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xr:revisionPtr revIDLastSave="0" documentId="13_ncr:1_{41ED3121-6028-45D7-8764-41CB95018618}" xr6:coauthVersionLast="47" xr6:coauthVersionMax="47" xr10:uidLastSave="{00000000-0000-0000-0000-000000000000}"/>
  <bookViews>
    <workbookView xWindow="28680" yWindow="-120" windowWidth="29040" windowHeight="15840" xr2:uid="{00000000-000D-0000-FFFF-FFFF00000000}"/>
  </bookViews>
  <sheets>
    <sheet name="HRH Need estimation" sheetId="1" r:id="rId1"/>
    <sheet name="Mental health interventions" sheetId="18" r:id="rId2"/>
    <sheet name="Level of care" sheetId="5" state="hidden" r:id="rId3"/>
    <sheet name="HRH Availability Estimation" sheetId="17" r:id="rId4"/>
    <sheet name="Inputs from Uganda staff" sheetId="15" r:id="rId5"/>
    <sheet name="Uganda HR Data -&gt;" sheetId="14" state="hidden" r:id="rId6"/>
    <sheet name="PFT Estimation" sheetId="3" state="hidden" r:id="rId7"/>
    <sheet name="Salary Structure" sheetId="6" state="hidden" r:id="rId8"/>
    <sheet name="Workforce size estimation" sheetId="12" state="hidden" r:id="rId9"/>
    <sheet name="Mapping cadres" sheetId="7" state="hidden" r:id="rId10"/>
    <sheet name="Uganda workforce data - raw" sheetId="9" state="hidden" r:id="rId11"/>
    <sheet name="WFOM data -&gt;" sheetId="13" r:id="rId12"/>
    <sheet name="WFOM - Time_Base" sheetId="4" r:id="rId13"/>
    <sheet name="WFOM - Cadre and Service List" sheetId="2" r:id="rId14"/>
    <sheet name="Survey inputs -&gt;" sheetId="16" r:id="rId15"/>
  </sheets>
  <externalReferences>
    <externalReference r:id="rId16"/>
    <externalReference r:id="rId17"/>
    <externalReference r:id="rId18"/>
    <externalReference r:id="rId19"/>
    <externalReference r:id="rId20"/>
  </externalReferences>
  <definedNames>
    <definedName name="_xlnm._FilterDatabase" localSheetId="0" hidden="1">'HRH Need estimation'!$A$3:$AP$327</definedName>
    <definedName name="AFREpop">'[1]External data'!$B$3</definedName>
    <definedName name="Dental">'WFOM - Cadre and Service List'!$Q$2:$Q$5</definedName>
    <definedName name="Dprop" localSheetId="4">'[2]External Data'!$C$76</definedName>
    <definedName name="Dprop">'[3]External Data'!$C$76</definedName>
    <definedName name="Emergencies_and_surgeries">'WFOM - Cadre and Service List'!$L$2:$L$4</definedName>
    <definedName name="Emergenciesandsurgeries">'WFOM - Cadre and Service List'!$L$2:$L$4</definedName>
    <definedName name="Eprop" localSheetId="4">'[2]External Data'!$C$27</definedName>
    <definedName name="Eprop">'[3]External Data'!$C$27</definedName>
    <definedName name="ExchangeRate2013" localSheetId="4">'[2]External Data'!$C$79</definedName>
    <definedName name="ExchangeRate2013">'[3]External Data'!$C$79</definedName>
    <definedName name="ExchangeRate2016" localSheetId="4">'[2]External Data'!$C$80</definedName>
    <definedName name="ExchangeRate2016">'[3]External Data'!$C$80</definedName>
    <definedName name="General_inpatient_and_outpatient_care">'WFOM - Cadre and Service List'!$I$2:$I$5</definedName>
    <definedName name="Generalinpatientandoutpatientcare">'WFOM - Cadre and Service List'!$I$2:$I$5</definedName>
    <definedName name="HIV">'WFOM - Cadre and Service List'!$N$2:$N$9</definedName>
    <definedName name="Inflation2013" localSheetId="4">'[2]External Data'!$C$47</definedName>
    <definedName name="Inflation2013">'[3]External Data'!$C$47</definedName>
    <definedName name="lab_list">[4]Dashboard!$A$5:$A$20</definedName>
    <definedName name="Laboratory">'WFOM - Cadre and Service List'!$O$2:$O$11</definedName>
    <definedName name="Mental_Health">'WFOM - Cadre and Service List'!$R$2:$R$3</definedName>
    <definedName name="MentalHealth">'WFOM - Cadre and Service List'!$R$2:$R$3</definedName>
    <definedName name="million">'[1]External data'!$B$27</definedName>
    <definedName name="Misc">'WFOM - Cadre and Service List'!$L$2:$L$4</definedName>
    <definedName name="NoHRNeed">'WFOM - Cadre and Service List'!$S$2</definedName>
    <definedName name="Nutrition">'WFOM - Cadre and Service List'!$K$2:$K$3</definedName>
    <definedName name="pop" localSheetId="4">'[2]External Data'!$C$17</definedName>
    <definedName name="pop">'[3]External Data'!$C$17</definedName>
    <definedName name="_xlnm.Print_Area" localSheetId="6">'PFT Estimation'!$A$1:$AA$83</definedName>
    <definedName name="prop">'[1]External data'!$B$25</definedName>
    <definedName name="propD">'[1]External data'!$B$73</definedName>
    <definedName name="Radiography">'WFOM - Cadre and Service List'!$P$2:$P$7</definedName>
    <definedName name="RMNCH">'WFOM - Cadre and Service List'!$J$2:$J$9</definedName>
    <definedName name="TB">'WFOM - Cadre and Service List'!$M$2:$M$3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79" i="1" l="1"/>
  <c r="G85" i="1" l="1"/>
  <c r="G86" i="1"/>
  <c r="G87" i="1"/>
  <c r="G90" i="1"/>
  <c r="G91" i="1"/>
  <c r="G92"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4" i="1"/>
  <c r="G284" i="1"/>
  <c r="G62" i="1"/>
  <c r="G61" i="1"/>
  <c r="AH146" i="1"/>
  <c r="R148" i="1"/>
  <c r="S148" i="1"/>
  <c r="AH148" i="1" l="1"/>
  <c r="G176" i="1" l="1"/>
  <c r="G147" i="1"/>
  <c r="P327" i="1"/>
  <c r="G327" i="1"/>
  <c r="P326" i="1"/>
  <c r="G326" i="1"/>
  <c r="G52" i="15"/>
  <c r="G10" i="15"/>
  <c r="E11" i="15"/>
  <c r="G11" i="15" s="1"/>
  <c r="E12" i="15"/>
  <c r="E13" i="15"/>
  <c r="E14" i="15"/>
  <c r="G14" i="15" s="1"/>
  <c r="E15" i="15"/>
  <c r="G15" i="15" s="1"/>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G50" i="15" s="1"/>
  <c r="E51" i="15"/>
  <c r="G51" i="15" s="1"/>
  <c r="E52" i="15"/>
  <c r="E53" i="15"/>
  <c r="G53" i="15" s="1"/>
  <c r="E54" i="15"/>
  <c r="G54" i="15" s="1"/>
  <c r="E55" i="15"/>
  <c r="G55" i="15" s="1"/>
  <c r="E56" i="15"/>
  <c r="G56" i="15" s="1"/>
  <c r="E57" i="15"/>
  <c r="G57" i="15" s="1"/>
  <c r="E58" i="15"/>
  <c r="G58" i="15" s="1"/>
  <c r="E59" i="15"/>
  <c r="G59" i="15" s="1"/>
  <c r="E10" i="15"/>
  <c r="I5" i="15"/>
  <c r="J5" i="15"/>
  <c r="K5" i="15"/>
  <c r="L5" i="15"/>
  <c r="M5" i="15"/>
  <c r="N5" i="15"/>
  <c r="O5" i="15"/>
  <c r="P5" i="15"/>
  <c r="Q5" i="15"/>
  <c r="R5" i="15"/>
  <c r="S5" i="15"/>
  <c r="T5" i="15"/>
  <c r="U5" i="15"/>
  <c r="V5" i="15"/>
  <c r="W5" i="15"/>
  <c r="X5" i="15"/>
  <c r="Y5" i="15"/>
  <c r="Z5" i="15"/>
  <c r="AA5" i="15"/>
  <c r="AB5" i="15"/>
  <c r="AC5" i="15"/>
  <c r="AD5" i="15"/>
  <c r="AE5" i="15"/>
  <c r="AF5" i="15"/>
  <c r="AG5" i="15"/>
  <c r="AH5" i="15"/>
  <c r="AI5" i="15"/>
  <c r="AJ5" i="15"/>
  <c r="AK5" i="15"/>
  <c r="AL5" i="15"/>
  <c r="AM5" i="15"/>
  <c r="AN5" i="15"/>
  <c r="AO5" i="15"/>
  <c r="AP5" i="15"/>
  <c r="AQ5" i="15"/>
  <c r="AR5" i="15"/>
  <c r="AS5" i="15"/>
  <c r="AT5" i="15"/>
  <c r="AU5" i="15"/>
  <c r="AV5" i="15"/>
  <c r="AW5" i="15"/>
  <c r="AX5" i="15"/>
  <c r="AY5" i="15"/>
  <c r="AZ5" i="15"/>
  <c r="BA5" i="15"/>
  <c r="BB5" i="15"/>
  <c r="BC5" i="15"/>
  <c r="BD5" i="15"/>
  <c r="BE5" i="15"/>
  <c r="BF5" i="15"/>
  <c r="BG5" i="15"/>
  <c r="BH5" i="15"/>
  <c r="BI5" i="15"/>
  <c r="BJ5" i="15"/>
  <c r="BK5" i="15"/>
  <c r="BL5" i="15"/>
  <c r="BM5" i="15"/>
  <c r="H5" i="15"/>
  <c r="F13" i="15"/>
  <c r="F15" i="15" s="1"/>
  <c r="C13" i="15"/>
  <c r="F12" i="15"/>
  <c r="F14" i="15" s="1"/>
  <c r="C12" i="15"/>
  <c r="C11" i="15"/>
  <c r="AQ10" i="15"/>
  <c r="AQ12" i="15" s="1"/>
  <c r="AQ14" i="15" s="1"/>
  <c r="AQ16" i="15" s="1"/>
  <c r="AQ18" i="15" s="1"/>
  <c r="AQ20" i="15" s="1"/>
  <c r="AQ22" i="15" s="1"/>
  <c r="AQ24" i="15" s="1"/>
  <c r="AQ26" i="15" s="1"/>
  <c r="AQ28" i="15" s="1"/>
  <c r="AQ30" i="15" s="1"/>
  <c r="AQ32" i="15" s="1"/>
  <c r="AQ34" i="15" s="1"/>
  <c r="AQ36" i="15" s="1"/>
  <c r="AQ38" i="15" s="1"/>
  <c r="AQ40" i="15" s="1"/>
  <c r="AQ42" i="15" s="1"/>
  <c r="AQ44" i="15" s="1"/>
  <c r="AQ46" i="15" s="1"/>
  <c r="AQ48" i="15" s="1"/>
  <c r="AQ50" i="15" s="1"/>
  <c r="AQ52" i="15" s="1"/>
  <c r="AQ54" i="15" s="1"/>
  <c r="AQ56" i="15" s="1"/>
  <c r="AQ58" i="15" s="1"/>
  <c r="AP10" i="15"/>
  <c r="AP12" i="15" s="1"/>
  <c r="AP14" i="15" s="1"/>
  <c r="AP16" i="15" s="1"/>
  <c r="AP18" i="15" s="1"/>
  <c r="AP20" i="15" s="1"/>
  <c r="AP22" i="15" s="1"/>
  <c r="AP24" i="15" s="1"/>
  <c r="AP26" i="15" s="1"/>
  <c r="AP28" i="15" s="1"/>
  <c r="AP30" i="15" s="1"/>
  <c r="AP32" i="15" s="1"/>
  <c r="AP34" i="15" s="1"/>
  <c r="AP36" i="15" s="1"/>
  <c r="AP38" i="15" s="1"/>
  <c r="AP40" i="15" s="1"/>
  <c r="AP42" i="15" s="1"/>
  <c r="AP44" i="15" s="1"/>
  <c r="AP46" i="15" s="1"/>
  <c r="AP48" i="15" s="1"/>
  <c r="AP50" i="15" s="1"/>
  <c r="AP52" i="15" s="1"/>
  <c r="AP54" i="15" s="1"/>
  <c r="AP56" i="15" s="1"/>
  <c r="AP58" i="15" s="1"/>
  <c r="AO10" i="15"/>
  <c r="AO12" i="15" s="1"/>
  <c r="AO14" i="15" s="1"/>
  <c r="AO16" i="15" s="1"/>
  <c r="AO18" i="15" s="1"/>
  <c r="AO20" i="15" s="1"/>
  <c r="AO22" i="15" s="1"/>
  <c r="AO24" i="15" s="1"/>
  <c r="AO26" i="15" s="1"/>
  <c r="AO28" i="15" s="1"/>
  <c r="AO30" i="15" s="1"/>
  <c r="AO32" i="15" s="1"/>
  <c r="AO34" i="15" s="1"/>
  <c r="AO36" i="15" s="1"/>
  <c r="AO38" i="15" s="1"/>
  <c r="AO40" i="15" s="1"/>
  <c r="AO42" i="15" s="1"/>
  <c r="AO44" i="15" s="1"/>
  <c r="AO46" i="15" s="1"/>
  <c r="AO48" i="15" s="1"/>
  <c r="AO50" i="15" s="1"/>
  <c r="AO52" i="15" s="1"/>
  <c r="AO54" i="15" s="1"/>
  <c r="AO56" i="15" s="1"/>
  <c r="AO58" i="15" s="1"/>
  <c r="AN10" i="15"/>
  <c r="AN12" i="15" s="1"/>
  <c r="AN14" i="15" s="1"/>
  <c r="AN16" i="15" s="1"/>
  <c r="AN18" i="15" s="1"/>
  <c r="AN20" i="15" s="1"/>
  <c r="AN22" i="15" s="1"/>
  <c r="AN24" i="15" s="1"/>
  <c r="AN26" i="15" s="1"/>
  <c r="AN28" i="15" s="1"/>
  <c r="AN30" i="15" s="1"/>
  <c r="AN32" i="15" s="1"/>
  <c r="AN34" i="15" s="1"/>
  <c r="AN36" i="15" s="1"/>
  <c r="AN38" i="15" s="1"/>
  <c r="AN40" i="15" s="1"/>
  <c r="AN42" i="15" s="1"/>
  <c r="AN44" i="15" s="1"/>
  <c r="AN46" i="15" s="1"/>
  <c r="AN48" i="15" s="1"/>
  <c r="AN50" i="15" s="1"/>
  <c r="AN52" i="15" s="1"/>
  <c r="AN54" i="15" s="1"/>
  <c r="AN56" i="15" s="1"/>
  <c r="AN58" i="15" s="1"/>
  <c r="AM10" i="15"/>
  <c r="AM12" i="15" s="1"/>
  <c r="AM14" i="15" s="1"/>
  <c r="AM16" i="15" s="1"/>
  <c r="AM18" i="15" s="1"/>
  <c r="AM20" i="15" s="1"/>
  <c r="AM22" i="15" s="1"/>
  <c r="AM24" i="15" s="1"/>
  <c r="AM26" i="15" s="1"/>
  <c r="AM28" i="15" s="1"/>
  <c r="AM30" i="15" s="1"/>
  <c r="AM32" i="15" s="1"/>
  <c r="AM34" i="15" s="1"/>
  <c r="AM36" i="15" s="1"/>
  <c r="AM38" i="15" s="1"/>
  <c r="AM40" i="15" s="1"/>
  <c r="AM42" i="15" s="1"/>
  <c r="AM44" i="15" s="1"/>
  <c r="AM46" i="15" s="1"/>
  <c r="AM48" i="15" s="1"/>
  <c r="AM50" i="15" s="1"/>
  <c r="AM52" i="15" s="1"/>
  <c r="AM54" i="15" s="1"/>
  <c r="AM56" i="15" s="1"/>
  <c r="AM58" i="15" s="1"/>
  <c r="AL10" i="15"/>
  <c r="AL12" i="15" s="1"/>
  <c r="AL14" i="15" s="1"/>
  <c r="AL16" i="15" s="1"/>
  <c r="AL18" i="15" s="1"/>
  <c r="AL20" i="15" s="1"/>
  <c r="AL22" i="15" s="1"/>
  <c r="AL24" i="15" s="1"/>
  <c r="AL26" i="15" s="1"/>
  <c r="AL28" i="15" s="1"/>
  <c r="AL30" i="15" s="1"/>
  <c r="AL32" i="15" s="1"/>
  <c r="AL34" i="15" s="1"/>
  <c r="AL36" i="15" s="1"/>
  <c r="AL38" i="15" s="1"/>
  <c r="AL40" i="15" s="1"/>
  <c r="AL42" i="15" s="1"/>
  <c r="AL44" i="15" s="1"/>
  <c r="AL46" i="15" s="1"/>
  <c r="AL48" i="15" s="1"/>
  <c r="AL50" i="15" s="1"/>
  <c r="AL52" i="15" s="1"/>
  <c r="AL54" i="15" s="1"/>
  <c r="AL56" i="15" s="1"/>
  <c r="AL58" i="15" s="1"/>
  <c r="C10" i="15"/>
  <c r="BM9" i="15"/>
  <c r="BL9" i="15"/>
  <c r="BK9" i="15"/>
  <c r="BJ9" i="15"/>
  <c r="BI9" i="15"/>
  <c r="BH9" i="15"/>
  <c r="BG9" i="15"/>
  <c r="BF9" i="15"/>
  <c r="BE9" i="15"/>
  <c r="BD9" i="15"/>
  <c r="BC9" i="15"/>
  <c r="BB9" i="15"/>
  <c r="BA9" i="15"/>
  <c r="AZ9" i="15"/>
  <c r="AY9" i="15"/>
  <c r="AX9" i="15"/>
  <c r="AW9" i="15"/>
  <c r="AV9" i="15"/>
  <c r="AU9" i="15"/>
  <c r="AT9" i="15"/>
  <c r="AS9" i="15"/>
  <c r="AR9" i="15"/>
  <c r="AQ9" i="15"/>
  <c r="AQ11" i="15" s="1"/>
  <c r="AQ13" i="15" s="1"/>
  <c r="AQ15" i="15" s="1"/>
  <c r="AQ17" i="15" s="1"/>
  <c r="AQ19" i="15" s="1"/>
  <c r="AQ21" i="15" s="1"/>
  <c r="AQ23" i="15" s="1"/>
  <c r="AQ25" i="15" s="1"/>
  <c r="AQ27" i="15" s="1"/>
  <c r="AQ29" i="15" s="1"/>
  <c r="AQ31" i="15" s="1"/>
  <c r="AQ33" i="15" s="1"/>
  <c r="AQ35" i="15" s="1"/>
  <c r="AQ37" i="15" s="1"/>
  <c r="AQ39" i="15" s="1"/>
  <c r="AQ41" i="15" s="1"/>
  <c r="AQ43" i="15" s="1"/>
  <c r="AQ45" i="15" s="1"/>
  <c r="AQ47" i="15" s="1"/>
  <c r="AQ49" i="15" s="1"/>
  <c r="AQ51" i="15" s="1"/>
  <c r="AQ53" i="15" s="1"/>
  <c r="AQ55" i="15" s="1"/>
  <c r="AQ57" i="15" s="1"/>
  <c r="AQ59" i="15" s="1"/>
  <c r="AP9" i="15"/>
  <c r="AP11" i="15" s="1"/>
  <c r="AP13" i="15" s="1"/>
  <c r="AP15" i="15" s="1"/>
  <c r="AP17" i="15" s="1"/>
  <c r="AP19" i="15" s="1"/>
  <c r="AP21" i="15" s="1"/>
  <c r="AP23" i="15" s="1"/>
  <c r="AP25" i="15" s="1"/>
  <c r="AP27" i="15" s="1"/>
  <c r="AP29" i="15" s="1"/>
  <c r="AP31" i="15" s="1"/>
  <c r="AP33" i="15" s="1"/>
  <c r="AP35" i="15" s="1"/>
  <c r="AP37" i="15" s="1"/>
  <c r="AP39" i="15" s="1"/>
  <c r="AP41" i="15" s="1"/>
  <c r="AP43" i="15" s="1"/>
  <c r="AP45" i="15" s="1"/>
  <c r="AP47" i="15" s="1"/>
  <c r="AP49" i="15" s="1"/>
  <c r="AP51" i="15" s="1"/>
  <c r="AP53" i="15" s="1"/>
  <c r="AP55" i="15" s="1"/>
  <c r="AP57" i="15" s="1"/>
  <c r="AP59" i="15" s="1"/>
  <c r="AO9" i="15"/>
  <c r="AO11" i="15" s="1"/>
  <c r="AO13" i="15" s="1"/>
  <c r="AO15" i="15" s="1"/>
  <c r="AO17" i="15" s="1"/>
  <c r="AO19" i="15" s="1"/>
  <c r="AO21" i="15" s="1"/>
  <c r="AO23" i="15" s="1"/>
  <c r="AO25" i="15" s="1"/>
  <c r="AO27" i="15" s="1"/>
  <c r="AO29" i="15" s="1"/>
  <c r="AO31" i="15" s="1"/>
  <c r="AO33" i="15" s="1"/>
  <c r="AO35" i="15" s="1"/>
  <c r="AO37" i="15" s="1"/>
  <c r="AO39" i="15" s="1"/>
  <c r="AO41" i="15" s="1"/>
  <c r="AO43" i="15" s="1"/>
  <c r="AO45" i="15" s="1"/>
  <c r="AO47" i="15" s="1"/>
  <c r="AO49" i="15" s="1"/>
  <c r="AO51" i="15" s="1"/>
  <c r="AO53" i="15" s="1"/>
  <c r="AO55" i="15" s="1"/>
  <c r="AO57" i="15" s="1"/>
  <c r="AO59" i="15" s="1"/>
  <c r="AN9" i="15"/>
  <c r="AN11" i="15" s="1"/>
  <c r="AN13" i="15" s="1"/>
  <c r="AN15" i="15" s="1"/>
  <c r="AN17" i="15" s="1"/>
  <c r="AN19" i="15" s="1"/>
  <c r="AN21" i="15" s="1"/>
  <c r="AN23" i="15" s="1"/>
  <c r="AN25" i="15" s="1"/>
  <c r="AN27" i="15" s="1"/>
  <c r="AN29" i="15" s="1"/>
  <c r="AN31" i="15" s="1"/>
  <c r="AN33" i="15" s="1"/>
  <c r="AN35" i="15" s="1"/>
  <c r="AN37" i="15" s="1"/>
  <c r="AN39" i="15" s="1"/>
  <c r="AN41" i="15" s="1"/>
  <c r="AN43" i="15" s="1"/>
  <c r="AN45" i="15" s="1"/>
  <c r="AN47" i="15" s="1"/>
  <c r="AN49" i="15" s="1"/>
  <c r="AN51" i="15" s="1"/>
  <c r="AN53" i="15" s="1"/>
  <c r="AN55" i="15" s="1"/>
  <c r="AN57" i="15" s="1"/>
  <c r="AN59" i="15" s="1"/>
  <c r="AM9" i="15"/>
  <c r="AM11" i="15" s="1"/>
  <c r="AM13" i="15" s="1"/>
  <c r="AM15" i="15" s="1"/>
  <c r="AM17" i="15" s="1"/>
  <c r="AM19" i="15" s="1"/>
  <c r="AM21" i="15" s="1"/>
  <c r="AM23" i="15" s="1"/>
  <c r="AM25" i="15" s="1"/>
  <c r="AM27" i="15" s="1"/>
  <c r="AM29" i="15" s="1"/>
  <c r="AM31" i="15" s="1"/>
  <c r="AM33" i="15" s="1"/>
  <c r="AM35" i="15" s="1"/>
  <c r="AM37" i="15" s="1"/>
  <c r="AM39" i="15" s="1"/>
  <c r="AM41" i="15" s="1"/>
  <c r="AM43" i="15" s="1"/>
  <c r="AM45" i="15" s="1"/>
  <c r="AM47" i="15" s="1"/>
  <c r="AM49" i="15" s="1"/>
  <c r="AM51" i="15" s="1"/>
  <c r="AM53" i="15" s="1"/>
  <c r="AM55" i="15" s="1"/>
  <c r="AM57" i="15" s="1"/>
  <c r="AM59" i="15" s="1"/>
  <c r="AL9" i="15"/>
  <c r="AL11" i="15" s="1"/>
  <c r="AL13" i="15" s="1"/>
  <c r="AL15" i="15" s="1"/>
  <c r="AL17" i="15" s="1"/>
  <c r="AL19" i="15" s="1"/>
  <c r="AL21" i="15" s="1"/>
  <c r="AL23" i="15" s="1"/>
  <c r="AL25" i="15" s="1"/>
  <c r="AL27" i="15" s="1"/>
  <c r="AL29" i="15" s="1"/>
  <c r="AL31" i="15" s="1"/>
  <c r="AL33" i="15" s="1"/>
  <c r="AL35" i="15" s="1"/>
  <c r="AL37" i="15" s="1"/>
  <c r="AL39" i="15" s="1"/>
  <c r="AL41" i="15" s="1"/>
  <c r="AL43" i="15" s="1"/>
  <c r="AL45" i="15" s="1"/>
  <c r="AL47" i="15" s="1"/>
  <c r="AL49" i="15" s="1"/>
  <c r="AL51" i="15" s="1"/>
  <c r="AL53" i="15" s="1"/>
  <c r="AL55" i="15" s="1"/>
  <c r="AL57" i="15" s="1"/>
  <c r="AL59" i="15" s="1"/>
  <c r="AK9" i="15"/>
  <c r="AJ9" i="15"/>
  <c r="AI9" i="15"/>
  <c r="AH9" i="15"/>
  <c r="AG9" i="15"/>
  <c r="AF9" i="15"/>
  <c r="AE9" i="15"/>
  <c r="AD9" i="15"/>
  <c r="AC9" i="15"/>
  <c r="AB9" i="15"/>
  <c r="AA9" i="15"/>
  <c r="Z9" i="15"/>
  <c r="Y9" i="15"/>
  <c r="X9" i="15"/>
  <c r="W9" i="15"/>
  <c r="V9" i="15"/>
  <c r="U9" i="15"/>
  <c r="T9" i="15"/>
  <c r="S9" i="15"/>
  <c r="R9" i="15"/>
  <c r="Q9" i="15"/>
  <c r="P9" i="15"/>
  <c r="O9" i="15"/>
  <c r="N9" i="15"/>
  <c r="M9" i="15"/>
  <c r="L9" i="15"/>
  <c r="K9" i="15"/>
  <c r="J9" i="15"/>
  <c r="I9" i="15"/>
  <c r="H9" i="15"/>
  <c r="L61" i="15" l="1"/>
  <c r="T61" i="15"/>
  <c r="AB61" i="15"/>
  <c r="AJ61" i="15"/>
  <c r="AR61" i="15"/>
  <c r="AZ61" i="15"/>
  <c r="BH61" i="15"/>
  <c r="M61" i="15"/>
  <c r="U61" i="15"/>
  <c r="AC61" i="15"/>
  <c r="AK61" i="15"/>
  <c r="AS61" i="15"/>
  <c r="BA61" i="15"/>
  <c r="BI61" i="15"/>
  <c r="N61" i="15"/>
  <c r="V61" i="15"/>
  <c r="AD61" i="15"/>
  <c r="AL61" i="15"/>
  <c r="AT61" i="15"/>
  <c r="BB61" i="15"/>
  <c r="BJ61" i="15"/>
  <c r="O61" i="15"/>
  <c r="W61" i="15"/>
  <c r="AE61" i="15"/>
  <c r="AM61" i="15"/>
  <c r="AU61" i="15"/>
  <c r="BC61" i="15"/>
  <c r="BK61" i="15"/>
  <c r="P61" i="15"/>
  <c r="X61" i="15"/>
  <c r="AF61" i="15"/>
  <c r="AN61" i="15"/>
  <c r="AV61" i="15"/>
  <c r="BD61" i="15"/>
  <c r="BL61" i="15"/>
  <c r="J61" i="15"/>
  <c r="R61" i="15"/>
  <c r="Z61" i="15"/>
  <c r="AH61" i="15"/>
  <c r="AP61" i="15"/>
  <c r="AX61" i="15"/>
  <c r="BF61" i="15"/>
  <c r="K61" i="15"/>
  <c r="S61" i="15"/>
  <c r="AA61" i="15"/>
  <c r="AI61" i="15"/>
  <c r="AQ61" i="15"/>
  <c r="AY61" i="15"/>
  <c r="BG61" i="15"/>
  <c r="BE61" i="15"/>
  <c r="BM61" i="15"/>
  <c r="I61" i="15"/>
  <c r="P62" i="15"/>
  <c r="Q61" i="15"/>
  <c r="Y61" i="15"/>
  <c r="AG61" i="15"/>
  <c r="AO61" i="15"/>
  <c r="G12" i="15"/>
  <c r="Y63" i="15" s="1"/>
  <c r="AW61" i="15"/>
  <c r="H61" i="15"/>
  <c r="G13" i="15"/>
  <c r="BD62" i="15"/>
  <c r="C14" i="15"/>
  <c r="F16" i="15"/>
  <c r="G16" i="15" s="1"/>
  <c r="C15" i="15"/>
  <c r="F17" i="15"/>
  <c r="G17" i="15" s="1"/>
  <c r="G33" i="1"/>
  <c r="PD8" i="4"/>
  <c r="PE8" i="4"/>
  <c r="PZ8" i="4"/>
  <c r="QA8" i="4"/>
  <c r="QV8" i="4"/>
  <c r="QW8" i="4"/>
  <c r="RR8" i="4"/>
  <c r="RS8" i="4"/>
  <c r="SN8" i="4"/>
  <c r="SO8" i="4"/>
  <c r="TJ8" i="4"/>
  <c r="TK8" i="4"/>
  <c r="UF8" i="4"/>
  <c r="UG8" i="4"/>
  <c r="VB8" i="4"/>
  <c r="VC8" i="4"/>
  <c r="VX8" i="4"/>
  <c r="VY8" i="4"/>
  <c r="WT8" i="4"/>
  <c r="WU8" i="4"/>
  <c r="XP8" i="4"/>
  <c r="XQ8" i="4"/>
  <c r="YL8" i="4"/>
  <c r="YM8" i="4"/>
  <c r="ZH8" i="4"/>
  <c r="ZI8" i="4"/>
  <c r="AAD8" i="4"/>
  <c r="AAE8" i="4"/>
  <c r="AAZ8" i="4"/>
  <c r="ABA8" i="4"/>
  <c r="ABV8" i="4"/>
  <c r="ABW8" i="4"/>
  <c r="ACR8" i="4"/>
  <c r="ACS8" i="4"/>
  <c r="ADN8" i="4"/>
  <c r="ADO8" i="4"/>
  <c r="AEJ8" i="4"/>
  <c r="AEK8" i="4"/>
  <c r="AFF8" i="4"/>
  <c r="AFG8" i="4"/>
  <c r="AGB8" i="4"/>
  <c r="AGC8" i="4"/>
  <c r="AGX8" i="4"/>
  <c r="AGY8" i="4"/>
  <c r="AHT8" i="4"/>
  <c r="AHU8" i="4"/>
  <c r="AIP8" i="4"/>
  <c r="AIQ8" i="4"/>
  <c r="AJL8" i="4"/>
  <c r="AJM8" i="4"/>
  <c r="AKH8" i="4"/>
  <c r="AKI8" i="4"/>
  <c r="ALD8" i="4"/>
  <c r="ALE8" i="4"/>
  <c r="ALZ8" i="4"/>
  <c r="AMA8" i="4"/>
  <c r="AMV8" i="4"/>
  <c r="AMW8" i="4"/>
  <c r="ANR8" i="4"/>
  <c r="ANS8" i="4"/>
  <c r="AON8" i="4"/>
  <c r="AOO8" i="4"/>
  <c r="AT8" i="4"/>
  <c r="AU8" i="4"/>
  <c r="BP8" i="4"/>
  <c r="BQ8" i="4"/>
  <c r="CL8" i="4"/>
  <c r="CM8" i="4"/>
  <c r="DH8" i="4"/>
  <c r="DI8" i="4"/>
  <c r="ED8" i="4"/>
  <c r="EE8" i="4"/>
  <c r="EZ8" i="4"/>
  <c r="FA8" i="4"/>
  <c r="FB8" i="4"/>
  <c r="FC8" i="4"/>
  <c r="FD8" i="4"/>
  <c r="FE8" i="4"/>
  <c r="FF8" i="4"/>
  <c r="FG8" i="4"/>
  <c r="FH8" i="4"/>
  <c r="FI8" i="4"/>
  <c r="FJ8" i="4"/>
  <c r="FK8" i="4"/>
  <c r="FL8" i="4"/>
  <c r="FR8" i="4"/>
  <c r="FS8" i="4"/>
  <c r="FT8" i="4"/>
  <c r="FU8" i="4"/>
  <c r="FV8" i="4"/>
  <c r="FW8" i="4"/>
  <c r="GR8" i="4"/>
  <c r="GS8" i="4"/>
  <c r="HN8" i="4"/>
  <c r="HO8" i="4"/>
  <c r="IJ8" i="4"/>
  <c r="IK8" i="4"/>
  <c r="JF8" i="4"/>
  <c r="JG8" i="4"/>
  <c r="KB8" i="4"/>
  <c r="KC8" i="4"/>
  <c r="KX8" i="4"/>
  <c r="KY8" i="4"/>
  <c r="LT8" i="4"/>
  <c r="LU8" i="4"/>
  <c r="MP8" i="4"/>
  <c r="MQ8" i="4"/>
  <c r="NL8" i="4"/>
  <c r="NM8" i="4"/>
  <c r="OH8" i="4"/>
  <c r="OI8" i="4"/>
  <c r="X8" i="4"/>
  <c r="Y8" i="4"/>
  <c r="C8" i="4"/>
  <c r="BL64" i="15" l="1"/>
  <c r="H64" i="15"/>
  <c r="H62" i="15"/>
  <c r="AT64" i="15"/>
  <c r="H63" i="15"/>
  <c r="BK63" i="15"/>
  <c r="N64" i="15"/>
  <c r="AF64" i="15"/>
  <c r="BE63" i="15"/>
  <c r="AM63" i="15"/>
  <c r="BB64" i="15"/>
  <c r="K62" i="15"/>
  <c r="R63" i="15"/>
  <c r="Y64" i="15"/>
  <c r="AB62" i="15"/>
  <c r="AI63" i="15"/>
  <c r="AP64" i="15"/>
  <c r="AS62" i="15"/>
  <c r="AZ63" i="15"/>
  <c r="BG64" i="15"/>
  <c r="N62" i="15"/>
  <c r="U63" i="15"/>
  <c r="AB64" i="15"/>
  <c r="AU62" i="15"/>
  <c r="BB63" i="15"/>
  <c r="BI64" i="15"/>
  <c r="Q62" i="15"/>
  <c r="X63" i="15"/>
  <c r="Z62" i="15"/>
  <c r="AG63" i="15"/>
  <c r="AN64" i="15"/>
  <c r="AU64" i="15"/>
  <c r="S62" i="15"/>
  <c r="Z63" i="15"/>
  <c r="AG64" i="15"/>
  <c r="AJ62" i="15"/>
  <c r="AQ63" i="15"/>
  <c r="AX64" i="15"/>
  <c r="BA62" i="15"/>
  <c r="BH63" i="15"/>
  <c r="V62" i="15"/>
  <c r="AC63" i="15"/>
  <c r="AJ64" i="15"/>
  <c r="BC62" i="15"/>
  <c r="BJ63" i="15"/>
  <c r="Y62" i="15"/>
  <c r="AF63" i="15"/>
  <c r="AH62" i="15"/>
  <c r="AO63" i="15"/>
  <c r="AV64" i="15"/>
  <c r="V65" i="15"/>
  <c r="BI65" i="15"/>
  <c r="X62" i="15"/>
  <c r="AE64" i="15"/>
  <c r="AA62" i="15"/>
  <c r="AH63" i="15"/>
  <c r="AO64" i="15"/>
  <c r="AR62" i="15"/>
  <c r="AY63" i="15"/>
  <c r="BF64" i="15"/>
  <c r="BI62" i="15"/>
  <c r="K64" i="15"/>
  <c r="R65" i="15"/>
  <c r="AD62" i="15"/>
  <c r="AK63" i="15"/>
  <c r="AR64" i="15"/>
  <c r="BK62" i="15"/>
  <c r="M64" i="15"/>
  <c r="AG62" i="15"/>
  <c r="AN63" i="15"/>
  <c r="AP62" i="15"/>
  <c r="AW63" i="15"/>
  <c r="BD64" i="15"/>
  <c r="AE63" i="15"/>
  <c r="BK64" i="15"/>
  <c r="AI62" i="15"/>
  <c r="AP63" i="15"/>
  <c r="AW64" i="15"/>
  <c r="AZ62" i="15"/>
  <c r="BG63" i="15"/>
  <c r="L63" i="15"/>
  <c r="S64" i="15"/>
  <c r="AL62" i="15"/>
  <c r="AS63" i="15"/>
  <c r="AZ64" i="15"/>
  <c r="N63" i="15"/>
  <c r="U64" i="15"/>
  <c r="AO62" i="15"/>
  <c r="AV63" i="15"/>
  <c r="AQ62" i="15"/>
  <c r="AX63" i="15"/>
  <c r="BE64" i="15"/>
  <c r="BH62" i="15"/>
  <c r="J64" i="15"/>
  <c r="M62" i="15"/>
  <c r="T63" i="15"/>
  <c r="AA64" i="15"/>
  <c r="AT62" i="15"/>
  <c r="BA63" i="15"/>
  <c r="BH64" i="15"/>
  <c r="O62" i="15"/>
  <c r="V63" i="15"/>
  <c r="AC64" i="15"/>
  <c r="AW62" i="15"/>
  <c r="BD63" i="15"/>
  <c r="BF62" i="15"/>
  <c r="BM63" i="15"/>
  <c r="AY62" i="15"/>
  <c r="BF63" i="15"/>
  <c r="BM64" i="15"/>
  <c r="K63" i="15"/>
  <c r="R64" i="15"/>
  <c r="U62" i="15"/>
  <c r="AB63" i="15"/>
  <c r="AI64" i="15"/>
  <c r="BB62" i="15"/>
  <c r="BI63" i="15"/>
  <c r="W62" i="15"/>
  <c r="AD63" i="15"/>
  <c r="AK64" i="15"/>
  <c r="BE62" i="15"/>
  <c r="BL63" i="15"/>
  <c r="I63" i="15"/>
  <c r="P64" i="15"/>
  <c r="O63" i="15"/>
  <c r="W63" i="15"/>
  <c r="BG62" i="15"/>
  <c r="I64" i="15"/>
  <c r="L62" i="15"/>
  <c r="S63" i="15"/>
  <c r="Z64" i="15"/>
  <c r="AC62" i="15"/>
  <c r="AJ63" i="15"/>
  <c r="AQ64" i="15"/>
  <c r="BJ62" i="15"/>
  <c r="L64" i="15"/>
  <c r="AE62" i="15"/>
  <c r="AL63" i="15"/>
  <c r="AS64" i="15"/>
  <c r="BM62" i="15"/>
  <c r="O64" i="15"/>
  <c r="J62" i="15"/>
  <c r="Q63" i="15"/>
  <c r="X64" i="15"/>
  <c r="BL62" i="15"/>
  <c r="V64" i="15"/>
  <c r="W64" i="15"/>
  <c r="J63" i="15"/>
  <c r="Q64" i="15"/>
  <c r="T62" i="15"/>
  <c r="AA63" i="15"/>
  <c r="AH64" i="15"/>
  <c r="AK62" i="15"/>
  <c r="AR63" i="15"/>
  <c r="AY64" i="15"/>
  <c r="M63" i="15"/>
  <c r="T64" i="15"/>
  <c r="AM62" i="15"/>
  <c r="AT63" i="15"/>
  <c r="BA64" i="15"/>
  <c r="I62" i="15"/>
  <c r="N65" i="15"/>
  <c r="AF62" i="15"/>
  <c r="BJ64" i="15"/>
  <c r="AX62" i="15"/>
  <c r="AM64" i="15"/>
  <c r="AL64" i="15"/>
  <c r="AD64" i="15"/>
  <c r="R62" i="15"/>
  <c r="P63" i="15"/>
  <c r="BC63" i="15"/>
  <c r="AU63" i="15"/>
  <c r="AV62" i="15"/>
  <c r="AN62" i="15"/>
  <c r="BC64" i="15"/>
  <c r="C17" i="15"/>
  <c r="F19" i="15"/>
  <c r="G19" i="15" s="1"/>
  <c r="C16" i="15"/>
  <c r="F18" i="15"/>
  <c r="G18" i="15" s="1"/>
  <c r="C34" i="12"/>
  <c r="D34" i="12"/>
  <c r="E34" i="12"/>
  <c r="F34" i="12"/>
  <c r="G34" i="12"/>
  <c r="H34" i="12"/>
  <c r="I34" i="12"/>
  <c r="J34" i="12"/>
  <c r="K34" i="12"/>
  <c r="L34" i="12"/>
  <c r="M34" i="12"/>
  <c r="N34" i="12"/>
  <c r="O34" i="12"/>
  <c r="P34" i="12"/>
  <c r="Q34" i="12"/>
  <c r="R34" i="12"/>
  <c r="S34" i="12"/>
  <c r="T34" i="12"/>
  <c r="BP34" i="12" s="1"/>
  <c r="U34" i="12"/>
  <c r="V34" i="12"/>
  <c r="W34" i="12"/>
  <c r="X34" i="12"/>
  <c r="Y34" i="12"/>
  <c r="Z34" i="12"/>
  <c r="AA34" i="12"/>
  <c r="AB34" i="12"/>
  <c r="AC34" i="12"/>
  <c r="AD34" i="12"/>
  <c r="AE34" i="12"/>
  <c r="AF34" i="12"/>
  <c r="AG34" i="12"/>
  <c r="AH34" i="12"/>
  <c r="AI34" i="12"/>
  <c r="AJ34" i="12"/>
  <c r="AK34" i="12"/>
  <c r="AL34" i="12"/>
  <c r="AM34" i="12"/>
  <c r="AN34" i="12"/>
  <c r="BL34" i="12" s="1"/>
  <c r="AO34" i="12"/>
  <c r="AP34" i="12"/>
  <c r="AQ34" i="12"/>
  <c r="AR34" i="12"/>
  <c r="AS34" i="12"/>
  <c r="AT34" i="12"/>
  <c r="AU34" i="12"/>
  <c r="AV34" i="12"/>
  <c r="AW34" i="12"/>
  <c r="BU34" i="12" s="1"/>
  <c r="AX34" i="12"/>
  <c r="AY34" i="12"/>
  <c r="AZ34" i="12"/>
  <c r="BA34" i="12"/>
  <c r="BB34" i="12"/>
  <c r="BC34" i="12"/>
  <c r="BD34" i="12"/>
  <c r="BE34" i="12"/>
  <c r="BF34" i="12"/>
  <c r="BG34" i="12"/>
  <c r="BH34" i="12"/>
  <c r="BI34" i="12"/>
  <c r="BK34" i="12"/>
  <c r="BO34" i="12"/>
  <c r="BT34" i="12"/>
  <c r="C35" i="12"/>
  <c r="D35" i="12"/>
  <c r="E35" i="12"/>
  <c r="F35" i="12"/>
  <c r="G35" i="12"/>
  <c r="H35" i="12"/>
  <c r="I35" i="12"/>
  <c r="J35" i="12"/>
  <c r="K35" i="12"/>
  <c r="L35" i="12"/>
  <c r="M35" i="12"/>
  <c r="N35" i="12"/>
  <c r="O35" i="12"/>
  <c r="P35" i="12"/>
  <c r="Q35" i="12"/>
  <c r="R35" i="12"/>
  <c r="S35" i="12"/>
  <c r="T35" i="12"/>
  <c r="U35" i="12"/>
  <c r="V35" i="12"/>
  <c r="W35" i="12"/>
  <c r="X35" i="12"/>
  <c r="Y35" i="12"/>
  <c r="Z35" i="12"/>
  <c r="AA35" i="12"/>
  <c r="AB35" i="12"/>
  <c r="AC35" i="12"/>
  <c r="AD35" i="12"/>
  <c r="AE35" i="12"/>
  <c r="AF35" i="12"/>
  <c r="AG35" i="12"/>
  <c r="AH35" i="12"/>
  <c r="AI35" i="12"/>
  <c r="AJ35" i="12"/>
  <c r="AK35" i="12"/>
  <c r="AL35" i="12"/>
  <c r="AM35" i="12"/>
  <c r="AN35" i="12"/>
  <c r="AO35" i="12"/>
  <c r="AP35" i="12"/>
  <c r="AQ35" i="12"/>
  <c r="AR35" i="12"/>
  <c r="AS35" i="12"/>
  <c r="AT35" i="12"/>
  <c r="AU35" i="12"/>
  <c r="AV35" i="12"/>
  <c r="AW35" i="12"/>
  <c r="AX35" i="12"/>
  <c r="BV35" i="12" s="1"/>
  <c r="AY35" i="12"/>
  <c r="AZ35" i="12"/>
  <c r="BA35" i="12"/>
  <c r="BB35" i="12"/>
  <c r="BC35" i="12"/>
  <c r="BD35" i="12"/>
  <c r="BE35" i="12"/>
  <c r="BF35" i="12"/>
  <c r="BG35" i="12"/>
  <c r="BH35" i="12"/>
  <c r="BI35" i="12"/>
  <c r="BJ35" i="12"/>
  <c r="BK35" i="12"/>
  <c r="BL35" i="12"/>
  <c r="BM35" i="12"/>
  <c r="BN35" i="12"/>
  <c r="BO35" i="12"/>
  <c r="BP35" i="12"/>
  <c r="BQ35" i="12"/>
  <c r="BR35" i="12"/>
  <c r="BS35" i="12"/>
  <c r="BT35" i="12"/>
  <c r="BU35" i="12"/>
  <c r="C36" i="12"/>
  <c r="D36" i="12"/>
  <c r="E36" i="12"/>
  <c r="F36" i="12"/>
  <c r="G36" i="12"/>
  <c r="H36" i="12"/>
  <c r="I36" i="12"/>
  <c r="J36" i="12"/>
  <c r="K36" i="12"/>
  <c r="L36" i="12"/>
  <c r="M36" i="12"/>
  <c r="N36" i="12"/>
  <c r="O36" i="12"/>
  <c r="P36" i="12"/>
  <c r="Q36" i="12"/>
  <c r="R36" i="12"/>
  <c r="S36" i="12"/>
  <c r="T36" i="12"/>
  <c r="U36" i="12"/>
  <c r="V36" i="12"/>
  <c r="W36" i="12"/>
  <c r="X36" i="12"/>
  <c r="Y36" i="12"/>
  <c r="Z36" i="12"/>
  <c r="AA36" i="12"/>
  <c r="AB36" i="12"/>
  <c r="AC36" i="12"/>
  <c r="AD36" i="12"/>
  <c r="AE36" i="12"/>
  <c r="AF36" i="12"/>
  <c r="AG36" i="12"/>
  <c r="AH36" i="12"/>
  <c r="AI36" i="12"/>
  <c r="AJ36" i="12"/>
  <c r="AK36" i="12"/>
  <c r="AL36" i="12"/>
  <c r="AM36" i="12"/>
  <c r="AN36" i="12"/>
  <c r="AO36" i="12"/>
  <c r="AP36" i="12"/>
  <c r="AQ36" i="12"/>
  <c r="AR36" i="12"/>
  <c r="AS36" i="12"/>
  <c r="AT36" i="12"/>
  <c r="AU36" i="12"/>
  <c r="AV36" i="12"/>
  <c r="AW36" i="12"/>
  <c r="AX36" i="12"/>
  <c r="BV36" i="12" s="1"/>
  <c r="AY36" i="12"/>
  <c r="AZ36" i="12"/>
  <c r="BA36" i="12"/>
  <c r="BB36" i="12"/>
  <c r="BC36" i="12"/>
  <c r="BD36" i="12"/>
  <c r="BE36" i="12"/>
  <c r="BF36" i="12"/>
  <c r="BG36" i="12"/>
  <c r="BH36" i="12"/>
  <c r="BI36" i="12"/>
  <c r="BJ36" i="12"/>
  <c r="BK36" i="12"/>
  <c r="BL36" i="12"/>
  <c r="BM36" i="12"/>
  <c r="BN36" i="12"/>
  <c r="BO36" i="12"/>
  <c r="BP36" i="12"/>
  <c r="BQ36" i="12"/>
  <c r="BR36" i="12"/>
  <c r="BS36" i="12"/>
  <c r="BT36" i="12"/>
  <c r="BU36" i="12"/>
  <c r="C37" i="12"/>
  <c r="D37" i="12"/>
  <c r="E37" i="12"/>
  <c r="F37" i="12"/>
  <c r="G37" i="12"/>
  <c r="H37" i="12"/>
  <c r="I37" i="12"/>
  <c r="J37" i="12"/>
  <c r="K37" i="12"/>
  <c r="L37" i="12"/>
  <c r="M37" i="12"/>
  <c r="N37" i="12"/>
  <c r="O37" i="12"/>
  <c r="P37" i="12"/>
  <c r="Q37" i="12"/>
  <c r="R37" i="12"/>
  <c r="S37" i="12"/>
  <c r="T37" i="12"/>
  <c r="U37" i="12"/>
  <c r="V37" i="12"/>
  <c r="W37" i="12"/>
  <c r="X37" i="12"/>
  <c r="Y37" i="12"/>
  <c r="Z37" i="12"/>
  <c r="AA37" i="12"/>
  <c r="AB37" i="12"/>
  <c r="AC37" i="12"/>
  <c r="AD37" i="12"/>
  <c r="AE37" i="12"/>
  <c r="AF37" i="12"/>
  <c r="AG37" i="12"/>
  <c r="AH37" i="12"/>
  <c r="AI37" i="12"/>
  <c r="AJ37" i="12"/>
  <c r="AK37" i="12"/>
  <c r="AL37" i="12"/>
  <c r="AM37" i="12"/>
  <c r="AN37" i="12"/>
  <c r="AO37" i="12"/>
  <c r="AP37" i="12"/>
  <c r="AQ37" i="12"/>
  <c r="AR37" i="12"/>
  <c r="AS37" i="12"/>
  <c r="AT37" i="12"/>
  <c r="AU37" i="12"/>
  <c r="AV37" i="12"/>
  <c r="AW37" i="12"/>
  <c r="AX37" i="12"/>
  <c r="AY37" i="12"/>
  <c r="AZ37" i="12"/>
  <c r="BA37" i="12"/>
  <c r="BB37" i="12"/>
  <c r="BC37" i="12"/>
  <c r="BD37" i="12"/>
  <c r="BE37" i="12"/>
  <c r="BF37" i="12"/>
  <c r="BG37" i="12"/>
  <c r="BH37" i="12"/>
  <c r="BI37" i="12"/>
  <c r="BJ37" i="12"/>
  <c r="BK37" i="12"/>
  <c r="BL37" i="12"/>
  <c r="BM37" i="12"/>
  <c r="BN37" i="12"/>
  <c r="BO37" i="12"/>
  <c r="BP37" i="12"/>
  <c r="BQ37" i="12"/>
  <c r="BR37" i="12"/>
  <c r="BS37" i="12"/>
  <c r="BT37" i="12"/>
  <c r="BU37" i="12"/>
  <c r="BV37" i="12"/>
  <c r="C38" i="12"/>
  <c r="D38" i="12"/>
  <c r="E38" i="12"/>
  <c r="F38" i="12"/>
  <c r="G38" i="12"/>
  <c r="H38" i="12"/>
  <c r="I38" i="12"/>
  <c r="J38" i="12"/>
  <c r="K38" i="12"/>
  <c r="L38" i="12"/>
  <c r="M38" i="12"/>
  <c r="N38" i="12"/>
  <c r="O38" i="12"/>
  <c r="P38" i="12"/>
  <c r="Q38" i="12"/>
  <c r="R38" i="12"/>
  <c r="S38" i="12"/>
  <c r="T38" i="12"/>
  <c r="U38" i="12"/>
  <c r="V38" i="12"/>
  <c r="W38" i="12"/>
  <c r="X38" i="12"/>
  <c r="Y38" i="12"/>
  <c r="Z38" i="12"/>
  <c r="AA38" i="12"/>
  <c r="AB38" i="12"/>
  <c r="AC38" i="12"/>
  <c r="AD38" i="12"/>
  <c r="AE38" i="12"/>
  <c r="AF38" i="12"/>
  <c r="AG38" i="12"/>
  <c r="AH38" i="12"/>
  <c r="AI38" i="12"/>
  <c r="AJ38" i="12"/>
  <c r="AK38" i="12"/>
  <c r="AL38" i="12"/>
  <c r="AM38" i="12"/>
  <c r="AN38" i="12"/>
  <c r="AO38" i="12"/>
  <c r="AP38" i="12"/>
  <c r="AQ38" i="12"/>
  <c r="AR38" i="12"/>
  <c r="AS38" i="12"/>
  <c r="AT38" i="12"/>
  <c r="AU38" i="12"/>
  <c r="AV38" i="12"/>
  <c r="AW38" i="12"/>
  <c r="AX38" i="12"/>
  <c r="AY38" i="12"/>
  <c r="AZ38" i="12"/>
  <c r="BA38" i="12"/>
  <c r="BB38" i="12"/>
  <c r="BC38" i="12"/>
  <c r="BD38" i="12"/>
  <c r="BE38" i="12"/>
  <c r="BF38" i="12"/>
  <c r="BG38" i="12"/>
  <c r="BH38" i="12"/>
  <c r="BI38" i="12"/>
  <c r="BJ38" i="12"/>
  <c r="BK38" i="12"/>
  <c r="BL38" i="12"/>
  <c r="BM38" i="12"/>
  <c r="BN38" i="12"/>
  <c r="BO38" i="12"/>
  <c r="BP38" i="12"/>
  <c r="BQ38" i="12"/>
  <c r="BR38" i="12"/>
  <c r="BS38" i="12"/>
  <c r="BT38" i="12"/>
  <c r="BU38" i="12"/>
  <c r="BV38" i="12"/>
  <c r="C39" i="12"/>
  <c r="D39" i="12"/>
  <c r="E39" i="12"/>
  <c r="F39" i="12"/>
  <c r="G39" i="12"/>
  <c r="H39" i="12"/>
  <c r="I39" i="12"/>
  <c r="J39" i="12"/>
  <c r="K39" i="12"/>
  <c r="L39" i="12"/>
  <c r="M39" i="12"/>
  <c r="N39" i="12"/>
  <c r="O39" i="12"/>
  <c r="P39" i="12"/>
  <c r="Q39" i="12"/>
  <c r="R39" i="12"/>
  <c r="S39" i="12"/>
  <c r="T39" i="12"/>
  <c r="U39" i="12"/>
  <c r="V39" i="12"/>
  <c r="W39" i="12"/>
  <c r="X39" i="12"/>
  <c r="Y39" i="12"/>
  <c r="Z39" i="12"/>
  <c r="AA39" i="12"/>
  <c r="AB39" i="12"/>
  <c r="AC39" i="12"/>
  <c r="AD39" i="12"/>
  <c r="AE39" i="12"/>
  <c r="AF39" i="12"/>
  <c r="AG39" i="12"/>
  <c r="AH39" i="12"/>
  <c r="AI39" i="12"/>
  <c r="AJ39" i="12"/>
  <c r="AK39" i="12"/>
  <c r="AL39" i="12"/>
  <c r="AM39" i="12"/>
  <c r="AN39" i="12"/>
  <c r="AO39" i="12"/>
  <c r="AP39" i="12"/>
  <c r="AQ39" i="12"/>
  <c r="AR39" i="12"/>
  <c r="AS39" i="12"/>
  <c r="AT39" i="12"/>
  <c r="AU39" i="12"/>
  <c r="AV39" i="12"/>
  <c r="AW39" i="12"/>
  <c r="AX39" i="12"/>
  <c r="AY39" i="12"/>
  <c r="AZ39" i="12"/>
  <c r="BA39" i="12"/>
  <c r="BB39" i="12"/>
  <c r="BC39" i="12"/>
  <c r="BD39" i="12"/>
  <c r="BE39" i="12"/>
  <c r="BF39" i="12"/>
  <c r="BG39" i="12"/>
  <c r="BH39" i="12"/>
  <c r="BI39" i="12"/>
  <c r="BJ39" i="12"/>
  <c r="BK39" i="12"/>
  <c r="BL39" i="12"/>
  <c r="BM39" i="12"/>
  <c r="BN39" i="12"/>
  <c r="BO39" i="12"/>
  <c r="BP39" i="12"/>
  <c r="BQ39" i="12"/>
  <c r="BR39" i="12"/>
  <c r="BS39" i="12"/>
  <c r="BT39" i="12"/>
  <c r="BU39" i="12"/>
  <c r="BV39" i="12"/>
  <c r="C40" i="12"/>
  <c r="D40" i="12"/>
  <c r="E40" i="12"/>
  <c r="F40" i="12"/>
  <c r="G40" i="12"/>
  <c r="H40" i="12"/>
  <c r="I40" i="12"/>
  <c r="J40" i="12"/>
  <c r="K40" i="12"/>
  <c r="L40" i="12"/>
  <c r="M40" i="12"/>
  <c r="N40" i="12"/>
  <c r="O40" i="12"/>
  <c r="P40" i="12"/>
  <c r="Q40" i="12"/>
  <c r="R40" i="12"/>
  <c r="S40" i="12"/>
  <c r="T40" i="12"/>
  <c r="U40" i="12"/>
  <c r="V40" i="12"/>
  <c r="W40" i="12"/>
  <c r="X40" i="12"/>
  <c r="Y40" i="12"/>
  <c r="Z40" i="12"/>
  <c r="AA40" i="12"/>
  <c r="AB40" i="12"/>
  <c r="AC40" i="12"/>
  <c r="AD40" i="12"/>
  <c r="AE40" i="12"/>
  <c r="AF40" i="12"/>
  <c r="AG40" i="12"/>
  <c r="AH40" i="12"/>
  <c r="AI40" i="12"/>
  <c r="AJ40" i="12"/>
  <c r="AK40" i="12"/>
  <c r="AL40" i="12"/>
  <c r="AM40" i="12"/>
  <c r="AN40" i="12"/>
  <c r="AO40" i="12"/>
  <c r="AP40" i="12"/>
  <c r="AQ40" i="12"/>
  <c r="AR40" i="12"/>
  <c r="AS40" i="12"/>
  <c r="AT40" i="12"/>
  <c r="AU40" i="12"/>
  <c r="AV40" i="12"/>
  <c r="AW40" i="12"/>
  <c r="AX40" i="12"/>
  <c r="AY40" i="12"/>
  <c r="AZ40" i="12"/>
  <c r="BA40" i="12"/>
  <c r="BB40" i="12"/>
  <c r="BC40" i="12"/>
  <c r="BD40" i="12"/>
  <c r="BE40" i="12"/>
  <c r="BF40" i="12"/>
  <c r="BG40" i="12"/>
  <c r="BH40" i="12"/>
  <c r="BI40" i="12"/>
  <c r="BJ40" i="12"/>
  <c r="BK40" i="12"/>
  <c r="BL40" i="12"/>
  <c r="BM40" i="12"/>
  <c r="BN40" i="12"/>
  <c r="BO40" i="12"/>
  <c r="BP40" i="12"/>
  <c r="BQ40" i="12"/>
  <c r="BR40" i="12"/>
  <c r="BS40" i="12"/>
  <c r="BT40" i="12"/>
  <c r="BU40" i="12"/>
  <c r="BV40" i="12"/>
  <c r="C41" i="12"/>
  <c r="D41" i="12"/>
  <c r="E41" i="12"/>
  <c r="F41" i="12"/>
  <c r="G41" i="12"/>
  <c r="H41" i="12"/>
  <c r="I41" i="12"/>
  <c r="J41" i="12"/>
  <c r="K41" i="12"/>
  <c r="L41" i="12"/>
  <c r="M41" i="12"/>
  <c r="N41" i="12"/>
  <c r="O41" i="12"/>
  <c r="P41" i="12"/>
  <c r="Q41" i="12"/>
  <c r="R41" i="12"/>
  <c r="S41" i="12"/>
  <c r="T41" i="12"/>
  <c r="U41" i="12"/>
  <c r="V41" i="12"/>
  <c r="W41" i="12"/>
  <c r="X41" i="12"/>
  <c r="Y41" i="12"/>
  <c r="Z41" i="12"/>
  <c r="AA41" i="12"/>
  <c r="AB41" i="12"/>
  <c r="AC41" i="12"/>
  <c r="AD41" i="12"/>
  <c r="AE41" i="12"/>
  <c r="AF41" i="12"/>
  <c r="AG41" i="12"/>
  <c r="AH41" i="12"/>
  <c r="AI41" i="12"/>
  <c r="AJ41" i="12"/>
  <c r="AK41" i="12"/>
  <c r="AL41" i="12"/>
  <c r="AM41" i="12"/>
  <c r="AN41" i="12"/>
  <c r="AO41" i="12"/>
  <c r="AP41" i="12"/>
  <c r="AQ41" i="12"/>
  <c r="AR41" i="12"/>
  <c r="AS41" i="12"/>
  <c r="AT41" i="12"/>
  <c r="AU41" i="12"/>
  <c r="AV41" i="12"/>
  <c r="AW41" i="12"/>
  <c r="AX41" i="12"/>
  <c r="AY41" i="12"/>
  <c r="AZ41" i="12"/>
  <c r="BA41" i="12"/>
  <c r="BB41" i="12"/>
  <c r="BC41" i="12"/>
  <c r="BD41" i="12"/>
  <c r="BE41" i="12"/>
  <c r="BF41" i="12"/>
  <c r="BG41" i="12"/>
  <c r="BH41" i="12"/>
  <c r="BI41" i="12"/>
  <c r="BJ41" i="12"/>
  <c r="BK41" i="12"/>
  <c r="BL41" i="12"/>
  <c r="BM41" i="12"/>
  <c r="BN41" i="12"/>
  <c r="BO41" i="12"/>
  <c r="BP41" i="12"/>
  <c r="BQ41" i="12"/>
  <c r="BR41" i="12"/>
  <c r="BS41" i="12"/>
  <c r="BT41" i="12"/>
  <c r="BU41" i="12"/>
  <c r="BV41" i="12"/>
  <c r="C42" i="12"/>
  <c r="D42" i="12"/>
  <c r="E42" i="12"/>
  <c r="F42" i="12"/>
  <c r="G42" i="12"/>
  <c r="H42" i="12"/>
  <c r="I42" i="12"/>
  <c r="J42" i="12"/>
  <c r="K42" i="12"/>
  <c r="L42" i="12"/>
  <c r="M42" i="12"/>
  <c r="N42" i="12"/>
  <c r="O42" i="12"/>
  <c r="P42" i="12"/>
  <c r="Q42" i="12"/>
  <c r="R42" i="12"/>
  <c r="S42" i="12"/>
  <c r="T42" i="12"/>
  <c r="U42" i="12"/>
  <c r="V42" i="12"/>
  <c r="W42" i="12"/>
  <c r="X42" i="12"/>
  <c r="Y42" i="12"/>
  <c r="Z42" i="12"/>
  <c r="AA42" i="12"/>
  <c r="AB42" i="12"/>
  <c r="AC42" i="12"/>
  <c r="AD42" i="12"/>
  <c r="AE42" i="12"/>
  <c r="AF42" i="12"/>
  <c r="AG42" i="12"/>
  <c r="AH42" i="12"/>
  <c r="AI42" i="12"/>
  <c r="AJ42" i="12"/>
  <c r="AK42" i="12"/>
  <c r="AL42" i="12"/>
  <c r="AM42" i="12"/>
  <c r="AN42" i="12"/>
  <c r="AO42" i="12"/>
  <c r="AP42" i="12"/>
  <c r="AQ42" i="12"/>
  <c r="AR42" i="12"/>
  <c r="AS42" i="12"/>
  <c r="AT42" i="12"/>
  <c r="AU42" i="12"/>
  <c r="AV42" i="12"/>
  <c r="AW42" i="12"/>
  <c r="AX42" i="12"/>
  <c r="AY42" i="12"/>
  <c r="AZ42" i="12"/>
  <c r="BA42" i="12"/>
  <c r="BB42" i="12"/>
  <c r="BC42" i="12"/>
  <c r="BD42" i="12"/>
  <c r="BE42" i="12"/>
  <c r="BF42" i="12"/>
  <c r="BG42" i="12"/>
  <c r="BH42" i="12"/>
  <c r="BI42" i="12"/>
  <c r="BJ42" i="12"/>
  <c r="BK42" i="12"/>
  <c r="BL42" i="12"/>
  <c r="BM42" i="12"/>
  <c r="BN42" i="12"/>
  <c r="BO42" i="12"/>
  <c r="BP42" i="12"/>
  <c r="BQ42" i="12"/>
  <c r="BR42" i="12"/>
  <c r="BS42" i="12"/>
  <c r="BT42" i="12"/>
  <c r="BU42" i="12"/>
  <c r="BV42" i="12"/>
  <c r="C43" i="12"/>
  <c r="D43" i="12"/>
  <c r="E43" i="12"/>
  <c r="F43" i="12"/>
  <c r="G43" i="12"/>
  <c r="H43" i="12"/>
  <c r="I43" i="12"/>
  <c r="J43" i="12"/>
  <c r="K43" i="12"/>
  <c r="L43" i="12"/>
  <c r="M43" i="12"/>
  <c r="N43" i="12"/>
  <c r="O43" i="12"/>
  <c r="P43" i="12"/>
  <c r="Q43" i="12"/>
  <c r="R43" i="12"/>
  <c r="S43" i="12"/>
  <c r="T43" i="12"/>
  <c r="U43" i="12"/>
  <c r="V43" i="12"/>
  <c r="W43" i="12"/>
  <c r="X43" i="12"/>
  <c r="Y43" i="12"/>
  <c r="Z43" i="12"/>
  <c r="AA43" i="12"/>
  <c r="AB43" i="12"/>
  <c r="AC43" i="12"/>
  <c r="AD43" i="12"/>
  <c r="AE43" i="12"/>
  <c r="AF43" i="12"/>
  <c r="AG43" i="12"/>
  <c r="AH43" i="12"/>
  <c r="AI43" i="12"/>
  <c r="AJ43" i="12"/>
  <c r="AK43" i="12"/>
  <c r="AL43" i="12"/>
  <c r="AM43" i="12"/>
  <c r="AN43" i="12"/>
  <c r="AO43" i="12"/>
  <c r="AP43" i="12"/>
  <c r="AQ43" i="12"/>
  <c r="AR43" i="12"/>
  <c r="AS43" i="12"/>
  <c r="AT43" i="12"/>
  <c r="AU43" i="12"/>
  <c r="AV43" i="12"/>
  <c r="AW43" i="12"/>
  <c r="AX43" i="12"/>
  <c r="AY43" i="12"/>
  <c r="AZ43" i="12"/>
  <c r="BA43" i="12"/>
  <c r="BB43" i="12"/>
  <c r="BC43" i="12"/>
  <c r="BD43" i="12"/>
  <c r="BE43" i="12"/>
  <c r="BF43" i="12"/>
  <c r="BG43" i="12"/>
  <c r="BH43" i="12"/>
  <c r="BI43" i="12"/>
  <c r="BJ43" i="12"/>
  <c r="BK43" i="12"/>
  <c r="BL43" i="12"/>
  <c r="BM43" i="12"/>
  <c r="BN43" i="12"/>
  <c r="BO43" i="12"/>
  <c r="BP43" i="12"/>
  <c r="BQ43" i="12"/>
  <c r="BR43" i="12"/>
  <c r="BS43" i="12"/>
  <c r="BT43" i="12"/>
  <c r="BU43" i="12"/>
  <c r="BV43" i="12"/>
  <c r="C44" i="12"/>
  <c r="D44" i="12"/>
  <c r="E44" i="12"/>
  <c r="F44" i="12"/>
  <c r="G44" i="12"/>
  <c r="H44" i="12"/>
  <c r="I44" i="12"/>
  <c r="J44" i="12"/>
  <c r="K44" i="12"/>
  <c r="L44" i="12"/>
  <c r="M44" i="12"/>
  <c r="N44" i="12"/>
  <c r="O44" i="12"/>
  <c r="P44" i="12"/>
  <c r="Q44" i="12"/>
  <c r="R44" i="12"/>
  <c r="S44" i="12"/>
  <c r="T44" i="12"/>
  <c r="U44" i="12"/>
  <c r="V44" i="12"/>
  <c r="W44" i="12"/>
  <c r="X44" i="12"/>
  <c r="Y44" i="12"/>
  <c r="Z44" i="12"/>
  <c r="AA44" i="12"/>
  <c r="AB44" i="12"/>
  <c r="AC44" i="12"/>
  <c r="AD44" i="12"/>
  <c r="AE44" i="12"/>
  <c r="AF44" i="12"/>
  <c r="AG44" i="12"/>
  <c r="AH44" i="12"/>
  <c r="AI44" i="12"/>
  <c r="AJ44" i="12"/>
  <c r="AK44" i="12"/>
  <c r="AL44" i="12"/>
  <c r="AM44" i="12"/>
  <c r="AN44" i="12"/>
  <c r="AO44" i="12"/>
  <c r="AP44" i="12"/>
  <c r="AQ44" i="12"/>
  <c r="AR44" i="12"/>
  <c r="AS44" i="12"/>
  <c r="AT44" i="12"/>
  <c r="AU44" i="12"/>
  <c r="AV44" i="12"/>
  <c r="AW44" i="12"/>
  <c r="AX44" i="12"/>
  <c r="AY44" i="12"/>
  <c r="AZ44" i="12"/>
  <c r="BA44" i="12"/>
  <c r="BB44" i="12"/>
  <c r="BC44" i="12"/>
  <c r="BD44" i="12"/>
  <c r="BE44" i="12"/>
  <c r="BF44" i="12"/>
  <c r="BG44" i="12"/>
  <c r="BH44" i="12"/>
  <c r="BI44" i="12"/>
  <c r="BJ44" i="12"/>
  <c r="BK44" i="12"/>
  <c r="BL44" i="12"/>
  <c r="BM44" i="12"/>
  <c r="BN44" i="12"/>
  <c r="BO44" i="12"/>
  <c r="BP44" i="12"/>
  <c r="BQ44" i="12"/>
  <c r="BR44" i="12"/>
  <c r="BS44" i="12"/>
  <c r="BT44" i="12"/>
  <c r="BU44" i="12"/>
  <c r="BV44" i="12"/>
  <c r="C45" i="12"/>
  <c r="D45" i="12"/>
  <c r="E45" i="12"/>
  <c r="F45" i="12"/>
  <c r="G45" i="12"/>
  <c r="H45" i="12"/>
  <c r="I45" i="12"/>
  <c r="J45" i="12"/>
  <c r="K45" i="12"/>
  <c r="L45" i="12"/>
  <c r="M45" i="12"/>
  <c r="N45" i="12"/>
  <c r="O45" i="12"/>
  <c r="P45" i="12"/>
  <c r="Q45" i="12"/>
  <c r="R45" i="12"/>
  <c r="S45" i="12"/>
  <c r="T45" i="12"/>
  <c r="U45" i="12"/>
  <c r="V45" i="12"/>
  <c r="W45" i="12"/>
  <c r="X45" i="12"/>
  <c r="Y45" i="12"/>
  <c r="Z45" i="12"/>
  <c r="AA45" i="12"/>
  <c r="AB45" i="12"/>
  <c r="AC45" i="12"/>
  <c r="AD45" i="12"/>
  <c r="AE45" i="12"/>
  <c r="AF45" i="12"/>
  <c r="AG45" i="12"/>
  <c r="AH45" i="12"/>
  <c r="AI45" i="12"/>
  <c r="AJ45" i="12"/>
  <c r="AK45" i="12"/>
  <c r="AL45" i="12"/>
  <c r="AM45" i="12"/>
  <c r="AN45" i="12"/>
  <c r="AO45" i="12"/>
  <c r="AP45" i="12"/>
  <c r="AQ45" i="12"/>
  <c r="AR45" i="12"/>
  <c r="AS45" i="12"/>
  <c r="AT45" i="12"/>
  <c r="AU45" i="12"/>
  <c r="AV45" i="12"/>
  <c r="AW45" i="12"/>
  <c r="AX45" i="12"/>
  <c r="AY45" i="12"/>
  <c r="AZ45" i="12"/>
  <c r="BA45" i="12"/>
  <c r="BB45" i="12"/>
  <c r="BC45" i="12"/>
  <c r="BD45" i="12"/>
  <c r="BE45" i="12"/>
  <c r="BF45" i="12"/>
  <c r="BG45" i="12"/>
  <c r="BH45" i="12"/>
  <c r="BI45" i="12"/>
  <c r="BJ45" i="12"/>
  <c r="BK45" i="12"/>
  <c r="BL45" i="12"/>
  <c r="BM45" i="12"/>
  <c r="BN45" i="12"/>
  <c r="BO45" i="12"/>
  <c r="BP45" i="12"/>
  <c r="BQ45" i="12"/>
  <c r="BR45" i="12"/>
  <c r="BS45" i="12"/>
  <c r="BT45" i="12"/>
  <c r="BU45" i="12"/>
  <c r="BV45" i="12"/>
  <c r="C46" i="12"/>
  <c r="D46" i="12"/>
  <c r="E46" i="12"/>
  <c r="F46" i="12"/>
  <c r="G46" i="12"/>
  <c r="H46" i="12"/>
  <c r="I46" i="12"/>
  <c r="J46" i="12"/>
  <c r="K46" i="12"/>
  <c r="L46" i="12"/>
  <c r="M46" i="12"/>
  <c r="N46" i="12"/>
  <c r="O46" i="12"/>
  <c r="P46" i="12"/>
  <c r="Q46" i="12"/>
  <c r="R46" i="12"/>
  <c r="S46" i="12"/>
  <c r="T46" i="12"/>
  <c r="U46" i="12"/>
  <c r="V46" i="12"/>
  <c r="W46" i="12"/>
  <c r="X46" i="12"/>
  <c r="Y46" i="12"/>
  <c r="Z46" i="12"/>
  <c r="AA46" i="12"/>
  <c r="AB46" i="12"/>
  <c r="AC46" i="12"/>
  <c r="AD46" i="12"/>
  <c r="AE46" i="12"/>
  <c r="AF46" i="12"/>
  <c r="AG46" i="12"/>
  <c r="AH46" i="12"/>
  <c r="AI46" i="12"/>
  <c r="AJ46" i="12"/>
  <c r="AK46" i="12"/>
  <c r="AL46" i="12"/>
  <c r="AM46" i="12"/>
  <c r="AN46" i="12"/>
  <c r="AO46" i="12"/>
  <c r="AP46" i="12"/>
  <c r="AQ46" i="12"/>
  <c r="AR46" i="12"/>
  <c r="AS46" i="12"/>
  <c r="AT46" i="12"/>
  <c r="AU46" i="12"/>
  <c r="AV46" i="12"/>
  <c r="AW46" i="12"/>
  <c r="AX46" i="12"/>
  <c r="AY46" i="12"/>
  <c r="AZ46" i="12"/>
  <c r="BA46" i="12"/>
  <c r="BB46" i="12"/>
  <c r="BC46" i="12"/>
  <c r="BD46" i="12"/>
  <c r="BE46" i="12"/>
  <c r="BF46" i="12"/>
  <c r="BG46" i="12"/>
  <c r="BH46" i="12"/>
  <c r="BI46" i="12"/>
  <c r="BJ46" i="12"/>
  <c r="BK46" i="12"/>
  <c r="BL46" i="12"/>
  <c r="BM46" i="12"/>
  <c r="BN46" i="12"/>
  <c r="BO46" i="12"/>
  <c r="BP46" i="12"/>
  <c r="BQ46" i="12"/>
  <c r="BR46" i="12"/>
  <c r="BS46" i="12"/>
  <c r="BT46" i="12"/>
  <c r="BU46" i="12"/>
  <c r="BV46" i="12"/>
  <c r="C47" i="12"/>
  <c r="D47" i="12"/>
  <c r="E47" i="12"/>
  <c r="F47" i="12"/>
  <c r="G47" i="12"/>
  <c r="H47" i="12"/>
  <c r="I47" i="12"/>
  <c r="J47" i="12"/>
  <c r="K47" i="12"/>
  <c r="L47" i="12"/>
  <c r="M47" i="12"/>
  <c r="N47" i="12"/>
  <c r="O47" i="12"/>
  <c r="P47" i="12"/>
  <c r="Q47" i="12"/>
  <c r="R47" i="12"/>
  <c r="S47" i="12"/>
  <c r="T47" i="12"/>
  <c r="U47" i="12"/>
  <c r="V47" i="12"/>
  <c r="W47" i="12"/>
  <c r="X47" i="12"/>
  <c r="Y47" i="12"/>
  <c r="Z47" i="12"/>
  <c r="AA47" i="12"/>
  <c r="AB47" i="12"/>
  <c r="AC47" i="12"/>
  <c r="AD47" i="12"/>
  <c r="AE47" i="12"/>
  <c r="AF47" i="12"/>
  <c r="AG47" i="12"/>
  <c r="AH47" i="12"/>
  <c r="AI47" i="12"/>
  <c r="AJ47" i="12"/>
  <c r="AK47" i="12"/>
  <c r="AL47" i="12"/>
  <c r="AM47" i="12"/>
  <c r="AN47" i="12"/>
  <c r="AO47" i="12"/>
  <c r="AP47" i="12"/>
  <c r="AQ47" i="12"/>
  <c r="AR47" i="12"/>
  <c r="AS47" i="12"/>
  <c r="AT47" i="12"/>
  <c r="AU47" i="12"/>
  <c r="AV47" i="12"/>
  <c r="AW47" i="12"/>
  <c r="AX47" i="12"/>
  <c r="AY47" i="12"/>
  <c r="AZ47" i="12"/>
  <c r="BA47" i="12"/>
  <c r="BB47" i="12"/>
  <c r="BC47" i="12"/>
  <c r="BD47" i="12"/>
  <c r="BE47" i="12"/>
  <c r="BF47" i="12"/>
  <c r="BG47" i="12"/>
  <c r="BH47" i="12"/>
  <c r="BI47" i="12"/>
  <c r="BJ47" i="12"/>
  <c r="BK47" i="12"/>
  <c r="BL47" i="12"/>
  <c r="BM47" i="12"/>
  <c r="BN47" i="12"/>
  <c r="BO47" i="12"/>
  <c r="BP47" i="12"/>
  <c r="BQ47" i="12"/>
  <c r="BR47" i="12"/>
  <c r="BS47" i="12"/>
  <c r="BT47" i="12"/>
  <c r="BU47" i="12"/>
  <c r="BV47" i="12"/>
  <c r="C48" i="12"/>
  <c r="D48" i="12"/>
  <c r="E48" i="12"/>
  <c r="F48" i="12"/>
  <c r="G48" i="12"/>
  <c r="H48" i="12"/>
  <c r="I48" i="12"/>
  <c r="J48" i="12"/>
  <c r="K48" i="12"/>
  <c r="L48" i="12"/>
  <c r="M48" i="12"/>
  <c r="N48" i="12"/>
  <c r="O48" i="12"/>
  <c r="P48" i="12"/>
  <c r="Q48" i="12"/>
  <c r="R48" i="12"/>
  <c r="S48" i="12"/>
  <c r="T48" i="12"/>
  <c r="U48" i="12"/>
  <c r="V48" i="12"/>
  <c r="W48" i="12"/>
  <c r="X48" i="12"/>
  <c r="Y48" i="12"/>
  <c r="Z48" i="12"/>
  <c r="AA48" i="12"/>
  <c r="AB48" i="12"/>
  <c r="AC48" i="12"/>
  <c r="AD48" i="12"/>
  <c r="AE48" i="12"/>
  <c r="AF48" i="12"/>
  <c r="AG48" i="12"/>
  <c r="AH48" i="12"/>
  <c r="AI48" i="12"/>
  <c r="AJ48" i="12"/>
  <c r="AK48" i="12"/>
  <c r="AL48" i="12"/>
  <c r="AM48" i="12"/>
  <c r="AN48" i="12"/>
  <c r="AO48" i="12"/>
  <c r="AP48" i="12"/>
  <c r="AQ48" i="12"/>
  <c r="AR48" i="12"/>
  <c r="AS48" i="12"/>
  <c r="AT48" i="12"/>
  <c r="AU48" i="12"/>
  <c r="AV48" i="12"/>
  <c r="AW48" i="12"/>
  <c r="AX48" i="12"/>
  <c r="AY48" i="12"/>
  <c r="AZ48" i="12"/>
  <c r="BA48" i="12"/>
  <c r="BB48" i="12"/>
  <c r="BC48" i="12"/>
  <c r="BD48" i="12"/>
  <c r="BE48" i="12"/>
  <c r="BF48" i="12"/>
  <c r="BG48" i="12"/>
  <c r="BH48" i="12"/>
  <c r="BI48" i="12"/>
  <c r="BJ48" i="12"/>
  <c r="BK48" i="12"/>
  <c r="BL48" i="12"/>
  <c r="BM48" i="12"/>
  <c r="BN48" i="12"/>
  <c r="BO48" i="12"/>
  <c r="BP48" i="12"/>
  <c r="BQ48" i="12"/>
  <c r="BR48" i="12"/>
  <c r="BS48" i="12"/>
  <c r="BT48" i="12"/>
  <c r="BU48" i="12"/>
  <c r="BV48" i="12"/>
  <c r="C49" i="12"/>
  <c r="D49" i="12"/>
  <c r="E49" i="12"/>
  <c r="F49" i="12"/>
  <c r="G49" i="12"/>
  <c r="H49" i="12"/>
  <c r="I49" i="12"/>
  <c r="J49" i="12"/>
  <c r="K49" i="12"/>
  <c r="L49" i="12"/>
  <c r="M49" i="12"/>
  <c r="N49" i="12"/>
  <c r="O49" i="12"/>
  <c r="P49" i="12"/>
  <c r="Q49" i="12"/>
  <c r="R49" i="12"/>
  <c r="S49" i="12"/>
  <c r="T49" i="12"/>
  <c r="U49" i="12"/>
  <c r="V49" i="12"/>
  <c r="W49" i="12"/>
  <c r="X49" i="12"/>
  <c r="Y49" i="12"/>
  <c r="Z49" i="12"/>
  <c r="AA49" i="12"/>
  <c r="AB49" i="12"/>
  <c r="AC49" i="12"/>
  <c r="AD49" i="12"/>
  <c r="AE49" i="12"/>
  <c r="AF49" i="12"/>
  <c r="AG49" i="12"/>
  <c r="AH49" i="12"/>
  <c r="AI49" i="12"/>
  <c r="AJ49" i="12"/>
  <c r="AK49" i="12"/>
  <c r="AL49" i="12"/>
  <c r="AM49" i="12"/>
  <c r="AN49" i="12"/>
  <c r="AO49" i="12"/>
  <c r="AP49" i="12"/>
  <c r="AQ49" i="12"/>
  <c r="AR49" i="12"/>
  <c r="AS49" i="12"/>
  <c r="AT49" i="12"/>
  <c r="AU49" i="12"/>
  <c r="AV49" i="12"/>
  <c r="AW49" i="12"/>
  <c r="AX49" i="12"/>
  <c r="AY49" i="12"/>
  <c r="AZ49" i="12"/>
  <c r="BA49" i="12"/>
  <c r="BB49" i="12"/>
  <c r="BC49" i="12"/>
  <c r="BD49" i="12"/>
  <c r="BE49" i="12"/>
  <c r="BF49" i="12"/>
  <c r="BG49" i="12"/>
  <c r="BH49" i="12"/>
  <c r="BI49" i="12"/>
  <c r="BJ49" i="12"/>
  <c r="BK49" i="12"/>
  <c r="BL49" i="12"/>
  <c r="BM49" i="12"/>
  <c r="BN49" i="12"/>
  <c r="BO49" i="12"/>
  <c r="BP49" i="12"/>
  <c r="BQ49" i="12"/>
  <c r="BR49" i="12"/>
  <c r="BS49" i="12"/>
  <c r="BT49" i="12"/>
  <c r="BU49" i="12"/>
  <c r="BV49" i="12"/>
  <c r="C50" i="12"/>
  <c r="D50" i="12"/>
  <c r="E50" i="12"/>
  <c r="F50" i="12"/>
  <c r="G50" i="12"/>
  <c r="H50" i="12"/>
  <c r="I50" i="12"/>
  <c r="J50" i="12"/>
  <c r="K50" i="12"/>
  <c r="L50" i="12"/>
  <c r="M50" i="12"/>
  <c r="N50" i="12"/>
  <c r="O50" i="12"/>
  <c r="P50" i="12"/>
  <c r="Q50" i="12"/>
  <c r="R50" i="12"/>
  <c r="S50" i="12"/>
  <c r="T50" i="12"/>
  <c r="U50" i="12"/>
  <c r="V50" i="12"/>
  <c r="W50" i="12"/>
  <c r="X50" i="12"/>
  <c r="Y50" i="12"/>
  <c r="Z50" i="12"/>
  <c r="AA50" i="12"/>
  <c r="AB50" i="12"/>
  <c r="AC50" i="12"/>
  <c r="AD50" i="12"/>
  <c r="AE50" i="12"/>
  <c r="AF50" i="12"/>
  <c r="AG50" i="12"/>
  <c r="AH50" i="12"/>
  <c r="AI50" i="12"/>
  <c r="AJ50" i="12"/>
  <c r="AK50" i="12"/>
  <c r="AL50" i="12"/>
  <c r="AM50" i="12"/>
  <c r="AN50" i="12"/>
  <c r="AO50" i="12"/>
  <c r="AP50" i="12"/>
  <c r="AQ50" i="12"/>
  <c r="AR50" i="12"/>
  <c r="AS50" i="12"/>
  <c r="AT50" i="12"/>
  <c r="AU50" i="12"/>
  <c r="AV50" i="12"/>
  <c r="AW50" i="12"/>
  <c r="AX50" i="12"/>
  <c r="AY50" i="12"/>
  <c r="AZ50" i="12"/>
  <c r="BA50" i="12"/>
  <c r="BB50" i="12"/>
  <c r="BC50" i="12"/>
  <c r="BD50" i="12"/>
  <c r="BE50" i="12"/>
  <c r="BF50" i="12"/>
  <c r="BG50" i="12"/>
  <c r="BH50" i="12"/>
  <c r="BI50" i="12"/>
  <c r="BJ50" i="12"/>
  <c r="BK50" i="12"/>
  <c r="BL50" i="12"/>
  <c r="BM50" i="12"/>
  <c r="BN50" i="12"/>
  <c r="BO50" i="12"/>
  <c r="BP50" i="12"/>
  <c r="BQ50" i="12"/>
  <c r="BR50" i="12"/>
  <c r="BS50" i="12"/>
  <c r="BT50" i="12"/>
  <c r="BU50" i="12"/>
  <c r="BV50" i="12"/>
  <c r="C51" i="12"/>
  <c r="D51" i="12"/>
  <c r="E51" i="12"/>
  <c r="F51" i="12"/>
  <c r="G51" i="12"/>
  <c r="H51" i="12"/>
  <c r="I51" i="12"/>
  <c r="J51" i="12"/>
  <c r="K51" i="12"/>
  <c r="L51" i="12"/>
  <c r="M51" i="12"/>
  <c r="N51" i="12"/>
  <c r="O51" i="12"/>
  <c r="P51" i="12"/>
  <c r="Q51" i="12"/>
  <c r="R51" i="12"/>
  <c r="S51" i="12"/>
  <c r="T51" i="12"/>
  <c r="U51" i="12"/>
  <c r="V51" i="12"/>
  <c r="W51" i="12"/>
  <c r="X51" i="12"/>
  <c r="Y51" i="12"/>
  <c r="Z51" i="12"/>
  <c r="AA51" i="12"/>
  <c r="AB51" i="12"/>
  <c r="AC51" i="12"/>
  <c r="AD51" i="12"/>
  <c r="AE51" i="12"/>
  <c r="AF51" i="12"/>
  <c r="AG51" i="12"/>
  <c r="AH51" i="12"/>
  <c r="AI51" i="12"/>
  <c r="AJ51" i="12"/>
  <c r="AK51" i="12"/>
  <c r="AL51" i="12"/>
  <c r="AM51" i="12"/>
  <c r="AN51" i="12"/>
  <c r="AO51" i="12"/>
  <c r="AP51" i="12"/>
  <c r="AQ51" i="12"/>
  <c r="AR51" i="12"/>
  <c r="AS51" i="12"/>
  <c r="AT51" i="12"/>
  <c r="AU51" i="12"/>
  <c r="AV51" i="12"/>
  <c r="AW51" i="12"/>
  <c r="AX51" i="12"/>
  <c r="AY51" i="12"/>
  <c r="AZ51" i="12"/>
  <c r="BA51" i="12"/>
  <c r="BB51" i="12"/>
  <c r="BC51" i="12"/>
  <c r="BD51" i="12"/>
  <c r="BE51" i="12"/>
  <c r="BF51" i="12"/>
  <c r="BG51" i="12"/>
  <c r="BH51" i="12"/>
  <c r="BI51" i="12"/>
  <c r="BJ51" i="12"/>
  <c r="BK51" i="12"/>
  <c r="BL51" i="12"/>
  <c r="BM51" i="12"/>
  <c r="BN51" i="12"/>
  <c r="BO51" i="12"/>
  <c r="BP51" i="12"/>
  <c r="BQ51" i="12"/>
  <c r="BR51" i="12"/>
  <c r="BS51" i="12"/>
  <c r="BT51" i="12"/>
  <c r="BU51" i="12"/>
  <c r="BV51" i="12"/>
  <c r="C52" i="12"/>
  <c r="D52" i="12"/>
  <c r="E52" i="12"/>
  <c r="F52" i="12"/>
  <c r="G52" i="12"/>
  <c r="H52" i="12"/>
  <c r="I52" i="12"/>
  <c r="J52" i="12"/>
  <c r="K52" i="12"/>
  <c r="L52" i="12"/>
  <c r="M52" i="12"/>
  <c r="N52" i="12"/>
  <c r="O52" i="12"/>
  <c r="P52" i="12"/>
  <c r="Q52" i="12"/>
  <c r="R52" i="12"/>
  <c r="S52" i="12"/>
  <c r="T52" i="12"/>
  <c r="U52" i="12"/>
  <c r="V52" i="12"/>
  <c r="W52" i="12"/>
  <c r="X52" i="12"/>
  <c r="Y52" i="12"/>
  <c r="Z52" i="12"/>
  <c r="AA52" i="12"/>
  <c r="AB52" i="12"/>
  <c r="AC52" i="12"/>
  <c r="AD52" i="12"/>
  <c r="AE52" i="12"/>
  <c r="AF52" i="12"/>
  <c r="AG52" i="12"/>
  <c r="AH52" i="12"/>
  <c r="AI52" i="12"/>
  <c r="AJ52" i="12"/>
  <c r="AK52" i="12"/>
  <c r="AL52" i="12"/>
  <c r="AM52" i="12"/>
  <c r="AN52" i="12"/>
  <c r="AO52" i="12"/>
  <c r="AP52" i="12"/>
  <c r="AQ52" i="12"/>
  <c r="AR52" i="12"/>
  <c r="AS52" i="12"/>
  <c r="AT52" i="12"/>
  <c r="AU52" i="12"/>
  <c r="AV52" i="12"/>
  <c r="AW52" i="12"/>
  <c r="AX52" i="12"/>
  <c r="AY52" i="12"/>
  <c r="AZ52" i="12"/>
  <c r="BA52" i="12"/>
  <c r="BB52" i="12"/>
  <c r="BC52" i="12"/>
  <c r="BD52" i="12"/>
  <c r="BE52" i="12"/>
  <c r="BF52" i="12"/>
  <c r="BG52" i="12"/>
  <c r="BH52" i="12"/>
  <c r="BI52" i="12"/>
  <c r="BJ52" i="12"/>
  <c r="BK52" i="12"/>
  <c r="BL52" i="12"/>
  <c r="BM52" i="12"/>
  <c r="BN52" i="12"/>
  <c r="BO52" i="12"/>
  <c r="BP52" i="12"/>
  <c r="BQ52" i="12"/>
  <c r="BR52" i="12"/>
  <c r="BS52" i="12"/>
  <c r="BT52" i="12"/>
  <c r="BU52" i="12"/>
  <c r="BV52" i="12"/>
  <c r="C53" i="12"/>
  <c r="D53" i="12"/>
  <c r="E53" i="12"/>
  <c r="F53" i="12"/>
  <c r="G53" i="12"/>
  <c r="H53" i="12"/>
  <c r="I53" i="12"/>
  <c r="J53" i="12"/>
  <c r="K53" i="12"/>
  <c r="L53" i="12"/>
  <c r="M53" i="12"/>
  <c r="N53" i="12"/>
  <c r="O53" i="12"/>
  <c r="P53" i="12"/>
  <c r="Q53" i="12"/>
  <c r="R53" i="12"/>
  <c r="S53" i="12"/>
  <c r="T53" i="12"/>
  <c r="U53" i="12"/>
  <c r="V53" i="12"/>
  <c r="W53" i="12"/>
  <c r="X53" i="12"/>
  <c r="Y53" i="12"/>
  <c r="Z53" i="12"/>
  <c r="AA53" i="12"/>
  <c r="AB53" i="12"/>
  <c r="AC53" i="12"/>
  <c r="AD53" i="12"/>
  <c r="AE53" i="12"/>
  <c r="AF53" i="12"/>
  <c r="AG53" i="12"/>
  <c r="AH53" i="12"/>
  <c r="AI53" i="12"/>
  <c r="AJ53" i="12"/>
  <c r="AK53" i="12"/>
  <c r="AL53" i="12"/>
  <c r="AM53" i="12"/>
  <c r="AN53" i="12"/>
  <c r="AO53" i="12"/>
  <c r="AP53" i="12"/>
  <c r="AQ53" i="12"/>
  <c r="AR53" i="12"/>
  <c r="AS53" i="12"/>
  <c r="AT53" i="12"/>
  <c r="AU53" i="12"/>
  <c r="AV53" i="12"/>
  <c r="AW53" i="12"/>
  <c r="AX53" i="12"/>
  <c r="AY53" i="12"/>
  <c r="AZ53" i="12"/>
  <c r="BA53" i="12"/>
  <c r="BB53" i="12"/>
  <c r="BC53" i="12"/>
  <c r="BD53" i="12"/>
  <c r="BE53" i="12"/>
  <c r="BF53" i="12"/>
  <c r="BG53" i="12"/>
  <c r="BH53" i="12"/>
  <c r="BI53" i="12"/>
  <c r="BJ53" i="12"/>
  <c r="BK53" i="12"/>
  <c r="BL53" i="12"/>
  <c r="BM53" i="12"/>
  <c r="BN53" i="12"/>
  <c r="BO53" i="12"/>
  <c r="BP53" i="12"/>
  <c r="BQ53" i="12"/>
  <c r="BR53" i="12"/>
  <c r="BS53" i="12"/>
  <c r="BT53" i="12"/>
  <c r="BU53" i="12"/>
  <c r="BV53" i="12"/>
  <c r="C54" i="12"/>
  <c r="D54" i="12"/>
  <c r="E54" i="12"/>
  <c r="F54" i="12"/>
  <c r="G54" i="12"/>
  <c r="H54" i="12"/>
  <c r="I54" i="12"/>
  <c r="J54" i="12"/>
  <c r="K54" i="12"/>
  <c r="L54" i="12"/>
  <c r="M54" i="12"/>
  <c r="N54" i="12"/>
  <c r="O54" i="12"/>
  <c r="P54" i="12"/>
  <c r="Q54" i="12"/>
  <c r="R54" i="12"/>
  <c r="S54" i="12"/>
  <c r="T54" i="12"/>
  <c r="U54" i="12"/>
  <c r="V54" i="12"/>
  <c r="W54" i="12"/>
  <c r="X54" i="12"/>
  <c r="Y54" i="12"/>
  <c r="Z54" i="12"/>
  <c r="AA54" i="12"/>
  <c r="AB54" i="12"/>
  <c r="AC54" i="12"/>
  <c r="AD54" i="12"/>
  <c r="AE54" i="12"/>
  <c r="AF54" i="12"/>
  <c r="AG54" i="12"/>
  <c r="AH54" i="12"/>
  <c r="AI54" i="12"/>
  <c r="AJ54" i="12"/>
  <c r="AK54" i="12"/>
  <c r="AL54" i="12"/>
  <c r="AM54" i="12"/>
  <c r="AN54" i="12"/>
  <c r="AO54" i="12"/>
  <c r="AP54" i="12"/>
  <c r="AQ54" i="12"/>
  <c r="AR54" i="12"/>
  <c r="AS54" i="12"/>
  <c r="AT54" i="12"/>
  <c r="AU54" i="12"/>
  <c r="AV54" i="12"/>
  <c r="AW54" i="12"/>
  <c r="AX54" i="12"/>
  <c r="AY54" i="12"/>
  <c r="AZ54" i="12"/>
  <c r="BA54" i="12"/>
  <c r="BB54" i="12"/>
  <c r="BC54" i="12"/>
  <c r="BD54" i="12"/>
  <c r="BE54" i="12"/>
  <c r="BF54" i="12"/>
  <c r="BG54" i="12"/>
  <c r="BH54" i="12"/>
  <c r="BI54" i="12"/>
  <c r="BJ54" i="12"/>
  <c r="BK54" i="12"/>
  <c r="BL54" i="12"/>
  <c r="BM54" i="12"/>
  <c r="BN54" i="12"/>
  <c r="BO54" i="12"/>
  <c r="BP54" i="12"/>
  <c r="BQ54" i="12"/>
  <c r="BR54" i="12"/>
  <c r="BS54" i="12"/>
  <c r="BT54" i="12"/>
  <c r="BU54" i="12"/>
  <c r="BV54" i="12"/>
  <c r="C55" i="12"/>
  <c r="D55" i="12"/>
  <c r="E55" i="12"/>
  <c r="F55" i="12"/>
  <c r="G55" i="12"/>
  <c r="H55" i="12"/>
  <c r="I55" i="12"/>
  <c r="J55" i="12"/>
  <c r="K55" i="12"/>
  <c r="L55" i="12"/>
  <c r="M55" i="12"/>
  <c r="N55" i="12"/>
  <c r="O55" i="12"/>
  <c r="P55" i="12"/>
  <c r="Q55" i="12"/>
  <c r="R55" i="12"/>
  <c r="S55" i="12"/>
  <c r="T55" i="12"/>
  <c r="U55" i="12"/>
  <c r="V55" i="12"/>
  <c r="W55" i="12"/>
  <c r="X55" i="12"/>
  <c r="Y55" i="12"/>
  <c r="Z55" i="12"/>
  <c r="AA55" i="12"/>
  <c r="AB55" i="12"/>
  <c r="AC55" i="12"/>
  <c r="AD55" i="12"/>
  <c r="AE55" i="12"/>
  <c r="AF55" i="12"/>
  <c r="AG55" i="12"/>
  <c r="AH55" i="12"/>
  <c r="AI55" i="12"/>
  <c r="AJ55" i="12"/>
  <c r="AK55" i="12"/>
  <c r="AL55" i="12"/>
  <c r="AM55" i="12"/>
  <c r="AN55" i="12"/>
  <c r="AO55" i="12"/>
  <c r="AP55" i="12"/>
  <c r="AQ55" i="12"/>
  <c r="AR55" i="12"/>
  <c r="AS55" i="12"/>
  <c r="AT55" i="12"/>
  <c r="AU55" i="12"/>
  <c r="AV55" i="12"/>
  <c r="AW55" i="12"/>
  <c r="AX55" i="12"/>
  <c r="AY55" i="12"/>
  <c r="AZ55" i="12"/>
  <c r="BA55" i="12"/>
  <c r="BB55" i="12"/>
  <c r="BC55" i="12"/>
  <c r="BD55" i="12"/>
  <c r="BE55" i="12"/>
  <c r="BF55" i="12"/>
  <c r="BG55" i="12"/>
  <c r="BH55" i="12"/>
  <c r="BI55" i="12"/>
  <c r="BJ55" i="12"/>
  <c r="BK55" i="12"/>
  <c r="BL55" i="12"/>
  <c r="BM55" i="12"/>
  <c r="BN55" i="12"/>
  <c r="BO55" i="12"/>
  <c r="BP55" i="12"/>
  <c r="BQ55" i="12"/>
  <c r="BR55" i="12"/>
  <c r="BS55" i="12"/>
  <c r="BT55" i="12"/>
  <c r="BU55" i="12"/>
  <c r="BV55" i="12"/>
  <c r="C56" i="12"/>
  <c r="D56" i="12"/>
  <c r="E56" i="12"/>
  <c r="F56" i="12"/>
  <c r="G56" i="12"/>
  <c r="H56" i="12"/>
  <c r="I56" i="12"/>
  <c r="J56" i="12"/>
  <c r="K56" i="12"/>
  <c r="L56" i="12"/>
  <c r="M56" i="12"/>
  <c r="N56" i="12"/>
  <c r="O56" i="12"/>
  <c r="P56" i="12"/>
  <c r="Q56" i="12"/>
  <c r="R56" i="12"/>
  <c r="S56" i="12"/>
  <c r="T56" i="12"/>
  <c r="U56" i="12"/>
  <c r="V56" i="12"/>
  <c r="W56" i="12"/>
  <c r="X56" i="12"/>
  <c r="Y56" i="12"/>
  <c r="Z56" i="12"/>
  <c r="AA56" i="12"/>
  <c r="AB56" i="12"/>
  <c r="AC56" i="12"/>
  <c r="AD56" i="12"/>
  <c r="AE56" i="12"/>
  <c r="AF56" i="12"/>
  <c r="AG56" i="12"/>
  <c r="AH56" i="12"/>
  <c r="AI56" i="12"/>
  <c r="AJ56" i="12"/>
  <c r="AK56" i="12"/>
  <c r="AL56" i="12"/>
  <c r="AM56" i="12"/>
  <c r="AN56" i="12"/>
  <c r="AO56" i="12"/>
  <c r="AP56" i="12"/>
  <c r="AQ56" i="12"/>
  <c r="AR56" i="12"/>
  <c r="AS56" i="12"/>
  <c r="AT56" i="12"/>
  <c r="AU56" i="12"/>
  <c r="AV56" i="12"/>
  <c r="AW56" i="12"/>
  <c r="AX56" i="12"/>
  <c r="AY56" i="12"/>
  <c r="AZ56" i="12"/>
  <c r="BA56" i="12"/>
  <c r="BB56" i="12"/>
  <c r="BC56" i="12"/>
  <c r="BD56" i="12"/>
  <c r="BE56" i="12"/>
  <c r="BF56" i="12"/>
  <c r="BG56" i="12"/>
  <c r="BH56" i="12"/>
  <c r="BI56" i="12"/>
  <c r="BJ56" i="12"/>
  <c r="BK56" i="12"/>
  <c r="BL56" i="12"/>
  <c r="BM56" i="12"/>
  <c r="BN56" i="12"/>
  <c r="BO56" i="12"/>
  <c r="BP56" i="12"/>
  <c r="BQ56" i="12"/>
  <c r="BR56" i="12"/>
  <c r="BS56" i="12"/>
  <c r="BT56" i="12"/>
  <c r="BU56" i="12"/>
  <c r="BV56" i="12"/>
  <c r="C57" i="12"/>
  <c r="D57" i="12"/>
  <c r="E57" i="12"/>
  <c r="F57" i="12"/>
  <c r="G57" i="12"/>
  <c r="H57" i="12"/>
  <c r="I57" i="12"/>
  <c r="J57" i="12"/>
  <c r="K57" i="12"/>
  <c r="L57" i="12"/>
  <c r="M57" i="12"/>
  <c r="N57" i="12"/>
  <c r="O57" i="12"/>
  <c r="P57" i="12"/>
  <c r="Q57" i="12"/>
  <c r="R57" i="12"/>
  <c r="S57" i="12"/>
  <c r="T57" i="12"/>
  <c r="U57" i="12"/>
  <c r="V57" i="12"/>
  <c r="W57" i="12"/>
  <c r="X57" i="12"/>
  <c r="Y57" i="12"/>
  <c r="Z57" i="12"/>
  <c r="AA57" i="12"/>
  <c r="AB57" i="12"/>
  <c r="AC57" i="12"/>
  <c r="AD57" i="12"/>
  <c r="AE57" i="12"/>
  <c r="AF57" i="12"/>
  <c r="AG57" i="12"/>
  <c r="AH57" i="12"/>
  <c r="AI57" i="12"/>
  <c r="AJ57" i="12"/>
  <c r="AK57" i="12"/>
  <c r="AL57" i="12"/>
  <c r="AM57" i="12"/>
  <c r="AN57" i="12"/>
  <c r="AO57" i="12"/>
  <c r="AP57" i="12"/>
  <c r="AQ57" i="12"/>
  <c r="AR57" i="12"/>
  <c r="AS57" i="12"/>
  <c r="AT57" i="12"/>
  <c r="AU57" i="12"/>
  <c r="AV57" i="12"/>
  <c r="AW57" i="12"/>
  <c r="AX57" i="12"/>
  <c r="AY57" i="12"/>
  <c r="AZ57" i="12"/>
  <c r="BA57" i="12"/>
  <c r="BB57" i="12"/>
  <c r="BC57" i="12"/>
  <c r="BD57" i="12"/>
  <c r="BE57" i="12"/>
  <c r="BF57" i="12"/>
  <c r="BG57" i="12"/>
  <c r="BH57" i="12"/>
  <c r="BI57" i="12"/>
  <c r="BJ57" i="12"/>
  <c r="BK57" i="12"/>
  <c r="BL57" i="12"/>
  <c r="BM57" i="12"/>
  <c r="BN57" i="12"/>
  <c r="BO57" i="12"/>
  <c r="BP57" i="12"/>
  <c r="BQ57" i="12"/>
  <c r="BR57" i="12"/>
  <c r="BS57" i="12"/>
  <c r="BT57" i="12"/>
  <c r="BU57" i="12"/>
  <c r="BV57" i="12"/>
  <c r="C58" i="12"/>
  <c r="D58" i="12"/>
  <c r="E58" i="12"/>
  <c r="F58" i="12"/>
  <c r="G58" i="12"/>
  <c r="H58" i="12"/>
  <c r="I58" i="12"/>
  <c r="J58" i="12"/>
  <c r="K58" i="12"/>
  <c r="L58" i="12"/>
  <c r="M58" i="12"/>
  <c r="N58" i="12"/>
  <c r="O58" i="12"/>
  <c r="P58" i="12"/>
  <c r="Q58" i="12"/>
  <c r="R58" i="12"/>
  <c r="S58" i="12"/>
  <c r="T58" i="12"/>
  <c r="U58" i="12"/>
  <c r="V58" i="12"/>
  <c r="W58" i="12"/>
  <c r="X58" i="12"/>
  <c r="Y58" i="12"/>
  <c r="Z58" i="12"/>
  <c r="AA58" i="12"/>
  <c r="AB58" i="12"/>
  <c r="AC58" i="12"/>
  <c r="AD58" i="12"/>
  <c r="AE58" i="12"/>
  <c r="AF58" i="12"/>
  <c r="AG58" i="12"/>
  <c r="AH58" i="12"/>
  <c r="AI58" i="12"/>
  <c r="AJ58" i="12"/>
  <c r="AK58" i="12"/>
  <c r="AL58" i="12"/>
  <c r="AM58" i="12"/>
  <c r="AN58" i="12"/>
  <c r="AO58" i="12"/>
  <c r="AP58" i="12"/>
  <c r="AQ58" i="12"/>
  <c r="AR58" i="12"/>
  <c r="AS58" i="12"/>
  <c r="AT58" i="12"/>
  <c r="AU58" i="12"/>
  <c r="AV58" i="12"/>
  <c r="AW58" i="12"/>
  <c r="AX58" i="12"/>
  <c r="AY58" i="12"/>
  <c r="AZ58" i="12"/>
  <c r="BA58" i="12"/>
  <c r="BB58" i="12"/>
  <c r="BC58" i="12"/>
  <c r="BD58" i="12"/>
  <c r="BE58" i="12"/>
  <c r="BF58" i="12"/>
  <c r="BG58" i="12"/>
  <c r="BH58" i="12"/>
  <c r="BI58" i="12"/>
  <c r="BJ58" i="12"/>
  <c r="BK58" i="12"/>
  <c r="BL58" i="12"/>
  <c r="BM58" i="12"/>
  <c r="BN58" i="12"/>
  <c r="BO58" i="12"/>
  <c r="BP58" i="12"/>
  <c r="BQ58" i="12"/>
  <c r="BR58" i="12"/>
  <c r="BS58" i="12"/>
  <c r="BT58" i="12"/>
  <c r="BU58" i="12"/>
  <c r="BV58" i="12"/>
  <c r="C59" i="12"/>
  <c r="D59" i="12"/>
  <c r="E59" i="12"/>
  <c r="F59" i="12"/>
  <c r="G59" i="12"/>
  <c r="H59" i="12"/>
  <c r="I59" i="12"/>
  <c r="J59" i="12"/>
  <c r="K59" i="12"/>
  <c r="L59" i="12"/>
  <c r="M59" i="12"/>
  <c r="N59" i="12"/>
  <c r="O59" i="12"/>
  <c r="P59" i="12"/>
  <c r="Q59" i="12"/>
  <c r="R59" i="12"/>
  <c r="S59" i="12"/>
  <c r="T59" i="12"/>
  <c r="U59" i="12"/>
  <c r="V59" i="12"/>
  <c r="W59" i="12"/>
  <c r="X59" i="12"/>
  <c r="Y59" i="12"/>
  <c r="Z59" i="12"/>
  <c r="AA59" i="12"/>
  <c r="AB59" i="12"/>
  <c r="AC59" i="12"/>
  <c r="AD59" i="12"/>
  <c r="AE59" i="12"/>
  <c r="AF59" i="12"/>
  <c r="AG59" i="12"/>
  <c r="AH59" i="12"/>
  <c r="AI59" i="12"/>
  <c r="AJ59" i="12"/>
  <c r="AK59" i="12"/>
  <c r="AL59" i="12"/>
  <c r="AM59" i="12"/>
  <c r="AN59" i="12"/>
  <c r="AO59" i="12"/>
  <c r="AP59" i="12"/>
  <c r="AQ59" i="12"/>
  <c r="AR59" i="12"/>
  <c r="AS59" i="12"/>
  <c r="AT59" i="12"/>
  <c r="AU59" i="12"/>
  <c r="AV59" i="12"/>
  <c r="AW59" i="12"/>
  <c r="AX59" i="12"/>
  <c r="AY59" i="12"/>
  <c r="AZ59" i="12"/>
  <c r="BA59" i="12"/>
  <c r="BB59" i="12"/>
  <c r="BC59" i="12"/>
  <c r="BD59" i="12"/>
  <c r="BE59" i="12"/>
  <c r="BF59" i="12"/>
  <c r="BG59" i="12"/>
  <c r="BH59" i="12"/>
  <c r="BI59" i="12"/>
  <c r="BJ59" i="12"/>
  <c r="BK59" i="12"/>
  <c r="BL59" i="12"/>
  <c r="BM59" i="12"/>
  <c r="BN59" i="12"/>
  <c r="BO59" i="12"/>
  <c r="BP59" i="12"/>
  <c r="BQ59" i="12"/>
  <c r="BR59" i="12"/>
  <c r="BS59" i="12"/>
  <c r="BT59" i="12"/>
  <c r="BU59" i="12"/>
  <c r="BV59" i="12"/>
  <c r="C60" i="12"/>
  <c r="D60" i="12"/>
  <c r="E60" i="12"/>
  <c r="F60" i="12"/>
  <c r="G60" i="12"/>
  <c r="H60" i="12"/>
  <c r="I60" i="12"/>
  <c r="J60" i="12"/>
  <c r="K60" i="12"/>
  <c r="L60" i="12"/>
  <c r="M60" i="12"/>
  <c r="N60" i="12"/>
  <c r="O60" i="12"/>
  <c r="P60" i="12"/>
  <c r="Q60" i="12"/>
  <c r="R60" i="12"/>
  <c r="S60" i="12"/>
  <c r="T60" i="12"/>
  <c r="U60" i="12"/>
  <c r="V60" i="12"/>
  <c r="W60" i="12"/>
  <c r="X60" i="12"/>
  <c r="Y60" i="12"/>
  <c r="Z60" i="12"/>
  <c r="AA60" i="12"/>
  <c r="AB60" i="12"/>
  <c r="AC60" i="12"/>
  <c r="AD60" i="12"/>
  <c r="AE60" i="12"/>
  <c r="AF60" i="12"/>
  <c r="AG60" i="12"/>
  <c r="AH60" i="12"/>
  <c r="AI60" i="12"/>
  <c r="AJ60" i="12"/>
  <c r="AK60" i="12"/>
  <c r="AL60" i="12"/>
  <c r="AM60" i="12"/>
  <c r="AN60" i="12"/>
  <c r="AO60" i="12"/>
  <c r="AP60" i="12"/>
  <c r="AQ60" i="12"/>
  <c r="AR60" i="12"/>
  <c r="AS60" i="12"/>
  <c r="AT60" i="12"/>
  <c r="AU60" i="12"/>
  <c r="AV60" i="12"/>
  <c r="AW60" i="12"/>
  <c r="AX60" i="12"/>
  <c r="AY60" i="12"/>
  <c r="AZ60" i="12"/>
  <c r="BA60" i="12"/>
  <c r="BB60" i="12"/>
  <c r="BC60" i="12"/>
  <c r="BD60" i="12"/>
  <c r="BE60" i="12"/>
  <c r="BF60" i="12"/>
  <c r="BG60" i="12"/>
  <c r="BH60" i="12"/>
  <c r="BI60" i="12"/>
  <c r="BJ60" i="12"/>
  <c r="BK60" i="12"/>
  <c r="BL60" i="12"/>
  <c r="BM60" i="12"/>
  <c r="BN60" i="12"/>
  <c r="BO60" i="12"/>
  <c r="BP60" i="12"/>
  <c r="BQ60" i="12"/>
  <c r="BR60" i="12"/>
  <c r="BS60" i="12"/>
  <c r="BT60" i="12"/>
  <c r="BU60" i="12"/>
  <c r="BV60" i="12"/>
  <c r="C61" i="12"/>
  <c r="D61" i="12"/>
  <c r="E61" i="12"/>
  <c r="F61" i="12"/>
  <c r="G61" i="12"/>
  <c r="H61" i="12"/>
  <c r="I61" i="12"/>
  <c r="J61" i="12"/>
  <c r="K61" i="12"/>
  <c r="L61" i="12"/>
  <c r="M61" i="12"/>
  <c r="N61" i="12"/>
  <c r="O61" i="12"/>
  <c r="P61" i="12"/>
  <c r="Q61" i="12"/>
  <c r="R61" i="12"/>
  <c r="S61" i="12"/>
  <c r="T61" i="12"/>
  <c r="U61" i="12"/>
  <c r="V61" i="12"/>
  <c r="W61" i="12"/>
  <c r="X61" i="12"/>
  <c r="Y61" i="12"/>
  <c r="Z61" i="12"/>
  <c r="AA61" i="12"/>
  <c r="AB61" i="12"/>
  <c r="AC61" i="12"/>
  <c r="AD61" i="12"/>
  <c r="AE61" i="12"/>
  <c r="AF61" i="12"/>
  <c r="AG61" i="12"/>
  <c r="AH61" i="12"/>
  <c r="AI61" i="12"/>
  <c r="AJ61" i="12"/>
  <c r="AK61" i="12"/>
  <c r="AL61" i="12"/>
  <c r="AM61" i="12"/>
  <c r="AN61" i="12"/>
  <c r="AO61" i="12"/>
  <c r="AP61" i="12"/>
  <c r="AQ61" i="12"/>
  <c r="AR61" i="12"/>
  <c r="AS61" i="12"/>
  <c r="AT61" i="12"/>
  <c r="AU61" i="12"/>
  <c r="AV61" i="12"/>
  <c r="AW61" i="12"/>
  <c r="AX61" i="12"/>
  <c r="AY61" i="12"/>
  <c r="AZ61" i="12"/>
  <c r="BA61" i="12"/>
  <c r="BB61" i="12"/>
  <c r="BC61" i="12"/>
  <c r="BD61" i="12"/>
  <c r="BE61" i="12"/>
  <c r="BF61" i="12"/>
  <c r="BG61" i="12"/>
  <c r="BH61" i="12"/>
  <c r="BI61" i="12"/>
  <c r="BJ61" i="12"/>
  <c r="BK61" i="12"/>
  <c r="BL61" i="12"/>
  <c r="BM61" i="12"/>
  <c r="BN61" i="12"/>
  <c r="BO61" i="12"/>
  <c r="BP61" i="12"/>
  <c r="BQ61" i="12"/>
  <c r="BR61" i="12"/>
  <c r="BS61" i="12"/>
  <c r="BT61" i="12"/>
  <c r="BU61" i="12"/>
  <c r="BV61" i="12"/>
  <c r="C62" i="12"/>
  <c r="D62" i="12"/>
  <c r="E62" i="12"/>
  <c r="F62" i="12"/>
  <c r="G62" i="12"/>
  <c r="H62" i="12"/>
  <c r="I62" i="12"/>
  <c r="J62" i="12"/>
  <c r="K62" i="12"/>
  <c r="L62" i="12"/>
  <c r="M62" i="12"/>
  <c r="N62" i="12"/>
  <c r="O62" i="12"/>
  <c r="P62" i="12"/>
  <c r="Q62" i="12"/>
  <c r="R62" i="12"/>
  <c r="S62" i="12"/>
  <c r="T62" i="12"/>
  <c r="U62" i="12"/>
  <c r="V62" i="12"/>
  <c r="W62" i="12"/>
  <c r="X62" i="12"/>
  <c r="Y62" i="12"/>
  <c r="Z62" i="12"/>
  <c r="AA62" i="12"/>
  <c r="AB62" i="12"/>
  <c r="AC62" i="12"/>
  <c r="AD62" i="12"/>
  <c r="AE62" i="12"/>
  <c r="AF62" i="12"/>
  <c r="AG62" i="12"/>
  <c r="AH62" i="12"/>
  <c r="AI62" i="12"/>
  <c r="AJ62" i="12"/>
  <c r="AK62" i="12"/>
  <c r="AL62" i="12"/>
  <c r="AM62" i="12"/>
  <c r="AN62" i="12"/>
  <c r="AO62" i="12"/>
  <c r="AP62" i="12"/>
  <c r="AQ62" i="12"/>
  <c r="AR62" i="12"/>
  <c r="AS62" i="12"/>
  <c r="AT62" i="12"/>
  <c r="AU62" i="12"/>
  <c r="AV62" i="12"/>
  <c r="AW62" i="12"/>
  <c r="AX62" i="12"/>
  <c r="AY62" i="12"/>
  <c r="AZ62" i="12"/>
  <c r="BA62" i="12"/>
  <c r="BB62" i="12"/>
  <c r="BC62" i="12"/>
  <c r="BD62" i="12"/>
  <c r="BE62" i="12"/>
  <c r="BF62" i="12"/>
  <c r="BG62" i="12"/>
  <c r="BH62" i="12"/>
  <c r="BI62" i="12"/>
  <c r="BJ62" i="12"/>
  <c r="BK62" i="12"/>
  <c r="BL62" i="12"/>
  <c r="BM62" i="12"/>
  <c r="BN62" i="12"/>
  <c r="BO62" i="12"/>
  <c r="BP62" i="12"/>
  <c r="BQ62" i="12"/>
  <c r="BR62" i="12"/>
  <c r="BS62" i="12"/>
  <c r="BT62" i="12"/>
  <c r="BU62" i="12"/>
  <c r="BV62" i="12"/>
  <c r="C63" i="12"/>
  <c r="D63" i="12"/>
  <c r="E63" i="12"/>
  <c r="F63" i="12"/>
  <c r="G63" i="12"/>
  <c r="H63" i="12"/>
  <c r="I63" i="12"/>
  <c r="J63" i="12"/>
  <c r="K63" i="12"/>
  <c r="L63" i="12"/>
  <c r="M63" i="12"/>
  <c r="N63" i="12"/>
  <c r="O63" i="12"/>
  <c r="P63" i="12"/>
  <c r="Q63" i="12"/>
  <c r="R63" i="12"/>
  <c r="S63" i="12"/>
  <c r="T63" i="12"/>
  <c r="U63" i="12"/>
  <c r="V63" i="12"/>
  <c r="W63" i="12"/>
  <c r="X63" i="12"/>
  <c r="Y63" i="12"/>
  <c r="Z63" i="12"/>
  <c r="AA63" i="12"/>
  <c r="AB63" i="12"/>
  <c r="AC63" i="12"/>
  <c r="AD63" i="12"/>
  <c r="AE63" i="12"/>
  <c r="AF63" i="12"/>
  <c r="AG63" i="12"/>
  <c r="AH63" i="12"/>
  <c r="AI63" i="12"/>
  <c r="AJ63" i="12"/>
  <c r="AK63" i="12"/>
  <c r="AL63" i="12"/>
  <c r="AM63" i="12"/>
  <c r="AN63" i="12"/>
  <c r="AO63" i="12"/>
  <c r="AP63" i="12"/>
  <c r="AQ63" i="12"/>
  <c r="AR63" i="12"/>
  <c r="AS63" i="12"/>
  <c r="AT63" i="12"/>
  <c r="AU63" i="12"/>
  <c r="AV63" i="12"/>
  <c r="AW63" i="12"/>
  <c r="AX63" i="12"/>
  <c r="AY63" i="12"/>
  <c r="AZ63" i="12"/>
  <c r="BA63" i="12"/>
  <c r="BB63" i="12"/>
  <c r="BC63" i="12"/>
  <c r="BD63" i="12"/>
  <c r="BE63" i="12"/>
  <c r="BF63" i="12"/>
  <c r="BG63" i="12"/>
  <c r="BH63" i="12"/>
  <c r="BI63" i="12"/>
  <c r="BJ63" i="12"/>
  <c r="BK63" i="12"/>
  <c r="BL63" i="12"/>
  <c r="BM63" i="12"/>
  <c r="BN63" i="12"/>
  <c r="BO63" i="12"/>
  <c r="BP63" i="12"/>
  <c r="BQ63" i="12"/>
  <c r="BR63" i="12"/>
  <c r="BS63" i="12"/>
  <c r="BT63" i="12"/>
  <c r="BU63" i="12"/>
  <c r="BV63" i="12"/>
  <c r="C64" i="12"/>
  <c r="D64" i="12"/>
  <c r="E64" i="12"/>
  <c r="F64" i="12"/>
  <c r="G64" i="12"/>
  <c r="H64" i="12"/>
  <c r="I64" i="12"/>
  <c r="J64" i="12"/>
  <c r="K64" i="12"/>
  <c r="L64" i="12"/>
  <c r="M64" i="12"/>
  <c r="N64" i="12"/>
  <c r="O64" i="12"/>
  <c r="P64" i="12"/>
  <c r="Q64" i="12"/>
  <c r="R64" i="12"/>
  <c r="S64" i="12"/>
  <c r="T64" i="12"/>
  <c r="U64" i="12"/>
  <c r="V64" i="12"/>
  <c r="W64" i="12"/>
  <c r="X64" i="12"/>
  <c r="Y64" i="12"/>
  <c r="Z64" i="12"/>
  <c r="AA64" i="12"/>
  <c r="AB64" i="12"/>
  <c r="AC64" i="12"/>
  <c r="AD64" i="12"/>
  <c r="AE64" i="12"/>
  <c r="AF64" i="12"/>
  <c r="AG64" i="12"/>
  <c r="AH64" i="12"/>
  <c r="AI64" i="12"/>
  <c r="AJ64" i="12"/>
  <c r="AK64" i="12"/>
  <c r="AL64" i="12"/>
  <c r="AM64" i="12"/>
  <c r="AN64" i="12"/>
  <c r="AO64" i="12"/>
  <c r="AP64" i="12"/>
  <c r="AQ64" i="12"/>
  <c r="AR64" i="12"/>
  <c r="AS64" i="12"/>
  <c r="AT64" i="12"/>
  <c r="AU64" i="12"/>
  <c r="AV64" i="12"/>
  <c r="AW64" i="12"/>
  <c r="AX64" i="12"/>
  <c r="AY64" i="12"/>
  <c r="AZ64" i="12"/>
  <c r="BA64" i="12"/>
  <c r="BB64" i="12"/>
  <c r="BC64" i="12"/>
  <c r="BD64" i="12"/>
  <c r="BE64" i="12"/>
  <c r="BF64" i="12"/>
  <c r="BG64" i="12"/>
  <c r="BH64" i="12"/>
  <c r="BI64" i="12"/>
  <c r="BJ64" i="12"/>
  <c r="BK64" i="12"/>
  <c r="BL64" i="12"/>
  <c r="BM64" i="12"/>
  <c r="BN64" i="12"/>
  <c r="BO64" i="12"/>
  <c r="BP64" i="12"/>
  <c r="BQ64" i="12"/>
  <c r="BR64" i="12"/>
  <c r="BS64" i="12"/>
  <c r="BT64" i="12"/>
  <c r="BU64" i="12"/>
  <c r="BV64" i="12"/>
  <c r="C65" i="12"/>
  <c r="D65" i="12"/>
  <c r="E65" i="12"/>
  <c r="F65" i="12"/>
  <c r="G65" i="12"/>
  <c r="H65" i="12"/>
  <c r="I65" i="12"/>
  <c r="J65" i="12"/>
  <c r="K65" i="12"/>
  <c r="L65" i="12"/>
  <c r="M65" i="12"/>
  <c r="N65" i="12"/>
  <c r="O65" i="12"/>
  <c r="P65" i="12"/>
  <c r="Q65" i="12"/>
  <c r="R65" i="12"/>
  <c r="S65" i="12"/>
  <c r="T65" i="12"/>
  <c r="U65" i="12"/>
  <c r="V65" i="12"/>
  <c r="W65" i="12"/>
  <c r="X65" i="12"/>
  <c r="Y65" i="12"/>
  <c r="Z65" i="12"/>
  <c r="AA65" i="12"/>
  <c r="AB65" i="12"/>
  <c r="AC65" i="12"/>
  <c r="AD65" i="12"/>
  <c r="AE65" i="12"/>
  <c r="AF65" i="12"/>
  <c r="AG65" i="12"/>
  <c r="AH65" i="12"/>
  <c r="AI65" i="12"/>
  <c r="AJ65" i="12"/>
  <c r="AK65" i="12"/>
  <c r="AL65" i="12"/>
  <c r="AM65" i="12"/>
  <c r="AN65" i="12"/>
  <c r="AO65" i="12"/>
  <c r="AP65" i="12"/>
  <c r="AQ65" i="12"/>
  <c r="AR65" i="12"/>
  <c r="AS65" i="12"/>
  <c r="AT65" i="12"/>
  <c r="AU65" i="12"/>
  <c r="AV65" i="12"/>
  <c r="AW65" i="12"/>
  <c r="AX65" i="12"/>
  <c r="AY65" i="12"/>
  <c r="AZ65" i="12"/>
  <c r="BA65" i="12"/>
  <c r="BB65" i="12"/>
  <c r="BC65" i="12"/>
  <c r="BD65" i="12"/>
  <c r="BE65" i="12"/>
  <c r="BF65" i="12"/>
  <c r="BG65" i="12"/>
  <c r="BH65" i="12"/>
  <c r="BI65" i="12"/>
  <c r="BJ65" i="12"/>
  <c r="BK65" i="12"/>
  <c r="BL65" i="12"/>
  <c r="BM65" i="12"/>
  <c r="BN65" i="12"/>
  <c r="BO65" i="12"/>
  <c r="BP65" i="12"/>
  <c r="BQ65" i="12"/>
  <c r="BR65" i="12"/>
  <c r="BS65" i="12"/>
  <c r="BT65" i="12"/>
  <c r="BU65" i="12"/>
  <c r="BV65" i="12"/>
  <c r="C66" i="12"/>
  <c r="D66" i="12"/>
  <c r="E66" i="12"/>
  <c r="F66" i="12"/>
  <c r="G66" i="12"/>
  <c r="H66" i="12"/>
  <c r="I66" i="12"/>
  <c r="J66" i="12"/>
  <c r="K66" i="12"/>
  <c r="L66" i="12"/>
  <c r="M66" i="12"/>
  <c r="N66" i="12"/>
  <c r="O66" i="12"/>
  <c r="P66" i="12"/>
  <c r="Q66" i="12"/>
  <c r="R66" i="12"/>
  <c r="S66" i="12"/>
  <c r="T66" i="12"/>
  <c r="U66" i="12"/>
  <c r="V66" i="12"/>
  <c r="W66" i="12"/>
  <c r="X66" i="12"/>
  <c r="Y66" i="12"/>
  <c r="Z66" i="12"/>
  <c r="AA66" i="12"/>
  <c r="AB66" i="12"/>
  <c r="AC66" i="12"/>
  <c r="AD66" i="12"/>
  <c r="AE66" i="12"/>
  <c r="AF66" i="12"/>
  <c r="AG66" i="12"/>
  <c r="AH66" i="12"/>
  <c r="AI66" i="12"/>
  <c r="AJ66" i="12"/>
  <c r="AK66" i="12"/>
  <c r="AL66" i="12"/>
  <c r="AM66" i="12"/>
  <c r="AN66" i="12"/>
  <c r="AO66" i="12"/>
  <c r="AP66" i="12"/>
  <c r="AQ66" i="12"/>
  <c r="AR66" i="12"/>
  <c r="AS66" i="12"/>
  <c r="AT66" i="12"/>
  <c r="AU66" i="12"/>
  <c r="AV66" i="12"/>
  <c r="AW66" i="12"/>
  <c r="AX66" i="12"/>
  <c r="AY66" i="12"/>
  <c r="AZ66" i="12"/>
  <c r="BA66" i="12"/>
  <c r="BB66" i="12"/>
  <c r="BC66" i="12"/>
  <c r="BD66" i="12"/>
  <c r="BE66" i="12"/>
  <c r="BF66" i="12"/>
  <c r="BG66" i="12"/>
  <c r="BH66" i="12"/>
  <c r="BI66" i="12"/>
  <c r="BJ66" i="12"/>
  <c r="BK66" i="12"/>
  <c r="BL66" i="12"/>
  <c r="BM66" i="12"/>
  <c r="BN66" i="12"/>
  <c r="BO66" i="12"/>
  <c r="BP66" i="12"/>
  <c r="BQ66" i="12"/>
  <c r="BR66" i="12"/>
  <c r="BS66" i="12"/>
  <c r="BT66" i="12"/>
  <c r="BU66" i="12"/>
  <c r="BV66" i="12"/>
  <c r="C67" i="12"/>
  <c r="D67" i="12"/>
  <c r="E67" i="12"/>
  <c r="F67" i="12"/>
  <c r="G67" i="12"/>
  <c r="H67" i="12"/>
  <c r="I67" i="12"/>
  <c r="J67" i="12"/>
  <c r="K67" i="12"/>
  <c r="L67" i="12"/>
  <c r="M67" i="12"/>
  <c r="N67" i="12"/>
  <c r="O67" i="12"/>
  <c r="P67" i="12"/>
  <c r="Q67" i="12"/>
  <c r="R67" i="12"/>
  <c r="S67" i="12"/>
  <c r="T67" i="12"/>
  <c r="U67" i="12"/>
  <c r="V67" i="12"/>
  <c r="W67" i="12"/>
  <c r="X67" i="12"/>
  <c r="Y67" i="12"/>
  <c r="Z67" i="12"/>
  <c r="AA67" i="12"/>
  <c r="AB67" i="12"/>
  <c r="AC67" i="12"/>
  <c r="AD67" i="12"/>
  <c r="AE67" i="12"/>
  <c r="AF67" i="12"/>
  <c r="AG67" i="12"/>
  <c r="AH67" i="12"/>
  <c r="AI67" i="12"/>
  <c r="AJ67" i="12"/>
  <c r="AK67" i="12"/>
  <c r="AL67" i="12"/>
  <c r="AM67" i="12"/>
  <c r="AN67" i="12"/>
  <c r="AO67" i="12"/>
  <c r="AP67" i="12"/>
  <c r="AQ67" i="12"/>
  <c r="AR67" i="12"/>
  <c r="AS67" i="12"/>
  <c r="AT67" i="12"/>
  <c r="AU67" i="12"/>
  <c r="AV67" i="12"/>
  <c r="AW67" i="12"/>
  <c r="AX67" i="12"/>
  <c r="AY67" i="12"/>
  <c r="AZ67" i="12"/>
  <c r="BA67" i="12"/>
  <c r="BB67" i="12"/>
  <c r="BC67" i="12"/>
  <c r="BD67" i="12"/>
  <c r="BE67" i="12"/>
  <c r="BF67" i="12"/>
  <c r="BG67" i="12"/>
  <c r="BH67" i="12"/>
  <c r="BI67" i="12"/>
  <c r="BJ67" i="12"/>
  <c r="BK67" i="12"/>
  <c r="BL67" i="12"/>
  <c r="BM67" i="12"/>
  <c r="BN67" i="12"/>
  <c r="BO67" i="12"/>
  <c r="BP67" i="12"/>
  <c r="BQ67" i="12"/>
  <c r="BR67" i="12"/>
  <c r="BS67" i="12"/>
  <c r="BT67" i="12"/>
  <c r="BU67" i="12"/>
  <c r="BV67" i="12"/>
  <c r="C68" i="12"/>
  <c r="D68" i="12"/>
  <c r="E68" i="12"/>
  <c r="F68" i="12"/>
  <c r="G68" i="12"/>
  <c r="H68" i="12"/>
  <c r="I68" i="12"/>
  <c r="J68" i="12"/>
  <c r="K68" i="12"/>
  <c r="L68" i="12"/>
  <c r="M68" i="12"/>
  <c r="N68" i="12"/>
  <c r="O68" i="12"/>
  <c r="P68" i="12"/>
  <c r="Q68" i="12"/>
  <c r="R68" i="12"/>
  <c r="S68" i="12"/>
  <c r="T68" i="12"/>
  <c r="U68" i="12"/>
  <c r="V68" i="12"/>
  <c r="W68" i="12"/>
  <c r="X68" i="12"/>
  <c r="Y68" i="12"/>
  <c r="Z68" i="12"/>
  <c r="AA68" i="12"/>
  <c r="AB68" i="12"/>
  <c r="AC68" i="12"/>
  <c r="AD68" i="12"/>
  <c r="AE68" i="12"/>
  <c r="AF68" i="12"/>
  <c r="AG68" i="12"/>
  <c r="AH68" i="12"/>
  <c r="AI68" i="12"/>
  <c r="AJ68" i="12"/>
  <c r="AK68" i="12"/>
  <c r="AL68" i="12"/>
  <c r="AM68" i="12"/>
  <c r="AN68" i="12"/>
  <c r="AO68" i="12"/>
  <c r="AP68" i="12"/>
  <c r="AQ68" i="12"/>
  <c r="AR68" i="12"/>
  <c r="AS68" i="12"/>
  <c r="AT68" i="12"/>
  <c r="AU68" i="12"/>
  <c r="AV68" i="12"/>
  <c r="AW68" i="12"/>
  <c r="AX68" i="12"/>
  <c r="AY68" i="12"/>
  <c r="AZ68" i="12"/>
  <c r="BA68" i="12"/>
  <c r="BB68" i="12"/>
  <c r="BC68" i="12"/>
  <c r="BD68" i="12"/>
  <c r="BE68" i="12"/>
  <c r="BF68" i="12"/>
  <c r="BG68" i="12"/>
  <c r="BH68" i="12"/>
  <c r="BI68" i="12"/>
  <c r="BJ68" i="12"/>
  <c r="BK68" i="12"/>
  <c r="BL68" i="12"/>
  <c r="BM68" i="12"/>
  <c r="BN68" i="12"/>
  <c r="BO68" i="12"/>
  <c r="BP68" i="12"/>
  <c r="BQ68" i="12"/>
  <c r="BR68" i="12"/>
  <c r="BS68" i="12"/>
  <c r="BT68" i="12"/>
  <c r="BU68" i="12"/>
  <c r="BV68" i="12"/>
  <c r="C69" i="12"/>
  <c r="D69" i="12"/>
  <c r="E69" i="12"/>
  <c r="F69" i="12"/>
  <c r="G69" i="12"/>
  <c r="H69" i="12"/>
  <c r="I69" i="12"/>
  <c r="J69" i="12"/>
  <c r="K69" i="12"/>
  <c r="L69" i="12"/>
  <c r="M69" i="12"/>
  <c r="N69" i="12"/>
  <c r="O69" i="12"/>
  <c r="P69" i="12"/>
  <c r="Q69" i="12"/>
  <c r="R69" i="12"/>
  <c r="S69" i="12"/>
  <c r="T69" i="12"/>
  <c r="U69" i="12"/>
  <c r="V69" i="12"/>
  <c r="W69" i="12"/>
  <c r="X69" i="12"/>
  <c r="Y69" i="12"/>
  <c r="Z69" i="12"/>
  <c r="AA69" i="12"/>
  <c r="AB69" i="12"/>
  <c r="AC69" i="12"/>
  <c r="AD69" i="12"/>
  <c r="AE69" i="12"/>
  <c r="AF69" i="12"/>
  <c r="AG69" i="12"/>
  <c r="AH69" i="12"/>
  <c r="AI69" i="12"/>
  <c r="AJ69" i="12"/>
  <c r="AK69" i="12"/>
  <c r="AL69" i="12"/>
  <c r="AM69" i="12"/>
  <c r="AN69" i="12"/>
  <c r="AO69" i="12"/>
  <c r="AP69" i="12"/>
  <c r="AQ69" i="12"/>
  <c r="AR69" i="12"/>
  <c r="AS69" i="12"/>
  <c r="AT69" i="12"/>
  <c r="AU69" i="12"/>
  <c r="AV69" i="12"/>
  <c r="AW69" i="12"/>
  <c r="AX69" i="12"/>
  <c r="AY69" i="12"/>
  <c r="AZ69" i="12"/>
  <c r="BA69" i="12"/>
  <c r="BB69" i="12"/>
  <c r="BC69" i="12"/>
  <c r="BD69" i="12"/>
  <c r="BE69" i="12"/>
  <c r="BF69" i="12"/>
  <c r="BG69" i="12"/>
  <c r="BH69" i="12"/>
  <c r="BI69" i="12"/>
  <c r="BJ69" i="12"/>
  <c r="BK69" i="12"/>
  <c r="BL69" i="12"/>
  <c r="BM69" i="12"/>
  <c r="BN69" i="12"/>
  <c r="BO69" i="12"/>
  <c r="BP69" i="12"/>
  <c r="BQ69" i="12"/>
  <c r="BR69" i="12"/>
  <c r="BS69" i="12"/>
  <c r="BT69" i="12"/>
  <c r="BU69" i="12"/>
  <c r="BV69" i="12"/>
  <c r="C70" i="12"/>
  <c r="D70" i="12"/>
  <c r="E70" i="12"/>
  <c r="F70" i="12"/>
  <c r="G70" i="12"/>
  <c r="H70" i="12"/>
  <c r="I70" i="12"/>
  <c r="J70" i="12"/>
  <c r="K70" i="12"/>
  <c r="L70" i="12"/>
  <c r="M70" i="12"/>
  <c r="N70" i="12"/>
  <c r="O70" i="12"/>
  <c r="P70" i="12"/>
  <c r="Q70" i="12"/>
  <c r="R70" i="12"/>
  <c r="S70" i="12"/>
  <c r="T70" i="12"/>
  <c r="U70" i="12"/>
  <c r="V70" i="12"/>
  <c r="W70" i="12"/>
  <c r="X70" i="12"/>
  <c r="Y70" i="12"/>
  <c r="Z70" i="12"/>
  <c r="AA70" i="12"/>
  <c r="AB70" i="12"/>
  <c r="AC70" i="12"/>
  <c r="AD70" i="12"/>
  <c r="AE70" i="12"/>
  <c r="AF70" i="12"/>
  <c r="AG70" i="12"/>
  <c r="AH70" i="12"/>
  <c r="AI70" i="12"/>
  <c r="AJ70" i="12"/>
  <c r="AK70" i="12"/>
  <c r="AL70" i="12"/>
  <c r="AM70" i="12"/>
  <c r="AN70" i="12"/>
  <c r="AO70" i="12"/>
  <c r="AP70" i="12"/>
  <c r="AQ70" i="12"/>
  <c r="AR70" i="12"/>
  <c r="AS70" i="12"/>
  <c r="AT70" i="12"/>
  <c r="AU70" i="12"/>
  <c r="AV70" i="12"/>
  <c r="AW70" i="12"/>
  <c r="AX70" i="12"/>
  <c r="AY70" i="12"/>
  <c r="AZ70" i="12"/>
  <c r="BA70" i="12"/>
  <c r="BB70" i="12"/>
  <c r="BC70" i="12"/>
  <c r="BD70" i="12"/>
  <c r="BE70" i="12"/>
  <c r="BF70" i="12"/>
  <c r="BG70" i="12"/>
  <c r="BH70" i="12"/>
  <c r="BI70" i="12"/>
  <c r="BJ70" i="12"/>
  <c r="BK70" i="12"/>
  <c r="BL70" i="12"/>
  <c r="BM70" i="12"/>
  <c r="BN70" i="12"/>
  <c r="BO70" i="12"/>
  <c r="BP70" i="12"/>
  <c r="BQ70" i="12"/>
  <c r="BR70" i="12"/>
  <c r="BS70" i="12"/>
  <c r="BT70" i="12"/>
  <c r="BU70" i="12"/>
  <c r="BV70" i="12"/>
  <c r="C71" i="12"/>
  <c r="D71" i="12"/>
  <c r="E71" i="12"/>
  <c r="F71" i="12"/>
  <c r="G71" i="12"/>
  <c r="H71" i="12"/>
  <c r="I71" i="12"/>
  <c r="J71" i="12"/>
  <c r="K71" i="12"/>
  <c r="L71" i="12"/>
  <c r="M71" i="12"/>
  <c r="N71" i="12"/>
  <c r="O71" i="12"/>
  <c r="P71" i="12"/>
  <c r="Q71" i="12"/>
  <c r="R71" i="12"/>
  <c r="S71" i="12"/>
  <c r="T71" i="12"/>
  <c r="U71" i="12"/>
  <c r="V71" i="12"/>
  <c r="W71" i="12"/>
  <c r="X71" i="12"/>
  <c r="Y71" i="12"/>
  <c r="Z71" i="12"/>
  <c r="AA71" i="12"/>
  <c r="AB71" i="12"/>
  <c r="AC71" i="12"/>
  <c r="AD71" i="12"/>
  <c r="AE71" i="12"/>
  <c r="AF71" i="12"/>
  <c r="AG71" i="12"/>
  <c r="AH71" i="12"/>
  <c r="AI71" i="12"/>
  <c r="AJ71" i="12"/>
  <c r="AK71" i="12"/>
  <c r="AL71" i="12"/>
  <c r="AM71" i="12"/>
  <c r="AN71" i="12"/>
  <c r="AO71" i="12"/>
  <c r="AP71" i="12"/>
  <c r="AQ71" i="12"/>
  <c r="AR71" i="12"/>
  <c r="AS71" i="12"/>
  <c r="AT71" i="12"/>
  <c r="AU71" i="12"/>
  <c r="AV71" i="12"/>
  <c r="AW71" i="12"/>
  <c r="AX71" i="12"/>
  <c r="AY71" i="12"/>
  <c r="AZ71" i="12"/>
  <c r="BA71" i="12"/>
  <c r="BB71" i="12"/>
  <c r="BC71" i="12"/>
  <c r="BD71" i="12"/>
  <c r="BE71" i="12"/>
  <c r="BF71" i="12"/>
  <c r="BG71" i="12"/>
  <c r="BH71" i="12"/>
  <c r="BI71" i="12"/>
  <c r="BJ71" i="12"/>
  <c r="BK71" i="12"/>
  <c r="BL71" i="12"/>
  <c r="BM71" i="12"/>
  <c r="BN71" i="12"/>
  <c r="BO71" i="12"/>
  <c r="BP71" i="12"/>
  <c r="BQ71" i="12"/>
  <c r="BR71" i="12"/>
  <c r="BS71" i="12"/>
  <c r="BT71" i="12"/>
  <c r="BU71" i="12"/>
  <c r="BV71" i="12"/>
  <c r="C72" i="12"/>
  <c r="D72" i="12"/>
  <c r="E72" i="12"/>
  <c r="F72" i="12"/>
  <c r="G72" i="12"/>
  <c r="H72" i="12"/>
  <c r="I72" i="12"/>
  <c r="J72" i="12"/>
  <c r="K72" i="12"/>
  <c r="L72" i="12"/>
  <c r="M72" i="12"/>
  <c r="N72" i="12"/>
  <c r="O72" i="12"/>
  <c r="P72" i="12"/>
  <c r="Q72" i="12"/>
  <c r="R72" i="12"/>
  <c r="S72" i="12"/>
  <c r="T72" i="12"/>
  <c r="U72" i="12"/>
  <c r="V72" i="12"/>
  <c r="W72" i="12"/>
  <c r="X72" i="12"/>
  <c r="Y72" i="12"/>
  <c r="Z72" i="12"/>
  <c r="AA72" i="12"/>
  <c r="AB72" i="12"/>
  <c r="AC72" i="12"/>
  <c r="AD72" i="12"/>
  <c r="AE72" i="12"/>
  <c r="AF72" i="12"/>
  <c r="AG72" i="12"/>
  <c r="AH72" i="12"/>
  <c r="AI72" i="12"/>
  <c r="AJ72" i="12"/>
  <c r="AK72" i="12"/>
  <c r="AL72" i="12"/>
  <c r="AM72" i="12"/>
  <c r="AN72" i="12"/>
  <c r="AO72" i="12"/>
  <c r="AP72" i="12"/>
  <c r="AQ72" i="12"/>
  <c r="AR72" i="12"/>
  <c r="AS72" i="12"/>
  <c r="AT72" i="12"/>
  <c r="AU72" i="12"/>
  <c r="AV72" i="12"/>
  <c r="AW72" i="12"/>
  <c r="AX72" i="12"/>
  <c r="AY72" i="12"/>
  <c r="AZ72" i="12"/>
  <c r="BA72" i="12"/>
  <c r="BB72" i="12"/>
  <c r="BC72" i="12"/>
  <c r="BD72" i="12"/>
  <c r="BE72" i="12"/>
  <c r="BF72" i="12"/>
  <c r="BG72" i="12"/>
  <c r="BH72" i="12"/>
  <c r="BI72" i="12"/>
  <c r="BJ72" i="12"/>
  <c r="BK72" i="12"/>
  <c r="BL72" i="12"/>
  <c r="BM72" i="12"/>
  <c r="BN72" i="12"/>
  <c r="BO72" i="12"/>
  <c r="BP72" i="12"/>
  <c r="BQ72" i="12"/>
  <c r="BR72" i="12"/>
  <c r="BS72" i="12"/>
  <c r="BT72" i="12"/>
  <c r="BU72" i="12"/>
  <c r="BV72" i="12"/>
  <c r="C73" i="12"/>
  <c r="D73" i="12"/>
  <c r="E73" i="12"/>
  <c r="F73" i="12"/>
  <c r="G73" i="12"/>
  <c r="H73" i="12"/>
  <c r="I73" i="12"/>
  <c r="J73" i="12"/>
  <c r="K73" i="12"/>
  <c r="L73" i="12"/>
  <c r="M73" i="12"/>
  <c r="N73" i="12"/>
  <c r="O73" i="12"/>
  <c r="P73" i="12"/>
  <c r="Q73" i="12"/>
  <c r="R73" i="12"/>
  <c r="S73" i="12"/>
  <c r="T73" i="12"/>
  <c r="U73" i="12"/>
  <c r="V73" i="12"/>
  <c r="W73" i="12"/>
  <c r="X73" i="12"/>
  <c r="Y73" i="12"/>
  <c r="Z73" i="12"/>
  <c r="AA73" i="12"/>
  <c r="AB73" i="12"/>
  <c r="AC73" i="12"/>
  <c r="AD73" i="12"/>
  <c r="AE73" i="12"/>
  <c r="AF73" i="12"/>
  <c r="AG73" i="12"/>
  <c r="AH73" i="12"/>
  <c r="AI73" i="12"/>
  <c r="AJ73" i="12"/>
  <c r="AK73" i="12"/>
  <c r="AL73" i="12"/>
  <c r="AM73" i="12"/>
  <c r="AN73" i="12"/>
  <c r="AO73" i="12"/>
  <c r="AP73" i="12"/>
  <c r="AQ73" i="12"/>
  <c r="AR73" i="12"/>
  <c r="AS73" i="12"/>
  <c r="AT73" i="12"/>
  <c r="AU73" i="12"/>
  <c r="AV73" i="12"/>
  <c r="AW73" i="12"/>
  <c r="AX73" i="12"/>
  <c r="AY73" i="12"/>
  <c r="AZ73" i="12"/>
  <c r="BA73" i="12"/>
  <c r="BB73" i="12"/>
  <c r="BC73" i="12"/>
  <c r="BD73" i="12"/>
  <c r="BE73" i="12"/>
  <c r="BF73" i="12"/>
  <c r="BG73" i="12"/>
  <c r="BH73" i="12"/>
  <c r="BI73" i="12"/>
  <c r="BJ73" i="12"/>
  <c r="BK73" i="12"/>
  <c r="BL73" i="12"/>
  <c r="BM73" i="12"/>
  <c r="BN73" i="12"/>
  <c r="BO73" i="12"/>
  <c r="BP73" i="12"/>
  <c r="BQ73" i="12"/>
  <c r="BR73" i="12"/>
  <c r="BS73" i="12"/>
  <c r="BT73" i="12"/>
  <c r="BU73" i="12"/>
  <c r="BV73" i="12"/>
  <c r="C74" i="12"/>
  <c r="D74" i="12"/>
  <c r="E74" i="12"/>
  <c r="F74" i="12"/>
  <c r="G74" i="12"/>
  <c r="H74" i="12"/>
  <c r="I74" i="12"/>
  <c r="J74" i="12"/>
  <c r="K74" i="12"/>
  <c r="L74" i="12"/>
  <c r="M74" i="12"/>
  <c r="N74" i="12"/>
  <c r="O74" i="12"/>
  <c r="P74" i="12"/>
  <c r="Q74" i="12"/>
  <c r="R74" i="12"/>
  <c r="S74" i="12"/>
  <c r="T74" i="12"/>
  <c r="U74" i="12"/>
  <c r="V74" i="12"/>
  <c r="W74" i="12"/>
  <c r="X74" i="12"/>
  <c r="Y74" i="12"/>
  <c r="Z74" i="12"/>
  <c r="AA74" i="12"/>
  <c r="AB74" i="12"/>
  <c r="AC74" i="12"/>
  <c r="AD74" i="12"/>
  <c r="AE74" i="12"/>
  <c r="AF74" i="12"/>
  <c r="AG74" i="12"/>
  <c r="AH74" i="12"/>
  <c r="AI74" i="12"/>
  <c r="AJ74" i="12"/>
  <c r="AK74" i="12"/>
  <c r="AL74" i="12"/>
  <c r="AM74" i="12"/>
  <c r="AN74" i="12"/>
  <c r="AO74" i="12"/>
  <c r="AP74" i="12"/>
  <c r="AQ74" i="12"/>
  <c r="AR74" i="12"/>
  <c r="AS74" i="12"/>
  <c r="AT74" i="12"/>
  <c r="AU74" i="12"/>
  <c r="AV74" i="12"/>
  <c r="AW74" i="12"/>
  <c r="AX74" i="12"/>
  <c r="AY74" i="12"/>
  <c r="AZ74" i="12"/>
  <c r="BA74" i="12"/>
  <c r="BB74" i="12"/>
  <c r="BC74" i="12"/>
  <c r="BD74" i="12"/>
  <c r="BE74" i="12"/>
  <c r="BF74" i="12"/>
  <c r="BG74" i="12"/>
  <c r="BH74" i="12"/>
  <c r="BI74" i="12"/>
  <c r="BJ74" i="12"/>
  <c r="BK74" i="12"/>
  <c r="BL74" i="12"/>
  <c r="BM74" i="12"/>
  <c r="BN74" i="12"/>
  <c r="BO74" i="12"/>
  <c r="BP74" i="12"/>
  <c r="BQ74" i="12"/>
  <c r="BR74" i="12"/>
  <c r="BS74" i="12"/>
  <c r="BT74" i="12"/>
  <c r="BU74" i="12"/>
  <c r="BV74" i="12"/>
  <c r="C75" i="12"/>
  <c r="D75" i="12"/>
  <c r="E75" i="12"/>
  <c r="F75" i="12"/>
  <c r="G75" i="12"/>
  <c r="H75" i="12"/>
  <c r="I75" i="12"/>
  <c r="J75" i="12"/>
  <c r="K75" i="12"/>
  <c r="L75" i="12"/>
  <c r="M75" i="12"/>
  <c r="N75" i="12"/>
  <c r="O75" i="12"/>
  <c r="P75" i="12"/>
  <c r="Q75" i="12"/>
  <c r="R75" i="12"/>
  <c r="S75" i="12"/>
  <c r="T75" i="12"/>
  <c r="U75" i="12"/>
  <c r="V75" i="12"/>
  <c r="W75" i="12"/>
  <c r="X75" i="12"/>
  <c r="Y75" i="12"/>
  <c r="Z75" i="12"/>
  <c r="AA75" i="12"/>
  <c r="AB75" i="12"/>
  <c r="AC75" i="12"/>
  <c r="AD75" i="12"/>
  <c r="AE75" i="12"/>
  <c r="AF75" i="12"/>
  <c r="AG75" i="12"/>
  <c r="AH75" i="12"/>
  <c r="AI75" i="12"/>
  <c r="AJ75" i="12"/>
  <c r="AK75" i="12"/>
  <c r="AL75" i="12"/>
  <c r="AM75" i="12"/>
  <c r="AN75" i="12"/>
  <c r="AO75" i="12"/>
  <c r="AP75" i="12"/>
  <c r="AQ75" i="12"/>
  <c r="AR75" i="12"/>
  <c r="AS75" i="12"/>
  <c r="AT75" i="12"/>
  <c r="AU75" i="12"/>
  <c r="AV75" i="12"/>
  <c r="AW75" i="12"/>
  <c r="AX75" i="12"/>
  <c r="AY75" i="12"/>
  <c r="AZ75" i="12"/>
  <c r="BA75" i="12"/>
  <c r="BB75" i="12"/>
  <c r="BC75" i="12"/>
  <c r="BD75" i="12"/>
  <c r="BE75" i="12"/>
  <c r="BF75" i="12"/>
  <c r="BG75" i="12"/>
  <c r="BH75" i="12"/>
  <c r="BI75" i="12"/>
  <c r="BJ75" i="12"/>
  <c r="BK75" i="12"/>
  <c r="BL75" i="12"/>
  <c r="BM75" i="12"/>
  <c r="BN75" i="12"/>
  <c r="BO75" i="12"/>
  <c r="BP75" i="12"/>
  <c r="BQ75" i="12"/>
  <c r="BR75" i="12"/>
  <c r="BS75" i="12"/>
  <c r="BT75" i="12"/>
  <c r="BU75" i="12"/>
  <c r="BV75" i="12"/>
  <c r="C76" i="12"/>
  <c r="D76" i="12"/>
  <c r="E76" i="12"/>
  <c r="F76" i="12"/>
  <c r="G76" i="12"/>
  <c r="H76" i="12"/>
  <c r="I76" i="12"/>
  <c r="J76" i="12"/>
  <c r="K76" i="12"/>
  <c r="L76" i="12"/>
  <c r="M76" i="12"/>
  <c r="N76" i="12"/>
  <c r="O76" i="12"/>
  <c r="P76" i="12"/>
  <c r="Q76" i="12"/>
  <c r="R76" i="12"/>
  <c r="S76" i="12"/>
  <c r="T76" i="12"/>
  <c r="U76" i="12"/>
  <c r="V76" i="12"/>
  <c r="W76" i="12"/>
  <c r="X76" i="12"/>
  <c r="Y76" i="12"/>
  <c r="Z76" i="12"/>
  <c r="AA76" i="12"/>
  <c r="AB76" i="12"/>
  <c r="AC76" i="12"/>
  <c r="AD76" i="12"/>
  <c r="AE76" i="12"/>
  <c r="AF76" i="12"/>
  <c r="AG76" i="12"/>
  <c r="AH76" i="12"/>
  <c r="AI76" i="12"/>
  <c r="AJ76" i="12"/>
  <c r="AK76" i="12"/>
  <c r="AL76" i="12"/>
  <c r="AM76" i="12"/>
  <c r="AN76" i="12"/>
  <c r="AO76" i="12"/>
  <c r="AP76" i="12"/>
  <c r="AQ76" i="12"/>
  <c r="AR76" i="12"/>
  <c r="AS76" i="12"/>
  <c r="AT76" i="12"/>
  <c r="AU76" i="12"/>
  <c r="AV76" i="12"/>
  <c r="AW76" i="12"/>
  <c r="AX76" i="12"/>
  <c r="AY76" i="12"/>
  <c r="AZ76" i="12"/>
  <c r="BA76" i="12"/>
  <c r="BB76" i="12"/>
  <c r="BC76" i="12"/>
  <c r="BD76" i="12"/>
  <c r="BE76" i="12"/>
  <c r="BF76" i="12"/>
  <c r="BG76" i="12"/>
  <c r="BH76" i="12"/>
  <c r="BI76" i="12"/>
  <c r="BJ76" i="12"/>
  <c r="BK76" i="12"/>
  <c r="BL76" i="12"/>
  <c r="BM76" i="12"/>
  <c r="BN76" i="12"/>
  <c r="BO76" i="12"/>
  <c r="BP76" i="12"/>
  <c r="BQ76" i="12"/>
  <c r="BR76" i="12"/>
  <c r="BS76" i="12"/>
  <c r="BT76" i="12"/>
  <c r="BU76" i="12"/>
  <c r="BV76" i="12"/>
  <c r="C77" i="12"/>
  <c r="D77" i="12"/>
  <c r="E77" i="12"/>
  <c r="F77" i="12"/>
  <c r="G77" i="12"/>
  <c r="H77" i="12"/>
  <c r="I77" i="12"/>
  <c r="J77" i="12"/>
  <c r="K77" i="12"/>
  <c r="L77" i="12"/>
  <c r="M77" i="12"/>
  <c r="N77" i="12"/>
  <c r="O77" i="12"/>
  <c r="P77" i="12"/>
  <c r="Q77" i="12"/>
  <c r="R77" i="12"/>
  <c r="S77" i="12"/>
  <c r="T77" i="12"/>
  <c r="U77" i="12"/>
  <c r="V77" i="12"/>
  <c r="W77" i="12"/>
  <c r="X77" i="12"/>
  <c r="Y77" i="12"/>
  <c r="Z77" i="12"/>
  <c r="AA77" i="12"/>
  <c r="AB77" i="12"/>
  <c r="AC77" i="12"/>
  <c r="AD77" i="12"/>
  <c r="AE77" i="12"/>
  <c r="AF77" i="12"/>
  <c r="AG77" i="12"/>
  <c r="AH77" i="12"/>
  <c r="AI77" i="12"/>
  <c r="AJ77" i="12"/>
  <c r="AK77" i="12"/>
  <c r="AL77" i="12"/>
  <c r="AM77" i="12"/>
  <c r="AN77" i="12"/>
  <c r="AO77" i="12"/>
  <c r="AP77" i="12"/>
  <c r="AQ77" i="12"/>
  <c r="AR77" i="12"/>
  <c r="AS77" i="12"/>
  <c r="AT77" i="12"/>
  <c r="AU77" i="12"/>
  <c r="AV77" i="12"/>
  <c r="AW77" i="12"/>
  <c r="AX77" i="12"/>
  <c r="AY77" i="12"/>
  <c r="AZ77" i="12"/>
  <c r="BA77" i="12"/>
  <c r="BB77" i="12"/>
  <c r="BC77" i="12"/>
  <c r="BD77" i="12"/>
  <c r="BE77" i="12"/>
  <c r="BF77" i="12"/>
  <c r="BG77" i="12"/>
  <c r="BH77" i="12"/>
  <c r="BI77" i="12"/>
  <c r="BJ77" i="12"/>
  <c r="BK77" i="12"/>
  <c r="BL77" i="12"/>
  <c r="BM77" i="12"/>
  <c r="BN77" i="12"/>
  <c r="BO77" i="12"/>
  <c r="BP77" i="12"/>
  <c r="BQ77" i="12"/>
  <c r="BR77" i="12"/>
  <c r="BS77" i="12"/>
  <c r="BT77" i="12"/>
  <c r="BU77" i="12"/>
  <c r="BV77" i="12"/>
  <c r="C78" i="12"/>
  <c r="D78" i="12"/>
  <c r="E78" i="12"/>
  <c r="F78" i="12"/>
  <c r="G78" i="12"/>
  <c r="H78" i="12"/>
  <c r="I78" i="12"/>
  <c r="J78" i="12"/>
  <c r="K78" i="12"/>
  <c r="L78" i="12"/>
  <c r="M78" i="12"/>
  <c r="N78" i="12"/>
  <c r="O78" i="12"/>
  <c r="P78" i="12"/>
  <c r="Q78" i="12"/>
  <c r="R78" i="12"/>
  <c r="S78" i="12"/>
  <c r="T78" i="12"/>
  <c r="U78" i="12"/>
  <c r="V78" i="12"/>
  <c r="W78" i="12"/>
  <c r="X78" i="12"/>
  <c r="Y78" i="12"/>
  <c r="Z78" i="12"/>
  <c r="AA78" i="12"/>
  <c r="AB78" i="12"/>
  <c r="AC78" i="12"/>
  <c r="AD78" i="12"/>
  <c r="AE78" i="12"/>
  <c r="AF78" i="12"/>
  <c r="AG78" i="12"/>
  <c r="AH78" i="12"/>
  <c r="AI78" i="12"/>
  <c r="AJ78" i="12"/>
  <c r="AK78" i="12"/>
  <c r="AL78" i="12"/>
  <c r="AM78" i="12"/>
  <c r="AN78" i="12"/>
  <c r="AO78" i="12"/>
  <c r="AP78" i="12"/>
  <c r="AQ78" i="12"/>
  <c r="AR78" i="12"/>
  <c r="AS78" i="12"/>
  <c r="AT78" i="12"/>
  <c r="AU78" i="12"/>
  <c r="AV78" i="12"/>
  <c r="AW78" i="12"/>
  <c r="AX78" i="12"/>
  <c r="AY78" i="12"/>
  <c r="AZ78" i="12"/>
  <c r="BA78" i="12"/>
  <c r="BB78" i="12"/>
  <c r="BC78" i="12"/>
  <c r="BD78" i="12"/>
  <c r="BE78" i="12"/>
  <c r="BF78" i="12"/>
  <c r="BG78" i="12"/>
  <c r="BH78" i="12"/>
  <c r="BI78" i="12"/>
  <c r="BJ78" i="12"/>
  <c r="BK78" i="12"/>
  <c r="BL78" i="12"/>
  <c r="BM78" i="12"/>
  <c r="BN78" i="12"/>
  <c r="BO78" i="12"/>
  <c r="BP78" i="12"/>
  <c r="BQ78" i="12"/>
  <c r="BR78" i="12"/>
  <c r="BS78" i="12"/>
  <c r="BT78" i="12"/>
  <c r="BU78" i="12"/>
  <c r="BV78" i="12"/>
  <c r="C79" i="12"/>
  <c r="D79" i="12"/>
  <c r="E79" i="12"/>
  <c r="F79" i="12"/>
  <c r="G79" i="12"/>
  <c r="H79" i="12"/>
  <c r="I79" i="12"/>
  <c r="J79" i="12"/>
  <c r="K79" i="12"/>
  <c r="L79" i="12"/>
  <c r="M79" i="12"/>
  <c r="N79" i="12"/>
  <c r="O79" i="12"/>
  <c r="P79" i="12"/>
  <c r="Q79" i="12"/>
  <c r="R79" i="12"/>
  <c r="S79" i="12"/>
  <c r="T79" i="12"/>
  <c r="U79" i="12"/>
  <c r="V79" i="12"/>
  <c r="W79" i="12"/>
  <c r="X79" i="12"/>
  <c r="Y79" i="12"/>
  <c r="Z79" i="12"/>
  <c r="AA79" i="12"/>
  <c r="AB79" i="12"/>
  <c r="AC79" i="12"/>
  <c r="AD79" i="12"/>
  <c r="AE79" i="12"/>
  <c r="AF79" i="12"/>
  <c r="AG79" i="12"/>
  <c r="AH79" i="12"/>
  <c r="AI79" i="12"/>
  <c r="AJ79" i="12"/>
  <c r="AK79" i="12"/>
  <c r="AL79" i="12"/>
  <c r="AM79" i="12"/>
  <c r="AN79" i="12"/>
  <c r="AO79" i="12"/>
  <c r="AP79" i="12"/>
  <c r="AQ79" i="12"/>
  <c r="AR79" i="12"/>
  <c r="AS79" i="12"/>
  <c r="AT79" i="12"/>
  <c r="AU79" i="12"/>
  <c r="AV79" i="12"/>
  <c r="AW79" i="12"/>
  <c r="AX79" i="12"/>
  <c r="AY79" i="12"/>
  <c r="AZ79" i="12"/>
  <c r="BA79" i="12"/>
  <c r="BB79" i="12"/>
  <c r="BC79" i="12"/>
  <c r="BD79" i="12"/>
  <c r="BE79" i="12"/>
  <c r="BF79" i="12"/>
  <c r="BG79" i="12"/>
  <c r="BH79" i="12"/>
  <c r="BI79" i="12"/>
  <c r="BJ79" i="12"/>
  <c r="BK79" i="12"/>
  <c r="BL79" i="12"/>
  <c r="BM79" i="12"/>
  <c r="BN79" i="12"/>
  <c r="BO79" i="12"/>
  <c r="BP79" i="12"/>
  <c r="BQ79" i="12"/>
  <c r="BR79" i="12"/>
  <c r="BS79" i="12"/>
  <c r="BT79" i="12"/>
  <c r="BU79" i="12"/>
  <c r="BV79" i="12"/>
  <c r="C80" i="12"/>
  <c r="D80" i="12"/>
  <c r="E80" i="12"/>
  <c r="F80" i="12"/>
  <c r="G80" i="12"/>
  <c r="H80" i="12"/>
  <c r="I80" i="12"/>
  <c r="J80" i="12"/>
  <c r="K80" i="12"/>
  <c r="L80" i="12"/>
  <c r="M80" i="12"/>
  <c r="N80" i="12"/>
  <c r="O80" i="12"/>
  <c r="P80" i="12"/>
  <c r="Q80" i="12"/>
  <c r="R80" i="12"/>
  <c r="S80" i="12"/>
  <c r="T80" i="12"/>
  <c r="U80" i="12"/>
  <c r="V80" i="12"/>
  <c r="W80" i="12"/>
  <c r="X80" i="12"/>
  <c r="Y80" i="12"/>
  <c r="Z80" i="12"/>
  <c r="AA80" i="12"/>
  <c r="AB80" i="12"/>
  <c r="AC80" i="12"/>
  <c r="AD80" i="12"/>
  <c r="AE80" i="12"/>
  <c r="AF80" i="12"/>
  <c r="AG80" i="12"/>
  <c r="AH80" i="12"/>
  <c r="AI80" i="12"/>
  <c r="AJ80" i="12"/>
  <c r="AK80" i="12"/>
  <c r="AL80" i="12"/>
  <c r="AM80" i="12"/>
  <c r="AN80" i="12"/>
  <c r="AO80" i="12"/>
  <c r="AP80" i="12"/>
  <c r="AQ80" i="12"/>
  <c r="AR80" i="12"/>
  <c r="AS80" i="12"/>
  <c r="AT80" i="12"/>
  <c r="AU80" i="12"/>
  <c r="AV80" i="12"/>
  <c r="AW80" i="12"/>
  <c r="AX80" i="12"/>
  <c r="AY80" i="12"/>
  <c r="AZ80" i="12"/>
  <c r="BA80" i="12"/>
  <c r="BB80" i="12"/>
  <c r="BC80" i="12"/>
  <c r="BD80" i="12"/>
  <c r="BE80" i="12"/>
  <c r="BF80" i="12"/>
  <c r="BG80" i="12"/>
  <c r="BH80" i="12"/>
  <c r="BI80" i="12"/>
  <c r="BJ80" i="12"/>
  <c r="BK80" i="12"/>
  <c r="BL80" i="12"/>
  <c r="BM80" i="12"/>
  <c r="BN80" i="12"/>
  <c r="BO80" i="12"/>
  <c r="BP80" i="12"/>
  <c r="BQ80" i="12"/>
  <c r="BR80" i="12"/>
  <c r="BS80" i="12"/>
  <c r="BT80" i="12"/>
  <c r="BU80" i="12"/>
  <c r="BV80" i="12"/>
  <c r="C81" i="12"/>
  <c r="D81" i="12"/>
  <c r="E81" i="12"/>
  <c r="F81" i="12"/>
  <c r="G81" i="12"/>
  <c r="H81" i="12"/>
  <c r="I81" i="12"/>
  <c r="J81" i="12"/>
  <c r="K81" i="12"/>
  <c r="L81" i="12"/>
  <c r="M81" i="12"/>
  <c r="N81" i="12"/>
  <c r="O81" i="12"/>
  <c r="P81" i="12"/>
  <c r="Q81" i="12"/>
  <c r="R81" i="12"/>
  <c r="S81" i="12"/>
  <c r="T81" i="12"/>
  <c r="U81" i="12"/>
  <c r="V81" i="12"/>
  <c r="W81" i="12"/>
  <c r="X81" i="12"/>
  <c r="Y81" i="12"/>
  <c r="Z81" i="12"/>
  <c r="AA81" i="12"/>
  <c r="AB81" i="12"/>
  <c r="AC81" i="12"/>
  <c r="AD81" i="12"/>
  <c r="AE81" i="12"/>
  <c r="AF81" i="12"/>
  <c r="AG81" i="12"/>
  <c r="AH81" i="12"/>
  <c r="AI81" i="12"/>
  <c r="AJ81" i="12"/>
  <c r="AK81" i="12"/>
  <c r="AL81" i="12"/>
  <c r="AM81" i="12"/>
  <c r="AN81" i="12"/>
  <c r="AO81" i="12"/>
  <c r="AP81" i="12"/>
  <c r="AQ81" i="12"/>
  <c r="AR81" i="12"/>
  <c r="AS81" i="12"/>
  <c r="AT81" i="12"/>
  <c r="AU81" i="12"/>
  <c r="AV81" i="12"/>
  <c r="AW81" i="12"/>
  <c r="AX81" i="12"/>
  <c r="AY81" i="12"/>
  <c r="AZ81" i="12"/>
  <c r="BA81" i="12"/>
  <c r="BB81" i="12"/>
  <c r="BC81" i="12"/>
  <c r="BD81" i="12"/>
  <c r="BE81" i="12"/>
  <c r="BF81" i="12"/>
  <c r="BG81" i="12"/>
  <c r="BH81" i="12"/>
  <c r="BI81" i="12"/>
  <c r="BJ81" i="12"/>
  <c r="BK81" i="12"/>
  <c r="BL81" i="12"/>
  <c r="BM81" i="12"/>
  <c r="BN81" i="12"/>
  <c r="BO81" i="12"/>
  <c r="BP81" i="12"/>
  <c r="BQ81" i="12"/>
  <c r="BR81" i="12"/>
  <c r="BS81" i="12"/>
  <c r="BT81" i="12"/>
  <c r="BU81" i="12"/>
  <c r="BV81" i="12"/>
  <c r="C82" i="12"/>
  <c r="D82" i="12"/>
  <c r="E82" i="12"/>
  <c r="F82" i="12"/>
  <c r="G82" i="12"/>
  <c r="H82" i="12"/>
  <c r="I82" i="12"/>
  <c r="J82" i="12"/>
  <c r="K82" i="12"/>
  <c r="L82" i="12"/>
  <c r="M82" i="12"/>
  <c r="N82" i="12"/>
  <c r="O82" i="12"/>
  <c r="P82" i="12"/>
  <c r="Q82" i="12"/>
  <c r="R82" i="12"/>
  <c r="S82" i="12"/>
  <c r="T82" i="12"/>
  <c r="U82" i="12"/>
  <c r="V82" i="12"/>
  <c r="W82" i="12"/>
  <c r="X82" i="12"/>
  <c r="Y82" i="12"/>
  <c r="Z82" i="12"/>
  <c r="AA82" i="12"/>
  <c r="AB82" i="12"/>
  <c r="AC82" i="12"/>
  <c r="AD82" i="12"/>
  <c r="AE82" i="12"/>
  <c r="AF82" i="12"/>
  <c r="AG82" i="12"/>
  <c r="AH82" i="12"/>
  <c r="AI82" i="12"/>
  <c r="AJ82" i="12"/>
  <c r="AK82" i="12"/>
  <c r="AL82" i="12"/>
  <c r="AM82" i="12"/>
  <c r="AN82" i="12"/>
  <c r="AO82" i="12"/>
  <c r="AP82" i="12"/>
  <c r="AQ82" i="12"/>
  <c r="AR82" i="12"/>
  <c r="AS82" i="12"/>
  <c r="AT82" i="12"/>
  <c r="AU82" i="12"/>
  <c r="AV82" i="12"/>
  <c r="AW82" i="12"/>
  <c r="AX82" i="12"/>
  <c r="AY82" i="12"/>
  <c r="AZ82" i="12"/>
  <c r="BA82" i="12"/>
  <c r="BB82" i="12"/>
  <c r="BC82" i="12"/>
  <c r="BD82" i="12"/>
  <c r="BE82" i="12"/>
  <c r="BF82" i="12"/>
  <c r="BG82" i="12"/>
  <c r="BH82" i="12"/>
  <c r="BI82" i="12"/>
  <c r="BJ82" i="12"/>
  <c r="BK82" i="12"/>
  <c r="BL82" i="12"/>
  <c r="BM82" i="12"/>
  <c r="BN82" i="12"/>
  <c r="BO82" i="12"/>
  <c r="BP82" i="12"/>
  <c r="BQ82" i="12"/>
  <c r="BR82" i="12"/>
  <c r="BS82" i="12"/>
  <c r="BT82" i="12"/>
  <c r="BU82" i="12"/>
  <c r="BV82" i="12"/>
  <c r="C83" i="12"/>
  <c r="D83" i="12"/>
  <c r="E83" i="12"/>
  <c r="F83" i="12"/>
  <c r="G83" i="12"/>
  <c r="H83" i="12"/>
  <c r="I83" i="12"/>
  <c r="J83" i="12"/>
  <c r="K83" i="12"/>
  <c r="L83" i="12"/>
  <c r="M83" i="12"/>
  <c r="N83" i="12"/>
  <c r="O83" i="12"/>
  <c r="P83" i="12"/>
  <c r="Q83" i="12"/>
  <c r="R83" i="12"/>
  <c r="S83" i="12"/>
  <c r="T83" i="12"/>
  <c r="U83" i="12"/>
  <c r="V83" i="12"/>
  <c r="W83" i="12"/>
  <c r="X83" i="12"/>
  <c r="Y83" i="12"/>
  <c r="Z83" i="12"/>
  <c r="AA83" i="12"/>
  <c r="AB83" i="12"/>
  <c r="AC83" i="12"/>
  <c r="AD83" i="12"/>
  <c r="AE83" i="12"/>
  <c r="AF83" i="12"/>
  <c r="AG83" i="12"/>
  <c r="AH83" i="12"/>
  <c r="AI83" i="12"/>
  <c r="AJ83" i="12"/>
  <c r="AK83" i="12"/>
  <c r="AL83" i="12"/>
  <c r="AM83" i="12"/>
  <c r="AN83" i="12"/>
  <c r="AO83" i="12"/>
  <c r="AP83" i="12"/>
  <c r="AQ83" i="12"/>
  <c r="AR83" i="12"/>
  <c r="AS83" i="12"/>
  <c r="AT83" i="12"/>
  <c r="AU83" i="12"/>
  <c r="AV83" i="12"/>
  <c r="AW83" i="12"/>
  <c r="AX83" i="12"/>
  <c r="AY83" i="12"/>
  <c r="AZ83" i="12"/>
  <c r="BA83" i="12"/>
  <c r="BB83" i="12"/>
  <c r="BC83" i="12"/>
  <c r="BD83" i="12"/>
  <c r="BE83" i="12"/>
  <c r="BF83" i="12"/>
  <c r="BG83" i="12"/>
  <c r="BH83" i="12"/>
  <c r="BI83" i="12"/>
  <c r="BJ83" i="12"/>
  <c r="BK83" i="12"/>
  <c r="BL83" i="12"/>
  <c r="BM83" i="12"/>
  <c r="BN83" i="12"/>
  <c r="BO83" i="12"/>
  <c r="BP83" i="12"/>
  <c r="BQ83" i="12"/>
  <c r="BR83" i="12"/>
  <c r="BS83" i="12"/>
  <c r="BT83" i="12"/>
  <c r="BU83" i="12"/>
  <c r="BV83" i="12"/>
  <c r="C84" i="12"/>
  <c r="D84" i="12"/>
  <c r="E84" i="12"/>
  <c r="F84" i="12"/>
  <c r="G84" i="12"/>
  <c r="H84" i="12"/>
  <c r="I84" i="12"/>
  <c r="J84" i="12"/>
  <c r="K84" i="12"/>
  <c r="L84" i="12"/>
  <c r="M84" i="12"/>
  <c r="N84" i="12"/>
  <c r="O84" i="12"/>
  <c r="P84" i="12"/>
  <c r="Q84" i="12"/>
  <c r="R84" i="12"/>
  <c r="S84" i="12"/>
  <c r="T84" i="12"/>
  <c r="U84" i="12"/>
  <c r="V84" i="12"/>
  <c r="W84" i="12"/>
  <c r="X84" i="12"/>
  <c r="Y84" i="12"/>
  <c r="Z84" i="12"/>
  <c r="AA84" i="12"/>
  <c r="AB84" i="12"/>
  <c r="AC84" i="12"/>
  <c r="AD84" i="12"/>
  <c r="AE84" i="12"/>
  <c r="AF84" i="12"/>
  <c r="AG84" i="12"/>
  <c r="AH84" i="12"/>
  <c r="AI84" i="12"/>
  <c r="AJ84" i="12"/>
  <c r="AK84" i="12"/>
  <c r="AL84" i="12"/>
  <c r="AM84" i="12"/>
  <c r="AN84" i="12"/>
  <c r="AO84" i="12"/>
  <c r="AP84" i="12"/>
  <c r="AQ84" i="12"/>
  <c r="AR84" i="12"/>
  <c r="AS84" i="12"/>
  <c r="AT84" i="12"/>
  <c r="AU84" i="12"/>
  <c r="AV84" i="12"/>
  <c r="AW84" i="12"/>
  <c r="AX84" i="12"/>
  <c r="AY84" i="12"/>
  <c r="AZ84" i="12"/>
  <c r="BA84" i="12"/>
  <c r="BB84" i="12"/>
  <c r="BC84" i="12"/>
  <c r="BD84" i="12"/>
  <c r="BE84" i="12"/>
  <c r="BF84" i="12"/>
  <c r="BG84" i="12"/>
  <c r="BH84" i="12"/>
  <c r="BI84" i="12"/>
  <c r="BJ84" i="12"/>
  <c r="BK84" i="12"/>
  <c r="BL84" i="12"/>
  <c r="BM84" i="12"/>
  <c r="BN84" i="12"/>
  <c r="BO84" i="12"/>
  <c r="BP84" i="12"/>
  <c r="BQ84" i="12"/>
  <c r="BR84" i="12"/>
  <c r="BS84" i="12"/>
  <c r="BT84" i="12"/>
  <c r="BU84" i="12"/>
  <c r="BV84" i="12"/>
  <c r="C85" i="12"/>
  <c r="D85" i="12"/>
  <c r="E85" i="12"/>
  <c r="F85" i="12"/>
  <c r="G85" i="12"/>
  <c r="H85" i="12"/>
  <c r="I85" i="12"/>
  <c r="J85" i="12"/>
  <c r="K85" i="12"/>
  <c r="L85" i="12"/>
  <c r="M85" i="12"/>
  <c r="N85" i="12"/>
  <c r="O85" i="12"/>
  <c r="P85" i="12"/>
  <c r="Q85" i="12"/>
  <c r="R85" i="12"/>
  <c r="S85" i="12"/>
  <c r="T85" i="12"/>
  <c r="U85" i="12"/>
  <c r="V85" i="12"/>
  <c r="W85" i="12"/>
  <c r="X85" i="12"/>
  <c r="Y85" i="12"/>
  <c r="Z85" i="12"/>
  <c r="AA85" i="12"/>
  <c r="AB85" i="12"/>
  <c r="AC85" i="12"/>
  <c r="AD85" i="12"/>
  <c r="AE85" i="12"/>
  <c r="AF85" i="12"/>
  <c r="AG85" i="12"/>
  <c r="AH85" i="12"/>
  <c r="AI85" i="12"/>
  <c r="AJ85" i="12"/>
  <c r="AK85" i="12"/>
  <c r="AL85" i="12"/>
  <c r="AM85" i="12"/>
  <c r="AN85" i="12"/>
  <c r="AO85" i="12"/>
  <c r="AP85" i="12"/>
  <c r="AQ85" i="12"/>
  <c r="AR85" i="12"/>
  <c r="AS85" i="12"/>
  <c r="AT85" i="12"/>
  <c r="AU85" i="12"/>
  <c r="AV85" i="12"/>
  <c r="AW85" i="12"/>
  <c r="AX85" i="12"/>
  <c r="AY85" i="12"/>
  <c r="AZ85" i="12"/>
  <c r="BA85" i="12"/>
  <c r="BB85" i="12"/>
  <c r="BC85" i="12"/>
  <c r="BD85" i="12"/>
  <c r="BE85" i="12"/>
  <c r="BF85" i="12"/>
  <c r="BG85" i="12"/>
  <c r="BH85" i="12"/>
  <c r="BI85" i="12"/>
  <c r="BJ85" i="12"/>
  <c r="BK85" i="12"/>
  <c r="BL85" i="12"/>
  <c r="BM85" i="12"/>
  <c r="BN85" i="12"/>
  <c r="BO85" i="12"/>
  <c r="BP85" i="12"/>
  <c r="BQ85" i="12"/>
  <c r="BR85" i="12"/>
  <c r="BS85" i="12"/>
  <c r="BT85" i="12"/>
  <c r="BU85" i="12"/>
  <c r="BV85" i="12"/>
  <c r="C86" i="12"/>
  <c r="D86" i="12"/>
  <c r="E86" i="12"/>
  <c r="F86" i="12"/>
  <c r="G86" i="12"/>
  <c r="H86" i="12"/>
  <c r="I86" i="12"/>
  <c r="J86" i="12"/>
  <c r="K86" i="12"/>
  <c r="L86" i="12"/>
  <c r="M86" i="12"/>
  <c r="N86" i="12"/>
  <c r="O86" i="12"/>
  <c r="P86" i="12"/>
  <c r="Q86" i="12"/>
  <c r="R86" i="12"/>
  <c r="S86" i="12"/>
  <c r="T86" i="12"/>
  <c r="U86" i="12"/>
  <c r="V86" i="12"/>
  <c r="W86" i="12"/>
  <c r="X86" i="12"/>
  <c r="Y86" i="12"/>
  <c r="Z86" i="12"/>
  <c r="AA86" i="12"/>
  <c r="AB86" i="12"/>
  <c r="AC86" i="12"/>
  <c r="AD86" i="12"/>
  <c r="AE86" i="12"/>
  <c r="AF86" i="12"/>
  <c r="AG86" i="12"/>
  <c r="AH86" i="12"/>
  <c r="AI86" i="12"/>
  <c r="AJ86" i="12"/>
  <c r="AK86" i="12"/>
  <c r="AL86" i="12"/>
  <c r="AM86" i="12"/>
  <c r="AN86" i="12"/>
  <c r="AO86" i="12"/>
  <c r="AP86" i="12"/>
  <c r="AQ86" i="12"/>
  <c r="AR86" i="12"/>
  <c r="AS86" i="12"/>
  <c r="AT86" i="12"/>
  <c r="AU86" i="12"/>
  <c r="AV86" i="12"/>
  <c r="AW86" i="12"/>
  <c r="AX86" i="12"/>
  <c r="AY86" i="12"/>
  <c r="AZ86" i="12"/>
  <c r="BA86" i="12"/>
  <c r="BB86" i="12"/>
  <c r="BC86" i="12"/>
  <c r="BD86" i="12"/>
  <c r="BE86" i="12"/>
  <c r="BF86" i="12"/>
  <c r="BG86" i="12"/>
  <c r="BH86" i="12"/>
  <c r="BI86" i="12"/>
  <c r="BJ86" i="12"/>
  <c r="BK86" i="12"/>
  <c r="BL86" i="12"/>
  <c r="BM86" i="12"/>
  <c r="BN86" i="12"/>
  <c r="BO86" i="12"/>
  <c r="BP86" i="12"/>
  <c r="BQ86" i="12"/>
  <c r="BR86" i="12"/>
  <c r="BS86" i="12"/>
  <c r="BT86" i="12"/>
  <c r="BU86" i="12"/>
  <c r="BV86" i="12"/>
  <c r="C87" i="12"/>
  <c r="D87" i="12"/>
  <c r="E87" i="12"/>
  <c r="F87" i="12"/>
  <c r="G87" i="12"/>
  <c r="H87" i="12"/>
  <c r="I87" i="12"/>
  <c r="J87" i="12"/>
  <c r="K87" i="12"/>
  <c r="L87" i="12"/>
  <c r="M87" i="12"/>
  <c r="N87" i="12"/>
  <c r="O87" i="12"/>
  <c r="P87" i="12"/>
  <c r="Q87" i="12"/>
  <c r="R87" i="12"/>
  <c r="S87" i="12"/>
  <c r="T87" i="12"/>
  <c r="U87" i="12"/>
  <c r="V87" i="12"/>
  <c r="W87" i="12"/>
  <c r="X87" i="12"/>
  <c r="Y87" i="12"/>
  <c r="Z87" i="12"/>
  <c r="AA87" i="12"/>
  <c r="AB87" i="12"/>
  <c r="AC87" i="12"/>
  <c r="AD87" i="12"/>
  <c r="AE87" i="12"/>
  <c r="AF87" i="12"/>
  <c r="AG87" i="12"/>
  <c r="AH87" i="12"/>
  <c r="AI87" i="12"/>
  <c r="AJ87" i="12"/>
  <c r="AK87" i="12"/>
  <c r="AL87" i="12"/>
  <c r="AM87" i="12"/>
  <c r="AN87" i="12"/>
  <c r="AO87" i="12"/>
  <c r="AP87" i="12"/>
  <c r="AQ87" i="12"/>
  <c r="AR87" i="12"/>
  <c r="AS87" i="12"/>
  <c r="AT87" i="12"/>
  <c r="AU87" i="12"/>
  <c r="AV87" i="12"/>
  <c r="AW87" i="12"/>
  <c r="AX87" i="12"/>
  <c r="AY87" i="12"/>
  <c r="AZ87" i="12"/>
  <c r="BA87" i="12"/>
  <c r="BB87" i="12"/>
  <c r="BC87" i="12"/>
  <c r="BD87" i="12"/>
  <c r="BE87" i="12"/>
  <c r="BF87" i="12"/>
  <c r="BG87" i="12"/>
  <c r="BH87" i="12"/>
  <c r="BI87" i="12"/>
  <c r="BJ87" i="12"/>
  <c r="BK87" i="12"/>
  <c r="BL87" i="12"/>
  <c r="BM87" i="12"/>
  <c r="BN87" i="12"/>
  <c r="BO87" i="12"/>
  <c r="BP87" i="12"/>
  <c r="BQ87" i="12"/>
  <c r="BR87" i="12"/>
  <c r="BS87" i="12"/>
  <c r="BT87" i="12"/>
  <c r="BU87" i="12"/>
  <c r="BV87" i="12"/>
  <c r="C88" i="12"/>
  <c r="D88" i="12"/>
  <c r="E88" i="12"/>
  <c r="F88" i="12"/>
  <c r="G88" i="12"/>
  <c r="H88" i="12"/>
  <c r="I88" i="12"/>
  <c r="J88" i="12"/>
  <c r="K88" i="12"/>
  <c r="L88" i="12"/>
  <c r="M88" i="12"/>
  <c r="N88" i="12"/>
  <c r="O88" i="12"/>
  <c r="P88" i="12"/>
  <c r="Q88" i="12"/>
  <c r="R88" i="12"/>
  <c r="S88" i="12"/>
  <c r="T88" i="12"/>
  <c r="U88" i="12"/>
  <c r="V88" i="12"/>
  <c r="W88" i="12"/>
  <c r="X88" i="12"/>
  <c r="Y88" i="12"/>
  <c r="Z88" i="12"/>
  <c r="AA88" i="12"/>
  <c r="AB88" i="12"/>
  <c r="AC88" i="12"/>
  <c r="AD88" i="12"/>
  <c r="AE88" i="12"/>
  <c r="AF88" i="12"/>
  <c r="AG88" i="12"/>
  <c r="AH88" i="12"/>
  <c r="AI88" i="12"/>
  <c r="AJ88" i="12"/>
  <c r="AK88" i="12"/>
  <c r="AL88" i="12"/>
  <c r="AM88" i="12"/>
  <c r="AN88" i="12"/>
  <c r="AO88" i="12"/>
  <c r="AP88" i="12"/>
  <c r="AQ88" i="12"/>
  <c r="AR88" i="12"/>
  <c r="AS88" i="12"/>
  <c r="AT88" i="12"/>
  <c r="AU88" i="12"/>
  <c r="AV88" i="12"/>
  <c r="AW88" i="12"/>
  <c r="AX88" i="12"/>
  <c r="AY88" i="12"/>
  <c r="AZ88" i="12"/>
  <c r="BA88" i="12"/>
  <c r="BB88" i="12"/>
  <c r="BC88" i="12"/>
  <c r="BD88" i="12"/>
  <c r="BE88" i="12"/>
  <c r="BF88" i="12"/>
  <c r="BG88" i="12"/>
  <c r="BH88" i="12"/>
  <c r="BI88" i="12"/>
  <c r="BJ88" i="12"/>
  <c r="BK88" i="12"/>
  <c r="BL88" i="12"/>
  <c r="BM88" i="12"/>
  <c r="BN88" i="12"/>
  <c r="BO88" i="12"/>
  <c r="BP88" i="12"/>
  <c r="BQ88" i="12"/>
  <c r="BR88" i="12"/>
  <c r="BS88" i="12"/>
  <c r="BT88" i="12"/>
  <c r="BU88" i="12"/>
  <c r="BV88" i="12"/>
  <c r="C89" i="12"/>
  <c r="D89" i="12"/>
  <c r="E89" i="12"/>
  <c r="F89" i="12"/>
  <c r="G89" i="12"/>
  <c r="H89" i="12"/>
  <c r="I89" i="12"/>
  <c r="J89" i="12"/>
  <c r="K89" i="12"/>
  <c r="L89" i="12"/>
  <c r="M89" i="12"/>
  <c r="N89" i="12"/>
  <c r="O89" i="12"/>
  <c r="P89" i="12"/>
  <c r="Q89" i="12"/>
  <c r="R89" i="12"/>
  <c r="S89" i="12"/>
  <c r="T89" i="12"/>
  <c r="U89" i="12"/>
  <c r="V89" i="12"/>
  <c r="W89" i="12"/>
  <c r="X89" i="12"/>
  <c r="Y89" i="12"/>
  <c r="Z89" i="12"/>
  <c r="AA89" i="12"/>
  <c r="AB89" i="12"/>
  <c r="AC89" i="12"/>
  <c r="AD89" i="12"/>
  <c r="AE89" i="12"/>
  <c r="AF89" i="12"/>
  <c r="AG89" i="12"/>
  <c r="AH89" i="12"/>
  <c r="AI89" i="12"/>
  <c r="AJ89" i="12"/>
  <c r="AK89" i="12"/>
  <c r="AL89" i="12"/>
  <c r="AM89" i="12"/>
  <c r="AN89" i="12"/>
  <c r="AO89" i="12"/>
  <c r="AP89" i="12"/>
  <c r="AQ89" i="12"/>
  <c r="AR89" i="12"/>
  <c r="AS89" i="12"/>
  <c r="AT89" i="12"/>
  <c r="AU89" i="12"/>
  <c r="AV89" i="12"/>
  <c r="AW89" i="12"/>
  <c r="AX89" i="12"/>
  <c r="AY89" i="12"/>
  <c r="AZ89" i="12"/>
  <c r="BA89" i="12"/>
  <c r="BB89" i="12"/>
  <c r="BC89" i="12"/>
  <c r="BD89" i="12"/>
  <c r="BE89" i="12"/>
  <c r="BF89" i="12"/>
  <c r="BG89" i="12"/>
  <c r="BH89" i="12"/>
  <c r="BI89" i="12"/>
  <c r="BJ89" i="12"/>
  <c r="BK89" i="12"/>
  <c r="BL89" i="12"/>
  <c r="BM89" i="12"/>
  <c r="BN89" i="12"/>
  <c r="BO89" i="12"/>
  <c r="BP89" i="12"/>
  <c r="BQ89" i="12"/>
  <c r="BR89" i="12"/>
  <c r="BS89" i="12"/>
  <c r="BT89" i="12"/>
  <c r="BU89" i="12"/>
  <c r="BV89" i="12"/>
  <c r="C90" i="12"/>
  <c r="D90" i="12"/>
  <c r="E90" i="12"/>
  <c r="F90" i="12"/>
  <c r="G90" i="12"/>
  <c r="H90" i="12"/>
  <c r="I90" i="12"/>
  <c r="J90" i="12"/>
  <c r="K90" i="12"/>
  <c r="L90" i="12"/>
  <c r="M90" i="12"/>
  <c r="N90" i="12"/>
  <c r="O90" i="12"/>
  <c r="P90" i="12"/>
  <c r="Q90" i="12"/>
  <c r="R90" i="12"/>
  <c r="S90" i="12"/>
  <c r="T90" i="12"/>
  <c r="U90" i="12"/>
  <c r="V90" i="12"/>
  <c r="W90" i="12"/>
  <c r="X90" i="12"/>
  <c r="Y90" i="12"/>
  <c r="Z90" i="12"/>
  <c r="AA90" i="12"/>
  <c r="AB90" i="12"/>
  <c r="AC90" i="12"/>
  <c r="AD90" i="12"/>
  <c r="AE90" i="12"/>
  <c r="AF90" i="12"/>
  <c r="AG90" i="12"/>
  <c r="AH90" i="12"/>
  <c r="AI90" i="12"/>
  <c r="AJ90" i="12"/>
  <c r="AK90" i="12"/>
  <c r="AL90" i="12"/>
  <c r="AM90" i="12"/>
  <c r="AN90" i="12"/>
  <c r="AO90" i="12"/>
  <c r="AP90" i="12"/>
  <c r="AQ90" i="12"/>
  <c r="AR90" i="12"/>
  <c r="AS90" i="12"/>
  <c r="AT90" i="12"/>
  <c r="AU90" i="12"/>
  <c r="AV90" i="12"/>
  <c r="AW90" i="12"/>
  <c r="AX90" i="12"/>
  <c r="AY90" i="12"/>
  <c r="AZ90" i="12"/>
  <c r="BA90" i="12"/>
  <c r="BB90" i="12"/>
  <c r="BC90" i="12"/>
  <c r="BD90" i="12"/>
  <c r="BE90" i="12"/>
  <c r="BF90" i="12"/>
  <c r="BG90" i="12"/>
  <c r="BH90" i="12"/>
  <c r="BI90" i="12"/>
  <c r="BJ90" i="12"/>
  <c r="BK90" i="12"/>
  <c r="BL90" i="12"/>
  <c r="BM90" i="12"/>
  <c r="BN90" i="12"/>
  <c r="BO90" i="12"/>
  <c r="BP90" i="12"/>
  <c r="BQ90" i="12"/>
  <c r="BR90" i="12"/>
  <c r="BS90" i="12"/>
  <c r="BT90" i="12"/>
  <c r="BU90" i="12"/>
  <c r="BV90" i="12"/>
  <c r="C91" i="12"/>
  <c r="D91" i="12"/>
  <c r="E91" i="12"/>
  <c r="F91" i="12"/>
  <c r="G91" i="12"/>
  <c r="H91" i="12"/>
  <c r="I91" i="12"/>
  <c r="J91" i="12"/>
  <c r="K91" i="12"/>
  <c r="L91" i="12"/>
  <c r="M91" i="12"/>
  <c r="N91" i="12"/>
  <c r="O91" i="12"/>
  <c r="P91" i="12"/>
  <c r="Q91" i="12"/>
  <c r="R91" i="12"/>
  <c r="S91" i="12"/>
  <c r="T91" i="12"/>
  <c r="U91" i="12"/>
  <c r="V91" i="12"/>
  <c r="W91" i="12"/>
  <c r="X91" i="12"/>
  <c r="Y91" i="12"/>
  <c r="Z91" i="12"/>
  <c r="AA91" i="12"/>
  <c r="AB91" i="12"/>
  <c r="AC91" i="12"/>
  <c r="AD91" i="12"/>
  <c r="AE91" i="12"/>
  <c r="AF91" i="12"/>
  <c r="AG91" i="12"/>
  <c r="AH91" i="12"/>
  <c r="AI91" i="12"/>
  <c r="AJ91" i="12"/>
  <c r="AK91" i="12"/>
  <c r="AL91" i="12"/>
  <c r="AM91" i="12"/>
  <c r="AN91" i="12"/>
  <c r="AO91" i="12"/>
  <c r="AP91" i="12"/>
  <c r="AQ91" i="12"/>
  <c r="AR91" i="12"/>
  <c r="AS91" i="12"/>
  <c r="AT91" i="12"/>
  <c r="AU91" i="12"/>
  <c r="AV91" i="12"/>
  <c r="AW91" i="12"/>
  <c r="AX91" i="12"/>
  <c r="AY91" i="12"/>
  <c r="AZ91" i="12"/>
  <c r="BA91" i="12"/>
  <c r="BB91" i="12"/>
  <c r="BC91" i="12"/>
  <c r="BD91" i="12"/>
  <c r="BE91" i="12"/>
  <c r="BF91" i="12"/>
  <c r="BG91" i="12"/>
  <c r="BH91" i="12"/>
  <c r="BI91" i="12"/>
  <c r="BJ91" i="12"/>
  <c r="BK91" i="12"/>
  <c r="BL91" i="12"/>
  <c r="BM91" i="12"/>
  <c r="BN91" i="12"/>
  <c r="BO91" i="12"/>
  <c r="BP91" i="12"/>
  <c r="BQ91" i="12"/>
  <c r="BR91" i="12"/>
  <c r="BS91" i="12"/>
  <c r="BT91" i="12"/>
  <c r="BU91" i="12"/>
  <c r="BV91" i="12"/>
  <c r="C92" i="12"/>
  <c r="D92" i="12"/>
  <c r="E92" i="12"/>
  <c r="F92" i="12"/>
  <c r="G92" i="12"/>
  <c r="H92" i="12"/>
  <c r="I92" i="12"/>
  <c r="J92" i="12"/>
  <c r="K92" i="12"/>
  <c r="L92" i="12"/>
  <c r="M92" i="12"/>
  <c r="N92" i="12"/>
  <c r="O92" i="12"/>
  <c r="P92" i="12"/>
  <c r="Q92" i="12"/>
  <c r="R92" i="12"/>
  <c r="S92" i="12"/>
  <c r="T92" i="12"/>
  <c r="U92" i="12"/>
  <c r="V92" i="12"/>
  <c r="W92" i="12"/>
  <c r="X92" i="12"/>
  <c r="Y92" i="12"/>
  <c r="Z92" i="12"/>
  <c r="AA92" i="12"/>
  <c r="AB92" i="12"/>
  <c r="AC92" i="12"/>
  <c r="AD92" i="12"/>
  <c r="AE92" i="12"/>
  <c r="AF92" i="12"/>
  <c r="AG92" i="12"/>
  <c r="AH92" i="12"/>
  <c r="AI92" i="12"/>
  <c r="AJ92" i="12"/>
  <c r="AK92" i="12"/>
  <c r="AL92" i="12"/>
  <c r="AM92" i="12"/>
  <c r="AN92" i="12"/>
  <c r="AO92" i="12"/>
  <c r="AP92" i="12"/>
  <c r="AQ92" i="12"/>
  <c r="AR92" i="12"/>
  <c r="AS92" i="12"/>
  <c r="AT92" i="12"/>
  <c r="AU92" i="12"/>
  <c r="AV92" i="12"/>
  <c r="AW92" i="12"/>
  <c r="AX92" i="12"/>
  <c r="AY92" i="12"/>
  <c r="AZ92" i="12"/>
  <c r="BA92" i="12"/>
  <c r="BB92" i="12"/>
  <c r="BC92" i="12"/>
  <c r="BD92" i="12"/>
  <c r="BE92" i="12"/>
  <c r="BF92" i="12"/>
  <c r="BG92" i="12"/>
  <c r="BH92" i="12"/>
  <c r="BI92" i="12"/>
  <c r="BJ92" i="12"/>
  <c r="BK92" i="12"/>
  <c r="BL92" i="12"/>
  <c r="BM92" i="12"/>
  <c r="BN92" i="12"/>
  <c r="BO92" i="12"/>
  <c r="BP92" i="12"/>
  <c r="BQ92" i="12"/>
  <c r="BR92" i="12"/>
  <c r="BS92" i="12"/>
  <c r="BT92" i="12"/>
  <c r="BU92" i="12"/>
  <c r="BV92" i="12"/>
  <c r="C93" i="12"/>
  <c r="D93" i="12"/>
  <c r="E93" i="12"/>
  <c r="F93" i="12"/>
  <c r="G93" i="12"/>
  <c r="H93" i="12"/>
  <c r="I93" i="12"/>
  <c r="J93" i="12"/>
  <c r="K93" i="12"/>
  <c r="L93" i="12"/>
  <c r="M93" i="12"/>
  <c r="N93" i="12"/>
  <c r="O93" i="12"/>
  <c r="P93" i="12"/>
  <c r="Q93" i="12"/>
  <c r="R93" i="12"/>
  <c r="S93" i="12"/>
  <c r="T93" i="12"/>
  <c r="U93" i="12"/>
  <c r="V93" i="12"/>
  <c r="W93" i="12"/>
  <c r="X93" i="12"/>
  <c r="Y93" i="12"/>
  <c r="Z93" i="12"/>
  <c r="AA93" i="12"/>
  <c r="AB93" i="12"/>
  <c r="AC93" i="12"/>
  <c r="AD93" i="12"/>
  <c r="AE93" i="12"/>
  <c r="AF93" i="12"/>
  <c r="AG93" i="12"/>
  <c r="AH93" i="12"/>
  <c r="AI93" i="12"/>
  <c r="AJ93" i="12"/>
  <c r="AK93" i="12"/>
  <c r="AL93" i="12"/>
  <c r="AM93" i="12"/>
  <c r="AN93" i="12"/>
  <c r="AO93" i="12"/>
  <c r="AP93" i="12"/>
  <c r="AQ93" i="12"/>
  <c r="AR93" i="12"/>
  <c r="AS93" i="12"/>
  <c r="AT93" i="12"/>
  <c r="AU93" i="12"/>
  <c r="AV93" i="12"/>
  <c r="AW93" i="12"/>
  <c r="AX93" i="12"/>
  <c r="AY93" i="12"/>
  <c r="AZ93" i="12"/>
  <c r="BA93" i="12"/>
  <c r="BB93" i="12"/>
  <c r="BC93" i="12"/>
  <c r="BD93" i="12"/>
  <c r="BE93" i="12"/>
  <c r="BF93" i="12"/>
  <c r="BG93" i="12"/>
  <c r="BH93" i="12"/>
  <c r="BI93" i="12"/>
  <c r="BJ93" i="12"/>
  <c r="BK93" i="12"/>
  <c r="BL93" i="12"/>
  <c r="BM93" i="12"/>
  <c r="BN93" i="12"/>
  <c r="BO93" i="12"/>
  <c r="BP93" i="12"/>
  <c r="BQ93" i="12"/>
  <c r="BR93" i="12"/>
  <c r="BS93" i="12"/>
  <c r="BT93" i="12"/>
  <c r="BU93" i="12"/>
  <c r="BV93" i="12"/>
  <c r="C94" i="12"/>
  <c r="D94" i="12"/>
  <c r="E94" i="12"/>
  <c r="F94" i="12"/>
  <c r="G94" i="12"/>
  <c r="H94" i="12"/>
  <c r="I94" i="12"/>
  <c r="J94" i="12"/>
  <c r="K94" i="12"/>
  <c r="L94" i="12"/>
  <c r="M94" i="12"/>
  <c r="N94" i="12"/>
  <c r="O94" i="12"/>
  <c r="P94" i="12"/>
  <c r="Q94" i="12"/>
  <c r="R94" i="12"/>
  <c r="S94" i="12"/>
  <c r="T94" i="12"/>
  <c r="U94" i="12"/>
  <c r="V94" i="12"/>
  <c r="W94" i="12"/>
  <c r="X94" i="12"/>
  <c r="Y94" i="12"/>
  <c r="Z94" i="12"/>
  <c r="AA94" i="12"/>
  <c r="AB94" i="12"/>
  <c r="AC94" i="12"/>
  <c r="AD94" i="12"/>
  <c r="AE94" i="12"/>
  <c r="AF94" i="12"/>
  <c r="AG94" i="12"/>
  <c r="AH94" i="12"/>
  <c r="AI94" i="12"/>
  <c r="AJ94" i="12"/>
  <c r="AK94" i="12"/>
  <c r="AL94" i="12"/>
  <c r="AM94" i="12"/>
  <c r="AN94" i="12"/>
  <c r="AO94" i="12"/>
  <c r="AP94" i="12"/>
  <c r="AQ94" i="12"/>
  <c r="AR94" i="12"/>
  <c r="AS94" i="12"/>
  <c r="AT94" i="12"/>
  <c r="AU94" i="12"/>
  <c r="AV94" i="12"/>
  <c r="AW94" i="12"/>
  <c r="AX94" i="12"/>
  <c r="AY94" i="12"/>
  <c r="AZ94" i="12"/>
  <c r="BA94" i="12"/>
  <c r="BB94" i="12"/>
  <c r="BC94" i="12"/>
  <c r="BD94" i="12"/>
  <c r="BE94" i="12"/>
  <c r="BF94" i="12"/>
  <c r="BG94" i="12"/>
  <c r="BH94" i="12"/>
  <c r="BI94" i="12"/>
  <c r="BJ94" i="12"/>
  <c r="BK94" i="12"/>
  <c r="BL94" i="12"/>
  <c r="BM94" i="12"/>
  <c r="BN94" i="12"/>
  <c r="BO94" i="12"/>
  <c r="BP94" i="12"/>
  <c r="BQ94" i="12"/>
  <c r="BR94" i="12"/>
  <c r="BS94" i="12"/>
  <c r="BT94" i="12"/>
  <c r="BU94" i="12"/>
  <c r="BV94" i="12"/>
  <c r="C95" i="12"/>
  <c r="D95" i="12"/>
  <c r="E95" i="12"/>
  <c r="F95" i="12"/>
  <c r="G95" i="12"/>
  <c r="H95" i="12"/>
  <c r="I95" i="12"/>
  <c r="J95" i="12"/>
  <c r="K95" i="12"/>
  <c r="L95" i="12"/>
  <c r="M95" i="12"/>
  <c r="N95" i="12"/>
  <c r="O95" i="12"/>
  <c r="P95" i="12"/>
  <c r="Q95" i="12"/>
  <c r="R95" i="12"/>
  <c r="S95" i="12"/>
  <c r="T95" i="12"/>
  <c r="U95" i="12"/>
  <c r="V95" i="12"/>
  <c r="W95" i="12"/>
  <c r="X95" i="12"/>
  <c r="Y95" i="12"/>
  <c r="Z95" i="12"/>
  <c r="AA95" i="12"/>
  <c r="AB95" i="12"/>
  <c r="AC95" i="12"/>
  <c r="AD95" i="12"/>
  <c r="AE95" i="12"/>
  <c r="AF95" i="12"/>
  <c r="AG95" i="12"/>
  <c r="AH95" i="12"/>
  <c r="AI95" i="12"/>
  <c r="AJ95" i="12"/>
  <c r="AK95" i="12"/>
  <c r="AL95" i="12"/>
  <c r="AM95" i="12"/>
  <c r="AN95" i="12"/>
  <c r="AO95" i="12"/>
  <c r="AP95" i="12"/>
  <c r="AQ95" i="12"/>
  <c r="AR95" i="12"/>
  <c r="AS95" i="12"/>
  <c r="AT95" i="12"/>
  <c r="AU95" i="12"/>
  <c r="AV95" i="12"/>
  <c r="AW95" i="12"/>
  <c r="AX95" i="12"/>
  <c r="AY95" i="12"/>
  <c r="AZ95" i="12"/>
  <c r="BA95" i="12"/>
  <c r="BB95" i="12"/>
  <c r="BC95" i="12"/>
  <c r="BD95" i="12"/>
  <c r="BE95" i="12"/>
  <c r="BF95" i="12"/>
  <c r="BG95" i="12"/>
  <c r="BH95" i="12"/>
  <c r="BI95" i="12"/>
  <c r="BJ95" i="12"/>
  <c r="BK95" i="12"/>
  <c r="BL95" i="12"/>
  <c r="BM95" i="12"/>
  <c r="BN95" i="12"/>
  <c r="BO95" i="12"/>
  <c r="BP95" i="12"/>
  <c r="BQ95" i="12"/>
  <c r="BR95" i="12"/>
  <c r="BS95" i="12"/>
  <c r="BT95" i="12"/>
  <c r="BU95" i="12"/>
  <c r="BV95" i="12"/>
  <c r="C96" i="12"/>
  <c r="D96" i="12"/>
  <c r="E96" i="12"/>
  <c r="F96" i="12"/>
  <c r="G96" i="12"/>
  <c r="H96" i="12"/>
  <c r="I96" i="12"/>
  <c r="J96" i="12"/>
  <c r="K96" i="12"/>
  <c r="L96" i="12"/>
  <c r="M96" i="12"/>
  <c r="N96" i="12"/>
  <c r="O96" i="12"/>
  <c r="P96" i="12"/>
  <c r="Q96" i="12"/>
  <c r="R96" i="12"/>
  <c r="S96" i="12"/>
  <c r="T96" i="12"/>
  <c r="U96" i="12"/>
  <c r="V96" i="12"/>
  <c r="W96" i="12"/>
  <c r="X96" i="12"/>
  <c r="Y96" i="12"/>
  <c r="Z96" i="12"/>
  <c r="AA96" i="12"/>
  <c r="AB96" i="12"/>
  <c r="AC96" i="12"/>
  <c r="AD96" i="12"/>
  <c r="AE96" i="12"/>
  <c r="AF96" i="12"/>
  <c r="AG96" i="12"/>
  <c r="AH96" i="12"/>
  <c r="AI96" i="12"/>
  <c r="AJ96" i="12"/>
  <c r="AK96" i="12"/>
  <c r="AL96" i="12"/>
  <c r="AM96" i="12"/>
  <c r="AN96" i="12"/>
  <c r="AO96" i="12"/>
  <c r="AP96" i="12"/>
  <c r="AQ96" i="12"/>
  <c r="AR96" i="12"/>
  <c r="AS96" i="12"/>
  <c r="AT96" i="12"/>
  <c r="AU96" i="12"/>
  <c r="AV96" i="12"/>
  <c r="AW96" i="12"/>
  <c r="AX96" i="12"/>
  <c r="AY96" i="12"/>
  <c r="AZ96" i="12"/>
  <c r="BA96" i="12"/>
  <c r="BB96" i="12"/>
  <c r="BC96" i="12"/>
  <c r="BD96" i="12"/>
  <c r="BE96" i="12"/>
  <c r="BF96" i="12"/>
  <c r="BG96" i="12"/>
  <c r="BH96" i="12"/>
  <c r="BI96" i="12"/>
  <c r="BJ96" i="12"/>
  <c r="BK96" i="12"/>
  <c r="BL96" i="12"/>
  <c r="BM96" i="12"/>
  <c r="BN96" i="12"/>
  <c r="BO96" i="12"/>
  <c r="BP96" i="12"/>
  <c r="BQ96" i="12"/>
  <c r="BR96" i="12"/>
  <c r="BS96" i="12"/>
  <c r="BT96" i="12"/>
  <c r="BU96" i="12"/>
  <c r="BV96" i="12"/>
  <c r="C97" i="12"/>
  <c r="D97" i="12"/>
  <c r="E97" i="12"/>
  <c r="F97" i="12"/>
  <c r="G97" i="12"/>
  <c r="H97" i="12"/>
  <c r="I97" i="12"/>
  <c r="J97" i="12"/>
  <c r="K97" i="12"/>
  <c r="L97" i="12"/>
  <c r="M97" i="12"/>
  <c r="N97" i="12"/>
  <c r="O97" i="12"/>
  <c r="P97" i="12"/>
  <c r="Q97" i="12"/>
  <c r="R97" i="12"/>
  <c r="S97" i="12"/>
  <c r="T97" i="12"/>
  <c r="U97" i="12"/>
  <c r="V97" i="12"/>
  <c r="W97" i="12"/>
  <c r="X97" i="12"/>
  <c r="Y97" i="12"/>
  <c r="Z97" i="12"/>
  <c r="AA97" i="12"/>
  <c r="AB97" i="12"/>
  <c r="AC97" i="12"/>
  <c r="AD97" i="12"/>
  <c r="AE97" i="12"/>
  <c r="AF97" i="12"/>
  <c r="AG97" i="12"/>
  <c r="AH97" i="12"/>
  <c r="AI97" i="12"/>
  <c r="AJ97" i="12"/>
  <c r="AK97" i="12"/>
  <c r="AL97" i="12"/>
  <c r="AM97" i="12"/>
  <c r="AN97" i="12"/>
  <c r="AO97" i="12"/>
  <c r="AP97" i="12"/>
  <c r="AQ97" i="12"/>
  <c r="AR97" i="12"/>
  <c r="AS97" i="12"/>
  <c r="AT97" i="12"/>
  <c r="AU97" i="12"/>
  <c r="AV97" i="12"/>
  <c r="AW97" i="12"/>
  <c r="AX97" i="12"/>
  <c r="AY97" i="12"/>
  <c r="AZ97" i="12"/>
  <c r="BA97" i="12"/>
  <c r="BB97" i="12"/>
  <c r="BC97" i="12"/>
  <c r="BD97" i="12"/>
  <c r="BE97" i="12"/>
  <c r="BF97" i="12"/>
  <c r="BG97" i="12"/>
  <c r="BH97" i="12"/>
  <c r="BI97" i="12"/>
  <c r="BJ97" i="12"/>
  <c r="BK97" i="12"/>
  <c r="BL97" i="12"/>
  <c r="BM97" i="12"/>
  <c r="BN97" i="12"/>
  <c r="BO97" i="12"/>
  <c r="BP97" i="12"/>
  <c r="BQ97" i="12"/>
  <c r="BR97" i="12"/>
  <c r="BS97" i="12"/>
  <c r="BT97" i="12"/>
  <c r="BU97" i="12"/>
  <c r="BV97" i="12"/>
  <c r="C98" i="12"/>
  <c r="D98" i="12"/>
  <c r="E98" i="12"/>
  <c r="F98" i="12"/>
  <c r="G98" i="12"/>
  <c r="H98" i="12"/>
  <c r="I98" i="12"/>
  <c r="J98" i="12"/>
  <c r="K98" i="12"/>
  <c r="L98" i="12"/>
  <c r="M98" i="12"/>
  <c r="N98" i="12"/>
  <c r="O98" i="12"/>
  <c r="P98" i="12"/>
  <c r="Q98" i="12"/>
  <c r="R98" i="12"/>
  <c r="S98" i="12"/>
  <c r="T98" i="12"/>
  <c r="U98" i="12"/>
  <c r="V98" i="12"/>
  <c r="W98" i="12"/>
  <c r="X98" i="12"/>
  <c r="Y98" i="12"/>
  <c r="Z98" i="12"/>
  <c r="AA98" i="12"/>
  <c r="AB98" i="12"/>
  <c r="AC98" i="12"/>
  <c r="AD98" i="12"/>
  <c r="AE98" i="12"/>
  <c r="AF98" i="12"/>
  <c r="AG98" i="12"/>
  <c r="AH98" i="12"/>
  <c r="AI98" i="12"/>
  <c r="AJ98" i="12"/>
  <c r="AK98" i="12"/>
  <c r="AL98" i="12"/>
  <c r="AM98" i="12"/>
  <c r="AN98" i="12"/>
  <c r="AO98" i="12"/>
  <c r="AP98" i="12"/>
  <c r="AQ98" i="12"/>
  <c r="AR98" i="12"/>
  <c r="AS98" i="12"/>
  <c r="AT98" i="12"/>
  <c r="AU98" i="12"/>
  <c r="AV98" i="12"/>
  <c r="AW98" i="12"/>
  <c r="AX98" i="12"/>
  <c r="AY98" i="12"/>
  <c r="AZ98" i="12"/>
  <c r="BA98" i="12"/>
  <c r="BB98" i="12"/>
  <c r="BC98" i="12"/>
  <c r="BD98" i="12"/>
  <c r="BE98" i="12"/>
  <c r="BF98" i="12"/>
  <c r="BG98" i="12"/>
  <c r="BH98" i="12"/>
  <c r="BI98" i="12"/>
  <c r="BJ98" i="12"/>
  <c r="BK98" i="12"/>
  <c r="BL98" i="12"/>
  <c r="BM98" i="12"/>
  <c r="BN98" i="12"/>
  <c r="BO98" i="12"/>
  <c r="BP98" i="12"/>
  <c r="BQ98" i="12"/>
  <c r="BR98" i="12"/>
  <c r="BS98" i="12"/>
  <c r="BT98" i="12"/>
  <c r="BU98" i="12"/>
  <c r="BV98" i="12"/>
  <c r="C99" i="12"/>
  <c r="D99" i="12"/>
  <c r="E99" i="12"/>
  <c r="F99" i="12"/>
  <c r="G99" i="12"/>
  <c r="H99" i="12"/>
  <c r="I99" i="12"/>
  <c r="J99" i="12"/>
  <c r="K99" i="12"/>
  <c r="L99" i="12"/>
  <c r="M99" i="12"/>
  <c r="N99" i="12"/>
  <c r="O99" i="12"/>
  <c r="P99" i="12"/>
  <c r="Q99" i="12"/>
  <c r="R99" i="12"/>
  <c r="S99" i="12"/>
  <c r="T99" i="12"/>
  <c r="U99" i="12"/>
  <c r="V99" i="12"/>
  <c r="W99" i="12"/>
  <c r="X99" i="12"/>
  <c r="Y99" i="12"/>
  <c r="Z99" i="12"/>
  <c r="AA99" i="12"/>
  <c r="AB99" i="12"/>
  <c r="AC99" i="12"/>
  <c r="AD99" i="12"/>
  <c r="AE99" i="12"/>
  <c r="AF99" i="12"/>
  <c r="AG99" i="12"/>
  <c r="AH99" i="12"/>
  <c r="AI99" i="12"/>
  <c r="AJ99" i="12"/>
  <c r="AK99" i="12"/>
  <c r="AL99" i="12"/>
  <c r="AM99" i="12"/>
  <c r="AN99" i="12"/>
  <c r="AO99" i="12"/>
  <c r="AP99" i="12"/>
  <c r="AQ99" i="12"/>
  <c r="AR99" i="12"/>
  <c r="AS99" i="12"/>
  <c r="AT99" i="12"/>
  <c r="AU99" i="12"/>
  <c r="AV99" i="12"/>
  <c r="AW99" i="12"/>
  <c r="AX99" i="12"/>
  <c r="AY99" i="12"/>
  <c r="AZ99" i="12"/>
  <c r="BA99" i="12"/>
  <c r="BB99" i="12"/>
  <c r="BC99" i="12"/>
  <c r="BD99" i="12"/>
  <c r="BE99" i="12"/>
  <c r="BF99" i="12"/>
  <c r="BG99" i="12"/>
  <c r="BH99" i="12"/>
  <c r="BI99" i="12"/>
  <c r="BJ99" i="12"/>
  <c r="BK99" i="12"/>
  <c r="BL99" i="12"/>
  <c r="BM99" i="12"/>
  <c r="BN99" i="12"/>
  <c r="BO99" i="12"/>
  <c r="BP99" i="12"/>
  <c r="BQ99" i="12"/>
  <c r="BR99" i="12"/>
  <c r="BS99" i="12"/>
  <c r="BT99" i="12"/>
  <c r="BU99" i="12"/>
  <c r="BV99" i="12"/>
  <c r="C100" i="12"/>
  <c r="D100" i="12"/>
  <c r="E100" i="12"/>
  <c r="F100" i="12"/>
  <c r="G100" i="12"/>
  <c r="H100" i="12"/>
  <c r="I100" i="12"/>
  <c r="J100" i="12"/>
  <c r="K100" i="12"/>
  <c r="L100" i="12"/>
  <c r="M100" i="12"/>
  <c r="N100" i="12"/>
  <c r="O100" i="12"/>
  <c r="P100" i="12"/>
  <c r="Q100" i="12"/>
  <c r="R100" i="12"/>
  <c r="S100" i="12"/>
  <c r="T100" i="12"/>
  <c r="U100" i="12"/>
  <c r="V100" i="12"/>
  <c r="W100" i="12"/>
  <c r="X100" i="12"/>
  <c r="Y100" i="12"/>
  <c r="Z100" i="12"/>
  <c r="AA100" i="12"/>
  <c r="AB100" i="12"/>
  <c r="AC100" i="12"/>
  <c r="AD100" i="12"/>
  <c r="AE100" i="12"/>
  <c r="AF100" i="12"/>
  <c r="AG100" i="12"/>
  <c r="AH100" i="12"/>
  <c r="AI100" i="12"/>
  <c r="AJ100" i="12"/>
  <c r="AK100" i="12"/>
  <c r="AL100" i="12"/>
  <c r="AM100" i="12"/>
  <c r="AN100" i="12"/>
  <c r="AO100" i="12"/>
  <c r="AP100" i="12"/>
  <c r="AQ100" i="12"/>
  <c r="AR100" i="12"/>
  <c r="AS100" i="12"/>
  <c r="AT100" i="12"/>
  <c r="AU100" i="12"/>
  <c r="AV100" i="12"/>
  <c r="AW100" i="12"/>
  <c r="AX100" i="12"/>
  <c r="AY100" i="12"/>
  <c r="AZ100" i="12"/>
  <c r="BA100" i="12"/>
  <c r="BB100" i="12"/>
  <c r="BC100" i="12"/>
  <c r="BD100" i="12"/>
  <c r="BE100" i="12"/>
  <c r="BF100" i="12"/>
  <c r="BG100" i="12"/>
  <c r="BH100" i="12"/>
  <c r="BI100" i="12"/>
  <c r="BJ100" i="12"/>
  <c r="BK100" i="12"/>
  <c r="BL100" i="12"/>
  <c r="BM100" i="12"/>
  <c r="BN100" i="12"/>
  <c r="BO100" i="12"/>
  <c r="BP100" i="12"/>
  <c r="BQ100" i="12"/>
  <c r="BR100" i="12"/>
  <c r="BS100" i="12"/>
  <c r="BT100" i="12"/>
  <c r="BU100" i="12"/>
  <c r="BV100" i="12"/>
  <c r="C101" i="12"/>
  <c r="D101" i="12"/>
  <c r="E101" i="12"/>
  <c r="F101" i="12"/>
  <c r="G101" i="12"/>
  <c r="H101" i="12"/>
  <c r="I101" i="12"/>
  <c r="J101" i="12"/>
  <c r="K101" i="12"/>
  <c r="L101" i="12"/>
  <c r="M101" i="12"/>
  <c r="N101" i="12"/>
  <c r="O101" i="12"/>
  <c r="P101" i="12"/>
  <c r="Q101" i="12"/>
  <c r="R101" i="12"/>
  <c r="S101" i="12"/>
  <c r="T101" i="12"/>
  <c r="U101" i="12"/>
  <c r="V101" i="12"/>
  <c r="W101" i="12"/>
  <c r="X101" i="12"/>
  <c r="Y101" i="12"/>
  <c r="Z101" i="12"/>
  <c r="AA101" i="12"/>
  <c r="AB101" i="12"/>
  <c r="AC101" i="12"/>
  <c r="AD101" i="12"/>
  <c r="AE101" i="12"/>
  <c r="AF101" i="12"/>
  <c r="AG101" i="12"/>
  <c r="AH101" i="12"/>
  <c r="AI101" i="12"/>
  <c r="AJ101" i="12"/>
  <c r="AK101" i="12"/>
  <c r="AL101" i="12"/>
  <c r="AM101" i="12"/>
  <c r="AN101" i="12"/>
  <c r="AO101" i="12"/>
  <c r="AP101" i="12"/>
  <c r="AQ101" i="12"/>
  <c r="AR101" i="12"/>
  <c r="AS101" i="12"/>
  <c r="AT101" i="12"/>
  <c r="AU101" i="12"/>
  <c r="AV101" i="12"/>
  <c r="AW101" i="12"/>
  <c r="AX101" i="12"/>
  <c r="AY101" i="12"/>
  <c r="AZ101" i="12"/>
  <c r="BA101" i="12"/>
  <c r="BB101" i="12"/>
  <c r="BC101" i="12"/>
  <c r="BD101" i="12"/>
  <c r="BE101" i="12"/>
  <c r="BF101" i="12"/>
  <c r="BG101" i="12"/>
  <c r="BH101" i="12"/>
  <c r="BI101" i="12"/>
  <c r="BJ101" i="12"/>
  <c r="BK101" i="12"/>
  <c r="BL101" i="12"/>
  <c r="BM101" i="12"/>
  <c r="BN101" i="12"/>
  <c r="BO101" i="12"/>
  <c r="BP101" i="12"/>
  <c r="BQ101" i="12"/>
  <c r="BR101" i="12"/>
  <c r="BS101" i="12"/>
  <c r="BT101" i="12"/>
  <c r="BU101" i="12"/>
  <c r="BV101" i="12"/>
  <c r="C102" i="12"/>
  <c r="D102" i="12"/>
  <c r="E102" i="12"/>
  <c r="F102" i="12"/>
  <c r="G102" i="12"/>
  <c r="H102" i="12"/>
  <c r="I102" i="12"/>
  <c r="J102" i="12"/>
  <c r="K102" i="12"/>
  <c r="L102" i="12"/>
  <c r="M102" i="12"/>
  <c r="N102" i="12"/>
  <c r="O102" i="12"/>
  <c r="P102" i="12"/>
  <c r="Q102" i="12"/>
  <c r="R102" i="12"/>
  <c r="S102" i="12"/>
  <c r="T102" i="12"/>
  <c r="U102" i="12"/>
  <c r="V102" i="12"/>
  <c r="W102" i="12"/>
  <c r="X102" i="12"/>
  <c r="Y102" i="12"/>
  <c r="Z102" i="12"/>
  <c r="AA102" i="12"/>
  <c r="AB102" i="12"/>
  <c r="AC102" i="12"/>
  <c r="AD102" i="12"/>
  <c r="AE102" i="12"/>
  <c r="AF102" i="12"/>
  <c r="AG102" i="12"/>
  <c r="AH102" i="12"/>
  <c r="AI102" i="12"/>
  <c r="AJ102" i="12"/>
  <c r="AK102" i="12"/>
  <c r="AL102" i="12"/>
  <c r="AM102" i="12"/>
  <c r="AN102" i="12"/>
  <c r="AO102" i="12"/>
  <c r="AP102" i="12"/>
  <c r="AQ102" i="12"/>
  <c r="AR102" i="12"/>
  <c r="AS102" i="12"/>
  <c r="AT102" i="12"/>
  <c r="AU102" i="12"/>
  <c r="AV102" i="12"/>
  <c r="AW102" i="12"/>
  <c r="AX102" i="12"/>
  <c r="AY102" i="12"/>
  <c r="AZ102" i="12"/>
  <c r="BA102" i="12"/>
  <c r="BB102" i="12"/>
  <c r="BC102" i="12"/>
  <c r="BD102" i="12"/>
  <c r="BE102" i="12"/>
  <c r="BF102" i="12"/>
  <c r="BG102" i="12"/>
  <c r="BH102" i="12"/>
  <c r="BI102" i="12"/>
  <c r="BJ102" i="12"/>
  <c r="BK102" i="12"/>
  <c r="BL102" i="12"/>
  <c r="BM102" i="12"/>
  <c r="BN102" i="12"/>
  <c r="BO102" i="12"/>
  <c r="BP102" i="12"/>
  <c r="BQ102" i="12"/>
  <c r="BR102" i="12"/>
  <c r="BS102" i="12"/>
  <c r="BT102" i="12"/>
  <c r="BU102" i="12"/>
  <c r="BV102" i="12"/>
  <c r="C103" i="12"/>
  <c r="D103" i="12"/>
  <c r="E103" i="12"/>
  <c r="F103" i="12"/>
  <c r="G103" i="12"/>
  <c r="H103" i="12"/>
  <c r="I103" i="12"/>
  <c r="J103" i="12"/>
  <c r="K103" i="12"/>
  <c r="L103" i="12"/>
  <c r="M103" i="12"/>
  <c r="N103" i="12"/>
  <c r="O103" i="12"/>
  <c r="P103" i="12"/>
  <c r="Q103" i="12"/>
  <c r="R103" i="12"/>
  <c r="S103" i="12"/>
  <c r="T103" i="12"/>
  <c r="U103" i="12"/>
  <c r="V103" i="12"/>
  <c r="W103" i="12"/>
  <c r="X103" i="12"/>
  <c r="Y103" i="12"/>
  <c r="Z103" i="12"/>
  <c r="AA103" i="12"/>
  <c r="AB103" i="12"/>
  <c r="AC103" i="12"/>
  <c r="AD103" i="12"/>
  <c r="AE103" i="12"/>
  <c r="AF103" i="12"/>
  <c r="AG103" i="12"/>
  <c r="AH103" i="12"/>
  <c r="AI103" i="12"/>
  <c r="AJ103" i="12"/>
  <c r="AK103" i="12"/>
  <c r="AL103" i="12"/>
  <c r="AM103" i="12"/>
  <c r="AN103" i="12"/>
  <c r="AO103" i="12"/>
  <c r="AP103" i="12"/>
  <c r="AQ103" i="12"/>
  <c r="AR103" i="12"/>
  <c r="AS103" i="12"/>
  <c r="AT103" i="12"/>
  <c r="AU103" i="12"/>
  <c r="AV103" i="12"/>
  <c r="AW103" i="12"/>
  <c r="AX103" i="12"/>
  <c r="AY103" i="12"/>
  <c r="AZ103" i="12"/>
  <c r="BA103" i="12"/>
  <c r="BB103" i="12"/>
  <c r="BC103" i="12"/>
  <c r="BD103" i="12"/>
  <c r="BE103" i="12"/>
  <c r="BF103" i="12"/>
  <c r="BG103" i="12"/>
  <c r="BH103" i="12"/>
  <c r="BI103" i="12"/>
  <c r="BJ103" i="12"/>
  <c r="BK103" i="12"/>
  <c r="BL103" i="12"/>
  <c r="BM103" i="12"/>
  <c r="BN103" i="12"/>
  <c r="BO103" i="12"/>
  <c r="BP103" i="12"/>
  <c r="BQ103" i="12"/>
  <c r="BR103" i="12"/>
  <c r="BS103" i="12"/>
  <c r="BT103" i="12"/>
  <c r="BU103" i="12"/>
  <c r="BV103" i="12"/>
  <c r="C104" i="12"/>
  <c r="D104" i="12"/>
  <c r="E104" i="12"/>
  <c r="F104" i="12"/>
  <c r="G104" i="12"/>
  <c r="H104" i="12"/>
  <c r="I104" i="12"/>
  <c r="J104" i="12"/>
  <c r="K104" i="12"/>
  <c r="L104" i="12"/>
  <c r="M104" i="12"/>
  <c r="N104" i="12"/>
  <c r="O104" i="12"/>
  <c r="P104" i="12"/>
  <c r="Q104" i="12"/>
  <c r="R104" i="12"/>
  <c r="S104" i="12"/>
  <c r="T104" i="12"/>
  <c r="U104" i="12"/>
  <c r="V104" i="12"/>
  <c r="W104" i="12"/>
  <c r="X104" i="12"/>
  <c r="Y104" i="12"/>
  <c r="Z104" i="12"/>
  <c r="AA104" i="12"/>
  <c r="AB104" i="12"/>
  <c r="AC104" i="12"/>
  <c r="AD104" i="12"/>
  <c r="AE104" i="12"/>
  <c r="AF104" i="12"/>
  <c r="AG104" i="12"/>
  <c r="AH104" i="12"/>
  <c r="AI104" i="12"/>
  <c r="AJ104" i="12"/>
  <c r="AK104" i="12"/>
  <c r="AL104" i="12"/>
  <c r="AM104" i="12"/>
  <c r="AN104" i="12"/>
  <c r="AO104" i="12"/>
  <c r="AP104" i="12"/>
  <c r="AQ104" i="12"/>
  <c r="AR104" i="12"/>
  <c r="AS104" i="12"/>
  <c r="AT104" i="12"/>
  <c r="AU104" i="12"/>
  <c r="AV104" i="12"/>
  <c r="AW104" i="12"/>
  <c r="AX104" i="12"/>
  <c r="AY104" i="12"/>
  <c r="AZ104" i="12"/>
  <c r="BA104" i="12"/>
  <c r="BB104" i="12"/>
  <c r="BC104" i="12"/>
  <c r="BD104" i="12"/>
  <c r="BE104" i="12"/>
  <c r="BF104" i="12"/>
  <c r="BG104" i="12"/>
  <c r="BH104" i="12"/>
  <c r="BI104" i="12"/>
  <c r="BJ104" i="12"/>
  <c r="BK104" i="12"/>
  <c r="BL104" i="12"/>
  <c r="BM104" i="12"/>
  <c r="BN104" i="12"/>
  <c r="BO104" i="12"/>
  <c r="BP104" i="12"/>
  <c r="BQ104" i="12"/>
  <c r="BR104" i="12"/>
  <c r="BS104" i="12"/>
  <c r="BT104" i="12"/>
  <c r="BU104" i="12"/>
  <c r="BV104" i="12"/>
  <c r="C105" i="12"/>
  <c r="D105" i="12"/>
  <c r="E105" i="12"/>
  <c r="F105" i="12"/>
  <c r="G105" i="12"/>
  <c r="H105" i="12"/>
  <c r="I105" i="12"/>
  <c r="J105" i="12"/>
  <c r="K105" i="12"/>
  <c r="L105" i="12"/>
  <c r="M105" i="12"/>
  <c r="N105" i="12"/>
  <c r="O105" i="12"/>
  <c r="P105" i="12"/>
  <c r="Q105" i="12"/>
  <c r="R105" i="12"/>
  <c r="S105" i="12"/>
  <c r="T105" i="12"/>
  <c r="U105" i="12"/>
  <c r="V105" i="12"/>
  <c r="W105" i="12"/>
  <c r="X105" i="12"/>
  <c r="Y105" i="12"/>
  <c r="Z105" i="12"/>
  <c r="AA105" i="12"/>
  <c r="AB105" i="12"/>
  <c r="AC105" i="12"/>
  <c r="AD105" i="12"/>
  <c r="AE105" i="12"/>
  <c r="AF105" i="12"/>
  <c r="AG105" i="12"/>
  <c r="AH105" i="12"/>
  <c r="AI105" i="12"/>
  <c r="AJ105" i="12"/>
  <c r="AK105" i="12"/>
  <c r="AL105" i="12"/>
  <c r="AM105" i="12"/>
  <c r="AN105" i="12"/>
  <c r="AO105" i="12"/>
  <c r="AP105" i="12"/>
  <c r="AQ105" i="12"/>
  <c r="AR105" i="12"/>
  <c r="AS105" i="12"/>
  <c r="AT105" i="12"/>
  <c r="AU105" i="12"/>
  <c r="AV105" i="12"/>
  <c r="AW105" i="12"/>
  <c r="AX105" i="12"/>
  <c r="AY105" i="12"/>
  <c r="AZ105" i="12"/>
  <c r="BA105" i="12"/>
  <c r="BB105" i="12"/>
  <c r="BC105" i="12"/>
  <c r="BD105" i="12"/>
  <c r="BE105" i="12"/>
  <c r="BF105" i="12"/>
  <c r="BG105" i="12"/>
  <c r="BH105" i="12"/>
  <c r="BI105" i="12"/>
  <c r="BJ105" i="12"/>
  <c r="BK105" i="12"/>
  <c r="BL105" i="12"/>
  <c r="BM105" i="12"/>
  <c r="BN105" i="12"/>
  <c r="BO105" i="12"/>
  <c r="BP105" i="12"/>
  <c r="BQ105" i="12"/>
  <c r="BR105" i="12"/>
  <c r="BS105" i="12"/>
  <c r="BT105" i="12"/>
  <c r="BU105" i="12"/>
  <c r="BV105" i="12"/>
  <c r="C106" i="12"/>
  <c r="D106" i="12"/>
  <c r="E106" i="12"/>
  <c r="F106" i="12"/>
  <c r="G106" i="12"/>
  <c r="H106" i="12"/>
  <c r="I106" i="12"/>
  <c r="J106" i="12"/>
  <c r="K106" i="12"/>
  <c r="L106" i="12"/>
  <c r="M106" i="12"/>
  <c r="N106" i="12"/>
  <c r="O106" i="12"/>
  <c r="P106" i="12"/>
  <c r="Q106" i="12"/>
  <c r="R106" i="12"/>
  <c r="S106" i="12"/>
  <c r="T106" i="12"/>
  <c r="U106" i="12"/>
  <c r="V106" i="12"/>
  <c r="W106" i="12"/>
  <c r="X106" i="12"/>
  <c r="Y106" i="12"/>
  <c r="Z106" i="12"/>
  <c r="AA106" i="12"/>
  <c r="AB106" i="12"/>
  <c r="AC106" i="12"/>
  <c r="AD106" i="12"/>
  <c r="AE106" i="12"/>
  <c r="AF106" i="12"/>
  <c r="AG106" i="12"/>
  <c r="AH106" i="12"/>
  <c r="AI106" i="12"/>
  <c r="AJ106" i="12"/>
  <c r="AK106" i="12"/>
  <c r="AL106" i="12"/>
  <c r="AM106" i="12"/>
  <c r="AN106" i="12"/>
  <c r="AO106" i="12"/>
  <c r="AP106" i="12"/>
  <c r="AQ106" i="12"/>
  <c r="AR106" i="12"/>
  <c r="AS106" i="12"/>
  <c r="AT106" i="12"/>
  <c r="AU106" i="12"/>
  <c r="AV106" i="12"/>
  <c r="AW106" i="12"/>
  <c r="AX106" i="12"/>
  <c r="AY106" i="12"/>
  <c r="AZ106" i="12"/>
  <c r="BA106" i="12"/>
  <c r="BB106" i="12"/>
  <c r="BC106" i="12"/>
  <c r="BD106" i="12"/>
  <c r="BE106" i="12"/>
  <c r="BF106" i="12"/>
  <c r="BG106" i="12"/>
  <c r="BH106" i="12"/>
  <c r="BI106" i="12"/>
  <c r="BJ106" i="12"/>
  <c r="BK106" i="12"/>
  <c r="BL106" i="12"/>
  <c r="BM106" i="12"/>
  <c r="BN106" i="12"/>
  <c r="BO106" i="12"/>
  <c r="BP106" i="12"/>
  <c r="BQ106" i="12"/>
  <c r="BR106" i="12"/>
  <c r="BS106" i="12"/>
  <c r="BT106" i="12"/>
  <c r="BU106" i="12"/>
  <c r="BV106" i="12"/>
  <c r="C107" i="12"/>
  <c r="D107" i="12"/>
  <c r="E107" i="12"/>
  <c r="F107" i="12"/>
  <c r="G107" i="12"/>
  <c r="H107" i="12"/>
  <c r="I107" i="12"/>
  <c r="J107" i="12"/>
  <c r="K107" i="12"/>
  <c r="L107" i="12"/>
  <c r="M107" i="12"/>
  <c r="N107" i="12"/>
  <c r="O107" i="12"/>
  <c r="P107" i="12"/>
  <c r="Q107" i="12"/>
  <c r="R107" i="12"/>
  <c r="S107" i="12"/>
  <c r="T107" i="12"/>
  <c r="U107" i="12"/>
  <c r="V107" i="12"/>
  <c r="W107" i="12"/>
  <c r="X107" i="12"/>
  <c r="Y107" i="12"/>
  <c r="Z107" i="12"/>
  <c r="AA107" i="12"/>
  <c r="AB107" i="12"/>
  <c r="AC107" i="12"/>
  <c r="AD107" i="12"/>
  <c r="AE107" i="12"/>
  <c r="AF107" i="12"/>
  <c r="AG107" i="12"/>
  <c r="AH107" i="12"/>
  <c r="AI107" i="12"/>
  <c r="AJ107" i="12"/>
  <c r="AK107" i="12"/>
  <c r="AL107" i="12"/>
  <c r="AM107" i="12"/>
  <c r="AN107" i="12"/>
  <c r="AO107" i="12"/>
  <c r="AP107" i="12"/>
  <c r="AQ107" i="12"/>
  <c r="AR107" i="12"/>
  <c r="AS107" i="12"/>
  <c r="AT107" i="12"/>
  <c r="AU107" i="12"/>
  <c r="AV107" i="12"/>
  <c r="AW107" i="12"/>
  <c r="AX107" i="12"/>
  <c r="AY107" i="12"/>
  <c r="AZ107" i="12"/>
  <c r="BA107" i="12"/>
  <c r="BB107" i="12"/>
  <c r="BC107" i="12"/>
  <c r="BD107" i="12"/>
  <c r="BE107" i="12"/>
  <c r="BF107" i="12"/>
  <c r="BG107" i="12"/>
  <c r="BH107" i="12"/>
  <c r="BI107" i="12"/>
  <c r="BJ107" i="12"/>
  <c r="BK107" i="12"/>
  <c r="BL107" i="12"/>
  <c r="BM107" i="12"/>
  <c r="BN107" i="12"/>
  <c r="BO107" i="12"/>
  <c r="BP107" i="12"/>
  <c r="BQ107" i="12"/>
  <c r="BR107" i="12"/>
  <c r="BS107" i="12"/>
  <c r="BT107" i="12"/>
  <c r="BU107" i="12"/>
  <c r="BV107" i="12"/>
  <c r="C108" i="12"/>
  <c r="D108" i="12"/>
  <c r="E108" i="12"/>
  <c r="F108" i="12"/>
  <c r="G108" i="12"/>
  <c r="H108" i="12"/>
  <c r="I108" i="12"/>
  <c r="J108" i="12"/>
  <c r="K108" i="12"/>
  <c r="L108" i="12"/>
  <c r="M108" i="12"/>
  <c r="N108" i="12"/>
  <c r="O108" i="12"/>
  <c r="P108" i="12"/>
  <c r="Q108" i="12"/>
  <c r="R108" i="12"/>
  <c r="S108" i="12"/>
  <c r="T108" i="12"/>
  <c r="U108" i="12"/>
  <c r="V108" i="12"/>
  <c r="W108" i="12"/>
  <c r="X108" i="12"/>
  <c r="Y108" i="12"/>
  <c r="Z108" i="12"/>
  <c r="AA108" i="12"/>
  <c r="AB108" i="12"/>
  <c r="AC108" i="12"/>
  <c r="AD108" i="12"/>
  <c r="AE108" i="12"/>
  <c r="AF108" i="12"/>
  <c r="AG108" i="12"/>
  <c r="AH108" i="12"/>
  <c r="AI108" i="12"/>
  <c r="AJ108" i="12"/>
  <c r="AK108" i="12"/>
  <c r="AL108" i="12"/>
  <c r="AM108" i="12"/>
  <c r="AN108" i="12"/>
  <c r="AO108" i="12"/>
  <c r="AP108" i="12"/>
  <c r="AQ108" i="12"/>
  <c r="AR108" i="12"/>
  <c r="AS108" i="12"/>
  <c r="AT108" i="12"/>
  <c r="AU108" i="12"/>
  <c r="AV108" i="12"/>
  <c r="AW108" i="12"/>
  <c r="AX108" i="12"/>
  <c r="AY108" i="12"/>
  <c r="AZ108" i="12"/>
  <c r="BA108" i="12"/>
  <c r="BB108" i="12"/>
  <c r="BC108" i="12"/>
  <c r="BD108" i="12"/>
  <c r="BE108" i="12"/>
  <c r="BF108" i="12"/>
  <c r="BG108" i="12"/>
  <c r="BH108" i="12"/>
  <c r="BI108" i="12"/>
  <c r="BJ108" i="12"/>
  <c r="BK108" i="12"/>
  <c r="BL108" i="12"/>
  <c r="BM108" i="12"/>
  <c r="BN108" i="12"/>
  <c r="BO108" i="12"/>
  <c r="BP108" i="12"/>
  <c r="BQ108" i="12"/>
  <c r="BR108" i="12"/>
  <c r="BS108" i="12"/>
  <c r="BT108" i="12"/>
  <c r="BU108" i="12"/>
  <c r="BV108" i="12"/>
  <c r="C109" i="12"/>
  <c r="D109" i="12"/>
  <c r="E109" i="12"/>
  <c r="F109" i="12"/>
  <c r="G109" i="12"/>
  <c r="H109" i="12"/>
  <c r="I109" i="12"/>
  <c r="J109" i="12"/>
  <c r="K109" i="12"/>
  <c r="L109" i="12"/>
  <c r="M109" i="12"/>
  <c r="N109" i="12"/>
  <c r="O109" i="12"/>
  <c r="P109" i="12"/>
  <c r="Q109" i="12"/>
  <c r="R109" i="12"/>
  <c r="S109" i="12"/>
  <c r="T109" i="12"/>
  <c r="U109" i="12"/>
  <c r="V109" i="12"/>
  <c r="W109" i="12"/>
  <c r="X109" i="12"/>
  <c r="Y109" i="12"/>
  <c r="Z109" i="12"/>
  <c r="AA109" i="12"/>
  <c r="AB109" i="12"/>
  <c r="AC109" i="12"/>
  <c r="AD109" i="12"/>
  <c r="AE109" i="12"/>
  <c r="AF109" i="12"/>
  <c r="AG109" i="12"/>
  <c r="AH109" i="12"/>
  <c r="AI109" i="12"/>
  <c r="AJ109" i="12"/>
  <c r="AK109" i="12"/>
  <c r="AL109" i="12"/>
  <c r="AM109" i="12"/>
  <c r="AN109" i="12"/>
  <c r="AO109" i="12"/>
  <c r="AP109" i="12"/>
  <c r="AQ109" i="12"/>
  <c r="AR109" i="12"/>
  <c r="AS109" i="12"/>
  <c r="AT109" i="12"/>
  <c r="AU109" i="12"/>
  <c r="AV109" i="12"/>
  <c r="AW109" i="12"/>
  <c r="AX109" i="12"/>
  <c r="AY109" i="12"/>
  <c r="AZ109" i="12"/>
  <c r="BA109" i="12"/>
  <c r="BB109" i="12"/>
  <c r="BC109" i="12"/>
  <c r="BD109" i="12"/>
  <c r="BE109" i="12"/>
  <c r="BF109" i="12"/>
  <c r="BG109" i="12"/>
  <c r="BH109" i="12"/>
  <c r="BI109" i="12"/>
  <c r="BJ109" i="12"/>
  <c r="BK109" i="12"/>
  <c r="BL109" i="12"/>
  <c r="BM109" i="12"/>
  <c r="BN109" i="12"/>
  <c r="BO109" i="12"/>
  <c r="BP109" i="12"/>
  <c r="BQ109" i="12"/>
  <c r="BR109" i="12"/>
  <c r="BS109" i="12"/>
  <c r="BT109" i="12"/>
  <c r="BU109" i="12"/>
  <c r="BV109" i="12"/>
  <c r="C110" i="12"/>
  <c r="D110" i="12"/>
  <c r="E110" i="12"/>
  <c r="F110" i="12"/>
  <c r="G110" i="12"/>
  <c r="H110" i="12"/>
  <c r="I110" i="12"/>
  <c r="J110" i="12"/>
  <c r="K110" i="12"/>
  <c r="L110" i="12"/>
  <c r="M110" i="12"/>
  <c r="N110" i="12"/>
  <c r="O110" i="12"/>
  <c r="P110" i="12"/>
  <c r="Q110" i="12"/>
  <c r="R110" i="12"/>
  <c r="S110" i="12"/>
  <c r="T110" i="12"/>
  <c r="U110" i="12"/>
  <c r="V110" i="12"/>
  <c r="W110" i="12"/>
  <c r="X110" i="12"/>
  <c r="Y110" i="12"/>
  <c r="Z110" i="12"/>
  <c r="AA110" i="12"/>
  <c r="AB110" i="12"/>
  <c r="AC110" i="12"/>
  <c r="AD110" i="12"/>
  <c r="AE110" i="12"/>
  <c r="AF110" i="12"/>
  <c r="AG110" i="12"/>
  <c r="AH110" i="12"/>
  <c r="AI110" i="12"/>
  <c r="AJ110" i="12"/>
  <c r="AK110" i="12"/>
  <c r="AL110" i="12"/>
  <c r="AM110" i="12"/>
  <c r="AN110" i="12"/>
  <c r="AO110" i="12"/>
  <c r="AP110" i="12"/>
  <c r="AQ110" i="12"/>
  <c r="AR110" i="12"/>
  <c r="AS110" i="12"/>
  <c r="AT110" i="12"/>
  <c r="AU110" i="12"/>
  <c r="AV110" i="12"/>
  <c r="AW110" i="12"/>
  <c r="AX110" i="12"/>
  <c r="AY110" i="12"/>
  <c r="AZ110" i="12"/>
  <c r="BA110" i="12"/>
  <c r="BB110" i="12"/>
  <c r="BC110" i="12"/>
  <c r="BD110" i="12"/>
  <c r="BE110" i="12"/>
  <c r="BF110" i="12"/>
  <c r="BG110" i="12"/>
  <c r="BH110" i="12"/>
  <c r="BI110" i="12"/>
  <c r="BJ110" i="12"/>
  <c r="BK110" i="12"/>
  <c r="BL110" i="12"/>
  <c r="BM110" i="12"/>
  <c r="BN110" i="12"/>
  <c r="BO110" i="12"/>
  <c r="BP110" i="12"/>
  <c r="BQ110" i="12"/>
  <c r="BR110" i="12"/>
  <c r="BS110" i="12"/>
  <c r="BT110" i="12"/>
  <c r="BU110" i="12"/>
  <c r="BV110" i="12"/>
  <c r="C111" i="12"/>
  <c r="D111" i="12"/>
  <c r="E111" i="12"/>
  <c r="F111" i="12"/>
  <c r="G111" i="12"/>
  <c r="H111" i="12"/>
  <c r="I111" i="12"/>
  <c r="J111" i="12"/>
  <c r="K111" i="12"/>
  <c r="L111" i="12"/>
  <c r="M111" i="12"/>
  <c r="N111" i="12"/>
  <c r="O111" i="12"/>
  <c r="P111" i="12"/>
  <c r="Q111" i="12"/>
  <c r="R111" i="12"/>
  <c r="S111" i="12"/>
  <c r="T111" i="12"/>
  <c r="U111" i="12"/>
  <c r="V111" i="12"/>
  <c r="W111" i="12"/>
  <c r="X111" i="12"/>
  <c r="Y111" i="12"/>
  <c r="Z111" i="12"/>
  <c r="AA111" i="12"/>
  <c r="AB111" i="12"/>
  <c r="AC111" i="12"/>
  <c r="AD111" i="12"/>
  <c r="AE111" i="12"/>
  <c r="AF111" i="12"/>
  <c r="AG111" i="12"/>
  <c r="AH111" i="12"/>
  <c r="AI111" i="12"/>
  <c r="AJ111" i="12"/>
  <c r="AK111" i="12"/>
  <c r="AL111" i="12"/>
  <c r="AM111" i="12"/>
  <c r="AN111" i="12"/>
  <c r="AO111" i="12"/>
  <c r="AP111" i="12"/>
  <c r="AQ111" i="12"/>
  <c r="AR111" i="12"/>
  <c r="AS111" i="12"/>
  <c r="AT111" i="12"/>
  <c r="AU111" i="12"/>
  <c r="AV111" i="12"/>
  <c r="AW111" i="12"/>
  <c r="AX111" i="12"/>
  <c r="AY111" i="12"/>
  <c r="AZ111" i="12"/>
  <c r="BA111" i="12"/>
  <c r="BB111" i="12"/>
  <c r="BC111" i="12"/>
  <c r="BD111" i="12"/>
  <c r="BE111" i="12"/>
  <c r="BF111" i="12"/>
  <c r="BG111" i="12"/>
  <c r="BH111" i="12"/>
  <c r="BI111" i="12"/>
  <c r="BJ111" i="12"/>
  <c r="BK111" i="12"/>
  <c r="BL111" i="12"/>
  <c r="BM111" i="12"/>
  <c r="BN111" i="12"/>
  <c r="BO111" i="12"/>
  <c r="BP111" i="12"/>
  <c r="BQ111" i="12"/>
  <c r="BR111" i="12"/>
  <c r="BS111" i="12"/>
  <c r="BT111" i="12"/>
  <c r="BU111" i="12"/>
  <c r="BV111" i="12"/>
  <c r="C112" i="12"/>
  <c r="D112" i="12"/>
  <c r="E112" i="12"/>
  <c r="F112" i="12"/>
  <c r="G112" i="12"/>
  <c r="H112" i="12"/>
  <c r="I112" i="12"/>
  <c r="J112" i="12"/>
  <c r="K112" i="12"/>
  <c r="L112" i="12"/>
  <c r="M112" i="12"/>
  <c r="N112" i="12"/>
  <c r="O112" i="12"/>
  <c r="P112" i="12"/>
  <c r="Q112" i="12"/>
  <c r="R112" i="12"/>
  <c r="S112" i="12"/>
  <c r="T112" i="12"/>
  <c r="U112" i="12"/>
  <c r="V112" i="12"/>
  <c r="W112" i="12"/>
  <c r="X112" i="12"/>
  <c r="Y112" i="12"/>
  <c r="Z112" i="12"/>
  <c r="AA112" i="12"/>
  <c r="AB112" i="12"/>
  <c r="AC112" i="12"/>
  <c r="AD112" i="12"/>
  <c r="AE112" i="12"/>
  <c r="AF112" i="12"/>
  <c r="AG112" i="12"/>
  <c r="AH112" i="12"/>
  <c r="AI112" i="12"/>
  <c r="AJ112" i="12"/>
  <c r="AK112" i="12"/>
  <c r="AL112" i="12"/>
  <c r="AM112" i="12"/>
  <c r="AN112" i="12"/>
  <c r="AO112" i="12"/>
  <c r="AP112" i="12"/>
  <c r="AQ112" i="12"/>
  <c r="AR112" i="12"/>
  <c r="AS112" i="12"/>
  <c r="AT112" i="12"/>
  <c r="AU112" i="12"/>
  <c r="AV112" i="12"/>
  <c r="AW112" i="12"/>
  <c r="AX112" i="12"/>
  <c r="AY112" i="12"/>
  <c r="AZ112" i="12"/>
  <c r="BA112" i="12"/>
  <c r="BB112" i="12"/>
  <c r="BC112" i="12"/>
  <c r="BD112" i="12"/>
  <c r="BE112" i="12"/>
  <c r="BF112" i="12"/>
  <c r="BG112" i="12"/>
  <c r="BH112" i="12"/>
  <c r="BI112" i="12"/>
  <c r="BJ112" i="12"/>
  <c r="BK112" i="12"/>
  <c r="BL112" i="12"/>
  <c r="BM112" i="12"/>
  <c r="BN112" i="12"/>
  <c r="BO112" i="12"/>
  <c r="BP112" i="12"/>
  <c r="BQ112" i="12"/>
  <c r="BR112" i="12"/>
  <c r="BS112" i="12"/>
  <c r="BT112" i="12"/>
  <c r="BU112" i="12"/>
  <c r="BV112" i="12"/>
  <c r="C113" i="12"/>
  <c r="D113" i="12"/>
  <c r="E113" i="12"/>
  <c r="F113" i="12"/>
  <c r="G113" i="12"/>
  <c r="H113" i="12"/>
  <c r="I113" i="12"/>
  <c r="J113" i="12"/>
  <c r="K113" i="12"/>
  <c r="L113" i="12"/>
  <c r="M113" i="12"/>
  <c r="N113" i="12"/>
  <c r="O113" i="12"/>
  <c r="P113" i="12"/>
  <c r="Q113" i="12"/>
  <c r="R113" i="12"/>
  <c r="S113" i="12"/>
  <c r="T113" i="12"/>
  <c r="U113" i="12"/>
  <c r="V113" i="12"/>
  <c r="W113" i="12"/>
  <c r="X113" i="12"/>
  <c r="Y113" i="12"/>
  <c r="Z113" i="12"/>
  <c r="AA113" i="12"/>
  <c r="AB113" i="12"/>
  <c r="AC113" i="12"/>
  <c r="AD113" i="12"/>
  <c r="AE113" i="12"/>
  <c r="AF113" i="12"/>
  <c r="AG113" i="12"/>
  <c r="AH113" i="12"/>
  <c r="AI113" i="12"/>
  <c r="AJ113" i="12"/>
  <c r="AK113" i="12"/>
  <c r="AL113" i="12"/>
  <c r="AM113" i="12"/>
  <c r="AN113" i="12"/>
  <c r="AO113" i="12"/>
  <c r="AP113" i="12"/>
  <c r="AQ113" i="12"/>
  <c r="AR113" i="12"/>
  <c r="AS113" i="12"/>
  <c r="AT113" i="12"/>
  <c r="AU113" i="12"/>
  <c r="AV113" i="12"/>
  <c r="AW113" i="12"/>
  <c r="AX113" i="12"/>
  <c r="AY113" i="12"/>
  <c r="AZ113" i="12"/>
  <c r="BA113" i="12"/>
  <c r="BB113" i="12"/>
  <c r="BC113" i="12"/>
  <c r="BD113" i="12"/>
  <c r="BE113" i="12"/>
  <c r="BF113" i="12"/>
  <c r="BG113" i="12"/>
  <c r="BH113" i="12"/>
  <c r="BI113" i="12"/>
  <c r="BJ113" i="12"/>
  <c r="BK113" i="12"/>
  <c r="BL113" i="12"/>
  <c r="BM113" i="12"/>
  <c r="BN113" i="12"/>
  <c r="BO113" i="12"/>
  <c r="BP113" i="12"/>
  <c r="BQ113" i="12"/>
  <c r="BR113" i="12"/>
  <c r="BS113" i="12"/>
  <c r="BT113" i="12"/>
  <c r="BU113" i="12"/>
  <c r="BV113" i="12"/>
  <c r="C114" i="12"/>
  <c r="D114" i="12"/>
  <c r="E114" i="12"/>
  <c r="F114" i="12"/>
  <c r="G114" i="12"/>
  <c r="H114" i="12"/>
  <c r="I114" i="12"/>
  <c r="J114" i="12"/>
  <c r="K114" i="12"/>
  <c r="L114" i="12"/>
  <c r="M114" i="12"/>
  <c r="N114" i="12"/>
  <c r="O114" i="12"/>
  <c r="P114" i="12"/>
  <c r="Q114" i="12"/>
  <c r="R114" i="12"/>
  <c r="S114" i="12"/>
  <c r="T114" i="12"/>
  <c r="U114" i="12"/>
  <c r="V114" i="12"/>
  <c r="W114" i="12"/>
  <c r="X114" i="12"/>
  <c r="Y114" i="12"/>
  <c r="Z114" i="12"/>
  <c r="AA114" i="12"/>
  <c r="AB114" i="12"/>
  <c r="AC114" i="12"/>
  <c r="AD114" i="12"/>
  <c r="AE114" i="12"/>
  <c r="AF114" i="12"/>
  <c r="AG114" i="12"/>
  <c r="AH114" i="12"/>
  <c r="AI114" i="12"/>
  <c r="AJ114" i="12"/>
  <c r="AK114" i="12"/>
  <c r="AL114" i="12"/>
  <c r="AM114" i="12"/>
  <c r="AN114" i="12"/>
  <c r="AO114" i="12"/>
  <c r="AP114" i="12"/>
  <c r="AQ114" i="12"/>
  <c r="AR114" i="12"/>
  <c r="AS114" i="12"/>
  <c r="AT114" i="12"/>
  <c r="AU114" i="12"/>
  <c r="AV114" i="12"/>
  <c r="AW114" i="12"/>
  <c r="AX114" i="12"/>
  <c r="AY114" i="12"/>
  <c r="AZ114" i="12"/>
  <c r="BA114" i="12"/>
  <c r="BB114" i="12"/>
  <c r="BC114" i="12"/>
  <c r="BD114" i="12"/>
  <c r="BE114" i="12"/>
  <c r="BF114" i="12"/>
  <c r="BG114" i="12"/>
  <c r="BH114" i="12"/>
  <c r="BI114" i="12"/>
  <c r="BJ114" i="12"/>
  <c r="BK114" i="12"/>
  <c r="BL114" i="12"/>
  <c r="BM114" i="12"/>
  <c r="BN114" i="12"/>
  <c r="BO114" i="12"/>
  <c r="BP114" i="12"/>
  <c r="BQ114" i="12"/>
  <c r="BR114" i="12"/>
  <c r="BS114" i="12"/>
  <c r="BT114" i="12"/>
  <c r="BU114" i="12"/>
  <c r="BV114" i="12"/>
  <c r="C115" i="12"/>
  <c r="D115" i="12"/>
  <c r="E115" i="12"/>
  <c r="F115" i="12"/>
  <c r="G115" i="12"/>
  <c r="H115" i="12"/>
  <c r="I115" i="12"/>
  <c r="J115" i="12"/>
  <c r="K115" i="12"/>
  <c r="L115" i="12"/>
  <c r="M115" i="12"/>
  <c r="N115" i="12"/>
  <c r="O115" i="12"/>
  <c r="P115" i="12"/>
  <c r="Q115" i="12"/>
  <c r="R115" i="12"/>
  <c r="S115" i="12"/>
  <c r="T115" i="12"/>
  <c r="U115" i="12"/>
  <c r="V115" i="12"/>
  <c r="W115" i="12"/>
  <c r="X115" i="12"/>
  <c r="Y115" i="12"/>
  <c r="Z115" i="12"/>
  <c r="AA115" i="12"/>
  <c r="AB115" i="12"/>
  <c r="AC115" i="12"/>
  <c r="AD115" i="12"/>
  <c r="AE115" i="12"/>
  <c r="AF115" i="12"/>
  <c r="AG115" i="12"/>
  <c r="AH115" i="12"/>
  <c r="AI115" i="12"/>
  <c r="AJ115" i="12"/>
  <c r="AK115" i="12"/>
  <c r="AL115" i="12"/>
  <c r="AM115" i="12"/>
  <c r="AN115" i="12"/>
  <c r="AO115" i="12"/>
  <c r="AP115" i="12"/>
  <c r="AQ115" i="12"/>
  <c r="AR115" i="12"/>
  <c r="AS115" i="12"/>
  <c r="AT115" i="12"/>
  <c r="AU115" i="12"/>
  <c r="AV115" i="12"/>
  <c r="AW115" i="12"/>
  <c r="AX115" i="12"/>
  <c r="AY115" i="12"/>
  <c r="AZ115" i="12"/>
  <c r="BA115" i="12"/>
  <c r="BB115" i="12"/>
  <c r="BC115" i="12"/>
  <c r="BD115" i="12"/>
  <c r="BE115" i="12"/>
  <c r="BF115" i="12"/>
  <c r="BG115" i="12"/>
  <c r="BH115" i="12"/>
  <c r="BI115" i="12"/>
  <c r="BJ115" i="12"/>
  <c r="BK115" i="12"/>
  <c r="BL115" i="12"/>
  <c r="BM115" i="12"/>
  <c r="BN115" i="12"/>
  <c r="BO115" i="12"/>
  <c r="BP115" i="12"/>
  <c r="BQ115" i="12"/>
  <c r="BR115" i="12"/>
  <c r="BS115" i="12"/>
  <c r="BT115" i="12"/>
  <c r="BU115" i="12"/>
  <c r="BV115" i="12"/>
  <c r="C116" i="12"/>
  <c r="D116" i="12"/>
  <c r="E116" i="12"/>
  <c r="F116" i="12"/>
  <c r="G116" i="12"/>
  <c r="H116" i="12"/>
  <c r="I116" i="12"/>
  <c r="J116" i="12"/>
  <c r="K116" i="12"/>
  <c r="L116" i="12"/>
  <c r="M116" i="12"/>
  <c r="N116" i="12"/>
  <c r="O116" i="12"/>
  <c r="P116" i="12"/>
  <c r="Q116" i="12"/>
  <c r="R116" i="12"/>
  <c r="S116" i="12"/>
  <c r="T116" i="12"/>
  <c r="U116" i="12"/>
  <c r="V116" i="12"/>
  <c r="W116" i="12"/>
  <c r="X116" i="12"/>
  <c r="Y116" i="12"/>
  <c r="Z116" i="12"/>
  <c r="AA116" i="12"/>
  <c r="AB116" i="12"/>
  <c r="AC116" i="12"/>
  <c r="AD116" i="12"/>
  <c r="AE116" i="12"/>
  <c r="AF116" i="12"/>
  <c r="AG116" i="12"/>
  <c r="AH116" i="12"/>
  <c r="AI116" i="12"/>
  <c r="AJ116" i="12"/>
  <c r="AK116" i="12"/>
  <c r="AL116" i="12"/>
  <c r="AM116" i="12"/>
  <c r="AN116" i="12"/>
  <c r="AO116" i="12"/>
  <c r="AP116" i="12"/>
  <c r="AQ116" i="12"/>
  <c r="AR116" i="12"/>
  <c r="AS116" i="12"/>
  <c r="AT116" i="12"/>
  <c r="AU116" i="12"/>
  <c r="AV116" i="12"/>
  <c r="AW116" i="12"/>
  <c r="AX116" i="12"/>
  <c r="AY116" i="12"/>
  <c r="AZ116" i="12"/>
  <c r="BA116" i="12"/>
  <c r="BB116" i="12"/>
  <c r="BC116" i="12"/>
  <c r="BD116" i="12"/>
  <c r="BE116" i="12"/>
  <c r="BF116" i="12"/>
  <c r="BG116" i="12"/>
  <c r="BH116" i="12"/>
  <c r="BI116" i="12"/>
  <c r="BJ116" i="12"/>
  <c r="BK116" i="12"/>
  <c r="BL116" i="12"/>
  <c r="BM116" i="12"/>
  <c r="BN116" i="12"/>
  <c r="BO116" i="12"/>
  <c r="BP116" i="12"/>
  <c r="BQ116" i="12"/>
  <c r="BR116" i="12"/>
  <c r="BS116" i="12"/>
  <c r="BT116" i="12"/>
  <c r="BU116" i="12"/>
  <c r="BV116" i="12"/>
  <c r="C117" i="12"/>
  <c r="D117" i="12"/>
  <c r="E117" i="12"/>
  <c r="F117" i="12"/>
  <c r="G117" i="12"/>
  <c r="H117" i="12"/>
  <c r="I117" i="12"/>
  <c r="J117" i="12"/>
  <c r="K117" i="12"/>
  <c r="L117" i="12"/>
  <c r="M117" i="12"/>
  <c r="N117" i="12"/>
  <c r="O117" i="12"/>
  <c r="P117" i="12"/>
  <c r="Q117" i="12"/>
  <c r="R117" i="12"/>
  <c r="S117" i="12"/>
  <c r="T117" i="12"/>
  <c r="U117" i="12"/>
  <c r="V117" i="12"/>
  <c r="W117" i="12"/>
  <c r="X117" i="12"/>
  <c r="Y117" i="12"/>
  <c r="Z117" i="12"/>
  <c r="AA117" i="12"/>
  <c r="AB117" i="12"/>
  <c r="AC117" i="12"/>
  <c r="AD117" i="12"/>
  <c r="AE117" i="12"/>
  <c r="AF117" i="12"/>
  <c r="AG117" i="12"/>
  <c r="AH117" i="12"/>
  <c r="AI117" i="12"/>
  <c r="AJ117" i="12"/>
  <c r="AK117" i="12"/>
  <c r="AL117" i="12"/>
  <c r="AM117" i="12"/>
  <c r="AN117" i="12"/>
  <c r="AO117" i="12"/>
  <c r="AP117" i="12"/>
  <c r="AQ117" i="12"/>
  <c r="AR117" i="12"/>
  <c r="AS117" i="12"/>
  <c r="AT117" i="12"/>
  <c r="AU117" i="12"/>
  <c r="AV117" i="12"/>
  <c r="AW117" i="12"/>
  <c r="AX117" i="12"/>
  <c r="AY117" i="12"/>
  <c r="AZ117" i="12"/>
  <c r="BA117" i="12"/>
  <c r="BB117" i="12"/>
  <c r="BC117" i="12"/>
  <c r="BD117" i="12"/>
  <c r="BE117" i="12"/>
  <c r="BF117" i="12"/>
  <c r="BG117" i="12"/>
  <c r="BH117" i="12"/>
  <c r="BI117" i="12"/>
  <c r="BJ117" i="12"/>
  <c r="BK117" i="12"/>
  <c r="BL117" i="12"/>
  <c r="BM117" i="12"/>
  <c r="BN117" i="12"/>
  <c r="BO117" i="12"/>
  <c r="BP117" i="12"/>
  <c r="BQ117" i="12"/>
  <c r="BR117" i="12"/>
  <c r="BS117" i="12"/>
  <c r="BT117" i="12"/>
  <c r="BU117" i="12"/>
  <c r="BV117" i="12"/>
  <c r="C118" i="12"/>
  <c r="D118" i="12"/>
  <c r="E118" i="12"/>
  <c r="F118" i="12"/>
  <c r="G118" i="12"/>
  <c r="H118" i="12"/>
  <c r="I118" i="12"/>
  <c r="J118" i="12"/>
  <c r="K118" i="12"/>
  <c r="L118" i="12"/>
  <c r="M118" i="12"/>
  <c r="N118" i="12"/>
  <c r="O118" i="12"/>
  <c r="P118" i="12"/>
  <c r="Q118" i="12"/>
  <c r="R118" i="12"/>
  <c r="S118" i="12"/>
  <c r="T118" i="12"/>
  <c r="U118" i="12"/>
  <c r="V118" i="12"/>
  <c r="W118" i="12"/>
  <c r="X118" i="12"/>
  <c r="Y118" i="12"/>
  <c r="Z118" i="12"/>
  <c r="AA118" i="12"/>
  <c r="AB118" i="12"/>
  <c r="AC118" i="12"/>
  <c r="AD118" i="12"/>
  <c r="AE118" i="12"/>
  <c r="AF118" i="12"/>
  <c r="AG118" i="12"/>
  <c r="AH118" i="12"/>
  <c r="AI118" i="12"/>
  <c r="AJ118" i="12"/>
  <c r="AK118" i="12"/>
  <c r="AL118" i="12"/>
  <c r="AM118" i="12"/>
  <c r="AN118" i="12"/>
  <c r="AO118" i="12"/>
  <c r="AP118" i="12"/>
  <c r="AQ118" i="12"/>
  <c r="AR118" i="12"/>
  <c r="AS118" i="12"/>
  <c r="AT118" i="12"/>
  <c r="AU118" i="12"/>
  <c r="AV118" i="12"/>
  <c r="AW118" i="12"/>
  <c r="AX118" i="12"/>
  <c r="AY118" i="12"/>
  <c r="AZ118" i="12"/>
  <c r="BA118" i="12"/>
  <c r="BB118" i="12"/>
  <c r="BC118" i="12"/>
  <c r="BD118" i="12"/>
  <c r="BE118" i="12"/>
  <c r="BF118" i="12"/>
  <c r="BG118" i="12"/>
  <c r="BH118" i="12"/>
  <c r="BI118" i="12"/>
  <c r="BJ118" i="12"/>
  <c r="BK118" i="12"/>
  <c r="BL118" i="12"/>
  <c r="BM118" i="12"/>
  <c r="BN118" i="12"/>
  <c r="BO118" i="12"/>
  <c r="BP118" i="12"/>
  <c r="BQ118" i="12"/>
  <c r="BR118" i="12"/>
  <c r="BS118" i="12"/>
  <c r="BT118" i="12"/>
  <c r="BU118" i="12"/>
  <c r="BV118" i="12"/>
  <c r="C119" i="12"/>
  <c r="D119" i="12"/>
  <c r="E119" i="12"/>
  <c r="F119" i="12"/>
  <c r="G119" i="12"/>
  <c r="H119" i="12"/>
  <c r="I119" i="12"/>
  <c r="J119" i="12"/>
  <c r="K119" i="12"/>
  <c r="L119" i="12"/>
  <c r="M119" i="12"/>
  <c r="N119" i="12"/>
  <c r="O119" i="12"/>
  <c r="P119" i="12"/>
  <c r="Q119" i="12"/>
  <c r="R119" i="12"/>
  <c r="S119" i="12"/>
  <c r="T119" i="12"/>
  <c r="U119" i="12"/>
  <c r="V119" i="12"/>
  <c r="W119" i="12"/>
  <c r="X119" i="12"/>
  <c r="Y119" i="12"/>
  <c r="Z119" i="12"/>
  <c r="AA119" i="12"/>
  <c r="AB119" i="12"/>
  <c r="AC119" i="12"/>
  <c r="AD119" i="12"/>
  <c r="AE119" i="12"/>
  <c r="AF119" i="12"/>
  <c r="AG119" i="12"/>
  <c r="AH119" i="12"/>
  <c r="AI119" i="12"/>
  <c r="AJ119" i="12"/>
  <c r="AK119" i="12"/>
  <c r="AL119" i="12"/>
  <c r="AM119" i="12"/>
  <c r="AN119" i="12"/>
  <c r="AO119" i="12"/>
  <c r="AP119" i="12"/>
  <c r="AQ119" i="12"/>
  <c r="AR119" i="12"/>
  <c r="AS119" i="12"/>
  <c r="AT119" i="12"/>
  <c r="AU119" i="12"/>
  <c r="AV119" i="12"/>
  <c r="AW119" i="12"/>
  <c r="AX119" i="12"/>
  <c r="AY119" i="12"/>
  <c r="AZ119" i="12"/>
  <c r="BA119" i="12"/>
  <c r="BB119" i="12"/>
  <c r="BC119" i="12"/>
  <c r="BD119" i="12"/>
  <c r="BE119" i="12"/>
  <c r="BF119" i="12"/>
  <c r="BG119" i="12"/>
  <c r="BH119" i="12"/>
  <c r="BI119" i="12"/>
  <c r="BJ119" i="12"/>
  <c r="BK119" i="12"/>
  <c r="BL119" i="12"/>
  <c r="BM119" i="12"/>
  <c r="BN119" i="12"/>
  <c r="BO119" i="12"/>
  <c r="BP119" i="12"/>
  <c r="BQ119" i="12"/>
  <c r="BR119" i="12"/>
  <c r="BS119" i="12"/>
  <c r="BT119" i="12"/>
  <c r="BU119" i="12"/>
  <c r="BV119" i="12"/>
  <c r="C120" i="12"/>
  <c r="D120" i="12"/>
  <c r="E120" i="12"/>
  <c r="F120" i="12"/>
  <c r="G120" i="12"/>
  <c r="H120" i="12"/>
  <c r="I120" i="12"/>
  <c r="J120" i="12"/>
  <c r="K120" i="12"/>
  <c r="L120" i="12"/>
  <c r="M120" i="12"/>
  <c r="N120" i="12"/>
  <c r="O120" i="12"/>
  <c r="P120" i="12"/>
  <c r="Q120" i="12"/>
  <c r="R120" i="12"/>
  <c r="S120" i="12"/>
  <c r="T120" i="12"/>
  <c r="U120" i="12"/>
  <c r="V120" i="12"/>
  <c r="W120" i="12"/>
  <c r="X120" i="12"/>
  <c r="Y120" i="12"/>
  <c r="Z120" i="12"/>
  <c r="AA120" i="12"/>
  <c r="AB120" i="12"/>
  <c r="AC120" i="12"/>
  <c r="AD120" i="12"/>
  <c r="AE120" i="12"/>
  <c r="AF120" i="12"/>
  <c r="AG120" i="12"/>
  <c r="AH120" i="12"/>
  <c r="AI120" i="12"/>
  <c r="AJ120" i="12"/>
  <c r="AK120" i="12"/>
  <c r="AL120" i="12"/>
  <c r="AM120" i="12"/>
  <c r="AN120" i="12"/>
  <c r="AO120" i="12"/>
  <c r="AP120" i="12"/>
  <c r="AQ120" i="12"/>
  <c r="AR120" i="12"/>
  <c r="AS120" i="12"/>
  <c r="AT120" i="12"/>
  <c r="AU120" i="12"/>
  <c r="AV120" i="12"/>
  <c r="AW120" i="12"/>
  <c r="AX120" i="12"/>
  <c r="AY120" i="12"/>
  <c r="AZ120" i="12"/>
  <c r="BA120" i="12"/>
  <c r="BB120" i="12"/>
  <c r="BC120" i="12"/>
  <c r="BD120" i="12"/>
  <c r="BE120" i="12"/>
  <c r="BF120" i="12"/>
  <c r="BG120" i="12"/>
  <c r="BH120" i="12"/>
  <c r="BI120" i="12"/>
  <c r="BJ120" i="12"/>
  <c r="BK120" i="12"/>
  <c r="BL120" i="12"/>
  <c r="BM120" i="12"/>
  <c r="BN120" i="12"/>
  <c r="BO120" i="12"/>
  <c r="BP120" i="12"/>
  <c r="BQ120" i="12"/>
  <c r="BR120" i="12"/>
  <c r="BS120" i="12"/>
  <c r="BT120" i="12"/>
  <c r="BU120" i="12"/>
  <c r="BV120" i="12"/>
  <c r="C121" i="12"/>
  <c r="D121" i="12"/>
  <c r="E121" i="12"/>
  <c r="F121" i="12"/>
  <c r="G121" i="12"/>
  <c r="H121" i="12"/>
  <c r="I121" i="12"/>
  <c r="J121" i="12"/>
  <c r="K121" i="12"/>
  <c r="L121" i="12"/>
  <c r="M121" i="12"/>
  <c r="N121" i="12"/>
  <c r="O121" i="12"/>
  <c r="P121" i="12"/>
  <c r="Q121" i="12"/>
  <c r="R121" i="12"/>
  <c r="S121" i="12"/>
  <c r="T121" i="12"/>
  <c r="U121" i="12"/>
  <c r="V121" i="12"/>
  <c r="W121" i="12"/>
  <c r="X121" i="12"/>
  <c r="Y121" i="12"/>
  <c r="Z121" i="12"/>
  <c r="AA121" i="12"/>
  <c r="AB121" i="12"/>
  <c r="AC121" i="12"/>
  <c r="AD121" i="12"/>
  <c r="AE121" i="12"/>
  <c r="AF121" i="12"/>
  <c r="AG121" i="12"/>
  <c r="AH121" i="12"/>
  <c r="AI121" i="12"/>
  <c r="AJ121" i="12"/>
  <c r="AK121" i="12"/>
  <c r="AL121" i="12"/>
  <c r="AM121" i="12"/>
  <c r="AN121" i="12"/>
  <c r="AO121" i="12"/>
  <c r="AP121" i="12"/>
  <c r="AQ121" i="12"/>
  <c r="AR121" i="12"/>
  <c r="AS121" i="12"/>
  <c r="AT121" i="12"/>
  <c r="AU121" i="12"/>
  <c r="AV121" i="12"/>
  <c r="AW121" i="12"/>
  <c r="AX121" i="12"/>
  <c r="AY121" i="12"/>
  <c r="AZ121" i="12"/>
  <c r="BA121" i="12"/>
  <c r="BB121" i="12"/>
  <c r="BC121" i="12"/>
  <c r="BD121" i="12"/>
  <c r="BE121" i="12"/>
  <c r="BF121" i="12"/>
  <c r="BG121" i="12"/>
  <c r="BH121" i="12"/>
  <c r="BI121" i="12"/>
  <c r="BJ121" i="12"/>
  <c r="BK121" i="12"/>
  <c r="BL121" i="12"/>
  <c r="BM121" i="12"/>
  <c r="BN121" i="12"/>
  <c r="BO121" i="12"/>
  <c r="BP121" i="12"/>
  <c r="BQ121" i="12"/>
  <c r="BR121" i="12"/>
  <c r="BS121" i="12"/>
  <c r="BT121" i="12"/>
  <c r="BU121" i="12"/>
  <c r="BV121" i="12"/>
  <c r="C122" i="12"/>
  <c r="D122" i="12"/>
  <c r="E122" i="12"/>
  <c r="F122" i="12"/>
  <c r="G122" i="12"/>
  <c r="H122" i="12"/>
  <c r="I122" i="12"/>
  <c r="J122" i="12"/>
  <c r="K122" i="12"/>
  <c r="L122" i="12"/>
  <c r="M122" i="12"/>
  <c r="N122" i="12"/>
  <c r="O122" i="12"/>
  <c r="P122" i="12"/>
  <c r="Q122" i="12"/>
  <c r="R122" i="12"/>
  <c r="S122" i="12"/>
  <c r="T122" i="12"/>
  <c r="U122" i="12"/>
  <c r="V122" i="12"/>
  <c r="W122" i="12"/>
  <c r="X122" i="12"/>
  <c r="Y122" i="12"/>
  <c r="Z122" i="12"/>
  <c r="AA122" i="12"/>
  <c r="AB122" i="12"/>
  <c r="AC122" i="12"/>
  <c r="AD122" i="12"/>
  <c r="AE122" i="12"/>
  <c r="AF122" i="12"/>
  <c r="AG122" i="12"/>
  <c r="AH122" i="12"/>
  <c r="AI122" i="12"/>
  <c r="AJ122" i="12"/>
  <c r="AK122" i="12"/>
  <c r="AL122" i="12"/>
  <c r="AM122" i="12"/>
  <c r="AN122" i="12"/>
  <c r="AO122" i="12"/>
  <c r="AP122" i="12"/>
  <c r="AQ122" i="12"/>
  <c r="AR122" i="12"/>
  <c r="AS122" i="12"/>
  <c r="AT122" i="12"/>
  <c r="AU122" i="12"/>
  <c r="AV122" i="12"/>
  <c r="AW122" i="12"/>
  <c r="AX122" i="12"/>
  <c r="AY122" i="12"/>
  <c r="AZ122" i="12"/>
  <c r="BA122" i="12"/>
  <c r="BB122" i="12"/>
  <c r="BC122" i="12"/>
  <c r="BD122" i="12"/>
  <c r="BE122" i="12"/>
  <c r="BF122" i="12"/>
  <c r="BG122" i="12"/>
  <c r="BH122" i="12"/>
  <c r="BI122" i="12"/>
  <c r="BJ122" i="12"/>
  <c r="BK122" i="12"/>
  <c r="BL122" i="12"/>
  <c r="BM122" i="12"/>
  <c r="BN122" i="12"/>
  <c r="BO122" i="12"/>
  <c r="BP122" i="12"/>
  <c r="BQ122" i="12"/>
  <c r="BR122" i="12"/>
  <c r="BS122" i="12"/>
  <c r="BT122" i="12"/>
  <c r="BU122" i="12"/>
  <c r="BV122" i="12"/>
  <c r="C123" i="12"/>
  <c r="D123" i="12"/>
  <c r="E123" i="12"/>
  <c r="F123" i="12"/>
  <c r="G123" i="12"/>
  <c r="H123" i="12"/>
  <c r="I123" i="12"/>
  <c r="J123" i="12"/>
  <c r="K123" i="12"/>
  <c r="L123" i="12"/>
  <c r="M123" i="12"/>
  <c r="N123" i="12"/>
  <c r="O123" i="12"/>
  <c r="P123" i="12"/>
  <c r="Q123" i="12"/>
  <c r="R123" i="12"/>
  <c r="S123" i="12"/>
  <c r="T123" i="12"/>
  <c r="U123" i="12"/>
  <c r="V123" i="12"/>
  <c r="W123" i="12"/>
  <c r="X123" i="12"/>
  <c r="Y123" i="12"/>
  <c r="Z123" i="12"/>
  <c r="AA123" i="12"/>
  <c r="AB123" i="12"/>
  <c r="AC123" i="12"/>
  <c r="AD123" i="12"/>
  <c r="AE123" i="12"/>
  <c r="AF123" i="12"/>
  <c r="AG123" i="12"/>
  <c r="AH123" i="12"/>
  <c r="AI123" i="12"/>
  <c r="AJ123" i="12"/>
  <c r="AK123" i="12"/>
  <c r="AL123" i="12"/>
  <c r="AM123" i="12"/>
  <c r="AN123" i="12"/>
  <c r="AO123" i="12"/>
  <c r="AP123" i="12"/>
  <c r="AQ123" i="12"/>
  <c r="AR123" i="12"/>
  <c r="AS123" i="12"/>
  <c r="AT123" i="12"/>
  <c r="AU123" i="12"/>
  <c r="AV123" i="12"/>
  <c r="AW123" i="12"/>
  <c r="AX123" i="12"/>
  <c r="AY123" i="12"/>
  <c r="AZ123" i="12"/>
  <c r="BA123" i="12"/>
  <c r="BB123" i="12"/>
  <c r="BC123" i="12"/>
  <c r="BD123" i="12"/>
  <c r="BE123" i="12"/>
  <c r="BF123" i="12"/>
  <c r="BG123" i="12"/>
  <c r="BH123" i="12"/>
  <c r="BI123" i="12"/>
  <c r="BJ123" i="12"/>
  <c r="BK123" i="12"/>
  <c r="BL123" i="12"/>
  <c r="BM123" i="12"/>
  <c r="BN123" i="12"/>
  <c r="BO123" i="12"/>
  <c r="BP123" i="12"/>
  <c r="BQ123" i="12"/>
  <c r="BR123" i="12"/>
  <c r="BS123" i="12"/>
  <c r="BT123" i="12"/>
  <c r="BU123" i="12"/>
  <c r="BV123" i="12"/>
  <c r="C124" i="12"/>
  <c r="D124" i="12"/>
  <c r="E124" i="12"/>
  <c r="F124" i="12"/>
  <c r="G124" i="12"/>
  <c r="H124" i="12"/>
  <c r="I124" i="12"/>
  <c r="J124" i="12"/>
  <c r="K124" i="12"/>
  <c r="L124" i="12"/>
  <c r="M124" i="12"/>
  <c r="N124" i="12"/>
  <c r="O124" i="12"/>
  <c r="P124" i="12"/>
  <c r="Q124" i="12"/>
  <c r="R124" i="12"/>
  <c r="S124" i="12"/>
  <c r="T124" i="12"/>
  <c r="U124" i="12"/>
  <c r="V124" i="12"/>
  <c r="W124" i="12"/>
  <c r="X124" i="12"/>
  <c r="Y124" i="12"/>
  <c r="Z124" i="12"/>
  <c r="AA124" i="12"/>
  <c r="AB124" i="12"/>
  <c r="AC124" i="12"/>
  <c r="AD124" i="12"/>
  <c r="AE124" i="12"/>
  <c r="AF124" i="12"/>
  <c r="AG124" i="12"/>
  <c r="AH124" i="12"/>
  <c r="AI124" i="12"/>
  <c r="AJ124" i="12"/>
  <c r="AK124" i="12"/>
  <c r="AL124" i="12"/>
  <c r="AM124" i="12"/>
  <c r="AN124" i="12"/>
  <c r="AO124" i="12"/>
  <c r="AP124" i="12"/>
  <c r="AQ124" i="12"/>
  <c r="AR124" i="12"/>
  <c r="AS124" i="12"/>
  <c r="AT124" i="12"/>
  <c r="AU124" i="12"/>
  <c r="AV124" i="12"/>
  <c r="AW124" i="12"/>
  <c r="AX124" i="12"/>
  <c r="AY124" i="12"/>
  <c r="AZ124" i="12"/>
  <c r="BA124" i="12"/>
  <c r="BB124" i="12"/>
  <c r="BC124" i="12"/>
  <c r="BD124" i="12"/>
  <c r="BE124" i="12"/>
  <c r="BF124" i="12"/>
  <c r="BG124" i="12"/>
  <c r="BH124" i="12"/>
  <c r="BI124" i="12"/>
  <c r="BJ124" i="12"/>
  <c r="BK124" i="12"/>
  <c r="BL124" i="12"/>
  <c r="BM124" i="12"/>
  <c r="BN124" i="12"/>
  <c r="BO124" i="12"/>
  <c r="BP124" i="12"/>
  <c r="BQ124" i="12"/>
  <c r="BR124" i="12"/>
  <c r="BS124" i="12"/>
  <c r="BT124" i="12"/>
  <c r="BU124" i="12"/>
  <c r="BV124" i="12"/>
  <c r="C125" i="12"/>
  <c r="D125" i="12"/>
  <c r="E125" i="12"/>
  <c r="F125" i="12"/>
  <c r="G125" i="12"/>
  <c r="H125" i="12"/>
  <c r="I125" i="12"/>
  <c r="J125" i="12"/>
  <c r="K125" i="12"/>
  <c r="L125" i="12"/>
  <c r="M125" i="12"/>
  <c r="N125" i="12"/>
  <c r="O125" i="12"/>
  <c r="P125" i="12"/>
  <c r="Q125" i="12"/>
  <c r="R125" i="12"/>
  <c r="S125" i="12"/>
  <c r="T125" i="12"/>
  <c r="U125" i="12"/>
  <c r="V125" i="12"/>
  <c r="W125" i="12"/>
  <c r="X125" i="12"/>
  <c r="Y125" i="12"/>
  <c r="Z125" i="12"/>
  <c r="AA125" i="12"/>
  <c r="AB125" i="12"/>
  <c r="AC125" i="12"/>
  <c r="AD125" i="12"/>
  <c r="AE125" i="12"/>
  <c r="AF125" i="12"/>
  <c r="AG125" i="12"/>
  <c r="AH125" i="12"/>
  <c r="AI125" i="12"/>
  <c r="AJ125" i="12"/>
  <c r="AK125" i="12"/>
  <c r="AL125" i="12"/>
  <c r="AM125" i="12"/>
  <c r="AN125" i="12"/>
  <c r="AO125" i="12"/>
  <c r="AP125" i="12"/>
  <c r="AQ125" i="12"/>
  <c r="AR125" i="12"/>
  <c r="AS125" i="12"/>
  <c r="AT125" i="12"/>
  <c r="AU125" i="12"/>
  <c r="AV125" i="12"/>
  <c r="AW125" i="12"/>
  <c r="AX125" i="12"/>
  <c r="AY125" i="12"/>
  <c r="AZ125" i="12"/>
  <c r="BA125" i="12"/>
  <c r="BB125" i="12"/>
  <c r="BC125" i="12"/>
  <c r="BD125" i="12"/>
  <c r="BE125" i="12"/>
  <c r="BF125" i="12"/>
  <c r="BG125" i="12"/>
  <c r="BH125" i="12"/>
  <c r="BI125" i="12"/>
  <c r="BJ125" i="12"/>
  <c r="BK125" i="12"/>
  <c r="BL125" i="12"/>
  <c r="BM125" i="12"/>
  <c r="BN125" i="12"/>
  <c r="BO125" i="12"/>
  <c r="BP125" i="12"/>
  <c r="BQ125" i="12"/>
  <c r="BR125" i="12"/>
  <c r="BS125" i="12"/>
  <c r="BT125" i="12"/>
  <c r="BU125" i="12"/>
  <c r="BV125" i="12"/>
  <c r="C126" i="12"/>
  <c r="D126" i="12"/>
  <c r="E126" i="12"/>
  <c r="F126" i="12"/>
  <c r="G126" i="12"/>
  <c r="H126" i="12"/>
  <c r="I126" i="12"/>
  <c r="J126" i="12"/>
  <c r="K126" i="12"/>
  <c r="L126" i="12"/>
  <c r="M126" i="12"/>
  <c r="N126" i="12"/>
  <c r="O126" i="12"/>
  <c r="P126" i="12"/>
  <c r="Q126" i="12"/>
  <c r="R126" i="12"/>
  <c r="S126" i="12"/>
  <c r="T126" i="12"/>
  <c r="U126" i="12"/>
  <c r="V126" i="12"/>
  <c r="W126" i="12"/>
  <c r="X126" i="12"/>
  <c r="Y126" i="12"/>
  <c r="Z126" i="12"/>
  <c r="AA126" i="12"/>
  <c r="AB126" i="12"/>
  <c r="AC126" i="12"/>
  <c r="AD126" i="12"/>
  <c r="AE126" i="12"/>
  <c r="AF126" i="12"/>
  <c r="AG126" i="12"/>
  <c r="AH126" i="12"/>
  <c r="AI126" i="12"/>
  <c r="AJ126" i="12"/>
  <c r="AK126" i="12"/>
  <c r="AL126" i="12"/>
  <c r="AM126" i="12"/>
  <c r="AN126" i="12"/>
  <c r="AO126" i="12"/>
  <c r="AP126" i="12"/>
  <c r="AQ126" i="12"/>
  <c r="AR126" i="12"/>
  <c r="AS126" i="12"/>
  <c r="AT126" i="12"/>
  <c r="AU126" i="12"/>
  <c r="AV126" i="12"/>
  <c r="AW126" i="12"/>
  <c r="AX126" i="12"/>
  <c r="AY126" i="12"/>
  <c r="AZ126" i="12"/>
  <c r="BA126" i="12"/>
  <c r="BB126" i="12"/>
  <c r="BC126" i="12"/>
  <c r="BD126" i="12"/>
  <c r="BE126" i="12"/>
  <c r="BF126" i="12"/>
  <c r="BG126" i="12"/>
  <c r="BH126" i="12"/>
  <c r="BI126" i="12"/>
  <c r="BJ126" i="12"/>
  <c r="BK126" i="12"/>
  <c r="BL126" i="12"/>
  <c r="BM126" i="12"/>
  <c r="BN126" i="12"/>
  <c r="BO126" i="12"/>
  <c r="BP126" i="12"/>
  <c r="BQ126" i="12"/>
  <c r="BR126" i="12"/>
  <c r="BS126" i="12"/>
  <c r="BT126" i="12"/>
  <c r="BU126" i="12"/>
  <c r="BV126" i="12"/>
  <c r="C127" i="12"/>
  <c r="D127" i="12"/>
  <c r="E127" i="12"/>
  <c r="F127" i="12"/>
  <c r="G127" i="12"/>
  <c r="H127" i="12"/>
  <c r="I127" i="12"/>
  <c r="J127" i="12"/>
  <c r="K127" i="12"/>
  <c r="L127" i="12"/>
  <c r="M127" i="12"/>
  <c r="N127" i="12"/>
  <c r="O127" i="12"/>
  <c r="P127" i="12"/>
  <c r="Q127" i="12"/>
  <c r="R127" i="12"/>
  <c r="S127" i="12"/>
  <c r="T127" i="12"/>
  <c r="U127" i="12"/>
  <c r="V127" i="12"/>
  <c r="W127" i="12"/>
  <c r="X127" i="12"/>
  <c r="Y127" i="12"/>
  <c r="Z127" i="12"/>
  <c r="AA127" i="12"/>
  <c r="AB127" i="12"/>
  <c r="AC127" i="12"/>
  <c r="AD127" i="12"/>
  <c r="AE127" i="12"/>
  <c r="AF127" i="12"/>
  <c r="AG127" i="12"/>
  <c r="AH127" i="12"/>
  <c r="AI127" i="12"/>
  <c r="AJ127" i="12"/>
  <c r="AK127" i="12"/>
  <c r="AL127" i="12"/>
  <c r="AM127" i="12"/>
  <c r="AN127" i="12"/>
  <c r="AO127" i="12"/>
  <c r="AP127" i="12"/>
  <c r="AQ127" i="12"/>
  <c r="AR127" i="12"/>
  <c r="AS127" i="12"/>
  <c r="AT127" i="12"/>
  <c r="AU127" i="12"/>
  <c r="AV127" i="12"/>
  <c r="AW127" i="12"/>
  <c r="AX127" i="12"/>
  <c r="AY127" i="12"/>
  <c r="AZ127" i="12"/>
  <c r="BA127" i="12"/>
  <c r="BB127" i="12"/>
  <c r="BC127" i="12"/>
  <c r="BD127" i="12"/>
  <c r="BE127" i="12"/>
  <c r="BF127" i="12"/>
  <c r="BG127" i="12"/>
  <c r="BH127" i="12"/>
  <c r="BI127" i="12"/>
  <c r="BJ127" i="12"/>
  <c r="BK127" i="12"/>
  <c r="BL127" i="12"/>
  <c r="BM127" i="12"/>
  <c r="BN127" i="12"/>
  <c r="BO127" i="12"/>
  <c r="BP127" i="12"/>
  <c r="BQ127" i="12"/>
  <c r="BR127" i="12"/>
  <c r="BS127" i="12"/>
  <c r="BT127" i="12"/>
  <c r="BU127" i="12"/>
  <c r="BV127" i="12"/>
  <c r="C128" i="12"/>
  <c r="D128" i="12"/>
  <c r="E128" i="12"/>
  <c r="F128" i="12"/>
  <c r="G128" i="12"/>
  <c r="H128" i="12"/>
  <c r="I128" i="12"/>
  <c r="J128" i="12"/>
  <c r="K128" i="12"/>
  <c r="L128" i="12"/>
  <c r="M128" i="12"/>
  <c r="N128" i="12"/>
  <c r="O128" i="12"/>
  <c r="P128" i="12"/>
  <c r="Q128" i="12"/>
  <c r="R128" i="12"/>
  <c r="S128" i="12"/>
  <c r="T128" i="12"/>
  <c r="U128" i="12"/>
  <c r="V128" i="12"/>
  <c r="W128" i="12"/>
  <c r="X128" i="12"/>
  <c r="Y128" i="12"/>
  <c r="Z128" i="12"/>
  <c r="AA128" i="12"/>
  <c r="AB128" i="12"/>
  <c r="AC128" i="12"/>
  <c r="AD128" i="12"/>
  <c r="AE128" i="12"/>
  <c r="AF128" i="12"/>
  <c r="AG128" i="12"/>
  <c r="AH128" i="12"/>
  <c r="AI128" i="12"/>
  <c r="AJ128" i="12"/>
  <c r="AK128" i="12"/>
  <c r="AL128" i="12"/>
  <c r="AM128" i="12"/>
  <c r="AN128" i="12"/>
  <c r="AO128" i="12"/>
  <c r="AP128" i="12"/>
  <c r="AQ128" i="12"/>
  <c r="AR128" i="12"/>
  <c r="AS128" i="12"/>
  <c r="AT128" i="12"/>
  <c r="AU128" i="12"/>
  <c r="AV128" i="12"/>
  <c r="AW128" i="12"/>
  <c r="AX128" i="12"/>
  <c r="AY128" i="12"/>
  <c r="AZ128" i="12"/>
  <c r="BA128" i="12"/>
  <c r="BB128" i="12"/>
  <c r="BC128" i="12"/>
  <c r="BD128" i="12"/>
  <c r="BE128" i="12"/>
  <c r="BF128" i="12"/>
  <c r="BG128" i="12"/>
  <c r="BH128" i="12"/>
  <c r="BI128" i="12"/>
  <c r="BJ128" i="12"/>
  <c r="BK128" i="12"/>
  <c r="BL128" i="12"/>
  <c r="BM128" i="12"/>
  <c r="BN128" i="12"/>
  <c r="BO128" i="12"/>
  <c r="BP128" i="12"/>
  <c r="BQ128" i="12"/>
  <c r="BR128" i="12"/>
  <c r="BS128" i="12"/>
  <c r="BT128" i="12"/>
  <c r="BU128" i="12"/>
  <c r="BV128" i="12"/>
  <c r="C129" i="12"/>
  <c r="D129" i="12"/>
  <c r="E129" i="12"/>
  <c r="F129" i="12"/>
  <c r="G129" i="12"/>
  <c r="H129" i="12"/>
  <c r="I129" i="12"/>
  <c r="J129" i="12"/>
  <c r="K129" i="12"/>
  <c r="L129" i="12"/>
  <c r="M129" i="12"/>
  <c r="N129" i="12"/>
  <c r="O129" i="12"/>
  <c r="P129" i="12"/>
  <c r="Q129" i="12"/>
  <c r="R129" i="12"/>
  <c r="S129" i="12"/>
  <c r="T129" i="12"/>
  <c r="U129" i="12"/>
  <c r="V129" i="12"/>
  <c r="W129" i="12"/>
  <c r="X129" i="12"/>
  <c r="Y129" i="12"/>
  <c r="Z129" i="12"/>
  <c r="AA129" i="12"/>
  <c r="AB129" i="12"/>
  <c r="AC129" i="12"/>
  <c r="AD129" i="12"/>
  <c r="AE129" i="12"/>
  <c r="AF129" i="12"/>
  <c r="AG129" i="12"/>
  <c r="AH129" i="12"/>
  <c r="AI129" i="12"/>
  <c r="AJ129" i="12"/>
  <c r="AK129" i="12"/>
  <c r="AL129" i="12"/>
  <c r="AM129" i="12"/>
  <c r="AN129" i="12"/>
  <c r="AO129" i="12"/>
  <c r="AP129" i="12"/>
  <c r="AQ129" i="12"/>
  <c r="AR129" i="12"/>
  <c r="AS129" i="12"/>
  <c r="AT129" i="12"/>
  <c r="AU129" i="12"/>
  <c r="AV129" i="12"/>
  <c r="AW129" i="12"/>
  <c r="AX129" i="12"/>
  <c r="AY129" i="12"/>
  <c r="AZ129" i="12"/>
  <c r="BA129" i="12"/>
  <c r="BB129" i="12"/>
  <c r="BC129" i="12"/>
  <c r="BD129" i="12"/>
  <c r="BE129" i="12"/>
  <c r="BF129" i="12"/>
  <c r="BG129" i="12"/>
  <c r="BH129" i="12"/>
  <c r="BI129" i="12"/>
  <c r="BJ129" i="12"/>
  <c r="BK129" i="12"/>
  <c r="BL129" i="12"/>
  <c r="BM129" i="12"/>
  <c r="BN129" i="12"/>
  <c r="BO129" i="12"/>
  <c r="BP129" i="12"/>
  <c r="BQ129" i="12"/>
  <c r="BR129" i="12"/>
  <c r="BS129" i="12"/>
  <c r="BT129" i="12"/>
  <c r="BU129" i="12"/>
  <c r="BV129" i="12"/>
  <c r="C130" i="12"/>
  <c r="D130" i="12"/>
  <c r="E130" i="12"/>
  <c r="F130" i="12"/>
  <c r="G130" i="12"/>
  <c r="H130" i="12"/>
  <c r="I130" i="12"/>
  <c r="J130" i="12"/>
  <c r="K130" i="12"/>
  <c r="L130" i="12"/>
  <c r="M130" i="12"/>
  <c r="N130" i="12"/>
  <c r="O130" i="12"/>
  <c r="P130" i="12"/>
  <c r="Q130" i="12"/>
  <c r="R130" i="12"/>
  <c r="S130" i="12"/>
  <c r="T130" i="12"/>
  <c r="U130" i="12"/>
  <c r="V130" i="12"/>
  <c r="W130" i="12"/>
  <c r="X130" i="12"/>
  <c r="Y130" i="12"/>
  <c r="Z130" i="12"/>
  <c r="AA130" i="12"/>
  <c r="AB130" i="12"/>
  <c r="AC130" i="12"/>
  <c r="AD130" i="12"/>
  <c r="AE130" i="12"/>
  <c r="AF130" i="12"/>
  <c r="AG130" i="12"/>
  <c r="AH130" i="12"/>
  <c r="AI130" i="12"/>
  <c r="AJ130" i="12"/>
  <c r="AK130" i="12"/>
  <c r="AL130" i="12"/>
  <c r="AM130" i="12"/>
  <c r="AN130" i="12"/>
  <c r="AO130" i="12"/>
  <c r="AP130" i="12"/>
  <c r="AQ130" i="12"/>
  <c r="AR130" i="12"/>
  <c r="AS130" i="12"/>
  <c r="AT130" i="12"/>
  <c r="AU130" i="12"/>
  <c r="AV130" i="12"/>
  <c r="AW130" i="12"/>
  <c r="AX130" i="12"/>
  <c r="AY130" i="12"/>
  <c r="AZ130" i="12"/>
  <c r="BA130" i="12"/>
  <c r="BB130" i="12"/>
  <c r="BC130" i="12"/>
  <c r="BD130" i="12"/>
  <c r="BE130" i="12"/>
  <c r="BF130" i="12"/>
  <c r="BG130" i="12"/>
  <c r="BH130" i="12"/>
  <c r="BI130" i="12"/>
  <c r="BJ130" i="12"/>
  <c r="BK130" i="12"/>
  <c r="BL130" i="12"/>
  <c r="BM130" i="12"/>
  <c r="BN130" i="12"/>
  <c r="BO130" i="12"/>
  <c r="BP130" i="12"/>
  <c r="BQ130" i="12"/>
  <c r="BR130" i="12"/>
  <c r="BS130" i="12"/>
  <c r="BT130" i="12"/>
  <c r="BU130" i="12"/>
  <c r="BV130" i="12"/>
  <c r="C131" i="12"/>
  <c r="D131" i="12"/>
  <c r="E131" i="12"/>
  <c r="F131" i="12"/>
  <c r="G131" i="12"/>
  <c r="H131" i="12"/>
  <c r="I131" i="12"/>
  <c r="J131" i="12"/>
  <c r="K131" i="12"/>
  <c r="L131" i="12"/>
  <c r="M131" i="12"/>
  <c r="N131" i="12"/>
  <c r="O131" i="12"/>
  <c r="P131" i="12"/>
  <c r="Q131" i="12"/>
  <c r="R131" i="12"/>
  <c r="S131" i="12"/>
  <c r="T131" i="12"/>
  <c r="U131" i="12"/>
  <c r="V131" i="12"/>
  <c r="W131" i="12"/>
  <c r="X131" i="12"/>
  <c r="Y131" i="12"/>
  <c r="Z131" i="12"/>
  <c r="AA131" i="12"/>
  <c r="AB131" i="12"/>
  <c r="AC131" i="12"/>
  <c r="AD131" i="12"/>
  <c r="AE131" i="12"/>
  <c r="AF131" i="12"/>
  <c r="AG131" i="12"/>
  <c r="AH131" i="12"/>
  <c r="AI131" i="12"/>
  <c r="AJ131" i="12"/>
  <c r="AK131" i="12"/>
  <c r="AL131" i="12"/>
  <c r="AM131" i="12"/>
  <c r="AN131" i="12"/>
  <c r="AO131" i="12"/>
  <c r="AP131" i="12"/>
  <c r="AQ131" i="12"/>
  <c r="AR131" i="12"/>
  <c r="AS131" i="12"/>
  <c r="AT131" i="12"/>
  <c r="AU131" i="12"/>
  <c r="AV131" i="12"/>
  <c r="AW131" i="12"/>
  <c r="AX131" i="12"/>
  <c r="AY131" i="12"/>
  <c r="AZ131" i="12"/>
  <c r="BA131" i="12"/>
  <c r="BB131" i="12"/>
  <c r="BC131" i="12"/>
  <c r="BD131" i="12"/>
  <c r="BE131" i="12"/>
  <c r="BF131" i="12"/>
  <c r="BG131" i="12"/>
  <c r="BH131" i="12"/>
  <c r="BI131" i="12"/>
  <c r="BJ131" i="12"/>
  <c r="BK131" i="12"/>
  <c r="BL131" i="12"/>
  <c r="BM131" i="12"/>
  <c r="BN131" i="12"/>
  <c r="BO131" i="12"/>
  <c r="BP131" i="12"/>
  <c r="BQ131" i="12"/>
  <c r="BR131" i="12"/>
  <c r="BS131" i="12"/>
  <c r="BT131" i="12"/>
  <c r="BU131" i="12"/>
  <c r="BV131" i="12"/>
  <c r="C132" i="12"/>
  <c r="D132" i="12"/>
  <c r="E132" i="12"/>
  <c r="F132" i="12"/>
  <c r="G132" i="12"/>
  <c r="H132" i="12"/>
  <c r="I132" i="12"/>
  <c r="J132" i="12"/>
  <c r="K132" i="12"/>
  <c r="L132" i="12"/>
  <c r="M132" i="12"/>
  <c r="N132" i="12"/>
  <c r="O132" i="12"/>
  <c r="P132" i="12"/>
  <c r="Q132" i="12"/>
  <c r="R132" i="12"/>
  <c r="S132" i="12"/>
  <c r="T132" i="12"/>
  <c r="U132" i="12"/>
  <c r="V132" i="12"/>
  <c r="W132" i="12"/>
  <c r="X132" i="12"/>
  <c r="Y132" i="12"/>
  <c r="Z132" i="12"/>
  <c r="AA132" i="12"/>
  <c r="AB132" i="12"/>
  <c r="AC132" i="12"/>
  <c r="AD132" i="12"/>
  <c r="AE132" i="12"/>
  <c r="AF132" i="12"/>
  <c r="AG132" i="12"/>
  <c r="AH132" i="12"/>
  <c r="AI132" i="12"/>
  <c r="AJ132" i="12"/>
  <c r="AK132" i="12"/>
  <c r="AL132" i="12"/>
  <c r="AM132" i="12"/>
  <c r="AN132" i="12"/>
  <c r="AO132" i="12"/>
  <c r="AP132" i="12"/>
  <c r="AQ132" i="12"/>
  <c r="AR132" i="12"/>
  <c r="AS132" i="12"/>
  <c r="AT132" i="12"/>
  <c r="AU132" i="12"/>
  <c r="AV132" i="12"/>
  <c r="AW132" i="12"/>
  <c r="AX132" i="12"/>
  <c r="AY132" i="12"/>
  <c r="AZ132" i="12"/>
  <c r="BA132" i="12"/>
  <c r="BB132" i="12"/>
  <c r="BC132" i="12"/>
  <c r="BD132" i="12"/>
  <c r="BE132" i="12"/>
  <c r="BF132" i="12"/>
  <c r="BG132" i="12"/>
  <c r="BH132" i="12"/>
  <c r="BI132" i="12"/>
  <c r="BJ132" i="12"/>
  <c r="BK132" i="12"/>
  <c r="BL132" i="12"/>
  <c r="BM132" i="12"/>
  <c r="BN132" i="12"/>
  <c r="BO132" i="12"/>
  <c r="BP132" i="12"/>
  <c r="BQ132" i="12"/>
  <c r="BR132" i="12"/>
  <c r="BS132" i="12"/>
  <c r="BT132" i="12"/>
  <c r="BU132" i="12"/>
  <c r="BV132" i="12"/>
  <c r="C133" i="12"/>
  <c r="D133" i="12"/>
  <c r="E133" i="12"/>
  <c r="F133" i="12"/>
  <c r="G133" i="12"/>
  <c r="H133" i="12"/>
  <c r="I133" i="12"/>
  <c r="J133" i="12"/>
  <c r="K133" i="12"/>
  <c r="L133" i="12"/>
  <c r="M133" i="12"/>
  <c r="N133" i="12"/>
  <c r="O133" i="12"/>
  <c r="P133" i="12"/>
  <c r="Q133" i="12"/>
  <c r="R133" i="12"/>
  <c r="S133" i="12"/>
  <c r="T133" i="12"/>
  <c r="U133" i="12"/>
  <c r="V133" i="12"/>
  <c r="W133" i="12"/>
  <c r="X133" i="12"/>
  <c r="Y133" i="12"/>
  <c r="Z133" i="12"/>
  <c r="AA133" i="12"/>
  <c r="AB133" i="12"/>
  <c r="AC133" i="12"/>
  <c r="AD133" i="12"/>
  <c r="AE133" i="12"/>
  <c r="AF133" i="12"/>
  <c r="AG133" i="12"/>
  <c r="AH133" i="12"/>
  <c r="AI133" i="12"/>
  <c r="AJ133" i="12"/>
  <c r="AK133" i="12"/>
  <c r="AL133" i="12"/>
  <c r="AM133" i="12"/>
  <c r="AN133" i="12"/>
  <c r="AO133" i="12"/>
  <c r="AP133" i="12"/>
  <c r="AQ133" i="12"/>
  <c r="AR133" i="12"/>
  <c r="AS133" i="12"/>
  <c r="AT133" i="12"/>
  <c r="AU133" i="12"/>
  <c r="AV133" i="12"/>
  <c r="AW133" i="12"/>
  <c r="AX133" i="12"/>
  <c r="AY133" i="12"/>
  <c r="AZ133" i="12"/>
  <c r="BA133" i="12"/>
  <c r="BB133" i="12"/>
  <c r="BC133" i="12"/>
  <c r="BD133" i="12"/>
  <c r="BE133" i="12"/>
  <c r="BF133" i="12"/>
  <c r="BG133" i="12"/>
  <c r="BH133" i="12"/>
  <c r="BI133" i="12"/>
  <c r="BJ133" i="12"/>
  <c r="BK133" i="12"/>
  <c r="BL133" i="12"/>
  <c r="BM133" i="12"/>
  <c r="BN133" i="12"/>
  <c r="BO133" i="12"/>
  <c r="BP133" i="12"/>
  <c r="BQ133" i="12"/>
  <c r="BR133" i="12"/>
  <c r="BS133" i="12"/>
  <c r="BT133" i="12"/>
  <c r="BU133" i="12"/>
  <c r="BV133" i="12"/>
  <c r="C134" i="12"/>
  <c r="D134" i="12"/>
  <c r="E134" i="12"/>
  <c r="F134" i="12"/>
  <c r="G134" i="12"/>
  <c r="H134" i="12"/>
  <c r="I134" i="12"/>
  <c r="J134" i="12"/>
  <c r="K134" i="12"/>
  <c r="L134" i="12"/>
  <c r="M134" i="12"/>
  <c r="N134" i="12"/>
  <c r="O134" i="12"/>
  <c r="P134" i="12"/>
  <c r="Q134" i="12"/>
  <c r="R134" i="12"/>
  <c r="S134" i="12"/>
  <c r="T134" i="12"/>
  <c r="U134" i="12"/>
  <c r="V134" i="12"/>
  <c r="W134" i="12"/>
  <c r="X134" i="12"/>
  <c r="Y134" i="12"/>
  <c r="Z134" i="12"/>
  <c r="AA134" i="12"/>
  <c r="AB134" i="12"/>
  <c r="AC134" i="12"/>
  <c r="AD134" i="12"/>
  <c r="AE134" i="12"/>
  <c r="AF134" i="12"/>
  <c r="AG134" i="12"/>
  <c r="AH134" i="12"/>
  <c r="AI134" i="12"/>
  <c r="AJ134" i="12"/>
  <c r="AK134" i="12"/>
  <c r="AL134" i="12"/>
  <c r="AM134" i="12"/>
  <c r="AN134" i="12"/>
  <c r="AO134" i="12"/>
  <c r="AP134" i="12"/>
  <c r="AQ134" i="12"/>
  <c r="AR134" i="12"/>
  <c r="AS134" i="12"/>
  <c r="AT134" i="12"/>
  <c r="AU134" i="12"/>
  <c r="AV134" i="12"/>
  <c r="AW134" i="12"/>
  <c r="AX134" i="12"/>
  <c r="AY134" i="12"/>
  <c r="AZ134" i="12"/>
  <c r="BA134" i="12"/>
  <c r="BB134" i="12"/>
  <c r="BC134" i="12"/>
  <c r="BD134" i="12"/>
  <c r="BE134" i="12"/>
  <c r="BF134" i="12"/>
  <c r="BG134" i="12"/>
  <c r="BH134" i="12"/>
  <c r="BI134" i="12"/>
  <c r="BJ134" i="12"/>
  <c r="BK134" i="12"/>
  <c r="BL134" i="12"/>
  <c r="BM134" i="12"/>
  <c r="BN134" i="12"/>
  <c r="BO134" i="12"/>
  <c r="BP134" i="12"/>
  <c r="BQ134" i="12"/>
  <c r="BR134" i="12"/>
  <c r="BS134" i="12"/>
  <c r="BT134" i="12"/>
  <c r="BU134" i="12"/>
  <c r="BV134" i="12"/>
  <c r="C135" i="12"/>
  <c r="D135" i="12"/>
  <c r="E135" i="12"/>
  <c r="F135" i="12"/>
  <c r="G135" i="12"/>
  <c r="H135" i="12"/>
  <c r="I135" i="12"/>
  <c r="J135" i="12"/>
  <c r="K135" i="12"/>
  <c r="L135" i="12"/>
  <c r="M135" i="12"/>
  <c r="N135" i="12"/>
  <c r="O135" i="12"/>
  <c r="P135" i="12"/>
  <c r="Q135" i="12"/>
  <c r="R135" i="12"/>
  <c r="S135" i="12"/>
  <c r="T135" i="12"/>
  <c r="U135" i="12"/>
  <c r="V135" i="12"/>
  <c r="W135" i="12"/>
  <c r="X135" i="12"/>
  <c r="Y135" i="12"/>
  <c r="Z135" i="12"/>
  <c r="AA135" i="12"/>
  <c r="AB135" i="12"/>
  <c r="AC135" i="12"/>
  <c r="AD135" i="12"/>
  <c r="AE135" i="12"/>
  <c r="AF135" i="12"/>
  <c r="AG135" i="12"/>
  <c r="AH135" i="12"/>
  <c r="AI135" i="12"/>
  <c r="AJ135" i="12"/>
  <c r="AK135" i="12"/>
  <c r="AL135" i="12"/>
  <c r="AM135" i="12"/>
  <c r="AN135" i="12"/>
  <c r="AO135" i="12"/>
  <c r="AP135" i="12"/>
  <c r="AQ135" i="12"/>
  <c r="AR135" i="12"/>
  <c r="AS135" i="12"/>
  <c r="AT135" i="12"/>
  <c r="AU135" i="12"/>
  <c r="AV135" i="12"/>
  <c r="AW135" i="12"/>
  <c r="AX135" i="12"/>
  <c r="AY135" i="12"/>
  <c r="AZ135" i="12"/>
  <c r="BA135" i="12"/>
  <c r="BB135" i="12"/>
  <c r="BC135" i="12"/>
  <c r="BD135" i="12"/>
  <c r="BE135" i="12"/>
  <c r="BF135" i="12"/>
  <c r="BG135" i="12"/>
  <c r="BH135" i="12"/>
  <c r="BI135" i="12"/>
  <c r="BJ135" i="12"/>
  <c r="BK135" i="12"/>
  <c r="BL135" i="12"/>
  <c r="BM135" i="12"/>
  <c r="BN135" i="12"/>
  <c r="BO135" i="12"/>
  <c r="BP135" i="12"/>
  <c r="BQ135" i="12"/>
  <c r="BR135" i="12"/>
  <c r="BS135" i="12"/>
  <c r="BT135" i="12"/>
  <c r="BU135" i="12"/>
  <c r="BV135" i="12"/>
  <c r="C136" i="12"/>
  <c r="D136" i="12"/>
  <c r="E136" i="12"/>
  <c r="F136" i="12"/>
  <c r="G136" i="12"/>
  <c r="H136" i="12"/>
  <c r="I136" i="12"/>
  <c r="J136" i="12"/>
  <c r="K136" i="12"/>
  <c r="L136" i="12"/>
  <c r="M136" i="12"/>
  <c r="N136" i="12"/>
  <c r="O136" i="12"/>
  <c r="P136" i="12"/>
  <c r="Q136" i="12"/>
  <c r="R136" i="12"/>
  <c r="S136" i="12"/>
  <c r="T136" i="12"/>
  <c r="U136" i="12"/>
  <c r="V136" i="12"/>
  <c r="W136" i="12"/>
  <c r="X136" i="12"/>
  <c r="Y136" i="12"/>
  <c r="Z136" i="12"/>
  <c r="AA136" i="12"/>
  <c r="AB136" i="12"/>
  <c r="AC136" i="12"/>
  <c r="AD136" i="12"/>
  <c r="AE136" i="12"/>
  <c r="AF136" i="12"/>
  <c r="AG136" i="12"/>
  <c r="AH136" i="12"/>
  <c r="AI136" i="12"/>
  <c r="AJ136" i="12"/>
  <c r="AK136" i="12"/>
  <c r="AL136" i="12"/>
  <c r="AM136" i="12"/>
  <c r="AN136" i="12"/>
  <c r="AO136" i="12"/>
  <c r="AP136" i="12"/>
  <c r="AQ136" i="12"/>
  <c r="AR136" i="12"/>
  <c r="AS136" i="12"/>
  <c r="AT136" i="12"/>
  <c r="AU136" i="12"/>
  <c r="AV136" i="12"/>
  <c r="AW136" i="12"/>
  <c r="AX136" i="12"/>
  <c r="AY136" i="12"/>
  <c r="AZ136" i="12"/>
  <c r="BA136" i="12"/>
  <c r="BB136" i="12"/>
  <c r="BC136" i="12"/>
  <c r="BD136" i="12"/>
  <c r="BE136" i="12"/>
  <c r="BF136" i="12"/>
  <c r="BG136" i="12"/>
  <c r="BH136" i="12"/>
  <c r="BI136" i="12"/>
  <c r="BJ136" i="12"/>
  <c r="BK136" i="12"/>
  <c r="BL136" i="12"/>
  <c r="BM136" i="12"/>
  <c r="BN136" i="12"/>
  <c r="BO136" i="12"/>
  <c r="BP136" i="12"/>
  <c r="BQ136" i="12"/>
  <c r="BR136" i="12"/>
  <c r="BS136" i="12"/>
  <c r="BT136" i="12"/>
  <c r="BU136" i="12"/>
  <c r="BV136" i="12"/>
  <c r="C137" i="12"/>
  <c r="D137" i="12"/>
  <c r="E137" i="12"/>
  <c r="F137" i="12"/>
  <c r="G137" i="12"/>
  <c r="H137" i="12"/>
  <c r="I137" i="12"/>
  <c r="J137" i="12"/>
  <c r="K137" i="12"/>
  <c r="L137" i="12"/>
  <c r="M137" i="12"/>
  <c r="N137" i="12"/>
  <c r="O137" i="12"/>
  <c r="P137" i="12"/>
  <c r="Q137" i="12"/>
  <c r="R137" i="12"/>
  <c r="S137" i="12"/>
  <c r="T137" i="12"/>
  <c r="U137" i="12"/>
  <c r="V137" i="12"/>
  <c r="W137" i="12"/>
  <c r="X137" i="12"/>
  <c r="Y137" i="12"/>
  <c r="Z137" i="12"/>
  <c r="AA137" i="12"/>
  <c r="AB137" i="12"/>
  <c r="AC137" i="12"/>
  <c r="AD137" i="12"/>
  <c r="AE137" i="12"/>
  <c r="AF137" i="12"/>
  <c r="AG137" i="12"/>
  <c r="AH137" i="12"/>
  <c r="AI137" i="12"/>
  <c r="AJ137" i="12"/>
  <c r="AK137" i="12"/>
  <c r="AL137" i="12"/>
  <c r="AM137" i="12"/>
  <c r="AN137" i="12"/>
  <c r="AO137" i="12"/>
  <c r="AP137" i="12"/>
  <c r="AQ137" i="12"/>
  <c r="AR137" i="12"/>
  <c r="AS137" i="12"/>
  <c r="AT137" i="12"/>
  <c r="AU137" i="12"/>
  <c r="AV137" i="12"/>
  <c r="AW137" i="12"/>
  <c r="AX137" i="12"/>
  <c r="AY137" i="12"/>
  <c r="AZ137" i="12"/>
  <c r="BA137" i="12"/>
  <c r="BB137" i="12"/>
  <c r="BC137" i="12"/>
  <c r="BD137" i="12"/>
  <c r="BE137" i="12"/>
  <c r="BF137" i="12"/>
  <c r="BG137" i="12"/>
  <c r="BH137" i="12"/>
  <c r="BI137" i="12"/>
  <c r="BJ137" i="12"/>
  <c r="BK137" i="12"/>
  <c r="BL137" i="12"/>
  <c r="BM137" i="12"/>
  <c r="BN137" i="12"/>
  <c r="BO137" i="12"/>
  <c r="BP137" i="12"/>
  <c r="BQ137" i="12"/>
  <c r="BR137" i="12"/>
  <c r="BS137" i="12"/>
  <c r="BT137" i="12"/>
  <c r="BU137" i="12"/>
  <c r="BV137" i="12"/>
  <c r="C138" i="12"/>
  <c r="D138" i="12"/>
  <c r="E138" i="12"/>
  <c r="F138" i="12"/>
  <c r="G138" i="12"/>
  <c r="H138" i="12"/>
  <c r="I138" i="12"/>
  <c r="J138" i="12"/>
  <c r="K138" i="12"/>
  <c r="L138" i="12"/>
  <c r="M138" i="12"/>
  <c r="N138" i="12"/>
  <c r="O138" i="12"/>
  <c r="P138" i="12"/>
  <c r="Q138" i="12"/>
  <c r="R138" i="12"/>
  <c r="S138" i="12"/>
  <c r="T138" i="12"/>
  <c r="U138" i="12"/>
  <c r="V138" i="12"/>
  <c r="W138" i="12"/>
  <c r="X138" i="12"/>
  <c r="Y138" i="12"/>
  <c r="Z138" i="12"/>
  <c r="AA138" i="12"/>
  <c r="AB138" i="12"/>
  <c r="AC138" i="12"/>
  <c r="AD138" i="12"/>
  <c r="AE138" i="12"/>
  <c r="AF138" i="12"/>
  <c r="AG138" i="12"/>
  <c r="AH138" i="12"/>
  <c r="AI138" i="12"/>
  <c r="AJ138" i="12"/>
  <c r="AK138" i="12"/>
  <c r="AL138" i="12"/>
  <c r="AM138" i="12"/>
  <c r="AN138" i="12"/>
  <c r="AO138" i="12"/>
  <c r="AP138" i="12"/>
  <c r="AQ138" i="12"/>
  <c r="AR138" i="12"/>
  <c r="AS138" i="12"/>
  <c r="AT138" i="12"/>
  <c r="AU138" i="12"/>
  <c r="AV138" i="12"/>
  <c r="AW138" i="12"/>
  <c r="AX138" i="12"/>
  <c r="AY138" i="12"/>
  <c r="AZ138" i="12"/>
  <c r="BA138" i="12"/>
  <c r="BB138" i="12"/>
  <c r="BC138" i="12"/>
  <c r="BD138" i="12"/>
  <c r="BE138" i="12"/>
  <c r="BF138" i="12"/>
  <c r="BG138" i="12"/>
  <c r="BH138" i="12"/>
  <c r="BI138" i="12"/>
  <c r="BJ138" i="12"/>
  <c r="BK138" i="12"/>
  <c r="BL138" i="12"/>
  <c r="BM138" i="12"/>
  <c r="BN138" i="12"/>
  <c r="BO138" i="12"/>
  <c r="BP138" i="12"/>
  <c r="BQ138" i="12"/>
  <c r="BR138" i="12"/>
  <c r="BS138" i="12"/>
  <c r="BT138" i="12"/>
  <c r="BU138" i="12"/>
  <c r="BV138" i="12"/>
  <c r="C139" i="12"/>
  <c r="D139" i="12"/>
  <c r="E139" i="12"/>
  <c r="F139" i="12"/>
  <c r="G139" i="12"/>
  <c r="H139" i="12"/>
  <c r="I139" i="12"/>
  <c r="J139" i="12"/>
  <c r="K139" i="12"/>
  <c r="L139" i="12"/>
  <c r="M139" i="12"/>
  <c r="N139" i="12"/>
  <c r="O139" i="12"/>
  <c r="P139" i="12"/>
  <c r="Q139" i="12"/>
  <c r="R139" i="12"/>
  <c r="S139" i="12"/>
  <c r="T139" i="12"/>
  <c r="U139" i="12"/>
  <c r="V139" i="12"/>
  <c r="W139" i="12"/>
  <c r="X139" i="12"/>
  <c r="Y139" i="12"/>
  <c r="Z139" i="12"/>
  <c r="AA139" i="12"/>
  <c r="AB139" i="12"/>
  <c r="AC139" i="12"/>
  <c r="AD139" i="12"/>
  <c r="AE139" i="12"/>
  <c r="AF139" i="12"/>
  <c r="AG139" i="12"/>
  <c r="AH139" i="12"/>
  <c r="AI139" i="12"/>
  <c r="AJ139" i="12"/>
  <c r="AK139" i="12"/>
  <c r="AL139" i="12"/>
  <c r="AM139" i="12"/>
  <c r="AN139" i="12"/>
  <c r="AO139" i="12"/>
  <c r="AP139" i="12"/>
  <c r="AQ139" i="12"/>
  <c r="AR139" i="12"/>
  <c r="AS139" i="12"/>
  <c r="AT139" i="12"/>
  <c r="AU139" i="12"/>
  <c r="AV139" i="12"/>
  <c r="AW139" i="12"/>
  <c r="AX139" i="12"/>
  <c r="AY139" i="12"/>
  <c r="AZ139" i="12"/>
  <c r="BA139" i="12"/>
  <c r="BB139" i="12"/>
  <c r="BC139" i="12"/>
  <c r="BD139" i="12"/>
  <c r="BE139" i="12"/>
  <c r="BF139" i="12"/>
  <c r="BG139" i="12"/>
  <c r="BH139" i="12"/>
  <c r="BI139" i="12"/>
  <c r="BJ139" i="12"/>
  <c r="BK139" i="12"/>
  <c r="BL139" i="12"/>
  <c r="BM139" i="12"/>
  <c r="BN139" i="12"/>
  <c r="BO139" i="12"/>
  <c r="BP139" i="12"/>
  <c r="BQ139" i="12"/>
  <c r="BR139" i="12"/>
  <c r="BS139" i="12"/>
  <c r="BT139" i="12"/>
  <c r="BU139" i="12"/>
  <c r="BV139" i="12"/>
  <c r="C140" i="12"/>
  <c r="D140" i="12"/>
  <c r="E140" i="12"/>
  <c r="F140" i="12"/>
  <c r="G140" i="12"/>
  <c r="H140" i="12"/>
  <c r="I140" i="12"/>
  <c r="J140" i="12"/>
  <c r="K140" i="12"/>
  <c r="L140" i="12"/>
  <c r="M140" i="12"/>
  <c r="N140" i="12"/>
  <c r="O140" i="12"/>
  <c r="P140" i="12"/>
  <c r="Q140" i="12"/>
  <c r="R140" i="12"/>
  <c r="S140" i="12"/>
  <c r="T140" i="12"/>
  <c r="U140" i="12"/>
  <c r="V140" i="12"/>
  <c r="W140" i="12"/>
  <c r="X140" i="12"/>
  <c r="Y140" i="12"/>
  <c r="Z140" i="12"/>
  <c r="AA140" i="12"/>
  <c r="AB140" i="12"/>
  <c r="AC140" i="12"/>
  <c r="AD140" i="12"/>
  <c r="AE140" i="12"/>
  <c r="AF140" i="12"/>
  <c r="AG140" i="12"/>
  <c r="AH140" i="12"/>
  <c r="AI140" i="12"/>
  <c r="AJ140" i="12"/>
  <c r="AK140" i="12"/>
  <c r="AL140" i="12"/>
  <c r="AM140" i="12"/>
  <c r="AN140" i="12"/>
  <c r="AO140" i="12"/>
  <c r="AP140" i="12"/>
  <c r="AQ140" i="12"/>
  <c r="AR140" i="12"/>
  <c r="AS140" i="12"/>
  <c r="AT140" i="12"/>
  <c r="AU140" i="12"/>
  <c r="AV140" i="12"/>
  <c r="AW140" i="12"/>
  <c r="AX140" i="12"/>
  <c r="AY140" i="12"/>
  <c r="AZ140" i="12"/>
  <c r="BA140" i="12"/>
  <c r="BB140" i="12"/>
  <c r="BC140" i="12"/>
  <c r="BD140" i="12"/>
  <c r="BE140" i="12"/>
  <c r="BF140" i="12"/>
  <c r="BG140" i="12"/>
  <c r="BH140" i="12"/>
  <c r="BI140" i="12"/>
  <c r="BJ140" i="12"/>
  <c r="BK140" i="12"/>
  <c r="BL140" i="12"/>
  <c r="BM140" i="12"/>
  <c r="BN140" i="12"/>
  <c r="BO140" i="12"/>
  <c r="BP140" i="12"/>
  <c r="BQ140" i="12"/>
  <c r="BR140" i="12"/>
  <c r="BS140" i="12"/>
  <c r="BT140" i="12"/>
  <c r="BU140" i="12"/>
  <c r="BV140" i="12"/>
  <c r="C141" i="12"/>
  <c r="D141" i="12"/>
  <c r="E141" i="12"/>
  <c r="F141" i="12"/>
  <c r="G141" i="12"/>
  <c r="H141" i="12"/>
  <c r="I141" i="12"/>
  <c r="J141" i="12"/>
  <c r="K141" i="12"/>
  <c r="L141" i="12"/>
  <c r="M141" i="12"/>
  <c r="N141" i="12"/>
  <c r="O141" i="12"/>
  <c r="P141" i="12"/>
  <c r="Q141" i="12"/>
  <c r="R141" i="12"/>
  <c r="S141" i="12"/>
  <c r="T141" i="12"/>
  <c r="U141" i="12"/>
  <c r="V141" i="12"/>
  <c r="W141" i="12"/>
  <c r="X141" i="12"/>
  <c r="Y141" i="12"/>
  <c r="Z141" i="12"/>
  <c r="AA141" i="12"/>
  <c r="AB141" i="12"/>
  <c r="AC141" i="12"/>
  <c r="AD141" i="12"/>
  <c r="AE141" i="12"/>
  <c r="AF141" i="12"/>
  <c r="AG141" i="12"/>
  <c r="AH141" i="12"/>
  <c r="AI141" i="12"/>
  <c r="AJ141" i="12"/>
  <c r="AK141" i="12"/>
  <c r="AL141" i="12"/>
  <c r="AM141" i="12"/>
  <c r="AN141" i="12"/>
  <c r="AO141" i="12"/>
  <c r="AP141" i="12"/>
  <c r="AQ141" i="12"/>
  <c r="AR141" i="12"/>
  <c r="AS141" i="12"/>
  <c r="AT141" i="12"/>
  <c r="AU141" i="12"/>
  <c r="AV141" i="12"/>
  <c r="AW141" i="12"/>
  <c r="AX141" i="12"/>
  <c r="AY141" i="12"/>
  <c r="AZ141" i="12"/>
  <c r="BA141" i="12"/>
  <c r="BB141" i="12"/>
  <c r="BC141" i="12"/>
  <c r="BD141" i="12"/>
  <c r="BE141" i="12"/>
  <c r="BF141" i="12"/>
  <c r="BG141" i="12"/>
  <c r="BH141" i="12"/>
  <c r="BI141" i="12"/>
  <c r="BJ141" i="12"/>
  <c r="BK141" i="12"/>
  <c r="BL141" i="12"/>
  <c r="BM141" i="12"/>
  <c r="BN141" i="12"/>
  <c r="BO141" i="12"/>
  <c r="BP141" i="12"/>
  <c r="BQ141" i="12"/>
  <c r="BR141" i="12"/>
  <c r="BS141" i="12"/>
  <c r="BT141" i="12"/>
  <c r="BU141" i="12"/>
  <c r="BV141" i="12"/>
  <c r="C142" i="12"/>
  <c r="D142" i="12"/>
  <c r="E142" i="12"/>
  <c r="F142" i="12"/>
  <c r="G142" i="12"/>
  <c r="H142" i="12"/>
  <c r="I142" i="12"/>
  <c r="J142" i="12"/>
  <c r="K142" i="12"/>
  <c r="L142" i="12"/>
  <c r="M142" i="12"/>
  <c r="N142" i="12"/>
  <c r="O142" i="12"/>
  <c r="P142" i="12"/>
  <c r="Q142" i="12"/>
  <c r="R142" i="12"/>
  <c r="S142" i="12"/>
  <c r="T142" i="12"/>
  <c r="U142" i="12"/>
  <c r="V142" i="12"/>
  <c r="W142" i="12"/>
  <c r="X142" i="12"/>
  <c r="Y142" i="12"/>
  <c r="Z142" i="12"/>
  <c r="AA142" i="12"/>
  <c r="AB142" i="12"/>
  <c r="AC142" i="12"/>
  <c r="AD142" i="12"/>
  <c r="AE142" i="12"/>
  <c r="AF142" i="12"/>
  <c r="AG142" i="12"/>
  <c r="AH142" i="12"/>
  <c r="AI142" i="12"/>
  <c r="AJ142" i="12"/>
  <c r="AK142" i="12"/>
  <c r="AL142" i="12"/>
  <c r="AM142" i="12"/>
  <c r="AN142" i="12"/>
  <c r="AO142" i="12"/>
  <c r="AP142" i="12"/>
  <c r="AQ142" i="12"/>
  <c r="AR142" i="12"/>
  <c r="AS142" i="12"/>
  <c r="AT142" i="12"/>
  <c r="AU142" i="12"/>
  <c r="AV142" i="12"/>
  <c r="AW142" i="12"/>
  <c r="AX142" i="12"/>
  <c r="AY142" i="12"/>
  <c r="AZ142" i="12"/>
  <c r="BA142" i="12"/>
  <c r="BB142" i="12"/>
  <c r="BC142" i="12"/>
  <c r="BD142" i="12"/>
  <c r="BE142" i="12"/>
  <c r="BF142" i="12"/>
  <c r="BG142" i="12"/>
  <c r="BH142" i="12"/>
  <c r="BI142" i="12"/>
  <c r="BJ142" i="12"/>
  <c r="BK142" i="12"/>
  <c r="BL142" i="12"/>
  <c r="BM142" i="12"/>
  <c r="BN142" i="12"/>
  <c r="BO142" i="12"/>
  <c r="BP142" i="12"/>
  <c r="BQ142" i="12"/>
  <c r="BR142" i="12"/>
  <c r="BS142" i="12"/>
  <c r="BT142" i="12"/>
  <c r="BU142" i="12"/>
  <c r="BV142" i="12"/>
  <c r="C143" i="12"/>
  <c r="D143" i="12"/>
  <c r="E143" i="12"/>
  <c r="F143" i="12"/>
  <c r="G143" i="12"/>
  <c r="H143" i="12"/>
  <c r="I143" i="12"/>
  <c r="J143" i="12"/>
  <c r="K143" i="12"/>
  <c r="L143" i="12"/>
  <c r="M143" i="12"/>
  <c r="N143" i="12"/>
  <c r="O143" i="12"/>
  <c r="P143" i="12"/>
  <c r="Q143" i="12"/>
  <c r="R143" i="12"/>
  <c r="S143" i="12"/>
  <c r="T143" i="12"/>
  <c r="U143" i="12"/>
  <c r="V143" i="12"/>
  <c r="W143" i="12"/>
  <c r="X143" i="12"/>
  <c r="Y143" i="12"/>
  <c r="Z143" i="12"/>
  <c r="AA143" i="12"/>
  <c r="AB143" i="12"/>
  <c r="AC143" i="12"/>
  <c r="AD143" i="12"/>
  <c r="AE143" i="12"/>
  <c r="AF143" i="12"/>
  <c r="AG143" i="12"/>
  <c r="AH143" i="12"/>
  <c r="AI143" i="12"/>
  <c r="AJ143" i="12"/>
  <c r="AK143" i="12"/>
  <c r="AL143" i="12"/>
  <c r="AM143" i="12"/>
  <c r="AN143" i="12"/>
  <c r="AO143" i="12"/>
  <c r="AP143" i="12"/>
  <c r="AQ143" i="12"/>
  <c r="AR143" i="12"/>
  <c r="AS143" i="12"/>
  <c r="AT143" i="12"/>
  <c r="AU143" i="12"/>
  <c r="AV143" i="12"/>
  <c r="AW143" i="12"/>
  <c r="AX143" i="12"/>
  <c r="AY143" i="12"/>
  <c r="AZ143" i="12"/>
  <c r="BA143" i="12"/>
  <c r="BB143" i="12"/>
  <c r="BC143" i="12"/>
  <c r="BD143" i="12"/>
  <c r="BE143" i="12"/>
  <c r="BF143" i="12"/>
  <c r="BG143" i="12"/>
  <c r="BH143" i="12"/>
  <c r="BI143" i="12"/>
  <c r="BJ143" i="12"/>
  <c r="BK143" i="12"/>
  <c r="BL143" i="12"/>
  <c r="BM143" i="12"/>
  <c r="BN143" i="12"/>
  <c r="BO143" i="12"/>
  <c r="BP143" i="12"/>
  <c r="BQ143" i="12"/>
  <c r="BR143" i="12"/>
  <c r="BS143" i="12"/>
  <c r="BT143" i="12"/>
  <c r="BU143" i="12"/>
  <c r="BV143" i="12"/>
  <c r="C144" i="12"/>
  <c r="D144" i="12"/>
  <c r="E144" i="12"/>
  <c r="F144" i="12"/>
  <c r="G144" i="12"/>
  <c r="H144" i="12"/>
  <c r="I144" i="12"/>
  <c r="J144" i="12"/>
  <c r="K144" i="12"/>
  <c r="L144" i="12"/>
  <c r="M144" i="12"/>
  <c r="N144" i="12"/>
  <c r="O144" i="12"/>
  <c r="P144" i="12"/>
  <c r="Q144" i="12"/>
  <c r="R144" i="12"/>
  <c r="S144" i="12"/>
  <c r="T144" i="12"/>
  <c r="U144" i="12"/>
  <c r="V144" i="12"/>
  <c r="W144" i="12"/>
  <c r="X144" i="12"/>
  <c r="Y144" i="12"/>
  <c r="Z144" i="12"/>
  <c r="AA144" i="12"/>
  <c r="AB144" i="12"/>
  <c r="AC144" i="12"/>
  <c r="AD144" i="12"/>
  <c r="AE144" i="12"/>
  <c r="AF144" i="12"/>
  <c r="AG144" i="12"/>
  <c r="AH144" i="12"/>
  <c r="AI144" i="12"/>
  <c r="AJ144" i="12"/>
  <c r="AK144" i="12"/>
  <c r="AL144" i="12"/>
  <c r="AM144" i="12"/>
  <c r="AN144" i="12"/>
  <c r="AO144" i="12"/>
  <c r="AP144" i="12"/>
  <c r="AQ144" i="12"/>
  <c r="AR144" i="12"/>
  <c r="AS144" i="12"/>
  <c r="AT144" i="12"/>
  <c r="AU144" i="12"/>
  <c r="AV144" i="12"/>
  <c r="AW144" i="12"/>
  <c r="AX144" i="12"/>
  <c r="AY144" i="12"/>
  <c r="AZ144" i="12"/>
  <c r="BA144" i="12"/>
  <c r="BB144" i="12"/>
  <c r="BC144" i="12"/>
  <c r="BD144" i="12"/>
  <c r="BE144" i="12"/>
  <c r="BF144" i="12"/>
  <c r="BG144" i="12"/>
  <c r="BH144" i="12"/>
  <c r="BI144" i="12"/>
  <c r="BJ144" i="12"/>
  <c r="BK144" i="12"/>
  <c r="BL144" i="12"/>
  <c r="BM144" i="12"/>
  <c r="BN144" i="12"/>
  <c r="BO144" i="12"/>
  <c r="BP144" i="12"/>
  <c r="BQ144" i="12"/>
  <c r="BR144" i="12"/>
  <c r="BS144" i="12"/>
  <c r="BT144" i="12"/>
  <c r="BU144" i="12"/>
  <c r="BV144" i="12"/>
  <c r="C145" i="12"/>
  <c r="D145" i="12"/>
  <c r="E145" i="12"/>
  <c r="F145" i="12"/>
  <c r="G145" i="12"/>
  <c r="H145" i="12"/>
  <c r="I145" i="12"/>
  <c r="J145" i="12"/>
  <c r="K145" i="12"/>
  <c r="L145" i="12"/>
  <c r="M145" i="12"/>
  <c r="N145" i="12"/>
  <c r="O145" i="12"/>
  <c r="P145" i="12"/>
  <c r="Q145" i="12"/>
  <c r="R145" i="12"/>
  <c r="S145" i="12"/>
  <c r="T145" i="12"/>
  <c r="U145" i="12"/>
  <c r="V145" i="12"/>
  <c r="W145" i="12"/>
  <c r="X145" i="12"/>
  <c r="Y145" i="12"/>
  <c r="Z145" i="12"/>
  <c r="AA145" i="12"/>
  <c r="AB145" i="12"/>
  <c r="AC145" i="12"/>
  <c r="AD145" i="12"/>
  <c r="AE145" i="12"/>
  <c r="AF145" i="12"/>
  <c r="AG145" i="12"/>
  <c r="AH145" i="12"/>
  <c r="AI145" i="12"/>
  <c r="AJ145" i="12"/>
  <c r="AK145" i="12"/>
  <c r="AL145" i="12"/>
  <c r="AM145" i="12"/>
  <c r="AN145" i="12"/>
  <c r="AO145" i="12"/>
  <c r="AP145" i="12"/>
  <c r="AQ145" i="12"/>
  <c r="AR145" i="12"/>
  <c r="AS145" i="12"/>
  <c r="AT145" i="12"/>
  <c r="AU145" i="12"/>
  <c r="AV145" i="12"/>
  <c r="AW145" i="12"/>
  <c r="AX145" i="12"/>
  <c r="AY145" i="12"/>
  <c r="AZ145" i="12"/>
  <c r="BA145" i="12"/>
  <c r="BB145" i="12"/>
  <c r="BC145" i="12"/>
  <c r="BD145" i="12"/>
  <c r="BE145" i="12"/>
  <c r="BF145" i="12"/>
  <c r="BG145" i="12"/>
  <c r="BH145" i="12"/>
  <c r="BI145" i="12"/>
  <c r="BJ145" i="12"/>
  <c r="BK145" i="12"/>
  <c r="BL145" i="12"/>
  <c r="BM145" i="12"/>
  <c r="BN145" i="12"/>
  <c r="BO145" i="12"/>
  <c r="BP145" i="12"/>
  <c r="BQ145" i="12"/>
  <c r="BR145" i="12"/>
  <c r="BS145" i="12"/>
  <c r="BT145" i="12"/>
  <c r="BU145" i="12"/>
  <c r="BV145" i="12"/>
  <c r="C146" i="12"/>
  <c r="D146" i="12"/>
  <c r="E146" i="12"/>
  <c r="F146" i="12"/>
  <c r="G146" i="12"/>
  <c r="H146" i="12"/>
  <c r="I146" i="12"/>
  <c r="J146" i="12"/>
  <c r="K146" i="12"/>
  <c r="L146" i="12"/>
  <c r="M146" i="12"/>
  <c r="N146" i="12"/>
  <c r="O146" i="12"/>
  <c r="P146" i="12"/>
  <c r="Q146" i="12"/>
  <c r="R146" i="12"/>
  <c r="S146" i="12"/>
  <c r="T146" i="12"/>
  <c r="U146" i="12"/>
  <c r="V146" i="12"/>
  <c r="W146" i="12"/>
  <c r="X146" i="12"/>
  <c r="Y146" i="12"/>
  <c r="Z146" i="12"/>
  <c r="AA146" i="12"/>
  <c r="AB146" i="12"/>
  <c r="AC146" i="12"/>
  <c r="AD146" i="12"/>
  <c r="AE146" i="12"/>
  <c r="AF146" i="12"/>
  <c r="AG146" i="12"/>
  <c r="AH146" i="12"/>
  <c r="AI146" i="12"/>
  <c r="AJ146" i="12"/>
  <c r="AK146" i="12"/>
  <c r="AL146" i="12"/>
  <c r="AM146" i="12"/>
  <c r="AN146" i="12"/>
  <c r="AO146" i="12"/>
  <c r="AP146" i="12"/>
  <c r="AQ146" i="12"/>
  <c r="AR146" i="12"/>
  <c r="AS146" i="12"/>
  <c r="AT146" i="12"/>
  <c r="AU146" i="12"/>
  <c r="AV146" i="12"/>
  <c r="AW146" i="12"/>
  <c r="AX146" i="12"/>
  <c r="AY146" i="12"/>
  <c r="AZ146" i="12"/>
  <c r="BA146" i="12"/>
  <c r="BB146" i="12"/>
  <c r="BC146" i="12"/>
  <c r="BD146" i="12"/>
  <c r="BE146" i="12"/>
  <c r="BF146" i="12"/>
  <c r="BG146" i="12"/>
  <c r="BH146" i="12"/>
  <c r="BI146" i="12"/>
  <c r="BJ146" i="12"/>
  <c r="BK146" i="12"/>
  <c r="BL146" i="12"/>
  <c r="BM146" i="12"/>
  <c r="BN146" i="12"/>
  <c r="BO146" i="12"/>
  <c r="BP146" i="12"/>
  <c r="BQ146" i="12"/>
  <c r="BR146" i="12"/>
  <c r="BS146" i="12"/>
  <c r="BT146" i="12"/>
  <c r="BU146" i="12"/>
  <c r="BV146" i="12"/>
  <c r="C147" i="12"/>
  <c r="D147" i="12"/>
  <c r="E147" i="12"/>
  <c r="F147" i="12"/>
  <c r="G147" i="12"/>
  <c r="H147" i="12"/>
  <c r="I147" i="12"/>
  <c r="J147" i="12"/>
  <c r="K147" i="12"/>
  <c r="L147" i="12"/>
  <c r="M147" i="12"/>
  <c r="N147" i="12"/>
  <c r="O147" i="12"/>
  <c r="P147" i="12"/>
  <c r="Q147" i="12"/>
  <c r="R147" i="12"/>
  <c r="S147" i="12"/>
  <c r="T147" i="12"/>
  <c r="U147" i="12"/>
  <c r="V147" i="12"/>
  <c r="W147" i="12"/>
  <c r="X147" i="12"/>
  <c r="Y147" i="12"/>
  <c r="Z147" i="12"/>
  <c r="AA147" i="12"/>
  <c r="AB147" i="12"/>
  <c r="AC147" i="12"/>
  <c r="AD147" i="12"/>
  <c r="AE147" i="12"/>
  <c r="AF147" i="12"/>
  <c r="AG147" i="12"/>
  <c r="AH147" i="12"/>
  <c r="AI147" i="12"/>
  <c r="AJ147" i="12"/>
  <c r="AK147" i="12"/>
  <c r="AL147" i="12"/>
  <c r="AM147" i="12"/>
  <c r="AN147" i="12"/>
  <c r="AO147" i="12"/>
  <c r="AP147" i="12"/>
  <c r="AQ147" i="12"/>
  <c r="AR147" i="12"/>
  <c r="AS147" i="12"/>
  <c r="AT147" i="12"/>
  <c r="AU147" i="12"/>
  <c r="AV147" i="12"/>
  <c r="AW147" i="12"/>
  <c r="AX147" i="12"/>
  <c r="AY147" i="12"/>
  <c r="AZ147" i="12"/>
  <c r="BA147" i="12"/>
  <c r="BB147" i="12"/>
  <c r="BC147" i="12"/>
  <c r="BD147" i="12"/>
  <c r="BE147" i="12"/>
  <c r="BF147" i="12"/>
  <c r="BG147" i="12"/>
  <c r="BH147" i="12"/>
  <c r="BI147" i="12"/>
  <c r="BJ147" i="12"/>
  <c r="BK147" i="12"/>
  <c r="BL147" i="12"/>
  <c r="BM147" i="12"/>
  <c r="BN147" i="12"/>
  <c r="BO147" i="12"/>
  <c r="BP147" i="12"/>
  <c r="BQ147" i="12"/>
  <c r="BR147" i="12"/>
  <c r="BS147" i="12"/>
  <c r="BT147" i="12"/>
  <c r="BU147" i="12"/>
  <c r="BV147" i="12"/>
  <c r="C148" i="12"/>
  <c r="D148" i="12"/>
  <c r="E148" i="12"/>
  <c r="F148" i="12"/>
  <c r="G148" i="12"/>
  <c r="H148" i="12"/>
  <c r="I148" i="12"/>
  <c r="J148" i="12"/>
  <c r="K148" i="12"/>
  <c r="L148" i="12"/>
  <c r="M148" i="12"/>
  <c r="N148" i="12"/>
  <c r="O148" i="12"/>
  <c r="P148" i="12"/>
  <c r="Q148" i="12"/>
  <c r="R148" i="12"/>
  <c r="S148" i="12"/>
  <c r="T148" i="12"/>
  <c r="U148" i="12"/>
  <c r="V148" i="12"/>
  <c r="W148" i="12"/>
  <c r="X148" i="12"/>
  <c r="Y148" i="12"/>
  <c r="Z148" i="12"/>
  <c r="AA148" i="12"/>
  <c r="AB148" i="12"/>
  <c r="AC148" i="12"/>
  <c r="AD148" i="12"/>
  <c r="AE148" i="12"/>
  <c r="AF148" i="12"/>
  <c r="AG148" i="12"/>
  <c r="AH148" i="12"/>
  <c r="AI148" i="12"/>
  <c r="AJ148" i="12"/>
  <c r="AK148" i="12"/>
  <c r="AL148" i="12"/>
  <c r="AM148" i="12"/>
  <c r="AN148" i="12"/>
  <c r="AO148" i="12"/>
  <c r="AP148" i="12"/>
  <c r="AQ148" i="12"/>
  <c r="AR148" i="12"/>
  <c r="AS148" i="12"/>
  <c r="AT148" i="12"/>
  <c r="AU148" i="12"/>
  <c r="AV148" i="12"/>
  <c r="AW148" i="12"/>
  <c r="AX148" i="12"/>
  <c r="AY148" i="12"/>
  <c r="AZ148" i="12"/>
  <c r="BA148" i="12"/>
  <c r="BB148" i="12"/>
  <c r="BC148" i="12"/>
  <c r="BD148" i="12"/>
  <c r="BE148" i="12"/>
  <c r="BF148" i="12"/>
  <c r="BG148" i="12"/>
  <c r="BH148" i="12"/>
  <c r="BI148" i="12"/>
  <c r="BJ148" i="12"/>
  <c r="BK148" i="12"/>
  <c r="BL148" i="12"/>
  <c r="BM148" i="12"/>
  <c r="BN148" i="12"/>
  <c r="BO148" i="12"/>
  <c r="BP148" i="12"/>
  <c r="BQ148" i="12"/>
  <c r="BR148" i="12"/>
  <c r="BS148" i="12"/>
  <c r="BT148" i="12"/>
  <c r="BU148" i="12"/>
  <c r="BV148" i="12"/>
  <c r="C149" i="12"/>
  <c r="D149" i="12"/>
  <c r="E149" i="12"/>
  <c r="F149" i="12"/>
  <c r="G149" i="12"/>
  <c r="H149" i="12"/>
  <c r="I149" i="12"/>
  <c r="J149" i="12"/>
  <c r="K149" i="12"/>
  <c r="L149" i="12"/>
  <c r="M149" i="12"/>
  <c r="N149" i="12"/>
  <c r="O149" i="12"/>
  <c r="P149" i="12"/>
  <c r="Q149" i="12"/>
  <c r="R149" i="12"/>
  <c r="S149" i="12"/>
  <c r="T149" i="12"/>
  <c r="U149" i="12"/>
  <c r="V149" i="12"/>
  <c r="W149" i="12"/>
  <c r="X149" i="12"/>
  <c r="Y149" i="12"/>
  <c r="Z149" i="12"/>
  <c r="AA149" i="12"/>
  <c r="AB149" i="12"/>
  <c r="AC149" i="12"/>
  <c r="AD149" i="12"/>
  <c r="AE149" i="12"/>
  <c r="AF149" i="12"/>
  <c r="AG149" i="12"/>
  <c r="AH149" i="12"/>
  <c r="AI149" i="12"/>
  <c r="AJ149" i="12"/>
  <c r="AK149" i="12"/>
  <c r="AL149" i="12"/>
  <c r="AM149" i="12"/>
  <c r="AN149" i="12"/>
  <c r="AO149" i="12"/>
  <c r="AP149" i="12"/>
  <c r="AQ149" i="12"/>
  <c r="AR149" i="12"/>
  <c r="AS149" i="12"/>
  <c r="AT149" i="12"/>
  <c r="AU149" i="12"/>
  <c r="AV149" i="12"/>
  <c r="AW149" i="12"/>
  <c r="AX149" i="12"/>
  <c r="AY149" i="12"/>
  <c r="AZ149" i="12"/>
  <c r="BA149" i="12"/>
  <c r="BB149" i="12"/>
  <c r="BC149" i="12"/>
  <c r="BD149" i="12"/>
  <c r="BE149" i="12"/>
  <c r="BF149" i="12"/>
  <c r="BG149" i="12"/>
  <c r="BH149" i="12"/>
  <c r="BI149" i="12"/>
  <c r="BJ149" i="12"/>
  <c r="BK149" i="12"/>
  <c r="BL149" i="12"/>
  <c r="BM149" i="12"/>
  <c r="BN149" i="12"/>
  <c r="BO149" i="12"/>
  <c r="BP149" i="12"/>
  <c r="BQ149" i="12"/>
  <c r="BR149" i="12"/>
  <c r="BS149" i="12"/>
  <c r="BT149" i="12"/>
  <c r="BU149" i="12"/>
  <c r="BV149" i="12"/>
  <c r="C150" i="12"/>
  <c r="D150" i="12"/>
  <c r="E150" i="12"/>
  <c r="F150" i="12"/>
  <c r="G150" i="12"/>
  <c r="H150" i="12"/>
  <c r="I150" i="12"/>
  <c r="J150" i="12"/>
  <c r="K150" i="12"/>
  <c r="L150" i="12"/>
  <c r="M150" i="12"/>
  <c r="N150" i="12"/>
  <c r="O150" i="12"/>
  <c r="P150" i="12"/>
  <c r="Q150" i="12"/>
  <c r="R150" i="12"/>
  <c r="S150" i="12"/>
  <c r="T150" i="12"/>
  <c r="U150" i="12"/>
  <c r="V150" i="12"/>
  <c r="W150" i="12"/>
  <c r="X150" i="12"/>
  <c r="Y150" i="12"/>
  <c r="Z150" i="12"/>
  <c r="AA150" i="12"/>
  <c r="AB150" i="12"/>
  <c r="AC150" i="12"/>
  <c r="AD150" i="12"/>
  <c r="AE150" i="12"/>
  <c r="AF150" i="12"/>
  <c r="AG150" i="12"/>
  <c r="AH150" i="12"/>
  <c r="AI150" i="12"/>
  <c r="AJ150" i="12"/>
  <c r="AK150" i="12"/>
  <c r="AL150" i="12"/>
  <c r="AM150" i="12"/>
  <c r="AN150" i="12"/>
  <c r="AO150" i="12"/>
  <c r="AP150" i="12"/>
  <c r="AQ150" i="12"/>
  <c r="AR150" i="12"/>
  <c r="AS150" i="12"/>
  <c r="AT150" i="12"/>
  <c r="AU150" i="12"/>
  <c r="AV150" i="12"/>
  <c r="AW150" i="12"/>
  <c r="AX150" i="12"/>
  <c r="AY150" i="12"/>
  <c r="AZ150" i="12"/>
  <c r="BA150" i="12"/>
  <c r="BB150" i="12"/>
  <c r="BC150" i="12"/>
  <c r="BD150" i="12"/>
  <c r="BE150" i="12"/>
  <c r="BF150" i="12"/>
  <c r="BG150" i="12"/>
  <c r="BH150" i="12"/>
  <c r="BI150" i="12"/>
  <c r="BJ150" i="12"/>
  <c r="BK150" i="12"/>
  <c r="BL150" i="12"/>
  <c r="BM150" i="12"/>
  <c r="BN150" i="12"/>
  <c r="BO150" i="12"/>
  <c r="BP150" i="12"/>
  <c r="BQ150" i="12"/>
  <c r="BR150" i="12"/>
  <c r="BS150" i="12"/>
  <c r="BT150" i="12"/>
  <c r="BU150" i="12"/>
  <c r="BV150" i="12"/>
  <c r="C151" i="12"/>
  <c r="D151" i="12"/>
  <c r="E151" i="12"/>
  <c r="F151" i="12"/>
  <c r="G151" i="12"/>
  <c r="H151" i="12"/>
  <c r="I151" i="12"/>
  <c r="J151" i="12"/>
  <c r="K151" i="12"/>
  <c r="L151" i="12"/>
  <c r="M151" i="12"/>
  <c r="N151" i="12"/>
  <c r="O151" i="12"/>
  <c r="P151" i="12"/>
  <c r="Q151" i="12"/>
  <c r="R151" i="12"/>
  <c r="S151" i="12"/>
  <c r="T151" i="12"/>
  <c r="U151" i="12"/>
  <c r="V151" i="12"/>
  <c r="W151" i="12"/>
  <c r="X151" i="12"/>
  <c r="Y151" i="12"/>
  <c r="Z151" i="12"/>
  <c r="AA151" i="12"/>
  <c r="AB151" i="12"/>
  <c r="AC151" i="12"/>
  <c r="AD151" i="12"/>
  <c r="AE151" i="12"/>
  <c r="AF151" i="12"/>
  <c r="AG151" i="12"/>
  <c r="AH151" i="12"/>
  <c r="AI151" i="12"/>
  <c r="AJ151" i="12"/>
  <c r="AK151" i="12"/>
  <c r="AL151" i="12"/>
  <c r="AM151" i="12"/>
  <c r="AN151" i="12"/>
  <c r="AO151" i="12"/>
  <c r="AP151" i="12"/>
  <c r="AQ151" i="12"/>
  <c r="AR151" i="12"/>
  <c r="AS151" i="12"/>
  <c r="AT151" i="12"/>
  <c r="AU151" i="12"/>
  <c r="AV151" i="12"/>
  <c r="AW151" i="12"/>
  <c r="AX151" i="12"/>
  <c r="AY151" i="12"/>
  <c r="AZ151" i="12"/>
  <c r="BA151" i="12"/>
  <c r="BB151" i="12"/>
  <c r="BC151" i="12"/>
  <c r="BD151" i="12"/>
  <c r="BE151" i="12"/>
  <c r="BF151" i="12"/>
  <c r="BG151" i="12"/>
  <c r="BH151" i="12"/>
  <c r="BI151" i="12"/>
  <c r="BJ151" i="12"/>
  <c r="BK151" i="12"/>
  <c r="BL151" i="12"/>
  <c r="BM151" i="12"/>
  <c r="BN151" i="12"/>
  <c r="BO151" i="12"/>
  <c r="BP151" i="12"/>
  <c r="BQ151" i="12"/>
  <c r="BR151" i="12"/>
  <c r="BS151" i="12"/>
  <c r="BT151" i="12"/>
  <c r="BU151" i="12"/>
  <c r="BV151" i="12"/>
  <c r="C152" i="12"/>
  <c r="D152" i="12"/>
  <c r="E152" i="12"/>
  <c r="F152" i="12"/>
  <c r="G152" i="12"/>
  <c r="H152" i="12"/>
  <c r="I152" i="12"/>
  <c r="J152" i="12"/>
  <c r="K152" i="12"/>
  <c r="L152" i="12"/>
  <c r="M152" i="12"/>
  <c r="N152" i="12"/>
  <c r="O152" i="12"/>
  <c r="P152" i="12"/>
  <c r="Q152" i="12"/>
  <c r="R152" i="12"/>
  <c r="S152" i="12"/>
  <c r="T152" i="12"/>
  <c r="U152" i="12"/>
  <c r="V152" i="12"/>
  <c r="W152" i="12"/>
  <c r="X152" i="12"/>
  <c r="Y152" i="12"/>
  <c r="Z152" i="12"/>
  <c r="AA152" i="12"/>
  <c r="AB152" i="12"/>
  <c r="AC152" i="12"/>
  <c r="AD152" i="12"/>
  <c r="AE152" i="12"/>
  <c r="AF152" i="12"/>
  <c r="AG152" i="12"/>
  <c r="AH152" i="12"/>
  <c r="AI152" i="12"/>
  <c r="AJ152" i="12"/>
  <c r="AK152" i="12"/>
  <c r="AL152" i="12"/>
  <c r="AM152" i="12"/>
  <c r="AN152" i="12"/>
  <c r="AO152" i="12"/>
  <c r="AP152" i="12"/>
  <c r="AQ152" i="12"/>
  <c r="AR152" i="12"/>
  <c r="AS152" i="12"/>
  <c r="AT152" i="12"/>
  <c r="AU152" i="12"/>
  <c r="AV152" i="12"/>
  <c r="AW152" i="12"/>
  <c r="AX152" i="12"/>
  <c r="AY152" i="12"/>
  <c r="AZ152" i="12"/>
  <c r="BA152" i="12"/>
  <c r="BB152" i="12"/>
  <c r="BC152" i="12"/>
  <c r="BD152" i="12"/>
  <c r="BE152" i="12"/>
  <c r="BF152" i="12"/>
  <c r="BG152" i="12"/>
  <c r="BH152" i="12"/>
  <c r="BI152" i="12"/>
  <c r="BJ152" i="12"/>
  <c r="BK152" i="12"/>
  <c r="BL152" i="12"/>
  <c r="BM152" i="12"/>
  <c r="BN152" i="12"/>
  <c r="BO152" i="12"/>
  <c r="BP152" i="12"/>
  <c r="BQ152" i="12"/>
  <c r="BR152" i="12"/>
  <c r="BS152" i="12"/>
  <c r="BT152" i="12"/>
  <c r="BU152" i="12"/>
  <c r="BV152" i="12"/>
  <c r="C153" i="12"/>
  <c r="D153" i="12"/>
  <c r="E153" i="12"/>
  <c r="F153" i="12"/>
  <c r="G153" i="12"/>
  <c r="H153" i="12"/>
  <c r="I153" i="12"/>
  <c r="J153" i="12"/>
  <c r="K153" i="12"/>
  <c r="L153" i="12"/>
  <c r="M153" i="12"/>
  <c r="N153" i="12"/>
  <c r="O153" i="12"/>
  <c r="P153" i="12"/>
  <c r="Q153" i="12"/>
  <c r="R153" i="12"/>
  <c r="S153" i="12"/>
  <c r="T153" i="12"/>
  <c r="U153" i="12"/>
  <c r="V153" i="12"/>
  <c r="W153" i="12"/>
  <c r="X153" i="12"/>
  <c r="Y153" i="12"/>
  <c r="Z153" i="12"/>
  <c r="AA153" i="12"/>
  <c r="AB153" i="12"/>
  <c r="AC153" i="12"/>
  <c r="AD153" i="12"/>
  <c r="AE153" i="12"/>
  <c r="AF153" i="12"/>
  <c r="AG153" i="12"/>
  <c r="AH153" i="12"/>
  <c r="AI153" i="12"/>
  <c r="AJ153" i="12"/>
  <c r="AK153" i="12"/>
  <c r="AL153" i="12"/>
  <c r="AM153" i="12"/>
  <c r="AN153" i="12"/>
  <c r="AO153" i="12"/>
  <c r="AP153" i="12"/>
  <c r="AQ153" i="12"/>
  <c r="AR153" i="12"/>
  <c r="AS153" i="12"/>
  <c r="AT153" i="12"/>
  <c r="AU153" i="12"/>
  <c r="AV153" i="12"/>
  <c r="AW153" i="12"/>
  <c r="AX153" i="12"/>
  <c r="AY153" i="12"/>
  <c r="AZ153" i="12"/>
  <c r="BA153" i="12"/>
  <c r="BB153" i="12"/>
  <c r="BC153" i="12"/>
  <c r="BD153" i="12"/>
  <c r="BE153" i="12"/>
  <c r="BF153" i="12"/>
  <c r="BG153" i="12"/>
  <c r="BH153" i="12"/>
  <c r="BI153" i="12"/>
  <c r="BJ153" i="12"/>
  <c r="BK153" i="12"/>
  <c r="BL153" i="12"/>
  <c r="BM153" i="12"/>
  <c r="BN153" i="12"/>
  <c r="BO153" i="12"/>
  <c r="BP153" i="12"/>
  <c r="BQ153" i="12"/>
  <c r="BR153" i="12"/>
  <c r="BS153" i="12"/>
  <c r="BT153" i="12"/>
  <c r="BU153" i="12"/>
  <c r="BV153" i="12"/>
  <c r="C154" i="12"/>
  <c r="D154" i="12"/>
  <c r="E154" i="12"/>
  <c r="F154" i="12"/>
  <c r="G154" i="12"/>
  <c r="H154" i="12"/>
  <c r="I154" i="12"/>
  <c r="J154" i="12"/>
  <c r="K154" i="12"/>
  <c r="L154" i="12"/>
  <c r="M154" i="12"/>
  <c r="N154" i="12"/>
  <c r="O154" i="12"/>
  <c r="P154" i="12"/>
  <c r="Q154" i="12"/>
  <c r="R154" i="12"/>
  <c r="S154" i="12"/>
  <c r="T154" i="12"/>
  <c r="U154" i="12"/>
  <c r="V154" i="12"/>
  <c r="W154" i="12"/>
  <c r="X154" i="12"/>
  <c r="Y154" i="12"/>
  <c r="Z154" i="12"/>
  <c r="AA154" i="12"/>
  <c r="AB154" i="12"/>
  <c r="AC154" i="12"/>
  <c r="AD154" i="12"/>
  <c r="AE154" i="12"/>
  <c r="AF154" i="12"/>
  <c r="AG154" i="12"/>
  <c r="AH154" i="12"/>
  <c r="AI154" i="12"/>
  <c r="AJ154" i="12"/>
  <c r="AK154" i="12"/>
  <c r="AL154" i="12"/>
  <c r="AM154" i="12"/>
  <c r="AN154" i="12"/>
  <c r="AO154" i="12"/>
  <c r="AP154" i="12"/>
  <c r="AQ154" i="12"/>
  <c r="AR154" i="12"/>
  <c r="AS154" i="12"/>
  <c r="AT154" i="12"/>
  <c r="AU154" i="12"/>
  <c r="AV154" i="12"/>
  <c r="AW154" i="12"/>
  <c r="AX154" i="12"/>
  <c r="AY154" i="12"/>
  <c r="AZ154" i="12"/>
  <c r="BA154" i="12"/>
  <c r="BB154" i="12"/>
  <c r="BC154" i="12"/>
  <c r="BD154" i="12"/>
  <c r="BE154" i="12"/>
  <c r="BF154" i="12"/>
  <c r="BG154" i="12"/>
  <c r="BH154" i="12"/>
  <c r="BI154" i="12"/>
  <c r="BJ154" i="12"/>
  <c r="BK154" i="12"/>
  <c r="BL154" i="12"/>
  <c r="BM154" i="12"/>
  <c r="BN154" i="12"/>
  <c r="BO154" i="12"/>
  <c r="BP154" i="12"/>
  <c r="BQ154" i="12"/>
  <c r="BR154" i="12"/>
  <c r="BS154" i="12"/>
  <c r="BT154" i="12"/>
  <c r="BU154" i="12"/>
  <c r="BV154" i="12"/>
  <c r="C155" i="12"/>
  <c r="D155" i="12"/>
  <c r="E155" i="12"/>
  <c r="F155" i="12"/>
  <c r="G155" i="12"/>
  <c r="H155" i="12"/>
  <c r="I155" i="12"/>
  <c r="J155" i="12"/>
  <c r="K155" i="12"/>
  <c r="L155" i="12"/>
  <c r="M155" i="12"/>
  <c r="N155" i="12"/>
  <c r="O155" i="12"/>
  <c r="P155" i="12"/>
  <c r="Q155" i="12"/>
  <c r="R155" i="12"/>
  <c r="S155" i="12"/>
  <c r="T155" i="12"/>
  <c r="U155" i="12"/>
  <c r="V155" i="12"/>
  <c r="W155" i="12"/>
  <c r="X155" i="12"/>
  <c r="Y155" i="12"/>
  <c r="Z155" i="12"/>
  <c r="AA155" i="12"/>
  <c r="AB155" i="12"/>
  <c r="AC155" i="12"/>
  <c r="AD155" i="12"/>
  <c r="AE155" i="12"/>
  <c r="AF155" i="12"/>
  <c r="AG155" i="12"/>
  <c r="AH155" i="12"/>
  <c r="AI155" i="12"/>
  <c r="AJ155" i="12"/>
  <c r="AK155" i="12"/>
  <c r="AL155" i="12"/>
  <c r="AM155" i="12"/>
  <c r="AN155" i="12"/>
  <c r="AO155" i="12"/>
  <c r="AP155" i="12"/>
  <c r="AQ155" i="12"/>
  <c r="AR155" i="12"/>
  <c r="AS155" i="12"/>
  <c r="AT155" i="12"/>
  <c r="AU155" i="12"/>
  <c r="AV155" i="12"/>
  <c r="AW155" i="12"/>
  <c r="AX155" i="12"/>
  <c r="AY155" i="12"/>
  <c r="AZ155" i="12"/>
  <c r="BA155" i="12"/>
  <c r="BB155" i="12"/>
  <c r="BC155" i="12"/>
  <c r="BD155" i="12"/>
  <c r="BE155" i="12"/>
  <c r="BF155" i="12"/>
  <c r="BG155" i="12"/>
  <c r="BH155" i="12"/>
  <c r="BI155" i="12"/>
  <c r="BJ155" i="12"/>
  <c r="BK155" i="12"/>
  <c r="BL155" i="12"/>
  <c r="BM155" i="12"/>
  <c r="BN155" i="12"/>
  <c r="BO155" i="12"/>
  <c r="BP155" i="12"/>
  <c r="BQ155" i="12"/>
  <c r="BR155" i="12"/>
  <c r="BS155" i="12"/>
  <c r="BT155" i="12"/>
  <c r="BU155" i="12"/>
  <c r="BV155" i="12"/>
  <c r="C156" i="12"/>
  <c r="D156" i="12"/>
  <c r="E156" i="12"/>
  <c r="F156" i="12"/>
  <c r="G156" i="12"/>
  <c r="H156" i="12"/>
  <c r="I156" i="12"/>
  <c r="J156" i="12"/>
  <c r="K156" i="12"/>
  <c r="L156" i="12"/>
  <c r="M156" i="12"/>
  <c r="N156" i="12"/>
  <c r="O156" i="12"/>
  <c r="P156" i="12"/>
  <c r="Q156" i="12"/>
  <c r="R156" i="12"/>
  <c r="S156" i="12"/>
  <c r="T156" i="12"/>
  <c r="U156" i="12"/>
  <c r="V156" i="12"/>
  <c r="W156" i="12"/>
  <c r="X156" i="12"/>
  <c r="Y156" i="12"/>
  <c r="Z156" i="12"/>
  <c r="AA156" i="12"/>
  <c r="AB156" i="12"/>
  <c r="AC156" i="12"/>
  <c r="AD156" i="12"/>
  <c r="AE156" i="12"/>
  <c r="AF156" i="12"/>
  <c r="AG156" i="12"/>
  <c r="AH156" i="12"/>
  <c r="AI156" i="12"/>
  <c r="AJ156" i="12"/>
  <c r="AK156" i="12"/>
  <c r="AL156" i="12"/>
  <c r="AM156" i="12"/>
  <c r="AN156" i="12"/>
  <c r="AO156" i="12"/>
  <c r="AP156" i="12"/>
  <c r="AQ156" i="12"/>
  <c r="AR156" i="12"/>
  <c r="AS156" i="12"/>
  <c r="AT156" i="12"/>
  <c r="AU156" i="12"/>
  <c r="AV156" i="12"/>
  <c r="AW156" i="12"/>
  <c r="AX156" i="12"/>
  <c r="AY156" i="12"/>
  <c r="AZ156" i="12"/>
  <c r="BA156" i="12"/>
  <c r="BB156" i="12"/>
  <c r="BC156" i="12"/>
  <c r="BD156" i="12"/>
  <c r="BE156" i="12"/>
  <c r="BF156" i="12"/>
  <c r="BG156" i="12"/>
  <c r="BH156" i="12"/>
  <c r="BI156" i="12"/>
  <c r="BJ156" i="12"/>
  <c r="BK156" i="12"/>
  <c r="BL156" i="12"/>
  <c r="BM156" i="12"/>
  <c r="BN156" i="12"/>
  <c r="BO156" i="12"/>
  <c r="BP156" i="12"/>
  <c r="BQ156" i="12"/>
  <c r="BR156" i="12"/>
  <c r="BS156" i="12"/>
  <c r="BT156" i="12"/>
  <c r="BU156" i="12"/>
  <c r="BV156" i="12"/>
  <c r="C157" i="12"/>
  <c r="D157" i="12"/>
  <c r="E157" i="12"/>
  <c r="F157" i="12"/>
  <c r="G157" i="12"/>
  <c r="H157" i="12"/>
  <c r="I157" i="12"/>
  <c r="J157" i="12"/>
  <c r="K157" i="12"/>
  <c r="L157" i="12"/>
  <c r="M157" i="12"/>
  <c r="N157" i="12"/>
  <c r="O157" i="12"/>
  <c r="P157" i="12"/>
  <c r="Q157" i="12"/>
  <c r="R157" i="12"/>
  <c r="S157" i="12"/>
  <c r="T157" i="12"/>
  <c r="U157" i="12"/>
  <c r="V157" i="12"/>
  <c r="W157" i="12"/>
  <c r="X157" i="12"/>
  <c r="Y157" i="12"/>
  <c r="Z157" i="12"/>
  <c r="AA157" i="12"/>
  <c r="AB157" i="12"/>
  <c r="AC157" i="12"/>
  <c r="AD157" i="12"/>
  <c r="AE157" i="12"/>
  <c r="AF157" i="12"/>
  <c r="AG157" i="12"/>
  <c r="AH157" i="12"/>
  <c r="AI157" i="12"/>
  <c r="AJ157" i="12"/>
  <c r="AK157" i="12"/>
  <c r="AL157" i="12"/>
  <c r="AM157" i="12"/>
  <c r="AN157" i="12"/>
  <c r="AO157" i="12"/>
  <c r="AP157" i="12"/>
  <c r="AQ157" i="12"/>
  <c r="AR157" i="12"/>
  <c r="AS157" i="12"/>
  <c r="AT157" i="12"/>
  <c r="AU157" i="12"/>
  <c r="AV157" i="12"/>
  <c r="AW157" i="12"/>
  <c r="AX157" i="12"/>
  <c r="AY157" i="12"/>
  <c r="AZ157" i="12"/>
  <c r="BA157" i="12"/>
  <c r="BB157" i="12"/>
  <c r="BC157" i="12"/>
  <c r="BD157" i="12"/>
  <c r="BE157" i="12"/>
  <c r="BF157" i="12"/>
  <c r="BG157" i="12"/>
  <c r="BH157" i="12"/>
  <c r="BI157" i="12"/>
  <c r="BJ157" i="12"/>
  <c r="BK157" i="12"/>
  <c r="BL157" i="12"/>
  <c r="BM157" i="12"/>
  <c r="BN157" i="12"/>
  <c r="BO157" i="12"/>
  <c r="BP157" i="12"/>
  <c r="BQ157" i="12"/>
  <c r="BR157" i="12"/>
  <c r="BS157" i="12"/>
  <c r="BT157" i="12"/>
  <c r="BU157" i="12"/>
  <c r="BV157" i="12"/>
  <c r="C158" i="12"/>
  <c r="D158" i="12"/>
  <c r="E158" i="12"/>
  <c r="F158" i="12"/>
  <c r="G158" i="12"/>
  <c r="H158" i="12"/>
  <c r="I158" i="12"/>
  <c r="J158" i="12"/>
  <c r="K158" i="12"/>
  <c r="L158" i="12"/>
  <c r="M158" i="12"/>
  <c r="N158" i="12"/>
  <c r="O158" i="12"/>
  <c r="P158" i="12"/>
  <c r="Q158" i="12"/>
  <c r="R158" i="12"/>
  <c r="S158" i="12"/>
  <c r="T158" i="12"/>
  <c r="U158" i="12"/>
  <c r="V158" i="12"/>
  <c r="W158" i="12"/>
  <c r="X158" i="12"/>
  <c r="Y158" i="12"/>
  <c r="Z158" i="12"/>
  <c r="AA158" i="12"/>
  <c r="AB158" i="12"/>
  <c r="AC158" i="12"/>
  <c r="AD158" i="12"/>
  <c r="AE158" i="12"/>
  <c r="AF158" i="12"/>
  <c r="AG158" i="12"/>
  <c r="AH158" i="12"/>
  <c r="AI158" i="12"/>
  <c r="AJ158" i="12"/>
  <c r="AK158" i="12"/>
  <c r="AL158" i="12"/>
  <c r="AM158" i="12"/>
  <c r="AN158" i="12"/>
  <c r="AO158" i="12"/>
  <c r="AP158" i="12"/>
  <c r="AQ158" i="12"/>
  <c r="AR158" i="12"/>
  <c r="AS158" i="12"/>
  <c r="AT158" i="12"/>
  <c r="AU158" i="12"/>
  <c r="AV158" i="12"/>
  <c r="AW158" i="12"/>
  <c r="AX158" i="12"/>
  <c r="AY158" i="12"/>
  <c r="AZ158" i="12"/>
  <c r="BA158" i="12"/>
  <c r="BB158" i="12"/>
  <c r="BC158" i="12"/>
  <c r="BD158" i="12"/>
  <c r="BE158" i="12"/>
  <c r="BF158" i="12"/>
  <c r="BG158" i="12"/>
  <c r="BH158" i="12"/>
  <c r="BI158" i="12"/>
  <c r="BJ158" i="12"/>
  <c r="BK158" i="12"/>
  <c r="BL158" i="12"/>
  <c r="BM158" i="12"/>
  <c r="BN158" i="12"/>
  <c r="BO158" i="12"/>
  <c r="BP158" i="12"/>
  <c r="BQ158" i="12"/>
  <c r="BR158" i="12"/>
  <c r="BS158" i="12"/>
  <c r="BT158" i="12"/>
  <c r="BU158" i="12"/>
  <c r="BV158" i="12"/>
  <c r="C159" i="12"/>
  <c r="D159" i="12"/>
  <c r="E159" i="12"/>
  <c r="F159" i="12"/>
  <c r="G159" i="12"/>
  <c r="H159" i="12"/>
  <c r="I159" i="12"/>
  <c r="J159" i="12"/>
  <c r="K159" i="12"/>
  <c r="L159" i="12"/>
  <c r="M159" i="12"/>
  <c r="N159" i="12"/>
  <c r="O159" i="12"/>
  <c r="P159" i="12"/>
  <c r="Q159" i="12"/>
  <c r="R159" i="12"/>
  <c r="S159" i="12"/>
  <c r="T159" i="12"/>
  <c r="U159" i="12"/>
  <c r="V159" i="12"/>
  <c r="W159" i="12"/>
  <c r="X159" i="12"/>
  <c r="Y159" i="12"/>
  <c r="Z159" i="12"/>
  <c r="AA159" i="12"/>
  <c r="AB159" i="12"/>
  <c r="AC159" i="12"/>
  <c r="AD159" i="12"/>
  <c r="AE159" i="12"/>
  <c r="AF159" i="12"/>
  <c r="AG159" i="12"/>
  <c r="AH159" i="12"/>
  <c r="AI159" i="12"/>
  <c r="AJ159" i="12"/>
  <c r="AK159" i="12"/>
  <c r="AL159" i="12"/>
  <c r="AM159" i="12"/>
  <c r="AN159" i="12"/>
  <c r="AO159" i="12"/>
  <c r="AP159" i="12"/>
  <c r="AQ159" i="12"/>
  <c r="AR159" i="12"/>
  <c r="AS159" i="12"/>
  <c r="AT159" i="12"/>
  <c r="AU159" i="12"/>
  <c r="AV159" i="12"/>
  <c r="AW159" i="12"/>
  <c r="AX159" i="12"/>
  <c r="AY159" i="12"/>
  <c r="AZ159" i="12"/>
  <c r="BA159" i="12"/>
  <c r="BB159" i="12"/>
  <c r="BC159" i="12"/>
  <c r="BD159" i="12"/>
  <c r="BE159" i="12"/>
  <c r="BF159" i="12"/>
  <c r="BG159" i="12"/>
  <c r="BH159" i="12"/>
  <c r="BI159" i="12"/>
  <c r="BJ159" i="12"/>
  <c r="BK159" i="12"/>
  <c r="BL159" i="12"/>
  <c r="BM159" i="12"/>
  <c r="BN159" i="12"/>
  <c r="BO159" i="12"/>
  <c r="BP159" i="12"/>
  <c r="BQ159" i="12"/>
  <c r="BR159" i="12"/>
  <c r="BS159" i="12"/>
  <c r="BT159" i="12"/>
  <c r="BU159" i="12"/>
  <c r="BV159" i="12"/>
  <c r="C160" i="12"/>
  <c r="D160" i="12"/>
  <c r="E160" i="12"/>
  <c r="F160" i="12"/>
  <c r="G160" i="12"/>
  <c r="H160" i="12"/>
  <c r="I160" i="12"/>
  <c r="J160" i="12"/>
  <c r="K160" i="12"/>
  <c r="L160" i="12"/>
  <c r="M160" i="12"/>
  <c r="N160" i="12"/>
  <c r="O160" i="12"/>
  <c r="P160" i="12"/>
  <c r="Q160" i="12"/>
  <c r="R160" i="12"/>
  <c r="S160" i="12"/>
  <c r="T160" i="12"/>
  <c r="U160" i="12"/>
  <c r="V160" i="12"/>
  <c r="W160" i="12"/>
  <c r="X160" i="12"/>
  <c r="Y160" i="12"/>
  <c r="Z160" i="12"/>
  <c r="AA160" i="12"/>
  <c r="AB160" i="12"/>
  <c r="AC160" i="12"/>
  <c r="AD160" i="12"/>
  <c r="AE160" i="12"/>
  <c r="AF160" i="12"/>
  <c r="AG160" i="12"/>
  <c r="AH160" i="12"/>
  <c r="AI160" i="12"/>
  <c r="AJ160" i="12"/>
  <c r="AK160" i="12"/>
  <c r="AL160" i="12"/>
  <c r="AM160" i="12"/>
  <c r="AN160" i="12"/>
  <c r="AO160" i="12"/>
  <c r="AP160" i="12"/>
  <c r="AQ160" i="12"/>
  <c r="AR160" i="12"/>
  <c r="AS160" i="12"/>
  <c r="AT160" i="12"/>
  <c r="AU160" i="12"/>
  <c r="AV160" i="12"/>
  <c r="AW160" i="12"/>
  <c r="AX160" i="12"/>
  <c r="AY160" i="12"/>
  <c r="AZ160" i="12"/>
  <c r="BA160" i="12"/>
  <c r="BB160" i="12"/>
  <c r="BC160" i="12"/>
  <c r="BD160" i="12"/>
  <c r="BE160" i="12"/>
  <c r="BF160" i="12"/>
  <c r="BG160" i="12"/>
  <c r="BH160" i="12"/>
  <c r="BI160" i="12"/>
  <c r="BJ160" i="12"/>
  <c r="BK160" i="12"/>
  <c r="BL160" i="12"/>
  <c r="BM160" i="12"/>
  <c r="BN160" i="12"/>
  <c r="BO160" i="12"/>
  <c r="BP160" i="12"/>
  <c r="BQ160" i="12"/>
  <c r="BR160" i="12"/>
  <c r="BS160" i="12"/>
  <c r="BT160" i="12"/>
  <c r="BU160" i="12"/>
  <c r="BV160" i="12"/>
  <c r="C161" i="12"/>
  <c r="D161" i="12"/>
  <c r="E161" i="12"/>
  <c r="F161" i="12"/>
  <c r="G161" i="12"/>
  <c r="H161" i="12"/>
  <c r="I161" i="12"/>
  <c r="J161" i="12"/>
  <c r="K161" i="12"/>
  <c r="L161" i="12"/>
  <c r="M161" i="12"/>
  <c r="N161" i="12"/>
  <c r="O161" i="12"/>
  <c r="P161" i="12"/>
  <c r="Q161" i="12"/>
  <c r="R161" i="12"/>
  <c r="S161" i="12"/>
  <c r="T161" i="12"/>
  <c r="U161" i="12"/>
  <c r="V161" i="12"/>
  <c r="W161" i="12"/>
  <c r="X161" i="12"/>
  <c r="Y161" i="12"/>
  <c r="Z161" i="12"/>
  <c r="AA161" i="12"/>
  <c r="AB161" i="12"/>
  <c r="AC161" i="12"/>
  <c r="AD161" i="12"/>
  <c r="AE161" i="12"/>
  <c r="AF161" i="12"/>
  <c r="AG161" i="12"/>
  <c r="AH161" i="12"/>
  <c r="AI161" i="12"/>
  <c r="AJ161" i="12"/>
  <c r="AK161" i="12"/>
  <c r="AL161" i="12"/>
  <c r="AM161" i="12"/>
  <c r="AN161" i="12"/>
  <c r="AO161" i="12"/>
  <c r="AP161" i="12"/>
  <c r="AQ161" i="12"/>
  <c r="AR161" i="12"/>
  <c r="AS161" i="12"/>
  <c r="AT161" i="12"/>
  <c r="AU161" i="12"/>
  <c r="AV161" i="12"/>
  <c r="AW161" i="12"/>
  <c r="AX161" i="12"/>
  <c r="AY161" i="12"/>
  <c r="AZ161" i="12"/>
  <c r="BA161" i="12"/>
  <c r="BB161" i="12"/>
  <c r="BC161" i="12"/>
  <c r="BD161" i="12"/>
  <c r="BE161" i="12"/>
  <c r="BF161" i="12"/>
  <c r="BG161" i="12"/>
  <c r="BH161" i="12"/>
  <c r="BI161" i="12"/>
  <c r="BJ161" i="12"/>
  <c r="BK161" i="12"/>
  <c r="BL161" i="12"/>
  <c r="BM161" i="12"/>
  <c r="BN161" i="12"/>
  <c r="BO161" i="12"/>
  <c r="BP161" i="12"/>
  <c r="BQ161" i="12"/>
  <c r="BR161" i="12"/>
  <c r="BS161" i="12"/>
  <c r="BT161" i="12"/>
  <c r="BU161" i="12"/>
  <c r="BV161" i="12"/>
  <c r="C162" i="12"/>
  <c r="D162" i="12"/>
  <c r="E162" i="12"/>
  <c r="F162" i="12"/>
  <c r="G162" i="12"/>
  <c r="H162" i="12"/>
  <c r="I162" i="12"/>
  <c r="J162" i="12"/>
  <c r="K162" i="12"/>
  <c r="L162" i="12"/>
  <c r="M162" i="12"/>
  <c r="N162" i="12"/>
  <c r="O162" i="12"/>
  <c r="P162" i="12"/>
  <c r="Q162" i="12"/>
  <c r="R162" i="12"/>
  <c r="S162" i="12"/>
  <c r="T162" i="12"/>
  <c r="U162" i="12"/>
  <c r="V162" i="12"/>
  <c r="W162" i="12"/>
  <c r="X162" i="12"/>
  <c r="Y162" i="12"/>
  <c r="Z162" i="12"/>
  <c r="AA162" i="12"/>
  <c r="AB162" i="12"/>
  <c r="AC162" i="12"/>
  <c r="AD162" i="12"/>
  <c r="AE162" i="12"/>
  <c r="AF162" i="12"/>
  <c r="AG162" i="12"/>
  <c r="AH162" i="12"/>
  <c r="AI162" i="12"/>
  <c r="AJ162" i="12"/>
  <c r="AK162" i="12"/>
  <c r="AL162" i="12"/>
  <c r="AM162" i="12"/>
  <c r="AN162" i="12"/>
  <c r="AO162" i="12"/>
  <c r="AP162" i="12"/>
  <c r="AQ162" i="12"/>
  <c r="AR162" i="12"/>
  <c r="AS162" i="12"/>
  <c r="AT162" i="12"/>
  <c r="AU162" i="12"/>
  <c r="AV162" i="12"/>
  <c r="AW162" i="12"/>
  <c r="AX162" i="12"/>
  <c r="AY162" i="12"/>
  <c r="AZ162" i="12"/>
  <c r="BA162" i="12"/>
  <c r="BB162" i="12"/>
  <c r="BC162" i="12"/>
  <c r="BD162" i="12"/>
  <c r="BE162" i="12"/>
  <c r="BF162" i="12"/>
  <c r="BG162" i="12"/>
  <c r="BH162" i="12"/>
  <c r="BI162" i="12"/>
  <c r="BJ162" i="12"/>
  <c r="BK162" i="12"/>
  <c r="BL162" i="12"/>
  <c r="BM162" i="12"/>
  <c r="BN162" i="12"/>
  <c r="BO162" i="12"/>
  <c r="BP162" i="12"/>
  <c r="BQ162" i="12"/>
  <c r="BR162" i="12"/>
  <c r="BS162" i="12"/>
  <c r="BT162" i="12"/>
  <c r="BU162" i="12"/>
  <c r="BV162" i="12"/>
  <c r="C163" i="12"/>
  <c r="D163" i="12"/>
  <c r="E163" i="12"/>
  <c r="F163" i="12"/>
  <c r="G163" i="12"/>
  <c r="H163" i="12"/>
  <c r="BD163" i="12" s="1"/>
  <c r="I163" i="12"/>
  <c r="J163" i="12"/>
  <c r="K163" i="12"/>
  <c r="L163" i="12"/>
  <c r="M163" i="12"/>
  <c r="N163" i="12"/>
  <c r="O163" i="12"/>
  <c r="P163" i="12"/>
  <c r="Q163" i="12"/>
  <c r="R163" i="12"/>
  <c r="S163" i="12"/>
  <c r="T163" i="12"/>
  <c r="U163" i="12"/>
  <c r="V163" i="12"/>
  <c r="W163" i="12"/>
  <c r="X163" i="12"/>
  <c r="Y163" i="12"/>
  <c r="Z163" i="12"/>
  <c r="AA163" i="12"/>
  <c r="AB163" i="12"/>
  <c r="AC163" i="12"/>
  <c r="AD163" i="12"/>
  <c r="AE163" i="12"/>
  <c r="AF163" i="12"/>
  <c r="AG163" i="12"/>
  <c r="AH163" i="12"/>
  <c r="AI163" i="12"/>
  <c r="AJ163" i="12"/>
  <c r="AK163" i="12"/>
  <c r="AL163" i="12"/>
  <c r="AM163" i="12"/>
  <c r="AN163" i="12"/>
  <c r="AO163" i="12"/>
  <c r="AP163" i="12"/>
  <c r="AQ163" i="12"/>
  <c r="AR163" i="12"/>
  <c r="BP163" i="12" s="1"/>
  <c r="AS163" i="12"/>
  <c r="AT163" i="12"/>
  <c r="AU163" i="12"/>
  <c r="AV163" i="12"/>
  <c r="BT163" i="12" s="1"/>
  <c r="AW163" i="12"/>
  <c r="AX163" i="12"/>
  <c r="C164" i="12"/>
  <c r="D164" i="12"/>
  <c r="AZ164" i="12" s="1"/>
  <c r="E164" i="12"/>
  <c r="F164" i="12"/>
  <c r="G164" i="12"/>
  <c r="H164" i="12"/>
  <c r="I164" i="12"/>
  <c r="J164" i="12"/>
  <c r="K164" i="12"/>
  <c r="L164" i="12"/>
  <c r="M164" i="12"/>
  <c r="N164" i="12"/>
  <c r="O164" i="12"/>
  <c r="P164" i="12"/>
  <c r="Q164" i="12"/>
  <c r="R164" i="12"/>
  <c r="S164" i="12"/>
  <c r="T164" i="12"/>
  <c r="BP164" i="12" s="1"/>
  <c r="U164" i="12"/>
  <c r="V164" i="12"/>
  <c r="W164" i="12"/>
  <c r="X164" i="12"/>
  <c r="Y164" i="12"/>
  <c r="Z164" i="12"/>
  <c r="AA164" i="12"/>
  <c r="AB164" i="12"/>
  <c r="AC164" i="12"/>
  <c r="AD164" i="12"/>
  <c r="AE164" i="12"/>
  <c r="AF164" i="12"/>
  <c r="AG164" i="12"/>
  <c r="AH164" i="12"/>
  <c r="AI164" i="12"/>
  <c r="AJ164" i="12"/>
  <c r="AK164" i="12"/>
  <c r="AL164" i="12"/>
  <c r="AM164" i="12"/>
  <c r="AN164" i="12"/>
  <c r="AO164" i="12"/>
  <c r="AP164" i="12"/>
  <c r="AQ164" i="12"/>
  <c r="AR164" i="12"/>
  <c r="AS164" i="12"/>
  <c r="BQ164" i="12" s="1"/>
  <c r="AT164" i="12"/>
  <c r="AU164" i="12"/>
  <c r="AV164" i="12"/>
  <c r="AW164" i="12"/>
  <c r="BU164" i="12" s="1"/>
  <c r="AX164" i="12"/>
  <c r="BD164" i="12"/>
  <c r="BH164" i="12"/>
  <c r="BL164" i="12"/>
  <c r="C165" i="12"/>
  <c r="D165" i="12"/>
  <c r="E165" i="12"/>
  <c r="F165" i="12"/>
  <c r="G165" i="12"/>
  <c r="H165" i="12"/>
  <c r="I165" i="12"/>
  <c r="J165" i="12"/>
  <c r="K165" i="12"/>
  <c r="L165" i="12"/>
  <c r="M165" i="12"/>
  <c r="N165" i="12"/>
  <c r="O165" i="12"/>
  <c r="P165" i="12"/>
  <c r="Q165" i="12"/>
  <c r="R165" i="12"/>
  <c r="S165" i="12"/>
  <c r="T165" i="12"/>
  <c r="U165" i="12"/>
  <c r="V165" i="12"/>
  <c r="W165" i="12"/>
  <c r="X165" i="12"/>
  <c r="Y165" i="12"/>
  <c r="Z165" i="12"/>
  <c r="AA165" i="12"/>
  <c r="AB165" i="12"/>
  <c r="AC165" i="12"/>
  <c r="AD165" i="12"/>
  <c r="AE165" i="12"/>
  <c r="AF165" i="12"/>
  <c r="AG165" i="12"/>
  <c r="AH165" i="12"/>
  <c r="AI165" i="12"/>
  <c r="AJ165" i="12"/>
  <c r="AK165" i="12"/>
  <c r="AL165" i="12"/>
  <c r="AM165" i="12"/>
  <c r="AN165" i="12"/>
  <c r="AO165" i="12"/>
  <c r="AP165" i="12"/>
  <c r="AQ165" i="12"/>
  <c r="AR165" i="12"/>
  <c r="AS165" i="12"/>
  <c r="AT165" i="12"/>
  <c r="BR165" i="12" s="1"/>
  <c r="AU165" i="12"/>
  <c r="AV165" i="12"/>
  <c r="AW165" i="12"/>
  <c r="AX165" i="12"/>
  <c r="BV165" i="12" s="1"/>
  <c r="BB165" i="12"/>
  <c r="BF165" i="12"/>
  <c r="BI165" i="12"/>
  <c r="BJ165" i="12"/>
  <c r="BN165" i="12"/>
  <c r="C166" i="12"/>
  <c r="D166" i="12"/>
  <c r="E166" i="12"/>
  <c r="F166" i="12"/>
  <c r="G166" i="12"/>
  <c r="H166" i="12"/>
  <c r="I166" i="12"/>
  <c r="J166" i="12"/>
  <c r="K166" i="12"/>
  <c r="L166" i="12"/>
  <c r="M166" i="12"/>
  <c r="N166" i="12"/>
  <c r="O166" i="12"/>
  <c r="P166" i="12"/>
  <c r="Q166" i="12"/>
  <c r="R166" i="12"/>
  <c r="S166" i="12"/>
  <c r="T166" i="12"/>
  <c r="U166" i="12"/>
  <c r="BQ166" i="12" s="1"/>
  <c r="V166" i="12"/>
  <c r="W166" i="12"/>
  <c r="X166" i="12"/>
  <c r="Y166" i="12"/>
  <c r="Z166" i="12"/>
  <c r="AA166" i="12"/>
  <c r="AB166" i="12"/>
  <c r="AC166" i="12"/>
  <c r="AD166" i="12"/>
  <c r="AE166" i="12"/>
  <c r="AF166" i="12"/>
  <c r="AG166" i="12"/>
  <c r="AH166" i="12"/>
  <c r="AI166" i="12"/>
  <c r="AJ166" i="12"/>
  <c r="AK166" i="12"/>
  <c r="AL166" i="12"/>
  <c r="AM166" i="12"/>
  <c r="AN166" i="12"/>
  <c r="AO166" i="12"/>
  <c r="AP166" i="12"/>
  <c r="AQ166" i="12"/>
  <c r="AR166" i="12"/>
  <c r="AS166" i="12"/>
  <c r="AT166" i="12"/>
  <c r="AU166" i="12"/>
  <c r="BS166" i="12" s="1"/>
  <c r="AV166" i="12"/>
  <c r="AW166" i="12"/>
  <c r="AX166" i="12"/>
  <c r="BA166" i="12"/>
  <c r="BE166" i="12"/>
  <c r="BI166" i="12"/>
  <c r="BJ166" i="12"/>
  <c r="BM166" i="12"/>
  <c r="BU166" i="12"/>
  <c r="BV166" i="12"/>
  <c r="C167" i="12"/>
  <c r="D167" i="12"/>
  <c r="E167" i="12"/>
  <c r="F167" i="12"/>
  <c r="G167" i="12"/>
  <c r="H167" i="12"/>
  <c r="I167" i="12"/>
  <c r="J167" i="12"/>
  <c r="K167" i="12"/>
  <c r="L167" i="12"/>
  <c r="M167" i="12"/>
  <c r="N167" i="12"/>
  <c r="O167" i="12"/>
  <c r="P167" i="12"/>
  <c r="Q167" i="12"/>
  <c r="R167" i="12"/>
  <c r="S167" i="12"/>
  <c r="T167" i="12"/>
  <c r="U167" i="12"/>
  <c r="V167" i="12"/>
  <c r="W167" i="12"/>
  <c r="X167" i="12"/>
  <c r="Y167" i="12"/>
  <c r="Z167" i="12"/>
  <c r="AA167" i="12"/>
  <c r="AB167" i="12"/>
  <c r="AC167" i="12"/>
  <c r="AD167" i="12"/>
  <c r="AE167" i="12"/>
  <c r="AF167" i="12"/>
  <c r="AG167" i="12"/>
  <c r="AH167" i="12"/>
  <c r="AI167" i="12"/>
  <c r="AJ167" i="12"/>
  <c r="AK167" i="12"/>
  <c r="AL167" i="12"/>
  <c r="AM167" i="12"/>
  <c r="AN167" i="12"/>
  <c r="AO167" i="12"/>
  <c r="AP167" i="12"/>
  <c r="AQ167" i="12"/>
  <c r="AR167" i="12"/>
  <c r="AS167" i="12"/>
  <c r="AT167" i="12"/>
  <c r="AU167" i="12"/>
  <c r="AV167" i="12"/>
  <c r="BT167" i="12" s="1"/>
  <c r="AW167" i="12"/>
  <c r="AX167" i="12"/>
  <c r="BV167" i="12" s="1"/>
  <c r="C168" i="12"/>
  <c r="D168" i="12"/>
  <c r="E168" i="12"/>
  <c r="F168" i="12"/>
  <c r="G168" i="12"/>
  <c r="H168" i="12"/>
  <c r="I168" i="12"/>
  <c r="J168" i="12"/>
  <c r="K168" i="12"/>
  <c r="L168" i="12"/>
  <c r="M168" i="12"/>
  <c r="N168" i="12"/>
  <c r="O168" i="12"/>
  <c r="P168" i="12"/>
  <c r="Q168" i="12"/>
  <c r="R168" i="12"/>
  <c r="S168" i="12"/>
  <c r="T168" i="12"/>
  <c r="U168" i="12"/>
  <c r="V168" i="12"/>
  <c r="W168" i="12"/>
  <c r="X168" i="12"/>
  <c r="Y168" i="12"/>
  <c r="Z168" i="12"/>
  <c r="AA168" i="12"/>
  <c r="AB168" i="12"/>
  <c r="AC168" i="12"/>
  <c r="AD168" i="12"/>
  <c r="AE168" i="12"/>
  <c r="AF168" i="12"/>
  <c r="AG168" i="12"/>
  <c r="AH168" i="12"/>
  <c r="AI168" i="12"/>
  <c r="AJ168" i="12"/>
  <c r="AK168" i="12"/>
  <c r="AL168" i="12"/>
  <c r="AM168" i="12"/>
  <c r="AN168" i="12"/>
  <c r="AO168" i="12"/>
  <c r="AP168" i="12"/>
  <c r="AQ168" i="12"/>
  <c r="AR168" i="12"/>
  <c r="BP168" i="12" s="1"/>
  <c r="AS168" i="12"/>
  <c r="AT168" i="12"/>
  <c r="AU168" i="12"/>
  <c r="AV168" i="12"/>
  <c r="AW168" i="12"/>
  <c r="BU168" i="12" s="1"/>
  <c r="AX168" i="12"/>
  <c r="BE168" i="12"/>
  <c r="BH168" i="12"/>
  <c r="C169" i="12"/>
  <c r="D169" i="12"/>
  <c r="E169" i="12"/>
  <c r="F169" i="12"/>
  <c r="G169" i="12"/>
  <c r="H169" i="12"/>
  <c r="I169" i="12"/>
  <c r="J169" i="12"/>
  <c r="K169" i="12"/>
  <c r="L169" i="12"/>
  <c r="M169" i="12"/>
  <c r="N169" i="12"/>
  <c r="O169" i="12"/>
  <c r="P169" i="12"/>
  <c r="Q169" i="12"/>
  <c r="R169" i="12"/>
  <c r="S169" i="12"/>
  <c r="T169" i="12"/>
  <c r="U169" i="12"/>
  <c r="V169" i="12"/>
  <c r="W169" i="12"/>
  <c r="X169" i="12"/>
  <c r="Y169" i="12"/>
  <c r="Z169" i="12"/>
  <c r="AA169" i="12"/>
  <c r="AB169" i="12"/>
  <c r="AC169" i="12"/>
  <c r="AD169" i="12"/>
  <c r="AE169" i="12"/>
  <c r="AF169" i="12"/>
  <c r="AG169" i="12"/>
  <c r="AH169" i="12"/>
  <c r="AI169" i="12"/>
  <c r="AJ169" i="12"/>
  <c r="AK169" i="12"/>
  <c r="AL169" i="12"/>
  <c r="AM169" i="12"/>
  <c r="AN169" i="12"/>
  <c r="AO169" i="12"/>
  <c r="AP169" i="12"/>
  <c r="AQ169" i="12"/>
  <c r="AR169" i="12"/>
  <c r="AS169" i="12"/>
  <c r="AT169" i="12"/>
  <c r="AU169" i="12"/>
  <c r="AV169" i="12"/>
  <c r="AW169" i="12"/>
  <c r="AX169" i="12"/>
  <c r="AY169" i="12"/>
  <c r="AZ169" i="12"/>
  <c r="BA169" i="12"/>
  <c r="BB169" i="12"/>
  <c r="BC169" i="12"/>
  <c r="BD169" i="12"/>
  <c r="BE169" i="12"/>
  <c r="BF169" i="12"/>
  <c r="BG169" i="12"/>
  <c r="BH169" i="12"/>
  <c r="BI169" i="12"/>
  <c r="BJ169" i="12"/>
  <c r="BK169" i="12"/>
  <c r="BL169" i="12"/>
  <c r="BM169" i="12"/>
  <c r="BN169" i="12"/>
  <c r="BO169" i="12"/>
  <c r="BP169" i="12"/>
  <c r="BQ169" i="12"/>
  <c r="BR169" i="12"/>
  <c r="BS169" i="12"/>
  <c r="BT169" i="12"/>
  <c r="BU169" i="12"/>
  <c r="BV169" i="12"/>
  <c r="C170" i="12"/>
  <c r="D170" i="12"/>
  <c r="E170" i="12"/>
  <c r="F170" i="12"/>
  <c r="G170" i="12"/>
  <c r="H170" i="12"/>
  <c r="I170" i="12"/>
  <c r="J170" i="12"/>
  <c r="BF170" i="12" s="1"/>
  <c r="K170" i="12"/>
  <c r="L170" i="12"/>
  <c r="M170" i="12"/>
  <c r="N170" i="12"/>
  <c r="O170" i="12"/>
  <c r="P170" i="12"/>
  <c r="Q170" i="12"/>
  <c r="BM170" i="12" s="1"/>
  <c r="R170" i="12"/>
  <c r="BN170" i="12" s="1"/>
  <c r="S170" i="12"/>
  <c r="T170" i="12"/>
  <c r="U170" i="12"/>
  <c r="V170" i="12"/>
  <c r="W170" i="12"/>
  <c r="X170" i="12"/>
  <c r="Y170" i="12"/>
  <c r="Z170" i="12"/>
  <c r="AA170" i="12"/>
  <c r="AB170" i="12"/>
  <c r="AC170" i="12"/>
  <c r="AD170" i="12"/>
  <c r="AE170" i="12"/>
  <c r="AF170" i="12"/>
  <c r="AG170" i="12"/>
  <c r="BE170" i="12" s="1"/>
  <c r="AH170" i="12"/>
  <c r="AI170" i="12"/>
  <c r="AJ170" i="12"/>
  <c r="AK170" i="12"/>
  <c r="AL170" i="12"/>
  <c r="AM170" i="12"/>
  <c r="AN170" i="12"/>
  <c r="AO170" i="12"/>
  <c r="AP170" i="12"/>
  <c r="AQ170" i="12"/>
  <c r="AR170" i="12"/>
  <c r="AS170" i="12"/>
  <c r="AT170" i="12"/>
  <c r="AU170" i="12"/>
  <c r="AV170" i="12"/>
  <c r="AW170" i="12"/>
  <c r="AX170" i="12"/>
  <c r="BV170" i="12" s="1"/>
  <c r="C171" i="12"/>
  <c r="D171" i="12"/>
  <c r="E171" i="12"/>
  <c r="F171" i="12"/>
  <c r="G171" i="12"/>
  <c r="H171" i="12"/>
  <c r="I171" i="12"/>
  <c r="J171" i="12"/>
  <c r="K171" i="12"/>
  <c r="L171" i="12"/>
  <c r="M171" i="12"/>
  <c r="N171" i="12"/>
  <c r="O171" i="12"/>
  <c r="P171" i="12"/>
  <c r="Q171" i="12"/>
  <c r="R171" i="12"/>
  <c r="S171" i="12"/>
  <c r="T171" i="12"/>
  <c r="U171" i="12"/>
  <c r="V171" i="12"/>
  <c r="W171" i="12"/>
  <c r="X171" i="12"/>
  <c r="Y171" i="12"/>
  <c r="Z171" i="12"/>
  <c r="AA171" i="12"/>
  <c r="AB171" i="12"/>
  <c r="AC171" i="12"/>
  <c r="AD171" i="12"/>
  <c r="AE171" i="12"/>
  <c r="AF171" i="12"/>
  <c r="AG171" i="12"/>
  <c r="AH171" i="12"/>
  <c r="AI171" i="12"/>
  <c r="AJ171" i="12"/>
  <c r="AK171" i="12"/>
  <c r="AL171" i="12"/>
  <c r="AM171" i="12"/>
  <c r="AN171" i="12"/>
  <c r="AO171" i="12"/>
  <c r="AP171" i="12"/>
  <c r="AQ171" i="12"/>
  <c r="AR171" i="12"/>
  <c r="AS171" i="12"/>
  <c r="AT171" i="12"/>
  <c r="AU171" i="12"/>
  <c r="AV171" i="12"/>
  <c r="AW171" i="12"/>
  <c r="AX171" i="12"/>
  <c r="AY171" i="12"/>
  <c r="AZ171" i="12"/>
  <c r="BA171" i="12"/>
  <c r="BB171" i="12"/>
  <c r="BC171" i="12"/>
  <c r="BD171" i="12"/>
  <c r="BE171" i="12"/>
  <c r="BF171" i="12"/>
  <c r="BG171" i="12"/>
  <c r="BH171" i="12"/>
  <c r="BI171" i="12"/>
  <c r="BJ171" i="12"/>
  <c r="BK171" i="12"/>
  <c r="BL171" i="12"/>
  <c r="BM171" i="12"/>
  <c r="BN171" i="12"/>
  <c r="BO171" i="12"/>
  <c r="BP171" i="12"/>
  <c r="BQ171" i="12"/>
  <c r="BR171" i="12"/>
  <c r="BS171" i="12"/>
  <c r="BT171" i="12"/>
  <c r="BU171" i="12"/>
  <c r="BV171" i="12"/>
  <c r="C172" i="12"/>
  <c r="D172" i="12"/>
  <c r="E172" i="12"/>
  <c r="F172" i="12"/>
  <c r="G172" i="12"/>
  <c r="H172" i="12"/>
  <c r="I172" i="12"/>
  <c r="J172" i="12"/>
  <c r="K172" i="12"/>
  <c r="L172" i="12"/>
  <c r="M172" i="12"/>
  <c r="N172" i="12"/>
  <c r="O172" i="12"/>
  <c r="P172" i="12"/>
  <c r="Q172" i="12"/>
  <c r="R172" i="12"/>
  <c r="S172" i="12"/>
  <c r="T172" i="12"/>
  <c r="U172" i="12"/>
  <c r="V172" i="12"/>
  <c r="BR172" i="12" s="1"/>
  <c r="W172" i="12"/>
  <c r="X172" i="12"/>
  <c r="Y172" i="12"/>
  <c r="Z172" i="12"/>
  <c r="AA172" i="12"/>
  <c r="AB172" i="12"/>
  <c r="AC172" i="12"/>
  <c r="AD172" i="12"/>
  <c r="AE172" i="12"/>
  <c r="AF172" i="12"/>
  <c r="AG172" i="12"/>
  <c r="AH172" i="12"/>
  <c r="AI172" i="12"/>
  <c r="AJ172" i="12"/>
  <c r="AK172" i="12"/>
  <c r="AL172" i="12"/>
  <c r="AM172" i="12"/>
  <c r="AN172" i="12"/>
  <c r="AO172" i="12"/>
  <c r="AP172" i="12"/>
  <c r="AQ172" i="12"/>
  <c r="AR172" i="12"/>
  <c r="AS172" i="12"/>
  <c r="AT172" i="12"/>
  <c r="AU172" i="12"/>
  <c r="BS172" i="12" s="1"/>
  <c r="AV172" i="12"/>
  <c r="AW172" i="12"/>
  <c r="AX172" i="12"/>
  <c r="BV172" i="12" s="1"/>
  <c r="BG172" i="12"/>
  <c r="C173" i="12"/>
  <c r="D173" i="12"/>
  <c r="E173" i="12"/>
  <c r="F173" i="12"/>
  <c r="G173" i="12"/>
  <c r="H173" i="12"/>
  <c r="I173" i="12"/>
  <c r="J173" i="12"/>
  <c r="K173" i="12"/>
  <c r="L173" i="12"/>
  <c r="M173" i="12"/>
  <c r="N173" i="12"/>
  <c r="O173" i="12"/>
  <c r="P173" i="12"/>
  <c r="Q173" i="12"/>
  <c r="R173" i="12"/>
  <c r="S173" i="12"/>
  <c r="T173" i="12"/>
  <c r="U173" i="12"/>
  <c r="V173" i="12"/>
  <c r="W173" i="12"/>
  <c r="X173" i="12"/>
  <c r="Y173" i="12"/>
  <c r="Z173" i="12"/>
  <c r="AA173" i="12"/>
  <c r="AB173" i="12"/>
  <c r="AC173" i="12"/>
  <c r="AD173" i="12"/>
  <c r="AE173" i="12"/>
  <c r="AF173" i="12"/>
  <c r="AG173" i="12"/>
  <c r="AH173" i="12"/>
  <c r="AI173" i="12"/>
  <c r="AJ173" i="12"/>
  <c r="AK173" i="12"/>
  <c r="AL173" i="12"/>
  <c r="AM173" i="12"/>
  <c r="AN173" i="12"/>
  <c r="AO173" i="12"/>
  <c r="AP173" i="12"/>
  <c r="AQ173" i="12"/>
  <c r="AR173" i="12"/>
  <c r="AS173" i="12"/>
  <c r="AT173" i="12"/>
  <c r="AU173" i="12"/>
  <c r="AV173" i="12"/>
  <c r="BT173" i="12" s="1"/>
  <c r="AW173" i="12"/>
  <c r="AX173" i="12"/>
  <c r="BC173" i="12"/>
  <c r="BH173" i="12"/>
  <c r="BS173" i="12"/>
  <c r="C174" i="12"/>
  <c r="D174" i="12"/>
  <c r="E174" i="12"/>
  <c r="F174" i="12"/>
  <c r="G174" i="12"/>
  <c r="H174" i="12"/>
  <c r="BD174" i="12" s="1"/>
  <c r="I174" i="12"/>
  <c r="J174" i="12"/>
  <c r="K174" i="12"/>
  <c r="L174" i="12"/>
  <c r="M174" i="12"/>
  <c r="N174" i="12"/>
  <c r="O174" i="12"/>
  <c r="P174" i="12"/>
  <c r="BL174" i="12" s="1"/>
  <c r="Q174" i="12"/>
  <c r="R174" i="12"/>
  <c r="S174" i="12"/>
  <c r="T174" i="12"/>
  <c r="U174" i="12"/>
  <c r="V174" i="12"/>
  <c r="W174" i="12"/>
  <c r="X174" i="12"/>
  <c r="BT174" i="12" s="1"/>
  <c r="Y174" i="12"/>
  <c r="Z174" i="12"/>
  <c r="AA174" i="12"/>
  <c r="AB174" i="12"/>
  <c r="AC174" i="12"/>
  <c r="AD174" i="12"/>
  <c r="AE174" i="12"/>
  <c r="AF174" i="12"/>
  <c r="AG174" i="12"/>
  <c r="AH174" i="12"/>
  <c r="AI174" i="12"/>
  <c r="AJ174" i="12"/>
  <c r="AK174" i="12"/>
  <c r="AL174" i="12"/>
  <c r="AM174" i="12"/>
  <c r="AN174" i="12"/>
  <c r="AO174" i="12"/>
  <c r="AP174" i="12"/>
  <c r="AQ174" i="12"/>
  <c r="AR174" i="12"/>
  <c r="BP174" i="12" s="1"/>
  <c r="AS174" i="12"/>
  <c r="AT174" i="12"/>
  <c r="AU174" i="12"/>
  <c r="AV174" i="12"/>
  <c r="AW174" i="12"/>
  <c r="BU174" i="12" s="1"/>
  <c r="AX174" i="12"/>
  <c r="AZ174" i="12"/>
  <c r="BH174" i="12"/>
  <c r="C175" i="12"/>
  <c r="D175" i="12"/>
  <c r="E175" i="12"/>
  <c r="F175" i="12"/>
  <c r="G175" i="12"/>
  <c r="H175" i="12"/>
  <c r="I175" i="12"/>
  <c r="J175" i="12"/>
  <c r="K175" i="12"/>
  <c r="L175" i="12"/>
  <c r="M175" i="12"/>
  <c r="N175" i="12"/>
  <c r="O175" i="12"/>
  <c r="P175" i="12"/>
  <c r="Q175" i="12"/>
  <c r="R175" i="12"/>
  <c r="S175" i="12"/>
  <c r="T175" i="12"/>
  <c r="U175" i="12"/>
  <c r="V175" i="12"/>
  <c r="W175" i="12"/>
  <c r="X175" i="12"/>
  <c r="Y175" i="12"/>
  <c r="Z175" i="12"/>
  <c r="AA175" i="12"/>
  <c r="AB175" i="12"/>
  <c r="AC175" i="12"/>
  <c r="AD175" i="12"/>
  <c r="AE175" i="12"/>
  <c r="AF175" i="12"/>
  <c r="AG175" i="12"/>
  <c r="AH175" i="12"/>
  <c r="AI175" i="12"/>
  <c r="AJ175" i="12"/>
  <c r="AK175" i="12"/>
  <c r="AL175" i="12"/>
  <c r="BJ175" i="12" s="1"/>
  <c r="AM175" i="12"/>
  <c r="AN175" i="12"/>
  <c r="AO175" i="12"/>
  <c r="AP175" i="12"/>
  <c r="AQ175" i="12"/>
  <c r="AR175" i="12"/>
  <c r="AS175" i="12"/>
  <c r="AT175" i="12"/>
  <c r="AU175" i="12"/>
  <c r="AV175" i="12"/>
  <c r="AW175" i="12"/>
  <c r="AX175" i="12"/>
  <c r="BV175" i="12" s="1"/>
  <c r="BN175" i="12"/>
  <c r="BP175" i="12"/>
  <c r="C176" i="12"/>
  <c r="D176" i="12"/>
  <c r="E176" i="12"/>
  <c r="F176" i="12"/>
  <c r="G176" i="12"/>
  <c r="H176" i="12"/>
  <c r="I176" i="12"/>
  <c r="J176" i="12"/>
  <c r="K176" i="12"/>
  <c r="L176" i="12"/>
  <c r="M176" i="12"/>
  <c r="N176" i="12"/>
  <c r="O176" i="12"/>
  <c r="P176" i="12"/>
  <c r="Q176" i="12"/>
  <c r="R176" i="12"/>
  <c r="S176" i="12"/>
  <c r="T176" i="12"/>
  <c r="U176" i="12"/>
  <c r="V176" i="12"/>
  <c r="W176" i="12"/>
  <c r="X176" i="12"/>
  <c r="Y176" i="12"/>
  <c r="Z176" i="12"/>
  <c r="AA176" i="12"/>
  <c r="AB176" i="12"/>
  <c r="AC176" i="12"/>
  <c r="AD176" i="12"/>
  <c r="AE176" i="12"/>
  <c r="AF176" i="12"/>
  <c r="AG176" i="12"/>
  <c r="AH176" i="12"/>
  <c r="AI176" i="12"/>
  <c r="AJ176" i="12"/>
  <c r="AK176" i="12"/>
  <c r="AL176" i="12"/>
  <c r="AM176" i="12"/>
  <c r="AN176" i="12"/>
  <c r="AO176" i="12"/>
  <c r="AP176" i="12"/>
  <c r="AQ176" i="12"/>
  <c r="AR176" i="12"/>
  <c r="AS176" i="12"/>
  <c r="AT176" i="12"/>
  <c r="AU176" i="12"/>
  <c r="BS176" i="12" s="1"/>
  <c r="AV176" i="12"/>
  <c r="AW176" i="12"/>
  <c r="AX176" i="12"/>
  <c r="C177" i="12"/>
  <c r="D177" i="12"/>
  <c r="E177" i="12"/>
  <c r="F177" i="12"/>
  <c r="G177" i="12"/>
  <c r="H177" i="12"/>
  <c r="I177" i="12"/>
  <c r="J177" i="12"/>
  <c r="K177" i="12"/>
  <c r="L177" i="12"/>
  <c r="M177" i="12"/>
  <c r="N177" i="12"/>
  <c r="O177" i="12"/>
  <c r="P177" i="12"/>
  <c r="Q177" i="12"/>
  <c r="R177" i="12"/>
  <c r="BN177" i="12" s="1"/>
  <c r="S177" i="12"/>
  <c r="T177" i="12"/>
  <c r="U177" i="12"/>
  <c r="V177" i="12"/>
  <c r="W177" i="12"/>
  <c r="X177" i="12"/>
  <c r="Y177" i="12"/>
  <c r="Z177" i="12"/>
  <c r="AA177" i="12"/>
  <c r="AB177" i="12"/>
  <c r="AC177" i="12"/>
  <c r="AD177" i="12"/>
  <c r="AE177" i="12"/>
  <c r="AF177" i="12"/>
  <c r="AG177" i="12"/>
  <c r="AH177" i="12"/>
  <c r="AI177" i="12"/>
  <c r="AJ177" i="12"/>
  <c r="AK177" i="12"/>
  <c r="AL177" i="12"/>
  <c r="AM177" i="12"/>
  <c r="AN177" i="12"/>
  <c r="AO177" i="12"/>
  <c r="AP177" i="12"/>
  <c r="AQ177" i="12"/>
  <c r="AR177" i="12"/>
  <c r="AS177" i="12"/>
  <c r="AT177" i="12"/>
  <c r="AU177" i="12"/>
  <c r="AV177" i="12"/>
  <c r="BT177" i="12" s="1"/>
  <c r="AW177" i="12"/>
  <c r="AX177" i="12"/>
  <c r="BV177" i="12" s="1"/>
  <c r="BB177" i="12"/>
  <c r="BJ177" i="12"/>
  <c r="BR177" i="12"/>
  <c r="BS177" i="12"/>
  <c r="C178" i="12"/>
  <c r="D178" i="12"/>
  <c r="E178" i="12"/>
  <c r="F178" i="12"/>
  <c r="G178" i="12"/>
  <c r="BC178" i="12" s="1"/>
  <c r="H178" i="12"/>
  <c r="I178" i="12"/>
  <c r="J178" i="12"/>
  <c r="K178" i="12"/>
  <c r="L178" i="12"/>
  <c r="M178" i="12"/>
  <c r="N178" i="12"/>
  <c r="O178" i="12"/>
  <c r="P178" i="12"/>
  <c r="Q178" i="12"/>
  <c r="R178" i="12"/>
  <c r="S178" i="12"/>
  <c r="T178" i="12"/>
  <c r="U178" i="12"/>
  <c r="V178" i="12"/>
  <c r="W178" i="12"/>
  <c r="X178" i="12"/>
  <c r="Y178" i="12"/>
  <c r="Z178" i="12"/>
  <c r="AA178" i="12"/>
  <c r="AB178" i="12"/>
  <c r="AC178" i="12"/>
  <c r="AD178" i="12"/>
  <c r="AE178" i="12"/>
  <c r="AF178" i="12"/>
  <c r="AG178" i="12"/>
  <c r="AH178" i="12"/>
  <c r="AI178" i="12"/>
  <c r="AJ178" i="12"/>
  <c r="AK178" i="12"/>
  <c r="AL178" i="12"/>
  <c r="AM178" i="12"/>
  <c r="AN178" i="12"/>
  <c r="AO178" i="12"/>
  <c r="AP178" i="12"/>
  <c r="AQ178" i="12"/>
  <c r="AR178" i="12"/>
  <c r="AS178" i="12"/>
  <c r="AT178" i="12"/>
  <c r="AU178" i="12"/>
  <c r="AV178" i="12"/>
  <c r="AW178" i="12"/>
  <c r="BU178" i="12" s="1"/>
  <c r="AX178" i="12"/>
  <c r="BV178" i="12" s="1"/>
  <c r="BD178" i="12"/>
  <c r="BS178" i="12"/>
  <c r="C179" i="12"/>
  <c r="D179" i="12"/>
  <c r="E179" i="12"/>
  <c r="F179" i="12"/>
  <c r="G179" i="12"/>
  <c r="H179" i="12"/>
  <c r="I179" i="12"/>
  <c r="BE179" i="12" s="1"/>
  <c r="J179" i="12"/>
  <c r="K179" i="12"/>
  <c r="L179" i="12"/>
  <c r="M179" i="12"/>
  <c r="N179" i="12"/>
  <c r="O179" i="12"/>
  <c r="P179" i="12"/>
  <c r="Q179" i="12"/>
  <c r="R179" i="12"/>
  <c r="S179" i="12"/>
  <c r="T179" i="12"/>
  <c r="U179" i="12"/>
  <c r="V179" i="12"/>
  <c r="W179" i="12"/>
  <c r="X179" i="12"/>
  <c r="Y179" i="12"/>
  <c r="BU179" i="12" s="1"/>
  <c r="Z179" i="12"/>
  <c r="AA179" i="12"/>
  <c r="AB179" i="12"/>
  <c r="AC179" i="12"/>
  <c r="AD179" i="12"/>
  <c r="AE179" i="12"/>
  <c r="AF179" i="12"/>
  <c r="AG179" i="12"/>
  <c r="AH179" i="12"/>
  <c r="AI179" i="12"/>
  <c r="AJ179" i="12"/>
  <c r="AK179" i="12"/>
  <c r="AL179" i="12"/>
  <c r="AM179" i="12"/>
  <c r="AN179" i="12"/>
  <c r="AO179" i="12"/>
  <c r="AP179" i="12"/>
  <c r="AQ179" i="12"/>
  <c r="AR179" i="12"/>
  <c r="AS179" i="12"/>
  <c r="AT179" i="12"/>
  <c r="AU179" i="12"/>
  <c r="AV179" i="12"/>
  <c r="AW179" i="12"/>
  <c r="AX179" i="12"/>
  <c r="BI179" i="12"/>
  <c r="C180" i="12"/>
  <c r="D180" i="12"/>
  <c r="E180" i="12"/>
  <c r="F180" i="12"/>
  <c r="G180" i="12"/>
  <c r="H180" i="12"/>
  <c r="I180" i="12"/>
  <c r="J180" i="12"/>
  <c r="K180" i="12"/>
  <c r="L180" i="12"/>
  <c r="M180" i="12"/>
  <c r="N180" i="12"/>
  <c r="O180" i="12"/>
  <c r="P180" i="12"/>
  <c r="Q180" i="12"/>
  <c r="R180" i="12"/>
  <c r="S180" i="12"/>
  <c r="T180" i="12"/>
  <c r="U180" i="12"/>
  <c r="V180" i="12"/>
  <c r="W180" i="12"/>
  <c r="X180" i="12"/>
  <c r="Y180" i="12"/>
  <c r="Z180" i="12"/>
  <c r="AA180" i="12"/>
  <c r="AB180" i="12"/>
  <c r="AZ180" i="12" s="1"/>
  <c r="AC180" i="12"/>
  <c r="AD180" i="12"/>
  <c r="AE180" i="12"/>
  <c r="AF180" i="12"/>
  <c r="AG180" i="12"/>
  <c r="AH180" i="12"/>
  <c r="AI180" i="12"/>
  <c r="AJ180" i="12"/>
  <c r="AK180" i="12"/>
  <c r="AL180" i="12"/>
  <c r="AM180" i="12"/>
  <c r="AN180" i="12"/>
  <c r="AO180" i="12"/>
  <c r="AP180" i="12"/>
  <c r="AQ180" i="12"/>
  <c r="AR180" i="12"/>
  <c r="BP180" i="12" s="1"/>
  <c r="AS180" i="12"/>
  <c r="AT180" i="12"/>
  <c r="AU180" i="12"/>
  <c r="AV180" i="12"/>
  <c r="AW180" i="12"/>
  <c r="AX180" i="12"/>
  <c r="BV180" i="12"/>
  <c r="C181" i="12"/>
  <c r="D181" i="12"/>
  <c r="E181" i="12"/>
  <c r="F181" i="12"/>
  <c r="G181" i="12"/>
  <c r="H181" i="12"/>
  <c r="I181" i="12"/>
  <c r="J181" i="12"/>
  <c r="K181" i="12"/>
  <c r="L181" i="12"/>
  <c r="M181" i="12"/>
  <c r="N181" i="12"/>
  <c r="O181" i="12"/>
  <c r="P181" i="12"/>
  <c r="Q181" i="12"/>
  <c r="R181" i="12"/>
  <c r="S181" i="12"/>
  <c r="T181" i="12"/>
  <c r="U181" i="12"/>
  <c r="V181" i="12"/>
  <c r="W181" i="12"/>
  <c r="X181" i="12"/>
  <c r="Y181" i="12"/>
  <c r="Z181" i="12"/>
  <c r="AA181" i="12"/>
  <c r="AB181" i="12"/>
  <c r="AC181" i="12"/>
  <c r="AD181" i="12"/>
  <c r="AE181" i="12"/>
  <c r="AF181" i="12"/>
  <c r="AG181" i="12"/>
  <c r="BE181" i="12" s="1"/>
  <c r="AH181" i="12"/>
  <c r="AI181" i="12"/>
  <c r="AJ181" i="12"/>
  <c r="AK181" i="12"/>
  <c r="AL181" i="12"/>
  <c r="AM181" i="12"/>
  <c r="AN181" i="12"/>
  <c r="AO181" i="12"/>
  <c r="AP181" i="12"/>
  <c r="AQ181" i="12"/>
  <c r="BO181" i="12" s="1"/>
  <c r="AR181" i="12"/>
  <c r="AS181" i="12"/>
  <c r="AT181" i="12"/>
  <c r="AU181" i="12"/>
  <c r="AV181" i="12"/>
  <c r="AW181" i="12"/>
  <c r="BU181" i="12" s="1"/>
  <c r="AX181" i="12"/>
  <c r="BG181" i="12"/>
  <c r="C182" i="12"/>
  <c r="D182" i="12"/>
  <c r="E182" i="12"/>
  <c r="F182" i="12"/>
  <c r="G182" i="12"/>
  <c r="H182" i="12"/>
  <c r="I182" i="12"/>
  <c r="J182" i="12"/>
  <c r="BF182" i="12" s="1"/>
  <c r="K182" i="12"/>
  <c r="L182" i="12"/>
  <c r="M182" i="12"/>
  <c r="N182" i="12"/>
  <c r="O182" i="12"/>
  <c r="P182" i="12"/>
  <c r="Q182" i="12"/>
  <c r="R182" i="12"/>
  <c r="S182" i="12"/>
  <c r="T182" i="12"/>
  <c r="U182" i="12"/>
  <c r="V182" i="12"/>
  <c r="W182" i="12"/>
  <c r="X182" i="12"/>
  <c r="Y182" i="12"/>
  <c r="Z182" i="12"/>
  <c r="AA182" i="12"/>
  <c r="AB182" i="12"/>
  <c r="AC182" i="12"/>
  <c r="AD182" i="12"/>
  <c r="AE182" i="12"/>
  <c r="AF182" i="12"/>
  <c r="AG182" i="12"/>
  <c r="AH182" i="12"/>
  <c r="AI182" i="12"/>
  <c r="AJ182" i="12"/>
  <c r="AK182" i="12"/>
  <c r="AL182" i="12"/>
  <c r="AM182" i="12"/>
  <c r="AN182" i="12"/>
  <c r="AO182" i="12"/>
  <c r="AP182" i="12"/>
  <c r="AQ182" i="12"/>
  <c r="AR182" i="12"/>
  <c r="AS182" i="12"/>
  <c r="AT182" i="12"/>
  <c r="AU182" i="12"/>
  <c r="BS182" i="12" s="1"/>
  <c r="AV182" i="12"/>
  <c r="AW182" i="12"/>
  <c r="AX182" i="12"/>
  <c r="BV182" i="12" s="1"/>
  <c r="BJ182" i="12"/>
  <c r="C183" i="12"/>
  <c r="D183" i="12"/>
  <c r="E183" i="12"/>
  <c r="F183" i="12"/>
  <c r="G183" i="12"/>
  <c r="H183" i="12"/>
  <c r="I183" i="12"/>
  <c r="J183" i="12"/>
  <c r="K183" i="12"/>
  <c r="L183" i="12"/>
  <c r="M183" i="12"/>
  <c r="N183" i="12"/>
  <c r="O183" i="12"/>
  <c r="P183" i="12"/>
  <c r="Q183" i="12"/>
  <c r="R183" i="12"/>
  <c r="S183" i="12"/>
  <c r="T183" i="12"/>
  <c r="U183" i="12"/>
  <c r="V183" i="12"/>
  <c r="W183" i="12"/>
  <c r="X183" i="12"/>
  <c r="Y183" i="12"/>
  <c r="Z183" i="12"/>
  <c r="AA183" i="12"/>
  <c r="AB183" i="12"/>
  <c r="AZ183" i="12" s="1"/>
  <c r="AC183" i="12"/>
  <c r="AD183" i="12"/>
  <c r="AE183" i="12"/>
  <c r="AF183" i="12"/>
  <c r="AG183" i="12"/>
  <c r="AH183" i="12"/>
  <c r="AI183" i="12"/>
  <c r="AJ183" i="12"/>
  <c r="AK183" i="12"/>
  <c r="AL183" i="12"/>
  <c r="AM183" i="12"/>
  <c r="AN183" i="12"/>
  <c r="BL183" i="12" s="1"/>
  <c r="AO183" i="12"/>
  <c r="AP183" i="12"/>
  <c r="AQ183" i="12"/>
  <c r="AR183" i="12"/>
  <c r="AS183" i="12"/>
  <c r="AT183" i="12"/>
  <c r="AU183" i="12"/>
  <c r="AV183" i="12"/>
  <c r="AW183" i="12"/>
  <c r="AX183" i="12"/>
  <c r="BD183" i="12"/>
  <c r="BE183" i="12"/>
  <c r="C184" i="12"/>
  <c r="D184" i="12"/>
  <c r="E184" i="12"/>
  <c r="F184" i="12"/>
  <c r="G184" i="12"/>
  <c r="H184" i="12"/>
  <c r="I184" i="12"/>
  <c r="J184" i="12"/>
  <c r="K184" i="12"/>
  <c r="L184" i="12"/>
  <c r="M184" i="12"/>
  <c r="N184" i="12"/>
  <c r="O184" i="12"/>
  <c r="P184" i="12"/>
  <c r="Q184" i="12"/>
  <c r="R184" i="12"/>
  <c r="S184" i="12"/>
  <c r="T184" i="12"/>
  <c r="U184" i="12"/>
  <c r="V184" i="12"/>
  <c r="W184" i="12"/>
  <c r="X184" i="12"/>
  <c r="Y184" i="12"/>
  <c r="Z184" i="12"/>
  <c r="AA184" i="12"/>
  <c r="AB184" i="12"/>
  <c r="AC184" i="12"/>
  <c r="BA184" i="12" s="1"/>
  <c r="AD184" i="12"/>
  <c r="AE184" i="12"/>
  <c r="AF184" i="12"/>
  <c r="AG184" i="12"/>
  <c r="AH184" i="12"/>
  <c r="AI184" i="12"/>
  <c r="AJ184" i="12"/>
  <c r="AK184" i="12"/>
  <c r="AL184" i="12"/>
  <c r="AM184" i="12"/>
  <c r="AN184" i="12"/>
  <c r="AO184" i="12"/>
  <c r="AP184" i="12"/>
  <c r="AQ184" i="12"/>
  <c r="AR184" i="12"/>
  <c r="AS184" i="12"/>
  <c r="AT184" i="12"/>
  <c r="AU184" i="12"/>
  <c r="AV184" i="12"/>
  <c r="AW184" i="12"/>
  <c r="AX184" i="12"/>
  <c r="C185" i="12"/>
  <c r="D185" i="12"/>
  <c r="E185" i="12"/>
  <c r="F185" i="12"/>
  <c r="G185" i="12"/>
  <c r="H185" i="12"/>
  <c r="I185" i="12"/>
  <c r="J185" i="12"/>
  <c r="K185" i="12"/>
  <c r="L185" i="12"/>
  <c r="M185" i="12"/>
  <c r="N185" i="12"/>
  <c r="O185" i="12"/>
  <c r="P185" i="12"/>
  <c r="Q185" i="12"/>
  <c r="R185" i="12"/>
  <c r="S185" i="12"/>
  <c r="T185" i="12"/>
  <c r="U185" i="12"/>
  <c r="V185" i="12"/>
  <c r="W185" i="12"/>
  <c r="X185" i="12"/>
  <c r="Y185" i="12"/>
  <c r="Z185" i="12"/>
  <c r="AA185" i="12"/>
  <c r="AB185" i="12"/>
  <c r="AC185" i="12"/>
  <c r="AD185" i="12"/>
  <c r="AE185" i="12"/>
  <c r="AF185" i="12"/>
  <c r="AG185" i="12"/>
  <c r="AH185" i="12"/>
  <c r="AI185" i="12"/>
  <c r="AJ185" i="12"/>
  <c r="AK185" i="12"/>
  <c r="AL185" i="12"/>
  <c r="AM185" i="12"/>
  <c r="AN185" i="12"/>
  <c r="AO185" i="12"/>
  <c r="AP185" i="12"/>
  <c r="AQ185" i="12"/>
  <c r="AR185" i="12"/>
  <c r="AS185" i="12"/>
  <c r="AT185" i="12"/>
  <c r="AU185" i="12"/>
  <c r="AV185" i="12"/>
  <c r="AW185" i="12"/>
  <c r="AX185" i="12"/>
  <c r="BV185" i="12" s="1"/>
  <c r="C186" i="12"/>
  <c r="D186" i="12"/>
  <c r="E186" i="12"/>
  <c r="F186" i="12"/>
  <c r="G186" i="12"/>
  <c r="H186" i="12"/>
  <c r="I186" i="12"/>
  <c r="J186" i="12"/>
  <c r="K186" i="12"/>
  <c r="L186" i="12"/>
  <c r="M186" i="12"/>
  <c r="N186" i="12"/>
  <c r="O186" i="12"/>
  <c r="P186" i="12"/>
  <c r="Q186" i="12"/>
  <c r="R186" i="12"/>
  <c r="S186" i="12"/>
  <c r="T186" i="12"/>
  <c r="U186" i="12"/>
  <c r="V186" i="12"/>
  <c r="W186" i="12"/>
  <c r="X186" i="12"/>
  <c r="BT186" i="12" s="1"/>
  <c r="Y186" i="12"/>
  <c r="Z186" i="12"/>
  <c r="AA186" i="12"/>
  <c r="AB186" i="12"/>
  <c r="AC186" i="12"/>
  <c r="AD186" i="12"/>
  <c r="AE186" i="12"/>
  <c r="AF186" i="12"/>
  <c r="AG186" i="12"/>
  <c r="AH186" i="12"/>
  <c r="AI186" i="12"/>
  <c r="AJ186" i="12"/>
  <c r="AK186" i="12"/>
  <c r="AL186" i="12"/>
  <c r="AM186" i="12"/>
  <c r="AN186" i="12"/>
  <c r="AO186" i="12"/>
  <c r="AP186" i="12"/>
  <c r="AQ186" i="12"/>
  <c r="AR186" i="12"/>
  <c r="AS186" i="12"/>
  <c r="AT186" i="12"/>
  <c r="AU186" i="12"/>
  <c r="AV186" i="12"/>
  <c r="AW186" i="12"/>
  <c r="AX186" i="12"/>
  <c r="C187" i="12"/>
  <c r="D187" i="12"/>
  <c r="E187" i="12"/>
  <c r="F187" i="12"/>
  <c r="G187" i="12"/>
  <c r="BC187" i="12" s="1"/>
  <c r="H187" i="12"/>
  <c r="I187" i="12"/>
  <c r="J187" i="12"/>
  <c r="K187" i="12"/>
  <c r="L187" i="12"/>
  <c r="M187" i="12"/>
  <c r="N187" i="12"/>
  <c r="O187" i="12"/>
  <c r="P187" i="12"/>
  <c r="Q187" i="12"/>
  <c r="R187" i="12"/>
  <c r="S187" i="12"/>
  <c r="T187" i="12"/>
  <c r="U187" i="12"/>
  <c r="V187" i="12"/>
  <c r="W187" i="12"/>
  <c r="X187" i="12"/>
  <c r="Y187" i="12"/>
  <c r="BU187" i="12" s="1"/>
  <c r="Z187" i="12"/>
  <c r="AA187" i="12"/>
  <c r="AB187" i="12"/>
  <c r="AC187" i="12"/>
  <c r="AD187" i="12"/>
  <c r="AE187" i="12"/>
  <c r="AF187" i="12"/>
  <c r="AG187" i="12"/>
  <c r="AH187" i="12"/>
  <c r="AI187" i="12"/>
  <c r="BG187" i="12" s="1"/>
  <c r="AJ187" i="12"/>
  <c r="AK187" i="12"/>
  <c r="AL187" i="12"/>
  <c r="AM187" i="12"/>
  <c r="BK187" i="12" s="1"/>
  <c r="AN187" i="12"/>
  <c r="AO187" i="12"/>
  <c r="AP187" i="12"/>
  <c r="AQ187" i="12"/>
  <c r="BO187" i="12" s="1"/>
  <c r="AR187" i="12"/>
  <c r="AS187" i="12"/>
  <c r="AT187" i="12"/>
  <c r="AU187" i="12"/>
  <c r="BS187" i="12" s="1"/>
  <c r="AV187" i="12"/>
  <c r="AW187" i="12"/>
  <c r="AX187" i="12"/>
  <c r="C188" i="12"/>
  <c r="D188" i="12"/>
  <c r="AZ188" i="12" s="1"/>
  <c r="E188" i="12"/>
  <c r="F188" i="12"/>
  <c r="G188" i="12"/>
  <c r="H188" i="12"/>
  <c r="I188" i="12"/>
  <c r="J188" i="12"/>
  <c r="K188" i="12"/>
  <c r="L188" i="12"/>
  <c r="M188" i="12"/>
  <c r="N188" i="12"/>
  <c r="O188" i="12"/>
  <c r="P188" i="12"/>
  <c r="Q188" i="12"/>
  <c r="R188" i="12"/>
  <c r="S188" i="12"/>
  <c r="T188" i="12"/>
  <c r="U188" i="12"/>
  <c r="V188" i="12"/>
  <c r="W188" i="12"/>
  <c r="X188" i="12"/>
  <c r="Y188" i="12"/>
  <c r="Z188" i="12"/>
  <c r="AA188" i="12"/>
  <c r="AB188" i="12"/>
  <c r="AC188" i="12"/>
  <c r="AD188" i="12"/>
  <c r="AE188" i="12"/>
  <c r="AF188" i="12"/>
  <c r="AG188" i="12"/>
  <c r="AH188" i="12"/>
  <c r="AI188" i="12"/>
  <c r="AJ188" i="12"/>
  <c r="AK188" i="12"/>
  <c r="AL188" i="12"/>
  <c r="AM188" i="12"/>
  <c r="AN188" i="12"/>
  <c r="AO188" i="12"/>
  <c r="AP188" i="12"/>
  <c r="AQ188" i="12"/>
  <c r="AR188" i="12"/>
  <c r="BP188" i="12" s="1"/>
  <c r="AS188" i="12"/>
  <c r="AT188" i="12"/>
  <c r="AU188" i="12"/>
  <c r="AV188" i="12"/>
  <c r="AW188" i="12"/>
  <c r="AX188" i="12"/>
  <c r="BL188" i="12"/>
  <c r="C189" i="12"/>
  <c r="D189" i="12"/>
  <c r="E189" i="12"/>
  <c r="F189" i="12"/>
  <c r="G189" i="12"/>
  <c r="H189" i="12"/>
  <c r="I189" i="12"/>
  <c r="J189" i="12"/>
  <c r="K189" i="12"/>
  <c r="L189" i="12"/>
  <c r="M189" i="12"/>
  <c r="N189" i="12"/>
  <c r="BJ189" i="12" s="1"/>
  <c r="O189" i="12"/>
  <c r="P189" i="12"/>
  <c r="Q189" i="12"/>
  <c r="R189" i="12"/>
  <c r="BN189" i="12" s="1"/>
  <c r="S189" i="12"/>
  <c r="T189" i="12"/>
  <c r="U189" i="12"/>
  <c r="V189" i="12"/>
  <c r="W189" i="12"/>
  <c r="X189" i="12"/>
  <c r="Y189" i="12"/>
  <c r="Z189" i="12"/>
  <c r="AA189" i="12"/>
  <c r="AB189" i="12"/>
  <c r="AC189" i="12"/>
  <c r="AD189" i="12"/>
  <c r="AE189" i="12"/>
  <c r="AF189" i="12"/>
  <c r="AG189" i="12"/>
  <c r="AH189" i="12"/>
  <c r="AI189" i="12"/>
  <c r="AJ189" i="12"/>
  <c r="AK189" i="12"/>
  <c r="AL189" i="12"/>
  <c r="AM189" i="12"/>
  <c r="AN189" i="12"/>
  <c r="AO189" i="12"/>
  <c r="AP189" i="12"/>
  <c r="AQ189" i="12"/>
  <c r="BO189" i="12" s="1"/>
  <c r="AR189" i="12"/>
  <c r="AS189" i="12"/>
  <c r="AT189" i="12"/>
  <c r="AU189" i="12"/>
  <c r="AV189" i="12"/>
  <c r="AW189" i="12"/>
  <c r="AX189" i="12"/>
  <c r="BC189" i="12"/>
  <c r="BI189" i="12"/>
  <c r="BK189" i="12"/>
  <c r="C190" i="12"/>
  <c r="D190" i="12"/>
  <c r="E190" i="12"/>
  <c r="F190" i="12"/>
  <c r="G190" i="12"/>
  <c r="BC190" i="12" s="1"/>
  <c r="H190" i="12"/>
  <c r="BD190" i="12" s="1"/>
  <c r="I190" i="12"/>
  <c r="J190" i="12"/>
  <c r="K190" i="12"/>
  <c r="L190" i="12"/>
  <c r="M190" i="12"/>
  <c r="N190" i="12"/>
  <c r="O190" i="12"/>
  <c r="P190" i="12"/>
  <c r="Q190" i="12"/>
  <c r="R190" i="12"/>
  <c r="S190" i="12"/>
  <c r="T190" i="12"/>
  <c r="U190" i="12"/>
  <c r="V190" i="12"/>
  <c r="W190" i="12"/>
  <c r="X190" i="12"/>
  <c r="Y190" i="12"/>
  <c r="Z190" i="12"/>
  <c r="AA190" i="12"/>
  <c r="AB190" i="12"/>
  <c r="AC190" i="12"/>
  <c r="AD190" i="12"/>
  <c r="BB190" i="12" s="1"/>
  <c r="AE190" i="12"/>
  <c r="AF190" i="12"/>
  <c r="AG190" i="12"/>
  <c r="AH190" i="12"/>
  <c r="AI190" i="12"/>
  <c r="AJ190" i="12"/>
  <c r="BH190" i="12" s="1"/>
  <c r="AK190" i="12"/>
  <c r="AL190" i="12"/>
  <c r="BJ190" i="12" s="1"/>
  <c r="AM190" i="12"/>
  <c r="AN190" i="12"/>
  <c r="AO190" i="12"/>
  <c r="AP190" i="12"/>
  <c r="BN190" i="12" s="1"/>
  <c r="AQ190" i="12"/>
  <c r="AR190" i="12"/>
  <c r="AS190" i="12"/>
  <c r="AT190" i="12"/>
  <c r="BR190" i="12" s="1"/>
  <c r="AU190" i="12"/>
  <c r="AV190" i="12"/>
  <c r="AW190" i="12"/>
  <c r="AX190" i="12"/>
  <c r="BG190" i="12"/>
  <c r="BK190" i="12"/>
  <c r="BP190" i="12"/>
  <c r="C191" i="12"/>
  <c r="D191" i="12"/>
  <c r="E191" i="12"/>
  <c r="F191" i="12"/>
  <c r="G191" i="12"/>
  <c r="H191" i="12"/>
  <c r="I191" i="12"/>
  <c r="J191" i="12"/>
  <c r="K191" i="12"/>
  <c r="L191" i="12"/>
  <c r="M191" i="12"/>
  <c r="N191" i="12"/>
  <c r="O191" i="12"/>
  <c r="P191" i="12"/>
  <c r="Q191" i="12"/>
  <c r="R191" i="12"/>
  <c r="S191" i="12"/>
  <c r="T191" i="12"/>
  <c r="U191" i="12"/>
  <c r="V191" i="12"/>
  <c r="W191" i="12"/>
  <c r="X191" i="12"/>
  <c r="Y191" i="12"/>
  <c r="Z191" i="12"/>
  <c r="AA191" i="12"/>
  <c r="AB191" i="12"/>
  <c r="AC191" i="12"/>
  <c r="AD191" i="12"/>
  <c r="AE191" i="12"/>
  <c r="AF191" i="12"/>
  <c r="AG191" i="12"/>
  <c r="AH191" i="12"/>
  <c r="AI191" i="12"/>
  <c r="AJ191" i="12"/>
  <c r="AK191" i="12"/>
  <c r="AL191" i="12"/>
  <c r="AM191" i="12"/>
  <c r="AN191" i="12"/>
  <c r="AO191" i="12"/>
  <c r="AP191" i="12"/>
  <c r="AQ191" i="12"/>
  <c r="AR191" i="12"/>
  <c r="AS191" i="12"/>
  <c r="AT191" i="12"/>
  <c r="AU191" i="12"/>
  <c r="AV191" i="12"/>
  <c r="AW191" i="12"/>
  <c r="AX191" i="12"/>
  <c r="C192" i="12"/>
  <c r="D192" i="12"/>
  <c r="E192" i="12"/>
  <c r="F192" i="12"/>
  <c r="G192" i="12"/>
  <c r="H192" i="12"/>
  <c r="BD192" i="12" s="1"/>
  <c r="I192" i="12"/>
  <c r="J192" i="12"/>
  <c r="K192" i="12"/>
  <c r="L192" i="12"/>
  <c r="M192" i="12"/>
  <c r="N192" i="12"/>
  <c r="O192" i="12"/>
  <c r="P192" i="12"/>
  <c r="Q192" i="12"/>
  <c r="R192" i="12"/>
  <c r="S192" i="12"/>
  <c r="T192" i="12"/>
  <c r="U192" i="12"/>
  <c r="V192" i="12"/>
  <c r="W192" i="12"/>
  <c r="X192" i="12"/>
  <c r="Y192" i="12"/>
  <c r="Z192" i="12"/>
  <c r="AA192" i="12"/>
  <c r="AB192" i="12"/>
  <c r="AC192" i="12"/>
  <c r="BA192" i="12" s="1"/>
  <c r="AD192" i="12"/>
  <c r="BB192" i="12" s="1"/>
  <c r="AE192" i="12"/>
  <c r="AF192" i="12"/>
  <c r="AG192" i="12"/>
  <c r="AH192" i="12"/>
  <c r="AI192" i="12"/>
  <c r="AJ192" i="12"/>
  <c r="BH192" i="12" s="1"/>
  <c r="AK192" i="12"/>
  <c r="AL192" i="12"/>
  <c r="AM192" i="12"/>
  <c r="AN192" i="12"/>
  <c r="AO192" i="12"/>
  <c r="AP192" i="12"/>
  <c r="AQ192" i="12"/>
  <c r="AR192" i="12"/>
  <c r="AS192" i="12"/>
  <c r="AT192" i="12"/>
  <c r="AU192" i="12"/>
  <c r="AV192" i="12"/>
  <c r="BT192" i="12" s="1"/>
  <c r="AW192" i="12"/>
  <c r="AX192" i="12"/>
  <c r="BR192" i="12"/>
  <c r="C193" i="12"/>
  <c r="D193" i="12"/>
  <c r="E193" i="12"/>
  <c r="F193" i="12"/>
  <c r="BB193" i="12" s="1"/>
  <c r="G193" i="12"/>
  <c r="H193" i="12"/>
  <c r="I193" i="12"/>
  <c r="J193" i="12"/>
  <c r="K193" i="12"/>
  <c r="L193" i="12"/>
  <c r="M193" i="12"/>
  <c r="N193" i="12"/>
  <c r="O193" i="12"/>
  <c r="P193" i="12"/>
  <c r="Q193" i="12"/>
  <c r="R193" i="12"/>
  <c r="BN193" i="12" s="1"/>
  <c r="S193" i="12"/>
  <c r="T193" i="12"/>
  <c r="U193" i="12"/>
  <c r="V193" i="12"/>
  <c r="W193" i="12"/>
  <c r="X193" i="12"/>
  <c r="Y193" i="12"/>
  <c r="Z193" i="12"/>
  <c r="AA193" i="12"/>
  <c r="AB193" i="12"/>
  <c r="AC193" i="12"/>
  <c r="AD193" i="12"/>
  <c r="AE193" i="12"/>
  <c r="AF193" i="12"/>
  <c r="AG193" i="12"/>
  <c r="AH193" i="12"/>
  <c r="BF193" i="12" s="1"/>
  <c r="AI193" i="12"/>
  <c r="AJ193" i="12"/>
  <c r="AK193" i="12"/>
  <c r="AL193" i="12"/>
  <c r="AM193" i="12"/>
  <c r="AN193" i="12"/>
  <c r="AO193" i="12"/>
  <c r="AP193" i="12"/>
  <c r="AQ193" i="12"/>
  <c r="AR193" i="12"/>
  <c r="AS193" i="12"/>
  <c r="AT193" i="12"/>
  <c r="AU193" i="12"/>
  <c r="AV193" i="12"/>
  <c r="AW193" i="12"/>
  <c r="AX193" i="12"/>
  <c r="BV193" i="12" s="1"/>
  <c r="C194" i="12"/>
  <c r="D194" i="12"/>
  <c r="E194" i="12"/>
  <c r="F194" i="12"/>
  <c r="G194" i="12"/>
  <c r="H194" i="12"/>
  <c r="I194" i="12"/>
  <c r="J194" i="12"/>
  <c r="K194" i="12"/>
  <c r="L194" i="12"/>
  <c r="M194" i="12"/>
  <c r="N194" i="12"/>
  <c r="O194" i="12"/>
  <c r="P194" i="12"/>
  <c r="Q194" i="12"/>
  <c r="R194" i="12"/>
  <c r="S194" i="12"/>
  <c r="T194" i="12"/>
  <c r="U194" i="12"/>
  <c r="V194" i="12"/>
  <c r="W194" i="12"/>
  <c r="X194" i="12"/>
  <c r="Y194" i="12"/>
  <c r="Z194" i="12"/>
  <c r="AA194" i="12"/>
  <c r="AB194" i="12"/>
  <c r="AC194" i="12"/>
  <c r="AD194" i="12"/>
  <c r="AE194" i="12"/>
  <c r="AF194" i="12"/>
  <c r="AG194" i="12"/>
  <c r="AH194" i="12"/>
  <c r="AI194" i="12"/>
  <c r="AJ194" i="12"/>
  <c r="AK194" i="12"/>
  <c r="AL194" i="12"/>
  <c r="AM194" i="12"/>
  <c r="AN194" i="12"/>
  <c r="AO194" i="12"/>
  <c r="AP194" i="12"/>
  <c r="AQ194" i="12"/>
  <c r="AR194" i="12"/>
  <c r="AS194" i="12"/>
  <c r="AT194" i="12"/>
  <c r="AU194" i="12"/>
  <c r="AV194" i="12"/>
  <c r="AW194" i="12"/>
  <c r="AX194" i="12"/>
  <c r="AY194" i="12"/>
  <c r="AZ194" i="12"/>
  <c r="BA194" i="12"/>
  <c r="BB194" i="12"/>
  <c r="BC194" i="12"/>
  <c r="BD194" i="12"/>
  <c r="BE194" i="12"/>
  <c r="BF194" i="12"/>
  <c r="BG194" i="12"/>
  <c r="BH194" i="12"/>
  <c r="BI194" i="12"/>
  <c r="BJ194" i="12"/>
  <c r="BK194" i="12"/>
  <c r="BL194" i="12"/>
  <c r="BM194" i="12"/>
  <c r="BN194" i="12"/>
  <c r="BO194" i="12"/>
  <c r="BP194" i="12"/>
  <c r="BQ194" i="12"/>
  <c r="BR194" i="12"/>
  <c r="BS194" i="12"/>
  <c r="BT194" i="12"/>
  <c r="BU194" i="12"/>
  <c r="BV194" i="12"/>
  <c r="C195" i="12"/>
  <c r="D195" i="12"/>
  <c r="E195" i="12"/>
  <c r="F195" i="12"/>
  <c r="G195" i="12"/>
  <c r="H195" i="12"/>
  <c r="I195" i="12"/>
  <c r="J195" i="12"/>
  <c r="K195" i="12"/>
  <c r="L195" i="12"/>
  <c r="M195" i="12"/>
  <c r="N195" i="12"/>
  <c r="O195" i="12"/>
  <c r="BK195" i="12" s="1"/>
  <c r="P195" i="12"/>
  <c r="Q195" i="12"/>
  <c r="R195" i="12"/>
  <c r="S195" i="12"/>
  <c r="T195" i="12"/>
  <c r="U195" i="12"/>
  <c r="V195" i="12"/>
  <c r="W195" i="12"/>
  <c r="X195" i="12"/>
  <c r="Y195" i="12"/>
  <c r="Z195" i="12"/>
  <c r="AA195" i="12"/>
  <c r="AB195" i="12"/>
  <c r="AC195" i="12"/>
  <c r="AD195" i="12"/>
  <c r="AE195" i="12"/>
  <c r="AF195" i="12"/>
  <c r="AG195" i="12"/>
  <c r="AH195" i="12"/>
  <c r="AI195" i="12"/>
  <c r="AJ195" i="12"/>
  <c r="AK195" i="12"/>
  <c r="AL195" i="12"/>
  <c r="AM195" i="12"/>
  <c r="AN195" i="12"/>
  <c r="AO195" i="12"/>
  <c r="AP195" i="12"/>
  <c r="AQ195" i="12"/>
  <c r="AR195" i="12"/>
  <c r="AS195" i="12"/>
  <c r="AT195" i="12"/>
  <c r="AU195" i="12"/>
  <c r="AV195" i="12"/>
  <c r="AW195" i="12"/>
  <c r="AX195" i="12"/>
  <c r="BT195" i="12"/>
  <c r="C196" i="12"/>
  <c r="D196" i="12"/>
  <c r="E196" i="12"/>
  <c r="F196" i="12"/>
  <c r="G196" i="12"/>
  <c r="H196" i="12"/>
  <c r="I196" i="12"/>
  <c r="J196" i="12"/>
  <c r="K196" i="12"/>
  <c r="L196" i="12"/>
  <c r="M196" i="12"/>
  <c r="N196" i="12"/>
  <c r="O196" i="12"/>
  <c r="P196" i="12"/>
  <c r="Q196" i="12"/>
  <c r="R196" i="12"/>
  <c r="S196" i="12"/>
  <c r="T196" i="12"/>
  <c r="U196" i="12"/>
  <c r="V196" i="12"/>
  <c r="W196" i="12"/>
  <c r="X196" i="12"/>
  <c r="Y196" i="12"/>
  <c r="Z196" i="12"/>
  <c r="AA196" i="12"/>
  <c r="AB196" i="12"/>
  <c r="AC196" i="12"/>
  <c r="AD196" i="12"/>
  <c r="AE196" i="12"/>
  <c r="AF196" i="12"/>
  <c r="AG196" i="12"/>
  <c r="AH196" i="12"/>
  <c r="AI196" i="12"/>
  <c r="AJ196" i="12"/>
  <c r="AK196" i="12"/>
  <c r="AL196" i="12"/>
  <c r="AM196" i="12"/>
  <c r="AN196" i="12"/>
  <c r="BL196" i="12" s="1"/>
  <c r="AO196" i="12"/>
  <c r="AP196" i="12"/>
  <c r="AQ196" i="12"/>
  <c r="AR196" i="12"/>
  <c r="AS196" i="12"/>
  <c r="AT196" i="12"/>
  <c r="AU196" i="12"/>
  <c r="AV196" i="12"/>
  <c r="AW196" i="12"/>
  <c r="AX196" i="12"/>
  <c r="BM196" i="12"/>
  <c r="BQ196" i="12"/>
  <c r="C197" i="12"/>
  <c r="D197" i="12"/>
  <c r="E197" i="12"/>
  <c r="F197" i="12"/>
  <c r="G197" i="12"/>
  <c r="H197" i="12"/>
  <c r="BD197" i="12" s="1"/>
  <c r="I197" i="12"/>
  <c r="J197" i="12"/>
  <c r="BF197" i="12" s="1"/>
  <c r="K197" i="12"/>
  <c r="L197" i="12"/>
  <c r="M197" i="12"/>
  <c r="N197" i="12"/>
  <c r="O197" i="12"/>
  <c r="P197" i="12"/>
  <c r="Q197" i="12"/>
  <c r="R197" i="12"/>
  <c r="S197" i="12"/>
  <c r="T197" i="12"/>
  <c r="BP197" i="12" s="1"/>
  <c r="U197" i="12"/>
  <c r="V197" i="12"/>
  <c r="W197" i="12"/>
  <c r="X197" i="12"/>
  <c r="Y197" i="12"/>
  <c r="Z197" i="12"/>
  <c r="AA197" i="12"/>
  <c r="AB197" i="12"/>
  <c r="AC197" i="12"/>
  <c r="AD197" i="12"/>
  <c r="AE197" i="12"/>
  <c r="AF197" i="12"/>
  <c r="AG197" i="12"/>
  <c r="AH197" i="12"/>
  <c r="AI197" i="12"/>
  <c r="AJ197" i="12"/>
  <c r="AK197" i="12"/>
  <c r="AL197" i="12"/>
  <c r="AM197" i="12"/>
  <c r="AN197" i="12"/>
  <c r="AO197" i="12"/>
  <c r="AP197" i="12"/>
  <c r="AQ197" i="12"/>
  <c r="AR197" i="12"/>
  <c r="AS197" i="12"/>
  <c r="AT197" i="12"/>
  <c r="BR197" i="12" s="1"/>
  <c r="AU197" i="12"/>
  <c r="AV197" i="12"/>
  <c r="AW197" i="12"/>
  <c r="AX197" i="12"/>
  <c r="BJ197" i="12"/>
  <c r="BV197" i="12"/>
  <c r="C198" i="12"/>
  <c r="D198" i="12"/>
  <c r="E198" i="12"/>
  <c r="F198" i="12"/>
  <c r="G198" i="12"/>
  <c r="H198" i="12"/>
  <c r="I198" i="12"/>
  <c r="J198" i="12"/>
  <c r="K198" i="12"/>
  <c r="L198" i="12"/>
  <c r="M198" i="12"/>
  <c r="N198" i="12"/>
  <c r="O198" i="12"/>
  <c r="P198" i="12"/>
  <c r="Q198" i="12"/>
  <c r="R198" i="12"/>
  <c r="S198" i="12"/>
  <c r="BO198" i="12" s="1"/>
  <c r="T198" i="12"/>
  <c r="U198" i="12"/>
  <c r="V198" i="12"/>
  <c r="W198" i="12"/>
  <c r="X198" i="12"/>
  <c r="Y198" i="12"/>
  <c r="Z198" i="12"/>
  <c r="AA198" i="12"/>
  <c r="AB198" i="12"/>
  <c r="AC198" i="12"/>
  <c r="AD198" i="12"/>
  <c r="AE198" i="12"/>
  <c r="AF198" i="12"/>
  <c r="AG198" i="12"/>
  <c r="AH198" i="12"/>
  <c r="AI198" i="12"/>
  <c r="AJ198" i="12"/>
  <c r="AK198" i="12"/>
  <c r="AL198" i="12"/>
  <c r="AM198" i="12"/>
  <c r="AN198" i="12"/>
  <c r="AO198" i="12"/>
  <c r="AP198" i="12"/>
  <c r="AQ198" i="12"/>
  <c r="AR198" i="12"/>
  <c r="AS198" i="12"/>
  <c r="AT198" i="12"/>
  <c r="BR198" i="12" s="1"/>
  <c r="AU198" i="12"/>
  <c r="AV198" i="12"/>
  <c r="AW198" i="12"/>
  <c r="AX198" i="12"/>
  <c r="BV198" i="12" s="1"/>
  <c r="BN198" i="12"/>
  <c r="C199" i="12"/>
  <c r="D199" i="12"/>
  <c r="E199" i="12"/>
  <c r="F199" i="12"/>
  <c r="G199" i="12"/>
  <c r="H199" i="12"/>
  <c r="I199" i="12"/>
  <c r="J199" i="12"/>
  <c r="K199" i="12"/>
  <c r="L199" i="12"/>
  <c r="M199" i="12"/>
  <c r="N199" i="12"/>
  <c r="O199" i="12"/>
  <c r="P199" i="12"/>
  <c r="Q199" i="12"/>
  <c r="R199" i="12"/>
  <c r="S199" i="12"/>
  <c r="T199" i="12"/>
  <c r="U199" i="12"/>
  <c r="V199" i="12"/>
  <c r="W199" i="12"/>
  <c r="X199" i="12"/>
  <c r="Y199" i="12"/>
  <c r="Z199" i="12"/>
  <c r="AA199" i="12"/>
  <c r="AB199" i="12"/>
  <c r="AC199" i="12"/>
  <c r="AD199" i="12"/>
  <c r="AE199" i="12"/>
  <c r="AF199" i="12"/>
  <c r="AG199" i="12"/>
  <c r="AH199" i="12"/>
  <c r="AI199" i="12"/>
  <c r="AJ199" i="12"/>
  <c r="AK199" i="12"/>
  <c r="AL199" i="12"/>
  <c r="AM199" i="12"/>
  <c r="AN199" i="12"/>
  <c r="BL199" i="12" s="1"/>
  <c r="AO199" i="12"/>
  <c r="AP199" i="12"/>
  <c r="AQ199" i="12"/>
  <c r="BO199" i="12" s="1"/>
  <c r="AR199" i="12"/>
  <c r="AS199" i="12"/>
  <c r="AT199" i="12"/>
  <c r="AU199" i="12"/>
  <c r="AV199" i="12"/>
  <c r="BT199" i="12" s="1"/>
  <c r="AW199" i="12"/>
  <c r="AX199" i="12"/>
  <c r="BC199" i="12"/>
  <c r="BS199" i="12"/>
  <c r="C200" i="12"/>
  <c r="D200" i="12"/>
  <c r="E200" i="12"/>
  <c r="F200" i="12"/>
  <c r="G200" i="12"/>
  <c r="H200" i="12"/>
  <c r="I200" i="12"/>
  <c r="J200" i="12"/>
  <c r="K200" i="12"/>
  <c r="L200" i="12"/>
  <c r="M200" i="12"/>
  <c r="N200" i="12"/>
  <c r="O200" i="12"/>
  <c r="BK200" i="12" s="1"/>
  <c r="P200" i="12"/>
  <c r="BL200" i="12" s="1"/>
  <c r="Q200" i="12"/>
  <c r="R200" i="12"/>
  <c r="S200" i="12"/>
  <c r="T200" i="12"/>
  <c r="U200" i="12"/>
  <c r="V200" i="12"/>
  <c r="W200" i="12"/>
  <c r="X200" i="12"/>
  <c r="Y200" i="12"/>
  <c r="Z200" i="12"/>
  <c r="AA200" i="12"/>
  <c r="AB200" i="12"/>
  <c r="AC200" i="12"/>
  <c r="BA200" i="12" s="1"/>
  <c r="AD200" i="12"/>
  <c r="AE200" i="12"/>
  <c r="AF200" i="12"/>
  <c r="BD200" i="12" s="1"/>
  <c r="AG200" i="12"/>
  <c r="AH200" i="12"/>
  <c r="AI200" i="12"/>
  <c r="AJ200" i="12"/>
  <c r="AK200" i="12"/>
  <c r="AL200" i="12"/>
  <c r="AM200" i="12"/>
  <c r="AN200" i="12"/>
  <c r="AO200" i="12"/>
  <c r="BM200" i="12" s="1"/>
  <c r="AP200" i="12"/>
  <c r="AQ200" i="12"/>
  <c r="AR200" i="12"/>
  <c r="AS200" i="12"/>
  <c r="AT200" i="12"/>
  <c r="AU200" i="12"/>
  <c r="AV200" i="12"/>
  <c r="BT200" i="12" s="1"/>
  <c r="AW200" i="12"/>
  <c r="AX200" i="12"/>
  <c r="C201" i="12"/>
  <c r="D201" i="12"/>
  <c r="E201" i="12"/>
  <c r="F201" i="12"/>
  <c r="G201" i="12"/>
  <c r="H201" i="12"/>
  <c r="I201" i="12"/>
  <c r="J201" i="12"/>
  <c r="K201" i="12"/>
  <c r="L201" i="12"/>
  <c r="M201" i="12"/>
  <c r="N201" i="12"/>
  <c r="O201" i="12"/>
  <c r="P201" i="12"/>
  <c r="Q201" i="12"/>
  <c r="R201" i="12"/>
  <c r="S201" i="12"/>
  <c r="T201" i="12"/>
  <c r="U201" i="12"/>
  <c r="V201" i="12"/>
  <c r="BR201" i="12" s="1"/>
  <c r="W201" i="12"/>
  <c r="X201" i="12"/>
  <c r="Y201" i="12"/>
  <c r="Z201" i="12"/>
  <c r="AA201" i="12"/>
  <c r="AB201" i="12"/>
  <c r="AC201" i="12"/>
  <c r="AD201" i="12"/>
  <c r="AE201" i="12"/>
  <c r="AF201" i="12"/>
  <c r="AG201" i="12"/>
  <c r="AH201" i="12"/>
  <c r="AI201" i="12"/>
  <c r="AJ201" i="12"/>
  <c r="AK201" i="12"/>
  <c r="AL201" i="12"/>
  <c r="AM201" i="12"/>
  <c r="AN201" i="12"/>
  <c r="AO201" i="12"/>
  <c r="AP201" i="12"/>
  <c r="AQ201" i="12"/>
  <c r="AR201" i="12"/>
  <c r="AS201" i="12"/>
  <c r="AT201" i="12"/>
  <c r="AU201" i="12"/>
  <c r="AV201" i="12"/>
  <c r="AW201" i="12"/>
  <c r="AX201" i="12"/>
  <c r="C202" i="12"/>
  <c r="D202" i="12"/>
  <c r="E202" i="12"/>
  <c r="F202" i="12"/>
  <c r="G202" i="12"/>
  <c r="H202" i="12"/>
  <c r="I202" i="12"/>
  <c r="J202" i="12"/>
  <c r="K202" i="12"/>
  <c r="L202" i="12"/>
  <c r="M202" i="12"/>
  <c r="N202" i="12"/>
  <c r="O202" i="12"/>
  <c r="P202" i="12"/>
  <c r="Q202" i="12"/>
  <c r="R202" i="12"/>
  <c r="S202" i="12"/>
  <c r="T202" i="12"/>
  <c r="U202" i="12"/>
  <c r="V202" i="12"/>
  <c r="W202" i="12"/>
  <c r="X202" i="12"/>
  <c r="Y202" i="12"/>
  <c r="Z202" i="12"/>
  <c r="AA202" i="12"/>
  <c r="AB202" i="12"/>
  <c r="AC202" i="12"/>
  <c r="AD202" i="12"/>
  <c r="AE202" i="12"/>
  <c r="AF202" i="12"/>
  <c r="AG202" i="12"/>
  <c r="AH202" i="12"/>
  <c r="AI202" i="12"/>
  <c r="AJ202" i="12"/>
  <c r="AK202" i="12"/>
  <c r="AL202" i="12"/>
  <c r="AM202" i="12"/>
  <c r="AN202" i="12"/>
  <c r="AO202" i="12"/>
  <c r="BM202" i="12" s="1"/>
  <c r="AP202" i="12"/>
  <c r="AQ202" i="12"/>
  <c r="AR202" i="12"/>
  <c r="AS202" i="12"/>
  <c r="AT202" i="12"/>
  <c r="AU202" i="12"/>
  <c r="AV202" i="12"/>
  <c r="AW202" i="12"/>
  <c r="AX202" i="12"/>
  <c r="C203" i="12"/>
  <c r="D203" i="12"/>
  <c r="E203" i="12"/>
  <c r="F203" i="12"/>
  <c r="G203" i="12"/>
  <c r="H203" i="12"/>
  <c r="I203" i="12"/>
  <c r="J203" i="12"/>
  <c r="K203" i="12"/>
  <c r="L203" i="12"/>
  <c r="M203" i="12"/>
  <c r="N203" i="12"/>
  <c r="O203" i="12"/>
  <c r="P203" i="12"/>
  <c r="Q203" i="12"/>
  <c r="R203" i="12"/>
  <c r="S203" i="12"/>
  <c r="T203" i="12"/>
  <c r="BP203" i="12" s="1"/>
  <c r="U203" i="12"/>
  <c r="V203" i="12"/>
  <c r="W203" i="12"/>
  <c r="X203" i="12"/>
  <c r="Y203" i="12"/>
  <c r="Z203" i="12"/>
  <c r="AA203" i="12"/>
  <c r="AB203" i="12"/>
  <c r="AC203" i="12"/>
  <c r="AD203" i="12"/>
  <c r="AE203" i="12"/>
  <c r="AF203" i="12"/>
  <c r="AG203" i="12"/>
  <c r="AH203" i="12"/>
  <c r="AI203" i="12"/>
  <c r="AJ203" i="12"/>
  <c r="AK203" i="12"/>
  <c r="AL203" i="12"/>
  <c r="BJ203" i="12" s="1"/>
  <c r="AM203" i="12"/>
  <c r="AN203" i="12"/>
  <c r="AO203" i="12"/>
  <c r="AP203" i="12"/>
  <c r="AQ203" i="12"/>
  <c r="AR203" i="12"/>
  <c r="AS203" i="12"/>
  <c r="AT203" i="12"/>
  <c r="BR203" i="12" s="1"/>
  <c r="AU203" i="12"/>
  <c r="AV203" i="12"/>
  <c r="AW203" i="12"/>
  <c r="AX203" i="12"/>
  <c r="BV203" i="12" s="1"/>
  <c r="BD203" i="12"/>
  <c r="BH203" i="12"/>
  <c r="C204" i="12"/>
  <c r="D204" i="12"/>
  <c r="AZ204" i="12" s="1"/>
  <c r="E204" i="12"/>
  <c r="F204" i="12"/>
  <c r="G204" i="12"/>
  <c r="H204" i="12"/>
  <c r="BD204" i="12" s="1"/>
  <c r="I204" i="12"/>
  <c r="J204" i="12"/>
  <c r="K204" i="12"/>
  <c r="L204" i="12"/>
  <c r="M204" i="12"/>
  <c r="N204" i="12"/>
  <c r="O204" i="12"/>
  <c r="P204" i="12"/>
  <c r="BL204" i="12" s="1"/>
  <c r="Q204" i="12"/>
  <c r="R204" i="12"/>
  <c r="S204" i="12"/>
  <c r="T204" i="12"/>
  <c r="BP204" i="12" s="1"/>
  <c r="U204" i="12"/>
  <c r="V204" i="12"/>
  <c r="W204" i="12"/>
  <c r="X204" i="12"/>
  <c r="Y204" i="12"/>
  <c r="Z204" i="12"/>
  <c r="AA204" i="12"/>
  <c r="AB204" i="12"/>
  <c r="AC204" i="12"/>
  <c r="AD204" i="12"/>
  <c r="AE204" i="12"/>
  <c r="AF204" i="12"/>
  <c r="AG204" i="12"/>
  <c r="AH204" i="12"/>
  <c r="AI204" i="12"/>
  <c r="AJ204" i="12"/>
  <c r="AK204" i="12"/>
  <c r="AL204" i="12"/>
  <c r="AM204" i="12"/>
  <c r="AN204" i="12"/>
  <c r="AO204" i="12"/>
  <c r="BM204" i="12" s="1"/>
  <c r="AP204" i="12"/>
  <c r="AQ204" i="12"/>
  <c r="AR204" i="12"/>
  <c r="AS204" i="12"/>
  <c r="BQ204" i="12" s="1"/>
  <c r="AT204" i="12"/>
  <c r="AU204" i="12"/>
  <c r="AV204" i="12"/>
  <c r="AW204" i="12"/>
  <c r="BU204" i="12" s="1"/>
  <c r="AX204" i="12"/>
  <c r="C205" i="12"/>
  <c r="D205" i="12"/>
  <c r="E205" i="12"/>
  <c r="F205" i="12"/>
  <c r="G205" i="12"/>
  <c r="H205" i="12"/>
  <c r="I205" i="12"/>
  <c r="J205" i="12"/>
  <c r="K205" i="12"/>
  <c r="L205" i="12"/>
  <c r="M205" i="12"/>
  <c r="N205" i="12"/>
  <c r="O205" i="12"/>
  <c r="P205" i="12"/>
  <c r="Q205" i="12"/>
  <c r="R205" i="12"/>
  <c r="S205" i="12"/>
  <c r="T205" i="12"/>
  <c r="U205" i="12"/>
  <c r="V205" i="12"/>
  <c r="W205" i="12"/>
  <c r="X205" i="12"/>
  <c r="Y205" i="12"/>
  <c r="BU205" i="12" s="1"/>
  <c r="Z205" i="12"/>
  <c r="AA205" i="12"/>
  <c r="AB205" i="12"/>
  <c r="AC205" i="12"/>
  <c r="AD205" i="12"/>
  <c r="AE205" i="12"/>
  <c r="AF205" i="12"/>
  <c r="AG205" i="12"/>
  <c r="AH205" i="12"/>
  <c r="AI205" i="12"/>
  <c r="AJ205" i="12"/>
  <c r="AK205" i="12"/>
  <c r="AL205" i="12"/>
  <c r="BJ205" i="12" s="1"/>
  <c r="AM205" i="12"/>
  <c r="AN205" i="12"/>
  <c r="AO205" i="12"/>
  <c r="AP205" i="12"/>
  <c r="BN205" i="12" s="1"/>
  <c r="AQ205" i="12"/>
  <c r="AR205" i="12"/>
  <c r="AS205" i="12"/>
  <c r="AT205" i="12"/>
  <c r="BR205" i="12" s="1"/>
  <c r="AU205" i="12"/>
  <c r="AV205" i="12"/>
  <c r="AW205" i="12"/>
  <c r="AX205" i="12"/>
  <c r="BV205" i="12" s="1"/>
  <c r="C206" i="12"/>
  <c r="D206" i="12"/>
  <c r="E206" i="12"/>
  <c r="F206" i="12"/>
  <c r="G206" i="12"/>
  <c r="H206" i="12"/>
  <c r="I206" i="12"/>
  <c r="J206" i="12"/>
  <c r="K206" i="12"/>
  <c r="L206" i="12"/>
  <c r="M206" i="12"/>
  <c r="N206" i="12"/>
  <c r="O206" i="12"/>
  <c r="P206" i="12"/>
  <c r="Q206" i="12"/>
  <c r="R206" i="12"/>
  <c r="S206" i="12"/>
  <c r="T206" i="12"/>
  <c r="U206" i="12"/>
  <c r="V206" i="12"/>
  <c r="W206" i="12"/>
  <c r="X206" i="12"/>
  <c r="Y206" i="12"/>
  <c r="Z206" i="12"/>
  <c r="AA206" i="12"/>
  <c r="AB206" i="12"/>
  <c r="AC206" i="12"/>
  <c r="AD206" i="12"/>
  <c r="AE206" i="12"/>
  <c r="AF206" i="12"/>
  <c r="AG206" i="12"/>
  <c r="AH206" i="12"/>
  <c r="AI206" i="12"/>
  <c r="BG206" i="12" s="1"/>
  <c r="AJ206" i="12"/>
  <c r="AK206" i="12"/>
  <c r="AL206" i="12"/>
  <c r="AM206" i="12"/>
  <c r="BK206" i="12" s="1"/>
  <c r="AN206" i="12"/>
  <c r="AO206" i="12"/>
  <c r="AP206" i="12"/>
  <c r="AQ206" i="12"/>
  <c r="BO206" i="12" s="1"/>
  <c r="AR206" i="12"/>
  <c r="AS206" i="12"/>
  <c r="AT206" i="12"/>
  <c r="AU206" i="12"/>
  <c r="BS206" i="12" s="1"/>
  <c r="AV206" i="12"/>
  <c r="AW206" i="12"/>
  <c r="AX206" i="12"/>
  <c r="C207" i="12"/>
  <c r="D207" i="12"/>
  <c r="E207" i="12"/>
  <c r="F207" i="12"/>
  <c r="G207" i="12"/>
  <c r="H207" i="12"/>
  <c r="I207" i="12"/>
  <c r="J207" i="12"/>
  <c r="K207" i="12"/>
  <c r="L207" i="12"/>
  <c r="M207" i="12"/>
  <c r="N207" i="12"/>
  <c r="O207" i="12"/>
  <c r="P207" i="12"/>
  <c r="Q207" i="12"/>
  <c r="R207" i="12"/>
  <c r="S207" i="12"/>
  <c r="T207" i="12"/>
  <c r="U207" i="12"/>
  <c r="V207" i="12"/>
  <c r="W207" i="12"/>
  <c r="X207" i="12"/>
  <c r="Y207" i="12"/>
  <c r="Z207" i="12"/>
  <c r="AA207" i="12"/>
  <c r="AB207" i="12"/>
  <c r="AC207" i="12"/>
  <c r="AD207" i="12"/>
  <c r="AE207" i="12"/>
  <c r="AF207" i="12"/>
  <c r="AG207" i="12"/>
  <c r="AH207" i="12"/>
  <c r="AI207" i="12"/>
  <c r="AJ207" i="12"/>
  <c r="AK207" i="12"/>
  <c r="AL207" i="12"/>
  <c r="AM207" i="12"/>
  <c r="AN207" i="12"/>
  <c r="BL207" i="12" s="1"/>
  <c r="AO207" i="12"/>
  <c r="AP207" i="12"/>
  <c r="AQ207" i="12"/>
  <c r="AR207" i="12"/>
  <c r="BP207" i="12" s="1"/>
  <c r="AS207" i="12"/>
  <c r="AT207" i="12"/>
  <c r="AU207" i="12"/>
  <c r="AV207" i="12"/>
  <c r="BT207" i="12" s="1"/>
  <c r="AW207" i="12"/>
  <c r="AX207" i="12"/>
  <c r="BC207" i="12"/>
  <c r="C208" i="12"/>
  <c r="D208" i="12"/>
  <c r="E208" i="12"/>
  <c r="F208" i="12"/>
  <c r="G208" i="12"/>
  <c r="H208" i="12"/>
  <c r="I208" i="12"/>
  <c r="J208" i="12"/>
  <c r="K208" i="12"/>
  <c r="L208" i="12"/>
  <c r="M208" i="12"/>
  <c r="N208" i="12"/>
  <c r="O208" i="12"/>
  <c r="P208" i="12"/>
  <c r="Q208" i="12"/>
  <c r="R208" i="12"/>
  <c r="S208" i="12"/>
  <c r="T208" i="12"/>
  <c r="U208" i="12"/>
  <c r="V208" i="12"/>
  <c r="W208" i="12"/>
  <c r="X208" i="12"/>
  <c r="Y208" i="12"/>
  <c r="Z208" i="12"/>
  <c r="AA208" i="12"/>
  <c r="AB208" i="12"/>
  <c r="AC208" i="12"/>
  <c r="AD208" i="12"/>
  <c r="AE208" i="12"/>
  <c r="AF208" i="12"/>
  <c r="AG208" i="12"/>
  <c r="AH208" i="12"/>
  <c r="AI208" i="12"/>
  <c r="AJ208" i="12"/>
  <c r="AK208" i="12"/>
  <c r="AL208" i="12"/>
  <c r="AM208" i="12"/>
  <c r="AN208" i="12"/>
  <c r="AO208" i="12"/>
  <c r="BM208" i="12" s="1"/>
  <c r="AP208" i="12"/>
  <c r="AQ208" i="12"/>
  <c r="AR208" i="12"/>
  <c r="AS208" i="12"/>
  <c r="BQ208" i="12" s="1"/>
  <c r="AT208" i="12"/>
  <c r="AU208" i="12"/>
  <c r="AV208" i="12"/>
  <c r="AW208" i="12"/>
  <c r="BU208" i="12" s="1"/>
  <c r="AX208" i="12"/>
  <c r="BA208" i="12"/>
  <c r="BE208" i="12"/>
  <c r="BI208" i="12"/>
  <c r="C209" i="12"/>
  <c r="D209" i="12"/>
  <c r="E209" i="12"/>
  <c r="F209" i="12"/>
  <c r="G209" i="12"/>
  <c r="H209" i="12"/>
  <c r="I209" i="12"/>
  <c r="J209" i="12"/>
  <c r="K209" i="12"/>
  <c r="L209" i="12"/>
  <c r="M209" i="12"/>
  <c r="N209" i="12"/>
  <c r="O209" i="12"/>
  <c r="P209" i="12"/>
  <c r="Q209" i="12"/>
  <c r="R209" i="12"/>
  <c r="S209" i="12"/>
  <c r="T209" i="12"/>
  <c r="U209" i="12"/>
  <c r="V209" i="12"/>
  <c r="W209" i="12"/>
  <c r="X209" i="12"/>
  <c r="Y209" i="12"/>
  <c r="Z209" i="12"/>
  <c r="AA209" i="12"/>
  <c r="AB209" i="12"/>
  <c r="AC209" i="12"/>
  <c r="AD209" i="12"/>
  <c r="AE209" i="12"/>
  <c r="AF209" i="12"/>
  <c r="AG209" i="12"/>
  <c r="AH209" i="12"/>
  <c r="AI209" i="12"/>
  <c r="AJ209" i="12"/>
  <c r="AK209" i="12"/>
  <c r="AL209" i="12"/>
  <c r="AM209" i="12"/>
  <c r="AN209" i="12"/>
  <c r="AO209" i="12"/>
  <c r="AP209" i="12"/>
  <c r="BN209" i="12" s="1"/>
  <c r="AQ209" i="12"/>
  <c r="AR209" i="12"/>
  <c r="AS209" i="12"/>
  <c r="AT209" i="12"/>
  <c r="BR209" i="12" s="1"/>
  <c r="AU209" i="12"/>
  <c r="AV209" i="12"/>
  <c r="AW209" i="12"/>
  <c r="AX209" i="12"/>
  <c r="BV209" i="12" s="1"/>
  <c r="C210" i="12"/>
  <c r="D210" i="12"/>
  <c r="E210" i="12"/>
  <c r="F210" i="12"/>
  <c r="G210" i="12"/>
  <c r="H210" i="12"/>
  <c r="I210" i="12"/>
  <c r="J210" i="12"/>
  <c r="K210" i="12"/>
  <c r="L210" i="12"/>
  <c r="M210" i="12"/>
  <c r="N210" i="12"/>
  <c r="O210" i="12"/>
  <c r="P210" i="12"/>
  <c r="Q210" i="12"/>
  <c r="R210" i="12"/>
  <c r="S210" i="12"/>
  <c r="T210" i="12"/>
  <c r="U210" i="12"/>
  <c r="V210" i="12"/>
  <c r="W210" i="12"/>
  <c r="X210" i="12"/>
  <c r="Y210" i="12"/>
  <c r="Z210" i="12"/>
  <c r="AA210" i="12"/>
  <c r="AB210" i="12"/>
  <c r="AC210" i="12"/>
  <c r="AD210" i="12"/>
  <c r="AE210" i="12"/>
  <c r="AF210" i="12"/>
  <c r="AG210" i="12"/>
  <c r="AH210" i="12"/>
  <c r="AI210" i="12"/>
  <c r="AJ210" i="12"/>
  <c r="AK210" i="12"/>
  <c r="AL210" i="12"/>
  <c r="AM210" i="12"/>
  <c r="AN210" i="12"/>
  <c r="AO210" i="12"/>
  <c r="AP210" i="12"/>
  <c r="AQ210" i="12"/>
  <c r="AR210" i="12"/>
  <c r="AS210" i="12"/>
  <c r="AT210" i="12"/>
  <c r="AU210" i="12"/>
  <c r="AV210" i="12"/>
  <c r="AW210" i="12"/>
  <c r="AX210" i="12"/>
  <c r="AY210" i="12"/>
  <c r="AZ210" i="12"/>
  <c r="BA210" i="12"/>
  <c r="BB210" i="12"/>
  <c r="BC210" i="12"/>
  <c r="BD210" i="12"/>
  <c r="BE210" i="12"/>
  <c r="BF210" i="12"/>
  <c r="BG210" i="12"/>
  <c r="BH210" i="12"/>
  <c r="BI210" i="12"/>
  <c r="BJ210" i="12"/>
  <c r="BK210" i="12"/>
  <c r="BL210" i="12"/>
  <c r="BM210" i="12"/>
  <c r="BN210" i="12"/>
  <c r="BO210" i="12"/>
  <c r="BP210" i="12"/>
  <c r="BQ210" i="12"/>
  <c r="BR210" i="12"/>
  <c r="BS210" i="12"/>
  <c r="BT210" i="12"/>
  <c r="BU210" i="12"/>
  <c r="BV210" i="12"/>
  <c r="C211" i="12"/>
  <c r="D211" i="12"/>
  <c r="E211" i="12"/>
  <c r="F211" i="12"/>
  <c r="G211" i="12"/>
  <c r="BC211" i="12" s="1"/>
  <c r="H211" i="12"/>
  <c r="I211" i="12"/>
  <c r="J211" i="12"/>
  <c r="K211" i="12"/>
  <c r="L211" i="12"/>
  <c r="M211" i="12"/>
  <c r="N211" i="12"/>
  <c r="O211" i="12"/>
  <c r="P211" i="12"/>
  <c r="Q211" i="12"/>
  <c r="R211" i="12"/>
  <c r="S211" i="12"/>
  <c r="T211" i="12"/>
  <c r="U211" i="12"/>
  <c r="V211" i="12"/>
  <c r="W211" i="12"/>
  <c r="X211" i="12"/>
  <c r="Y211" i="12"/>
  <c r="Z211" i="12"/>
  <c r="AA211" i="12"/>
  <c r="AB211" i="12"/>
  <c r="AC211" i="12"/>
  <c r="AD211" i="12"/>
  <c r="AE211" i="12"/>
  <c r="AF211" i="12"/>
  <c r="AG211" i="12"/>
  <c r="AH211" i="12"/>
  <c r="AI211" i="12"/>
  <c r="BG211" i="12" s="1"/>
  <c r="AJ211" i="12"/>
  <c r="AK211" i="12"/>
  <c r="AL211" i="12"/>
  <c r="AM211" i="12"/>
  <c r="BK211" i="12" s="1"/>
  <c r="AN211" i="12"/>
  <c r="AO211" i="12"/>
  <c r="AP211" i="12"/>
  <c r="AQ211" i="12"/>
  <c r="BO211" i="12" s="1"/>
  <c r="AR211" i="12"/>
  <c r="AS211" i="12"/>
  <c r="AT211" i="12"/>
  <c r="AU211" i="12"/>
  <c r="BS211" i="12" s="1"/>
  <c r="AV211" i="12"/>
  <c r="AW211" i="12"/>
  <c r="AX211" i="12"/>
  <c r="C212" i="12"/>
  <c r="D212" i="12"/>
  <c r="E212" i="12"/>
  <c r="F212" i="12"/>
  <c r="G212" i="12"/>
  <c r="BC212" i="12" s="1"/>
  <c r="H212" i="12"/>
  <c r="I212" i="12"/>
  <c r="J212" i="12"/>
  <c r="K212" i="12"/>
  <c r="L212" i="12"/>
  <c r="M212" i="12"/>
  <c r="N212" i="12"/>
  <c r="O212" i="12"/>
  <c r="P212" i="12"/>
  <c r="Q212" i="12"/>
  <c r="R212" i="12"/>
  <c r="S212" i="12"/>
  <c r="BO212" i="12" s="1"/>
  <c r="T212" i="12"/>
  <c r="U212" i="12"/>
  <c r="V212" i="12"/>
  <c r="W212" i="12"/>
  <c r="BS212" i="12" s="1"/>
  <c r="X212" i="12"/>
  <c r="Y212" i="12"/>
  <c r="Z212" i="12"/>
  <c r="AA212" i="12"/>
  <c r="AB212" i="12"/>
  <c r="AC212" i="12"/>
  <c r="AD212" i="12"/>
  <c r="AE212" i="12"/>
  <c r="AF212" i="12"/>
  <c r="AG212" i="12"/>
  <c r="AH212" i="12"/>
  <c r="AI212" i="12"/>
  <c r="AJ212" i="12"/>
  <c r="AK212" i="12"/>
  <c r="AL212" i="12"/>
  <c r="AM212" i="12"/>
  <c r="AN212" i="12"/>
  <c r="BL212" i="12" s="1"/>
  <c r="AO212" i="12"/>
  <c r="AP212" i="12"/>
  <c r="AQ212" i="12"/>
  <c r="AR212" i="12"/>
  <c r="BP212" i="12" s="1"/>
  <c r="AS212" i="12"/>
  <c r="AT212" i="12"/>
  <c r="AU212" i="12"/>
  <c r="AV212" i="12"/>
  <c r="BT212" i="12" s="1"/>
  <c r="AW212" i="12"/>
  <c r="AX212" i="12"/>
  <c r="C213" i="12"/>
  <c r="D213" i="12"/>
  <c r="E213" i="12"/>
  <c r="F213" i="12"/>
  <c r="G213" i="12"/>
  <c r="H213" i="12"/>
  <c r="I213" i="12"/>
  <c r="J213" i="12"/>
  <c r="K213" i="12"/>
  <c r="L213" i="12"/>
  <c r="M213" i="12"/>
  <c r="N213" i="12"/>
  <c r="O213" i="12"/>
  <c r="P213" i="12"/>
  <c r="Q213" i="12"/>
  <c r="R213" i="12"/>
  <c r="S213" i="12"/>
  <c r="T213" i="12"/>
  <c r="U213" i="12"/>
  <c r="V213" i="12"/>
  <c r="W213" i="12"/>
  <c r="X213" i="12"/>
  <c r="Y213" i="12"/>
  <c r="Z213" i="12"/>
  <c r="AA213" i="12"/>
  <c r="AB213" i="12"/>
  <c r="AC213" i="12"/>
  <c r="AD213" i="12"/>
  <c r="AE213" i="12"/>
  <c r="AF213" i="12"/>
  <c r="AG213" i="12"/>
  <c r="AH213" i="12"/>
  <c r="AI213" i="12"/>
  <c r="AJ213" i="12"/>
  <c r="AK213" i="12"/>
  <c r="BI213" i="12" s="1"/>
  <c r="AL213" i="12"/>
  <c r="AM213" i="12"/>
  <c r="AN213" i="12"/>
  <c r="AO213" i="12"/>
  <c r="BM213" i="12" s="1"/>
  <c r="AP213" i="12"/>
  <c r="AQ213" i="12"/>
  <c r="AR213" i="12"/>
  <c r="AS213" i="12"/>
  <c r="BQ213" i="12" s="1"/>
  <c r="AT213" i="12"/>
  <c r="AU213" i="12"/>
  <c r="AV213" i="12"/>
  <c r="AW213" i="12"/>
  <c r="BU213" i="12" s="1"/>
  <c r="AX213" i="12"/>
  <c r="BT213" i="12"/>
  <c r="C214" i="12"/>
  <c r="D214" i="12"/>
  <c r="E214" i="12"/>
  <c r="F214" i="12"/>
  <c r="G214" i="12"/>
  <c r="H214" i="12"/>
  <c r="I214" i="12"/>
  <c r="J214" i="12"/>
  <c r="K214" i="12"/>
  <c r="L214" i="12"/>
  <c r="M214" i="12"/>
  <c r="N214" i="12"/>
  <c r="O214" i="12"/>
  <c r="P214" i="12"/>
  <c r="Q214" i="12"/>
  <c r="R214" i="12"/>
  <c r="S214" i="12"/>
  <c r="T214" i="12"/>
  <c r="U214" i="12"/>
  <c r="V214" i="12"/>
  <c r="W214" i="12"/>
  <c r="X214" i="12"/>
  <c r="Y214" i="12"/>
  <c r="Z214" i="12"/>
  <c r="AA214" i="12"/>
  <c r="AB214" i="12"/>
  <c r="AC214" i="12"/>
  <c r="AD214" i="12"/>
  <c r="AE214" i="12"/>
  <c r="AF214" i="12"/>
  <c r="AG214" i="12"/>
  <c r="AH214" i="12"/>
  <c r="AI214" i="12"/>
  <c r="AJ214" i="12"/>
  <c r="AK214" i="12"/>
  <c r="AL214" i="12"/>
  <c r="AM214" i="12"/>
  <c r="AN214" i="12"/>
  <c r="AO214" i="12"/>
  <c r="AP214" i="12"/>
  <c r="BN214" i="12" s="1"/>
  <c r="AQ214" i="12"/>
  <c r="AR214" i="12"/>
  <c r="AS214" i="12"/>
  <c r="AT214" i="12"/>
  <c r="BR214" i="12" s="1"/>
  <c r="AU214" i="12"/>
  <c r="AV214" i="12"/>
  <c r="AW214" i="12"/>
  <c r="AX214" i="12"/>
  <c r="BV214" i="12" s="1"/>
  <c r="BI214" i="12"/>
  <c r="BM214" i="12"/>
  <c r="C215" i="12"/>
  <c r="D215" i="12"/>
  <c r="E215" i="12"/>
  <c r="F215" i="12"/>
  <c r="G215" i="12"/>
  <c r="H215" i="12"/>
  <c r="I215" i="12"/>
  <c r="J215" i="12"/>
  <c r="K215" i="12"/>
  <c r="L215" i="12"/>
  <c r="M215" i="12"/>
  <c r="N215" i="12"/>
  <c r="O215" i="12"/>
  <c r="P215" i="12"/>
  <c r="Q215" i="12"/>
  <c r="R215" i="12"/>
  <c r="S215" i="12"/>
  <c r="T215" i="12"/>
  <c r="U215" i="12"/>
  <c r="V215" i="12"/>
  <c r="W215" i="12"/>
  <c r="X215" i="12"/>
  <c r="Y215" i="12"/>
  <c r="Z215" i="12"/>
  <c r="AA215" i="12"/>
  <c r="AB215" i="12"/>
  <c r="AC215" i="12"/>
  <c r="BA215" i="12" s="1"/>
  <c r="AD215" i="12"/>
  <c r="AE215" i="12"/>
  <c r="AF215" i="12"/>
  <c r="AG215" i="12"/>
  <c r="BE215" i="12" s="1"/>
  <c r="AH215" i="12"/>
  <c r="AI215" i="12"/>
  <c r="AJ215" i="12"/>
  <c r="AK215" i="12"/>
  <c r="BI215" i="12" s="1"/>
  <c r="AL215" i="12"/>
  <c r="AM215" i="12"/>
  <c r="BK215" i="12" s="1"/>
  <c r="AN215" i="12"/>
  <c r="AO215" i="12"/>
  <c r="BM215" i="12" s="1"/>
  <c r="AP215" i="12"/>
  <c r="AQ215" i="12"/>
  <c r="BO215" i="12" s="1"/>
  <c r="AR215" i="12"/>
  <c r="AS215" i="12"/>
  <c r="BQ215" i="12" s="1"/>
  <c r="AT215" i="12"/>
  <c r="AU215" i="12"/>
  <c r="BS215" i="12" s="1"/>
  <c r="AV215" i="12"/>
  <c r="AW215" i="12"/>
  <c r="AX215" i="12"/>
  <c r="BG215" i="12"/>
  <c r="C216" i="12"/>
  <c r="D216" i="12"/>
  <c r="E216" i="12"/>
  <c r="F216" i="12"/>
  <c r="G216" i="12"/>
  <c r="H216" i="12"/>
  <c r="I216" i="12"/>
  <c r="J216" i="12"/>
  <c r="K216" i="12"/>
  <c r="L216" i="12"/>
  <c r="M216" i="12"/>
  <c r="N216" i="12"/>
  <c r="O216" i="12"/>
  <c r="P216" i="12"/>
  <c r="Q216" i="12"/>
  <c r="R216" i="12"/>
  <c r="S216" i="12"/>
  <c r="T216" i="12"/>
  <c r="U216" i="12"/>
  <c r="V216" i="12"/>
  <c r="W216" i="12"/>
  <c r="X216" i="12"/>
  <c r="Y216" i="12"/>
  <c r="BU216" i="12" s="1"/>
  <c r="Z216" i="12"/>
  <c r="AA216" i="12"/>
  <c r="AB216" i="12"/>
  <c r="AZ216" i="12" s="1"/>
  <c r="AC216" i="12"/>
  <c r="AD216" i="12"/>
  <c r="AE216" i="12"/>
  <c r="AF216" i="12"/>
  <c r="BD216" i="12" s="1"/>
  <c r="AG216" i="12"/>
  <c r="AH216" i="12"/>
  <c r="AI216" i="12"/>
  <c r="AJ216" i="12"/>
  <c r="AK216" i="12"/>
  <c r="AL216" i="12"/>
  <c r="AM216" i="12"/>
  <c r="AN216" i="12"/>
  <c r="AO216" i="12"/>
  <c r="AP216" i="12"/>
  <c r="AQ216" i="12"/>
  <c r="AR216" i="12"/>
  <c r="AS216" i="12"/>
  <c r="AT216" i="12"/>
  <c r="AU216" i="12"/>
  <c r="AV216" i="12"/>
  <c r="AW216" i="12"/>
  <c r="AX216" i="12"/>
  <c r="BI216" i="12"/>
  <c r="C217" i="12"/>
  <c r="D217" i="12"/>
  <c r="E217" i="12"/>
  <c r="F217" i="12"/>
  <c r="G217" i="12"/>
  <c r="H217" i="12"/>
  <c r="I217" i="12"/>
  <c r="J217" i="12"/>
  <c r="K217" i="12"/>
  <c r="L217" i="12"/>
  <c r="M217" i="12"/>
  <c r="N217" i="12"/>
  <c r="O217" i="12"/>
  <c r="P217" i="12"/>
  <c r="Q217" i="12"/>
  <c r="R217" i="12"/>
  <c r="S217" i="12"/>
  <c r="T217" i="12"/>
  <c r="U217" i="12"/>
  <c r="V217" i="12"/>
  <c r="W217" i="12"/>
  <c r="X217" i="12"/>
  <c r="Y217" i="12"/>
  <c r="Z217" i="12"/>
  <c r="AA217" i="12"/>
  <c r="AB217" i="12"/>
  <c r="AC217" i="12"/>
  <c r="AD217" i="12"/>
  <c r="AE217" i="12"/>
  <c r="AF217" i="12"/>
  <c r="AG217" i="12"/>
  <c r="AH217" i="12"/>
  <c r="AI217" i="12"/>
  <c r="AJ217" i="12"/>
  <c r="AK217" i="12"/>
  <c r="AL217" i="12"/>
  <c r="AM217" i="12"/>
  <c r="AN217" i="12"/>
  <c r="AO217" i="12"/>
  <c r="AP217" i="12"/>
  <c r="AQ217" i="12"/>
  <c r="AR217" i="12"/>
  <c r="AS217" i="12"/>
  <c r="AT217" i="12"/>
  <c r="AU217" i="12"/>
  <c r="AV217" i="12"/>
  <c r="AW217" i="12"/>
  <c r="AX217" i="12"/>
  <c r="C218" i="12"/>
  <c r="D218" i="12"/>
  <c r="E218" i="12"/>
  <c r="F218" i="12"/>
  <c r="G218" i="12"/>
  <c r="H218" i="12"/>
  <c r="I218" i="12"/>
  <c r="J218" i="12"/>
  <c r="K218" i="12"/>
  <c r="L218" i="12"/>
  <c r="M218" i="12"/>
  <c r="N218" i="12"/>
  <c r="O218" i="12"/>
  <c r="P218" i="12"/>
  <c r="Q218" i="12"/>
  <c r="R218" i="12"/>
  <c r="S218" i="12"/>
  <c r="T218" i="12"/>
  <c r="U218" i="12"/>
  <c r="V218" i="12"/>
  <c r="W218" i="12"/>
  <c r="X218" i="12"/>
  <c r="Y218" i="12"/>
  <c r="Z218" i="12"/>
  <c r="AA218" i="12"/>
  <c r="AB218" i="12"/>
  <c r="AC218" i="12"/>
  <c r="AD218" i="12"/>
  <c r="AE218" i="12"/>
  <c r="AF218" i="12"/>
  <c r="AG218" i="12"/>
  <c r="AH218" i="12"/>
  <c r="AI218" i="12"/>
  <c r="AJ218" i="12"/>
  <c r="AK218" i="12"/>
  <c r="AL218" i="12"/>
  <c r="AM218" i="12"/>
  <c r="AN218" i="12"/>
  <c r="AO218" i="12"/>
  <c r="AP218" i="12"/>
  <c r="AQ218" i="12"/>
  <c r="AR218" i="12"/>
  <c r="AS218" i="12"/>
  <c r="AT218" i="12"/>
  <c r="AU218" i="12"/>
  <c r="AV218" i="12"/>
  <c r="AW218" i="12"/>
  <c r="AX218" i="12"/>
  <c r="AY218" i="12"/>
  <c r="AZ218" i="12"/>
  <c r="BA218" i="12"/>
  <c r="BB218" i="12"/>
  <c r="BC218" i="12"/>
  <c r="BD218" i="12"/>
  <c r="BE218" i="12"/>
  <c r="BF218" i="12"/>
  <c r="BG218" i="12"/>
  <c r="BH218" i="12"/>
  <c r="BI218" i="12"/>
  <c r="BJ218" i="12"/>
  <c r="BK218" i="12"/>
  <c r="BL218" i="12"/>
  <c r="BM218" i="12"/>
  <c r="BN218" i="12"/>
  <c r="BO218" i="12"/>
  <c r="BP218" i="12"/>
  <c r="BQ218" i="12"/>
  <c r="BR218" i="12"/>
  <c r="BS218" i="12"/>
  <c r="BT218" i="12"/>
  <c r="BU218" i="12"/>
  <c r="BV218" i="12"/>
  <c r="C219" i="12"/>
  <c r="D219" i="12"/>
  <c r="E219" i="12"/>
  <c r="F219" i="12"/>
  <c r="G219" i="12"/>
  <c r="BC219" i="12" s="1"/>
  <c r="H219" i="12"/>
  <c r="I219" i="12"/>
  <c r="BE219" i="12" s="1"/>
  <c r="J219" i="12"/>
  <c r="K219" i="12"/>
  <c r="L219" i="12"/>
  <c r="M219" i="12"/>
  <c r="N219" i="12"/>
  <c r="O219" i="12"/>
  <c r="P219" i="12"/>
  <c r="Q219" i="12"/>
  <c r="R219" i="12"/>
  <c r="S219" i="12"/>
  <c r="T219" i="12"/>
  <c r="U219" i="12"/>
  <c r="V219" i="12"/>
  <c r="W219" i="12"/>
  <c r="X219" i="12"/>
  <c r="Y219" i="12"/>
  <c r="Z219" i="12"/>
  <c r="AA219" i="12"/>
  <c r="AB219" i="12"/>
  <c r="AC219" i="12"/>
  <c r="AD219" i="12"/>
  <c r="AE219" i="12"/>
  <c r="AF219" i="12"/>
  <c r="AG219" i="12"/>
  <c r="AH219" i="12"/>
  <c r="AI219" i="12"/>
  <c r="AJ219" i="12"/>
  <c r="AK219" i="12"/>
  <c r="AL219" i="12"/>
  <c r="AM219" i="12"/>
  <c r="AN219" i="12"/>
  <c r="AO219" i="12"/>
  <c r="AP219" i="12"/>
  <c r="AQ219" i="12"/>
  <c r="AR219" i="12"/>
  <c r="AS219" i="12"/>
  <c r="AT219" i="12"/>
  <c r="AU219" i="12"/>
  <c r="AV219" i="12"/>
  <c r="AW219" i="12"/>
  <c r="AX219" i="12"/>
  <c r="BQ219" i="12"/>
  <c r="C220" i="12"/>
  <c r="D220" i="12"/>
  <c r="E220" i="12"/>
  <c r="F220" i="12"/>
  <c r="G220" i="12"/>
  <c r="H220" i="12"/>
  <c r="I220" i="12"/>
  <c r="J220" i="12"/>
  <c r="K220" i="12"/>
  <c r="L220" i="12"/>
  <c r="M220" i="12"/>
  <c r="N220" i="12"/>
  <c r="BJ220" i="12" s="1"/>
  <c r="O220" i="12"/>
  <c r="P220" i="12"/>
  <c r="Q220" i="12"/>
  <c r="R220" i="12"/>
  <c r="BN220" i="12" s="1"/>
  <c r="S220" i="12"/>
  <c r="T220" i="12"/>
  <c r="U220" i="12"/>
  <c r="V220" i="12"/>
  <c r="W220" i="12"/>
  <c r="X220" i="12"/>
  <c r="Y220" i="12"/>
  <c r="Z220" i="12"/>
  <c r="AA220" i="12"/>
  <c r="AB220" i="12"/>
  <c r="AC220" i="12"/>
  <c r="AD220" i="12"/>
  <c r="AE220" i="12"/>
  <c r="AF220" i="12"/>
  <c r="AG220" i="12"/>
  <c r="AH220" i="12"/>
  <c r="AI220" i="12"/>
  <c r="AJ220" i="12"/>
  <c r="AK220" i="12"/>
  <c r="AL220" i="12"/>
  <c r="AM220" i="12"/>
  <c r="AN220" i="12"/>
  <c r="AO220" i="12"/>
  <c r="AP220" i="12"/>
  <c r="AQ220" i="12"/>
  <c r="AR220" i="12"/>
  <c r="AS220" i="12"/>
  <c r="AT220" i="12"/>
  <c r="AU220" i="12"/>
  <c r="AV220" i="12"/>
  <c r="BT220" i="12" s="1"/>
  <c r="AW220" i="12"/>
  <c r="AX220" i="12"/>
  <c r="BB220" i="12"/>
  <c r="BD220" i="12"/>
  <c r="C221" i="12"/>
  <c r="D221" i="12"/>
  <c r="E221" i="12"/>
  <c r="F221" i="12"/>
  <c r="G221" i="12"/>
  <c r="BC221" i="12" s="1"/>
  <c r="H221" i="12"/>
  <c r="I221" i="12"/>
  <c r="J221" i="12"/>
  <c r="K221" i="12"/>
  <c r="L221" i="12"/>
  <c r="M221" i="12"/>
  <c r="N221" i="12"/>
  <c r="O221" i="12"/>
  <c r="P221" i="12"/>
  <c r="Q221" i="12"/>
  <c r="R221" i="12"/>
  <c r="S221" i="12"/>
  <c r="T221" i="12"/>
  <c r="U221" i="12"/>
  <c r="V221" i="12"/>
  <c r="W221" i="12"/>
  <c r="X221" i="12"/>
  <c r="Y221" i="12"/>
  <c r="Z221" i="12"/>
  <c r="AA221" i="12"/>
  <c r="AB221" i="12"/>
  <c r="AC221" i="12"/>
  <c r="AD221" i="12"/>
  <c r="AE221" i="12"/>
  <c r="AF221" i="12"/>
  <c r="AG221" i="12"/>
  <c r="AH221" i="12"/>
  <c r="AI221" i="12"/>
  <c r="AJ221" i="12"/>
  <c r="AK221" i="12"/>
  <c r="AL221" i="12"/>
  <c r="AM221" i="12"/>
  <c r="AN221" i="12"/>
  <c r="AO221" i="12"/>
  <c r="AP221" i="12"/>
  <c r="AQ221" i="12"/>
  <c r="AR221" i="12"/>
  <c r="AS221" i="12"/>
  <c r="AT221" i="12"/>
  <c r="AU221" i="12"/>
  <c r="AV221" i="12"/>
  <c r="AW221" i="12"/>
  <c r="AX221" i="12"/>
  <c r="C222" i="12"/>
  <c r="D222" i="12"/>
  <c r="E222" i="12"/>
  <c r="F222" i="12"/>
  <c r="G222" i="12"/>
  <c r="H222" i="12"/>
  <c r="I222" i="12"/>
  <c r="J222" i="12"/>
  <c r="K222" i="12"/>
  <c r="L222" i="12"/>
  <c r="M222" i="12"/>
  <c r="N222" i="12"/>
  <c r="O222" i="12"/>
  <c r="P222" i="12"/>
  <c r="BL222" i="12" s="1"/>
  <c r="Q222" i="12"/>
  <c r="R222" i="12"/>
  <c r="S222" i="12"/>
  <c r="T222" i="12"/>
  <c r="U222" i="12"/>
  <c r="V222" i="12"/>
  <c r="W222" i="12"/>
  <c r="X222" i="12"/>
  <c r="Y222" i="12"/>
  <c r="Z222" i="12"/>
  <c r="AA222" i="12"/>
  <c r="AB222" i="12"/>
  <c r="AC222" i="12"/>
  <c r="AD222" i="12"/>
  <c r="AE222" i="12"/>
  <c r="AF222" i="12"/>
  <c r="AG222" i="12"/>
  <c r="AH222" i="12"/>
  <c r="AI222" i="12"/>
  <c r="AJ222" i="12"/>
  <c r="AK222" i="12"/>
  <c r="AL222" i="12"/>
  <c r="AM222" i="12"/>
  <c r="AN222" i="12"/>
  <c r="AO222" i="12"/>
  <c r="AP222" i="12"/>
  <c r="AQ222" i="12"/>
  <c r="AR222" i="12"/>
  <c r="AS222" i="12"/>
  <c r="AT222" i="12"/>
  <c r="AU222" i="12"/>
  <c r="AV222" i="12"/>
  <c r="AW222" i="12"/>
  <c r="AX222" i="12"/>
  <c r="C223" i="12"/>
  <c r="D223" i="12"/>
  <c r="E223" i="12"/>
  <c r="F223" i="12"/>
  <c r="G223" i="12"/>
  <c r="H223" i="12"/>
  <c r="I223" i="12"/>
  <c r="J223" i="12"/>
  <c r="K223" i="12"/>
  <c r="L223" i="12"/>
  <c r="M223" i="12"/>
  <c r="N223" i="12"/>
  <c r="O223" i="12"/>
  <c r="P223" i="12"/>
  <c r="Q223" i="12"/>
  <c r="R223" i="12"/>
  <c r="S223" i="12"/>
  <c r="T223" i="12"/>
  <c r="U223" i="12"/>
  <c r="V223" i="12"/>
  <c r="W223" i="12"/>
  <c r="X223" i="12"/>
  <c r="Y223" i="12"/>
  <c r="Z223" i="12"/>
  <c r="AA223" i="12"/>
  <c r="AB223" i="12"/>
  <c r="AC223" i="12"/>
  <c r="AD223" i="12"/>
  <c r="AE223" i="12"/>
  <c r="AF223" i="12"/>
  <c r="AG223" i="12"/>
  <c r="AH223" i="12"/>
  <c r="AI223" i="12"/>
  <c r="AJ223" i="12"/>
  <c r="AK223" i="12"/>
  <c r="AL223" i="12"/>
  <c r="AM223" i="12"/>
  <c r="AN223" i="12"/>
  <c r="AO223" i="12"/>
  <c r="AP223" i="12"/>
  <c r="AQ223" i="12"/>
  <c r="AR223" i="12"/>
  <c r="AS223" i="12"/>
  <c r="AT223" i="12"/>
  <c r="AU223" i="12"/>
  <c r="AV223" i="12"/>
  <c r="AW223" i="12"/>
  <c r="AX223" i="12"/>
  <c r="BG223" i="12"/>
  <c r="C224" i="12"/>
  <c r="D224" i="12"/>
  <c r="E224" i="12"/>
  <c r="F224" i="12"/>
  <c r="G224" i="12"/>
  <c r="H224" i="12"/>
  <c r="I224" i="12"/>
  <c r="J224" i="12"/>
  <c r="K224" i="12"/>
  <c r="L224" i="12"/>
  <c r="M224" i="12"/>
  <c r="N224" i="12"/>
  <c r="O224" i="12"/>
  <c r="P224" i="12"/>
  <c r="Q224" i="12"/>
  <c r="R224" i="12"/>
  <c r="S224" i="12"/>
  <c r="T224" i="12"/>
  <c r="U224" i="12"/>
  <c r="V224" i="12"/>
  <c r="W224" i="12"/>
  <c r="X224" i="12"/>
  <c r="Y224" i="12"/>
  <c r="Z224" i="12"/>
  <c r="AA224" i="12"/>
  <c r="AB224" i="12"/>
  <c r="AC224" i="12"/>
  <c r="AD224" i="12"/>
  <c r="BB224" i="12" s="1"/>
  <c r="AE224" i="12"/>
  <c r="AF224" i="12"/>
  <c r="AG224" i="12"/>
  <c r="AH224" i="12"/>
  <c r="AI224" i="12"/>
  <c r="AJ224" i="12"/>
  <c r="AK224" i="12"/>
  <c r="AL224" i="12"/>
  <c r="AM224" i="12"/>
  <c r="AN224" i="12"/>
  <c r="AO224" i="12"/>
  <c r="AP224" i="12"/>
  <c r="AQ224" i="12"/>
  <c r="AR224" i="12"/>
  <c r="AS224" i="12"/>
  <c r="AT224" i="12"/>
  <c r="BR224" i="12" s="1"/>
  <c r="AU224" i="12"/>
  <c r="AV224" i="12"/>
  <c r="AW224" i="12"/>
  <c r="AX224" i="12"/>
  <c r="BF224" i="12"/>
  <c r="BN224" i="12"/>
  <c r="C225" i="12"/>
  <c r="D225" i="12"/>
  <c r="E225" i="12"/>
  <c r="F225" i="12"/>
  <c r="G225" i="12"/>
  <c r="H225" i="12"/>
  <c r="I225" i="12"/>
  <c r="J225" i="12"/>
  <c r="K225" i="12"/>
  <c r="L225" i="12"/>
  <c r="M225" i="12"/>
  <c r="N225" i="12"/>
  <c r="O225" i="12"/>
  <c r="P225" i="12"/>
  <c r="Q225" i="12"/>
  <c r="R225" i="12"/>
  <c r="S225" i="12"/>
  <c r="T225" i="12"/>
  <c r="U225" i="12"/>
  <c r="V225" i="12"/>
  <c r="W225" i="12"/>
  <c r="X225" i="12"/>
  <c r="Y225" i="12"/>
  <c r="Z225" i="12"/>
  <c r="AA225" i="12"/>
  <c r="AB225" i="12"/>
  <c r="AC225" i="12"/>
  <c r="AD225" i="12"/>
  <c r="AE225" i="12"/>
  <c r="AF225" i="12"/>
  <c r="AG225" i="12"/>
  <c r="AH225" i="12"/>
  <c r="AI225" i="12"/>
  <c r="AJ225" i="12"/>
  <c r="AK225" i="12"/>
  <c r="AL225" i="12"/>
  <c r="AM225" i="12"/>
  <c r="AN225" i="12"/>
  <c r="AO225" i="12"/>
  <c r="BM225" i="12" s="1"/>
  <c r="AP225" i="12"/>
  <c r="AQ225" i="12"/>
  <c r="AR225" i="12"/>
  <c r="AS225" i="12"/>
  <c r="AT225" i="12"/>
  <c r="AU225" i="12"/>
  <c r="AV225" i="12"/>
  <c r="AW225" i="12"/>
  <c r="AX225" i="12"/>
  <c r="BC225" i="12"/>
  <c r="BK225" i="12"/>
  <c r="BS225" i="12"/>
  <c r="C226" i="12"/>
  <c r="D226" i="12"/>
  <c r="E226" i="12"/>
  <c r="F226" i="12"/>
  <c r="G226" i="12"/>
  <c r="H226" i="12"/>
  <c r="I226" i="12"/>
  <c r="J226" i="12"/>
  <c r="K226" i="12"/>
  <c r="L226" i="12"/>
  <c r="M226" i="12"/>
  <c r="N226" i="12"/>
  <c r="O226" i="12"/>
  <c r="P226" i="12"/>
  <c r="Q226" i="12"/>
  <c r="R226" i="12"/>
  <c r="S226" i="12"/>
  <c r="T226" i="12"/>
  <c r="U226" i="12"/>
  <c r="V226" i="12"/>
  <c r="W226" i="12"/>
  <c r="X226" i="12"/>
  <c r="Y226" i="12"/>
  <c r="Z226" i="12"/>
  <c r="AA226" i="12"/>
  <c r="AB226" i="12"/>
  <c r="AC226" i="12"/>
  <c r="AD226" i="12"/>
  <c r="AE226" i="12"/>
  <c r="AF226" i="12"/>
  <c r="AG226" i="12"/>
  <c r="AH226" i="12"/>
  <c r="AI226" i="12"/>
  <c r="AJ226" i="12"/>
  <c r="AK226" i="12"/>
  <c r="AL226" i="12"/>
  <c r="AM226" i="12"/>
  <c r="AN226" i="12"/>
  <c r="AO226" i="12"/>
  <c r="AP226" i="12"/>
  <c r="AQ226" i="12"/>
  <c r="AR226" i="12"/>
  <c r="AS226" i="12"/>
  <c r="AT226" i="12"/>
  <c r="AU226" i="12"/>
  <c r="AV226" i="12"/>
  <c r="AW226" i="12"/>
  <c r="AX226" i="12"/>
  <c r="C227" i="12"/>
  <c r="D227" i="12"/>
  <c r="E227" i="12"/>
  <c r="F227" i="12"/>
  <c r="G227" i="12"/>
  <c r="BC227" i="12" s="1"/>
  <c r="H227" i="12"/>
  <c r="I227" i="12"/>
  <c r="J227" i="12"/>
  <c r="K227" i="12"/>
  <c r="L227" i="12"/>
  <c r="M227" i="12"/>
  <c r="N227" i="12"/>
  <c r="O227" i="12"/>
  <c r="P227" i="12"/>
  <c r="Q227" i="12"/>
  <c r="R227" i="12"/>
  <c r="S227" i="12"/>
  <c r="BO227" i="12" s="1"/>
  <c r="T227" i="12"/>
  <c r="U227" i="12"/>
  <c r="V227" i="12"/>
  <c r="W227" i="12"/>
  <c r="BS227" i="12" s="1"/>
  <c r="X227" i="12"/>
  <c r="Y227" i="12"/>
  <c r="Z227" i="12"/>
  <c r="AA227" i="12"/>
  <c r="AB227" i="12"/>
  <c r="AC227" i="12"/>
  <c r="AD227" i="12"/>
  <c r="AE227" i="12"/>
  <c r="AF227" i="12"/>
  <c r="AG227" i="12"/>
  <c r="AH227" i="12"/>
  <c r="AI227" i="12"/>
  <c r="BG227" i="12" s="1"/>
  <c r="AJ227" i="12"/>
  <c r="AK227" i="12"/>
  <c r="AL227" i="12"/>
  <c r="AM227" i="12"/>
  <c r="AN227" i="12"/>
  <c r="AO227" i="12"/>
  <c r="AP227" i="12"/>
  <c r="AQ227" i="12"/>
  <c r="AR227" i="12"/>
  <c r="AS227" i="12"/>
  <c r="AT227" i="12"/>
  <c r="AU227" i="12"/>
  <c r="AV227" i="12"/>
  <c r="AW227" i="12"/>
  <c r="AX227" i="12"/>
  <c r="C228" i="12"/>
  <c r="D228" i="12"/>
  <c r="AZ228" i="12" s="1"/>
  <c r="E228" i="12"/>
  <c r="F228" i="12"/>
  <c r="G228" i="12"/>
  <c r="H228" i="12"/>
  <c r="I228" i="12"/>
  <c r="J228" i="12"/>
  <c r="K228" i="12"/>
  <c r="L228" i="12"/>
  <c r="M228" i="12"/>
  <c r="N228" i="12"/>
  <c r="O228" i="12"/>
  <c r="P228" i="12"/>
  <c r="Q228" i="12"/>
  <c r="R228" i="12"/>
  <c r="S228" i="12"/>
  <c r="T228" i="12"/>
  <c r="BP228" i="12" s="1"/>
  <c r="U228" i="12"/>
  <c r="V228" i="12"/>
  <c r="W228" i="12"/>
  <c r="X228" i="12"/>
  <c r="Y228" i="12"/>
  <c r="Z228" i="12"/>
  <c r="AA228" i="12"/>
  <c r="AB228" i="12"/>
  <c r="AC228" i="12"/>
  <c r="AD228" i="12"/>
  <c r="AE228" i="12"/>
  <c r="AF228" i="12"/>
  <c r="AG228" i="12"/>
  <c r="AH228" i="12"/>
  <c r="AI228" i="12"/>
  <c r="AJ228" i="12"/>
  <c r="AK228" i="12"/>
  <c r="AL228" i="12"/>
  <c r="AM228" i="12"/>
  <c r="AN228" i="12"/>
  <c r="AO228" i="12"/>
  <c r="AP228" i="12"/>
  <c r="AQ228" i="12"/>
  <c r="AR228" i="12"/>
  <c r="AS228" i="12"/>
  <c r="AT228" i="12"/>
  <c r="AU228" i="12"/>
  <c r="AV228" i="12"/>
  <c r="AW228" i="12"/>
  <c r="AX228" i="12"/>
  <c r="BD228" i="12"/>
  <c r="BL228" i="12"/>
  <c r="BT228" i="12"/>
  <c r="C229" i="12"/>
  <c r="D229" i="12"/>
  <c r="E229" i="12"/>
  <c r="F229" i="12"/>
  <c r="G229" i="12"/>
  <c r="H229" i="12"/>
  <c r="I229" i="12"/>
  <c r="J229" i="12"/>
  <c r="K229" i="12"/>
  <c r="L229" i="12"/>
  <c r="M229" i="12"/>
  <c r="BI229" i="12" s="1"/>
  <c r="N229" i="12"/>
  <c r="O229" i="12"/>
  <c r="P229" i="12"/>
  <c r="Q229" i="12"/>
  <c r="R229" i="12"/>
  <c r="S229" i="12"/>
  <c r="T229" i="12"/>
  <c r="U229" i="12"/>
  <c r="V229" i="12"/>
  <c r="W229" i="12"/>
  <c r="X229" i="12"/>
  <c r="Y229" i="12"/>
  <c r="Z229" i="12"/>
  <c r="AA229" i="12"/>
  <c r="AB229" i="12"/>
  <c r="AC229" i="12"/>
  <c r="AD229" i="12"/>
  <c r="AE229" i="12"/>
  <c r="AF229" i="12"/>
  <c r="AG229" i="12"/>
  <c r="AH229" i="12"/>
  <c r="AI229" i="12"/>
  <c r="AJ229" i="12"/>
  <c r="AK229" i="12"/>
  <c r="AL229" i="12"/>
  <c r="AM229" i="12"/>
  <c r="AN229" i="12"/>
  <c r="AO229" i="12"/>
  <c r="AP229" i="12"/>
  <c r="AQ229" i="12"/>
  <c r="AR229" i="12"/>
  <c r="AS229" i="12"/>
  <c r="AT229" i="12"/>
  <c r="AU229" i="12"/>
  <c r="AV229" i="12"/>
  <c r="AW229" i="12"/>
  <c r="AX229" i="12"/>
  <c r="BG229" i="12"/>
  <c r="C230" i="12"/>
  <c r="D230" i="12"/>
  <c r="E230" i="12"/>
  <c r="F230" i="12"/>
  <c r="G230" i="12"/>
  <c r="H230" i="12"/>
  <c r="I230" i="12"/>
  <c r="J230" i="12"/>
  <c r="K230" i="12"/>
  <c r="L230" i="12"/>
  <c r="M230" i="12"/>
  <c r="N230" i="12"/>
  <c r="O230" i="12"/>
  <c r="P230" i="12"/>
  <c r="Q230" i="12"/>
  <c r="R230" i="12"/>
  <c r="S230" i="12"/>
  <c r="T230" i="12"/>
  <c r="U230" i="12"/>
  <c r="V230" i="12"/>
  <c r="W230" i="12"/>
  <c r="X230" i="12"/>
  <c r="Y230" i="12"/>
  <c r="Z230" i="12"/>
  <c r="AA230" i="12"/>
  <c r="AB230" i="12"/>
  <c r="AC230" i="12"/>
  <c r="AD230" i="12"/>
  <c r="AE230" i="12"/>
  <c r="AF230" i="12"/>
  <c r="AG230" i="12"/>
  <c r="AH230" i="12"/>
  <c r="AI230" i="12"/>
  <c r="AJ230" i="12"/>
  <c r="AK230" i="12"/>
  <c r="AL230" i="12"/>
  <c r="AM230" i="12"/>
  <c r="AN230" i="12"/>
  <c r="AO230" i="12"/>
  <c r="AP230" i="12"/>
  <c r="AQ230" i="12"/>
  <c r="AR230" i="12"/>
  <c r="AS230" i="12"/>
  <c r="AT230" i="12"/>
  <c r="AU230" i="12"/>
  <c r="AV230" i="12"/>
  <c r="AW230" i="12"/>
  <c r="AX230" i="12"/>
  <c r="C231" i="12"/>
  <c r="D231" i="12"/>
  <c r="E231" i="12"/>
  <c r="F231" i="12"/>
  <c r="G231" i="12"/>
  <c r="H231" i="12"/>
  <c r="I231" i="12"/>
  <c r="J231" i="12"/>
  <c r="K231" i="12"/>
  <c r="L231" i="12"/>
  <c r="M231" i="12"/>
  <c r="N231" i="12"/>
  <c r="O231" i="12"/>
  <c r="P231" i="12"/>
  <c r="Q231" i="12"/>
  <c r="R231" i="12"/>
  <c r="S231" i="12"/>
  <c r="T231" i="12"/>
  <c r="U231" i="12"/>
  <c r="BQ231" i="12" s="1"/>
  <c r="V231" i="12"/>
  <c r="W231" i="12"/>
  <c r="X231" i="12"/>
  <c r="Y231" i="12"/>
  <c r="Z231" i="12"/>
  <c r="AA231" i="12"/>
  <c r="AB231" i="12"/>
  <c r="AC231" i="12"/>
  <c r="AD231" i="12"/>
  <c r="AE231" i="12"/>
  <c r="AF231" i="12"/>
  <c r="AG231" i="12"/>
  <c r="AH231" i="12"/>
  <c r="AI231" i="12"/>
  <c r="AJ231" i="12"/>
  <c r="AK231" i="12"/>
  <c r="AL231" i="12"/>
  <c r="AM231" i="12"/>
  <c r="AN231" i="12"/>
  <c r="AO231" i="12"/>
  <c r="AP231" i="12"/>
  <c r="AQ231" i="12"/>
  <c r="AR231" i="12"/>
  <c r="AS231" i="12"/>
  <c r="AT231" i="12"/>
  <c r="AU231" i="12"/>
  <c r="AV231" i="12"/>
  <c r="AW231" i="12"/>
  <c r="AX231" i="12"/>
  <c r="C232" i="12"/>
  <c r="D232" i="12"/>
  <c r="E232" i="12"/>
  <c r="F232" i="12"/>
  <c r="G232" i="12"/>
  <c r="H232" i="12"/>
  <c r="I232" i="12"/>
  <c r="J232" i="12"/>
  <c r="K232" i="12"/>
  <c r="L232" i="12"/>
  <c r="M232" i="12"/>
  <c r="N232" i="12"/>
  <c r="O232" i="12"/>
  <c r="P232" i="12"/>
  <c r="Q232" i="12"/>
  <c r="R232" i="12"/>
  <c r="S232" i="12"/>
  <c r="T232" i="12"/>
  <c r="U232" i="12"/>
  <c r="V232" i="12"/>
  <c r="W232" i="12"/>
  <c r="X232" i="12"/>
  <c r="Y232" i="12"/>
  <c r="Z232" i="12"/>
  <c r="AA232" i="12"/>
  <c r="AB232" i="12"/>
  <c r="AC232" i="12"/>
  <c r="AD232" i="12"/>
  <c r="AE232" i="12"/>
  <c r="AF232" i="12"/>
  <c r="AG232" i="12"/>
  <c r="AH232" i="12"/>
  <c r="AI232" i="12"/>
  <c r="AJ232" i="12"/>
  <c r="AK232" i="12"/>
  <c r="AL232" i="12"/>
  <c r="AM232" i="12"/>
  <c r="AN232" i="12"/>
  <c r="AO232" i="12"/>
  <c r="AP232" i="12"/>
  <c r="AQ232" i="12"/>
  <c r="AR232" i="12"/>
  <c r="AS232" i="12"/>
  <c r="AT232" i="12"/>
  <c r="AU232" i="12"/>
  <c r="AV232" i="12"/>
  <c r="AW232" i="12"/>
  <c r="AX232" i="12"/>
  <c r="C233" i="12"/>
  <c r="D233" i="12"/>
  <c r="E233" i="12"/>
  <c r="F233" i="12"/>
  <c r="G233" i="12"/>
  <c r="H233" i="12"/>
  <c r="I233" i="12"/>
  <c r="J233" i="12"/>
  <c r="K233" i="12"/>
  <c r="L233" i="12"/>
  <c r="M233" i="12"/>
  <c r="N233" i="12"/>
  <c r="O233" i="12"/>
  <c r="P233" i="12"/>
  <c r="Q233" i="12"/>
  <c r="R233" i="12"/>
  <c r="S233" i="12"/>
  <c r="T233" i="12"/>
  <c r="U233" i="12"/>
  <c r="V233" i="12"/>
  <c r="W233" i="12"/>
  <c r="X233" i="12"/>
  <c r="Y233" i="12"/>
  <c r="Z233" i="12"/>
  <c r="AA233" i="12"/>
  <c r="AB233" i="12"/>
  <c r="AC233" i="12"/>
  <c r="AD233" i="12"/>
  <c r="AE233" i="12"/>
  <c r="AF233" i="12"/>
  <c r="AG233" i="12"/>
  <c r="AH233" i="12"/>
  <c r="AI233" i="12"/>
  <c r="AJ233" i="12"/>
  <c r="AK233" i="12"/>
  <c r="AL233" i="12"/>
  <c r="AM233" i="12"/>
  <c r="AN233" i="12"/>
  <c r="AO233" i="12"/>
  <c r="AP233" i="12"/>
  <c r="AQ233" i="12"/>
  <c r="AR233" i="12"/>
  <c r="AS233" i="12"/>
  <c r="AT233" i="12"/>
  <c r="AU233" i="12"/>
  <c r="AV233" i="12"/>
  <c r="AW233" i="12"/>
  <c r="AX233" i="12"/>
  <c r="BC233" i="12"/>
  <c r="C234" i="12"/>
  <c r="D234" i="12"/>
  <c r="E234" i="12"/>
  <c r="F234" i="12"/>
  <c r="G234" i="12"/>
  <c r="H234" i="12"/>
  <c r="I234" i="12"/>
  <c r="J234" i="12"/>
  <c r="K234" i="12"/>
  <c r="L234" i="12"/>
  <c r="M234" i="12"/>
  <c r="N234" i="12"/>
  <c r="O234" i="12"/>
  <c r="P234" i="12"/>
  <c r="Q234" i="12"/>
  <c r="R234" i="12"/>
  <c r="BN234" i="12" s="1"/>
  <c r="S234" i="12"/>
  <c r="T234" i="12"/>
  <c r="U234" i="12"/>
  <c r="V234" i="12"/>
  <c r="W234" i="12"/>
  <c r="X234" i="12"/>
  <c r="Y234" i="12"/>
  <c r="Z234" i="12"/>
  <c r="AA234" i="12"/>
  <c r="AB234" i="12"/>
  <c r="AC234" i="12"/>
  <c r="AD234" i="12"/>
  <c r="AE234" i="12"/>
  <c r="AF234" i="12"/>
  <c r="AG234" i="12"/>
  <c r="AH234" i="12"/>
  <c r="AI234" i="12"/>
  <c r="AJ234" i="12"/>
  <c r="AK234" i="12"/>
  <c r="AL234" i="12"/>
  <c r="AM234" i="12"/>
  <c r="AN234" i="12"/>
  <c r="AO234" i="12"/>
  <c r="AP234" i="12"/>
  <c r="AQ234" i="12"/>
  <c r="AR234" i="12"/>
  <c r="AS234" i="12"/>
  <c r="AT234" i="12"/>
  <c r="AU234" i="12"/>
  <c r="AV234" i="12"/>
  <c r="AW234" i="12"/>
  <c r="AX234" i="12"/>
  <c r="BL234" i="12"/>
  <c r="C235" i="12"/>
  <c r="D235" i="12"/>
  <c r="E235" i="12"/>
  <c r="F235" i="12"/>
  <c r="G235" i="12"/>
  <c r="BC235" i="12" s="1"/>
  <c r="H235" i="12"/>
  <c r="I235" i="12"/>
  <c r="J235" i="12"/>
  <c r="K235" i="12"/>
  <c r="L235" i="12"/>
  <c r="M235" i="12"/>
  <c r="N235" i="12"/>
  <c r="O235" i="12"/>
  <c r="P235" i="12"/>
  <c r="Q235" i="12"/>
  <c r="BM235" i="12" s="1"/>
  <c r="R235" i="12"/>
  <c r="S235" i="12"/>
  <c r="T235" i="12"/>
  <c r="U235" i="12"/>
  <c r="V235" i="12"/>
  <c r="W235" i="12"/>
  <c r="X235" i="12"/>
  <c r="Y235" i="12"/>
  <c r="Z235" i="12"/>
  <c r="AA235" i="12"/>
  <c r="AB235" i="12"/>
  <c r="AC235" i="12"/>
  <c r="AD235" i="12"/>
  <c r="AE235" i="12"/>
  <c r="AF235" i="12"/>
  <c r="AG235" i="12"/>
  <c r="AH235" i="12"/>
  <c r="AI235" i="12"/>
  <c r="AJ235" i="12"/>
  <c r="AK235" i="12"/>
  <c r="AL235" i="12"/>
  <c r="AM235" i="12"/>
  <c r="AN235" i="12"/>
  <c r="AO235" i="12"/>
  <c r="AP235" i="12"/>
  <c r="AQ235" i="12"/>
  <c r="AR235" i="12"/>
  <c r="AS235" i="12"/>
  <c r="AT235" i="12"/>
  <c r="AU235" i="12"/>
  <c r="AV235" i="12"/>
  <c r="AW235" i="12"/>
  <c r="AX235" i="12"/>
  <c r="C236" i="12"/>
  <c r="D236" i="12"/>
  <c r="E236" i="12"/>
  <c r="F236" i="12"/>
  <c r="G236" i="12"/>
  <c r="H236" i="12"/>
  <c r="BD236" i="12" s="1"/>
  <c r="I236" i="12"/>
  <c r="J236" i="12"/>
  <c r="K236" i="12"/>
  <c r="L236" i="12"/>
  <c r="M236" i="12"/>
  <c r="N236" i="12"/>
  <c r="O236" i="12"/>
  <c r="P236" i="12"/>
  <c r="Q236" i="12"/>
  <c r="R236" i="12"/>
  <c r="S236" i="12"/>
  <c r="T236" i="12"/>
  <c r="U236" i="12"/>
  <c r="V236" i="12"/>
  <c r="W236" i="12"/>
  <c r="X236" i="12"/>
  <c r="BT236" i="12" s="1"/>
  <c r="Y236" i="12"/>
  <c r="Z236" i="12"/>
  <c r="AA236" i="12"/>
  <c r="AB236" i="12"/>
  <c r="AC236" i="12"/>
  <c r="AD236" i="12"/>
  <c r="AE236" i="12"/>
  <c r="AF236" i="12"/>
  <c r="AG236" i="12"/>
  <c r="AH236" i="12"/>
  <c r="AI236" i="12"/>
  <c r="AJ236" i="12"/>
  <c r="AK236" i="12"/>
  <c r="AL236" i="12"/>
  <c r="AM236" i="12"/>
  <c r="AN236" i="12"/>
  <c r="AO236" i="12"/>
  <c r="AP236" i="12"/>
  <c r="AQ236" i="12"/>
  <c r="AR236" i="12"/>
  <c r="AS236" i="12"/>
  <c r="AT236" i="12"/>
  <c r="AU236" i="12"/>
  <c r="AV236" i="12"/>
  <c r="AW236" i="12"/>
  <c r="AX236" i="12"/>
  <c r="BH236" i="12"/>
  <c r="C237" i="12"/>
  <c r="D237" i="12"/>
  <c r="E237" i="12"/>
  <c r="F237" i="12"/>
  <c r="G237" i="12"/>
  <c r="H237" i="12"/>
  <c r="I237" i="12"/>
  <c r="J237" i="12"/>
  <c r="K237" i="12"/>
  <c r="L237" i="12"/>
  <c r="M237" i="12"/>
  <c r="N237" i="12"/>
  <c r="O237" i="12"/>
  <c r="P237" i="12"/>
  <c r="Q237" i="12"/>
  <c r="R237" i="12"/>
  <c r="S237" i="12"/>
  <c r="T237" i="12"/>
  <c r="U237" i="12"/>
  <c r="V237" i="12"/>
  <c r="W237" i="12"/>
  <c r="X237" i="12"/>
  <c r="Y237" i="12"/>
  <c r="Z237" i="12"/>
  <c r="AA237" i="12"/>
  <c r="AB237" i="12"/>
  <c r="AC237" i="12"/>
  <c r="AD237" i="12"/>
  <c r="AE237" i="12"/>
  <c r="AF237" i="12"/>
  <c r="AG237" i="12"/>
  <c r="AH237" i="12"/>
  <c r="BF237" i="12" s="1"/>
  <c r="AI237" i="12"/>
  <c r="AJ237" i="12"/>
  <c r="AK237" i="12"/>
  <c r="AL237" i="12"/>
  <c r="AM237" i="12"/>
  <c r="AN237" i="12"/>
  <c r="AO237" i="12"/>
  <c r="AP237" i="12"/>
  <c r="AQ237" i="12"/>
  <c r="AR237" i="12"/>
  <c r="AS237" i="12"/>
  <c r="AT237" i="12"/>
  <c r="AU237" i="12"/>
  <c r="AV237" i="12"/>
  <c r="AW237" i="12"/>
  <c r="BU237" i="12" s="1"/>
  <c r="AX237" i="12"/>
  <c r="BV237" i="12" s="1"/>
  <c r="C238" i="12"/>
  <c r="D238" i="12"/>
  <c r="E238" i="12"/>
  <c r="F238" i="12"/>
  <c r="G238" i="12"/>
  <c r="H238" i="12"/>
  <c r="I238" i="12"/>
  <c r="J238" i="12"/>
  <c r="K238" i="12"/>
  <c r="L238" i="12"/>
  <c r="M238" i="12"/>
  <c r="N238" i="12"/>
  <c r="O238" i="12"/>
  <c r="P238" i="12"/>
  <c r="Q238" i="12"/>
  <c r="R238" i="12"/>
  <c r="S238" i="12"/>
  <c r="T238" i="12"/>
  <c r="U238" i="12"/>
  <c r="V238" i="12"/>
  <c r="W238" i="12"/>
  <c r="X238" i="12"/>
  <c r="Y238" i="12"/>
  <c r="Z238" i="12"/>
  <c r="AA238" i="12"/>
  <c r="AB238" i="12"/>
  <c r="AC238" i="12"/>
  <c r="AD238" i="12"/>
  <c r="AE238" i="12"/>
  <c r="AF238" i="12"/>
  <c r="AG238" i="12"/>
  <c r="AH238" i="12"/>
  <c r="AI238" i="12"/>
  <c r="AJ238" i="12"/>
  <c r="AK238" i="12"/>
  <c r="AL238" i="12"/>
  <c r="AM238" i="12"/>
  <c r="AN238" i="12"/>
  <c r="AO238" i="12"/>
  <c r="AP238" i="12"/>
  <c r="AQ238" i="12"/>
  <c r="AR238" i="12"/>
  <c r="AS238" i="12"/>
  <c r="AT238" i="12"/>
  <c r="AU238" i="12"/>
  <c r="AV238" i="12"/>
  <c r="AW238" i="12"/>
  <c r="AX238" i="12"/>
  <c r="BN238" i="12"/>
  <c r="C239" i="12"/>
  <c r="D239" i="12"/>
  <c r="E239" i="12"/>
  <c r="F239" i="12"/>
  <c r="G239" i="12"/>
  <c r="H239" i="12"/>
  <c r="I239" i="12"/>
  <c r="J239" i="12"/>
  <c r="K239" i="12"/>
  <c r="L239" i="12"/>
  <c r="M239" i="12"/>
  <c r="N239" i="12"/>
  <c r="BJ239" i="12" s="1"/>
  <c r="O239" i="12"/>
  <c r="P239" i="12"/>
  <c r="Q239" i="12"/>
  <c r="R239" i="12"/>
  <c r="BN239" i="12" s="1"/>
  <c r="S239" i="12"/>
  <c r="T239" i="12"/>
  <c r="U239" i="12"/>
  <c r="V239" i="12"/>
  <c r="W239" i="12"/>
  <c r="X239" i="12"/>
  <c r="Y239" i="12"/>
  <c r="Z239" i="12"/>
  <c r="AA239" i="12"/>
  <c r="AB239" i="12"/>
  <c r="AC239" i="12"/>
  <c r="AD239" i="12"/>
  <c r="AE239" i="12"/>
  <c r="AF239" i="12"/>
  <c r="AG239" i="12"/>
  <c r="AH239" i="12"/>
  <c r="AI239" i="12"/>
  <c r="AJ239" i="12"/>
  <c r="AK239" i="12"/>
  <c r="AL239" i="12"/>
  <c r="AM239" i="12"/>
  <c r="AN239" i="12"/>
  <c r="AO239" i="12"/>
  <c r="AP239" i="12"/>
  <c r="AQ239" i="12"/>
  <c r="AR239" i="12"/>
  <c r="AS239" i="12"/>
  <c r="AT239" i="12"/>
  <c r="AU239" i="12"/>
  <c r="AV239" i="12"/>
  <c r="AW239" i="12"/>
  <c r="AX239" i="12"/>
  <c r="BC239" i="12"/>
  <c r="BI239" i="12"/>
  <c r="C240" i="12"/>
  <c r="D240" i="12"/>
  <c r="E240" i="12"/>
  <c r="F240" i="12"/>
  <c r="G240" i="12"/>
  <c r="H240" i="12"/>
  <c r="I240" i="12"/>
  <c r="J240" i="12"/>
  <c r="K240" i="12"/>
  <c r="L240" i="12"/>
  <c r="M240" i="12"/>
  <c r="N240" i="12"/>
  <c r="O240" i="12"/>
  <c r="P240" i="12"/>
  <c r="Q240" i="12"/>
  <c r="R240" i="12"/>
  <c r="S240" i="12"/>
  <c r="T240" i="12"/>
  <c r="U240" i="12"/>
  <c r="V240" i="12"/>
  <c r="W240" i="12"/>
  <c r="X240" i="12"/>
  <c r="Y240" i="12"/>
  <c r="Z240" i="12"/>
  <c r="AA240" i="12"/>
  <c r="AB240" i="12"/>
  <c r="AC240" i="12"/>
  <c r="AD240" i="12"/>
  <c r="AE240" i="12"/>
  <c r="AF240" i="12"/>
  <c r="AG240" i="12"/>
  <c r="AH240" i="12"/>
  <c r="AI240" i="12"/>
  <c r="AJ240" i="12"/>
  <c r="AK240" i="12"/>
  <c r="AL240" i="12"/>
  <c r="AM240" i="12"/>
  <c r="AN240" i="12"/>
  <c r="AO240" i="12"/>
  <c r="AP240" i="12"/>
  <c r="AQ240" i="12"/>
  <c r="AR240" i="12"/>
  <c r="AS240" i="12"/>
  <c r="AT240" i="12"/>
  <c r="AU240" i="12"/>
  <c r="AV240" i="12"/>
  <c r="AW240" i="12"/>
  <c r="AX240" i="12"/>
  <c r="AY240" i="12"/>
  <c r="AZ240" i="12"/>
  <c r="BA240" i="12"/>
  <c r="BB240" i="12"/>
  <c r="BC240" i="12"/>
  <c r="BD240" i="12"/>
  <c r="BE240" i="12"/>
  <c r="BF240" i="12"/>
  <c r="BG240" i="12"/>
  <c r="BH240" i="12"/>
  <c r="BI240" i="12"/>
  <c r="BJ240" i="12"/>
  <c r="BK240" i="12"/>
  <c r="BL240" i="12"/>
  <c r="BM240" i="12"/>
  <c r="BN240" i="12"/>
  <c r="BO240" i="12"/>
  <c r="BP240" i="12"/>
  <c r="BQ240" i="12"/>
  <c r="BR240" i="12"/>
  <c r="BS240" i="12"/>
  <c r="BT240" i="12"/>
  <c r="BU240" i="12"/>
  <c r="BV240" i="12"/>
  <c r="C241" i="12"/>
  <c r="D241" i="12"/>
  <c r="E241" i="12"/>
  <c r="F241" i="12"/>
  <c r="G241" i="12"/>
  <c r="H241" i="12"/>
  <c r="I241" i="12"/>
  <c r="J241" i="12"/>
  <c r="BF241" i="12" s="1"/>
  <c r="K241" i="12"/>
  <c r="L241" i="12"/>
  <c r="M241" i="12"/>
  <c r="N241" i="12"/>
  <c r="BJ241" i="12" s="1"/>
  <c r="O241" i="12"/>
  <c r="P241" i="12"/>
  <c r="Q241" i="12"/>
  <c r="R241" i="12"/>
  <c r="S241" i="12"/>
  <c r="T241" i="12"/>
  <c r="U241" i="12"/>
  <c r="V241" i="12"/>
  <c r="W241" i="12"/>
  <c r="X241" i="12"/>
  <c r="Y241" i="12"/>
  <c r="Z241" i="12"/>
  <c r="AA241" i="12"/>
  <c r="AB241" i="12"/>
  <c r="AC241" i="12"/>
  <c r="AD241" i="12"/>
  <c r="AE241" i="12"/>
  <c r="AF241" i="12"/>
  <c r="AG241" i="12"/>
  <c r="AH241" i="12"/>
  <c r="AI241" i="12"/>
  <c r="AJ241" i="12"/>
  <c r="AK241" i="12"/>
  <c r="AL241" i="12"/>
  <c r="AM241" i="12"/>
  <c r="AN241" i="12"/>
  <c r="AO241" i="12"/>
  <c r="AP241" i="12"/>
  <c r="AQ241" i="12"/>
  <c r="AR241" i="12"/>
  <c r="AS241" i="12"/>
  <c r="AT241" i="12"/>
  <c r="AU241" i="12"/>
  <c r="AV241" i="12"/>
  <c r="AW241" i="12"/>
  <c r="AX241" i="12"/>
  <c r="BN241" i="12"/>
  <c r="BV241" i="12"/>
  <c r="C242" i="12"/>
  <c r="D242" i="12"/>
  <c r="E242" i="12"/>
  <c r="F242" i="12"/>
  <c r="G242" i="12"/>
  <c r="H242" i="12"/>
  <c r="I242" i="12"/>
  <c r="J242" i="12"/>
  <c r="K242" i="12"/>
  <c r="L242" i="12"/>
  <c r="M242" i="12"/>
  <c r="N242" i="12"/>
  <c r="O242" i="12"/>
  <c r="P242" i="12"/>
  <c r="Q242" i="12"/>
  <c r="R242" i="12"/>
  <c r="S242" i="12"/>
  <c r="T242" i="12"/>
  <c r="U242" i="12"/>
  <c r="V242" i="12"/>
  <c r="W242" i="12"/>
  <c r="X242" i="12"/>
  <c r="Y242" i="12"/>
  <c r="Z242" i="12"/>
  <c r="AA242" i="12"/>
  <c r="AB242" i="12"/>
  <c r="AC242" i="12"/>
  <c r="AD242" i="12"/>
  <c r="AE242" i="12"/>
  <c r="AF242" i="12"/>
  <c r="AG242" i="12"/>
  <c r="AH242" i="12"/>
  <c r="AI242" i="12"/>
  <c r="AJ242" i="12"/>
  <c r="AK242" i="12"/>
  <c r="AL242" i="12"/>
  <c r="AM242" i="12"/>
  <c r="AN242" i="12"/>
  <c r="AO242" i="12"/>
  <c r="AP242" i="12"/>
  <c r="AQ242" i="12"/>
  <c r="AR242" i="12"/>
  <c r="AS242" i="12"/>
  <c r="AT242" i="12"/>
  <c r="AU242" i="12"/>
  <c r="AV242" i="12"/>
  <c r="AW242" i="12"/>
  <c r="AX242" i="12"/>
  <c r="AY242" i="12"/>
  <c r="AZ242" i="12"/>
  <c r="BA242" i="12"/>
  <c r="BB242" i="12"/>
  <c r="BC242" i="12"/>
  <c r="BD242" i="12"/>
  <c r="BE242" i="12"/>
  <c r="BF242" i="12"/>
  <c r="BG242" i="12"/>
  <c r="BH242" i="12"/>
  <c r="BI242" i="12"/>
  <c r="BJ242" i="12"/>
  <c r="BK242" i="12"/>
  <c r="BL242" i="12"/>
  <c r="BM242" i="12"/>
  <c r="BN242" i="12"/>
  <c r="BO242" i="12"/>
  <c r="BP242" i="12"/>
  <c r="BQ242" i="12"/>
  <c r="BR242" i="12"/>
  <c r="BS242" i="12"/>
  <c r="BT242" i="12"/>
  <c r="BU242" i="12"/>
  <c r="BV242" i="12"/>
  <c r="C243" i="12"/>
  <c r="D243" i="12"/>
  <c r="E243" i="12"/>
  <c r="F243" i="12"/>
  <c r="G243" i="12"/>
  <c r="H243" i="12"/>
  <c r="I243" i="12"/>
  <c r="J243" i="12"/>
  <c r="K243" i="12"/>
  <c r="L243" i="12"/>
  <c r="M243" i="12"/>
  <c r="N243" i="12"/>
  <c r="O243" i="12"/>
  <c r="P243" i="12"/>
  <c r="Q243" i="12"/>
  <c r="R243" i="12"/>
  <c r="S243" i="12"/>
  <c r="T243" i="12"/>
  <c r="U243" i="12"/>
  <c r="V243" i="12"/>
  <c r="W243" i="12"/>
  <c r="X243" i="12"/>
  <c r="Y243" i="12"/>
  <c r="Z243" i="12"/>
  <c r="AA243" i="12"/>
  <c r="AB243" i="12"/>
  <c r="AC243" i="12"/>
  <c r="AD243" i="12"/>
  <c r="AE243" i="12"/>
  <c r="AF243" i="12"/>
  <c r="AG243" i="12"/>
  <c r="AH243" i="12"/>
  <c r="AI243" i="12"/>
  <c r="AJ243" i="12"/>
  <c r="AK243" i="12"/>
  <c r="AL243" i="12"/>
  <c r="AM243" i="12"/>
  <c r="AN243" i="12"/>
  <c r="AO243" i="12"/>
  <c r="AP243" i="12"/>
  <c r="AQ243" i="12"/>
  <c r="AR243" i="12"/>
  <c r="AS243" i="12"/>
  <c r="AT243" i="12"/>
  <c r="AU243" i="12"/>
  <c r="AV243" i="12"/>
  <c r="AW243" i="12"/>
  <c r="AX243" i="12"/>
  <c r="BI243" i="12"/>
  <c r="C244" i="12"/>
  <c r="D244" i="12"/>
  <c r="E244" i="12"/>
  <c r="F244" i="12"/>
  <c r="G244" i="12"/>
  <c r="H244" i="12"/>
  <c r="I244" i="12"/>
  <c r="J244" i="12"/>
  <c r="K244" i="12"/>
  <c r="L244" i="12"/>
  <c r="M244" i="12"/>
  <c r="N244" i="12"/>
  <c r="O244" i="12"/>
  <c r="P244" i="12"/>
  <c r="Q244" i="12"/>
  <c r="R244" i="12"/>
  <c r="S244" i="12"/>
  <c r="T244" i="12"/>
  <c r="U244" i="12"/>
  <c r="V244" i="12"/>
  <c r="W244" i="12"/>
  <c r="X244" i="12"/>
  <c r="Y244" i="12"/>
  <c r="Z244" i="12"/>
  <c r="AA244" i="12"/>
  <c r="AB244" i="12"/>
  <c r="AC244" i="12"/>
  <c r="BA244" i="12" s="1"/>
  <c r="AD244" i="12"/>
  <c r="AE244" i="12"/>
  <c r="AF244" i="12"/>
  <c r="AG244" i="12"/>
  <c r="BE244" i="12" s="1"/>
  <c r="AH244" i="12"/>
  <c r="AI244" i="12"/>
  <c r="AJ244" i="12"/>
  <c r="AK244" i="12"/>
  <c r="BI244" i="12" s="1"/>
  <c r="AL244" i="12"/>
  <c r="AM244" i="12"/>
  <c r="AN244" i="12"/>
  <c r="AO244" i="12"/>
  <c r="BM244" i="12" s="1"/>
  <c r="AP244" i="12"/>
  <c r="AQ244" i="12"/>
  <c r="AR244" i="12"/>
  <c r="AS244" i="12"/>
  <c r="AT244" i="12"/>
  <c r="AU244" i="12"/>
  <c r="AV244" i="12"/>
  <c r="AW244" i="12"/>
  <c r="AX244" i="12"/>
  <c r="BH244" i="12"/>
  <c r="C245" i="12"/>
  <c r="D245" i="12"/>
  <c r="E245" i="12"/>
  <c r="F245" i="12"/>
  <c r="G245" i="12"/>
  <c r="H245" i="12"/>
  <c r="I245" i="12"/>
  <c r="J245" i="12"/>
  <c r="K245" i="12"/>
  <c r="L245" i="12"/>
  <c r="M245" i="12"/>
  <c r="N245" i="12"/>
  <c r="O245" i="12"/>
  <c r="P245" i="12"/>
  <c r="Q245" i="12"/>
  <c r="R245" i="12"/>
  <c r="S245" i="12"/>
  <c r="T245" i="12"/>
  <c r="U245" i="12"/>
  <c r="V245" i="12"/>
  <c r="W245" i="12"/>
  <c r="X245" i="12"/>
  <c r="Y245" i="12"/>
  <c r="Z245" i="12"/>
  <c r="AA245" i="12"/>
  <c r="AB245" i="12"/>
  <c r="AC245" i="12"/>
  <c r="AD245" i="12"/>
  <c r="AE245" i="12"/>
  <c r="AF245" i="12"/>
  <c r="AG245" i="12"/>
  <c r="AH245" i="12"/>
  <c r="AI245" i="12"/>
  <c r="AJ245" i="12"/>
  <c r="AK245" i="12"/>
  <c r="AL245" i="12"/>
  <c r="AM245" i="12"/>
  <c r="AN245" i="12"/>
  <c r="AO245" i="12"/>
  <c r="AP245" i="12"/>
  <c r="AQ245" i="12"/>
  <c r="AR245" i="12"/>
  <c r="AS245" i="12"/>
  <c r="AT245" i="12"/>
  <c r="AU245" i="12"/>
  <c r="AV245" i="12"/>
  <c r="AW245" i="12"/>
  <c r="AX245" i="12"/>
  <c r="BO245" i="12"/>
  <c r="C246" i="12"/>
  <c r="D246" i="12"/>
  <c r="E246" i="12"/>
  <c r="F246" i="12"/>
  <c r="BB246" i="12" s="1"/>
  <c r="G246" i="12"/>
  <c r="H246" i="12"/>
  <c r="I246" i="12"/>
  <c r="J246" i="12"/>
  <c r="K246" i="12"/>
  <c r="L246" i="12"/>
  <c r="M246" i="12"/>
  <c r="N246" i="12"/>
  <c r="BJ246" i="12" s="1"/>
  <c r="O246" i="12"/>
  <c r="P246" i="12"/>
  <c r="Q246" i="12"/>
  <c r="R246" i="12"/>
  <c r="BN246" i="12" s="1"/>
  <c r="S246" i="12"/>
  <c r="T246" i="12"/>
  <c r="U246" i="12"/>
  <c r="V246" i="12"/>
  <c r="W246" i="12"/>
  <c r="X246" i="12"/>
  <c r="Y246" i="12"/>
  <c r="Z246" i="12"/>
  <c r="AA246" i="12"/>
  <c r="AB246" i="12"/>
  <c r="AC246" i="12"/>
  <c r="AD246" i="12"/>
  <c r="AE246" i="12"/>
  <c r="AF246" i="12"/>
  <c r="AG246" i="12"/>
  <c r="AH246" i="12"/>
  <c r="AI246" i="12"/>
  <c r="AJ246" i="12"/>
  <c r="AK246" i="12"/>
  <c r="AL246" i="12"/>
  <c r="AM246" i="12"/>
  <c r="AN246" i="12"/>
  <c r="AO246" i="12"/>
  <c r="AP246" i="12"/>
  <c r="AQ246" i="12"/>
  <c r="AR246" i="12"/>
  <c r="AS246" i="12"/>
  <c r="AT246" i="12"/>
  <c r="AU246" i="12"/>
  <c r="AV246" i="12"/>
  <c r="AW246" i="12"/>
  <c r="AX246" i="12"/>
  <c r="BV246" i="12"/>
  <c r="C247" i="12"/>
  <c r="D247" i="12"/>
  <c r="E247" i="12"/>
  <c r="F247" i="12"/>
  <c r="G247" i="12"/>
  <c r="H247" i="12"/>
  <c r="I247" i="12"/>
  <c r="J247" i="12"/>
  <c r="K247" i="12"/>
  <c r="L247" i="12"/>
  <c r="M247" i="12"/>
  <c r="N247" i="12"/>
  <c r="O247" i="12"/>
  <c r="P247" i="12"/>
  <c r="Q247" i="12"/>
  <c r="R247" i="12"/>
  <c r="S247" i="12"/>
  <c r="T247" i="12"/>
  <c r="U247" i="12"/>
  <c r="BQ247" i="12" s="1"/>
  <c r="V247" i="12"/>
  <c r="W247" i="12"/>
  <c r="X247" i="12"/>
  <c r="Y247" i="12"/>
  <c r="Z247" i="12"/>
  <c r="AA247" i="12"/>
  <c r="AB247" i="12"/>
  <c r="AC247" i="12"/>
  <c r="AD247" i="12"/>
  <c r="AE247" i="12"/>
  <c r="AF247" i="12"/>
  <c r="AG247" i="12"/>
  <c r="AH247" i="12"/>
  <c r="AI247" i="12"/>
  <c r="AJ247" i="12"/>
  <c r="AK247" i="12"/>
  <c r="AL247" i="12"/>
  <c r="AM247" i="12"/>
  <c r="AN247" i="12"/>
  <c r="AO247" i="12"/>
  <c r="AP247" i="12"/>
  <c r="AQ247" i="12"/>
  <c r="AR247" i="12"/>
  <c r="AS247" i="12"/>
  <c r="AT247" i="12"/>
  <c r="AU247" i="12"/>
  <c r="AV247" i="12"/>
  <c r="AW247" i="12"/>
  <c r="AX247" i="12"/>
  <c r="BA247" i="12"/>
  <c r="BE247" i="12"/>
  <c r="BI247" i="12"/>
  <c r="BM247" i="12"/>
  <c r="BU247" i="12"/>
  <c r="C248" i="12"/>
  <c r="D248" i="12"/>
  <c r="E248" i="12"/>
  <c r="F248" i="12"/>
  <c r="G248" i="12"/>
  <c r="H248" i="12"/>
  <c r="I248" i="12"/>
  <c r="J248" i="12"/>
  <c r="K248" i="12"/>
  <c r="L248" i="12"/>
  <c r="M248" i="12"/>
  <c r="N248" i="12"/>
  <c r="O248" i="12"/>
  <c r="P248" i="12"/>
  <c r="Q248" i="12"/>
  <c r="R248" i="12"/>
  <c r="S248" i="12"/>
  <c r="T248" i="12"/>
  <c r="U248" i="12"/>
  <c r="V248" i="12"/>
  <c r="W248" i="12"/>
  <c r="X248" i="12"/>
  <c r="Y248" i="12"/>
  <c r="Z248" i="12"/>
  <c r="AA248" i="12"/>
  <c r="AB248" i="12"/>
  <c r="AC248" i="12"/>
  <c r="AD248" i="12"/>
  <c r="AE248" i="12"/>
  <c r="AF248" i="12"/>
  <c r="AG248" i="12"/>
  <c r="AH248" i="12"/>
  <c r="AI248" i="12"/>
  <c r="AJ248" i="12"/>
  <c r="AK248" i="12"/>
  <c r="AL248" i="12"/>
  <c r="AM248" i="12"/>
  <c r="AN248" i="12"/>
  <c r="AO248" i="12"/>
  <c r="AP248" i="12"/>
  <c r="AQ248" i="12"/>
  <c r="AR248" i="12"/>
  <c r="AS248" i="12"/>
  <c r="AT248" i="12"/>
  <c r="AU248" i="12"/>
  <c r="AV248" i="12"/>
  <c r="AW248" i="12"/>
  <c r="AX248" i="12"/>
  <c r="AY248" i="12"/>
  <c r="AZ248" i="12"/>
  <c r="BA248" i="12"/>
  <c r="BB248" i="12"/>
  <c r="BC248" i="12"/>
  <c r="BD248" i="12"/>
  <c r="BE248" i="12"/>
  <c r="BF248" i="12"/>
  <c r="BG248" i="12"/>
  <c r="BH248" i="12"/>
  <c r="BI248" i="12"/>
  <c r="BJ248" i="12"/>
  <c r="BK248" i="12"/>
  <c r="BL248" i="12"/>
  <c r="BM248" i="12"/>
  <c r="BN248" i="12"/>
  <c r="BO248" i="12"/>
  <c r="BP248" i="12"/>
  <c r="BQ248" i="12"/>
  <c r="BR248" i="12"/>
  <c r="BS248" i="12"/>
  <c r="BT248" i="12"/>
  <c r="BU248" i="12"/>
  <c r="BV248" i="12"/>
  <c r="C249" i="12"/>
  <c r="D249" i="12"/>
  <c r="E249" i="12"/>
  <c r="F249" i="12"/>
  <c r="G249" i="12"/>
  <c r="H249" i="12"/>
  <c r="I249" i="12"/>
  <c r="J249" i="12"/>
  <c r="K249" i="12"/>
  <c r="L249" i="12"/>
  <c r="M249" i="12"/>
  <c r="N249" i="12"/>
  <c r="O249" i="12"/>
  <c r="P249" i="12"/>
  <c r="Q249" i="12"/>
  <c r="R249" i="12"/>
  <c r="S249" i="12"/>
  <c r="T249" i="12"/>
  <c r="U249" i="12"/>
  <c r="V249" i="12"/>
  <c r="BR249" i="12" s="1"/>
  <c r="W249" i="12"/>
  <c r="X249" i="12"/>
  <c r="Y249" i="12"/>
  <c r="Z249" i="12"/>
  <c r="AA249" i="12"/>
  <c r="AB249" i="12"/>
  <c r="AC249" i="12"/>
  <c r="AD249" i="12"/>
  <c r="AE249" i="12"/>
  <c r="AF249" i="12"/>
  <c r="AG249" i="12"/>
  <c r="AH249" i="12"/>
  <c r="AI249" i="12"/>
  <c r="AJ249" i="12"/>
  <c r="AK249" i="12"/>
  <c r="AL249" i="12"/>
  <c r="AM249" i="12"/>
  <c r="AN249" i="12"/>
  <c r="AO249" i="12"/>
  <c r="AP249" i="12"/>
  <c r="AQ249" i="12"/>
  <c r="AR249" i="12"/>
  <c r="AS249" i="12"/>
  <c r="AT249" i="12"/>
  <c r="AU249" i="12"/>
  <c r="AV249" i="12"/>
  <c r="AW249" i="12"/>
  <c r="AX249" i="12"/>
  <c r="C250" i="12"/>
  <c r="D250" i="12"/>
  <c r="E250" i="12"/>
  <c r="F250" i="12"/>
  <c r="G250" i="12"/>
  <c r="H250" i="12"/>
  <c r="I250" i="12"/>
  <c r="J250" i="12"/>
  <c r="K250" i="12"/>
  <c r="L250" i="12"/>
  <c r="M250" i="12"/>
  <c r="N250" i="12"/>
  <c r="O250" i="12"/>
  <c r="P250" i="12"/>
  <c r="Q250" i="12"/>
  <c r="R250" i="12"/>
  <c r="S250" i="12"/>
  <c r="T250" i="12"/>
  <c r="U250" i="12"/>
  <c r="V250" i="12"/>
  <c r="W250" i="12"/>
  <c r="X250" i="12"/>
  <c r="Y250" i="12"/>
  <c r="Z250" i="12"/>
  <c r="AA250" i="12"/>
  <c r="AB250" i="12"/>
  <c r="AC250" i="12"/>
  <c r="AD250" i="12"/>
  <c r="AE250" i="12"/>
  <c r="AF250" i="12"/>
  <c r="AG250" i="12"/>
  <c r="AH250" i="12"/>
  <c r="AI250" i="12"/>
  <c r="AJ250" i="12"/>
  <c r="AK250" i="12"/>
  <c r="AL250" i="12"/>
  <c r="AM250" i="12"/>
  <c r="AN250" i="12"/>
  <c r="AO250" i="12"/>
  <c r="AP250" i="12"/>
  <c r="AQ250" i="12"/>
  <c r="AR250" i="12"/>
  <c r="AS250" i="12"/>
  <c r="AT250" i="12"/>
  <c r="AU250" i="12"/>
  <c r="AV250" i="12"/>
  <c r="AW250" i="12"/>
  <c r="AX250" i="12"/>
  <c r="BC250" i="12"/>
  <c r="C251" i="12"/>
  <c r="D251" i="12"/>
  <c r="E251" i="12"/>
  <c r="F251" i="12"/>
  <c r="G251" i="12"/>
  <c r="H251" i="12"/>
  <c r="I251" i="12"/>
  <c r="J251" i="12"/>
  <c r="K251" i="12"/>
  <c r="L251" i="12"/>
  <c r="M251" i="12"/>
  <c r="N251" i="12"/>
  <c r="O251" i="12"/>
  <c r="P251" i="12"/>
  <c r="Q251" i="12"/>
  <c r="R251" i="12"/>
  <c r="S251" i="12"/>
  <c r="T251" i="12"/>
  <c r="U251" i="12"/>
  <c r="V251" i="12"/>
  <c r="W251" i="12"/>
  <c r="X251" i="12"/>
  <c r="Y251" i="12"/>
  <c r="Z251" i="12"/>
  <c r="AA251" i="12"/>
  <c r="AB251" i="12"/>
  <c r="AC251" i="12"/>
  <c r="AD251" i="12"/>
  <c r="AE251" i="12"/>
  <c r="AF251" i="12"/>
  <c r="AG251" i="12"/>
  <c r="AH251" i="12"/>
  <c r="AI251" i="12"/>
  <c r="AJ251" i="12"/>
  <c r="AK251" i="12"/>
  <c r="AL251" i="12"/>
  <c r="AM251" i="12"/>
  <c r="AN251" i="12"/>
  <c r="AO251" i="12"/>
  <c r="AP251" i="12"/>
  <c r="AQ251" i="12"/>
  <c r="AR251" i="12"/>
  <c r="AS251" i="12"/>
  <c r="AT251" i="12"/>
  <c r="AU251" i="12"/>
  <c r="AV251" i="12"/>
  <c r="AW251" i="12"/>
  <c r="AX251" i="12"/>
  <c r="C252" i="12"/>
  <c r="D252" i="12"/>
  <c r="E252" i="12"/>
  <c r="F252" i="12"/>
  <c r="G252" i="12"/>
  <c r="H252" i="12"/>
  <c r="I252" i="12"/>
  <c r="J252" i="12"/>
  <c r="K252" i="12"/>
  <c r="L252" i="12"/>
  <c r="M252" i="12"/>
  <c r="N252" i="12"/>
  <c r="O252" i="12"/>
  <c r="P252" i="12"/>
  <c r="Q252" i="12"/>
  <c r="R252" i="12"/>
  <c r="S252" i="12"/>
  <c r="BO252" i="12" s="1"/>
  <c r="T252" i="12"/>
  <c r="U252" i="12"/>
  <c r="V252" i="12"/>
  <c r="W252" i="12"/>
  <c r="X252" i="12"/>
  <c r="Y252" i="12"/>
  <c r="Z252" i="12"/>
  <c r="AA252" i="12"/>
  <c r="AB252" i="12"/>
  <c r="AC252" i="12"/>
  <c r="AD252" i="12"/>
  <c r="AE252" i="12"/>
  <c r="AF252" i="12"/>
  <c r="AG252" i="12"/>
  <c r="AH252" i="12"/>
  <c r="AI252" i="12"/>
  <c r="AJ252" i="12"/>
  <c r="AK252" i="12"/>
  <c r="AL252" i="12"/>
  <c r="AM252" i="12"/>
  <c r="AN252" i="12"/>
  <c r="AO252" i="12"/>
  <c r="AP252" i="12"/>
  <c r="AQ252" i="12"/>
  <c r="AR252" i="12"/>
  <c r="AS252" i="12"/>
  <c r="AT252" i="12"/>
  <c r="AU252" i="12"/>
  <c r="AV252" i="12"/>
  <c r="AW252" i="12"/>
  <c r="AX252" i="12"/>
  <c r="BC252" i="12"/>
  <c r="BK252" i="12"/>
  <c r="C253" i="12"/>
  <c r="D253" i="12"/>
  <c r="E253" i="12"/>
  <c r="F253" i="12"/>
  <c r="G253" i="12"/>
  <c r="H253" i="12"/>
  <c r="BD253" i="12" s="1"/>
  <c r="I253" i="12"/>
  <c r="J253" i="12"/>
  <c r="K253" i="12"/>
  <c r="L253" i="12"/>
  <c r="M253" i="12"/>
  <c r="N253" i="12"/>
  <c r="O253" i="12"/>
  <c r="P253" i="12"/>
  <c r="Q253" i="12"/>
  <c r="R253" i="12"/>
  <c r="S253" i="12"/>
  <c r="T253" i="12"/>
  <c r="BP253" i="12" s="1"/>
  <c r="U253" i="12"/>
  <c r="V253" i="12"/>
  <c r="W253" i="12"/>
  <c r="X253" i="12"/>
  <c r="BT253" i="12" s="1"/>
  <c r="Y253" i="12"/>
  <c r="Z253" i="12"/>
  <c r="AA253" i="12"/>
  <c r="AB253" i="12"/>
  <c r="AC253" i="12"/>
  <c r="AD253" i="12"/>
  <c r="AE253" i="12"/>
  <c r="AF253" i="12"/>
  <c r="AG253" i="12"/>
  <c r="AH253" i="12"/>
  <c r="AI253" i="12"/>
  <c r="AJ253" i="12"/>
  <c r="AK253" i="12"/>
  <c r="AL253" i="12"/>
  <c r="AM253" i="12"/>
  <c r="AN253" i="12"/>
  <c r="AO253" i="12"/>
  <c r="AP253" i="12"/>
  <c r="AQ253" i="12"/>
  <c r="AR253" i="12"/>
  <c r="AS253" i="12"/>
  <c r="AT253" i="12"/>
  <c r="AU253" i="12"/>
  <c r="AV253" i="12"/>
  <c r="AW253" i="12"/>
  <c r="AX253" i="12"/>
  <c r="BH253" i="12"/>
  <c r="C254" i="12"/>
  <c r="D254" i="12"/>
  <c r="E254" i="12"/>
  <c r="F254" i="12"/>
  <c r="G254" i="12"/>
  <c r="H254" i="12"/>
  <c r="I254" i="12"/>
  <c r="J254" i="12"/>
  <c r="K254" i="12"/>
  <c r="L254" i="12"/>
  <c r="M254" i="12"/>
  <c r="N254" i="12"/>
  <c r="O254" i="12"/>
  <c r="P254" i="12"/>
  <c r="Q254" i="12"/>
  <c r="R254" i="12"/>
  <c r="S254" i="12"/>
  <c r="T254" i="12"/>
  <c r="U254" i="12"/>
  <c r="V254" i="12"/>
  <c r="W254" i="12"/>
  <c r="X254" i="12"/>
  <c r="Y254" i="12"/>
  <c r="Z254" i="12"/>
  <c r="AA254" i="12"/>
  <c r="AB254" i="12"/>
  <c r="AC254" i="12"/>
  <c r="AD254" i="12"/>
  <c r="AE254" i="12"/>
  <c r="AF254" i="12"/>
  <c r="AG254" i="12"/>
  <c r="AH254" i="12"/>
  <c r="AI254" i="12"/>
  <c r="AJ254" i="12"/>
  <c r="AK254" i="12"/>
  <c r="BI254" i="12" s="1"/>
  <c r="AL254" i="12"/>
  <c r="AM254" i="12"/>
  <c r="AN254" i="12"/>
  <c r="AO254" i="12"/>
  <c r="AP254" i="12"/>
  <c r="AQ254" i="12"/>
  <c r="AR254" i="12"/>
  <c r="AS254" i="12"/>
  <c r="BQ254" i="12" s="1"/>
  <c r="AT254" i="12"/>
  <c r="AU254" i="12"/>
  <c r="AV254" i="12"/>
  <c r="AW254" i="12"/>
  <c r="AX254" i="12"/>
  <c r="C255" i="12"/>
  <c r="D255" i="12"/>
  <c r="E255" i="12"/>
  <c r="F255" i="12"/>
  <c r="G255" i="12"/>
  <c r="H255" i="12"/>
  <c r="I255" i="12"/>
  <c r="J255" i="12"/>
  <c r="K255" i="12"/>
  <c r="L255" i="12"/>
  <c r="M255" i="12"/>
  <c r="N255" i="12"/>
  <c r="O255" i="12"/>
  <c r="P255" i="12"/>
  <c r="Q255" i="12"/>
  <c r="R255" i="12"/>
  <c r="S255" i="12"/>
  <c r="T255" i="12"/>
  <c r="U255" i="12"/>
  <c r="V255" i="12"/>
  <c r="W255" i="12"/>
  <c r="X255" i="12"/>
  <c r="Y255" i="12"/>
  <c r="Z255" i="12"/>
  <c r="AA255" i="12"/>
  <c r="AB255" i="12"/>
  <c r="AC255" i="12"/>
  <c r="AD255" i="12"/>
  <c r="AE255" i="12"/>
  <c r="AF255" i="12"/>
  <c r="AG255" i="12"/>
  <c r="AH255" i="12"/>
  <c r="AI255" i="12"/>
  <c r="AJ255" i="12"/>
  <c r="AK255" i="12"/>
  <c r="AL255" i="12"/>
  <c r="AM255" i="12"/>
  <c r="AN255" i="12"/>
  <c r="AO255" i="12"/>
  <c r="AP255" i="12"/>
  <c r="AQ255" i="12"/>
  <c r="AR255" i="12"/>
  <c r="AS255" i="12"/>
  <c r="AT255" i="12"/>
  <c r="AU255" i="12"/>
  <c r="AV255" i="12"/>
  <c r="AW255" i="12"/>
  <c r="AX255" i="12"/>
  <c r="C256" i="12"/>
  <c r="D256" i="12"/>
  <c r="E256" i="12"/>
  <c r="F256" i="12"/>
  <c r="G256" i="12"/>
  <c r="H256" i="12"/>
  <c r="I256" i="12"/>
  <c r="J256" i="12"/>
  <c r="K256" i="12"/>
  <c r="L256" i="12"/>
  <c r="M256" i="12"/>
  <c r="N256" i="12"/>
  <c r="O256" i="12"/>
  <c r="P256" i="12"/>
  <c r="Q256" i="12"/>
  <c r="R256" i="12"/>
  <c r="S256" i="12"/>
  <c r="T256" i="12"/>
  <c r="U256" i="12"/>
  <c r="V256" i="12"/>
  <c r="W256" i="12"/>
  <c r="X256" i="12"/>
  <c r="Y256" i="12"/>
  <c r="Z256" i="12"/>
  <c r="AA256" i="12"/>
  <c r="AB256" i="12"/>
  <c r="AC256" i="12"/>
  <c r="AD256" i="12"/>
  <c r="AE256" i="12"/>
  <c r="AF256" i="12"/>
  <c r="AG256" i="12"/>
  <c r="AH256" i="12"/>
  <c r="AI256" i="12"/>
  <c r="AJ256" i="12"/>
  <c r="AK256" i="12"/>
  <c r="AL256" i="12"/>
  <c r="AM256" i="12"/>
  <c r="AN256" i="12"/>
  <c r="AO256" i="12"/>
  <c r="AP256" i="12"/>
  <c r="AQ256" i="12"/>
  <c r="AR256" i="12"/>
  <c r="AS256" i="12"/>
  <c r="AT256" i="12"/>
  <c r="AU256" i="12"/>
  <c r="AV256" i="12"/>
  <c r="AW256" i="12"/>
  <c r="AX256" i="12"/>
  <c r="C257" i="12"/>
  <c r="D257" i="12"/>
  <c r="E257" i="12"/>
  <c r="F257" i="12"/>
  <c r="G257" i="12"/>
  <c r="H257" i="12"/>
  <c r="I257" i="12"/>
  <c r="J257" i="12"/>
  <c r="K257" i="12"/>
  <c r="L257" i="12"/>
  <c r="M257" i="12"/>
  <c r="N257" i="12"/>
  <c r="O257" i="12"/>
  <c r="P257" i="12"/>
  <c r="Q257" i="12"/>
  <c r="R257" i="12"/>
  <c r="S257" i="12"/>
  <c r="T257" i="12"/>
  <c r="U257" i="12"/>
  <c r="V257" i="12"/>
  <c r="BR257" i="12" s="1"/>
  <c r="W257" i="12"/>
  <c r="X257" i="12"/>
  <c r="Y257" i="12"/>
  <c r="Z257" i="12"/>
  <c r="AA257" i="12"/>
  <c r="AB257" i="12"/>
  <c r="AC257" i="12"/>
  <c r="AD257" i="12"/>
  <c r="AE257" i="12"/>
  <c r="AF257" i="12"/>
  <c r="AG257" i="12"/>
  <c r="AH257" i="12"/>
  <c r="AI257" i="12"/>
  <c r="AJ257" i="12"/>
  <c r="AK257" i="12"/>
  <c r="AL257" i="12"/>
  <c r="AM257" i="12"/>
  <c r="AN257" i="12"/>
  <c r="AO257" i="12"/>
  <c r="AP257" i="12"/>
  <c r="AQ257" i="12"/>
  <c r="AR257" i="12"/>
  <c r="AS257" i="12"/>
  <c r="AT257" i="12"/>
  <c r="AU257" i="12"/>
  <c r="AV257" i="12"/>
  <c r="AW257" i="12"/>
  <c r="AX257" i="12"/>
  <c r="C258" i="12"/>
  <c r="D258" i="12"/>
  <c r="E258" i="12"/>
  <c r="F258" i="12"/>
  <c r="G258" i="12"/>
  <c r="H258" i="12"/>
  <c r="I258" i="12"/>
  <c r="J258" i="12"/>
  <c r="K258" i="12"/>
  <c r="L258" i="12"/>
  <c r="M258" i="12"/>
  <c r="N258" i="12"/>
  <c r="O258" i="12"/>
  <c r="P258" i="12"/>
  <c r="Q258" i="12"/>
  <c r="R258" i="12"/>
  <c r="S258" i="12"/>
  <c r="T258" i="12"/>
  <c r="U258" i="12"/>
  <c r="V258" i="12"/>
  <c r="W258" i="12"/>
  <c r="X258" i="12"/>
  <c r="Y258" i="12"/>
  <c r="Z258" i="12"/>
  <c r="AA258" i="12"/>
  <c r="AB258" i="12"/>
  <c r="AC258" i="12"/>
  <c r="AD258" i="12"/>
  <c r="AE258" i="12"/>
  <c r="AF258" i="12"/>
  <c r="AG258" i="12"/>
  <c r="BE258" i="12" s="1"/>
  <c r="AH258" i="12"/>
  <c r="AI258" i="12"/>
  <c r="AJ258" i="12"/>
  <c r="AK258" i="12"/>
  <c r="AL258" i="12"/>
  <c r="AM258" i="12"/>
  <c r="AN258" i="12"/>
  <c r="AO258" i="12"/>
  <c r="AP258" i="12"/>
  <c r="AQ258" i="12"/>
  <c r="AR258" i="12"/>
  <c r="AS258" i="12"/>
  <c r="AT258" i="12"/>
  <c r="AU258" i="12"/>
  <c r="AV258" i="12"/>
  <c r="AW258" i="12"/>
  <c r="BU258" i="12" s="1"/>
  <c r="AX258" i="12"/>
  <c r="BI258" i="12"/>
  <c r="C259" i="12"/>
  <c r="D259" i="12"/>
  <c r="E259" i="12"/>
  <c r="F259" i="12"/>
  <c r="G259" i="12"/>
  <c r="H259" i="12"/>
  <c r="I259" i="12"/>
  <c r="J259" i="12"/>
  <c r="BF259" i="12" s="1"/>
  <c r="K259" i="12"/>
  <c r="L259" i="12"/>
  <c r="M259" i="12"/>
  <c r="N259" i="12"/>
  <c r="O259" i="12"/>
  <c r="P259" i="12"/>
  <c r="Q259" i="12"/>
  <c r="R259" i="12"/>
  <c r="BN259" i="12" s="1"/>
  <c r="S259" i="12"/>
  <c r="T259" i="12"/>
  <c r="U259" i="12"/>
  <c r="V259" i="12"/>
  <c r="W259" i="12"/>
  <c r="X259" i="12"/>
  <c r="Y259" i="12"/>
  <c r="Z259" i="12"/>
  <c r="BV259" i="12" s="1"/>
  <c r="AA259" i="12"/>
  <c r="AB259" i="12"/>
  <c r="AC259" i="12"/>
  <c r="AD259" i="12"/>
  <c r="AE259" i="12"/>
  <c r="AF259" i="12"/>
  <c r="AG259" i="12"/>
  <c r="AH259" i="12"/>
  <c r="AI259" i="12"/>
  <c r="AJ259" i="12"/>
  <c r="AK259" i="12"/>
  <c r="AL259" i="12"/>
  <c r="AM259" i="12"/>
  <c r="AN259" i="12"/>
  <c r="AO259" i="12"/>
  <c r="AP259" i="12"/>
  <c r="AQ259" i="12"/>
  <c r="AR259" i="12"/>
  <c r="AS259" i="12"/>
  <c r="AT259" i="12"/>
  <c r="AU259" i="12"/>
  <c r="AV259" i="12"/>
  <c r="AW259" i="12"/>
  <c r="AX259" i="12"/>
  <c r="BB259" i="12"/>
  <c r="BR259" i="12"/>
  <c r="C260" i="12"/>
  <c r="D260" i="12"/>
  <c r="E260" i="12"/>
  <c r="F260" i="12"/>
  <c r="G260" i="12"/>
  <c r="H260" i="12"/>
  <c r="I260" i="12"/>
  <c r="J260" i="12"/>
  <c r="K260" i="12"/>
  <c r="L260" i="12"/>
  <c r="M260" i="12"/>
  <c r="N260" i="12"/>
  <c r="O260" i="12"/>
  <c r="P260" i="12"/>
  <c r="Q260" i="12"/>
  <c r="R260" i="12"/>
  <c r="S260" i="12"/>
  <c r="T260" i="12"/>
  <c r="U260" i="12"/>
  <c r="V260" i="12"/>
  <c r="W260" i="12"/>
  <c r="X260" i="12"/>
  <c r="Y260" i="12"/>
  <c r="Z260" i="12"/>
  <c r="AA260" i="12"/>
  <c r="AB260" i="12"/>
  <c r="AC260" i="12"/>
  <c r="AD260" i="12"/>
  <c r="AE260" i="12"/>
  <c r="BC260" i="12" s="1"/>
  <c r="AF260" i="12"/>
  <c r="AG260" i="12"/>
  <c r="AH260" i="12"/>
  <c r="AI260" i="12"/>
  <c r="AJ260" i="12"/>
  <c r="AK260" i="12"/>
  <c r="AL260" i="12"/>
  <c r="AM260" i="12"/>
  <c r="BK260" i="12" s="1"/>
  <c r="AN260" i="12"/>
  <c r="AO260" i="12"/>
  <c r="AP260" i="12"/>
  <c r="AQ260" i="12"/>
  <c r="AR260" i="12"/>
  <c r="AS260" i="12"/>
  <c r="AT260" i="12"/>
  <c r="AU260" i="12"/>
  <c r="AV260" i="12"/>
  <c r="AW260" i="12"/>
  <c r="AX260" i="12"/>
  <c r="C261" i="12"/>
  <c r="D261" i="12"/>
  <c r="E261" i="12"/>
  <c r="F261" i="12"/>
  <c r="G261" i="12"/>
  <c r="H261" i="12"/>
  <c r="I261" i="12"/>
  <c r="J261" i="12"/>
  <c r="K261" i="12"/>
  <c r="L261" i="12"/>
  <c r="M261" i="12"/>
  <c r="N261" i="12"/>
  <c r="O261" i="12"/>
  <c r="P261" i="12"/>
  <c r="Q261" i="12"/>
  <c r="R261" i="12"/>
  <c r="S261" i="12"/>
  <c r="T261" i="12"/>
  <c r="U261" i="12"/>
  <c r="V261" i="12"/>
  <c r="W261" i="12"/>
  <c r="X261" i="12"/>
  <c r="Y261" i="12"/>
  <c r="Z261" i="12"/>
  <c r="AA261" i="12"/>
  <c r="AB261" i="12"/>
  <c r="AC261" i="12"/>
  <c r="AD261" i="12"/>
  <c r="AE261" i="12"/>
  <c r="AF261" i="12"/>
  <c r="BD261" i="12" s="1"/>
  <c r="AG261" i="12"/>
  <c r="AH261" i="12"/>
  <c r="AI261" i="12"/>
  <c r="AJ261" i="12"/>
  <c r="AK261" i="12"/>
  <c r="AL261" i="12"/>
  <c r="AM261" i="12"/>
  <c r="AN261" i="12"/>
  <c r="BL261" i="12" s="1"/>
  <c r="AO261" i="12"/>
  <c r="AP261" i="12"/>
  <c r="AQ261" i="12"/>
  <c r="AR261" i="12"/>
  <c r="AS261" i="12"/>
  <c r="AT261" i="12"/>
  <c r="AU261" i="12"/>
  <c r="AV261" i="12"/>
  <c r="AW261" i="12"/>
  <c r="AX261" i="12"/>
  <c r="C262" i="12"/>
  <c r="D262" i="12"/>
  <c r="E262" i="12"/>
  <c r="F262" i="12"/>
  <c r="G262" i="12"/>
  <c r="BC262" i="12" s="1"/>
  <c r="H262" i="12"/>
  <c r="I262" i="12"/>
  <c r="J262" i="12"/>
  <c r="K262" i="12"/>
  <c r="L262" i="12"/>
  <c r="M262" i="12"/>
  <c r="N262" i="12"/>
  <c r="O262" i="12"/>
  <c r="P262" i="12"/>
  <c r="Q262" i="12"/>
  <c r="R262" i="12"/>
  <c r="S262" i="12"/>
  <c r="T262" i="12"/>
  <c r="U262" i="12"/>
  <c r="V262" i="12"/>
  <c r="W262" i="12"/>
  <c r="X262" i="12"/>
  <c r="Y262" i="12"/>
  <c r="Z262" i="12"/>
  <c r="AA262" i="12"/>
  <c r="AB262" i="12"/>
  <c r="AC262" i="12"/>
  <c r="BA262" i="12" s="1"/>
  <c r="AD262" i="12"/>
  <c r="AE262" i="12"/>
  <c r="AF262" i="12"/>
  <c r="AG262" i="12"/>
  <c r="AH262" i="12"/>
  <c r="AI262" i="12"/>
  <c r="AJ262" i="12"/>
  <c r="AK262" i="12"/>
  <c r="BI262" i="12" s="1"/>
  <c r="AL262" i="12"/>
  <c r="AM262" i="12"/>
  <c r="AN262" i="12"/>
  <c r="AO262" i="12"/>
  <c r="AP262" i="12"/>
  <c r="AQ262" i="12"/>
  <c r="AR262" i="12"/>
  <c r="AS262" i="12"/>
  <c r="AT262" i="12"/>
  <c r="AU262" i="12"/>
  <c r="BS262" i="12" s="1"/>
  <c r="AV262" i="12"/>
  <c r="AW262" i="12"/>
  <c r="AX262" i="12"/>
  <c r="BM262" i="12"/>
  <c r="C263" i="12"/>
  <c r="D263" i="12"/>
  <c r="E263" i="12"/>
  <c r="F263" i="12"/>
  <c r="G263" i="12"/>
  <c r="H263" i="12"/>
  <c r="I263" i="12"/>
  <c r="J263" i="12"/>
  <c r="K263" i="12"/>
  <c r="L263" i="12"/>
  <c r="M263" i="12"/>
  <c r="N263" i="12"/>
  <c r="O263" i="12"/>
  <c r="P263" i="12"/>
  <c r="Q263" i="12"/>
  <c r="R263" i="12"/>
  <c r="S263" i="12"/>
  <c r="T263" i="12"/>
  <c r="U263" i="12"/>
  <c r="V263" i="12"/>
  <c r="W263" i="12"/>
  <c r="X263" i="12"/>
  <c r="Y263" i="12"/>
  <c r="Z263" i="12"/>
  <c r="AA263" i="12"/>
  <c r="AB263" i="12"/>
  <c r="AC263" i="12"/>
  <c r="AD263" i="12"/>
  <c r="BB263" i="12" s="1"/>
  <c r="AE263" i="12"/>
  <c r="AF263" i="12"/>
  <c r="AG263" i="12"/>
  <c r="AH263" i="12"/>
  <c r="BF263" i="12" s="1"/>
  <c r="AI263" i="12"/>
  <c r="AJ263" i="12"/>
  <c r="AK263" i="12"/>
  <c r="AL263" i="12"/>
  <c r="BJ263" i="12" s="1"/>
  <c r="AM263" i="12"/>
  <c r="AN263" i="12"/>
  <c r="AO263" i="12"/>
  <c r="AP263" i="12"/>
  <c r="AQ263" i="12"/>
  <c r="AR263" i="12"/>
  <c r="AS263" i="12"/>
  <c r="AT263" i="12"/>
  <c r="BR263" i="12" s="1"/>
  <c r="AU263" i="12"/>
  <c r="AV263" i="12"/>
  <c r="AW263" i="12"/>
  <c r="AX263" i="12"/>
  <c r="BV263" i="12" s="1"/>
  <c r="BD263" i="12"/>
  <c r="BN263" i="12"/>
  <c r="C264" i="12"/>
  <c r="D264" i="12"/>
  <c r="E264" i="12"/>
  <c r="F264" i="12"/>
  <c r="G264" i="12"/>
  <c r="H264" i="12"/>
  <c r="I264" i="12"/>
  <c r="BE264" i="12" s="1"/>
  <c r="J264" i="12"/>
  <c r="K264" i="12"/>
  <c r="L264" i="12"/>
  <c r="M264" i="12"/>
  <c r="N264" i="12"/>
  <c r="O264" i="12"/>
  <c r="P264" i="12"/>
  <c r="Q264" i="12"/>
  <c r="BM264" i="12" s="1"/>
  <c r="R264" i="12"/>
  <c r="S264" i="12"/>
  <c r="T264" i="12"/>
  <c r="U264" i="12"/>
  <c r="BQ264" i="12" s="1"/>
  <c r="V264" i="12"/>
  <c r="W264" i="12"/>
  <c r="X264" i="12"/>
  <c r="Y264" i="12"/>
  <c r="BU264" i="12" s="1"/>
  <c r="Z264" i="12"/>
  <c r="AA264" i="12"/>
  <c r="AB264" i="12"/>
  <c r="AC264" i="12"/>
  <c r="AD264" i="12"/>
  <c r="AE264" i="12"/>
  <c r="AF264" i="12"/>
  <c r="AG264" i="12"/>
  <c r="AH264" i="12"/>
  <c r="AI264" i="12"/>
  <c r="AJ264" i="12"/>
  <c r="AK264" i="12"/>
  <c r="AL264" i="12"/>
  <c r="AM264" i="12"/>
  <c r="AN264" i="12"/>
  <c r="AO264" i="12"/>
  <c r="AP264" i="12"/>
  <c r="AQ264" i="12"/>
  <c r="AR264" i="12"/>
  <c r="AS264" i="12"/>
  <c r="AT264" i="12"/>
  <c r="AU264" i="12"/>
  <c r="AV264" i="12"/>
  <c r="AW264" i="12"/>
  <c r="AX264" i="12"/>
  <c r="BA264" i="12"/>
  <c r="BI264" i="12"/>
  <c r="C265" i="12"/>
  <c r="D265" i="12"/>
  <c r="E265" i="12"/>
  <c r="F265" i="12"/>
  <c r="G265" i="12"/>
  <c r="H265" i="12"/>
  <c r="I265" i="12"/>
  <c r="J265" i="12"/>
  <c r="K265" i="12"/>
  <c r="L265" i="12"/>
  <c r="M265" i="12"/>
  <c r="N265" i="12"/>
  <c r="O265" i="12"/>
  <c r="P265" i="12"/>
  <c r="Q265" i="12"/>
  <c r="R265" i="12"/>
  <c r="S265" i="12"/>
  <c r="T265" i="12"/>
  <c r="U265" i="12"/>
  <c r="V265" i="12"/>
  <c r="W265" i="12"/>
  <c r="X265" i="12"/>
  <c r="Y265" i="12"/>
  <c r="Z265" i="12"/>
  <c r="AA265" i="12"/>
  <c r="AB265" i="12"/>
  <c r="AC265" i="12"/>
  <c r="AD265" i="12"/>
  <c r="AE265" i="12"/>
  <c r="AF265" i="12"/>
  <c r="AG265" i="12"/>
  <c r="AH265" i="12"/>
  <c r="AI265" i="12"/>
  <c r="AJ265" i="12"/>
  <c r="AK265" i="12"/>
  <c r="AL265" i="12"/>
  <c r="AM265" i="12"/>
  <c r="AN265" i="12"/>
  <c r="AO265" i="12"/>
  <c r="AP265" i="12"/>
  <c r="AQ265" i="12"/>
  <c r="AR265" i="12"/>
  <c r="AS265" i="12"/>
  <c r="AT265" i="12"/>
  <c r="AU265" i="12"/>
  <c r="AV265" i="12"/>
  <c r="AW265" i="12"/>
  <c r="AX265" i="12"/>
  <c r="C266" i="12"/>
  <c r="D266" i="12"/>
  <c r="E266" i="12"/>
  <c r="F266" i="12"/>
  <c r="G266" i="12"/>
  <c r="H266" i="12"/>
  <c r="I266" i="12"/>
  <c r="J266" i="12"/>
  <c r="K266" i="12"/>
  <c r="L266" i="12"/>
  <c r="M266" i="12"/>
  <c r="N266" i="12"/>
  <c r="O266" i="12"/>
  <c r="P266" i="12"/>
  <c r="Q266" i="12"/>
  <c r="R266" i="12"/>
  <c r="S266" i="12"/>
  <c r="T266" i="12"/>
  <c r="U266" i="12"/>
  <c r="V266" i="12"/>
  <c r="W266" i="12"/>
  <c r="X266" i="12"/>
  <c r="Y266" i="12"/>
  <c r="Z266" i="12"/>
  <c r="AA266" i="12"/>
  <c r="AB266" i="12"/>
  <c r="AC266" i="12"/>
  <c r="AD266" i="12"/>
  <c r="AE266" i="12"/>
  <c r="AF266" i="12"/>
  <c r="AG266" i="12"/>
  <c r="AH266" i="12"/>
  <c r="AI266" i="12"/>
  <c r="AJ266" i="12"/>
  <c r="AK266" i="12"/>
  <c r="AL266" i="12"/>
  <c r="AM266" i="12"/>
  <c r="AN266" i="12"/>
  <c r="AO266" i="12"/>
  <c r="AP266" i="12"/>
  <c r="AQ266" i="12"/>
  <c r="AR266" i="12"/>
  <c r="AS266" i="12"/>
  <c r="AT266" i="12"/>
  <c r="AU266" i="12"/>
  <c r="AV266" i="12"/>
  <c r="AW266" i="12"/>
  <c r="AX266" i="12"/>
  <c r="BI266" i="12"/>
  <c r="C267" i="12"/>
  <c r="D267" i="12"/>
  <c r="E267" i="12"/>
  <c r="F267" i="12"/>
  <c r="G267" i="12"/>
  <c r="H267" i="12"/>
  <c r="I267" i="12"/>
  <c r="J267" i="12"/>
  <c r="BF267" i="12" s="1"/>
  <c r="K267" i="12"/>
  <c r="L267" i="12"/>
  <c r="M267" i="12"/>
  <c r="N267" i="12"/>
  <c r="O267" i="12"/>
  <c r="P267" i="12"/>
  <c r="Q267" i="12"/>
  <c r="R267" i="12"/>
  <c r="BN267" i="12" s="1"/>
  <c r="S267" i="12"/>
  <c r="T267" i="12"/>
  <c r="U267" i="12"/>
  <c r="V267" i="12"/>
  <c r="W267" i="12"/>
  <c r="X267" i="12"/>
  <c r="Y267" i="12"/>
  <c r="Z267" i="12"/>
  <c r="BV267" i="12" s="1"/>
  <c r="AA267" i="12"/>
  <c r="AB267" i="12"/>
  <c r="AC267" i="12"/>
  <c r="AD267" i="12"/>
  <c r="AE267" i="12"/>
  <c r="AF267" i="12"/>
  <c r="AG267" i="12"/>
  <c r="AH267" i="12"/>
  <c r="AI267" i="12"/>
  <c r="AJ267" i="12"/>
  <c r="AK267" i="12"/>
  <c r="AL267" i="12"/>
  <c r="AM267" i="12"/>
  <c r="AN267" i="12"/>
  <c r="AO267" i="12"/>
  <c r="AP267" i="12"/>
  <c r="AQ267" i="12"/>
  <c r="AR267" i="12"/>
  <c r="AS267" i="12"/>
  <c r="AT267" i="12"/>
  <c r="AU267" i="12"/>
  <c r="AV267" i="12"/>
  <c r="AW267" i="12"/>
  <c r="AX267" i="12"/>
  <c r="BB267" i="12"/>
  <c r="BR267" i="12"/>
  <c r="C268" i="12"/>
  <c r="D268" i="12"/>
  <c r="E268" i="12"/>
  <c r="F268" i="12"/>
  <c r="G268" i="12"/>
  <c r="H268" i="12"/>
  <c r="I268" i="12"/>
  <c r="J268" i="12"/>
  <c r="K268" i="12"/>
  <c r="L268" i="12"/>
  <c r="M268" i="12"/>
  <c r="N268" i="12"/>
  <c r="O268" i="12"/>
  <c r="P268" i="12"/>
  <c r="Q268" i="12"/>
  <c r="R268" i="12"/>
  <c r="S268" i="12"/>
  <c r="T268" i="12"/>
  <c r="U268" i="12"/>
  <c r="V268" i="12"/>
  <c r="W268" i="12"/>
  <c r="X268" i="12"/>
  <c r="Y268" i="12"/>
  <c r="Z268" i="12"/>
  <c r="AA268" i="12"/>
  <c r="AB268" i="12"/>
  <c r="AC268" i="12"/>
  <c r="AD268" i="12"/>
  <c r="AE268" i="12"/>
  <c r="BC268" i="12" s="1"/>
  <c r="AF268" i="12"/>
  <c r="AG268" i="12"/>
  <c r="AH268" i="12"/>
  <c r="AI268" i="12"/>
  <c r="AJ268" i="12"/>
  <c r="AK268" i="12"/>
  <c r="AL268" i="12"/>
  <c r="AM268" i="12"/>
  <c r="AN268" i="12"/>
  <c r="AO268" i="12"/>
  <c r="AP268" i="12"/>
  <c r="AQ268" i="12"/>
  <c r="AR268" i="12"/>
  <c r="AS268" i="12"/>
  <c r="AT268" i="12"/>
  <c r="BR268" i="12" s="1"/>
  <c r="AU268" i="12"/>
  <c r="AV268" i="12"/>
  <c r="AW268" i="12"/>
  <c r="AX268" i="12"/>
  <c r="BV268" i="12" s="1"/>
  <c r="BG268" i="12"/>
  <c r="BL268" i="12"/>
  <c r="C269" i="12"/>
  <c r="D269" i="12"/>
  <c r="E269" i="12"/>
  <c r="F269" i="12"/>
  <c r="G269" i="12"/>
  <c r="H269" i="12"/>
  <c r="I269" i="12"/>
  <c r="J269" i="12"/>
  <c r="K269" i="12"/>
  <c r="L269" i="12"/>
  <c r="M269" i="12"/>
  <c r="N269" i="12"/>
  <c r="O269" i="12"/>
  <c r="P269" i="12"/>
  <c r="Q269" i="12"/>
  <c r="R269" i="12"/>
  <c r="S269" i="12"/>
  <c r="T269" i="12"/>
  <c r="U269" i="12"/>
  <c r="V269" i="12"/>
  <c r="W269" i="12"/>
  <c r="X269" i="12"/>
  <c r="Y269" i="12"/>
  <c r="Z269" i="12"/>
  <c r="AA269" i="12"/>
  <c r="AB269" i="12"/>
  <c r="AC269" i="12"/>
  <c r="AD269" i="12"/>
  <c r="AE269" i="12"/>
  <c r="AF269" i="12"/>
  <c r="AG269" i="12"/>
  <c r="AH269" i="12"/>
  <c r="AI269" i="12"/>
  <c r="AJ269" i="12"/>
  <c r="AK269" i="12"/>
  <c r="AL269" i="12"/>
  <c r="AM269" i="12"/>
  <c r="AN269" i="12"/>
  <c r="AO269" i="12"/>
  <c r="AP269" i="12"/>
  <c r="AQ269" i="12"/>
  <c r="AR269" i="12"/>
  <c r="AS269" i="12"/>
  <c r="AT269" i="12"/>
  <c r="BR269" i="12" s="1"/>
  <c r="AU269" i="12"/>
  <c r="BS269" i="12" s="1"/>
  <c r="AV269" i="12"/>
  <c r="AW269" i="12"/>
  <c r="AX269" i="12"/>
  <c r="BC269" i="12"/>
  <c r="C270" i="12"/>
  <c r="D270" i="12"/>
  <c r="E270" i="12"/>
  <c r="F270" i="12"/>
  <c r="G270" i="12"/>
  <c r="H270" i="12"/>
  <c r="I270" i="12"/>
  <c r="J270" i="12"/>
  <c r="K270" i="12"/>
  <c r="L270" i="12"/>
  <c r="M270" i="12"/>
  <c r="N270" i="12"/>
  <c r="O270" i="12"/>
  <c r="P270" i="12"/>
  <c r="Q270" i="12"/>
  <c r="R270" i="12"/>
  <c r="S270" i="12"/>
  <c r="T270" i="12"/>
  <c r="U270" i="12"/>
  <c r="V270" i="12"/>
  <c r="W270" i="12"/>
  <c r="X270" i="12"/>
  <c r="Y270" i="12"/>
  <c r="Z270" i="12"/>
  <c r="AA270" i="12"/>
  <c r="AB270" i="12"/>
  <c r="AC270" i="12"/>
  <c r="AD270" i="12"/>
  <c r="AE270" i="12"/>
  <c r="AF270" i="12"/>
  <c r="AG270" i="12"/>
  <c r="AH270" i="12"/>
  <c r="AI270" i="12"/>
  <c r="AJ270" i="12"/>
  <c r="AK270" i="12"/>
  <c r="AL270" i="12"/>
  <c r="AM270" i="12"/>
  <c r="AN270" i="12"/>
  <c r="BL270" i="12" s="1"/>
  <c r="AO270" i="12"/>
  <c r="AP270" i="12"/>
  <c r="AQ270" i="12"/>
  <c r="AR270" i="12"/>
  <c r="AS270" i="12"/>
  <c r="AT270" i="12"/>
  <c r="AU270" i="12"/>
  <c r="AV270" i="12"/>
  <c r="BT270" i="12" s="1"/>
  <c r="AW270" i="12"/>
  <c r="AX270" i="12"/>
  <c r="BD270" i="12"/>
  <c r="C271" i="12"/>
  <c r="D271" i="12"/>
  <c r="E271" i="12"/>
  <c r="F271" i="12"/>
  <c r="G271" i="12"/>
  <c r="H271" i="12"/>
  <c r="I271" i="12"/>
  <c r="J271" i="12"/>
  <c r="K271" i="12"/>
  <c r="L271" i="12"/>
  <c r="M271" i="12"/>
  <c r="N271" i="12"/>
  <c r="O271" i="12"/>
  <c r="P271" i="12"/>
  <c r="Q271" i="12"/>
  <c r="R271" i="12"/>
  <c r="S271" i="12"/>
  <c r="T271" i="12"/>
  <c r="U271" i="12"/>
  <c r="V271" i="12"/>
  <c r="W271" i="12"/>
  <c r="X271" i="12"/>
  <c r="Y271" i="12"/>
  <c r="Z271" i="12"/>
  <c r="AA271" i="12"/>
  <c r="AB271" i="12"/>
  <c r="AC271" i="12"/>
  <c r="AD271" i="12"/>
  <c r="AE271" i="12"/>
  <c r="AF271" i="12"/>
  <c r="AG271" i="12"/>
  <c r="AH271" i="12"/>
  <c r="AI271" i="12"/>
  <c r="AJ271" i="12"/>
  <c r="AK271" i="12"/>
  <c r="AL271" i="12"/>
  <c r="AM271" i="12"/>
  <c r="AN271" i="12"/>
  <c r="AO271" i="12"/>
  <c r="AP271" i="12"/>
  <c r="AQ271" i="12"/>
  <c r="AR271" i="12"/>
  <c r="AS271" i="12"/>
  <c r="AT271" i="12"/>
  <c r="AU271" i="12"/>
  <c r="AV271" i="12"/>
  <c r="AW271" i="12"/>
  <c r="BU271" i="12" s="1"/>
  <c r="AX271" i="12"/>
  <c r="C272" i="12"/>
  <c r="D272" i="12"/>
  <c r="E272" i="12"/>
  <c r="F272" i="12"/>
  <c r="G272" i="12"/>
  <c r="H272" i="12"/>
  <c r="I272" i="12"/>
  <c r="J272" i="12"/>
  <c r="K272" i="12"/>
  <c r="L272" i="12"/>
  <c r="M272" i="12"/>
  <c r="N272" i="12"/>
  <c r="O272" i="12"/>
  <c r="P272" i="12"/>
  <c r="Q272" i="12"/>
  <c r="R272" i="12"/>
  <c r="S272" i="12"/>
  <c r="T272" i="12"/>
  <c r="U272" i="12"/>
  <c r="V272" i="12"/>
  <c r="W272" i="12"/>
  <c r="X272" i="12"/>
  <c r="Y272" i="12"/>
  <c r="Z272" i="12"/>
  <c r="AA272" i="12"/>
  <c r="AB272" i="12"/>
  <c r="AC272" i="12"/>
  <c r="AD272" i="12"/>
  <c r="AE272" i="12"/>
  <c r="AF272" i="12"/>
  <c r="AG272" i="12"/>
  <c r="AH272" i="12"/>
  <c r="AI272" i="12"/>
  <c r="AJ272" i="12"/>
  <c r="AK272" i="12"/>
  <c r="AL272" i="12"/>
  <c r="AM272" i="12"/>
  <c r="AN272" i="12"/>
  <c r="AO272" i="12"/>
  <c r="AP272" i="12"/>
  <c r="AQ272" i="12"/>
  <c r="AR272" i="12"/>
  <c r="AS272" i="12"/>
  <c r="AT272" i="12"/>
  <c r="AU272" i="12"/>
  <c r="AV272" i="12"/>
  <c r="AW272" i="12"/>
  <c r="AX272" i="12"/>
  <c r="BV272" i="12" s="1"/>
  <c r="C273" i="12"/>
  <c r="D273" i="12"/>
  <c r="E273" i="12"/>
  <c r="F273" i="12"/>
  <c r="G273" i="12"/>
  <c r="H273" i="12"/>
  <c r="I273" i="12"/>
  <c r="J273" i="12"/>
  <c r="K273" i="12"/>
  <c r="L273" i="12"/>
  <c r="M273" i="12"/>
  <c r="N273" i="12"/>
  <c r="O273" i="12"/>
  <c r="P273" i="12"/>
  <c r="Q273" i="12"/>
  <c r="R273" i="12"/>
  <c r="S273" i="12"/>
  <c r="T273" i="12"/>
  <c r="U273" i="12"/>
  <c r="V273" i="12"/>
  <c r="W273" i="12"/>
  <c r="X273" i="12"/>
  <c r="Y273" i="12"/>
  <c r="Z273" i="12"/>
  <c r="AA273" i="12"/>
  <c r="AB273" i="12"/>
  <c r="AC273" i="12"/>
  <c r="AD273" i="12"/>
  <c r="AE273" i="12"/>
  <c r="AF273" i="12"/>
  <c r="AG273" i="12"/>
  <c r="AH273" i="12"/>
  <c r="AI273" i="12"/>
  <c r="AJ273" i="12"/>
  <c r="AK273" i="12"/>
  <c r="AL273" i="12"/>
  <c r="AM273" i="12"/>
  <c r="AN273" i="12"/>
  <c r="AO273" i="12"/>
  <c r="AP273" i="12"/>
  <c r="AQ273" i="12"/>
  <c r="AR273" i="12"/>
  <c r="AS273" i="12"/>
  <c r="AT273" i="12"/>
  <c r="AU273" i="12"/>
  <c r="BS273" i="12" s="1"/>
  <c r="AV273" i="12"/>
  <c r="AW273" i="12"/>
  <c r="AX273" i="12"/>
  <c r="BG273" i="12"/>
  <c r="C274" i="12"/>
  <c r="D274" i="12"/>
  <c r="E274" i="12"/>
  <c r="F274" i="12"/>
  <c r="G274" i="12"/>
  <c r="H274" i="12"/>
  <c r="I274" i="12"/>
  <c r="J274" i="12"/>
  <c r="K274" i="12"/>
  <c r="L274" i="12"/>
  <c r="M274" i="12"/>
  <c r="N274" i="12"/>
  <c r="O274" i="12"/>
  <c r="P274" i="12"/>
  <c r="Q274" i="12"/>
  <c r="R274" i="12"/>
  <c r="S274" i="12"/>
  <c r="T274" i="12"/>
  <c r="U274" i="12"/>
  <c r="V274" i="12"/>
  <c r="W274" i="12"/>
  <c r="X274" i="12"/>
  <c r="Y274" i="12"/>
  <c r="Z274" i="12"/>
  <c r="AA274" i="12"/>
  <c r="AB274" i="12"/>
  <c r="AC274" i="12"/>
  <c r="AD274" i="12"/>
  <c r="AE274" i="12"/>
  <c r="AF274" i="12"/>
  <c r="AG274" i="12"/>
  <c r="AH274" i="12"/>
  <c r="AI274" i="12"/>
  <c r="AJ274" i="12"/>
  <c r="AK274" i="12"/>
  <c r="AL274" i="12"/>
  <c r="AM274" i="12"/>
  <c r="BK274" i="12" s="1"/>
  <c r="AN274" i="12"/>
  <c r="AO274" i="12"/>
  <c r="AP274" i="12"/>
  <c r="AQ274" i="12"/>
  <c r="AR274" i="12"/>
  <c r="AS274" i="12"/>
  <c r="AT274" i="12"/>
  <c r="AU274" i="12"/>
  <c r="AV274" i="12"/>
  <c r="BT274" i="12" s="1"/>
  <c r="AW274" i="12"/>
  <c r="AX274" i="12"/>
  <c r="BC274" i="12"/>
  <c r="C275" i="12"/>
  <c r="D275" i="12"/>
  <c r="E275" i="12"/>
  <c r="F275" i="12"/>
  <c r="G275" i="12"/>
  <c r="H275" i="12"/>
  <c r="I275" i="12"/>
  <c r="J275" i="12"/>
  <c r="K275" i="12"/>
  <c r="L275" i="12"/>
  <c r="M275" i="12"/>
  <c r="N275" i="12"/>
  <c r="O275" i="12"/>
  <c r="P275" i="12"/>
  <c r="Q275" i="12"/>
  <c r="BM275" i="12" s="1"/>
  <c r="R275" i="12"/>
  <c r="S275" i="12"/>
  <c r="T275" i="12"/>
  <c r="U275" i="12"/>
  <c r="V275" i="12"/>
  <c r="W275" i="12"/>
  <c r="X275" i="12"/>
  <c r="Y275" i="12"/>
  <c r="Z275" i="12"/>
  <c r="AA275" i="12"/>
  <c r="AB275" i="12"/>
  <c r="AC275" i="12"/>
  <c r="AD275" i="12"/>
  <c r="AE275" i="12"/>
  <c r="AF275" i="12"/>
  <c r="AG275" i="12"/>
  <c r="AH275" i="12"/>
  <c r="AI275" i="12"/>
  <c r="AJ275" i="12"/>
  <c r="AK275" i="12"/>
  <c r="AL275" i="12"/>
  <c r="AM275" i="12"/>
  <c r="AN275" i="12"/>
  <c r="BL275" i="12" s="1"/>
  <c r="AO275" i="12"/>
  <c r="AP275" i="12"/>
  <c r="AQ275" i="12"/>
  <c r="AR275" i="12"/>
  <c r="BP275" i="12" s="1"/>
  <c r="AS275" i="12"/>
  <c r="AT275" i="12"/>
  <c r="AU275" i="12"/>
  <c r="AV275" i="12"/>
  <c r="BT275" i="12" s="1"/>
  <c r="AW275" i="12"/>
  <c r="BU275" i="12" s="1"/>
  <c r="AX275" i="12"/>
  <c r="BI275" i="12"/>
  <c r="C276" i="12"/>
  <c r="D276" i="12"/>
  <c r="E276" i="12"/>
  <c r="F276" i="12"/>
  <c r="G276" i="12"/>
  <c r="H276" i="12"/>
  <c r="I276" i="12"/>
  <c r="J276" i="12"/>
  <c r="K276" i="12"/>
  <c r="L276" i="12"/>
  <c r="M276" i="12"/>
  <c r="N276" i="12"/>
  <c r="O276" i="12"/>
  <c r="P276" i="12"/>
  <c r="Q276" i="12"/>
  <c r="BM276" i="12" s="1"/>
  <c r="R276" i="12"/>
  <c r="S276" i="12"/>
  <c r="T276" i="12"/>
  <c r="U276" i="12"/>
  <c r="V276" i="12"/>
  <c r="W276" i="12"/>
  <c r="X276" i="12"/>
  <c r="Y276" i="12"/>
  <c r="Z276" i="12"/>
  <c r="AA276" i="12"/>
  <c r="AB276" i="12"/>
  <c r="AC276" i="12"/>
  <c r="AD276" i="12"/>
  <c r="AE276" i="12"/>
  <c r="AF276" i="12"/>
  <c r="AG276" i="12"/>
  <c r="AH276" i="12"/>
  <c r="AI276" i="12"/>
  <c r="AJ276" i="12"/>
  <c r="AK276" i="12"/>
  <c r="AL276" i="12"/>
  <c r="AM276" i="12"/>
  <c r="AN276" i="12"/>
  <c r="AO276" i="12"/>
  <c r="AP276" i="12"/>
  <c r="AQ276" i="12"/>
  <c r="AR276" i="12"/>
  <c r="AS276" i="12"/>
  <c r="AT276" i="12"/>
  <c r="AU276" i="12"/>
  <c r="AV276" i="12"/>
  <c r="AW276" i="12"/>
  <c r="AX276" i="12"/>
  <c r="BV276" i="12" s="1"/>
  <c r="BN276" i="12"/>
  <c r="C277" i="12"/>
  <c r="D277" i="12"/>
  <c r="E277" i="12"/>
  <c r="F277" i="12"/>
  <c r="G277" i="12"/>
  <c r="H277" i="12"/>
  <c r="I277" i="12"/>
  <c r="J277" i="12"/>
  <c r="K277" i="12"/>
  <c r="L277" i="12"/>
  <c r="M277" i="12"/>
  <c r="N277" i="12"/>
  <c r="O277" i="12"/>
  <c r="P277" i="12"/>
  <c r="Q277" i="12"/>
  <c r="R277" i="12"/>
  <c r="S277" i="12"/>
  <c r="T277" i="12"/>
  <c r="U277" i="12"/>
  <c r="V277" i="12"/>
  <c r="W277" i="12"/>
  <c r="X277" i="12"/>
  <c r="Y277" i="12"/>
  <c r="Z277" i="12"/>
  <c r="AA277" i="12"/>
  <c r="AB277" i="12"/>
  <c r="AC277" i="12"/>
  <c r="AD277" i="12"/>
  <c r="AE277" i="12"/>
  <c r="AF277" i="12"/>
  <c r="AG277" i="12"/>
  <c r="AH277" i="12"/>
  <c r="AI277" i="12"/>
  <c r="AJ277" i="12"/>
  <c r="AK277" i="12"/>
  <c r="AL277" i="12"/>
  <c r="AM277" i="12"/>
  <c r="AN277" i="12"/>
  <c r="AO277" i="12"/>
  <c r="AP277" i="12"/>
  <c r="AQ277" i="12"/>
  <c r="AR277" i="12"/>
  <c r="AS277" i="12"/>
  <c r="AT277" i="12"/>
  <c r="BR277" i="12" s="1"/>
  <c r="AU277" i="12"/>
  <c r="BS277" i="12" s="1"/>
  <c r="AV277" i="12"/>
  <c r="AW277" i="12"/>
  <c r="AX277" i="12"/>
  <c r="BC277" i="12"/>
  <c r="C278" i="12"/>
  <c r="D278" i="12"/>
  <c r="E278" i="12"/>
  <c r="F278" i="12"/>
  <c r="G278" i="12"/>
  <c r="H278" i="12"/>
  <c r="I278" i="12"/>
  <c r="J278" i="12"/>
  <c r="K278" i="12"/>
  <c r="L278" i="12"/>
  <c r="M278" i="12"/>
  <c r="N278" i="12"/>
  <c r="O278" i="12"/>
  <c r="P278" i="12"/>
  <c r="Q278" i="12"/>
  <c r="R278" i="12"/>
  <c r="S278" i="12"/>
  <c r="T278" i="12"/>
  <c r="U278" i="12"/>
  <c r="V278" i="12"/>
  <c r="W278" i="12"/>
  <c r="X278" i="12"/>
  <c r="Y278" i="12"/>
  <c r="Z278" i="12"/>
  <c r="AA278" i="12"/>
  <c r="AB278" i="12"/>
  <c r="AZ278" i="12" s="1"/>
  <c r="AC278" i="12"/>
  <c r="AD278" i="12"/>
  <c r="AE278" i="12"/>
  <c r="AF278" i="12"/>
  <c r="BD278" i="12" s="1"/>
  <c r="AG278" i="12"/>
  <c r="AH278" i="12"/>
  <c r="AI278" i="12"/>
  <c r="AJ278" i="12"/>
  <c r="BH278" i="12" s="1"/>
  <c r="AK278" i="12"/>
  <c r="AL278" i="12"/>
  <c r="AM278" i="12"/>
  <c r="BK278" i="12" s="1"/>
  <c r="AN278" i="12"/>
  <c r="BL278" i="12" s="1"/>
  <c r="AO278" i="12"/>
  <c r="AP278" i="12"/>
  <c r="AQ278" i="12"/>
  <c r="AR278" i="12"/>
  <c r="AS278" i="12"/>
  <c r="AT278" i="12"/>
  <c r="AU278" i="12"/>
  <c r="AV278" i="12"/>
  <c r="BT278" i="12" s="1"/>
  <c r="AW278" i="12"/>
  <c r="AX278" i="12"/>
  <c r="BC278" i="12"/>
  <c r="C279" i="12"/>
  <c r="D279" i="12"/>
  <c r="E279" i="12"/>
  <c r="F279" i="12"/>
  <c r="G279" i="12"/>
  <c r="H279" i="12"/>
  <c r="I279" i="12"/>
  <c r="J279" i="12"/>
  <c r="K279" i="12"/>
  <c r="L279" i="12"/>
  <c r="M279" i="12"/>
  <c r="N279" i="12"/>
  <c r="O279" i="12"/>
  <c r="P279" i="12"/>
  <c r="Q279" i="12"/>
  <c r="R279" i="12"/>
  <c r="S279" i="12"/>
  <c r="T279" i="12"/>
  <c r="U279" i="12"/>
  <c r="V279" i="12"/>
  <c r="W279" i="12"/>
  <c r="X279" i="12"/>
  <c r="Y279" i="12"/>
  <c r="Z279" i="12"/>
  <c r="AA279" i="12"/>
  <c r="AB279" i="12"/>
  <c r="AC279" i="12"/>
  <c r="AD279" i="12"/>
  <c r="AE279" i="12"/>
  <c r="AF279" i="12"/>
  <c r="BD279" i="12" s="1"/>
  <c r="AG279" i="12"/>
  <c r="AH279" i="12"/>
  <c r="AI279" i="12"/>
  <c r="AJ279" i="12"/>
  <c r="AK279" i="12"/>
  <c r="AL279" i="12"/>
  <c r="AM279" i="12"/>
  <c r="AN279" i="12"/>
  <c r="AO279" i="12"/>
  <c r="AP279" i="12"/>
  <c r="AQ279" i="12"/>
  <c r="AR279" i="12"/>
  <c r="AS279" i="12"/>
  <c r="AT279" i="12"/>
  <c r="AU279" i="12"/>
  <c r="AV279" i="12"/>
  <c r="AW279" i="12"/>
  <c r="AX279" i="12"/>
  <c r="BI279" i="12"/>
  <c r="C280" i="12"/>
  <c r="D280" i="12"/>
  <c r="E280" i="12"/>
  <c r="F280" i="12"/>
  <c r="G280" i="12"/>
  <c r="H280" i="12"/>
  <c r="I280" i="12"/>
  <c r="J280" i="12"/>
  <c r="K280" i="12"/>
  <c r="L280" i="12"/>
  <c r="M280" i="12"/>
  <c r="N280" i="12"/>
  <c r="O280" i="12"/>
  <c r="P280" i="12"/>
  <c r="Q280" i="12"/>
  <c r="R280" i="12"/>
  <c r="S280" i="12"/>
  <c r="T280" i="12"/>
  <c r="U280" i="12"/>
  <c r="V280" i="12"/>
  <c r="W280" i="12"/>
  <c r="X280" i="12"/>
  <c r="Y280" i="12"/>
  <c r="Z280" i="12"/>
  <c r="AA280" i="12"/>
  <c r="AB280" i="12"/>
  <c r="AC280" i="12"/>
  <c r="AD280" i="12"/>
  <c r="BB280" i="12" s="1"/>
  <c r="AE280" i="12"/>
  <c r="AF280" i="12"/>
  <c r="AG280" i="12"/>
  <c r="AH280" i="12"/>
  <c r="BF280" i="12" s="1"/>
  <c r="AI280" i="12"/>
  <c r="AJ280" i="12"/>
  <c r="AK280" i="12"/>
  <c r="AL280" i="12"/>
  <c r="BJ280" i="12" s="1"/>
  <c r="AM280" i="12"/>
  <c r="AN280" i="12"/>
  <c r="AO280" i="12"/>
  <c r="AP280" i="12"/>
  <c r="BN280" i="12" s="1"/>
  <c r="AQ280" i="12"/>
  <c r="AR280" i="12"/>
  <c r="AS280" i="12"/>
  <c r="AT280" i="12"/>
  <c r="BR280" i="12" s="1"/>
  <c r="AU280" i="12"/>
  <c r="AV280" i="12"/>
  <c r="AW280" i="12"/>
  <c r="AX280" i="12"/>
  <c r="BV280" i="12" s="1"/>
  <c r="C281" i="12"/>
  <c r="D281" i="12"/>
  <c r="E281" i="12"/>
  <c r="F281" i="12"/>
  <c r="G281" i="12"/>
  <c r="H281" i="12"/>
  <c r="I281" i="12"/>
  <c r="J281" i="12"/>
  <c r="K281" i="12"/>
  <c r="L281" i="12"/>
  <c r="M281" i="12"/>
  <c r="N281" i="12"/>
  <c r="O281" i="12"/>
  <c r="P281" i="12"/>
  <c r="Q281" i="12"/>
  <c r="R281" i="12"/>
  <c r="S281" i="12"/>
  <c r="T281" i="12"/>
  <c r="U281" i="12"/>
  <c r="V281" i="12"/>
  <c r="W281" i="12"/>
  <c r="X281" i="12"/>
  <c r="Y281" i="12"/>
  <c r="Z281" i="12"/>
  <c r="AA281" i="12"/>
  <c r="AB281" i="12"/>
  <c r="AZ281" i="12" s="1"/>
  <c r="AC281" i="12"/>
  <c r="AD281" i="12"/>
  <c r="BB281" i="12" s="1"/>
  <c r="AE281" i="12"/>
  <c r="AF281" i="12"/>
  <c r="BD281" i="12" s="1"/>
  <c r="AG281" i="12"/>
  <c r="AH281" i="12"/>
  <c r="AI281" i="12"/>
  <c r="AJ281" i="12"/>
  <c r="AK281" i="12"/>
  <c r="AL281" i="12"/>
  <c r="AM281" i="12"/>
  <c r="AN281" i="12"/>
  <c r="AO281" i="12"/>
  <c r="AP281" i="12"/>
  <c r="BN281" i="12" s="1"/>
  <c r="AQ281" i="12"/>
  <c r="AR281" i="12"/>
  <c r="AS281" i="12"/>
  <c r="AT281" i="12"/>
  <c r="AU281" i="12"/>
  <c r="AV281" i="12"/>
  <c r="AW281" i="12"/>
  <c r="AX281" i="12"/>
  <c r="C282" i="12"/>
  <c r="D282" i="12"/>
  <c r="E282" i="12"/>
  <c r="F282" i="12"/>
  <c r="G282" i="12"/>
  <c r="BC282" i="12" s="1"/>
  <c r="H282" i="12"/>
  <c r="I282" i="12"/>
  <c r="J282" i="12"/>
  <c r="K282" i="12"/>
  <c r="L282" i="12"/>
  <c r="M282" i="12"/>
  <c r="N282" i="12"/>
  <c r="O282" i="12"/>
  <c r="P282" i="12"/>
  <c r="Q282" i="12"/>
  <c r="R282" i="12"/>
  <c r="S282" i="12"/>
  <c r="T282" i="12"/>
  <c r="U282" i="12"/>
  <c r="V282" i="12"/>
  <c r="W282" i="12"/>
  <c r="X282" i="12"/>
  <c r="Y282" i="12"/>
  <c r="Z282" i="12"/>
  <c r="AA282" i="12"/>
  <c r="AB282" i="12"/>
  <c r="AC282" i="12"/>
  <c r="BA282" i="12" s="1"/>
  <c r="AD282" i="12"/>
  <c r="AE282" i="12"/>
  <c r="AF282" i="12"/>
  <c r="AG282" i="12"/>
  <c r="BE282" i="12" s="1"/>
  <c r="AH282" i="12"/>
  <c r="AI282" i="12"/>
  <c r="AJ282" i="12"/>
  <c r="AK282" i="12"/>
  <c r="AL282" i="12"/>
  <c r="AM282" i="12"/>
  <c r="AN282" i="12"/>
  <c r="AO282" i="12"/>
  <c r="AP282" i="12"/>
  <c r="AQ282" i="12"/>
  <c r="AR282" i="12"/>
  <c r="AS282" i="12"/>
  <c r="AT282" i="12"/>
  <c r="AU282" i="12"/>
  <c r="AV282" i="12"/>
  <c r="AW282" i="12"/>
  <c r="AX282" i="12"/>
  <c r="C283" i="12"/>
  <c r="D283" i="12"/>
  <c r="E283" i="12"/>
  <c r="F283" i="12"/>
  <c r="G283" i="12"/>
  <c r="H283" i="12"/>
  <c r="I283" i="12"/>
  <c r="J283" i="12"/>
  <c r="K283" i="12"/>
  <c r="L283" i="12"/>
  <c r="M283" i="12"/>
  <c r="N283" i="12"/>
  <c r="O283" i="12"/>
  <c r="P283" i="12"/>
  <c r="Q283" i="12"/>
  <c r="R283" i="12"/>
  <c r="S283" i="12"/>
  <c r="T283" i="12"/>
  <c r="U283" i="12"/>
  <c r="V283" i="12"/>
  <c r="W283" i="12"/>
  <c r="X283" i="12"/>
  <c r="Y283" i="12"/>
  <c r="Z283" i="12"/>
  <c r="AA283" i="12"/>
  <c r="AB283" i="12"/>
  <c r="AC283" i="12"/>
  <c r="AD283" i="12"/>
  <c r="BB283" i="12" s="1"/>
  <c r="AE283" i="12"/>
  <c r="AF283" i="12"/>
  <c r="AG283" i="12"/>
  <c r="AH283" i="12"/>
  <c r="BF283" i="12" s="1"/>
  <c r="AI283" i="12"/>
  <c r="AJ283" i="12"/>
  <c r="AK283" i="12"/>
  <c r="AL283" i="12"/>
  <c r="AM283" i="12"/>
  <c r="AN283" i="12"/>
  <c r="AO283" i="12"/>
  <c r="AP283" i="12"/>
  <c r="AQ283" i="12"/>
  <c r="AR283" i="12"/>
  <c r="AS283" i="12"/>
  <c r="AT283" i="12"/>
  <c r="AU283" i="12"/>
  <c r="AV283" i="12"/>
  <c r="AW283" i="12"/>
  <c r="AX283" i="12"/>
  <c r="C284" i="12"/>
  <c r="D284" i="12"/>
  <c r="E284" i="12"/>
  <c r="F284" i="12"/>
  <c r="G284" i="12"/>
  <c r="H284" i="12"/>
  <c r="I284" i="12"/>
  <c r="J284" i="12"/>
  <c r="K284" i="12"/>
  <c r="L284" i="12"/>
  <c r="M284" i="12"/>
  <c r="N284" i="12"/>
  <c r="O284" i="12"/>
  <c r="P284" i="12"/>
  <c r="Q284" i="12"/>
  <c r="R284" i="12"/>
  <c r="S284" i="12"/>
  <c r="T284" i="12"/>
  <c r="U284" i="12"/>
  <c r="V284" i="12"/>
  <c r="W284" i="12"/>
  <c r="X284" i="12"/>
  <c r="Y284" i="12"/>
  <c r="Z284" i="12"/>
  <c r="AA284" i="12"/>
  <c r="AB284" i="12"/>
  <c r="AC284" i="12"/>
  <c r="AD284" i="12"/>
  <c r="AE284" i="12"/>
  <c r="AF284" i="12"/>
  <c r="AG284" i="12"/>
  <c r="AH284" i="12"/>
  <c r="AI284" i="12"/>
  <c r="AJ284" i="12"/>
  <c r="AK284" i="12"/>
  <c r="AL284" i="12"/>
  <c r="AM284" i="12"/>
  <c r="AN284" i="12"/>
  <c r="AO284" i="12"/>
  <c r="AP284" i="12"/>
  <c r="AQ284" i="12"/>
  <c r="AR284" i="12"/>
  <c r="AS284" i="12"/>
  <c r="BQ284" i="12" s="1"/>
  <c r="AT284" i="12"/>
  <c r="AU284" i="12"/>
  <c r="AV284" i="12"/>
  <c r="AW284" i="12"/>
  <c r="AX284" i="12"/>
  <c r="C285" i="12"/>
  <c r="D285" i="12"/>
  <c r="E285" i="12"/>
  <c r="F285" i="12"/>
  <c r="G285" i="12"/>
  <c r="H285" i="12"/>
  <c r="I285" i="12"/>
  <c r="J285" i="12"/>
  <c r="K285" i="12"/>
  <c r="L285" i="12"/>
  <c r="M285" i="12"/>
  <c r="N285" i="12"/>
  <c r="O285" i="12"/>
  <c r="P285" i="12"/>
  <c r="Q285" i="12"/>
  <c r="R285" i="12"/>
  <c r="S285" i="12"/>
  <c r="T285" i="12"/>
  <c r="U285" i="12"/>
  <c r="V285" i="12"/>
  <c r="W285" i="12"/>
  <c r="X285" i="12"/>
  <c r="Y285" i="12"/>
  <c r="Z285" i="12"/>
  <c r="AA285" i="12"/>
  <c r="AB285" i="12"/>
  <c r="AC285" i="12"/>
  <c r="AD285" i="12"/>
  <c r="AE285" i="12"/>
  <c r="AF285" i="12"/>
  <c r="AG285" i="12"/>
  <c r="AH285" i="12"/>
  <c r="BF285" i="12" s="1"/>
  <c r="AI285" i="12"/>
  <c r="AJ285" i="12"/>
  <c r="AK285" i="12"/>
  <c r="AL285" i="12"/>
  <c r="AM285" i="12"/>
  <c r="AN285" i="12"/>
  <c r="AO285" i="12"/>
  <c r="AP285" i="12"/>
  <c r="AQ285" i="12"/>
  <c r="AR285" i="12"/>
  <c r="AS285" i="12"/>
  <c r="AT285" i="12"/>
  <c r="AU285" i="12"/>
  <c r="AV285" i="12"/>
  <c r="AW285" i="12"/>
  <c r="AX285" i="12"/>
  <c r="C286" i="12"/>
  <c r="D286" i="12"/>
  <c r="E286" i="12"/>
  <c r="F286" i="12"/>
  <c r="G286" i="12"/>
  <c r="BC286" i="12" s="1"/>
  <c r="H286" i="12"/>
  <c r="I286" i="12"/>
  <c r="J286" i="12"/>
  <c r="K286" i="12"/>
  <c r="L286" i="12"/>
  <c r="M286" i="12"/>
  <c r="N286" i="12"/>
  <c r="O286" i="12"/>
  <c r="P286" i="12"/>
  <c r="Q286" i="12"/>
  <c r="R286" i="12"/>
  <c r="S286" i="12"/>
  <c r="T286" i="12"/>
  <c r="U286" i="12"/>
  <c r="V286" i="12"/>
  <c r="W286" i="12"/>
  <c r="X286" i="12"/>
  <c r="Y286" i="12"/>
  <c r="Z286" i="12"/>
  <c r="AA286" i="12"/>
  <c r="AB286" i="12"/>
  <c r="AC286" i="12"/>
  <c r="BA286" i="12" s="1"/>
  <c r="AD286" i="12"/>
  <c r="AE286" i="12"/>
  <c r="AF286" i="12"/>
  <c r="AG286" i="12"/>
  <c r="BE286" i="12" s="1"/>
  <c r="AH286" i="12"/>
  <c r="AI286" i="12"/>
  <c r="AJ286" i="12"/>
  <c r="AK286" i="12"/>
  <c r="AL286" i="12"/>
  <c r="AM286" i="12"/>
  <c r="AN286" i="12"/>
  <c r="AO286" i="12"/>
  <c r="AP286" i="12"/>
  <c r="AQ286" i="12"/>
  <c r="AR286" i="12"/>
  <c r="AS286" i="12"/>
  <c r="AT286" i="12"/>
  <c r="AU286" i="12"/>
  <c r="AV286" i="12"/>
  <c r="AW286" i="12"/>
  <c r="AX286" i="12"/>
  <c r="C287" i="12"/>
  <c r="D287" i="12"/>
  <c r="E287" i="12"/>
  <c r="F287" i="12"/>
  <c r="G287" i="12"/>
  <c r="H287" i="12"/>
  <c r="I287" i="12"/>
  <c r="J287" i="12"/>
  <c r="K287" i="12"/>
  <c r="L287" i="12"/>
  <c r="M287" i="12"/>
  <c r="N287" i="12"/>
  <c r="O287" i="12"/>
  <c r="P287" i="12"/>
  <c r="Q287" i="12"/>
  <c r="R287" i="12"/>
  <c r="S287" i="12"/>
  <c r="T287" i="12"/>
  <c r="U287" i="12"/>
  <c r="V287" i="12"/>
  <c r="W287" i="12"/>
  <c r="X287" i="12"/>
  <c r="Y287" i="12"/>
  <c r="Z287" i="12"/>
  <c r="AA287" i="12"/>
  <c r="AB287" i="12"/>
  <c r="AC287" i="12"/>
  <c r="AD287" i="12"/>
  <c r="AE287" i="12"/>
  <c r="AF287" i="12"/>
  <c r="AG287" i="12"/>
  <c r="AH287" i="12"/>
  <c r="AI287" i="12"/>
  <c r="AJ287" i="12"/>
  <c r="AK287" i="12"/>
  <c r="AL287" i="12"/>
  <c r="AM287" i="12"/>
  <c r="AN287" i="12"/>
  <c r="AO287" i="12"/>
  <c r="AP287" i="12"/>
  <c r="AQ287" i="12"/>
  <c r="AR287" i="12"/>
  <c r="AS287" i="12"/>
  <c r="AT287" i="12"/>
  <c r="AU287" i="12"/>
  <c r="AV287" i="12"/>
  <c r="AW287" i="12"/>
  <c r="AX287" i="12"/>
  <c r="C288" i="12"/>
  <c r="D288" i="12"/>
  <c r="E288" i="12"/>
  <c r="F288" i="12"/>
  <c r="G288" i="12"/>
  <c r="H288" i="12"/>
  <c r="I288" i="12"/>
  <c r="J288" i="12"/>
  <c r="K288" i="12"/>
  <c r="L288" i="12"/>
  <c r="M288" i="12"/>
  <c r="BI288" i="12" s="1"/>
  <c r="N288" i="12"/>
  <c r="O288" i="12"/>
  <c r="P288" i="12"/>
  <c r="Q288" i="12"/>
  <c r="R288" i="12"/>
  <c r="S288" i="12"/>
  <c r="T288" i="12"/>
  <c r="U288" i="12"/>
  <c r="V288" i="12"/>
  <c r="W288" i="12"/>
  <c r="X288" i="12"/>
  <c r="Y288" i="12"/>
  <c r="BU288" i="12" s="1"/>
  <c r="Z288" i="12"/>
  <c r="AA288" i="12"/>
  <c r="AB288" i="12"/>
  <c r="AC288" i="12"/>
  <c r="AD288" i="12"/>
  <c r="AE288" i="12"/>
  <c r="AF288" i="12"/>
  <c r="AG288" i="12"/>
  <c r="AH288" i="12"/>
  <c r="AI288" i="12"/>
  <c r="AJ288" i="12"/>
  <c r="AK288" i="12"/>
  <c r="AL288" i="12"/>
  <c r="AM288" i="12"/>
  <c r="AN288" i="12"/>
  <c r="AO288" i="12"/>
  <c r="AP288" i="12"/>
  <c r="AQ288" i="12"/>
  <c r="AR288" i="12"/>
  <c r="AS288" i="12"/>
  <c r="AT288" i="12"/>
  <c r="AU288" i="12"/>
  <c r="AV288" i="12"/>
  <c r="AW288" i="12"/>
  <c r="AX288" i="12"/>
  <c r="C289" i="12"/>
  <c r="D289" i="12"/>
  <c r="E289" i="12"/>
  <c r="F289" i="12"/>
  <c r="G289" i="12"/>
  <c r="H289" i="12"/>
  <c r="I289" i="12"/>
  <c r="J289" i="12"/>
  <c r="K289" i="12"/>
  <c r="L289" i="12"/>
  <c r="M289" i="12"/>
  <c r="N289" i="12"/>
  <c r="O289" i="12"/>
  <c r="P289" i="12"/>
  <c r="Q289" i="12"/>
  <c r="R289" i="12"/>
  <c r="S289" i="12"/>
  <c r="T289" i="12"/>
  <c r="U289" i="12"/>
  <c r="V289" i="12"/>
  <c r="W289" i="12"/>
  <c r="X289" i="12"/>
  <c r="Y289" i="12"/>
  <c r="Z289" i="12"/>
  <c r="AA289" i="12"/>
  <c r="AB289" i="12"/>
  <c r="AZ289" i="12" s="1"/>
  <c r="AC289" i="12"/>
  <c r="AD289" i="12"/>
  <c r="AE289" i="12"/>
  <c r="AF289" i="12"/>
  <c r="AG289" i="12"/>
  <c r="AH289" i="12"/>
  <c r="AI289" i="12"/>
  <c r="AJ289" i="12"/>
  <c r="AK289" i="12"/>
  <c r="AL289" i="12"/>
  <c r="AM289" i="12"/>
  <c r="AN289" i="12"/>
  <c r="AO289" i="12"/>
  <c r="AP289" i="12"/>
  <c r="AQ289" i="12"/>
  <c r="AR289" i="12"/>
  <c r="AS289" i="12"/>
  <c r="AT289" i="12"/>
  <c r="AU289" i="12"/>
  <c r="AV289" i="12"/>
  <c r="AW289" i="12"/>
  <c r="AX289" i="12"/>
  <c r="C290" i="12"/>
  <c r="D290" i="12"/>
  <c r="E290" i="12"/>
  <c r="F290" i="12"/>
  <c r="G290" i="12"/>
  <c r="H290" i="12"/>
  <c r="I290" i="12"/>
  <c r="J290" i="12"/>
  <c r="K290" i="12"/>
  <c r="L290" i="12"/>
  <c r="M290" i="12"/>
  <c r="N290" i="12"/>
  <c r="O290" i="12"/>
  <c r="P290" i="12"/>
  <c r="Q290" i="12"/>
  <c r="R290" i="12"/>
  <c r="S290" i="12"/>
  <c r="T290" i="12"/>
  <c r="U290" i="12"/>
  <c r="V290" i="12"/>
  <c r="W290" i="12"/>
  <c r="X290" i="12"/>
  <c r="Y290" i="12"/>
  <c r="Z290" i="12"/>
  <c r="AA290" i="12"/>
  <c r="AB290" i="12"/>
  <c r="AC290" i="12"/>
  <c r="BA290" i="12" s="1"/>
  <c r="AD290" i="12"/>
  <c r="AE290" i="12"/>
  <c r="AF290" i="12"/>
  <c r="AG290" i="12"/>
  <c r="AH290" i="12"/>
  <c r="AI290" i="12"/>
  <c r="AJ290" i="12"/>
  <c r="AK290" i="12"/>
  <c r="AL290" i="12"/>
  <c r="AM290" i="12"/>
  <c r="AN290" i="12"/>
  <c r="AO290" i="12"/>
  <c r="AP290" i="12"/>
  <c r="AQ290" i="12"/>
  <c r="AR290" i="12"/>
  <c r="AS290" i="12"/>
  <c r="AT290" i="12"/>
  <c r="AU290" i="12"/>
  <c r="AV290" i="12"/>
  <c r="AW290" i="12"/>
  <c r="AX290" i="12"/>
  <c r="BC290" i="12"/>
  <c r="C291" i="12"/>
  <c r="D291" i="12"/>
  <c r="AZ291" i="12" s="1"/>
  <c r="E291" i="12"/>
  <c r="F291" i="12"/>
  <c r="G291" i="12"/>
  <c r="H291" i="12"/>
  <c r="I291" i="12"/>
  <c r="J291" i="12"/>
  <c r="K291" i="12"/>
  <c r="L291" i="12"/>
  <c r="M291" i="12"/>
  <c r="N291" i="12"/>
  <c r="O291" i="12"/>
  <c r="P291" i="12"/>
  <c r="Q291" i="12"/>
  <c r="R291" i="12"/>
  <c r="S291" i="12"/>
  <c r="T291" i="12"/>
  <c r="BP291" i="12" s="1"/>
  <c r="U291" i="12"/>
  <c r="V291" i="12"/>
  <c r="W291" i="12"/>
  <c r="X291" i="12"/>
  <c r="Y291" i="12"/>
  <c r="Z291" i="12"/>
  <c r="AA291" i="12"/>
  <c r="AB291" i="12"/>
  <c r="AC291" i="12"/>
  <c r="AD291" i="12"/>
  <c r="BB291" i="12" s="1"/>
  <c r="AE291" i="12"/>
  <c r="AF291" i="12"/>
  <c r="AG291" i="12"/>
  <c r="AH291" i="12"/>
  <c r="AI291" i="12"/>
  <c r="AJ291" i="12"/>
  <c r="AK291" i="12"/>
  <c r="AL291" i="12"/>
  <c r="AM291" i="12"/>
  <c r="AN291" i="12"/>
  <c r="AO291" i="12"/>
  <c r="AP291" i="12"/>
  <c r="AQ291" i="12"/>
  <c r="AR291" i="12"/>
  <c r="AS291" i="12"/>
  <c r="AT291" i="12"/>
  <c r="AU291" i="12"/>
  <c r="AV291" i="12"/>
  <c r="AW291" i="12"/>
  <c r="AX291" i="12"/>
  <c r="BD291" i="12"/>
  <c r="BT291" i="12"/>
  <c r="C292" i="12"/>
  <c r="D292" i="12"/>
  <c r="E292" i="12"/>
  <c r="F292" i="12"/>
  <c r="G292" i="12"/>
  <c r="H292" i="12"/>
  <c r="I292" i="12"/>
  <c r="J292" i="12"/>
  <c r="K292" i="12"/>
  <c r="L292" i="12"/>
  <c r="M292" i="12"/>
  <c r="N292" i="12"/>
  <c r="O292" i="12"/>
  <c r="P292" i="12"/>
  <c r="Q292" i="12"/>
  <c r="R292" i="12"/>
  <c r="S292" i="12"/>
  <c r="T292" i="12"/>
  <c r="U292" i="12"/>
  <c r="V292" i="12"/>
  <c r="W292" i="12"/>
  <c r="X292" i="12"/>
  <c r="Y292" i="12"/>
  <c r="Z292" i="12"/>
  <c r="AA292" i="12"/>
  <c r="AB292" i="12"/>
  <c r="AC292" i="12"/>
  <c r="AD292" i="12"/>
  <c r="AE292" i="12"/>
  <c r="AF292" i="12"/>
  <c r="AG292" i="12"/>
  <c r="BE292" i="12" s="1"/>
  <c r="AH292" i="12"/>
  <c r="AI292" i="12"/>
  <c r="AJ292" i="12"/>
  <c r="AK292" i="12"/>
  <c r="AL292" i="12"/>
  <c r="AM292" i="12"/>
  <c r="AN292" i="12"/>
  <c r="AO292" i="12"/>
  <c r="AP292" i="12"/>
  <c r="AQ292" i="12"/>
  <c r="AR292" i="12"/>
  <c r="AS292" i="12"/>
  <c r="AT292" i="12"/>
  <c r="AU292" i="12"/>
  <c r="AV292" i="12"/>
  <c r="AW292" i="12"/>
  <c r="AX292" i="12"/>
  <c r="C293" i="12"/>
  <c r="D293" i="12"/>
  <c r="E293" i="12"/>
  <c r="F293" i="12"/>
  <c r="G293" i="12"/>
  <c r="H293" i="12"/>
  <c r="I293" i="12"/>
  <c r="J293" i="12"/>
  <c r="K293" i="12"/>
  <c r="L293" i="12"/>
  <c r="M293" i="12"/>
  <c r="N293" i="12"/>
  <c r="O293" i="12"/>
  <c r="P293" i="12"/>
  <c r="Q293" i="12"/>
  <c r="R293" i="12"/>
  <c r="S293" i="12"/>
  <c r="T293" i="12"/>
  <c r="U293" i="12"/>
  <c r="V293" i="12"/>
  <c r="W293" i="12"/>
  <c r="X293" i="12"/>
  <c r="Y293" i="12"/>
  <c r="Z293" i="12"/>
  <c r="AA293" i="12"/>
  <c r="AB293" i="12"/>
  <c r="AZ293" i="12" s="1"/>
  <c r="AC293" i="12"/>
  <c r="AD293" i="12"/>
  <c r="AE293" i="12"/>
  <c r="AF293" i="12"/>
  <c r="BD293" i="12" s="1"/>
  <c r="AG293" i="12"/>
  <c r="AH293" i="12"/>
  <c r="AI293" i="12"/>
  <c r="AJ293" i="12"/>
  <c r="AK293" i="12"/>
  <c r="AL293" i="12"/>
  <c r="AM293" i="12"/>
  <c r="AN293" i="12"/>
  <c r="AO293" i="12"/>
  <c r="AP293" i="12"/>
  <c r="AQ293" i="12"/>
  <c r="AR293" i="12"/>
  <c r="AS293" i="12"/>
  <c r="AT293" i="12"/>
  <c r="AU293" i="12"/>
  <c r="AV293" i="12"/>
  <c r="AW293" i="12"/>
  <c r="AX293" i="12"/>
  <c r="C294" i="12"/>
  <c r="D294" i="12"/>
  <c r="E294" i="12"/>
  <c r="F294" i="12"/>
  <c r="G294" i="12"/>
  <c r="BC294" i="12" s="1"/>
  <c r="H294" i="12"/>
  <c r="I294" i="12"/>
  <c r="J294" i="12"/>
  <c r="K294" i="12"/>
  <c r="L294" i="12"/>
  <c r="M294" i="12"/>
  <c r="N294" i="12"/>
  <c r="O294" i="12"/>
  <c r="P294" i="12"/>
  <c r="Q294" i="12"/>
  <c r="R294" i="12"/>
  <c r="S294" i="12"/>
  <c r="T294" i="12"/>
  <c r="U294" i="12"/>
  <c r="V294" i="12"/>
  <c r="W294" i="12"/>
  <c r="X294" i="12"/>
  <c r="Y294" i="12"/>
  <c r="Z294" i="12"/>
  <c r="AA294" i="12"/>
  <c r="AB294" i="12"/>
  <c r="AC294" i="12"/>
  <c r="AD294" i="12"/>
  <c r="AE294" i="12"/>
  <c r="AF294" i="12"/>
  <c r="AG294" i="12"/>
  <c r="AH294" i="12"/>
  <c r="AI294" i="12"/>
  <c r="AJ294" i="12"/>
  <c r="AK294" i="12"/>
  <c r="AL294" i="12"/>
  <c r="AM294" i="12"/>
  <c r="AN294" i="12"/>
  <c r="AO294" i="12"/>
  <c r="AP294" i="12"/>
  <c r="AQ294" i="12"/>
  <c r="AR294" i="12"/>
  <c r="AS294" i="12"/>
  <c r="AT294" i="12"/>
  <c r="AU294" i="12"/>
  <c r="AV294" i="12"/>
  <c r="AW294" i="12"/>
  <c r="AX294" i="12"/>
  <c r="C295" i="12"/>
  <c r="D295" i="12"/>
  <c r="E295" i="12"/>
  <c r="F295" i="12"/>
  <c r="G295" i="12"/>
  <c r="H295" i="12"/>
  <c r="I295" i="12"/>
  <c r="J295" i="12"/>
  <c r="K295" i="12"/>
  <c r="L295" i="12"/>
  <c r="M295" i="12"/>
  <c r="N295" i="12"/>
  <c r="O295" i="12"/>
  <c r="P295" i="12"/>
  <c r="Q295" i="12"/>
  <c r="R295" i="12"/>
  <c r="S295" i="12"/>
  <c r="T295" i="12"/>
  <c r="U295" i="12"/>
  <c r="V295" i="12"/>
  <c r="W295" i="12"/>
  <c r="X295" i="12"/>
  <c r="BT295" i="12" s="1"/>
  <c r="Y295" i="12"/>
  <c r="Z295" i="12"/>
  <c r="AA295" i="12"/>
  <c r="AB295" i="12"/>
  <c r="AZ295" i="12" s="1"/>
  <c r="AC295" i="12"/>
  <c r="AD295" i="12"/>
  <c r="AE295" i="12"/>
  <c r="AF295" i="12"/>
  <c r="AG295" i="12"/>
  <c r="AH295" i="12"/>
  <c r="AI295" i="12"/>
  <c r="AJ295" i="12"/>
  <c r="AK295" i="12"/>
  <c r="AL295" i="12"/>
  <c r="AM295" i="12"/>
  <c r="AN295" i="12"/>
  <c r="AO295" i="12"/>
  <c r="AP295" i="12"/>
  <c r="AQ295" i="12"/>
  <c r="AR295" i="12"/>
  <c r="AS295" i="12"/>
  <c r="AT295" i="12"/>
  <c r="AU295" i="12"/>
  <c r="AV295" i="12"/>
  <c r="AW295" i="12"/>
  <c r="AX295" i="12"/>
  <c r="C296" i="12"/>
  <c r="D296" i="12"/>
  <c r="E296" i="12"/>
  <c r="F296" i="12"/>
  <c r="G296" i="12"/>
  <c r="H296" i="12"/>
  <c r="I296" i="12"/>
  <c r="J296" i="12"/>
  <c r="K296" i="12"/>
  <c r="L296" i="12"/>
  <c r="M296" i="12"/>
  <c r="BI296" i="12" s="1"/>
  <c r="N296" i="12"/>
  <c r="O296" i="12"/>
  <c r="P296" i="12"/>
  <c r="Q296" i="12"/>
  <c r="R296" i="12"/>
  <c r="S296" i="12"/>
  <c r="T296" i="12"/>
  <c r="U296" i="12"/>
  <c r="V296" i="12"/>
  <c r="W296" i="12"/>
  <c r="X296" i="12"/>
  <c r="Y296" i="12"/>
  <c r="Z296" i="12"/>
  <c r="AA296" i="12"/>
  <c r="AB296" i="12"/>
  <c r="AC296" i="12"/>
  <c r="AD296" i="12"/>
  <c r="BB296" i="12" s="1"/>
  <c r="AE296" i="12"/>
  <c r="BC296" i="12" s="1"/>
  <c r="AF296" i="12"/>
  <c r="AG296" i="12"/>
  <c r="AH296" i="12"/>
  <c r="AI296" i="12"/>
  <c r="BG296" i="12" s="1"/>
  <c r="AJ296" i="12"/>
  <c r="AK296" i="12"/>
  <c r="AL296" i="12"/>
  <c r="AM296" i="12"/>
  <c r="AN296" i="12"/>
  <c r="AO296" i="12"/>
  <c r="AP296" i="12"/>
  <c r="AQ296" i="12"/>
  <c r="AR296" i="12"/>
  <c r="AS296" i="12"/>
  <c r="AT296" i="12"/>
  <c r="AU296" i="12"/>
  <c r="AV296" i="12"/>
  <c r="AW296" i="12"/>
  <c r="AX296" i="12"/>
  <c r="C297" i="12"/>
  <c r="D297" i="12"/>
  <c r="E297" i="12"/>
  <c r="F297" i="12"/>
  <c r="G297" i="12"/>
  <c r="H297" i="12"/>
  <c r="I297" i="12"/>
  <c r="J297" i="12"/>
  <c r="K297" i="12"/>
  <c r="L297" i="12"/>
  <c r="M297" i="12"/>
  <c r="N297" i="12"/>
  <c r="O297" i="12"/>
  <c r="P297" i="12"/>
  <c r="Q297" i="12"/>
  <c r="R297" i="12"/>
  <c r="S297" i="12"/>
  <c r="T297" i="12"/>
  <c r="U297" i="12"/>
  <c r="V297" i="12"/>
  <c r="W297" i="12"/>
  <c r="X297" i="12"/>
  <c r="Y297" i="12"/>
  <c r="Z297" i="12"/>
  <c r="AA297" i="12"/>
  <c r="AB297" i="12"/>
  <c r="AZ297" i="12" s="1"/>
  <c r="AC297" i="12"/>
  <c r="AD297" i="12"/>
  <c r="AE297" i="12"/>
  <c r="AF297" i="12"/>
  <c r="BD297" i="12" s="1"/>
  <c r="AG297" i="12"/>
  <c r="AH297" i="12"/>
  <c r="AI297" i="12"/>
  <c r="AJ297" i="12"/>
  <c r="BH297" i="12" s="1"/>
  <c r="AK297" i="12"/>
  <c r="AL297" i="12"/>
  <c r="AM297" i="12"/>
  <c r="AN297" i="12"/>
  <c r="AO297" i="12"/>
  <c r="AP297" i="12"/>
  <c r="AQ297" i="12"/>
  <c r="AR297" i="12"/>
  <c r="AS297" i="12"/>
  <c r="AT297" i="12"/>
  <c r="AU297" i="12"/>
  <c r="AV297" i="12"/>
  <c r="AW297" i="12"/>
  <c r="AX297" i="12"/>
  <c r="C298" i="12"/>
  <c r="D298" i="12"/>
  <c r="E298" i="12"/>
  <c r="F298" i="12"/>
  <c r="G298" i="12"/>
  <c r="H298" i="12"/>
  <c r="I298" i="12"/>
  <c r="J298" i="12"/>
  <c r="K298" i="12"/>
  <c r="L298" i="12"/>
  <c r="M298" i="12"/>
  <c r="N298" i="12"/>
  <c r="O298" i="12"/>
  <c r="P298" i="12"/>
  <c r="Q298" i="12"/>
  <c r="R298" i="12"/>
  <c r="S298" i="12"/>
  <c r="T298" i="12"/>
  <c r="U298" i="12"/>
  <c r="V298" i="12"/>
  <c r="W298" i="12"/>
  <c r="X298" i="12"/>
  <c r="Y298" i="12"/>
  <c r="Z298" i="12"/>
  <c r="AA298" i="12"/>
  <c r="AB298" i="12"/>
  <c r="AZ298" i="12" s="1"/>
  <c r="AC298" i="12"/>
  <c r="BA298" i="12" s="1"/>
  <c r="AD298" i="12"/>
  <c r="AE298" i="12"/>
  <c r="AF298" i="12"/>
  <c r="AG298" i="12"/>
  <c r="BE298" i="12" s="1"/>
  <c r="AH298" i="12"/>
  <c r="AI298" i="12"/>
  <c r="AJ298" i="12"/>
  <c r="AK298" i="12"/>
  <c r="BI298" i="12" s="1"/>
  <c r="AL298" i="12"/>
  <c r="AM298" i="12"/>
  <c r="BK298" i="12" s="1"/>
  <c r="AN298" i="12"/>
  <c r="AO298" i="12"/>
  <c r="AP298" i="12"/>
  <c r="AQ298" i="12"/>
  <c r="AR298" i="12"/>
  <c r="AS298" i="12"/>
  <c r="AT298" i="12"/>
  <c r="AU298" i="12"/>
  <c r="AV298" i="12"/>
  <c r="AW298" i="12"/>
  <c r="AX298" i="12"/>
  <c r="BC298" i="12"/>
  <c r="BG298" i="12"/>
  <c r="BO298" i="12"/>
  <c r="C299" i="12"/>
  <c r="D299" i="12"/>
  <c r="E299" i="12"/>
  <c r="F299" i="12"/>
  <c r="G299" i="12"/>
  <c r="H299" i="12"/>
  <c r="I299" i="12"/>
  <c r="J299" i="12"/>
  <c r="K299" i="12"/>
  <c r="L299" i="12"/>
  <c r="M299" i="12"/>
  <c r="N299" i="12"/>
  <c r="O299" i="12"/>
  <c r="P299" i="12"/>
  <c r="Q299" i="12"/>
  <c r="R299" i="12"/>
  <c r="S299" i="12"/>
  <c r="T299" i="12"/>
  <c r="U299" i="12"/>
  <c r="V299" i="12"/>
  <c r="W299" i="12"/>
  <c r="X299" i="12"/>
  <c r="Y299" i="12"/>
  <c r="Z299" i="12"/>
  <c r="AA299" i="12"/>
  <c r="AB299" i="12"/>
  <c r="AC299" i="12"/>
  <c r="BA299" i="12" s="1"/>
  <c r="AD299" i="12"/>
  <c r="BB299" i="12" s="1"/>
  <c r="AE299" i="12"/>
  <c r="AF299" i="12"/>
  <c r="AG299" i="12"/>
  <c r="AH299" i="12"/>
  <c r="BF299" i="12" s="1"/>
  <c r="AI299" i="12"/>
  <c r="AJ299" i="12"/>
  <c r="AK299" i="12"/>
  <c r="AL299" i="12"/>
  <c r="BJ299" i="12" s="1"/>
  <c r="AM299" i="12"/>
  <c r="AN299" i="12"/>
  <c r="AO299" i="12"/>
  <c r="AP299" i="12"/>
  <c r="AQ299" i="12"/>
  <c r="AR299" i="12"/>
  <c r="AS299" i="12"/>
  <c r="AT299" i="12"/>
  <c r="AU299" i="12"/>
  <c r="AV299" i="12"/>
  <c r="AW299" i="12"/>
  <c r="AX299" i="12"/>
  <c r="BH299" i="12"/>
  <c r="C300" i="12"/>
  <c r="D300" i="12"/>
  <c r="E300" i="12"/>
  <c r="F300" i="12"/>
  <c r="G300" i="12"/>
  <c r="H300" i="12"/>
  <c r="I300" i="12"/>
  <c r="J300" i="12"/>
  <c r="K300" i="12"/>
  <c r="L300" i="12"/>
  <c r="M300" i="12"/>
  <c r="N300" i="12"/>
  <c r="O300" i="12"/>
  <c r="P300" i="12"/>
  <c r="Q300" i="12"/>
  <c r="R300" i="12"/>
  <c r="S300" i="12"/>
  <c r="T300" i="12"/>
  <c r="U300" i="12"/>
  <c r="V300" i="12"/>
  <c r="W300" i="12"/>
  <c r="X300" i="12"/>
  <c r="Y300" i="12"/>
  <c r="Z300" i="12"/>
  <c r="AA300" i="12"/>
  <c r="AB300" i="12"/>
  <c r="AC300" i="12"/>
  <c r="AD300" i="12"/>
  <c r="BB300" i="12" s="1"/>
  <c r="AE300" i="12"/>
  <c r="BC300" i="12" s="1"/>
  <c r="AF300" i="12"/>
  <c r="AG300" i="12"/>
  <c r="BE300" i="12" s="1"/>
  <c r="AH300" i="12"/>
  <c r="BF300" i="12" s="1"/>
  <c r="AI300" i="12"/>
  <c r="BG300" i="12" s="1"/>
  <c r="AJ300" i="12"/>
  <c r="AK300" i="12"/>
  <c r="AL300" i="12"/>
  <c r="AM300" i="12"/>
  <c r="AN300" i="12"/>
  <c r="AO300" i="12"/>
  <c r="AP300" i="12"/>
  <c r="AQ300" i="12"/>
  <c r="AR300" i="12"/>
  <c r="AS300" i="12"/>
  <c r="AT300" i="12"/>
  <c r="AU300" i="12"/>
  <c r="AV300" i="12"/>
  <c r="AW300" i="12"/>
  <c r="AX300" i="12"/>
  <c r="C301" i="12"/>
  <c r="D301" i="12"/>
  <c r="E301" i="12"/>
  <c r="F301" i="12"/>
  <c r="G301" i="12"/>
  <c r="H301" i="12"/>
  <c r="I301" i="12"/>
  <c r="J301" i="12"/>
  <c r="K301" i="12"/>
  <c r="L301" i="12"/>
  <c r="M301" i="12"/>
  <c r="N301" i="12"/>
  <c r="O301" i="12"/>
  <c r="P301" i="12"/>
  <c r="Q301" i="12"/>
  <c r="R301" i="12"/>
  <c r="S301" i="12"/>
  <c r="T301" i="12"/>
  <c r="U301" i="12"/>
  <c r="V301" i="12"/>
  <c r="W301" i="12"/>
  <c r="X301" i="12"/>
  <c r="Y301" i="12"/>
  <c r="Z301" i="12"/>
  <c r="BV301" i="12" s="1"/>
  <c r="AA301" i="12"/>
  <c r="AB301" i="12"/>
  <c r="AZ301" i="12" s="1"/>
  <c r="AC301" i="12"/>
  <c r="AD301" i="12"/>
  <c r="AE301" i="12"/>
  <c r="AF301" i="12"/>
  <c r="BD301" i="12" s="1"/>
  <c r="AG301" i="12"/>
  <c r="AH301" i="12"/>
  <c r="AI301" i="12"/>
  <c r="AJ301" i="12"/>
  <c r="AK301" i="12"/>
  <c r="AL301" i="12"/>
  <c r="AM301" i="12"/>
  <c r="AN301" i="12"/>
  <c r="AO301" i="12"/>
  <c r="AP301" i="12"/>
  <c r="AQ301" i="12"/>
  <c r="AR301" i="12"/>
  <c r="AS301" i="12"/>
  <c r="AT301" i="12"/>
  <c r="AU301" i="12"/>
  <c r="AV301" i="12"/>
  <c r="AW301" i="12"/>
  <c r="AX301" i="12"/>
  <c r="C302" i="12"/>
  <c r="D302" i="12"/>
  <c r="E302" i="12"/>
  <c r="F302" i="12"/>
  <c r="G302" i="12"/>
  <c r="BC302" i="12" s="1"/>
  <c r="H302" i="12"/>
  <c r="I302" i="12"/>
  <c r="J302" i="12"/>
  <c r="K302" i="12"/>
  <c r="L302" i="12"/>
  <c r="M302" i="12"/>
  <c r="N302" i="12"/>
  <c r="O302" i="12"/>
  <c r="P302" i="12"/>
  <c r="Q302" i="12"/>
  <c r="R302" i="12"/>
  <c r="S302" i="12"/>
  <c r="T302" i="12"/>
  <c r="U302" i="12"/>
  <c r="V302" i="12"/>
  <c r="W302" i="12"/>
  <c r="X302" i="12"/>
  <c r="Y302" i="12"/>
  <c r="Z302" i="12"/>
  <c r="AA302" i="12"/>
  <c r="AB302" i="12"/>
  <c r="AZ302" i="12" s="1"/>
  <c r="AC302" i="12"/>
  <c r="BA302" i="12" s="1"/>
  <c r="AD302" i="12"/>
  <c r="AE302" i="12"/>
  <c r="AF302" i="12"/>
  <c r="AG302" i="12"/>
  <c r="BE302" i="12" s="1"/>
  <c r="AH302" i="12"/>
  <c r="AI302" i="12"/>
  <c r="AJ302" i="12"/>
  <c r="AK302" i="12"/>
  <c r="BI302" i="12" s="1"/>
  <c r="AL302" i="12"/>
  <c r="AM302" i="12"/>
  <c r="AN302" i="12"/>
  <c r="AO302" i="12"/>
  <c r="AP302" i="12"/>
  <c r="AQ302" i="12"/>
  <c r="AR302" i="12"/>
  <c r="AS302" i="12"/>
  <c r="AT302" i="12"/>
  <c r="AU302" i="12"/>
  <c r="AV302" i="12"/>
  <c r="AW302" i="12"/>
  <c r="AX302" i="12"/>
  <c r="C303" i="12"/>
  <c r="D303" i="12"/>
  <c r="E303" i="12"/>
  <c r="F303" i="12"/>
  <c r="G303" i="12"/>
  <c r="BC303" i="12" s="1"/>
  <c r="H303" i="12"/>
  <c r="BD303" i="12" s="1"/>
  <c r="I303" i="12"/>
  <c r="J303" i="12"/>
  <c r="K303" i="12"/>
  <c r="L303" i="12"/>
  <c r="M303" i="12"/>
  <c r="N303" i="12"/>
  <c r="O303" i="12"/>
  <c r="P303" i="12"/>
  <c r="Q303" i="12"/>
  <c r="R303" i="12"/>
  <c r="S303" i="12"/>
  <c r="T303" i="12"/>
  <c r="U303" i="12"/>
  <c r="V303" i="12"/>
  <c r="W303" i="12"/>
  <c r="X303" i="12"/>
  <c r="Y303" i="12"/>
  <c r="Z303" i="12"/>
  <c r="AA303" i="12"/>
  <c r="AB303" i="12"/>
  <c r="AZ303" i="12" s="1"/>
  <c r="AC303" i="12"/>
  <c r="BA303" i="12" s="1"/>
  <c r="AD303" i="12"/>
  <c r="BB303" i="12" s="1"/>
  <c r="AE303" i="12"/>
  <c r="AF303" i="12"/>
  <c r="AG303" i="12"/>
  <c r="AH303" i="12"/>
  <c r="BF303" i="12" s="1"/>
  <c r="AI303" i="12"/>
  <c r="BG303" i="12" s="1"/>
  <c r="AJ303" i="12"/>
  <c r="AK303" i="12"/>
  <c r="AL303" i="12"/>
  <c r="BJ303" i="12" s="1"/>
  <c r="AM303" i="12"/>
  <c r="AN303" i="12"/>
  <c r="AO303" i="12"/>
  <c r="AP303" i="12"/>
  <c r="AQ303" i="12"/>
  <c r="AR303" i="12"/>
  <c r="AS303" i="12"/>
  <c r="AT303" i="12"/>
  <c r="AU303" i="12"/>
  <c r="BS303" i="12" s="1"/>
  <c r="AV303" i="12"/>
  <c r="AW303" i="12"/>
  <c r="AX303" i="12"/>
  <c r="BP303" i="12"/>
  <c r="BT303" i="12"/>
  <c r="C304" i="12"/>
  <c r="D304" i="12"/>
  <c r="E304" i="12"/>
  <c r="F304" i="12"/>
  <c r="G304" i="12"/>
  <c r="H304" i="12"/>
  <c r="I304" i="12"/>
  <c r="J304" i="12"/>
  <c r="K304" i="12"/>
  <c r="L304" i="12"/>
  <c r="M304" i="12"/>
  <c r="N304" i="12"/>
  <c r="O304" i="12"/>
  <c r="P304" i="12"/>
  <c r="Q304" i="12"/>
  <c r="R304" i="12"/>
  <c r="BN304" i="12" s="1"/>
  <c r="S304" i="12"/>
  <c r="T304" i="12"/>
  <c r="U304" i="12"/>
  <c r="V304" i="12"/>
  <c r="W304" i="12"/>
  <c r="X304" i="12"/>
  <c r="Y304" i="12"/>
  <c r="Z304" i="12"/>
  <c r="AA304" i="12"/>
  <c r="AB304" i="12"/>
  <c r="AZ304" i="12" s="1"/>
  <c r="AC304" i="12"/>
  <c r="AD304" i="12"/>
  <c r="BB304" i="12" s="1"/>
  <c r="AE304" i="12"/>
  <c r="BC304" i="12" s="1"/>
  <c r="AF304" i="12"/>
  <c r="AG304" i="12"/>
  <c r="AH304" i="12"/>
  <c r="AI304" i="12"/>
  <c r="AJ304" i="12"/>
  <c r="AK304" i="12"/>
  <c r="AL304" i="12"/>
  <c r="AM304" i="12"/>
  <c r="AN304" i="12"/>
  <c r="BL304" i="12" s="1"/>
  <c r="AO304" i="12"/>
  <c r="AP304" i="12"/>
  <c r="AQ304" i="12"/>
  <c r="AR304" i="12"/>
  <c r="AS304" i="12"/>
  <c r="AT304" i="12"/>
  <c r="AU304" i="12"/>
  <c r="AV304" i="12"/>
  <c r="AW304" i="12"/>
  <c r="AX304" i="12"/>
  <c r="BG304" i="12"/>
  <c r="C305" i="12"/>
  <c r="D305" i="12"/>
  <c r="E305" i="12"/>
  <c r="F305" i="12"/>
  <c r="G305" i="12"/>
  <c r="BC305" i="12" s="1"/>
  <c r="H305" i="12"/>
  <c r="I305" i="12"/>
  <c r="J305" i="12"/>
  <c r="K305" i="12"/>
  <c r="BG305" i="12" s="1"/>
  <c r="L305" i="12"/>
  <c r="M305" i="12"/>
  <c r="N305" i="12"/>
  <c r="O305" i="12"/>
  <c r="P305" i="12"/>
  <c r="Q305" i="12"/>
  <c r="R305" i="12"/>
  <c r="S305" i="12"/>
  <c r="T305" i="12"/>
  <c r="U305" i="12"/>
  <c r="V305" i="12"/>
  <c r="W305" i="12"/>
  <c r="X305" i="12"/>
  <c r="Y305" i="12"/>
  <c r="Z305" i="12"/>
  <c r="AA305" i="12"/>
  <c r="AB305" i="12"/>
  <c r="AZ305" i="12" s="1"/>
  <c r="AC305" i="12"/>
  <c r="AD305" i="12"/>
  <c r="AE305" i="12"/>
  <c r="AF305" i="12"/>
  <c r="BD305" i="12" s="1"/>
  <c r="AG305" i="12"/>
  <c r="AH305" i="12"/>
  <c r="AI305" i="12"/>
  <c r="AJ305" i="12"/>
  <c r="BH305" i="12" s="1"/>
  <c r="AK305" i="12"/>
  <c r="AL305" i="12"/>
  <c r="BJ305" i="12" s="1"/>
  <c r="AM305" i="12"/>
  <c r="BK305" i="12" s="1"/>
  <c r="AN305" i="12"/>
  <c r="AO305" i="12"/>
  <c r="AP305" i="12"/>
  <c r="BN305" i="12" s="1"/>
  <c r="AQ305" i="12"/>
  <c r="BO305" i="12" s="1"/>
  <c r="AR305" i="12"/>
  <c r="AS305" i="12"/>
  <c r="AT305" i="12"/>
  <c r="BR305" i="12" s="1"/>
  <c r="AU305" i="12"/>
  <c r="BS305" i="12" s="1"/>
  <c r="AV305" i="12"/>
  <c r="AW305" i="12"/>
  <c r="AX305" i="12"/>
  <c r="BV305" i="12" s="1"/>
  <c r="C306" i="12"/>
  <c r="D306" i="12"/>
  <c r="E306" i="12"/>
  <c r="F306" i="12"/>
  <c r="G306" i="12"/>
  <c r="H306" i="12"/>
  <c r="I306" i="12"/>
  <c r="J306" i="12"/>
  <c r="K306" i="12"/>
  <c r="L306" i="12"/>
  <c r="M306" i="12"/>
  <c r="N306" i="12"/>
  <c r="O306" i="12"/>
  <c r="P306" i="12"/>
  <c r="Q306" i="12"/>
  <c r="R306" i="12"/>
  <c r="S306" i="12"/>
  <c r="T306" i="12"/>
  <c r="U306" i="12"/>
  <c r="V306" i="12"/>
  <c r="W306" i="12"/>
  <c r="X306" i="12"/>
  <c r="Y306" i="12"/>
  <c r="Z306" i="12"/>
  <c r="AA306" i="12"/>
  <c r="AB306" i="12"/>
  <c r="AC306" i="12"/>
  <c r="BA306" i="12" s="1"/>
  <c r="AD306" i="12"/>
  <c r="AE306" i="12"/>
  <c r="AF306" i="12"/>
  <c r="AG306" i="12"/>
  <c r="BE306" i="12" s="1"/>
  <c r="AH306" i="12"/>
  <c r="AI306" i="12"/>
  <c r="BG306" i="12" s="1"/>
  <c r="AJ306" i="12"/>
  <c r="AK306" i="12"/>
  <c r="AL306" i="12"/>
  <c r="AM306" i="12"/>
  <c r="BK306" i="12" s="1"/>
  <c r="AN306" i="12"/>
  <c r="BL306" i="12" s="1"/>
  <c r="AO306" i="12"/>
  <c r="AP306" i="12"/>
  <c r="AQ306" i="12"/>
  <c r="BO306" i="12" s="1"/>
  <c r="AR306" i="12"/>
  <c r="BP306" i="12" s="1"/>
  <c r="AS306" i="12"/>
  <c r="AT306" i="12"/>
  <c r="AU306" i="12"/>
  <c r="BS306" i="12" s="1"/>
  <c r="AV306" i="12"/>
  <c r="BT306" i="12" s="1"/>
  <c r="AW306" i="12"/>
  <c r="AX306" i="12"/>
  <c r="C307" i="12"/>
  <c r="D307" i="12"/>
  <c r="E307" i="12"/>
  <c r="F307" i="12"/>
  <c r="G307" i="12"/>
  <c r="BC307" i="12" s="1"/>
  <c r="H307" i="12"/>
  <c r="BD307" i="12" s="1"/>
  <c r="I307" i="12"/>
  <c r="J307" i="12"/>
  <c r="K307" i="12"/>
  <c r="L307" i="12"/>
  <c r="M307" i="12"/>
  <c r="N307" i="12"/>
  <c r="O307" i="12"/>
  <c r="BK307" i="12" s="1"/>
  <c r="P307" i="12"/>
  <c r="Q307" i="12"/>
  <c r="R307" i="12"/>
  <c r="S307" i="12"/>
  <c r="T307" i="12"/>
  <c r="U307" i="12"/>
  <c r="V307" i="12"/>
  <c r="W307" i="12"/>
  <c r="X307" i="12"/>
  <c r="Y307" i="12"/>
  <c r="Z307" i="12"/>
  <c r="AA307" i="12"/>
  <c r="AB307" i="12"/>
  <c r="AC307" i="12"/>
  <c r="AD307" i="12"/>
  <c r="BB307" i="12" s="1"/>
  <c r="AE307" i="12"/>
  <c r="AF307" i="12"/>
  <c r="AG307" i="12"/>
  <c r="AH307" i="12"/>
  <c r="BF307" i="12" s="1"/>
  <c r="AI307" i="12"/>
  <c r="AJ307" i="12"/>
  <c r="BH307" i="12" s="1"/>
  <c r="AK307" i="12"/>
  <c r="AL307" i="12"/>
  <c r="BJ307" i="12" s="1"/>
  <c r="AM307" i="12"/>
  <c r="AN307" i="12"/>
  <c r="BL307" i="12" s="1"/>
  <c r="AO307" i="12"/>
  <c r="BM307" i="12" s="1"/>
  <c r="AP307" i="12"/>
  <c r="AQ307" i="12"/>
  <c r="AR307" i="12"/>
  <c r="BP307" i="12" s="1"/>
  <c r="AS307" i="12"/>
  <c r="BQ307" i="12" s="1"/>
  <c r="AT307" i="12"/>
  <c r="AU307" i="12"/>
  <c r="AV307" i="12"/>
  <c r="BT307" i="12" s="1"/>
  <c r="AW307" i="12"/>
  <c r="BU307" i="12" s="1"/>
  <c r="AX307" i="12"/>
  <c r="BI307" i="12"/>
  <c r="C308" i="12"/>
  <c r="D308" i="12"/>
  <c r="E308" i="12"/>
  <c r="F308" i="12"/>
  <c r="G308" i="12"/>
  <c r="H308" i="12"/>
  <c r="I308" i="12"/>
  <c r="J308" i="12"/>
  <c r="K308" i="12"/>
  <c r="L308" i="12"/>
  <c r="M308" i="12"/>
  <c r="N308" i="12"/>
  <c r="O308" i="12"/>
  <c r="P308" i="12"/>
  <c r="Q308" i="12"/>
  <c r="R308" i="12"/>
  <c r="S308" i="12"/>
  <c r="T308" i="12"/>
  <c r="U308" i="12"/>
  <c r="V308" i="12"/>
  <c r="W308" i="12"/>
  <c r="X308" i="12"/>
  <c r="Y308" i="12"/>
  <c r="Z308" i="12"/>
  <c r="AA308" i="12"/>
  <c r="AB308" i="12"/>
  <c r="AC308" i="12"/>
  <c r="AD308" i="12"/>
  <c r="AE308" i="12"/>
  <c r="BC308" i="12" s="1"/>
  <c r="AF308" i="12"/>
  <c r="AG308" i="12"/>
  <c r="AH308" i="12"/>
  <c r="AI308" i="12"/>
  <c r="BG308" i="12" s="1"/>
  <c r="AJ308" i="12"/>
  <c r="AK308" i="12"/>
  <c r="BI308" i="12" s="1"/>
  <c r="AL308" i="12"/>
  <c r="AM308" i="12"/>
  <c r="AN308" i="12"/>
  <c r="AO308" i="12"/>
  <c r="BM308" i="12" s="1"/>
  <c r="AP308" i="12"/>
  <c r="BN308" i="12" s="1"/>
  <c r="AQ308" i="12"/>
  <c r="AR308" i="12"/>
  <c r="AS308" i="12"/>
  <c r="BQ308" i="12" s="1"/>
  <c r="AT308" i="12"/>
  <c r="BR308" i="12" s="1"/>
  <c r="AU308" i="12"/>
  <c r="AV308" i="12"/>
  <c r="AW308" i="12"/>
  <c r="BU308" i="12" s="1"/>
  <c r="AX308" i="12"/>
  <c r="BV308" i="12" s="1"/>
  <c r="BF308" i="12"/>
  <c r="BJ308" i="12"/>
  <c r="C309" i="12"/>
  <c r="D309" i="12"/>
  <c r="E309" i="12"/>
  <c r="F309" i="12"/>
  <c r="G309" i="12"/>
  <c r="BC309" i="12" s="1"/>
  <c r="H309" i="12"/>
  <c r="I309" i="12"/>
  <c r="J309" i="12"/>
  <c r="K309" i="12"/>
  <c r="L309" i="12"/>
  <c r="M309" i="12"/>
  <c r="N309" i="12"/>
  <c r="O309" i="12"/>
  <c r="P309" i="12"/>
  <c r="Q309" i="12"/>
  <c r="R309" i="12"/>
  <c r="S309" i="12"/>
  <c r="T309" i="12"/>
  <c r="U309" i="12"/>
  <c r="V309" i="12"/>
  <c r="W309" i="12"/>
  <c r="X309" i="12"/>
  <c r="Y309" i="12"/>
  <c r="BU309" i="12" s="1"/>
  <c r="Z309" i="12"/>
  <c r="AA309" i="12"/>
  <c r="AB309" i="12"/>
  <c r="AZ309" i="12" s="1"/>
  <c r="AC309" i="12"/>
  <c r="AD309" i="12"/>
  <c r="AE309" i="12"/>
  <c r="AF309" i="12"/>
  <c r="BD309" i="12" s="1"/>
  <c r="AG309" i="12"/>
  <c r="AH309" i="12"/>
  <c r="AI309" i="12"/>
  <c r="AJ309" i="12"/>
  <c r="BH309" i="12" s="1"/>
  <c r="AK309" i="12"/>
  <c r="AL309" i="12"/>
  <c r="BJ309" i="12" s="1"/>
  <c r="AM309" i="12"/>
  <c r="BK309" i="12" s="1"/>
  <c r="AN309" i="12"/>
  <c r="BL309" i="12" s="1"/>
  <c r="AO309" i="12"/>
  <c r="AP309" i="12"/>
  <c r="BN309" i="12" s="1"/>
  <c r="AQ309" i="12"/>
  <c r="BO309" i="12" s="1"/>
  <c r="AR309" i="12"/>
  <c r="AS309" i="12"/>
  <c r="AT309" i="12"/>
  <c r="BR309" i="12" s="1"/>
  <c r="AU309" i="12"/>
  <c r="BS309" i="12" s="1"/>
  <c r="AV309" i="12"/>
  <c r="AW309" i="12"/>
  <c r="AX309" i="12"/>
  <c r="BV309" i="12" s="1"/>
  <c r="BI309" i="12"/>
  <c r="C310" i="12"/>
  <c r="D310" i="12"/>
  <c r="E310" i="12"/>
  <c r="F310" i="12"/>
  <c r="G310" i="12"/>
  <c r="H310" i="12"/>
  <c r="BD310" i="12" s="1"/>
  <c r="I310" i="12"/>
  <c r="J310" i="12"/>
  <c r="K310" i="12"/>
  <c r="L310" i="12"/>
  <c r="M310" i="12"/>
  <c r="N310" i="12"/>
  <c r="O310" i="12"/>
  <c r="P310" i="12"/>
  <c r="Q310" i="12"/>
  <c r="R310" i="12"/>
  <c r="S310" i="12"/>
  <c r="T310" i="12"/>
  <c r="U310" i="12"/>
  <c r="V310" i="12"/>
  <c r="W310" i="12"/>
  <c r="X310" i="12"/>
  <c r="Y310" i="12"/>
  <c r="Z310" i="12"/>
  <c r="AA310" i="12"/>
  <c r="AB310" i="12"/>
  <c r="AC310" i="12"/>
  <c r="BA310" i="12" s="1"/>
  <c r="AD310" i="12"/>
  <c r="AE310" i="12"/>
  <c r="AF310" i="12"/>
  <c r="AG310" i="12"/>
  <c r="BE310" i="12" s="1"/>
  <c r="AH310" i="12"/>
  <c r="AI310" i="12"/>
  <c r="BG310" i="12" s="1"/>
  <c r="AJ310" i="12"/>
  <c r="AK310" i="12"/>
  <c r="AL310" i="12"/>
  <c r="AM310" i="12"/>
  <c r="BK310" i="12" s="1"/>
  <c r="AN310" i="12"/>
  <c r="BL310" i="12" s="1"/>
  <c r="AO310" i="12"/>
  <c r="AP310" i="12"/>
  <c r="AQ310" i="12"/>
  <c r="BO310" i="12" s="1"/>
  <c r="AR310" i="12"/>
  <c r="BP310" i="12" s="1"/>
  <c r="AS310" i="12"/>
  <c r="AT310" i="12"/>
  <c r="BR310" i="12" s="1"/>
  <c r="AU310" i="12"/>
  <c r="BS310" i="12" s="1"/>
  <c r="AV310" i="12"/>
  <c r="BT310" i="12" s="1"/>
  <c r="AW310" i="12"/>
  <c r="AX310" i="12"/>
  <c r="BH310" i="12"/>
  <c r="C311" i="12"/>
  <c r="D311" i="12"/>
  <c r="E311" i="12"/>
  <c r="F311" i="12"/>
  <c r="G311" i="12"/>
  <c r="H311" i="12"/>
  <c r="I311" i="12"/>
  <c r="J311" i="12"/>
  <c r="K311" i="12"/>
  <c r="L311" i="12"/>
  <c r="M311" i="12"/>
  <c r="N311" i="12"/>
  <c r="O311" i="12"/>
  <c r="P311" i="12"/>
  <c r="Q311" i="12"/>
  <c r="R311" i="12"/>
  <c r="S311" i="12"/>
  <c r="T311" i="12"/>
  <c r="U311" i="12"/>
  <c r="V311" i="12"/>
  <c r="W311" i="12"/>
  <c r="X311" i="12"/>
  <c r="Y311" i="12"/>
  <c r="Z311" i="12"/>
  <c r="AA311" i="12"/>
  <c r="AB311" i="12"/>
  <c r="AC311" i="12"/>
  <c r="BA311" i="12" s="1"/>
  <c r="AD311" i="12"/>
  <c r="BB311" i="12" s="1"/>
  <c r="AE311" i="12"/>
  <c r="AF311" i="12"/>
  <c r="AG311" i="12"/>
  <c r="AH311" i="12"/>
  <c r="BF311" i="12" s="1"/>
  <c r="AI311" i="12"/>
  <c r="AJ311" i="12"/>
  <c r="BH311" i="12" s="1"/>
  <c r="AK311" i="12"/>
  <c r="AL311" i="12"/>
  <c r="BJ311" i="12" s="1"/>
  <c r="AM311" i="12"/>
  <c r="AN311" i="12"/>
  <c r="BL311" i="12" s="1"/>
  <c r="AO311" i="12"/>
  <c r="BM311" i="12" s="1"/>
  <c r="AP311" i="12"/>
  <c r="BN311" i="12" s="1"/>
  <c r="AQ311" i="12"/>
  <c r="AR311" i="12"/>
  <c r="BP311" i="12" s="1"/>
  <c r="AS311" i="12"/>
  <c r="BQ311" i="12" s="1"/>
  <c r="AT311" i="12"/>
  <c r="AU311" i="12"/>
  <c r="AV311" i="12"/>
  <c r="BT311" i="12" s="1"/>
  <c r="AW311" i="12"/>
  <c r="BU311" i="12" s="1"/>
  <c r="AX311" i="12"/>
  <c r="BG311" i="12"/>
  <c r="C312" i="12"/>
  <c r="D312" i="12"/>
  <c r="E312" i="12"/>
  <c r="F312" i="12"/>
  <c r="G312" i="12"/>
  <c r="H312" i="12"/>
  <c r="I312" i="12"/>
  <c r="BE312" i="12" s="1"/>
  <c r="J312" i="12"/>
  <c r="K312" i="12"/>
  <c r="L312" i="12"/>
  <c r="BH312" i="12" s="1"/>
  <c r="M312" i="12"/>
  <c r="N312" i="12"/>
  <c r="O312" i="12"/>
  <c r="P312" i="12"/>
  <c r="BL312" i="12" s="1"/>
  <c r="Q312" i="12"/>
  <c r="R312" i="12"/>
  <c r="S312" i="12"/>
  <c r="T312" i="12"/>
  <c r="BP312" i="12" s="1"/>
  <c r="U312" i="12"/>
  <c r="V312" i="12"/>
  <c r="W312" i="12"/>
  <c r="X312" i="12"/>
  <c r="Y312" i="12"/>
  <c r="Z312" i="12"/>
  <c r="AA312" i="12"/>
  <c r="AB312" i="12"/>
  <c r="AC312" i="12"/>
  <c r="AD312" i="12"/>
  <c r="AE312" i="12"/>
  <c r="BC312" i="12" s="1"/>
  <c r="AF312" i="12"/>
  <c r="AG312" i="12"/>
  <c r="AH312" i="12"/>
  <c r="AI312" i="12"/>
  <c r="BG312" i="12" s="1"/>
  <c r="AJ312" i="12"/>
  <c r="AK312" i="12"/>
  <c r="BI312" i="12" s="1"/>
  <c r="AL312" i="12"/>
  <c r="AM312" i="12"/>
  <c r="AN312" i="12"/>
  <c r="AO312" i="12"/>
  <c r="BM312" i="12" s="1"/>
  <c r="AP312" i="12"/>
  <c r="BN312" i="12" s="1"/>
  <c r="AQ312" i="12"/>
  <c r="AR312" i="12"/>
  <c r="AS312" i="12"/>
  <c r="BQ312" i="12" s="1"/>
  <c r="AT312" i="12"/>
  <c r="BR312" i="12" s="1"/>
  <c r="AU312" i="12"/>
  <c r="AV312" i="12"/>
  <c r="AW312" i="12"/>
  <c r="BU312" i="12" s="1"/>
  <c r="AX312" i="12"/>
  <c r="BV312" i="12" s="1"/>
  <c r="AZ312" i="12"/>
  <c r="BD312" i="12"/>
  <c r="BT312" i="12"/>
  <c r="C313" i="12"/>
  <c r="D313" i="12"/>
  <c r="E313" i="12"/>
  <c r="F313" i="12"/>
  <c r="G313" i="12"/>
  <c r="H313" i="12"/>
  <c r="I313" i="12"/>
  <c r="J313" i="12"/>
  <c r="K313" i="12"/>
  <c r="L313" i="12"/>
  <c r="M313" i="12"/>
  <c r="N313" i="12"/>
  <c r="O313" i="12"/>
  <c r="P313" i="12"/>
  <c r="Q313" i="12"/>
  <c r="R313" i="12"/>
  <c r="S313" i="12"/>
  <c r="T313" i="12"/>
  <c r="U313" i="12"/>
  <c r="V313" i="12"/>
  <c r="W313" i="12"/>
  <c r="X313" i="12"/>
  <c r="Y313" i="12"/>
  <c r="Z313" i="12"/>
  <c r="AA313" i="12"/>
  <c r="AB313" i="12"/>
  <c r="AC313" i="12"/>
  <c r="AD313" i="12"/>
  <c r="BB313" i="12" s="1"/>
  <c r="AE313" i="12"/>
  <c r="AF313" i="12"/>
  <c r="AG313" i="12"/>
  <c r="AH313" i="12"/>
  <c r="AI313" i="12"/>
  <c r="AJ313" i="12"/>
  <c r="AK313" i="12"/>
  <c r="AL313" i="12"/>
  <c r="BJ313" i="12" s="1"/>
  <c r="AM313" i="12"/>
  <c r="AN313" i="12"/>
  <c r="AO313" i="12"/>
  <c r="AP313" i="12"/>
  <c r="BN313" i="12" s="1"/>
  <c r="AQ313" i="12"/>
  <c r="BO313" i="12" s="1"/>
  <c r="AR313" i="12"/>
  <c r="AS313" i="12"/>
  <c r="AT313" i="12"/>
  <c r="BR313" i="12" s="1"/>
  <c r="AU313" i="12"/>
  <c r="BS313" i="12" s="1"/>
  <c r="AV313" i="12"/>
  <c r="AW313" i="12"/>
  <c r="AX313" i="12"/>
  <c r="BV313" i="12" s="1"/>
  <c r="BA313" i="12"/>
  <c r="BM313" i="12"/>
  <c r="C314" i="12"/>
  <c r="D314" i="12"/>
  <c r="E314" i="12"/>
  <c r="F314" i="12"/>
  <c r="G314" i="12"/>
  <c r="H314" i="12"/>
  <c r="I314" i="12"/>
  <c r="J314" i="12"/>
  <c r="K314" i="12"/>
  <c r="BG314" i="12" s="1"/>
  <c r="L314" i="12"/>
  <c r="M314" i="12"/>
  <c r="N314" i="12"/>
  <c r="O314" i="12"/>
  <c r="P314" i="12"/>
  <c r="Q314" i="12"/>
  <c r="R314" i="12"/>
  <c r="S314" i="12"/>
  <c r="T314" i="12"/>
  <c r="U314" i="12"/>
  <c r="V314" i="12"/>
  <c r="W314" i="12"/>
  <c r="BS314" i="12" s="1"/>
  <c r="X314" i="12"/>
  <c r="Y314" i="12"/>
  <c r="Z314" i="12"/>
  <c r="AA314" i="12"/>
  <c r="AB314" i="12"/>
  <c r="AC314" i="12"/>
  <c r="AD314" i="12"/>
  <c r="AE314" i="12"/>
  <c r="AF314" i="12"/>
  <c r="AG314" i="12"/>
  <c r="AH314" i="12"/>
  <c r="AI314" i="12"/>
  <c r="AJ314" i="12"/>
  <c r="AK314" i="12"/>
  <c r="AL314" i="12"/>
  <c r="BJ314" i="12" s="1"/>
  <c r="AM314" i="12"/>
  <c r="AN314" i="12"/>
  <c r="AO314" i="12"/>
  <c r="AP314" i="12"/>
  <c r="AQ314" i="12"/>
  <c r="AR314" i="12"/>
  <c r="BP314" i="12" s="1"/>
  <c r="AS314" i="12"/>
  <c r="AT314" i="12"/>
  <c r="BR314" i="12" s="1"/>
  <c r="AU314" i="12"/>
  <c r="AV314" i="12"/>
  <c r="BT314" i="12" s="1"/>
  <c r="AW314" i="12"/>
  <c r="AX314" i="12"/>
  <c r="BV314" i="12" s="1"/>
  <c r="BC314" i="12"/>
  <c r="BK314" i="12"/>
  <c r="C315" i="12"/>
  <c r="D315" i="12"/>
  <c r="E315" i="12"/>
  <c r="F315" i="12"/>
  <c r="G315" i="12"/>
  <c r="BC315" i="12" s="1"/>
  <c r="H315" i="12"/>
  <c r="I315" i="12"/>
  <c r="J315" i="12"/>
  <c r="K315" i="12"/>
  <c r="L315" i="12"/>
  <c r="M315" i="12"/>
  <c r="N315" i="12"/>
  <c r="O315" i="12"/>
  <c r="P315" i="12"/>
  <c r="Q315" i="12"/>
  <c r="R315" i="12"/>
  <c r="S315" i="12"/>
  <c r="T315" i="12"/>
  <c r="U315" i="12"/>
  <c r="V315" i="12"/>
  <c r="W315" i="12"/>
  <c r="X315" i="12"/>
  <c r="Y315" i="12"/>
  <c r="Z315" i="12"/>
  <c r="AA315" i="12"/>
  <c r="AB315" i="12"/>
  <c r="AC315" i="12"/>
  <c r="AD315" i="12"/>
  <c r="AE315" i="12"/>
  <c r="AF315" i="12"/>
  <c r="AG315" i="12"/>
  <c r="AH315" i="12"/>
  <c r="AI315" i="12"/>
  <c r="AJ315" i="12"/>
  <c r="AK315" i="12"/>
  <c r="AL315" i="12"/>
  <c r="AM315" i="12"/>
  <c r="AN315" i="12"/>
  <c r="AO315" i="12"/>
  <c r="AP315" i="12"/>
  <c r="AQ315" i="12"/>
  <c r="AR315" i="12"/>
  <c r="AS315" i="12"/>
  <c r="BQ315" i="12" s="1"/>
  <c r="AT315" i="12"/>
  <c r="AU315" i="12"/>
  <c r="AV315" i="12"/>
  <c r="AW315" i="12"/>
  <c r="BU315" i="12" s="1"/>
  <c r="AX315" i="12"/>
  <c r="BD315" i="12"/>
  <c r="C316" i="12"/>
  <c r="D316" i="12"/>
  <c r="AZ316" i="12" s="1"/>
  <c r="E316" i="12"/>
  <c r="F316" i="12"/>
  <c r="G316" i="12"/>
  <c r="H316" i="12"/>
  <c r="I316" i="12"/>
  <c r="J316" i="12"/>
  <c r="K316" i="12"/>
  <c r="L316" i="12"/>
  <c r="M316" i="12"/>
  <c r="N316" i="12"/>
  <c r="O316" i="12"/>
  <c r="P316" i="12"/>
  <c r="Q316" i="12"/>
  <c r="R316" i="12"/>
  <c r="S316" i="12"/>
  <c r="T316" i="12"/>
  <c r="BP316" i="12" s="1"/>
  <c r="U316" i="12"/>
  <c r="V316" i="12"/>
  <c r="W316" i="12"/>
  <c r="X316" i="12"/>
  <c r="Y316" i="12"/>
  <c r="Z316" i="12"/>
  <c r="AA316" i="12"/>
  <c r="AB316" i="12"/>
  <c r="AC316" i="12"/>
  <c r="AD316" i="12"/>
  <c r="AE316" i="12"/>
  <c r="AF316" i="12"/>
  <c r="AG316" i="12"/>
  <c r="AH316" i="12"/>
  <c r="AI316" i="12"/>
  <c r="AJ316" i="12"/>
  <c r="AK316" i="12"/>
  <c r="AL316" i="12"/>
  <c r="AM316" i="12"/>
  <c r="AN316" i="12"/>
  <c r="AO316" i="12"/>
  <c r="AP316" i="12"/>
  <c r="BN316" i="12" s="1"/>
  <c r="AQ316" i="12"/>
  <c r="AR316" i="12"/>
  <c r="AS316" i="12"/>
  <c r="AT316" i="12"/>
  <c r="BR316" i="12" s="1"/>
  <c r="AU316" i="12"/>
  <c r="AV316" i="12"/>
  <c r="AW316" i="12"/>
  <c r="AX316" i="12"/>
  <c r="BV316" i="12" s="1"/>
  <c r="BD316" i="12"/>
  <c r="BE316" i="12"/>
  <c r="BL316" i="12"/>
  <c r="C317" i="12"/>
  <c r="D317" i="12"/>
  <c r="E317" i="12"/>
  <c r="F317" i="12"/>
  <c r="G317" i="12"/>
  <c r="H317" i="12"/>
  <c r="I317" i="12"/>
  <c r="J317" i="12"/>
  <c r="K317" i="12"/>
  <c r="L317" i="12"/>
  <c r="M317" i="12"/>
  <c r="N317" i="12"/>
  <c r="BJ317" i="12" s="1"/>
  <c r="O317" i="12"/>
  <c r="P317" i="12"/>
  <c r="Q317" i="12"/>
  <c r="R317" i="12"/>
  <c r="S317" i="12"/>
  <c r="T317" i="12"/>
  <c r="U317" i="12"/>
  <c r="V317" i="12"/>
  <c r="W317" i="12"/>
  <c r="X317" i="12"/>
  <c r="Y317" i="12"/>
  <c r="Z317" i="12"/>
  <c r="AA317" i="12"/>
  <c r="AB317" i="12"/>
  <c r="AC317" i="12"/>
  <c r="AD317" i="12"/>
  <c r="AE317" i="12"/>
  <c r="AF317" i="12"/>
  <c r="AG317" i="12"/>
  <c r="AH317" i="12"/>
  <c r="BF317" i="12" s="1"/>
  <c r="AI317" i="12"/>
  <c r="AJ317" i="12"/>
  <c r="AK317" i="12"/>
  <c r="AL317" i="12"/>
  <c r="AM317" i="12"/>
  <c r="BK317" i="12" s="1"/>
  <c r="AN317" i="12"/>
  <c r="AO317" i="12"/>
  <c r="BM317" i="12" s="1"/>
  <c r="AP317" i="12"/>
  <c r="AQ317" i="12"/>
  <c r="BO317" i="12" s="1"/>
  <c r="AR317" i="12"/>
  <c r="AS317" i="12"/>
  <c r="BQ317" i="12" s="1"/>
  <c r="AT317" i="12"/>
  <c r="AU317" i="12"/>
  <c r="BS317" i="12" s="1"/>
  <c r="AV317" i="12"/>
  <c r="AW317" i="12"/>
  <c r="BU317" i="12" s="1"/>
  <c r="AX317" i="12"/>
  <c r="BG317" i="12"/>
  <c r="C318" i="12"/>
  <c r="D318" i="12"/>
  <c r="E318" i="12"/>
  <c r="F318" i="12"/>
  <c r="G318" i="12"/>
  <c r="H318" i="12"/>
  <c r="I318" i="12"/>
  <c r="J318" i="12"/>
  <c r="K318" i="12"/>
  <c r="L318" i="12"/>
  <c r="M318" i="12"/>
  <c r="N318" i="12"/>
  <c r="O318" i="12"/>
  <c r="P318" i="12"/>
  <c r="Q318" i="12"/>
  <c r="R318" i="12"/>
  <c r="S318" i="12"/>
  <c r="T318" i="12"/>
  <c r="U318" i="12"/>
  <c r="V318" i="12"/>
  <c r="W318" i="12"/>
  <c r="X318" i="12"/>
  <c r="Y318" i="12"/>
  <c r="Z318" i="12"/>
  <c r="AA318" i="12"/>
  <c r="AB318" i="12"/>
  <c r="AC318" i="12"/>
  <c r="AD318" i="12"/>
  <c r="AE318" i="12"/>
  <c r="AF318" i="12"/>
  <c r="AG318" i="12"/>
  <c r="AH318" i="12"/>
  <c r="AI318" i="12"/>
  <c r="AJ318" i="12"/>
  <c r="AK318" i="12"/>
  <c r="AL318" i="12"/>
  <c r="AM318" i="12"/>
  <c r="BK318" i="12" s="1"/>
  <c r="AN318" i="12"/>
  <c r="AO318" i="12"/>
  <c r="AP318" i="12"/>
  <c r="AQ318" i="12"/>
  <c r="AR318" i="12"/>
  <c r="BP318" i="12" s="1"/>
  <c r="AS318" i="12"/>
  <c r="AT318" i="12"/>
  <c r="AU318" i="12"/>
  <c r="AV318" i="12"/>
  <c r="BT318" i="12" s="1"/>
  <c r="AW318" i="12"/>
  <c r="AX318" i="12"/>
  <c r="BC318" i="12"/>
  <c r="BD318" i="12"/>
  <c r="C319" i="12"/>
  <c r="D319" i="12"/>
  <c r="E319" i="12"/>
  <c r="F319" i="12"/>
  <c r="G319" i="12"/>
  <c r="H319" i="12"/>
  <c r="I319" i="12"/>
  <c r="BE319" i="12" s="1"/>
  <c r="J319" i="12"/>
  <c r="K319" i="12"/>
  <c r="L319" i="12"/>
  <c r="M319" i="12"/>
  <c r="N319" i="12"/>
  <c r="O319" i="12"/>
  <c r="P319" i="12"/>
  <c r="Q319" i="12"/>
  <c r="R319" i="12"/>
  <c r="S319" i="12"/>
  <c r="T319" i="12"/>
  <c r="U319" i="12"/>
  <c r="V319" i="12"/>
  <c r="W319" i="12"/>
  <c r="X319" i="12"/>
  <c r="Y319" i="12"/>
  <c r="Z319" i="12"/>
  <c r="AA319" i="12"/>
  <c r="AB319" i="12"/>
  <c r="AC319" i="12"/>
  <c r="AD319" i="12"/>
  <c r="AE319" i="12"/>
  <c r="AF319" i="12"/>
  <c r="AG319" i="12"/>
  <c r="AH319" i="12"/>
  <c r="AI319" i="12"/>
  <c r="AJ319" i="12"/>
  <c r="AK319" i="12"/>
  <c r="BI319" i="12" s="1"/>
  <c r="AL319" i="12"/>
  <c r="AM319" i="12"/>
  <c r="AN319" i="12"/>
  <c r="AO319" i="12"/>
  <c r="AP319" i="12"/>
  <c r="AQ319" i="12"/>
  <c r="AR319" i="12"/>
  <c r="AS319" i="12"/>
  <c r="BQ319" i="12" s="1"/>
  <c r="AT319" i="12"/>
  <c r="AU319" i="12"/>
  <c r="AV319" i="12"/>
  <c r="AW319" i="12"/>
  <c r="BU319" i="12" s="1"/>
  <c r="AX319" i="12"/>
  <c r="AZ319" i="12"/>
  <c r="C320" i="12"/>
  <c r="D320" i="12"/>
  <c r="E320" i="12"/>
  <c r="F320" i="12"/>
  <c r="G320" i="12"/>
  <c r="H320" i="12"/>
  <c r="I320" i="12"/>
  <c r="J320" i="12"/>
  <c r="BF320" i="12" s="1"/>
  <c r="K320" i="12"/>
  <c r="L320" i="12"/>
  <c r="M320" i="12"/>
  <c r="N320" i="12"/>
  <c r="O320" i="12"/>
  <c r="P320" i="12"/>
  <c r="Q320" i="12"/>
  <c r="BM320" i="12" s="1"/>
  <c r="R320" i="12"/>
  <c r="S320" i="12"/>
  <c r="T320" i="12"/>
  <c r="U320" i="12"/>
  <c r="V320" i="12"/>
  <c r="W320" i="12"/>
  <c r="X320" i="12"/>
  <c r="Y320" i="12"/>
  <c r="Z320" i="12"/>
  <c r="AA320" i="12"/>
  <c r="AB320" i="12"/>
  <c r="AC320" i="12"/>
  <c r="AD320" i="12"/>
  <c r="AE320" i="12"/>
  <c r="AF320" i="12"/>
  <c r="AG320" i="12"/>
  <c r="BE320" i="12" s="1"/>
  <c r="AH320" i="12"/>
  <c r="AI320" i="12"/>
  <c r="AJ320" i="12"/>
  <c r="AK320" i="12"/>
  <c r="AL320" i="12"/>
  <c r="AM320" i="12"/>
  <c r="AN320" i="12"/>
  <c r="AO320" i="12"/>
  <c r="AP320" i="12"/>
  <c r="BN320" i="12" s="1"/>
  <c r="AQ320" i="12"/>
  <c r="AR320" i="12"/>
  <c r="AS320" i="12"/>
  <c r="AT320" i="12"/>
  <c r="BR320" i="12" s="1"/>
  <c r="AU320" i="12"/>
  <c r="AV320" i="12"/>
  <c r="AW320" i="12"/>
  <c r="AX320" i="12"/>
  <c r="BV320" i="12" s="1"/>
  <c r="C321" i="12"/>
  <c r="D321" i="12"/>
  <c r="E321" i="12"/>
  <c r="F321" i="12"/>
  <c r="G321" i="12"/>
  <c r="H321" i="12"/>
  <c r="I321" i="12"/>
  <c r="J321" i="12"/>
  <c r="K321" i="12"/>
  <c r="L321" i="12"/>
  <c r="M321" i="12"/>
  <c r="N321" i="12"/>
  <c r="O321" i="12"/>
  <c r="P321" i="12"/>
  <c r="Q321" i="12"/>
  <c r="R321" i="12"/>
  <c r="S321" i="12"/>
  <c r="T321" i="12"/>
  <c r="U321" i="12"/>
  <c r="V321" i="12"/>
  <c r="W321" i="12"/>
  <c r="X321" i="12"/>
  <c r="Y321" i="12"/>
  <c r="Z321" i="12"/>
  <c r="BV321" i="12" s="1"/>
  <c r="AA321" i="12"/>
  <c r="AB321" i="12"/>
  <c r="AC321" i="12"/>
  <c r="AD321" i="12"/>
  <c r="AE321" i="12"/>
  <c r="AF321" i="12"/>
  <c r="AG321" i="12"/>
  <c r="AH321" i="12"/>
  <c r="AI321" i="12"/>
  <c r="AJ321" i="12"/>
  <c r="AK321" i="12"/>
  <c r="AL321" i="12"/>
  <c r="AM321" i="12"/>
  <c r="AN321" i="12"/>
  <c r="AO321" i="12"/>
  <c r="AP321" i="12"/>
  <c r="AQ321" i="12"/>
  <c r="BO321" i="12" s="1"/>
  <c r="AR321" i="12"/>
  <c r="AS321" i="12"/>
  <c r="AT321" i="12"/>
  <c r="AU321" i="12"/>
  <c r="BS321" i="12" s="1"/>
  <c r="AV321" i="12"/>
  <c r="AW321" i="12"/>
  <c r="AX321" i="12"/>
  <c r="C322" i="12"/>
  <c r="D322" i="12"/>
  <c r="AZ322" i="12" s="1"/>
  <c r="E322" i="12"/>
  <c r="F322" i="12"/>
  <c r="G322" i="12"/>
  <c r="H322" i="12"/>
  <c r="I322" i="12"/>
  <c r="J322" i="12"/>
  <c r="K322" i="12"/>
  <c r="L322" i="12"/>
  <c r="M322" i="12"/>
  <c r="N322" i="12"/>
  <c r="O322" i="12"/>
  <c r="P322" i="12"/>
  <c r="Q322" i="12"/>
  <c r="R322" i="12"/>
  <c r="S322" i="12"/>
  <c r="T322" i="12"/>
  <c r="U322" i="12"/>
  <c r="V322" i="12"/>
  <c r="W322" i="12"/>
  <c r="X322" i="12"/>
  <c r="Y322" i="12"/>
  <c r="Z322" i="12"/>
  <c r="AA322" i="12"/>
  <c r="AB322" i="12"/>
  <c r="AC322" i="12"/>
  <c r="AD322" i="12"/>
  <c r="AE322" i="12"/>
  <c r="AF322" i="12"/>
  <c r="AG322" i="12"/>
  <c r="AH322" i="12"/>
  <c r="AI322" i="12"/>
  <c r="BG322" i="12" s="1"/>
  <c r="AJ322" i="12"/>
  <c r="BH322" i="12" s="1"/>
  <c r="AK322" i="12"/>
  <c r="AL322" i="12"/>
  <c r="AM322" i="12"/>
  <c r="AN322" i="12"/>
  <c r="BL322" i="12" s="1"/>
  <c r="AO322" i="12"/>
  <c r="AP322" i="12"/>
  <c r="AQ322" i="12"/>
  <c r="AR322" i="12"/>
  <c r="BP322" i="12" s="1"/>
  <c r="AS322" i="12"/>
  <c r="AT322" i="12"/>
  <c r="AU322" i="12"/>
  <c r="AV322" i="12"/>
  <c r="BT322" i="12" s="1"/>
  <c r="AW322" i="12"/>
  <c r="AX322" i="12"/>
  <c r="BD322" i="12"/>
  <c r="C323" i="12"/>
  <c r="D323" i="12"/>
  <c r="E323" i="12"/>
  <c r="F323" i="12"/>
  <c r="G323" i="12"/>
  <c r="H323" i="12"/>
  <c r="I323" i="12"/>
  <c r="J323" i="12"/>
  <c r="K323" i="12"/>
  <c r="L323" i="12"/>
  <c r="M323" i="12"/>
  <c r="N323" i="12"/>
  <c r="O323" i="12"/>
  <c r="P323" i="12"/>
  <c r="Q323" i="12"/>
  <c r="R323" i="12"/>
  <c r="S323" i="12"/>
  <c r="T323" i="12"/>
  <c r="U323" i="12"/>
  <c r="V323" i="12"/>
  <c r="W323" i="12"/>
  <c r="X323" i="12"/>
  <c r="Y323" i="12"/>
  <c r="Z323" i="12"/>
  <c r="AA323" i="12"/>
  <c r="AB323" i="12"/>
  <c r="AC323" i="12"/>
  <c r="AD323" i="12"/>
  <c r="AE323" i="12"/>
  <c r="AF323" i="12"/>
  <c r="AG323" i="12"/>
  <c r="AH323" i="12"/>
  <c r="AI323" i="12"/>
  <c r="AJ323" i="12"/>
  <c r="AK323" i="12"/>
  <c r="AL323" i="12"/>
  <c r="AM323" i="12"/>
  <c r="AN323" i="12"/>
  <c r="AO323" i="12"/>
  <c r="AP323" i="12"/>
  <c r="AQ323" i="12"/>
  <c r="AR323" i="12"/>
  <c r="AS323" i="12"/>
  <c r="BQ323" i="12" s="1"/>
  <c r="AT323" i="12"/>
  <c r="AU323" i="12"/>
  <c r="AV323" i="12"/>
  <c r="AW323" i="12"/>
  <c r="BU323" i="12" s="1"/>
  <c r="AX323" i="12"/>
  <c r="C324" i="12"/>
  <c r="D324" i="12"/>
  <c r="E324" i="12"/>
  <c r="F324" i="12"/>
  <c r="G324" i="12"/>
  <c r="H324" i="12"/>
  <c r="I324" i="12"/>
  <c r="BE324" i="12" s="1"/>
  <c r="J324" i="12"/>
  <c r="K324" i="12"/>
  <c r="L324" i="12"/>
  <c r="M324" i="12"/>
  <c r="N324" i="12"/>
  <c r="O324" i="12"/>
  <c r="P324" i="12"/>
  <c r="Q324" i="12"/>
  <c r="R324" i="12"/>
  <c r="S324" i="12"/>
  <c r="T324" i="12"/>
  <c r="U324" i="12"/>
  <c r="V324" i="12"/>
  <c r="W324" i="12"/>
  <c r="X324" i="12"/>
  <c r="Y324" i="12"/>
  <c r="Z324" i="12"/>
  <c r="AA324" i="12"/>
  <c r="AB324" i="12"/>
  <c r="AC324" i="12"/>
  <c r="AD324" i="12"/>
  <c r="AE324" i="12"/>
  <c r="AF324" i="12"/>
  <c r="AG324" i="12"/>
  <c r="AH324" i="12"/>
  <c r="BF324" i="12" s="1"/>
  <c r="AI324" i="12"/>
  <c r="AJ324" i="12"/>
  <c r="AK324" i="12"/>
  <c r="AL324" i="12"/>
  <c r="AM324" i="12"/>
  <c r="AN324" i="12"/>
  <c r="AO324" i="12"/>
  <c r="BM324" i="12" s="1"/>
  <c r="AP324" i="12"/>
  <c r="BN324" i="12" s="1"/>
  <c r="AQ324" i="12"/>
  <c r="AR324" i="12"/>
  <c r="AS324" i="12"/>
  <c r="AT324" i="12"/>
  <c r="BR324" i="12" s="1"/>
  <c r="AU324" i="12"/>
  <c r="AV324" i="12"/>
  <c r="AW324" i="12"/>
  <c r="BU324" i="12" s="1"/>
  <c r="AX324" i="12"/>
  <c r="BV324" i="12" s="1"/>
  <c r="BA324" i="12"/>
  <c r="BI324" i="12"/>
  <c r="C325" i="12"/>
  <c r="D325" i="12"/>
  <c r="E325" i="12"/>
  <c r="F325" i="12"/>
  <c r="G325" i="12"/>
  <c r="H325" i="12"/>
  <c r="I325" i="12"/>
  <c r="J325" i="12"/>
  <c r="K325" i="12"/>
  <c r="L325" i="12"/>
  <c r="M325" i="12"/>
  <c r="N325" i="12"/>
  <c r="O325" i="12"/>
  <c r="P325" i="12"/>
  <c r="Q325" i="12"/>
  <c r="R325" i="12"/>
  <c r="S325" i="12"/>
  <c r="T325" i="12"/>
  <c r="U325" i="12"/>
  <c r="V325" i="12"/>
  <c r="BR325" i="12" s="1"/>
  <c r="W325" i="12"/>
  <c r="X325" i="12"/>
  <c r="Y325" i="12"/>
  <c r="Z325" i="12"/>
  <c r="AA325" i="12"/>
  <c r="AB325" i="12"/>
  <c r="AC325" i="12"/>
  <c r="AD325" i="12"/>
  <c r="AE325" i="12"/>
  <c r="AF325" i="12"/>
  <c r="AG325" i="12"/>
  <c r="AH325" i="12"/>
  <c r="AI325" i="12"/>
  <c r="AJ325" i="12"/>
  <c r="AK325" i="12"/>
  <c r="AL325" i="12"/>
  <c r="AM325" i="12"/>
  <c r="AN325" i="12"/>
  <c r="AO325" i="12"/>
  <c r="AP325" i="12"/>
  <c r="AQ325" i="12"/>
  <c r="BO325" i="12" s="1"/>
  <c r="AR325" i="12"/>
  <c r="AS325" i="12"/>
  <c r="AT325" i="12"/>
  <c r="AU325" i="12"/>
  <c r="BS325" i="12" s="1"/>
  <c r="AV325" i="12"/>
  <c r="AW325" i="12"/>
  <c r="AX325" i="12"/>
  <c r="BV325" i="12" s="1"/>
  <c r="BG325" i="12"/>
  <c r="C326" i="12"/>
  <c r="D326" i="12"/>
  <c r="E326" i="12"/>
  <c r="F326" i="12"/>
  <c r="G326" i="12"/>
  <c r="BC326" i="12" s="1"/>
  <c r="H326" i="12"/>
  <c r="I326" i="12"/>
  <c r="J326" i="12"/>
  <c r="K326" i="12"/>
  <c r="L326" i="12"/>
  <c r="M326" i="12"/>
  <c r="N326" i="12"/>
  <c r="O326" i="12"/>
  <c r="P326" i="12"/>
  <c r="Q326" i="12"/>
  <c r="R326" i="12"/>
  <c r="S326" i="12"/>
  <c r="T326" i="12"/>
  <c r="U326" i="12"/>
  <c r="V326" i="12"/>
  <c r="W326" i="12"/>
  <c r="X326" i="12"/>
  <c r="Y326" i="12"/>
  <c r="Z326" i="12"/>
  <c r="AA326" i="12"/>
  <c r="AB326" i="12"/>
  <c r="AC326" i="12"/>
  <c r="AD326" i="12"/>
  <c r="AE326" i="12"/>
  <c r="AF326" i="12"/>
  <c r="AG326" i="12"/>
  <c r="AH326" i="12"/>
  <c r="AI326" i="12"/>
  <c r="AJ326" i="12"/>
  <c r="AK326" i="12"/>
  <c r="AL326" i="12"/>
  <c r="AM326" i="12"/>
  <c r="AN326" i="12"/>
  <c r="AO326" i="12"/>
  <c r="AP326" i="12"/>
  <c r="AQ326" i="12"/>
  <c r="AR326" i="12"/>
  <c r="BP326" i="12" s="1"/>
  <c r="AS326" i="12"/>
  <c r="AT326" i="12"/>
  <c r="AU326" i="12"/>
  <c r="AV326" i="12"/>
  <c r="BT326" i="12" s="1"/>
  <c r="AW326" i="12"/>
  <c r="AX326" i="12"/>
  <c r="BD326" i="12"/>
  <c r="BO326" i="12"/>
  <c r="C327" i="12"/>
  <c r="D327" i="12"/>
  <c r="E327" i="12"/>
  <c r="F327" i="12"/>
  <c r="G327" i="12"/>
  <c r="H327" i="12"/>
  <c r="I327" i="12"/>
  <c r="J327" i="12"/>
  <c r="K327" i="12"/>
  <c r="L327" i="12"/>
  <c r="M327" i="12"/>
  <c r="N327" i="12"/>
  <c r="O327" i="12"/>
  <c r="P327" i="12"/>
  <c r="Q327" i="12"/>
  <c r="R327" i="12"/>
  <c r="S327" i="12"/>
  <c r="T327" i="12"/>
  <c r="U327" i="12"/>
  <c r="V327" i="12"/>
  <c r="W327" i="12"/>
  <c r="X327" i="12"/>
  <c r="Y327" i="12"/>
  <c r="Z327" i="12"/>
  <c r="AA327" i="12"/>
  <c r="AB327" i="12"/>
  <c r="AC327" i="12"/>
  <c r="AD327" i="12"/>
  <c r="AE327" i="12"/>
  <c r="AF327" i="12"/>
  <c r="AG327" i="12"/>
  <c r="AH327" i="12"/>
  <c r="AI327" i="12"/>
  <c r="AJ327" i="12"/>
  <c r="AK327" i="12"/>
  <c r="AL327" i="12"/>
  <c r="AM327" i="12"/>
  <c r="AN327" i="12"/>
  <c r="BL327" i="12" s="1"/>
  <c r="AO327" i="12"/>
  <c r="AP327" i="12"/>
  <c r="AQ327" i="12"/>
  <c r="AR327" i="12"/>
  <c r="AS327" i="12"/>
  <c r="BQ327" i="12" s="1"/>
  <c r="AT327" i="12"/>
  <c r="AU327" i="12"/>
  <c r="AV327" i="12"/>
  <c r="AW327" i="12"/>
  <c r="BU327" i="12" s="1"/>
  <c r="AX327" i="12"/>
  <c r="BD327" i="12"/>
  <c r="BI327" i="12"/>
  <c r="BT327" i="12"/>
  <c r="C328" i="12"/>
  <c r="D328" i="12"/>
  <c r="E328" i="12"/>
  <c r="F328" i="12"/>
  <c r="G328" i="12"/>
  <c r="H328" i="12"/>
  <c r="I328" i="12"/>
  <c r="J328" i="12"/>
  <c r="K328" i="12"/>
  <c r="L328" i="12"/>
  <c r="M328" i="12"/>
  <c r="N328" i="12"/>
  <c r="O328" i="12"/>
  <c r="P328" i="12"/>
  <c r="Q328" i="12"/>
  <c r="BM328" i="12" s="1"/>
  <c r="R328" i="12"/>
  <c r="S328" i="12"/>
  <c r="T328" i="12"/>
  <c r="U328" i="12"/>
  <c r="V328" i="12"/>
  <c r="W328" i="12"/>
  <c r="X328" i="12"/>
  <c r="Y328" i="12"/>
  <c r="BU328" i="12" s="1"/>
  <c r="Z328" i="12"/>
  <c r="AA328" i="12"/>
  <c r="AB328" i="12"/>
  <c r="AC328" i="12"/>
  <c r="BA328" i="12" s="1"/>
  <c r="AD328" i="12"/>
  <c r="AE328" i="12"/>
  <c r="AF328" i="12"/>
  <c r="AG328" i="12"/>
  <c r="AH328" i="12"/>
  <c r="AI328" i="12"/>
  <c r="AJ328" i="12"/>
  <c r="AK328" i="12"/>
  <c r="BI328" i="12" s="1"/>
  <c r="AL328" i="12"/>
  <c r="BJ328" i="12" s="1"/>
  <c r="AM328" i="12"/>
  <c r="AN328" i="12"/>
  <c r="AO328" i="12"/>
  <c r="AP328" i="12"/>
  <c r="AQ328" i="12"/>
  <c r="AR328" i="12"/>
  <c r="AS328" i="12"/>
  <c r="AT328" i="12"/>
  <c r="AU328" i="12"/>
  <c r="AV328" i="12"/>
  <c r="AW328" i="12"/>
  <c r="AX328" i="12"/>
  <c r="BV328" i="12" s="1"/>
  <c r="C329" i="12"/>
  <c r="D329" i="12"/>
  <c r="E329" i="12"/>
  <c r="F329" i="12"/>
  <c r="G329" i="12"/>
  <c r="BC329" i="12" s="1"/>
  <c r="H329" i="12"/>
  <c r="I329" i="12"/>
  <c r="J329" i="12"/>
  <c r="K329" i="12"/>
  <c r="L329" i="12"/>
  <c r="M329" i="12"/>
  <c r="N329" i="12"/>
  <c r="O329" i="12"/>
  <c r="P329" i="12"/>
  <c r="Q329" i="12"/>
  <c r="R329" i="12"/>
  <c r="S329" i="12"/>
  <c r="T329" i="12"/>
  <c r="U329" i="12"/>
  <c r="V329" i="12"/>
  <c r="W329" i="12"/>
  <c r="X329" i="12"/>
  <c r="Y329" i="12"/>
  <c r="Z329" i="12"/>
  <c r="AA329" i="12"/>
  <c r="AB329" i="12"/>
  <c r="AC329" i="12"/>
  <c r="AD329" i="12"/>
  <c r="AE329" i="12"/>
  <c r="AF329" i="12"/>
  <c r="AG329" i="12"/>
  <c r="AH329" i="12"/>
  <c r="AI329" i="12"/>
  <c r="AJ329" i="12"/>
  <c r="AK329" i="12"/>
  <c r="AL329" i="12"/>
  <c r="AM329" i="12"/>
  <c r="AN329" i="12"/>
  <c r="AO329" i="12"/>
  <c r="AP329" i="12"/>
  <c r="AQ329" i="12"/>
  <c r="AR329" i="12"/>
  <c r="AS329" i="12"/>
  <c r="AT329" i="12"/>
  <c r="AU329" i="12"/>
  <c r="AV329" i="12"/>
  <c r="AW329" i="12"/>
  <c r="AX329" i="12"/>
  <c r="BG329" i="12"/>
  <c r="BK329" i="12"/>
  <c r="BO329" i="12"/>
  <c r="BS329" i="12"/>
  <c r="C330" i="12"/>
  <c r="D330" i="12"/>
  <c r="E330" i="12"/>
  <c r="F330" i="12"/>
  <c r="G330" i="12"/>
  <c r="H330" i="12"/>
  <c r="BD330" i="12" s="1"/>
  <c r="I330" i="12"/>
  <c r="J330" i="12"/>
  <c r="K330" i="12"/>
  <c r="L330" i="12"/>
  <c r="M330" i="12"/>
  <c r="N330" i="12"/>
  <c r="O330" i="12"/>
  <c r="P330" i="12"/>
  <c r="Q330" i="12"/>
  <c r="R330" i="12"/>
  <c r="S330" i="12"/>
  <c r="T330" i="12"/>
  <c r="U330" i="12"/>
  <c r="V330" i="12"/>
  <c r="W330" i="12"/>
  <c r="X330" i="12"/>
  <c r="Y330" i="12"/>
  <c r="Z330" i="12"/>
  <c r="AA330" i="12"/>
  <c r="AB330" i="12"/>
  <c r="AC330" i="12"/>
  <c r="AD330" i="12"/>
  <c r="AE330" i="12"/>
  <c r="AF330" i="12"/>
  <c r="AG330" i="12"/>
  <c r="AH330" i="12"/>
  <c r="AI330" i="12"/>
  <c r="AJ330" i="12"/>
  <c r="AK330" i="12"/>
  <c r="AL330" i="12"/>
  <c r="AM330" i="12"/>
  <c r="AN330" i="12"/>
  <c r="AO330" i="12"/>
  <c r="AP330" i="12"/>
  <c r="AQ330" i="12"/>
  <c r="AR330" i="12"/>
  <c r="AS330" i="12"/>
  <c r="AT330" i="12"/>
  <c r="AU330" i="12"/>
  <c r="AV330" i="12"/>
  <c r="AW330" i="12"/>
  <c r="AX330" i="12"/>
  <c r="BH330" i="12"/>
  <c r="C331" i="12"/>
  <c r="D331" i="12"/>
  <c r="E331" i="12"/>
  <c r="F331" i="12"/>
  <c r="G331" i="12"/>
  <c r="H331" i="12"/>
  <c r="I331" i="12"/>
  <c r="J331" i="12"/>
  <c r="K331" i="12"/>
  <c r="L331" i="12"/>
  <c r="M331" i="12"/>
  <c r="N331" i="12"/>
  <c r="O331" i="12"/>
  <c r="P331" i="12"/>
  <c r="Q331" i="12"/>
  <c r="BM331" i="12" s="1"/>
  <c r="R331" i="12"/>
  <c r="S331" i="12"/>
  <c r="T331" i="12"/>
  <c r="U331" i="12"/>
  <c r="BQ331" i="12" s="1"/>
  <c r="V331" i="12"/>
  <c r="W331" i="12"/>
  <c r="X331" i="12"/>
  <c r="Y331" i="12"/>
  <c r="Z331" i="12"/>
  <c r="AA331" i="12"/>
  <c r="AB331" i="12"/>
  <c r="AC331" i="12"/>
  <c r="BA331" i="12" s="1"/>
  <c r="AD331" i="12"/>
  <c r="AE331" i="12"/>
  <c r="AF331" i="12"/>
  <c r="AG331" i="12"/>
  <c r="AH331" i="12"/>
  <c r="AI331" i="12"/>
  <c r="AJ331" i="12"/>
  <c r="AK331" i="12"/>
  <c r="AL331" i="12"/>
  <c r="AM331" i="12"/>
  <c r="AN331" i="12"/>
  <c r="AO331" i="12"/>
  <c r="AP331" i="12"/>
  <c r="AQ331" i="12"/>
  <c r="AR331" i="12"/>
  <c r="AS331" i="12"/>
  <c r="AT331" i="12"/>
  <c r="AU331" i="12"/>
  <c r="AV331" i="12"/>
  <c r="AW331" i="12"/>
  <c r="AX331" i="12"/>
  <c r="C332" i="12"/>
  <c r="D332" i="12"/>
  <c r="E332" i="12"/>
  <c r="F332" i="12"/>
  <c r="G332" i="12"/>
  <c r="H332" i="12"/>
  <c r="I332" i="12"/>
  <c r="J332" i="12"/>
  <c r="K332" i="12"/>
  <c r="L332" i="12"/>
  <c r="M332" i="12"/>
  <c r="N332" i="12"/>
  <c r="O332" i="12"/>
  <c r="P332" i="12"/>
  <c r="Q332" i="12"/>
  <c r="R332" i="12"/>
  <c r="S332" i="12"/>
  <c r="T332" i="12"/>
  <c r="U332" i="12"/>
  <c r="V332" i="12"/>
  <c r="W332" i="12"/>
  <c r="X332" i="12"/>
  <c r="Y332" i="12"/>
  <c r="Z332" i="12"/>
  <c r="AA332" i="12"/>
  <c r="AB332" i="12"/>
  <c r="AC332" i="12"/>
  <c r="AD332" i="12"/>
  <c r="AE332" i="12"/>
  <c r="AF332" i="12"/>
  <c r="AG332" i="12"/>
  <c r="AH332" i="12"/>
  <c r="AI332" i="12"/>
  <c r="AJ332" i="12"/>
  <c r="AK332" i="12"/>
  <c r="AL332" i="12"/>
  <c r="AM332" i="12"/>
  <c r="AN332" i="12"/>
  <c r="AO332" i="12"/>
  <c r="AP332" i="12"/>
  <c r="BN332" i="12" s="1"/>
  <c r="AQ332" i="12"/>
  <c r="AR332" i="12"/>
  <c r="AS332" i="12"/>
  <c r="AT332" i="12"/>
  <c r="AU332" i="12"/>
  <c r="AV332" i="12"/>
  <c r="AW332" i="12"/>
  <c r="AX332" i="12"/>
  <c r="BU332" i="12"/>
  <c r="C333" i="12"/>
  <c r="D333" i="12"/>
  <c r="E333" i="12"/>
  <c r="F333" i="12"/>
  <c r="G333" i="12"/>
  <c r="H333" i="12"/>
  <c r="I333" i="12"/>
  <c r="J333" i="12"/>
  <c r="K333" i="12"/>
  <c r="L333" i="12"/>
  <c r="M333" i="12"/>
  <c r="N333" i="12"/>
  <c r="O333" i="12"/>
  <c r="P333" i="12"/>
  <c r="Q333" i="12"/>
  <c r="R333" i="12"/>
  <c r="S333" i="12"/>
  <c r="T333" i="12"/>
  <c r="U333" i="12"/>
  <c r="V333" i="12"/>
  <c r="W333" i="12"/>
  <c r="X333" i="12"/>
  <c r="Y333" i="12"/>
  <c r="Z333" i="12"/>
  <c r="AA333" i="12"/>
  <c r="AB333" i="12"/>
  <c r="AC333" i="12"/>
  <c r="AD333" i="12"/>
  <c r="AE333" i="12"/>
  <c r="AF333" i="12"/>
  <c r="AG333" i="12"/>
  <c r="AH333" i="12"/>
  <c r="AI333" i="12"/>
  <c r="BG333" i="12" s="1"/>
  <c r="AJ333" i="12"/>
  <c r="AK333" i="12"/>
  <c r="AL333" i="12"/>
  <c r="AM333" i="12"/>
  <c r="AN333" i="12"/>
  <c r="AO333" i="12"/>
  <c r="AP333" i="12"/>
  <c r="AQ333" i="12"/>
  <c r="AR333" i="12"/>
  <c r="AS333" i="12"/>
  <c r="AT333" i="12"/>
  <c r="AU333" i="12"/>
  <c r="AV333" i="12"/>
  <c r="AW333" i="12"/>
  <c r="AX333" i="12"/>
  <c r="BK333" i="12"/>
  <c r="C334" i="12"/>
  <c r="D334" i="12"/>
  <c r="E334" i="12"/>
  <c r="F334" i="12"/>
  <c r="G334" i="12"/>
  <c r="H334" i="12"/>
  <c r="I334" i="12"/>
  <c r="J334" i="12"/>
  <c r="K334" i="12"/>
  <c r="L334" i="12"/>
  <c r="M334" i="12"/>
  <c r="N334" i="12"/>
  <c r="O334" i="12"/>
  <c r="P334" i="12"/>
  <c r="Q334" i="12"/>
  <c r="R334" i="12"/>
  <c r="S334" i="12"/>
  <c r="T334" i="12"/>
  <c r="U334" i="12"/>
  <c r="V334" i="12"/>
  <c r="W334" i="12"/>
  <c r="X334" i="12"/>
  <c r="Y334" i="12"/>
  <c r="Z334" i="12"/>
  <c r="AA334" i="12"/>
  <c r="AB334" i="12"/>
  <c r="AC334" i="12"/>
  <c r="AD334" i="12"/>
  <c r="AE334" i="12"/>
  <c r="AF334" i="12"/>
  <c r="AG334" i="12"/>
  <c r="AH334" i="12"/>
  <c r="AI334" i="12"/>
  <c r="AJ334" i="12"/>
  <c r="AK334" i="12"/>
  <c r="AL334" i="12"/>
  <c r="AM334" i="12"/>
  <c r="AN334" i="12"/>
  <c r="AO334" i="12"/>
  <c r="AP334" i="12"/>
  <c r="AQ334" i="12"/>
  <c r="AR334" i="12"/>
  <c r="BP334" i="12" s="1"/>
  <c r="AS334" i="12"/>
  <c r="AT334" i="12"/>
  <c r="AU334" i="12"/>
  <c r="AV334" i="12"/>
  <c r="AW334" i="12"/>
  <c r="AX334" i="12"/>
  <c r="BC334" i="12"/>
  <c r="BD334" i="12"/>
  <c r="BL334" i="12"/>
  <c r="C335" i="12"/>
  <c r="D335" i="12"/>
  <c r="E335" i="12"/>
  <c r="F335" i="12"/>
  <c r="G335" i="12"/>
  <c r="H335" i="12"/>
  <c r="BD335" i="12" s="1"/>
  <c r="I335" i="12"/>
  <c r="BE335" i="12" s="1"/>
  <c r="J335" i="12"/>
  <c r="K335" i="12"/>
  <c r="L335" i="12"/>
  <c r="M335" i="12"/>
  <c r="N335" i="12"/>
  <c r="O335" i="12"/>
  <c r="P335" i="12"/>
  <c r="Q335" i="12"/>
  <c r="R335" i="12"/>
  <c r="S335" i="12"/>
  <c r="T335" i="12"/>
  <c r="U335" i="12"/>
  <c r="V335" i="12"/>
  <c r="W335" i="12"/>
  <c r="X335" i="12"/>
  <c r="Y335" i="12"/>
  <c r="Z335" i="12"/>
  <c r="AA335" i="12"/>
  <c r="AB335" i="12"/>
  <c r="AC335" i="12"/>
  <c r="BA335" i="12" s="1"/>
  <c r="AD335" i="12"/>
  <c r="AE335" i="12"/>
  <c r="AF335" i="12"/>
  <c r="AG335" i="12"/>
  <c r="AH335" i="12"/>
  <c r="AI335" i="12"/>
  <c r="AJ335" i="12"/>
  <c r="AK335" i="12"/>
  <c r="AL335" i="12"/>
  <c r="AM335" i="12"/>
  <c r="AN335" i="12"/>
  <c r="AO335" i="12"/>
  <c r="AP335" i="12"/>
  <c r="AQ335" i="12"/>
  <c r="AR335" i="12"/>
  <c r="AS335" i="12"/>
  <c r="AT335" i="12"/>
  <c r="AU335" i="12"/>
  <c r="AV335" i="12"/>
  <c r="AW335" i="12"/>
  <c r="BU335" i="12" s="1"/>
  <c r="AX335" i="12"/>
  <c r="BI335" i="12"/>
  <c r="BM335" i="12"/>
  <c r="BQ335" i="12"/>
  <c r="C336" i="12"/>
  <c r="D336" i="12"/>
  <c r="E336" i="12"/>
  <c r="F336" i="12"/>
  <c r="G336" i="12"/>
  <c r="H336" i="12"/>
  <c r="I336" i="12"/>
  <c r="J336" i="12"/>
  <c r="K336" i="12"/>
  <c r="L336" i="12"/>
  <c r="M336" i="12"/>
  <c r="N336" i="12"/>
  <c r="O336" i="12"/>
  <c r="P336" i="12"/>
  <c r="Q336" i="12"/>
  <c r="R336" i="12"/>
  <c r="S336" i="12"/>
  <c r="T336" i="12"/>
  <c r="U336" i="12"/>
  <c r="V336" i="12"/>
  <c r="W336" i="12"/>
  <c r="X336" i="12"/>
  <c r="Y336" i="12"/>
  <c r="Z336" i="12"/>
  <c r="AA336" i="12"/>
  <c r="AB336" i="12"/>
  <c r="AC336" i="12"/>
  <c r="AD336" i="12"/>
  <c r="AE336" i="12"/>
  <c r="AF336" i="12"/>
  <c r="AG336" i="12"/>
  <c r="AH336" i="12"/>
  <c r="AI336" i="12"/>
  <c r="AJ336" i="12"/>
  <c r="AK336" i="12"/>
  <c r="AL336" i="12"/>
  <c r="BJ336" i="12" s="1"/>
  <c r="AM336" i="12"/>
  <c r="AN336" i="12"/>
  <c r="AO336" i="12"/>
  <c r="AP336" i="12"/>
  <c r="AQ336" i="12"/>
  <c r="AR336" i="12"/>
  <c r="AS336" i="12"/>
  <c r="AT336" i="12"/>
  <c r="AU336" i="12"/>
  <c r="AV336" i="12"/>
  <c r="AW336" i="12"/>
  <c r="AX336" i="12"/>
  <c r="BV336" i="12" s="1"/>
  <c r="C337" i="12"/>
  <c r="D337" i="12"/>
  <c r="E337" i="12"/>
  <c r="F337" i="12"/>
  <c r="G337" i="12"/>
  <c r="H337" i="12"/>
  <c r="I337" i="12"/>
  <c r="J337" i="12"/>
  <c r="K337" i="12"/>
  <c r="L337" i="12"/>
  <c r="M337" i="12"/>
  <c r="N337" i="12"/>
  <c r="O337" i="12"/>
  <c r="P337" i="12"/>
  <c r="Q337" i="12"/>
  <c r="R337" i="12"/>
  <c r="S337" i="12"/>
  <c r="T337" i="12"/>
  <c r="U337" i="12"/>
  <c r="V337" i="12"/>
  <c r="W337" i="12"/>
  <c r="X337" i="12"/>
  <c r="Y337" i="12"/>
  <c r="Z337" i="12"/>
  <c r="AA337" i="12"/>
  <c r="AB337" i="12"/>
  <c r="AC337" i="12"/>
  <c r="AD337" i="12"/>
  <c r="AE337" i="12"/>
  <c r="AF337" i="12"/>
  <c r="AG337" i="12"/>
  <c r="AH337" i="12"/>
  <c r="AI337" i="12"/>
  <c r="AJ337" i="12"/>
  <c r="AK337" i="12"/>
  <c r="AL337" i="12"/>
  <c r="AM337" i="12"/>
  <c r="AN337" i="12"/>
  <c r="AO337" i="12"/>
  <c r="AP337" i="12"/>
  <c r="AQ337" i="12"/>
  <c r="AR337" i="12"/>
  <c r="AS337" i="12"/>
  <c r="AT337" i="12"/>
  <c r="AU337" i="12"/>
  <c r="AV337" i="12"/>
  <c r="AW337" i="12"/>
  <c r="AX337" i="12"/>
  <c r="BC337" i="12"/>
  <c r="BS337" i="12"/>
  <c r="C338" i="12"/>
  <c r="D338" i="12"/>
  <c r="E338" i="12"/>
  <c r="F338" i="12"/>
  <c r="G338" i="12"/>
  <c r="H338" i="12"/>
  <c r="BD338" i="12" s="1"/>
  <c r="I338" i="12"/>
  <c r="J338" i="12"/>
  <c r="K338" i="12"/>
  <c r="L338" i="12"/>
  <c r="M338" i="12"/>
  <c r="N338" i="12"/>
  <c r="O338" i="12"/>
  <c r="P338" i="12"/>
  <c r="Q338" i="12"/>
  <c r="R338" i="12"/>
  <c r="S338" i="12"/>
  <c r="T338" i="12"/>
  <c r="U338" i="12"/>
  <c r="V338" i="12"/>
  <c r="W338" i="12"/>
  <c r="X338" i="12"/>
  <c r="Y338" i="12"/>
  <c r="Z338" i="12"/>
  <c r="AA338" i="12"/>
  <c r="AB338" i="12"/>
  <c r="AC338" i="12"/>
  <c r="AD338" i="12"/>
  <c r="AE338" i="12"/>
  <c r="AF338" i="12"/>
  <c r="AG338" i="12"/>
  <c r="AH338" i="12"/>
  <c r="AI338" i="12"/>
  <c r="AJ338" i="12"/>
  <c r="AK338" i="12"/>
  <c r="AL338" i="12"/>
  <c r="AM338" i="12"/>
  <c r="AN338" i="12"/>
  <c r="AO338" i="12"/>
  <c r="AP338" i="12"/>
  <c r="AQ338" i="12"/>
  <c r="AR338" i="12"/>
  <c r="AS338" i="12"/>
  <c r="AT338" i="12"/>
  <c r="AU338" i="12"/>
  <c r="AV338" i="12"/>
  <c r="BT338" i="12" s="1"/>
  <c r="AW338" i="12"/>
  <c r="AX338" i="12"/>
  <c r="BH338" i="12"/>
  <c r="C339" i="12"/>
  <c r="D339" i="12"/>
  <c r="E339" i="12"/>
  <c r="F339" i="12"/>
  <c r="G339" i="12"/>
  <c r="H339" i="12"/>
  <c r="I339" i="12"/>
  <c r="J339" i="12"/>
  <c r="K339" i="12"/>
  <c r="L339" i="12"/>
  <c r="M339" i="12"/>
  <c r="N339" i="12"/>
  <c r="O339" i="12"/>
  <c r="P339" i="12"/>
  <c r="Q339" i="12"/>
  <c r="BM339" i="12" s="1"/>
  <c r="R339" i="12"/>
  <c r="S339" i="12"/>
  <c r="T339" i="12"/>
  <c r="U339" i="12"/>
  <c r="BQ339" i="12" s="1"/>
  <c r="V339" i="12"/>
  <c r="W339" i="12"/>
  <c r="X339" i="12"/>
  <c r="Y339" i="12"/>
  <c r="Z339" i="12"/>
  <c r="AA339" i="12"/>
  <c r="AB339" i="12"/>
  <c r="AC339" i="12"/>
  <c r="BA339" i="12" s="1"/>
  <c r="AD339" i="12"/>
  <c r="AE339" i="12"/>
  <c r="AF339" i="12"/>
  <c r="AG339" i="12"/>
  <c r="AH339" i="12"/>
  <c r="AI339" i="12"/>
  <c r="AJ339" i="12"/>
  <c r="AK339" i="12"/>
  <c r="BI339" i="12" s="1"/>
  <c r="AL339" i="12"/>
  <c r="AM339" i="12"/>
  <c r="AN339" i="12"/>
  <c r="AO339" i="12"/>
  <c r="AP339" i="12"/>
  <c r="AQ339" i="12"/>
  <c r="AR339" i="12"/>
  <c r="AS339" i="12"/>
  <c r="AT339" i="12"/>
  <c r="AU339" i="12"/>
  <c r="AV339" i="12"/>
  <c r="AW339" i="12"/>
  <c r="AX339" i="12"/>
  <c r="C340" i="12"/>
  <c r="D340" i="12"/>
  <c r="E340" i="12"/>
  <c r="F340" i="12"/>
  <c r="G340" i="12"/>
  <c r="H340" i="12"/>
  <c r="I340" i="12"/>
  <c r="J340" i="12"/>
  <c r="K340" i="12"/>
  <c r="L340" i="12"/>
  <c r="M340" i="12"/>
  <c r="N340" i="12"/>
  <c r="O340" i="12"/>
  <c r="P340" i="12"/>
  <c r="Q340" i="12"/>
  <c r="R340" i="12"/>
  <c r="S340" i="12"/>
  <c r="T340" i="12"/>
  <c r="U340" i="12"/>
  <c r="V340" i="12"/>
  <c r="W340" i="12"/>
  <c r="X340" i="12"/>
  <c r="Y340" i="12"/>
  <c r="Z340" i="12"/>
  <c r="AA340" i="12"/>
  <c r="AB340" i="12"/>
  <c r="AC340" i="12"/>
  <c r="AD340" i="12"/>
  <c r="AE340" i="12"/>
  <c r="AF340" i="12"/>
  <c r="AG340" i="12"/>
  <c r="AH340" i="12"/>
  <c r="AI340" i="12"/>
  <c r="AJ340" i="12"/>
  <c r="AK340" i="12"/>
  <c r="AL340" i="12"/>
  <c r="BJ340" i="12" s="1"/>
  <c r="AM340" i="12"/>
  <c r="AN340" i="12"/>
  <c r="AO340" i="12"/>
  <c r="AP340" i="12"/>
  <c r="BN340" i="12" s="1"/>
  <c r="AQ340" i="12"/>
  <c r="AR340" i="12"/>
  <c r="AS340" i="12"/>
  <c r="AT340" i="12"/>
  <c r="AU340" i="12"/>
  <c r="AV340" i="12"/>
  <c r="AW340" i="12"/>
  <c r="AX340" i="12"/>
  <c r="BU340" i="12"/>
  <c r="C341" i="12"/>
  <c r="D341" i="12"/>
  <c r="E341" i="12"/>
  <c r="F341" i="12"/>
  <c r="G341" i="12"/>
  <c r="H341" i="12"/>
  <c r="I341" i="12"/>
  <c r="J341" i="12"/>
  <c r="K341" i="12"/>
  <c r="L341" i="12"/>
  <c r="M341" i="12"/>
  <c r="N341" i="12"/>
  <c r="O341" i="12"/>
  <c r="P341" i="12"/>
  <c r="Q341" i="12"/>
  <c r="R341" i="12"/>
  <c r="S341" i="12"/>
  <c r="T341" i="12"/>
  <c r="U341" i="12"/>
  <c r="V341" i="12"/>
  <c r="W341" i="12"/>
  <c r="X341" i="12"/>
  <c r="Y341" i="12"/>
  <c r="Z341" i="12"/>
  <c r="AA341" i="12"/>
  <c r="AB341" i="12"/>
  <c r="AC341" i="12"/>
  <c r="AD341" i="12"/>
  <c r="AE341" i="12"/>
  <c r="AF341" i="12"/>
  <c r="AG341" i="12"/>
  <c r="AH341" i="12"/>
  <c r="AI341" i="12"/>
  <c r="AJ341" i="12"/>
  <c r="AK341" i="12"/>
  <c r="AL341" i="12"/>
  <c r="AM341" i="12"/>
  <c r="AN341" i="12"/>
  <c r="AO341" i="12"/>
  <c r="AP341" i="12"/>
  <c r="AQ341" i="12"/>
  <c r="AR341" i="12"/>
  <c r="AS341" i="12"/>
  <c r="AT341" i="12"/>
  <c r="BR341" i="12" s="1"/>
  <c r="AU341" i="12"/>
  <c r="AV341" i="12"/>
  <c r="AW341" i="12"/>
  <c r="AX341" i="12"/>
  <c r="BG341" i="12"/>
  <c r="BK341" i="12"/>
  <c r="C342" i="12"/>
  <c r="D342" i="12"/>
  <c r="E342" i="12"/>
  <c r="F342" i="12"/>
  <c r="G342" i="12"/>
  <c r="H342" i="12"/>
  <c r="BD342" i="12" s="1"/>
  <c r="I342" i="12"/>
  <c r="J342" i="12"/>
  <c r="K342" i="12"/>
  <c r="L342" i="12"/>
  <c r="M342" i="12"/>
  <c r="N342" i="12"/>
  <c r="O342" i="12"/>
  <c r="P342" i="12"/>
  <c r="Q342" i="12"/>
  <c r="R342" i="12"/>
  <c r="S342" i="12"/>
  <c r="BO342" i="12" s="1"/>
  <c r="T342" i="12"/>
  <c r="U342" i="12"/>
  <c r="V342" i="12"/>
  <c r="W342" i="12"/>
  <c r="X342" i="12"/>
  <c r="Y342" i="12"/>
  <c r="Z342" i="12"/>
  <c r="AA342" i="12"/>
  <c r="AB342" i="12"/>
  <c r="AC342" i="12"/>
  <c r="AD342" i="12"/>
  <c r="AE342" i="12"/>
  <c r="AF342" i="12"/>
  <c r="AG342" i="12"/>
  <c r="AH342" i="12"/>
  <c r="AI342" i="12"/>
  <c r="BG342" i="12" s="1"/>
  <c r="AJ342" i="12"/>
  <c r="BH342" i="12" s="1"/>
  <c r="AK342" i="12"/>
  <c r="AL342" i="12"/>
  <c r="AM342" i="12"/>
  <c r="AN342" i="12"/>
  <c r="AO342" i="12"/>
  <c r="AP342" i="12"/>
  <c r="BN342" i="12" s="1"/>
  <c r="AQ342" i="12"/>
  <c r="AR342" i="12"/>
  <c r="AS342" i="12"/>
  <c r="AT342" i="12"/>
  <c r="AU342" i="12"/>
  <c r="BS342" i="12" s="1"/>
  <c r="AV342" i="12"/>
  <c r="AW342" i="12"/>
  <c r="AX342" i="12"/>
  <c r="BC342" i="12"/>
  <c r="C343" i="12"/>
  <c r="D343" i="12"/>
  <c r="E343" i="12"/>
  <c r="F343" i="12"/>
  <c r="G343" i="12"/>
  <c r="BC343" i="12" s="1"/>
  <c r="H343" i="12"/>
  <c r="I343" i="12"/>
  <c r="BE343" i="12" s="1"/>
  <c r="J343" i="12"/>
  <c r="K343" i="12"/>
  <c r="L343" i="12"/>
  <c r="M343" i="12"/>
  <c r="N343" i="12"/>
  <c r="O343" i="12"/>
  <c r="BK343" i="12" s="1"/>
  <c r="P343" i="12"/>
  <c r="Q343" i="12"/>
  <c r="R343" i="12"/>
  <c r="S343" i="12"/>
  <c r="T343" i="12"/>
  <c r="U343" i="12"/>
  <c r="V343" i="12"/>
  <c r="W343" i="12"/>
  <c r="BS343" i="12" s="1"/>
  <c r="X343" i="12"/>
  <c r="Y343" i="12"/>
  <c r="Z343" i="12"/>
  <c r="AA343" i="12"/>
  <c r="AB343" i="12"/>
  <c r="AC343" i="12"/>
  <c r="AD343" i="12"/>
  <c r="AE343" i="12"/>
  <c r="AF343" i="12"/>
  <c r="AG343" i="12"/>
  <c r="AH343" i="12"/>
  <c r="AI343" i="12"/>
  <c r="AJ343" i="12"/>
  <c r="AK343" i="12"/>
  <c r="AL343" i="12"/>
  <c r="AM343" i="12"/>
  <c r="AN343" i="12"/>
  <c r="AO343" i="12"/>
  <c r="AP343" i="12"/>
  <c r="AQ343" i="12"/>
  <c r="AR343" i="12"/>
  <c r="AS343" i="12"/>
  <c r="AT343" i="12"/>
  <c r="AU343" i="12"/>
  <c r="AV343" i="12"/>
  <c r="AW343" i="12"/>
  <c r="AX343" i="12"/>
  <c r="C344" i="12"/>
  <c r="D344" i="12"/>
  <c r="E344" i="12"/>
  <c r="F344" i="12"/>
  <c r="G344" i="12"/>
  <c r="H344" i="12"/>
  <c r="I344" i="12"/>
  <c r="J344" i="12"/>
  <c r="K344" i="12"/>
  <c r="L344" i="12"/>
  <c r="M344" i="12"/>
  <c r="N344" i="12"/>
  <c r="O344" i="12"/>
  <c r="P344" i="12"/>
  <c r="Q344" i="12"/>
  <c r="R344" i="12"/>
  <c r="S344" i="12"/>
  <c r="T344" i="12"/>
  <c r="U344" i="12"/>
  <c r="V344" i="12"/>
  <c r="W344" i="12"/>
  <c r="X344" i="12"/>
  <c r="Y344" i="12"/>
  <c r="Z344" i="12"/>
  <c r="AA344" i="12"/>
  <c r="AB344" i="12"/>
  <c r="AC344" i="12"/>
  <c r="AD344" i="12"/>
  <c r="BB344" i="12" s="1"/>
  <c r="AE344" i="12"/>
  <c r="AF344" i="12"/>
  <c r="AG344" i="12"/>
  <c r="AH344" i="12"/>
  <c r="BF344" i="12" s="1"/>
  <c r="AI344" i="12"/>
  <c r="AJ344" i="12"/>
  <c r="AK344" i="12"/>
  <c r="BI344" i="12" s="1"/>
  <c r="AL344" i="12"/>
  <c r="BJ344" i="12" s="1"/>
  <c r="AM344" i="12"/>
  <c r="AN344" i="12"/>
  <c r="AO344" i="12"/>
  <c r="AP344" i="12"/>
  <c r="BN344" i="12" s="1"/>
  <c r="AQ344" i="12"/>
  <c r="AR344" i="12"/>
  <c r="AS344" i="12"/>
  <c r="AT344" i="12"/>
  <c r="BR344" i="12" s="1"/>
  <c r="AU344" i="12"/>
  <c r="AV344" i="12"/>
  <c r="AW344" i="12"/>
  <c r="AX344" i="12"/>
  <c r="BV344" i="12" s="1"/>
  <c r="C345" i="12"/>
  <c r="D345" i="12"/>
  <c r="E345" i="12"/>
  <c r="F345" i="12"/>
  <c r="G345" i="12"/>
  <c r="H345" i="12"/>
  <c r="I345" i="12"/>
  <c r="J345" i="12"/>
  <c r="BF345" i="12" s="1"/>
  <c r="K345" i="12"/>
  <c r="L345" i="12"/>
  <c r="M345" i="12"/>
  <c r="N345" i="12"/>
  <c r="O345" i="12"/>
  <c r="P345" i="12"/>
  <c r="Q345" i="12"/>
  <c r="R345" i="12"/>
  <c r="BN345" i="12" s="1"/>
  <c r="S345" i="12"/>
  <c r="T345" i="12"/>
  <c r="U345" i="12"/>
  <c r="V345" i="12"/>
  <c r="W345" i="12"/>
  <c r="X345" i="12"/>
  <c r="Y345" i="12"/>
  <c r="Z345" i="12"/>
  <c r="AA345" i="12"/>
  <c r="AB345" i="12"/>
  <c r="AC345" i="12"/>
  <c r="AD345" i="12"/>
  <c r="AE345" i="12"/>
  <c r="BC345" i="12" s="1"/>
  <c r="AF345" i="12"/>
  <c r="AG345" i="12"/>
  <c r="AH345" i="12"/>
  <c r="AI345" i="12"/>
  <c r="BG345" i="12" s="1"/>
  <c r="AJ345" i="12"/>
  <c r="AK345" i="12"/>
  <c r="AL345" i="12"/>
  <c r="AM345" i="12"/>
  <c r="BK345" i="12" s="1"/>
  <c r="AN345" i="12"/>
  <c r="AO345" i="12"/>
  <c r="AP345" i="12"/>
  <c r="AQ345" i="12"/>
  <c r="AR345" i="12"/>
  <c r="AS345" i="12"/>
  <c r="AT345" i="12"/>
  <c r="AU345" i="12"/>
  <c r="AV345" i="12"/>
  <c r="AW345" i="12"/>
  <c r="AX345" i="12"/>
  <c r="BV345" i="12" s="1"/>
  <c r="BB345" i="12"/>
  <c r="BR345" i="12"/>
  <c r="C346" i="12"/>
  <c r="D346" i="12"/>
  <c r="E346" i="12"/>
  <c r="F346" i="12"/>
  <c r="G346" i="12"/>
  <c r="BC346" i="12" s="1"/>
  <c r="H346" i="12"/>
  <c r="I346" i="12"/>
  <c r="J346" i="12"/>
  <c r="K346" i="12"/>
  <c r="L346" i="12"/>
  <c r="M346" i="12"/>
  <c r="N346" i="12"/>
  <c r="O346" i="12"/>
  <c r="P346" i="12"/>
  <c r="Q346" i="12"/>
  <c r="R346" i="12"/>
  <c r="S346" i="12"/>
  <c r="T346" i="12"/>
  <c r="U346" i="12"/>
  <c r="V346" i="12"/>
  <c r="W346" i="12"/>
  <c r="X346" i="12"/>
  <c r="Y346" i="12"/>
  <c r="Z346" i="12"/>
  <c r="AA346" i="12"/>
  <c r="AB346" i="12"/>
  <c r="AZ346" i="12" s="1"/>
  <c r="AC346" i="12"/>
  <c r="AD346" i="12"/>
  <c r="AE346" i="12"/>
  <c r="AF346" i="12"/>
  <c r="BD346" i="12" s="1"/>
  <c r="AG346" i="12"/>
  <c r="AH346" i="12"/>
  <c r="AI346" i="12"/>
  <c r="AJ346" i="12"/>
  <c r="BH346" i="12" s="1"/>
  <c r="AK346" i="12"/>
  <c r="AL346" i="12"/>
  <c r="AM346" i="12"/>
  <c r="AN346" i="12"/>
  <c r="BL346" i="12" s="1"/>
  <c r="AO346" i="12"/>
  <c r="AP346" i="12"/>
  <c r="AQ346" i="12"/>
  <c r="AR346" i="12"/>
  <c r="AS346" i="12"/>
  <c r="AT346" i="12"/>
  <c r="AU346" i="12"/>
  <c r="AV346" i="12"/>
  <c r="AW346" i="12"/>
  <c r="AX346" i="12"/>
  <c r="C347" i="12"/>
  <c r="D347" i="12"/>
  <c r="E347" i="12"/>
  <c r="F347" i="12"/>
  <c r="G347" i="12"/>
  <c r="H347" i="12"/>
  <c r="BD347" i="12" s="1"/>
  <c r="I347" i="12"/>
  <c r="J347" i="12"/>
  <c r="K347" i="12"/>
  <c r="L347" i="12"/>
  <c r="M347" i="12"/>
  <c r="N347" i="12"/>
  <c r="O347" i="12"/>
  <c r="P347" i="12"/>
  <c r="Q347" i="12"/>
  <c r="R347" i="12"/>
  <c r="S347" i="12"/>
  <c r="T347" i="12"/>
  <c r="U347" i="12"/>
  <c r="V347" i="12"/>
  <c r="W347" i="12"/>
  <c r="X347" i="12"/>
  <c r="Y347" i="12"/>
  <c r="Z347" i="12"/>
  <c r="AA347" i="12"/>
  <c r="AB347" i="12"/>
  <c r="AC347" i="12"/>
  <c r="BA347" i="12" s="1"/>
  <c r="AD347" i="12"/>
  <c r="AE347" i="12"/>
  <c r="AF347" i="12"/>
  <c r="AG347" i="12"/>
  <c r="BE347" i="12" s="1"/>
  <c r="AH347" i="12"/>
  <c r="AI347" i="12"/>
  <c r="AJ347" i="12"/>
  <c r="AK347" i="12"/>
  <c r="BI347" i="12" s="1"/>
  <c r="AL347" i="12"/>
  <c r="AM347" i="12"/>
  <c r="AN347" i="12"/>
  <c r="AO347" i="12"/>
  <c r="BM347" i="12" s="1"/>
  <c r="AP347" i="12"/>
  <c r="AQ347" i="12"/>
  <c r="AR347" i="12"/>
  <c r="AS347" i="12"/>
  <c r="BQ347" i="12" s="1"/>
  <c r="AT347" i="12"/>
  <c r="AU347" i="12"/>
  <c r="AV347" i="12"/>
  <c r="AW347" i="12"/>
  <c r="AX347" i="12"/>
  <c r="BT347" i="12"/>
  <c r="C348" i="12"/>
  <c r="D348" i="12"/>
  <c r="E348" i="12"/>
  <c r="F348" i="12"/>
  <c r="G348" i="12"/>
  <c r="H348" i="12"/>
  <c r="I348" i="12"/>
  <c r="J348" i="12"/>
  <c r="K348" i="12"/>
  <c r="L348" i="12"/>
  <c r="M348" i="12"/>
  <c r="N348" i="12"/>
  <c r="O348" i="12"/>
  <c r="P348" i="12"/>
  <c r="Q348" i="12"/>
  <c r="R348" i="12"/>
  <c r="S348" i="12"/>
  <c r="T348" i="12"/>
  <c r="U348" i="12"/>
  <c r="V348" i="12"/>
  <c r="W348" i="12"/>
  <c r="X348" i="12"/>
  <c r="Y348" i="12"/>
  <c r="Z348" i="12"/>
  <c r="AA348" i="12"/>
  <c r="AB348" i="12"/>
  <c r="AC348" i="12"/>
  <c r="BA348" i="12" s="1"/>
  <c r="AD348" i="12"/>
  <c r="BB348" i="12" s="1"/>
  <c r="AE348" i="12"/>
  <c r="AF348" i="12"/>
  <c r="AG348" i="12"/>
  <c r="AH348" i="12"/>
  <c r="BF348" i="12" s="1"/>
  <c r="AI348" i="12"/>
  <c r="AJ348" i="12"/>
  <c r="AK348" i="12"/>
  <c r="AL348" i="12"/>
  <c r="BJ348" i="12" s="1"/>
  <c r="AM348" i="12"/>
  <c r="AN348" i="12"/>
  <c r="AO348" i="12"/>
  <c r="AP348" i="12"/>
  <c r="BN348" i="12" s="1"/>
  <c r="AQ348" i="12"/>
  <c r="AR348" i="12"/>
  <c r="AS348" i="12"/>
  <c r="BQ348" i="12" s="1"/>
  <c r="AT348" i="12"/>
  <c r="BR348" i="12" s="1"/>
  <c r="AU348" i="12"/>
  <c r="AV348" i="12"/>
  <c r="AW348" i="12"/>
  <c r="AX348" i="12"/>
  <c r="C349" i="12"/>
  <c r="D349" i="12"/>
  <c r="E349" i="12"/>
  <c r="F349" i="12"/>
  <c r="G349" i="12"/>
  <c r="H349" i="12"/>
  <c r="I349" i="12"/>
  <c r="J349" i="12"/>
  <c r="K349" i="12"/>
  <c r="L349" i="12"/>
  <c r="M349" i="12"/>
  <c r="N349" i="12"/>
  <c r="O349" i="12"/>
  <c r="P349" i="12"/>
  <c r="Q349" i="12"/>
  <c r="R349" i="12"/>
  <c r="S349" i="12"/>
  <c r="T349" i="12"/>
  <c r="U349" i="12"/>
  <c r="V349" i="12"/>
  <c r="W349" i="12"/>
  <c r="X349" i="12"/>
  <c r="Y349" i="12"/>
  <c r="Z349" i="12"/>
  <c r="AA349" i="12"/>
  <c r="AB349" i="12"/>
  <c r="AC349" i="12"/>
  <c r="AD349" i="12"/>
  <c r="AE349" i="12"/>
  <c r="BC349" i="12" s="1"/>
  <c r="AF349" i="12"/>
  <c r="AG349" i="12"/>
  <c r="AH349" i="12"/>
  <c r="AI349" i="12"/>
  <c r="BG349" i="12" s="1"/>
  <c r="AJ349" i="12"/>
  <c r="AK349" i="12"/>
  <c r="AL349" i="12"/>
  <c r="AM349" i="12"/>
  <c r="BK349" i="12" s="1"/>
  <c r="AN349" i="12"/>
  <c r="AO349" i="12"/>
  <c r="AP349" i="12"/>
  <c r="AQ349" i="12"/>
  <c r="BO349" i="12" s="1"/>
  <c r="AR349" i="12"/>
  <c r="AS349" i="12"/>
  <c r="AT349" i="12"/>
  <c r="AU349" i="12"/>
  <c r="AV349" i="12"/>
  <c r="AW349" i="12"/>
  <c r="AX349" i="12"/>
  <c r="BJ349" i="12"/>
  <c r="C350" i="12"/>
  <c r="D350" i="12"/>
  <c r="E350" i="12"/>
  <c r="F350" i="12"/>
  <c r="G350" i="12"/>
  <c r="H350" i="12"/>
  <c r="I350" i="12"/>
  <c r="J350" i="12"/>
  <c r="K350" i="12"/>
  <c r="L350" i="12"/>
  <c r="M350" i="12"/>
  <c r="N350" i="12"/>
  <c r="O350" i="12"/>
  <c r="P350" i="12"/>
  <c r="Q350" i="12"/>
  <c r="R350" i="12"/>
  <c r="S350" i="12"/>
  <c r="T350" i="12"/>
  <c r="U350" i="12"/>
  <c r="V350" i="12"/>
  <c r="W350" i="12"/>
  <c r="X350" i="12"/>
  <c r="Y350" i="12"/>
  <c r="Z350" i="12"/>
  <c r="AA350" i="12"/>
  <c r="AB350" i="12"/>
  <c r="AZ350" i="12" s="1"/>
  <c r="AC350" i="12"/>
  <c r="AD350" i="12"/>
  <c r="AE350" i="12"/>
  <c r="AF350" i="12"/>
  <c r="BD350" i="12" s="1"/>
  <c r="AG350" i="12"/>
  <c r="AH350" i="12"/>
  <c r="AI350" i="12"/>
  <c r="BG350" i="12" s="1"/>
  <c r="AJ350" i="12"/>
  <c r="BH350" i="12" s="1"/>
  <c r="AK350" i="12"/>
  <c r="AL350" i="12"/>
  <c r="AM350" i="12"/>
  <c r="AN350" i="12"/>
  <c r="BL350" i="12" s="1"/>
  <c r="AO350" i="12"/>
  <c r="AP350" i="12"/>
  <c r="AQ350" i="12"/>
  <c r="AR350" i="12"/>
  <c r="BP350" i="12" s="1"/>
  <c r="AS350" i="12"/>
  <c r="AT350" i="12"/>
  <c r="AU350" i="12"/>
  <c r="AV350" i="12"/>
  <c r="AW350" i="12"/>
  <c r="AX350" i="12"/>
  <c r="BC350" i="12"/>
  <c r="C351" i="12"/>
  <c r="D351" i="12"/>
  <c r="E351" i="12"/>
  <c r="F351" i="12"/>
  <c r="G351" i="12"/>
  <c r="H351" i="12"/>
  <c r="BD351" i="12" s="1"/>
  <c r="I351" i="12"/>
  <c r="J351" i="12"/>
  <c r="K351" i="12"/>
  <c r="L351" i="12"/>
  <c r="M351" i="12"/>
  <c r="N351" i="12"/>
  <c r="O351" i="12"/>
  <c r="P351" i="12"/>
  <c r="Q351" i="12"/>
  <c r="R351" i="12"/>
  <c r="S351" i="12"/>
  <c r="T351" i="12"/>
  <c r="U351" i="12"/>
  <c r="V351" i="12"/>
  <c r="W351" i="12"/>
  <c r="X351" i="12"/>
  <c r="BT351" i="12" s="1"/>
  <c r="Y351" i="12"/>
  <c r="Z351" i="12"/>
  <c r="AA351" i="12"/>
  <c r="AB351" i="12"/>
  <c r="AC351" i="12"/>
  <c r="BA351" i="12" s="1"/>
  <c r="AD351" i="12"/>
  <c r="AE351" i="12"/>
  <c r="AF351" i="12"/>
  <c r="AG351" i="12"/>
  <c r="BE351" i="12" s="1"/>
  <c r="AH351" i="12"/>
  <c r="AI351" i="12"/>
  <c r="AJ351" i="12"/>
  <c r="AK351" i="12"/>
  <c r="BI351" i="12" s="1"/>
  <c r="AL351" i="12"/>
  <c r="AM351" i="12"/>
  <c r="AN351" i="12"/>
  <c r="AO351" i="12"/>
  <c r="BM351" i="12" s="1"/>
  <c r="AP351" i="12"/>
  <c r="AQ351" i="12"/>
  <c r="AR351" i="12"/>
  <c r="AS351" i="12"/>
  <c r="AT351" i="12"/>
  <c r="AU351" i="12"/>
  <c r="AV351" i="12"/>
  <c r="AW351" i="12"/>
  <c r="AX351" i="12"/>
  <c r="AZ351" i="12"/>
  <c r="C352" i="12"/>
  <c r="D352" i="12"/>
  <c r="E352" i="12"/>
  <c r="F352" i="12"/>
  <c r="G352" i="12"/>
  <c r="H352" i="12"/>
  <c r="I352" i="12"/>
  <c r="J352" i="12"/>
  <c r="K352" i="12"/>
  <c r="L352" i="12"/>
  <c r="M352" i="12"/>
  <c r="N352" i="12"/>
  <c r="O352" i="12"/>
  <c r="P352" i="12"/>
  <c r="Q352" i="12"/>
  <c r="R352" i="12"/>
  <c r="S352" i="12"/>
  <c r="T352" i="12"/>
  <c r="U352" i="12"/>
  <c r="V352" i="12"/>
  <c r="W352" i="12"/>
  <c r="X352" i="12"/>
  <c r="Y352" i="12"/>
  <c r="Z352" i="12"/>
  <c r="AA352" i="12"/>
  <c r="AB352" i="12"/>
  <c r="AC352" i="12"/>
  <c r="AD352" i="12"/>
  <c r="BB352" i="12" s="1"/>
  <c r="AE352" i="12"/>
  <c r="AF352" i="12"/>
  <c r="AG352" i="12"/>
  <c r="BE352" i="12" s="1"/>
  <c r="AH352" i="12"/>
  <c r="BF352" i="12" s="1"/>
  <c r="AI352" i="12"/>
  <c r="AJ352" i="12"/>
  <c r="AK352" i="12"/>
  <c r="AL352" i="12"/>
  <c r="BJ352" i="12" s="1"/>
  <c r="AM352" i="12"/>
  <c r="AN352" i="12"/>
  <c r="AO352" i="12"/>
  <c r="AP352" i="12"/>
  <c r="BN352" i="12" s="1"/>
  <c r="AQ352" i="12"/>
  <c r="AR352" i="12"/>
  <c r="AS352" i="12"/>
  <c r="AT352" i="12"/>
  <c r="BR352" i="12" s="1"/>
  <c r="AU352" i="12"/>
  <c r="AV352" i="12"/>
  <c r="AW352" i="12"/>
  <c r="AX352" i="12"/>
  <c r="C353" i="12"/>
  <c r="D353" i="12"/>
  <c r="E353" i="12"/>
  <c r="F353" i="12"/>
  <c r="G353" i="12"/>
  <c r="H353" i="12"/>
  <c r="I353" i="12"/>
  <c r="J353" i="12"/>
  <c r="K353" i="12"/>
  <c r="L353" i="12"/>
  <c r="M353" i="12"/>
  <c r="N353" i="12"/>
  <c r="O353" i="12"/>
  <c r="P353" i="12"/>
  <c r="Q353" i="12"/>
  <c r="R353" i="12"/>
  <c r="S353" i="12"/>
  <c r="T353" i="12"/>
  <c r="U353" i="12"/>
  <c r="V353" i="12"/>
  <c r="W353" i="12"/>
  <c r="X353" i="12"/>
  <c r="Y353" i="12"/>
  <c r="Z353" i="12"/>
  <c r="AA353" i="12"/>
  <c r="AB353" i="12"/>
  <c r="AC353" i="12"/>
  <c r="AD353" i="12"/>
  <c r="BB353" i="12" s="1"/>
  <c r="AE353" i="12"/>
  <c r="BC353" i="12" s="1"/>
  <c r="AF353" i="12"/>
  <c r="AG353" i="12"/>
  <c r="AH353" i="12"/>
  <c r="AI353" i="12"/>
  <c r="BG353" i="12" s="1"/>
  <c r="AJ353" i="12"/>
  <c r="AK353" i="12"/>
  <c r="AL353" i="12"/>
  <c r="AM353" i="12"/>
  <c r="BK353" i="12" s="1"/>
  <c r="AN353" i="12"/>
  <c r="AO353" i="12"/>
  <c r="AP353" i="12"/>
  <c r="AQ353" i="12"/>
  <c r="BO353" i="12" s="1"/>
  <c r="AR353" i="12"/>
  <c r="AS353" i="12"/>
  <c r="AT353" i="12"/>
  <c r="AU353" i="12"/>
  <c r="AV353" i="12"/>
  <c r="AW353" i="12"/>
  <c r="AX353" i="12"/>
  <c r="C354" i="12"/>
  <c r="D354" i="12"/>
  <c r="E354" i="12"/>
  <c r="F354" i="12"/>
  <c r="G354" i="12"/>
  <c r="H354" i="12"/>
  <c r="I354" i="12"/>
  <c r="J354" i="12"/>
  <c r="K354" i="12"/>
  <c r="L354" i="12"/>
  <c r="M354" i="12"/>
  <c r="N354" i="12"/>
  <c r="O354" i="12"/>
  <c r="P354" i="12"/>
  <c r="Q354" i="12"/>
  <c r="R354" i="12"/>
  <c r="S354" i="12"/>
  <c r="T354" i="12"/>
  <c r="U354" i="12"/>
  <c r="V354" i="12"/>
  <c r="W354" i="12"/>
  <c r="X354" i="12"/>
  <c r="Y354" i="12"/>
  <c r="Z354" i="12"/>
  <c r="AA354" i="12"/>
  <c r="AB354" i="12"/>
  <c r="AC354" i="12"/>
  <c r="AD354" i="12"/>
  <c r="AE354" i="12"/>
  <c r="AF354" i="12"/>
  <c r="AG354" i="12"/>
  <c r="AH354" i="12"/>
  <c r="AI354" i="12"/>
  <c r="AJ354" i="12"/>
  <c r="AK354" i="12"/>
  <c r="AL354" i="12"/>
  <c r="AM354" i="12"/>
  <c r="AN354" i="12"/>
  <c r="AO354" i="12"/>
  <c r="AP354" i="12"/>
  <c r="AQ354" i="12"/>
  <c r="AR354" i="12"/>
  <c r="AS354" i="12"/>
  <c r="AT354" i="12"/>
  <c r="AU354" i="12"/>
  <c r="AV354" i="12"/>
  <c r="AW354" i="12"/>
  <c r="AX354" i="12"/>
  <c r="AY354" i="12"/>
  <c r="AZ354" i="12"/>
  <c r="BA354" i="12"/>
  <c r="BB354" i="12"/>
  <c r="BC354" i="12"/>
  <c r="BD354" i="12"/>
  <c r="BE354" i="12"/>
  <c r="BF354" i="12"/>
  <c r="BG354" i="12"/>
  <c r="BH354" i="12"/>
  <c r="BI354" i="12"/>
  <c r="BJ354" i="12"/>
  <c r="BK354" i="12"/>
  <c r="BL354" i="12"/>
  <c r="BM354" i="12"/>
  <c r="BN354" i="12"/>
  <c r="BO354" i="12"/>
  <c r="BP354" i="12"/>
  <c r="BQ354" i="12"/>
  <c r="BR354" i="12"/>
  <c r="BS354" i="12"/>
  <c r="BT354" i="12"/>
  <c r="BU354" i="12"/>
  <c r="BV354" i="12"/>
  <c r="C355" i="12"/>
  <c r="D355" i="12"/>
  <c r="E355" i="12"/>
  <c r="F355" i="12"/>
  <c r="G355" i="12"/>
  <c r="H355" i="12"/>
  <c r="I355" i="12"/>
  <c r="J355" i="12"/>
  <c r="K355" i="12"/>
  <c r="L355" i="12"/>
  <c r="M355" i="12"/>
  <c r="N355" i="12"/>
  <c r="O355" i="12"/>
  <c r="P355" i="12"/>
  <c r="Q355" i="12"/>
  <c r="R355" i="12"/>
  <c r="S355" i="12"/>
  <c r="T355" i="12"/>
  <c r="U355" i="12"/>
  <c r="V355" i="12"/>
  <c r="W355" i="12"/>
  <c r="X355" i="12"/>
  <c r="Y355" i="12"/>
  <c r="Z355" i="12"/>
  <c r="AA355" i="12"/>
  <c r="AB355" i="12"/>
  <c r="AC355" i="12"/>
  <c r="AD355" i="12"/>
  <c r="AE355" i="12"/>
  <c r="AF355" i="12"/>
  <c r="AG355" i="12"/>
  <c r="AH355" i="12"/>
  <c r="AI355" i="12"/>
  <c r="AJ355" i="12"/>
  <c r="AK355" i="12"/>
  <c r="AL355" i="12"/>
  <c r="AM355" i="12"/>
  <c r="AN355" i="12"/>
  <c r="AO355" i="12"/>
  <c r="AP355" i="12"/>
  <c r="AQ355" i="12"/>
  <c r="AR355" i="12"/>
  <c r="AS355" i="12"/>
  <c r="AT355" i="12"/>
  <c r="AU355" i="12"/>
  <c r="AV355" i="12"/>
  <c r="AW355" i="12"/>
  <c r="AX355" i="12"/>
  <c r="AY355" i="12"/>
  <c r="AZ355" i="12"/>
  <c r="BA355" i="12"/>
  <c r="BB355" i="12"/>
  <c r="BC355" i="12"/>
  <c r="BD355" i="12"/>
  <c r="BE355" i="12"/>
  <c r="BF355" i="12"/>
  <c r="BG355" i="12"/>
  <c r="BH355" i="12"/>
  <c r="BI355" i="12"/>
  <c r="BJ355" i="12"/>
  <c r="BK355" i="12"/>
  <c r="BL355" i="12"/>
  <c r="BM355" i="12"/>
  <c r="BN355" i="12"/>
  <c r="BO355" i="12"/>
  <c r="BP355" i="12"/>
  <c r="BQ355" i="12"/>
  <c r="BR355" i="12"/>
  <c r="BS355" i="12"/>
  <c r="BT355" i="12"/>
  <c r="BU355" i="12"/>
  <c r="BV355" i="12"/>
  <c r="C356" i="12"/>
  <c r="D356" i="12"/>
  <c r="E356" i="12"/>
  <c r="F356" i="12"/>
  <c r="G356" i="12"/>
  <c r="H356" i="12"/>
  <c r="I356" i="12"/>
  <c r="J356" i="12"/>
  <c r="K356" i="12"/>
  <c r="L356" i="12"/>
  <c r="M356" i="12"/>
  <c r="N356" i="12"/>
  <c r="O356" i="12"/>
  <c r="P356" i="12"/>
  <c r="Q356" i="12"/>
  <c r="R356" i="12"/>
  <c r="S356" i="12"/>
  <c r="T356" i="12"/>
  <c r="U356" i="12"/>
  <c r="V356" i="12"/>
  <c r="W356" i="12"/>
  <c r="X356" i="12"/>
  <c r="Y356" i="12"/>
  <c r="Z356" i="12"/>
  <c r="AA356" i="12"/>
  <c r="AB356" i="12"/>
  <c r="AC356" i="12"/>
  <c r="AD356" i="12"/>
  <c r="AE356" i="12"/>
  <c r="AF356" i="12"/>
  <c r="AG356" i="12"/>
  <c r="AH356" i="12"/>
  <c r="AI356" i="12"/>
  <c r="AJ356" i="12"/>
  <c r="AK356" i="12"/>
  <c r="AL356" i="12"/>
  <c r="AM356" i="12"/>
  <c r="AN356" i="12"/>
  <c r="AO356" i="12"/>
  <c r="AP356" i="12"/>
  <c r="AQ356" i="12"/>
  <c r="AR356" i="12"/>
  <c r="AS356" i="12"/>
  <c r="AT356" i="12"/>
  <c r="AU356" i="12"/>
  <c r="AV356" i="12"/>
  <c r="AW356" i="12"/>
  <c r="AX356" i="12"/>
  <c r="AY356" i="12"/>
  <c r="AZ356" i="12"/>
  <c r="BA356" i="12"/>
  <c r="BB356" i="12"/>
  <c r="BC356" i="12"/>
  <c r="BD356" i="12"/>
  <c r="BE356" i="12"/>
  <c r="BF356" i="12"/>
  <c r="BG356" i="12"/>
  <c r="BH356" i="12"/>
  <c r="BI356" i="12"/>
  <c r="BJ356" i="12"/>
  <c r="BK356" i="12"/>
  <c r="BL356" i="12"/>
  <c r="BM356" i="12"/>
  <c r="BN356" i="12"/>
  <c r="BO356" i="12"/>
  <c r="BP356" i="12"/>
  <c r="BQ356" i="12"/>
  <c r="BR356" i="12"/>
  <c r="BS356" i="12"/>
  <c r="BT356" i="12"/>
  <c r="BU356" i="12"/>
  <c r="BV356" i="12"/>
  <c r="C357" i="12"/>
  <c r="D357" i="12"/>
  <c r="E357" i="12"/>
  <c r="F357" i="12"/>
  <c r="G357" i="12"/>
  <c r="H357" i="12"/>
  <c r="I357" i="12"/>
  <c r="J357" i="12"/>
  <c r="K357" i="12"/>
  <c r="L357" i="12"/>
  <c r="M357" i="12"/>
  <c r="N357" i="12"/>
  <c r="O357" i="12"/>
  <c r="P357" i="12"/>
  <c r="Q357" i="12"/>
  <c r="R357" i="12"/>
  <c r="S357" i="12"/>
  <c r="T357" i="12"/>
  <c r="U357" i="12"/>
  <c r="V357" i="12"/>
  <c r="W357" i="12"/>
  <c r="X357" i="12"/>
  <c r="Y357" i="12"/>
  <c r="Z357" i="12"/>
  <c r="AA357" i="12"/>
  <c r="AB357" i="12"/>
  <c r="AC357" i="12"/>
  <c r="AD357" i="12"/>
  <c r="AE357" i="12"/>
  <c r="AF357" i="12"/>
  <c r="AG357" i="12"/>
  <c r="AH357" i="12"/>
  <c r="AI357" i="12"/>
  <c r="AJ357" i="12"/>
  <c r="AK357" i="12"/>
  <c r="AL357" i="12"/>
  <c r="AM357" i="12"/>
  <c r="AN357" i="12"/>
  <c r="AO357" i="12"/>
  <c r="AP357" i="12"/>
  <c r="AQ357" i="12"/>
  <c r="AR357" i="12"/>
  <c r="AS357" i="12"/>
  <c r="AT357" i="12"/>
  <c r="AU357" i="12"/>
  <c r="AV357" i="12"/>
  <c r="AW357" i="12"/>
  <c r="AX357" i="12"/>
  <c r="AY357" i="12"/>
  <c r="AZ357" i="12"/>
  <c r="BA357" i="12"/>
  <c r="BB357" i="12"/>
  <c r="BC357" i="12"/>
  <c r="BD357" i="12"/>
  <c r="BE357" i="12"/>
  <c r="BF357" i="12"/>
  <c r="BG357" i="12"/>
  <c r="BH357" i="12"/>
  <c r="BI357" i="12"/>
  <c r="BJ357" i="12"/>
  <c r="BK357" i="12"/>
  <c r="BL357" i="12"/>
  <c r="BM357" i="12"/>
  <c r="BN357" i="12"/>
  <c r="BO357" i="12"/>
  <c r="BP357" i="12"/>
  <c r="BQ357" i="12"/>
  <c r="BR357" i="12"/>
  <c r="BS357" i="12"/>
  <c r="BT357" i="12"/>
  <c r="BU357" i="12"/>
  <c r="BV357" i="12"/>
  <c r="C358" i="12"/>
  <c r="D358" i="12"/>
  <c r="E358" i="12"/>
  <c r="F358" i="12"/>
  <c r="G358" i="12"/>
  <c r="H358" i="12"/>
  <c r="I358" i="12"/>
  <c r="J358" i="12"/>
  <c r="K358" i="12"/>
  <c r="L358" i="12"/>
  <c r="M358" i="12"/>
  <c r="N358" i="12"/>
  <c r="O358" i="12"/>
  <c r="P358" i="12"/>
  <c r="Q358" i="12"/>
  <c r="R358" i="12"/>
  <c r="S358" i="12"/>
  <c r="T358" i="12"/>
  <c r="U358" i="12"/>
  <c r="V358" i="12"/>
  <c r="W358" i="12"/>
  <c r="X358" i="12"/>
  <c r="Y358" i="12"/>
  <c r="Z358" i="12"/>
  <c r="AA358" i="12"/>
  <c r="AB358" i="12"/>
  <c r="AC358" i="12"/>
  <c r="AD358" i="12"/>
  <c r="AE358" i="12"/>
  <c r="AF358" i="12"/>
  <c r="AG358" i="12"/>
  <c r="AH358" i="12"/>
  <c r="AI358" i="12"/>
  <c r="AJ358" i="12"/>
  <c r="AK358" i="12"/>
  <c r="AL358" i="12"/>
  <c r="AM358" i="12"/>
  <c r="AN358" i="12"/>
  <c r="AO358" i="12"/>
  <c r="AP358" i="12"/>
  <c r="AQ358" i="12"/>
  <c r="AR358" i="12"/>
  <c r="AS358" i="12"/>
  <c r="AT358" i="12"/>
  <c r="AU358" i="12"/>
  <c r="AV358" i="12"/>
  <c r="AW358" i="12"/>
  <c r="AX358" i="12"/>
  <c r="AY358" i="12"/>
  <c r="AZ358" i="12"/>
  <c r="BA358" i="12"/>
  <c r="BB358" i="12"/>
  <c r="BC358" i="12"/>
  <c r="BD358" i="12"/>
  <c r="BE358" i="12"/>
  <c r="BF358" i="12"/>
  <c r="BG358" i="12"/>
  <c r="BH358" i="12"/>
  <c r="BI358" i="12"/>
  <c r="BJ358" i="12"/>
  <c r="BK358" i="12"/>
  <c r="BL358" i="12"/>
  <c r="BM358" i="12"/>
  <c r="BN358" i="12"/>
  <c r="BO358" i="12"/>
  <c r="BP358" i="12"/>
  <c r="BQ358" i="12"/>
  <c r="BR358" i="12"/>
  <c r="BS358" i="12"/>
  <c r="BT358" i="12"/>
  <c r="BU358" i="12"/>
  <c r="BV358" i="12"/>
  <c r="C359" i="12"/>
  <c r="D359" i="12"/>
  <c r="E359" i="12"/>
  <c r="F359" i="12"/>
  <c r="G359" i="12"/>
  <c r="H359" i="12"/>
  <c r="I359" i="12"/>
  <c r="J359" i="12"/>
  <c r="K359" i="12"/>
  <c r="L359" i="12"/>
  <c r="M359" i="12"/>
  <c r="N359" i="12"/>
  <c r="O359" i="12"/>
  <c r="P359" i="12"/>
  <c r="Q359" i="12"/>
  <c r="R359" i="12"/>
  <c r="S359" i="12"/>
  <c r="T359" i="12"/>
  <c r="U359" i="12"/>
  <c r="V359" i="12"/>
  <c r="W359" i="12"/>
  <c r="X359" i="12"/>
  <c r="Y359" i="12"/>
  <c r="Z359" i="12"/>
  <c r="AA359" i="12"/>
  <c r="AB359" i="12"/>
  <c r="AC359" i="12"/>
  <c r="AD359" i="12"/>
  <c r="AE359" i="12"/>
  <c r="AF359" i="12"/>
  <c r="AG359" i="12"/>
  <c r="AH359" i="12"/>
  <c r="AI359" i="12"/>
  <c r="AJ359" i="12"/>
  <c r="AK359" i="12"/>
  <c r="AL359" i="12"/>
  <c r="AM359" i="12"/>
  <c r="AN359" i="12"/>
  <c r="AO359" i="12"/>
  <c r="AP359" i="12"/>
  <c r="AQ359" i="12"/>
  <c r="AR359" i="12"/>
  <c r="AS359" i="12"/>
  <c r="AT359" i="12"/>
  <c r="AU359" i="12"/>
  <c r="AV359" i="12"/>
  <c r="AW359" i="12"/>
  <c r="AX359" i="12"/>
  <c r="AY359" i="12"/>
  <c r="AZ359" i="12"/>
  <c r="BA359" i="12"/>
  <c r="BB359" i="12"/>
  <c r="BC359" i="12"/>
  <c r="BD359" i="12"/>
  <c r="BE359" i="12"/>
  <c r="BF359" i="12"/>
  <c r="BG359" i="12"/>
  <c r="BH359" i="12"/>
  <c r="BI359" i="12"/>
  <c r="BJ359" i="12"/>
  <c r="BK359" i="12"/>
  <c r="BL359" i="12"/>
  <c r="BM359" i="12"/>
  <c r="BN359" i="12"/>
  <c r="BO359" i="12"/>
  <c r="BP359" i="12"/>
  <c r="BQ359" i="12"/>
  <c r="BR359" i="12"/>
  <c r="BS359" i="12"/>
  <c r="BT359" i="12"/>
  <c r="BU359" i="12"/>
  <c r="BV359" i="12"/>
  <c r="C360" i="12"/>
  <c r="D360" i="12"/>
  <c r="E360" i="12"/>
  <c r="F360" i="12"/>
  <c r="G360" i="12"/>
  <c r="H360" i="12"/>
  <c r="I360" i="12"/>
  <c r="J360" i="12"/>
  <c r="K360" i="12"/>
  <c r="L360" i="12"/>
  <c r="M360" i="12"/>
  <c r="N360" i="12"/>
  <c r="O360" i="12"/>
  <c r="P360" i="12"/>
  <c r="Q360" i="12"/>
  <c r="R360" i="12"/>
  <c r="S360" i="12"/>
  <c r="T360" i="12"/>
  <c r="U360" i="12"/>
  <c r="V360" i="12"/>
  <c r="W360" i="12"/>
  <c r="X360" i="12"/>
  <c r="Y360" i="12"/>
  <c r="Z360" i="12"/>
  <c r="AA360" i="12"/>
  <c r="AB360" i="12"/>
  <c r="AC360" i="12"/>
  <c r="AD360" i="12"/>
  <c r="AE360" i="12"/>
  <c r="AF360" i="12"/>
  <c r="AG360" i="12"/>
  <c r="AH360" i="12"/>
  <c r="AI360" i="12"/>
  <c r="AJ360" i="12"/>
  <c r="AK360" i="12"/>
  <c r="AL360" i="12"/>
  <c r="AM360" i="12"/>
  <c r="AN360" i="12"/>
  <c r="AO360" i="12"/>
  <c r="AP360" i="12"/>
  <c r="AQ360" i="12"/>
  <c r="AR360" i="12"/>
  <c r="AS360" i="12"/>
  <c r="AT360" i="12"/>
  <c r="AU360" i="12"/>
  <c r="AV360" i="12"/>
  <c r="AW360" i="12"/>
  <c r="AX360" i="12"/>
  <c r="AY360" i="12"/>
  <c r="AZ360" i="12"/>
  <c r="BA360" i="12"/>
  <c r="BB360" i="12"/>
  <c r="BC360" i="12"/>
  <c r="BD360" i="12"/>
  <c r="BE360" i="12"/>
  <c r="BF360" i="12"/>
  <c r="BG360" i="12"/>
  <c r="BH360" i="12"/>
  <c r="BI360" i="12"/>
  <c r="BJ360" i="12"/>
  <c r="BK360" i="12"/>
  <c r="BL360" i="12"/>
  <c r="BM360" i="12"/>
  <c r="BN360" i="12"/>
  <c r="BO360" i="12"/>
  <c r="BP360" i="12"/>
  <c r="BQ360" i="12"/>
  <c r="BR360" i="12"/>
  <c r="BS360" i="12"/>
  <c r="BT360" i="12"/>
  <c r="BU360" i="12"/>
  <c r="BV360" i="12"/>
  <c r="C361" i="12"/>
  <c r="D361" i="12"/>
  <c r="E361" i="12"/>
  <c r="F361" i="12"/>
  <c r="G361" i="12"/>
  <c r="H361" i="12"/>
  <c r="I361" i="12"/>
  <c r="J361" i="12"/>
  <c r="K361" i="12"/>
  <c r="L361" i="12"/>
  <c r="M361" i="12"/>
  <c r="N361" i="12"/>
  <c r="O361" i="12"/>
  <c r="P361" i="12"/>
  <c r="Q361" i="12"/>
  <c r="R361" i="12"/>
  <c r="S361" i="12"/>
  <c r="T361" i="12"/>
  <c r="U361" i="12"/>
  <c r="V361" i="12"/>
  <c r="W361" i="12"/>
  <c r="X361" i="12"/>
  <c r="Y361" i="12"/>
  <c r="Z361" i="12"/>
  <c r="AA361" i="12"/>
  <c r="AB361" i="12"/>
  <c r="AC361" i="12"/>
  <c r="AD361" i="12"/>
  <c r="AE361" i="12"/>
  <c r="AF361" i="12"/>
  <c r="AG361" i="12"/>
  <c r="AH361" i="12"/>
  <c r="AI361" i="12"/>
  <c r="AJ361" i="12"/>
  <c r="AK361" i="12"/>
  <c r="AL361" i="12"/>
  <c r="AM361" i="12"/>
  <c r="AN361" i="12"/>
  <c r="AO361" i="12"/>
  <c r="AP361" i="12"/>
  <c r="AQ361" i="12"/>
  <c r="AR361" i="12"/>
  <c r="AS361" i="12"/>
  <c r="AT361" i="12"/>
  <c r="AU361" i="12"/>
  <c r="AV361" i="12"/>
  <c r="AW361" i="12"/>
  <c r="AX361" i="12"/>
  <c r="AY361" i="12"/>
  <c r="AZ361" i="12"/>
  <c r="BA361" i="12"/>
  <c r="BB361" i="12"/>
  <c r="BC361" i="12"/>
  <c r="BD361" i="12"/>
  <c r="BE361" i="12"/>
  <c r="BF361" i="12"/>
  <c r="BG361" i="12"/>
  <c r="BH361" i="12"/>
  <c r="BI361" i="12"/>
  <c r="BJ361" i="12"/>
  <c r="BK361" i="12"/>
  <c r="BL361" i="12"/>
  <c r="BM361" i="12"/>
  <c r="BN361" i="12"/>
  <c r="BO361" i="12"/>
  <c r="BP361" i="12"/>
  <c r="BQ361" i="12"/>
  <c r="BR361" i="12"/>
  <c r="BS361" i="12"/>
  <c r="BT361" i="12"/>
  <c r="BU361" i="12"/>
  <c r="BV361" i="12"/>
  <c r="C362" i="12"/>
  <c r="D362" i="12"/>
  <c r="E362" i="12"/>
  <c r="F362" i="12"/>
  <c r="G362" i="12"/>
  <c r="H362" i="12"/>
  <c r="I362" i="12"/>
  <c r="J362" i="12"/>
  <c r="K362" i="12"/>
  <c r="L362" i="12"/>
  <c r="M362" i="12"/>
  <c r="N362" i="12"/>
  <c r="O362" i="12"/>
  <c r="P362" i="12"/>
  <c r="Q362" i="12"/>
  <c r="R362" i="12"/>
  <c r="S362" i="12"/>
  <c r="T362" i="12"/>
  <c r="U362" i="12"/>
  <c r="V362" i="12"/>
  <c r="W362" i="12"/>
  <c r="X362" i="12"/>
  <c r="Y362" i="12"/>
  <c r="Z362" i="12"/>
  <c r="AA362" i="12"/>
  <c r="AB362" i="12"/>
  <c r="AC362" i="12"/>
  <c r="AD362" i="12"/>
  <c r="AE362" i="12"/>
  <c r="AF362" i="12"/>
  <c r="AG362" i="12"/>
  <c r="AH362" i="12"/>
  <c r="AI362" i="12"/>
  <c r="AJ362" i="12"/>
  <c r="AK362" i="12"/>
  <c r="AL362" i="12"/>
  <c r="AM362" i="12"/>
  <c r="AN362" i="12"/>
  <c r="AO362" i="12"/>
  <c r="AP362" i="12"/>
  <c r="AQ362" i="12"/>
  <c r="AR362" i="12"/>
  <c r="AS362" i="12"/>
  <c r="AT362" i="12"/>
  <c r="AU362" i="12"/>
  <c r="AV362" i="12"/>
  <c r="AW362" i="12"/>
  <c r="AX362" i="12"/>
  <c r="AY362" i="12"/>
  <c r="AZ362" i="12"/>
  <c r="BA362" i="12"/>
  <c r="BB362" i="12"/>
  <c r="BC362" i="12"/>
  <c r="BD362" i="12"/>
  <c r="BE362" i="12"/>
  <c r="BF362" i="12"/>
  <c r="BG362" i="12"/>
  <c r="BH362" i="12"/>
  <c r="BI362" i="12"/>
  <c r="BJ362" i="12"/>
  <c r="BK362" i="12"/>
  <c r="BL362" i="12"/>
  <c r="BM362" i="12"/>
  <c r="BN362" i="12"/>
  <c r="BO362" i="12"/>
  <c r="BP362" i="12"/>
  <c r="BQ362" i="12"/>
  <c r="BR362" i="12"/>
  <c r="BS362" i="12"/>
  <c r="BT362" i="12"/>
  <c r="BU362" i="12"/>
  <c r="BV362" i="12"/>
  <c r="C363" i="12"/>
  <c r="D363" i="12"/>
  <c r="E363" i="12"/>
  <c r="F363" i="12"/>
  <c r="G363" i="12"/>
  <c r="H363" i="12"/>
  <c r="I363" i="12"/>
  <c r="J363" i="12"/>
  <c r="K363" i="12"/>
  <c r="L363" i="12"/>
  <c r="M363" i="12"/>
  <c r="N363" i="12"/>
  <c r="O363" i="12"/>
  <c r="P363" i="12"/>
  <c r="Q363" i="12"/>
  <c r="R363" i="12"/>
  <c r="S363" i="12"/>
  <c r="T363" i="12"/>
  <c r="U363" i="12"/>
  <c r="V363" i="12"/>
  <c r="W363" i="12"/>
  <c r="X363" i="12"/>
  <c r="Y363" i="12"/>
  <c r="Z363" i="12"/>
  <c r="AA363" i="12"/>
  <c r="AB363" i="12"/>
  <c r="AC363" i="12"/>
  <c r="AD363" i="12"/>
  <c r="AE363" i="12"/>
  <c r="AF363" i="12"/>
  <c r="AG363" i="12"/>
  <c r="AH363" i="12"/>
  <c r="AI363" i="12"/>
  <c r="AJ363" i="12"/>
  <c r="AK363" i="12"/>
  <c r="AL363" i="12"/>
  <c r="AM363" i="12"/>
  <c r="AN363" i="12"/>
  <c r="AO363" i="12"/>
  <c r="AP363" i="12"/>
  <c r="AQ363" i="12"/>
  <c r="AR363" i="12"/>
  <c r="AS363" i="12"/>
  <c r="AT363" i="12"/>
  <c r="AU363" i="12"/>
  <c r="AV363" i="12"/>
  <c r="AW363" i="12"/>
  <c r="AX363" i="12"/>
  <c r="AY363" i="12"/>
  <c r="AZ363" i="12"/>
  <c r="BA363" i="12"/>
  <c r="BB363" i="12"/>
  <c r="BC363" i="12"/>
  <c r="BD363" i="12"/>
  <c r="BE363" i="12"/>
  <c r="BF363" i="12"/>
  <c r="BG363" i="12"/>
  <c r="BH363" i="12"/>
  <c r="BI363" i="12"/>
  <c r="BJ363" i="12"/>
  <c r="BK363" i="12"/>
  <c r="BL363" i="12"/>
  <c r="BM363" i="12"/>
  <c r="BN363" i="12"/>
  <c r="BO363" i="12"/>
  <c r="BP363" i="12"/>
  <c r="BQ363" i="12"/>
  <c r="BR363" i="12"/>
  <c r="BS363" i="12"/>
  <c r="BT363" i="12"/>
  <c r="BU363" i="12"/>
  <c r="BV363" i="12"/>
  <c r="C364" i="12"/>
  <c r="D364" i="12"/>
  <c r="E364" i="12"/>
  <c r="F364" i="12"/>
  <c r="G364" i="12"/>
  <c r="H364" i="12"/>
  <c r="I364" i="12"/>
  <c r="J364" i="12"/>
  <c r="K364" i="12"/>
  <c r="L364" i="12"/>
  <c r="M364" i="12"/>
  <c r="N364" i="12"/>
  <c r="O364" i="12"/>
  <c r="P364" i="12"/>
  <c r="Q364" i="12"/>
  <c r="R364" i="12"/>
  <c r="S364" i="12"/>
  <c r="T364" i="12"/>
  <c r="U364" i="12"/>
  <c r="V364" i="12"/>
  <c r="W364" i="12"/>
  <c r="X364" i="12"/>
  <c r="Y364" i="12"/>
  <c r="Z364" i="12"/>
  <c r="AA364" i="12"/>
  <c r="AB364" i="12"/>
  <c r="AC364" i="12"/>
  <c r="AD364" i="12"/>
  <c r="AE364" i="12"/>
  <c r="AF364" i="12"/>
  <c r="AG364" i="12"/>
  <c r="AH364" i="12"/>
  <c r="AI364" i="12"/>
  <c r="AJ364" i="12"/>
  <c r="AK364" i="12"/>
  <c r="AL364" i="12"/>
  <c r="AM364" i="12"/>
  <c r="AN364" i="12"/>
  <c r="AO364" i="12"/>
  <c r="AP364" i="12"/>
  <c r="AQ364" i="12"/>
  <c r="AR364" i="12"/>
  <c r="AS364" i="12"/>
  <c r="AT364" i="12"/>
  <c r="AU364" i="12"/>
  <c r="AV364" i="12"/>
  <c r="AW364" i="12"/>
  <c r="AX364" i="12"/>
  <c r="AY364" i="12"/>
  <c r="AZ364" i="12"/>
  <c r="BA364" i="12"/>
  <c r="BB364" i="12"/>
  <c r="BC364" i="12"/>
  <c r="BD364" i="12"/>
  <c r="BE364" i="12"/>
  <c r="BF364" i="12"/>
  <c r="BG364" i="12"/>
  <c r="BH364" i="12"/>
  <c r="BI364" i="12"/>
  <c r="BJ364" i="12"/>
  <c r="BK364" i="12"/>
  <c r="BL364" i="12"/>
  <c r="BM364" i="12"/>
  <c r="BN364" i="12"/>
  <c r="BO364" i="12"/>
  <c r="BP364" i="12"/>
  <c r="BQ364" i="12"/>
  <c r="BR364" i="12"/>
  <c r="BS364" i="12"/>
  <c r="BT364" i="12"/>
  <c r="BU364" i="12"/>
  <c r="BV364" i="12"/>
  <c r="C365" i="12"/>
  <c r="D365" i="12"/>
  <c r="E365" i="12"/>
  <c r="F365" i="12"/>
  <c r="G365" i="12"/>
  <c r="H365" i="12"/>
  <c r="I365" i="12"/>
  <c r="J365" i="12"/>
  <c r="K365" i="12"/>
  <c r="L365" i="12"/>
  <c r="M365" i="12"/>
  <c r="N365" i="12"/>
  <c r="O365" i="12"/>
  <c r="P365" i="12"/>
  <c r="Q365" i="12"/>
  <c r="R365" i="12"/>
  <c r="S365" i="12"/>
  <c r="T365" i="12"/>
  <c r="U365" i="12"/>
  <c r="V365" i="12"/>
  <c r="W365" i="12"/>
  <c r="X365" i="12"/>
  <c r="Y365" i="12"/>
  <c r="Z365" i="12"/>
  <c r="AA365" i="12"/>
  <c r="AB365" i="12"/>
  <c r="AC365" i="12"/>
  <c r="AD365" i="12"/>
  <c r="AE365" i="12"/>
  <c r="AF365" i="12"/>
  <c r="AG365" i="12"/>
  <c r="AH365" i="12"/>
  <c r="AI365" i="12"/>
  <c r="AJ365" i="12"/>
  <c r="AK365" i="12"/>
  <c r="AL365" i="12"/>
  <c r="AM365" i="12"/>
  <c r="AN365" i="12"/>
  <c r="AO365" i="12"/>
  <c r="AP365" i="12"/>
  <c r="AQ365" i="12"/>
  <c r="AR365" i="12"/>
  <c r="AS365" i="12"/>
  <c r="AT365" i="12"/>
  <c r="AU365" i="12"/>
  <c r="AV365" i="12"/>
  <c r="AW365" i="12"/>
  <c r="AX365" i="12"/>
  <c r="AY365" i="12"/>
  <c r="AZ365" i="12"/>
  <c r="BA365" i="12"/>
  <c r="BB365" i="12"/>
  <c r="BC365" i="12"/>
  <c r="BD365" i="12"/>
  <c r="BE365" i="12"/>
  <c r="BF365" i="12"/>
  <c r="BG365" i="12"/>
  <c r="BH365" i="12"/>
  <c r="BI365" i="12"/>
  <c r="BJ365" i="12"/>
  <c r="BK365" i="12"/>
  <c r="BL365" i="12"/>
  <c r="BM365" i="12"/>
  <c r="BN365" i="12"/>
  <c r="BO365" i="12"/>
  <c r="BP365" i="12"/>
  <c r="BQ365" i="12"/>
  <c r="BR365" i="12"/>
  <c r="BS365" i="12"/>
  <c r="BT365" i="12"/>
  <c r="BU365" i="12"/>
  <c r="BV365" i="12"/>
  <c r="C366" i="12"/>
  <c r="D366" i="12"/>
  <c r="E366" i="12"/>
  <c r="F366" i="12"/>
  <c r="G366" i="12"/>
  <c r="H366" i="12"/>
  <c r="I366" i="12"/>
  <c r="J366" i="12"/>
  <c r="K366" i="12"/>
  <c r="L366" i="12"/>
  <c r="M366" i="12"/>
  <c r="N366" i="12"/>
  <c r="O366" i="12"/>
  <c r="P366" i="12"/>
  <c r="Q366" i="12"/>
  <c r="R366" i="12"/>
  <c r="S366" i="12"/>
  <c r="T366" i="12"/>
  <c r="U366" i="12"/>
  <c r="V366" i="12"/>
  <c r="W366" i="12"/>
  <c r="X366" i="12"/>
  <c r="Y366" i="12"/>
  <c r="Z366" i="12"/>
  <c r="AA366" i="12"/>
  <c r="AB366" i="12"/>
  <c r="AC366" i="12"/>
  <c r="AD366" i="12"/>
  <c r="AE366" i="12"/>
  <c r="AF366" i="12"/>
  <c r="AG366" i="12"/>
  <c r="AH366" i="12"/>
  <c r="AI366" i="12"/>
  <c r="AJ366" i="12"/>
  <c r="AK366" i="12"/>
  <c r="AL366" i="12"/>
  <c r="AM366" i="12"/>
  <c r="AN366" i="12"/>
  <c r="AO366" i="12"/>
  <c r="AP366" i="12"/>
  <c r="AQ366" i="12"/>
  <c r="AR366" i="12"/>
  <c r="AS366" i="12"/>
  <c r="AT366" i="12"/>
  <c r="AU366" i="12"/>
  <c r="AV366" i="12"/>
  <c r="AW366" i="12"/>
  <c r="AX366" i="12"/>
  <c r="AY366" i="12"/>
  <c r="AZ366" i="12"/>
  <c r="BA366" i="12"/>
  <c r="BB366" i="12"/>
  <c r="BC366" i="12"/>
  <c r="BD366" i="12"/>
  <c r="BE366" i="12"/>
  <c r="BF366" i="12"/>
  <c r="BG366" i="12"/>
  <c r="BH366" i="12"/>
  <c r="BI366" i="12"/>
  <c r="BJ366" i="12"/>
  <c r="BK366" i="12"/>
  <c r="BL366" i="12"/>
  <c r="BM366" i="12"/>
  <c r="BN366" i="12"/>
  <c r="BO366" i="12"/>
  <c r="BP366" i="12"/>
  <c r="BQ366" i="12"/>
  <c r="BR366" i="12"/>
  <c r="BS366" i="12"/>
  <c r="BT366" i="12"/>
  <c r="BU366" i="12"/>
  <c r="BV366" i="12"/>
  <c r="C367" i="12"/>
  <c r="D367" i="12"/>
  <c r="E367" i="12"/>
  <c r="F367" i="12"/>
  <c r="G367" i="12"/>
  <c r="H367" i="12"/>
  <c r="I367" i="12"/>
  <c r="J367" i="12"/>
  <c r="K367" i="12"/>
  <c r="L367" i="12"/>
  <c r="M367" i="12"/>
  <c r="N367" i="12"/>
  <c r="O367" i="12"/>
  <c r="P367" i="12"/>
  <c r="Q367" i="12"/>
  <c r="R367" i="12"/>
  <c r="S367" i="12"/>
  <c r="T367" i="12"/>
  <c r="U367" i="12"/>
  <c r="V367" i="12"/>
  <c r="W367" i="12"/>
  <c r="X367" i="12"/>
  <c r="Y367" i="12"/>
  <c r="Z367" i="12"/>
  <c r="AA367" i="12"/>
  <c r="AB367" i="12"/>
  <c r="AC367" i="12"/>
  <c r="AD367" i="12"/>
  <c r="AE367" i="12"/>
  <c r="AF367" i="12"/>
  <c r="AG367" i="12"/>
  <c r="AH367" i="12"/>
  <c r="AI367" i="12"/>
  <c r="AJ367" i="12"/>
  <c r="AK367" i="12"/>
  <c r="AL367" i="12"/>
  <c r="AM367" i="12"/>
  <c r="AN367" i="12"/>
  <c r="AO367" i="12"/>
  <c r="AP367" i="12"/>
  <c r="AQ367" i="12"/>
  <c r="AR367" i="12"/>
  <c r="AS367" i="12"/>
  <c r="AT367" i="12"/>
  <c r="AU367" i="12"/>
  <c r="AV367" i="12"/>
  <c r="AW367" i="12"/>
  <c r="AX367" i="12"/>
  <c r="AY367" i="12"/>
  <c r="AZ367" i="12"/>
  <c r="BA367" i="12"/>
  <c r="BB367" i="12"/>
  <c r="BC367" i="12"/>
  <c r="BD367" i="12"/>
  <c r="BE367" i="12"/>
  <c r="BF367" i="12"/>
  <c r="BG367" i="12"/>
  <c r="BH367" i="12"/>
  <c r="BI367" i="12"/>
  <c r="BJ367" i="12"/>
  <c r="BK367" i="12"/>
  <c r="BL367" i="12"/>
  <c r="BM367" i="12"/>
  <c r="BN367" i="12"/>
  <c r="BO367" i="12"/>
  <c r="BP367" i="12"/>
  <c r="BQ367" i="12"/>
  <c r="BR367" i="12"/>
  <c r="BS367" i="12"/>
  <c r="BT367" i="12"/>
  <c r="BU367" i="12"/>
  <c r="BV367" i="12"/>
  <c r="C368" i="12"/>
  <c r="D368" i="12"/>
  <c r="E368" i="12"/>
  <c r="F368" i="12"/>
  <c r="G368" i="12"/>
  <c r="H368" i="12"/>
  <c r="I368" i="12"/>
  <c r="J368" i="12"/>
  <c r="K368" i="12"/>
  <c r="L368" i="12"/>
  <c r="M368" i="12"/>
  <c r="N368" i="12"/>
  <c r="O368" i="12"/>
  <c r="P368" i="12"/>
  <c r="Q368" i="12"/>
  <c r="R368" i="12"/>
  <c r="S368" i="12"/>
  <c r="T368" i="12"/>
  <c r="U368" i="12"/>
  <c r="V368" i="12"/>
  <c r="W368" i="12"/>
  <c r="X368" i="12"/>
  <c r="Y368" i="12"/>
  <c r="Z368" i="12"/>
  <c r="AA368" i="12"/>
  <c r="AB368" i="12"/>
  <c r="AC368" i="12"/>
  <c r="AD368" i="12"/>
  <c r="AE368" i="12"/>
  <c r="AF368" i="12"/>
  <c r="AG368" i="12"/>
  <c r="AH368" i="12"/>
  <c r="AI368" i="12"/>
  <c r="AJ368" i="12"/>
  <c r="AK368" i="12"/>
  <c r="AL368" i="12"/>
  <c r="AM368" i="12"/>
  <c r="AN368" i="12"/>
  <c r="AO368" i="12"/>
  <c r="AP368" i="12"/>
  <c r="AQ368" i="12"/>
  <c r="AR368" i="12"/>
  <c r="AS368" i="12"/>
  <c r="AT368" i="12"/>
  <c r="AU368" i="12"/>
  <c r="AV368" i="12"/>
  <c r="AW368" i="12"/>
  <c r="AX368" i="12"/>
  <c r="AY368" i="12"/>
  <c r="AZ368" i="12"/>
  <c r="BA368" i="12"/>
  <c r="BB368" i="12"/>
  <c r="BC368" i="12"/>
  <c r="BD368" i="12"/>
  <c r="BE368" i="12"/>
  <c r="BF368" i="12"/>
  <c r="BG368" i="12"/>
  <c r="BH368" i="12"/>
  <c r="BI368" i="12"/>
  <c r="BJ368" i="12"/>
  <c r="BK368" i="12"/>
  <c r="BL368" i="12"/>
  <c r="BM368" i="12"/>
  <c r="BN368" i="12"/>
  <c r="BO368" i="12"/>
  <c r="BP368" i="12"/>
  <c r="BQ368" i="12"/>
  <c r="BR368" i="12"/>
  <c r="BS368" i="12"/>
  <c r="BT368" i="12"/>
  <c r="BU368" i="12"/>
  <c r="BV368" i="12"/>
  <c r="C369" i="12"/>
  <c r="D369" i="12"/>
  <c r="E369" i="12"/>
  <c r="F369" i="12"/>
  <c r="G369" i="12"/>
  <c r="H369" i="12"/>
  <c r="I369" i="12"/>
  <c r="J369" i="12"/>
  <c r="K369" i="12"/>
  <c r="L369" i="12"/>
  <c r="M369" i="12"/>
  <c r="N369" i="12"/>
  <c r="O369" i="12"/>
  <c r="P369" i="12"/>
  <c r="Q369" i="12"/>
  <c r="R369" i="12"/>
  <c r="S369" i="12"/>
  <c r="T369" i="12"/>
  <c r="U369" i="12"/>
  <c r="V369" i="12"/>
  <c r="W369" i="12"/>
  <c r="X369" i="12"/>
  <c r="Y369" i="12"/>
  <c r="Z369" i="12"/>
  <c r="AA369" i="12"/>
  <c r="AB369" i="12"/>
  <c r="AC369" i="12"/>
  <c r="AD369" i="12"/>
  <c r="AE369" i="12"/>
  <c r="AF369" i="12"/>
  <c r="AG369" i="12"/>
  <c r="AH369" i="12"/>
  <c r="AI369" i="12"/>
  <c r="AJ369" i="12"/>
  <c r="AK369" i="12"/>
  <c r="AL369" i="12"/>
  <c r="AM369" i="12"/>
  <c r="AN369" i="12"/>
  <c r="AO369" i="12"/>
  <c r="AP369" i="12"/>
  <c r="AQ369" i="12"/>
  <c r="AR369" i="12"/>
  <c r="AS369" i="12"/>
  <c r="AT369" i="12"/>
  <c r="AU369" i="12"/>
  <c r="AV369" i="12"/>
  <c r="AW369" i="12"/>
  <c r="AX369" i="12"/>
  <c r="AY369" i="12"/>
  <c r="AZ369" i="12"/>
  <c r="BA369" i="12"/>
  <c r="BB369" i="12"/>
  <c r="BC369" i="12"/>
  <c r="BD369" i="12"/>
  <c r="BE369" i="12"/>
  <c r="BF369" i="12"/>
  <c r="BG369" i="12"/>
  <c r="BH369" i="12"/>
  <c r="BI369" i="12"/>
  <c r="BJ369" i="12"/>
  <c r="BK369" i="12"/>
  <c r="BL369" i="12"/>
  <c r="BM369" i="12"/>
  <c r="BN369" i="12"/>
  <c r="BO369" i="12"/>
  <c r="BP369" i="12"/>
  <c r="BQ369" i="12"/>
  <c r="BR369" i="12"/>
  <c r="BS369" i="12"/>
  <c r="BT369" i="12"/>
  <c r="BU369" i="12"/>
  <c r="BV369" i="12"/>
  <c r="C370" i="12"/>
  <c r="D370" i="12"/>
  <c r="E370" i="12"/>
  <c r="F370" i="12"/>
  <c r="G370" i="12"/>
  <c r="H370" i="12"/>
  <c r="I370" i="12"/>
  <c r="J370" i="12"/>
  <c r="K370" i="12"/>
  <c r="L370" i="12"/>
  <c r="M370" i="12"/>
  <c r="N370" i="12"/>
  <c r="O370" i="12"/>
  <c r="P370" i="12"/>
  <c r="Q370" i="12"/>
  <c r="R370" i="12"/>
  <c r="S370" i="12"/>
  <c r="T370" i="12"/>
  <c r="U370" i="12"/>
  <c r="V370" i="12"/>
  <c r="W370" i="12"/>
  <c r="X370" i="12"/>
  <c r="Y370" i="12"/>
  <c r="Z370" i="12"/>
  <c r="AA370" i="12"/>
  <c r="AB370" i="12"/>
  <c r="AZ370" i="12" s="1"/>
  <c r="AC370" i="12"/>
  <c r="AD370" i="12"/>
  <c r="AE370" i="12"/>
  <c r="AF370" i="12"/>
  <c r="BD370" i="12" s="1"/>
  <c r="AG370" i="12"/>
  <c r="AH370" i="12"/>
  <c r="AI370" i="12"/>
  <c r="BG370" i="12" s="1"/>
  <c r="AJ370" i="12"/>
  <c r="BH370" i="12" s="1"/>
  <c r="AK370" i="12"/>
  <c r="AL370" i="12"/>
  <c r="AM370" i="12"/>
  <c r="AN370" i="12"/>
  <c r="BL370" i="12" s="1"/>
  <c r="AO370" i="12"/>
  <c r="AP370" i="12"/>
  <c r="AQ370" i="12"/>
  <c r="AR370" i="12"/>
  <c r="BP370" i="12" s="1"/>
  <c r="AS370" i="12"/>
  <c r="AT370" i="12"/>
  <c r="AU370" i="12"/>
  <c r="AV370" i="12"/>
  <c r="BT370" i="12" s="1"/>
  <c r="AW370" i="12"/>
  <c r="AX370" i="12"/>
  <c r="C371" i="12"/>
  <c r="D371" i="12"/>
  <c r="E371" i="12"/>
  <c r="F371" i="12"/>
  <c r="G371" i="12"/>
  <c r="H371" i="12"/>
  <c r="I371" i="12"/>
  <c r="J371" i="12"/>
  <c r="K371" i="12"/>
  <c r="L371" i="12"/>
  <c r="M371" i="12"/>
  <c r="N371" i="12"/>
  <c r="O371" i="12"/>
  <c r="P371" i="12"/>
  <c r="Q371" i="12"/>
  <c r="R371" i="12"/>
  <c r="S371" i="12"/>
  <c r="T371" i="12"/>
  <c r="U371" i="12"/>
  <c r="V371" i="12"/>
  <c r="W371" i="12"/>
  <c r="X371" i="12"/>
  <c r="Y371" i="12"/>
  <c r="Z371" i="12"/>
  <c r="AA371" i="12"/>
  <c r="AB371" i="12"/>
  <c r="AC371" i="12"/>
  <c r="BA371" i="12" s="1"/>
  <c r="AD371" i="12"/>
  <c r="AE371" i="12"/>
  <c r="AF371" i="12"/>
  <c r="AG371" i="12"/>
  <c r="BE371" i="12" s="1"/>
  <c r="AH371" i="12"/>
  <c r="AI371" i="12"/>
  <c r="AJ371" i="12"/>
  <c r="AK371" i="12"/>
  <c r="BI371" i="12" s="1"/>
  <c r="AL371" i="12"/>
  <c r="AM371" i="12"/>
  <c r="AN371" i="12"/>
  <c r="AO371" i="12"/>
  <c r="BM371" i="12" s="1"/>
  <c r="AP371" i="12"/>
  <c r="AQ371" i="12"/>
  <c r="AR371" i="12"/>
  <c r="AS371" i="12"/>
  <c r="BQ371" i="12" s="1"/>
  <c r="AT371" i="12"/>
  <c r="AU371" i="12"/>
  <c r="AV371" i="12"/>
  <c r="AW371" i="12"/>
  <c r="AX371" i="12"/>
  <c r="BD371" i="12"/>
  <c r="BT371" i="12"/>
  <c r="C372" i="12"/>
  <c r="D372" i="12"/>
  <c r="E372" i="12"/>
  <c r="F372" i="12"/>
  <c r="G372" i="12"/>
  <c r="H372" i="12"/>
  <c r="I372" i="12"/>
  <c r="J372" i="12"/>
  <c r="K372" i="12"/>
  <c r="L372" i="12"/>
  <c r="M372" i="12"/>
  <c r="N372" i="12"/>
  <c r="O372" i="12"/>
  <c r="P372" i="12"/>
  <c r="Q372" i="12"/>
  <c r="R372" i="12"/>
  <c r="S372" i="12"/>
  <c r="T372" i="12"/>
  <c r="U372" i="12"/>
  <c r="V372" i="12"/>
  <c r="W372" i="12"/>
  <c r="X372" i="12"/>
  <c r="Y372" i="12"/>
  <c r="Z372" i="12"/>
  <c r="AA372" i="12"/>
  <c r="AB372" i="12"/>
  <c r="AC372" i="12"/>
  <c r="AD372" i="12"/>
  <c r="BB372" i="12" s="1"/>
  <c r="AE372" i="12"/>
  <c r="AF372" i="12"/>
  <c r="AG372" i="12"/>
  <c r="AH372" i="12"/>
  <c r="BF372" i="12" s="1"/>
  <c r="AI372" i="12"/>
  <c r="AJ372" i="12"/>
  <c r="AK372" i="12"/>
  <c r="AL372" i="12"/>
  <c r="BJ372" i="12" s="1"/>
  <c r="AM372" i="12"/>
  <c r="AN372" i="12"/>
  <c r="AO372" i="12"/>
  <c r="AP372" i="12"/>
  <c r="BN372" i="12" s="1"/>
  <c r="AQ372" i="12"/>
  <c r="AR372" i="12"/>
  <c r="AS372" i="12"/>
  <c r="AT372" i="12"/>
  <c r="BR372" i="12" s="1"/>
  <c r="AU372" i="12"/>
  <c r="AV372" i="12"/>
  <c r="AW372" i="12"/>
  <c r="AX372" i="12"/>
  <c r="C373" i="12"/>
  <c r="D373" i="12"/>
  <c r="E373" i="12"/>
  <c r="F373" i="12"/>
  <c r="G373" i="12"/>
  <c r="H373" i="12"/>
  <c r="I373" i="12"/>
  <c r="J373" i="12"/>
  <c r="K373" i="12"/>
  <c r="L373" i="12"/>
  <c r="M373" i="12"/>
  <c r="N373" i="12"/>
  <c r="O373" i="12"/>
  <c r="P373" i="12"/>
  <c r="Q373" i="12"/>
  <c r="R373" i="12"/>
  <c r="S373" i="12"/>
  <c r="T373" i="12"/>
  <c r="U373" i="12"/>
  <c r="V373" i="12"/>
  <c r="W373" i="12"/>
  <c r="X373" i="12"/>
  <c r="Y373" i="12"/>
  <c r="Z373" i="12"/>
  <c r="AA373" i="12"/>
  <c r="AB373" i="12"/>
  <c r="AC373" i="12"/>
  <c r="AD373" i="12"/>
  <c r="AE373" i="12"/>
  <c r="BC373" i="12" s="1"/>
  <c r="AF373" i="12"/>
  <c r="AG373" i="12"/>
  <c r="AH373" i="12"/>
  <c r="AI373" i="12"/>
  <c r="BG373" i="12" s="1"/>
  <c r="AJ373" i="12"/>
  <c r="AK373" i="12"/>
  <c r="AL373" i="12"/>
  <c r="AM373" i="12"/>
  <c r="BK373" i="12" s="1"/>
  <c r="AN373" i="12"/>
  <c r="AO373" i="12"/>
  <c r="AP373" i="12"/>
  <c r="BN373" i="12" s="1"/>
  <c r="AQ373" i="12"/>
  <c r="BO373" i="12" s="1"/>
  <c r="AR373" i="12"/>
  <c r="AS373" i="12"/>
  <c r="AT373" i="12"/>
  <c r="AU373" i="12"/>
  <c r="BS373" i="12" s="1"/>
  <c r="AV373" i="12"/>
  <c r="AW373" i="12"/>
  <c r="AX373" i="12"/>
  <c r="C374" i="12"/>
  <c r="D374" i="12"/>
  <c r="E374" i="12"/>
  <c r="F374" i="12"/>
  <c r="G374" i="12"/>
  <c r="H374" i="12"/>
  <c r="I374" i="12"/>
  <c r="J374" i="12"/>
  <c r="K374" i="12"/>
  <c r="L374" i="12"/>
  <c r="M374" i="12"/>
  <c r="N374" i="12"/>
  <c r="O374" i="12"/>
  <c r="P374" i="12"/>
  <c r="Q374" i="12"/>
  <c r="R374" i="12"/>
  <c r="S374" i="12"/>
  <c r="T374" i="12"/>
  <c r="U374" i="12"/>
  <c r="V374" i="12"/>
  <c r="W374" i="12"/>
  <c r="X374" i="12"/>
  <c r="Y374" i="12"/>
  <c r="Z374" i="12"/>
  <c r="AA374" i="12"/>
  <c r="AB374" i="12"/>
  <c r="AZ374" i="12" s="1"/>
  <c r="AC374" i="12"/>
  <c r="AD374" i="12"/>
  <c r="AE374" i="12"/>
  <c r="AF374" i="12"/>
  <c r="BD374" i="12" s="1"/>
  <c r="AG374" i="12"/>
  <c r="AH374" i="12"/>
  <c r="AI374" i="12"/>
  <c r="BG374" i="12" s="1"/>
  <c r="AJ374" i="12"/>
  <c r="BH374" i="12" s="1"/>
  <c r="AK374" i="12"/>
  <c r="AL374" i="12"/>
  <c r="AM374" i="12"/>
  <c r="AN374" i="12"/>
  <c r="AO374" i="12"/>
  <c r="AP374" i="12"/>
  <c r="AQ374" i="12"/>
  <c r="BO374" i="12" s="1"/>
  <c r="AR374" i="12"/>
  <c r="AS374" i="12"/>
  <c r="AT374" i="12"/>
  <c r="AU374" i="12"/>
  <c r="AV374" i="12"/>
  <c r="AW374" i="12"/>
  <c r="AX374" i="12"/>
  <c r="BC374" i="12"/>
  <c r="BK374" i="12"/>
  <c r="C375" i="12"/>
  <c r="D375" i="12"/>
  <c r="E375" i="12"/>
  <c r="F375" i="12"/>
  <c r="G375" i="12"/>
  <c r="H375" i="12"/>
  <c r="I375" i="12"/>
  <c r="J375" i="12"/>
  <c r="K375" i="12"/>
  <c r="L375" i="12"/>
  <c r="M375" i="12"/>
  <c r="N375" i="12"/>
  <c r="O375" i="12"/>
  <c r="P375" i="12"/>
  <c r="Q375" i="12"/>
  <c r="R375" i="12"/>
  <c r="S375" i="12"/>
  <c r="T375" i="12"/>
  <c r="U375" i="12"/>
  <c r="V375" i="12"/>
  <c r="W375" i="12"/>
  <c r="X375" i="12"/>
  <c r="Y375" i="12"/>
  <c r="Z375" i="12"/>
  <c r="AA375" i="12"/>
  <c r="AB375" i="12"/>
  <c r="AC375" i="12"/>
  <c r="BA375" i="12" s="1"/>
  <c r="AD375" i="12"/>
  <c r="AE375" i="12"/>
  <c r="AF375" i="12"/>
  <c r="AG375" i="12"/>
  <c r="BE375" i="12" s="1"/>
  <c r="AH375" i="12"/>
  <c r="AI375" i="12"/>
  <c r="AJ375" i="12"/>
  <c r="AK375" i="12"/>
  <c r="BI375" i="12" s="1"/>
  <c r="AL375" i="12"/>
  <c r="AM375" i="12"/>
  <c r="AN375" i="12"/>
  <c r="AO375" i="12"/>
  <c r="BM375" i="12" s="1"/>
  <c r="AP375" i="12"/>
  <c r="AQ375" i="12"/>
  <c r="AR375" i="12"/>
  <c r="AS375" i="12"/>
  <c r="BQ375" i="12" s="1"/>
  <c r="AT375" i="12"/>
  <c r="AU375" i="12"/>
  <c r="AV375" i="12"/>
  <c r="AW375" i="12"/>
  <c r="BU375" i="12" s="1"/>
  <c r="AX375" i="12"/>
  <c r="C376" i="12"/>
  <c r="D376" i="12"/>
  <c r="E376" i="12"/>
  <c r="F376" i="12"/>
  <c r="G376" i="12"/>
  <c r="H376" i="12"/>
  <c r="I376" i="12"/>
  <c r="J376" i="12"/>
  <c r="K376" i="12"/>
  <c r="L376" i="12"/>
  <c r="M376" i="12"/>
  <c r="N376" i="12"/>
  <c r="O376" i="12"/>
  <c r="P376" i="12"/>
  <c r="Q376" i="12"/>
  <c r="R376" i="12"/>
  <c r="S376" i="12"/>
  <c r="T376" i="12"/>
  <c r="U376" i="12"/>
  <c r="V376" i="12"/>
  <c r="W376" i="12"/>
  <c r="X376" i="12"/>
  <c r="Y376" i="12"/>
  <c r="Z376" i="12"/>
  <c r="AA376" i="12"/>
  <c r="AB376" i="12"/>
  <c r="AC376" i="12"/>
  <c r="AD376" i="12"/>
  <c r="BB376" i="12" s="1"/>
  <c r="AE376" i="12"/>
  <c r="AF376" i="12"/>
  <c r="AG376" i="12"/>
  <c r="AH376" i="12"/>
  <c r="BF376" i="12" s="1"/>
  <c r="AI376" i="12"/>
  <c r="AJ376" i="12"/>
  <c r="AK376" i="12"/>
  <c r="AL376" i="12"/>
  <c r="BJ376" i="12" s="1"/>
  <c r="AM376" i="12"/>
  <c r="AN376" i="12"/>
  <c r="AO376" i="12"/>
  <c r="AP376" i="12"/>
  <c r="BN376" i="12" s="1"/>
  <c r="AQ376" i="12"/>
  <c r="AR376" i="12"/>
  <c r="AS376" i="12"/>
  <c r="BQ376" i="12" s="1"/>
  <c r="AT376" i="12"/>
  <c r="BR376" i="12" s="1"/>
  <c r="AU376" i="12"/>
  <c r="AV376" i="12"/>
  <c r="AW376" i="12"/>
  <c r="AX376" i="12"/>
  <c r="BV376" i="12" s="1"/>
  <c r="C377" i="12"/>
  <c r="D377" i="12"/>
  <c r="E377" i="12"/>
  <c r="F377" i="12"/>
  <c r="G377" i="12"/>
  <c r="H377" i="12"/>
  <c r="I377" i="12"/>
  <c r="J377" i="12"/>
  <c r="K377" i="12"/>
  <c r="L377" i="12"/>
  <c r="M377" i="12"/>
  <c r="N377" i="12"/>
  <c r="O377" i="12"/>
  <c r="P377" i="12"/>
  <c r="Q377" i="12"/>
  <c r="R377" i="12"/>
  <c r="S377" i="12"/>
  <c r="T377" i="12"/>
  <c r="U377" i="12"/>
  <c r="V377" i="12"/>
  <c r="W377" i="12"/>
  <c r="X377" i="12"/>
  <c r="Y377" i="12"/>
  <c r="Z377" i="12"/>
  <c r="AA377" i="12"/>
  <c r="AB377" i="12"/>
  <c r="AC377" i="12"/>
  <c r="AD377" i="12"/>
  <c r="AE377" i="12"/>
  <c r="BC377" i="12" s="1"/>
  <c r="AF377" i="12"/>
  <c r="AG377" i="12"/>
  <c r="AH377" i="12"/>
  <c r="AI377" i="12"/>
  <c r="BG377" i="12" s="1"/>
  <c r="AJ377" i="12"/>
  <c r="AK377" i="12"/>
  <c r="AL377" i="12"/>
  <c r="AM377" i="12"/>
  <c r="BK377" i="12" s="1"/>
  <c r="AN377" i="12"/>
  <c r="AO377" i="12"/>
  <c r="AP377" i="12"/>
  <c r="AQ377" i="12"/>
  <c r="BO377" i="12" s="1"/>
  <c r="AR377" i="12"/>
  <c r="AS377" i="12"/>
  <c r="AT377" i="12"/>
  <c r="BR377" i="12" s="1"/>
  <c r="AU377" i="12"/>
  <c r="AV377" i="12"/>
  <c r="AW377" i="12"/>
  <c r="AX377" i="12"/>
  <c r="C378" i="12"/>
  <c r="D378" i="12"/>
  <c r="E378" i="12"/>
  <c r="F378" i="12"/>
  <c r="G378" i="12"/>
  <c r="H378" i="12"/>
  <c r="I378" i="12"/>
  <c r="J378" i="12"/>
  <c r="K378" i="12"/>
  <c r="L378" i="12"/>
  <c r="M378" i="12"/>
  <c r="N378" i="12"/>
  <c r="O378" i="12"/>
  <c r="P378" i="12"/>
  <c r="Q378" i="12"/>
  <c r="R378" i="12"/>
  <c r="S378" i="12"/>
  <c r="T378" i="12"/>
  <c r="U378" i="12"/>
  <c r="V378" i="12"/>
  <c r="W378" i="12"/>
  <c r="X378" i="12"/>
  <c r="Y378" i="12"/>
  <c r="Z378" i="12"/>
  <c r="AA378" i="12"/>
  <c r="AB378" i="12"/>
  <c r="AZ378" i="12" s="1"/>
  <c r="AC378" i="12"/>
  <c r="AD378" i="12"/>
  <c r="AE378" i="12"/>
  <c r="AF378" i="12"/>
  <c r="BD378" i="12" s="1"/>
  <c r="AG378" i="12"/>
  <c r="AH378" i="12"/>
  <c r="AI378" i="12"/>
  <c r="AJ378" i="12"/>
  <c r="BH378" i="12" s="1"/>
  <c r="AK378" i="12"/>
  <c r="AL378" i="12"/>
  <c r="AM378" i="12"/>
  <c r="AN378" i="12"/>
  <c r="BL378" i="12" s="1"/>
  <c r="AO378" i="12"/>
  <c r="AP378" i="12"/>
  <c r="AQ378" i="12"/>
  <c r="AR378" i="12"/>
  <c r="BP378" i="12" s="1"/>
  <c r="AS378" i="12"/>
  <c r="AT378" i="12"/>
  <c r="AU378" i="12"/>
  <c r="AV378" i="12"/>
  <c r="AW378" i="12"/>
  <c r="AX378" i="12"/>
  <c r="C379" i="12"/>
  <c r="D379" i="12"/>
  <c r="E379" i="12"/>
  <c r="F379" i="12"/>
  <c r="G379" i="12"/>
  <c r="H379" i="12"/>
  <c r="I379" i="12"/>
  <c r="J379" i="12"/>
  <c r="K379" i="12"/>
  <c r="L379" i="12"/>
  <c r="M379" i="12"/>
  <c r="N379" i="12"/>
  <c r="O379" i="12"/>
  <c r="P379" i="12"/>
  <c r="Q379" i="12"/>
  <c r="R379" i="12"/>
  <c r="S379" i="12"/>
  <c r="T379" i="12"/>
  <c r="U379" i="12"/>
  <c r="V379" i="12"/>
  <c r="W379" i="12"/>
  <c r="X379" i="12"/>
  <c r="Y379" i="12"/>
  <c r="Z379" i="12"/>
  <c r="AA379" i="12"/>
  <c r="AB379" i="12"/>
  <c r="AC379" i="12"/>
  <c r="BA379" i="12" s="1"/>
  <c r="AD379" i="12"/>
  <c r="AE379" i="12"/>
  <c r="AF379" i="12"/>
  <c r="AG379" i="12"/>
  <c r="BE379" i="12" s="1"/>
  <c r="AH379" i="12"/>
  <c r="AI379" i="12"/>
  <c r="AJ379" i="12"/>
  <c r="AK379" i="12"/>
  <c r="BI379" i="12" s="1"/>
  <c r="AL379" i="12"/>
  <c r="AM379" i="12"/>
  <c r="AN379" i="12"/>
  <c r="AO379" i="12"/>
  <c r="BM379" i="12" s="1"/>
  <c r="AP379" i="12"/>
  <c r="AQ379" i="12"/>
  <c r="AR379" i="12"/>
  <c r="AS379" i="12"/>
  <c r="BQ379" i="12" s="1"/>
  <c r="AT379" i="12"/>
  <c r="AU379" i="12"/>
  <c r="AV379" i="12"/>
  <c r="AW379" i="12"/>
  <c r="BU379" i="12" s="1"/>
  <c r="AX379" i="12"/>
  <c r="C380" i="12"/>
  <c r="D380" i="12"/>
  <c r="E380" i="12"/>
  <c r="F380" i="12"/>
  <c r="G380" i="12"/>
  <c r="H380" i="12"/>
  <c r="I380" i="12"/>
  <c r="J380" i="12"/>
  <c r="K380" i="12"/>
  <c r="L380" i="12"/>
  <c r="M380" i="12"/>
  <c r="N380" i="12"/>
  <c r="O380" i="12"/>
  <c r="P380" i="12"/>
  <c r="Q380" i="12"/>
  <c r="R380" i="12"/>
  <c r="S380" i="12"/>
  <c r="T380" i="12"/>
  <c r="U380" i="12"/>
  <c r="V380" i="12"/>
  <c r="W380" i="12"/>
  <c r="X380" i="12"/>
  <c r="Y380" i="12"/>
  <c r="Z380" i="12"/>
  <c r="AA380" i="12"/>
  <c r="AB380" i="12"/>
  <c r="AC380" i="12"/>
  <c r="AD380" i="12"/>
  <c r="BB380" i="12" s="1"/>
  <c r="AE380" i="12"/>
  <c r="AF380" i="12"/>
  <c r="AG380" i="12"/>
  <c r="AH380" i="12"/>
  <c r="BF380" i="12" s="1"/>
  <c r="AI380" i="12"/>
  <c r="AJ380" i="12"/>
  <c r="AK380" i="12"/>
  <c r="AL380" i="12"/>
  <c r="BJ380" i="12" s="1"/>
  <c r="AM380" i="12"/>
  <c r="AN380" i="12"/>
  <c r="AO380" i="12"/>
  <c r="BM380" i="12" s="1"/>
  <c r="AP380" i="12"/>
  <c r="BN380" i="12" s="1"/>
  <c r="AQ380" i="12"/>
  <c r="AR380" i="12"/>
  <c r="AS380" i="12"/>
  <c r="AT380" i="12"/>
  <c r="BR380" i="12" s="1"/>
  <c r="AU380" i="12"/>
  <c r="AV380" i="12"/>
  <c r="AW380" i="12"/>
  <c r="BU380" i="12" s="1"/>
  <c r="AX380" i="12"/>
  <c r="BV380" i="12" s="1"/>
  <c r="C381" i="12"/>
  <c r="D381" i="12"/>
  <c r="E381" i="12"/>
  <c r="F381" i="12"/>
  <c r="G381" i="12"/>
  <c r="H381" i="12"/>
  <c r="I381" i="12"/>
  <c r="J381" i="12"/>
  <c r="K381" i="12"/>
  <c r="L381" i="12"/>
  <c r="M381" i="12"/>
  <c r="N381" i="12"/>
  <c r="O381" i="12"/>
  <c r="P381" i="12"/>
  <c r="Q381" i="12"/>
  <c r="R381" i="12"/>
  <c r="S381" i="12"/>
  <c r="T381" i="12"/>
  <c r="U381" i="12"/>
  <c r="V381" i="12"/>
  <c r="W381" i="12"/>
  <c r="X381" i="12"/>
  <c r="Y381" i="12"/>
  <c r="Z381" i="12"/>
  <c r="AA381" i="12"/>
  <c r="AB381" i="12"/>
  <c r="AC381" i="12"/>
  <c r="AD381" i="12"/>
  <c r="AE381" i="12"/>
  <c r="BC381" i="12" s="1"/>
  <c r="AF381" i="12"/>
  <c r="AG381" i="12"/>
  <c r="AH381" i="12"/>
  <c r="AI381" i="12"/>
  <c r="BG381" i="12" s="1"/>
  <c r="AJ381" i="12"/>
  <c r="AK381" i="12"/>
  <c r="AL381" i="12"/>
  <c r="AM381" i="12"/>
  <c r="BK381" i="12" s="1"/>
  <c r="AN381" i="12"/>
  <c r="AO381" i="12"/>
  <c r="AP381" i="12"/>
  <c r="AQ381" i="12"/>
  <c r="BO381" i="12" s="1"/>
  <c r="AR381" i="12"/>
  <c r="AS381" i="12"/>
  <c r="AT381" i="12"/>
  <c r="AU381" i="12"/>
  <c r="BS381" i="12" s="1"/>
  <c r="AV381" i="12"/>
  <c r="AW381" i="12"/>
  <c r="AX381" i="12"/>
  <c r="C382" i="12"/>
  <c r="D382" i="12"/>
  <c r="E382" i="12"/>
  <c r="F382" i="12"/>
  <c r="G382" i="12"/>
  <c r="BC382" i="12" s="1"/>
  <c r="H382" i="12"/>
  <c r="I382" i="12"/>
  <c r="J382" i="12"/>
  <c r="K382" i="12"/>
  <c r="L382" i="12"/>
  <c r="M382" i="12"/>
  <c r="N382" i="12"/>
  <c r="O382" i="12"/>
  <c r="P382" i="12"/>
  <c r="Q382" i="12"/>
  <c r="R382" i="12"/>
  <c r="S382" i="12"/>
  <c r="T382" i="12"/>
  <c r="U382" i="12"/>
  <c r="V382" i="12"/>
  <c r="W382" i="12"/>
  <c r="X382" i="12"/>
  <c r="Y382" i="12"/>
  <c r="Z382" i="12"/>
  <c r="AA382" i="12"/>
  <c r="AB382" i="12"/>
  <c r="AZ382" i="12" s="1"/>
  <c r="AC382" i="12"/>
  <c r="AD382" i="12"/>
  <c r="AE382" i="12"/>
  <c r="AF382" i="12"/>
  <c r="BD382" i="12" s="1"/>
  <c r="AG382" i="12"/>
  <c r="AH382" i="12"/>
  <c r="AI382" i="12"/>
  <c r="AJ382" i="12"/>
  <c r="BH382" i="12" s="1"/>
  <c r="AK382" i="12"/>
  <c r="AL382" i="12"/>
  <c r="AM382" i="12"/>
  <c r="AN382" i="12"/>
  <c r="BL382" i="12" s="1"/>
  <c r="AO382" i="12"/>
  <c r="AP382" i="12"/>
  <c r="AQ382" i="12"/>
  <c r="AR382" i="12"/>
  <c r="BP382" i="12" s="1"/>
  <c r="AS382" i="12"/>
  <c r="AT382" i="12"/>
  <c r="AU382" i="12"/>
  <c r="AV382" i="12"/>
  <c r="BT382" i="12" s="1"/>
  <c r="AW382" i="12"/>
  <c r="AX382" i="12"/>
  <c r="C383" i="12"/>
  <c r="D383" i="12"/>
  <c r="E383" i="12"/>
  <c r="F383" i="12"/>
  <c r="G383" i="12"/>
  <c r="H383" i="12"/>
  <c r="I383" i="12"/>
  <c r="J383" i="12"/>
  <c r="K383" i="12"/>
  <c r="L383" i="12"/>
  <c r="M383" i="12"/>
  <c r="N383" i="12"/>
  <c r="O383" i="12"/>
  <c r="P383" i="12"/>
  <c r="BL383" i="12" s="1"/>
  <c r="Q383" i="12"/>
  <c r="R383" i="12"/>
  <c r="S383" i="12"/>
  <c r="T383" i="12"/>
  <c r="U383" i="12"/>
  <c r="V383" i="12"/>
  <c r="W383" i="12"/>
  <c r="X383" i="12"/>
  <c r="Y383" i="12"/>
  <c r="Z383" i="12"/>
  <c r="AA383" i="12"/>
  <c r="AB383" i="12"/>
  <c r="AC383" i="12"/>
  <c r="BA383" i="12" s="1"/>
  <c r="AD383" i="12"/>
  <c r="AE383" i="12"/>
  <c r="AF383" i="12"/>
  <c r="AG383" i="12"/>
  <c r="BE383" i="12" s="1"/>
  <c r="AH383" i="12"/>
  <c r="AI383" i="12"/>
  <c r="AJ383" i="12"/>
  <c r="AK383" i="12"/>
  <c r="BI383" i="12" s="1"/>
  <c r="AL383" i="12"/>
  <c r="AM383" i="12"/>
  <c r="AN383" i="12"/>
  <c r="AO383" i="12"/>
  <c r="BM383" i="12" s="1"/>
  <c r="AP383" i="12"/>
  <c r="AQ383" i="12"/>
  <c r="AR383" i="12"/>
  <c r="AS383" i="12"/>
  <c r="BQ383" i="12" s="1"/>
  <c r="AT383" i="12"/>
  <c r="AU383" i="12"/>
  <c r="AV383" i="12"/>
  <c r="AW383" i="12"/>
  <c r="BU383" i="12" s="1"/>
  <c r="AX383" i="12"/>
  <c r="C384" i="12"/>
  <c r="D384" i="12"/>
  <c r="E384" i="12"/>
  <c r="F384" i="12"/>
  <c r="G384" i="12"/>
  <c r="H384" i="12"/>
  <c r="I384" i="12"/>
  <c r="J384" i="12"/>
  <c r="K384" i="12"/>
  <c r="L384" i="12"/>
  <c r="M384" i="12"/>
  <c r="N384" i="12"/>
  <c r="O384" i="12"/>
  <c r="P384" i="12"/>
  <c r="Q384" i="12"/>
  <c r="R384" i="12"/>
  <c r="S384" i="12"/>
  <c r="T384" i="12"/>
  <c r="U384" i="12"/>
  <c r="V384" i="12"/>
  <c r="W384" i="12"/>
  <c r="X384" i="12"/>
  <c r="Y384" i="12"/>
  <c r="Z384" i="12"/>
  <c r="AA384" i="12"/>
  <c r="AB384" i="12"/>
  <c r="AC384" i="12"/>
  <c r="AD384" i="12"/>
  <c r="BB384" i="12" s="1"/>
  <c r="AE384" i="12"/>
  <c r="AF384" i="12"/>
  <c r="AG384" i="12"/>
  <c r="AH384" i="12"/>
  <c r="BF384" i="12" s="1"/>
  <c r="AI384" i="12"/>
  <c r="AJ384" i="12"/>
  <c r="AK384" i="12"/>
  <c r="AL384" i="12"/>
  <c r="BJ384" i="12" s="1"/>
  <c r="AM384" i="12"/>
  <c r="AN384" i="12"/>
  <c r="AO384" i="12"/>
  <c r="AP384" i="12"/>
  <c r="BN384" i="12" s="1"/>
  <c r="AQ384" i="12"/>
  <c r="AR384" i="12"/>
  <c r="AS384" i="12"/>
  <c r="AT384" i="12"/>
  <c r="BR384" i="12" s="1"/>
  <c r="AU384" i="12"/>
  <c r="AV384" i="12"/>
  <c r="AW384" i="12"/>
  <c r="AX384" i="12"/>
  <c r="BV384" i="12" s="1"/>
  <c r="C385" i="12"/>
  <c r="D385" i="12"/>
  <c r="E385" i="12"/>
  <c r="F385" i="12"/>
  <c r="G385" i="12"/>
  <c r="H385" i="12"/>
  <c r="I385" i="12"/>
  <c r="J385" i="12"/>
  <c r="K385" i="12"/>
  <c r="L385" i="12"/>
  <c r="M385" i="12"/>
  <c r="N385" i="12"/>
  <c r="O385" i="12"/>
  <c r="P385" i="12"/>
  <c r="Q385" i="12"/>
  <c r="R385" i="12"/>
  <c r="S385" i="12"/>
  <c r="T385" i="12"/>
  <c r="U385" i="12"/>
  <c r="V385" i="12"/>
  <c r="W385" i="12"/>
  <c r="X385" i="12"/>
  <c r="Y385" i="12"/>
  <c r="Z385" i="12"/>
  <c r="AA385" i="12"/>
  <c r="AB385" i="12"/>
  <c r="AC385" i="12"/>
  <c r="AD385" i="12"/>
  <c r="AE385" i="12"/>
  <c r="BC385" i="12" s="1"/>
  <c r="AF385" i="12"/>
  <c r="AG385" i="12"/>
  <c r="AH385" i="12"/>
  <c r="AI385" i="12"/>
  <c r="BG385" i="12" s="1"/>
  <c r="AJ385" i="12"/>
  <c r="AK385" i="12"/>
  <c r="AL385" i="12"/>
  <c r="AM385" i="12"/>
  <c r="BK385" i="12" s="1"/>
  <c r="AN385" i="12"/>
  <c r="AO385" i="12"/>
  <c r="AP385" i="12"/>
  <c r="AQ385" i="12"/>
  <c r="BO385" i="12" s="1"/>
  <c r="AR385" i="12"/>
  <c r="AS385" i="12"/>
  <c r="AT385" i="12"/>
  <c r="AU385" i="12"/>
  <c r="BS385" i="12" s="1"/>
  <c r="AV385" i="12"/>
  <c r="AW385" i="12"/>
  <c r="AX385" i="12"/>
  <c r="C386" i="12"/>
  <c r="D386" i="12"/>
  <c r="E386" i="12"/>
  <c r="F386" i="12"/>
  <c r="G386" i="12"/>
  <c r="BC386" i="12" s="1"/>
  <c r="H386" i="12"/>
  <c r="I386" i="12"/>
  <c r="J386" i="12"/>
  <c r="K386" i="12"/>
  <c r="L386" i="12"/>
  <c r="M386" i="12"/>
  <c r="N386" i="12"/>
  <c r="O386" i="12"/>
  <c r="P386" i="12"/>
  <c r="Q386" i="12"/>
  <c r="R386" i="12"/>
  <c r="S386" i="12"/>
  <c r="T386" i="12"/>
  <c r="U386" i="12"/>
  <c r="V386" i="12"/>
  <c r="W386" i="12"/>
  <c r="X386" i="12"/>
  <c r="Y386" i="12"/>
  <c r="Z386" i="12"/>
  <c r="AA386" i="12"/>
  <c r="AB386" i="12"/>
  <c r="AZ386" i="12" s="1"/>
  <c r="AC386" i="12"/>
  <c r="AD386" i="12"/>
  <c r="AE386" i="12"/>
  <c r="AF386" i="12"/>
  <c r="BD386" i="12" s="1"/>
  <c r="AG386" i="12"/>
  <c r="AH386" i="12"/>
  <c r="AI386" i="12"/>
  <c r="AJ386" i="12"/>
  <c r="BH386" i="12" s="1"/>
  <c r="AK386" i="12"/>
  <c r="AL386" i="12"/>
  <c r="AM386" i="12"/>
  <c r="AN386" i="12"/>
  <c r="BL386" i="12" s="1"/>
  <c r="AO386" i="12"/>
  <c r="AP386" i="12"/>
  <c r="AQ386" i="12"/>
  <c r="AR386" i="12"/>
  <c r="BP386" i="12" s="1"/>
  <c r="AS386" i="12"/>
  <c r="AT386" i="12"/>
  <c r="AU386" i="12"/>
  <c r="AV386" i="12"/>
  <c r="BT386" i="12" s="1"/>
  <c r="AW386" i="12"/>
  <c r="AX386" i="12"/>
  <c r="C387" i="12"/>
  <c r="D387" i="12"/>
  <c r="E387" i="12"/>
  <c r="F387" i="12"/>
  <c r="G387" i="12"/>
  <c r="H387" i="12"/>
  <c r="I387" i="12"/>
  <c r="J387" i="12"/>
  <c r="K387" i="12"/>
  <c r="L387" i="12"/>
  <c r="M387" i="12"/>
  <c r="N387" i="12"/>
  <c r="O387" i="12"/>
  <c r="P387" i="12"/>
  <c r="Q387" i="12"/>
  <c r="R387" i="12"/>
  <c r="S387" i="12"/>
  <c r="T387" i="12"/>
  <c r="U387" i="12"/>
  <c r="V387" i="12"/>
  <c r="W387" i="12"/>
  <c r="X387" i="12"/>
  <c r="Y387" i="12"/>
  <c r="Z387" i="12"/>
  <c r="AA387" i="12"/>
  <c r="AB387" i="12"/>
  <c r="AC387" i="12"/>
  <c r="BA387" i="12" s="1"/>
  <c r="AD387" i="12"/>
  <c r="AE387" i="12"/>
  <c r="AF387" i="12"/>
  <c r="AG387" i="12"/>
  <c r="BE387" i="12" s="1"/>
  <c r="AH387" i="12"/>
  <c r="AI387" i="12"/>
  <c r="AJ387" i="12"/>
  <c r="AK387" i="12"/>
  <c r="BI387" i="12" s="1"/>
  <c r="AL387" i="12"/>
  <c r="AM387" i="12"/>
  <c r="AN387" i="12"/>
  <c r="AO387" i="12"/>
  <c r="BM387" i="12" s="1"/>
  <c r="AP387" i="12"/>
  <c r="AQ387" i="12"/>
  <c r="AR387" i="12"/>
  <c r="AS387" i="12"/>
  <c r="BQ387" i="12" s="1"/>
  <c r="AT387" i="12"/>
  <c r="AU387" i="12"/>
  <c r="AV387" i="12"/>
  <c r="AW387" i="12"/>
  <c r="BU387" i="12" s="1"/>
  <c r="AX387" i="12"/>
  <c r="AZ387" i="12"/>
  <c r="BD387" i="12"/>
  <c r="BT387" i="12"/>
  <c r="C388" i="12"/>
  <c r="D388" i="12"/>
  <c r="E388" i="12"/>
  <c r="F388" i="12"/>
  <c r="G388" i="12"/>
  <c r="H388" i="12"/>
  <c r="I388" i="12"/>
  <c r="J388" i="12"/>
  <c r="K388" i="12"/>
  <c r="L388" i="12"/>
  <c r="M388" i="12"/>
  <c r="N388" i="12"/>
  <c r="O388" i="12"/>
  <c r="P388" i="12"/>
  <c r="Q388" i="12"/>
  <c r="R388" i="12"/>
  <c r="S388" i="12"/>
  <c r="T388" i="12"/>
  <c r="U388" i="12"/>
  <c r="V388" i="12"/>
  <c r="W388" i="12"/>
  <c r="X388" i="12"/>
  <c r="Y388" i="12"/>
  <c r="Z388" i="12"/>
  <c r="AA388" i="12"/>
  <c r="AB388" i="12"/>
  <c r="AC388" i="12"/>
  <c r="AD388" i="12"/>
  <c r="BB388" i="12" s="1"/>
  <c r="AE388" i="12"/>
  <c r="AF388" i="12"/>
  <c r="AG388" i="12"/>
  <c r="AH388" i="12"/>
  <c r="BF388" i="12" s="1"/>
  <c r="AI388" i="12"/>
  <c r="AJ388" i="12"/>
  <c r="AK388" i="12"/>
  <c r="AL388" i="12"/>
  <c r="BJ388" i="12" s="1"/>
  <c r="AM388" i="12"/>
  <c r="AN388" i="12"/>
  <c r="AO388" i="12"/>
  <c r="AP388" i="12"/>
  <c r="BN388" i="12" s="1"/>
  <c r="AQ388" i="12"/>
  <c r="AR388" i="12"/>
  <c r="AS388" i="12"/>
  <c r="AT388" i="12"/>
  <c r="BR388" i="12" s="1"/>
  <c r="AU388" i="12"/>
  <c r="AV388" i="12"/>
  <c r="AW388" i="12"/>
  <c r="AX388" i="12"/>
  <c r="BV388" i="12" s="1"/>
  <c r="BI388" i="12"/>
  <c r="C389" i="12"/>
  <c r="D389" i="12"/>
  <c r="E389" i="12"/>
  <c r="F389" i="12"/>
  <c r="G389" i="12"/>
  <c r="H389" i="12"/>
  <c r="I389" i="12"/>
  <c r="J389" i="12"/>
  <c r="K389" i="12"/>
  <c r="L389" i="12"/>
  <c r="M389" i="12"/>
  <c r="N389" i="12"/>
  <c r="O389" i="12"/>
  <c r="P389" i="12"/>
  <c r="Q389" i="12"/>
  <c r="R389" i="12"/>
  <c r="S389" i="12"/>
  <c r="T389" i="12"/>
  <c r="U389" i="12"/>
  <c r="V389" i="12"/>
  <c r="W389" i="12"/>
  <c r="X389" i="12"/>
  <c r="Y389" i="12"/>
  <c r="Z389" i="12"/>
  <c r="BV389" i="12" s="1"/>
  <c r="AA389" i="12"/>
  <c r="AB389" i="12"/>
  <c r="AC389" i="12"/>
  <c r="AD389" i="12"/>
  <c r="AE389" i="12"/>
  <c r="BC389" i="12" s="1"/>
  <c r="AF389" i="12"/>
  <c r="AG389" i="12"/>
  <c r="AH389" i="12"/>
  <c r="AI389" i="12"/>
  <c r="BG389" i="12" s="1"/>
  <c r="AJ389" i="12"/>
  <c r="AK389" i="12"/>
  <c r="AL389" i="12"/>
  <c r="AM389" i="12"/>
  <c r="BK389" i="12" s="1"/>
  <c r="AN389" i="12"/>
  <c r="AO389" i="12"/>
  <c r="AP389" i="12"/>
  <c r="AQ389" i="12"/>
  <c r="BO389" i="12" s="1"/>
  <c r="AR389" i="12"/>
  <c r="AS389" i="12"/>
  <c r="AT389" i="12"/>
  <c r="AU389" i="12"/>
  <c r="BS389" i="12" s="1"/>
  <c r="AV389" i="12"/>
  <c r="AW389" i="12"/>
  <c r="AX389" i="12"/>
  <c r="C390" i="12"/>
  <c r="D390" i="12"/>
  <c r="E390" i="12"/>
  <c r="F390" i="12"/>
  <c r="G390" i="12"/>
  <c r="BC390" i="12" s="1"/>
  <c r="H390" i="12"/>
  <c r="I390" i="12"/>
  <c r="J390" i="12"/>
  <c r="K390" i="12"/>
  <c r="L390" i="12"/>
  <c r="M390" i="12"/>
  <c r="N390" i="12"/>
  <c r="O390" i="12"/>
  <c r="P390" i="12"/>
  <c r="Q390" i="12"/>
  <c r="R390" i="12"/>
  <c r="S390" i="12"/>
  <c r="T390" i="12"/>
  <c r="U390" i="12"/>
  <c r="V390" i="12"/>
  <c r="W390" i="12"/>
  <c r="X390" i="12"/>
  <c r="Y390" i="12"/>
  <c r="Z390" i="12"/>
  <c r="AA390" i="12"/>
  <c r="AB390" i="12"/>
  <c r="AZ390" i="12" s="1"/>
  <c r="AC390" i="12"/>
  <c r="AD390" i="12"/>
  <c r="AE390" i="12"/>
  <c r="AF390" i="12"/>
  <c r="BD390" i="12" s="1"/>
  <c r="AG390" i="12"/>
  <c r="AH390" i="12"/>
  <c r="AI390" i="12"/>
  <c r="AJ390" i="12"/>
  <c r="BH390" i="12" s="1"/>
  <c r="AK390" i="12"/>
  <c r="AL390" i="12"/>
  <c r="AM390" i="12"/>
  <c r="AN390" i="12"/>
  <c r="BL390" i="12" s="1"/>
  <c r="AO390" i="12"/>
  <c r="AP390" i="12"/>
  <c r="AQ390" i="12"/>
  <c r="AR390" i="12"/>
  <c r="BP390" i="12" s="1"/>
  <c r="AS390" i="12"/>
  <c r="AT390" i="12"/>
  <c r="AU390" i="12"/>
  <c r="AV390" i="12"/>
  <c r="BT390" i="12" s="1"/>
  <c r="AW390" i="12"/>
  <c r="AX390" i="12"/>
  <c r="C391" i="12"/>
  <c r="D391" i="12"/>
  <c r="E391" i="12"/>
  <c r="F391" i="12"/>
  <c r="G391" i="12"/>
  <c r="H391" i="12"/>
  <c r="I391" i="12"/>
  <c r="J391" i="12"/>
  <c r="K391" i="12"/>
  <c r="L391" i="12"/>
  <c r="M391" i="12"/>
  <c r="N391" i="12"/>
  <c r="O391" i="12"/>
  <c r="P391" i="12"/>
  <c r="Q391" i="12"/>
  <c r="R391" i="12"/>
  <c r="S391" i="12"/>
  <c r="T391" i="12"/>
  <c r="U391" i="12"/>
  <c r="V391" i="12"/>
  <c r="W391" i="12"/>
  <c r="X391" i="12"/>
  <c r="BT391" i="12" s="1"/>
  <c r="Y391" i="12"/>
  <c r="Z391" i="12"/>
  <c r="AA391" i="12"/>
  <c r="AB391" i="12"/>
  <c r="AC391" i="12"/>
  <c r="BA391" i="12" s="1"/>
  <c r="AD391" i="12"/>
  <c r="AE391" i="12"/>
  <c r="AF391" i="12"/>
  <c r="AG391" i="12"/>
  <c r="BE391" i="12" s="1"/>
  <c r="AH391" i="12"/>
  <c r="AI391" i="12"/>
  <c r="AJ391" i="12"/>
  <c r="AK391" i="12"/>
  <c r="BI391" i="12" s="1"/>
  <c r="AL391" i="12"/>
  <c r="AM391" i="12"/>
  <c r="AN391" i="12"/>
  <c r="AO391" i="12"/>
  <c r="BM391" i="12" s="1"/>
  <c r="AP391" i="12"/>
  <c r="AQ391" i="12"/>
  <c r="AR391" i="12"/>
  <c r="AS391" i="12"/>
  <c r="BQ391" i="12" s="1"/>
  <c r="AT391" i="12"/>
  <c r="AU391" i="12"/>
  <c r="AV391" i="12"/>
  <c r="AW391" i="12"/>
  <c r="BU391" i="12" s="1"/>
  <c r="AX391" i="12"/>
  <c r="C392" i="12"/>
  <c r="D392" i="12"/>
  <c r="E392" i="12"/>
  <c r="F392" i="12"/>
  <c r="G392" i="12"/>
  <c r="H392" i="12"/>
  <c r="I392" i="12"/>
  <c r="J392" i="12"/>
  <c r="K392" i="12"/>
  <c r="L392" i="12"/>
  <c r="M392" i="12"/>
  <c r="N392" i="12"/>
  <c r="O392" i="12"/>
  <c r="P392" i="12"/>
  <c r="Q392" i="12"/>
  <c r="R392" i="12"/>
  <c r="S392" i="12"/>
  <c r="T392" i="12"/>
  <c r="U392" i="12"/>
  <c r="V392" i="12"/>
  <c r="W392" i="12"/>
  <c r="X392" i="12"/>
  <c r="Y392" i="12"/>
  <c r="Z392" i="12"/>
  <c r="AA392" i="12"/>
  <c r="AB392" i="12"/>
  <c r="AC392" i="12"/>
  <c r="AD392" i="12"/>
  <c r="AE392" i="12"/>
  <c r="AF392" i="12"/>
  <c r="AG392" i="12"/>
  <c r="AH392" i="12"/>
  <c r="BF392" i="12" s="1"/>
  <c r="AI392" i="12"/>
  <c r="AJ392" i="12"/>
  <c r="AK392" i="12"/>
  <c r="AL392" i="12"/>
  <c r="BJ392" i="12" s="1"/>
  <c r="AM392" i="12"/>
  <c r="AN392" i="12"/>
  <c r="AO392" i="12"/>
  <c r="AP392" i="12"/>
  <c r="BN392" i="12" s="1"/>
  <c r="AQ392" i="12"/>
  <c r="AR392" i="12"/>
  <c r="AS392" i="12"/>
  <c r="BQ392" i="12" s="1"/>
  <c r="AT392" i="12"/>
  <c r="BR392" i="12" s="1"/>
  <c r="AU392" i="12"/>
  <c r="AV392" i="12"/>
  <c r="AW392" i="12"/>
  <c r="AX392" i="12"/>
  <c r="BV392" i="12" s="1"/>
  <c r="C393" i="12"/>
  <c r="D393" i="12"/>
  <c r="E393" i="12"/>
  <c r="F393" i="12"/>
  <c r="G393" i="12"/>
  <c r="H393" i="12"/>
  <c r="I393" i="12"/>
  <c r="J393" i="12"/>
  <c r="K393" i="12"/>
  <c r="L393" i="12"/>
  <c r="M393" i="12"/>
  <c r="N393" i="12"/>
  <c r="O393" i="12"/>
  <c r="P393" i="12"/>
  <c r="Q393" i="12"/>
  <c r="R393" i="12"/>
  <c r="S393" i="12"/>
  <c r="T393" i="12"/>
  <c r="U393" i="12"/>
  <c r="V393" i="12"/>
  <c r="W393" i="12"/>
  <c r="X393" i="12"/>
  <c r="Y393" i="12"/>
  <c r="Z393" i="12"/>
  <c r="AA393" i="12"/>
  <c r="AB393" i="12"/>
  <c r="AC393" i="12"/>
  <c r="AD393" i="12"/>
  <c r="AE393" i="12"/>
  <c r="BC393" i="12" s="1"/>
  <c r="AF393" i="12"/>
  <c r="AG393" i="12"/>
  <c r="AH393" i="12"/>
  <c r="AI393" i="12"/>
  <c r="BG393" i="12" s="1"/>
  <c r="AJ393" i="12"/>
  <c r="AK393" i="12"/>
  <c r="AL393" i="12"/>
  <c r="AM393" i="12"/>
  <c r="BK393" i="12" s="1"/>
  <c r="AN393" i="12"/>
  <c r="AO393" i="12"/>
  <c r="AP393" i="12"/>
  <c r="AQ393" i="12"/>
  <c r="BO393" i="12" s="1"/>
  <c r="AR393" i="12"/>
  <c r="AS393" i="12"/>
  <c r="AT393" i="12"/>
  <c r="AU393" i="12"/>
  <c r="BS393" i="12" s="1"/>
  <c r="AV393" i="12"/>
  <c r="AW393" i="12"/>
  <c r="AX393" i="12"/>
  <c r="C394" i="12"/>
  <c r="D394" i="12"/>
  <c r="E394" i="12"/>
  <c r="F394" i="12"/>
  <c r="G394" i="12"/>
  <c r="H394" i="12"/>
  <c r="I394" i="12"/>
  <c r="J394" i="12"/>
  <c r="K394" i="12"/>
  <c r="L394" i="12"/>
  <c r="M394" i="12"/>
  <c r="N394" i="12"/>
  <c r="O394" i="12"/>
  <c r="P394" i="12"/>
  <c r="Q394" i="12"/>
  <c r="R394" i="12"/>
  <c r="S394" i="12"/>
  <c r="T394" i="12"/>
  <c r="U394" i="12"/>
  <c r="V394" i="12"/>
  <c r="W394" i="12"/>
  <c r="X394" i="12"/>
  <c r="Y394" i="12"/>
  <c r="Z394" i="12"/>
  <c r="AA394" i="12"/>
  <c r="AB394" i="12"/>
  <c r="AC394" i="12"/>
  <c r="AD394" i="12"/>
  <c r="AE394" i="12"/>
  <c r="AF394" i="12"/>
  <c r="BD394" i="12" s="1"/>
  <c r="AG394" i="12"/>
  <c r="AH394" i="12"/>
  <c r="AI394" i="12"/>
  <c r="AJ394" i="12"/>
  <c r="BH394" i="12" s="1"/>
  <c r="AK394" i="12"/>
  <c r="AL394" i="12"/>
  <c r="AM394" i="12"/>
  <c r="AN394" i="12"/>
  <c r="BL394" i="12" s="1"/>
  <c r="AO394" i="12"/>
  <c r="AP394" i="12"/>
  <c r="AQ394" i="12"/>
  <c r="AR394" i="12"/>
  <c r="BP394" i="12" s="1"/>
  <c r="AS394" i="12"/>
  <c r="AT394" i="12"/>
  <c r="AU394" i="12"/>
  <c r="BS394" i="12" s="1"/>
  <c r="AV394" i="12"/>
  <c r="BT394" i="12" s="1"/>
  <c r="AW394" i="12"/>
  <c r="AX394" i="12"/>
  <c r="BC394" i="12"/>
  <c r="BG394" i="12"/>
  <c r="C395" i="12"/>
  <c r="D395" i="12"/>
  <c r="E395" i="12"/>
  <c r="F395" i="12"/>
  <c r="G395" i="12"/>
  <c r="H395" i="12"/>
  <c r="I395" i="12"/>
  <c r="J395" i="12"/>
  <c r="K395" i="12"/>
  <c r="L395" i="12"/>
  <c r="M395" i="12"/>
  <c r="N395" i="12"/>
  <c r="O395" i="12"/>
  <c r="P395" i="12"/>
  <c r="Q395" i="12"/>
  <c r="R395" i="12"/>
  <c r="S395" i="12"/>
  <c r="T395" i="12"/>
  <c r="U395" i="12"/>
  <c r="V395" i="12"/>
  <c r="W395" i="12"/>
  <c r="X395" i="12"/>
  <c r="Y395" i="12"/>
  <c r="Z395" i="12"/>
  <c r="AA395" i="12"/>
  <c r="AB395" i="12"/>
  <c r="AC395" i="12"/>
  <c r="AD395" i="12"/>
  <c r="AE395" i="12"/>
  <c r="AF395" i="12"/>
  <c r="AG395" i="12"/>
  <c r="BE395" i="12" s="1"/>
  <c r="AH395" i="12"/>
  <c r="AI395" i="12"/>
  <c r="AJ395" i="12"/>
  <c r="AK395" i="12"/>
  <c r="BI395" i="12" s="1"/>
  <c r="AL395" i="12"/>
  <c r="AM395" i="12"/>
  <c r="AN395" i="12"/>
  <c r="AO395" i="12"/>
  <c r="BM395" i="12" s="1"/>
  <c r="AP395" i="12"/>
  <c r="AQ395" i="12"/>
  <c r="AR395" i="12"/>
  <c r="AS395" i="12"/>
  <c r="BQ395" i="12" s="1"/>
  <c r="AT395" i="12"/>
  <c r="AU395" i="12"/>
  <c r="AV395" i="12"/>
  <c r="AW395" i="12"/>
  <c r="BU395" i="12" s="1"/>
  <c r="AX395" i="12"/>
  <c r="C396" i="12"/>
  <c r="D396" i="12"/>
  <c r="E396" i="12"/>
  <c r="F396" i="12"/>
  <c r="G396" i="12"/>
  <c r="H396" i="12"/>
  <c r="I396" i="12"/>
  <c r="J396" i="12"/>
  <c r="K396" i="12"/>
  <c r="L396" i="12"/>
  <c r="M396" i="12"/>
  <c r="N396" i="12"/>
  <c r="O396" i="12"/>
  <c r="P396" i="12"/>
  <c r="Q396" i="12"/>
  <c r="R396" i="12"/>
  <c r="S396" i="12"/>
  <c r="T396" i="12"/>
  <c r="U396" i="12"/>
  <c r="V396" i="12"/>
  <c r="W396" i="12"/>
  <c r="X396" i="12"/>
  <c r="Y396" i="12"/>
  <c r="Z396" i="12"/>
  <c r="AA396" i="12"/>
  <c r="AB396" i="12"/>
  <c r="AC396" i="12"/>
  <c r="AD396" i="12"/>
  <c r="AE396" i="12"/>
  <c r="AF396" i="12"/>
  <c r="AG396" i="12"/>
  <c r="AH396" i="12"/>
  <c r="BF396" i="12" s="1"/>
  <c r="AI396" i="12"/>
  <c r="AJ396" i="12"/>
  <c r="AK396" i="12"/>
  <c r="AL396" i="12"/>
  <c r="BJ396" i="12" s="1"/>
  <c r="AM396" i="12"/>
  <c r="AN396" i="12"/>
  <c r="AO396" i="12"/>
  <c r="AP396" i="12"/>
  <c r="BN396" i="12" s="1"/>
  <c r="AQ396" i="12"/>
  <c r="AR396" i="12"/>
  <c r="AS396" i="12"/>
  <c r="AT396" i="12"/>
  <c r="BR396" i="12" s="1"/>
  <c r="AU396" i="12"/>
  <c r="AV396" i="12"/>
  <c r="AW396" i="12"/>
  <c r="AX396" i="12"/>
  <c r="BV396" i="12" s="1"/>
  <c r="C397" i="12"/>
  <c r="D397" i="12"/>
  <c r="E397" i="12"/>
  <c r="F397" i="12"/>
  <c r="G397" i="12"/>
  <c r="H397" i="12"/>
  <c r="I397" i="12"/>
  <c r="J397" i="12"/>
  <c r="K397" i="12"/>
  <c r="L397" i="12"/>
  <c r="M397" i="12"/>
  <c r="N397" i="12"/>
  <c r="O397" i="12"/>
  <c r="P397" i="12"/>
  <c r="Q397" i="12"/>
  <c r="R397" i="12"/>
  <c r="S397" i="12"/>
  <c r="T397" i="12"/>
  <c r="U397" i="12"/>
  <c r="V397" i="12"/>
  <c r="W397" i="12"/>
  <c r="X397" i="12"/>
  <c r="Y397" i="12"/>
  <c r="Z397" i="12"/>
  <c r="AA397" i="12"/>
  <c r="AB397" i="12"/>
  <c r="AC397" i="12"/>
  <c r="AD397" i="12"/>
  <c r="AE397" i="12"/>
  <c r="BC397" i="12" s="1"/>
  <c r="AF397" i="12"/>
  <c r="AG397" i="12"/>
  <c r="AH397" i="12"/>
  <c r="AI397" i="12"/>
  <c r="BG397" i="12" s="1"/>
  <c r="AJ397" i="12"/>
  <c r="AK397" i="12"/>
  <c r="AL397" i="12"/>
  <c r="AM397" i="12"/>
  <c r="BK397" i="12" s="1"/>
  <c r="AN397" i="12"/>
  <c r="AO397" i="12"/>
  <c r="AP397" i="12"/>
  <c r="AQ397" i="12"/>
  <c r="BO397" i="12" s="1"/>
  <c r="AR397" i="12"/>
  <c r="AS397" i="12"/>
  <c r="AT397" i="12"/>
  <c r="AU397" i="12"/>
  <c r="BS397" i="12" s="1"/>
  <c r="AV397" i="12"/>
  <c r="AW397" i="12"/>
  <c r="AX397" i="12"/>
  <c r="C398" i="12"/>
  <c r="D398" i="12"/>
  <c r="E398" i="12"/>
  <c r="F398" i="12"/>
  <c r="G398" i="12"/>
  <c r="H398" i="12"/>
  <c r="I398" i="12"/>
  <c r="J398" i="12"/>
  <c r="K398" i="12"/>
  <c r="L398" i="12"/>
  <c r="M398" i="12"/>
  <c r="N398" i="12"/>
  <c r="O398" i="12"/>
  <c r="P398" i="12"/>
  <c r="Q398" i="12"/>
  <c r="R398" i="12"/>
  <c r="S398" i="12"/>
  <c r="T398" i="12"/>
  <c r="U398" i="12"/>
  <c r="V398" i="12"/>
  <c r="W398" i="12"/>
  <c r="X398" i="12"/>
  <c r="Y398" i="12"/>
  <c r="Z398" i="12"/>
  <c r="AA398" i="12"/>
  <c r="AB398" i="12"/>
  <c r="AC398" i="12"/>
  <c r="AD398" i="12"/>
  <c r="AE398" i="12"/>
  <c r="AF398" i="12"/>
  <c r="BD398" i="12" s="1"/>
  <c r="AG398" i="12"/>
  <c r="AH398" i="12"/>
  <c r="AI398" i="12"/>
  <c r="AJ398" i="12"/>
  <c r="BH398" i="12" s="1"/>
  <c r="AK398" i="12"/>
  <c r="AL398" i="12"/>
  <c r="AM398" i="12"/>
  <c r="AN398" i="12"/>
  <c r="BL398" i="12" s="1"/>
  <c r="AO398" i="12"/>
  <c r="AP398" i="12"/>
  <c r="AQ398" i="12"/>
  <c r="AR398" i="12"/>
  <c r="BP398" i="12" s="1"/>
  <c r="AS398" i="12"/>
  <c r="AT398" i="12"/>
  <c r="AU398" i="12"/>
  <c r="AV398" i="12"/>
  <c r="BT398" i="12" s="1"/>
  <c r="AW398" i="12"/>
  <c r="AX398" i="12"/>
  <c r="BO398" i="12"/>
  <c r="C399" i="12"/>
  <c r="D399" i="12"/>
  <c r="E399" i="12"/>
  <c r="F399" i="12"/>
  <c r="G399" i="12"/>
  <c r="H399" i="12"/>
  <c r="I399" i="12"/>
  <c r="J399" i="12"/>
  <c r="K399" i="12"/>
  <c r="L399" i="12"/>
  <c r="M399" i="12"/>
  <c r="N399" i="12"/>
  <c r="O399" i="12"/>
  <c r="P399" i="12"/>
  <c r="Q399" i="12"/>
  <c r="R399" i="12"/>
  <c r="S399" i="12"/>
  <c r="T399" i="12"/>
  <c r="U399" i="12"/>
  <c r="V399" i="12"/>
  <c r="W399" i="12"/>
  <c r="X399" i="12"/>
  <c r="Y399" i="12"/>
  <c r="Z399" i="12"/>
  <c r="AA399" i="12"/>
  <c r="AB399" i="12"/>
  <c r="AC399" i="12"/>
  <c r="BA399" i="12" s="1"/>
  <c r="AD399" i="12"/>
  <c r="AE399" i="12"/>
  <c r="AF399" i="12"/>
  <c r="AG399" i="12"/>
  <c r="BE399" i="12" s="1"/>
  <c r="AH399" i="12"/>
  <c r="AI399" i="12"/>
  <c r="AJ399" i="12"/>
  <c r="AK399" i="12"/>
  <c r="BI399" i="12" s="1"/>
  <c r="AL399" i="12"/>
  <c r="AM399" i="12"/>
  <c r="AN399" i="12"/>
  <c r="AO399" i="12"/>
  <c r="BM399" i="12" s="1"/>
  <c r="AP399" i="12"/>
  <c r="AQ399" i="12"/>
  <c r="AR399" i="12"/>
  <c r="AS399" i="12"/>
  <c r="BQ399" i="12" s="1"/>
  <c r="AT399" i="12"/>
  <c r="AU399" i="12"/>
  <c r="AV399" i="12"/>
  <c r="AW399" i="12"/>
  <c r="BU399" i="12" s="1"/>
  <c r="AX399" i="12"/>
  <c r="C400" i="12"/>
  <c r="D400" i="12"/>
  <c r="E400" i="12"/>
  <c r="F400" i="12"/>
  <c r="G400" i="12"/>
  <c r="H400" i="12"/>
  <c r="I400" i="12"/>
  <c r="J400" i="12"/>
  <c r="K400" i="12"/>
  <c r="L400" i="12"/>
  <c r="M400" i="12"/>
  <c r="N400" i="12"/>
  <c r="O400" i="12"/>
  <c r="P400" i="12"/>
  <c r="Q400" i="12"/>
  <c r="R400" i="12"/>
  <c r="S400" i="12"/>
  <c r="T400" i="12"/>
  <c r="U400" i="12"/>
  <c r="V400" i="12"/>
  <c r="W400" i="12"/>
  <c r="X400" i="12"/>
  <c r="Y400" i="12"/>
  <c r="Z400" i="12"/>
  <c r="AA400" i="12"/>
  <c r="AB400" i="12"/>
  <c r="AC400" i="12"/>
  <c r="AD400" i="12"/>
  <c r="AE400" i="12"/>
  <c r="AF400" i="12"/>
  <c r="AG400" i="12"/>
  <c r="AH400" i="12"/>
  <c r="BF400" i="12" s="1"/>
  <c r="AI400" i="12"/>
  <c r="AJ400" i="12"/>
  <c r="AK400" i="12"/>
  <c r="BI400" i="12" s="1"/>
  <c r="AL400" i="12"/>
  <c r="BJ400" i="12" s="1"/>
  <c r="AM400" i="12"/>
  <c r="AN400" i="12"/>
  <c r="AO400" i="12"/>
  <c r="AP400" i="12"/>
  <c r="BN400" i="12" s="1"/>
  <c r="AQ400" i="12"/>
  <c r="AR400" i="12"/>
  <c r="AS400" i="12"/>
  <c r="AT400" i="12"/>
  <c r="BR400" i="12" s="1"/>
  <c r="AU400" i="12"/>
  <c r="AV400" i="12"/>
  <c r="AW400" i="12"/>
  <c r="AX400" i="12"/>
  <c r="BV400" i="12" s="1"/>
  <c r="BB400" i="12"/>
  <c r="C401" i="12"/>
  <c r="D401" i="12"/>
  <c r="E401" i="12"/>
  <c r="F401" i="12"/>
  <c r="G401" i="12"/>
  <c r="H401" i="12"/>
  <c r="I401" i="12"/>
  <c r="J401" i="12"/>
  <c r="K401" i="12"/>
  <c r="L401" i="12"/>
  <c r="M401" i="12"/>
  <c r="N401" i="12"/>
  <c r="O401" i="12"/>
  <c r="P401" i="12"/>
  <c r="Q401" i="12"/>
  <c r="R401" i="12"/>
  <c r="S401" i="12"/>
  <c r="T401" i="12"/>
  <c r="U401" i="12"/>
  <c r="V401" i="12"/>
  <c r="W401" i="12"/>
  <c r="X401" i="12"/>
  <c r="Y401" i="12"/>
  <c r="Z401" i="12"/>
  <c r="AA401" i="12"/>
  <c r="AB401" i="12"/>
  <c r="AC401" i="12"/>
  <c r="AD401" i="12"/>
  <c r="BB401" i="12" s="1"/>
  <c r="AE401" i="12"/>
  <c r="BC401" i="12" s="1"/>
  <c r="AF401" i="12"/>
  <c r="AG401" i="12"/>
  <c r="AH401" i="12"/>
  <c r="AI401" i="12"/>
  <c r="BG401" i="12" s="1"/>
  <c r="AJ401" i="12"/>
  <c r="AK401" i="12"/>
  <c r="AL401" i="12"/>
  <c r="AM401" i="12"/>
  <c r="BK401" i="12" s="1"/>
  <c r="AN401" i="12"/>
  <c r="AO401" i="12"/>
  <c r="AP401" i="12"/>
  <c r="AQ401" i="12"/>
  <c r="BO401" i="12" s="1"/>
  <c r="AR401" i="12"/>
  <c r="AS401" i="12"/>
  <c r="AT401" i="12"/>
  <c r="BR401" i="12" s="1"/>
  <c r="AU401" i="12"/>
  <c r="BS401" i="12" s="1"/>
  <c r="AV401" i="12"/>
  <c r="AW401" i="12"/>
  <c r="AX401" i="12"/>
  <c r="BV401" i="12" s="1"/>
  <c r="C402" i="12"/>
  <c r="D402" i="12"/>
  <c r="E402" i="12"/>
  <c r="F402" i="12"/>
  <c r="G402" i="12"/>
  <c r="H402" i="12"/>
  <c r="I402" i="12"/>
  <c r="J402" i="12"/>
  <c r="K402" i="12"/>
  <c r="L402" i="12"/>
  <c r="M402" i="12"/>
  <c r="N402" i="12"/>
  <c r="O402" i="12"/>
  <c r="P402" i="12"/>
  <c r="Q402" i="12"/>
  <c r="R402" i="12"/>
  <c r="S402" i="12"/>
  <c r="T402" i="12"/>
  <c r="U402" i="12"/>
  <c r="V402" i="12"/>
  <c r="W402" i="12"/>
  <c r="X402" i="12"/>
  <c r="Y402" i="12"/>
  <c r="Z402" i="12"/>
  <c r="AA402" i="12"/>
  <c r="AB402" i="12"/>
  <c r="AC402" i="12"/>
  <c r="AD402" i="12"/>
  <c r="AE402" i="12"/>
  <c r="AF402" i="12"/>
  <c r="BD402" i="12" s="1"/>
  <c r="AG402" i="12"/>
  <c r="AH402" i="12"/>
  <c r="AI402" i="12"/>
  <c r="AJ402" i="12"/>
  <c r="BH402" i="12" s="1"/>
  <c r="AK402" i="12"/>
  <c r="AL402" i="12"/>
  <c r="AM402" i="12"/>
  <c r="AN402" i="12"/>
  <c r="BL402" i="12" s="1"/>
  <c r="AO402" i="12"/>
  <c r="AP402" i="12"/>
  <c r="AQ402" i="12"/>
  <c r="AR402" i="12"/>
  <c r="BP402" i="12" s="1"/>
  <c r="AS402" i="12"/>
  <c r="AT402" i="12"/>
  <c r="AU402" i="12"/>
  <c r="AV402" i="12"/>
  <c r="BT402" i="12" s="1"/>
  <c r="AW402" i="12"/>
  <c r="AX402" i="12"/>
  <c r="C403" i="12"/>
  <c r="D403" i="12"/>
  <c r="AZ403" i="12" s="1"/>
  <c r="E403" i="12"/>
  <c r="F403" i="12"/>
  <c r="G403" i="12"/>
  <c r="H403" i="12"/>
  <c r="BD403" i="12" s="1"/>
  <c r="I403" i="12"/>
  <c r="J403" i="12"/>
  <c r="K403" i="12"/>
  <c r="L403" i="12"/>
  <c r="M403" i="12"/>
  <c r="N403" i="12"/>
  <c r="O403" i="12"/>
  <c r="P403" i="12"/>
  <c r="Q403" i="12"/>
  <c r="R403" i="12"/>
  <c r="S403" i="12"/>
  <c r="T403" i="12"/>
  <c r="U403" i="12"/>
  <c r="V403" i="12"/>
  <c r="W403" i="12"/>
  <c r="X403" i="12"/>
  <c r="Y403" i="12"/>
  <c r="Z403" i="12"/>
  <c r="AA403" i="12"/>
  <c r="AB403" i="12"/>
  <c r="AC403" i="12"/>
  <c r="AD403" i="12"/>
  <c r="AE403" i="12"/>
  <c r="AF403" i="12"/>
  <c r="AG403" i="12"/>
  <c r="BE403" i="12" s="1"/>
  <c r="AH403" i="12"/>
  <c r="AI403" i="12"/>
  <c r="AJ403" i="12"/>
  <c r="AK403" i="12"/>
  <c r="BI403" i="12" s="1"/>
  <c r="AL403" i="12"/>
  <c r="AM403" i="12"/>
  <c r="AN403" i="12"/>
  <c r="AO403" i="12"/>
  <c r="BM403" i="12" s="1"/>
  <c r="AP403" i="12"/>
  <c r="AQ403" i="12"/>
  <c r="AR403" i="12"/>
  <c r="AS403" i="12"/>
  <c r="BQ403" i="12" s="1"/>
  <c r="AT403" i="12"/>
  <c r="AU403" i="12"/>
  <c r="AV403" i="12"/>
  <c r="AW403" i="12"/>
  <c r="BU403" i="12" s="1"/>
  <c r="AX403" i="12"/>
  <c r="BH403" i="12"/>
  <c r="BL403" i="12"/>
  <c r="BT403" i="12"/>
  <c r="C404" i="12"/>
  <c r="D404" i="12"/>
  <c r="E404" i="12"/>
  <c r="F404" i="12"/>
  <c r="G404" i="12"/>
  <c r="H404" i="12"/>
  <c r="I404" i="12"/>
  <c r="J404" i="12"/>
  <c r="K404" i="12"/>
  <c r="L404" i="12"/>
  <c r="M404" i="12"/>
  <c r="N404" i="12"/>
  <c r="O404" i="12"/>
  <c r="P404" i="12"/>
  <c r="Q404" i="12"/>
  <c r="R404" i="12"/>
  <c r="S404" i="12"/>
  <c r="T404" i="12"/>
  <c r="U404" i="12"/>
  <c r="V404" i="12"/>
  <c r="W404" i="12"/>
  <c r="X404" i="12"/>
  <c r="Y404" i="12"/>
  <c r="Z404" i="12"/>
  <c r="AA404" i="12"/>
  <c r="AB404" i="12"/>
  <c r="AC404" i="12"/>
  <c r="AD404" i="12"/>
  <c r="BB404" i="12" s="1"/>
  <c r="AE404" i="12"/>
  <c r="AF404" i="12"/>
  <c r="AG404" i="12"/>
  <c r="AH404" i="12"/>
  <c r="BF404" i="12" s="1"/>
  <c r="AI404" i="12"/>
  <c r="AJ404" i="12"/>
  <c r="BH404" i="12" s="1"/>
  <c r="AK404" i="12"/>
  <c r="AL404" i="12"/>
  <c r="BJ404" i="12" s="1"/>
  <c r="AM404" i="12"/>
  <c r="AN404" i="12"/>
  <c r="AO404" i="12"/>
  <c r="AP404" i="12"/>
  <c r="BN404" i="12" s="1"/>
  <c r="AQ404" i="12"/>
  <c r="AR404" i="12"/>
  <c r="AS404" i="12"/>
  <c r="AT404" i="12"/>
  <c r="AU404" i="12"/>
  <c r="AV404" i="12"/>
  <c r="AW404" i="12"/>
  <c r="AX404" i="12"/>
  <c r="C405" i="12"/>
  <c r="D405" i="12"/>
  <c r="E405" i="12"/>
  <c r="F405" i="12"/>
  <c r="G405" i="12"/>
  <c r="H405" i="12"/>
  <c r="I405" i="12"/>
  <c r="J405" i="12"/>
  <c r="K405" i="12"/>
  <c r="L405" i="12"/>
  <c r="M405" i="12"/>
  <c r="N405" i="12"/>
  <c r="O405" i="12"/>
  <c r="P405" i="12"/>
  <c r="Q405" i="12"/>
  <c r="R405" i="12"/>
  <c r="S405" i="12"/>
  <c r="T405" i="12"/>
  <c r="U405" i="12"/>
  <c r="V405" i="12"/>
  <c r="W405" i="12"/>
  <c r="X405" i="12"/>
  <c r="Y405" i="12"/>
  <c r="Z405" i="12"/>
  <c r="AA405" i="12"/>
  <c r="AB405" i="12"/>
  <c r="AC405" i="12"/>
  <c r="AD405" i="12"/>
  <c r="AE405" i="12"/>
  <c r="AF405" i="12"/>
  <c r="AG405" i="12"/>
  <c r="AH405" i="12"/>
  <c r="AI405" i="12"/>
  <c r="AJ405" i="12"/>
  <c r="AK405" i="12"/>
  <c r="BI405" i="12" s="1"/>
  <c r="AL405" i="12"/>
  <c r="AM405" i="12"/>
  <c r="AN405" i="12"/>
  <c r="AO405" i="12"/>
  <c r="BM405" i="12" s="1"/>
  <c r="AP405" i="12"/>
  <c r="AQ405" i="12"/>
  <c r="AR405" i="12"/>
  <c r="AS405" i="12"/>
  <c r="AT405" i="12"/>
  <c r="AU405" i="12"/>
  <c r="AV405" i="12"/>
  <c r="AW405" i="12"/>
  <c r="AX405" i="12"/>
  <c r="BQ405" i="12"/>
  <c r="C406" i="12"/>
  <c r="D406" i="12"/>
  <c r="E406" i="12"/>
  <c r="F406" i="12"/>
  <c r="G406" i="12"/>
  <c r="H406" i="12"/>
  <c r="I406" i="12"/>
  <c r="J406" i="12"/>
  <c r="K406" i="12"/>
  <c r="L406" i="12"/>
  <c r="M406" i="12"/>
  <c r="N406" i="12"/>
  <c r="O406" i="12"/>
  <c r="P406" i="12"/>
  <c r="Q406" i="12"/>
  <c r="R406" i="12"/>
  <c r="S406" i="12"/>
  <c r="T406" i="12"/>
  <c r="BP406" i="12" s="1"/>
  <c r="U406" i="12"/>
  <c r="V406" i="12"/>
  <c r="W406" i="12"/>
  <c r="X406" i="12"/>
  <c r="Y406" i="12"/>
  <c r="Z406" i="12"/>
  <c r="AA406" i="12"/>
  <c r="AB406" i="12"/>
  <c r="AC406" i="12"/>
  <c r="AD406" i="12"/>
  <c r="AE406" i="12"/>
  <c r="AF406" i="12"/>
  <c r="AG406" i="12"/>
  <c r="AH406" i="12"/>
  <c r="AI406" i="12"/>
  <c r="AJ406" i="12"/>
  <c r="BH406" i="12" s="1"/>
  <c r="AK406" i="12"/>
  <c r="AL406" i="12"/>
  <c r="AM406" i="12"/>
  <c r="AN406" i="12"/>
  <c r="AO406" i="12"/>
  <c r="AP406" i="12"/>
  <c r="AQ406" i="12"/>
  <c r="AR406" i="12"/>
  <c r="AS406" i="12"/>
  <c r="AT406" i="12"/>
  <c r="AU406" i="12"/>
  <c r="AV406" i="12"/>
  <c r="AW406" i="12"/>
  <c r="AX406" i="12"/>
  <c r="C407" i="12"/>
  <c r="D407" i="12"/>
  <c r="E407" i="12"/>
  <c r="F407" i="12"/>
  <c r="G407" i="12"/>
  <c r="H407" i="12"/>
  <c r="I407" i="12"/>
  <c r="J407" i="12"/>
  <c r="K407" i="12"/>
  <c r="L407" i="12"/>
  <c r="M407" i="12"/>
  <c r="N407" i="12"/>
  <c r="O407" i="12"/>
  <c r="P407" i="12"/>
  <c r="Q407" i="12"/>
  <c r="R407" i="12"/>
  <c r="S407" i="12"/>
  <c r="T407" i="12"/>
  <c r="U407" i="12"/>
  <c r="V407" i="12"/>
  <c r="W407" i="12"/>
  <c r="X407" i="12"/>
  <c r="Y407" i="12"/>
  <c r="Z407" i="12"/>
  <c r="AA407" i="12"/>
  <c r="AB407" i="12"/>
  <c r="AC407" i="12"/>
  <c r="AD407" i="12"/>
  <c r="AE407" i="12"/>
  <c r="AF407" i="12"/>
  <c r="AG407" i="12"/>
  <c r="AH407" i="12"/>
  <c r="BF407" i="12" s="1"/>
  <c r="AI407" i="12"/>
  <c r="AJ407" i="12"/>
  <c r="AK407" i="12"/>
  <c r="AL407" i="12"/>
  <c r="AM407" i="12"/>
  <c r="AN407" i="12"/>
  <c r="AO407" i="12"/>
  <c r="AP407" i="12"/>
  <c r="AQ407" i="12"/>
  <c r="AR407" i="12"/>
  <c r="AS407" i="12"/>
  <c r="AT407" i="12"/>
  <c r="AU407" i="12"/>
  <c r="AV407" i="12"/>
  <c r="AW407" i="12"/>
  <c r="AX407" i="12"/>
  <c r="BG407" i="12"/>
  <c r="BJ407" i="12"/>
  <c r="C408" i="12"/>
  <c r="D408" i="12"/>
  <c r="E408" i="12"/>
  <c r="F408" i="12"/>
  <c r="G408" i="12"/>
  <c r="H408" i="12"/>
  <c r="I408" i="12"/>
  <c r="J408" i="12"/>
  <c r="K408" i="12"/>
  <c r="L408" i="12"/>
  <c r="M408" i="12"/>
  <c r="N408" i="12"/>
  <c r="O408" i="12"/>
  <c r="P408" i="12"/>
  <c r="Q408" i="12"/>
  <c r="R408" i="12"/>
  <c r="S408" i="12"/>
  <c r="T408" i="12"/>
  <c r="U408" i="12"/>
  <c r="V408" i="12"/>
  <c r="W408" i="12"/>
  <c r="X408" i="12"/>
  <c r="Y408" i="12"/>
  <c r="Z408" i="12"/>
  <c r="BV408" i="12" s="1"/>
  <c r="AA408" i="12"/>
  <c r="AB408" i="12"/>
  <c r="AC408" i="12"/>
  <c r="AD408" i="12"/>
  <c r="BB408" i="12" s="1"/>
  <c r="AE408" i="12"/>
  <c r="AF408" i="12"/>
  <c r="AG408" i="12"/>
  <c r="AH408" i="12"/>
  <c r="AI408" i="12"/>
  <c r="AJ408" i="12"/>
  <c r="AK408" i="12"/>
  <c r="AL408" i="12"/>
  <c r="AM408" i="12"/>
  <c r="AN408" i="12"/>
  <c r="AO408" i="12"/>
  <c r="AP408" i="12"/>
  <c r="AQ408" i="12"/>
  <c r="AR408" i="12"/>
  <c r="AS408" i="12"/>
  <c r="AT408" i="12"/>
  <c r="AU408" i="12"/>
  <c r="AV408" i="12"/>
  <c r="AW408" i="12"/>
  <c r="AX408" i="12"/>
  <c r="BJ408" i="12"/>
  <c r="BR408" i="12"/>
  <c r="C409" i="12"/>
  <c r="D409" i="12"/>
  <c r="E409" i="12"/>
  <c r="F409" i="12"/>
  <c r="G409" i="12"/>
  <c r="H409" i="12"/>
  <c r="I409" i="12"/>
  <c r="J409" i="12"/>
  <c r="K409" i="12"/>
  <c r="L409" i="12"/>
  <c r="M409" i="12"/>
  <c r="N409" i="12"/>
  <c r="O409" i="12"/>
  <c r="P409" i="12"/>
  <c r="Q409" i="12"/>
  <c r="R409" i="12"/>
  <c r="S409" i="12"/>
  <c r="T409" i="12"/>
  <c r="U409" i="12"/>
  <c r="V409" i="12"/>
  <c r="W409" i="12"/>
  <c r="X409" i="12"/>
  <c r="Y409" i="12"/>
  <c r="Z409" i="12"/>
  <c r="AA409" i="12"/>
  <c r="AB409" i="12"/>
  <c r="AC409" i="12"/>
  <c r="AD409" i="12"/>
  <c r="AE409" i="12"/>
  <c r="AF409" i="12"/>
  <c r="AG409" i="12"/>
  <c r="AH409" i="12"/>
  <c r="AI409" i="12"/>
  <c r="AJ409" i="12"/>
  <c r="BH409" i="12" s="1"/>
  <c r="AK409" i="12"/>
  <c r="AL409" i="12"/>
  <c r="AM409" i="12"/>
  <c r="AN409" i="12"/>
  <c r="AO409" i="12"/>
  <c r="AP409" i="12"/>
  <c r="AQ409" i="12"/>
  <c r="AR409" i="12"/>
  <c r="AS409" i="12"/>
  <c r="AT409" i="12"/>
  <c r="AU409" i="12"/>
  <c r="AV409" i="12"/>
  <c r="AW409" i="12"/>
  <c r="AX409" i="12"/>
  <c r="BD409" i="12"/>
  <c r="BP409" i="12"/>
  <c r="C410" i="12"/>
  <c r="D410" i="12"/>
  <c r="E410" i="12"/>
  <c r="F410" i="12"/>
  <c r="G410" i="12"/>
  <c r="H410" i="12"/>
  <c r="I410" i="12"/>
  <c r="J410" i="12"/>
  <c r="K410" i="12"/>
  <c r="L410" i="12"/>
  <c r="M410" i="12"/>
  <c r="N410" i="12"/>
  <c r="O410" i="12"/>
  <c r="P410" i="12"/>
  <c r="Q410" i="12"/>
  <c r="R410" i="12"/>
  <c r="S410" i="12"/>
  <c r="T410" i="12"/>
  <c r="U410" i="12"/>
  <c r="V410" i="12"/>
  <c r="W410" i="12"/>
  <c r="X410" i="12"/>
  <c r="Y410" i="12"/>
  <c r="Z410" i="12"/>
  <c r="AA410" i="12"/>
  <c r="AB410" i="12"/>
  <c r="AC410" i="12"/>
  <c r="AD410" i="12"/>
  <c r="AE410" i="12"/>
  <c r="AF410" i="12"/>
  <c r="AG410" i="12"/>
  <c r="AH410" i="12"/>
  <c r="AI410" i="12"/>
  <c r="AJ410" i="12"/>
  <c r="AK410" i="12"/>
  <c r="AL410" i="12"/>
  <c r="AM410" i="12"/>
  <c r="AN410" i="12"/>
  <c r="AO410" i="12"/>
  <c r="AP410" i="12"/>
  <c r="AQ410" i="12"/>
  <c r="AR410" i="12"/>
  <c r="AS410" i="12"/>
  <c r="AT410" i="12"/>
  <c r="AU410" i="12"/>
  <c r="AV410" i="12"/>
  <c r="AW410" i="12"/>
  <c r="AX410" i="12"/>
  <c r="BL410" i="12"/>
  <c r="BR410" i="12"/>
  <c r="C411" i="12"/>
  <c r="D411" i="12"/>
  <c r="E411" i="12"/>
  <c r="F411" i="12"/>
  <c r="G411" i="12"/>
  <c r="H411" i="12"/>
  <c r="I411" i="12"/>
  <c r="J411" i="12"/>
  <c r="K411" i="12"/>
  <c r="L411" i="12"/>
  <c r="M411" i="12"/>
  <c r="N411" i="12"/>
  <c r="O411" i="12"/>
  <c r="P411" i="12"/>
  <c r="Q411" i="12"/>
  <c r="R411" i="12"/>
  <c r="S411" i="12"/>
  <c r="T411" i="12"/>
  <c r="U411" i="12"/>
  <c r="V411" i="12"/>
  <c r="W411" i="12"/>
  <c r="X411" i="12"/>
  <c r="Y411" i="12"/>
  <c r="Z411" i="12"/>
  <c r="BV411" i="12" s="1"/>
  <c r="AA411" i="12"/>
  <c r="AB411" i="12"/>
  <c r="AC411" i="12"/>
  <c r="AD411" i="12"/>
  <c r="AE411" i="12"/>
  <c r="AF411" i="12"/>
  <c r="AG411" i="12"/>
  <c r="BE411" i="12" s="1"/>
  <c r="AH411" i="12"/>
  <c r="AI411" i="12"/>
  <c r="AJ411" i="12"/>
  <c r="AK411" i="12"/>
  <c r="AL411" i="12"/>
  <c r="AM411" i="12"/>
  <c r="AN411" i="12"/>
  <c r="AO411" i="12"/>
  <c r="AP411" i="12"/>
  <c r="AQ411" i="12"/>
  <c r="AR411" i="12"/>
  <c r="AS411" i="12"/>
  <c r="AT411" i="12"/>
  <c r="AU411" i="12"/>
  <c r="AV411" i="12"/>
  <c r="AW411" i="12"/>
  <c r="AX411" i="12"/>
  <c r="BM411" i="12"/>
  <c r="C412" i="12"/>
  <c r="D412" i="12"/>
  <c r="E412" i="12"/>
  <c r="F412" i="12"/>
  <c r="G412" i="12"/>
  <c r="H412" i="12"/>
  <c r="I412" i="12"/>
  <c r="J412" i="12"/>
  <c r="K412" i="12"/>
  <c r="L412" i="12"/>
  <c r="M412" i="12"/>
  <c r="N412" i="12"/>
  <c r="O412" i="12"/>
  <c r="BK412" i="12" s="1"/>
  <c r="P412" i="12"/>
  <c r="Q412" i="12"/>
  <c r="R412" i="12"/>
  <c r="S412" i="12"/>
  <c r="T412" i="12"/>
  <c r="U412" i="12"/>
  <c r="V412" i="12"/>
  <c r="W412" i="12"/>
  <c r="X412" i="12"/>
  <c r="BT412" i="12" s="1"/>
  <c r="Y412" i="12"/>
  <c r="Z412" i="12"/>
  <c r="AA412" i="12"/>
  <c r="AB412" i="12"/>
  <c r="AC412" i="12"/>
  <c r="AD412" i="12"/>
  <c r="AE412" i="12"/>
  <c r="AF412" i="12"/>
  <c r="AG412" i="12"/>
  <c r="AH412" i="12"/>
  <c r="AI412" i="12"/>
  <c r="AJ412" i="12"/>
  <c r="AK412" i="12"/>
  <c r="AL412" i="12"/>
  <c r="AM412" i="12"/>
  <c r="AN412" i="12"/>
  <c r="AO412" i="12"/>
  <c r="AP412" i="12"/>
  <c r="AQ412" i="12"/>
  <c r="AR412" i="12"/>
  <c r="AS412" i="12"/>
  <c r="AT412" i="12"/>
  <c r="AU412" i="12"/>
  <c r="AV412" i="12"/>
  <c r="AW412" i="12"/>
  <c r="AX412" i="12"/>
  <c r="C413" i="12"/>
  <c r="D413" i="12"/>
  <c r="E413" i="12"/>
  <c r="F413" i="12"/>
  <c r="G413" i="12"/>
  <c r="H413" i="12"/>
  <c r="I413" i="12"/>
  <c r="J413" i="12"/>
  <c r="K413" i="12"/>
  <c r="L413" i="12"/>
  <c r="M413" i="12"/>
  <c r="N413" i="12"/>
  <c r="O413" i="12"/>
  <c r="P413" i="12"/>
  <c r="Q413" i="12"/>
  <c r="R413" i="12"/>
  <c r="S413" i="12"/>
  <c r="T413" i="12"/>
  <c r="U413" i="12"/>
  <c r="V413" i="12"/>
  <c r="W413" i="12"/>
  <c r="X413" i="12"/>
  <c r="Y413" i="12"/>
  <c r="Z413" i="12"/>
  <c r="AA413" i="12"/>
  <c r="AB413" i="12"/>
  <c r="AC413" i="12"/>
  <c r="AD413" i="12"/>
  <c r="AE413" i="12"/>
  <c r="AF413" i="12"/>
  <c r="BD413" i="12" s="1"/>
  <c r="AG413" i="12"/>
  <c r="AH413" i="12"/>
  <c r="AI413" i="12"/>
  <c r="AJ413" i="12"/>
  <c r="AK413" i="12"/>
  <c r="AL413" i="12"/>
  <c r="AM413" i="12"/>
  <c r="AN413" i="12"/>
  <c r="AO413" i="12"/>
  <c r="AP413" i="12"/>
  <c r="AQ413" i="12"/>
  <c r="AR413" i="12"/>
  <c r="AS413" i="12"/>
  <c r="AT413" i="12"/>
  <c r="AU413" i="12"/>
  <c r="AV413" i="12"/>
  <c r="AW413" i="12"/>
  <c r="AX413" i="12"/>
  <c r="BM413" i="12"/>
  <c r="C414" i="12"/>
  <c r="D414" i="12"/>
  <c r="E414" i="12"/>
  <c r="BA414" i="12" s="1"/>
  <c r="F414" i="12"/>
  <c r="G414" i="12"/>
  <c r="H414" i="12"/>
  <c r="I414" i="12"/>
  <c r="J414" i="12"/>
  <c r="K414" i="12"/>
  <c r="L414" i="12"/>
  <c r="M414" i="12"/>
  <c r="N414" i="12"/>
  <c r="O414" i="12"/>
  <c r="P414" i="12"/>
  <c r="Q414" i="12"/>
  <c r="R414" i="12"/>
  <c r="S414" i="12"/>
  <c r="T414" i="12"/>
  <c r="U414" i="12"/>
  <c r="V414" i="12"/>
  <c r="W414" i="12"/>
  <c r="X414" i="12"/>
  <c r="Y414" i="12"/>
  <c r="Z414" i="12"/>
  <c r="AA414" i="12"/>
  <c r="AB414" i="12"/>
  <c r="AC414" i="12"/>
  <c r="AD414" i="12"/>
  <c r="AE414" i="12"/>
  <c r="AF414" i="12"/>
  <c r="AG414" i="12"/>
  <c r="AH414" i="12"/>
  <c r="AI414" i="12"/>
  <c r="AJ414" i="12"/>
  <c r="AK414" i="12"/>
  <c r="AL414" i="12"/>
  <c r="AM414" i="12"/>
  <c r="AN414" i="12"/>
  <c r="AO414" i="12"/>
  <c r="AP414" i="12"/>
  <c r="AQ414" i="12"/>
  <c r="AR414" i="12"/>
  <c r="AS414" i="12"/>
  <c r="AT414" i="12"/>
  <c r="AU414" i="12"/>
  <c r="AV414" i="12"/>
  <c r="AW414" i="12"/>
  <c r="AX414" i="12"/>
  <c r="BQ414" i="12"/>
  <c r="C415" i="12"/>
  <c r="D415" i="12"/>
  <c r="E415" i="12"/>
  <c r="F415" i="12"/>
  <c r="G415" i="12"/>
  <c r="H415" i="12"/>
  <c r="I415" i="12"/>
  <c r="J415" i="12"/>
  <c r="K415" i="12"/>
  <c r="L415" i="12"/>
  <c r="M415" i="12"/>
  <c r="N415" i="12"/>
  <c r="O415" i="12"/>
  <c r="P415" i="12"/>
  <c r="Q415" i="12"/>
  <c r="R415" i="12"/>
  <c r="S415" i="12"/>
  <c r="T415" i="12"/>
  <c r="U415" i="12"/>
  <c r="V415" i="12"/>
  <c r="W415" i="12"/>
  <c r="X415" i="12"/>
  <c r="Y415" i="12"/>
  <c r="BU415" i="12" s="1"/>
  <c r="Z415" i="12"/>
  <c r="AA415" i="12"/>
  <c r="AB415" i="12"/>
  <c r="AC415" i="12"/>
  <c r="AD415" i="12"/>
  <c r="AE415" i="12"/>
  <c r="AF415" i="12"/>
  <c r="AG415" i="12"/>
  <c r="AH415" i="12"/>
  <c r="AI415" i="12"/>
  <c r="AJ415" i="12"/>
  <c r="AK415" i="12"/>
  <c r="AL415" i="12"/>
  <c r="AM415" i="12"/>
  <c r="AN415" i="12"/>
  <c r="AO415" i="12"/>
  <c r="AP415" i="12"/>
  <c r="AQ415" i="12"/>
  <c r="AR415" i="12"/>
  <c r="AS415" i="12"/>
  <c r="AT415" i="12"/>
  <c r="AU415" i="12"/>
  <c r="AV415" i="12"/>
  <c r="AW415" i="12"/>
  <c r="AX415" i="12"/>
  <c r="BI415" i="12"/>
  <c r="BQ415" i="12"/>
  <c r="C416" i="12"/>
  <c r="D416" i="12"/>
  <c r="E416" i="12"/>
  <c r="F416" i="12"/>
  <c r="G416" i="12"/>
  <c r="BC416" i="12" s="1"/>
  <c r="H416" i="12"/>
  <c r="BD416" i="12" s="1"/>
  <c r="I416" i="12"/>
  <c r="J416" i="12"/>
  <c r="K416" i="12"/>
  <c r="L416" i="12"/>
  <c r="M416" i="12"/>
  <c r="N416" i="12"/>
  <c r="O416" i="12"/>
  <c r="P416" i="12"/>
  <c r="Q416" i="12"/>
  <c r="R416" i="12"/>
  <c r="S416" i="12"/>
  <c r="T416" i="12"/>
  <c r="U416" i="12"/>
  <c r="V416" i="12"/>
  <c r="W416" i="12"/>
  <c r="BS416" i="12" s="1"/>
  <c r="X416" i="12"/>
  <c r="Y416" i="12"/>
  <c r="Z416" i="12"/>
  <c r="AA416" i="12"/>
  <c r="AB416" i="12"/>
  <c r="AC416" i="12"/>
  <c r="AD416" i="12"/>
  <c r="AE416" i="12"/>
  <c r="AF416" i="12"/>
  <c r="AG416" i="12"/>
  <c r="AH416" i="12"/>
  <c r="AI416" i="12"/>
  <c r="BG416" i="12" s="1"/>
  <c r="AJ416" i="12"/>
  <c r="AK416" i="12"/>
  <c r="AL416" i="12"/>
  <c r="AM416" i="12"/>
  <c r="AN416" i="12"/>
  <c r="AO416" i="12"/>
  <c r="AP416" i="12"/>
  <c r="AQ416" i="12"/>
  <c r="AR416" i="12"/>
  <c r="AS416" i="12"/>
  <c r="AT416" i="12"/>
  <c r="AU416" i="12"/>
  <c r="AV416" i="12"/>
  <c r="AW416" i="12"/>
  <c r="AX416" i="12"/>
  <c r="BK416" i="12"/>
  <c r="BO416" i="12"/>
  <c r="BP416" i="12"/>
  <c r="C417" i="12"/>
  <c r="D417" i="12"/>
  <c r="E417" i="12"/>
  <c r="F417" i="12"/>
  <c r="G417" i="12"/>
  <c r="H417" i="12"/>
  <c r="I417" i="12"/>
  <c r="J417" i="12"/>
  <c r="K417" i="12"/>
  <c r="BG417" i="12" s="1"/>
  <c r="L417" i="12"/>
  <c r="M417" i="12"/>
  <c r="N417" i="12"/>
  <c r="O417" i="12"/>
  <c r="P417" i="12"/>
  <c r="Q417" i="12"/>
  <c r="R417" i="12"/>
  <c r="S417" i="12"/>
  <c r="BO417" i="12" s="1"/>
  <c r="T417" i="12"/>
  <c r="U417" i="12"/>
  <c r="V417" i="12"/>
  <c r="W417" i="12"/>
  <c r="BS417" i="12" s="1"/>
  <c r="X417" i="12"/>
  <c r="Y417" i="12"/>
  <c r="Z417" i="12"/>
  <c r="AA417" i="12"/>
  <c r="AB417" i="12"/>
  <c r="AC417" i="12"/>
  <c r="AD417" i="12"/>
  <c r="AE417" i="12"/>
  <c r="AF417" i="12"/>
  <c r="AG417" i="12"/>
  <c r="AH417" i="12"/>
  <c r="AI417" i="12"/>
  <c r="AJ417" i="12"/>
  <c r="AK417" i="12"/>
  <c r="AL417" i="12"/>
  <c r="AM417" i="12"/>
  <c r="AN417" i="12"/>
  <c r="AO417" i="12"/>
  <c r="AP417" i="12"/>
  <c r="AQ417" i="12"/>
  <c r="AR417" i="12"/>
  <c r="AS417" i="12"/>
  <c r="AT417" i="12"/>
  <c r="AU417" i="12"/>
  <c r="AV417" i="12"/>
  <c r="AW417" i="12"/>
  <c r="AX417" i="12"/>
  <c r="BC417" i="12"/>
  <c r="C418" i="12"/>
  <c r="D418" i="12"/>
  <c r="E418" i="12"/>
  <c r="F418" i="12"/>
  <c r="G418" i="12"/>
  <c r="H418" i="12"/>
  <c r="I418" i="12"/>
  <c r="J418" i="12"/>
  <c r="K418" i="12"/>
  <c r="L418" i="12"/>
  <c r="M418" i="12"/>
  <c r="N418" i="12"/>
  <c r="O418" i="12"/>
  <c r="P418" i="12"/>
  <c r="Q418" i="12"/>
  <c r="R418" i="12"/>
  <c r="S418" i="12"/>
  <c r="T418" i="12"/>
  <c r="U418" i="12"/>
  <c r="BQ418" i="12" s="1"/>
  <c r="V418" i="12"/>
  <c r="W418" i="12"/>
  <c r="X418" i="12"/>
  <c r="Y418" i="12"/>
  <c r="Z418" i="12"/>
  <c r="AA418" i="12"/>
  <c r="AB418" i="12"/>
  <c r="AC418" i="12"/>
  <c r="AD418" i="12"/>
  <c r="AE418" i="12"/>
  <c r="AF418" i="12"/>
  <c r="AG418" i="12"/>
  <c r="AH418" i="12"/>
  <c r="AI418" i="12"/>
  <c r="AJ418" i="12"/>
  <c r="AK418" i="12"/>
  <c r="BI418" i="12" s="1"/>
  <c r="AL418" i="12"/>
  <c r="AM418" i="12"/>
  <c r="AN418" i="12"/>
  <c r="AO418" i="12"/>
  <c r="AP418" i="12"/>
  <c r="AQ418" i="12"/>
  <c r="AR418" i="12"/>
  <c r="AS418" i="12"/>
  <c r="AT418" i="12"/>
  <c r="AU418" i="12"/>
  <c r="AV418" i="12"/>
  <c r="AW418" i="12"/>
  <c r="AX418" i="12"/>
  <c r="BJ418" i="12"/>
  <c r="C419" i="12"/>
  <c r="D419" i="12"/>
  <c r="E419" i="12"/>
  <c r="F419" i="12"/>
  <c r="G419" i="12"/>
  <c r="H419" i="12"/>
  <c r="I419" i="12"/>
  <c r="J419" i="12"/>
  <c r="K419" i="12"/>
  <c r="L419" i="12"/>
  <c r="M419" i="12"/>
  <c r="N419" i="12"/>
  <c r="O419" i="12"/>
  <c r="P419" i="12"/>
  <c r="Q419" i="12"/>
  <c r="R419" i="12"/>
  <c r="S419" i="12"/>
  <c r="T419" i="12"/>
  <c r="U419" i="12"/>
  <c r="V419" i="12"/>
  <c r="W419" i="12"/>
  <c r="X419" i="12"/>
  <c r="Y419" i="12"/>
  <c r="Z419" i="12"/>
  <c r="AA419" i="12"/>
  <c r="AB419" i="12"/>
  <c r="AC419" i="12"/>
  <c r="AD419" i="12"/>
  <c r="AE419" i="12"/>
  <c r="AF419" i="12"/>
  <c r="AG419" i="12"/>
  <c r="AH419" i="12"/>
  <c r="AI419" i="12"/>
  <c r="BG419" i="12" s="1"/>
  <c r="AJ419" i="12"/>
  <c r="AK419" i="12"/>
  <c r="AL419" i="12"/>
  <c r="AM419" i="12"/>
  <c r="AN419" i="12"/>
  <c r="AO419" i="12"/>
  <c r="AP419" i="12"/>
  <c r="AQ419" i="12"/>
  <c r="AR419" i="12"/>
  <c r="AS419" i="12"/>
  <c r="AT419" i="12"/>
  <c r="AU419" i="12"/>
  <c r="AV419" i="12"/>
  <c r="AW419" i="12"/>
  <c r="AX419" i="12"/>
  <c r="BC419" i="12"/>
  <c r="BN419" i="12"/>
  <c r="C420" i="12"/>
  <c r="D420" i="12"/>
  <c r="E420" i="12"/>
  <c r="F420" i="12"/>
  <c r="G420" i="12"/>
  <c r="H420" i="12"/>
  <c r="I420" i="12"/>
  <c r="J420" i="12"/>
  <c r="K420" i="12"/>
  <c r="BG420" i="12" s="1"/>
  <c r="L420" i="12"/>
  <c r="M420" i="12"/>
  <c r="N420" i="12"/>
  <c r="BJ420" i="12" s="1"/>
  <c r="O420" i="12"/>
  <c r="BK420" i="12" s="1"/>
  <c r="P420" i="12"/>
  <c r="Q420" i="12"/>
  <c r="R420" i="12"/>
  <c r="S420" i="12"/>
  <c r="T420" i="12"/>
  <c r="U420" i="12"/>
  <c r="V420" i="12"/>
  <c r="W420" i="12"/>
  <c r="BS420" i="12" s="1"/>
  <c r="X420" i="12"/>
  <c r="Y420" i="12"/>
  <c r="Z420" i="12"/>
  <c r="AA420" i="12"/>
  <c r="AB420" i="12"/>
  <c r="AC420" i="12"/>
  <c r="AD420" i="12"/>
  <c r="AE420" i="12"/>
  <c r="AF420" i="12"/>
  <c r="AG420" i="12"/>
  <c r="AH420" i="12"/>
  <c r="BF420" i="12" s="1"/>
  <c r="AI420" i="12"/>
  <c r="AJ420" i="12"/>
  <c r="AK420" i="12"/>
  <c r="AL420" i="12"/>
  <c r="AM420" i="12"/>
  <c r="AN420" i="12"/>
  <c r="AO420" i="12"/>
  <c r="AP420" i="12"/>
  <c r="AQ420" i="12"/>
  <c r="AR420" i="12"/>
  <c r="AS420" i="12"/>
  <c r="AT420" i="12"/>
  <c r="AU420" i="12"/>
  <c r="AV420" i="12"/>
  <c r="AW420" i="12"/>
  <c r="AX420" i="12"/>
  <c r="BC420" i="12"/>
  <c r="BR420" i="12"/>
  <c r="C421" i="12"/>
  <c r="D421" i="12"/>
  <c r="E421" i="12"/>
  <c r="F421" i="12"/>
  <c r="G421" i="12"/>
  <c r="H421" i="12"/>
  <c r="I421" i="12"/>
  <c r="J421" i="12"/>
  <c r="K421" i="12"/>
  <c r="L421" i="12"/>
  <c r="M421" i="12"/>
  <c r="N421" i="12"/>
  <c r="O421" i="12"/>
  <c r="P421" i="12"/>
  <c r="Q421" i="12"/>
  <c r="R421" i="12"/>
  <c r="S421" i="12"/>
  <c r="T421" i="12"/>
  <c r="U421" i="12"/>
  <c r="V421" i="12"/>
  <c r="W421" i="12"/>
  <c r="X421" i="12"/>
  <c r="Y421" i="12"/>
  <c r="Z421" i="12"/>
  <c r="AA421" i="12"/>
  <c r="AB421" i="12"/>
  <c r="AC421" i="12"/>
  <c r="AD421" i="12"/>
  <c r="AE421" i="12"/>
  <c r="AF421" i="12"/>
  <c r="AG421" i="12"/>
  <c r="AH421" i="12"/>
  <c r="AI421" i="12"/>
  <c r="AJ421" i="12"/>
  <c r="AK421" i="12"/>
  <c r="BI421" i="12" s="1"/>
  <c r="AL421" i="12"/>
  <c r="AM421" i="12"/>
  <c r="AN421" i="12"/>
  <c r="AO421" i="12"/>
  <c r="AP421" i="12"/>
  <c r="AQ421" i="12"/>
  <c r="AR421" i="12"/>
  <c r="AS421" i="12"/>
  <c r="AT421" i="12"/>
  <c r="AU421" i="12"/>
  <c r="AV421" i="12"/>
  <c r="AW421" i="12"/>
  <c r="AX421" i="12"/>
  <c r="BK421" i="12"/>
  <c r="C422" i="12"/>
  <c r="D422" i="12"/>
  <c r="E422" i="12"/>
  <c r="F422" i="12"/>
  <c r="G422" i="12"/>
  <c r="H422" i="12"/>
  <c r="I422" i="12"/>
  <c r="J422" i="12"/>
  <c r="K422" i="12"/>
  <c r="L422" i="12"/>
  <c r="M422" i="12"/>
  <c r="N422" i="12"/>
  <c r="O422" i="12"/>
  <c r="P422" i="12"/>
  <c r="BL422" i="12" s="1"/>
  <c r="Q422" i="12"/>
  <c r="R422" i="12"/>
  <c r="S422" i="12"/>
  <c r="T422" i="12"/>
  <c r="U422" i="12"/>
  <c r="V422" i="12"/>
  <c r="W422" i="12"/>
  <c r="X422" i="12"/>
  <c r="Y422" i="12"/>
  <c r="Z422" i="12"/>
  <c r="AA422" i="12"/>
  <c r="AB422" i="12"/>
  <c r="AC422" i="12"/>
  <c r="AD422" i="12"/>
  <c r="AE422" i="12"/>
  <c r="AF422" i="12"/>
  <c r="AG422" i="12"/>
  <c r="AH422" i="12"/>
  <c r="AI422" i="12"/>
  <c r="AJ422" i="12"/>
  <c r="BH422" i="12" s="1"/>
  <c r="AK422" i="12"/>
  <c r="AL422" i="12"/>
  <c r="AM422" i="12"/>
  <c r="AN422" i="12"/>
  <c r="AO422" i="12"/>
  <c r="BM422" i="12" s="1"/>
  <c r="AP422" i="12"/>
  <c r="AQ422" i="12"/>
  <c r="AR422" i="12"/>
  <c r="AS422" i="12"/>
  <c r="AT422" i="12"/>
  <c r="AU422" i="12"/>
  <c r="AV422" i="12"/>
  <c r="AW422" i="12"/>
  <c r="AX422" i="12"/>
  <c r="BN422" i="12"/>
  <c r="C423" i="12"/>
  <c r="D423" i="12"/>
  <c r="E423" i="12"/>
  <c r="F423" i="12"/>
  <c r="G423" i="12"/>
  <c r="BC423" i="12" s="1"/>
  <c r="H423" i="12"/>
  <c r="I423" i="12"/>
  <c r="J423" i="12"/>
  <c r="K423" i="12"/>
  <c r="L423" i="12"/>
  <c r="M423" i="12"/>
  <c r="N423" i="12"/>
  <c r="O423" i="12"/>
  <c r="P423" i="12"/>
  <c r="Q423" i="12"/>
  <c r="R423" i="12"/>
  <c r="BN423" i="12" s="1"/>
  <c r="S423" i="12"/>
  <c r="T423" i="12"/>
  <c r="U423" i="12"/>
  <c r="V423" i="12"/>
  <c r="W423" i="12"/>
  <c r="X423" i="12"/>
  <c r="Y423" i="12"/>
  <c r="Z423" i="12"/>
  <c r="AA423" i="12"/>
  <c r="AB423" i="12"/>
  <c r="AC423" i="12"/>
  <c r="AD423" i="12"/>
  <c r="AE423" i="12"/>
  <c r="AF423" i="12"/>
  <c r="AG423" i="12"/>
  <c r="AH423" i="12"/>
  <c r="BF423" i="12" s="1"/>
  <c r="AI423" i="12"/>
  <c r="AJ423" i="12"/>
  <c r="AK423" i="12"/>
  <c r="AL423" i="12"/>
  <c r="AM423" i="12"/>
  <c r="BK423" i="12" s="1"/>
  <c r="AN423" i="12"/>
  <c r="AO423" i="12"/>
  <c r="AP423" i="12"/>
  <c r="AQ423" i="12"/>
  <c r="AR423" i="12"/>
  <c r="AS423" i="12"/>
  <c r="AT423" i="12"/>
  <c r="AU423" i="12"/>
  <c r="AV423" i="12"/>
  <c r="AW423" i="12"/>
  <c r="AX423" i="12"/>
  <c r="BG423" i="12"/>
  <c r="BO423" i="12"/>
  <c r="BS423" i="12"/>
  <c r="C424" i="12"/>
  <c r="D424" i="12"/>
  <c r="E424" i="12"/>
  <c r="F424" i="12"/>
  <c r="G424" i="12"/>
  <c r="H424" i="12"/>
  <c r="I424" i="12"/>
  <c r="J424" i="12"/>
  <c r="K424" i="12"/>
  <c r="L424" i="12"/>
  <c r="M424" i="12"/>
  <c r="N424" i="12"/>
  <c r="O424" i="12"/>
  <c r="P424" i="12"/>
  <c r="Q424" i="12"/>
  <c r="R424" i="12"/>
  <c r="S424" i="12"/>
  <c r="T424" i="12"/>
  <c r="U424" i="12"/>
  <c r="V424" i="12"/>
  <c r="W424" i="12"/>
  <c r="X424" i="12"/>
  <c r="Y424" i="12"/>
  <c r="Z424" i="12"/>
  <c r="AA424" i="12"/>
  <c r="AB424" i="12"/>
  <c r="AC424" i="12"/>
  <c r="AD424" i="12"/>
  <c r="AE424" i="12"/>
  <c r="AF424" i="12"/>
  <c r="AG424" i="12"/>
  <c r="AH424" i="12"/>
  <c r="AI424" i="12"/>
  <c r="AJ424" i="12"/>
  <c r="AK424" i="12"/>
  <c r="AL424" i="12"/>
  <c r="AM424" i="12"/>
  <c r="AN424" i="12"/>
  <c r="AO424" i="12"/>
  <c r="AP424" i="12"/>
  <c r="AQ424" i="12"/>
  <c r="AR424" i="12"/>
  <c r="AS424" i="12"/>
  <c r="AT424" i="12"/>
  <c r="AU424" i="12"/>
  <c r="AV424" i="12"/>
  <c r="AW424" i="12"/>
  <c r="AX424" i="12"/>
  <c r="BK424" i="12"/>
  <c r="BL424" i="12"/>
  <c r="C425" i="12"/>
  <c r="D425" i="12"/>
  <c r="E425" i="12"/>
  <c r="F425" i="12"/>
  <c r="G425" i="12"/>
  <c r="H425" i="12"/>
  <c r="I425" i="12"/>
  <c r="J425" i="12"/>
  <c r="K425" i="12"/>
  <c r="L425" i="12"/>
  <c r="M425" i="12"/>
  <c r="N425" i="12"/>
  <c r="O425" i="12"/>
  <c r="BK425" i="12" s="1"/>
  <c r="P425" i="12"/>
  <c r="Q425" i="12"/>
  <c r="R425" i="12"/>
  <c r="S425" i="12"/>
  <c r="T425" i="12"/>
  <c r="U425" i="12"/>
  <c r="V425" i="12"/>
  <c r="W425" i="12"/>
  <c r="X425" i="12"/>
  <c r="Y425" i="12"/>
  <c r="Z425" i="12"/>
  <c r="AA425" i="12"/>
  <c r="AB425" i="12"/>
  <c r="AC425" i="12"/>
  <c r="AD425" i="12"/>
  <c r="AE425" i="12"/>
  <c r="AF425" i="12"/>
  <c r="AG425" i="12"/>
  <c r="AH425" i="12"/>
  <c r="AI425" i="12"/>
  <c r="AJ425" i="12"/>
  <c r="BH425" i="12" s="1"/>
  <c r="AK425" i="12"/>
  <c r="BI425" i="12" s="1"/>
  <c r="AL425" i="12"/>
  <c r="AM425" i="12"/>
  <c r="AN425" i="12"/>
  <c r="AO425" i="12"/>
  <c r="AP425" i="12"/>
  <c r="AQ425" i="12"/>
  <c r="AR425" i="12"/>
  <c r="AS425" i="12"/>
  <c r="AT425" i="12"/>
  <c r="AU425" i="12"/>
  <c r="AV425" i="12"/>
  <c r="AW425" i="12"/>
  <c r="BU425" i="12" s="1"/>
  <c r="AX425" i="12"/>
  <c r="BO425" i="12"/>
  <c r="C426" i="12"/>
  <c r="D426" i="12"/>
  <c r="E426" i="12"/>
  <c r="F426" i="12"/>
  <c r="G426" i="12"/>
  <c r="H426" i="12"/>
  <c r="I426" i="12"/>
  <c r="J426" i="12"/>
  <c r="K426" i="12"/>
  <c r="L426" i="12"/>
  <c r="BH426" i="12" s="1"/>
  <c r="M426" i="12"/>
  <c r="N426" i="12"/>
  <c r="O426" i="12"/>
  <c r="P426" i="12"/>
  <c r="Q426" i="12"/>
  <c r="R426" i="12"/>
  <c r="S426" i="12"/>
  <c r="T426" i="12"/>
  <c r="U426" i="12"/>
  <c r="V426" i="12"/>
  <c r="W426" i="12"/>
  <c r="X426" i="12"/>
  <c r="BT426" i="12" s="1"/>
  <c r="Y426" i="12"/>
  <c r="Z426" i="12"/>
  <c r="AA426" i="12"/>
  <c r="AB426" i="12"/>
  <c r="AC426" i="12"/>
  <c r="AD426" i="12"/>
  <c r="AE426" i="12"/>
  <c r="AF426" i="12"/>
  <c r="AG426" i="12"/>
  <c r="AH426" i="12"/>
  <c r="AI426" i="12"/>
  <c r="AJ426" i="12"/>
  <c r="AK426" i="12"/>
  <c r="AL426" i="12"/>
  <c r="AM426" i="12"/>
  <c r="AN426" i="12"/>
  <c r="AO426" i="12"/>
  <c r="AP426" i="12"/>
  <c r="AQ426" i="12"/>
  <c r="AR426" i="12"/>
  <c r="AS426" i="12"/>
  <c r="AT426" i="12"/>
  <c r="AU426" i="12"/>
  <c r="AV426" i="12"/>
  <c r="AW426" i="12"/>
  <c r="AX426" i="12"/>
  <c r="C427" i="12"/>
  <c r="D427" i="12"/>
  <c r="E427" i="12"/>
  <c r="F427" i="12"/>
  <c r="G427" i="12"/>
  <c r="H427" i="12"/>
  <c r="I427" i="12"/>
  <c r="J427" i="12"/>
  <c r="K427" i="12"/>
  <c r="L427" i="12"/>
  <c r="M427" i="12"/>
  <c r="N427" i="12"/>
  <c r="O427" i="12"/>
  <c r="P427" i="12"/>
  <c r="Q427" i="12"/>
  <c r="R427" i="12"/>
  <c r="S427" i="12"/>
  <c r="T427" i="12"/>
  <c r="U427" i="12"/>
  <c r="BQ427" i="12" s="1"/>
  <c r="V427" i="12"/>
  <c r="W427" i="12"/>
  <c r="X427" i="12"/>
  <c r="Y427" i="12"/>
  <c r="Z427" i="12"/>
  <c r="AA427" i="12"/>
  <c r="AB427" i="12"/>
  <c r="AC427" i="12"/>
  <c r="AD427" i="12"/>
  <c r="AE427" i="12"/>
  <c r="AF427" i="12"/>
  <c r="AG427" i="12"/>
  <c r="BE427" i="12" s="1"/>
  <c r="AH427" i="12"/>
  <c r="AI427" i="12"/>
  <c r="AJ427" i="12"/>
  <c r="AK427" i="12"/>
  <c r="AL427" i="12"/>
  <c r="AM427" i="12"/>
  <c r="AN427" i="12"/>
  <c r="AO427" i="12"/>
  <c r="AP427" i="12"/>
  <c r="AQ427" i="12"/>
  <c r="AR427" i="12"/>
  <c r="AS427" i="12"/>
  <c r="AT427" i="12"/>
  <c r="AU427" i="12"/>
  <c r="AV427" i="12"/>
  <c r="AW427" i="12"/>
  <c r="AX427" i="12"/>
  <c r="C428" i="12"/>
  <c r="D428" i="12"/>
  <c r="E428" i="12"/>
  <c r="F428" i="12"/>
  <c r="G428" i="12"/>
  <c r="H428" i="12"/>
  <c r="I428" i="12"/>
  <c r="J428" i="12"/>
  <c r="K428" i="12"/>
  <c r="L428" i="12"/>
  <c r="M428" i="12"/>
  <c r="N428" i="12"/>
  <c r="O428" i="12"/>
  <c r="P428" i="12"/>
  <c r="Q428" i="12"/>
  <c r="R428" i="12"/>
  <c r="S428" i="12"/>
  <c r="T428" i="12"/>
  <c r="U428" i="12"/>
  <c r="V428" i="12"/>
  <c r="W428" i="12"/>
  <c r="X428" i="12"/>
  <c r="Y428" i="12"/>
  <c r="Z428" i="12"/>
  <c r="AA428" i="12"/>
  <c r="AB428" i="12"/>
  <c r="AC428" i="12"/>
  <c r="AD428" i="12"/>
  <c r="AE428" i="12"/>
  <c r="AF428" i="12"/>
  <c r="AG428" i="12"/>
  <c r="AH428" i="12"/>
  <c r="AI428" i="12"/>
  <c r="AJ428" i="12"/>
  <c r="AK428" i="12"/>
  <c r="AL428" i="12"/>
  <c r="AM428" i="12"/>
  <c r="AN428" i="12"/>
  <c r="AO428" i="12"/>
  <c r="AP428" i="12"/>
  <c r="AQ428" i="12"/>
  <c r="AR428" i="12"/>
  <c r="AS428" i="12"/>
  <c r="AT428" i="12"/>
  <c r="AU428" i="12"/>
  <c r="AV428" i="12"/>
  <c r="AW428" i="12"/>
  <c r="AX428" i="12"/>
  <c r="BD428" i="12"/>
  <c r="C429" i="12"/>
  <c r="D429" i="12"/>
  <c r="E429" i="12"/>
  <c r="F429" i="12"/>
  <c r="G429" i="12"/>
  <c r="H429" i="12"/>
  <c r="I429" i="12"/>
  <c r="J429" i="12"/>
  <c r="K429" i="12"/>
  <c r="L429" i="12"/>
  <c r="M429" i="12"/>
  <c r="N429" i="12"/>
  <c r="O429" i="12"/>
  <c r="P429" i="12"/>
  <c r="Q429" i="12"/>
  <c r="R429" i="12"/>
  <c r="S429" i="12"/>
  <c r="BO429" i="12" s="1"/>
  <c r="T429" i="12"/>
  <c r="U429" i="12"/>
  <c r="V429" i="12"/>
  <c r="W429" i="12"/>
  <c r="BS429" i="12" s="1"/>
  <c r="X429" i="12"/>
  <c r="Y429" i="12"/>
  <c r="Z429" i="12"/>
  <c r="AA429" i="12"/>
  <c r="AB429" i="12"/>
  <c r="AC429" i="12"/>
  <c r="AD429" i="12"/>
  <c r="AE429" i="12"/>
  <c r="AF429" i="12"/>
  <c r="AG429" i="12"/>
  <c r="AH429" i="12"/>
  <c r="AI429" i="12"/>
  <c r="AJ429" i="12"/>
  <c r="AK429" i="12"/>
  <c r="AL429" i="12"/>
  <c r="AM429" i="12"/>
  <c r="AN429" i="12"/>
  <c r="BL429" i="12" s="1"/>
  <c r="AO429" i="12"/>
  <c r="AP429" i="12"/>
  <c r="AQ429" i="12"/>
  <c r="AR429" i="12"/>
  <c r="AS429" i="12"/>
  <c r="AT429" i="12"/>
  <c r="AU429" i="12"/>
  <c r="AV429" i="12"/>
  <c r="BT429" i="12" s="1"/>
  <c r="AW429" i="12"/>
  <c r="AX429" i="12"/>
  <c r="BC429" i="12"/>
  <c r="BD429" i="12"/>
  <c r="C430" i="12"/>
  <c r="D430" i="12"/>
  <c r="E430" i="12"/>
  <c r="F430" i="12"/>
  <c r="G430" i="12"/>
  <c r="H430" i="12"/>
  <c r="I430" i="12"/>
  <c r="J430" i="12"/>
  <c r="K430" i="12"/>
  <c r="L430" i="12"/>
  <c r="M430" i="12"/>
  <c r="N430" i="12"/>
  <c r="O430" i="12"/>
  <c r="P430" i="12"/>
  <c r="Q430" i="12"/>
  <c r="R430" i="12"/>
  <c r="S430" i="12"/>
  <c r="T430" i="12"/>
  <c r="U430" i="12"/>
  <c r="V430" i="12"/>
  <c r="W430" i="12"/>
  <c r="X430" i="12"/>
  <c r="Y430" i="12"/>
  <c r="Z430" i="12"/>
  <c r="AA430" i="12"/>
  <c r="AB430" i="12"/>
  <c r="AC430" i="12"/>
  <c r="AD430" i="12"/>
  <c r="AE430" i="12"/>
  <c r="AF430" i="12"/>
  <c r="AG430" i="12"/>
  <c r="AH430" i="12"/>
  <c r="AI430" i="12"/>
  <c r="AJ430" i="12"/>
  <c r="AK430" i="12"/>
  <c r="AL430" i="12"/>
  <c r="AM430" i="12"/>
  <c r="AN430" i="12"/>
  <c r="AO430" i="12"/>
  <c r="AP430" i="12"/>
  <c r="AQ430" i="12"/>
  <c r="AR430" i="12"/>
  <c r="AS430" i="12"/>
  <c r="AT430" i="12"/>
  <c r="AU430" i="12"/>
  <c r="AV430" i="12"/>
  <c r="AW430" i="12"/>
  <c r="AX430" i="12"/>
  <c r="BN430" i="12"/>
  <c r="C431" i="12"/>
  <c r="D431" i="12"/>
  <c r="E431" i="12"/>
  <c r="F431" i="12"/>
  <c r="G431" i="12"/>
  <c r="H431" i="12"/>
  <c r="I431" i="12"/>
  <c r="J431" i="12"/>
  <c r="K431" i="12"/>
  <c r="L431" i="12"/>
  <c r="M431" i="12"/>
  <c r="N431" i="12"/>
  <c r="O431" i="12"/>
  <c r="BK431" i="12" s="1"/>
  <c r="P431" i="12"/>
  <c r="Q431" i="12"/>
  <c r="R431" i="12"/>
  <c r="S431" i="12"/>
  <c r="T431" i="12"/>
  <c r="U431" i="12"/>
  <c r="V431" i="12"/>
  <c r="W431" i="12"/>
  <c r="X431" i="12"/>
  <c r="Y431" i="12"/>
  <c r="Z431" i="12"/>
  <c r="AA431" i="12"/>
  <c r="AB431" i="12"/>
  <c r="AC431" i="12"/>
  <c r="AD431" i="12"/>
  <c r="AE431" i="12"/>
  <c r="AF431" i="12"/>
  <c r="AG431" i="12"/>
  <c r="AH431" i="12"/>
  <c r="AI431" i="12"/>
  <c r="AJ431" i="12"/>
  <c r="AK431" i="12"/>
  <c r="AL431" i="12"/>
  <c r="AM431" i="12"/>
  <c r="AN431" i="12"/>
  <c r="AO431" i="12"/>
  <c r="AP431" i="12"/>
  <c r="AQ431" i="12"/>
  <c r="AR431" i="12"/>
  <c r="AS431" i="12"/>
  <c r="AT431" i="12"/>
  <c r="AU431" i="12"/>
  <c r="AV431" i="12"/>
  <c r="AW431" i="12"/>
  <c r="AX431" i="12"/>
  <c r="BU431" i="12"/>
  <c r="C432" i="12"/>
  <c r="D432" i="12"/>
  <c r="E432" i="12"/>
  <c r="F432" i="12"/>
  <c r="G432" i="12"/>
  <c r="H432" i="12"/>
  <c r="I432" i="12"/>
  <c r="J432" i="12"/>
  <c r="K432" i="12"/>
  <c r="L432" i="12"/>
  <c r="M432" i="12"/>
  <c r="N432" i="12"/>
  <c r="O432" i="12"/>
  <c r="P432" i="12"/>
  <c r="Q432" i="12"/>
  <c r="R432" i="12"/>
  <c r="BN432" i="12" s="1"/>
  <c r="S432" i="12"/>
  <c r="BO432" i="12" s="1"/>
  <c r="T432" i="12"/>
  <c r="BP432" i="12" s="1"/>
  <c r="U432" i="12"/>
  <c r="V432" i="12"/>
  <c r="W432" i="12"/>
  <c r="X432" i="12"/>
  <c r="Y432" i="12"/>
  <c r="Z432" i="12"/>
  <c r="AA432" i="12"/>
  <c r="AB432" i="12"/>
  <c r="AC432" i="12"/>
  <c r="AD432" i="12"/>
  <c r="AE432" i="12"/>
  <c r="AF432" i="12"/>
  <c r="AG432" i="12"/>
  <c r="AH432" i="12"/>
  <c r="AI432" i="12"/>
  <c r="AJ432" i="12"/>
  <c r="AK432" i="12"/>
  <c r="AL432" i="12"/>
  <c r="AM432" i="12"/>
  <c r="AN432" i="12"/>
  <c r="BL432" i="12" s="1"/>
  <c r="AO432" i="12"/>
  <c r="AP432" i="12"/>
  <c r="AQ432" i="12"/>
  <c r="AR432" i="12"/>
  <c r="AS432" i="12"/>
  <c r="AT432" i="12"/>
  <c r="AU432" i="12"/>
  <c r="AV432" i="12"/>
  <c r="AW432" i="12"/>
  <c r="AX432" i="12"/>
  <c r="BD432" i="12"/>
  <c r="BH432" i="12"/>
  <c r="BJ432" i="12"/>
  <c r="C433" i="12"/>
  <c r="D433" i="12"/>
  <c r="E433" i="12"/>
  <c r="F433" i="12"/>
  <c r="G433" i="12"/>
  <c r="H433" i="12"/>
  <c r="I433" i="12"/>
  <c r="J433" i="12"/>
  <c r="K433" i="12"/>
  <c r="L433" i="12"/>
  <c r="M433" i="12"/>
  <c r="N433" i="12"/>
  <c r="O433" i="12"/>
  <c r="P433" i="12"/>
  <c r="Q433" i="12"/>
  <c r="R433" i="12"/>
  <c r="S433" i="12"/>
  <c r="T433" i="12"/>
  <c r="U433" i="12"/>
  <c r="V433" i="12"/>
  <c r="W433" i="12"/>
  <c r="BS433" i="12" s="1"/>
  <c r="X433" i="12"/>
  <c r="Y433" i="12"/>
  <c r="Z433" i="12"/>
  <c r="AA433" i="12"/>
  <c r="AB433" i="12"/>
  <c r="AC433" i="12"/>
  <c r="AD433" i="12"/>
  <c r="AE433" i="12"/>
  <c r="AF433" i="12"/>
  <c r="AG433" i="12"/>
  <c r="AH433" i="12"/>
  <c r="AI433" i="12"/>
  <c r="AJ433" i="12"/>
  <c r="AK433" i="12"/>
  <c r="AL433" i="12"/>
  <c r="AM433" i="12"/>
  <c r="AN433" i="12"/>
  <c r="AO433" i="12"/>
  <c r="AP433" i="12"/>
  <c r="AQ433" i="12"/>
  <c r="AR433" i="12"/>
  <c r="AS433" i="12"/>
  <c r="AT433" i="12"/>
  <c r="AU433" i="12"/>
  <c r="AV433" i="12"/>
  <c r="AW433" i="12"/>
  <c r="AX433" i="12"/>
  <c r="BL433" i="12"/>
  <c r="C434" i="12"/>
  <c r="D434" i="12"/>
  <c r="E434" i="12"/>
  <c r="F434" i="12"/>
  <c r="G434" i="12"/>
  <c r="H434" i="12"/>
  <c r="I434" i="12"/>
  <c r="BE434" i="12" s="1"/>
  <c r="J434" i="12"/>
  <c r="K434" i="12"/>
  <c r="L434" i="12"/>
  <c r="M434" i="12"/>
  <c r="N434" i="12"/>
  <c r="O434" i="12"/>
  <c r="P434" i="12"/>
  <c r="Q434" i="12"/>
  <c r="BM434" i="12" s="1"/>
  <c r="R434" i="12"/>
  <c r="S434" i="12"/>
  <c r="T434" i="12"/>
  <c r="U434" i="12"/>
  <c r="V434" i="12"/>
  <c r="W434" i="12"/>
  <c r="X434" i="12"/>
  <c r="Y434" i="12"/>
  <c r="Z434" i="12"/>
  <c r="AA434" i="12"/>
  <c r="AB434" i="12"/>
  <c r="AC434" i="12"/>
  <c r="AD434" i="12"/>
  <c r="AE434" i="12"/>
  <c r="AF434" i="12"/>
  <c r="AG434" i="12"/>
  <c r="AH434" i="12"/>
  <c r="AI434" i="12"/>
  <c r="AJ434" i="12"/>
  <c r="AK434" i="12"/>
  <c r="AL434" i="12"/>
  <c r="AM434" i="12"/>
  <c r="AN434" i="12"/>
  <c r="AO434" i="12"/>
  <c r="AP434" i="12"/>
  <c r="AQ434" i="12"/>
  <c r="AR434" i="12"/>
  <c r="AS434" i="12"/>
  <c r="AT434" i="12"/>
  <c r="AU434" i="12"/>
  <c r="AV434" i="12"/>
  <c r="AW434" i="12"/>
  <c r="AX434" i="12"/>
  <c r="BQ434" i="12"/>
  <c r="C435" i="12"/>
  <c r="D435" i="12"/>
  <c r="E435" i="12"/>
  <c r="F435" i="12"/>
  <c r="G435" i="12"/>
  <c r="BC435" i="12" s="1"/>
  <c r="H435" i="12"/>
  <c r="I435" i="12"/>
  <c r="J435" i="12"/>
  <c r="K435" i="12"/>
  <c r="L435" i="12"/>
  <c r="M435" i="12"/>
  <c r="N435" i="12"/>
  <c r="BJ435" i="12" s="1"/>
  <c r="O435" i="12"/>
  <c r="P435" i="12"/>
  <c r="Q435" i="12"/>
  <c r="R435" i="12"/>
  <c r="BN435" i="12" s="1"/>
  <c r="S435" i="12"/>
  <c r="T435" i="12"/>
  <c r="U435" i="12"/>
  <c r="V435" i="12"/>
  <c r="W435" i="12"/>
  <c r="X435" i="12"/>
  <c r="Y435" i="12"/>
  <c r="Z435" i="12"/>
  <c r="AA435" i="12"/>
  <c r="AB435" i="12"/>
  <c r="AC435" i="12"/>
  <c r="AD435" i="12"/>
  <c r="AE435" i="12"/>
  <c r="AF435" i="12"/>
  <c r="AG435" i="12"/>
  <c r="AH435" i="12"/>
  <c r="AI435" i="12"/>
  <c r="AJ435" i="12"/>
  <c r="AK435" i="12"/>
  <c r="AL435" i="12"/>
  <c r="AM435" i="12"/>
  <c r="AN435" i="12"/>
  <c r="AO435" i="12"/>
  <c r="AP435" i="12"/>
  <c r="AQ435" i="12"/>
  <c r="AR435" i="12"/>
  <c r="AS435" i="12"/>
  <c r="AT435" i="12"/>
  <c r="AU435" i="12"/>
  <c r="AV435" i="12"/>
  <c r="AW435" i="12"/>
  <c r="AX435" i="12"/>
  <c r="C436" i="12"/>
  <c r="D436" i="12"/>
  <c r="E436" i="12"/>
  <c r="F436" i="12"/>
  <c r="G436" i="12"/>
  <c r="H436" i="12"/>
  <c r="I436" i="12"/>
  <c r="J436" i="12"/>
  <c r="K436" i="12"/>
  <c r="L436" i="12"/>
  <c r="M436" i="12"/>
  <c r="N436" i="12"/>
  <c r="BJ436" i="12" s="1"/>
  <c r="O436" i="12"/>
  <c r="P436" i="12"/>
  <c r="Q436" i="12"/>
  <c r="R436" i="12"/>
  <c r="S436" i="12"/>
  <c r="T436" i="12"/>
  <c r="U436" i="12"/>
  <c r="V436" i="12"/>
  <c r="W436" i="12"/>
  <c r="X436" i="12"/>
  <c r="Y436" i="12"/>
  <c r="Z436" i="12"/>
  <c r="AA436" i="12"/>
  <c r="AB436" i="12"/>
  <c r="AC436" i="12"/>
  <c r="AD436" i="12"/>
  <c r="AE436" i="12"/>
  <c r="AF436" i="12"/>
  <c r="AG436" i="12"/>
  <c r="AH436" i="12"/>
  <c r="AI436" i="12"/>
  <c r="AJ436" i="12"/>
  <c r="BH436" i="12" s="1"/>
  <c r="AK436" i="12"/>
  <c r="AL436" i="12"/>
  <c r="AM436" i="12"/>
  <c r="AN436" i="12"/>
  <c r="AO436" i="12"/>
  <c r="AP436" i="12"/>
  <c r="AQ436" i="12"/>
  <c r="AR436" i="12"/>
  <c r="AS436" i="12"/>
  <c r="AT436" i="12"/>
  <c r="BR436" i="12" s="1"/>
  <c r="AU436" i="12"/>
  <c r="AV436" i="12"/>
  <c r="AW436" i="12"/>
  <c r="AX436" i="12"/>
  <c r="BB436" i="12"/>
  <c r="BL436" i="12"/>
  <c r="C437" i="12"/>
  <c r="D437" i="12"/>
  <c r="AZ437" i="12" s="1"/>
  <c r="E437" i="12"/>
  <c r="F437" i="12"/>
  <c r="G437" i="12"/>
  <c r="H437" i="12"/>
  <c r="I437" i="12"/>
  <c r="J437" i="12"/>
  <c r="K437" i="12"/>
  <c r="L437" i="12"/>
  <c r="M437" i="12"/>
  <c r="N437" i="12"/>
  <c r="O437" i="12"/>
  <c r="P437" i="12"/>
  <c r="Q437" i="12"/>
  <c r="R437" i="12"/>
  <c r="S437" i="12"/>
  <c r="T437" i="12"/>
  <c r="U437" i="12"/>
  <c r="V437" i="12"/>
  <c r="W437" i="12"/>
  <c r="X437" i="12"/>
  <c r="Y437" i="12"/>
  <c r="Z437" i="12"/>
  <c r="AA437" i="12"/>
  <c r="AB437" i="12"/>
  <c r="AC437" i="12"/>
  <c r="AD437" i="12"/>
  <c r="AE437" i="12"/>
  <c r="AF437" i="12"/>
  <c r="AG437" i="12"/>
  <c r="AH437" i="12"/>
  <c r="AI437" i="12"/>
  <c r="BG437" i="12" s="1"/>
  <c r="AJ437" i="12"/>
  <c r="AK437" i="12"/>
  <c r="AL437" i="12"/>
  <c r="AM437" i="12"/>
  <c r="AN437" i="12"/>
  <c r="AO437" i="12"/>
  <c r="AP437" i="12"/>
  <c r="AQ437" i="12"/>
  <c r="AR437" i="12"/>
  <c r="BP437" i="12" s="1"/>
  <c r="AS437" i="12"/>
  <c r="AT437" i="12"/>
  <c r="AU437" i="12"/>
  <c r="AV437" i="12"/>
  <c r="AW437" i="12"/>
  <c r="AX437" i="12"/>
  <c r="BL437" i="12"/>
  <c r="C438" i="12"/>
  <c r="D438" i="12"/>
  <c r="E438" i="12"/>
  <c r="F438" i="12"/>
  <c r="G438" i="12"/>
  <c r="H438" i="12"/>
  <c r="I438" i="12"/>
  <c r="BE438" i="12" s="1"/>
  <c r="J438" i="12"/>
  <c r="K438" i="12"/>
  <c r="L438" i="12"/>
  <c r="M438" i="12"/>
  <c r="N438" i="12"/>
  <c r="O438" i="12"/>
  <c r="P438" i="12"/>
  <c r="Q438" i="12"/>
  <c r="BM438" i="12" s="1"/>
  <c r="R438" i="12"/>
  <c r="S438" i="12"/>
  <c r="T438" i="12"/>
  <c r="U438" i="12"/>
  <c r="V438" i="12"/>
  <c r="W438" i="12"/>
  <c r="X438" i="12"/>
  <c r="Y438" i="12"/>
  <c r="Z438" i="12"/>
  <c r="AA438" i="12"/>
  <c r="AB438" i="12"/>
  <c r="AC438" i="12"/>
  <c r="AD438" i="12"/>
  <c r="AE438" i="12"/>
  <c r="AF438" i="12"/>
  <c r="AG438" i="12"/>
  <c r="AH438" i="12"/>
  <c r="AI438" i="12"/>
  <c r="AJ438" i="12"/>
  <c r="AK438" i="12"/>
  <c r="AL438" i="12"/>
  <c r="BJ438" i="12" s="1"/>
  <c r="AM438" i="12"/>
  <c r="AN438" i="12"/>
  <c r="AO438" i="12"/>
  <c r="AP438" i="12"/>
  <c r="BN438" i="12" s="1"/>
  <c r="AQ438" i="12"/>
  <c r="AR438" i="12"/>
  <c r="AS438" i="12"/>
  <c r="AT438" i="12"/>
  <c r="AU438" i="12"/>
  <c r="AV438" i="12"/>
  <c r="AW438" i="12"/>
  <c r="AX438" i="12"/>
  <c r="BV438" i="12" s="1"/>
  <c r="C439" i="12"/>
  <c r="D439" i="12"/>
  <c r="E439" i="12"/>
  <c r="F439" i="12"/>
  <c r="G439" i="12"/>
  <c r="BC439" i="12" s="1"/>
  <c r="H439" i="12"/>
  <c r="I439" i="12"/>
  <c r="J439" i="12"/>
  <c r="K439" i="12"/>
  <c r="L439" i="12"/>
  <c r="M439" i="12"/>
  <c r="N439" i="12"/>
  <c r="O439" i="12"/>
  <c r="P439" i="12"/>
  <c r="Q439" i="12"/>
  <c r="R439" i="12"/>
  <c r="S439" i="12"/>
  <c r="T439" i="12"/>
  <c r="U439" i="12"/>
  <c r="V439" i="12"/>
  <c r="W439" i="12"/>
  <c r="X439" i="12"/>
  <c r="Y439" i="12"/>
  <c r="Z439" i="12"/>
  <c r="AA439" i="12"/>
  <c r="AB439" i="12"/>
  <c r="AC439" i="12"/>
  <c r="AD439" i="12"/>
  <c r="BB439" i="12" s="1"/>
  <c r="AE439" i="12"/>
  <c r="AF439" i="12"/>
  <c r="AG439" i="12"/>
  <c r="AH439" i="12"/>
  <c r="AI439" i="12"/>
  <c r="AJ439" i="12"/>
  <c r="AK439" i="12"/>
  <c r="BI439" i="12" s="1"/>
  <c r="AL439" i="12"/>
  <c r="AM439" i="12"/>
  <c r="AN439" i="12"/>
  <c r="AO439" i="12"/>
  <c r="AP439" i="12"/>
  <c r="AQ439" i="12"/>
  <c r="AR439" i="12"/>
  <c r="AS439" i="12"/>
  <c r="AT439" i="12"/>
  <c r="BR439" i="12" s="1"/>
  <c r="AU439" i="12"/>
  <c r="AV439" i="12"/>
  <c r="AW439" i="12"/>
  <c r="BU439" i="12" s="1"/>
  <c r="AX439" i="12"/>
  <c r="C440" i="12"/>
  <c r="D440" i="12"/>
  <c r="E440" i="12"/>
  <c r="F440" i="12"/>
  <c r="G440" i="12"/>
  <c r="H440" i="12"/>
  <c r="I440" i="12"/>
  <c r="J440" i="12"/>
  <c r="K440" i="12"/>
  <c r="L440" i="12"/>
  <c r="M440" i="12"/>
  <c r="N440" i="12"/>
  <c r="BJ440" i="12" s="1"/>
  <c r="O440" i="12"/>
  <c r="P440" i="12"/>
  <c r="Q440" i="12"/>
  <c r="R440" i="12"/>
  <c r="S440" i="12"/>
  <c r="T440" i="12"/>
  <c r="U440" i="12"/>
  <c r="V440" i="12"/>
  <c r="W440" i="12"/>
  <c r="X440" i="12"/>
  <c r="Y440" i="12"/>
  <c r="Z440" i="12"/>
  <c r="AA440" i="12"/>
  <c r="AB440" i="12"/>
  <c r="AC440" i="12"/>
  <c r="AD440" i="12"/>
  <c r="AE440" i="12"/>
  <c r="BC440" i="12" s="1"/>
  <c r="AF440" i="12"/>
  <c r="AG440" i="12"/>
  <c r="AH440" i="12"/>
  <c r="BF440" i="12" s="1"/>
  <c r="AI440" i="12"/>
  <c r="AJ440" i="12"/>
  <c r="BH440" i="12" s="1"/>
  <c r="AK440" i="12"/>
  <c r="AL440" i="12"/>
  <c r="AM440" i="12"/>
  <c r="AN440" i="12"/>
  <c r="AO440" i="12"/>
  <c r="AP440" i="12"/>
  <c r="AQ440" i="12"/>
  <c r="AR440" i="12"/>
  <c r="BP440" i="12" s="1"/>
  <c r="AS440" i="12"/>
  <c r="AT440" i="12"/>
  <c r="BR440" i="12" s="1"/>
  <c r="AU440" i="12"/>
  <c r="BS440" i="12" s="1"/>
  <c r="AV440" i="12"/>
  <c r="AW440" i="12"/>
  <c r="AX440" i="12"/>
  <c r="BD440" i="12"/>
  <c r="BL440" i="12"/>
  <c r="C441" i="12"/>
  <c r="D441" i="12"/>
  <c r="E441" i="12"/>
  <c r="F441" i="12"/>
  <c r="G441" i="12"/>
  <c r="H441" i="12"/>
  <c r="I441" i="12"/>
  <c r="J441" i="12"/>
  <c r="K441" i="12"/>
  <c r="L441" i="12"/>
  <c r="M441" i="12"/>
  <c r="N441" i="12"/>
  <c r="O441" i="12"/>
  <c r="P441" i="12"/>
  <c r="Q441" i="12"/>
  <c r="R441" i="12"/>
  <c r="S441" i="12"/>
  <c r="T441" i="12"/>
  <c r="U441" i="12"/>
  <c r="V441" i="12"/>
  <c r="W441" i="12"/>
  <c r="X441" i="12"/>
  <c r="Y441" i="12"/>
  <c r="Z441" i="12"/>
  <c r="AA441" i="12"/>
  <c r="AB441" i="12"/>
  <c r="AC441" i="12"/>
  <c r="AD441" i="12"/>
  <c r="AE441" i="12"/>
  <c r="AF441" i="12"/>
  <c r="AG441" i="12"/>
  <c r="AH441" i="12"/>
  <c r="AI441" i="12"/>
  <c r="BG441" i="12" s="1"/>
  <c r="AJ441" i="12"/>
  <c r="AK441" i="12"/>
  <c r="BI441" i="12" s="1"/>
  <c r="AL441" i="12"/>
  <c r="AM441" i="12"/>
  <c r="AN441" i="12"/>
  <c r="AO441" i="12"/>
  <c r="BM441" i="12" s="1"/>
  <c r="AP441" i="12"/>
  <c r="AQ441" i="12"/>
  <c r="BO441" i="12" s="1"/>
  <c r="AR441" i="12"/>
  <c r="AS441" i="12"/>
  <c r="AT441" i="12"/>
  <c r="AU441" i="12"/>
  <c r="AV441" i="12"/>
  <c r="AW441" i="12"/>
  <c r="BU441" i="12" s="1"/>
  <c r="AX441" i="12"/>
  <c r="BC441" i="12"/>
  <c r="C442" i="12"/>
  <c r="D442" i="12"/>
  <c r="E442" i="12"/>
  <c r="F442" i="12"/>
  <c r="G442" i="12"/>
  <c r="H442" i="12"/>
  <c r="I442" i="12"/>
  <c r="J442" i="12"/>
  <c r="K442" i="12"/>
  <c r="L442" i="12"/>
  <c r="M442" i="12"/>
  <c r="N442" i="12"/>
  <c r="O442" i="12"/>
  <c r="P442" i="12"/>
  <c r="Q442" i="12"/>
  <c r="R442" i="12"/>
  <c r="S442" i="12"/>
  <c r="T442" i="12"/>
  <c r="U442" i="12"/>
  <c r="V442" i="12"/>
  <c r="W442" i="12"/>
  <c r="X442" i="12"/>
  <c r="Y442" i="12"/>
  <c r="Z442" i="12"/>
  <c r="AA442" i="12"/>
  <c r="AB442" i="12"/>
  <c r="AC442" i="12"/>
  <c r="AD442" i="12"/>
  <c r="BB442" i="12" s="1"/>
  <c r="AE442" i="12"/>
  <c r="AF442" i="12"/>
  <c r="AG442" i="12"/>
  <c r="BE442" i="12" s="1"/>
  <c r="AH442" i="12"/>
  <c r="AI442" i="12"/>
  <c r="AJ442" i="12"/>
  <c r="BH442" i="12" s="1"/>
  <c r="AK442" i="12"/>
  <c r="AL442" i="12"/>
  <c r="BJ442" i="12" s="1"/>
  <c r="AM442" i="12"/>
  <c r="AN442" i="12"/>
  <c r="AO442" i="12"/>
  <c r="AP442" i="12"/>
  <c r="AQ442" i="12"/>
  <c r="AR442" i="12"/>
  <c r="AS442" i="12"/>
  <c r="AT442" i="12"/>
  <c r="BR442" i="12" s="1"/>
  <c r="AU442" i="12"/>
  <c r="AV442" i="12"/>
  <c r="BT442" i="12" s="1"/>
  <c r="AW442" i="12"/>
  <c r="BU442" i="12" s="1"/>
  <c r="AX442" i="12"/>
  <c r="BD442" i="12"/>
  <c r="C443" i="12"/>
  <c r="D443" i="12"/>
  <c r="E443" i="12"/>
  <c r="F443" i="12"/>
  <c r="G443" i="12"/>
  <c r="H443" i="12"/>
  <c r="I443" i="12"/>
  <c r="BE443" i="12" s="1"/>
  <c r="J443" i="12"/>
  <c r="K443" i="12"/>
  <c r="L443" i="12"/>
  <c r="M443" i="12"/>
  <c r="BI443" i="12" s="1"/>
  <c r="N443" i="12"/>
  <c r="O443" i="12"/>
  <c r="P443" i="12"/>
  <c r="Q443" i="12"/>
  <c r="R443" i="12"/>
  <c r="S443" i="12"/>
  <c r="T443" i="12"/>
  <c r="U443" i="12"/>
  <c r="V443" i="12"/>
  <c r="W443" i="12"/>
  <c r="X443" i="12"/>
  <c r="Y443" i="12"/>
  <c r="BU443" i="12" s="1"/>
  <c r="Z443" i="12"/>
  <c r="AA443" i="12"/>
  <c r="AB443" i="12"/>
  <c r="AC443" i="12"/>
  <c r="AD443" i="12"/>
  <c r="AE443" i="12"/>
  <c r="BC443" i="12" s="1"/>
  <c r="AF443" i="12"/>
  <c r="AG443" i="12"/>
  <c r="AH443" i="12"/>
  <c r="BF443" i="12" s="1"/>
  <c r="AI443" i="12"/>
  <c r="AJ443" i="12"/>
  <c r="AK443" i="12"/>
  <c r="AL443" i="12"/>
  <c r="AM443" i="12"/>
  <c r="AN443" i="12"/>
  <c r="AO443" i="12"/>
  <c r="AP443" i="12"/>
  <c r="AQ443" i="12"/>
  <c r="AR443" i="12"/>
  <c r="AS443" i="12"/>
  <c r="AT443" i="12"/>
  <c r="BR443" i="12" s="1"/>
  <c r="AU443" i="12"/>
  <c r="BS443" i="12" s="1"/>
  <c r="AV443" i="12"/>
  <c r="AW443" i="12"/>
  <c r="AX443" i="12"/>
  <c r="BO443" i="12"/>
  <c r="BQ443" i="12"/>
  <c r="C444" i="12"/>
  <c r="D444" i="12"/>
  <c r="E444" i="12"/>
  <c r="F444" i="12"/>
  <c r="G444" i="12"/>
  <c r="H444" i="12"/>
  <c r="I444" i="12"/>
  <c r="J444" i="12"/>
  <c r="K444" i="12"/>
  <c r="L444" i="12"/>
  <c r="M444" i="12"/>
  <c r="N444" i="12"/>
  <c r="O444" i="12"/>
  <c r="P444" i="12"/>
  <c r="Q444" i="12"/>
  <c r="R444" i="12"/>
  <c r="S444" i="12"/>
  <c r="T444" i="12"/>
  <c r="U444" i="12"/>
  <c r="V444" i="12"/>
  <c r="W444" i="12"/>
  <c r="X444" i="12"/>
  <c r="Y444" i="12"/>
  <c r="Z444" i="12"/>
  <c r="AA444" i="12"/>
  <c r="AB444" i="12"/>
  <c r="AC444" i="12"/>
  <c r="AD444" i="12"/>
  <c r="BB444" i="12" s="1"/>
  <c r="AE444" i="12"/>
  <c r="AF444" i="12"/>
  <c r="AG444" i="12"/>
  <c r="AH444" i="12"/>
  <c r="AI444" i="12"/>
  <c r="BG444" i="12" s="1"/>
  <c r="AJ444" i="12"/>
  <c r="AK444" i="12"/>
  <c r="AL444" i="12"/>
  <c r="AM444" i="12"/>
  <c r="AN444" i="12"/>
  <c r="AO444" i="12"/>
  <c r="AP444" i="12"/>
  <c r="AQ444" i="12"/>
  <c r="BO444" i="12" s="1"/>
  <c r="AR444" i="12"/>
  <c r="AS444" i="12"/>
  <c r="AT444" i="12"/>
  <c r="BR444" i="12" s="1"/>
  <c r="AU444" i="12"/>
  <c r="AV444" i="12"/>
  <c r="AW444" i="12"/>
  <c r="AX444" i="12"/>
  <c r="BH444" i="12"/>
  <c r="BJ444" i="12"/>
  <c r="C445" i="12"/>
  <c r="D445" i="12"/>
  <c r="E445" i="12"/>
  <c r="F445" i="12"/>
  <c r="G445" i="12"/>
  <c r="H445" i="12"/>
  <c r="BD445" i="12" s="1"/>
  <c r="I445" i="12"/>
  <c r="J445" i="12"/>
  <c r="K445" i="12"/>
  <c r="L445" i="12"/>
  <c r="M445" i="12"/>
  <c r="N445" i="12"/>
  <c r="O445" i="12"/>
  <c r="P445" i="12"/>
  <c r="Q445" i="12"/>
  <c r="R445" i="12"/>
  <c r="S445" i="12"/>
  <c r="T445" i="12"/>
  <c r="U445" i="12"/>
  <c r="V445" i="12"/>
  <c r="W445" i="12"/>
  <c r="X445" i="12"/>
  <c r="Y445" i="12"/>
  <c r="Z445" i="12"/>
  <c r="AA445" i="12"/>
  <c r="AB445" i="12"/>
  <c r="AC445" i="12"/>
  <c r="AD445" i="12"/>
  <c r="AE445" i="12"/>
  <c r="AF445" i="12"/>
  <c r="AG445" i="12"/>
  <c r="BE445" i="12" s="1"/>
  <c r="AH445" i="12"/>
  <c r="AI445" i="12"/>
  <c r="AJ445" i="12"/>
  <c r="BH445" i="12" s="1"/>
  <c r="AK445" i="12"/>
  <c r="AL445" i="12"/>
  <c r="AM445" i="12"/>
  <c r="BK445" i="12" s="1"/>
  <c r="AN445" i="12"/>
  <c r="AO445" i="12"/>
  <c r="BM445" i="12" s="1"/>
  <c r="AP445" i="12"/>
  <c r="AQ445" i="12"/>
  <c r="AR445" i="12"/>
  <c r="AS445" i="12"/>
  <c r="AT445" i="12"/>
  <c r="AU445" i="12"/>
  <c r="AV445" i="12"/>
  <c r="BT445" i="12" s="1"/>
  <c r="AW445" i="12"/>
  <c r="BU445" i="12" s="1"/>
  <c r="AX445" i="12"/>
  <c r="BC445" i="12"/>
  <c r="C446" i="12"/>
  <c r="D446" i="12"/>
  <c r="E446" i="12"/>
  <c r="BA446" i="12" s="1"/>
  <c r="F446" i="12"/>
  <c r="G446" i="12"/>
  <c r="H446" i="12"/>
  <c r="I446" i="12"/>
  <c r="BE446" i="12" s="1"/>
  <c r="J446" i="12"/>
  <c r="K446" i="12"/>
  <c r="L446" i="12"/>
  <c r="M446" i="12"/>
  <c r="N446" i="12"/>
  <c r="O446" i="12"/>
  <c r="P446" i="12"/>
  <c r="Q446" i="12"/>
  <c r="BM446" i="12" s="1"/>
  <c r="R446" i="12"/>
  <c r="S446" i="12"/>
  <c r="T446" i="12"/>
  <c r="U446" i="12"/>
  <c r="V446" i="12"/>
  <c r="W446" i="12"/>
  <c r="X446" i="12"/>
  <c r="Y446" i="12"/>
  <c r="BU446" i="12" s="1"/>
  <c r="Z446" i="12"/>
  <c r="AA446" i="12"/>
  <c r="AB446" i="12"/>
  <c r="AC446" i="12"/>
  <c r="AD446" i="12"/>
  <c r="AE446" i="12"/>
  <c r="AF446" i="12"/>
  <c r="BD446" i="12" s="1"/>
  <c r="AG446" i="12"/>
  <c r="AH446" i="12"/>
  <c r="AI446" i="12"/>
  <c r="AJ446" i="12"/>
  <c r="AK446" i="12"/>
  <c r="BI446" i="12" s="1"/>
  <c r="AL446" i="12"/>
  <c r="AM446" i="12"/>
  <c r="AN446" i="12"/>
  <c r="AO446" i="12"/>
  <c r="AP446" i="12"/>
  <c r="AQ446" i="12"/>
  <c r="AR446" i="12"/>
  <c r="BP446" i="12" s="1"/>
  <c r="AS446" i="12"/>
  <c r="BQ446" i="12" s="1"/>
  <c r="AT446" i="12"/>
  <c r="AU446" i="12"/>
  <c r="AV446" i="12"/>
  <c r="BT446" i="12" s="1"/>
  <c r="AW446" i="12"/>
  <c r="AX446" i="12"/>
  <c r="BF446" i="12"/>
  <c r="BR446" i="12"/>
  <c r="C447" i="12"/>
  <c r="D447" i="12"/>
  <c r="E447" i="12"/>
  <c r="F447" i="12"/>
  <c r="G447" i="12"/>
  <c r="H447" i="12"/>
  <c r="I447" i="12"/>
  <c r="J447" i="12"/>
  <c r="K447" i="12"/>
  <c r="L447" i="12"/>
  <c r="M447" i="12"/>
  <c r="N447" i="12"/>
  <c r="O447" i="12"/>
  <c r="P447" i="12"/>
  <c r="Q447" i="12"/>
  <c r="R447" i="12"/>
  <c r="BN447" i="12" s="1"/>
  <c r="S447" i="12"/>
  <c r="T447" i="12"/>
  <c r="U447" i="12"/>
  <c r="V447" i="12"/>
  <c r="W447" i="12"/>
  <c r="BS447" i="12" s="1"/>
  <c r="X447" i="12"/>
  <c r="Y447" i="12"/>
  <c r="Z447" i="12"/>
  <c r="AA447" i="12"/>
  <c r="AB447" i="12"/>
  <c r="AC447" i="12"/>
  <c r="AD447" i="12"/>
  <c r="BB447" i="12" s="1"/>
  <c r="AE447" i="12"/>
  <c r="AF447" i="12"/>
  <c r="AG447" i="12"/>
  <c r="BE447" i="12" s="1"/>
  <c r="AH447" i="12"/>
  <c r="AI447" i="12"/>
  <c r="BG447" i="12" s="1"/>
  <c r="AJ447" i="12"/>
  <c r="AK447" i="12"/>
  <c r="AL447" i="12"/>
  <c r="BJ447" i="12" s="1"/>
  <c r="AM447" i="12"/>
  <c r="AN447" i="12"/>
  <c r="AO447" i="12"/>
  <c r="AP447" i="12"/>
  <c r="AQ447" i="12"/>
  <c r="BO447" i="12" s="1"/>
  <c r="AR447" i="12"/>
  <c r="AS447" i="12"/>
  <c r="BQ447" i="12" s="1"/>
  <c r="AT447" i="12"/>
  <c r="BR447" i="12" s="1"/>
  <c r="AU447" i="12"/>
  <c r="AV447" i="12"/>
  <c r="AW447" i="12"/>
  <c r="BU447" i="12" s="1"/>
  <c r="AX447" i="12"/>
  <c r="BV447" i="12" s="1"/>
  <c r="BC447" i="12"/>
  <c r="C448" i="12"/>
  <c r="D448" i="12"/>
  <c r="E448" i="12"/>
  <c r="F448" i="12"/>
  <c r="G448" i="12"/>
  <c r="BC448" i="12" s="1"/>
  <c r="H448" i="12"/>
  <c r="I448" i="12"/>
  <c r="J448" i="12"/>
  <c r="K448" i="12"/>
  <c r="L448" i="12"/>
  <c r="M448" i="12"/>
  <c r="N448" i="12"/>
  <c r="O448" i="12"/>
  <c r="P448" i="12"/>
  <c r="Q448" i="12"/>
  <c r="R448" i="12"/>
  <c r="S448" i="12"/>
  <c r="BO448" i="12" s="1"/>
  <c r="T448" i="12"/>
  <c r="U448" i="12"/>
  <c r="V448" i="12"/>
  <c r="W448" i="12"/>
  <c r="X448" i="12"/>
  <c r="Y448" i="12"/>
  <c r="Z448" i="12"/>
  <c r="AA448" i="12"/>
  <c r="AB448" i="12"/>
  <c r="AC448" i="12"/>
  <c r="AD448" i="12"/>
  <c r="AE448" i="12"/>
  <c r="AF448" i="12"/>
  <c r="AG448" i="12"/>
  <c r="AH448" i="12"/>
  <c r="BF448" i="12" s="1"/>
  <c r="AI448" i="12"/>
  <c r="AJ448" i="12"/>
  <c r="BH448" i="12" s="1"/>
  <c r="AK448" i="12"/>
  <c r="AL448" i="12"/>
  <c r="AM448" i="12"/>
  <c r="AN448" i="12"/>
  <c r="AO448" i="12"/>
  <c r="AP448" i="12"/>
  <c r="AQ448" i="12"/>
  <c r="AR448" i="12"/>
  <c r="AS448" i="12"/>
  <c r="AT448" i="12"/>
  <c r="AU448" i="12"/>
  <c r="AV448" i="12"/>
  <c r="BT448" i="12" s="1"/>
  <c r="AW448" i="12"/>
  <c r="AX448" i="12"/>
  <c r="BK448" i="12"/>
  <c r="C449" i="12"/>
  <c r="D449" i="12"/>
  <c r="E449" i="12"/>
  <c r="F449" i="12"/>
  <c r="G449" i="12"/>
  <c r="H449" i="12"/>
  <c r="I449" i="12"/>
  <c r="J449" i="12"/>
  <c r="K449" i="12"/>
  <c r="L449" i="12"/>
  <c r="M449" i="12"/>
  <c r="N449" i="12"/>
  <c r="O449" i="12"/>
  <c r="P449" i="12"/>
  <c r="Q449" i="12"/>
  <c r="R449" i="12"/>
  <c r="S449" i="12"/>
  <c r="T449" i="12"/>
  <c r="U449" i="12"/>
  <c r="V449" i="12"/>
  <c r="W449" i="12"/>
  <c r="X449" i="12"/>
  <c r="Y449" i="12"/>
  <c r="Z449" i="12"/>
  <c r="AA449" i="12"/>
  <c r="AB449" i="12"/>
  <c r="AC449" i="12"/>
  <c r="AD449" i="12"/>
  <c r="AE449" i="12"/>
  <c r="AF449" i="12"/>
  <c r="BD449" i="12" s="1"/>
  <c r="AG449" i="12"/>
  <c r="AH449" i="12"/>
  <c r="AI449" i="12"/>
  <c r="BG449" i="12" s="1"/>
  <c r="AJ449" i="12"/>
  <c r="AK449" i="12"/>
  <c r="BI449" i="12" s="1"/>
  <c r="AL449" i="12"/>
  <c r="AM449" i="12"/>
  <c r="AN449" i="12"/>
  <c r="AO449" i="12"/>
  <c r="AP449" i="12"/>
  <c r="AQ449" i="12"/>
  <c r="AR449" i="12"/>
  <c r="AS449" i="12"/>
  <c r="BQ449" i="12" s="1"/>
  <c r="AT449" i="12"/>
  <c r="AU449" i="12"/>
  <c r="BS449" i="12" s="1"/>
  <c r="AV449" i="12"/>
  <c r="BT449" i="12" s="1"/>
  <c r="AW449" i="12"/>
  <c r="AX449" i="12"/>
  <c r="BC449" i="12"/>
  <c r="BL449" i="12"/>
  <c r="C450" i="12"/>
  <c r="D450" i="12"/>
  <c r="E450" i="12"/>
  <c r="F450" i="12"/>
  <c r="G450" i="12"/>
  <c r="H450" i="12"/>
  <c r="I450" i="12"/>
  <c r="J450" i="12"/>
  <c r="BF450" i="12" s="1"/>
  <c r="K450" i="12"/>
  <c r="L450" i="12"/>
  <c r="M450" i="12"/>
  <c r="N450" i="12"/>
  <c r="O450" i="12"/>
  <c r="P450" i="12"/>
  <c r="Q450" i="12"/>
  <c r="R450" i="12"/>
  <c r="BN450" i="12" s="1"/>
  <c r="S450" i="12"/>
  <c r="T450" i="12"/>
  <c r="U450" i="12"/>
  <c r="V450" i="12"/>
  <c r="W450" i="12"/>
  <c r="X450" i="12"/>
  <c r="Y450" i="12"/>
  <c r="Z450" i="12"/>
  <c r="AA450" i="12"/>
  <c r="AB450" i="12"/>
  <c r="AC450" i="12"/>
  <c r="BA450" i="12" s="1"/>
  <c r="AD450" i="12"/>
  <c r="BB450" i="12" s="1"/>
  <c r="AE450" i="12"/>
  <c r="AF450" i="12"/>
  <c r="AG450" i="12"/>
  <c r="AH450" i="12"/>
  <c r="AI450" i="12"/>
  <c r="AJ450" i="12"/>
  <c r="BH450" i="12" s="1"/>
  <c r="AK450" i="12"/>
  <c r="AL450" i="12"/>
  <c r="BJ450" i="12" s="1"/>
  <c r="AM450" i="12"/>
  <c r="AN450" i="12"/>
  <c r="BL450" i="12" s="1"/>
  <c r="AO450" i="12"/>
  <c r="BM450" i="12" s="1"/>
  <c r="AP450" i="12"/>
  <c r="AQ450" i="12"/>
  <c r="AR450" i="12"/>
  <c r="BP450" i="12" s="1"/>
  <c r="AS450" i="12"/>
  <c r="AT450" i="12"/>
  <c r="AU450" i="12"/>
  <c r="AV450" i="12"/>
  <c r="BT450" i="12" s="1"/>
  <c r="AW450" i="12"/>
  <c r="AX450" i="12"/>
  <c r="BV450" i="12" s="1"/>
  <c r="BE450" i="12"/>
  <c r="BQ450" i="12"/>
  <c r="C451" i="12"/>
  <c r="D451" i="12"/>
  <c r="E451" i="12"/>
  <c r="F451" i="12"/>
  <c r="G451" i="12"/>
  <c r="H451" i="12"/>
  <c r="I451" i="12"/>
  <c r="J451" i="12"/>
  <c r="K451" i="12"/>
  <c r="L451" i="12"/>
  <c r="M451" i="12"/>
  <c r="N451" i="12"/>
  <c r="O451" i="12"/>
  <c r="P451" i="12"/>
  <c r="Q451" i="12"/>
  <c r="R451" i="12"/>
  <c r="S451" i="12"/>
  <c r="T451" i="12"/>
  <c r="U451" i="12"/>
  <c r="V451" i="12"/>
  <c r="W451" i="12"/>
  <c r="X451" i="12"/>
  <c r="Y451" i="12"/>
  <c r="Z451" i="12"/>
  <c r="AA451" i="12"/>
  <c r="AB451" i="12"/>
  <c r="AC451" i="12"/>
  <c r="BA451" i="12" s="1"/>
  <c r="AD451" i="12"/>
  <c r="AE451" i="12"/>
  <c r="AF451" i="12"/>
  <c r="AG451" i="12"/>
  <c r="AH451" i="12"/>
  <c r="BF451" i="12" s="1"/>
  <c r="AI451" i="12"/>
  <c r="AJ451" i="12"/>
  <c r="AK451" i="12"/>
  <c r="BI451" i="12" s="1"/>
  <c r="AL451" i="12"/>
  <c r="AM451" i="12"/>
  <c r="AN451" i="12"/>
  <c r="AO451" i="12"/>
  <c r="AP451" i="12"/>
  <c r="AQ451" i="12"/>
  <c r="AR451" i="12"/>
  <c r="AS451" i="12"/>
  <c r="BQ451" i="12" s="1"/>
  <c r="AT451" i="12"/>
  <c r="AU451" i="12"/>
  <c r="AV451" i="12"/>
  <c r="AW451" i="12"/>
  <c r="AX451" i="12"/>
  <c r="BM451" i="12"/>
  <c r="C452" i="12"/>
  <c r="D452" i="12"/>
  <c r="E452" i="12"/>
  <c r="F452" i="12"/>
  <c r="G452" i="12"/>
  <c r="H452" i="12"/>
  <c r="I452" i="12"/>
  <c r="J452" i="12"/>
  <c r="K452" i="12"/>
  <c r="L452" i="12"/>
  <c r="BH452" i="12" s="1"/>
  <c r="M452" i="12"/>
  <c r="N452" i="12"/>
  <c r="O452" i="12"/>
  <c r="P452" i="12"/>
  <c r="Q452" i="12"/>
  <c r="R452" i="12"/>
  <c r="S452" i="12"/>
  <c r="T452" i="12"/>
  <c r="U452" i="12"/>
  <c r="V452" i="12"/>
  <c r="W452" i="12"/>
  <c r="X452" i="12"/>
  <c r="Y452" i="12"/>
  <c r="Z452" i="12"/>
  <c r="AA452" i="12"/>
  <c r="AB452" i="12"/>
  <c r="AC452" i="12"/>
  <c r="AD452" i="12"/>
  <c r="AE452" i="12"/>
  <c r="BC452" i="12" s="1"/>
  <c r="AF452" i="12"/>
  <c r="BD452" i="12" s="1"/>
  <c r="AG452" i="12"/>
  <c r="AH452" i="12"/>
  <c r="AI452" i="12"/>
  <c r="BG452" i="12" s="1"/>
  <c r="AJ452" i="12"/>
  <c r="AK452" i="12"/>
  <c r="AL452" i="12"/>
  <c r="AM452" i="12"/>
  <c r="BK452" i="12" s="1"/>
  <c r="AN452" i="12"/>
  <c r="AO452" i="12"/>
  <c r="AP452" i="12"/>
  <c r="AQ452" i="12"/>
  <c r="AR452" i="12"/>
  <c r="AS452" i="12"/>
  <c r="AT452" i="12"/>
  <c r="AU452" i="12"/>
  <c r="BS452" i="12" s="1"/>
  <c r="AV452" i="12"/>
  <c r="AW452" i="12"/>
  <c r="AX452" i="12"/>
  <c r="C453" i="12"/>
  <c r="D453" i="12"/>
  <c r="E453" i="12"/>
  <c r="F453" i="12"/>
  <c r="G453" i="12"/>
  <c r="H453" i="12"/>
  <c r="I453" i="12"/>
  <c r="BE453" i="12" s="1"/>
  <c r="J453" i="12"/>
  <c r="K453" i="12"/>
  <c r="L453" i="12"/>
  <c r="M453" i="12"/>
  <c r="N453" i="12"/>
  <c r="O453" i="12"/>
  <c r="P453" i="12"/>
  <c r="Q453" i="12"/>
  <c r="BM453" i="12" s="1"/>
  <c r="R453" i="12"/>
  <c r="S453" i="12"/>
  <c r="T453" i="12"/>
  <c r="U453" i="12"/>
  <c r="BQ453" i="12" s="1"/>
  <c r="V453" i="12"/>
  <c r="W453" i="12"/>
  <c r="X453" i="12"/>
  <c r="Y453" i="12"/>
  <c r="Z453" i="12"/>
  <c r="AA453" i="12"/>
  <c r="AB453" i="12"/>
  <c r="AC453" i="12"/>
  <c r="AD453" i="12"/>
  <c r="AE453" i="12"/>
  <c r="BC453" i="12" s="1"/>
  <c r="AF453" i="12"/>
  <c r="AG453" i="12"/>
  <c r="AH453" i="12"/>
  <c r="AI453" i="12"/>
  <c r="AJ453" i="12"/>
  <c r="BH453" i="12" s="1"/>
  <c r="AK453" i="12"/>
  <c r="AL453" i="12"/>
  <c r="AM453" i="12"/>
  <c r="AN453" i="12"/>
  <c r="AO453" i="12"/>
  <c r="AP453" i="12"/>
  <c r="AQ453" i="12"/>
  <c r="AR453" i="12"/>
  <c r="BP453" i="12" s="1"/>
  <c r="AS453" i="12"/>
  <c r="AT453" i="12"/>
  <c r="AU453" i="12"/>
  <c r="AV453" i="12"/>
  <c r="AW453" i="12"/>
  <c r="AX453" i="12"/>
  <c r="BD453" i="12"/>
  <c r="BG453" i="12"/>
  <c r="C454" i="12"/>
  <c r="D454" i="12"/>
  <c r="E454" i="12"/>
  <c r="F454" i="12"/>
  <c r="G454" i="12"/>
  <c r="H454" i="12"/>
  <c r="BD454" i="12" s="1"/>
  <c r="I454" i="12"/>
  <c r="J454" i="12"/>
  <c r="K454" i="12"/>
  <c r="L454" i="12"/>
  <c r="M454" i="12"/>
  <c r="N454" i="12"/>
  <c r="O454" i="12"/>
  <c r="P454" i="12"/>
  <c r="Q454" i="12"/>
  <c r="R454" i="12"/>
  <c r="S454" i="12"/>
  <c r="T454" i="12"/>
  <c r="U454" i="12"/>
  <c r="V454" i="12"/>
  <c r="W454" i="12"/>
  <c r="X454" i="12"/>
  <c r="Y454" i="12"/>
  <c r="Z454" i="12"/>
  <c r="AA454" i="12"/>
  <c r="AB454" i="12"/>
  <c r="AC454" i="12"/>
  <c r="AD454" i="12"/>
  <c r="AE454" i="12"/>
  <c r="AF454" i="12"/>
  <c r="AG454" i="12"/>
  <c r="BE454" i="12" s="1"/>
  <c r="AH454" i="12"/>
  <c r="BF454" i="12" s="1"/>
  <c r="AI454" i="12"/>
  <c r="AJ454" i="12"/>
  <c r="AK454" i="12"/>
  <c r="BI454" i="12" s="1"/>
  <c r="AL454" i="12"/>
  <c r="AM454" i="12"/>
  <c r="AN454" i="12"/>
  <c r="AO454" i="12"/>
  <c r="AP454" i="12"/>
  <c r="BN454" i="12" s="1"/>
  <c r="AQ454" i="12"/>
  <c r="AR454" i="12"/>
  <c r="AS454" i="12"/>
  <c r="AT454" i="12"/>
  <c r="AU454" i="12"/>
  <c r="AV454" i="12"/>
  <c r="AW454" i="12"/>
  <c r="BU454" i="12" s="1"/>
  <c r="AX454" i="12"/>
  <c r="BM454" i="12"/>
  <c r="C455" i="12"/>
  <c r="D455" i="12"/>
  <c r="E455" i="12"/>
  <c r="F455" i="12"/>
  <c r="G455" i="12"/>
  <c r="H455" i="12"/>
  <c r="I455" i="12"/>
  <c r="J455" i="12"/>
  <c r="BF455" i="12" s="1"/>
  <c r="K455" i="12"/>
  <c r="L455" i="12"/>
  <c r="M455" i="12"/>
  <c r="N455" i="12"/>
  <c r="O455" i="12"/>
  <c r="P455" i="12"/>
  <c r="Q455" i="12"/>
  <c r="R455" i="12"/>
  <c r="BN455" i="12" s="1"/>
  <c r="S455" i="12"/>
  <c r="T455" i="12"/>
  <c r="U455" i="12"/>
  <c r="V455" i="12"/>
  <c r="W455" i="12"/>
  <c r="X455" i="12"/>
  <c r="Y455" i="12"/>
  <c r="Z455" i="12"/>
  <c r="AA455" i="12"/>
  <c r="AB455" i="12"/>
  <c r="AC455" i="12"/>
  <c r="BA455" i="12" s="1"/>
  <c r="AD455" i="12"/>
  <c r="AE455" i="12"/>
  <c r="AF455" i="12"/>
  <c r="AG455" i="12"/>
  <c r="BE455" i="12" s="1"/>
  <c r="AH455" i="12"/>
  <c r="AI455" i="12"/>
  <c r="BG455" i="12" s="1"/>
  <c r="AJ455" i="12"/>
  <c r="AK455" i="12"/>
  <c r="AL455" i="12"/>
  <c r="AM455" i="12"/>
  <c r="AN455" i="12"/>
  <c r="AO455" i="12"/>
  <c r="AP455" i="12"/>
  <c r="AQ455" i="12"/>
  <c r="AR455" i="12"/>
  <c r="AS455" i="12"/>
  <c r="AT455" i="12"/>
  <c r="AU455" i="12"/>
  <c r="BS455" i="12" s="1"/>
  <c r="AV455" i="12"/>
  <c r="AW455" i="12"/>
  <c r="AX455" i="12"/>
  <c r="BI455" i="12"/>
  <c r="BQ455" i="12"/>
  <c r="C456" i="12"/>
  <c r="D456" i="12"/>
  <c r="E456" i="12"/>
  <c r="F456" i="12"/>
  <c r="G456" i="12"/>
  <c r="H456" i="12"/>
  <c r="I456" i="12"/>
  <c r="J456" i="12"/>
  <c r="K456" i="12"/>
  <c r="L456" i="12"/>
  <c r="BH456" i="12" s="1"/>
  <c r="M456" i="12"/>
  <c r="N456" i="12"/>
  <c r="O456" i="12"/>
  <c r="P456" i="12"/>
  <c r="BL456" i="12" s="1"/>
  <c r="Q456" i="12"/>
  <c r="R456" i="12"/>
  <c r="S456" i="12"/>
  <c r="T456" i="12"/>
  <c r="U456" i="12"/>
  <c r="V456" i="12"/>
  <c r="W456" i="12"/>
  <c r="X456" i="12"/>
  <c r="Y456" i="12"/>
  <c r="Z456" i="12"/>
  <c r="AA456" i="12"/>
  <c r="AB456" i="12"/>
  <c r="AC456" i="12"/>
  <c r="AD456" i="12"/>
  <c r="BB456" i="12" s="1"/>
  <c r="AE456" i="12"/>
  <c r="AF456" i="12"/>
  <c r="BD456" i="12" s="1"/>
  <c r="AG456" i="12"/>
  <c r="AH456" i="12"/>
  <c r="BF456" i="12" s="1"/>
  <c r="AI456" i="12"/>
  <c r="AJ456" i="12"/>
  <c r="AK456" i="12"/>
  <c r="AL456" i="12"/>
  <c r="BJ456" i="12" s="1"/>
  <c r="AM456" i="12"/>
  <c r="BK456" i="12" s="1"/>
  <c r="AN456" i="12"/>
  <c r="AO456" i="12"/>
  <c r="AP456" i="12"/>
  <c r="BN456" i="12" s="1"/>
  <c r="AQ456" i="12"/>
  <c r="AR456" i="12"/>
  <c r="AS456" i="12"/>
  <c r="AT456" i="12"/>
  <c r="AU456" i="12"/>
  <c r="AV456" i="12"/>
  <c r="BT456" i="12" s="1"/>
  <c r="AW456" i="12"/>
  <c r="AX456" i="12"/>
  <c r="C457" i="12"/>
  <c r="D457" i="12"/>
  <c r="E457" i="12"/>
  <c r="F457" i="12"/>
  <c r="G457" i="12"/>
  <c r="BC457" i="12" s="1"/>
  <c r="H457" i="12"/>
  <c r="I457" i="12"/>
  <c r="J457" i="12"/>
  <c r="K457" i="12"/>
  <c r="L457" i="12"/>
  <c r="M457" i="12"/>
  <c r="N457" i="12"/>
  <c r="O457" i="12"/>
  <c r="P457" i="12"/>
  <c r="Q457" i="12"/>
  <c r="R457" i="12"/>
  <c r="S457" i="12"/>
  <c r="T457" i="12"/>
  <c r="U457" i="12"/>
  <c r="V457" i="12"/>
  <c r="W457" i="12"/>
  <c r="X457" i="12"/>
  <c r="Y457" i="12"/>
  <c r="Z457" i="12"/>
  <c r="AA457" i="12"/>
  <c r="AB457" i="12"/>
  <c r="AC457" i="12"/>
  <c r="AD457" i="12"/>
  <c r="AE457" i="12"/>
  <c r="AF457" i="12"/>
  <c r="AG457" i="12"/>
  <c r="AH457" i="12"/>
  <c r="AI457" i="12"/>
  <c r="BG457" i="12" s="1"/>
  <c r="AJ457" i="12"/>
  <c r="AK457" i="12"/>
  <c r="AL457" i="12"/>
  <c r="AM457" i="12"/>
  <c r="AN457" i="12"/>
  <c r="AO457" i="12"/>
  <c r="AP457" i="12"/>
  <c r="AQ457" i="12"/>
  <c r="BO457" i="12" s="1"/>
  <c r="AR457" i="12"/>
  <c r="AS457" i="12"/>
  <c r="AT457" i="12"/>
  <c r="AU457" i="12"/>
  <c r="BS457" i="12" s="1"/>
  <c r="AV457" i="12"/>
  <c r="AW457" i="12"/>
  <c r="AX457" i="12"/>
  <c r="BK457" i="12"/>
  <c r="C458" i="12"/>
  <c r="D458" i="12"/>
  <c r="E458" i="12"/>
  <c r="F458" i="12"/>
  <c r="G458" i="12"/>
  <c r="H458" i="12"/>
  <c r="I458" i="12"/>
  <c r="J458" i="12"/>
  <c r="K458" i="12"/>
  <c r="L458" i="12"/>
  <c r="M458" i="12"/>
  <c r="N458" i="12"/>
  <c r="O458" i="12"/>
  <c r="P458" i="12"/>
  <c r="Q458" i="12"/>
  <c r="R458" i="12"/>
  <c r="S458" i="12"/>
  <c r="T458" i="12"/>
  <c r="BP458" i="12" s="1"/>
  <c r="U458" i="12"/>
  <c r="V458" i="12"/>
  <c r="W458" i="12"/>
  <c r="X458" i="12"/>
  <c r="Y458" i="12"/>
  <c r="Z458" i="12"/>
  <c r="AA458" i="12"/>
  <c r="AB458" i="12"/>
  <c r="AC458" i="12"/>
  <c r="AD458" i="12"/>
  <c r="AE458" i="12"/>
  <c r="AF458" i="12"/>
  <c r="BD458" i="12" s="1"/>
  <c r="AG458" i="12"/>
  <c r="AH458" i="12"/>
  <c r="AI458" i="12"/>
  <c r="AJ458" i="12"/>
  <c r="BH458" i="12" s="1"/>
  <c r="AK458" i="12"/>
  <c r="AL458" i="12"/>
  <c r="AM458" i="12"/>
  <c r="AN458" i="12"/>
  <c r="AO458" i="12"/>
  <c r="AP458" i="12"/>
  <c r="BN458" i="12" s="1"/>
  <c r="AQ458" i="12"/>
  <c r="AR458" i="12"/>
  <c r="AS458" i="12"/>
  <c r="AT458" i="12"/>
  <c r="AU458" i="12"/>
  <c r="AV458" i="12"/>
  <c r="AW458" i="12"/>
  <c r="AX458" i="12"/>
  <c r="C459" i="12"/>
  <c r="D459" i="12"/>
  <c r="E459" i="12"/>
  <c r="F459" i="12"/>
  <c r="G459" i="12"/>
  <c r="H459" i="12"/>
  <c r="I459" i="12"/>
  <c r="J459" i="12"/>
  <c r="K459" i="12"/>
  <c r="L459" i="12"/>
  <c r="M459" i="12"/>
  <c r="N459" i="12"/>
  <c r="O459" i="12"/>
  <c r="P459" i="12"/>
  <c r="Q459" i="12"/>
  <c r="R459" i="12"/>
  <c r="S459" i="12"/>
  <c r="T459" i="12"/>
  <c r="U459" i="12"/>
  <c r="V459" i="12"/>
  <c r="W459" i="12"/>
  <c r="X459" i="12"/>
  <c r="Y459" i="12"/>
  <c r="Z459" i="12"/>
  <c r="AA459" i="12"/>
  <c r="AB459" i="12"/>
  <c r="AC459" i="12"/>
  <c r="AD459" i="12"/>
  <c r="AE459" i="12"/>
  <c r="BC459" i="12" s="1"/>
  <c r="AF459" i="12"/>
  <c r="AG459" i="12"/>
  <c r="AH459" i="12"/>
  <c r="AI459" i="12"/>
  <c r="AJ459" i="12"/>
  <c r="BH459" i="12" s="1"/>
  <c r="AK459" i="12"/>
  <c r="AL459" i="12"/>
  <c r="AM459" i="12"/>
  <c r="AN459" i="12"/>
  <c r="AO459" i="12"/>
  <c r="AP459" i="12"/>
  <c r="AQ459" i="12"/>
  <c r="AR459" i="12"/>
  <c r="BP459" i="12" s="1"/>
  <c r="AS459" i="12"/>
  <c r="AT459" i="12"/>
  <c r="AU459" i="12"/>
  <c r="BS459" i="12" s="1"/>
  <c r="AV459" i="12"/>
  <c r="AW459" i="12"/>
  <c r="AX459" i="12"/>
  <c r="BD459" i="12"/>
  <c r="BT459" i="12"/>
  <c r="C460" i="12"/>
  <c r="D460" i="12"/>
  <c r="E460" i="12"/>
  <c r="F460" i="12"/>
  <c r="G460" i="12"/>
  <c r="H460" i="12"/>
  <c r="BD460" i="12" s="1"/>
  <c r="I460" i="12"/>
  <c r="J460" i="12"/>
  <c r="K460" i="12"/>
  <c r="L460" i="12"/>
  <c r="M460" i="12"/>
  <c r="N460" i="12"/>
  <c r="O460" i="12"/>
  <c r="P460" i="12"/>
  <c r="Q460" i="12"/>
  <c r="R460" i="12"/>
  <c r="S460" i="12"/>
  <c r="T460" i="12"/>
  <c r="U460" i="12"/>
  <c r="V460" i="12"/>
  <c r="W460" i="12"/>
  <c r="X460" i="12"/>
  <c r="Y460" i="12"/>
  <c r="Z460" i="12"/>
  <c r="AA460" i="12"/>
  <c r="AB460" i="12"/>
  <c r="AC460" i="12"/>
  <c r="AD460" i="12"/>
  <c r="AE460" i="12"/>
  <c r="AF460" i="12"/>
  <c r="AG460" i="12"/>
  <c r="AH460" i="12"/>
  <c r="AI460" i="12"/>
  <c r="BG460" i="12" s="1"/>
  <c r="AJ460" i="12"/>
  <c r="AK460" i="12"/>
  <c r="AL460" i="12"/>
  <c r="AM460" i="12"/>
  <c r="AN460" i="12"/>
  <c r="AO460" i="12"/>
  <c r="AP460" i="12"/>
  <c r="AQ460" i="12"/>
  <c r="BO460" i="12" s="1"/>
  <c r="AR460" i="12"/>
  <c r="AS460" i="12"/>
  <c r="AT460" i="12"/>
  <c r="AU460" i="12"/>
  <c r="AV460" i="12"/>
  <c r="AW460" i="12"/>
  <c r="AX460" i="12"/>
  <c r="AZ460" i="12"/>
  <c r="BP460" i="12"/>
  <c r="BT460" i="12"/>
  <c r="C461" i="12"/>
  <c r="D461" i="12"/>
  <c r="E461" i="12"/>
  <c r="F461" i="12"/>
  <c r="G461" i="12"/>
  <c r="H461" i="12"/>
  <c r="I461" i="12"/>
  <c r="J461" i="12"/>
  <c r="K461" i="12"/>
  <c r="L461" i="12"/>
  <c r="M461" i="12"/>
  <c r="N461" i="12"/>
  <c r="O461" i="12"/>
  <c r="P461" i="12"/>
  <c r="Q461" i="12"/>
  <c r="R461" i="12"/>
  <c r="S461" i="12"/>
  <c r="T461" i="12"/>
  <c r="U461" i="12"/>
  <c r="V461" i="12"/>
  <c r="W461" i="12"/>
  <c r="X461" i="12"/>
  <c r="Y461" i="12"/>
  <c r="Z461" i="12"/>
  <c r="AA461" i="12"/>
  <c r="AB461" i="12"/>
  <c r="AC461" i="12"/>
  <c r="AD461" i="12"/>
  <c r="AE461" i="12"/>
  <c r="AF461" i="12"/>
  <c r="AG461" i="12"/>
  <c r="BE461" i="12" s="1"/>
  <c r="AH461" i="12"/>
  <c r="AI461" i="12"/>
  <c r="AJ461" i="12"/>
  <c r="AK461" i="12"/>
  <c r="AL461" i="12"/>
  <c r="AM461" i="12"/>
  <c r="AN461" i="12"/>
  <c r="BL461" i="12" s="1"/>
  <c r="AO461" i="12"/>
  <c r="AP461" i="12"/>
  <c r="AQ461" i="12"/>
  <c r="AR461" i="12"/>
  <c r="AS461" i="12"/>
  <c r="AT461" i="12"/>
  <c r="BR461" i="12" s="1"/>
  <c r="AU461" i="12"/>
  <c r="AV461" i="12"/>
  <c r="AW461" i="12"/>
  <c r="AX461" i="12"/>
  <c r="C462" i="12"/>
  <c r="D462" i="12"/>
  <c r="E462" i="12"/>
  <c r="F462" i="12"/>
  <c r="G462" i="12"/>
  <c r="H462" i="12"/>
  <c r="I462" i="12"/>
  <c r="J462" i="12"/>
  <c r="K462" i="12"/>
  <c r="L462" i="12"/>
  <c r="M462" i="12"/>
  <c r="N462" i="12"/>
  <c r="O462" i="12"/>
  <c r="BK462" i="12" s="1"/>
  <c r="P462" i="12"/>
  <c r="Q462" i="12"/>
  <c r="R462" i="12"/>
  <c r="S462" i="12"/>
  <c r="BO462" i="12" s="1"/>
  <c r="T462" i="12"/>
  <c r="U462" i="12"/>
  <c r="V462" i="12"/>
  <c r="W462" i="12"/>
  <c r="X462" i="12"/>
  <c r="Y462" i="12"/>
  <c r="Z462" i="12"/>
  <c r="AA462" i="12"/>
  <c r="AB462" i="12"/>
  <c r="AC462" i="12"/>
  <c r="AD462" i="12"/>
  <c r="AE462" i="12"/>
  <c r="BC462" i="12" s="1"/>
  <c r="AF462" i="12"/>
  <c r="AG462" i="12"/>
  <c r="AH462" i="12"/>
  <c r="AI462" i="12"/>
  <c r="AJ462" i="12"/>
  <c r="AK462" i="12"/>
  <c r="AL462" i="12"/>
  <c r="AM462" i="12"/>
  <c r="AN462" i="12"/>
  <c r="AO462" i="12"/>
  <c r="AP462" i="12"/>
  <c r="AQ462" i="12"/>
  <c r="AR462" i="12"/>
  <c r="AS462" i="12"/>
  <c r="AT462" i="12"/>
  <c r="AU462" i="12"/>
  <c r="BS462" i="12" s="1"/>
  <c r="AV462" i="12"/>
  <c r="AW462" i="12"/>
  <c r="AX462" i="12"/>
  <c r="BV462" i="12" s="1"/>
  <c r="BG462" i="12"/>
  <c r="C463" i="12"/>
  <c r="D463" i="12"/>
  <c r="E463" i="12"/>
  <c r="F463" i="12"/>
  <c r="G463" i="12"/>
  <c r="H463" i="12"/>
  <c r="I463" i="12"/>
  <c r="J463" i="12"/>
  <c r="K463" i="12"/>
  <c r="L463" i="12"/>
  <c r="M463" i="12"/>
  <c r="N463" i="12"/>
  <c r="O463" i="12"/>
  <c r="P463" i="12"/>
  <c r="Q463" i="12"/>
  <c r="R463" i="12"/>
  <c r="S463" i="12"/>
  <c r="T463" i="12"/>
  <c r="U463" i="12"/>
  <c r="V463" i="12"/>
  <c r="W463" i="12"/>
  <c r="X463" i="12"/>
  <c r="Y463" i="12"/>
  <c r="Z463" i="12"/>
  <c r="AA463" i="12"/>
  <c r="AB463" i="12"/>
  <c r="AC463" i="12"/>
  <c r="AD463" i="12"/>
  <c r="AE463" i="12"/>
  <c r="AF463" i="12"/>
  <c r="BD463" i="12" s="1"/>
  <c r="AG463" i="12"/>
  <c r="AH463" i="12"/>
  <c r="AI463" i="12"/>
  <c r="AJ463" i="12"/>
  <c r="AK463" i="12"/>
  <c r="AL463" i="12"/>
  <c r="AM463" i="12"/>
  <c r="AN463" i="12"/>
  <c r="BL463" i="12" s="1"/>
  <c r="AO463" i="12"/>
  <c r="AP463" i="12"/>
  <c r="AQ463" i="12"/>
  <c r="AR463" i="12"/>
  <c r="AS463" i="12"/>
  <c r="AT463" i="12"/>
  <c r="AU463" i="12"/>
  <c r="AV463" i="12"/>
  <c r="AW463" i="12"/>
  <c r="AX463" i="12"/>
  <c r="C464" i="12"/>
  <c r="D464" i="12"/>
  <c r="E464" i="12"/>
  <c r="F464" i="12"/>
  <c r="G464" i="12"/>
  <c r="H464" i="12"/>
  <c r="I464" i="12"/>
  <c r="J464" i="12"/>
  <c r="K464" i="12"/>
  <c r="L464" i="12"/>
  <c r="M464" i="12"/>
  <c r="N464" i="12"/>
  <c r="O464" i="12"/>
  <c r="P464" i="12"/>
  <c r="Q464" i="12"/>
  <c r="R464" i="12"/>
  <c r="S464" i="12"/>
  <c r="T464" i="12"/>
  <c r="U464" i="12"/>
  <c r="V464" i="12"/>
  <c r="W464" i="12"/>
  <c r="X464" i="12"/>
  <c r="Y464" i="12"/>
  <c r="Z464" i="12"/>
  <c r="AA464" i="12"/>
  <c r="AB464" i="12"/>
  <c r="AC464" i="12"/>
  <c r="AD464" i="12"/>
  <c r="AE464" i="12"/>
  <c r="AF464" i="12"/>
  <c r="AG464" i="12"/>
  <c r="AH464" i="12"/>
  <c r="AI464" i="12"/>
  <c r="AJ464" i="12"/>
  <c r="AK464" i="12"/>
  <c r="AL464" i="12"/>
  <c r="AM464" i="12"/>
  <c r="AN464" i="12"/>
  <c r="AO464" i="12"/>
  <c r="AP464" i="12"/>
  <c r="AQ464" i="12"/>
  <c r="BO464" i="12" s="1"/>
  <c r="AR464" i="12"/>
  <c r="AS464" i="12"/>
  <c r="AT464" i="12"/>
  <c r="AU464" i="12"/>
  <c r="AV464" i="12"/>
  <c r="AW464" i="12"/>
  <c r="AX464" i="12"/>
  <c r="BG464" i="12"/>
  <c r="BU464" i="12"/>
  <c r="C465" i="12"/>
  <c r="D465" i="12"/>
  <c r="AZ465" i="12" s="1"/>
  <c r="E465" i="12"/>
  <c r="F465" i="12"/>
  <c r="G465" i="12"/>
  <c r="H465" i="12"/>
  <c r="I465" i="12"/>
  <c r="J465" i="12"/>
  <c r="K465" i="12"/>
  <c r="L465" i="12"/>
  <c r="M465" i="12"/>
  <c r="N465" i="12"/>
  <c r="O465" i="12"/>
  <c r="P465" i="12"/>
  <c r="Q465" i="12"/>
  <c r="R465" i="12"/>
  <c r="S465" i="12"/>
  <c r="T465" i="12"/>
  <c r="U465" i="12"/>
  <c r="V465" i="12"/>
  <c r="W465" i="12"/>
  <c r="X465" i="12"/>
  <c r="Y465" i="12"/>
  <c r="Z465" i="12"/>
  <c r="AA465" i="12"/>
  <c r="AB465" i="12"/>
  <c r="AC465" i="12"/>
  <c r="AD465" i="12"/>
  <c r="AE465" i="12"/>
  <c r="AF465" i="12"/>
  <c r="AG465" i="12"/>
  <c r="AH465" i="12"/>
  <c r="AI465" i="12"/>
  <c r="AJ465" i="12"/>
  <c r="AK465" i="12"/>
  <c r="AL465" i="12"/>
  <c r="AM465" i="12"/>
  <c r="AN465" i="12"/>
  <c r="AO465" i="12"/>
  <c r="AP465" i="12"/>
  <c r="AQ465" i="12"/>
  <c r="AR465" i="12"/>
  <c r="AS465" i="12"/>
  <c r="AT465" i="12"/>
  <c r="AU465" i="12"/>
  <c r="AV465" i="12"/>
  <c r="AW465" i="12"/>
  <c r="AX465" i="12"/>
  <c r="BH465" i="12"/>
  <c r="BP465" i="12"/>
  <c r="BR465" i="12"/>
  <c r="C466" i="12"/>
  <c r="D466" i="12"/>
  <c r="E466" i="12"/>
  <c r="F466" i="12"/>
  <c r="G466" i="12"/>
  <c r="H466" i="12"/>
  <c r="I466" i="12"/>
  <c r="J466" i="12"/>
  <c r="K466" i="12"/>
  <c r="L466" i="12"/>
  <c r="M466" i="12"/>
  <c r="BI466" i="12" s="1"/>
  <c r="N466" i="12"/>
  <c r="O466" i="12"/>
  <c r="P466" i="12"/>
  <c r="Q466" i="12"/>
  <c r="R466" i="12"/>
  <c r="S466" i="12"/>
  <c r="T466" i="12"/>
  <c r="U466" i="12"/>
  <c r="V466" i="12"/>
  <c r="W466" i="12"/>
  <c r="X466" i="12"/>
  <c r="Y466" i="12"/>
  <c r="Z466" i="12"/>
  <c r="AA466" i="12"/>
  <c r="AB466" i="12"/>
  <c r="AC466" i="12"/>
  <c r="AD466" i="12"/>
  <c r="AE466" i="12"/>
  <c r="AF466" i="12"/>
  <c r="AG466" i="12"/>
  <c r="AH466" i="12"/>
  <c r="AI466" i="12"/>
  <c r="AJ466" i="12"/>
  <c r="AK466" i="12"/>
  <c r="AL466" i="12"/>
  <c r="AM466" i="12"/>
  <c r="AN466" i="12"/>
  <c r="AO466" i="12"/>
  <c r="AP466" i="12"/>
  <c r="AQ466" i="12"/>
  <c r="AR466" i="12"/>
  <c r="AS466" i="12"/>
  <c r="AT466" i="12"/>
  <c r="AU466" i="12"/>
  <c r="AV466" i="12"/>
  <c r="AW466" i="12"/>
  <c r="AX466" i="12"/>
  <c r="C467" i="12"/>
  <c r="D467" i="12"/>
  <c r="E467" i="12"/>
  <c r="F467" i="12"/>
  <c r="G467" i="12"/>
  <c r="H467" i="12"/>
  <c r="I467" i="12"/>
  <c r="J467" i="12"/>
  <c r="K467" i="12"/>
  <c r="L467" i="12"/>
  <c r="M467" i="12"/>
  <c r="N467" i="12"/>
  <c r="O467" i="12"/>
  <c r="P467" i="12"/>
  <c r="Q467" i="12"/>
  <c r="R467" i="12"/>
  <c r="S467" i="12"/>
  <c r="T467" i="12"/>
  <c r="U467" i="12"/>
  <c r="V467" i="12"/>
  <c r="W467" i="12"/>
  <c r="X467" i="12"/>
  <c r="Y467" i="12"/>
  <c r="Z467" i="12"/>
  <c r="AA467" i="12"/>
  <c r="AB467" i="12"/>
  <c r="AC467" i="12"/>
  <c r="AD467" i="12"/>
  <c r="BB467" i="12" s="1"/>
  <c r="AE467" i="12"/>
  <c r="AF467" i="12"/>
  <c r="AG467" i="12"/>
  <c r="AH467" i="12"/>
  <c r="AI467" i="12"/>
  <c r="AJ467" i="12"/>
  <c r="AK467" i="12"/>
  <c r="AL467" i="12"/>
  <c r="AM467" i="12"/>
  <c r="AN467" i="12"/>
  <c r="AO467" i="12"/>
  <c r="AP467" i="12"/>
  <c r="AQ467" i="12"/>
  <c r="AR467" i="12"/>
  <c r="AS467" i="12"/>
  <c r="AT467" i="12"/>
  <c r="BR467" i="12" s="1"/>
  <c r="AU467" i="12"/>
  <c r="AV467" i="12"/>
  <c r="AW467" i="12"/>
  <c r="AX467" i="12"/>
  <c r="BV467" i="12"/>
  <c r="C468" i="12"/>
  <c r="D468" i="12"/>
  <c r="E468" i="12"/>
  <c r="F468" i="12"/>
  <c r="G468" i="12"/>
  <c r="H468" i="12"/>
  <c r="I468" i="12"/>
  <c r="J468" i="12"/>
  <c r="K468" i="12"/>
  <c r="L468" i="12"/>
  <c r="M468" i="12"/>
  <c r="N468" i="12"/>
  <c r="O468" i="12"/>
  <c r="P468" i="12"/>
  <c r="Q468" i="12"/>
  <c r="BM468" i="12" s="1"/>
  <c r="R468" i="12"/>
  <c r="S468" i="12"/>
  <c r="T468" i="12"/>
  <c r="U468" i="12"/>
  <c r="V468" i="12"/>
  <c r="W468" i="12"/>
  <c r="X468" i="12"/>
  <c r="Y468" i="12"/>
  <c r="Z468" i="12"/>
  <c r="AA468" i="12"/>
  <c r="AB468" i="12"/>
  <c r="AC468" i="12"/>
  <c r="AD468" i="12"/>
  <c r="AE468" i="12"/>
  <c r="BC468" i="12" s="1"/>
  <c r="AF468" i="12"/>
  <c r="AG468" i="12"/>
  <c r="AH468" i="12"/>
  <c r="AI468" i="12"/>
  <c r="AJ468" i="12"/>
  <c r="AK468" i="12"/>
  <c r="AL468" i="12"/>
  <c r="AM468" i="12"/>
  <c r="AN468" i="12"/>
  <c r="AO468" i="12"/>
  <c r="AP468" i="12"/>
  <c r="AQ468" i="12"/>
  <c r="AR468" i="12"/>
  <c r="AS468" i="12"/>
  <c r="AT468" i="12"/>
  <c r="AU468" i="12"/>
  <c r="AV468" i="12"/>
  <c r="AW468" i="12"/>
  <c r="AX468" i="12"/>
  <c r="BA468" i="12"/>
  <c r="BI468" i="12"/>
  <c r="BQ468" i="12"/>
  <c r="C469" i="12"/>
  <c r="D469" i="12"/>
  <c r="E469" i="12"/>
  <c r="F469" i="12"/>
  <c r="G469" i="12"/>
  <c r="H469" i="12"/>
  <c r="I469" i="12"/>
  <c r="J469" i="12"/>
  <c r="K469" i="12"/>
  <c r="L469" i="12"/>
  <c r="M469" i="12"/>
  <c r="N469" i="12"/>
  <c r="O469" i="12"/>
  <c r="P469" i="12"/>
  <c r="Q469" i="12"/>
  <c r="R469" i="12"/>
  <c r="S469" i="12"/>
  <c r="T469" i="12"/>
  <c r="U469" i="12"/>
  <c r="V469" i="12"/>
  <c r="BR469" i="12" s="1"/>
  <c r="W469" i="12"/>
  <c r="X469" i="12"/>
  <c r="Y469" i="12"/>
  <c r="Z469" i="12"/>
  <c r="AA469" i="12"/>
  <c r="AB469" i="12"/>
  <c r="AC469" i="12"/>
  <c r="AD469" i="12"/>
  <c r="AE469" i="12"/>
  <c r="AF469" i="12"/>
  <c r="BD469" i="12" s="1"/>
  <c r="AG469" i="12"/>
  <c r="AH469" i="12"/>
  <c r="AI469" i="12"/>
  <c r="AJ469" i="12"/>
  <c r="AK469" i="12"/>
  <c r="AL469" i="12"/>
  <c r="AM469" i="12"/>
  <c r="AN469" i="12"/>
  <c r="AO469" i="12"/>
  <c r="AP469" i="12"/>
  <c r="AQ469" i="12"/>
  <c r="AR469" i="12"/>
  <c r="BP469" i="12" s="1"/>
  <c r="AS469" i="12"/>
  <c r="AT469" i="12"/>
  <c r="AU469" i="12"/>
  <c r="AV469" i="12"/>
  <c r="AW469" i="12"/>
  <c r="AX469" i="12"/>
  <c r="C470" i="12"/>
  <c r="D470" i="12"/>
  <c r="E470" i="12"/>
  <c r="F470" i="12"/>
  <c r="G470" i="12"/>
  <c r="H470" i="12"/>
  <c r="I470" i="12"/>
  <c r="J470" i="12"/>
  <c r="K470" i="12"/>
  <c r="L470" i="12"/>
  <c r="M470" i="12"/>
  <c r="N470" i="12"/>
  <c r="O470" i="12"/>
  <c r="P470" i="12"/>
  <c r="Q470" i="12"/>
  <c r="R470" i="12"/>
  <c r="S470" i="12"/>
  <c r="T470" i="12"/>
  <c r="U470" i="12"/>
  <c r="V470" i="12"/>
  <c r="W470" i="12"/>
  <c r="X470" i="12"/>
  <c r="Y470" i="12"/>
  <c r="Z470" i="12"/>
  <c r="AA470" i="12"/>
  <c r="AB470" i="12"/>
  <c r="AC470" i="12"/>
  <c r="AD470" i="12"/>
  <c r="AE470" i="12"/>
  <c r="BC470" i="12" s="1"/>
  <c r="AF470" i="12"/>
  <c r="AG470" i="12"/>
  <c r="AH470" i="12"/>
  <c r="AI470" i="12"/>
  <c r="AJ470" i="12"/>
  <c r="AK470" i="12"/>
  <c r="AL470" i="12"/>
  <c r="AM470" i="12"/>
  <c r="AN470" i="12"/>
  <c r="AO470" i="12"/>
  <c r="AP470" i="12"/>
  <c r="AQ470" i="12"/>
  <c r="AR470" i="12"/>
  <c r="AS470" i="12"/>
  <c r="AT470" i="12"/>
  <c r="AU470" i="12"/>
  <c r="AV470" i="12"/>
  <c r="AW470" i="12"/>
  <c r="AX470" i="12"/>
  <c r="C471" i="12"/>
  <c r="D471" i="12"/>
  <c r="E471" i="12"/>
  <c r="F471" i="12"/>
  <c r="G471" i="12"/>
  <c r="H471" i="12"/>
  <c r="I471" i="12"/>
  <c r="J471" i="12"/>
  <c r="K471" i="12"/>
  <c r="L471" i="12"/>
  <c r="M471" i="12"/>
  <c r="N471" i="12"/>
  <c r="O471" i="12"/>
  <c r="P471" i="12"/>
  <c r="Q471" i="12"/>
  <c r="R471" i="12"/>
  <c r="S471" i="12"/>
  <c r="T471" i="12"/>
  <c r="U471" i="12"/>
  <c r="V471" i="12"/>
  <c r="W471" i="12"/>
  <c r="X471" i="12"/>
  <c r="Y471" i="12"/>
  <c r="Z471" i="12"/>
  <c r="AA471" i="12"/>
  <c r="AB471" i="12"/>
  <c r="AC471" i="12"/>
  <c r="AD471" i="12"/>
  <c r="AE471" i="12"/>
  <c r="AF471" i="12"/>
  <c r="BD471" i="12" s="1"/>
  <c r="AG471" i="12"/>
  <c r="AH471" i="12"/>
  <c r="AI471" i="12"/>
  <c r="AJ471" i="12"/>
  <c r="AK471" i="12"/>
  <c r="AL471" i="12"/>
  <c r="AM471" i="12"/>
  <c r="AN471" i="12"/>
  <c r="AO471" i="12"/>
  <c r="AP471" i="12"/>
  <c r="AQ471" i="12"/>
  <c r="AR471" i="12"/>
  <c r="AS471" i="12"/>
  <c r="AT471" i="12"/>
  <c r="AU471" i="12"/>
  <c r="AV471" i="12"/>
  <c r="AW471" i="12"/>
  <c r="AX471" i="12"/>
  <c r="C472" i="12"/>
  <c r="D472" i="12"/>
  <c r="E472" i="12"/>
  <c r="F472" i="12"/>
  <c r="G472" i="12"/>
  <c r="BC472" i="12" s="1"/>
  <c r="H472" i="12"/>
  <c r="I472" i="12"/>
  <c r="J472" i="12"/>
  <c r="K472" i="12"/>
  <c r="L472" i="12"/>
  <c r="M472" i="12"/>
  <c r="N472" i="12"/>
  <c r="O472" i="12"/>
  <c r="P472" i="12"/>
  <c r="Q472" i="12"/>
  <c r="R472" i="12"/>
  <c r="S472" i="12"/>
  <c r="T472" i="12"/>
  <c r="U472" i="12"/>
  <c r="V472" i="12"/>
  <c r="W472" i="12"/>
  <c r="X472" i="12"/>
  <c r="Y472" i="12"/>
  <c r="Z472" i="12"/>
  <c r="AA472" i="12"/>
  <c r="AB472" i="12"/>
  <c r="AC472" i="12"/>
  <c r="AD472" i="12"/>
  <c r="AE472" i="12"/>
  <c r="AF472" i="12"/>
  <c r="AG472" i="12"/>
  <c r="AH472" i="12"/>
  <c r="AI472" i="12"/>
  <c r="AJ472" i="12"/>
  <c r="AK472" i="12"/>
  <c r="AL472" i="12"/>
  <c r="AM472" i="12"/>
  <c r="AN472" i="12"/>
  <c r="AO472" i="12"/>
  <c r="AP472" i="12"/>
  <c r="AQ472" i="12"/>
  <c r="BO472" i="12" s="1"/>
  <c r="AR472" i="12"/>
  <c r="AS472" i="12"/>
  <c r="AT472" i="12"/>
  <c r="AU472" i="12"/>
  <c r="AV472" i="12"/>
  <c r="AW472" i="12"/>
  <c r="AX472" i="12"/>
  <c r="C473" i="12"/>
  <c r="D473" i="12"/>
  <c r="E473" i="12"/>
  <c r="F473" i="12"/>
  <c r="G473" i="12"/>
  <c r="H473" i="12"/>
  <c r="I473" i="12"/>
  <c r="J473" i="12"/>
  <c r="K473" i="12"/>
  <c r="L473" i="12"/>
  <c r="M473" i="12"/>
  <c r="N473" i="12"/>
  <c r="O473" i="12"/>
  <c r="P473" i="12"/>
  <c r="Q473" i="12"/>
  <c r="R473" i="12"/>
  <c r="S473" i="12"/>
  <c r="T473" i="12"/>
  <c r="U473" i="12"/>
  <c r="V473" i="12"/>
  <c r="W473" i="12"/>
  <c r="X473" i="12"/>
  <c r="Y473" i="12"/>
  <c r="Z473" i="12"/>
  <c r="AA473" i="12"/>
  <c r="AB473" i="12"/>
  <c r="AC473" i="12"/>
  <c r="AD473" i="12"/>
  <c r="AE473" i="12"/>
  <c r="AF473" i="12"/>
  <c r="AG473" i="12"/>
  <c r="AH473" i="12"/>
  <c r="AI473" i="12"/>
  <c r="AJ473" i="12"/>
  <c r="AK473" i="12"/>
  <c r="AL473" i="12"/>
  <c r="AM473" i="12"/>
  <c r="AN473" i="12"/>
  <c r="AO473" i="12"/>
  <c r="AP473" i="12"/>
  <c r="AQ473" i="12"/>
  <c r="AR473" i="12"/>
  <c r="AS473" i="12"/>
  <c r="AT473" i="12"/>
  <c r="AU473" i="12"/>
  <c r="AV473" i="12"/>
  <c r="AW473" i="12"/>
  <c r="AX473" i="12"/>
  <c r="BT473" i="12"/>
  <c r="C474" i="12"/>
  <c r="D474" i="12"/>
  <c r="E474" i="12"/>
  <c r="F474" i="12"/>
  <c r="G474" i="12"/>
  <c r="H474" i="12"/>
  <c r="I474" i="12"/>
  <c r="J474" i="12"/>
  <c r="K474" i="12"/>
  <c r="L474" i="12"/>
  <c r="M474" i="12"/>
  <c r="N474" i="12"/>
  <c r="O474" i="12"/>
  <c r="P474" i="12"/>
  <c r="Q474" i="12"/>
  <c r="R474" i="12"/>
  <c r="S474" i="12"/>
  <c r="T474" i="12"/>
  <c r="U474" i="12"/>
  <c r="V474" i="12"/>
  <c r="W474" i="12"/>
  <c r="X474" i="12"/>
  <c r="Y474" i="12"/>
  <c r="Z474" i="12"/>
  <c r="AA474" i="12"/>
  <c r="AB474" i="12"/>
  <c r="AC474" i="12"/>
  <c r="AD474" i="12"/>
  <c r="AE474" i="12"/>
  <c r="AF474" i="12"/>
  <c r="AG474" i="12"/>
  <c r="AH474" i="12"/>
  <c r="AI474" i="12"/>
  <c r="AJ474" i="12"/>
  <c r="AK474" i="12"/>
  <c r="AL474" i="12"/>
  <c r="AM474" i="12"/>
  <c r="AN474" i="12"/>
  <c r="AO474" i="12"/>
  <c r="AP474" i="12"/>
  <c r="AQ474" i="12"/>
  <c r="AR474" i="12"/>
  <c r="AS474" i="12"/>
  <c r="AT474" i="12"/>
  <c r="AU474" i="12"/>
  <c r="AV474" i="12"/>
  <c r="AW474" i="12"/>
  <c r="AX474" i="12"/>
  <c r="BG474" i="12"/>
  <c r="C475" i="12"/>
  <c r="D475" i="12"/>
  <c r="E475" i="12"/>
  <c r="F475" i="12"/>
  <c r="G475" i="12"/>
  <c r="H475" i="12"/>
  <c r="I475" i="12"/>
  <c r="J475" i="12"/>
  <c r="K475" i="12"/>
  <c r="L475" i="12"/>
  <c r="M475" i="12"/>
  <c r="N475" i="12"/>
  <c r="O475" i="12"/>
  <c r="P475" i="12"/>
  <c r="Q475" i="12"/>
  <c r="R475" i="12"/>
  <c r="S475" i="12"/>
  <c r="T475" i="12"/>
  <c r="U475" i="12"/>
  <c r="V475" i="12"/>
  <c r="W475" i="12"/>
  <c r="X475" i="12"/>
  <c r="Y475" i="12"/>
  <c r="Z475" i="12"/>
  <c r="BV475" i="12" s="1"/>
  <c r="AA475" i="12"/>
  <c r="AB475" i="12"/>
  <c r="AC475" i="12"/>
  <c r="AD475" i="12"/>
  <c r="AE475" i="12"/>
  <c r="AF475" i="12"/>
  <c r="AG475" i="12"/>
  <c r="AH475" i="12"/>
  <c r="AI475" i="12"/>
  <c r="AJ475" i="12"/>
  <c r="AK475" i="12"/>
  <c r="AL475" i="12"/>
  <c r="AM475" i="12"/>
  <c r="AN475" i="12"/>
  <c r="AO475" i="12"/>
  <c r="AP475" i="12"/>
  <c r="AQ475" i="12"/>
  <c r="AR475" i="12"/>
  <c r="AS475" i="12"/>
  <c r="AT475" i="12"/>
  <c r="AU475" i="12"/>
  <c r="AV475" i="12"/>
  <c r="AW475" i="12"/>
  <c r="AX475" i="12"/>
  <c r="C476" i="12"/>
  <c r="D476" i="12"/>
  <c r="E476" i="12"/>
  <c r="F476" i="12"/>
  <c r="G476" i="12"/>
  <c r="H476" i="12"/>
  <c r="I476" i="12"/>
  <c r="J476" i="12"/>
  <c r="K476" i="12"/>
  <c r="L476" i="12"/>
  <c r="M476" i="12"/>
  <c r="N476" i="12"/>
  <c r="O476" i="12"/>
  <c r="P476" i="12"/>
  <c r="Q476" i="12"/>
  <c r="R476" i="12"/>
  <c r="S476" i="12"/>
  <c r="T476" i="12"/>
  <c r="U476" i="12"/>
  <c r="V476" i="12"/>
  <c r="W476" i="12"/>
  <c r="X476" i="12"/>
  <c r="Y476" i="12"/>
  <c r="Z476" i="12"/>
  <c r="AA476" i="12"/>
  <c r="AB476" i="12"/>
  <c r="AC476" i="12"/>
  <c r="AD476" i="12"/>
  <c r="AE476" i="12"/>
  <c r="BC476" i="12" s="1"/>
  <c r="AF476" i="12"/>
  <c r="AG476" i="12"/>
  <c r="AH476" i="12"/>
  <c r="AI476" i="12"/>
  <c r="AJ476" i="12"/>
  <c r="AK476" i="12"/>
  <c r="AL476" i="12"/>
  <c r="AM476" i="12"/>
  <c r="AN476" i="12"/>
  <c r="AO476" i="12"/>
  <c r="AP476" i="12"/>
  <c r="AQ476" i="12"/>
  <c r="AR476" i="12"/>
  <c r="AS476" i="12"/>
  <c r="AT476" i="12"/>
  <c r="AU476" i="12"/>
  <c r="AV476" i="12"/>
  <c r="AW476" i="12"/>
  <c r="AX476" i="12"/>
  <c r="BE476" i="12"/>
  <c r="C477" i="12"/>
  <c r="D477" i="12"/>
  <c r="E477" i="12"/>
  <c r="F477" i="12"/>
  <c r="G477" i="12"/>
  <c r="H477" i="12"/>
  <c r="I477" i="12"/>
  <c r="J477" i="12"/>
  <c r="K477" i="12"/>
  <c r="L477" i="12"/>
  <c r="M477" i="12"/>
  <c r="N477" i="12"/>
  <c r="O477" i="12"/>
  <c r="P477" i="12"/>
  <c r="Q477" i="12"/>
  <c r="R477" i="12"/>
  <c r="S477" i="12"/>
  <c r="T477" i="12"/>
  <c r="U477" i="12"/>
  <c r="V477" i="12"/>
  <c r="W477" i="12"/>
  <c r="X477" i="12"/>
  <c r="Y477" i="12"/>
  <c r="Z477" i="12"/>
  <c r="AA477" i="12"/>
  <c r="AB477" i="12"/>
  <c r="AC477" i="12"/>
  <c r="AD477" i="12"/>
  <c r="AE477" i="12"/>
  <c r="AF477" i="12"/>
  <c r="AG477" i="12"/>
  <c r="AH477" i="12"/>
  <c r="AI477" i="12"/>
  <c r="AJ477" i="12"/>
  <c r="AK477" i="12"/>
  <c r="AL477" i="12"/>
  <c r="AM477" i="12"/>
  <c r="AN477" i="12"/>
  <c r="AO477" i="12"/>
  <c r="AP477" i="12"/>
  <c r="AQ477" i="12"/>
  <c r="AR477" i="12"/>
  <c r="AS477" i="12"/>
  <c r="AT477" i="12"/>
  <c r="AU477" i="12"/>
  <c r="AV477" i="12"/>
  <c r="AW477" i="12"/>
  <c r="AX477" i="12"/>
  <c r="AY477" i="12"/>
  <c r="AZ477" i="12"/>
  <c r="BA477" i="12"/>
  <c r="BB477" i="12"/>
  <c r="BC477" i="12"/>
  <c r="BD477" i="12"/>
  <c r="BE477" i="12"/>
  <c r="BF477" i="12"/>
  <c r="BG477" i="12"/>
  <c r="BH477" i="12"/>
  <c r="BI477" i="12"/>
  <c r="BJ477" i="12"/>
  <c r="BK477" i="12"/>
  <c r="BL477" i="12"/>
  <c r="BM477" i="12"/>
  <c r="BN477" i="12"/>
  <c r="BO477" i="12"/>
  <c r="BP477" i="12"/>
  <c r="BQ477" i="12"/>
  <c r="BR477" i="12"/>
  <c r="BS477" i="12"/>
  <c r="BT477" i="12"/>
  <c r="BU477" i="12"/>
  <c r="BV477" i="12"/>
  <c r="C478" i="12"/>
  <c r="D478" i="12"/>
  <c r="E478" i="12"/>
  <c r="F478" i="12"/>
  <c r="G478" i="12"/>
  <c r="H478" i="12"/>
  <c r="I478" i="12"/>
  <c r="J478" i="12"/>
  <c r="K478" i="12"/>
  <c r="L478" i="12"/>
  <c r="M478" i="12"/>
  <c r="N478" i="12"/>
  <c r="O478" i="12"/>
  <c r="P478" i="12"/>
  <c r="Q478" i="12"/>
  <c r="R478" i="12"/>
  <c r="S478" i="12"/>
  <c r="T478" i="12"/>
  <c r="U478" i="12"/>
  <c r="V478" i="12"/>
  <c r="W478" i="12"/>
  <c r="X478" i="12"/>
  <c r="Y478" i="12"/>
  <c r="Z478" i="12"/>
  <c r="AA478" i="12"/>
  <c r="AB478" i="12"/>
  <c r="AC478" i="12"/>
  <c r="AD478" i="12"/>
  <c r="AE478" i="12"/>
  <c r="AF478" i="12"/>
  <c r="BD478" i="12" s="1"/>
  <c r="AG478" i="12"/>
  <c r="AH478" i="12"/>
  <c r="AI478" i="12"/>
  <c r="AJ478" i="12"/>
  <c r="AK478" i="12"/>
  <c r="AL478" i="12"/>
  <c r="AM478" i="12"/>
  <c r="AN478" i="12"/>
  <c r="AO478" i="12"/>
  <c r="AP478" i="12"/>
  <c r="AQ478" i="12"/>
  <c r="AR478" i="12"/>
  <c r="AS478" i="12"/>
  <c r="AT478" i="12"/>
  <c r="AU478" i="12"/>
  <c r="AV478" i="12"/>
  <c r="AW478" i="12"/>
  <c r="AX478" i="12"/>
  <c r="C479" i="12"/>
  <c r="D479" i="12"/>
  <c r="E479" i="12"/>
  <c r="BA479" i="12" s="1"/>
  <c r="F479" i="12"/>
  <c r="G479" i="12"/>
  <c r="H479" i="12"/>
  <c r="I479" i="12"/>
  <c r="BE479" i="12" s="1"/>
  <c r="J479" i="12"/>
  <c r="K479" i="12"/>
  <c r="L479" i="12"/>
  <c r="M479" i="12"/>
  <c r="N479" i="12"/>
  <c r="O479" i="12"/>
  <c r="P479" i="12"/>
  <c r="Q479" i="12"/>
  <c r="R479" i="12"/>
  <c r="S479" i="12"/>
  <c r="T479" i="12"/>
  <c r="U479" i="12"/>
  <c r="V479" i="12"/>
  <c r="W479" i="12"/>
  <c r="X479" i="12"/>
  <c r="Y479" i="12"/>
  <c r="Z479" i="12"/>
  <c r="AA479" i="12"/>
  <c r="AB479" i="12"/>
  <c r="AC479" i="12"/>
  <c r="AD479" i="12"/>
  <c r="AE479" i="12"/>
  <c r="AF479" i="12"/>
  <c r="AG479" i="12"/>
  <c r="AH479" i="12"/>
  <c r="AI479" i="12"/>
  <c r="AJ479" i="12"/>
  <c r="AK479" i="12"/>
  <c r="AL479" i="12"/>
  <c r="AM479" i="12"/>
  <c r="AN479" i="12"/>
  <c r="AO479" i="12"/>
  <c r="AP479" i="12"/>
  <c r="AQ479" i="12"/>
  <c r="AR479" i="12"/>
  <c r="AS479" i="12"/>
  <c r="AT479" i="12"/>
  <c r="AU479" i="12"/>
  <c r="AV479" i="12"/>
  <c r="AW479" i="12"/>
  <c r="BU479" i="12" s="1"/>
  <c r="AX479" i="12"/>
  <c r="BI479" i="12"/>
  <c r="BM479" i="12"/>
  <c r="BO479" i="12"/>
  <c r="BQ479" i="12"/>
  <c r="C480" i="12"/>
  <c r="D480" i="12"/>
  <c r="E480" i="12"/>
  <c r="F480" i="12"/>
  <c r="G480" i="12"/>
  <c r="H480" i="12"/>
  <c r="I480" i="12"/>
  <c r="J480" i="12"/>
  <c r="K480" i="12"/>
  <c r="L480" i="12"/>
  <c r="M480" i="12"/>
  <c r="N480" i="12"/>
  <c r="O480" i="12"/>
  <c r="P480" i="12"/>
  <c r="Q480" i="12"/>
  <c r="R480" i="12"/>
  <c r="S480" i="12"/>
  <c r="T480" i="12"/>
  <c r="U480" i="12"/>
  <c r="V480" i="12"/>
  <c r="W480" i="12"/>
  <c r="X480" i="12"/>
  <c r="Y480" i="12"/>
  <c r="Z480" i="12"/>
  <c r="AA480" i="12"/>
  <c r="AB480" i="12"/>
  <c r="AC480" i="12"/>
  <c r="AD480" i="12"/>
  <c r="AE480" i="12"/>
  <c r="AF480" i="12"/>
  <c r="AG480" i="12"/>
  <c r="AH480" i="12"/>
  <c r="AI480" i="12"/>
  <c r="AJ480" i="12"/>
  <c r="AK480" i="12"/>
  <c r="AL480" i="12"/>
  <c r="AM480" i="12"/>
  <c r="AN480" i="12"/>
  <c r="AO480" i="12"/>
  <c r="AP480" i="12"/>
  <c r="AQ480" i="12"/>
  <c r="AR480" i="12"/>
  <c r="AS480" i="12"/>
  <c r="AT480" i="12"/>
  <c r="AU480" i="12"/>
  <c r="AV480" i="12"/>
  <c r="AW480" i="12"/>
  <c r="AX480" i="12"/>
  <c r="C481" i="12"/>
  <c r="D481" i="12"/>
  <c r="E481" i="12"/>
  <c r="F481" i="12"/>
  <c r="G481" i="12"/>
  <c r="H481" i="12"/>
  <c r="I481" i="12"/>
  <c r="J481" i="12"/>
  <c r="K481" i="12"/>
  <c r="L481" i="12"/>
  <c r="M481" i="12"/>
  <c r="N481" i="12"/>
  <c r="O481" i="12"/>
  <c r="P481" i="12"/>
  <c r="Q481" i="12"/>
  <c r="R481" i="12"/>
  <c r="S481" i="12"/>
  <c r="T481" i="12"/>
  <c r="U481" i="12"/>
  <c r="V481" i="12"/>
  <c r="W481" i="12"/>
  <c r="X481" i="12"/>
  <c r="Y481" i="12"/>
  <c r="BU481" i="12" s="1"/>
  <c r="Z481" i="12"/>
  <c r="AA481" i="12"/>
  <c r="AB481" i="12"/>
  <c r="AC481" i="12"/>
  <c r="AD481" i="12"/>
  <c r="BB481" i="12" s="1"/>
  <c r="AE481" i="12"/>
  <c r="AF481" i="12"/>
  <c r="AG481" i="12"/>
  <c r="AH481" i="12"/>
  <c r="AI481" i="12"/>
  <c r="AJ481" i="12"/>
  <c r="AK481" i="12"/>
  <c r="AL481" i="12"/>
  <c r="AM481" i="12"/>
  <c r="AN481" i="12"/>
  <c r="AO481" i="12"/>
  <c r="BM481" i="12" s="1"/>
  <c r="AP481" i="12"/>
  <c r="AQ481" i="12"/>
  <c r="AR481" i="12"/>
  <c r="AS481" i="12"/>
  <c r="AT481" i="12"/>
  <c r="AU481" i="12"/>
  <c r="BS481" i="12" s="1"/>
  <c r="AV481" i="12"/>
  <c r="AW481" i="12"/>
  <c r="AX481" i="12"/>
  <c r="BA481" i="12"/>
  <c r="BE481" i="12"/>
  <c r="BI481" i="12"/>
  <c r="C482" i="12"/>
  <c r="D482" i="12"/>
  <c r="E482" i="12"/>
  <c r="F482" i="12"/>
  <c r="G482" i="12"/>
  <c r="H482" i="12"/>
  <c r="BD482" i="12" s="1"/>
  <c r="I482" i="12"/>
  <c r="J482" i="12"/>
  <c r="K482" i="12"/>
  <c r="L482" i="12"/>
  <c r="M482" i="12"/>
  <c r="N482" i="12"/>
  <c r="O482" i="12"/>
  <c r="P482" i="12"/>
  <c r="BL482" i="12" s="1"/>
  <c r="Q482" i="12"/>
  <c r="R482" i="12"/>
  <c r="S482" i="12"/>
  <c r="T482" i="12"/>
  <c r="U482" i="12"/>
  <c r="V482" i="12"/>
  <c r="W482" i="12"/>
  <c r="X482" i="12"/>
  <c r="Y482" i="12"/>
  <c r="Z482" i="12"/>
  <c r="AA482" i="12"/>
  <c r="AB482" i="12"/>
  <c r="AC482" i="12"/>
  <c r="AD482" i="12"/>
  <c r="AE482" i="12"/>
  <c r="AF482" i="12"/>
  <c r="AG482" i="12"/>
  <c r="AH482" i="12"/>
  <c r="AI482" i="12"/>
  <c r="AJ482" i="12"/>
  <c r="AK482" i="12"/>
  <c r="AL482" i="12"/>
  <c r="AM482" i="12"/>
  <c r="AN482" i="12"/>
  <c r="AO482" i="12"/>
  <c r="AP482" i="12"/>
  <c r="AQ482" i="12"/>
  <c r="AR482" i="12"/>
  <c r="AS482" i="12"/>
  <c r="AT482" i="12"/>
  <c r="AU482" i="12"/>
  <c r="AV482" i="12"/>
  <c r="BT482" i="12" s="1"/>
  <c r="AW482" i="12"/>
  <c r="AX482" i="12"/>
  <c r="C483" i="12"/>
  <c r="D483" i="12"/>
  <c r="E483" i="12"/>
  <c r="F483" i="12"/>
  <c r="G483" i="12"/>
  <c r="H483" i="12"/>
  <c r="I483" i="12"/>
  <c r="J483" i="12"/>
  <c r="K483" i="12"/>
  <c r="L483" i="12"/>
  <c r="M483" i="12"/>
  <c r="N483" i="12"/>
  <c r="O483" i="12"/>
  <c r="P483" i="12"/>
  <c r="Q483" i="12"/>
  <c r="R483" i="12"/>
  <c r="S483" i="12"/>
  <c r="T483" i="12"/>
  <c r="U483" i="12"/>
  <c r="V483" i="12"/>
  <c r="W483" i="12"/>
  <c r="X483" i="12"/>
  <c r="Y483" i="12"/>
  <c r="Z483" i="12"/>
  <c r="AA483" i="12"/>
  <c r="AB483" i="12"/>
  <c r="AZ483" i="12" s="1"/>
  <c r="AC483" i="12"/>
  <c r="AD483" i="12"/>
  <c r="AE483" i="12"/>
  <c r="AF483" i="12"/>
  <c r="AG483" i="12"/>
  <c r="BE483" i="12" s="1"/>
  <c r="AH483" i="12"/>
  <c r="AI483" i="12"/>
  <c r="AJ483" i="12"/>
  <c r="AK483" i="12"/>
  <c r="AL483" i="12"/>
  <c r="AM483" i="12"/>
  <c r="AN483" i="12"/>
  <c r="AO483" i="12"/>
  <c r="AP483" i="12"/>
  <c r="AQ483" i="12"/>
  <c r="AR483" i="12"/>
  <c r="AS483" i="12"/>
  <c r="AT483" i="12"/>
  <c r="AU483" i="12"/>
  <c r="AV483" i="12"/>
  <c r="AW483" i="12"/>
  <c r="AX483" i="12"/>
  <c r="BC483" i="12"/>
  <c r="C484" i="12"/>
  <c r="D484" i="12"/>
  <c r="E484" i="12"/>
  <c r="F484" i="12"/>
  <c r="G484" i="12"/>
  <c r="H484" i="12"/>
  <c r="I484" i="12"/>
  <c r="J484" i="12"/>
  <c r="K484" i="12"/>
  <c r="L484" i="12"/>
  <c r="M484" i="12"/>
  <c r="N484" i="12"/>
  <c r="O484" i="12"/>
  <c r="P484" i="12"/>
  <c r="Q484" i="12"/>
  <c r="R484" i="12"/>
  <c r="S484" i="12"/>
  <c r="T484" i="12"/>
  <c r="U484" i="12"/>
  <c r="V484" i="12"/>
  <c r="W484" i="12"/>
  <c r="X484" i="12"/>
  <c r="Y484" i="12"/>
  <c r="Z484" i="12"/>
  <c r="AA484" i="12"/>
  <c r="AB484" i="12"/>
  <c r="AC484" i="12"/>
  <c r="AD484" i="12"/>
  <c r="AE484" i="12"/>
  <c r="AF484" i="12"/>
  <c r="AG484" i="12"/>
  <c r="AH484" i="12"/>
  <c r="AI484" i="12"/>
  <c r="AJ484" i="12"/>
  <c r="AK484" i="12"/>
  <c r="AL484" i="12"/>
  <c r="AM484" i="12"/>
  <c r="AN484" i="12"/>
  <c r="AO484" i="12"/>
  <c r="AP484" i="12"/>
  <c r="AQ484" i="12"/>
  <c r="AR484" i="12"/>
  <c r="AS484" i="12"/>
  <c r="AT484" i="12"/>
  <c r="AU484" i="12"/>
  <c r="AV484" i="12"/>
  <c r="AW484" i="12"/>
  <c r="AX484" i="12"/>
  <c r="BD484" i="12"/>
  <c r="BH484" i="12"/>
  <c r="BT484" i="12"/>
  <c r="C485" i="12"/>
  <c r="D485" i="12"/>
  <c r="E485" i="12"/>
  <c r="F485" i="12"/>
  <c r="G485" i="12"/>
  <c r="H485" i="12"/>
  <c r="I485" i="12"/>
  <c r="J485" i="12"/>
  <c r="K485" i="12"/>
  <c r="L485" i="12"/>
  <c r="M485" i="12"/>
  <c r="N485" i="12"/>
  <c r="O485" i="12"/>
  <c r="P485" i="12"/>
  <c r="Q485" i="12"/>
  <c r="R485" i="12"/>
  <c r="S485" i="12"/>
  <c r="T485" i="12"/>
  <c r="U485" i="12"/>
  <c r="V485" i="12"/>
  <c r="W485" i="12"/>
  <c r="X485" i="12"/>
  <c r="Y485" i="12"/>
  <c r="Z485" i="12"/>
  <c r="AA485" i="12"/>
  <c r="AB485" i="12"/>
  <c r="AC485" i="12"/>
  <c r="AD485" i="12"/>
  <c r="BB485" i="12" s="1"/>
  <c r="AE485" i="12"/>
  <c r="BC485" i="12" s="1"/>
  <c r="AF485" i="12"/>
  <c r="AG485" i="12"/>
  <c r="AH485" i="12"/>
  <c r="AI485" i="12"/>
  <c r="AJ485" i="12"/>
  <c r="AK485" i="12"/>
  <c r="AL485" i="12"/>
  <c r="AM485" i="12"/>
  <c r="AN485" i="12"/>
  <c r="AO485" i="12"/>
  <c r="AP485" i="12"/>
  <c r="AQ485" i="12"/>
  <c r="AR485" i="12"/>
  <c r="AS485" i="12"/>
  <c r="AT485" i="12"/>
  <c r="AU485" i="12"/>
  <c r="AV485" i="12"/>
  <c r="AW485" i="12"/>
  <c r="AX485" i="12"/>
  <c r="BG485" i="12"/>
  <c r="C486" i="12"/>
  <c r="D486" i="12"/>
  <c r="E486" i="12"/>
  <c r="F486" i="12"/>
  <c r="G486" i="12"/>
  <c r="H486" i="12"/>
  <c r="I486" i="12"/>
  <c r="J486" i="12"/>
  <c r="K486" i="12"/>
  <c r="L486" i="12"/>
  <c r="BH486" i="12" s="1"/>
  <c r="M486" i="12"/>
  <c r="N486" i="12"/>
  <c r="O486" i="12"/>
  <c r="P486" i="12"/>
  <c r="Q486" i="12"/>
  <c r="R486" i="12"/>
  <c r="S486" i="12"/>
  <c r="T486" i="12"/>
  <c r="U486" i="12"/>
  <c r="V486" i="12"/>
  <c r="W486" i="12"/>
  <c r="X486" i="12"/>
  <c r="Y486" i="12"/>
  <c r="Z486" i="12"/>
  <c r="AA486" i="12"/>
  <c r="AB486" i="12"/>
  <c r="AC486" i="12"/>
  <c r="AD486" i="12"/>
  <c r="AE486" i="12"/>
  <c r="AF486" i="12"/>
  <c r="BD486" i="12" s="1"/>
  <c r="AG486" i="12"/>
  <c r="AH486" i="12"/>
  <c r="AI486" i="12"/>
  <c r="AJ486" i="12"/>
  <c r="AK486" i="12"/>
  <c r="AL486" i="12"/>
  <c r="AM486" i="12"/>
  <c r="AN486" i="12"/>
  <c r="AO486" i="12"/>
  <c r="AP486" i="12"/>
  <c r="AQ486" i="12"/>
  <c r="AR486" i="12"/>
  <c r="AS486" i="12"/>
  <c r="AT486" i="12"/>
  <c r="AU486" i="12"/>
  <c r="AV486" i="12"/>
  <c r="AW486" i="12"/>
  <c r="AX486" i="12"/>
  <c r="C487" i="12"/>
  <c r="D487" i="12"/>
  <c r="E487" i="12"/>
  <c r="F487" i="12"/>
  <c r="G487" i="12"/>
  <c r="H487" i="12"/>
  <c r="I487" i="12"/>
  <c r="J487" i="12"/>
  <c r="K487" i="12"/>
  <c r="L487" i="12"/>
  <c r="M487" i="12"/>
  <c r="N487" i="12"/>
  <c r="O487" i="12"/>
  <c r="P487" i="12"/>
  <c r="Q487" i="12"/>
  <c r="R487" i="12"/>
  <c r="S487" i="12"/>
  <c r="T487" i="12"/>
  <c r="U487" i="12"/>
  <c r="V487" i="12"/>
  <c r="W487" i="12"/>
  <c r="X487" i="12"/>
  <c r="Y487" i="12"/>
  <c r="Z487" i="12"/>
  <c r="AA487" i="12"/>
  <c r="AB487" i="12"/>
  <c r="AZ487" i="12" s="1"/>
  <c r="AC487" i="12"/>
  <c r="AD487" i="12"/>
  <c r="AE487" i="12"/>
  <c r="AF487" i="12"/>
  <c r="AG487" i="12"/>
  <c r="AH487" i="12"/>
  <c r="AI487" i="12"/>
  <c r="AJ487" i="12"/>
  <c r="AK487" i="12"/>
  <c r="AL487" i="12"/>
  <c r="AM487" i="12"/>
  <c r="AN487" i="12"/>
  <c r="AO487" i="12"/>
  <c r="AP487" i="12"/>
  <c r="AQ487" i="12"/>
  <c r="BO487" i="12" s="1"/>
  <c r="AR487" i="12"/>
  <c r="AS487" i="12"/>
  <c r="AT487" i="12"/>
  <c r="AU487" i="12"/>
  <c r="AV487" i="12"/>
  <c r="AW487" i="12"/>
  <c r="AX487" i="12"/>
  <c r="BA487" i="12"/>
  <c r="BE487" i="12"/>
  <c r="BI487" i="12"/>
  <c r="BM487" i="12"/>
  <c r="BQ487" i="12"/>
  <c r="BU487" i="12"/>
  <c r="C488" i="12"/>
  <c r="D488" i="12"/>
  <c r="E488" i="12"/>
  <c r="F488" i="12"/>
  <c r="G488" i="12"/>
  <c r="H488" i="12"/>
  <c r="I488" i="12"/>
  <c r="J488" i="12"/>
  <c r="K488" i="12"/>
  <c r="L488" i="12"/>
  <c r="M488" i="12"/>
  <c r="N488" i="12"/>
  <c r="O488" i="12"/>
  <c r="P488" i="12"/>
  <c r="Q488" i="12"/>
  <c r="R488" i="12"/>
  <c r="S488" i="12"/>
  <c r="T488" i="12"/>
  <c r="U488" i="12"/>
  <c r="V488" i="12"/>
  <c r="W488" i="12"/>
  <c r="X488" i="12"/>
  <c r="Y488" i="12"/>
  <c r="Z488" i="12"/>
  <c r="AA488" i="12"/>
  <c r="AB488" i="12"/>
  <c r="AC488" i="12"/>
  <c r="BA488" i="12" s="1"/>
  <c r="AD488" i="12"/>
  <c r="AE488" i="12"/>
  <c r="AF488" i="12"/>
  <c r="AG488" i="12"/>
  <c r="AH488" i="12"/>
  <c r="AI488" i="12"/>
  <c r="AJ488" i="12"/>
  <c r="AK488" i="12"/>
  <c r="AL488" i="12"/>
  <c r="AM488" i="12"/>
  <c r="AN488" i="12"/>
  <c r="AO488" i="12"/>
  <c r="AP488" i="12"/>
  <c r="AQ488" i="12"/>
  <c r="AR488" i="12"/>
  <c r="BP488" i="12" s="1"/>
  <c r="AS488" i="12"/>
  <c r="AT488" i="12"/>
  <c r="AU488" i="12"/>
  <c r="AV488" i="12"/>
  <c r="AW488" i="12"/>
  <c r="AX488" i="12"/>
  <c r="C489" i="12"/>
  <c r="D489" i="12"/>
  <c r="E489" i="12"/>
  <c r="F489" i="12"/>
  <c r="G489" i="12"/>
  <c r="BC489" i="12" s="1"/>
  <c r="H489" i="12"/>
  <c r="I489" i="12"/>
  <c r="BE489" i="12" s="1"/>
  <c r="J489" i="12"/>
  <c r="K489" i="12"/>
  <c r="L489" i="12"/>
  <c r="M489" i="12"/>
  <c r="N489" i="12"/>
  <c r="O489" i="12"/>
  <c r="P489" i="12"/>
  <c r="Q489" i="12"/>
  <c r="BM489" i="12" s="1"/>
  <c r="R489" i="12"/>
  <c r="S489" i="12"/>
  <c r="T489" i="12"/>
  <c r="U489" i="12"/>
  <c r="V489" i="12"/>
  <c r="W489" i="12"/>
  <c r="X489" i="12"/>
  <c r="Y489" i="12"/>
  <c r="Z489" i="12"/>
  <c r="AA489" i="12"/>
  <c r="AB489" i="12"/>
  <c r="AC489" i="12"/>
  <c r="AD489" i="12"/>
  <c r="BB489" i="12" s="1"/>
  <c r="AE489" i="12"/>
  <c r="AF489" i="12"/>
  <c r="AG489" i="12"/>
  <c r="AH489" i="12"/>
  <c r="AI489" i="12"/>
  <c r="AJ489" i="12"/>
  <c r="AK489" i="12"/>
  <c r="AL489" i="12"/>
  <c r="AM489" i="12"/>
  <c r="AN489" i="12"/>
  <c r="AO489" i="12"/>
  <c r="AP489" i="12"/>
  <c r="AQ489" i="12"/>
  <c r="AR489" i="12"/>
  <c r="AS489" i="12"/>
  <c r="AT489" i="12"/>
  <c r="AU489" i="12"/>
  <c r="AV489" i="12"/>
  <c r="AW489" i="12"/>
  <c r="AX489" i="12"/>
  <c r="C490" i="12"/>
  <c r="D490" i="12"/>
  <c r="E490" i="12"/>
  <c r="F490" i="12"/>
  <c r="G490" i="12"/>
  <c r="H490" i="12"/>
  <c r="I490" i="12"/>
  <c r="J490" i="12"/>
  <c r="K490" i="12"/>
  <c r="L490" i="12"/>
  <c r="M490" i="12"/>
  <c r="N490" i="12"/>
  <c r="O490" i="12"/>
  <c r="P490" i="12"/>
  <c r="Q490" i="12"/>
  <c r="R490" i="12"/>
  <c r="S490" i="12"/>
  <c r="T490" i="12"/>
  <c r="U490" i="12"/>
  <c r="V490" i="12"/>
  <c r="W490" i="12"/>
  <c r="X490" i="12"/>
  <c r="Y490" i="12"/>
  <c r="Z490" i="12"/>
  <c r="AA490" i="12"/>
  <c r="AB490" i="12"/>
  <c r="AC490" i="12"/>
  <c r="AD490" i="12"/>
  <c r="AE490" i="12"/>
  <c r="AF490" i="12"/>
  <c r="AG490" i="12"/>
  <c r="AH490" i="12"/>
  <c r="AI490" i="12"/>
  <c r="AJ490" i="12"/>
  <c r="AK490" i="12"/>
  <c r="AL490" i="12"/>
  <c r="AM490" i="12"/>
  <c r="AN490" i="12"/>
  <c r="AO490" i="12"/>
  <c r="AP490" i="12"/>
  <c r="AQ490" i="12"/>
  <c r="AR490" i="12"/>
  <c r="AS490" i="12"/>
  <c r="AT490" i="12"/>
  <c r="AU490" i="12"/>
  <c r="AV490" i="12"/>
  <c r="AW490" i="12"/>
  <c r="AX490" i="12"/>
  <c r="BB490" i="12"/>
  <c r="BD490" i="12"/>
  <c r="BN490" i="12"/>
  <c r="C491" i="12"/>
  <c r="D491" i="12"/>
  <c r="E491" i="12"/>
  <c r="F491" i="12"/>
  <c r="G491" i="12"/>
  <c r="H491" i="12"/>
  <c r="I491" i="12"/>
  <c r="J491" i="12"/>
  <c r="K491" i="12"/>
  <c r="L491" i="12"/>
  <c r="M491" i="12"/>
  <c r="N491" i="12"/>
  <c r="O491" i="12"/>
  <c r="P491" i="12"/>
  <c r="Q491" i="12"/>
  <c r="BM491" i="12" s="1"/>
  <c r="R491" i="12"/>
  <c r="S491" i="12"/>
  <c r="T491" i="12"/>
  <c r="U491" i="12"/>
  <c r="V491" i="12"/>
  <c r="W491" i="12"/>
  <c r="X491" i="12"/>
  <c r="Y491" i="12"/>
  <c r="Z491" i="12"/>
  <c r="AA491" i="12"/>
  <c r="AB491" i="12"/>
  <c r="AZ491" i="12" s="1"/>
  <c r="AC491" i="12"/>
  <c r="AD491" i="12"/>
  <c r="AE491" i="12"/>
  <c r="AF491" i="12"/>
  <c r="AG491" i="12"/>
  <c r="AH491" i="12"/>
  <c r="AI491" i="12"/>
  <c r="AJ491" i="12"/>
  <c r="AK491" i="12"/>
  <c r="AL491" i="12"/>
  <c r="AM491" i="12"/>
  <c r="AN491" i="12"/>
  <c r="AO491" i="12"/>
  <c r="AP491" i="12"/>
  <c r="AQ491" i="12"/>
  <c r="AR491" i="12"/>
  <c r="AS491" i="12"/>
  <c r="AT491" i="12"/>
  <c r="AU491" i="12"/>
  <c r="AV491" i="12"/>
  <c r="AW491" i="12"/>
  <c r="AX491" i="12"/>
  <c r="BC491" i="12"/>
  <c r="BK491" i="12"/>
  <c r="C492" i="12"/>
  <c r="D492" i="12"/>
  <c r="E492" i="12"/>
  <c r="F492" i="12"/>
  <c r="G492" i="12"/>
  <c r="H492" i="12"/>
  <c r="I492" i="12"/>
  <c r="J492" i="12"/>
  <c r="K492" i="12"/>
  <c r="L492" i="12"/>
  <c r="BH492" i="12" s="1"/>
  <c r="M492" i="12"/>
  <c r="N492" i="12"/>
  <c r="O492" i="12"/>
  <c r="P492" i="12"/>
  <c r="Q492" i="12"/>
  <c r="R492" i="12"/>
  <c r="S492" i="12"/>
  <c r="T492" i="12"/>
  <c r="U492" i="12"/>
  <c r="V492" i="12"/>
  <c r="W492" i="12"/>
  <c r="X492" i="12"/>
  <c r="BT492" i="12" s="1"/>
  <c r="Y492" i="12"/>
  <c r="Z492" i="12"/>
  <c r="AA492" i="12"/>
  <c r="AB492" i="12"/>
  <c r="AC492" i="12"/>
  <c r="BA492" i="12" s="1"/>
  <c r="AD492" i="12"/>
  <c r="AE492" i="12"/>
  <c r="AF492" i="12"/>
  <c r="AG492" i="12"/>
  <c r="BE492" i="12" s="1"/>
  <c r="AH492" i="12"/>
  <c r="AI492" i="12"/>
  <c r="AJ492" i="12"/>
  <c r="AK492" i="12"/>
  <c r="AL492" i="12"/>
  <c r="AM492" i="12"/>
  <c r="AN492" i="12"/>
  <c r="AO492" i="12"/>
  <c r="AP492" i="12"/>
  <c r="AQ492" i="12"/>
  <c r="AR492" i="12"/>
  <c r="AS492" i="12"/>
  <c r="AT492" i="12"/>
  <c r="AU492" i="12"/>
  <c r="AV492" i="12"/>
  <c r="AW492" i="12"/>
  <c r="AX492" i="12"/>
  <c r="C493" i="12"/>
  <c r="D493" i="12"/>
  <c r="E493" i="12"/>
  <c r="F493" i="12"/>
  <c r="G493" i="12"/>
  <c r="H493" i="12"/>
  <c r="I493" i="12"/>
  <c r="J493" i="12"/>
  <c r="K493" i="12"/>
  <c r="L493" i="12"/>
  <c r="M493" i="12"/>
  <c r="N493" i="12"/>
  <c r="O493" i="12"/>
  <c r="P493" i="12"/>
  <c r="Q493" i="12"/>
  <c r="R493" i="12"/>
  <c r="S493" i="12"/>
  <c r="T493" i="12"/>
  <c r="U493" i="12"/>
  <c r="V493" i="12"/>
  <c r="W493" i="12"/>
  <c r="X493" i="12"/>
  <c r="Y493" i="12"/>
  <c r="Z493" i="12"/>
  <c r="AA493" i="12"/>
  <c r="AB493" i="12"/>
  <c r="AC493" i="12"/>
  <c r="AD493" i="12"/>
  <c r="AE493" i="12"/>
  <c r="AF493" i="12"/>
  <c r="AG493" i="12"/>
  <c r="AH493" i="12"/>
  <c r="AI493" i="12"/>
  <c r="AJ493" i="12"/>
  <c r="AK493" i="12"/>
  <c r="AL493" i="12"/>
  <c r="AM493" i="12"/>
  <c r="AN493" i="12"/>
  <c r="AO493" i="12"/>
  <c r="AP493" i="12"/>
  <c r="AQ493" i="12"/>
  <c r="AR493" i="12"/>
  <c r="AS493" i="12"/>
  <c r="AT493" i="12"/>
  <c r="AU493" i="12"/>
  <c r="AV493" i="12"/>
  <c r="AW493" i="12"/>
  <c r="AX493" i="12"/>
  <c r="AY493" i="12"/>
  <c r="AZ493" i="12"/>
  <c r="BA493" i="12"/>
  <c r="BB493" i="12"/>
  <c r="BC493" i="12"/>
  <c r="BD493" i="12"/>
  <c r="BE493" i="12"/>
  <c r="BF493" i="12"/>
  <c r="BG493" i="12"/>
  <c r="BH493" i="12"/>
  <c r="BI493" i="12"/>
  <c r="BJ493" i="12"/>
  <c r="BK493" i="12"/>
  <c r="BL493" i="12"/>
  <c r="BM493" i="12"/>
  <c r="BN493" i="12"/>
  <c r="BO493" i="12"/>
  <c r="BP493" i="12"/>
  <c r="BQ493" i="12"/>
  <c r="BR493" i="12"/>
  <c r="BS493" i="12"/>
  <c r="BT493" i="12"/>
  <c r="BU493" i="12"/>
  <c r="BV493" i="12"/>
  <c r="C494" i="12"/>
  <c r="D494" i="12"/>
  <c r="E494" i="12"/>
  <c r="F494" i="12"/>
  <c r="G494" i="12"/>
  <c r="H494" i="12"/>
  <c r="I494" i="12"/>
  <c r="J494" i="12"/>
  <c r="K494" i="12"/>
  <c r="L494" i="12"/>
  <c r="M494" i="12"/>
  <c r="N494" i="12"/>
  <c r="O494" i="12"/>
  <c r="P494" i="12"/>
  <c r="Q494" i="12"/>
  <c r="R494" i="12"/>
  <c r="S494" i="12"/>
  <c r="T494" i="12"/>
  <c r="U494" i="12"/>
  <c r="V494" i="12"/>
  <c r="W494" i="12"/>
  <c r="X494" i="12"/>
  <c r="Y494" i="12"/>
  <c r="Z494" i="12"/>
  <c r="AA494" i="12"/>
  <c r="AB494" i="12"/>
  <c r="AC494" i="12"/>
  <c r="AD494" i="12"/>
  <c r="AE494" i="12"/>
  <c r="AF494" i="12"/>
  <c r="AG494" i="12"/>
  <c r="AH494" i="12"/>
  <c r="AI494" i="12"/>
  <c r="AJ494" i="12"/>
  <c r="AK494" i="12"/>
  <c r="AL494" i="12"/>
  <c r="AM494" i="12"/>
  <c r="AN494" i="12"/>
  <c r="AO494" i="12"/>
  <c r="AP494" i="12"/>
  <c r="AQ494" i="12"/>
  <c r="AR494" i="12"/>
  <c r="AS494" i="12"/>
  <c r="AT494" i="12"/>
  <c r="AU494" i="12"/>
  <c r="AV494" i="12"/>
  <c r="AW494" i="12"/>
  <c r="AX494" i="12"/>
  <c r="AY494" i="12"/>
  <c r="AZ494" i="12"/>
  <c r="BA494" i="12"/>
  <c r="BB494" i="12"/>
  <c r="BC494" i="12"/>
  <c r="BD494" i="12"/>
  <c r="BE494" i="12"/>
  <c r="BF494" i="12"/>
  <c r="BG494" i="12"/>
  <c r="BH494" i="12"/>
  <c r="BI494" i="12"/>
  <c r="BJ494" i="12"/>
  <c r="BK494" i="12"/>
  <c r="BL494" i="12"/>
  <c r="BM494" i="12"/>
  <c r="BN494" i="12"/>
  <c r="BO494" i="12"/>
  <c r="BP494" i="12"/>
  <c r="BQ494" i="12"/>
  <c r="BR494" i="12"/>
  <c r="BS494" i="12"/>
  <c r="BT494" i="12"/>
  <c r="BU494" i="12"/>
  <c r="BV494" i="12"/>
  <c r="C495" i="12"/>
  <c r="D495" i="12"/>
  <c r="E495" i="12"/>
  <c r="F495" i="12"/>
  <c r="G495" i="12"/>
  <c r="H495" i="12"/>
  <c r="I495" i="12"/>
  <c r="J495" i="12"/>
  <c r="K495" i="12"/>
  <c r="L495" i="12"/>
  <c r="M495" i="12"/>
  <c r="N495" i="12"/>
  <c r="O495" i="12"/>
  <c r="P495" i="12"/>
  <c r="Q495" i="12"/>
  <c r="R495" i="12"/>
  <c r="S495" i="12"/>
  <c r="T495" i="12"/>
  <c r="U495" i="12"/>
  <c r="V495" i="12"/>
  <c r="W495" i="12"/>
  <c r="X495" i="12"/>
  <c r="Y495" i="12"/>
  <c r="Z495" i="12"/>
  <c r="AA495" i="12"/>
  <c r="AB495" i="12"/>
  <c r="AC495" i="12"/>
  <c r="AD495" i="12"/>
  <c r="BB495" i="12" s="1"/>
  <c r="AE495" i="12"/>
  <c r="AF495" i="12"/>
  <c r="AG495" i="12"/>
  <c r="AH495" i="12"/>
  <c r="BF495" i="12" s="1"/>
  <c r="AI495" i="12"/>
  <c r="AJ495" i="12"/>
  <c r="AK495" i="12"/>
  <c r="AL495" i="12"/>
  <c r="AM495" i="12"/>
  <c r="AN495" i="12"/>
  <c r="AO495" i="12"/>
  <c r="BM495" i="12" s="1"/>
  <c r="AP495" i="12"/>
  <c r="AQ495" i="12"/>
  <c r="AR495" i="12"/>
  <c r="AS495" i="12"/>
  <c r="AT495" i="12"/>
  <c r="AU495" i="12"/>
  <c r="AV495" i="12"/>
  <c r="AW495" i="12"/>
  <c r="AX495" i="12"/>
  <c r="BG495" i="12"/>
  <c r="C496" i="12"/>
  <c r="D496" i="12"/>
  <c r="E496" i="12"/>
  <c r="F496" i="12"/>
  <c r="G496" i="12"/>
  <c r="H496" i="12"/>
  <c r="I496" i="12"/>
  <c r="J496" i="12"/>
  <c r="K496" i="12"/>
  <c r="L496" i="12"/>
  <c r="M496" i="12"/>
  <c r="N496" i="12"/>
  <c r="O496" i="12"/>
  <c r="P496" i="12"/>
  <c r="Q496" i="12"/>
  <c r="R496" i="12"/>
  <c r="S496" i="12"/>
  <c r="T496" i="12"/>
  <c r="U496" i="12"/>
  <c r="V496" i="12"/>
  <c r="W496" i="12"/>
  <c r="X496" i="12"/>
  <c r="Y496" i="12"/>
  <c r="Z496" i="12"/>
  <c r="BV496" i="12" s="1"/>
  <c r="AA496" i="12"/>
  <c r="AB496" i="12"/>
  <c r="AC496" i="12"/>
  <c r="AD496" i="12"/>
  <c r="AE496" i="12"/>
  <c r="BC496" i="12" s="1"/>
  <c r="AF496" i="12"/>
  <c r="BD496" i="12" s="1"/>
  <c r="AG496" i="12"/>
  <c r="AH496" i="12"/>
  <c r="AI496" i="12"/>
  <c r="AJ496" i="12"/>
  <c r="AK496" i="12"/>
  <c r="AL496" i="12"/>
  <c r="AM496" i="12"/>
  <c r="AN496" i="12"/>
  <c r="AO496" i="12"/>
  <c r="AP496" i="12"/>
  <c r="BN496" i="12" s="1"/>
  <c r="AQ496" i="12"/>
  <c r="AR496" i="12"/>
  <c r="AS496" i="12"/>
  <c r="AT496" i="12"/>
  <c r="AU496" i="12"/>
  <c r="AV496" i="12"/>
  <c r="AW496" i="12"/>
  <c r="AX496" i="12"/>
  <c r="C497" i="12"/>
  <c r="D497" i="12"/>
  <c r="E497" i="12"/>
  <c r="F497" i="12"/>
  <c r="G497" i="12"/>
  <c r="H497" i="12"/>
  <c r="I497" i="12"/>
  <c r="J497" i="12"/>
  <c r="K497" i="12"/>
  <c r="L497" i="12"/>
  <c r="M497" i="12"/>
  <c r="N497" i="12"/>
  <c r="O497" i="12"/>
  <c r="P497" i="12"/>
  <c r="Q497" i="12"/>
  <c r="R497" i="12"/>
  <c r="S497" i="12"/>
  <c r="T497" i="12"/>
  <c r="U497" i="12"/>
  <c r="V497" i="12"/>
  <c r="W497" i="12"/>
  <c r="X497" i="12"/>
  <c r="Y497" i="12"/>
  <c r="Z497" i="12"/>
  <c r="AA497" i="12"/>
  <c r="AB497" i="12"/>
  <c r="AC497" i="12"/>
  <c r="AD497" i="12"/>
  <c r="AE497" i="12"/>
  <c r="AF497" i="12"/>
  <c r="AG497" i="12"/>
  <c r="AH497" i="12"/>
  <c r="AI497" i="12"/>
  <c r="AJ497" i="12"/>
  <c r="AK497" i="12"/>
  <c r="AL497" i="12"/>
  <c r="AM497" i="12"/>
  <c r="AN497" i="12"/>
  <c r="AO497" i="12"/>
  <c r="AP497" i="12"/>
  <c r="AQ497" i="12"/>
  <c r="AR497" i="12"/>
  <c r="AS497" i="12"/>
  <c r="AT497" i="12"/>
  <c r="AU497" i="12"/>
  <c r="AV497" i="12"/>
  <c r="AW497" i="12"/>
  <c r="AX497" i="12"/>
  <c r="AY497" i="12"/>
  <c r="AZ497" i="12"/>
  <c r="BA497" i="12"/>
  <c r="BB497" i="12"/>
  <c r="BC497" i="12"/>
  <c r="BD497" i="12"/>
  <c r="BE497" i="12"/>
  <c r="BF497" i="12"/>
  <c r="BG497" i="12"/>
  <c r="BH497" i="12"/>
  <c r="BI497" i="12"/>
  <c r="BJ497" i="12"/>
  <c r="BK497" i="12"/>
  <c r="BL497" i="12"/>
  <c r="BM497" i="12"/>
  <c r="BN497" i="12"/>
  <c r="BO497" i="12"/>
  <c r="BP497" i="12"/>
  <c r="BQ497" i="12"/>
  <c r="BR497" i="12"/>
  <c r="BS497" i="12"/>
  <c r="BT497" i="12"/>
  <c r="BU497" i="12"/>
  <c r="BV497" i="12"/>
  <c r="C498" i="12"/>
  <c r="D498" i="12"/>
  <c r="E498" i="12"/>
  <c r="F498" i="12"/>
  <c r="G498" i="12"/>
  <c r="H498" i="12"/>
  <c r="I498" i="12"/>
  <c r="J498" i="12"/>
  <c r="K498" i="12"/>
  <c r="L498" i="12"/>
  <c r="M498" i="12"/>
  <c r="N498" i="12"/>
  <c r="O498" i="12"/>
  <c r="P498" i="12"/>
  <c r="Q498" i="12"/>
  <c r="R498" i="12"/>
  <c r="S498" i="12"/>
  <c r="T498" i="12"/>
  <c r="U498" i="12"/>
  <c r="V498" i="12"/>
  <c r="W498" i="12"/>
  <c r="X498" i="12"/>
  <c r="Y498" i="12"/>
  <c r="Z498" i="12"/>
  <c r="AA498" i="12"/>
  <c r="AB498" i="12"/>
  <c r="AC498" i="12"/>
  <c r="AD498" i="12"/>
  <c r="AE498" i="12"/>
  <c r="AF498" i="12"/>
  <c r="AG498" i="12"/>
  <c r="AH498" i="12"/>
  <c r="AI498" i="12"/>
  <c r="AJ498" i="12"/>
  <c r="AK498" i="12"/>
  <c r="AL498" i="12"/>
  <c r="AM498" i="12"/>
  <c r="AN498" i="12"/>
  <c r="AO498" i="12"/>
  <c r="AP498" i="12"/>
  <c r="AQ498" i="12"/>
  <c r="AR498" i="12"/>
  <c r="AS498" i="12"/>
  <c r="AT498" i="12"/>
  <c r="AU498" i="12"/>
  <c r="AV498" i="12"/>
  <c r="AW498" i="12"/>
  <c r="AX498" i="12"/>
  <c r="AY498" i="12"/>
  <c r="AZ498" i="12"/>
  <c r="BA498" i="12"/>
  <c r="BB498" i="12"/>
  <c r="BC498" i="12"/>
  <c r="BD498" i="12"/>
  <c r="BE498" i="12"/>
  <c r="BF498" i="12"/>
  <c r="BG498" i="12"/>
  <c r="BH498" i="12"/>
  <c r="BI498" i="12"/>
  <c r="BJ498" i="12"/>
  <c r="BK498" i="12"/>
  <c r="BL498" i="12"/>
  <c r="BM498" i="12"/>
  <c r="BN498" i="12"/>
  <c r="BO498" i="12"/>
  <c r="BP498" i="12"/>
  <c r="BQ498" i="12"/>
  <c r="BR498" i="12"/>
  <c r="BS498" i="12"/>
  <c r="BT498" i="12"/>
  <c r="BU498" i="12"/>
  <c r="BV498" i="12"/>
  <c r="C499" i="12"/>
  <c r="D499" i="12"/>
  <c r="E499" i="12"/>
  <c r="F499" i="12"/>
  <c r="G499" i="12"/>
  <c r="H499" i="12"/>
  <c r="I499" i="12"/>
  <c r="J499" i="12"/>
  <c r="K499" i="12"/>
  <c r="L499" i="12"/>
  <c r="M499" i="12"/>
  <c r="BI499" i="12" s="1"/>
  <c r="N499" i="12"/>
  <c r="O499" i="12"/>
  <c r="P499" i="12"/>
  <c r="Q499" i="12"/>
  <c r="R499" i="12"/>
  <c r="S499" i="12"/>
  <c r="T499" i="12"/>
  <c r="BP499" i="12" s="1"/>
  <c r="U499" i="12"/>
  <c r="V499" i="12"/>
  <c r="W499" i="12"/>
  <c r="X499" i="12"/>
  <c r="Y499" i="12"/>
  <c r="Z499" i="12"/>
  <c r="AA499" i="12"/>
  <c r="AB499" i="12"/>
  <c r="AC499" i="12"/>
  <c r="AD499" i="12"/>
  <c r="AE499" i="12"/>
  <c r="AF499" i="12"/>
  <c r="AG499" i="12"/>
  <c r="AH499" i="12"/>
  <c r="AI499" i="12"/>
  <c r="AJ499" i="12"/>
  <c r="AK499" i="12"/>
  <c r="AL499" i="12"/>
  <c r="AM499" i="12"/>
  <c r="AN499" i="12"/>
  <c r="BL499" i="12" s="1"/>
  <c r="AO499" i="12"/>
  <c r="AP499" i="12"/>
  <c r="AQ499" i="12"/>
  <c r="BO499" i="12" s="1"/>
  <c r="AR499" i="12"/>
  <c r="AS499" i="12"/>
  <c r="AT499" i="12"/>
  <c r="AU499" i="12"/>
  <c r="AV499" i="12"/>
  <c r="AW499" i="12"/>
  <c r="AX499" i="12"/>
  <c r="AZ499" i="12"/>
  <c r="BD499" i="12"/>
  <c r="BE499" i="12"/>
  <c r="BT499" i="12"/>
  <c r="C500" i="12"/>
  <c r="D500" i="12"/>
  <c r="E500" i="12"/>
  <c r="F500" i="12"/>
  <c r="G500" i="12"/>
  <c r="H500" i="12"/>
  <c r="I500" i="12"/>
  <c r="J500" i="12"/>
  <c r="K500" i="12"/>
  <c r="L500" i="12"/>
  <c r="M500" i="12"/>
  <c r="N500" i="12"/>
  <c r="O500" i="12"/>
  <c r="P500" i="12"/>
  <c r="Q500" i="12"/>
  <c r="R500" i="12"/>
  <c r="S500" i="12"/>
  <c r="T500" i="12"/>
  <c r="U500" i="12"/>
  <c r="V500" i="12"/>
  <c r="W500" i="12"/>
  <c r="X500" i="12"/>
  <c r="Y500" i="12"/>
  <c r="Z500" i="12"/>
  <c r="AA500" i="12"/>
  <c r="AB500" i="12"/>
  <c r="AC500" i="12"/>
  <c r="AD500" i="12"/>
  <c r="AE500" i="12"/>
  <c r="AF500" i="12"/>
  <c r="AG500" i="12"/>
  <c r="AH500" i="12"/>
  <c r="AI500" i="12"/>
  <c r="AJ500" i="12"/>
  <c r="AK500" i="12"/>
  <c r="AL500" i="12"/>
  <c r="AM500" i="12"/>
  <c r="AN500" i="12"/>
  <c r="AO500" i="12"/>
  <c r="AP500" i="12"/>
  <c r="BN500" i="12" s="1"/>
  <c r="AQ500" i="12"/>
  <c r="AR500" i="12"/>
  <c r="BP500" i="12" s="1"/>
  <c r="AS500" i="12"/>
  <c r="AT500" i="12"/>
  <c r="BR500" i="12" s="1"/>
  <c r="AU500" i="12"/>
  <c r="AV500" i="12"/>
  <c r="AW500" i="12"/>
  <c r="AX500" i="12"/>
  <c r="BH500" i="12"/>
  <c r="C501" i="12"/>
  <c r="D501" i="12"/>
  <c r="E501" i="12"/>
  <c r="F501" i="12"/>
  <c r="G501" i="12"/>
  <c r="H501" i="12"/>
  <c r="I501" i="12"/>
  <c r="J501" i="12"/>
  <c r="K501" i="12"/>
  <c r="L501" i="12"/>
  <c r="M501" i="12"/>
  <c r="N501" i="12"/>
  <c r="O501" i="12"/>
  <c r="P501" i="12"/>
  <c r="Q501" i="12"/>
  <c r="R501" i="12"/>
  <c r="S501" i="12"/>
  <c r="T501" i="12"/>
  <c r="U501" i="12"/>
  <c r="V501" i="12"/>
  <c r="W501" i="12"/>
  <c r="X501" i="12"/>
  <c r="Y501" i="12"/>
  <c r="Z501" i="12"/>
  <c r="AA501" i="12"/>
  <c r="AB501" i="12"/>
  <c r="AC501" i="12"/>
  <c r="AD501" i="12"/>
  <c r="AE501" i="12"/>
  <c r="AF501" i="12"/>
  <c r="AG501" i="12"/>
  <c r="AH501" i="12"/>
  <c r="AI501" i="12"/>
  <c r="AJ501" i="12"/>
  <c r="AK501" i="12"/>
  <c r="AL501" i="12"/>
  <c r="AM501" i="12"/>
  <c r="AN501" i="12"/>
  <c r="AO501" i="12"/>
  <c r="AP501" i="12"/>
  <c r="AQ501" i="12"/>
  <c r="AR501" i="12"/>
  <c r="AS501" i="12"/>
  <c r="AT501" i="12"/>
  <c r="AU501" i="12"/>
  <c r="AV501" i="12"/>
  <c r="AW501" i="12"/>
  <c r="AX501" i="12"/>
  <c r="AY501" i="12"/>
  <c r="AZ501" i="12"/>
  <c r="BA501" i="12"/>
  <c r="BB501" i="12"/>
  <c r="BC501" i="12"/>
  <c r="BD501" i="12"/>
  <c r="BE501" i="12"/>
  <c r="BF501" i="12"/>
  <c r="BG501" i="12"/>
  <c r="BH501" i="12"/>
  <c r="BI501" i="12"/>
  <c r="BJ501" i="12"/>
  <c r="BK501" i="12"/>
  <c r="BL501" i="12"/>
  <c r="BM501" i="12"/>
  <c r="BN501" i="12"/>
  <c r="BO501" i="12"/>
  <c r="BP501" i="12"/>
  <c r="BQ501" i="12"/>
  <c r="BR501" i="12"/>
  <c r="BS501" i="12"/>
  <c r="BT501" i="12"/>
  <c r="BU501" i="12"/>
  <c r="BV501" i="12"/>
  <c r="C502" i="12"/>
  <c r="D502" i="12"/>
  <c r="E502" i="12"/>
  <c r="F502" i="12"/>
  <c r="G502" i="12"/>
  <c r="H502" i="12"/>
  <c r="I502" i="12"/>
  <c r="J502" i="12"/>
  <c r="K502" i="12"/>
  <c r="L502" i="12"/>
  <c r="M502" i="12"/>
  <c r="N502" i="12"/>
  <c r="O502" i="12"/>
  <c r="P502" i="12"/>
  <c r="Q502" i="12"/>
  <c r="R502" i="12"/>
  <c r="S502" i="12"/>
  <c r="T502" i="12"/>
  <c r="U502" i="12"/>
  <c r="V502" i="12"/>
  <c r="W502" i="12"/>
  <c r="X502" i="12"/>
  <c r="Y502" i="12"/>
  <c r="Z502" i="12"/>
  <c r="AA502" i="12"/>
  <c r="AB502" i="12"/>
  <c r="AC502" i="12"/>
  <c r="AD502" i="12"/>
  <c r="AE502" i="12"/>
  <c r="AF502" i="12"/>
  <c r="AG502" i="12"/>
  <c r="AH502" i="12"/>
  <c r="AI502" i="12"/>
  <c r="AJ502" i="12"/>
  <c r="AK502" i="12"/>
  <c r="AL502" i="12"/>
  <c r="AM502" i="12"/>
  <c r="AN502" i="12"/>
  <c r="AO502" i="12"/>
  <c r="AP502" i="12"/>
  <c r="AQ502" i="12"/>
  <c r="AR502" i="12"/>
  <c r="AS502" i="12"/>
  <c r="AT502" i="12"/>
  <c r="AU502" i="12"/>
  <c r="AV502" i="12"/>
  <c r="AW502" i="12"/>
  <c r="AX502" i="12"/>
  <c r="AY502" i="12"/>
  <c r="AZ502" i="12"/>
  <c r="BA502" i="12"/>
  <c r="BB502" i="12"/>
  <c r="BC502" i="12"/>
  <c r="BD502" i="12"/>
  <c r="BE502" i="12"/>
  <c r="BF502" i="12"/>
  <c r="BG502" i="12"/>
  <c r="BH502" i="12"/>
  <c r="BI502" i="12"/>
  <c r="BJ502" i="12"/>
  <c r="BK502" i="12"/>
  <c r="BL502" i="12"/>
  <c r="BM502" i="12"/>
  <c r="BN502" i="12"/>
  <c r="BO502" i="12"/>
  <c r="BP502" i="12"/>
  <c r="BQ502" i="12"/>
  <c r="BR502" i="12"/>
  <c r="BS502" i="12"/>
  <c r="BT502" i="12"/>
  <c r="BU502" i="12"/>
  <c r="BV502" i="12"/>
  <c r="C503" i="12"/>
  <c r="D503" i="12"/>
  <c r="E503" i="12"/>
  <c r="F503" i="12"/>
  <c r="G503" i="12"/>
  <c r="H503" i="12"/>
  <c r="I503" i="12"/>
  <c r="J503" i="12"/>
  <c r="K503" i="12"/>
  <c r="L503" i="12"/>
  <c r="M503" i="12"/>
  <c r="N503" i="12"/>
  <c r="BJ503" i="12" s="1"/>
  <c r="O503" i="12"/>
  <c r="P503" i="12"/>
  <c r="Q503" i="12"/>
  <c r="R503" i="12"/>
  <c r="BN503" i="12" s="1"/>
  <c r="S503" i="12"/>
  <c r="T503" i="12"/>
  <c r="U503" i="12"/>
  <c r="V503" i="12"/>
  <c r="W503" i="12"/>
  <c r="X503" i="12"/>
  <c r="Y503" i="12"/>
  <c r="Z503" i="12"/>
  <c r="AA503" i="12"/>
  <c r="AB503" i="12"/>
  <c r="AC503" i="12"/>
  <c r="AD503" i="12"/>
  <c r="AE503" i="12"/>
  <c r="AF503" i="12"/>
  <c r="AG503" i="12"/>
  <c r="AH503" i="12"/>
  <c r="AI503" i="12"/>
  <c r="AJ503" i="12"/>
  <c r="AK503" i="12"/>
  <c r="AL503" i="12"/>
  <c r="AM503" i="12"/>
  <c r="BK503" i="12" s="1"/>
  <c r="AN503" i="12"/>
  <c r="AO503" i="12"/>
  <c r="AP503" i="12"/>
  <c r="AQ503" i="12"/>
  <c r="AR503" i="12"/>
  <c r="AS503" i="12"/>
  <c r="AT503" i="12"/>
  <c r="AU503" i="12"/>
  <c r="AV503" i="12"/>
  <c r="AW503" i="12"/>
  <c r="AX503" i="12"/>
  <c r="C504" i="12"/>
  <c r="D504" i="12"/>
  <c r="E504" i="12"/>
  <c r="F504" i="12"/>
  <c r="G504" i="12"/>
  <c r="H504" i="12"/>
  <c r="I504" i="12"/>
  <c r="J504" i="12"/>
  <c r="K504" i="12"/>
  <c r="L504" i="12"/>
  <c r="M504" i="12"/>
  <c r="N504" i="12"/>
  <c r="O504" i="12"/>
  <c r="P504" i="12"/>
  <c r="Q504" i="12"/>
  <c r="R504" i="12"/>
  <c r="S504" i="12"/>
  <c r="T504" i="12"/>
  <c r="U504" i="12"/>
  <c r="V504" i="12"/>
  <c r="W504" i="12"/>
  <c r="X504" i="12"/>
  <c r="Y504" i="12"/>
  <c r="Z504" i="12"/>
  <c r="AA504" i="12"/>
  <c r="AB504" i="12"/>
  <c r="AC504" i="12"/>
  <c r="AD504" i="12"/>
  <c r="AE504" i="12"/>
  <c r="AF504" i="12"/>
  <c r="AG504" i="12"/>
  <c r="AH504" i="12"/>
  <c r="BF504" i="12" s="1"/>
  <c r="AI504" i="12"/>
  <c r="AJ504" i="12"/>
  <c r="AK504" i="12"/>
  <c r="AL504" i="12"/>
  <c r="AM504" i="12"/>
  <c r="BK504" i="12" s="1"/>
  <c r="AN504" i="12"/>
  <c r="AO504" i="12"/>
  <c r="AP504" i="12"/>
  <c r="AQ504" i="12"/>
  <c r="BO504" i="12" s="1"/>
  <c r="AR504" i="12"/>
  <c r="AS504" i="12"/>
  <c r="AT504" i="12"/>
  <c r="AU504" i="12"/>
  <c r="AV504" i="12"/>
  <c r="AW504" i="12"/>
  <c r="AX504" i="12"/>
  <c r="BJ504" i="12"/>
  <c r="C505" i="12"/>
  <c r="D505" i="12"/>
  <c r="E505" i="12"/>
  <c r="F505" i="12"/>
  <c r="G505" i="12"/>
  <c r="H505" i="12"/>
  <c r="BD505" i="12" s="1"/>
  <c r="I505" i="12"/>
  <c r="J505" i="12"/>
  <c r="K505" i="12"/>
  <c r="L505" i="12"/>
  <c r="M505" i="12"/>
  <c r="N505" i="12"/>
  <c r="O505" i="12"/>
  <c r="P505" i="12"/>
  <c r="BL505" i="12" s="1"/>
  <c r="Q505" i="12"/>
  <c r="R505" i="12"/>
  <c r="S505" i="12"/>
  <c r="BO505" i="12" s="1"/>
  <c r="T505" i="12"/>
  <c r="U505" i="12"/>
  <c r="V505" i="12"/>
  <c r="W505" i="12"/>
  <c r="X505" i="12"/>
  <c r="Y505" i="12"/>
  <c r="Z505" i="12"/>
  <c r="AA505" i="12"/>
  <c r="AB505" i="12"/>
  <c r="AC505" i="12"/>
  <c r="AD505" i="12"/>
  <c r="AE505" i="12"/>
  <c r="AF505" i="12"/>
  <c r="AG505" i="12"/>
  <c r="AH505" i="12"/>
  <c r="AI505" i="12"/>
  <c r="AJ505" i="12"/>
  <c r="AK505" i="12"/>
  <c r="AL505" i="12"/>
  <c r="AM505" i="12"/>
  <c r="AN505" i="12"/>
  <c r="AO505" i="12"/>
  <c r="AP505" i="12"/>
  <c r="AQ505" i="12"/>
  <c r="AR505" i="12"/>
  <c r="AS505" i="12"/>
  <c r="AT505" i="12"/>
  <c r="AU505" i="12"/>
  <c r="AV505" i="12"/>
  <c r="AW505" i="12"/>
  <c r="AX505" i="12"/>
  <c r="BC505" i="12"/>
  <c r="BS505" i="12"/>
  <c r="C506" i="12"/>
  <c r="D506" i="12"/>
  <c r="E506" i="12"/>
  <c r="F506" i="12"/>
  <c r="G506" i="12"/>
  <c r="H506" i="12"/>
  <c r="I506" i="12"/>
  <c r="J506" i="12"/>
  <c r="K506" i="12"/>
  <c r="L506" i="12"/>
  <c r="M506" i="12"/>
  <c r="N506" i="12"/>
  <c r="O506" i="12"/>
  <c r="P506" i="12"/>
  <c r="Q506" i="12"/>
  <c r="R506" i="12"/>
  <c r="S506" i="12"/>
  <c r="T506" i="12"/>
  <c r="U506" i="12"/>
  <c r="V506" i="12"/>
  <c r="BR506" i="12" s="1"/>
  <c r="W506" i="12"/>
  <c r="X506" i="12"/>
  <c r="Y506" i="12"/>
  <c r="Z506" i="12"/>
  <c r="AA506" i="12"/>
  <c r="AB506" i="12"/>
  <c r="AC506" i="12"/>
  <c r="AD506" i="12"/>
  <c r="AE506" i="12"/>
  <c r="AF506" i="12"/>
  <c r="AG506" i="12"/>
  <c r="AH506" i="12"/>
  <c r="AI506" i="12"/>
  <c r="AJ506" i="12"/>
  <c r="AK506" i="12"/>
  <c r="AL506" i="12"/>
  <c r="AM506" i="12"/>
  <c r="AN506" i="12"/>
  <c r="AO506" i="12"/>
  <c r="AP506" i="12"/>
  <c r="AQ506" i="12"/>
  <c r="AR506" i="12"/>
  <c r="AS506" i="12"/>
  <c r="BQ506" i="12" s="1"/>
  <c r="AT506" i="12"/>
  <c r="AU506" i="12"/>
  <c r="AV506" i="12"/>
  <c r="AW506" i="12"/>
  <c r="AX506" i="12"/>
  <c r="C507" i="12"/>
  <c r="D507" i="12"/>
  <c r="E507" i="12"/>
  <c r="F507" i="12"/>
  <c r="G507" i="12"/>
  <c r="H507" i="12"/>
  <c r="I507" i="12"/>
  <c r="J507" i="12"/>
  <c r="K507" i="12"/>
  <c r="L507" i="12"/>
  <c r="M507" i="12"/>
  <c r="BI507" i="12" s="1"/>
  <c r="N507" i="12"/>
  <c r="O507" i="12"/>
  <c r="P507" i="12"/>
  <c r="Q507" i="12"/>
  <c r="R507" i="12"/>
  <c r="S507" i="12"/>
  <c r="T507" i="12"/>
  <c r="U507" i="12"/>
  <c r="BQ507" i="12" s="1"/>
  <c r="V507" i="12"/>
  <c r="W507" i="12"/>
  <c r="X507" i="12"/>
  <c r="Y507" i="12"/>
  <c r="Z507" i="12"/>
  <c r="AA507" i="12"/>
  <c r="AB507" i="12"/>
  <c r="AC507" i="12"/>
  <c r="AD507" i="12"/>
  <c r="AE507" i="12"/>
  <c r="AF507" i="12"/>
  <c r="AG507" i="12"/>
  <c r="AH507" i="12"/>
  <c r="AI507" i="12"/>
  <c r="AJ507" i="12"/>
  <c r="AK507" i="12"/>
  <c r="AL507" i="12"/>
  <c r="AM507" i="12"/>
  <c r="AN507" i="12"/>
  <c r="AO507" i="12"/>
  <c r="AP507" i="12"/>
  <c r="AQ507" i="12"/>
  <c r="BO507" i="12" s="1"/>
  <c r="AR507" i="12"/>
  <c r="AS507" i="12"/>
  <c r="AT507" i="12"/>
  <c r="AU507" i="12"/>
  <c r="AV507" i="12"/>
  <c r="AW507" i="12"/>
  <c r="AX507" i="12"/>
  <c r="C508" i="12"/>
  <c r="D508" i="12"/>
  <c r="E508" i="12"/>
  <c r="F508" i="12"/>
  <c r="G508" i="12"/>
  <c r="H508" i="12"/>
  <c r="BD508" i="12" s="1"/>
  <c r="I508" i="12"/>
  <c r="J508" i="12"/>
  <c r="K508" i="12"/>
  <c r="L508" i="12"/>
  <c r="M508" i="12"/>
  <c r="N508" i="12"/>
  <c r="O508" i="12"/>
  <c r="P508" i="12"/>
  <c r="Q508" i="12"/>
  <c r="R508" i="12"/>
  <c r="S508" i="12"/>
  <c r="BO508" i="12" s="1"/>
  <c r="T508" i="12"/>
  <c r="U508" i="12"/>
  <c r="V508" i="12"/>
  <c r="W508" i="12"/>
  <c r="BS508" i="12" s="1"/>
  <c r="X508" i="12"/>
  <c r="Y508" i="12"/>
  <c r="Z508" i="12"/>
  <c r="AA508" i="12"/>
  <c r="AB508" i="12"/>
  <c r="AC508" i="12"/>
  <c r="AD508" i="12"/>
  <c r="AE508" i="12"/>
  <c r="AF508" i="12"/>
  <c r="AG508" i="12"/>
  <c r="AH508" i="12"/>
  <c r="AI508" i="12"/>
  <c r="AJ508" i="12"/>
  <c r="AK508" i="12"/>
  <c r="AL508" i="12"/>
  <c r="AM508" i="12"/>
  <c r="AN508" i="12"/>
  <c r="AO508" i="12"/>
  <c r="AP508" i="12"/>
  <c r="BN508" i="12" s="1"/>
  <c r="AQ508" i="12"/>
  <c r="AR508" i="12"/>
  <c r="AS508" i="12"/>
  <c r="AT508" i="12"/>
  <c r="AU508" i="12"/>
  <c r="AV508" i="12"/>
  <c r="AW508" i="12"/>
  <c r="AX508" i="12"/>
  <c r="BC508" i="12"/>
  <c r="C509" i="12"/>
  <c r="D509" i="12"/>
  <c r="E509" i="12"/>
  <c r="F509" i="12"/>
  <c r="G509" i="12"/>
  <c r="H509" i="12"/>
  <c r="I509" i="12"/>
  <c r="J509" i="12"/>
  <c r="K509" i="12"/>
  <c r="L509" i="12"/>
  <c r="M509" i="12"/>
  <c r="N509" i="12"/>
  <c r="O509" i="12"/>
  <c r="P509" i="12"/>
  <c r="Q509" i="12"/>
  <c r="R509" i="12"/>
  <c r="S509" i="12"/>
  <c r="T509" i="12"/>
  <c r="U509" i="12"/>
  <c r="V509" i="12"/>
  <c r="W509" i="12"/>
  <c r="X509" i="12"/>
  <c r="Y509" i="12"/>
  <c r="Z509" i="12"/>
  <c r="AA509" i="12"/>
  <c r="AB509" i="12"/>
  <c r="AC509" i="12"/>
  <c r="AD509" i="12"/>
  <c r="AE509" i="12"/>
  <c r="AF509" i="12"/>
  <c r="AG509" i="12"/>
  <c r="AH509" i="12"/>
  <c r="AI509" i="12"/>
  <c r="AJ509" i="12"/>
  <c r="AK509" i="12"/>
  <c r="AL509" i="12"/>
  <c r="AM509" i="12"/>
  <c r="AN509" i="12"/>
  <c r="AO509" i="12"/>
  <c r="AP509" i="12"/>
  <c r="AQ509" i="12"/>
  <c r="AR509" i="12"/>
  <c r="AS509" i="12"/>
  <c r="AT509" i="12"/>
  <c r="AU509" i="12"/>
  <c r="AV509" i="12"/>
  <c r="AW509" i="12"/>
  <c r="AX509" i="12"/>
  <c r="AY509" i="12"/>
  <c r="AZ509" i="12"/>
  <c r="BA509" i="12"/>
  <c r="BB509" i="12"/>
  <c r="BC509" i="12"/>
  <c r="BD509" i="12"/>
  <c r="BE509" i="12"/>
  <c r="BF509" i="12"/>
  <c r="BG509" i="12"/>
  <c r="BH509" i="12"/>
  <c r="BI509" i="12"/>
  <c r="BJ509" i="12"/>
  <c r="BK509" i="12"/>
  <c r="BL509" i="12"/>
  <c r="BM509" i="12"/>
  <c r="BN509" i="12"/>
  <c r="BO509" i="12"/>
  <c r="BP509" i="12"/>
  <c r="BQ509" i="12"/>
  <c r="BR509" i="12"/>
  <c r="BS509" i="12"/>
  <c r="BT509" i="12"/>
  <c r="BU509" i="12"/>
  <c r="BV509" i="12"/>
  <c r="C510" i="12"/>
  <c r="D510" i="12"/>
  <c r="E510" i="12"/>
  <c r="F510" i="12"/>
  <c r="G510" i="12"/>
  <c r="H510" i="12"/>
  <c r="I510" i="12"/>
  <c r="J510" i="12"/>
  <c r="K510" i="12"/>
  <c r="L510" i="12"/>
  <c r="M510" i="12"/>
  <c r="N510" i="12"/>
  <c r="O510" i="12"/>
  <c r="P510" i="12"/>
  <c r="Q510" i="12"/>
  <c r="R510" i="12"/>
  <c r="S510" i="12"/>
  <c r="T510" i="12"/>
  <c r="U510" i="12"/>
  <c r="V510" i="12"/>
  <c r="W510" i="12"/>
  <c r="X510" i="12"/>
  <c r="Y510" i="12"/>
  <c r="Z510" i="12"/>
  <c r="AA510" i="12"/>
  <c r="AB510" i="12"/>
  <c r="AC510" i="12"/>
  <c r="AD510" i="12"/>
  <c r="AE510" i="12"/>
  <c r="AF510" i="12"/>
  <c r="AG510" i="12"/>
  <c r="AH510" i="12"/>
  <c r="AI510" i="12"/>
  <c r="AJ510" i="12"/>
  <c r="AK510" i="12"/>
  <c r="AL510" i="12"/>
  <c r="AM510" i="12"/>
  <c r="AN510" i="12"/>
  <c r="AO510" i="12"/>
  <c r="AP510" i="12"/>
  <c r="AQ510" i="12"/>
  <c r="AR510" i="12"/>
  <c r="AS510" i="12"/>
  <c r="AT510" i="12"/>
  <c r="AU510" i="12"/>
  <c r="AV510" i="12"/>
  <c r="AW510" i="12"/>
  <c r="AX510" i="12"/>
  <c r="AY510" i="12"/>
  <c r="AZ510" i="12"/>
  <c r="BA510" i="12"/>
  <c r="BB510" i="12"/>
  <c r="BC510" i="12"/>
  <c r="BD510" i="12"/>
  <c r="BE510" i="12"/>
  <c r="BF510" i="12"/>
  <c r="BG510" i="12"/>
  <c r="BH510" i="12"/>
  <c r="BI510" i="12"/>
  <c r="BJ510" i="12"/>
  <c r="BK510" i="12"/>
  <c r="BL510" i="12"/>
  <c r="BM510" i="12"/>
  <c r="BN510" i="12"/>
  <c r="BO510" i="12"/>
  <c r="BP510" i="12"/>
  <c r="BQ510" i="12"/>
  <c r="BR510" i="12"/>
  <c r="BS510" i="12"/>
  <c r="BT510" i="12"/>
  <c r="BU510" i="12"/>
  <c r="BV510" i="12"/>
  <c r="C511" i="12"/>
  <c r="D511" i="12"/>
  <c r="E511" i="12"/>
  <c r="F511" i="12"/>
  <c r="G511" i="12"/>
  <c r="H511" i="12"/>
  <c r="I511" i="12"/>
  <c r="J511" i="12"/>
  <c r="K511" i="12"/>
  <c r="L511" i="12"/>
  <c r="M511" i="12"/>
  <c r="N511" i="12"/>
  <c r="O511" i="12"/>
  <c r="P511" i="12"/>
  <c r="Q511" i="12"/>
  <c r="R511" i="12"/>
  <c r="S511" i="12"/>
  <c r="T511" i="12"/>
  <c r="U511" i="12"/>
  <c r="V511" i="12"/>
  <c r="W511" i="12"/>
  <c r="X511" i="12"/>
  <c r="Y511" i="12"/>
  <c r="Z511" i="12"/>
  <c r="AA511" i="12"/>
  <c r="AB511" i="12"/>
  <c r="AC511" i="12"/>
  <c r="AD511" i="12"/>
  <c r="AE511" i="12"/>
  <c r="AF511" i="12"/>
  <c r="AG511" i="12"/>
  <c r="AH511" i="12"/>
  <c r="AI511" i="12"/>
  <c r="AJ511" i="12"/>
  <c r="AK511" i="12"/>
  <c r="AL511" i="12"/>
  <c r="AM511" i="12"/>
  <c r="AN511" i="12"/>
  <c r="AO511" i="12"/>
  <c r="AP511" i="12"/>
  <c r="AQ511" i="12"/>
  <c r="AR511" i="12"/>
  <c r="AS511" i="12"/>
  <c r="AT511" i="12"/>
  <c r="AU511" i="12"/>
  <c r="AV511" i="12"/>
  <c r="AW511" i="12"/>
  <c r="AX511" i="12"/>
  <c r="AY511" i="12"/>
  <c r="AZ511" i="12"/>
  <c r="BA511" i="12"/>
  <c r="BB511" i="12"/>
  <c r="BC511" i="12"/>
  <c r="BD511" i="12"/>
  <c r="BE511" i="12"/>
  <c r="BF511" i="12"/>
  <c r="BG511" i="12"/>
  <c r="BH511" i="12"/>
  <c r="BI511" i="12"/>
  <c r="BJ511" i="12"/>
  <c r="BK511" i="12"/>
  <c r="BL511" i="12"/>
  <c r="BM511" i="12"/>
  <c r="BN511" i="12"/>
  <c r="BO511" i="12"/>
  <c r="BP511" i="12"/>
  <c r="BQ511" i="12"/>
  <c r="BR511" i="12"/>
  <c r="BS511" i="12"/>
  <c r="BT511" i="12"/>
  <c r="BU511" i="12"/>
  <c r="BV511" i="12"/>
  <c r="C512" i="12"/>
  <c r="D512" i="12"/>
  <c r="E512" i="12"/>
  <c r="F512" i="12"/>
  <c r="G512" i="12"/>
  <c r="H512" i="12"/>
  <c r="I512" i="12"/>
  <c r="J512" i="12"/>
  <c r="K512" i="12"/>
  <c r="L512" i="12"/>
  <c r="M512" i="12"/>
  <c r="N512" i="12"/>
  <c r="O512" i="12"/>
  <c r="BK512" i="12" s="1"/>
  <c r="P512" i="12"/>
  <c r="Q512" i="12"/>
  <c r="R512" i="12"/>
  <c r="S512" i="12"/>
  <c r="T512" i="12"/>
  <c r="U512" i="12"/>
  <c r="V512" i="12"/>
  <c r="W512" i="12"/>
  <c r="BS512" i="12" s="1"/>
  <c r="X512" i="12"/>
  <c r="Y512" i="12"/>
  <c r="Z512" i="12"/>
  <c r="AA512" i="12"/>
  <c r="AB512" i="12"/>
  <c r="AC512" i="12"/>
  <c r="AD512" i="12"/>
  <c r="AE512" i="12"/>
  <c r="AF512" i="12"/>
  <c r="AG512" i="12"/>
  <c r="AH512" i="12"/>
  <c r="AI512" i="12"/>
  <c r="AJ512" i="12"/>
  <c r="BH512" i="12" s="1"/>
  <c r="AK512" i="12"/>
  <c r="AL512" i="12"/>
  <c r="AM512" i="12"/>
  <c r="AN512" i="12"/>
  <c r="AO512" i="12"/>
  <c r="AP512" i="12"/>
  <c r="AQ512" i="12"/>
  <c r="AR512" i="12"/>
  <c r="AS512" i="12"/>
  <c r="BQ512" i="12" s="1"/>
  <c r="AT512" i="12"/>
  <c r="AU512" i="12"/>
  <c r="AV512" i="12"/>
  <c r="AW512" i="12"/>
  <c r="AX512" i="12"/>
  <c r="C513" i="12"/>
  <c r="D513" i="12"/>
  <c r="E513" i="12"/>
  <c r="F513" i="12"/>
  <c r="G513" i="12"/>
  <c r="H513" i="12"/>
  <c r="I513" i="12"/>
  <c r="BE513" i="12" s="1"/>
  <c r="J513" i="12"/>
  <c r="K513" i="12"/>
  <c r="L513" i="12"/>
  <c r="M513" i="12"/>
  <c r="N513" i="12"/>
  <c r="O513" i="12"/>
  <c r="P513" i="12"/>
  <c r="Q513" i="12"/>
  <c r="R513" i="12"/>
  <c r="S513" i="12"/>
  <c r="T513" i="12"/>
  <c r="U513" i="12"/>
  <c r="V513" i="12"/>
  <c r="W513" i="12"/>
  <c r="X513" i="12"/>
  <c r="Y513" i="12"/>
  <c r="BU513" i="12" s="1"/>
  <c r="Z513" i="12"/>
  <c r="AA513" i="12"/>
  <c r="AB513" i="12"/>
  <c r="AC513" i="12"/>
  <c r="AD513" i="12"/>
  <c r="AE513" i="12"/>
  <c r="AF513" i="12"/>
  <c r="AG513" i="12"/>
  <c r="AH513" i="12"/>
  <c r="AI513" i="12"/>
  <c r="AJ513" i="12"/>
  <c r="AK513" i="12"/>
  <c r="AL513" i="12"/>
  <c r="AM513" i="12"/>
  <c r="AN513" i="12"/>
  <c r="AO513" i="12"/>
  <c r="AP513" i="12"/>
  <c r="AQ513" i="12"/>
  <c r="AR513" i="12"/>
  <c r="BP513" i="12" s="1"/>
  <c r="AS513" i="12"/>
  <c r="AT513" i="12"/>
  <c r="AU513" i="12"/>
  <c r="AV513" i="12"/>
  <c r="AW513" i="12"/>
  <c r="AX513" i="12"/>
  <c r="BL513" i="12"/>
  <c r="BM513" i="12"/>
  <c r="C514" i="12"/>
  <c r="D514" i="12"/>
  <c r="E514" i="12"/>
  <c r="F514" i="12"/>
  <c r="G514" i="12"/>
  <c r="BC514" i="12" s="1"/>
  <c r="H514" i="12"/>
  <c r="I514" i="12"/>
  <c r="J514" i="12"/>
  <c r="K514" i="12"/>
  <c r="L514" i="12"/>
  <c r="M514" i="12"/>
  <c r="N514" i="12"/>
  <c r="O514" i="12"/>
  <c r="P514" i="12"/>
  <c r="Q514" i="12"/>
  <c r="R514" i="12"/>
  <c r="S514" i="12"/>
  <c r="T514" i="12"/>
  <c r="U514" i="12"/>
  <c r="V514" i="12"/>
  <c r="W514" i="12"/>
  <c r="X514" i="12"/>
  <c r="Y514" i="12"/>
  <c r="Z514" i="12"/>
  <c r="AA514" i="12"/>
  <c r="AB514" i="12"/>
  <c r="AC514" i="12"/>
  <c r="AD514" i="12"/>
  <c r="AE514" i="12"/>
  <c r="AF514" i="12"/>
  <c r="AG514" i="12"/>
  <c r="AH514" i="12"/>
  <c r="AI514" i="12"/>
  <c r="AJ514" i="12"/>
  <c r="AK514" i="12"/>
  <c r="BI514" i="12" s="1"/>
  <c r="AL514" i="12"/>
  <c r="AM514" i="12"/>
  <c r="AN514" i="12"/>
  <c r="AO514" i="12"/>
  <c r="AP514" i="12"/>
  <c r="BN514" i="12" s="1"/>
  <c r="AQ514" i="12"/>
  <c r="AR514" i="12"/>
  <c r="AS514" i="12"/>
  <c r="AT514" i="12"/>
  <c r="AU514" i="12"/>
  <c r="AV514" i="12"/>
  <c r="AW514" i="12"/>
  <c r="AX514" i="12"/>
  <c r="BO514" i="12"/>
  <c r="C515" i="12"/>
  <c r="D515" i="12"/>
  <c r="E515" i="12"/>
  <c r="F515" i="12"/>
  <c r="G515" i="12"/>
  <c r="H515" i="12"/>
  <c r="I515" i="12"/>
  <c r="J515" i="12"/>
  <c r="K515" i="12"/>
  <c r="L515" i="12"/>
  <c r="M515" i="12"/>
  <c r="N515" i="12"/>
  <c r="O515" i="12"/>
  <c r="P515" i="12"/>
  <c r="Q515" i="12"/>
  <c r="R515" i="12"/>
  <c r="S515" i="12"/>
  <c r="T515" i="12"/>
  <c r="U515" i="12"/>
  <c r="V515" i="12"/>
  <c r="W515" i="12"/>
  <c r="X515" i="12"/>
  <c r="Y515" i="12"/>
  <c r="Z515" i="12"/>
  <c r="AA515" i="12"/>
  <c r="AB515" i="12"/>
  <c r="AC515" i="12"/>
  <c r="AD515" i="12"/>
  <c r="AE515" i="12"/>
  <c r="AF515" i="12"/>
  <c r="AG515" i="12"/>
  <c r="AH515" i="12"/>
  <c r="AI515" i="12"/>
  <c r="AJ515" i="12"/>
  <c r="AK515" i="12"/>
  <c r="AL515" i="12"/>
  <c r="AM515" i="12"/>
  <c r="AN515" i="12"/>
  <c r="AO515" i="12"/>
  <c r="AP515" i="12"/>
  <c r="AQ515" i="12"/>
  <c r="AR515" i="12"/>
  <c r="AS515" i="12"/>
  <c r="AT515" i="12"/>
  <c r="AU515" i="12"/>
  <c r="AV515" i="12"/>
  <c r="AW515" i="12"/>
  <c r="AX515" i="12"/>
  <c r="AY515" i="12"/>
  <c r="AZ515" i="12"/>
  <c r="BA515" i="12"/>
  <c r="BB515" i="12"/>
  <c r="BC515" i="12"/>
  <c r="BD515" i="12"/>
  <c r="BE515" i="12"/>
  <c r="BF515" i="12"/>
  <c r="BG515" i="12"/>
  <c r="BH515" i="12"/>
  <c r="BI515" i="12"/>
  <c r="BJ515" i="12"/>
  <c r="BK515" i="12"/>
  <c r="BL515" i="12"/>
  <c r="BM515" i="12"/>
  <c r="BN515" i="12"/>
  <c r="BO515" i="12"/>
  <c r="BP515" i="12"/>
  <c r="BQ515" i="12"/>
  <c r="BR515" i="12"/>
  <c r="BS515" i="12"/>
  <c r="BT515" i="12"/>
  <c r="BU515" i="12"/>
  <c r="BV515" i="12"/>
  <c r="C516" i="12"/>
  <c r="D516" i="12"/>
  <c r="E516" i="12"/>
  <c r="F516" i="12"/>
  <c r="G516" i="12"/>
  <c r="BC516" i="12" s="1"/>
  <c r="H516" i="12"/>
  <c r="I516" i="12"/>
  <c r="J516" i="12"/>
  <c r="K516" i="12"/>
  <c r="L516" i="12"/>
  <c r="M516" i="12"/>
  <c r="N516" i="12"/>
  <c r="O516" i="12"/>
  <c r="P516" i="12"/>
  <c r="Q516" i="12"/>
  <c r="R516" i="12"/>
  <c r="S516" i="12"/>
  <c r="T516" i="12"/>
  <c r="U516" i="12"/>
  <c r="V516" i="12"/>
  <c r="W516" i="12"/>
  <c r="BS516" i="12" s="1"/>
  <c r="X516" i="12"/>
  <c r="Y516" i="12"/>
  <c r="Z516" i="12"/>
  <c r="AA516" i="12"/>
  <c r="AB516" i="12"/>
  <c r="AC516" i="12"/>
  <c r="AD516" i="12"/>
  <c r="BB516" i="12" s="1"/>
  <c r="AE516" i="12"/>
  <c r="AF516" i="12"/>
  <c r="AG516" i="12"/>
  <c r="AH516" i="12"/>
  <c r="AI516" i="12"/>
  <c r="AJ516" i="12"/>
  <c r="AK516" i="12"/>
  <c r="AL516" i="12"/>
  <c r="AM516" i="12"/>
  <c r="AN516" i="12"/>
  <c r="AO516" i="12"/>
  <c r="AP516" i="12"/>
  <c r="AQ516" i="12"/>
  <c r="AR516" i="12"/>
  <c r="AS516" i="12"/>
  <c r="AT516" i="12"/>
  <c r="AU516" i="12"/>
  <c r="AV516" i="12"/>
  <c r="AW516" i="12"/>
  <c r="AX516" i="12"/>
  <c r="BL516" i="12"/>
  <c r="C517" i="12"/>
  <c r="D517" i="12"/>
  <c r="E517" i="12"/>
  <c r="F517" i="12"/>
  <c r="G517" i="12"/>
  <c r="H517" i="12"/>
  <c r="I517" i="12"/>
  <c r="J517" i="12"/>
  <c r="K517" i="12"/>
  <c r="L517" i="12"/>
  <c r="M517" i="12"/>
  <c r="N517" i="12"/>
  <c r="O517" i="12"/>
  <c r="P517" i="12"/>
  <c r="Q517" i="12"/>
  <c r="BM517" i="12" s="1"/>
  <c r="R517" i="12"/>
  <c r="S517" i="12"/>
  <c r="T517" i="12"/>
  <c r="U517" i="12"/>
  <c r="V517" i="12"/>
  <c r="W517" i="12"/>
  <c r="X517" i="12"/>
  <c r="Y517" i="12"/>
  <c r="Z517" i="12"/>
  <c r="AA517" i="12"/>
  <c r="AB517" i="12"/>
  <c r="AC517" i="12"/>
  <c r="AD517" i="12"/>
  <c r="AE517" i="12"/>
  <c r="AF517" i="12"/>
  <c r="AG517" i="12"/>
  <c r="AH517" i="12"/>
  <c r="AI517" i="12"/>
  <c r="AJ517" i="12"/>
  <c r="AK517" i="12"/>
  <c r="AL517" i="12"/>
  <c r="AM517" i="12"/>
  <c r="AN517" i="12"/>
  <c r="AO517" i="12"/>
  <c r="AP517" i="12"/>
  <c r="AQ517" i="12"/>
  <c r="AR517" i="12"/>
  <c r="BP517" i="12" s="1"/>
  <c r="AS517" i="12"/>
  <c r="AT517" i="12"/>
  <c r="AU517" i="12"/>
  <c r="AV517" i="12"/>
  <c r="AW517" i="12"/>
  <c r="AX517" i="12"/>
  <c r="BE517" i="12"/>
  <c r="BL517" i="12"/>
  <c r="BQ517" i="12"/>
  <c r="C518" i="12"/>
  <c r="D518" i="12"/>
  <c r="E518" i="12"/>
  <c r="F518" i="12"/>
  <c r="G518" i="12"/>
  <c r="H518" i="12"/>
  <c r="I518" i="12"/>
  <c r="J518" i="12"/>
  <c r="K518" i="12"/>
  <c r="L518" i="12"/>
  <c r="M518" i="12"/>
  <c r="N518" i="12"/>
  <c r="O518" i="12"/>
  <c r="P518" i="12"/>
  <c r="Q518" i="12"/>
  <c r="R518" i="12"/>
  <c r="S518" i="12"/>
  <c r="T518" i="12"/>
  <c r="U518" i="12"/>
  <c r="V518" i="12"/>
  <c r="W518" i="12"/>
  <c r="X518" i="12"/>
  <c r="Y518" i="12"/>
  <c r="Z518" i="12"/>
  <c r="AA518" i="12"/>
  <c r="AB518" i="12"/>
  <c r="AC518" i="12"/>
  <c r="AD518" i="12"/>
  <c r="AE518" i="12"/>
  <c r="AF518" i="12"/>
  <c r="AG518" i="12"/>
  <c r="AH518" i="12"/>
  <c r="AI518" i="12"/>
  <c r="AJ518" i="12"/>
  <c r="AK518" i="12"/>
  <c r="AL518" i="12"/>
  <c r="AM518" i="12"/>
  <c r="AN518" i="12"/>
  <c r="AO518" i="12"/>
  <c r="AP518" i="12"/>
  <c r="AQ518" i="12"/>
  <c r="AR518" i="12"/>
  <c r="AS518" i="12"/>
  <c r="BQ518" i="12" s="1"/>
  <c r="AT518" i="12"/>
  <c r="AU518" i="12"/>
  <c r="AV518" i="12"/>
  <c r="AW518" i="12"/>
  <c r="AX518" i="12"/>
  <c r="C519" i="12"/>
  <c r="D519" i="12"/>
  <c r="E519" i="12"/>
  <c r="F519" i="12"/>
  <c r="G519" i="12"/>
  <c r="H519" i="12"/>
  <c r="I519" i="12"/>
  <c r="J519" i="12"/>
  <c r="K519" i="12"/>
  <c r="L519" i="12"/>
  <c r="M519" i="12"/>
  <c r="N519" i="12"/>
  <c r="BJ519" i="12" s="1"/>
  <c r="O519" i="12"/>
  <c r="P519" i="12"/>
  <c r="Q519" i="12"/>
  <c r="R519" i="12"/>
  <c r="S519" i="12"/>
  <c r="T519" i="12"/>
  <c r="U519" i="12"/>
  <c r="V519" i="12"/>
  <c r="W519" i="12"/>
  <c r="X519" i="12"/>
  <c r="Y519" i="12"/>
  <c r="Z519" i="12"/>
  <c r="AA519" i="12"/>
  <c r="AB519" i="12"/>
  <c r="AC519" i="12"/>
  <c r="AD519" i="12"/>
  <c r="AE519" i="12"/>
  <c r="AF519" i="12"/>
  <c r="AG519" i="12"/>
  <c r="AH519" i="12"/>
  <c r="AI519" i="12"/>
  <c r="AJ519" i="12"/>
  <c r="AK519" i="12"/>
  <c r="AL519" i="12"/>
  <c r="AM519" i="12"/>
  <c r="AN519" i="12"/>
  <c r="AO519" i="12"/>
  <c r="BM519" i="12" s="1"/>
  <c r="AP519" i="12"/>
  <c r="AQ519" i="12"/>
  <c r="AR519" i="12"/>
  <c r="AS519" i="12"/>
  <c r="AT519" i="12"/>
  <c r="AU519" i="12"/>
  <c r="AV519" i="12"/>
  <c r="AW519" i="12"/>
  <c r="AX519" i="12"/>
  <c r="BK519" i="12"/>
  <c r="C520" i="12"/>
  <c r="D520" i="12"/>
  <c r="E520" i="12"/>
  <c r="F520" i="12"/>
  <c r="G520" i="12"/>
  <c r="H520" i="12"/>
  <c r="I520" i="12"/>
  <c r="J520" i="12"/>
  <c r="K520" i="12"/>
  <c r="L520" i="12"/>
  <c r="M520" i="12"/>
  <c r="N520" i="12"/>
  <c r="O520" i="12"/>
  <c r="P520" i="12"/>
  <c r="Q520" i="12"/>
  <c r="R520" i="12"/>
  <c r="S520" i="12"/>
  <c r="T520" i="12"/>
  <c r="U520" i="12"/>
  <c r="V520" i="12"/>
  <c r="W520" i="12"/>
  <c r="X520" i="12"/>
  <c r="Y520" i="12"/>
  <c r="Z520" i="12"/>
  <c r="AA520" i="12"/>
  <c r="AB520" i="12"/>
  <c r="AC520" i="12"/>
  <c r="AD520" i="12"/>
  <c r="AE520" i="12"/>
  <c r="AF520" i="12"/>
  <c r="AG520" i="12"/>
  <c r="AH520" i="12"/>
  <c r="AI520" i="12"/>
  <c r="AJ520" i="12"/>
  <c r="AK520" i="12"/>
  <c r="AL520" i="12"/>
  <c r="AM520" i="12"/>
  <c r="AN520" i="12"/>
  <c r="AO520" i="12"/>
  <c r="AP520" i="12"/>
  <c r="AQ520" i="12"/>
  <c r="AR520" i="12"/>
  <c r="BP520" i="12" s="1"/>
  <c r="AS520" i="12"/>
  <c r="AT520" i="12"/>
  <c r="AU520" i="12"/>
  <c r="AV520" i="12"/>
  <c r="AW520" i="12"/>
  <c r="AX520" i="12"/>
  <c r="BG520" i="12"/>
  <c r="C521" i="12"/>
  <c r="D521" i="12"/>
  <c r="E521" i="12"/>
  <c r="BA521" i="12" s="1"/>
  <c r="F521" i="12"/>
  <c r="G521" i="12"/>
  <c r="H521" i="12"/>
  <c r="I521" i="12"/>
  <c r="BE521" i="12" s="1"/>
  <c r="J521" i="12"/>
  <c r="K521" i="12"/>
  <c r="L521" i="12"/>
  <c r="M521" i="12"/>
  <c r="N521" i="12"/>
  <c r="O521" i="12"/>
  <c r="P521" i="12"/>
  <c r="Q521" i="12"/>
  <c r="BM521" i="12" s="1"/>
  <c r="R521" i="12"/>
  <c r="S521" i="12"/>
  <c r="T521" i="12"/>
  <c r="U521" i="12"/>
  <c r="BQ521" i="12" s="1"/>
  <c r="V521" i="12"/>
  <c r="W521" i="12"/>
  <c r="X521" i="12"/>
  <c r="Y521" i="12"/>
  <c r="BU521" i="12" s="1"/>
  <c r="Z521" i="12"/>
  <c r="AA521" i="12"/>
  <c r="AB521" i="12"/>
  <c r="AC521" i="12"/>
  <c r="AD521" i="12"/>
  <c r="AE521" i="12"/>
  <c r="AF521" i="12"/>
  <c r="AG521" i="12"/>
  <c r="AH521" i="12"/>
  <c r="AI521" i="12"/>
  <c r="AJ521" i="12"/>
  <c r="AK521" i="12"/>
  <c r="AL521" i="12"/>
  <c r="AM521" i="12"/>
  <c r="AN521" i="12"/>
  <c r="AO521" i="12"/>
  <c r="AP521" i="12"/>
  <c r="AQ521" i="12"/>
  <c r="BO521" i="12" s="1"/>
  <c r="AR521" i="12"/>
  <c r="AS521" i="12"/>
  <c r="AT521" i="12"/>
  <c r="AU521" i="12"/>
  <c r="AV521" i="12"/>
  <c r="AW521" i="12"/>
  <c r="AX521" i="12"/>
  <c r="BI521" i="12"/>
  <c r="C522" i="12"/>
  <c r="D522" i="12"/>
  <c r="E522" i="12"/>
  <c r="F522" i="12"/>
  <c r="G522" i="12"/>
  <c r="H522" i="12"/>
  <c r="I522" i="12"/>
  <c r="J522" i="12"/>
  <c r="K522" i="12"/>
  <c r="L522" i="12"/>
  <c r="M522" i="12"/>
  <c r="N522" i="12"/>
  <c r="O522" i="12"/>
  <c r="P522" i="12"/>
  <c r="Q522" i="12"/>
  <c r="R522" i="12"/>
  <c r="S522" i="12"/>
  <c r="T522" i="12"/>
  <c r="U522" i="12"/>
  <c r="V522" i="12"/>
  <c r="W522" i="12"/>
  <c r="X522" i="12"/>
  <c r="Y522" i="12"/>
  <c r="Z522" i="12"/>
  <c r="AA522" i="12"/>
  <c r="AB522" i="12"/>
  <c r="AC522" i="12"/>
  <c r="AD522" i="12"/>
  <c r="AE522" i="12"/>
  <c r="AF522" i="12"/>
  <c r="AG522" i="12"/>
  <c r="AH522" i="12"/>
  <c r="AI522" i="12"/>
  <c r="AJ522" i="12"/>
  <c r="AK522" i="12"/>
  <c r="AL522" i="12"/>
  <c r="AM522" i="12"/>
  <c r="AN522" i="12"/>
  <c r="AO522" i="12"/>
  <c r="AP522" i="12"/>
  <c r="AQ522" i="12"/>
  <c r="AR522" i="12"/>
  <c r="AS522" i="12"/>
  <c r="AT522" i="12"/>
  <c r="BR522" i="12" s="1"/>
  <c r="AU522" i="12"/>
  <c r="AV522" i="12"/>
  <c r="AW522" i="12"/>
  <c r="AX522" i="12"/>
  <c r="BN522" i="12"/>
  <c r="C523" i="12"/>
  <c r="D523" i="12"/>
  <c r="E523" i="12"/>
  <c r="F523" i="12"/>
  <c r="G523" i="12"/>
  <c r="H523" i="12"/>
  <c r="I523" i="12"/>
  <c r="J523" i="12"/>
  <c r="K523" i="12"/>
  <c r="L523" i="12"/>
  <c r="M523" i="12"/>
  <c r="N523" i="12"/>
  <c r="O523" i="12"/>
  <c r="P523" i="12"/>
  <c r="Q523" i="12"/>
  <c r="R523" i="12"/>
  <c r="S523" i="12"/>
  <c r="T523" i="12"/>
  <c r="U523" i="12"/>
  <c r="V523" i="12"/>
  <c r="W523" i="12"/>
  <c r="X523" i="12"/>
  <c r="Y523" i="12"/>
  <c r="Z523" i="12"/>
  <c r="AA523" i="12"/>
  <c r="AB523" i="12"/>
  <c r="AC523" i="12"/>
  <c r="AD523" i="12"/>
  <c r="AE523" i="12"/>
  <c r="AF523" i="12"/>
  <c r="AG523" i="12"/>
  <c r="AH523" i="12"/>
  <c r="BF523" i="12" s="1"/>
  <c r="AI523" i="12"/>
  <c r="AJ523" i="12"/>
  <c r="AK523" i="12"/>
  <c r="AL523" i="12"/>
  <c r="AM523" i="12"/>
  <c r="AN523" i="12"/>
  <c r="AO523" i="12"/>
  <c r="AP523" i="12"/>
  <c r="AQ523" i="12"/>
  <c r="AR523" i="12"/>
  <c r="AS523" i="12"/>
  <c r="AT523" i="12"/>
  <c r="AU523" i="12"/>
  <c r="AV523" i="12"/>
  <c r="AW523" i="12"/>
  <c r="AX523" i="12"/>
  <c r="BG523" i="12"/>
  <c r="C524" i="12"/>
  <c r="D524" i="12"/>
  <c r="E524" i="12"/>
  <c r="F524" i="12"/>
  <c r="G524" i="12"/>
  <c r="H524" i="12"/>
  <c r="I524" i="12"/>
  <c r="J524" i="12"/>
  <c r="K524" i="12"/>
  <c r="L524" i="12"/>
  <c r="M524" i="12"/>
  <c r="N524" i="12"/>
  <c r="O524" i="12"/>
  <c r="P524" i="12"/>
  <c r="Q524" i="12"/>
  <c r="R524" i="12"/>
  <c r="S524" i="12"/>
  <c r="T524" i="12"/>
  <c r="U524" i="12"/>
  <c r="V524" i="12"/>
  <c r="W524" i="12"/>
  <c r="X524" i="12"/>
  <c r="Y524" i="12"/>
  <c r="Z524" i="12"/>
  <c r="AA524" i="12"/>
  <c r="AB524" i="12"/>
  <c r="AZ524" i="12" s="1"/>
  <c r="AC524" i="12"/>
  <c r="AD524" i="12"/>
  <c r="AE524" i="12"/>
  <c r="AF524" i="12"/>
  <c r="BD524" i="12" s="1"/>
  <c r="AG524" i="12"/>
  <c r="AH524" i="12"/>
  <c r="AI524" i="12"/>
  <c r="AJ524" i="12"/>
  <c r="AK524" i="12"/>
  <c r="AL524" i="12"/>
  <c r="AM524" i="12"/>
  <c r="AN524" i="12"/>
  <c r="AO524" i="12"/>
  <c r="AP524" i="12"/>
  <c r="AQ524" i="12"/>
  <c r="BO524" i="12" s="1"/>
  <c r="AR524" i="12"/>
  <c r="AS524" i="12"/>
  <c r="AT524" i="12"/>
  <c r="AU524" i="12"/>
  <c r="AV524" i="12"/>
  <c r="AW524" i="12"/>
  <c r="AX524" i="12"/>
  <c r="BG524" i="12"/>
  <c r="BJ524" i="12"/>
  <c r="BV524" i="12"/>
  <c r="C525" i="12"/>
  <c r="D525" i="12"/>
  <c r="E525" i="12"/>
  <c r="F525" i="12"/>
  <c r="G525" i="12"/>
  <c r="H525" i="12"/>
  <c r="BD525" i="12" s="1"/>
  <c r="I525" i="12"/>
  <c r="J525" i="12"/>
  <c r="K525" i="12"/>
  <c r="L525" i="12"/>
  <c r="M525" i="12"/>
  <c r="N525" i="12"/>
  <c r="O525" i="12"/>
  <c r="P525" i="12"/>
  <c r="Q525" i="12"/>
  <c r="R525" i="12"/>
  <c r="S525" i="12"/>
  <c r="T525" i="12"/>
  <c r="U525" i="12"/>
  <c r="V525" i="12"/>
  <c r="W525" i="12"/>
  <c r="X525" i="12"/>
  <c r="BT525" i="12" s="1"/>
  <c r="Y525" i="12"/>
  <c r="Z525" i="12"/>
  <c r="AA525" i="12"/>
  <c r="AB525" i="12"/>
  <c r="AC525" i="12"/>
  <c r="AD525" i="12"/>
  <c r="AE525" i="12"/>
  <c r="AF525" i="12"/>
  <c r="AG525" i="12"/>
  <c r="AH525" i="12"/>
  <c r="AI525" i="12"/>
  <c r="AJ525" i="12"/>
  <c r="AK525" i="12"/>
  <c r="AL525" i="12"/>
  <c r="AM525" i="12"/>
  <c r="AN525" i="12"/>
  <c r="AO525" i="12"/>
  <c r="AP525" i="12"/>
  <c r="AQ525" i="12"/>
  <c r="AR525" i="12"/>
  <c r="AS525" i="12"/>
  <c r="AT525" i="12"/>
  <c r="AU525" i="12"/>
  <c r="AV525" i="12"/>
  <c r="AW525" i="12"/>
  <c r="AX525" i="12"/>
  <c r="BH525" i="12"/>
  <c r="BU525" i="12"/>
  <c r="C526" i="12"/>
  <c r="D526" i="12"/>
  <c r="E526" i="12"/>
  <c r="F526" i="12"/>
  <c r="G526" i="12"/>
  <c r="H526" i="12"/>
  <c r="I526" i="12"/>
  <c r="J526" i="12"/>
  <c r="K526" i="12"/>
  <c r="L526" i="12"/>
  <c r="M526" i="12"/>
  <c r="N526" i="12"/>
  <c r="O526" i="12"/>
  <c r="P526" i="12"/>
  <c r="Q526" i="12"/>
  <c r="R526" i="12"/>
  <c r="S526" i="12"/>
  <c r="T526" i="12"/>
  <c r="U526" i="12"/>
  <c r="V526" i="12"/>
  <c r="W526" i="12"/>
  <c r="X526" i="12"/>
  <c r="Y526" i="12"/>
  <c r="Z526" i="12"/>
  <c r="AA526" i="12"/>
  <c r="AB526" i="12"/>
  <c r="AC526" i="12"/>
  <c r="AD526" i="12"/>
  <c r="AE526" i="12"/>
  <c r="AF526" i="12"/>
  <c r="AG526" i="12"/>
  <c r="AH526" i="12"/>
  <c r="AI526" i="12"/>
  <c r="AJ526" i="12"/>
  <c r="BH526" i="12" s="1"/>
  <c r="AK526" i="12"/>
  <c r="AL526" i="12"/>
  <c r="AM526" i="12"/>
  <c r="AN526" i="12"/>
  <c r="AO526" i="12"/>
  <c r="AP526" i="12"/>
  <c r="AQ526" i="12"/>
  <c r="AR526" i="12"/>
  <c r="AS526" i="12"/>
  <c r="BQ526" i="12" s="1"/>
  <c r="AT526" i="12"/>
  <c r="AU526" i="12"/>
  <c r="AV526" i="12"/>
  <c r="AW526" i="12"/>
  <c r="AX526" i="12"/>
  <c r="BD526" i="12"/>
  <c r="BI526" i="12"/>
  <c r="BL526" i="12"/>
  <c r="C527" i="12"/>
  <c r="D527" i="12"/>
  <c r="E527" i="12"/>
  <c r="F527" i="12"/>
  <c r="G527" i="12"/>
  <c r="H527" i="12"/>
  <c r="I527" i="12"/>
  <c r="J527" i="12"/>
  <c r="K527" i="12"/>
  <c r="BG527" i="12" s="1"/>
  <c r="L527" i="12"/>
  <c r="M527" i="12"/>
  <c r="N527" i="12"/>
  <c r="O527" i="12"/>
  <c r="P527" i="12"/>
  <c r="Q527" i="12"/>
  <c r="R527" i="12"/>
  <c r="S527" i="12"/>
  <c r="T527" i="12"/>
  <c r="U527" i="12"/>
  <c r="V527" i="12"/>
  <c r="W527" i="12"/>
  <c r="X527" i="12"/>
  <c r="Y527" i="12"/>
  <c r="BU527" i="12" s="1"/>
  <c r="Z527" i="12"/>
  <c r="AA527" i="12"/>
  <c r="AB527" i="12"/>
  <c r="AC527" i="12"/>
  <c r="AD527" i="12"/>
  <c r="AE527" i="12"/>
  <c r="AF527" i="12"/>
  <c r="AG527" i="12"/>
  <c r="BE527" i="12" s="1"/>
  <c r="AH527" i="12"/>
  <c r="AI527" i="12"/>
  <c r="AJ527" i="12"/>
  <c r="AK527" i="12"/>
  <c r="AL527" i="12"/>
  <c r="AM527" i="12"/>
  <c r="AN527" i="12"/>
  <c r="AO527" i="12"/>
  <c r="AP527" i="12"/>
  <c r="AQ527" i="12"/>
  <c r="BO527" i="12" s="1"/>
  <c r="AR527" i="12"/>
  <c r="AS527" i="12"/>
  <c r="AT527" i="12"/>
  <c r="AU527" i="12"/>
  <c r="AV527" i="12"/>
  <c r="AW527" i="12"/>
  <c r="AX527" i="12"/>
  <c r="BF527" i="12"/>
  <c r="C528" i="12"/>
  <c r="D528" i="12"/>
  <c r="E528" i="12"/>
  <c r="F528" i="12"/>
  <c r="G528" i="12"/>
  <c r="H528" i="12"/>
  <c r="BD528" i="12" s="1"/>
  <c r="I528" i="12"/>
  <c r="J528" i="12"/>
  <c r="K528" i="12"/>
  <c r="L528" i="12"/>
  <c r="M528" i="12"/>
  <c r="N528" i="12"/>
  <c r="O528" i="12"/>
  <c r="P528" i="12"/>
  <c r="BL528" i="12" s="1"/>
  <c r="Q528" i="12"/>
  <c r="R528" i="12"/>
  <c r="S528" i="12"/>
  <c r="T528" i="12"/>
  <c r="U528" i="12"/>
  <c r="V528" i="12"/>
  <c r="W528" i="12"/>
  <c r="X528" i="12"/>
  <c r="BT528" i="12" s="1"/>
  <c r="Y528" i="12"/>
  <c r="Z528" i="12"/>
  <c r="AA528" i="12"/>
  <c r="AB528" i="12"/>
  <c r="AC528" i="12"/>
  <c r="AD528" i="12"/>
  <c r="AE528" i="12"/>
  <c r="AF528" i="12"/>
  <c r="AG528" i="12"/>
  <c r="AH528" i="12"/>
  <c r="AI528" i="12"/>
  <c r="AJ528" i="12"/>
  <c r="AK528" i="12"/>
  <c r="AL528" i="12"/>
  <c r="AM528" i="12"/>
  <c r="AN528" i="12"/>
  <c r="AO528" i="12"/>
  <c r="AP528" i="12"/>
  <c r="AQ528" i="12"/>
  <c r="AR528" i="12"/>
  <c r="AS528" i="12"/>
  <c r="AT528" i="12"/>
  <c r="AU528" i="12"/>
  <c r="AV528" i="12"/>
  <c r="AW528" i="12"/>
  <c r="AX528" i="12"/>
  <c r="BH528" i="12"/>
  <c r="C529" i="12"/>
  <c r="D529" i="12"/>
  <c r="E529" i="12"/>
  <c r="F529" i="12"/>
  <c r="G529" i="12"/>
  <c r="H529" i="12"/>
  <c r="I529" i="12"/>
  <c r="J529" i="12"/>
  <c r="K529" i="12"/>
  <c r="L529" i="12"/>
  <c r="M529" i="12"/>
  <c r="N529" i="12"/>
  <c r="O529" i="12"/>
  <c r="P529" i="12"/>
  <c r="Q529" i="12"/>
  <c r="R529" i="12"/>
  <c r="S529" i="12"/>
  <c r="T529" i="12"/>
  <c r="U529" i="12"/>
  <c r="V529" i="12"/>
  <c r="W529" i="12"/>
  <c r="X529" i="12"/>
  <c r="Y529" i="12"/>
  <c r="Z529" i="12"/>
  <c r="AA529" i="12"/>
  <c r="AB529" i="12"/>
  <c r="AC529" i="12"/>
  <c r="AD529" i="12"/>
  <c r="AE529" i="12"/>
  <c r="AF529" i="12"/>
  <c r="AG529" i="12"/>
  <c r="AH529" i="12"/>
  <c r="AI529" i="12"/>
  <c r="AJ529" i="12"/>
  <c r="BH529" i="12" s="1"/>
  <c r="AK529" i="12"/>
  <c r="AL529" i="12"/>
  <c r="AM529" i="12"/>
  <c r="AN529" i="12"/>
  <c r="AO529" i="12"/>
  <c r="AP529" i="12"/>
  <c r="AQ529" i="12"/>
  <c r="AR529" i="12"/>
  <c r="AS529" i="12"/>
  <c r="BQ529" i="12" s="1"/>
  <c r="AT529" i="12"/>
  <c r="AU529" i="12"/>
  <c r="AV529" i="12"/>
  <c r="AW529" i="12"/>
  <c r="AX529" i="12"/>
  <c r="BG529" i="12"/>
  <c r="C530" i="12"/>
  <c r="D530" i="12"/>
  <c r="E530" i="12"/>
  <c r="F530" i="12"/>
  <c r="G530" i="12"/>
  <c r="H530" i="12"/>
  <c r="I530" i="12"/>
  <c r="J530" i="12"/>
  <c r="K530" i="12"/>
  <c r="L530" i="12"/>
  <c r="M530" i="12"/>
  <c r="N530" i="12"/>
  <c r="O530" i="12"/>
  <c r="P530" i="12"/>
  <c r="Q530" i="12"/>
  <c r="BM530" i="12" s="1"/>
  <c r="R530" i="12"/>
  <c r="S530" i="12"/>
  <c r="T530" i="12"/>
  <c r="U530" i="12"/>
  <c r="V530" i="12"/>
  <c r="W530" i="12"/>
  <c r="X530" i="12"/>
  <c r="Y530" i="12"/>
  <c r="Z530" i="12"/>
  <c r="AA530" i="12"/>
  <c r="AB530" i="12"/>
  <c r="AC530" i="12"/>
  <c r="AD530" i="12"/>
  <c r="AE530" i="12"/>
  <c r="AF530" i="12"/>
  <c r="AG530" i="12"/>
  <c r="AH530" i="12"/>
  <c r="AI530" i="12"/>
  <c r="AJ530" i="12"/>
  <c r="AK530" i="12"/>
  <c r="AL530" i="12"/>
  <c r="AM530" i="12"/>
  <c r="AN530" i="12"/>
  <c r="BL530" i="12" s="1"/>
  <c r="AO530" i="12"/>
  <c r="AP530" i="12"/>
  <c r="AQ530" i="12"/>
  <c r="AR530" i="12"/>
  <c r="BP530" i="12" s="1"/>
  <c r="AS530" i="12"/>
  <c r="AT530" i="12"/>
  <c r="AU530" i="12"/>
  <c r="AV530" i="12"/>
  <c r="AW530" i="12"/>
  <c r="AX530" i="12"/>
  <c r="AZ530" i="12"/>
  <c r="BH530" i="12"/>
  <c r="C531" i="12"/>
  <c r="D531" i="12"/>
  <c r="E531" i="12"/>
  <c r="F531" i="12"/>
  <c r="G531" i="12"/>
  <c r="H531" i="12"/>
  <c r="I531" i="12"/>
  <c r="J531" i="12"/>
  <c r="K531" i="12"/>
  <c r="L531" i="12"/>
  <c r="M531" i="12"/>
  <c r="N531" i="12"/>
  <c r="O531" i="12"/>
  <c r="BK531" i="12" s="1"/>
  <c r="P531" i="12"/>
  <c r="Q531" i="12"/>
  <c r="R531" i="12"/>
  <c r="S531" i="12"/>
  <c r="T531" i="12"/>
  <c r="U531" i="12"/>
  <c r="V531" i="12"/>
  <c r="W531" i="12"/>
  <c r="X531" i="12"/>
  <c r="Y531" i="12"/>
  <c r="Z531" i="12"/>
  <c r="AA531" i="12"/>
  <c r="AB531" i="12"/>
  <c r="AC531" i="12"/>
  <c r="AD531" i="12"/>
  <c r="AE531" i="12"/>
  <c r="AF531" i="12"/>
  <c r="AG531" i="12"/>
  <c r="AH531" i="12"/>
  <c r="AI531" i="12"/>
  <c r="AJ531" i="12"/>
  <c r="AK531" i="12"/>
  <c r="AL531" i="12"/>
  <c r="BJ531" i="12" s="1"/>
  <c r="AM531" i="12"/>
  <c r="AN531" i="12"/>
  <c r="AO531" i="12"/>
  <c r="AP531" i="12"/>
  <c r="AQ531" i="12"/>
  <c r="AR531" i="12"/>
  <c r="AS531" i="12"/>
  <c r="AT531" i="12"/>
  <c r="AU531" i="12"/>
  <c r="AV531" i="12"/>
  <c r="AW531" i="12"/>
  <c r="AX531" i="12"/>
  <c r="C532" i="12"/>
  <c r="D532" i="12"/>
  <c r="E532" i="12"/>
  <c r="F532" i="12"/>
  <c r="G532" i="12"/>
  <c r="BC532" i="12" s="1"/>
  <c r="H532" i="12"/>
  <c r="I532" i="12"/>
  <c r="J532" i="12"/>
  <c r="K532" i="12"/>
  <c r="L532" i="12"/>
  <c r="M532" i="12"/>
  <c r="N532" i="12"/>
  <c r="O532" i="12"/>
  <c r="P532" i="12"/>
  <c r="Q532" i="12"/>
  <c r="R532" i="12"/>
  <c r="S532" i="12"/>
  <c r="T532" i="12"/>
  <c r="U532" i="12"/>
  <c r="V532" i="12"/>
  <c r="W532" i="12"/>
  <c r="X532" i="12"/>
  <c r="Y532" i="12"/>
  <c r="Z532" i="12"/>
  <c r="AA532" i="12"/>
  <c r="AB532" i="12"/>
  <c r="AC532" i="12"/>
  <c r="AD532" i="12"/>
  <c r="AE532" i="12"/>
  <c r="AF532" i="12"/>
  <c r="AG532" i="12"/>
  <c r="AH532" i="12"/>
  <c r="AI532" i="12"/>
  <c r="AJ532" i="12"/>
  <c r="AK532" i="12"/>
  <c r="AL532" i="12"/>
  <c r="AM532" i="12"/>
  <c r="AN532" i="12"/>
  <c r="AO532" i="12"/>
  <c r="AP532" i="12"/>
  <c r="AQ532" i="12"/>
  <c r="AR532" i="12"/>
  <c r="AS532" i="12"/>
  <c r="AT532" i="12"/>
  <c r="AU532" i="12"/>
  <c r="AV532" i="12"/>
  <c r="AW532" i="12"/>
  <c r="AX532" i="12"/>
  <c r="BD532" i="12"/>
  <c r="C533" i="12"/>
  <c r="D533" i="12"/>
  <c r="E533" i="12"/>
  <c r="F533" i="12"/>
  <c r="G533" i="12"/>
  <c r="H533" i="12"/>
  <c r="I533" i="12"/>
  <c r="J533" i="12"/>
  <c r="K533" i="12"/>
  <c r="L533" i="12"/>
  <c r="M533" i="12"/>
  <c r="N533" i="12"/>
  <c r="O533" i="12"/>
  <c r="P533" i="12"/>
  <c r="Q533" i="12"/>
  <c r="R533" i="12"/>
  <c r="S533" i="12"/>
  <c r="T533" i="12"/>
  <c r="U533" i="12"/>
  <c r="V533" i="12"/>
  <c r="W533" i="12"/>
  <c r="X533" i="12"/>
  <c r="Y533" i="12"/>
  <c r="Z533" i="12"/>
  <c r="AA533" i="12"/>
  <c r="AB533" i="12"/>
  <c r="AC533" i="12"/>
  <c r="AD533" i="12"/>
  <c r="AE533" i="12"/>
  <c r="AF533" i="12"/>
  <c r="AG533" i="12"/>
  <c r="AH533" i="12"/>
  <c r="AI533" i="12"/>
  <c r="AJ533" i="12"/>
  <c r="AK533" i="12"/>
  <c r="AL533" i="12"/>
  <c r="AM533" i="12"/>
  <c r="AN533" i="12"/>
  <c r="AO533" i="12"/>
  <c r="AP533" i="12"/>
  <c r="AQ533" i="12"/>
  <c r="AR533" i="12"/>
  <c r="BP533" i="12" s="1"/>
  <c r="AS533" i="12"/>
  <c r="AT533" i="12"/>
  <c r="AU533" i="12"/>
  <c r="AV533" i="12"/>
  <c r="AW533" i="12"/>
  <c r="AX533" i="12"/>
  <c r="BC533" i="12"/>
  <c r="C534" i="12"/>
  <c r="D534" i="12"/>
  <c r="E534" i="12"/>
  <c r="F534" i="12"/>
  <c r="G534" i="12"/>
  <c r="H534" i="12"/>
  <c r="I534" i="12"/>
  <c r="J534" i="12"/>
  <c r="BF534" i="12" s="1"/>
  <c r="K534" i="12"/>
  <c r="L534" i="12"/>
  <c r="M534" i="12"/>
  <c r="N534" i="12"/>
  <c r="O534" i="12"/>
  <c r="P534" i="12"/>
  <c r="Q534" i="12"/>
  <c r="R534" i="12"/>
  <c r="BN534" i="12" s="1"/>
  <c r="S534" i="12"/>
  <c r="T534" i="12"/>
  <c r="U534" i="12"/>
  <c r="V534" i="12"/>
  <c r="W534" i="12"/>
  <c r="X534" i="12"/>
  <c r="Y534" i="12"/>
  <c r="Z534" i="12"/>
  <c r="BV534" i="12" s="1"/>
  <c r="AA534" i="12"/>
  <c r="AB534" i="12"/>
  <c r="AC534" i="12"/>
  <c r="AD534" i="12"/>
  <c r="AE534" i="12"/>
  <c r="AF534" i="12"/>
  <c r="AG534" i="12"/>
  <c r="AH534" i="12"/>
  <c r="AI534" i="12"/>
  <c r="AJ534" i="12"/>
  <c r="AK534" i="12"/>
  <c r="AL534" i="12"/>
  <c r="AM534" i="12"/>
  <c r="AN534" i="12"/>
  <c r="AO534" i="12"/>
  <c r="AP534" i="12"/>
  <c r="AQ534" i="12"/>
  <c r="AR534" i="12"/>
  <c r="AS534" i="12"/>
  <c r="AT534" i="12"/>
  <c r="AU534" i="12"/>
  <c r="AV534" i="12"/>
  <c r="AW534" i="12"/>
  <c r="AX534" i="12"/>
  <c r="BM534" i="12"/>
  <c r="C535" i="12"/>
  <c r="D535" i="12"/>
  <c r="E535" i="12"/>
  <c r="F535" i="12"/>
  <c r="G535" i="12"/>
  <c r="BC535" i="12" s="1"/>
  <c r="H535" i="12"/>
  <c r="I535" i="12"/>
  <c r="J535" i="12"/>
  <c r="K535" i="12"/>
  <c r="L535" i="12"/>
  <c r="M535" i="12"/>
  <c r="N535" i="12"/>
  <c r="O535" i="12"/>
  <c r="P535" i="12"/>
  <c r="Q535" i="12"/>
  <c r="R535" i="12"/>
  <c r="S535" i="12"/>
  <c r="T535" i="12"/>
  <c r="U535" i="12"/>
  <c r="V535" i="12"/>
  <c r="W535" i="12"/>
  <c r="X535" i="12"/>
  <c r="Y535" i="12"/>
  <c r="Z535" i="12"/>
  <c r="AA535" i="12"/>
  <c r="AB535" i="12"/>
  <c r="AC535" i="12"/>
  <c r="AD535" i="12"/>
  <c r="AE535" i="12"/>
  <c r="AF535" i="12"/>
  <c r="AG535" i="12"/>
  <c r="AH535" i="12"/>
  <c r="AI535" i="12"/>
  <c r="AJ535" i="12"/>
  <c r="AK535" i="12"/>
  <c r="AL535" i="12"/>
  <c r="AM535" i="12"/>
  <c r="AN535" i="12"/>
  <c r="AO535" i="12"/>
  <c r="AP535" i="12"/>
  <c r="AQ535" i="12"/>
  <c r="AR535" i="12"/>
  <c r="AS535" i="12"/>
  <c r="AT535" i="12"/>
  <c r="AU535" i="12"/>
  <c r="AV535" i="12"/>
  <c r="AW535" i="12"/>
  <c r="AX535" i="12"/>
  <c r="BM535" i="12"/>
  <c r="C536" i="12"/>
  <c r="D536" i="12"/>
  <c r="E536" i="12"/>
  <c r="F536" i="12"/>
  <c r="G536" i="12"/>
  <c r="H536" i="12"/>
  <c r="I536" i="12"/>
  <c r="J536" i="12"/>
  <c r="BF536" i="12" s="1"/>
  <c r="K536" i="12"/>
  <c r="L536" i="12"/>
  <c r="M536" i="12"/>
  <c r="N536" i="12"/>
  <c r="O536" i="12"/>
  <c r="P536" i="12"/>
  <c r="Q536" i="12"/>
  <c r="R536" i="12"/>
  <c r="BN536" i="12" s="1"/>
  <c r="S536" i="12"/>
  <c r="T536" i="12"/>
  <c r="U536" i="12"/>
  <c r="V536" i="12"/>
  <c r="BR536" i="12" s="1"/>
  <c r="W536" i="12"/>
  <c r="X536" i="12"/>
  <c r="Y536" i="12"/>
  <c r="Z536" i="12"/>
  <c r="AA536" i="12"/>
  <c r="AB536" i="12"/>
  <c r="AC536" i="12"/>
  <c r="AD536" i="12"/>
  <c r="AE536" i="12"/>
  <c r="AF536" i="12"/>
  <c r="AG536" i="12"/>
  <c r="AH536" i="12"/>
  <c r="AI536" i="12"/>
  <c r="BG536" i="12" s="1"/>
  <c r="AJ536" i="12"/>
  <c r="AK536" i="12"/>
  <c r="AL536" i="12"/>
  <c r="BJ536" i="12" s="1"/>
  <c r="AM536" i="12"/>
  <c r="AN536" i="12"/>
  <c r="AO536" i="12"/>
  <c r="AP536" i="12"/>
  <c r="AQ536" i="12"/>
  <c r="AR536" i="12"/>
  <c r="AS536" i="12"/>
  <c r="AT536" i="12"/>
  <c r="AU536" i="12"/>
  <c r="BS536" i="12" s="1"/>
  <c r="AV536" i="12"/>
  <c r="AW536" i="12"/>
  <c r="AX536" i="12"/>
  <c r="C537" i="12"/>
  <c r="D537" i="12"/>
  <c r="E537" i="12"/>
  <c r="F537" i="12"/>
  <c r="G537" i="12"/>
  <c r="H537" i="12"/>
  <c r="I537" i="12"/>
  <c r="J537" i="12"/>
  <c r="K537" i="12"/>
  <c r="L537" i="12"/>
  <c r="M537" i="12"/>
  <c r="N537" i="12"/>
  <c r="O537" i="12"/>
  <c r="P537" i="12"/>
  <c r="Q537" i="12"/>
  <c r="R537" i="12"/>
  <c r="S537" i="12"/>
  <c r="BO537" i="12" s="1"/>
  <c r="T537" i="12"/>
  <c r="U537" i="12"/>
  <c r="V537" i="12"/>
  <c r="W537" i="12"/>
  <c r="X537" i="12"/>
  <c r="Y537" i="12"/>
  <c r="Z537" i="12"/>
  <c r="AA537" i="12"/>
  <c r="AB537" i="12"/>
  <c r="AC537" i="12"/>
  <c r="AD537" i="12"/>
  <c r="AE537" i="12"/>
  <c r="AF537" i="12"/>
  <c r="AG537" i="12"/>
  <c r="AH537" i="12"/>
  <c r="AI537" i="12"/>
  <c r="AJ537" i="12"/>
  <c r="AK537" i="12"/>
  <c r="AL537" i="12"/>
  <c r="AM537" i="12"/>
  <c r="AN537" i="12"/>
  <c r="AO537" i="12"/>
  <c r="AP537" i="12"/>
  <c r="AQ537" i="12"/>
  <c r="AR537" i="12"/>
  <c r="AS537" i="12"/>
  <c r="AT537" i="12"/>
  <c r="AU537" i="12"/>
  <c r="AV537" i="12"/>
  <c r="AW537" i="12"/>
  <c r="AX537" i="12"/>
  <c r="BG537" i="12"/>
  <c r="C538" i="12"/>
  <c r="D538" i="12"/>
  <c r="AZ538" i="12" s="1"/>
  <c r="E538" i="12"/>
  <c r="F538" i="12"/>
  <c r="G538" i="12"/>
  <c r="H538" i="12"/>
  <c r="I538" i="12"/>
  <c r="BE538" i="12" s="1"/>
  <c r="J538" i="12"/>
  <c r="K538" i="12"/>
  <c r="L538" i="12"/>
  <c r="M538" i="12"/>
  <c r="BI538" i="12" s="1"/>
  <c r="N538" i="12"/>
  <c r="O538" i="12"/>
  <c r="P538" i="12"/>
  <c r="Q538" i="12"/>
  <c r="R538" i="12"/>
  <c r="S538" i="12"/>
  <c r="T538" i="12"/>
  <c r="U538" i="12"/>
  <c r="V538" i="12"/>
  <c r="W538" i="12"/>
  <c r="X538" i="12"/>
  <c r="Y538" i="12"/>
  <c r="Z538" i="12"/>
  <c r="AA538" i="12"/>
  <c r="AB538" i="12"/>
  <c r="AC538" i="12"/>
  <c r="AD538" i="12"/>
  <c r="AE538" i="12"/>
  <c r="AF538" i="12"/>
  <c r="AG538" i="12"/>
  <c r="AH538" i="12"/>
  <c r="AI538" i="12"/>
  <c r="AJ538" i="12"/>
  <c r="AK538" i="12"/>
  <c r="AL538" i="12"/>
  <c r="BJ538" i="12" s="1"/>
  <c r="AM538" i="12"/>
  <c r="AN538" i="12"/>
  <c r="AO538" i="12"/>
  <c r="AP538" i="12"/>
  <c r="AQ538" i="12"/>
  <c r="AR538" i="12"/>
  <c r="AS538" i="12"/>
  <c r="AT538" i="12"/>
  <c r="AU538" i="12"/>
  <c r="AV538" i="12"/>
  <c r="AW538" i="12"/>
  <c r="AX538" i="12"/>
  <c r="BH538" i="12"/>
  <c r="BR538" i="12"/>
  <c r="BT538" i="12"/>
  <c r="C539" i="12"/>
  <c r="D539" i="12"/>
  <c r="E539" i="12"/>
  <c r="F539" i="12"/>
  <c r="G539" i="12"/>
  <c r="H539" i="12"/>
  <c r="I539" i="12"/>
  <c r="J539" i="12"/>
  <c r="BF539" i="12" s="1"/>
  <c r="K539" i="12"/>
  <c r="BG539" i="12" s="1"/>
  <c r="L539" i="12"/>
  <c r="M539" i="12"/>
  <c r="N539" i="12"/>
  <c r="O539" i="12"/>
  <c r="P539" i="12"/>
  <c r="Q539" i="12"/>
  <c r="R539" i="12"/>
  <c r="BN539" i="12" s="1"/>
  <c r="S539" i="12"/>
  <c r="T539" i="12"/>
  <c r="U539" i="12"/>
  <c r="V539" i="12"/>
  <c r="W539" i="12"/>
  <c r="X539" i="12"/>
  <c r="Y539" i="12"/>
  <c r="Z539" i="12"/>
  <c r="BV539" i="12" s="1"/>
  <c r="AA539" i="12"/>
  <c r="AB539" i="12"/>
  <c r="AC539" i="12"/>
  <c r="AD539" i="12"/>
  <c r="AE539" i="12"/>
  <c r="AF539" i="12"/>
  <c r="AG539" i="12"/>
  <c r="AH539" i="12"/>
  <c r="AI539" i="12"/>
  <c r="AJ539" i="12"/>
  <c r="AK539" i="12"/>
  <c r="AL539" i="12"/>
  <c r="AM539" i="12"/>
  <c r="AN539" i="12"/>
  <c r="AO539" i="12"/>
  <c r="AP539" i="12"/>
  <c r="AQ539" i="12"/>
  <c r="AR539" i="12"/>
  <c r="AS539" i="12"/>
  <c r="AT539" i="12"/>
  <c r="AU539" i="12"/>
  <c r="AV539" i="12"/>
  <c r="AW539" i="12"/>
  <c r="AX539" i="12"/>
  <c r="BC539" i="12"/>
  <c r="BS539" i="12"/>
  <c r="C540" i="12"/>
  <c r="D540" i="12"/>
  <c r="E540" i="12"/>
  <c r="F540" i="12"/>
  <c r="G540" i="12"/>
  <c r="H540" i="12"/>
  <c r="I540" i="12"/>
  <c r="J540" i="12"/>
  <c r="K540" i="12"/>
  <c r="L540" i="12"/>
  <c r="M540" i="12"/>
  <c r="N540" i="12"/>
  <c r="O540" i="12"/>
  <c r="P540" i="12"/>
  <c r="Q540" i="12"/>
  <c r="R540" i="12"/>
  <c r="S540" i="12"/>
  <c r="T540" i="12"/>
  <c r="U540" i="12"/>
  <c r="V540" i="12"/>
  <c r="W540" i="12"/>
  <c r="X540" i="12"/>
  <c r="Y540" i="12"/>
  <c r="Z540" i="12"/>
  <c r="AA540" i="12"/>
  <c r="AB540" i="12"/>
  <c r="AC540" i="12"/>
  <c r="AD540" i="12"/>
  <c r="AE540" i="12"/>
  <c r="AF540" i="12"/>
  <c r="AG540" i="12"/>
  <c r="AH540" i="12"/>
  <c r="AI540" i="12"/>
  <c r="AJ540" i="12"/>
  <c r="AK540" i="12"/>
  <c r="AL540" i="12"/>
  <c r="AM540" i="12"/>
  <c r="AN540" i="12"/>
  <c r="AO540" i="12"/>
  <c r="AP540" i="12"/>
  <c r="AQ540" i="12"/>
  <c r="AR540" i="12"/>
  <c r="AS540" i="12"/>
  <c r="AT540" i="12"/>
  <c r="AU540" i="12"/>
  <c r="AV540" i="12"/>
  <c r="AW540" i="12"/>
  <c r="AX540" i="12"/>
  <c r="AY540" i="12"/>
  <c r="AZ540" i="12"/>
  <c r="BA540" i="12"/>
  <c r="BB540" i="12"/>
  <c r="BC540" i="12"/>
  <c r="BD540" i="12"/>
  <c r="BE540" i="12"/>
  <c r="BF540" i="12"/>
  <c r="BG540" i="12"/>
  <c r="BH540" i="12"/>
  <c r="BI540" i="12"/>
  <c r="BJ540" i="12"/>
  <c r="BK540" i="12"/>
  <c r="BL540" i="12"/>
  <c r="BM540" i="12"/>
  <c r="BN540" i="12"/>
  <c r="BO540" i="12"/>
  <c r="BP540" i="12"/>
  <c r="BQ540" i="12"/>
  <c r="BR540" i="12"/>
  <c r="BS540" i="12"/>
  <c r="BT540" i="12"/>
  <c r="BU540" i="12"/>
  <c r="BV540" i="12"/>
  <c r="C541" i="12"/>
  <c r="D541" i="12"/>
  <c r="E541" i="12"/>
  <c r="F541" i="12"/>
  <c r="G541" i="12"/>
  <c r="H541" i="12"/>
  <c r="I541" i="12"/>
  <c r="J541" i="12"/>
  <c r="K541" i="12"/>
  <c r="L541" i="12"/>
  <c r="M541" i="12"/>
  <c r="N541" i="12"/>
  <c r="O541" i="12"/>
  <c r="P541" i="12"/>
  <c r="Q541" i="12"/>
  <c r="R541" i="12"/>
  <c r="S541" i="12"/>
  <c r="T541" i="12"/>
  <c r="U541" i="12"/>
  <c r="V541" i="12"/>
  <c r="W541" i="12"/>
  <c r="X541" i="12"/>
  <c r="Y541" i="12"/>
  <c r="Z541" i="12"/>
  <c r="AA541" i="12"/>
  <c r="AB541" i="12"/>
  <c r="AC541" i="12"/>
  <c r="AD541" i="12"/>
  <c r="AE541" i="12"/>
  <c r="AF541" i="12"/>
  <c r="AG541" i="12"/>
  <c r="AH541" i="12"/>
  <c r="AI541" i="12"/>
  <c r="AJ541" i="12"/>
  <c r="AK541" i="12"/>
  <c r="AL541" i="12"/>
  <c r="AM541" i="12"/>
  <c r="AN541" i="12"/>
  <c r="AO541" i="12"/>
  <c r="AP541" i="12"/>
  <c r="AQ541" i="12"/>
  <c r="AR541" i="12"/>
  <c r="AS541" i="12"/>
  <c r="AT541" i="12"/>
  <c r="AU541" i="12"/>
  <c r="AV541" i="12"/>
  <c r="AW541" i="12"/>
  <c r="AX541" i="12"/>
  <c r="BK541" i="12"/>
  <c r="BL541" i="12"/>
  <c r="C542" i="12"/>
  <c r="D542" i="12"/>
  <c r="E542" i="12"/>
  <c r="F542" i="12"/>
  <c r="G542" i="12"/>
  <c r="H542" i="12"/>
  <c r="I542" i="12"/>
  <c r="J542" i="12"/>
  <c r="K542" i="12"/>
  <c r="L542" i="12"/>
  <c r="M542" i="12"/>
  <c r="N542" i="12"/>
  <c r="O542" i="12"/>
  <c r="P542" i="12"/>
  <c r="Q542" i="12"/>
  <c r="R542" i="12"/>
  <c r="S542" i="12"/>
  <c r="T542" i="12"/>
  <c r="U542" i="12"/>
  <c r="V542" i="12"/>
  <c r="W542" i="12"/>
  <c r="X542" i="12"/>
  <c r="Y542" i="12"/>
  <c r="Z542" i="12"/>
  <c r="AA542" i="12"/>
  <c r="AB542" i="12"/>
  <c r="AZ542" i="12" s="1"/>
  <c r="AC542" i="12"/>
  <c r="AD542" i="12"/>
  <c r="AE542" i="12"/>
  <c r="AF542" i="12"/>
  <c r="AG542" i="12"/>
  <c r="AH542" i="12"/>
  <c r="AI542" i="12"/>
  <c r="AJ542" i="12"/>
  <c r="BH542" i="12" s="1"/>
  <c r="AK542" i="12"/>
  <c r="AL542" i="12"/>
  <c r="AM542" i="12"/>
  <c r="AN542" i="12"/>
  <c r="AO542" i="12"/>
  <c r="AP542" i="12"/>
  <c r="AQ542" i="12"/>
  <c r="AR542" i="12"/>
  <c r="AS542" i="12"/>
  <c r="AT542" i="12"/>
  <c r="AU542" i="12"/>
  <c r="AV542" i="12"/>
  <c r="AW542" i="12"/>
  <c r="BU542" i="12" s="1"/>
  <c r="AX542" i="12"/>
  <c r="BK542" i="12"/>
  <c r="C543" i="12"/>
  <c r="D543" i="12"/>
  <c r="E543" i="12"/>
  <c r="BA543" i="12" s="1"/>
  <c r="F543" i="12"/>
  <c r="G543" i="12"/>
  <c r="H543" i="12"/>
  <c r="BD543" i="12" s="1"/>
  <c r="I543" i="12"/>
  <c r="J543" i="12"/>
  <c r="K543" i="12"/>
  <c r="L543" i="12"/>
  <c r="M543" i="12"/>
  <c r="N543" i="12"/>
  <c r="O543" i="12"/>
  <c r="P543" i="12"/>
  <c r="Q543" i="12"/>
  <c r="R543" i="12"/>
  <c r="S543" i="12"/>
  <c r="T543" i="12"/>
  <c r="U543" i="12"/>
  <c r="V543" i="12"/>
  <c r="W543" i="12"/>
  <c r="X543" i="12"/>
  <c r="BT543" i="12" s="1"/>
  <c r="Y543" i="12"/>
  <c r="Z543" i="12"/>
  <c r="AA543" i="12"/>
  <c r="AB543" i="12"/>
  <c r="AC543" i="12"/>
  <c r="AD543" i="12"/>
  <c r="BB543" i="12" s="1"/>
  <c r="AE543" i="12"/>
  <c r="AF543" i="12"/>
  <c r="AG543" i="12"/>
  <c r="AH543" i="12"/>
  <c r="AI543" i="12"/>
  <c r="AJ543" i="12"/>
  <c r="AK543" i="12"/>
  <c r="AL543" i="12"/>
  <c r="AM543" i="12"/>
  <c r="AN543" i="12"/>
  <c r="AO543" i="12"/>
  <c r="BM543" i="12" s="1"/>
  <c r="AP543" i="12"/>
  <c r="AQ543" i="12"/>
  <c r="AR543" i="12"/>
  <c r="AS543" i="12"/>
  <c r="AT543" i="12"/>
  <c r="AU543" i="12"/>
  <c r="AV543" i="12"/>
  <c r="AW543" i="12"/>
  <c r="AX543" i="12"/>
  <c r="C544" i="12"/>
  <c r="D544" i="12"/>
  <c r="E544" i="12"/>
  <c r="F544" i="12"/>
  <c r="G544" i="12"/>
  <c r="H544" i="12"/>
  <c r="I544" i="12"/>
  <c r="J544" i="12"/>
  <c r="K544" i="12"/>
  <c r="L544" i="12"/>
  <c r="M544" i="12"/>
  <c r="N544" i="12"/>
  <c r="O544" i="12"/>
  <c r="BK544" i="12" s="1"/>
  <c r="P544" i="12"/>
  <c r="Q544" i="12"/>
  <c r="R544" i="12"/>
  <c r="S544" i="12"/>
  <c r="T544" i="12"/>
  <c r="U544" i="12"/>
  <c r="V544" i="12"/>
  <c r="W544" i="12"/>
  <c r="X544" i="12"/>
  <c r="Y544" i="12"/>
  <c r="Z544" i="12"/>
  <c r="AA544" i="12"/>
  <c r="AB544" i="12"/>
  <c r="AC544" i="12"/>
  <c r="AD544" i="12"/>
  <c r="AE544" i="12"/>
  <c r="AF544" i="12"/>
  <c r="AG544" i="12"/>
  <c r="AH544" i="12"/>
  <c r="AI544" i="12"/>
  <c r="AJ544" i="12"/>
  <c r="AK544" i="12"/>
  <c r="AL544" i="12"/>
  <c r="AM544" i="12"/>
  <c r="AN544" i="12"/>
  <c r="AO544" i="12"/>
  <c r="AP544" i="12"/>
  <c r="AQ544" i="12"/>
  <c r="AR544" i="12"/>
  <c r="AS544" i="12"/>
  <c r="AT544" i="12"/>
  <c r="AU544" i="12"/>
  <c r="AV544" i="12"/>
  <c r="AW544" i="12"/>
  <c r="AX544" i="12"/>
  <c r="C545" i="12"/>
  <c r="D545" i="12"/>
  <c r="E545" i="12"/>
  <c r="F545" i="12"/>
  <c r="G545" i="12"/>
  <c r="H545" i="12"/>
  <c r="I545" i="12"/>
  <c r="J545" i="12"/>
  <c r="K545" i="12"/>
  <c r="L545" i="12"/>
  <c r="M545" i="12"/>
  <c r="N545" i="12"/>
  <c r="O545" i="12"/>
  <c r="P545" i="12"/>
  <c r="Q545" i="12"/>
  <c r="R545" i="12"/>
  <c r="S545" i="12"/>
  <c r="T545" i="12"/>
  <c r="U545" i="12"/>
  <c r="V545" i="12"/>
  <c r="W545" i="12"/>
  <c r="X545" i="12"/>
  <c r="Y545" i="12"/>
  <c r="Z545" i="12"/>
  <c r="AA545" i="12"/>
  <c r="AB545" i="12"/>
  <c r="AC545" i="12"/>
  <c r="AD545" i="12"/>
  <c r="AE545" i="12"/>
  <c r="AF545" i="12"/>
  <c r="AG545" i="12"/>
  <c r="AH545" i="12"/>
  <c r="BF545" i="12" s="1"/>
  <c r="AI545" i="12"/>
  <c r="AJ545" i="12"/>
  <c r="AK545" i="12"/>
  <c r="AL545" i="12"/>
  <c r="BJ545" i="12" s="1"/>
  <c r="AM545" i="12"/>
  <c r="AN545" i="12"/>
  <c r="AO545" i="12"/>
  <c r="AP545" i="12"/>
  <c r="AQ545" i="12"/>
  <c r="AR545" i="12"/>
  <c r="AS545" i="12"/>
  <c r="AT545" i="12"/>
  <c r="AU545" i="12"/>
  <c r="BS545" i="12" s="1"/>
  <c r="AV545" i="12"/>
  <c r="AW545" i="12"/>
  <c r="AX545" i="12"/>
  <c r="BV545" i="12" s="1"/>
  <c r="BD545" i="12"/>
  <c r="C546" i="12"/>
  <c r="D546" i="12"/>
  <c r="E546" i="12"/>
  <c r="F546" i="12"/>
  <c r="G546" i="12"/>
  <c r="H546" i="12"/>
  <c r="I546" i="12"/>
  <c r="J546" i="12"/>
  <c r="K546" i="12"/>
  <c r="L546" i="12"/>
  <c r="M546" i="12"/>
  <c r="N546" i="12"/>
  <c r="O546" i="12"/>
  <c r="P546" i="12"/>
  <c r="Q546" i="12"/>
  <c r="R546" i="12"/>
  <c r="S546" i="12"/>
  <c r="T546" i="12"/>
  <c r="U546" i="12"/>
  <c r="V546" i="12"/>
  <c r="W546" i="12"/>
  <c r="X546" i="12"/>
  <c r="Y546" i="12"/>
  <c r="Z546" i="12"/>
  <c r="AA546" i="12"/>
  <c r="AB546" i="12"/>
  <c r="AC546" i="12"/>
  <c r="BA546" i="12" s="1"/>
  <c r="AD546" i="12"/>
  <c r="AE546" i="12"/>
  <c r="AF546" i="12"/>
  <c r="AG546" i="12"/>
  <c r="AH546" i="12"/>
  <c r="AI546" i="12"/>
  <c r="AJ546" i="12"/>
  <c r="AK546" i="12"/>
  <c r="BI546" i="12" s="1"/>
  <c r="AL546" i="12"/>
  <c r="AM546" i="12"/>
  <c r="AN546" i="12"/>
  <c r="BL546" i="12" s="1"/>
  <c r="AO546" i="12"/>
  <c r="BM546" i="12" s="1"/>
  <c r="AP546" i="12"/>
  <c r="AQ546" i="12"/>
  <c r="AR546" i="12"/>
  <c r="AS546" i="12"/>
  <c r="AT546" i="12"/>
  <c r="AU546" i="12"/>
  <c r="AV546" i="12"/>
  <c r="BT546" i="12" s="1"/>
  <c r="AW546" i="12"/>
  <c r="AX546" i="12"/>
  <c r="BC546" i="12"/>
  <c r="BD546" i="12"/>
  <c r="BH546" i="12"/>
  <c r="BK546" i="12"/>
  <c r="C547" i="12"/>
  <c r="D547" i="12"/>
  <c r="E547" i="12"/>
  <c r="F547" i="12"/>
  <c r="G547" i="12"/>
  <c r="H547" i="12"/>
  <c r="I547" i="12"/>
  <c r="J547" i="12"/>
  <c r="K547" i="12"/>
  <c r="L547" i="12"/>
  <c r="M547" i="12"/>
  <c r="N547" i="12"/>
  <c r="O547" i="12"/>
  <c r="P547" i="12"/>
  <c r="Q547" i="12"/>
  <c r="R547" i="12"/>
  <c r="S547" i="12"/>
  <c r="T547" i="12"/>
  <c r="U547" i="12"/>
  <c r="V547" i="12"/>
  <c r="W547" i="12"/>
  <c r="X547" i="12"/>
  <c r="Y547" i="12"/>
  <c r="Z547" i="12"/>
  <c r="AA547" i="12"/>
  <c r="AB547" i="12"/>
  <c r="AC547" i="12"/>
  <c r="AD547" i="12"/>
  <c r="AE547" i="12"/>
  <c r="AF547" i="12"/>
  <c r="AG547" i="12"/>
  <c r="AH547" i="12"/>
  <c r="AI547" i="12"/>
  <c r="AJ547" i="12"/>
  <c r="AK547" i="12"/>
  <c r="AL547" i="12"/>
  <c r="AM547" i="12"/>
  <c r="AN547" i="12"/>
  <c r="AO547" i="12"/>
  <c r="AP547" i="12"/>
  <c r="AQ547" i="12"/>
  <c r="AR547" i="12"/>
  <c r="AS547" i="12"/>
  <c r="AT547" i="12"/>
  <c r="AU547" i="12"/>
  <c r="AV547" i="12"/>
  <c r="AW547" i="12"/>
  <c r="AX547" i="12"/>
  <c r="AY547" i="12"/>
  <c r="AZ547" i="12"/>
  <c r="BA547" i="12"/>
  <c r="BB547" i="12"/>
  <c r="BC547" i="12"/>
  <c r="BD547" i="12"/>
  <c r="BE547" i="12"/>
  <c r="BF547" i="12"/>
  <c r="BG547" i="12"/>
  <c r="BH547" i="12"/>
  <c r="BI547" i="12"/>
  <c r="BJ547" i="12"/>
  <c r="BK547" i="12"/>
  <c r="BL547" i="12"/>
  <c r="BM547" i="12"/>
  <c r="BN547" i="12"/>
  <c r="BO547" i="12"/>
  <c r="BP547" i="12"/>
  <c r="BQ547" i="12"/>
  <c r="BR547" i="12"/>
  <c r="BS547" i="12"/>
  <c r="BT547" i="12"/>
  <c r="BU547" i="12"/>
  <c r="BV547" i="12"/>
  <c r="C548" i="12"/>
  <c r="D548" i="12"/>
  <c r="E548" i="12"/>
  <c r="F548" i="12"/>
  <c r="G548" i="12"/>
  <c r="H548" i="12"/>
  <c r="I548" i="12"/>
  <c r="J548" i="12"/>
  <c r="K548" i="12"/>
  <c r="L548" i="12"/>
  <c r="M548" i="12"/>
  <c r="N548" i="12"/>
  <c r="O548" i="12"/>
  <c r="P548" i="12"/>
  <c r="Q548" i="12"/>
  <c r="R548" i="12"/>
  <c r="S548" i="12"/>
  <c r="T548" i="12"/>
  <c r="U548" i="12"/>
  <c r="V548" i="12"/>
  <c r="W548" i="12"/>
  <c r="X548" i="12"/>
  <c r="Y548" i="12"/>
  <c r="Z548" i="12"/>
  <c r="AA548" i="12"/>
  <c r="AB548" i="12"/>
  <c r="AC548" i="12"/>
  <c r="BA548" i="12" s="1"/>
  <c r="AD548" i="12"/>
  <c r="AE548" i="12"/>
  <c r="AF548" i="12"/>
  <c r="AG548" i="12"/>
  <c r="BE548" i="12" s="1"/>
  <c r="AH548" i="12"/>
  <c r="AI548" i="12"/>
  <c r="AJ548" i="12"/>
  <c r="AK548" i="12"/>
  <c r="AL548" i="12"/>
  <c r="AM548" i="12"/>
  <c r="AN548" i="12"/>
  <c r="AO548" i="12"/>
  <c r="AP548" i="12"/>
  <c r="AQ548" i="12"/>
  <c r="AR548" i="12"/>
  <c r="AS548" i="12"/>
  <c r="AT548" i="12"/>
  <c r="BR548" i="12" s="1"/>
  <c r="AU548" i="12"/>
  <c r="AV548" i="12"/>
  <c r="AW548" i="12"/>
  <c r="AX548" i="12"/>
  <c r="BF548" i="12"/>
  <c r="BN548" i="12"/>
  <c r="BV548" i="12"/>
  <c r="C549" i="12"/>
  <c r="D549" i="12"/>
  <c r="E549" i="12"/>
  <c r="F549" i="12"/>
  <c r="G549" i="12"/>
  <c r="H549" i="12"/>
  <c r="I549" i="12"/>
  <c r="J549" i="12"/>
  <c r="K549" i="12"/>
  <c r="L549" i="12"/>
  <c r="M549" i="12"/>
  <c r="BI549" i="12" s="1"/>
  <c r="N549" i="12"/>
  <c r="O549" i="12"/>
  <c r="P549" i="12"/>
  <c r="Q549" i="12"/>
  <c r="R549" i="12"/>
  <c r="S549" i="12"/>
  <c r="T549" i="12"/>
  <c r="U549" i="12"/>
  <c r="V549" i="12"/>
  <c r="W549" i="12"/>
  <c r="X549" i="12"/>
  <c r="Y549" i="12"/>
  <c r="Z549" i="12"/>
  <c r="AA549" i="12"/>
  <c r="AB549" i="12"/>
  <c r="AC549" i="12"/>
  <c r="AD549" i="12"/>
  <c r="AE549" i="12"/>
  <c r="BC549" i="12" s="1"/>
  <c r="AF549" i="12"/>
  <c r="AG549" i="12"/>
  <c r="BE549" i="12" s="1"/>
  <c r="AH549" i="12"/>
  <c r="AI549" i="12"/>
  <c r="AJ549" i="12"/>
  <c r="AK549" i="12"/>
  <c r="AL549" i="12"/>
  <c r="AM549" i="12"/>
  <c r="AN549" i="12"/>
  <c r="AO549" i="12"/>
  <c r="AP549" i="12"/>
  <c r="BN549" i="12" s="1"/>
  <c r="AQ549" i="12"/>
  <c r="AR549" i="12"/>
  <c r="AS549" i="12"/>
  <c r="AT549" i="12"/>
  <c r="AU549" i="12"/>
  <c r="AV549" i="12"/>
  <c r="AW549" i="12"/>
  <c r="AX549" i="12"/>
  <c r="BM549" i="12"/>
  <c r="C550" i="12"/>
  <c r="D550" i="12"/>
  <c r="E550" i="12"/>
  <c r="F550" i="12"/>
  <c r="G550" i="12"/>
  <c r="H550" i="12"/>
  <c r="I550" i="12"/>
  <c r="J550" i="12"/>
  <c r="K550" i="12"/>
  <c r="L550" i="12"/>
  <c r="M550" i="12"/>
  <c r="N550" i="12"/>
  <c r="O550" i="12"/>
  <c r="P550" i="12"/>
  <c r="Q550" i="12"/>
  <c r="R550" i="12"/>
  <c r="S550" i="12"/>
  <c r="T550" i="12"/>
  <c r="U550" i="12"/>
  <c r="V550" i="12"/>
  <c r="W550" i="12"/>
  <c r="X550" i="12"/>
  <c r="Y550" i="12"/>
  <c r="Z550" i="12"/>
  <c r="AA550" i="12"/>
  <c r="AB550" i="12"/>
  <c r="AZ550" i="12" s="1"/>
  <c r="AC550" i="12"/>
  <c r="AD550" i="12"/>
  <c r="BB550" i="12" s="1"/>
  <c r="AE550" i="12"/>
  <c r="AF550" i="12"/>
  <c r="AG550" i="12"/>
  <c r="AH550" i="12"/>
  <c r="AI550" i="12"/>
  <c r="AJ550" i="12"/>
  <c r="BH550" i="12" s="1"/>
  <c r="AK550" i="12"/>
  <c r="AL550" i="12"/>
  <c r="AM550" i="12"/>
  <c r="AN550" i="12"/>
  <c r="AO550" i="12"/>
  <c r="AP550" i="12"/>
  <c r="AQ550" i="12"/>
  <c r="BO550" i="12" s="1"/>
  <c r="AR550" i="12"/>
  <c r="AS550" i="12"/>
  <c r="AT550" i="12"/>
  <c r="BR550" i="12" s="1"/>
  <c r="AU550" i="12"/>
  <c r="AV550" i="12"/>
  <c r="AW550" i="12"/>
  <c r="AX550" i="12"/>
  <c r="BJ550" i="12"/>
  <c r="BL550" i="12"/>
  <c r="C551" i="12"/>
  <c r="D551" i="12"/>
  <c r="E551" i="12"/>
  <c r="F551" i="12"/>
  <c r="G551" i="12"/>
  <c r="BC551" i="12" s="1"/>
  <c r="H551" i="12"/>
  <c r="BD551" i="12" s="1"/>
  <c r="I551" i="12"/>
  <c r="J551" i="12"/>
  <c r="K551" i="12"/>
  <c r="L551" i="12"/>
  <c r="M551" i="12"/>
  <c r="N551" i="12"/>
  <c r="O551" i="12"/>
  <c r="P551" i="12"/>
  <c r="Q551" i="12"/>
  <c r="R551" i="12"/>
  <c r="S551" i="12"/>
  <c r="T551" i="12"/>
  <c r="U551" i="12"/>
  <c r="V551" i="12"/>
  <c r="W551" i="12"/>
  <c r="X551" i="12"/>
  <c r="Y551" i="12"/>
  <c r="Z551" i="12"/>
  <c r="AA551" i="12"/>
  <c r="AB551" i="12"/>
  <c r="AZ551" i="12" s="1"/>
  <c r="AC551" i="12"/>
  <c r="AD551" i="12"/>
  <c r="AE551" i="12"/>
  <c r="AF551" i="12"/>
  <c r="AG551" i="12"/>
  <c r="BE551" i="12" s="1"/>
  <c r="AH551" i="12"/>
  <c r="AI551" i="12"/>
  <c r="BG551" i="12" s="1"/>
  <c r="AJ551" i="12"/>
  <c r="AK551" i="12"/>
  <c r="AL551" i="12"/>
  <c r="AM551" i="12"/>
  <c r="AN551" i="12"/>
  <c r="AO551" i="12"/>
  <c r="BM551" i="12" s="1"/>
  <c r="AP551" i="12"/>
  <c r="AQ551" i="12"/>
  <c r="AR551" i="12"/>
  <c r="AS551" i="12"/>
  <c r="AT551" i="12"/>
  <c r="AU551" i="12"/>
  <c r="AV551" i="12"/>
  <c r="AW551" i="12"/>
  <c r="AX551" i="12"/>
  <c r="BP551" i="12"/>
  <c r="C552" i="12"/>
  <c r="D552" i="12"/>
  <c r="E552" i="12"/>
  <c r="F552" i="12"/>
  <c r="G552" i="12"/>
  <c r="H552" i="12"/>
  <c r="I552" i="12"/>
  <c r="J552" i="12"/>
  <c r="K552" i="12"/>
  <c r="L552" i="12"/>
  <c r="M552" i="12"/>
  <c r="N552" i="12"/>
  <c r="O552" i="12"/>
  <c r="P552" i="12"/>
  <c r="Q552" i="12"/>
  <c r="R552" i="12"/>
  <c r="S552" i="12"/>
  <c r="T552" i="12"/>
  <c r="U552" i="12"/>
  <c r="V552" i="12"/>
  <c r="W552" i="12"/>
  <c r="X552" i="12"/>
  <c r="Y552" i="12"/>
  <c r="Z552" i="12"/>
  <c r="AA552" i="12"/>
  <c r="AB552" i="12"/>
  <c r="AC552" i="12"/>
  <c r="AD552" i="12"/>
  <c r="BB552" i="12" s="1"/>
  <c r="AE552" i="12"/>
  <c r="AF552" i="12"/>
  <c r="BD552" i="12" s="1"/>
  <c r="AG552" i="12"/>
  <c r="AH552" i="12"/>
  <c r="AI552" i="12"/>
  <c r="AJ552" i="12"/>
  <c r="AK552" i="12"/>
  <c r="AL552" i="12"/>
  <c r="BJ552" i="12" s="1"/>
  <c r="AM552" i="12"/>
  <c r="AN552" i="12"/>
  <c r="AO552" i="12"/>
  <c r="AP552" i="12"/>
  <c r="BN552" i="12" s="1"/>
  <c r="AQ552" i="12"/>
  <c r="AR552" i="12"/>
  <c r="AS552" i="12"/>
  <c r="BQ552" i="12" s="1"/>
  <c r="AT552" i="12"/>
  <c r="AU552" i="12"/>
  <c r="AV552" i="12"/>
  <c r="AW552" i="12"/>
  <c r="AX552" i="12"/>
  <c r="C553" i="12"/>
  <c r="D553" i="12"/>
  <c r="E553" i="12"/>
  <c r="F553" i="12"/>
  <c r="G553" i="12"/>
  <c r="H553" i="12"/>
  <c r="I553" i="12"/>
  <c r="J553" i="12"/>
  <c r="K553" i="12"/>
  <c r="L553" i="12"/>
  <c r="M553" i="12"/>
  <c r="N553" i="12"/>
  <c r="O553" i="12"/>
  <c r="P553" i="12"/>
  <c r="Q553" i="12"/>
  <c r="R553" i="12"/>
  <c r="S553" i="12"/>
  <c r="T553" i="12"/>
  <c r="U553" i="12"/>
  <c r="V553" i="12"/>
  <c r="W553" i="12"/>
  <c r="X553" i="12"/>
  <c r="Y553" i="12"/>
  <c r="Z553" i="12"/>
  <c r="AA553" i="12"/>
  <c r="AB553" i="12"/>
  <c r="AC553" i="12"/>
  <c r="AD553" i="12"/>
  <c r="BB553" i="12" s="1"/>
  <c r="AE553" i="12"/>
  <c r="AF553" i="12"/>
  <c r="AG553" i="12"/>
  <c r="AH553" i="12"/>
  <c r="AI553" i="12"/>
  <c r="AJ553" i="12"/>
  <c r="AK553" i="12"/>
  <c r="AL553" i="12"/>
  <c r="AM553" i="12"/>
  <c r="AN553" i="12"/>
  <c r="AO553" i="12"/>
  <c r="AP553" i="12"/>
  <c r="AQ553" i="12"/>
  <c r="BO553" i="12" s="1"/>
  <c r="AR553" i="12"/>
  <c r="AS553" i="12"/>
  <c r="AT553" i="12"/>
  <c r="AU553" i="12"/>
  <c r="AV553" i="12"/>
  <c r="AW553" i="12"/>
  <c r="BU553" i="12" s="1"/>
  <c r="AX553" i="12"/>
  <c r="BA553" i="12"/>
  <c r="BE553" i="12"/>
  <c r="BJ553" i="12"/>
  <c r="BM553" i="12"/>
  <c r="C554" i="12"/>
  <c r="D554" i="12"/>
  <c r="E554" i="12"/>
  <c r="F554" i="12"/>
  <c r="G554" i="12"/>
  <c r="H554" i="12"/>
  <c r="I554" i="12"/>
  <c r="J554" i="12"/>
  <c r="K554" i="12"/>
  <c r="L554" i="12"/>
  <c r="M554" i="12"/>
  <c r="N554" i="12"/>
  <c r="O554" i="12"/>
  <c r="P554" i="12"/>
  <c r="Q554" i="12"/>
  <c r="R554" i="12"/>
  <c r="S554" i="12"/>
  <c r="T554" i="12"/>
  <c r="U554" i="12"/>
  <c r="V554" i="12"/>
  <c r="W554" i="12"/>
  <c r="X554" i="12"/>
  <c r="Y554" i="12"/>
  <c r="Z554" i="12"/>
  <c r="AA554" i="12"/>
  <c r="AB554" i="12"/>
  <c r="AC554" i="12"/>
  <c r="AD554" i="12"/>
  <c r="AE554" i="12"/>
  <c r="AF554" i="12"/>
  <c r="AG554" i="12"/>
  <c r="AH554" i="12"/>
  <c r="AI554" i="12"/>
  <c r="AJ554" i="12"/>
  <c r="AK554" i="12"/>
  <c r="AL554" i="12"/>
  <c r="BJ554" i="12" s="1"/>
  <c r="AM554" i="12"/>
  <c r="AN554" i="12"/>
  <c r="AO554" i="12"/>
  <c r="AP554" i="12"/>
  <c r="BN554" i="12" s="1"/>
  <c r="AQ554" i="12"/>
  <c r="AR554" i="12"/>
  <c r="AS554" i="12"/>
  <c r="AT554" i="12"/>
  <c r="AU554" i="12"/>
  <c r="AV554" i="12"/>
  <c r="AW554" i="12"/>
  <c r="AX554" i="12"/>
  <c r="BD554" i="12"/>
  <c r="C555" i="12"/>
  <c r="D555" i="12"/>
  <c r="E555" i="12"/>
  <c r="F555" i="12"/>
  <c r="G555" i="12"/>
  <c r="BC555" i="12" s="1"/>
  <c r="H555" i="12"/>
  <c r="I555" i="12"/>
  <c r="J555" i="12"/>
  <c r="K555" i="12"/>
  <c r="L555" i="12"/>
  <c r="M555" i="12"/>
  <c r="N555" i="12"/>
  <c r="O555" i="12"/>
  <c r="P555" i="12"/>
  <c r="BL555" i="12" s="1"/>
  <c r="Q555" i="12"/>
  <c r="BM555" i="12" s="1"/>
  <c r="R555" i="12"/>
  <c r="S555" i="12"/>
  <c r="T555" i="12"/>
  <c r="U555" i="12"/>
  <c r="V555" i="12"/>
  <c r="W555" i="12"/>
  <c r="X555" i="12"/>
  <c r="Y555" i="12"/>
  <c r="Z555" i="12"/>
  <c r="AA555" i="12"/>
  <c r="AB555" i="12"/>
  <c r="AC555" i="12"/>
  <c r="BA555" i="12" s="1"/>
  <c r="AD555" i="12"/>
  <c r="AE555" i="12"/>
  <c r="AF555" i="12"/>
  <c r="AG555" i="12"/>
  <c r="AH555" i="12"/>
  <c r="AI555" i="12"/>
  <c r="BG555" i="12" s="1"/>
  <c r="AJ555" i="12"/>
  <c r="AK555" i="12"/>
  <c r="AL555" i="12"/>
  <c r="AM555" i="12"/>
  <c r="AN555" i="12"/>
  <c r="AO555" i="12"/>
  <c r="AP555" i="12"/>
  <c r="AQ555" i="12"/>
  <c r="AR555" i="12"/>
  <c r="AS555" i="12"/>
  <c r="BQ555" i="12" s="1"/>
  <c r="AT555" i="12"/>
  <c r="AU555" i="12"/>
  <c r="AV555" i="12"/>
  <c r="AW555" i="12"/>
  <c r="AX555" i="12"/>
  <c r="C556" i="12"/>
  <c r="D556" i="12"/>
  <c r="E556" i="12"/>
  <c r="F556" i="12"/>
  <c r="G556" i="12"/>
  <c r="H556" i="12"/>
  <c r="I556" i="12"/>
  <c r="J556" i="12"/>
  <c r="K556" i="12"/>
  <c r="L556" i="12"/>
  <c r="M556" i="12"/>
  <c r="N556" i="12"/>
  <c r="O556" i="12"/>
  <c r="P556" i="12"/>
  <c r="Q556" i="12"/>
  <c r="R556" i="12"/>
  <c r="S556" i="12"/>
  <c r="T556" i="12"/>
  <c r="U556" i="12"/>
  <c r="V556" i="12"/>
  <c r="W556" i="12"/>
  <c r="X556" i="12"/>
  <c r="Y556" i="12"/>
  <c r="Z556" i="12"/>
  <c r="AA556" i="12"/>
  <c r="AB556" i="12"/>
  <c r="AC556" i="12"/>
  <c r="AD556" i="12"/>
  <c r="AE556" i="12"/>
  <c r="AF556" i="12"/>
  <c r="AG556" i="12"/>
  <c r="BE556" i="12" s="1"/>
  <c r="AH556" i="12"/>
  <c r="AI556" i="12"/>
  <c r="AJ556" i="12"/>
  <c r="AK556" i="12"/>
  <c r="BI556" i="12" s="1"/>
  <c r="AL556" i="12"/>
  <c r="AM556" i="12"/>
  <c r="AN556" i="12"/>
  <c r="AO556" i="12"/>
  <c r="AP556" i="12"/>
  <c r="AQ556" i="12"/>
  <c r="AR556" i="12"/>
  <c r="BP556" i="12" s="1"/>
  <c r="AS556" i="12"/>
  <c r="AT556" i="12"/>
  <c r="AU556" i="12"/>
  <c r="AV556" i="12"/>
  <c r="AW556" i="12"/>
  <c r="AX556" i="12"/>
  <c r="BF556" i="12"/>
  <c r="C557" i="12"/>
  <c r="D557" i="12"/>
  <c r="E557" i="12"/>
  <c r="F557" i="12"/>
  <c r="G557" i="12"/>
  <c r="H557" i="12"/>
  <c r="I557" i="12"/>
  <c r="J557" i="12"/>
  <c r="K557" i="12"/>
  <c r="L557" i="12"/>
  <c r="M557" i="12"/>
  <c r="N557" i="12"/>
  <c r="BJ557" i="12" s="1"/>
  <c r="O557" i="12"/>
  <c r="P557" i="12"/>
  <c r="Q557" i="12"/>
  <c r="R557" i="12"/>
  <c r="S557" i="12"/>
  <c r="T557" i="12"/>
  <c r="U557" i="12"/>
  <c r="V557" i="12"/>
  <c r="W557" i="12"/>
  <c r="X557" i="12"/>
  <c r="Y557" i="12"/>
  <c r="Z557" i="12"/>
  <c r="AA557" i="12"/>
  <c r="AB557" i="12"/>
  <c r="AC557" i="12"/>
  <c r="BA557" i="12" s="1"/>
  <c r="AD557" i="12"/>
  <c r="AE557" i="12"/>
  <c r="AF557" i="12"/>
  <c r="AG557" i="12"/>
  <c r="AH557" i="12"/>
  <c r="AI557" i="12"/>
  <c r="BG557" i="12" s="1"/>
  <c r="AJ557" i="12"/>
  <c r="AK557" i="12"/>
  <c r="AL557" i="12"/>
  <c r="AM557" i="12"/>
  <c r="AN557" i="12"/>
  <c r="AO557" i="12"/>
  <c r="AP557" i="12"/>
  <c r="AQ557" i="12"/>
  <c r="BO557" i="12" s="1"/>
  <c r="AR557" i="12"/>
  <c r="AS557" i="12"/>
  <c r="AT557" i="12"/>
  <c r="AU557" i="12"/>
  <c r="AV557" i="12"/>
  <c r="AW557" i="12"/>
  <c r="AX557" i="12"/>
  <c r="BC557" i="12"/>
  <c r="BI557" i="12"/>
  <c r="BU557" i="12"/>
  <c r="C558" i="12"/>
  <c r="D558" i="12"/>
  <c r="E558" i="12"/>
  <c r="F558" i="12"/>
  <c r="G558" i="12"/>
  <c r="BC558" i="12" s="1"/>
  <c r="H558" i="12"/>
  <c r="I558" i="12"/>
  <c r="J558" i="12"/>
  <c r="K558" i="12"/>
  <c r="L558" i="12"/>
  <c r="M558" i="12"/>
  <c r="N558" i="12"/>
  <c r="O558" i="12"/>
  <c r="P558" i="12"/>
  <c r="BL558" i="12" s="1"/>
  <c r="Q558" i="12"/>
  <c r="R558" i="12"/>
  <c r="S558" i="12"/>
  <c r="T558" i="12"/>
  <c r="U558" i="12"/>
  <c r="V558" i="12"/>
  <c r="W558" i="12"/>
  <c r="X558" i="12"/>
  <c r="Y558" i="12"/>
  <c r="Z558" i="12"/>
  <c r="AA558" i="12"/>
  <c r="AB558" i="12"/>
  <c r="AC558" i="12"/>
  <c r="AD558" i="12"/>
  <c r="AE558" i="12"/>
  <c r="AF558" i="12"/>
  <c r="BD558" i="12" s="1"/>
  <c r="AG558" i="12"/>
  <c r="AH558" i="12"/>
  <c r="BF558" i="12" s="1"/>
  <c r="AI558" i="12"/>
  <c r="AJ558" i="12"/>
  <c r="AK558" i="12"/>
  <c r="AL558" i="12"/>
  <c r="AM558" i="12"/>
  <c r="AN558" i="12"/>
  <c r="AO558" i="12"/>
  <c r="AP558" i="12"/>
  <c r="AQ558" i="12"/>
  <c r="AR558" i="12"/>
  <c r="AS558" i="12"/>
  <c r="AT558" i="12"/>
  <c r="BR558" i="12" s="1"/>
  <c r="AU558" i="12"/>
  <c r="AV558" i="12"/>
  <c r="AW558" i="12"/>
  <c r="AX558" i="12"/>
  <c r="BH558" i="12"/>
  <c r="BS558" i="12"/>
  <c r="C559" i="12"/>
  <c r="D559" i="12"/>
  <c r="AZ559" i="12" s="1"/>
  <c r="E559" i="12"/>
  <c r="F559" i="12"/>
  <c r="G559" i="12"/>
  <c r="H559" i="12"/>
  <c r="I559" i="12"/>
  <c r="J559" i="12"/>
  <c r="K559" i="12"/>
  <c r="L559" i="12"/>
  <c r="M559" i="12"/>
  <c r="N559" i="12"/>
  <c r="O559" i="12"/>
  <c r="P559" i="12"/>
  <c r="Q559" i="12"/>
  <c r="R559" i="12"/>
  <c r="S559" i="12"/>
  <c r="T559" i="12"/>
  <c r="U559" i="12"/>
  <c r="V559" i="12"/>
  <c r="W559" i="12"/>
  <c r="X559" i="12"/>
  <c r="Y559" i="12"/>
  <c r="Z559" i="12"/>
  <c r="AA559" i="12"/>
  <c r="AB559" i="12"/>
  <c r="AC559" i="12"/>
  <c r="AD559" i="12"/>
  <c r="AE559" i="12"/>
  <c r="AF559" i="12"/>
  <c r="AG559" i="12"/>
  <c r="AH559" i="12"/>
  <c r="AI559" i="12"/>
  <c r="AJ559" i="12"/>
  <c r="AK559" i="12"/>
  <c r="AL559" i="12"/>
  <c r="AM559" i="12"/>
  <c r="AN559" i="12"/>
  <c r="AO559" i="12"/>
  <c r="AP559" i="12"/>
  <c r="AQ559" i="12"/>
  <c r="AR559" i="12"/>
  <c r="BP559" i="12" s="1"/>
  <c r="AS559" i="12"/>
  <c r="AT559" i="12"/>
  <c r="AU559" i="12"/>
  <c r="AV559" i="12"/>
  <c r="AW559" i="12"/>
  <c r="AX559" i="12"/>
  <c r="BL559" i="12"/>
  <c r="BQ559" i="12"/>
  <c r="C560" i="12"/>
  <c r="D560" i="12"/>
  <c r="E560" i="12"/>
  <c r="F560" i="12"/>
  <c r="G560" i="12"/>
  <c r="H560" i="12"/>
  <c r="I560" i="12"/>
  <c r="J560" i="12"/>
  <c r="K560" i="12"/>
  <c r="L560" i="12"/>
  <c r="M560" i="12"/>
  <c r="N560" i="12"/>
  <c r="O560" i="12"/>
  <c r="P560" i="12"/>
  <c r="Q560" i="12"/>
  <c r="R560" i="12"/>
  <c r="S560" i="12"/>
  <c r="T560" i="12"/>
  <c r="U560" i="12"/>
  <c r="V560" i="12"/>
  <c r="W560" i="12"/>
  <c r="X560" i="12"/>
  <c r="Y560" i="12"/>
  <c r="Z560" i="12"/>
  <c r="AA560" i="12"/>
  <c r="AB560" i="12"/>
  <c r="AC560" i="12"/>
  <c r="BA560" i="12" s="1"/>
  <c r="AD560" i="12"/>
  <c r="AE560" i="12"/>
  <c r="AF560" i="12"/>
  <c r="AG560" i="12"/>
  <c r="BE560" i="12" s="1"/>
  <c r="AH560" i="12"/>
  <c r="BF560" i="12" s="1"/>
  <c r="AI560" i="12"/>
  <c r="AJ560" i="12"/>
  <c r="BH560" i="12" s="1"/>
  <c r="AK560" i="12"/>
  <c r="AL560" i="12"/>
  <c r="BJ560" i="12" s="1"/>
  <c r="AM560" i="12"/>
  <c r="AN560" i="12"/>
  <c r="AO560" i="12"/>
  <c r="BM560" i="12" s="1"/>
  <c r="AP560" i="12"/>
  <c r="AQ560" i="12"/>
  <c r="AR560" i="12"/>
  <c r="AS560" i="12"/>
  <c r="AT560" i="12"/>
  <c r="AU560" i="12"/>
  <c r="AV560" i="12"/>
  <c r="AW560" i="12"/>
  <c r="AX560" i="12"/>
  <c r="BL560" i="12"/>
  <c r="BP560" i="12"/>
  <c r="C561" i="12"/>
  <c r="D561" i="12"/>
  <c r="E561" i="12"/>
  <c r="F561" i="12"/>
  <c r="G561" i="12"/>
  <c r="BC561" i="12" s="1"/>
  <c r="H561" i="12"/>
  <c r="I561" i="12"/>
  <c r="J561" i="12"/>
  <c r="K561" i="12"/>
  <c r="L561" i="12"/>
  <c r="M561" i="12"/>
  <c r="N561" i="12"/>
  <c r="O561" i="12"/>
  <c r="P561" i="12"/>
  <c r="Q561" i="12"/>
  <c r="R561" i="12"/>
  <c r="S561" i="12"/>
  <c r="T561" i="12"/>
  <c r="U561" i="12"/>
  <c r="V561" i="12"/>
  <c r="W561" i="12"/>
  <c r="X561" i="12"/>
  <c r="Y561" i="12"/>
  <c r="Z561" i="12"/>
  <c r="AA561" i="12"/>
  <c r="AB561" i="12"/>
  <c r="AC561" i="12"/>
  <c r="AD561" i="12"/>
  <c r="AE561" i="12"/>
  <c r="AF561" i="12"/>
  <c r="AG561" i="12"/>
  <c r="BE561" i="12" s="1"/>
  <c r="AH561" i="12"/>
  <c r="BF561" i="12" s="1"/>
  <c r="AI561" i="12"/>
  <c r="AJ561" i="12"/>
  <c r="AK561" i="12"/>
  <c r="AL561" i="12"/>
  <c r="AM561" i="12"/>
  <c r="AN561" i="12"/>
  <c r="AO561" i="12"/>
  <c r="AP561" i="12"/>
  <c r="AQ561" i="12"/>
  <c r="AR561" i="12"/>
  <c r="AS561" i="12"/>
  <c r="AT561" i="12"/>
  <c r="AU561" i="12"/>
  <c r="AV561" i="12"/>
  <c r="AW561" i="12"/>
  <c r="AX561" i="12"/>
  <c r="BG561" i="12"/>
  <c r="BJ561" i="12"/>
  <c r="BN561" i="12"/>
  <c r="BO561" i="12"/>
  <c r="C562" i="12"/>
  <c r="D562" i="12"/>
  <c r="E562" i="12"/>
  <c r="F562" i="12"/>
  <c r="G562" i="12"/>
  <c r="H562" i="12"/>
  <c r="I562" i="12"/>
  <c r="J562" i="12"/>
  <c r="BF562" i="12" s="1"/>
  <c r="K562" i="12"/>
  <c r="L562" i="12"/>
  <c r="M562" i="12"/>
  <c r="N562" i="12"/>
  <c r="O562" i="12"/>
  <c r="P562" i="12"/>
  <c r="Q562" i="12"/>
  <c r="R562" i="12"/>
  <c r="BN562" i="12" s="1"/>
  <c r="S562" i="12"/>
  <c r="T562" i="12"/>
  <c r="U562" i="12"/>
  <c r="V562" i="12"/>
  <c r="W562" i="12"/>
  <c r="X562" i="12"/>
  <c r="Y562" i="12"/>
  <c r="Z562" i="12"/>
  <c r="AA562" i="12"/>
  <c r="AB562" i="12"/>
  <c r="AC562" i="12"/>
  <c r="AD562" i="12"/>
  <c r="AE562" i="12"/>
  <c r="BC562" i="12" s="1"/>
  <c r="AF562" i="12"/>
  <c r="AG562" i="12"/>
  <c r="AH562" i="12"/>
  <c r="AI562" i="12"/>
  <c r="AJ562" i="12"/>
  <c r="AK562" i="12"/>
  <c r="AL562" i="12"/>
  <c r="AM562" i="12"/>
  <c r="AN562" i="12"/>
  <c r="AO562" i="12"/>
  <c r="AP562" i="12"/>
  <c r="AQ562" i="12"/>
  <c r="AR562" i="12"/>
  <c r="AS562" i="12"/>
  <c r="AT562" i="12"/>
  <c r="BR562" i="12" s="1"/>
  <c r="AU562" i="12"/>
  <c r="AV562" i="12"/>
  <c r="AW562" i="12"/>
  <c r="AX562" i="12"/>
  <c r="BL562" i="12"/>
  <c r="C563" i="12"/>
  <c r="D563" i="12"/>
  <c r="E563" i="12"/>
  <c r="F563" i="12"/>
  <c r="G563" i="12"/>
  <c r="H563" i="12"/>
  <c r="I563" i="12"/>
  <c r="J563" i="12"/>
  <c r="K563" i="12"/>
  <c r="L563" i="12"/>
  <c r="M563" i="12"/>
  <c r="N563" i="12"/>
  <c r="O563" i="12"/>
  <c r="P563" i="12"/>
  <c r="Q563" i="12"/>
  <c r="BM563" i="12" s="1"/>
  <c r="R563" i="12"/>
  <c r="S563" i="12"/>
  <c r="T563" i="12"/>
  <c r="U563" i="12"/>
  <c r="V563" i="12"/>
  <c r="W563" i="12"/>
  <c r="X563" i="12"/>
  <c r="Y563" i="12"/>
  <c r="Z563" i="12"/>
  <c r="AA563" i="12"/>
  <c r="AB563" i="12"/>
  <c r="AC563" i="12"/>
  <c r="AD563" i="12"/>
  <c r="AE563" i="12"/>
  <c r="AF563" i="12"/>
  <c r="AG563" i="12"/>
  <c r="BE563" i="12" s="1"/>
  <c r="AH563" i="12"/>
  <c r="AI563" i="12"/>
  <c r="AJ563" i="12"/>
  <c r="BH563" i="12" s="1"/>
  <c r="AK563" i="12"/>
  <c r="AL563" i="12"/>
  <c r="AM563" i="12"/>
  <c r="AN563" i="12"/>
  <c r="AO563" i="12"/>
  <c r="AP563" i="12"/>
  <c r="AQ563" i="12"/>
  <c r="AR563" i="12"/>
  <c r="AS563" i="12"/>
  <c r="BQ563" i="12" s="1"/>
  <c r="AT563" i="12"/>
  <c r="AU563" i="12"/>
  <c r="AV563" i="12"/>
  <c r="AW563" i="12"/>
  <c r="AX563" i="12"/>
  <c r="BO563" i="12"/>
  <c r="C564" i="12"/>
  <c r="D564" i="12"/>
  <c r="E564" i="12"/>
  <c r="F564" i="12"/>
  <c r="G564" i="12"/>
  <c r="H564" i="12"/>
  <c r="I564" i="12"/>
  <c r="J564" i="12"/>
  <c r="K564" i="12"/>
  <c r="L564" i="12"/>
  <c r="M564" i="12"/>
  <c r="N564" i="12"/>
  <c r="O564" i="12"/>
  <c r="P564" i="12"/>
  <c r="Q564" i="12"/>
  <c r="R564" i="12"/>
  <c r="S564" i="12"/>
  <c r="T564" i="12"/>
  <c r="U564" i="12"/>
  <c r="V564" i="12"/>
  <c r="W564" i="12"/>
  <c r="X564" i="12"/>
  <c r="Y564" i="12"/>
  <c r="Z564" i="12"/>
  <c r="AA564" i="12"/>
  <c r="AB564" i="12"/>
  <c r="AC564" i="12"/>
  <c r="AD564" i="12"/>
  <c r="AE564" i="12"/>
  <c r="AF564" i="12"/>
  <c r="AG564" i="12"/>
  <c r="BE564" i="12" s="1"/>
  <c r="AH564" i="12"/>
  <c r="AI564" i="12"/>
  <c r="AJ564" i="12"/>
  <c r="AK564" i="12"/>
  <c r="AL564" i="12"/>
  <c r="AM564" i="12"/>
  <c r="AN564" i="12"/>
  <c r="AO564" i="12"/>
  <c r="AP564" i="12"/>
  <c r="BN564" i="12" s="1"/>
  <c r="AQ564" i="12"/>
  <c r="AR564" i="12"/>
  <c r="AS564" i="12"/>
  <c r="AT564" i="12"/>
  <c r="BR564" i="12" s="1"/>
  <c r="AU564" i="12"/>
  <c r="AV564" i="12"/>
  <c r="AW564" i="12"/>
  <c r="AX564" i="12"/>
  <c r="BD564" i="12"/>
  <c r="BH564" i="12"/>
  <c r="BT564" i="12"/>
  <c r="C565" i="12"/>
  <c r="D565" i="12"/>
  <c r="E565" i="12"/>
  <c r="F565" i="12"/>
  <c r="G565" i="12"/>
  <c r="H565" i="12"/>
  <c r="I565" i="12"/>
  <c r="J565" i="12"/>
  <c r="K565" i="12"/>
  <c r="L565" i="12"/>
  <c r="M565" i="12"/>
  <c r="N565" i="12"/>
  <c r="O565" i="12"/>
  <c r="P565" i="12"/>
  <c r="Q565" i="12"/>
  <c r="BM565" i="12" s="1"/>
  <c r="R565" i="12"/>
  <c r="S565" i="12"/>
  <c r="T565" i="12"/>
  <c r="U565" i="12"/>
  <c r="V565" i="12"/>
  <c r="W565" i="12"/>
  <c r="X565" i="12"/>
  <c r="Y565" i="12"/>
  <c r="Z565" i="12"/>
  <c r="AA565" i="12"/>
  <c r="AB565" i="12"/>
  <c r="AC565" i="12"/>
  <c r="AD565" i="12"/>
  <c r="AE565" i="12"/>
  <c r="BC565" i="12" s="1"/>
  <c r="AF565" i="12"/>
  <c r="AG565" i="12"/>
  <c r="BE565" i="12" s="1"/>
  <c r="AH565" i="12"/>
  <c r="BF565" i="12" s="1"/>
  <c r="AI565" i="12"/>
  <c r="AJ565" i="12"/>
  <c r="AK565" i="12"/>
  <c r="AL565" i="12"/>
  <c r="AM565" i="12"/>
  <c r="BK565" i="12" s="1"/>
  <c r="AN565" i="12"/>
  <c r="AO565" i="12"/>
  <c r="AP565" i="12"/>
  <c r="BN565" i="12" s="1"/>
  <c r="AQ565" i="12"/>
  <c r="AR565" i="12"/>
  <c r="AS565" i="12"/>
  <c r="AT565" i="12"/>
  <c r="AU565" i="12"/>
  <c r="AV565" i="12"/>
  <c r="AW565" i="12"/>
  <c r="AX565" i="12"/>
  <c r="BA565" i="12"/>
  <c r="BI565" i="12"/>
  <c r="C566" i="12"/>
  <c r="D566" i="12"/>
  <c r="E566" i="12"/>
  <c r="F566" i="12"/>
  <c r="G566" i="12"/>
  <c r="H566" i="12"/>
  <c r="I566" i="12"/>
  <c r="J566" i="12"/>
  <c r="K566" i="12"/>
  <c r="L566" i="12"/>
  <c r="M566" i="12"/>
  <c r="N566" i="12"/>
  <c r="BJ566" i="12" s="1"/>
  <c r="O566" i="12"/>
  <c r="P566" i="12"/>
  <c r="Q566" i="12"/>
  <c r="R566" i="12"/>
  <c r="S566" i="12"/>
  <c r="T566" i="12"/>
  <c r="U566" i="12"/>
  <c r="V566" i="12"/>
  <c r="W566" i="12"/>
  <c r="X566" i="12"/>
  <c r="Y566" i="12"/>
  <c r="Z566" i="12"/>
  <c r="AA566" i="12"/>
  <c r="AB566" i="12"/>
  <c r="AC566" i="12"/>
  <c r="AD566" i="12"/>
  <c r="BB566" i="12" s="1"/>
  <c r="AE566" i="12"/>
  <c r="AF566" i="12"/>
  <c r="BD566" i="12" s="1"/>
  <c r="AG566" i="12"/>
  <c r="AH566" i="12"/>
  <c r="BF566" i="12" s="1"/>
  <c r="AI566" i="12"/>
  <c r="AJ566" i="12"/>
  <c r="BH566" i="12" s="1"/>
  <c r="AK566" i="12"/>
  <c r="AL566" i="12"/>
  <c r="AM566" i="12"/>
  <c r="AN566" i="12"/>
  <c r="AO566" i="12"/>
  <c r="AP566" i="12"/>
  <c r="AQ566" i="12"/>
  <c r="BO566" i="12" s="1"/>
  <c r="AR566" i="12"/>
  <c r="AS566" i="12"/>
  <c r="AT566" i="12"/>
  <c r="AU566" i="12"/>
  <c r="AV566" i="12"/>
  <c r="AW566" i="12"/>
  <c r="AX566" i="12"/>
  <c r="C567" i="12"/>
  <c r="D567" i="12"/>
  <c r="E567" i="12"/>
  <c r="F567" i="12"/>
  <c r="G567" i="12"/>
  <c r="BC567" i="12" s="1"/>
  <c r="H567" i="12"/>
  <c r="I567" i="12"/>
  <c r="J567" i="12"/>
  <c r="K567" i="12"/>
  <c r="L567" i="12"/>
  <c r="M567" i="12"/>
  <c r="N567" i="12"/>
  <c r="O567" i="12"/>
  <c r="P567" i="12"/>
  <c r="Q567" i="12"/>
  <c r="R567" i="12"/>
  <c r="S567" i="12"/>
  <c r="T567" i="12"/>
  <c r="U567" i="12"/>
  <c r="V567" i="12"/>
  <c r="W567" i="12"/>
  <c r="X567" i="12"/>
  <c r="Y567" i="12"/>
  <c r="Z567" i="12"/>
  <c r="AA567" i="12"/>
  <c r="AB567" i="12"/>
  <c r="AZ567" i="12" s="1"/>
  <c r="AC567" i="12"/>
  <c r="AD567" i="12"/>
  <c r="AE567" i="12"/>
  <c r="AF567" i="12"/>
  <c r="BD567" i="12" s="1"/>
  <c r="AG567" i="12"/>
  <c r="BE567" i="12" s="1"/>
  <c r="AH567" i="12"/>
  <c r="AI567" i="12"/>
  <c r="BG567" i="12" s="1"/>
  <c r="AJ567" i="12"/>
  <c r="AK567" i="12"/>
  <c r="BI567" i="12" s="1"/>
  <c r="AL567" i="12"/>
  <c r="AM567" i="12"/>
  <c r="AN567" i="12"/>
  <c r="BL567" i="12" s="1"/>
  <c r="AO567" i="12"/>
  <c r="AP567" i="12"/>
  <c r="AQ567" i="12"/>
  <c r="AR567" i="12"/>
  <c r="AS567" i="12"/>
  <c r="AT567" i="12"/>
  <c r="AU567" i="12"/>
  <c r="AV567" i="12"/>
  <c r="AW567" i="12"/>
  <c r="AX567" i="12"/>
  <c r="C568" i="12"/>
  <c r="D568" i="12"/>
  <c r="E568" i="12"/>
  <c r="F568" i="12"/>
  <c r="G568" i="12"/>
  <c r="H568" i="12"/>
  <c r="I568" i="12"/>
  <c r="J568" i="12"/>
  <c r="K568" i="12"/>
  <c r="L568" i="12"/>
  <c r="M568" i="12"/>
  <c r="N568" i="12"/>
  <c r="O568" i="12"/>
  <c r="P568" i="12"/>
  <c r="Q568" i="12"/>
  <c r="R568" i="12"/>
  <c r="S568" i="12"/>
  <c r="T568" i="12"/>
  <c r="U568" i="12"/>
  <c r="V568" i="12"/>
  <c r="W568" i="12"/>
  <c r="X568" i="12"/>
  <c r="Y568" i="12"/>
  <c r="Z568" i="12"/>
  <c r="AA568" i="12"/>
  <c r="AB568" i="12"/>
  <c r="AC568" i="12"/>
  <c r="AD568" i="12"/>
  <c r="AE568" i="12"/>
  <c r="AF568" i="12"/>
  <c r="BD568" i="12" s="1"/>
  <c r="AG568" i="12"/>
  <c r="AH568" i="12"/>
  <c r="AI568" i="12"/>
  <c r="AJ568" i="12"/>
  <c r="AK568" i="12"/>
  <c r="AL568" i="12"/>
  <c r="BJ568" i="12" s="1"/>
  <c r="AM568" i="12"/>
  <c r="AN568" i="12"/>
  <c r="AO568" i="12"/>
  <c r="AP568" i="12"/>
  <c r="AQ568" i="12"/>
  <c r="AR568" i="12"/>
  <c r="AS568" i="12"/>
  <c r="AT568" i="12"/>
  <c r="AU568" i="12"/>
  <c r="AV568" i="12"/>
  <c r="AW568" i="12"/>
  <c r="AX568" i="12"/>
  <c r="BV568" i="12" s="1"/>
  <c r="BB568" i="12"/>
  <c r="C569" i="12"/>
  <c r="D569" i="12"/>
  <c r="E569" i="12"/>
  <c r="F569" i="12"/>
  <c r="G569" i="12"/>
  <c r="H569" i="12"/>
  <c r="I569" i="12"/>
  <c r="J569" i="12"/>
  <c r="K569" i="12"/>
  <c r="L569" i="12"/>
  <c r="M569" i="12"/>
  <c r="N569" i="12"/>
  <c r="O569" i="12"/>
  <c r="P569" i="12"/>
  <c r="Q569" i="12"/>
  <c r="R569" i="12"/>
  <c r="S569" i="12"/>
  <c r="T569" i="12"/>
  <c r="U569" i="12"/>
  <c r="V569" i="12"/>
  <c r="W569" i="12"/>
  <c r="X569" i="12"/>
  <c r="Y569" i="12"/>
  <c r="Z569" i="12"/>
  <c r="AA569" i="12"/>
  <c r="AB569" i="12"/>
  <c r="AC569" i="12"/>
  <c r="BA569" i="12" s="1"/>
  <c r="AD569" i="12"/>
  <c r="AE569" i="12"/>
  <c r="AF569" i="12"/>
  <c r="AG569" i="12"/>
  <c r="AH569" i="12"/>
  <c r="AI569" i="12"/>
  <c r="AJ569" i="12"/>
  <c r="AK569" i="12"/>
  <c r="AL569" i="12"/>
  <c r="AM569" i="12"/>
  <c r="AN569" i="12"/>
  <c r="AO569" i="12"/>
  <c r="BM569" i="12" s="1"/>
  <c r="AP569" i="12"/>
  <c r="AQ569" i="12"/>
  <c r="AR569" i="12"/>
  <c r="AS569" i="12"/>
  <c r="AT569" i="12"/>
  <c r="AU569" i="12"/>
  <c r="AV569" i="12"/>
  <c r="AW569" i="12"/>
  <c r="AX569" i="12"/>
  <c r="BV569" i="12" s="1"/>
  <c r="BG569" i="12"/>
  <c r="C570" i="12"/>
  <c r="D570" i="12"/>
  <c r="E570" i="12"/>
  <c r="F570" i="12"/>
  <c r="G570" i="12"/>
  <c r="H570" i="12"/>
  <c r="I570" i="12"/>
  <c r="J570" i="12"/>
  <c r="K570" i="12"/>
  <c r="L570" i="12"/>
  <c r="M570" i="12"/>
  <c r="N570" i="12"/>
  <c r="O570" i="12"/>
  <c r="P570" i="12"/>
  <c r="Q570" i="12"/>
  <c r="R570" i="12"/>
  <c r="S570" i="12"/>
  <c r="T570" i="12"/>
  <c r="U570" i="12"/>
  <c r="V570" i="12"/>
  <c r="W570" i="12"/>
  <c r="X570" i="12"/>
  <c r="Y570" i="12"/>
  <c r="Z570" i="12"/>
  <c r="AA570" i="12"/>
  <c r="AB570" i="12"/>
  <c r="AC570" i="12"/>
  <c r="AD570" i="12"/>
  <c r="AE570" i="12"/>
  <c r="AF570" i="12"/>
  <c r="AG570" i="12"/>
  <c r="AH570" i="12"/>
  <c r="AI570" i="12"/>
  <c r="AJ570" i="12"/>
  <c r="AK570" i="12"/>
  <c r="AL570" i="12"/>
  <c r="AM570" i="12"/>
  <c r="AN570" i="12"/>
  <c r="AO570" i="12"/>
  <c r="AP570" i="12"/>
  <c r="AQ570" i="12"/>
  <c r="AR570" i="12"/>
  <c r="AS570" i="12"/>
  <c r="AT570" i="12"/>
  <c r="AU570" i="12"/>
  <c r="AV570" i="12"/>
  <c r="AW570" i="12"/>
  <c r="AX570" i="12"/>
  <c r="BD570" i="12"/>
  <c r="C571" i="12"/>
  <c r="D571" i="12"/>
  <c r="E571" i="12"/>
  <c r="F571" i="12"/>
  <c r="G571" i="12"/>
  <c r="H571" i="12"/>
  <c r="I571" i="12"/>
  <c r="J571" i="12"/>
  <c r="K571" i="12"/>
  <c r="L571" i="12"/>
  <c r="M571" i="12"/>
  <c r="N571" i="12"/>
  <c r="O571" i="12"/>
  <c r="P571" i="12"/>
  <c r="Q571" i="12"/>
  <c r="R571" i="12"/>
  <c r="S571" i="12"/>
  <c r="T571" i="12"/>
  <c r="U571" i="12"/>
  <c r="V571" i="12"/>
  <c r="W571" i="12"/>
  <c r="X571" i="12"/>
  <c r="Y571" i="12"/>
  <c r="Z571" i="12"/>
  <c r="AA571" i="12"/>
  <c r="AB571" i="12"/>
  <c r="AC571" i="12"/>
  <c r="AD571" i="12"/>
  <c r="AE571" i="12"/>
  <c r="AF571" i="12"/>
  <c r="AG571" i="12"/>
  <c r="AH571" i="12"/>
  <c r="AI571" i="12"/>
  <c r="AJ571" i="12"/>
  <c r="BH571" i="12" s="1"/>
  <c r="AK571" i="12"/>
  <c r="AL571" i="12"/>
  <c r="AM571" i="12"/>
  <c r="AN571" i="12"/>
  <c r="AO571" i="12"/>
  <c r="AP571" i="12"/>
  <c r="AQ571" i="12"/>
  <c r="BO571" i="12" s="1"/>
  <c r="AR571" i="12"/>
  <c r="AS571" i="12"/>
  <c r="AT571" i="12"/>
  <c r="AU571" i="12"/>
  <c r="AV571" i="12"/>
  <c r="AW571" i="12"/>
  <c r="AX571" i="12"/>
  <c r="BG571" i="12"/>
  <c r="C572" i="12"/>
  <c r="D572" i="12"/>
  <c r="E572" i="12"/>
  <c r="F572" i="12"/>
  <c r="G572" i="12"/>
  <c r="H572" i="12"/>
  <c r="I572" i="12"/>
  <c r="J572" i="12"/>
  <c r="K572" i="12"/>
  <c r="L572" i="12"/>
  <c r="M572" i="12"/>
  <c r="N572" i="12"/>
  <c r="O572" i="12"/>
  <c r="P572" i="12"/>
  <c r="Q572" i="12"/>
  <c r="R572" i="12"/>
  <c r="S572" i="12"/>
  <c r="T572" i="12"/>
  <c r="U572" i="12"/>
  <c r="V572" i="12"/>
  <c r="W572" i="12"/>
  <c r="X572" i="12"/>
  <c r="Y572" i="12"/>
  <c r="Z572" i="12"/>
  <c r="AA572" i="12"/>
  <c r="AB572" i="12"/>
  <c r="AC572" i="12"/>
  <c r="AD572" i="12"/>
  <c r="AE572" i="12"/>
  <c r="AF572" i="12"/>
  <c r="AG572" i="12"/>
  <c r="AH572" i="12"/>
  <c r="AI572" i="12"/>
  <c r="AJ572" i="12"/>
  <c r="AK572" i="12"/>
  <c r="AL572" i="12"/>
  <c r="AM572" i="12"/>
  <c r="AN572" i="12"/>
  <c r="AO572" i="12"/>
  <c r="AP572" i="12"/>
  <c r="AQ572" i="12"/>
  <c r="AR572" i="12"/>
  <c r="AS572" i="12"/>
  <c r="AT572" i="12"/>
  <c r="AU572" i="12"/>
  <c r="AV572" i="12"/>
  <c r="AW572" i="12"/>
  <c r="AX572" i="12"/>
  <c r="BL572" i="12"/>
  <c r="C573" i="12"/>
  <c r="D573" i="12"/>
  <c r="E573" i="12"/>
  <c r="F573" i="12"/>
  <c r="G573" i="12"/>
  <c r="H573" i="12"/>
  <c r="I573" i="12"/>
  <c r="J573" i="12"/>
  <c r="K573" i="12"/>
  <c r="L573" i="12"/>
  <c r="M573" i="12"/>
  <c r="BI573" i="12" s="1"/>
  <c r="N573" i="12"/>
  <c r="BJ573" i="12" s="1"/>
  <c r="O573" i="12"/>
  <c r="P573" i="12"/>
  <c r="Q573" i="12"/>
  <c r="R573" i="12"/>
  <c r="S573" i="12"/>
  <c r="T573" i="12"/>
  <c r="U573" i="12"/>
  <c r="V573" i="12"/>
  <c r="W573" i="12"/>
  <c r="X573" i="12"/>
  <c r="Y573" i="12"/>
  <c r="Z573" i="12"/>
  <c r="AA573" i="12"/>
  <c r="AB573" i="12"/>
  <c r="AC573" i="12"/>
  <c r="AD573" i="12"/>
  <c r="AE573" i="12"/>
  <c r="AF573" i="12"/>
  <c r="AG573" i="12"/>
  <c r="BE573" i="12" s="1"/>
  <c r="AH573" i="12"/>
  <c r="AI573" i="12"/>
  <c r="AJ573" i="12"/>
  <c r="AK573" i="12"/>
  <c r="AL573" i="12"/>
  <c r="AM573" i="12"/>
  <c r="AN573" i="12"/>
  <c r="AO573" i="12"/>
  <c r="AP573" i="12"/>
  <c r="AQ573" i="12"/>
  <c r="AR573" i="12"/>
  <c r="AS573" i="12"/>
  <c r="AT573" i="12"/>
  <c r="AU573" i="12"/>
  <c r="AV573" i="12"/>
  <c r="AW573" i="12"/>
  <c r="BU573" i="12" s="1"/>
  <c r="AX573" i="12"/>
  <c r="C574" i="12"/>
  <c r="D574" i="12"/>
  <c r="E574" i="12"/>
  <c r="F574" i="12"/>
  <c r="G574" i="12"/>
  <c r="BC574" i="12" s="1"/>
  <c r="H574" i="12"/>
  <c r="BD574" i="12" s="1"/>
  <c r="I574" i="12"/>
  <c r="J574" i="12"/>
  <c r="K574" i="12"/>
  <c r="L574" i="12"/>
  <c r="M574" i="12"/>
  <c r="N574" i="12"/>
  <c r="BJ574" i="12" s="1"/>
  <c r="O574" i="12"/>
  <c r="P574" i="12"/>
  <c r="Q574" i="12"/>
  <c r="R574" i="12"/>
  <c r="S574" i="12"/>
  <c r="T574" i="12"/>
  <c r="U574" i="12"/>
  <c r="V574" i="12"/>
  <c r="W574" i="12"/>
  <c r="X574" i="12"/>
  <c r="Y574" i="12"/>
  <c r="Z574" i="12"/>
  <c r="AA574" i="12"/>
  <c r="AB574" i="12"/>
  <c r="AC574" i="12"/>
  <c r="AD574" i="12"/>
  <c r="AE574" i="12"/>
  <c r="AF574" i="12"/>
  <c r="AG574" i="12"/>
  <c r="AH574" i="12"/>
  <c r="AI574" i="12"/>
  <c r="AJ574" i="12"/>
  <c r="BH574" i="12" s="1"/>
  <c r="AK574" i="12"/>
  <c r="AL574" i="12"/>
  <c r="AM574" i="12"/>
  <c r="AN574" i="12"/>
  <c r="AO574" i="12"/>
  <c r="AP574" i="12"/>
  <c r="AQ574" i="12"/>
  <c r="AR574" i="12"/>
  <c r="AS574" i="12"/>
  <c r="AT574" i="12"/>
  <c r="AU574" i="12"/>
  <c r="AV574" i="12"/>
  <c r="AW574" i="12"/>
  <c r="AX574" i="12"/>
  <c r="C575" i="12"/>
  <c r="D575" i="12"/>
  <c r="E575" i="12"/>
  <c r="F575" i="12"/>
  <c r="G575" i="12"/>
  <c r="H575" i="12"/>
  <c r="I575" i="12"/>
  <c r="J575" i="12"/>
  <c r="K575" i="12"/>
  <c r="L575" i="12"/>
  <c r="M575" i="12"/>
  <c r="N575" i="12"/>
  <c r="O575" i="12"/>
  <c r="P575" i="12"/>
  <c r="Q575" i="12"/>
  <c r="R575" i="12"/>
  <c r="S575" i="12"/>
  <c r="T575" i="12"/>
  <c r="U575" i="12"/>
  <c r="V575" i="12"/>
  <c r="W575" i="12"/>
  <c r="X575" i="12"/>
  <c r="Y575" i="12"/>
  <c r="Z575" i="12"/>
  <c r="AA575" i="12"/>
  <c r="AB575" i="12"/>
  <c r="AC575" i="12"/>
  <c r="AD575" i="12"/>
  <c r="AE575" i="12"/>
  <c r="AF575" i="12"/>
  <c r="AG575" i="12"/>
  <c r="AH575" i="12"/>
  <c r="AI575" i="12"/>
  <c r="BG575" i="12" s="1"/>
  <c r="AJ575" i="12"/>
  <c r="AK575" i="12"/>
  <c r="AL575" i="12"/>
  <c r="AM575" i="12"/>
  <c r="AN575" i="12"/>
  <c r="AO575" i="12"/>
  <c r="AP575" i="12"/>
  <c r="AQ575" i="12"/>
  <c r="AR575" i="12"/>
  <c r="AS575" i="12"/>
  <c r="AT575" i="12"/>
  <c r="AU575" i="12"/>
  <c r="AV575" i="12"/>
  <c r="AW575" i="12"/>
  <c r="AX575" i="12"/>
  <c r="AZ575" i="12"/>
  <c r="BH575" i="12"/>
  <c r="BP575" i="12"/>
  <c r="C576" i="12"/>
  <c r="D576" i="12"/>
  <c r="E576" i="12"/>
  <c r="F576" i="12"/>
  <c r="G576" i="12"/>
  <c r="H576" i="12"/>
  <c r="I576" i="12"/>
  <c r="J576" i="12"/>
  <c r="K576" i="12"/>
  <c r="L576" i="12"/>
  <c r="M576" i="12"/>
  <c r="N576" i="12"/>
  <c r="O576" i="12"/>
  <c r="P576" i="12"/>
  <c r="BL576" i="12" s="1"/>
  <c r="Q576" i="12"/>
  <c r="R576" i="12"/>
  <c r="S576" i="12"/>
  <c r="T576" i="12"/>
  <c r="U576" i="12"/>
  <c r="BQ576" i="12" s="1"/>
  <c r="V576" i="12"/>
  <c r="W576" i="12"/>
  <c r="X576" i="12"/>
  <c r="Y576" i="12"/>
  <c r="Z576" i="12"/>
  <c r="AA576" i="12"/>
  <c r="AB576" i="12"/>
  <c r="AC576" i="12"/>
  <c r="AD576" i="12"/>
  <c r="AE576" i="12"/>
  <c r="AF576" i="12"/>
  <c r="AG576" i="12"/>
  <c r="AH576" i="12"/>
  <c r="AI576" i="12"/>
  <c r="AJ576" i="12"/>
  <c r="AK576" i="12"/>
  <c r="AL576" i="12"/>
  <c r="BJ576" i="12" s="1"/>
  <c r="AM576" i="12"/>
  <c r="AN576" i="12"/>
  <c r="AO576" i="12"/>
  <c r="AP576" i="12"/>
  <c r="AQ576" i="12"/>
  <c r="AR576" i="12"/>
  <c r="AS576" i="12"/>
  <c r="AT576" i="12"/>
  <c r="AU576" i="12"/>
  <c r="AV576" i="12"/>
  <c r="AW576" i="12"/>
  <c r="AX576" i="12"/>
  <c r="C577" i="12"/>
  <c r="D577" i="12"/>
  <c r="E577" i="12"/>
  <c r="F577" i="12"/>
  <c r="G577" i="12"/>
  <c r="BC577" i="12" s="1"/>
  <c r="H577" i="12"/>
  <c r="I577" i="12"/>
  <c r="J577" i="12"/>
  <c r="K577" i="12"/>
  <c r="L577" i="12"/>
  <c r="M577" i="12"/>
  <c r="N577" i="12"/>
  <c r="O577" i="12"/>
  <c r="BK577" i="12" s="1"/>
  <c r="P577" i="12"/>
  <c r="Q577" i="12"/>
  <c r="R577" i="12"/>
  <c r="S577" i="12"/>
  <c r="T577" i="12"/>
  <c r="U577" i="12"/>
  <c r="V577" i="12"/>
  <c r="W577" i="12"/>
  <c r="X577" i="12"/>
  <c r="Y577" i="12"/>
  <c r="Z577" i="12"/>
  <c r="AA577" i="12"/>
  <c r="AB577" i="12"/>
  <c r="AC577" i="12"/>
  <c r="AD577" i="12"/>
  <c r="AE577" i="12"/>
  <c r="AF577" i="12"/>
  <c r="AG577" i="12"/>
  <c r="AH577" i="12"/>
  <c r="AI577" i="12"/>
  <c r="AJ577" i="12"/>
  <c r="AK577" i="12"/>
  <c r="AL577" i="12"/>
  <c r="AM577" i="12"/>
  <c r="AN577" i="12"/>
  <c r="AO577" i="12"/>
  <c r="AP577" i="12"/>
  <c r="BN577" i="12" s="1"/>
  <c r="AQ577" i="12"/>
  <c r="AR577" i="12"/>
  <c r="AS577" i="12"/>
  <c r="AT577" i="12"/>
  <c r="BR577" i="12" s="1"/>
  <c r="AU577" i="12"/>
  <c r="AV577" i="12"/>
  <c r="AW577" i="12"/>
  <c r="AX577" i="12"/>
  <c r="BV577" i="12" s="1"/>
  <c r="BE577" i="12"/>
  <c r="C578" i="12"/>
  <c r="D578" i="12"/>
  <c r="E578" i="12"/>
  <c r="F578" i="12"/>
  <c r="G578" i="12"/>
  <c r="H578" i="12"/>
  <c r="I578" i="12"/>
  <c r="J578" i="12"/>
  <c r="K578" i="12"/>
  <c r="L578" i="12"/>
  <c r="M578" i="12"/>
  <c r="N578" i="12"/>
  <c r="O578" i="12"/>
  <c r="P578" i="12"/>
  <c r="Q578" i="12"/>
  <c r="R578" i="12"/>
  <c r="S578" i="12"/>
  <c r="T578" i="12"/>
  <c r="U578" i="12"/>
  <c r="V578" i="12"/>
  <c r="W578" i="12"/>
  <c r="X578" i="12"/>
  <c r="Y578" i="12"/>
  <c r="Z578" i="12"/>
  <c r="AA578" i="12"/>
  <c r="AB578" i="12"/>
  <c r="AC578" i="12"/>
  <c r="AD578" i="12"/>
  <c r="AE578" i="12"/>
  <c r="AF578" i="12"/>
  <c r="AG578" i="12"/>
  <c r="AH578" i="12"/>
  <c r="AI578" i="12"/>
  <c r="AJ578" i="12"/>
  <c r="AK578" i="12"/>
  <c r="AL578" i="12"/>
  <c r="AM578" i="12"/>
  <c r="AN578" i="12"/>
  <c r="AO578" i="12"/>
  <c r="AP578" i="12"/>
  <c r="BN578" i="12" s="1"/>
  <c r="AQ578" i="12"/>
  <c r="AR578" i="12"/>
  <c r="AS578" i="12"/>
  <c r="AT578" i="12"/>
  <c r="BR578" i="12" s="1"/>
  <c r="AU578" i="12"/>
  <c r="AV578" i="12"/>
  <c r="AW578" i="12"/>
  <c r="AX578" i="12"/>
  <c r="BV578" i="12" s="1"/>
  <c r="AY578" i="12"/>
  <c r="AZ578" i="12"/>
  <c r="BA578" i="12"/>
  <c r="BB578" i="12"/>
  <c r="BC578" i="12"/>
  <c r="BD578" i="12"/>
  <c r="BE578" i="12"/>
  <c r="BF578" i="12"/>
  <c r="BG578" i="12"/>
  <c r="BH578" i="12"/>
  <c r="BI578" i="12"/>
  <c r="BJ578" i="12"/>
  <c r="BK578" i="12"/>
  <c r="BL578" i="12"/>
  <c r="BM578" i="12"/>
  <c r="BS578" i="12"/>
  <c r="C579" i="12"/>
  <c r="D579" i="12"/>
  <c r="E579" i="12"/>
  <c r="F579" i="12"/>
  <c r="G579" i="12"/>
  <c r="H579" i="12"/>
  <c r="I579" i="12"/>
  <c r="J579" i="12"/>
  <c r="K579" i="12"/>
  <c r="L579" i="12"/>
  <c r="M579" i="12"/>
  <c r="N579" i="12"/>
  <c r="O579" i="12"/>
  <c r="P579" i="12"/>
  <c r="Q579" i="12"/>
  <c r="R579" i="12"/>
  <c r="S579" i="12"/>
  <c r="T579" i="12"/>
  <c r="U579" i="12"/>
  <c r="V579" i="12"/>
  <c r="W579" i="12"/>
  <c r="X579" i="12"/>
  <c r="Y579" i="12"/>
  <c r="Z579" i="12"/>
  <c r="AA579" i="12"/>
  <c r="AB579" i="12"/>
  <c r="AC579" i="12"/>
  <c r="AD579" i="12"/>
  <c r="AE579" i="12"/>
  <c r="AF579" i="12"/>
  <c r="AG579" i="12"/>
  <c r="AH579" i="12"/>
  <c r="AI579" i="12"/>
  <c r="AJ579" i="12"/>
  <c r="AK579" i="12"/>
  <c r="AL579" i="12"/>
  <c r="AM579" i="12"/>
  <c r="AN579" i="12"/>
  <c r="AO579" i="12"/>
  <c r="AP579" i="12"/>
  <c r="BN579" i="12" s="1"/>
  <c r="AQ579" i="12"/>
  <c r="AR579" i="12"/>
  <c r="AS579" i="12"/>
  <c r="AT579" i="12"/>
  <c r="BR579" i="12" s="1"/>
  <c r="AU579" i="12"/>
  <c r="AV579" i="12"/>
  <c r="AW579" i="12"/>
  <c r="AX579" i="12"/>
  <c r="BV579" i="12" s="1"/>
  <c r="AY579" i="12"/>
  <c r="AZ579" i="12"/>
  <c r="BA579" i="12"/>
  <c r="BB579" i="12"/>
  <c r="BC579" i="12"/>
  <c r="BD579" i="12"/>
  <c r="BE579" i="12"/>
  <c r="BF579" i="12"/>
  <c r="BG579" i="12"/>
  <c r="BH579" i="12"/>
  <c r="BI579" i="12"/>
  <c r="BJ579" i="12"/>
  <c r="BK579" i="12"/>
  <c r="BL579" i="12"/>
  <c r="BM579" i="12"/>
  <c r="C580" i="12"/>
  <c r="D580" i="12"/>
  <c r="E580" i="12"/>
  <c r="F580" i="12"/>
  <c r="G580" i="12"/>
  <c r="H580" i="12"/>
  <c r="I580" i="12"/>
  <c r="J580" i="12"/>
  <c r="K580" i="12"/>
  <c r="L580" i="12"/>
  <c r="M580" i="12"/>
  <c r="N580" i="12"/>
  <c r="O580" i="12"/>
  <c r="P580" i="12"/>
  <c r="Q580" i="12"/>
  <c r="R580" i="12"/>
  <c r="S580" i="12"/>
  <c r="T580" i="12"/>
  <c r="U580" i="12"/>
  <c r="V580" i="12"/>
  <c r="W580" i="12"/>
  <c r="X580" i="12"/>
  <c r="Y580" i="12"/>
  <c r="Z580" i="12"/>
  <c r="AA580" i="12"/>
  <c r="AB580" i="12"/>
  <c r="AC580" i="12"/>
  <c r="AD580" i="12"/>
  <c r="AE580" i="12"/>
  <c r="AF580" i="12"/>
  <c r="AG580" i="12"/>
  <c r="AH580" i="12"/>
  <c r="AI580" i="12"/>
  <c r="AJ580" i="12"/>
  <c r="AK580" i="12"/>
  <c r="AL580" i="12"/>
  <c r="AM580" i="12"/>
  <c r="AN580" i="12"/>
  <c r="AO580" i="12"/>
  <c r="AP580" i="12"/>
  <c r="BN580" i="12" s="1"/>
  <c r="AQ580" i="12"/>
  <c r="AR580" i="12"/>
  <c r="AS580" i="12"/>
  <c r="AT580" i="12"/>
  <c r="BR580" i="12" s="1"/>
  <c r="AU580" i="12"/>
  <c r="AV580" i="12"/>
  <c r="AW580" i="12"/>
  <c r="AX580" i="12"/>
  <c r="BV580" i="12" s="1"/>
  <c r="AY580" i="12"/>
  <c r="AZ580" i="12"/>
  <c r="BA580" i="12"/>
  <c r="BB580" i="12"/>
  <c r="BC580" i="12"/>
  <c r="BD580" i="12"/>
  <c r="BE580" i="12"/>
  <c r="BF580" i="12"/>
  <c r="BG580" i="12"/>
  <c r="BH580" i="12"/>
  <c r="BI580" i="12"/>
  <c r="BJ580" i="12"/>
  <c r="BK580" i="12"/>
  <c r="BL580" i="12"/>
  <c r="BM580" i="12"/>
  <c r="C581" i="12"/>
  <c r="D581" i="12"/>
  <c r="E581" i="12"/>
  <c r="F581" i="12"/>
  <c r="G581" i="12"/>
  <c r="H581" i="12"/>
  <c r="I581" i="12"/>
  <c r="J581" i="12"/>
  <c r="K581" i="12"/>
  <c r="L581" i="12"/>
  <c r="M581" i="12"/>
  <c r="N581" i="12"/>
  <c r="O581" i="12"/>
  <c r="P581" i="12"/>
  <c r="Q581" i="12"/>
  <c r="R581" i="12"/>
  <c r="S581" i="12"/>
  <c r="T581" i="12"/>
  <c r="U581" i="12"/>
  <c r="V581" i="12"/>
  <c r="W581" i="12"/>
  <c r="X581" i="12"/>
  <c r="Y581" i="12"/>
  <c r="Z581" i="12"/>
  <c r="AA581" i="12"/>
  <c r="AB581" i="12"/>
  <c r="AC581" i="12"/>
  <c r="AD581" i="12"/>
  <c r="AE581" i="12"/>
  <c r="AF581" i="12"/>
  <c r="AG581" i="12"/>
  <c r="AH581" i="12"/>
  <c r="AI581" i="12"/>
  <c r="AJ581" i="12"/>
  <c r="AK581" i="12"/>
  <c r="AL581" i="12"/>
  <c r="AM581" i="12"/>
  <c r="AN581" i="12"/>
  <c r="AO581" i="12"/>
  <c r="AP581" i="12"/>
  <c r="BN581" i="12" s="1"/>
  <c r="AQ581" i="12"/>
  <c r="AR581" i="12"/>
  <c r="AS581" i="12"/>
  <c r="AT581" i="12"/>
  <c r="BR581" i="12" s="1"/>
  <c r="AU581" i="12"/>
  <c r="AV581" i="12"/>
  <c r="AW581" i="12"/>
  <c r="AX581" i="12"/>
  <c r="BV581" i="12" s="1"/>
  <c r="AY581" i="12"/>
  <c r="AZ581" i="12"/>
  <c r="BA581" i="12"/>
  <c r="BB581" i="12"/>
  <c r="BC581" i="12"/>
  <c r="BD581" i="12"/>
  <c r="BE581" i="12"/>
  <c r="BF581" i="12"/>
  <c r="BG581" i="12"/>
  <c r="BH581" i="12"/>
  <c r="BI581" i="12"/>
  <c r="BJ581" i="12"/>
  <c r="BK581" i="12"/>
  <c r="BL581" i="12"/>
  <c r="BM581" i="12"/>
  <c r="C582" i="12"/>
  <c r="D582" i="12"/>
  <c r="AZ582" i="12" s="1"/>
  <c r="E582" i="12"/>
  <c r="F582" i="12"/>
  <c r="G582" i="12"/>
  <c r="H582" i="12"/>
  <c r="I582" i="12"/>
  <c r="J582" i="12"/>
  <c r="K582" i="12"/>
  <c r="L582" i="12"/>
  <c r="M582" i="12"/>
  <c r="N582" i="12"/>
  <c r="O582" i="12"/>
  <c r="P582" i="12"/>
  <c r="BL582" i="12" s="1"/>
  <c r="Q582" i="12"/>
  <c r="R582" i="12"/>
  <c r="S582" i="12"/>
  <c r="T582" i="12"/>
  <c r="U582" i="12"/>
  <c r="V582" i="12"/>
  <c r="W582" i="12"/>
  <c r="X582" i="12"/>
  <c r="Y582" i="12"/>
  <c r="Z582" i="12"/>
  <c r="AA582" i="12"/>
  <c r="AB582" i="12"/>
  <c r="AC582" i="12"/>
  <c r="AD582" i="12"/>
  <c r="AE582" i="12"/>
  <c r="AF582" i="12"/>
  <c r="AG582" i="12"/>
  <c r="AH582" i="12"/>
  <c r="AI582" i="12"/>
  <c r="BG582" i="12" s="1"/>
  <c r="AJ582" i="12"/>
  <c r="AK582" i="12"/>
  <c r="AL582" i="12"/>
  <c r="AM582" i="12"/>
  <c r="AN582" i="12"/>
  <c r="AO582" i="12"/>
  <c r="AP582" i="12"/>
  <c r="BN582" i="12" s="1"/>
  <c r="AQ582" i="12"/>
  <c r="AR582" i="12"/>
  <c r="AS582" i="12"/>
  <c r="AT582" i="12"/>
  <c r="BR582" i="12" s="1"/>
  <c r="AU582" i="12"/>
  <c r="AV582" i="12"/>
  <c r="AW582" i="12"/>
  <c r="AX582" i="12"/>
  <c r="BV582" i="12" s="1"/>
  <c r="BK582" i="12"/>
  <c r="BO582" i="12"/>
  <c r="C583" i="12"/>
  <c r="D583" i="12"/>
  <c r="E583" i="12"/>
  <c r="F583" i="12"/>
  <c r="G583" i="12"/>
  <c r="H583" i="12"/>
  <c r="I583" i="12"/>
  <c r="J583" i="12"/>
  <c r="K583" i="12"/>
  <c r="L583" i="12"/>
  <c r="M583" i="12"/>
  <c r="N583" i="12"/>
  <c r="O583" i="12"/>
  <c r="P583" i="12"/>
  <c r="Q583" i="12"/>
  <c r="R583" i="12"/>
  <c r="S583" i="12"/>
  <c r="T583" i="12"/>
  <c r="U583" i="12"/>
  <c r="V583" i="12"/>
  <c r="W583" i="12"/>
  <c r="X583" i="12"/>
  <c r="Y583" i="12"/>
  <c r="Z583" i="12"/>
  <c r="AA583" i="12"/>
  <c r="AB583" i="12"/>
  <c r="AC583" i="12"/>
  <c r="AD583" i="12"/>
  <c r="AE583" i="12"/>
  <c r="AF583" i="12"/>
  <c r="AG583" i="12"/>
  <c r="AH583" i="12"/>
  <c r="AI583" i="12"/>
  <c r="AJ583" i="12"/>
  <c r="AK583" i="12"/>
  <c r="AL583" i="12"/>
  <c r="AM583" i="12"/>
  <c r="AN583" i="12"/>
  <c r="AO583" i="12"/>
  <c r="AP583" i="12"/>
  <c r="BN583" i="12" s="1"/>
  <c r="AQ583" i="12"/>
  <c r="AR583" i="12"/>
  <c r="AS583" i="12"/>
  <c r="AT583" i="12"/>
  <c r="BR583" i="12" s="1"/>
  <c r="AU583" i="12"/>
  <c r="AV583" i="12"/>
  <c r="AW583" i="12"/>
  <c r="AX583" i="12"/>
  <c r="BV583" i="12" s="1"/>
  <c r="AY583" i="12"/>
  <c r="AZ583" i="12"/>
  <c r="BA583" i="12"/>
  <c r="BB583" i="12"/>
  <c r="BC583" i="12"/>
  <c r="BD583" i="12"/>
  <c r="BE583" i="12"/>
  <c r="BF583" i="12"/>
  <c r="BG583" i="12"/>
  <c r="BH583" i="12"/>
  <c r="BI583" i="12"/>
  <c r="BJ583" i="12"/>
  <c r="BK583" i="12"/>
  <c r="BL583" i="12"/>
  <c r="BM583" i="12"/>
  <c r="C584" i="12"/>
  <c r="D584" i="12"/>
  <c r="E584" i="12"/>
  <c r="F584" i="12"/>
  <c r="G584" i="12"/>
  <c r="H584" i="12"/>
  <c r="I584" i="12"/>
  <c r="J584" i="12"/>
  <c r="K584" i="12"/>
  <c r="L584" i="12"/>
  <c r="M584" i="12"/>
  <c r="N584" i="12"/>
  <c r="O584" i="12"/>
  <c r="P584" i="12"/>
  <c r="Q584" i="12"/>
  <c r="R584" i="12"/>
  <c r="S584" i="12"/>
  <c r="T584" i="12"/>
  <c r="U584" i="12"/>
  <c r="V584" i="12"/>
  <c r="W584" i="12"/>
  <c r="X584" i="12"/>
  <c r="Y584" i="12"/>
  <c r="Z584" i="12"/>
  <c r="AA584" i="12"/>
  <c r="AB584" i="12"/>
  <c r="AC584" i="12"/>
  <c r="AD584" i="12"/>
  <c r="AE584" i="12"/>
  <c r="AF584" i="12"/>
  <c r="AG584" i="12"/>
  <c r="AH584" i="12"/>
  <c r="AI584" i="12"/>
  <c r="AJ584" i="12"/>
  <c r="BH584" i="12" s="1"/>
  <c r="AK584" i="12"/>
  <c r="AL584" i="12"/>
  <c r="AM584" i="12"/>
  <c r="AN584" i="12"/>
  <c r="AO584" i="12"/>
  <c r="AP584" i="12"/>
  <c r="BN584" i="12" s="1"/>
  <c r="AQ584" i="12"/>
  <c r="AR584" i="12"/>
  <c r="AS584" i="12"/>
  <c r="AT584" i="12"/>
  <c r="BR584" i="12" s="1"/>
  <c r="AU584" i="12"/>
  <c r="AV584" i="12"/>
  <c r="AW584" i="12"/>
  <c r="AX584" i="12"/>
  <c r="BV584" i="12" s="1"/>
  <c r="BD584" i="12"/>
  <c r="C585" i="12"/>
  <c r="D585" i="12"/>
  <c r="E585" i="12"/>
  <c r="F585" i="12"/>
  <c r="G585" i="12"/>
  <c r="H585" i="12"/>
  <c r="I585" i="12"/>
  <c r="J585" i="12"/>
  <c r="K585" i="12"/>
  <c r="L585" i="12"/>
  <c r="M585" i="12"/>
  <c r="N585" i="12"/>
  <c r="O585" i="12"/>
  <c r="P585" i="12"/>
  <c r="Q585" i="12"/>
  <c r="R585" i="12"/>
  <c r="S585" i="12"/>
  <c r="T585" i="12"/>
  <c r="U585" i="12"/>
  <c r="V585" i="12"/>
  <c r="W585" i="12"/>
  <c r="X585" i="12"/>
  <c r="Y585" i="12"/>
  <c r="Z585" i="12"/>
  <c r="AA585" i="12"/>
  <c r="AB585" i="12"/>
  <c r="AC585" i="12"/>
  <c r="AD585" i="12"/>
  <c r="AE585" i="12"/>
  <c r="AF585" i="12"/>
  <c r="AG585" i="12"/>
  <c r="AH585" i="12"/>
  <c r="AI585" i="12"/>
  <c r="AJ585" i="12"/>
  <c r="AK585" i="12"/>
  <c r="AL585" i="12"/>
  <c r="AM585" i="12"/>
  <c r="AN585" i="12"/>
  <c r="AO585" i="12"/>
  <c r="AP585" i="12"/>
  <c r="BN585" i="12" s="1"/>
  <c r="AQ585" i="12"/>
  <c r="AR585" i="12"/>
  <c r="AS585" i="12"/>
  <c r="AT585" i="12"/>
  <c r="BR585" i="12" s="1"/>
  <c r="AU585" i="12"/>
  <c r="AV585" i="12"/>
  <c r="AW585" i="12"/>
  <c r="AX585" i="12"/>
  <c r="BV585" i="12" s="1"/>
  <c r="AY585" i="12"/>
  <c r="AZ585" i="12"/>
  <c r="BA585" i="12"/>
  <c r="BB585" i="12"/>
  <c r="BC585" i="12"/>
  <c r="BD585" i="12"/>
  <c r="BE585" i="12"/>
  <c r="BF585" i="12"/>
  <c r="BG585" i="12"/>
  <c r="BH585" i="12"/>
  <c r="BI585" i="12"/>
  <c r="BJ585" i="12"/>
  <c r="BK585" i="12"/>
  <c r="BL585" i="12"/>
  <c r="BM585" i="12"/>
  <c r="C586" i="12"/>
  <c r="D586" i="12"/>
  <c r="E586" i="12"/>
  <c r="F586" i="12"/>
  <c r="G586" i="12"/>
  <c r="H586" i="12"/>
  <c r="I586" i="12"/>
  <c r="J586" i="12"/>
  <c r="K586" i="12"/>
  <c r="L586" i="12"/>
  <c r="M586" i="12"/>
  <c r="N586" i="12"/>
  <c r="O586" i="12"/>
  <c r="P586" i="12"/>
  <c r="Q586" i="12"/>
  <c r="R586" i="12"/>
  <c r="S586" i="12"/>
  <c r="T586" i="12"/>
  <c r="U586" i="12"/>
  <c r="V586" i="12"/>
  <c r="W586" i="12"/>
  <c r="X586" i="12"/>
  <c r="Y586" i="12"/>
  <c r="Z586" i="12"/>
  <c r="AA586" i="12"/>
  <c r="AB586" i="12"/>
  <c r="AC586" i="12"/>
  <c r="AD586" i="12"/>
  <c r="AE586" i="12"/>
  <c r="AF586" i="12"/>
  <c r="AG586" i="12"/>
  <c r="AH586" i="12"/>
  <c r="AI586" i="12"/>
  <c r="AJ586" i="12"/>
  <c r="AK586" i="12"/>
  <c r="AL586" i="12"/>
  <c r="AM586" i="12"/>
  <c r="AN586" i="12"/>
  <c r="AO586" i="12"/>
  <c r="AP586" i="12"/>
  <c r="BN586" i="12" s="1"/>
  <c r="AQ586" i="12"/>
  <c r="AR586" i="12"/>
  <c r="AS586" i="12"/>
  <c r="AT586" i="12"/>
  <c r="BR586" i="12" s="1"/>
  <c r="AU586" i="12"/>
  <c r="AV586" i="12"/>
  <c r="AW586" i="12"/>
  <c r="AX586" i="12"/>
  <c r="BV586" i="12" s="1"/>
  <c r="AY586" i="12"/>
  <c r="AZ586" i="12"/>
  <c r="BA586" i="12"/>
  <c r="BB586" i="12"/>
  <c r="BC586" i="12"/>
  <c r="BD586" i="12"/>
  <c r="BE586" i="12"/>
  <c r="BF586" i="12"/>
  <c r="BG586" i="12"/>
  <c r="BH586" i="12"/>
  <c r="BI586" i="12"/>
  <c r="BJ586" i="12"/>
  <c r="BK586" i="12"/>
  <c r="BL586" i="12"/>
  <c r="BM586" i="12"/>
  <c r="C587" i="12"/>
  <c r="D587" i="12"/>
  <c r="E587" i="12"/>
  <c r="F587" i="12"/>
  <c r="G587" i="12"/>
  <c r="H587" i="12"/>
  <c r="I587" i="12"/>
  <c r="J587" i="12"/>
  <c r="K587" i="12"/>
  <c r="L587" i="12"/>
  <c r="M587" i="12"/>
  <c r="BI587" i="12" s="1"/>
  <c r="N587" i="12"/>
  <c r="O587" i="12"/>
  <c r="P587" i="12"/>
  <c r="Q587" i="12"/>
  <c r="R587" i="12"/>
  <c r="S587" i="12"/>
  <c r="T587" i="12"/>
  <c r="U587" i="12"/>
  <c r="V587" i="12"/>
  <c r="W587" i="12"/>
  <c r="X587" i="12"/>
  <c r="Y587" i="12"/>
  <c r="Z587" i="12"/>
  <c r="AA587" i="12"/>
  <c r="AB587" i="12"/>
  <c r="AC587" i="12"/>
  <c r="AD587" i="12"/>
  <c r="AE587" i="12"/>
  <c r="AF587" i="12"/>
  <c r="AG587" i="12"/>
  <c r="AH587" i="12"/>
  <c r="AI587" i="12"/>
  <c r="AJ587" i="12"/>
  <c r="BH587" i="12" s="1"/>
  <c r="AK587" i="12"/>
  <c r="AL587" i="12"/>
  <c r="AM587" i="12"/>
  <c r="AN587" i="12"/>
  <c r="BL587" i="12" s="1"/>
  <c r="AO587" i="12"/>
  <c r="AP587" i="12"/>
  <c r="BN587" i="12" s="1"/>
  <c r="AQ587" i="12"/>
  <c r="AR587" i="12"/>
  <c r="AS587" i="12"/>
  <c r="AT587" i="12"/>
  <c r="BR587" i="12" s="1"/>
  <c r="AU587" i="12"/>
  <c r="AV587" i="12"/>
  <c r="AW587" i="12"/>
  <c r="AX587" i="12"/>
  <c r="BV587" i="12" s="1"/>
  <c r="C588" i="12"/>
  <c r="D588" i="12"/>
  <c r="E588" i="12"/>
  <c r="F588" i="12"/>
  <c r="G588" i="12"/>
  <c r="H588" i="12"/>
  <c r="I588" i="12"/>
  <c r="J588" i="12"/>
  <c r="K588" i="12"/>
  <c r="L588" i="12"/>
  <c r="M588" i="12"/>
  <c r="N588" i="12"/>
  <c r="O588" i="12"/>
  <c r="P588" i="12"/>
  <c r="Q588" i="12"/>
  <c r="R588" i="12"/>
  <c r="S588" i="12"/>
  <c r="T588" i="12"/>
  <c r="U588" i="12"/>
  <c r="V588" i="12"/>
  <c r="W588" i="12"/>
  <c r="X588" i="12"/>
  <c r="Y588" i="12"/>
  <c r="Z588" i="12"/>
  <c r="AA588" i="12"/>
  <c r="AB588" i="12"/>
  <c r="AC588" i="12"/>
  <c r="AD588" i="12"/>
  <c r="AE588" i="12"/>
  <c r="AF588" i="12"/>
  <c r="AG588" i="12"/>
  <c r="AH588" i="12"/>
  <c r="AI588" i="12"/>
  <c r="AJ588" i="12"/>
  <c r="AK588" i="12"/>
  <c r="AL588" i="12"/>
  <c r="AM588" i="12"/>
  <c r="BK588" i="12" s="1"/>
  <c r="AN588" i="12"/>
  <c r="AO588" i="12"/>
  <c r="AP588" i="12"/>
  <c r="BN588" i="12" s="1"/>
  <c r="AQ588" i="12"/>
  <c r="AR588" i="12"/>
  <c r="AS588" i="12"/>
  <c r="AT588" i="12"/>
  <c r="BR588" i="12" s="1"/>
  <c r="AU588" i="12"/>
  <c r="AV588" i="12"/>
  <c r="AW588" i="12"/>
  <c r="AX588" i="12"/>
  <c r="BV588" i="12" s="1"/>
  <c r="AY588" i="12"/>
  <c r="AZ588" i="12"/>
  <c r="BA588" i="12"/>
  <c r="BB588" i="12"/>
  <c r="BC588" i="12"/>
  <c r="BD588" i="12"/>
  <c r="BE588" i="12"/>
  <c r="BF588" i="12"/>
  <c r="BG588" i="12"/>
  <c r="BH588" i="12"/>
  <c r="BI588" i="12"/>
  <c r="BJ588" i="12"/>
  <c r="C589" i="12"/>
  <c r="D589" i="12"/>
  <c r="E589" i="12"/>
  <c r="F589" i="12"/>
  <c r="G589" i="12"/>
  <c r="H589" i="12"/>
  <c r="I589" i="12"/>
  <c r="J589" i="12"/>
  <c r="K589" i="12"/>
  <c r="L589" i="12"/>
  <c r="M589" i="12"/>
  <c r="N589" i="12"/>
  <c r="O589" i="12"/>
  <c r="P589" i="12"/>
  <c r="Q589" i="12"/>
  <c r="R589" i="12"/>
  <c r="S589" i="12"/>
  <c r="T589" i="12"/>
  <c r="U589" i="12"/>
  <c r="V589" i="12"/>
  <c r="W589" i="12"/>
  <c r="X589" i="12"/>
  <c r="Y589" i="12"/>
  <c r="Z589" i="12"/>
  <c r="AA589" i="12"/>
  <c r="AB589" i="12"/>
  <c r="AC589" i="12"/>
  <c r="AD589" i="12"/>
  <c r="AE589" i="12"/>
  <c r="AF589" i="12"/>
  <c r="AG589" i="12"/>
  <c r="AH589" i="12"/>
  <c r="AI589" i="12"/>
  <c r="AJ589" i="12"/>
  <c r="AK589" i="12"/>
  <c r="AL589" i="12"/>
  <c r="AM589" i="12"/>
  <c r="AN589" i="12"/>
  <c r="AO589" i="12"/>
  <c r="AP589" i="12"/>
  <c r="BN589" i="12" s="1"/>
  <c r="AQ589" i="12"/>
  <c r="AR589" i="12"/>
  <c r="AS589" i="12"/>
  <c r="AT589" i="12"/>
  <c r="BR589" i="12" s="1"/>
  <c r="AU589" i="12"/>
  <c r="AV589" i="12"/>
  <c r="AW589" i="12"/>
  <c r="AX589" i="12"/>
  <c r="BV589" i="12" s="1"/>
  <c r="AY589" i="12"/>
  <c r="AZ589" i="12"/>
  <c r="BA589" i="12"/>
  <c r="BB589" i="12"/>
  <c r="BC589" i="12"/>
  <c r="BD589" i="12"/>
  <c r="BE589" i="12"/>
  <c r="BF589" i="12"/>
  <c r="BG589" i="12"/>
  <c r="BH589" i="12"/>
  <c r="BI589" i="12"/>
  <c r="BJ589" i="12"/>
  <c r="BK589" i="12"/>
  <c r="BL589" i="12"/>
  <c r="BM589" i="12"/>
  <c r="C590" i="12"/>
  <c r="D590" i="12"/>
  <c r="E590" i="12"/>
  <c r="F590" i="12"/>
  <c r="G590" i="12"/>
  <c r="H590" i="12"/>
  <c r="I590" i="12"/>
  <c r="J590" i="12"/>
  <c r="K590" i="12"/>
  <c r="L590" i="12"/>
  <c r="M590" i="12"/>
  <c r="N590" i="12"/>
  <c r="O590" i="12"/>
  <c r="P590" i="12"/>
  <c r="Q590" i="12"/>
  <c r="R590" i="12"/>
  <c r="S590" i="12"/>
  <c r="T590" i="12"/>
  <c r="U590" i="12"/>
  <c r="V590" i="12"/>
  <c r="W590" i="12"/>
  <c r="X590" i="12"/>
  <c r="Y590" i="12"/>
  <c r="Z590" i="12"/>
  <c r="AA590" i="12"/>
  <c r="AB590" i="12"/>
  <c r="AC590" i="12"/>
  <c r="AD590" i="12"/>
  <c r="AE590" i="12"/>
  <c r="AF590" i="12"/>
  <c r="AG590" i="12"/>
  <c r="AH590" i="12"/>
  <c r="AI590" i="12"/>
  <c r="AJ590" i="12"/>
  <c r="AK590" i="12"/>
  <c r="AL590" i="12"/>
  <c r="AM590" i="12"/>
  <c r="AN590" i="12"/>
  <c r="AO590" i="12"/>
  <c r="BM590" i="12" s="1"/>
  <c r="AP590" i="12"/>
  <c r="AQ590" i="12"/>
  <c r="AR590" i="12"/>
  <c r="AS590" i="12"/>
  <c r="BQ590" i="12" s="1"/>
  <c r="AT590" i="12"/>
  <c r="BR590" i="12" s="1"/>
  <c r="AU590" i="12"/>
  <c r="AV590" i="12"/>
  <c r="AW590" i="12"/>
  <c r="AX590" i="12"/>
  <c r="BV590" i="12" s="1"/>
  <c r="AY590" i="12"/>
  <c r="AZ590" i="12"/>
  <c r="BA590" i="12"/>
  <c r="BB590" i="12"/>
  <c r="BC590" i="12"/>
  <c r="BD590" i="12"/>
  <c r="BE590" i="12"/>
  <c r="BF590" i="12"/>
  <c r="BG590" i="12"/>
  <c r="BH590" i="12"/>
  <c r="BI590" i="12"/>
  <c r="BJ590" i="12"/>
  <c r="BK590" i="12"/>
  <c r="BL590" i="12"/>
  <c r="C591" i="12"/>
  <c r="D591" i="12"/>
  <c r="E591" i="12"/>
  <c r="F591" i="12"/>
  <c r="G591" i="12"/>
  <c r="H591" i="12"/>
  <c r="I591" i="12"/>
  <c r="J591" i="12"/>
  <c r="K591" i="12"/>
  <c r="L591" i="12"/>
  <c r="M591" i="12"/>
  <c r="N591" i="12"/>
  <c r="O591" i="12"/>
  <c r="P591" i="12"/>
  <c r="Q591" i="12"/>
  <c r="R591" i="12"/>
  <c r="S591" i="12"/>
  <c r="T591" i="12"/>
  <c r="U591" i="12"/>
  <c r="V591" i="12"/>
  <c r="W591" i="12"/>
  <c r="X591" i="12"/>
  <c r="Y591" i="12"/>
  <c r="Z591" i="12"/>
  <c r="AA591" i="12"/>
  <c r="AB591" i="12"/>
  <c r="AC591" i="12"/>
  <c r="AD591" i="12"/>
  <c r="AE591" i="12"/>
  <c r="AF591" i="12"/>
  <c r="AG591" i="12"/>
  <c r="AH591" i="12"/>
  <c r="AI591" i="12"/>
  <c r="AJ591" i="12"/>
  <c r="AK591" i="12"/>
  <c r="AL591" i="12"/>
  <c r="AM591" i="12"/>
  <c r="BK591" i="12" s="1"/>
  <c r="AN591" i="12"/>
  <c r="AO591" i="12"/>
  <c r="AP591" i="12"/>
  <c r="AQ591" i="12"/>
  <c r="BO591" i="12" s="1"/>
  <c r="AR591" i="12"/>
  <c r="BP591" i="12" s="1"/>
  <c r="AS591" i="12"/>
  <c r="AT591" i="12"/>
  <c r="BR591" i="12" s="1"/>
  <c r="AU591" i="12"/>
  <c r="AV591" i="12"/>
  <c r="AW591" i="12"/>
  <c r="AX591" i="12"/>
  <c r="BV591" i="12" s="1"/>
  <c r="AY591" i="12"/>
  <c r="AZ591" i="12"/>
  <c r="BA591" i="12"/>
  <c r="BB591" i="12"/>
  <c r="BC591" i="12"/>
  <c r="BD591" i="12"/>
  <c r="BE591" i="12"/>
  <c r="BF591" i="12"/>
  <c r="BG591" i="12"/>
  <c r="BH591" i="12"/>
  <c r="BI591" i="12"/>
  <c r="BJ591" i="12"/>
  <c r="BU591" i="12"/>
  <c r="C592" i="12"/>
  <c r="D592" i="12"/>
  <c r="E592" i="12"/>
  <c r="F592" i="12"/>
  <c r="G592" i="12"/>
  <c r="H592" i="12"/>
  <c r="I592" i="12"/>
  <c r="J592" i="12"/>
  <c r="K592" i="12"/>
  <c r="L592" i="12"/>
  <c r="M592" i="12"/>
  <c r="N592" i="12"/>
  <c r="O592" i="12"/>
  <c r="P592" i="12"/>
  <c r="Q592" i="12"/>
  <c r="R592" i="12"/>
  <c r="S592" i="12"/>
  <c r="T592" i="12"/>
  <c r="U592" i="12"/>
  <c r="V592" i="12"/>
  <c r="W592" i="12"/>
  <c r="X592" i="12"/>
  <c r="Y592" i="12"/>
  <c r="Z592" i="12"/>
  <c r="AA592" i="12"/>
  <c r="AB592" i="12"/>
  <c r="AC592" i="12"/>
  <c r="AD592" i="12"/>
  <c r="AE592" i="12"/>
  <c r="AF592" i="12"/>
  <c r="AG592" i="12"/>
  <c r="AH592" i="12"/>
  <c r="AI592" i="12"/>
  <c r="AJ592" i="12"/>
  <c r="AK592" i="12"/>
  <c r="AL592" i="12"/>
  <c r="AM592" i="12"/>
  <c r="AN592" i="12"/>
  <c r="AO592" i="12"/>
  <c r="BM592" i="12" s="1"/>
  <c r="AP592" i="12"/>
  <c r="AQ592" i="12"/>
  <c r="AR592" i="12"/>
  <c r="AS592" i="12"/>
  <c r="BQ592" i="12" s="1"/>
  <c r="AT592" i="12"/>
  <c r="BR592" i="12" s="1"/>
  <c r="AU592" i="12"/>
  <c r="AV592" i="12"/>
  <c r="AW592" i="12"/>
  <c r="AX592" i="12"/>
  <c r="BV592" i="12" s="1"/>
  <c r="AY592" i="12"/>
  <c r="AZ592" i="12"/>
  <c r="BA592" i="12"/>
  <c r="BB592" i="12"/>
  <c r="BC592" i="12"/>
  <c r="BD592" i="12"/>
  <c r="BE592" i="12"/>
  <c r="BF592" i="12"/>
  <c r="BG592" i="12"/>
  <c r="BH592" i="12"/>
  <c r="BI592" i="12"/>
  <c r="BJ592" i="12"/>
  <c r="BK592" i="12"/>
  <c r="BL592" i="12"/>
  <c r="C593" i="12"/>
  <c r="D593" i="12"/>
  <c r="E593" i="12"/>
  <c r="F593" i="12"/>
  <c r="G593" i="12"/>
  <c r="H593" i="12"/>
  <c r="I593" i="12"/>
  <c r="J593" i="12"/>
  <c r="K593" i="12"/>
  <c r="L593" i="12"/>
  <c r="M593" i="12"/>
  <c r="N593" i="12"/>
  <c r="O593" i="12"/>
  <c r="P593" i="12"/>
  <c r="Q593" i="12"/>
  <c r="R593" i="12"/>
  <c r="S593" i="12"/>
  <c r="T593" i="12"/>
  <c r="U593" i="12"/>
  <c r="V593" i="12"/>
  <c r="W593" i="12"/>
  <c r="X593" i="12"/>
  <c r="Y593" i="12"/>
  <c r="Z593" i="12"/>
  <c r="AA593" i="12"/>
  <c r="AB593" i="12"/>
  <c r="AC593" i="12"/>
  <c r="AD593" i="12"/>
  <c r="AE593" i="12"/>
  <c r="AF593" i="12"/>
  <c r="AG593" i="12"/>
  <c r="AH593" i="12"/>
  <c r="AI593" i="12"/>
  <c r="AJ593" i="12"/>
  <c r="AK593" i="12"/>
  <c r="AL593" i="12"/>
  <c r="AM593" i="12"/>
  <c r="BK593" i="12" s="1"/>
  <c r="AN593" i="12"/>
  <c r="AO593" i="12"/>
  <c r="AP593" i="12"/>
  <c r="AQ593" i="12"/>
  <c r="BO593" i="12" s="1"/>
  <c r="AR593" i="12"/>
  <c r="AS593" i="12"/>
  <c r="AT593" i="12"/>
  <c r="AU593" i="12"/>
  <c r="BS593" i="12" s="1"/>
  <c r="AV593" i="12"/>
  <c r="AW593" i="12"/>
  <c r="AX593" i="12"/>
  <c r="BV593" i="12" s="1"/>
  <c r="AY593" i="12"/>
  <c r="AZ593" i="12"/>
  <c r="BA593" i="12"/>
  <c r="BB593" i="12"/>
  <c r="BC593" i="12"/>
  <c r="BD593" i="12"/>
  <c r="BE593" i="12"/>
  <c r="BF593" i="12"/>
  <c r="BG593" i="12"/>
  <c r="BH593" i="12"/>
  <c r="BI593" i="12"/>
  <c r="BJ593" i="12"/>
  <c r="C594" i="12"/>
  <c r="D594" i="12"/>
  <c r="E594" i="12"/>
  <c r="F594" i="12"/>
  <c r="G594" i="12"/>
  <c r="H594" i="12"/>
  <c r="I594" i="12"/>
  <c r="J594" i="12"/>
  <c r="K594" i="12"/>
  <c r="L594" i="12"/>
  <c r="M594" i="12"/>
  <c r="N594" i="12"/>
  <c r="O594" i="12"/>
  <c r="P594" i="12"/>
  <c r="Q594" i="12"/>
  <c r="R594" i="12"/>
  <c r="S594" i="12"/>
  <c r="T594" i="12"/>
  <c r="U594" i="12"/>
  <c r="V594" i="12"/>
  <c r="W594" i="12"/>
  <c r="X594" i="12"/>
  <c r="Y594" i="12"/>
  <c r="Z594" i="12"/>
  <c r="AA594" i="12"/>
  <c r="AB594" i="12"/>
  <c r="AC594" i="12"/>
  <c r="AD594" i="12"/>
  <c r="AE594" i="12"/>
  <c r="AF594" i="12"/>
  <c r="AG594" i="12"/>
  <c r="AH594" i="12"/>
  <c r="AI594" i="12"/>
  <c r="AJ594" i="12"/>
  <c r="AK594" i="12"/>
  <c r="AL594" i="12"/>
  <c r="AM594" i="12"/>
  <c r="AN594" i="12"/>
  <c r="BL594" i="12" s="1"/>
  <c r="AO594" i="12"/>
  <c r="AP594" i="12"/>
  <c r="AQ594" i="12"/>
  <c r="AR594" i="12"/>
  <c r="BP594" i="12" s="1"/>
  <c r="AS594" i="12"/>
  <c r="AT594" i="12"/>
  <c r="AU594" i="12"/>
  <c r="AV594" i="12"/>
  <c r="BT594" i="12" s="1"/>
  <c r="AW594" i="12"/>
  <c r="AX594" i="12"/>
  <c r="BV594" i="12" s="1"/>
  <c r="AY594" i="12"/>
  <c r="AZ594" i="12"/>
  <c r="BA594" i="12"/>
  <c r="BB594" i="12"/>
  <c r="BC594" i="12"/>
  <c r="BD594" i="12"/>
  <c r="BE594" i="12"/>
  <c r="BF594" i="12"/>
  <c r="BG594" i="12"/>
  <c r="BH594" i="12"/>
  <c r="BI594" i="12"/>
  <c r="BJ594" i="12"/>
  <c r="BK594" i="12"/>
  <c r="C595" i="12"/>
  <c r="D595" i="12"/>
  <c r="E595" i="12"/>
  <c r="F595" i="12"/>
  <c r="G595" i="12"/>
  <c r="H595" i="12"/>
  <c r="I595" i="12"/>
  <c r="J595" i="12"/>
  <c r="K595" i="12"/>
  <c r="L595" i="12"/>
  <c r="M595" i="12"/>
  <c r="N595" i="12"/>
  <c r="O595" i="12"/>
  <c r="P595" i="12"/>
  <c r="Q595" i="12"/>
  <c r="R595" i="12"/>
  <c r="S595" i="12"/>
  <c r="T595" i="12"/>
  <c r="U595" i="12"/>
  <c r="V595" i="12"/>
  <c r="W595" i="12"/>
  <c r="X595" i="12"/>
  <c r="Y595" i="12"/>
  <c r="Z595" i="12"/>
  <c r="AA595" i="12"/>
  <c r="AB595" i="12"/>
  <c r="AC595" i="12"/>
  <c r="AD595" i="12"/>
  <c r="AE595" i="12"/>
  <c r="AF595" i="12"/>
  <c r="AG595" i="12"/>
  <c r="AH595" i="12"/>
  <c r="AI595" i="12"/>
  <c r="AJ595" i="12"/>
  <c r="AK595" i="12"/>
  <c r="AL595" i="12"/>
  <c r="AM595" i="12"/>
  <c r="AN595" i="12"/>
  <c r="AO595" i="12"/>
  <c r="BM595" i="12" s="1"/>
  <c r="AP595" i="12"/>
  <c r="AQ595" i="12"/>
  <c r="AR595" i="12"/>
  <c r="AS595" i="12"/>
  <c r="BQ595" i="12" s="1"/>
  <c r="AT595" i="12"/>
  <c r="AU595" i="12"/>
  <c r="AV595" i="12"/>
  <c r="AW595" i="12"/>
  <c r="BU595" i="12" s="1"/>
  <c r="AX595" i="12"/>
  <c r="BV595" i="12" s="1"/>
  <c r="BI595" i="12"/>
  <c r="C596" i="12"/>
  <c r="D596" i="12"/>
  <c r="E596" i="12"/>
  <c r="F596" i="12"/>
  <c r="G596" i="12"/>
  <c r="H596" i="12"/>
  <c r="I596" i="12"/>
  <c r="J596" i="12"/>
  <c r="K596" i="12"/>
  <c r="L596" i="12"/>
  <c r="M596" i="12"/>
  <c r="N596" i="12"/>
  <c r="O596" i="12"/>
  <c r="P596" i="12"/>
  <c r="Q596" i="12"/>
  <c r="R596" i="12"/>
  <c r="S596" i="12"/>
  <c r="T596" i="12"/>
  <c r="U596" i="12"/>
  <c r="V596" i="12"/>
  <c r="W596" i="12"/>
  <c r="X596" i="12"/>
  <c r="Y596" i="12"/>
  <c r="Z596" i="12"/>
  <c r="AA596" i="12"/>
  <c r="AB596" i="12"/>
  <c r="AC596" i="12"/>
  <c r="AD596" i="12"/>
  <c r="AE596" i="12"/>
  <c r="AF596" i="12"/>
  <c r="AG596" i="12"/>
  <c r="AH596" i="12"/>
  <c r="AI596" i="12"/>
  <c r="AJ596" i="12"/>
  <c r="AK596" i="12"/>
  <c r="AL596" i="12"/>
  <c r="AM596" i="12"/>
  <c r="AN596" i="12"/>
  <c r="AO596" i="12"/>
  <c r="AP596" i="12"/>
  <c r="BN596" i="12" s="1"/>
  <c r="AQ596" i="12"/>
  <c r="AR596" i="12"/>
  <c r="AS596" i="12"/>
  <c r="AT596" i="12"/>
  <c r="BR596" i="12" s="1"/>
  <c r="AU596" i="12"/>
  <c r="AV596" i="12"/>
  <c r="AW596" i="12"/>
  <c r="AX596" i="12"/>
  <c r="BV596" i="12" s="1"/>
  <c r="AY596" i="12"/>
  <c r="AZ596" i="12"/>
  <c r="BA596" i="12"/>
  <c r="BB596" i="12"/>
  <c r="BC596" i="12"/>
  <c r="BD596" i="12"/>
  <c r="BE596" i="12"/>
  <c r="BF596" i="12"/>
  <c r="BG596" i="12"/>
  <c r="BH596" i="12"/>
  <c r="BI596" i="12"/>
  <c r="BJ596" i="12"/>
  <c r="BK596" i="12"/>
  <c r="BL596" i="12"/>
  <c r="BM596" i="12"/>
  <c r="C597" i="12"/>
  <c r="D597" i="12"/>
  <c r="E597" i="12"/>
  <c r="F597" i="12"/>
  <c r="G597" i="12"/>
  <c r="H597" i="12"/>
  <c r="I597" i="12"/>
  <c r="J597" i="12"/>
  <c r="K597" i="12"/>
  <c r="L597" i="12"/>
  <c r="M597" i="12"/>
  <c r="N597" i="12"/>
  <c r="O597" i="12"/>
  <c r="P597" i="12"/>
  <c r="Q597" i="12"/>
  <c r="R597" i="12"/>
  <c r="S597" i="12"/>
  <c r="T597" i="12"/>
  <c r="U597" i="12"/>
  <c r="V597" i="12"/>
  <c r="W597" i="12"/>
  <c r="X597" i="12"/>
  <c r="Y597" i="12"/>
  <c r="Z597" i="12"/>
  <c r="AA597" i="12"/>
  <c r="AB597" i="12"/>
  <c r="AC597" i="12"/>
  <c r="AD597" i="12"/>
  <c r="AE597" i="12"/>
  <c r="AF597" i="12"/>
  <c r="AG597" i="12"/>
  <c r="AH597" i="12"/>
  <c r="AI597" i="12"/>
  <c r="AJ597" i="12"/>
  <c r="AK597" i="12"/>
  <c r="AL597" i="12"/>
  <c r="AM597" i="12"/>
  <c r="AN597" i="12"/>
  <c r="BL597" i="12" s="1"/>
  <c r="AO597" i="12"/>
  <c r="AP597" i="12"/>
  <c r="AQ597" i="12"/>
  <c r="AR597" i="12"/>
  <c r="BP597" i="12" s="1"/>
  <c r="AS597" i="12"/>
  <c r="AT597" i="12"/>
  <c r="AU597" i="12"/>
  <c r="AV597" i="12"/>
  <c r="BT597" i="12" s="1"/>
  <c r="AW597" i="12"/>
  <c r="AX597" i="12"/>
  <c r="BO597" i="12"/>
  <c r="C598" i="12"/>
  <c r="D598" i="12"/>
  <c r="E598" i="12"/>
  <c r="F598" i="12"/>
  <c r="G598" i="12"/>
  <c r="H598" i="12"/>
  <c r="I598" i="12"/>
  <c r="J598" i="12"/>
  <c r="K598" i="12"/>
  <c r="L598" i="12"/>
  <c r="M598" i="12"/>
  <c r="N598" i="12"/>
  <c r="O598" i="12"/>
  <c r="P598" i="12"/>
  <c r="Q598" i="12"/>
  <c r="R598" i="12"/>
  <c r="S598" i="12"/>
  <c r="T598" i="12"/>
  <c r="U598" i="12"/>
  <c r="V598" i="12"/>
  <c r="W598" i="12"/>
  <c r="X598" i="12"/>
  <c r="Y598" i="12"/>
  <c r="Z598" i="12"/>
  <c r="AA598" i="12"/>
  <c r="AB598" i="12"/>
  <c r="AC598" i="12"/>
  <c r="AD598" i="12"/>
  <c r="AE598" i="12"/>
  <c r="AF598" i="12"/>
  <c r="AG598" i="12"/>
  <c r="AH598" i="12"/>
  <c r="AI598" i="12"/>
  <c r="AJ598" i="12"/>
  <c r="AK598" i="12"/>
  <c r="AL598" i="12"/>
  <c r="AM598" i="12"/>
  <c r="AN598" i="12"/>
  <c r="BL598" i="12" s="1"/>
  <c r="AO598" i="12"/>
  <c r="AP598" i="12"/>
  <c r="AQ598" i="12"/>
  <c r="AR598" i="12"/>
  <c r="BP598" i="12" s="1"/>
  <c r="AS598" i="12"/>
  <c r="AT598" i="12"/>
  <c r="BR598" i="12" s="1"/>
  <c r="AU598" i="12"/>
  <c r="AV598" i="12"/>
  <c r="BT598" i="12" s="1"/>
  <c r="AW598" i="12"/>
  <c r="AX598" i="12"/>
  <c r="BV598" i="12" s="1"/>
  <c r="AY598" i="12"/>
  <c r="AZ598" i="12"/>
  <c r="BA598" i="12"/>
  <c r="BB598" i="12"/>
  <c r="BC598" i="12"/>
  <c r="BD598" i="12"/>
  <c r="BE598" i="12"/>
  <c r="BF598" i="12"/>
  <c r="BG598" i="12"/>
  <c r="BH598" i="12"/>
  <c r="BI598" i="12"/>
  <c r="BJ598" i="12"/>
  <c r="BK598" i="12"/>
  <c r="C599" i="12"/>
  <c r="D599" i="12"/>
  <c r="E599" i="12"/>
  <c r="F599" i="12"/>
  <c r="G599" i="12"/>
  <c r="H599" i="12"/>
  <c r="I599" i="12"/>
  <c r="J599" i="12"/>
  <c r="K599" i="12"/>
  <c r="L599" i="12"/>
  <c r="M599" i="12"/>
  <c r="N599" i="12"/>
  <c r="O599" i="12"/>
  <c r="P599" i="12"/>
  <c r="Q599" i="12"/>
  <c r="R599" i="12"/>
  <c r="S599" i="12"/>
  <c r="T599" i="12"/>
  <c r="U599" i="12"/>
  <c r="V599" i="12"/>
  <c r="BR599" i="12" s="1"/>
  <c r="W599" i="12"/>
  <c r="X599" i="12"/>
  <c r="Y599" i="12"/>
  <c r="Z599" i="12"/>
  <c r="AA599" i="12"/>
  <c r="AB599" i="12"/>
  <c r="AC599" i="12"/>
  <c r="AD599" i="12"/>
  <c r="AE599" i="12"/>
  <c r="AF599" i="12"/>
  <c r="AG599" i="12"/>
  <c r="AH599" i="12"/>
  <c r="AI599" i="12"/>
  <c r="AJ599" i="12"/>
  <c r="AK599" i="12"/>
  <c r="AL599" i="12"/>
  <c r="AM599" i="12"/>
  <c r="AN599" i="12"/>
  <c r="AO599" i="12"/>
  <c r="BM599" i="12" s="1"/>
  <c r="AP599" i="12"/>
  <c r="AQ599" i="12"/>
  <c r="AR599" i="12"/>
  <c r="AS599" i="12"/>
  <c r="BQ599" i="12" s="1"/>
  <c r="AT599" i="12"/>
  <c r="AU599" i="12"/>
  <c r="AV599" i="12"/>
  <c r="AW599" i="12"/>
  <c r="BU599" i="12" s="1"/>
  <c r="AX599" i="12"/>
  <c r="BV599" i="12" s="1"/>
  <c r="AY599" i="12"/>
  <c r="AZ599" i="12"/>
  <c r="BA599" i="12"/>
  <c r="BB599" i="12"/>
  <c r="BC599" i="12"/>
  <c r="BD599" i="12"/>
  <c r="BE599" i="12"/>
  <c r="BF599" i="12"/>
  <c r="BG599" i="12"/>
  <c r="BH599" i="12"/>
  <c r="BI599" i="12"/>
  <c r="BJ599" i="12"/>
  <c r="BK599" i="12"/>
  <c r="BL599" i="12"/>
  <c r="C600" i="12"/>
  <c r="D600" i="12"/>
  <c r="E600" i="12"/>
  <c r="F600" i="12"/>
  <c r="G600" i="12"/>
  <c r="H600" i="12"/>
  <c r="I600" i="12"/>
  <c r="J600" i="12"/>
  <c r="K600" i="12"/>
  <c r="L600" i="12"/>
  <c r="M600" i="12"/>
  <c r="N600" i="12"/>
  <c r="O600" i="12"/>
  <c r="P600" i="12"/>
  <c r="Q600" i="12"/>
  <c r="BM600" i="12" s="1"/>
  <c r="R600" i="12"/>
  <c r="S600" i="12"/>
  <c r="T600" i="12"/>
  <c r="U600" i="12"/>
  <c r="V600" i="12"/>
  <c r="W600" i="12"/>
  <c r="X600" i="12"/>
  <c r="Y600" i="12"/>
  <c r="Z600" i="12"/>
  <c r="AA600" i="12"/>
  <c r="AB600" i="12"/>
  <c r="AC600" i="12"/>
  <c r="AD600" i="12"/>
  <c r="AE600" i="12"/>
  <c r="AF600" i="12"/>
  <c r="AG600" i="12"/>
  <c r="AH600" i="12"/>
  <c r="AI600" i="12"/>
  <c r="BG600" i="12" s="1"/>
  <c r="AJ600" i="12"/>
  <c r="AK600" i="12"/>
  <c r="AL600" i="12"/>
  <c r="AM600" i="12"/>
  <c r="AN600" i="12"/>
  <c r="AO600" i="12"/>
  <c r="AP600" i="12"/>
  <c r="BN600" i="12" s="1"/>
  <c r="AQ600" i="12"/>
  <c r="AR600" i="12"/>
  <c r="BP600" i="12" s="1"/>
  <c r="AS600" i="12"/>
  <c r="AT600" i="12"/>
  <c r="BR600" i="12" s="1"/>
  <c r="AU600" i="12"/>
  <c r="AV600" i="12"/>
  <c r="AW600" i="12"/>
  <c r="AX600" i="12"/>
  <c r="BV600" i="12" s="1"/>
  <c r="BL600" i="12"/>
  <c r="C601" i="12"/>
  <c r="D601" i="12"/>
  <c r="E601" i="12"/>
  <c r="F601" i="12"/>
  <c r="G601" i="12"/>
  <c r="H601" i="12"/>
  <c r="I601" i="12"/>
  <c r="J601" i="12"/>
  <c r="K601" i="12"/>
  <c r="L601" i="12"/>
  <c r="M601" i="12"/>
  <c r="N601" i="12"/>
  <c r="O601" i="12"/>
  <c r="P601" i="12"/>
  <c r="Q601" i="12"/>
  <c r="R601" i="12"/>
  <c r="S601" i="12"/>
  <c r="T601" i="12"/>
  <c r="U601" i="12"/>
  <c r="V601" i="12"/>
  <c r="W601" i="12"/>
  <c r="X601" i="12"/>
  <c r="Y601" i="12"/>
  <c r="Z601" i="12"/>
  <c r="AA601" i="12"/>
  <c r="AB601" i="12"/>
  <c r="AC601" i="12"/>
  <c r="AD601" i="12"/>
  <c r="AE601" i="12"/>
  <c r="AF601" i="12"/>
  <c r="AG601" i="12"/>
  <c r="AH601" i="12"/>
  <c r="AI601" i="12"/>
  <c r="AJ601" i="12"/>
  <c r="AK601" i="12"/>
  <c r="AL601" i="12"/>
  <c r="AM601" i="12"/>
  <c r="AN601" i="12"/>
  <c r="AO601" i="12"/>
  <c r="AP601" i="12"/>
  <c r="BN601" i="12" s="1"/>
  <c r="AQ601" i="12"/>
  <c r="AR601" i="12"/>
  <c r="AS601" i="12"/>
  <c r="AT601" i="12"/>
  <c r="BR601" i="12" s="1"/>
  <c r="AU601" i="12"/>
  <c r="AV601" i="12"/>
  <c r="AW601" i="12"/>
  <c r="AX601" i="12"/>
  <c r="BV601" i="12" s="1"/>
  <c r="AY601" i="12"/>
  <c r="AZ601" i="12"/>
  <c r="BA601" i="12"/>
  <c r="BB601" i="12"/>
  <c r="BC601" i="12"/>
  <c r="BD601" i="12"/>
  <c r="BE601" i="12"/>
  <c r="BF601" i="12"/>
  <c r="BG601" i="12"/>
  <c r="BH601" i="12"/>
  <c r="BI601" i="12"/>
  <c r="BJ601" i="12"/>
  <c r="BK601" i="12"/>
  <c r="BL601" i="12"/>
  <c r="BM601" i="12"/>
  <c r="C602" i="12"/>
  <c r="D602" i="12"/>
  <c r="E602" i="12"/>
  <c r="F602" i="12"/>
  <c r="G602" i="12"/>
  <c r="H602" i="12"/>
  <c r="I602" i="12"/>
  <c r="J602" i="12"/>
  <c r="K602" i="12"/>
  <c r="L602" i="12"/>
  <c r="M602" i="12"/>
  <c r="N602" i="12"/>
  <c r="O602" i="12"/>
  <c r="P602" i="12"/>
  <c r="Q602" i="12"/>
  <c r="R602" i="12"/>
  <c r="S602" i="12"/>
  <c r="T602" i="12"/>
  <c r="U602" i="12"/>
  <c r="V602" i="12"/>
  <c r="W602" i="12"/>
  <c r="X602" i="12"/>
  <c r="Y602" i="12"/>
  <c r="Z602" i="12"/>
  <c r="AA602" i="12"/>
  <c r="AB602" i="12"/>
  <c r="AC602" i="12"/>
  <c r="AD602" i="12"/>
  <c r="AE602" i="12"/>
  <c r="AF602" i="12"/>
  <c r="AG602" i="12"/>
  <c r="AH602" i="12"/>
  <c r="AI602" i="12"/>
  <c r="AJ602" i="12"/>
  <c r="AK602" i="12"/>
  <c r="AL602" i="12"/>
  <c r="AM602" i="12"/>
  <c r="AN602" i="12"/>
  <c r="AO602" i="12"/>
  <c r="AP602" i="12"/>
  <c r="BN602" i="12" s="1"/>
  <c r="AQ602" i="12"/>
  <c r="AR602" i="12"/>
  <c r="AS602" i="12"/>
  <c r="AT602" i="12"/>
  <c r="BR602" i="12" s="1"/>
  <c r="AU602" i="12"/>
  <c r="BS602" i="12" s="1"/>
  <c r="AV602" i="12"/>
  <c r="AW602" i="12"/>
  <c r="AX602" i="12"/>
  <c r="BV602" i="12" s="1"/>
  <c r="AY602" i="12"/>
  <c r="AZ602" i="12"/>
  <c r="BA602" i="12"/>
  <c r="BB602" i="12"/>
  <c r="BC602" i="12"/>
  <c r="BD602" i="12"/>
  <c r="BE602" i="12"/>
  <c r="BF602" i="12"/>
  <c r="BG602" i="12"/>
  <c r="BH602" i="12"/>
  <c r="BI602" i="12"/>
  <c r="BJ602" i="12"/>
  <c r="BK602" i="12"/>
  <c r="BL602" i="12"/>
  <c r="BM602" i="12"/>
  <c r="C603" i="12"/>
  <c r="D603" i="12"/>
  <c r="E603" i="12"/>
  <c r="F603" i="12"/>
  <c r="G603" i="12"/>
  <c r="H603" i="12"/>
  <c r="I603" i="12"/>
  <c r="J603" i="12"/>
  <c r="K603" i="12"/>
  <c r="L603" i="12"/>
  <c r="M603" i="12"/>
  <c r="N603" i="12"/>
  <c r="O603" i="12"/>
  <c r="P603" i="12"/>
  <c r="Q603" i="12"/>
  <c r="R603" i="12"/>
  <c r="S603" i="12"/>
  <c r="T603" i="12"/>
  <c r="U603" i="12"/>
  <c r="V603" i="12"/>
  <c r="W603" i="12"/>
  <c r="X603" i="12"/>
  <c r="Y603" i="12"/>
  <c r="Z603" i="12"/>
  <c r="AA603" i="12"/>
  <c r="AB603" i="12"/>
  <c r="AC603" i="12"/>
  <c r="AD603" i="12"/>
  <c r="AE603" i="12"/>
  <c r="AF603" i="12"/>
  <c r="AG603" i="12"/>
  <c r="AH603" i="12"/>
  <c r="AI603" i="12"/>
  <c r="AJ603" i="12"/>
  <c r="AK603" i="12"/>
  <c r="AL603" i="12"/>
  <c r="AM603" i="12"/>
  <c r="AN603" i="12"/>
  <c r="AO603" i="12"/>
  <c r="AP603" i="12"/>
  <c r="BN603" i="12" s="1"/>
  <c r="AQ603" i="12"/>
  <c r="AR603" i="12"/>
  <c r="AS603" i="12"/>
  <c r="AT603" i="12"/>
  <c r="BR603" i="12" s="1"/>
  <c r="AU603" i="12"/>
  <c r="AV603" i="12"/>
  <c r="AW603" i="12"/>
  <c r="AX603" i="12"/>
  <c r="BV603" i="12" s="1"/>
  <c r="AY603" i="12"/>
  <c r="AZ603" i="12"/>
  <c r="BA603" i="12"/>
  <c r="BB603" i="12"/>
  <c r="BC603" i="12"/>
  <c r="BD603" i="12"/>
  <c r="BE603" i="12"/>
  <c r="BF603" i="12"/>
  <c r="BG603" i="12"/>
  <c r="BH603" i="12"/>
  <c r="BI603" i="12"/>
  <c r="BJ603" i="12"/>
  <c r="BK603" i="12"/>
  <c r="BL603" i="12"/>
  <c r="BM603" i="12"/>
  <c r="C604" i="12"/>
  <c r="D604" i="12"/>
  <c r="E604" i="12"/>
  <c r="F604" i="12"/>
  <c r="G604" i="12"/>
  <c r="H604" i="12"/>
  <c r="I604" i="12"/>
  <c r="J604" i="12"/>
  <c r="K604" i="12"/>
  <c r="L604" i="12"/>
  <c r="M604" i="12"/>
  <c r="N604" i="12"/>
  <c r="O604" i="12"/>
  <c r="P604" i="12"/>
  <c r="Q604" i="12"/>
  <c r="R604" i="12"/>
  <c r="S604" i="12"/>
  <c r="T604" i="12"/>
  <c r="U604" i="12"/>
  <c r="V604" i="12"/>
  <c r="W604" i="12"/>
  <c r="X604" i="12"/>
  <c r="Y604" i="12"/>
  <c r="Z604" i="12"/>
  <c r="AA604" i="12"/>
  <c r="AB604" i="12"/>
  <c r="AC604" i="12"/>
  <c r="AD604" i="12"/>
  <c r="AE604" i="12"/>
  <c r="AF604" i="12"/>
  <c r="AG604" i="12"/>
  <c r="AH604" i="12"/>
  <c r="AI604" i="12"/>
  <c r="AJ604" i="12"/>
  <c r="AK604" i="12"/>
  <c r="AL604" i="12"/>
  <c r="AM604" i="12"/>
  <c r="AN604" i="12"/>
  <c r="AO604" i="12"/>
  <c r="AP604" i="12"/>
  <c r="BN604" i="12" s="1"/>
  <c r="AQ604" i="12"/>
  <c r="AR604" i="12"/>
  <c r="AS604" i="12"/>
  <c r="AT604" i="12"/>
  <c r="BR604" i="12" s="1"/>
  <c r="AU604" i="12"/>
  <c r="AV604" i="12"/>
  <c r="AW604" i="12"/>
  <c r="BU604" i="12" s="1"/>
  <c r="AX604" i="12"/>
  <c r="BV604" i="12" s="1"/>
  <c r="AY604" i="12"/>
  <c r="AZ604" i="12"/>
  <c r="BA604" i="12"/>
  <c r="BB604" i="12"/>
  <c r="BC604" i="12"/>
  <c r="BD604" i="12"/>
  <c r="BE604" i="12"/>
  <c r="BF604" i="12"/>
  <c r="BG604" i="12"/>
  <c r="BH604" i="12"/>
  <c r="BI604" i="12"/>
  <c r="BJ604" i="12"/>
  <c r="BK604" i="12"/>
  <c r="BL604" i="12"/>
  <c r="BM604" i="12"/>
  <c r="C605" i="12"/>
  <c r="D605" i="12"/>
  <c r="E605" i="12"/>
  <c r="F605" i="12"/>
  <c r="G605" i="12"/>
  <c r="H605" i="12"/>
  <c r="I605" i="12"/>
  <c r="J605" i="12"/>
  <c r="K605" i="12"/>
  <c r="L605" i="12"/>
  <c r="M605" i="12"/>
  <c r="N605" i="12"/>
  <c r="O605" i="12"/>
  <c r="P605" i="12"/>
  <c r="Q605" i="12"/>
  <c r="R605" i="12"/>
  <c r="S605" i="12"/>
  <c r="T605" i="12"/>
  <c r="U605" i="12"/>
  <c r="V605" i="12"/>
  <c r="W605" i="12"/>
  <c r="X605" i="12"/>
  <c r="Y605" i="12"/>
  <c r="Z605" i="12"/>
  <c r="AA605" i="12"/>
  <c r="AB605" i="12"/>
  <c r="AC605" i="12"/>
  <c r="AD605" i="12"/>
  <c r="AE605" i="12"/>
  <c r="AF605" i="12"/>
  <c r="BD605" i="12" s="1"/>
  <c r="AG605" i="12"/>
  <c r="AH605" i="12"/>
  <c r="AI605" i="12"/>
  <c r="AJ605" i="12"/>
  <c r="AK605" i="12"/>
  <c r="AL605" i="12"/>
  <c r="AM605" i="12"/>
  <c r="AN605" i="12"/>
  <c r="AO605" i="12"/>
  <c r="AP605" i="12"/>
  <c r="AQ605" i="12"/>
  <c r="AR605" i="12"/>
  <c r="AS605" i="12"/>
  <c r="AT605" i="12"/>
  <c r="AU605" i="12"/>
  <c r="AV605" i="12"/>
  <c r="AW605" i="12"/>
  <c r="AX605" i="12"/>
  <c r="AY605" i="12"/>
  <c r="AZ605" i="12"/>
  <c r="BA605" i="12"/>
  <c r="BB605" i="12"/>
  <c r="BC605" i="12"/>
  <c r="BE605" i="12"/>
  <c r="BF605" i="12"/>
  <c r="BG605" i="12"/>
  <c r="BH605" i="12"/>
  <c r="BI605" i="12"/>
  <c r="BJ605" i="12"/>
  <c r="BK605" i="12"/>
  <c r="BL605" i="12"/>
  <c r="BM605" i="12"/>
  <c r="BN605" i="12"/>
  <c r="BO605" i="12"/>
  <c r="BP605" i="12"/>
  <c r="BQ605" i="12"/>
  <c r="BR605" i="12"/>
  <c r="BS605" i="12"/>
  <c r="BT605" i="12"/>
  <c r="BU605" i="12"/>
  <c r="BV605" i="12"/>
  <c r="C606" i="12"/>
  <c r="D606" i="12"/>
  <c r="E606" i="12"/>
  <c r="F606" i="12"/>
  <c r="G606" i="12"/>
  <c r="H606" i="12"/>
  <c r="I606" i="12"/>
  <c r="J606" i="12"/>
  <c r="K606" i="12"/>
  <c r="L606" i="12"/>
  <c r="M606" i="12"/>
  <c r="N606" i="12"/>
  <c r="O606" i="12"/>
  <c r="P606" i="12"/>
  <c r="Q606" i="12"/>
  <c r="R606" i="12"/>
  <c r="S606" i="12"/>
  <c r="T606" i="12"/>
  <c r="U606" i="12"/>
  <c r="V606" i="12"/>
  <c r="W606" i="12"/>
  <c r="X606" i="12"/>
  <c r="Y606" i="12"/>
  <c r="Z606" i="12"/>
  <c r="AA606" i="12"/>
  <c r="AB606" i="12"/>
  <c r="AC606" i="12"/>
  <c r="AD606" i="12"/>
  <c r="AE606" i="12"/>
  <c r="AF606" i="12"/>
  <c r="AG606" i="12"/>
  <c r="AH606" i="12"/>
  <c r="AI606" i="12"/>
  <c r="AJ606" i="12"/>
  <c r="AK606" i="12"/>
  <c r="AL606" i="12"/>
  <c r="AM606" i="12"/>
  <c r="AN606" i="12"/>
  <c r="AO606" i="12"/>
  <c r="AP606" i="12"/>
  <c r="AQ606" i="12"/>
  <c r="AR606" i="12"/>
  <c r="AS606" i="12"/>
  <c r="AT606" i="12"/>
  <c r="AU606" i="12"/>
  <c r="AV606" i="12"/>
  <c r="BT606" i="12" s="1"/>
  <c r="AW606" i="12"/>
  <c r="AX606" i="12"/>
  <c r="AY606" i="12"/>
  <c r="AZ606" i="12"/>
  <c r="BA606" i="12"/>
  <c r="BB606" i="12"/>
  <c r="BC606" i="12"/>
  <c r="BD606" i="12"/>
  <c r="BE606" i="12"/>
  <c r="BF606" i="12"/>
  <c r="BG606" i="12"/>
  <c r="BH606" i="12"/>
  <c r="BI606" i="12"/>
  <c r="BJ606" i="12"/>
  <c r="BK606" i="12"/>
  <c r="BL606" i="12"/>
  <c r="BM606" i="12"/>
  <c r="BN606" i="12"/>
  <c r="BO606" i="12"/>
  <c r="BP606" i="12"/>
  <c r="BQ606" i="12"/>
  <c r="BR606" i="12"/>
  <c r="BS606" i="12"/>
  <c r="BU606" i="12"/>
  <c r="BV606" i="12"/>
  <c r="C607" i="12"/>
  <c r="D607" i="12"/>
  <c r="E607" i="12"/>
  <c r="F607" i="12"/>
  <c r="G607" i="12"/>
  <c r="H607" i="12"/>
  <c r="I607" i="12"/>
  <c r="J607" i="12"/>
  <c r="K607" i="12"/>
  <c r="L607" i="12"/>
  <c r="M607" i="12"/>
  <c r="N607" i="12"/>
  <c r="O607" i="12"/>
  <c r="P607" i="12"/>
  <c r="Q607" i="12"/>
  <c r="R607" i="12"/>
  <c r="S607" i="12"/>
  <c r="T607" i="12"/>
  <c r="U607" i="12"/>
  <c r="V607" i="12"/>
  <c r="W607" i="12"/>
  <c r="X607" i="12"/>
  <c r="Y607" i="12"/>
  <c r="Z607" i="12"/>
  <c r="AA607" i="12"/>
  <c r="AB607" i="12"/>
  <c r="AC607" i="12"/>
  <c r="AD607" i="12"/>
  <c r="AE607" i="12"/>
  <c r="AF607" i="12"/>
  <c r="AG607" i="12"/>
  <c r="AH607" i="12"/>
  <c r="AI607" i="12"/>
  <c r="AJ607" i="12"/>
  <c r="AK607" i="12"/>
  <c r="AL607" i="12"/>
  <c r="AM607" i="12"/>
  <c r="AN607" i="12"/>
  <c r="AO607" i="12"/>
  <c r="AP607" i="12"/>
  <c r="AQ607" i="12"/>
  <c r="AR607" i="12"/>
  <c r="AS607" i="12"/>
  <c r="AT607" i="12"/>
  <c r="AU607" i="12"/>
  <c r="AV607" i="12"/>
  <c r="BT607" i="12" s="1"/>
  <c r="AW607" i="12"/>
  <c r="AX607" i="12"/>
  <c r="AY607" i="12"/>
  <c r="AZ607" i="12"/>
  <c r="BA607" i="12"/>
  <c r="BB607" i="12"/>
  <c r="BC607" i="12"/>
  <c r="BD607" i="12"/>
  <c r="BE607" i="12"/>
  <c r="BF607" i="12"/>
  <c r="BG607" i="12"/>
  <c r="BH607" i="12"/>
  <c r="BI607" i="12"/>
  <c r="BJ607" i="12"/>
  <c r="BK607" i="12"/>
  <c r="BL607" i="12"/>
  <c r="BM607" i="12"/>
  <c r="BN607" i="12"/>
  <c r="BO607" i="12"/>
  <c r="BP607" i="12"/>
  <c r="BQ607" i="12"/>
  <c r="BR607" i="12"/>
  <c r="BS607" i="12"/>
  <c r="BU607" i="12"/>
  <c r="BV607" i="12"/>
  <c r="C608" i="12"/>
  <c r="D608" i="12"/>
  <c r="E608" i="12"/>
  <c r="F608" i="12"/>
  <c r="G608" i="12"/>
  <c r="H608" i="12"/>
  <c r="I608" i="12"/>
  <c r="J608" i="12"/>
  <c r="K608" i="12"/>
  <c r="L608" i="12"/>
  <c r="M608" i="12"/>
  <c r="N608" i="12"/>
  <c r="O608" i="12"/>
  <c r="P608" i="12"/>
  <c r="Q608" i="12"/>
  <c r="R608" i="12"/>
  <c r="S608" i="12"/>
  <c r="T608" i="12"/>
  <c r="U608" i="12"/>
  <c r="V608" i="12"/>
  <c r="W608" i="12"/>
  <c r="X608" i="12"/>
  <c r="Y608" i="12"/>
  <c r="Z608" i="12"/>
  <c r="AA608" i="12"/>
  <c r="AB608" i="12"/>
  <c r="AC608" i="12"/>
  <c r="AD608" i="12"/>
  <c r="AE608" i="12"/>
  <c r="AF608" i="12"/>
  <c r="AG608" i="12"/>
  <c r="AH608" i="12"/>
  <c r="AI608" i="12"/>
  <c r="AJ608" i="12"/>
  <c r="AK608" i="12"/>
  <c r="AL608" i="12"/>
  <c r="AM608" i="12"/>
  <c r="AN608" i="12"/>
  <c r="AO608" i="12"/>
  <c r="AP608" i="12"/>
  <c r="AQ608" i="12"/>
  <c r="AR608" i="12"/>
  <c r="AS608" i="12"/>
  <c r="AT608" i="12"/>
  <c r="AU608" i="12"/>
  <c r="AV608" i="12"/>
  <c r="BT608" i="12" s="1"/>
  <c r="AW608" i="12"/>
  <c r="AX608" i="12"/>
  <c r="AY608" i="12"/>
  <c r="AZ608" i="12"/>
  <c r="BA608" i="12"/>
  <c r="BB608" i="12"/>
  <c r="BC608" i="12"/>
  <c r="BD608" i="12"/>
  <c r="BE608" i="12"/>
  <c r="BF608" i="12"/>
  <c r="BG608" i="12"/>
  <c r="BH608" i="12"/>
  <c r="BI608" i="12"/>
  <c r="BJ608" i="12"/>
  <c r="BK608" i="12"/>
  <c r="BL608" i="12"/>
  <c r="BM608" i="12"/>
  <c r="BN608" i="12"/>
  <c r="BO608" i="12"/>
  <c r="BP608" i="12"/>
  <c r="BQ608" i="12"/>
  <c r="BR608" i="12"/>
  <c r="BS608" i="12"/>
  <c r="BU608" i="12"/>
  <c r="BV608" i="12"/>
  <c r="C609" i="12"/>
  <c r="D609" i="12"/>
  <c r="E609" i="12"/>
  <c r="F609" i="12"/>
  <c r="G609" i="12"/>
  <c r="H609" i="12"/>
  <c r="I609" i="12"/>
  <c r="J609" i="12"/>
  <c r="K609" i="12"/>
  <c r="L609" i="12"/>
  <c r="M609" i="12"/>
  <c r="N609" i="12"/>
  <c r="O609" i="12"/>
  <c r="P609" i="12"/>
  <c r="Q609" i="12"/>
  <c r="R609" i="12"/>
  <c r="S609" i="12"/>
  <c r="T609" i="12"/>
  <c r="U609" i="12"/>
  <c r="V609" i="12"/>
  <c r="W609" i="12"/>
  <c r="X609" i="12"/>
  <c r="Y609" i="12"/>
  <c r="Z609" i="12"/>
  <c r="AA609" i="12"/>
  <c r="AB609" i="12"/>
  <c r="AC609" i="12"/>
  <c r="AD609" i="12"/>
  <c r="AE609" i="12"/>
  <c r="AF609" i="12"/>
  <c r="AG609" i="12"/>
  <c r="AH609" i="12"/>
  <c r="AI609" i="12"/>
  <c r="AJ609" i="12"/>
  <c r="AK609" i="12"/>
  <c r="AL609" i="12"/>
  <c r="AM609" i="12"/>
  <c r="AN609" i="12"/>
  <c r="AO609" i="12"/>
  <c r="AP609" i="12"/>
  <c r="AQ609" i="12"/>
  <c r="AR609" i="12"/>
  <c r="AS609" i="12"/>
  <c r="AT609" i="12"/>
  <c r="AU609" i="12"/>
  <c r="AV609" i="12"/>
  <c r="AW609" i="12"/>
  <c r="AX609" i="12"/>
  <c r="AY609" i="12"/>
  <c r="AZ609" i="12"/>
  <c r="BA609" i="12"/>
  <c r="BB609" i="12"/>
  <c r="BC609" i="12"/>
  <c r="BD609" i="12"/>
  <c r="BE609" i="12"/>
  <c r="BF609" i="12"/>
  <c r="BG609" i="12"/>
  <c r="BH609" i="12"/>
  <c r="BI609" i="12"/>
  <c r="BJ609" i="12"/>
  <c r="BK609" i="12"/>
  <c r="BL609" i="12"/>
  <c r="BM609" i="12"/>
  <c r="BN609" i="12"/>
  <c r="BO609" i="12"/>
  <c r="BP609" i="12"/>
  <c r="BQ609" i="12"/>
  <c r="BR609" i="12"/>
  <c r="BS609" i="12"/>
  <c r="BT609" i="12"/>
  <c r="BU609" i="12"/>
  <c r="BV609" i="12"/>
  <c r="C610" i="12"/>
  <c r="D610" i="12"/>
  <c r="E610" i="12"/>
  <c r="F610" i="12"/>
  <c r="G610" i="12"/>
  <c r="H610" i="12"/>
  <c r="I610" i="12"/>
  <c r="J610" i="12"/>
  <c r="K610" i="12"/>
  <c r="L610" i="12"/>
  <c r="M610" i="12"/>
  <c r="N610" i="12"/>
  <c r="O610" i="12"/>
  <c r="P610" i="12"/>
  <c r="Q610" i="12"/>
  <c r="R610" i="12"/>
  <c r="S610" i="12"/>
  <c r="T610" i="12"/>
  <c r="U610" i="12"/>
  <c r="V610" i="12"/>
  <c r="W610" i="12"/>
  <c r="X610" i="12"/>
  <c r="Y610" i="12"/>
  <c r="Z610" i="12"/>
  <c r="AA610" i="12"/>
  <c r="AB610" i="12"/>
  <c r="AC610" i="12"/>
  <c r="AD610" i="12"/>
  <c r="AE610" i="12"/>
  <c r="AF610" i="12"/>
  <c r="AG610" i="12"/>
  <c r="AH610" i="12"/>
  <c r="AI610" i="12"/>
  <c r="AJ610" i="12"/>
  <c r="AK610" i="12"/>
  <c r="AL610" i="12"/>
  <c r="AM610" i="12"/>
  <c r="AN610" i="12"/>
  <c r="AO610" i="12"/>
  <c r="AP610" i="12"/>
  <c r="AQ610" i="12"/>
  <c r="AR610" i="12"/>
  <c r="AS610" i="12"/>
  <c r="AT610" i="12"/>
  <c r="AU610" i="12"/>
  <c r="AV610" i="12"/>
  <c r="AW610" i="12"/>
  <c r="AX610" i="12"/>
  <c r="AY610" i="12"/>
  <c r="AZ610" i="12"/>
  <c r="BA610" i="12"/>
  <c r="BB610" i="12"/>
  <c r="BC610" i="12"/>
  <c r="BD610" i="12"/>
  <c r="BE610" i="12"/>
  <c r="BF610" i="12"/>
  <c r="BG610" i="12"/>
  <c r="BH610" i="12"/>
  <c r="BI610" i="12"/>
  <c r="BJ610" i="12"/>
  <c r="BK610" i="12"/>
  <c r="BL610" i="12"/>
  <c r="BM610" i="12"/>
  <c r="BN610" i="12"/>
  <c r="BO610" i="12"/>
  <c r="BP610" i="12"/>
  <c r="BQ610" i="12"/>
  <c r="BR610" i="12"/>
  <c r="BS610" i="12"/>
  <c r="BT610" i="12"/>
  <c r="BU610" i="12"/>
  <c r="BV610" i="12"/>
  <c r="C611" i="12"/>
  <c r="D611" i="12"/>
  <c r="E611" i="12"/>
  <c r="F611" i="12"/>
  <c r="G611" i="12"/>
  <c r="H611" i="12"/>
  <c r="I611" i="12"/>
  <c r="J611" i="12"/>
  <c r="K611" i="12"/>
  <c r="L611" i="12"/>
  <c r="M611" i="12"/>
  <c r="N611" i="12"/>
  <c r="O611" i="12"/>
  <c r="P611" i="12"/>
  <c r="Q611" i="12"/>
  <c r="R611" i="12"/>
  <c r="S611" i="12"/>
  <c r="T611" i="12"/>
  <c r="U611" i="12"/>
  <c r="V611" i="12"/>
  <c r="W611" i="12"/>
  <c r="X611" i="12"/>
  <c r="Y611" i="12"/>
  <c r="Z611" i="12"/>
  <c r="AA611" i="12"/>
  <c r="AB611" i="12"/>
  <c r="AC611" i="12"/>
  <c r="AD611" i="12"/>
  <c r="AE611" i="12"/>
  <c r="AF611" i="12"/>
  <c r="AG611" i="12"/>
  <c r="AH611" i="12"/>
  <c r="AI611" i="12"/>
  <c r="AJ611" i="12"/>
  <c r="AK611" i="12"/>
  <c r="AL611" i="12"/>
  <c r="AM611" i="12"/>
  <c r="AN611" i="12"/>
  <c r="AO611" i="12"/>
  <c r="AP611" i="12"/>
  <c r="BN611" i="12" s="1"/>
  <c r="AQ611" i="12"/>
  <c r="AR611" i="12"/>
  <c r="AS611" i="12"/>
  <c r="AT611" i="12"/>
  <c r="BR611" i="12" s="1"/>
  <c r="AU611" i="12"/>
  <c r="AV611" i="12"/>
  <c r="BT611" i="12" s="1"/>
  <c r="AW611" i="12"/>
  <c r="AX611" i="12"/>
  <c r="BV611" i="12" s="1"/>
  <c r="AY611" i="12"/>
  <c r="AZ611" i="12"/>
  <c r="BA611" i="12"/>
  <c r="BB611" i="12"/>
  <c r="BC611" i="12"/>
  <c r="BD611" i="12"/>
  <c r="BE611" i="12"/>
  <c r="BF611" i="12"/>
  <c r="BG611" i="12"/>
  <c r="BH611" i="12"/>
  <c r="BI611" i="12"/>
  <c r="BJ611" i="12"/>
  <c r="BK611" i="12"/>
  <c r="BL611" i="12"/>
  <c r="BM611" i="12"/>
  <c r="C612" i="12"/>
  <c r="D612" i="12"/>
  <c r="E612" i="12"/>
  <c r="F612" i="12"/>
  <c r="G612" i="12"/>
  <c r="H612" i="12"/>
  <c r="I612" i="12"/>
  <c r="J612" i="12"/>
  <c r="K612" i="12"/>
  <c r="L612" i="12"/>
  <c r="M612" i="12"/>
  <c r="N612" i="12"/>
  <c r="O612" i="12"/>
  <c r="P612" i="12"/>
  <c r="Q612" i="12"/>
  <c r="R612" i="12"/>
  <c r="S612" i="12"/>
  <c r="T612" i="12"/>
  <c r="U612" i="12"/>
  <c r="V612" i="12"/>
  <c r="W612" i="12"/>
  <c r="X612" i="12"/>
  <c r="Y612" i="12"/>
  <c r="Z612" i="12"/>
  <c r="AA612" i="12"/>
  <c r="AB612" i="12"/>
  <c r="AC612" i="12"/>
  <c r="AD612" i="12"/>
  <c r="AE612" i="12"/>
  <c r="AF612" i="12"/>
  <c r="AG612" i="12"/>
  <c r="AH612" i="12"/>
  <c r="AI612" i="12"/>
  <c r="AJ612" i="12"/>
  <c r="AK612" i="12"/>
  <c r="AL612" i="12"/>
  <c r="AM612" i="12"/>
  <c r="AN612" i="12"/>
  <c r="AO612" i="12"/>
  <c r="AP612" i="12"/>
  <c r="BN612" i="12" s="1"/>
  <c r="AQ612" i="12"/>
  <c r="AR612" i="12"/>
  <c r="AS612" i="12"/>
  <c r="AT612" i="12"/>
  <c r="BR612" i="12" s="1"/>
  <c r="AU612" i="12"/>
  <c r="AV612" i="12"/>
  <c r="BT612" i="12" s="1"/>
  <c r="AW612" i="12"/>
  <c r="AX612" i="12"/>
  <c r="BV612" i="12" s="1"/>
  <c r="AY612" i="12"/>
  <c r="AZ612" i="12"/>
  <c r="BA612" i="12"/>
  <c r="BB612" i="12"/>
  <c r="BC612" i="12"/>
  <c r="BD612" i="12"/>
  <c r="BE612" i="12"/>
  <c r="BF612" i="12"/>
  <c r="BG612" i="12"/>
  <c r="BH612" i="12"/>
  <c r="BI612" i="12"/>
  <c r="BJ612" i="12"/>
  <c r="BK612" i="12"/>
  <c r="BL612" i="12"/>
  <c r="BM612" i="12"/>
  <c r="C613" i="12"/>
  <c r="D613" i="12"/>
  <c r="E613" i="12"/>
  <c r="F613" i="12"/>
  <c r="G613" i="12"/>
  <c r="H613" i="12"/>
  <c r="I613" i="12"/>
  <c r="J613" i="12"/>
  <c r="K613" i="12"/>
  <c r="L613" i="12"/>
  <c r="M613" i="12"/>
  <c r="N613" i="12"/>
  <c r="O613" i="12"/>
  <c r="P613" i="12"/>
  <c r="Q613" i="12"/>
  <c r="R613" i="12"/>
  <c r="S613" i="12"/>
  <c r="T613" i="12"/>
  <c r="U613" i="12"/>
  <c r="V613" i="12"/>
  <c r="W613" i="12"/>
  <c r="X613" i="12"/>
  <c r="Y613" i="12"/>
  <c r="Z613" i="12"/>
  <c r="AA613" i="12"/>
  <c r="AB613" i="12"/>
  <c r="AC613" i="12"/>
  <c r="AD613" i="12"/>
  <c r="AE613" i="12"/>
  <c r="AF613" i="12"/>
  <c r="AG613" i="12"/>
  <c r="AH613" i="12"/>
  <c r="AI613" i="12"/>
  <c r="AJ613" i="12"/>
  <c r="AK613" i="12"/>
  <c r="AL613" i="12"/>
  <c r="AM613" i="12"/>
  <c r="AN613" i="12"/>
  <c r="AO613" i="12"/>
  <c r="AP613" i="12"/>
  <c r="BN613" i="12" s="1"/>
  <c r="AQ613" i="12"/>
  <c r="AR613" i="12"/>
  <c r="AS613" i="12"/>
  <c r="BQ613" i="12" s="1"/>
  <c r="AT613" i="12"/>
  <c r="BR613" i="12" s="1"/>
  <c r="AU613" i="12"/>
  <c r="AV613" i="12"/>
  <c r="AW613" i="12"/>
  <c r="AX613" i="12"/>
  <c r="BV613" i="12" s="1"/>
  <c r="C614" i="12"/>
  <c r="D614" i="12"/>
  <c r="E614" i="12"/>
  <c r="F614" i="12"/>
  <c r="G614" i="12"/>
  <c r="H614" i="12"/>
  <c r="I614" i="12"/>
  <c r="J614" i="12"/>
  <c r="K614" i="12"/>
  <c r="L614" i="12"/>
  <c r="M614" i="12"/>
  <c r="N614" i="12"/>
  <c r="O614" i="12"/>
  <c r="BK614" i="12" s="1"/>
  <c r="P614" i="12"/>
  <c r="Q614" i="12"/>
  <c r="R614" i="12"/>
  <c r="S614" i="12"/>
  <c r="T614" i="12"/>
  <c r="U614" i="12"/>
  <c r="V614" i="12"/>
  <c r="W614" i="12"/>
  <c r="X614" i="12"/>
  <c r="Y614" i="12"/>
  <c r="Z614" i="12"/>
  <c r="AA614" i="12"/>
  <c r="AB614" i="12"/>
  <c r="AC614" i="12"/>
  <c r="AD614" i="12"/>
  <c r="AE614" i="12"/>
  <c r="AF614" i="12"/>
  <c r="AG614" i="12"/>
  <c r="AH614" i="12"/>
  <c r="AI614" i="12"/>
  <c r="AJ614" i="12"/>
  <c r="AK614" i="12"/>
  <c r="AL614" i="12"/>
  <c r="AM614" i="12"/>
  <c r="AN614" i="12"/>
  <c r="AO614" i="12"/>
  <c r="AP614" i="12"/>
  <c r="BN614" i="12" s="1"/>
  <c r="AQ614" i="12"/>
  <c r="AR614" i="12"/>
  <c r="BP614" i="12" s="1"/>
  <c r="AS614" i="12"/>
  <c r="AT614" i="12"/>
  <c r="BR614" i="12" s="1"/>
  <c r="AU614" i="12"/>
  <c r="AV614" i="12"/>
  <c r="AW614" i="12"/>
  <c r="AX614" i="12"/>
  <c r="BV614" i="12" s="1"/>
  <c r="C615" i="12"/>
  <c r="D615" i="12"/>
  <c r="E615" i="12"/>
  <c r="F615" i="12"/>
  <c r="G615" i="12"/>
  <c r="H615" i="12"/>
  <c r="I615" i="12"/>
  <c r="J615" i="12"/>
  <c r="K615" i="12"/>
  <c r="L615" i="12"/>
  <c r="M615" i="12"/>
  <c r="N615" i="12"/>
  <c r="O615" i="12"/>
  <c r="P615" i="12"/>
  <c r="Q615" i="12"/>
  <c r="R615" i="12"/>
  <c r="S615" i="12"/>
  <c r="T615" i="12"/>
  <c r="U615" i="12"/>
  <c r="V615" i="12"/>
  <c r="W615" i="12"/>
  <c r="X615" i="12"/>
  <c r="Y615" i="12"/>
  <c r="Z615" i="12"/>
  <c r="AA615" i="12"/>
  <c r="AB615" i="12"/>
  <c r="AC615" i="12"/>
  <c r="AD615" i="12"/>
  <c r="AE615" i="12"/>
  <c r="AF615" i="12"/>
  <c r="AG615" i="12"/>
  <c r="AH615" i="12"/>
  <c r="BF615" i="12" s="1"/>
  <c r="AI615" i="12"/>
  <c r="AJ615" i="12"/>
  <c r="AK615" i="12"/>
  <c r="AL615" i="12"/>
  <c r="AM615" i="12"/>
  <c r="AN615" i="12"/>
  <c r="AO615" i="12"/>
  <c r="AP615" i="12"/>
  <c r="BN615" i="12" s="1"/>
  <c r="AQ615" i="12"/>
  <c r="AR615" i="12"/>
  <c r="AS615" i="12"/>
  <c r="AT615" i="12"/>
  <c r="BR615" i="12" s="1"/>
  <c r="AU615" i="12"/>
  <c r="AV615" i="12"/>
  <c r="AW615" i="12"/>
  <c r="AX615" i="12"/>
  <c r="BV615" i="12" s="1"/>
  <c r="AY615" i="12"/>
  <c r="AZ615" i="12"/>
  <c r="BA615" i="12"/>
  <c r="BB615" i="12"/>
  <c r="BC615" i="12"/>
  <c r="BD615" i="12"/>
  <c r="BE615" i="12"/>
  <c r="BG615" i="12"/>
  <c r="BH615" i="12"/>
  <c r="BI615" i="12"/>
  <c r="BJ615" i="12"/>
  <c r="BK615" i="12"/>
  <c r="BL615" i="12"/>
  <c r="BM615" i="12"/>
  <c r="C616" i="12"/>
  <c r="D616" i="12"/>
  <c r="E616" i="12"/>
  <c r="F616" i="12"/>
  <c r="G616" i="12"/>
  <c r="H616" i="12"/>
  <c r="I616" i="12"/>
  <c r="J616" i="12"/>
  <c r="K616" i="12"/>
  <c r="L616" i="12"/>
  <c r="M616" i="12"/>
  <c r="N616" i="12"/>
  <c r="O616" i="12"/>
  <c r="P616" i="12"/>
  <c r="Q616" i="12"/>
  <c r="R616" i="12"/>
  <c r="S616" i="12"/>
  <c r="T616" i="12"/>
  <c r="U616" i="12"/>
  <c r="V616" i="12"/>
  <c r="W616" i="12"/>
  <c r="X616" i="12"/>
  <c r="Y616" i="12"/>
  <c r="Z616" i="12"/>
  <c r="AA616" i="12"/>
  <c r="AY616" i="12" s="1"/>
  <c r="AB616" i="12"/>
  <c r="AC616" i="12"/>
  <c r="AD616" i="12"/>
  <c r="AE616" i="12"/>
  <c r="AF616" i="12"/>
  <c r="AG616" i="12"/>
  <c r="AH616" i="12"/>
  <c r="AI616" i="12"/>
  <c r="BG616" i="12" s="1"/>
  <c r="AJ616" i="12"/>
  <c r="AK616" i="12"/>
  <c r="AL616" i="12"/>
  <c r="AM616" i="12"/>
  <c r="AN616" i="12"/>
  <c r="AO616" i="12"/>
  <c r="AP616" i="12"/>
  <c r="AQ616" i="12"/>
  <c r="BO616" i="12" s="1"/>
  <c r="AR616" i="12"/>
  <c r="AS616" i="12"/>
  <c r="AT616" i="12"/>
  <c r="BR616" i="12" s="1"/>
  <c r="AU616" i="12"/>
  <c r="AV616" i="12"/>
  <c r="AW616" i="12"/>
  <c r="AX616" i="12"/>
  <c r="BV616" i="12" s="1"/>
  <c r="AZ616" i="12"/>
  <c r="BA616" i="12"/>
  <c r="BB616" i="12"/>
  <c r="BC616" i="12"/>
  <c r="BD616" i="12"/>
  <c r="BE616" i="12"/>
  <c r="BF616" i="12"/>
  <c r="BH616" i="12"/>
  <c r="BI616" i="12"/>
  <c r="BJ616" i="12"/>
  <c r="BK616" i="12"/>
  <c r="BL616" i="12"/>
  <c r="BM616" i="12"/>
  <c r="BN616" i="12"/>
  <c r="BP616" i="12"/>
  <c r="BQ616" i="12"/>
  <c r="C617" i="12"/>
  <c r="D617" i="12"/>
  <c r="E617" i="12"/>
  <c r="F617" i="12"/>
  <c r="G617" i="12"/>
  <c r="H617" i="12"/>
  <c r="I617" i="12"/>
  <c r="J617" i="12"/>
  <c r="K617" i="12"/>
  <c r="L617" i="12"/>
  <c r="M617" i="12"/>
  <c r="N617" i="12"/>
  <c r="O617" i="12"/>
  <c r="P617" i="12"/>
  <c r="Q617" i="12"/>
  <c r="R617" i="12"/>
  <c r="S617" i="12"/>
  <c r="T617" i="12"/>
  <c r="U617" i="12"/>
  <c r="V617" i="12"/>
  <c r="W617" i="12"/>
  <c r="X617" i="12"/>
  <c r="Y617" i="12"/>
  <c r="Z617" i="12"/>
  <c r="AA617" i="12"/>
  <c r="AB617" i="12"/>
  <c r="AC617" i="12"/>
  <c r="AD617" i="12"/>
  <c r="AE617" i="12"/>
  <c r="AF617" i="12"/>
  <c r="BD617" i="12" s="1"/>
  <c r="AG617" i="12"/>
  <c r="AH617" i="12"/>
  <c r="AI617" i="12"/>
  <c r="AJ617" i="12"/>
  <c r="AK617" i="12"/>
  <c r="AL617" i="12"/>
  <c r="AM617" i="12"/>
  <c r="AN617" i="12"/>
  <c r="BL617" i="12" s="1"/>
  <c r="AO617" i="12"/>
  <c r="AP617" i="12"/>
  <c r="BN617" i="12" s="1"/>
  <c r="AQ617" i="12"/>
  <c r="AR617" i="12"/>
  <c r="AS617" i="12"/>
  <c r="AT617" i="12"/>
  <c r="AU617" i="12"/>
  <c r="AV617" i="12"/>
  <c r="AW617" i="12"/>
  <c r="AX617" i="12"/>
  <c r="AY617" i="12"/>
  <c r="AZ617" i="12"/>
  <c r="BA617" i="12"/>
  <c r="BB617" i="12"/>
  <c r="BC617" i="12"/>
  <c r="BE617" i="12"/>
  <c r="BF617" i="12"/>
  <c r="BG617" i="12"/>
  <c r="BH617" i="12"/>
  <c r="BI617" i="12"/>
  <c r="BJ617" i="12"/>
  <c r="BK617" i="12"/>
  <c r="BM617" i="12"/>
  <c r="C618" i="12"/>
  <c r="D618" i="12"/>
  <c r="E618" i="12"/>
  <c r="F618" i="12"/>
  <c r="G618" i="12"/>
  <c r="H618" i="12"/>
  <c r="I618" i="12"/>
  <c r="J618" i="12"/>
  <c r="K618" i="12"/>
  <c r="L618" i="12"/>
  <c r="M618" i="12"/>
  <c r="N618" i="12"/>
  <c r="O618" i="12"/>
  <c r="P618" i="12"/>
  <c r="Q618" i="12"/>
  <c r="R618" i="12"/>
  <c r="S618" i="12"/>
  <c r="T618" i="12"/>
  <c r="U618" i="12"/>
  <c r="V618" i="12"/>
  <c r="W618" i="12"/>
  <c r="X618" i="12"/>
  <c r="Y618" i="12"/>
  <c r="Z618" i="12"/>
  <c r="AA618" i="12"/>
  <c r="AB618" i="12"/>
  <c r="AC618" i="12"/>
  <c r="AD618" i="12"/>
  <c r="AE618" i="12"/>
  <c r="AF618" i="12"/>
  <c r="AG618" i="12"/>
  <c r="AH618" i="12"/>
  <c r="AI618" i="12"/>
  <c r="AJ618" i="12"/>
  <c r="AK618" i="12"/>
  <c r="AL618" i="12"/>
  <c r="AM618" i="12"/>
  <c r="AN618" i="12"/>
  <c r="AO618" i="12"/>
  <c r="BM618" i="12" s="1"/>
  <c r="AP618" i="12"/>
  <c r="AQ618" i="12"/>
  <c r="BO618" i="12" s="1"/>
  <c r="AR618" i="12"/>
  <c r="AS618" i="12"/>
  <c r="AT618" i="12"/>
  <c r="BR618" i="12" s="1"/>
  <c r="AU618" i="12"/>
  <c r="BS618" i="12" s="1"/>
  <c r="AV618" i="12"/>
  <c r="AW618" i="12"/>
  <c r="AX618" i="12"/>
  <c r="BV618" i="12" s="1"/>
  <c r="AY618" i="12"/>
  <c r="AZ618" i="12"/>
  <c r="BA618" i="12"/>
  <c r="BB618" i="12"/>
  <c r="BC618" i="12"/>
  <c r="BD618" i="12"/>
  <c r="BE618" i="12"/>
  <c r="BF618" i="12"/>
  <c r="BG618" i="12"/>
  <c r="BH618" i="12"/>
  <c r="BI618" i="12"/>
  <c r="BJ618" i="12"/>
  <c r="BK618" i="12"/>
  <c r="BL618" i="12"/>
  <c r="BN618" i="12"/>
  <c r="C619" i="12"/>
  <c r="D619" i="12"/>
  <c r="E619" i="12"/>
  <c r="F619" i="12"/>
  <c r="G619" i="12"/>
  <c r="H619" i="12"/>
  <c r="I619" i="12"/>
  <c r="J619" i="12"/>
  <c r="K619" i="12"/>
  <c r="L619" i="12"/>
  <c r="M619" i="12"/>
  <c r="N619" i="12"/>
  <c r="O619" i="12"/>
  <c r="P619" i="12"/>
  <c r="Q619" i="12"/>
  <c r="R619" i="12"/>
  <c r="S619" i="12"/>
  <c r="T619" i="12"/>
  <c r="U619" i="12"/>
  <c r="V619" i="12"/>
  <c r="W619" i="12"/>
  <c r="X619" i="12"/>
  <c r="Y619" i="12"/>
  <c r="Z619" i="12"/>
  <c r="AA619" i="12"/>
  <c r="AB619" i="12"/>
  <c r="AC619" i="12"/>
  <c r="AD619" i="12"/>
  <c r="AE619" i="12"/>
  <c r="AF619" i="12"/>
  <c r="AG619" i="12"/>
  <c r="BE619" i="12" s="1"/>
  <c r="AH619" i="12"/>
  <c r="AI619" i="12"/>
  <c r="AJ619" i="12"/>
  <c r="AK619" i="12"/>
  <c r="AL619" i="12"/>
  <c r="AM619" i="12"/>
  <c r="AN619" i="12"/>
  <c r="AO619" i="12"/>
  <c r="BM619" i="12" s="1"/>
  <c r="AP619" i="12"/>
  <c r="AQ619" i="12"/>
  <c r="BO619" i="12" s="1"/>
  <c r="AR619" i="12"/>
  <c r="AS619" i="12"/>
  <c r="AT619" i="12"/>
  <c r="AU619" i="12"/>
  <c r="BS619" i="12" s="1"/>
  <c r="AV619" i="12"/>
  <c r="AW619" i="12"/>
  <c r="AX619" i="12"/>
  <c r="AY619" i="12"/>
  <c r="AZ619" i="12"/>
  <c r="BA619" i="12"/>
  <c r="BB619" i="12"/>
  <c r="BC619" i="12"/>
  <c r="BD619" i="12"/>
  <c r="BF619" i="12"/>
  <c r="BG619" i="12"/>
  <c r="BH619" i="12"/>
  <c r="BI619" i="12"/>
  <c r="BJ619" i="12"/>
  <c r="BK619" i="12"/>
  <c r="BL619" i="12"/>
  <c r="BN619" i="12"/>
  <c r="C620" i="12"/>
  <c r="D620" i="12"/>
  <c r="E620" i="12"/>
  <c r="F620" i="12"/>
  <c r="G620" i="12"/>
  <c r="H620" i="12"/>
  <c r="I620" i="12"/>
  <c r="J620" i="12"/>
  <c r="K620" i="12"/>
  <c r="L620" i="12"/>
  <c r="M620" i="12"/>
  <c r="N620" i="12"/>
  <c r="O620" i="12"/>
  <c r="P620" i="12"/>
  <c r="Q620" i="12"/>
  <c r="R620" i="12"/>
  <c r="S620" i="12"/>
  <c r="T620" i="12"/>
  <c r="U620" i="12"/>
  <c r="V620" i="12"/>
  <c r="W620" i="12"/>
  <c r="X620" i="12"/>
  <c r="Y620" i="12"/>
  <c r="Z620" i="12"/>
  <c r="AA620" i="12"/>
  <c r="AB620" i="12"/>
  <c r="AC620" i="12"/>
  <c r="AD620" i="12"/>
  <c r="AE620" i="12"/>
  <c r="BC620" i="12" s="1"/>
  <c r="AF620" i="12"/>
  <c r="AG620" i="12"/>
  <c r="AH620" i="12"/>
  <c r="AI620" i="12"/>
  <c r="BG620" i="12" s="1"/>
  <c r="AJ620" i="12"/>
  <c r="AK620" i="12"/>
  <c r="AL620" i="12"/>
  <c r="AM620" i="12"/>
  <c r="BK620" i="12" s="1"/>
  <c r="AN620" i="12"/>
  <c r="AO620" i="12"/>
  <c r="AP620" i="12"/>
  <c r="AQ620" i="12"/>
  <c r="BO620" i="12" s="1"/>
  <c r="AR620" i="12"/>
  <c r="AS620" i="12"/>
  <c r="AT620" i="12"/>
  <c r="AU620" i="12"/>
  <c r="BS620" i="12" s="1"/>
  <c r="AV620" i="12"/>
  <c r="AW620" i="12"/>
  <c r="AX620" i="12"/>
  <c r="C621" i="12"/>
  <c r="D621" i="12"/>
  <c r="E621" i="12"/>
  <c r="F621" i="12"/>
  <c r="G621" i="12"/>
  <c r="H621" i="12"/>
  <c r="I621" i="12"/>
  <c r="J621" i="12"/>
  <c r="K621" i="12"/>
  <c r="L621" i="12"/>
  <c r="M621" i="12"/>
  <c r="N621" i="12"/>
  <c r="O621" i="12"/>
  <c r="P621" i="12"/>
  <c r="Q621" i="12"/>
  <c r="R621" i="12"/>
  <c r="S621" i="12"/>
  <c r="T621" i="12"/>
  <c r="U621" i="12"/>
  <c r="V621" i="12"/>
  <c r="W621" i="12"/>
  <c r="X621" i="12"/>
  <c r="Y621" i="12"/>
  <c r="Z621" i="12"/>
  <c r="AA621" i="12"/>
  <c r="AB621" i="12"/>
  <c r="AC621" i="12"/>
  <c r="BA621" i="12" s="1"/>
  <c r="AD621" i="12"/>
  <c r="AE621" i="12"/>
  <c r="AF621" i="12"/>
  <c r="AG621" i="12"/>
  <c r="BE621" i="12" s="1"/>
  <c r="AH621" i="12"/>
  <c r="AI621" i="12"/>
  <c r="AJ621" i="12"/>
  <c r="AK621" i="12"/>
  <c r="BI621" i="12" s="1"/>
  <c r="AL621" i="12"/>
  <c r="AM621" i="12"/>
  <c r="AN621" i="12"/>
  <c r="AO621" i="12"/>
  <c r="BM621" i="12" s="1"/>
  <c r="AP621" i="12"/>
  <c r="AQ621" i="12"/>
  <c r="BO621" i="12" s="1"/>
  <c r="AR621" i="12"/>
  <c r="AS621" i="12"/>
  <c r="AT621" i="12"/>
  <c r="AU621" i="12"/>
  <c r="BS621" i="12" s="1"/>
  <c r="AV621" i="12"/>
  <c r="AW621" i="12"/>
  <c r="AX621" i="12"/>
  <c r="AY621" i="12"/>
  <c r="AZ621" i="12"/>
  <c r="BB621" i="12"/>
  <c r="BC621" i="12"/>
  <c r="BD621" i="12"/>
  <c r="BF621" i="12"/>
  <c r="BG621" i="12"/>
  <c r="BH621" i="12"/>
  <c r="BJ621" i="12"/>
  <c r="BK621" i="12"/>
  <c r="BL621" i="12"/>
  <c r="BN621" i="12"/>
  <c r="BT621" i="12"/>
  <c r="C622" i="12"/>
  <c r="D622" i="12"/>
  <c r="E622" i="12"/>
  <c r="F622" i="12"/>
  <c r="G622" i="12"/>
  <c r="H622" i="12"/>
  <c r="I622" i="12"/>
  <c r="J622" i="12"/>
  <c r="K622" i="12"/>
  <c r="L622" i="12"/>
  <c r="M622" i="12"/>
  <c r="N622" i="12"/>
  <c r="O622" i="12"/>
  <c r="P622" i="12"/>
  <c r="Q622" i="12"/>
  <c r="R622" i="12"/>
  <c r="S622" i="12"/>
  <c r="T622" i="12"/>
  <c r="U622" i="12"/>
  <c r="V622" i="12"/>
  <c r="W622" i="12"/>
  <c r="X622" i="12"/>
  <c r="Y622" i="12"/>
  <c r="Z622" i="12"/>
  <c r="AA622" i="12"/>
  <c r="AB622" i="12"/>
  <c r="AZ622" i="12" s="1"/>
  <c r="AC622" i="12"/>
  <c r="AD622" i="12"/>
  <c r="AE622" i="12"/>
  <c r="AF622" i="12"/>
  <c r="BD622" i="12" s="1"/>
  <c r="AG622" i="12"/>
  <c r="AH622" i="12"/>
  <c r="AI622" i="12"/>
  <c r="AJ622" i="12"/>
  <c r="BH622" i="12" s="1"/>
  <c r="AK622" i="12"/>
  <c r="AL622" i="12"/>
  <c r="AM622" i="12"/>
  <c r="AN622" i="12"/>
  <c r="BL622" i="12" s="1"/>
  <c r="AO622" i="12"/>
  <c r="AP622" i="12"/>
  <c r="AQ622" i="12"/>
  <c r="BO622" i="12" s="1"/>
  <c r="AR622" i="12"/>
  <c r="AS622" i="12"/>
  <c r="AT622" i="12"/>
  <c r="AU622" i="12"/>
  <c r="BS622" i="12" s="1"/>
  <c r="AV622" i="12"/>
  <c r="AW622" i="12"/>
  <c r="AX622" i="12"/>
  <c r="BV622" i="12" s="1"/>
  <c r="AY622" i="12"/>
  <c r="BA622" i="12"/>
  <c r="BB622" i="12"/>
  <c r="BC622" i="12"/>
  <c r="BE622" i="12"/>
  <c r="BF622" i="12"/>
  <c r="BG622" i="12"/>
  <c r="BI622" i="12"/>
  <c r="BJ622" i="12"/>
  <c r="BK622" i="12"/>
  <c r="BM622" i="12"/>
  <c r="BN622" i="12"/>
  <c r="C623" i="12"/>
  <c r="D623" i="12"/>
  <c r="AZ623" i="12" s="1"/>
  <c r="E623" i="12"/>
  <c r="F623" i="12"/>
  <c r="G623" i="12"/>
  <c r="H623" i="12"/>
  <c r="I623" i="12"/>
  <c r="J623" i="12"/>
  <c r="K623" i="12"/>
  <c r="L623" i="12"/>
  <c r="BH623" i="12" s="1"/>
  <c r="M623" i="12"/>
  <c r="N623" i="12"/>
  <c r="O623" i="12"/>
  <c r="P623" i="12"/>
  <c r="Q623" i="12"/>
  <c r="R623" i="12"/>
  <c r="S623" i="12"/>
  <c r="T623" i="12"/>
  <c r="U623" i="12"/>
  <c r="V623" i="12"/>
  <c r="W623" i="12"/>
  <c r="X623" i="12"/>
  <c r="Y623" i="12"/>
  <c r="Z623" i="12"/>
  <c r="AA623" i="12"/>
  <c r="AB623" i="12"/>
  <c r="AC623" i="12"/>
  <c r="AD623" i="12"/>
  <c r="AE623" i="12"/>
  <c r="AF623" i="12"/>
  <c r="BD623" i="12" s="1"/>
  <c r="AG623" i="12"/>
  <c r="AH623" i="12"/>
  <c r="AI623" i="12"/>
  <c r="AJ623" i="12"/>
  <c r="AK623" i="12"/>
  <c r="AL623" i="12"/>
  <c r="AM623" i="12"/>
  <c r="AN623" i="12"/>
  <c r="BL623" i="12" s="1"/>
  <c r="AO623" i="12"/>
  <c r="AP623" i="12"/>
  <c r="AQ623" i="12"/>
  <c r="AR623" i="12"/>
  <c r="BP623" i="12" s="1"/>
  <c r="AS623" i="12"/>
  <c r="AT623" i="12"/>
  <c r="AU623" i="12"/>
  <c r="AV623" i="12"/>
  <c r="BT623" i="12" s="1"/>
  <c r="AW623" i="12"/>
  <c r="AX623" i="12"/>
  <c r="AY623" i="12"/>
  <c r="BA623" i="12"/>
  <c r="BB623" i="12"/>
  <c r="BC623" i="12"/>
  <c r="BE623" i="12"/>
  <c r="BF623" i="12"/>
  <c r="BG623" i="12"/>
  <c r="BI623" i="12"/>
  <c r="BJ623" i="12"/>
  <c r="BK623" i="12"/>
  <c r="BM623" i="12"/>
  <c r="BN623" i="12"/>
  <c r="BO623" i="12"/>
  <c r="BQ623" i="12"/>
  <c r="C624" i="12"/>
  <c r="D624" i="12"/>
  <c r="E624" i="12"/>
  <c r="F624" i="12"/>
  <c r="G624" i="12"/>
  <c r="H624" i="12"/>
  <c r="I624" i="12"/>
  <c r="J624" i="12"/>
  <c r="K624" i="12"/>
  <c r="L624" i="12"/>
  <c r="M624" i="12"/>
  <c r="N624" i="12"/>
  <c r="O624" i="12"/>
  <c r="P624" i="12"/>
  <c r="Q624" i="12"/>
  <c r="R624" i="12"/>
  <c r="S624" i="12"/>
  <c r="T624" i="12"/>
  <c r="U624" i="12"/>
  <c r="V624" i="12"/>
  <c r="W624" i="12"/>
  <c r="X624" i="12"/>
  <c r="Y624" i="12"/>
  <c r="Z624" i="12"/>
  <c r="AA624" i="12"/>
  <c r="AB624" i="12"/>
  <c r="AC624" i="12"/>
  <c r="AD624" i="12"/>
  <c r="BB624" i="12" s="1"/>
  <c r="AE624" i="12"/>
  <c r="AF624" i="12"/>
  <c r="AG624" i="12"/>
  <c r="AH624" i="12"/>
  <c r="BF624" i="12" s="1"/>
  <c r="AI624" i="12"/>
  <c r="AJ624" i="12"/>
  <c r="AK624" i="12"/>
  <c r="AL624" i="12"/>
  <c r="BJ624" i="12" s="1"/>
  <c r="AM624" i="12"/>
  <c r="AN624" i="12"/>
  <c r="AO624" i="12"/>
  <c r="AP624" i="12"/>
  <c r="BN624" i="12" s="1"/>
  <c r="AQ624" i="12"/>
  <c r="AR624" i="12"/>
  <c r="BP624" i="12" s="1"/>
  <c r="AS624" i="12"/>
  <c r="AT624" i="12"/>
  <c r="BR624" i="12" s="1"/>
  <c r="AU624" i="12"/>
  <c r="AV624" i="12"/>
  <c r="BT624" i="12" s="1"/>
  <c r="AW624" i="12"/>
  <c r="AX624" i="12"/>
  <c r="C625" i="12"/>
  <c r="D625" i="12"/>
  <c r="E625" i="12"/>
  <c r="F625" i="12"/>
  <c r="G625" i="12"/>
  <c r="H625" i="12"/>
  <c r="I625" i="12"/>
  <c r="J625" i="12"/>
  <c r="BF625" i="12" s="1"/>
  <c r="K625" i="12"/>
  <c r="L625" i="12"/>
  <c r="M625" i="12"/>
  <c r="N625" i="12"/>
  <c r="O625" i="12"/>
  <c r="P625" i="12"/>
  <c r="Q625" i="12"/>
  <c r="R625" i="12"/>
  <c r="BN625" i="12" s="1"/>
  <c r="S625" i="12"/>
  <c r="T625" i="12"/>
  <c r="U625" i="12"/>
  <c r="V625" i="12"/>
  <c r="W625" i="12"/>
  <c r="X625" i="12"/>
  <c r="Y625" i="12"/>
  <c r="Z625" i="12"/>
  <c r="AA625" i="12"/>
  <c r="AB625" i="12"/>
  <c r="AC625" i="12"/>
  <c r="AD625" i="12"/>
  <c r="BB625" i="12" s="1"/>
  <c r="AE625" i="12"/>
  <c r="AF625" i="12"/>
  <c r="AG625" i="12"/>
  <c r="AH625" i="12"/>
  <c r="AI625" i="12"/>
  <c r="AJ625" i="12"/>
  <c r="AK625" i="12"/>
  <c r="AL625" i="12"/>
  <c r="BJ625" i="12" s="1"/>
  <c r="AM625" i="12"/>
  <c r="AN625" i="12"/>
  <c r="AO625" i="12"/>
  <c r="AP625" i="12"/>
  <c r="AQ625" i="12"/>
  <c r="AR625" i="12"/>
  <c r="AS625" i="12"/>
  <c r="BQ625" i="12" s="1"/>
  <c r="AT625" i="12"/>
  <c r="BR625" i="12" s="1"/>
  <c r="AU625" i="12"/>
  <c r="AV625" i="12"/>
  <c r="BT625" i="12" s="1"/>
  <c r="AW625" i="12"/>
  <c r="AX625" i="12"/>
  <c r="AY625" i="12"/>
  <c r="AZ625" i="12"/>
  <c r="BA625" i="12"/>
  <c r="BC625" i="12"/>
  <c r="BD625" i="12"/>
  <c r="BE625" i="12"/>
  <c r="BG625" i="12"/>
  <c r="BH625" i="12"/>
  <c r="BI625" i="12"/>
  <c r="BK625" i="12"/>
  <c r="BL625" i="12"/>
  <c r="BM625" i="12"/>
  <c r="BO625" i="12"/>
  <c r="BP625" i="12"/>
  <c r="BS625" i="12"/>
  <c r="C626" i="12"/>
  <c r="D626" i="12"/>
  <c r="E626" i="12"/>
  <c r="BA626" i="12" s="1"/>
  <c r="F626" i="12"/>
  <c r="G626" i="12"/>
  <c r="H626" i="12"/>
  <c r="I626" i="12"/>
  <c r="J626" i="12"/>
  <c r="K626" i="12"/>
  <c r="L626" i="12"/>
  <c r="M626" i="12"/>
  <c r="BI626" i="12" s="1"/>
  <c r="N626" i="12"/>
  <c r="O626" i="12"/>
  <c r="P626" i="12"/>
  <c r="Q626" i="12"/>
  <c r="R626" i="12"/>
  <c r="S626" i="12"/>
  <c r="T626" i="12"/>
  <c r="U626" i="12"/>
  <c r="V626" i="12"/>
  <c r="W626" i="12"/>
  <c r="X626" i="12"/>
  <c r="Y626" i="12"/>
  <c r="Z626" i="12"/>
  <c r="AA626" i="12"/>
  <c r="AB626" i="12"/>
  <c r="AC626" i="12"/>
  <c r="AD626" i="12"/>
  <c r="AE626" i="12"/>
  <c r="AF626" i="12"/>
  <c r="AG626" i="12"/>
  <c r="BE626" i="12" s="1"/>
  <c r="AH626" i="12"/>
  <c r="AI626" i="12"/>
  <c r="AJ626" i="12"/>
  <c r="AK626" i="12"/>
  <c r="AL626" i="12"/>
  <c r="AM626" i="12"/>
  <c r="AN626" i="12"/>
  <c r="BL626" i="12" s="1"/>
  <c r="AO626" i="12"/>
  <c r="AP626" i="12"/>
  <c r="AQ626" i="12"/>
  <c r="BO626" i="12" s="1"/>
  <c r="AR626" i="12"/>
  <c r="BP626" i="12" s="1"/>
  <c r="AS626" i="12"/>
  <c r="AT626" i="12"/>
  <c r="AU626" i="12"/>
  <c r="AV626" i="12"/>
  <c r="BT626" i="12" s="1"/>
  <c r="AW626" i="12"/>
  <c r="AX626" i="12"/>
  <c r="AY626" i="12"/>
  <c r="AZ626" i="12"/>
  <c r="BB626" i="12"/>
  <c r="BC626" i="12"/>
  <c r="BD626" i="12"/>
  <c r="BF626" i="12"/>
  <c r="BG626" i="12"/>
  <c r="BH626" i="12"/>
  <c r="BJ626" i="12"/>
  <c r="BK626" i="12"/>
  <c r="C627" i="12"/>
  <c r="D627" i="12"/>
  <c r="E627" i="12"/>
  <c r="F627" i="12"/>
  <c r="G627" i="12"/>
  <c r="H627" i="12"/>
  <c r="BD627" i="12" s="1"/>
  <c r="I627" i="12"/>
  <c r="J627" i="12"/>
  <c r="K627" i="12"/>
  <c r="L627" i="12"/>
  <c r="M627" i="12"/>
  <c r="N627" i="12"/>
  <c r="O627" i="12"/>
  <c r="P627" i="12"/>
  <c r="BL627" i="12" s="1"/>
  <c r="Q627" i="12"/>
  <c r="R627" i="12"/>
  <c r="S627" i="12"/>
  <c r="T627" i="12"/>
  <c r="U627" i="12"/>
  <c r="V627" i="12"/>
  <c r="W627" i="12"/>
  <c r="X627" i="12"/>
  <c r="Y627" i="12"/>
  <c r="Z627" i="12"/>
  <c r="AA627" i="12"/>
  <c r="AB627" i="12"/>
  <c r="AZ627" i="12" s="1"/>
  <c r="AC627" i="12"/>
  <c r="AD627" i="12"/>
  <c r="AE627" i="12"/>
  <c r="AF627" i="12"/>
  <c r="AG627" i="12"/>
  <c r="AH627" i="12"/>
  <c r="AI627" i="12"/>
  <c r="AJ627" i="12"/>
  <c r="BH627" i="12" s="1"/>
  <c r="AK627" i="12"/>
  <c r="AL627" i="12"/>
  <c r="AM627" i="12"/>
  <c r="AN627" i="12"/>
  <c r="AO627" i="12"/>
  <c r="AP627" i="12"/>
  <c r="AQ627" i="12"/>
  <c r="BO627" i="12" s="1"/>
  <c r="AR627" i="12"/>
  <c r="BP627" i="12" s="1"/>
  <c r="AS627" i="12"/>
  <c r="AT627" i="12"/>
  <c r="AU627" i="12"/>
  <c r="BS627" i="12" s="1"/>
  <c r="AV627" i="12"/>
  <c r="AW627" i="12"/>
  <c r="AX627" i="12"/>
  <c r="AY627" i="12"/>
  <c r="BA627" i="12"/>
  <c r="BB627" i="12"/>
  <c r="BC627" i="12"/>
  <c r="BE627" i="12"/>
  <c r="BF627" i="12"/>
  <c r="BG627" i="12"/>
  <c r="BI627" i="12"/>
  <c r="BJ627" i="12"/>
  <c r="BK627" i="12"/>
  <c r="BM627" i="12"/>
  <c r="BN627" i="12"/>
  <c r="BQ627" i="12"/>
  <c r="BR627" i="12"/>
  <c r="BV627" i="12"/>
  <c r="C628" i="12"/>
  <c r="D628" i="12"/>
  <c r="E628" i="12"/>
  <c r="F628" i="12"/>
  <c r="G628" i="12"/>
  <c r="H628" i="12"/>
  <c r="I628" i="12"/>
  <c r="J628" i="12"/>
  <c r="K628" i="12"/>
  <c r="L628" i="12"/>
  <c r="M628" i="12"/>
  <c r="N628" i="12"/>
  <c r="O628" i="12"/>
  <c r="P628" i="12"/>
  <c r="Q628" i="12"/>
  <c r="R628" i="12"/>
  <c r="S628" i="12"/>
  <c r="T628" i="12"/>
  <c r="U628" i="12"/>
  <c r="V628" i="12"/>
  <c r="W628" i="12"/>
  <c r="X628" i="12"/>
  <c r="Y628" i="12"/>
  <c r="Z628" i="12"/>
  <c r="AA628" i="12"/>
  <c r="AY628" i="12" s="1"/>
  <c r="AB628" i="12"/>
  <c r="AC628" i="12"/>
  <c r="AD628" i="12"/>
  <c r="AE628" i="12"/>
  <c r="AF628" i="12"/>
  <c r="AG628" i="12"/>
  <c r="AH628" i="12"/>
  <c r="AI628" i="12"/>
  <c r="AJ628" i="12"/>
  <c r="AK628" i="12"/>
  <c r="AL628" i="12"/>
  <c r="AM628" i="12"/>
  <c r="AN628" i="12"/>
  <c r="AO628" i="12"/>
  <c r="AP628" i="12"/>
  <c r="AQ628" i="12"/>
  <c r="AR628" i="12"/>
  <c r="AS628" i="12"/>
  <c r="AT628" i="12"/>
  <c r="BR628" i="12" s="1"/>
  <c r="AU628" i="12"/>
  <c r="AV628" i="12"/>
  <c r="AW628" i="12"/>
  <c r="AX628" i="12"/>
  <c r="BV628" i="12" s="1"/>
  <c r="AZ628" i="12"/>
  <c r="BA628" i="12"/>
  <c r="BB628" i="12"/>
  <c r="BC628" i="12"/>
  <c r="BD628" i="12"/>
  <c r="BE628" i="12"/>
  <c r="BN628" i="12"/>
  <c r="C629" i="12"/>
  <c r="AY629" i="12" s="1"/>
  <c r="D629" i="12"/>
  <c r="E629" i="12"/>
  <c r="F629" i="12"/>
  <c r="G629" i="12"/>
  <c r="H629" i="12"/>
  <c r="I629" i="12"/>
  <c r="J629" i="12"/>
  <c r="K629" i="12"/>
  <c r="BG629" i="12" s="1"/>
  <c r="L629" i="12"/>
  <c r="M629" i="12"/>
  <c r="N629" i="12"/>
  <c r="O629" i="12"/>
  <c r="P629" i="12"/>
  <c r="Q629" i="12"/>
  <c r="R629" i="12"/>
  <c r="S629" i="12"/>
  <c r="BO629" i="12" s="1"/>
  <c r="T629" i="12"/>
  <c r="U629" i="12"/>
  <c r="V629" i="12"/>
  <c r="W629" i="12"/>
  <c r="X629" i="12"/>
  <c r="Y629" i="12"/>
  <c r="Z629" i="12"/>
  <c r="AA629" i="12"/>
  <c r="AB629" i="12"/>
  <c r="AC629" i="12"/>
  <c r="AD629" i="12"/>
  <c r="AE629" i="12"/>
  <c r="BC629" i="12" s="1"/>
  <c r="AF629" i="12"/>
  <c r="AG629" i="12"/>
  <c r="AH629" i="12"/>
  <c r="AI629" i="12"/>
  <c r="AJ629" i="12"/>
  <c r="AK629" i="12"/>
  <c r="AL629" i="12"/>
  <c r="BJ629" i="12" s="1"/>
  <c r="AM629" i="12"/>
  <c r="BK629" i="12" s="1"/>
  <c r="AN629" i="12"/>
  <c r="AO629" i="12"/>
  <c r="AP629" i="12"/>
  <c r="AQ629" i="12"/>
  <c r="AR629" i="12"/>
  <c r="AS629" i="12"/>
  <c r="AT629" i="12"/>
  <c r="BR629" i="12" s="1"/>
  <c r="AU629" i="12"/>
  <c r="AV629" i="12"/>
  <c r="AW629" i="12"/>
  <c r="AX629" i="12"/>
  <c r="BV629" i="12" s="1"/>
  <c r="AZ629" i="12"/>
  <c r="BA629" i="12"/>
  <c r="BB629" i="12"/>
  <c r="BD629" i="12"/>
  <c r="BE629" i="12"/>
  <c r="BF629" i="12"/>
  <c r="BH629" i="12"/>
  <c r="BI629" i="12"/>
  <c r="BL629" i="12"/>
  <c r="BM629" i="12"/>
  <c r="BN629" i="12"/>
  <c r="BP629" i="12"/>
  <c r="BQ629" i="12"/>
  <c r="C630" i="12"/>
  <c r="D630" i="12"/>
  <c r="E630" i="12"/>
  <c r="F630" i="12"/>
  <c r="G630" i="12"/>
  <c r="H630" i="12"/>
  <c r="I630" i="12"/>
  <c r="J630" i="12"/>
  <c r="K630" i="12"/>
  <c r="L630" i="12"/>
  <c r="M630" i="12"/>
  <c r="N630" i="12"/>
  <c r="O630" i="12"/>
  <c r="P630" i="12"/>
  <c r="Q630" i="12"/>
  <c r="R630" i="12"/>
  <c r="S630" i="12"/>
  <c r="T630" i="12"/>
  <c r="U630" i="12"/>
  <c r="V630" i="12"/>
  <c r="W630" i="12"/>
  <c r="X630" i="12"/>
  <c r="Y630" i="12"/>
  <c r="Z630" i="12"/>
  <c r="AA630" i="12"/>
  <c r="AB630" i="12"/>
  <c r="AZ630" i="12" s="1"/>
  <c r="AC630" i="12"/>
  <c r="AD630" i="12"/>
  <c r="AE630" i="12"/>
  <c r="AF630" i="12"/>
  <c r="AG630" i="12"/>
  <c r="AH630" i="12"/>
  <c r="AI630" i="12"/>
  <c r="AJ630" i="12"/>
  <c r="AK630" i="12"/>
  <c r="AL630" i="12"/>
  <c r="AM630" i="12"/>
  <c r="AN630" i="12"/>
  <c r="AO630" i="12"/>
  <c r="AP630" i="12"/>
  <c r="AQ630" i="12"/>
  <c r="AR630" i="12"/>
  <c r="BP630" i="12" s="1"/>
  <c r="AS630" i="12"/>
  <c r="AT630" i="12"/>
  <c r="BR630" i="12" s="1"/>
  <c r="AU630" i="12"/>
  <c r="AV630" i="12"/>
  <c r="AW630" i="12"/>
  <c r="AX630" i="12"/>
  <c r="BV630" i="12" s="1"/>
  <c r="AY630" i="12"/>
  <c r="C631" i="12"/>
  <c r="D631" i="12"/>
  <c r="E631" i="12"/>
  <c r="F631" i="12"/>
  <c r="G631" i="12"/>
  <c r="BC631" i="12" s="1"/>
  <c r="H631" i="12"/>
  <c r="I631" i="12"/>
  <c r="J631" i="12"/>
  <c r="K631" i="12"/>
  <c r="L631" i="12"/>
  <c r="M631" i="12"/>
  <c r="N631" i="12"/>
  <c r="O631" i="12"/>
  <c r="BK631" i="12" s="1"/>
  <c r="P631" i="12"/>
  <c r="Q631" i="12"/>
  <c r="R631" i="12"/>
  <c r="S631" i="12"/>
  <c r="T631" i="12"/>
  <c r="U631" i="12"/>
  <c r="V631" i="12"/>
  <c r="W631" i="12"/>
  <c r="BS631" i="12" s="1"/>
  <c r="X631" i="12"/>
  <c r="Y631" i="12"/>
  <c r="Z631" i="12"/>
  <c r="AA631" i="12"/>
  <c r="AB631" i="12"/>
  <c r="AC631" i="12"/>
  <c r="AD631" i="12"/>
  <c r="AE631" i="12"/>
  <c r="AF631" i="12"/>
  <c r="AG631" i="12"/>
  <c r="AH631" i="12"/>
  <c r="AI631" i="12"/>
  <c r="BG631" i="12" s="1"/>
  <c r="AJ631" i="12"/>
  <c r="AK631" i="12"/>
  <c r="AL631" i="12"/>
  <c r="AM631" i="12"/>
  <c r="AN631" i="12"/>
  <c r="AO631" i="12"/>
  <c r="AP631" i="12"/>
  <c r="BN631" i="12" s="1"/>
  <c r="AQ631" i="12"/>
  <c r="BO631" i="12" s="1"/>
  <c r="AR631" i="12"/>
  <c r="AS631" i="12"/>
  <c r="AT631" i="12"/>
  <c r="AU631" i="12"/>
  <c r="AV631" i="12"/>
  <c r="AW631" i="12"/>
  <c r="AX631" i="12"/>
  <c r="BV631" i="12" s="1"/>
  <c r="AY631" i="12"/>
  <c r="AZ631" i="12"/>
  <c r="BA631" i="12"/>
  <c r="BB631" i="12"/>
  <c r="BD631" i="12"/>
  <c r="BE631" i="12"/>
  <c r="BF631" i="12"/>
  <c r="BH631" i="12"/>
  <c r="BI631" i="12"/>
  <c r="BJ631" i="12"/>
  <c r="BL631" i="12"/>
  <c r="BM631" i="12"/>
  <c r="BP631" i="12"/>
  <c r="BQ631" i="12"/>
  <c r="BR631" i="12"/>
  <c r="BT631" i="12"/>
  <c r="BU631" i="12"/>
  <c r="C632" i="12"/>
  <c r="D632" i="12"/>
  <c r="E632" i="12"/>
  <c r="F632" i="12"/>
  <c r="G632" i="12"/>
  <c r="H632" i="12"/>
  <c r="I632" i="12"/>
  <c r="J632" i="12"/>
  <c r="K632" i="12"/>
  <c r="L632" i="12"/>
  <c r="M632" i="12"/>
  <c r="N632" i="12"/>
  <c r="O632" i="12"/>
  <c r="P632" i="12"/>
  <c r="Q632" i="12"/>
  <c r="R632" i="12"/>
  <c r="S632" i="12"/>
  <c r="T632" i="12"/>
  <c r="U632" i="12"/>
  <c r="V632" i="12"/>
  <c r="W632" i="12"/>
  <c r="X632" i="12"/>
  <c r="Y632" i="12"/>
  <c r="Z632" i="12"/>
  <c r="AA632" i="12"/>
  <c r="AB632" i="12"/>
  <c r="AC632" i="12"/>
  <c r="AD632" i="12"/>
  <c r="AE632" i="12"/>
  <c r="AF632" i="12"/>
  <c r="AG632" i="12"/>
  <c r="AH632" i="12"/>
  <c r="AI632" i="12"/>
  <c r="AJ632" i="12"/>
  <c r="AK632" i="12"/>
  <c r="AL632" i="12"/>
  <c r="AM632" i="12"/>
  <c r="AN632" i="12"/>
  <c r="AO632" i="12"/>
  <c r="AP632" i="12"/>
  <c r="AQ632" i="12"/>
  <c r="AR632" i="12"/>
  <c r="BP632" i="12" s="1"/>
  <c r="AS632" i="12"/>
  <c r="BQ632" i="12" s="1"/>
  <c r="AT632" i="12"/>
  <c r="AU632" i="12"/>
  <c r="AV632" i="12"/>
  <c r="BT632" i="12" s="1"/>
  <c r="AW632" i="12"/>
  <c r="AX632" i="12"/>
  <c r="BV632" i="12" s="1"/>
  <c r="BF632" i="12"/>
  <c r="BU632" i="12"/>
  <c r="C633" i="12"/>
  <c r="D633" i="12"/>
  <c r="E633" i="12"/>
  <c r="F633" i="12"/>
  <c r="BB633" i="12" s="1"/>
  <c r="G633" i="12"/>
  <c r="H633" i="12"/>
  <c r="I633" i="12"/>
  <c r="J633" i="12"/>
  <c r="K633" i="12"/>
  <c r="L633" i="12"/>
  <c r="M633" i="12"/>
  <c r="N633" i="12"/>
  <c r="BJ633" i="12" s="1"/>
  <c r="O633" i="12"/>
  <c r="P633" i="12"/>
  <c r="Q633" i="12"/>
  <c r="R633" i="12"/>
  <c r="S633" i="12"/>
  <c r="T633" i="12"/>
  <c r="U633" i="12"/>
  <c r="V633" i="12"/>
  <c r="W633" i="12"/>
  <c r="X633" i="12"/>
  <c r="Y633" i="12"/>
  <c r="Z633" i="12"/>
  <c r="AA633" i="12"/>
  <c r="AB633" i="12"/>
  <c r="AZ633" i="12" s="1"/>
  <c r="AC633" i="12"/>
  <c r="AD633" i="12"/>
  <c r="AE633" i="12"/>
  <c r="AF633" i="12"/>
  <c r="AG633" i="12"/>
  <c r="AH633" i="12"/>
  <c r="BF633" i="12" s="1"/>
  <c r="AI633" i="12"/>
  <c r="AJ633" i="12"/>
  <c r="BH633" i="12" s="1"/>
  <c r="AK633" i="12"/>
  <c r="AL633" i="12"/>
  <c r="AM633" i="12"/>
  <c r="AN633" i="12"/>
  <c r="AO633" i="12"/>
  <c r="BM633" i="12" s="1"/>
  <c r="AP633" i="12"/>
  <c r="BN633" i="12" s="1"/>
  <c r="AQ633" i="12"/>
  <c r="AR633" i="12"/>
  <c r="BP633" i="12" s="1"/>
  <c r="AS633" i="12"/>
  <c r="BQ633" i="12" s="1"/>
  <c r="AT633" i="12"/>
  <c r="AU633" i="12"/>
  <c r="AV633" i="12"/>
  <c r="BT633" i="12" s="1"/>
  <c r="AW633" i="12"/>
  <c r="BU633" i="12" s="1"/>
  <c r="AX633" i="12"/>
  <c r="BV633" i="12" s="1"/>
  <c r="AY633" i="12"/>
  <c r="BA633" i="12"/>
  <c r="BC633" i="12"/>
  <c r="BD633" i="12"/>
  <c r="BE633" i="12"/>
  <c r="BG633" i="12"/>
  <c r="BI633" i="12"/>
  <c r="BK633" i="12"/>
  <c r="BL633" i="12"/>
  <c r="BO633" i="12"/>
  <c r="C634" i="12"/>
  <c r="D634" i="12"/>
  <c r="AZ634" i="12" s="1"/>
  <c r="E634" i="12"/>
  <c r="F634" i="12"/>
  <c r="G634" i="12"/>
  <c r="H634" i="12"/>
  <c r="I634" i="12"/>
  <c r="J634" i="12"/>
  <c r="K634" i="12"/>
  <c r="L634" i="12"/>
  <c r="BH634" i="12" s="1"/>
  <c r="M634" i="12"/>
  <c r="N634" i="12"/>
  <c r="O634" i="12"/>
  <c r="P634" i="12"/>
  <c r="Q634" i="12"/>
  <c r="R634" i="12"/>
  <c r="BN634" i="12" s="1"/>
  <c r="S634" i="12"/>
  <c r="T634" i="12"/>
  <c r="BP634" i="12" s="1"/>
  <c r="U634" i="12"/>
  <c r="V634" i="12"/>
  <c r="W634" i="12"/>
  <c r="X634" i="12"/>
  <c r="Y634" i="12"/>
  <c r="Z634" i="12"/>
  <c r="AA634" i="12"/>
  <c r="AB634" i="12"/>
  <c r="AC634" i="12"/>
  <c r="AD634" i="12"/>
  <c r="AE634" i="12"/>
  <c r="AF634" i="12"/>
  <c r="AG634" i="12"/>
  <c r="AH634" i="12"/>
  <c r="BF634" i="12" s="1"/>
  <c r="AI634" i="12"/>
  <c r="AJ634" i="12"/>
  <c r="AK634" i="12"/>
  <c r="AL634" i="12"/>
  <c r="AM634" i="12"/>
  <c r="BK634" i="12" s="1"/>
  <c r="AN634" i="12"/>
  <c r="BL634" i="12" s="1"/>
  <c r="AO634" i="12"/>
  <c r="AP634" i="12"/>
  <c r="AQ634" i="12"/>
  <c r="AR634" i="12"/>
  <c r="AS634" i="12"/>
  <c r="AT634" i="12"/>
  <c r="BR634" i="12" s="1"/>
  <c r="AU634" i="12"/>
  <c r="AV634" i="12"/>
  <c r="AW634" i="12"/>
  <c r="AX634" i="12"/>
  <c r="BV634" i="12" s="1"/>
  <c r="AY634" i="12"/>
  <c r="BA634" i="12"/>
  <c r="BB634" i="12"/>
  <c r="BC634" i="12"/>
  <c r="BD634" i="12"/>
  <c r="BE634" i="12"/>
  <c r="BG634" i="12"/>
  <c r="BI634" i="12"/>
  <c r="BJ634" i="12"/>
  <c r="BM634" i="12"/>
  <c r="BO634" i="12"/>
  <c r="BQ634" i="12"/>
  <c r="C635" i="12"/>
  <c r="D635" i="12"/>
  <c r="E635" i="12"/>
  <c r="F635" i="12"/>
  <c r="G635" i="12"/>
  <c r="H635" i="12"/>
  <c r="I635" i="12"/>
  <c r="BE635" i="12" s="1"/>
  <c r="J635" i="12"/>
  <c r="K635" i="12"/>
  <c r="L635" i="12"/>
  <c r="M635" i="12"/>
  <c r="N635" i="12"/>
  <c r="O635" i="12"/>
  <c r="P635" i="12"/>
  <c r="Q635" i="12"/>
  <c r="BM635" i="12" s="1"/>
  <c r="R635" i="12"/>
  <c r="S635" i="12"/>
  <c r="T635" i="12"/>
  <c r="U635" i="12"/>
  <c r="V635" i="12"/>
  <c r="W635" i="12"/>
  <c r="X635" i="12"/>
  <c r="BT635" i="12" s="1"/>
  <c r="Y635" i="12"/>
  <c r="Z635" i="12"/>
  <c r="AA635" i="12"/>
  <c r="AB635" i="12"/>
  <c r="AC635" i="12"/>
  <c r="BA635" i="12" s="1"/>
  <c r="AD635" i="12"/>
  <c r="AE635" i="12"/>
  <c r="BC635" i="12" s="1"/>
  <c r="AF635" i="12"/>
  <c r="AG635" i="12"/>
  <c r="AH635" i="12"/>
  <c r="AI635" i="12"/>
  <c r="AJ635" i="12"/>
  <c r="BH635" i="12" s="1"/>
  <c r="AK635" i="12"/>
  <c r="AL635" i="12"/>
  <c r="AM635" i="12"/>
  <c r="BK635" i="12" s="1"/>
  <c r="AN635" i="12"/>
  <c r="AO635" i="12"/>
  <c r="AP635" i="12"/>
  <c r="AQ635" i="12"/>
  <c r="BO635" i="12" s="1"/>
  <c r="AR635" i="12"/>
  <c r="AS635" i="12"/>
  <c r="AT635" i="12"/>
  <c r="AU635" i="12"/>
  <c r="BS635" i="12" s="1"/>
  <c r="AV635" i="12"/>
  <c r="AW635" i="12"/>
  <c r="AX635" i="12"/>
  <c r="BV635" i="12" s="1"/>
  <c r="AY635" i="12"/>
  <c r="AZ635" i="12"/>
  <c r="BB635" i="12"/>
  <c r="BD635" i="12"/>
  <c r="BF635" i="12"/>
  <c r="BG635" i="12"/>
  <c r="BI635" i="12"/>
  <c r="BJ635" i="12"/>
  <c r="BL635" i="12"/>
  <c r="BN635" i="12"/>
  <c r="C636" i="12"/>
  <c r="D636" i="12"/>
  <c r="E636" i="12"/>
  <c r="F636" i="12"/>
  <c r="G636" i="12"/>
  <c r="H636" i="12"/>
  <c r="I636" i="12"/>
  <c r="J636" i="12"/>
  <c r="K636" i="12"/>
  <c r="L636" i="12"/>
  <c r="M636" i="12"/>
  <c r="N636" i="12"/>
  <c r="O636" i="12"/>
  <c r="P636" i="12"/>
  <c r="BL636" i="12" s="1"/>
  <c r="Q636" i="12"/>
  <c r="R636" i="12"/>
  <c r="S636" i="12"/>
  <c r="T636" i="12"/>
  <c r="U636" i="12"/>
  <c r="V636" i="12"/>
  <c r="W636" i="12"/>
  <c r="X636" i="12"/>
  <c r="Y636" i="12"/>
  <c r="Z636" i="12"/>
  <c r="AA636" i="12"/>
  <c r="AB636" i="12"/>
  <c r="AZ636" i="12" s="1"/>
  <c r="AC636" i="12"/>
  <c r="AD636" i="12"/>
  <c r="BB636" i="12" s="1"/>
  <c r="AE636" i="12"/>
  <c r="AF636" i="12"/>
  <c r="BD636" i="12" s="1"/>
  <c r="AG636" i="12"/>
  <c r="AH636" i="12"/>
  <c r="AI636" i="12"/>
  <c r="BG636" i="12" s="1"/>
  <c r="AJ636" i="12"/>
  <c r="BH636" i="12" s="1"/>
  <c r="AK636" i="12"/>
  <c r="AL636" i="12"/>
  <c r="BJ636" i="12" s="1"/>
  <c r="AM636" i="12"/>
  <c r="AN636" i="12"/>
  <c r="AO636" i="12"/>
  <c r="AP636" i="12"/>
  <c r="AQ636" i="12"/>
  <c r="BO636" i="12" s="1"/>
  <c r="AR636" i="12"/>
  <c r="BP636" i="12" s="1"/>
  <c r="AS636" i="12"/>
  <c r="AT636" i="12"/>
  <c r="AU636" i="12"/>
  <c r="BS636" i="12" s="1"/>
  <c r="AV636" i="12"/>
  <c r="AW636" i="12"/>
  <c r="AX636" i="12"/>
  <c r="BV636" i="12" s="1"/>
  <c r="AY636" i="12"/>
  <c r="BA636" i="12"/>
  <c r="BC636" i="12"/>
  <c r="BE636" i="12"/>
  <c r="BF636" i="12"/>
  <c r="BI636" i="12"/>
  <c r="BK636" i="12"/>
  <c r="BM636" i="12"/>
  <c r="BN636" i="12"/>
  <c r="C637" i="12"/>
  <c r="D637" i="12"/>
  <c r="E637" i="12"/>
  <c r="F637" i="12"/>
  <c r="G637" i="12"/>
  <c r="H637" i="12"/>
  <c r="I637" i="12"/>
  <c r="J637" i="12"/>
  <c r="K637" i="12"/>
  <c r="L637" i="12"/>
  <c r="M637" i="12"/>
  <c r="BI637" i="12" s="1"/>
  <c r="N637" i="12"/>
  <c r="O637" i="12"/>
  <c r="P637" i="12"/>
  <c r="Q637" i="12"/>
  <c r="R637" i="12"/>
  <c r="S637" i="12"/>
  <c r="T637" i="12"/>
  <c r="U637" i="12"/>
  <c r="BQ637" i="12" s="1"/>
  <c r="V637" i="12"/>
  <c r="W637" i="12"/>
  <c r="X637" i="12"/>
  <c r="Y637" i="12"/>
  <c r="Z637" i="12"/>
  <c r="AA637" i="12"/>
  <c r="AB637" i="12"/>
  <c r="AC637" i="12"/>
  <c r="AD637" i="12"/>
  <c r="AE637" i="12"/>
  <c r="AF637" i="12"/>
  <c r="BD637" i="12" s="1"/>
  <c r="AG637" i="12"/>
  <c r="AH637" i="12"/>
  <c r="AI637" i="12"/>
  <c r="AJ637" i="12"/>
  <c r="AK637" i="12"/>
  <c r="AL637" i="12"/>
  <c r="AM637" i="12"/>
  <c r="AN637" i="12"/>
  <c r="BL637" i="12" s="1"/>
  <c r="AO637" i="12"/>
  <c r="AP637" i="12"/>
  <c r="AQ637" i="12"/>
  <c r="AR637" i="12"/>
  <c r="AS637" i="12"/>
  <c r="AT637" i="12"/>
  <c r="AU637" i="12"/>
  <c r="AV637" i="12"/>
  <c r="BT637" i="12" s="1"/>
  <c r="AW637" i="12"/>
  <c r="AX637" i="12"/>
  <c r="BV637" i="12" s="1"/>
  <c r="BE637" i="12"/>
  <c r="C638" i="12"/>
  <c r="D638" i="12"/>
  <c r="AZ638" i="12" s="1"/>
  <c r="E638" i="12"/>
  <c r="F638" i="12"/>
  <c r="G638" i="12"/>
  <c r="H638" i="12"/>
  <c r="I638" i="12"/>
  <c r="J638" i="12"/>
  <c r="K638" i="12"/>
  <c r="L638" i="12"/>
  <c r="BH638" i="12" s="1"/>
  <c r="M638" i="12"/>
  <c r="N638" i="12"/>
  <c r="O638" i="12"/>
  <c r="P638" i="12"/>
  <c r="Q638" i="12"/>
  <c r="R638" i="12"/>
  <c r="S638" i="12"/>
  <c r="T638" i="12"/>
  <c r="BP638" i="12" s="1"/>
  <c r="U638" i="12"/>
  <c r="V638" i="12"/>
  <c r="W638" i="12"/>
  <c r="X638" i="12"/>
  <c r="Y638" i="12"/>
  <c r="Z638" i="12"/>
  <c r="AA638" i="12"/>
  <c r="AB638" i="12"/>
  <c r="AC638" i="12"/>
  <c r="AD638" i="12"/>
  <c r="AE638" i="12"/>
  <c r="AF638" i="12"/>
  <c r="AG638" i="12"/>
  <c r="AH638" i="12"/>
  <c r="BF638" i="12" s="1"/>
  <c r="AI638" i="12"/>
  <c r="AJ638" i="12"/>
  <c r="AK638" i="12"/>
  <c r="AL638" i="12"/>
  <c r="AM638" i="12"/>
  <c r="BK638" i="12" s="1"/>
  <c r="AN638" i="12"/>
  <c r="BL638" i="12" s="1"/>
  <c r="AO638" i="12"/>
  <c r="AP638" i="12"/>
  <c r="BN638" i="12" s="1"/>
  <c r="AQ638" i="12"/>
  <c r="AR638" i="12"/>
  <c r="AS638" i="12"/>
  <c r="AT638" i="12"/>
  <c r="AU638" i="12"/>
  <c r="BS638" i="12" s="1"/>
  <c r="AV638" i="12"/>
  <c r="BT638" i="12" s="1"/>
  <c r="AW638" i="12"/>
  <c r="AX638" i="12"/>
  <c r="BV638" i="12" s="1"/>
  <c r="AY638" i="12"/>
  <c r="BA638" i="12"/>
  <c r="BB638" i="12"/>
  <c r="BC638" i="12"/>
  <c r="BD638" i="12"/>
  <c r="BE638" i="12"/>
  <c r="BG638" i="12"/>
  <c r="BI638" i="12"/>
  <c r="BJ638" i="12"/>
  <c r="BM638" i="12"/>
  <c r="BO638" i="12"/>
  <c r="BQ638" i="12"/>
  <c r="BR638" i="12"/>
  <c r="C639" i="12"/>
  <c r="D639" i="12"/>
  <c r="E639" i="12"/>
  <c r="F639" i="12"/>
  <c r="G639" i="12"/>
  <c r="H639" i="12"/>
  <c r="I639" i="12"/>
  <c r="J639" i="12"/>
  <c r="K639" i="12"/>
  <c r="L639" i="12"/>
  <c r="M639" i="12"/>
  <c r="N639" i="12"/>
  <c r="O639" i="12"/>
  <c r="P639" i="12"/>
  <c r="Q639" i="12"/>
  <c r="R639" i="12"/>
  <c r="S639" i="12"/>
  <c r="T639" i="12"/>
  <c r="U639" i="12"/>
  <c r="V639" i="12"/>
  <c r="W639" i="12"/>
  <c r="X639" i="12"/>
  <c r="Y639" i="12"/>
  <c r="Z639" i="12"/>
  <c r="AA639" i="12"/>
  <c r="AB639" i="12"/>
  <c r="AC639" i="12"/>
  <c r="AD639" i="12"/>
  <c r="BB639" i="12" s="1"/>
  <c r="AE639" i="12"/>
  <c r="AF639" i="12"/>
  <c r="AG639" i="12"/>
  <c r="AH639" i="12"/>
  <c r="AI639" i="12"/>
  <c r="AJ639" i="12"/>
  <c r="BH639" i="12" s="1"/>
  <c r="AK639" i="12"/>
  <c r="AL639" i="12"/>
  <c r="BJ639" i="12" s="1"/>
  <c r="AM639" i="12"/>
  <c r="BK639" i="12" s="1"/>
  <c r="AN639" i="12"/>
  <c r="AO639" i="12"/>
  <c r="AP639" i="12"/>
  <c r="AQ639" i="12"/>
  <c r="AR639" i="12"/>
  <c r="AS639" i="12"/>
  <c r="AT639" i="12"/>
  <c r="AU639" i="12"/>
  <c r="BS639" i="12" s="1"/>
  <c r="AV639" i="12"/>
  <c r="AW639" i="12"/>
  <c r="AX639" i="12"/>
  <c r="BV639" i="12" s="1"/>
  <c r="AY639" i="12"/>
  <c r="AZ639" i="12"/>
  <c r="BA639" i="12"/>
  <c r="BC639" i="12"/>
  <c r="BD639" i="12"/>
  <c r="BE639" i="12"/>
  <c r="BF639" i="12"/>
  <c r="BG639" i="12"/>
  <c r="BI639" i="12"/>
  <c r="C640" i="12"/>
  <c r="D640" i="12"/>
  <c r="E640" i="12"/>
  <c r="F640" i="12"/>
  <c r="G640" i="12"/>
  <c r="H640" i="12"/>
  <c r="I640" i="12"/>
  <c r="J640" i="12"/>
  <c r="BF640" i="12" s="1"/>
  <c r="K640" i="12"/>
  <c r="L640" i="12"/>
  <c r="M640" i="12"/>
  <c r="N640" i="12"/>
  <c r="O640" i="12"/>
  <c r="P640" i="12"/>
  <c r="BL640" i="12" s="1"/>
  <c r="Q640" i="12"/>
  <c r="R640" i="12"/>
  <c r="S640" i="12"/>
  <c r="T640" i="12"/>
  <c r="U640" i="12"/>
  <c r="V640" i="12"/>
  <c r="W640" i="12"/>
  <c r="X640" i="12"/>
  <c r="Y640" i="12"/>
  <c r="Z640" i="12"/>
  <c r="AA640" i="12"/>
  <c r="AB640" i="12"/>
  <c r="AC640" i="12"/>
  <c r="AD640" i="12"/>
  <c r="AE640" i="12"/>
  <c r="AF640" i="12"/>
  <c r="AG640" i="12"/>
  <c r="BE640" i="12" s="1"/>
  <c r="AH640" i="12"/>
  <c r="AI640" i="12"/>
  <c r="AJ640" i="12"/>
  <c r="AK640" i="12"/>
  <c r="BI640" i="12" s="1"/>
  <c r="AL640" i="12"/>
  <c r="BJ640" i="12" s="1"/>
  <c r="AM640" i="12"/>
  <c r="AN640" i="12"/>
  <c r="AO640" i="12"/>
  <c r="BM640" i="12" s="1"/>
  <c r="AP640" i="12"/>
  <c r="BN640" i="12" s="1"/>
  <c r="AQ640" i="12"/>
  <c r="AR640" i="12"/>
  <c r="AS640" i="12"/>
  <c r="AT640" i="12"/>
  <c r="BR640" i="12" s="1"/>
  <c r="AU640" i="12"/>
  <c r="AV640" i="12"/>
  <c r="AW640" i="12"/>
  <c r="AX640" i="12"/>
  <c r="BV640" i="12" s="1"/>
  <c r="AY640" i="12"/>
  <c r="AZ640" i="12"/>
  <c r="BA640" i="12"/>
  <c r="BB640" i="12"/>
  <c r="BC640" i="12"/>
  <c r="BD640" i="12"/>
  <c r="BG640" i="12"/>
  <c r="BH640" i="12"/>
  <c r="BK640" i="12"/>
  <c r="C641" i="12"/>
  <c r="D641" i="12"/>
  <c r="AZ641" i="12" s="1"/>
  <c r="E641" i="12"/>
  <c r="F641" i="12"/>
  <c r="G641" i="12"/>
  <c r="H641" i="12"/>
  <c r="I641" i="12"/>
  <c r="J641" i="12"/>
  <c r="K641" i="12"/>
  <c r="L641" i="12"/>
  <c r="BH641" i="12" s="1"/>
  <c r="M641" i="12"/>
  <c r="N641" i="12"/>
  <c r="O641" i="12"/>
  <c r="P641" i="12"/>
  <c r="Q641" i="12"/>
  <c r="R641" i="12"/>
  <c r="S641" i="12"/>
  <c r="T641" i="12"/>
  <c r="U641" i="12"/>
  <c r="V641" i="12"/>
  <c r="W641" i="12"/>
  <c r="X641" i="12"/>
  <c r="Y641" i="12"/>
  <c r="Z641" i="12"/>
  <c r="AA641" i="12"/>
  <c r="AY641" i="12" s="1"/>
  <c r="AB641" i="12"/>
  <c r="AC641" i="12"/>
  <c r="AD641" i="12"/>
  <c r="AE641" i="12"/>
  <c r="AF641" i="12"/>
  <c r="AG641" i="12"/>
  <c r="AH641" i="12"/>
  <c r="BF641" i="12" s="1"/>
  <c r="AI641" i="12"/>
  <c r="BG641" i="12" s="1"/>
  <c r="AJ641" i="12"/>
  <c r="AK641" i="12"/>
  <c r="AL641" i="12"/>
  <c r="AM641" i="12"/>
  <c r="BK641" i="12" s="1"/>
  <c r="AN641" i="12"/>
  <c r="AO641" i="12"/>
  <c r="AP641" i="12"/>
  <c r="AQ641" i="12"/>
  <c r="BO641" i="12" s="1"/>
  <c r="AR641" i="12"/>
  <c r="AS641" i="12"/>
  <c r="AT641" i="12"/>
  <c r="AU641" i="12"/>
  <c r="BS641" i="12" s="1"/>
  <c r="AV641" i="12"/>
  <c r="AW641" i="12"/>
  <c r="AX641" i="12"/>
  <c r="BV641" i="12" s="1"/>
  <c r="BA641" i="12"/>
  <c r="BB641" i="12"/>
  <c r="BC641" i="12"/>
  <c r="BD641" i="12"/>
  <c r="BE641" i="12"/>
  <c r="BI641" i="12"/>
  <c r="BJ641" i="12"/>
  <c r="C642" i="12"/>
  <c r="D642" i="12"/>
  <c r="E642" i="12"/>
  <c r="F642" i="12"/>
  <c r="G642" i="12"/>
  <c r="H642" i="12"/>
  <c r="BD642" i="12" s="1"/>
  <c r="I642" i="12"/>
  <c r="J642" i="12"/>
  <c r="K642" i="12"/>
  <c r="L642" i="12"/>
  <c r="M642" i="12"/>
  <c r="N642" i="12"/>
  <c r="O642" i="12"/>
  <c r="P642" i="12"/>
  <c r="Q642" i="12"/>
  <c r="R642" i="12"/>
  <c r="S642" i="12"/>
  <c r="T642" i="12"/>
  <c r="U642" i="12"/>
  <c r="V642" i="12"/>
  <c r="W642" i="12"/>
  <c r="X642" i="12"/>
  <c r="Y642" i="12"/>
  <c r="Z642" i="12"/>
  <c r="AA642" i="12"/>
  <c r="AB642" i="12"/>
  <c r="AC642" i="12"/>
  <c r="AD642" i="12"/>
  <c r="BB642" i="12" s="1"/>
  <c r="AE642" i="12"/>
  <c r="BC642" i="12" s="1"/>
  <c r="AF642" i="12"/>
  <c r="AG642" i="12"/>
  <c r="AH642" i="12"/>
  <c r="AI642" i="12"/>
  <c r="BG642" i="12" s="1"/>
  <c r="AJ642" i="12"/>
  <c r="BH642" i="12" s="1"/>
  <c r="AK642" i="12"/>
  <c r="AL642" i="12"/>
  <c r="BJ642" i="12" s="1"/>
  <c r="AM642" i="12"/>
  <c r="BK642" i="12" s="1"/>
  <c r="AN642" i="12"/>
  <c r="BL642" i="12" s="1"/>
  <c r="AO642" i="12"/>
  <c r="BM642" i="12" s="1"/>
  <c r="AP642" i="12"/>
  <c r="AQ642" i="12"/>
  <c r="AR642" i="12"/>
  <c r="BP642" i="12" s="1"/>
  <c r="AS642" i="12"/>
  <c r="AT642" i="12"/>
  <c r="BR642" i="12" s="1"/>
  <c r="AU642" i="12"/>
  <c r="AV642" i="12"/>
  <c r="AW642" i="12"/>
  <c r="AX642" i="12"/>
  <c r="BV642" i="12" s="1"/>
  <c r="AY642" i="12"/>
  <c r="AZ642" i="12"/>
  <c r="BA642" i="12"/>
  <c r="BE642" i="12"/>
  <c r="BF642" i="12"/>
  <c r="BI642" i="12"/>
  <c r="C643" i="12"/>
  <c r="D643" i="12"/>
  <c r="E643" i="12"/>
  <c r="F643" i="12"/>
  <c r="G643" i="12"/>
  <c r="H643" i="12"/>
  <c r="I643" i="12"/>
  <c r="J643" i="12"/>
  <c r="K643" i="12"/>
  <c r="L643" i="12"/>
  <c r="BH643" i="12" s="1"/>
  <c r="M643" i="12"/>
  <c r="N643" i="12"/>
  <c r="O643" i="12"/>
  <c r="P643" i="12"/>
  <c r="Q643" i="12"/>
  <c r="R643" i="12"/>
  <c r="S643" i="12"/>
  <c r="T643" i="12"/>
  <c r="U643" i="12"/>
  <c r="V643" i="12"/>
  <c r="W643" i="12"/>
  <c r="X643" i="12"/>
  <c r="Y643" i="12"/>
  <c r="Z643" i="12"/>
  <c r="AA643" i="12"/>
  <c r="AB643" i="12"/>
  <c r="AC643" i="12"/>
  <c r="AD643" i="12"/>
  <c r="AE643" i="12"/>
  <c r="AF643" i="12"/>
  <c r="AG643" i="12"/>
  <c r="AH643" i="12"/>
  <c r="AI643" i="12"/>
  <c r="AJ643" i="12"/>
  <c r="AK643" i="12"/>
  <c r="AL643" i="12"/>
  <c r="AM643" i="12"/>
  <c r="AN643" i="12"/>
  <c r="AO643" i="12"/>
  <c r="AP643" i="12"/>
  <c r="AQ643" i="12"/>
  <c r="AR643" i="12"/>
  <c r="BP643" i="12" s="1"/>
  <c r="AS643" i="12"/>
  <c r="AT643" i="12"/>
  <c r="AU643" i="12"/>
  <c r="BS643" i="12" s="1"/>
  <c r="AV643" i="12"/>
  <c r="BT643" i="12" s="1"/>
  <c r="AW643" i="12"/>
  <c r="AX643" i="12"/>
  <c r="BV643" i="12" s="1"/>
  <c r="C644" i="12"/>
  <c r="D644" i="12"/>
  <c r="E644" i="12"/>
  <c r="F644" i="12"/>
  <c r="G644" i="12"/>
  <c r="H644" i="12"/>
  <c r="I644" i="12"/>
  <c r="J644" i="12"/>
  <c r="K644" i="12"/>
  <c r="L644" i="12"/>
  <c r="M644" i="12"/>
  <c r="N644" i="12"/>
  <c r="O644" i="12"/>
  <c r="P644" i="12"/>
  <c r="Q644" i="12"/>
  <c r="R644" i="12"/>
  <c r="S644" i="12"/>
  <c r="T644" i="12"/>
  <c r="U644" i="12"/>
  <c r="V644" i="12"/>
  <c r="W644" i="12"/>
  <c r="X644" i="12"/>
  <c r="Y644" i="12"/>
  <c r="Z644" i="12"/>
  <c r="AA644" i="12"/>
  <c r="AB644" i="12"/>
  <c r="AC644" i="12"/>
  <c r="AD644" i="12"/>
  <c r="AE644" i="12"/>
  <c r="AF644" i="12"/>
  <c r="AG644" i="12"/>
  <c r="AH644" i="12"/>
  <c r="AI644" i="12"/>
  <c r="AJ644" i="12"/>
  <c r="AK644" i="12"/>
  <c r="AL644" i="12"/>
  <c r="AM644" i="12"/>
  <c r="BK644" i="12" s="1"/>
  <c r="AN644" i="12"/>
  <c r="AO644" i="12"/>
  <c r="AP644" i="12"/>
  <c r="AQ644" i="12"/>
  <c r="AR644" i="12"/>
  <c r="AS644" i="12"/>
  <c r="BQ644" i="12" s="1"/>
  <c r="AT644" i="12"/>
  <c r="AU644" i="12"/>
  <c r="AV644" i="12"/>
  <c r="BT644" i="12" s="1"/>
  <c r="AW644" i="12"/>
  <c r="BU644" i="12" s="1"/>
  <c r="AX644" i="12"/>
  <c r="BV644" i="12" s="1"/>
  <c r="BC644" i="12"/>
  <c r="C645" i="12"/>
  <c r="D645" i="12"/>
  <c r="E645" i="12"/>
  <c r="F645" i="12"/>
  <c r="G645" i="12"/>
  <c r="H645" i="12"/>
  <c r="I645" i="12"/>
  <c r="J645" i="12"/>
  <c r="K645" i="12"/>
  <c r="L645" i="12"/>
  <c r="M645" i="12"/>
  <c r="N645" i="12"/>
  <c r="O645" i="12"/>
  <c r="P645" i="12"/>
  <c r="Q645" i="12"/>
  <c r="R645" i="12"/>
  <c r="S645" i="12"/>
  <c r="T645" i="12"/>
  <c r="U645" i="12"/>
  <c r="V645" i="12"/>
  <c r="W645" i="12"/>
  <c r="X645" i="12"/>
  <c r="Y645" i="12"/>
  <c r="Z645" i="12"/>
  <c r="AA645" i="12"/>
  <c r="AB645" i="12"/>
  <c r="AC645" i="12"/>
  <c r="AD645" i="12"/>
  <c r="AE645" i="12"/>
  <c r="AF645" i="12"/>
  <c r="AG645" i="12"/>
  <c r="AH645" i="12"/>
  <c r="AI645" i="12"/>
  <c r="AJ645" i="12"/>
  <c r="AK645" i="12"/>
  <c r="AL645" i="12"/>
  <c r="AM645" i="12"/>
  <c r="AN645" i="12"/>
  <c r="AO645" i="12"/>
  <c r="BM645" i="12" s="1"/>
  <c r="AP645" i="12"/>
  <c r="AQ645" i="12"/>
  <c r="BO645" i="12" s="1"/>
  <c r="AR645" i="12"/>
  <c r="AS645" i="12"/>
  <c r="AT645" i="12"/>
  <c r="AU645" i="12"/>
  <c r="BS645" i="12" s="1"/>
  <c r="AV645" i="12"/>
  <c r="BT645" i="12" s="1"/>
  <c r="AW645" i="12"/>
  <c r="BU645" i="12" s="1"/>
  <c r="AX645" i="12"/>
  <c r="C646" i="12"/>
  <c r="D646" i="12"/>
  <c r="E646" i="12"/>
  <c r="F646" i="12"/>
  <c r="G646" i="12"/>
  <c r="H646" i="12"/>
  <c r="I646" i="12"/>
  <c r="J646" i="12"/>
  <c r="K646" i="12"/>
  <c r="L646" i="12"/>
  <c r="M646" i="12"/>
  <c r="N646" i="12"/>
  <c r="O646" i="12"/>
  <c r="P646" i="12"/>
  <c r="BL646" i="12" s="1"/>
  <c r="Q646" i="12"/>
  <c r="R646" i="12"/>
  <c r="S646" i="12"/>
  <c r="T646" i="12"/>
  <c r="U646" i="12"/>
  <c r="V646" i="12"/>
  <c r="W646" i="12"/>
  <c r="X646" i="12"/>
  <c r="Y646" i="12"/>
  <c r="Z646" i="12"/>
  <c r="AA646" i="12"/>
  <c r="AB646" i="12"/>
  <c r="AC646" i="12"/>
  <c r="AD646" i="12"/>
  <c r="AE646" i="12"/>
  <c r="AF646" i="12"/>
  <c r="AG646" i="12"/>
  <c r="AH646" i="12"/>
  <c r="AI646" i="12"/>
  <c r="AJ646" i="12"/>
  <c r="BH646" i="12" s="1"/>
  <c r="AK646" i="12"/>
  <c r="AL646" i="12"/>
  <c r="AM646" i="12"/>
  <c r="AN646" i="12"/>
  <c r="AO646" i="12"/>
  <c r="AP646" i="12"/>
  <c r="AQ646" i="12"/>
  <c r="AR646" i="12"/>
  <c r="BP646" i="12" s="1"/>
  <c r="AS646" i="12"/>
  <c r="BQ646" i="12" s="1"/>
  <c r="AT646" i="12"/>
  <c r="AU646" i="12"/>
  <c r="AV646" i="12"/>
  <c r="BT646" i="12" s="1"/>
  <c r="AW646" i="12"/>
  <c r="BU646" i="12" s="1"/>
  <c r="AX646" i="12"/>
  <c r="BV646" i="12" s="1"/>
  <c r="C647" i="12"/>
  <c r="D647" i="12"/>
  <c r="E647" i="12"/>
  <c r="F647" i="12"/>
  <c r="G647" i="12"/>
  <c r="H647" i="12"/>
  <c r="BD647" i="12" s="1"/>
  <c r="I647" i="12"/>
  <c r="J647" i="12"/>
  <c r="K647" i="12"/>
  <c r="L647" i="12"/>
  <c r="M647" i="12"/>
  <c r="N647" i="12"/>
  <c r="O647" i="12"/>
  <c r="P647" i="12"/>
  <c r="Q647" i="12"/>
  <c r="R647" i="12"/>
  <c r="S647" i="12"/>
  <c r="T647" i="12"/>
  <c r="U647" i="12"/>
  <c r="V647" i="12"/>
  <c r="W647" i="12"/>
  <c r="X647" i="12"/>
  <c r="Y647" i="12"/>
  <c r="Z647" i="12"/>
  <c r="AA647" i="12"/>
  <c r="AB647" i="12"/>
  <c r="AC647" i="12"/>
  <c r="AD647" i="12"/>
  <c r="AE647" i="12"/>
  <c r="BC647" i="12" s="1"/>
  <c r="AF647" i="12"/>
  <c r="AG647" i="12"/>
  <c r="BE647" i="12" s="1"/>
  <c r="AH647" i="12"/>
  <c r="AI647" i="12"/>
  <c r="AJ647" i="12"/>
  <c r="BH647" i="12" s="1"/>
  <c r="AK647" i="12"/>
  <c r="BI647" i="12" s="1"/>
  <c r="AL647" i="12"/>
  <c r="AM647" i="12"/>
  <c r="BK647" i="12" s="1"/>
  <c r="AN647" i="12"/>
  <c r="AO647" i="12"/>
  <c r="AP647" i="12"/>
  <c r="AQ647" i="12"/>
  <c r="BO647" i="12" s="1"/>
  <c r="AR647" i="12"/>
  <c r="BP647" i="12" s="1"/>
  <c r="AS647" i="12"/>
  <c r="BQ647" i="12" s="1"/>
  <c r="AT647" i="12"/>
  <c r="AU647" i="12"/>
  <c r="AV647" i="12"/>
  <c r="BT647" i="12" s="1"/>
  <c r="AW647" i="12"/>
  <c r="BU647" i="12" s="1"/>
  <c r="AX647" i="12"/>
  <c r="BV647" i="12" s="1"/>
  <c r="AY647" i="12"/>
  <c r="AZ647" i="12"/>
  <c r="BA647" i="12"/>
  <c r="BB647" i="12"/>
  <c r="BF647" i="12"/>
  <c r="BG647" i="12"/>
  <c r="BJ647" i="12"/>
  <c r="AB33" i="12"/>
  <c r="AC33" i="12"/>
  <c r="AD33" i="12"/>
  <c r="AE33" i="12"/>
  <c r="AF33" i="12"/>
  <c r="AG33" i="12"/>
  <c r="AH33" i="12"/>
  <c r="AI33" i="12"/>
  <c r="AJ33" i="12"/>
  <c r="AK33" i="12"/>
  <c r="AL33" i="12"/>
  <c r="AM33" i="12"/>
  <c r="AN33" i="12"/>
  <c r="AO33" i="12"/>
  <c r="AP33" i="12"/>
  <c r="AQ33" i="12"/>
  <c r="AR33" i="12"/>
  <c r="AS33" i="12"/>
  <c r="AT33" i="12"/>
  <c r="AU33" i="12"/>
  <c r="AV33" i="12"/>
  <c r="AW33" i="12"/>
  <c r="AX33" i="12"/>
  <c r="AA33" i="12"/>
  <c r="D33" i="12"/>
  <c r="E33" i="12"/>
  <c r="F33" i="12"/>
  <c r="BB33" i="12" s="1"/>
  <c r="G33" i="12"/>
  <c r="H33" i="12"/>
  <c r="I33" i="12"/>
  <c r="J33" i="12"/>
  <c r="K33" i="12"/>
  <c r="BG33" i="12" s="1"/>
  <c r="L33" i="12"/>
  <c r="M33" i="12"/>
  <c r="N33" i="12"/>
  <c r="O33" i="12"/>
  <c r="BK33" i="12" s="1"/>
  <c r="P33" i="12"/>
  <c r="Q33" i="12"/>
  <c r="R33" i="12"/>
  <c r="BN33" i="12" s="1"/>
  <c r="S33" i="12"/>
  <c r="T33" i="12"/>
  <c r="U33" i="12"/>
  <c r="V33" i="12"/>
  <c r="W33" i="12"/>
  <c r="BS33" i="12" s="1"/>
  <c r="X33" i="12"/>
  <c r="Y33" i="12"/>
  <c r="Z33" i="12"/>
  <c r="BV33" i="12" s="1"/>
  <c r="C33" i="12"/>
  <c r="AY33" i="12" s="1"/>
  <c r="A1" i="7"/>
  <c r="H329" i="1"/>
  <c r="BP567" i="12" l="1"/>
  <c r="BT550" i="12"/>
  <c r="BD550" i="12"/>
  <c r="BO532" i="12"/>
  <c r="BT529" i="12"/>
  <c r="BL529" i="12"/>
  <c r="BD529" i="12"/>
  <c r="BK527" i="12"/>
  <c r="BN520" i="12"/>
  <c r="BK508" i="12"/>
  <c r="BV503" i="12"/>
  <c r="BF503" i="12"/>
  <c r="BF496" i="12"/>
  <c r="BD475" i="12"/>
  <c r="BG472" i="12"/>
  <c r="BH469" i="12"/>
  <c r="BU453" i="12"/>
  <c r="BN452" i="12"/>
  <c r="BO440" i="12"/>
  <c r="BG440" i="12"/>
  <c r="BO431" i="12"/>
  <c r="BU421" i="12"/>
  <c r="BU405" i="12"/>
  <c r="BE405" i="12"/>
  <c r="BI624" i="12"/>
  <c r="BO595" i="12"/>
  <c r="BT570" i="12"/>
  <c r="BP566" i="12"/>
  <c r="BU559" i="12"/>
  <c r="BF544" i="12"/>
  <c r="BI543" i="12"/>
  <c r="BO535" i="12"/>
  <c r="BQ489" i="12"/>
  <c r="BL484" i="12"/>
  <c r="BU483" i="12"/>
  <c r="BN471" i="12"/>
  <c r="BM455" i="12"/>
  <c r="BT453" i="12"/>
  <c r="BL453" i="12"/>
  <c r="BA443" i="12"/>
  <c r="BO439" i="12"/>
  <c r="BG439" i="12"/>
  <c r="BF418" i="12"/>
  <c r="BH416" i="12"/>
  <c r="BS407" i="12"/>
  <c r="BD646" i="12"/>
  <c r="BD643" i="12"/>
  <c r="BN632" i="12"/>
  <c r="BF597" i="12"/>
  <c r="BD587" i="12"/>
  <c r="BF582" i="12"/>
  <c r="BB562" i="12"/>
  <c r="BQ560" i="12"/>
  <c r="BU556" i="12"/>
  <c r="BH551" i="12"/>
  <c r="BT545" i="12"/>
  <c r="BE544" i="12"/>
  <c r="BH543" i="12"/>
  <c r="BL536" i="12"/>
  <c r="BK533" i="12"/>
  <c r="BV528" i="12"/>
  <c r="BT526" i="12"/>
  <c r="BK507" i="12"/>
  <c r="BH478" i="12"/>
  <c r="BD473" i="12"/>
  <c r="BL458" i="12"/>
  <c r="BI450" i="12"/>
  <c r="BP438" i="12"/>
  <c r="BM433" i="12"/>
  <c r="BS370" i="12"/>
  <c r="BC370" i="12"/>
  <c r="BS642" i="12"/>
  <c r="BT616" i="12"/>
  <c r="AZ600" i="12"/>
  <c r="BH572" i="12"/>
  <c r="BL564" i="12"/>
  <c r="BK559" i="12"/>
  <c r="BS557" i="12"/>
  <c r="BP554" i="12"/>
  <c r="BR541" i="12"/>
  <c r="BR524" i="12"/>
  <c r="BK523" i="12"/>
  <c r="BJ507" i="12"/>
  <c r="BP505" i="12"/>
  <c r="BD500" i="12"/>
  <c r="BL490" i="12"/>
  <c r="BV486" i="12"/>
  <c r="BF486" i="12"/>
  <c r="BQ481" i="12"/>
  <c r="BJ467" i="12"/>
  <c r="BQ464" i="12"/>
  <c r="BH460" i="12"/>
  <c r="BJ459" i="12"/>
  <c r="BM457" i="12"/>
  <c r="BO435" i="12"/>
  <c r="BM430" i="12"/>
  <c r="BA415" i="12"/>
  <c r="BL413" i="12"/>
  <c r="BB410" i="12"/>
  <c r="BT409" i="12"/>
  <c r="BI407" i="12"/>
  <c r="BQ619" i="12"/>
  <c r="BS581" i="12"/>
  <c r="BT574" i="12"/>
  <c r="BL574" i="12"/>
  <c r="BV573" i="12"/>
  <c r="BR569" i="12"/>
  <c r="BU563" i="12"/>
  <c r="BO554" i="12"/>
  <c r="BK553" i="12"/>
  <c r="BU548" i="12"/>
  <c r="BQ546" i="12"/>
  <c r="BR523" i="12"/>
  <c r="BK516" i="12"/>
  <c r="BR503" i="12"/>
  <c r="BB503" i="12"/>
  <c r="BN488" i="12"/>
  <c r="BK472" i="12"/>
  <c r="BL457" i="12"/>
  <c r="BK440" i="12"/>
  <c r="BS436" i="12"/>
  <c r="BK436" i="12"/>
  <c r="BC436" i="12"/>
  <c r="BE400" i="12"/>
  <c r="BI392" i="12"/>
  <c r="BM376" i="12"/>
  <c r="BJ613" i="12"/>
  <c r="BP611" i="12"/>
  <c r="BS567" i="12"/>
  <c r="BT563" i="12"/>
  <c r="BD563" i="12"/>
  <c r="BT548" i="12"/>
  <c r="BR544" i="12"/>
  <c r="BJ544" i="12"/>
  <c r="BK528" i="12"/>
  <c r="BA526" i="12"/>
  <c r="BB522" i="12"/>
  <c r="BD492" i="12"/>
  <c r="BR471" i="12"/>
  <c r="BB471" i="12"/>
  <c r="AZ453" i="12"/>
  <c r="BL446" i="12"/>
  <c r="BM443" i="12"/>
  <c r="BS439" i="12"/>
  <c r="BU438" i="12"/>
  <c r="BR418" i="12"/>
  <c r="BT416" i="12"/>
  <c r="BL412" i="12"/>
  <c r="BD412" i="12"/>
  <c r="BN411" i="12"/>
  <c r="BF411" i="12"/>
  <c r="BD399" i="12"/>
  <c r="BU396" i="12"/>
  <c r="BT379" i="12"/>
  <c r="BJ597" i="12"/>
  <c r="BB597" i="12"/>
  <c r="BK566" i="12"/>
  <c r="BS561" i="12"/>
  <c r="BK561" i="12"/>
  <c r="BQ556" i="12"/>
  <c r="BT551" i="12"/>
  <c r="BL551" i="12"/>
  <c r="BV550" i="12"/>
  <c r="AZ545" i="12"/>
  <c r="BQ544" i="12"/>
  <c r="BL543" i="12"/>
  <c r="BM537" i="12"/>
  <c r="BG533" i="12"/>
  <c r="BM527" i="12"/>
  <c r="BL525" i="12"/>
  <c r="BI522" i="12"/>
  <c r="BJ518" i="12"/>
  <c r="BK514" i="12"/>
  <c r="BN480" i="12"/>
  <c r="BU476" i="12"/>
  <c r="BO474" i="12"/>
  <c r="BQ461" i="12"/>
  <c r="BU450" i="12"/>
  <c r="BM442" i="12"/>
  <c r="BD438" i="12"/>
  <c r="BR426" i="12"/>
  <c r="BB426" i="12"/>
  <c r="BO419" i="12"/>
  <c r="BC378" i="12"/>
  <c r="BF645" i="12"/>
  <c r="BT560" i="12"/>
  <c r="BD560" i="12"/>
  <c r="BK558" i="12"/>
  <c r="AZ556" i="12"/>
  <c r="BS551" i="12"/>
  <c r="BK551" i="12"/>
  <c r="BT542" i="12"/>
  <c r="BU534" i="12"/>
  <c r="BE534" i="12"/>
  <c r="BK525" i="12"/>
  <c r="BI519" i="12"/>
  <c r="BU468" i="12"/>
  <c r="BE468" i="12"/>
  <c r="BF467" i="12"/>
  <c r="BL460" i="12"/>
  <c r="BL445" i="12"/>
  <c r="BV444" i="12"/>
  <c r="BN444" i="12"/>
  <c r="BF444" i="12"/>
  <c r="BL442" i="12"/>
  <c r="BU437" i="12"/>
  <c r="BM437" i="12"/>
  <c r="BE437" i="12"/>
  <c r="BL420" i="12"/>
  <c r="BP418" i="12"/>
  <c r="BK370" i="12"/>
  <c r="BS346" i="12"/>
  <c r="BH316" i="12"/>
  <c r="BM300" i="12"/>
  <c r="BH291" i="12"/>
  <c r="BP263" i="12"/>
  <c r="AZ263" i="12"/>
  <c r="BQ256" i="12"/>
  <c r="BQ223" i="12"/>
  <c r="BS221" i="12"/>
  <c r="BK212" i="12"/>
  <c r="BL209" i="12"/>
  <c r="BA205" i="12"/>
  <c r="BG189" i="12"/>
  <c r="BM184" i="12"/>
  <c r="BT375" i="12"/>
  <c r="BT330" i="12"/>
  <c r="BR321" i="12"/>
  <c r="BJ321" i="12"/>
  <c r="BB321" i="12"/>
  <c r="BO311" i="12"/>
  <c r="BV304" i="12"/>
  <c r="BM272" i="12"/>
  <c r="BO269" i="12"/>
  <c r="BG269" i="12"/>
  <c r="BR241" i="12"/>
  <c r="BB241" i="12"/>
  <c r="BH230" i="12"/>
  <c r="BU225" i="12"/>
  <c r="BE225" i="12"/>
  <c r="BJ212" i="12"/>
  <c r="BD186" i="12"/>
  <c r="AS65" i="15"/>
  <c r="AA65" i="15"/>
  <c r="X65" i="15"/>
  <c r="W65" i="15"/>
  <c r="AP65" i="15"/>
  <c r="AB65" i="15"/>
  <c r="I65" i="15"/>
  <c r="BJ65" i="15"/>
  <c r="BE65" i="15"/>
  <c r="BI331" i="12"/>
  <c r="BH315" i="12"/>
  <c r="BE308" i="12"/>
  <c r="BU304" i="12"/>
  <c r="BM304" i="12"/>
  <c r="BS274" i="12"/>
  <c r="BN202" i="12"/>
  <c r="BU183" i="12"/>
  <c r="BO178" i="12"/>
  <c r="BG178" i="12"/>
  <c r="U65" i="15"/>
  <c r="AC65" i="15"/>
  <c r="AT65" i="15"/>
  <c r="BA65" i="15"/>
  <c r="H65" i="15"/>
  <c r="S65" i="15"/>
  <c r="BL65" i="15"/>
  <c r="L65" i="15"/>
  <c r="AI65" i="15"/>
  <c r="AF65" i="15"/>
  <c r="AL65" i="15"/>
  <c r="AZ402" i="12"/>
  <c r="BH383" i="12"/>
  <c r="BQ380" i="12"/>
  <c r="BO315" i="12"/>
  <c r="BA284" i="12"/>
  <c r="BU266" i="12"/>
  <c r="BM266" i="12"/>
  <c r="BE266" i="12"/>
  <c r="BG262" i="12"/>
  <c r="BM258" i="12"/>
  <c r="BD234" i="12"/>
  <c r="BL220" i="12"/>
  <c r="BT214" i="12"/>
  <c r="BB197" i="12"/>
  <c r="AM65" i="15"/>
  <c r="BH65" i="15"/>
  <c r="AO65" i="15"/>
  <c r="P65" i="15"/>
  <c r="AJ65" i="15"/>
  <c r="Z65" i="15"/>
  <c r="AY65" i="15"/>
  <c r="AV65" i="15"/>
  <c r="BC65" i="15"/>
  <c r="BM414" i="12"/>
  <c r="BO346" i="12"/>
  <c r="BG346" i="12"/>
  <c r="BR342" i="12"/>
  <c r="BE340" i="12"/>
  <c r="BE332" i="12"/>
  <c r="BT316" i="12"/>
  <c r="BL291" i="12"/>
  <c r="BF276" i="12"/>
  <c r="BL263" i="12"/>
  <c r="BP246" i="12"/>
  <c r="BN217" i="12"/>
  <c r="AZ65" i="15"/>
  <c r="AG65" i="15"/>
  <c r="BB65" i="15"/>
  <c r="J65" i="15"/>
  <c r="AW65" i="15"/>
  <c r="BK408" i="12"/>
  <c r="BA405" i="12"/>
  <c r="BQ396" i="12"/>
  <c r="BU384" i="12"/>
  <c r="BN306" i="12"/>
  <c r="BF306" i="12"/>
  <c r="BK269" i="12"/>
  <c r="BJ267" i="12"/>
  <c r="BL255" i="12"/>
  <c r="BV236" i="12"/>
  <c r="BN236" i="12"/>
  <c r="BU219" i="12"/>
  <c r="BO216" i="12"/>
  <c r="BS207" i="12"/>
  <c r="BH204" i="12"/>
  <c r="BB198" i="12"/>
  <c r="BD182" i="12"/>
  <c r="BU172" i="12"/>
  <c r="BE172" i="12"/>
  <c r="BF65" i="15"/>
  <c r="AE65" i="15"/>
  <c r="AK65" i="15"/>
  <c r="K65" i="15"/>
  <c r="O65" i="15"/>
  <c r="Q65" i="15"/>
  <c r="BM65" i="15"/>
  <c r="BO409" i="12"/>
  <c r="BP395" i="12"/>
  <c r="BN381" i="12"/>
  <c r="BP351" i="12"/>
  <c r="BU343" i="12"/>
  <c r="BJ341" i="12"/>
  <c r="BB341" i="12"/>
  <c r="BR333" i="12"/>
  <c r="BJ333" i="12"/>
  <c r="BB333" i="12"/>
  <c r="BS318" i="12"/>
  <c r="BK250" i="12"/>
  <c r="BR238" i="12"/>
  <c r="BJ238" i="12"/>
  <c r="BB238" i="12"/>
  <c r="BG235" i="12"/>
  <c r="BJ232" i="12"/>
  <c r="BU229" i="12"/>
  <c r="BE229" i="12"/>
  <c r="BT222" i="12"/>
  <c r="BD222" i="12"/>
  <c r="BJ207" i="12"/>
  <c r="BI198" i="12"/>
  <c r="BA183" i="12"/>
  <c r="AX65" i="15"/>
  <c r="AH65" i="15"/>
  <c r="BG65" i="15"/>
  <c r="BD65" i="15"/>
  <c r="T65" i="15"/>
  <c r="AU65" i="15"/>
  <c r="BT406" i="12"/>
  <c r="BD406" i="12"/>
  <c r="BS386" i="12"/>
  <c r="BN377" i="12"/>
  <c r="BI348" i="12"/>
  <c r="BJ332" i="12"/>
  <c r="BP319" i="12"/>
  <c r="BP308" i="12"/>
  <c r="BR297" i="12"/>
  <c r="BD295" i="12"/>
  <c r="BE275" i="12"/>
  <c r="BQ266" i="12"/>
  <c r="BA266" i="12"/>
  <c r="BV253" i="12"/>
  <c r="BQ238" i="12"/>
  <c r="BA213" i="12"/>
  <c r="BB205" i="12"/>
  <c r="BN199" i="12"/>
  <c r="BN197" i="12"/>
  <c r="BH167" i="12"/>
  <c r="AD65" i="15"/>
  <c r="M65" i="15"/>
  <c r="AR65" i="15"/>
  <c r="Y65" i="15"/>
  <c r="BK65" i="15"/>
  <c r="AQ65" i="15"/>
  <c r="AN65" i="15"/>
  <c r="C18" i="15"/>
  <c r="F20" i="15"/>
  <c r="G20" i="15" s="1"/>
  <c r="C19" i="15"/>
  <c r="F21" i="15"/>
  <c r="G21" i="15" s="1"/>
  <c r="BL641" i="12"/>
  <c r="BU635" i="12"/>
  <c r="BQ603" i="12"/>
  <c r="BO601" i="12"/>
  <c r="BP589" i="12"/>
  <c r="BM584" i="12"/>
  <c r="BP572" i="12"/>
  <c r="AZ572" i="12"/>
  <c r="BK570" i="12"/>
  <c r="BN595" i="12"/>
  <c r="BB595" i="12"/>
  <c r="BP590" i="12"/>
  <c r="BQ587" i="12"/>
  <c r="BM587" i="12"/>
  <c r="BH582" i="12"/>
  <c r="BM577" i="12"/>
  <c r="BK574" i="12"/>
  <c r="BQ573" i="12"/>
  <c r="BA573" i="12"/>
  <c r="BV570" i="12"/>
  <c r="BN570" i="12"/>
  <c r="BF570" i="12"/>
  <c r="BR568" i="12"/>
  <c r="BN568" i="12"/>
  <c r="BF568" i="12"/>
  <c r="BA637" i="12"/>
  <c r="BG584" i="12"/>
  <c r="BC582" i="12"/>
  <c r="BT571" i="12"/>
  <c r="BL571" i="12"/>
  <c r="BD571" i="12"/>
  <c r="BK569" i="12"/>
  <c r="BO567" i="12"/>
  <c r="BK567" i="12"/>
  <c r="BT566" i="12"/>
  <c r="BN645" i="12"/>
  <c r="BO644" i="12"/>
  <c r="BG644" i="12"/>
  <c r="BH614" i="12"/>
  <c r="BI613" i="12"/>
  <c r="BK597" i="12"/>
  <c r="BO592" i="12"/>
  <c r="BT591" i="12"/>
  <c r="BU580" i="12"/>
  <c r="BM572" i="12"/>
  <c r="BS571" i="12"/>
  <c r="BJ569" i="12"/>
  <c r="BF569" i="12"/>
  <c r="BJ577" i="12"/>
  <c r="BS575" i="12"/>
  <c r="BK575" i="12"/>
  <c r="BN572" i="12"/>
  <c r="BM571" i="12"/>
  <c r="BV562" i="12"/>
  <c r="BM561" i="12"/>
  <c r="BG559" i="12"/>
  <c r="BV556" i="12"/>
  <c r="BN556" i="12"/>
  <c r="BJ556" i="12"/>
  <c r="BT554" i="12"/>
  <c r="BL554" i="12"/>
  <c r="BH554" i="12"/>
  <c r="AZ554" i="12"/>
  <c r="BM552" i="12"/>
  <c r="BM548" i="12"/>
  <c r="BO544" i="12"/>
  <c r="BG544" i="12"/>
  <c r="BQ543" i="12"/>
  <c r="BE542" i="12"/>
  <c r="BK537" i="12"/>
  <c r="BJ534" i="12"/>
  <c r="BM533" i="12"/>
  <c r="BT532" i="12"/>
  <c r="BL532" i="12"/>
  <c r="BH532" i="12"/>
  <c r="BV531" i="12"/>
  <c r="BN531" i="12"/>
  <c r="BF531" i="12"/>
  <c r="BE525" i="12"/>
  <c r="BK520" i="12"/>
  <c r="BR519" i="12"/>
  <c r="BB519" i="12"/>
  <c r="BL566" i="12"/>
  <c r="AZ566" i="12"/>
  <c r="BG565" i="12"/>
  <c r="BI563" i="12"/>
  <c r="BO558" i="12"/>
  <c r="BG558" i="12"/>
  <c r="BM556" i="12"/>
  <c r="BA556" i="12"/>
  <c r="BH552" i="12"/>
  <c r="BH548" i="12"/>
  <c r="AZ548" i="12"/>
  <c r="BL545" i="12"/>
  <c r="BL542" i="12"/>
  <c r="BD542" i="12"/>
  <c r="BH536" i="12"/>
  <c r="AZ536" i="12"/>
  <c r="BS535" i="12"/>
  <c r="BK535" i="12"/>
  <c r="BG535" i="12"/>
  <c r="BL533" i="12"/>
  <c r="BS532" i="12"/>
  <c r="BE531" i="12"/>
  <c r="BM529" i="12"/>
  <c r="BA529" i="12"/>
  <c r="BA527" i="12"/>
  <c r="BL524" i="12"/>
  <c r="BK517" i="12"/>
  <c r="BG517" i="12"/>
  <c r="BO516" i="12"/>
  <c r="BG516" i="12"/>
  <c r="BV565" i="12"/>
  <c r="BB564" i="12"/>
  <c r="BP563" i="12"/>
  <c r="BL563" i="12"/>
  <c r="AZ563" i="12"/>
  <c r="BM559" i="12"/>
  <c r="BE559" i="12"/>
  <c r="BN558" i="12"/>
  <c r="BK557" i="12"/>
  <c r="BO551" i="12"/>
  <c r="BP550" i="12"/>
  <c r="BK545" i="12"/>
  <c r="BJ541" i="12"/>
  <c r="BN538" i="12"/>
  <c r="BB538" i="12"/>
  <c r="BL534" i="12"/>
  <c r="BN528" i="12"/>
  <c r="BF528" i="12"/>
  <c r="BK524" i="12"/>
  <c r="BV523" i="12"/>
  <c r="BM522" i="12"/>
  <c r="BK521" i="12"/>
  <c r="BN518" i="12"/>
  <c r="BR516" i="12"/>
  <c r="BN516" i="12"/>
  <c r="BJ516" i="12"/>
  <c r="BA587" i="12"/>
  <c r="BS585" i="12"/>
  <c r="BL584" i="12"/>
  <c r="BS577" i="12"/>
  <c r="BI576" i="12"/>
  <c r="BL575" i="12"/>
  <c r="BK573" i="12"/>
  <c r="BQ569" i="12"/>
  <c r="BE569" i="12"/>
  <c r="BM568" i="12"/>
  <c r="BA568" i="12"/>
  <c r="BM564" i="12"/>
  <c r="BK562" i="12"/>
  <c r="BG562" i="12"/>
  <c r="BR561" i="12"/>
  <c r="BB561" i="12"/>
  <c r="BV553" i="12"/>
  <c r="BF553" i="12"/>
  <c r="BA549" i="12"/>
  <c r="BS546" i="12"/>
  <c r="BK539" i="12"/>
  <c r="BU538" i="12"/>
  <c r="BM538" i="12"/>
  <c r="BL537" i="12"/>
  <c r="BV536" i="12"/>
  <c r="BB536" i="12"/>
  <c r="BN530" i="12"/>
  <c r="BT522" i="12"/>
  <c r="BP522" i="12"/>
  <c r="BL522" i="12"/>
  <c r="AZ522" i="12"/>
  <c r="BL520" i="12"/>
  <c r="BS519" i="12"/>
  <c r="BC519" i="12"/>
  <c r="BL512" i="12"/>
  <c r="BU507" i="12"/>
  <c r="BM507" i="12"/>
  <c r="BE507" i="12"/>
  <c r="BA507" i="12"/>
  <c r="BV506" i="12"/>
  <c r="BN506" i="12"/>
  <c r="BF506" i="12"/>
  <c r="BB506" i="12"/>
  <c r="BU499" i="12"/>
  <c r="BM499" i="12"/>
  <c r="BP492" i="12"/>
  <c r="BL492" i="12"/>
  <c r="AZ492" i="12"/>
  <c r="BK489" i="12"/>
  <c r="BV484" i="12"/>
  <c r="BV482" i="12"/>
  <c r="BJ482" i="12"/>
  <c r="BB482" i="12"/>
  <c r="BK481" i="12"/>
  <c r="BM476" i="12"/>
  <c r="BM474" i="12"/>
  <c r="BM470" i="12"/>
  <c r="BI470" i="12"/>
  <c r="BK447" i="12"/>
  <c r="BB440" i="12"/>
  <c r="BJ439" i="12"/>
  <c r="BN436" i="12"/>
  <c r="BK429" i="12"/>
  <c r="BI427" i="12"/>
  <c r="BA427" i="12"/>
  <c r="BP518" i="12"/>
  <c r="BL518" i="12"/>
  <c r="BD518" i="12"/>
  <c r="BT508" i="12"/>
  <c r="BL508" i="12"/>
  <c r="BH508" i="12"/>
  <c r="BV490" i="12"/>
  <c r="BJ490" i="12"/>
  <c r="BM485" i="12"/>
  <c r="BN478" i="12"/>
  <c r="BN475" i="12"/>
  <c r="BF475" i="12"/>
  <c r="BU472" i="12"/>
  <c r="BV469" i="12"/>
  <c r="BJ469" i="12"/>
  <c r="BM460" i="12"/>
  <c r="BL459" i="12"/>
  <c r="AZ459" i="12"/>
  <c r="BV458" i="12"/>
  <c r="BJ458" i="12"/>
  <c r="AZ456" i="12"/>
  <c r="BV455" i="12"/>
  <c r="BP452" i="12"/>
  <c r="BL452" i="12"/>
  <c r="AZ452" i="12"/>
  <c r="BN451" i="12"/>
  <c r="BB451" i="12"/>
  <c r="BF447" i="12"/>
  <c r="BV442" i="12"/>
  <c r="BN442" i="12"/>
  <c r="BF442" i="12"/>
  <c r="BS441" i="12"/>
  <c r="BK441" i="12"/>
  <c r="BI435" i="12"/>
  <c r="BP434" i="12"/>
  <c r="BL434" i="12"/>
  <c r="AZ434" i="12"/>
  <c r="BV430" i="12"/>
  <c r="BR430" i="12"/>
  <c r="BF430" i="12"/>
  <c r="BO428" i="12"/>
  <c r="BL426" i="12"/>
  <c r="AZ426" i="12"/>
  <c r="BS514" i="12"/>
  <c r="BT504" i="12"/>
  <c r="BV488" i="12"/>
  <c r="BR488" i="12"/>
  <c r="BJ488" i="12"/>
  <c r="BF488" i="12"/>
  <c r="BB488" i="12"/>
  <c r="BP484" i="12"/>
  <c r="AZ484" i="12"/>
  <c r="BV480" i="12"/>
  <c r="BR480" i="12"/>
  <c r="BJ480" i="12"/>
  <c r="BF480" i="12"/>
  <c r="BB480" i="12"/>
  <c r="BN467" i="12"/>
  <c r="BS466" i="12"/>
  <c r="BK466" i="12"/>
  <c r="BV463" i="12"/>
  <c r="BN463" i="12"/>
  <c r="BF463" i="12"/>
  <c r="BV461" i="12"/>
  <c r="BN461" i="12"/>
  <c r="BF461" i="12"/>
  <c r="BB461" i="12"/>
  <c r="BK459" i="12"/>
  <c r="BT454" i="12"/>
  <c r="BP454" i="12"/>
  <c r="BL454" i="12"/>
  <c r="BH454" i="12"/>
  <c r="AZ454" i="12"/>
  <c r="BI453" i="12"/>
  <c r="BA453" i="12"/>
  <c r="BU451" i="12"/>
  <c r="BE451" i="12"/>
  <c r="BK449" i="12"/>
  <c r="BR448" i="12"/>
  <c r="BN448" i="12"/>
  <c r="BJ448" i="12"/>
  <c r="BB448" i="12"/>
  <c r="BH446" i="12"/>
  <c r="AZ446" i="12"/>
  <c r="BT432" i="12"/>
  <c r="AZ432" i="12"/>
  <c r="BA430" i="12"/>
  <c r="BJ514" i="12"/>
  <c r="BM512" i="12"/>
  <c r="BA512" i="12"/>
  <c r="BV507" i="12"/>
  <c r="BT500" i="12"/>
  <c r="BL500" i="12"/>
  <c r="AZ500" i="12"/>
  <c r="BN486" i="12"/>
  <c r="BO485" i="12"/>
  <c r="BM483" i="12"/>
  <c r="BP478" i="12"/>
  <c r="AZ478" i="12"/>
  <c r="BP473" i="12"/>
  <c r="BL473" i="12"/>
  <c r="BH473" i="12"/>
  <c r="AZ473" i="12"/>
  <c r="BS472" i="12"/>
  <c r="BV471" i="12"/>
  <c r="BJ471" i="12"/>
  <c r="BF471" i="12"/>
  <c r="AZ469" i="12"/>
  <c r="BI464" i="12"/>
  <c r="BS460" i="12"/>
  <c r="BK460" i="12"/>
  <c r="AZ458" i="12"/>
  <c r="BD450" i="12"/>
  <c r="AZ450" i="12"/>
  <c r="BS445" i="12"/>
  <c r="BO445" i="12"/>
  <c r="BG445" i="12"/>
  <c r="BE441" i="12"/>
  <c r="BK439" i="12"/>
  <c r="BT438" i="12"/>
  <c r="BL438" i="12"/>
  <c r="AZ438" i="12"/>
  <c r="BQ437" i="12"/>
  <c r="BA437" i="12"/>
  <c r="BO436" i="12"/>
  <c r="BG436" i="12"/>
  <c r="BR434" i="12"/>
  <c r="BQ433" i="12"/>
  <c r="BA433" i="12"/>
  <c r="BH429" i="12"/>
  <c r="BN426" i="12"/>
  <c r="BJ424" i="12"/>
  <c r="BQ425" i="12"/>
  <c r="BA425" i="12"/>
  <c r="BM423" i="12"/>
  <c r="BT422" i="12"/>
  <c r="BD422" i="12"/>
  <c r="BA418" i="12"/>
  <c r="BE406" i="12"/>
  <c r="BB396" i="12"/>
  <c r="BD391" i="12"/>
  <c r="BN389" i="12"/>
  <c r="BJ389" i="12"/>
  <c r="BF389" i="12"/>
  <c r="BI384" i="12"/>
  <c r="BE384" i="12"/>
  <c r="BI372" i="12"/>
  <c r="BP347" i="12"/>
  <c r="BL347" i="12"/>
  <c r="BH347" i="12"/>
  <c r="AZ347" i="12"/>
  <c r="BU336" i="12"/>
  <c r="BM336" i="12"/>
  <c r="BA317" i="12"/>
  <c r="BG313" i="12"/>
  <c r="BI305" i="12"/>
  <c r="BE305" i="12"/>
  <c r="BR304" i="12"/>
  <c r="BS302" i="12"/>
  <c r="BO302" i="12"/>
  <c r="BQ300" i="12"/>
  <c r="BI300" i="12"/>
  <c r="BA300" i="12"/>
  <c r="BV297" i="12"/>
  <c r="BN297" i="12"/>
  <c r="BF297" i="12"/>
  <c r="BB297" i="12"/>
  <c r="BN293" i="12"/>
  <c r="BS282" i="12"/>
  <c r="BK282" i="12"/>
  <c r="BQ421" i="12"/>
  <c r="BE421" i="12"/>
  <c r="BE409" i="12"/>
  <c r="BL406" i="12"/>
  <c r="AZ406" i="12"/>
  <c r="BE396" i="12"/>
  <c r="BI380" i="12"/>
  <c r="BA380" i="12"/>
  <c r="BI376" i="12"/>
  <c r="BA376" i="12"/>
  <c r="BS315" i="12"/>
  <c r="BK315" i="12"/>
  <c r="BL308" i="12"/>
  <c r="AZ308" i="12"/>
  <c r="BV306" i="12"/>
  <c r="BR306" i="12"/>
  <c r="BB306" i="12"/>
  <c r="BQ304" i="12"/>
  <c r="BI304" i="12"/>
  <c r="BI292" i="12"/>
  <c r="BK428" i="12"/>
  <c r="BP421" i="12"/>
  <c r="BL421" i="12"/>
  <c r="AZ421" i="12"/>
  <c r="BK415" i="12"/>
  <c r="BN414" i="12"/>
  <c r="BT410" i="12"/>
  <c r="BP408" i="12"/>
  <c r="BF401" i="12"/>
  <c r="BJ397" i="12"/>
  <c r="BA395" i="12"/>
  <c r="BO394" i="12"/>
  <c r="BU392" i="12"/>
  <c r="BE392" i="12"/>
  <c r="BA392" i="12"/>
  <c r="BS390" i="12"/>
  <c r="BP387" i="12"/>
  <c r="BN385" i="12"/>
  <c r="BU352" i="12"/>
  <c r="BO337" i="12"/>
  <c r="BK337" i="12"/>
  <c r="BG337" i="12"/>
  <c r="BA327" i="12"/>
  <c r="BU313" i="12"/>
  <c r="BE313" i="12"/>
  <c r="BG309" i="12"/>
  <c r="BS307" i="12"/>
  <c r="BO307" i="12"/>
  <c r="BG307" i="12"/>
  <c r="BL303" i="12"/>
  <c r="BH303" i="12"/>
  <c r="BN301" i="12"/>
  <c r="BF301" i="12"/>
  <c r="BT299" i="12"/>
  <c r="BD299" i="12"/>
  <c r="BS298" i="12"/>
  <c r="BM288" i="12"/>
  <c r="BU280" i="12"/>
  <c r="BM280" i="12"/>
  <c r="BI280" i="12"/>
  <c r="BS278" i="12"/>
  <c r="BO270" i="12"/>
  <c r="BG270" i="12"/>
  <c r="BP424" i="12"/>
  <c r="AZ424" i="12"/>
  <c r="BN420" i="12"/>
  <c r="BB420" i="12"/>
  <c r="BV418" i="12"/>
  <c r="BN418" i="12"/>
  <c r="BB418" i="12"/>
  <c r="BN416" i="12"/>
  <c r="BT413" i="12"/>
  <c r="AZ413" i="12"/>
  <c r="BP412" i="12"/>
  <c r="AZ412" i="12"/>
  <c r="BO407" i="12"/>
  <c r="BT399" i="12"/>
  <c r="BP399" i="12"/>
  <c r="BL399" i="12"/>
  <c r="AZ399" i="12"/>
  <c r="AZ395" i="12"/>
  <c r="BN393" i="12"/>
  <c r="BT383" i="12"/>
  <c r="BD383" i="12"/>
  <c r="BD379" i="12"/>
  <c r="BV377" i="12"/>
  <c r="BJ377" i="12"/>
  <c r="BF377" i="12"/>
  <c r="BB377" i="12"/>
  <c r="AZ371" i="12"/>
  <c r="BL351" i="12"/>
  <c r="BH351" i="12"/>
  <c r="BK334" i="12"/>
  <c r="BS326" i="12"/>
  <c r="BK326" i="12"/>
  <c r="BG326" i="12"/>
  <c r="BM323" i="12"/>
  <c r="BE323" i="12"/>
  <c r="BL318" i="12"/>
  <c r="BR317" i="12"/>
  <c r="BI316" i="12"/>
  <c r="BM315" i="12"/>
  <c r="AZ306" i="12"/>
  <c r="BK294" i="12"/>
  <c r="BH287" i="12"/>
  <c r="BV285" i="12"/>
  <c r="BU276" i="12"/>
  <c r="BQ276" i="12"/>
  <c r="BI276" i="12"/>
  <c r="BE276" i="12"/>
  <c r="BA276" i="12"/>
  <c r="BU279" i="12"/>
  <c r="BQ279" i="12"/>
  <c r="BM279" i="12"/>
  <c r="BE279" i="12"/>
  <c r="BA279" i="12"/>
  <c r="BO277" i="12"/>
  <c r="BK277" i="12"/>
  <c r="BG277" i="12"/>
  <c r="BQ258" i="12"/>
  <c r="BA258" i="12"/>
  <c r="BN257" i="12"/>
  <c r="BJ257" i="12"/>
  <c r="BB257" i="12"/>
  <c r="BP255" i="12"/>
  <c r="BH255" i="12"/>
  <c r="BR246" i="12"/>
  <c r="BF246" i="12"/>
  <c r="BU243" i="12"/>
  <c r="BM243" i="12"/>
  <c r="BE243" i="12"/>
  <c r="BA243" i="12"/>
  <c r="BV224" i="12"/>
  <c r="BR211" i="12"/>
  <c r="BI204" i="12"/>
  <c r="BT203" i="12"/>
  <c r="BG198" i="12"/>
  <c r="BP186" i="12"/>
  <c r="BL186" i="12"/>
  <c r="BH186" i="12"/>
  <c r="AZ186" i="12"/>
  <c r="BK178" i="12"/>
  <c r="BI174" i="12"/>
  <c r="BL167" i="12"/>
  <c r="AZ167" i="12"/>
  <c r="BS266" i="12"/>
  <c r="BO266" i="12"/>
  <c r="BK266" i="12"/>
  <c r="BG266" i="12"/>
  <c r="BC266" i="12"/>
  <c r="BJ259" i="12"/>
  <c r="BL253" i="12"/>
  <c r="AZ253" i="12"/>
  <c r="BV249" i="12"/>
  <c r="BJ249" i="12"/>
  <c r="BF249" i="12"/>
  <c r="BP236" i="12"/>
  <c r="AZ236" i="12"/>
  <c r="BI231" i="12"/>
  <c r="BA231" i="12"/>
  <c r="BJ215" i="12"/>
  <c r="BT204" i="12"/>
  <c r="BD196" i="12"/>
  <c r="BR195" i="12"/>
  <c r="BI192" i="12"/>
  <c r="BQ191" i="12"/>
  <c r="BI191" i="12"/>
  <c r="BS190" i="12"/>
  <c r="BO190" i="12"/>
  <c r="BQ188" i="12"/>
  <c r="BE188" i="12"/>
  <c r="BL184" i="12"/>
  <c r="BK182" i="12"/>
  <c r="BJ180" i="12"/>
  <c r="BR178" i="12"/>
  <c r="BI164" i="12"/>
  <c r="BV163" i="12"/>
  <c r="BR276" i="12"/>
  <c r="BJ276" i="12"/>
  <c r="BB276" i="12"/>
  <c r="BA275" i="12"/>
  <c r="BQ271" i="12"/>
  <c r="BA271" i="12"/>
  <c r="BP270" i="12"/>
  <c r="AZ270" i="12"/>
  <c r="BT267" i="12"/>
  <c r="BP267" i="12"/>
  <c r="BL267" i="12"/>
  <c r="BH267" i="12"/>
  <c r="BD267" i="12"/>
  <c r="AZ267" i="12"/>
  <c r="BV265" i="12"/>
  <c r="BN265" i="12"/>
  <c r="BF265" i="12"/>
  <c r="BI256" i="12"/>
  <c r="BA256" i="12"/>
  <c r="BJ251" i="12"/>
  <c r="AZ246" i="12"/>
  <c r="BA245" i="12"/>
  <c r="BK243" i="12"/>
  <c r="BQ229" i="12"/>
  <c r="BF228" i="12"/>
  <c r="BP224" i="12"/>
  <c r="BO202" i="12"/>
  <c r="BT201" i="12"/>
  <c r="BL201" i="12"/>
  <c r="BD201" i="12"/>
  <c r="BT179" i="12"/>
  <c r="BQ175" i="12"/>
  <c r="BA175" i="12"/>
  <c r="BO174" i="12"/>
  <c r="BT164" i="12"/>
  <c r="BE254" i="12"/>
  <c r="BF253" i="12"/>
  <c r="BT249" i="12"/>
  <c r="BD249" i="12"/>
  <c r="BL241" i="12"/>
  <c r="BU238" i="12"/>
  <c r="BR232" i="12"/>
  <c r="BN232" i="12"/>
  <c r="BK219" i="12"/>
  <c r="BR206" i="12"/>
  <c r="BD195" i="12"/>
  <c r="BJ193" i="12"/>
  <c r="BS181" i="12"/>
  <c r="BT180" i="12"/>
  <c r="BD180" i="12"/>
  <c r="BF176" i="12"/>
  <c r="BJ172" i="12"/>
  <c r="BF172" i="12"/>
  <c r="BB172" i="12"/>
  <c r="BO164" i="12"/>
  <c r="AZ163" i="12"/>
  <c r="BJ630" i="12"/>
  <c r="BR641" i="12"/>
  <c r="BN641" i="12"/>
  <c r="BM632" i="12"/>
  <c r="BI632" i="12"/>
  <c r="BE632" i="12"/>
  <c r="BA632" i="12"/>
  <c r="BV623" i="12"/>
  <c r="BD614" i="12"/>
  <c r="AZ614" i="12"/>
  <c r="BU611" i="12"/>
  <c r="BN647" i="12"/>
  <c r="AZ646" i="12"/>
  <c r="BL643" i="12"/>
  <c r="AZ643" i="12"/>
  <c r="BM637" i="12"/>
  <c r="BP635" i="12"/>
  <c r="BL630" i="12"/>
  <c r="BN620" i="12"/>
  <c r="BU615" i="12"/>
  <c r="BM613" i="12"/>
  <c r="BE613" i="12"/>
  <c r="BA613" i="12"/>
  <c r="BE645" i="12"/>
  <c r="BO642" i="12"/>
  <c r="BU636" i="12"/>
  <c r="BM620" i="12"/>
  <c r="BE620" i="12"/>
  <c r="BF620" i="12"/>
  <c r="BU614" i="12"/>
  <c r="BF613" i="12"/>
  <c r="BT602" i="12"/>
  <c r="BT601" i="12"/>
  <c r="BK600" i="12"/>
  <c r="BC600" i="12"/>
  <c r="BN599" i="12"/>
  <c r="BS595" i="12"/>
  <c r="BK595" i="12"/>
  <c r="BG595" i="12"/>
  <c r="BC595" i="12"/>
  <c r="BJ582" i="12"/>
  <c r="BB582" i="12"/>
  <c r="BO577" i="12"/>
  <c r="BG577" i="12"/>
  <c r="BV576" i="12"/>
  <c r="BN576" i="12"/>
  <c r="BF576" i="12"/>
  <c r="BV572" i="12"/>
  <c r="BR572" i="12"/>
  <c r="BJ572" i="12"/>
  <c r="BF572" i="12"/>
  <c r="BB572" i="12"/>
  <c r="BQ571" i="12"/>
  <c r="BI571" i="12"/>
  <c r="BA571" i="12"/>
  <c r="BB569" i="12"/>
  <c r="BQ568" i="12"/>
  <c r="BR565" i="12"/>
  <c r="BJ565" i="12"/>
  <c r="BB565" i="12"/>
  <c r="BI564" i="12"/>
  <c r="BI561" i="12"/>
  <c r="BN560" i="12"/>
  <c r="BJ558" i="12"/>
  <c r="BB558" i="12"/>
  <c r="BR556" i="12"/>
  <c r="BB556" i="12"/>
  <c r="BN543" i="12"/>
  <c r="BM542" i="12"/>
  <c r="BI542" i="12"/>
  <c r="BH533" i="12"/>
  <c r="AZ533" i="12"/>
  <c r="BK532" i="12"/>
  <c r="BG532" i="12"/>
  <c r="BU531" i="12"/>
  <c r="BQ531" i="12"/>
  <c r="BI531" i="12"/>
  <c r="BA531" i="12"/>
  <c r="BV530" i="12"/>
  <c r="BR530" i="12"/>
  <c r="BJ530" i="12"/>
  <c r="BF530" i="12"/>
  <c r="BB530" i="12"/>
  <c r="BI529" i="12"/>
  <c r="BN526" i="12"/>
  <c r="BM525" i="12"/>
  <c r="BI525" i="12"/>
  <c r="BH522" i="12"/>
  <c r="BD522" i="12"/>
  <c r="BN519" i="12"/>
  <c r="BT518" i="12"/>
  <c r="AZ518" i="12"/>
  <c r="BH516" i="12"/>
  <c r="BV513" i="12"/>
  <c r="BR513" i="12"/>
  <c r="BN513" i="12"/>
  <c r="BJ513" i="12"/>
  <c r="BF513" i="12"/>
  <c r="BB513" i="12"/>
  <c r="BP508" i="12"/>
  <c r="AZ508" i="12"/>
  <c r="BQ503" i="12"/>
  <c r="BM503" i="12"/>
  <c r="BI503" i="12"/>
  <c r="BA503" i="12"/>
  <c r="BO602" i="12"/>
  <c r="BS597" i="12"/>
  <c r="BG597" i="12"/>
  <c r="BR595" i="12"/>
  <c r="BJ595" i="12"/>
  <c r="BF595" i="12"/>
  <c r="BS586" i="12"/>
  <c r="BO585" i="12"/>
  <c r="BK584" i="12"/>
  <c r="BC584" i="12"/>
  <c r="BU576" i="12"/>
  <c r="BM576" i="12"/>
  <c r="BE576" i="12"/>
  <c r="BA576" i="12"/>
  <c r="BC575" i="12"/>
  <c r="BJ570" i="12"/>
  <c r="BU569" i="12"/>
  <c r="BI569" i="12"/>
  <c r="BL568" i="12"/>
  <c r="BH568" i="12"/>
  <c r="BM567" i="12"/>
  <c r="BQ565" i="12"/>
  <c r="BP564" i="12"/>
  <c r="AZ564" i="12"/>
  <c r="BK563" i="12"/>
  <c r="BJ562" i="12"/>
  <c r="BU560" i="12"/>
  <c r="BI560" i="12"/>
  <c r="BA559" i="12"/>
  <c r="BH555" i="12"/>
  <c r="BS554" i="12"/>
  <c r="BK554" i="12"/>
  <c r="BC554" i="12"/>
  <c r="BG549" i="12"/>
  <c r="BN545" i="12"/>
  <c r="BV544" i="12"/>
  <c r="BB544" i="12"/>
  <c r="BP542" i="12"/>
  <c r="BP536" i="12"/>
  <c r="BJ535" i="12"/>
  <c r="BS533" i="12"/>
  <c r="BJ532" i="12"/>
  <c r="BP528" i="12"/>
  <c r="AZ528" i="12"/>
  <c r="BM526" i="12"/>
  <c r="BP525" i="12"/>
  <c r="AZ525" i="12"/>
  <c r="BF524" i="12"/>
  <c r="BB524" i="12"/>
  <c r="BV520" i="12"/>
  <c r="BR520" i="12"/>
  <c r="BJ520" i="12"/>
  <c r="BF520" i="12"/>
  <c r="BB520" i="12"/>
  <c r="BU517" i="12"/>
  <c r="BA517" i="12"/>
  <c r="BU514" i="12"/>
  <c r="BE514" i="12"/>
  <c r="BQ513" i="12"/>
  <c r="BA513" i="12"/>
  <c r="BO512" i="12"/>
  <c r="BG512" i="12"/>
  <c r="BC512" i="12"/>
  <c r="BM506" i="12"/>
  <c r="BK505" i="12"/>
  <c r="BT615" i="12"/>
  <c r="BO603" i="12"/>
  <c r="BM598" i="12"/>
  <c r="BQ596" i="12"/>
  <c r="BR593" i="12"/>
  <c r="BO578" i="12"/>
  <c r="BI577" i="12"/>
  <c r="BN573" i="12"/>
  <c r="BF573" i="12"/>
  <c r="BK571" i="12"/>
  <c r="BC571" i="12"/>
  <c r="BT567" i="12"/>
  <c r="BH567" i="12"/>
  <c r="AZ560" i="12"/>
  <c r="BN557" i="12"/>
  <c r="BL556" i="12"/>
  <c r="BS555" i="12"/>
  <c r="BO555" i="12"/>
  <c r="BK555" i="12"/>
  <c r="BQ553" i="12"/>
  <c r="BI553" i="12"/>
  <c r="BK550" i="12"/>
  <c r="BV549" i="12"/>
  <c r="BU544" i="12"/>
  <c r="BM544" i="12"/>
  <c r="BI544" i="12"/>
  <c r="BA544" i="12"/>
  <c r="BO541" i="12"/>
  <c r="BG541" i="12"/>
  <c r="BR539" i="12"/>
  <c r="BJ539" i="12"/>
  <c r="BB539" i="12"/>
  <c r="BP538" i="12"/>
  <c r="BL538" i="12"/>
  <c r="BD538" i="12"/>
  <c r="BU537" i="12"/>
  <c r="BQ537" i="12"/>
  <c r="BI537" i="12"/>
  <c r="BE537" i="12"/>
  <c r="BA537" i="12"/>
  <c r="BK536" i="12"/>
  <c r="BC536" i="12"/>
  <c r="BU535" i="12"/>
  <c r="BI535" i="12"/>
  <c r="BE535" i="12"/>
  <c r="BQ534" i="12"/>
  <c r="BI534" i="12"/>
  <c r="BA534" i="12"/>
  <c r="BS529" i="12"/>
  <c r="BO529" i="12"/>
  <c r="BK529" i="12"/>
  <c r="BC529" i="12"/>
  <c r="BV527" i="12"/>
  <c r="BR527" i="12"/>
  <c r="BJ527" i="12"/>
  <c r="BB527" i="12"/>
  <c r="BN523" i="12"/>
  <c r="BJ523" i="12"/>
  <c r="BB523" i="12"/>
  <c r="AZ517" i="12"/>
  <c r="AZ513" i="12"/>
  <c r="BJ508" i="12"/>
  <c r="BL506" i="12"/>
  <c r="BH506" i="12"/>
  <c r="BM624" i="12"/>
  <c r="BE624" i="12"/>
  <c r="BA624" i="12"/>
  <c r="BU621" i="12"/>
  <c r="BO615" i="12"/>
  <c r="BH600" i="12"/>
  <c r="BM594" i="12"/>
  <c r="BU584" i="12"/>
  <c r="BQ584" i="12"/>
  <c r="BI584" i="12"/>
  <c r="BA584" i="12"/>
  <c r="BO581" i="12"/>
  <c r="BM575" i="12"/>
  <c r="BS574" i="12"/>
  <c r="BO574" i="12"/>
  <c r="BG574" i="12"/>
  <c r="BP570" i="12"/>
  <c r="BL570" i="12"/>
  <c r="BH570" i="12"/>
  <c r="AZ570" i="12"/>
  <c r="BO569" i="12"/>
  <c r="BV566" i="12"/>
  <c r="BA563" i="12"/>
  <c r="BP562" i="12"/>
  <c r="AZ562" i="12"/>
  <c r="BE557" i="12"/>
  <c r="BR552" i="12"/>
  <c r="BF552" i="12"/>
  <c r="BQ549" i="12"/>
  <c r="BO546" i="12"/>
  <c r="BG546" i="12"/>
  <c r="BP545" i="12"/>
  <c r="BH545" i="12"/>
  <c r="BV541" i="12"/>
  <c r="BF541" i="12"/>
  <c r="BB541" i="12"/>
  <c r="BI539" i="12"/>
  <c r="BJ528" i="12"/>
  <c r="BQ527" i="12"/>
  <c r="BI527" i="12"/>
  <c r="BQ523" i="12"/>
  <c r="BM523" i="12"/>
  <c r="BI523" i="12"/>
  <c r="BA523" i="12"/>
  <c r="BT521" i="12"/>
  <c r="BP521" i="12"/>
  <c r="BL521" i="12"/>
  <c r="BD521" i="12"/>
  <c r="AZ521" i="12"/>
  <c r="AZ520" i="12"/>
  <c r="BO519" i="12"/>
  <c r="BG519" i="12"/>
  <c r="BU518" i="12"/>
  <c r="BM518" i="12"/>
  <c r="BI518" i="12"/>
  <c r="BE518" i="12"/>
  <c r="BA518" i="12"/>
  <c r="BF507" i="12"/>
  <c r="BP504" i="12"/>
  <c r="BL504" i="12"/>
  <c r="BD504" i="12"/>
  <c r="AZ504" i="12"/>
  <c r="BM500" i="12"/>
  <c r="BI500" i="12"/>
  <c r="BO495" i="12"/>
  <c r="BU491" i="12"/>
  <c r="BE491" i="12"/>
  <c r="BP486" i="12"/>
  <c r="AZ486" i="12"/>
  <c r="BN484" i="12"/>
  <c r="BF484" i="12"/>
  <c r="BR482" i="12"/>
  <c r="BN482" i="12"/>
  <c r="BF482" i="12"/>
  <c r="BO476" i="12"/>
  <c r="BG476" i="12"/>
  <c r="BM472" i="12"/>
  <c r="BE472" i="12"/>
  <c r="BU470" i="12"/>
  <c r="BQ470" i="12"/>
  <c r="BE470" i="12"/>
  <c r="BA470" i="12"/>
  <c r="BN469" i="12"/>
  <c r="BF469" i="12"/>
  <c r="BB469" i="12"/>
  <c r="BD467" i="12"/>
  <c r="BU462" i="12"/>
  <c r="BQ462" i="12"/>
  <c r="BM462" i="12"/>
  <c r="BI462" i="12"/>
  <c r="BE462" i="12"/>
  <c r="BA462" i="12"/>
  <c r="BC460" i="12"/>
  <c r="BR458" i="12"/>
  <c r="BF458" i="12"/>
  <c r="BB458" i="12"/>
  <c r="BO453" i="12"/>
  <c r="BK453" i="12"/>
  <c r="BR451" i="12"/>
  <c r="BJ451" i="12"/>
  <c r="BK437" i="12"/>
  <c r="BM425" i="12"/>
  <c r="BE425" i="12"/>
  <c r="BR424" i="12"/>
  <c r="BN424" i="12"/>
  <c r="BF424" i="12"/>
  <c r="BB424" i="12"/>
  <c r="BI423" i="12"/>
  <c r="BM421" i="12"/>
  <c r="BA421" i="12"/>
  <c r="BM410" i="12"/>
  <c r="BU406" i="12"/>
  <c r="BM406" i="12"/>
  <c r="BI406" i="12"/>
  <c r="BA404" i="12"/>
  <c r="BQ499" i="12"/>
  <c r="BA499" i="12"/>
  <c r="BR490" i="12"/>
  <c r="BF490" i="12"/>
  <c r="BS489" i="12"/>
  <c r="BG487" i="12"/>
  <c r="BC481" i="12"/>
  <c r="BG479" i="12"/>
  <c r="BU474" i="12"/>
  <c r="BE474" i="12"/>
  <c r="BO468" i="12"/>
  <c r="BG468" i="12"/>
  <c r="BV465" i="12"/>
  <c r="BN465" i="12"/>
  <c r="BJ465" i="12"/>
  <c r="BF465" i="12"/>
  <c r="BB465" i="12"/>
  <c r="BM461" i="12"/>
  <c r="BI461" i="12"/>
  <c r="BA461" i="12"/>
  <c r="BK455" i="12"/>
  <c r="BC455" i="12"/>
  <c r="BT444" i="12"/>
  <c r="BP444" i="12"/>
  <c r="BL444" i="12"/>
  <c r="BD444" i="12"/>
  <c r="AZ444" i="12"/>
  <c r="BK443" i="12"/>
  <c r="BG443" i="12"/>
  <c r="BM427" i="12"/>
  <c r="BP426" i="12"/>
  <c r="BD426" i="12"/>
  <c r="BP425" i="12"/>
  <c r="BU422" i="12"/>
  <c r="BQ422" i="12"/>
  <c r="BI422" i="12"/>
  <c r="BE422" i="12"/>
  <c r="BA422" i="12"/>
  <c r="BU418" i="12"/>
  <c r="BM418" i="12"/>
  <c r="BE418" i="12"/>
  <c r="BJ416" i="12"/>
  <c r="BO415" i="12"/>
  <c r="BP413" i="12"/>
  <c r="BH413" i="12"/>
  <c r="BP410" i="12"/>
  <c r="BH410" i="12"/>
  <c r="BD410" i="12"/>
  <c r="AZ410" i="12"/>
  <c r="BL405" i="12"/>
  <c r="AZ405" i="12"/>
  <c r="BM505" i="12"/>
  <c r="BI505" i="12"/>
  <c r="BS491" i="12"/>
  <c r="BO491" i="12"/>
  <c r="BG491" i="12"/>
  <c r="BH488" i="12"/>
  <c r="AZ488" i="12"/>
  <c r="BU485" i="12"/>
  <c r="BE485" i="12"/>
  <c r="BS483" i="12"/>
  <c r="BO483" i="12"/>
  <c r="BK483" i="12"/>
  <c r="BG483" i="12"/>
  <c r="BP480" i="12"/>
  <c r="BH480" i="12"/>
  <c r="AZ480" i="12"/>
  <c r="BV478" i="12"/>
  <c r="BF478" i="12"/>
  <c r="BV473" i="12"/>
  <c r="BN473" i="12"/>
  <c r="BF473" i="12"/>
  <c r="BU466" i="12"/>
  <c r="BQ466" i="12"/>
  <c r="BM466" i="12"/>
  <c r="BE466" i="12"/>
  <c r="BA466" i="12"/>
  <c r="BM464" i="12"/>
  <c r="BE464" i="12"/>
  <c r="BA464" i="12"/>
  <c r="BP463" i="12"/>
  <c r="BH463" i="12"/>
  <c r="AZ463" i="12"/>
  <c r="BO459" i="12"/>
  <c r="BG459" i="12"/>
  <c r="BT457" i="12"/>
  <c r="BP457" i="12"/>
  <c r="BH457" i="12"/>
  <c r="BD457" i="12"/>
  <c r="AZ457" i="12"/>
  <c r="BS456" i="12"/>
  <c r="BO456" i="12"/>
  <c r="BG456" i="12"/>
  <c r="BC456" i="12"/>
  <c r="BR455" i="12"/>
  <c r="BJ455" i="12"/>
  <c r="BB455" i="12"/>
  <c r="BR454" i="12"/>
  <c r="BJ454" i="12"/>
  <c r="BB454" i="12"/>
  <c r="BV452" i="12"/>
  <c r="BR452" i="12"/>
  <c r="BJ452" i="12"/>
  <c r="BF452" i="12"/>
  <c r="BB452" i="12"/>
  <c r="BU449" i="12"/>
  <c r="BM449" i="12"/>
  <c r="BE449" i="12"/>
  <c r="BA449" i="12"/>
  <c r="BL448" i="12"/>
  <c r="BD448" i="12"/>
  <c r="BI447" i="12"/>
  <c r="BA447" i="12"/>
  <c r="BV446" i="12"/>
  <c r="BN446" i="12"/>
  <c r="BJ446" i="12"/>
  <c r="BB446" i="12"/>
  <c r="BQ445" i="12"/>
  <c r="BI445" i="12"/>
  <c r="BA445" i="12"/>
  <c r="BS444" i="12"/>
  <c r="BK444" i="12"/>
  <c r="BC444" i="12"/>
  <c r="BJ443" i="12"/>
  <c r="BB443" i="12"/>
  <c r="BQ442" i="12"/>
  <c r="BI442" i="12"/>
  <c r="BA442" i="12"/>
  <c r="BT440" i="12"/>
  <c r="AZ440" i="12"/>
  <c r="BV439" i="12"/>
  <c r="BF438" i="12"/>
  <c r="BS435" i="12"/>
  <c r="BK435" i="12"/>
  <c r="BV434" i="12"/>
  <c r="BN434" i="12"/>
  <c r="BJ434" i="12"/>
  <c r="BF434" i="12"/>
  <c r="BB434" i="12"/>
  <c r="BO433" i="12"/>
  <c r="BK433" i="12"/>
  <c r="BG433" i="12"/>
  <c r="BC433" i="12"/>
  <c r="BS432" i="12"/>
  <c r="BK432" i="12"/>
  <c r="BC432" i="12"/>
  <c r="BJ431" i="12"/>
  <c r="BP422" i="12"/>
  <c r="AZ422" i="12"/>
  <c r="BS419" i="12"/>
  <c r="BK419" i="12"/>
  <c r="BL417" i="12"/>
  <c r="BJ415" i="12"/>
  <c r="BV414" i="12"/>
  <c r="BR414" i="12"/>
  <c r="BF414" i="12"/>
  <c r="BB414" i="12"/>
  <c r="BS413" i="12"/>
  <c r="BO413" i="12"/>
  <c r="BK413" i="12"/>
  <c r="BC413" i="12"/>
  <c r="BK411" i="12"/>
  <c r="BK409" i="12"/>
  <c r="BA506" i="12"/>
  <c r="BT505" i="12"/>
  <c r="BH505" i="12"/>
  <c r="AZ505" i="12"/>
  <c r="BV504" i="12"/>
  <c r="BV492" i="12"/>
  <c r="BN492" i="12"/>
  <c r="BF492" i="12"/>
  <c r="BT490" i="12"/>
  <c r="BU489" i="12"/>
  <c r="BI489" i="12"/>
  <c r="BA489" i="12"/>
  <c r="BT475" i="12"/>
  <c r="BP475" i="12"/>
  <c r="BL475" i="12"/>
  <c r="BH475" i="12"/>
  <c r="AZ475" i="12"/>
  <c r="BS451" i="12"/>
  <c r="BO451" i="12"/>
  <c r="BK451" i="12"/>
  <c r="BG451" i="12"/>
  <c r="BC451" i="12"/>
  <c r="BP449" i="12"/>
  <c r="BH449" i="12"/>
  <c r="AZ449" i="12"/>
  <c r="BS448" i="12"/>
  <c r="BG448" i="12"/>
  <c r="BT441" i="12"/>
  <c r="BP441" i="12"/>
  <c r="BL441" i="12"/>
  <c r="BH441" i="12"/>
  <c r="BD441" i="12"/>
  <c r="AZ441" i="12"/>
  <c r="BM439" i="12"/>
  <c r="BE439" i="12"/>
  <c r="BQ438" i="12"/>
  <c r="BI438" i="12"/>
  <c r="BA438" i="12"/>
  <c r="BU434" i="12"/>
  <c r="BA434" i="12"/>
  <c r="BQ431" i="12"/>
  <c r="BI431" i="12"/>
  <c r="BA431" i="12"/>
  <c r="BM429" i="12"/>
  <c r="BP428" i="12"/>
  <c r="BR423" i="12"/>
  <c r="BJ423" i="12"/>
  <c r="BB423" i="12"/>
  <c r="BO420" i="12"/>
  <c r="BJ419" i="12"/>
  <c r="BK417" i="12"/>
  <c r="BL416" i="12"/>
  <c r="AZ416" i="12"/>
  <c r="BJ412" i="12"/>
  <c r="BR411" i="12"/>
  <c r="BJ411" i="12"/>
  <c r="BB411" i="12"/>
  <c r="BQ411" i="12"/>
  <c r="BI411" i="12"/>
  <c r="BA411" i="12"/>
  <c r="BQ409" i="12"/>
  <c r="BM409" i="12"/>
  <c r="BA409" i="12"/>
  <c r="BK405" i="12"/>
  <c r="AZ398" i="12"/>
  <c r="BL395" i="12"/>
  <c r="BK394" i="12"/>
  <c r="BM392" i="12"/>
  <c r="BP383" i="12"/>
  <c r="AZ383" i="12"/>
  <c r="BJ381" i="12"/>
  <c r="BE380" i="12"/>
  <c r="BS374" i="12"/>
  <c r="BP371" i="12"/>
  <c r="BI352" i="12"/>
  <c r="BI317" i="12"/>
  <c r="BE317" i="12"/>
  <c r="BU316" i="12"/>
  <c r="BQ316" i="12"/>
  <c r="BM316" i="12"/>
  <c r="BG315" i="12"/>
  <c r="BL314" i="12"/>
  <c r="BH314" i="12"/>
  <c r="BJ312" i="12"/>
  <c r="BL418" i="12"/>
  <c r="AZ418" i="12"/>
  <c r="BQ417" i="12"/>
  <c r="BM417" i="12"/>
  <c r="BA417" i="12"/>
  <c r="BM415" i="12"/>
  <c r="BE415" i="12"/>
  <c r="BL414" i="12"/>
  <c r="BO412" i="12"/>
  <c r="BN410" i="12"/>
  <c r="BL409" i="12"/>
  <c r="BN407" i="12"/>
  <c r="BB407" i="12"/>
  <c r="BS404" i="12"/>
  <c r="BK404" i="12"/>
  <c r="BP403" i="12"/>
  <c r="BO386" i="12"/>
  <c r="BK386" i="12"/>
  <c r="BG386" i="12"/>
  <c r="BS378" i="12"/>
  <c r="BO378" i="12"/>
  <c r="BD375" i="12"/>
  <c r="BO370" i="12"/>
  <c r="BS350" i="12"/>
  <c r="BU348" i="12"/>
  <c r="BM348" i="12"/>
  <c r="BE348" i="12"/>
  <c r="BK346" i="12"/>
  <c r="BO333" i="12"/>
  <c r="BC333" i="12"/>
  <c r="BV332" i="12"/>
  <c r="BR332" i="12"/>
  <c r="BF332" i="12"/>
  <c r="BB332" i="12"/>
  <c r="BJ324" i="12"/>
  <c r="BB324" i="12"/>
  <c r="BT323" i="12"/>
  <c r="BL323" i="12"/>
  <c r="BD323" i="12"/>
  <c r="BF313" i="12"/>
  <c r="BL408" i="12"/>
  <c r="AZ408" i="12"/>
  <c r="BM407" i="12"/>
  <c r="BN406" i="12"/>
  <c r="BN401" i="12"/>
  <c r="BJ401" i="12"/>
  <c r="BV393" i="12"/>
  <c r="BR393" i="12"/>
  <c r="BJ393" i="12"/>
  <c r="BF393" i="12"/>
  <c r="BB393" i="12"/>
  <c r="BO390" i="12"/>
  <c r="BK390" i="12"/>
  <c r="BG390" i="12"/>
  <c r="BS382" i="12"/>
  <c r="BV373" i="12"/>
  <c r="BR373" i="12"/>
  <c r="BJ373" i="12"/>
  <c r="BF373" i="12"/>
  <c r="BB373" i="12"/>
  <c r="BN353" i="12"/>
  <c r="BL343" i="12"/>
  <c r="BV342" i="12"/>
  <c r="BJ342" i="12"/>
  <c r="BF342" i="12"/>
  <c r="BO341" i="12"/>
  <c r="BC341" i="12"/>
  <c r="BV340" i="12"/>
  <c r="BR340" i="12"/>
  <c r="BF340" i="12"/>
  <c r="BB340" i="12"/>
  <c r="BM332" i="12"/>
  <c r="BB328" i="12"/>
  <c r="BQ324" i="12"/>
  <c r="BS322" i="12"/>
  <c r="BO322" i="12"/>
  <c r="BK321" i="12"/>
  <c r="BC321" i="12"/>
  <c r="BM319" i="12"/>
  <c r="BA319" i="12"/>
  <c r="BH399" i="12"/>
  <c r="BN397" i="12"/>
  <c r="AZ394" i="12"/>
  <c r="BR389" i="12"/>
  <c r="BB389" i="12"/>
  <c r="BP379" i="12"/>
  <c r="BL379" i="12"/>
  <c r="BH379" i="12"/>
  <c r="AZ379" i="12"/>
  <c r="BU376" i="12"/>
  <c r="BE376" i="12"/>
  <c r="BN349" i="12"/>
  <c r="BG343" i="12"/>
  <c r="BM340" i="12"/>
  <c r="BB336" i="12"/>
  <c r="BL335" i="12"/>
  <c r="BL326" i="12"/>
  <c r="BJ325" i="12"/>
  <c r="BB325" i="12"/>
  <c r="BT319" i="12"/>
  <c r="BH319" i="12"/>
  <c r="BN317" i="12"/>
  <c r="BB317" i="12"/>
  <c r="BJ316" i="12"/>
  <c r="BI311" i="12"/>
  <c r="BA308" i="12"/>
  <c r="BR301" i="12"/>
  <c r="BJ301" i="12"/>
  <c r="BB301" i="12"/>
  <c r="BS294" i="12"/>
  <c r="BG294" i="12"/>
  <c r="BD283" i="12"/>
  <c r="BO282" i="12"/>
  <c r="BG282" i="12"/>
  <c r="BO278" i="12"/>
  <c r="BG278" i="12"/>
  <c r="BI271" i="12"/>
  <c r="BV269" i="12"/>
  <c r="BN269" i="12"/>
  <c r="BJ269" i="12"/>
  <c r="BF269" i="12"/>
  <c r="BB269" i="12"/>
  <c r="BR265" i="12"/>
  <c r="BJ265" i="12"/>
  <c r="BB265" i="12"/>
  <c r="BT259" i="12"/>
  <c r="BP259" i="12"/>
  <c r="BL259" i="12"/>
  <c r="BH259" i="12"/>
  <c r="BD259" i="12"/>
  <c r="AZ259" i="12"/>
  <c r="BV257" i="12"/>
  <c r="BF257" i="12"/>
  <c r="BU256" i="12"/>
  <c r="BM256" i="12"/>
  <c r="BE256" i="12"/>
  <c r="BT255" i="12"/>
  <c r="BM252" i="12"/>
  <c r="BN251" i="12"/>
  <c r="BQ243" i="12"/>
  <c r="BN226" i="12"/>
  <c r="BN310" i="12"/>
  <c r="BF310" i="12"/>
  <c r="BF309" i="12"/>
  <c r="BB309" i="12"/>
  <c r="BM305" i="12"/>
  <c r="BK303" i="12"/>
  <c r="BS290" i="12"/>
  <c r="BN285" i="12"/>
  <c r="BV277" i="12"/>
  <c r="BN277" i="12"/>
  <c r="BJ277" i="12"/>
  <c r="BF277" i="12"/>
  <c r="BB277" i="12"/>
  <c r="BQ275" i="12"/>
  <c r="BN272" i="12"/>
  <c r="BF272" i="12"/>
  <c r="BK268" i="12"/>
  <c r="BU262" i="12"/>
  <c r="BE262" i="12"/>
  <c r="BU260" i="12"/>
  <c r="BU254" i="12"/>
  <c r="BQ245" i="12"/>
  <c r="BM245" i="12"/>
  <c r="BE245" i="12"/>
  <c r="BP243" i="12"/>
  <c r="BL243" i="12"/>
  <c r="BO239" i="12"/>
  <c r="BM237" i="12"/>
  <c r="BA237" i="12"/>
  <c r="BL236" i="12"/>
  <c r="BS235" i="12"/>
  <c r="BV232" i="12"/>
  <c r="BF232" i="12"/>
  <c r="BB232" i="12"/>
  <c r="BR230" i="12"/>
  <c r="BN230" i="12"/>
  <c r="BB230" i="12"/>
  <c r="BO229" i="12"/>
  <c r="BV215" i="12"/>
  <c r="BK213" i="12"/>
  <c r="BF201" i="12"/>
  <c r="BI315" i="12"/>
  <c r="BQ313" i="12"/>
  <c r="BI313" i="12"/>
  <c r="BS311" i="12"/>
  <c r="BC311" i="12"/>
  <c r="BH306" i="12"/>
  <c r="BT304" i="12"/>
  <c r="BP304" i="12"/>
  <c r="BM296" i="12"/>
  <c r="BR293" i="12"/>
  <c r="BB293" i="12"/>
  <c r="BN289" i="12"/>
  <c r="BE288" i="12"/>
  <c r="BV281" i="12"/>
  <c r="BF281" i="12"/>
  <c r="BE280" i="12"/>
  <c r="BH275" i="12"/>
  <c r="BD275" i="12"/>
  <c r="AZ275" i="12"/>
  <c r="BO274" i="12"/>
  <c r="BG274" i="12"/>
  <c r="BH270" i="12"/>
  <c r="BS252" i="12"/>
  <c r="BG252" i="12"/>
  <c r="BP238" i="12"/>
  <c r="BT226" i="12"/>
  <c r="BL226" i="12"/>
  <c r="BD226" i="12"/>
  <c r="BP222" i="12"/>
  <c r="BH222" i="12"/>
  <c r="AZ222" i="12"/>
  <c r="BP214" i="12"/>
  <c r="BH214" i="12"/>
  <c r="BD214" i="12"/>
  <c r="BV199" i="12"/>
  <c r="BR199" i="12"/>
  <c r="BJ199" i="12"/>
  <c r="BB199" i="12"/>
  <c r="BT315" i="12"/>
  <c r="BL315" i="12"/>
  <c r="BN314" i="12"/>
  <c r="BF314" i="12"/>
  <c r="BB314" i="12"/>
  <c r="AZ310" i="12"/>
  <c r="BS304" i="12"/>
  <c r="BO304" i="12"/>
  <c r="BK304" i="12"/>
  <c r="BO273" i="12"/>
  <c r="BT263" i="12"/>
  <c r="BH263" i="12"/>
  <c r="BO262" i="12"/>
  <c r="BK262" i="12"/>
  <c r="BS258" i="12"/>
  <c r="BO258" i="12"/>
  <c r="BK258" i="12"/>
  <c r="BG258" i="12"/>
  <c r="BC258" i="12"/>
  <c r="BO254" i="12"/>
  <c r="BG254" i="12"/>
  <c r="BQ250" i="12"/>
  <c r="BE250" i="12"/>
  <c r="BG245" i="12"/>
  <c r="BP244" i="12"/>
  <c r="BD244" i="12"/>
  <c r="BT234" i="12"/>
  <c r="BM229" i="12"/>
  <c r="BA229" i="12"/>
  <c r="BK227" i="12"/>
  <c r="BJ224" i="12"/>
  <c r="BR212" i="12"/>
  <c r="BB212" i="12"/>
  <c r="BO207" i="12"/>
  <c r="BK207" i="12"/>
  <c r="BO204" i="12"/>
  <c r="BP208" i="12"/>
  <c r="AZ208" i="12"/>
  <c r="BF206" i="12"/>
  <c r="BH199" i="12"/>
  <c r="BT196" i="12"/>
  <c r="BH195" i="12"/>
  <c r="AZ195" i="12"/>
  <c r="BK193" i="12"/>
  <c r="BC193" i="12"/>
  <c r="BU192" i="12"/>
  <c r="BK174" i="12"/>
  <c r="BC174" i="12"/>
  <c r="BN172" i="12"/>
  <c r="BR170" i="12"/>
  <c r="BJ170" i="12"/>
  <c r="BB170" i="12"/>
  <c r="BQ168" i="12"/>
  <c r="BM168" i="12"/>
  <c r="BI168" i="12"/>
  <c r="BA168" i="12"/>
  <c r="BL163" i="12"/>
  <c r="BH163" i="12"/>
  <c r="BU221" i="12"/>
  <c r="BV220" i="12"/>
  <c r="BH207" i="12"/>
  <c r="BT205" i="12"/>
  <c r="BL203" i="12"/>
  <c r="AZ203" i="12"/>
  <c r="BR193" i="12"/>
  <c r="BR188" i="12"/>
  <c r="BF188" i="12"/>
  <c r="BU185" i="12"/>
  <c r="BT183" i="12"/>
  <c r="BH183" i="12"/>
  <c r="BK181" i="12"/>
  <c r="BC181" i="12"/>
  <c r="BQ170" i="12"/>
  <c r="BI170" i="12"/>
  <c r="BA170" i="12"/>
  <c r="AZ168" i="12"/>
  <c r="BG167" i="12"/>
  <c r="BF199" i="12"/>
  <c r="BF195" i="12"/>
  <c r="BE191" i="12"/>
  <c r="BU188" i="12"/>
  <c r="BM188" i="12"/>
  <c r="BN180" i="12"/>
  <c r="BB180" i="12"/>
  <c r="BQ178" i="12"/>
  <c r="BU175" i="12"/>
  <c r="BM175" i="12"/>
  <c r="BI175" i="12"/>
  <c r="BE175" i="12"/>
  <c r="BF167" i="12"/>
  <c r="BF166" i="12"/>
  <c r="BK164" i="12"/>
  <c r="BC164" i="12"/>
  <c r="BK239" i="12"/>
  <c r="BV238" i="12"/>
  <c r="BF238" i="12"/>
  <c r="BG237" i="12"/>
  <c r="BV234" i="12"/>
  <c r="BF234" i="12"/>
  <c r="BS233" i="12"/>
  <c r="BK233" i="12"/>
  <c r="BH228" i="12"/>
  <c r="BM219" i="12"/>
  <c r="BA219" i="12"/>
  <c r="BM211" i="12"/>
  <c r="BF209" i="12"/>
  <c r="BB207" i="12"/>
  <c r="BF205" i="12"/>
  <c r="BF203" i="12"/>
  <c r="BU201" i="12"/>
  <c r="BI201" i="12"/>
  <c r="BE201" i="12"/>
  <c r="BT190" i="12"/>
  <c r="BS186" i="12"/>
  <c r="BK186" i="12"/>
  <c r="BE180" i="12"/>
  <c r="BQ179" i="12"/>
  <c r="BM179" i="12"/>
  <c r="BA179" i="12"/>
  <c r="BL178" i="12"/>
  <c r="BO176" i="12"/>
  <c r="BG176" i="12"/>
  <c r="BT175" i="12"/>
  <c r="BL175" i="12"/>
  <c r="BD175" i="12"/>
  <c r="AZ175" i="12"/>
  <c r="BC172" i="12"/>
  <c r="BA646" i="12"/>
  <c r="BA645" i="12"/>
  <c r="BQ640" i="12"/>
  <c r="BP637" i="12"/>
  <c r="BH637" i="12"/>
  <c r="AZ637" i="12"/>
  <c r="BK630" i="12"/>
  <c r="BV620" i="12"/>
  <c r="BR620" i="12"/>
  <c r="BJ620" i="12"/>
  <c r="BB620" i="12"/>
  <c r="BP615" i="12"/>
  <c r="BQ614" i="12"/>
  <c r="BM614" i="12"/>
  <c r="BI614" i="12"/>
  <c r="BE614" i="12"/>
  <c r="BA614" i="12"/>
  <c r="BS613" i="12"/>
  <c r="BO611" i="12"/>
  <c r="BP602" i="12"/>
  <c r="BH597" i="12"/>
  <c r="BD597" i="12"/>
  <c r="AZ597" i="12"/>
  <c r="BO586" i="12"/>
  <c r="BR576" i="12"/>
  <c r="BB576" i="12"/>
  <c r="BS573" i="12"/>
  <c r="BO573" i="12"/>
  <c r="BG573" i="12"/>
  <c r="BC573" i="12"/>
  <c r="BN569" i="12"/>
  <c r="BT568" i="12"/>
  <c r="BP568" i="12"/>
  <c r="AZ568" i="12"/>
  <c r="BR566" i="12"/>
  <c r="BN566" i="12"/>
  <c r="BU564" i="12"/>
  <c r="BQ564" i="12"/>
  <c r="BA564" i="12"/>
  <c r="BV557" i="12"/>
  <c r="BR557" i="12"/>
  <c r="BF557" i="12"/>
  <c r="BB557" i="12"/>
  <c r="BV554" i="12"/>
  <c r="BR554" i="12"/>
  <c r="BF554" i="12"/>
  <c r="BB554" i="12"/>
  <c r="BV552" i="12"/>
  <c r="BR549" i="12"/>
  <c r="BJ549" i="12"/>
  <c r="BF549" i="12"/>
  <c r="BB549" i="12"/>
  <c r="BI646" i="12"/>
  <c r="BI645" i="12"/>
  <c r="BN642" i="12"/>
  <c r="BQ641" i="12"/>
  <c r="BM641" i="12"/>
  <c r="BP639" i="12"/>
  <c r="BS634" i="12"/>
  <c r="BB630" i="12"/>
  <c r="BL624" i="12"/>
  <c r="BH624" i="12"/>
  <c r="BD624" i="12"/>
  <c r="AZ624" i="12"/>
  <c r="BI620" i="12"/>
  <c r="BA620" i="12"/>
  <c r="BL614" i="12"/>
  <c r="BB613" i="12"/>
  <c r="BP601" i="12"/>
  <c r="BC597" i="12"/>
  <c r="BP592" i="12"/>
  <c r="BJ587" i="12"/>
  <c r="BF587" i="12"/>
  <c r="BB587" i="12"/>
  <c r="BE584" i="12"/>
  <c r="BU575" i="12"/>
  <c r="BQ575" i="12"/>
  <c r="BI575" i="12"/>
  <c r="BE575" i="12"/>
  <c r="BA575" i="12"/>
  <c r="BV574" i="12"/>
  <c r="BR574" i="12"/>
  <c r="BN574" i="12"/>
  <c r="BF574" i="12"/>
  <c r="BB574" i="12"/>
  <c r="BR573" i="12"/>
  <c r="BB573" i="12"/>
  <c r="BU572" i="12"/>
  <c r="BQ572" i="12"/>
  <c r="BI572" i="12"/>
  <c r="BE572" i="12"/>
  <c r="BA572" i="12"/>
  <c r="BU571" i="12"/>
  <c r="BE571" i="12"/>
  <c r="BU565" i="12"/>
  <c r="BT562" i="12"/>
  <c r="BH562" i="12"/>
  <c r="BD562" i="12"/>
  <c r="BI559" i="12"/>
  <c r="BT558" i="12"/>
  <c r="BP558" i="12"/>
  <c r="AZ558" i="12"/>
  <c r="BQ557" i="12"/>
  <c r="BM557" i="12"/>
  <c r="BS553" i="12"/>
  <c r="BG553" i="12"/>
  <c r="BC553" i="12"/>
  <c r="BU552" i="12"/>
  <c r="BI552" i="12"/>
  <c r="BE552" i="12"/>
  <c r="BA552" i="12"/>
  <c r="BS550" i="12"/>
  <c r="BG550" i="12"/>
  <c r="BC550" i="12"/>
  <c r="BJ548" i="12"/>
  <c r="BB548" i="12"/>
  <c r="BM646" i="12"/>
  <c r="BO643" i="12"/>
  <c r="BK643" i="12"/>
  <c r="BG643" i="12"/>
  <c r="BC643" i="12"/>
  <c r="BR623" i="12"/>
  <c r="BP621" i="12"/>
  <c r="BP612" i="12"/>
  <c r="BQ611" i="12"/>
  <c r="BU600" i="12"/>
  <c r="BQ600" i="12"/>
  <c r="BI600" i="12"/>
  <c r="BE600" i="12"/>
  <c r="BA600" i="12"/>
  <c r="BR597" i="12"/>
  <c r="BE595" i="12"/>
  <c r="BA595" i="12"/>
  <c r="BO594" i="12"/>
  <c r="BE587" i="12"/>
  <c r="BT584" i="12"/>
  <c r="AZ584" i="12"/>
  <c r="BD582" i="12"/>
  <c r="BF577" i="12"/>
  <c r="BB577" i="12"/>
  <c r="BT576" i="12"/>
  <c r="BP576" i="12"/>
  <c r="BH576" i="12"/>
  <c r="BD576" i="12"/>
  <c r="AZ576" i="12"/>
  <c r="BT575" i="12"/>
  <c r="BD575" i="12"/>
  <c r="BM573" i="12"/>
  <c r="BT572" i="12"/>
  <c r="BD572" i="12"/>
  <c r="BP571" i="12"/>
  <c r="AZ571" i="12"/>
  <c r="BS570" i="12"/>
  <c r="BO570" i="12"/>
  <c r="BG570" i="12"/>
  <c r="BC570" i="12"/>
  <c r="BS562" i="12"/>
  <c r="BO562" i="12"/>
  <c r="BV561" i="12"/>
  <c r="BT559" i="12"/>
  <c r="BH559" i="12"/>
  <c r="BD559" i="12"/>
  <c r="BU555" i="12"/>
  <c r="BI555" i="12"/>
  <c r="BE555" i="12"/>
  <c r="BL552" i="12"/>
  <c r="BN550" i="12"/>
  <c r="BF550" i="12"/>
  <c r="BE646" i="12"/>
  <c r="BR645" i="12"/>
  <c r="BJ645" i="12"/>
  <c r="BB645" i="12"/>
  <c r="BN644" i="12"/>
  <c r="BJ644" i="12"/>
  <c r="BF644" i="12"/>
  <c r="BB644" i="12"/>
  <c r="BJ632" i="12"/>
  <c r="BB632" i="12"/>
  <c r="BV625" i="12"/>
  <c r="BQ622" i="12"/>
  <c r="BS616" i="12"/>
  <c r="BL613" i="12"/>
  <c r="BD613" i="12"/>
  <c r="AZ613" i="12"/>
  <c r="BD600" i="12"/>
  <c r="BN598" i="12"/>
  <c r="BL591" i="12"/>
  <c r="AZ587" i="12"/>
  <c r="BS582" i="12"/>
  <c r="BA577" i="12"/>
  <c r="BO575" i="12"/>
  <c r="BP574" i="12"/>
  <c r="AZ574" i="12"/>
  <c r="BR570" i="12"/>
  <c r="BB570" i="12"/>
  <c r="BS569" i="12"/>
  <c r="BC569" i="12"/>
  <c r="BU568" i="12"/>
  <c r="BI568" i="12"/>
  <c r="BE568" i="12"/>
  <c r="BU567" i="12"/>
  <c r="BQ567" i="12"/>
  <c r="BA567" i="12"/>
  <c r="BS566" i="12"/>
  <c r="BG566" i="12"/>
  <c r="BC566" i="12"/>
  <c r="BS565" i="12"/>
  <c r="BO565" i="12"/>
  <c r="BV564" i="12"/>
  <c r="BJ564" i="12"/>
  <c r="BF564" i="12"/>
  <c r="BS563" i="12"/>
  <c r="BG563" i="12"/>
  <c r="BC563" i="12"/>
  <c r="BU561" i="12"/>
  <c r="BQ561" i="12"/>
  <c r="BA561" i="12"/>
  <c r="BV560" i="12"/>
  <c r="BR560" i="12"/>
  <c r="BB560" i="12"/>
  <c r="BS559" i="12"/>
  <c r="BO559" i="12"/>
  <c r="BC559" i="12"/>
  <c r="BV558" i="12"/>
  <c r="BT556" i="12"/>
  <c r="BH556" i="12"/>
  <c r="BD556" i="12"/>
  <c r="BT555" i="12"/>
  <c r="BP555" i="12"/>
  <c r="BD555" i="12"/>
  <c r="AZ555" i="12"/>
  <c r="BG554" i="12"/>
  <c r="BU551" i="12"/>
  <c r="BQ551" i="12"/>
  <c r="BI551" i="12"/>
  <c r="BA551" i="12"/>
  <c r="BS549" i="12"/>
  <c r="BO549" i="12"/>
  <c r="BK549" i="12"/>
  <c r="BO545" i="12"/>
  <c r="BC545" i="12"/>
  <c r="BV543" i="12"/>
  <c r="BR543" i="12"/>
  <c r="BJ543" i="12"/>
  <c r="BF543" i="12"/>
  <c r="BQ542" i="12"/>
  <c r="BA542" i="12"/>
  <c r="BN541" i="12"/>
  <c r="BU539" i="12"/>
  <c r="BQ539" i="12"/>
  <c r="BM539" i="12"/>
  <c r="BE539" i="12"/>
  <c r="BA539" i="12"/>
  <c r="BO536" i="12"/>
  <c r="BQ535" i="12"/>
  <c r="BA535" i="12"/>
  <c r="BT534" i="12"/>
  <c r="BP534" i="12"/>
  <c r="BH534" i="12"/>
  <c r="BD534" i="12"/>
  <c r="AZ534" i="12"/>
  <c r="BT533" i="12"/>
  <c r="BD533" i="12"/>
  <c r="BV532" i="12"/>
  <c r="BR532" i="12"/>
  <c r="BN532" i="12"/>
  <c r="BF532" i="12"/>
  <c r="BB532" i="12"/>
  <c r="BN527" i="12"/>
  <c r="BV526" i="12"/>
  <c r="BR526" i="12"/>
  <c r="BJ526" i="12"/>
  <c r="BF526" i="12"/>
  <c r="BB526" i="12"/>
  <c r="BQ525" i="12"/>
  <c r="BA525" i="12"/>
  <c r="BU523" i="12"/>
  <c r="BE523" i="12"/>
  <c r="BS521" i="12"/>
  <c r="BG521" i="12"/>
  <c r="BC521" i="12"/>
  <c r="BH518" i="12"/>
  <c r="BI517" i="12"/>
  <c r="BT516" i="12"/>
  <c r="BP516" i="12"/>
  <c r="BD516" i="12"/>
  <c r="AZ516" i="12"/>
  <c r="BI513" i="12"/>
  <c r="BS507" i="12"/>
  <c r="BG507" i="12"/>
  <c r="BC507" i="12"/>
  <c r="BT506" i="12"/>
  <c r="BP506" i="12"/>
  <c r="BD506" i="12"/>
  <c r="AZ506" i="12"/>
  <c r="BT552" i="12"/>
  <c r="BP552" i="12"/>
  <c r="AZ552" i="12"/>
  <c r="BU549" i="12"/>
  <c r="BQ548" i="12"/>
  <c r="BB545" i="12"/>
  <c r="BU543" i="12"/>
  <c r="BE543" i="12"/>
  <c r="BV538" i="12"/>
  <c r="BF538" i="12"/>
  <c r="BT537" i="12"/>
  <c r="BP537" i="12"/>
  <c r="BH537" i="12"/>
  <c r="BD537" i="12"/>
  <c r="AZ537" i="12"/>
  <c r="BO533" i="12"/>
  <c r="BS531" i="12"/>
  <c r="BO531" i="12"/>
  <c r="BG531" i="12"/>
  <c r="BC531" i="12"/>
  <c r="BU530" i="12"/>
  <c r="BQ530" i="12"/>
  <c r="BI530" i="12"/>
  <c r="BE530" i="12"/>
  <c r="BA530" i="12"/>
  <c r="BU529" i="12"/>
  <c r="BE529" i="12"/>
  <c r="BU526" i="12"/>
  <c r="BE526" i="12"/>
  <c r="BT524" i="12"/>
  <c r="BP524" i="12"/>
  <c r="BH524" i="12"/>
  <c r="BV522" i="12"/>
  <c r="BJ522" i="12"/>
  <c r="BF522" i="12"/>
  <c r="BT520" i="12"/>
  <c r="BH520" i="12"/>
  <c r="BD520" i="12"/>
  <c r="BV519" i="12"/>
  <c r="BF519" i="12"/>
  <c r="BT517" i="12"/>
  <c r="BH517" i="12"/>
  <c r="BD517" i="12"/>
  <c r="BG514" i="12"/>
  <c r="BT513" i="12"/>
  <c r="BH513" i="12"/>
  <c r="BD513" i="12"/>
  <c r="BU512" i="12"/>
  <c r="BI512" i="12"/>
  <c r="BE512" i="12"/>
  <c r="BR507" i="12"/>
  <c r="BN507" i="12"/>
  <c r="BB507" i="12"/>
  <c r="BG505" i="12"/>
  <c r="BH504" i="12"/>
  <c r="BS503" i="12"/>
  <c r="BO503" i="12"/>
  <c r="BG503" i="12"/>
  <c r="BC503" i="12"/>
  <c r="BT496" i="12"/>
  <c r="BP496" i="12"/>
  <c r="BL496" i="12"/>
  <c r="BH496" i="12"/>
  <c r="AZ496" i="12"/>
  <c r="BR553" i="12"/>
  <c r="BN553" i="12"/>
  <c r="BP548" i="12"/>
  <c r="BL548" i="12"/>
  <c r="BS544" i="12"/>
  <c r="BC544" i="12"/>
  <c r="BP543" i="12"/>
  <c r="AZ543" i="12"/>
  <c r="BS542" i="12"/>
  <c r="BO542" i="12"/>
  <c r="BG542" i="12"/>
  <c r="BC542" i="12"/>
  <c r="BT541" i="12"/>
  <c r="BP541" i="12"/>
  <c r="BH541" i="12"/>
  <c r="BD541" i="12"/>
  <c r="AZ541" i="12"/>
  <c r="BO539" i="12"/>
  <c r="BQ538" i="12"/>
  <c r="BA538" i="12"/>
  <c r="BS537" i="12"/>
  <c r="BC537" i="12"/>
  <c r="BR534" i="12"/>
  <c r="BB534" i="12"/>
  <c r="BP532" i="12"/>
  <c r="AZ532" i="12"/>
  <c r="BR531" i="12"/>
  <c r="BB531" i="12"/>
  <c r="BT530" i="12"/>
  <c r="BD530" i="12"/>
  <c r="BP529" i="12"/>
  <c r="AZ529" i="12"/>
  <c r="BS528" i="12"/>
  <c r="BO528" i="12"/>
  <c r="BG528" i="12"/>
  <c r="BC528" i="12"/>
  <c r="BP526" i="12"/>
  <c r="AZ526" i="12"/>
  <c r="BS525" i="12"/>
  <c r="BO525" i="12"/>
  <c r="BG525" i="12"/>
  <c r="BC525" i="12"/>
  <c r="BS524" i="12"/>
  <c r="BC524" i="12"/>
  <c r="BS523" i="12"/>
  <c r="BO523" i="12"/>
  <c r="BC523" i="12"/>
  <c r="BU522" i="12"/>
  <c r="BQ522" i="12"/>
  <c r="BE522" i="12"/>
  <c r="BA522" i="12"/>
  <c r="BS520" i="12"/>
  <c r="BO520" i="12"/>
  <c r="BC520" i="12"/>
  <c r="BU519" i="12"/>
  <c r="BQ519" i="12"/>
  <c r="BE519" i="12"/>
  <c r="BA519" i="12"/>
  <c r="BV518" i="12"/>
  <c r="BR518" i="12"/>
  <c r="BF518" i="12"/>
  <c r="BB518" i="12"/>
  <c r="BS517" i="12"/>
  <c r="BO517" i="12"/>
  <c r="BC517" i="12"/>
  <c r="BV516" i="12"/>
  <c r="BF516" i="12"/>
  <c r="BV514" i="12"/>
  <c r="BR514" i="12"/>
  <c r="BF514" i="12"/>
  <c r="BB514" i="12"/>
  <c r="BT512" i="12"/>
  <c r="BP512" i="12"/>
  <c r="BD512" i="12"/>
  <c r="AZ512" i="12"/>
  <c r="BG508" i="12"/>
  <c r="BJ506" i="12"/>
  <c r="BS504" i="12"/>
  <c r="BG504" i="12"/>
  <c r="BC504" i="12"/>
  <c r="BN544" i="12"/>
  <c r="BS541" i="12"/>
  <c r="BC541" i="12"/>
  <c r="BT536" i="12"/>
  <c r="BD536" i="12"/>
  <c r="BV535" i="12"/>
  <c r="BR535" i="12"/>
  <c r="BN535" i="12"/>
  <c r="BF535" i="12"/>
  <c r="BB535" i="12"/>
  <c r="BU533" i="12"/>
  <c r="BQ533" i="12"/>
  <c r="BI533" i="12"/>
  <c r="BE533" i="12"/>
  <c r="BA533" i="12"/>
  <c r="BM531" i="12"/>
  <c r="BR528" i="12"/>
  <c r="BB528" i="12"/>
  <c r="BS527" i="12"/>
  <c r="BC527" i="12"/>
  <c r="BN524" i="12"/>
  <c r="BH521" i="12"/>
  <c r="BQ514" i="12"/>
  <c r="BM514" i="12"/>
  <c r="BA514" i="12"/>
  <c r="BV508" i="12"/>
  <c r="BR508" i="12"/>
  <c r="BF508" i="12"/>
  <c r="BB508" i="12"/>
  <c r="BU506" i="12"/>
  <c r="BI506" i="12"/>
  <c r="BE506" i="12"/>
  <c r="BU505" i="12"/>
  <c r="BQ505" i="12"/>
  <c r="BE505" i="12"/>
  <c r="BA505" i="12"/>
  <c r="BR504" i="12"/>
  <c r="BN504" i="12"/>
  <c r="BB504" i="12"/>
  <c r="BU503" i="12"/>
  <c r="BE503" i="12"/>
  <c r="BV500" i="12"/>
  <c r="BJ500" i="12"/>
  <c r="BF500" i="12"/>
  <c r="BB500" i="12"/>
  <c r="BS499" i="12"/>
  <c r="BK499" i="12"/>
  <c r="BG499" i="12"/>
  <c r="BC499" i="12"/>
  <c r="BU495" i="12"/>
  <c r="BE495" i="12"/>
  <c r="BH499" i="12"/>
  <c r="BR496" i="12"/>
  <c r="BJ496" i="12"/>
  <c r="BB496" i="12"/>
  <c r="BS495" i="12"/>
  <c r="BK495" i="12"/>
  <c r="BC495" i="12"/>
  <c r="BQ483" i="12"/>
  <c r="BI483" i="12"/>
  <c r="BA483" i="12"/>
  <c r="BT478" i="12"/>
  <c r="BL478" i="12"/>
  <c r="BQ476" i="12"/>
  <c r="BI476" i="12"/>
  <c r="BA476" i="12"/>
  <c r="BR475" i="12"/>
  <c r="BJ475" i="12"/>
  <c r="BB475" i="12"/>
  <c r="BS474" i="12"/>
  <c r="BK474" i="12"/>
  <c r="BC474" i="12"/>
  <c r="BC466" i="12"/>
  <c r="BT465" i="12"/>
  <c r="BL465" i="12"/>
  <c r="BD465" i="12"/>
  <c r="BU458" i="12"/>
  <c r="BQ458" i="12"/>
  <c r="BM458" i="12"/>
  <c r="BI458" i="12"/>
  <c r="BE458" i="12"/>
  <c r="BA458" i="12"/>
  <c r="BU455" i="12"/>
  <c r="BT452" i="12"/>
  <c r="BO449" i="12"/>
  <c r="BV448" i="12"/>
  <c r="BP445" i="12"/>
  <c r="AZ445" i="12"/>
  <c r="BI437" i="12"/>
  <c r="BV435" i="12"/>
  <c r="BR435" i="12"/>
  <c r="BF435" i="12"/>
  <c r="BB435" i="12"/>
  <c r="BT434" i="12"/>
  <c r="BH434" i="12"/>
  <c r="BD434" i="12"/>
  <c r="BU433" i="12"/>
  <c r="BI433" i="12"/>
  <c r="BE433" i="12"/>
  <c r="BJ430" i="12"/>
  <c r="BB430" i="12"/>
  <c r="BV427" i="12"/>
  <c r="BR427" i="12"/>
  <c r="BN427" i="12"/>
  <c r="BJ427" i="12"/>
  <c r="BF427" i="12"/>
  <c r="BB427" i="12"/>
  <c r="BP490" i="12"/>
  <c r="BH490" i="12"/>
  <c r="AZ490" i="12"/>
  <c r="BR486" i="12"/>
  <c r="BJ486" i="12"/>
  <c r="BB486" i="12"/>
  <c r="BS485" i="12"/>
  <c r="BK485" i="12"/>
  <c r="BP482" i="12"/>
  <c r="BH482" i="12"/>
  <c r="AZ482" i="12"/>
  <c r="BS470" i="12"/>
  <c r="BO470" i="12"/>
  <c r="BK470" i="12"/>
  <c r="BG470" i="12"/>
  <c r="BT469" i="12"/>
  <c r="BL469" i="12"/>
  <c r="BS464" i="12"/>
  <c r="BK464" i="12"/>
  <c r="BC464" i="12"/>
  <c r="BJ462" i="12"/>
  <c r="BJ461" i="12"/>
  <c r="BU457" i="12"/>
  <c r="BQ457" i="12"/>
  <c r="BI457" i="12"/>
  <c r="BE457" i="12"/>
  <c r="BA457" i="12"/>
  <c r="BP456" i="12"/>
  <c r="BO452" i="12"/>
  <c r="BQ441" i="12"/>
  <c r="BA441" i="12"/>
  <c r="BV440" i="12"/>
  <c r="BN440" i="12"/>
  <c r="BV436" i="12"/>
  <c r="BF436" i="12"/>
  <c r="BS431" i="12"/>
  <c r="BG431" i="12"/>
  <c r="BC431" i="12"/>
  <c r="BU430" i="12"/>
  <c r="BQ430" i="12"/>
  <c r="BI430" i="12"/>
  <c r="BE430" i="12"/>
  <c r="BV424" i="12"/>
  <c r="BQ495" i="12"/>
  <c r="BI495" i="12"/>
  <c r="BA495" i="12"/>
  <c r="BR492" i="12"/>
  <c r="BJ492" i="12"/>
  <c r="BB492" i="12"/>
  <c r="BT488" i="12"/>
  <c r="BL488" i="12"/>
  <c r="BD488" i="12"/>
  <c r="BS487" i="12"/>
  <c r="BK487" i="12"/>
  <c r="BC487" i="12"/>
  <c r="BO481" i="12"/>
  <c r="BG481" i="12"/>
  <c r="BT480" i="12"/>
  <c r="BL480" i="12"/>
  <c r="BD480" i="12"/>
  <c r="BR478" i="12"/>
  <c r="BJ478" i="12"/>
  <c r="BB478" i="12"/>
  <c r="BS476" i="12"/>
  <c r="BK476" i="12"/>
  <c r="BQ474" i="12"/>
  <c r="BI474" i="12"/>
  <c r="BA474" i="12"/>
  <c r="BR473" i="12"/>
  <c r="BJ473" i="12"/>
  <c r="BB473" i="12"/>
  <c r="BT471" i="12"/>
  <c r="BP471" i="12"/>
  <c r="BL471" i="12"/>
  <c r="BH471" i="12"/>
  <c r="AZ471" i="12"/>
  <c r="BS468" i="12"/>
  <c r="BK468" i="12"/>
  <c r="BT463" i="12"/>
  <c r="BU461" i="12"/>
  <c r="BO455" i="12"/>
  <c r="BV454" i="12"/>
  <c r="BS453" i="12"/>
  <c r="BP448" i="12"/>
  <c r="AZ448" i="12"/>
  <c r="BM447" i="12"/>
  <c r="BN439" i="12"/>
  <c r="BG432" i="12"/>
  <c r="BT425" i="12"/>
  <c r="BL425" i="12"/>
  <c r="BD425" i="12"/>
  <c r="AZ425" i="12"/>
  <c r="BU500" i="12"/>
  <c r="BQ500" i="12"/>
  <c r="BE500" i="12"/>
  <c r="BA500" i="12"/>
  <c r="BQ491" i="12"/>
  <c r="BI491" i="12"/>
  <c r="BA491" i="12"/>
  <c r="BO489" i="12"/>
  <c r="BG489" i="12"/>
  <c r="BT486" i="12"/>
  <c r="BL486" i="12"/>
  <c r="BQ485" i="12"/>
  <c r="BI485" i="12"/>
  <c r="BA485" i="12"/>
  <c r="BR484" i="12"/>
  <c r="BJ484" i="12"/>
  <c r="BB484" i="12"/>
  <c r="BS479" i="12"/>
  <c r="BK479" i="12"/>
  <c r="BC479" i="12"/>
  <c r="BQ472" i="12"/>
  <c r="BI472" i="12"/>
  <c r="BA472" i="12"/>
  <c r="BT467" i="12"/>
  <c r="BP467" i="12"/>
  <c r="BL467" i="12"/>
  <c r="BB459" i="12"/>
  <c r="BQ454" i="12"/>
  <c r="BA454" i="12"/>
  <c r="BV451" i="12"/>
  <c r="BR450" i="12"/>
  <c r="BV443" i="12"/>
  <c r="BN443" i="12"/>
  <c r="BP442" i="12"/>
  <c r="AZ442" i="12"/>
  <c r="BG435" i="12"/>
  <c r="BI434" i="12"/>
  <c r="BV432" i="12"/>
  <c r="BR432" i="12"/>
  <c r="BF432" i="12"/>
  <c r="BB432" i="12"/>
  <c r="BM431" i="12"/>
  <c r="BE431" i="12"/>
  <c r="BP429" i="12"/>
  <c r="AZ429" i="12"/>
  <c r="BT428" i="12"/>
  <c r="BL428" i="12"/>
  <c r="BH428" i="12"/>
  <c r="AZ428" i="12"/>
  <c r="BU423" i="12"/>
  <c r="BQ423" i="12"/>
  <c r="BE423" i="12"/>
  <c r="BA423" i="12"/>
  <c r="BV419" i="12"/>
  <c r="BR419" i="12"/>
  <c r="BF419" i="12"/>
  <c r="BB419" i="12"/>
  <c r="BT418" i="12"/>
  <c r="BH418" i="12"/>
  <c r="BD418" i="12"/>
  <c r="BU417" i="12"/>
  <c r="BI417" i="12"/>
  <c r="BE417" i="12"/>
  <c r="BV415" i="12"/>
  <c r="BR415" i="12"/>
  <c r="BN415" i="12"/>
  <c r="BF415" i="12"/>
  <c r="BB415" i="12"/>
  <c r="BV412" i="12"/>
  <c r="BR412" i="12"/>
  <c r="BN412" i="12"/>
  <c r="BF412" i="12"/>
  <c r="BB412" i="12"/>
  <c r="BU411" i="12"/>
  <c r="BU409" i="12"/>
  <c r="BI409" i="12"/>
  <c r="BU407" i="12"/>
  <c r="BQ407" i="12"/>
  <c r="BE407" i="12"/>
  <c r="BA407" i="12"/>
  <c r="BS405" i="12"/>
  <c r="BO405" i="12"/>
  <c r="BG405" i="12"/>
  <c r="BC405" i="12"/>
  <c r="BV404" i="12"/>
  <c r="BR404" i="12"/>
  <c r="BO403" i="12"/>
  <c r="BG403" i="12"/>
  <c r="BS428" i="12"/>
  <c r="BG428" i="12"/>
  <c r="BC428" i="12"/>
  <c r="BU427" i="12"/>
  <c r="BV426" i="12"/>
  <c r="BJ426" i="12"/>
  <c r="BF426" i="12"/>
  <c r="BS425" i="12"/>
  <c r="BG425" i="12"/>
  <c r="BC425" i="12"/>
  <c r="BI419" i="12"/>
  <c r="BT417" i="12"/>
  <c r="BP417" i="12"/>
  <c r="BH417" i="12"/>
  <c r="BD417" i="12"/>
  <c r="AZ417" i="12"/>
  <c r="BJ414" i="12"/>
  <c r="BU413" i="12"/>
  <c r="BQ413" i="12"/>
  <c r="BI413" i="12"/>
  <c r="BE413" i="12"/>
  <c r="BA413" i="12"/>
  <c r="BV410" i="12"/>
  <c r="AZ409" i="12"/>
  <c r="BT408" i="12"/>
  <c r="BH408" i="12"/>
  <c r="BD408" i="12"/>
  <c r="BV406" i="12"/>
  <c r="BR406" i="12"/>
  <c r="BJ406" i="12"/>
  <c r="BF406" i="12"/>
  <c r="BB406" i="12"/>
  <c r="BS402" i="12"/>
  <c r="BO402" i="12"/>
  <c r="BK402" i="12"/>
  <c r="BG402" i="12"/>
  <c r="BC402" i="12"/>
  <c r="BL430" i="12"/>
  <c r="BG429" i="12"/>
  <c r="BJ428" i="12"/>
  <c r="BM426" i="12"/>
  <c r="BT424" i="12"/>
  <c r="BH424" i="12"/>
  <c r="BD424" i="12"/>
  <c r="BT421" i="12"/>
  <c r="BH421" i="12"/>
  <c r="BD421" i="12"/>
  <c r="BV420" i="12"/>
  <c r="BU414" i="12"/>
  <c r="BI414" i="12"/>
  <c r="BE414" i="12"/>
  <c r="BH412" i="12"/>
  <c r="BS411" i="12"/>
  <c r="BO411" i="12"/>
  <c r="BG411" i="12"/>
  <c r="BC411" i="12"/>
  <c r="BU410" i="12"/>
  <c r="BQ410" i="12"/>
  <c r="BI410" i="12"/>
  <c r="BE410" i="12"/>
  <c r="BA410" i="12"/>
  <c r="BS408" i="12"/>
  <c r="BO408" i="12"/>
  <c r="BG408" i="12"/>
  <c r="BC408" i="12"/>
  <c r="BK407" i="12"/>
  <c r="BC407" i="12"/>
  <c r="BQ406" i="12"/>
  <c r="BA406" i="12"/>
  <c r="BK427" i="12"/>
  <c r="BV423" i="12"/>
  <c r="BV416" i="12"/>
  <c r="BR416" i="12"/>
  <c r="BF416" i="12"/>
  <c r="BB416" i="12"/>
  <c r="BS415" i="12"/>
  <c r="BG415" i="12"/>
  <c r="BC415" i="12"/>
  <c r="BT414" i="12"/>
  <c r="BP414" i="12"/>
  <c r="BH414" i="12"/>
  <c r="BD414" i="12"/>
  <c r="AZ414" i="12"/>
  <c r="BG413" i="12"/>
  <c r="BS412" i="12"/>
  <c r="BG412" i="12"/>
  <c r="BC412" i="12"/>
  <c r="BN408" i="12"/>
  <c r="BF408" i="12"/>
  <c r="BV407" i="12"/>
  <c r="BR407" i="12"/>
  <c r="BT405" i="12"/>
  <c r="BP405" i="12"/>
  <c r="BH405" i="12"/>
  <c r="BD405" i="12"/>
  <c r="BO404" i="12"/>
  <c r="BU400" i="12"/>
  <c r="BQ400" i="12"/>
  <c r="BM400" i="12"/>
  <c r="BA400" i="12"/>
  <c r="BT404" i="12"/>
  <c r="BP404" i="12"/>
  <c r="BL404" i="12"/>
  <c r="BD404" i="12"/>
  <c r="AZ404" i="12"/>
  <c r="BT395" i="12"/>
  <c r="BH395" i="12"/>
  <c r="BD395" i="12"/>
  <c r="BV381" i="12"/>
  <c r="BR381" i="12"/>
  <c r="BF381" i="12"/>
  <c r="BB381" i="12"/>
  <c r="BL371" i="12"/>
  <c r="BH371" i="12"/>
  <c r="BV353" i="12"/>
  <c r="BR353" i="12"/>
  <c r="BJ353" i="12"/>
  <c r="BF353" i="12"/>
  <c r="BQ352" i="12"/>
  <c r="BM352" i="12"/>
  <c r="BA352" i="12"/>
  <c r="BM344" i="12"/>
  <c r="BH343" i="12"/>
  <c r="BR336" i="12"/>
  <c r="BN336" i="12"/>
  <c r="BF336" i="12"/>
  <c r="BR328" i="12"/>
  <c r="BN328" i="12"/>
  <c r="BF328" i="12"/>
  <c r="BN325" i="12"/>
  <c r="BF325" i="12"/>
  <c r="BP323" i="12"/>
  <c r="BH323" i="12"/>
  <c r="AZ323" i="12"/>
  <c r="BK322" i="12"/>
  <c r="BC322" i="12"/>
  <c r="BU320" i="12"/>
  <c r="BQ320" i="12"/>
  <c r="BI320" i="12"/>
  <c r="BA320" i="12"/>
  <c r="BC317" i="12"/>
  <c r="BK313" i="12"/>
  <c r="BC313" i="12"/>
  <c r="BE311" i="12"/>
  <c r="BV310" i="12"/>
  <c r="BJ310" i="12"/>
  <c r="BB310" i="12"/>
  <c r="BF305" i="12"/>
  <c r="BB305" i="12"/>
  <c r="BU292" i="12"/>
  <c r="BQ292" i="12"/>
  <c r="BM292" i="12"/>
  <c r="BA292" i="12"/>
  <c r="BV289" i="12"/>
  <c r="BR289" i="12"/>
  <c r="BJ289" i="12"/>
  <c r="BF289" i="12"/>
  <c r="BB289" i="12"/>
  <c r="BU284" i="12"/>
  <c r="BI284" i="12"/>
  <c r="BO382" i="12"/>
  <c r="BK382" i="12"/>
  <c r="BG382" i="12"/>
  <c r="BK378" i="12"/>
  <c r="BG378" i="12"/>
  <c r="BP375" i="12"/>
  <c r="BL375" i="12"/>
  <c r="BH375" i="12"/>
  <c r="AZ375" i="12"/>
  <c r="BV349" i="12"/>
  <c r="BR349" i="12"/>
  <c r="BF349" i="12"/>
  <c r="BB349" i="12"/>
  <c r="BQ340" i="12"/>
  <c r="BI340" i="12"/>
  <c r="BA340" i="12"/>
  <c r="BU339" i="12"/>
  <c r="BE339" i="12"/>
  <c r="BP338" i="12"/>
  <c r="BL338" i="12"/>
  <c r="AZ338" i="12"/>
  <c r="BE336" i="12"/>
  <c r="BQ332" i="12"/>
  <c r="BI332" i="12"/>
  <c r="BA332" i="12"/>
  <c r="BU331" i="12"/>
  <c r="BE331" i="12"/>
  <c r="BP330" i="12"/>
  <c r="BL330" i="12"/>
  <c r="AZ330" i="12"/>
  <c r="BE328" i="12"/>
  <c r="BL319" i="12"/>
  <c r="BD319" i="12"/>
  <c r="BV317" i="12"/>
  <c r="BF316" i="12"/>
  <c r="BB316" i="12"/>
  <c r="BE315" i="12"/>
  <c r="BA315" i="12"/>
  <c r="BF312" i="12"/>
  <c r="BB312" i="12"/>
  <c r="BD311" i="12"/>
  <c r="AZ311" i="12"/>
  <c r="BB308" i="12"/>
  <c r="BE307" i="12"/>
  <c r="BA307" i="12"/>
  <c r="BD306" i="12"/>
  <c r="BU305" i="12"/>
  <c r="BQ305" i="12"/>
  <c r="BA305" i="12"/>
  <c r="BP295" i="12"/>
  <c r="BL295" i="12"/>
  <c r="BH295" i="12"/>
  <c r="BQ288" i="12"/>
  <c r="BA288" i="12"/>
  <c r="BR285" i="12"/>
  <c r="BJ285" i="12"/>
  <c r="BB285" i="12"/>
  <c r="BV402" i="12"/>
  <c r="BN402" i="12"/>
  <c r="BF402" i="12"/>
  <c r="BV397" i="12"/>
  <c r="BR397" i="12"/>
  <c r="BF397" i="12"/>
  <c r="BB397" i="12"/>
  <c r="BU388" i="12"/>
  <c r="BQ388" i="12"/>
  <c r="BM388" i="12"/>
  <c r="BE388" i="12"/>
  <c r="BA388" i="12"/>
  <c r="BO350" i="12"/>
  <c r="BK350" i="12"/>
  <c r="BT342" i="12"/>
  <c r="BP342" i="12"/>
  <c r="BS341" i="12"/>
  <c r="BT335" i="12"/>
  <c r="BT334" i="12"/>
  <c r="BH334" i="12"/>
  <c r="AZ334" i="12"/>
  <c r="BS333" i="12"/>
  <c r="BM327" i="12"/>
  <c r="BE327" i="12"/>
  <c r="BH326" i="12"/>
  <c r="AZ326" i="12"/>
  <c r="BG321" i="12"/>
  <c r="BH318" i="12"/>
  <c r="AZ318" i="12"/>
  <c r="BA316" i="12"/>
  <c r="BP315" i="12"/>
  <c r="AZ315" i="12"/>
  <c r="BD314" i="12"/>
  <c r="AZ314" i="12"/>
  <c r="BA312" i="12"/>
  <c r="BK311" i="12"/>
  <c r="AZ307" i="12"/>
  <c r="BC306" i="12"/>
  <c r="BU296" i="12"/>
  <c r="BQ296" i="12"/>
  <c r="BE296" i="12"/>
  <c r="BA296" i="12"/>
  <c r="BO294" i="12"/>
  <c r="BV293" i="12"/>
  <c r="BJ293" i="12"/>
  <c r="BF293" i="12"/>
  <c r="BO290" i="12"/>
  <c r="BK290" i="12"/>
  <c r="BG290" i="12"/>
  <c r="BT283" i="12"/>
  <c r="BP283" i="12"/>
  <c r="BL283" i="12"/>
  <c r="BH283" i="12"/>
  <c r="AZ283" i="12"/>
  <c r="BJ410" i="12"/>
  <c r="BF410" i="12"/>
  <c r="BS409" i="12"/>
  <c r="BG409" i="12"/>
  <c r="BC409" i="12"/>
  <c r="BU404" i="12"/>
  <c r="BQ404" i="12"/>
  <c r="BM404" i="12"/>
  <c r="BI404" i="12"/>
  <c r="BE404" i="12"/>
  <c r="BA403" i="12"/>
  <c r="BS398" i="12"/>
  <c r="BK398" i="12"/>
  <c r="BG398" i="12"/>
  <c r="BC398" i="12"/>
  <c r="BM396" i="12"/>
  <c r="BI396" i="12"/>
  <c r="BA396" i="12"/>
  <c r="BB392" i="12"/>
  <c r="BP391" i="12"/>
  <c r="BL391" i="12"/>
  <c r="BH391" i="12"/>
  <c r="AZ391" i="12"/>
  <c r="BL387" i="12"/>
  <c r="BH387" i="12"/>
  <c r="BV385" i="12"/>
  <c r="BR385" i="12"/>
  <c r="BJ385" i="12"/>
  <c r="BF385" i="12"/>
  <c r="BB385" i="12"/>
  <c r="BQ384" i="12"/>
  <c r="BM384" i="12"/>
  <c r="BA384" i="12"/>
  <c r="BU372" i="12"/>
  <c r="BQ372" i="12"/>
  <c r="BM372" i="12"/>
  <c r="BE372" i="12"/>
  <c r="BA372" i="12"/>
  <c r="BJ345" i="12"/>
  <c r="BS334" i="12"/>
  <c r="BP327" i="12"/>
  <c r="BH327" i="12"/>
  <c r="AZ327" i="12"/>
  <c r="BK325" i="12"/>
  <c r="BC325" i="12"/>
  <c r="BI323" i="12"/>
  <c r="BA323" i="12"/>
  <c r="BN321" i="12"/>
  <c r="BF321" i="12"/>
  <c r="BJ320" i="12"/>
  <c r="BB320" i="12"/>
  <c r="BO318" i="12"/>
  <c r="BG318" i="12"/>
  <c r="BO314" i="12"/>
  <c r="BC310" i="12"/>
  <c r="BQ309" i="12"/>
  <c r="BM309" i="12"/>
  <c r="BE309" i="12"/>
  <c r="BA309" i="12"/>
  <c r="BT308" i="12"/>
  <c r="BH308" i="12"/>
  <c r="BD308" i="12"/>
  <c r="BJ306" i="12"/>
  <c r="BE304" i="12"/>
  <c r="BA304" i="12"/>
  <c r="BK302" i="12"/>
  <c r="BG302" i="12"/>
  <c r="BU300" i="12"/>
  <c r="BP299" i="12"/>
  <c r="BL299" i="12"/>
  <c r="AZ299" i="12"/>
  <c r="BJ297" i="12"/>
  <c r="BT287" i="12"/>
  <c r="BL287" i="12"/>
  <c r="BD287" i="12"/>
  <c r="BU272" i="12"/>
  <c r="BE272" i="12"/>
  <c r="BV261" i="12"/>
  <c r="BN261" i="12"/>
  <c r="BF261" i="12"/>
  <c r="BS260" i="12"/>
  <c r="BO260" i="12"/>
  <c r="BG260" i="12"/>
  <c r="BD251" i="12"/>
  <c r="BN249" i="12"/>
  <c r="BB249" i="12"/>
  <c r="BT246" i="12"/>
  <c r="BL246" i="12"/>
  <c r="BH246" i="12"/>
  <c r="BD246" i="12"/>
  <c r="BO235" i="12"/>
  <c r="BK235" i="12"/>
  <c r="BU231" i="12"/>
  <c r="BM231" i="12"/>
  <c r="BE231" i="12"/>
  <c r="BK224" i="12"/>
  <c r="BP213" i="12"/>
  <c r="BL213" i="12"/>
  <c r="BH213" i="12"/>
  <c r="BD213" i="12"/>
  <c r="AZ213" i="12"/>
  <c r="BU209" i="12"/>
  <c r="BM209" i="12"/>
  <c r="BA209" i="12"/>
  <c r="BM284" i="12"/>
  <c r="BE284" i="12"/>
  <c r="BR281" i="12"/>
  <c r="BJ281" i="12"/>
  <c r="BT279" i="12"/>
  <c r="BP279" i="12"/>
  <c r="BL279" i="12"/>
  <c r="BH279" i="12"/>
  <c r="AZ279" i="12"/>
  <c r="BM268" i="12"/>
  <c r="BQ262" i="12"/>
  <c r="BU252" i="12"/>
  <c r="BE252" i="12"/>
  <c r="BS250" i="12"/>
  <c r="BK247" i="12"/>
  <c r="BU245" i="12"/>
  <c r="BI245" i="12"/>
  <c r="BT244" i="12"/>
  <c r="BL244" i="12"/>
  <c r="AZ244" i="12"/>
  <c r="BT243" i="12"/>
  <c r="BH243" i="12"/>
  <c r="BD243" i="12"/>
  <c r="AZ243" i="12"/>
  <c r="BS241" i="12"/>
  <c r="BO241" i="12"/>
  <c r="BK241" i="12"/>
  <c r="BG241" i="12"/>
  <c r="BC241" i="12"/>
  <c r="BS237" i="12"/>
  <c r="BO237" i="12"/>
  <c r="BK237" i="12"/>
  <c r="BC237" i="12"/>
  <c r="BU233" i="12"/>
  <c r="BQ233" i="12"/>
  <c r="BM233" i="12"/>
  <c r="BI233" i="12"/>
  <c r="BE233" i="12"/>
  <c r="BA233" i="12"/>
  <c r="BT230" i="12"/>
  <c r="BP230" i="12"/>
  <c r="BL230" i="12"/>
  <c r="BD230" i="12"/>
  <c r="AZ230" i="12"/>
  <c r="BV226" i="12"/>
  <c r="BR226" i="12"/>
  <c r="BJ226" i="12"/>
  <c r="BF226" i="12"/>
  <c r="BB226" i="12"/>
  <c r="BH212" i="12"/>
  <c r="BS286" i="12"/>
  <c r="BK286" i="12"/>
  <c r="BQ280" i="12"/>
  <c r="BA280" i="12"/>
  <c r="BT261" i="12"/>
  <c r="BP261" i="12"/>
  <c r="BH261" i="12"/>
  <c r="AZ261" i="12"/>
  <c r="BM260" i="12"/>
  <c r="BE260" i="12"/>
  <c r="AZ255" i="12"/>
  <c r="BN253" i="12"/>
  <c r="BV251" i="12"/>
  <c r="BR251" i="12"/>
  <c r="BF251" i="12"/>
  <c r="BB251" i="12"/>
  <c r="BL249" i="12"/>
  <c r="BK238" i="12"/>
  <c r="BU235" i="12"/>
  <c r="BE235" i="12"/>
  <c r="BS223" i="12"/>
  <c r="BO223" i="12"/>
  <c r="BO221" i="12"/>
  <c r="BK221" i="12"/>
  <c r="BG221" i="12"/>
  <c r="BV217" i="12"/>
  <c r="BR217" i="12"/>
  <c r="BJ217" i="12"/>
  <c r="BF217" i="12"/>
  <c r="BB217" i="12"/>
  <c r="BQ216" i="12"/>
  <c r="BM216" i="12"/>
  <c r="BE216" i="12"/>
  <c r="BA216" i="12"/>
  <c r="BK273" i="12"/>
  <c r="BC273" i="12"/>
  <c r="BR272" i="12"/>
  <c r="BJ272" i="12"/>
  <c r="BB272" i="12"/>
  <c r="BM271" i="12"/>
  <c r="BE271" i="12"/>
  <c r="BS270" i="12"/>
  <c r="BK270" i="12"/>
  <c r="BC270" i="12"/>
  <c r="BM254" i="12"/>
  <c r="BA254" i="12"/>
  <c r="BS245" i="12"/>
  <c r="BK245" i="12"/>
  <c r="BC245" i="12"/>
  <c r="BV244" i="12"/>
  <c r="BN244" i="12"/>
  <c r="BF244" i="12"/>
  <c r="BS239" i="12"/>
  <c r="BG239" i="12"/>
  <c r="BQ237" i="12"/>
  <c r="BI237" i="12"/>
  <c r="BE237" i="12"/>
  <c r="BO233" i="12"/>
  <c r="BG233" i="12"/>
  <c r="BV230" i="12"/>
  <c r="BJ230" i="12"/>
  <c r="BF230" i="12"/>
  <c r="BU211" i="12"/>
  <c r="BE211" i="12"/>
  <c r="BR207" i="12"/>
  <c r="BV207" i="12"/>
  <c r="BN207" i="12"/>
  <c r="BH205" i="12"/>
  <c r="BM203" i="12"/>
  <c r="BU200" i="12"/>
  <c r="BE200" i="12"/>
  <c r="BS193" i="12"/>
  <c r="BO193" i="12"/>
  <c r="BG193" i="12"/>
  <c r="BP191" i="12"/>
  <c r="AZ191" i="12"/>
  <c r="BN188" i="12"/>
  <c r="BB188" i="12"/>
  <c r="BG186" i="12"/>
  <c r="BO183" i="12"/>
  <c r="BV181" i="12"/>
  <c r="BN181" i="12"/>
  <c r="BJ181" i="12"/>
  <c r="BF181" i="12"/>
  <c r="BB181" i="12"/>
  <c r="BV239" i="12"/>
  <c r="BR239" i="12"/>
  <c r="BF239" i="12"/>
  <c r="BB239" i="12"/>
  <c r="BF236" i="12"/>
  <c r="BP234" i="12"/>
  <c r="BH234" i="12"/>
  <c r="AZ234" i="12"/>
  <c r="BS229" i="12"/>
  <c r="BK229" i="12"/>
  <c r="BC229" i="12"/>
  <c r="BV228" i="12"/>
  <c r="BN228" i="12"/>
  <c r="BO225" i="12"/>
  <c r="BG225" i="12"/>
  <c r="BS219" i="12"/>
  <c r="BU214" i="12"/>
  <c r="BS213" i="12"/>
  <c r="BG212" i="12"/>
  <c r="BC206" i="12"/>
  <c r="BS204" i="12"/>
  <c r="BK204" i="12"/>
  <c r="BC204" i="12"/>
  <c r="BV202" i="12"/>
  <c r="BB202" i="12"/>
  <c r="BK199" i="12"/>
  <c r="BG199" i="12"/>
  <c r="BL177" i="12"/>
  <c r="BP226" i="12"/>
  <c r="BH226" i="12"/>
  <c r="AZ226" i="12"/>
  <c r="BM221" i="12"/>
  <c r="BE221" i="12"/>
  <c r="BB215" i="12"/>
  <c r="BL214" i="12"/>
  <c r="AZ214" i="12"/>
  <c r="BV212" i="12"/>
  <c r="BN212" i="12"/>
  <c r="BF212" i="12"/>
  <c r="BL208" i="12"/>
  <c r="BD208" i="12"/>
  <c r="BD207" i="12"/>
  <c r="BV206" i="12"/>
  <c r="BN206" i="12"/>
  <c r="BJ206" i="12"/>
  <c r="BI202" i="12"/>
  <c r="BM201" i="12"/>
  <c r="BP195" i="12"/>
  <c r="BL195" i="12"/>
  <c r="BM187" i="12"/>
  <c r="BE187" i="12"/>
  <c r="BJ185" i="12"/>
  <c r="BF185" i="12"/>
  <c r="BM178" i="12"/>
  <c r="BI178" i="12"/>
  <c r="BA178" i="12"/>
  <c r="BR234" i="12"/>
  <c r="BJ234" i="12"/>
  <c r="BB234" i="12"/>
  <c r="BU227" i="12"/>
  <c r="BM227" i="12"/>
  <c r="BE227" i="12"/>
  <c r="BQ225" i="12"/>
  <c r="BI225" i="12"/>
  <c r="BA225" i="12"/>
  <c r="BR220" i="12"/>
  <c r="BF220" i="12"/>
  <c r="BI219" i="12"/>
  <c r="BE213" i="12"/>
  <c r="BJ209" i="12"/>
  <c r="BB209" i="12"/>
  <c r="BS208" i="12"/>
  <c r="BG208" i="12"/>
  <c r="BG207" i="12"/>
  <c r="BP201" i="12"/>
  <c r="BH201" i="12"/>
  <c r="AZ201" i="12"/>
  <c r="BA196" i="12"/>
  <c r="BG195" i="12"/>
  <c r="BV192" i="12"/>
  <c r="BN192" i="12"/>
  <c r="BJ192" i="12"/>
  <c r="BF192" i="12"/>
  <c r="BU191" i="12"/>
  <c r="BM191" i="12"/>
  <c r="BA191" i="12"/>
  <c r="BE185" i="12"/>
  <c r="BA185" i="12"/>
  <c r="BT182" i="12"/>
  <c r="BP182" i="12"/>
  <c r="BL182" i="12"/>
  <c r="BH182" i="12"/>
  <c r="AZ182" i="12"/>
  <c r="BL179" i="12"/>
  <c r="BS174" i="12"/>
  <c r="BK176" i="12"/>
  <c r="BC176" i="12"/>
  <c r="BH175" i="12"/>
  <c r="BO172" i="12"/>
  <c r="BU170" i="12"/>
  <c r="BJ167" i="12"/>
  <c r="BP165" i="12"/>
  <c r="BL165" i="12"/>
  <c r="BD165" i="12"/>
  <c r="AZ165" i="12"/>
  <c r="BG163" i="12"/>
  <c r="BE204" i="12"/>
  <c r="BL190" i="12"/>
  <c r="AZ190" i="12"/>
  <c r="BG182" i="12"/>
  <c r="BH180" i="12"/>
  <c r="BO179" i="12"/>
  <c r="BH178" i="12"/>
  <c r="BG177" i="12"/>
  <c r="BN176" i="12"/>
  <c r="BP173" i="12"/>
  <c r="AZ173" i="12"/>
  <c r="BT168" i="12"/>
  <c r="BL168" i="12"/>
  <c r="BD168" i="12"/>
  <c r="BR166" i="12"/>
  <c r="BN166" i="12"/>
  <c r="BB166" i="12"/>
  <c r="BM164" i="12"/>
  <c r="BE164" i="12"/>
  <c r="BA164" i="12"/>
  <c r="BN163" i="12"/>
  <c r="BJ163" i="12"/>
  <c r="BB163" i="12"/>
  <c r="BG216" i="12"/>
  <c r="BJ211" i="12"/>
  <c r="BT209" i="12"/>
  <c r="BH209" i="12"/>
  <c r="BM205" i="12"/>
  <c r="BE205" i="12"/>
  <c r="BV201" i="12"/>
  <c r="BJ201" i="12"/>
  <c r="BO196" i="12"/>
  <c r="BP192" i="12"/>
  <c r="BL192" i="12"/>
  <c r="AZ192" i="12"/>
  <c r="BQ183" i="12"/>
  <c r="BI183" i="12"/>
  <c r="BK173" i="12"/>
  <c r="BP167" i="12"/>
  <c r="BD167" i="12"/>
  <c r="BO646" i="12"/>
  <c r="BG646" i="12"/>
  <c r="BM647" i="12"/>
  <c r="BN646" i="12"/>
  <c r="BJ646" i="12"/>
  <c r="BF646" i="12"/>
  <c r="BB646" i="12"/>
  <c r="BK645" i="12"/>
  <c r="BG645" i="12"/>
  <c r="BC645" i="12"/>
  <c r="BQ642" i="12"/>
  <c r="BS637" i="12"/>
  <c r="BO637" i="12"/>
  <c r="BK637" i="12"/>
  <c r="BG637" i="12"/>
  <c r="BC637" i="12"/>
  <c r="BS633" i="12"/>
  <c r="BL632" i="12"/>
  <c r="BH632" i="12"/>
  <c r="BD632" i="12"/>
  <c r="AZ632" i="12"/>
  <c r="BR626" i="12"/>
  <c r="BN626" i="12"/>
  <c r="BU623" i="12"/>
  <c r="BR622" i="12"/>
  <c r="BQ621" i="12"/>
  <c r="BT619" i="12"/>
  <c r="BP619" i="12"/>
  <c r="BQ598" i="12"/>
  <c r="BN593" i="12"/>
  <c r="BK587" i="12"/>
  <c r="BG587" i="12"/>
  <c r="BC587" i="12"/>
  <c r="BV575" i="12"/>
  <c r="BR575" i="12"/>
  <c r="BN575" i="12"/>
  <c r="BJ575" i="12"/>
  <c r="BF575" i="12"/>
  <c r="BB575" i="12"/>
  <c r="BT573" i="12"/>
  <c r="BP573" i="12"/>
  <c r="BL573" i="12"/>
  <c r="BH573" i="12"/>
  <c r="BD573" i="12"/>
  <c r="AZ573" i="12"/>
  <c r="BS568" i="12"/>
  <c r="BO568" i="12"/>
  <c r="BK568" i="12"/>
  <c r="BG568" i="12"/>
  <c r="BC568" i="12"/>
  <c r="BU566" i="12"/>
  <c r="BQ566" i="12"/>
  <c r="BM566" i="12"/>
  <c r="BI566" i="12"/>
  <c r="BE566" i="12"/>
  <c r="BA566" i="12"/>
  <c r="BV559" i="12"/>
  <c r="BR559" i="12"/>
  <c r="BN559" i="12"/>
  <c r="BJ559" i="12"/>
  <c r="BF559" i="12"/>
  <c r="BB559" i="12"/>
  <c r="BT557" i="12"/>
  <c r="BP557" i="12"/>
  <c r="BL557" i="12"/>
  <c r="BH557" i="12"/>
  <c r="BD557" i="12"/>
  <c r="AZ557" i="12"/>
  <c r="BS552" i="12"/>
  <c r="BO552" i="12"/>
  <c r="BK552" i="12"/>
  <c r="BG552" i="12"/>
  <c r="BC552" i="12"/>
  <c r="BU550" i="12"/>
  <c r="BQ550" i="12"/>
  <c r="BM550" i="12"/>
  <c r="BI550" i="12"/>
  <c r="BE550" i="12"/>
  <c r="BA550" i="12"/>
  <c r="BR637" i="12"/>
  <c r="BN637" i="12"/>
  <c r="BJ637" i="12"/>
  <c r="BF637" i="12"/>
  <c r="BB637" i="12"/>
  <c r="BO632" i="12"/>
  <c r="BK632" i="12"/>
  <c r="BG632" i="12"/>
  <c r="BC632" i="12"/>
  <c r="BM626" i="12"/>
  <c r="BH613" i="12"/>
  <c r="BM593" i="12"/>
  <c r="BO589" i="12"/>
  <c r="BJ584" i="12"/>
  <c r="BF584" i="12"/>
  <c r="BB584" i="12"/>
  <c r="BM582" i="12"/>
  <c r="BI582" i="12"/>
  <c r="BE582" i="12"/>
  <c r="BA582" i="12"/>
  <c r="BV571" i="12"/>
  <c r="BR571" i="12"/>
  <c r="BN571" i="12"/>
  <c r="BJ571" i="12"/>
  <c r="BF571" i="12"/>
  <c r="BB571" i="12"/>
  <c r="BT569" i="12"/>
  <c r="BP569" i="12"/>
  <c r="BL569" i="12"/>
  <c r="BH569" i="12"/>
  <c r="BD569" i="12"/>
  <c r="AZ569" i="12"/>
  <c r="BS564" i="12"/>
  <c r="BO564" i="12"/>
  <c r="BK564" i="12"/>
  <c r="BG564" i="12"/>
  <c r="BC564" i="12"/>
  <c r="BU562" i="12"/>
  <c r="BQ562" i="12"/>
  <c r="BM562" i="12"/>
  <c r="BI562" i="12"/>
  <c r="BE562" i="12"/>
  <c r="BA562" i="12"/>
  <c r="BV555" i="12"/>
  <c r="BR555" i="12"/>
  <c r="BN555" i="12"/>
  <c r="BJ555" i="12"/>
  <c r="BF555" i="12"/>
  <c r="BB555" i="12"/>
  <c r="BT553" i="12"/>
  <c r="BP553" i="12"/>
  <c r="BL553" i="12"/>
  <c r="BH553" i="12"/>
  <c r="BD553" i="12"/>
  <c r="AZ553" i="12"/>
  <c r="BI548" i="12"/>
  <c r="BV546" i="12"/>
  <c r="BR546" i="12"/>
  <c r="BN546" i="12"/>
  <c r="BJ546" i="12"/>
  <c r="BF546" i="12"/>
  <c r="BB546" i="12"/>
  <c r="BL647" i="12"/>
  <c r="BQ645" i="12"/>
  <c r="BM644" i="12"/>
  <c r="BI644" i="12"/>
  <c r="BE644" i="12"/>
  <c r="BA644" i="12"/>
  <c r="BN643" i="12"/>
  <c r="BJ643" i="12"/>
  <c r="BF643" i="12"/>
  <c r="BB643" i="12"/>
  <c r="BU639" i="12"/>
  <c r="BQ639" i="12"/>
  <c r="BM639" i="12"/>
  <c r="BN630" i="12"/>
  <c r="BF630" i="12"/>
  <c r="BS624" i="12"/>
  <c r="BO624" i="12"/>
  <c r="BK624" i="12"/>
  <c r="BG624" i="12"/>
  <c r="BC624" i="12"/>
  <c r="BQ620" i="12"/>
  <c r="BO612" i="12"/>
  <c r="BS603" i="12"/>
  <c r="BP599" i="12"/>
  <c r="BS594" i="12"/>
  <c r="BN590" i="12"/>
  <c r="BQ580" i="12"/>
  <c r="BS576" i="12"/>
  <c r="BO576" i="12"/>
  <c r="BK576" i="12"/>
  <c r="BG576" i="12"/>
  <c r="BC576" i="12"/>
  <c r="BU574" i="12"/>
  <c r="BQ574" i="12"/>
  <c r="BM574" i="12"/>
  <c r="BI574" i="12"/>
  <c r="BE574" i="12"/>
  <c r="BA574" i="12"/>
  <c r="BV567" i="12"/>
  <c r="BR567" i="12"/>
  <c r="BN567" i="12"/>
  <c r="BJ567" i="12"/>
  <c r="BF567" i="12"/>
  <c r="BB567" i="12"/>
  <c r="BT565" i="12"/>
  <c r="BP565" i="12"/>
  <c r="BL565" i="12"/>
  <c r="BH565" i="12"/>
  <c r="BD565" i="12"/>
  <c r="AZ565" i="12"/>
  <c r="BS560" i="12"/>
  <c r="BO560" i="12"/>
  <c r="BK560" i="12"/>
  <c r="BG560" i="12"/>
  <c r="BC560" i="12"/>
  <c r="BU558" i="12"/>
  <c r="BQ558" i="12"/>
  <c r="BM558" i="12"/>
  <c r="BI558" i="12"/>
  <c r="BE558" i="12"/>
  <c r="BA558" i="12"/>
  <c r="BV551" i="12"/>
  <c r="BR551" i="12"/>
  <c r="BN551" i="12"/>
  <c r="BJ551" i="12"/>
  <c r="BF551" i="12"/>
  <c r="BB551" i="12"/>
  <c r="BT549" i="12"/>
  <c r="BP549" i="12"/>
  <c r="BL549" i="12"/>
  <c r="BH549" i="12"/>
  <c r="BD549" i="12"/>
  <c r="AZ549" i="12"/>
  <c r="BD548" i="12"/>
  <c r="BU546" i="12"/>
  <c r="BE546" i="12"/>
  <c r="BG545" i="12"/>
  <c r="BS646" i="12"/>
  <c r="BK646" i="12"/>
  <c r="BC646" i="12"/>
  <c r="BL645" i="12"/>
  <c r="BH645" i="12"/>
  <c r="BD645" i="12"/>
  <c r="AZ645" i="12"/>
  <c r="BP644" i="12"/>
  <c r="BL644" i="12"/>
  <c r="BH644" i="12"/>
  <c r="BD644" i="12"/>
  <c r="AZ644" i="12"/>
  <c r="BM643" i="12"/>
  <c r="BI643" i="12"/>
  <c r="BE643" i="12"/>
  <c r="BA643" i="12"/>
  <c r="BT639" i="12"/>
  <c r="BL639" i="12"/>
  <c r="BR636" i="12"/>
  <c r="BQ635" i="12"/>
  <c r="BU627" i="12"/>
  <c r="BS626" i="12"/>
  <c r="BU625" i="12"/>
  <c r="BL620" i="12"/>
  <c r="BH620" i="12"/>
  <c r="BD620" i="12"/>
  <c r="AZ620" i="12"/>
  <c r="BU619" i="12"/>
  <c r="BG614" i="12"/>
  <c r="BC614" i="12"/>
  <c r="BQ604" i="12"/>
  <c r="BN597" i="12"/>
  <c r="BN591" i="12"/>
  <c r="BU588" i="12"/>
  <c r="BM588" i="12"/>
  <c r="BT580" i="12"/>
  <c r="BL577" i="12"/>
  <c r="BH577" i="12"/>
  <c r="BD577" i="12"/>
  <c r="AZ577" i="12"/>
  <c r="BS572" i="12"/>
  <c r="BO572" i="12"/>
  <c r="BK572" i="12"/>
  <c r="BG572" i="12"/>
  <c r="BC572" i="12"/>
  <c r="BU570" i="12"/>
  <c r="BQ570" i="12"/>
  <c r="BM570" i="12"/>
  <c r="BI570" i="12"/>
  <c r="BE570" i="12"/>
  <c r="BA570" i="12"/>
  <c r="BV563" i="12"/>
  <c r="BR563" i="12"/>
  <c r="BN563" i="12"/>
  <c r="BJ563" i="12"/>
  <c r="BF563" i="12"/>
  <c r="BB563" i="12"/>
  <c r="BT561" i="12"/>
  <c r="BP561" i="12"/>
  <c r="BL561" i="12"/>
  <c r="BH561" i="12"/>
  <c r="BD561" i="12"/>
  <c r="AZ561" i="12"/>
  <c r="BS556" i="12"/>
  <c r="BO556" i="12"/>
  <c r="BK556" i="12"/>
  <c r="BG556" i="12"/>
  <c r="BC556" i="12"/>
  <c r="BU554" i="12"/>
  <c r="BQ554" i="12"/>
  <c r="BM554" i="12"/>
  <c r="BI554" i="12"/>
  <c r="BE554" i="12"/>
  <c r="BA554" i="12"/>
  <c r="BS548" i="12"/>
  <c r="BO548" i="12"/>
  <c r="BK548" i="12"/>
  <c r="BG548" i="12"/>
  <c r="BC548" i="12"/>
  <c r="BP546" i="12"/>
  <c r="AZ546" i="12"/>
  <c r="BR545" i="12"/>
  <c r="BT544" i="12"/>
  <c r="BP544" i="12"/>
  <c r="BL544" i="12"/>
  <c r="BH544" i="12"/>
  <c r="BD544" i="12"/>
  <c r="AZ544" i="12"/>
  <c r="BS538" i="12"/>
  <c r="BO538" i="12"/>
  <c r="BK538" i="12"/>
  <c r="BG538" i="12"/>
  <c r="BC538" i="12"/>
  <c r="BU536" i="12"/>
  <c r="BQ536" i="12"/>
  <c r="BM536" i="12"/>
  <c r="BI536" i="12"/>
  <c r="BE536" i="12"/>
  <c r="BA536" i="12"/>
  <c r="BV529" i="12"/>
  <c r="BR529" i="12"/>
  <c r="BN529" i="12"/>
  <c r="BJ529" i="12"/>
  <c r="BF529" i="12"/>
  <c r="BB529" i="12"/>
  <c r="BT527" i="12"/>
  <c r="BP527" i="12"/>
  <c r="BL527" i="12"/>
  <c r="BH527" i="12"/>
  <c r="BD527" i="12"/>
  <c r="AZ527" i="12"/>
  <c r="BS522" i="12"/>
  <c r="BO522" i="12"/>
  <c r="BK522" i="12"/>
  <c r="BG522" i="12"/>
  <c r="BC522" i="12"/>
  <c r="BU520" i="12"/>
  <c r="BQ520" i="12"/>
  <c r="BM520" i="12"/>
  <c r="BI520" i="12"/>
  <c r="BE520" i="12"/>
  <c r="BA520" i="12"/>
  <c r="BV512" i="12"/>
  <c r="BR512" i="12"/>
  <c r="BN512" i="12"/>
  <c r="BJ512" i="12"/>
  <c r="BF512" i="12"/>
  <c r="BB512" i="12"/>
  <c r="BT507" i="12"/>
  <c r="BP507" i="12"/>
  <c r="BL507" i="12"/>
  <c r="BH507" i="12"/>
  <c r="BD507" i="12"/>
  <c r="AZ507" i="12"/>
  <c r="BS500" i="12"/>
  <c r="BO500" i="12"/>
  <c r="BK500" i="12"/>
  <c r="BG500" i="12"/>
  <c r="BC500" i="12"/>
  <c r="BS492" i="12"/>
  <c r="BO492" i="12"/>
  <c r="BK492" i="12"/>
  <c r="BG492" i="12"/>
  <c r="BC492" i="12"/>
  <c r="BV491" i="12"/>
  <c r="BR491" i="12"/>
  <c r="BN491" i="12"/>
  <c r="BJ491" i="12"/>
  <c r="BF491" i="12"/>
  <c r="BB491" i="12"/>
  <c r="BU488" i="12"/>
  <c r="BQ488" i="12"/>
  <c r="BM488" i="12"/>
  <c r="BI488" i="12"/>
  <c r="BE488" i="12"/>
  <c r="BT487" i="12"/>
  <c r="BP487" i="12"/>
  <c r="BL487" i="12"/>
  <c r="BH487" i="12"/>
  <c r="BD487" i="12"/>
  <c r="BS484" i="12"/>
  <c r="BO484" i="12"/>
  <c r="BK484" i="12"/>
  <c r="BG484" i="12"/>
  <c r="BC484" i="12"/>
  <c r="BV483" i="12"/>
  <c r="BR483" i="12"/>
  <c r="BN483" i="12"/>
  <c r="BJ483" i="12"/>
  <c r="BF483" i="12"/>
  <c r="BB483" i="12"/>
  <c r="BU480" i="12"/>
  <c r="BQ480" i="12"/>
  <c r="BM480" i="12"/>
  <c r="BI480" i="12"/>
  <c r="BE480" i="12"/>
  <c r="BA480" i="12"/>
  <c r="BT479" i="12"/>
  <c r="BP479" i="12"/>
  <c r="BL479" i="12"/>
  <c r="BH479" i="12"/>
  <c r="BD479" i="12"/>
  <c r="AZ479" i="12"/>
  <c r="BS475" i="12"/>
  <c r="BO475" i="12"/>
  <c r="BK475" i="12"/>
  <c r="BG475" i="12"/>
  <c r="BC475" i="12"/>
  <c r="BV474" i="12"/>
  <c r="BR474" i="12"/>
  <c r="BN474" i="12"/>
  <c r="BJ474" i="12"/>
  <c r="BF474" i="12"/>
  <c r="BB474" i="12"/>
  <c r="BU471" i="12"/>
  <c r="BQ471" i="12"/>
  <c r="BM471" i="12"/>
  <c r="BI471" i="12"/>
  <c r="BE471" i="12"/>
  <c r="BA471" i="12"/>
  <c r="BT470" i="12"/>
  <c r="BP470" i="12"/>
  <c r="BL470" i="12"/>
  <c r="BH470" i="12"/>
  <c r="BD470" i="12"/>
  <c r="AZ470" i="12"/>
  <c r="BU467" i="12"/>
  <c r="BQ467" i="12"/>
  <c r="BM467" i="12"/>
  <c r="BI467" i="12"/>
  <c r="BE467" i="12"/>
  <c r="BA467" i="12"/>
  <c r="BS465" i="12"/>
  <c r="BO465" i="12"/>
  <c r="BK465" i="12"/>
  <c r="BG465" i="12"/>
  <c r="BC465" i="12"/>
  <c r="BT461" i="12"/>
  <c r="BP461" i="12"/>
  <c r="BH461" i="12"/>
  <c r="BD461" i="12"/>
  <c r="AZ461" i="12"/>
  <c r="BV459" i="12"/>
  <c r="BR459" i="12"/>
  <c r="BN459" i="12"/>
  <c r="BF459" i="12"/>
  <c r="BV542" i="12"/>
  <c r="BR542" i="12"/>
  <c r="BN542" i="12"/>
  <c r="BJ542" i="12"/>
  <c r="BF542" i="12"/>
  <c r="BB542" i="12"/>
  <c r="BT539" i="12"/>
  <c r="BP539" i="12"/>
  <c r="BL539" i="12"/>
  <c r="BH539" i="12"/>
  <c r="BD539" i="12"/>
  <c r="AZ539" i="12"/>
  <c r="BS534" i="12"/>
  <c r="BO534" i="12"/>
  <c r="BK534" i="12"/>
  <c r="BG534" i="12"/>
  <c r="BC534" i="12"/>
  <c r="BU532" i="12"/>
  <c r="BQ532" i="12"/>
  <c r="BM532" i="12"/>
  <c r="BI532" i="12"/>
  <c r="BE532" i="12"/>
  <c r="BA532" i="12"/>
  <c r="BV525" i="12"/>
  <c r="BR525" i="12"/>
  <c r="BN525" i="12"/>
  <c r="BJ525" i="12"/>
  <c r="BF525" i="12"/>
  <c r="BB525" i="12"/>
  <c r="BT523" i="12"/>
  <c r="BP523" i="12"/>
  <c r="BL523" i="12"/>
  <c r="BH523" i="12"/>
  <c r="BD523" i="12"/>
  <c r="AZ523" i="12"/>
  <c r="BS518" i="12"/>
  <c r="BO518" i="12"/>
  <c r="BK518" i="12"/>
  <c r="BG518" i="12"/>
  <c r="BC518" i="12"/>
  <c r="BU516" i="12"/>
  <c r="BQ516" i="12"/>
  <c r="BM516" i="12"/>
  <c r="BI516" i="12"/>
  <c r="BE516" i="12"/>
  <c r="BA516" i="12"/>
  <c r="BV505" i="12"/>
  <c r="BR505" i="12"/>
  <c r="BN505" i="12"/>
  <c r="BJ505" i="12"/>
  <c r="BF505" i="12"/>
  <c r="BB505" i="12"/>
  <c r="BT503" i="12"/>
  <c r="BP503" i="12"/>
  <c r="BL503" i="12"/>
  <c r="BH503" i="12"/>
  <c r="BD503" i="12"/>
  <c r="AZ503" i="12"/>
  <c r="BS496" i="12"/>
  <c r="BO496" i="12"/>
  <c r="BK496" i="12"/>
  <c r="BG496" i="12"/>
  <c r="BV495" i="12"/>
  <c r="BR495" i="12"/>
  <c r="BN495" i="12"/>
  <c r="BJ495" i="12"/>
  <c r="BU490" i="12"/>
  <c r="BQ490" i="12"/>
  <c r="BM490" i="12"/>
  <c r="BI490" i="12"/>
  <c r="BE490" i="12"/>
  <c r="BA490" i="12"/>
  <c r="BT489" i="12"/>
  <c r="BP489" i="12"/>
  <c r="BL489" i="12"/>
  <c r="BH489" i="12"/>
  <c r="BD489" i="12"/>
  <c r="AZ489" i="12"/>
  <c r="BS486" i="12"/>
  <c r="BO486" i="12"/>
  <c r="BK486" i="12"/>
  <c r="BG486" i="12"/>
  <c r="BC486" i="12"/>
  <c r="BV485" i="12"/>
  <c r="BR485" i="12"/>
  <c r="BN485" i="12"/>
  <c r="BJ485" i="12"/>
  <c r="BF485" i="12"/>
  <c r="BU482" i="12"/>
  <c r="BQ482" i="12"/>
  <c r="BM482" i="12"/>
  <c r="BI482" i="12"/>
  <c r="BE482" i="12"/>
  <c r="BA482" i="12"/>
  <c r="BT481" i="12"/>
  <c r="BP481" i="12"/>
  <c r="BL481" i="12"/>
  <c r="BH481" i="12"/>
  <c r="BD481" i="12"/>
  <c r="AZ481" i="12"/>
  <c r="BS478" i="12"/>
  <c r="BO478" i="12"/>
  <c r="BK478" i="12"/>
  <c r="BG478" i="12"/>
  <c r="BC478" i="12"/>
  <c r="BV476" i="12"/>
  <c r="BR476" i="12"/>
  <c r="BN476" i="12"/>
  <c r="BJ476" i="12"/>
  <c r="BF476" i="12"/>
  <c r="BB476" i="12"/>
  <c r="BU473" i="12"/>
  <c r="BQ473" i="12"/>
  <c r="BM473" i="12"/>
  <c r="BI473" i="12"/>
  <c r="BE473" i="12"/>
  <c r="BA473" i="12"/>
  <c r="BT472" i="12"/>
  <c r="BP472" i="12"/>
  <c r="BL472" i="12"/>
  <c r="BH472" i="12"/>
  <c r="BD472" i="12"/>
  <c r="AZ472" i="12"/>
  <c r="BS469" i="12"/>
  <c r="BO469" i="12"/>
  <c r="BK469" i="12"/>
  <c r="BG469" i="12"/>
  <c r="BC469" i="12"/>
  <c r="BV468" i="12"/>
  <c r="BR468" i="12"/>
  <c r="BN468" i="12"/>
  <c r="BJ468" i="12"/>
  <c r="BF468" i="12"/>
  <c r="BB468" i="12"/>
  <c r="BH467" i="12"/>
  <c r="AZ467" i="12"/>
  <c r="BV464" i="12"/>
  <c r="BR464" i="12"/>
  <c r="BN464" i="12"/>
  <c r="BJ464" i="12"/>
  <c r="BF464" i="12"/>
  <c r="BB464" i="12"/>
  <c r="BR462" i="12"/>
  <c r="BN462" i="12"/>
  <c r="BF462" i="12"/>
  <c r="BB462" i="12"/>
  <c r="BU460" i="12"/>
  <c r="BQ460" i="12"/>
  <c r="BI460" i="12"/>
  <c r="BE460" i="12"/>
  <c r="BA460" i="12"/>
  <c r="BU545" i="12"/>
  <c r="BQ545" i="12"/>
  <c r="BM545" i="12"/>
  <c r="BI545" i="12"/>
  <c r="BE545" i="12"/>
  <c r="BA545" i="12"/>
  <c r="BV537" i="12"/>
  <c r="BR537" i="12"/>
  <c r="BN537" i="12"/>
  <c r="BJ537" i="12"/>
  <c r="BF537" i="12"/>
  <c r="BB537" i="12"/>
  <c r="BT535" i="12"/>
  <c r="BP535" i="12"/>
  <c r="BL535" i="12"/>
  <c r="BH535" i="12"/>
  <c r="BD535" i="12"/>
  <c r="AZ535" i="12"/>
  <c r="BS530" i="12"/>
  <c r="BO530" i="12"/>
  <c r="BK530" i="12"/>
  <c r="BG530" i="12"/>
  <c r="BC530" i="12"/>
  <c r="BU528" i="12"/>
  <c r="BQ528" i="12"/>
  <c r="BM528" i="12"/>
  <c r="BI528" i="12"/>
  <c r="BE528" i="12"/>
  <c r="BA528" i="12"/>
  <c r="BV521" i="12"/>
  <c r="BR521" i="12"/>
  <c r="BN521" i="12"/>
  <c r="BJ521" i="12"/>
  <c r="BF521" i="12"/>
  <c r="BB521" i="12"/>
  <c r="BT519" i="12"/>
  <c r="BP519" i="12"/>
  <c r="BL519" i="12"/>
  <c r="BH519" i="12"/>
  <c r="BD519" i="12"/>
  <c r="AZ519" i="12"/>
  <c r="BS513" i="12"/>
  <c r="BO513" i="12"/>
  <c r="BK513" i="12"/>
  <c r="BG513" i="12"/>
  <c r="BC513" i="12"/>
  <c r="BU508" i="12"/>
  <c r="BQ508" i="12"/>
  <c r="BM508" i="12"/>
  <c r="BI508" i="12"/>
  <c r="BE508" i="12"/>
  <c r="BA508" i="12"/>
  <c r="BV499" i="12"/>
  <c r="BR499" i="12"/>
  <c r="BN499" i="12"/>
  <c r="BJ499" i="12"/>
  <c r="BF499" i="12"/>
  <c r="BB499" i="12"/>
  <c r="BU492" i="12"/>
  <c r="BQ492" i="12"/>
  <c r="BM492" i="12"/>
  <c r="BI492" i="12"/>
  <c r="BT491" i="12"/>
  <c r="BP491" i="12"/>
  <c r="BL491" i="12"/>
  <c r="BH491" i="12"/>
  <c r="BD491" i="12"/>
  <c r="BS488" i="12"/>
  <c r="BO488" i="12"/>
  <c r="BK488" i="12"/>
  <c r="BG488" i="12"/>
  <c r="BC488" i="12"/>
  <c r="BV487" i="12"/>
  <c r="BR487" i="12"/>
  <c r="BN487" i="12"/>
  <c r="BJ487" i="12"/>
  <c r="BF487" i="12"/>
  <c r="BB487" i="12"/>
  <c r="BU484" i="12"/>
  <c r="BQ484" i="12"/>
  <c r="BM484" i="12"/>
  <c r="BI484" i="12"/>
  <c r="BE484" i="12"/>
  <c r="BA484" i="12"/>
  <c r="BT483" i="12"/>
  <c r="BP483" i="12"/>
  <c r="BL483" i="12"/>
  <c r="BH483" i="12"/>
  <c r="BD483" i="12"/>
  <c r="BS480" i="12"/>
  <c r="BO480" i="12"/>
  <c r="BK480" i="12"/>
  <c r="BG480" i="12"/>
  <c r="BC480" i="12"/>
  <c r="BV479" i="12"/>
  <c r="BR479" i="12"/>
  <c r="BN479" i="12"/>
  <c r="BJ479" i="12"/>
  <c r="BF479" i="12"/>
  <c r="BB479" i="12"/>
  <c r="BU475" i="12"/>
  <c r="BQ475" i="12"/>
  <c r="BM475" i="12"/>
  <c r="BI475" i="12"/>
  <c r="BE475" i="12"/>
  <c r="BA475" i="12"/>
  <c r="BT474" i="12"/>
  <c r="BP474" i="12"/>
  <c r="BL474" i="12"/>
  <c r="BH474" i="12"/>
  <c r="BD474" i="12"/>
  <c r="AZ474" i="12"/>
  <c r="BS471" i="12"/>
  <c r="BO471" i="12"/>
  <c r="BK471" i="12"/>
  <c r="BG471" i="12"/>
  <c r="BC471" i="12"/>
  <c r="BV470" i="12"/>
  <c r="BR470" i="12"/>
  <c r="BN470" i="12"/>
  <c r="BJ470" i="12"/>
  <c r="BF470" i="12"/>
  <c r="BB470" i="12"/>
  <c r="BT466" i="12"/>
  <c r="BP466" i="12"/>
  <c r="BL466" i="12"/>
  <c r="BH466" i="12"/>
  <c r="BD466" i="12"/>
  <c r="AZ466" i="12"/>
  <c r="BS543" i="12"/>
  <c r="BO543" i="12"/>
  <c r="BK543" i="12"/>
  <c r="BG543" i="12"/>
  <c r="BC543" i="12"/>
  <c r="BU541" i="12"/>
  <c r="BQ541" i="12"/>
  <c r="BM541" i="12"/>
  <c r="BI541" i="12"/>
  <c r="BE541" i="12"/>
  <c r="BA541" i="12"/>
  <c r="BV533" i="12"/>
  <c r="BR533" i="12"/>
  <c r="BN533" i="12"/>
  <c r="BJ533" i="12"/>
  <c r="BF533" i="12"/>
  <c r="BB533" i="12"/>
  <c r="BT531" i="12"/>
  <c r="BP531" i="12"/>
  <c r="BL531" i="12"/>
  <c r="BH531" i="12"/>
  <c r="BD531" i="12"/>
  <c r="AZ531" i="12"/>
  <c r="BS526" i="12"/>
  <c r="BO526" i="12"/>
  <c r="BK526" i="12"/>
  <c r="BG526" i="12"/>
  <c r="BC526" i="12"/>
  <c r="BU524" i="12"/>
  <c r="BQ524" i="12"/>
  <c r="BM524" i="12"/>
  <c r="BI524" i="12"/>
  <c r="BE524" i="12"/>
  <c r="BA524" i="12"/>
  <c r="BV517" i="12"/>
  <c r="BR517" i="12"/>
  <c r="BN517" i="12"/>
  <c r="BJ517" i="12"/>
  <c r="BF517" i="12"/>
  <c r="BB517" i="12"/>
  <c r="BT514" i="12"/>
  <c r="BP514" i="12"/>
  <c r="BL514" i="12"/>
  <c r="BH514" i="12"/>
  <c r="BD514" i="12"/>
  <c r="AZ514" i="12"/>
  <c r="BS506" i="12"/>
  <c r="BO506" i="12"/>
  <c r="BK506" i="12"/>
  <c r="BG506" i="12"/>
  <c r="BC506" i="12"/>
  <c r="BU504" i="12"/>
  <c r="BQ504" i="12"/>
  <c r="BM504" i="12"/>
  <c r="BI504" i="12"/>
  <c r="BE504" i="12"/>
  <c r="BA504" i="12"/>
  <c r="BU496" i="12"/>
  <c r="BQ496" i="12"/>
  <c r="BM496" i="12"/>
  <c r="BI496" i="12"/>
  <c r="BE496" i="12"/>
  <c r="BA496" i="12"/>
  <c r="BT495" i="12"/>
  <c r="BP495" i="12"/>
  <c r="BL495" i="12"/>
  <c r="BH495" i="12"/>
  <c r="BD495" i="12"/>
  <c r="AZ495" i="12"/>
  <c r="BS490" i="12"/>
  <c r="BO490" i="12"/>
  <c r="BK490" i="12"/>
  <c r="BG490" i="12"/>
  <c r="BC490" i="12"/>
  <c r="BV489" i="12"/>
  <c r="BR489" i="12"/>
  <c r="BN489" i="12"/>
  <c r="BJ489" i="12"/>
  <c r="BF489" i="12"/>
  <c r="BU486" i="12"/>
  <c r="BQ486" i="12"/>
  <c r="BM486" i="12"/>
  <c r="BI486" i="12"/>
  <c r="BE486" i="12"/>
  <c r="BA486" i="12"/>
  <c r="BT485" i="12"/>
  <c r="BP485" i="12"/>
  <c r="BL485" i="12"/>
  <c r="BH485" i="12"/>
  <c r="BD485" i="12"/>
  <c r="AZ485" i="12"/>
  <c r="BS482" i="12"/>
  <c r="BO482" i="12"/>
  <c r="BK482" i="12"/>
  <c r="BG482" i="12"/>
  <c r="BC482" i="12"/>
  <c r="BV481" i="12"/>
  <c r="BR481" i="12"/>
  <c r="BN481" i="12"/>
  <c r="BJ481" i="12"/>
  <c r="BF481" i="12"/>
  <c r="BU478" i="12"/>
  <c r="BQ478" i="12"/>
  <c r="BM478" i="12"/>
  <c r="BI478" i="12"/>
  <c r="BE478" i="12"/>
  <c r="BA478" i="12"/>
  <c r="BT476" i="12"/>
  <c r="BP476" i="12"/>
  <c r="BL476" i="12"/>
  <c r="BH476" i="12"/>
  <c r="BD476" i="12"/>
  <c r="AZ476" i="12"/>
  <c r="BS473" i="12"/>
  <c r="BO473" i="12"/>
  <c r="BK473" i="12"/>
  <c r="BG473" i="12"/>
  <c r="BC473" i="12"/>
  <c r="BV472" i="12"/>
  <c r="BR472" i="12"/>
  <c r="BN472" i="12"/>
  <c r="BJ472" i="12"/>
  <c r="BF472" i="12"/>
  <c r="BB472" i="12"/>
  <c r="BU469" i="12"/>
  <c r="BQ469" i="12"/>
  <c r="BM469" i="12"/>
  <c r="BI469" i="12"/>
  <c r="BE469" i="12"/>
  <c r="BA469" i="12"/>
  <c r="BT468" i="12"/>
  <c r="BP468" i="12"/>
  <c r="BL468" i="12"/>
  <c r="BH468" i="12"/>
  <c r="BD468" i="12"/>
  <c r="AZ468" i="12"/>
  <c r="BO466" i="12"/>
  <c r="BG466" i="12"/>
  <c r="BR463" i="12"/>
  <c r="BJ463" i="12"/>
  <c r="BB463" i="12"/>
  <c r="BS467" i="12"/>
  <c r="BO467" i="12"/>
  <c r="BK467" i="12"/>
  <c r="BG467" i="12"/>
  <c r="BC467" i="12"/>
  <c r="BV466" i="12"/>
  <c r="BR466" i="12"/>
  <c r="BN466" i="12"/>
  <c r="BJ466" i="12"/>
  <c r="BF466" i="12"/>
  <c r="BB466" i="12"/>
  <c r="BU463" i="12"/>
  <c r="BQ463" i="12"/>
  <c r="BM463" i="12"/>
  <c r="BI463" i="12"/>
  <c r="BE463" i="12"/>
  <c r="BA463" i="12"/>
  <c r="BS461" i="12"/>
  <c r="BO461" i="12"/>
  <c r="BK461" i="12"/>
  <c r="BG461" i="12"/>
  <c r="BC461" i="12"/>
  <c r="BU459" i="12"/>
  <c r="BQ459" i="12"/>
  <c r="BM459" i="12"/>
  <c r="BI459" i="12"/>
  <c r="BE459" i="12"/>
  <c r="BA459" i="12"/>
  <c r="BT458" i="12"/>
  <c r="BV449" i="12"/>
  <c r="BR449" i="12"/>
  <c r="BN449" i="12"/>
  <c r="BJ449" i="12"/>
  <c r="BF449" i="12"/>
  <c r="BB449" i="12"/>
  <c r="BT447" i="12"/>
  <c r="BP447" i="12"/>
  <c r="BL447" i="12"/>
  <c r="BH447" i="12"/>
  <c r="BD447" i="12"/>
  <c r="AZ447" i="12"/>
  <c r="BS442" i="12"/>
  <c r="BO442" i="12"/>
  <c r="BK442" i="12"/>
  <c r="BG442" i="12"/>
  <c r="BC442" i="12"/>
  <c r="BU440" i="12"/>
  <c r="BQ440" i="12"/>
  <c r="BM440" i="12"/>
  <c r="BI440" i="12"/>
  <c r="BE440" i="12"/>
  <c r="BA440" i="12"/>
  <c r="BR438" i="12"/>
  <c r="BB438" i="12"/>
  <c r="BT437" i="12"/>
  <c r="BH437" i="12"/>
  <c r="BD437" i="12"/>
  <c r="BU432" i="12"/>
  <c r="BQ432" i="12"/>
  <c r="BM432" i="12"/>
  <c r="BI432" i="12"/>
  <c r="BE432" i="12"/>
  <c r="BA432" i="12"/>
  <c r="BV431" i="12"/>
  <c r="BR431" i="12"/>
  <c r="BN431" i="12"/>
  <c r="BF431" i="12"/>
  <c r="BB431" i="12"/>
  <c r="BV428" i="12"/>
  <c r="BR428" i="12"/>
  <c r="BN428" i="12"/>
  <c r="BF428" i="12"/>
  <c r="BB428" i="12"/>
  <c r="BT420" i="12"/>
  <c r="BP420" i="12"/>
  <c r="BH420" i="12"/>
  <c r="BD420" i="12"/>
  <c r="AZ420" i="12"/>
  <c r="BU465" i="12"/>
  <c r="BQ465" i="12"/>
  <c r="BM465" i="12"/>
  <c r="BI465" i="12"/>
  <c r="BE465" i="12"/>
  <c r="BA465" i="12"/>
  <c r="BT464" i="12"/>
  <c r="BP464" i="12"/>
  <c r="BL464" i="12"/>
  <c r="BH464" i="12"/>
  <c r="BD464" i="12"/>
  <c r="AZ464" i="12"/>
  <c r="BT462" i="12"/>
  <c r="BP462" i="12"/>
  <c r="BL462" i="12"/>
  <c r="BH462" i="12"/>
  <c r="BD462" i="12"/>
  <c r="AZ462" i="12"/>
  <c r="BS454" i="12"/>
  <c r="BO454" i="12"/>
  <c r="BK454" i="12"/>
  <c r="BG454" i="12"/>
  <c r="BC454" i="12"/>
  <c r="BU452" i="12"/>
  <c r="BQ452" i="12"/>
  <c r="BM452" i="12"/>
  <c r="BI452" i="12"/>
  <c r="BE452" i="12"/>
  <c r="BA452" i="12"/>
  <c r="BV445" i="12"/>
  <c r="BR445" i="12"/>
  <c r="BN445" i="12"/>
  <c r="BJ445" i="12"/>
  <c r="BF445" i="12"/>
  <c r="BB445" i="12"/>
  <c r="BT443" i="12"/>
  <c r="BP443" i="12"/>
  <c r="BL443" i="12"/>
  <c r="BH443" i="12"/>
  <c r="BD443" i="12"/>
  <c r="AZ443" i="12"/>
  <c r="BF439" i="12"/>
  <c r="BS437" i="12"/>
  <c r="BO437" i="12"/>
  <c r="BC437" i="12"/>
  <c r="BU435" i="12"/>
  <c r="BQ435" i="12"/>
  <c r="BM435" i="12"/>
  <c r="BE435" i="12"/>
  <c r="BA435" i="12"/>
  <c r="BS434" i="12"/>
  <c r="BO434" i="12"/>
  <c r="BK434" i="12"/>
  <c r="BG434" i="12"/>
  <c r="BC434" i="12"/>
  <c r="BT433" i="12"/>
  <c r="BP433" i="12"/>
  <c r="BH433" i="12"/>
  <c r="BD433" i="12"/>
  <c r="AZ433" i="12"/>
  <c r="BU429" i="12"/>
  <c r="BQ429" i="12"/>
  <c r="BI429" i="12"/>
  <c r="BE429" i="12"/>
  <c r="BA429" i="12"/>
  <c r="BT423" i="12"/>
  <c r="BP423" i="12"/>
  <c r="BL423" i="12"/>
  <c r="BH423" i="12"/>
  <c r="BD423" i="12"/>
  <c r="AZ423" i="12"/>
  <c r="BS463" i="12"/>
  <c r="BO463" i="12"/>
  <c r="BK463" i="12"/>
  <c r="BG463" i="12"/>
  <c r="BC463" i="12"/>
  <c r="BV460" i="12"/>
  <c r="BR460" i="12"/>
  <c r="BN460" i="12"/>
  <c r="BJ460" i="12"/>
  <c r="BF460" i="12"/>
  <c r="BB460" i="12"/>
  <c r="BL455" i="12"/>
  <c r="BH455" i="12"/>
  <c r="BD455" i="12"/>
  <c r="AZ455" i="12"/>
  <c r="BS450" i="12"/>
  <c r="BO450" i="12"/>
  <c r="BK450" i="12"/>
  <c r="BG450" i="12"/>
  <c r="BC450" i="12"/>
  <c r="BU448" i="12"/>
  <c r="BQ448" i="12"/>
  <c r="BM448" i="12"/>
  <c r="BI448" i="12"/>
  <c r="BE448" i="12"/>
  <c r="BA448" i="12"/>
  <c r="BV441" i="12"/>
  <c r="BR441" i="12"/>
  <c r="BN441" i="12"/>
  <c r="BJ441" i="12"/>
  <c r="BF441" i="12"/>
  <c r="BB441" i="12"/>
  <c r="BQ439" i="12"/>
  <c r="BA439" i="12"/>
  <c r="BH438" i="12"/>
  <c r="BS427" i="12"/>
  <c r="BO427" i="12"/>
  <c r="BG427" i="12"/>
  <c r="BC427" i="12"/>
  <c r="BU426" i="12"/>
  <c r="BQ426" i="12"/>
  <c r="BI426" i="12"/>
  <c r="BE426" i="12"/>
  <c r="BA426" i="12"/>
  <c r="BV425" i="12"/>
  <c r="BR425" i="12"/>
  <c r="BN425" i="12"/>
  <c r="BJ425" i="12"/>
  <c r="BF425" i="12"/>
  <c r="BB425" i="12"/>
  <c r="BU419" i="12"/>
  <c r="BQ419" i="12"/>
  <c r="BM419" i="12"/>
  <c r="BE419" i="12"/>
  <c r="BA419" i="12"/>
  <c r="BS418" i="12"/>
  <c r="BO418" i="12"/>
  <c r="BK418" i="12"/>
  <c r="BG418" i="12"/>
  <c r="BC418" i="12"/>
  <c r="BV456" i="12"/>
  <c r="BR456" i="12"/>
  <c r="BV453" i="12"/>
  <c r="BR453" i="12"/>
  <c r="BN453" i="12"/>
  <c r="BJ453" i="12"/>
  <c r="BF453" i="12"/>
  <c r="BB453" i="12"/>
  <c r="BT451" i="12"/>
  <c r="BP451" i="12"/>
  <c r="BL451" i="12"/>
  <c r="BH451" i="12"/>
  <c r="BD451" i="12"/>
  <c r="AZ451" i="12"/>
  <c r="BS446" i="12"/>
  <c r="BO446" i="12"/>
  <c r="BK446" i="12"/>
  <c r="BG446" i="12"/>
  <c r="BC446" i="12"/>
  <c r="BU444" i="12"/>
  <c r="BQ444" i="12"/>
  <c r="BM444" i="12"/>
  <c r="BI444" i="12"/>
  <c r="BE444" i="12"/>
  <c r="BA444" i="12"/>
  <c r="BT439" i="12"/>
  <c r="BP439" i="12"/>
  <c r="BL439" i="12"/>
  <c r="BH439" i="12"/>
  <c r="BD439" i="12"/>
  <c r="AZ439" i="12"/>
  <c r="BS438" i="12"/>
  <c r="BO438" i="12"/>
  <c r="BK438" i="12"/>
  <c r="BG438" i="12"/>
  <c r="BC438" i="12"/>
  <c r="BT436" i="12"/>
  <c r="BP436" i="12"/>
  <c r="BD436" i="12"/>
  <c r="AZ436" i="12"/>
  <c r="BT430" i="12"/>
  <c r="BP430" i="12"/>
  <c r="BH430" i="12"/>
  <c r="BD430" i="12"/>
  <c r="AZ430" i="12"/>
  <c r="BS424" i="12"/>
  <c r="BO424" i="12"/>
  <c r="BG424" i="12"/>
  <c r="BC424" i="12"/>
  <c r="BV422" i="12"/>
  <c r="BR422" i="12"/>
  <c r="BJ422" i="12"/>
  <c r="BF422" i="12"/>
  <c r="BB422" i="12"/>
  <c r="BS421" i="12"/>
  <c r="BO421" i="12"/>
  <c r="BG421" i="12"/>
  <c r="BC421" i="12"/>
  <c r="BU416" i="12"/>
  <c r="BQ416" i="12"/>
  <c r="BM416" i="12"/>
  <c r="BI416" i="12"/>
  <c r="BE416" i="12"/>
  <c r="BA416" i="12"/>
  <c r="BV409" i="12"/>
  <c r="BR409" i="12"/>
  <c r="BN409" i="12"/>
  <c r="BJ409" i="12"/>
  <c r="BF409" i="12"/>
  <c r="BB409" i="12"/>
  <c r="BT407" i="12"/>
  <c r="BP407" i="12"/>
  <c r="BL407" i="12"/>
  <c r="BH407" i="12"/>
  <c r="BD407" i="12"/>
  <c r="AZ407" i="12"/>
  <c r="BR402" i="12"/>
  <c r="BJ402" i="12"/>
  <c r="BB402" i="12"/>
  <c r="BT401" i="12"/>
  <c r="BP401" i="12"/>
  <c r="BL401" i="12"/>
  <c r="BH401" i="12"/>
  <c r="BD401" i="12"/>
  <c r="AZ401" i="12"/>
  <c r="BS400" i="12"/>
  <c r="BO400" i="12"/>
  <c r="BK400" i="12"/>
  <c r="BG400" i="12"/>
  <c r="BC400" i="12"/>
  <c r="BU394" i="12"/>
  <c r="BQ394" i="12"/>
  <c r="BM394" i="12"/>
  <c r="BI394" i="12"/>
  <c r="BE394" i="12"/>
  <c r="BA394" i="12"/>
  <c r="BU390" i="12"/>
  <c r="BQ390" i="12"/>
  <c r="BM390" i="12"/>
  <c r="BI390" i="12"/>
  <c r="BE390" i="12"/>
  <c r="BA390" i="12"/>
  <c r="BS387" i="12"/>
  <c r="BO387" i="12"/>
  <c r="BK387" i="12"/>
  <c r="BG387" i="12"/>
  <c r="BC387" i="12"/>
  <c r="BT384" i="12"/>
  <c r="BP384" i="12"/>
  <c r="BL384" i="12"/>
  <c r="BH384" i="12"/>
  <c r="BD384" i="12"/>
  <c r="AZ384" i="12"/>
  <c r="BV383" i="12"/>
  <c r="BR383" i="12"/>
  <c r="BN383" i="12"/>
  <c r="BJ383" i="12"/>
  <c r="BF383" i="12"/>
  <c r="BB383" i="12"/>
  <c r="BU381" i="12"/>
  <c r="BQ381" i="12"/>
  <c r="BM381" i="12"/>
  <c r="BI381" i="12"/>
  <c r="BE381" i="12"/>
  <c r="BA381" i="12"/>
  <c r="BS380" i="12"/>
  <c r="BO380" i="12"/>
  <c r="BK380" i="12"/>
  <c r="BG380" i="12"/>
  <c r="BC380" i="12"/>
  <c r="BV378" i="12"/>
  <c r="BR378" i="12"/>
  <c r="BN378" i="12"/>
  <c r="BJ378" i="12"/>
  <c r="BF378" i="12"/>
  <c r="BB378" i="12"/>
  <c r="BT377" i="12"/>
  <c r="BP377" i="12"/>
  <c r="BL377" i="12"/>
  <c r="BH377" i="12"/>
  <c r="BD377" i="12"/>
  <c r="AZ377" i="12"/>
  <c r="BU374" i="12"/>
  <c r="BQ374" i="12"/>
  <c r="BM374" i="12"/>
  <c r="BI374" i="12"/>
  <c r="BE374" i="12"/>
  <c r="BA374" i="12"/>
  <c r="BS371" i="12"/>
  <c r="BO371" i="12"/>
  <c r="BK371" i="12"/>
  <c r="BG371" i="12"/>
  <c r="BC371" i="12"/>
  <c r="BT352" i="12"/>
  <c r="BP352" i="12"/>
  <c r="BL352" i="12"/>
  <c r="BH352" i="12"/>
  <c r="BD352" i="12"/>
  <c r="AZ352" i="12"/>
  <c r="BV351" i="12"/>
  <c r="BR351" i="12"/>
  <c r="BN351" i="12"/>
  <c r="BJ351" i="12"/>
  <c r="BF351" i="12"/>
  <c r="BB351" i="12"/>
  <c r="BU349" i="12"/>
  <c r="BQ349" i="12"/>
  <c r="BM349" i="12"/>
  <c r="BI349" i="12"/>
  <c r="BE349" i="12"/>
  <c r="BA349" i="12"/>
  <c r="BS348" i="12"/>
  <c r="BO348" i="12"/>
  <c r="BK348" i="12"/>
  <c r="BG348" i="12"/>
  <c r="BC348" i="12"/>
  <c r="BU347" i="12"/>
  <c r="BV346" i="12"/>
  <c r="BR346" i="12"/>
  <c r="BN346" i="12"/>
  <c r="BJ346" i="12"/>
  <c r="BF346" i="12"/>
  <c r="BB346" i="12"/>
  <c r="BS345" i="12"/>
  <c r="BO345" i="12"/>
  <c r="BU344" i="12"/>
  <c r="BQ344" i="12"/>
  <c r="BE344" i="12"/>
  <c r="BA344" i="12"/>
  <c r="BU342" i="12"/>
  <c r="BQ342" i="12"/>
  <c r="BV437" i="12"/>
  <c r="BR437" i="12"/>
  <c r="BN437" i="12"/>
  <c r="BJ437" i="12"/>
  <c r="BF437" i="12"/>
  <c r="BB437" i="12"/>
  <c r="BT435" i="12"/>
  <c r="BP435" i="12"/>
  <c r="BL435" i="12"/>
  <c r="BH435" i="12"/>
  <c r="BD435" i="12"/>
  <c r="AZ435" i="12"/>
  <c r="BS430" i="12"/>
  <c r="BO430" i="12"/>
  <c r="BK430" i="12"/>
  <c r="BG430" i="12"/>
  <c r="BC430" i="12"/>
  <c r="BU428" i="12"/>
  <c r="BQ428" i="12"/>
  <c r="BM428" i="12"/>
  <c r="BI428" i="12"/>
  <c r="BE428" i="12"/>
  <c r="BA428" i="12"/>
  <c r="BV421" i="12"/>
  <c r="BR421" i="12"/>
  <c r="BN421" i="12"/>
  <c r="BJ421" i="12"/>
  <c r="BF421" i="12"/>
  <c r="BB421" i="12"/>
  <c r="BT419" i="12"/>
  <c r="BP419" i="12"/>
  <c r="BL419" i="12"/>
  <c r="BH419" i="12"/>
  <c r="BD419" i="12"/>
  <c r="AZ419" i="12"/>
  <c r="BS414" i="12"/>
  <c r="BO414" i="12"/>
  <c r="BK414" i="12"/>
  <c r="BG414" i="12"/>
  <c r="BC414" i="12"/>
  <c r="BU412" i="12"/>
  <c r="BQ412" i="12"/>
  <c r="BM412" i="12"/>
  <c r="BI412" i="12"/>
  <c r="BE412" i="12"/>
  <c r="BA412" i="12"/>
  <c r="BV405" i="12"/>
  <c r="BR405" i="12"/>
  <c r="BN405" i="12"/>
  <c r="BJ405" i="12"/>
  <c r="BF405" i="12"/>
  <c r="BB405" i="12"/>
  <c r="BG404" i="12"/>
  <c r="BC404" i="12"/>
  <c r="BT397" i="12"/>
  <c r="BP397" i="12"/>
  <c r="BL397" i="12"/>
  <c r="BH397" i="12"/>
  <c r="BD397" i="12"/>
  <c r="AZ397" i="12"/>
  <c r="BS396" i="12"/>
  <c r="BO396" i="12"/>
  <c r="BK396" i="12"/>
  <c r="BG396" i="12"/>
  <c r="BC396" i="12"/>
  <c r="BV395" i="12"/>
  <c r="BR395" i="12"/>
  <c r="BN395" i="12"/>
  <c r="BJ395" i="12"/>
  <c r="BF395" i="12"/>
  <c r="BB395" i="12"/>
  <c r="BS391" i="12"/>
  <c r="BO391" i="12"/>
  <c r="BK391" i="12"/>
  <c r="BG391" i="12"/>
  <c r="BC391" i="12"/>
  <c r="BT388" i="12"/>
  <c r="BP388" i="12"/>
  <c r="BL388" i="12"/>
  <c r="BH388" i="12"/>
  <c r="BD388" i="12"/>
  <c r="AZ388" i="12"/>
  <c r="BV387" i="12"/>
  <c r="BR387" i="12"/>
  <c r="BN387" i="12"/>
  <c r="BJ387" i="12"/>
  <c r="BF387" i="12"/>
  <c r="BB387" i="12"/>
  <c r="BU385" i="12"/>
  <c r="BQ385" i="12"/>
  <c r="BM385" i="12"/>
  <c r="BI385" i="12"/>
  <c r="BE385" i="12"/>
  <c r="BA385" i="12"/>
  <c r="BS384" i="12"/>
  <c r="BO384" i="12"/>
  <c r="BK384" i="12"/>
  <c r="BG384" i="12"/>
  <c r="BC384" i="12"/>
  <c r="BV382" i="12"/>
  <c r="BR382" i="12"/>
  <c r="BN382" i="12"/>
  <c r="BJ382" i="12"/>
  <c r="BF382" i="12"/>
  <c r="BB382" i="12"/>
  <c r="BT381" i="12"/>
  <c r="BP381" i="12"/>
  <c r="BL381" i="12"/>
  <c r="BH381" i="12"/>
  <c r="BD381" i="12"/>
  <c r="AZ381" i="12"/>
  <c r="BU378" i="12"/>
  <c r="BQ378" i="12"/>
  <c r="BM378" i="12"/>
  <c r="BI378" i="12"/>
  <c r="BE378" i="12"/>
  <c r="BA378" i="12"/>
  <c r="BS377" i="12"/>
  <c r="BS375" i="12"/>
  <c r="BO375" i="12"/>
  <c r="BK375" i="12"/>
  <c r="BG375" i="12"/>
  <c r="BC375" i="12"/>
  <c r="BT374" i="12"/>
  <c r="BP374" i="12"/>
  <c r="BL374" i="12"/>
  <c r="BT372" i="12"/>
  <c r="BP372" i="12"/>
  <c r="BL372" i="12"/>
  <c r="BH372" i="12"/>
  <c r="BD372" i="12"/>
  <c r="AZ372" i="12"/>
  <c r="BV371" i="12"/>
  <c r="BR371" i="12"/>
  <c r="BN371" i="12"/>
  <c r="BJ371" i="12"/>
  <c r="BF371" i="12"/>
  <c r="BB371" i="12"/>
  <c r="BU353" i="12"/>
  <c r="BQ353" i="12"/>
  <c r="BM353" i="12"/>
  <c r="BI353" i="12"/>
  <c r="BE353" i="12"/>
  <c r="BA353" i="12"/>
  <c r="BS352" i="12"/>
  <c r="BO352" i="12"/>
  <c r="BK352" i="12"/>
  <c r="BG352" i="12"/>
  <c r="BC352" i="12"/>
  <c r="BU351" i="12"/>
  <c r="BQ351" i="12"/>
  <c r="BV350" i="12"/>
  <c r="BR350" i="12"/>
  <c r="BN350" i="12"/>
  <c r="BJ350" i="12"/>
  <c r="BF350" i="12"/>
  <c r="BB350" i="12"/>
  <c r="BT349" i="12"/>
  <c r="BP349" i="12"/>
  <c r="BL349" i="12"/>
  <c r="BH349" i="12"/>
  <c r="BD349" i="12"/>
  <c r="AZ349" i="12"/>
  <c r="BV348" i="12"/>
  <c r="BU346" i="12"/>
  <c r="BQ346" i="12"/>
  <c r="BM346" i="12"/>
  <c r="BI346" i="12"/>
  <c r="BE346" i="12"/>
  <c r="BA346" i="12"/>
  <c r="BL342" i="12"/>
  <c r="AZ342" i="12"/>
  <c r="BV433" i="12"/>
  <c r="BR433" i="12"/>
  <c r="BN433" i="12"/>
  <c r="BJ433" i="12"/>
  <c r="BF433" i="12"/>
  <c r="BB433" i="12"/>
  <c r="BT431" i="12"/>
  <c r="BP431" i="12"/>
  <c r="BL431" i="12"/>
  <c r="BH431" i="12"/>
  <c r="BD431" i="12"/>
  <c r="AZ431" i="12"/>
  <c r="BS426" i="12"/>
  <c r="BO426" i="12"/>
  <c r="BK426" i="12"/>
  <c r="BG426" i="12"/>
  <c r="BC426" i="12"/>
  <c r="BU424" i="12"/>
  <c r="BQ424" i="12"/>
  <c r="BM424" i="12"/>
  <c r="BI424" i="12"/>
  <c r="BE424" i="12"/>
  <c r="BA424" i="12"/>
  <c r="BV417" i="12"/>
  <c r="BR417" i="12"/>
  <c r="BN417" i="12"/>
  <c r="BJ417" i="12"/>
  <c r="BF417" i="12"/>
  <c r="BB417" i="12"/>
  <c r="BT415" i="12"/>
  <c r="BP415" i="12"/>
  <c r="BL415" i="12"/>
  <c r="BH415" i="12"/>
  <c r="BD415" i="12"/>
  <c r="AZ415" i="12"/>
  <c r="BS410" i="12"/>
  <c r="BO410" i="12"/>
  <c r="BK410" i="12"/>
  <c r="BG410" i="12"/>
  <c r="BC410" i="12"/>
  <c r="BU408" i="12"/>
  <c r="BQ408" i="12"/>
  <c r="BM408" i="12"/>
  <c r="BI408" i="12"/>
  <c r="BE408" i="12"/>
  <c r="BA408" i="12"/>
  <c r="BS403" i="12"/>
  <c r="BK403" i="12"/>
  <c r="BC403" i="12"/>
  <c r="BU398" i="12"/>
  <c r="BQ398" i="12"/>
  <c r="BM398" i="12"/>
  <c r="BI398" i="12"/>
  <c r="BE398" i="12"/>
  <c r="BA398" i="12"/>
  <c r="BU393" i="12"/>
  <c r="BQ393" i="12"/>
  <c r="BM393" i="12"/>
  <c r="BI393" i="12"/>
  <c r="BE393" i="12"/>
  <c r="BA393" i="12"/>
  <c r="BT392" i="12"/>
  <c r="BP392" i="12"/>
  <c r="BL392" i="12"/>
  <c r="BH392" i="12"/>
  <c r="BD392" i="12"/>
  <c r="AZ392" i="12"/>
  <c r="BV391" i="12"/>
  <c r="BR391" i="12"/>
  <c r="BN391" i="12"/>
  <c r="BJ391" i="12"/>
  <c r="BF391" i="12"/>
  <c r="BB391" i="12"/>
  <c r="BU389" i="12"/>
  <c r="BQ389" i="12"/>
  <c r="BM389" i="12"/>
  <c r="BI389" i="12"/>
  <c r="BE389" i="12"/>
  <c r="BA389" i="12"/>
  <c r="BS388" i="12"/>
  <c r="BO388" i="12"/>
  <c r="BK388" i="12"/>
  <c r="BG388" i="12"/>
  <c r="BC388" i="12"/>
  <c r="BV386" i="12"/>
  <c r="BR386" i="12"/>
  <c r="BN386" i="12"/>
  <c r="BJ386" i="12"/>
  <c r="BF386" i="12"/>
  <c r="BB386" i="12"/>
  <c r="BT385" i="12"/>
  <c r="BP385" i="12"/>
  <c r="BL385" i="12"/>
  <c r="BH385" i="12"/>
  <c r="BD385" i="12"/>
  <c r="AZ385" i="12"/>
  <c r="BU382" i="12"/>
  <c r="BQ382" i="12"/>
  <c r="BM382" i="12"/>
  <c r="BI382" i="12"/>
  <c r="BE382" i="12"/>
  <c r="BA382" i="12"/>
  <c r="BS379" i="12"/>
  <c r="BO379" i="12"/>
  <c r="BK379" i="12"/>
  <c r="BG379" i="12"/>
  <c r="BC379" i="12"/>
  <c r="BT378" i="12"/>
  <c r="BT376" i="12"/>
  <c r="BP376" i="12"/>
  <c r="BL376" i="12"/>
  <c r="BH376" i="12"/>
  <c r="BD376" i="12"/>
  <c r="AZ376" i="12"/>
  <c r="BV375" i="12"/>
  <c r="BR375" i="12"/>
  <c r="BN375" i="12"/>
  <c r="BJ375" i="12"/>
  <c r="BF375" i="12"/>
  <c r="BB375" i="12"/>
  <c r="BU373" i="12"/>
  <c r="BQ373" i="12"/>
  <c r="BM373" i="12"/>
  <c r="BI373" i="12"/>
  <c r="BE373" i="12"/>
  <c r="BA373" i="12"/>
  <c r="BS372" i="12"/>
  <c r="BO372" i="12"/>
  <c r="BK372" i="12"/>
  <c r="BG372" i="12"/>
  <c r="BC372" i="12"/>
  <c r="BU371" i="12"/>
  <c r="BV370" i="12"/>
  <c r="BR370" i="12"/>
  <c r="BN370" i="12"/>
  <c r="BJ370" i="12"/>
  <c r="BF370" i="12"/>
  <c r="BB370" i="12"/>
  <c r="BT353" i="12"/>
  <c r="BP353" i="12"/>
  <c r="BL353" i="12"/>
  <c r="BH353" i="12"/>
  <c r="BD353" i="12"/>
  <c r="AZ353" i="12"/>
  <c r="BV352" i="12"/>
  <c r="BU350" i="12"/>
  <c r="BQ350" i="12"/>
  <c r="BM350" i="12"/>
  <c r="BI350" i="12"/>
  <c r="BE350" i="12"/>
  <c r="BA350" i="12"/>
  <c r="BS349" i="12"/>
  <c r="BS347" i="12"/>
  <c r="BO347" i="12"/>
  <c r="BK347" i="12"/>
  <c r="BG347" i="12"/>
  <c r="BC347" i="12"/>
  <c r="BT346" i="12"/>
  <c r="BP346" i="12"/>
  <c r="BU436" i="12"/>
  <c r="BQ436" i="12"/>
  <c r="BM436" i="12"/>
  <c r="BI436" i="12"/>
  <c r="BE436" i="12"/>
  <c r="BA436" i="12"/>
  <c r="BV429" i="12"/>
  <c r="BR429" i="12"/>
  <c r="BN429" i="12"/>
  <c r="BJ429" i="12"/>
  <c r="BF429" i="12"/>
  <c r="BB429" i="12"/>
  <c r="BT427" i="12"/>
  <c r="BP427" i="12"/>
  <c r="BL427" i="12"/>
  <c r="BH427" i="12"/>
  <c r="BD427" i="12"/>
  <c r="AZ427" i="12"/>
  <c r="BS422" i="12"/>
  <c r="BO422" i="12"/>
  <c r="BK422" i="12"/>
  <c r="BG422" i="12"/>
  <c r="BC422" i="12"/>
  <c r="BU420" i="12"/>
  <c r="BQ420" i="12"/>
  <c r="BM420" i="12"/>
  <c r="BI420" i="12"/>
  <c r="BE420" i="12"/>
  <c r="BA420" i="12"/>
  <c r="BV413" i="12"/>
  <c r="BR413" i="12"/>
  <c r="BN413" i="12"/>
  <c r="BJ413" i="12"/>
  <c r="BF413" i="12"/>
  <c r="BB413" i="12"/>
  <c r="BT411" i="12"/>
  <c r="BP411" i="12"/>
  <c r="BL411" i="12"/>
  <c r="BH411" i="12"/>
  <c r="BD411" i="12"/>
  <c r="AZ411" i="12"/>
  <c r="BS406" i="12"/>
  <c r="BO406" i="12"/>
  <c r="BK406" i="12"/>
  <c r="BG406" i="12"/>
  <c r="BC406" i="12"/>
  <c r="BV399" i="12"/>
  <c r="BR399" i="12"/>
  <c r="BN399" i="12"/>
  <c r="BJ399" i="12"/>
  <c r="BF399" i="12"/>
  <c r="BB399" i="12"/>
  <c r="BR394" i="12"/>
  <c r="BN394" i="12"/>
  <c r="BJ394" i="12"/>
  <c r="BF394" i="12"/>
  <c r="BB394" i="12"/>
  <c r="BT393" i="12"/>
  <c r="BP393" i="12"/>
  <c r="BL393" i="12"/>
  <c r="BH393" i="12"/>
  <c r="BD393" i="12"/>
  <c r="AZ393" i="12"/>
  <c r="BS392" i="12"/>
  <c r="BO392" i="12"/>
  <c r="BK392" i="12"/>
  <c r="BG392" i="12"/>
  <c r="BC392" i="12"/>
  <c r="BV390" i="12"/>
  <c r="BR390" i="12"/>
  <c r="BN390" i="12"/>
  <c r="BJ390" i="12"/>
  <c r="BF390" i="12"/>
  <c r="BB390" i="12"/>
  <c r="BT389" i="12"/>
  <c r="BP389" i="12"/>
  <c r="BL389" i="12"/>
  <c r="BH389" i="12"/>
  <c r="BD389" i="12"/>
  <c r="AZ389" i="12"/>
  <c r="BU386" i="12"/>
  <c r="BQ386" i="12"/>
  <c r="BM386" i="12"/>
  <c r="BI386" i="12"/>
  <c r="BE386" i="12"/>
  <c r="BA386" i="12"/>
  <c r="BS383" i="12"/>
  <c r="BO383" i="12"/>
  <c r="BK383" i="12"/>
  <c r="BG383" i="12"/>
  <c r="BC383" i="12"/>
  <c r="BT380" i="12"/>
  <c r="BP380" i="12"/>
  <c r="BL380" i="12"/>
  <c r="BH380" i="12"/>
  <c r="BD380" i="12"/>
  <c r="AZ380" i="12"/>
  <c r="BV379" i="12"/>
  <c r="BR379" i="12"/>
  <c r="BN379" i="12"/>
  <c r="BJ379" i="12"/>
  <c r="BF379" i="12"/>
  <c r="BB379" i="12"/>
  <c r="BU377" i="12"/>
  <c r="BQ377" i="12"/>
  <c r="BM377" i="12"/>
  <c r="BI377" i="12"/>
  <c r="BE377" i="12"/>
  <c r="BA377" i="12"/>
  <c r="BS376" i="12"/>
  <c r="BO376" i="12"/>
  <c r="BK376" i="12"/>
  <c r="BG376" i="12"/>
  <c r="BC376" i="12"/>
  <c r="BV374" i="12"/>
  <c r="BR374" i="12"/>
  <c r="BN374" i="12"/>
  <c r="BJ374" i="12"/>
  <c r="BF374" i="12"/>
  <c r="BB374" i="12"/>
  <c r="BT373" i="12"/>
  <c r="BP373" i="12"/>
  <c r="BL373" i="12"/>
  <c r="BH373" i="12"/>
  <c r="BD373" i="12"/>
  <c r="AZ373" i="12"/>
  <c r="BV372" i="12"/>
  <c r="BU370" i="12"/>
  <c r="BQ370" i="12"/>
  <c r="BM370" i="12"/>
  <c r="BI370" i="12"/>
  <c r="BE370" i="12"/>
  <c r="BA370" i="12"/>
  <c r="BS353" i="12"/>
  <c r="BS351" i="12"/>
  <c r="BO351" i="12"/>
  <c r="BK351" i="12"/>
  <c r="BG351" i="12"/>
  <c r="BC351" i="12"/>
  <c r="BT350" i="12"/>
  <c r="BT348" i="12"/>
  <c r="BP348" i="12"/>
  <c r="BL348" i="12"/>
  <c r="BH348" i="12"/>
  <c r="BD348" i="12"/>
  <c r="AZ348" i="12"/>
  <c r="BV347" i="12"/>
  <c r="BR347" i="12"/>
  <c r="BN347" i="12"/>
  <c r="BJ347" i="12"/>
  <c r="BF347" i="12"/>
  <c r="BB347" i="12"/>
  <c r="BT345" i="12"/>
  <c r="BP345" i="12"/>
  <c r="BL345" i="12"/>
  <c r="BH345" i="12"/>
  <c r="BD345" i="12"/>
  <c r="AZ345" i="12"/>
  <c r="BQ343" i="12"/>
  <c r="BM343" i="12"/>
  <c r="BI343" i="12"/>
  <c r="BA343" i="12"/>
  <c r="BT341" i="12"/>
  <c r="BP341" i="12"/>
  <c r="BL341" i="12"/>
  <c r="BH341" i="12"/>
  <c r="BD341" i="12"/>
  <c r="AZ341" i="12"/>
  <c r="BV339" i="12"/>
  <c r="BR339" i="12"/>
  <c r="BN339" i="12"/>
  <c r="BJ339" i="12"/>
  <c r="BF339" i="12"/>
  <c r="BB339" i="12"/>
  <c r="BT333" i="12"/>
  <c r="BP333" i="12"/>
  <c r="BL333" i="12"/>
  <c r="BH333" i="12"/>
  <c r="BD333" i="12"/>
  <c r="AZ333" i="12"/>
  <c r="BV331" i="12"/>
  <c r="BR331" i="12"/>
  <c r="BN331" i="12"/>
  <c r="BJ331" i="12"/>
  <c r="BF331" i="12"/>
  <c r="BB331" i="12"/>
  <c r="BU326" i="12"/>
  <c r="BQ326" i="12"/>
  <c r="BM326" i="12"/>
  <c r="BI326" i="12"/>
  <c r="BE326" i="12"/>
  <c r="BA326" i="12"/>
  <c r="BS324" i="12"/>
  <c r="BO324" i="12"/>
  <c r="BK324" i="12"/>
  <c r="BG324" i="12"/>
  <c r="BC324" i="12"/>
  <c r="BT309" i="12"/>
  <c r="BP309" i="12"/>
  <c r="BS308" i="12"/>
  <c r="BO308" i="12"/>
  <c r="BK308" i="12"/>
  <c r="BU303" i="12"/>
  <c r="BQ303" i="12"/>
  <c r="BM303" i="12"/>
  <c r="BI303" i="12"/>
  <c r="BE303" i="12"/>
  <c r="BT301" i="12"/>
  <c r="BP301" i="12"/>
  <c r="BL301" i="12"/>
  <c r="BH301" i="12"/>
  <c r="BV300" i="12"/>
  <c r="BR300" i="12"/>
  <c r="BN300" i="12"/>
  <c r="BJ300" i="12"/>
  <c r="BU298" i="12"/>
  <c r="BQ298" i="12"/>
  <c r="BM298" i="12"/>
  <c r="BS297" i="12"/>
  <c r="BO297" i="12"/>
  <c r="BK297" i="12"/>
  <c r="BG297" i="12"/>
  <c r="BC297" i="12"/>
  <c r="BT294" i="12"/>
  <c r="BP294" i="12"/>
  <c r="BL294" i="12"/>
  <c r="BH294" i="12"/>
  <c r="BD294" i="12"/>
  <c r="AZ294" i="12"/>
  <c r="BV291" i="12"/>
  <c r="BR291" i="12"/>
  <c r="BN291" i="12"/>
  <c r="BJ291" i="12"/>
  <c r="BF291" i="12"/>
  <c r="BS288" i="12"/>
  <c r="BO288" i="12"/>
  <c r="BK288" i="12"/>
  <c r="BG288" i="12"/>
  <c r="BC288" i="12"/>
  <c r="BS284" i="12"/>
  <c r="BO284" i="12"/>
  <c r="BK284" i="12"/>
  <c r="BG284" i="12"/>
  <c r="BC284" i="12"/>
  <c r="BT281" i="12"/>
  <c r="BP281" i="12"/>
  <c r="BL281" i="12"/>
  <c r="BH281" i="12"/>
  <c r="BV279" i="12"/>
  <c r="BR279" i="12"/>
  <c r="BN279" i="12"/>
  <c r="BJ279" i="12"/>
  <c r="BF279" i="12"/>
  <c r="BB279" i="12"/>
  <c r="BT344" i="12"/>
  <c r="BP344" i="12"/>
  <c r="BL344" i="12"/>
  <c r="BH344" i="12"/>
  <c r="BD344" i="12"/>
  <c r="AZ344" i="12"/>
  <c r="BT343" i="12"/>
  <c r="BP343" i="12"/>
  <c r="BD343" i="12"/>
  <c r="AZ343" i="12"/>
  <c r="BK342" i="12"/>
  <c r="BS340" i="12"/>
  <c r="BO340" i="12"/>
  <c r="BK340" i="12"/>
  <c r="BG340" i="12"/>
  <c r="BC340" i="12"/>
  <c r="BS338" i="12"/>
  <c r="BO338" i="12"/>
  <c r="BK338" i="12"/>
  <c r="BG338" i="12"/>
  <c r="BC338" i="12"/>
  <c r="BT337" i="12"/>
  <c r="BP337" i="12"/>
  <c r="BL337" i="12"/>
  <c r="BH337" i="12"/>
  <c r="BD337" i="12"/>
  <c r="AZ337" i="12"/>
  <c r="BQ336" i="12"/>
  <c r="BI336" i="12"/>
  <c r="BA336" i="12"/>
  <c r="BV335" i="12"/>
  <c r="BR335" i="12"/>
  <c r="BN335" i="12"/>
  <c r="BJ335" i="12"/>
  <c r="BF335" i="12"/>
  <c r="BB335" i="12"/>
  <c r="BO334" i="12"/>
  <c r="BG334" i="12"/>
  <c r="BS332" i="12"/>
  <c r="BO332" i="12"/>
  <c r="BK332" i="12"/>
  <c r="BG332" i="12"/>
  <c r="BC332" i="12"/>
  <c r="BS330" i="12"/>
  <c r="BO330" i="12"/>
  <c r="BK330" i="12"/>
  <c r="BG330" i="12"/>
  <c r="BC330" i="12"/>
  <c r="BT329" i="12"/>
  <c r="BP329" i="12"/>
  <c r="BL329" i="12"/>
  <c r="BH329" i="12"/>
  <c r="BD329" i="12"/>
  <c r="AZ329" i="12"/>
  <c r="BQ328" i="12"/>
  <c r="BU322" i="12"/>
  <c r="BQ322" i="12"/>
  <c r="BM322" i="12"/>
  <c r="BI322" i="12"/>
  <c r="BE322" i="12"/>
  <c r="BA322" i="12"/>
  <c r="BV319" i="12"/>
  <c r="BR319" i="12"/>
  <c r="BN319" i="12"/>
  <c r="BJ319" i="12"/>
  <c r="BF319" i="12"/>
  <c r="BB319" i="12"/>
  <c r="BU310" i="12"/>
  <c r="BQ310" i="12"/>
  <c r="BM310" i="12"/>
  <c r="BI310" i="12"/>
  <c r="BT305" i="12"/>
  <c r="BP305" i="12"/>
  <c r="BL305" i="12"/>
  <c r="BH304" i="12"/>
  <c r="BD304" i="12"/>
  <c r="BU302" i="12"/>
  <c r="BQ302" i="12"/>
  <c r="BM302" i="12"/>
  <c r="BS301" i="12"/>
  <c r="BO301" i="12"/>
  <c r="BK301" i="12"/>
  <c r="BG301" i="12"/>
  <c r="BC301" i="12"/>
  <c r="BT298" i="12"/>
  <c r="BP298" i="12"/>
  <c r="BL298" i="12"/>
  <c r="BH298" i="12"/>
  <c r="BD298" i="12"/>
  <c r="BV295" i="12"/>
  <c r="BR295" i="12"/>
  <c r="BN295" i="12"/>
  <c r="BJ295" i="12"/>
  <c r="BF295" i="12"/>
  <c r="BB295" i="12"/>
  <c r="BS292" i="12"/>
  <c r="BO292" i="12"/>
  <c r="BK292" i="12"/>
  <c r="BG292" i="12"/>
  <c r="BC292" i="12"/>
  <c r="BU291" i="12"/>
  <c r="BQ291" i="12"/>
  <c r="BM291" i="12"/>
  <c r="BI291" i="12"/>
  <c r="BE291" i="12"/>
  <c r="BA291" i="12"/>
  <c r="BT289" i="12"/>
  <c r="BP289" i="12"/>
  <c r="BL289" i="12"/>
  <c r="BH289" i="12"/>
  <c r="BD289" i="12"/>
  <c r="BV288" i="12"/>
  <c r="BR288" i="12"/>
  <c r="BN288" i="12"/>
  <c r="BJ288" i="12"/>
  <c r="BF288" i="12"/>
  <c r="BB288" i="12"/>
  <c r="BV287" i="12"/>
  <c r="BR287" i="12"/>
  <c r="BN287" i="12"/>
  <c r="BJ287" i="12"/>
  <c r="BF287" i="12"/>
  <c r="BB287" i="12"/>
  <c r="BU345" i="12"/>
  <c r="BQ345" i="12"/>
  <c r="BM345" i="12"/>
  <c r="BI345" i="12"/>
  <c r="BE345" i="12"/>
  <c r="BA345" i="12"/>
  <c r="BS344" i="12"/>
  <c r="BO344" i="12"/>
  <c r="BK344" i="12"/>
  <c r="BG344" i="12"/>
  <c r="BC344" i="12"/>
  <c r="BO343" i="12"/>
  <c r="BV341" i="12"/>
  <c r="BN341" i="12"/>
  <c r="BF341" i="12"/>
  <c r="BT339" i="12"/>
  <c r="BP339" i="12"/>
  <c r="BL339" i="12"/>
  <c r="BH339" i="12"/>
  <c r="BD339" i="12"/>
  <c r="AZ339" i="12"/>
  <c r="BV333" i="12"/>
  <c r="BN333" i="12"/>
  <c r="BF333" i="12"/>
  <c r="BT331" i="12"/>
  <c r="BP331" i="12"/>
  <c r="BL331" i="12"/>
  <c r="BH331" i="12"/>
  <c r="BD331" i="12"/>
  <c r="AZ331" i="12"/>
  <c r="BV327" i="12"/>
  <c r="BR327" i="12"/>
  <c r="BN327" i="12"/>
  <c r="BJ327" i="12"/>
  <c r="BF327" i="12"/>
  <c r="BB327" i="12"/>
  <c r="BT325" i="12"/>
  <c r="BP325" i="12"/>
  <c r="BL325" i="12"/>
  <c r="BH325" i="12"/>
  <c r="BD325" i="12"/>
  <c r="AZ325" i="12"/>
  <c r="BS320" i="12"/>
  <c r="BO320" i="12"/>
  <c r="BK320" i="12"/>
  <c r="BG320" i="12"/>
  <c r="BC320" i="12"/>
  <c r="BV311" i="12"/>
  <c r="BR311" i="12"/>
  <c r="BU306" i="12"/>
  <c r="BQ306" i="12"/>
  <c r="BM306" i="12"/>
  <c r="BI306" i="12"/>
  <c r="BO303" i="12"/>
  <c r="BT302" i="12"/>
  <c r="BP302" i="12"/>
  <c r="BL302" i="12"/>
  <c r="BH302" i="12"/>
  <c r="BD302" i="12"/>
  <c r="BV299" i="12"/>
  <c r="BR299" i="12"/>
  <c r="BN299" i="12"/>
  <c r="BS296" i="12"/>
  <c r="BO296" i="12"/>
  <c r="BK296" i="12"/>
  <c r="BU295" i="12"/>
  <c r="BQ295" i="12"/>
  <c r="BM295" i="12"/>
  <c r="BI295" i="12"/>
  <c r="BE295" i="12"/>
  <c r="BA295" i="12"/>
  <c r="BT293" i="12"/>
  <c r="BP293" i="12"/>
  <c r="BL293" i="12"/>
  <c r="BH293" i="12"/>
  <c r="BV292" i="12"/>
  <c r="BR292" i="12"/>
  <c r="BN292" i="12"/>
  <c r="BJ292" i="12"/>
  <c r="BF292" i="12"/>
  <c r="BB292" i="12"/>
  <c r="BU290" i="12"/>
  <c r="BQ290" i="12"/>
  <c r="BM290" i="12"/>
  <c r="BI290" i="12"/>
  <c r="BE290" i="12"/>
  <c r="BS289" i="12"/>
  <c r="BO289" i="12"/>
  <c r="BK289" i="12"/>
  <c r="BU287" i="12"/>
  <c r="BQ287" i="12"/>
  <c r="BM287" i="12"/>
  <c r="BI287" i="12"/>
  <c r="BM342" i="12"/>
  <c r="BI342" i="12"/>
  <c r="BE342" i="12"/>
  <c r="BA342" i="12"/>
  <c r="BU338" i="12"/>
  <c r="BQ338" i="12"/>
  <c r="BM338" i="12"/>
  <c r="BI338" i="12"/>
  <c r="BE338" i="12"/>
  <c r="BA338" i="12"/>
  <c r="BV337" i="12"/>
  <c r="BR337" i="12"/>
  <c r="BN337" i="12"/>
  <c r="BJ337" i="12"/>
  <c r="BF337" i="12"/>
  <c r="BB337" i="12"/>
  <c r="BS336" i="12"/>
  <c r="BO336" i="12"/>
  <c r="BK336" i="12"/>
  <c r="BG336" i="12"/>
  <c r="BC336" i="12"/>
  <c r="BP335" i="12"/>
  <c r="BH335" i="12"/>
  <c r="AZ335" i="12"/>
  <c r="BU334" i="12"/>
  <c r="BQ334" i="12"/>
  <c r="BM334" i="12"/>
  <c r="BI334" i="12"/>
  <c r="BE334" i="12"/>
  <c r="BA334" i="12"/>
  <c r="BU330" i="12"/>
  <c r="BQ330" i="12"/>
  <c r="BM330" i="12"/>
  <c r="BI330" i="12"/>
  <c r="BE330" i="12"/>
  <c r="BA330" i="12"/>
  <c r="BV329" i="12"/>
  <c r="BR329" i="12"/>
  <c r="BN329" i="12"/>
  <c r="BJ329" i="12"/>
  <c r="BF329" i="12"/>
  <c r="BB329" i="12"/>
  <c r="BS328" i="12"/>
  <c r="BO328" i="12"/>
  <c r="BK328" i="12"/>
  <c r="BG328" i="12"/>
  <c r="BC328" i="12"/>
  <c r="BV323" i="12"/>
  <c r="BR323" i="12"/>
  <c r="BN323" i="12"/>
  <c r="BJ323" i="12"/>
  <c r="BF323" i="12"/>
  <c r="BB323" i="12"/>
  <c r="BT321" i="12"/>
  <c r="BP321" i="12"/>
  <c r="BL321" i="12"/>
  <c r="BH321" i="12"/>
  <c r="BD321" i="12"/>
  <c r="AZ321" i="12"/>
  <c r="BU318" i="12"/>
  <c r="BQ318" i="12"/>
  <c r="BM318" i="12"/>
  <c r="BI318" i="12"/>
  <c r="BE318" i="12"/>
  <c r="BA318" i="12"/>
  <c r="BT317" i="12"/>
  <c r="BP317" i="12"/>
  <c r="BL317" i="12"/>
  <c r="BH317" i="12"/>
  <c r="BD317" i="12"/>
  <c r="AZ317" i="12"/>
  <c r="BS316" i="12"/>
  <c r="BO316" i="12"/>
  <c r="BK316" i="12"/>
  <c r="BG316" i="12"/>
  <c r="BC316" i="12"/>
  <c r="BV315" i="12"/>
  <c r="BR315" i="12"/>
  <c r="BN315" i="12"/>
  <c r="BJ315" i="12"/>
  <c r="BF315" i="12"/>
  <c r="BB315" i="12"/>
  <c r="BU314" i="12"/>
  <c r="BQ314" i="12"/>
  <c r="BM314" i="12"/>
  <c r="BI314" i="12"/>
  <c r="BE314" i="12"/>
  <c r="BA314" i="12"/>
  <c r="BT313" i="12"/>
  <c r="BP313" i="12"/>
  <c r="BL313" i="12"/>
  <c r="BH313" i="12"/>
  <c r="BD313" i="12"/>
  <c r="AZ313" i="12"/>
  <c r="BS312" i="12"/>
  <c r="BO312" i="12"/>
  <c r="BK312" i="12"/>
  <c r="BV307" i="12"/>
  <c r="BR307" i="12"/>
  <c r="BN307" i="12"/>
  <c r="BS300" i="12"/>
  <c r="BO300" i="12"/>
  <c r="BK300" i="12"/>
  <c r="BU299" i="12"/>
  <c r="BQ299" i="12"/>
  <c r="BM299" i="12"/>
  <c r="BI299" i="12"/>
  <c r="BE299" i="12"/>
  <c r="BT297" i="12"/>
  <c r="BP297" i="12"/>
  <c r="BL297" i="12"/>
  <c r="BV296" i="12"/>
  <c r="BR296" i="12"/>
  <c r="BN296" i="12"/>
  <c r="BJ296" i="12"/>
  <c r="BF296" i="12"/>
  <c r="BU294" i="12"/>
  <c r="BQ294" i="12"/>
  <c r="BM294" i="12"/>
  <c r="BI294" i="12"/>
  <c r="BE294" i="12"/>
  <c r="BA294" i="12"/>
  <c r="BS293" i="12"/>
  <c r="BO293" i="12"/>
  <c r="BK293" i="12"/>
  <c r="BG293" i="12"/>
  <c r="BC293" i="12"/>
  <c r="BT290" i="12"/>
  <c r="BP290" i="12"/>
  <c r="BL290" i="12"/>
  <c r="BH290" i="12"/>
  <c r="BD290" i="12"/>
  <c r="AZ290" i="12"/>
  <c r="BT288" i="12"/>
  <c r="BP288" i="12"/>
  <c r="BL288" i="12"/>
  <c r="BH288" i="12"/>
  <c r="BD288" i="12"/>
  <c r="AZ288" i="12"/>
  <c r="BP287" i="12"/>
  <c r="AZ287" i="12"/>
  <c r="BO286" i="12"/>
  <c r="BG286" i="12"/>
  <c r="BU285" i="12"/>
  <c r="BQ285" i="12"/>
  <c r="BM285" i="12"/>
  <c r="BI285" i="12"/>
  <c r="BE285" i="12"/>
  <c r="BA285" i="12"/>
  <c r="BU283" i="12"/>
  <c r="BQ283" i="12"/>
  <c r="BM283" i="12"/>
  <c r="BI283" i="12"/>
  <c r="BE283" i="12"/>
  <c r="BA283" i="12"/>
  <c r="BV282" i="12"/>
  <c r="BR282" i="12"/>
  <c r="BN282" i="12"/>
  <c r="BJ282" i="12"/>
  <c r="BF282" i="12"/>
  <c r="BB282" i="12"/>
  <c r="BP278" i="12"/>
  <c r="BU277" i="12"/>
  <c r="BQ277" i="12"/>
  <c r="BM277" i="12"/>
  <c r="BG289" i="12"/>
  <c r="BC289" i="12"/>
  <c r="BS287" i="12"/>
  <c r="BO287" i="12"/>
  <c r="BK287" i="12"/>
  <c r="BG287" i="12"/>
  <c r="BC287" i="12"/>
  <c r="BT286" i="12"/>
  <c r="BP286" i="12"/>
  <c r="BL286" i="12"/>
  <c r="BH286" i="12"/>
  <c r="BD286" i="12"/>
  <c r="AZ286" i="12"/>
  <c r="BT284" i="12"/>
  <c r="BP284" i="12"/>
  <c r="BL284" i="12"/>
  <c r="BH284" i="12"/>
  <c r="BD284" i="12"/>
  <c r="AZ284" i="12"/>
  <c r="BV283" i="12"/>
  <c r="BR283" i="12"/>
  <c r="BN283" i="12"/>
  <c r="BJ283" i="12"/>
  <c r="BU281" i="12"/>
  <c r="BQ281" i="12"/>
  <c r="BM281" i="12"/>
  <c r="BI281" i="12"/>
  <c r="BE281" i="12"/>
  <c r="BA281" i="12"/>
  <c r="BS280" i="12"/>
  <c r="BO280" i="12"/>
  <c r="BK280" i="12"/>
  <c r="BG280" i="12"/>
  <c r="BC280" i="12"/>
  <c r="BS279" i="12"/>
  <c r="BO279" i="12"/>
  <c r="BK279" i="12"/>
  <c r="BG279" i="12"/>
  <c r="BC279" i="12"/>
  <c r="BV275" i="12"/>
  <c r="BR275" i="12"/>
  <c r="BN275" i="12"/>
  <c r="BJ275" i="12"/>
  <c r="BF275" i="12"/>
  <c r="BB275" i="12"/>
  <c r="BT269" i="12"/>
  <c r="BP269" i="12"/>
  <c r="BL269" i="12"/>
  <c r="BH269" i="12"/>
  <c r="BD269" i="12"/>
  <c r="AZ269" i="12"/>
  <c r="BS264" i="12"/>
  <c r="BO264" i="12"/>
  <c r="BK264" i="12"/>
  <c r="BG264" i="12"/>
  <c r="BC264" i="12"/>
  <c r="BS253" i="12"/>
  <c r="BO253" i="12"/>
  <c r="BK253" i="12"/>
  <c r="BG253" i="12"/>
  <c r="BC253" i="12"/>
  <c r="BT251" i="12"/>
  <c r="BP251" i="12"/>
  <c r="BL251" i="12"/>
  <c r="BH251" i="12"/>
  <c r="AZ251" i="12"/>
  <c r="BS247" i="12"/>
  <c r="BO247" i="12"/>
  <c r="BG247" i="12"/>
  <c r="BC247" i="12"/>
  <c r="BI277" i="12"/>
  <c r="BE277" i="12"/>
  <c r="BA277" i="12"/>
  <c r="BQ272" i="12"/>
  <c r="BI272" i="12"/>
  <c r="BA272" i="12"/>
  <c r="BT271" i="12"/>
  <c r="BP271" i="12"/>
  <c r="BL271" i="12"/>
  <c r="BH271" i="12"/>
  <c r="BD271" i="12"/>
  <c r="AZ271" i="12"/>
  <c r="BV270" i="12"/>
  <c r="BR270" i="12"/>
  <c r="BN270" i="12"/>
  <c r="BJ270" i="12"/>
  <c r="BF270" i="12"/>
  <c r="BB270" i="12"/>
  <c r="BT265" i="12"/>
  <c r="BP265" i="12"/>
  <c r="BL265" i="12"/>
  <c r="BH265" i="12"/>
  <c r="BD265" i="12"/>
  <c r="AZ265" i="12"/>
  <c r="BS263" i="12"/>
  <c r="BO263" i="12"/>
  <c r="BK263" i="12"/>
  <c r="BG263" i="12"/>
  <c r="BC263" i="12"/>
  <c r="BR261" i="12"/>
  <c r="BJ261" i="12"/>
  <c r="BB261" i="12"/>
  <c r="BQ260" i="12"/>
  <c r="BI260" i="12"/>
  <c r="BA260" i="12"/>
  <c r="BU259" i="12"/>
  <c r="BQ259" i="12"/>
  <c r="BM259" i="12"/>
  <c r="BI259" i="12"/>
  <c r="BE259" i="12"/>
  <c r="BA259" i="12"/>
  <c r="BT258" i="12"/>
  <c r="BP258" i="12"/>
  <c r="BL258" i="12"/>
  <c r="BH258" i="12"/>
  <c r="BD258" i="12"/>
  <c r="AZ258" i="12"/>
  <c r="BV254" i="12"/>
  <c r="BR254" i="12"/>
  <c r="BN254" i="12"/>
  <c r="BJ254" i="12"/>
  <c r="BF254" i="12"/>
  <c r="BB254" i="12"/>
  <c r="BE287" i="12"/>
  <c r="BA287" i="12"/>
  <c r="BV286" i="12"/>
  <c r="BR286" i="12"/>
  <c r="BN286" i="12"/>
  <c r="BJ286" i="12"/>
  <c r="BF286" i="12"/>
  <c r="BB286" i="12"/>
  <c r="BT285" i="12"/>
  <c r="BP285" i="12"/>
  <c r="BL285" i="12"/>
  <c r="BH285" i="12"/>
  <c r="BD285" i="12"/>
  <c r="AZ285" i="12"/>
  <c r="BV284" i="12"/>
  <c r="BR284" i="12"/>
  <c r="BN284" i="12"/>
  <c r="BJ284" i="12"/>
  <c r="BF284" i="12"/>
  <c r="BB284" i="12"/>
  <c r="BU282" i="12"/>
  <c r="BQ282" i="12"/>
  <c r="BM282" i="12"/>
  <c r="BI282" i="12"/>
  <c r="BS281" i="12"/>
  <c r="BO281" i="12"/>
  <c r="BK281" i="12"/>
  <c r="BG281" i="12"/>
  <c r="BC281" i="12"/>
  <c r="BT277" i="12"/>
  <c r="BP277" i="12"/>
  <c r="BL277" i="12"/>
  <c r="BH277" i="12"/>
  <c r="BD277" i="12"/>
  <c r="AZ277" i="12"/>
  <c r="BS276" i="12"/>
  <c r="BO276" i="12"/>
  <c r="BK276" i="12"/>
  <c r="BG276" i="12"/>
  <c r="BC276" i="12"/>
  <c r="BV262" i="12"/>
  <c r="BR262" i="12"/>
  <c r="BN262" i="12"/>
  <c r="BJ262" i="12"/>
  <c r="BF262" i="12"/>
  <c r="BB262" i="12"/>
  <c r="BS256" i="12"/>
  <c r="BO256" i="12"/>
  <c r="BK256" i="12"/>
  <c r="BG256" i="12"/>
  <c r="BC256" i="12"/>
  <c r="BS243" i="12"/>
  <c r="BO243" i="12"/>
  <c r="BG243" i="12"/>
  <c r="BC243" i="12"/>
  <c r="BT238" i="12"/>
  <c r="BL238" i="12"/>
  <c r="BH238" i="12"/>
  <c r="BD238" i="12"/>
  <c r="AZ238" i="12"/>
  <c r="BR237" i="12"/>
  <c r="BU286" i="12"/>
  <c r="BQ286" i="12"/>
  <c r="BM286" i="12"/>
  <c r="BI286" i="12"/>
  <c r="BS285" i="12"/>
  <c r="BO285" i="12"/>
  <c r="BK285" i="12"/>
  <c r="BG285" i="12"/>
  <c r="BC285" i="12"/>
  <c r="BS283" i="12"/>
  <c r="BO283" i="12"/>
  <c r="BK283" i="12"/>
  <c r="BG283" i="12"/>
  <c r="BC283" i="12"/>
  <c r="BT282" i="12"/>
  <c r="BP282" i="12"/>
  <c r="BL282" i="12"/>
  <c r="BH282" i="12"/>
  <c r="BD282" i="12"/>
  <c r="AZ282" i="12"/>
  <c r="BT280" i="12"/>
  <c r="BP280" i="12"/>
  <c r="BL280" i="12"/>
  <c r="BH280" i="12"/>
  <c r="BD280" i="12"/>
  <c r="AZ280" i="12"/>
  <c r="BV278" i="12"/>
  <c r="BR278" i="12"/>
  <c r="BN278" i="12"/>
  <c r="BJ278" i="12"/>
  <c r="BF278" i="12"/>
  <c r="BB278" i="12"/>
  <c r="BP274" i="12"/>
  <c r="BL274" i="12"/>
  <c r="BH274" i="12"/>
  <c r="BD274" i="12"/>
  <c r="AZ274" i="12"/>
  <c r="BV273" i="12"/>
  <c r="BR273" i="12"/>
  <c r="BN273" i="12"/>
  <c r="BJ273" i="12"/>
  <c r="BF273" i="12"/>
  <c r="BB273" i="12"/>
  <c r="BU268" i="12"/>
  <c r="BQ268" i="12"/>
  <c r="BI268" i="12"/>
  <c r="BE268" i="12"/>
  <c r="BA268" i="12"/>
  <c r="BT266" i="12"/>
  <c r="BP266" i="12"/>
  <c r="BL266" i="12"/>
  <c r="BH266" i="12"/>
  <c r="BD266" i="12"/>
  <c r="AZ266" i="12"/>
  <c r="BT257" i="12"/>
  <c r="BP257" i="12"/>
  <c r="BL257" i="12"/>
  <c r="BH257" i="12"/>
  <c r="BD257" i="12"/>
  <c r="AZ257" i="12"/>
  <c r="BV255" i="12"/>
  <c r="BR255" i="12"/>
  <c r="BN255" i="12"/>
  <c r="BJ255" i="12"/>
  <c r="BF255" i="12"/>
  <c r="BB255" i="12"/>
  <c r="BU250" i="12"/>
  <c r="BM250" i="12"/>
  <c r="BI250" i="12"/>
  <c r="BA250" i="12"/>
  <c r="BN237" i="12"/>
  <c r="BJ237" i="12"/>
  <c r="BB237" i="12"/>
  <c r="BU234" i="12"/>
  <c r="BQ234" i="12"/>
  <c r="BM234" i="12"/>
  <c r="BI234" i="12"/>
  <c r="BE234" i="12"/>
  <c r="BA234" i="12"/>
  <c r="BS231" i="12"/>
  <c r="BO231" i="12"/>
  <c r="BK231" i="12"/>
  <c r="BG231" i="12"/>
  <c r="BC231" i="12"/>
  <c r="BQ227" i="12"/>
  <c r="BI227" i="12"/>
  <c r="BA227" i="12"/>
  <c r="BT224" i="12"/>
  <c r="BL224" i="12"/>
  <c r="BH224" i="12"/>
  <c r="BD224" i="12"/>
  <c r="AZ224" i="12"/>
  <c r="BV222" i="12"/>
  <c r="BR222" i="12"/>
  <c r="BN222" i="12"/>
  <c r="BJ222" i="12"/>
  <c r="BF222" i="12"/>
  <c r="BB222" i="12"/>
  <c r="BJ214" i="12"/>
  <c r="BF214" i="12"/>
  <c r="BB214" i="12"/>
  <c r="BU197" i="12"/>
  <c r="BM197" i="12"/>
  <c r="BI197" i="12"/>
  <c r="BE197" i="12"/>
  <c r="BU278" i="12"/>
  <c r="BQ278" i="12"/>
  <c r="BM278" i="12"/>
  <c r="BI278" i="12"/>
  <c r="BE278" i="12"/>
  <c r="BA278" i="12"/>
  <c r="BU273" i="12"/>
  <c r="BQ273" i="12"/>
  <c r="BM273" i="12"/>
  <c r="BI273" i="12"/>
  <c r="BE273" i="12"/>
  <c r="BA273" i="12"/>
  <c r="BT272" i="12"/>
  <c r="BP272" i="12"/>
  <c r="BL272" i="12"/>
  <c r="BH272" i="12"/>
  <c r="BD272" i="12"/>
  <c r="AZ272" i="12"/>
  <c r="BS271" i="12"/>
  <c r="BO271" i="12"/>
  <c r="BK271" i="12"/>
  <c r="BG271" i="12"/>
  <c r="BC271" i="12"/>
  <c r="BU270" i="12"/>
  <c r="BQ270" i="12"/>
  <c r="BM270" i="12"/>
  <c r="BI270" i="12"/>
  <c r="BE270" i="12"/>
  <c r="BA270" i="12"/>
  <c r="BT268" i="12"/>
  <c r="BP268" i="12"/>
  <c r="BH268" i="12"/>
  <c r="BD268" i="12"/>
  <c r="AZ268" i="12"/>
  <c r="BS265" i="12"/>
  <c r="BO265" i="12"/>
  <c r="BK265" i="12"/>
  <c r="BG265" i="12"/>
  <c r="BC265" i="12"/>
  <c r="BV264" i="12"/>
  <c r="BR264" i="12"/>
  <c r="BN264" i="12"/>
  <c r="BJ264" i="12"/>
  <c r="BF264" i="12"/>
  <c r="BB264" i="12"/>
  <c r="BU261" i="12"/>
  <c r="BQ261" i="12"/>
  <c r="BM261" i="12"/>
  <c r="BI261" i="12"/>
  <c r="BE261" i="12"/>
  <c r="BA261" i="12"/>
  <c r="BT260" i="12"/>
  <c r="BP260" i="12"/>
  <c r="BL260" i="12"/>
  <c r="BH260" i="12"/>
  <c r="BD260" i="12"/>
  <c r="AZ260" i="12"/>
  <c r="BS257" i="12"/>
  <c r="BO257" i="12"/>
  <c r="BK257" i="12"/>
  <c r="BG257" i="12"/>
  <c r="BC257" i="12"/>
  <c r="BV256" i="12"/>
  <c r="BR256" i="12"/>
  <c r="BN256" i="12"/>
  <c r="BJ256" i="12"/>
  <c r="BF256" i="12"/>
  <c r="BB256" i="12"/>
  <c r="BR253" i="12"/>
  <c r="BJ253" i="12"/>
  <c r="BB253" i="12"/>
  <c r="BV252" i="12"/>
  <c r="BR252" i="12"/>
  <c r="BN252" i="12"/>
  <c r="BJ252" i="12"/>
  <c r="BF252" i="12"/>
  <c r="BB252" i="12"/>
  <c r="BT250" i="12"/>
  <c r="BP250" i="12"/>
  <c r="BL250" i="12"/>
  <c r="BH250" i="12"/>
  <c r="BD250" i="12"/>
  <c r="AZ250" i="12"/>
  <c r="BU249" i="12"/>
  <c r="BQ249" i="12"/>
  <c r="BM249" i="12"/>
  <c r="BI249" i="12"/>
  <c r="BE249" i="12"/>
  <c r="BA249" i="12"/>
  <c r="BS246" i="12"/>
  <c r="BO246" i="12"/>
  <c r="BK246" i="12"/>
  <c r="BG246" i="12"/>
  <c r="BC246" i="12"/>
  <c r="BU239" i="12"/>
  <c r="BQ239" i="12"/>
  <c r="BM239" i="12"/>
  <c r="BE239" i="12"/>
  <c r="BA239" i="12"/>
  <c r="BR236" i="12"/>
  <c r="BJ236" i="12"/>
  <c r="BB236" i="12"/>
  <c r="BT232" i="12"/>
  <c r="BP232" i="12"/>
  <c r="BL232" i="12"/>
  <c r="BH232" i="12"/>
  <c r="BD232" i="12"/>
  <c r="AZ232" i="12"/>
  <c r="BS230" i="12"/>
  <c r="BO230" i="12"/>
  <c r="BK230" i="12"/>
  <c r="BG230" i="12"/>
  <c r="BC230" i="12"/>
  <c r="BT225" i="12"/>
  <c r="BP225" i="12"/>
  <c r="BL225" i="12"/>
  <c r="BH225" i="12"/>
  <c r="BD225" i="12"/>
  <c r="AZ225" i="12"/>
  <c r="BT219" i="12"/>
  <c r="BP219" i="12"/>
  <c r="BL219" i="12"/>
  <c r="BH219" i="12"/>
  <c r="BD219" i="12"/>
  <c r="AZ219" i="12"/>
  <c r="BV274" i="12"/>
  <c r="BR274" i="12"/>
  <c r="BN274" i="12"/>
  <c r="BJ274" i="12"/>
  <c r="BF274" i="12"/>
  <c r="BB274" i="12"/>
  <c r="BT273" i="12"/>
  <c r="BP273" i="12"/>
  <c r="BL273" i="12"/>
  <c r="BH273" i="12"/>
  <c r="BD273" i="12"/>
  <c r="AZ273" i="12"/>
  <c r="BS272" i="12"/>
  <c r="BO272" i="12"/>
  <c r="BK272" i="12"/>
  <c r="BG272" i="12"/>
  <c r="BC272" i="12"/>
  <c r="BV271" i="12"/>
  <c r="BR271" i="12"/>
  <c r="BN271" i="12"/>
  <c r="BJ271" i="12"/>
  <c r="BF271" i="12"/>
  <c r="BB271" i="12"/>
  <c r="BS268" i="12"/>
  <c r="BO268" i="12"/>
  <c r="BU263" i="12"/>
  <c r="BQ263" i="12"/>
  <c r="BM263" i="12"/>
  <c r="BI263" i="12"/>
  <c r="BE263" i="12"/>
  <c r="BA263" i="12"/>
  <c r="BT262" i="12"/>
  <c r="BP262" i="12"/>
  <c r="BL262" i="12"/>
  <c r="BH262" i="12"/>
  <c r="BD262" i="12"/>
  <c r="AZ262" i="12"/>
  <c r="BS259" i="12"/>
  <c r="BO259" i="12"/>
  <c r="BK259" i="12"/>
  <c r="BG259" i="12"/>
  <c r="BC259" i="12"/>
  <c r="BV258" i="12"/>
  <c r="BR258" i="12"/>
  <c r="BN258" i="12"/>
  <c r="BJ258" i="12"/>
  <c r="BF258" i="12"/>
  <c r="BB258" i="12"/>
  <c r="BD255" i="12"/>
  <c r="BU253" i="12"/>
  <c r="BQ253" i="12"/>
  <c r="BM253" i="12"/>
  <c r="BI253" i="12"/>
  <c r="BE253" i="12"/>
  <c r="BA253" i="12"/>
  <c r="BQ252" i="12"/>
  <c r="BI252" i="12"/>
  <c r="BA252" i="12"/>
  <c r="BO250" i="12"/>
  <c r="BG250" i="12"/>
  <c r="BP249" i="12"/>
  <c r="BH249" i="12"/>
  <c r="AZ249" i="12"/>
  <c r="BV245" i="12"/>
  <c r="BR245" i="12"/>
  <c r="BN245" i="12"/>
  <c r="BJ245" i="12"/>
  <c r="BF245" i="12"/>
  <c r="BB245" i="12"/>
  <c r="BT241" i="12"/>
  <c r="BP241" i="12"/>
  <c r="BH241" i="12"/>
  <c r="BD241" i="12"/>
  <c r="AZ241" i="12"/>
  <c r="BQ235" i="12"/>
  <c r="BI235" i="12"/>
  <c r="BA235" i="12"/>
  <c r="BV229" i="12"/>
  <c r="BR229" i="12"/>
  <c r="BN229" i="12"/>
  <c r="BJ229" i="12"/>
  <c r="BF229" i="12"/>
  <c r="BB229" i="12"/>
  <c r="BU226" i="12"/>
  <c r="BQ226" i="12"/>
  <c r="BM226" i="12"/>
  <c r="BI226" i="12"/>
  <c r="BE226" i="12"/>
  <c r="BA226" i="12"/>
  <c r="BV221" i="12"/>
  <c r="BR221" i="12"/>
  <c r="BN221" i="12"/>
  <c r="BJ221" i="12"/>
  <c r="BF221" i="12"/>
  <c r="BB221" i="12"/>
  <c r="BU206" i="12"/>
  <c r="BQ206" i="12"/>
  <c r="BM206" i="12"/>
  <c r="BI206" i="12"/>
  <c r="BE206" i="12"/>
  <c r="BA206" i="12"/>
  <c r="BT276" i="12"/>
  <c r="BP276" i="12"/>
  <c r="BL276" i="12"/>
  <c r="BH276" i="12"/>
  <c r="BD276" i="12"/>
  <c r="AZ276" i="12"/>
  <c r="BS275" i="12"/>
  <c r="BO275" i="12"/>
  <c r="BK275" i="12"/>
  <c r="BG275" i="12"/>
  <c r="BC275" i="12"/>
  <c r="BU274" i="12"/>
  <c r="BQ274" i="12"/>
  <c r="BM274" i="12"/>
  <c r="BI274" i="12"/>
  <c r="BE274" i="12"/>
  <c r="BA274" i="12"/>
  <c r="BU269" i="12"/>
  <c r="BQ269" i="12"/>
  <c r="BM269" i="12"/>
  <c r="BI269" i="12"/>
  <c r="BE269" i="12"/>
  <c r="BA269" i="12"/>
  <c r="BQ265" i="12"/>
  <c r="BM265" i="12"/>
  <c r="BI265" i="12"/>
  <c r="BE265" i="12"/>
  <c r="BA265" i="12"/>
  <c r="BT264" i="12"/>
  <c r="BP264" i="12"/>
  <c r="BL264" i="12"/>
  <c r="BH264" i="12"/>
  <c r="BD264" i="12"/>
  <c r="AZ264" i="12"/>
  <c r="BS261" i="12"/>
  <c r="BO261" i="12"/>
  <c r="BK261" i="12"/>
  <c r="BG261" i="12"/>
  <c r="BC261" i="12"/>
  <c r="BV260" i="12"/>
  <c r="BR260" i="12"/>
  <c r="BN260" i="12"/>
  <c r="BJ260" i="12"/>
  <c r="BF260" i="12"/>
  <c r="BB260" i="12"/>
  <c r="BU257" i="12"/>
  <c r="BQ257" i="12"/>
  <c r="BM257" i="12"/>
  <c r="BI257" i="12"/>
  <c r="BE257" i="12"/>
  <c r="BA257" i="12"/>
  <c r="BT256" i="12"/>
  <c r="BP256" i="12"/>
  <c r="BL256" i="12"/>
  <c r="BH256" i="12"/>
  <c r="BD256" i="12"/>
  <c r="AZ256" i="12"/>
  <c r="BS255" i="12"/>
  <c r="BO255" i="12"/>
  <c r="BK255" i="12"/>
  <c r="BG255" i="12"/>
  <c r="BC255" i="12"/>
  <c r="BS254" i="12"/>
  <c r="BK254" i="12"/>
  <c r="BC254" i="12"/>
  <c r="BT252" i="12"/>
  <c r="BP252" i="12"/>
  <c r="BL252" i="12"/>
  <c r="BH252" i="12"/>
  <c r="BD252" i="12"/>
  <c r="AZ252" i="12"/>
  <c r="BU251" i="12"/>
  <c r="BQ251" i="12"/>
  <c r="BM251" i="12"/>
  <c r="BI251" i="12"/>
  <c r="BE251" i="12"/>
  <c r="BA251" i="12"/>
  <c r="BR244" i="12"/>
  <c r="BJ244" i="12"/>
  <c r="BB244" i="12"/>
  <c r="BT233" i="12"/>
  <c r="BP233" i="12"/>
  <c r="BL233" i="12"/>
  <c r="BH233" i="12"/>
  <c r="BD233" i="12"/>
  <c r="AZ233" i="12"/>
  <c r="BR228" i="12"/>
  <c r="BJ228" i="12"/>
  <c r="BB228" i="12"/>
  <c r="BU223" i="12"/>
  <c r="BM223" i="12"/>
  <c r="BI223" i="12"/>
  <c r="BE223" i="12"/>
  <c r="BA223" i="12"/>
  <c r="BT217" i="12"/>
  <c r="BP217" i="12"/>
  <c r="BL217" i="12"/>
  <c r="BH217" i="12"/>
  <c r="BD217" i="12"/>
  <c r="AZ217" i="12"/>
  <c r="BV213" i="12"/>
  <c r="BR213" i="12"/>
  <c r="BN213" i="12"/>
  <c r="BJ213" i="12"/>
  <c r="BF213" i="12"/>
  <c r="BB213" i="12"/>
  <c r="BU212" i="12"/>
  <c r="BQ212" i="12"/>
  <c r="BM212" i="12"/>
  <c r="BI212" i="12"/>
  <c r="BE212" i="12"/>
  <c r="BA212" i="12"/>
  <c r="BS249" i="12"/>
  <c r="BO249" i="12"/>
  <c r="BK249" i="12"/>
  <c r="BG249" i="12"/>
  <c r="BC249" i="12"/>
  <c r="BV247" i="12"/>
  <c r="BR247" i="12"/>
  <c r="BN247" i="12"/>
  <c r="BJ247" i="12"/>
  <c r="BF247" i="12"/>
  <c r="BB247" i="12"/>
  <c r="BU244" i="12"/>
  <c r="BQ244" i="12"/>
  <c r="BV243" i="12"/>
  <c r="BR243" i="12"/>
  <c r="BN243" i="12"/>
  <c r="BJ243" i="12"/>
  <c r="BF243" i="12"/>
  <c r="BB243" i="12"/>
  <c r="BT239" i="12"/>
  <c r="BP239" i="12"/>
  <c r="BL239" i="12"/>
  <c r="BH239" i="12"/>
  <c r="BD239" i="12"/>
  <c r="AZ239" i="12"/>
  <c r="BS238" i="12"/>
  <c r="BO238" i="12"/>
  <c r="BG238" i="12"/>
  <c r="BC238" i="12"/>
  <c r="BS232" i="12"/>
  <c r="BO232" i="12"/>
  <c r="BK232" i="12"/>
  <c r="BG232" i="12"/>
  <c r="BC232" i="12"/>
  <c r="BV231" i="12"/>
  <c r="BR231" i="12"/>
  <c r="BN231" i="12"/>
  <c r="BJ231" i="12"/>
  <c r="BF231" i="12"/>
  <c r="BB231" i="12"/>
  <c r="BU228" i="12"/>
  <c r="BQ228" i="12"/>
  <c r="BM228" i="12"/>
  <c r="BI228" i="12"/>
  <c r="BE228" i="12"/>
  <c r="BA228" i="12"/>
  <c r="BT227" i="12"/>
  <c r="BP227" i="12"/>
  <c r="BL227" i="12"/>
  <c r="BH227" i="12"/>
  <c r="BD227" i="12"/>
  <c r="AZ227" i="12"/>
  <c r="BS224" i="12"/>
  <c r="BO224" i="12"/>
  <c r="BG224" i="12"/>
  <c r="BC224" i="12"/>
  <c r="BQ221" i="12"/>
  <c r="BI221" i="12"/>
  <c r="BA221" i="12"/>
  <c r="BO219" i="12"/>
  <c r="BG219" i="12"/>
  <c r="BS217" i="12"/>
  <c r="BO217" i="12"/>
  <c r="BK217" i="12"/>
  <c r="BG217" i="12"/>
  <c r="BC217" i="12"/>
  <c r="BS216" i="12"/>
  <c r="BK216" i="12"/>
  <c r="BC216" i="12"/>
  <c r="BC215" i="12"/>
  <c r="BQ214" i="12"/>
  <c r="BE214" i="12"/>
  <c r="BA214" i="12"/>
  <c r="BD212" i="12"/>
  <c r="AZ212" i="12"/>
  <c r="BV211" i="12"/>
  <c r="BN211" i="12"/>
  <c r="BF211" i="12"/>
  <c r="BB211" i="12"/>
  <c r="BU203" i="12"/>
  <c r="BQ203" i="12"/>
  <c r="BI203" i="12"/>
  <c r="BU180" i="12"/>
  <c r="BQ180" i="12"/>
  <c r="BM180" i="12"/>
  <c r="BI180" i="12"/>
  <c r="BA180" i="12"/>
  <c r="BU255" i="12"/>
  <c r="BQ255" i="12"/>
  <c r="BM255" i="12"/>
  <c r="BI255" i="12"/>
  <c r="BE255" i="12"/>
  <c r="BA255" i="12"/>
  <c r="BT254" i="12"/>
  <c r="BP254" i="12"/>
  <c r="BL254" i="12"/>
  <c r="BH254" i="12"/>
  <c r="BD254" i="12"/>
  <c r="AZ254" i="12"/>
  <c r="BS251" i="12"/>
  <c r="BO251" i="12"/>
  <c r="BK251" i="12"/>
  <c r="BG251" i="12"/>
  <c r="BC251" i="12"/>
  <c r="BV250" i="12"/>
  <c r="BR250" i="12"/>
  <c r="BN250" i="12"/>
  <c r="BJ250" i="12"/>
  <c r="BF250" i="12"/>
  <c r="BB250" i="12"/>
  <c r="BU246" i="12"/>
  <c r="BQ246" i="12"/>
  <c r="BM246" i="12"/>
  <c r="BI246" i="12"/>
  <c r="BE246" i="12"/>
  <c r="BA246" i="12"/>
  <c r="BT245" i="12"/>
  <c r="BP245" i="12"/>
  <c r="BL245" i="12"/>
  <c r="BH245" i="12"/>
  <c r="BD245" i="12"/>
  <c r="AZ245" i="12"/>
  <c r="BR233" i="12"/>
  <c r="BN233" i="12"/>
  <c r="BJ233" i="12"/>
  <c r="BF233" i="12"/>
  <c r="BB233" i="12"/>
  <c r="BU230" i="12"/>
  <c r="BQ230" i="12"/>
  <c r="BM230" i="12"/>
  <c r="BI230" i="12"/>
  <c r="BE230" i="12"/>
  <c r="BA230" i="12"/>
  <c r="BT229" i="12"/>
  <c r="BP229" i="12"/>
  <c r="BL229" i="12"/>
  <c r="BH229" i="12"/>
  <c r="BD229" i="12"/>
  <c r="AZ229" i="12"/>
  <c r="BS226" i="12"/>
  <c r="BO226" i="12"/>
  <c r="BK226" i="12"/>
  <c r="BG226" i="12"/>
  <c r="BC226" i="12"/>
  <c r="BV225" i="12"/>
  <c r="BR225" i="12"/>
  <c r="BN225" i="12"/>
  <c r="BJ225" i="12"/>
  <c r="BF225" i="12"/>
  <c r="BB225" i="12"/>
  <c r="BK223" i="12"/>
  <c r="BC223" i="12"/>
  <c r="BU220" i="12"/>
  <c r="BQ220" i="12"/>
  <c r="BM220" i="12"/>
  <c r="BI220" i="12"/>
  <c r="BE220" i="12"/>
  <c r="BA220" i="12"/>
  <c r="BV216" i="12"/>
  <c r="BR216" i="12"/>
  <c r="BN216" i="12"/>
  <c r="BJ216" i="12"/>
  <c r="BF216" i="12"/>
  <c r="BB216" i="12"/>
  <c r="BR215" i="12"/>
  <c r="BN215" i="12"/>
  <c r="BF215" i="12"/>
  <c r="BQ211" i="12"/>
  <c r="BI211" i="12"/>
  <c r="BA211" i="12"/>
  <c r="BQ209" i="12"/>
  <c r="BI209" i="12"/>
  <c r="BE209" i="12"/>
  <c r="BT208" i="12"/>
  <c r="BT247" i="12"/>
  <c r="BP247" i="12"/>
  <c r="BL247" i="12"/>
  <c r="BH247" i="12"/>
  <c r="BD247" i="12"/>
  <c r="AZ247" i="12"/>
  <c r="BS244" i="12"/>
  <c r="BO244" i="12"/>
  <c r="BK244" i="12"/>
  <c r="BG244" i="12"/>
  <c r="BC244" i="12"/>
  <c r="BU241" i="12"/>
  <c r="BQ241" i="12"/>
  <c r="BM241" i="12"/>
  <c r="BI241" i="12"/>
  <c r="BE241" i="12"/>
  <c r="BA241" i="12"/>
  <c r="BV235" i="12"/>
  <c r="BR235" i="12"/>
  <c r="BN235" i="12"/>
  <c r="BJ235" i="12"/>
  <c r="BF235" i="12"/>
  <c r="BB235" i="12"/>
  <c r="BU232" i="12"/>
  <c r="BQ232" i="12"/>
  <c r="BM232" i="12"/>
  <c r="BI232" i="12"/>
  <c r="BE232" i="12"/>
  <c r="BA232" i="12"/>
  <c r="BT231" i="12"/>
  <c r="BP231" i="12"/>
  <c r="BL231" i="12"/>
  <c r="BH231" i="12"/>
  <c r="BD231" i="12"/>
  <c r="AZ231" i="12"/>
  <c r="BS228" i="12"/>
  <c r="BO228" i="12"/>
  <c r="BK228" i="12"/>
  <c r="BG228" i="12"/>
  <c r="BC228" i="12"/>
  <c r="BV227" i="12"/>
  <c r="BR227" i="12"/>
  <c r="BN227" i="12"/>
  <c r="BJ227" i="12"/>
  <c r="BF227" i="12"/>
  <c r="BB227" i="12"/>
  <c r="BS222" i="12"/>
  <c r="BO222" i="12"/>
  <c r="BK222" i="12"/>
  <c r="BG222" i="12"/>
  <c r="BC222" i="12"/>
  <c r="BP220" i="12"/>
  <c r="BH220" i="12"/>
  <c r="AZ220" i="12"/>
  <c r="BU217" i="12"/>
  <c r="BQ217" i="12"/>
  <c r="BM217" i="12"/>
  <c r="BI217" i="12"/>
  <c r="BO213" i="12"/>
  <c r="BG213" i="12"/>
  <c r="BC213" i="12"/>
  <c r="BP209" i="12"/>
  <c r="BD209" i="12"/>
  <c r="AZ209" i="12"/>
  <c r="BO208" i="12"/>
  <c r="BK208" i="12"/>
  <c r="BC208" i="12"/>
  <c r="BP205" i="12"/>
  <c r="BL205" i="12"/>
  <c r="BD205" i="12"/>
  <c r="AZ205" i="12"/>
  <c r="BS202" i="12"/>
  <c r="BK202" i="12"/>
  <c r="BG202" i="12"/>
  <c r="BC202" i="12"/>
  <c r="BM193" i="12"/>
  <c r="BI193" i="12"/>
  <c r="BS185" i="12"/>
  <c r="BO185" i="12"/>
  <c r="BK185" i="12"/>
  <c r="BG185" i="12"/>
  <c r="BC185" i="12"/>
  <c r="AZ223" i="12"/>
  <c r="BU215" i="12"/>
  <c r="BT211" i="12"/>
  <c r="BP211" i="12"/>
  <c r="BL211" i="12"/>
  <c r="BH211" i="12"/>
  <c r="BD211" i="12"/>
  <c r="AZ211" i="12"/>
  <c r="BS209" i="12"/>
  <c r="BV208" i="12"/>
  <c r="BR208" i="12"/>
  <c r="BN208" i="12"/>
  <c r="BJ208" i="12"/>
  <c r="BF208" i="12"/>
  <c r="BB208" i="12"/>
  <c r="BF207" i="12"/>
  <c r="BS205" i="12"/>
  <c r="BO205" i="12"/>
  <c r="BK205" i="12"/>
  <c r="BG205" i="12"/>
  <c r="BC205" i="12"/>
  <c r="BG204" i="12"/>
  <c r="BR202" i="12"/>
  <c r="BJ202" i="12"/>
  <c r="BF202" i="12"/>
  <c r="BQ200" i="12"/>
  <c r="BI200" i="12"/>
  <c r="BS198" i="12"/>
  <c r="BK198" i="12"/>
  <c r="BC198" i="12"/>
  <c r="BT197" i="12"/>
  <c r="BL197" i="12"/>
  <c r="BH197" i="12"/>
  <c r="AZ197" i="12"/>
  <c r="BP179" i="12"/>
  <c r="BH179" i="12"/>
  <c r="BD179" i="12"/>
  <c r="AZ179" i="12"/>
  <c r="BP177" i="12"/>
  <c r="BH177" i="12"/>
  <c r="BD177" i="12"/>
  <c r="AZ177" i="12"/>
  <c r="BO166" i="12"/>
  <c r="BK166" i="12"/>
  <c r="BG166" i="12"/>
  <c r="BC166" i="12"/>
  <c r="BE217" i="12"/>
  <c r="BA217" i="12"/>
  <c r="BT216" i="12"/>
  <c r="BP216" i="12"/>
  <c r="BL216" i="12"/>
  <c r="BH216" i="12"/>
  <c r="BT215" i="12"/>
  <c r="BP215" i="12"/>
  <c r="BL215" i="12"/>
  <c r="BH215" i="12"/>
  <c r="BD215" i="12"/>
  <c r="AZ215" i="12"/>
  <c r="BS214" i="12"/>
  <c r="BO214" i="12"/>
  <c r="BK214" i="12"/>
  <c r="BG214" i="12"/>
  <c r="BC214" i="12"/>
  <c r="BU207" i="12"/>
  <c r="BQ207" i="12"/>
  <c r="BM207" i="12"/>
  <c r="BI207" i="12"/>
  <c r="BE207" i="12"/>
  <c r="BA207" i="12"/>
  <c r="BV204" i="12"/>
  <c r="BR204" i="12"/>
  <c r="BN204" i="12"/>
  <c r="BJ204" i="12"/>
  <c r="BF204" i="12"/>
  <c r="BB204" i="12"/>
  <c r="BS203" i="12"/>
  <c r="BO203" i="12"/>
  <c r="BK203" i="12"/>
  <c r="BG203" i="12"/>
  <c r="BC203" i="12"/>
  <c r="BN201" i="12"/>
  <c r="BB201" i="12"/>
  <c r="BP200" i="12"/>
  <c r="BH200" i="12"/>
  <c r="AZ200" i="12"/>
  <c r="BJ198" i="12"/>
  <c r="BF198" i="12"/>
  <c r="BU196" i="12"/>
  <c r="BI196" i="12"/>
  <c r="BE196" i="12"/>
  <c r="BV186" i="12"/>
  <c r="BR186" i="12"/>
  <c r="BN186" i="12"/>
  <c r="BJ186" i="12"/>
  <c r="BF186" i="12"/>
  <c r="BB186" i="12"/>
  <c r="BS183" i="12"/>
  <c r="BK183" i="12"/>
  <c r="BG183" i="12"/>
  <c r="BC183" i="12"/>
  <c r="BT170" i="12"/>
  <c r="BP170" i="12"/>
  <c r="BL170" i="12"/>
  <c r="BH170" i="12"/>
  <c r="BD170" i="12"/>
  <c r="AZ170" i="12"/>
  <c r="BH208" i="12"/>
  <c r="AZ207" i="12"/>
  <c r="BB206" i="12"/>
  <c r="BQ205" i="12"/>
  <c r="BI205" i="12"/>
  <c r="BA204" i="12"/>
  <c r="BN203" i="12"/>
  <c r="BB203" i="12"/>
  <c r="BP199" i="12"/>
  <c r="BD199" i="12"/>
  <c r="AZ199" i="12"/>
  <c r="BP196" i="12"/>
  <c r="BH196" i="12"/>
  <c r="AZ196" i="12"/>
  <c r="BV195" i="12"/>
  <c r="BN195" i="12"/>
  <c r="BJ195" i="12"/>
  <c r="BB195" i="12"/>
  <c r="BQ192" i="12"/>
  <c r="BM192" i="12"/>
  <c r="BE192" i="12"/>
  <c r="BK191" i="12"/>
  <c r="BG191" i="12"/>
  <c r="BT187" i="12"/>
  <c r="BP187" i="12"/>
  <c r="BL187" i="12"/>
  <c r="BH187" i="12"/>
  <c r="BD187" i="12"/>
  <c r="AZ187" i="12"/>
  <c r="BV184" i="12"/>
  <c r="BR184" i="12"/>
  <c r="BN184" i="12"/>
  <c r="BJ184" i="12"/>
  <c r="BF184" i="12"/>
  <c r="BB184" i="12"/>
  <c r="BQ181" i="12"/>
  <c r="BM181" i="12"/>
  <c r="BI181" i="12"/>
  <c r="BA181" i="12"/>
  <c r="BR185" i="12"/>
  <c r="BN185" i="12"/>
  <c r="BB185" i="12"/>
  <c r="BL180" i="12"/>
  <c r="BS179" i="12"/>
  <c r="BK179" i="12"/>
  <c r="BG179" i="12"/>
  <c r="BC179" i="12"/>
  <c r="BE178" i="12"/>
  <c r="BO177" i="12"/>
  <c r="BK177" i="12"/>
  <c r="BC177" i="12"/>
  <c r="BL173" i="12"/>
  <c r="BD173" i="12"/>
  <c r="BK172" i="12"/>
  <c r="BO168" i="12"/>
  <c r="BK168" i="12"/>
  <c r="BS163" i="12"/>
  <c r="BO163" i="12"/>
  <c r="BK163" i="12"/>
  <c r="BC163" i="12"/>
  <c r="BU202" i="12"/>
  <c r="BQ202" i="12"/>
  <c r="BE202" i="12"/>
  <c r="BA202" i="12"/>
  <c r="BQ201" i="12"/>
  <c r="BA201" i="12"/>
  <c r="BS200" i="12"/>
  <c r="BO200" i="12"/>
  <c r="BG200" i="12"/>
  <c r="BC200" i="12"/>
  <c r="BU198" i="12"/>
  <c r="BQ198" i="12"/>
  <c r="BM198" i="12"/>
  <c r="BE198" i="12"/>
  <c r="BA198" i="12"/>
  <c r="BK196" i="12"/>
  <c r="BS189" i="12"/>
  <c r="BV188" i="12"/>
  <c r="BJ188" i="12"/>
  <c r="BQ185" i="12"/>
  <c r="BM185" i="12"/>
  <c r="BI185" i="12"/>
  <c r="BT184" i="12"/>
  <c r="BP184" i="12"/>
  <c r="BH184" i="12"/>
  <c r="BD184" i="12"/>
  <c r="AZ184" i="12"/>
  <c r="BM183" i="12"/>
  <c r="BO182" i="12"/>
  <c r="BC182" i="12"/>
  <c r="BT178" i="12"/>
  <c r="BP178" i="12"/>
  <c r="AZ178" i="12"/>
  <c r="BV176" i="12"/>
  <c r="BR176" i="12"/>
  <c r="BJ176" i="12"/>
  <c r="BB176" i="12"/>
  <c r="BQ174" i="12"/>
  <c r="BM174" i="12"/>
  <c r="BE174" i="12"/>
  <c r="BA174" i="12"/>
  <c r="BO173" i="12"/>
  <c r="BG173" i="12"/>
  <c r="BS167" i="12"/>
  <c r="BO167" i="12"/>
  <c r="BK167" i="12"/>
  <c r="BC167" i="12"/>
  <c r="BO209" i="12"/>
  <c r="BK209" i="12"/>
  <c r="BG209" i="12"/>
  <c r="BC209" i="12"/>
  <c r="BT206" i="12"/>
  <c r="BP206" i="12"/>
  <c r="BL206" i="12"/>
  <c r="BH206" i="12"/>
  <c r="BD206" i="12"/>
  <c r="AZ206" i="12"/>
  <c r="BL191" i="12"/>
  <c r="BI188" i="12"/>
  <c r="BA188" i="12"/>
  <c r="BQ187" i="12"/>
  <c r="BI187" i="12"/>
  <c r="BA187" i="12"/>
  <c r="BO186" i="12"/>
  <c r="BC186" i="12"/>
  <c r="BR182" i="12"/>
  <c r="BN182" i="12"/>
  <c r="BB182" i="12"/>
  <c r="BR181" i="12"/>
  <c r="BR180" i="12"/>
  <c r="BF180" i="12"/>
  <c r="BU176" i="12"/>
  <c r="BM176" i="12"/>
  <c r="BI176" i="12"/>
  <c r="BR175" i="12"/>
  <c r="BF175" i="12"/>
  <c r="BB175" i="12"/>
  <c r="BU165" i="12"/>
  <c r="BQ165" i="12"/>
  <c r="BM165" i="12"/>
  <c r="BE165" i="12"/>
  <c r="BA165" i="12"/>
  <c r="BG174" i="12"/>
  <c r="BI172" i="12"/>
  <c r="BS164" i="12"/>
  <c r="BG164" i="12"/>
  <c r="BT165" i="12"/>
  <c r="BH165" i="12"/>
  <c r="BR163" i="12"/>
  <c r="BF163" i="12"/>
  <c r="BV190" i="12"/>
  <c r="BF190" i="12"/>
  <c r="BV189" i="12"/>
  <c r="BR189" i="12"/>
  <c r="BF189" i="12"/>
  <c r="BB189" i="12"/>
  <c r="BT188" i="12"/>
  <c r="BH188" i="12"/>
  <c r="BD188" i="12"/>
  <c r="BU184" i="12"/>
  <c r="BQ184" i="12"/>
  <c r="BI184" i="12"/>
  <c r="BE184" i="12"/>
  <c r="BP183" i="12"/>
  <c r="BF177" i="12"/>
  <c r="BV173" i="12"/>
  <c r="BN173" i="12"/>
  <c r="BJ173" i="12"/>
  <c r="BV34" i="12"/>
  <c r="BQ34" i="12"/>
  <c r="BM34" i="12"/>
  <c r="BR34" i="12"/>
  <c r="BN34" i="12"/>
  <c r="BS34" i="12"/>
  <c r="X648" i="12"/>
  <c r="C26" i="12" s="1"/>
  <c r="T648" i="12"/>
  <c r="C22" i="12" s="1"/>
  <c r="P648" i="12"/>
  <c r="C18" i="12" s="1"/>
  <c r="L648" i="12"/>
  <c r="C14" i="12" s="1"/>
  <c r="H648" i="12"/>
  <c r="C10" i="12" s="1"/>
  <c r="D648" i="12"/>
  <c r="C6" i="12" s="1"/>
  <c r="C3" i="17" s="1"/>
  <c r="AV648" i="12"/>
  <c r="D26" i="12" s="1"/>
  <c r="AR648" i="12"/>
  <c r="D22" i="12" s="1"/>
  <c r="AN648" i="12"/>
  <c r="D18" i="12" s="1"/>
  <c r="AJ648" i="12"/>
  <c r="D14" i="12" s="1"/>
  <c r="AF648" i="12"/>
  <c r="D10" i="12" s="1"/>
  <c r="AB648" i="12"/>
  <c r="D6" i="12" s="1"/>
  <c r="D3" i="17" s="1"/>
  <c r="BS647" i="12"/>
  <c r="AY644" i="12"/>
  <c r="BO639" i="12"/>
  <c r="BT629" i="12"/>
  <c r="BU624" i="12"/>
  <c r="BQ624" i="12"/>
  <c r="BT622" i="12"/>
  <c r="BP622" i="12"/>
  <c r="BV619" i="12"/>
  <c r="BR619" i="12"/>
  <c r="BT618" i="12"/>
  <c r="BP618" i="12"/>
  <c r="BT613" i="12"/>
  <c r="BP613" i="12"/>
  <c r="BT604" i="12"/>
  <c r="BP604" i="12"/>
  <c r="BU601" i="12"/>
  <c r="BQ601" i="12"/>
  <c r="BJ600" i="12"/>
  <c r="BF600" i="12"/>
  <c r="BB600" i="12"/>
  <c r="BU597" i="12"/>
  <c r="BQ597" i="12"/>
  <c r="BM597" i="12"/>
  <c r="BI597" i="12"/>
  <c r="BE597" i="12"/>
  <c r="BA597" i="12"/>
  <c r="AY643" i="12"/>
  <c r="BT641" i="12"/>
  <c r="BH630" i="12"/>
  <c r="BD630" i="12"/>
  <c r="BU620" i="12"/>
  <c r="BS614" i="12"/>
  <c r="BO614" i="12"/>
  <c r="AY614" i="12"/>
  <c r="BO613" i="12"/>
  <c r="BK613" i="12"/>
  <c r="BG613" i="12"/>
  <c r="BC613" i="12"/>
  <c r="AY613" i="12"/>
  <c r="BS611" i="12"/>
  <c r="AY637" i="12"/>
  <c r="BR633" i="12"/>
  <c r="BS630" i="12"/>
  <c r="BO630" i="12"/>
  <c r="BG630" i="12"/>
  <c r="BC630" i="12"/>
  <c r="BJ628" i="12"/>
  <c r="BV626" i="12"/>
  <c r="AY624" i="12"/>
  <c r="BV621" i="12"/>
  <c r="BR621" i="12"/>
  <c r="BT620" i="12"/>
  <c r="BP620" i="12"/>
  <c r="BQ615" i="12"/>
  <c r="BJ614" i="12"/>
  <c r="BF614" i="12"/>
  <c r="BB614" i="12"/>
  <c r="BS612" i="12"/>
  <c r="BU602" i="12"/>
  <c r="BQ602" i="12"/>
  <c r="BS596" i="12"/>
  <c r="BO596" i="12"/>
  <c r="BT595" i="12"/>
  <c r="BP595" i="12"/>
  <c r="BL595" i="12"/>
  <c r="BH595" i="12"/>
  <c r="BD595" i="12"/>
  <c r="AZ595" i="12"/>
  <c r="AY646" i="12"/>
  <c r="BP645" i="12"/>
  <c r="BR643" i="12"/>
  <c r="AY645" i="12"/>
  <c r="BU634" i="12"/>
  <c r="BS632" i="12"/>
  <c r="AY632" i="12"/>
  <c r="BU629" i="12"/>
  <c r="BU628" i="12"/>
  <c r="BQ628" i="12"/>
  <c r="BM628" i="12"/>
  <c r="BI628" i="12"/>
  <c r="BU626" i="12"/>
  <c r="BQ626" i="12"/>
  <c r="BV624" i="12"/>
  <c r="BS623" i="12"/>
  <c r="BU622" i="12"/>
  <c r="AY620" i="12"/>
  <c r="BU618" i="12"/>
  <c r="BQ618" i="12"/>
  <c r="BT617" i="12"/>
  <c r="BP617" i="12"/>
  <c r="BU616" i="12"/>
  <c r="BS599" i="12"/>
  <c r="BO599" i="12"/>
  <c r="BR594" i="12"/>
  <c r="BN594" i="12"/>
  <c r="BS600" i="12"/>
  <c r="BO600" i="12"/>
  <c r="AY600" i="12"/>
  <c r="BT599" i="12"/>
  <c r="BU598" i="12"/>
  <c r="BV597" i="12"/>
  <c r="BT596" i="12"/>
  <c r="BP596" i="12"/>
  <c r="BN592" i="12"/>
  <c r="BS590" i="12"/>
  <c r="BO590" i="12"/>
  <c r="BT589" i="12"/>
  <c r="AY584" i="12"/>
  <c r="AY575" i="12"/>
  <c r="AY571" i="12"/>
  <c r="AY567" i="12"/>
  <c r="AY563" i="12"/>
  <c r="AY559" i="12"/>
  <c r="AY555" i="12"/>
  <c r="AY551" i="12"/>
  <c r="AY546" i="12"/>
  <c r="AY542" i="12"/>
  <c r="AY537" i="12"/>
  <c r="AY533" i="12"/>
  <c r="AY529" i="12"/>
  <c r="AY525" i="12"/>
  <c r="AY521" i="12"/>
  <c r="AY517" i="12"/>
  <c r="AY512" i="12"/>
  <c r="AY505" i="12"/>
  <c r="AY499" i="12"/>
  <c r="AY491" i="12"/>
  <c r="AY487" i="12"/>
  <c r="AY483" i="12"/>
  <c r="AY479" i="12"/>
  <c r="AY474" i="12"/>
  <c r="AY470" i="12"/>
  <c r="AY466" i="12"/>
  <c r="AY462" i="12"/>
  <c r="AY457" i="12"/>
  <c r="BU593" i="12"/>
  <c r="BQ593" i="12"/>
  <c r="BS589" i="12"/>
  <c r="BQ588" i="12"/>
  <c r="AY587" i="12"/>
  <c r="BU583" i="12"/>
  <c r="BQ583" i="12"/>
  <c r="BP580" i="12"/>
  <c r="BT577" i="12"/>
  <c r="BP577" i="12"/>
  <c r="AY576" i="12"/>
  <c r="AY572" i="12"/>
  <c r="AY568" i="12"/>
  <c r="AY564" i="12"/>
  <c r="AY560" i="12"/>
  <c r="AY556" i="12"/>
  <c r="AY552" i="12"/>
  <c r="AY548" i="12"/>
  <c r="AY543" i="12"/>
  <c r="AY538" i="12"/>
  <c r="AY534" i="12"/>
  <c r="AY530" i="12"/>
  <c r="AY526" i="12"/>
  <c r="AY522" i="12"/>
  <c r="AY518" i="12"/>
  <c r="AY513" i="12"/>
  <c r="AY506" i="12"/>
  <c r="AY500" i="12"/>
  <c r="AY492" i="12"/>
  <c r="AY488" i="12"/>
  <c r="AY484" i="12"/>
  <c r="AY480" i="12"/>
  <c r="AY475" i="12"/>
  <c r="AY471" i="12"/>
  <c r="AY467" i="12"/>
  <c r="AY463" i="12"/>
  <c r="BV457" i="12"/>
  <c r="BR457" i="12"/>
  <c r="BN457" i="12"/>
  <c r="BJ457" i="12"/>
  <c r="BF457" i="12"/>
  <c r="BB457" i="12"/>
  <c r="BT455" i="12"/>
  <c r="BP455" i="12"/>
  <c r="BS617" i="12"/>
  <c r="BO617" i="12"/>
  <c r="BU612" i="12"/>
  <c r="BQ612" i="12"/>
  <c r="BS604" i="12"/>
  <c r="BO604" i="12"/>
  <c r="BU603" i="12"/>
  <c r="BS598" i="12"/>
  <c r="BO598" i="12"/>
  <c r="AY595" i="12"/>
  <c r="BU594" i="12"/>
  <c r="BQ594" i="12"/>
  <c r="BT593" i="12"/>
  <c r="BP593" i="12"/>
  <c r="BL593" i="12"/>
  <c r="BQ591" i="12"/>
  <c r="BM591" i="12"/>
  <c r="BT588" i="12"/>
  <c r="BP588" i="12"/>
  <c r="BL588" i="12"/>
  <c r="BT585" i="12"/>
  <c r="BP585" i="12"/>
  <c r="AY577" i="12"/>
  <c r="AY573" i="12"/>
  <c r="AY569" i="12"/>
  <c r="AY565" i="12"/>
  <c r="AY561" i="12"/>
  <c r="AY557" i="12"/>
  <c r="AY553" i="12"/>
  <c r="AY549" i="12"/>
  <c r="AY544" i="12"/>
  <c r="AY539" i="12"/>
  <c r="AY535" i="12"/>
  <c r="AY531" i="12"/>
  <c r="AY527" i="12"/>
  <c r="AY523" i="12"/>
  <c r="AY519" i="12"/>
  <c r="AY514" i="12"/>
  <c r="AY507" i="12"/>
  <c r="AY503" i="12"/>
  <c r="AY495" i="12"/>
  <c r="AY489" i="12"/>
  <c r="AY485" i="12"/>
  <c r="AY481" i="12"/>
  <c r="AY476" i="12"/>
  <c r="AY472" i="12"/>
  <c r="AY468" i="12"/>
  <c r="AY464" i="12"/>
  <c r="AY460" i="12"/>
  <c r="BS615" i="12"/>
  <c r="BT614" i="12"/>
  <c r="BU613" i="12"/>
  <c r="BT603" i="12"/>
  <c r="BP603" i="12"/>
  <c r="BS601" i="12"/>
  <c r="BT600" i="12"/>
  <c r="AY597" i="12"/>
  <c r="BS592" i="12"/>
  <c r="BU587" i="12"/>
  <c r="BP584" i="12"/>
  <c r="AY582" i="12"/>
  <c r="BT581" i="12"/>
  <c r="BP581" i="12"/>
  <c r="BU579" i="12"/>
  <c r="BQ579" i="12"/>
  <c r="AY574" i="12"/>
  <c r="AY570" i="12"/>
  <c r="AY566" i="12"/>
  <c r="AY562" i="12"/>
  <c r="AY558" i="12"/>
  <c r="AY554" i="12"/>
  <c r="AY550" i="12"/>
  <c r="AY545" i="12"/>
  <c r="AY541" i="12"/>
  <c r="AY536" i="12"/>
  <c r="AY532" i="12"/>
  <c r="AY528" i="12"/>
  <c r="AY524" i="12"/>
  <c r="AY520" i="12"/>
  <c r="AY516" i="12"/>
  <c r="AY508" i="12"/>
  <c r="AY504" i="12"/>
  <c r="AY496" i="12"/>
  <c r="AY490" i="12"/>
  <c r="AY486" i="12"/>
  <c r="AY482" i="12"/>
  <c r="AY478" i="12"/>
  <c r="AY473" i="12"/>
  <c r="AY469" i="12"/>
  <c r="AY465" i="12"/>
  <c r="AY461" i="12"/>
  <c r="BS458" i="12"/>
  <c r="BO458" i="12"/>
  <c r="BK458" i="12"/>
  <c r="BG458" i="12"/>
  <c r="BC458" i="12"/>
  <c r="AY458" i="12"/>
  <c r="BU456" i="12"/>
  <c r="BQ456" i="12"/>
  <c r="BM456" i="12"/>
  <c r="BI456" i="12"/>
  <c r="BE456" i="12"/>
  <c r="BA456" i="12"/>
  <c r="AY453" i="12"/>
  <c r="AY449" i="12"/>
  <c r="AY445" i="12"/>
  <c r="AY441" i="12"/>
  <c r="AY437" i="12"/>
  <c r="AY433" i="12"/>
  <c r="AY429" i="12"/>
  <c r="AY425" i="12"/>
  <c r="AY421" i="12"/>
  <c r="AY417" i="12"/>
  <c r="AY413" i="12"/>
  <c r="AY409" i="12"/>
  <c r="AY405" i="12"/>
  <c r="AY404" i="12"/>
  <c r="AY403" i="12"/>
  <c r="BU401" i="12"/>
  <c r="BQ401" i="12"/>
  <c r="BM401" i="12"/>
  <c r="BI401" i="12"/>
  <c r="BE401" i="12"/>
  <c r="BA401" i="12"/>
  <c r="BT400" i="12"/>
  <c r="BP400" i="12"/>
  <c r="BL400" i="12"/>
  <c r="BH400" i="12"/>
  <c r="BD400" i="12"/>
  <c r="AZ400" i="12"/>
  <c r="BV394" i="12"/>
  <c r="AY454" i="12"/>
  <c r="AY450" i="12"/>
  <c r="AY446" i="12"/>
  <c r="AY442" i="12"/>
  <c r="AY438" i="12"/>
  <c r="AY434" i="12"/>
  <c r="AY430" i="12"/>
  <c r="AY426" i="12"/>
  <c r="AY422" i="12"/>
  <c r="AY418" i="12"/>
  <c r="AY414" i="12"/>
  <c r="AY410" i="12"/>
  <c r="AY406" i="12"/>
  <c r="BV403" i="12"/>
  <c r="BR403" i="12"/>
  <c r="BN403" i="12"/>
  <c r="BJ403" i="12"/>
  <c r="BF403" i="12"/>
  <c r="BB403" i="12"/>
  <c r="BU397" i="12"/>
  <c r="BQ397" i="12"/>
  <c r="BM397" i="12"/>
  <c r="BI397" i="12"/>
  <c r="BE397" i="12"/>
  <c r="BA397" i="12"/>
  <c r="BT396" i="12"/>
  <c r="BP396" i="12"/>
  <c r="BL396" i="12"/>
  <c r="BH396" i="12"/>
  <c r="BD396" i="12"/>
  <c r="AZ396" i="12"/>
  <c r="BS395" i="12"/>
  <c r="BO395" i="12"/>
  <c r="BK395" i="12"/>
  <c r="BG395" i="12"/>
  <c r="BC395" i="12"/>
  <c r="AY395" i="12"/>
  <c r="AY459" i="12"/>
  <c r="AY455" i="12"/>
  <c r="AY451" i="12"/>
  <c r="AY447" i="12"/>
  <c r="AY443" i="12"/>
  <c r="AY439" i="12"/>
  <c r="AY435" i="12"/>
  <c r="AY431" i="12"/>
  <c r="AY427" i="12"/>
  <c r="AY423" i="12"/>
  <c r="AY419" i="12"/>
  <c r="AY415" i="12"/>
  <c r="AY411" i="12"/>
  <c r="AY407" i="12"/>
  <c r="BU402" i="12"/>
  <c r="BQ402" i="12"/>
  <c r="BM402" i="12"/>
  <c r="BI402" i="12"/>
  <c r="BE402" i="12"/>
  <c r="BA402" i="12"/>
  <c r="BV398" i="12"/>
  <c r="BR398" i="12"/>
  <c r="BN398" i="12"/>
  <c r="BJ398" i="12"/>
  <c r="BF398" i="12"/>
  <c r="BB398" i="12"/>
  <c r="AY456" i="12"/>
  <c r="AY452" i="12"/>
  <c r="AY448" i="12"/>
  <c r="AY444" i="12"/>
  <c r="AY440" i="12"/>
  <c r="AY436" i="12"/>
  <c r="AY432" i="12"/>
  <c r="AY428" i="12"/>
  <c r="AY424" i="12"/>
  <c r="AY420" i="12"/>
  <c r="AY416" i="12"/>
  <c r="AY412" i="12"/>
  <c r="AY408" i="12"/>
  <c r="BS399" i="12"/>
  <c r="BO399" i="12"/>
  <c r="BK399" i="12"/>
  <c r="BG399" i="12"/>
  <c r="BC399" i="12"/>
  <c r="AY399" i="12"/>
  <c r="AY401" i="12"/>
  <c r="AY397" i="12"/>
  <c r="AY393" i="12"/>
  <c r="AY389" i="12"/>
  <c r="AY385" i="12"/>
  <c r="AY381" i="12"/>
  <c r="AY377" i="12"/>
  <c r="AY373" i="12"/>
  <c r="AY353" i="12"/>
  <c r="AY349" i="12"/>
  <c r="AY345" i="12"/>
  <c r="AY343" i="12"/>
  <c r="AY342" i="12"/>
  <c r="BT336" i="12"/>
  <c r="BP336" i="12"/>
  <c r="BL336" i="12"/>
  <c r="BH336" i="12"/>
  <c r="BD336" i="12"/>
  <c r="AZ336" i="12"/>
  <c r="AY334" i="12"/>
  <c r="BT328" i="12"/>
  <c r="BP328" i="12"/>
  <c r="BL328" i="12"/>
  <c r="BH328" i="12"/>
  <c r="BD328" i="12"/>
  <c r="AZ328" i="12"/>
  <c r="BS323" i="12"/>
  <c r="BO323" i="12"/>
  <c r="BK323" i="12"/>
  <c r="BG323" i="12"/>
  <c r="BC323" i="12"/>
  <c r="AY323" i="12"/>
  <c r="BU321" i="12"/>
  <c r="BQ321" i="12"/>
  <c r="BM321" i="12"/>
  <c r="BI321" i="12"/>
  <c r="BE321" i="12"/>
  <c r="BA321" i="12"/>
  <c r="BV318" i="12"/>
  <c r="BR318" i="12"/>
  <c r="BN318" i="12"/>
  <c r="BJ318" i="12"/>
  <c r="BF318" i="12"/>
  <c r="BB318" i="12"/>
  <c r="AY402" i="12"/>
  <c r="AY398" i="12"/>
  <c r="AY394" i="12"/>
  <c r="AY390" i="12"/>
  <c r="AY386" i="12"/>
  <c r="AY382" i="12"/>
  <c r="AY378" i="12"/>
  <c r="AY374" i="12"/>
  <c r="AY370" i="12"/>
  <c r="AY350" i="12"/>
  <c r="AY346" i="12"/>
  <c r="BV343" i="12"/>
  <c r="BR343" i="12"/>
  <c r="BN343" i="12"/>
  <c r="BJ343" i="12"/>
  <c r="BF343" i="12"/>
  <c r="BB343" i="12"/>
  <c r="BB342" i="12"/>
  <c r="BU341" i="12"/>
  <c r="BQ341" i="12"/>
  <c r="BM341" i="12"/>
  <c r="BI341" i="12"/>
  <c r="BE341" i="12"/>
  <c r="BA341" i="12"/>
  <c r="BS335" i="12"/>
  <c r="BO335" i="12"/>
  <c r="BK335" i="12"/>
  <c r="BG335" i="12"/>
  <c r="BC335" i="12"/>
  <c r="AY335" i="12"/>
  <c r="BV334" i="12"/>
  <c r="BR334" i="12"/>
  <c r="BN334" i="12"/>
  <c r="BJ334" i="12"/>
  <c r="BF334" i="12"/>
  <c r="BB334" i="12"/>
  <c r="BU333" i="12"/>
  <c r="BQ333" i="12"/>
  <c r="BM333" i="12"/>
  <c r="BI333" i="12"/>
  <c r="BE333" i="12"/>
  <c r="BA333" i="12"/>
  <c r="BV326" i="12"/>
  <c r="BR326" i="12"/>
  <c r="BN326" i="12"/>
  <c r="BJ326" i="12"/>
  <c r="BF326" i="12"/>
  <c r="BB326" i="12"/>
  <c r="BT324" i="12"/>
  <c r="BP324" i="12"/>
  <c r="BL324" i="12"/>
  <c r="BH324" i="12"/>
  <c r="BD324" i="12"/>
  <c r="AZ324" i="12"/>
  <c r="AY391" i="12"/>
  <c r="AY387" i="12"/>
  <c r="AY383" i="12"/>
  <c r="AY379" i="12"/>
  <c r="AY375" i="12"/>
  <c r="AY371" i="12"/>
  <c r="AY351" i="12"/>
  <c r="AY347" i="12"/>
  <c r="BT340" i="12"/>
  <c r="BP340" i="12"/>
  <c r="BL340" i="12"/>
  <c r="BH340" i="12"/>
  <c r="BD340" i="12"/>
  <c r="AZ340" i="12"/>
  <c r="AY338" i="12"/>
  <c r="BT332" i="12"/>
  <c r="BP332" i="12"/>
  <c r="BL332" i="12"/>
  <c r="BH332" i="12"/>
  <c r="BD332" i="12"/>
  <c r="AZ332" i="12"/>
  <c r="AY330" i="12"/>
  <c r="BV322" i="12"/>
  <c r="BR322" i="12"/>
  <c r="BN322" i="12"/>
  <c r="BJ322" i="12"/>
  <c r="BF322" i="12"/>
  <c r="BB322" i="12"/>
  <c r="BS319" i="12"/>
  <c r="BO319" i="12"/>
  <c r="BK319" i="12"/>
  <c r="BG319" i="12"/>
  <c r="BC319" i="12"/>
  <c r="AY319" i="12"/>
  <c r="AY400" i="12"/>
  <c r="AY396" i="12"/>
  <c r="AY392" i="12"/>
  <c r="AY388" i="12"/>
  <c r="AY384" i="12"/>
  <c r="AY380" i="12"/>
  <c r="AY376" i="12"/>
  <c r="AY372" i="12"/>
  <c r="AY352" i="12"/>
  <c r="AY348" i="12"/>
  <c r="AY344" i="12"/>
  <c r="BS339" i="12"/>
  <c r="BO339" i="12"/>
  <c r="BK339" i="12"/>
  <c r="BG339" i="12"/>
  <c r="BC339" i="12"/>
  <c r="AY339" i="12"/>
  <c r="BV338" i="12"/>
  <c r="BR338" i="12"/>
  <c r="BN338" i="12"/>
  <c r="BJ338" i="12"/>
  <c r="BF338" i="12"/>
  <c r="BB338" i="12"/>
  <c r="BU337" i="12"/>
  <c r="BQ337" i="12"/>
  <c r="BM337" i="12"/>
  <c r="BI337" i="12"/>
  <c r="BE337" i="12"/>
  <c r="BA337" i="12"/>
  <c r="BS331" i="12"/>
  <c r="BO331" i="12"/>
  <c r="BK331" i="12"/>
  <c r="BG331" i="12"/>
  <c r="BC331" i="12"/>
  <c r="AY331" i="12"/>
  <c r="BV330" i="12"/>
  <c r="BR330" i="12"/>
  <c r="BN330" i="12"/>
  <c r="BJ330" i="12"/>
  <c r="BF330" i="12"/>
  <c r="BB330" i="12"/>
  <c r="BU329" i="12"/>
  <c r="BQ329" i="12"/>
  <c r="BM329" i="12"/>
  <c r="BI329" i="12"/>
  <c r="BE329" i="12"/>
  <c r="BA329" i="12"/>
  <c r="BS327" i="12"/>
  <c r="BO327" i="12"/>
  <c r="BK327" i="12"/>
  <c r="BG327" i="12"/>
  <c r="BC327" i="12"/>
  <c r="AY327" i="12"/>
  <c r="BU325" i="12"/>
  <c r="BQ325" i="12"/>
  <c r="BM325" i="12"/>
  <c r="BI325" i="12"/>
  <c r="BE325" i="12"/>
  <c r="BA325" i="12"/>
  <c r="BT320" i="12"/>
  <c r="BP320" i="12"/>
  <c r="BL320" i="12"/>
  <c r="BH320" i="12"/>
  <c r="BD320" i="12"/>
  <c r="AZ320" i="12"/>
  <c r="AY340" i="12"/>
  <c r="AY336" i="12"/>
  <c r="AY332" i="12"/>
  <c r="AY328" i="12"/>
  <c r="AY324" i="12"/>
  <c r="AY320" i="12"/>
  <c r="AY316" i="12"/>
  <c r="AY312" i="12"/>
  <c r="AY308" i="12"/>
  <c r="AY303" i="12"/>
  <c r="BT300" i="12"/>
  <c r="BP300" i="12"/>
  <c r="BL300" i="12"/>
  <c r="BH300" i="12"/>
  <c r="BD300" i="12"/>
  <c r="AZ300" i="12"/>
  <c r="BU297" i="12"/>
  <c r="BQ297" i="12"/>
  <c r="BM297" i="12"/>
  <c r="BI297" i="12"/>
  <c r="BE297" i="12"/>
  <c r="BA297" i="12"/>
  <c r="BV294" i="12"/>
  <c r="BR294" i="12"/>
  <c r="BN294" i="12"/>
  <c r="BJ294" i="12"/>
  <c r="BF294" i="12"/>
  <c r="BB294" i="12"/>
  <c r="AY341" i="12"/>
  <c r="AY337" i="12"/>
  <c r="AY333" i="12"/>
  <c r="AY329" i="12"/>
  <c r="AY325" i="12"/>
  <c r="AY321" i="12"/>
  <c r="AY317" i="12"/>
  <c r="AY313" i="12"/>
  <c r="AY309" i="12"/>
  <c r="AY305" i="12"/>
  <c r="AY304" i="12"/>
  <c r="BV303" i="12"/>
  <c r="BR303" i="12"/>
  <c r="BN303" i="12"/>
  <c r="BU301" i="12"/>
  <c r="BQ301" i="12"/>
  <c r="BM301" i="12"/>
  <c r="BI301" i="12"/>
  <c r="BE301" i="12"/>
  <c r="BA301" i="12"/>
  <c r="BV298" i="12"/>
  <c r="BR298" i="12"/>
  <c r="BN298" i="12"/>
  <c r="BJ298" i="12"/>
  <c r="BF298" i="12"/>
  <c r="BB298" i="12"/>
  <c r="BS291" i="12"/>
  <c r="BO291" i="12"/>
  <c r="BK291" i="12"/>
  <c r="BG291" i="12"/>
  <c r="BC291" i="12"/>
  <c r="AY291" i="12"/>
  <c r="AY326" i="12"/>
  <c r="AY322" i="12"/>
  <c r="AY318" i="12"/>
  <c r="AY314" i="12"/>
  <c r="AY310" i="12"/>
  <c r="AY306" i="12"/>
  <c r="BJ304" i="12"/>
  <c r="BF304" i="12"/>
  <c r="BV302" i="12"/>
  <c r="BR302" i="12"/>
  <c r="BN302" i="12"/>
  <c r="BJ302" i="12"/>
  <c r="BF302" i="12"/>
  <c r="BB302" i="12"/>
  <c r="BS295" i="12"/>
  <c r="BO295" i="12"/>
  <c r="BK295" i="12"/>
  <c r="BG295" i="12"/>
  <c r="BC295" i="12"/>
  <c r="AY295" i="12"/>
  <c r="BT292" i="12"/>
  <c r="BP292" i="12"/>
  <c r="BL292" i="12"/>
  <c r="BH292" i="12"/>
  <c r="BD292" i="12"/>
  <c r="AZ292" i="12"/>
  <c r="BU289" i="12"/>
  <c r="BQ289" i="12"/>
  <c r="BM289" i="12"/>
  <c r="BI289" i="12"/>
  <c r="BE289" i="12"/>
  <c r="BA289" i="12"/>
  <c r="AY315" i="12"/>
  <c r="AY311" i="12"/>
  <c r="AY307" i="12"/>
  <c r="BS299" i="12"/>
  <c r="BO299" i="12"/>
  <c r="BK299" i="12"/>
  <c r="BG299" i="12"/>
  <c r="BC299" i="12"/>
  <c r="AY299" i="12"/>
  <c r="BT296" i="12"/>
  <c r="BP296" i="12"/>
  <c r="BL296" i="12"/>
  <c r="BH296" i="12"/>
  <c r="BD296" i="12"/>
  <c r="AZ296" i="12"/>
  <c r="BU293" i="12"/>
  <c r="BQ293" i="12"/>
  <c r="BM293" i="12"/>
  <c r="BI293" i="12"/>
  <c r="BE293" i="12"/>
  <c r="BA293" i="12"/>
  <c r="BV290" i="12"/>
  <c r="BR290" i="12"/>
  <c r="BN290" i="12"/>
  <c r="BJ290" i="12"/>
  <c r="BF290" i="12"/>
  <c r="BB290" i="12"/>
  <c r="AY287" i="12"/>
  <c r="AY283" i="12"/>
  <c r="AY279" i="12"/>
  <c r="AY275" i="12"/>
  <c r="AY271" i="12"/>
  <c r="AY300" i="12"/>
  <c r="AY296" i="12"/>
  <c r="AY292" i="12"/>
  <c r="AY288" i="12"/>
  <c r="AY284" i="12"/>
  <c r="AY280" i="12"/>
  <c r="AY276" i="12"/>
  <c r="AY272" i="12"/>
  <c r="BS267" i="12"/>
  <c r="BO267" i="12"/>
  <c r="BK267" i="12"/>
  <c r="BG267" i="12"/>
  <c r="BC267" i="12"/>
  <c r="AY267" i="12"/>
  <c r="BV266" i="12"/>
  <c r="BR266" i="12"/>
  <c r="BN266" i="12"/>
  <c r="BJ266" i="12"/>
  <c r="BF266" i="12"/>
  <c r="BB266" i="12"/>
  <c r="AY301" i="12"/>
  <c r="AY297" i="12"/>
  <c r="AY293" i="12"/>
  <c r="AY289" i="12"/>
  <c r="AY285" i="12"/>
  <c r="AY281" i="12"/>
  <c r="AY277" i="12"/>
  <c r="AY273" i="12"/>
  <c r="AY269" i="12"/>
  <c r="BN268" i="12"/>
  <c r="BJ268" i="12"/>
  <c r="BF268" i="12"/>
  <c r="BB268" i="12"/>
  <c r="BU265" i="12"/>
  <c r="AY302" i="12"/>
  <c r="AY298" i="12"/>
  <c r="AY294" i="12"/>
  <c r="AY290" i="12"/>
  <c r="AY286" i="12"/>
  <c r="AY282" i="12"/>
  <c r="AY278" i="12"/>
  <c r="AY274" i="12"/>
  <c r="AY270" i="12"/>
  <c r="BU267" i="12"/>
  <c r="BQ267" i="12"/>
  <c r="BM267" i="12"/>
  <c r="BI267" i="12"/>
  <c r="BE267" i="12"/>
  <c r="BA267" i="12"/>
  <c r="AY268" i="12"/>
  <c r="AY264" i="12"/>
  <c r="AY260" i="12"/>
  <c r="AY256" i="12"/>
  <c r="AY252" i="12"/>
  <c r="AY247" i="12"/>
  <c r="AY243" i="12"/>
  <c r="BU236" i="12"/>
  <c r="BQ236" i="12"/>
  <c r="BM236" i="12"/>
  <c r="BI236" i="12"/>
  <c r="BE236" i="12"/>
  <c r="BA236" i="12"/>
  <c r="BT235" i="12"/>
  <c r="BP235" i="12"/>
  <c r="BL235" i="12"/>
  <c r="BH235" i="12"/>
  <c r="BD235" i="12"/>
  <c r="AZ235" i="12"/>
  <c r="AY265" i="12"/>
  <c r="AY261" i="12"/>
  <c r="AY257" i="12"/>
  <c r="AY253" i="12"/>
  <c r="AY249" i="12"/>
  <c r="AY244" i="12"/>
  <c r="AY238" i="12"/>
  <c r="BT237" i="12"/>
  <c r="BP237" i="12"/>
  <c r="BL237" i="12"/>
  <c r="BH237" i="12"/>
  <c r="BD237" i="12"/>
  <c r="AZ237" i="12"/>
  <c r="BS234" i="12"/>
  <c r="BO234" i="12"/>
  <c r="BK234" i="12"/>
  <c r="BG234" i="12"/>
  <c r="BC234" i="12"/>
  <c r="AY234" i="12"/>
  <c r="BV233" i="12"/>
  <c r="AY266" i="12"/>
  <c r="AY262" i="12"/>
  <c r="AY258" i="12"/>
  <c r="AY254" i="12"/>
  <c r="AY250" i="12"/>
  <c r="AY245" i="12"/>
  <c r="AY239" i="12"/>
  <c r="BS236" i="12"/>
  <c r="BO236" i="12"/>
  <c r="BK236" i="12"/>
  <c r="BG236" i="12"/>
  <c r="BC236" i="12"/>
  <c r="AY263" i="12"/>
  <c r="AY259" i="12"/>
  <c r="AY255" i="12"/>
  <c r="AY251" i="12"/>
  <c r="AY246" i="12"/>
  <c r="AY241" i="12"/>
  <c r="BM238" i="12"/>
  <c r="BI238" i="12"/>
  <c r="BE238" i="12"/>
  <c r="BA238" i="12"/>
  <c r="AY230" i="12"/>
  <c r="AY226" i="12"/>
  <c r="AY224" i="12"/>
  <c r="BV223" i="12"/>
  <c r="BR223" i="12"/>
  <c r="BN223" i="12"/>
  <c r="BJ223" i="12"/>
  <c r="BF223" i="12"/>
  <c r="BB223" i="12"/>
  <c r="AY235" i="12"/>
  <c r="AY231" i="12"/>
  <c r="AY227" i="12"/>
  <c r="BU222" i="12"/>
  <c r="BQ222" i="12"/>
  <c r="BM222" i="12"/>
  <c r="BI222" i="12"/>
  <c r="BE222" i="12"/>
  <c r="BA222" i="12"/>
  <c r="BT221" i="12"/>
  <c r="BP221" i="12"/>
  <c r="BL221" i="12"/>
  <c r="BH221" i="12"/>
  <c r="BD221" i="12"/>
  <c r="AZ221" i="12"/>
  <c r="AY236" i="12"/>
  <c r="AY232" i="12"/>
  <c r="AY228" i="12"/>
  <c r="BU224" i="12"/>
  <c r="BQ224" i="12"/>
  <c r="BM224" i="12"/>
  <c r="BI224" i="12"/>
  <c r="BE224" i="12"/>
  <c r="BA224" i="12"/>
  <c r="BT223" i="12"/>
  <c r="BP223" i="12"/>
  <c r="BL223" i="12"/>
  <c r="BH223" i="12"/>
  <c r="BD223" i="12"/>
  <c r="BS220" i="12"/>
  <c r="BO220" i="12"/>
  <c r="BK220" i="12"/>
  <c r="BG220" i="12"/>
  <c r="BC220" i="12"/>
  <c r="AY220" i="12"/>
  <c r="BV219" i="12"/>
  <c r="BR219" i="12"/>
  <c r="BN219" i="12"/>
  <c r="BJ219" i="12"/>
  <c r="BF219" i="12"/>
  <c r="BB219" i="12"/>
  <c r="AY237" i="12"/>
  <c r="AY233" i="12"/>
  <c r="AY229" i="12"/>
  <c r="AY225" i="12"/>
  <c r="AY223" i="12"/>
  <c r="AY219" i="12"/>
  <c r="AY214" i="12"/>
  <c r="AY209" i="12"/>
  <c r="AY205" i="12"/>
  <c r="AY203" i="12"/>
  <c r="BT202" i="12"/>
  <c r="BP202" i="12"/>
  <c r="BL202" i="12"/>
  <c r="BH202" i="12"/>
  <c r="BD202" i="12"/>
  <c r="AZ202" i="12"/>
  <c r="AY200" i="12"/>
  <c r="BQ197" i="12"/>
  <c r="BA197" i="12"/>
  <c r="BV196" i="12"/>
  <c r="BR196" i="12"/>
  <c r="BN196" i="12"/>
  <c r="BJ196" i="12"/>
  <c r="BF196" i="12"/>
  <c r="BB196" i="12"/>
  <c r="BS192" i="12"/>
  <c r="BO192" i="12"/>
  <c r="BK192" i="12"/>
  <c r="BG192" i="12"/>
  <c r="BC192" i="12"/>
  <c r="AY192" i="12"/>
  <c r="BU189" i="12"/>
  <c r="BQ189" i="12"/>
  <c r="BM189" i="12"/>
  <c r="BE189" i="12"/>
  <c r="BA189" i="12"/>
  <c r="AY215" i="12"/>
  <c r="AY211" i="12"/>
  <c r="AY206" i="12"/>
  <c r="BV200" i="12"/>
  <c r="BR200" i="12"/>
  <c r="BN200" i="12"/>
  <c r="BJ200" i="12"/>
  <c r="BF200" i="12"/>
  <c r="BB200" i="12"/>
  <c r="AY199" i="12"/>
  <c r="BT198" i="12"/>
  <c r="BP198" i="12"/>
  <c r="BL198" i="12"/>
  <c r="BH198" i="12"/>
  <c r="BD198" i="12"/>
  <c r="AZ198" i="12"/>
  <c r="BS195" i="12"/>
  <c r="BO195" i="12"/>
  <c r="BC195" i="12"/>
  <c r="AY195" i="12"/>
  <c r="AY221" i="12"/>
  <c r="AY216" i="12"/>
  <c r="AY212" i="12"/>
  <c r="AY207" i="12"/>
  <c r="BE203" i="12"/>
  <c r="BA203" i="12"/>
  <c r="BS197" i="12"/>
  <c r="BU193" i="12"/>
  <c r="BQ193" i="12"/>
  <c r="BE193" i="12"/>
  <c r="BA193" i="12"/>
  <c r="BT191" i="12"/>
  <c r="BH191" i="12"/>
  <c r="BD191" i="12"/>
  <c r="AY222" i="12"/>
  <c r="AY217" i="12"/>
  <c r="AY213" i="12"/>
  <c r="AY208" i="12"/>
  <c r="AY204" i="12"/>
  <c r="BS201" i="12"/>
  <c r="BO201" i="12"/>
  <c r="BK201" i="12"/>
  <c r="BG201" i="12"/>
  <c r="BC201" i="12"/>
  <c r="AY201" i="12"/>
  <c r="BU199" i="12"/>
  <c r="BQ199" i="12"/>
  <c r="BM199" i="12"/>
  <c r="BI199" i="12"/>
  <c r="BE199" i="12"/>
  <c r="BA199" i="12"/>
  <c r="BS196" i="12"/>
  <c r="BG196" i="12"/>
  <c r="BC196" i="12"/>
  <c r="AY196" i="12"/>
  <c r="BT193" i="12"/>
  <c r="BP193" i="12"/>
  <c r="BL193" i="12"/>
  <c r="BH193" i="12"/>
  <c r="BD193" i="12"/>
  <c r="AZ193" i="12"/>
  <c r="BS191" i="12"/>
  <c r="BO191" i="12"/>
  <c r="BC191" i="12"/>
  <c r="AY191" i="12"/>
  <c r="BS188" i="12"/>
  <c r="BO188" i="12"/>
  <c r="BK188" i="12"/>
  <c r="BG188" i="12"/>
  <c r="BC188" i="12"/>
  <c r="AY188" i="12"/>
  <c r="BU186" i="12"/>
  <c r="BQ186" i="12"/>
  <c r="BM186" i="12"/>
  <c r="BI186" i="12"/>
  <c r="BE186" i="12"/>
  <c r="BA186" i="12"/>
  <c r="BV179" i="12"/>
  <c r="BR179" i="12"/>
  <c r="BN179" i="12"/>
  <c r="BJ179" i="12"/>
  <c r="BF179" i="12"/>
  <c r="BB179" i="12"/>
  <c r="BT176" i="12"/>
  <c r="BP176" i="12"/>
  <c r="BL176" i="12"/>
  <c r="BH176" i="12"/>
  <c r="BD176" i="12"/>
  <c r="AZ176" i="12"/>
  <c r="BU173" i="12"/>
  <c r="BQ173" i="12"/>
  <c r="BM173" i="12"/>
  <c r="BI173" i="12"/>
  <c r="BE173" i="12"/>
  <c r="BA173" i="12"/>
  <c r="BS168" i="12"/>
  <c r="BG168" i="12"/>
  <c r="BC168" i="12"/>
  <c r="AY168" i="12"/>
  <c r="BV191" i="12"/>
  <c r="BR191" i="12"/>
  <c r="BN191" i="12"/>
  <c r="BJ191" i="12"/>
  <c r="BF191" i="12"/>
  <c r="BB191" i="12"/>
  <c r="AY190" i="12"/>
  <c r="BT189" i="12"/>
  <c r="BP189" i="12"/>
  <c r="BL189" i="12"/>
  <c r="BH189" i="12"/>
  <c r="BD189" i="12"/>
  <c r="AZ189" i="12"/>
  <c r="AY187" i="12"/>
  <c r="BS184" i="12"/>
  <c r="BO184" i="12"/>
  <c r="BK184" i="12"/>
  <c r="BG184" i="12"/>
  <c r="BC184" i="12"/>
  <c r="AY184" i="12"/>
  <c r="BU182" i="12"/>
  <c r="BQ182" i="12"/>
  <c r="BM182" i="12"/>
  <c r="BI182" i="12"/>
  <c r="BE182" i="12"/>
  <c r="BA182" i="12"/>
  <c r="BQ172" i="12"/>
  <c r="BM172" i="12"/>
  <c r="BA172" i="12"/>
  <c r="BV168" i="12"/>
  <c r="BR168" i="12"/>
  <c r="BN168" i="12"/>
  <c r="BJ168" i="12"/>
  <c r="BF168" i="12"/>
  <c r="BB168" i="12"/>
  <c r="BV164" i="12"/>
  <c r="BR164" i="12"/>
  <c r="BN164" i="12"/>
  <c r="BJ164" i="12"/>
  <c r="BF164" i="12"/>
  <c r="BB164" i="12"/>
  <c r="BO197" i="12"/>
  <c r="BK197" i="12"/>
  <c r="BG197" i="12"/>
  <c r="BC197" i="12"/>
  <c r="AY197" i="12"/>
  <c r="BU195" i="12"/>
  <c r="BQ195" i="12"/>
  <c r="BM195" i="12"/>
  <c r="BI195" i="12"/>
  <c r="BE195" i="12"/>
  <c r="BA195" i="12"/>
  <c r="BV187" i="12"/>
  <c r="BR187" i="12"/>
  <c r="BN187" i="12"/>
  <c r="BJ187" i="12"/>
  <c r="BF187" i="12"/>
  <c r="BB187" i="12"/>
  <c r="AY186" i="12"/>
  <c r="BT185" i="12"/>
  <c r="BP185" i="12"/>
  <c r="BL185" i="12"/>
  <c r="BH185" i="12"/>
  <c r="BD185" i="12"/>
  <c r="AZ185" i="12"/>
  <c r="AY183" i="12"/>
  <c r="BS180" i="12"/>
  <c r="BO180" i="12"/>
  <c r="BK180" i="12"/>
  <c r="BG180" i="12"/>
  <c r="BC180" i="12"/>
  <c r="AY180" i="12"/>
  <c r="BU177" i="12"/>
  <c r="BQ177" i="12"/>
  <c r="BM177" i="12"/>
  <c r="BI177" i="12"/>
  <c r="BE177" i="12"/>
  <c r="BA177" i="12"/>
  <c r="BV174" i="12"/>
  <c r="BR174" i="12"/>
  <c r="BN174" i="12"/>
  <c r="BJ174" i="12"/>
  <c r="BF174" i="12"/>
  <c r="BB174" i="12"/>
  <c r="BR167" i="12"/>
  <c r="BN167" i="12"/>
  <c r="BB167" i="12"/>
  <c r="BU190" i="12"/>
  <c r="BQ190" i="12"/>
  <c r="BM190" i="12"/>
  <c r="BI190" i="12"/>
  <c r="BE190" i="12"/>
  <c r="BA190" i="12"/>
  <c r="BV183" i="12"/>
  <c r="BR183" i="12"/>
  <c r="BN183" i="12"/>
  <c r="BJ183" i="12"/>
  <c r="BF183" i="12"/>
  <c r="BB183" i="12"/>
  <c r="BT181" i="12"/>
  <c r="BP181" i="12"/>
  <c r="BL181" i="12"/>
  <c r="BH181" i="12"/>
  <c r="BD181" i="12"/>
  <c r="AZ181" i="12"/>
  <c r="AY179" i="12"/>
  <c r="BQ176" i="12"/>
  <c r="BE176" i="12"/>
  <c r="BA176" i="12"/>
  <c r="BR173" i="12"/>
  <c r="BF173" i="12"/>
  <c r="BB173" i="12"/>
  <c r="BS170" i="12"/>
  <c r="BO170" i="12"/>
  <c r="BK170" i="12"/>
  <c r="BG170" i="12"/>
  <c r="BC170" i="12"/>
  <c r="AY170" i="12"/>
  <c r="BS165" i="12"/>
  <c r="BO165" i="12"/>
  <c r="BK165" i="12"/>
  <c r="BG165" i="12"/>
  <c r="BC165" i="12"/>
  <c r="AY165" i="12"/>
  <c r="BU163" i="12"/>
  <c r="BQ163" i="12"/>
  <c r="BM163" i="12"/>
  <c r="BI163" i="12"/>
  <c r="BE163" i="12"/>
  <c r="BA163" i="12"/>
  <c r="AY202" i="12"/>
  <c r="AY198" i="12"/>
  <c r="AY193" i="12"/>
  <c r="AY189" i="12"/>
  <c r="AY185" i="12"/>
  <c r="AY181" i="12"/>
  <c r="AY178" i="12"/>
  <c r="BT172" i="12"/>
  <c r="BP172" i="12"/>
  <c r="BL172" i="12"/>
  <c r="BH172" i="12"/>
  <c r="BD172" i="12"/>
  <c r="AZ172" i="12"/>
  <c r="BU167" i="12"/>
  <c r="BQ167" i="12"/>
  <c r="BM167" i="12"/>
  <c r="BI167" i="12"/>
  <c r="BE167" i="12"/>
  <c r="BA167" i="12"/>
  <c r="AY182" i="12"/>
  <c r="BN178" i="12"/>
  <c r="BJ178" i="12"/>
  <c r="BF178" i="12"/>
  <c r="BB178" i="12"/>
  <c r="BS175" i="12"/>
  <c r="BO175" i="12"/>
  <c r="BK175" i="12"/>
  <c r="BG175" i="12"/>
  <c r="BC175" i="12"/>
  <c r="AY175" i="12"/>
  <c r="AY174" i="12"/>
  <c r="BT166" i="12"/>
  <c r="BP166" i="12"/>
  <c r="BL166" i="12"/>
  <c r="BH166" i="12"/>
  <c r="BD166" i="12"/>
  <c r="AZ166" i="12"/>
  <c r="AY164" i="12"/>
  <c r="BJ34" i="12"/>
  <c r="AY176" i="12"/>
  <c r="AY172" i="12"/>
  <c r="AY166" i="12"/>
  <c r="AY177" i="12"/>
  <c r="AY173" i="12"/>
  <c r="AY167" i="12"/>
  <c r="AY163" i="12"/>
  <c r="BU642" i="12"/>
  <c r="BP641" i="12"/>
  <c r="BU638" i="12"/>
  <c r="BQ636" i="12"/>
  <c r="BR644" i="12"/>
  <c r="BQ643" i="12"/>
  <c r="BT642" i="12"/>
  <c r="BR639" i="12"/>
  <c r="BN639" i="12"/>
  <c r="BU637" i="12"/>
  <c r="BR632" i="12"/>
  <c r="BT634" i="12"/>
  <c r="BU641" i="12"/>
  <c r="BU640" i="12"/>
  <c r="BR635" i="12"/>
  <c r="BT630" i="12"/>
  <c r="BT627" i="12"/>
  <c r="BU596" i="12"/>
  <c r="BT590" i="12"/>
  <c r="BU585" i="12"/>
  <c r="BQ585" i="12"/>
  <c r="BU581" i="12"/>
  <c r="BQ581" i="12"/>
  <c r="BU577" i="12"/>
  <c r="BQ577" i="12"/>
  <c r="BT587" i="12"/>
  <c r="BP587" i="12"/>
  <c r="BU586" i="12"/>
  <c r="BQ586" i="12"/>
  <c r="BS584" i="12"/>
  <c r="BO584" i="12"/>
  <c r="BT583" i="12"/>
  <c r="BP583" i="12"/>
  <c r="BU582" i="12"/>
  <c r="BQ582" i="12"/>
  <c r="BS580" i="12"/>
  <c r="BO580" i="12"/>
  <c r="BT579" i="12"/>
  <c r="BP579" i="12"/>
  <c r="BU578" i="12"/>
  <c r="BQ578" i="12"/>
  <c r="BT636" i="12"/>
  <c r="BU592" i="12"/>
  <c r="BU589" i="12"/>
  <c r="BQ589" i="12"/>
  <c r="BS588" i="12"/>
  <c r="BO588" i="12"/>
  <c r="BS587" i="12"/>
  <c r="BO587" i="12"/>
  <c r="BT586" i="12"/>
  <c r="BP586" i="12"/>
  <c r="BS583" i="12"/>
  <c r="BO583" i="12"/>
  <c r="BT582" i="12"/>
  <c r="BP582" i="12"/>
  <c r="BS579" i="12"/>
  <c r="BO579" i="12"/>
  <c r="BT578" i="12"/>
  <c r="BP578" i="12"/>
  <c r="BS640" i="12"/>
  <c r="BO640" i="12"/>
  <c r="BQ630" i="12"/>
  <c r="BM630" i="12"/>
  <c r="BI630" i="12"/>
  <c r="BE630" i="12"/>
  <c r="BA630" i="12"/>
  <c r="BS628" i="12"/>
  <c r="BO628" i="12"/>
  <c r="BK628" i="12"/>
  <c r="BG628" i="12"/>
  <c r="BU617" i="12"/>
  <c r="BQ617" i="12"/>
  <c r="BT592" i="12"/>
  <c r="BS591" i="12"/>
  <c r="BU590" i="12"/>
  <c r="BT640" i="12"/>
  <c r="BR617" i="12"/>
  <c r="S648" i="12"/>
  <c r="C21" i="12" s="1"/>
  <c r="G648" i="12"/>
  <c r="C9" i="12" s="1"/>
  <c r="AQ648" i="12"/>
  <c r="D21" i="12" s="1"/>
  <c r="AE648" i="12"/>
  <c r="D9" i="12" s="1"/>
  <c r="V648" i="12"/>
  <c r="C24" i="12" s="1"/>
  <c r="N648" i="12"/>
  <c r="C16" i="12" s="1"/>
  <c r="AT648" i="12"/>
  <c r="D24" i="12" s="1"/>
  <c r="AL648" i="12"/>
  <c r="D16" i="12" s="1"/>
  <c r="AD648" i="12"/>
  <c r="D8" i="12" s="1"/>
  <c r="BC33" i="12"/>
  <c r="BR647" i="12"/>
  <c r="BU630" i="12"/>
  <c r="BP640" i="12"/>
  <c r="C648" i="12"/>
  <c r="C5" i="12" s="1"/>
  <c r="O648" i="12"/>
  <c r="C17" i="12" s="1"/>
  <c r="AA648" i="12"/>
  <c r="D5" i="12" s="1"/>
  <c r="D2" i="17" s="1"/>
  <c r="AM648" i="12"/>
  <c r="D17" i="12" s="1"/>
  <c r="BU643" i="12"/>
  <c r="J648" i="12"/>
  <c r="C12" i="12" s="1"/>
  <c r="AX648" i="12"/>
  <c r="D28" i="12" s="1"/>
  <c r="AP648" i="12"/>
  <c r="D20" i="12" s="1"/>
  <c r="AH648" i="12"/>
  <c r="D12" i="12" s="1"/>
  <c r="Y648" i="12"/>
  <c r="C27" i="12" s="1"/>
  <c r="U648" i="12"/>
  <c r="C23" i="12" s="1"/>
  <c r="Q648" i="12"/>
  <c r="C19" i="12" s="1"/>
  <c r="M648" i="12"/>
  <c r="C15" i="12" s="1"/>
  <c r="I648" i="12"/>
  <c r="C11" i="12" s="1"/>
  <c r="E648" i="12"/>
  <c r="C7" i="12" s="1"/>
  <c r="C4" i="17" s="1"/>
  <c r="AW648" i="12"/>
  <c r="D27" i="12" s="1"/>
  <c r="AS648" i="12"/>
  <c r="D23" i="12" s="1"/>
  <c r="AO648" i="12"/>
  <c r="D19" i="12" s="1"/>
  <c r="AK648" i="12"/>
  <c r="D15" i="12" s="1"/>
  <c r="AG648" i="12"/>
  <c r="D11" i="12" s="1"/>
  <c r="AC648" i="12"/>
  <c r="D7" i="12" s="1"/>
  <c r="D4" i="17" s="1"/>
  <c r="BO33" i="12"/>
  <c r="BS644" i="12"/>
  <c r="BV617" i="12"/>
  <c r="W648" i="12"/>
  <c r="C25" i="12" s="1"/>
  <c r="K648" i="12"/>
  <c r="C13" i="12" s="1"/>
  <c r="AU648" i="12"/>
  <c r="D25" i="12" s="1"/>
  <c r="AI648" i="12"/>
  <c r="D13" i="12" s="1"/>
  <c r="BR646" i="12"/>
  <c r="BS629" i="12"/>
  <c r="BT628" i="12"/>
  <c r="BP628" i="12"/>
  <c r="BL628" i="12"/>
  <c r="BH628" i="12"/>
  <c r="BR33" i="12"/>
  <c r="BJ33" i="12"/>
  <c r="BF33" i="12"/>
  <c r="BV645" i="12"/>
  <c r="Z648" i="12"/>
  <c r="C28" i="12" s="1"/>
  <c r="R648" i="12"/>
  <c r="C20" i="12" s="1"/>
  <c r="F648" i="12"/>
  <c r="C8" i="12" s="1"/>
  <c r="BU33" i="12"/>
  <c r="BQ33" i="12"/>
  <c r="BM33" i="12"/>
  <c r="BI33" i="12"/>
  <c r="BE33" i="12"/>
  <c r="BA33" i="12"/>
  <c r="BF628" i="12"/>
  <c r="BT33" i="12"/>
  <c r="BP33" i="12"/>
  <c r="BL33" i="12"/>
  <c r="BH33" i="12"/>
  <c r="BD33" i="12"/>
  <c r="AZ33" i="12"/>
  <c r="N55" i="3" l="1"/>
  <c r="D16" i="17"/>
  <c r="E15" i="12"/>
  <c r="E12" i="17" s="1"/>
  <c r="C12" i="17"/>
  <c r="J53" i="3"/>
  <c r="E9" i="12"/>
  <c r="E6" i="17" s="1"/>
  <c r="C6" i="17"/>
  <c r="D53" i="3"/>
  <c r="E14" i="12"/>
  <c r="E11" i="17" s="1"/>
  <c r="C11" i="17"/>
  <c r="I53" i="3"/>
  <c r="AR66" i="15"/>
  <c r="N66" i="15"/>
  <c r="AU66" i="15"/>
  <c r="K66" i="15"/>
  <c r="AC66" i="15"/>
  <c r="I66" i="15"/>
  <c r="AB66" i="15"/>
  <c r="E19" i="12"/>
  <c r="E16" i="17" s="1"/>
  <c r="N53" i="3"/>
  <c r="C16" i="17"/>
  <c r="D14" i="17"/>
  <c r="L55" i="3"/>
  <c r="D5" i="17"/>
  <c r="C55" i="3"/>
  <c r="E21" i="12"/>
  <c r="E18" i="17" s="1"/>
  <c r="C18" i="17"/>
  <c r="P53" i="3"/>
  <c r="D7" i="17"/>
  <c r="E55" i="3"/>
  <c r="M53" i="3"/>
  <c r="C15" i="17"/>
  <c r="AX66" i="15"/>
  <c r="AZ66" i="15"/>
  <c r="AO66" i="15"/>
  <c r="BE66" i="15"/>
  <c r="X66" i="15"/>
  <c r="BD66" i="15"/>
  <c r="M66" i="15"/>
  <c r="J55" i="3"/>
  <c r="D12" i="17"/>
  <c r="C20" i="17"/>
  <c r="R53" i="3"/>
  <c r="D13" i="17"/>
  <c r="K55" i="3"/>
  <c r="D11" i="17"/>
  <c r="I55" i="3"/>
  <c r="C19" i="17"/>
  <c r="Q53" i="3"/>
  <c r="Y66" i="15"/>
  <c r="AF66" i="15"/>
  <c r="AK66" i="15"/>
  <c r="AJ66" i="15"/>
  <c r="V66" i="15"/>
  <c r="BM66" i="15"/>
  <c r="Q66" i="15"/>
  <c r="BC66" i="15"/>
  <c r="AG66" i="15"/>
  <c r="U66" i="15"/>
  <c r="AT66" i="15"/>
  <c r="F55" i="3"/>
  <c r="D8" i="17"/>
  <c r="V53" i="3"/>
  <c r="C24" i="17"/>
  <c r="C14" i="17"/>
  <c r="L53" i="3"/>
  <c r="D21" i="17"/>
  <c r="S55" i="3"/>
  <c r="D15" i="17"/>
  <c r="M55" i="3"/>
  <c r="U53" i="3"/>
  <c r="C23" i="17"/>
  <c r="BL66" i="15"/>
  <c r="P66" i="15"/>
  <c r="AI66" i="15"/>
  <c r="AW66" i="15"/>
  <c r="AD66" i="15"/>
  <c r="L66" i="15"/>
  <c r="AE66" i="15"/>
  <c r="AH66" i="15"/>
  <c r="AY66" i="15"/>
  <c r="O66" i="15"/>
  <c r="AL66" i="15"/>
  <c r="BF66" i="15"/>
  <c r="AV66" i="15"/>
  <c r="AM66" i="15"/>
  <c r="E8" i="12"/>
  <c r="E5" i="17" s="1"/>
  <c r="C53" i="3"/>
  <c r="C5" i="17"/>
  <c r="R55" i="3"/>
  <c r="D20" i="17"/>
  <c r="D9" i="17"/>
  <c r="G55" i="3"/>
  <c r="E5" i="12"/>
  <c r="E2" i="17" s="1"/>
  <c r="C2" i="17"/>
  <c r="E16" i="12"/>
  <c r="E13" i="17" s="1"/>
  <c r="C13" i="17"/>
  <c r="K53" i="3"/>
  <c r="D19" i="17"/>
  <c r="Q55" i="3"/>
  <c r="R66" i="15"/>
  <c r="AN66" i="15"/>
  <c r="BJ66" i="15"/>
  <c r="W66" i="15"/>
  <c r="T66" i="15"/>
  <c r="AP66" i="15"/>
  <c r="H55" i="3"/>
  <c r="D10" i="17"/>
  <c r="E25" i="12"/>
  <c r="E22" i="17" s="1"/>
  <c r="C22" i="17"/>
  <c r="T53" i="3"/>
  <c r="V55" i="3"/>
  <c r="D24" i="17"/>
  <c r="D17" i="17"/>
  <c r="O55" i="3"/>
  <c r="E24" i="12"/>
  <c r="E21" i="17" s="1"/>
  <c r="C21" i="17"/>
  <c r="S53" i="3"/>
  <c r="D23" i="17"/>
  <c r="U55" i="3"/>
  <c r="BG66" i="15"/>
  <c r="AQ66" i="15"/>
  <c r="AS66" i="15"/>
  <c r="D22" i="17"/>
  <c r="T55" i="3"/>
  <c r="E20" i="12"/>
  <c r="E17" i="17" s="1"/>
  <c r="C17" i="17"/>
  <c r="O53" i="3"/>
  <c r="D25" i="17"/>
  <c r="W55" i="3"/>
  <c r="D6" i="17"/>
  <c r="D55" i="3"/>
  <c r="BK66" i="15"/>
  <c r="H66" i="15"/>
  <c r="BA66" i="15"/>
  <c r="BH66" i="15"/>
  <c r="S66" i="15"/>
  <c r="J66" i="15"/>
  <c r="C10" i="17"/>
  <c r="H53" i="3"/>
  <c r="E28" i="12"/>
  <c r="E25" i="17" s="1"/>
  <c r="C25" i="17"/>
  <c r="W53" i="3"/>
  <c r="F53" i="3"/>
  <c r="C8" i="17"/>
  <c r="C9" i="17"/>
  <c r="G53" i="3"/>
  <c r="P55" i="3"/>
  <c r="D18" i="17"/>
  <c r="E53" i="3"/>
  <c r="C7" i="17"/>
  <c r="BB66" i="15"/>
  <c r="AA66" i="15"/>
  <c r="BL67" i="15"/>
  <c r="BI66" i="15"/>
  <c r="Z66" i="15"/>
  <c r="C21" i="15"/>
  <c r="F23" i="15"/>
  <c r="G23" i="15" s="1"/>
  <c r="C20" i="15"/>
  <c r="F22" i="15"/>
  <c r="G22" i="15" s="1"/>
  <c r="BM648" i="12"/>
  <c r="E13" i="12"/>
  <c r="E10" i="17" s="1"/>
  <c r="E11" i="12"/>
  <c r="E8" i="17" s="1"/>
  <c r="E27" i="12"/>
  <c r="E24" i="17" s="1"/>
  <c r="E12" i="12"/>
  <c r="E9" i="17" s="1"/>
  <c r="E17" i="12"/>
  <c r="E14" i="17" s="1"/>
  <c r="E10" i="12"/>
  <c r="E7" i="17" s="1"/>
  <c r="E26" i="12"/>
  <c r="E23" i="17" s="1"/>
  <c r="C29" i="12"/>
  <c r="C26" i="17" s="1"/>
  <c r="BJ648" i="12"/>
  <c r="E18" i="12"/>
  <c r="E15" i="17" s="1"/>
  <c r="E7" i="12"/>
  <c r="E4" i="17" s="1"/>
  <c r="E23" i="12"/>
  <c r="E20" i="17" s="1"/>
  <c r="D29" i="12"/>
  <c r="D26" i="17" s="1"/>
  <c r="E6" i="12"/>
  <c r="E22" i="12"/>
  <c r="E19" i="17" s="1"/>
  <c r="BH648" i="12"/>
  <c r="BK648" i="12"/>
  <c r="BN648" i="12"/>
  <c r="BB648" i="12"/>
  <c r="BL648" i="12"/>
  <c r="BA648" i="12"/>
  <c r="BQ648" i="12"/>
  <c r="BC648" i="12"/>
  <c r="AZ648" i="12"/>
  <c r="BP648" i="12"/>
  <c r="BE648" i="12"/>
  <c r="BU648" i="12"/>
  <c r="BS648" i="12"/>
  <c r="BO648" i="12"/>
  <c r="AY648" i="12"/>
  <c r="BD648" i="12"/>
  <c r="BT648" i="12"/>
  <c r="BI648" i="12"/>
  <c r="BG648" i="12"/>
  <c r="BF648" i="12"/>
  <c r="BV648" i="12"/>
  <c r="BR648" i="12"/>
  <c r="BM67" i="15" l="1"/>
  <c r="AU67" i="15"/>
  <c r="AF67" i="15"/>
  <c r="J67" i="15"/>
  <c r="AP67" i="15"/>
  <c r="AL67" i="15"/>
  <c r="N67" i="15"/>
  <c r="V67" i="15"/>
  <c r="AC67" i="15"/>
  <c r="AA67" i="15"/>
  <c r="K67" i="15"/>
  <c r="U67" i="15"/>
  <c r="BE67" i="15"/>
  <c r="M67" i="15"/>
  <c r="P67" i="15"/>
  <c r="BJ67" i="15"/>
  <c r="S67" i="15"/>
  <c r="L67" i="15"/>
  <c r="BI67" i="15"/>
  <c r="AQ67" i="15"/>
  <c r="BC67" i="15"/>
  <c r="X67" i="15"/>
  <c r="AJ67" i="15"/>
  <c r="AR67" i="15"/>
  <c r="AK67" i="15"/>
  <c r="BF67" i="15"/>
  <c r="AW67" i="15"/>
  <c r="H67" i="15"/>
  <c r="BB67" i="15"/>
  <c r="AY67" i="15"/>
  <c r="BD67" i="15"/>
  <c r="AT67" i="15"/>
  <c r="BH67" i="15"/>
  <c r="R67" i="15"/>
  <c r="O67" i="15"/>
  <c r="AN67" i="15"/>
  <c r="AH67" i="15"/>
  <c r="AG67" i="15"/>
  <c r="Q67" i="15"/>
  <c r="BA67" i="15"/>
  <c r="Z67" i="15"/>
  <c r="AI67" i="15"/>
  <c r="E29" i="12"/>
  <c r="E26" i="17" s="1"/>
  <c r="E3" i="17"/>
  <c r="AX67" i="15"/>
  <c r="I67" i="15"/>
  <c r="AD67" i="15"/>
  <c r="AS67" i="15"/>
  <c r="AV67" i="15"/>
  <c r="AZ67" i="15"/>
  <c r="T67" i="15"/>
  <c r="BG67" i="15"/>
  <c r="O68" i="15"/>
  <c r="AE67" i="15"/>
  <c r="BM68" i="15"/>
  <c r="BK67" i="15"/>
  <c r="W67" i="15"/>
  <c r="AB67" i="15"/>
  <c r="AO67" i="15"/>
  <c r="L68" i="15"/>
  <c r="M68" i="15"/>
  <c r="Y67" i="15"/>
  <c r="BL68" i="15"/>
  <c r="AN68" i="15"/>
  <c r="BB68" i="15"/>
  <c r="AM67" i="15"/>
  <c r="Q68" i="15"/>
  <c r="AZ68" i="15"/>
  <c r="C22" i="15"/>
  <c r="F24" i="15"/>
  <c r="G24" i="15" s="1"/>
  <c r="C23" i="15"/>
  <c r="F25" i="15"/>
  <c r="G25" i="15" s="1"/>
  <c r="G96" i="6"/>
  <c r="E96" i="6"/>
  <c r="G95" i="6"/>
  <c r="H95" i="6" s="1"/>
  <c r="E95" i="6"/>
  <c r="G94" i="6"/>
  <c r="H94" i="6" s="1"/>
  <c r="E94" i="6"/>
  <c r="G93" i="6"/>
  <c r="H93" i="6" s="1"/>
  <c r="E93" i="6"/>
  <c r="G92" i="6"/>
  <c r="E92" i="6"/>
  <c r="H91" i="6"/>
  <c r="G91" i="6"/>
  <c r="E91" i="6"/>
  <c r="G90" i="6"/>
  <c r="E90" i="6"/>
  <c r="G89" i="6"/>
  <c r="E89" i="6"/>
  <c r="G88" i="6"/>
  <c r="E88" i="6"/>
  <c r="G87" i="6"/>
  <c r="H87" i="6" s="1"/>
  <c r="E87" i="6"/>
  <c r="G86" i="6"/>
  <c r="E86" i="6"/>
  <c r="G85" i="6"/>
  <c r="E85" i="6"/>
  <c r="H92" i="6" l="1"/>
  <c r="H96" i="6"/>
  <c r="H85" i="6"/>
  <c r="S68" i="15"/>
  <c r="AA68" i="15"/>
  <c r="AY68" i="15"/>
  <c r="AO68" i="15"/>
  <c r="AT68" i="15"/>
  <c r="U68" i="15"/>
  <c r="Z68" i="15"/>
  <c r="AK68" i="15"/>
  <c r="AX68" i="15"/>
  <c r="BH68" i="15"/>
  <c r="C25" i="15"/>
  <c r="F27" i="15"/>
  <c r="G27" i="15" s="1"/>
  <c r="C24" i="15"/>
  <c r="F26" i="15"/>
  <c r="G26" i="15" s="1"/>
  <c r="H86" i="6"/>
  <c r="H88" i="6"/>
  <c r="H90" i="6"/>
  <c r="H89" i="6"/>
  <c r="AS69" i="15" l="1"/>
  <c r="C26" i="15"/>
  <c r="F28" i="15"/>
  <c r="G28" i="15" s="1"/>
  <c r="C27" i="15"/>
  <c r="F29" i="15"/>
  <c r="G29" i="15" s="1"/>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3" i="5"/>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4" i="1"/>
  <c r="G323" i="1"/>
  <c r="G316" i="1"/>
  <c r="G311" i="1"/>
  <c r="G310" i="1"/>
  <c r="G309" i="1"/>
  <c r="G287" i="1"/>
  <c r="G276" i="1"/>
  <c r="G275" i="1"/>
  <c r="G254" i="1"/>
  <c r="G252" i="1"/>
  <c r="G251" i="1"/>
  <c r="G250" i="1"/>
  <c r="G249" i="1"/>
  <c r="G248" i="1"/>
  <c r="G247" i="1"/>
  <c r="G246" i="1"/>
  <c r="G245" i="1"/>
  <c r="G243" i="1"/>
  <c r="G236" i="1"/>
  <c r="G235" i="1"/>
  <c r="G234" i="1"/>
  <c r="G233" i="1"/>
  <c r="G230" i="1"/>
  <c r="G222" i="1"/>
  <c r="G218" i="1"/>
  <c r="G217" i="1"/>
  <c r="G216" i="1"/>
  <c r="G202" i="1"/>
  <c r="G195" i="1"/>
  <c r="G179" i="1"/>
  <c r="G178" i="1"/>
  <c r="G119" i="1"/>
  <c r="G117" i="1"/>
  <c r="G97" i="1"/>
  <c r="C29" i="15" l="1"/>
  <c r="F31" i="15"/>
  <c r="G31" i="15" s="1"/>
  <c r="C28" i="15"/>
  <c r="F30" i="15"/>
  <c r="G30" i="15" s="1"/>
  <c r="G71" i="1"/>
  <c r="G70" i="1"/>
  <c r="ACG22" i="4"/>
  <c r="ABK22" i="4"/>
  <c r="ACG19" i="4"/>
  <c r="ABK19" i="4"/>
  <c r="AEU16" i="4"/>
  <c r="ACG16" i="4"/>
  <c r="ABK16" i="4"/>
  <c r="YA16" i="4"/>
  <c r="WI16" i="4"/>
  <c r="AEU13" i="4"/>
  <c r="ACG13" i="4"/>
  <c r="ABK13" i="4"/>
  <c r="ZS13" i="4"/>
  <c r="YA13" i="4"/>
  <c r="WI13" i="4"/>
  <c r="AEU10" i="4"/>
  <c r="ACG10" i="4"/>
  <c r="ABK10" i="4"/>
  <c r="ZS10" i="4"/>
  <c r="YA10" i="4"/>
  <c r="WI10" i="4"/>
  <c r="AOO9" i="4"/>
  <c r="ANS9" i="4"/>
  <c r="AMW9" i="4"/>
  <c r="AMA9" i="4"/>
  <c r="ALE9" i="4"/>
  <c r="AKI9" i="4"/>
  <c r="AJM9" i="4"/>
  <c r="AIQ9" i="4"/>
  <c r="AHU9" i="4"/>
  <c r="AGY9" i="4"/>
  <c r="AGC9" i="4"/>
  <c r="AFG9" i="4"/>
  <c r="AEK9" i="4"/>
  <c r="ADO9" i="4"/>
  <c r="ACS9" i="4"/>
  <c r="ABW9" i="4"/>
  <c r="ABA9" i="4"/>
  <c r="AAE9" i="4"/>
  <c r="ZI9" i="4"/>
  <c r="YM9" i="4"/>
  <c r="XQ9" i="4"/>
  <c r="WU9" i="4"/>
  <c r="VY9" i="4"/>
  <c r="VC9" i="4"/>
  <c r="UG9" i="4"/>
  <c r="TK9" i="4"/>
  <c r="SO9" i="4"/>
  <c r="RS9" i="4"/>
  <c r="QW9" i="4"/>
  <c r="QA9" i="4"/>
  <c r="PE9" i="4"/>
  <c r="OI9" i="4"/>
  <c r="NM9" i="4"/>
  <c r="MQ9" i="4"/>
  <c r="LU9" i="4"/>
  <c r="KY9" i="4"/>
  <c r="KC9" i="4"/>
  <c r="JG9" i="4"/>
  <c r="IK9" i="4"/>
  <c r="HO9" i="4"/>
  <c r="GS9" i="4"/>
  <c r="FW9" i="4"/>
  <c r="FU9" i="4"/>
  <c r="FT9" i="4"/>
  <c r="FS9" i="4"/>
  <c r="FR9" i="4"/>
  <c r="FL9" i="4"/>
  <c r="FK9" i="4"/>
  <c r="FJ9" i="4"/>
  <c r="FI9" i="4"/>
  <c r="FH9" i="4"/>
  <c r="FG9" i="4"/>
  <c r="FF9" i="4"/>
  <c r="FE9" i="4"/>
  <c r="FD9" i="4"/>
  <c r="FC9" i="4"/>
  <c r="FB9" i="4"/>
  <c r="FA9" i="4"/>
  <c r="EE9" i="4"/>
  <c r="DI9" i="4"/>
  <c r="CM9" i="4"/>
  <c r="BQ9" i="4"/>
  <c r="AU9" i="4"/>
  <c r="Y9" i="4"/>
  <c r="C9" i="4"/>
  <c r="AOP7" i="4"/>
  <c r="ANT7" i="4"/>
  <c r="AMX7" i="4"/>
  <c r="AMB7" i="4"/>
  <c r="ALF7" i="4"/>
  <c r="AKJ7" i="4"/>
  <c r="AJN7" i="4"/>
  <c r="AIR7" i="4"/>
  <c r="AHV7" i="4"/>
  <c r="AGZ7" i="4"/>
  <c r="AGD7" i="4"/>
  <c r="AFH7" i="4"/>
  <c r="AEL7" i="4"/>
  <c r="ADP7" i="4"/>
  <c r="ACT7" i="4"/>
  <c r="ABX7" i="4"/>
  <c r="ABB7" i="4"/>
  <c r="AAF7" i="4"/>
  <c r="ZJ7" i="4"/>
  <c r="YN7" i="4"/>
  <c r="XR7" i="4"/>
  <c r="WV7" i="4"/>
  <c r="VZ7" i="4"/>
  <c r="VD7" i="4"/>
  <c r="UH7" i="4"/>
  <c r="TL7" i="4"/>
  <c r="SP7" i="4"/>
  <c r="RT7" i="4"/>
  <c r="QX7" i="4"/>
  <c r="QB7" i="4"/>
  <c r="PF7" i="4"/>
  <c r="OJ7" i="4"/>
  <c r="NN7" i="4"/>
  <c r="MR7" i="4"/>
  <c r="LV7" i="4"/>
  <c r="KZ7" i="4"/>
  <c r="KD7" i="4"/>
  <c r="JH7" i="4"/>
  <c r="IL7" i="4"/>
  <c r="HP7" i="4"/>
  <c r="GT7" i="4"/>
  <c r="FX7" i="4"/>
  <c r="FX8" i="4" s="1"/>
  <c r="FM7" i="4"/>
  <c r="EF7" i="4"/>
  <c r="DJ7" i="4"/>
  <c r="CN7" i="4"/>
  <c r="BR7" i="4"/>
  <c r="AV7" i="4"/>
  <c r="Z7" i="4"/>
  <c r="D7" i="4"/>
  <c r="AOP6" i="4"/>
  <c r="AOQ6" i="4" s="1"/>
  <c r="AOR6" i="4" s="1"/>
  <c r="AOS6" i="4" s="1"/>
  <c r="AOT6" i="4" s="1"/>
  <c r="AOU6" i="4" s="1"/>
  <c r="AOV6" i="4" s="1"/>
  <c r="AOW6" i="4" s="1"/>
  <c r="AOX6" i="4" s="1"/>
  <c r="AOY6" i="4" s="1"/>
  <c r="AOZ6" i="4" s="1"/>
  <c r="ANT6" i="4"/>
  <c r="ANU6" i="4" s="1"/>
  <c r="ANV6" i="4" s="1"/>
  <c r="ANW6" i="4" s="1"/>
  <c r="ANX6" i="4" s="1"/>
  <c r="ANY6" i="4" s="1"/>
  <c r="ANZ6" i="4" s="1"/>
  <c r="AOA6" i="4" s="1"/>
  <c r="AOB6" i="4" s="1"/>
  <c r="AOC6" i="4" s="1"/>
  <c r="AOD6" i="4" s="1"/>
  <c r="AMX6" i="4"/>
  <c r="AMY6" i="4" s="1"/>
  <c r="AMZ6" i="4" s="1"/>
  <c r="ANA6" i="4" s="1"/>
  <c r="ANB6" i="4" s="1"/>
  <c r="ANC6" i="4" s="1"/>
  <c r="AND6" i="4" s="1"/>
  <c r="ANE6" i="4" s="1"/>
  <c r="ANF6" i="4" s="1"/>
  <c r="ANG6" i="4" s="1"/>
  <c r="ANH6" i="4" s="1"/>
  <c r="AMB6" i="4"/>
  <c r="AMC6" i="4" s="1"/>
  <c r="AMD6" i="4" s="1"/>
  <c r="AME6" i="4" s="1"/>
  <c r="AMF6" i="4" s="1"/>
  <c r="AMG6" i="4" s="1"/>
  <c r="AMH6" i="4" s="1"/>
  <c r="AMI6" i="4" s="1"/>
  <c r="AMJ6" i="4" s="1"/>
  <c r="AMK6" i="4" s="1"/>
  <c r="AML6" i="4" s="1"/>
  <c r="ALF6" i="4"/>
  <c r="ALG6" i="4" s="1"/>
  <c r="ALH6" i="4" s="1"/>
  <c r="ALI6" i="4" s="1"/>
  <c r="ALJ6" i="4" s="1"/>
  <c r="ALK6" i="4" s="1"/>
  <c r="ALL6" i="4" s="1"/>
  <c r="ALM6" i="4" s="1"/>
  <c r="ALN6" i="4" s="1"/>
  <c r="ALO6" i="4" s="1"/>
  <c r="ALP6" i="4" s="1"/>
  <c r="AKJ6" i="4"/>
  <c r="AKK6" i="4" s="1"/>
  <c r="AKL6" i="4" s="1"/>
  <c r="AKM6" i="4" s="1"/>
  <c r="AKN6" i="4" s="1"/>
  <c r="AKO6" i="4" s="1"/>
  <c r="AKP6" i="4" s="1"/>
  <c r="AKQ6" i="4" s="1"/>
  <c r="AKR6" i="4" s="1"/>
  <c r="AKS6" i="4" s="1"/>
  <c r="AKT6" i="4" s="1"/>
  <c r="AKZ6" i="4" s="1"/>
  <c r="ALA6" i="4" s="1"/>
  <c r="ALB6" i="4" s="1"/>
  <c r="ALC6" i="4" s="1"/>
  <c r="AJN6" i="4"/>
  <c r="AJO6" i="4" s="1"/>
  <c r="AJP6" i="4" s="1"/>
  <c r="AJQ6" i="4" s="1"/>
  <c r="AJR6" i="4" s="1"/>
  <c r="AJS6" i="4" s="1"/>
  <c r="AJT6" i="4" s="1"/>
  <c r="AJU6" i="4" s="1"/>
  <c r="AJV6" i="4" s="1"/>
  <c r="AJW6" i="4" s="1"/>
  <c r="AJX6" i="4" s="1"/>
  <c r="AKD6" i="4" s="1"/>
  <c r="AKE6" i="4" s="1"/>
  <c r="AKF6" i="4" s="1"/>
  <c r="AKG6" i="4" s="1"/>
  <c r="AIR6" i="4"/>
  <c r="AIS6" i="4" s="1"/>
  <c r="AIT6" i="4" s="1"/>
  <c r="AIU6" i="4" s="1"/>
  <c r="AIV6" i="4" s="1"/>
  <c r="AIW6" i="4" s="1"/>
  <c r="AIX6" i="4" s="1"/>
  <c r="AIY6" i="4" s="1"/>
  <c r="AIZ6" i="4" s="1"/>
  <c r="AJA6" i="4" s="1"/>
  <c r="AJB6" i="4" s="1"/>
  <c r="AJH6" i="4" s="1"/>
  <c r="AJI6" i="4" s="1"/>
  <c r="AJJ6" i="4" s="1"/>
  <c r="AJK6" i="4" s="1"/>
  <c r="AHV6" i="4"/>
  <c r="AHW6" i="4" s="1"/>
  <c r="AHX6" i="4" s="1"/>
  <c r="AHY6" i="4" s="1"/>
  <c r="AHZ6" i="4" s="1"/>
  <c r="AIA6" i="4" s="1"/>
  <c r="AIB6" i="4" s="1"/>
  <c r="AIC6" i="4" s="1"/>
  <c r="AID6" i="4" s="1"/>
  <c r="AIE6" i="4" s="1"/>
  <c r="AIF6" i="4" s="1"/>
  <c r="AIL6" i="4" s="1"/>
  <c r="AIM6" i="4" s="1"/>
  <c r="AIN6" i="4" s="1"/>
  <c r="AIO6" i="4" s="1"/>
  <c r="AGZ6" i="4"/>
  <c r="AHA6" i="4" s="1"/>
  <c r="AHB6" i="4" s="1"/>
  <c r="AHC6" i="4" s="1"/>
  <c r="AHD6" i="4" s="1"/>
  <c r="AHE6" i="4" s="1"/>
  <c r="AHF6" i="4" s="1"/>
  <c r="AHG6" i="4" s="1"/>
  <c r="AHH6" i="4" s="1"/>
  <c r="AHI6" i="4" s="1"/>
  <c r="AHJ6" i="4" s="1"/>
  <c r="AHP6" i="4" s="1"/>
  <c r="AHQ6" i="4" s="1"/>
  <c r="AHR6" i="4" s="1"/>
  <c r="AHS6" i="4" s="1"/>
  <c r="AGD6" i="4"/>
  <c r="AGE6" i="4" s="1"/>
  <c r="AGF6" i="4" s="1"/>
  <c r="AGG6" i="4" s="1"/>
  <c r="AGH6" i="4" s="1"/>
  <c r="AGI6" i="4" s="1"/>
  <c r="AGJ6" i="4" s="1"/>
  <c r="AGK6" i="4" s="1"/>
  <c r="AGL6" i="4" s="1"/>
  <c r="AGM6" i="4" s="1"/>
  <c r="AGN6" i="4" s="1"/>
  <c r="AGT6" i="4" s="1"/>
  <c r="AGU6" i="4" s="1"/>
  <c r="AGV6" i="4" s="1"/>
  <c r="AGW6" i="4" s="1"/>
  <c r="AFH6" i="4"/>
  <c r="AFI6" i="4" s="1"/>
  <c r="AFJ6" i="4" s="1"/>
  <c r="AFK6" i="4" s="1"/>
  <c r="AFL6" i="4" s="1"/>
  <c r="AFM6" i="4" s="1"/>
  <c r="AFN6" i="4" s="1"/>
  <c r="AFO6" i="4" s="1"/>
  <c r="AFP6" i="4" s="1"/>
  <c r="AFQ6" i="4" s="1"/>
  <c r="AFR6" i="4" s="1"/>
  <c r="AFX6" i="4" s="1"/>
  <c r="AFY6" i="4" s="1"/>
  <c r="AFZ6" i="4" s="1"/>
  <c r="AGA6" i="4" s="1"/>
  <c r="AEL6" i="4"/>
  <c r="AEM6" i="4" s="1"/>
  <c r="AEN6" i="4" s="1"/>
  <c r="AEO6" i="4" s="1"/>
  <c r="AEP6" i="4" s="1"/>
  <c r="AEQ6" i="4" s="1"/>
  <c r="AER6" i="4" s="1"/>
  <c r="AES6" i="4" s="1"/>
  <c r="AET6" i="4" s="1"/>
  <c r="AEU6" i="4" s="1"/>
  <c r="AEV6" i="4" s="1"/>
  <c r="AFB6" i="4" s="1"/>
  <c r="AFC6" i="4" s="1"/>
  <c r="AFD6" i="4" s="1"/>
  <c r="AFE6" i="4" s="1"/>
  <c r="ADP6" i="4"/>
  <c r="ADQ6" i="4" s="1"/>
  <c r="ADR6" i="4" s="1"/>
  <c r="ADS6" i="4" s="1"/>
  <c r="ADT6" i="4" s="1"/>
  <c r="ADU6" i="4" s="1"/>
  <c r="ADV6" i="4" s="1"/>
  <c r="ADW6" i="4" s="1"/>
  <c r="ADX6" i="4" s="1"/>
  <c r="ADY6" i="4" s="1"/>
  <c r="ADZ6" i="4" s="1"/>
  <c r="ACT6" i="4"/>
  <c r="ACU6" i="4" s="1"/>
  <c r="ACV6" i="4" s="1"/>
  <c r="ACW6" i="4" s="1"/>
  <c r="ACX6" i="4" s="1"/>
  <c r="ACY6" i="4" s="1"/>
  <c r="ACZ6" i="4" s="1"/>
  <c r="ADA6" i="4" s="1"/>
  <c r="ADB6" i="4" s="1"/>
  <c r="ADC6" i="4" s="1"/>
  <c r="ADD6" i="4" s="1"/>
  <c r="ABZ6" i="4"/>
  <c r="ACA6" i="4" s="1"/>
  <c r="ACB6" i="4" s="1"/>
  <c r="ACC6" i="4" s="1"/>
  <c r="ACD6" i="4" s="1"/>
  <c r="ACE6" i="4" s="1"/>
  <c r="ACF6" i="4" s="1"/>
  <c r="ACG6" i="4" s="1"/>
  <c r="ACH6" i="4" s="1"/>
  <c r="ABX6" i="4"/>
  <c r="ABY6" i="4" s="1"/>
  <c r="ABB6" i="4"/>
  <c r="ABC6" i="4" s="1"/>
  <c r="ABD6" i="4" s="1"/>
  <c r="ABE6" i="4" s="1"/>
  <c r="ABF6" i="4" s="1"/>
  <c r="ABG6" i="4" s="1"/>
  <c r="ABH6" i="4" s="1"/>
  <c r="ABI6" i="4" s="1"/>
  <c r="ABJ6" i="4" s="1"/>
  <c r="ABK6" i="4" s="1"/>
  <c r="ABL6" i="4" s="1"/>
  <c r="ABR6" i="4" s="1"/>
  <c r="ABS6" i="4" s="1"/>
  <c r="ABT6" i="4" s="1"/>
  <c r="ABU6" i="4" s="1"/>
  <c r="AAF6" i="4"/>
  <c r="AAG6" i="4" s="1"/>
  <c r="AAH6" i="4" s="1"/>
  <c r="AAI6" i="4" s="1"/>
  <c r="AAJ6" i="4" s="1"/>
  <c r="AAK6" i="4" s="1"/>
  <c r="AAL6" i="4" s="1"/>
  <c r="AAM6" i="4" s="1"/>
  <c r="AAN6" i="4" s="1"/>
  <c r="AAO6" i="4" s="1"/>
  <c r="AAP6" i="4" s="1"/>
  <c r="ZJ6" i="4"/>
  <c r="ZK6" i="4" s="1"/>
  <c r="ZL6" i="4" s="1"/>
  <c r="ZM6" i="4" s="1"/>
  <c r="ZN6" i="4" s="1"/>
  <c r="ZO6" i="4" s="1"/>
  <c r="ZP6" i="4" s="1"/>
  <c r="ZQ6" i="4" s="1"/>
  <c r="ZR6" i="4" s="1"/>
  <c r="ZS6" i="4" s="1"/>
  <c r="ZT6" i="4" s="1"/>
  <c r="YN6" i="4"/>
  <c r="YO6" i="4" s="1"/>
  <c r="YP6" i="4" s="1"/>
  <c r="YQ6" i="4" s="1"/>
  <c r="YR6" i="4" s="1"/>
  <c r="YS6" i="4" s="1"/>
  <c r="YT6" i="4" s="1"/>
  <c r="YU6" i="4" s="1"/>
  <c r="YV6" i="4" s="1"/>
  <c r="YW6" i="4" s="1"/>
  <c r="YX6" i="4" s="1"/>
  <c r="XR6" i="4"/>
  <c r="XS6" i="4" s="1"/>
  <c r="XT6" i="4" s="1"/>
  <c r="XU6" i="4" s="1"/>
  <c r="XV6" i="4" s="1"/>
  <c r="XW6" i="4" s="1"/>
  <c r="XX6" i="4" s="1"/>
  <c r="XY6" i="4" s="1"/>
  <c r="XZ6" i="4" s="1"/>
  <c r="YA6" i="4" s="1"/>
  <c r="YB6" i="4" s="1"/>
  <c r="WV6" i="4"/>
  <c r="WW6" i="4" s="1"/>
  <c r="WX6" i="4" s="1"/>
  <c r="WY6" i="4" s="1"/>
  <c r="WZ6" i="4" s="1"/>
  <c r="XA6" i="4" s="1"/>
  <c r="XB6" i="4" s="1"/>
  <c r="XC6" i="4" s="1"/>
  <c r="XD6" i="4" s="1"/>
  <c r="XE6" i="4" s="1"/>
  <c r="XF6" i="4" s="1"/>
  <c r="VZ6" i="4"/>
  <c r="WA6" i="4" s="1"/>
  <c r="WB6" i="4" s="1"/>
  <c r="WC6" i="4" s="1"/>
  <c r="WD6" i="4" s="1"/>
  <c r="WE6" i="4" s="1"/>
  <c r="WF6" i="4" s="1"/>
  <c r="WG6" i="4" s="1"/>
  <c r="WH6" i="4" s="1"/>
  <c r="WI6" i="4" s="1"/>
  <c r="WJ6" i="4" s="1"/>
  <c r="VD6" i="4"/>
  <c r="VE6" i="4" s="1"/>
  <c r="VF6" i="4" s="1"/>
  <c r="VG6" i="4" s="1"/>
  <c r="VH6" i="4" s="1"/>
  <c r="VI6" i="4" s="1"/>
  <c r="VJ6" i="4" s="1"/>
  <c r="VK6" i="4" s="1"/>
  <c r="VL6" i="4" s="1"/>
  <c r="VM6" i="4" s="1"/>
  <c r="VN6" i="4" s="1"/>
  <c r="UH6" i="4"/>
  <c r="UI6" i="4" s="1"/>
  <c r="UJ6" i="4" s="1"/>
  <c r="UK6" i="4" s="1"/>
  <c r="UL6" i="4" s="1"/>
  <c r="UM6" i="4" s="1"/>
  <c r="UN6" i="4" s="1"/>
  <c r="UO6" i="4" s="1"/>
  <c r="UP6" i="4" s="1"/>
  <c r="UQ6" i="4" s="1"/>
  <c r="UR6" i="4" s="1"/>
  <c r="TL6" i="4"/>
  <c r="TM6" i="4" s="1"/>
  <c r="TN6" i="4" s="1"/>
  <c r="TO6" i="4" s="1"/>
  <c r="TP6" i="4" s="1"/>
  <c r="TQ6" i="4" s="1"/>
  <c r="TR6" i="4" s="1"/>
  <c r="TS6" i="4" s="1"/>
  <c r="TT6" i="4" s="1"/>
  <c r="TU6" i="4" s="1"/>
  <c r="TV6" i="4" s="1"/>
  <c r="SP6" i="4"/>
  <c r="SQ6" i="4" s="1"/>
  <c r="SR6" i="4" s="1"/>
  <c r="SS6" i="4" s="1"/>
  <c r="ST6" i="4" s="1"/>
  <c r="SU6" i="4" s="1"/>
  <c r="SV6" i="4" s="1"/>
  <c r="SW6" i="4" s="1"/>
  <c r="SX6" i="4" s="1"/>
  <c r="SY6" i="4" s="1"/>
  <c r="SZ6" i="4" s="1"/>
  <c r="RT6" i="4"/>
  <c r="RU6" i="4" s="1"/>
  <c r="RV6" i="4" s="1"/>
  <c r="RW6" i="4" s="1"/>
  <c r="RX6" i="4" s="1"/>
  <c r="RY6" i="4" s="1"/>
  <c r="RZ6" i="4" s="1"/>
  <c r="SA6" i="4" s="1"/>
  <c r="SB6" i="4" s="1"/>
  <c r="SC6" i="4" s="1"/>
  <c r="SD6" i="4" s="1"/>
  <c r="QX6" i="4"/>
  <c r="QY6" i="4" s="1"/>
  <c r="QZ6" i="4" s="1"/>
  <c r="RA6" i="4" s="1"/>
  <c r="RB6" i="4" s="1"/>
  <c r="RC6" i="4" s="1"/>
  <c r="RD6" i="4" s="1"/>
  <c r="RE6" i="4" s="1"/>
  <c r="RF6" i="4" s="1"/>
  <c r="RG6" i="4" s="1"/>
  <c r="RH6" i="4" s="1"/>
  <c r="QB6" i="4"/>
  <c r="QC6" i="4" s="1"/>
  <c r="QD6" i="4" s="1"/>
  <c r="QE6" i="4" s="1"/>
  <c r="QF6" i="4" s="1"/>
  <c r="QG6" i="4" s="1"/>
  <c r="QH6" i="4" s="1"/>
  <c r="QI6" i="4" s="1"/>
  <c r="QJ6" i="4" s="1"/>
  <c r="QK6" i="4" s="1"/>
  <c r="QL6" i="4" s="1"/>
  <c r="PF6" i="4"/>
  <c r="PG6" i="4" s="1"/>
  <c r="PH6" i="4" s="1"/>
  <c r="PI6" i="4" s="1"/>
  <c r="PJ6" i="4" s="1"/>
  <c r="PK6" i="4" s="1"/>
  <c r="PL6" i="4" s="1"/>
  <c r="PM6" i="4" s="1"/>
  <c r="PN6" i="4" s="1"/>
  <c r="PO6" i="4" s="1"/>
  <c r="PP6" i="4" s="1"/>
  <c r="OJ6" i="4"/>
  <c r="OK6" i="4" s="1"/>
  <c r="OL6" i="4" s="1"/>
  <c r="OM6" i="4" s="1"/>
  <c r="ON6" i="4" s="1"/>
  <c r="OO6" i="4" s="1"/>
  <c r="OP6" i="4" s="1"/>
  <c r="OQ6" i="4" s="1"/>
  <c r="OR6" i="4" s="1"/>
  <c r="OS6" i="4" s="1"/>
  <c r="OT6" i="4" s="1"/>
  <c r="NN6" i="4"/>
  <c r="NO6" i="4" s="1"/>
  <c r="NP6" i="4" s="1"/>
  <c r="NQ6" i="4" s="1"/>
  <c r="NR6" i="4" s="1"/>
  <c r="NS6" i="4" s="1"/>
  <c r="NT6" i="4" s="1"/>
  <c r="NU6" i="4" s="1"/>
  <c r="NV6" i="4" s="1"/>
  <c r="NW6" i="4" s="1"/>
  <c r="NX6" i="4" s="1"/>
  <c r="MR6" i="4"/>
  <c r="MS6" i="4" s="1"/>
  <c r="MT6" i="4" s="1"/>
  <c r="MU6" i="4" s="1"/>
  <c r="MV6" i="4" s="1"/>
  <c r="MW6" i="4" s="1"/>
  <c r="MX6" i="4" s="1"/>
  <c r="MY6" i="4" s="1"/>
  <c r="MZ6" i="4" s="1"/>
  <c r="NA6" i="4" s="1"/>
  <c r="NB6" i="4" s="1"/>
  <c r="LV6" i="4"/>
  <c r="LW6" i="4" s="1"/>
  <c r="LX6" i="4" s="1"/>
  <c r="LY6" i="4" s="1"/>
  <c r="LZ6" i="4" s="1"/>
  <c r="MA6" i="4" s="1"/>
  <c r="MB6" i="4" s="1"/>
  <c r="MC6" i="4" s="1"/>
  <c r="MD6" i="4" s="1"/>
  <c r="ME6" i="4" s="1"/>
  <c r="MF6" i="4" s="1"/>
  <c r="KZ6" i="4"/>
  <c r="LA6" i="4" s="1"/>
  <c r="LB6" i="4" s="1"/>
  <c r="LC6" i="4" s="1"/>
  <c r="LD6" i="4" s="1"/>
  <c r="LE6" i="4" s="1"/>
  <c r="LF6" i="4" s="1"/>
  <c r="LG6" i="4" s="1"/>
  <c r="LH6" i="4" s="1"/>
  <c r="LI6" i="4" s="1"/>
  <c r="LJ6" i="4" s="1"/>
  <c r="KD6" i="4"/>
  <c r="KE6" i="4" s="1"/>
  <c r="KF6" i="4" s="1"/>
  <c r="KG6" i="4" s="1"/>
  <c r="KH6" i="4" s="1"/>
  <c r="KI6" i="4" s="1"/>
  <c r="KJ6" i="4" s="1"/>
  <c r="KK6" i="4" s="1"/>
  <c r="KL6" i="4" s="1"/>
  <c r="KM6" i="4" s="1"/>
  <c r="KN6" i="4" s="1"/>
  <c r="JI6" i="4"/>
  <c r="JJ6" i="4" s="1"/>
  <c r="JK6" i="4" s="1"/>
  <c r="JL6" i="4" s="1"/>
  <c r="JM6" i="4" s="1"/>
  <c r="JN6" i="4" s="1"/>
  <c r="JO6" i="4" s="1"/>
  <c r="JP6" i="4" s="1"/>
  <c r="JQ6" i="4" s="1"/>
  <c r="JR6" i="4" s="1"/>
  <c r="JH6" i="4"/>
  <c r="IL6" i="4"/>
  <c r="IM6" i="4" s="1"/>
  <c r="IN6" i="4" s="1"/>
  <c r="IO6" i="4" s="1"/>
  <c r="IP6" i="4" s="1"/>
  <c r="IQ6" i="4" s="1"/>
  <c r="IR6" i="4" s="1"/>
  <c r="IS6" i="4" s="1"/>
  <c r="IT6" i="4" s="1"/>
  <c r="IU6" i="4" s="1"/>
  <c r="IV6" i="4" s="1"/>
  <c r="HP6" i="4"/>
  <c r="HQ6" i="4" s="1"/>
  <c r="HR6" i="4" s="1"/>
  <c r="HS6" i="4" s="1"/>
  <c r="HT6" i="4" s="1"/>
  <c r="HU6" i="4" s="1"/>
  <c r="HV6" i="4" s="1"/>
  <c r="HW6" i="4" s="1"/>
  <c r="HX6" i="4" s="1"/>
  <c r="HY6" i="4" s="1"/>
  <c r="HZ6" i="4" s="1"/>
  <c r="GT6" i="4"/>
  <c r="GU6" i="4" s="1"/>
  <c r="GV6" i="4" s="1"/>
  <c r="GW6" i="4" s="1"/>
  <c r="GX6" i="4" s="1"/>
  <c r="GY6" i="4" s="1"/>
  <c r="GZ6" i="4" s="1"/>
  <c r="HA6" i="4" s="1"/>
  <c r="HB6" i="4" s="1"/>
  <c r="HC6" i="4" s="1"/>
  <c r="HD6" i="4" s="1"/>
  <c r="FX6" i="4"/>
  <c r="FY6" i="4" s="1"/>
  <c r="FZ6" i="4" s="1"/>
  <c r="GA6" i="4" s="1"/>
  <c r="GB6" i="4" s="1"/>
  <c r="GC6" i="4" s="1"/>
  <c r="GD6" i="4" s="1"/>
  <c r="GE6" i="4" s="1"/>
  <c r="GF6" i="4" s="1"/>
  <c r="GG6" i="4" s="1"/>
  <c r="GH6" i="4" s="1"/>
  <c r="FM6" i="4"/>
  <c r="FN6" i="4" s="1"/>
  <c r="FO6" i="4" s="1"/>
  <c r="FP6" i="4" s="1"/>
  <c r="FQ6" i="4" s="1"/>
  <c r="EH6" i="4"/>
  <c r="EI6" i="4" s="1"/>
  <c r="EJ6" i="4" s="1"/>
  <c r="EK6" i="4" s="1"/>
  <c r="EL6" i="4" s="1"/>
  <c r="EM6" i="4" s="1"/>
  <c r="EN6" i="4" s="1"/>
  <c r="EO6" i="4" s="1"/>
  <c r="EP6" i="4" s="1"/>
  <c r="EF6" i="4"/>
  <c r="EG6" i="4" s="1"/>
  <c r="DJ6" i="4"/>
  <c r="DK6" i="4" s="1"/>
  <c r="DL6" i="4" s="1"/>
  <c r="DM6" i="4" s="1"/>
  <c r="DN6" i="4" s="1"/>
  <c r="DO6" i="4" s="1"/>
  <c r="DP6" i="4" s="1"/>
  <c r="DQ6" i="4" s="1"/>
  <c r="DR6" i="4" s="1"/>
  <c r="DS6" i="4" s="1"/>
  <c r="DT6" i="4" s="1"/>
  <c r="CN6" i="4"/>
  <c r="CO6" i="4" s="1"/>
  <c r="CP6" i="4" s="1"/>
  <c r="CQ6" i="4" s="1"/>
  <c r="CR6" i="4" s="1"/>
  <c r="CS6" i="4" s="1"/>
  <c r="CT6" i="4" s="1"/>
  <c r="CU6" i="4" s="1"/>
  <c r="CV6" i="4" s="1"/>
  <c r="CW6" i="4" s="1"/>
  <c r="CX6" i="4" s="1"/>
  <c r="BR6" i="4"/>
  <c r="BS6" i="4" s="1"/>
  <c r="BT6" i="4" s="1"/>
  <c r="BU6" i="4" s="1"/>
  <c r="BV6" i="4" s="1"/>
  <c r="BW6" i="4" s="1"/>
  <c r="BX6" i="4" s="1"/>
  <c r="BY6" i="4" s="1"/>
  <c r="BZ6" i="4" s="1"/>
  <c r="CA6" i="4" s="1"/>
  <c r="CB6" i="4" s="1"/>
  <c r="AV6" i="4"/>
  <c r="AW6" i="4" s="1"/>
  <c r="AX6" i="4" s="1"/>
  <c r="AY6" i="4" s="1"/>
  <c r="AZ6" i="4" s="1"/>
  <c r="BA6" i="4" s="1"/>
  <c r="BB6" i="4" s="1"/>
  <c r="BC6" i="4" s="1"/>
  <c r="BD6" i="4" s="1"/>
  <c r="BE6" i="4" s="1"/>
  <c r="BF6" i="4" s="1"/>
  <c r="Z6" i="4"/>
  <c r="AA6" i="4" s="1"/>
  <c r="AB6" i="4" s="1"/>
  <c r="AC6" i="4" s="1"/>
  <c r="AD6" i="4" s="1"/>
  <c r="AE6" i="4" s="1"/>
  <c r="AF6" i="4" s="1"/>
  <c r="AG6" i="4" s="1"/>
  <c r="AH6" i="4" s="1"/>
  <c r="AI6" i="4" s="1"/>
  <c r="AJ6" i="4" s="1"/>
  <c r="D6" i="4"/>
  <c r="E6" i="4" s="1"/>
  <c r="F6" i="4" s="1"/>
  <c r="G6" i="4" s="1"/>
  <c r="H6" i="4" s="1"/>
  <c r="I6" i="4" s="1"/>
  <c r="J6" i="4" s="1"/>
  <c r="K6" i="4" s="1"/>
  <c r="L6" i="4" s="1"/>
  <c r="M6" i="4" s="1"/>
  <c r="N6" i="4" s="1"/>
  <c r="AOO3" i="4"/>
  <c r="ANS3" i="4"/>
  <c r="AMW3" i="4"/>
  <c r="AMA3" i="4"/>
  <c r="ALE3" i="4"/>
  <c r="AKI3" i="4"/>
  <c r="AJM3" i="4"/>
  <c r="AIQ3" i="4"/>
  <c r="AHU3" i="4"/>
  <c r="AGY3" i="4"/>
  <c r="AGC3" i="4"/>
  <c r="AEK3" i="4"/>
  <c r="ADO3" i="4"/>
  <c r="ACS3" i="4"/>
  <c r="ABW3" i="4"/>
  <c r="ABA3" i="4"/>
  <c r="AAE3" i="4"/>
  <c r="ZI3" i="4"/>
  <c r="YM3" i="4"/>
  <c r="XQ3" i="4"/>
  <c r="WU3" i="4"/>
  <c r="VC3" i="4"/>
  <c r="UG3" i="4"/>
  <c r="TK3" i="4"/>
  <c r="SO3" i="4"/>
  <c r="RS3" i="4"/>
  <c r="QW3" i="4"/>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4" i="1"/>
  <c r="G35" i="1"/>
  <c r="G36" i="1"/>
  <c r="G37" i="1"/>
  <c r="G38" i="1"/>
  <c r="G39" i="1"/>
  <c r="G40" i="1"/>
  <c r="G41" i="1"/>
  <c r="G42" i="1"/>
  <c r="G43" i="1"/>
  <c r="G44" i="1"/>
  <c r="G45" i="1"/>
  <c r="G46" i="1"/>
  <c r="G47" i="1"/>
  <c r="G48" i="1"/>
  <c r="G49" i="1"/>
  <c r="G50" i="1"/>
  <c r="G51" i="1"/>
  <c r="G52" i="1"/>
  <c r="G53" i="1"/>
  <c r="G54" i="1"/>
  <c r="G55" i="1"/>
  <c r="G56" i="1"/>
  <c r="G57" i="1"/>
  <c r="G58" i="1"/>
  <c r="G59" i="1"/>
  <c r="G60" i="1"/>
  <c r="G63" i="1"/>
  <c r="G65" i="1"/>
  <c r="G66" i="1"/>
  <c r="G67" i="1"/>
  <c r="G68" i="1"/>
  <c r="G69" i="1"/>
  <c r="G72" i="1"/>
  <c r="G73" i="1"/>
  <c r="G74" i="1"/>
  <c r="G75" i="1"/>
  <c r="G76" i="1"/>
  <c r="G77" i="1"/>
  <c r="G78" i="1"/>
  <c r="G79" i="1"/>
  <c r="G80" i="1"/>
  <c r="G81" i="1"/>
  <c r="G82" i="1"/>
  <c r="G83" i="1"/>
  <c r="G84" i="1"/>
  <c r="G88" i="1"/>
  <c r="G89" i="1"/>
  <c r="G93" i="1"/>
  <c r="G94" i="1"/>
  <c r="G95" i="1"/>
  <c r="G96" i="1"/>
  <c r="G98" i="1"/>
  <c r="G99" i="1"/>
  <c r="G100" i="1"/>
  <c r="G101" i="1"/>
  <c r="G102" i="1"/>
  <c r="G103" i="1"/>
  <c r="G104" i="1"/>
  <c r="G105" i="1"/>
  <c r="G106" i="1"/>
  <c r="G107" i="1"/>
  <c r="G108" i="1"/>
  <c r="G109" i="1"/>
  <c r="G110" i="1"/>
  <c r="G111" i="1"/>
  <c r="G112" i="1"/>
  <c r="G113" i="1"/>
  <c r="G114" i="1"/>
  <c r="G115" i="1"/>
  <c r="G116" i="1"/>
  <c r="G118"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7" i="1"/>
  <c r="G180" i="1"/>
  <c r="G181" i="1"/>
  <c r="G182" i="1"/>
  <c r="G183" i="1"/>
  <c r="G184" i="1"/>
  <c r="G185" i="1"/>
  <c r="G186" i="1"/>
  <c r="G187" i="1"/>
  <c r="G188" i="1"/>
  <c r="G189" i="1"/>
  <c r="G190" i="1"/>
  <c r="G191" i="1"/>
  <c r="G192" i="1"/>
  <c r="G193" i="1"/>
  <c r="G194" i="1"/>
  <c r="G196" i="1"/>
  <c r="G197" i="1"/>
  <c r="G198" i="1"/>
  <c r="G199" i="1"/>
  <c r="G200" i="1"/>
  <c r="G201" i="1"/>
  <c r="G203" i="1"/>
  <c r="G204" i="1"/>
  <c r="G205" i="1"/>
  <c r="G206" i="1"/>
  <c r="G207" i="1"/>
  <c r="G208" i="1"/>
  <c r="G209" i="1"/>
  <c r="G210" i="1"/>
  <c r="G211" i="1"/>
  <c r="G212" i="1"/>
  <c r="G213" i="1"/>
  <c r="G214" i="1"/>
  <c r="G215" i="1"/>
  <c r="G219" i="1"/>
  <c r="G224" i="1"/>
  <c r="G225" i="1"/>
  <c r="G227" i="1"/>
  <c r="G228" i="1"/>
  <c r="G229" i="1"/>
  <c r="G231" i="1"/>
  <c r="G232" i="1"/>
  <c r="G237" i="1"/>
  <c r="G238" i="1"/>
  <c r="G239" i="1"/>
  <c r="G240" i="1"/>
  <c r="G241" i="1"/>
  <c r="G242" i="1"/>
  <c r="G244" i="1"/>
  <c r="G253" i="1"/>
  <c r="G255" i="1"/>
  <c r="G256" i="1"/>
  <c r="G257" i="1"/>
  <c r="G258" i="1"/>
  <c r="G259" i="1"/>
  <c r="G260" i="1"/>
  <c r="G261" i="1"/>
  <c r="G262" i="1"/>
  <c r="G263" i="1"/>
  <c r="G264" i="1"/>
  <c r="G265" i="1"/>
  <c r="G266" i="1"/>
  <c r="G267" i="1"/>
  <c r="G268" i="1"/>
  <c r="G269" i="1"/>
  <c r="G270" i="1"/>
  <c r="G271" i="1"/>
  <c r="G272" i="1"/>
  <c r="G273" i="1"/>
  <c r="G274" i="1"/>
  <c r="G277" i="1"/>
  <c r="G278" i="1"/>
  <c r="G280" i="1"/>
  <c r="G281" i="1"/>
  <c r="G282" i="1"/>
  <c r="G283" i="1"/>
  <c r="G285" i="1"/>
  <c r="G286" i="1"/>
  <c r="G288" i="1"/>
  <c r="G289" i="1"/>
  <c r="G290" i="1"/>
  <c r="G291" i="1"/>
  <c r="G292" i="1"/>
  <c r="G293" i="1"/>
  <c r="G294" i="1"/>
  <c r="G295" i="1"/>
  <c r="G296" i="1"/>
  <c r="G297" i="1"/>
  <c r="G298" i="1"/>
  <c r="G299" i="1"/>
  <c r="G300" i="1"/>
  <c r="G301" i="1"/>
  <c r="G302" i="1"/>
  <c r="G303" i="1"/>
  <c r="G304" i="1"/>
  <c r="G305" i="1"/>
  <c r="G306" i="1"/>
  <c r="G307" i="1"/>
  <c r="G308" i="1"/>
  <c r="G312" i="1"/>
  <c r="G313" i="1"/>
  <c r="G314" i="1"/>
  <c r="G315" i="1"/>
  <c r="G317" i="1"/>
  <c r="G318" i="1"/>
  <c r="G319" i="1"/>
  <c r="G320" i="1"/>
  <c r="G321" i="1"/>
  <c r="G322" i="1"/>
  <c r="G4" i="1"/>
  <c r="Z9" i="4" l="1"/>
  <c r="Z8" i="4"/>
  <c r="DJ9" i="4"/>
  <c r="DJ8" i="4"/>
  <c r="GT9" i="4"/>
  <c r="GT8" i="4"/>
  <c r="LW7" i="4"/>
  <c r="LW8" i="4" s="1"/>
  <c r="LV8" i="4"/>
  <c r="SP9" i="4"/>
  <c r="SP8" i="4"/>
  <c r="ZJ9" i="4"/>
  <c r="ZJ8" i="4"/>
  <c r="AGD9" i="4"/>
  <c r="AGD8" i="4"/>
  <c r="AMX9" i="4"/>
  <c r="AMX8" i="4"/>
  <c r="AA7" i="4"/>
  <c r="DK7" i="4"/>
  <c r="HP9" i="4"/>
  <c r="HP8" i="4"/>
  <c r="MR9" i="4"/>
  <c r="MR8" i="4"/>
  <c r="TL9" i="4"/>
  <c r="TL8" i="4"/>
  <c r="AAF9" i="4"/>
  <c r="AAF8" i="4"/>
  <c r="AGZ9" i="4"/>
  <c r="AGZ8" i="4"/>
  <c r="AMY7" i="4"/>
  <c r="AMY8" i="4" s="1"/>
  <c r="AV9" i="4"/>
  <c r="AV8" i="4"/>
  <c r="EF9" i="4"/>
  <c r="EF8" i="4"/>
  <c r="IL9" i="4"/>
  <c r="IL8" i="4"/>
  <c r="NO7" i="4"/>
  <c r="NO8" i="4" s="1"/>
  <c r="NN8" i="4"/>
  <c r="UH9" i="4"/>
  <c r="UH8" i="4"/>
  <c r="ABB9" i="4"/>
  <c r="ABB8" i="4"/>
  <c r="AHV9" i="4"/>
  <c r="AHV8" i="4"/>
  <c r="ANT9" i="4"/>
  <c r="ANT8" i="4"/>
  <c r="AW7" i="4"/>
  <c r="EG7" i="4"/>
  <c r="IM7" i="4"/>
  <c r="OJ9" i="4"/>
  <c r="OJ8" i="4"/>
  <c r="VD9" i="4"/>
  <c r="VD8" i="4"/>
  <c r="ABX9" i="4"/>
  <c r="ABX8" i="4"/>
  <c r="AIR9" i="4"/>
  <c r="AIR8" i="4"/>
  <c r="AOP9" i="4"/>
  <c r="AOP8" i="4"/>
  <c r="BR9" i="4"/>
  <c r="BR8" i="4"/>
  <c r="FM9" i="4"/>
  <c r="FM8" i="4"/>
  <c r="JH9" i="4"/>
  <c r="JH8" i="4"/>
  <c r="PF9" i="4"/>
  <c r="PF8" i="4"/>
  <c r="VZ9" i="4"/>
  <c r="VZ8" i="4"/>
  <c r="ACT9" i="4"/>
  <c r="ACT8" i="4"/>
  <c r="AJN9" i="4"/>
  <c r="AJN8" i="4"/>
  <c r="FX9" i="4"/>
  <c r="BS7" i="4"/>
  <c r="FN7" i="4"/>
  <c r="JI7" i="4"/>
  <c r="JI8" i="4" s="1"/>
  <c r="QC7" i="4"/>
  <c r="QC8" i="4" s="1"/>
  <c r="QB8" i="4"/>
  <c r="WV9" i="4"/>
  <c r="WV8" i="4"/>
  <c r="ADP9" i="4"/>
  <c r="ADP8" i="4"/>
  <c r="AKJ9" i="4"/>
  <c r="AKJ8" i="4"/>
  <c r="D9" i="4"/>
  <c r="D8" i="4"/>
  <c r="CN9" i="4"/>
  <c r="CN8" i="4"/>
  <c r="KD9" i="4"/>
  <c r="KD8" i="4"/>
  <c r="QX9" i="4"/>
  <c r="QX8" i="4"/>
  <c r="XR9" i="4"/>
  <c r="XR8" i="4"/>
  <c r="AEL9" i="4"/>
  <c r="AEL8" i="4"/>
  <c r="ALF9" i="4"/>
  <c r="ALF8" i="4"/>
  <c r="E7" i="4"/>
  <c r="CO7" i="4"/>
  <c r="FY7" i="4"/>
  <c r="FY8" i="4" s="1"/>
  <c r="KZ9" i="4"/>
  <c r="KZ8" i="4"/>
  <c r="RT9" i="4"/>
  <c r="RT8" i="4"/>
  <c r="YN9" i="4"/>
  <c r="YN8" i="4"/>
  <c r="AFH9" i="4"/>
  <c r="AFH8" i="4"/>
  <c r="AMB9" i="4"/>
  <c r="AMB8" i="4"/>
  <c r="R167" i="1"/>
  <c r="S167" i="1"/>
  <c r="R302" i="1"/>
  <c r="S302" i="1"/>
  <c r="R184" i="1"/>
  <c r="S184" i="1"/>
  <c r="S169" i="1"/>
  <c r="R169" i="1"/>
  <c r="S165" i="1"/>
  <c r="R165" i="1"/>
  <c r="C30" i="15"/>
  <c r="F32" i="15"/>
  <c r="G32" i="15" s="1"/>
  <c r="C31" i="15"/>
  <c r="F33" i="15"/>
  <c r="G33" i="15" s="1"/>
  <c r="PG7" i="4"/>
  <c r="PH7" i="4" s="1"/>
  <c r="RU7" i="4"/>
  <c r="ACU7" i="4"/>
  <c r="AFI7" i="4"/>
  <c r="NN9" i="4"/>
  <c r="G329" i="1"/>
  <c r="H330" i="1" s="1"/>
  <c r="LA7" i="4"/>
  <c r="WA7" i="4"/>
  <c r="YO7" i="4"/>
  <c r="AJO7" i="4"/>
  <c r="NO9" i="4"/>
  <c r="NP7" i="4"/>
  <c r="NP8" i="4" s="1"/>
  <c r="LW9" i="4"/>
  <c r="LX7" i="4"/>
  <c r="LX8" i="4" s="1"/>
  <c r="LV9" i="4"/>
  <c r="ABM6" i="4"/>
  <c r="ABN6" i="4" s="1"/>
  <c r="ABO6" i="4" s="1"/>
  <c r="ABP6" i="4" s="1"/>
  <c r="ABQ6" i="4" s="1"/>
  <c r="F7" i="4"/>
  <c r="F8" i="4" s="1"/>
  <c r="AB7" i="4"/>
  <c r="AB8" i="4" s="1"/>
  <c r="AX7" i="4"/>
  <c r="AX8" i="4" s="1"/>
  <c r="BT7" i="4"/>
  <c r="BT8" i="4" s="1"/>
  <c r="CP7" i="4"/>
  <c r="CP8" i="4" s="1"/>
  <c r="DL7" i="4"/>
  <c r="DL8" i="4" s="1"/>
  <c r="EH7" i="4"/>
  <c r="EH8" i="4" s="1"/>
  <c r="FO7" i="4"/>
  <c r="FO8" i="4" s="1"/>
  <c r="HQ7" i="4"/>
  <c r="HQ8" i="4" s="1"/>
  <c r="IN7" i="4"/>
  <c r="IN8" i="4" s="1"/>
  <c r="KE7" i="4"/>
  <c r="KE8" i="4" s="1"/>
  <c r="MS7" i="4"/>
  <c r="MS8" i="4" s="1"/>
  <c r="QY7" i="4"/>
  <c r="QY8" i="4" s="1"/>
  <c r="TM7" i="4"/>
  <c r="WB7" i="4"/>
  <c r="WB8" i="4" s="1"/>
  <c r="XS7" i="4"/>
  <c r="XS8" i="4" s="1"/>
  <c r="AAG7" i="4"/>
  <c r="AAG8" i="4" s="1"/>
  <c r="ACV7" i="4"/>
  <c r="AEM7" i="4"/>
  <c r="AEM8" i="4" s="1"/>
  <c r="AHA7" i="4"/>
  <c r="AHA8" i="4" s="1"/>
  <c r="AJP7" i="4"/>
  <c r="AJP8" i="4" s="1"/>
  <c r="ALG7" i="4"/>
  <c r="QB9" i="4"/>
  <c r="GU7" i="4"/>
  <c r="GU8" i="4" s="1"/>
  <c r="OK7" i="4"/>
  <c r="OK8" i="4" s="1"/>
  <c r="SQ7" i="4"/>
  <c r="SQ8" i="4" s="1"/>
  <c r="VE7" i="4"/>
  <c r="ZK7" i="4"/>
  <c r="ZK8" i="4" s="1"/>
  <c r="ABY7" i="4"/>
  <c r="ABZ7" i="4" s="1"/>
  <c r="ABZ8" i="4" s="1"/>
  <c r="AGE7" i="4"/>
  <c r="AGE8" i="4" s="1"/>
  <c r="AIS7" i="4"/>
  <c r="UI7" i="4"/>
  <c r="UI8" i="4" s="1"/>
  <c r="WW7" i="4"/>
  <c r="WW8" i="4" s="1"/>
  <c r="ABC7" i="4"/>
  <c r="ABC8" i="4" s="1"/>
  <c r="ADQ7" i="4"/>
  <c r="ADQ8" i="4" s="1"/>
  <c r="AHW7" i="4"/>
  <c r="AHW8" i="4" s="1"/>
  <c r="AKK7" i="4"/>
  <c r="AKK8" i="4" s="1"/>
  <c r="AOQ7" i="4"/>
  <c r="PV6" i="4"/>
  <c r="PW6" i="4" s="1"/>
  <c r="PX6" i="4" s="1"/>
  <c r="PY6" i="4" s="1"/>
  <c r="PQ6" i="4"/>
  <c r="PR6" i="4" s="1"/>
  <c r="PS6" i="4" s="1"/>
  <c r="PT6" i="4" s="1"/>
  <c r="PU6" i="4" s="1"/>
  <c r="ZD6" i="4"/>
  <c r="ZE6" i="4" s="1"/>
  <c r="ZF6" i="4" s="1"/>
  <c r="ZG6" i="4" s="1"/>
  <c r="YY6" i="4"/>
  <c r="YZ6" i="4" s="1"/>
  <c r="ZA6" i="4" s="1"/>
  <c r="ZB6" i="4" s="1"/>
  <c r="ZC6" i="4" s="1"/>
  <c r="IF6" i="4"/>
  <c r="IG6" i="4" s="1"/>
  <c r="IH6" i="4" s="1"/>
  <c r="II6" i="4" s="1"/>
  <c r="IA6" i="4"/>
  <c r="IB6" i="4" s="1"/>
  <c r="IC6" i="4" s="1"/>
  <c r="ID6" i="4" s="1"/>
  <c r="IE6" i="4" s="1"/>
  <c r="UB6" i="4"/>
  <c r="UC6" i="4" s="1"/>
  <c r="UD6" i="4" s="1"/>
  <c r="UE6" i="4" s="1"/>
  <c r="TW6" i="4"/>
  <c r="TX6" i="4" s="1"/>
  <c r="TY6" i="4" s="1"/>
  <c r="TZ6" i="4" s="1"/>
  <c r="UA6" i="4" s="1"/>
  <c r="BL6" i="4"/>
  <c r="BM6" i="4" s="1"/>
  <c r="BN6" i="4" s="1"/>
  <c r="BO6" i="4" s="1"/>
  <c r="BG6" i="4"/>
  <c r="BH6" i="4" s="1"/>
  <c r="BI6" i="4" s="1"/>
  <c r="BJ6" i="4" s="1"/>
  <c r="BK6" i="4" s="1"/>
  <c r="HJ6" i="4"/>
  <c r="HK6" i="4" s="1"/>
  <c r="HL6" i="4" s="1"/>
  <c r="HM6" i="4" s="1"/>
  <c r="HE6" i="4"/>
  <c r="HF6" i="4" s="1"/>
  <c r="HG6" i="4" s="1"/>
  <c r="HH6" i="4" s="1"/>
  <c r="HI6" i="4" s="1"/>
  <c r="KT6" i="4"/>
  <c r="KU6" i="4" s="1"/>
  <c r="KV6" i="4" s="1"/>
  <c r="KW6" i="4" s="1"/>
  <c r="KO6" i="4"/>
  <c r="KP6" i="4" s="1"/>
  <c r="KQ6" i="4" s="1"/>
  <c r="KR6" i="4" s="1"/>
  <c r="KS6" i="4" s="1"/>
  <c r="OZ6" i="4"/>
  <c r="PA6" i="4" s="1"/>
  <c r="PB6" i="4" s="1"/>
  <c r="PC6" i="4" s="1"/>
  <c r="OU6" i="4"/>
  <c r="OV6" i="4" s="1"/>
  <c r="OW6" i="4" s="1"/>
  <c r="OX6" i="4" s="1"/>
  <c r="OY6" i="4" s="1"/>
  <c r="TF6" i="4"/>
  <c r="TG6" i="4" s="1"/>
  <c r="TH6" i="4" s="1"/>
  <c r="TI6" i="4" s="1"/>
  <c r="TA6" i="4"/>
  <c r="TB6" i="4" s="1"/>
  <c r="TC6" i="4" s="1"/>
  <c r="TD6" i="4" s="1"/>
  <c r="TE6" i="4" s="1"/>
  <c r="XL6" i="4"/>
  <c r="XM6" i="4" s="1"/>
  <c r="XN6" i="4" s="1"/>
  <c r="XO6" i="4" s="1"/>
  <c r="XG6" i="4"/>
  <c r="XH6" i="4" s="1"/>
  <c r="XI6" i="4" s="1"/>
  <c r="XJ6" i="4" s="1"/>
  <c r="XK6" i="4" s="1"/>
  <c r="ZZ6" i="4"/>
  <c r="AAA6" i="4" s="1"/>
  <c r="AAB6" i="4" s="1"/>
  <c r="AAC6" i="4" s="1"/>
  <c r="ZU6" i="4"/>
  <c r="ZV6" i="4" s="1"/>
  <c r="ZW6" i="4" s="1"/>
  <c r="ZX6" i="4" s="1"/>
  <c r="ZY6" i="4" s="1"/>
  <c r="DU6" i="4"/>
  <c r="DV6" i="4" s="1"/>
  <c r="DW6" i="4" s="1"/>
  <c r="DX6" i="4" s="1"/>
  <c r="DY6" i="4" s="1"/>
  <c r="DZ6" i="4"/>
  <c r="EA6" i="4" s="1"/>
  <c r="EB6" i="4" s="1"/>
  <c r="EC6" i="4" s="1"/>
  <c r="LP6" i="4"/>
  <c r="LQ6" i="4" s="1"/>
  <c r="LR6" i="4" s="1"/>
  <c r="LS6" i="4" s="1"/>
  <c r="LK6" i="4"/>
  <c r="LL6" i="4" s="1"/>
  <c r="LM6" i="4" s="1"/>
  <c r="LN6" i="4" s="1"/>
  <c r="LO6" i="4" s="1"/>
  <c r="UX6" i="4"/>
  <c r="UY6" i="4" s="1"/>
  <c r="UZ6" i="4" s="1"/>
  <c r="VA6" i="4" s="1"/>
  <c r="US6" i="4"/>
  <c r="UT6" i="4" s="1"/>
  <c r="UU6" i="4" s="1"/>
  <c r="UV6" i="4" s="1"/>
  <c r="UW6" i="4" s="1"/>
  <c r="CC6" i="4"/>
  <c r="CD6" i="4" s="1"/>
  <c r="CE6" i="4" s="1"/>
  <c r="CF6" i="4" s="1"/>
  <c r="CG6" i="4" s="1"/>
  <c r="CH6" i="4"/>
  <c r="CI6" i="4" s="1"/>
  <c r="CJ6" i="4" s="1"/>
  <c r="CK6" i="4" s="1"/>
  <c r="EV6" i="4"/>
  <c r="EW6" i="4" s="1"/>
  <c r="EX6" i="4" s="1"/>
  <c r="EY6" i="4" s="1"/>
  <c r="EQ6" i="4"/>
  <c r="ER6" i="4" s="1"/>
  <c r="ES6" i="4" s="1"/>
  <c r="ET6" i="4" s="1"/>
  <c r="EU6" i="4" s="1"/>
  <c r="GN6" i="4"/>
  <c r="GO6" i="4" s="1"/>
  <c r="GP6" i="4" s="1"/>
  <c r="GQ6" i="4" s="1"/>
  <c r="GI6" i="4"/>
  <c r="GJ6" i="4" s="1"/>
  <c r="GK6" i="4" s="1"/>
  <c r="GL6" i="4" s="1"/>
  <c r="GM6" i="4" s="1"/>
  <c r="JX6" i="4"/>
  <c r="JY6" i="4" s="1"/>
  <c r="JZ6" i="4" s="1"/>
  <c r="KA6" i="4" s="1"/>
  <c r="JS6" i="4"/>
  <c r="JT6" i="4" s="1"/>
  <c r="JU6" i="4" s="1"/>
  <c r="JV6" i="4" s="1"/>
  <c r="JW6" i="4" s="1"/>
  <c r="NH6" i="4"/>
  <c r="NI6" i="4" s="1"/>
  <c r="NJ6" i="4" s="1"/>
  <c r="NK6" i="4" s="1"/>
  <c r="NC6" i="4"/>
  <c r="ND6" i="4" s="1"/>
  <c r="NE6" i="4" s="1"/>
  <c r="NF6" i="4" s="1"/>
  <c r="NG6" i="4" s="1"/>
  <c r="OD6" i="4"/>
  <c r="OE6" i="4" s="1"/>
  <c r="OF6" i="4" s="1"/>
  <c r="OG6" i="4" s="1"/>
  <c r="NY6" i="4"/>
  <c r="NZ6" i="4" s="1"/>
  <c r="OA6" i="4" s="1"/>
  <c r="OB6" i="4" s="1"/>
  <c r="OC6" i="4" s="1"/>
  <c r="SJ6" i="4"/>
  <c r="SK6" i="4" s="1"/>
  <c r="SL6" i="4" s="1"/>
  <c r="SM6" i="4" s="1"/>
  <c r="SE6" i="4"/>
  <c r="SF6" i="4" s="1"/>
  <c r="SG6" i="4" s="1"/>
  <c r="SH6" i="4" s="1"/>
  <c r="SI6" i="4" s="1"/>
  <c r="WP6" i="4"/>
  <c r="WQ6" i="4" s="1"/>
  <c r="WR6" i="4" s="1"/>
  <c r="WS6" i="4" s="1"/>
  <c r="WK6" i="4"/>
  <c r="WL6" i="4" s="1"/>
  <c r="WM6" i="4" s="1"/>
  <c r="WN6" i="4" s="1"/>
  <c r="WO6" i="4" s="1"/>
  <c r="O6" i="4"/>
  <c r="P6" i="4" s="1"/>
  <c r="Q6" i="4" s="1"/>
  <c r="R6" i="4" s="1"/>
  <c r="S6" i="4" s="1"/>
  <c r="T6" i="4"/>
  <c r="U6" i="4" s="1"/>
  <c r="V6" i="4" s="1"/>
  <c r="W6" i="4" s="1"/>
  <c r="AK6" i="4"/>
  <c r="AL6" i="4" s="1"/>
  <c r="AM6" i="4" s="1"/>
  <c r="AN6" i="4" s="1"/>
  <c r="AO6" i="4" s="1"/>
  <c r="AP6" i="4"/>
  <c r="AQ6" i="4" s="1"/>
  <c r="AR6" i="4" s="1"/>
  <c r="AS6" i="4" s="1"/>
  <c r="CY6" i="4"/>
  <c r="CZ6" i="4" s="1"/>
  <c r="DA6" i="4" s="1"/>
  <c r="DB6" i="4" s="1"/>
  <c r="DC6" i="4" s="1"/>
  <c r="DD6" i="4"/>
  <c r="DE6" i="4" s="1"/>
  <c r="DF6" i="4" s="1"/>
  <c r="DG6" i="4" s="1"/>
  <c r="JB6" i="4"/>
  <c r="JC6" i="4" s="1"/>
  <c r="JD6" i="4" s="1"/>
  <c r="JE6" i="4" s="1"/>
  <c r="IW6" i="4"/>
  <c r="IX6" i="4" s="1"/>
  <c r="IY6" i="4" s="1"/>
  <c r="IZ6" i="4" s="1"/>
  <c r="JA6" i="4" s="1"/>
  <c r="ML6" i="4"/>
  <c r="MM6" i="4" s="1"/>
  <c r="MN6" i="4" s="1"/>
  <c r="MO6" i="4" s="1"/>
  <c r="MG6" i="4"/>
  <c r="MH6" i="4" s="1"/>
  <c r="MI6" i="4" s="1"/>
  <c r="MJ6" i="4" s="1"/>
  <c r="MK6" i="4" s="1"/>
  <c r="QR6" i="4"/>
  <c r="QS6" i="4" s="1"/>
  <c r="QT6" i="4" s="1"/>
  <c r="QU6" i="4" s="1"/>
  <c r="QM6" i="4"/>
  <c r="QN6" i="4" s="1"/>
  <c r="QO6" i="4" s="1"/>
  <c r="QP6" i="4" s="1"/>
  <c r="QQ6" i="4" s="1"/>
  <c r="RN6" i="4"/>
  <c r="RO6" i="4" s="1"/>
  <c r="RP6" i="4" s="1"/>
  <c r="RQ6" i="4" s="1"/>
  <c r="RI6" i="4"/>
  <c r="RJ6" i="4" s="1"/>
  <c r="RK6" i="4" s="1"/>
  <c r="RL6" i="4" s="1"/>
  <c r="RM6" i="4" s="1"/>
  <c r="VT6" i="4"/>
  <c r="VU6" i="4" s="1"/>
  <c r="VV6" i="4" s="1"/>
  <c r="VW6" i="4" s="1"/>
  <c r="VO6" i="4"/>
  <c r="VP6" i="4" s="1"/>
  <c r="VQ6" i="4" s="1"/>
  <c r="VR6" i="4" s="1"/>
  <c r="VS6" i="4" s="1"/>
  <c r="AAV6" i="4"/>
  <c r="AAW6" i="4" s="1"/>
  <c r="AAX6" i="4" s="1"/>
  <c r="AAY6" i="4" s="1"/>
  <c r="AAQ6" i="4"/>
  <c r="AAR6" i="4" s="1"/>
  <c r="AAS6" i="4" s="1"/>
  <c r="AAT6" i="4" s="1"/>
  <c r="AAU6" i="4" s="1"/>
  <c r="YH6" i="4"/>
  <c r="YI6" i="4" s="1"/>
  <c r="YJ6" i="4" s="1"/>
  <c r="YK6" i="4" s="1"/>
  <c r="YC6" i="4"/>
  <c r="YD6" i="4" s="1"/>
  <c r="YE6" i="4" s="1"/>
  <c r="YF6" i="4" s="1"/>
  <c r="YG6" i="4" s="1"/>
  <c r="ALV6" i="4"/>
  <c r="ALW6" i="4" s="1"/>
  <c r="ALX6" i="4" s="1"/>
  <c r="ALY6" i="4" s="1"/>
  <c r="ALQ6" i="4"/>
  <c r="ALR6" i="4" s="1"/>
  <c r="ALS6" i="4" s="1"/>
  <c r="ALT6" i="4" s="1"/>
  <c r="ALU6" i="4" s="1"/>
  <c r="AMR6" i="4"/>
  <c r="AMS6" i="4" s="1"/>
  <c r="AMT6" i="4" s="1"/>
  <c r="AMU6" i="4" s="1"/>
  <c r="AMM6" i="4"/>
  <c r="AMN6" i="4" s="1"/>
  <c r="AMO6" i="4" s="1"/>
  <c r="AMP6" i="4" s="1"/>
  <c r="AMQ6" i="4" s="1"/>
  <c r="ANN6" i="4"/>
  <c r="ANO6" i="4" s="1"/>
  <c r="ANP6" i="4" s="1"/>
  <c r="ANQ6" i="4" s="1"/>
  <c r="ANI6" i="4"/>
  <c r="ANJ6" i="4" s="1"/>
  <c r="ANK6" i="4" s="1"/>
  <c r="ANL6" i="4" s="1"/>
  <c r="ANM6" i="4" s="1"/>
  <c r="AOJ6" i="4"/>
  <c r="AOK6" i="4" s="1"/>
  <c r="AOL6" i="4" s="1"/>
  <c r="AOM6" i="4" s="1"/>
  <c r="AOE6" i="4"/>
  <c r="AOF6" i="4" s="1"/>
  <c r="AOG6" i="4" s="1"/>
  <c r="AOH6" i="4" s="1"/>
  <c r="AOI6" i="4" s="1"/>
  <c r="APF6" i="4"/>
  <c r="APG6" i="4" s="1"/>
  <c r="APH6" i="4" s="1"/>
  <c r="API6" i="4" s="1"/>
  <c r="APA6" i="4"/>
  <c r="APB6" i="4" s="1"/>
  <c r="APC6" i="4" s="1"/>
  <c r="APD6" i="4" s="1"/>
  <c r="APE6" i="4" s="1"/>
  <c r="ACN6" i="4"/>
  <c r="ACO6" i="4" s="1"/>
  <c r="ACP6" i="4" s="1"/>
  <c r="ACQ6" i="4" s="1"/>
  <c r="ACI6" i="4"/>
  <c r="ACJ6" i="4" s="1"/>
  <c r="ACK6" i="4" s="1"/>
  <c r="ACL6" i="4" s="1"/>
  <c r="ACM6" i="4" s="1"/>
  <c r="AEW6" i="4"/>
  <c r="AEX6" i="4" s="1"/>
  <c r="AEY6" i="4" s="1"/>
  <c r="AEZ6" i="4" s="1"/>
  <c r="AFA6" i="4" s="1"/>
  <c r="AGO6" i="4"/>
  <c r="AGP6" i="4" s="1"/>
  <c r="AGQ6" i="4" s="1"/>
  <c r="AGR6" i="4" s="1"/>
  <c r="AGS6" i="4" s="1"/>
  <c r="AIG6" i="4"/>
  <c r="AIH6" i="4" s="1"/>
  <c r="AII6" i="4" s="1"/>
  <c r="AIJ6" i="4" s="1"/>
  <c r="AIK6" i="4" s="1"/>
  <c r="AJY6" i="4"/>
  <c r="AJZ6" i="4" s="1"/>
  <c r="AKA6" i="4" s="1"/>
  <c r="AKB6" i="4" s="1"/>
  <c r="AKC6" i="4" s="1"/>
  <c r="ADJ6" i="4"/>
  <c r="ADK6" i="4" s="1"/>
  <c r="ADL6" i="4" s="1"/>
  <c r="ADM6" i="4" s="1"/>
  <c r="ADE6" i="4"/>
  <c r="ADF6" i="4" s="1"/>
  <c r="ADG6" i="4" s="1"/>
  <c r="ADH6" i="4" s="1"/>
  <c r="ADI6" i="4" s="1"/>
  <c r="AEF6" i="4"/>
  <c r="AEG6" i="4" s="1"/>
  <c r="AEH6" i="4" s="1"/>
  <c r="AEI6" i="4" s="1"/>
  <c r="AEA6" i="4"/>
  <c r="AEB6" i="4" s="1"/>
  <c r="AEC6" i="4" s="1"/>
  <c r="AED6" i="4" s="1"/>
  <c r="AEE6" i="4" s="1"/>
  <c r="AFS6" i="4"/>
  <c r="AFT6" i="4" s="1"/>
  <c r="AFU6" i="4" s="1"/>
  <c r="AFV6" i="4" s="1"/>
  <c r="AFW6" i="4" s="1"/>
  <c r="AHK6" i="4"/>
  <c r="AHL6" i="4" s="1"/>
  <c r="AHM6" i="4" s="1"/>
  <c r="AHN6" i="4" s="1"/>
  <c r="AHO6" i="4" s="1"/>
  <c r="AJC6" i="4"/>
  <c r="AJD6" i="4" s="1"/>
  <c r="AJE6" i="4" s="1"/>
  <c r="AJF6" i="4" s="1"/>
  <c r="AJG6" i="4" s="1"/>
  <c r="AKU6" i="4"/>
  <c r="AKV6" i="4" s="1"/>
  <c r="AKW6" i="4" s="1"/>
  <c r="AKX6" i="4" s="1"/>
  <c r="AKY6" i="4" s="1"/>
  <c r="QC9" i="4"/>
  <c r="QD7" i="4"/>
  <c r="QD8" i="4" s="1"/>
  <c r="WW9" i="4"/>
  <c r="WX7" i="4"/>
  <c r="WX8" i="4" s="1"/>
  <c r="ADQ9" i="4"/>
  <c r="IN9" i="4"/>
  <c r="IO7" i="4"/>
  <c r="IO8" i="4" s="1"/>
  <c r="JI9" i="4"/>
  <c r="JJ7" i="4"/>
  <c r="JJ8" i="4" s="1"/>
  <c r="MS9" i="4"/>
  <c r="FY9" i="4"/>
  <c r="FZ7" i="4"/>
  <c r="FZ8" i="4" s="1"/>
  <c r="OK9" i="4"/>
  <c r="OL7" i="4"/>
  <c r="OL8" i="4" s="1"/>
  <c r="TN7" i="4"/>
  <c r="TN8" i="4" s="1"/>
  <c r="AAG9" i="4"/>
  <c r="AAH7" i="4"/>
  <c r="AAH8" i="4" s="1"/>
  <c r="AHA9" i="4"/>
  <c r="AHB7" i="4"/>
  <c r="AHB8" i="4" s="1"/>
  <c r="WB9" i="4"/>
  <c r="WC7" i="4"/>
  <c r="WC8" i="4" s="1"/>
  <c r="ACW7" i="4"/>
  <c r="ACW8" i="4" s="1"/>
  <c r="AMY9" i="4"/>
  <c r="AMZ7" i="4"/>
  <c r="AMZ8" i="4" s="1"/>
  <c r="RV7" i="4"/>
  <c r="RV8" i="4" s="1"/>
  <c r="YP7" i="4"/>
  <c r="YP8" i="4" s="1"/>
  <c r="AIT7" i="4"/>
  <c r="AIT8" i="4" s="1"/>
  <c r="ALG9" i="4"/>
  <c r="AMC7" i="4"/>
  <c r="AMC8" i="4" s="1"/>
  <c r="ANU7" i="4"/>
  <c r="ANU8" i="4" s="1"/>
  <c r="W67" i="3"/>
  <c r="V67" i="3"/>
  <c r="U67" i="3"/>
  <c r="T67" i="3"/>
  <c r="S67" i="3"/>
  <c r="R67" i="3"/>
  <c r="Q67" i="3"/>
  <c r="P67" i="3"/>
  <c r="O67" i="3"/>
  <c r="N67" i="3"/>
  <c r="M67" i="3"/>
  <c r="L67" i="3"/>
  <c r="K67" i="3"/>
  <c r="J67" i="3"/>
  <c r="I67" i="3"/>
  <c r="H67" i="3"/>
  <c r="G67" i="3"/>
  <c r="F67" i="3"/>
  <c r="E67" i="3"/>
  <c r="D67" i="3"/>
  <c r="C67" i="3"/>
  <c r="W57" i="3"/>
  <c r="W54" i="3" s="1"/>
  <c r="W56" i="3" s="1"/>
  <c r="W59" i="3" s="1"/>
  <c r="W12" i="3" s="1"/>
  <c r="V57" i="3"/>
  <c r="V54" i="3" s="1"/>
  <c r="U57" i="3"/>
  <c r="U54" i="3" s="1"/>
  <c r="U56" i="3" s="1"/>
  <c r="U59" i="3" s="1"/>
  <c r="U12" i="3" s="1"/>
  <c r="T57" i="3"/>
  <c r="S57" i="3"/>
  <c r="S54" i="3" s="1"/>
  <c r="S56" i="3" s="1"/>
  <c r="S59" i="3" s="1"/>
  <c r="S12" i="3" s="1"/>
  <c r="R57" i="3"/>
  <c r="R54" i="3" s="1"/>
  <c r="R56" i="3" s="1"/>
  <c r="R59" i="3" s="1"/>
  <c r="R12" i="3" s="1"/>
  <c r="Q57" i="3"/>
  <c r="Q54" i="3" s="1"/>
  <c r="Q56" i="3" s="1"/>
  <c r="Q59" i="3" s="1"/>
  <c r="Q12" i="3" s="1"/>
  <c r="P57" i="3"/>
  <c r="P54" i="3" s="1"/>
  <c r="P56" i="3" s="1"/>
  <c r="P59" i="3" s="1"/>
  <c r="P12" i="3" s="1"/>
  <c r="O57" i="3"/>
  <c r="O54" i="3" s="1"/>
  <c r="O56" i="3" s="1"/>
  <c r="O59" i="3" s="1"/>
  <c r="O12" i="3" s="1"/>
  <c r="N57" i="3"/>
  <c r="N54" i="3" s="1"/>
  <c r="AA50" i="3" s="1"/>
  <c r="M57" i="3"/>
  <c r="M54" i="3" s="1"/>
  <c r="M56" i="3" s="1"/>
  <c r="M59" i="3" s="1"/>
  <c r="M12" i="3" s="1"/>
  <c r="L57" i="3"/>
  <c r="K57" i="3"/>
  <c r="K54" i="3" s="1"/>
  <c r="AA49" i="3" s="1"/>
  <c r="J57" i="3"/>
  <c r="J54" i="3" s="1"/>
  <c r="J56" i="3" s="1"/>
  <c r="J59" i="3" s="1"/>
  <c r="J12" i="3" s="1"/>
  <c r="I57" i="3"/>
  <c r="I54" i="3" s="1"/>
  <c r="I56" i="3" s="1"/>
  <c r="I59" i="3" s="1"/>
  <c r="I12" i="3" s="1"/>
  <c r="H57" i="3"/>
  <c r="G57" i="3"/>
  <c r="G54" i="3" s="1"/>
  <c r="AA46" i="3" s="1"/>
  <c r="F57" i="3"/>
  <c r="F54" i="3" s="1"/>
  <c r="AA45" i="3" s="1"/>
  <c r="E57" i="3"/>
  <c r="E54" i="3" s="1"/>
  <c r="D57" i="3"/>
  <c r="C57" i="3"/>
  <c r="C54" i="3" s="1"/>
  <c r="AA43" i="3" s="1"/>
  <c r="V56" i="3"/>
  <c r="V59" i="3" s="1"/>
  <c r="V12" i="3" s="1"/>
  <c r="N56" i="3"/>
  <c r="T54" i="3"/>
  <c r="T56" i="3" s="1"/>
  <c r="T59" i="3" s="1"/>
  <c r="T12" i="3" s="1"/>
  <c r="L54" i="3"/>
  <c r="L56" i="3" s="1"/>
  <c r="L59" i="3" s="1"/>
  <c r="L12" i="3" s="1"/>
  <c r="H54" i="3"/>
  <c r="D54" i="3"/>
  <c r="AC51" i="3"/>
  <c r="AB51" i="3"/>
  <c r="AA51" i="3"/>
  <c r="W51" i="3"/>
  <c r="V51" i="3"/>
  <c r="U51" i="3"/>
  <c r="T51" i="3"/>
  <c r="S51" i="3"/>
  <c r="R51" i="3"/>
  <c r="Q51" i="3"/>
  <c r="P51" i="3"/>
  <c r="O51" i="3"/>
  <c r="N51" i="3"/>
  <c r="M51" i="3"/>
  <c r="L51" i="3"/>
  <c r="K51" i="3"/>
  <c r="J51" i="3"/>
  <c r="I51" i="3"/>
  <c r="H51" i="3"/>
  <c r="G51" i="3"/>
  <c r="F51" i="3"/>
  <c r="E51" i="3"/>
  <c r="D51" i="3"/>
  <c r="C51" i="3"/>
  <c r="AC50" i="3"/>
  <c r="AC49" i="3"/>
  <c r="AC48" i="3"/>
  <c r="AC47" i="3"/>
  <c r="AC46" i="3"/>
  <c r="AC45" i="3"/>
  <c r="AC44" i="3"/>
  <c r="AC43" i="3"/>
  <c r="W41" i="3"/>
  <c r="V41" i="3"/>
  <c r="U41" i="3"/>
  <c r="T41" i="3"/>
  <c r="S41" i="3"/>
  <c r="R41" i="3"/>
  <c r="Q41" i="3"/>
  <c r="P41" i="3"/>
  <c r="O41" i="3"/>
  <c r="N41" i="3"/>
  <c r="M41" i="3"/>
  <c r="L41" i="3"/>
  <c r="K41" i="3"/>
  <c r="J41" i="3"/>
  <c r="I41" i="3"/>
  <c r="H41" i="3"/>
  <c r="G41" i="3"/>
  <c r="F41" i="3"/>
  <c r="E41" i="3"/>
  <c r="D41" i="3"/>
  <c r="C41" i="3"/>
  <c r="W30" i="3"/>
  <c r="V30" i="3"/>
  <c r="U30" i="3"/>
  <c r="T30" i="3"/>
  <c r="S30" i="3"/>
  <c r="R30" i="3"/>
  <c r="Q30" i="3"/>
  <c r="P30" i="3"/>
  <c r="O30" i="3"/>
  <c r="N30" i="3"/>
  <c r="M30" i="3"/>
  <c r="L30" i="3"/>
  <c r="K30" i="3"/>
  <c r="J30" i="3"/>
  <c r="I30" i="3"/>
  <c r="H30" i="3"/>
  <c r="G30" i="3"/>
  <c r="F30" i="3"/>
  <c r="E30" i="3"/>
  <c r="D30" i="3"/>
  <c r="C30" i="3"/>
  <c r="W27" i="3"/>
  <c r="V27" i="3"/>
  <c r="U27" i="3"/>
  <c r="T27" i="3"/>
  <c r="S27" i="3"/>
  <c r="R27" i="3"/>
  <c r="Q27" i="3"/>
  <c r="P27" i="3"/>
  <c r="O27" i="3"/>
  <c r="N27" i="3"/>
  <c r="M27" i="3"/>
  <c r="L27" i="3"/>
  <c r="K27" i="3"/>
  <c r="J27" i="3"/>
  <c r="I27" i="3"/>
  <c r="H27" i="3"/>
  <c r="G27" i="3"/>
  <c r="F27" i="3"/>
  <c r="E27" i="3"/>
  <c r="D27" i="3"/>
  <c r="C27" i="3"/>
  <c r="W25" i="3"/>
  <c r="V25" i="3"/>
  <c r="U25" i="3"/>
  <c r="T25" i="3"/>
  <c r="S25" i="3"/>
  <c r="R25" i="3"/>
  <c r="Q25" i="3"/>
  <c r="P25" i="3"/>
  <c r="O25" i="3"/>
  <c r="N25" i="3"/>
  <c r="M25" i="3"/>
  <c r="L25" i="3"/>
  <c r="K25" i="3"/>
  <c r="J25" i="3"/>
  <c r="I25" i="3"/>
  <c r="H25" i="3"/>
  <c r="G25" i="3"/>
  <c r="F25" i="3"/>
  <c r="E25" i="3"/>
  <c r="D25" i="3"/>
  <c r="C25" i="3"/>
  <c r="W23" i="3"/>
  <c r="W38" i="3" s="1"/>
  <c r="V23" i="3"/>
  <c r="V37" i="3" s="1"/>
  <c r="V39" i="3" s="1"/>
  <c r="U23" i="3"/>
  <c r="U38" i="3" s="1"/>
  <c r="T23" i="3"/>
  <c r="T38" i="3" s="1"/>
  <c r="S23" i="3"/>
  <c r="S38" i="3" s="1"/>
  <c r="R23" i="3"/>
  <c r="R37" i="3" s="1"/>
  <c r="Q23" i="3"/>
  <c r="Q38" i="3" s="1"/>
  <c r="P23" i="3"/>
  <c r="P37" i="3" s="1"/>
  <c r="P39" i="3" s="1"/>
  <c r="O23" i="3"/>
  <c r="O38" i="3" s="1"/>
  <c r="N23" i="3"/>
  <c r="N37" i="3" s="1"/>
  <c r="N39" i="3" s="1"/>
  <c r="M23" i="3"/>
  <c r="M38" i="3" s="1"/>
  <c r="L23" i="3"/>
  <c r="L38" i="3" s="1"/>
  <c r="K23" i="3"/>
  <c r="K38" i="3" s="1"/>
  <c r="J23" i="3"/>
  <c r="J37" i="3" s="1"/>
  <c r="I23" i="3"/>
  <c r="I38" i="3" s="1"/>
  <c r="H23" i="3"/>
  <c r="H37" i="3" s="1"/>
  <c r="H39" i="3" s="1"/>
  <c r="G23" i="3"/>
  <c r="G38" i="3" s="1"/>
  <c r="F23" i="3"/>
  <c r="F37" i="3" s="1"/>
  <c r="F39" i="3" s="1"/>
  <c r="E23" i="3"/>
  <c r="E38" i="3" s="1"/>
  <c r="D23" i="3"/>
  <c r="D38" i="3" s="1"/>
  <c r="C23" i="3"/>
  <c r="C38" i="3" s="1"/>
  <c r="W21" i="3"/>
  <c r="V21" i="3"/>
  <c r="U21" i="3"/>
  <c r="T21" i="3"/>
  <c r="S21" i="3"/>
  <c r="R21" i="3"/>
  <c r="Q21" i="3"/>
  <c r="P21" i="3"/>
  <c r="O21" i="3"/>
  <c r="N21" i="3"/>
  <c r="M21" i="3"/>
  <c r="L21" i="3"/>
  <c r="K21" i="3"/>
  <c r="J21" i="3"/>
  <c r="I21" i="3"/>
  <c r="H21" i="3"/>
  <c r="G21" i="3"/>
  <c r="F21" i="3"/>
  <c r="E21" i="3"/>
  <c r="D21" i="3"/>
  <c r="C21" i="3"/>
  <c r="W18" i="3"/>
  <c r="V18" i="3"/>
  <c r="U18" i="3"/>
  <c r="T18" i="3"/>
  <c r="S18" i="3"/>
  <c r="R18" i="3"/>
  <c r="Q18" i="3"/>
  <c r="Q49" i="3" s="1"/>
  <c r="P18" i="3"/>
  <c r="O18" i="3"/>
  <c r="N18" i="3"/>
  <c r="M18" i="3"/>
  <c r="L18" i="3"/>
  <c r="K18" i="3"/>
  <c r="J18" i="3"/>
  <c r="I18" i="3"/>
  <c r="I49" i="3" s="1"/>
  <c r="H18" i="3"/>
  <c r="G18" i="3"/>
  <c r="F18" i="3"/>
  <c r="E18" i="3"/>
  <c r="D18" i="3"/>
  <c r="C18" i="3"/>
  <c r="W17" i="3"/>
  <c r="V17" i="3"/>
  <c r="U17" i="3"/>
  <c r="T17" i="3"/>
  <c r="S17" i="3"/>
  <c r="R17" i="3"/>
  <c r="Q17" i="3"/>
  <c r="P17" i="3"/>
  <c r="O17" i="3"/>
  <c r="N17" i="3"/>
  <c r="M17" i="3"/>
  <c r="L17" i="3"/>
  <c r="K17" i="3"/>
  <c r="J17" i="3"/>
  <c r="I17" i="3"/>
  <c r="H17" i="3"/>
  <c r="G17" i="3"/>
  <c r="F17" i="3"/>
  <c r="E17" i="3"/>
  <c r="D17" i="3"/>
  <c r="C17" i="3"/>
  <c r="W16" i="3"/>
  <c r="V16" i="3"/>
  <c r="V43" i="3" s="1"/>
  <c r="U16" i="3"/>
  <c r="T16" i="3"/>
  <c r="S16" i="3"/>
  <c r="R16" i="3"/>
  <c r="Q16" i="3"/>
  <c r="P16" i="3"/>
  <c r="O16" i="3"/>
  <c r="N16" i="3"/>
  <c r="N43" i="3" s="1"/>
  <c r="M16" i="3"/>
  <c r="L16" i="3"/>
  <c r="K16" i="3"/>
  <c r="J16" i="3"/>
  <c r="I16" i="3"/>
  <c r="H16" i="3"/>
  <c r="G16" i="3"/>
  <c r="F16" i="3"/>
  <c r="F43" i="3" s="1"/>
  <c r="E16" i="3"/>
  <c r="D16" i="3"/>
  <c r="C16" i="3"/>
  <c r="PH8" i="4" l="1"/>
  <c r="PH9" i="4"/>
  <c r="PI7" i="4"/>
  <c r="PI8" i="4" s="1"/>
  <c r="AFI9" i="4"/>
  <c r="AFI8" i="4"/>
  <c r="F4" i="17"/>
  <c r="F2" i="17"/>
  <c r="F3" i="17"/>
  <c r="AJQ7" i="4"/>
  <c r="AJQ8" i="4" s="1"/>
  <c r="LX9" i="4"/>
  <c r="AFJ7" i="4"/>
  <c r="AFJ8" i="4" s="1"/>
  <c r="AJP9" i="4"/>
  <c r="AKK9" i="4"/>
  <c r="NP9" i="4"/>
  <c r="AIS9" i="4"/>
  <c r="AIS8" i="4"/>
  <c r="WA9" i="4"/>
  <c r="WA8" i="4"/>
  <c r="VE9" i="4"/>
  <c r="VE8" i="4"/>
  <c r="N68" i="3"/>
  <c r="F16" i="17" s="1"/>
  <c r="MT7" i="4"/>
  <c r="MT8" i="4" s="1"/>
  <c r="ADR7" i="4"/>
  <c r="ADR8" i="4" s="1"/>
  <c r="AOR7" i="4"/>
  <c r="AOR8" i="4" s="1"/>
  <c r="AOQ8" i="4"/>
  <c r="ALH7" i="4"/>
  <c r="ALH8" i="4" s="1"/>
  <c r="ALG8" i="4"/>
  <c r="TM9" i="4"/>
  <c r="TM8" i="4"/>
  <c r="LB7" i="4"/>
  <c r="LB8" i="4" s="1"/>
  <c r="LA8" i="4"/>
  <c r="VF7" i="4"/>
  <c r="VF8" i="4" s="1"/>
  <c r="ABY9" i="4"/>
  <c r="ABY8" i="4"/>
  <c r="ACV9" i="4"/>
  <c r="ACV8" i="4"/>
  <c r="ACU9" i="4"/>
  <c r="ACU8" i="4"/>
  <c r="LY7" i="4"/>
  <c r="LY8" i="4" s="1"/>
  <c r="AJO9" i="4"/>
  <c r="AJO8" i="4"/>
  <c r="RU9" i="4"/>
  <c r="RU8" i="4"/>
  <c r="AKL7" i="4"/>
  <c r="AKL8" i="4" s="1"/>
  <c r="NQ7" i="4"/>
  <c r="NQ8" i="4" s="1"/>
  <c r="YO9" i="4"/>
  <c r="YO8" i="4"/>
  <c r="PG9" i="4"/>
  <c r="PG8" i="4"/>
  <c r="IM9" i="4"/>
  <c r="IM8" i="4"/>
  <c r="EG9" i="4"/>
  <c r="EG8" i="4"/>
  <c r="AW9" i="4"/>
  <c r="AW8" i="4"/>
  <c r="CO9" i="4"/>
  <c r="CO8" i="4"/>
  <c r="E9" i="4"/>
  <c r="E8" i="4"/>
  <c r="FN9" i="4"/>
  <c r="FN8" i="4"/>
  <c r="BS9" i="4"/>
  <c r="BS8" i="4"/>
  <c r="DK9" i="4"/>
  <c r="DK8" i="4"/>
  <c r="AA9" i="4"/>
  <c r="AA8" i="4"/>
  <c r="C33" i="15"/>
  <c r="F35" i="15"/>
  <c r="G35" i="15" s="1"/>
  <c r="C32" i="15"/>
  <c r="F34" i="15"/>
  <c r="G34" i="15" s="1"/>
  <c r="AOQ9" i="4"/>
  <c r="LA9" i="4"/>
  <c r="C56" i="3"/>
  <c r="C59" i="3" s="1"/>
  <c r="C12" i="3" s="1"/>
  <c r="QY9" i="4"/>
  <c r="QZ7" i="4"/>
  <c r="QZ8" i="4" s="1"/>
  <c r="DL9" i="4"/>
  <c r="DM7" i="4"/>
  <c r="DM8" i="4" s="1"/>
  <c r="AB9" i="4"/>
  <c r="AC7" i="4"/>
  <c r="AC8" i="4" s="1"/>
  <c r="K56" i="3"/>
  <c r="K59" i="3" s="1"/>
  <c r="K12" i="3" s="1"/>
  <c r="AHW9" i="4"/>
  <c r="AHX7" i="4"/>
  <c r="AHX8" i="4" s="1"/>
  <c r="UI9" i="4"/>
  <c r="UJ7" i="4"/>
  <c r="UJ8" i="4" s="1"/>
  <c r="ZK9" i="4"/>
  <c r="ZL7" i="4"/>
  <c r="ZL8" i="4" s="1"/>
  <c r="GU9" i="4"/>
  <c r="GV7" i="4"/>
  <c r="GV8" i="4" s="1"/>
  <c r="XS9" i="4"/>
  <c r="XT7" i="4"/>
  <c r="XT8" i="4" s="1"/>
  <c r="HQ9" i="4"/>
  <c r="HR7" i="4"/>
  <c r="HR8" i="4" s="1"/>
  <c r="CP9" i="4"/>
  <c r="CQ7" i="4"/>
  <c r="CQ8" i="4" s="1"/>
  <c r="F9" i="4"/>
  <c r="G7" i="4"/>
  <c r="G8" i="4" s="1"/>
  <c r="AEM9" i="4"/>
  <c r="AEN7" i="4"/>
  <c r="AEN8" i="4" s="1"/>
  <c r="FO9" i="4"/>
  <c r="FP7" i="4"/>
  <c r="FP8" i="4" s="1"/>
  <c r="BT9" i="4"/>
  <c r="BU7" i="4"/>
  <c r="BU8" i="4" s="1"/>
  <c r="G49" i="3"/>
  <c r="O49" i="3"/>
  <c r="W49" i="3"/>
  <c r="R38" i="3"/>
  <c r="R47" i="3" s="1"/>
  <c r="ABC9" i="4"/>
  <c r="ABD7" i="4"/>
  <c r="ABD8" i="4" s="1"/>
  <c r="AGE9" i="4"/>
  <c r="AGF7" i="4"/>
  <c r="AGF8" i="4" s="1"/>
  <c r="SQ9" i="4"/>
  <c r="SR7" i="4"/>
  <c r="SR8" i="4" s="1"/>
  <c r="KE9" i="4"/>
  <c r="KF7" i="4"/>
  <c r="KF8" i="4" s="1"/>
  <c r="EH9" i="4"/>
  <c r="EI7" i="4"/>
  <c r="EI8" i="4" s="1"/>
  <c r="AX9" i="4"/>
  <c r="AY7" i="4"/>
  <c r="AY8" i="4" s="1"/>
  <c r="AMZ9" i="4"/>
  <c r="ANA7" i="4"/>
  <c r="ANA8" i="4" s="1"/>
  <c r="FZ9" i="4"/>
  <c r="GA7" i="4"/>
  <c r="GA8" i="4" s="1"/>
  <c r="ADR9" i="4"/>
  <c r="ADS7" i="4"/>
  <c r="ADS8" i="4" s="1"/>
  <c r="QD9" i="4"/>
  <c r="QE7" i="4"/>
  <c r="QE8" i="4" s="1"/>
  <c r="LB9" i="4"/>
  <c r="LC7" i="4"/>
  <c r="LC8" i="4" s="1"/>
  <c r="ABZ9" i="4"/>
  <c r="ACA7" i="4"/>
  <c r="ACA8" i="4" s="1"/>
  <c r="OL9" i="4"/>
  <c r="OM7" i="4"/>
  <c r="OM8" i="4" s="1"/>
  <c r="MT9" i="4"/>
  <c r="MU7" i="4"/>
  <c r="MU8" i="4" s="1"/>
  <c r="AMC9" i="4"/>
  <c r="AMD7" i="4"/>
  <c r="AMD8" i="4" s="1"/>
  <c r="YP9" i="4"/>
  <c r="YQ7" i="4"/>
  <c r="YQ8" i="4" s="1"/>
  <c r="AOR9" i="4"/>
  <c r="AOS7" i="4"/>
  <c r="AOS8" i="4" s="1"/>
  <c r="AIT9" i="4"/>
  <c r="AIU7" i="4"/>
  <c r="AIU8" i="4" s="1"/>
  <c r="VF9" i="4"/>
  <c r="VG7" i="4"/>
  <c r="VG8" i="4" s="1"/>
  <c r="AJR7" i="4"/>
  <c r="AJR8" i="4" s="1"/>
  <c r="ACW9" i="4"/>
  <c r="ACX7" i="4"/>
  <c r="ACX8" i="4" s="1"/>
  <c r="WC9" i="4"/>
  <c r="WD7" i="4"/>
  <c r="WD8" i="4" s="1"/>
  <c r="PI9" i="4"/>
  <c r="PJ7" i="4"/>
  <c r="PJ8" i="4" s="1"/>
  <c r="LY9" i="4"/>
  <c r="LZ7" i="4"/>
  <c r="LZ8" i="4" s="1"/>
  <c r="AHB9" i="4"/>
  <c r="AHC7" i="4"/>
  <c r="AHC8" i="4" s="1"/>
  <c r="TN9" i="4"/>
  <c r="TO7" i="4"/>
  <c r="TO8" i="4" s="1"/>
  <c r="JJ9" i="4"/>
  <c r="JK7" i="4"/>
  <c r="JK8" i="4" s="1"/>
  <c r="AKL9" i="4"/>
  <c r="AKM7" i="4"/>
  <c r="AKM8" i="4" s="1"/>
  <c r="WX9" i="4"/>
  <c r="WY7" i="4"/>
  <c r="WY8" i="4" s="1"/>
  <c r="NQ9" i="4"/>
  <c r="NR7" i="4"/>
  <c r="NR8" i="4" s="1"/>
  <c r="ANU9" i="4"/>
  <c r="ANV7" i="4"/>
  <c r="ANV8" i="4" s="1"/>
  <c r="AAH9" i="4"/>
  <c r="AAI7" i="4"/>
  <c r="AAI8" i="4" s="1"/>
  <c r="IO9" i="4"/>
  <c r="IP7" i="4"/>
  <c r="IP8" i="4" s="1"/>
  <c r="ALI7" i="4"/>
  <c r="ALI8" i="4" s="1"/>
  <c r="ALH9" i="4"/>
  <c r="AFJ9" i="4"/>
  <c r="AFK7" i="4"/>
  <c r="AFK8" i="4" s="1"/>
  <c r="RV9" i="4"/>
  <c r="RW7" i="4"/>
  <c r="RW8" i="4" s="1"/>
  <c r="O37" i="3"/>
  <c r="O39" i="3" s="1"/>
  <c r="J38" i="3"/>
  <c r="J47" i="3" s="1"/>
  <c r="F56" i="3"/>
  <c r="N38" i="3"/>
  <c r="N49" i="3" s="1"/>
  <c r="G56" i="3"/>
  <c r="G59" i="3" s="1"/>
  <c r="G12" i="3" s="1"/>
  <c r="F38" i="3"/>
  <c r="F47" i="3" s="1"/>
  <c r="V38" i="3"/>
  <c r="V49" i="3" s="1"/>
  <c r="J39" i="3"/>
  <c r="J43" i="3"/>
  <c r="G47" i="3"/>
  <c r="O43" i="3"/>
  <c r="O47" i="3"/>
  <c r="F44" i="3"/>
  <c r="F69" i="3" s="1"/>
  <c r="J44" i="3"/>
  <c r="R44" i="3"/>
  <c r="D47" i="3"/>
  <c r="L47" i="3"/>
  <c r="P43" i="3"/>
  <c r="C48" i="3"/>
  <c r="F45" i="3"/>
  <c r="N45" i="3"/>
  <c r="V45" i="3"/>
  <c r="G37" i="3"/>
  <c r="G39" i="3" s="1"/>
  <c r="W37" i="3"/>
  <c r="W39" i="3" s="1"/>
  <c r="R39" i="3"/>
  <c r="R43" i="3"/>
  <c r="AB49" i="3"/>
  <c r="C47" i="3"/>
  <c r="K47" i="3"/>
  <c r="S47" i="3"/>
  <c r="W47" i="3"/>
  <c r="N44" i="3"/>
  <c r="N69" i="3" s="1"/>
  <c r="V44" i="3"/>
  <c r="V68" i="3" s="1"/>
  <c r="F24" i="17" s="1"/>
  <c r="E49" i="3"/>
  <c r="M49" i="3"/>
  <c r="U49" i="3"/>
  <c r="C37" i="3"/>
  <c r="C39" i="3" s="1"/>
  <c r="S37" i="3"/>
  <c r="S39" i="3" s="1"/>
  <c r="H56" i="3"/>
  <c r="AA48" i="3"/>
  <c r="H43" i="3"/>
  <c r="T47" i="3"/>
  <c r="G48" i="3"/>
  <c r="O48" i="3"/>
  <c r="K37" i="3"/>
  <c r="K39" i="3" s="1"/>
  <c r="V47" i="3"/>
  <c r="V48" i="3"/>
  <c r="D37" i="3"/>
  <c r="D39" i="3" s="1"/>
  <c r="L37" i="3"/>
  <c r="L39" i="3" s="1"/>
  <c r="T37" i="3"/>
  <c r="T39" i="3" s="1"/>
  <c r="J45" i="3"/>
  <c r="R45" i="3"/>
  <c r="N59" i="3"/>
  <c r="N12" i="3" s="1"/>
  <c r="AB50" i="3"/>
  <c r="E56" i="3"/>
  <c r="AA47" i="3"/>
  <c r="E47" i="3"/>
  <c r="I47" i="3"/>
  <c r="M47" i="3"/>
  <c r="Q47" i="3"/>
  <c r="U47" i="3"/>
  <c r="D48" i="3"/>
  <c r="H44" i="3"/>
  <c r="L48" i="3"/>
  <c r="P44" i="3"/>
  <c r="T48" i="3"/>
  <c r="C45" i="3"/>
  <c r="K45" i="3"/>
  <c r="E37" i="3"/>
  <c r="E39" i="3" s="1"/>
  <c r="I37" i="3"/>
  <c r="M37" i="3"/>
  <c r="M39" i="3" s="1"/>
  <c r="Q37" i="3"/>
  <c r="Q45" i="3" s="1"/>
  <c r="U37" i="3"/>
  <c r="U39" i="3" s="1"/>
  <c r="H38" i="3"/>
  <c r="H48" i="3" s="1"/>
  <c r="P38" i="3"/>
  <c r="P48" i="3" s="1"/>
  <c r="AA44" i="3"/>
  <c r="D56" i="3"/>
  <c r="W48" i="3"/>
  <c r="E48" i="3"/>
  <c r="I48" i="3"/>
  <c r="M48" i="3"/>
  <c r="Q48" i="3"/>
  <c r="U48" i="3"/>
  <c r="D49" i="3"/>
  <c r="H45" i="3"/>
  <c r="L49" i="3"/>
  <c r="P45" i="3"/>
  <c r="P49" i="3"/>
  <c r="T49" i="3"/>
  <c r="K48" i="3"/>
  <c r="S48" i="3"/>
  <c r="C49" i="3"/>
  <c r="K49" i="3"/>
  <c r="S49" i="3"/>
  <c r="E72" i="3" l="1"/>
  <c r="E71" i="3"/>
  <c r="L72" i="3"/>
  <c r="L71" i="3"/>
  <c r="AB46" i="3"/>
  <c r="V71" i="3"/>
  <c r="V72" i="3"/>
  <c r="V69" i="3"/>
  <c r="S72" i="3"/>
  <c r="S71" i="3"/>
  <c r="R48" i="3"/>
  <c r="U72" i="3"/>
  <c r="U71" i="3"/>
  <c r="K72" i="3"/>
  <c r="K71" i="3"/>
  <c r="U167" i="1"/>
  <c r="V167" i="1"/>
  <c r="T167" i="1"/>
  <c r="T302" i="1"/>
  <c r="U302" i="1"/>
  <c r="V302" i="1"/>
  <c r="T165" i="1"/>
  <c r="V165" i="1"/>
  <c r="T184" i="1"/>
  <c r="U184" i="1"/>
  <c r="V169" i="1"/>
  <c r="T169" i="1"/>
  <c r="U169" i="1"/>
  <c r="U165" i="1"/>
  <c r="V184" i="1"/>
  <c r="N70" i="3"/>
  <c r="M72" i="3"/>
  <c r="M71" i="3"/>
  <c r="R49" i="3"/>
  <c r="AJQ9" i="4"/>
  <c r="T148" i="1"/>
  <c r="I71" i="3"/>
  <c r="I72" i="3"/>
  <c r="T72" i="3"/>
  <c r="T71" i="3"/>
  <c r="R68" i="3"/>
  <c r="F20" i="17" s="1"/>
  <c r="R70" i="3"/>
  <c r="R69" i="3"/>
  <c r="P69" i="3"/>
  <c r="P68" i="3"/>
  <c r="F18" i="17" s="1"/>
  <c r="P70" i="3"/>
  <c r="O71" i="3"/>
  <c r="O72" i="3"/>
  <c r="F70" i="3"/>
  <c r="F68" i="3"/>
  <c r="F8" i="17" s="1"/>
  <c r="Q71" i="3"/>
  <c r="Q72" i="3"/>
  <c r="C72" i="3"/>
  <c r="C71" i="3"/>
  <c r="D72" i="3"/>
  <c r="D71" i="3"/>
  <c r="G71" i="3"/>
  <c r="G72" i="3"/>
  <c r="V70" i="3"/>
  <c r="H69" i="3"/>
  <c r="H68" i="3"/>
  <c r="F10" i="17" s="1"/>
  <c r="H70" i="3"/>
  <c r="W71" i="3"/>
  <c r="W72" i="3"/>
  <c r="F48" i="3"/>
  <c r="F71" i="3" s="1"/>
  <c r="J68" i="3"/>
  <c r="F12" i="17" s="1"/>
  <c r="J70" i="3"/>
  <c r="J69" i="3"/>
  <c r="C34" i="15"/>
  <c r="F36" i="15"/>
  <c r="G36" i="15" s="1"/>
  <c r="C35" i="15"/>
  <c r="F37" i="15"/>
  <c r="G37" i="15" s="1"/>
  <c r="F49" i="3"/>
  <c r="H49" i="3"/>
  <c r="D43" i="3"/>
  <c r="J48" i="3"/>
  <c r="EI9" i="4"/>
  <c r="EJ7" i="4"/>
  <c r="EJ8" i="4" s="1"/>
  <c r="SS7" i="4"/>
  <c r="SS8" i="4" s="1"/>
  <c r="SR9" i="4"/>
  <c r="ABD9" i="4"/>
  <c r="ABE7" i="4"/>
  <c r="ABE8" i="4" s="1"/>
  <c r="FQ7" i="4"/>
  <c r="FP9" i="4"/>
  <c r="G9" i="4"/>
  <c r="H7" i="4"/>
  <c r="H8" i="4" s="1"/>
  <c r="HR9" i="4"/>
  <c r="HS7" i="4"/>
  <c r="HS8" i="4" s="1"/>
  <c r="GW7" i="4"/>
  <c r="GW8" i="4" s="1"/>
  <c r="GV9" i="4"/>
  <c r="UK7" i="4"/>
  <c r="UK8" i="4" s="1"/>
  <c r="UJ9" i="4"/>
  <c r="W44" i="3"/>
  <c r="L44" i="3"/>
  <c r="AD7" i="4"/>
  <c r="AD8" i="4" s="1"/>
  <c r="AC9" i="4"/>
  <c r="QZ9" i="4"/>
  <c r="RA7" i="4"/>
  <c r="RA8" i="4" s="1"/>
  <c r="DN7" i="4"/>
  <c r="DN8" i="4" s="1"/>
  <c r="DM9" i="4"/>
  <c r="W45" i="3"/>
  <c r="W43" i="3"/>
  <c r="N47" i="3"/>
  <c r="L45" i="3"/>
  <c r="D45" i="3"/>
  <c r="O44" i="3"/>
  <c r="O69" i="3" s="1"/>
  <c r="O45" i="3"/>
  <c r="T44" i="3"/>
  <c r="S44" i="3"/>
  <c r="J49" i="3"/>
  <c r="AB43" i="3"/>
  <c r="N48" i="3"/>
  <c r="AY9" i="4"/>
  <c r="AZ7" i="4"/>
  <c r="AZ8" i="4" s="1"/>
  <c r="KF9" i="4"/>
  <c r="KG7" i="4"/>
  <c r="KG8" i="4" s="1"/>
  <c r="AGG7" i="4"/>
  <c r="AGG8" i="4" s="1"/>
  <c r="AGF9" i="4"/>
  <c r="BV7" i="4"/>
  <c r="BV8" i="4" s="1"/>
  <c r="BU9" i="4"/>
  <c r="AEN9" i="4"/>
  <c r="AEO7" i="4"/>
  <c r="AEO8" i="4" s="1"/>
  <c r="CQ9" i="4"/>
  <c r="CR7" i="4"/>
  <c r="CR8" i="4" s="1"/>
  <c r="XU7" i="4"/>
  <c r="XU8" i="4" s="1"/>
  <c r="XT9" i="4"/>
  <c r="ZM7" i="4"/>
  <c r="ZM8" i="4" s="1"/>
  <c r="ZL9" i="4"/>
  <c r="AHY7" i="4"/>
  <c r="AHY8" i="4" s="1"/>
  <c r="AHX9" i="4"/>
  <c r="ALI9" i="4"/>
  <c r="ALJ7" i="4"/>
  <c r="ALJ8" i="4" s="1"/>
  <c r="IP9" i="4"/>
  <c r="IQ7" i="4"/>
  <c r="IQ8" i="4" s="1"/>
  <c r="ANV9" i="4"/>
  <c r="ANW7" i="4"/>
  <c r="ANW8" i="4" s="1"/>
  <c r="NR9" i="4"/>
  <c r="NS7" i="4"/>
  <c r="NS8" i="4" s="1"/>
  <c r="AJR9" i="4"/>
  <c r="AJS7" i="4"/>
  <c r="AJS8" i="4" s="1"/>
  <c r="YQ9" i="4"/>
  <c r="YR7" i="4"/>
  <c r="YR8" i="4" s="1"/>
  <c r="QE9" i="4"/>
  <c r="QF7" i="4"/>
  <c r="QF8" i="4" s="1"/>
  <c r="AFK9" i="4"/>
  <c r="AFL7" i="4"/>
  <c r="AFL8" i="4" s="1"/>
  <c r="AKM9" i="4"/>
  <c r="AKN7" i="4"/>
  <c r="AKN8" i="4" s="1"/>
  <c r="AHC9" i="4"/>
  <c r="AHD7" i="4"/>
  <c r="AHD8" i="4" s="1"/>
  <c r="WD9" i="4"/>
  <c r="WE7" i="4"/>
  <c r="WE8" i="4" s="1"/>
  <c r="AIU9" i="4"/>
  <c r="AIV7" i="4"/>
  <c r="AIV8" i="4" s="1"/>
  <c r="MU9" i="4"/>
  <c r="MV7" i="4"/>
  <c r="MV8" i="4" s="1"/>
  <c r="OM9" i="4"/>
  <c r="ON7" i="4"/>
  <c r="ON8" i="4" s="1"/>
  <c r="RW9" i="4"/>
  <c r="RX7" i="4"/>
  <c r="RX8" i="4" s="1"/>
  <c r="AAI9" i="4"/>
  <c r="AAJ7" i="4"/>
  <c r="AAJ8" i="4" s="1"/>
  <c r="WY9" i="4"/>
  <c r="WZ7" i="4"/>
  <c r="WZ8" i="4" s="1"/>
  <c r="JK9" i="4"/>
  <c r="JL7" i="4"/>
  <c r="JL8" i="4" s="1"/>
  <c r="TO9" i="4"/>
  <c r="TP7" i="4"/>
  <c r="TP8" i="4" s="1"/>
  <c r="LZ9" i="4"/>
  <c r="MA7" i="4"/>
  <c r="MA8" i="4" s="1"/>
  <c r="PJ9" i="4"/>
  <c r="PK7" i="4"/>
  <c r="PK8" i="4" s="1"/>
  <c r="ACX9" i="4"/>
  <c r="ACY7" i="4"/>
  <c r="ACY8" i="4" s="1"/>
  <c r="VG9" i="4"/>
  <c r="VH7" i="4"/>
  <c r="VH8" i="4" s="1"/>
  <c r="AOS9" i="4"/>
  <c r="AOT7" i="4"/>
  <c r="AOT8" i="4" s="1"/>
  <c r="AMD9" i="4"/>
  <c r="AME7" i="4"/>
  <c r="AME8" i="4" s="1"/>
  <c r="ACA9" i="4"/>
  <c r="ACB7" i="4"/>
  <c r="ACB8" i="4" s="1"/>
  <c r="LC9" i="4"/>
  <c r="LD7" i="4"/>
  <c r="LD8" i="4" s="1"/>
  <c r="ADS9" i="4"/>
  <c r="ADT7" i="4"/>
  <c r="ADT8" i="4" s="1"/>
  <c r="GA9" i="4"/>
  <c r="GB7" i="4"/>
  <c r="GB8" i="4" s="1"/>
  <c r="ANA9" i="4"/>
  <c r="ANB7" i="4"/>
  <c r="ANB8" i="4" s="1"/>
  <c r="U43" i="3"/>
  <c r="M43" i="3"/>
  <c r="D44" i="3"/>
  <c r="E45" i="3"/>
  <c r="U44" i="3"/>
  <c r="F59" i="3"/>
  <c r="F12" i="3" s="1"/>
  <c r="AB45" i="3"/>
  <c r="S45" i="3"/>
  <c r="U45" i="3"/>
  <c r="E44" i="3"/>
  <c r="M44" i="3"/>
  <c r="K44" i="3"/>
  <c r="AB48" i="3"/>
  <c r="H59" i="3"/>
  <c r="H12" i="3" s="1"/>
  <c r="T45" i="3"/>
  <c r="T43" i="3"/>
  <c r="S43" i="3"/>
  <c r="C43" i="3"/>
  <c r="P47" i="3"/>
  <c r="I39" i="3"/>
  <c r="I44" i="3"/>
  <c r="I45" i="3"/>
  <c r="I43" i="3"/>
  <c r="AB47" i="3"/>
  <c r="E59" i="3"/>
  <c r="E12" i="3" s="1"/>
  <c r="H47" i="3"/>
  <c r="G43" i="3"/>
  <c r="G44" i="3"/>
  <c r="K43" i="3"/>
  <c r="D59" i="3"/>
  <c r="D12" i="3" s="1"/>
  <c r="AB44" i="3"/>
  <c r="E43" i="3"/>
  <c r="Q39" i="3"/>
  <c r="Q43" i="3"/>
  <c r="Q44" i="3"/>
  <c r="G45" i="3"/>
  <c r="E73" i="3"/>
  <c r="M45" i="3"/>
  <c r="C44" i="3"/>
  <c r="L43" i="3"/>
  <c r="I69" i="3" l="1"/>
  <c r="I68" i="3"/>
  <c r="F11" i="17" s="1"/>
  <c r="I70" i="3"/>
  <c r="J72" i="3"/>
  <c r="J71" i="3"/>
  <c r="K68" i="3"/>
  <c r="F13" i="17" s="1"/>
  <c r="K70" i="3"/>
  <c r="K69" i="3"/>
  <c r="FQ9" i="4"/>
  <c r="FQ8" i="4"/>
  <c r="D68" i="3"/>
  <c r="F6" i="17" s="1"/>
  <c r="D70" i="3"/>
  <c r="D69" i="3"/>
  <c r="O70" i="3"/>
  <c r="F72" i="3"/>
  <c r="O68" i="3"/>
  <c r="F17" i="17" s="1"/>
  <c r="G69" i="3"/>
  <c r="G68" i="3"/>
  <c r="F9" i="17" s="1"/>
  <c r="G70" i="3"/>
  <c r="P71" i="3"/>
  <c r="P72" i="3"/>
  <c r="Q69" i="3"/>
  <c r="Q68" i="3"/>
  <c r="F19" i="17" s="1"/>
  <c r="Q70" i="3"/>
  <c r="H71" i="3"/>
  <c r="H72" i="3"/>
  <c r="C70" i="3"/>
  <c r="C69" i="3"/>
  <c r="C68" i="3"/>
  <c r="F5" i="17" s="1"/>
  <c r="M68" i="3"/>
  <c r="F15" i="17" s="1"/>
  <c r="M70" i="3"/>
  <c r="M69" i="3"/>
  <c r="N74" i="3"/>
  <c r="N71" i="3"/>
  <c r="N72" i="3"/>
  <c r="S68" i="3"/>
  <c r="F21" i="17" s="1"/>
  <c r="S70" i="3"/>
  <c r="S69" i="3"/>
  <c r="U68" i="3"/>
  <c r="F23" i="17" s="1"/>
  <c r="U70" i="3"/>
  <c r="U69" i="3"/>
  <c r="L68" i="3"/>
  <c r="F14" i="17" s="1"/>
  <c r="L70" i="3"/>
  <c r="L69" i="3"/>
  <c r="E68" i="3"/>
  <c r="F7" i="17" s="1"/>
  <c r="E70" i="3"/>
  <c r="E69" i="3"/>
  <c r="T68" i="3"/>
  <c r="F22" i="17" s="1"/>
  <c r="T70" i="3"/>
  <c r="T69" i="3"/>
  <c r="W69" i="3"/>
  <c r="W68" i="3"/>
  <c r="F25" i="17" s="1"/>
  <c r="W70" i="3"/>
  <c r="W167" i="1"/>
  <c r="W148" i="1"/>
  <c r="W169" i="1"/>
  <c r="W184" i="1"/>
  <c r="W302" i="1"/>
  <c r="W165" i="1"/>
  <c r="R72" i="3"/>
  <c r="R71" i="3"/>
  <c r="F39" i="15"/>
  <c r="G39" i="15" s="1"/>
  <c r="C37" i="15"/>
  <c r="F38" i="15"/>
  <c r="G38" i="15" s="1"/>
  <c r="C36" i="15"/>
  <c r="ZM9" i="4"/>
  <c r="ZN7" i="4"/>
  <c r="ZN8" i="4" s="1"/>
  <c r="HS9" i="4"/>
  <c r="HT7" i="4"/>
  <c r="HT8" i="4" s="1"/>
  <c r="AEO9" i="4"/>
  <c r="AEP7" i="4"/>
  <c r="AEP8" i="4" s="1"/>
  <c r="BA7" i="4"/>
  <c r="BA8" i="4" s="1"/>
  <c r="AZ9" i="4"/>
  <c r="DN9" i="4"/>
  <c r="DO7" i="4"/>
  <c r="DO8" i="4" s="1"/>
  <c r="AE7" i="4"/>
  <c r="AE8" i="4" s="1"/>
  <c r="AD9" i="4"/>
  <c r="UL7" i="4"/>
  <c r="UL8" i="4" s="1"/>
  <c r="UK9" i="4"/>
  <c r="ST7" i="4"/>
  <c r="ST8" i="4" s="1"/>
  <c r="SS9" i="4"/>
  <c r="BW7" i="4"/>
  <c r="BW8" i="4" s="1"/>
  <c r="BV9" i="4"/>
  <c r="AHZ7" i="4"/>
  <c r="AHZ8" i="4" s="1"/>
  <c r="AHY9" i="4"/>
  <c r="XV7" i="4"/>
  <c r="XV8" i="4" s="1"/>
  <c r="XU9" i="4"/>
  <c r="AGG9" i="4"/>
  <c r="AGH7" i="4"/>
  <c r="AGH8" i="4" s="1"/>
  <c r="RB7" i="4"/>
  <c r="RB8" i="4" s="1"/>
  <c r="RA9" i="4"/>
  <c r="I7" i="4"/>
  <c r="I8" i="4" s="1"/>
  <c r="H9" i="4"/>
  <c r="ABF7" i="4"/>
  <c r="ABF8" i="4" s="1"/>
  <c r="ABE9" i="4"/>
  <c r="EK7" i="4"/>
  <c r="EK8" i="4" s="1"/>
  <c r="EJ9" i="4"/>
  <c r="CS7" i="4"/>
  <c r="CS8" i="4" s="1"/>
  <c r="CR9" i="4"/>
  <c r="KH7" i="4"/>
  <c r="KH8" i="4" s="1"/>
  <c r="KG9" i="4"/>
  <c r="GW9" i="4"/>
  <c r="GX7" i="4"/>
  <c r="GX8" i="4" s="1"/>
  <c r="LD9" i="4"/>
  <c r="LE7" i="4"/>
  <c r="LE8" i="4" s="1"/>
  <c r="AME9" i="4"/>
  <c r="AMF7" i="4"/>
  <c r="AMF8" i="4" s="1"/>
  <c r="TP9" i="4"/>
  <c r="TQ7" i="4"/>
  <c r="TQ8" i="4" s="1"/>
  <c r="AAJ9" i="4"/>
  <c r="AAK7" i="4"/>
  <c r="AAK8" i="4" s="1"/>
  <c r="MV9" i="4"/>
  <c r="MW7" i="4"/>
  <c r="MW8" i="4" s="1"/>
  <c r="WE9" i="4"/>
  <c r="WF7" i="4"/>
  <c r="WF8" i="4" s="1"/>
  <c r="AFL9" i="4"/>
  <c r="AFM7" i="4"/>
  <c r="AFM8" i="4" s="1"/>
  <c r="QF9" i="4"/>
  <c r="QG7" i="4"/>
  <c r="QG8" i="4" s="1"/>
  <c r="AJS9" i="4"/>
  <c r="AJT7" i="4"/>
  <c r="AJT8" i="4" s="1"/>
  <c r="IQ9" i="4"/>
  <c r="IR7" i="4"/>
  <c r="IR8" i="4" s="1"/>
  <c r="GB9" i="4"/>
  <c r="GC7" i="4"/>
  <c r="GC8" i="4" s="1"/>
  <c r="PK9" i="4"/>
  <c r="PL7" i="4"/>
  <c r="PL8" i="4" s="1"/>
  <c r="ANB9" i="4"/>
  <c r="ANC7" i="4"/>
  <c r="ANC8" i="4" s="1"/>
  <c r="ADT9" i="4"/>
  <c r="ADU7" i="4"/>
  <c r="ADU8" i="4" s="1"/>
  <c r="ACB9" i="4"/>
  <c r="ACC7" i="4"/>
  <c r="ACC8" i="4" s="1"/>
  <c r="AOT9" i="4"/>
  <c r="AOU7" i="4"/>
  <c r="AOU8" i="4" s="1"/>
  <c r="ACY9" i="4"/>
  <c r="ACZ7" i="4"/>
  <c r="ACZ8" i="4" s="1"/>
  <c r="MA9" i="4"/>
  <c r="MB7" i="4"/>
  <c r="MB8" i="4" s="1"/>
  <c r="WZ9" i="4"/>
  <c r="XA7" i="4"/>
  <c r="XA8" i="4" s="1"/>
  <c r="RX9" i="4"/>
  <c r="RY7" i="4"/>
  <c r="RY8" i="4" s="1"/>
  <c r="ON9" i="4"/>
  <c r="OO7" i="4"/>
  <c r="OO8" i="4" s="1"/>
  <c r="AIV9" i="4"/>
  <c r="AIW7" i="4"/>
  <c r="AIW8" i="4" s="1"/>
  <c r="AHD9" i="4"/>
  <c r="AHE7" i="4"/>
  <c r="AHE8" i="4" s="1"/>
  <c r="AKN9" i="4"/>
  <c r="AKO7" i="4"/>
  <c r="AKO8" i="4" s="1"/>
  <c r="YR9" i="4"/>
  <c r="YS7" i="4"/>
  <c r="YS8" i="4" s="1"/>
  <c r="NS9" i="4"/>
  <c r="NT7" i="4"/>
  <c r="NT8" i="4" s="1"/>
  <c r="ANW9" i="4"/>
  <c r="ANX7" i="4"/>
  <c r="ANX8" i="4" s="1"/>
  <c r="ALJ9" i="4"/>
  <c r="ALK7" i="4"/>
  <c r="ALK8" i="4" s="1"/>
  <c r="VH9" i="4"/>
  <c r="VI7" i="4"/>
  <c r="VI8" i="4" s="1"/>
  <c r="JL9" i="4"/>
  <c r="JM7" i="4"/>
  <c r="JM8" i="4" s="1"/>
  <c r="X148" i="1" l="1"/>
  <c r="X167" i="1"/>
  <c r="X165" i="1"/>
  <c r="X169" i="1"/>
  <c r="X302" i="1"/>
  <c r="X184" i="1"/>
  <c r="F26" i="17"/>
  <c r="F40" i="15"/>
  <c r="G40" i="15" s="1"/>
  <c r="C38" i="15"/>
  <c r="F41" i="15"/>
  <c r="G41" i="15" s="1"/>
  <c r="C39" i="15"/>
  <c r="KH9" i="4"/>
  <c r="KI7" i="4"/>
  <c r="KI8" i="4" s="1"/>
  <c r="EK9" i="4"/>
  <c r="EL7" i="4"/>
  <c r="EL8" i="4" s="1"/>
  <c r="J7" i="4"/>
  <c r="J8" i="4" s="1"/>
  <c r="I9" i="4"/>
  <c r="AHZ9" i="4"/>
  <c r="AIA7" i="4"/>
  <c r="AIA8" i="4" s="1"/>
  <c r="AF7" i="4"/>
  <c r="AF8" i="4" s="1"/>
  <c r="AE9" i="4"/>
  <c r="BA9" i="4"/>
  <c r="BB7" i="4"/>
  <c r="BB8" i="4" s="1"/>
  <c r="HT9" i="4"/>
  <c r="HU7" i="4"/>
  <c r="HU8" i="4" s="1"/>
  <c r="GY7" i="4"/>
  <c r="GY8" i="4" s="1"/>
  <c r="GX9" i="4"/>
  <c r="DO9" i="4"/>
  <c r="DP7" i="4"/>
  <c r="DP8" i="4" s="1"/>
  <c r="AEQ7" i="4"/>
  <c r="AEQ8" i="4" s="1"/>
  <c r="AEP9" i="4"/>
  <c r="SU7" i="4"/>
  <c r="SU8" i="4" s="1"/>
  <c r="ST9" i="4"/>
  <c r="CS9" i="4"/>
  <c r="CT7" i="4"/>
  <c r="CT8" i="4" s="1"/>
  <c r="ABG7" i="4"/>
  <c r="ABG8" i="4" s="1"/>
  <c r="ABF9" i="4"/>
  <c r="RB9" i="4"/>
  <c r="RC7" i="4"/>
  <c r="RC8" i="4" s="1"/>
  <c r="XV9" i="4"/>
  <c r="XW7" i="4"/>
  <c r="XW8" i="4" s="1"/>
  <c r="BX7" i="4"/>
  <c r="BX8" i="4" s="1"/>
  <c r="BW9" i="4"/>
  <c r="UM7" i="4"/>
  <c r="UM8" i="4" s="1"/>
  <c r="UL9" i="4"/>
  <c r="ZN9" i="4"/>
  <c r="ZO7" i="4"/>
  <c r="ZO8" i="4" s="1"/>
  <c r="AGI7" i="4"/>
  <c r="AGI8" i="4" s="1"/>
  <c r="AGH9" i="4"/>
  <c r="VI9" i="4"/>
  <c r="VJ7" i="4"/>
  <c r="VJ8" i="4" s="1"/>
  <c r="NT9" i="4"/>
  <c r="NU7" i="4"/>
  <c r="NU8" i="4" s="1"/>
  <c r="AKO9" i="4"/>
  <c r="AKP7" i="4"/>
  <c r="AKP8" i="4" s="1"/>
  <c r="AIW9" i="4"/>
  <c r="AIX7" i="4"/>
  <c r="AIX8" i="4" s="1"/>
  <c r="XA9" i="4"/>
  <c r="XB7" i="4"/>
  <c r="XB8" i="4" s="1"/>
  <c r="AOU9" i="4"/>
  <c r="AOV7" i="4"/>
  <c r="AOV8" i="4" s="1"/>
  <c r="ACC9" i="4"/>
  <c r="ACD7" i="4"/>
  <c r="ACD8" i="4" s="1"/>
  <c r="PL9" i="4"/>
  <c r="PM7" i="4"/>
  <c r="PM8" i="4" s="1"/>
  <c r="AFM9" i="4"/>
  <c r="AFN7" i="4"/>
  <c r="AFN8" i="4" s="1"/>
  <c r="AAK9" i="4"/>
  <c r="AAL7" i="4"/>
  <c r="AAL8" i="4" s="1"/>
  <c r="ALK9" i="4"/>
  <c r="ALL7" i="4"/>
  <c r="ALL8" i="4" s="1"/>
  <c r="YS9" i="4"/>
  <c r="YT7" i="4"/>
  <c r="YT8" i="4" s="1"/>
  <c r="RY9" i="4"/>
  <c r="RZ7" i="4"/>
  <c r="RZ8" i="4" s="1"/>
  <c r="MB9" i="4"/>
  <c r="MC7" i="4"/>
  <c r="MC8" i="4" s="1"/>
  <c r="ANC9" i="4"/>
  <c r="AND7" i="4"/>
  <c r="AND8" i="4" s="1"/>
  <c r="IR9" i="4"/>
  <c r="IS7" i="4"/>
  <c r="IS8" i="4" s="1"/>
  <c r="MW9" i="4"/>
  <c r="MX7" i="4"/>
  <c r="MX8" i="4" s="1"/>
  <c r="AMF9" i="4"/>
  <c r="AMG7" i="4"/>
  <c r="AMG8" i="4" s="1"/>
  <c r="JM9" i="4"/>
  <c r="JN7" i="4"/>
  <c r="JN8" i="4" s="1"/>
  <c r="ANX9" i="4"/>
  <c r="ANY7" i="4"/>
  <c r="ANY8" i="4" s="1"/>
  <c r="AHE9" i="4"/>
  <c r="AHF7" i="4"/>
  <c r="AHF8" i="4" s="1"/>
  <c r="OO9" i="4"/>
  <c r="OP7" i="4"/>
  <c r="OP8" i="4" s="1"/>
  <c r="ACZ9" i="4"/>
  <c r="ADA7" i="4"/>
  <c r="ADA8" i="4" s="1"/>
  <c r="ADU9" i="4"/>
  <c r="ADV7" i="4"/>
  <c r="ADV8" i="4" s="1"/>
  <c r="GC9" i="4"/>
  <c r="GD7" i="4"/>
  <c r="GD8" i="4" s="1"/>
  <c r="AJT9" i="4"/>
  <c r="AJU7" i="4"/>
  <c r="AJU8" i="4" s="1"/>
  <c r="QG9" i="4"/>
  <c r="QH7" i="4"/>
  <c r="QH8" i="4" s="1"/>
  <c r="WF9" i="4"/>
  <c r="WG7" i="4"/>
  <c r="WG8" i="4" s="1"/>
  <c r="TQ9" i="4"/>
  <c r="TR7" i="4"/>
  <c r="TR8" i="4" s="1"/>
  <c r="LE9" i="4"/>
  <c r="LF7" i="4"/>
  <c r="LF8" i="4" s="1"/>
  <c r="Y169" i="1" l="1"/>
  <c r="Y167" i="1"/>
  <c r="Y302" i="1"/>
  <c r="Y165" i="1"/>
  <c r="Y184" i="1"/>
  <c r="F43" i="15"/>
  <c r="G43" i="15" s="1"/>
  <c r="C41" i="15"/>
  <c r="F42" i="15"/>
  <c r="G42" i="15" s="1"/>
  <c r="C40" i="15"/>
  <c r="CU7" i="4"/>
  <c r="CU8" i="4" s="1"/>
  <c r="CT9" i="4"/>
  <c r="BC7" i="4"/>
  <c r="BC8" i="4" s="1"/>
  <c r="BB9" i="4"/>
  <c r="EM7" i="4"/>
  <c r="EM8" i="4" s="1"/>
  <c r="EL9" i="4"/>
  <c r="BX9" i="4"/>
  <c r="BY7" i="4"/>
  <c r="BY8" i="4" s="1"/>
  <c r="AER7" i="4"/>
  <c r="AER8" i="4" s="1"/>
  <c r="AEQ9" i="4"/>
  <c r="GZ7" i="4"/>
  <c r="GZ8" i="4" s="1"/>
  <c r="GY9" i="4"/>
  <c r="ZP7" i="4"/>
  <c r="ZP8" i="4" s="1"/>
  <c r="ZO9" i="4"/>
  <c r="RC9" i="4"/>
  <c r="RD7" i="4"/>
  <c r="RD8" i="4" s="1"/>
  <c r="AIA9" i="4"/>
  <c r="AIB7" i="4"/>
  <c r="AIB8" i="4" s="1"/>
  <c r="XX7" i="4"/>
  <c r="XX8" i="4" s="1"/>
  <c r="XW9" i="4"/>
  <c r="DP9" i="4"/>
  <c r="DQ7" i="4"/>
  <c r="DQ8" i="4" s="1"/>
  <c r="HV7" i="4"/>
  <c r="HV8" i="4" s="1"/>
  <c r="HU9" i="4"/>
  <c r="KI9" i="4"/>
  <c r="KJ7" i="4"/>
  <c r="KJ8" i="4" s="1"/>
  <c r="AGJ7" i="4"/>
  <c r="AGJ8" i="4" s="1"/>
  <c r="AGI9" i="4"/>
  <c r="UM9" i="4"/>
  <c r="UN7" i="4"/>
  <c r="UN8" i="4" s="1"/>
  <c r="ABH7" i="4"/>
  <c r="ABH8" i="4" s="1"/>
  <c r="ABG9" i="4"/>
  <c r="SV7" i="4"/>
  <c r="SV8" i="4" s="1"/>
  <c r="SU9" i="4"/>
  <c r="AG7" i="4"/>
  <c r="AG8" i="4" s="1"/>
  <c r="AF9" i="4"/>
  <c r="K7" i="4"/>
  <c r="K8" i="4" s="1"/>
  <c r="J9" i="4"/>
  <c r="TR9" i="4"/>
  <c r="TS7" i="4"/>
  <c r="TS8" i="4" s="1"/>
  <c r="WG9" i="4"/>
  <c r="WH7" i="4"/>
  <c r="WH8" i="4" s="1"/>
  <c r="AJU9" i="4"/>
  <c r="AJV7" i="4"/>
  <c r="AJV8" i="4" s="1"/>
  <c r="GD9" i="4"/>
  <c r="GE7" i="4"/>
  <c r="GE8" i="4" s="1"/>
  <c r="ADA9" i="4"/>
  <c r="ADB7" i="4"/>
  <c r="ADB8" i="4" s="1"/>
  <c r="AMG9" i="4"/>
  <c r="AMH7" i="4"/>
  <c r="AMH8" i="4" s="1"/>
  <c r="IS9" i="4"/>
  <c r="IT7" i="4"/>
  <c r="IT8" i="4" s="1"/>
  <c r="ACD9" i="4"/>
  <c r="ACE7" i="4"/>
  <c r="ACE8" i="4" s="1"/>
  <c r="AKP9" i="4"/>
  <c r="AKQ7" i="4"/>
  <c r="AKQ8" i="4" s="1"/>
  <c r="ADV9" i="4"/>
  <c r="ADW7" i="4"/>
  <c r="ADW8" i="4" s="1"/>
  <c r="AHF9" i="4"/>
  <c r="AHG7" i="4"/>
  <c r="AHG8" i="4" s="1"/>
  <c r="MC9" i="4"/>
  <c r="MD7" i="4"/>
  <c r="MD8" i="4" s="1"/>
  <c r="ALL9" i="4"/>
  <c r="ALM7" i="4"/>
  <c r="ALM8" i="4" s="1"/>
  <c r="XB9" i="4"/>
  <c r="XC7" i="4"/>
  <c r="XC8" i="4" s="1"/>
  <c r="NU9" i="4"/>
  <c r="NV7" i="4"/>
  <c r="NV8" i="4" s="1"/>
  <c r="LF9" i="4"/>
  <c r="LG7" i="4"/>
  <c r="LG8" i="4" s="1"/>
  <c r="QH9" i="4"/>
  <c r="QI7" i="4"/>
  <c r="QI8" i="4" s="1"/>
  <c r="OP9" i="4"/>
  <c r="OQ7" i="4"/>
  <c r="OQ8" i="4" s="1"/>
  <c r="ANY9" i="4"/>
  <c r="ANZ7" i="4"/>
  <c r="ANZ8" i="4" s="1"/>
  <c r="JN9" i="4"/>
  <c r="JO7" i="4"/>
  <c r="JO8" i="4" s="1"/>
  <c r="MX9" i="4"/>
  <c r="MY7" i="4"/>
  <c r="MY8" i="4" s="1"/>
  <c r="AND9" i="4"/>
  <c r="ANE7" i="4"/>
  <c r="ANE8" i="4" s="1"/>
  <c r="RZ9" i="4"/>
  <c r="SA7" i="4"/>
  <c r="SA8" i="4" s="1"/>
  <c r="YT9" i="4"/>
  <c r="YU7" i="4"/>
  <c r="YU8" i="4" s="1"/>
  <c r="AAL9" i="4"/>
  <c r="AAM7" i="4"/>
  <c r="AAM8" i="4" s="1"/>
  <c r="AFN9" i="4"/>
  <c r="AFO7" i="4"/>
  <c r="AFO8" i="4" s="1"/>
  <c r="PM9" i="4"/>
  <c r="PN7" i="4"/>
  <c r="PN8" i="4" s="1"/>
  <c r="AOW7" i="4"/>
  <c r="AOW8" i="4" s="1"/>
  <c r="AOV9" i="4"/>
  <c r="AIX9" i="4"/>
  <c r="AIY7" i="4"/>
  <c r="AIY8" i="4" s="1"/>
  <c r="VJ9" i="4"/>
  <c r="VK7" i="4"/>
  <c r="VK8" i="4" s="1"/>
  <c r="Z167" i="1" l="1"/>
  <c r="Z184" i="1"/>
  <c r="Z169" i="1"/>
  <c r="Z165" i="1"/>
  <c r="Z302" i="1"/>
  <c r="F44" i="15"/>
  <c r="G44" i="15" s="1"/>
  <c r="C42" i="15"/>
  <c r="F45" i="15"/>
  <c r="G45" i="15" s="1"/>
  <c r="C43" i="15"/>
  <c r="AH7" i="4"/>
  <c r="AH8" i="4" s="1"/>
  <c r="AG9" i="4"/>
  <c r="ABI7" i="4"/>
  <c r="ABI8" i="4" s="1"/>
  <c r="ABH9" i="4"/>
  <c r="AGK7" i="4"/>
  <c r="AGK8" i="4" s="1"/>
  <c r="AGJ9" i="4"/>
  <c r="HV9" i="4"/>
  <c r="HW7" i="4"/>
  <c r="HW8" i="4" s="1"/>
  <c r="XX9" i="4"/>
  <c r="XY7" i="4"/>
  <c r="XY8" i="4" s="1"/>
  <c r="GZ9" i="4"/>
  <c r="HA7" i="4"/>
  <c r="HA8" i="4" s="1"/>
  <c r="BC9" i="4"/>
  <c r="BD7" i="4"/>
  <c r="BD8" i="4" s="1"/>
  <c r="RD9" i="4"/>
  <c r="RE7" i="4"/>
  <c r="RE8" i="4" s="1"/>
  <c r="UN9" i="4"/>
  <c r="UO7" i="4"/>
  <c r="UO8" i="4" s="1"/>
  <c r="KJ9" i="4"/>
  <c r="KK7" i="4"/>
  <c r="KK8" i="4" s="1"/>
  <c r="DR7" i="4"/>
  <c r="DR8" i="4" s="1"/>
  <c r="DQ9" i="4"/>
  <c r="AIC7" i="4"/>
  <c r="AIC8" i="4" s="1"/>
  <c r="AIB9" i="4"/>
  <c r="BY9" i="4"/>
  <c r="BZ7" i="4"/>
  <c r="BZ8" i="4" s="1"/>
  <c r="K9" i="4"/>
  <c r="L7" i="4"/>
  <c r="L8" i="4" s="1"/>
  <c r="SV9" i="4"/>
  <c r="SW7" i="4"/>
  <c r="SW8" i="4" s="1"/>
  <c r="ZQ7" i="4"/>
  <c r="ZQ8" i="4" s="1"/>
  <c r="ZP9" i="4"/>
  <c r="AER9" i="4"/>
  <c r="AES7" i="4"/>
  <c r="AES8" i="4" s="1"/>
  <c r="EM9" i="4"/>
  <c r="EN7" i="4"/>
  <c r="EN8" i="4" s="1"/>
  <c r="CV7" i="4"/>
  <c r="CV8" i="4" s="1"/>
  <c r="CU9" i="4"/>
  <c r="AFO9" i="4"/>
  <c r="AFP7" i="4"/>
  <c r="AFP8" i="4" s="1"/>
  <c r="ANE9" i="4"/>
  <c r="ANF7" i="4"/>
  <c r="ANF8" i="4" s="1"/>
  <c r="AOA7" i="4"/>
  <c r="AOA8" i="4" s="1"/>
  <c r="ANZ9" i="4"/>
  <c r="LG9" i="4"/>
  <c r="LH7" i="4"/>
  <c r="LH8" i="4" s="1"/>
  <c r="ADW9" i="4"/>
  <c r="ADX7" i="4"/>
  <c r="ADX8" i="4" s="1"/>
  <c r="AKQ9" i="4"/>
  <c r="AKR7" i="4"/>
  <c r="AKR8" i="4" s="1"/>
  <c r="IT9" i="4"/>
  <c r="IU7" i="4"/>
  <c r="IU8" i="4" s="1"/>
  <c r="GE9" i="4"/>
  <c r="GF7" i="4"/>
  <c r="GF8" i="4" s="1"/>
  <c r="YU9" i="4"/>
  <c r="YV7" i="4"/>
  <c r="YV8" i="4" s="1"/>
  <c r="MY9" i="4"/>
  <c r="MZ7" i="4"/>
  <c r="MZ8" i="4" s="1"/>
  <c r="OQ9" i="4"/>
  <c r="OR7" i="4"/>
  <c r="OR8" i="4" s="1"/>
  <c r="XC9" i="4"/>
  <c r="XD7" i="4"/>
  <c r="XD8" i="4" s="1"/>
  <c r="ALM9" i="4"/>
  <c r="ALN7" i="4"/>
  <c r="ALN8" i="4" s="1"/>
  <c r="AHG9" i="4"/>
  <c r="AHH7" i="4"/>
  <c r="AHH8" i="4" s="1"/>
  <c r="WH9" i="4"/>
  <c r="WI7" i="4"/>
  <c r="WI8" i="4" s="1"/>
  <c r="AOW9" i="4"/>
  <c r="AOX7" i="4"/>
  <c r="AOX8" i="4" s="1"/>
  <c r="VK9" i="4"/>
  <c r="VL7" i="4"/>
  <c r="VL8" i="4" s="1"/>
  <c r="AIY9" i="4"/>
  <c r="AIZ7" i="4"/>
  <c r="AIZ8" i="4" s="1"/>
  <c r="PN9" i="4"/>
  <c r="PO7" i="4"/>
  <c r="PO8" i="4" s="1"/>
  <c r="AAM9" i="4"/>
  <c r="AAN7" i="4"/>
  <c r="AAN8" i="4" s="1"/>
  <c r="SA9" i="4"/>
  <c r="SB7" i="4"/>
  <c r="SB8" i="4" s="1"/>
  <c r="JO9" i="4"/>
  <c r="JP7" i="4"/>
  <c r="JP8" i="4" s="1"/>
  <c r="QI9" i="4"/>
  <c r="QJ7" i="4"/>
  <c r="QJ8" i="4" s="1"/>
  <c r="NV9" i="4"/>
  <c r="NW7" i="4"/>
  <c r="NW8" i="4" s="1"/>
  <c r="MD9" i="4"/>
  <c r="ME7" i="4"/>
  <c r="ME8" i="4" s="1"/>
  <c r="ACE9" i="4"/>
  <c r="ACF7" i="4"/>
  <c r="ACF8" i="4" s="1"/>
  <c r="AMH9" i="4"/>
  <c r="AMI7" i="4"/>
  <c r="AMI8" i="4" s="1"/>
  <c r="ADB9" i="4"/>
  <c r="ADC7" i="4"/>
  <c r="ADC8" i="4" s="1"/>
  <c r="AJV9" i="4"/>
  <c r="AJW7" i="4"/>
  <c r="AJW8" i="4" s="1"/>
  <c r="TS9" i="4"/>
  <c r="TT7" i="4"/>
  <c r="TT8" i="4" s="1"/>
  <c r="F47" i="15" l="1"/>
  <c r="G47" i="15" s="1"/>
  <c r="C45" i="15"/>
  <c r="F46" i="15"/>
  <c r="G46" i="15" s="1"/>
  <c r="C44" i="15"/>
  <c r="EN9" i="4"/>
  <c r="EO7" i="4"/>
  <c r="EO8" i="4" s="1"/>
  <c r="M7" i="4"/>
  <c r="M8" i="4" s="1"/>
  <c r="L9" i="4"/>
  <c r="KK9" i="4"/>
  <c r="KL7" i="4"/>
  <c r="KL8" i="4" s="1"/>
  <c r="RF7" i="4"/>
  <c r="RF8" i="4" s="1"/>
  <c r="RE9" i="4"/>
  <c r="HA9" i="4"/>
  <c r="HB7" i="4"/>
  <c r="HB8" i="4" s="1"/>
  <c r="HX7" i="4"/>
  <c r="HX8" i="4" s="1"/>
  <c r="HW9" i="4"/>
  <c r="ZQ9" i="4"/>
  <c r="ZR7" i="4"/>
  <c r="ZR8" i="4" s="1"/>
  <c r="AIC9" i="4"/>
  <c r="AID7" i="4"/>
  <c r="AID8" i="4" s="1"/>
  <c r="ABI9" i="4"/>
  <c r="ABJ7" i="4"/>
  <c r="ABJ8" i="4" s="1"/>
  <c r="AET7" i="4"/>
  <c r="AET8" i="4" s="1"/>
  <c r="AES9" i="4"/>
  <c r="SX7" i="4"/>
  <c r="SX8" i="4" s="1"/>
  <c r="SW9" i="4"/>
  <c r="CA7" i="4"/>
  <c r="CA8" i="4" s="1"/>
  <c r="BZ9" i="4"/>
  <c r="UP7" i="4"/>
  <c r="UP8" i="4" s="1"/>
  <c r="UO9" i="4"/>
  <c r="BD9" i="4"/>
  <c r="BE7" i="4"/>
  <c r="BE8" i="4" s="1"/>
  <c r="XY9" i="4"/>
  <c r="XZ7" i="4"/>
  <c r="XZ8" i="4" s="1"/>
  <c r="CV9" i="4"/>
  <c r="CW7" i="4"/>
  <c r="CW8" i="4" s="1"/>
  <c r="DS7" i="4"/>
  <c r="DS8" i="4" s="1"/>
  <c r="DR9" i="4"/>
  <c r="AGL7" i="4"/>
  <c r="AGL8" i="4" s="1"/>
  <c r="AGK9" i="4"/>
  <c r="AH9" i="4"/>
  <c r="AI7" i="4"/>
  <c r="AI8" i="4" s="1"/>
  <c r="ACF9" i="4"/>
  <c r="ACG7" i="4"/>
  <c r="ACG8" i="4" s="1"/>
  <c r="JP9" i="4"/>
  <c r="JQ7" i="4"/>
  <c r="JQ8" i="4" s="1"/>
  <c r="IU9" i="4"/>
  <c r="IV7" i="4"/>
  <c r="IV8" i="4" s="1"/>
  <c r="AFP9" i="4"/>
  <c r="AFQ7" i="4"/>
  <c r="AFQ8" i="4" s="1"/>
  <c r="QJ9" i="4"/>
  <c r="QK7" i="4"/>
  <c r="QK8" i="4" s="1"/>
  <c r="TT9" i="4"/>
  <c r="TU7" i="4"/>
  <c r="TU8" i="4" s="1"/>
  <c r="PO9" i="4"/>
  <c r="PP7" i="4"/>
  <c r="PP8" i="4" s="1"/>
  <c r="ALN9" i="4"/>
  <c r="ALO7" i="4"/>
  <c r="ALO8" i="4" s="1"/>
  <c r="AOA9" i="4"/>
  <c r="AOB7" i="4"/>
  <c r="AOB8" i="4" s="1"/>
  <c r="AJW9" i="4"/>
  <c r="AJX7" i="4"/>
  <c r="AJX8" i="4" s="1"/>
  <c r="AMI9" i="4"/>
  <c r="AMJ7" i="4"/>
  <c r="AMJ8" i="4" s="1"/>
  <c r="ME9" i="4"/>
  <c r="MF7" i="4"/>
  <c r="MF8" i="4" s="1"/>
  <c r="NW9" i="4"/>
  <c r="NX7" i="4"/>
  <c r="NX8" i="4" s="1"/>
  <c r="AAN9" i="4"/>
  <c r="AAO7" i="4"/>
  <c r="AAO8" i="4" s="1"/>
  <c r="AIZ9" i="4"/>
  <c r="AJA7" i="4"/>
  <c r="AJA8" i="4" s="1"/>
  <c r="AOX9" i="4"/>
  <c r="AOY7" i="4"/>
  <c r="AOY8" i="4" s="1"/>
  <c r="WI9" i="4"/>
  <c r="WJ7" i="4"/>
  <c r="WJ8" i="4" s="1"/>
  <c r="AHH9" i="4"/>
  <c r="AHI7" i="4"/>
  <c r="AHI8" i="4" s="1"/>
  <c r="XD9" i="4"/>
  <c r="XE7" i="4"/>
  <c r="XE8" i="4" s="1"/>
  <c r="OR9" i="4"/>
  <c r="OS7" i="4"/>
  <c r="OS8" i="4" s="1"/>
  <c r="YV9" i="4"/>
  <c r="YW7" i="4"/>
  <c r="YW8" i="4" s="1"/>
  <c r="GF9" i="4"/>
  <c r="GG7" i="4"/>
  <c r="GG8" i="4" s="1"/>
  <c r="AKR9" i="4"/>
  <c r="AKS7" i="4"/>
  <c r="AKS8" i="4" s="1"/>
  <c r="LH9" i="4"/>
  <c r="LI7" i="4"/>
  <c r="LI8" i="4" s="1"/>
  <c r="ANF9" i="4"/>
  <c r="ANG7" i="4"/>
  <c r="ANG8" i="4" s="1"/>
  <c r="ADC9" i="4"/>
  <c r="ADD7" i="4"/>
  <c r="ADD8" i="4" s="1"/>
  <c r="SB9" i="4"/>
  <c r="SC7" i="4"/>
  <c r="SC8" i="4" s="1"/>
  <c r="VL9" i="4"/>
  <c r="VM7" i="4"/>
  <c r="VM8" i="4" s="1"/>
  <c r="MZ9" i="4"/>
  <c r="NA7" i="4"/>
  <c r="NA8" i="4" s="1"/>
  <c r="ADX9" i="4"/>
  <c r="ADY7" i="4"/>
  <c r="ADY8" i="4" s="1"/>
  <c r="F48" i="15" l="1"/>
  <c r="G48" i="15" s="1"/>
  <c r="C46" i="15"/>
  <c r="F49" i="15"/>
  <c r="G49" i="15" s="1"/>
  <c r="C47" i="15"/>
  <c r="AIE7" i="4"/>
  <c r="AIE8" i="4" s="1"/>
  <c r="AID9" i="4"/>
  <c r="AGM7" i="4"/>
  <c r="AGM8" i="4" s="1"/>
  <c r="AGL9" i="4"/>
  <c r="CA9" i="4"/>
  <c r="CB7" i="4"/>
  <c r="CB8" i="4" s="1"/>
  <c r="AEU7" i="4"/>
  <c r="AEU8" i="4" s="1"/>
  <c r="AET9" i="4"/>
  <c r="HY7" i="4"/>
  <c r="HY8" i="4" s="1"/>
  <c r="HX9" i="4"/>
  <c r="RG7" i="4"/>
  <c r="RG8" i="4" s="1"/>
  <c r="RF9" i="4"/>
  <c r="M9" i="4"/>
  <c r="N7" i="4"/>
  <c r="N8" i="4" s="1"/>
  <c r="BE9" i="4"/>
  <c r="BF7" i="4"/>
  <c r="BF8" i="4" s="1"/>
  <c r="AI9" i="4"/>
  <c r="AJ7" i="4"/>
  <c r="AJ8" i="4" s="1"/>
  <c r="YA7" i="4"/>
  <c r="YA8" i="4" s="1"/>
  <c r="XZ9" i="4"/>
  <c r="ABJ9" i="4"/>
  <c r="ABK7" i="4"/>
  <c r="ABK8" i="4" s="1"/>
  <c r="ZS7" i="4"/>
  <c r="ZS8" i="4" s="1"/>
  <c r="ZR9" i="4"/>
  <c r="HB9" i="4"/>
  <c r="HC7" i="4"/>
  <c r="HC8" i="4" s="1"/>
  <c r="KM7" i="4"/>
  <c r="KM8" i="4" s="1"/>
  <c r="KL9" i="4"/>
  <c r="EO9" i="4"/>
  <c r="EP7" i="4"/>
  <c r="EP8" i="4" s="1"/>
  <c r="CW9" i="4"/>
  <c r="CX7" i="4"/>
  <c r="CX8" i="4" s="1"/>
  <c r="DS9" i="4"/>
  <c r="DT7" i="4"/>
  <c r="DT8" i="4" s="1"/>
  <c r="UP9" i="4"/>
  <c r="UQ7" i="4"/>
  <c r="UQ8" i="4" s="1"/>
  <c r="SY7" i="4"/>
  <c r="SY8" i="4" s="1"/>
  <c r="SX9" i="4"/>
  <c r="SC9" i="4"/>
  <c r="SD7" i="4"/>
  <c r="SD8" i="4" s="1"/>
  <c r="ADD9" i="4"/>
  <c r="ADJ7" i="4"/>
  <c r="ADJ8" i="4" s="1"/>
  <c r="ADE7" i="4"/>
  <c r="ADE8" i="4" s="1"/>
  <c r="ANG9" i="4"/>
  <c r="ANH7" i="4"/>
  <c r="ANH8" i="4" s="1"/>
  <c r="GG9" i="4"/>
  <c r="GH7" i="4"/>
  <c r="GH8" i="4" s="1"/>
  <c r="AHI9" i="4"/>
  <c r="AHJ7" i="4"/>
  <c r="AHJ8" i="4" s="1"/>
  <c r="WJ9" i="4"/>
  <c r="WP7" i="4"/>
  <c r="WP8" i="4" s="1"/>
  <c r="WK7" i="4"/>
  <c r="WK8" i="4" s="1"/>
  <c r="ML7" i="4"/>
  <c r="ML8" i="4" s="1"/>
  <c r="MG7" i="4"/>
  <c r="MG8" i="4" s="1"/>
  <c r="MF9" i="4"/>
  <c r="JB7" i="4"/>
  <c r="JB8" i="4" s="1"/>
  <c r="IW7" i="4"/>
  <c r="IW8" i="4" s="1"/>
  <c r="IV9" i="4"/>
  <c r="VM9" i="4"/>
  <c r="VN7" i="4"/>
  <c r="VN8" i="4" s="1"/>
  <c r="AKS9" i="4"/>
  <c r="AKT7" i="4"/>
  <c r="AKT8" i="4" s="1"/>
  <c r="YW9" i="4"/>
  <c r="YX7" i="4"/>
  <c r="YX8" i="4" s="1"/>
  <c r="XE9" i="4"/>
  <c r="XF7" i="4"/>
  <c r="XF8" i="4" s="1"/>
  <c r="AOY9" i="4"/>
  <c r="AOZ7" i="4"/>
  <c r="AOZ8" i="4" s="1"/>
  <c r="AAO9" i="4"/>
  <c r="AAP7" i="4"/>
  <c r="AAP8" i="4" s="1"/>
  <c r="NX9" i="4"/>
  <c r="OD7" i="4"/>
  <c r="OD8" i="4" s="1"/>
  <c r="NY7" i="4"/>
  <c r="NY8" i="4" s="1"/>
  <c r="AJX9" i="4"/>
  <c r="AKD7" i="4"/>
  <c r="AKD8" i="4" s="1"/>
  <c r="AJY7" i="4"/>
  <c r="AJY8" i="4" s="1"/>
  <c r="AOB9" i="4"/>
  <c r="AOC7" i="4"/>
  <c r="AOC8" i="4" s="1"/>
  <c r="ALO9" i="4"/>
  <c r="ALP7" i="4"/>
  <c r="ALP8" i="4" s="1"/>
  <c r="PV7" i="4"/>
  <c r="PV8" i="4" s="1"/>
  <c r="PQ7" i="4"/>
  <c r="PQ8" i="4" s="1"/>
  <c r="PP9" i="4"/>
  <c r="QK9" i="4"/>
  <c r="QL7" i="4"/>
  <c r="QL8" i="4" s="1"/>
  <c r="ACG9" i="4"/>
  <c r="ACH7" i="4"/>
  <c r="ACH8" i="4" s="1"/>
  <c r="LI9" i="4"/>
  <c r="LJ7" i="4"/>
  <c r="LJ8" i="4" s="1"/>
  <c r="OS9" i="4"/>
  <c r="OT7" i="4"/>
  <c r="OT8" i="4" s="1"/>
  <c r="AJA9" i="4"/>
  <c r="AJB7" i="4"/>
  <c r="AJB8" i="4" s="1"/>
  <c r="AMJ9" i="4"/>
  <c r="AMK7" i="4"/>
  <c r="AMK8" i="4" s="1"/>
  <c r="TU9" i="4"/>
  <c r="TV7" i="4"/>
  <c r="TV8" i="4" s="1"/>
  <c r="JQ9" i="4"/>
  <c r="JR7" i="4"/>
  <c r="JR8" i="4" s="1"/>
  <c r="NA9" i="4"/>
  <c r="NB7" i="4"/>
  <c r="NB8" i="4" s="1"/>
  <c r="ADY9" i="4"/>
  <c r="ADZ7" i="4"/>
  <c r="ADZ8" i="4" s="1"/>
  <c r="AFQ9" i="4"/>
  <c r="AFR7" i="4"/>
  <c r="AFR8" i="4" s="1"/>
  <c r="AA73" i="15" l="1"/>
  <c r="Q78" i="15"/>
  <c r="BB75" i="15"/>
  <c r="Q74" i="15"/>
  <c r="AZ70" i="15"/>
  <c r="J79" i="15"/>
  <c r="U69" i="15"/>
  <c r="BE79" i="15"/>
  <c r="BD71" i="15"/>
  <c r="AX72" i="15"/>
  <c r="N71" i="15"/>
  <c r="P77" i="15"/>
  <c r="W80" i="15"/>
  <c r="AO71" i="15"/>
  <c r="T70" i="15"/>
  <c r="AY80" i="15"/>
  <c r="AK73" i="15"/>
  <c r="AY74" i="15"/>
  <c r="P71" i="15"/>
  <c r="K75" i="15"/>
  <c r="AA76" i="15"/>
  <c r="BJ75" i="15"/>
  <c r="BG74" i="15"/>
  <c r="BI72" i="15"/>
  <c r="X70" i="15"/>
  <c r="BB71" i="15"/>
  <c r="K76" i="15"/>
  <c r="U71" i="15"/>
  <c r="R68" i="15"/>
  <c r="AQ68" i="15"/>
  <c r="BH69" i="15"/>
  <c r="AB80" i="15"/>
  <c r="AX73" i="15"/>
  <c r="S78" i="15"/>
  <c r="M80" i="15"/>
  <c r="R73" i="15"/>
  <c r="BG75" i="15"/>
  <c r="L79" i="15"/>
  <c r="AE72" i="15"/>
  <c r="BK80" i="15"/>
  <c r="K73" i="15"/>
  <c r="BE74" i="15"/>
  <c r="BJ77" i="15"/>
  <c r="W78" i="15"/>
  <c r="V70" i="15"/>
  <c r="BD76" i="15"/>
  <c r="AD69" i="15"/>
  <c r="N77" i="15"/>
  <c r="BL79" i="15"/>
  <c r="AI78" i="15"/>
  <c r="L76" i="15"/>
  <c r="L78" i="15"/>
  <c r="O75" i="15"/>
  <c r="BC71" i="15"/>
  <c r="AH78" i="15"/>
  <c r="O78" i="15"/>
  <c r="S75" i="15"/>
  <c r="AC68" i="15"/>
  <c r="BA74" i="15"/>
  <c r="AE71" i="15"/>
  <c r="BF68" i="15"/>
  <c r="AD80" i="15"/>
  <c r="Q69" i="15"/>
  <c r="O71" i="15"/>
  <c r="AL75" i="15"/>
  <c r="AQ69" i="15"/>
  <c r="AL70" i="15"/>
  <c r="AY75" i="15"/>
  <c r="AE77" i="15"/>
  <c r="AH77" i="15"/>
  <c r="AV74" i="15"/>
  <c r="AS75" i="15"/>
  <c r="AA69" i="15"/>
  <c r="S80" i="15"/>
  <c r="R74" i="15"/>
  <c r="AM73" i="15"/>
  <c r="AD78" i="15"/>
  <c r="BI68" i="15"/>
  <c r="AE75" i="15"/>
  <c r="BI76" i="15"/>
  <c r="AP74" i="15"/>
  <c r="AV70" i="15"/>
  <c r="BJ78" i="15"/>
  <c r="AK75" i="15"/>
  <c r="U80" i="15"/>
  <c r="AR72" i="15"/>
  <c r="AK80" i="15"/>
  <c r="BE77" i="15"/>
  <c r="AM70" i="15"/>
  <c r="AR80" i="15"/>
  <c r="AD76" i="15"/>
  <c r="BF74" i="15"/>
  <c r="AJ69" i="15"/>
  <c r="AW79" i="15"/>
  <c r="AS68" i="15"/>
  <c r="AJ80" i="15"/>
  <c r="AL69" i="15"/>
  <c r="BE71" i="15"/>
  <c r="T77" i="15"/>
  <c r="BB79" i="15"/>
  <c r="AP70" i="15"/>
  <c r="N76" i="15"/>
  <c r="P80" i="15"/>
  <c r="X74" i="15"/>
  <c r="AP68" i="15"/>
  <c r="Z71" i="15"/>
  <c r="AW70" i="15"/>
  <c r="X80" i="15"/>
  <c r="T72" i="15"/>
  <c r="I77" i="15"/>
  <c r="BM70" i="15"/>
  <c r="AN69" i="15"/>
  <c r="AL73" i="15"/>
  <c r="H68" i="15"/>
  <c r="AU80" i="15"/>
  <c r="BA68" i="15"/>
  <c r="P72" i="15"/>
  <c r="AQ72" i="15"/>
  <c r="BM74" i="15"/>
  <c r="AA71" i="15"/>
  <c r="AN79" i="15"/>
  <c r="AX77" i="15"/>
  <c r="AX79" i="15"/>
  <c r="AY73" i="15"/>
  <c r="I75" i="15"/>
  <c r="K69" i="15"/>
  <c r="K79" i="15"/>
  <c r="AF69" i="15"/>
  <c r="M72" i="15"/>
  <c r="AG77" i="15"/>
  <c r="J71" i="15"/>
  <c r="AE69" i="15"/>
  <c r="AC79" i="15"/>
  <c r="AV75" i="15"/>
  <c r="AZ77" i="15"/>
  <c r="BM80" i="15"/>
  <c r="I74" i="15"/>
  <c r="BB76" i="15"/>
  <c r="R80" i="15"/>
  <c r="U75" i="15"/>
  <c r="AK70" i="15"/>
  <c r="Y71" i="15"/>
  <c r="AO76" i="15"/>
  <c r="BC79" i="15"/>
  <c r="BD72" i="15"/>
  <c r="I68" i="15"/>
  <c r="BH80" i="15"/>
  <c r="BA80" i="15"/>
  <c r="W72" i="15"/>
  <c r="R72" i="15"/>
  <c r="AD75" i="15"/>
  <c r="AR78" i="15"/>
  <c r="BA78" i="15"/>
  <c r="J76" i="15"/>
  <c r="AP79" i="15"/>
  <c r="AB68" i="15"/>
  <c r="P74" i="15"/>
  <c r="AA77" i="15"/>
  <c r="AH75" i="15"/>
  <c r="I73" i="15"/>
  <c r="AV76" i="15"/>
  <c r="H70" i="15"/>
  <c r="AL74" i="15"/>
  <c r="AW77" i="15"/>
  <c r="Y69" i="15"/>
  <c r="AI77" i="15"/>
  <c r="BK73" i="15"/>
  <c r="BD68" i="15"/>
  <c r="Z77" i="15"/>
  <c r="BH71" i="15"/>
  <c r="AV68" i="15"/>
  <c r="BI80" i="15"/>
  <c r="BB73" i="15"/>
  <c r="AT76" i="15"/>
  <c r="H78" i="15"/>
  <c r="BH77" i="15"/>
  <c r="H80" i="15"/>
  <c r="AN76" i="15"/>
  <c r="AS79" i="15"/>
  <c r="BH72" i="15"/>
  <c r="BL73" i="15"/>
  <c r="AF75" i="15"/>
  <c r="AW72" i="15"/>
  <c r="AO70" i="15"/>
  <c r="AR74" i="15"/>
  <c r="R71" i="15"/>
  <c r="Z75" i="15"/>
  <c r="AK69" i="15"/>
  <c r="P79" i="15"/>
  <c r="R70" i="15"/>
  <c r="AK77" i="15"/>
  <c r="O73" i="15"/>
  <c r="BK69" i="15"/>
  <c r="BB70" i="15"/>
  <c r="AU79" i="15"/>
  <c r="BJ71" i="15"/>
  <c r="AF72" i="15"/>
  <c r="AJ71" i="15"/>
  <c r="Z73" i="15"/>
  <c r="AM74" i="15"/>
  <c r="AY69" i="15"/>
  <c r="M74" i="15"/>
  <c r="J70" i="15"/>
  <c r="AU71" i="15"/>
  <c r="U76" i="15"/>
  <c r="BI78" i="15"/>
  <c r="P68" i="15"/>
  <c r="X77" i="15"/>
  <c r="Q70" i="15"/>
  <c r="R69" i="15"/>
  <c r="BF79" i="15"/>
  <c r="X79" i="15"/>
  <c r="AH76" i="15"/>
  <c r="BI77" i="15"/>
  <c r="BJ73" i="15"/>
  <c r="K72" i="15"/>
  <c r="S76" i="15"/>
  <c r="BK70" i="15"/>
  <c r="AL72" i="15"/>
  <c r="H72" i="15"/>
  <c r="N79" i="15"/>
  <c r="AE70" i="15"/>
  <c r="M78" i="15"/>
  <c r="AB73" i="15"/>
  <c r="AH80" i="15"/>
  <c r="BF70" i="15"/>
  <c r="BL75" i="15"/>
  <c r="W69" i="15"/>
  <c r="AI74" i="15"/>
  <c r="AM72" i="15"/>
  <c r="AQ70" i="15"/>
  <c r="M75" i="15"/>
  <c r="AZ73" i="15"/>
  <c r="AG78" i="15"/>
  <c r="T74" i="15"/>
  <c r="AI80" i="15"/>
  <c r="BD77" i="15"/>
  <c r="J68" i="15"/>
  <c r="BG80" i="15"/>
  <c r="BB80" i="15"/>
  <c r="BK79" i="15"/>
  <c r="S71" i="15"/>
  <c r="AU77" i="15"/>
  <c r="AM75" i="15"/>
  <c r="AL76" i="15"/>
  <c r="Q77" i="15"/>
  <c r="AT72" i="15"/>
  <c r="BG79" i="15"/>
  <c r="BI73" i="15"/>
  <c r="AT77" i="15"/>
  <c r="BH73" i="15"/>
  <c r="T69" i="15"/>
  <c r="AQ80" i="15"/>
  <c r="AN77" i="15"/>
  <c r="AK72" i="15"/>
  <c r="K78" i="15"/>
  <c r="S74" i="15"/>
  <c r="N78" i="15"/>
  <c r="K77" i="15"/>
  <c r="BD75" i="15"/>
  <c r="Y75" i="15"/>
  <c r="BL71" i="15"/>
  <c r="Y79" i="15"/>
  <c r="BE73" i="15"/>
  <c r="AP77" i="15"/>
  <c r="BC68" i="15"/>
  <c r="AH68" i="15"/>
  <c r="BI71" i="15"/>
  <c r="U79" i="15"/>
  <c r="J74" i="15"/>
  <c r="BM69" i="15"/>
  <c r="BG68" i="15"/>
  <c r="AB79" i="15"/>
  <c r="BL72" i="15"/>
  <c r="AK74" i="15"/>
  <c r="Z79" i="15"/>
  <c r="U72" i="15"/>
  <c r="AQ79" i="15"/>
  <c r="V80" i="15"/>
  <c r="AN80" i="15"/>
  <c r="AK78" i="15"/>
  <c r="Q73" i="15"/>
  <c r="U73" i="15"/>
  <c r="R79" i="15"/>
  <c r="V76" i="15"/>
  <c r="AB72" i="15"/>
  <c r="BF78" i="15"/>
  <c r="AX69" i="15"/>
  <c r="Y78" i="15"/>
  <c r="AB70" i="15"/>
  <c r="P69" i="15"/>
  <c r="X72" i="15"/>
  <c r="AL79" i="15"/>
  <c r="H79" i="15"/>
  <c r="BA70" i="15"/>
  <c r="O69" i="15"/>
  <c r="M71" i="15"/>
  <c r="AJ73" i="15"/>
  <c r="AU76" i="15"/>
  <c r="AS78" i="15"/>
  <c r="AI71" i="15"/>
  <c r="AS72" i="15"/>
  <c r="O76" i="15"/>
  <c r="AN74" i="15"/>
  <c r="Q76" i="15"/>
  <c r="AO78" i="15"/>
  <c r="J75" i="15"/>
  <c r="AP80" i="15"/>
  <c r="AJ74" i="15"/>
  <c r="AX74" i="15"/>
  <c r="BF76" i="15"/>
  <c r="AF77" i="15"/>
  <c r="P75" i="15"/>
  <c r="AP73" i="15"/>
  <c r="BC78" i="15"/>
  <c r="BH76" i="15"/>
  <c r="BL77" i="15"/>
  <c r="L74" i="15"/>
  <c r="U78" i="15"/>
  <c r="R76" i="15"/>
  <c r="W74" i="15"/>
  <c r="AK76" i="15"/>
  <c r="BM72" i="15"/>
  <c r="BI79" i="15"/>
  <c r="BK77" i="15"/>
  <c r="N68" i="15"/>
  <c r="BH79" i="15"/>
  <c r="BC69" i="15"/>
  <c r="T73" i="15"/>
  <c r="I80" i="15"/>
  <c r="X75" i="15"/>
  <c r="AU69" i="15"/>
  <c r="Q79" i="15"/>
  <c r="BK76" i="15"/>
  <c r="Z69" i="15"/>
  <c r="AV77" i="15"/>
  <c r="AU68" i="15"/>
  <c r="AH74" i="15"/>
  <c r="BJ79" i="15"/>
  <c r="AR79" i="15"/>
  <c r="BC80" i="15"/>
  <c r="J77" i="15"/>
  <c r="BC70" i="15"/>
  <c r="AI69" i="15"/>
  <c r="H77" i="15"/>
  <c r="BB69" i="15"/>
  <c r="AB74" i="15"/>
  <c r="AA78" i="15"/>
  <c r="BK68" i="15"/>
  <c r="AQ78" i="15"/>
  <c r="AG76" i="15"/>
  <c r="AM68" i="15"/>
  <c r="AC74" i="15"/>
  <c r="AF78" i="15"/>
  <c r="AR70" i="15"/>
  <c r="BF75" i="15"/>
  <c r="AS71" i="15"/>
  <c r="I72" i="15"/>
  <c r="AP69" i="15"/>
  <c r="Q80" i="15"/>
  <c r="BJ72" i="15"/>
  <c r="AO72" i="15"/>
  <c r="AR69" i="15"/>
  <c r="W70" i="15"/>
  <c r="L70" i="15"/>
  <c r="AZ78" i="15"/>
  <c r="BA71" i="15"/>
  <c r="AY72" i="15"/>
  <c r="AM77" i="15"/>
  <c r="I79" i="15"/>
  <c r="AE74" i="15"/>
  <c r="N73" i="15"/>
  <c r="BK78" i="15"/>
  <c r="AE78" i="15"/>
  <c r="T78" i="15"/>
  <c r="AJ79" i="15"/>
  <c r="I70" i="15"/>
  <c r="AJ72" i="15"/>
  <c r="AR75" i="15"/>
  <c r="AB78" i="15"/>
  <c r="AC72" i="15"/>
  <c r="AG80" i="15"/>
  <c r="Z70" i="15"/>
  <c r="BE76" i="15"/>
  <c r="AD74" i="15"/>
  <c r="W71" i="15"/>
  <c r="AE80" i="15"/>
  <c r="Z72" i="15"/>
  <c r="AU74" i="15"/>
  <c r="AD77" i="15"/>
  <c r="R78" i="15"/>
  <c r="AM79" i="15"/>
  <c r="AR73" i="15"/>
  <c r="AQ73" i="15"/>
  <c r="AW80" i="15"/>
  <c r="AB76" i="15"/>
  <c r="AO79" i="15"/>
  <c r="BL74" i="15"/>
  <c r="AD72" i="15"/>
  <c r="AO77" i="15"/>
  <c r="BF77" i="15"/>
  <c r="AX75" i="15"/>
  <c r="V68" i="15"/>
  <c r="M79" i="15"/>
  <c r="S77" i="15"/>
  <c r="AM71" i="15"/>
  <c r="AG74" i="15"/>
  <c r="L77" i="15"/>
  <c r="AZ79" i="15"/>
  <c r="AY71" i="15"/>
  <c r="AJ77" i="15"/>
  <c r="BI69" i="15"/>
  <c r="AU75" i="15"/>
  <c r="K68" i="15"/>
  <c r="BM79" i="15"/>
  <c r="BA72" i="15"/>
  <c r="AU70" i="15"/>
  <c r="BE78" i="15"/>
  <c r="AM69" i="15"/>
  <c r="L71" i="15"/>
  <c r="AS73" i="15"/>
  <c r="AA75" i="15"/>
  <c r="AO80" i="15"/>
  <c r="AF76" i="15"/>
  <c r="AT80" i="15"/>
  <c r="BE69" i="15"/>
  <c r="AT75" i="15"/>
  <c r="X78" i="15"/>
  <c r="O72" i="15"/>
  <c r="AD73" i="15"/>
  <c r="M77" i="15"/>
  <c r="BK74" i="15"/>
  <c r="AT79" i="15"/>
  <c r="AL68" i="15"/>
  <c r="S73" i="15"/>
  <c r="BL76" i="15"/>
  <c r="AV80" i="15"/>
  <c r="L72" i="15"/>
  <c r="Y70" i="15"/>
  <c r="V78" i="15"/>
  <c r="T68" i="15"/>
  <c r="W76" i="15"/>
  <c r="AN78" i="15"/>
  <c r="BF72" i="15"/>
  <c r="P76" i="15"/>
  <c r="AE79" i="15"/>
  <c r="J72" i="15"/>
  <c r="BC74" i="15"/>
  <c r="AB77" i="15"/>
  <c r="AI70" i="15"/>
  <c r="AP72" i="15"/>
  <c r="AT73" i="15"/>
  <c r="AL80" i="15"/>
  <c r="I71" i="15"/>
  <c r="V79" i="15"/>
  <c r="AT70" i="15"/>
  <c r="O74" i="15"/>
  <c r="J78" i="15"/>
  <c r="AD79" i="15"/>
  <c r="X68" i="15"/>
  <c r="Q75" i="15"/>
  <c r="AG72" i="15"/>
  <c r="BE75" i="15"/>
  <c r="O70" i="15"/>
  <c r="AW68" i="15"/>
  <c r="AZ80" i="15"/>
  <c r="N69" i="15"/>
  <c r="T75" i="15"/>
  <c r="P78" i="15"/>
  <c r="L69" i="15"/>
  <c r="AI73" i="15"/>
  <c r="AY78" i="15"/>
  <c r="BM78" i="15"/>
  <c r="K80" i="15"/>
  <c r="X69" i="15"/>
  <c r="AD68" i="15"/>
  <c r="V75" i="15"/>
  <c r="BH75" i="15"/>
  <c r="AU72" i="15"/>
  <c r="AH73" i="15"/>
  <c r="J69" i="15"/>
  <c r="W77" i="15"/>
  <c r="T80" i="15"/>
  <c r="V74" i="15"/>
  <c r="BE72" i="15"/>
  <c r="BH78" i="15"/>
  <c r="AC71" i="15"/>
  <c r="AE73" i="15"/>
  <c r="BC76" i="15"/>
  <c r="Y76" i="15"/>
  <c r="BD69" i="15"/>
  <c r="AC73" i="15"/>
  <c r="AQ71" i="15"/>
  <c r="V69" i="15"/>
  <c r="AI68" i="15"/>
  <c r="AC77" i="15"/>
  <c r="AI76" i="15"/>
  <c r="U74" i="15"/>
  <c r="AV72" i="15"/>
  <c r="AP78" i="15"/>
  <c r="AA74" i="15"/>
  <c r="AC78" i="15"/>
  <c r="AW76" i="15"/>
  <c r="AN71" i="15"/>
  <c r="AV71" i="15"/>
  <c r="AA70" i="15"/>
  <c r="BJ70" i="15"/>
  <c r="AU73" i="15"/>
  <c r="BA75" i="15"/>
  <c r="W68" i="15"/>
  <c r="BG72" i="15"/>
  <c r="AC75" i="15"/>
  <c r="BD79" i="15"/>
  <c r="BG71" i="15"/>
  <c r="BC72" i="15"/>
  <c r="V73" i="15"/>
  <c r="BD73" i="15"/>
  <c r="AW78" i="15"/>
  <c r="BG70" i="15"/>
  <c r="O77" i="15"/>
  <c r="BI75" i="15"/>
  <c r="AF80" i="15"/>
  <c r="U77" i="15"/>
  <c r="Z80" i="15"/>
  <c r="AO74" i="15"/>
  <c r="AW69" i="15"/>
  <c r="BL80" i="15"/>
  <c r="BD74" i="15"/>
  <c r="AR68" i="15"/>
  <c r="AC80" i="15"/>
  <c r="BE68" i="15"/>
  <c r="AS80" i="15"/>
  <c r="AG71" i="15"/>
  <c r="AR77" i="15"/>
  <c r="V72" i="15"/>
  <c r="AH72" i="15"/>
  <c r="T76" i="15"/>
  <c r="BE70" i="15"/>
  <c r="N74" i="15"/>
  <c r="AJ75" i="15"/>
  <c r="BH70" i="15"/>
  <c r="AF71" i="15"/>
  <c r="AC76" i="15"/>
  <c r="AE68" i="15"/>
  <c r="BM75" i="15"/>
  <c r="AJ76" i="15"/>
  <c r="AN75" i="15"/>
  <c r="L75" i="15"/>
  <c r="X73" i="15"/>
  <c r="BD70" i="15"/>
  <c r="AL71" i="15"/>
  <c r="AK79" i="15"/>
  <c r="AY70" i="15"/>
  <c r="AI72" i="15"/>
  <c r="N80" i="15"/>
  <c r="AG69" i="15"/>
  <c r="BL69" i="15"/>
  <c r="H73" i="15"/>
  <c r="M73" i="15"/>
  <c r="H69" i="15"/>
  <c r="AM80" i="15"/>
  <c r="AC69" i="15"/>
  <c r="AT69" i="15"/>
  <c r="AX80" i="15"/>
  <c r="N75" i="15"/>
  <c r="BG77" i="15"/>
  <c r="AJ68" i="15"/>
  <c r="AT78" i="15"/>
  <c r="I76" i="15"/>
  <c r="AB75" i="15"/>
  <c r="BJ74" i="15"/>
  <c r="AN72" i="15"/>
  <c r="BI74" i="15"/>
  <c r="K74" i="15"/>
  <c r="BA73" i="15"/>
  <c r="H75" i="15"/>
  <c r="AZ75" i="15"/>
  <c r="K71" i="15"/>
  <c r="T71" i="15"/>
  <c r="AU78" i="15"/>
  <c r="BC75" i="15"/>
  <c r="BI70" i="15"/>
  <c r="AP75" i="15"/>
  <c r="M69" i="15"/>
  <c r="AD70" i="15"/>
  <c r="Y72" i="15"/>
  <c r="H74" i="15"/>
  <c r="BF80" i="15"/>
  <c r="W75" i="15"/>
  <c r="BL78" i="15"/>
  <c r="I78" i="15"/>
  <c r="AI79" i="15"/>
  <c r="AP76" i="15"/>
  <c r="BJ76" i="15"/>
  <c r="BB77" i="15"/>
  <c r="BM76" i="15"/>
  <c r="AZ69" i="15"/>
  <c r="AE76" i="15"/>
  <c r="K70" i="15"/>
  <c r="AS74" i="15"/>
  <c r="BF73" i="15"/>
  <c r="AH71" i="15"/>
  <c r="AV79" i="15"/>
  <c r="S70" i="15"/>
  <c r="U70" i="15"/>
  <c r="BM77" i="15"/>
  <c r="X76" i="15"/>
  <c r="BA77" i="15"/>
  <c r="AY79" i="15"/>
  <c r="J80" i="15"/>
  <c r="AQ74" i="15"/>
  <c r="Y74" i="15"/>
  <c r="AG73" i="15"/>
  <c r="L80" i="15"/>
  <c r="BH74" i="15"/>
  <c r="N72" i="15"/>
  <c r="BL70" i="15"/>
  <c r="P73" i="15"/>
  <c r="P70" i="15"/>
  <c r="M70" i="15"/>
  <c r="AN70" i="15"/>
  <c r="AF68" i="15"/>
  <c r="BA79" i="15"/>
  <c r="BM73" i="15"/>
  <c r="AA79" i="15"/>
  <c r="AS70" i="15"/>
  <c r="W79" i="15"/>
  <c r="S79" i="15"/>
  <c r="AM78" i="15"/>
  <c r="BK71" i="15"/>
  <c r="AS76" i="15"/>
  <c r="BG78" i="15"/>
  <c r="BF69" i="15"/>
  <c r="BD78" i="15"/>
  <c r="AX71" i="15"/>
  <c r="H71" i="15"/>
  <c r="BG76" i="15"/>
  <c r="AH70" i="15"/>
  <c r="AQ77" i="15"/>
  <c r="AG68" i="15"/>
  <c r="BF71" i="15"/>
  <c r="Y68" i="15"/>
  <c r="AG79" i="15"/>
  <c r="AX70" i="15"/>
  <c r="AR76" i="15"/>
  <c r="BC77" i="15"/>
  <c r="AG75" i="15"/>
  <c r="AA80" i="15"/>
  <c r="AY76" i="15"/>
  <c r="Z74" i="15"/>
  <c r="AL78" i="15"/>
  <c r="AV73" i="15"/>
  <c r="AP71" i="15"/>
  <c r="AW73" i="15"/>
  <c r="AG70" i="15"/>
  <c r="BB78" i="15"/>
  <c r="BJ68" i="15"/>
  <c r="AX76" i="15"/>
  <c r="S72" i="15"/>
  <c r="AF74" i="15"/>
  <c r="AO69" i="15"/>
  <c r="V71" i="15"/>
  <c r="AZ74" i="15"/>
  <c r="BE80" i="15"/>
  <c r="AY77" i="15"/>
  <c r="BB72" i="15"/>
  <c r="AZ76" i="15"/>
  <c r="AX78" i="15"/>
  <c r="BG73" i="15"/>
  <c r="AB71" i="15"/>
  <c r="Z78" i="15"/>
  <c r="W73" i="15"/>
  <c r="BJ80" i="15"/>
  <c r="AV78" i="15"/>
  <c r="S69" i="15"/>
  <c r="AW71" i="15"/>
  <c r="T79" i="15"/>
  <c r="AI75" i="15"/>
  <c r="BC73" i="15"/>
  <c r="BM71" i="15"/>
  <c r="AB69" i="15"/>
  <c r="BG69" i="15"/>
  <c r="BD80" i="15"/>
  <c r="AF73" i="15"/>
  <c r="AK71" i="15"/>
  <c r="V77" i="15"/>
  <c r="AJ70" i="15"/>
  <c r="AL77" i="15"/>
  <c r="Y80" i="15"/>
  <c r="AT71" i="15"/>
  <c r="AF79" i="15"/>
  <c r="AJ78" i="15"/>
  <c r="AQ75" i="15"/>
  <c r="AN73" i="15"/>
  <c r="Y73" i="15"/>
  <c r="AH69" i="15"/>
  <c r="AF70" i="15"/>
  <c r="O79" i="15"/>
  <c r="AH79" i="15"/>
  <c r="BA69" i="15"/>
  <c r="AA72" i="15"/>
  <c r="O80" i="15"/>
  <c r="N70" i="15"/>
  <c r="AC70" i="15"/>
  <c r="Y77" i="15"/>
  <c r="AM76" i="15"/>
  <c r="AQ76" i="15"/>
  <c r="BA76" i="15"/>
  <c r="I69" i="15"/>
  <c r="M76" i="15"/>
  <c r="Q72" i="15"/>
  <c r="BK75" i="15"/>
  <c r="BJ69" i="15"/>
  <c r="AZ71" i="15"/>
  <c r="X71" i="15"/>
  <c r="Z76" i="15"/>
  <c r="Q71" i="15"/>
  <c r="BK72" i="15"/>
  <c r="AT74" i="15"/>
  <c r="AV69" i="15"/>
  <c r="L73" i="15"/>
  <c r="AO75" i="15"/>
  <c r="BB74" i="15"/>
  <c r="AZ72" i="15"/>
  <c r="H76" i="15"/>
  <c r="R77" i="15"/>
  <c r="AS77" i="15"/>
  <c r="AR71" i="15"/>
  <c r="R75" i="15"/>
  <c r="AD71" i="15"/>
  <c r="AO73" i="15"/>
  <c r="AW74" i="15"/>
  <c r="AW75" i="15"/>
  <c r="J73" i="15"/>
  <c r="F51" i="15"/>
  <c r="C49" i="15"/>
  <c r="F50" i="15"/>
  <c r="C48" i="15"/>
  <c r="KN7" i="4"/>
  <c r="KN8" i="4" s="1"/>
  <c r="KM9" i="4"/>
  <c r="ZT7" i="4"/>
  <c r="ZT8" i="4" s="1"/>
  <c r="ZS9" i="4"/>
  <c r="YA9" i="4"/>
  <c r="YB7" i="4"/>
  <c r="YB8" i="4" s="1"/>
  <c r="RG9" i="4"/>
  <c r="RH7" i="4"/>
  <c r="RH8" i="4" s="1"/>
  <c r="AEU9" i="4"/>
  <c r="AEV7" i="4"/>
  <c r="AEV8" i="4" s="1"/>
  <c r="AGM9" i="4"/>
  <c r="AGN7" i="4"/>
  <c r="AGN8" i="4" s="1"/>
  <c r="UR7" i="4"/>
  <c r="UR8" i="4" s="1"/>
  <c r="UQ9" i="4"/>
  <c r="DT9" i="4"/>
  <c r="DZ7" i="4"/>
  <c r="DZ8" i="4" s="1"/>
  <c r="DU7" i="4"/>
  <c r="DU8" i="4" s="1"/>
  <c r="EV7" i="4"/>
  <c r="EV8" i="4" s="1"/>
  <c r="EQ7" i="4"/>
  <c r="EQ8" i="4" s="1"/>
  <c r="EP9" i="4"/>
  <c r="HC9" i="4"/>
  <c r="HD7" i="4"/>
  <c r="HD8" i="4" s="1"/>
  <c r="ABK9" i="4"/>
  <c r="ABL7" i="4"/>
  <c r="ABL8" i="4" s="1"/>
  <c r="AP7" i="4"/>
  <c r="AP8" i="4" s="1"/>
  <c r="AK7" i="4"/>
  <c r="AK8" i="4" s="1"/>
  <c r="AJ9" i="4"/>
  <c r="T7" i="4"/>
  <c r="T8" i="4" s="1"/>
  <c r="N9" i="4"/>
  <c r="O7" i="4"/>
  <c r="O8" i="4" s="1"/>
  <c r="CC7" i="4"/>
  <c r="CC8" i="4" s="1"/>
  <c r="CB9" i="4"/>
  <c r="CH7" i="4"/>
  <c r="CH8" i="4" s="1"/>
  <c r="CX9" i="4"/>
  <c r="CY7" i="4"/>
  <c r="CY8" i="4" s="1"/>
  <c r="DD7" i="4"/>
  <c r="DD8" i="4" s="1"/>
  <c r="BF9" i="4"/>
  <c r="BL7" i="4"/>
  <c r="BL8" i="4" s="1"/>
  <c r="BG7" i="4"/>
  <c r="BG8" i="4" s="1"/>
  <c r="SY9" i="4"/>
  <c r="SZ7" i="4"/>
  <c r="SZ8" i="4" s="1"/>
  <c r="HY9" i="4"/>
  <c r="HZ7" i="4"/>
  <c r="HZ8" i="4" s="1"/>
  <c r="AIE9" i="4"/>
  <c r="AIF7" i="4"/>
  <c r="AIF8" i="4" s="1"/>
  <c r="AMK9" i="4"/>
  <c r="AML7" i="4"/>
  <c r="AML8" i="4" s="1"/>
  <c r="AJY9" i="4"/>
  <c r="AJZ7" i="4"/>
  <c r="AJZ8" i="4" s="1"/>
  <c r="JR9" i="4"/>
  <c r="JX7" i="4"/>
  <c r="JX8" i="4" s="1"/>
  <c r="JS7" i="4"/>
  <c r="JS8" i="4" s="1"/>
  <c r="LJ9" i="4"/>
  <c r="LP7" i="4"/>
  <c r="LP8" i="4" s="1"/>
  <c r="LK7" i="4"/>
  <c r="LK8" i="4" s="1"/>
  <c r="YX9" i="4"/>
  <c r="ZD7" i="4"/>
  <c r="ZD8" i="4" s="1"/>
  <c r="YY7" i="4"/>
  <c r="YY8" i="4" s="1"/>
  <c r="MG9" i="4"/>
  <c r="MH7" i="4"/>
  <c r="MH8" i="4" s="1"/>
  <c r="AHJ9" i="4"/>
  <c r="AHP7" i="4"/>
  <c r="AHP8" i="4" s="1"/>
  <c r="AHK7" i="4"/>
  <c r="AHK8" i="4" s="1"/>
  <c r="ANH9" i="4"/>
  <c r="ANI7" i="4"/>
  <c r="ANI8" i="4" s="1"/>
  <c r="ANN7" i="4"/>
  <c r="ANN8" i="4" s="1"/>
  <c r="PQ9" i="4"/>
  <c r="PR7" i="4"/>
  <c r="PR8" i="4" s="1"/>
  <c r="AOC9" i="4"/>
  <c r="AOD7" i="4"/>
  <c r="AOD8" i="4" s="1"/>
  <c r="NZ7" i="4"/>
  <c r="NZ8" i="4" s="1"/>
  <c r="NY9" i="4"/>
  <c r="AOZ9" i="4"/>
  <c r="APA7" i="4"/>
  <c r="APA8" i="4" s="1"/>
  <c r="APF7" i="4"/>
  <c r="APF8" i="4" s="1"/>
  <c r="IW9" i="4"/>
  <c r="IX7" i="4"/>
  <c r="IX8" i="4" s="1"/>
  <c r="ML9" i="4"/>
  <c r="MM7" i="4"/>
  <c r="MM8" i="4" s="1"/>
  <c r="WL7" i="4"/>
  <c r="WL8" i="4" s="1"/>
  <c r="WK9" i="4"/>
  <c r="SD9" i="4"/>
  <c r="SJ7" i="4"/>
  <c r="SJ8" i="4" s="1"/>
  <c r="SE7" i="4"/>
  <c r="SE8" i="4" s="1"/>
  <c r="QL9" i="4"/>
  <c r="QR7" i="4"/>
  <c r="QR8" i="4" s="1"/>
  <c r="QM7" i="4"/>
  <c r="QM8" i="4" s="1"/>
  <c r="ALQ7" i="4"/>
  <c r="ALQ8" i="4" s="1"/>
  <c r="ALP9" i="4"/>
  <c r="ALV7" i="4"/>
  <c r="ALV8" i="4" s="1"/>
  <c r="AAP9" i="4"/>
  <c r="AAV7" i="4"/>
  <c r="AAV8" i="4" s="1"/>
  <c r="AAQ7" i="4"/>
  <c r="AAQ8" i="4" s="1"/>
  <c r="ADJ9" i="4"/>
  <c r="ADK7" i="4"/>
  <c r="ADK8" i="4" s="1"/>
  <c r="TV9" i="4"/>
  <c r="UB7" i="4"/>
  <c r="UB8" i="4" s="1"/>
  <c r="TW7" i="4"/>
  <c r="TW8" i="4" s="1"/>
  <c r="AJB9" i="4"/>
  <c r="AJH7" i="4"/>
  <c r="AJH8" i="4" s="1"/>
  <c r="AJC7" i="4"/>
  <c r="AJC8" i="4" s="1"/>
  <c r="AKD9" i="4"/>
  <c r="AKE7" i="4"/>
  <c r="AKE8" i="4" s="1"/>
  <c r="AFR9" i="4"/>
  <c r="AFX7" i="4"/>
  <c r="AFX8" i="4" s="1"/>
  <c r="AFS7" i="4"/>
  <c r="AFS8" i="4" s="1"/>
  <c r="ADZ9" i="4"/>
  <c r="AEF7" i="4"/>
  <c r="AEF8" i="4" s="1"/>
  <c r="AEA7" i="4"/>
  <c r="AEA8" i="4" s="1"/>
  <c r="NB9" i="4"/>
  <c r="NH7" i="4"/>
  <c r="NH8" i="4" s="1"/>
  <c r="NC7" i="4"/>
  <c r="NC8" i="4" s="1"/>
  <c r="OT9" i="4"/>
  <c r="OZ7" i="4"/>
  <c r="OZ8" i="4" s="1"/>
  <c r="OU7" i="4"/>
  <c r="OU8" i="4" s="1"/>
  <c r="ACH9" i="4"/>
  <c r="ACN7" i="4"/>
  <c r="ACN8" i="4" s="1"/>
  <c r="ACI7" i="4"/>
  <c r="ACI8" i="4" s="1"/>
  <c r="PV9" i="4"/>
  <c r="PW7" i="4"/>
  <c r="PW8" i="4" s="1"/>
  <c r="OD9" i="4"/>
  <c r="OE7" i="4"/>
  <c r="OE8" i="4" s="1"/>
  <c r="XF9" i="4"/>
  <c r="XL7" i="4"/>
  <c r="XL8" i="4" s="1"/>
  <c r="XG7" i="4"/>
  <c r="XG8" i="4" s="1"/>
  <c r="AKT9" i="4"/>
  <c r="AKZ7" i="4"/>
  <c r="AKZ8" i="4" s="1"/>
  <c r="AKU7" i="4"/>
  <c r="AKU8" i="4" s="1"/>
  <c r="VN9" i="4"/>
  <c r="VT7" i="4"/>
  <c r="VT8" i="4" s="1"/>
  <c r="VO7" i="4"/>
  <c r="VO8" i="4" s="1"/>
  <c r="JB9" i="4"/>
  <c r="JC7" i="4"/>
  <c r="JC8" i="4" s="1"/>
  <c r="WP9" i="4"/>
  <c r="WQ7" i="4"/>
  <c r="WQ8" i="4" s="1"/>
  <c r="GH9" i="4"/>
  <c r="GN7" i="4"/>
  <c r="GN8" i="4" s="1"/>
  <c r="GI7" i="4"/>
  <c r="GI8" i="4" s="1"/>
  <c r="ADE9" i="4"/>
  <c r="ADF7" i="4"/>
  <c r="ADF8" i="4" s="1"/>
  <c r="F52" i="15" l="1"/>
  <c r="C50" i="15"/>
  <c r="C51" i="15"/>
  <c r="F53" i="15"/>
  <c r="DE7" i="4"/>
  <c r="DE8" i="4" s="1"/>
  <c r="DD9" i="4"/>
  <c r="T9" i="4"/>
  <c r="U7" i="4"/>
  <c r="U8" i="4" s="1"/>
  <c r="DZ9" i="4"/>
  <c r="EA7" i="4"/>
  <c r="EA8" i="4" s="1"/>
  <c r="AGN9" i="4"/>
  <c r="AGT7" i="4"/>
  <c r="AGT8" i="4" s="1"/>
  <c r="AGO7" i="4"/>
  <c r="AGO8" i="4" s="1"/>
  <c r="RN7" i="4"/>
  <c r="RN8" i="4" s="1"/>
  <c r="RI7" i="4"/>
  <c r="RI8" i="4" s="1"/>
  <c r="RH9" i="4"/>
  <c r="HZ9" i="4"/>
  <c r="IF7" i="4"/>
  <c r="IF8" i="4" s="1"/>
  <c r="IA7" i="4"/>
  <c r="IA8" i="4" s="1"/>
  <c r="BH7" i="4"/>
  <c r="BH8" i="4" s="1"/>
  <c r="BG9" i="4"/>
  <c r="CY9" i="4"/>
  <c r="CZ7" i="4"/>
  <c r="CZ8" i="4" s="1"/>
  <c r="CD7" i="4"/>
  <c r="CD8" i="4" s="1"/>
  <c r="CC9" i="4"/>
  <c r="EQ9" i="4"/>
  <c r="ER7" i="4"/>
  <c r="ER8" i="4" s="1"/>
  <c r="ZU7" i="4"/>
  <c r="ZU8" i="4" s="1"/>
  <c r="ZT9" i="4"/>
  <c r="ZZ7" i="4"/>
  <c r="ZZ8" i="4" s="1"/>
  <c r="BL9" i="4"/>
  <c r="BM7" i="4"/>
  <c r="BM8" i="4" s="1"/>
  <c r="P7" i="4"/>
  <c r="P8" i="4" s="1"/>
  <c r="O9" i="4"/>
  <c r="AL7" i="4"/>
  <c r="AL8" i="4" s="1"/>
  <c r="AK9" i="4"/>
  <c r="HE7" i="4"/>
  <c r="HE8" i="4" s="1"/>
  <c r="HD9" i="4"/>
  <c r="HJ7" i="4"/>
  <c r="HJ8" i="4" s="1"/>
  <c r="EV9" i="4"/>
  <c r="EW7" i="4"/>
  <c r="EW8" i="4" s="1"/>
  <c r="AFB7" i="4"/>
  <c r="AFB8" i="4" s="1"/>
  <c r="AEW7" i="4"/>
  <c r="AEW8" i="4" s="1"/>
  <c r="AEV9" i="4"/>
  <c r="YC7" i="4"/>
  <c r="YC8" i="4" s="1"/>
  <c r="YH7" i="4"/>
  <c r="YH8" i="4" s="1"/>
  <c r="YB9" i="4"/>
  <c r="ABL9" i="4"/>
  <c r="ABM7" i="4"/>
  <c r="ABM8" i="4" s="1"/>
  <c r="ABR7" i="4"/>
  <c r="ABR8" i="4" s="1"/>
  <c r="AIF9" i="4"/>
  <c r="AIL7" i="4"/>
  <c r="AIL8" i="4" s="1"/>
  <c r="AIG7" i="4"/>
  <c r="AIG8" i="4" s="1"/>
  <c r="SZ9" i="4"/>
  <c r="TA7" i="4"/>
  <c r="TA8" i="4" s="1"/>
  <c r="TF7" i="4"/>
  <c r="TF8" i="4" s="1"/>
  <c r="CH9" i="4"/>
  <c r="CI7" i="4"/>
  <c r="CI8" i="4" s="1"/>
  <c r="AP9" i="4"/>
  <c r="AQ7" i="4"/>
  <c r="AQ8" i="4" s="1"/>
  <c r="DV7" i="4"/>
  <c r="DV8" i="4" s="1"/>
  <c r="DU9" i="4"/>
  <c r="US7" i="4"/>
  <c r="US8" i="4" s="1"/>
  <c r="UR9" i="4"/>
  <c r="UX7" i="4"/>
  <c r="UX8" i="4" s="1"/>
  <c r="KT7" i="4"/>
  <c r="KT8" i="4" s="1"/>
  <c r="KO7" i="4"/>
  <c r="KO8" i="4" s="1"/>
  <c r="KN9" i="4"/>
  <c r="JC9" i="4"/>
  <c r="JD7" i="4"/>
  <c r="JD8" i="4" s="1"/>
  <c r="AFX9" i="4"/>
  <c r="AFY7" i="4"/>
  <c r="AFY8" i="4" s="1"/>
  <c r="AJC9" i="4"/>
  <c r="AJD7" i="4"/>
  <c r="AJD8" i="4" s="1"/>
  <c r="IX9" i="4"/>
  <c r="IY7" i="4"/>
  <c r="IY8" i="4" s="1"/>
  <c r="NZ9" i="4"/>
  <c r="OA7" i="4"/>
  <c r="OA8" i="4" s="1"/>
  <c r="ANI9" i="4"/>
  <c r="ANJ7" i="4"/>
  <c r="ANJ8" i="4" s="1"/>
  <c r="XL9" i="4"/>
  <c r="XM7" i="4"/>
  <c r="XM8" i="4" s="1"/>
  <c r="PW9" i="4"/>
  <c r="PX7" i="4"/>
  <c r="PX8" i="4" s="1"/>
  <c r="OZ9" i="4"/>
  <c r="PA7" i="4"/>
  <c r="PA8" i="4" s="1"/>
  <c r="ND7" i="4"/>
  <c r="ND8" i="4" s="1"/>
  <c r="NC9" i="4"/>
  <c r="ALQ9" i="4"/>
  <c r="ALR7" i="4"/>
  <c r="ALR8" i="4" s="1"/>
  <c r="AOD9" i="4"/>
  <c r="AOE7" i="4"/>
  <c r="AOE8" i="4" s="1"/>
  <c r="AOJ7" i="4"/>
  <c r="AOJ8" i="4" s="1"/>
  <c r="MH9" i="4"/>
  <c r="MI7" i="4"/>
  <c r="MI8" i="4" s="1"/>
  <c r="YY9" i="4"/>
  <c r="YZ7" i="4"/>
  <c r="YZ8" i="4" s="1"/>
  <c r="JT7" i="4"/>
  <c r="JT8" i="4" s="1"/>
  <c r="JS9" i="4"/>
  <c r="WQ9" i="4"/>
  <c r="WR7" i="4"/>
  <c r="WR8" i="4" s="1"/>
  <c r="VO9" i="4"/>
  <c r="VP7" i="4"/>
  <c r="VP8" i="4" s="1"/>
  <c r="AKZ9" i="4"/>
  <c r="ALA7" i="4"/>
  <c r="ALA8" i="4" s="1"/>
  <c r="ACN9" i="4"/>
  <c r="ACO7" i="4"/>
  <c r="ACO8" i="4" s="1"/>
  <c r="NH9" i="4"/>
  <c r="NI7" i="4"/>
  <c r="NI8" i="4" s="1"/>
  <c r="AEA9" i="4"/>
  <c r="AEB7" i="4"/>
  <c r="AEB8" i="4" s="1"/>
  <c r="AKE9" i="4"/>
  <c r="AKF7" i="4"/>
  <c r="AKF8" i="4" s="1"/>
  <c r="AAQ9" i="4"/>
  <c r="AAR7" i="4"/>
  <c r="AAR8" i="4" s="1"/>
  <c r="QN7" i="4"/>
  <c r="QN8" i="4" s="1"/>
  <c r="QM9" i="4"/>
  <c r="SJ9" i="4"/>
  <c r="SK7" i="4"/>
  <c r="SK8" i="4" s="1"/>
  <c r="MM9" i="4"/>
  <c r="MN7" i="4"/>
  <c r="MN8" i="4" s="1"/>
  <c r="APF9" i="4"/>
  <c r="APG7" i="4"/>
  <c r="APG8" i="4" s="1"/>
  <c r="AHK9" i="4"/>
  <c r="AHL7" i="4"/>
  <c r="AHL8" i="4" s="1"/>
  <c r="ZD9" i="4"/>
  <c r="ZE7" i="4"/>
  <c r="ZE8" i="4" s="1"/>
  <c r="LL7" i="4"/>
  <c r="LL8" i="4" s="1"/>
  <c r="LK9" i="4"/>
  <c r="JX9" i="4"/>
  <c r="JY7" i="4"/>
  <c r="JY8" i="4" s="1"/>
  <c r="AJZ9" i="4"/>
  <c r="AKA7" i="4"/>
  <c r="AKA8" i="4" s="1"/>
  <c r="GN9" i="4"/>
  <c r="GO7" i="4"/>
  <c r="GO8" i="4" s="1"/>
  <c r="XG9" i="4"/>
  <c r="XH7" i="4"/>
  <c r="XH8" i="4" s="1"/>
  <c r="OV7" i="4"/>
  <c r="OV8" i="4" s="1"/>
  <c r="OU9" i="4"/>
  <c r="UB9" i="4"/>
  <c r="UC7" i="4"/>
  <c r="UC8" i="4" s="1"/>
  <c r="ADK9" i="4"/>
  <c r="ADL7" i="4"/>
  <c r="ADL8" i="4" s="1"/>
  <c r="AML9" i="4"/>
  <c r="AMM7" i="4"/>
  <c r="AMM8" i="4" s="1"/>
  <c r="AMR7" i="4"/>
  <c r="AMR8" i="4" s="1"/>
  <c r="ADF9" i="4"/>
  <c r="ADG7" i="4"/>
  <c r="ADG8" i="4" s="1"/>
  <c r="AKU9" i="4"/>
  <c r="AKV7" i="4"/>
  <c r="AKV8" i="4" s="1"/>
  <c r="OE9" i="4"/>
  <c r="OF7" i="4"/>
  <c r="OF8" i="4" s="1"/>
  <c r="ACI9" i="4"/>
  <c r="ACJ7" i="4"/>
  <c r="ACJ8" i="4" s="1"/>
  <c r="AJH9" i="4"/>
  <c r="AJI7" i="4"/>
  <c r="AJI8" i="4" s="1"/>
  <c r="SF7" i="4"/>
  <c r="SF8" i="4" s="1"/>
  <c r="SE9" i="4"/>
  <c r="WL9" i="4"/>
  <c r="WM7" i="4"/>
  <c r="WM8" i="4" s="1"/>
  <c r="GJ7" i="4"/>
  <c r="GJ8" i="4" s="1"/>
  <c r="GI9" i="4"/>
  <c r="VT9" i="4"/>
  <c r="VU7" i="4"/>
  <c r="VU8" i="4" s="1"/>
  <c r="AEF9" i="4"/>
  <c r="AEG7" i="4"/>
  <c r="AEG8" i="4" s="1"/>
  <c r="AFS9" i="4"/>
  <c r="AFT7" i="4"/>
  <c r="AFT8" i="4" s="1"/>
  <c r="TW9" i="4"/>
  <c r="TX7" i="4"/>
  <c r="TX8" i="4" s="1"/>
  <c r="AAV9" i="4"/>
  <c r="AAW7" i="4"/>
  <c r="AAW8" i="4" s="1"/>
  <c r="ALV9" i="4"/>
  <c r="ALW7" i="4"/>
  <c r="ALW8" i="4" s="1"/>
  <c r="QR9" i="4"/>
  <c r="QS7" i="4"/>
  <c r="QS8" i="4" s="1"/>
  <c r="APA9" i="4"/>
  <c r="APB7" i="4"/>
  <c r="APB8" i="4" s="1"/>
  <c r="PR9" i="4"/>
  <c r="PS7" i="4"/>
  <c r="PS8" i="4" s="1"/>
  <c r="ANN9" i="4"/>
  <c r="ANO7" i="4"/>
  <c r="ANO8" i="4" s="1"/>
  <c r="AHP9" i="4"/>
  <c r="AHQ7" i="4"/>
  <c r="AHQ8" i="4" s="1"/>
  <c r="LP9" i="4"/>
  <c r="LQ7" i="4"/>
  <c r="LQ8" i="4" s="1"/>
  <c r="C53" i="15" l="1"/>
  <c r="F55" i="15"/>
  <c r="BJ50" i="15"/>
  <c r="BJ52" i="15" s="1"/>
  <c r="BJ54" i="15" s="1"/>
  <c r="BJ56" i="15" s="1"/>
  <c r="BJ58" i="15" s="1"/>
  <c r="BF50" i="15"/>
  <c r="BF52" i="15" s="1"/>
  <c r="BF54" i="15" s="1"/>
  <c r="BF56" i="15" s="1"/>
  <c r="BF58" i="15" s="1"/>
  <c r="BB50" i="15"/>
  <c r="BB52" i="15" s="1"/>
  <c r="BB54" i="15" s="1"/>
  <c r="BB56" i="15" s="1"/>
  <c r="BB58" i="15" s="1"/>
  <c r="AX50" i="15"/>
  <c r="AX52" i="15" s="1"/>
  <c r="AX54" i="15" s="1"/>
  <c r="AX56" i="15" s="1"/>
  <c r="AX58" i="15" s="1"/>
  <c r="AS50" i="15"/>
  <c r="AS52" i="15" s="1"/>
  <c r="AS54" i="15" s="1"/>
  <c r="AS56" i="15" s="1"/>
  <c r="AS58" i="15" s="1"/>
  <c r="AK50" i="15"/>
  <c r="AK52" i="15" s="1"/>
  <c r="AK54" i="15" s="1"/>
  <c r="AK56" i="15" s="1"/>
  <c r="AK58" i="15" s="1"/>
  <c r="AG50" i="15"/>
  <c r="AG52" i="15" s="1"/>
  <c r="AG54" i="15" s="1"/>
  <c r="AG56" i="15" s="1"/>
  <c r="AG58" i="15" s="1"/>
  <c r="AC50" i="15"/>
  <c r="AC52" i="15" s="1"/>
  <c r="AC54" i="15" s="1"/>
  <c r="AC56" i="15" s="1"/>
  <c r="AC58" i="15" s="1"/>
  <c r="Y50" i="15"/>
  <c r="Y52" i="15" s="1"/>
  <c r="Y54" i="15" s="1"/>
  <c r="Y56" i="15" s="1"/>
  <c r="Y58" i="15" s="1"/>
  <c r="U50" i="15"/>
  <c r="U52" i="15" s="1"/>
  <c r="U54" i="15" s="1"/>
  <c r="U56" i="15" s="1"/>
  <c r="U58" i="15" s="1"/>
  <c r="Q50" i="15"/>
  <c r="Q52" i="15" s="1"/>
  <c r="Q54" i="15" s="1"/>
  <c r="Q56" i="15" s="1"/>
  <c r="Q58" i="15" s="1"/>
  <c r="M50" i="15"/>
  <c r="M52" i="15" s="1"/>
  <c r="M54" i="15" s="1"/>
  <c r="M56" i="15" s="1"/>
  <c r="M58" i="15" s="1"/>
  <c r="I50" i="15"/>
  <c r="I52" i="15" s="1"/>
  <c r="I54" i="15" s="1"/>
  <c r="I56" i="15" s="1"/>
  <c r="I58" i="15" s="1"/>
  <c r="BM50" i="15"/>
  <c r="BM52" i="15" s="1"/>
  <c r="BM54" i="15" s="1"/>
  <c r="BM56" i="15" s="1"/>
  <c r="BM58" i="15" s="1"/>
  <c r="BI50" i="15"/>
  <c r="BI52" i="15" s="1"/>
  <c r="BI54" i="15" s="1"/>
  <c r="BI56" i="15" s="1"/>
  <c r="BI58" i="15" s="1"/>
  <c r="BE50" i="15"/>
  <c r="BE52" i="15" s="1"/>
  <c r="BE54" i="15" s="1"/>
  <c r="BE56" i="15" s="1"/>
  <c r="BE58" i="15" s="1"/>
  <c r="BA50" i="15"/>
  <c r="BA52" i="15" s="1"/>
  <c r="BA54" i="15" s="1"/>
  <c r="BA56" i="15" s="1"/>
  <c r="BA58" i="15" s="1"/>
  <c r="AV50" i="15"/>
  <c r="AV52" i="15" s="1"/>
  <c r="AV54" i="15" s="1"/>
  <c r="AV56" i="15" s="1"/>
  <c r="AV58" i="15" s="1"/>
  <c r="AR50" i="15"/>
  <c r="AR52" i="15" s="1"/>
  <c r="AR54" i="15" s="1"/>
  <c r="AR56" i="15" s="1"/>
  <c r="AR58" i="15" s="1"/>
  <c r="AJ50" i="15"/>
  <c r="AJ52" i="15" s="1"/>
  <c r="AJ54" i="15" s="1"/>
  <c r="AJ56" i="15" s="1"/>
  <c r="AJ58" i="15" s="1"/>
  <c r="AF50" i="15"/>
  <c r="AF52" i="15" s="1"/>
  <c r="AF54" i="15" s="1"/>
  <c r="AF56" i="15" s="1"/>
  <c r="AF58" i="15" s="1"/>
  <c r="AB50" i="15"/>
  <c r="AB52" i="15" s="1"/>
  <c r="AB54" i="15" s="1"/>
  <c r="AB56" i="15" s="1"/>
  <c r="AB58" i="15" s="1"/>
  <c r="X50" i="15"/>
  <c r="X52" i="15" s="1"/>
  <c r="X54" i="15" s="1"/>
  <c r="X56" i="15" s="1"/>
  <c r="X58" i="15" s="1"/>
  <c r="T50" i="15"/>
  <c r="T52" i="15" s="1"/>
  <c r="T54" i="15" s="1"/>
  <c r="T56" i="15" s="1"/>
  <c r="T58" i="15" s="1"/>
  <c r="P50" i="15"/>
  <c r="P52" i="15" s="1"/>
  <c r="P54" i="15" s="1"/>
  <c r="P56" i="15" s="1"/>
  <c r="P58" i="15" s="1"/>
  <c r="L50" i="15"/>
  <c r="L52" i="15" s="1"/>
  <c r="L54" i="15" s="1"/>
  <c r="L56" i="15" s="1"/>
  <c r="L58" i="15" s="1"/>
  <c r="H50" i="15"/>
  <c r="H52" i="15" s="1"/>
  <c r="H54" i="15" s="1"/>
  <c r="H56" i="15" s="1"/>
  <c r="H58" i="15" s="1"/>
  <c r="BL50" i="15"/>
  <c r="BL52" i="15" s="1"/>
  <c r="BL54" i="15" s="1"/>
  <c r="BL56" i="15" s="1"/>
  <c r="BL58" i="15" s="1"/>
  <c r="BH50" i="15"/>
  <c r="BH52" i="15" s="1"/>
  <c r="BH54" i="15" s="1"/>
  <c r="BH56" i="15" s="1"/>
  <c r="BH58" i="15" s="1"/>
  <c r="BD50" i="15"/>
  <c r="BD52" i="15" s="1"/>
  <c r="BD54" i="15" s="1"/>
  <c r="BD56" i="15" s="1"/>
  <c r="BD58" i="15" s="1"/>
  <c r="AZ50" i="15"/>
  <c r="AZ52" i="15" s="1"/>
  <c r="AZ54" i="15" s="1"/>
  <c r="AZ56" i="15" s="1"/>
  <c r="AZ58" i="15" s="1"/>
  <c r="AU50" i="15"/>
  <c r="AU52" i="15" s="1"/>
  <c r="AU54" i="15" s="1"/>
  <c r="AU56" i="15" s="1"/>
  <c r="AU58" i="15" s="1"/>
  <c r="AI50" i="15"/>
  <c r="AI52" i="15" s="1"/>
  <c r="AI54" i="15" s="1"/>
  <c r="AI56" i="15" s="1"/>
  <c r="AI58" i="15" s="1"/>
  <c r="AE50" i="15"/>
  <c r="AE52" i="15" s="1"/>
  <c r="AE54" i="15" s="1"/>
  <c r="AE56" i="15" s="1"/>
  <c r="AE58" i="15" s="1"/>
  <c r="AA50" i="15"/>
  <c r="AA52" i="15" s="1"/>
  <c r="AA54" i="15" s="1"/>
  <c r="AA56" i="15" s="1"/>
  <c r="AA58" i="15" s="1"/>
  <c r="W50" i="15"/>
  <c r="W52" i="15" s="1"/>
  <c r="W54" i="15" s="1"/>
  <c r="W56" i="15" s="1"/>
  <c r="W58" i="15" s="1"/>
  <c r="S50" i="15"/>
  <c r="S52" i="15" s="1"/>
  <c r="S54" i="15" s="1"/>
  <c r="S56" i="15" s="1"/>
  <c r="S58" i="15" s="1"/>
  <c r="O50" i="15"/>
  <c r="O52" i="15" s="1"/>
  <c r="O54" i="15" s="1"/>
  <c r="O56" i="15" s="1"/>
  <c r="O58" i="15" s="1"/>
  <c r="K50" i="15"/>
  <c r="K52" i="15" s="1"/>
  <c r="K54" i="15" s="1"/>
  <c r="K56" i="15" s="1"/>
  <c r="K58" i="15" s="1"/>
  <c r="BK50" i="15"/>
  <c r="BK52" i="15" s="1"/>
  <c r="BK54" i="15" s="1"/>
  <c r="BK56" i="15" s="1"/>
  <c r="BK58" i="15" s="1"/>
  <c r="BG50" i="15"/>
  <c r="BG52" i="15" s="1"/>
  <c r="BG54" i="15" s="1"/>
  <c r="BG56" i="15" s="1"/>
  <c r="BG58" i="15" s="1"/>
  <c r="BC50" i="15"/>
  <c r="BC52" i="15" s="1"/>
  <c r="BC54" i="15" s="1"/>
  <c r="BC56" i="15" s="1"/>
  <c r="BC58" i="15" s="1"/>
  <c r="AY50" i="15"/>
  <c r="AY52" i="15" s="1"/>
  <c r="AY54" i="15" s="1"/>
  <c r="AY56" i="15" s="1"/>
  <c r="AY58" i="15" s="1"/>
  <c r="AT50" i="15"/>
  <c r="AT52" i="15" s="1"/>
  <c r="AT54" i="15" s="1"/>
  <c r="AT56" i="15" s="1"/>
  <c r="AT58" i="15" s="1"/>
  <c r="AH50" i="15"/>
  <c r="AH52" i="15" s="1"/>
  <c r="AH54" i="15" s="1"/>
  <c r="AH56" i="15" s="1"/>
  <c r="AH58" i="15" s="1"/>
  <c r="AD50" i="15"/>
  <c r="AD52" i="15" s="1"/>
  <c r="AD54" i="15" s="1"/>
  <c r="AD56" i="15" s="1"/>
  <c r="AD58" i="15" s="1"/>
  <c r="Z50" i="15"/>
  <c r="Z52" i="15" s="1"/>
  <c r="Z54" i="15" s="1"/>
  <c r="Z56" i="15" s="1"/>
  <c r="Z58" i="15" s="1"/>
  <c r="V50" i="15"/>
  <c r="V52" i="15" s="1"/>
  <c r="V54" i="15" s="1"/>
  <c r="V56" i="15" s="1"/>
  <c r="V58" i="15" s="1"/>
  <c r="R50" i="15"/>
  <c r="R52" i="15" s="1"/>
  <c r="R54" i="15" s="1"/>
  <c r="R56" i="15" s="1"/>
  <c r="R58" i="15" s="1"/>
  <c r="N50" i="15"/>
  <c r="N52" i="15" s="1"/>
  <c r="N54" i="15" s="1"/>
  <c r="N56" i="15" s="1"/>
  <c r="N58" i="15" s="1"/>
  <c r="J50" i="15"/>
  <c r="J52" i="15" s="1"/>
  <c r="J54" i="15" s="1"/>
  <c r="J56" i="15" s="1"/>
  <c r="J58" i="15" s="1"/>
  <c r="BM51" i="15"/>
  <c r="BM53" i="15" s="1"/>
  <c r="BM55" i="15" s="1"/>
  <c r="BM57" i="15" s="1"/>
  <c r="BM59" i="15" s="1"/>
  <c r="BI51" i="15"/>
  <c r="BI53" i="15" s="1"/>
  <c r="BI55" i="15" s="1"/>
  <c r="BI57" i="15" s="1"/>
  <c r="BI59" i="15" s="1"/>
  <c r="BE51" i="15"/>
  <c r="BE53" i="15" s="1"/>
  <c r="BE55" i="15" s="1"/>
  <c r="BE57" i="15" s="1"/>
  <c r="BE59" i="15" s="1"/>
  <c r="BA51" i="15"/>
  <c r="BA53" i="15" s="1"/>
  <c r="BA55" i="15" s="1"/>
  <c r="BA57" i="15" s="1"/>
  <c r="BA59" i="15" s="1"/>
  <c r="AW51" i="15"/>
  <c r="AW53" i="15" s="1"/>
  <c r="AW55" i="15" s="1"/>
  <c r="AW57" i="15" s="1"/>
  <c r="AW59" i="15" s="1"/>
  <c r="AS51" i="15"/>
  <c r="AS53" i="15" s="1"/>
  <c r="AS55" i="15" s="1"/>
  <c r="AS57" i="15" s="1"/>
  <c r="AS59" i="15" s="1"/>
  <c r="AK51" i="15"/>
  <c r="AK53" i="15" s="1"/>
  <c r="AK55" i="15" s="1"/>
  <c r="AK57" i="15" s="1"/>
  <c r="AK59" i="15" s="1"/>
  <c r="BL51" i="15"/>
  <c r="BL53" i="15" s="1"/>
  <c r="BL55" i="15" s="1"/>
  <c r="BL57" i="15" s="1"/>
  <c r="BL59" i="15" s="1"/>
  <c r="BH51" i="15"/>
  <c r="BH53" i="15" s="1"/>
  <c r="BH55" i="15" s="1"/>
  <c r="BH57" i="15" s="1"/>
  <c r="BH59" i="15" s="1"/>
  <c r="BD51" i="15"/>
  <c r="BD53" i="15" s="1"/>
  <c r="BD55" i="15" s="1"/>
  <c r="BD57" i="15" s="1"/>
  <c r="BD59" i="15" s="1"/>
  <c r="AZ51" i="15"/>
  <c r="AZ53" i="15" s="1"/>
  <c r="AZ55" i="15" s="1"/>
  <c r="AZ57" i="15" s="1"/>
  <c r="AZ59" i="15" s="1"/>
  <c r="AV51" i="15"/>
  <c r="AV53" i="15" s="1"/>
  <c r="AV55" i="15" s="1"/>
  <c r="AV57" i="15" s="1"/>
  <c r="AV59" i="15" s="1"/>
  <c r="AR51" i="15"/>
  <c r="AR53" i="15" s="1"/>
  <c r="AR55" i="15" s="1"/>
  <c r="AR57" i="15" s="1"/>
  <c r="AR59" i="15" s="1"/>
  <c r="AJ51" i="15"/>
  <c r="AJ53" i="15" s="1"/>
  <c r="AJ55" i="15" s="1"/>
  <c r="AJ57" i="15" s="1"/>
  <c r="AJ59" i="15" s="1"/>
  <c r="AF51" i="15"/>
  <c r="AF53" i="15" s="1"/>
  <c r="AF55" i="15" s="1"/>
  <c r="AF57" i="15" s="1"/>
  <c r="AF59" i="15" s="1"/>
  <c r="AB51" i="15"/>
  <c r="AB53" i="15" s="1"/>
  <c r="AB55" i="15" s="1"/>
  <c r="AB57" i="15" s="1"/>
  <c r="AB59" i="15" s="1"/>
  <c r="X51" i="15"/>
  <c r="X53" i="15" s="1"/>
  <c r="X55" i="15" s="1"/>
  <c r="X57" i="15" s="1"/>
  <c r="X59" i="15" s="1"/>
  <c r="T51" i="15"/>
  <c r="T53" i="15" s="1"/>
  <c r="T55" i="15" s="1"/>
  <c r="T57" i="15" s="1"/>
  <c r="T59" i="15" s="1"/>
  <c r="BF51" i="15"/>
  <c r="BF53" i="15" s="1"/>
  <c r="BF55" i="15" s="1"/>
  <c r="BF57" i="15" s="1"/>
  <c r="BF59" i="15" s="1"/>
  <c r="AX51" i="15"/>
  <c r="AX53" i="15" s="1"/>
  <c r="AX55" i="15" s="1"/>
  <c r="AX57" i="15" s="1"/>
  <c r="AX59" i="15" s="1"/>
  <c r="AH51" i="15"/>
  <c r="AH53" i="15" s="1"/>
  <c r="AH55" i="15" s="1"/>
  <c r="AH57" i="15" s="1"/>
  <c r="AH59" i="15" s="1"/>
  <c r="AC51" i="15"/>
  <c r="AC53" i="15" s="1"/>
  <c r="AC55" i="15" s="1"/>
  <c r="AC57" i="15" s="1"/>
  <c r="AC59" i="15" s="1"/>
  <c r="W51" i="15"/>
  <c r="W53" i="15" s="1"/>
  <c r="W55" i="15" s="1"/>
  <c r="W57" i="15" s="1"/>
  <c r="W59" i="15" s="1"/>
  <c r="R51" i="15"/>
  <c r="R53" i="15" s="1"/>
  <c r="R55" i="15" s="1"/>
  <c r="R57" i="15" s="1"/>
  <c r="R59" i="15" s="1"/>
  <c r="N51" i="15"/>
  <c r="N53" i="15" s="1"/>
  <c r="N55" i="15" s="1"/>
  <c r="N57" i="15" s="1"/>
  <c r="N59" i="15" s="1"/>
  <c r="J51" i="15"/>
  <c r="J53" i="15" s="1"/>
  <c r="J55" i="15" s="1"/>
  <c r="J57" i="15" s="1"/>
  <c r="J59" i="15" s="1"/>
  <c r="BK51" i="15"/>
  <c r="BK53" i="15" s="1"/>
  <c r="BK55" i="15" s="1"/>
  <c r="BK57" i="15" s="1"/>
  <c r="BK59" i="15" s="1"/>
  <c r="BC51" i="15"/>
  <c r="BC53" i="15" s="1"/>
  <c r="BC55" i="15" s="1"/>
  <c r="BC57" i="15" s="1"/>
  <c r="BC59" i="15" s="1"/>
  <c r="AU51" i="15"/>
  <c r="AU53" i="15" s="1"/>
  <c r="AU55" i="15" s="1"/>
  <c r="AU57" i="15" s="1"/>
  <c r="AU59" i="15" s="1"/>
  <c r="AG51" i="15"/>
  <c r="AG53" i="15" s="1"/>
  <c r="AG55" i="15" s="1"/>
  <c r="AG57" i="15" s="1"/>
  <c r="AG59" i="15" s="1"/>
  <c r="AA51" i="15"/>
  <c r="AA53" i="15" s="1"/>
  <c r="AA55" i="15" s="1"/>
  <c r="AA57" i="15" s="1"/>
  <c r="AA59" i="15" s="1"/>
  <c r="V51" i="15"/>
  <c r="V53" i="15" s="1"/>
  <c r="V55" i="15" s="1"/>
  <c r="V57" i="15" s="1"/>
  <c r="V59" i="15" s="1"/>
  <c r="Q51" i="15"/>
  <c r="Q53" i="15" s="1"/>
  <c r="Q55" i="15" s="1"/>
  <c r="Q57" i="15" s="1"/>
  <c r="Q59" i="15" s="1"/>
  <c r="M51" i="15"/>
  <c r="M53" i="15" s="1"/>
  <c r="M55" i="15" s="1"/>
  <c r="M57" i="15" s="1"/>
  <c r="M59" i="15" s="1"/>
  <c r="I51" i="15"/>
  <c r="I53" i="15" s="1"/>
  <c r="I55" i="15" s="1"/>
  <c r="I57" i="15" s="1"/>
  <c r="I59" i="15" s="1"/>
  <c r="BJ51" i="15"/>
  <c r="BJ53" i="15" s="1"/>
  <c r="BJ55" i="15" s="1"/>
  <c r="BJ57" i="15" s="1"/>
  <c r="BJ59" i="15" s="1"/>
  <c r="BB51" i="15"/>
  <c r="BB53" i="15" s="1"/>
  <c r="BB55" i="15" s="1"/>
  <c r="BB57" i="15" s="1"/>
  <c r="BB59" i="15" s="1"/>
  <c r="AT51" i="15"/>
  <c r="AT53" i="15" s="1"/>
  <c r="AT55" i="15" s="1"/>
  <c r="AT57" i="15" s="1"/>
  <c r="AT59" i="15" s="1"/>
  <c r="AE51" i="15"/>
  <c r="AE53" i="15" s="1"/>
  <c r="AE55" i="15" s="1"/>
  <c r="AE57" i="15" s="1"/>
  <c r="AE59" i="15" s="1"/>
  <c r="Z51" i="15"/>
  <c r="Z53" i="15" s="1"/>
  <c r="Z55" i="15" s="1"/>
  <c r="Z57" i="15" s="1"/>
  <c r="Z59" i="15" s="1"/>
  <c r="U51" i="15"/>
  <c r="U53" i="15" s="1"/>
  <c r="U55" i="15" s="1"/>
  <c r="U57" i="15" s="1"/>
  <c r="U59" i="15" s="1"/>
  <c r="P51" i="15"/>
  <c r="P53" i="15" s="1"/>
  <c r="P55" i="15" s="1"/>
  <c r="P57" i="15" s="1"/>
  <c r="P59" i="15" s="1"/>
  <c r="L51" i="15"/>
  <c r="L53" i="15" s="1"/>
  <c r="L55" i="15" s="1"/>
  <c r="L57" i="15" s="1"/>
  <c r="L59" i="15" s="1"/>
  <c r="H51" i="15"/>
  <c r="H53" i="15" s="1"/>
  <c r="H55" i="15" s="1"/>
  <c r="H57" i="15" s="1"/>
  <c r="H59" i="15" s="1"/>
  <c r="BG51" i="15"/>
  <c r="BG53" i="15" s="1"/>
  <c r="BG55" i="15" s="1"/>
  <c r="BG57" i="15" s="1"/>
  <c r="BG59" i="15" s="1"/>
  <c r="AY51" i="15"/>
  <c r="AY53" i="15" s="1"/>
  <c r="AY55" i="15" s="1"/>
  <c r="AY57" i="15" s="1"/>
  <c r="AY59" i="15" s="1"/>
  <c r="AI51" i="15"/>
  <c r="AI53" i="15" s="1"/>
  <c r="AI55" i="15" s="1"/>
  <c r="AI57" i="15" s="1"/>
  <c r="AI59" i="15" s="1"/>
  <c r="AD51" i="15"/>
  <c r="AD53" i="15" s="1"/>
  <c r="AD55" i="15" s="1"/>
  <c r="AD57" i="15" s="1"/>
  <c r="AD59" i="15" s="1"/>
  <c r="Y51" i="15"/>
  <c r="Y53" i="15" s="1"/>
  <c r="Y55" i="15" s="1"/>
  <c r="Y57" i="15" s="1"/>
  <c r="Y59" i="15" s="1"/>
  <c r="S51" i="15"/>
  <c r="S53" i="15" s="1"/>
  <c r="S55" i="15" s="1"/>
  <c r="S57" i="15" s="1"/>
  <c r="S59" i="15" s="1"/>
  <c r="O51" i="15"/>
  <c r="O53" i="15" s="1"/>
  <c r="O55" i="15" s="1"/>
  <c r="O57" i="15" s="1"/>
  <c r="O59" i="15" s="1"/>
  <c r="K51" i="15"/>
  <c r="K53" i="15" s="1"/>
  <c r="K55" i="15" s="1"/>
  <c r="K57" i="15" s="1"/>
  <c r="K59" i="15" s="1"/>
  <c r="C52" i="15"/>
  <c r="AW52" i="15" s="1"/>
  <c r="AW54" i="15" s="1"/>
  <c r="AW56" i="15" s="1"/>
  <c r="AW58" i="15" s="1"/>
  <c r="F54" i="15"/>
  <c r="AR7" i="4"/>
  <c r="AR8" i="4" s="1"/>
  <c r="AQ9" i="4"/>
  <c r="TF9" i="4"/>
  <c r="TG7" i="4"/>
  <c r="TG8" i="4" s="1"/>
  <c r="AIL9" i="4"/>
  <c r="AIM7" i="4"/>
  <c r="AIM8" i="4" s="1"/>
  <c r="BM9" i="4"/>
  <c r="BN7" i="4"/>
  <c r="BN8" i="4" s="1"/>
  <c r="ZU9" i="4"/>
  <c r="ZV7" i="4"/>
  <c r="ZV8" i="4" s="1"/>
  <c r="CD9" i="4"/>
  <c r="CE7" i="4"/>
  <c r="CE8" i="4" s="1"/>
  <c r="BI7" i="4"/>
  <c r="BI8" i="4" s="1"/>
  <c r="BH9" i="4"/>
  <c r="AGU7" i="4"/>
  <c r="AGU8" i="4" s="1"/>
  <c r="AGT9" i="4"/>
  <c r="V7" i="4"/>
  <c r="V8" i="4" s="1"/>
  <c r="U9" i="4"/>
  <c r="KO9" i="4"/>
  <c r="KP7" i="4"/>
  <c r="KP8" i="4" s="1"/>
  <c r="UT7" i="4"/>
  <c r="UT8" i="4" s="1"/>
  <c r="US9" i="4"/>
  <c r="TB7" i="4"/>
  <c r="TB8" i="4" s="1"/>
  <c r="TA9" i="4"/>
  <c r="AEW9" i="4"/>
  <c r="AEX7" i="4"/>
  <c r="AEX8" i="4" s="1"/>
  <c r="HK7" i="4"/>
  <c r="HK8" i="4" s="1"/>
  <c r="HJ9" i="4"/>
  <c r="AM7" i="4"/>
  <c r="AM8" i="4" s="1"/>
  <c r="AL9" i="4"/>
  <c r="ER9" i="4"/>
  <c r="ES7" i="4"/>
  <c r="ES8" i="4" s="1"/>
  <c r="CZ9" i="4"/>
  <c r="DA7" i="4"/>
  <c r="DA8" i="4" s="1"/>
  <c r="IA9" i="4"/>
  <c r="IB7" i="4"/>
  <c r="IB8" i="4" s="1"/>
  <c r="RJ7" i="4"/>
  <c r="RJ8" i="4" s="1"/>
  <c r="RI9" i="4"/>
  <c r="KU7" i="4"/>
  <c r="KU8" i="4" s="1"/>
  <c r="KT9" i="4"/>
  <c r="CJ7" i="4"/>
  <c r="CJ8" i="4" s="1"/>
  <c r="CI9" i="4"/>
  <c r="ABR9" i="4"/>
  <c r="ABS7" i="4"/>
  <c r="ABS8" i="4" s="1"/>
  <c r="YI7" i="4"/>
  <c r="YI8" i="4" s="1"/>
  <c r="YH9" i="4"/>
  <c r="AFB9" i="4"/>
  <c r="AFC7" i="4"/>
  <c r="AFC8" i="4" s="1"/>
  <c r="ZZ9" i="4"/>
  <c r="AAA7" i="4"/>
  <c r="AAA8" i="4" s="1"/>
  <c r="IF9" i="4"/>
  <c r="IG7" i="4"/>
  <c r="IG8" i="4" s="1"/>
  <c r="RO7" i="4"/>
  <c r="RO8" i="4" s="1"/>
  <c r="RN9" i="4"/>
  <c r="EA9" i="4"/>
  <c r="EB7" i="4"/>
  <c r="EB8" i="4" s="1"/>
  <c r="UX9" i="4"/>
  <c r="UY7" i="4"/>
  <c r="UY8" i="4" s="1"/>
  <c r="DV9" i="4"/>
  <c r="DW7" i="4"/>
  <c r="DW8" i="4" s="1"/>
  <c r="AIH7" i="4"/>
  <c r="AIH8" i="4" s="1"/>
  <c r="AIG9" i="4"/>
  <c r="ABM9" i="4"/>
  <c r="ABN7" i="4"/>
  <c r="ABN8" i="4" s="1"/>
  <c r="YC9" i="4"/>
  <c r="YD7" i="4"/>
  <c r="YD8" i="4" s="1"/>
  <c r="EX7" i="4"/>
  <c r="EX8" i="4" s="1"/>
  <c r="EW9" i="4"/>
  <c r="HF7" i="4"/>
  <c r="HF8" i="4" s="1"/>
  <c r="HE9" i="4"/>
  <c r="Q7" i="4"/>
  <c r="Q8" i="4" s="1"/>
  <c r="P9" i="4"/>
  <c r="AGO9" i="4"/>
  <c r="AGP7" i="4"/>
  <c r="AGP8" i="4" s="1"/>
  <c r="DE9" i="4"/>
  <c r="DF7" i="4"/>
  <c r="DF8" i="4" s="1"/>
  <c r="ANO9" i="4"/>
  <c r="ANP7" i="4"/>
  <c r="ANP8" i="4" s="1"/>
  <c r="APB9" i="4"/>
  <c r="APC7" i="4"/>
  <c r="APC8" i="4" s="1"/>
  <c r="VU9" i="4"/>
  <c r="VV7" i="4"/>
  <c r="VV8" i="4" s="1"/>
  <c r="ADG9" i="4"/>
  <c r="ADH7" i="4"/>
  <c r="ADH8" i="4" s="1"/>
  <c r="AOE9" i="4"/>
  <c r="AOF7" i="4"/>
  <c r="AOF8" i="4" s="1"/>
  <c r="PX9" i="4"/>
  <c r="PY7" i="4"/>
  <c r="JD9" i="4"/>
  <c r="JE7" i="4"/>
  <c r="SF9" i="4"/>
  <c r="SG7" i="4"/>
  <c r="SG8" i="4" s="1"/>
  <c r="GO9" i="4"/>
  <c r="GP7" i="4"/>
  <c r="GP8" i="4" s="1"/>
  <c r="JY9" i="4"/>
  <c r="JZ7" i="4"/>
  <c r="JZ8" i="4" s="1"/>
  <c r="AAR9" i="4"/>
  <c r="AAS7" i="4"/>
  <c r="AAS8" i="4" s="1"/>
  <c r="AKF9" i="4"/>
  <c r="AKG7" i="4"/>
  <c r="ACO9" i="4"/>
  <c r="ACP7" i="4"/>
  <c r="ACP8" i="4" s="1"/>
  <c r="LQ9" i="4"/>
  <c r="LR7" i="4"/>
  <c r="LR8" i="4" s="1"/>
  <c r="AHQ9" i="4"/>
  <c r="AHR7" i="4"/>
  <c r="AHR8" i="4" s="1"/>
  <c r="PS9" i="4"/>
  <c r="PT7" i="4"/>
  <c r="PT8" i="4" s="1"/>
  <c r="QS9" i="4"/>
  <c r="QT7" i="4"/>
  <c r="QT8" i="4" s="1"/>
  <c r="AAW9" i="4"/>
  <c r="AAX7" i="4"/>
  <c r="AAX8" i="4" s="1"/>
  <c r="TX9" i="4"/>
  <c r="TY7" i="4"/>
  <c r="TY8" i="4" s="1"/>
  <c r="AEG9" i="4"/>
  <c r="AEH7" i="4"/>
  <c r="AEH8" i="4" s="1"/>
  <c r="WM9" i="4"/>
  <c r="WN7" i="4"/>
  <c r="WN8" i="4" s="1"/>
  <c r="ACJ9" i="4"/>
  <c r="ACK7" i="4"/>
  <c r="ACK8" i="4" s="1"/>
  <c r="AKV9" i="4"/>
  <c r="AKW7" i="4"/>
  <c r="AKW8" i="4" s="1"/>
  <c r="AMR9" i="4"/>
  <c r="AMS7" i="4"/>
  <c r="AMS8" i="4" s="1"/>
  <c r="OV9" i="4"/>
  <c r="OW7" i="4"/>
  <c r="OW8" i="4" s="1"/>
  <c r="JT9" i="4"/>
  <c r="JU7" i="4"/>
  <c r="JU8" i="4" s="1"/>
  <c r="ALR9" i="4"/>
  <c r="ALS7" i="4"/>
  <c r="ALS8" i="4" s="1"/>
  <c r="PA9" i="4"/>
  <c r="PB7" i="4"/>
  <c r="PB8" i="4" s="1"/>
  <c r="XM9" i="4"/>
  <c r="XN7" i="4"/>
  <c r="XN8" i="4" s="1"/>
  <c r="OA9" i="4"/>
  <c r="OB7" i="4"/>
  <c r="OB8" i="4" s="1"/>
  <c r="IY9" i="4"/>
  <c r="IZ7" i="4"/>
  <c r="IZ8" i="4" s="1"/>
  <c r="AJD9" i="4"/>
  <c r="AJE7" i="4"/>
  <c r="AJE8" i="4" s="1"/>
  <c r="ALW9" i="4"/>
  <c r="ALX7" i="4"/>
  <c r="ALX8" i="4" s="1"/>
  <c r="AFT9" i="4"/>
  <c r="AFU7" i="4"/>
  <c r="AFU8" i="4" s="1"/>
  <c r="AJI9" i="4"/>
  <c r="AJJ7" i="4"/>
  <c r="AJJ8" i="4" s="1"/>
  <c r="OF9" i="4"/>
  <c r="OG7" i="4"/>
  <c r="LL9" i="4"/>
  <c r="LM7" i="4"/>
  <c r="LM8" i="4" s="1"/>
  <c r="QN9" i="4"/>
  <c r="QO7" i="4"/>
  <c r="QO8" i="4" s="1"/>
  <c r="ANJ9" i="4"/>
  <c r="ANK7" i="4"/>
  <c r="ANK8" i="4" s="1"/>
  <c r="AFY9" i="4"/>
  <c r="AFZ7" i="4"/>
  <c r="AFZ8" i="4" s="1"/>
  <c r="ADL9" i="4"/>
  <c r="ADM7" i="4"/>
  <c r="AKA9" i="4"/>
  <c r="AKB7" i="4"/>
  <c r="AKB8" i="4" s="1"/>
  <c r="ZE9" i="4"/>
  <c r="ZF7" i="4"/>
  <c r="ZF8" i="4" s="1"/>
  <c r="APG9" i="4"/>
  <c r="APH7" i="4"/>
  <c r="APH8" i="4" s="1"/>
  <c r="SK9" i="4"/>
  <c r="SL7" i="4"/>
  <c r="SL8" i="4" s="1"/>
  <c r="AEB9" i="4"/>
  <c r="AEC7" i="4"/>
  <c r="AEC8" i="4" s="1"/>
  <c r="VP9" i="4"/>
  <c r="VQ7" i="4"/>
  <c r="VQ8" i="4" s="1"/>
  <c r="WS7" i="4"/>
  <c r="WR9" i="4"/>
  <c r="ND9" i="4"/>
  <c r="NE7" i="4"/>
  <c r="NE8" i="4" s="1"/>
  <c r="GJ9" i="4"/>
  <c r="GK7" i="4"/>
  <c r="GK8" i="4" s="1"/>
  <c r="AMM9" i="4"/>
  <c r="AMN7" i="4"/>
  <c r="AMN8" i="4" s="1"/>
  <c r="UC9" i="4"/>
  <c r="UD7" i="4"/>
  <c r="UD8" i="4" s="1"/>
  <c r="XH9" i="4"/>
  <c r="XI7" i="4"/>
  <c r="XI8" i="4" s="1"/>
  <c r="AHL9" i="4"/>
  <c r="AHM7" i="4"/>
  <c r="AHM8" i="4" s="1"/>
  <c r="MN9" i="4"/>
  <c r="MO7" i="4"/>
  <c r="NI9" i="4"/>
  <c r="NJ7" i="4"/>
  <c r="NJ8" i="4" s="1"/>
  <c r="ALA9" i="4"/>
  <c r="ALB7" i="4"/>
  <c r="ALB8" i="4" s="1"/>
  <c r="YZ9" i="4"/>
  <c r="ZA7" i="4"/>
  <c r="ZA8" i="4" s="1"/>
  <c r="MI9" i="4"/>
  <c r="MJ7" i="4"/>
  <c r="MJ8" i="4" s="1"/>
  <c r="AOJ9" i="4"/>
  <c r="AOK7" i="4"/>
  <c r="AOK8" i="4" s="1"/>
  <c r="ADM9" i="4" l="1"/>
  <c r="ADM8" i="4"/>
  <c r="OG9" i="4"/>
  <c r="OG8" i="4"/>
  <c r="AKG9" i="4"/>
  <c r="AKG8" i="4"/>
  <c r="WS9" i="4"/>
  <c r="WS8" i="4"/>
  <c r="MO9" i="4"/>
  <c r="MO8" i="4"/>
  <c r="JE9" i="4"/>
  <c r="JE8" i="4"/>
  <c r="PY9" i="4"/>
  <c r="PY8" i="4"/>
  <c r="F56" i="15"/>
  <c r="C54" i="15"/>
  <c r="C55" i="15"/>
  <c r="F57" i="15"/>
  <c r="DF9" i="4"/>
  <c r="DG7" i="4"/>
  <c r="ABO7" i="4"/>
  <c r="ABO8" i="4" s="1"/>
  <c r="ABN9" i="4"/>
  <c r="DW9" i="4"/>
  <c r="DX7" i="4"/>
  <c r="DX8" i="4" s="1"/>
  <c r="EC7" i="4"/>
  <c r="EB9" i="4"/>
  <c r="IH7" i="4"/>
  <c r="IH8" i="4" s="1"/>
  <c r="IG9" i="4"/>
  <c r="AFD7" i="4"/>
  <c r="AFD8" i="4" s="1"/>
  <c r="AFC9" i="4"/>
  <c r="ABT7" i="4"/>
  <c r="ABT8" i="4" s="1"/>
  <c r="ABS9" i="4"/>
  <c r="IB9" i="4"/>
  <c r="IC7" i="4"/>
  <c r="IC8" i="4" s="1"/>
  <c r="ES9" i="4"/>
  <c r="ET7" i="4"/>
  <c r="ET8" i="4" s="1"/>
  <c r="KQ7" i="4"/>
  <c r="KQ8" i="4" s="1"/>
  <c r="KP9" i="4"/>
  <c r="CF7" i="4"/>
  <c r="CF8" i="4" s="1"/>
  <c r="CE9" i="4"/>
  <c r="BN9" i="4"/>
  <c r="BO7" i="4"/>
  <c r="TG9" i="4"/>
  <c r="TH7" i="4"/>
  <c r="TH8" i="4" s="1"/>
  <c r="R7" i="4"/>
  <c r="R8" i="4" s="1"/>
  <c r="Q9" i="4"/>
  <c r="EX9" i="4"/>
  <c r="EY7" i="4"/>
  <c r="KU9" i="4"/>
  <c r="KV7" i="4"/>
  <c r="KV8" i="4" s="1"/>
  <c r="HK9" i="4"/>
  <c r="HL7" i="4"/>
  <c r="HL8" i="4" s="1"/>
  <c r="TC7" i="4"/>
  <c r="TC8" i="4" s="1"/>
  <c r="TB9" i="4"/>
  <c r="AGU9" i="4"/>
  <c r="AGV7" i="4"/>
  <c r="AGV8" i="4" s="1"/>
  <c r="AGP9" i="4"/>
  <c r="AGQ7" i="4"/>
  <c r="AGQ8" i="4" s="1"/>
  <c r="YE7" i="4"/>
  <c r="YE8" i="4" s="1"/>
  <c r="YD9" i="4"/>
  <c r="UZ7" i="4"/>
  <c r="UZ8" i="4" s="1"/>
  <c r="UY9" i="4"/>
  <c r="AAA9" i="4"/>
  <c r="AAB7" i="4"/>
  <c r="AAB8" i="4" s="1"/>
  <c r="DB7" i="4"/>
  <c r="DB8" i="4" s="1"/>
  <c r="DA9" i="4"/>
  <c r="AEY7" i="4"/>
  <c r="AEY8" i="4" s="1"/>
  <c r="AEX9" i="4"/>
  <c r="ZW7" i="4"/>
  <c r="ZW8" i="4" s="1"/>
  <c r="ZV9" i="4"/>
  <c r="AIN7" i="4"/>
  <c r="AIN8" i="4" s="1"/>
  <c r="AIM9" i="4"/>
  <c r="HF9" i="4"/>
  <c r="HG7" i="4"/>
  <c r="HG8" i="4" s="1"/>
  <c r="AIH9" i="4"/>
  <c r="AII7" i="4"/>
  <c r="AII8" i="4" s="1"/>
  <c r="RO9" i="4"/>
  <c r="RP7" i="4"/>
  <c r="RP8" i="4" s="1"/>
  <c r="YJ7" i="4"/>
  <c r="YJ8" i="4" s="1"/>
  <c r="YI9" i="4"/>
  <c r="CJ9" i="4"/>
  <c r="CK7" i="4"/>
  <c r="RK7" i="4"/>
  <c r="RK8" i="4" s="1"/>
  <c r="RJ9" i="4"/>
  <c r="AM9" i="4"/>
  <c r="AN7" i="4"/>
  <c r="AN8" i="4" s="1"/>
  <c r="UU7" i="4"/>
  <c r="UU8" i="4" s="1"/>
  <c r="UT9" i="4"/>
  <c r="V9" i="4"/>
  <c r="W7" i="4"/>
  <c r="BI9" i="4"/>
  <c r="BJ7" i="4"/>
  <c r="BJ8" i="4" s="1"/>
  <c r="AR9" i="4"/>
  <c r="AS7" i="4"/>
  <c r="MK7" i="4"/>
  <c r="MJ9" i="4"/>
  <c r="UD9" i="4"/>
  <c r="UE7" i="4"/>
  <c r="SL9" i="4"/>
  <c r="SM7" i="4"/>
  <c r="QO9" i="4"/>
  <c r="QP7" i="4"/>
  <c r="QP8" i="4" s="1"/>
  <c r="JA7" i="4"/>
  <c r="IZ9" i="4"/>
  <c r="ALS9" i="4"/>
  <c r="ALT7" i="4"/>
  <c r="ALT8" i="4" s="1"/>
  <c r="AKW9" i="4"/>
  <c r="AKX7" i="4"/>
  <c r="AKX8" i="4" s="1"/>
  <c r="AAX9" i="4"/>
  <c r="AAY7" i="4"/>
  <c r="AHR9" i="4"/>
  <c r="AHS7" i="4"/>
  <c r="JZ9" i="4"/>
  <c r="KA7" i="4"/>
  <c r="AOF9" i="4"/>
  <c r="AOG7" i="4"/>
  <c r="AOG8" i="4" s="1"/>
  <c r="APC9" i="4"/>
  <c r="APD7" i="4"/>
  <c r="APD8" i="4" s="1"/>
  <c r="AOK9" i="4"/>
  <c r="AOL7" i="4"/>
  <c r="AOL8" i="4" s="1"/>
  <c r="ZA9" i="4"/>
  <c r="ZB7" i="4"/>
  <c r="ZB8" i="4" s="1"/>
  <c r="ALB9" i="4"/>
  <c r="ALC7" i="4"/>
  <c r="AHM9" i="4"/>
  <c r="AHN7" i="4"/>
  <c r="AHN8" i="4" s="1"/>
  <c r="AMN9" i="4"/>
  <c r="AMO7" i="4"/>
  <c r="AMO8" i="4" s="1"/>
  <c r="NE9" i="4"/>
  <c r="NF7" i="4"/>
  <c r="NF8" i="4" s="1"/>
  <c r="VQ9" i="4"/>
  <c r="VR7" i="4"/>
  <c r="VR8" i="4" s="1"/>
  <c r="APH9" i="4"/>
  <c r="API7" i="4"/>
  <c r="ZF9" i="4"/>
  <c r="ZG7" i="4"/>
  <c r="ANK9" i="4"/>
  <c r="ANL7" i="4"/>
  <c r="ANL8" i="4" s="1"/>
  <c r="LM9" i="4"/>
  <c r="LN7" i="4"/>
  <c r="LN8" i="4" s="1"/>
  <c r="AJJ9" i="4"/>
  <c r="AJK7" i="4"/>
  <c r="ALY7" i="4"/>
  <c r="ALX9" i="4"/>
  <c r="AJE9" i="4"/>
  <c r="AJF7" i="4"/>
  <c r="AJF8" i="4" s="1"/>
  <c r="OB9" i="4"/>
  <c r="OC7" i="4"/>
  <c r="PB9" i="4"/>
  <c r="PC7" i="4"/>
  <c r="JU9" i="4"/>
  <c r="JV7" i="4"/>
  <c r="JV8" i="4" s="1"/>
  <c r="AMS9" i="4"/>
  <c r="AMT7" i="4"/>
  <c r="AMT8" i="4" s="1"/>
  <c r="ACK9" i="4"/>
  <c r="ACL7" i="4"/>
  <c r="ACL8" i="4" s="1"/>
  <c r="WN9" i="4"/>
  <c r="WO7" i="4"/>
  <c r="TY9" i="4"/>
  <c r="TZ7" i="4"/>
  <c r="TZ8" i="4" s="1"/>
  <c r="QT9" i="4"/>
  <c r="QU7" i="4"/>
  <c r="LR9" i="4"/>
  <c r="LS7" i="4"/>
  <c r="ACP9" i="4"/>
  <c r="ACQ7" i="4"/>
  <c r="AAS9" i="4"/>
  <c r="AAT7" i="4"/>
  <c r="AAT8" i="4" s="1"/>
  <c r="GP9" i="4"/>
  <c r="GQ7" i="4"/>
  <c r="SG9" i="4"/>
  <c r="SH7" i="4"/>
  <c r="SH8" i="4" s="1"/>
  <c r="ADH9" i="4"/>
  <c r="ADI7" i="4"/>
  <c r="VV9" i="4"/>
  <c r="VW7" i="4"/>
  <c r="ANP9" i="4"/>
  <c r="ANQ7" i="4"/>
  <c r="NJ9" i="4"/>
  <c r="NK7" i="4"/>
  <c r="XI9" i="4"/>
  <c r="XJ7" i="4"/>
  <c r="XJ8" i="4" s="1"/>
  <c r="GK9" i="4"/>
  <c r="GL7" i="4"/>
  <c r="GL8" i="4" s="1"/>
  <c r="AEC9" i="4"/>
  <c r="AED7" i="4"/>
  <c r="AED8" i="4" s="1"/>
  <c r="AKB9" i="4"/>
  <c r="AKC7" i="4"/>
  <c r="AFZ9" i="4"/>
  <c r="AGA7" i="4"/>
  <c r="AFU9" i="4"/>
  <c r="AFV7" i="4"/>
  <c r="AFV8" i="4" s="1"/>
  <c r="XN9" i="4"/>
  <c r="XO7" i="4"/>
  <c r="OW9" i="4"/>
  <c r="OX7" i="4"/>
  <c r="OX8" i="4" s="1"/>
  <c r="AEH9" i="4"/>
  <c r="AEI7" i="4"/>
  <c r="PU7" i="4"/>
  <c r="PT9" i="4"/>
  <c r="XO9" i="4" l="1"/>
  <c r="XO8" i="4"/>
  <c r="UE9" i="4"/>
  <c r="UE8" i="4"/>
  <c r="VW9" i="4"/>
  <c r="VW8" i="4"/>
  <c r="ZG9" i="4"/>
  <c r="ZG8" i="4"/>
  <c r="AHS9" i="4"/>
  <c r="AHS8" i="4"/>
  <c r="EY9" i="4"/>
  <c r="EY8" i="4"/>
  <c r="GQ9" i="4"/>
  <c r="GQ8" i="4"/>
  <c r="QU9" i="4"/>
  <c r="QU8" i="4"/>
  <c r="KA9" i="4"/>
  <c r="KA8" i="4"/>
  <c r="PU9" i="4"/>
  <c r="PU8" i="4"/>
  <c r="ALY9" i="4"/>
  <c r="ALY8" i="4"/>
  <c r="JA9" i="4"/>
  <c r="JA8" i="4"/>
  <c r="MK9" i="4"/>
  <c r="MK8" i="4"/>
  <c r="AGA9" i="4"/>
  <c r="AGA8" i="4"/>
  <c r="AS9" i="4"/>
  <c r="AS8" i="4"/>
  <c r="AEI9" i="4"/>
  <c r="AEI8" i="4"/>
  <c r="WO9" i="4"/>
  <c r="WO8" i="4"/>
  <c r="API9" i="4"/>
  <c r="API8" i="4"/>
  <c r="AAY9" i="4"/>
  <c r="AAY8" i="4"/>
  <c r="ADI9" i="4"/>
  <c r="ADI8" i="4"/>
  <c r="PC9" i="4"/>
  <c r="PC8" i="4"/>
  <c r="AKC9" i="4"/>
  <c r="AKC8" i="4"/>
  <c r="NK9" i="4"/>
  <c r="NK8" i="4"/>
  <c r="LS9" i="4"/>
  <c r="LS8" i="4"/>
  <c r="OC9" i="4"/>
  <c r="OC8" i="4"/>
  <c r="ALC9" i="4"/>
  <c r="ALC8" i="4"/>
  <c r="SM9" i="4"/>
  <c r="SM8" i="4"/>
  <c r="DG9" i="4"/>
  <c r="DG8" i="4"/>
  <c r="ACQ9" i="4"/>
  <c r="ACQ8" i="4"/>
  <c r="AJK9" i="4"/>
  <c r="AJK8" i="4"/>
  <c r="ANQ9" i="4"/>
  <c r="ANQ8" i="4"/>
  <c r="W9" i="4"/>
  <c r="W8" i="4"/>
  <c r="CK9" i="4"/>
  <c r="CK8" i="4"/>
  <c r="BO9" i="4"/>
  <c r="BO8" i="4"/>
  <c r="EC9" i="4"/>
  <c r="EC8" i="4"/>
  <c r="C57" i="15"/>
  <c r="F59" i="15"/>
  <c r="C59" i="15" s="1"/>
  <c r="F58" i="15"/>
  <c r="C58" i="15" s="1"/>
  <c r="C56" i="15"/>
  <c r="AGQ9" i="4"/>
  <c r="AGR7" i="4"/>
  <c r="AGR8" i="4" s="1"/>
  <c r="KV9" i="4"/>
  <c r="KW7" i="4"/>
  <c r="ZW9" i="4"/>
  <c r="ZX7" i="4"/>
  <c r="ZX8" i="4" s="1"/>
  <c r="DB9" i="4"/>
  <c r="DC7" i="4"/>
  <c r="UZ9" i="4"/>
  <c r="VA7" i="4"/>
  <c r="TC9" i="4"/>
  <c r="TD7" i="4"/>
  <c r="TD8" i="4" s="1"/>
  <c r="R9" i="4"/>
  <c r="S7" i="4"/>
  <c r="KQ9" i="4"/>
  <c r="KR7" i="4"/>
  <c r="KR8" i="4" s="1"/>
  <c r="AFD9" i="4"/>
  <c r="AFE7" i="4"/>
  <c r="ABO9" i="4"/>
  <c r="ABP7" i="4"/>
  <c r="ABP8" i="4" s="1"/>
  <c r="HG9" i="4"/>
  <c r="HH7" i="4"/>
  <c r="HH8" i="4" s="1"/>
  <c r="IC9" i="4"/>
  <c r="ID7" i="4"/>
  <c r="ID8" i="4" s="1"/>
  <c r="AII9" i="4"/>
  <c r="AIJ7" i="4"/>
  <c r="AIJ8" i="4" s="1"/>
  <c r="AAC7" i="4"/>
  <c r="AAB9" i="4"/>
  <c r="AGV9" i="4"/>
  <c r="AGW7" i="4"/>
  <c r="HL9" i="4"/>
  <c r="HM7" i="4"/>
  <c r="TH9" i="4"/>
  <c r="TI7" i="4"/>
  <c r="ET9" i="4"/>
  <c r="EU7" i="4"/>
  <c r="DX9" i="4"/>
  <c r="DY7" i="4"/>
  <c r="AN9" i="4"/>
  <c r="AO7" i="4"/>
  <c r="RP9" i="4"/>
  <c r="RQ7" i="4"/>
  <c r="BJ9" i="4"/>
  <c r="BK7" i="4"/>
  <c r="UV7" i="4"/>
  <c r="UV8" i="4" s="1"/>
  <c r="UU9" i="4"/>
  <c r="RK9" i="4"/>
  <c r="RL7" i="4"/>
  <c r="RL8" i="4" s="1"/>
  <c r="YJ9" i="4"/>
  <c r="YK7" i="4"/>
  <c r="AIN9" i="4"/>
  <c r="AIO7" i="4"/>
  <c r="AEY9" i="4"/>
  <c r="AEZ7" i="4"/>
  <c r="AEZ8" i="4" s="1"/>
  <c r="YE9" i="4"/>
  <c r="YF7" i="4"/>
  <c r="YF8" i="4" s="1"/>
  <c r="CF9" i="4"/>
  <c r="CG7" i="4"/>
  <c r="ABU7" i="4"/>
  <c r="ABT9" i="4"/>
  <c r="IH9" i="4"/>
  <c r="II7" i="4"/>
  <c r="SH9" i="4"/>
  <c r="SI7" i="4"/>
  <c r="AAT9" i="4"/>
  <c r="AAU7" i="4"/>
  <c r="TZ9" i="4"/>
  <c r="UA7" i="4"/>
  <c r="JV9" i="4"/>
  <c r="JW7" i="4"/>
  <c r="VR9" i="4"/>
  <c r="VS7" i="4"/>
  <c r="AMO9" i="4"/>
  <c r="AMP7" i="4"/>
  <c r="AMP8" i="4" s="1"/>
  <c r="ZB9" i="4"/>
  <c r="ZC7" i="4"/>
  <c r="AOG9" i="4"/>
  <c r="AOH7" i="4"/>
  <c r="AOH8" i="4" s="1"/>
  <c r="ALU7" i="4"/>
  <c r="ALT9" i="4"/>
  <c r="QP9" i="4"/>
  <c r="QQ7" i="4"/>
  <c r="AED9" i="4"/>
  <c r="AEE7" i="4"/>
  <c r="AMT9" i="4"/>
  <c r="AMU7" i="4"/>
  <c r="AJF9" i="4"/>
  <c r="AJG7" i="4"/>
  <c r="ANL9" i="4"/>
  <c r="ANM7" i="4"/>
  <c r="NF9" i="4"/>
  <c r="NG7" i="4"/>
  <c r="AHN9" i="4"/>
  <c r="AHO7" i="4"/>
  <c r="AOM7" i="4"/>
  <c r="AOL9" i="4"/>
  <c r="AKX9" i="4"/>
  <c r="AKY7" i="4"/>
  <c r="AFV9" i="4"/>
  <c r="AFW7" i="4"/>
  <c r="GL9" i="4"/>
  <c r="GM7" i="4"/>
  <c r="XJ9" i="4"/>
  <c r="XK7" i="4"/>
  <c r="ACL9" i="4"/>
  <c r="ACM7" i="4"/>
  <c r="LN9" i="4"/>
  <c r="LO7" i="4"/>
  <c r="APE7" i="4"/>
  <c r="APD9" i="4"/>
  <c r="OX9" i="4"/>
  <c r="OY7" i="4"/>
  <c r="AJG9" i="4" l="1"/>
  <c r="AJG8" i="4"/>
  <c r="SI9" i="4"/>
  <c r="SI8" i="4"/>
  <c r="ALU9" i="4"/>
  <c r="ALU8" i="4"/>
  <c r="GM9" i="4"/>
  <c r="GM8" i="4"/>
  <c r="AHO9" i="4"/>
  <c r="AHO8" i="4"/>
  <c r="AMU9" i="4"/>
  <c r="AMU8" i="4"/>
  <c r="JW9" i="4"/>
  <c r="JW8" i="4"/>
  <c r="II9" i="4"/>
  <c r="II8" i="4"/>
  <c r="DY9" i="4"/>
  <c r="DY8" i="4"/>
  <c r="AGW9" i="4"/>
  <c r="AGW8" i="4"/>
  <c r="S9" i="4"/>
  <c r="S8" i="4"/>
  <c r="HM9" i="4"/>
  <c r="HM8" i="4"/>
  <c r="APE9" i="4"/>
  <c r="APE8" i="4"/>
  <c r="LO9" i="4"/>
  <c r="LO8" i="4"/>
  <c r="UA9" i="4"/>
  <c r="UA8" i="4"/>
  <c r="EU9" i="4"/>
  <c r="EU8" i="4"/>
  <c r="AEE9" i="4"/>
  <c r="AEE8" i="4"/>
  <c r="AIO9" i="4"/>
  <c r="AIO8" i="4"/>
  <c r="AFW9" i="4"/>
  <c r="AFW8" i="4"/>
  <c r="ZC9" i="4"/>
  <c r="ZC8" i="4"/>
  <c r="BK9" i="4"/>
  <c r="BK8" i="4"/>
  <c r="AAC9" i="4"/>
  <c r="AAC8" i="4"/>
  <c r="ACM9" i="4"/>
  <c r="ACM8" i="4"/>
  <c r="AKY9" i="4"/>
  <c r="AKY8" i="4"/>
  <c r="ANM9" i="4"/>
  <c r="ANM8" i="4"/>
  <c r="QQ9" i="4"/>
  <c r="QQ8" i="4"/>
  <c r="AAU9" i="4"/>
  <c r="AAU8" i="4"/>
  <c r="CG9" i="4"/>
  <c r="CG8" i="4"/>
  <c r="YK9" i="4"/>
  <c r="YK8" i="4"/>
  <c r="RQ9" i="4"/>
  <c r="RQ8" i="4"/>
  <c r="TI9" i="4"/>
  <c r="TI8" i="4"/>
  <c r="AFE9" i="4"/>
  <c r="AFE8" i="4"/>
  <c r="VA9" i="4"/>
  <c r="VA8" i="4"/>
  <c r="AJ148" i="1"/>
  <c r="AE148" i="1"/>
  <c r="Y148" i="1"/>
  <c r="AF148" i="1"/>
  <c r="AG148" i="1"/>
  <c r="AK148" i="1"/>
  <c r="AB148" i="1"/>
  <c r="AD148" i="1"/>
  <c r="Z148" i="1"/>
  <c r="AI148" i="1"/>
  <c r="AA148" i="1"/>
  <c r="AL148" i="1"/>
  <c r="AI302" i="1"/>
  <c r="AK302" i="1"/>
  <c r="AE167" i="1"/>
  <c r="AH167" i="1"/>
  <c r="AK169" i="1"/>
  <c r="AH184" i="1"/>
  <c r="AG167" i="1"/>
  <c r="AJ167" i="1"/>
  <c r="AI167" i="1"/>
  <c r="AK167" i="1"/>
  <c r="AB167" i="1"/>
  <c r="AG302" i="1"/>
  <c r="AB165" i="1"/>
  <c r="AJ169" i="1"/>
  <c r="AD165" i="1"/>
  <c r="AF184" i="1"/>
  <c r="AK165" i="1"/>
  <c r="AD184" i="1"/>
  <c r="AL167" i="1"/>
  <c r="AK184" i="1"/>
  <c r="AL184" i="1"/>
  <c r="AF167" i="1"/>
  <c r="AE169" i="1"/>
  <c r="AJ184" i="1"/>
  <c r="AA184" i="1"/>
  <c r="AG165" i="1"/>
  <c r="AI165" i="1"/>
  <c r="AE184" i="1"/>
  <c r="AE165" i="1"/>
  <c r="AL169" i="1"/>
  <c r="AI184" i="1"/>
  <c r="AB302" i="1"/>
  <c r="AD167" i="1"/>
  <c r="AF165" i="1"/>
  <c r="AE302" i="1"/>
  <c r="AA165" i="1"/>
  <c r="AD169" i="1"/>
  <c r="AA302" i="1"/>
  <c r="AJ302" i="1"/>
  <c r="AB169" i="1"/>
  <c r="AI169" i="1"/>
  <c r="AJ165" i="1"/>
  <c r="AA169" i="1"/>
  <c r="AF302" i="1"/>
  <c r="AH165" i="1"/>
  <c r="AB184" i="1"/>
  <c r="AG169" i="1"/>
  <c r="AL165" i="1"/>
  <c r="AF169" i="1"/>
  <c r="AG184" i="1"/>
  <c r="AL302" i="1"/>
  <c r="AH302" i="1"/>
  <c r="AH169" i="1"/>
  <c r="AD302" i="1"/>
  <c r="AA167" i="1"/>
  <c r="XK9" i="4"/>
  <c r="XK8" i="4"/>
  <c r="NG9" i="4"/>
  <c r="NG8" i="4"/>
  <c r="KW9" i="4"/>
  <c r="KW8" i="4"/>
  <c r="ABU9" i="4"/>
  <c r="ABU8" i="4"/>
  <c r="OY9" i="4"/>
  <c r="OY8" i="4"/>
  <c r="VS9" i="4"/>
  <c r="VS8" i="4"/>
  <c r="AO9" i="4"/>
  <c r="AO8" i="4"/>
  <c r="DC9" i="4"/>
  <c r="DC8" i="4"/>
  <c r="AOM9" i="4"/>
  <c r="AOM8" i="4"/>
  <c r="YG7" i="4"/>
  <c r="YF9" i="4"/>
  <c r="RL9" i="4"/>
  <c r="RM7" i="4"/>
  <c r="ID9" i="4"/>
  <c r="IE7" i="4"/>
  <c r="ABP9" i="4"/>
  <c r="ABQ7" i="4"/>
  <c r="KR9" i="4"/>
  <c r="KS7" i="4"/>
  <c r="TE7" i="4"/>
  <c r="TD9" i="4"/>
  <c r="AEZ9" i="4"/>
  <c r="AFA7" i="4"/>
  <c r="AIJ9" i="4"/>
  <c r="AIK7" i="4"/>
  <c r="HH9" i="4"/>
  <c r="HI7" i="4"/>
  <c r="ZX9" i="4"/>
  <c r="ZY7" i="4"/>
  <c r="AGS7" i="4"/>
  <c r="AGR9" i="4"/>
  <c r="UV9" i="4"/>
  <c r="UW7" i="4"/>
  <c r="AOH9" i="4"/>
  <c r="AOI7" i="4"/>
  <c r="AMP9" i="4"/>
  <c r="AMQ7" i="4"/>
  <c r="AIK9" i="4" l="1"/>
  <c r="AIK8" i="4"/>
  <c r="X24" i="1"/>
  <c r="S209" i="1"/>
  <c r="AB66" i="1"/>
  <c r="T200" i="1"/>
  <c r="Y9" i="1"/>
  <c r="AE70" i="1"/>
  <c r="AF224" i="1"/>
  <c r="AI185" i="1"/>
  <c r="AD153" i="1"/>
  <c r="X68" i="1"/>
  <c r="AJ188" i="1"/>
  <c r="AB231" i="1"/>
  <c r="AK139" i="1"/>
  <c r="AJ197" i="1"/>
  <c r="Y11" i="1"/>
  <c r="AJ180" i="1"/>
  <c r="W229" i="1"/>
  <c r="R288" i="1"/>
  <c r="AG149" i="1"/>
  <c r="U189" i="1"/>
  <c r="AG312" i="1"/>
  <c r="AG78" i="1" s="1"/>
  <c r="AK71" i="1"/>
  <c r="AA5" i="1"/>
  <c r="W224" i="1"/>
  <c r="AL57" i="1"/>
  <c r="AJ289" i="1"/>
  <c r="AB224" i="1"/>
  <c r="AE291" i="1"/>
  <c r="AL180" i="1"/>
  <c r="Y192" i="1"/>
  <c r="V168" i="1"/>
  <c r="AI82" i="1"/>
  <c r="AI278" i="1"/>
  <c r="AL190" i="1"/>
  <c r="AA189" i="1"/>
  <c r="S196" i="1"/>
  <c r="AB238" i="1"/>
  <c r="UW9" i="4"/>
  <c r="UW8" i="4"/>
  <c r="ABQ9" i="4"/>
  <c r="ABQ8" i="4"/>
  <c r="R70" i="1"/>
  <c r="AFA9" i="4"/>
  <c r="AFA8" i="4"/>
  <c r="IE9" i="4"/>
  <c r="IE8" i="4"/>
  <c r="V278" i="1"/>
  <c r="AH71" i="1"/>
  <c r="U180" i="1"/>
  <c r="T81" i="1"/>
  <c r="AE229" i="1"/>
  <c r="AH24" i="1"/>
  <c r="AK196" i="1"/>
  <c r="AA229" i="1"/>
  <c r="AK209" i="1"/>
  <c r="T77" i="1"/>
  <c r="W285" i="1"/>
  <c r="AF149" i="1"/>
  <c r="T66" i="1"/>
  <c r="AF185" i="1"/>
  <c r="V153" i="1"/>
  <c r="W312" i="1"/>
  <c r="W78" i="1" s="1"/>
  <c r="AB314" i="1"/>
  <c r="Z224" i="1"/>
  <c r="Z24" i="1"/>
  <c r="AG201" i="1"/>
  <c r="AG16" i="1"/>
  <c r="AI139" i="1"/>
  <c r="W281" i="1"/>
  <c r="R188" i="1"/>
  <c r="W180" i="1"/>
  <c r="X72" i="1"/>
  <c r="AD180" i="1"/>
  <c r="AE15" i="1"/>
  <c r="AE82" i="1"/>
  <c r="AE237" i="1"/>
  <c r="U182" i="1"/>
  <c r="V285" i="1"/>
  <c r="AL15" i="1"/>
  <c r="S190" i="1"/>
  <c r="AK82" i="1"/>
  <c r="T139" i="1"/>
  <c r="S192" i="1"/>
  <c r="AA141" i="1"/>
  <c r="AA183" i="1"/>
  <c r="AG242" i="1"/>
  <c r="W8" i="1"/>
  <c r="AI192" i="1"/>
  <c r="Y182" i="1"/>
  <c r="AK200" i="1"/>
  <c r="AD82" i="1"/>
  <c r="AF188" i="1"/>
  <c r="AA187" i="1"/>
  <c r="AI232" i="1"/>
  <c r="AI25" i="1"/>
  <c r="AA192" i="1"/>
  <c r="U192" i="1"/>
  <c r="AF196" i="1"/>
  <c r="Z238" i="1"/>
  <c r="R82" i="1"/>
  <c r="U166" i="1"/>
  <c r="R9" i="1"/>
  <c r="AI20" i="1"/>
  <c r="Y197" i="1"/>
  <c r="Z180" i="1"/>
  <c r="AL186" i="1"/>
  <c r="AH80" i="1"/>
  <c r="R67" i="1"/>
  <c r="AF314" i="1"/>
  <c r="AH191" i="1"/>
  <c r="AMQ9" i="4"/>
  <c r="AMQ8" i="4"/>
  <c r="RM9" i="4"/>
  <c r="RM8" i="4"/>
  <c r="V242" i="1"/>
  <c r="X312" i="1"/>
  <c r="X78" i="1" s="1"/>
  <c r="AH139" i="1"/>
  <c r="T141" i="1"/>
  <c r="T229" i="1"/>
  <c r="X200" i="1"/>
  <c r="V238" i="1"/>
  <c r="T140" i="1"/>
  <c r="AE153" i="1"/>
  <c r="U201" i="1"/>
  <c r="U216" i="1" s="1"/>
  <c r="AE168" i="1"/>
  <c r="AA242" i="1"/>
  <c r="V140" i="1"/>
  <c r="Y81" i="1"/>
  <c r="AD314" i="1"/>
  <c r="AH291" i="1"/>
  <c r="T224" i="1"/>
  <c r="AK5" i="1"/>
  <c r="AI183" i="1"/>
  <c r="T11" i="1"/>
  <c r="S231" i="1"/>
  <c r="AF15" i="1"/>
  <c r="AG24" i="1"/>
  <c r="U11" i="1"/>
  <c r="AD24" i="1"/>
  <c r="AK15" i="1"/>
  <c r="AE312" i="1"/>
  <c r="AE78" i="1" s="1"/>
  <c r="X9" i="1"/>
  <c r="R313" i="1"/>
  <c r="AH193" i="1"/>
  <c r="W210" i="1"/>
  <c r="AE215" i="1"/>
  <c r="AL141" i="1"/>
  <c r="S215" i="1"/>
  <c r="AB230" i="1"/>
  <c r="W310" i="1"/>
  <c r="AI168" i="1"/>
  <c r="U15" i="1"/>
  <c r="X196" i="1"/>
  <c r="Y14" i="1"/>
  <c r="X181" i="1"/>
  <c r="X190" i="1"/>
  <c r="S187" i="1"/>
  <c r="AD242" i="1"/>
  <c r="AF183" i="1"/>
  <c r="AG166" i="1"/>
  <c r="Y193" i="1"/>
  <c r="U8" i="1"/>
  <c r="Z16" i="1"/>
  <c r="AJ191" i="1"/>
  <c r="X141" i="1"/>
  <c r="U164" i="1"/>
  <c r="AG72" i="1"/>
  <c r="AJ181" i="1"/>
  <c r="AE72" i="1"/>
  <c r="W24" i="1"/>
  <c r="AB190" i="1"/>
  <c r="W288" i="1"/>
  <c r="Z8" i="1"/>
  <c r="AF242" i="1"/>
  <c r="AJ224" i="1"/>
  <c r="AH288" i="1"/>
  <c r="AE238" i="1"/>
  <c r="R139" i="1"/>
  <c r="AF166" i="1"/>
  <c r="AD185" i="1"/>
  <c r="AG196" i="1"/>
  <c r="AD166" i="1"/>
  <c r="Z229" i="1"/>
  <c r="AL232" i="1"/>
  <c r="W313" i="1"/>
  <c r="AB315" i="1"/>
  <c r="U231" i="1"/>
  <c r="AL83" i="1"/>
  <c r="R79" i="1"/>
  <c r="AG71" i="1"/>
  <c r="R289" i="1"/>
  <c r="X209" i="1"/>
  <c r="Y151" i="1"/>
  <c r="AH164" i="1"/>
  <c r="AI281" i="1"/>
  <c r="R196" i="1"/>
  <c r="AD285" i="1"/>
  <c r="T209" i="1"/>
  <c r="AI72" i="1"/>
  <c r="X187" i="1"/>
  <c r="R71" i="1"/>
  <c r="AB71" i="1"/>
  <c r="AJ237" i="1"/>
  <c r="AK83" i="1"/>
  <c r="R81" i="1"/>
  <c r="AF229" i="1"/>
  <c r="V190" i="1"/>
  <c r="AF9" i="1"/>
  <c r="AK67" i="1"/>
  <c r="Z186" i="1"/>
  <c r="Y312" i="1"/>
  <c r="Y78" i="1" s="1"/>
  <c r="X168" i="1"/>
  <c r="AG229" i="1"/>
  <c r="V79" i="1"/>
  <c r="V66" i="1"/>
  <c r="AI229" i="1"/>
  <c r="Y231" i="1"/>
  <c r="S186" i="1"/>
  <c r="V200" i="1"/>
  <c r="AF83" i="1"/>
  <c r="AB141" i="1"/>
  <c r="Y66" i="1"/>
  <c r="X315" i="1"/>
  <c r="Y80" i="1"/>
  <c r="Z141" i="1"/>
  <c r="W232" i="1"/>
  <c r="T186" i="1"/>
  <c r="AI182" i="1"/>
  <c r="AH281" i="1"/>
  <c r="AI231" i="1"/>
  <c r="X139" i="1"/>
  <c r="V209" i="1"/>
  <c r="AG194" i="1"/>
  <c r="X237" i="1"/>
  <c r="AA186" i="1"/>
  <c r="AL82" i="1"/>
  <c r="Y313" i="1"/>
  <c r="T5" i="1"/>
  <c r="AB168" i="1"/>
  <c r="AD238" i="1"/>
  <c r="AE5" i="1"/>
  <c r="AH185" i="1"/>
  <c r="AD79" i="1"/>
  <c r="AJ149" i="1"/>
  <c r="U79" i="1"/>
  <c r="S81" i="1"/>
  <c r="AJ292" i="1"/>
  <c r="T25" i="1"/>
  <c r="R149" i="1"/>
  <c r="AF190" i="1"/>
  <c r="AE83" i="1"/>
  <c r="AB81" i="1"/>
  <c r="V81" i="1"/>
  <c r="AE310" i="1"/>
  <c r="AD192" i="1"/>
  <c r="Y5" i="1"/>
  <c r="AA11" i="1"/>
  <c r="AF281" i="1"/>
  <c r="AF201" i="1"/>
  <c r="S182" i="1"/>
  <c r="AA82" i="1"/>
  <c r="AJ5" i="1"/>
  <c r="Y168" i="1"/>
  <c r="S82" i="1"/>
  <c r="AL183" i="1"/>
  <c r="AK232" i="1"/>
  <c r="AD83" i="1"/>
  <c r="AF25" i="1"/>
  <c r="AI67" i="1"/>
  <c r="Y15" i="1"/>
  <c r="R278" i="1"/>
  <c r="X8" i="1"/>
  <c r="AL149" i="1"/>
  <c r="AF8" i="1"/>
  <c r="V9" i="1"/>
  <c r="Z197" i="1"/>
  <c r="AA69" i="1"/>
  <c r="AB181" i="1"/>
  <c r="AJ194" i="1"/>
  <c r="U82" i="1"/>
  <c r="Y20" i="1"/>
  <c r="AG188" i="1"/>
  <c r="AD57" i="1"/>
  <c r="AK140" i="1"/>
  <c r="Y201" i="1"/>
  <c r="AD72" i="1"/>
  <c r="V25" i="1"/>
  <c r="V4" i="1"/>
  <c r="AE186" i="1"/>
  <c r="R183" i="1"/>
  <c r="AI69" i="1"/>
  <c r="S140" i="1"/>
  <c r="Z289" i="1"/>
  <c r="U190" i="1"/>
  <c r="AA153" i="1"/>
  <c r="AK25" i="1"/>
  <c r="AB57" i="1"/>
  <c r="AG77" i="1"/>
  <c r="R185" i="1"/>
  <c r="AL188" i="1"/>
  <c r="AL213" i="1"/>
  <c r="AL211" i="1" s="1"/>
  <c r="AE210" i="1"/>
  <c r="AF210" i="1"/>
  <c r="V210" i="1"/>
  <c r="X213" i="1"/>
  <c r="X211" i="1" s="1"/>
  <c r="AJ213" i="1"/>
  <c r="AJ211" i="1" s="1"/>
  <c r="AI213" i="1"/>
  <c r="AI211" i="1" s="1"/>
  <c r="T210" i="1"/>
  <c r="Y210" i="1"/>
  <c r="AH215" i="1"/>
  <c r="AI210" i="1"/>
  <c r="AL210" i="1"/>
  <c r="R310" i="1"/>
  <c r="AF310" i="1"/>
  <c r="AJ230" i="1"/>
  <c r="AE230" i="1"/>
  <c r="AA310" i="1"/>
  <c r="AB197" i="1"/>
  <c r="AG237" i="1"/>
  <c r="AH190" i="1"/>
  <c r="V8" i="1"/>
  <c r="AK312" i="1"/>
  <c r="AK78" i="1" s="1"/>
  <c r="S312" i="1"/>
  <c r="S78" i="1" s="1"/>
  <c r="AH66" i="1"/>
  <c r="AG141" i="1"/>
  <c r="R189" i="1"/>
  <c r="Z187" i="1"/>
  <c r="AF168" i="1"/>
  <c r="Y194" i="1"/>
  <c r="Z291" i="1"/>
  <c r="AD183" i="1"/>
  <c r="Z25" i="1"/>
  <c r="Z191" i="1"/>
  <c r="AK20" i="1"/>
  <c r="AG14" i="1"/>
  <c r="AA201" i="1"/>
  <c r="T72" i="1"/>
  <c r="AL230" i="1"/>
  <c r="AE71" i="1"/>
  <c r="AG79" i="1"/>
  <c r="R68" i="1"/>
  <c r="AK182" i="1"/>
  <c r="AD291" i="1"/>
  <c r="X164" i="1"/>
  <c r="S183" i="1"/>
  <c r="R141" i="1"/>
  <c r="AJ186" i="1"/>
  <c r="AG192" i="1"/>
  <c r="AL285" i="1"/>
  <c r="AL291" i="1"/>
  <c r="W182" i="1"/>
  <c r="U238" i="1"/>
  <c r="AD11" i="1"/>
  <c r="AK191" i="1"/>
  <c r="R200" i="1"/>
  <c r="AA57" i="1"/>
  <c r="AL187" i="1"/>
  <c r="AE200" i="1"/>
  <c r="AD224" i="1"/>
  <c r="U9" i="1"/>
  <c r="AF24" i="1"/>
  <c r="AF187" i="1"/>
  <c r="W79" i="1"/>
  <c r="AG69" i="1"/>
  <c r="AJ288" i="1"/>
  <c r="AD189" i="1"/>
  <c r="AD232" i="1"/>
  <c r="AF237" i="1"/>
  <c r="T181" i="1"/>
  <c r="R16" i="1"/>
  <c r="Z151" i="1"/>
  <c r="Y285" i="1"/>
  <c r="AE164" i="1"/>
  <c r="S288" i="1"/>
  <c r="S141" i="1"/>
  <c r="Y83" i="1"/>
  <c r="AD68" i="1"/>
  <c r="T9" i="1"/>
  <c r="AB24" i="1"/>
  <c r="AB201" i="1"/>
  <c r="AF164" i="1"/>
  <c r="W70" i="1"/>
  <c r="AE66" i="1"/>
  <c r="W181" i="1"/>
  <c r="AD182" i="1"/>
  <c r="AI71" i="1"/>
  <c r="Y315" i="1"/>
  <c r="AJ238" i="1"/>
  <c r="AH292" i="1"/>
  <c r="AH141" i="1"/>
  <c r="X288" i="1"/>
  <c r="U16" i="1"/>
  <c r="AI180" i="1"/>
  <c r="S232" i="1"/>
  <c r="Z196" i="1"/>
  <c r="AA81" i="1"/>
  <c r="AF153" i="1"/>
  <c r="AI141" i="1"/>
  <c r="X82" i="1"/>
  <c r="AA194" i="1"/>
  <c r="AB237" i="1"/>
  <c r="AF77" i="1"/>
  <c r="AL315" i="1"/>
  <c r="S57" i="1"/>
  <c r="Z77" i="1"/>
  <c r="U200" i="1"/>
  <c r="AG66" i="1"/>
  <c r="Z81" i="1"/>
  <c r="AJ192" i="1"/>
  <c r="S66" i="1"/>
  <c r="Y183" i="1"/>
  <c r="AD5" i="1"/>
  <c r="X238" i="1"/>
  <c r="V187" i="1"/>
  <c r="AJ189" i="1"/>
  <c r="AH289" i="1"/>
  <c r="AH196" i="1"/>
  <c r="AH25" i="1"/>
  <c r="V166" i="1"/>
  <c r="V14" i="1"/>
  <c r="U80" i="1"/>
  <c r="AH229" i="1"/>
  <c r="S25" i="1"/>
  <c r="AI153" i="1"/>
  <c r="AB164" i="1"/>
  <c r="R77" i="1"/>
  <c r="T69" i="1"/>
  <c r="AK192" i="1"/>
  <c r="X69" i="1"/>
  <c r="AF79" i="1"/>
  <c r="AK4" i="1"/>
  <c r="AG189" i="1"/>
  <c r="AF292" i="1"/>
  <c r="AA72" i="1"/>
  <c r="AD20" i="1"/>
  <c r="S229" i="1"/>
  <c r="AJ77" i="1"/>
  <c r="AH5" i="1"/>
  <c r="W186" i="1"/>
  <c r="AL192" i="1"/>
  <c r="T15" i="1"/>
  <c r="AH166" i="1"/>
  <c r="Z200" i="1"/>
  <c r="AF186" i="1"/>
  <c r="R25" i="1"/>
  <c r="X281" i="1"/>
  <c r="AG292" i="1"/>
  <c r="V231" i="1"/>
  <c r="AI149" i="1"/>
  <c r="AH82" i="1"/>
  <c r="R209" i="1"/>
  <c r="V70" i="1"/>
  <c r="AG289" i="1"/>
  <c r="AD188" i="1"/>
  <c r="V180" i="1"/>
  <c r="AH197" i="1"/>
  <c r="T313" i="1"/>
  <c r="AL69" i="1"/>
  <c r="AB83" i="1"/>
  <c r="R230" i="1"/>
  <c r="X197" i="1"/>
  <c r="AD194" i="1"/>
  <c r="U14" i="1"/>
  <c r="Z215" i="1"/>
  <c r="V215" i="1"/>
  <c r="AA213" i="1"/>
  <c r="AA211" i="1" s="1"/>
  <c r="AD215" i="1"/>
  <c r="Z210" i="1"/>
  <c r="U210" i="1"/>
  <c r="Z213" i="1"/>
  <c r="Z211" i="1" s="1"/>
  <c r="T310" i="1"/>
  <c r="AA215" i="1"/>
  <c r="AH230" i="1"/>
  <c r="T230" i="1"/>
  <c r="AH168" i="1"/>
  <c r="AA24" i="1"/>
  <c r="AG190" i="1"/>
  <c r="S80" i="1"/>
  <c r="Y288" i="1"/>
  <c r="S194" i="1"/>
  <c r="AB139" i="1"/>
  <c r="AK291" i="1"/>
  <c r="V191" i="1"/>
  <c r="AJ187" i="1"/>
  <c r="R181" i="1"/>
  <c r="AA231" i="1"/>
  <c r="U72" i="1"/>
  <c r="AH200" i="1"/>
  <c r="AG281" i="1"/>
  <c r="W278" i="1"/>
  <c r="AD139" i="1"/>
  <c r="AI4" i="1"/>
  <c r="AF191" i="1"/>
  <c r="S292" i="1"/>
  <c r="AB200" i="1"/>
  <c r="AL200" i="1"/>
  <c r="AI187" i="1"/>
  <c r="U315" i="1"/>
  <c r="AL288" i="1"/>
  <c r="X193" i="1"/>
  <c r="AD66" i="1"/>
  <c r="AF70" i="1"/>
  <c r="AJ291" i="1"/>
  <c r="Y24" i="1"/>
  <c r="AK224" i="1"/>
  <c r="AB278" i="1"/>
  <c r="R140" i="1"/>
  <c r="U191" i="1"/>
  <c r="AI164" i="1"/>
  <c r="AB72" i="1"/>
  <c r="AD71" i="1"/>
  <c r="T191" i="1"/>
  <c r="W315" i="1"/>
  <c r="AI196" i="1"/>
  <c r="S4" i="1"/>
  <c r="Y8" i="1"/>
  <c r="AJ190" i="1"/>
  <c r="X229" i="1"/>
  <c r="AF230" i="1"/>
  <c r="AA238" i="1"/>
  <c r="AA288" i="1"/>
  <c r="T281" i="1"/>
  <c r="AK292" i="1"/>
  <c r="R83" i="1"/>
  <c r="AL201" i="1"/>
  <c r="R80" i="1"/>
  <c r="AL80" i="1"/>
  <c r="AA232" i="1"/>
  <c r="R186" i="1"/>
  <c r="R24" i="1"/>
  <c r="AD186" i="1"/>
  <c r="Y68" i="1"/>
  <c r="AK70" i="1"/>
  <c r="U66" i="1"/>
  <c r="AL164" i="1"/>
  <c r="AK186" i="1"/>
  <c r="Y291" i="1"/>
  <c r="X231" i="1"/>
  <c r="AH149" i="1"/>
  <c r="AJ153" i="1"/>
  <c r="S291" i="1"/>
  <c r="U278" i="1"/>
  <c r="R187" i="1"/>
  <c r="AL229" i="1"/>
  <c r="U229" i="1"/>
  <c r="T8" i="1"/>
  <c r="X15" i="1"/>
  <c r="AE288" i="1"/>
  <c r="T192" i="1"/>
  <c r="AE4" i="1"/>
  <c r="T237" i="1"/>
  <c r="Y164" i="1"/>
  <c r="AG83" i="1"/>
  <c r="AE285" i="1"/>
  <c r="AK181" i="1"/>
  <c r="AG57" i="1"/>
  <c r="AL77" i="1"/>
  <c r="AE20" i="1"/>
  <c r="AJ79" i="1"/>
  <c r="X291" i="1"/>
  <c r="AF151" i="1"/>
  <c r="R314" i="1"/>
  <c r="AD229" i="1"/>
  <c r="AH237" i="1"/>
  <c r="W149" i="1"/>
  <c r="Z14" i="1"/>
  <c r="S180" i="1"/>
  <c r="AI188" i="1"/>
  <c r="AF289" i="1"/>
  <c r="AA139" i="1"/>
  <c r="AE25" i="1"/>
  <c r="U188" i="1"/>
  <c r="AF182" i="1"/>
  <c r="W57" i="1"/>
  <c r="AB15" i="1"/>
  <c r="AH232" i="1"/>
  <c r="T166" i="1"/>
  <c r="W292" i="1"/>
  <c r="T185" i="1"/>
  <c r="V186" i="1"/>
  <c r="AG153" i="1"/>
  <c r="AB70" i="1"/>
  <c r="AH140" i="1"/>
  <c r="Z231" i="1"/>
  <c r="AJ68" i="1"/>
  <c r="Y238" i="1"/>
  <c r="AL182" i="1"/>
  <c r="AJ151" i="1"/>
  <c r="AE69" i="1"/>
  <c r="V188" i="1"/>
  <c r="AK189" i="1"/>
  <c r="Z190" i="1"/>
  <c r="AH4" i="1"/>
  <c r="AL151" i="1"/>
  <c r="AL209" i="1"/>
  <c r="AH70" i="1"/>
  <c r="AJ15" i="1"/>
  <c r="AK231" i="1"/>
  <c r="AJ229" i="1"/>
  <c r="AD315" i="1"/>
  <c r="AK68" i="1"/>
  <c r="X242" i="1"/>
  <c r="U181" i="1"/>
  <c r="W83" i="1"/>
  <c r="AB166" i="1"/>
  <c r="U215" i="1"/>
  <c r="AF215" i="1"/>
  <c r="AH213" i="1"/>
  <c r="AH211" i="1" s="1"/>
  <c r="Y213" i="1"/>
  <c r="Y211" i="1" s="1"/>
  <c r="Z310" i="1"/>
  <c r="S310" i="1"/>
  <c r="X310" i="1"/>
  <c r="AK215" i="1"/>
  <c r="AI230" i="1"/>
  <c r="AG230" i="1"/>
  <c r="AA230" i="1"/>
  <c r="AI242" i="1"/>
  <c r="X20" i="1"/>
  <c r="Z315" i="1"/>
  <c r="X4" i="1"/>
  <c r="AG182" i="1"/>
  <c r="AL193" i="1"/>
  <c r="AK166" i="1"/>
  <c r="AL278" i="1"/>
  <c r="Y190" i="1"/>
  <c r="U77" i="1"/>
  <c r="Z285" i="1"/>
  <c r="AD141" i="1"/>
  <c r="AF278" i="1"/>
  <c r="W185" i="1"/>
  <c r="AA166" i="1"/>
  <c r="X289" i="1"/>
  <c r="Z9" i="1"/>
  <c r="AA185" i="1"/>
  <c r="T188" i="1"/>
  <c r="X5" i="1"/>
  <c r="S20" i="1"/>
  <c r="X14" i="1"/>
  <c r="AJ168" i="1"/>
  <c r="S242" i="1"/>
  <c r="AH183" i="1"/>
  <c r="Z71" i="1"/>
  <c r="U186" i="1"/>
  <c r="AI289" i="1"/>
  <c r="R291" i="1"/>
  <c r="AA224" i="1"/>
  <c r="AK229" i="1"/>
  <c r="AJ193" i="1"/>
  <c r="R57" i="1"/>
  <c r="T278" i="1"/>
  <c r="X67" i="1"/>
  <c r="AK278" i="1"/>
  <c r="Y292" i="1"/>
  <c r="AG82" i="1"/>
  <c r="AE141" i="1"/>
  <c r="Y72" i="1"/>
  <c r="AH310" i="1"/>
  <c r="AE187" i="1"/>
  <c r="T24" i="1"/>
  <c r="V139" i="1"/>
  <c r="T71" i="1"/>
  <c r="AK201" i="1"/>
  <c r="AE139" i="1"/>
  <c r="AL168" i="1"/>
  <c r="T242" i="1"/>
  <c r="AB79" i="1"/>
  <c r="U312" i="1"/>
  <c r="U78" i="1" s="1"/>
  <c r="AG70" i="1"/>
  <c r="T190" i="1"/>
  <c r="AL20" i="1"/>
  <c r="Z80" i="1"/>
  <c r="AI238" i="1"/>
  <c r="AD164" i="1"/>
  <c r="AH187" i="1"/>
  <c r="AG80" i="1"/>
  <c r="AE194" i="1"/>
  <c r="AD193" i="1"/>
  <c r="AJ70" i="1"/>
  <c r="X16" i="1"/>
  <c r="Z209" i="1"/>
  <c r="S168" i="1"/>
  <c r="AL313" i="1"/>
  <c r="AG315" i="1"/>
  <c r="X185" i="1"/>
  <c r="Y200" i="1"/>
  <c r="AH67" i="1"/>
  <c r="W192" i="1"/>
  <c r="AH81" i="1"/>
  <c r="R15" i="1"/>
  <c r="AI140" i="1"/>
  <c r="AL140" i="1"/>
  <c r="AI292" i="1"/>
  <c r="AB192" i="1"/>
  <c r="AG231" i="1"/>
  <c r="AF197" i="1"/>
  <c r="Z15" i="1"/>
  <c r="W25" i="1"/>
  <c r="U81" i="1"/>
  <c r="T183" i="1"/>
  <c r="AB232" i="1"/>
  <c r="AI5" i="1"/>
  <c r="AJ231" i="1"/>
  <c r="AJ57" i="1"/>
  <c r="AA193" i="1"/>
  <c r="V224" i="1"/>
  <c r="W66" i="1"/>
  <c r="AA77" i="1"/>
  <c r="X149" i="1"/>
  <c r="AI201" i="1"/>
  <c r="T314" i="1"/>
  <c r="V141" i="1"/>
  <c r="W68" i="1"/>
  <c r="X313" i="1"/>
  <c r="AG151" i="1"/>
  <c r="R182" i="1"/>
  <c r="U197" i="1"/>
  <c r="AF200" i="1"/>
  <c r="AB11" i="1"/>
  <c r="U292" i="1"/>
  <c r="AA312" i="1"/>
  <c r="AA78" i="1" s="1"/>
  <c r="V288" i="1"/>
  <c r="T201" i="1"/>
  <c r="AK197" i="1"/>
  <c r="X201" i="1"/>
  <c r="U224" i="1"/>
  <c r="AE181" i="1"/>
  <c r="T182" i="1"/>
  <c r="S9" i="1"/>
  <c r="Z57" i="1"/>
  <c r="AF180" i="1"/>
  <c r="W291" i="1"/>
  <c r="AA8" i="1"/>
  <c r="S151" i="1"/>
  <c r="AE180" i="1"/>
  <c r="AE140" i="1"/>
  <c r="Z66" i="1"/>
  <c r="W67" i="1"/>
  <c r="AA168" i="1"/>
  <c r="AK168" i="1"/>
  <c r="T231" i="1"/>
  <c r="AH238" i="1"/>
  <c r="V314" i="1"/>
  <c r="AE193" i="1"/>
  <c r="AB209" i="1"/>
  <c r="Z11" i="1"/>
  <c r="S314" i="1"/>
  <c r="AE57" i="1"/>
  <c r="AL231" i="1"/>
  <c r="AG164" i="1"/>
  <c r="AF194" i="1"/>
  <c r="T4" i="1"/>
  <c r="AA314" i="1"/>
  <c r="AL289" i="1"/>
  <c r="Z164" i="1"/>
  <c r="Z189" i="1"/>
  <c r="AD187" i="1"/>
  <c r="Y57" i="1"/>
  <c r="AA182" i="1"/>
  <c r="AE16" i="1"/>
  <c r="Z288" i="1"/>
  <c r="AA285" i="1"/>
  <c r="T57" i="1"/>
  <c r="AL215" i="1"/>
  <c r="R215" i="1"/>
  <c r="AD210" i="1"/>
  <c r="W213" i="1"/>
  <c r="W211" i="1" s="1"/>
  <c r="AA210" i="1"/>
  <c r="AJ215" i="1"/>
  <c r="V310" i="1"/>
  <c r="Y215" i="1"/>
  <c r="AD8" i="1"/>
  <c r="AL5" i="1"/>
  <c r="Z166" i="1"/>
  <c r="T83" i="1"/>
  <c r="AA291" i="1"/>
  <c r="W71" i="1"/>
  <c r="AI70" i="1"/>
  <c r="AF238" i="1"/>
  <c r="AF66" i="1"/>
  <c r="AE190" i="1"/>
  <c r="AJ232" i="1"/>
  <c r="Y16" i="1"/>
  <c r="AD292" i="1"/>
  <c r="AI313" i="1"/>
  <c r="V315" i="1"/>
  <c r="T164" i="1"/>
  <c r="AL185" i="1"/>
  <c r="Y196" i="1"/>
  <c r="AF5" i="1"/>
  <c r="U149" i="1"/>
  <c r="W11" i="1"/>
  <c r="AI66" i="1"/>
  <c r="W5" i="1"/>
  <c r="U69" i="1"/>
  <c r="AJ8" i="1"/>
  <c r="AK289" i="1"/>
  <c r="AK69" i="1"/>
  <c r="AG9" i="1"/>
  <c r="AI80" i="1"/>
  <c r="T315" i="1"/>
  <c r="AB242" i="1"/>
  <c r="R20" i="1"/>
  <c r="AJ242" i="1"/>
  <c r="AF67" i="1"/>
  <c r="W153" i="1"/>
  <c r="AI79" i="1"/>
  <c r="S83" i="1"/>
  <c r="W20" i="1"/>
  <c r="X71" i="1"/>
  <c r="Y189" i="1"/>
  <c r="Y187" i="1"/>
  <c r="AE79" i="1"/>
  <c r="AA9" i="1"/>
  <c r="AH77" i="1"/>
  <c r="R231" i="1"/>
  <c r="AJ209" i="1"/>
  <c r="T16" i="1"/>
  <c r="S72" i="1"/>
  <c r="AL312" i="1"/>
  <c r="AL78" i="1" s="1"/>
  <c r="AA80" i="1"/>
  <c r="AK242" i="1"/>
  <c r="AL242" i="1"/>
  <c r="AD69" i="1"/>
  <c r="AJ200" i="1"/>
  <c r="X153" i="1"/>
  <c r="AD289" i="1"/>
  <c r="V281" i="1"/>
  <c r="V192" i="1"/>
  <c r="Z5" i="1"/>
  <c r="AD231" i="1"/>
  <c r="W4" i="1"/>
  <c r="T79" i="1"/>
  <c r="AB8" i="1"/>
  <c r="W196" i="1"/>
  <c r="R8" i="1"/>
  <c r="Y79" i="1"/>
  <c r="AE292" i="1"/>
  <c r="AK72" i="1"/>
  <c r="W191" i="1"/>
  <c r="Z242" i="1"/>
  <c r="AE67" i="1"/>
  <c r="Z313" i="1"/>
  <c r="AE185" i="1"/>
  <c r="AD191" i="1"/>
  <c r="AJ139" i="1"/>
  <c r="AI197" i="1"/>
  <c r="AA83" i="1"/>
  <c r="AF209" i="1"/>
  <c r="X224" i="1"/>
  <c r="R315" i="1"/>
  <c r="Y191" i="1"/>
  <c r="U281" i="1"/>
  <c r="AG11" i="1"/>
  <c r="T189" i="1"/>
  <c r="AL72" i="1"/>
  <c r="W9" i="1"/>
  <c r="AB281" i="1"/>
  <c r="AK185" i="1"/>
  <c r="V193" i="1"/>
  <c r="R292" i="1"/>
  <c r="AE242" i="1"/>
  <c r="AA278" i="1"/>
  <c r="AD190" i="1"/>
  <c r="AL25" i="1"/>
  <c r="AJ196" i="1"/>
  <c r="AH68" i="1"/>
  <c r="U153" i="1"/>
  <c r="Y186" i="1"/>
  <c r="Z140" i="1"/>
  <c r="AG67" i="1"/>
  <c r="AJ166" i="1"/>
  <c r="AG200" i="1"/>
  <c r="AI315" i="1"/>
  <c r="AA190" i="1"/>
  <c r="AH186" i="1"/>
  <c r="Y149" i="1"/>
  <c r="W190" i="1"/>
  <c r="AB186" i="1"/>
  <c r="AI186" i="1"/>
  <c r="AE77" i="1"/>
  <c r="AL8" i="1"/>
  <c r="S149" i="1"/>
  <c r="Z183" i="1"/>
  <c r="AJ25" i="1"/>
  <c r="V313" i="1"/>
  <c r="AL81" i="1"/>
  <c r="R229" i="1"/>
  <c r="V67" i="1"/>
  <c r="AF11" i="1"/>
  <c r="V24" i="1"/>
  <c r="AF315" i="1"/>
  <c r="AI288" i="1"/>
  <c r="AB289" i="1"/>
  <c r="AF139" i="1"/>
  <c r="S153" i="1"/>
  <c r="S69" i="1"/>
  <c r="Z292" i="1"/>
  <c r="AA16" i="1"/>
  <c r="S5" i="1"/>
  <c r="AD312" i="1"/>
  <c r="AD78" i="1" s="1"/>
  <c r="AA197" i="1"/>
  <c r="R5" i="1"/>
  <c r="Y180" i="1"/>
  <c r="AE314" i="1"/>
  <c r="AB292" i="1"/>
  <c r="S313" i="1"/>
  <c r="AG209" i="1"/>
  <c r="AK8" i="1"/>
  <c r="AL314" i="1"/>
  <c r="S16" i="1"/>
  <c r="AJ285" i="1"/>
  <c r="S68" i="1"/>
  <c r="R153" i="1"/>
  <c r="AF232" i="1"/>
  <c r="S213" i="1"/>
  <c r="S211" i="1" s="1"/>
  <c r="AH210" i="1"/>
  <c r="R213" i="1"/>
  <c r="R211" i="1" s="1"/>
  <c r="S210" i="1"/>
  <c r="V213" i="1"/>
  <c r="V211" i="1" s="1"/>
  <c r="AF213" i="1"/>
  <c r="R210" i="1"/>
  <c r="X210" i="1"/>
  <c r="U310" i="1"/>
  <c r="U213" i="1"/>
  <c r="U211" i="1" s="1"/>
  <c r="S230" i="1"/>
  <c r="AG310" i="1"/>
  <c r="AL310" i="1"/>
  <c r="AI310" i="1"/>
  <c r="V230" i="1"/>
  <c r="AK210" i="1"/>
  <c r="AD230" i="1"/>
  <c r="AK230" i="1"/>
  <c r="W230" i="1"/>
  <c r="AH201" i="1"/>
  <c r="V229" i="1"/>
  <c r="AE224" i="1"/>
  <c r="AI8" i="1"/>
  <c r="AK141" i="1"/>
  <c r="U70" i="1"/>
  <c r="AG291" i="1"/>
  <c r="X66" i="1"/>
  <c r="AH242" i="1"/>
  <c r="U289" i="1"/>
  <c r="W80" i="1"/>
  <c r="U20" i="1"/>
  <c r="AA313" i="1"/>
  <c r="AE209" i="1"/>
  <c r="Y69" i="1"/>
  <c r="W200" i="1"/>
  <c r="R14" i="1"/>
  <c r="Z237" i="1"/>
  <c r="AL238" i="1"/>
  <c r="U68" i="1"/>
  <c r="W69" i="1"/>
  <c r="AI191" i="1"/>
  <c r="Z281" i="1"/>
  <c r="Z232" i="1"/>
  <c r="AL68" i="1"/>
  <c r="V68" i="1"/>
  <c r="V181" i="1"/>
  <c r="AA79" i="1"/>
  <c r="AL194" i="1"/>
  <c r="AI237" i="1"/>
  <c r="V71" i="1"/>
  <c r="AK193" i="1"/>
  <c r="R151" i="1"/>
  <c r="AB16" i="1"/>
  <c r="AG185" i="1"/>
  <c r="AB82" i="1"/>
  <c r="U237" i="1"/>
  <c r="AK24" i="1"/>
  <c r="Z72" i="1"/>
  <c r="AJ69" i="1"/>
  <c r="AH83" i="1"/>
  <c r="X285" i="1"/>
  <c r="AG8" i="1"/>
  <c r="X182" i="1"/>
  <c r="AF20" i="1"/>
  <c r="Y71" i="1"/>
  <c r="AA200" i="1"/>
  <c r="V80" i="1"/>
  <c r="AL71" i="1"/>
  <c r="AB80" i="1"/>
  <c r="Z278" i="1"/>
  <c r="AE9" i="1"/>
  <c r="V292" i="1"/>
  <c r="AE166" i="1"/>
  <c r="X191" i="1"/>
  <c r="AG191" i="1"/>
  <c r="AD278" i="1"/>
  <c r="R69" i="1"/>
  <c r="AK194" i="1"/>
  <c r="AE183" i="1"/>
  <c r="AD181" i="1"/>
  <c r="AL24" i="1"/>
  <c r="AJ20" i="1"/>
  <c r="V151" i="1"/>
  <c r="AE289" i="1"/>
  <c r="AK281" i="1"/>
  <c r="V72" i="1"/>
  <c r="R168" i="1"/>
  <c r="AH79" i="1"/>
  <c r="AH224" i="1"/>
  <c r="AA71" i="1"/>
  <c r="AA237" i="1"/>
  <c r="AF68" i="1"/>
  <c r="AH314" i="1"/>
  <c r="X83" i="1"/>
  <c r="AE231" i="1"/>
  <c r="U196" i="1"/>
  <c r="AH180" i="1"/>
  <c r="R180" i="1"/>
  <c r="AA14" i="1"/>
  <c r="AA4" i="1"/>
  <c r="S139" i="1"/>
  <c r="Y67" i="1"/>
  <c r="T153" i="1"/>
  <c r="AE192" i="1"/>
  <c r="AK285" i="1"/>
  <c r="AF313" i="1"/>
  <c r="AI285" i="1"/>
  <c r="AB229" i="1"/>
  <c r="AB4" i="1"/>
  <c r="AF312" i="1"/>
  <c r="AF78" i="1" s="1"/>
  <c r="AH151" i="1"/>
  <c r="AB312" i="1"/>
  <c r="AB78" i="1" s="1"/>
  <c r="S285" i="1"/>
  <c r="X25" i="1"/>
  <c r="X192" i="1"/>
  <c r="X232" i="1"/>
  <c r="V189" i="1"/>
  <c r="AG5" i="1"/>
  <c r="AD197" i="1"/>
  <c r="Y70" i="1"/>
  <c r="S278" i="1"/>
  <c r="AB191" i="1"/>
  <c r="AG139" i="1"/>
  <c r="AK187" i="1"/>
  <c r="AJ313" i="1"/>
  <c r="V197" i="1"/>
  <c r="AJ281" i="1"/>
  <c r="U140" i="1"/>
  <c r="AF80" i="1"/>
  <c r="AD288" i="1"/>
  <c r="X70" i="1"/>
  <c r="U71" i="1"/>
  <c r="AJ81" i="1"/>
  <c r="W238" i="1"/>
  <c r="T67" i="1"/>
  <c r="AE11" i="1"/>
  <c r="AK66" i="1"/>
  <c r="V5" i="1"/>
  <c r="AH153" i="1"/>
  <c r="AG81" i="1"/>
  <c r="Z185" i="1"/>
  <c r="W314" i="1"/>
  <c r="S185" i="1"/>
  <c r="AK81" i="1"/>
  <c r="R232" i="1"/>
  <c r="W139" i="1"/>
  <c r="AI57" i="1"/>
  <c r="Z70" i="1"/>
  <c r="AB187" i="1"/>
  <c r="S238" i="1"/>
  <c r="Y185" i="1"/>
  <c r="Z153" i="1"/>
  <c r="S201" i="1"/>
  <c r="S216" i="1" s="1"/>
  <c r="AG197" i="1"/>
  <c r="S15" i="1"/>
  <c r="Z20" i="1"/>
  <c r="AA188" i="1"/>
  <c r="AK57" i="1"/>
  <c r="AH181" i="1"/>
  <c r="AF192" i="1"/>
  <c r="Y82" i="1"/>
  <c r="U57" i="1"/>
  <c r="AL4" i="1"/>
  <c r="R201" i="1"/>
  <c r="R216" i="1" s="1"/>
  <c r="AH313" i="1"/>
  <c r="AF181" i="1"/>
  <c r="AJ210" i="1"/>
  <c r="AI215" i="1"/>
  <c r="AD310" i="1"/>
  <c r="W215" i="1"/>
  <c r="AB213" i="1"/>
  <c r="AB211" i="1" s="1"/>
  <c r="AE80" i="1"/>
  <c r="Z230" i="1"/>
  <c r="AB210" i="1"/>
  <c r="AB310" i="1"/>
  <c r="T215" i="1"/>
  <c r="X215" i="1"/>
  <c r="AJ310" i="1"/>
  <c r="W141" i="1"/>
  <c r="T288" i="1"/>
  <c r="R224" i="1"/>
  <c r="AB182" i="1"/>
  <c r="AG15" i="1"/>
  <c r="W289" i="1"/>
  <c r="AD196" i="1"/>
  <c r="AJ185" i="1"/>
  <c r="AG25" i="1"/>
  <c r="AE68" i="1"/>
  <c r="Z69" i="1"/>
  <c r="AA292" i="1"/>
  <c r="T187" i="1"/>
  <c r="U185" i="1"/>
  <c r="AI189" i="1"/>
  <c r="R285" i="1"/>
  <c r="W72" i="1"/>
  <c r="AE8" i="1"/>
  <c r="AG193" i="1"/>
  <c r="AD16" i="1"/>
  <c r="Z67" i="1"/>
  <c r="W14" i="1"/>
  <c r="AI181" i="1"/>
  <c r="AB69" i="1"/>
  <c r="U209" i="1"/>
  <c r="AJ183" i="1"/>
  <c r="T193" i="1"/>
  <c r="AF71" i="1"/>
  <c r="S181" i="1"/>
  <c r="AF16" i="1"/>
  <c r="T312" i="1"/>
  <c r="T78" i="1" s="1"/>
  <c r="AF288" i="1"/>
  <c r="AL139" i="1"/>
  <c r="AF193" i="1"/>
  <c r="S200" i="1"/>
  <c r="S8" i="1"/>
  <c r="AG224" i="1"/>
  <c r="Z182" i="1"/>
  <c r="U24" i="1"/>
  <c r="T14" i="1"/>
  <c r="S224" i="1"/>
  <c r="AA181" i="1"/>
  <c r="Y310" i="1"/>
  <c r="U288" i="1"/>
  <c r="T68" i="1"/>
  <c r="AA289" i="1"/>
  <c r="X292" i="1"/>
  <c r="AL292" i="1"/>
  <c r="AG238" i="1"/>
  <c r="U83" i="1"/>
  <c r="AH15" i="1"/>
  <c r="AH231" i="1"/>
  <c r="Y281" i="1"/>
  <c r="AH69" i="1"/>
  <c r="Y139" i="1"/>
  <c r="S281" i="1"/>
  <c r="AJ80" i="1"/>
  <c r="Z149" i="1"/>
  <c r="AL191" i="1"/>
  <c r="W237" i="1"/>
  <c r="AG232" i="1"/>
  <c r="U314" i="1"/>
  <c r="W231" i="1"/>
  <c r="AD168" i="1"/>
  <c r="AI200" i="1"/>
  <c r="S14" i="1"/>
  <c r="AJ141" i="1"/>
  <c r="X189" i="1"/>
  <c r="S11" i="1"/>
  <c r="W201" i="1"/>
  <c r="AE149" i="1"/>
  <c r="AB180" i="1"/>
  <c r="AE315" i="1"/>
  <c r="AF4" i="1"/>
  <c r="U67" i="1"/>
  <c r="Y25" i="1"/>
  <c r="S189" i="1"/>
  <c r="AB188" i="1"/>
  <c r="AB185" i="1"/>
  <c r="AB194" i="1"/>
  <c r="AH315" i="1"/>
  <c r="AL181" i="1"/>
  <c r="AD140" i="1"/>
  <c r="AG4" i="1"/>
  <c r="W168" i="1"/>
  <c r="V77" i="1"/>
  <c r="W77" i="1"/>
  <c r="AJ182" i="1"/>
  <c r="AB313" i="1"/>
  <c r="T238" i="1"/>
  <c r="AD15" i="1"/>
  <c r="T232" i="1"/>
  <c r="AA66" i="1"/>
  <c r="AK80" i="1"/>
  <c r="AK238" i="1"/>
  <c r="X166" i="1"/>
  <c r="Z139" i="1"/>
  <c r="AA25" i="1"/>
  <c r="S237" i="1"/>
  <c r="T151" i="1"/>
  <c r="Y314" i="1"/>
  <c r="AL67" i="1"/>
  <c r="U291" i="1"/>
  <c r="U194" i="1"/>
  <c r="U168" i="1"/>
  <c r="AK79" i="1"/>
  <c r="AB153" i="1"/>
  <c r="AJ201" i="1"/>
  <c r="T285" i="1"/>
  <c r="V232" i="1"/>
  <c r="Z314" i="1"/>
  <c r="Y232" i="1"/>
  <c r="V312" i="1"/>
  <c r="V78" i="1" s="1"/>
  <c r="V20" i="1"/>
  <c r="V201" i="1"/>
  <c r="V216" i="1" s="1"/>
  <c r="AE14" i="1"/>
  <c r="AH20" i="1"/>
  <c r="AE278" i="1"/>
  <c r="T292" i="1"/>
  <c r="AG314" i="1"/>
  <c r="AD67" i="1"/>
  <c r="R11" i="1"/>
  <c r="AI314" i="1"/>
  <c r="AD80" i="1"/>
  <c r="S70" i="1"/>
  <c r="AI312" i="1"/>
  <c r="AI78" i="1" s="1"/>
  <c r="Z82" i="1"/>
  <c r="AB140" i="1"/>
  <c r="W194" i="1"/>
  <c r="U193" i="1"/>
  <c r="AL189" i="1"/>
  <c r="T149" i="1"/>
  <c r="AI15" i="1"/>
  <c r="Y289" i="1"/>
  <c r="AF285" i="1"/>
  <c r="AE24" i="1"/>
  <c r="AD281" i="1"/>
  <c r="AL224" i="1"/>
  <c r="AK213" i="1"/>
  <c r="AK211" i="1" s="1"/>
  <c r="AB215" i="1"/>
  <c r="T213" i="1"/>
  <c r="T211" i="1" s="1"/>
  <c r="AD213" i="1"/>
  <c r="AE213" i="1"/>
  <c r="AK310" i="1"/>
  <c r="U230" i="1"/>
  <c r="X230" i="1"/>
  <c r="X278" i="1"/>
  <c r="U285" i="1"/>
  <c r="AF291" i="1"/>
  <c r="AA151" i="1"/>
  <c r="V83" i="1"/>
  <c r="Y224" i="1"/>
  <c r="AJ140" i="1"/>
  <c r="AK237" i="1"/>
  <c r="R164" i="1"/>
  <c r="AL79" i="1"/>
  <c r="Z312" i="1"/>
  <c r="Z78" i="1" s="1"/>
  <c r="AG20" i="1"/>
  <c r="AB9" i="1"/>
  <c r="T168" i="1"/>
  <c r="S191" i="1"/>
  <c r="AH278" i="1"/>
  <c r="AJ66" i="1"/>
  <c r="V183" i="1"/>
  <c r="Z68" i="1"/>
  <c r="Z188" i="1"/>
  <c r="AJ312" i="1"/>
  <c r="AJ78" i="1" s="1"/>
  <c r="AL196" i="1"/>
  <c r="W242" i="1"/>
  <c r="AJ164" i="1"/>
  <c r="AG180" i="1"/>
  <c r="AA20" i="1"/>
  <c r="AJ24" i="1"/>
  <c r="Z79" i="1"/>
  <c r="AA315" i="1"/>
  <c r="AA68" i="1"/>
  <c r="AI194" i="1"/>
  <c r="AB288" i="1"/>
  <c r="AH312" i="1"/>
  <c r="AH78" i="1" s="1"/>
  <c r="AB77" i="1"/>
  <c r="T291" i="1"/>
  <c r="Y237" i="1"/>
  <c r="AE182" i="1"/>
  <c r="S164" i="1"/>
  <c r="AF72" i="1"/>
  <c r="AG187" i="1"/>
  <c r="AE196" i="1"/>
  <c r="Z193" i="1"/>
  <c r="AB151" i="1"/>
  <c r="AI193" i="1"/>
  <c r="Y4" i="1"/>
  <c r="Y278" i="1"/>
  <c r="R190" i="1"/>
  <c r="X186" i="1"/>
  <c r="AI190" i="1"/>
  <c r="AG181" i="1"/>
  <c r="AB193" i="1"/>
  <c r="AJ315" i="1"/>
  <c r="AJ278" i="1"/>
  <c r="AK288" i="1"/>
  <c r="AD200" i="1"/>
  <c r="T289" i="1"/>
  <c r="U183" i="1"/>
  <c r="X79" i="1"/>
  <c r="S315" i="1"/>
  <c r="AI209" i="1"/>
  <c r="S79" i="1"/>
  <c r="AK151" i="1"/>
  <c r="AL237" i="1"/>
  <c r="W164" i="1"/>
  <c r="Y209" i="1"/>
  <c r="AB20" i="1"/>
  <c r="AH194" i="1"/>
  <c r="AH8" i="1"/>
  <c r="R193" i="1"/>
  <c r="W193" i="1"/>
  <c r="AH182" i="1"/>
  <c r="AL281" i="1"/>
  <c r="Y229" i="1"/>
  <c r="Y230" i="1"/>
  <c r="V289" i="1"/>
  <c r="W189" i="1"/>
  <c r="AA70" i="1"/>
  <c r="AD70" i="1"/>
  <c r="AJ83" i="1"/>
  <c r="AH189" i="1"/>
  <c r="V16" i="1"/>
  <c r="AG140" i="1"/>
  <c r="V196" i="1"/>
  <c r="R4" i="1"/>
  <c r="V82" i="1"/>
  <c r="AD81" i="1"/>
  <c r="AD9" i="1"/>
  <c r="AE189" i="1"/>
  <c r="AI291" i="1"/>
  <c r="S67" i="1"/>
  <c r="Z83" i="1"/>
  <c r="V182" i="1"/>
  <c r="AH192" i="1"/>
  <c r="S24" i="1"/>
  <c r="AG168" i="1"/>
  <c r="AI81" i="1"/>
  <c r="X151" i="1"/>
  <c r="X188" i="1"/>
  <c r="AI77" i="1"/>
  <c r="R72" i="1"/>
  <c r="AA180" i="1"/>
  <c r="W183" i="1"/>
  <c r="X57" i="1"/>
  <c r="W151" i="1"/>
  <c r="AE151" i="1"/>
  <c r="S188" i="1"/>
  <c r="U232" i="1"/>
  <c r="AL153" i="1"/>
  <c r="T194" i="1"/>
  <c r="S193" i="1"/>
  <c r="T196" i="1"/>
  <c r="AD313" i="1"/>
  <c r="AB285" i="1"/>
  <c r="R166" i="1"/>
  <c r="V164" i="1"/>
  <c r="AE232" i="1"/>
  <c r="AJ67" i="1"/>
  <c r="AK313" i="1"/>
  <c r="AJ82" i="1"/>
  <c r="V15" i="1"/>
  <c r="V237" i="1"/>
  <c r="AF81" i="1"/>
  <c r="W140" i="1"/>
  <c r="S197" i="1"/>
  <c r="W187" i="1"/>
  <c r="R66" i="1"/>
  <c r="Y77" i="1"/>
  <c r="V149" i="1"/>
  <c r="AI83" i="1"/>
  <c r="AF231" i="1"/>
  <c r="W15" i="1"/>
  <c r="U207" i="1"/>
  <c r="AL70" i="1"/>
  <c r="R281" i="1"/>
  <c r="AF140" i="1"/>
  <c r="R44" i="1"/>
  <c r="Y153" i="1"/>
  <c r="AA281" i="1"/>
  <c r="AI68" i="1"/>
  <c r="AJ314" i="1"/>
  <c r="AD201" i="1"/>
  <c r="AD151" i="1"/>
  <c r="T82" i="1"/>
  <c r="V194" i="1"/>
  <c r="AI60" i="1"/>
  <c r="AB67" i="1"/>
  <c r="Y242" i="1"/>
  <c r="T20" i="1"/>
  <c r="Z181" i="1"/>
  <c r="Z168" i="1"/>
  <c r="S289" i="1"/>
  <c r="T180" i="1"/>
  <c r="AK183" i="1"/>
  <c r="AK149" i="1"/>
  <c r="AG288" i="1"/>
  <c r="U5" i="1"/>
  <c r="AJ4" i="1"/>
  <c r="X314" i="1"/>
  <c r="AH209" i="1"/>
  <c r="AL197" i="1"/>
  <c r="W209" i="1"/>
  <c r="AF189" i="1"/>
  <c r="X81" i="1"/>
  <c r="Z192" i="1"/>
  <c r="Z44" i="1"/>
  <c r="AF82" i="1"/>
  <c r="Y181" i="1"/>
  <c r="W16" i="1"/>
  <c r="AD77" i="1"/>
  <c r="AD25" i="1"/>
  <c r="AD14" i="1"/>
  <c r="U4" i="1"/>
  <c r="Y166" i="1"/>
  <c r="AB5" i="1"/>
  <c r="R197" i="1"/>
  <c r="AK188" i="1"/>
  <c r="AE201" i="1"/>
  <c r="AK314" i="1"/>
  <c r="AE81" i="1"/>
  <c r="ZY9" i="4"/>
  <c r="ZY8" i="4"/>
  <c r="TE9" i="4"/>
  <c r="TE8" i="4"/>
  <c r="AOI9" i="4"/>
  <c r="AOI8" i="4"/>
  <c r="HI9" i="4"/>
  <c r="HI8" i="4"/>
  <c r="V96" i="1" s="1"/>
  <c r="KS9" i="4"/>
  <c r="KS8" i="4"/>
  <c r="U141" i="1"/>
  <c r="AH285" i="1"/>
  <c r="AF141" i="1"/>
  <c r="AA227" i="1"/>
  <c r="W45" i="1"/>
  <c r="AK174" i="1"/>
  <c r="X80" i="1"/>
  <c r="X183" i="1"/>
  <c r="AD237" i="1"/>
  <c r="U151" i="1"/>
  <c r="Y42" i="1"/>
  <c r="AE188" i="1"/>
  <c r="X180" i="1"/>
  <c r="AI94" i="1"/>
  <c r="AK315" i="1"/>
  <c r="AI207" i="1"/>
  <c r="AK190" i="1"/>
  <c r="W197" i="1"/>
  <c r="AD290" i="1"/>
  <c r="X140" i="1"/>
  <c r="U139" i="1"/>
  <c r="U52" i="1"/>
  <c r="AJ72" i="1"/>
  <c r="AA125" i="1"/>
  <c r="AF14" i="1"/>
  <c r="AD118" i="1"/>
  <c r="AI166" i="1"/>
  <c r="U123" i="1"/>
  <c r="AG285" i="1"/>
  <c r="X133" i="1"/>
  <c r="AL206" i="1"/>
  <c r="AE40" i="1"/>
  <c r="V57" i="1"/>
  <c r="Y188" i="1"/>
  <c r="AG278" i="1"/>
  <c r="AG12" i="1"/>
  <c r="Z194" i="1"/>
  <c r="Z113" i="1"/>
  <c r="AI177" i="1"/>
  <c r="AA140" i="1"/>
  <c r="R134" i="1"/>
  <c r="AH57" i="1"/>
  <c r="AI253" i="1"/>
  <c r="AI24" i="1"/>
  <c r="V274" i="1"/>
  <c r="V11" i="1"/>
  <c r="AG290" i="1"/>
  <c r="R312" i="1"/>
  <c r="R78" i="1" s="1"/>
  <c r="AH290" i="1"/>
  <c r="AG186" i="1"/>
  <c r="AH188" i="1"/>
  <c r="AH244" i="1"/>
  <c r="R237" i="1"/>
  <c r="AE191" i="1"/>
  <c r="AG174" i="1"/>
  <c r="AB49" i="1"/>
  <c r="AG313" i="1"/>
  <c r="W133" i="1"/>
  <c r="AB189" i="1"/>
  <c r="AA67" i="1"/>
  <c r="YG9" i="4"/>
  <c r="YG8" i="4"/>
  <c r="AC142" i="1" s="1"/>
  <c r="AK164" i="1"/>
  <c r="AB68" i="1"/>
  <c r="AE293" i="1"/>
  <c r="AF57" i="1"/>
  <c r="V185" i="1"/>
  <c r="AK135" i="1"/>
  <c r="AI224" i="1"/>
  <c r="S71" i="1"/>
  <c r="R242" i="1"/>
  <c r="AB149" i="1"/>
  <c r="AK9" i="1"/>
  <c r="T125" i="1"/>
  <c r="R301" i="1"/>
  <c r="X45" i="1"/>
  <c r="AB39" i="1"/>
  <c r="X42" i="1"/>
  <c r="AL89" i="1"/>
  <c r="S128" i="1"/>
  <c r="AB173" i="1"/>
  <c r="X274" i="1"/>
  <c r="AA208" i="1"/>
  <c r="T283" i="1"/>
  <c r="AI151" i="1"/>
  <c r="AH136" i="1"/>
  <c r="AD149" i="1"/>
  <c r="AA191" i="1"/>
  <c r="T70" i="1"/>
  <c r="AD4" i="1"/>
  <c r="AK153" i="1"/>
  <c r="V56" i="1"/>
  <c r="V291" i="1"/>
  <c r="V113" i="1"/>
  <c r="AA209" i="1"/>
  <c r="AB163" i="1"/>
  <c r="X77" i="1"/>
  <c r="Z170" i="1"/>
  <c r="AK14" i="1"/>
  <c r="AA89" i="1"/>
  <c r="AH128" i="1"/>
  <c r="U313" i="1"/>
  <c r="V152" i="1"/>
  <c r="AL85" i="1"/>
  <c r="AA196" i="1"/>
  <c r="U228" i="1"/>
  <c r="Y88" i="1"/>
  <c r="R238" i="1"/>
  <c r="AH253" i="1"/>
  <c r="AK124" i="1"/>
  <c r="S272" i="1"/>
  <c r="U187" i="1"/>
  <c r="S166" i="1"/>
  <c r="X194" i="1"/>
  <c r="T80" i="1"/>
  <c r="AB291" i="1"/>
  <c r="AK133" i="1"/>
  <c r="AI50" i="1"/>
  <c r="AL28" i="1"/>
  <c r="AJ128" i="1"/>
  <c r="Y132" i="1"/>
  <c r="X56" i="1"/>
  <c r="AD100" i="1"/>
  <c r="AA58" i="1"/>
  <c r="Z120" i="1"/>
  <c r="Y45" i="1"/>
  <c r="X129" i="1"/>
  <c r="U136" i="1"/>
  <c r="AA164" i="1"/>
  <c r="AGS9" i="4"/>
  <c r="AGS8" i="4"/>
  <c r="AC290" i="1" s="1"/>
  <c r="R192" i="1"/>
  <c r="AC272" i="1"/>
  <c r="U242" i="1"/>
  <c r="W81" i="1"/>
  <c r="AB183" i="1"/>
  <c r="AH268" i="1"/>
  <c r="V260" i="1"/>
  <c r="AD209" i="1"/>
  <c r="AB129" i="1"/>
  <c r="AH86" i="1"/>
  <c r="R191" i="1"/>
  <c r="AA15" i="1"/>
  <c r="AG129" i="1"/>
  <c r="U303" i="1"/>
  <c r="AC194" i="1"/>
  <c r="W82" i="1"/>
  <c r="AE281" i="1"/>
  <c r="U300" i="1"/>
  <c r="AB25" i="1"/>
  <c r="R194" i="1"/>
  <c r="AJ84" i="1"/>
  <c r="AK13" i="1"/>
  <c r="AE197" i="1"/>
  <c r="Z4" i="1"/>
  <c r="AA130" i="1"/>
  <c r="AB94" i="1"/>
  <c r="AI114" i="1"/>
  <c r="AD95" i="1"/>
  <c r="AJ71" i="1"/>
  <c r="S44" i="1"/>
  <c r="Z201" i="1"/>
  <c r="T10" i="1"/>
  <c r="S121" i="1"/>
  <c r="AL100" i="1"/>
  <c r="AI290" i="1"/>
  <c r="Z65" i="1"/>
  <c r="AD205" i="1"/>
  <c r="Y172" i="1"/>
  <c r="AL298" i="1"/>
  <c r="AB317" i="1"/>
  <c r="AF52" i="1"/>
  <c r="AC261" i="1"/>
  <c r="AB48" i="1"/>
  <c r="U305" i="1"/>
  <c r="S38" i="1"/>
  <c r="R110" i="1"/>
  <c r="AE17" i="1"/>
  <c r="AG38" i="1"/>
  <c r="Y18" i="1"/>
  <c r="AE282" i="1"/>
  <c r="X11" i="1"/>
  <c r="W120" i="1"/>
  <c r="AH157" i="1"/>
  <c r="AG183" i="1"/>
  <c r="AE313" i="1"/>
  <c r="AJ319" i="1"/>
  <c r="X107" i="1"/>
  <c r="AF69" i="1"/>
  <c r="Y140" i="1"/>
  <c r="U25" i="1"/>
  <c r="AG68" i="1"/>
  <c r="AA149" i="1"/>
  <c r="AB196" i="1"/>
  <c r="V69" i="1"/>
  <c r="AH72" i="1"/>
  <c r="T197" i="1"/>
  <c r="AG321" i="1"/>
  <c r="AB14" i="1"/>
  <c r="AL166" i="1"/>
  <c r="X112" i="1"/>
  <c r="AD158" i="1"/>
  <c r="AG35" i="1"/>
  <c r="AJ126" i="1"/>
  <c r="AK282" i="1"/>
  <c r="W188" i="1"/>
  <c r="W166" i="1"/>
  <c r="S77" i="1"/>
  <c r="AI130" i="1"/>
  <c r="AK180" i="1"/>
  <c r="V144" i="1"/>
  <c r="V206" i="1"/>
  <c r="W198" i="1"/>
  <c r="Z105" i="1"/>
  <c r="Y85" i="1"/>
  <c r="AG49" i="1"/>
  <c r="AA240" i="1"/>
  <c r="R59" i="1"/>
  <c r="AK77" i="1"/>
  <c r="Y104" i="1"/>
  <c r="AH319" i="1"/>
  <c r="X51" i="1"/>
  <c r="Z40" i="1"/>
  <c r="AL66" i="1"/>
  <c r="Y53" i="1"/>
  <c r="W92" i="1"/>
  <c r="AJ90" i="1"/>
  <c r="S62" i="1"/>
  <c r="S284" i="1"/>
  <c r="AH92" i="1"/>
  <c r="AF90" i="1"/>
  <c r="AE92" i="1"/>
  <c r="AI91" i="1"/>
  <c r="X92" i="1"/>
  <c r="AJ91" i="1"/>
  <c r="AL90" i="1"/>
  <c r="W62" i="1"/>
  <c r="V91" i="1"/>
  <c r="AB61" i="1"/>
  <c r="S90" i="1"/>
  <c r="AH90" i="1"/>
  <c r="X91" i="1"/>
  <c r="AH91" i="1"/>
  <c r="Y90" i="1"/>
  <c r="AH7" i="1" l="1"/>
  <c r="U239" i="1"/>
  <c r="AH203" i="1"/>
  <c r="W28" i="1"/>
  <c r="AC16" i="1"/>
  <c r="Z36" i="1"/>
  <c r="Z63" i="1"/>
  <c r="AA298" i="1"/>
  <c r="AC277" i="1"/>
  <c r="W277" i="1"/>
  <c r="AI143" i="1"/>
  <c r="Y158" i="1"/>
  <c r="AJ294" i="1"/>
  <c r="R259" i="1"/>
  <c r="AL35" i="1"/>
  <c r="AD137" i="1"/>
  <c r="AB259" i="1"/>
  <c r="AK7" i="1"/>
  <c r="AC27" i="1"/>
  <c r="AI154" i="1"/>
  <c r="T31" i="1"/>
  <c r="U104" i="1"/>
  <c r="Z74" i="1"/>
  <c r="R322" i="1"/>
  <c r="S158" i="1"/>
  <c r="AD17" i="1"/>
  <c r="AL255" i="1"/>
  <c r="AL120" i="1"/>
  <c r="AJ173" i="1"/>
  <c r="AI270" i="1"/>
  <c r="AI49" i="1"/>
  <c r="AD86" i="1"/>
  <c r="AJ132" i="1"/>
  <c r="AG23" i="1"/>
  <c r="AC42" i="1"/>
  <c r="V137" i="1"/>
  <c r="W21" i="1"/>
  <c r="AI41" i="1"/>
  <c r="AA132" i="1"/>
  <c r="AA162" i="1"/>
  <c r="AL256" i="1"/>
  <c r="V270" i="1"/>
  <c r="X248" i="1"/>
  <c r="AC8" i="1"/>
  <c r="T296" i="1"/>
  <c r="AB13" i="1"/>
  <c r="Z108" i="1"/>
  <c r="AH257" i="1"/>
  <c r="Y293" i="1"/>
  <c r="AH214" i="1"/>
  <c r="Y21" i="1"/>
  <c r="AF157" i="1"/>
  <c r="X293" i="1"/>
  <c r="S100" i="1"/>
  <c r="AL311" i="1"/>
  <c r="AH118" i="1"/>
  <c r="R208" i="1"/>
  <c r="AD266" i="1"/>
  <c r="R240" i="1"/>
  <c r="AI304" i="1"/>
  <c r="AA244" i="1"/>
  <c r="S88" i="1"/>
  <c r="AC131" i="1"/>
  <c r="AL38" i="1"/>
  <c r="V42" i="1"/>
  <c r="AH306" i="1"/>
  <c r="AL299" i="1"/>
  <c r="AC249" i="1"/>
  <c r="T311" i="1"/>
  <c r="U311" i="1"/>
  <c r="AF233" i="1"/>
  <c r="AI33" i="1"/>
  <c r="AK246" i="1"/>
  <c r="R235" i="1"/>
  <c r="AF117" i="1"/>
  <c r="AH250" i="1"/>
  <c r="T284" i="1"/>
  <c r="AK176" i="1"/>
  <c r="AB279" i="1"/>
  <c r="AB280" i="1" s="1"/>
  <c r="AF198" i="1"/>
  <c r="AH241" i="1"/>
  <c r="S12" i="1"/>
  <c r="AI134" i="1"/>
  <c r="AB85" i="1"/>
  <c r="AF55" i="1"/>
  <c r="AK47" i="1"/>
  <c r="Y22" i="1"/>
  <c r="AE132" i="1"/>
  <c r="AA228" i="1"/>
  <c r="U244" i="1"/>
  <c r="AI174" i="1"/>
  <c r="AK110" i="1"/>
  <c r="AC44" i="1"/>
  <c r="Z89" i="1"/>
  <c r="X125" i="1"/>
  <c r="AG54" i="1"/>
  <c r="X44" i="1"/>
  <c r="T293" i="1"/>
  <c r="AE198" i="1"/>
  <c r="AB283" i="1"/>
  <c r="T258" i="1"/>
  <c r="AB73" i="1"/>
  <c r="S265" i="1"/>
  <c r="U219" i="1"/>
  <c r="X199" i="1"/>
  <c r="AA198" i="1"/>
  <c r="V84" i="1"/>
  <c r="AH14" i="1"/>
  <c r="R207" i="1"/>
  <c r="AJ32" i="1"/>
  <c r="Y277" i="1"/>
  <c r="Y305" i="1"/>
  <c r="AG53" i="1"/>
  <c r="R177" i="1"/>
  <c r="R120" i="1"/>
  <c r="AK130" i="1"/>
  <c r="Z32" i="1"/>
  <c r="AJ162" i="1"/>
  <c r="S96" i="1"/>
  <c r="U37" i="1"/>
  <c r="AJ154" i="1"/>
  <c r="AD43" i="1"/>
  <c r="AL45" i="1"/>
  <c r="T172" i="1"/>
  <c r="AL13" i="1"/>
  <c r="V142" i="1"/>
  <c r="Z206" i="1"/>
  <c r="V300" i="1"/>
  <c r="Z267" i="1"/>
  <c r="AI198" i="1"/>
  <c r="AH133" i="1"/>
  <c r="X259" i="1"/>
  <c r="W125" i="1"/>
  <c r="AH132" i="1"/>
  <c r="X326" i="1"/>
  <c r="Y246" i="1"/>
  <c r="AC235" i="1"/>
  <c r="AA248" i="1"/>
  <c r="AJ248" i="1"/>
  <c r="V279" i="1"/>
  <c r="V280" i="1" s="1"/>
  <c r="AH119" i="1"/>
  <c r="AF61" i="1"/>
  <c r="AK62" i="1"/>
  <c r="R304" i="1"/>
  <c r="V111" i="1"/>
  <c r="AK227" i="1"/>
  <c r="AD36" i="1"/>
  <c r="T18" i="1"/>
  <c r="AH102" i="1"/>
  <c r="AH267" i="1"/>
  <c r="AD257" i="1"/>
  <c r="W132" i="1"/>
  <c r="S17" i="1"/>
  <c r="AG320" i="1"/>
  <c r="AA40" i="1"/>
  <c r="U28" i="1"/>
  <c r="AB95" i="1"/>
  <c r="T156" i="1"/>
  <c r="AE130" i="1"/>
  <c r="R17" i="1"/>
  <c r="X73" i="1"/>
  <c r="U175" i="1"/>
  <c r="AH271" i="1"/>
  <c r="AA283" i="1"/>
  <c r="V98" i="1"/>
  <c r="Z244" i="1"/>
  <c r="W208" i="1"/>
  <c r="R65" i="1"/>
  <c r="AH171" i="1"/>
  <c r="T207" i="1"/>
  <c r="X264" i="1"/>
  <c r="R163" i="1"/>
  <c r="X35" i="1"/>
  <c r="U63" i="1"/>
  <c r="AG266" i="1"/>
  <c r="AH293" i="1"/>
  <c r="Y260" i="1"/>
  <c r="AG264" i="1"/>
  <c r="Z125" i="1"/>
  <c r="V29" i="1"/>
  <c r="Y99" i="1"/>
  <c r="AD300" i="1"/>
  <c r="AK75" i="1"/>
  <c r="Z198" i="1"/>
  <c r="X76" i="1"/>
  <c r="AA276" i="1"/>
  <c r="AF222" i="1"/>
  <c r="AG84" i="1"/>
  <c r="W227" i="1"/>
  <c r="AK58" i="1"/>
  <c r="W55" i="1"/>
  <c r="Y160" i="1"/>
  <c r="AJ274" i="1"/>
  <c r="S152" i="1"/>
  <c r="AE276" i="1"/>
  <c r="U254" i="1"/>
  <c r="AB97" i="1"/>
  <c r="U245" i="1"/>
  <c r="W247" i="1"/>
  <c r="AC218" i="1"/>
  <c r="Y252" i="1"/>
  <c r="X176" i="1"/>
  <c r="T61" i="1"/>
  <c r="AK325" i="1"/>
  <c r="X62" i="1"/>
  <c r="AK84" i="1"/>
  <c r="AH98" i="1"/>
  <c r="X87" i="1"/>
  <c r="AC173" i="1"/>
  <c r="AB22" i="1"/>
  <c r="S256" i="1"/>
  <c r="AF274" i="1"/>
  <c r="U319" i="1"/>
  <c r="AC208" i="1"/>
  <c r="Z56" i="1"/>
  <c r="AB298" i="1"/>
  <c r="AI74" i="1"/>
  <c r="AB46" i="1"/>
  <c r="AC296" i="1"/>
  <c r="AF286" i="1"/>
  <c r="W308" i="1"/>
  <c r="R136" i="1"/>
  <c r="AE158" i="1"/>
  <c r="X206" i="1"/>
  <c r="S290" i="1"/>
  <c r="V174" i="1"/>
  <c r="AK49" i="1"/>
  <c r="R127" i="1"/>
  <c r="AF32" i="1"/>
  <c r="V36" i="1"/>
  <c r="AA107" i="1"/>
  <c r="AE266" i="1"/>
  <c r="T41" i="1"/>
  <c r="AC63" i="1"/>
  <c r="U318" i="1"/>
  <c r="AK214" i="1"/>
  <c r="AG98" i="1"/>
  <c r="AB54" i="1"/>
  <c r="AI300" i="1"/>
  <c r="AI170" i="1"/>
  <c r="AH16" i="1"/>
  <c r="V127" i="1"/>
  <c r="AF295" i="1"/>
  <c r="Z222" i="1"/>
  <c r="AD208" i="1"/>
  <c r="AA304" i="1"/>
  <c r="AF109" i="1"/>
  <c r="AA258" i="1"/>
  <c r="AB131" i="1"/>
  <c r="X34" i="1"/>
  <c r="S84" i="1"/>
  <c r="AH163" i="1"/>
  <c r="Y47" i="1"/>
  <c r="AG135" i="1"/>
  <c r="AI65" i="1"/>
  <c r="AC85" i="1"/>
  <c r="T308" i="1"/>
  <c r="AC155" i="1"/>
  <c r="AH259" i="1"/>
  <c r="AE295" i="1"/>
  <c r="AC303" i="1"/>
  <c r="V304" i="1"/>
  <c r="AG234" i="1"/>
  <c r="Y247" i="1"/>
  <c r="Z179" i="1"/>
  <c r="AL33" i="1"/>
  <c r="AC275" i="1"/>
  <c r="AL252" i="1"/>
  <c r="AJ202" i="1"/>
  <c r="AG217" i="1"/>
  <c r="AE97" i="1"/>
  <c r="AF327" i="1"/>
  <c r="AD212" i="1"/>
  <c r="AA284" i="1"/>
  <c r="Y325" i="1"/>
  <c r="V92" i="1"/>
  <c r="AC254" i="1"/>
  <c r="AC75" i="1"/>
  <c r="U112" i="1"/>
  <c r="AH35" i="1"/>
  <c r="AD265" i="1"/>
  <c r="V204" i="1"/>
  <c r="AG261" i="1"/>
  <c r="AB34" i="1"/>
  <c r="AI106" i="1"/>
  <c r="AE30" i="1"/>
  <c r="AC318" i="1"/>
  <c r="AF299" i="1"/>
  <c r="V93" i="1"/>
  <c r="X255" i="1"/>
  <c r="AL30" i="1"/>
  <c r="AD130" i="1"/>
  <c r="V102" i="1"/>
  <c r="T86" i="1"/>
  <c r="AF204" i="1"/>
  <c r="T84" i="1"/>
  <c r="W159" i="1"/>
  <c r="AF105" i="1"/>
  <c r="AB84" i="1"/>
  <c r="R214" i="1"/>
  <c r="U241" i="1"/>
  <c r="AC224" i="1"/>
  <c r="AK65" i="1"/>
  <c r="R300" i="1"/>
  <c r="AH198" i="1"/>
  <c r="AD174" i="1"/>
  <c r="AG95" i="1"/>
  <c r="AL322" i="1"/>
  <c r="AH116" i="1"/>
  <c r="U59" i="1"/>
  <c r="Z138" i="1"/>
  <c r="AE118" i="1"/>
  <c r="Z152" i="1"/>
  <c r="Z47" i="1"/>
  <c r="AJ14" i="1"/>
  <c r="AG299" i="1"/>
  <c r="AK304" i="1"/>
  <c r="AK108" i="1"/>
  <c r="AK261" i="1"/>
  <c r="AI219" i="1"/>
  <c r="AC74" i="1"/>
  <c r="AC312" i="1"/>
  <c r="AC78" i="1" s="1"/>
  <c r="AE106" i="1"/>
  <c r="AL276" i="1"/>
  <c r="Y48" i="1"/>
  <c r="AH227" i="1"/>
  <c r="Y308" i="1"/>
  <c r="AI38" i="1"/>
  <c r="T117" i="1"/>
  <c r="AI258" i="1"/>
  <c r="AI309" i="1"/>
  <c r="AK323" i="1"/>
  <c r="AA309" i="1"/>
  <c r="T275" i="1"/>
  <c r="AG235" i="1"/>
  <c r="AB311" i="1"/>
  <c r="S250" i="1"/>
  <c r="AG326" i="1"/>
  <c r="AC279" i="1"/>
  <c r="X131" i="1"/>
  <c r="AG93" i="1"/>
  <c r="W122" i="1"/>
  <c r="AK44" i="1"/>
  <c r="X134" i="1"/>
  <c r="AK277" i="1"/>
  <c r="AE102" i="1"/>
  <c r="W65" i="1"/>
  <c r="AE303" i="1"/>
  <c r="AC56" i="1"/>
  <c r="T17" i="1"/>
  <c r="T274" i="1"/>
  <c r="AK114" i="1"/>
  <c r="AC7" i="1"/>
  <c r="AI303" i="1"/>
  <c r="AK116" i="1"/>
  <c r="Y49" i="1"/>
  <c r="AC128" i="1"/>
  <c r="T199" i="1"/>
  <c r="AI108" i="1"/>
  <c r="U286" i="1"/>
  <c r="AA59" i="1"/>
  <c r="R58" i="1"/>
  <c r="S205" i="1"/>
  <c r="S207" i="1"/>
  <c r="AH26" i="1"/>
  <c r="V21" i="1"/>
  <c r="AA55" i="1"/>
  <c r="W273" i="1"/>
  <c r="V47" i="1"/>
  <c r="Y266" i="1"/>
  <c r="AJ122" i="1"/>
  <c r="Z276" i="1"/>
  <c r="AC236" i="1"/>
  <c r="AF283" i="1"/>
  <c r="X32" i="1"/>
  <c r="R105" i="1"/>
  <c r="T13" i="1"/>
  <c r="AE142" i="1"/>
  <c r="AC88" i="1"/>
  <c r="AK51" i="1"/>
  <c r="W117" i="1"/>
  <c r="AC198" i="1"/>
  <c r="T116" i="1"/>
  <c r="W131" i="1"/>
  <c r="U294" i="1"/>
  <c r="S264" i="1"/>
  <c r="AC123" i="1"/>
  <c r="AC120" i="1"/>
  <c r="Y63" i="1"/>
  <c r="AC250" i="1"/>
  <c r="Y309" i="1"/>
  <c r="S252" i="1"/>
  <c r="Z309" i="1"/>
  <c r="AK217" i="1"/>
  <c r="AC248" i="1"/>
  <c r="AB222" i="1"/>
  <c r="W254" i="1"/>
  <c r="AI176" i="1"/>
  <c r="AA61" i="1"/>
  <c r="V90" i="1"/>
  <c r="AC255" i="1"/>
  <c r="W319" i="1"/>
  <c r="Y199" i="1"/>
  <c r="AG271" i="1"/>
  <c r="Y17" i="1"/>
  <c r="AC21" i="1"/>
  <c r="AE239" i="1"/>
  <c r="AH27" i="1"/>
  <c r="AG74" i="1"/>
  <c r="AB52" i="1"/>
  <c r="AL261" i="1"/>
  <c r="AA41" i="1"/>
  <c r="W52" i="1"/>
  <c r="AJ124" i="1"/>
  <c r="W300" i="1"/>
  <c r="R42" i="1"/>
  <c r="W143" i="1"/>
  <c r="Z52" i="1"/>
  <c r="AH172" i="1"/>
  <c r="AB38" i="1"/>
  <c r="AJ22" i="1"/>
  <c r="T112" i="1"/>
  <c r="AD44" i="1"/>
  <c r="AF174" i="1"/>
  <c r="AI95" i="1"/>
  <c r="AI240" i="1"/>
  <c r="T29" i="1"/>
  <c r="V267" i="1"/>
  <c r="S75" i="1"/>
  <c r="T118" i="1"/>
  <c r="AE156" i="1"/>
  <c r="AD107" i="1"/>
  <c r="AF214" i="1"/>
  <c r="AG241" i="1"/>
  <c r="AC278" i="1"/>
  <c r="Y300" i="1"/>
  <c r="AA65" i="1"/>
  <c r="T96" i="1"/>
  <c r="AE283" i="1"/>
  <c r="AA155" i="1"/>
  <c r="AD26" i="1"/>
  <c r="U56" i="1"/>
  <c r="X266" i="1"/>
  <c r="Z293" i="1"/>
  <c r="Y301" i="1"/>
  <c r="Y52" i="1"/>
  <c r="AB227" i="1"/>
  <c r="AH43" i="1"/>
  <c r="AC117" i="1"/>
  <c r="S235" i="1"/>
  <c r="Y251" i="1"/>
  <c r="X252" i="1"/>
  <c r="U236" i="1"/>
  <c r="T309" i="1"/>
  <c r="AI222" i="1"/>
  <c r="AE243" i="1"/>
  <c r="AG327" i="1"/>
  <c r="AJ326" i="1"/>
  <c r="T92" i="1"/>
  <c r="Y320" i="1"/>
  <c r="Z172" i="1"/>
  <c r="W199" i="1"/>
  <c r="AF239" i="1"/>
  <c r="AA241" i="1"/>
  <c r="AE6" i="1"/>
  <c r="AH99" i="1"/>
  <c r="AB309" i="1"/>
  <c r="AL42" i="1"/>
  <c r="AB55" i="1"/>
  <c r="Y130" i="1"/>
  <c r="AB304" i="1"/>
  <c r="W63" i="1"/>
  <c r="AD114" i="1"/>
  <c r="AD260" i="1"/>
  <c r="Y299" i="1"/>
  <c r="AG43" i="1"/>
  <c r="AD134" i="1"/>
  <c r="V120" i="1"/>
  <c r="S179" i="1"/>
  <c r="AC189" i="1"/>
  <c r="AD116" i="1"/>
  <c r="AF297" i="1"/>
  <c r="AB26" i="1"/>
  <c r="AG40" i="1"/>
  <c r="AC282" i="1"/>
  <c r="T135" i="1"/>
  <c r="AB18" i="1"/>
  <c r="AG222" i="1"/>
  <c r="AI199" i="1"/>
  <c r="X300" i="1"/>
  <c r="Z240" i="1"/>
  <c r="T108" i="1"/>
  <c r="AK17" i="1"/>
  <c r="AJ43" i="1"/>
  <c r="R41" i="1"/>
  <c r="AK321" i="1"/>
  <c r="AD161" i="1"/>
  <c r="U214" i="1"/>
  <c r="AF269" i="1"/>
  <c r="AD13" i="1"/>
  <c r="U296" i="1"/>
  <c r="V38" i="1"/>
  <c r="AG123" i="1"/>
  <c r="AA116" i="1"/>
  <c r="V130" i="1"/>
  <c r="V107" i="1"/>
  <c r="AH122" i="1"/>
  <c r="AI9" i="1"/>
  <c r="AD76" i="1"/>
  <c r="AE272" i="1"/>
  <c r="T299" i="1"/>
  <c r="W123" i="1"/>
  <c r="Z84" i="1"/>
  <c r="AH236" i="1"/>
  <c r="AF316" i="1"/>
  <c r="AJ252" i="1"/>
  <c r="W250" i="1"/>
  <c r="AE309" i="1"/>
  <c r="AE236" i="1"/>
  <c r="Y234" i="1"/>
  <c r="W309" i="1"/>
  <c r="AE279" i="1"/>
  <c r="AE280" i="1" s="1"/>
  <c r="V327" i="1"/>
  <c r="AA92" i="1"/>
  <c r="Z90" i="1"/>
  <c r="R31" i="1"/>
  <c r="AJ21" i="1"/>
  <c r="AE304" i="1"/>
  <c r="AG19" i="1"/>
  <c r="AG319" i="1"/>
  <c r="AB160" i="1"/>
  <c r="V157" i="1"/>
  <c r="AC308" i="1"/>
  <c r="AC260" i="1"/>
  <c r="X46" i="1"/>
  <c r="AE203" i="1"/>
  <c r="W162" i="1"/>
  <c r="Y75" i="1"/>
  <c r="U161" i="1"/>
  <c r="AH113" i="1"/>
  <c r="AE214" i="1"/>
  <c r="AC136" i="1"/>
  <c r="AD87" i="1"/>
  <c r="S89" i="1"/>
  <c r="AH52" i="1"/>
  <c r="AB44" i="1"/>
  <c r="R56" i="1"/>
  <c r="AH158" i="1"/>
  <c r="V225" i="1"/>
  <c r="AJ258" i="1"/>
  <c r="AG257" i="1"/>
  <c r="U108" i="1"/>
  <c r="X307" i="1"/>
  <c r="AL26" i="1"/>
  <c r="AG47" i="1"/>
  <c r="T60" i="1"/>
  <c r="AE39" i="1"/>
  <c r="AE37" i="1"/>
  <c r="Z94" i="1"/>
  <c r="AK136" i="1"/>
  <c r="AC258" i="1"/>
  <c r="AI34" i="1"/>
  <c r="R27" i="1"/>
  <c r="AF23" i="1"/>
  <c r="AG158" i="1"/>
  <c r="S116" i="1"/>
  <c r="S319" i="1"/>
  <c r="AK21" i="1"/>
  <c r="AB32" i="1"/>
  <c r="AH34" i="1"/>
  <c r="S305" i="1"/>
  <c r="AB108" i="1"/>
  <c r="T225" i="1"/>
  <c r="AA27" i="1"/>
  <c r="AC285" i="1"/>
  <c r="X111" i="1"/>
  <c r="W305" i="1"/>
  <c r="S86" i="1"/>
  <c r="AB115" i="1"/>
  <c r="X89" i="1"/>
  <c r="V12" i="1"/>
  <c r="U130" i="1"/>
  <c r="AI307" i="1"/>
  <c r="AF319" i="1"/>
  <c r="T161" i="1"/>
  <c r="AC175" i="1"/>
  <c r="AL144" i="1"/>
  <c r="T268" i="1"/>
  <c r="AD37" i="1"/>
  <c r="V88" i="1"/>
  <c r="AA85" i="1"/>
  <c r="Y40" i="1"/>
  <c r="R264" i="1"/>
  <c r="AC127" i="1"/>
  <c r="AB156" i="1"/>
  <c r="AL157" i="1"/>
  <c r="R157" i="1"/>
  <c r="T204" i="1"/>
  <c r="AD319" i="1"/>
  <c r="W34" i="1"/>
  <c r="AH74" i="1"/>
  <c r="AK123" i="1"/>
  <c r="Y126" i="1"/>
  <c r="AD56" i="1"/>
  <c r="U45" i="1"/>
  <c r="AD133" i="1"/>
  <c r="AG228" i="1"/>
  <c r="AC98" i="1"/>
  <c r="AD30" i="1"/>
  <c r="S7" i="1"/>
  <c r="AG203" i="1"/>
  <c r="V172" i="1"/>
  <c r="U107" i="1"/>
  <c r="AL115" i="1"/>
  <c r="U124" i="1"/>
  <c r="AI58" i="1"/>
  <c r="W27" i="1"/>
  <c r="AH283" i="1"/>
  <c r="U265" i="1"/>
  <c r="AK109" i="1"/>
  <c r="Y214" i="1"/>
  <c r="AD301" i="1"/>
  <c r="U19" i="1"/>
  <c r="W43" i="1"/>
  <c r="S240" i="1"/>
  <c r="R227" i="1"/>
  <c r="AF96" i="1"/>
  <c r="T107" i="1"/>
  <c r="AJ267" i="1"/>
  <c r="AD268" i="1"/>
  <c r="AA170" i="1"/>
  <c r="T28" i="1"/>
  <c r="U163" i="1"/>
  <c r="AC186" i="1"/>
  <c r="AE115" i="1"/>
  <c r="AL217" i="1"/>
  <c r="R171" i="1"/>
  <c r="AF51" i="1"/>
  <c r="R28" i="1"/>
  <c r="Z109" i="1"/>
  <c r="AA118" i="1"/>
  <c r="AK236" i="1"/>
  <c r="AJ175" i="1"/>
  <c r="Y127" i="1"/>
  <c r="R162" i="1"/>
  <c r="X144" i="1"/>
  <c r="Y228" i="1"/>
  <c r="X145" i="1"/>
  <c r="R254" i="1"/>
  <c r="AF218" i="1"/>
  <c r="AH254" i="1"/>
  <c r="U247" i="1"/>
  <c r="AI249" i="1"/>
  <c r="Y275" i="1"/>
  <c r="AB248" i="1"/>
  <c r="X222" i="1"/>
  <c r="Z202" i="1"/>
  <c r="AC61" i="1"/>
  <c r="AE284" i="1"/>
  <c r="Y327" i="1"/>
  <c r="S39" i="1"/>
  <c r="AJ244" i="1"/>
  <c r="S222" i="1"/>
  <c r="X239" i="1"/>
  <c r="S111" i="1"/>
  <c r="T163" i="1"/>
  <c r="V122" i="1"/>
  <c r="R244" i="1"/>
  <c r="AI132" i="1"/>
  <c r="AE253" i="1"/>
  <c r="R206" i="1"/>
  <c r="AE19" i="1"/>
  <c r="AA60" i="1"/>
  <c r="AD293" i="1"/>
  <c r="AD6" i="1"/>
  <c r="AD239" i="1"/>
  <c r="AB158" i="1"/>
  <c r="Y267" i="1"/>
  <c r="U262" i="1"/>
  <c r="S23" i="1"/>
  <c r="Z162" i="1"/>
  <c r="Y240" i="1"/>
  <c r="W293" i="1"/>
  <c r="AK255" i="1"/>
  <c r="AL99" i="1"/>
  <c r="AE114" i="1"/>
  <c r="AK198" i="1"/>
  <c r="AI273" i="1"/>
  <c r="S234" i="1"/>
  <c r="AC170" i="1"/>
  <c r="AG63" i="1"/>
  <c r="AK46" i="1"/>
  <c r="AA271" i="1"/>
  <c r="AH127" i="1"/>
  <c r="Y113" i="1"/>
  <c r="AE162" i="1"/>
  <c r="AF86" i="1"/>
  <c r="AJ112" i="1"/>
  <c r="V112" i="1"/>
  <c r="T122" i="1"/>
  <c r="AH76" i="1"/>
  <c r="X37" i="1"/>
  <c r="AA121" i="1"/>
  <c r="Z207" i="1"/>
  <c r="AC268" i="1"/>
  <c r="AD227" i="1"/>
  <c r="AI244" i="1"/>
  <c r="AH218" i="1"/>
  <c r="AC106" i="1"/>
  <c r="AB137" i="1"/>
  <c r="AC227" i="1"/>
  <c r="Z263" i="1"/>
  <c r="R319" i="1"/>
  <c r="T294" i="1"/>
  <c r="Y204" i="1"/>
  <c r="AH307" i="1"/>
  <c r="AG295" i="1"/>
  <c r="S236" i="1"/>
  <c r="AK202" i="1"/>
  <c r="AH217" i="1"/>
  <c r="R246" i="1"/>
  <c r="AI179" i="1"/>
  <c r="AB33" i="1"/>
  <c r="AA212" i="1"/>
  <c r="AD217" i="1"/>
  <c r="X325" i="1"/>
  <c r="Z62" i="1"/>
  <c r="AB91" i="1"/>
  <c r="AL36" i="1"/>
  <c r="AH6" i="1"/>
  <c r="U89" i="1"/>
  <c r="AK161" i="1"/>
  <c r="AB264" i="1"/>
  <c r="X93" i="1"/>
  <c r="AG253" i="1"/>
  <c r="AG225" i="1"/>
  <c r="S65" i="1"/>
  <c r="AK125" i="1"/>
  <c r="S31" i="1"/>
  <c r="Y55" i="1"/>
  <c r="R290" i="1"/>
  <c r="Y19" i="1"/>
  <c r="AC203" i="1"/>
  <c r="AL306" i="1"/>
  <c r="U271" i="1"/>
  <c r="AK52" i="1"/>
  <c r="V162" i="1"/>
  <c r="AL253" i="1"/>
  <c r="R175" i="1"/>
  <c r="S118" i="1"/>
  <c r="V53" i="1"/>
  <c r="AJ241" i="1"/>
  <c r="W102" i="1"/>
  <c r="AB111" i="1"/>
  <c r="V116" i="1"/>
  <c r="AE108" i="1"/>
  <c r="AK129" i="1"/>
  <c r="AC190" i="1"/>
  <c r="Y86" i="1"/>
  <c r="AF163" i="1"/>
  <c r="S269" i="1"/>
  <c r="AL131" i="1"/>
  <c r="AF138" i="1"/>
  <c r="AI84" i="1"/>
  <c r="V320" i="1"/>
  <c r="AL198" i="1"/>
  <c r="AA260" i="1"/>
  <c r="AJ316" i="1"/>
  <c r="AJ270" i="1"/>
  <c r="R271" i="1"/>
  <c r="T257" i="1"/>
  <c r="AK118" i="1"/>
  <c r="AL270" i="1"/>
  <c r="W282" i="1"/>
  <c r="Y137" i="1"/>
  <c r="W130" i="1"/>
  <c r="S55" i="1"/>
  <c r="AG309" i="1"/>
  <c r="AC325" i="1"/>
  <c r="U62" i="1"/>
  <c r="AL275" i="1"/>
  <c r="AE216" i="1"/>
  <c r="V97" i="1"/>
  <c r="AA117" i="1"/>
  <c r="AK245" i="1"/>
  <c r="AB216" i="1"/>
  <c r="AG62" i="1"/>
  <c r="AG325" i="1"/>
  <c r="AE61" i="1"/>
  <c r="W90" i="1"/>
  <c r="AA214" i="1"/>
  <c r="AK35" i="1"/>
  <c r="T43" i="1"/>
  <c r="AD99" i="1"/>
  <c r="AA7" i="1"/>
  <c r="AC4" i="1"/>
  <c r="AC143" i="1"/>
  <c r="AA56" i="1"/>
  <c r="AC71" i="1"/>
  <c r="R37" i="1"/>
  <c r="Y245" i="1"/>
  <c r="AB241" i="1"/>
  <c r="Y268" i="1"/>
  <c r="AA273" i="1"/>
  <c r="Z268" i="1"/>
  <c r="AD175" i="1"/>
  <c r="AD50" i="1"/>
  <c r="R225" i="1"/>
  <c r="AL283" i="1"/>
  <c r="AH145" i="1"/>
  <c r="X154" i="1"/>
  <c r="AK19" i="1"/>
  <c r="AA322" i="1"/>
  <c r="AI125" i="1"/>
  <c r="T273" i="1"/>
  <c r="AE301" i="1"/>
  <c r="Y105" i="1"/>
  <c r="AJ41" i="1"/>
  <c r="AJ104" i="1"/>
  <c r="AG269" i="1"/>
  <c r="AC116" i="1"/>
  <c r="AH321" i="1"/>
  <c r="AD51" i="1"/>
  <c r="AB277" i="1"/>
  <c r="AH266" i="1"/>
  <c r="AB272" i="1"/>
  <c r="W144" i="1"/>
  <c r="AI163" i="1"/>
  <c r="AB321" i="1"/>
  <c r="S198" i="1"/>
  <c r="AB159" i="1"/>
  <c r="W272" i="1"/>
  <c r="AD321" i="1"/>
  <c r="AA123" i="1"/>
  <c r="R55" i="1"/>
  <c r="AC35" i="1"/>
  <c r="AK162" i="1"/>
  <c r="AI23" i="1"/>
  <c r="AG30" i="1"/>
  <c r="AH296" i="1"/>
  <c r="T227" i="1"/>
  <c r="AI268" i="1"/>
  <c r="Y263" i="1"/>
  <c r="R243" i="1"/>
  <c r="Y249" i="1"/>
  <c r="AB236" i="1"/>
  <c r="AE212" i="1"/>
  <c r="T119" i="1"/>
  <c r="W249" i="1"/>
  <c r="X236" i="1"/>
  <c r="AF217" i="1"/>
  <c r="AK222" i="1"/>
  <c r="V61" i="1"/>
  <c r="AG61" i="1"/>
  <c r="AG92" i="1"/>
  <c r="W48" i="1"/>
  <c r="AC263" i="1"/>
  <c r="AK158" i="1"/>
  <c r="AG56" i="1"/>
  <c r="AB59" i="1"/>
  <c r="AD274" i="1"/>
  <c r="T133" i="1"/>
  <c r="AJ74" i="1"/>
  <c r="AJ58" i="1"/>
  <c r="AJ296" i="1"/>
  <c r="AE7" i="1"/>
  <c r="AF63" i="1"/>
  <c r="Y125" i="1"/>
  <c r="V40" i="1"/>
  <c r="R274" i="1"/>
  <c r="AI107" i="1"/>
  <c r="Y261" i="1"/>
  <c r="Z33" i="1"/>
  <c r="AL124" i="1"/>
  <c r="AI102" i="1"/>
  <c r="W251" i="1"/>
  <c r="AG227" i="1"/>
  <c r="AL34" i="1"/>
  <c r="Y317" i="1"/>
  <c r="AD128" i="1"/>
  <c r="AJ272" i="1"/>
  <c r="AD39" i="1"/>
  <c r="AG107" i="1"/>
  <c r="AG45" i="1"/>
  <c r="X297" i="1"/>
  <c r="U106" i="1"/>
  <c r="W126" i="1"/>
  <c r="T297" i="1"/>
  <c r="AH32" i="1"/>
  <c r="U113" i="1"/>
  <c r="AH120" i="1"/>
  <c r="AK96" i="1"/>
  <c r="Y27" i="1"/>
  <c r="AC154" i="1"/>
  <c r="AJ42" i="1"/>
  <c r="AD60" i="1"/>
  <c r="AH305" i="1"/>
  <c r="Y31" i="1"/>
  <c r="AA49" i="1"/>
  <c r="AG10" i="1"/>
  <c r="AF118" i="1"/>
  <c r="AB98" i="1"/>
  <c r="W271" i="1"/>
  <c r="AC39" i="1"/>
  <c r="S270" i="1"/>
  <c r="AB107" i="1"/>
  <c r="Y97" i="1"/>
  <c r="V275" i="1"/>
  <c r="AG249" i="1"/>
  <c r="U250" i="1"/>
  <c r="AI276" i="1"/>
  <c r="AE119" i="1"/>
  <c r="AL248" i="1"/>
  <c r="AG179" i="1"/>
  <c r="AL279" i="1"/>
  <c r="AL280" i="1" s="1"/>
  <c r="AC326" i="1"/>
  <c r="AG212" i="1"/>
  <c r="W173" i="1"/>
  <c r="AJ87" i="1"/>
  <c r="AJ227" i="1"/>
  <c r="U17" i="1"/>
  <c r="Y96" i="1"/>
  <c r="AF36" i="1"/>
  <c r="AC84" i="1"/>
  <c r="AH274" i="1"/>
  <c r="AC301" i="1"/>
  <c r="AD177" i="1"/>
  <c r="W47" i="1"/>
  <c r="AG99" i="1"/>
  <c r="AA113" i="1"/>
  <c r="AD121" i="1"/>
  <c r="AI263" i="1"/>
  <c r="W255" i="1"/>
  <c r="W240" i="1"/>
  <c r="AB293" i="1"/>
  <c r="AK253" i="1"/>
  <c r="S263" i="1"/>
  <c r="S21" i="1"/>
  <c r="AE265" i="1"/>
  <c r="AL14" i="1"/>
  <c r="AH37" i="1"/>
  <c r="AA158" i="1"/>
  <c r="AF320" i="1"/>
  <c r="U307" i="1"/>
  <c r="U173" i="1"/>
  <c r="AL266" i="1"/>
  <c r="AA299" i="1"/>
  <c r="AC205" i="1"/>
  <c r="Y205" i="1"/>
  <c r="AK259" i="1"/>
  <c r="W18" i="1"/>
  <c r="T255" i="1"/>
  <c r="AL214" i="1"/>
  <c r="AI266" i="1"/>
  <c r="AF272" i="1"/>
  <c r="AD317" i="1"/>
  <c r="V163" i="1"/>
  <c r="AB290" i="1"/>
  <c r="S32" i="1"/>
  <c r="Z39" i="1"/>
  <c r="S266" i="1"/>
  <c r="S255" i="1"/>
  <c r="AL205" i="1"/>
  <c r="AH108" i="1"/>
  <c r="AD112" i="1"/>
  <c r="X39" i="1"/>
  <c r="U144" i="1"/>
  <c r="AJ323" i="1"/>
  <c r="AD125" i="1"/>
  <c r="AC191" i="1"/>
  <c r="AH38" i="1"/>
  <c r="AD263" i="1"/>
  <c r="AC316" i="1"/>
  <c r="Y326" i="1"/>
  <c r="AA243" i="1"/>
  <c r="AD235" i="1"/>
  <c r="AF246" i="1"/>
  <c r="AB247" i="1"/>
  <c r="AD248" i="1"/>
  <c r="AL316" i="1"/>
  <c r="AG323" i="1"/>
  <c r="AK254" i="1"/>
  <c r="U61" i="1"/>
  <c r="V212" i="1"/>
  <c r="Z61" i="1"/>
  <c r="AK92" i="1"/>
  <c r="Z241" i="1"/>
  <c r="W134" i="1"/>
  <c r="R228" i="1"/>
  <c r="AE52" i="1"/>
  <c r="Y50" i="1"/>
  <c r="AE122" i="1"/>
  <c r="AD10" i="1"/>
  <c r="Z219" i="1"/>
  <c r="Y159" i="1"/>
  <c r="AI162" i="1"/>
  <c r="AF120" i="1"/>
  <c r="W58" i="1"/>
  <c r="U7" i="1"/>
  <c r="Y219" i="1"/>
  <c r="Y121" i="1"/>
  <c r="Y73" i="1"/>
  <c r="AF144" i="1"/>
  <c r="AB258" i="1"/>
  <c r="W171" i="1"/>
  <c r="U126" i="1"/>
  <c r="Z58" i="1"/>
  <c r="AC206" i="1"/>
  <c r="AJ127" i="1"/>
  <c r="V261" i="1"/>
  <c r="AD85" i="1"/>
  <c r="V262" i="1"/>
  <c r="Z158" i="1"/>
  <c r="AE51" i="1"/>
  <c r="AK11" i="1"/>
  <c r="AK301" i="1"/>
  <c r="AK121" i="1"/>
  <c r="AK241" i="1"/>
  <c r="S124" i="1"/>
  <c r="AG301" i="1"/>
  <c r="AG39" i="1"/>
  <c r="T198" i="1"/>
  <c r="V26" i="1"/>
  <c r="AL86" i="1"/>
  <c r="AD163" i="1"/>
  <c r="AI297" i="1"/>
  <c r="AI256" i="1"/>
  <c r="AF177" i="1"/>
  <c r="T110" i="1"/>
  <c r="AA6" i="1"/>
  <c r="T267" i="1"/>
  <c r="S106" i="1"/>
  <c r="W74" i="1"/>
  <c r="AL111" i="1"/>
  <c r="W264" i="1"/>
  <c r="AB303" i="1"/>
  <c r="AF113" i="1"/>
  <c r="AG160" i="1"/>
  <c r="AK93" i="1"/>
  <c r="AL53" i="1"/>
  <c r="AB123" i="1"/>
  <c r="R173" i="1"/>
  <c r="AB133" i="1"/>
  <c r="AL246" i="1"/>
  <c r="W316" i="1"/>
  <c r="AI202" i="1"/>
  <c r="X234" i="1"/>
  <c r="W246" i="1"/>
  <c r="AH275" i="1"/>
  <c r="AA247" i="1"/>
  <c r="AE249" i="1"/>
  <c r="AE245" i="1"/>
  <c r="X279" i="1"/>
  <c r="X280" i="1" s="1"/>
  <c r="U91" i="1"/>
  <c r="T63" i="1"/>
  <c r="U298" i="1"/>
  <c r="Y134" i="1"/>
  <c r="AA262" i="1"/>
  <c r="AB10" i="1"/>
  <c r="AI294" i="1"/>
  <c r="S43" i="1"/>
  <c r="AK262" i="1"/>
  <c r="W108" i="1"/>
  <c r="AK258" i="1"/>
  <c r="AA206" i="1"/>
  <c r="AL323" i="1"/>
  <c r="AE225" i="1"/>
  <c r="U120" i="1"/>
  <c r="AA50" i="1"/>
  <c r="AL173" i="1"/>
  <c r="V132" i="1"/>
  <c r="AJ271" i="1"/>
  <c r="AJ219" i="1"/>
  <c r="AF73" i="1"/>
  <c r="AA270" i="1"/>
  <c r="S204" i="1"/>
  <c r="AC294" i="1"/>
  <c r="AL208" i="1"/>
  <c r="W84" i="1"/>
  <c r="Y203" i="1"/>
  <c r="V124" i="1"/>
  <c r="AD298" i="1"/>
  <c r="AH111" i="1"/>
  <c r="X268" i="1"/>
  <c r="AB114" i="1"/>
  <c r="AG219" i="1"/>
  <c r="AL239" i="1"/>
  <c r="AL32" i="1"/>
  <c r="AB260" i="1"/>
  <c r="R123" i="1"/>
  <c r="AE58" i="1"/>
  <c r="AF265" i="1"/>
  <c r="S170" i="1"/>
  <c r="AB172" i="1"/>
  <c r="AF27" i="1"/>
  <c r="X216" i="1"/>
  <c r="AD135" i="1"/>
  <c r="R317" i="1"/>
  <c r="AJ9" i="1"/>
  <c r="V264" i="1"/>
  <c r="AJ299" i="1"/>
  <c r="AK134" i="1"/>
  <c r="AE163" i="1"/>
  <c r="AI115" i="1"/>
  <c r="AL233" i="1"/>
  <c r="AA252" i="1"/>
  <c r="W234" i="1"/>
  <c r="AI236" i="1"/>
  <c r="S247" i="1"/>
  <c r="AC323" i="1"/>
  <c r="AH246" i="1"/>
  <c r="AA251" i="1"/>
  <c r="AK212" i="1"/>
  <c r="T327" i="1"/>
  <c r="AI326" i="1"/>
  <c r="AE90" i="1"/>
  <c r="S295" i="1"/>
  <c r="AF136" i="1"/>
  <c r="AK54" i="1"/>
  <c r="T124" i="1"/>
  <c r="AK271" i="1"/>
  <c r="AA128" i="1"/>
  <c r="Y295" i="1"/>
  <c r="U29" i="1"/>
  <c r="AL87" i="1"/>
  <c r="AF159" i="1"/>
  <c r="AL274" i="1"/>
  <c r="AH270" i="1"/>
  <c r="T121" i="1"/>
  <c r="T144" i="1"/>
  <c r="AC94" i="1"/>
  <c r="W172" i="1"/>
  <c r="AA13" i="1"/>
  <c r="W307" i="1"/>
  <c r="AC45" i="1"/>
  <c r="Y123" i="1"/>
  <c r="V74" i="1"/>
  <c r="AD89" i="1"/>
  <c r="AB239" i="1"/>
  <c r="AJ17" i="1"/>
  <c r="Y297" i="1"/>
  <c r="S133" i="1"/>
  <c r="AG274" i="1"/>
  <c r="Z76" i="1"/>
  <c r="AK89" i="1"/>
  <c r="AG120" i="1"/>
  <c r="AH42" i="1"/>
  <c r="AF290" i="1"/>
  <c r="U297" i="1"/>
  <c r="AH304" i="1"/>
  <c r="AK111" i="1"/>
  <c r="AI121" i="1"/>
  <c r="AC68" i="1"/>
  <c r="AB7" i="1"/>
  <c r="W262" i="1"/>
  <c r="V321" i="1"/>
  <c r="W7" i="1"/>
  <c r="AC100" i="1"/>
  <c r="Y253" i="1"/>
  <c r="R203" i="1"/>
  <c r="W259" i="1"/>
  <c r="AH286" i="1"/>
  <c r="Y142" i="1"/>
  <c r="X109" i="1"/>
  <c r="X319" i="1"/>
  <c r="AE28" i="1"/>
  <c r="U154" i="1"/>
  <c r="AL235" i="1"/>
  <c r="W296" i="1"/>
  <c r="AD28" i="1"/>
  <c r="AE109" i="1"/>
  <c r="T21" i="1"/>
  <c r="AA36" i="1"/>
  <c r="AE219" i="1"/>
  <c r="AA296" i="1"/>
  <c r="W303" i="1"/>
  <c r="S129" i="1"/>
  <c r="W286" i="1"/>
  <c r="V299" i="1"/>
  <c r="AH63" i="1"/>
  <c r="AI104" i="1"/>
  <c r="U88" i="1"/>
  <c r="AF206" i="1"/>
  <c r="AC46" i="1"/>
  <c r="T175" i="1"/>
  <c r="Y41" i="1"/>
  <c r="AE134" i="1"/>
  <c r="Y269" i="1"/>
  <c r="AE31" i="1"/>
  <c r="AE84" i="1"/>
  <c r="AG138" i="1"/>
  <c r="AC48" i="1"/>
  <c r="AJ239" i="1"/>
  <c r="S322" i="1"/>
  <c r="AC138" i="1"/>
  <c r="X6" i="1"/>
  <c r="AD320" i="1"/>
  <c r="X225" i="1"/>
  <c r="AI124" i="1"/>
  <c r="AE318" i="1"/>
  <c r="R143" i="1"/>
  <c r="AC159" i="1"/>
  <c r="W258" i="1"/>
  <c r="AK318" i="1"/>
  <c r="AG106" i="1"/>
  <c r="T277" i="1"/>
  <c r="S115" i="1"/>
  <c r="AL290" i="1"/>
  <c r="AB263" i="1"/>
  <c r="T126" i="1"/>
  <c r="AK137" i="1"/>
  <c r="AH75" i="1"/>
  <c r="AJ259" i="1"/>
  <c r="AE95" i="1"/>
  <c r="AL177" i="1"/>
  <c r="AL130" i="1"/>
  <c r="U10" i="1"/>
  <c r="AJ305" i="1"/>
  <c r="U39" i="1"/>
  <c r="U94" i="1"/>
  <c r="V114" i="1"/>
  <c r="AC152" i="1"/>
  <c r="S52" i="1"/>
  <c r="V308" i="1"/>
  <c r="AC160" i="1"/>
  <c r="AK199" i="1"/>
  <c r="AD102" i="1"/>
  <c r="AC76" i="1"/>
  <c r="AK160" i="1"/>
  <c r="AB121" i="1"/>
  <c r="X94" i="1"/>
  <c r="AA19" i="1"/>
  <c r="X218" i="1"/>
  <c r="V125" i="1"/>
  <c r="U258" i="1"/>
  <c r="R30" i="1"/>
  <c r="AG248" i="1"/>
  <c r="R323" i="1"/>
  <c r="U212" i="1"/>
  <c r="Z254" i="1"/>
  <c r="V248" i="1"/>
  <c r="AA245" i="1"/>
  <c r="U248" i="1"/>
  <c r="AJ284" i="1"/>
  <c r="T326" i="1"/>
  <c r="AL326" i="1"/>
  <c r="S98" i="1"/>
  <c r="R256" i="1"/>
  <c r="AB104" i="1"/>
  <c r="AC31" i="1"/>
  <c r="S46" i="1"/>
  <c r="S156" i="1"/>
  <c r="AI96" i="1"/>
  <c r="Z173" i="1"/>
  <c r="AC165" i="1"/>
  <c r="AE63" i="1"/>
  <c r="AJ111" i="1"/>
  <c r="V50" i="1"/>
  <c r="AB262" i="1"/>
  <c r="AL6" i="1"/>
  <c r="AJ40" i="1"/>
  <c r="U23" i="1"/>
  <c r="AE286" i="1"/>
  <c r="Z305" i="1"/>
  <c r="R298" i="1"/>
  <c r="AD120" i="1"/>
  <c r="AF172" i="1"/>
  <c r="Y6" i="1"/>
  <c r="X113" i="1"/>
  <c r="AB102" i="1"/>
  <c r="AB207" i="1"/>
  <c r="R34" i="1"/>
  <c r="AJ56" i="1"/>
  <c r="AK239" i="1"/>
  <c r="AC80" i="1"/>
  <c r="AF135" i="1"/>
  <c r="AB138" i="1"/>
  <c r="T95" i="1"/>
  <c r="Z142" i="1"/>
  <c r="Z175" i="1"/>
  <c r="AF296" i="1"/>
  <c r="Y76" i="1"/>
  <c r="V297" i="1"/>
  <c r="W266" i="1"/>
  <c r="AG48" i="1"/>
  <c r="W241" i="1"/>
  <c r="Y32" i="1"/>
  <c r="Z116" i="1"/>
  <c r="V234" i="1"/>
  <c r="AK76" i="1"/>
  <c r="AG243" i="1"/>
  <c r="AE204" i="1"/>
  <c r="AC273" i="1"/>
  <c r="AE271" i="1"/>
  <c r="AE87" i="1"/>
  <c r="AD244" i="1"/>
  <c r="AE174" i="1"/>
  <c r="U98" i="1"/>
  <c r="AJ308" i="1"/>
  <c r="AI155" i="1"/>
  <c r="Y257" i="1"/>
  <c r="Z243" i="1"/>
  <c r="AA179" i="1"/>
  <c r="AG251" i="1"/>
  <c r="AA218" i="1"/>
  <c r="X316" i="1"/>
  <c r="AB217" i="1"/>
  <c r="X254" i="1"/>
  <c r="AG236" i="1"/>
  <c r="W279" i="1"/>
  <c r="W280" i="1" s="1"/>
  <c r="AB120" i="1"/>
  <c r="AE23" i="1"/>
  <c r="AJ207" i="1"/>
  <c r="AI113" i="1"/>
  <c r="AG18" i="1"/>
  <c r="R268" i="1"/>
  <c r="T58" i="1"/>
  <c r="AF271" i="1"/>
  <c r="Z46" i="1"/>
  <c r="R296" i="1"/>
  <c r="AH155" i="1"/>
  <c r="AA294" i="1"/>
  <c r="AK249" i="1"/>
  <c r="T264" i="1"/>
  <c r="AD303" i="1"/>
  <c r="AA253" i="1"/>
  <c r="AF84" i="1"/>
  <c r="AF38" i="1"/>
  <c r="AC49" i="1"/>
  <c r="AD206" i="1"/>
  <c r="R261" i="1"/>
  <c r="W31" i="1"/>
  <c r="AG282" i="1"/>
  <c r="W86" i="1"/>
  <c r="AK307" i="1"/>
  <c r="X84" i="1"/>
  <c r="AD46" i="1"/>
  <c r="AA145" i="1"/>
  <c r="V75" i="1"/>
  <c r="AB134" i="1"/>
  <c r="AE260" i="1"/>
  <c r="R126" i="1"/>
  <c r="X126" i="1"/>
  <c r="AJ49" i="1"/>
  <c r="V295" i="1"/>
  <c r="AF155" i="1"/>
  <c r="Y46" i="1"/>
  <c r="Y115" i="1"/>
  <c r="AJ225" i="1"/>
  <c r="AC25" i="1"/>
  <c r="AI86" i="1"/>
  <c r="AC163" i="1"/>
  <c r="W96" i="1"/>
  <c r="AB162" i="1"/>
  <c r="AF228" i="1"/>
  <c r="AE73" i="1"/>
  <c r="S214" i="1"/>
  <c r="AF22" i="1"/>
  <c r="V160" i="1"/>
  <c r="AI52" i="1"/>
  <c r="AK37" i="1"/>
  <c r="AB255" i="1"/>
  <c r="AF112" i="1"/>
  <c r="AE264" i="1"/>
  <c r="AD249" i="1"/>
  <c r="AF212" i="1"/>
  <c r="T233" i="1"/>
  <c r="W248" i="1"/>
  <c r="AH222" i="1"/>
  <c r="AF234" i="1"/>
  <c r="S33" i="1"/>
  <c r="X117" i="1"/>
  <c r="R176" i="1"/>
  <c r="AL62" i="1"/>
  <c r="S92" i="1"/>
  <c r="T142" i="1"/>
  <c r="S257" i="1"/>
  <c r="AH60" i="1"/>
  <c r="Z34" i="1"/>
  <c r="X137" i="1"/>
  <c r="W19" i="1"/>
  <c r="Z265" i="1"/>
  <c r="AD307" i="1"/>
  <c r="AJ98" i="1"/>
  <c r="V307" i="1"/>
  <c r="R299" i="1"/>
  <c r="AJ159" i="1"/>
  <c r="AD283" i="1"/>
  <c r="AI42" i="1"/>
  <c r="AK269" i="1"/>
  <c r="Z132" i="1"/>
  <c r="T114" i="1"/>
  <c r="Z17" i="1"/>
  <c r="R40" i="1"/>
  <c r="R12" i="1"/>
  <c r="AF35" i="1"/>
  <c r="V19" i="1"/>
  <c r="R161" i="1"/>
  <c r="AK143" i="1"/>
  <c r="Y100" i="1"/>
  <c r="AC87" i="1"/>
  <c r="AH179" i="1"/>
  <c r="W128" i="1"/>
  <c r="T245" i="1"/>
  <c r="Z261" i="1"/>
  <c r="W158" i="1"/>
  <c r="AH162" i="1"/>
  <c r="AB122" i="1"/>
  <c r="AF137" i="1"/>
  <c r="W116" i="1"/>
  <c r="AE207" i="1"/>
  <c r="AL295" i="1"/>
  <c r="AF47" i="1"/>
  <c r="AE308" i="1"/>
  <c r="V293" i="1"/>
  <c r="X258" i="1"/>
  <c r="U118" i="1"/>
  <c r="T244" i="1"/>
  <c r="Z50" i="1"/>
  <c r="AA32" i="1"/>
  <c r="AC193" i="1"/>
  <c r="T65" i="1"/>
  <c r="AG255" i="1"/>
  <c r="AG127" i="1"/>
  <c r="AL293" i="1"/>
  <c r="W270" i="1"/>
  <c r="AD245" i="1"/>
  <c r="V235" i="1"/>
  <c r="U243" i="1"/>
  <c r="AA119" i="1"/>
  <c r="AC252" i="1"/>
  <c r="Z236" i="1"/>
  <c r="AD246" i="1"/>
  <c r="AJ309" i="1"/>
  <c r="AI117" i="1"/>
  <c r="AG210" i="1"/>
  <c r="U90" i="1"/>
  <c r="AG42" i="1"/>
  <c r="X263" i="1"/>
  <c r="AF133" i="1"/>
  <c r="AF114" i="1"/>
  <c r="AL54" i="1"/>
  <c r="AC18" i="1"/>
  <c r="S262" i="1"/>
  <c r="Z104" i="1"/>
  <c r="AK122" i="1"/>
  <c r="AJ45" i="1"/>
  <c r="U170" i="1"/>
  <c r="U58" i="1"/>
  <c r="X136" i="1"/>
  <c r="V268" i="1"/>
  <c r="AI158" i="1"/>
  <c r="AJ125" i="1"/>
  <c r="AG155" i="1"/>
  <c r="AB130" i="1"/>
  <c r="X75" i="1"/>
  <c r="T282" i="1"/>
  <c r="AC314" i="1"/>
  <c r="AC93" i="1"/>
  <c r="AJ110" i="1"/>
  <c r="Z157" i="1"/>
  <c r="AA154" i="1"/>
  <c r="Z45" i="1"/>
  <c r="AC126" i="1"/>
  <c r="AC320" i="1"/>
  <c r="AC109" i="1"/>
  <c r="AJ203" i="1"/>
  <c r="AF207" i="1"/>
  <c r="AD109" i="1"/>
  <c r="AJ13" i="1"/>
  <c r="AG94" i="1"/>
  <c r="AD131" i="1"/>
  <c r="W317" i="1"/>
  <c r="Y28" i="1"/>
  <c r="Y321" i="1"/>
  <c r="T157" i="1"/>
  <c r="Y35" i="1"/>
  <c r="AK18" i="1"/>
  <c r="AD23" i="1"/>
  <c r="AJ240" i="1"/>
  <c r="V123" i="1"/>
  <c r="AH22" i="1"/>
  <c r="U115" i="1"/>
  <c r="R321" i="1"/>
  <c r="AJ177" i="1"/>
  <c r="AI275" i="1"/>
  <c r="U199" i="1"/>
  <c r="AJ283" i="1"/>
  <c r="AL65" i="1"/>
  <c r="AI299" i="1"/>
  <c r="S145" i="1"/>
  <c r="V179" i="1"/>
  <c r="AH97" i="1"/>
  <c r="U233" i="1"/>
  <c r="AF119" i="1"/>
  <c r="U33" i="1"/>
  <c r="X245" i="1"/>
  <c r="AJ311" i="1"/>
  <c r="AL218" i="1"/>
  <c r="AF326" i="1"/>
  <c r="AH284" i="1"/>
  <c r="AB327" i="1"/>
  <c r="AA133" i="1"/>
  <c r="R115" i="1"/>
  <c r="Z93" i="1"/>
  <c r="W42" i="1"/>
  <c r="AD45" i="1"/>
  <c r="AE256" i="1"/>
  <c r="U73" i="1"/>
  <c r="AL102" i="1"/>
  <c r="AI203" i="1"/>
  <c r="AB307" i="1"/>
  <c r="U27" i="1"/>
  <c r="S6" i="1"/>
  <c r="AB87" i="1"/>
  <c r="AF6" i="1"/>
  <c r="AB206" i="1"/>
  <c r="U54" i="1"/>
  <c r="AB60" i="1"/>
  <c r="AF211" i="1"/>
  <c r="Z51" i="1"/>
  <c r="X208" i="1"/>
  <c r="S298" i="1"/>
  <c r="AI89" i="1"/>
  <c r="AC264" i="1"/>
  <c r="U46" i="1"/>
  <c r="AD124" i="1"/>
  <c r="AB161" i="1"/>
  <c r="AE263" i="1"/>
  <c r="AJ142" i="1"/>
  <c r="Z26" i="1"/>
  <c r="AB110" i="1"/>
  <c r="AG260" i="1"/>
  <c r="U6" i="1"/>
  <c r="V317" i="1"/>
  <c r="AI31" i="1"/>
  <c r="AL227" i="1"/>
  <c r="W142" i="1"/>
  <c r="Z264" i="1"/>
  <c r="W129" i="1"/>
  <c r="AE255" i="1"/>
  <c r="AG96" i="1"/>
  <c r="AA63" i="1"/>
  <c r="W301" i="1"/>
  <c r="W252" i="1"/>
  <c r="AD253" i="1"/>
  <c r="AI216" i="1"/>
  <c r="AC256" i="1"/>
  <c r="AL174" i="1"/>
  <c r="R33" i="1"/>
  <c r="AC305" i="1"/>
  <c r="AE129" i="1"/>
  <c r="V118" i="1"/>
  <c r="AB143" i="1"/>
  <c r="T173" i="1"/>
  <c r="Y316" i="1"/>
  <c r="U252" i="1"/>
  <c r="AB275" i="1"/>
  <c r="R279" i="1"/>
  <c r="R280" i="1" s="1"/>
  <c r="AG252" i="1"/>
  <c r="AJ249" i="1"/>
  <c r="AI252" i="1"/>
  <c r="AD323" i="1"/>
  <c r="W243" i="1"/>
  <c r="S325" i="1"/>
  <c r="S327" i="1"/>
  <c r="AI212" i="1"/>
  <c r="AF91" i="1"/>
  <c r="AI76" i="1"/>
  <c r="AA48" i="1"/>
  <c r="S114" i="1"/>
  <c r="AA217" i="1"/>
  <c r="AJ282" i="1"/>
  <c r="Z98" i="1"/>
  <c r="S27" i="1"/>
  <c r="AA163" i="1"/>
  <c r="AA112" i="1"/>
  <c r="AH295" i="1"/>
  <c r="AL318" i="1"/>
  <c r="S74" i="1"/>
  <c r="AI320" i="1"/>
  <c r="V241" i="1"/>
  <c r="AF19" i="1"/>
  <c r="AF7" i="1"/>
  <c r="AF12" i="1"/>
  <c r="AL59" i="1"/>
  <c r="V22" i="1"/>
  <c r="AH105" i="1"/>
  <c r="U203" i="1"/>
  <c r="AD173" i="1"/>
  <c r="R13" i="1"/>
  <c r="AE53" i="1"/>
  <c r="T160" i="1"/>
  <c r="AC180" i="1"/>
  <c r="AF300" i="1"/>
  <c r="AA157" i="1"/>
  <c r="W110" i="1"/>
  <c r="X26" i="1"/>
  <c r="V208" i="1"/>
  <c r="AH28" i="1"/>
  <c r="AE127" i="1"/>
  <c r="X294" i="1"/>
  <c r="AB270" i="1"/>
  <c r="AD162" i="1"/>
  <c r="AF243" i="1"/>
  <c r="AE154" i="1"/>
  <c r="Y54" i="1"/>
  <c r="AG207" i="1"/>
  <c r="X304" i="1"/>
  <c r="S244" i="1"/>
  <c r="U117" i="1"/>
  <c r="AC28" i="1"/>
  <c r="AJ317" i="1"/>
  <c r="X170" i="1"/>
  <c r="U145" i="1"/>
  <c r="AA138" i="1"/>
  <c r="AI45" i="1"/>
  <c r="Z300" i="1"/>
  <c r="AI118" i="1"/>
  <c r="W95" i="1"/>
  <c r="W54" i="1"/>
  <c r="AF99" i="1"/>
  <c r="T75" i="1"/>
  <c r="AD264" i="1"/>
  <c r="AG258" i="1"/>
  <c r="S22" i="1"/>
  <c r="W218" i="1"/>
  <c r="W217" i="1"/>
  <c r="U234" i="1"/>
  <c r="R179" i="1"/>
  <c r="R222" i="1"/>
  <c r="AJ233" i="1"/>
  <c r="AA249" i="1"/>
  <c r="T316" i="1"/>
  <c r="AK279" i="1"/>
  <c r="AK280" i="1" s="1"/>
  <c r="S212" i="1"/>
  <c r="AD284" i="1"/>
  <c r="Y92" i="1"/>
  <c r="R47" i="1"/>
  <c r="R283" i="1"/>
  <c r="AF107" i="1"/>
  <c r="T253" i="1"/>
  <c r="AK22" i="1"/>
  <c r="AF34" i="1"/>
  <c r="T47" i="1"/>
  <c r="X171" i="1"/>
  <c r="AD159" i="1"/>
  <c r="R257" i="1"/>
  <c r="U131" i="1"/>
  <c r="AI239" i="1"/>
  <c r="AJ265" i="1"/>
  <c r="V255" i="1"/>
  <c r="W23" i="1"/>
  <c r="AE124" i="1"/>
  <c r="AJ95" i="1"/>
  <c r="R94" i="1"/>
  <c r="AC188" i="1"/>
  <c r="AC288" i="1"/>
  <c r="Y110" i="1"/>
  <c r="U114" i="1"/>
  <c r="AI112" i="1"/>
  <c r="AL228" i="1"/>
  <c r="T54" i="1"/>
  <c r="Z23" i="1"/>
  <c r="AH138" i="1"/>
  <c r="U293" i="1"/>
  <c r="AH95" i="1"/>
  <c r="AC242" i="1"/>
  <c r="X283" i="1"/>
  <c r="AJ152" i="1"/>
  <c r="AB295" i="1"/>
  <c r="U109" i="1"/>
  <c r="AB128" i="1"/>
  <c r="AF253" i="1"/>
  <c r="AK273" i="1"/>
  <c r="V33" i="1"/>
  <c r="Y323" i="1"/>
  <c r="U129" i="1"/>
  <c r="V305" i="1"/>
  <c r="Y87" i="1"/>
  <c r="Z126" i="1"/>
  <c r="AK300" i="1"/>
  <c r="Z177" i="1"/>
  <c r="AA204" i="1"/>
  <c r="AA177" i="1"/>
  <c r="AK128" i="1"/>
  <c r="AE76" i="1"/>
  <c r="AD236" i="1"/>
  <c r="AA84" i="1"/>
  <c r="W138" i="1"/>
  <c r="AC43" i="1"/>
  <c r="Z75" i="1"/>
  <c r="Z88" i="1"/>
  <c r="T19" i="1"/>
  <c r="AK311" i="1"/>
  <c r="Z217" i="1"/>
  <c r="AL216" i="1"/>
  <c r="Z316" i="1"/>
  <c r="U275" i="1"/>
  <c r="AF323" i="1"/>
  <c r="AE246" i="1"/>
  <c r="AH252" i="1"/>
  <c r="W327" i="1"/>
  <c r="AL284" i="1"/>
  <c r="S91" i="1"/>
  <c r="AI265" i="1"/>
  <c r="U306" i="1"/>
  <c r="U31" i="1"/>
  <c r="W29" i="1"/>
  <c r="AK56" i="1"/>
  <c r="Y109" i="1"/>
  <c r="R239" i="1"/>
  <c r="AJ300" i="1"/>
  <c r="R129" i="1"/>
  <c r="AH9" i="1"/>
  <c r="R91" i="1"/>
  <c r="AE259" i="1"/>
  <c r="AF258" i="1"/>
  <c r="R60" i="1"/>
  <c r="AE262" i="1"/>
  <c r="AD203" i="1"/>
  <c r="W283" i="1"/>
  <c r="AF110" i="1"/>
  <c r="T240" i="1"/>
  <c r="AG173" i="1"/>
  <c r="W205" i="1"/>
  <c r="AB204" i="1"/>
  <c r="U55" i="1"/>
  <c r="V63" i="1"/>
  <c r="Y124" i="1"/>
  <c r="AC114" i="1"/>
  <c r="Y145" i="1"/>
  <c r="AJ171" i="1"/>
  <c r="AE222" i="1"/>
  <c r="AH29" i="1"/>
  <c r="R49" i="1"/>
  <c r="AF29" i="1"/>
  <c r="T102" i="1"/>
  <c r="AH65" i="1"/>
  <c r="AA263" i="1"/>
  <c r="S219" i="1"/>
  <c r="AL104" i="1"/>
  <c r="AA267" i="1"/>
  <c r="U317" i="1"/>
  <c r="AD305" i="1"/>
  <c r="AC289" i="1"/>
  <c r="AA115" i="1"/>
  <c r="AK74" i="1"/>
  <c r="AG267" i="1"/>
  <c r="AB286" i="1"/>
  <c r="AG239" i="1"/>
  <c r="W115" i="1"/>
  <c r="AD256" i="1"/>
  <c r="AI36" i="1"/>
  <c r="AF49" i="1"/>
  <c r="AL43" i="1"/>
  <c r="AA173" i="1"/>
  <c r="AL22" i="1"/>
  <c r="V318" i="1"/>
  <c r="T6" i="1"/>
  <c r="AF42" i="1"/>
  <c r="AC153" i="1"/>
  <c r="AF162" i="1"/>
  <c r="AA106" i="1"/>
  <c r="Z143" i="1"/>
  <c r="R63" i="1"/>
  <c r="AF128" i="1"/>
  <c r="AC60" i="1"/>
  <c r="AK319" i="1"/>
  <c r="AA110" i="1"/>
  <c r="AC95" i="1"/>
  <c r="W145" i="1"/>
  <c r="AC169" i="1"/>
  <c r="V173" i="1"/>
  <c r="U122" i="1"/>
  <c r="S73" i="1"/>
  <c r="R156" i="1"/>
  <c r="AL170" i="1"/>
  <c r="Y98" i="1"/>
  <c r="AD22" i="1"/>
  <c r="AL47" i="1"/>
  <c r="Y74" i="1"/>
  <c r="AE54" i="1"/>
  <c r="AJ65" i="1"/>
  <c r="R199" i="1"/>
  <c r="AA74" i="1"/>
  <c r="U174" i="1"/>
  <c r="AE12" i="1"/>
  <c r="AI323" i="1"/>
  <c r="X23" i="1"/>
  <c r="AF241" i="1"/>
  <c r="AG13" i="1"/>
  <c r="W99" i="1"/>
  <c r="Y265" i="1"/>
  <c r="AI152" i="1"/>
  <c r="AF129" i="1"/>
  <c r="AD171" i="1"/>
  <c r="AB152" i="1"/>
  <c r="AD308" i="1"/>
  <c r="AH318" i="1"/>
  <c r="AA105" i="1"/>
  <c r="AF205" i="1"/>
  <c r="AI301" i="1"/>
  <c r="AC200" i="1"/>
  <c r="T113" i="1"/>
  <c r="U86" i="1"/>
  <c r="V143" i="1"/>
  <c r="X123" i="1"/>
  <c r="T286" i="1"/>
  <c r="X217" i="1"/>
  <c r="R295" i="1"/>
  <c r="W94" i="1"/>
  <c r="W275" i="1"/>
  <c r="W257" i="1"/>
  <c r="AJ255" i="1"/>
  <c r="R111" i="1"/>
  <c r="AK88" i="1"/>
  <c r="Y176" i="1"/>
  <c r="Y254" i="1"/>
  <c r="AH316" i="1"/>
  <c r="AE316" i="1"/>
  <c r="AD243" i="1"/>
  <c r="AJ218" i="1"/>
  <c r="Z246" i="1"/>
  <c r="Y119" i="1"/>
  <c r="AB325" i="1"/>
  <c r="X284" i="1"/>
  <c r="AF62" i="1"/>
  <c r="AL273" i="1"/>
  <c r="U128" i="1"/>
  <c r="X299" i="1"/>
  <c r="X160" i="1"/>
  <c r="AA102" i="1"/>
  <c r="R121" i="1"/>
  <c r="AB244" i="1"/>
  <c r="U227" i="1"/>
  <c r="S175" i="1"/>
  <c r="AH240" i="1"/>
  <c r="AF102" i="1"/>
  <c r="AA286" i="1"/>
  <c r="AL254" i="1"/>
  <c r="AH144" i="1"/>
  <c r="T247" i="1"/>
  <c r="Z59" i="1"/>
  <c r="AD75" i="1"/>
  <c r="AK159" i="1"/>
  <c r="X48" i="1"/>
  <c r="X159" i="1"/>
  <c r="R51" i="1"/>
  <c r="T93" i="1"/>
  <c r="R286" i="1"/>
  <c r="AI44" i="1"/>
  <c r="U267" i="1"/>
  <c r="AA264" i="1"/>
  <c r="U95" i="1"/>
  <c r="R155" i="1"/>
  <c r="AC12" i="1"/>
  <c r="AJ75" i="1"/>
  <c r="T131" i="1"/>
  <c r="S171" i="1"/>
  <c r="AH142" i="1"/>
  <c r="AH73" i="1"/>
  <c r="AG113" i="1"/>
  <c r="AB155" i="1"/>
  <c r="AJ131" i="1"/>
  <c r="AC209" i="1"/>
  <c r="AH131" i="1"/>
  <c r="AF225" i="1"/>
  <c r="AF152" i="1"/>
  <c r="Y154" i="1"/>
  <c r="W161" i="1"/>
  <c r="AK42" i="1"/>
  <c r="AH154" i="1"/>
  <c r="V133" i="1"/>
  <c r="Z272" i="1"/>
  <c r="X95" i="1"/>
  <c r="W174" i="1"/>
  <c r="AH175" i="1"/>
  <c r="R86" i="1"/>
  <c r="AD228" i="1"/>
  <c r="V227" i="1"/>
  <c r="Z106" i="1"/>
  <c r="X233" i="1"/>
  <c r="AD33" i="1"/>
  <c r="AE235" i="1"/>
  <c r="S245" i="1"/>
  <c r="AH323" i="1"/>
  <c r="AL325" i="1"/>
  <c r="T222" i="1"/>
  <c r="AI311" i="1"/>
  <c r="V246" i="1"/>
  <c r="AJ325" i="1"/>
  <c r="AB212" i="1"/>
  <c r="U326" i="1"/>
  <c r="AE44" i="1"/>
  <c r="AB116" i="1"/>
  <c r="AL304" i="1"/>
  <c r="S174" i="1"/>
  <c r="Z99" i="1"/>
  <c r="AK203" i="1"/>
  <c r="S318" i="1"/>
  <c r="Y286" i="1"/>
  <c r="R130" i="1"/>
  <c r="Z308" i="1"/>
  <c r="AG306" i="1"/>
  <c r="X115" i="1"/>
  <c r="AB132" i="1"/>
  <c r="AE244" i="1"/>
  <c r="AI282" i="1"/>
  <c r="R318" i="1"/>
  <c r="AG89" i="1"/>
  <c r="Z203" i="1"/>
  <c r="AG75" i="1"/>
  <c r="AC139" i="1"/>
  <c r="V316" i="1"/>
  <c r="AJ322" i="1"/>
  <c r="U50" i="1"/>
  <c r="AE43" i="1"/>
  <c r="AL19" i="1"/>
  <c r="AG316" i="1"/>
  <c r="T128" i="1"/>
  <c r="AL52" i="1"/>
  <c r="AE297" i="1"/>
  <c r="V207" i="1"/>
  <c r="Z307" i="1"/>
  <c r="AI295" i="1"/>
  <c r="AJ118" i="1"/>
  <c r="X267" i="1"/>
  <c r="W109" i="1"/>
  <c r="AG256" i="1"/>
  <c r="AD35" i="1"/>
  <c r="S53" i="1"/>
  <c r="X311" i="1"/>
  <c r="T127" i="1"/>
  <c r="AF322" i="1"/>
  <c r="AA23" i="1"/>
  <c r="AL56" i="1"/>
  <c r="AL10" i="1"/>
  <c r="AL199" i="1"/>
  <c r="AL243" i="1"/>
  <c r="Y107" i="1"/>
  <c r="AE89" i="1"/>
  <c r="Y135" i="1"/>
  <c r="AI6" i="1"/>
  <c r="AC38" i="1"/>
  <c r="AF45" i="1"/>
  <c r="AJ50" i="1"/>
  <c r="AE135" i="1"/>
  <c r="W53" i="1"/>
  <c r="W179" i="1"/>
  <c r="AB323" i="1"/>
  <c r="AJ250" i="1"/>
  <c r="AI251" i="1"/>
  <c r="Y202" i="1"/>
  <c r="AD61" i="1"/>
  <c r="AH202" i="1"/>
  <c r="AC176" i="1"/>
  <c r="AJ176" i="1"/>
  <c r="T212" i="1"/>
  <c r="AL176" i="1"/>
  <c r="R90" i="1"/>
  <c r="AB28" i="1"/>
  <c r="AB75" i="1"/>
  <c r="AI27" i="1"/>
  <c r="AC51" i="1"/>
  <c r="AF74" i="1"/>
  <c r="R172" i="1"/>
  <c r="Z259" i="1"/>
  <c r="AJ19" i="1"/>
  <c r="AI145" i="1"/>
  <c r="Y156" i="1"/>
  <c r="AE240" i="1"/>
  <c r="R98" i="1"/>
  <c r="AC232" i="1"/>
  <c r="AL39" i="1"/>
  <c r="AL156" i="1"/>
  <c r="AB21" i="1"/>
  <c r="U259" i="1"/>
  <c r="S138" i="1"/>
  <c r="T73" i="1"/>
  <c r="T34" i="1"/>
  <c r="AE267" i="1"/>
  <c r="V303" i="1"/>
  <c r="AD27" i="1"/>
  <c r="AD84" i="1"/>
  <c r="W12" i="1"/>
  <c r="T206" i="1"/>
  <c r="AE296" i="1"/>
  <c r="U253" i="1"/>
  <c r="Z318" i="1"/>
  <c r="Z129" i="1"/>
  <c r="Y43" i="1"/>
  <c r="AD122" i="1"/>
  <c r="X124" i="1"/>
  <c r="U290" i="1"/>
  <c r="X30" i="1"/>
  <c r="AA265" i="1"/>
  <c r="AL154" i="1"/>
  <c r="AB254" i="1"/>
  <c r="AH159" i="1"/>
  <c r="AK206" i="1"/>
  <c r="AK260" i="1"/>
  <c r="U255" i="1"/>
  <c r="AK30" i="1"/>
  <c r="AF95" i="1"/>
  <c r="AL240" i="1"/>
  <c r="AF171" i="1"/>
  <c r="AI111" i="1"/>
  <c r="S160" i="1"/>
  <c r="S18" i="1"/>
  <c r="AK100" i="1"/>
  <c r="S317" i="1"/>
  <c r="AK41" i="1"/>
  <c r="Z137" i="1"/>
  <c r="AH88" i="1"/>
  <c r="AA311" i="1"/>
  <c r="AF245" i="1"/>
  <c r="AI248" i="1"/>
  <c r="AC247" i="1"/>
  <c r="AK117" i="1"/>
  <c r="AD251" i="1"/>
  <c r="S309" i="1"/>
  <c r="T218" i="1"/>
  <c r="R234" i="1"/>
  <c r="AH176" i="1"/>
  <c r="AB90" i="1"/>
  <c r="R62" i="1"/>
  <c r="AE157" i="1"/>
  <c r="AK205" i="1"/>
  <c r="W244" i="1"/>
  <c r="Z216" i="1"/>
  <c r="AA31" i="1"/>
  <c r="AC307" i="1"/>
  <c r="T39" i="1"/>
  <c r="AJ12" i="1"/>
  <c r="Z163" i="1"/>
  <c r="AK296" i="1"/>
  <c r="Y206" i="1"/>
  <c r="R135" i="1"/>
  <c r="AG125" i="1"/>
  <c r="R132" i="1"/>
  <c r="AB50" i="1"/>
  <c r="AL126" i="1"/>
  <c r="AG85" i="1"/>
  <c r="AB250" i="1"/>
  <c r="AF26" i="1"/>
  <c r="R131" i="1"/>
  <c r="U96" i="1"/>
  <c r="W207" i="1"/>
  <c r="AL163" i="1"/>
  <c r="Z29" i="1"/>
  <c r="W6" i="1"/>
  <c r="Z124" i="1"/>
  <c r="AA319" i="1"/>
  <c r="V136" i="1"/>
  <c r="T304" i="1"/>
  <c r="S48" i="1"/>
  <c r="AH40" i="1"/>
  <c r="AH100" i="1"/>
  <c r="AA255" i="1"/>
  <c r="U240" i="1"/>
  <c r="R309" i="1"/>
  <c r="AA156" i="1"/>
  <c r="S172" i="1"/>
  <c r="AJ113" i="1"/>
  <c r="AE26" i="1"/>
  <c r="W170" i="1"/>
  <c r="X205" i="1"/>
  <c r="R84" i="1"/>
  <c r="AC167" i="1"/>
  <c r="AJ266" i="1"/>
  <c r="S60" i="1"/>
  <c r="T36" i="1"/>
  <c r="AK34" i="1"/>
  <c r="AE126" i="1"/>
  <c r="Z171" i="1"/>
  <c r="AE155" i="1"/>
  <c r="AI260" i="1"/>
  <c r="Y116" i="1"/>
  <c r="T136" i="1"/>
  <c r="Y29" i="1"/>
  <c r="AF116" i="1"/>
  <c r="V155" i="1"/>
  <c r="R96" i="1"/>
  <c r="T216" i="1"/>
  <c r="R202" i="1"/>
  <c r="AI235" i="1"/>
  <c r="X251" i="1"/>
  <c r="AF216" i="1"/>
  <c r="AA235" i="1"/>
  <c r="AE117" i="1"/>
  <c r="Y61" i="1"/>
  <c r="AA325" i="1"/>
  <c r="U282" i="1"/>
  <c r="Z55" i="1"/>
  <c r="U299" i="1"/>
  <c r="AK106" i="1"/>
  <c r="Z35" i="1"/>
  <c r="X138" i="1"/>
  <c r="U273" i="1"/>
  <c r="W154" i="1"/>
  <c r="Z22" i="1"/>
  <c r="AI99" i="1"/>
  <c r="V265" i="1"/>
  <c r="R320" i="1"/>
  <c r="AF318" i="1"/>
  <c r="AJ161" i="1"/>
  <c r="T7" i="1"/>
  <c r="AF40" i="1"/>
  <c r="AD129" i="1"/>
  <c r="AA44" i="1"/>
  <c r="AD294" i="1"/>
  <c r="AL145" i="1"/>
  <c r="R32" i="1"/>
  <c r="S306" i="1"/>
  <c r="Z298" i="1"/>
  <c r="V32" i="1"/>
  <c r="AD170" i="1"/>
  <c r="Z253" i="1"/>
  <c r="AL260" i="1"/>
  <c r="U206" i="1"/>
  <c r="AA75" i="1"/>
  <c r="T115" i="1"/>
  <c r="R277" i="1"/>
  <c r="AA47" i="1"/>
  <c r="AF121" i="1"/>
  <c r="R43" i="1"/>
  <c r="AC89" i="1"/>
  <c r="AD74" i="1"/>
  <c r="AC183" i="1"/>
  <c r="R138" i="1"/>
  <c r="AC259" i="1"/>
  <c r="AA266" i="1"/>
  <c r="R113" i="1"/>
  <c r="V272" i="1"/>
  <c r="V115" i="1"/>
  <c r="V263" i="1"/>
  <c r="U51" i="1"/>
  <c r="AJ297" i="1"/>
  <c r="AL296" i="1"/>
  <c r="AK16" i="1"/>
  <c r="AE131" i="1"/>
  <c r="AA39" i="1"/>
  <c r="X106" i="1"/>
  <c r="AD143" i="1"/>
  <c r="AJ293" i="1"/>
  <c r="S122" i="1"/>
  <c r="AF122" i="1"/>
  <c r="R154" i="1"/>
  <c r="AE32" i="1"/>
  <c r="AI55" i="1"/>
  <c r="Y207" i="1"/>
  <c r="W152" i="1"/>
  <c r="AJ35" i="1"/>
  <c r="AE275" i="1"/>
  <c r="T234" i="1"/>
  <c r="AH245" i="1"/>
  <c r="AF276" i="1"/>
  <c r="AD179" i="1"/>
  <c r="AL234" i="1"/>
  <c r="AL250" i="1"/>
  <c r="AG245" i="1"/>
  <c r="S248" i="1"/>
  <c r="Z284" i="1"/>
  <c r="X212" i="1"/>
  <c r="AG91" i="1"/>
  <c r="T12" i="1"/>
  <c r="AB23" i="1"/>
  <c r="AJ44" i="1"/>
  <c r="U270" i="1"/>
  <c r="AD42" i="1"/>
  <c r="AD34" i="1"/>
  <c r="AK102" i="1"/>
  <c r="AH55" i="1"/>
  <c r="R38" i="1"/>
  <c r="AH48" i="1"/>
  <c r="V52" i="1"/>
  <c r="AL44" i="1"/>
  <c r="AG60" i="1"/>
  <c r="AB253" i="1"/>
  <c r="T22" i="1"/>
  <c r="AH228" i="1"/>
  <c r="AH13" i="1"/>
  <c r="X306" i="1"/>
  <c r="Y94" i="1"/>
  <c r="V175" i="1"/>
  <c r="AI32" i="1"/>
  <c r="W41" i="1"/>
  <c r="AC300" i="1"/>
  <c r="AE85" i="1"/>
  <c r="AD48" i="1"/>
  <c r="AJ114" i="1"/>
  <c r="AL269" i="1"/>
  <c r="AD155" i="1"/>
  <c r="R266" i="1"/>
  <c r="T48" i="1"/>
  <c r="V10" i="1"/>
  <c r="T32" i="1"/>
  <c r="AK104" i="1"/>
  <c r="AE59" i="1"/>
  <c r="S233" i="1"/>
  <c r="AK59" i="1"/>
  <c r="Z159" i="1"/>
  <c r="AH137" i="1"/>
  <c r="U179" i="1"/>
  <c r="AC240" i="1"/>
  <c r="Y33" i="1"/>
  <c r="AL95" i="1"/>
  <c r="AK179" i="1"/>
  <c r="AF268" i="1"/>
  <c r="AD7" i="1"/>
  <c r="X135" i="1"/>
  <c r="AC10" i="1"/>
  <c r="Y58" i="1"/>
  <c r="AJ11" i="1"/>
  <c r="AI250" i="1"/>
  <c r="AH233" i="1"/>
  <c r="AL179" i="1"/>
  <c r="AH247" i="1"/>
  <c r="X97" i="1"/>
  <c r="AK33" i="1"/>
  <c r="V254" i="1"/>
  <c r="AA323" i="1"/>
  <c r="T90" i="1"/>
  <c r="T91" i="1"/>
  <c r="S36" i="1"/>
  <c r="AD12" i="1"/>
  <c r="W267" i="1"/>
  <c r="AI171" i="1"/>
  <c r="S297" i="1"/>
  <c r="AB124" i="1"/>
  <c r="AE319" i="1"/>
  <c r="AF127" i="1"/>
  <c r="AE38" i="1"/>
  <c r="AC207" i="1"/>
  <c r="AB175" i="1"/>
  <c r="AG27" i="1"/>
  <c r="U159" i="1"/>
  <c r="Z133" i="1"/>
  <c r="AA76" i="1"/>
  <c r="AC6" i="1"/>
  <c r="X88" i="1"/>
  <c r="AB76" i="1"/>
  <c r="AA321" i="1"/>
  <c r="AC322" i="1"/>
  <c r="AH239" i="1"/>
  <c r="X228" i="1"/>
  <c r="AE311" i="1"/>
  <c r="AG214" i="1"/>
  <c r="AJ26" i="1"/>
  <c r="AL129" i="1"/>
  <c r="Z320" i="1"/>
  <c r="AE137" i="1"/>
  <c r="AK63" i="1"/>
  <c r="AG32" i="1"/>
  <c r="T59" i="1"/>
  <c r="AG270" i="1"/>
  <c r="AL225" i="1"/>
  <c r="AJ214" i="1"/>
  <c r="X28" i="1"/>
  <c r="Z18" i="1"/>
  <c r="AD259" i="1"/>
  <c r="V301" i="1"/>
  <c r="AB118" i="1"/>
  <c r="V89" i="1"/>
  <c r="U205" i="1"/>
  <c r="AC266" i="1"/>
  <c r="AG46" i="1"/>
  <c r="Z208" i="1"/>
  <c r="X86" i="1"/>
  <c r="Y258" i="1"/>
  <c r="U32" i="1"/>
  <c r="AJ321" i="1"/>
  <c r="W104" i="1"/>
  <c r="AB119" i="1"/>
  <c r="W37" i="1"/>
  <c r="W38" i="1"/>
  <c r="AB30" i="1"/>
  <c r="T179" i="1"/>
  <c r="AH248" i="1"/>
  <c r="W235" i="1"/>
  <c r="U222" i="1"/>
  <c r="V236" i="1"/>
  <c r="AD250" i="1"/>
  <c r="S217" i="1"/>
  <c r="AG33" i="1"/>
  <c r="S202" i="1"/>
  <c r="AD279" i="1"/>
  <c r="AD280" i="1" s="1"/>
  <c r="AF92" i="1"/>
  <c r="R327" i="1"/>
  <c r="AD90" i="1"/>
  <c r="AI37" i="1"/>
  <c r="S294" i="1"/>
  <c r="AB322" i="1"/>
  <c r="AI54" i="1"/>
  <c r="AG240" i="1"/>
  <c r="AF132" i="1"/>
  <c r="AF321" i="1"/>
  <c r="Y259" i="1"/>
  <c r="V65" i="1"/>
  <c r="AD297" i="1"/>
  <c r="V60" i="1"/>
  <c r="AC118" i="1"/>
  <c r="AJ48" i="1"/>
  <c r="AD262" i="1"/>
  <c r="AH93" i="1"/>
  <c r="AB56" i="1"/>
  <c r="X273" i="1"/>
  <c r="AI40" i="1"/>
  <c r="AE34" i="1"/>
  <c r="AL7" i="1"/>
  <c r="AG137" i="1"/>
  <c r="AF53" i="1"/>
  <c r="AG303" i="1"/>
  <c r="T300" i="1"/>
  <c r="AJ73" i="1"/>
  <c r="AL98" i="1"/>
  <c r="Z214" i="1"/>
  <c r="X128" i="1"/>
  <c r="AL105" i="1"/>
  <c r="AC225" i="1"/>
  <c r="AB135" i="1"/>
  <c r="AH177" i="1"/>
  <c r="AJ170" i="1"/>
  <c r="AC13" i="1"/>
  <c r="AA46" i="1"/>
  <c r="R39" i="1"/>
  <c r="AK156" i="1"/>
  <c r="X58" i="1"/>
  <c r="AB294" i="1"/>
  <c r="X29" i="1"/>
  <c r="Y173" i="1"/>
  <c r="Z118" i="1"/>
  <c r="AK175" i="1"/>
  <c r="AI305" i="1"/>
  <c r="AJ137" i="1"/>
  <c r="X157" i="1"/>
  <c r="AA73" i="1"/>
  <c r="AC105" i="1"/>
  <c r="AG163" i="1"/>
  <c r="AK264" i="1"/>
  <c r="AJ36" i="1"/>
  <c r="AB37" i="1"/>
  <c r="T266" i="1"/>
  <c r="AA137" i="1"/>
  <c r="AJ235" i="1"/>
  <c r="U143" i="1"/>
  <c r="T259" i="1"/>
  <c r="AH135" i="1"/>
  <c r="AD318" i="1"/>
  <c r="W298" i="1"/>
  <c r="AC50" i="1"/>
  <c r="AB261" i="1"/>
  <c r="AL112" i="1"/>
  <c r="U127" i="1"/>
  <c r="Z107" i="1"/>
  <c r="AL109" i="1"/>
  <c r="AF266" i="1"/>
  <c r="AC257" i="1"/>
  <c r="S259" i="1"/>
  <c r="V290" i="1"/>
  <c r="X219" i="1"/>
  <c r="AA100" i="1"/>
  <c r="X207" i="1"/>
  <c r="AC265" i="1"/>
  <c r="R89" i="1"/>
  <c r="AB136" i="1"/>
  <c r="S109" i="1"/>
  <c r="AC132" i="1"/>
  <c r="AA26" i="1"/>
  <c r="AK60" i="1"/>
  <c r="V30" i="1"/>
  <c r="AB249" i="1"/>
  <c r="S135" i="1"/>
  <c r="AL308" i="1"/>
  <c r="AJ261" i="1"/>
  <c r="T270" i="1"/>
  <c r="U157" i="1"/>
  <c r="AL29" i="1"/>
  <c r="AE41" i="1"/>
  <c r="Y298" i="1"/>
  <c r="U49" i="1"/>
  <c r="AG272" i="1"/>
  <c r="V296" i="1"/>
  <c r="AF65" i="1"/>
  <c r="W112" i="1"/>
  <c r="AG305" i="1"/>
  <c r="R99" i="1"/>
  <c r="AI308" i="1"/>
  <c r="T26" i="1"/>
  <c r="X40" i="1"/>
  <c r="AH121" i="1"/>
  <c r="AK317" i="1"/>
  <c r="U295" i="1"/>
  <c r="U93" i="1"/>
  <c r="AA28" i="1"/>
  <c r="AI175" i="1"/>
  <c r="T158" i="1"/>
  <c r="AH107" i="1"/>
  <c r="Y122" i="1"/>
  <c r="W75" i="1"/>
  <c r="R205" i="1"/>
  <c r="AB266" i="1"/>
  <c r="AA175" i="1"/>
  <c r="AB219" i="1"/>
  <c r="Z102" i="1"/>
  <c r="AJ205" i="1"/>
  <c r="V145" i="1"/>
  <c r="AI327" i="1"/>
  <c r="Z252" i="1"/>
  <c r="W33" i="1"/>
  <c r="U218" i="1"/>
  <c r="AB245" i="1"/>
  <c r="T62" i="1"/>
  <c r="AC216" i="1"/>
  <c r="V243" i="1"/>
  <c r="AJ216" i="1"/>
  <c r="Y284" i="1"/>
  <c r="AE62" i="1"/>
  <c r="AB62" i="1"/>
  <c r="T269" i="1"/>
  <c r="S161" i="1"/>
  <c r="AI133" i="1"/>
  <c r="AK85" i="1"/>
  <c r="V95" i="1"/>
  <c r="AE145" i="1"/>
  <c r="AB228" i="1"/>
  <c r="U85" i="1"/>
  <c r="AJ138" i="1"/>
  <c r="AJ116" i="1"/>
  <c r="X269" i="1"/>
  <c r="T228" i="1"/>
  <c r="AG171" i="1"/>
  <c r="Y143" i="1"/>
  <c r="S273" i="1"/>
  <c r="R174" i="1"/>
  <c r="W98" i="1"/>
  <c r="U36" i="1"/>
  <c r="U138" i="1"/>
  <c r="S320" i="1"/>
  <c r="AE48" i="1"/>
  <c r="AG116" i="1"/>
  <c r="AC164" i="1"/>
  <c r="T106" i="1"/>
  <c r="AJ16" i="1"/>
  <c r="AC251" i="1"/>
  <c r="AB41" i="1"/>
  <c r="AB88" i="1"/>
  <c r="AK267" i="1"/>
  <c r="Y255" i="1"/>
  <c r="Y12" i="1"/>
  <c r="X277" i="1"/>
  <c r="AI51" i="1"/>
  <c r="AI43" i="1"/>
  <c r="AF255" i="1"/>
  <c r="AG218" i="1"/>
  <c r="Z27" i="1"/>
  <c r="AH251" i="1"/>
  <c r="Z42" i="1"/>
  <c r="S283" i="1"/>
  <c r="AH124" i="1"/>
  <c r="AF244" i="1"/>
  <c r="AG87" i="1"/>
  <c r="AD18" i="1"/>
  <c r="AJ247" i="1"/>
  <c r="V158" i="1"/>
  <c r="S41" i="1"/>
  <c r="Z30" i="1"/>
  <c r="W239" i="1"/>
  <c r="Z271" i="1"/>
  <c r="AA282" i="1"/>
  <c r="Y177" i="1"/>
  <c r="AE133" i="1"/>
  <c r="W137" i="1"/>
  <c r="AH94" i="1"/>
  <c r="AE173" i="1"/>
  <c r="W233" i="1"/>
  <c r="U97" i="1"/>
  <c r="AJ117" i="1"/>
  <c r="U249" i="1"/>
  <c r="AD247" i="1"/>
  <c r="AH311" i="1"/>
  <c r="AD309" i="1"/>
  <c r="AA97" i="1"/>
  <c r="AL212" i="1"/>
  <c r="AG284" i="1"/>
  <c r="AJ327" i="1"/>
  <c r="AE325" i="1"/>
  <c r="AC65" i="1"/>
  <c r="T177" i="1"/>
  <c r="AA120" i="1"/>
  <c r="AC274" i="1"/>
  <c r="X235" i="1"/>
  <c r="AA122" i="1"/>
  <c r="U321" i="1"/>
  <c r="AG128" i="1"/>
  <c r="AL93" i="1"/>
  <c r="AK298" i="1"/>
  <c r="U204" i="1"/>
  <c r="W39" i="1"/>
  <c r="AA225" i="1"/>
  <c r="AK265" i="1"/>
  <c r="U274" i="1"/>
  <c r="AH301" i="1"/>
  <c r="U272" i="1"/>
  <c r="AB126" i="1"/>
  <c r="AG21" i="1"/>
  <c r="AL294" i="1"/>
  <c r="Z48" i="1"/>
  <c r="T205" i="1"/>
  <c r="AA318" i="1"/>
  <c r="V17" i="1"/>
  <c r="AF145" i="1"/>
  <c r="AB308" i="1"/>
  <c r="AF43" i="1"/>
  <c r="AI131" i="1"/>
  <c r="AF115" i="1"/>
  <c r="AI122" i="1"/>
  <c r="AE320" i="1"/>
  <c r="AC168" i="1"/>
  <c r="AF156" i="1"/>
  <c r="Z115" i="1"/>
  <c r="S37" i="1"/>
  <c r="AL106" i="1"/>
  <c r="AK320" i="1"/>
  <c r="Y44" i="1"/>
  <c r="AI283" i="1"/>
  <c r="X10" i="1"/>
  <c r="Z156" i="1"/>
  <c r="Z121" i="1"/>
  <c r="AC321" i="1"/>
  <c r="AG126" i="1"/>
  <c r="AK142" i="1"/>
  <c r="V258" i="1"/>
  <c r="AK99" i="1"/>
  <c r="X298" i="1"/>
  <c r="X60" i="1"/>
  <c r="AG300" i="1"/>
  <c r="AB171" i="1"/>
  <c r="Z160" i="1"/>
  <c r="AH117" i="1"/>
  <c r="V117" i="1"/>
  <c r="AK326" i="1"/>
  <c r="S97" i="1"/>
  <c r="S117" i="1"/>
  <c r="AB218" i="1"/>
  <c r="AC119" i="1"/>
  <c r="V326" i="1"/>
  <c r="R326" i="1"/>
  <c r="AI62" i="1"/>
  <c r="AH225" i="1"/>
  <c r="AJ301" i="1"/>
  <c r="X119" i="1"/>
  <c r="AG136" i="1"/>
  <c r="AF260" i="1"/>
  <c r="AL31" i="1"/>
  <c r="AB40" i="1"/>
  <c r="AB274" i="1"/>
  <c r="AC135" i="1"/>
  <c r="AB53" i="1"/>
  <c r="V44" i="1"/>
  <c r="AA135" i="1"/>
  <c r="Z54" i="1"/>
  <c r="S274" i="1"/>
  <c r="AA96" i="1"/>
  <c r="W261" i="1"/>
  <c r="S261" i="1"/>
  <c r="Y208" i="1"/>
  <c r="Z128" i="1"/>
  <c r="AB51" i="1"/>
  <c r="AE128" i="1"/>
  <c r="R117" i="1"/>
  <c r="AD267" i="1"/>
  <c r="AE307" i="1"/>
  <c r="AH54" i="1"/>
  <c r="R102" i="1"/>
  <c r="Z283" i="1"/>
  <c r="AB93" i="1"/>
  <c r="AG133" i="1"/>
  <c r="V177" i="1"/>
  <c r="S30" i="1"/>
  <c r="AC24" i="1"/>
  <c r="S173" i="1"/>
  <c r="AD40" i="1"/>
  <c r="AG58" i="1"/>
  <c r="AG22" i="1"/>
  <c r="X108" i="1"/>
  <c r="AC73" i="1"/>
  <c r="AJ85" i="1"/>
  <c r="T250" i="1"/>
  <c r="AH46" i="1"/>
  <c r="AA293" i="1"/>
  <c r="AK10" i="1"/>
  <c r="AA94" i="1"/>
  <c r="R260" i="1"/>
  <c r="U87" i="1"/>
  <c r="Y133" i="1"/>
  <c r="AK228" i="1"/>
  <c r="AF125" i="1"/>
  <c r="AG156" i="1"/>
  <c r="AC239" i="1"/>
  <c r="W321" i="1"/>
  <c r="AI16" i="1"/>
  <c r="AH134" i="1"/>
  <c r="AK225" i="1"/>
  <c r="AC204" i="1"/>
  <c r="AA161" i="1"/>
  <c r="V43" i="1"/>
  <c r="AI243" i="1"/>
  <c r="W222" i="1"/>
  <c r="AL236" i="1"/>
  <c r="R316" i="1"/>
  <c r="W311" i="1"/>
  <c r="AA222" i="1"/>
  <c r="T33" i="1"/>
  <c r="X250" i="1"/>
  <c r="AI279" i="1"/>
  <c r="AI280" i="1" s="1"/>
  <c r="V284" i="1"/>
  <c r="U176" i="1"/>
  <c r="R92" i="1"/>
  <c r="AA108" i="1"/>
  <c r="X262" i="1"/>
  <c r="AG6" i="1"/>
  <c r="AC112" i="1"/>
  <c r="AH53" i="1"/>
  <c r="AF154" i="1"/>
  <c r="AJ318" i="1"/>
  <c r="AK155" i="1"/>
  <c r="AI322" i="1"/>
  <c r="AK73" i="1"/>
  <c r="X13" i="1"/>
  <c r="AL48" i="1"/>
  <c r="Y108" i="1"/>
  <c r="X174" i="1"/>
  <c r="W59" i="1"/>
  <c r="AK53" i="1"/>
  <c r="Y36" i="1"/>
  <c r="T120" i="1"/>
  <c r="Z136" i="1"/>
  <c r="AJ51" i="1"/>
  <c r="AE159" i="1"/>
  <c r="AJ320" i="1"/>
  <c r="AH39" i="1"/>
  <c r="Y38" i="1"/>
  <c r="Y7" i="1"/>
  <c r="X100" i="1"/>
  <c r="S137" i="1"/>
  <c r="Y10" i="1"/>
  <c r="AG208" i="1"/>
  <c r="AC241" i="1"/>
  <c r="AC317" i="1"/>
  <c r="T94" i="1"/>
  <c r="AG51" i="1"/>
  <c r="AG247" i="1"/>
  <c r="AD172" i="1"/>
  <c r="AJ46" i="1"/>
  <c r="AK171" i="1"/>
  <c r="X43" i="1"/>
  <c r="AF89" i="1"/>
  <c r="AF277" i="1"/>
  <c r="S134" i="1"/>
  <c r="W304" i="1"/>
  <c r="AD258" i="1"/>
  <c r="U155" i="1"/>
  <c r="R112" i="1"/>
  <c r="V271" i="1"/>
  <c r="X47" i="1"/>
  <c r="AJ198" i="1"/>
  <c r="AG286" i="1"/>
  <c r="AC151" i="1"/>
  <c r="U208" i="1"/>
  <c r="AE247" i="1"/>
  <c r="AD311" i="1"/>
  <c r="AK233" i="1"/>
  <c r="W323" i="1"/>
  <c r="AA33" i="1"/>
  <c r="AD176" i="1"/>
  <c r="AK234" i="1"/>
  <c r="Y217" i="1"/>
  <c r="AC246" i="1"/>
  <c r="AF176" i="1"/>
  <c r="AG216" i="1"/>
  <c r="V325" i="1"/>
  <c r="AF279" i="1"/>
  <c r="AF280" i="1" s="1"/>
  <c r="AD88" i="1"/>
  <c r="AH234" i="1"/>
  <c r="X114" i="1"/>
  <c r="AF309" i="1"/>
  <c r="AH112" i="1"/>
  <c r="W175" i="1"/>
  <c r="AJ106" i="1"/>
  <c r="AG296" i="1"/>
  <c r="X265" i="1"/>
  <c r="X172" i="1"/>
  <c r="AE300" i="1"/>
  <c r="AJ119" i="1"/>
  <c r="AK204" i="1"/>
  <c r="AK270" i="1"/>
  <c r="AJ262" i="1"/>
  <c r="AB154" i="1"/>
  <c r="AG318" i="1"/>
  <c r="AB106" i="1"/>
  <c r="V135" i="1"/>
  <c r="U263" i="1"/>
  <c r="AC269" i="1"/>
  <c r="AJ99" i="1"/>
  <c r="AC108" i="1"/>
  <c r="AC40" i="1"/>
  <c r="R109" i="1"/>
  <c r="R23" i="1"/>
  <c r="T44" i="1"/>
  <c r="AI228" i="1"/>
  <c r="V59" i="1"/>
  <c r="U217" i="1"/>
  <c r="AB74" i="1"/>
  <c r="AG26" i="1"/>
  <c r="S10" i="1"/>
  <c r="S125" i="1"/>
  <c r="AK138" i="1"/>
  <c r="Y170" i="1"/>
  <c r="S241" i="1"/>
  <c r="V49" i="1"/>
  <c r="AJ88" i="1"/>
  <c r="W51" i="1"/>
  <c r="AH23" i="1"/>
  <c r="Y111" i="1"/>
  <c r="AB86" i="1"/>
  <c r="AH272" i="1"/>
  <c r="AD156" i="1"/>
  <c r="U100" i="1"/>
  <c r="T208" i="1"/>
  <c r="T37" i="1"/>
  <c r="AB177" i="1"/>
  <c r="AC113" i="1"/>
  <c r="Z294" i="1"/>
  <c r="R249" i="1"/>
  <c r="AC37" i="1"/>
  <c r="AA256" i="1"/>
  <c r="AC110" i="1"/>
  <c r="Y311" i="1"/>
  <c r="AB316" i="1"/>
  <c r="AL245" i="1"/>
  <c r="AE252" i="1"/>
  <c r="V233" i="1"/>
  <c r="AD216" i="1"/>
  <c r="T254" i="1"/>
  <c r="AF284" i="1"/>
  <c r="R269" i="1"/>
  <c r="AC121" i="1"/>
  <c r="R50" i="1"/>
  <c r="V34" i="1"/>
  <c r="AF46" i="1"/>
  <c r="AG145" i="1"/>
  <c r="Y51" i="1"/>
  <c r="AJ303" i="1"/>
  <c r="Z6" i="1"/>
  <c r="AL317" i="1"/>
  <c r="AF56" i="1"/>
  <c r="Z303" i="1"/>
  <c r="S308" i="1"/>
  <c r="AG17" i="1"/>
  <c r="AD152" i="1"/>
  <c r="W118" i="1"/>
  <c r="AL128" i="1"/>
  <c r="R307" i="1"/>
  <c r="AJ290" i="1"/>
  <c r="AG172" i="1"/>
  <c r="AG283" i="1"/>
  <c r="AI63" i="1"/>
  <c r="AJ269" i="1"/>
  <c r="AI267" i="1"/>
  <c r="AB301" i="1"/>
  <c r="Z273" i="1"/>
  <c r="R262" i="1"/>
  <c r="Y23" i="1"/>
  <c r="AJ47" i="1"/>
  <c r="AL155" i="1"/>
  <c r="W318" i="1"/>
  <c r="Z227" i="1"/>
  <c r="S113" i="1"/>
  <c r="AF28" i="1"/>
  <c r="U171" i="1"/>
  <c r="T152" i="1"/>
  <c r="Y271" i="1"/>
  <c r="S127" i="1"/>
  <c r="Z301" i="1"/>
  <c r="Y56" i="1"/>
  <c r="Z321" i="1"/>
  <c r="AG198" i="1"/>
  <c r="W135" i="1"/>
  <c r="AG154" i="1"/>
  <c r="T100" i="1"/>
  <c r="S268" i="1"/>
  <c r="U152" i="1"/>
  <c r="AJ123" i="1"/>
  <c r="R93" i="1"/>
  <c r="U74" i="1"/>
  <c r="AK219" i="1"/>
  <c r="AB125" i="1"/>
  <c r="AG105" i="1"/>
  <c r="Y129" i="1"/>
  <c r="W22" i="1"/>
  <c r="AF254" i="1"/>
  <c r="AG88" i="1"/>
  <c r="AL282" i="1"/>
  <c r="AF33" i="1"/>
  <c r="AF252" i="1"/>
  <c r="AH243" i="1"/>
  <c r="S316" i="1"/>
  <c r="AG202" i="1"/>
  <c r="T248" i="1"/>
  <c r="X276" i="1"/>
  <c r="AC62" i="1"/>
  <c r="T176" i="1"/>
  <c r="AK91" i="1"/>
  <c r="AK38" i="1"/>
  <c r="V73" i="1"/>
  <c r="AD138" i="1"/>
  <c r="AE116" i="1"/>
  <c r="AD211" i="1"/>
  <c r="AL265" i="1"/>
  <c r="U35" i="1"/>
  <c r="AC122" i="1"/>
  <c r="U13" i="1"/>
  <c r="X305" i="1"/>
  <c r="R75" i="1"/>
  <c r="AA295" i="1"/>
  <c r="W225" i="1"/>
  <c r="AK306" i="1"/>
  <c r="AH174" i="1"/>
  <c r="AH125" i="1"/>
  <c r="AL204" i="1"/>
  <c r="AE18" i="1"/>
  <c r="W56" i="1"/>
  <c r="AD132" i="1"/>
  <c r="S126" i="1"/>
  <c r="AG36" i="1"/>
  <c r="AB35" i="1"/>
  <c r="U84" i="1"/>
  <c r="AH152" i="1" s="1"/>
  <c r="V85" i="1"/>
  <c r="R250" i="1"/>
  <c r="X155" i="1"/>
  <c r="V294" i="1"/>
  <c r="Y114" i="1"/>
  <c r="AI73" i="1"/>
  <c r="X118" i="1"/>
  <c r="X36" i="1"/>
  <c r="AK43" i="1"/>
  <c r="T35" i="1"/>
  <c r="T249" i="1"/>
  <c r="AC187" i="1"/>
  <c r="AF179" i="1"/>
  <c r="Y256" i="1"/>
  <c r="S119" i="1"/>
  <c r="Y157" i="1"/>
  <c r="S299" i="1"/>
  <c r="AB299" i="1"/>
  <c r="AJ264" i="1"/>
  <c r="V259" i="1"/>
  <c r="X253" i="1"/>
  <c r="AC20" i="1"/>
  <c r="Y248" i="1"/>
  <c r="AA52" i="1"/>
  <c r="AK283" i="1"/>
  <c r="AB273" i="1"/>
  <c r="AK293" i="1"/>
  <c r="T241" i="1"/>
  <c r="X257" i="1"/>
  <c r="AE113" i="1"/>
  <c r="AJ55" i="1"/>
  <c r="AJ134" i="1"/>
  <c r="AF248" i="1"/>
  <c r="AC243" i="1"/>
  <c r="AK251" i="1"/>
  <c r="AJ222" i="1"/>
  <c r="AC309" i="1"/>
  <c r="AG117" i="1"/>
  <c r="R248" i="1"/>
  <c r="AG246" i="1"/>
  <c r="T276" i="1"/>
  <c r="AL61" i="1"/>
  <c r="AA62" i="1"/>
  <c r="AJ61" i="1"/>
  <c r="AL92" i="1"/>
  <c r="X49" i="1"/>
  <c r="AL94" i="1"/>
  <c r="U202" i="1"/>
  <c r="AC70" i="1"/>
  <c r="AK290" i="1"/>
  <c r="AK131" i="1"/>
  <c r="AA269" i="1"/>
  <c r="U40" i="1"/>
  <c r="T203" i="1"/>
  <c r="Z53" i="1"/>
  <c r="X85" i="1"/>
  <c r="AL16" i="1"/>
  <c r="AI13" i="1"/>
  <c r="AH114" i="1"/>
  <c r="AK274" i="1"/>
  <c r="AC111" i="1"/>
  <c r="AG293" i="1"/>
  <c r="AB27" i="1"/>
  <c r="AH261" i="1"/>
  <c r="AH49" i="1"/>
  <c r="AH300" i="1"/>
  <c r="X161" i="1"/>
  <c r="AJ298" i="1"/>
  <c r="W107" i="1"/>
  <c r="AK45" i="1"/>
  <c r="AJ286" i="1"/>
  <c r="AG37" i="1"/>
  <c r="U269" i="1"/>
  <c r="AL46" i="1"/>
  <c r="AK132" i="1"/>
  <c r="AK322" i="1"/>
  <c r="S239" i="1"/>
  <c r="AD47" i="1"/>
  <c r="AJ158" i="1"/>
  <c r="T260" i="1"/>
  <c r="AC26" i="1"/>
  <c r="X31" i="1"/>
  <c r="AK145" i="1"/>
  <c r="Z154" i="1"/>
  <c r="W265" i="1"/>
  <c r="V266" i="1"/>
  <c r="AB300" i="1"/>
  <c r="Z31" i="1"/>
  <c r="Y296" i="1"/>
  <c r="AL40" i="1"/>
  <c r="AD157" i="1"/>
  <c r="AI85" i="1"/>
  <c r="AL319" i="1"/>
  <c r="AK297" i="1"/>
  <c r="AI105" i="1"/>
  <c r="AH10" i="1"/>
  <c r="AG170" i="1"/>
  <c r="S58" i="1"/>
  <c r="X290" i="1"/>
  <c r="AG59" i="1"/>
  <c r="AG157" i="1"/>
  <c r="AH143" i="1"/>
  <c r="S45" i="1"/>
  <c r="AJ7" i="1"/>
  <c r="AF54" i="1"/>
  <c r="AH256" i="1"/>
  <c r="AC253" i="1"/>
  <c r="S326" i="1"/>
  <c r="Z95" i="1"/>
  <c r="U60" i="1"/>
  <c r="AD255" i="1"/>
  <c r="R255" i="1"/>
  <c r="X318" i="1"/>
  <c r="AJ199" i="1"/>
  <c r="R46" i="1"/>
  <c r="W40" i="1"/>
  <c r="AE228" i="1"/>
  <c r="AE125" i="1"/>
  <c r="AC69" i="1"/>
  <c r="AF123" i="1"/>
  <c r="S144" i="1"/>
  <c r="Y89" i="1"/>
  <c r="AA142" i="1"/>
  <c r="AG104" i="1"/>
  <c r="W121" i="1"/>
  <c r="AB17" i="1"/>
  <c r="AE42" i="1"/>
  <c r="AA316" i="1"/>
  <c r="AK170" i="1"/>
  <c r="W87" i="1"/>
  <c r="AF160" i="1"/>
  <c r="AC107" i="1"/>
  <c r="AK127" i="1"/>
  <c r="AF304" i="1"/>
  <c r="AD96" i="1"/>
  <c r="AE270" i="1"/>
  <c r="R142" i="1"/>
  <c r="AG143" i="1"/>
  <c r="S260" i="1"/>
  <c r="X320" i="1"/>
  <c r="AE104" i="1"/>
  <c r="AF41" i="1"/>
  <c r="Z37" i="1"/>
  <c r="S76" i="1"/>
  <c r="X296" i="1"/>
  <c r="Z218" i="1"/>
  <c r="AE123" i="1"/>
  <c r="AF208" i="1"/>
  <c r="Y162" i="1"/>
  <c r="AC171" i="1"/>
  <c r="AA199" i="1"/>
  <c r="W88" i="1"/>
  <c r="U177" i="1"/>
  <c r="U308" i="1"/>
  <c r="X204" i="1"/>
  <c r="V134" i="1"/>
  <c r="S228" i="1"/>
  <c r="AB176" i="1"/>
  <c r="AF251" i="1"/>
  <c r="T323" i="1"/>
  <c r="AH276" i="1"/>
  <c r="AD275" i="1"/>
  <c r="AL117" i="1"/>
  <c r="R97" i="1"/>
  <c r="AJ243" i="1"/>
  <c r="W236" i="1"/>
  <c r="AD325" i="1"/>
  <c r="AJ92" i="1"/>
  <c r="V126" i="1"/>
  <c r="AI137" i="1"/>
  <c r="S112" i="1"/>
  <c r="AE75" i="1"/>
  <c r="AL262" i="1"/>
  <c r="AI144" i="1"/>
  <c r="Y319" i="1"/>
  <c r="AF48" i="1"/>
  <c r="V257" i="1"/>
  <c r="Z233" i="1"/>
  <c r="T111" i="1"/>
  <c r="AJ52" i="1"/>
  <c r="AL122" i="1"/>
  <c r="V41" i="1"/>
  <c r="AH260" i="1"/>
  <c r="AJ174" i="1"/>
  <c r="AB319" i="1"/>
  <c r="AB144" i="1"/>
  <c r="S132" i="1"/>
  <c r="Z204" i="1"/>
  <c r="U160" i="1"/>
  <c r="AL259" i="1"/>
  <c r="R144" i="1"/>
  <c r="X241" i="1"/>
  <c r="AE100" i="1"/>
  <c r="W36" i="1"/>
  <c r="T159" i="1"/>
  <c r="AJ120" i="1"/>
  <c r="AK173" i="1"/>
  <c r="AG134" i="1"/>
  <c r="AE27" i="1"/>
  <c r="AD322" i="1"/>
  <c r="AH123" i="1"/>
  <c r="AK157" i="1"/>
  <c r="U65" i="1"/>
  <c r="AD49" i="1"/>
  <c r="AJ63" i="1"/>
  <c r="AE88" i="1"/>
  <c r="AK172" i="1"/>
  <c r="AL60" i="1"/>
  <c r="W299" i="1"/>
  <c r="AA51" i="1"/>
  <c r="T30" i="1"/>
  <c r="AH12" i="1"/>
  <c r="X53" i="1"/>
  <c r="R108" i="1"/>
  <c r="Z87" i="1"/>
  <c r="AA272" i="1"/>
  <c r="AL37" i="1"/>
  <c r="AF130" i="1"/>
  <c r="AH262" i="1"/>
  <c r="AE177" i="1"/>
  <c r="S104" i="1"/>
  <c r="AJ28" i="1"/>
  <c r="Y152" i="1"/>
  <c r="Z295" i="1"/>
  <c r="AA259" i="1"/>
  <c r="AE94" i="1"/>
  <c r="AK97" i="1"/>
  <c r="Z235" i="1"/>
  <c r="AH235" i="1"/>
  <c r="X275" i="1"/>
  <c r="X179" i="1"/>
  <c r="T202" i="1"/>
  <c r="T236" i="1"/>
  <c r="AB179" i="1"/>
  <c r="AE326" i="1"/>
  <c r="AH327" i="1"/>
  <c r="S176" i="1"/>
  <c r="AL91" i="1"/>
  <c r="AK252" i="1"/>
  <c r="Y163" i="1"/>
  <c r="V161" i="1"/>
  <c r="Y306" i="1"/>
  <c r="AH45" i="1"/>
  <c r="AE21" i="1"/>
  <c r="AG109" i="1"/>
  <c r="AE299" i="1"/>
  <c r="U44" i="1"/>
  <c r="AC29" i="1"/>
  <c r="AE105" i="1"/>
  <c r="U42" i="1"/>
  <c r="AJ304" i="1"/>
  <c r="AH110" i="1"/>
  <c r="AI14" i="1"/>
  <c r="AD58" i="1"/>
  <c r="Y120" i="1"/>
  <c r="Z7" i="1"/>
  <c r="W93" i="1"/>
  <c r="AB113" i="1"/>
  <c r="AE218" i="1"/>
  <c r="AI7" i="1"/>
  <c r="AF282" i="1"/>
  <c r="AB174" i="1"/>
  <c r="Z49" i="1"/>
  <c r="AD214" i="1"/>
  <c r="AC130" i="1"/>
  <c r="AL118" i="1"/>
  <c r="AC115" i="1"/>
  <c r="AK55" i="1"/>
  <c r="Z297" i="1"/>
  <c r="AJ277" i="1"/>
  <c r="AK240" i="1"/>
  <c r="AF308" i="1"/>
  <c r="W32" i="1"/>
  <c r="AK32" i="1"/>
  <c r="AJ268" i="1"/>
  <c r="Z131" i="1"/>
  <c r="R128" i="1"/>
  <c r="AI272" i="1"/>
  <c r="AK152" i="1"/>
  <c r="AC59" i="1"/>
  <c r="AD199" i="1"/>
  <c r="AF317" i="1"/>
  <c r="X322" i="1"/>
  <c r="AH320" i="1"/>
  <c r="AB112" i="1"/>
  <c r="Z262" i="1"/>
  <c r="AI129" i="1"/>
  <c r="AE322" i="1"/>
  <c r="T105" i="1"/>
  <c r="AC53" i="1"/>
  <c r="W202" i="1"/>
  <c r="Y179" i="1"/>
  <c r="U279" i="1"/>
  <c r="U280" i="1" s="1"/>
  <c r="AH216" i="1"/>
  <c r="AK316" i="1"/>
  <c r="AL251" i="1"/>
  <c r="AK243" i="1"/>
  <c r="AA326" i="1"/>
  <c r="AD92" i="1"/>
  <c r="AI26" i="1"/>
  <c r="U198" i="1"/>
  <c r="Z199" i="1"/>
  <c r="V269" i="1"/>
  <c r="AF294" i="1"/>
  <c r="AL110" i="1"/>
  <c r="AG44" i="1"/>
  <c r="AJ31" i="1"/>
  <c r="AF259" i="1"/>
  <c r="AD52" i="1"/>
  <c r="Z161" i="1"/>
  <c r="AI46" i="1"/>
  <c r="W89" i="1"/>
  <c r="AG100" i="1"/>
  <c r="AE144" i="1"/>
  <c r="AA275" i="1"/>
  <c r="AJ160" i="1"/>
  <c r="T23" i="1"/>
  <c r="AJ96" i="1"/>
  <c r="AJ257" i="1"/>
  <c r="T239" i="1"/>
  <c r="V51" i="1"/>
  <c r="AI87" i="1"/>
  <c r="AL17" i="1"/>
  <c r="R293" i="1"/>
  <c r="AA22" i="1"/>
  <c r="AG124" i="1"/>
  <c r="V322" i="1"/>
  <c r="V245" i="1"/>
  <c r="AF219" i="1"/>
  <c r="AG41" i="1"/>
  <c r="U268" i="1"/>
  <c r="X122" i="1"/>
  <c r="Z21" i="1"/>
  <c r="AC162" i="1"/>
  <c r="AI293" i="1"/>
  <c r="AD271" i="1"/>
  <c r="W113" i="1"/>
  <c r="U225" i="1"/>
  <c r="S34" i="1"/>
  <c r="AH156" i="1"/>
  <c r="AG28" i="1"/>
  <c r="AA307" i="1"/>
  <c r="AC124" i="1"/>
  <c r="AK39" i="1"/>
  <c r="AG161" i="1"/>
  <c r="AL320" i="1"/>
  <c r="AF257" i="1"/>
  <c r="W177" i="1"/>
  <c r="S51" i="1"/>
  <c r="R270" i="1"/>
  <c r="AA219" i="1"/>
  <c r="Z127" i="1"/>
  <c r="AK40" i="1"/>
  <c r="AC217" i="1"/>
  <c r="S249" i="1"/>
  <c r="T235" i="1"/>
  <c r="V323" i="1"/>
  <c r="AF97" i="1"/>
  <c r="AJ179" i="1"/>
  <c r="AJ251" i="1"/>
  <c r="AH33" i="1"/>
  <c r="AD218" i="1"/>
  <c r="AF325" i="1"/>
  <c r="Z327" i="1"/>
  <c r="Y91" i="1"/>
  <c r="AK247" i="1"/>
  <c r="AK244" i="1"/>
  <c r="AE47" i="1"/>
  <c r="AB19" i="1"/>
  <c r="T243" i="1"/>
  <c r="AK207" i="1"/>
  <c r="AC174" i="1"/>
  <c r="R282" i="1"/>
  <c r="V171" i="1"/>
  <c r="AL18" i="1"/>
  <c r="AD136" i="1"/>
  <c r="AJ144" i="1"/>
  <c r="AG114" i="1"/>
  <c r="R159" i="1"/>
  <c r="Z228" i="1"/>
  <c r="Y270" i="1"/>
  <c r="AH104" i="1"/>
  <c r="R133" i="1"/>
  <c r="AH126" i="1"/>
  <c r="AK163" i="1"/>
  <c r="Y106" i="1"/>
  <c r="AL257" i="1"/>
  <c r="AF104" i="1"/>
  <c r="AG175" i="1"/>
  <c r="U277" i="1"/>
  <c r="W253" i="1"/>
  <c r="AC184" i="1"/>
  <c r="T27" i="1"/>
  <c r="W111" i="1"/>
  <c r="Y93" i="1"/>
  <c r="W85" i="1"/>
  <c r="AI317" i="1"/>
  <c r="X99" i="1"/>
  <c r="S108" i="1"/>
  <c r="AB269" i="1"/>
  <c r="AD299" i="1"/>
  <c r="AE55" i="1"/>
  <c r="AH206" i="1"/>
  <c r="T256" i="1"/>
  <c r="AB170" i="1"/>
  <c r="Z255" i="1"/>
  <c r="AE60" i="1"/>
  <c r="AG122" i="1"/>
  <c r="AC14" i="1"/>
  <c r="S163" i="1"/>
  <c r="R116" i="1"/>
  <c r="X321" i="1"/>
  <c r="S227" i="1"/>
  <c r="T129" i="1"/>
  <c r="AG118" i="1"/>
  <c r="AF203" i="1"/>
  <c r="AJ27" i="1"/>
  <c r="AE50" i="1"/>
  <c r="AJ273" i="1"/>
  <c r="U261" i="1"/>
  <c r="V108" i="1"/>
  <c r="AF17" i="1"/>
  <c r="AD63" i="1"/>
  <c r="AI156" i="1"/>
  <c r="X249" i="1"/>
  <c r="AJ254" i="1"/>
  <c r="AD234" i="1"/>
  <c r="AG176" i="1"/>
  <c r="AC311" i="1"/>
  <c r="T251" i="1"/>
  <c r="AG215" i="1"/>
  <c r="AC222" i="1"/>
  <c r="R252" i="1"/>
  <c r="Z176" i="1"/>
  <c r="V176" i="1"/>
  <c r="W325" i="1"/>
  <c r="W91" i="1"/>
  <c r="AC156" i="1"/>
  <c r="AC166" i="1"/>
  <c r="S19" i="1"/>
  <c r="AE74" i="1"/>
  <c r="AJ263" i="1"/>
  <c r="Y155" i="1"/>
  <c r="R303" i="1"/>
  <c r="S225" i="1"/>
  <c r="AI11" i="1"/>
  <c r="X50" i="1"/>
  <c r="AB306" i="1"/>
  <c r="Y294" i="1"/>
  <c r="S199" i="1"/>
  <c r="Y198" i="1"/>
  <c r="V18" i="1"/>
  <c r="Y307" i="1"/>
  <c r="AA172" i="1"/>
  <c r="T214" i="1"/>
  <c r="S130" i="1"/>
  <c r="U134" i="1"/>
  <c r="W163" i="1"/>
  <c r="AI157" i="1"/>
  <c r="AJ145" i="1"/>
  <c r="R294" i="1"/>
  <c r="U158" i="1"/>
  <c r="Z319" i="1"/>
  <c r="R308" i="1"/>
  <c r="T53" i="1"/>
  <c r="AK113" i="1"/>
  <c r="AI241" i="1"/>
  <c r="S267" i="1"/>
  <c r="V286" i="1"/>
  <c r="X301" i="1"/>
  <c r="AH115" i="1"/>
  <c r="AL171" i="1"/>
  <c r="R160" i="1"/>
  <c r="AJ163" i="1"/>
  <c r="AJ34" i="1"/>
  <c r="R6" i="1"/>
  <c r="AJ108" i="1"/>
  <c r="AI120" i="1"/>
  <c r="AD160" i="1"/>
  <c r="AC304" i="1"/>
  <c r="AL113" i="1"/>
  <c r="AK120" i="1"/>
  <c r="AF75" i="1"/>
  <c r="AJ94" i="1"/>
  <c r="AH96" i="1"/>
  <c r="AH59" i="1"/>
  <c r="S99" i="1"/>
  <c r="AD115" i="1"/>
  <c r="X74" i="1"/>
  <c r="AC276" i="1"/>
  <c r="AK61" i="1"/>
  <c r="AK218" i="1"/>
  <c r="AJ33" i="1"/>
  <c r="AG97" i="1"/>
  <c r="AD117" i="1"/>
  <c r="V119" i="1"/>
  <c r="Y218" i="1"/>
  <c r="S254" i="1"/>
  <c r="AD144" i="1"/>
  <c r="AC182" i="1"/>
  <c r="U12" i="1"/>
  <c r="S136" i="1"/>
  <c r="AC67" i="1"/>
  <c r="AG277" i="1"/>
  <c r="AE110" i="1"/>
  <c r="S271" i="1"/>
  <c r="AH173" i="1"/>
  <c r="AE258" i="1"/>
  <c r="AH273" i="1"/>
  <c r="AL125" i="1"/>
  <c r="AD93" i="1"/>
  <c r="AB31" i="1"/>
  <c r="AB100" i="1"/>
  <c r="AE199" i="1"/>
  <c r="AL175" i="1"/>
  <c r="V110" i="1"/>
  <c r="R54" i="1"/>
  <c r="AB29" i="1"/>
  <c r="AJ115" i="1"/>
  <c r="AJ206" i="1"/>
  <c r="R119" i="1"/>
  <c r="AE161" i="1"/>
  <c r="S301" i="1"/>
  <c r="AE268" i="1"/>
  <c r="AE277" i="1"/>
  <c r="AH263" i="1"/>
  <c r="W263" i="1"/>
  <c r="V86" i="1"/>
  <c r="AD142" i="1"/>
  <c r="U110" i="1"/>
  <c r="T219" i="1"/>
  <c r="AB282" i="1"/>
  <c r="AF126" i="1"/>
  <c r="V198" i="1"/>
  <c r="Z28" i="1"/>
  <c r="AI259" i="1"/>
  <c r="T45" i="1"/>
  <c r="AH50" i="1"/>
  <c r="AC262" i="1"/>
  <c r="AJ100" i="1"/>
  <c r="AE121" i="1"/>
  <c r="AF88" i="1"/>
  <c r="T97" i="1"/>
  <c r="AF236" i="1"/>
  <c r="S28" i="1"/>
  <c r="U260" i="1"/>
  <c r="X240" i="1"/>
  <c r="AK272" i="1"/>
  <c r="T319" i="1"/>
  <c r="AF134" i="1"/>
  <c r="AI217" i="1"/>
  <c r="Z250" i="1"/>
  <c r="AD254" i="1"/>
  <c r="U309" i="1"/>
  <c r="V218" i="1"/>
  <c r="AI119" i="1"/>
  <c r="T246" i="1"/>
  <c r="V309" i="1"/>
  <c r="Y222" i="1"/>
  <c r="V276" i="1"/>
  <c r="U325" i="1"/>
  <c r="AI90" i="1"/>
  <c r="T263" i="1"/>
  <c r="R7" i="1"/>
  <c r="Z225" i="1"/>
  <c r="S296" i="1"/>
  <c r="S59" i="1"/>
  <c r="AJ60" i="1"/>
  <c r="Z274" i="1"/>
  <c r="AE29" i="1"/>
  <c r="AC286" i="1"/>
  <c r="R253" i="1"/>
  <c r="AC102" i="1"/>
  <c r="T40" i="1"/>
  <c r="S275" i="1"/>
  <c r="AH258" i="1"/>
  <c r="AE65" i="1"/>
  <c r="Z43" i="1"/>
  <c r="AA274" i="1"/>
  <c r="AA10" i="1"/>
  <c r="U38" i="1"/>
  <c r="X110" i="1"/>
  <c r="AE93" i="1"/>
  <c r="R19" i="1"/>
  <c r="AJ29" i="1"/>
  <c r="AD145" i="1"/>
  <c r="AF124" i="1"/>
  <c r="AI204" i="1"/>
  <c r="S123" i="1"/>
  <c r="AK23" i="1"/>
  <c r="Z306" i="1"/>
  <c r="AA37" i="1"/>
  <c r="AD65" i="1"/>
  <c r="AF111" i="1"/>
  <c r="AB127" i="1"/>
  <c r="AI97" i="1"/>
  <c r="AI225" i="1"/>
  <c r="AC185" i="1"/>
  <c r="AA95" i="1"/>
  <c r="AK115" i="1"/>
  <c r="AF264" i="1"/>
  <c r="S286" i="1"/>
  <c r="R74" i="1"/>
  <c r="AA305" i="1"/>
  <c r="AA250" i="1"/>
  <c r="X18" i="1"/>
  <c r="AG297" i="1"/>
  <c r="AB199" i="1"/>
  <c r="U21" i="1"/>
  <c r="W13" i="1"/>
  <c r="AG55" i="1"/>
  <c r="AI306" i="1"/>
  <c r="AL286" i="1"/>
  <c r="AB276" i="1"/>
  <c r="AL249" i="1"/>
  <c r="AK216" i="1"/>
  <c r="AC33" i="1"/>
  <c r="AI247" i="1"/>
  <c r="Y216" i="1"/>
  <c r="R276" i="1"/>
  <c r="AA202" i="1"/>
  <c r="V311" i="1"/>
  <c r="AK284" i="1"/>
  <c r="Z212" i="1"/>
  <c r="R325" i="1"/>
  <c r="AK90" i="1"/>
  <c r="Y39" i="1"/>
  <c r="V13" i="1"/>
  <c r="AI296" i="1"/>
  <c r="AL50" i="1"/>
  <c r="Z60" i="1"/>
  <c r="Z38" i="1"/>
  <c r="AL303" i="1"/>
  <c r="Y318" i="1"/>
  <c r="AG7" i="1"/>
  <c r="R45" i="1"/>
  <c r="T134" i="1"/>
  <c r="AA111" i="1"/>
  <c r="AG159" i="1"/>
  <c r="AJ253" i="1"/>
  <c r="Z96" i="1"/>
  <c r="AE56" i="1"/>
  <c r="AA129" i="1"/>
  <c r="AA127" i="1"/>
  <c r="AF44" i="1"/>
  <c r="R297" i="1"/>
  <c r="T98" i="1"/>
  <c r="Z290" i="1"/>
  <c r="W114" i="1"/>
  <c r="U30" i="1"/>
  <c r="AD304" i="1"/>
  <c r="Y26" i="1"/>
  <c r="AL161" i="1"/>
  <c r="AG52" i="1"/>
  <c r="AI172" i="1"/>
  <c r="R265" i="1"/>
  <c r="T85" i="1"/>
  <c r="AI316" i="1"/>
  <c r="AG115" i="1"/>
  <c r="T145" i="1"/>
  <c r="AJ10" i="1"/>
  <c r="AH161" i="1"/>
  <c r="AC11" i="1"/>
  <c r="AL88" i="1"/>
  <c r="W73" i="1"/>
  <c r="AJ6" i="1"/>
  <c r="AD29" i="1"/>
  <c r="AD110" i="1"/>
  <c r="AH303" i="1"/>
  <c r="AD111" i="1"/>
  <c r="X162" i="1"/>
  <c r="AC315" i="1"/>
  <c r="T143" i="1"/>
  <c r="T320" i="1"/>
  <c r="AB36" i="1"/>
  <c r="AC137" i="1"/>
  <c r="AK256" i="1"/>
  <c r="U137" i="1"/>
  <c r="AL301" i="1"/>
  <c r="AC291" i="1"/>
  <c r="AJ89" i="1"/>
  <c r="V55" i="1"/>
  <c r="R125" i="1"/>
  <c r="AD269" i="1"/>
  <c r="AB203" i="1"/>
  <c r="AG268" i="1"/>
  <c r="R100" i="1"/>
  <c r="Z258" i="1"/>
  <c r="AC270" i="1"/>
  <c r="X7" i="1"/>
  <c r="AJ38" i="1"/>
  <c r="R29" i="1"/>
  <c r="AJ37" i="1"/>
  <c r="S131" i="1"/>
  <c r="AG29" i="1"/>
  <c r="AK295" i="1"/>
  <c r="AL300" i="1"/>
  <c r="AG108" i="1"/>
  <c r="S56" i="1"/>
  <c r="AF305" i="1"/>
  <c r="S49" i="1"/>
  <c r="AK154" i="1"/>
  <c r="AI262" i="1"/>
  <c r="AC197" i="1"/>
  <c r="AD306" i="1"/>
  <c r="AH44" i="1"/>
  <c r="U22" i="1"/>
  <c r="AG121" i="1"/>
  <c r="AC238" i="1"/>
  <c r="AG177" i="1"/>
  <c r="AH106" i="1"/>
  <c r="S35" i="1"/>
  <c r="AL321" i="1"/>
  <c r="AC158" i="1"/>
  <c r="R204" i="1"/>
  <c r="AL207" i="1"/>
  <c r="AH204" i="1"/>
  <c r="AK107" i="1"/>
  <c r="Y239" i="1"/>
  <c r="T76" i="1"/>
  <c r="AF158" i="1"/>
  <c r="V273" i="1"/>
  <c r="AK144" i="1"/>
  <c r="AB268" i="1"/>
  <c r="U320" i="1"/>
  <c r="AA29" i="1"/>
  <c r="AE171" i="1"/>
  <c r="AC219" i="1"/>
  <c r="Y136" i="1"/>
  <c r="AB96" i="1"/>
  <c r="W260" i="1"/>
  <c r="T138" i="1"/>
  <c r="AH282" i="1"/>
  <c r="AA159" i="1"/>
  <c r="Y175" i="1"/>
  <c r="AE160" i="1"/>
  <c r="AL21" i="1"/>
  <c r="AI22" i="1"/>
  <c r="AL219" i="1"/>
  <c r="V45" i="1"/>
  <c r="AA45" i="1"/>
  <c r="AD222" i="1"/>
  <c r="AH18" i="1"/>
  <c r="V94" i="1"/>
  <c r="AC86" i="1"/>
  <c r="AD273" i="1"/>
  <c r="AC313" i="1"/>
  <c r="T217" i="1"/>
  <c r="X202" i="1"/>
  <c r="X247" i="1"/>
  <c r="R275" i="1"/>
  <c r="AI233" i="1"/>
  <c r="Y236" i="1"/>
  <c r="Z326" i="1"/>
  <c r="AC202" i="1"/>
  <c r="X327" i="1"/>
  <c r="Z92" i="1"/>
  <c r="R219" i="1"/>
  <c r="U99" i="1"/>
  <c r="AK208" i="1"/>
  <c r="AK86" i="1"/>
  <c r="Y30" i="1"/>
  <c r="AI173" i="1"/>
  <c r="AJ228" i="1"/>
  <c r="T74" i="1"/>
  <c r="W157" i="1"/>
  <c r="AL138" i="1"/>
  <c r="AI29" i="1"/>
  <c r="X127" i="1"/>
  <c r="AJ93" i="1"/>
  <c r="AH31" i="1"/>
  <c r="AI35" i="1"/>
  <c r="Z111" i="1"/>
  <c r="AH89" i="1"/>
  <c r="X41" i="1"/>
  <c r="AA136" i="1"/>
  <c r="AJ76" i="1"/>
  <c r="AH208" i="1"/>
  <c r="T123" i="1"/>
  <c r="AC19" i="1"/>
  <c r="S303" i="1"/>
  <c r="AF98" i="1"/>
  <c r="AI274" i="1"/>
  <c r="X96" i="1"/>
  <c r="AJ295" i="1"/>
  <c r="AA30" i="1"/>
  <c r="AA93" i="1"/>
  <c r="Z260" i="1"/>
  <c r="AG162" i="1"/>
  <c r="AK50" i="1"/>
  <c r="AG308" i="1"/>
  <c r="AK95" i="1"/>
  <c r="X272" i="1"/>
  <c r="R36" i="1"/>
  <c r="AG76" i="1"/>
  <c r="AL162" i="1"/>
  <c r="AK303" i="1"/>
  <c r="V277" i="1"/>
  <c r="W204" i="1"/>
  <c r="Z299" i="1"/>
  <c r="AF240" i="1"/>
  <c r="X152" i="1"/>
  <c r="Z205" i="1"/>
  <c r="AL75" i="1"/>
  <c r="AF59" i="1"/>
  <c r="AC66" i="1"/>
  <c r="AL119" i="1"/>
  <c r="AG119" i="1"/>
  <c r="AF202" i="1"/>
  <c r="AK276" i="1"/>
  <c r="AA236" i="1"/>
  <c r="AE217" i="1"/>
  <c r="AJ217" i="1"/>
  <c r="AE91" i="1"/>
  <c r="R212" i="1"/>
  <c r="W61" i="1"/>
  <c r="V244" i="1"/>
  <c r="AL51" i="1"/>
  <c r="AA216" i="1"/>
  <c r="AB42" i="1"/>
  <c r="AC157" i="1"/>
  <c r="AG50" i="1"/>
  <c r="AK98" i="1"/>
  <c r="X282" i="1"/>
  <c r="AL136" i="1"/>
  <c r="AI47" i="1"/>
  <c r="AC161" i="1"/>
  <c r="Z112" i="1"/>
  <c r="Z286" i="1"/>
  <c r="AC17" i="1"/>
  <c r="Z130" i="1"/>
  <c r="T89" i="1"/>
  <c r="X98" i="1"/>
  <c r="R258" i="1"/>
  <c r="AK268" i="1"/>
  <c r="W160" i="1"/>
  <c r="AL134" i="1"/>
  <c r="AG298" i="1"/>
  <c r="AL202" i="1"/>
  <c r="Y131" i="1"/>
  <c r="AH219" i="1"/>
  <c r="T51" i="1"/>
  <c r="AA104" i="1"/>
  <c r="V27" i="1"/>
  <c r="AC133" i="1"/>
  <c r="AC144" i="1"/>
  <c r="S293" i="1"/>
  <c r="AB297" i="1"/>
  <c r="W268" i="1"/>
  <c r="AI28" i="1"/>
  <c r="AE202" i="1"/>
  <c r="S142" i="1"/>
  <c r="U301" i="1"/>
  <c r="AA38" i="1"/>
  <c r="T307" i="1"/>
  <c r="AI116" i="1"/>
  <c r="X177" i="1"/>
  <c r="AE257" i="1"/>
  <c r="AH160" i="1"/>
  <c r="S208" i="1"/>
  <c r="V156" i="1"/>
  <c r="T52" i="1"/>
  <c r="AC30" i="1"/>
  <c r="AE248" i="1"/>
  <c r="AK308" i="1"/>
  <c r="AC297" i="1"/>
  <c r="U41" i="1"/>
  <c r="AH84" i="1"/>
  <c r="AK248" i="1"/>
  <c r="AD38" i="1"/>
  <c r="AI53" i="1"/>
  <c r="AI98" i="1"/>
  <c r="AF37" i="1"/>
  <c r="AC55" i="1"/>
  <c r="X143" i="1"/>
  <c r="R88" i="1"/>
  <c r="S311" i="1"/>
  <c r="V217" i="1"/>
  <c r="S276" i="1"/>
  <c r="U246" i="1"/>
  <c r="Y250" i="1"/>
  <c r="X323" i="1"/>
  <c r="AB202" i="1"/>
  <c r="S251" i="1"/>
  <c r="Y62" i="1"/>
  <c r="V62" i="1"/>
  <c r="AA91" i="1"/>
  <c r="V121" i="1"/>
  <c r="AD154" i="1"/>
  <c r="AA303" i="1"/>
  <c r="Z73" i="1"/>
  <c r="AG132" i="1"/>
  <c r="AI257" i="1"/>
  <c r="V23" i="1"/>
  <c r="AB246" i="1"/>
  <c r="AL123" i="1"/>
  <c r="AD207" i="1"/>
  <c r="AE112" i="1"/>
  <c r="AH19" i="1"/>
  <c r="AF50" i="1"/>
  <c r="AJ307" i="1"/>
  <c r="R95" i="1"/>
  <c r="V39" i="1"/>
  <c r="T290" i="1"/>
  <c r="AJ246" i="1"/>
  <c r="S94" i="1"/>
  <c r="AC177" i="1"/>
  <c r="S29" i="1"/>
  <c r="T306" i="1"/>
  <c r="AI128" i="1"/>
  <c r="AD225" i="1"/>
  <c r="S154" i="1"/>
  <c r="W274" i="1"/>
  <c r="AE172" i="1"/>
  <c r="AA297" i="1"/>
  <c r="AL9" i="1"/>
  <c r="R114" i="1"/>
  <c r="AI160" i="1"/>
  <c r="AC5" i="1"/>
  <c r="W214" i="1"/>
  <c r="S105" i="1"/>
  <c r="U135" i="1"/>
  <c r="AK29" i="1"/>
  <c r="T261" i="1"/>
  <c r="X227" i="1"/>
  <c r="Z174" i="1"/>
  <c r="AI298" i="1"/>
  <c r="S323" i="1"/>
  <c r="V319" i="1"/>
  <c r="W76" i="1"/>
  <c r="AA246" i="1"/>
  <c r="U53" i="1"/>
  <c r="AF170" i="1"/>
  <c r="AL27" i="1"/>
  <c r="AE45" i="1"/>
  <c r="AG205" i="1"/>
  <c r="AF307" i="1"/>
  <c r="S159" i="1"/>
  <c r="AG307" i="1"/>
  <c r="S246" i="1"/>
  <c r="Z234" i="1"/>
  <c r="R217" i="1"/>
  <c r="AK235" i="1"/>
  <c r="W119" i="1"/>
  <c r="V252" i="1"/>
  <c r="AB117" i="1"/>
  <c r="Z275" i="1"/>
  <c r="AJ279" i="1"/>
  <c r="AJ280" i="1" s="1"/>
  <c r="S279" i="1"/>
  <c r="S280" i="1" s="1"/>
  <c r="W176" i="1"/>
  <c r="AD327" i="1"/>
  <c r="AI92" i="1"/>
  <c r="W44" i="1"/>
  <c r="AI123" i="1"/>
  <c r="AB65" i="1"/>
  <c r="S42" i="1"/>
  <c r="AC72" i="1"/>
  <c r="T46" i="1"/>
  <c r="AL74" i="1"/>
  <c r="AD41" i="1"/>
  <c r="AF39" i="1"/>
  <c r="AH51" i="1"/>
  <c r="X286" i="1"/>
  <c r="AA301" i="1"/>
  <c r="T49" i="1"/>
  <c r="AD105" i="1"/>
  <c r="V228" i="1"/>
  <c r="T132" i="1"/>
  <c r="AL297" i="1"/>
  <c r="AI39" i="1"/>
  <c r="AE274" i="1"/>
  <c r="AD104" i="1"/>
  <c r="AE273" i="1"/>
  <c r="Y304" i="1"/>
  <c r="AH297" i="1"/>
  <c r="AI56" i="1"/>
  <c r="U75" i="1"/>
  <c r="X261" i="1"/>
  <c r="AE305" i="1"/>
  <c r="V138" i="1"/>
  <c r="X175" i="1"/>
  <c r="S95" i="1"/>
  <c r="AA88" i="1"/>
  <c r="S253" i="1"/>
  <c r="U266" i="1"/>
  <c r="T301" i="1"/>
  <c r="AB305" i="1"/>
  <c r="R106" i="1"/>
  <c r="Z145" i="1"/>
  <c r="AB320" i="1"/>
  <c r="V109" i="1"/>
  <c r="AI318" i="1"/>
  <c r="AC244" i="1"/>
  <c r="AL159" i="1"/>
  <c r="AI271" i="1"/>
  <c r="W269" i="1"/>
  <c r="AL116" i="1"/>
  <c r="V203" i="1"/>
  <c r="AI218" i="1"/>
  <c r="AI245" i="1"/>
  <c r="R311" i="1"/>
  <c r="AA327" i="1"/>
  <c r="AD252" i="1"/>
  <c r="AL97" i="1"/>
  <c r="S218" i="1"/>
  <c r="AC245" i="1"/>
  <c r="U284" i="1"/>
  <c r="AE327" i="1"/>
  <c r="AE176" i="1"/>
  <c r="S61" i="1"/>
  <c r="AI206" i="1"/>
  <c r="AI286" i="1"/>
  <c r="AE227" i="1"/>
  <c r="AL96" i="1"/>
  <c r="AJ102" i="1"/>
  <c r="AK294" i="1"/>
  <c r="AG131" i="1"/>
  <c r="AF303" i="1"/>
  <c r="AH56" i="1"/>
  <c r="AF227" i="1"/>
  <c r="AA98" i="1"/>
  <c r="X271" i="1"/>
  <c r="AA21" i="1"/>
  <c r="AC125" i="1"/>
  <c r="AH265" i="1"/>
  <c r="AG73" i="1"/>
  <c r="AG31" i="1"/>
  <c r="U156" i="1"/>
  <c r="V31" i="1"/>
  <c r="Y290" i="1"/>
  <c r="AC47" i="1"/>
  <c r="AB214" i="1"/>
  <c r="AB205" i="1"/>
  <c r="AF58" i="1"/>
  <c r="Y118" i="1"/>
  <c r="V240" i="1"/>
  <c r="AK112" i="1"/>
  <c r="AB267" i="1"/>
  <c r="AI277" i="1"/>
  <c r="AH255" i="1"/>
  <c r="Z270" i="1"/>
  <c r="AA109" i="1"/>
  <c r="AF143" i="1"/>
  <c r="AL41" i="1"/>
  <c r="AJ121" i="1"/>
  <c r="AC298" i="1"/>
  <c r="Y102" i="1"/>
  <c r="W127" i="1"/>
  <c r="X130" i="1"/>
  <c r="AE317" i="1"/>
  <c r="AB142" i="1"/>
  <c r="X214" i="1"/>
  <c r="S307" i="1"/>
  <c r="AK6" i="1"/>
  <c r="AB109" i="1"/>
  <c r="R273" i="1"/>
  <c r="AD282" i="1"/>
  <c r="AC32" i="1"/>
  <c r="R26" i="1"/>
  <c r="AK305" i="1"/>
  <c r="Y264" i="1"/>
  <c r="AC97" i="1"/>
  <c r="AA143" i="1"/>
  <c r="X22" i="1"/>
  <c r="AE143" i="1"/>
  <c r="AC96" i="1"/>
  <c r="R10" i="1"/>
  <c r="AB63" i="1"/>
  <c r="V249" i="1"/>
  <c r="AE233" i="1"/>
  <c r="AE33" i="1"/>
  <c r="AC233" i="1"/>
  <c r="R233" i="1"/>
  <c r="W216" i="1"/>
  <c r="U235" i="1"/>
  <c r="AK119" i="1"/>
  <c r="AC310" i="1"/>
  <c r="AD62" i="1"/>
  <c r="AK327" i="1"/>
  <c r="T325" i="1"/>
  <c r="AB284" i="1"/>
  <c r="X38" i="1"/>
  <c r="AC299" i="1"/>
  <c r="V253" i="1"/>
  <c r="AG142" i="1"/>
  <c r="AL277" i="1"/>
  <c r="U48" i="1"/>
  <c r="AG322" i="1"/>
  <c r="AA124" i="1"/>
  <c r="W46" i="1"/>
  <c r="AE211" i="1"/>
  <c r="AB256" i="1"/>
  <c r="Y262" i="1"/>
  <c r="AC82" i="1"/>
  <c r="V298" i="1"/>
  <c r="AJ275" i="1"/>
  <c r="AJ260" i="1"/>
  <c r="AF31" i="1"/>
  <c r="W306" i="1"/>
  <c r="AF85" i="1"/>
  <c r="U133" i="1"/>
  <c r="AB99" i="1"/>
  <c r="Z122" i="1"/>
  <c r="AJ129" i="1"/>
  <c r="W17" i="1"/>
  <c r="AC15" i="1"/>
  <c r="AC237" i="1"/>
  <c r="AF10" i="1"/>
  <c r="AH299" i="1"/>
  <c r="AH294" i="1"/>
  <c r="AE175" i="1"/>
  <c r="AA12" i="1"/>
  <c r="X104" i="1"/>
  <c r="AL258" i="1"/>
  <c r="AF261" i="1"/>
  <c r="AA134" i="1"/>
  <c r="Z13" i="1"/>
  <c r="AC172" i="1"/>
  <c r="AK28" i="1"/>
  <c r="Z134" i="1"/>
  <c r="Y95" i="1"/>
  <c r="AA131" i="1"/>
  <c r="AD272" i="1"/>
  <c r="AA320" i="1"/>
  <c r="Z123" i="1"/>
  <c r="AI12" i="1"/>
  <c r="U121" i="1"/>
  <c r="AJ157" i="1"/>
  <c r="AK126" i="1"/>
  <c r="X270" i="1"/>
  <c r="AD241" i="1"/>
  <c r="AL142" i="1"/>
  <c r="V283" i="1"/>
  <c r="X63" i="1"/>
  <c r="AG250" i="1"/>
  <c r="X309" i="1"/>
  <c r="AA279" i="1"/>
  <c r="AA280" i="1" s="1"/>
  <c r="U251" i="1"/>
  <c r="AG233" i="1"/>
  <c r="AB243" i="1"/>
  <c r="AG213" i="1"/>
  <c r="AG211" i="1" s="1"/>
  <c r="W97" i="1"/>
  <c r="AH61" i="1"/>
  <c r="X90" i="1"/>
  <c r="AH212" i="1"/>
  <c r="AH62" i="1"/>
  <c r="AD32" i="1"/>
  <c r="AG86" i="1"/>
  <c r="T171" i="1"/>
  <c r="X12" i="1"/>
  <c r="V37" i="1"/>
  <c r="T137" i="1"/>
  <c r="AI18" i="1"/>
  <c r="AC319" i="1"/>
  <c r="Y13" i="1"/>
  <c r="V100" i="1"/>
  <c r="AB43" i="1"/>
  <c r="AL143" i="1"/>
  <c r="AF30" i="1"/>
  <c r="AJ59" i="1"/>
  <c r="AI269" i="1"/>
  <c r="W322" i="1"/>
  <c r="AI75" i="1"/>
  <c r="AC283" i="1"/>
  <c r="U172" i="1"/>
  <c r="AF161" i="1"/>
  <c r="AE46" i="1"/>
  <c r="X19" i="1"/>
  <c r="U102" i="1"/>
  <c r="Z304" i="1"/>
  <c r="AG65" i="1"/>
  <c r="S110" i="1"/>
  <c r="AL23" i="1"/>
  <c r="AC181" i="1"/>
  <c r="AH85" i="1"/>
  <c r="AF175" i="1"/>
  <c r="AL11" i="1"/>
  <c r="U283" i="1"/>
  <c r="AI321" i="1"/>
  <c r="U105" i="1"/>
  <c r="X260" i="1"/>
  <c r="AF263" i="1"/>
  <c r="AL271" i="1"/>
  <c r="AD73" i="1"/>
  <c r="Y59" i="1"/>
  <c r="AA261" i="1"/>
  <c r="AK177" i="1"/>
  <c r="Y227" i="1"/>
  <c r="AC129" i="1"/>
  <c r="AC281" i="1"/>
  <c r="W256" i="1"/>
  <c r="AE269" i="1"/>
  <c r="V159" i="1"/>
  <c r="T295" i="1"/>
  <c r="AI214" i="1"/>
  <c r="AC228" i="1"/>
  <c r="AC99" i="1"/>
  <c r="AE107" i="1"/>
  <c r="Y60" i="1"/>
  <c r="AJ97" i="1"/>
  <c r="Z117" i="1"/>
  <c r="AD202" i="1"/>
  <c r="AF250" i="1"/>
  <c r="AL222" i="1"/>
  <c r="V202" i="1"/>
  <c r="V247" i="1"/>
  <c r="X246" i="1"/>
  <c r="U327" i="1"/>
  <c r="Z279" i="1"/>
  <c r="Z280" i="1" s="1"/>
  <c r="AI284" i="1"/>
  <c r="AD91" i="1"/>
  <c r="AH298" i="1"/>
  <c r="AE306" i="1"/>
  <c r="AK286" i="1"/>
  <c r="AD106" i="1"/>
  <c r="X116" i="1"/>
  <c r="AH264" i="1"/>
  <c r="AI264" i="1"/>
  <c r="AE96" i="1"/>
  <c r="AH17" i="1"/>
  <c r="U257" i="1"/>
  <c r="AK266" i="1"/>
  <c r="AG259" i="1"/>
  <c r="X52" i="1"/>
  <c r="T104" i="1"/>
  <c r="T99" i="1"/>
  <c r="AJ54" i="1"/>
  <c r="AI21" i="1"/>
  <c r="Y128" i="1"/>
  <c r="AJ133" i="1"/>
  <c r="AF13" i="1"/>
  <c r="S13" i="1"/>
  <c r="W100" i="1"/>
  <c r="AF267" i="1"/>
  <c r="AJ109" i="1"/>
  <c r="AK31" i="1"/>
  <c r="AE120" i="1"/>
  <c r="W60" i="1"/>
  <c r="Z269" i="1"/>
  <c r="AG110" i="1"/>
  <c r="AF262" i="1"/>
  <c r="T56" i="1"/>
  <c r="AG317" i="1"/>
  <c r="AD31" i="1"/>
  <c r="R158" i="1"/>
  <c r="R306" i="1"/>
  <c r="AA17" i="1"/>
  <c r="AB318" i="1"/>
  <c r="AA317" i="1"/>
  <c r="AL264" i="1"/>
  <c r="AJ136" i="1"/>
  <c r="AJ143" i="1"/>
  <c r="AE35" i="1"/>
  <c r="AG263" i="1"/>
  <c r="AI19" i="1"/>
  <c r="V106" i="1"/>
  <c r="AB145" i="1"/>
  <c r="Z155" i="1"/>
  <c r="Z110" i="1"/>
  <c r="AC229" i="1"/>
  <c r="AL263" i="1"/>
  <c r="W106" i="1"/>
  <c r="AL241" i="1"/>
  <c r="T162" i="1"/>
  <c r="AC58" i="1"/>
  <c r="X163" i="1"/>
  <c r="S304" i="1"/>
  <c r="AG111" i="1"/>
  <c r="Y322" i="1"/>
  <c r="AF298" i="1"/>
  <c r="AI100" i="1"/>
  <c r="AG199" i="1"/>
  <c r="AK36" i="1"/>
  <c r="AL84" i="1"/>
  <c r="AA306" i="1"/>
  <c r="AI319" i="1"/>
  <c r="AD94" i="1"/>
  <c r="V306" i="1"/>
  <c r="AC295" i="1"/>
  <c r="T321" i="1"/>
  <c r="AJ107" i="1"/>
  <c r="AA87" i="1"/>
  <c r="AE321" i="1"/>
  <c r="X308" i="1"/>
  <c r="U76" i="1"/>
  <c r="AE205" i="1"/>
  <c r="AF100" i="1"/>
  <c r="R267" i="1"/>
  <c r="S120" i="1"/>
  <c r="AL49" i="1"/>
  <c r="AH109" i="1"/>
  <c r="V99" i="1"/>
  <c r="AJ23" i="1"/>
  <c r="V35" i="1"/>
  <c r="AH317" i="1"/>
  <c r="AA99" i="1"/>
  <c r="AI227" i="1"/>
  <c r="T272" i="1"/>
  <c r="Z239" i="1"/>
  <c r="W105" i="1"/>
  <c r="AI261" i="1"/>
  <c r="Z114" i="1"/>
  <c r="R48" i="1"/>
  <c r="AC302" i="1"/>
  <c r="V6" i="1"/>
  <c r="T154" i="1"/>
  <c r="W294" i="1"/>
  <c r="AH87" i="1"/>
  <c r="AH41" i="1"/>
  <c r="AC199" i="1"/>
  <c r="Y233" i="1"/>
  <c r="AI205" i="1"/>
  <c r="AB157" i="1"/>
  <c r="AH308" i="1"/>
  <c r="U18" i="1"/>
  <c r="U26" i="1"/>
  <c r="R137" i="1"/>
  <c r="Y283" i="1"/>
  <c r="S258" i="1"/>
  <c r="AD127" i="1"/>
  <c r="AK105" i="1"/>
  <c r="X244" i="1"/>
  <c r="T322" i="1"/>
  <c r="AD204" i="1"/>
  <c r="AA207" i="1"/>
  <c r="AJ172" i="1"/>
  <c r="Z100" i="1"/>
  <c r="V222" i="1"/>
  <c r="AB252" i="1"/>
  <c r="AC327" i="1"/>
  <c r="AB234" i="1"/>
  <c r="U119" i="1"/>
  <c r="AF275" i="1"/>
  <c r="AK309" i="1"/>
  <c r="U276" i="1"/>
  <c r="W276" i="1"/>
  <c r="W212" i="1"/>
  <c r="AI325" i="1"/>
  <c r="S26" i="1"/>
  <c r="AK12" i="1"/>
  <c r="AI161" i="1"/>
  <c r="AH322" i="1"/>
  <c r="AK250" i="1"/>
  <c r="T303" i="1"/>
  <c r="W10" i="1"/>
  <c r="AE138" i="1"/>
  <c r="AF87" i="1"/>
  <c r="AC230" i="1"/>
  <c r="S40" i="1"/>
  <c r="AI17" i="1"/>
  <c r="AI48" i="1"/>
  <c r="S87" i="1"/>
  <c r="AB12" i="1"/>
  <c r="V58" i="1"/>
  <c r="S206" i="1"/>
  <c r="AE36" i="1"/>
  <c r="AF173" i="1"/>
  <c r="T298" i="1"/>
  <c r="AK87" i="1"/>
  <c r="AB225" i="1"/>
  <c r="Y34" i="1"/>
  <c r="AL152" i="1"/>
  <c r="T55" i="1"/>
  <c r="AL244" i="1"/>
  <c r="AF199" i="1"/>
  <c r="T155" i="1"/>
  <c r="AC293" i="1"/>
  <c r="AK94" i="1"/>
  <c r="AJ135" i="1"/>
  <c r="AJ155" i="1"/>
  <c r="AJ130" i="1"/>
  <c r="X121" i="1"/>
  <c r="X102" i="1"/>
  <c r="W155" i="1"/>
  <c r="S47" i="1"/>
  <c r="S203" i="1"/>
  <c r="X132" i="1"/>
  <c r="AB233" i="1"/>
  <c r="AH170" i="1"/>
  <c r="Z249" i="1"/>
  <c r="AA268" i="1"/>
  <c r="AB257" i="1"/>
  <c r="AC201" i="1"/>
  <c r="AF270" i="1"/>
  <c r="AG130" i="1"/>
  <c r="W136" i="1"/>
  <c r="R52" i="1"/>
  <c r="AF311" i="1"/>
  <c r="AC234" i="1"/>
  <c r="AB251" i="1"/>
  <c r="Z251" i="1"/>
  <c r="X243" i="1"/>
  <c r="AE251" i="1"/>
  <c r="AD97" i="1"/>
  <c r="AF249" i="1"/>
  <c r="AE250" i="1"/>
  <c r="AH325" i="1"/>
  <c r="AL327" i="1"/>
  <c r="X61" i="1"/>
  <c r="AA239" i="1"/>
  <c r="AE49" i="1"/>
  <c r="V170" i="1"/>
  <c r="S321" i="1"/>
  <c r="AE206" i="1"/>
  <c r="AA43" i="1"/>
  <c r="R18" i="1"/>
  <c r="W124" i="1"/>
  <c r="AA174" i="1"/>
  <c r="R76" i="1"/>
  <c r="AC79" i="1"/>
  <c r="T88" i="1"/>
  <c r="AL172" i="1"/>
  <c r="R145" i="1"/>
  <c r="AA114" i="1"/>
  <c r="AE10" i="1"/>
  <c r="AL160" i="1"/>
  <c r="AH277" i="1"/>
  <c r="AC36" i="1"/>
  <c r="T262" i="1"/>
  <c r="AC292" i="1"/>
  <c r="AC271" i="1"/>
  <c r="AG273" i="1"/>
  <c r="AI110" i="1"/>
  <c r="X303" i="1"/>
  <c r="AC41" i="1"/>
  <c r="AA18" i="1"/>
  <c r="AJ204" i="1"/>
  <c r="U125" i="1"/>
  <c r="Z135" i="1"/>
  <c r="T130" i="1"/>
  <c r="Z10" i="1"/>
  <c r="AL267" i="1"/>
  <c r="T42" i="1"/>
  <c r="W156" i="1"/>
  <c r="AI30" i="1"/>
  <c r="S107" i="1"/>
  <c r="AA300" i="1"/>
  <c r="AH30" i="1"/>
  <c r="AE111" i="1"/>
  <c r="X158" i="1"/>
  <c r="R122" i="1"/>
  <c r="AF94" i="1"/>
  <c r="AC22" i="1"/>
  <c r="V239" i="1"/>
  <c r="Z277" i="1"/>
  <c r="X21" i="1"/>
  <c r="W50" i="1"/>
  <c r="AL76" i="1"/>
  <c r="AL268" i="1"/>
  <c r="AF293" i="1"/>
  <c r="AA171" i="1"/>
  <c r="T87" i="1"/>
  <c r="S282" i="1"/>
  <c r="R152" i="1"/>
  <c r="AJ306" i="1"/>
  <c r="AD119" i="1"/>
  <c r="AC179" i="1"/>
  <c r="R218" i="1"/>
  <c r="AL309" i="1"/>
  <c r="S243" i="1"/>
  <c r="Z119" i="1"/>
  <c r="AB326" i="1"/>
  <c r="W284" i="1"/>
  <c r="Z91" i="1"/>
  <c r="AI61" i="1"/>
  <c r="AE294" i="1"/>
  <c r="AD277" i="1"/>
  <c r="AL108" i="1"/>
  <c r="S85" i="1"/>
  <c r="Y174" i="1"/>
  <c r="AF273" i="1"/>
  <c r="R21" i="1"/>
  <c r="V256" i="1"/>
  <c r="V128" i="1"/>
  <c r="AD219" i="1"/>
  <c r="AG265" i="1"/>
  <c r="W203" i="1"/>
  <c r="AG102" i="1"/>
  <c r="AB271" i="1"/>
  <c r="AD126" i="1"/>
  <c r="AI88" i="1"/>
  <c r="U34" i="1"/>
  <c r="T38" i="1"/>
  <c r="AE152" i="1"/>
  <c r="AF301" i="1"/>
  <c r="Y274" i="1"/>
  <c r="X17" i="1"/>
  <c r="R73" i="1"/>
  <c r="V214" i="1"/>
  <c r="AD261" i="1"/>
  <c r="AG275" i="1"/>
  <c r="AD240" i="1"/>
  <c r="Z266" i="1"/>
  <c r="AL133" i="1"/>
  <c r="AG152" i="1"/>
  <c r="R272" i="1"/>
  <c r="AF93" i="1"/>
  <c r="AL137" i="1"/>
  <c r="AL63" i="1"/>
  <c r="Z282" i="1"/>
  <c r="V154" i="1"/>
  <c r="AG206" i="1"/>
  <c r="R236" i="1"/>
  <c r="AH269" i="1"/>
  <c r="AD59" i="1"/>
  <c r="AC306" i="1"/>
  <c r="AD123" i="1"/>
  <c r="X203" i="1"/>
  <c r="AG204" i="1"/>
  <c r="R107" i="1"/>
  <c r="AI109" i="1"/>
  <c r="Y241" i="1"/>
  <c r="AG304" i="1"/>
  <c r="AD233" i="1"/>
  <c r="AE323" i="1"/>
  <c r="AI246" i="1"/>
  <c r="AH309" i="1"/>
  <c r="R251" i="1"/>
  <c r="AI234" i="1"/>
  <c r="AG276" i="1"/>
  <c r="AH249" i="1"/>
  <c r="Y212" i="1"/>
  <c r="R61" i="1"/>
  <c r="U92" i="1"/>
  <c r="AB92" i="1"/>
  <c r="AF256" i="1"/>
  <c r="AC77" i="1"/>
  <c r="Z19" i="1"/>
  <c r="X173" i="1"/>
  <c r="AL203" i="1"/>
  <c r="U116" i="1"/>
  <c r="W49" i="1"/>
  <c r="X156" i="1"/>
  <c r="AA160" i="1"/>
  <c r="AG34" i="1"/>
  <c r="AI93" i="1"/>
  <c r="Y225" i="1"/>
  <c r="Z257" i="1"/>
  <c r="AI135" i="1"/>
  <c r="AK27" i="1"/>
  <c r="AL12" i="1"/>
  <c r="AD113" i="1"/>
  <c r="U47" i="1"/>
  <c r="AE136" i="1"/>
  <c r="T317" i="1"/>
  <c r="AD296" i="1"/>
  <c r="W35" i="1"/>
  <c r="R241" i="1"/>
  <c r="AA53" i="1"/>
  <c r="AB235" i="1"/>
  <c r="W297" i="1"/>
  <c r="AB208" i="1"/>
  <c r="AB198" i="1"/>
  <c r="AA308" i="1"/>
  <c r="AJ39" i="1"/>
  <c r="AI127" i="1"/>
  <c r="AA126" i="1"/>
  <c r="AJ156" i="1"/>
  <c r="X198" i="1"/>
  <c r="V219" i="1"/>
  <c r="Y37" i="1"/>
  <c r="AK257" i="1"/>
  <c r="AI255" i="1"/>
  <c r="W295" i="1"/>
  <c r="AC54" i="1"/>
  <c r="R22" i="1"/>
  <c r="AG112" i="1"/>
  <c r="X317" i="1"/>
  <c r="AC145" i="1"/>
  <c r="R263" i="1"/>
  <c r="AH129" i="1"/>
  <c r="AL272" i="1"/>
  <c r="V129" i="1"/>
  <c r="T271" i="1"/>
  <c r="AK26" i="1"/>
  <c r="Z245" i="1"/>
  <c r="AJ236" i="1"/>
  <c r="AJ276" i="1"/>
  <c r="AD276" i="1"/>
  <c r="AD316" i="1"/>
  <c r="Z248" i="1"/>
  <c r="Y276" i="1"/>
  <c r="AG279" i="1"/>
  <c r="AG280" i="1" s="1"/>
  <c r="AC148" i="1"/>
  <c r="AG90" i="1"/>
  <c r="AD98" i="1"/>
  <c r="AG294" i="1"/>
  <c r="AC149" i="1"/>
  <c r="Y282" i="1"/>
  <c r="T265" i="1"/>
  <c r="Y161" i="1"/>
  <c r="AC81" i="1"/>
  <c r="Y303" i="1"/>
  <c r="AH58" i="1"/>
  <c r="S102" i="1"/>
  <c r="R124" i="1"/>
  <c r="AJ256" i="1"/>
  <c r="AD21" i="1"/>
  <c r="Z144" i="1"/>
  <c r="T174" i="1"/>
  <c r="S277" i="1"/>
  <c r="Y65" i="1"/>
  <c r="AI10" i="1"/>
  <c r="AD286" i="1"/>
  <c r="AC140" i="1"/>
  <c r="AA257" i="1"/>
  <c r="AI126" i="1"/>
  <c r="V76" i="1"/>
  <c r="AH47" i="1"/>
  <c r="Y144" i="1"/>
  <c r="S50" i="1"/>
  <c r="AL55" i="1"/>
  <c r="AK263" i="1"/>
  <c r="Y138" i="1"/>
  <c r="AJ208" i="1"/>
  <c r="U111" i="1"/>
  <c r="AA290" i="1"/>
  <c r="AC134" i="1"/>
  <c r="AC57" i="1"/>
  <c r="X256" i="1"/>
  <c r="AD54" i="1"/>
  <c r="AE241" i="1"/>
  <c r="AC196" i="1"/>
  <c r="U132" i="1"/>
  <c r="R85" i="1"/>
  <c r="AF131" i="1"/>
  <c r="W219" i="1"/>
  <c r="X65" i="1"/>
  <c r="X105" i="1"/>
  <c r="AD55" i="1"/>
  <c r="AC34" i="1"/>
  <c r="S162" i="1"/>
  <c r="U256" i="1"/>
  <c r="U43" i="1"/>
  <c r="AD270" i="1"/>
  <c r="Z247" i="1"/>
  <c r="AA277" i="1"/>
  <c r="AB6" i="1"/>
  <c r="AH199" i="1"/>
  <c r="Y84" i="1"/>
  <c r="V282" i="1"/>
  <c r="Z322" i="1"/>
  <c r="AL127" i="1"/>
  <c r="Y243" i="1"/>
  <c r="X33" i="1"/>
  <c r="AJ234" i="1"/>
  <c r="V250" i="1"/>
  <c r="Y117" i="1"/>
  <c r="AJ245" i="1"/>
  <c r="U316" i="1"/>
  <c r="R245" i="1"/>
  <c r="Z325" i="1"/>
  <c r="T279" i="1"/>
  <c r="T280" i="1" s="1"/>
  <c r="AJ212" i="1"/>
  <c r="AD326" i="1"/>
  <c r="AL307" i="1"/>
  <c r="AD53" i="1"/>
  <c r="AH207" i="1"/>
  <c r="AA42" i="1"/>
  <c r="Z12" i="1"/>
  <c r="AA203" i="1"/>
  <c r="R104" i="1"/>
  <c r="AE290" i="1"/>
  <c r="AC104" i="1"/>
  <c r="S157" i="1"/>
  <c r="W30" i="1"/>
  <c r="AB58" i="1"/>
  <c r="AF106" i="1"/>
  <c r="AF18" i="1"/>
  <c r="U322" i="1"/>
  <c r="R87" i="1"/>
  <c r="AL132" i="1"/>
  <c r="AJ18" i="1"/>
  <c r="AL158" i="1"/>
  <c r="Z317" i="1"/>
  <c r="AL73" i="1"/>
  <c r="S300" i="1"/>
  <c r="Z296" i="1"/>
  <c r="T252" i="1"/>
  <c r="AB265" i="1"/>
  <c r="V28" i="1"/>
  <c r="T109" i="1"/>
  <c r="AI136" i="1"/>
  <c r="AG144" i="1"/>
  <c r="AI254" i="1"/>
  <c r="Y244" i="1"/>
  <c r="U162" i="1"/>
  <c r="AK299" i="1"/>
  <c r="AB47" i="1"/>
  <c r="AG311" i="1"/>
  <c r="AB45" i="1"/>
  <c r="AA152" i="1"/>
  <c r="S177" i="1"/>
  <c r="W206" i="1"/>
  <c r="AC192" i="1"/>
  <c r="R198" i="1"/>
  <c r="V87" i="1"/>
  <c r="W320" i="1"/>
  <c r="V105" i="1"/>
  <c r="T305" i="1"/>
  <c r="AD198" i="1"/>
  <c r="V251" i="1"/>
  <c r="AJ86" i="1"/>
  <c r="AD108" i="1"/>
  <c r="AH130" i="1"/>
  <c r="R118" i="1"/>
  <c r="AF76" i="1"/>
  <c r="Z97" i="1"/>
  <c r="AA233" i="1"/>
  <c r="AL247" i="1"/>
  <c r="AF235" i="1"/>
  <c r="AE179" i="1"/>
  <c r="AA254" i="1"/>
  <c r="R247" i="1"/>
  <c r="AE254" i="1"/>
  <c r="Z323" i="1"/>
  <c r="R284" i="1"/>
  <c r="AA176" i="1"/>
  <c r="AA90" i="1"/>
  <c r="AE99" i="1"/>
  <c r="AA35" i="1"/>
  <c r="AH21" i="1"/>
  <c r="AE86" i="1"/>
  <c r="AH36" i="1"/>
  <c r="X59" i="1"/>
  <c r="AA205" i="1"/>
  <c r="AE298" i="1"/>
  <c r="U142" i="1"/>
  <c r="Y112" i="1"/>
  <c r="AD19" i="1"/>
  <c r="V48" i="1"/>
  <c r="AA34" i="1"/>
  <c r="V54" i="1"/>
  <c r="AG244" i="1"/>
  <c r="AJ105" i="1"/>
  <c r="AC83" i="1"/>
  <c r="X120" i="1"/>
  <c r="AC23" i="1"/>
  <c r="X27" i="1"/>
  <c r="AB89" i="1"/>
  <c r="S143" i="1"/>
  <c r="AE22" i="1"/>
  <c r="R170" i="1"/>
  <c r="AE208" i="1"/>
  <c r="AL58" i="1"/>
  <c r="V104" i="1"/>
  <c r="V7" i="1"/>
  <c r="Z41" i="1"/>
  <c r="AL107" i="1"/>
  <c r="Z256" i="1"/>
  <c r="U264" i="1"/>
  <c r="T170" i="1"/>
  <c r="AL305" i="1"/>
  <c r="AC141" i="1"/>
  <c r="R53" i="1"/>
  <c r="S63" i="1"/>
  <c r="AA234" i="1"/>
  <c r="AI142" i="1"/>
  <c r="AI138" i="1"/>
  <c r="AE170" i="1"/>
  <c r="AI208" i="1"/>
  <c r="AL135" i="1"/>
  <c r="X55" i="1"/>
  <c r="AL121" i="1"/>
  <c r="Y171" i="1"/>
  <c r="S93" i="1"/>
  <c r="AB105" i="1"/>
  <c r="AB296" i="1"/>
  <c r="W26" i="1"/>
  <c r="AC267" i="1"/>
  <c r="W228" i="1"/>
  <c r="Y235" i="1"/>
  <c r="Z311" i="1"/>
  <c r="AE234" i="1"/>
  <c r="AK275" i="1"/>
  <c r="W245" i="1"/>
  <c r="AG254" i="1"/>
  <c r="U323" i="1"/>
  <c r="AF247" i="1"/>
  <c r="AH279" i="1"/>
  <c r="AH280" i="1" s="1"/>
  <c r="W326" i="1"/>
  <c r="AH326" i="1"/>
  <c r="AJ62" i="1"/>
  <c r="AF306" i="1"/>
  <c r="W290" i="1"/>
  <c r="AA86" i="1"/>
  <c r="AB240" i="1"/>
  <c r="AI59" i="1"/>
  <c r="AE13" i="1"/>
  <c r="AE98" i="1"/>
  <c r="AL114" i="1"/>
  <c r="AJ53" i="1"/>
  <c r="V131" i="1"/>
  <c r="AH205" i="1"/>
  <c r="V199" i="1"/>
  <c r="X295" i="1"/>
  <c r="AK48" i="1"/>
  <c r="AG262" i="1"/>
  <c r="R305" i="1"/>
  <c r="AI159" i="1"/>
  <c r="X142" i="1"/>
  <c r="U304" i="1"/>
  <c r="S155" i="1"/>
  <c r="AF60" i="1"/>
  <c r="Z86" i="1"/>
  <c r="AC52" i="1"/>
  <c r="AA54" i="1"/>
  <c r="AF108" i="1"/>
  <c r="Z85" i="1"/>
  <c r="AF142" i="1"/>
  <c r="T318" i="1"/>
  <c r="AH11" i="1"/>
  <c r="AJ30" i="1"/>
  <c r="AE261" i="1"/>
  <c r="V46" i="1"/>
  <c r="AD295" i="1"/>
  <c r="T50" i="1"/>
  <c r="X54" i="1"/>
  <c r="AA144" i="1"/>
  <c r="R35" i="1"/>
  <c r="AC231" i="1"/>
  <c r="AF21" i="1"/>
  <c r="V205" i="1"/>
  <c r="S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Margaret Prust</author>
  </authors>
  <commentList>
    <comment ref="A5" authorId="0" shapeId="0" xr:uid="{00000000-0006-0000-0600-000001000000}">
      <text>
        <r>
          <rPr>
            <b/>
            <sz val="9"/>
            <color rgb="FF000000"/>
            <rFont val="Tahoma"/>
            <family val="2"/>
          </rPr>
          <t>Margaret Prust:</t>
        </r>
        <r>
          <rPr>
            <sz val="9"/>
            <color rgb="FF000000"/>
            <rFont val="Tahoma"/>
            <family val="2"/>
          </rPr>
          <t xml:space="preserve">
</t>
        </r>
        <r>
          <rPr>
            <sz val="9"/>
            <color rgb="FF000000"/>
            <rFont val="Tahoma"/>
            <family val="2"/>
          </rPr>
          <t>as of 2016</t>
        </r>
      </text>
    </comment>
    <comment ref="T14" authorId="0" shapeId="0" xr:uid="{00000000-0006-0000-0600-000002000000}">
      <text>
        <r>
          <rPr>
            <b/>
            <sz val="9"/>
            <color rgb="FF000000"/>
            <rFont val="Tahoma"/>
            <family val="2"/>
          </rPr>
          <t>Margaret Prust:</t>
        </r>
        <r>
          <rPr>
            <sz val="9"/>
            <color rgb="FF000000"/>
            <rFont val="Tahoma"/>
            <family val="2"/>
          </rPr>
          <t xml:space="preserve">
</t>
        </r>
        <r>
          <rPr>
            <sz val="9"/>
            <color rgb="FF000000"/>
            <rFont val="Tahoma"/>
            <family val="2"/>
          </rPr>
          <t>radiographers get 3 radiation days</t>
        </r>
      </text>
    </comment>
    <comment ref="N22" authorId="0" shapeId="0" xr:uid="{00000000-0006-0000-0600-000003000000}">
      <text>
        <r>
          <rPr>
            <b/>
            <sz val="9"/>
            <color indexed="81"/>
            <rFont val="Tahoma"/>
            <family val="2"/>
          </rPr>
          <t>Margaret Prust:</t>
        </r>
        <r>
          <rPr>
            <sz val="9"/>
            <color indexed="81"/>
            <rFont val="Tahoma"/>
            <family val="2"/>
          </rPr>
          <t xml:space="preserve">
HSAs have a total of 263 tasks, and about .35 of those happen at the facility level.  This isn't a perfect proxy for TIME spent at the facility level, but it's what we have for now</t>
        </r>
      </text>
    </comment>
  </commentList>
</comments>
</file>

<file path=xl/sharedStrings.xml><?xml version="1.0" encoding="utf-8"?>
<sst xmlns="http://schemas.openxmlformats.org/spreadsheetml/2006/main" count="9045" uniqueCount="2076">
  <si>
    <t>Accidents and Emergencies</t>
  </si>
  <si>
    <t>CADRE LIST</t>
  </si>
  <si>
    <t>Service category description -&gt;</t>
  </si>
  <si>
    <t>Service category code -&gt;</t>
  </si>
  <si>
    <t>M01</t>
  </si>
  <si>
    <t>Medical Officer / Specialist</t>
  </si>
  <si>
    <t>M02</t>
  </si>
  <si>
    <t>Clinical Officer / Technician</t>
  </si>
  <si>
    <t>GENERAL INPATIENT  AND OUTPATIENT CARE</t>
  </si>
  <si>
    <t>Inpatient Admissions (Ongoing Monitoring)</t>
  </si>
  <si>
    <t>InpatientDays</t>
  </si>
  <si>
    <t>M03</t>
  </si>
  <si>
    <t>Med. Assistant</t>
  </si>
  <si>
    <t>Inpatient Admissions and Discharge Process</t>
  </si>
  <si>
    <t>IPAdmission</t>
  </si>
  <si>
    <t>N01</t>
  </si>
  <si>
    <t>Nurse Officer</t>
  </si>
  <si>
    <t>Under 5 Outpatient Visit</t>
  </si>
  <si>
    <t>Under5OPD</t>
  </si>
  <si>
    <t>N02</t>
  </si>
  <si>
    <t>Nurse Midwife Technician</t>
  </si>
  <si>
    <t>Over 5 Outpatient visit</t>
  </si>
  <si>
    <t>Over5OPD</t>
  </si>
  <si>
    <t>P01</t>
  </si>
  <si>
    <t>Pharmacist</t>
  </si>
  <si>
    <t>RMNCH</t>
  </si>
  <si>
    <t>Normal Deliveries</t>
  </si>
  <si>
    <t>NormalDelivery</t>
  </si>
  <si>
    <t>P02</t>
  </si>
  <si>
    <t>Pharm Technician</t>
  </si>
  <si>
    <t>Complicated Deliveries</t>
  </si>
  <si>
    <t>CompDelivery</t>
  </si>
  <si>
    <t>P03</t>
  </si>
  <si>
    <t>Pharm Assistant</t>
  </si>
  <si>
    <t>Caesarean Sections</t>
  </si>
  <si>
    <t>Csection</t>
  </si>
  <si>
    <t>L01</t>
  </si>
  <si>
    <t>Lab Officer</t>
  </si>
  <si>
    <t>Family Planning</t>
  </si>
  <si>
    <t>FamPlan</t>
  </si>
  <si>
    <t>L02</t>
  </si>
  <si>
    <t>Lab Technician</t>
  </si>
  <si>
    <t>Antenatal Care - First Visit</t>
  </si>
  <si>
    <t>AntenatalFirst</t>
  </si>
  <si>
    <t>L03</t>
  </si>
  <si>
    <t>Lab Assistant</t>
  </si>
  <si>
    <t>Antenatal Care - Followup Visit</t>
  </si>
  <si>
    <t>ANCSubsequent</t>
  </si>
  <si>
    <t>E02</t>
  </si>
  <si>
    <t>EPI</t>
  </si>
  <si>
    <t>D01</t>
  </si>
  <si>
    <t>Dental Officer</t>
  </si>
  <si>
    <t>STI</t>
  </si>
  <si>
    <t>D02</t>
  </si>
  <si>
    <t>Dental Therapist</t>
  </si>
  <si>
    <t>Nutrition</t>
  </si>
  <si>
    <t>Growth Monitoring</t>
  </si>
  <si>
    <t>GrowthMon</t>
  </si>
  <si>
    <t>D03</t>
  </si>
  <si>
    <t>Dental Assistant</t>
  </si>
  <si>
    <t>Treatment of U5 Severe Malnutirion</t>
  </si>
  <si>
    <t>U5Malnutr</t>
  </si>
  <si>
    <t>C01</t>
  </si>
  <si>
    <t>Mental Health Staff</t>
  </si>
  <si>
    <t>Misc</t>
  </si>
  <si>
    <t>AccidentsandEmerg</t>
  </si>
  <si>
    <t>T01</t>
  </si>
  <si>
    <t>Nutrition Staff</t>
  </si>
  <si>
    <t>Major Surgical Procedures</t>
  </si>
  <si>
    <t>MajorSurg</t>
  </si>
  <si>
    <t>R01</t>
  </si>
  <si>
    <t>Radiographer</t>
  </si>
  <si>
    <t>Minor Surgical Procedures</t>
  </si>
  <si>
    <t>MinorSurg</t>
  </si>
  <si>
    <t>R02</t>
  </si>
  <si>
    <t>Radiography Technician</t>
  </si>
  <si>
    <t>TB</t>
  </si>
  <si>
    <t>TB Program - New Patient</t>
  </si>
  <si>
    <t>TBNew</t>
  </si>
  <si>
    <t>R03</t>
  </si>
  <si>
    <t>Sonographer</t>
  </si>
  <si>
    <t>TB Program - Follow-up Patient</t>
  </si>
  <si>
    <t>TBFollowUp</t>
  </si>
  <si>
    <t>R04</t>
  </si>
  <si>
    <t>Radiotherapy Technician</t>
  </si>
  <si>
    <t>HIV</t>
  </si>
  <si>
    <t>Voluntary Counseling and Testing Program - For HIV-Negative</t>
  </si>
  <si>
    <t>VCTNegative</t>
  </si>
  <si>
    <t>Voluntary Counseling and Testing Program - For HIV-Positive</t>
  </si>
  <si>
    <t>VCTPositive</t>
  </si>
  <si>
    <t>Male Circumscisions</t>
  </si>
  <si>
    <t>MaleCirc</t>
  </si>
  <si>
    <t>HIV/AIDS Program - New Adult</t>
  </si>
  <si>
    <t>NewAdult</t>
  </si>
  <si>
    <t>HIV/AIDS Program - Established Medically Complex</t>
  </si>
  <si>
    <t>EstMedCom</t>
  </si>
  <si>
    <t>HIV/AIDS Program - Established Non Medically Complex</t>
  </si>
  <si>
    <t>EstNonCom</t>
  </si>
  <si>
    <t>HIV/AIDS Program - PMTCT</t>
  </si>
  <si>
    <t>PMTCT</t>
  </si>
  <si>
    <t>HIV/AIDS Program - Pediatric</t>
  </si>
  <si>
    <t>Peds</t>
  </si>
  <si>
    <t>LABORATORY</t>
  </si>
  <si>
    <t>Laboratory - Haematology</t>
  </si>
  <si>
    <t>LabHaem</t>
  </si>
  <si>
    <t>Laboratory - Parasitology</t>
  </si>
  <si>
    <t>LabParasit</t>
  </si>
  <si>
    <t>Laboratory - Biochemistry</t>
  </si>
  <si>
    <t>LabBiochem</t>
  </si>
  <si>
    <t>Laboratory - Microbiology</t>
  </si>
  <si>
    <t>LabMicrobio</t>
  </si>
  <si>
    <t>Laboratory - Molecular</t>
  </si>
  <si>
    <t>LabMolec</t>
  </si>
  <si>
    <t>Laboratory - TB Microscopy</t>
  </si>
  <si>
    <t>LabTBMicro</t>
  </si>
  <si>
    <t>Laboratory - Serology</t>
  </si>
  <si>
    <t>LabSero</t>
  </si>
  <si>
    <t>Serology includes HIV, positive malaria, and syphilis tests (negative malaria tests not available)</t>
  </si>
  <si>
    <t>Laboratory - Cytology</t>
  </si>
  <si>
    <t>LabCyto</t>
  </si>
  <si>
    <t>Laboratory - Histology</t>
  </si>
  <si>
    <t>LabHisto</t>
  </si>
  <si>
    <t>Laboratory - Blood Transfusion Lab Analysis</t>
  </si>
  <si>
    <t>LabTrans</t>
  </si>
  <si>
    <t>RADIOGRAPHY</t>
  </si>
  <si>
    <t>Ultrasound</t>
  </si>
  <si>
    <t>Mammography</t>
  </si>
  <si>
    <t>MRI</t>
  </si>
  <si>
    <t>Tomography</t>
  </si>
  <si>
    <t>Radiotherapy</t>
  </si>
  <si>
    <t>Diagnostic Radiography Procedures</t>
  </si>
  <si>
    <t>DiagRadio</t>
  </si>
  <si>
    <t>DENTAL</t>
  </si>
  <si>
    <t>Dental Accidents and Emergencies</t>
  </si>
  <si>
    <t>DentAccidEmerg</t>
  </si>
  <si>
    <t>Dental Surgical Procedures</t>
  </si>
  <si>
    <t>DentSurg</t>
  </si>
  <si>
    <t>Dental under 5 outpatient visits</t>
  </si>
  <si>
    <t>DentalU5</t>
  </si>
  <si>
    <t>Dental over 5 outpatient visits</t>
  </si>
  <si>
    <t>DentalO5</t>
  </si>
  <si>
    <t>Mental Health</t>
  </si>
  <si>
    <t>Mental Health OPD</t>
  </si>
  <si>
    <t>MentOPD</t>
  </si>
  <si>
    <t>Mental Health Clinic Visit</t>
  </si>
  <si>
    <t>MentClinic</t>
  </si>
  <si>
    <t>UNITS</t>
  </si>
  <si>
    <t>DCSA</t>
  </si>
  <si>
    <t>DAYS PER YEAR</t>
  </si>
  <si>
    <t>E01</t>
  </si>
  <si>
    <t>Workdays / Year</t>
  </si>
  <si>
    <t>days yearly</t>
  </si>
  <si>
    <t>Public Holidays</t>
  </si>
  <si>
    <t>Annual Leave</t>
  </si>
  <si>
    <t>Casual Leave</t>
  </si>
  <si>
    <t>Bereveament Leave</t>
  </si>
  <si>
    <t>Sick Days (up to 6 months)</t>
  </si>
  <si>
    <t xml:space="preserve">Maternity Leave </t>
  </si>
  <si>
    <t>see below</t>
  </si>
  <si>
    <t xml:space="preserve">       Total days taken by any single woman who goes on maternity leave</t>
  </si>
  <si>
    <t xml:space="preserve">       Avg days taken across all HCWs of each cadre</t>
  </si>
  <si>
    <t>Training Days</t>
  </si>
  <si>
    <t>Time off to compensate for on-call time</t>
  </si>
  <si>
    <t>Total Available Days per Year - male</t>
  </si>
  <si>
    <t>Total Available Days per Year - female</t>
  </si>
  <si>
    <t>Total Available Days per Year - pregnant female</t>
  </si>
  <si>
    <t>WORKING HOURS PER DAY (Central, District, and Community Hospital )</t>
  </si>
  <si>
    <t>Patient facing hours per day (Time spent working)</t>
  </si>
  <si>
    <t>hours daily</t>
  </si>
  <si>
    <t>Patient facing minutes per day (Time spent working)</t>
  </si>
  <si>
    <t>minutes daily</t>
  </si>
  <si>
    <t>WORKING HOURS PER DAY (Health Center)</t>
  </si>
  <si>
    <t>ADMINISTRATIVE TIME PER DAY (NON-PATIENT FACING)</t>
  </si>
  <si>
    <t>Central, District, Community Hospital Administrative Tasks</t>
  </si>
  <si>
    <t xml:space="preserve">    Administrative time daily</t>
  </si>
  <si>
    <t>Health Center Administrative Tasks</t>
  </si>
  <si>
    <t xml:space="preserve">Total Non-Admin Minutes Daily - Hospitals </t>
  </si>
  <si>
    <t>Total Non-admin Minutes Daily - Health Centers</t>
  </si>
  <si>
    <t>Patient facing hours daily</t>
  </si>
  <si>
    <t>NON-ADMIN MINUTES PER DAY</t>
  </si>
  <si>
    <t>Central, District and Community Hospitals</t>
  </si>
  <si>
    <t>Health Worker Gender</t>
  </si>
  <si>
    <t>Male (%)</t>
  </si>
  <si>
    <t>Female (%)</t>
  </si>
  <si>
    <t>% Pregnant HCWs</t>
  </si>
  <si>
    <t>Source</t>
  </si>
  <si>
    <t>Total Non-Admin Minutes per Year - male</t>
  </si>
  <si>
    <t>minutes yearly</t>
  </si>
  <si>
    <t>Medical Officer</t>
  </si>
  <si>
    <t>Total Non-Admin Minutes per Year - female</t>
  </si>
  <si>
    <t>Clinical Officer</t>
  </si>
  <si>
    <t>Nursing Officer</t>
  </si>
  <si>
    <t>Health Centers</t>
  </si>
  <si>
    <t>Medical Assistant</t>
  </si>
  <si>
    <t>Pharmacy Technician</t>
  </si>
  <si>
    <t>Health Surveillance Assistant</t>
  </si>
  <si>
    <t>MATERNITY LEAVE</t>
  </si>
  <si>
    <t>Placeholder - no data available</t>
  </si>
  <si>
    <t>Total</t>
  </si>
  <si>
    <t>Source:% of HCWs pregannt</t>
  </si>
  <si>
    <t>NOTE: Do not place any text below thick-bordered import box</t>
  </si>
  <si>
    <t>TOTAL AVAILABLE MINUTES PER YEAR
(MINUS LEAVE AND ADMINISTRATIVE TIME)</t>
  </si>
  <si>
    <t>FacilityType</t>
  </si>
  <si>
    <t>Central Hospital: Total Available Minutes Per Year</t>
  </si>
  <si>
    <t>CenHos</t>
  </si>
  <si>
    <t>District Hospital: Total Available Minutes Per Year</t>
  </si>
  <si>
    <t>DisHos</t>
  </si>
  <si>
    <t>Community Hospital: Total Available Minutes Per Year</t>
  </si>
  <si>
    <t>ComHos</t>
  </si>
  <si>
    <t>Urban Health Center: Total Available Minutes Per Year</t>
  </si>
  <si>
    <t>UrbHC</t>
  </si>
  <si>
    <t>Rural Health Centers: Total Available Minutes Per Year</t>
  </si>
  <si>
    <t>RurHC</t>
  </si>
  <si>
    <t>Dispensary: Total Available Minutes Per Year</t>
  </si>
  <si>
    <t>Disp</t>
  </si>
  <si>
    <t>Health Post: Total Available Minutes Per Year</t>
  </si>
  <si>
    <t>HP</t>
  </si>
  <si>
    <t>Category</t>
  </si>
  <si>
    <t>Code</t>
  </si>
  <si>
    <t>Intervention</t>
  </si>
  <si>
    <t>001</t>
  </si>
  <si>
    <t>Cesearian Section with indication (with complication)</t>
  </si>
  <si>
    <t>002</t>
  </si>
  <si>
    <t>Cesearian section with indication</t>
  </si>
  <si>
    <t>003</t>
  </si>
  <si>
    <t>Safe abortion services</t>
  </si>
  <si>
    <t>004</t>
  </si>
  <si>
    <t>Post-abortion case management</t>
  </si>
  <si>
    <t>005</t>
  </si>
  <si>
    <t>Ectopic case management</t>
  </si>
  <si>
    <t>006</t>
  </si>
  <si>
    <t>Basic ANC</t>
  </si>
  <si>
    <t>007</t>
  </si>
  <si>
    <t>Tetanus toxoid (pregnant women)</t>
  </si>
  <si>
    <t>008</t>
  </si>
  <si>
    <t>Deworming (pregnant women)</t>
  </si>
  <si>
    <t>009</t>
  </si>
  <si>
    <t>Streptococcus vaccine for pregnant women</t>
  </si>
  <si>
    <t>010</t>
  </si>
  <si>
    <t>Syphilis detection and treatment (pregnant women)</t>
  </si>
  <si>
    <t>011</t>
  </si>
  <si>
    <t>Hypertensive disorder case management</t>
  </si>
  <si>
    <t>012</t>
  </si>
  <si>
    <t>Labour and delivery management</t>
  </si>
  <si>
    <t>013</t>
  </si>
  <si>
    <t>Active management of the 3rd stage of labour</t>
  </si>
  <si>
    <t>014</t>
  </si>
  <si>
    <t>Management of eclampsia</t>
  </si>
  <si>
    <t>015</t>
  </si>
  <si>
    <t>Management of pre-eclampsia</t>
  </si>
  <si>
    <t>016</t>
  </si>
  <si>
    <t>Neonatal resuscitation (institutional)</t>
  </si>
  <si>
    <t>017</t>
  </si>
  <si>
    <t>Management of obstructed labour</t>
  </si>
  <si>
    <t>018</t>
  </si>
  <si>
    <t>Treatment of local infections (Newborn)</t>
  </si>
  <si>
    <t>019</t>
  </si>
  <si>
    <t>Kangaroo mother care</t>
  </si>
  <si>
    <t>020</t>
  </si>
  <si>
    <t>Support for breastfeeding mothers</t>
  </si>
  <si>
    <t>021</t>
  </si>
  <si>
    <t>Vaginal delivery - skilled attendance</t>
  </si>
  <si>
    <t>022</t>
  </si>
  <si>
    <t>Vaginal Delivery - with complication</t>
  </si>
  <si>
    <t>023</t>
  </si>
  <si>
    <t>Clean practices and immediate essential newborn care (in facility)</t>
  </si>
  <si>
    <t>024</t>
  </si>
  <si>
    <t>Antenatal corticosteroids for preterm labour</t>
  </si>
  <si>
    <t>025</t>
  </si>
  <si>
    <t>Antibiotics for pPRoM</t>
  </si>
  <si>
    <t>026</t>
  </si>
  <si>
    <t>Induction of labour (beyond 41 weeks)</t>
  </si>
  <si>
    <t>027</t>
  </si>
  <si>
    <t>Maternal Sepsis case management</t>
  </si>
  <si>
    <t>028</t>
  </si>
  <si>
    <t>Newborn sepsis - Full supportive care</t>
  </si>
  <si>
    <t>029</t>
  </si>
  <si>
    <t>Newborn sepsis - Injectable antibiotics</t>
  </si>
  <si>
    <t>030</t>
  </si>
  <si>
    <t>Community-based management of newborn complications</t>
  </si>
  <si>
    <t>031</t>
  </si>
  <si>
    <t>RMNCH - intervention combination I</t>
  </si>
  <si>
    <t>032</t>
  </si>
  <si>
    <t>RMNCH - intervention combination II</t>
  </si>
  <si>
    <t>033</t>
  </si>
  <si>
    <t>RMNCH - intervention combination III</t>
  </si>
  <si>
    <t>034</t>
  </si>
  <si>
    <t>Mastitis</t>
  </si>
  <si>
    <t>035</t>
  </si>
  <si>
    <t>Treatment of postpartum hemorrhage</t>
  </si>
  <si>
    <t>036</t>
  </si>
  <si>
    <t xml:space="preserve">Chlorhexidine </t>
  </si>
  <si>
    <t>HIV &amp; STIs</t>
  </si>
  <si>
    <t>037</t>
  </si>
  <si>
    <t>Treatment of gonorrhea</t>
  </si>
  <si>
    <t>038</t>
  </si>
  <si>
    <t>Treatment of chlamydia</t>
  </si>
  <si>
    <t>039</t>
  </si>
  <si>
    <t>Treatment of syphillis</t>
  </si>
  <si>
    <t>040</t>
  </si>
  <si>
    <t>Treatment of Meningococcal meningitis</t>
  </si>
  <si>
    <t>041</t>
  </si>
  <si>
    <t>Urethral discharge treatment</t>
  </si>
  <si>
    <t>042</t>
  </si>
  <si>
    <t>Vaginal discharge treatment</t>
  </si>
  <si>
    <t>043</t>
  </si>
  <si>
    <t>Treatment of trichomoniasis</t>
  </si>
  <si>
    <t>044</t>
  </si>
  <si>
    <t>Treatment of PID (Pelvic Inflammatory Disease)</t>
  </si>
  <si>
    <t>Vaccine Preventable Diseases</t>
  </si>
  <si>
    <t>045</t>
  </si>
  <si>
    <t>Rotavirus vaccine</t>
  </si>
  <si>
    <t>046</t>
  </si>
  <si>
    <t>Measles vaccine</t>
  </si>
  <si>
    <t>047</t>
  </si>
  <si>
    <t>DPT-Heb-Hib / Pentavalent vaccine</t>
  </si>
  <si>
    <t>048</t>
  </si>
  <si>
    <t>Polio vaccine</t>
  </si>
  <si>
    <t>049</t>
  </si>
  <si>
    <t>DPT Vaccine</t>
  </si>
  <si>
    <t>050</t>
  </si>
  <si>
    <t>BCG revaccination</t>
  </si>
  <si>
    <t>051</t>
  </si>
  <si>
    <t>BCG vaccine</t>
  </si>
  <si>
    <t>052</t>
  </si>
  <si>
    <t>Pneumococcal vaccine</t>
  </si>
  <si>
    <t>053</t>
  </si>
  <si>
    <t>Hep B vaccine</t>
  </si>
  <si>
    <t>054</t>
  </si>
  <si>
    <t>Cervical cancer screening</t>
  </si>
  <si>
    <t>055</t>
  </si>
  <si>
    <t>HPV vaccine</t>
  </si>
  <si>
    <t>056</t>
  </si>
  <si>
    <t>Measles rubella vaccine</t>
  </si>
  <si>
    <t>057</t>
  </si>
  <si>
    <t>Hib vaccine</t>
  </si>
  <si>
    <t>Malaria</t>
  </si>
  <si>
    <t>059</t>
  </si>
  <si>
    <t>ITN distribution to pregnant women</t>
  </si>
  <si>
    <t>061</t>
  </si>
  <si>
    <t>IPT (pregnant women)</t>
  </si>
  <si>
    <t>062</t>
  </si>
  <si>
    <t>Indoor residual spraying drugs</t>
  </si>
  <si>
    <t>063</t>
  </si>
  <si>
    <t>Indoor residual spray and LLINs</t>
  </si>
  <si>
    <t>064</t>
  </si>
  <si>
    <t>Larviciding</t>
  </si>
  <si>
    <t>065</t>
  </si>
  <si>
    <t>Uncomplicated malaria treatment (&lt;5 years) - moderate to high transmission settings</t>
  </si>
  <si>
    <t>066</t>
  </si>
  <si>
    <t>Uncomplicated malaria treatment (&lt;5 years) - low to moderate transmission settings</t>
  </si>
  <si>
    <t>067</t>
  </si>
  <si>
    <t>Rectal antimalarial treatment (&lt;5 years)</t>
  </si>
  <si>
    <t>068</t>
  </si>
  <si>
    <t>Rectal antimalarial treatment (5 and over years)</t>
  </si>
  <si>
    <t>069</t>
  </si>
  <si>
    <t>Combined antimalarial and antibacterial rectal formulation (&lt; 5 years)</t>
  </si>
  <si>
    <t>070</t>
  </si>
  <si>
    <t>Combined antimalarial and antibacterial rectal formulation added to usual practice (5 and over)</t>
  </si>
  <si>
    <t>071</t>
  </si>
  <si>
    <t>Case management with artemisinin based combination therapy (80% coverage)</t>
  </si>
  <si>
    <t>072</t>
  </si>
  <si>
    <t>Case management with artemisinin based combination therapy plus insecticide treated bed nets (80% coverage)</t>
  </si>
  <si>
    <t>073</t>
  </si>
  <si>
    <t>Case management with artemisinin based combination therapy plus insecticide treated bed nets (95% coverage)</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</si>
  <si>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</si>
  <si>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</si>
  <si>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</si>
  <si>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</si>
  <si>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076</t>
  </si>
  <si>
    <t>Dihydroartemisinin piperaquine for first line treatment of plasmodium falciparum malaria - under 5</t>
  </si>
  <si>
    <t>077</t>
  </si>
  <si>
    <t>Home management of fevers using antimalarial (artesunate- amodiaquine AAQ) - under 5</t>
  </si>
  <si>
    <t>088</t>
  </si>
  <si>
    <t>Complicated (adults, injectable artesunate)</t>
  </si>
  <si>
    <t>089</t>
  </si>
  <si>
    <t>Complicated (adults, quinine)</t>
  </si>
  <si>
    <t>090</t>
  </si>
  <si>
    <t>Complicated (children, injectable artesunate)</t>
  </si>
  <si>
    <t>091</t>
  </si>
  <si>
    <t>Complicated (children, quinine)</t>
  </si>
  <si>
    <t>093</t>
  </si>
  <si>
    <t>Intermittent preventive treatment in infants (IPTi) using 3 days of amodiaquine-artesunate (AQ3-AS3) against clinical malaria; at 2, 3, and 9 months.</t>
  </si>
  <si>
    <t>094</t>
  </si>
  <si>
    <t>VCT for TB Patients</t>
  </si>
  <si>
    <t>095</t>
  </si>
  <si>
    <t>Isonized Preventive Therapy for children in contact with TB patients</t>
  </si>
  <si>
    <t>096</t>
  </si>
  <si>
    <t>Isonized Preventive Therapy for HIV+ pregnant women</t>
  </si>
  <si>
    <t>097</t>
  </si>
  <si>
    <t>Isonized Preventive Therapy for HIV+ people</t>
  </si>
  <si>
    <t>098</t>
  </si>
  <si>
    <t>VCT for TB cases-2</t>
  </si>
  <si>
    <t>103</t>
  </si>
  <si>
    <t>First line treatment of smear positive cases (80% coverage)</t>
  </si>
  <si>
    <t>104</t>
  </si>
  <si>
    <t>105</t>
  </si>
  <si>
    <t>106</t>
  </si>
  <si>
    <t>107</t>
  </si>
  <si>
    <t>MDR notification among new patients</t>
  </si>
  <si>
    <t>108</t>
  </si>
  <si>
    <t>MDR notification among previously treated patients</t>
  </si>
  <si>
    <t>109</t>
  </si>
  <si>
    <t>Case management of MDR cases</t>
  </si>
  <si>
    <t>110</t>
  </si>
  <si>
    <t>Cotrimoxazole preventive therapy for TB HIV+ patients</t>
  </si>
  <si>
    <t>111</t>
  </si>
  <si>
    <t>Care and support for TB HIV+ patients</t>
  </si>
  <si>
    <t>112</t>
  </si>
  <si>
    <t>Viral load</t>
  </si>
  <si>
    <t>113</t>
  </si>
  <si>
    <t>CD4 Test</t>
  </si>
  <si>
    <t>115</t>
  </si>
  <si>
    <t>Chemistry and hematology</t>
  </si>
  <si>
    <t>116</t>
  </si>
  <si>
    <t>Mass media</t>
  </si>
  <si>
    <t>117</t>
  </si>
  <si>
    <t>Community mobilization</t>
  </si>
  <si>
    <t>118</t>
  </si>
  <si>
    <t>Youth focused interventions - In-school</t>
  </si>
  <si>
    <t>119</t>
  </si>
  <si>
    <t>Workplace programs</t>
  </si>
  <si>
    <t>120</t>
  </si>
  <si>
    <t>Blood safety</t>
  </si>
  <si>
    <t>121</t>
  </si>
  <si>
    <t>Unsafe injections replaced with AD syringes</t>
  </si>
  <si>
    <t>122</t>
  </si>
  <si>
    <t>Reduction in number of other injections</t>
  </si>
  <si>
    <t>123</t>
  </si>
  <si>
    <t>Universal precautions</t>
  </si>
  <si>
    <t>124</t>
  </si>
  <si>
    <t>IDU: outreach</t>
  </si>
  <si>
    <t>125</t>
  </si>
  <si>
    <t>IDU: needle exchange</t>
  </si>
  <si>
    <t>126</t>
  </si>
  <si>
    <t>IDU: drug substitution</t>
  </si>
  <si>
    <t>127</t>
  </si>
  <si>
    <t xml:space="preserve">Interventions focused on female sex workers </t>
  </si>
  <si>
    <t>128</t>
  </si>
  <si>
    <t xml:space="preserve">Interventions focused on male sex workers </t>
  </si>
  <si>
    <t>129</t>
  </si>
  <si>
    <t xml:space="preserve">Interventions focused on men who have sex with men </t>
  </si>
  <si>
    <t>130</t>
  </si>
  <si>
    <t>Youth focused interventions - Out-of-school</t>
  </si>
  <si>
    <t>131</t>
  </si>
  <si>
    <t>Peer education for sex workers</t>
  </si>
  <si>
    <t>132</t>
  </si>
  <si>
    <t>HIV Testing Services</t>
  </si>
  <si>
    <t>133</t>
  </si>
  <si>
    <t>Female Condom</t>
  </si>
  <si>
    <t>134</t>
  </si>
  <si>
    <t xml:space="preserve">Male circumcision </t>
  </si>
  <si>
    <t>135</t>
  </si>
  <si>
    <t>136</t>
  </si>
  <si>
    <t>Post-exposure prophylaxis</t>
  </si>
  <si>
    <t>137</t>
  </si>
  <si>
    <t>Pre-exposure prophylaxis for high-risk serodiscordant couples</t>
  </si>
  <si>
    <t>138</t>
  </si>
  <si>
    <t>Pre-exposure prophylaxis for pregnant and breastfeeding women</t>
  </si>
  <si>
    <t>139</t>
  </si>
  <si>
    <t>ART for men</t>
  </si>
  <si>
    <t>140</t>
  </si>
  <si>
    <t>ART for women</t>
  </si>
  <si>
    <t>141</t>
  </si>
  <si>
    <t>Home-based highly active retroviral therapy (HAART)</t>
  </si>
  <si>
    <t>142</t>
  </si>
  <si>
    <t>Cotrimoxazole for children</t>
  </si>
  <si>
    <t>143</t>
  </si>
  <si>
    <t>Pediatric ART</t>
  </si>
  <si>
    <t>144</t>
  </si>
  <si>
    <t>Additional ART for TB patients</t>
  </si>
  <si>
    <t>145</t>
  </si>
  <si>
    <t>Diagnostics/lab costs for HIV+ in care</t>
  </si>
  <si>
    <t>146</t>
  </si>
  <si>
    <t>Management of opportunistic infections associated with HIV/AIDS</t>
  </si>
  <si>
    <t>147</t>
  </si>
  <si>
    <t xml:space="preserve">Nutrition supplements in first 6 months for HIV/AIDS cases </t>
  </si>
  <si>
    <t>148</t>
  </si>
  <si>
    <t>Management of opportunistic infections associated with HIV/AIDS - pre-ART</t>
  </si>
  <si>
    <t>149</t>
  </si>
  <si>
    <t>Screen HIV+ cases for TB</t>
  </si>
  <si>
    <t>150</t>
  </si>
  <si>
    <t>ART (+CPT) for TB HIV+ patients</t>
  </si>
  <si>
    <t>151</t>
  </si>
  <si>
    <t>HIV prevention for TB patients</t>
  </si>
  <si>
    <t>152</t>
  </si>
  <si>
    <t>Complementary feeding - education only</t>
  </si>
  <si>
    <t>153</t>
  </si>
  <si>
    <t>Nutritional care and support (HIV+ pregnant and lactating women)</t>
  </si>
  <si>
    <t>154</t>
  </si>
  <si>
    <t>Management of moderate acute malnutrition (pregnant and lactating women)</t>
  </si>
  <si>
    <t>155</t>
  </si>
  <si>
    <t>Vitamin A supplementation in pregnant women</t>
  </si>
  <si>
    <t>156</t>
  </si>
  <si>
    <t>Calcium Supplementation</t>
  </si>
  <si>
    <t>157</t>
  </si>
  <si>
    <t>Testing for salt iodisation</t>
  </si>
  <si>
    <t>158</t>
  </si>
  <si>
    <t>Inspection of Food Premises</t>
  </si>
  <si>
    <t>159</t>
  </si>
  <si>
    <t>Health Education on Food Hygiene</t>
  </si>
  <si>
    <t>160</t>
  </si>
  <si>
    <t>Nutrition care and support program for Individuals with TB or other chronic diseases</t>
  </si>
  <si>
    <t>161</t>
  </si>
  <si>
    <t>Community-based management of severe malnutrition (children)</t>
  </si>
  <si>
    <t>162</t>
  </si>
  <si>
    <t>Community-based management of moderate acute malnutrition (children)</t>
  </si>
  <si>
    <t>163</t>
  </si>
  <si>
    <t>Management of severe malnutrition (children) - inpatient</t>
  </si>
  <si>
    <t>164</t>
  </si>
  <si>
    <t>Deworming (children)</t>
  </si>
  <si>
    <t>165</t>
  </si>
  <si>
    <t>Vitamin-A fortification (sugar) and Zinc fortification (wheat)</t>
  </si>
  <si>
    <t>166</t>
  </si>
  <si>
    <t>Vitamin A supplementation in infants and children 6-59 months</t>
  </si>
  <si>
    <t>167</t>
  </si>
  <si>
    <t>Provision of supplementary food and nutrition counselling with growth monitoring</t>
  </si>
  <si>
    <t>168</t>
  </si>
  <si>
    <t>Zinc supplementation</t>
  </si>
  <si>
    <t>169</t>
  </si>
  <si>
    <t>Vit. A Supplementation, Zinc Supplementation, &amp; Case Management of pneumonia + Measles immunisation</t>
  </si>
  <si>
    <t>170</t>
  </si>
  <si>
    <t>Vit. A Supplementation, Zinc Supplementation, ORT &amp; Case Management of pneumonia + Measles immunisation</t>
  </si>
  <si>
    <t>171</t>
  </si>
  <si>
    <t>Child Days Plus (CDP): month-long outreach activity distributing vitamin A capsules to preschool children and deworms children 6 months-14 years old</t>
  </si>
  <si>
    <t>NCDs</t>
  </si>
  <si>
    <t>172</t>
  </si>
  <si>
    <t>Kaposi sarcoma - first line</t>
  </si>
  <si>
    <t>173</t>
  </si>
  <si>
    <t>Kaposi sarcoma - second line</t>
  </si>
  <si>
    <t>174</t>
  </si>
  <si>
    <t>Lymphomas, nonhodgkins</t>
  </si>
  <si>
    <t>175</t>
  </si>
  <si>
    <t>Hodgkin's lymphoma</t>
  </si>
  <si>
    <t>176</t>
  </si>
  <si>
    <t>Head and neck cancer (esophageal)</t>
  </si>
  <si>
    <t>177</t>
  </si>
  <si>
    <t>Prostate cancer</t>
  </si>
  <si>
    <t>178</t>
  </si>
  <si>
    <t>GIT, Intestine cancer</t>
  </si>
  <si>
    <t>179</t>
  </si>
  <si>
    <t>Peptic ulcer treatment - outpatient</t>
  </si>
  <si>
    <t>180</t>
  </si>
  <si>
    <t>Peptic ulcer treatment - inpatient</t>
  </si>
  <si>
    <t>181</t>
  </si>
  <si>
    <t>Gastroenteritis treatment - outpatient</t>
  </si>
  <si>
    <t>182</t>
  </si>
  <si>
    <t>Gastroenteritis treatment - inpatient</t>
  </si>
  <si>
    <t>183</t>
  </si>
  <si>
    <t>Gastritis treatment - outpatient</t>
  </si>
  <si>
    <t>184</t>
  </si>
  <si>
    <t>Gastritis treatment - inpatient</t>
  </si>
  <si>
    <t>185</t>
  </si>
  <si>
    <t>Colorectoral cancer (screening + treatment)</t>
  </si>
  <si>
    <t>186</t>
  </si>
  <si>
    <t>Colorectoral cancer (treatment)</t>
  </si>
  <si>
    <t>187</t>
  </si>
  <si>
    <t>Treatment of injuries (Fracture and dislocation - reduction)</t>
  </si>
  <si>
    <t>188</t>
  </si>
  <si>
    <t>Treatment of injuries (Fracture and dislocation - fixation)</t>
  </si>
  <si>
    <t>189</t>
  </si>
  <si>
    <t>Treatment of Injuries (Blunt Trauma - Soft Tissue Injury)</t>
  </si>
  <si>
    <t>190</t>
  </si>
  <si>
    <t>Amputation</t>
  </si>
  <si>
    <t>191</t>
  </si>
  <si>
    <t>Emergency inguinal hernia repair</t>
  </si>
  <si>
    <t>192</t>
  </si>
  <si>
    <t>Elective inguinal hernia repair</t>
  </si>
  <si>
    <t>193</t>
  </si>
  <si>
    <t>194</t>
  </si>
  <si>
    <t>Smoking Cessation interventions</t>
  </si>
  <si>
    <t>195</t>
  </si>
  <si>
    <t>COPD - Inhaled salbutamol</t>
  </si>
  <si>
    <t>196</t>
  </si>
  <si>
    <t>Low-dose oral theophylline</t>
  </si>
  <si>
    <t>197</t>
  </si>
  <si>
    <t>Ipratropium inhaler</t>
  </si>
  <si>
    <t>198</t>
  </si>
  <si>
    <t>COPD - treatment of severe exacerbations</t>
  </si>
  <si>
    <t>199</t>
  </si>
  <si>
    <t>COPD - oxygen therapy and drugs</t>
  </si>
  <si>
    <t>200</t>
  </si>
  <si>
    <t>COPD - influenza vaccine</t>
  </si>
  <si>
    <t>201</t>
  </si>
  <si>
    <t>Oral prednisolone</t>
  </si>
  <si>
    <t>202</t>
  </si>
  <si>
    <t>Asthma: Inhaled short acting beta agonist for intermittent asthma</t>
  </si>
  <si>
    <t>203</t>
  </si>
  <si>
    <t>Asthma: Low dose inhaled beclometasone + SABA</t>
  </si>
  <si>
    <t>204</t>
  </si>
  <si>
    <t>Asthma: Low dose inhaled beclometasone</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</si>
  <si>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</si>
  <si>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</si>
  <si>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</si>
  <si>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</si>
  <si>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</si>
  <si>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</si>
  <si>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</si>
  <si>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</si>
  <si>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209</t>
  </si>
  <si>
    <t>Hypertension</t>
  </si>
  <si>
    <t>210</t>
  </si>
  <si>
    <t>community-based management of hypertension</t>
  </si>
  <si>
    <t>211</t>
  </si>
  <si>
    <t>Diabetes Type I</t>
  </si>
  <si>
    <t>212</t>
  </si>
  <si>
    <t>Diabetes Type II</t>
  </si>
  <si>
    <t>213</t>
  </si>
  <si>
    <t>Retinopathy Screening and photocoagulation for diabetics</t>
  </si>
  <si>
    <t>214</t>
  </si>
  <si>
    <t>Neuropathy screening and preventive foot care for diabetics</t>
  </si>
  <si>
    <t>217</t>
  </si>
  <si>
    <t>Prevention of cardiovascular disease</t>
  </si>
  <si>
    <t>218</t>
  </si>
  <si>
    <t>Prevention and treatment of cardiovascular disease</t>
  </si>
  <si>
    <t>219</t>
  </si>
  <si>
    <t>Prevention of cardiovascular disease through reduction in tobacco consumption</t>
  </si>
  <si>
    <t>221</t>
  </si>
  <si>
    <t xml:space="preserve">Treatment of cases with rheumatic heart disease </t>
  </si>
  <si>
    <t>222</t>
  </si>
  <si>
    <t>Treatment for those with cerebrovascular disease and post-stroke</t>
  </si>
  <si>
    <t>223</t>
  </si>
  <si>
    <t>Breast Cancer (clinical examination + treatment)</t>
  </si>
  <si>
    <t>224</t>
  </si>
  <si>
    <t>Breast Cancer (first line)</t>
  </si>
  <si>
    <t>225</t>
  </si>
  <si>
    <t>Breast Cancer (mammography + treatment)</t>
  </si>
  <si>
    <t>227</t>
  </si>
  <si>
    <t>Cervical cancer (first line)</t>
  </si>
  <si>
    <t>228</t>
  </si>
  <si>
    <t>Acute respiratory infections (&gt;5)</t>
  </si>
  <si>
    <t>229</t>
  </si>
  <si>
    <t>Treatment of depression</t>
  </si>
  <si>
    <t>230</t>
  </si>
  <si>
    <t>Treatment of acute psychotic disorders</t>
  </si>
  <si>
    <t>231</t>
  </si>
  <si>
    <t>Treatment of bipolar disorder</t>
  </si>
  <si>
    <t>232</t>
  </si>
  <si>
    <t>Anti-epileptic medication</t>
  </si>
  <si>
    <t>233</t>
  </si>
  <si>
    <t>Basic psychosocial support, advice, and follow-up</t>
  </si>
  <si>
    <t>234</t>
  </si>
  <si>
    <t>Treatment of schizophrenia</t>
  </si>
  <si>
    <t>235</t>
  </si>
  <si>
    <t>Substance use disorder - alcohol</t>
  </si>
  <si>
    <t>236</t>
  </si>
  <si>
    <t>Substance use disorder - cannabis</t>
  </si>
  <si>
    <t>NTDs</t>
  </si>
  <si>
    <t>237</t>
  </si>
  <si>
    <t>Case finding and treatment of Trypanosomiasis</t>
  </si>
  <si>
    <t>238</t>
  </si>
  <si>
    <t>LF hydrocele surgery</t>
  </si>
  <si>
    <t>239</t>
  </si>
  <si>
    <t>LF mass drug administration</t>
  </si>
  <si>
    <t>240</t>
  </si>
  <si>
    <t>Onchocerciasis mass drug administration</t>
  </si>
  <si>
    <t>241</t>
  </si>
  <si>
    <t>STH mass drug administration in school children</t>
  </si>
  <si>
    <t>242</t>
  </si>
  <si>
    <t>Schistosomiasis Mass drug administration (adults)</t>
  </si>
  <si>
    <t>243</t>
  </si>
  <si>
    <t>Integrated neglected tropical disease program: preventative chemotherapy for Schistosomiasis, Ascariasis, Hookworm, Trichuriasis, and Lymphatic filariasis</t>
  </si>
  <si>
    <t>244</t>
  </si>
  <si>
    <t>LF lymphoedema management</t>
  </si>
  <si>
    <t>245</t>
  </si>
  <si>
    <t>Trachoma mass drug administration</t>
  </si>
  <si>
    <t>246</t>
  </si>
  <si>
    <t>Trachoma Trichiasis cases surgey</t>
  </si>
  <si>
    <t>247</t>
  </si>
  <si>
    <t>Leprosy case finding and treatment</t>
  </si>
  <si>
    <t>IMCI</t>
  </si>
  <si>
    <t>248</t>
  </si>
  <si>
    <t>Pneumonia treatment (children)</t>
  </si>
  <si>
    <t>249</t>
  </si>
  <si>
    <t>ORS and Zinc for diarrhea</t>
  </si>
  <si>
    <t>Other</t>
  </si>
  <si>
    <t>250</t>
  </si>
  <si>
    <t>Antibiotics for treatment of dysentery</t>
  </si>
  <si>
    <t>251</t>
  </si>
  <si>
    <t>Treatment of severe diarrhea</t>
  </si>
  <si>
    <t>WASH and Community-based interventiona</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</si>
  <si>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</si>
  <si>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</si>
  <si>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</si>
  <si>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</si>
  <si>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</si>
  <si>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</si>
  <si>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</si>
  <si>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</si>
  <si>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</si>
  <si>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</si>
  <si>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</si>
  <si>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257</t>
  </si>
  <si>
    <t>Acute otitis media in under 5s</t>
  </si>
  <si>
    <t>258</t>
  </si>
  <si>
    <t>Scabies and other skin diseases</t>
  </si>
  <si>
    <t>259</t>
  </si>
  <si>
    <t>260</t>
  </si>
  <si>
    <t>Glaucoma treatment</t>
  </si>
  <si>
    <t>261</t>
  </si>
  <si>
    <t>Screening eyes</t>
  </si>
  <si>
    <t>262</t>
  </si>
  <si>
    <t>Solid Wastes Disposal</t>
  </si>
  <si>
    <t>263</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</si>
  <si>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</si>
  <si>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</si>
  <si>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</si>
  <si>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</si>
  <si>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</si>
  <si>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</si>
  <si>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</si>
  <si>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</si>
  <si>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</si>
  <si>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</si>
  <si>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</si>
  <si>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</si>
  <si>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</si>
  <si>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</si>
  <si>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271</t>
  </si>
  <si>
    <t>Occupational Health Promotion</t>
  </si>
  <si>
    <t>272</t>
  </si>
  <si>
    <t>Yellow fever vaccine</t>
  </si>
  <si>
    <t>273</t>
  </si>
  <si>
    <t>Household water quality testing and treatment</t>
  </si>
  <si>
    <t>Oral Health</t>
  </si>
  <si>
    <t>274</t>
  </si>
  <si>
    <t>Management of severe tooth pain - tooth extraction</t>
  </si>
  <si>
    <t>275</t>
  </si>
  <si>
    <t>Management of mild tooth pain - tooth filling</t>
  </si>
  <si>
    <t>276</t>
  </si>
  <si>
    <t>Root canal therapy</t>
  </si>
  <si>
    <t>277</t>
  </si>
  <si>
    <t>Tooth scaling and polishing</t>
  </si>
  <si>
    <t>278</t>
  </si>
  <si>
    <t>Intermaxillary Fixation</t>
  </si>
  <si>
    <t>279</t>
  </si>
  <si>
    <t>Bone plating</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</si>
  <si>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</si>
  <si>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</si>
  <si>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</si>
  <si>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</si>
  <si>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</si>
  <si>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</si>
  <si>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</si>
  <si>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</si>
  <si>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</si>
  <si>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</si>
  <si>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</si>
  <si>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</si>
  <si>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</si>
  <si>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</si>
  <si>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</si>
  <si>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</si>
  <si>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</si>
  <si>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</si>
  <si>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</si>
  <si>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</si>
  <si>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</si>
  <si>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</si>
  <si>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291</t>
  </si>
  <si>
    <t>Pill</t>
  </si>
  <si>
    <t>292</t>
  </si>
  <si>
    <t>Condoms</t>
  </si>
  <si>
    <t>293</t>
  </si>
  <si>
    <t>Female condoms</t>
  </si>
  <si>
    <t>294</t>
  </si>
  <si>
    <t>Condom promotion among key populations (Female sex workers)</t>
  </si>
  <si>
    <t>295</t>
  </si>
  <si>
    <t>Condom promotion among key populations (MSM)</t>
  </si>
  <si>
    <t>296</t>
  </si>
  <si>
    <t>Fistula</t>
  </si>
  <si>
    <t>297</t>
  </si>
  <si>
    <t>Modern family planning needs</t>
  </si>
  <si>
    <t>298</t>
  </si>
  <si>
    <t>Injectable</t>
  </si>
  <si>
    <t>299</t>
  </si>
  <si>
    <t>IUD</t>
  </si>
  <si>
    <t>300</t>
  </si>
  <si>
    <t>Implant</t>
  </si>
  <si>
    <t>301</t>
  </si>
  <si>
    <t>Female sterilization</t>
  </si>
  <si>
    <t>302</t>
  </si>
  <si>
    <t>Male sterilization</t>
  </si>
  <si>
    <t>303</t>
  </si>
  <si>
    <t>Daily iron and folic acid supplementation (pregnant women)</t>
  </si>
  <si>
    <t>305</t>
  </si>
  <si>
    <t>Inhaled short acting beta agonist (SABA) for intermittent asthma</t>
  </si>
  <si>
    <t>306</t>
  </si>
  <si>
    <t>Anxiety</t>
  </si>
  <si>
    <t>307</t>
  </si>
  <si>
    <t>Iron fortification</t>
  </si>
  <si>
    <t>308</t>
  </si>
  <si>
    <t>Iron supplementation</t>
  </si>
  <si>
    <t>309</t>
  </si>
  <si>
    <t>Anemia</t>
  </si>
  <si>
    <t>310</t>
  </si>
  <si>
    <t>Hysterectomy</t>
  </si>
  <si>
    <t>311</t>
  </si>
  <si>
    <t>Vaginal barrier method</t>
  </si>
  <si>
    <t>312</t>
  </si>
  <si>
    <t>Vaginal tablets</t>
  </si>
  <si>
    <t>313</t>
  </si>
  <si>
    <t>Microscopy Test</t>
  </si>
  <si>
    <t>314</t>
  </si>
  <si>
    <t>LED test</t>
  </si>
  <si>
    <t>315</t>
  </si>
  <si>
    <t>ZN test</t>
  </si>
  <si>
    <t>316</t>
  </si>
  <si>
    <t>Xpert test (Full)</t>
  </si>
  <si>
    <t>317</t>
  </si>
  <si>
    <t>Xpert test (targeted)</t>
  </si>
  <si>
    <t>318</t>
  </si>
  <si>
    <t>MGIT test</t>
  </si>
  <si>
    <t>319</t>
  </si>
  <si>
    <t>LGA test</t>
  </si>
  <si>
    <t>321</t>
  </si>
  <si>
    <t>ART (Second-Line Treatment) for adults without intensive monitoring</t>
  </si>
  <si>
    <t>322</t>
  </si>
  <si>
    <t>ART (Second-Line Treatment) for adults with intensive monitoring</t>
  </si>
  <si>
    <t>323</t>
  </si>
  <si>
    <t>Treatment of severe pneumonia</t>
  </si>
  <si>
    <t>324</t>
  </si>
  <si>
    <t>Asthma severe 1 step adult</t>
  </si>
  <si>
    <t>325</t>
  </si>
  <si>
    <t>Asthma severe +n't resp 1 step</t>
  </si>
  <si>
    <t>326</t>
  </si>
  <si>
    <t>Aural toilets and topical antibiotics</t>
  </si>
  <si>
    <t>327</t>
  </si>
  <si>
    <t>Treatment of cataracts</t>
  </si>
  <si>
    <t>328</t>
  </si>
  <si>
    <t>Topical tooth fluoride application</t>
  </si>
  <si>
    <t>329</t>
  </si>
  <si>
    <t>Treatment of antepartum hemorrhage</t>
  </si>
  <si>
    <t>331</t>
  </si>
  <si>
    <t>Community management of nutrition in under-5 - Plumpy Peanut</t>
  </si>
  <si>
    <t>332</t>
  </si>
  <si>
    <t>Community management of nutrition in under-5 - micronutrient powder</t>
  </si>
  <si>
    <t>333</t>
  </si>
  <si>
    <t>Community management of nutrition in under-5 - vitamin A</t>
  </si>
  <si>
    <t>334</t>
  </si>
  <si>
    <t>RDTs for under-5</t>
  </si>
  <si>
    <t>335</t>
  </si>
  <si>
    <t>Testing of pre-cancerous cells (vinegar)</t>
  </si>
  <si>
    <t>336</t>
  </si>
  <si>
    <t>Leishmaniasis/Kala Azar</t>
  </si>
  <si>
    <t>337</t>
  </si>
  <si>
    <t>Drucunculosis</t>
  </si>
  <si>
    <t>338</t>
  </si>
  <si>
    <t>Substance use disorder (other drugs)</t>
  </si>
  <si>
    <t>339</t>
  </si>
  <si>
    <t>Hearing impairment</t>
  </si>
  <si>
    <t>340</t>
  </si>
  <si>
    <t>Osteoarthritis</t>
  </si>
  <si>
    <t>341</t>
  </si>
  <si>
    <t>Osteoporosis</t>
  </si>
  <si>
    <t>342</t>
  </si>
  <si>
    <t>Rabies</t>
  </si>
  <si>
    <t>343</t>
  </si>
  <si>
    <t>Muscle weakness</t>
  </si>
  <si>
    <t>344</t>
  </si>
  <si>
    <t>Dementia</t>
  </si>
  <si>
    <t>345</t>
  </si>
  <si>
    <t>Integrated prevention campaign (IPC) against diarrhea (household water filters), malaria (bed-nets) and HIV (counseling, testing, cotrimoxazole prophylaxis, referral to treatment &amp; condom distribution)</t>
  </si>
  <si>
    <t>Laboratory</t>
  </si>
  <si>
    <t>Radiography</t>
  </si>
  <si>
    <t>Dental</t>
  </si>
  <si>
    <t>Emergencies and surgeries</t>
  </si>
  <si>
    <t>General inpatient and outpatient Care</t>
  </si>
  <si>
    <t>General inpatient and Outpatient Care</t>
  </si>
  <si>
    <t>General service category</t>
  </si>
  <si>
    <t>Specific service category (based on WFOM)</t>
  </si>
  <si>
    <t>Service category code (based on WFOM)</t>
  </si>
  <si>
    <t>Case Number figures (full implementation scenario) - based on Epi data</t>
  </si>
  <si>
    <t>Community Health Worker</t>
  </si>
  <si>
    <r>
      <t xml:space="preserve">Note for the Uganda team: Please verify/update the figures in </t>
    </r>
    <r>
      <rPr>
        <b/>
        <sz val="12"/>
        <color rgb="FFFF0000"/>
        <rFont val="Calibri (Body)"/>
      </rPr>
      <t>red font.</t>
    </r>
    <r>
      <rPr>
        <sz val="12"/>
        <color theme="1"/>
        <rFont val="Calibri (Body)"/>
      </rPr>
      <t xml:space="preserve"> The figures in black font will be updated automatically. </t>
    </r>
  </si>
  <si>
    <t>Source:= ??</t>
  </si>
  <si>
    <t xml:space="preserve">% health workers pregnant: </t>
  </si>
  <si>
    <r>
      <rPr>
        <b/>
        <sz val="9"/>
        <color theme="1"/>
        <rFont val="Calibri"/>
        <family val="2"/>
        <scheme val="minor"/>
      </rPr>
      <t>Notes: Only the thick-bordered box is imported into Stata, starting with the red corner box. Do not place any text below or to the right of the black import box.</t>
    </r>
    <r>
      <rPr>
        <sz val="9"/>
        <color theme="1"/>
        <rFont val="Calibri"/>
        <family val="2"/>
        <scheme val="minor"/>
      </rPr>
      <t xml:space="preserve"> Do not use any spaces in the variable names at the top-most row or the observation names in the left-most column of that box. Variable names (top row) must be of the format "name_timeperiod" where names match the </t>
    </r>
    <r>
      <rPr>
        <i/>
        <sz val="9"/>
        <color theme="1"/>
        <rFont val="Calibri"/>
        <family val="2"/>
        <scheme val="minor"/>
      </rPr>
      <t>services</t>
    </r>
    <r>
      <rPr>
        <sz val="9"/>
        <color theme="1"/>
        <rFont val="Calibri"/>
        <family val="2"/>
        <scheme val="minor"/>
      </rPr>
      <t xml:space="preserve"> local/macro in Stata and timeperiod matches the </t>
    </r>
    <r>
      <rPr>
        <i/>
        <sz val="9"/>
        <color theme="1"/>
        <rFont val="Calibri"/>
        <family val="2"/>
        <scheme val="minor"/>
      </rPr>
      <t>month</t>
    </r>
    <r>
      <rPr>
        <sz val="9"/>
        <color theme="1"/>
        <rFont val="Calibri"/>
        <family val="2"/>
        <scheme val="minor"/>
      </rPr>
      <t xml:space="preserve">, </t>
    </r>
    <r>
      <rPr>
        <i/>
        <sz val="9"/>
        <color theme="1"/>
        <rFont val="Calibri"/>
        <family val="2"/>
        <scheme val="minor"/>
      </rPr>
      <t>quarter</t>
    </r>
    <r>
      <rPr>
        <sz val="9"/>
        <color theme="1"/>
        <rFont val="Calibri"/>
        <family val="2"/>
        <scheme val="minor"/>
      </rPr>
      <t xml:space="preserve">, </t>
    </r>
    <r>
      <rPr>
        <i/>
        <sz val="9"/>
        <color theme="1"/>
        <rFont val="Calibri"/>
        <family val="2"/>
        <scheme val="minor"/>
      </rPr>
      <t>yearkeep</t>
    </r>
    <r>
      <rPr>
        <sz val="9"/>
        <color theme="1"/>
        <rFont val="Calibri"/>
        <family val="2"/>
        <scheme val="minor"/>
      </rPr>
      <t>, or</t>
    </r>
    <r>
      <rPr>
        <i/>
        <sz val="9"/>
        <color theme="1"/>
        <rFont val="Calibri"/>
        <family val="2"/>
        <scheme val="minor"/>
      </rPr>
      <t xml:space="preserve"> yeardrop</t>
    </r>
    <r>
      <rPr>
        <sz val="9"/>
        <color theme="1"/>
        <rFont val="Calibri"/>
        <family val="2"/>
        <scheme val="minor"/>
      </rPr>
      <t xml:space="preserve"> locals/macros in Stata. Cadre codes must match the </t>
    </r>
    <r>
      <rPr>
        <i/>
        <sz val="9"/>
        <color theme="1"/>
        <rFont val="Calibri"/>
        <family val="2"/>
        <scheme val="minor"/>
      </rPr>
      <t>cadre</t>
    </r>
    <r>
      <rPr>
        <sz val="9"/>
        <color theme="1"/>
        <rFont val="Calibri"/>
        <family val="2"/>
        <scheme val="minor"/>
      </rPr>
      <t xml:space="preserve"> local/macro in Stata.</t>
    </r>
  </si>
  <si>
    <t>Cadre Name -&gt;</t>
  </si>
  <si>
    <t>Medical officer</t>
  </si>
  <si>
    <t>Md Wife Tech</t>
  </si>
  <si>
    <t>Pharm Assist</t>
  </si>
  <si>
    <t>Lab Technocian</t>
  </si>
  <si>
    <t>Lab Assist</t>
  </si>
  <si>
    <t>Cadre Code -&gt;</t>
  </si>
  <si>
    <t>Laboratory - POC</t>
  </si>
  <si>
    <t>LabPOC</t>
  </si>
  <si>
    <t>Combined cadre-service codes -&gt;</t>
  </si>
  <si>
    <t>Central Hospital - Time</t>
  </si>
  <si>
    <t>Central Hospital - Percentage</t>
  </si>
  <si>
    <t>CenHos_Per</t>
  </si>
  <si>
    <t>District Hospital - Time</t>
  </si>
  <si>
    <t>District Hospital - Percentage</t>
  </si>
  <si>
    <t>DisHos_Per</t>
  </si>
  <si>
    <t>Community Hospital - Time</t>
  </si>
  <si>
    <t>Community Hospital - Percentage</t>
  </si>
  <si>
    <t>ComHos_Per</t>
  </si>
  <si>
    <t>Urban Health Center - Time</t>
  </si>
  <si>
    <t>Urban Health Center - Percentage</t>
  </si>
  <si>
    <t>UrbHC_Per</t>
  </si>
  <si>
    <t>Rural Health Center - Time</t>
  </si>
  <si>
    <t>Rural Health Center - Percentage</t>
  </si>
  <si>
    <t>RurHC_Per</t>
  </si>
  <si>
    <t>Health Post - Time</t>
  </si>
  <si>
    <t>Health Post - Percentage</t>
  </si>
  <si>
    <t>HP_Per</t>
  </si>
  <si>
    <t>Dispensary - Time</t>
  </si>
  <si>
    <t>Dispensary - Percentage</t>
  </si>
  <si>
    <t>Disp_Per</t>
  </si>
  <si>
    <t>This is a combination intervention and the estimation of HR needs for this will require the adiitiona of HR needs from multiple services</t>
  </si>
  <si>
    <t>community-based activity</t>
  </si>
  <si>
    <t>this is not recommended by WHO</t>
  </si>
  <si>
    <t>Name of the intervention in the CE paper</t>
  </si>
  <si>
    <t>Emergency caesarian section, using Zambian life expectancy</t>
  </si>
  <si>
    <t>Elective caesarian section, using Zambian life expectancy</t>
  </si>
  <si>
    <t/>
  </si>
  <si>
    <t>State-wide health insurance program includes comprehensive health care, increase to antenatal care (ANC), delivery care, essential obstetric care (EOC) to reduce maternal mortality</t>
  </si>
  <si>
    <t>Support for breast feeding mothers + tetanus toxoid (80% coverage)</t>
  </si>
  <si>
    <t>Maternal Group B streptococcus (GBS) immunization with Maternal vaccine coverage</t>
  </si>
  <si>
    <t>Syphilis screening before third trimester + treat with three injections of benzathine penicillin if positive</t>
  </si>
  <si>
    <t>Normal delivery by a skilled attendant (95%)</t>
  </si>
  <si>
    <t>Magnesium sulfate + calcium during antenatal care for pre-eclampsia/eclampsia</t>
  </si>
  <si>
    <t xml:space="preserve">Emergency neonatal care (95%) </t>
  </si>
  <si>
    <t>Cesarean Delivery following obstructed labor</t>
  </si>
  <si>
    <t>Support for breastfeeding mothers (95%)</t>
  </si>
  <si>
    <t>Community newborn care package (95%)</t>
  </si>
  <si>
    <t>Management of maternal sepsis (95%)</t>
  </si>
  <si>
    <t>Management of serious newborn infections (95%)</t>
  </si>
  <si>
    <t>Training for traditional birth attendants (TBAs) on resuscitation and treatment of sepsis</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</si>
  <si>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</si>
  <si>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</si>
  <si>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</si>
  <si>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Treatment of sexually transmitted infections at 95% coverage</t>
  </si>
  <si>
    <t>Syphilis treatment as an inpatient</t>
  </si>
  <si>
    <t>Meningococcal meningitis treatment as an inpatient</t>
  </si>
  <si>
    <t>Urethral discharge in male treatment as an outpatient</t>
  </si>
  <si>
    <t>Vaginal discharge treatment as an outpatient</t>
  </si>
  <si>
    <t>Pelvic inflammatory disease treatment as an outpatient</t>
  </si>
  <si>
    <t>Rotarix Monovalent rotavirus vaccination program (oral, 2-dose, live attenuated vaccine)</t>
  </si>
  <si>
    <t>Measles reduction goals of 98% by 2020: MCV1 (the first routine dose of measles-containing vaccine) for 9-month olds, follow-up supplementary immunization activities (SIAs) occurring every 3 years and introducing MCV2 (second routine dose of measles-containing vaccine) for 18-month-olds</t>
  </si>
  <si>
    <t>Haemophilus influenzae type b (Hib) vaccine included in pentavalent vaccine with DPT (diphtheria, pertussis and tetanus) and hepatitis B vaccine</t>
  </si>
  <si>
    <t>Global Polio Eradication Initiative then Universal IPV in low-middle income countries</t>
  </si>
  <si>
    <t>Bacille Calmette Guerin revaccination</t>
  </si>
  <si>
    <t>Bacille Calmette Guerin (BCG) vaccination against tuberculosis, in current target group</t>
  </si>
  <si>
    <t>13-valent pneumococcal conjugate vaccination</t>
  </si>
  <si>
    <t>Smear test for detection of cervical cancer every five years for ages 20-65 + HPV vaccine from age 12 + cancer treatment</t>
  </si>
  <si>
    <t>Human papillomavirus (HPV) vaccination</t>
  </si>
  <si>
    <t>Supplementary immunization activity for measles vaccine every 3 years</t>
  </si>
  <si>
    <t>Haemophilus influenzae type b Hib vaccine in monovalent form at 2, 3, and 4 months</t>
  </si>
  <si>
    <t>Long-lasting insecticide-treated bed nets (ITNs) + information on correct use and malaria transmission</t>
  </si>
  <si>
    <t>Intermittent presumptive treatment with sulfadoxine-pyrimethamine in pregnancy for malaria 95% coverage</t>
  </si>
  <si>
    <t>Malaria Prevention through residual house spraying</t>
  </si>
  <si>
    <t>Long lasting insecticide treated net (LLIN) (55% coverage) and indoor residual spraying (IRS) (70% coverage)</t>
  </si>
  <si>
    <t>Dihydroartemisinin piperaquine for first line treatment of plasmodium falciparum malaria</t>
  </si>
  <si>
    <t>Rectal antimalarial treatment added to usual practice</t>
  </si>
  <si>
    <t>Combined antimalarial and antibacterial rectal formulation added to usual practice</t>
  </si>
  <si>
    <t>Home management of fevers using combined treatment of antimalarials and antibiotics (artesunate- amodiaquine plus amoxicillin AAQ+AMX)</t>
  </si>
  <si>
    <t>Isoniazid preventive therapy (IPT) therapy for all HIV+ pregnant women regardless of CD4 count</t>
  </si>
  <si>
    <t>Regimen of 9 months of daily isoniazid (isoniazid preventive therapy)</t>
  </si>
  <si>
    <t>Minimal DOTS</t>
  </si>
  <si>
    <t>DOTS-Plus project- chronic cases of MDR-TB referred from public or private facilities and cases with a diagnosis of MDR-TB during treatment with the first-line retreatment regimen</t>
  </si>
  <si>
    <t>Daily cotrimoxazole prophylaxis (all individuals)</t>
  </si>
  <si>
    <t>Clinical monitoring and quarterly CD4 counts and viral load measurement</t>
  </si>
  <si>
    <t>Clinical monitoring and quarterly CD4 counts (clinical/CD4)</t>
  </si>
  <si>
    <t>Mass media with coverage level of 100%</t>
  </si>
  <si>
    <t>School based education at 50%</t>
  </si>
  <si>
    <t>HIV-ab testing screening of blood donations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</si>
  <si>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</si>
  <si>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Avahan HIV prevention programme- peer-led outreach, education and condom distribution, free treatment of sexually transmitted infections (STIs), free commodity supplies (condoms, STI drugs), and facilitation of community mobilization</t>
  </si>
  <si>
    <t>Peer education for sex workers at 50%</t>
  </si>
  <si>
    <t>Voluntary counseling &amp; testing</t>
  </si>
  <si>
    <t>Distributing 100,000 Woman’s Condoms</t>
  </si>
  <si>
    <t>Circumcision for prevention of heterosexual acquisition of HIV</t>
  </si>
  <si>
    <t>18-month antiretroviral therapy (ART) to prevent mother-to-child HIV transmission. A combination of zidovudine and lamivudine with either efavirenz or nevirapine</t>
  </si>
  <si>
    <t>Pre-exposure prophylaxis (PrEP) for high-risk serodiscordant couples and high-risk couples + antiretroviral therapy (ART) use (40%)</t>
  </si>
  <si>
    <t>Antiretroviral pre-exposure prophylaxis (PrEP) administered to pregnant and breastfeeding women</t>
  </si>
  <si>
    <t>ART initiation with CD4 count &gt; 500</t>
  </si>
  <si>
    <t>Home based highly active anti-retroviral therapy (HAART) added to a package of home based care (HBAC) and cotrimoxazole prophylaxis</t>
  </si>
  <si>
    <t>Xpert scenario: use of Xpert as an initial TB diagnostic for all individuals of HIV-positive or unknown status. In accordance with the May 2011 WHO recommendations for Xpert implementation. 10-year time horizon. Xpert cost = US $30 per test.</t>
  </si>
  <si>
    <t>Calcium antagonist (Cab)</t>
  </si>
  <si>
    <t>Community-based management of acute malnutrition</t>
  </si>
  <si>
    <t>Inpatient treatment for severe acute malnutrition</t>
  </si>
  <si>
    <t>Vitamin A fortification and Zinc fortification (95%)</t>
  </si>
  <si>
    <t>Vitamin A supplementation (95%)</t>
  </si>
  <si>
    <t>Provision of supplementary food and nutrition counselling with growth monitoring (95%)</t>
  </si>
  <si>
    <t>Zinc  supplementation (95%)</t>
  </si>
  <si>
    <t>Vit. A Supplementation, Zinc Supplementation, &amp; Case Management of pneumonia (80%) + Measles immunisation (95%)</t>
  </si>
  <si>
    <t>Vit. A Supplementation, Zinc Supplementation, ORT &amp; Case Management of pneumonia (95%) + Measles immunisation (95%)</t>
  </si>
  <si>
    <t>Annual faecal occult blood test + sigmoidoscopy every 5 years (with surgical removal of polyps) + cancer treatment</t>
  </si>
  <si>
    <t>Peptic ulcer treatment as an outpatient</t>
  </si>
  <si>
    <t>Peptic ulcer treatment as an inpatient</t>
  </si>
  <si>
    <t>Gastroenteritis treatment as an outpatient</t>
  </si>
  <si>
    <t>Gastroenteritis treatment as an inpatient</t>
  </si>
  <si>
    <t>Gastritis treatment as an outpatient</t>
  </si>
  <si>
    <t>Gastritis treatment as an inpatient</t>
  </si>
  <si>
    <t>Colonoscopy at age 50 (with surgical removal of polyps)+ cancer treatment</t>
  </si>
  <si>
    <t>Cancer treatment by surgery, chemotherapy, and/or radiotherapy</t>
  </si>
  <si>
    <t>Fracture/dislocation reduction, using Zambian life expectancy</t>
  </si>
  <si>
    <t>Fracture/dislocation fixation, using Zambian life expectancy</t>
  </si>
  <si>
    <t>Amputation, using Zambian life expectancy</t>
  </si>
  <si>
    <t>Emergency inguinal hernia repair, using Zambian life expectancy</t>
  </si>
  <si>
    <t>Elective inguinal hernia repair, using Zambian life expectancy</t>
  </si>
  <si>
    <t>Roadside breath-testing (including non-fatal injuries) (80% coverage)</t>
  </si>
  <si>
    <t>Prevention and treatment of exacerbations through smoking cessation</t>
  </si>
  <si>
    <t>Inhaled bronchodilator</t>
  </si>
  <si>
    <t>Treatment of severe exacerbations</t>
  </si>
  <si>
    <t>Oxygen therapy + drugs</t>
  </si>
  <si>
    <t>Prevention and treatment of exacerbations through influenza vaccine</t>
  </si>
  <si>
    <t>Low dose inhaled corticosteroids + long acting beta agonists</t>
  </si>
  <si>
    <t>Low dose inhaled corticosteroids</t>
  </si>
  <si>
    <t>Primary prevention of ischemic heart disease and stroke: anti-hypertension treatment for systolic blood pressure &gt;160 mmHg</t>
  </si>
  <si>
    <t>Community health workers (CHW) visit patients twice yearly to increase hypertension adherence by monitoring blood pressure, teaching them about healthy lifestyle choices and encouraging follow-up visits</t>
  </si>
  <si>
    <t>Retinopathy screening + photocoagulation + intensive glycaemic control</t>
  </si>
  <si>
    <t>Preventive multidrug treatment for &gt;35% risk of cardiovascular event</t>
  </si>
  <si>
    <t>Preventive multidrug treatment for &gt;35% risk of CVD event + multidrug treatment of acute myocardial infarction &amp; post-acute ischemic heart disease &amp; stroke + diuretics &amp; exercise for coronary heart failure</t>
  </si>
  <si>
    <t>Increased excise taxation (60%) on tobacco for cardiovascular disease prevention</t>
  </si>
  <si>
    <t>Biennial clinical breast examination (CBE) screening + Treatment of breast cancer, stages I-IV</t>
  </si>
  <si>
    <t>Basic palliative care (BPC) for breast cancer</t>
  </si>
  <si>
    <t>Optimal  programme- treatment of stages I-IV cancer, plus biannual mammographic screening for 50-70 years</t>
  </si>
  <si>
    <t>Treatment of invasive cervical cancer by surgery, chemotherapy, and/or radiotherapy</t>
  </si>
  <si>
    <t>Episodic treatment with newer antidepressants (TCAs) (50% coverage)</t>
  </si>
  <si>
    <t>Older anti-psychotic drug + psychosocial intervention  (80% coverage), community model</t>
  </si>
  <si>
    <t>Lithium (older mood stabiliser) alone (50% coverage), community model</t>
  </si>
  <si>
    <t>Older antiepileptic drug in primary care (50% coverage)</t>
  </si>
  <si>
    <t>Maintenance psychosocial treatment plus newer antidepressants (50% coverage)</t>
  </si>
  <si>
    <t>Increased tax on alcoholic beverages + brief advice in primary care + advertising ban + reduced access to retail outlets + tax enforcement</t>
  </si>
  <si>
    <t>Global Programme to Eliminate Lymphatic Filariasis (GPELF) - implementing annual, single-dose mass drug administration using a combination of either 1) albendazole and ivermectin or 2) albendazole and diethylcarbamazine</t>
  </si>
  <si>
    <t>Mass treatment with ivermectin against onchocerciasis, 1995-2015 (predicted)</t>
  </si>
  <si>
    <t>Annual mass drug administration for protection against schistosomiasis and/or soil-transmitted helminthiasis (praziquantel and albendazole)</t>
  </si>
  <si>
    <t>Mass treatment tetracycline ointment + trichiasis surgery for trachoma, 80% coverage</t>
  </si>
  <si>
    <t>Trachoma for trichiasis surgery, 80% geographic coverage</t>
  </si>
  <si>
    <t>Case management ofor childhoof pneumonia (CM) (95%)</t>
  </si>
  <si>
    <t>Adding ORS-Z as an additional product line in an existing social franchise program.  PSI ORASEL KIT® contains two sachets of low osmolality oral rehydration salts (ORS) and one course of zinc treatment (10 tablets of 20 mg),</t>
  </si>
  <si>
    <t>Dysentery treatment as an outpatient</t>
  </si>
  <si>
    <t>Current treatment of diarrhea (using oral rehydration salt (ORS) and intravenous (IV) fluid)</t>
  </si>
  <si>
    <t>Bacterial conjunctivitis treatment as an outpatient</t>
  </si>
  <si>
    <t>Scabies treatment as an outpatient</t>
  </si>
  <si>
    <t>Glaucoma treatment as an inpatient</t>
  </si>
  <si>
    <t>Male condom use is scaled up to meet all unmet need for family planning by 2020, and to 90% of sex
acts at risk for HIV or other STI by 2020 (per updated Fast-Track country projections)</t>
  </si>
  <si>
    <t>Condom promotion programme for female sex workers for HIV prevention</t>
  </si>
  <si>
    <t>Condom promotion programme for men who have sex with men for HIV prevention</t>
  </si>
  <si>
    <t>Fistula repair surgery</t>
  </si>
  <si>
    <t>Scenario 4 modern Family planning needs fulfilled by 100%</t>
  </si>
  <si>
    <t>Iron fortification 80-95%</t>
  </si>
  <si>
    <t>Iron supplementation 80-95%</t>
  </si>
  <si>
    <t>Light-emitting diode (LED) fluorescence microscopy using two sputum samples provided within two days (FN-Spot-Morning)</t>
  </si>
  <si>
    <t>Xpert for all patients with presumptive tuberculosis (Full-Xpert)</t>
  </si>
  <si>
    <t>Targeted Xpert for patients with presumptive tuberculosis who are smear negative in addition to patients who are HIV positive, known contact of multidrug-resistant tuberculosis patients, and retreatment cases (Targeted-Xpert-ZN-Negative-Spot-Morning-Spot)</t>
  </si>
  <si>
    <t>Anti retroviral therapy, no intensive monitoring, fist and second line drugs only</t>
  </si>
  <si>
    <t>Anti retroviral therapy, intensive monitoring, first and second line drugs only</t>
  </si>
  <si>
    <t>Pneumonia treatment as an inpatient</t>
  </si>
  <si>
    <t>Aural toilet and topical antibiotics, 80% coverage</t>
  </si>
  <si>
    <t>Malnutrition surveillance and targeted food supplementation</t>
  </si>
  <si>
    <t>Cervical screening with either HPV testing or visual inspection with acetic acid VIA</t>
  </si>
  <si>
    <t>Increased rabies post-exposure prophylaxis access, with free vaccination following the dose-sparing abridged 1-week intradermal regimen and improved health seeking, vaccine provision, and post-exposure prophylaxis completion</t>
  </si>
  <si>
    <t xml:space="preserve">Proportion of tests expected to be negative will need to be used to calculate HR needs </t>
  </si>
  <si>
    <t>No HR Need</t>
  </si>
  <si>
    <t>NA</t>
  </si>
  <si>
    <t>HR need other than health workers</t>
  </si>
  <si>
    <t>Notes</t>
  </si>
  <si>
    <t>WASH activity</t>
  </si>
  <si>
    <t>Vector control activity</t>
  </si>
  <si>
    <t>Health Worker Need by cadre per case</t>
  </si>
  <si>
    <t>Central hospital</t>
  </si>
  <si>
    <t>District hospital</t>
  </si>
  <si>
    <t>Community hospital</t>
  </si>
  <si>
    <t>Urban health center</t>
  </si>
  <si>
    <t>Rural health center</t>
  </si>
  <si>
    <t>Dispensary</t>
  </si>
  <si>
    <t>Health Post</t>
  </si>
  <si>
    <t>Percentage of cases seen at different level of care</t>
  </si>
  <si>
    <t>Broad service category</t>
  </si>
  <si>
    <t>Service category description</t>
  </si>
  <si>
    <t>Service category code</t>
  </si>
  <si>
    <t>Regional referral hospital</t>
  </si>
  <si>
    <t>Central Hospital/National Referral Hospital</t>
  </si>
  <si>
    <t>District Hospital</t>
  </si>
  <si>
    <t>General Hospital/HC IV</t>
  </si>
  <si>
    <t>HC III</t>
  </si>
  <si>
    <t>HC II</t>
  </si>
  <si>
    <t>Voluntary Health Team (VHT)</t>
  </si>
  <si>
    <t>27,000,000 - 30,000,000</t>
  </si>
  <si>
    <t>Catchment population</t>
  </si>
  <si>
    <t>Number of facilities</t>
  </si>
  <si>
    <t>Level of care (Malawi)</t>
  </si>
  <si>
    <t>Level of care (Uganda)</t>
  </si>
  <si>
    <t>PAYCODE</t>
  </si>
  <si>
    <t>VOTE</t>
  </si>
  <si>
    <t>VOTENAME</t>
  </si>
  <si>
    <t>GENCODE</t>
  </si>
  <si>
    <t>GENTITLE</t>
  </si>
  <si>
    <t>SCALE</t>
  </si>
  <si>
    <t>SUBGROUP</t>
  </si>
  <si>
    <t>EMPLOYEE_COUNT</t>
  </si>
  <si>
    <t>AMOUNT</t>
  </si>
  <si>
    <t>Central Ministry Employees</t>
  </si>
  <si>
    <t>MINISTRY OF HEALTH</t>
  </si>
  <si>
    <t>DIRGHS</t>
  </si>
  <si>
    <t>DIRECTOR-GENERAL HEALTH SERVICES</t>
  </si>
  <si>
    <t>U1</t>
  </si>
  <si>
    <t>S</t>
  </si>
  <si>
    <t>U1S</t>
  </si>
  <si>
    <t>Salary</t>
  </si>
  <si>
    <t xml:space="preserve">Prop. Salary </t>
  </si>
  <si>
    <t>Enhancement</t>
  </si>
  <si>
    <t>Additional Wage</t>
  </si>
  <si>
    <t>45346DCCLNH</t>
  </si>
  <si>
    <t>DIRECTOR-COMMUNITY &amp; CLINICAL HEALTH</t>
  </si>
  <si>
    <t>SESC</t>
  </si>
  <si>
    <t>U1SESC</t>
  </si>
  <si>
    <t>CNDC</t>
  </si>
  <si>
    <t>COMMISSIONER -NATIONAL DISEASE CONTROL</t>
  </si>
  <si>
    <t>CCLCS</t>
  </si>
  <si>
    <t>COMMISSIONER-CLINICAL SERVICES</t>
  </si>
  <si>
    <t>CCOMH</t>
  </si>
  <si>
    <t>COMMISSIONER-COMMUNITY HEALTH</t>
  </si>
  <si>
    <t>SCONSL</t>
  </si>
  <si>
    <t>SENIOR CONSULTANT</t>
  </si>
  <si>
    <t>SE</t>
  </si>
  <si>
    <t>U1SE</t>
  </si>
  <si>
    <t>45050ACHPED</t>
  </si>
  <si>
    <t>ASSISTANT COMMISSIONER - HEALTH PROMOTION &amp; EDUCATION</t>
  </si>
  <si>
    <t>ESC</t>
  </si>
  <si>
    <t>U1ESC</t>
  </si>
  <si>
    <t>45084ACNDC</t>
  </si>
  <si>
    <t>ASSISTANT COMMISSIONER - NATIONAL DISEASE CONTROL</t>
  </si>
  <si>
    <t>ACNURS</t>
  </si>
  <si>
    <t>ASSISTANT COMMISSIONER - NURSING SERVICES</t>
  </si>
  <si>
    <t>45101ACREPH</t>
  </si>
  <si>
    <t>ASSISTANT COMMISSIONER - REPRODUCTIVE HEALTH</t>
  </si>
  <si>
    <t>CONSLT</t>
  </si>
  <si>
    <t>CONSULTANT</t>
  </si>
  <si>
    <t>MOSG</t>
  </si>
  <si>
    <t>MEDICAL OFFICER SPECIAL GRADE</t>
  </si>
  <si>
    <t>U2</t>
  </si>
  <si>
    <t>SC</t>
  </si>
  <si>
    <t>U2SC</t>
  </si>
  <si>
    <t>PDSURG</t>
  </si>
  <si>
    <t>PRINCIPAL DENTAL SURGEON</t>
  </si>
  <si>
    <t>PMEDO</t>
  </si>
  <si>
    <t>PRINCIPAL MEDICAL OFFICER</t>
  </si>
  <si>
    <t>PNUTRI</t>
  </si>
  <si>
    <t>PRINCIPAL NUTRITIONIST</t>
  </si>
  <si>
    <t>PPHARM</t>
  </si>
  <si>
    <t>PRINCIPAL PHARMACIST</t>
  </si>
  <si>
    <t>SPNRSO</t>
  </si>
  <si>
    <t>SENIOR PRINCIPAL NURSING OFFICER</t>
  </si>
  <si>
    <t>CQAHTH</t>
  </si>
  <si>
    <t>COMMISSIONER - QUALITY ASSURANCE (HEALTH)</t>
  </si>
  <si>
    <t>PLABT</t>
  </si>
  <si>
    <t>PRINCIPAL LABORATORY TECHNICIAN</t>
  </si>
  <si>
    <t>U3</t>
  </si>
  <si>
    <t>U3SC</t>
  </si>
  <si>
    <t>PLTECH</t>
  </si>
  <si>
    <t>PRINCIPAL LABORATORY TECHNOLOGIST</t>
  </si>
  <si>
    <t>PNURSO</t>
  </si>
  <si>
    <t>PRINCIPAL NURSING OFFICER</t>
  </si>
  <si>
    <t>SDSURG</t>
  </si>
  <si>
    <t>SENIOR DENTAL SURGEON</t>
  </si>
  <si>
    <t>SNUTRI</t>
  </si>
  <si>
    <t>SENIOR NUTRITIONIST</t>
  </si>
  <si>
    <t>SPHARM</t>
  </si>
  <si>
    <t>SENIOR PHARMACIST</t>
  </si>
  <si>
    <t>SMO</t>
  </si>
  <si>
    <t>SENIOR MEDICAL OFFICER</t>
  </si>
  <si>
    <t>ACRCEN</t>
  </si>
  <si>
    <t>ASSISTANT COMMISSIONER RESOURCE CENTRE</t>
  </si>
  <si>
    <t>ACENVH</t>
  </si>
  <si>
    <t>ASSISTANT COMMISSIONER - ENVIRONMENTAL HEALTH</t>
  </si>
  <si>
    <t>ACUNEP</t>
  </si>
  <si>
    <t>ASSISTANT COMMISSIONER - UNEPI</t>
  </si>
  <si>
    <t>RAHPC</t>
  </si>
  <si>
    <t>REGISTRAR-ALLIED HEALTH PROFESSIONAL COUNCIL</t>
  </si>
  <si>
    <t>RMDPC</t>
  </si>
  <si>
    <t>REGISTRAR-MEDICAL &amp; DENTAL  PRACTITIONERS COUNCIL</t>
  </si>
  <si>
    <t>REGPHC</t>
  </si>
  <si>
    <t>REGISTRAR-PHARMACISTS COUNCIL</t>
  </si>
  <si>
    <t>MEDICO</t>
  </si>
  <si>
    <t>MEDICAL OFFICER</t>
  </si>
  <si>
    <t>U4</t>
  </si>
  <si>
    <t>U4SC</t>
  </si>
  <si>
    <t>NUTRIT</t>
  </si>
  <si>
    <t>NUTRITIONIST</t>
  </si>
  <si>
    <t>PARAS</t>
  </si>
  <si>
    <t>PARASTOLOGIST</t>
  </si>
  <si>
    <t>SCLNCO</t>
  </si>
  <si>
    <t>SENIOR CLINICAL OFFICER</t>
  </si>
  <si>
    <t>SLBTCH</t>
  </si>
  <si>
    <t>SENIOR LABORATORY TECHNICIAN</t>
  </si>
  <si>
    <t>SNURSO</t>
  </si>
  <si>
    <t>SENIOR NURSING OFFICER</t>
  </si>
  <si>
    <t>SOPTCO</t>
  </si>
  <si>
    <t>SENIOR OPTHALAMIC CLINICAL OFFICER</t>
  </si>
  <si>
    <t>SPYSIO</t>
  </si>
  <si>
    <t>SENIOR PHYSIOTHERAPIST</t>
  </si>
  <si>
    <t>DPEGR</t>
  </si>
  <si>
    <t>DEPUTY REGISTRAR</t>
  </si>
  <si>
    <t>PHED</t>
  </si>
  <si>
    <t>PRINCIPAL HEALTH EDUCATIONIST</t>
  </si>
  <si>
    <t>PHLTHP</t>
  </si>
  <si>
    <t>PRINCIPAL HEALTH PLANNER</t>
  </si>
  <si>
    <t>45792SPHINS</t>
  </si>
  <si>
    <t>SENIOR PRINCIPAL HEALTH INSPECTOR</t>
  </si>
  <si>
    <t>SBIOST</t>
  </si>
  <si>
    <t>SENIOR BIO-STATISTICIAN</t>
  </si>
  <si>
    <t>45767SENTOM</t>
  </si>
  <si>
    <t>SENIOR ENTOMOLOGIST</t>
  </si>
  <si>
    <t>SENHO</t>
  </si>
  <si>
    <t>SENIOR ENVIRONMENTAL HEALTH OFFICER</t>
  </si>
  <si>
    <t>SEPIDE</t>
  </si>
  <si>
    <t>SENIOR EPIDEMIOLOGIST</t>
  </si>
  <si>
    <t>45772SHEDUC</t>
  </si>
  <si>
    <t>SENIOR HEALTH EDUCATIONIST</t>
  </si>
  <si>
    <t>45773SHEDCT</t>
  </si>
  <si>
    <t>SENIOR HEALTH EDUCATOR</t>
  </si>
  <si>
    <t>SHENG</t>
  </si>
  <si>
    <t>SENIOR HEALTH ENGINEER</t>
  </si>
  <si>
    <t>SHENV</t>
  </si>
  <si>
    <t>SENIOR HEALTH ENVIRONMENTALIST</t>
  </si>
  <si>
    <t>45775SHLTHP</t>
  </si>
  <si>
    <t>SENIOR HEALTH PLANNER</t>
  </si>
  <si>
    <t>45776SHTO</t>
  </si>
  <si>
    <t>SENIOR HEALTH TRAINING OFFICER</t>
  </si>
  <si>
    <t>SLBTMD</t>
  </si>
  <si>
    <t>SENIOR LABORATORY TECHNICIAN (MEDICAL)</t>
  </si>
  <si>
    <t>SLBTCN</t>
  </si>
  <si>
    <t>SENIOR LABORATORY TECHNOLOGIST</t>
  </si>
  <si>
    <t>SMCHEN</t>
  </si>
  <si>
    <t>SENIOR MECHANICAL ENGINEER</t>
  </si>
  <si>
    <t>SRCHSC</t>
  </si>
  <si>
    <t>SENIOR RESEARCH OFFICER (SCIENTIFIC)</t>
  </si>
  <si>
    <t>CVLENG</t>
  </si>
  <si>
    <t>CIVIL ENGINEER</t>
  </si>
  <si>
    <t>ENTOML</t>
  </si>
  <si>
    <t>ENTOMOLOGIST</t>
  </si>
  <si>
    <t>GEOGRA</t>
  </si>
  <si>
    <t>GEOGRAPHER</t>
  </si>
  <si>
    <t>HEDUC</t>
  </si>
  <si>
    <t>HEALTH EDUCATIONIST</t>
  </si>
  <si>
    <t>RCHOFS</t>
  </si>
  <si>
    <t>RESEARCH OFFICER (SCIENTIFIC)</t>
  </si>
  <si>
    <t>STAT</t>
  </si>
  <si>
    <t>STATISTICIAN</t>
  </si>
  <si>
    <t>SYSADM</t>
  </si>
  <si>
    <t>SYSTEMS ADMINISTRATOR</t>
  </si>
  <si>
    <t>AEOOCV</t>
  </si>
  <si>
    <t>ASSISTANT ENGINEERING OFFICER (CIVIL)</t>
  </si>
  <si>
    <t>U5</t>
  </si>
  <si>
    <t>U5SC</t>
  </si>
  <si>
    <t>AEOEL</t>
  </si>
  <si>
    <t>ASSISTANT ENGINEERING OFFICER (ELECTRICAL)</t>
  </si>
  <si>
    <t>AEOME</t>
  </si>
  <si>
    <t>ASSISTANT ENGINEERING OFFICER (MECHANICAL)</t>
  </si>
  <si>
    <t>CLINO</t>
  </si>
  <si>
    <t>CLINICAL OFFICER</t>
  </si>
  <si>
    <t>CPOPER</t>
  </si>
  <si>
    <t>COMPUTER OPERATOR</t>
  </si>
  <si>
    <t>45361ENVHO</t>
  </si>
  <si>
    <t>ENVIRONMENTAL HEALTH OFFICER</t>
  </si>
  <si>
    <t>LABTEC</t>
  </si>
  <si>
    <t>LABORATORY TECHNICIAN</t>
  </si>
  <si>
    <t>LTECHG</t>
  </si>
  <si>
    <t>LABORATORY TECHNOLOGIST</t>
  </si>
  <si>
    <t>TECHNI</t>
  </si>
  <si>
    <t>TECHNICIAN</t>
  </si>
  <si>
    <t>45830VCTRLO</t>
  </si>
  <si>
    <t>VECTOR CONTROL OFFICER</t>
  </si>
  <si>
    <t>CCHTEC</t>
  </si>
  <si>
    <t>COLD CHAIN TECHNICIAN</t>
  </si>
  <si>
    <t>U6</t>
  </si>
  <si>
    <t>MEDUP</t>
  </si>
  <si>
    <t>U6MEDUP</t>
  </si>
  <si>
    <t>LASSM</t>
  </si>
  <si>
    <t>LABORATORY ASSISTANT (MEDICAL)</t>
  </si>
  <si>
    <t>U7</t>
  </si>
  <si>
    <t>U7MEDUP</t>
  </si>
  <si>
    <t>45388LABAS</t>
  </si>
  <si>
    <t>LABORATORY ASSISTANT</t>
  </si>
  <si>
    <t>Position</t>
  </si>
  <si>
    <t>Scale</t>
  </si>
  <si>
    <t xml:space="preserve">No </t>
  </si>
  <si>
    <t>Current (FY 2017/18)-Salary pm)</t>
  </si>
  <si>
    <t>Current Annual Salary</t>
  </si>
  <si>
    <t>Enhanced Monthly Salary</t>
  </si>
  <si>
    <t>Enhanced Annual Salary</t>
  </si>
  <si>
    <t>Additional Annual Wage</t>
  </si>
  <si>
    <t xml:space="preserve">MEDICAL </t>
  </si>
  <si>
    <t>Director General- Health Services</t>
  </si>
  <si>
    <t>Director National Referral Hospitals</t>
  </si>
  <si>
    <t>Director- Regional Referral Hospitals</t>
  </si>
  <si>
    <t>Senior Consultant</t>
  </si>
  <si>
    <t>U1SE-SC</t>
  </si>
  <si>
    <t>Consultant</t>
  </si>
  <si>
    <t>Medical Officer Special Grade</t>
  </si>
  <si>
    <t>U2-SC</t>
  </si>
  <si>
    <t>Principal Medical Officer/ Principal Dental Surgeon</t>
  </si>
  <si>
    <t>Senior Medical Officer/ Senior Dental Surgeon</t>
  </si>
  <si>
    <t>U3-SC</t>
  </si>
  <si>
    <t>Medical Officer/ Dental Suregeon</t>
  </si>
  <si>
    <t>U4-SC</t>
  </si>
  <si>
    <t>Medical Personnel &amp; Other Scientists in U5</t>
  </si>
  <si>
    <t>U5-SC</t>
  </si>
  <si>
    <t>Medical Personnel in U6</t>
  </si>
  <si>
    <t>Medical Personnel in U7 (Enrolled Nurse/ Midwife)</t>
  </si>
  <si>
    <t>List of health worker cadres considered in the Malawi tool:
1.	Medical Officer / Specialist
2.	Clinical Officer / Technician
3.	Med. Assistant
4.	Nurse Officer
5.	Nurse Midwife Technician
6.	Pharmacist
7.	Pharm Technician
8.	Pharm Assistant
9.	Lab Officer
10.	Lab Technician
11.	Lab Assistant
12.	Dental Officer
13.	Dental Therapist
14.	Dental Assistance
15.	Mental Health Staff
16.	Nutrition Staff
17.	Radiographer
18.	Radiography Technician
19.	Sonographer
20.	Community Health Worker</t>
  </si>
  <si>
    <t>interventions to be mapped by Chrispus</t>
  </si>
  <si>
    <t>#</t>
  </si>
  <si>
    <t>Job</t>
  </si>
  <si>
    <t>Askari</t>
  </si>
  <si>
    <t>Assistant Accountant</t>
  </si>
  <si>
    <t>Clinical Officers</t>
  </si>
  <si>
    <t>Commissioner - Planning, Financing &amp; Policy</t>
  </si>
  <si>
    <t>Commissioner Health Services</t>
  </si>
  <si>
    <t>Consultant - Adult Cardiology</t>
  </si>
  <si>
    <t>Consultant - Medicine</t>
  </si>
  <si>
    <t>Consultant - Surgeon</t>
  </si>
  <si>
    <t>Electrical Engineer</t>
  </si>
  <si>
    <t>Enrolled Midwife</t>
  </si>
  <si>
    <t>Front Desk Officer</t>
  </si>
  <si>
    <t>Head Of Security</t>
  </si>
  <si>
    <t>HIV Co-ordinator</t>
  </si>
  <si>
    <t>Human Resource Planning Technical Advisor</t>
  </si>
  <si>
    <t>Human Resource Planning Technical Assistant</t>
  </si>
  <si>
    <t>Laboratory Assistant</t>
  </si>
  <si>
    <t>Laboratory Technician</t>
  </si>
  <si>
    <t>M&amp;E Officer</t>
  </si>
  <si>
    <t>Medical Officer Special Grade - Dentistry</t>
  </si>
  <si>
    <t>Medical Officer Special Grade - Medicine</t>
  </si>
  <si>
    <t>midwife</t>
  </si>
  <si>
    <t>Nursing Aide</t>
  </si>
  <si>
    <t>Peer Educator</t>
  </si>
  <si>
    <t>Principal Operations Officer</t>
  </si>
  <si>
    <t>Principal Orthopaedic Technician</t>
  </si>
  <si>
    <t>Secretary</t>
  </si>
  <si>
    <t>Senior Consultant - Adult Cardiology</t>
  </si>
  <si>
    <t>Senior Consultant - Medicine</t>
  </si>
  <si>
    <t>Senior Consultant - Peadiatric Cardiology</t>
  </si>
  <si>
    <t>Senior Consultant - Surgery</t>
  </si>
  <si>
    <t>Senior Principal Officer - Midwifery</t>
  </si>
  <si>
    <t>Under Secretary</t>
  </si>
  <si>
    <t>Assistant Commissioner - Aids Control Division</t>
  </si>
  <si>
    <t>Assistant Commissioner - Finance and Accounts</t>
  </si>
  <si>
    <t>Assistant Commissioner - Global and Regional Health Partners and Multi-Sectoral Coordination</t>
  </si>
  <si>
    <t>Assistant Commissioner - Private Sector Coordination Division</t>
  </si>
  <si>
    <t>Assistant Commissioner Health Services - Allied Health Professionals</t>
  </si>
  <si>
    <t>District Health Officer</t>
  </si>
  <si>
    <t>Chief Finance Officer</t>
  </si>
  <si>
    <t>Assistant Commissioner - Human Resource Manegement</t>
  </si>
  <si>
    <t>Assistant Commissioner - Nursing</t>
  </si>
  <si>
    <t>Assistant Commissioner - Support Services</t>
  </si>
  <si>
    <t>Social Psychologist</t>
  </si>
  <si>
    <t>Chief Executive Officer</t>
  </si>
  <si>
    <t>Commissioner - Department of Environmental Health</t>
  </si>
  <si>
    <t>Consultant - Anaesthesia</t>
  </si>
  <si>
    <t>Consultant - Cardiothoracic Surgeons</t>
  </si>
  <si>
    <t>Consultant - Dentistry</t>
  </si>
  <si>
    <t>Consultant - Ear, Nose and Throat</t>
  </si>
  <si>
    <t>Consultant - General Surgery</t>
  </si>
  <si>
    <t>Consultant - Internal Medicine</t>
  </si>
  <si>
    <t>Consultant - Obstetrics and Gynaecology</t>
  </si>
  <si>
    <t>Consultant - Opthalmology</t>
  </si>
  <si>
    <t>Consultant - Orthopaedics</t>
  </si>
  <si>
    <t>Consultant - Paediatric Cardilogy</t>
  </si>
  <si>
    <t>Consultant - Paediatrics</t>
  </si>
  <si>
    <t>Consultant - Pathology</t>
  </si>
  <si>
    <t>Consultant - Psychiatry</t>
  </si>
  <si>
    <t>Consultant - Public Health</t>
  </si>
  <si>
    <t>Consultant - Radiology</t>
  </si>
  <si>
    <t>Deputy Director</t>
  </si>
  <si>
    <t>Deputy Director - Uganda Cancer Institute</t>
  </si>
  <si>
    <t>Deputy Executive Director</t>
  </si>
  <si>
    <t>Deputy Registrar - Allied Health Professional Council</t>
  </si>
  <si>
    <t>Deputy Registrar - Uganda Medical and Dental Practitioner Council</t>
  </si>
  <si>
    <t>Deputy Registrar - Uganda Nurses and Midwives Council</t>
  </si>
  <si>
    <t>Director</t>
  </si>
  <si>
    <t>Director Strategy, Policy and Development</t>
  </si>
  <si>
    <t>Executive Director</t>
  </si>
  <si>
    <t>Hospital Director - Regional Referral Hospital</t>
  </si>
  <si>
    <t>Registrar - Pharmacy Council</t>
  </si>
  <si>
    <t>Registrar - Uganda Medical and Dental Practitioner Council</t>
  </si>
  <si>
    <t>Senior Consultant - Cardiothoracic Surgeons</t>
  </si>
  <si>
    <t>Senior Consultant - Diagnostic</t>
  </si>
  <si>
    <t>Senior Consultant - Ear, Nose and Throat</t>
  </si>
  <si>
    <t>Senior Consultant - General Surgery</t>
  </si>
  <si>
    <t>Senior Consultant - Internal Medicine</t>
  </si>
  <si>
    <t>Senior Consultant - Obstetrics and Gynaecology</t>
  </si>
  <si>
    <t>Senior Consultant - Orthopaedics</t>
  </si>
  <si>
    <t>Senior Consultant - Paediatrics</t>
  </si>
  <si>
    <t>Senior Consultant - Radiology</t>
  </si>
  <si>
    <t>Assistant District Health Officer (Environmental Health)</t>
  </si>
  <si>
    <t>Assistant District Health Officer - Maternal and Child Health</t>
  </si>
  <si>
    <t>Dental Surgeon Special Grade</t>
  </si>
  <si>
    <t>Medical Officer Special Grade - Adult Cardiology</t>
  </si>
  <si>
    <t>Medical Officer Special Grade - Anaesthesia</t>
  </si>
  <si>
    <t>Medical Officer Special Grade - Cardiac Anaesthesia</t>
  </si>
  <si>
    <t>Medical Officer Special Grade - Cardiothoracic Surgeons</t>
  </si>
  <si>
    <t>Medical Officer Special Grade - Community</t>
  </si>
  <si>
    <t>Medical Officer Special Grade - Ear, Nose and Throat</t>
  </si>
  <si>
    <t>Medical Officer Special Grade - General Surgery</t>
  </si>
  <si>
    <t>Medical Officer Special Grade - Internal Medicine</t>
  </si>
  <si>
    <t>Medical Officer Special Grade - Neuro Surgery</t>
  </si>
  <si>
    <t>Medical Officer Special Grade - Obstetrics and Gynaecology</t>
  </si>
  <si>
    <t>Medical Officer Special Grade - Ophthalmology</t>
  </si>
  <si>
    <t>Medical Officer Special Grade - Orthopaedics</t>
  </si>
  <si>
    <t>Medical Officer Special Grade - Paediatric Neurology</t>
  </si>
  <si>
    <t>Medical Officer Special Grade - Paediatrics</t>
  </si>
  <si>
    <t>Medical Officer Special Grade - Pathology</t>
  </si>
  <si>
    <t>Medical Officer Special Grade - Psychiatry</t>
  </si>
  <si>
    <t>Medical Officer Special Grade - Public Health</t>
  </si>
  <si>
    <t>Medical Officer Special Grade - Radiology</t>
  </si>
  <si>
    <t>Medical Officer Special Grade - Radiotherapy</t>
  </si>
  <si>
    <t>Medical Superintendent</t>
  </si>
  <si>
    <t>Principal Bio-Statistician</t>
  </si>
  <si>
    <t>Principal Botanist</t>
  </si>
  <si>
    <t>Principal Dental Surgeon</t>
  </si>
  <si>
    <t>Principal Entomologist</t>
  </si>
  <si>
    <t>Principal Health Economist</t>
  </si>
  <si>
    <t>Principal Health Educationist</t>
  </si>
  <si>
    <t>Principal Health Planner</t>
  </si>
  <si>
    <t>Principal Medical Officer</t>
  </si>
  <si>
    <t>Principal Microbiologist</t>
  </si>
  <si>
    <t>Principal Nursing Officer - ENT Nursing</t>
  </si>
  <si>
    <t>Principal Nursing Officer - Midwifery</t>
  </si>
  <si>
    <t>Principal Nursing Officer - Nursing</t>
  </si>
  <si>
    <t>Principal Nutritionist</t>
  </si>
  <si>
    <t>Principal Ophthalmic Clinical Officer</t>
  </si>
  <si>
    <t>Principal Orthopaedic Clinical Officer</t>
  </si>
  <si>
    <t>Principal Personnel Officer</t>
  </si>
  <si>
    <t>Principal Pharmacist</t>
  </si>
  <si>
    <t>Principal Psychiatric Clinical Officer</t>
  </si>
  <si>
    <t>Principal Public Health Dental Officer</t>
  </si>
  <si>
    <t>Principal Research Officer</t>
  </si>
  <si>
    <t>Senior Principal Nursing Officer</t>
  </si>
  <si>
    <t>Principal Assistant Secretary</t>
  </si>
  <si>
    <t>Principal Blood Donor Recruiter</t>
  </si>
  <si>
    <t>Principal Finance Officer</t>
  </si>
  <si>
    <t>Principal Hospital Administrator</t>
  </si>
  <si>
    <t>Principal Medical Social Worker</t>
  </si>
  <si>
    <t>Principal Office Supervisor</t>
  </si>
  <si>
    <t>Principal Personal Secretary</t>
  </si>
  <si>
    <t>Principal Policy Analyst</t>
  </si>
  <si>
    <t>Principal Supplies Officer</t>
  </si>
  <si>
    <t>Principal Assistant Engineering Officer - Civil</t>
  </si>
  <si>
    <t>Principal Economist</t>
  </si>
  <si>
    <t>Principal Health Inspector - Environmental Health Inspectorate Section</t>
  </si>
  <si>
    <t>Principal Human Resource Officer</t>
  </si>
  <si>
    <t>Principal Internal Auditor</t>
  </si>
  <si>
    <t>Principal Medical Officer - Outreach Services/Camps, Intern and Medical Board</t>
  </si>
  <si>
    <t>Principal Pharmacist - Quality Assurance</t>
  </si>
  <si>
    <t>Principal Pharmacist - Supply Chain and Logistics</t>
  </si>
  <si>
    <t>Principal Procurement Officer</t>
  </si>
  <si>
    <t>Quality Assurance Manager</t>
  </si>
  <si>
    <t>Principal Anaesthetic Officer</t>
  </si>
  <si>
    <t>Principal Assistant Health Education Officer</t>
  </si>
  <si>
    <t>Principal Assistant Nursing Officer</t>
  </si>
  <si>
    <t>Principal Clinical Officer</t>
  </si>
  <si>
    <t>Principal Dental Technologist</t>
  </si>
  <si>
    <t>Principal Dispenser</t>
  </si>
  <si>
    <t>Principal Environmental Health officer</t>
  </si>
  <si>
    <t>Principal Health Inspector</t>
  </si>
  <si>
    <t>Principal Health Visitor</t>
  </si>
  <si>
    <t>Principal Laboratory Technologist</t>
  </si>
  <si>
    <t>Principal Medical Laboratory Technologist</t>
  </si>
  <si>
    <t>Principal Nursing Officer</t>
  </si>
  <si>
    <t>Principal Occupational Therapist</t>
  </si>
  <si>
    <t>Principal Orthopaedic Officer</t>
  </si>
  <si>
    <t>Principal Orthopaedic Technologist(Orthotist/Prothetist)</t>
  </si>
  <si>
    <t>Principal Physiotherapist</t>
  </si>
  <si>
    <t>Principal Radiographer</t>
  </si>
  <si>
    <t>Senior Bio-Statistician</t>
  </si>
  <si>
    <t>Senior Biochemist</t>
  </si>
  <si>
    <t>Senior Dental Surgeon</t>
  </si>
  <si>
    <t>Senior Epidemiologist</t>
  </si>
  <si>
    <t>Senior Health Educationist</t>
  </si>
  <si>
    <t>Senior Health Educator</t>
  </si>
  <si>
    <t>Senior Health Planner</t>
  </si>
  <si>
    <t>Senior Health Statistician</t>
  </si>
  <si>
    <t>Senior Health Training Officer</t>
  </si>
  <si>
    <t>Senior Librarian - Information Management</t>
  </si>
  <si>
    <t>Senior Medical Officer</t>
  </si>
  <si>
    <t>Senior Microbiologist</t>
  </si>
  <si>
    <t>Senior Midwifery Officer</t>
  </si>
  <si>
    <t>Senior Nursing Officer - ENT Nursing</t>
  </si>
  <si>
    <t>Senior Nursing Officer - Neonatal Nursing</t>
  </si>
  <si>
    <t>Senior Nursing Officer - Nursing</t>
  </si>
  <si>
    <t>Senior Nursing Officer - Palliative Care Nursing</t>
  </si>
  <si>
    <t>Senior Nursing Officer - Psychiatry</t>
  </si>
  <si>
    <t>Senior Nursing Officer - Public Health</t>
  </si>
  <si>
    <t>Senior Nursing Officer - Reproductive Health Nursing</t>
  </si>
  <si>
    <t>Senior Nutritionist</t>
  </si>
  <si>
    <t>Senior Ophthalmic Clinical Officer</t>
  </si>
  <si>
    <t>Senior Orthopaedic Clinical Officer</t>
  </si>
  <si>
    <t>Senior Pharmacist</t>
  </si>
  <si>
    <t>Senior Principal Research Officer</t>
  </si>
  <si>
    <t>Senior Psychiatric clinical officer</t>
  </si>
  <si>
    <t>Senior Public Health Dental Assistant</t>
  </si>
  <si>
    <t>Senior Public Health Dental Officer</t>
  </si>
  <si>
    <t>Senior Public Health Nurse</t>
  </si>
  <si>
    <t>Senior Research Officer</t>
  </si>
  <si>
    <t>Senior Vector Control Officer</t>
  </si>
  <si>
    <t>Catering Officer</t>
  </si>
  <si>
    <t>Political Assisistant</t>
  </si>
  <si>
    <t>Principal Catering Officer</t>
  </si>
  <si>
    <t>Senior Administrator</t>
  </si>
  <si>
    <t>Senior Assistant Secretary</t>
  </si>
  <si>
    <t>Senior Education Officer</t>
  </si>
  <si>
    <t>Senior Hospital Administrator</t>
  </si>
  <si>
    <t>Senior Librarian</t>
  </si>
  <si>
    <t>Senior Medical Records Officer</t>
  </si>
  <si>
    <t>Senior Medical Social Worker</t>
  </si>
  <si>
    <t>Senior Personal Secretary</t>
  </si>
  <si>
    <t>Senior Sociologist</t>
  </si>
  <si>
    <t>Technician Mechnical Engineering</t>
  </si>
  <si>
    <t>Operations Officer</t>
  </si>
  <si>
    <t>Principal Logistics Officer - Emergency Response and Patient Transport</t>
  </si>
  <si>
    <t>Principal Officer -Public Health Nursing</t>
  </si>
  <si>
    <t>Principal Physical Planner</t>
  </si>
  <si>
    <t>Senior Accountant</t>
  </si>
  <si>
    <t>Senior Communication Officer - Strategis Health Communication Division</t>
  </si>
  <si>
    <t>Senior Economist</t>
  </si>
  <si>
    <t>Senior Environmental Health Officer - Environmental Health Inspectorate Section</t>
  </si>
  <si>
    <t>Senior Environmental Health Officer - Safe Water, Sanitation and Hygiene Section</t>
  </si>
  <si>
    <t>Senior Graphic Officer - Strategis Health Communication Division</t>
  </si>
  <si>
    <t>Senior Hospital Engineer</t>
  </si>
  <si>
    <t>Senior Human Resource Officer</t>
  </si>
  <si>
    <t>Senior Information Technology Officer</t>
  </si>
  <si>
    <t>Senior Internal Auditor</t>
  </si>
  <si>
    <t>Senior Laboratory Technologist - Department of National Health Laboratory and Diagnostic Services</t>
  </si>
  <si>
    <t>Senior Pharmacist - Quality Assurance</t>
  </si>
  <si>
    <t>Senior Pharmacist - Supply Chain and Logistics</t>
  </si>
  <si>
    <t>Senior Procurement Officer</t>
  </si>
  <si>
    <t>Senior Sanitary Engineer - Civil and Sanitary Engineering Division</t>
  </si>
  <si>
    <t>Senior Systems Administrator</t>
  </si>
  <si>
    <t>Senior Systems Analyst</t>
  </si>
  <si>
    <t>Technician - Information Technology Communication</t>
  </si>
  <si>
    <t>Bio-Statistician</t>
  </si>
  <si>
    <t>Biochemist</t>
  </si>
  <si>
    <t>Biomedical Engineer</t>
  </si>
  <si>
    <t>Cartographer</t>
  </si>
  <si>
    <t>Coordinator</t>
  </si>
  <si>
    <t>Database Administrator - Information Management</t>
  </si>
  <si>
    <t>Dental Surgeon</t>
  </si>
  <si>
    <t>Dermatology Clinical Officer</t>
  </si>
  <si>
    <t>ENT clinical officer</t>
  </si>
  <si>
    <t>Entomologist</t>
  </si>
  <si>
    <t>Food Technologist</t>
  </si>
  <si>
    <t>Health Educator</t>
  </si>
  <si>
    <t>Health Planner</t>
  </si>
  <si>
    <t>Health Training Officer</t>
  </si>
  <si>
    <t>Laboratory Mentor</t>
  </si>
  <si>
    <t>Medical Officer - Cardiothoracic Surgeons</t>
  </si>
  <si>
    <t>Medical Officer - Intensive Care Unit</t>
  </si>
  <si>
    <t>Medical Physicist</t>
  </si>
  <si>
    <t>Microbiologist</t>
  </si>
  <si>
    <t>Midwifery Educators</t>
  </si>
  <si>
    <t>Nursing Officer (Special Grade)</t>
  </si>
  <si>
    <t>Nursing Officer - Critical Care Nursing</t>
  </si>
  <si>
    <t>Nursing Officer - ENT Nursing</t>
  </si>
  <si>
    <t>Nursing Officer - Infection Control Nursing</t>
  </si>
  <si>
    <t>Nursing Officer - Neonatal Nursing</t>
  </si>
  <si>
    <t>Nursing Officer - Neurology Nursing</t>
  </si>
  <si>
    <t>Nursing Officer - Oncology Nursing</t>
  </si>
  <si>
    <t>Nursing Officer - Ophthalmic Nursing</t>
  </si>
  <si>
    <t>Nursing Officer - Orthopeadic Nursing</t>
  </si>
  <si>
    <t>Nursing Officer - Paediatrics</t>
  </si>
  <si>
    <t>Nursing Officer - Palliative Care Nursing</t>
  </si>
  <si>
    <t>Nursing Officer - Reproductive Health Nursing</t>
  </si>
  <si>
    <t>Nutritionist</t>
  </si>
  <si>
    <t>Parasitologist</t>
  </si>
  <si>
    <t>Personal Assistant</t>
  </si>
  <si>
    <t>Personnel Officer</t>
  </si>
  <si>
    <t>Public Health Dental Assistant</t>
  </si>
  <si>
    <t>Public Health Nurse</t>
  </si>
  <si>
    <t>Quality Officer</t>
  </si>
  <si>
    <t>Research Officer</t>
  </si>
  <si>
    <t>Senior Anaesthetic officer</t>
  </si>
  <si>
    <t>Senior Assistant Engineering Officer</t>
  </si>
  <si>
    <t>Senior Assistant Health Educator</t>
  </si>
  <si>
    <t>Senior Assistant Nursing Officer</t>
  </si>
  <si>
    <t>Senior Clinical officer</t>
  </si>
  <si>
    <t>Senior Clinical Officer (Speech Therapy)</t>
  </si>
  <si>
    <t>Senior Dispenser</t>
  </si>
  <si>
    <t>Senior Environmental Health Officer</t>
  </si>
  <si>
    <t>Senior Health Inspector</t>
  </si>
  <si>
    <t>Senior Health Visitor</t>
  </si>
  <si>
    <t>Senior Medical Clinical Officer</t>
  </si>
  <si>
    <t>Senior Medical Laboratory Technician</t>
  </si>
  <si>
    <t>Senior Medical Laboratory Technologist</t>
  </si>
  <si>
    <t>Senior Nursing Officer</t>
  </si>
  <si>
    <t>Senior Nursing Officer - Midwifery</t>
  </si>
  <si>
    <t>Senior Occupational Therapist</t>
  </si>
  <si>
    <t>Senior Orthopaedic Officer</t>
  </si>
  <si>
    <t>Senior Orthopaedic Technician</t>
  </si>
  <si>
    <t>Senior Orthopaedic Technologist</t>
  </si>
  <si>
    <t>Senior Orthopaedic Technologist(Orthotist/Prothetist)</t>
  </si>
  <si>
    <t>Senior Physiotherapist</t>
  </si>
  <si>
    <t>Senior Radiographer</t>
  </si>
  <si>
    <t>Senior Theatre Assistant</t>
  </si>
  <si>
    <t>Statistician</t>
  </si>
  <si>
    <t>Systems Engineer (IT)</t>
  </si>
  <si>
    <t>Technical Assistant</t>
  </si>
  <si>
    <t>Vector Control Officer</t>
  </si>
  <si>
    <t>Administrator</t>
  </si>
  <si>
    <t>Ambulance Driver</t>
  </si>
  <si>
    <t>Ambulance Officer</t>
  </si>
  <si>
    <t>Assistant Field Officer</t>
  </si>
  <si>
    <t>Assistant Secretary</t>
  </si>
  <si>
    <t>Dispatch Center Officer</t>
  </si>
  <si>
    <t>District Health Inspector</t>
  </si>
  <si>
    <t>Education Officer</t>
  </si>
  <si>
    <t>Finance Officer</t>
  </si>
  <si>
    <t>Gender and Equity Officer</t>
  </si>
  <si>
    <t>Hospital Administrator</t>
  </si>
  <si>
    <t>Human Resource Assistant</t>
  </si>
  <si>
    <t>Human Resource Officer</t>
  </si>
  <si>
    <t>Information Scientist</t>
  </si>
  <si>
    <t>Logistics Expert</t>
  </si>
  <si>
    <t>Medical Records Officer</t>
  </si>
  <si>
    <t>Medical Social Worker</t>
  </si>
  <si>
    <t>Personal Secretary</t>
  </si>
  <si>
    <t>Psychiatric Social Worker</t>
  </si>
  <si>
    <t>Public Relations &amp; Welfare Officer</t>
  </si>
  <si>
    <t>Public Relations Officer</t>
  </si>
  <si>
    <t>Records Officer</t>
  </si>
  <si>
    <t>Senior Catering Officer</t>
  </si>
  <si>
    <t>Sociologist</t>
  </si>
  <si>
    <t>Supplies Officer</t>
  </si>
  <si>
    <t>Accountant</t>
  </si>
  <si>
    <t>Assistant Engineering Officer - Civil</t>
  </si>
  <si>
    <t>Assistant Engineering Officer - Electrical</t>
  </si>
  <si>
    <t>Assistant Engineering Officer - Mechanical</t>
  </si>
  <si>
    <t>Auditor</t>
  </si>
  <si>
    <t>Cancer Registrar</t>
  </si>
  <si>
    <t>Civil Engineer - Civil and Sanitary Engineering Division</t>
  </si>
  <si>
    <t>Clinical Governance Officer</t>
  </si>
  <si>
    <t>Community Liason Officer</t>
  </si>
  <si>
    <t>Community Rehabilitation Officer</t>
  </si>
  <si>
    <t>Data Manager</t>
  </si>
  <si>
    <t>Environmental Health Officer - Environmental Health Inspectorate Section</t>
  </si>
  <si>
    <t>Health Communication Specialist</t>
  </si>
  <si>
    <t>Hospital Engineer</t>
  </si>
  <si>
    <t>ICT Officer (System Administrator)</t>
  </si>
  <si>
    <t>Information Technology Officer</t>
  </si>
  <si>
    <t>Internal Auditor</t>
  </si>
  <si>
    <t>IT support Officer - Information and Communication Technology Section</t>
  </si>
  <si>
    <t>Laboratory Manager</t>
  </si>
  <si>
    <t>Medical Biochemist</t>
  </si>
  <si>
    <t>Medical Officer - Adult Cardiology</t>
  </si>
  <si>
    <t>Medical Officer - Peadiatric Cardiology</t>
  </si>
  <si>
    <t>Network Administrator</t>
  </si>
  <si>
    <t>Office Supervisor</t>
  </si>
  <si>
    <t>Principal Research Officer(Bot)</t>
  </si>
  <si>
    <t>Procurement Officer</t>
  </si>
  <si>
    <t>Project Officer</t>
  </si>
  <si>
    <t>Registered Midwife</t>
  </si>
  <si>
    <t>Senior Health Information Officer</t>
  </si>
  <si>
    <t>Senior Laboratory Technician</t>
  </si>
  <si>
    <t>Senior Perfusion Technology Officer</t>
  </si>
  <si>
    <t>Senior Pharmacy Technician</t>
  </si>
  <si>
    <t>Senior Principal Stores Assistant</t>
  </si>
  <si>
    <t>Senior Public Relations Officer</t>
  </si>
  <si>
    <t>Senior Security Officer</t>
  </si>
  <si>
    <t>Systems Administrator</t>
  </si>
  <si>
    <t>Technical Supervisor</t>
  </si>
  <si>
    <t>Training Officer</t>
  </si>
  <si>
    <t>Transport Officer</t>
  </si>
  <si>
    <t>Anaesthetic officer</t>
  </si>
  <si>
    <t>Assistant Engineering Officer</t>
  </si>
  <si>
    <t>Assistant Entomological Officer</t>
  </si>
  <si>
    <t>Assistant Health Educator</t>
  </si>
  <si>
    <t>Assistant Health Visitor</t>
  </si>
  <si>
    <t>Assistant Medical Clinical Officer</t>
  </si>
  <si>
    <t>Assistant Nursing Officer</t>
  </si>
  <si>
    <t>Assistant Nursing Officer (Midwifery)</t>
  </si>
  <si>
    <t>Assistant Nursing Officer - Critical Care Nursing</t>
  </si>
  <si>
    <t>Assistant Nursing Officer - ENT Nursing</t>
  </si>
  <si>
    <t>Assistant Nursing Officer - Infection Control Nursing</t>
  </si>
  <si>
    <t>Assistant Nursing Officer - Midwifery</t>
  </si>
  <si>
    <t>Assistant Nursing Officer - Neonatal Nursing</t>
  </si>
  <si>
    <t>Assistant Nursing Officer - Nursing</t>
  </si>
  <si>
    <t>Assistant Nursing Officer - Paediatrics</t>
  </si>
  <si>
    <t>Assistant Nursing Officer - Psychiatry</t>
  </si>
  <si>
    <t>Assistant Nursing Officer - Public Health</t>
  </si>
  <si>
    <t>Assistant Nursing Officer - Theatre Nursing</t>
  </si>
  <si>
    <t>Assistant Nursing-Nursing</t>
  </si>
  <si>
    <t>Assistant Nutritionist</t>
  </si>
  <si>
    <t>Audiological Technician</t>
  </si>
  <si>
    <t>Chemistry Research Officer</t>
  </si>
  <si>
    <t>Civil Engineer</t>
  </si>
  <si>
    <t>Community health promoter</t>
  </si>
  <si>
    <t>Dental Technician</t>
  </si>
  <si>
    <t>Dental Technologist</t>
  </si>
  <si>
    <t>Dispenser</t>
  </si>
  <si>
    <t>Environmental Health officer</t>
  </si>
  <si>
    <t>Health Inspector</t>
  </si>
  <si>
    <t>Health Mentor</t>
  </si>
  <si>
    <t>Inventory Management Officer</t>
  </si>
  <si>
    <t>Laboratory Microscopist</t>
  </si>
  <si>
    <t>Medical Clinical Officer</t>
  </si>
  <si>
    <t>Medical Laboratory scientific Officer</t>
  </si>
  <si>
    <t>Medical Laboratory Technician</t>
  </si>
  <si>
    <t>Medical Laboratory Technologist</t>
  </si>
  <si>
    <t>Medical Radiological Scientific Officer</t>
  </si>
  <si>
    <t>Nursing Officer - Midwifery</t>
  </si>
  <si>
    <t>Nursing Officer - Nursing</t>
  </si>
  <si>
    <t>Nursing Officer - Psychiatry</t>
  </si>
  <si>
    <t>Occupational Therapist</t>
  </si>
  <si>
    <t>Ophthalmic Clinical Officer</t>
  </si>
  <si>
    <t>Optician</t>
  </si>
  <si>
    <t>Orthopaedic Clinical Officer</t>
  </si>
  <si>
    <t>Orthopaedic Technician</t>
  </si>
  <si>
    <t>Orthopaedic Technologist</t>
  </si>
  <si>
    <t>Physiotherapist</t>
  </si>
  <si>
    <t>Program Officer (PMTCT)</t>
  </si>
  <si>
    <t>Psychiatric Clinical Officer</t>
  </si>
  <si>
    <t>Public Health Dental Officer</t>
  </si>
  <si>
    <t>Senior Enrolled Midwife</t>
  </si>
  <si>
    <t>Senior Enrolled Nurse</t>
  </si>
  <si>
    <t>Assistant inventory management officer</t>
  </si>
  <si>
    <t>Assistant Inventory Management Officer</t>
  </si>
  <si>
    <t>Assistant Medical Records Officer</t>
  </si>
  <si>
    <t>Assistant Records Officer</t>
  </si>
  <si>
    <t>Assistant Supplies Officer</t>
  </si>
  <si>
    <t>Engineering Technician</t>
  </si>
  <si>
    <t>Orthopaedic Officer</t>
  </si>
  <si>
    <t>Assistant Estates Officer</t>
  </si>
  <si>
    <t>Assistant Procurement Officer</t>
  </si>
  <si>
    <t>Assistant Records Officer - Department of Human Resource Management</t>
  </si>
  <si>
    <t>Biomedical Technician</t>
  </si>
  <si>
    <t>Central Sterile Supplies Officer</t>
  </si>
  <si>
    <t>Clinical Officer (Speech Therapy)</t>
  </si>
  <si>
    <t>Clinical Psychologist</t>
  </si>
  <si>
    <t>Computer Operator</t>
  </si>
  <si>
    <t>Computer Programmer/Analyst</t>
  </si>
  <si>
    <t>Dialysis Machine Technician</t>
  </si>
  <si>
    <t>Engineering Assistant - Civil</t>
  </si>
  <si>
    <t>Engineering Assistant - Electrical</t>
  </si>
  <si>
    <t>Engineering Assistant - Mechanical</t>
  </si>
  <si>
    <t>Environmental Health Assistant</t>
  </si>
  <si>
    <t>Examiner of Accounts</t>
  </si>
  <si>
    <t>Health Economist</t>
  </si>
  <si>
    <t>Health Information Officer</t>
  </si>
  <si>
    <t>Imaging Technologist</t>
  </si>
  <si>
    <t>Laboratory Technician/Laboratory Technologist</t>
  </si>
  <si>
    <t>Laboratory Technologist</t>
  </si>
  <si>
    <t>Logistics Officer</t>
  </si>
  <si>
    <t>Machine Fitter</t>
  </si>
  <si>
    <t>Maintenance Technician</t>
  </si>
  <si>
    <t>Manager - Information Technology Communication</t>
  </si>
  <si>
    <t>Mechanical Technician</t>
  </si>
  <si>
    <t>Orthopaedic Technological Assistant</t>
  </si>
  <si>
    <t>Pharmacy Assistant</t>
  </si>
  <si>
    <t>Pharmacy Research Officer</t>
  </si>
  <si>
    <t>Principal Office Typist</t>
  </si>
  <si>
    <t>Principal Stores Assistant</t>
  </si>
  <si>
    <t>Security Officer</t>
  </si>
  <si>
    <t>Senior Accounts Assistant</t>
  </si>
  <si>
    <t>Senior Clinical Psychologist</t>
  </si>
  <si>
    <t>Senior Counsellor</t>
  </si>
  <si>
    <t>Senior Laboratory Technologist</t>
  </si>
  <si>
    <t>Senior Mechanical Engineer</t>
  </si>
  <si>
    <t>Senior Telephone Operator</t>
  </si>
  <si>
    <t>Stenographer Secretary</t>
  </si>
  <si>
    <t>Stenographer Secretary (pool)</t>
  </si>
  <si>
    <t>Sterilization Production Assistant</t>
  </si>
  <si>
    <t>Sterilization Production Officer</t>
  </si>
  <si>
    <t>House Keeper - Laundry</t>
  </si>
  <si>
    <t>Principal Copy Typist</t>
  </si>
  <si>
    <t>Senior Clerical Officer</t>
  </si>
  <si>
    <t>Stenographer</t>
  </si>
  <si>
    <t>Assistant Catering Officer</t>
  </si>
  <si>
    <t>Assistant Dispenser</t>
  </si>
  <si>
    <t>Assistant Environmental Health officer</t>
  </si>
  <si>
    <t>Assistant Health Inspector</t>
  </si>
  <si>
    <t>Assistant Librarian</t>
  </si>
  <si>
    <t>Assistant Physiotherapist</t>
  </si>
  <si>
    <t>Cold Chain Technician</t>
  </si>
  <si>
    <t>Cold Chain Technician - Vaccines and Immunization Division (UNEPI)</t>
  </si>
  <si>
    <t>Counsellor</t>
  </si>
  <si>
    <t>Data Entry Clerk</t>
  </si>
  <si>
    <t>Foreman of works</t>
  </si>
  <si>
    <t>Pool Stenographer</t>
  </si>
  <si>
    <t>Senior Enrolled Nurse - Midwifery</t>
  </si>
  <si>
    <t>Senior Enrolled Nurse - Nursing</t>
  </si>
  <si>
    <t>Senior Health Assistant</t>
  </si>
  <si>
    <t>Senior Medical Laboratory Assistant</t>
  </si>
  <si>
    <t>Senior Medical Records Assistant</t>
  </si>
  <si>
    <t>Senior Office Typist</t>
  </si>
  <si>
    <t>Senior Records Assistant</t>
  </si>
  <si>
    <t>Senior Stores Assistant</t>
  </si>
  <si>
    <t>TB/Leprosy Supervisor</t>
  </si>
  <si>
    <t>Theatre Assistant</t>
  </si>
  <si>
    <t>Clerical Officer</t>
  </si>
  <si>
    <t>Cold Chain Assistant</t>
  </si>
  <si>
    <t>Copy Typist</t>
  </si>
  <si>
    <t>Domestic Assistant</t>
  </si>
  <si>
    <t>Metal Worker</t>
  </si>
  <si>
    <t>Mortuary Assistant</t>
  </si>
  <si>
    <t>Office Typist</t>
  </si>
  <si>
    <t>Phlebotomist</t>
  </si>
  <si>
    <t>Receptionist</t>
  </si>
  <si>
    <t>Research Officer (Chemistry)</t>
  </si>
  <si>
    <t>Senior Metal Worker</t>
  </si>
  <si>
    <t>Accounts Assistant</t>
  </si>
  <si>
    <t>Anaesthetic Assistant</t>
  </si>
  <si>
    <t>Assistant Clinical officer</t>
  </si>
  <si>
    <t>Assistant Clinical Officer (Speech Therapy)</t>
  </si>
  <si>
    <t>Assistant Commissioner - Administration</t>
  </si>
  <si>
    <t>Donor Clerk</t>
  </si>
  <si>
    <t>Electrician</t>
  </si>
  <si>
    <t>Engineering Assistant</t>
  </si>
  <si>
    <t>Enrolled Comprehensive Nurse</t>
  </si>
  <si>
    <t>Enrolled Mental Nurse</t>
  </si>
  <si>
    <t>Enrolled Nurse</t>
  </si>
  <si>
    <t>Enrolled Nurse - Psychiatry</t>
  </si>
  <si>
    <t>Entomological Assistant</t>
  </si>
  <si>
    <t>Health Assistant</t>
  </si>
  <si>
    <t>Health Information Assistant</t>
  </si>
  <si>
    <t>Information Technology Assistant</t>
  </si>
  <si>
    <t>Laboratory Assistant - Department of National Health Laboratory and Diagnostic Services</t>
  </si>
  <si>
    <t>Laboratory Assistant -Uganda Blood Transfusion Service</t>
  </si>
  <si>
    <t>Medical Laboratory Assistant</t>
  </si>
  <si>
    <t>Medical Records Assistant</t>
  </si>
  <si>
    <t>Records Assistant</t>
  </si>
  <si>
    <t>Records Assistant - Department of Human Resource Management</t>
  </si>
  <si>
    <t>Registered Nurse</t>
  </si>
  <si>
    <t>Stores Assistant</t>
  </si>
  <si>
    <t>TB/Leprosy Assistant</t>
  </si>
  <si>
    <t>Telephone Operator</t>
  </si>
  <si>
    <t>Askari (Security Guard)</t>
  </si>
  <si>
    <t>Boiler Attendant</t>
  </si>
  <si>
    <t>Chef</t>
  </si>
  <si>
    <t>Cleaner</t>
  </si>
  <si>
    <t>Cook</t>
  </si>
  <si>
    <t>Darkroom Attendant</t>
  </si>
  <si>
    <t>Dhobi</t>
  </si>
  <si>
    <t>Donor Care Attendant</t>
  </si>
  <si>
    <t>Kitchen Attendant</t>
  </si>
  <si>
    <t>Laboratory Attendant</t>
  </si>
  <si>
    <t>Laundry Attendant</t>
  </si>
  <si>
    <t>Lift Attendant</t>
  </si>
  <si>
    <t>Machine Operator</t>
  </si>
  <si>
    <t>Medical Imaging Assistant</t>
  </si>
  <si>
    <t>Mortuary Attendant</t>
  </si>
  <si>
    <t>Office Attendant</t>
  </si>
  <si>
    <t>Office Messenger</t>
  </si>
  <si>
    <t>Orthopaedic Attendant</t>
  </si>
  <si>
    <t>Pharmacy Attendant</t>
  </si>
  <si>
    <t>Porter</t>
  </si>
  <si>
    <t>Room Maid/Attendant</t>
  </si>
  <si>
    <t>Sanitary Attendant</t>
  </si>
  <si>
    <t>Seamster/Seamstress</t>
  </si>
  <si>
    <t>Support Staff</t>
  </si>
  <si>
    <t>Theatre Attendant</t>
  </si>
  <si>
    <t>Vehicle Attendant</t>
  </si>
  <si>
    <t>Waiter/Waitress</t>
  </si>
  <si>
    <t>Workshop Attendant</t>
  </si>
  <si>
    <t>Anaesthetic Attendant</t>
  </si>
  <si>
    <t>Artisan Mason</t>
  </si>
  <si>
    <t>Artisan Mate</t>
  </si>
  <si>
    <t>Artisan Mate Carpenter</t>
  </si>
  <si>
    <t>Artisan Mate Electrician</t>
  </si>
  <si>
    <t>Artisan Mate Mechanic</t>
  </si>
  <si>
    <t>Artisan Mate Plumber</t>
  </si>
  <si>
    <t>Assistant Engeneering Officer</t>
  </si>
  <si>
    <t>Assistant Security Officer</t>
  </si>
  <si>
    <t>Audit Assistant</t>
  </si>
  <si>
    <t>Bus Driver</t>
  </si>
  <si>
    <t>Car Driver</t>
  </si>
  <si>
    <t>Car Driver - Department of Finance and Administration</t>
  </si>
  <si>
    <t>Carpenter - Wood Worker</t>
  </si>
  <si>
    <t>Chairside Assistant</t>
  </si>
  <si>
    <t>del Askari (Security Guard)</t>
  </si>
  <si>
    <t>Dental Attendant</t>
  </si>
  <si>
    <t>Driver</t>
  </si>
  <si>
    <t>Electronics Technician</t>
  </si>
  <si>
    <t>Entomological Attendant</t>
  </si>
  <si>
    <t>Geographer</t>
  </si>
  <si>
    <t>Incinerator Attendant</t>
  </si>
  <si>
    <t>Lorry Driver</t>
  </si>
  <si>
    <t>Medical Laboratory Attendant</t>
  </si>
  <si>
    <t>Mental Attendant</t>
  </si>
  <si>
    <t>Mental Health attendant</t>
  </si>
  <si>
    <t>Motorcycle Driver</t>
  </si>
  <si>
    <t>Nursing Assistant</t>
  </si>
  <si>
    <t>Office Attendant - Administration Division</t>
  </si>
  <si>
    <t>Office Attendant - Department of Health Infrastructure</t>
  </si>
  <si>
    <t>Plumber</t>
  </si>
  <si>
    <t>Principal Askari (Security Guard)</t>
  </si>
  <si>
    <t>Pump Attendant</t>
  </si>
  <si>
    <t>Radio Operator</t>
  </si>
  <si>
    <t>Senior Askari (Security Guard)</t>
  </si>
  <si>
    <t>TseTse Assistant</t>
  </si>
  <si>
    <t>Vaccinator</t>
  </si>
  <si>
    <t>Van Driver</t>
  </si>
  <si>
    <t>X-Ray Attendant</t>
  </si>
  <si>
    <t>Billing Assistant</t>
  </si>
  <si>
    <t>Blood Donor Recruiter</t>
  </si>
  <si>
    <t>Business Manager</t>
  </si>
  <si>
    <t>Cashier</t>
  </si>
  <si>
    <t>Customer Care Assistant</t>
  </si>
  <si>
    <t>Customer Care Officer</t>
  </si>
  <si>
    <t>Medical office Receptionist</t>
  </si>
  <si>
    <t>Monitoring and Evaluation Officer</t>
  </si>
  <si>
    <t>Poultry Technical Officer</t>
  </si>
  <si>
    <t>Program Assistant</t>
  </si>
  <si>
    <t>Program Cordinator</t>
  </si>
  <si>
    <t>Program Manager</t>
  </si>
  <si>
    <t>Program Officer</t>
  </si>
  <si>
    <t>Senior Blood Donor Recruiter</t>
  </si>
  <si>
    <t>Senior Data Manager</t>
  </si>
  <si>
    <t>Senior Medical office administrative assistant</t>
  </si>
  <si>
    <t>MOH HRH DATA</t>
  </si>
  <si>
    <t>Salary Scale</t>
  </si>
  <si>
    <t>Filled Male</t>
  </si>
  <si>
    <t>Filled Female</t>
  </si>
  <si>
    <t>Total Filled</t>
  </si>
  <si>
    <t>U1E</t>
  </si>
  <si>
    <t>U1EL</t>
  </si>
  <si>
    <t>U1EU</t>
  </si>
  <si>
    <t>U2(SC)</t>
  </si>
  <si>
    <t>U2L</t>
  </si>
  <si>
    <t>U2U</t>
  </si>
  <si>
    <t>U3(SC)</t>
  </si>
  <si>
    <t>U3L</t>
  </si>
  <si>
    <t>U3U</t>
  </si>
  <si>
    <t>U4(SC)</t>
  </si>
  <si>
    <t>U4L</t>
  </si>
  <si>
    <t>U4U</t>
  </si>
  <si>
    <t>U5(SC)</t>
  </si>
  <si>
    <t>U5L</t>
  </si>
  <si>
    <t>U5U</t>
  </si>
  <si>
    <t>U6L</t>
  </si>
  <si>
    <t>U6U</t>
  </si>
  <si>
    <t>U7L</t>
  </si>
  <si>
    <t>U7U</t>
  </si>
  <si>
    <t>U8L</t>
  </si>
  <si>
    <t>U8U</t>
  </si>
  <si>
    <t>UNL</t>
  </si>
  <si>
    <t>Specialist</t>
  </si>
  <si>
    <t>Community health</t>
  </si>
  <si>
    <t>Male</t>
  </si>
  <si>
    <t>Female</t>
  </si>
  <si>
    <t>TOTAL</t>
  </si>
  <si>
    <t>MALE</t>
  </si>
  <si>
    <t>FEMALE</t>
  </si>
  <si>
    <t>Concatenate type of service and cadre for index matching</t>
  </si>
  <si>
    <t>to be filled</t>
  </si>
  <si>
    <r>
      <t xml:space="preserve">This tab provides a list of 58 services which were not included in the Malawi Workforce Optimization study.
</t>
    </r>
    <r>
      <rPr>
        <b/>
        <sz val="11"/>
        <color theme="1"/>
        <rFont val="Calibri"/>
        <family val="2"/>
        <scheme val="minor"/>
      </rPr>
      <t xml:space="preserve">Instruction -&gt; </t>
    </r>
    <r>
      <rPr>
        <sz val="12"/>
        <color theme="1"/>
        <rFont val="Calibri"/>
        <family val="2"/>
        <scheme val="minor"/>
      </rPr>
      <t xml:space="preserve">Using one of the following methods, please provide information on  the number of minutes of patient facing time required by different health worker cadres listed in column D and the % of cases with whom the specific health worker cadre is expected to come in contact: 
1. Use rows 6 and 7 to fill in one of the 49 interventions from the "Data Entry 1 - Validation" tab whose health worker requirement would resemble most closely the need for the intervention specified in row 5. This can be done using dropdown menus provided. Rows 9-58 will fill in automatically based on your selection. 
2. In row 6, choose "Other - manual entry" using the dropdown menu and manually population the data in the relevant column (rowns 9-58)
</t>
    </r>
    <r>
      <rPr>
        <b/>
        <sz val="11"/>
        <color rgb="FFC00000"/>
        <rFont val="Calibri"/>
        <family val="2"/>
        <scheme val="minor"/>
      </rPr>
      <t>(Note that once the formula in rows 9-58 have been overwritten with data, the first option will no longer work)</t>
    </r>
  </si>
  <si>
    <t xml:space="preserve">this ix not case based. Estimated at 50 percent for all cases </t>
  </si>
  <si>
    <t xml:space="preserve">these were difficult for the team to estimate. They are rare and not commonly encountered in the routine care experiences.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</si>
  <si>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</si>
  <si>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</si>
  <si>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</si>
  <si>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</si>
  <si>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</si>
  <si>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</si>
  <si>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</si>
  <si>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</si>
  <si>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</si>
  <si>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</si>
  <si>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</si>
  <si>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</si>
  <si>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</si>
  <si>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</si>
  <si>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</si>
  <si>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</si>
  <si>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</si>
  <si>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</si>
  <si>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</si>
  <si>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</si>
  <si>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</si>
  <si>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</si>
  <si>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</si>
  <si>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</si>
  <si>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</si>
  <si>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</si>
  <si>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</si>
  <si>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</si>
  <si>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</si>
  <si>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</si>
  <si>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</si>
  <si>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</si>
  <si>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</si>
  <si>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</si>
  <si>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</si>
  <si>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</si>
  <si>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</si>
  <si>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</si>
  <si>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</si>
  <si>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</si>
  <si>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</si>
  <si>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</si>
  <si>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</si>
  <si>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</si>
  <si>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</si>
  <si>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</si>
  <si>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</si>
  <si>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</si>
  <si>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</si>
  <si>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</si>
  <si>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</si>
  <si>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</si>
  <si>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</si>
  <si>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</si>
  <si>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</si>
  <si>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</si>
  <si>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</si>
  <si>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</si>
  <si>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General service category (based on previous tab)</t>
  </si>
  <si>
    <t>Cadre</t>
  </si>
  <si>
    <t>Specific service category (based on previous tab)</t>
  </si>
  <si>
    <t>Number of minutes per case</t>
  </si>
  <si>
    <t>% of cases expected to be serviced by cadre</t>
  </si>
  <si>
    <t>New1</t>
  </si>
  <si>
    <t>New Cadre 1</t>
  </si>
  <si>
    <t>New2</t>
  </si>
  <si>
    <t>New Cadre 2</t>
  </si>
  <si>
    <t>New3</t>
  </si>
  <si>
    <t>New Cadre 3</t>
  </si>
  <si>
    <t>New4</t>
  </si>
  <si>
    <t>New Cadre 4</t>
  </si>
  <si>
    <t>New5</t>
  </si>
  <si>
    <t>New Cadre 5</t>
  </si>
  <si>
    <t>Code -&gt;</t>
  </si>
  <si>
    <t>Cadre code</t>
  </si>
  <si>
    <t>Total Available Non-Admin Minutes per Year - pregnant female</t>
  </si>
  <si>
    <t>Minutes available per year</t>
  </si>
  <si>
    <t>348</t>
  </si>
  <si>
    <t>Malaria vaccine</t>
  </si>
  <si>
    <t>349</t>
  </si>
  <si>
    <t>Oral cholera vaccine</t>
  </si>
  <si>
    <t>Since hardly any pharmacist time is needed to dispense drugs for the purpose of mass drug administration, this has been entered as 0</t>
  </si>
  <si>
    <t>Since hardly any pharmacist time is needed to dispense drugs for the purpose of mass distribution, this has been entered as 0</t>
  </si>
  <si>
    <t>HR needs estimated based on EPI, since only very little nurse and pharmacist time is required</t>
  </si>
  <si>
    <t>Based on the OHT Manual - Clinic community level: Follow-up every 1-2 weeks, 10 minutes by nurse or CHW over 2 months (assumed that only nutrition staff is needed)</t>
  </si>
  <si>
    <t xml:space="preserve">Based on the OHT Manual - Monthly visits for weighing and counselling (growth monitoring and promotion). 15 minutes for first visit and then minimum 5
minutes of a nurse, community health worker or nutrition staff after that until end of MAM treatment (91 days) </t>
  </si>
  <si>
    <t xml:space="preserve">Based on the OHT Manual - "Personnel time for management of SAM is higher in hospital than in community. Time should also be allowed to counsel mothers
and families.
Hospitalized treatment: Nurse 1 hour per day, Medical doctor: 30-60 min per case per day during stabilisation, Assistant: 1 hour
per day (Sphere handbook recommends 1 assistant per 10 children)" (7-10 days of treatment) Note that nurse time would have been a minimum of 7 days X 60 mins = 420 mins but this was changed to 137+34 mins based on the nurse time required for major surgeries. </t>
  </si>
  <si>
    <t>Improve road safety (roadside breath-testing)</t>
  </si>
  <si>
    <t xml:space="preserve">From the CE paper (Gaziano et al., 2014) - Each CHW will be responsible for visiting each of their patients twice per year (approx. 245 working days) in order to monitor their blood pressure and treatment adherence, teach about healthy lifestyle choices and encourage follow-up visits with a doctor if necessary (which might require visiting the nearest district hospital). Assuming approximately 6 visits a day, each visit wold be approximately 60 minutes long. Here I have entered 30 minutes per visit (of nurse's time) assuming the intervention is delivered in-facility in this format and that there is no travel time. </t>
  </si>
  <si>
    <t>346</t>
  </si>
  <si>
    <t>Prenatal distribution of misoprostol (for PPH prevention)</t>
  </si>
  <si>
    <t>347</t>
  </si>
  <si>
    <t>Multiple micronutrient supplements for pregnant women</t>
  </si>
  <si>
    <t>Assumed to be delivered during basic ANC, takes 1 additional minute of a nurse's time (same as Tetanus toxoid vaccination)</t>
  </si>
  <si>
    <t>6 months of daily iron-containing MNPs assumed to be delivered during one visit</t>
  </si>
  <si>
    <t>Based on WFOM - Growth Monitoring + added the counselling time based on WFOM (Intervention: "TBNew")</t>
  </si>
  <si>
    <t>Intervention is described as - "Brief advice on alcohol use in primary care including education and psychosocial counselling (30% coverage)" - mapped to mental health clinic visit from WFOM, plus Outpatient OPD visit time added to medical staff and nursing staff</t>
  </si>
  <si>
    <t>Depression</t>
  </si>
  <si>
    <t>Epilepsy</t>
  </si>
  <si>
    <t>Schizophrenia</t>
  </si>
  <si>
    <t>Bipolar disorder</t>
  </si>
  <si>
    <t>Mental health visit</t>
  </si>
  <si>
    <t>General OPD</t>
  </si>
  <si>
    <t>Inpatient visit (days)</t>
  </si>
  <si>
    <t>Monitoring visits (map to STI)</t>
  </si>
  <si>
    <t>See "mental health interventions tab" for assumptions used</t>
  </si>
  <si>
    <t>Assumed to be the same as epilepsy</t>
  </si>
  <si>
    <t>-</t>
  </si>
  <si>
    <t>(Chisholm and Saxena 2012) – see details below</t>
  </si>
  <si>
    <t>Assumed to require the same number of mental health clinic visits as depression</t>
  </si>
  <si>
    <t>Assume 4 visits</t>
  </si>
  <si>
    <t>Number of expected visits</t>
  </si>
  <si>
    <t>350</t>
  </si>
  <si>
    <t>351</t>
  </si>
  <si>
    <t>352</t>
  </si>
  <si>
    <t>353</t>
  </si>
  <si>
    <t>354</t>
  </si>
  <si>
    <t>Minimal DOTS (smear positive cases)</t>
  </si>
  <si>
    <t>Full DOTS (smear negative and extrapulmonary cases)</t>
  </si>
  <si>
    <t>Full combination DOTS  (MDR cases)</t>
  </si>
  <si>
    <t>(40 visits for smear positive cases, 28 for smear negative, 450 for MDR)</t>
  </si>
  <si>
    <t>confirm number of visits</t>
  </si>
  <si>
    <t>custom</t>
  </si>
  <si>
    <t>confirm HR time</t>
  </si>
  <si>
    <t>2 visits (1 follow up after 6 weeks) - assume that IUD takes twice the amount of time needed for implant (300) - hence 3 visits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</si>
</sst>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0_);_(* \(#,##0.00\);_(* &quot;-&quot;??_);_(@_)"/>
    <numFmt numFmtId="166" formatCode="0.0"/>
    <numFmt numFmtId="167" formatCode="0.0%"/>
    <numFmt numFmtId="168" formatCode="_(* #,##0_);_(* \(#,##0\);_(* &quot;-&quot;??_);_(@_)"/>
  </numFmts>
  <fonts count="52">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sz val="12"/>
      <color rgb="FFFF0000"/>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0"/>
      <name val="Verdana"/>
      <family val="2"/>
    </font>
    <font>
      <b/>
      <sz val="10"/>
      <color theme="0"/>
      <name val="Calibri"/>
      <family val="2"/>
      <scheme val="minor"/>
    </font>
    <font>
      <b/>
      <sz val="10"/>
      <name val="Calibri"/>
      <family val="2"/>
      <scheme val="minor"/>
    </font>
    <font>
      <sz val="9"/>
      <color theme="1"/>
      <name val="Calibri"/>
      <family val="2"/>
      <scheme val="minor"/>
    </font>
    <font>
      <b/>
      <sz val="10"/>
      <color theme="9" tint="-0.249977111117893"/>
      <name val="Calibri"/>
      <family val="2"/>
      <scheme val="minor"/>
    </font>
    <font>
      <b/>
      <sz val="10"/>
      <color theme="1"/>
      <name val="Calibri"/>
      <family val="2"/>
      <scheme val="minor"/>
    </font>
    <font>
      <sz val="10"/>
      <color theme="1"/>
      <name val="Calibri"/>
      <family val="2"/>
      <scheme val="minor"/>
    </font>
    <font>
      <sz val="10"/>
      <name val="Calibri"/>
      <family val="2"/>
      <scheme val="minor"/>
    </font>
    <font>
      <sz val="10"/>
      <color theme="0" tint="-0.249977111117893"/>
      <name val="Calibri"/>
      <family val="2"/>
      <scheme val="minor"/>
    </font>
    <font>
      <i/>
      <sz val="10"/>
      <color theme="1"/>
      <name val="Calibri"/>
      <family val="2"/>
      <scheme val="minor"/>
    </font>
    <font>
      <i/>
      <sz val="10"/>
      <name val="Calibri"/>
      <family val="2"/>
      <scheme val="minor"/>
    </font>
    <font>
      <sz val="10"/>
      <color theme="0"/>
      <name val="Calibri"/>
      <family val="2"/>
      <scheme val="minor"/>
    </font>
    <font>
      <u/>
      <sz val="10"/>
      <name val="Calibri"/>
      <family val="2"/>
      <scheme val="minor"/>
    </font>
    <font>
      <b/>
      <i/>
      <sz val="10"/>
      <name val="Calibri"/>
      <family val="2"/>
      <scheme val="minor"/>
    </font>
    <font>
      <b/>
      <i/>
      <sz val="10"/>
      <color rgb="FFFF0000"/>
      <name val="Calibri"/>
      <family val="2"/>
      <scheme val="minor"/>
    </font>
    <font>
      <b/>
      <sz val="9"/>
      <color indexed="81"/>
      <name val="Tahoma"/>
      <family val="2"/>
    </font>
    <font>
      <sz val="9"/>
      <color indexed="81"/>
      <name val="Tahoma"/>
      <family val="2"/>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name val="Arial"/>
      <family val="2"/>
    </font>
    <font>
      <b/>
      <sz val="9"/>
      <color rgb="FF000000"/>
      <name val="Tahoma"/>
      <family val="2"/>
    </font>
    <font>
      <sz val="9"/>
      <color rgb="FF000000"/>
      <name val="Tahoma"/>
      <family val="2"/>
    </font>
    <font>
      <b/>
      <sz val="10"/>
      <color rgb="FFFF0000"/>
      <name val="Calibri"/>
      <family val="2"/>
      <scheme val="minor"/>
    </font>
    <font>
      <b/>
      <sz val="12"/>
      <color rgb="FFFF0000"/>
      <name val="Calibri (Body)"/>
    </font>
    <font>
      <sz val="12"/>
      <color theme="1"/>
      <name val="Calibri (Body)"/>
    </font>
    <font>
      <b/>
      <i/>
      <sz val="11"/>
      <color rgb="FFFF0000"/>
      <name val="Calibri (Body)"/>
    </font>
    <font>
      <b/>
      <sz val="9"/>
      <color theme="1"/>
      <name val="Calibri"/>
      <family val="2"/>
      <scheme val="minor"/>
    </font>
    <font>
      <i/>
      <sz val="9"/>
      <color theme="1"/>
      <name val="Calibri"/>
      <family val="2"/>
      <scheme val="minor"/>
    </font>
    <font>
      <b/>
      <sz val="18"/>
      <color theme="1"/>
      <name val="Calibri"/>
      <family val="2"/>
      <scheme val="minor"/>
    </font>
    <font>
      <sz val="10"/>
      <color rgb="FF0070C0"/>
      <name val="Calibri"/>
      <family val="2"/>
      <scheme val="minor"/>
    </font>
    <font>
      <sz val="12"/>
      <color rgb="FF000000"/>
      <name val="Calibri"/>
      <family val="2"/>
      <scheme val="minor"/>
    </font>
    <font>
      <b/>
      <sz val="14"/>
      <color theme="1"/>
      <name val="Times New Roman"/>
      <family val="1"/>
    </font>
    <font>
      <sz val="14"/>
      <color theme="1"/>
      <name val="Calibri"/>
      <family val="2"/>
      <scheme val="minor"/>
    </font>
    <font>
      <b/>
      <sz val="12"/>
      <color theme="1"/>
      <name val="Calibri"/>
      <family val="2"/>
    </font>
    <font>
      <b/>
      <sz val="11"/>
      <color theme="0"/>
      <name val="Calibri"/>
      <family val="2"/>
      <scheme val="minor"/>
    </font>
    <font>
      <sz val="10"/>
      <color theme="1"/>
      <name val="Calibri Light"/>
      <family val="2"/>
    </font>
    <font>
      <b/>
      <sz val="9"/>
      <color theme="1"/>
      <name val="Arial Rounded MT Bold"/>
      <family val="2"/>
    </font>
    <font>
      <b/>
      <sz val="11"/>
      <name val="Calibri"/>
      <family val="2"/>
      <scheme val="minor"/>
    </font>
    <font>
      <b/>
      <sz val="11"/>
      <color rgb="FFC00000"/>
      <name val="Calibri"/>
      <family val="2"/>
      <scheme val="minor"/>
    </font>
    <font>
      <sz val="11"/>
      <color rgb="FF000000"/>
      <name val="Calibri"/>
      <family val="2"/>
      <scheme val="minor"/>
    </font>
  </fonts>
  <fills count="37">
    <fill>
      <patternFill patternType="none"/>
    </fill>
    <fill>
      <patternFill patternType="gray125"/>
    </fill>
    <fill>
      <patternFill patternType="solid">
        <fgColor theme="3" tint="-0.49998474074526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0"/>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3" tint="-0.249977111117893"/>
        <bgColor indexed="64"/>
      </patternFill>
    </fill>
    <fill>
      <patternFill patternType="solid">
        <fgColor theme="9"/>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rgb="FF8FC7FF"/>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rgb="FFFF99FF"/>
        <bgColor indexed="64"/>
      </patternFill>
    </fill>
    <fill>
      <patternFill patternType="solid">
        <fgColor rgb="FFA3FFC2"/>
        <bgColor indexed="64"/>
      </patternFill>
    </fill>
    <fill>
      <patternFill patternType="solid">
        <fgColor theme="1"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D0CECE"/>
        <bgColor rgb="FF000000"/>
      </patternFill>
    </fill>
    <fill>
      <patternFill patternType="solid">
        <fgColor theme="2" tint="-9.9978637043366805E-2"/>
        <bgColor rgb="FF000000"/>
      </patternFill>
    </fill>
    <fill>
      <patternFill patternType="solid">
        <fgColor rgb="FFFFFF00"/>
        <bgColor indexed="64"/>
      </patternFill>
    </fill>
    <fill>
      <patternFill patternType="solid">
        <fgColor theme="1"/>
        <bgColor indexed="64"/>
      </patternFill>
    </fill>
    <fill>
      <patternFill patternType="solid">
        <fgColor theme="1" tint="0.34998626667073579"/>
        <bgColor indexed="64"/>
      </patternFill>
    </fill>
    <fill>
      <patternFill patternType="solid">
        <fgColor rgb="FFFFFFA3"/>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theme="0" tint="-0.499984740745262"/>
      </left>
      <right style="thin">
        <color theme="0" tint="-0.499984740745262"/>
      </right>
      <top/>
      <bottom style="thin">
        <color theme="0" tint="-0.499984740745262"/>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indexed="64"/>
      </right>
      <top style="thin">
        <color theme="0" tint="-0.499984740745262"/>
      </top>
      <bottom style="thin">
        <color theme="0" tint="-0.499984740745262"/>
      </bottom>
      <diagonal/>
    </border>
    <border>
      <left style="thin">
        <color auto="1"/>
      </left>
      <right/>
      <top style="thin">
        <color auto="1"/>
      </top>
      <bottom/>
      <diagonal/>
    </border>
    <border>
      <left/>
      <right style="thin">
        <color auto="1"/>
      </right>
      <top style="thin">
        <color auto="1"/>
      </top>
      <bottom/>
      <diagonal/>
    </border>
    <border>
      <left style="medium">
        <color indexed="64"/>
      </left>
      <right/>
      <top/>
      <bottom style="medium">
        <color indexed="64"/>
      </bottom>
      <diagonal/>
    </border>
    <border>
      <left/>
      <right/>
      <top/>
      <bottom style="medium">
        <color indexed="64"/>
      </bottom>
      <diagonal/>
    </border>
    <border>
      <left style="thin">
        <color theme="0" tint="-0.499984740745262"/>
      </left>
      <right style="thin">
        <color theme="0" tint="-0.499984740745262"/>
      </right>
      <top style="thin">
        <color theme="0" tint="-0.499984740745262"/>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style="medium">
        <color indexed="64"/>
      </right>
      <top style="thin">
        <color theme="0" tint="-0.499984740745262"/>
      </top>
      <bottom style="thin">
        <color theme="0" tint="-0.499984740745262"/>
      </bottom>
      <diagonal/>
    </border>
    <border>
      <left style="thin">
        <color theme="0" tint="-0.499984740745262"/>
      </left>
      <right style="medium">
        <color indexed="64"/>
      </right>
      <top style="thin">
        <color theme="0" tint="-0.499984740745262"/>
      </top>
      <bottom/>
      <diagonal/>
    </border>
    <border>
      <left style="medium">
        <color indexed="64"/>
      </left>
      <right style="thin">
        <color theme="0" tint="-0.499984740745262"/>
      </right>
      <top style="thin">
        <color theme="0" tint="-0.499984740745262"/>
      </top>
      <bottom style="medium">
        <color indexed="64"/>
      </bottom>
      <diagonal/>
    </border>
    <border>
      <left style="thin">
        <color theme="0" tint="-0.499984740745262"/>
      </left>
      <right/>
      <top style="thin">
        <color theme="0" tint="-0.499984740745262"/>
      </top>
      <bottom style="medium">
        <color indexed="64"/>
      </bottom>
      <diagonal/>
    </border>
    <border>
      <left/>
      <right style="thin">
        <color theme="0" tint="-0.499984740745262"/>
      </right>
      <top style="thin">
        <color theme="0" tint="-0.499984740745262"/>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9">
    <xf numFmtId="0" fontId="0" fillId="0" borderId="0"/>
    <xf numFmtId="9" fontId="3" fillId="0" borderId="0" applyFont="0" applyFill="0" applyBorder="0" applyAlignment="0" applyProtection="0"/>
    <xf numFmtId="0" fontId="7" fillId="0" borderId="0"/>
    <xf numFmtId="0" fontId="9" fillId="0" borderId="0"/>
    <xf numFmtId="9" fontId="7" fillId="0" borderId="0" applyFont="0" applyFill="0" applyBorder="0" applyAlignment="0" applyProtection="0"/>
    <xf numFmtId="0" fontId="7" fillId="0" borderId="0"/>
    <xf numFmtId="165" fontId="3" fillId="0" borderId="0" applyFont="0" applyFill="0" applyBorder="0" applyAlignment="0" applyProtection="0"/>
    <xf numFmtId="164" fontId="3" fillId="0" borderId="0" applyFont="0" applyFill="0" applyBorder="0" applyAlignment="0" applyProtection="0"/>
    <xf numFmtId="0" fontId="2" fillId="0" borderId="0"/>
  </cellStyleXfs>
  <cellXfs count="396">
    <xf numFmtId="0" fontId="0" fillId="0" borderId="0" xfId="0"/>
    <xf numFmtId="0" fontId="8" fillId="0" borderId="0" xfId="2" applyFont="1"/>
    <xf numFmtId="0" fontId="7" fillId="0" borderId="0" xfId="2" applyAlignment="1">
      <alignment horizontal="left"/>
    </xf>
    <xf numFmtId="0" fontId="7" fillId="0" borderId="0" xfId="2"/>
    <xf numFmtId="0" fontId="10" fillId="2" borderId="1" xfId="3" applyFont="1" applyFill="1" applyBorder="1" applyAlignment="1">
      <alignment horizontal="center" wrapText="1"/>
    </xf>
    <xf numFmtId="0" fontId="11" fillId="3" borderId="1" xfId="3" applyFont="1" applyFill="1" applyBorder="1" applyAlignment="1">
      <alignment horizontal="left" vertical="center" wrapText="1"/>
    </xf>
    <xf numFmtId="0" fontId="11" fillId="4" borderId="1" xfId="3" applyFont="1" applyFill="1" applyBorder="1" applyAlignment="1">
      <alignment horizontal="left" vertical="center" wrapText="1"/>
    </xf>
    <xf numFmtId="0" fontId="11" fillId="5" borderId="1" xfId="3" applyFont="1" applyFill="1" applyBorder="1" applyAlignment="1">
      <alignment horizontal="left" vertical="center" wrapText="1"/>
    </xf>
    <xf numFmtId="0" fontId="11" fillId="6" borderId="1" xfId="3" applyFont="1" applyFill="1" applyBorder="1" applyAlignment="1">
      <alignment horizontal="left" vertical="center" wrapText="1"/>
    </xf>
    <xf numFmtId="0" fontId="11" fillId="7" borderId="1" xfId="3" applyFont="1" applyFill="1" applyBorder="1" applyAlignment="1">
      <alignment horizontal="left" vertical="center" wrapText="1"/>
    </xf>
    <xf numFmtId="0" fontId="11" fillId="8" borderId="1" xfId="3" applyFont="1" applyFill="1" applyBorder="1" applyAlignment="1">
      <alignment horizontal="left" vertical="center" wrapText="1"/>
    </xf>
    <xf numFmtId="0" fontId="11" fillId="9" borderId="1" xfId="3" applyFont="1" applyFill="1" applyBorder="1" applyAlignment="1">
      <alignment horizontal="left" vertical="center" wrapText="1"/>
    </xf>
    <xf numFmtId="0" fontId="11" fillId="10" borderId="1" xfId="3" applyFont="1" applyFill="1" applyBorder="1" applyAlignment="1">
      <alignment horizontal="left" vertical="center" wrapText="1"/>
    </xf>
    <xf numFmtId="0" fontId="11" fillId="11" borderId="1" xfId="3" applyFont="1" applyFill="1" applyBorder="1" applyAlignment="1">
      <alignment horizontal="left" vertical="center" wrapText="1"/>
    </xf>
    <xf numFmtId="0" fontId="7" fillId="0" borderId="3" xfId="2" applyBorder="1" applyAlignment="1">
      <alignment vertical="top" wrapText="1"/>
    </xf>
    <xf numFmtId="0" fontId="7" fillId="0" borderId="0" xfId="2" applyAlignment="1">
      <alignment vertical="top" wrapText="1"/>
    </xf>
    <xf numFmtId="0" fontId="12" fillId="0" borderId="0" xfId="2" applyFont="1" applyAlignment="1">
      <alignment vertical="top" wrapText="1"/>
    </xf>
    <xf numFmtId="0" fontId="10" fillId="2" borderId="1" xfId="3" applyFont="1" applyFill="1" applyBorder="1" applyAlignment="1">
      <alignment vertical="center" wrapText="1"/>
    </xf>
    <xf numFmtId="0" fontId="13" fillId="2" borderId="1" xfId="3" applyFont="1" applyFill="1" applyBorder="1" applyAlignment="1">
      <alignment wrapText="1"/>
    </xf>
    <xf numFmtId="0" fontId="11" fillId="3" borderId="1" xfId="3" applyFont="1" applyFill="1" applyBorder="1" applyAlignment="1">
      <alignment horizontal="center" vertical="center" wrapText="1"/>
    </xf>
    <xf numFmtId="0" fontId="11" fillId="4" borderId="1" xfId="3" applyFont="1" applyFill="1" applyBorder="1" applyAlignment="1">
      <alignment horizontal="center" vertical="center" wrapText="1"/>
    </xf>
    <xf numFmtId="0" fontId="11" fillId="5" borderId="1" xfId="3" applyFont="1" applyFill="1" applyBorder="1" applyAlignment="1">
      <alignment horizontal="center" vertical="center" wrapText="1"/>
    </xf>
    <xf numFmtId="0" fontId="11" fillId="6" borderId="1" xfId="3" applyFont="1" applyFill="1" applyBorder="1" applyAlignment="1">
      <alignment horizontal="center" vertical="center" wrapText="1"/>
    </xf>
    <xf numFmtId="0" fontId="11" fillId="7" borderId="1" xfId="3" applyFont="1" applyFill="1" applyBorder="1" applyAlignment="1">
      <alignment horizontal="center" vertical="center" wrapText="1"/>
    </xf>
    <xf numFmtId="0" fontId="11" fillId="8" borderId="1" xfId="3" applyFont="1" applyFill="1" applyBorder="1" applyAlignment="1">
      <alignment horizontal="center" vertical="center" wrapText="1"/>
    </xf>
    <xf numFmtId="0" fontId="11" fillId="9" borderId="1" xfId="3" applyFont="1" applyFill="1" applyBorder="1" applyAlignment="1">
      <alignment horizontal="center" vertical="center" wrapText="1"/>
    </xf>
    <xf numFmtId="0" fontId="11" fillId="10" borderId="1" xfId="3" applyFont="1" applyFill="1" applyBorder="1" applyAlignment="1">
      <alignment horizontal="center" vertical="center" wrapText="1"/>
    </xf>
    <xf numFmtId="0" fontId="11" fillId="11" borderId="1" xfId="3" applyFont="1" applyFill="1" applyBorder="1" applyAlignment="1">
      <alignment horizontal="center" vertical="center" wrapText="1"/>
    </xf>
    <xf numFmtId="0" fontId="7" fillId="0" borderId="0" xfId="2" applyAlignment="1">
      <alignment wrapText="1"/>
    </xf>
    <xf numFmtId="0" fontId="10" fillId="2" borderId="4" xfId="3" applyFont="1" applyFill="1" applyBorder="1" applyAlignment="1">
      <alignment horizontal="center" wrapText="1"/>
    </xf>
    <xf numFmtId="0" fontId="10" fillId="2" borderId="5" xfId="3" applyFont="1" applyFill="1" applyBorder="1" applyAlignment="1">
      <alignment horizontal="center" wrapText="1"/>
    </xf>
    <xf numFmtId="0" fontId="14" fillId="0" borderId="0" xfId="2" applyFont="1"/>
    <xf numFmtId="0" fontId="15" fillId="0" borderId="1" xfId="2" applyFont="1" applyBorder="1"/>
    <xf numFmtId="0" fontId="16" fillId="0" borderId="1" xfId="3" applyFont="1" applyBorder="1" applyAlignment="1">
      <alignment horizontal="center"/>
    </xf>
    <xf numFmtId="0" fontId="15" fillId="0" borderId="0" xfId="2" applyFont="1" applyAlignment="1">
      <alignment wrapText="1"/>
    </xf>
    <xf numFmtId="0" fontId="17" fillId="0" borderId="1" xfId="3" applyFont="1" applyBorder="1" applyAlignment="1">
      <alignment horizontal="center"/>
    </xf>
    <xf numFmtId="0" fontId="18" fillId="0" borderId="1" xfId="2" applyFont="1" applyBorder="1"/>
    <xf numFmtId="0" fontId="15" fillId="12" borderId="1" xfId="2" applyFont="1" applyFill="1" applyBorder="1"/>
    <xf numFmtId="0" fontId="7" fillId="12" borderId="1" xfId="2" applyFill="1" applyBorder="1"/>
    <xf numFmtId="0" fontId="15" fillId="0" borderId="0" xfId="2" applyFont="1"/>
    <xf numFmtId="3" fontId="11" fillId="0" borderId="0" xfId="3" applyNumberFormat="1" applyFont="1" applyAlignment="1">
      <alignment horizontal="right"/>
    </xf>
    <xf numFmtId="3" fontId="16" fillId="0" borderId="1" xfId="3" applyNumberFormat="1" applyFont="1" applyBorder="1" applyAlignment="1">
      <alignment horizontal="center"/>
    </xf>
    <xf numFmtId="3" fontId="19" fillId="0" borderId="0" xfId="3" applyNumberFormat="1" applyFont="1" applyAlignment="1">
      <alignment horizontal="left"/>
    </xf>
    <xf numFmtId="3" fontId="11" fillId="0" borderId="0" xfId="3" applyNumberFormat="1" applyFont="1"/>
    <xf numFmtId="3" fontId="11" fillId="0" borderId="0" xfId="3" applyNumberFormat="1" applyFont="1" applyAlignment="1">
      <alignment horizontal="center"/>
    </xf>
    <xf numFmtId="3" fontId="16" fillId="0" borderId="0" xfId="3" applyNumberFormat="1" applyFont="1" applyAlignment="1">
      <alignment horizontal="left"/>
    </xf>
    <xf numFmtId="3" fontId="11" fillId="0" borderId="0" xfId="3" applyNumberFormat="1" applyFont="1" applyAlignment="1">
      <alignment horizontal="left"/>
    </xf>
    <xf numFmtId="0" fontId="15" fillId="0" borderId="1" xfId="2" applyFont="1" applyBorder="1" applyAlignment="1">
      <alignment wrapText="1"/>
    </xf>
    <xf numFmtId="2" fontId="16" fillId="0" borderId="1" xfId="3" applyNumberFormat="1" applyFont="1" applyBorder="1" applyAlignment="1">
      <alignment horizontal="center"/>
    </xf>
    <xf numFmtId="2" fontId="16" fillId="0" borderId="0" xfId="3" applyNumberFormat="1" applyFont="1" applyAlignment="1">
      <alignment horizontal="center"/>
    </xf>
    <xf numFmtId="4" fontId="11" fillId="0" borderId="0" xfId="3" applyNumberFormat="1" applyFont="1"/>
    <xf numFmtId="4" fontId="11" fillId="0" borderId="0" xfId="3" applyNumberFormat="1" applyFont="1" applyAlignment="1">
      <alignment horizontal="center"/>
    </xf>
    <xf numFmtId="3" fontId="14" fillId="0" borderId="8" xfId="2" applyNumberFormat="1" applyFont="1" applyBorder="1"/>
    <xf numFmtId="3" fontId="14" fillId="0" borderId="9" xfId="2" applyNumberFormat="1" applyFont="1" applyBorder="1"/>
    <xf numFmtId="3" fontId="16" fillId="0" borderId="8" xfId="3" applyNumberFormat="1" applyFont="1" applyBorder="1"/>
    <xf numFmtId="3" fontId="14" fillId="0" borderId="1" xfId="2" applyNumberFormat="1" applyFont="1" applyBorder="1"/>
    <xf numFmtId="3" fontId="15" fillId="0" borderId="1" xfId="2" applyNumberFormat="1" applyFont="1" applyBorder="1"/>
    <xf numFmtId="3" fontId="15" fillId="0" borderId="0" xfId="2" applyNumberFormat="1" applyFont="1"/>
    <xf numFmtId="0" fontId="15" fillId="15" borderId="0" xfId="2" applyFont="1" applyFill="1"/>
    <xf numFmtId="0" fontId="15" fillId="15" borderId="0" xfId="2" applyFont="1" applyFill="1" applyAlignment="1">
      <alignment horizontal="right"/>
    </xf>
    <xf numFmtId="166" fontId="16" fillId="15" borderId="0" xfId="3" applyNumberFormat="1" applyFont="1" applyFill="1" applyAlignment="1">
      <alignment horizontal="center"/>
    </xf>
    <xf numFmtId="0" fontId="16" fillId="0" borderId="0" xfId="3" applyFont="1"/>
    <xf numFmtId="0" fontId="16" fillId="0" borderId="0" xfId="3" applyFont="1" applyAlignment="1">
      <alignment horizontal="center"/>
    </xf>
    <xf numFmtId="0" fontId="20" fillId="2" borderId="11" xfId="3" applyFont="1" applyFill="1" applyBorder="1" applyAlignment="1">
      <alignment wrapText="1"/>
    </xf>
    <xf numFmtId="0" fontId="10" fillId="2" borderId="11" xfId="3" applyFont="1" applyFill="1" applyBorder="1" applyAlignment="1">
      <alignment horizontal="center" wrapText="1"/>
    </xf>
    <xf numFmtId="0" fontId="10" fillId="2" borderId="12" xfId="3" applyFont="1" applyFill="1" applyBorder="1" applyAlignment="1">
      <alignment horizontal="center" wrapText="1"/>
    </xf>
    <xf numFmtId="0" fontId="16" fillId="0" borderId="0" xfId="3" applyFont="1" applyAlignment="1">
      <alignment horizontal="center" wrapText="1"/>
    </xf>
    <xf numFmtId="0" fontId="21" fillId="0" borderId="0" xfId="3" applyFont="1" applyAlignment="1">
      <alignment horizontal="left" wrapText="1"/>
    </xf>
    <xf numFmtId="3" fontId="16" fillId="0" borderId="1" xfId="3" applyNumberFormat="1" applyFont="1" applyBorder="1" applyAlignment="1">
      <alignment horizontal="right"/>
    </xf>
    <xf numFmtId="0" fontId="15" fillId="0" borderId="1" xfId="2" applyFont="1" applyBorder="1" applyAlignment="1">
      <alignment horizontal="left" wrapText="1"/>
    </xf>
    <xf numFmtId="9" fontId="16" fillId="0" borderId="14" xfId="3" applyNumberFormat="1" applyFont="1" applyBorder="1" applyAlignment="1">
      <alignment horizontal="center"/>
    </xf>
    <xf numFmtId="167" fontId="16" fillId="0" borderId="15" xfId="3" applyNumberFormat="1" applyFont="1" applyBorder="1" applyAlignment="1">
      <alignment horizontal="center" vertical="top" wrapText="1"/>
    </xf>
    <xf numFmtId="9" fontId="16" fillId="0" borderId="0" xfId="4" applyFont="1" applyFill="1" applyAlignment="1">
      <alignment horizontal="center"/>
    </xf>
    <xf numFmtId="9" fontId="16" fillId="0" borderId="0" xfId="4" applyFont="1" applyFill="1" applyAlignment="1">
      <alignment horizontal="left"/>
    </xf>
    <xf numFmtId="0" fontId="16" fillId="0" borderId="0" xfId="3" applyFont="1" applyAlignment="1">
      <alignment horizontal="left"/>
    </xf>
    <xf numFmtId="2" fontId="16" fillId="0" borderId="2" xfId="3" applyNumberFormat="1" applyFont="1" applyBorder="1" applyAlignment="1">
      <alignment horizontal="center"/>
    </xf>
    <xf numFmtId="2" fontId="16" fillId="0" borderId="3" xfId="3" applyNumberFormat="1" applyFont="1" applyBorder="1" applyAlignment="1">
      <alignment horizontal="center"/>
    </xf>
    <xf numFmtId="0" fontId="7" fillId="0" borderId="3" xfId="2" applyBorder="1"/>
    <xf numFmtId="0" fontId="10" fillId="2" borderId="1" xfId="3" applyFont="1" applyFill="1" applyBorder="1" applyAlignment="1">
      <alignment wrapText="1"/>
    </xf>
    <xf numFmtId="0" fontId="16" fillId="0" borderId="19" xfId="3" applyFont="1" applyBorder="1"/>
    <xf numFmtId="9" fontId="16" fillId="0" borderId="20" xfId="3" applyNumberFormat="1" applyFont="1" applyBorder="1" applyAlignment="1">
      <alignment horizontal="center"/>
    </xf>
    <xf numFmtId="167" fontId="16" fillId="0" borderId="21" xfId="3" applyNumberFormat="1" applyFont="1" applyBorder="1" applyAlignment="1">
      <alignment horizontal="center" vertical="top" wrapText="1"/>
    </xf>
    <xf numFmtId="3" fontId="16" fillId="0" borderId="1" xfId="3" applyNumberFormat="1" applyFont="1" applyBorder="1" applyAlignment="1">
      <alignment horizontal="left"/>
    </xf>
    <xf numFmtId="3" fontId="11" fillId="0" borderId="1" xfId="3" applyNumberFormat="1" applyFont="1" applyBorder="1" applyAlignment="1">
      <alignment horizontal="right"/>
    </xf>
    <xf numFmtId="10" fontId="11" fillId="0" borderId="1" xfId="3" applyNumberFormat="1" applyFont="1" applyBorder="1" applyAlignment="1">
      <alignment horizontal="center"/>
    </xf>
    <xf numFmtId="1" fontId="16" fillId="0" borderId="1" xfId="3" applyNumberFormat="1" applyFont="1" applyBorder="1" applyAlignment="1">
      <alignment horizontal="center" vertical="top" wrapText="1"/>
    </xf>
    <xf numFmtId="167" fontId="11" fillId="0" borderId="1" xfId="3" applyNumberFormat="1" applyFont="1" applyBorder="1" applyAlignment="1">
      <alignment horizontal="center" vertical="top" wrapText="1"/>
    </xf>
    <xf numFmtId="167" fontId="16" fillId="0" borderId="0" xfId="3" applyNumberFormat="1" applyFont="1" applyAlignment="1">
      <alignment horizontal="left" vertical="top" wrapText="1"/>
    </xf>
    <xf numFmtId="167" fontId="16" fillId="0" borderId="0" xfId="3" applyNumberFormat="1" applyFont="1" applyAlignment="1">
      <alignment horizontal="center" vertical="top" wrapText="1"/>
    </xf>
    <xf numFmtId="9" fontId="16" fillId="0" borderId="0" xfId="4" applyFont="1" applyFill="1" applyBorder="1" applyAlignment="1">
      <alignment horizontal="center" vertical="top" wrapText="1"/>
    </xf>
    <xf numFmtId="0" fontId="22" fillId="0" borderId="8" xfId="3" applyFont="1" applyBorder="1" applyAlignment="1">
      <alignment horizontal="left"/>
    </xf>
    <xf numFmtId="0" fontId="15" fillId="0" borderId="22" xfId="2" applyFont="1" applyBorder="1" applyAlignment="1">
      <alignment horizontal="left"/>
    </xf>
    <xf numFmtId="0" fontId="15" fillId="0" borderId="9" xfId="2" applyFont="1" applyBorder="1" applyAlignment="1">
      <alignment horizontal="left"/>
    </xf>
    <xf numFmtId="0" fontId="15" fillId="0" borderId="0" xfId="2" applyFont="1" applyAlignment="1">
      <alignment horizontal="left"/>
    </xf>
    <xf numFmtId="0" fontId="15" fillId="0" borderId="6" xfId="2" applyFont="1" applyBorder="1" applyAlignment="1">
      <alignment horizontal="left"/>
    </xf>
    <xf numFmtId="0" fontId="23" fillId="0" borderId="0" xfId="3" applyFont="1"/>
    <xf numFmtId="0" fontId="11" fillId="0" borderId="0" xfId="3" applyFont="1" applyAlignment="1">
      <alignment horizontal="right"/>
    </xf>
    <xf numFmtId="0" fontId="11" fillId="0" borderId="0" xfId="3" applyFont="1"/>
    <xf numFmtId="0" fontId="10" fillId="16" borderId="8" xfId="3" applyFont="1" applyFill="1" applyBorder="1" applyAlignment="1">
      <alignment horizontal="right" vertical="center" wrapText="1"/>
    </xf>
    <xf numFmtId="0" fontId="10" fillId="13" borderId="24" xfId="3" applyFont="1" applyFill="1" applyBorder="1" applyAlignment="1">
      <alignment vertical="center" wrapText="1"/>
    </xf>
    <xf numFmtId="3" fontId="11" fillId="0" borderId="8" xfId="2" applyNumberFormat="1" applyFont="1" applyBorder="1" applyAlignment="1">
      <alignment horizontal="left" vertical="top"/>
    </xf>
    <xf numFmtId="3" fontId="11" fillId="0" borderId="25" xfId="2" applyNumberFormat="1" applyFont="1" applyBorder="1"/>
    <xf numFmtId="3" fontId="16" fillId="17" borderId="1" xfId="3" applyNumberFormat="1" applyFont="1" applyFill="1" applyBorder="1" applyAlignment="1">
      <alignment horizontal="center"/>
    </xf>
    <xf numFmtId="3" fontId="11" fillId="0" borderId="26" xfId="2" applyNumberFormat="1" applyFont="1" applyBorder="1"/>
    <xf numFmtId="3" fontId="16" fillId="17" borderId="27" xfId="3" applyNumberFormat="1" applyFont="1" applyFill="1" applyBorder="1" applyAlignment="1">
      <alignment horizontal="center"/>
    </xf>
    <xf numFmtId="0" fontId="4" fillId="18" borderId="1" xfId="0" applyFont="1" applyFill="1" applyBorder="1" applyAlignment="1">
      <alignment horizontal="center" vertical="center" wrapText="1"/>
    </xf>
    <xf numFmtId="0" fontId="26" fillId="0" borderId="1" xfId="0" applyFont="1" applyBorder="1" applyAlignment="1">
      <alignment vertical="center"/>
    </xf>
    <xf numFmtId="49" fontId="26" fillId="0" borderId="1" xfId="0" applyNumberFormat="1" applyFont="1" applyBorder="1" applyAlignment="1">
      <alignment vertical="center"/>
    </xf>
    <xf numFmtId="0" fontId="30" fillId="0" borderId="1" xfId="0" applyFont="1" applyBorder="1" applyAlignment="1">
      <alignment vertical="center"/>
    </xf>
    <xf numFmtId="0" fontId="7" fillId="0" borderId="0" xfId="2" applyAlignment="1">
      <alignment vertical="center" wrapText="1"/>
    </xf>
    <xf numFmtId="0" fontId="7" fillId="0" borderId="0" xfId="2" applyAlignment="1">
      <alignment horizontal="left" vertical="center" wrapText="1"/>
    </xf>
    <xf numFmtId="0" fontId="0" fillId="0" borderId="0" xfId="0" applyAlignment="1">
      <alignment vertical="center" wrapText="1"/>
    </xf>
    <xf numFmtId="0" fontId="6" fillId="20" borderId="0" xfId="0" applyFont="1" applyFill="1" applyAlignment="1">
      <alignment horizontal="center" vertical="center" wrapText="1"/>
    </xf>
    <xf numFmtId="0" fontId="27" fillId="0" borderId="1" xfId="0" applyFont="1" applyFill="1" applyBorder="1" applyAlignment="1">
      <alignment vertical="center"/>
    </xf>
    <xf numFmtId="0" fontId="28" fillId="0" borderId="1" xfId="0" applyFont="1" applyFill="1" applyBorder="1" applyAlignment="1">
      <alignment vertical="center"/>
    </xf>
    <xf numFmtId="0" fontId="29" fillId="0" borderId="1" xfId="0" applyFont="1" applyFill="1" applyBorder="1" applyAlignment="1">
      <alignment vertical="center"/>
    </xf>
    <xf numFmtId="0" fontId="27" fillId="0" borderId="1" xfId="5" applyFont="1" applyFill="1" applyBorder="1" applyAlignment="1">
      <alignment vertical="center"/>
    </xf>
    <xf numFmtId="0" fontId="30" fillId="0" borderId="1" xfId="0" applyFont="1" applyFill="1" applyBorder="1" applyAlignment="1">
      <alignment vertical="center"/>
    </xf>
    <xf numFmtId="0" fontId="28" fillId="0" borderId="1" xfId="0" applyFont="1" applyFill="1" applyBorder="1" applyAlignment="1">
      <alignment horizontal="left" vertical="center"/>
    </xf>
    <xf numFmtId="0" fontId="28" fillId="0" borderId="1" xfId="5" applyFont="1" applyFill="1" applyBorder="1" applyAlignment="1">
      <alignment vertical="center"/>
    </xf>
    <xf numFmtId="0" fontId="31" fillId="0" borderId="1" xfId="0" applyFont="1" applyFill="1" applyBorder="1" applyAlignment="1">
      <alignment horizontal="left" vertical="center"/>
    </xf>
    <xf numFmtId="0" fontId="10" fillId="2" borderId="29" xfId="3" applyFont="1" applyFill="1" applyBorder="1" applyAlignment="1">
      <alignment horizontal="center" wrapText="1"/>
    </xf>
    <xf numFmtId="0" fontId="0" fillId="0" borderId="1" xfId="0" applyBorder="1"/>
    <xf numFmtId="0" fontId="6" fillId="0" borderId="1" xfId="0" applyFont="1" applyFill="1" applyBorder="1" applyAlignment="1">
      <alignment vertical="center"/>
    </xf>
    <xf numFmtId="0" fontId="34" fillId="0" borderId="1" xfId="3" applyFont="1" applyBorder="1" applyAlignment="1">
      <alignment horizontal="center"/>
    </xf>
    <xf numFmtId="166" fontId="34" fillId="0" borderId="1" xfId="3" applyNumberFormat="1" applyFont="1" applyBorder="1" applyAlignment="1">
      <alignment horizontal="center"/>
    </xf>
    <xf numFmtId="166" fontId="34" fillId="0" borderId="7" xfId="3" applyNumberFormat="1" applyFont="1" applyFill="1" applyBorder="1" applyAlignment="1">
      <alignment horizontal="center"/>
    </xf>
    <xf numFmtId="166" fontId="34" fillId="14" borderId="7" xfId="3" applyNumberFormat="1" applyFont="1" applyFill="1" applyBorder="1" applyAlignment="1">
      <alignment horizontal="center"/>
    </xf>
    <xf numFmtId="166" fontId="34" fillId="6" borderId="7" xfId="3" applyNumberFormat="1" applyFont="1" applyFill="1" applyBorder="1" applyAlignment="1">
      <alignment horizontal="center"/>
    </xf>
    <xf numFmtId="0" fontId="0" fillId="21" borderId="1" xfId="2" applyFont="1" applyFill="1" applyBorder="1" applyAlignment="1">
      <alignment vertical="top" wrapText="1"/>
    </xf>
    <xf numFmtId="166" fontId="34" fillId="0" borderId="7" xfId="3" applyNumberFormat="1" applyFont="1" applyBorder="1" applyAlignment="1">
      <alignment horizontal="center"/>
    </xf>
    <xf numFmtId="3" fontId="34" fillId="0" borderId="1" xfId="3" applyNumberFormat="1" applyFont="1" applyBorder="1" applyAlignment="1">
      <alignment horizontal="center"/>
    </xf>
    <xf numFmtId="3" fontId="34" fillId="0" borderId="1" xfId="3" applyNumberFormat="1" applyFont="1" applyFill="1" applyBorder="1" applyAlignment="1">
      <alignment horizontal="center"/>
    </xf>
    <xf numFmtId="1" fontId="34" fillId="0" borderId="1" xfId="3" applyNumberFormat="1" applyFont="1" applyBorder="1" applyAlignment="1">
      <alignment horizontal="center"/>
    </xf>
    <xf numFmtId="167" fontId="34" fillId="0" borderId="1" xfId="1" applyNumberFormat="1" applyFont="1" applyBorder="1" applyAlignment="1">
      <alignment horizontal="center" vertical="top" wrapText="1"/>
    </xf>
    <xf numFmtId="167" fontId="34" fillId="0" borderId="1" xfId="1" applyNumberFormat="1" applyFont="1" applyBorder="1" applyAlignment="1">
      <alignment horizontal="center"/>
    </xf>
    <xf numFmtId="0" fontId="37" fillId="0" borderId="0" xfId="2" applyFont="1"/>
    <xf numFmtId="0" fontId="34" fillId="0" borderId="23" xfId="2" applyFont="1" applyBorder="1" applyAlignment="1">
      <alignment horizontal="left"/>
    </xf>
    <xf numFmtId="0" fontId="12" fillId="0" borderId="23" xfId="2" applyFont="1" applyBorder="1" applyAlignment="1">
      <alignment vertical="top"/>
    </xf>
    <xf numFmtId="0" fontId="15" fillId="0" borderId="0" xfId="2" applyFont="1" applyAlignment="1">
      <alignment vertical="center" wrapText="1"/>
    </xf>
    <xf numFmtId="0" fontId="12" fillId="0" borderId="0" xfId="2" applyFont="1" applyAlignment="1">
      <alignment vertical="top"/>
    </xf>
    <xf numFmtId="0" fontId="18" fillId="0" borderId="0" xfId="2" applyFont="1" applyAlignment="1">
      <alignment vertical="center" wrapText="1"/>
    </xf>
    <xf numFmtId="0" fontId="20" fillId="27" borderId="0" xfId="2" applyFont="1" applyFill="1" applyAlignment="1">
      <alignment vertical="center"/>
    </xf>
    <xf numFmtId="0" fontId="16" fillId="27" borderId="0" xfId="3" applyFont="1" applyFill="1" applyAlignment="1">
      <alignment vertical="center" wrapText="1"/>
    </xf>
    <xf numFmtId="0" fontId="16" fillId="28" borderId="10" xfId="3" applyFont="1" applyFill="1" applyBorder="1" applyAlignment="1">
      <alignment vertical="center" wrapText="1"/>
    </xf>
    <xf numFmtId="0" fontId="16" fillId="28" borderId="11" xfId="3" applyFont="1" applyFill="1" applyBorder="1" applyAlignment="1">
      <alignment vertical="center" wrapText="1"/>
    </xf>
    <xf numFmtId="0" fontId="16" fillId="28" borderId="12" xfId="3" applyFont="1" applyFill="1" applyBorder="1" applyAlignment="1">
      <alignment vertical="center" wrapText="1"/>
    </xf>
    <xf numFmtId="0" fontId="11" fillId="27" borderId="0" xfId="3" applyFont="1" applyFill="1" applyAlignment="1">
      <alignment vertical="center" wrapText="1"/>
    </xf>
    <xf numFmtId="0" fontId="11" fillId="28" borderId="13" xfId="3" applyFont="1" applyFill="1" applyBorder="1" applyAlignment="1">
      <alignment vertical="center" wrapText="1"/>
    </xf>
    <xf numFmtId="0" fontId="11" fillId="28" borderId="0" xfId="3" applyFont="1" applyFill="1" applyAlignment="1">
      <alignment vertical="center" wrapText="1"/>
    </xf>
    <xf numFmtId="0" fontId="11" fillId="28" borderId="34" xfId="3" applyFont="1" applyFill="1" applyBorder="1" applyAlignment="1">
      <alignment vertical="center" wrapText="1"/>
    </xf>
    <xf numFmtId="0" fontId="14" fillId="0" borderId="0" xfId="2" applyFont="1" applyAlignment="1">
      <alignment vertical="center" wrapText="1"/>
    </xf>
    <xf numFmtId="0" fontId="15" fillId="27" borderId="0" xfId="2" applyFont="1" applyFill="1" applyAlignment="1">
      <alignment vertical="center" wrapText="1"/>
    </xf>
    <xf numFmtId="1" fontId="18" fillId="0" borderId="13" xfId="2" applyNumberFormat="1" applyFont="1" applyBorder="1" applyAlignment="1">
      <alignment vertical="center" wrapText="1"/>
    </xf>
    <xf numFmtId="1" fontId="18" fillId="0" borderId="0" xfId="2" applyNumberFormat="1" applyFont="1" applyAlignment="1">
      <alignment vertical="center" wrapText="1"/>
    </xf>
    <xf numFmtId="1" fontId="18" fillId="0" borderId="34" xfId="2" applyNumberFormat="1" applyFont="1" applyBorder="1" applyAlignment="1">
      <alignment vertical="center" wrapText="1"/>
    </xf>
    <xf numFmtId="0" fontId="19" fillId="0" borderId="13" xfId="3" applyFont="1" applyBorder="1" applyAlignment="1">
      <alignment vertical="center" wrapText="1"/>
    </xf>
    <xf numFmtId="0" fontId="14" fillId="27" borderId="0" xfId="2" applyFont="1" applyFill="1" applyAlignment="1">
      <alignment vertical="center" wrapText="1"/>
    </xf>
    <xf numFmtId="1" fontId="14" fillId="0" borderId="18" xfId="2" applyNumberFormat="1" applyFont="1" applyBorder="1" applyAlignment="1">
      <alignment vertical="center" wrapText="1"/>
    </xf>
    <xf numFmtId="1" fontId="14" fillId="0" borderId="19" xfId="2" applyNumberFormat="1" applyFont="1" applyBorder="1" applyAlignment="1">
      <alignment vertical="center" wrapText="1"/>
    </xf>
    <xf numFmtId="1" fontId="14" fillId="0" borderId="33" xfId="2" applyNumberFormat="1" applyFont="1" applyBorder="1" applyAlignment="1">
      <alignment vertical="center" wrapText="1"/>
    </xf>
    <xf numFmtId="0" fontId="14" fillId="0" borderId="13" xfId="2" applyFont="1" applyBorder="1" applyAlignment="1">
      <alignment wrapText="1"/>
    </xf>
    <xf numFmtId="0" fontId="10" fillId="27" borderId="0" xfId="2" applyFont="1" applyFill="1" applyAlignment="1">
      <alignment vertical="center"/>
    </xf>
    <xf numFmtId="0" fontId="14" fillId="13" borderId="30" xfId="2" applyFont="1" applyFill="1" applyBorder="1" applyAlignment="1">
      <alignment vertical="center" wrapText="1"/>
    </xf>
    <xf numFmtId="0" fontId="14" fillId="0" borderId="10" xfId="2" applyFont="1" applyBorder="1" applyAlignment="1">
      <alignment vertical="center" wrapText="1"/>
    </xf>
    <xf numFmtId="0" fontId="14" fillId="0" borderId="11" xfId="2" applyFont="1" applyBorder="1" applyAlignment="1">
      <alignment vertical="center" wrapText="1"/>
    </xf>
    <xf numFmtId="0" fontId="14" fillId="0" borderId="12" xfId="2" applyFont="1" applyBorder="1" applyAlignment="1">
      <alignment vertical="center" wrapText="1"/>
    </xf>
    <xf numFmtId="166" fontId="15" fillId="0" borderId="0" xfId="2" applyNumberFormat="1" applyFont="1" applyAlignment="1">
      <alignment vertical="center"/>
    </xf>
    <xf numFmtId="166" fontId="14" fillId="0" borderId="13" xfId="2" applyNumberFormat="1" applyFont="1" applyBorder="1" applyAlignment="1">
      <alignment vertical="center" wrapText="1"/>
    </xf>
    <xf numFmtId="166" fontId="41" fillId="14" borderId="35" xfId="3" applyNumberFormat="1" applyFont="1" applyFill="1" applyBorder="1" applyAlignment="1">
      <alignment horizontal="center" vertical="center" wrapText="1"/>
    </xf>
    <xf numFmtId="166" fontId="41" fillId="14" borderId="14" xfId="3" applyNumberFormat="1" applyFont="1" applyFill="1" applyBorder="1" applyAlignment="1">
      <alignment horizontal="center" vertical="center" wrapText="1"/>
    </xf>
    <xf numFmtId="166" fontId="41" fillId="14" borderId="15" xfId="3" applyNumberFormat="1" applyFont="1" applyFill="1" applyBorder="1" applyAlignment="1">
      <alignment horizontal="center" vertical="center" wrapText="1"/>
    </xf>
    <xf numFmtId="166" fontId="15" fillId="0" borderId="0" xfId="2" applyNumberFormat="1" applyFont="1" applyAlignment="1">
      <alignment vertical="center" wrapText="1"/>
    </xf>
    <xf numFmtId="166" fontId="41" fillId="0" borderId="0" xfId="2" applyNumberFormat="1" applyFont="1" applyAlignment="1">
      <alignment horizontal="center" vertical="center" wrapText="1"/>
    </xf>
    <xf numFmtId="0" fontId="15" fillId="0" borderId="0" xfId="2" applyFont="1" applyAlignment="1">
      <alignment vertical="center"/>
    </xf>
    <xf numFmtId="1" fontId="14" fillId="0" borderId="13" xfId="2" applyNumberFormat="1" applyFont="1" applyBorder="1" applyAlignment="1">
      <alignment vertical="center" wrapText="1"/>
    </xf>
    <xf numFmtId="9" fontId="41" fillId="29" borderId="35" xfId="4" applyFont="1" applyFill="1" applyBorder="1" applyAlignment="1">
      <alignment horizontal="center" vertical="center" wrapText="1"/>
    </xf>
    <xf numFmtId="9" fontId="41" fillId="29" borderId="14" xfId="4" applyFont="1" applyFill="1" applyBorder="1" applyAlignment="1">
      <alignment horizontal="center" vertical="center" wrapText="1"/>
    </xf>
    <xf numFmtId="9" fontId="41" fillId="29" borderId="15" xfId="4" applyFont="1" applyFill="1" applyBorder="1" applyAlignment="1">
      <alignment horizontal="center" vertical="center" wrapText="1"/>
    </xf>
    <xf numFmtId="0" fontId="41" fillId="0" borderId="0" xfId="2" applyFont="1" applyAlignment="1">
      <alignment horizontal="center" vertical="center" wrapText="1"/>
    </xf>
    <xf numFmtId="0" fontId="16" fillId="0" borderId="13" xfId="3" applyFont="1" applyBorder="1" applyAlignment="1">
      <alignment vertical="center" wrapText="1"/>
    </xf>
    <xf numFmtId="0" fontId="41" fillId="0" borderId="13" xfId="2" applyFont="1" applyBorder="1" applyAlignment="1">
      <alignment horizontal="center" vertical="center" wrapText="1"/>
    </xf>
    <xf numFmtId="0" fontId="41" fillId="0" borderId="34" xfId="2" applyFont="1" applyBorder="1" applyAlignment="1">
      <alignment horizontal="center" vertical="center" wrapText="1"/>
    </xf>
    <xf numFmtId="166" fontId="41" fillId="14" borderId="36" xfId="3" applyNumberFormat="1" applyFont="1" applyFill="1" applyBorder="1" applyAlignment="1">
      <alignment horizontal="center" vertical="center" wrapText="1"/>
    </xf>
    <xf numFmtId="9" fontId="41" fillId="29" borderId="36" xfId="4" applyFont="1" applyFill="1" applyBorder="1" applyAlignment="1">
      <alignment horizontal="center" vertical="center" wrapText="1"/>
    </xf>
    <xf numFmtId="166" fontId="41" fillId="14" borderId="37" xfId="3" applyNumberFormat="1" applyFont="1" applyFill="1" applyBorder="1" applyAlignment="1">
      <alignment horizontal="center" vertical="center" wrapText="1"/>
    </xf>
    <xf numFmtId="166" fontId="41" fillId="14" borderId="38" xfId="3" applyNumberFormat="1" applyFont="1" applyFill="1" applyBorder="1" applyAlignment="1">
      <alignment horizontal="center" vertical="center" wrapText="1"/>
    </xf>
    <xf numFmtId="166" fontId="41" fillId="14" borderId="39" xfId="3" applyNumberFormat="1" applyFont="1" applyFill="1" applyBorder="1" applyAlignment="1">
      <alignment horizontal="center" vertical="center" wrapText="1"/>
    </xf>
    <xf numFmtId="166" fontId="41" fillId="14" borderId="40" xfId="3" applyNumberFormat="1" applyFont="1" applyFill="1" applyBorder="1" applyAlignment="1">
      <alignment horizontal="center" vertical="center" wrapText="1"/>
    </xf>
    <xf numFmtId="0" fontId="11" fillId="0" borderId="13" xfId="3" applyFont="1" applyBorder="1" applyAlignment="1">
      <alignment horizontal="left" vertical="center" wrapText="1"/>
    </xf>
    <xf numFmtId="9" fontId="41" fillId="29" borderId="37" xfId="4" applyFont="1" applyFill="1" applyBorder="1" applyAlignment="1">
      <alignment horizontal="center" vertical="center" wrapText="1"/>
    </xf>
    <xf numFmtId="9" fontId="41" fillId="29" borderId="39" xfId="4" applyFont="1" applyFill="1" applyBorder="1" applyAlignment="1">
      <alignment horizontal="center" vertical="center" wrapText="1"/>
    </xf>
    <xf numFmtId="0" fontId="15" fillId="0" borderId="0" xfId="2" applyFont="1" applyAlignment="1">
      <alignment vertical="top"/>
    </xf>
    <xf numFmtId="9" fontId="41" fillId="29" borderId="41" xfId="4" applyFont="1" applyFill="1" applyBorder="1" applyAlignment="1">
      <alignment horizontal="center" vertical="center" wrapText="1"/>
    </xf>
    <xf numFmtId="9" fontId="41" fillId="29" borderId="20" xfId="4" applyFont="1" applyFill="1" applyBorder="1" applyAlignment="1">
      <alignment horizontal="center" vertical="center" wrapText="1"/>
    </xf>
    <xf numFmtId="9" fontId="41" fillId="29" borderId="21" xfId="4" applyFont="1" applyFill="1" applyBorder="1" applyAlignment="1">
      <alignment horizontal="center" vertical="center" wrapText="1"/>
    </xf>
    <xf numFmtId="9" fontId="41" fillId="29" borderId="42" xfId="4" applyFont="1" applyFill="1" applyBorder="1" applyAlignment="1">
      <alignment horizontal="center" vertical="center" wrapText="1"/>
    </xf>
    <xf numFmtId="9" fontId="41" fillId="29" borderId="43" xfId="4" applyFont="1" applyFill="1" applyBorder="1" applyAlignment="1">
      <alignment horizontal="center" vertical="center" wrapText="1"/>
    </xf>
    <xf numFmtId="0" fontId="16" fillId="0" borderId="0" xfId="3" applyFont="1" applyAlignment="1">
      <alignment wrapText="1"/>
    </xf>
    <xf numFmtId="0" fontId="0" fillId="30" borderId="1" xfId="0" applyFill="1" applyBorder="1"/>
    <xf numFmtId="0" fontId="5" fillId="0" borderId="1" xfId="0" applyFont="1" applyBorder="1"/>
    <xf numFmtId="0" fontId="5" fillId="30" borderId="1" xfId="0" applyFont="1" applyFill="1" applyBorder="1"/>
    <xf numFmtId="0" fontId="42" fillId="31" borderId="1" xfId="0" applyFont="1" applyFill="1" applyBorder="1"/>
    <xf numFmtId="0" fontId="42" fillId="32" borderId="1" xfId="0" applyFont="1" applyFill="1" applyBorder="1"/>
    <xf numFmtId="0" fontId="42" fillId="30" borderId="1" xfId="0" applyFont="1" applyFill="1" applyBorder="1"/>
    <xf numFmtId="0" fontId="0" fillId="0" borderId="1" xfId="0" applyFont="1" applyBorder="1"/>
    <xf numFmtId="0" fontId="10" fillId="18" borderId="1" xfId="0" applyFont="1" applyFill="1" applyBorder="1" applyAlignment="1">
      <alignment horizontal="center" vertical="center" wrapText="1"/>
    </xf>
    <xf numFmtId="9" fontId="0" fillId="0" borderId="1" xfId="1" applyFont="1" applyBorder="1"/>
    <xf numFmtId="9" fontId="0" fillId="30" borderId="1" xfId="1" applyFont="1" applyFill="1" applyBorder="1"/>
    <xf numFmtId="9" fontId="5" fillId="0" borderId="1" xfId="1" applyFont="1" applyBorder="1"/>
    <xf numFmtId="9" fontId="5" fillId="30" borderId="1" xfId="1" applyFont="1" applyFill="1" applyBorder="1"/>
    <xf numFmtId="9" fontId="0" fillId="0" borderId="0" xfId="1" applyFont="1" applyFill="1" applyBorder="1"/>
    <xf numFmtId="3" fontId="0" fillId="0" borderId="0" xfId="0" applyNumberFormat="1"/>
    <xf numFmtId="0" fontId="8" fillId="0" borderId="1" xfId="0" applyFont="1" applyBorder="1"/>
    <xf numFmtId="164" fontId="8" fillId="0" borderId="1" xfId="7" applyFont="1" applyBorder="1"/>
    <xf numFmtId="164" fontId="0" fillId="0" borderId="1" xfId="7" applyFont="1" applyBorder="1"/>
    <xf numFmtId="164" fontId="8" fillId="33" borderId="1" xfId="7" applyFont="1" applyFill="1" applyBorder="1"/>
    <xf numFmtId="164" fontId="0" fillId="33" borderId="1" xfId="7" applyFont="1" applyFill="1" applyBorder="1"/>
    <xf numFmtId="168" fontId="0" fillId="0" borderId="1" xfId="6" applyNumberFormat="1" applyFont="1" applyBorder="1"/>
    <xf numFmtId="168" fontId="0" fillId="0" borderId="0" xfId="6" applyNumberFormat="1" applyFont="1"/>
    <xf numFmtId="0" fontId="0" fillId="0" borderId="0" xfId="0" applyAlignment="1">
      <alignment wrapText="1"/>
    </xf>
    <xf numFmtId="0" fontId="47" fillId="0" borderId="0" xfId="0" applyFont="1"/>
    <xf numFmtId="0" fontId="48" fillId="0" borderId="0" xfId="0" applyFont="1"/>
    <xf numFmtId="0" fontId="48" fillId="0" borderId="0" xfId="0" applyFont="1" applyAlignment="1">
      <alignment horizontal="right" vertical="center"/>
    </xf>
    <xf numFmtId="0" fontId="47" fillId="33" borderId="0" xfId="0" applyFont="1" applyFill="1"/>
    <xf numFmtId="0" fontId="10" fillId="34" borderId="1" xfId="3" applyFont="1" applyFill="1" applyBorder="1" applyAlignment="1">
      <alignment horizontal="center" vertical="center" wrapText="1"/>
    </xf>
    <xf numFmtId="0" fontId="2" fillId="0" borderId="1" xfId="0" applyFont="1" applyBorder="1"/>
    <xf numFmtId="0" fontId="46" fillId="34" borderId="1" xfId="3" applyFont="1" applyFill="1" applyBorder="1" applyAlignment="1">
      <alignment horizontal="center" vertical="center" wrapText="1"/>
    </xf>
    <xf numFmtId="0" fontId="49" fillId="3" borderId="1" xfId="3" applyFont="1" applyFill="1" applyBorder="1" applyAlignment="1">
      <alignment horizontal="center" vertical="center" wrapText="1"/>
    </xf>
    <xf numFmtId="0" fontId="49" fillId="4" borderId="1" xfId="3" applyFont="1" applyFill="1" applyBorder="1" applyAlignment="1">
      <alignment horizontal="center" vertical="center" wrapText="1"/>
    </xf>
    <xf numFmtId="0" fontId="49" fillId="5" borderId="1" xfId="3" applyFont="1" applyFill="1" applyBorder="1" applyAlignment="1">
      <alignment horizontal="center" vertical="center" wrapText="1"/>
    </xf>
    <xf numFmtId="0" fontId="49" fillId="6" borderId="1" xfId="3" applyFont="1" applyFill="1" applyBorder="1" applyAlignment="1">
      <alignment horizontal="center" vertical="center" wrapText="1"/>
    </xf>
    <xf numFmtId="0" fontId="49" fillId="7" borderId="1" xfId="3" applyFont="1" applyFill="1" applyBorder="1" applyAlignment="1">
      <alignment horizontal="center" vertical="center" wrapText="1"/>
    </xf>
    <xf numFmtId="0" fontId="49" fillId="8" borderId="1" xfId="3" applyFont="1" applyFill="1" applyBorder="1" applyAlignment="1">
      <alignment horizontal="center" vertical="center" wrapText="1"/>
    </xf>
    <xf numFmtId="0" fontId="49" fillId="9" borderId="1" xfId="3" applyFont="1" applyFill="1" applyBorder="1" applyAlignment="1">
      <alignment horizontal="center" vertical="center" wrapText="1"/>
    </xf>
    <xf numFmtId="0" fontId="49" fillId="10" borderId="1" xfId="3" applyFont="1" applyFill="1" applyBorder="1" applyAlignment="1">
      <alignment horizontal="center" vertical="center" wrapText="1"/>
    </xf>
    <xf numFmtId="0" fontId="49" fillId="11" borderId="1" xfId="3" applyFont="1" applyFill="1" applyBorder="1" applyAlignment="1">
      <alignment horizontal="center" vertical="center" wrapText="1"/>
    </xf>
    <xf numFmtId="0" fontId="2" fillId="33" borderId="1" xfId="0" applyFont="1" applyFill="1" applyBorder="1"/>
    <xf numFmtId="0" fontId="2" fillId="0" borderId="4" xfId="0" applyFont="1" applyFill="1" applyBorder="1"/>
    <xf numFmtId="0" fontId="46" fillId="34" borderId="8" xfId="3" applyFont="1" applyFill="1" applyBorder="1" applyAlignment="1">
      <alignment horizontal="center" vertical="center" wrapText="1"/>
    </xf>
    <xf numFmtId="0" fontId="49" fillId="3" borderId="8" xfId="3" applyFont="1" applyFill="1" applyBorder="1" applyAlignment="1">
      <alignment horizontal="center" vertical="center" wrapText="1"/>
    </xf>
    <xf numFmtId="0" fontId="49" fillId="4" borderId="8" xfId="3" applyFont="1" applyFill="1" applyBorder="1" applyAlignment="1">
      <alignment horizontal="center" vertical="center" wrapText="1"/>
    </xf>
    <xf numFmtId="0" fontId="49" fillId="5" borderId="8" xfId="3" applyFont="1" applyFill="1" applyBorder="1" applyAlignment="1">
      <alignment horizontal="center" vertical="center" wrapText="1"/>
    </xf>
    <xf numFmtId="0" fontId="49" fillId="6" borderId="8" xfId="3" applyFont="1" applyFill="1" applyBorder="1" applyAlignment="1">
      <alignment horizontal="center" vertical="center" wrapText="1"/>
    </xf>
    <xf numFmtId="0" fontId="49" fillId="7" borderId="8" xfId="3" applyFont="1" applyFill="1" applyBorder="1" applyAlignment="1">
      <alignment horizontal="center" vertical="center" wrapText="1"/>
    </xf>
    <xf numFmtId="0" fontId="49" fillId="8" borderId="8" xfId="3" applyFont="1" applyFill="1" applyBorder="1" applyAlignment="1">
      <alignment horizontal="center" vertical="center" wrapText="1"/>
    </xf>
    <xf numFmtId="0" fontId="49" fillId="9" borderId="8" xfId="3" applyFont="1" applyFill="1" applyBorder="1" applyAlignment="1">
      <alignment horizontal="center" vertical="center" wrapText="1"/>
    </xf>
    <xf numFmtId="0" fontId="49" fillId="10" borderId="8" xfId="3" applyFont="1" applyFill="1" applyBorder="1" applyAlignment="1">
      <alignment horizontal="center" vertical="center" wrapText="1"/>
    </xf>
    <xf numFmtId="0" fontId="49" fillId="11" borderId="8" xfId="3" applyFont="1" applyFill="1" applyBorder="1" applyAlignment="1">
      <alignment horizontal="center" vertical="center" wrapText="1"/>
    </xf>
    <xf numFmtId="168" fontId="0" fillId="0" borderId="1" xfId="6" applyNumberFormat="1" applyFont="1" applyBorder="1" applyAlignment="1">
      <alignment horizontal="center"/>
    </xf>
    <xf numFmtId="0" fontId="4" fillId="35" borderId="1" xfId="0" applyFont="1" applyFill="1" applyBorder="1" applyAlignment="1">
      <alignment horizontal="center"/>
    </xf>
    <xf numFmtId="168" fontId="6" fillId="0" borderId="1" xfId="6" applyNumberFormat="1" applyFont="1" applyBorder="1" applyAlignment="1">
      <alignment horizontal="center"/>
    </xf>
    <xf numFmtId="0" fontId="0" fillId="33" borderId="1" xfId="0" applyFill="1" applyBorder="1"/>
    <xf numFmtId="0" fontId="0" fillId="0" borderId="1" xfId="0" applyFill="1" applyBorder="1"/>
    <xf numFmtId="0" fontId="2" fillId="0" borderId="0" xfId="8"/>
    <xf numFmtId="0" fontId="2" fillId="3" borderId="0" xfId="8" applyFill="1" applyAlignment="1">
      <alignment wrapText="1"/>
    </xf>
    <xf numFmtId="0" fontId="2" fillId="3" borderId="0" xfId="8" applyFill="1"/>
    <xf numFmtId="0" fontId="2" fillId="0" borderId="0" xfId="8" applyAlignment="1">
      <alignment vertical="center" wrapText="1"/>
    </xf>
    <xf numFmtId="0" fontId="2" fillId="0" borderId="0" xfId="8" applyAlignment="1">
      <alignment vertical="center"/>
    </xf>
    <xf numFmtId="0" fontId="4" fillId="18" borderId="1" xfId="8" applyFont="1" applyFill="1" applyBorder="1" applyAlignment="1">
      <alignment horizontal="center" vertical="center" wrapText="1"/>
    </xf>
    <xf numFmtId="0" fontId="6" fillId="3" borderId="1" xfId="8" applyFont="1" applyFill="1" applyBorder="1" applyAlignment="1">
      <alignment horizontal="center" vertical="center" wrapText="1"/>
    </xf>
    <xf numFmtId="49" fontId="26" fillId="0" borderId="1" xfId="8" applyNumberFormat="1" applyFont="1" applyBorder="1" applyAlignment="1">
      <alignment vertical="center"/>
    </xf>
    <xf numFmtId="49" fontId="26" fillId="3" borderId="1" xfId="8" applyNumberFormat="1" applyFont="1" applyFill="1" applyBorder="1" applyAlignment="1">
      <alignment vertical="center"/>
    </xf>
    <xf numFmtId="0" fontId="4" fillId="14" borderId="1" xfId="8" applyFont="1" applyFill="1" applyBorder="1" applyAlignment="1">
      <alignment horizontal="center" vertical="center" wrapText="1"/>
    </xf>
    <xf numFmtId="49" fontId="27" fillId="0" borderId="1" xfId="8" applyNumberFormat="1" applyFont="1" applyBorder="1" applyAlignment="1">
      <alignment horizontal="center"/>
    </xf>
    <xf numFmtId="49" fontId="27" fillId="3" borderId="1" xfId="8" applyNumberFormat="1" applyFont="1" applyFill="1" applyBorder="1" applyAlignment="1">
      <alignment horizontal="center"/>
    </xf>
    <xf numFmtId="0" fontId="8" fillId="0" borderId="0" xfId="8" applyFont="1" applyAlignment="1">
      <alignment horizontal="center" vertical="center" wrapText="1"/>
    </xf>
    <xf numFmtId="0" fontId="8" fillId="0" borderId="0" xfId="8" applyFont="1" applyAlignment="1">
      <alignment horizontal="center" wrapText="1"/>
    </xf>
    <xf numFmtId="0" fontId="2" fillId="0" borderId="1" xfId="8" applyBorder="1" applyAlignment="1">
      <alignment horizontal="center" vertical="center" wrapText="1"/>
    </xf>
    <xf numFmtId="0" fontId="2" fillId="3" borderId="1" xfId="8" applyFill="1" applyBorder="1" applyAlignment="1">
      <alignment horizontal="center" vertical="center" wrapText="1"/>
    </xf>
    <xf numFmtId="0" fontId="10" fillId="2" borderId="29" xfId="3" applyFont="1" applyFill="1" applyBorder="1" applyAlignment="1">
      <alignment horizontal="center" vertical="center" wrapText="1"/>
    </xf>
    <xf numFmtId="0" fontId="10" fillId="2" borderId="16" xfId="3" applyFont="1" applyFill="1" applyBorder="1" applyAlignment="1">
      <alignment horizontal="center" vertical="center"/>
    </xf>
    <xf numFmtId="0" fontId="2" fillId="0" borderId="1" xfId="8" applyBorder="1" applyAlignment="1">
      <alignment horizontal="center" vertical="center"/>
    </xf>
    <xf numFmtId="0" fontId="51" fillId="0" borderId="1" xfId="8" applyFont="1" applyBorder="1" applyAlignment="1">
      <alignment horizontal="center" vertical="center"/>
    </xf>
    <xf numFmtId="0" fontId="2" fillId="3" borderId="1" xfId="8" applyFill="1" applyBorder="1" applyAlignment="1">
      <alignment horizontal="center" vertical="center"/>
    </xf>
    <xf numFmtId="0" fontId="51" fillId="0" borderId="5" xfId="8" applyFont="1" applyBorder="1" applyAlignment="1">
      <alignment horizontal="center" vertical="center"/>
    </xf>
    <xf numFmtId="0" fontId="10" fillId="2" borderId="4" xfId="3" applyFont="1" applyFill="1" applyBorder="1" applyAlignment="1">
      <alignment horizontal="center" vertical="center" wrapText="1"/>
    </xf>
    <xf numFmtId="0" fontId="14" fillId="0" borderId="1" xfId="8" applyFont="1" applyBorder="1" applyAlignment="1">
      <alignment horizontal="center" vertical="center" wrapText="1"/>
    </xf>
    <xf numFmtId="0" fontId="27" fillId="0" borderId="1" xfId="8" applyNumberFormat="1" applyFont="1" applyBorder="1" applyAlignment="1">
      <alignment horizontal="center"/>
    </xf>
    <xf numFmtId="0" fontId="11" fillId="3" borderId="8" xfId="3" applyFont="1" applyFill="1" applyBorder="1" applyAlignment="1">
      <alignment horizontal="center" vertical="center" wrapText="1"/>
    </xf>
    <xf numFmtId="0" fontId="11" fillId="9" borderId="8" xfId="3" applyFont="1" applyFill="1" applyBorder="1" applyAlignment="1">
      <alignment vertical="center" wrapText="1"/>
    </xf>
    <xf numFmtId="0" fontId="11" fillId="10" borderId="8" xfId="3" applyFont="1" applyFill="1" applyBorder="1" applyAlignment="1">
      <alignment vertical="center" wrapText="1"/>
    </xf>
    <xf numFmtId="0" fontId="11" fillId="11" borderId="8" xfId="3" applyFont="1" applyFill="1" applyBorder="1" applyAlignment="1">
      <alignment vertical="center" wrapText="1"/>
    </xf>
    <xf numFmtId="0" fontId="11" fillId="6" borderId="8" xfId="3" applyFont="1" applyFill="1" applyBorder="1" applyAlignment="1">
      <alignment vertical="center" wrapText="1"/>
    </xf>
    <xf numFmtId="0" fontId="11" fillId="8" borderId="8" xfId="3" applyFont="1" applyFill="1" applyBorder="1" applyAlignment="1">
      <alignment vertical="center" wrapText="1"/>
    </xf>
    <xf numFmtId="0" fontId="11" fillId="3" borderId="8" xfId="3" applyFont="1" applyFill="1" applyBorder="1" applyAlignment="1">
      <alignment vertical="center" wrapText="1"/>
    </xf>
    <xf numFmtId="0" fontId="11" fillId="4" borderId="8" xfId="3" applyFont="1" applyFill="1" applyBorder="1" applyAlignment="1">
      <alignment vertical="center" wrapText="1"/>
    </xf>
    <xf numFmtId="0" fontId="11" fillId="5" borderId="8" xfId="3" applyFont="1" applyFill="1" applyBorder="1" applyAlignment="1">
      <alignment vertical="center" wrapText="1"/>
    </xf>
    <xf numFmtId="165" fontId="0" fillId="0" borderId="1" xfId="6" applyFont="1" applyBorder="1"/>
    <xf numFmtId="0" fontId="4" fillId="35" borderId="1" xfId="0" applyFont="1" applyFill="1" applyBorder="1" applyAlignment="1">
      <alignment horizontal="center" vertical="center"/>
    </xf>
    <xf numFmtId="0" fontId="4" fillId="35" borderId="1" xfId="0" applyFont="1" applyFill="1" applyBorder="1" applyAlignment="1">
      <alignment horizontal="center" vertical="center" wrapText="1"/>
    </xf>
    <xf numFmtId="0" fontId="0" fillId="0" borderId="1" xfId="0" applyBorder="1" applyAlignment="1">
      <alignment vertical="center"/>
    </xf>
    <xf numFmtId="0" fontId="6" fillId="0" borderId="1" xfId="0" applyFont="1" applyBorder="1" applyAlignment="1">
      <alignment vertical="center"/>
    </xf>
    <xf numFmtId="0" fontId="11" fillId="11" borderId="4" xfId="3" applyFont="1" applyFill="1" applyBorder="1" applyAlignment="1">
      <alignment horizontal="left" vertical="center" wrapText="1"/>
    </xf>
    <xf numFmtId="0" fontId="0" fillId="0" borderId="0" xfId="0" applyAlignment="1"/>
    <xf numFmtId="0" fontId="26" fillId="0" borderId="0" xfId="0" applyFont="1" applyBorder="1" applyAlignment="1">
      <alignment vertical="center"/>
    </xf>
    <xf numFmtId="0" fontId="51" fillId="0" borderId="45" xfId="0" applyFont="1" applyBorder="1" applyAlignment="1">
      <alignment vertical="center"/>
    </xf>
    <xf numFmtId="0" fontId="51" fillId="0" borderId="33" xfId="0" applyFont="1" applyBorder="1" applyAlignment="1">
      <alignment horizontal="center" vertical="center"/>
    </xf>
    <xf numFmtId="0" fontId="51" fillId="0" borderId="32" xfId="0" applyFont="1" applyBorder="1" applyAlignment="1">
      <alignment horizontal="center" vertical="center" wrapText="1"/>
    </xf>
    <xf numFmtId="0" fontId="51" fillId="0" borderId="33" xfId="0" applyFont="1" applyBorder="1" applyAlignment="1">
      <alignment vertical="center" wrapText="1"/>
    </xf>
    <xf numFmtId="0" fontId="1" fillId="0" borderId="44" xfId="0" applyFont="1" applyBorder="1" applyAlignment="1">
      <alignment vertical="center" wrapText="1"/>
    </xf>
    <xf numFmtId="0" fontId="4" fillId="18" borderId="2" xfId="0" applyFont="1" applyFill="1" applyBorder="1" applyAlignment="1">
      <alignment horizontal="center" vertical="center" wrapText="1"/>
    </xf>
    <xf numFmtId="0" fontId="4" fillId="18" borderId="3" xfId="0" applyFont="1" applyFill="1" applyBorder="1" applyAlignment="1">
      <alignment horizontal="center" vertical="center" wrapText="1"/>
    </xf>
    <xf numFmtId="0" fontId="4" fillId="18" borderId="28" xfId="0" applyFont="1" applyFill="1" applyBorder="1" applyAlignment="1">
      <alignment horizontal="center" vertical="center" wrapText="1"/>
    </xf>
    <xf numFmtId="0" fontId="10" fillId="18" borderId="2" xfId="0" applyFont="1" applyFill="1" applyBorder="1" applyAlignment="1">
      <alignment horizontal="center" vertical="center" wrapText="1"/>
    </xf>
    <xf numFmtId="0" fontId="10" fillId="18" borderId="3" xfId="0" applyFont="1" applyFill="1" applyBorder="1" applyAlignment="1">
      <alignment horizontal="center" vertical="center" wrapText="1"/>
    </xf>
    <xf numFmtId="0" fontId="2" fillId="36" borderId="8" xfId="8" applyFill="1" applyBorder="1" applyAlignment="1">
      <alignment horizontal="left" vertical="center" wrapText="1"/>
    </xf>
    <xf numFmtId="0" fontId="2" fillId="36" borderId="22" xfId="8" applyFill="1" applyBorder="1" applyAlignment="1">
      <alignment horizontal="left" vertical="center" wrapText="1"/>
    </xf>
    <xf numFmtId="0" fontId="2" fillId="36" borderId="9" xfId="8" applyFill="1" applyBorder="1" applyAlignment="1">
      <alignment horizontal="left" vertical="center" wrapText="1"/>
    </xf>
    <xf numFmtId="0" fontId="4" fillId="18" borderId="6" xfId="8" applyFont="1" applyFill="1" applyBorder="1" applyAlignment="1">
      <alignment horizontal="center" vertical="center" wrapText="1"/>
    </xf>
    <xf numFmtId="0" fontId="11" fillId="0" borderId="8" xfId="3" applyFont="1" applyBorder="1" applyAlignment="1">
      <alignment horizontal="center" vertical="center" wrapText="1"/>
    </xf>
    <xf numFmtId="0" fontId="11" fillId="0" borderId="9" xfId="3" applyFont="1" applyBorder="1" applyAlignment="1">
      <alignment horizontal="center" vertical="center" wrapText="1"/>
    </xf>
    <xf numFmtId="3" fontId="14" fillId="0" borderId="8" xfId="2" applyNumberFormat="1" applyFont="1" applyBorder="1" applyAlignment="1">
      <alignment horizontal="left"/>
    </xf>
    <xf numFmtId="3" fontId="14" fillId="0" borderId="9" xfId="2" applyNumberFormat="1" applyFont="1" applyBorder="1" applyAlignment="1">
      <alignment horizontal="left"/>
    </xf>
    <xf numFmtId="0" fontId="10" fillId="2" borderId="10" xfId="3" applyFont="1" applyFill="1" applyBorder="1" applyAlignment="1">
      <alignment horizontal="center" vertical="center" textRotation="90" wrapText="1"/>
    </xf>
    <xf numFmtId="0" fontId="10" fillId="2" borderId="13" xfId="3" applyFont="1" applyFill="1" applyBorder="1" applyAlignment="1">
      <alignment horizontal="center" vertical="center" textRotation="90" wrapText="1"/>
    </xf>
    <xf numFmtId="0" fontId="10" fillId="2" borderId="18" xfId="3" applyFont="1" applyFill="1" applyBorder="1" applyAlignment="1">
      <alignment horizontal="center" vertical="center" textRotation="90" wrapText="1"/>
    </xf>
    <xf numFmtId="3" fontId="14" fillId="0" borderId="16" xfId="2" applyNumberFormat="1" applyFont="1" applyBorder="1" applyAlignment="1">
      <alignment horizontal="left"/>
    </xf>
    <xf numFmtId="3" fontId="14" fillId="0" borderId="17" xfId="2" applyNumberFormat="1" applyFont="1" applyBorder="1" applyAlignment="1">
      <alignment horizontal="left"/>
    </xf>
    <xf numFmtId="0" fontId="10" fillId="2" borderId="1" xfId="3" applyFont="1" applyFill="1" applyBorder="1" applyAlignment="1">
      <alignment horizontal="left" vertical="center"/>
    </xf>
    <xf numFmtId="0" fontId="10" fillId="2" borderId="0" xfId="3" applyFont="1" applyFill="1" applyAlignment="1">
      <alignment horizontal="left" vertical="center"/>
    </xf>
    <xf numFmtId="0" fontId="10" fillId="2" borderId="6" xfId="3" applyFont="1" applyFill="1" applyBorder="1" applyAlignment="1">
      <alignment horizontal="left" vertical="center"/>
    </xf>
    <xf numFmtId="0" fontId="10" fillId="2" borderId="8" xfId="3" applyFont="1" applyFill="1" applyBorder="1" applyAlignment="1">
      <alignment horizontal="left" vertical="center"/>
    </xf>
    <xf numFmtId="0" fontId="10" fillId="2" borderId="9" xfId="3" applyFont="1" applyFill="1" applyBorder="1" applyAlignment="1">
      <alignment horizontal="left" vertical="center"/>
    </xf>
    <xf numFmtId="168" fontId="45" fillId="33" borderId="1" xfId="6" applyNumberFormat="1" applyFont="1" applyFill="1" applyBorder="1" applyAlignment="1">
      <alignment horizontal="center" vertical="center"/>
    </xf>
    <xf numFmtId="168" fontId="45" fillId="7" borderId="1" xfId="6" applyNumberFormat="1" applyFont="1" applyFill="1" applyBorder="1" applyAlignment="1">
      <alignment horizontal="center" vertical="center"/>
    </xf>
    <xf numFmtId="0" fontId="43" fillId="0" borderId="8" xfId="0" applyFont="1" applyBorder="1" applyAlignment="1">
      <alignment horizontal="left" vertical="top"/>
    </xf>
    <xf numFmtId="0" fontId="44" fillId="0" borderId="22" xfId="0" applyFont="1" applyBorder="1" applyAlignment="1">
      <alignment vertical="top"/>
    </xf>
    <xf numFmtId="0" fontId="44" fillId="0" borderId="9" xfId="0" applyFont="1" applyBorder="1" applyAlignment="1">
      <alignment vertical="top"/>
    </xf>
    <xf numFmtId="0" fontId="45" fillId="7" borderId="1" xfId="0" applyFont="1" applyFill="1" applyBorder="1" applyAlignment="1">
      <alignment horizontal="left" vertical="center"/>
    </xf>
    <xf numFmtId="164" fontId="45" fillId="33" borderId="1" xfId="7" applyFont="1" applyFill="1" applyBorder="1" applyAlignment="1">
      <alignment horizontal="center" vertical="center"/>
    </xf>
    <xf numFmtId="0" fontId="4" fillId="35" borderId="0" xfId="0" applyFont="1" applyFill="1" applyBorder="1" applyAlignment="1">
      <alignment horizontal="center"/>
    </xf>
    <xf numFmtId="1" fontId="40" fillId="26" borderId="18" xfId="2" applyNumberFormat="1" applyFont="1" applyFill="1" applyBorder="1" applyAlignment="1">
      <alignment horizontal="center" vertical="top" wrapText="1"/>
    </xf>
    <xf numFmtId="0" fontId="40" fillId="26" borderId="19" xfId="2" applyFont="1" applyFill="1" applyBorder="1" applyAlignment="1">
      <alignment horizontal="center" vertical="top" wrapText="1"/>
    </xf>
    <xf numFmtId="0" fontId="40" fillId="26" borderId="33" xfId="2" applyFont="1" applyFill="1" applyBorder="1" applyAlignment="1">
      <alignment horizontal="center" vertical="top" wrapText="1"/>
    </xf>
    <xf numFmtId="1" fontId="40" fillId="24" borderId="18" xfId="2" applyNumberFormat="1" applyFont="1" applyFill="1" applyBorder="1" applyAlignment="1">
      <alignment horizontal="center" vertical="top" wrapText="1"/>
    </xf>
    <xf numFmtId="0" fontId="40" fillId="24" borderId="19" xfId="2" applyFont="1" applyFill="1" applyBorder="1" applyAlignment="1">
      <alignment horizontal="center" vertical="top" wrapText="1"/>
    </xf>
    <xf numFmtId="0" fontId="40" fillId="24" borderId="33" xfId="2" applyFont="1" applyFill="1" applyBorder="1" applyAlignment="1">
      <alignment horizontal="center" vertical="top" wrapText="1"/>
    </xf>
    <xf numFmtId="1" fontId="40" fillId="25" borderId="18" xfId="2" applyNumberFormat="1" applyFont="1" applyFill="1" applyBorder="1" applyAlignment="1">
      <alignment horizontal="center" vertical="top" wrapText="1"/>
    </xf>
    <xf numFmtId="0" fontId="40" fillId="25" borderId="19" xfId="2" applyFont="1" applyFill="1" applyBorder="1" applyAlignment="1">
      <alignment horizontal="center" vertical="top" wrapText="1"/>
    </xf>
    <xf numFmtId="0" fontId="40" fillId="25" borderId="33" xfId="2" applyFont="1" applyFill="1" applyBorder="1" applyAlignment="1">
      <alignment horizontal="center" vertical="top" wrapText="1"/>
    </xf>
    <xf numFmtId="0" fontId="40" fillId="19" borderId="18" xfId="2" applyFont="1" applyFill="1" applyBorder="1" applyAlignment="1">
      <alignment horizontal="center" vertical="top" wrapText="1"/>
    </xf>
    <xf numFmtId="0" fontId="40" fillId="19" borderId="19" xfId="2" applyFont="1" applyFill="1" applyBorder="1" applyAlignment="1">
      <alignment horizontal="center" vertical="top" wrapText="1"/>
    </xf>
    <xf numFmtId="0" fontId="40" fillId="19" borderId="33" xfId="2" applyFont="1" applyFill="1" applyBorder="1" applyAlignment="1">
      <alignment horizontal="center" vertical="top" wrapText="1"/>
    </xf>
    <xf numFmtId="0" fontId="40" fillId="24" borderId="18" xfId="2" applyFont="1" applyFill="1" applyBorder="1" applyAlignment="1">
      <alignment horizontal="center" vertical="top" wrapText="1"/>
    </xf>
    <xf numFmtId="0" fontId="40" fillId="7" borderId="18" xfId="2" applyFont="1" applyFill="1" applyBorder="1" applyAlignment="1">
      <alignment horizontal="center" vertical="top" wrapText="1"/>
    </xf>
    <xf numFmtId="0" fontId="40" fillId="7" borderId="19" xfId="2" applyFont="1" applyFill="1" applyBorder="1" applyAlignment="1">
      <alignment horizontal="center" vertical="top" wrapText="1"/>
    </xf>
    <xf numFmtId="0" fontId="40" fillId="7" borderId="33" xfId="2" applyFont="1" applyFill="1" applyBorder="1" applyAlignment="1">
      <alignment horizontal="center" vertical="top" wrapText="1"/>
    </xf>
    <xf numFmtId="0" fontId="40" fillId="23" borderId="18" xfId="2" applyFont="1" applyFill="1" applyBorder="1" applyAlignment="1">
      <alignment horizontal="center" vertical="top" wrapText="1"/>
    </xf>
    <xf numFmtId="0" fontId="40" fillId="23" borderId="19" xfId="2" applyFont="1" applyFill="1" applyBorder="1" applyAlignment="1">
      <alignment horizontal="center" vertical="top" wrapText="1"/>
    </xf>
    <xf numFmtId="0" fontId="40" fillId="23" borderId="33" xfId="2" applyFont="1" applyFill="1" applyBorder="1" applyAlignment="1">
      <alignment horizontal="center" vertical="top" wrapText="1"/>
    </xf>
    <xf numFmtId="0" fontId="40" fillId="19" borderId="30" xfId="2" applyFont="1" applyFill="1" applyBorder="1" applyAlignment="1">
      <alignment horizontal="center" vertical="top" wrapText="1"/>
    </xf>
    <xf numFmtId="0" fontId="40" fillId="19" borderId="31" xfId="2" applyFont="1" applyFill="1" applyBorder="1" applyAlignment="1">
      <alignment horizontal="center" vertical="top" wrapText="1"/>
    </xf>
    <xf numFmtId="0" fontId="40" fillId="19" borderId="32" xfId="2" applyFont="1" applyFill="1" applyBorder="1" applyAlignment="1">
      <alignment horizontal="center" vertical="top" wrapText="1"/>
    </xf>
    <xf numFmtId="0" fontId="40" fillId="6" borderId="18" xfId="2" applyFont="1" applyFill="1" applyBorder="1" applyAlignment="1">
      <alignment horizontal="center" vertical="top" wrapText="1"/>
    </xf>
    <xf numFmtId="0" fontId="40" fillId="6" borderId="19" xfId="2" applyFont="1" applyFill="1" applyBorder="1" applyAlignment="1">
      <alignment horizontal="center" vertical="top" wrapText="1"/>
    </xf>
    <xf numFmtId="0" fontId="40" fillId="6" borderId="33" xfId="2" applyFont="1" applyFill="1" applyBorder="1" applyAlignment="1">
      <alignment horizontal="center" vertical="top" wrapText="1"/>
    </xf>
    <xf numFmtId="0" fontId="40" fillId="22" borderId="18" xfId="2" applyFont="1" applyFill="1" applyBorder="1" applyAlignment="1">
      <alignment horizontal="center" vertical="top" wrapText="1"/>
    </xf>
    <xf numFmtId="0" fontId="40" fillId="22" borderId="19" xfId="2" applyFont="1" applyFill="1" applyBorder="1" applyAlignment="1">
      <alignment horizontal="center" vertical="top" wrapText="1"/>
    </xf>
    <xf numFmtId="0" fontId="40" fillId="22" borderId="33" xfId="2" applyFont="1" applyFill="1" applyBorder="1" applyAlignment="1">
      <alignment horizontal="center" vertical="top" wrapText="1"/>
    </xf>
    <xf numFmtId="0" fontId="40" fillId="10" borderId="18" xfId="2" applyFont="1" applyFill="1" applyBorder="1" applyAlignment="1">
      <alignment horizontal="center" vertical="top" wrapText="1"/>
    </xf>
    <xf numFmtId="0" fontId="40" fillId="10" borderId="19" xfId="2" applyFont="1" applyFill="1" applyBorder="1" applyAlignment="1">
      <alignment horizontal="center" vertical="top" wrapText="1"/>
    </xf>
    <xf numFmtId="0" fontId="40" fillId="10" borderId="33" xfId="2" applyFont="1" applyFill="1" applyBorder="1" applyAlignment="1">
      <alignment horizontal="center" vertical="top" wrapText="1"/>
    </xf>
    <xf numFmtId="0" fontId="40" fillId="19" borderId="30" xfId="2" applyFont="1" applyFill="1" applyBorder="1" applyAlignment="1">
      <alignment horizontal="left" vertical="top" wrapText="1"/>
    </xf>
    <xf numFmtId="0" fontId="7" fillId="0" borderId="31" xfId="2" applyBorder="1"/>
    <xf numFmtId="0" fontId="7" fillId="0" borderId="32" xfId="2" applyBorder="1"/>
    <xf numFmtId="0" fontId="40" fillId="24" borderId="30" xfId="2" applyFont="1" applyFill="1" applyBorder="1" applyAlignment="1">
      <alignment horizontal="left" vertical="top" wrapText="1"/>
    </xf>
    <xf numFmtId="0" fontId="40" fillId="24" borderId="31" xfId="2" applyFont="1" applyFill="1" applyBorder="1" applyAlignment="1">
      <alignment horizontal="left" vertical="top" wrapText="1"/>
    </xf>
    <xf numFmtId="0" fontId="40" fillId="24" borderId="32" xfId="2" applyFont="1" applyFill="1" applyBorder="1" applyAlignment="1">
      <alignment horizontal="left" vertical="top" wrapText="1"/>
    </xf>
    <xf numFmtId="0" fontId="40" fillId="25" borderId="30" xfId="2" applyFont="1" applyFill="1" applyBorder="1" applyAlignment="1">
      <alignment horizontal="left" vertical="top" wrapText="1"/>
    </xf>
    <xf numFmtId="0" fontId="40" fillId="25" borderId="31" xfId="2" applyFont="1" applyFill="1" applyBorder="1" applyAlignment="1">
      <alignment horizontal="left" vertical="top" wrapText="1"/>
    </xf>
    <xf numFmtId="0" fontId="40" fillId="25" borderId="32" xfId="2" applyFont="1" applyFill="1" applyBorder="1" applyAlignment="1">
      <alignment horizontal="left" vertical="top" wrapText="1"/>
    </xf>
    <xf numFmtId="0" fontId="40" fillId="26" borderId="30" xfId="2" applyFont="1" applyFill="1" applyBorder="1" applyAlignment="1">
      <alignment horizontal="left" vertical="top" wrapText="1"/>
    </xf>
    <xf numFmtId="0" fontId="40" fillId="26" borderId="31" xfId="2" applyFont="1" applyFill="1" applyBorder="1" applyAlignment="1">
      <alignment horizontal="left" vertical="top" wrapText="1"/>
    </xf>
    <xf numFmtId="0" fontId="40" fillId="26" borderId="32" xfId="2" applyFont="1" applyFill="1" applyBorder="1" applyAlignment="1">
      <alignment horizontal="left" vertical="top" wrapText="1"/>
    </xf>
    <xf numFmtId="0" fontId="40" fillId="11" borderId="18" xfId="2" applyFont="1" applyFill="1" applyBorder="1" applyAlignment="1">
      <alignment horizontal="center" vertical="top" wrapText="1"/>
    </xf>
    <xf numFmtId="0" fontId="40" fillId="11" borderId="19" xfId="2" applyFont="1" applyFill="1" applyBorder="1" applyAlignment="1">
      <alignment horizontal="center" vertical="top" wrapText="1"/>
    </xf>
    <xf numFmtId="0" fontId="40" fillId="11" borderId="33" xfId="2" applyFont="1" applyFill="1" applyBorder="1" applyAlignment="1">
      <alignment horizontal="center" vertical="top" wrapText="1"/>
    </xf>
    <xf numFmtId="0" fontId="40" fillId="11" borderId="30" xfId="2" applyFont="1" applyFill="1" applyBorder="1" applyAlignment="1">
      <alignment horizontal="left" vertical="top" wrapText="1"/>
    </xf>
    <xf numFmtId="0" fontId="40" fillId="11" borderId="31" xfId="2" applyFont="1" applyFill="1" applyBorder="1" applyAlignment="1">
      <alignment horizontal="left" vertical="top" wrapText="1"/>
    </xf>
    <xf numFmtId="0" fontId="40" fillId="11" borderId="32" xfId="2" applyFont="1" applyFill="1" applyBorder="1" applyAlignment="1">
      <alignment horizontal="left" vertical="top" wrapText="1"/>
    </xf>
    <xf numFmtId="0" fontId="40" fillId="6" borderId="30" xfId="2" applyFont="1" applyFill="1" applyBorder="1" applyAlignment="1">
      <alignment horizontal="left" vertical="top" wrapText="1"/>
    </xf>
    <xf numFmtId="0" fontId="40" fillId="6" borderId="31" xfId="2" applyFont="1" applyFill="1" applyBorder="1" applyAlignment="1">
      <alignment horizontal="left" vertical="top" wrapText="1"/>
    </xf>
    <xf numFmtId="0" fontId="40" fillId="6" borderId="32" xfId="2" applyFont="1" applyFill="1" applyBorder="1" applyAlignment="1">
      <alignment horizontal="left" vertical="top" wrapText="1"/>
    </xf>
    <xf numFmtId="0" fontId="40" fillId="22" borderId="30" xfId="2" applyFont="1" applyFill="1" applyBorder="1" applyAlignment="1">
      <alignment horizontal="left" vertical="top" wrapText="1"/>
    </xf>
    <xf numFmtId="0" fontId="40" fillId="22" borderId="31" xfId="2" applyFont="1" applyFill="1" applyBorder="1" applyAlignment="1">
      <alignment horizontal="left" vertical="top" wrapText="1"/>
    </xf>
    <xf numFmtId="0" fontId="40" fillId="22" borderId="32" xfId="2" applyFont="1" applyFill="1" applyBorder="1" applyAlignment="1">
      <alignment horizontal="left" vertical="top" wrapText="1"/>
    </xf>
    <xf numFmtId="0" fontId="40" fillId="10" borderId="30" xfId="2" applyFont="1" applyFill="1" applyBorder="1" applyAlignment="1">
      <alignment horizontal="left" vertical="top" wrapText="1"/>
    </xf>
    <xf numFmtId="0" fontId="40" fillId="10" borderId="31" xfId="2" applyFont="1" applyFill="1" applyBorder="1" applyAlignment="1">
      <alignment horizontal="left" vertical="top" wrapText="1"/>
    </xf>
    <xf numFmtId="0" fontId="40" fillId="10" borderId="32" xfId="2" applyFont="1" applyFill="1" applyBorder="1" applyAlignment="1">
      <alignment horizontal="left" vertical="top" wrapText="1"/>
    </xf>
    <xf numFmtId="0" fontId="40" fillId="7" borderId="30" xfId="2" applyFont="1" applyFill="1" applyBorder="1" applyAlignment="1">
      <alignment horizontal="left" vertical="top" wrapText="1"/>
    </xf>
    <xf numFmtId="0" fontId="40" fillId="7" borderId="31" xfId="2" applyFont="1" applyFill="1" applyBorder="1" applyAlignment="1">
      <alignment horizontal="left" vertical="top" wrapText="1"/>
    </xf>
    <xf numFmtId="0" fontId="40" fillId="7" borderId="32" xfId="2" applyFont="1" applyFill="1" applyBorder="1" applyAlignment="1">
      <alignment horizontal="left" vertical="top" wrapText="1"/>
    </xf>
    <xf numFmtId="0" fontId="40" fillId="23" borderId="30" xfId="2" applyFont="1" applyFill="1" applyBorder="1" applyAlignment="1">
      <alignment horizontal="left" vertical="top" wrapText="1"/>
    </xf>
    <xf numFmtId="0" fontId="40" fillId="23" borderId="31" xfId="2" applyFont="1" applyFill="1" applyBorder="1" applyAlignment="1">
      <alignment horizontal="left" vertical="top" wrapText="1"/>
    </xf>
    <xf numFmtId="0" fontId="40" fillId="23" borderId="32" xfId="2" applyFont="1" applyFill="1" applyBorder="1" applyAlignment="1">
      <alignment horizontal="left" vertical="top" wrapText="1"/>
    </xf>
  </cellXfs>
  <cellStyles count="9">
    <cellStyle name="Comma" xfId="6" builtinId="3"/>
    <cellStyle name="Comma [0]" xfId="7" builtinId="6"/>
    <cellStyle name="Normal" xfId="0" builtinId="0"/>
    <cellStyle name="Normal 2" xfId="2" xr:uid="{00000000-0005-0000-0000-000003000000}"/>
    <cellStyle name="Normal 2 3" xfId="3" xr:uid="{00000000-0005-0000-0000-000004000000}"/>
    <cellStyle name="Normal 3" xfId="8" xr:uid="{00000000-0005-0000-0000-000005000000}"/>
    <cellStyle name="Normal 3 2 2" xfId="5" xr:uid="{00000000-0005-0000-0000-000006000000}"/>
    <cellStyle name="Per cent 2" xfId="4" xr:uid="{00000000-0005-0000-0000-000007000000}"/>
    <cellStyle name="Percent" xfId="1" builtinId="5"/>
  </cellStyles>
  <dxfs count="11">
    <dxf>
      <font>
        <b/>
        <i val="0"/>
        <color theme="1"/>
      </font>
      <fill>
        <patternFill>
          <bgColor rgb="FFFFFF99"/>
        </patternFill>
      </fill>
    </dxf>
    <dxf>
      <font>
        <b/>
        <i val="0"/>
        <color theme="1"/>
      </font>
      <fill>
        <patternFill>
          <bgColor rgb="FFFFFF99"/>
        </patternFill>
      </fill>
    </dxf>
    <dxf>
      <font>
        <b/>
        <i val="0"/>
        <color theme="1"/>
      </font>
      <fill>
        <patternFill>
          <bgColor rgb="FFFFFF99"/>
        </patternFill>
      </fill>
    </dxf>
    <dxf>
      <font>
        <b/>
        <i val="0"/>
        <color theme="1"/>
      </font>
      <fill>
        <patternFill>
          <bgColor rgb="FFFFFF99"/>
        </patternFill>
      </fill>
    </dxf>
    <dxf>
      <font>
        <b/>
        <i val="0"/>
        <color theme="1"/>
      </font>
      <fill>
        <patternFill>
          <bgColor rgb="FFFFFF99"/>
        </patternFill>
      </fill>
    </dxf>
    <dxf>
      <font>
        <color theme="0" tint="-0.14996795556505021"/>
      </font>
      <fill>
        <patternFill>
          <bgColor theme="0" tint="-0.24994659260841701"/>
        </patternFill>
      </fill>
    </dxf>
    <dxf>
      <fill>
        <patternFill>
          <bgColor theme="0" tint="-0.14996795556505021"/>
        </patternFill>
      </fill>
    </dxf>
    <dxf>
      <fill>
        <patternFill patternType="lightUp">
          <bgColor theme="7" tint="0.59996337778862885"/>
        </patternFill>
      </fill>
    </dxf>
    <dxf>
      <fill>
        <patternFill patternType="lightUp">
          <bgColor theme="7" tint="0.59996337778862885"/>
        </patternFill>
      </fill>
    </dxf>
    <dxf>
      <fill>
        <patternFill patternType="lightUp">
          <bgColor theme="7" tint="0.59996337778862885"/>
        </patternFill>
      </fill>
    </dxf>
    <dxf>
      <fill>
        <patternFill patternType="lightUp">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fs/C:/Users/fmcguire92/Documents/MoH%20Malawi/HSSP%20II/EHP/Main/Malawi%20EHP%20Living%20Library%2013.3.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serfs\sm2511\userfs\sm2511\Users\sakshimohan\Dropbox%20(Personal)\MOH%20Malawi\EHP\EHP%20Tool\EHP%20Tool%20v1.4_10Aug2018xlsx.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erfs\sm2511\Users\sakshimohan\Dropbox%20(Personal)\MOH%20Malawi\EHP\EHP%20Tool\EHP%20Tool%20v1.4_10Aug2018xlsx.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fiona.walsh/Desktop/2011%20Lab%20Stats%20-%20Updated%2010%20December%202012%20FW.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m2511/Dropbox/York/Research%20Projects/Uganda%20EHP/HR/HR%20needs_UG%20Input_data%20collection%20tool_17Nov20%20-%20F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ERs and DALYs"/>
      <sheetName val="Library"/>
      <sheetName val="Coverage"/>
      <sheetName val="Case numbers"/>
      <sheetName val="External data"/>
      <sheetName val="Cost"/>
      <sheetName val="PPP conversion factors"/>
      <sheetName val="BHP Cost &amp; DALYs"/>
      <sheetName val="BHP+ Cost &amp; DALYs"/>
      <sheetName val="Current EHP"/>
      <sheetName val="FI Prioritising ICER"/>
      <sheetName val="FINAL FI-RI"/>
      <sheetName val="Sheet3"/>
      <sheetName val="Sheet4"/>
      <sheetName val="Sheet5"/>
    </sheetNames>
    <sheetDataSet>
      <sheetData sheetId="0">
        <row r="4">
          <cell r="C4" t="str">
            <v>Cesearian section (with complication)</v>
          </cell>
        </row>
      </sheetData>
      <sheetData sheetId="1">
        <row r="2">
          <cell r="E2" t="str">
            <v>Cesearian section (with complication)</v>
          </cell>
        </row>
      </sheetData>
      <sheetData sheetId="2"/>
      <sheetData sheetId="3"/>
      <sheetData sheetId="4">
        <row r="3">
          <cell r="B3">
            <v>515118818</v>
          </cell>
        </row>
        <row r="25">
          <cell r="B25">
            <v>3.3419920605579585E-2</v>
          </cell>
        </row>
        <row r="27">
          <cell r="B27">
            <v>1000000</v>
          </cell>
        </row>
        <row r="73">
          <cell r="B73">
            <v>3.735266588045219E-2</v>
          </cell>
        </row>
      </sheetData>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ernal Data"/>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ernal Data"/>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4 for Finance"/>
      <sheetName val="Instructions"/>
      <sheetName val="Lab Master Data Sheet"/>
      <sheetName val="Lists"/>
      <sheetName val="Dashboard Data"/>
      <sheetName val="Dashboard"/>
      <sheetName val="Totals -- By Department"/>
      <sheetName val="Totals -- Monthly"/>
      <sheetName val="Totals -- Year 2 Date By Lab"/>
      <sheetName val="Graphs  - Summary Data"/>
      <sheetName val="Baylor"/>
      <sheetName val="Dvoklwako"/>
      <sheetName val="Emkhuzweni"/>
      <sheetName val="GS"/>
      <sheetName val="Hlatikulu"/>
      <sheetName val="KSII"/>
      <sheetName val="Mankayane"/>
      <sheetName val="Matsanjeni"/>
      <sheetName val="Mbabane"/>
      <sheetName val="Nhlangano"/>
      <sheetName val="PhocweniAB"/>
      <sheetName val="Piggs Peak"/>
      <sheetName val="RFM"/>
      <sheetName val="Sipofaneni"/>
      <sheetName val="Sitobela"/>
      <sheetName val="TB"/>
      <sheetName val="Sheet1"/>
      <sheetName val="Hlathikhulu2011"/>
      <sheetName val="Mankayane2011"/>
      <sheetName val="PiggsPeak2011"/>
      <sheetName val="Nhlangano2011"/>
      <sheetName val="TBReferal2011"/>
      <sheetName val="RFM2011"/>
      <sheetName val="Siphofaneni2011"/>
      <sheetName val="Matsanjeni2011"/>
      <sheetName val="Mbabane2011"/>
      <sheetName val="Emkhuzweni2011"/>
      <sheetName val="Sithobela2011"/>
      <sheetName val="Matsanjeni2012"/>
      <sheetName val="Hlathikhulu2012"/>
      <sheetName val="FRM2012"/>
    </sheetNames>
    <sheetDataSet>
      <sheetData sheetId="0"/>
      <sheetData sheetId="1"/>
      <sheetData sheetId="2"/>
      <sheetData sheetId="3"/>
      <sheetData sheetId="4"/>
      <sheetData sheetId="5">
        <row r="5">
          <cell r="A5" t="str">
            <v>Baylor</v>
          </cell>
        </row>
        <row r="6">
          <cell r="A6" t="str">
            <v>Dvoklwako</v>
          </cell>
        </row>
        <row r="7">
          <cell r="A7" t="str">
            <v>Emkhuzweni</v>
          </cell>
        </row>
        <row r="8">
          <cell r="A8" t="str">
            <v>GS</v>
          </cell>
        </row>
        <row r="9">
          <cell r="A9" t="str">
            <v>Hlatikulu</v>
          </cell>
        </row>
        <row r="10">
          <cell r="A10" t="str">
            <v>KSII</v>
          </cell>
        </row>
        <row r="11">
          <cell r="A11" t="str">
            <v>Mankayane</v>
          </cell>
        </row>
        <row r="12">
          <cell r="A12" t="str">
            <v>Matsanjeni</v>
          </cell>
        </row>
        <row r="13">
          <cell r="A13" t="str">
            <v>Mbabane</v>
          </cell>
        </row>
        <row r="14">
          <cell r="A14" t="str">
            <v>Nhlangano</v>
          </cell>
        </row>
        <row r="15">
          <cell r="A15" t="str">
            <v>PhocweniAB</v>
          </cell>
        </row>
        <row r="16">
          <cell r="A16" t="str">
            <v>Piggs Peak</v>
          </cell>
        </row>
        <row r="17">
          <cell r="A17" t="str">
            <v>RFM</v>
          </cell>
        </row>
        <row r="18">
          <cell r="A18" t="str">
            <v>Sipofaneni</v>
          </cell>
        </row>
        <row r="19">
          <cell r="A19" t="str">
            <v>Sitobela</v>
          </cell>
        </row>
        <row r="20">
          <cell r="A20" t="str">
            <v>TB</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1 - Validation"/>
      <sheetName val="Data Entry 2 - New list"/>
      <sheetName val="Data Entry Tab 1 - validation"/>
      <sheetName val="Data Entry Tab 2 - New list"/>
      <sheetName val="Cadre list"/>
      <sheetName val="Previous data -&gt;"/>
      <sheetName val="WFOM - Time_Base"/>
      <sheetName val="WFOM - Cadre and Service List"/>
    </sheetNames>
    <sheetDataSet>
      <sheetData sheetId="0">
        <row r="3">
          <cell r="E3" t="str">
            <v>Specific service category (based on WFOM)</v>
          </cell>
          <cell r="F3" t="str">
            <v>Inpatient Admissions (Ongoing Monitoring)</v>
          </cell>
          <cell r="G3" t="str">
            <v>Inpatient Admissions and Discharge Process</v>
          </cell>
          <cell r="H3" t="str">
            <v>Under 5 Outpatient Visit</v>
          </cell>
          <cell r="I3" t="str">
            <v>Over 5 Outpatient visit</v>
          </cell>
          <cell r="J3" t="str">
            <v>Normal Deliveries</v>
          </cell>
          <cell r="K3" t="str">
            <v>Complicated Deliveries</v>
          </cell>
          <cell r="L3" t="str">
            <v>Caesarean Sections</v>
          </cell>
          <cell r="M3" t="str">
            <v>Family Planning</v>
          </cell>
          <cell r="N3" t="str">
            <v>Antenatal Care - First Visit</v>
          </cell>
          <cell r="O3" t="str">
            <v>Antenatal Care - Followup Visit</v>
          </cell>
          <cell r="P3" t="str">
            <v>EPI</v>
          </cell>
          <cell r="Q3" t="str">
            <v>STI</v>
          </cell>
          <cell r="R3" t="str">
            <v>Growth Monitoring</v>
          </cell>
          <cell r="S3" t="str">
            <v>Treatment of U5 Severe Malnutirion</v>
          </cell>
          <cell r="T3" t="str">
            <v>Accidents and Emergencies</v>
          </cell>
          <cell r="U3" t="str">
            <v>Major Surgical Procedures</v>
          </cell>
          <cell r="V3" t="str">
            <v>Minor Surgical Procedures</v>
          </cell>
          <cell r="W3" t="str">
            <v>TB Program - New Patient</v>
          </cell>
          <cell r="X3" t="str">
            <v>TB Program - Follow-up Patient</v>
          </cell>
          <cell r="Y3" t="str">
            <v>Voluntary Counseling and Testing Program - For HIV-Negative</v>
          </cell>
          <cell r="Z3" t="str">
            <v>Voluntary Counseling and Testing Program - For HIV-Positive</v>
          </cell>
          <cell r="AA3" t="str">
            <v>Male Circumscisions</v>
          </cell>
          <cell r="AB3" t="str">
            <v>HIV/AIDS Program - New Adult</v>
          </cell>
          <cell r="AC3" t="str">
            <v>HIV/AIDS Program - Established Medically Complex</v>
          </cell>
          <cell r="AD3" t="str">
            <v>HIV/AIDS Program - Established Non Medically Complex</v>
          </cell>
          <cell r="AE3" t="str">
            <v>HIV/AIDS Program - PMTCT</v>
          </cell>
          <cell r="AF3" t="str">
            <v>HIV/AIDS Program - Pediatric</v>
          </cell>
          <cell r="AG3" t="str">
            <v>Laboratory - Haematology</v>
          </cell>
          <cell r="AH3" t="str">
            <v>Laboratory - Parasitology</v>
          </cell>
          <cell r="AI3" t="str">
            <v>Laboratory - Biochemistry</v>
          </cell>
          <cell r="AJ3" t="str">
            <v>Laboratory - Microbiology</v>
          </cell>
          <cell r="AK3" t="str">
            <v>Laboratory - Molecular</v>
          </cell>
          <cell r="AL3" t="str">
            <v>Laboratory - TB Microscopy</v>
          </cell>
          <cell r="AM3" t="str">
            <v>Laboratory - Serology</v>
          </cell>
          <cell r="AN3" t="str">
            <v>Laboratory - Cytology</v>
          </cell>
          <cell r="AO3" t="str">
            <v>Laboratory - Histology</v>
          </cell>
          <cell r="AP3" t="str">
            <v>Laboratory - Blood Transfusion Lab Analysis</v>
          </cell>
          <cell r="AQ3" t="str">
            <v>Ultrasound</v>
          </cell>
          <cell r="AR3" t="str">
            <v>Mammography</v>
          </cell>
          <cell r="AS3" t="str">
            <v>MRI</v>
          </cell>
          <cell r="AT3" t="str">
            <v>Tomography</v>
          </cell>
          <cell r="AU3" t="str">
            <v>Radiotherapy</v>
          </cell>
          <cell r="AV3" t="str">
            <v>Diagnostic Radiography Procedures</v>
          </cell>
          <cell r="AW3" t="str">
            <v>Dental Accidents and Emergencies</v>
          </cell>
          <cell r="AX3" t="str">
            <v>Dental Surgical Procedures</v>
          </cell>
          <cell r="AY3" t="str">
            <v>Dental under 5 outpatient visits</v>
          </cell>
          <cell r="AZ3" t="str">
            <v>Dental over 5 outpatient visits</v>
          </cell>
          <cell r="BA3" t="str">
            <v>Mental Health OPD</v>
          </cell>
          <cell r="BB3" t="str">
            <v>Mental Health Clinic Visit</v>
          </cell>
        </row>
        <row r="4">
          <cell r="E4" t="str">
            <v>Service category code (based on WFOM)</v>
          </cell>
          <cell r="F4" t="str">
            <v>InpatientDays</v>
          </cell>
          <cell r="G4" t="str">
            <v>IPAdmission</v>
          </cell>
          <cell r="H4" t="str">
            <v>Under5OPD</v>
          </cell>
          <cell r="I4" t="str">
            <v>Over5OPD</v>
          </cell>
          <cell r="J4" t="str">
            <v>NormalDelivery</v>
          </cell>
          <cell r="K4" t="str">
            <v>CompDelivery</v>
          </cell>
          <cell r="L4" t="str">
            <v>Csection</v>
          </cell>
          <cell r="M4" t="str">
            <v>FamPlan</v>
          </cell>
          <cell r="N4" t="str">
            <v>AntenatalFirst</v>
          </cell>
          <cell r="O4" t="str">
            <v>ANCSubsequent</v>
          </cell>
          <cell r="P4" t="str">
            <v>EPI</v>
          </cell>
          <cell r="Q4" t="str">
            <v>STI</v>
          </cell>
          <cell r="R4" t="str">
            <v>GrowthMon</v>
          </cell>
          <cell r="S4" t="str">
            <v>U5Malnutr</v>
          </cell>
          <cell r="T4" t="str">
            <v>AccidentsandEmerg</v>
          </cell>
          <cell r="U4" t="str">
            <v>MajorSurg</v>
          </cell>
          <cell r="V4" t="str">
            <v>MinorSurg</v>
          </cell>
          <cell r="W4" t="str">
            <v>TBNew</v>
          </cell>
          <cell r="X4" t="str">
            <v>TBFollowUp</v>
          </cell>
          <cell r="Y4" t="str">
            <v>VCTNegative</v>
          </cell>
          <cell r="Z4" t="str">
            <v>VCTPositive</v>
          </cell>
          <cell r="AA4" t="str">
            <v>MaleCirc</v>
          </cell>
          <cell r="AB4" t="str">
            <v>NewAdult</v>
          </cell>
          <cell r="AC4" t="str">
            <v>EstMedCom</v>
          </cell>
          <cell r="AD4" t="str">
            <v>EstNonCom</v>
          </cell>
          <cell r="AE4" t="str">
            <v>PMTCT</v>
          </cell>
          <cell r="AF4" t="str">
            <v>Peds</v>
          </cell>
          <cell r="AG4" t="str">
            <v>LabHaem</v>
          </cell>
          <cell r="AH4" t="str">
            <v>LabParasit</v>
          </cell>
          <cell r="AI4" t="str">
            <v>LabBiochem</v>
          </cell>
          <cell r="AJ4" t="str">
            <v>LabMicrobio</v>
          </cell>
          <cell r="AK4" t="str">
            <v>LabMolec</v>
          </cell>
          <cell r="AL4" t="str">
            <v>LabTBMicro</v>
          </cell>
          <cell r="AM4" t="str">
            <v>LabSero</v>
          </cell>
          <cell r="AN4" t="str">
            <v>LabCyto</v>
          </cell>
          <cell r="AO4" t="str">
            <v>LabHisto</v>
          </cell>
          <cell r="AP4" t="str">
            <v>LabTrans</v>
          </cell>
          <cell r="AQ4" t="str">
            <v>Ultrasound</v>
          </cell>
          <cell r="AR4" t="str">
            <v>Mammography</v>
          </cell>
          <cell r="AS4" t="str">
            <v>MRI</v>
          </cell>
          <cell r="AT4" t="str">
            <v>Tomography</v>
          </cell>
          <cell r="AU4" t="str">
            <v>Radiotherapy</v>
          </cell>
          <cell r="AV4" t="str">
            <v>DiagRadio</v>
          </cell>
          <cell r="AW4" t="str">
            <v>DentAccidEmerg</v>
          </cell>
          <cell r="AX4" t="str">
            <v>DentSurg</v>
          </cell>
          <cell r="AY4" t="str">
            <v>DentalU5</v>
          </cell>
          <cell r="AZ4" t="str">
            <v>DentalO5</v>
          </cell>
          <cell r="BA4" t="str">
            <v>MentOPD</v>
          </cell>
          <cell r="BB4" t="str">
            <v>MentClinic</v>
          </cell>
        </row>
        <row r="5">
          <cell r="B5" t="str">
            <v>M01</v>
          </cell>
          <cell r="C5" t="str">
            <v>M01Number of minutes per case</v>
          </cell>
          <cell r="D5" t="str">
            <v>Medical Officer / Specialist</v>
          </cell>
          <cell r="E5" t="str">
            <v>Number of minutes per case</v>
          </cell>
          <cell r="F5">
            <v>5</v>
          </cell>
          <cell r="G5">
            <v>15</v>
          </cell>
          <cell r="H5">
            <v>10</v>
          </cell>
          <cell r="I5">
            <v>7</v>
          </cell>
          <cell r="J5">
            <v>0</v>
          </cell>
          <cell r="K5">
            <v>30</v>
          </cell>
          <cell r="L5">
            <v>45</v>
          </cell>
          <cell r="M5">
            <v>0</v>
          </cell>
          <cell r="N5">
            <v>15</v>
          </cell>
          <cell r="O5">
            <v>5</v>
          </cell>
          <cell r="P5">
            <v>0</v>
          </cell>
          <cell r="Q5">
            <v>0</v>
          </cell>
          <cell r="R5">
            <v>0</v>
          </cell>
          <cell r="S5">
            <v>5</v>
          </cell>
          <cell r="T5">
            <v>30</v>
          </cell>
          <cell r="U5">
            <v>172</v>
          </cell>
          <cell r="V5">
            <v>60</v>
          </cell>
          <cell r="W5">
            <v>15</v>
          </cell>
          <cell r="X5">
            <v>10</v>
          </cell>
          <cell r="Y5">
            <v>0</v>
          </cell>
          <cell r="Z5">
            <v>0</v>
          </cell>
          <cell r="AA5">
            <v>20</v>
          </cell>
          <cell r="AB5">
            <v>15</v>
          </cell>
          <cell r="AC5">
            <v>15</v>
          </cell>
          <cell r="AD5">
            <v>0</v>
          </cell>
          <cell r="AE5">
            <v>15</v>
          </cell>
          <cell r="AF5">
            <v>15</v>
          </cell>
          <cell r="AG5">
            <v>0</v>
          </cell>
          <cell r="AH5">
            <v>0</v>
          </cell>
          <cell r="AI5">
            <v>0</v>
          </cell>
          <cell r="AJ5">
            <v>0</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cell r="BB5">
            <v>0</v>
          </cell>
        </row>
        <row r="6">
          <cell r="B6" t="str">
            <v>M01</v>
          </cell>
          <cell r="C6" t="str">
            <v>M01% of cases expected to be serviced by cadre</v>
          </cell>
          <cell r="E6" t="str">
            <v>% of cases expected to be serviced by cadre</v>
          </cell>
          <cell r="F6">
            <v>1</v>
          </cell>
          <cell r="G6">
            <v>0.5</v>
          </cell>
          <cell r="H6">
            <v>0.5</v>
          </cell>
          <cell r="I6">
            <v>0.5</v>
          </cell>
          <cell r="J6">
            <v>0</v>
          </cell>
          <cell r="K6">
            <v>0.35</v>
          </cell>
          <cell r="L6">
            <v>0.5</v>
          </cell>
          <cell r="M6">
            <v>0</v>
          </cell>
          <cell r="N6">
            <v>0.1</v>
          </cell>
          <cell r="O6">
            <v>0.1</v>
          </cell>
          <cell r="P6">
            <v>0</v>
          </cell>
          <cell r="Q6">
            <v>0</v>
          </cell>
          <cell r="R6">
            <v>0</v>
          </cell>
          <cell r="S6">
            <v>0.2</v>
          </cell>
          <cell r="T6">
            <v>0.4</v>
          </cell>
          <cell r="U6">
            <v>1</v>
          </cell>
          <cell r="V6">
            <v>1</v>
          </cell>
          <cell r="W6">
            <v>0.3</v>
          </cell>
          <cell r="X6">
            <v>0.25</v>
          </cell>
          <cell r="Y6">
            <v>0</v>
          </cell>
          <cell r="Z6">
            <v>0</v>
          </cell>
          <cell r="AA6">
            <v>0.5</v>
          </cell>
          <cell r="AB6">
            <v>0.4</v>
          </cell>
          <cell r="AC6">
            <v>0.3</v>
          </cell>
          <cell r="AD6">
            <v>0</v>
          </cell>
          <cell r="AE6">
            <v>0.2</v>
          </cell>
          <cell r="AF6">
            <v>0.2</v>
          </cell>
          <cell r="AG6">
            <v>0</v>
          </cell>
          <cell r="AH6">
            <v>0</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row>
        <row r="7">
          <cell r="B7" t="str">
            <v>M02</v>
          </cell>
          <cell r="C7" t="str">
            <v>M02Number of minutes per case</v>
          </cell>
          <cell r="D7" t="str">
            <v>Clinical Officer / Technician</v>
          </cell>
          <cell r="E7" t="str">
            <v>Number of minutes per case</v>
          </cell>
          <cell r="F7">
            <v>7</v>
          </cell>
          <cell r="G7">
            <v>20</v>
          </cell>
          <cell r="H7">
            <v>12</v>
          </cell>
          <cell r="I7">
            <v>12</v>
          </cell>
          <cell r="J7">
            <v>0</v>
          </cell>
          <cell r="K7">
            <v>30</v>
          </cell>
          <cell r="L7">
            <v>45</v>
          </cell>
          <cell r="M7">
            <v>0</v>
          </cell>
          <cell r="N7">
            <v>15</v>
          </cell>
          <cell r="O7">
            <v>5</v>
          </cell>
          <cell r="P7">
            <v>0</v>
          </cell>
          <cell r="Q7">
            <v>5</v>
          </cell>
          <cell r="R7">
            <v>0</v>
          </cell>
          <cell r="S7">
            <v>8</v>
          </cell>
          <cell r="T7">
            <v>30</v>
          </cell>
          <cell r="U7">
            <v>190</v>
          </cell>
          <cell r="V7">
            <v>80</v>
          </cell>
          <cell r="W7">
            <v>15</v>
          </cell>
          <cell r="X7">
            <v>10</v>
          </cell>
          <cell r="Y7">
            <v>0</v>
          </cell>
          <cell r="Z7">
            <v>0</v>
          </cell>
          <cell r="AA7">
            <v>20</v>
          </cell>
          <cell r="AB7">
            <v>15</v>
          </cell>
          <cell r="AC7">
            <v>15</v>
          </cell>
          <cell r="AD7">
            <v>10</v>
          </cell>
          <cell r="AE7">
            <v>15</v>
          </cell>
          <cell r="AF7">
            <v>15</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row>
        <row r="8">
          <cell r="B8" t="str">
            <v>M02</v>
          </cell>
          <cell r="C8" t="str">
            <v>M02% of cases expected to be serviced by cadre</v>
          </cell>
          <cell r="E8" t="str">
            <v>% of cases expected to be serviced by cadre</v>
          </cell>
          <cell r="F8">
            <v>1</v>
          </cell>
          <cell r="G8">
            <v>0.5</v>
          </cell>
          <cell r="H8">
            <v>0.5</v>
          </cell>
          <cell r="I8">
            <v>0.5</v>
          </cell>
          <cell r="J8">
            <v>0</v>
          </cell>
          <cell r="K8">
            <v>0.65</v>
          </cell>
          <cell r="L8">
            <v>0.5</v>
          </cell>
          <cell r="M8">
            <v>0</v>
          </cell>
          <cell r="N8">
            <v>0.1</v>
          </cell>
          <cell r="O8">
            <v>0.1</v>
          </cell>
          <cell r="P8">
            <v>0</v>
          </cell>
          <cell r="Q8">
            <v>1</v>
          </cell>
          <cell r="R8">
            <v>0</v>
          </cell>
          <cell r="S8">
            <v>0.2</v>
          </cell>
          <cell r="T8">
            <v>0.8</v>
          </cell>
          <cell r="U8">
            <v>1</v>
          </cell>
          <cell r="V8">
            <v>1</v>
          </cell>
          <cell r="W8">
            <v>0.3</v>
          </cell>
          <cell r="X8">
            <v>0.25</v>
          </cell>
          <cell r="Y8">
            <v>0</v>
          </cell>
          <cell r="Z8">
            <v>0</v>
          </cell>
          <cell r="AA8">
            <v>0.5</v>
          </cell>
          <cell r="AB8">
            <v>0.4</v>
          </cell>
          <cell r="AC8">
            <v>0.5</v>
          </cell>
          <cell r="AD8">
            <v>0.7</v>
          </cell>
          <cell r="AE8">
            <v>0.2</v>
          </cell>
          <cell r="AF8">
            <v>0.8</v>
          </cell>
          <cell r="AG8">
            <v>0</v>
          </cell>
          <cell r="AH8">
            <v>0</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0</v>
          </cell>
        </row>
        <row r="9">
          <cell r="B9" t="str">
            <v>M03</v>
          </cell>
          <cell r="C9" t="str">
            <v>M03Number of minutes per case</v>
          </cell>
          <cell r="D9" t="str">
            <v>Med. Assistant</v>
          </cell>
          <cell r="E9" t="str">
            <v>Number of minutes per case</v>
          </cell>
          <cell r="F9">
            <v>0</v>
          </cell>
          <cell r="G9">
            <v>0</v>
          </cell>
          <cell r="H9">
            <v>0</v>
          </cell>
          <cell r="I9">
            <v>0</v>
          </cell>
          <cell r="J9">
            <v>0</v>
          </cell>
          <cell r="K9">
            <v>0</v>
          </cell>
          <cell r="L9">
            <v>0</v>
          </cell>
          <cell r="M9">
            <v>0</v>
          </cell>
          <cell r="N9">
            <v>0</v>
          </cell>
          <cell r="O9">
            <v>0</v>
          </cell>
          <cell r="P9">
            <v>0</v>
          </cell>
          <cell r="Q9">
            <v>0</v>
          </cell>
          <cell r="R9">
            <v>0</v>
          </cell>
          <cell r="S9">
            <v>0</v>
          </cell>
          <cell r="T9">
            <v>20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cell r="AU9">
            <v>0</v>
          </cell>
          <cell r="AV9">
            <v>0</v>
          </cell>
          <cell r="AW9">
            <v>0</v>
          </cell>
          <cell r="AX9">
            <v>0</v>
          </cell>
          <cell r="AY9">
            <v>0</v>
          </cell>
          <cell r="AZ9">
            <v>0</v>
          </cell>
          <cell r="BA9">
            <v>0</v>
          </cell>
          <cell r="BB9">
            <v>0</v>
          </cell>
        </row>
        <row r="10">
          <cell r="B10" t="str">
            <v>M03</v>
          </cell>
          <cell r="C10" t="str">
            <v>M03% of cases expected to be serviced by cadre</v>
          </cell>
          <cell r="E10" t="str">
            <v>% of cases expected to be serviced by cadre</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1</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row>
        <row r="11">
          <cell r="B11" t="str">
            <v>N01</v>
          </cell>
          <cell r="C11" t="str">
            <v>N01Number of minutes per case</v>
          </cell>
          <cell r="D11" t="str">
            <v>Nurse Officer</v>
          </cell>
          <cell r="E11" t="str">
            <v>Number of minutes per case</v>
          </cell>
          <cell r="F11">
            <v>40</v>
          </cell>
          <cell r="G11">
            <v>20</v>
          </cell>
          <cell r="H11">
            <v>7</v>
          </cell>
          <cell r="I11">
            <v>5</v>
          </cell>
          <cell r="J11">
            <v>118</v>
          </cell>
          <cell r="K11">
            <v>30</v>
          </cell>
          <cell r="L11">
            <v>50</v>
          </cell>
          <cell r="M11">
            <v>20</v>
          </cell>
          <cell r="N11">
            <v>30</v>
          </cell>
          <cell r="O11">
            <v>0</v>
          </cell>
          <cell r="P11">
            <v>0</v>
          </cell>
          <cell r="Q11">
            <v>20</v>
          </cell>
          <cell r="R11">
            <v>0</v>
          </cell>
          <cell r="S11">
            <v>15</v>
          </cell>
          <cell r="T11">
            <v>25</v>
          </cell>
          <cell r="U11">
            <v>172</v>
          </cell>
          <cell r="V11">
            <v>60</v>
          </cell>
          <cell r="W11">
            <v>20</v>
          </cell>
          <cell r="X11">
            <v>15</v>
          </cell>
          <cell r="Y11">
            <v>0</v>
          </cell>
          <cell r="Z11">
            <v>0</v>
          </cell>
          <cell r="AA11">
            <v>0</v>
          </cell>
          <cell r="AB11">
            <v>20</v>
          </cell>
          <cell r="AC11">
            <v>15</v>
          </cell>
          <cell r="AD11">
            <v>10</v>
          </cell>
          <cell r="AE11">
            <v>20</v>
          </cell>
          <cell r="AF11">
            <v>15</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row>
        <row r="12">
          <cell r="B12" t="str">
            <v>N01</v>
          </cell>
          <cell r="C12" t="str">
            <v>N01% of cases expected to be serviced by cadre</v>
          </cell>
          <cell r="E12" t="str">
            <v>% of cases expected to be serviced by cadre</v>
          </cell>
          <cell r="F12">
            <v>0.3</v>
          </cell>
          <cell r="G12">
            <v>0.3</v>
          </cell>
          <cell r="H12">
            <v>0.5</v>
          </cell>
          <cell r="I12">
            <v>0.2</v>
          </cell>
          <cell r="J12">
            <v>0.45</v>
          </cell>
          <cell r="K12">
            <v>1</v>
          </cell>
          <cell r="L12">
            <v>1</v>
          </cell>
          <cell r="M12">
            <v>0.5</v>
          </cell>
          <cell r="N12">
            <v>1</v>
          </cell>
          <cell r="O12">
            <v>0</v>
          </cell>
          <cell r="P12">
            <v>0</v>
          </cell>
          <cell r="Q12">
            <v>0.25</v>
          </cell>
          <cell r="R12">
            <v>0</v>
          </cell>
          <cell r="S12">
            <v>0.3</v>
          </cell>
          <cell r="T12">
            <v>0.5</v>
          </cell>
          <cell r="U12">
            <v>0.8</v>
          </cell>
          <cell r="V12">
            <v>0.3</v>
          </cell>
          <cell r="W12">
            <v>0.4</v>
          </cell>
          <cell r="X12">
            <v>0.75</v>
          </cell>
          <cell r="Y12">
            <v>0</v>
          </cell>
          <cell r="Z12">
            <v>0</v>
          </cell>
          <cell r="AA12">
            <v>0</v>
          </cell>
          <cell r="AB12">
            <v>0.2</v>
          </cell>
          <cell r="AC12">
            <v>0</v>
          </cell>
          <cell r="AD12">
            <v>0</v>
          </cell>
          <cell r="AE12">
            <v>0.5</v>
          </cell>
          <cell r="AF12">
            <v>0.3</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row>
        <row r="13">
          <cell r="B13" t="str">
            <v>N02</v>
          </cell>
          <cell r="C13" t="str">
            <v>N02Number of minutes per case</v>
          </cell>
          <cell r="D13" t="str">
            <v>Nurse Midwife Technician</v>
          </cell>
          <cell r="E13" t="str">
            <v>Number of minutes per case</v>
          </cell>
          <cell r="F13">
            <v>40</v>
          </cell>
          <cell r="G13">
            <v>20</v>
          </cell>
          <cell r="H13">
            <v>7</v>
          </cell>
          <cell r="I13">
            <v>5</v>
          </cell>
          <cell r="J13">
            <v>118</v>
          </cell>
          <cell r="K13">
            <v>30</v>
          </cell>
          <cell r="L13">
            <v>50</v>
          </cell>
          <cell r="M13">
            <v>20</v>
          </cell>
          <cell r="N13">
            <v>30</v>
          </cell>
          <cell r="O13">
            <v>15</v>
          </cell>
          <cell r="P13">
            <v>5</v>
          </cell>
          <cell r="Q13">
            <v>20</v>
          </cell>
          <cell r="R13">
            <v>0</v>
          </cell>
          <cell r="S13">
            <v>15</v>
          </cell>
          <cell r="T13">
            <v>25</v>
          </cell>
          <cell r="U13">
            <v>172</v>
          </cell>
          <cell r="V13">
            <v>60</v>
          </cell>
          <cell r="W13">
            <v>20</v>
          </cell>
          <cell r="X13">
            <v>10.5</v>
          </cell>
          <cell r="Y13">
            <v>20</v>
          </cell>
          <cell r="Z13">
            <v>35</v>
          </cell>
          <cell r="AA13">
            <v>20</v>
          </cell>
          <cell r="AB13">
            <v>20</v>
          </cell>
          <cell r="AC13">
            <v>15</v>
          </cell>
          <cell r="AD13">
            <v>10</v>
          </cell>
          <cell r="AE13">
            <v>20</v>
          </cell>
          <cell r="AF13">
            <v>15</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row>
        <row r="14">
          <cell r="B14" t="str">
            <v>N02</v>
          </cell>
          <cell r="C14" t="str">
            <v>N02% of cases expected to be serviced by cadre</v>
          </cell>
          <cell r="E14" t="str">
            <v>% of cases expected to be serviced by cadre</v>
          </cell>
          <cell r="F14">
            <v>0.7</v>
          </cell>
          <cell r="G14">
            <v>0.7</v>
          </cell>
          <cell r="H14">
            <v>0.5</v>
          </cell>
          <cell r="I14">
            <v>0.8</v>
          </cell>
          <cell r="J14">
            <v>0.7</v>
          </cell>
          <cell r="K14">
            <v>1</v>
          </cell>
          <cell r="L14">
            <v>1</v>
          </cell>
          <cell r="M14">
            <v>0.5</v>
          </cell>
          <cell r="N14">
            <v>1</v>
          </cell>
          <cell r="O14">
            <v>1</v>
          </cell>
          <cell r="P14">
            <v>0.2</v>
          </cell>
          <cell r="Q14">
            <v>0.25</v>
          </cell>
          <cell r="R14">
            <v>0</v>
          </cell>
          <cell r="S14">
            <v>0.3</v>
          </cell>
          <cell r="T14">
            <v>0.5</v>
          </cell>
          <cell r="U14">
            <v>0.2</v>
          </cell>
          <cell r="V14">
            <v>0.7</v>
          </cell>
          <cell r="W14">
            <v>0.25</v>
          </cell>
          <cell r="X14">
            <v>0.5</v>
          </cell>
          <cell r="Y14">
            <v>1</v>
          </cell>
          <cell r="Z14">
            <v>1</v>
          </cell>
          <cell r="AA14">
            <v>1</v>
          </cell>
          <cell r="AB14">
            <v>0.2</v>
          </cell>
          <cell r="AC14">
            <v>0.4</v>
          </cell>
          <cell r="AD14">
            <v>0.3</v>
          </cell>
          <cell r="AE14">
            <v>0.5</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row>
        <row r="15">
          <cell r="B15" t="str">
            <v>P01</v>
          </cell>
          <cell r="C15" t="str">
            <v>P01Number of minutes per case</v>
          </cell>
          <cell r="D15" t="str">
            <v>Pharmacist</v>
          </cell>
          <cell r="E15" t="str">
            <v>Number of minutes per case</v>
          </cell>
          <cell r="F15">
            <v>2</v>
          </cell>
          <cell r="G15">
            <v>0</v>
          </cell>
          <cell r="H15">
            <v>0</v>
          </cell>
          <cell r="I15">
            <v>0</v>
          </cell>
          <cell r="J15">
            <v>0</v>
          </cell>
          <cell r="K15">
            <v>0</v>
          </cell>
          <cell r="L15">
            <v>10</v>
          </cell>
          <cell r="M15">
            <v>0</v>
          </cell>
          <cell r="N15">
            <v>0</v>
          </cell>
          <cell r="O15">
            <v>0</v>
          </cell>
          <cell r="P15">
            <v>0</v>
          </cell>
          <cell r="Q15">
            <v>2</v>
          </cell>
          <cell r="R15">
            <v>0</v>
          </cell>
          <cell r="S15">
            <v>0</v>
          </cell>
          <cell r="T15">
            <v>0</v>
          </cell>
          <cell r="U15">
            <v>10</v>
          </cell>
          <cell r="V15">
            <v>5</v>
          </cell>
          <cell r="W15">
            <v>0</v>
          </cell>
          <cell r="X15">
            <v>3</v>
          </cell>
          <cell r="Y15">
            <v>0</v>
          </cell>
          <cell r="Z15">
            <v>0</v>
          </cell>
          <cell r="AA15">
            <v>0</v>
          </cell>
          <cell r="AB15">
            <v>3</v>
          </cell>
          <cell r="AC15">
            <v>0</v>
          </cell>
          <cell r="AD15">
            <v>0</v>
          </cell>
          <cell r="AE15">
            <v>3</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row>
        <row r="16">
          <cell r="B16" t="str">
            <v>P01</v>
          </cell>
          <cell r="C16" t="str">
            <v>P01% of cases expected to be serviced by cadre</v>
          </cell>
          <cell r="E16" t="str">
            <v>% of cases expected to be serviced by cadre</v>
          </cell>
          <cell r="F16">
            <v>1</v>
          </cell>
          <cell r="G16">
            <v>0</v>
          </cell>
          <cell r="H16">
            <v>0</v>
          </cell>
          <cell r="I16">
            <v>0</v>
          </cell>
          <cell r="J16">
            <v>0</v>
          </cell>
          <cell r="K16">
            <v>0</v>
          </cell>
          <cell r="L16">
            <v>0.5</v>
          </cell>
          <cell r="M16">
            <v>0</v>
          </cell>
          <cell r="N16">
            <v>0</v>
          </cell>
          <cell r="O16">
            <v>0</v>
          </cell>
          <cell r="P16">
            <v>0</v>
          </cell>
          <cell r="Q16">
            <v>0.1</v>
          </cell>
          <cell r="R16">
            <v>0</v>
          </cell>
          <cell r="S16">
            <v>0</v>
          </cell>
          <cell r="T16">
            <v>0</v>
          </cell>
          <cell r="U16">
            <v>0.5</v>
          </cell>
          <cell r="V16">
            <v>0.5</v>
          </cell>
          <cell r="W16">
            <v>0</v>
          </cell>
          <cell r="X16">
            <v>0.5</v>
          </cell>
          <cell r="Y16">
            <v>0</v>
          </cell>
          <cell r="Z16">
            <v>0</v>
          </cell>
          <cell r="AA16">
            <v>0</v>
          </cell>
          <cell r="AB16">
            <v>0.15</v>
          </cell>
          <cell r="AC16">
            <v>0</v>
          </cell>
          <cell r="AD16">
            <v>0</v>
          </cell>
          <cell r="AE16">
            <v>0.15</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row>
        <row r="17">
          <cell r="B17" t="str">
            <v>P02</v>
          </cell>
          <cell r="C17" t="str">
            <v>P02Number of minutes per case</v>
          </cell>
          <cell r="D17" t="str">
            <v>Pharm Technician</v>
          </cell>
          <cell r="E17" t="str">
            <v>Number of minutes per case</v>
          </cell>
          <cell r="F17">
            <v>0</v>
          </cell>
          <cell r="G17">
            <v>0</v>
          </cell>
          <cell r="H17">
            <v>2</v>
          </cell>
          <cell r="I17">
            <v>0</v>
          </cell>
          <cell r="J17">
            <v>2</v>
          </cell>
          <cell r="K17">
            <v>2</v>
          </cell>
          <cell r="L17">
            <v>10</v>
          </cell>
          <cell r="M17">
            <v>0</v>
          </cell>
          <cell r="N17">
            <v>0</v>
          </cell>
          <cell r="O17">
            <v>0</v>
          </cell>
          <cell r="P17">
            <v>0</v>
          </cell>
          <cell r="Q17">
            <v>3</v>
          </cell>
          <cell r="R17">
            <v>0</v>
          </cell>
          <cell r="S17">
            <v>0</v>
          </cell>
          <cell r="T17">
            <v>0</v>
          </cell>
          <cell r="U17">
            <v>10</v>
          </cell>
          <cell r="V17">
            <v>5</v>
          </cell>
          <cell r="W17">
            <v>7</v>
          </cell>
          <cell r="X17">
            <v>3</v>
          </cell>
          <cell r="Y17">
            <v>0</v>
          </cell>
          <cell r="Z17">
            <v>0</v>
          </cell>
          <cell r="AA17">
            <v>0</v>
          </cell>
          <cell r="AB17">
            <v>2</v>
          </cell>
          <cell r="AC17">
            <v>1.5</v>
          </cell>
          <cell r="AD17">
            <v>1.5</v>
          </cell>
          <cell r="AE17">
            <v>2</v>
          </cell>
          <cell r="AF17">
            <v>2</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row>
        <row r="18">
          <cell r="B18" t="str">
            <v>P02</v>
          </cell>
          <cell r="C18" t="str">
            <v>P02% of cases expected to be serviced by cadre</v>
          </cell>
          <cell r="E18" t="str">
            <v>% of cases expected to be serviced by cadre</v>
          </cell>
          <cell r="F18">
            <v>0</v>
          </cell>
          <cell r="G18">
            <v>0</v>
          </cell>
          <cell r="H18">
            <v>0.4</v>
          </cell>
          <cell r="I18">
            <v>0</v>
          </cell>
          <cell r="J18">
            <v>1</v>
          </cell>
          <cell r="K18">
            <v>1</v>
          </cell>
          <cell r="L18">
            <v>0.5</v>
          </cell>
          <cell r="M18">
            <v>0</v>
          </cell>
          <cell r="N18">
            <v>0</v>
          </cell>
          <cell r="O18">
            <v>0</v>
          </cell>
          <cell r="P18">
            <v>0</v>
          </cell>
          <cell r="Q18">
            <v>0.5</v>
          </cell>
          <cell r="R18">
            <v>0</v>
          </cell>
          <cell r="S18">
            <v>0</v>
          </cell>
          <cell r="T18">
            <v>0</v>
          </cell>
          <cell r="U18">
            <v>0.5</v>
          </cell>
          <cell r="V18">
            <v>0.5</v>
          </cell>
          <cell r="W18">
            <v>0.5</v>
          </cell>
          <cell r="X18">
            <v>0.5</v>
          </cell>
          <cell r="Y18">
            <v>0</v>
          </cell>
          <cell r="Z18">
            <v>0</v>
          </cell>
          <cell r="AA18">
            <v>0</v>
          </cell>
          <cell r="AB18">
            <v>0.5</v>
          </cell>
          <cell r="AC18">
            <v>0.5</v>
          </cell>
          <cell r="AD18">
            <v>0.5</v>
          </cell>
          <cell r="AE18">
            <v>0.5</v>
          </cell>
          <cell r="AF18">
            <v>0.5</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row>
        <row r="19">
          <cell r="B19" t="str">
            <v>P03</v>
          </cell>
          <cell r="C19" t="str">
            <v>P03Number of minutes per case</v>
          </cell>
          <cell r="D19" t="str">
            <v>Pharm Assistant</v>
          </cell>
          <cell r="E19" t="str">
            <v>Number of minutes per case</v>
          </cell>
          <cell r="F19">
            <v>0</v>
          </cell>
          <cell r="G19">
            <v>2</v>
          </cell>
          <cell r="H19">
            <v>2</v>
          </cell>
          <cell r="I19">
            <v>0</v>
          </cell>
          <cell r="J19">
            <v>0</v>
          </cell>
          <cell r="K19">
            <v>0</v>
          </cell>
          <cell r="L19">
            <v>0</v>
          </cell>
          <cell r="M19">
            <v>0</v>
          </cell>
          <cell r="N19">
            <v>0</v>
          </cell>
          <cell r="O19">
            <v>0</v>
          </cell>
          <cell r="P19">
            <v>1</v>
          </cell>
          <cell r="Q19">
            <v>3</v>
          </cell>
          <cell r="R19">
            <v>0</v>
          </cell>
          <cell r="S19">
            <v>0</v>
          </cell>
          <cell r="T19">
            <v>0</v>
          </cell>
          <cell r="U19">
            <v>0</v>
          </cell>
          <cell r="V19">
            <v>0</v>
          </cell>
          <cell r="W19">
            <v>7</v>
          </cell>
          <cell r="X19">
            <v>0</v>
          </cell>
          <cell r="Y19">
            <v>0</v>
          </cell>
          <cell r="Z19">
            <v>0</v>
          </cell>
          <cell r="AA19">
            <v>0</v>
          </cell>
          <cell r="AB19">
            <v>2</v>
          </cell>
          <cell r="AC19">
            <v>1.5</v>
          </cell>
          <cell r="AD19">
            <v>1.5</v>
          </cell>
          <cell r="AE19">
            <v>2</v>
          </cell>
          <cell r="AF19">
            <v>2</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row>
        <row r="20">
          <cell r="B20" t="str">
            <v>P03</v>
          </cell>
          <cell r="C20" t="str">
            <v>P03% of cases expected to be serviced by cadre</v>
          </cell>
          <cell r="E20" t="str">
            <v>% of cases expected to be serviced by cadre</v>
          </cell>
          <cell r="F20">
            <v>0</v>
          </cell>
          <cell r="G20">
            <v>1</v>
          </cell>
          <cell r="H20">
            <v>0.4</v>
          </cell>
          <cell r="I20">
            <v>0</v>
          </cell>
          <cell r="J20">
            <v>0</v>
          </cell>
          <cell r="K20">
            <v>0</v>
          </cell>
          <cell r="L20">
            <v>0</v>
          </cell>
          <cell r="M20">
            <v>0</v>
          </cell>
          <cell r="N20">
            <v>0</v>
          </cell>
          <cell r="O20">
            <v>0</v>
          </cell>
          <cell r="P20">
            <v>1</v>
          </cell>
          <cell r="Q20">
            <v>0.5</v>
          </cell>
          <cell r="R20">
            <v>0</v>
          </cell>
          <cell r="S20">
            <v>0</v>
          </cell>
          <cell r="T20">
            <v>0</v>
          </cell>
          <cell r="U20">
            <v>0</v>
          </cell>
          <cell r="V20">
            <v>0</v>
          </cell>
          <cell r="W20">
            <v>0.5</v>
          </cell>
          <cell r="X20">
            <v>0</v>
          </cell>
          <cell r="Y20">
            <v>0</v>
          </cell>
          <cell r="Z20">
            <v>0</v>
          </cell>
          <cell r="AA20">
            <v>0</v>
          </cell>
          <cell r="AB20">
            <v>0.5</v>
          </cell>
          <cell r="AC20">
            <v>0.5</v>
          </cell>
          <cell r="AD20">
            <v>0.5</v>
          </cell>
          <cell r="AE20">
            <v>0.5</v>
          </cell>
          <cell r="AF20">
            <v>0.5</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row>
        <row r="21">
          <cell r="B21" t="str">
            <v>L01</v>
          </cell>
          <cell r="C21" t="str">
            <v>L01Number of minutes per case</v>
          </cell>
          <cell r="D21" t="str">
            <v>Lab Officer</v>
          </cell>
          <cell r="E21" t="str">
            <v>Number of minutes per case</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10</v>
          </cell>
          <cell r="AH21">
            <v>15</v>
          </cell>
          <cell r="AI21">
            <v>10</v>
          </cell>
          <cell r="AJ21">
            <v>15</v>
          </cell>
          <cell r="AK21">
            <v>10</v>
          </cell>
          <cell r="AL21">
            <v>20</v>
          </cell>
          <cell r="AM21">
            <v>10</v>
          </cell>
          <cell r="AN21">
            <v>10</v>
          </cell>
          <cell r="AO21">
            <v>30</v>
          </cell>
          <cell r="AP21">
            <v>15</v>
          </cell>
          <cell r="AQ21">
            <v>0</v>
          </cell>
          <cell r="AR21">
            <v>0</v>
          </cell>
          <cell r="AS21">
            <v>0</v>
          </cell>
          <cell r="AT21">
            <v>0</v>
          </cell>
          <cell r="AU21">
            <v>0</v>
          </cell>
          <cell r="AV21">
            <v>0</v>
          </cell>
          <cell r="AW21">
            <v>0</v>
          </cell>
          <cell r="AX21">
            <v>0</v>
          </cell>
          <cell r="AY21">
            <v>0</v>
          </cell>
          <cell r="AZ21">
            <v>0</v>
          </cell>
          <cell r="BA21">
            <v>0</v>
          </cell>
          <cell r="BB21">
            <v>0</v>
          </cell>
        </row>
        <row r="22">
          <cell r="B22" t="str">
            <v>L01</v>
          </cell>
          <cell r="C22" t="str">
            <v>L01% of cases expected to be serviced by cadre</v>
          </cell>
          <cell r="E22" t="str">
            <v>% of cases expected to be serviced by cadre</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0.25</v>
          </cell>
          <cell r="AH22">
            <v>0.25</v>
          </cell>
          <cell r="AI22">
            <v>0.25</v>
          </cell>
          <cell r="AJ22">
            <v>0.25</v>
          </cell>
          <cell r="AK22">
            <v>1</v>
          </cell>
          <cell r="AL22">
            <v>0.25</v>
          </cell>
          <cell r="AM22">
            <v>0.25</v>
          </cell>
          <cell r="AN22">
            <v>1</v>
          </cell>
          <cell r="AO22">
            <v>1</v>
          </cell>
          <cell r="AP22">
            <v>0.25</v>
          </cell>
          <cell r="AQ22">
            <v>0</v>
          </cell>
          <cell r="AR22">
            <v>0</v>
          </cell>
          <cell r="AS22">
            <v>0</v>
          </cell>
          <cell r="AT22">
            <v>0</v>
          </cell>
          <cell r="AU22">
            <v>0</v>
          </cell>
          <cell r="AV22">
            <v>0</v>
          </cell>
          <cell r="AW22">
            <v>0</v>
          </cell>
          <cell r="AX22">
            <v>0</v>
          </cell>
          <cell r="AY22">
            <v>0</v>
          </cell>
          <cell r="AZ22">
            <v>0</v>
          </cell>
          <cell r="BA22">
            <v>0</v>
          </cell>
          <cell r="BB22">
            <v>0</v>
          </cell>
        </row>
        <row r="23">
          <cell r="B23" t="str">
            <v>L02</v>
          </cell>
          <cell r="C23" t="str">
            <v>L02Number of minutes per case</v>
          </cell>
          <cell r="D23" t="str">
            <v>Lab Technician</v>
          </cell>
          <cell r="E23" t="str">
            <v>Number of minutes per case</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10</v>
          </cell>
          <cell r="AH23">
            <v>15</v>
          </cell>
          <cell r="AI23">
            <v>10</v>
          </cell>
          <cell r="AJ23">
            <v>15</v>
          </cell>
          <cell r="AK23">
            <v>5</v>
          </cell>
          <cell r="AL23">
            <v>20</v>
          </cell>
          <cell r="AM23">
            <v>10</v>
          </cell>
          <cell r="AN23">
            <v>12</v>
          </cell>
          <cell r="AO23">
            <v>10</v>
          </cell>
          <cell r="AP23">
            <v>15</v>
          </cell>
          <cell r="AQ23">
            <v>0</v>
          </cell>
          <cell r="AR23">
            <v>0</v>
          </cell>
          <cell r="AS23">
            <v>0</v>
          </cell>
          <cell r="AT23">
            <v>0</v>
          </cell>
          <cell r="AU23">
            <v>0</v>
          </cell>
          <cell r="AV23">
            <v>0</v>
          </cell>
          <cell r="AW23">
            <v>0</v>
          </cell>
          <cell r="AX23">
            <v>0</v>
          </cell>
          <cell r="AY23">
            <v>0</v>
          </cell>
          <cell r="AZ23">
            <v>0</v>
          </cell>
          <cell r="BA23">
            <v>0</v>
          </cell>
          <cell r="BB23">
            <v>0</v>
          </cell>
        </row>
        <row r="24">
          <cell r="B24" t="str">
            <v>L02</v>
          </cell>
          <cell r="C24" t="str">
            <v>L02% of cases expected to be serviced by cadre</v>
          </cell>
          <cell r="E24" t="str">
            <v>% of cases expected to be serviced by cadre</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0.45</v>
          </cell>
          <cell r="AH24">
            <v>0.45</v>
          </cell>
          <cell r="AI24">
            <v>0.45</v>
          </cell>
          <cell r="AJ24">
            <v>0.45</v>
          </cell>
          <cell r="AK24">
            <v>1</v>
          </cell>
          <cell r="AL24">
            <v>0.45</v>
          </cell>
          <cell r="AM24">
            <v>0.45</v>
          </cell>
          <cell r="AN24">
            <v>1</v>
          </cell>
          <cell r="AO24">
            <v>1</v>
          </cell>
          <cell r="AP24">
            <v>0.45</v>
          </cell>
          <cell r="AQ24">
            <v>0</v>
          </cell>
          <cell r="AR24">
            <v>0</v>
          </cell>
          <cell r="AS24">
            <v>0</v>
          </cell>
          <cell r="AT24">
            <v>0</v>
          </cell>
          <cell r="AU24">
            <v>0</v>
          </cell>
          <cell r="AV24">
            <v>0</v>
          </cell>
          <cell r="AW24">
            <v>0</v>
          </cell>
          <cell r="AX24">
            <v>0</v>
          </cell>
          <cell r="AY24">
            <v>0</v>
          </cell>
          <cell r="AZ24">
            <v>0</v>
          </cell>
          <cell r="BA24">
            <v>0</v>
          </cell>
          <cell r="BB24">
            <v>0</v>
          </cell>
        </row>
        <row r="25">
          <cell r="B25" t="str">
            <v>L03</v>
          </cell>
          <cell r="C25" t="str">
            <v>L03Number of minutes per case</v>
          </cell>
          <cell r="D25" t="str">
            <v>Lab Assistant</v>
          </cell>
          <cell r="E25" t="str">
            <v>Number of minutes per case</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10</v>
          </cell>
          <cell r="AH25">
            <v>15</v>
          </cell>
          <cell r="AI25">
            <v>10</v>
          </cell>
          <cell r="AJ25">
            <v>15</v>
          </cell>
          <cell r="AK25">
            <v>7</v>
          </cell>
          <cell r="AL25">
            <v>20</v>
          </cell>
          <cell r="AM25">
            <v>10</v>
          </cell>
          <cell r="AN25">
            <v>6</v>
          </cell>
          <cell r="AO25">
            <v>5</v>
          </cell>
          <cell r="AP25">
            <v>15</v>
          </cell>
          <cell r="AQ25">
            <v>0</v>
          </cell>
          <cell r="AR25">
            <v>0</v>
          </cell>
          <cell r="AS25">
            <v>0</v>
          </cell>
          <cell r="AT25">
            <v>0</v>
          </cell>
          <cell r="AU25">
            <v>0</v>
          </cell>
          <cell r="AV25">
            <v>0</v>
          </cell>
          <cell r="AW25">
            <v>0</v>
          </cell>
          <cell r="AX25">
            <v>0</v>
          </cell>
          <cell r="AY25">
            <v>0</v>
          </cell>
          <cell r="AZ25">
            <v>0</v>
          </cell>
          <cell r="BA25">
            <v>0</v>
          </cell>
          <cell r="BB25">
            <v>0</v>
          </cell>
        </row>
        <row r="26">
          <cell r="B26" t="str">
            <v>L03</v>
          </cell>
          <cell r="C26" t="str">
            <v>L03% of cases expected to be serviced by cadre</v>
          </cell>
          <cell r="E26" t="str">
            <v>% of cases expected to be serviced by cadre</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0.45</v>
          </cell>
          <cell r="AH26">
            <v>0.45</v>
          </cell>
          <cell r="AI26">
            <v>0.45</v>
          </cell>
          <cell r="AJ26">
            <v>0.45</v>
          </cell>
          <cell r="AK26">
            <v>1</v>
          </cell>
          <cell r="AL26">
            <v>0.5</v>
          </cell>
          <cell r="AM26">
            <v>0.45</v>
          </cell>
          <cell r="AN26">
            <v>1</v>
          </cell>
          <cell r="AO26">
            <v>1</v>
          </cell>
          <cell r="AP26">
            <v>0.45</v>
          </cell>
          <cell r="AQ26">
            <v>0</v>
          </cell>
          <cell r="AR26">
            <v>0</v>
          </cell>
          <cell r="AS26">
            <v>0</v>
          </cell>
          <cell r="AT26">
            <v>0</v>
          </cell>
          <cell r="AU26">
            <v>0</v>
          </cell>
          <cell r="AV26">
            <v>0</v>
          </cell>
          <cell r="AW26">
            <v>0</v>
          </cell>
          <cell r="AX26">
            <v>0</v>
          </cell>
          <cell r="AY26">
            <v>0</v>
          </cell>
          <cell r="AZ26">
            <v>0</v>
          </cell>
          <cell r="BA26">
            <v>0</v>
          </cell>
          <cell r="BB26">
            <v>0</v>
          </cell>
        </row>
        <row r="27">
          <cell r="B27" t="str">
            <v>D01</v>
          </cell>
          <cell r="C27" t="str">
            <v>D01Number of minutes per case</v>
          </cell>
          <cell r="D27" t="str">
            <v>Dental Officer</v>
          </cell>
          <cell r="E27" t="str">
            <v>Number of minutes per case</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60</v>
          </cell>
          <cell r="AX27">
            <v>90</v>
          </cell>
          <cell r="AY27">
            <v>40</v>
          </cell>
          <cell r="AZ27">
            <v>30</v>
          </cell>
          <cell r="BA27">
            <v>0</v>
          </cell>
          <cell r="BB27">
            <v>0</v>
          </cell>
        </row>
        <row r="28">
          <cell r="B28" t="str">
            <v>D01</v>
          </cell>
          <cell r="C28" t="str">
            <v>D01% of cases expected to be serviced by cadre</v>
          </cell>
          <cell r="E28" t="str">
            <v>% of cases expected to be serviced by cadre</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1</v>
          </cell>
          <cell r="AX28">
            <v>1</v>
          </cell>
          <cell r="AY28">
            <v>1</v>
          </cell>
          <cell r="AZ28">
            <v>1</v>
          </cell>
          <cell r="BA28">
            <v>0</v>
          </cell>
          <cell r="BB28">
            <v>0</v>
          </cell>
        </row>
        <row r="29">
          <cell r="B29" t="str">
            <v>D02</v>
          </cell>
          <cell r="C29" t="str">
            <v>D02Number of minutes per case</v>
          </cell>
          <cell r="D29" t="str">
            <v>Dental Therapist</v>
          </cell>
          <cell r="E29" t="str">
            <v>Number of minutes per case</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30</v>
          </cell>
          <cell r="AX29">
            <v>0</v>
          </cell>
          <cell r="AY29">
            <v>30</v>
          </cell>
          <cell r="AZ29">
            <v>30</v>
          </cell>
          <cell r="BA29">
            <v>0</v>
          </cell>
          <cell r="BB29">
            <v>0</v>
          </cell>
        </row>
        <row r="30">
          <cell r="B30" t="str">
            <v>D02</v>
          </cell>
          <cell r="C30" t="str">
            <v>D02% of cases expected to be serviced by cadre</v>
          </cell>
          <cell r="E30" t="str">
            <v>% of cases expected to be serviced by cadre</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1</v>
          </cell>
          <cell r="AX30">
            <v>0</v>
          </cell>
          <cell r="AY30">
            <v>1</v>
          </cell>
          <cell r="AZ30">
            <v>1</v>
          </cell>
          <cell r="BA30">
            <v>0</v>
          </cell>
          <cell r="BB30">
            <v>0</v>
          </cell>
        </row>
        <row r="31">
          <cell r="B31" t="str">
            <v>D03</v>
          </cell>
          <cell r="C31" t="str">
            <v>D03Number of minutes per case</v>
          </cell>
          <cell r="D31" t="str">
            <v>Dental Assistant</v>
          </cell>
          <cell r="E31" t="str">
            <v>Number of minutes per case</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15</v>
          </cell>
          <cell r="AX31">
            <v>100</v>
          </cell>
          <cell r="AY31">
            <v>10</v>
          </cell>
          <cell r="AZ31">
            <v>15</v>
          </cell>
          <cell r="BA31">
            <v>0</v>
          </cell>
          <cell r="BB31">
            <v>0</v>
          </cell>
        </row>
        <row r="32">
          <cell r="B32" t="str">
            <v>D03</v>
          </cell>
          <cell r="C32" t="str">
            <v>D03% of cases expected to be serviced by cadre</v>
          </cell>
          <cell r="E32" t="str">
            <v>% of cases expected to be serviced by cadre</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1</v>
          </cell>
          <cell r="AX32">
            <v>1</v>
          </cell>
          <cell r="AY32">
            <v>1</v>
          </cell>
          <cell r="AZ32">
            <v>1</v>
          </cell>
          <cell r="BA32">
            <v>0</v>
          </cell>
          <cell r="BB32">
            <v>0</v>
          </cell>
        </row>
        <row r="33">
          <cell r="B33" t="str">
            <v>C01</v>
          </cell>
          <cell r="C33" t="str">
            <v>C01Number of minutes per case</v>
          </cell>
          <cell r="D33" t="str">
            <v>Mental Health Staff</v>
          </cell>
          <cell r="E33" t="str">
            <v>Number of minutes per case</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15</v>
          </cell>
          <cell r="BB33">
            <v>25</v>
          </cell>
        </row>
        <row r="34">
          <cell r="B34" t="str">
            <v>C01</v>
          </cell>
          <cell r="C34" t="str">
            <v>C01% of cases expected to be serviced by cadre</v>
          </cell>
          <cell r="E34" t="str">
            <v>% of cases expected to be serviced by cadre</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1</v>
          </cell>
          <cell r="BB34">
            <v>1</v>
          </cell>
        </row>
        <row r="35">
          <cell r="B35" t="str">
            <v>T01</v>
          </cell>
          <cell r="C35" t="str">
            <v>T01Number of minutes per case</v>
          </cell>
          <cell r="D35" t="str">
            <v>Nutrition Staff</v>
          </cell>
          <cell r="E35" t="str">
            <v>Number of minutes per case</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row>
        <row r="36">
          <cell r="B36" t="str">
            <v>T01</v>
          </cell>
          <cell r="C36" t="str">
            <v>T01% of cases expected to be serviced by cadre</v>
          </cell>
          <cell r="E36" t="str">
            <v>% of cases expected to be serviced by cadre</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row>
        <row r="37">
          <cell r="B37" t="str">
            <v>R01</v>
          </cell>
          <cell r="C37" t="str">
            <v>R01Number of minutes per case</v>
          </cell>
          <cell r="D37" t="str">
            <v>Radiographer</v>
          </cell>
          <cell r="E37" t="str">
            <v>Number of minutes per case</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60</v>
          </cell>
          <cell r="AS37">
            <v>40</v>
          </cell>
          <cell r="AT37">
            <v>43</v>
          </cell>
          <cell r="AU37">
            <v>0</v>
          </cell>
          <cell r="AV37">
            <v>18</v>
          </cell>
          <cell r="AW37">
            <v>0</v>
          </cell>
          <cell r="AX37">
            <v>0</v>
          </cell>
          <cell r="AY37">
            <v>0</v>
          </cell>
          <cell r="AZ37">
            <v>0</v>
          </cell>
          <cell r="BA37">
            <v>0</v>
          </cell>
          <cell r="BB37">
            <v>0</v>
          </cell>
        </row>
        <row r="38">
          <cell r="B38" t="str">
            <v>R01</v>
          </cell>
          <cell r="C38" t="str">
            <v>R01% of cases expected to be serviced by cadre</v>
          </cell>
          <cell r="E38" t="str">
            <v>% of cases expected to be serviced by cadre</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0.5</v>
          </cell>
          <cell r="AS38">
            <v>0.5</v>
          </cell>
          <cell r="AT38">
            <v>0.5</v>
          </cell>
          <cell r="AU38">
            <v>0</v>
          </cell>
          <cell r="AV38">
            <v>0.5</v>
          </cell>
          <cell r="AW38">
            <v>0</v>
          </cell>
          <cell r="AX38">
            <v>0</v>
          </cell>
          <cell r="AY38">
            <v>0</v>
          </cell>
          <cell r="AZ38">
            <v>0</v>
          </cell>
          <cell r="BA38">
            <v>0</v>
          </cell>
          <cell r="BB38">
            <v>0</v>
          </cell>
        </row>
        <row r="39">
          <cell r="B39" t="str">
            <v>R02</v>
          </cell>
          <cell r="C39" t="str">
            <v>R02Number of minutes per case</v>
          </cell>
          <cell r="D39" t="str">
            <v>Radiography Technician</v>
          </cell>
          <cell r="E39" t="str">
            <v>Number of minutes per case</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25</v>
          </cell>
          <cell r="AR39">
            <v>60</v>
          </cell>
          <cell r="AS39">
            <v>40</v>
          </cell>
          <cell r="AT39">
            <v>43</v>
          </cell>
          <cell r="AU39">
            <v>30</v>
          </cell>
          <cell r="AV39">
            <v>18</v>
          </cell>
          <cell r="AW39">
            <v>0</v>
          </cell>
          <cell r="AX39">
            <v>0</v>
          </cell>
          <cell r="AY39">
            <v>0</v>
          </cell>
          <cell r="AZ39">
            <v>0</v>
          </cell>
          <cell r="BA39">
            <v>0</v>
          </cell>
          <cell r="BB39">
            <v>0</v>
          </cell>
        </row>
        <row r="40">
          <cell r="B40" t="str">
            <v>R02</v>
          </cell>
          <cell r="C40" t="str">
            <v>R02% of cases expected to be serviced by cadre</v>
          </cell>
          <cell r="E40" t="str">
            <v>% of cases expected to be serviced by cadre</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1</v>
          </cell>
          <cell r="AR40">
            <v>0.5</v>
          </cell>
          <cell r="AS40">
            <v>0.5</v>
          </cell>
          <cell r="AT40">
            <v>0.5</v>
          </cell>
          <cell r="AU40">
            <v>1</v>
          </cell>
          <cell r="AV40">
            <v>0.5</v>
          </cell>
          <cell r="AW40">
            <v>0</v>
          </cell>
          <cell r="AX40">
            <v>0</v>
          </cell>
          <cell r="AY40">
            <v>0</v>
          </cell>
          <cell r="AZ40">
            <v>0</v>
          </cell>
          <cell r="BA40">
            <v>0</v>
          </cell>
          <cell r="BB40">
            <v>0</v>
          </cell>
        </row>
        <row r="41">
          <cell r="B41" t="str">
            <v>R03</v>
          </cell>
          <cell r="C41" t="str">
            <v>R03Number of minutes per case</v>
          </cell>
          <cell r="D41" t="str">
            <v>Sonographer</v>
          </cell>
          <cell r="E41" t="str">
            <v>Number of minutes per case</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row>
        <row r="42">
          <cell r="B42" t="str">
            <v>R03</v>
          </cell>
          <cell r="C42" t="str">
            <v>R03% of cases expected to be serviced by cadre</v>
          </cell>
          <cell r="E42" t="str">
            <v>% of cases expected to be serviced by cadre</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row>
        <row r="43">
          <cell r="B43" t="str">
            <v>R04</v>
          </cell>
          <cell r="C43" t="str">
            <v>R04Number of minutes per case</v>
          </cell>
          <cell r="D43" t="str">
            <v>Radiotherapy Technician</v>
          </cell>
          <cell r="E43" t="str">
            <v>Number of minutes per case</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row>
        <row r="44">
          <cell r="B44" t="str">
            <v>R04</v>
          </cell>
          <cell r="C44" t="str">
            <v>R04% of cases expected to be serviced by cadre</v>
          </cell>
          <cell r="E44" t="str">
            <v>% of cases expected to be serviced by cadre</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row>
        <row r="45">
          <cell r="B45" t="str">
            <v>New1</v>
          </cell>
          <cell r="C45" t="str">
            <v>New1Number of minutes per case</v>
          </cell>
          <cell r="D45" t="str">
            <v>New Cadre 1</v>
          </cell>
          <cell r="E45" t="str">
            <v>Number of minutes per case</v>
          </cell>
        </row>
        <row r="46">
          <cell r="B46" t="str">
            <v>New1</v>
          </cell>
          <cell r="C46" t="str">
            <v>New1% of cases expected to be serviced by cadre</v>
          </cell>
          <cell r="E46" t="str">
            <v>% of cases expected to be serviced by cadre</v>
          </cell>
        </row>
        <row r="47">
          <cell r="B47" t="str">
            <v>New2</v>
          </cell>
          <cell r="C47" t="str">
            <v>New2Number of minutes per case</v>
          </cell>
          <cell r="D47" t="str">
            <v>New Cadre 2</v>
          </cell>
          <cell r="E47" t="str">
            <v>Number of minutes per case</v>
          </cell>
        </row>
        <row r="48">
          <cell r="B48" t="str">
            <v>New2</v>
          </cell>
          <cell r="C48" t="str">
            <v>New2% of cases expected to be serviced by cadre</v>
          </cell>
          <cell r="E48" t="str">
            <v>% of cases expected to be serviced by cadre</v>
          </cell>
        </row>
        <row r="49">
          <cell r="B49" t="str">
            <v>New3</v>
          </cell>
          <cell r="C49" t="str">
            <v>New3Number of minutes per case</v>
          </cell>
          <cell r="D49" t="str">
            <v>New Cadre 3</v>
          </cell>
          <cell r="E49" t="str">
            <v>Number of minutes per case</v>
          </cell>
        </row>
        <row r="50">
          <cell r="B50" t="str">
            <v>New3</v>
          </cell>
          <cell r="C50" t="str">
            <v>New3% of cases expected to be serviced by cadre</v>
          </cell>
          <cell r="E50" t="str">
            <v>% of cases expected to be serviced by cadre</v>
          </cell>
        </row>
        <row r="51">
          <cell r="B51" t="str">
            <v>New4</v>
          </cell>
          <cell r="C51" t="str">
            <v>New4Number of minutes per case</v>
          </cell>
          <cell r="D51" t="str">
            <v>New Cadre 4</v>
          </cell>
          <cell r="E51" t="str">
            <v>Number of minutes per case</v>
          </cell>
        </row>
        <row r="52">
          <cell r="B52" t="str">
            <v>New4</v>
          </cell>
          <cell r="C52" t="str">
            <v>New4% of cases expected to be serviced by cadre</v>
          </cell>
          <cell r="E52" t="str">
            <v>% of cases expected to be serviced by cadre</v>
          </cell>
        </row>
        <row r="53">
          <cell r="B53" t="str">
            <v>New5</v>
          </cell>
          <cell r="C53" t="str">
            <v>New5Number of minutes per case</v>
          </cell>
          <cell r="D53" t="str">
            <v>New Cadre 5</v>
          </cell>
          <cell r="E53" t="str">
            <v>Number of minutes per case</v>
          </cell>
        </row>
        <row r="54">
          <cell r="B54" t="str">
            <v>New5</v>
          </cell>
          <cell r="C54" t="str">
            <v>New5% of cases expected to be serviced by cadre</v>
          </cell>
          <cell r="E54" t="str">
            <v>% of cases expected to be serviced by cadre</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499984740745262"/>
  </sheetPr>
  <dimension ref="A1:AQ330"/>
  <sheetViews>
    <sheetView tabSelected="1" zoomScale="70" zoomScaleNormal="70" workbookViewId="0">
      <pane xSplit="4" ySplit="3" topLeftCell="F4" activePane="bottomRight" state="frozen"/>
      <selection pane="topRight" activeCell="E1" sqref="E1"/>
      <selection pane="bottomLeft" activeCell="A4" sqref="A4"/>
      <selection pane="bottomRight" activeCell="D42" sqref="D42"/>
    </sheetView>
  </sheetViews>
  <sheetFormatPr defaultColWidth="11" defaultRowHeight="15.5"/>
  <cols>
    <col min="1" max="1" width="26.58203125" customWidth="1"/>
    <col min="2" max="2" width="20.33203125" customWidth="1"/>
    <col min="4" max="4" width="46" customWidth="1"/>
    <col min="5" max="5" width="20.5" customWidth="1"/>
    <col min="6" max="6" width="24.58203125" customWidth="1"/>
    <col min="7" max="7" width="20.58203125" customWidth="1"/>
    <col min="8" max="8" width="24.08203125" customWidth="1"/>
    <col min="9" max="16" width="6.5" hidden="1" customWidth="1"/>
    <col min="17" max="17" width="29.83203125" customWidth="1"/>
    <col min="18" max="18" width="15.58203125" customWidth="1"/>
    <col min="42" max="42" width="31.33203125" customWidth="1"/>
  </cols>
  <sheetData>
    <row r="1" spans="1:43">
      <c r="R1" s="301" t="s">
        <v>1062</v>
      </c>
      <c r="S1" s="302"/>
      <c r="T1" s="302"/>
      <c r="U1" s="302"/>
      <c r="V1" s="302"/>
      <c r="W1" s="302"/>
      <c r="X1" s="302"/>
      <c r="Y1" s="302"/>
      <c r="Z1" s="302"/>
      <c r="AA1" s="302"/>
      <c r="AB1" s="302"/>
      <c r="AC1" s="302"/>
      <c r="AD1" s="302"/>
      <c r="AE1" s="302"/>
      <c r="AF1" s="302"/>
      <c r="AG1" s="302"/>
      <c r="AH1" s="302"/>
      <c r="AI1" s="302"/>
      <c r="AJ1" s="302"/>
      <c r="AK1" s="302"/>
      <c r="AL1" s="303"/>
    </row>
    <row r="2" spans="1:43">
      <c r="I2" s="304" t="s">
        <v>1070</v>
      </c>
      <c r="J2" s="305"/>
      <c r="K2" s="305"/>
      <c r="L2" s="305"/>
      <c r="M2" s="305"/>
      <c r="N2" s="305"/>
      <c r="O2" s="305"/>
      <c r="P2" s="305"/>
      <c r="R2" s="121" t="s">
        <v>4</v>
      </c>
      <c r="S2" s="121" t="s">
        <v>6</v>
      </c>
      <c r="T2" s="121" t="s">
        <v>11</v>
      </c>
      <c r="U2" s="121" t="s">
        <v>15</v>
      </c>
      <c r="V2" s="121" t="s">
        <v>19</v>
      </c>
      <c r="W2" s="121" t="s">
        <v>23</v>
      </c>
      <c r="X2" s="121" t="s">
        <v>28</v>
      </c>
      <c r="Y2" s="121" t="s">
        <v>32</v>
      </c>
      <c r="Z2" s="121" t="s">
        <v>36</v>
      </c>
      <c r="AA2" s="121" t="s">
        <v>40</v>
      </c>
      <c r="AB2" s="121" t="s">
        <v>44</v>
      </c>
      <c r="AC2" s="121" t="s">
        <v>48</v>
      </c>
      <c r="AD2" s="121" t="s">
        <v>50</v>
      </c>
      <c r="AE2" s="121" t="s">
        <v>53</v>
      </c>
      <c r="AF2" s="121" t="s">
        <v>58</v>
      </c>
      <c r="AG2" s="121" t="s">
        <v>62</v>
      </c>
      <c r="AH2" s="121" t="s">
        <v>66</v>
      </c>
      <c r="AI2" s="121" t="s">
        <v>70</v>
      </c>
      <c r="AJ2" s="121" t="s">
        <v>74</v>
      </c>
      <c r="AK2" s="121" t="s">
        <v>79</v>
      </c>
      <c r="AL2" s="121" t="s">
        <v>83</v>
      </c>
    </row>
    <row r="3" spans="1:43" ht="46.5">
      <c r="A3" s="105" t="s">
        <v>912</v>
      </c>
      <c r="B3" s="105" t="s">
        <v>217</v>
      </c>
      <c r="C3" s="105" t="s">
        <v>218</v>
      </c>
      <c r="D3" s="105" t="s">
        <v>219</v>
      </c>
      <c r="E3" s="105" t="s">
        <v>869</v>
      </c>
      <c r="F3" s="105" t="s">
        <v>870</v>
      </c>
      <c r="G3" s="105" t="s">
        <v>871</v>
      </c>
      <c r="H3" s="105" t="s">
        <v>1059</v>
      </c>
      <c r="I3" s="206" t="s">
        <v>1063</v>
      </c>
      <c r="J3" s="206" t="s">
        <v>1064</v>
      </c>
      <c r="K3" s="206" t="s">
        <v>1065</v>
      </c>
      <c r="L3" s="206" t="s">
        <v>1066</v>
      </c>
      <c r="M3" s="206" t="s">
        <v>1067</v>
      </c>
      <c r="N3" s="206" t="s">
        <v>1068</v>
      </c>
      <c r="O3" s="206" t="s">
        <v>1069</v>
      </c>
      <c r="P3" s="206" t="s">
        <v>198</v>
      </c>
      <c r="Q3" s="105" t="s">
        <v>872</v>
      </c>
      <c r="R3" s="5" t="s">
        <v>5</v>
      </c>
      <c r="S3" s="5" t="s">
        <v>7</v>
      </c>
      <c r="T3" s="5" t="s">
        <v>12</v>
      </c>
      <c r="U3" s="6" t="s">
        <v>16</v>
      </c>
      <c r="V3" s="6" t="s">
        <v>20</v>
      </c>
      <c r="W3" s="7" t="s">
        <v>24</v>
      </c>
      <c r="X3" s="7" t="s">
        <v>29</v>
      </c>
      <c r="Y3" s="7" t="s">
        <v>33</v>
      </c>
      <c r="Z3" s="8" t="s">
        <v>37</v>
      </c>
      <c r="AA3" s="8" t="s">
        <v>41</v>
      </c>
      <c r="AB3" s="8" t="s">
        <v>45</v>
      </c>
      <c r="AC3" s="9" t="s">
        <v>873</v>
      </c>
      <c r="AD3" s="10" t="s">
        <v>51</v>
      </c>
      <c r="AE3" s="10" t="s">
        <v>54</v>
      </c>
      <c r="AF3" s="10" t="s">
        <v>59</v>
      </c>
      <c r="AG3" s="11" t="s">
        <v>63</v>
      </c>
      <c r="AH3" s="12" t="s">
        <v>67</v>
      </c>
      <c r="AI3" s="13" t="s">
        <v>71</v>
      </c>
      <c r="AJ3" s="13" t="s">
        <v>75</v>
      </c>
      <c r="AK3" s="13" t="s">
        <v>80</v>
      </c>
      <c r="AL3" s="13" t="s">
        <v>84</v>
      </c>
      <c r="AM3" s="293" t="s">
        <v>1059</v>
      </c>
      <c r="AN3" s="293" t="s">
        <v>2062</v>
      </c>
    </row>
    <row r="4" spans="1:43">
      <c r="A4" s="106" t="s">
        <v>913</v>
      </c>
      <c r="B4" s="106" t="s">
        <v>25</v>
      </c>
      <c r="C4" s="107" t="s">
        <v>220</v>
      </c>
      <c r="D4" s="113" t="s">
        <v>221</v>
      </c>
      <c r="E4" s="122" t="s">
        <v>25</v>
      </c>
      <c r="F4" s="122" t="s">
        <v>34</v>
      </c>
      <c r="G4" s="122" t="str">
        <f>IF(F4&lt;&gt;"", VLOOKUP(F4,'WFOM - Cadre and Service List'!$E$4:$F$52,2,FALSE), "")</f>
        <v>Csection</v>
      </c>
      <c r="H4" s="122"/>
      <c r="I4" s="207"/>
      <c r="J4" s="207"/>
      <c r="K4" s="207"/>
      <c r="L4" s="207"/>
      <c r="M4" s="207"/>
      <c r="N4" s="207"/>
      <c r="O4" s="207"/>
      <c r="P4" s="207">
        <f>SUM(I4:O4)</f>
        <v>0</v>
      </c>
      <c r="Q4" s="122" t="s">
        <v>1947</v>
      </c>
      <c r="R4" s="122">
        <f>IFERROR(
$AN4 * INDEX('WFOM - Time_Base'!$A$4:$API$29, MATCH("CenHos", 'WFOM - Time_Base'!$B$4:$B$29,0), MATCH(CONCATENATE($G4,R$2),'WFOM - Time_Base'!$A$8:$API$8,0)) *
INDEX('WFOM - Time_Base'!$A$4:$API$29, MATCH("CenHos_Per", 'WFOM - Time_Base'!$B$4:$B$29,0), MATCH(CONCATENATE($G4,R$2),'WFOM - Time_Base'!$A$8:$API$8,0)),
IFERROR($AN4 * INDEX('Inputs from Uganda staff'!$E$61:$BM$80,MATCH('HRH Need estimation'!R$2,'Inputs from Uganda staff'!$E$61:$E$80,0),MATCH('HRH Need estimation'!$D4,'Inputs from Uganda staff'!$E$6:$BM$6,0)),
""))</f>
        <v>22.5</v>
      </c>
      <c r="S4" s="122">
        <f>IFERROR(
$AN4 * INDEX('WFOM - Time_Base'!$A$4:$API$29, MATCH("CenHos", 'WFOM - Time_Base'!$B$4:$B$29,0), MATCH(CONCATENATE($G4,S$2),'WFOM - Time_Base'!$A$8:$API$8,0)) *
INDEX('WFOM - Time_Base'!$A$4:$API$29, MATCH("CenHos_Per", 'WFOM - Time_Base'!$B$4:$B$29,0), MATCH(CONCATENATE($G4,S$2),'WFOM - Time_Base'!$A$8:$API$8,0)),
IFERROR($AN4 * INDEX('Inputs from Uganda staff'!$E$61:$BM$80,MATCH('HRH Need estimation'!S$2,'Inputs from Uganda staff'!$E$61:$E$80,0),MATCH('HRH Need estimation'!$D4,'Inputs from Uganda staff'!$E$6:$BM$6,0)),
""))</f>
        <v>22.5</v>
      </c>
      <c r="T4" s="122">
        <f>IFERROR(
$AN4 * INDEX('WFOM - Time_Base'!$A$4:$API$29, MATCH("CenHos", 'WFOM - Time_Base'!$B$4:$B$29,0), MATCH(CONCATENATE($G4,T$2),'WFOM - Time_Base'!$A$8:$API$8,0)) *
INDEX('WFOM - Time_Base'!$A$4:$API$29, MATCH("CenHos_Per", 'WFOM - Time_Base'!$B$4:$B$29,0), MATCH(CONCATENATE($G4,T$2),'WFOM - Time_Base'!$A$8:$API$8,0)),
IFERROR($AN4 * INDEX('Inputs from Uganda staff'!$E$61:$BM$80,MATCH('HRH Need estimation'!T$2,'Inputs from Uganda staff'!$E$61:$E$80,0),MATCH('HRH Need estimation'!$D4,'Inputs from Uganda staff'!$E$6:$BM$6,0)),
""))</f>
        <v>0</v>
      </c>
      <c r="U4" s="122">
        <f>IFERROR(
$AN4 * INDEX('WFOM - Time_Base'!$A$4:$API$29, MATCH("CenHos", 'WFOM - Time_Base'!$B$4:$B$29,0), MATCH(CONCATENATE($G4,U$2),'WFOM - Time_Base'!$A$8:$API$8,0)) *
INDEX('WFOM - Time_Base'!$A$4:$API$29, MATCH("CenHos_Per", 'WFOM - Time_Base'!$B$4:$B$29,0), MATCH(CONCATENATE($G4,U$2),'WFOM - Time_Base'!$A$8:$API$8,0)),
IFERROR($AN4 * INDEX('Inputs from Uganda staff'!$E$61:$BM$80,MATCH('HRH Need estimation'!U$2,'Inputs from Uganda staff'!$E$61:$E$80,0),MATCH('HRH Need estimation'!$D4,'Inputs from Uganda staff'!$E$6:$BM$6,0)),
""))</f>
        <v>50</v>
      </c>
      <c r="V4" s="122">
        <f>IFERROR(
$AN4 * INDEX('WFOM - Time_Base'!$A$4:$API$29, MATCH("CenHos", 'WFOM - Time_Base'!$B$4:$B$29,0), MATCH(CONCATENATE($G4,V$2),'WFOM - Time_Base'!$A$8:$API$8,0)) *
INDEX('WFOM - Time_Base'!$A$4:$API$29, MATCH("CenHos_Per", 'WFOM - Time_Base'!$B$4:$B$29,0), MATCH(CONCATENATE($G4,V$2),'WFOM - Time_Base'!$A$8:$API$8,0)),
IFERROR($AN4 * INDEX('Inputs from Uganda staff'!$E$61:$BM$80,MATCH('HRH Need estimation'!V$2,'Inputs from Uganda staff'!$E$61:$E$80,0),MATCH('HRH Need estimation'!$D4,'Inputs from Uganda staff'!$E$6:$BM$6,0)),
""))</f>
        <v>50</v>
      </c>
      <c r="W4" s="122">
        <f>IFERROR(
$AN4 * INDEX('WFOM - Time_Base'!$A$4:$API$29, MATCH("CenHos", 'WFOM - Time_Base'!$B$4:$B$29,0), MATCH(CONCATENATE($G4,W$2),'WFOM - Time_Base'!$A$8:$API$8,0)) *
INDEX('WFOM - Time_Base'!$A$4:$API$29, MATCH("CenHos_Per", 'WFOM - Time_Base'!$B$4:$B$29,0), MATCH(CONCATENATE($G4,W$2),'WFOM - Time_Base'!$A$8:$API$8,0)),
IFERROR($AN4 * INDEX('Inputs from Uganda staff'!$E$61:$BM$80,MATCH('HRH Need estimation'!W$2,'Inputs from Uganda staff'!$E$61:$E$80,0),MATCH('HRH Need estimation'!$D4,'Inputs from Uganda staff'!$E$6:$BM$6,0)),
""))</f>
        <v>5</v>
      </c>
      <c r="X4" s="122">
        <f>IFERROR(
$AN4 * INDEX('WFOM - Time_Base'!$A$4:$API$29, MATCH("CenHos", 'WFOM - Time_Base'!$B$4:$B$29,0), MATCH(CONCATENATE($G4,X$2),'WFOM - Time_Base'!$A$8:$API$8,0)) *
INDEX('WFOM - Time_Base'!$A$4:$API$29, MATCH("CenHos_Per", 'WFOM - Time_Base'!$B$4:$B$29,0), MATCH(CONCATENATE($G4,X$2),'WFOM - Time_Base'!$A$8:$API$8,0)),
IFERROR($AN4 * INDEX('Inputs from Uganda staff'!$E$61:$BM$80,MATCH('HRH Need estimation'!X$2,'Inputs from Uganda staff'!$E$61:$E$80,0),MATCH('HRH Need estimation'!$D4,'Inputs from Uganda staff'!$E$6:$BM$6,0)),
""))</f>
        <v>5</v>
      </c>
      <c r="Y4" s="122">
        <f>IFERROR(
$AN4 * INDEX('WFOM - Time_Base'!$A$4:$API$29, MATCH("CenHos", 'WFOM - Time_Base'!$B$4:$B$29,0), MATCH(CONCATENATE($G4,Y$2),'WFOM - Time_Base'!$A$8:$API$8,0)) *
INDEX('WFOM - Time_Base'!$A$4:$API$29, MATCH("CenHos_Per", 'WFOM - Time_Base'!$B$4:$B$29,0), MATCH(CONCATENATE($G4,Y$2),'WFOM - Time_Base'!$A$8:$API$8,0)),
IFERROR($AN4 * INDEX('Inputs from Uganda staff'!$E$61:$BM$80,MATCH('HRH Need estimation'!Y$2,'Inputs from Uganda staff'!$E$61:$E$80,0),MATCH('HRH Need estimation'!$D4,'Inputs from Uganda staff'!$E$6:$BM$6,0)),
""))</f>
        <v>0</v>
      </c>
      <c r="Z4" s="122">
        <f>IFERROR(
$AN4 * INDEX('WFOM - Time_Base'!$A$4:$API$29, MATCH("CenHos", 'WFOM - Time_Base'!$B$4:$B$29,0), MATCH(CONCATENATE($G4,Z$2),'WFOM - Time_Base'!$A$8:$API$8,0)) *
INDEX('WFOM - Time_Base'!$A$4:$API$29, MATCH("CenHos_Per", 'WFOM - Time_Base'!$B$4:$B$29,0), MATCH(CONCATENATE($G4,Z$2),'WFOM - Time_Base'!$A$8:$API$8,0)),
IFERROR($AN4 * INDEX('Inputs from Uganda staff'!$E$61:$BM$80,MATCH('HRH Need estimation'!Z$2,'Inputs from Uganda staff'!$E$61:$E$80,0),MATCH('HRH Need estimation'!$D4,'Inputs from Uganda staff'!$E$6:$BM$6,0)),
""))</f>
        <v>0</v>
      </c>
      <c r="AA4" s="122">
        <f>IFERROR(
$AN4 * INDEX('WFOM - Time_Base'!$A$4:$API$29, MATCH("CenHos", 'WFOM - Time_Base'!$B$4:$B$29,0), MATCH(CONCATENATE($G4,AA$2),'WFOM - Time_Base'!$A$8:$API$8,0)) *
INDEX('WFOM - Time_Base'!$A$4:$API$29, MATCH("CenHos_Per", 'WFOM - Time_Base'!$B$4:$B$29,0), MATCH(CONCATENATE($G4,AA$2),'WFOM - Time_Base'!$A$8:$API$8,0)),
IFERROR($AN4 * INDEX('Inputs from Uganda staff'!$E$61:$BM$80,MATCH('HRH Need estimation'!AA$2,'Inputs from Uganda staff'!$E$61:$E$80,0),MATCH('HRH Need estimation'!$D4,'Inputs from Uganda staff'!$E$6:$BM$6,0)),
""))</f>
        <v>0</v>
      </c>
      <c r="AB4" s="122">
        <f>IFERROR(
$AN4 * INDEX('WFOM - Time_Base'!$A$4:$API$29, MATCH("CenHos", 'WFOM - Time_Base'!$B$4:$B$29,0), MATCH(CONCATENATE($G4,AB$2),'WFOM - Time_Base'!$A$8:$API$8,0)) *
INDEX('WFOM - Time_Base'!$A$4:$API$29, MATCH("CenHos_Per", 'WFOM - Time_Base'!$B$4:$B$29,0), MATCH(CONCATENATE($G4,AB$2),'WFOM - Time_Base'!$A$8:$API$8,0)),
IFERROR($AN4 * INDEX('Inputs from Uganda staff'!$E$61:$BM$80,MATCH('HRH Need estimation'!AB$2,'Inputs from Uganda staff'!$E$61:$E$80,0),MATCH('HRH Need estimation'!$D4,'Inputs from Uganda staff'!$E$6:$BM$6,0)),
""))</f>
        <v>0</v>
      </c>
      <c r="AC4" s="122" t="str">
        <f>IFERROR(
$AN4 * INDEX('WFOM - Time_Base'!$A$4:$API$29, MATCH("CenHos", 'WFOM - Time_Base'!$B$4:$B$29,0), MATCH(CONCATENATE($G4,AC$2),'WFOM - Time_Base'!$A$8:$API$8,0)) *
INDEX('WFOM - Time_Base'!$A$4:$API$29, MATCH("CenHos_Per", 'WFOM - Time_Base'!$B$4:$B$29,0), MATCH(CONCATENATE($G4,AC$2),'WFOM - Time_Base'!$A$8:$API$8,0)),
IFERROR($AN4 * INDEX('Inputs from Uganda staff'!$E$61:$BM$80,MATCH('HRH Need estimation'!AC$2,'Inputs from Uganda staff'!$E$61:$E$80,0),MATCH('HRH Need estimation'!$D4,'Inputs from Uganda staff'!$E$6:$BM$6,0)),
""))</f>
        <v/>
      </c>
      <c r="AD4" s="122">
        <f>IFERROR(
$AN4 * INDEX('WFOM - Time_Base'!$A$4:$API$29, MATCH("CenHos", 'WFOM - Time_Base'!$B$4:$B$29,0), MATCH(CONCATENATE($G4,AD$2),'WFOM - Time_Base'!$A$8:$API$8,0)) *
INDEX('WFOM - Time_Base'!$A$4:$API$29, MATCH("CenHos_Per", 'WFOM - Time_Base'!$B$4:$B$29,0), MATCH(CONCATENATE($G4,AD$2),'WFOM - Time_Base'!$A$8:$API$8,0)),
IFERROR($AN4 * INDEX('Inputs from Uganda staff'!$E$61:$BM$80,MATCH('HRH Need estimation'!AD$2,'Inputs from Uganda staff'!$E$61:$E$80,0),MATCH('HRH Need estimation'!$D4,'Inputs from Uganda staff'!$E$6:$BM$6,0)),
""))</f>
        <v>0</v>
      </c>
      <c r="AE4" s="122">
        <f>IFERROR(
$AN4 * INDEX('WFOM - Time_Base'!$A$4:$API$29, MATCH("CenHos", 'WFOM - Time_Base'!$B$4:$B$29,0), MATCH(CONCATENATE($G4,AE$2),'WFOM - Time_Base'!$A$8:$API$8,0)) *
INDEX('WFOM - Time_Base'!$A$4:$API$29, MATCH("CenHos_Per", 'WFOM - Time_Base'!$B$4:$B$29,0), MATCH(CONCATENATE($G4,AE$2),'WFOM - Time_Base'!$A$8:$API$8,0)),
IFERROR($AN4 * INDEX('Inputs from Uganda staff'!$E$61:$BM$80,MATCH('HRH Need estimation'!AE$2,'Inputs from Uganda staff'!$E$61:$E$80,0),MATCH('HRH Need estimation'!$D4,'Inputs from Uganda staff'!$E$6:$BM$6,0)),
""))</f>
        <v>0</v>
      </c>
      <c r="AF4" s="122">
        <f>IFERROR(
$AN4 * INDEX('WFOM - Time_Base'!$A$4:$API$29, MATCH("CenHos", 'WFOM - Time_Base'!$B$4:$B$29,0), MATCH(CONCATENATE($G4,AF$2),'WFOM - Time_Base'!$A$8:$API$8,0)) *
INDEX('WFOM - Time_Base'!$A$4:$API$29, MATCH("CenHos_Per", 'WFOM - Time_Base'!$B$4:$B$29,0), MATCH(CONCATENATE($G4,AF$2),'WFOM - Time_Base'!$A$8:$API$8,0)),
IFERROR($AN4 * INDEX('Inputs from Uganda staff'!$E$61:$BM$80,MATCH('HRH Need estimation'!AF$2,'Inputs from Uganda staff'!$E$61:$E$80,0),MATCH('HRH Need estimation'!$D4,'Inputs from Uganda staff'!$E$6:$BM$6,0)),
""))</f>
        <v>0</v>
      </c>
      <c r="AG4" s="122">
        <f>IFERROR(
$AN4 * INDEX('WFOM - Time_Base'!$A$4:$API$29, MATCH("CenHos", 'WFOM - Time_Base'!$B$4:$B$29,0), MATCH(CONCATENATE($G4,AG$2),'WFOM - Time_Base'!$A$8:$API$8,0)) *
INDEX('WFOM - Time_Base'!$A$4:$API$29, MATCH("CenHos_Per", 'WFOM - Time_Base'!$B$4:$B$29,0), MATCH(CONCATENATE($G4,AG$2),'WFOM - Time_Base'!$A$8:$API$8,0)),
IFERROR($AN4 * INDEX('Inputs from Uganda staff'!$E$61:$BM$80,MATCH('HRH Need estimation'!AG$2,'Inputs from Uganda staff'!$E$61:$E$80,0),MATCH('HRH Need estimation'!$D4,'Inputs from Uganda staff'!$E$6:$BM$6,0)),
""))</f>
        <v>0</v>
      </c>
      <c r="AH4" s="122">
        <f>IFERROR(
$AN4 * INDEX('WFOM - Time_Base'!$A$4:$API$29, MATCH("CenHos", 'WFOM - Time_Base'!$B$4:$B$29,0), MATCH(CONCATENATE($G4,AH$2),'WFOM - Time_Base'!$A$8:$API$8,0)) *
INDEX('WFOM - Time_Base'!$A$4:$API$29, MATCH("CenHos_Per", 'WFOM - Time_Base'!$B$4:$B$29,0), MATCH(CONCATENATE($G4,AH$2),'WFOM - Time_Base'!$A$8:$API$8,0)),
IFERROR($AN4 * INDEX('Inputs from Uganda staff'!$E$61:$BM$80,MATCH('HRH Need estimation'!AH$2,'Inputs from Uganda staff'!$E$61:$E$80,0),MATCH('HRH Need estimation'!$D4,'Inputs from Uganda staff'!$E$6:$BM$6,0)),
""))</f>
        <v>0</v>
      </c>
      <c r="AI4" s="122">
        <f>IFERROR(
$AN4 * INDEX('WFOM - Time_Base'!$A$4:$API$29, MATCH("CenHos", 'WFOM - Time_Base'!$B$4:$B$29,0), MATCH(CONCATENATE($G4,AI$2),'WFOM - Time_Base'!$A$8:$API$8,0)) *
INDEX('WFOM - Time_Base'!$A$4:$API$29, MATCH("CenHos_Per", 'WFOM - Time_Base'!$B$4:$B$29,0), MATCH(CONCATENATE($G4,AI$2),'WFOM - Time_Base'!$A$8:$API$8,0)),
IFERROR($AN4 * INDEX('Inputs from Uganda staff'!$E$61:$BM$80,MATCH('HRH Need estimation'!AI$2,'Inputs from Uganda staff'!$E$61:$E$80,0),MATCH('HRH Need estimation'!$D4,'Inputs from Uganda staff'!$E$6:$BM$6,0)),
""))</f>
        <v>0</v>
      </c>
      <c r="AJ4" s="122">
        <f>IFERROR(
$AN4 * INDEX('WFOM - Time_Base'!$A$4:$API$29, MATCH("CenHos", 'WFOM - Time_Base'!$B$4:$B$29,0), MATCH(CONCATENATE($G4,AJ$2),'WFOM - Time_Base'!$A$8:$API$8,0)) *
INDEX('WFOM - Time_Base'!$A$4:$API$29, MATCH("CenHos_Per", 'WFOM - Time_Base'!$B$4:$B$29,0), MATCH(CONCATENATE($G4,AJ$2),'WFOM - Time_Base'!$A$8:$API$8,0)),
IFERROR($AN4 * INDEX('Inputs from Uganda staff'!$E$61:$BM$80,MATCH('HRH Need estimation'!AJ$2,'Inputs from Uganda staff'!$E$61:$E$80,0),MATCH('HRH Need estimation'!$D4,'Inputs from Uganda staff'!$E$6:$BM$6,0)),
""))</f>
        <v>0</v>
      </c>
      <c r="AK4" s="122">
        <f>IFERROR(
$AN4 * INDEX('WFOM - Time_Base'!$A$4:$API$29, MATCH("CenHos", 'WFOM - Time_Base'!$B$4:$B$29,0), MATCH(CONCATENATE($G4,AK$2),'WFOM - Time_Base'!$A$8:$API$8,0)) *
INDEX('WFOM - Time_Base'!$A$4:$API$29, MATCH("CenHos_Per", 'WFOM - Time_Base'!$B$4:$B$29,0), MATCH(CONCATENATE($G4,AK$2),'WFOM - Time_Base'!$A$8:$API$8,0)),
IFERROR($AN4 * INDEX('Inputs from Uganda staff'!$E$61:$BM$80,MATCH('HRH Need estimation'!AK$2,'Inputs from Uganda staff'!$E$61:$E$80,0),MATCH('HRH Need estimation'!$D4,'Inputs from Uganda staff'!$E$6:$BM$6,0)),
""))</f>
        <v>0</v>
      </c>
      <c r="AL4" s="122">
        <f>IFERROR(
$AN4 * INDEX('WFOM - Time_Base'!$A$4:$API$29, MATCH("CenHos", 'WFOM - Time_Base'!$B$4:$B$29,0), MATCH(CONCATENATE($G4,AL$2),'WFOM - Time_Base'!$A$8:$API$8,0)) *
INDEX('WFOM - Time_Base'!$A$4:$API$29, MATCH("CenHos_Per", 'WFOM - Time_Base'!$B$4:$B$29,0), MATCH(CONCATENATE($G4,AL$2),'WFOM - Time_Base'!$A$8:$API$8,0)),
IFERROR($AN4 * INDEX('Inputs from Uganda staff'!$E$61:$BM$80,MATCH('HRH Need estimation'!AL$2,'Inputs from Uganda staff'!$E$61:$E$80,0),MATCH('HRH Need estimation'!$D4,'Inputs from Uganda staff'!$E$6:$BM$6,0)),
""))</f>
        <v>0</v>
      </c>
      <c r="AN4">
        <v>1</v>
      </c>
      <c r="AO4" t="str">
        <f>VLOOKUP(C4,$AQ$4:$AQ$151,1,FALSE)</f>
        <v>001</v>
      </c>
      <c r="AQ4" t="s">
        <v>220</v>
      </c>
    </row>
    <row r="5" spans="1:43">
      <c r="A5" s="106" t="s">
        <v>914</v>
      </c>
      <c r="B5" s="106" t="s">
        <v>25</v>
      </c>
      <c r="C5" s="107" t="s">
        <v>222</v>
      </c>
      <c r="D5" s="113" t="s">
        <v>223</v>
      </c>
      <c r="E5" s="122" t="s">
        <v>25</v>
      </c>
      <c r="F5" s="122" t="s">
        <v>34</v>
      </c>
      <c r="G5" s="122" t="str">
        <f>IF(F5&lt;&gt;"", VLOOKUP(F5,'WFOM - Cadre and Service List'!$E$4:$F$52,2,FALSE), "")</f>
        <v>Csection</v>
      </c>
      <c r="H5" s="122"/>
      <c r="I5" s="207"/>
      <c r="J5" s="207"/>
      <c r="K5" s="207"/>
      <c r="L5" s="207"/>
      <c r="M5" s="207"/>
      <c r="N5" s="207"/>
      <c r="O5" s="207"/>
      <c r="P5" s="207">
        <f t="shared" ref="P5:P68" si="0">SUM(I5:O5)</f>
        <v>0</v>
      </c>
      <c r="Q5" s="122" t="s">
        <v>1947</v>
      </c>
      <c r="R5" s="122">
        <f>IFERROR(
$AN5 * INDEX('WFOM - Time_Base'!$A$4:$API$29, MATCH("CenHos", 'WFOM - Time_Base'!$B$4:$B$29,0), MATCH(CONCATENATE($G5,R$2),'WFOM - Time_Base'!$A$8:$API$8,0)) *
INDEX('WFOM - Time_Base'!$A$4:$API$29, MATCH("CenHos_Per", 'WFOM - Time_Base'!$B$4:$B$29,0), MATCH(CONCATENATE($G5,R$2),'WFOM - Time_Base'!$A$8:$API$8,0)),
IFERROR($AN5 * INDEX('Inputs from Uganda staff'!$E$61:$BM$80,MATCH('HRH Need estimation'!R$2,'Inputs from Uganda staff'!$E$61:$E$80,0),MATCH('HRH Need estimation'!$D5,'Inputs from Uganda staff'!$E$6:$BM$6,0)),
""))</f>
        <v>22.5</v>
      </c>
      <c r="S5" s="122">
        <f>IFERROR(
$AN5 * INDEX('WFOM - Time_Base'!$A$4:$API$29, MATCH("CenHos", 'WFOM - Time_Base'!$B$4:$B$29,0), MATCH(CONCATENATE($G5,S$2),'WFOM - Time_Base'!$A$8:$API$8,0)) *
INDEX('WFOM - Time_Base'!$A$4:$API$29, MATCH("CenHos_Per", 'WFOM - Time_Base'!$B$4:$B$29,0), MATCH(CONCATENATE($G5,S$2),'WFOM - Time_Base'!$A$8:$API$8,0)),
IFERROR($AN5 * INDEX('Inputs from Uganda staff'!$E$61:$BM$80,MATCH('HRH Need estimation'!S$2,'Inputs from Uganda staff'!$E$61:$E$80,0),MATCH('HRH Need estimation'!$D5,'Inputs from Uganda staff'!$E$6:$BM$6,0)),
""))</f>
        <v>22.5</v>
      </c>
      <c r="T5" s="122">
        <f>IFERROR(
$AN5 * INDEX('WFOM - Time_Base'!$A$4:$API$29, MATCH("CenHos", 'WFOM - Time_Base'!$B$4:$B$29,0), MATCH(CONCATENATE($G5,T$2),'WFOM - Time_Base'!$A$8:$API$8,0)) *
INDEX('WFOM - Time_Base'!$A$4:$API$29, MATCH("CenHos_Per", 'WFOM - Time_Base'!$B$4:$B$29,0), MATCH(CONCATENATE($G5,T$2),'WFOM - Time_Base'!$A$8:$API$8,0)),
IFERROR($AN5 * INDEX('Inputs from Uganda staff'!$E$61:$BM$80,MATCH('HRH Need estimation'!T$2,'Inputs from Uganda staff'!$E$61:$E$80,0),MATCH('HRH Need estimation'!$D5,'Inputs from Uganda staff'!$E$6:$BM$6,0)),
""))</f>
        <v>0</v>
      </c>
      <c r="U5" s="122">
        <f>IFERROR(
$AN5 * INDEX('WFOM - Time_Base'!$A$4:$API$29, MATCH("CenHos", 'WFOM - Time_Base'!$B$4:$B$29,0), MATCH(CONCATENATE($G5,U$2),'WFOM - Time_Base'!$A$8:$API$8,0)) *
INDEX('WFOM - Time_Base'!$A$4:$API$29, MATCH("CenHos_Per", 'WFOM - Time_Base'!$B$4:$B$29,0), MATCH(CONCATENATE($G5,U$2),'WFOM - Time_Base'!$A$8:$API$8,0)),
IFERROR($AN5 * INDEX('Inputs from Uganda staff'!$E$61:$BM$80,MATCH('HRH Need estimation'!U$2,'Inputs from Uganda staff'!$E$61:$E$80,0),MATCH('HRH Need estimation'!$D5,'Inputs from Uganda staff'!$E$6:$BM$6,0)),
""))</f>
        <v>50</v>
      </c>
      <c r="V5" s="122">
        <f>IFERROR(
$AN5 * INDEX('WFOM - Time_Base'!$A$4:$API$29, MATCH("CenHos", 'WFOM - Time_Base'!$B$4:$B$29,0), MATCH(CONCATENATE($G5,V$2),'WFOM - Time_Base'!$A$8:$API$8,0)) *
INDEX('WFOM - Time_Base'!$A$4:$API$29, MATCH("CenHos_Per", 'WFOM - Time_Base'!$B$4:$B$29,0), MATCH(CONCATENATE($G5,V$2),'WFOM - Time_Base'!$A$8:$API$8,0)),
IFERROR($AN5 * INDEX('Inputs from Uganda staff'!$E$61:$BM$80,MATCH('HRH Need estimation'!V$2,'Inputs from Uganda staff'!$E$61:$E$80,0),MATCH('HRH Need estimation'!$D5,'Inputs from Uganda staff'!$E$6:$BM$6,0)),
""))</f>
        <v>50</v>
      </c>
      <c r="W5" s="122">
        <f>IFERROR(
$AN5 * INDEX('WFOM - Time_Base'!$A$4:$API$29, MATCH("CenHos", 'WFOM - Time_Base'!$B$4:$B$29,0), MATCH(CONCATENATE($G5,W$2),'WFOM - Time_Base'!$A$8:$API$8,0)) *
INDEX('WFOM - Time_Base'!$A$4:$API$29, MATCH("CenHos_Per", 'WFOM - Time_Base'!$B$4:$B$29,0), MATCH(CONCATENATE($G5,W$2),'WFOM - Time_Base'!$A$8:$API$8,0)),
IFERROR($AN5 * INDEX('Inputs from Uganda staff'!$E$61:$BM$80,MATCH('HRH Need estimation'!W$2,'Inputs from Uganda staff'!$E$61:$E$80,0),MATCH('HRH Need estimation'!$D5,'Inputs from Uganda staff'!$E$6:$BM$6,0)),
""))</f>
        <v>5</v>
      </c>
      <c r="X5" s="122">
        <f>IFERROR(
$AN5 * INDEX('WFOM - Time_Base'!$A$4:$API$29, MATCH("CenHos", 'WFOM - Time_Base'!$B$4:$B$29,0), MATCH(CONCATENATE($G5,X$2),'WFOM - Time_Base'!$A$8:$API$8,0)) *
INDEX('WFOM - Time_Base'!$A$4:$API$29, MATCH("CenHos_Per", 'WFOM - Time_Base'!$B$4:$B$29,0), MATCH(CONCATENATE($G5,X$2),'WFOM - Time_Base'!$A$8:$API$8,0)),
IFERROR($AN5 * INDEX('Inputs from Uganda staff'!$E$61:$BM$80,MATCH('HRH Need estimation'!X$2,'Inputs from Uganda staff'!$E$61:$E$80,0),MATCH('HRH Need estimation'!$D5,'Inputs from Uganda staff'!$E$6:$BM$6,0)),
""))</f>
        <v>5</v>
      </c>
      <c r="Y5" s="122">
        <f>IFERROR(
$AN5 * INDEX('WFOM - Time_Base'!$A$4:$API$29, MATCH("CenHos", 'WFOM - Time_Base'!$B$4:$B$29,0), MATCH(CONCATENATE($G5,Y$2),'WFOM - Time_Base'!$A$8:$API$8,0)) *
INDEX('WFOM - Time_Base'!$A$4:$API$29, MATCH("CenHos_Per", 'WFOM - Time_Base'!$B$4:$B$29,0), MATCH(CONCATENATE($G5,Y$2),'WFOM - Time_Base'!$A$8:$API$8,0)),
IFERROR($AN5 * INDEX('Inputs from Uganda staff'!$E$61:$BM$80,MATCH('HRH Need estimation'!Y$2,'Inputs from Uganda staff'!$E$61:$E$80,0),MATCH('HRH Need estimation'!$D5,'Inputs from Uganda staff'!$E$6:$BM$6,0)),
""))</f>
        <v>0</v>
      </c>
      <c r="Z5" s="122">
        <f>IFERROR(
$AN5 * INDEX('WFOM - Time_Base'!$A$4:$API$29, MATCH("CenHos", 'WFOM - Time_Base'!$B$4:$B$29,0), MATCH(CONCATENATE($G5,Z$2),'WFOM - Time_Base'!$A$8:$API$8,0)) *
INDEX('WFOM - Time_Base'!$A$4:$API$29, MATCH("CenHos_Per", 'WFOM - Time_Base'!$B$4:$B$29,0), MATCH(CONCATENATE($G5,Z$2),'WFOM - Time_Base'!$A$8:$API$8,0)),
IFERROR($AN5 * INDEX('Inputs from Uganda staff'!$E$61:$BM$80,MATCH('HRH Need estimation'!Z$2,'Inputs from Uganda staff'!$E$61:$E$80,0),MATCH('HRH Need estimation'!$D5,'Inputs from Uganda staff'!$E$6:$BM$6,0)),
""))</f>
        <v>0</v>
      </c>
      <c r="AA5" s="122">
        <f>IFERROR(
$AN5 * INDEX('WFOM - Time_Base'!$A$4:$API$29, MATCH("CenHos", 'WFOM - Time_Base'!$B$4:$B$29,0), MATCH(CONCATENATE($G5,AA$2),'WFOM - Time_Base'!$A$8:$API$8,0)) *
INDEX('WFOM - Time_Base'!$A$4:$API$29, MATCH("CenHos_Per", 'WFOM - Time_Base'!$B$4:$B$29,0), MATCH(CONCATENATE($G5,AA$2),'WFOM - Time_Base'!$A$8:$API$8,0)),
IFERROR($AN5 * INDEX('Inputs from Uganda staff'!$E$61:$BM$80,MATCH('HRH Need estimation'!AA$2,'Inputs from Uganda staff'!$E$61:$E$80,0),MATCH('HRH Need estimation'!$D5,'Inputs from Uganda staff'!$E$6:$BM$6,0)),
""))</f>
        <v>0</v>
      </c>
      <c r="AB5" s="122">
        <f>IFERROR(
$AN5 * INDEX('WFOM - Time_Base'!$A$4:$API$29, MATCH("CenHos", 'WFOM - Time_Base'!$B$4:$B$29,0), MATCH(CONCATENATE($G5,AB$2),'WFOM - Time_Base'!$A$8:$API$8,0)) *
INDEX('WFOM - Time_Base'!$A$4:$API$29, MATCH("CenHos_Per", 'WFOM - Time_Base'!$B$4:$B$29,0), MATCH(CONCATENATE($G5,AB$2),'WFOM - Time_Base'!$A$8:$API$8,0)),
IFERROR($AN5 * INDEX('Inputs from Uganda staff'!$E$61:$BM$80,MATCH('HRH Need estimation'!AB$2,'Inputs from Uganda staff'!$E$61:$E$80,0),MATCH('HRH Need estimation'!$D5,'Inputs from Uganda staff'!$E$6:$BM$6,0)),
""))</f>
        <v>0</v>
      </c>
      <c r="AC5" s="122" t="str">
        <f>IFERROR(
$AN5 * INDEX('WFOM - Time_Base'!$A$4:$API$29, MATCH("CenHos", 'WFOM - Time_Base'!$B$4:$B$29,0), MATCH(CONCATENATE($G5,AC$2),'WFOM - Time_Base'!$A$8:$API$8,0)) *
INDEX('WFOM - Time_Base'!$A$4:$API$29, MATCH("CenHos_Per", 'WFOM - Time_Base'!$B$4:$B$29,0), MATCH(CONCATENATE($G5,AC$2),'WFOM - Time_Base'!$A$8:$API$8,0)),
IFERROR($AN5 * INDEX('Inputs from Uganda staff'!$E$61:$BM$80,MATCH('HRH Need estimation'!AC$2,'Inputs from Uganda staff'!$E$61:$E$80,0),MATCH('HRH Need estimation'!$D5,'Inputs from Uganda staff'!$E$6:$BM$6,0)),
""))</f>
        <v/>
      </c>
      <c r="AD5" s="122">
        <f>IFERROR(
$AN5 * INDEX('WFOM - Time_Base'!$A$4:$API$29, MATCH("CenHos", 'WFOM - Time_Base'!$B$4:$B$29,0), MATCH(CONCATENATE($G5,AD$2),'WFOM - Time_Base'!$A$8:$API$8,0)) *
INDEX('WFOM - Time_Base'!$A$4:$API$29, MATCH("CenHos_Per", 'WFOM - Time_Base'!$B$4:$B$29,0), MATCH(CONCATENATE($G5,AD$2),'WFOM - Time_Base'!$A$8:$API$8,0)),
IFERROR($AN5 * INDEX('Inputs from Uganda staff'!$E$61:$BM$80,MATCH('HRH Need estimation'!AD$2,'Inputs from Uganda staff'!$E$61:$E$80,0),MATCH('HRH Need estimation'!$D5,'Inputs from Uganda staff'!$E$6:$BM$6,0)),
""))</f>
        <v>0</v>
      </c>
      <c r="AE5" s="122">
        <f>IFERROR(
$AN5 * INDEX('WFOM - Time_Base'!$A$4:$API$29, MATCH("CenHos", 'WFOM - Time_Base'!$B$4:$B$29,0), MATCH(CONCATENATE($G5,AE$2),'WFOM - Time_Base'!$A$8:$API$8,0)) *
INDEX('WFOM - Time_Base'!$A$4:$API$29, MATCH("CenHos_Per", 'WFOM - Time_Base'!$B$4:$B$29,0), MATCH(CONCATENATE($G5,AE$2),'WFOM - Time_Base'!$A$8:$API$8,0)),
IFERROR($AN5 * INDEX('Inputs from Uganda staff'!$E$61:$BM$80,MATCH('HRH Need estimation'!AE$2,'Inputs from Uganda staff'!$E$61:$E$80,0),MATCH('HRH Need estimation'!$D5,'Inputs from Uganda staff'!$E$6:$BM$6,0)),
""))</f>
        <v>0</v>
      </c>
      <c r="AF5" s="122">
        <f>IFERROR(
$AN5 * INDEX('WFOM - Time_Base'!$A$4:$API$29, MATCH("CenHos", 'WFOM - Time_Base'!$B$4:$B$29,0), MATCH(CONCATENATE($G5,AF$2),'WFOM - Time_Base'!$A$8:$API$8,0)) *
INDEX('WFOM - Time_Base'!$A$4:$API$29, MATCH("CenHos_Per", 'WFOM - Time_Base'!$B$4:$B$29,0), MATCH(CONCATENATE($G5,AF$2),'WFOM - Time_Base'!$A$8:$API$8,0)),
IFERROR($AN5 * INDEX('Inputs from Uganda staff'!$E$61:$BM$80,MATCH('HRH Need estimation'!AF$2,'Inputs from Uganda staff'!$E$61:$E$80,0),MATCH('HRH Need estimation'!$D5,'Inputs from Uganda staff'!$E$6:$BM$6,0)),
""))</f>
        <v>0</v>
      </c>
      <c r="AG5" s="122">
        <f>IFERROR(
$AN5 * INDEX('WFOM - Time_Base'!$A$4:$API$29, MATCH("CenHos", 'WFOM - Time_Base'!$B$4:$B$29,0), MATCH(CONCATENATE($G5,AG$2),'WFOM - Time_Base'!$A$8:$API$8,0)) *
INDEX('WFOM - Time_Base'!$A$4:$API$29, MATCH("CenHos_Per", 'WFOM - Time_Base'!$B$4:$B$29,0), MATCH(CONCATENATE($G5,AG$2),'WFOM - Time_Base'!$A$8:$API$8,0)),
IFERROR($AN5 * INDEX('Inputs from Uganda staff'!$E$61:$BM$80,MATCH('HRH Need estimation'!AG$2,'Inputs from Uganda staff'!$E$61:$E$80,0),MATCH('HRH Need estimation'!$D5,'Inputs from Uganda staff'!$E$6:$BM$6,0)),
""))</f>
        <v>0</v>
      </c>
      <c r="AH5" s="122">
        <f>IFERROR(
$AN5 * INDEX('WFOM - Time_Base'!$A$4:$API$29, MATCH("CenHos", 'WFOM - Time_Base'!$B$4:$B$29,0), MATCH(CONCATENATE($G5,AH$2),'WFOM - Time_Base'!$A$8:$API$8,0)) *
INDEX('WFOM - Time_Base'!$A$4:$API$29, MATCH("CenHos_Per", 'WFOM - Time_Base'!$B$4:$B$29,0), MATCH(CONCATENATE($G5,AH$2),'WFOM - Time_Base'!$A$8:$API$8,0)),
IFERROR($AN5 * INDEX('Inputs from Uganda staff'!$E$61:$BM$80,MATCH('HRH Need estimation'!AH$2,'Inputs from Uganda staff'!$E$61:$E$80,0),MATCH('HRH Need estimation'!$D5,'Inputs from Uganda staff'!$E$6:$BM$6,0)),
""))</f>
        <v>0</v>
      </c>
      <c r="AI5" s="122">
        <f>IFERROR(
$AN5 * INDEX('WFOM - Time_Base'!$A$4:$API$29, MATCH("CenHos", 'WFOM - Time_Base'!$B$4:$B$29,0), MATCH(CONCATENATE($G5,AI$2),'WFOM - Time_Base'!$A$8:$API$8,0)) *
INDEX('WFOM - Time_Base'!$A$4:$API$29, MATCH("CenHos_Per", 'WFOM - Time_Base'!$B$4:$B$29,0), MATCH(CONCATENATE($G5,AI$2),'WFOM - Time_Base'!$A$8:$API$8,0)),
IFERROR($AN5 * INDEX('Inputs from Uganda staff'!$E$61:$BM$80,MATCH('HRH Need estimation'!AI$2,'Inputs from Uganda staff'!$E$61:$E$80,0),MATCH('HRH Need estimation'!$D5,'Inputs from Uganda staff'!$E$6:$BM$6,0)),
""))</f>
        <v>0</v>
      </c>
      <c r="AJ5" s="122">
        <f>IFERROR(
$AN5 * INDEX('WFOM - Time_Base'!$A$4:$API$29, MATCH("CenHos", 'WFOM - Time_Base'!$B$4:$B$29,0), MATCH(CONCATENATE($G5,AJ$2),'WFOM - Time_Base'!$A$8:$API$8,0)) *
INDEX('WFOM - Time_Base'!$A$4:$API$29, MATCH("CenHos_Per", 'WFOM - Time_Base'!$B$4:$B$29,0), MATCH(CONCATENATE($G5,AJ$2),'WFOM - Time_Base'!$A$8:$API$8,0)),
IFERROR($AN5 * INDEX('Inputs from Uganda staff'!$E$61:$BM$80,MATCH('HRH Need estimation'!AJ$2,'Inputs from Uganda staff'!$E$61:$E$80,0),MATCH('HRH Need estimation'!$D5,'Inputs from Uganda staff'!$E$6:$BM$6,0)),
""))</f>
        <v>0</v>
      </c>
      <c r="AK5" s="122">
        <f>IFERROR(
$AN5 * INDEX('WFOM - Time_Base'!$A$4:$API$29, MATCH("CenHos", 'WFOM - Time_Base'!$B$4:$B$29,0), MATCH(CONCATENATE($G5,AK$2),'WFOM - Time_Base'!$A$8:$API$8,0)) *
INDEX('WFOM - Time_Base'!$A$4:$API$29, MATCH("CenHos_Per", 'WFOM - Time_Base'!$B$4:$B$29,0), MATCH(CONCATENATE($G5,AK$2),'WFOM - Time_Base'!$A$8:$API$8,0)),
IFERROR($AN5 * INDEX('Inputs from Uganda staff'!$E$61:$BM$80,MATCH('HRH Need estimation'!AK$2,'Inputs from Uganda staff'!$E$61:$E$80,0),MATCH('HRH Need estimation'!$D5,'Inputs from Uganda staff'!$E$6:$BM$6,0)),
""))</f>
        <v>0</v>
      </c>
      <c r="AL5" s="122">
        <f>IFERROR(
$AN5 * INDEX('WFOM - Time_Base'!$A$4:$API$29, MATCH("CenHos", 'WFOM - Time_Base'!$B$4:$B$29,0), MATCH(CONCATENATE($G5,AL$2),'WFOM - Time_Base'!$A$8:$API$8,0)) *
INDEX('WFOM - Time_Base'!$A$4:$API$29, MATCH("CenHos_Per", 'WFOM - Time_Base'!$B$4:$B$29,0), MATCH(CONCATENATE($G5,AL$2),'WFOM - Time_Base'!$A$8:$API$8,0)),
IFERROR($AN5 * INDEX('Inputs from Uganda staff'!$E$61:$BM$80,MATCH('HRH Need estimation'!AL$2,'Inputs from Uganda staff'!$E$61:$E$80,0),MATCH('HRH Need estimation'!$D5,'Inputs from Uganda staff'!$E$6:$BM$6,0)),
""))</f>
        <v>0</v>
      </c>
      <c r="AN5">
        <v>1</v>
      </c>
      <c r="AO5" t="str">
        <f t="shared" ref="AO5:AO68" si="1">VLOOKUP(C5,$AQ$4:$AQ$151,1,FALSE)</f>
        <v>002</v>
      </c>
      <c r="AQ5" t="s">
        <v>222</v>
      </c>
    </row>
    <row r="6" spans="1:43">
      <c r="A6" s="106" t="s">
        <v>915</v>
      </c>
      <c r="B6" s="106" t="s">
        <v>25</v>
      </c>
      <c r="C6" s="107" t="s">
        <v>224</v>
      </c>
      <c r="D6" s="114" t="s">
        <v>225</v>
      </c>
      <c r="E6" s="252" t="s">
        <v>25</v>
      </c>
      <c r="F6" s="252"/>
      <c r="G6" s="122" t="str">
        <f>IF(F6&lt;&gt;"", VLOOKUP(F6,'WFOM - Cadre and Service List'!$E$4:$F$52,2,FALSE), "")</f>
        <v/>
      </c>
      <c r="H6" s="122"/>
      <c r="I6" s="207"/>
      <c r="J6" s="207"/>
      <c r="K6" s="207"/>
      <c r="L6" s="207"/>
      <c r="M6" s="207"/>
      <c r="N6" s="207"/>
      <c r="O6" s="207"/>
      <c r="P6" s="207">
        <f t="shared" si="0"/>
        <v>0</v>
      </c>
      <c r="Q6" s="122" t="s">
        <v>1947</v>
      </c>
      <c r="R6" s="122">
        <f>IFERROR(
$AN6 * INDEX('WFOM - Time_Base'!$A$4:$API$29, MATCH("CenHos", 'WFOM - Time_Base'!$B$4:$B$29,0), MATCH(CONCATENATE($G6,R$2),'WFOM - Time_Base'!$A$8:$API$8,0)) *
INDEX('WFOM - Time_Base'!$A$4:$API$29, MATCH("CenHos_Per", 'WFOM - Time_Base'!$B$4:$B$29,0), MATCH(CONCATENATE($G6,R$2),'WFOM - Time_Base'!$A$8:$API$8,0)),
IFERROR($AN6 * INDEX('Inputs from Uganda staff'!$E$61:$BM$80,MATCH('HRH Need estimation'!R$2,'Inputs from Uganda staff'!$E$61:$E$80,0),MATCH('HRH Need estimation'!$D6,'Inputs from Uganda staff'!$E$6:$BM$6,0)),
""))</f>
        <v>15</v>
      </c>
      <c r="S6" s="122">
        <f>IFERROR(
$AN6 * INDEX('WFOM - Time_Base'!$A$4:$API$29, MATCH("CenHos", 'WFOM - Time_Base'!$B$4:$B$29,0), MATCH(CONCATENATE($G6,S$2),'WFOM - Time_Base'!$A$8:$API$8,0)) *
INDEX('WFOM - Time_Base'!$A$4:$API$29, MATCH("CenHos_Per", 'WFOM - Time_Base'!$B$4:$B$29,0), MATCH(CONCATENATE($G6,S$2),'WFOM - Time_Base'!$A$8:$API$8,0)),
IFERROR($AN6 * INDEX('Inputs from Uganda staff'!$E$61:$BM$80,MATCH('HRH Need estimation'!S$2,'Inputs from Uganda staff'!$E$61:$E$80,0),MATCH('HRH Need estimation'!$D6,'Inputs from Uganda staff'!$E$6:$BM$6,0)),
""))</f>
        <v>6</v>
      </c>
      <c r="T6" s="122">
        <f>IFERROR(
$AN6 * INDEX('WFOM - Time_Base'!$A$4:$API$29, MATCH("CenHos", 'WFOM - Time_Base'!$B$4:$B$29,0), MATCH(CONCATENATE($G6,T$2),'WFOM - Time_Base'!$A$8:$API$8,0)) *
INDEX('WFOM - Time_Base'!$A$4:$API$29, MATCH("CenHos_Per", 'WFOM - Time_Base'!$B$4:$B$29,0), MATCH(CONCATENATE($G6,T$2),'WFOM - Time_Base'!$A$8:$API$8,0)),
IFERROR($AN6 * INDEX('Inputs from Uganda staff'!$E$61:$BM$80,MATCH('HRH Need estimation'!T$2,'Inputs from Uganda staff'!$E$61:$E$80,0),MATCH('HRH Need estimation'!$D6,'Inputs from Uganda staff'!$E$6:$BM$6,0)),
""))</f>
        <v>0.75</v>
      </c>
      <c r="U6" s="122">
        <f>IFERROR(
$AN6 * INDEX('WFOM - Time_Base'!$A$4:$API$29, MATCH("CenHos", 'WFOM - Time_Base'!$B$4:$B$29,0), MATCH(CONCATENATE($G6,U$2),'WFOM - Time_Base'!$A$8:$API$8,0)) *
INDEX('WFOM - Time_Base'!$A$4:$API$29, MATCH("CenHos_Per", 'WFOM - Time_Base'!$B$4:$B$29,0), MATCH(CONCATENATE($G6,U$2),'WFOM - Time_Base'!$A$8:$API$8,0)),
IFERROR($AN6 * INDEX('Inputs from Uganda staff'!$E$61:$BM$80,MATCH('HRH Need estimation'!U$2,'Inputs from Uganda staff'!$E$61:$E$80,0),MATCH('HRH Need estimation'!$D6,'Inputs from Uganda staff'!$E$6:$BM$6,0)),
""))</f>
        <v>28</v>
      </c>
      <c r="V6" s="122">
        <f>IFERROR(
$AN6 * INDEX('WFOM - Time_Base'!$A$4:$API$29, MATCH("CenHos", 'WFOM - Time_Base'!$B$4:$B$29,0), MATCH(CONCATENATE($G6,V$2),'WFOM - Time_Base'!$A$8:$API$8,0)) *
INDEX('WFOM - Time_Base'!$A$4:$API$29, MATCH("CenHos_Per", 'WFOM - Time_Base'!$B$4:$B$29,0), MATCH(CONCATENATE($G6,V$2),'WFOM - Time_Base'!$A$8:$API$8,0)),
IFERROR($AN6 * INDEX('Inputs from Uganda staff'!$E$61:$BM$80,MATCH('HRH Need estimation'!V$2,'Inputs from Uganda staff'!$E$61:$E$80,0),MATCH('HRH Need estimation'!$D6,'Inputs from Uganda staff'!$E$6:$BM$6,0)),
""))</f>
        <v>12</v>
      </c>
      <c r="W6" s="122">
        <f>IFERROR(
$AN6 * INDEX('WFOM - Time_Base'!$A$4:$API$29, MATCH("CenHos", 'WFOM - Time_Base'!$B$4:$B$29,0), MATCH(CONCATENATE($G6,W$2),'WFOM - Time_Base'!$A$8:$API$8,0)) *
INDEX('WFOM - Time_Base'!$A$4:$API$29, MATCH("CenHos_Per", 'WFOM - Time_Base'!$B$4:$B$29,0), MATCH(CONCATENATE($G6,W$2),'WFOM - Time_Base'!$A$8:$API$8,0)),
IFERROR($AN6 * INDEX('Inputs from Uganda staff'!$E$61:$BM$80,MATCH('HRH Need estimation'!W$2,'Inputs from Uganda staff'!$E$61:$E$80,0),MATCH('HRH Need estimation'!$D6,'Inputs from Uganda staff'!$E$6:$BM$6,0)),
""))</f>
        <v>0.25</v>
      </c>
      <c r="X6" s="122">
        <f>IFERROR(
$AN6 * INDEX('WFOM - Time_Base'!$A$4:$API$29, MATCH("CenHos", 'WFOM - Time_Base'!$B$4:$B$29,0), MATCH(CONCATENATE($G6,X$2),'WFOM - Time_Base'!$A$8:$API$8,0)) *
INDEX('WFOM - Time_Base'!$A$4:$API$29, MATCH("CenHos_Per", 'WFOM - Time_Base'!$B$4:$B$29,0), MATCH(CONCATENATE($G6,X$2),'WFOM - Time_Base'!$A$8:$API$8,0)),
IFERROR($AN6 * INDEX('Inputs from Uganda staff'!$E$61:$BM$80,MATCH('HRH Need estimation'!X$2,'Inputs from Uganda staff'!$E$61:$E$80,0),MATCH('HRH Need estimation'!$D6,'Inputs from Uganda staff'!$E$6:$BM$6,0)),
""))</f>
        <v>1.25</v>
      </c>
      <c r="Y6" s="122">
        <f>IFERROR(
$AN6 * INDEX('WFOM - Time_Base'!$A$4:$API$29, MATCH("CenHos", 'WFOM - Time_Base'!$B$4:$B$29,0), MATCH(CONCATENATE($G6,Y$2),'WFOM - Time_Base'!$A$8:$API$8,0)) *
INDEX('WFOM - Time_Base'!$A$4:$API$29, MATCH("CenHos_Per", 'WFOM - Time_Base'!$B$4:$B$29,0), MATCH(CONCATENATE($G6,Y$2),'WFOM - Time_Base'!$A$8:$API$8,0)),
IFERROR($AN6 * INDEX('Inputs from Uganda staff'!$E$61:$BM$80,MATCH('HRH Need estimation'!Y$2,'Inputs from Uganda staff'!$E$61:$E$80,0),MATCH('HRH Need estimation'!$D6,'Inputs from Uganda staff'!$E$6:$BM$6,0)),
""))</f>
        <v>3.5</v>
      </c>
      <c r="Z6" s="122">
        <f>IFERROR(
$AN6 * INDEX('WFOM - Time_Base'!$A$4:$API$29, MATCH("CenHos", 'WFOM - Time_Base'!$B$4:$B$29,0), MATCH(CONCATENATE($G6,Z$2),'WFOM - Time_Base'!$A$8:$API$8,0)) *
INDEX('WFOM - Time_Base'!$A$4:$API$29, MATCH("CenHos_Per", 'WFOM - Time_Base'!$B$4:$B$29,0), MATCH(CONCATENATE($G6,Z$2),'WFOM - Time_Base'!$A$8:$API$8,0)),
IFERROR($AN6 * INDEX('Inputs from Uganda staff'!$E$61:$BM$80,MATCH('HRH Need estimation'!Z$2,'Inputs from Uganda staff'!$E$61:$E$80,0),MATCH('HRH Need estimation'!$D6,'Inputs from Uganda staff'!$E$6:$BM$6,0)),
""))</f>
        <v>0</v>
      </c>
      <c r="AA6" s="122">
        <f>IFERROR(
$AN6 * INDEX('WFOM - Time_Base'!$A$4:$API$29, MATCH("CenHos", 'WFOM - Time_Base'!$B$4:$B$29,0), MATCH(CONCATENATE($G6,AA$2),'WFOM - Time_Base'!$A$8:$API$8,0)) *
INDEX('WFOM - Time_Base'!$A$4:$API$29, MATCH("CenHos_Per", 'WFOM - Time_Base'!$B$4:$B$29,0), MATCH(CONCATENATE($G6,AA$2),'WFOM - Time_Base'!$A$8:$API$8,0)),
IFERROR($AN6 * INDEX('Inputs from Uganda staff'!$E$61:$BM$80,MATCH('HRH Need estimation'!AA$2,'Inputs from Uganda staff'!$E$61:$E$80,0),MATCH('HRH Need estimation'!$D6,'Inputs from Uganda staff'!$E$6:$BM$6,0)),
""))</f>
        <v>0.25</v>
      </c>
      <c r="AB6" s="122">
        <f>IFERROR(
$AN6 * INDEX('WFOM - Time_Base'!$A$4:$API$29, MATCH("CenHos", 'WFOM - Time_Base'!$B$4:$B$29,0), MATCH(CONCATENATE($G6,AB$2),'WFOM - Time_Base'!$A$8:$API$8,0)) *
INDEX('WFOM - Time_Base'!$A$4:$API$29, MATCH("CenHos_Per", 'WFOM - Time_Base'!$B$4:$B$29,0), MATCH(CONCATENATE($G6,AB$2),'WFOM - Time_Base'!$A$8:$API$8,0)),
IFERROR($AN6 * INDEX('Inputs from Uganda staff'!$E$61:$BM$80,MATCH('HRH Need estimation'!AB$2,'Inputs from Uganda staff'!$E$61:$E$80,0),MATCH('HRH Need estimation'!$D6,'Inputs from Uganda staff'!$E$6:$BM$6,0)),
""))</f>
        <v>1</v>
      </c>
      <c r="AC6" s="122" t="str">
        <f>IFERROR(
$AN6 * INDEX('WFOM - Time_Base'!$A$4:$API$29, MATCH("CenHos", 'WFOM - Time_Base'!$B$4:$B$29,0), MATCH(CONCATENATE($G6,AC$2),'WFOM - Time_Base'!$A$8:$API$8,0)) *
INDEX('WFOM - Time_Base'!$A$4:$API$29, MATCH("CenHos_Per", 'WFOM - Time_Base'!$B$4:$B$29,0), MATCH(CONCATENATE($G6,AC$2),'WFOM - Time_Base'!$A$8:$API$8,0)),
IFERROR($AN6 * INDEX('Inputs from Uganda staff'!$E$61:$BM$80,MATCH('HRH Need estimation'!AC$2,'Inputs from Uganda staff'!$E$61:$E$80,0),MATCH('HRH Need estimation'!$D6,'Inputs from Uganda staff'!$E$6:$BM$6,0)),
""))</f>
        <v/>
      </c>
      <c r="AD6" s="122">
        <f>IFERROR(
$AN6 * INDEX('WFOM - Time_Base'!$A$4:$API$29, MATCH("CenHos", 'WFOM - Time_Base'!$B$4:$B$29,0), MATCH(CONCATENATE($G6,AD$2),'WFOM - Time_Base'!$A$8:$API$8,0)) *
INDEX('WFOM - Time_Base'!$A$4:$API$29, MATCH("CenHos_Per", 'WFOM - Time_Base'!$B$4:$B$29,0), MATCH(CONCATENATE($G6,AD$2),'WFOM - Time_Base'!$A$8:$API$8,0)),
IFERROR($AN6 * INDEX('Inputs from Uganda staff'!$E$61:$BM$80,MATCH('HRH Need estimation'!AD$2,'Inputs from Uganda staff'!$E$61:$E$80,0),MATCH('HRH Need estimation'!$D6,'Inputs from Uganda staff'!$E$6:$BM$6,0)),
""))</f>
        <v>0</v>
      </c>
      <c r="AE6" s="122">
        <f>IFERROR(
$AN6 * INDEX('WFOM - Time_Base'!$A$4:$API$29, MATCH("CenHos", 'WFOM - Time_Base'!$B$4:$B$29,0), MATCH(CONCATENATE($G6,AE$2),'WFOM - Time_Base'!$A$8:$API$8,0)) *
INDEX('WFOM - Time_Base'!$A$4:$API$29, MATCH("CenHos_Per", 'WFOM - Time_Base'!$B$4:$B$29,0), MATCH(CONCATENATE($G6,AE$2),'WFOM - Time_Base'!$A$8:$API$8,0)),
IFERROR($AN6 * INDEX('Inputs from Uganda staff'!$E$61:$BM$80,MATCH('HRH Need estimation'!AE$2,'Inputs from Uganda staff'!$E$61:$E$80,0),MATCH('HRH Need estimation'!$D6,'Inputs from Uganda staff'!$E$6:$BM$6,0)),
""))</f>
        <v>0</v>
      </c>
      <c r="AF6" s="122">
        <f>IFERROR(
$AN6 * INDEX('WFOM - Time_Base'!$A$4:$API$29, MATCH("CenHos", 'WFOM - Time_Base'!$B$4:$B$29,0), MATCH(CONCATENATE($G6,AF$2),'WFOM - Time_Base'!$A$8:$API$8,0)) *
INDEX('WFOM - Time_Base'!$A$4:$API$29, MATCH("CenHos_Per", 'WFOM - Time_Base'!$B$4:$B$29,0), MATCH(CONCATENATE($G6,AF$2),'WFOM - Time_Base'!$A$8:$API$8,0)),
IFERROR($AN6 * INDEX('Inputs from Uganda staff'!$E$61:$BM$80,MATCH('HRH Need estimation'!AF$2,'Inputs from Uganda staff'!$E$61:$E$80,0),MATCH('HRH Need estimation'!$D6,'Inputs from Uganda staff'!$E$6:$BM$6,0)),
""))</f>
        <v>0</v>
      </c>
      <c r="AG6" s="122">
        <f>IFERROR(
$AN6 * INDEX('WFOM - Time_Base'!$A$4:$API$29, MATCH("CenHos", 'WFOM - Time_Base'!$B$4:$B$29,0), MATCH(CONCATENATE($G6,AG$2),'WFOM - Time_Base'!$A$8:$API$8,0)) *
INDEX('WFOM - Time_Base'!$A$4:$API$29, MATCH("CenHos_Per", 'WFOM - Time_Base'!$B$4:$B$29,0), MATCH(CONCATENATE($G6,AG$2),'WFOM - Time_Base'!$A$8:$API$8,0)),
IFERROR($AN6 * INDEX('Inputs from Uganda staff'!$E$61:$BM$80,MATCH('HRH Need estimation'!AG$2,'Inputs from Uganda staff'!$E$61:$E$80,0),MATCH('HRH Need estimation'!$D6,'Inputs from Uganda staff'!$E$6:$BM$6,0)),
""))</f>
        <v>0</v>
      </c>
      <c r="AH6" s="122">
        <f>IFERROR(
$AN6 * INDEX('WFOM - Time_Base'!$A$4:$API$29, MATCH("CenHos", 'WFOM - Time_Base'!$B$4:$B$29,0), MATCH(CONCATENATE($G6,AH$2),'WFOM - Time_Base'!$A$8:$API$8,0)) *
INDEX('WFOM - Time_Base'!$A$4:$API$29, MATCH("CenHos_Per", 'WFOM - Time_Base'!$B$4:$B$29,0), MATCH(CONCATENATE($G6,AH$2),'WFOM - Time_Base'!$A$8:$API$8,0)),
IFERROR($AN6 * INDEX('Inputs from Uganda staff'!$E$61:$BM$80,MATCH('HRH Need estimation'!AH$2,'Inputs from Uganda staff'!$E$61:$E$80,0),MATCH('HRH Need estimation'!$D6,'Inputs from Uganda staff'!$E$6:$BM$6,0)),
""))</f>
        <v>0</v>
      </c>
      <c r="AI6" s="122">
        <f>IFERROR(
$AN6 * INDEX('WFOM - Time_Base'!$A$4:$API$29, MATCH("CenHos", 'WFOM - Time_Base'!$B$4:$B$29,0), MATCH(CONCATENATE($G6,AI$2),'WFOM - Time_Base'!$A$8:$API$8,0)) *
INDEX('WFOM - Time_Base'!$A$4:$API$29, MATCH("CenHos_Per", 'WFOM - Time_Base'!$B$4:$B$29,0), MATCH(CONCATENATE($G6,AI$2),'WFOM - Time_Base'!$A$8:$API$8,0)),
IFERROR($AN6 * INDEX('Inputs from Uganda staff'!$E$61:$BM$80,MATCH('HRH Need estimation'!AI$2,'Inputs from Uganda staff'!$E$61:$E$80,0),MATCH('HRH Need estimation'!$D6,'Inputs from Uganda staff'!$E$6:$BM$6,0)),
""))</f>
        <v>0</v>
      </c>
      <c r="AJ6" s="122">
        <f>IFERROR(
$AN6 * INDEX('WFOM - Time_Base'!$A$4:$API$29, MATCH("CenHos", 'WFOM - Time_Base'!$B$4:$B$29,0), MATCH(CONCATENATE($G6,AJ$2),'WFOM - Time_Base'!$A$8:$API$8,0)) *
INDEX('WFOM - Time_Base'!$A$4:$API$29, MATCH("CenHos_Per", 'WFOM - Time_Base'!$B$4:$B$29,0), MATCH(CONCATENATE($G6,AJ$2),'WFOM - Time_Base'!$A$8:$API$8,0)),
IFERROR($AN6 * INDEX('Inputs from Uganda staff'!$E$61:$BM$80,MATCH('HRH Need estimation'!AJ$2,'Inputs from Uganda staff'!$E$61:$E$80,0),MATCH('HRH Need estimation'!$D6,'Inputs from Uganda staff'!$E$6:$BM$6,0)),
""))</f>
        <v>0</v>
      </c>
      <c r="AK6" s="122">
        <f>IFERROR(
$AN6 * INDEX('WFOM - Time_Base'!$A$4:$API$29, MATCH("CenHos", 'WFOM - Time_Base'!$B$4:$B$29,0), MATCH(CONCATENATE($G6,AK$2),'WFOM - Time_Base'!$A$8:$API$8,0)) *
INDEX('WFOM - Time_Base'!$A$4:$API$29, MATCH("CenHos_Per", 'WFOM - Time_Base'!$B$4:$B$29,0), MATCH(CONCATENATE($G6,AK$2),'WFOM - Time_Base'!$A$8:$API$8,0)),
IFERROR($AN6 * INDEX('Inputs from Uganda staff'!$E$61:$BM$80,MATCH('HRH Need estimation'!AK$2,'Inputs from Uganda staff'!$E$61:$E$80,0),MATCH('HRH Need estimation'!$D6,'Inputs from Uganda staff'!$E$6:$BM$6,0)),
""))</f>
        <v>0</v>
      </c>
      <c r="AL6" s="122">
        <f>IFERROR(
$AN6 * INDEX('WFOM - Time_Base'!$A$4:$API$29, MATCH("CenHos", 'WFOM - Time_Base'!$B$4:$B$29,0), MATCH(CONCATENATE($G6,AL$2),'WFOM - Time_Base'!$A$8:$API$8,0)) *
INDEX('WFOM - Time_Base'!$A$4:$API$29, MATCH("CenHos_Per", 'WFOM - Time_Base'!$B$4:$B$29,0), MATCH(CONCATENATE($G6,AL$2),'WFOM - Time_Base'!$A$8:$API$8,0)),
IFERROR($AN6 * INDEX('Inputs from Uganda staff'!$E$61:$BM$80,MATCH('HRH Need estimation'!AL$2,'Inputs from Uganda staff'!$E$61:$E$80,0),MATCH('HRH Need estimation'!$D6,'Inputs from Uganda staff'!$E$6:$BM$6,0)),
""))</f>
        <v>0</v>
      </c>
      <c r="AN6">
        <v>1</v>
      </c>
      <c r="AO6" t="str">
        <f t="shared" si="1"/>
        <v>003</v>
      </c>
      <c r="AQ6" t="s">
        <v>224</v>
      </c>
    </row>
    <row r="7" spans="1:43">
      <c r="A7" s="106" t="s">
        <v>915</v>
      </c>
      <c r="B7" s="106" t="s">
        <v>25</v>
      </c>
      <c r="C7" s="107" t="s">
        <v>226</v>
      </c>
      <c r="D7" s="115" t="s">
        <v>227</v>
      </c>
      <c r="E7" s="252" t="s">
        <v>25</v>
      </c>
      <c r="F7" s="252"/>
      <c r="G7" s="122" t="str">
        <f>IF(F7&lt;&gt;"", VLOOKUP(F7,'WFOM - Cadre and Service List'!$E$4:$F$52,2,FALSE), "")</f>
        <v/>
      </c>
      <c r="H7" s="122"/>
      <c r="I7" s="207"/>
      <c r="J7" s="207"/>
      <c r="K7" s="207"/>
      <c r="L7" s="207"/>
      <c r="M7" s="207"/>
      <c r="N7" s="207"/>
      <c r="O7" s="207"/>
      <c r="P7" s="207">
        <f t="shared" si="0"/>
        <v>0</v>
      </c>
      <c r="Q7" s="122" t="s">
        <v>1947</v>
      </c>
      <c r="R7" s="122">
        <f>IFERROR(
$AN7 * INDEX('WFOM - Time_Base'!$A$4:$API$29, MATCH("CenHos", 'WFOM - Time_Base'!$B$4:$B$29,0), MATCH(CONCATENATE($G7,R$2),'WFOM - Time_Base'!$A$8:$API$8,0)) *
INDEX('WFOM - Time_Base'!$A$4:$API$29, MATCH("CenHos_Per", 'WFOM - Time_Base'!$B$4:$B$29,0), MATCH(CONCATENATE($G7,R$2),'WFOM - Time_Base'!$A$8:$API$8,0)),
IFERROR($AN7 * INDEX('Inputs from Uganda staff'!$E$61:$BM$80,MATCH('HRH Need estimation'!R$2,'Inputs from Uganda staff'!$E$61:$E$80,0),MATCH('HRH Need estimation'!$D7,'Inputs from Uganda staff'!$E$6:$BM$6,0)),
""))</f>
        <v>28</v>
      </c>
      <c r="S7" s="122">
        <f>IFERROR(
$AN7 * INDEX('WFOM - Time_Base'!$A$4:$API$29, MATCH("CenHos", 'WFOM - Time_Base'!$B$4:$B$29,0), MATCH(CONCATENATE($G7,S$2),'WFOM - Time_Base'!$A$8:$API$8,0)) *
INDEX('WFOM - Time_Base'!$A$4:$API$29, MATCH("CenHos_Per", 'WFOM - Time_Base'!$B$4:$B$29,0), MATCH(CONCATENATE($G7,S$2),'WFOM - Time_Base'!$A$8:$API$8,0)),
IFERROR($AN7 * INDEX('Inputs from Uganda staff'!$E$61:$BM$80,MATCH('HRH Need estimation'!S$2,'Inputs from Uganda staff'!$E$61:$E$80,0),MATCH('HRH Need estimation'!$D7,'Inputs from Uganda staff'!$E$6:$BM$6,0)),
""))</f>
        <v>6</v>
      </c>
      <c r="T7" s="122">
        <f>IFERROR(
$AN7 * INDEX('WFOM - Time_Base'!$A$4:$API$29, MATCH("CenHos", 'WFOM - Time_Base'!$B$4:$B$29,0), MATCH(CONCATENATE($G7,T$2),'WFOM - Time_Base'!$A$8:$API$8,0)) *
INDEX('WFOM - Time_Base'!$A$4:$API$29, MATCH("CenHos_Per", 'WFOM - Time_Base'!$B$4:$B$29,0), MATCH(CONCATENATE($G7,T$2),'WFOM - Time_Base'!$A$8:$API$8,0)),
IFERROR($AN7 * INDEX('Inputs from Uganda staff'!$E$61:$BM$80,MATCH('HRH Need estimation'!T$2,'Inputs from Uganda staff'!$E$61:$E$80,0),MATCH('HRH Need estimation'!$D7,'Inputs from Uganda staff'!$E$6:$BM$6,0)),
""))</f>
        <v>0.75</v>
      </c>
      <c r="U7" s="122">
        <f>IFERROR(
$AN7 * INDEX('WFOM - Time_Base'!$A$4:$API$29, MATCH("CenHos", 'WFOM - Time_Base'!$B$4:$B$29,0), MATCH(CONCATENATE($G7,U$2),'WFOM - Time_Base'!$A$8:$API$8,0)) *
INDEX('WFOM - Time_Base'!$A$4:$API$29, MATCH("CenHos_Per", 'WFOM - Time_Base'!$B$4:$B$29,0), MATCH(CONCATENATE($G7,U$2),'WFOM - Time_Base'!$A$8:$API$8,0)),
IFERROR($AN7 * INDEX('Inputs from Uganda staff'!$E$61:$BM$80,MATCH('HRH Need estimation'!U$2,'Inputs from Uganda staff'!$E$61:$E$80,0),MATCH('HRH Need estimation'!$D7,'Inputs from Uganda staff'!$E$6:$BM$6,0)),
""))</f>
        <v>28</v>
      </c>
      <c r="V7" s="122">
        <f>IFERROR(
$AN7 * INDEX('WFOM - Time_Base'!$A$4:$API$29, MATCH("CenHos", 'WFOM - Time_Base'!$B$4:$B$29,0), MATCH(CONCATENATE($G7,V$2),'WFOM - Time_Base'!$A$8:$API$8,0)) *
INDEX('WFOM - Time_Base'!$A$4:$API$29, MATCH("CenHos_Per", 'WFOM - Time_Base'!$B$4:$B$29,0), MATCH(CONCATENATE($G7,V$2),'WFOM - Time_Base'!$A$8:$API$8,0)),
IFERROR($AN7 * INDEX('Inputs from Uganda staff'!$E$61:$BM$80,MATCH('HRH Need estimation'!V$2,'Inputs from Uganda staff'!$E$61:$E$80,0),MATCH('HRH Need estimation'!$D7,'Inputs from Uganda staff'!$E$6:$BM$6,0)),
""))</f>
        <v>12</v>
      </c>
      <c r="W7" s="122">
        <f>IFERROR(
$AN7 * INDEX('WFOM - Time_Base'!$A$4:$API$29, MATCH("CenHos", 'WFOM - Time_Base'!$B$4:$B$29,0), MATCH(CONCATENATE($G7,W$2),'WFOM - Time_Base'!$A$8:$API$8,0)) *
INDEX('WFOM - Time_Base'!$A$4:$API$29, MATCH("CenHos_Per", 'WFOM - Time_Base'!$B$4:$B$29,0), MATCH(CONCATENATE($G7,W$2),'WFOM - Time_Base'!$A$8:$API$8,0)),
IFERROR($AN7 * INDEX('Inputs from Uganda staff'!$E$61:$BM$80,MATCH('HRH Need estimation'!W$2,'Inputs from Uganda staff'!$E$61:$E$80,0),MATCH('HRH Need estimation'!$D7,'Inputs from Uganda staff'!$E$6:$BM$6,0)),
""))</f>
        <v>0.25</v>
      </c>
      <c r="X7" s="122">
        <f>IFERROR(
$AN7 * INDEX('WFOM - Time_Base'!$A$4:$API$29, MATCH("CenHos", 'WFOM - Time_Base'!$B$4:$B$29,0), MATCH(CONCATENATE($G7,X$2),'WFOM - Time_Base'!$A$8:$API$8,0)) *
INDEX('WFOM - Time_Base'!$A$4:$API$29, MATCH("CenHos_Per", 'WFOM - Time_Base'!$B$4:$B$29,0), MATCH(CONCATENATE($G7,X$2),'WFOM - Time_Base'!$A$8:$API$8,0)),
IFERROR($AN7 * INDEX('Inputs from Uganda staff'!$E$61:$BM$80,MATCH('HRH Need estimation'!X$2,'Inputs from Uganda staff'!$E$61:$E$80,0),MATCH('HRH Need estimation'!$D7,'Inputs from Uganda staff'!$E$6:$BM$6,0)),
""))</f>
        <v>1.25</v>
      </c>
      <c r="Y7" s="122">
        <f>IFERROR(
$AN7 * INDEX('WFOM - Time_Base'!$A$4:$API$29, MATCH("CenHos", 'WFOM - Time_Base'!$B$4:$B$29,0), MATCH(CONCATENATE($G7,Y$2),'WFOM - Time_Base'!$A$8:$API$8,0)) *
INDEX('WFOM - Time_Base'!$A$4:$API$29, MATCH("CenHos_Per", 'WFOM - Time_Base'!$B$4:$B$29,0), MATCH(CONCATENATE($G7,Y$2),'WFOM - Time_Base'!$A$8:$API$8,0)),
IFERROR($AN7 * INDEX('Inputs from Uganda staff'!$E$61:$BM$80,MATCH('HRH Need estimation'!Y$2,'Inputs from Uganda staff'!$E$61:$E$80,0),MATCH('HRH Need estimation'!$D7,'Inputs from Uganda staff'!$E$6:$BM$6,0)),
""))</f>
        <v>3.5</v>
      </c>
      <c r="Z7" s="122">
        <f>IFERROR(
$AN7 * INDEX('WFOM - Time_Base'!$A$4:$API$29, MATCH("CenHos", 'WFOM - Time_Base'!$B$4:$B$29,0), MATCH(CONCATENATE($G7,Z$2),'WFOM - Time_Base'!$A$8:$API$8,0)) *
INDEX('WFOM - Time_Base'!$A$4:$API$29, MATCH("CenHos_Per", 'WFOM - Time_Base'!$B$4:$B$29,0), MATCH(CONCATENATE($G7,Z$2),'WFOM - Time_Base'!$A$8:$API$8,0)),
IFERROR($AN7 * INDEX('Inputs from Uganda staff'!$E$61:$BM$80,MATCH('HRH Need estimation'!Z$2,'Inputs from Uganda staff'!$E$61:$E$80,0),MATCH('HRH Need estimation'!$D7,'Inputs from Uganda staff'!$E$6:$BM$6,0)),
""))</f>
        <v>0</v>
      </c>
      <c r="AA7" s="122">
        <f>IFERROR(
$AN7 * INDEX('WFOM - Time_Base'!$A$4:$API$29, MATCH("CenHos", 'WFOM - Time_Base'!$B$4:$B$29,0), MATCH(CONCATENATE($G7,AA$2),'WFOM - Time_Base'!$A$8:$API$8,0)) *
INDEX('WFOM - Time_Base'!$A$4:$API$29, MATCH("CenHos_Per", 'WFOM - Time_Base'!$B$4:$B$29,0), MATCH(CONCATENATE($G7,AA$2),'WFOM - Time_Base'!$A$8:$API$8,0)),
IFERROR($AN7 * INDEX('Inputs from Uganda staff'!$E$61:$BM$80,MATCH('HRH Need estimation'!AA$2,'Inputs from Uganda staff'!$E$61:$E$80,0),MATCH('HRH Need estimation'!$D7,'Inputs from Uganda staff'!$E$6:$BM$6,0)),
""))</f>
        <v>1.25</v>
      </c>
      <c r="AB7" s="122">
        <f>IFERROR(
$AN7 * INDEX('WFOM - Time_Base'!$A$4:$API$29, MATCH("CenHos", 'WFOM - Time_Base'!$B$4:$B$29,0), MATCH(CONCATENATE($G7,AB$2),'WFOM - Time_Base'!$A$8:$API$8,0)) *
INDEX('WFOM - Time_Base'!$A$4:$API$29, MATCH("CenHos_Per", 'WFOM - Time_Base'!$B$4:$B$29,0), MATCH(CONCATENATE($G7,AB$2),'WFOM - Time_Base'!$A$8:$API$8,0)),
IFERROR($AN7 * INDEX('Inputs from Uganda staff'!$E$61:$BM$80,MATCH('HRH Need estimation'!AB$2,'Inputs from Uganda staff'!$E$61:$E$80,0),MATCH('HRH Need estimation'!$D7,'Inputs from Uganda staff'!$E$6:$BM$6,0)),
""))</f>
        <v>1.5</v>
      </c>
      <c r="AC7" s="122" t="str">
        <f>IFERROR(
$AN7 * INDEX('WFOM - Time_Base'!$A$4:$API$29, MATCH("CenHos", 'WFOM - Time_Base'!$B$4:$B$29,0), MATCH(CONCATENATE($G7,AC$2),'WFOM - Time_Base'!$A$8:$API$8,0)) *
INDEX('WFOM - Time_Base'!$A$4:$API$29, MATCH("CenHos_Per", 'WFOM - Time_Base'!$B$4:$B$29,0), MATCH(CONCATENATE($G7,AC$2),'WFOM - Time_Base'!$A$8:$API$8,0)),
IFERROR($AN7 * INDEX('Inputs from Uganda staff'!$E$61:$BM$80,MATCH('HRH Need estimation'!AC$2,'Inputs from Uganda staff'!$E$61:$E$80,0),MATCH('HRH Need estimation'!$D7,'Inputs from Uganda staff'!$E$6:$BM$6,0)),
""))</f>
        <v/>
      </c>
      <c r="AD7" s="122">
        <f>IFERROR(
$AN7 * INDEX('WFOM - Time_Base'!$A$4:$API$29, MATCH("CenHos", 'WFOM - Time_Base'!$B$4:$B$29,0), MATCH(CONCATENATE($G7,AD$2),'WFOM - Time_Base'!$A$8:$API$8,0)) *
INDEX('WFOM - Time_Base'!$A$4:$API$29, MATCH("CenHos_Per", 'WFOM - Time_Base'!$B$4:$B$29,0), MATCH(CONCATENATE($G7,AD$2),'WFOM - Time_Base'!$A$8:$API$8,0)),
IFERROR($AN7 * INDEX('Inputs from Uganda staff'!$E$61:$BM$80,MATCH('HRH Need estimation'!AD$2,'Inputs from Uganda staff'!$E$61:$E$80,0),MATCH('HRH Need estimation'!$D7,'Inputs from Uganda staff'!$E$6:$BM$6,0)),
""))</f>
        <v>0</v>
      </c>
      <c r="AE7" s="122">
        <f>IFERROR(
$AN7 * INDEX('WFOM - Time_Base'!$A$4:$API$29, MATCH("CenHos", 'WFOM - Time_Base'!$B$4:$B$29,0), MATCH(CONCATENATE($G7,AE$2),'WFOM - Time_Base'!$A$8:$API$8,0)) *
INDEX('WFOM - Time_Base'!$A$4:$API$29, MATCH("CenHos_Per", 'WFOM - Time_Base'!$B$4:$B$29,0), MATCH(CONCATENATE($G7,AE$2),'WFOM - Time_Base'!$A$8:$API$8,0)),
IFERROR($AN7 * INDEX('Inputs from Uganda staff'!$E$61:$BM$80,MATCH('HRH Need estimation'!AE$2,'Inputs from Uganda staff'!$E$61:$E$80,0),MATCH('HRH Need estimation'!$D7,'Inputs from Uganda staff'!$E$6:$BM$6,0)),
""))</f>
        <v>0</v>
      </c>
      <c r="AF7" s="122">
        <f>IFERROR(
$AN7 * INDEX('WFOM - Time_Base'!$A$4:$API$29, MATCH("CenHos", 'WFOM - Time_Base'!$B$4:$B$29,0), MATCH(CONCATENATE($G7,AF$2),'WFOM - Time_Base'!$A$8:$API$8,0)) *
INDEX('WFOM - Time_Base'!$A$4:$API$29, MATCH("CenHos_Per", 'WFOM - Time_Base'!$B$4:$B$29,0), MATCH(CONCATENATE($G7,AF$2),'WFOM - Time_Base'!$A$8:$API$8,0)),
IFERROR($AN7 * INDEX('Inputs from Uganda staff'!$E$61:$BM$80,MATCH('HRH Need estimation'!AF$2,'Inputs from Uganda staff'!$E$61:$E$80,0),MATCH('HRH Need estimation'!$D7,'Inputs from Uganda staff'!$E$6:$BM$6,0)),
""))</f>
        <v>0</v>
      </c>
      <c r="AG7" s="122">
        <f>IFERROR(
$AN7 * INDEX('WFOM - Time_Base'!$A$4:$API$29, MATCH("CenHos", 'WFOM - Time_Base'!$B$4:$B$29,0), MATCH(CONCATENATE($G7,AG$2),'WFOM - Time_Base'!$A$8:$API$8,0)) *
INDEX('WFOM - Time_Base'!$A$4:$API$29, MATCH("CenHos_Per", 'WFOM - Time_Base'!$B$4:$B$29,0), MATCH(CONCATENATE($G7,AG$2),'WFOM - Time_Base'!$A$8:$API$8,0)),
IFERROR($AN7 * INDEX('Inputs from Uganda staff'!$E$61:$BM$80,MATCH('HRH Need estimation'!AG$2,'Inputs from Uganda staff'!$E$61:$E$80,0),MATCH('HRH Need estimation'!$D7,'Inputs from Uganda staff'!$E$6:$BM$6,0)),
""))</f>
        <v>0</v>
      </c>
      <c r="AH7" s="122">
        <f>IFERROR(
$AN7 * INDEX('WFOM - Time_Base'!$A$4:$API$29, MATCH("CenHos", 'WFOM - Time_Base'!$B$4:$B$29,0), MATCH(CONCATENATE($G7,AH$2),'WFOM - Time_Base'!$A$8:$API$8,0)) *
INDEX('WFOM - Time_Base'!$A$4:$API$29, MATCH("CenHos_Per", 'WFOM - Time_Base'!$B$4:$B$29,0), MATCH(CONCATENATE($G7,AH$2),'WFOM - Time_Base'!$A$8:$API$8,0)),
IFERROR($AN7 * INDEX('Inputs from Uganda staff'!$E$61:$BM$80,MATCH('HRH Need estimation'!AH$2,'Inputs from Uganda staff'!$E$61:$E$80,0),MATCH('HRH Need estimation'!$D7,'Inputs from Uganda staff'!$E$6:$BM$6,0)),
""))</f>
        <v>0</v>
      </c>
      <c r="AI7" s="122">
        <f>IFERROR(
$AN7 * INDEX('WFOM - Time_Base'!$A$4:$API$29, MATCH("CenHos", 'WFOM - Time_Base'!$B$4:$B$29,0), MATCH(CONCATENATE($G7,AI$2),'WFOM - Time_Base'!$A$8:$API$8,0)) *
INDEX('WFOM - Time_Base'!$A$4:$API$29, MATCH("CenHos_Per", 'WFOM - Time_Base'!$B$4:$B$29,0), MATCH(CONCATENATE($G7,AI$2),'WFOM - Time_Base'!$A$8:$API$8,0)),
IFERROR($AN7 * INDEX('Inputs from Uganda staff'!$E$61:$BM$80,MATCH('HRH Need estimation'!AI$2,'Inputs from Uganda staff'!$E$61:$E$80,0),MATCH('HRH Need estimation'!$D7,'Inputs from Uganda staff'!$E$6:$BM$6,0)),
""))</f>
        <v>0</v>
      </c>
      <c r="AJ7" s="122">
        <f>IFERROR(
$AN7 * INDEX('WFOM - Time_Base'!$A$4:$API$29, MATCH("CenHos", 'WFOM - Time_Base'!$B$4:$B$29,0), MATCH(CONCATENATE($G7,AJ$2),'WFOM - Time_Base'!$A$8:$API$8,0)) *
INDEX('WFOM - Time_Base'!$A$4:$API$29, MATCH("CenHos_Per", 'WFOM - Time_Base'!$B$4:$B$29,0), MATCH(CONCATENATE($G7,AJ$2),'WFOM - Time_Base'!$A$8:$API$8,0)),
IFERROR($AN7 * INDEX('Inputs from Uganda staff'!$E$61:$BM$80,MATCH('HRH Need estimation'!AJ$2,'Inputs from Uganda staff'!$E$61:$E$80,0),MATCH('HRH Need estimation'!$D7,'Inputs from Uganda staff'!$E$6:$BM$6,0)),
""))</f>
        <v>0</v>
      </c>
      <c r="AK7" s="122">
        <f>IFERROR(
$AN7 * INDEX('WFOM - Time_Base'!$A$4:$API$29, MATCH("CenHos", 'WFOM - Time_Base'!$B$4:$B$29,0), MATCH(CONCATENATE($G7,AK$2),'WFOM - Time_Base'!$A$8:$API$8,0)) *
INDEX('WFOM - Time_Base'!$A$4:$API$29, MATCH("CenHos_Per", 'WFOM - Time_Base'!$B$4:$B$29,0), MATCH(CONCATENATE($G7,AK$2),'WFOM - Time_Base'!$A$8:$API$8,0)),
IFERROR($AN7 * INDEX('Inputs from Uganda staff'!$E$61:$BM$80,MATCH('HRH Need estimation'!AK$2,'Inputs from Uganda staff'!$E$61:$E$80,0),MATCH('HRH Need estimation'!$D7,'Inputs from Uganda staff'!$E$6:$BM$6,0)),
""))</f>
        <v>0</v>
      </c>
      <c r="AL7" s="122">
        <f>IFERROR(
$AN7 * INDEX('WFOM - Time_Base'!$A$4:$API$29, MATCH("CenHos", 'WFOM - Time_Base'!$B$4:$B$29,0), MATCH(CONCATENATE($G7,AL$2),'WFOM - Time_Base'!$A$8:$API$8,0)) *
INDEX('WFOM - Time_Base'!$A$4:$API$29, MATCH("CenHos_Per", 'WFOM - Time_Base'!$B$4:$B$29,0), MATCH(CONCATENATE($G7,AL$2),'WFOM - Time_Base'!$A$8:$API$8,0)),
IFERROR($AN7 * INDEX('Inputs from Uganda staff'!$E$61:$BM$80,MATCH('HRH Need estimation'!AL$2,'Inputs from Uganda staff'!$E$61:$E$80,0),MATCH('HRH Need estimation'!$D7,'Inputs from Uganda staff'!$E$6:$BM$6,0)),
""))</f>
        <v>0</v>
      </c>
      <c r="AN7">
        <v>1</v>
      </c>
      <c r="AO7" t="str">
        <f t="shared" si="1"/>
        <v>004</v>
      </c>
      <c r="AQ7" t="s">
        <v>226</v>
      </c>
    </row>
    <row r="8" spans="1:43">
      <c r="A8" s="106" t="s">
        <v>915</v>
      </c>
      <c r="B8" s="106" t="s">
        <v>25</v>
      </c>
      <c r="C8" s="107" t="s">
        <v>228</v>
      </c>
      <c r="D8" s="115" t="s">
        <v>229</v>
      </c>
      <c r="E8" s="122" t="s">
        <v>25</v>
      </c>
      <c r="F8" s="122" t="s">
        <v>30</v>
      </c>
      <c r="G8" s="122" t="str">
        <f>IF(F8&lt;&gt;"", VLOOKUP(F8,'WFOM - Cadre and Service List'!$E$4:$F$52,2,FALSE), "")</f>
        <v>CompDelivery</v>
      </c>
      <c r="H8" s="122"/>
      <c r="I8" s="207"/>
      <c r="J8" s="207"/>
      <c r="K8" s="207"/>
      <c r="L8" s="207"/>
      <c r="M8" s="207"/>
      <c r="N8" s="207"/>
      <c r="O8" s="207"/>
      <c r="P8" s="207">
        <f t="shared" si="0"/>
        <v>0</v>
      </c>
      <c r="Q8" s="122" t="s">
        <v>1947</v>
      </c>
      <c r="R8" s="122">
        <f>IFERROR(
$AN8 * INDEX('WFOM - Time_Base'!$A$4:$API$29, MATCH("CenHos", 'WFOM - Time_Base'!$B$4:$B$29,0), MATCH(CONCATENATE($G8,R$2),'WFOM - Time_Base'!$A$8:$API$8,0)) *
INDEX('WFOM - Time_Base'!$A$4:$API$29, MATCH("CenHos_Per", 'WFOM - Time_Base'!$B$4:$B$29,0), MATCH(CONCATENATE($G8,R$2),'WFOM - Time_Base'!$A$8:$API$8,0)),
IFERROR($AN8 * INDEX('Inputs from Uganda staff'!$E$61:$BM$80,MATCH('HRH Need estimation'!R$2,'Inputs from Uganda staff'!$E$61:$E$80,0),MATCH('HRH Need estimation'!$D8,'Inputs from Uganda staff'!$E$6:$BM$6,0)),
""))</f>
        <v>10.5</v>
      </c>
      <c r="S8" s="122">
        <f>IFERROR(
$AN8 * INDEX('WFOM - Time_Base'!$A$4:$API$29, MATCH("CenHos", 'WFOM - Time_Base'!$B$4:$B$29,0), MATCH(CONCATENATE($G8,S$2),'WFOM - Time_Base'!$A$8:$API$8,0)) *
INDEX('WFOM - Time_Base'!$A$4:$API$29, MATCH("CenHos_Per", 'WFOM - Time_Base'!$B$4:$B$29,0), MATCH(CONCATENATE($G8,S$2),'WFOM - Time_Base'!$A$8:$API$8,0)),
IFERROR($AN8 * INDEX('Inputs from Uganda staff'!$E$61:$BM$80,MATCH('HRH Need estimation'!S$2,'Inputs from Uganda staff'!$E$61:$E$80,0),MATCH('HRH Need estimation'!$D8,'Inputs from Uganda staff'!$E$6:$BM$6,0)),
""))</f>
        <v>19.5</v>
      </c>
      <c r="T8" s="122">
        <f>IFERROR(
$AN8 * INDEX('WFOM - Time_Base'!$A$4:$API$29, MATCH("CenHos", 'WFOM - Time_Base'!$B$4:$B$29,0), MATCH(CONCATENATE($G8,T$2),'WFOM - Time_Base'!$A$8:$API$8,0)) *
INDEX('WFOM - Time_Base'!$A$4:$API$29, MATCH("CenHos_Per", 'WFOM - Time_Base'!$B$4:$B$29,0), MATCH(CONCATENATE($G8,T$2),'WFOM - Time_Base'!$A$8:$API$8,0)),
IFERROR($AN8 * INDEX('Inputs from Uganda staff'!$E$61:$BM$80,MATCH('HRH Need estimation'!T$2,'Inputs from Uganda staff'!$E$61:$E$80,0),MATCH('HRH Need estimation'!$D8,'Inputs from Uganda staff'!$E$6:$BM$6,0)),
""))</f>
        <v>0</v>
      </c>
      <c r="U8" s="122">
        <f>IFERROR(
$AN8 * INDEX('WFOM - Time_Base'!$A$4:$API$29, MATCH("CenHos", 'WFOM - Time_Base'!$B$4:$B$29,0), MATCH(CONCATENATE($G8,U$2),'WFOM - Time_Base'!$A$8:$API$8,0)) *
INDEX('WFOM - Time_Base'!$A$4:$API$29, MATCH("CenHos_Per", 'WFOM - Time_Base'!$B$4:$B$29,0), MATCH(CONCATENATE($G8,U$2),'WFOM - Time_Base'!$A$8:$API$8,0)),
IFERROR($AN8 * INDEX('Inputs from Uganda staff'!$E$61:$BM$80,MATCH('HRH Need estimation'!U$2,'Inputs from Uganda staff'!$E$61:$E$80,0),MATCH('HRH Need estimation'!$D8,'Inputs from Uganda staff'!$E$6:$BM$6,0)),
""))</f>
        <v>30</v>
      </c>
      <c r="V8" s="122">
        <f>IFERROR(
$AN8 * INDEX('WFOM - Time_Base'!$A$4:$API$29, MATCH("CenHos", 'WFOM - Time_Base'!$B$4:$B$29,0), MATCH(CONCATENATE($G8,V$2),'WFOM - Time_Base'!$A$8:$API$8,0)) *
INDEX('WFOM - Time_Base'!$A$4:$API$29, MATCH("CenHos_Per", 'WFOM - Time_Base'!$B$4:$B$29,0), MATCH(CONCATENATE($G8,V$2),'WFOM - Time_Base'!$A$8:$API$8,0)),
IFERROR($AN8 * INDEX('Inputs from Uganda staff'!$E$61:$BM$80,MATCH('HRH Need estimation'!V$2,'Inputs from Uganda staff'!$E$61:$E$80,0),MATCH('HRH Need estimation'!$D8,'Inputs from Uganda staff'!$E$6:$BM$6,0)),
""))</f>
        <v>30</v>
      </c>
      <c r="W8" s="122">
        <f>IFERROR(
$AN8 * INDEX('WFOM - Time_Base'!$A$4:$API$29, MATCH("CenHos", 'WFOM - Time_Base'!$B$4:$B$29,0), MATCH(CONCATENATE($G8,W$2),'WFOM - Time_Base'!$A$8:$API$8,0)) *
INDEX('WFOM - Time_Base'!$A$4:$API$29, MATCH("CenHos_Per", 'WFOM - Time_Base'!$B$4:$B$29,0), MATCH(CONCATENATE($G8,W$2),'WFOM - Time_Base'!$A$8:$API$8,0)),
IFERROR($AN8 * INDEX('Inputs from Uganda staff'!$E$61:$BM$80,MATCH('HRH Need estimation'!W$2,'Inputs from Uganda staff'!$E$61:$E$80,0),MATCH('HRH Need estimation'!$D8,'Inputs from Uganda staff'!$E$6:$BM$6,0)),
""))</f>
        <v>0</v>
      </c>
      <c r="X8" s="122">
        <f>IFERROR(
$AN8 * INDEX('WFOM - Time_Base'!$A$4:$API$29, MATCH("CenHos", 'WFOM - Time_Base'!$B$4:$B$29,0), MATCH(CONCATENATE($G8,X$2),'WFOM - Time_Base'!$A$8:$API$8,0)) *
INDEX('WFOM - Time_Base'!$A$4:$API$29, MATCH("CenHos_Per", 'WFOM - Time_Base'!$B$4:$B$29,0), MATCH(CONCATENATE($G8,X$2),'WFOM - Time_Base'!$A$8:$API$8,0)),
IFERROR($AN8 * INDEX('Inputs from Uganda staff'!$E$61:$BM$80,MATCH('HRH Need estimation'!X$2,'Inputs from Uganda staff'!$E$61:$E$80,0),MATCH('HRH Need estimation'!$D8,'Inputs from Uganda staff'!$E$6:$BM$6,0)),
""))</f>
        <v>2</v>
      </c>
      <c r="Y8" s="122">
        <f>IFERROR(
$AN8 * INDEX('WFOM - Time_Base'!$A$4:$API$29, MATCH("CenHos", 'WFOM - Time_Base'!$B$4:$B$29,0), MATCH(CONCATENATE($G8,Y$2),'WFOM - Time_Base'!$A$8:$API$8,0)) *
INDEX('WFOM - Time_Base'!$A$4:$API$29, MATCH("CenHos_Per", 'WFOM - Time_Base'!$B$4:$B$29,0), MATCH(CONCATENATE($G8,Y$2),'WFOM - Time_Base'!$A$8:$API$8,0)),
IFERROR($AN8 * INDEX('Inputs from Uganda staff'!$E$61:$BM$80,MATCH('HRH Need estimation'!Y$2,'Inputs from Uganda staff'!$E$61:$E$80,0),MATCH('HRH Need estimation'!$D8,'Inputs from Uganda staff'!$E$6:$BM$6,0)),
""))</f>
        <v>0</v>
      </c>
      <c r="Z8" s="122">
        <f>IFERROR(
$AN8 * INDEX('WFOM - Time_Base'!$A$4:$API$29, MATCH("CenHos", 'WFOM - Time_Base'!$B$4:$B$29,0), MATCH(CONCATENATE($G8,Z$2),'WFOM - Time_Base'!$A$8:$API$8,0)) *
INDEX('WFOM - Time_Base'!$A$4:$API$29, MATCH("CenHos_Per", 'WFOM - Time_Base'!$B$4:$B$29,0), MATCH(CONCATENATE($G8,Z$2),'WFOM - Time_Base'!$A$8:$API$8,0)),
IFERROR($AN8 * INDEX('Inputs from Uganda staff'!$E$61:$BM$80,MATCH('HRH Need estimation'!Z$2,'Inputs from Uganda staff'!$E$61:$E$80,0),MATCH('HRH Need estimation'!$D8,'Inputs from Uganda staff'!$E$6:$BM$6,0)),
""))</f>
        <v>0</v>
      </c>
      <c r="AA8" s="122">
        <f>IFERROR(
$AN8 * INDEX('WFOM - Time_Base'!$A$4:$API$29, MATCH("CenHos", 'WFOM - Time_Base'!$B$4:$B$29,0), MATCH(CONCATENATE($G8,AA$2),'WFOM - Time_Base'!$A$8:$API$8,0)) *
INDEX('WFOM - Time_Base'!$A$4:$API$29, MATCH("CenHos_Per", 'WFOM - Time_Base'!$B$4:$B$29,0), MATCH(CONCATENATE($G8,AA$2),'WFOM - Time_Base'!$A$8:$API$8,0)),
IFERROR($AN8 * INDEX('Inputs from Uganda staff'!$E$61:$BM$80,MATCH('HRH Need estimation'!AA$2,'Inputs from Uganda staff'!$E$61:$E$80,0),MATCH('HRH Need estimation'!$D8,'Inputs from Uganda staff'!$E$6:$BM$6,0)),
""))</f>
        <v>0</v>
      </c>
      <c r="AB8" s="122">
        <f>IFERROR(
$AN8 * INDEX('WFOM - Time_Base'!$A$4:$API$29, MATCH("CenHos", 'WFOM - Time_Base'!$B$4:$B$29,0), MATCH(CONCATENATE($G8,AB$2),'WFOM - Time_Base'!$A$8:$API$8,0)) *
INDEX('WFOM - Time_Base'!$A$4:$API$29, MATCH("CenHos_Per", 'WFOM - Time_Base'!$B$4:$B$29,0), MATCH(CONCATENATE($G8,AB$2),'WFOM - Time_Base'!$A$8:$API$8,0)),
IFERROR($AN8 * INDEX('Inputs from Uganda staff'!$E$61:$BM$80,MATCH('HRH Need estimation'!AB$2,'Inputs from Uganda staff'!$E$61:$E$80,0),MATCH('HRH Need estimation'!$D8,'Inputs from Uganda staff'!$E$6:$BM$6,0)),
""))</f>
        <v>0</v>
      </c>
      <c r="AC8" s="122" t="str">
        <f>IFERROR(
$AN8 * INDEX('WFOM - Time_Base'!$A$4:$API$29, MATCH("CenHos", 'WFOM - Time_Base'!$B$4:$B$29,0), MATCH(CONCATENATE($G8,AC$2),'WFOM - Time_Base'!$A$8:$API$8,0)) *
INDEX('WFOM - Time_Base'!$A$4:$API$29, MATCH("CenHos_Per", 'WFOM - Time_Base'!$B$4:$B$29,0), MATCH(CONCATENATE($G8,AC$2),'WFOM - Time_Base'!$A$8:$API$8,0)),
IFERROR($AN8 * INDEX('Inputs from Uganda staff'!$E$61:$BM$80,MATCH('HRH Need estimation'!AC$2,'Inputs from Uganda staff'!$E$61:$E$80,0),MATCH('HRH Need estimation'!$D8,'Inputs from Uganda staff'!$E$6:$BM$6,0)),
""))</f>
        <v/>
      </c>
      <c r="AD8" s="122">
        <f>IFERROR(
$AN8 * INDEX('WFOM - Time_Base'!$A$4:$API$29, MATCH("CenHos", 'WFOM - Time_Base'!$B$4:$B$29,0), MATCH(CONCATENATE($G8,AD$2),'WFOM - Time_Base'!$A$8:$API$8,0)) *
INDEX('WFOM - Time_Base'!$A$4:$API$29, MATCH("CenHos_Per", 'WFOM - Time_Base'!$B$4:$B$29,0), MATCH(CONCATENATE($G8,AD$2),'WFOM - Time_Base'!$A$8:$API$8,0)),
IFERROR($AN8 * INDEX('Inputs from Uganda staff'!$E$61:$BM$80,MATCH('HRH Need estimation'!AD$2,'Inputs from Uganda staff'!$E$61:$E$80,0),MATCH('HRH Need estimation'!$D8,'Inputs from Uganda staff'!$E$6:$BM$6,0)),
""))</f>
        <v>0</v>
      </c>
      <c r="AE8" s="122">
        <f>IFERROR(
$AN8 * INDEX('WFOM - Time_Base'!$A$4:$API$29, MATCH("CenHos", 'WFOM - Time_Base'!$B$4:$B$29,0), MATCH(CONCATENATE($G8,AE$2),'WFOM - Time_Base'!$A$8:$API$8,0)) *
INDEX('WFOM - Time_Base'!$A$4:$API$29, MATCH("CenHos_Per", 'WFOM - Time_Base'!$B$4:$B$29,0), MATCH(CONCATENATE($G8,AE$2),'WFOM - Time_Base'!$A$8:$API$8,0)),
IFERROR($AN8 * INDEX('Inputs from Uganda staff'!$E$61:$BM$80,MATCH('HRH Need estimation'!AE$2,'Inputs from Uganda staff'!$E$61:$E$80,0),MATCH('HRH Need estimation'!$D8,'Inputs from Uganda staff'!$E$6:$BM$6,0)),
""))</f>
        <v>0</v>
      </c>
      <c r="AF8" s="122">
        <f>IFERROR(
$AN8 * INDEX('WFOM - Time_Base'!$A$4:$API$29, MATCH("CenHos", 'WFOM - Time_Base'!$B$4:$B$29,0), MATCH(CONCATENATE($G8,AF$2),'WFOM - Time_Base'!$A$8:$API$8,0)) *
INDEX('WFOM - Time_Base'!$A$4:$API$29, MATCH("CenHos_Per", 'WFOM - Time_Base'!$B$4:$B$29,0), MATCH(CONCATENATE($G8,AF$2),'WFOM - Time_Base'!$A$8:$API$8,0)),
IFERROR($AN8 * INDEX('Inputs from Uganda staff'!$E$61:$BM$80,MATCH('HRH Need estimation'!AF$2,'Inputs from Uganda staff'!$E$61:$E$80,0),MATCH('HRH Need estimation'!$D8,'Inputs from Uganda staff'!$E$6:$BM$6,0)),
""))</f>
        <v>0</v>
      </c>
      <c r="AG8" s="122">
        <f>IFERROR(
$AN8 * INDEX('WFOM - Time_Base'!$A$4:$API$29, MATCH("CenHos", 'WFOM - Time_Base'!$B$4:$B$29,0), MATCH(CONCATENATE($G8,AG$2),'WFOM - Time_Base'!$A$8:$API$8,0)) *
INDEX('WFOM - Time_Base'!$A$4:$API$29, MATCH("CenHos_Per", 'WFOM - Time_Base'!$B$4:$B$29,0), MATCH(CONCATENATE($G8,AG$2),'WFOM - Time_Base'!$A$8:$API$8,0)),
IFERROR($AN8 * INDEX('Inputs from Uganda staff'!$E$61:$BM$80,MATCH('HRH Need estimation'!AG$2,'Inputs from Uganda staff'!$E$61:$E$80,0),MATCH('HRH Need estimation'!$D8,'Inputs from Uganda staff'!$E$6:$BM$6,0)),
""))</f>
        <v>0</v>
      </c>
      <c r="AH8" s="122">
        <f>IFERROR(
$AN8 * INDEX('WFOM - Time_Base'!$A$4:$API$29, MATCH("CenHos", 'WFOM - Time_Base'!$B$4:$B$29,0), MATCH(CONCATENATE($G8,AH$2),'WFOM - Time_Base'!$A$8:$API$8,0)) *
INDEX('WFOM - Time_Base'!$A$4:$API$29, MATCH("CenHos_Per", 'WFOM - Time_Base'!$B$4:$B$29,0), MATCH(CONCATENATE($G8,AH$2),'WFOM - Time_Base'!$A$8:$API$8,0)),
IFERROR($AN8 * INDEX('Inputs from Uganda staff'!$E$61:$BM$80,MATCH('HRH Need estimation'!AH$2,'Inputs from Uganda staff'!$E$61:$E$80,0),MATCH('HRH Need estimation'!$D8,'Inputs from Uganda staff'!$E$6:$BM$6,0)),
""))</f>
        <v>0</v>
      </c>
      <c r="AI8" s="122">
        <f>IFERROR(
$AN8 * INDEX('WFOM - Time_Base'!$A$4:$API$29, MATCH("CenHos", 'WFOM - Time_Base'!$B$4:$B$29,0), MATCH(CONCATENATE($G8,AI$2),'WFOM - Time_Base'!$A$8:$API$8,0)) *
INDEX('WFOM - Time_Base'!$A$4:$API$29, MATCH("CenHos_Per", 'WFOM - Time_Base'!$B$4:$B$29,0), MATCH(CONCATENATE($G8,AI$2),'WFOM - Time_Base'!$A$8:$API$8,0)),
IFERROR($AN8 * INDEX('Inputs from Uganda staff'!$E$61:$BM$80,MATCH('HRH Need estimation'!AI$2,'Inputs from Uganda staff'!$E$61:$E$80,0),MATCH('HRH Need estimation'!$D8,'Inputs from Uganda staff'!$E$6:$BM$6,0)),
""))</f>
        <v>0</v>
      </c>
      <c r="AJ8" s="122">
        <f>IFERROR(
$AN8 * INDEX('WFOM - Time_Base'!$A$4:$API$29, MATCH("CenHos", 'WFOM - Time_Base'!$B$4:$B$29,0), MATCH(CONCATENATE($G8,AJ$2),'WFOM - Time_Base'!$A$8:$API$8,0)) *
INDEX('WFOM - Time_Base'!$A$4:$API$29, MATCH("CenHos_Per", 'WFOM - Time_Base'!$B$4:$B$29,0), MATCH(CONCATENATE($G8,AJ$2),'WFOM - Time_Base'!$A$8:$API$8,0)),
IFERROR($AN8 * INDEX('Inputs from Uganda staff'!$E$61:$BM$80,MATCH('HRH Need estimation'!AJ$2,'Inputs from Uganda staff'!$E$61:$E$80,0),MATCH('HRH Need estimation'!$D8,'Inputs from Uganda staff'!$E$6:$BM$6,0)),
""))</f>
        <v>0</v>
      </c>
      <c r="AK8" s="122">
        <f>IFERROR(
$AN8 * INDEX('WFOM - Time_Base'!$A$4:$API$29, MATCH("CenHos", 'WFOM - Time_Base'!$B$4:$B$29,0), MATCH(CONCATENATE($G8,AK$2),'WFOM - Time_Base'!$A$8:$API$8,0)) *
INDEX('WFOM - Time_Base'!$A$4:$API$29, MATCH("CenHos_Per", 'WFOM - Time_Base'!$B$4:$B$29,0), MATCH(CONCATENATE($G8,AK$2),'WFOM - Time_Base'!$A$8:$API$8,0)),
IFERROR($AN8 * INDEX('Inputs from Uganda staff'!$E$61:$BM$80,MATCH('HRH Need estimation'!AK$2,'Inputs from Uganda staff'!$E$61:$E$80,0),MATCH('HRH Need estimation'!$D8,'Inputs from Uganda staff'!$E$6:$BM$6,0)),
""))</f>
        <v>0</v>
      </c>
      <c r="AL8" s="122">
        <f>IFERROR(
$AN8 * INDEX('WFOM - Time_Base'!$A$4:$API$29, MATCH("CenHos", 'WFOM - Time_Base'!$B$4:$B$29,0), MATCH(CONCATENATE($G8,AL$2),'WFOM - Time_Base'!$A$8:$API$8,0)) *
INDEX('WFOM - Time_Base'!$A$4:$API$29, MATCH("CenHos_Per", 'WFOM - Time_Base'!$B$4:$B$29,0), MATCH(CONCATENATE($G8,AL$2),'WFOM - Time_Base'!$A$8:$API$8,0)),
IFERROR($AN8 * INDEX('Inputs from Uganda staff'!$E$61:$BM$80,MATCH('HRH Need estimation'!AL$2,'Inputs from Uganda staff'!$E$61:$E$80,0),MATCH('HRH Need estimation'!$D8,'Inputs from Uganda staff'!$E$6:$BM$6,0)),
""))</f>
        <v>0</v>
      </c>
      <c r="AN8">
        <v>1</v>
      </c>
      <c r="AO8" t="str">
        <f t="shared" si="1"/>
        <v>005</v>
      </c>
      <c r="AQ8" t="s">
        <v>228</v>
      </c>
    </row>
    <row r="9" spans="1:43">
      <c r="A9" s="106" t="s">
        <v>916</v>
      </c>
      <c r="B9" s="106" t="s">
        <v>25</v>
      </c>
      <c r="C9" s="107" t="s">
        <v>230</v>
      </c>
      <c r="D9" s="115" t="s">
        <v>231</v>
      </c>
      <c r="E9" s="122" t="s">
        <v>25</v>
      </c>
      <c r="F9" s="122" t="s">
        <v>42</v>
      </c>
      <c r="G9" s="122" t="str">
        <f>IF(F9&lt;&gt;"", VLOOKUP(F9,'WFOM - Cadre and Service List'!$E$4:$F$52,2,FALSE), "")</f>
        <v>AntenatalFirst</v>
      </c>
      <c r="H9" s="122"/>
      <c r="I9" s="207"/>
      <c r="J9" s="207"/>
      <c r="K9" s="207"/>
      <c r="L9" s="207"/>
      <c r="M9" s="207"/>
      <c r="N9" s="207"/>
      <c r="O9" s="207"/>
      <c r="P9" s="207">
        <f t="shared" si="0"/>
        <v>0</v>
      </c>
      <c r="Q9" s="122" t="s">
        <v>1947</v>
      </c>
      <c r="R9" s="252">
        <f>INDEX('WFOM - Time_Base'!$A$4:$API$29,MATCH("CenHos",'WFOM - Time_Base'!$B$4:$B$29,0),MATCH(CONCATENATE($G9,R$2),'WFOM - Time_Base'!$A$8:$API$8,0))*
INDEX('WFOM - Time_Base'!$A$4:$API$29,MATCH("CenHos_Per",'WFOM - Time_Base'!$B$4:$B$29,0),MATCH(CONCATENATE($G9,R$2),'WFOM - Time_Base'!$A$8:$API$8,0)) +
3*INDEX('WFOM - Time_Base'!$A$4:$API$29,MATCH("CenHos",'WFOM - Time_Base'!$B$4:$B$29,0),MATCH(CONCATENATE("ANCSubsequent",R$2),'WFOM - Time_Base'!$A$8:$API$8,0))*
INDEX('WFOM - Time_Base'!$A$4:$API$29,MATCH("CenHos_Per",'WFOM - Time_Base'!$B$4:$B$29,0),MATCH(CONCATENATE("ANCSubsequent",R$2),'WFOM - Time_Base'!$A$8:$API$8,0))</f>
        <v>3</v>
      </c>
      <c r="S9" s="252">
        <f>INDEX('WFOM - Time_Base'!$A$4:$API$29,MATCH("CenHos",'WFOM - Time_Base'!$B$4:$B$29,0),MATCH(CONCATENATE($G9,S$2),'WFOM - Time_Base'!$A$8:$API$8,0))*
INDEX('WFOM - Time_Base'!$A$4:$API$29,MATCH("CenHos_Per",'WFOM - Time_Base'!$B$4:$B$29,0),MATCH(CONCATENATE($G9,S$2),'WFOM - Time_Base'!$A$8:$API$8,0)) +
3*INDEX('WFOM - Time_Base'!$A$4:$API$29,MATCH("CenHos",'WFOM - Time_Base'!$B$4:$B$29,0),MATCH(CONCATENATE("ANCSubsequent",S$2),'WFOM - Time_Base'!$A$8:$API$8,0))*
INDEX('WFOM - Time_Base'!$A$4:$API$29,MATCH("CenHos_Per",'WFOM - Time_Base'!$B$4:$B$29,0),MATCH(CONCATENATE("ANCSubsequent",S$2),'WFOM - Time_Base'!$A$8:$API$8,0))</f>
        <v>3</v>
      </c>
      <c r="T9" s="252">
        <f>INDEX('WFOM - Time_Base'!$A$4:$API$29,MATCH("CenHos",'WFOM - Time_Base'!$B$4:$B$29,0),MATCH(CONCATENATE($G9,T$2),'WFOM - Time_Base'!$A$8:$API$8,0))*
INDEX('WFOM - Time_Base'!$A$4:$API$29,MATCH("CenHos_Per",'WFOM - Time_Base'!$B$4:$B$29,0),MATCH(CONCATENATE($G9,T$2),'WFOM - Time_Base'!$A$8:$API$8,0)) +
3*INDEX('WFOM - Time_Base'!$A$4:$API$29,MATCH("CenHos",'WFOM - Time_Base'!$B$4:$B$29,0),MATCH(CONCATENATE("ANCSubsequent",T$2),'WFOM - Time_Base'!$A$8:$API$8,0))*
INDEX('WFOM - Time_Base'!$A$4:$API$29,MATCH("CenHos_Per",'WFOM - Time_Base'!$B$4:$B$29,0),MATCH(CONCATENATE("ANCSubsequent",T$2),'WFOM - Time_Base'!$A$8:$API$8,0))</f>
        <v>0</v>
      </c>
      <c r="U9" s="252">
        <f>INDEX('WFOM - Time_Base'!$A$4:$API$29,MATCH("CenHos",'WFOM - Time_Base'!$B$4:$B$29,0),MATCH(CONCATENATE($G9,U$2),'WFOM - Time_Base'!$A$8:$API$8,0))*
INDEX('WFOM - Time_Base'!$A$4:$API$29,MATCH("CenHos_Per",'WFOM - Time_Base'!$B$4:$B$29,0),MATCH(CONCATENATE($G9,U$2),'WFOM - Time_Base'!$A$8:$API$8,0)) +
3*INDEX('WFOM - Time_Base'!$A$4:$API$29,MATCH("CenHos",'WFOM - Time_Base'!$B$4:$B$29,0),MATCH(CONCATENATE("ANCSubsequent",U$2),'WFOM - Time_Base'!$A$8:$API$8,0))*
INDEX('WFOM - Time_Base'!$A$4:$API$29,MATCH("CenHos_Per",'WFOM - Time_Base'!$B$4:$B$29,0),MATCH(CONCATENATE("ANCSubsequent",U$2),'WFOM - Time_Base'!$A$8:$API$8,0))</f>
        <v>30</v>
      </c>
      <c r="V9" s="252">
        <f>INDEX('WFOM - Time_Base'!$A$4:$API$29,MATCH("CenHos",'WFOM - Time_Base'!$B$4:$B$29,0),MATCH(CONCATENATE($G9,V$2),'WFOM - Time_Base'!$A$8:$API$8,0))*
INDEX('WFOM - Time_Base'!$A$4:$API$29,MATCH("CenHos_Per",'WFOM - Time_Base'!$B$4:$B$29,0),MATCH(CONCATENATE($G9,V$2),'WFOM - Time_Base'!$A$8:$API$8,0)) +
3*INDEX('WFOM - Time_Base'!$A$4:$API$29,MATCH("CenHos",'WFOM - Time_Base'!$B$4:$B$29,0),MATCH(CONCATENATE("ANCSubsequent",V$2),'WFOM - Time_Base'!$A$8:$API$8,0))*
INDEX('WFOM - Time_Base'!$A$4:$API$29,MATCH("CenHos_Per",'WFOM - Time_Base'!$B$4:$B$29,0),MATCH(CONCATENATE("ANCSubsequent",V$2),'WFOM - Time_Base'!$A$8:$API$8,0))</f>
        <v>75</v>
      </c>
      <c r="W9" s="252">
        <f>INDEX('WFOM - Time_Base'!$A$4:$API$29,MATCH("CenHos",'WFOM - Time_Base'!$B$4:$B$29,0),MATCH(CONCATENATE($G9,W$2),'WFOM - Time_Base'!$A$8:$API$8,0))*
INDEX('WFOM - Time_Base'!$A$4:$API$29,MATCH("CenHos_Per",'WFOM - Time_Base'!$B$4:$B$29,0),MATCH(CONCATENATE($G9,W$2),'WFOM - Time_Base'!$A$8:$API$8,0)) +
3*INDEX('WFOM - Time_Base'!$A$4:$API$29,MATCH("CenHos",'WFOM - Time_Base'!$B$4:$B$29,0),MATCH(CONCATENATE("ANCSubsequent",W$2),'WFOM - Time_Base'!$A$8:$API$8,0))*
INDEX('WFOM - Time_Base'!$A$4:$API$29,MATCH("CenHos_Per",'WFOM - Time_Base'!$B$4:$B$29,0),MATCH(CONCATENATE("ANCSubsequent",W$2),'WFOM - Time_Base'!$A$8:$API$8,0))</f>
        <v>0</v>
      </c>
      <c r="X9" s="252">
        <f>INDEX('WFOM - Time_Base'!$A$4:$API$29,MATCH("CenHos",'WFOM - Time_Base'!$B$4:$B$29,0),MATCH(CONCATENATE($G9,X$2),'WFOM - Time_Base'!$A$8:$API$8,0))*
INDEX('WFOM - Time_Base'!$A$4:$API$29,MATCH("CenHos_Per",'WFOM - Time_Base'!$B$4:$B$29,0),MATCH(CONCATENATE($G9,X$2),'WFOM - Time_Base'!$A$8:$API$8,0)) +
3*INDEX('WFOM - Time_Base'!$A$4:$API$29,MATCH("CenHos",'WFOM - Time_Base'!$B$4:$B$29,0),MATCH(CONCATENATE("ANCSubsequent",X$2),'WFOM - Time_Base'!$A$8:$API$8,0))*
INDEX('WFOM - Time_Base'!$A$4:$API$29,MATCH("CenHos_Per",'WFOM - Time_Base'!$B$4:$B$29,0),MATCH(CONCATENATE("ANCSubsequent",X$2),'WFOM - Time_Base'!$A$8:$API$8,0))</f>
        <v>0</v>
      </c>
      <c r="Y9" s="252">
        <f>INDEX('WFOM - Time_Base'!$A$4:$API$29,MATCH("CenHos",'WFOM - Time_Base'!$B$4:$B$29,0),MATCH(CONCATENATE($G9,Y$2),'WFOM - Time_Base'!$A$8:$API$8,0))*
INDEX('WFOM - Time_Base'!$A$4:$API$29,MATCH("CenHos_Per",'WFOM - Time_Base'!$B$4:$B$29,0),MATCH(CONCATENATE($G9,Y$2),'WFOM - Time_Base'!$A$8:$API$8,0)) +
3*INDEX('WFOM - Time_Base'!$A$4:$API$29,MATCH("CenHos",'WFOM - Time_Base'!$B$4:$B$29,0),MATCH(CONCATENATE("ANCSubsequent",Y$2),'WFOM - Time_Base'!$A$8:$API$8,0))*
INDEX('WFOM - Time_Base'!$A$4:$API$29,MATCH("CenHos_Per",'WFOM - Time_Base'!$B$4:$B$29,0),MATCH(CONCATENATE("ANCSubsequent",Y$2),'WFOM - Time_Base'!$A$8:$API$8,0))</f>
        <v>0</v>
      </c>
      <c r="Z9" s="252">
        <f>INDEX('WFOM - Time_Base'!$A$4:$API$29,MATCH("CenHos",'WFOM - Time_Base'!$B$4:$B$29,0),MATCH(CONCATENATE($G9,Z$2),'WFOM - Time_Base'!$A$8:$API$8,0))*
INDEX('WFOM - Time_Base'!$A$4:$API$29,MATCH("CenHos_Per",'WFOM - Time_Base'!$B$4:$B$29,0),MATCH(CONCATENATE($G9,Z$2),'WFOM - Time_Base'!$A$8:$API$8,0)) +
3*INDEX('WFOM - Time_Base'!$A$4:$API$29,MATCH("CenHos",'WFOM - Time_Base'!$B$4:$B$29,0),MATCH(CONCATENATE("ANCSubsequent",Z$2),'WFOM - Time_Base'!$A$8:$API$8,0))*
INDEX('WFOM - Time_Base'!$A$4:$API$29,MATCH("CenHos_Per",'WFOM - Time_Base'!$B$4:$B$29,0),MATCH(CONCATENATE("ANCSubsequent",Z$2),'WFOM - Time_Base'!$A$8:$API$8,0))</f>
        <v>0</v>
      </c>
      <c r="AA9" s="252">
        <f>INDEX('WFOM - Time_Base'!$A$4:$API$29,MATCH("CenHos",'WFOM - Time_Base'!$B$4:$B$29,0),MATCH(CONCATENATE($G9,AA$2),'WFOM - Time_Base'!$A$8:$API$8,0))*
INDEX('WFOM - Time_Base'!$A$4:$API$29,MATCH("CenHos_Per",'WFOM - Time_Base'!$B$4:$B$29,0),MATCH(CONCATENATE($G9,AA$2),'WFOM - Time_Base'!$A$8:$API$8,0)) +
3*INDEX('WFOM - Time_Base'!$A$4:$API$29,MATCH("CenHos",'WFOM - Time_Base'!$B$4:$B$29,0),MATCH(CONCATENATE("ANCSubsequent",AA$2),'WFOM - Time_Base'!$A$8:$API$8,0))*
INDEX('WFOM - Time_Base'!$A$4:$API$29,MATCH("CenHos_Per",'WFOM - Time_Base'!$B$4:$B$29,0),MATCH(CONCATENATE("ANCSubsequent",AA$2),'WFOM - Time_Base'!$A$8:$API$8,0))</f>
        <v>0</v>
      </c>
      <c r="AB9" s="252">
        <f>INDEX('WFOM - Time_Base'!$A$4:$API$29,MATCH("CenHos",'WFOM - Time_Base'!$B$4:$B$29,0),MATCH(CONCATENATE($G9,AB$2),'WFOM - Time_Base'!$A$8:$API$8,0))*
INDEX('WFOM - Time_Base'!$A$4:$API$29,MATCH("CenHos_Per",'WFOM - Time_Base'!$B$4:$B$29,0),MATCH(CONCATENATE($G9,AB$2),'WFOM - Time_Base'!$A$8:$API$8,0)) +
3*INDEX('WFOM - Time_Base'!$A$4:$API$29,MATCH("CenHos",'WFOM - Time_Base'!$B$4:$B$29,0),MATCH(CONCATENATE("ANCSubsequent",AB$2),'WFOM - Time_Base'!$A$8:$API$8,0))*
INDEX('WFOM - Time_Base'!$A$4:$API$29,MATCH("CenHos_Per",'WFOM - Time_Base'!$B$4:$B$29,0),MATCH(CONCATENATE("ANCSubsequent",AB$2),'WFOM - Time_Base'!$A$8:$API$8,0))</f>
        <v>0</v>
      </c>
      <c r="AC9" s="252"/>
      <c r="AD9" s="252">
        <f>INDEX('WFOM - Time_Base'!$A$4:$API$29,MATCH("CenHos",'WFOM - Time_Base'!$B$4:$B$29,0),MATCH(CONCATENATE($G9,AD$2),'WFOM - Time_Base'!$A$8:$API$8,0))*
INDEX('WFOM - Time_Base'!$A$4:$API$29,MATCH("CenHos_Per",'WFOM - Time_Base'!$B$4:$B$29,0),MATCH(CONCATENATE($G9,AD$2),'WFOM - Time_Base'!$A$8:$API$8,0)) +
3*INDEX('WFOM - Time_Base'!$A$4:$API$29,MATCH("CenHos",'WFOM - Time_Base'!$B$4:$B$29,0),MATCH(CONCATENATE("ANCSubsequent",AD$2),'WFOM - Time_Base'!$A$8:$API$8,0))*
INDEX('WFOM - Time_Base'!$A$4:$API$29,MATCH("CenHos_Per",'WFOM - Time_Base'!$B$4:$B$29,0),MATCH(CONCATENATE("ANCSubsequent",AD$2),'WFOM - Time_Base'!$A$8:$API$8,0))</f>
        <v>0</v>
      </c>
      <c r="AE9" s="252">
        <f>INDEX('WFOM - Time_Base'!$A$4:$API$29,MATCH("CenHos",'WFOM - Time_Base'!$B$4:$B$29,0),MATCH(CONCATENATE($G9,AE$2),'WFOM - Time_Base'!$A$8:$API$8,0))*
INDEX('WFOM - Time_Base'!$A$4:$API$29,MATCH("CenHos_Per",'WFOM - Time_Base'!$B$4:$B$29,0),MATCH(CONCATENATE($G9,AE$2),'WFOM - Time_Base'!$A$8:$API$8,0)) +
3*INDEX('WFOM - Time_Base'!$A$4:$API$29,MATCH("CenHos",'WFOM - Time_Base'!$B$4:$B$29,0),MATCH(CONCATENATE("ANCSubsequent",AE$2),'WFOM - Time_Base'!$A$8:$API$8,0))*
INDEX('WFOM - Time_Base'!$A$4:$API$29,MATCH("CenHos_Per",'WFOM - Time_Base'!$B$4:$B$29,0),MATCH(CONCATENATE("ANCSubsequent",AE$2),'WFOM - Time_Base'!$A$8:$API$8,0))</f>
        <v>0</v>
      </c>
      <c r="AF9" s="252">
        <f>INDEX('WFOM - Time_Base'!$A$4:$API$29,MATCH("CenHos",'WFOM - Time_Base'!$B$4:$B$29,0),MATCH(CONCATENATE($G9,AF$2),'WFOM - Time_Base'!$A$8:$API$8,0))*
INDEX('WFOM - Time_Base'!$A$4:$API$29,MATCH("CenHos_Per",'WFOM - Time_Base'!$B$4:$B$29,0),MATCH(CONCATENATE($G9,AF$2),'WFOM - Time_Base'!$A$8:$API$8,0)) +
3*INDEX('WFOM - Time_Base'!$A$4:$API$29,MATCH("CenHos",'WFOM - Time_Base'!$B$4:$B$29,0),MATCH(CONCATENATE("ANCSubsequent",AF$2),'WFOM - Time_Base'!$A$8:$API$8,0))*
INDEX('WFOM - Time_Base'!$A$4:$API$29,MATCH("CenHos_Per",'WFOM - Time_Base'!$B$4:$B$29,0),MATCH(CONCATENATE("ANCSubsequent",AF$2),'WFOM - Time_Base'!$A$8:$API$8,0))</f>
        <v>0</v>
      </c>
      <c r="AG9" s="252">
        <f>INDEX('WFOM - Time_Base'!$A$4:$API$29,MATCH("CenHos",'WFOM - Time_Base'!$B$4:$B$29,0),MATCH(CONCATENATE($G9,AG$2),'WFOM - Time_Base'!$A$8:$API$8,0))*
INDEX('WFOM - Time_Base'!$A$4:$API$29,MATCH("CenHos_Per",'WFOM - Time_Base'!$B$4:$B$29,0),MATCH(CONCATENATE($G9,AG$2),'WFOM - Time_Base'!$A$8:$API$8,0)) +
3*INDEX('WFOM - Time_Base'!$A$4:$API$29,MATCH("CenHos",'WFOM - Time_Base'!$B$4:$B$29,0),MATCH(CONCATENATE("ANCSubsequent",AG$2),'WFOM - Time_Base'!$A$8:$API$8,0))*
INDEX('WFOM - Time_Base'!$A$4:$API$29,MATCH("CenHos_Per",'WFOM - Time_Base'!$B$4:$B$29,0),MATCH(CONCATENATE("ANCSubsequent",AG$2),'WFOM - Time_Base'!$A$8:$API$8,0))</f>
        <v>0</v>
      </c>
      <c r="AH9" s="252">
        <f>INDEX('WFOM - Time_Base'!$A$4:$API$29,MATCH("CenHos",'WFOM - Time_Base'!$B$4:$B$29,0),MATCH(CONCATENATE($G9,AH$2),'WFOM - Time_Base'!$A$8:$API$8,0))*
INDEX('WFOM - Time_Base'!$A$4:$API$29,MATCH("CenHos_Per",'WFOM - Time_Base'!$B$4:$B$29,0),MATCH(CONCATENATE($G9,AH$2),'WFOM - Time_Base'!$A$8:$API$8,0)) +
3*INDEX('WFOM - Time_Base'!$A$4:$API$29,MATCH("CenHos",'WFOM - Time_Base'!$B$4:$B$29,0),MATCH(CONCATENATE("ANCSubsequent",AH$2),'WFOM - Time_Base'!$A$8:$API$8,0))*
INDEX('WFOM - Time_Base'!$A$4:$API$29,MATCH("CenHos_Per",'WFOM - Time_Base'!$B$4:$B$29,0),MATCH(CONCATENATE("ANCSubsequent",AH$2),'WFOM - Time_Base'!$A$8:$API$8,0))</f>
        <v>0</v>
      </c>
      <c r="AI9" s="252">
        <f>INDEX('WFOM - Time_Base'!$A$4:$API$29,MATCH("CenHos",'WFOM - Time_Base'!$B$4:$B$29,0),MATCH(CONCATENATE($G9,AI$2),'WFOM - Time_Base'!$A$8:$API$8,0))*
INDEX('WFOM - Time_Base'!$A$4:$API$29,MATCH("CenHos_Per",'WFOM - Time_Base'!$B$4:$B$29,0),MATCH(CONCATENATE($G9,AI$2),'WFOM - Time_Base'!$A$8:$API$8,0)) +
3*INDEX('WFOM - Time_Base'!$A$4:$API$29,MATCH("CenHos",'WFOM - Time_Base'!$B$4:$B$29,0),MATCH(CONCATENATE("ANCSubsequent",AI$2),'WFOM - Time_Base'!$A$8:$API$8,0))*
INDEX('WFOM - Time_Base'!$A$4:$API$29,MATCH("CenHos_Per",'WFOM - Time_Base'!$B$4:$B$29,0),MATCH(CONCATENATE("ANCSubsequent",AI$2),'WFOM - Time_Base'!$A$8:$API$8,0))</f>
        <v>0</v>
      </c>
      <c r="AJ9" s="252">
        <f>INDEX('WFOM - Time_Base'!$A$4:$API$29,MATCH("CenHos",'WFOM - Time_Base'!$B$4:$B$29,0),MATCH(CONCATENATE($G9,AJ$2),'WFOM - Time_Base'!$A$8:$API$8,0))*
INDEX('WFOM - Time_Base'!$A$4:$API$29,MATCH("CenHos_Per",'WFOM - Time_Base'!$B$4:$B$29,0),MATCH(CONCATENATE($G9,AJ$2),'WFOM - Time_Base'!$A$8:$API$8,0)) +
3*INDEX('WFOM - Time_Base'!$A$4:$API$29,MATCH("CenHos",'WFOM - Time_Base'!$B$4:$B$29,0),MATCH(CONCATENATE("ANCSubsequent",AJ$2),'WFOM - Time_Base'!$A$8:$API$8,0))*
INDEX('WFOM - Time_Base'!$A$4:$API$29,MATCH("CenHos_Per",'WFOM - Time_Base'!$B$4:$B$29,0),MATCH(CONCATENATE("ANCSubsequent",AJ$2),'WFOM - Time_Base'!$A$8:$API$8,0))</f>
        <v>0</v>
      </c>
      <c r="AK9" s="252">
        <f>INDEX('WFOM - Time_Base'!$A$4:$API$29,MATCH("CenHos",'WFOM - Time_Base'!$B$4:$B$29,0),MATCH(CONCATENATE($G9,AK$2),'WFOM - Time_Base'!$A$8:$API$8,0))*
INDEX('WFOM - Time_Base'!$A$4:$API$29,MATCH("CenHos_Per",'WFOM - Time_Base'!$B$4:$B$29,0),MATCH(CONCATENATE($G9,AK$2),'WFOM - Time_Base'!$A$8:$API$8,0)) +
3*INDEX('WFOM - Time_Base'!$A$4:$API$29,MATCH("CenHos",'WFOM - Time_Base'!$B$4:$B$29,0),MATCH(CONCATENATE("ANCSubsequent",AK$2),'WFOM - Time_Base'!$A$8:$API$8,0))*
INDEX('WFOM - Time_Base'!$A$4:$API$29,MATCH("CenHos_Per",'WFOM - Time_Base'!$B$4:$B$29,0),MATCH(CONCATENATE("ANCSubsequent",AK$2),'WFOM - Time_Base'!$A$8:$API$8,0))</f>
        <v>0</v>
      </c>
      <c r="AL9" s="252">
        <f>INDEX('WFOM - Time_Base'!$A$4:$API$29,MATCH("CenHos",'WFOM - Time_Base'!$B$4:$B$29,0),MATCH(CONCATENATE($G9,AL$2),'WFOM - Time_Base'!$A$8:$API$8,0))*
INDEX('WFOM - Time_Base'!$A$4:$API$29,MATCH("CenHos_Per",'WFOM - Time_Base'!$B$4:$B$29,0),MATCH(CONCATENATE($G9,AL$2),'WFOM - Time_Base'!$A$8:$API$8,0)) +
3*INDEX('WFOM - Time_Base'!$A$4:$API$29,MATCH("CenHos",'WFOM - Time_Base'!$B$4:$B$29,0),MATCH(CONCATENATE("ANCSubsequent",AL$2),'WFOM - Time_Base'!$A$8:$API$8,0))*
INDEX('WFOM - Time_Base'!$A$4:$API$29,MATCH("CenHos_Per",'WFOM - Time_Base'!$B$4:$B$29,0),MATCH(CONCATENATE("ANCSubsequent",AL$2),'WFOM - Time_Base'!$A$8:$API$8,0))</f>
        <v>0</v>
      </c>
      <c r="AM9" t="s">
        <v>2061</v>
      </c>
      <c r="AN9">
        <v>4</v>
      </c>
      <c r="AO9" t="str">
        <f t="shared" si="1"/>
        <v>006</v>
      </c>
      <c r="AQ9" t="s">
        <v>230</v>
      </c>
    </row>
    <row r="10" spans="1:43">
      <c r="A10" s="106" t="s">
        <v>917</v>
      </c>
      <c r="B10" s="106" t="s">
        <v>25</v>
      </c>
      <c r="C10" s="107" t="s">
        <v>232</v>
      </c>
      <c r="D10" s="115" t="s">
        <v>233</v>
      </c>
      <c r="E10" s="122" t="s">
        <v>25</v>
      </c>
      <c r="F10" s="122" t="s">
        <v>49</v>
      </c>
      <c r="G10" s="122" t="str">
        <f>IF(F10&lt;&gt;"", VLOOKUP(F10,'WFOM - Cadre and Service List'!$E$4:$F$52,2,FALSE), "")</f>
        <v>EPI</v>
      </c>
      <c r="H10" s="122"/>
      <c r="I10" s="207"/>
      <c r="J10" s="207"/>
      <c r="K10" s="207"/>
      <c r="L10" s="207"/>
      <c r="M10" s="207"/>
      <c r="N10" s="207"/>
      <c r="O10" s="207"/>
      <c r="P10" s="207">
        <f t="shared" si="0"/>
        <v>0</v>
      </c>
      <c r="Q10" s="122" t="s">
        <v>1947</v>
      </c>
      <c r="R10" s="122">
        <f>IFERROR(
$AN10 * INDEX('WFOM - Time_Base'!$A$4:$API$29, MATCH("CenHos", 'WFOM - Time_Base'!$B$4:$B$29,0), MATCH(CONCATENATE($G10,R$2),'WFOM - Time_Base'!$A$8:$API$8,0)) *
INDEX('WFOM - Time_Base'!$A$4:$API$29, MATCH("CenHos_Per", 'WFOM - Time_Base'!$B$4:$B$29,0), MATCH(CONCATENATE($G10,R$2),'WFOM - Time_Base'!$A$8:$API$8,0)),
IFERROR($AN10 * INDEX('Inputs from Uganda staff'!$E$61:$BM$80,MATCH('HRH Need estimation'!R$2,'Inputs from Uganda staff'!$E$61:$E$80,0),MATCH('HRH Need estimation'!$D10,'Inputs from Uganda staff'!$E$6:$BM$6,0)),
""))</f>
        <v>0</v>
      </c>
      <c r="S10" s="122">
        <f>IFERROR(
$AN10 * INDEX('WFOM - Time_Base'!$A$4:$API$29, MATCH("CenHos", 'WFOM - Time_Base'!$B$4:$B$29,0), MATCH(CONCATENATE($G10,S$2),'WFOM - Time_Base'!$A$8:$API$8,0)) *
INDEX('WFOM - Time_Base'!$A$4:$API$29, MATCH("CenHos_Per", 'WFOM - Time_Base'!$B$4:$B$29,0), MATCH(CONCATENATE($G10,S$2),'WFOM - Time_Base'!$A$8:$API$8,0)),
IFERROR($AN10 * INDEX('Inputs from Uganda staff'!$E$61:$BM$80,MATCH('HRH Need estimation'!S$2,'Inputs from Uganda staff'!$E$61:$E$80,0),MATCH('HRH Need estimation'!$D10,'Inputs from Uganda staff'!$E$6:$BM$6,0)),
""))</f>
        <v>0</v>
      </c>
      <c r="T10" s="122">
        <f>IFERROR(
$AN10 * INDEX('WFOM - Time_Base'!$A$4:$API$29, MATCH("CenHos", 'WFOM - Time_Base'!$B$4:$B$29,0), MATCH(CONCATENATE($G10,T$2),'WFOM - Time_Base'!$A$8:$API$8,0)) *
INDEX('WFOM - Time_Base'!$A$4:$API$29, MATCH("CenHos_Per", 'WFOM - Time_Base'!$B$4:$B$29,0), MATCH(CONCATENATE($G10,T$2),'WFOM - Time_Base'!$A$8:$API$8,0)),
IFERROR($AN10 * INDEX('Inputs from Uganda staff'!$E$61:$BM$80,MATCH('HRH Need estimation'!T$2,'Inputs from Uganda staff'!$E$61:$E$80,0),MATCH('HRH Need estimation'!$D10,'Inputs from Uganda staff'!$E$6:$BM$6,0)),
""))</f>
        <v>0</v>
      </c>
      <c r="U10" s="122">
        <f>IFERROR(
$AN10 * INDEX('WFOM - Time_Base'!$A$4:$API$29, MATCH("CenHos", 'WFOM - Time_Base'!$B$4:$B$29,0), MATCH(CONCATENATE($G10,U$2),'WFOM - Time_Base'!$A$8:$API$8,0)) *
INDEX('WFOM - Time_Base'!$A$4:$API$29, MATCH("CenHos_Per", 'WFOM - Time_Base'!$B$4:$B$29,0), MATCH(CONCATENATE($G10,U$2),'WFOM - Time_Base'!$A$8:$API$8,0)),
IFERROR($AN10 * INDEX('Inputs from Uganda staff'!$E$61:$BM$80,MATCH('HRH Need estimation'!U$2,'Inputs from Uganda staff'!$E$61:$E$80,0),MATCH('HRH Need estimation'!$D10,'Inputs from Uganda staff'!$E$6:$BM$6,0)),
""))</f>
        <v>0</v>
      </c>
      <c r="V10" s="122">
        <f>IFERROR(
$AN10 * INDEX('WFOM - Time_Base'!$A$4:$API$29, MATCH("CenHos", 'WFOM - Time_Base'!$B$4:$B$29,0), MATCH(CONCATENATE($G10,V$2),'WFOM - Time_Base'!$A$8:$API$8,0)) *
INDEX('WFOM - Time_Base'!$A$4:$API$29, MATCH("CenHos_Per", 'WFOM - Time_Base'!$B$4:$B$29,0), MATCH(CONCATENATE($G10,V$2),'WFOM - Time_Base'!$A$8:$API$8,0)),
IFERROR($AN10 * INDEX('Inputs from Uganda staff'!$E$61:$BM$80,MATCH('HRH Need estimation'!V$2,'Inputs from Uganda staff'!$E$61:$E$80,0),MATCH('HRH Need estimation'!$D10,'Inputs from Uganda staff'!$E$6:$BM$6,0)),
""))</f>
        <v>1</v>
      </c>
      <c r="W10" s="122">
        <f>IFERROR(
$AN10 * INDEX('WFOM - Time_Base'!$A$4:$API$29, MATCH("CenHos", 'WFOM - Time_Base'!$B$4:$B$29,0), MATCH(CONCATENATE($G10,W$2),'WFOM - Time_Base'!$A$8:$API$8,0)) *
INDEX('WFOM - Time_Base'!$A$4:$API$29, MATCH("CenHos_Per", 'WFOM - Time_Base'!$B$4:$B$29,0), MATCH(CONCATENATE($G10,W$2),'WFOM - Time_Base'!$A$8:$API$8,0)),
IFERROR($AN10 * INDEX('Inputs from Uganda staff'!$E$61:$BM$80,MATCH('HRH Need estimation'!W$2,'Inputs from Uganda staff'!$E$61:$E$80,0),MATCH('HRH Need estimation'!$D10,'Inputs from Uganda staff'!$E$6:$BM$6,0)),
""))</f>
        <v>0</v>
      </c>
      <c r="X10" s="122">
        <f>IFERROR(
$AN10 * INDEX('WFOM - Time_Base'!$A$4:$API$29, MATCH("CenHos", 'WFOM - Time_Base'!$B$4:$B$29,0), MATCH(CONCATENATE($G10,X$2),'WFOM - Time_Base'!$A$8:$API$8,0)) *
INDEX('WFOM - Time_Base'!$A$4:$API$29, MATCH("CenHos_Per", 'WFOM - Time_Base'!$B$4:$B$29,0), MATCH(CONCATENATE($G10,X$2),'WFOM - Time_Base'!$A$8:$API$8,0)),
IFERROR($AN10 * INDEX('Inputs from Uganda staff'!$E$61:$BM$80,MATCH('HRH Need estimation'!X$2,'Inputs from Uganda staff'!$E$61:$E$80,0),MATCH('HRH Need estimation'!$D10,'Inputs from Uganda staff'!$E$6:$BM$6,0)),
""))</f>
        <v>0</v>
      </c>
      <c r="Y10" s="122">
        <f>IFERROR(
$AN10 * INDEX('WFOM - Time_Base'!$A$4:$API$29, MATCH("CenHos", 'WFOM - Time_Base'!$B$4:$B$29,0), MATCH(CONCATENATE($G10,Y$2),'WFOM - Time_Base'!$A$8:$API$8,0)) *
INDEX('WFOM - Time_Base'!$A$4:$API$29, MATCH("CenHos_Per", 'WFOM - Time_Base'!$B$4:$B$29,0), MATCH(CONCATENATE($G10,Y$2),'WFOM - Time_Base'!$A$8:$API$8,0)),
IFERROR($AN10 * INDEX('Inputs from Uganda staff'!$E$61:$BM$80,MATCH('HRH Need estimation'!Y$2,'Inputs from Uganda staff'!$E$61:$E$80,0),MATCH('HRH Need estimation'!$D10,'Inputs from Uganda staff'!$E$6:$BM$6,0)),
""))</f>
        <v>1</v>
      </c>
      <c r="Z10" s="122">
        <f>IFERROR(
$AN10 * INDEX('WFOM - Time_Base'!$A$4:$API$29, MATCH("CenHos", 'WFOM - Time_Base'!$B$4:$B$29,0), MATCH(CONCATENATE($G10,Z$2),'WFOM - Time_Base'!$A$8:$API$8,0)) *
INDEX('WFOM - Time_Base'!$A$4:$API$29, MATCH("CenHos_Per", 'WFOM - Time_Base'!$B$4:$B$29,0), MATCH(CONCATENATE($G10,Z$2),'WFOM - Time_Base'!$A$8:$API$8,0)),
IFERROR($AN10 * INDEX('Inputs from Uganda staff'!$E$61:$BM$80,MATCH('HRH Need estimation'!Z$2,'Inputs from Uganda staff'!$E$61:$E$80,0),MATCH('HRH Need estimation'!$D10,'Inputs from Uganda staff'!$E$6:$BM$6,0)),
""))</f>
        <v>0</v>
      </c>
      <c r="AA10" s="122">
        <f>IFERROR(
$AN10 * INDEX('WFOM - Time_Base'!$A$4:$API$29, MATCH("CenHos", 'WFOM - Time_Base'!$B$4:$B$29,0), MATCH(CONCATENATE($G10,AA$2),'WFOM - Time_Base'!$A$8:$API$8,0)) *
INDEX('WFOM - Time_Base'!$A$4:$API$29, MATCH("CenHos_Per", 'WFOM - Time_Base'!$B$4:$B$29,0), MATCH(CONCATENATE($G10,AA$2),'WFOM - Time_Base'!$A$8:$API$8,0)),
IFERROR($AN10 * INDEX('Inputs from Uganda staff'!$E$61:$BM$80,MATCH('HRH Need estimation'!AA$2,'Inputs from Uganda staff'!$E$61:$E$80,0),MATCH('HRH Need estimation'!$D10,'Inputs from Uganda staff'!$E$6:$BM$6,0)),
""))</f>
        <v>0</v>
      </c>
      <c r="AB10" s="122">
        <f>IFERROR(
$AN10 * INDEX('WFOM - Time_Base'!$A$4:$API$29, MATCH("CenHos", 'WFOM - Time_Base'!$B$4:$B$29,0), MATCH(CONCATENATE($G10,AB$2),'WFOM - Time_Base'!$A$8:$API$8,0)) *
INDEX('WFOM - Time_Base'!$A$4:$API$29, MATCH("CenHos_Per", 'WFOM - Time_Base'!$B$4:$B$29,0), MATCH(CONCATENATE($G10,AB$2),'WFOM - Time_Base'!$A$8:$API$8,0)),
IFERROR($AN10 * INDEX('Inputs from Uganda staff'!$E$61:$BM$80,MATCH('HRH Need estimation'!AB$2,'Inputs from Uganda staff'!$E$61:$E$80,0),MATCH('HRH Need estimation'!$D10,'Inputs from Uganda staff'!$E$6:$BM$6,0)),
""))</f>
        <v>0</v>
      </c>
      <c r="AC10" s="122" t="str">
        <f>IFERROR(
$AN10 * INDEX('WFOM - Time_Base'!$A$4:$API$29, MATCH("CenHos", 'WFOM - Time_Base'!$B$4:$B$29,0), MATCH(CONCATENATE($G10,AC$2),'WFOM - Time_Base'!$A$8:$API$8,0)) *
INDEX('WFOM - Time_Base'!$A$4:$API$29, MATCH("CenHos_Per", 'WFOM - Time_Base'!$B$4:$B$29,0), MATCH(CONCATENATE($G10,AC$2),'WFOM - Time_Base'!$A$8:$API$8,0)),
IFERROR($AN10 * INDEX('Inputs from Uganda staff'!$E$61:$BM$80,MATCH('HRH Need estimation'!AC$2,'Inputs from Uganda staff'!$E$61:$E$80,0),MATCH('HRH Need estimation'!$D10,'Inputs from Uganda staff'!$E$6:$BM$6,0)),
""))</f>
        <v/>
      </c>
      <c r="AD10" s="122">
        <f>IFERROR(
$AN10 * INDEX('WFOM - Time_Base'!$A$4:$API$29, MATCH("CenHos", 'WFOM - Time_Base'!$B$4:$B$29,0), MATCH(CONCATENATE($G10,AD$2),'WFOM - Time_Base'!$A$8:$API$8,0)) *
INDEX('WFOM - Time_Base'!$A$4:$API$29, MATCH("CenHos_Per", 'WFOM - Time_Base'!$B$4:$B$29,0), MATCH(CONCATENATE($G10,AD$2),'WFOM - Time_Base'!$A$8:$API$8,0)),
IFERROR($AN10 * INDEX('Inputs from Uganda staff'!$E$61:$BM$80,MATCH('HRH Need estimation'!AD$2,'Inputs from Uganda staff'!$E$61:$E$80,0),MATCH('HRH Need estimation'!$D10,'Inputs from Uganda staff'!$E$6:$BM$6,0)),
""))</f>
        <v>0</v>
      </c>
      <c r="AE10" s="122">
        <f>IFERROR(
$AN10 * INDEX('WFOM - Time_Base'!$A$4:$API$29, MATCH("CenHos", 'WFOM - Time_Base'!$B$4:$B$29,0), MATCH(CONCATENATE($G10,AE$2),'WFOM - Time_Base'!$A$8:$API$8,0)) *
INDEX('WFOM - Time_Base'!$A$4:$API$29, MATCH("CenHos_Per", 'WFOM - Time_Base'!$B$4:$B$29,0), MATCH(CONCATENATE($G10,AE$2),'WFOM - Time_Base'!$A$8:$API$8,0)),
IFERROR($AN10 * INDEX('Inputs from Uganda staff'!$E$61:$BM$80,MATCH('HRH Need estimation'!AE$2,'Inputs from Uganda staff'!$E$61:$E$80,0),MATCH('HRH Need estimation'!$D10,'Inputs from Uganda staff'!$E$6:$BM$6,0)),
""))</f>
        <v>0</v>
      </c>
      <c r="AF10" s="122">
        <f>IFERROR(
$AN10 * INDEX('WFOM - Time_Base'!$A$4:$API$29, MATCH("CenHos", 'WFOM - Time_Base'!$B$4:$B$29,0), MATCH(CONCATENATE($G10,AF$2),'WFOM - Time_Base'!$A$8:$API$8,0)) *
INDEX('WFOM - Time_Base'!$A$4:$API$29, MATCH("CenHos_Per", 'WFOM - Time_Base'!$B$4:$B$29,0), MATCH(CONCATENATE($G10,AF$2),'WFOM - Time_Base'!$A$8:$API$8,0)),
IFERROR($AN10 * INDEX('Inputs from Uganda staff'!$E$61:$BM$80,MATCH('HRH Need estimation'!AF$2,'Inputs from Uganda staff'!$E$61:$E$80,0),MATCH('HRH Need estimation'!$D10,'Inputs from Uganda staff'!$E$6:$BM$6,0)),
""))</f>
        <v>0</v>
      </c>
      <c r="AG10" s="122">
        <f>IFERROR(
$AN10 * INDEX('WFOM - Time_Base'!$A$4:$API$29, MATCH("CenHos", 'WFOM - Time_Base'!$B$4:$B$29,0), MATCH(CONCATENATE($G10,AG$2),'WFOM - Time_Base'!$A$8:$API$8,0)) *
INDEX('WFOM - Time_Base'!$A$4:$API$29, MATCH("CenHos_Per", 'WFOM - Time_Base'!$B$4:$B$29,0), MATCH(CONCATENATE($G10,AG$2),'WFOM - Time_Base'!$A$8:$API$8,0)),
IFERROR($AN10 * INDEX('Inputs from Uganda staff'!$E$61:$BM$80,MATCH('HRH Need estimation'!AG$2,'Inputs from Uganda staff'!$E$61:$E$80,0),MATCH('HRH Need estimation'!$D10,'Inputs from Uganda staff'!$E$6:$BM$6,0)),
""))</f>
        <v>0</v>
      </c>
      <c r="AH10" s="122">
        <f>IFERROR(
$AN10 * INDEX('WFOM - Time_Base'!$A$4:$API$29, MATCH("CenHos", 'WFOM - Time_Base'!$B$4:$B$29,0), MATCH(CONCATENATE($G10,AH$2),'WFOM - Time_Base'!$A$8:$API$8,0)) *
INDEX('WFOM - Time_Base'!$A$4:$API$29, MATCH("CenHos_Per", 'WFOM - Time_Base'!$B$4:$B$29,0), MATCH(CONCATENATE($G10,AH$2),'WFOM - Time_Base'!$A$8:$API$8,0)),
IFERROR($AN10 * INDEX('Inputs from Uganda staff'!$E$61:$BM$80,MATCH('HRH Need estimation'!AH$2,'Inputs from Uganda staff'!$E$61:$E$80,0),MATCH('HRH Need estimation'!$D10,'Inputs from Uganda staff'!$E$6:$BM$6,0)),
""))</f>
        <v>0</v>
      </c>
      <c r="AI10" s="122">
        <f>IFERROR(
$AN10 * INDEX('WFOM - Time_Base'!$A$4:$API$29, MATCH("CenHos", 'WFOM - Time_Base'!$B$4:$B$29,0), MATCH(CONCATENATE($G10,AI$2),'WFOM - Time_Base'!$A$8:$API$8,0)) *
INDEX('WFOM - Time_Base'!$A$4:$API$29, MATCH("CenHos_Per", 'WFOM - Time_Base'!$B$4:$B$29,0), MATCH(CONCATENATE($G10,AI$2),'WFOM - Time_Base'!$A$8:$API$8,0)),
IFERROR($AN10 * INDEX('Inputs from Uganda staff'!$E$61:$BM$80,MATCH('HRH Need estimation'!AI$2,'Inputs from Uganda staff'!$E$61:$E$80,0),MATCH('HRH Need estimation'!$D10,'Inputs from Uganda staff'!$E$6:$BM$6,0)),
""))</f>
        <v>0</v>
      </c>
      <c r="AJ10" s="122">
        <f>IFERROR(
$AN10 * INDEX('WFOM - Time_Base'!$A$4:$API$29, MATCH("CenHos", 'WFOM - Time_Base'!$B$4:$B$29,0), MATCH(CONCATENATE($G10,AJ$2),'WFOM - Time_Base'!$A$8:$API$8,0)) *
INDEX('WFOM - Time_Base'!$A$4:$API$29, MATCH("CenHos_Per", 'WFOM - Time_Base'!$B$4:$B$29,0), MATCH(CONCATENATE($G10,AJ$2),'WFOM - Time_Base'!$A$8:$API$8,0)),
IFERROR($AN10 * INDEX('Inputs from Uganda staff'!$E$61:$BM$80,MATCH('HRH Need estimation'!AJ$2,'Inputs from Uganda staff'!$E$61:$E$80,0),MATCH('HRH Need estimation'!$D10,'Inputs from Uganda staff'!$E$6:$BM$6,0)),
""))</f>
        <v>0</v>
      </c>
      <c r="AK10" s="122">
        <f>IFERROR(
$AN10 * INDEX('WFOM - Time_Base'!$A$4:$API$29, MATCH("CenHos", 'WFOM - Time_Base'!$B$4:$B$29,0), MATCH(CONCATENATE($G10,AK$2),'WFOM - Time_Base'!$A$8:$API$8,0)) *
INDEX('WFOM - Time_Base'!$A$4:$API$29, MATCH("CenHos_Per", 'WFOM - Time_Base'!$B$4:$B$29,0), MATCH(CONCATENATE($G10,AK$2),'WFOM - Time_Base'!$A$8:$API$8,0)),
IFERROR($AN10 * INDEX('Inputs from Uganda staff'!$E$61:$BM$80,MATCH('HRH Need estimation'!AK$2,'Inputs from Uganda staff'!$E$61:$E$80,0),MATCH('HRH Need estimation'!$D10,'Inputs from Uganda staff'!$E$6:$BM$6,0)),
""))</f>
        <v>0</v>
      </c>
      <c r="AL10" s="122">
        <f>IFERROR(
$AN10 * INDEX('WFOM - Time_Base'!$A$4:$API$29, MATCH("CenHos", 'WFOM - Time_Base'!$B$4:$B$29,0), MATCH(CONCATENATE($G10,AL$2),'WFOM - Time_Base'!$A$8:$API$8,0)) *
INDEX('WFOM - Time_Base'!$A$4:$API$29, MATCH("CenHos_Per", 'WFOM - Time_Base'!$B$4:$B$29,0), MATCH(CONCATENATE($G10,AL$2),'WFOM - Time_Base'!$A$8:$API$8,0)),
IFERROR($AN10 * INDEX('Inputs from Uganda staff'!$E$61:$BM$80,MATCH('HRH Need estimation'!AL$2,'Inputs from Uganda staff'!$E$61:$E$80,0),MATCH('HRH Need estimation'!$D10,'Inputs from Uganda staff'!$E$6:$BM$6,0)),
""))</f>
        <v>0</v>
      </c>
      <c r="AN10">
        <v>1</v>
      </c>
      <c r="AO10" t="str">
        <f t="shared" si="1"/>
        <v>007</v>
      </c>
      <c r="AQ10" t="s">
        <v>232</v>
      </c>
    </row>
    <row r="11" spans="1:43">
      <c r="A11" s="106" t="s">
        <v>915</v>
      </c>
      <c r="B11" s="106" t="s">
        <v>25</v>
      </c>
      <c r="C11" s="107" t="s">
        <v>234</v>
      </c>
      <c r="D11" s="115" t="s">
        <v>235</v>
      </c>
      <c r="E11" s="122" t="s">
        <v>25</v>
      </c>
      <c r="F11" s="122" t="s">
        <v>46</v>
      </c>
      <c r="G11" s="122" t="str">
        <f>IF(F11&lt;&gt;"", VLOOKUP(F11,'WFOM - Cadre and Service List'!$E$4:$F$52,2,FALSE), "")</f>
        <v>ANCSubsequent</v>
      </c>
      <c r="H11" s="122"/>
      <c r="I11" s="207"/>
      <c r="J11" s="207"/>
      <c r="K11" s="207"/>
      <c r="L11" s="207"/>
      <c r="M11" s="207"/>
      <c r="N11" s="207"/>
      <c r="O11" s="207"/>
      <c r="P11" s="207">
        <f t="shared" si="0"/>
        <v>0</v>
      </c>
      <c r="Q11" s="122" t="s">
        <v>1947</v>
      </c>
      <c r="R11" s="122">
        <f>IFERROR(
$AN11 * INDEX('WFOM - Time_Base'!$A$4:$API$29, MATCH("CenHos", 'WFOM - Time_Base'!$B$4:$B$29,0), MATCH(CONCATENATE($G11,R$2),'WFOM - Time_Base'!$A$8:$API$8,0)) *
INDEX('WFOM - Time_Base'!$A$4:$API$29, MATCH("CenHos_Per", 'WFOM - Time_Base'!$B$4:$B$29,0), MATCH(CONCATENATE($G11,R$2),'WFOM - Time_Base'!$A$8:$API$8,0)),
IFERROR($AN11 * INDEX('Inputs from Uganda staff'!$E$61:$BM$80,MATCH('HRH Need estimation'!R$2,'Inputs from Uganda staff'!$E$61:$E$80,0),MATCH('HRH Need estimation'!$D11,'Inputs from Uganda staff'!$E$6:$BM$6,0)),
""))</f>
        <v>0.5</v>
      </c>
      <c r="S11" s="122">
        <f>IFERROR(
$AN11 * INDEX('WFOM - Time_Base'!$A$4:$API$29, MATCH("CenHos", 'WFOM - Time_Base'!$B$4:$B$29,0), MATCH(CONCATENATE($G11,S$2),'WFOM - Time_Base'!$A$8:$API$8,0)) *
INDEX('WFOM - Time_Base'!$A$4:$API$29, MATCH("CenHos_Per", 'WFOM - Time_Base'!$B$4:$B$29,0), MATCH(CONCATENATE($G11,S$2),'WFOM - Time_Base'!$A$8:$API$8,0)),
IFERROR($AN11 * INDEX('Inputs from Uganda staff'!$E$61:$BM$80,MATCH('HRH Need estimation'!S$2,'Inputs from Uganda staff'!$E$61:$E$80,0),MATCH('HRH Need estimation'!$D11,'Inputs from Uganda staff'!$E$6:$BM$6,0)),
""))</f>
        <v>0.5</v>
      </c>
      <c r="T11" s="122">
        <f>IFERROR(
$AN11 * INDEX('WFOM - Time_Base'!$A$4:$API$29, MATCH("CenHos", 'WFOM - Time_Base'!$B$4:$B$29,0), MATCH(CONCATENATE($G11,T$2),'WFOM - Time_Base'!$A$8:$API$8,0)) *
INDEX('WFOM - Time_Base'!$A$4:$API$29, MATCH("CenHos_Per", 'WFOM - Time_Base'!$B$4:$B$29,0), MATCH(CONCATENATE($G11,T$2),'WFOM - Time_Base'!$A$8:$API$8,0)),
IFERROR($AN11 * INDEX('Inputs from Uganda staff'!$E$61:$BM$80,MATCH('HRH Need estimation'!T$2,'Inputs from Uganda staff'!$E$61:$E$80,0),MATCH('HRH Need estimation'!$D11,'Inputs from Uganda staff'!$E$6:$BM$6,0)),
""))</f>
        <v>0</v>
      </c>
      <c r="U11" s="122">
        <f>IFERROR(
$AN11 * INDEX('WFOM - Time_Base'!$A$4:$API$29, MATCH("CenHos", 'WFOM - Time_Base'!$B$4:$B$29,0), MATCH(CONCATENATE($G11,U$2),'WFOM - Time_Base'!$A$8:$API$8,0)) *
INDEX('WFOM - Time_Base'!$A$4:$API$29, MATCH("CenHos_Per", 'WFOM - Time_Base'!$B$4:$B$29,0), MATCH(CONCATENATE($G11,U$2),'WFOM - Time_Base'!$A$8:$API$8,0)),
IFERROR($AN11 * INDEX('Inputs from Uganda staff'!$E$61:$BM$80,MATCH('HRH Need estimation'!U$2,'Inputs from Uganda staff'!$E$61:$E$80,0),MATCH('HRH Need estimation'!$D11,'Inputs from Uganda staff'!$E$6:$BM$6,0)),
""))</f>
        <v>0</v>
      </c>
      <c r="V11" s="122">
        <f>IFERROR(
$AN11 * INDEX('WFOM - Time_Base'!$A$4:$API$29, MATCH("CenHos", 'WFOM - Time_Base'!$B$4:$B$29,0), MATCH(CONCATENATE($G11,V$2),'WFOM - Time_Base'!$A$8:$API$8,0)) *
INDEX('WFOM - Time_Base'!$A$4:$API$29, MATCH("CenHos_Per", 'WFOM - Time_Base'!$B$4:$B$29,0), MATCH(CONCATENATE($G11,V$2),'WFOM - Time_Base'!$A$8:$API$8,0)),
IFERROR($AN11 * INDEX('Inputs from Uganda staff'!$E$61:$BM$80,MATCH('HRH Need estimation'!V$2,'Inputs from Uganda staff'!$E$61:$E$80,0),MATCH('HRH Need estimation'!$D11,'Inputs from Uganda staff'!$E$6:$BM$6,0)),
""))</f>
        <v>15</v>
      </c>
      <c r="W11" s="122">
        <f>IFERROR(
$AN11 * INDEX('WFOM - Time_Base'!$A$4:$API$29, MATCH("CenHos", 'WFOM - Time_Base'!$B$4:$B$29,0), MATCH(CONCATENATE($G11,W$2),'WFOM - Time_Base'!$A$8:$API$8,0)) *
INDEX('WFOM - Time_Base'!$A$4:$API$29, MATCH("CenHos_Per", 'WFOM - Time_Base'!$B$4:$B$29,0), MATCH(CONCATENATE($G11,W$2),'WFOM - Time_Base'!$A$8:$API$8,0)),
IFERROR($AN11 * INDEX('Inputs from Uganda staff'!$E$61:$BM$80,MATCH('HRH Need estimation'!W$2,'Inputs from Uganda staff'!$E$61:$E$80,0),MATCH('HRH Need estimation'!$D11,'Inputs from Uganda staff'!$E$6:$BM$6,0)),
""))</f>
        <v>0</v>
      </c>
      <c r="X11" s="122">
        <f>IFERROR(
$AN11 * INDEX('WFOM - Time_Base'!$A$4:$API$29, MATCH("CenHos", 'WFOM - Time_Base'!$B$4:$B$29,0), MATCH(CONCATENATE($G11,X$2),'WFOM - Time_Base'!$A$8:$API$8,0)) *
INDEX('WFOM - Time_Base'!$A$4:$API$29, MATCH("CenHos_Per", 'WFOM - Time_Base'!$B$4:$B$29,0), MATCH(CONCATENATE($G11,X$2),'WFOM - Time_Base'!$A$8:$API$8,0)),
IFERROR($AN11 * INDEX('Inputs from Uganda staff'!$E$61:$BM$80,MATCH('HRH Need estimation'!X$2,'Inputs from Uganda staff'!$E$61:$E$80,0),MATCH('HRH Need estimation'!$D11,'Inputs from Uganda staff'!$E$6:$BM$6,0)),
""))</f>
        <v>0</v>
      </c>
      <c r="Y11" s="122">
        <f>IFERROR(
$AN11 * INDEX('WFOM - Time_Base'!$A$4:$API$29, MATCH("CenHos", 'WFOM - Time_Base'!$B$4:$B$29,0), MATCH(CONCATENATE($G11,Y$2),'WFOM - Time_Base'!$A$8:$API$8,0)) *
INDEX('WFOM - Time_Base'!$A$4:$API$29, MATCH("CenHos_Per", 'WFOM - Time_Base'!$B$4:$B$29,0), MATCH(CONCATENATE($G11,Y$2),'WFOM - Time_Base'!$A$8:$API$8,0)),
IFERROR($AN11 * INDEX('Inputs from Uganda staff'!$E$61:$BM$80,MATCH('HRH Need estimation'!Y$2,'Inputs from Uganda staff'!$E$61:$E$80,0),MATCH('HRH Need estimation'!$D11,'Inputs from Uganda staff'!$E$6:$BM$6,0)),
""))</f>
        <v>0</v>
      </c>
      <c r="Z11" s="122">
        <f>IFERROR(
$AN11 * INDEX('WFOM - Time_Base'!$A$4:$API$29, MATCH("CenHos", 'WFOM - Time_Base'!$B$4:$B$29,0), MATCH(CONCATENATE($G11,Z$2),'WFOM - Time_Base'!$A$8:$API$8,0)) *
INDEX('WFOM - Time_Base'!$A$4:$API$29, MATCH("CenHos_Per", 'WFOM - Time_Base'!$B$4:$B$29,0), MATCH(CONCATENATE($G11,Z$2),'WFOM - Time_Base'!$A$8:$API$8,0)),
IFERROR($AN11 * INDEX('Inputs from Uganda staff'!$E$61:$BM$80,MATCH('HRH Need estimation'!Z$2,'Inputs from Uganda staff'!$E$61:$E$80,0),MATCH('HRH Need estimation'!$D11,'Inputs from Uganda staff'!$E$6:$BM$6,0)),
""))</f>
        <v>0</v>
      </c>
      <c r="AA11" s="122">
        <f>IFERROR(
$AN11 * INDEX('WFOM - Time_Base'!$A$4:$API$29, MATCH("CenHos", 'WFOM - Time_Base'!$B$4:$B$29,0), MATCH(CONCATENATE($G11,AA$2),'WFOM - Time_Base'!$A$8:$API$8,0)) *
INDEX('WFOM - Time_Base'!$A$4:$API$29, MATCH("CenHos_Per", 'WFOM - Time_Base'!$B$4:$B$29,0), MATCH(CONCATENATE($G11,AA$2),'WFOM - Time_Base'!$A$8:$API$8,0)),
IFERROR($AN11 * INDEX('Inputs from Uganda staff'!$E$61:$BM$80,MATCH('HRH Need estimation'!AA$2,'Inputs from Uganda staff'!$E$61:$E$80,0),MATCH('HRH Need estimation'!$D11,'Inputs from Uganda staff'!$E$6:$BM$6,0)),
""))</f>
        <v>0</v>
      </c>
      <c r="AB11" s="122">
        <f>IFERROR(
$AN11 * INDEX('WFOM - Time_Base'!$A$4:$API$29, MATCH("CenHos", 'WFOM - Time_Base'!$B$4:$B$29,0), MATCH(CONCATENATE($G11,AB$2),'WFOM - Time_Base'!$A$8:$API$8,0)) *
INDEX('WFOM - Time_Base'!$A$4:$API$29, MATCH("CenHos_Per", 'WFOM - Time_Base'!$B$4:$B$29,0), MATCH(CONCATENATE($G11,AB$2),'WFOM - Time_Base'!$A$8:$API$8,0)),
IFERROR($AN11 * INDEX('Inputs from Uganda staff'!$E$61:$BM$80,MATCH('HRH Need estimation'!AB$2,'Inputs from Uganda staff'!$E$61:$E$80,0),MATCH('HRH Need estimation'!$D11,'Inputs from Uganda staff'!$E$6:$BM$6,0)),
""))</f>
        <v>0</v>
      </c>
      <c r="AC11" s="122" t="str">
        <f>IFERROR(
$AN11 * INDEX('WFOM - Time_Base'!$A$4:$API$29, MATCH("CenHos", 'WFOM - Time_Base'!$B$4:$B$29,0), MATCH(CONCATENATE($G11,AC$2),'WFOM - Time_Base'!$A$8:$API$8,0)) *
INDEX('WFOM - Time_Base'!$A$4:$API$29, MATCH("CenHos_Per", 'WFOM - Time_Base'!$B$4:$B$29,0), MATCH(CONCATENATE($G11,AC$2),'WFOM - Time_Base'!$A$8:$API$8,0)),
IFERROR($AN11 * INDEX('Inputs from Uganda staff'!$E$61:$BM$80,MATCH('HRH Need estimation'!AC$2,'Inputs from Uganda staff'!$E$61:$E$80,0),MATCH('HRH Need estimation'!$D11,'Inputs from Uganda staff'!$E$6:$BM$6,0)),
""))</f>
        <v/>
      </c>
      <c r="AD11" s="122">
        <f>IFERROR(
$AN11 * INDEX('WFOM - Time_Base'!$A$4:$API$29, MATCH("CenHos", 'WFOM - Time_Base'!$B$4:$B$29,0), MATCH(CONCATENATE($G11,AD$2),'WFOM - Time_Base'!$A$8:$API$8,0)) *
INDEX('WFOM - Time_Base'!$A$4:$API$29, MATCH("CenHos_Per", 'WFOM - Time_Base'!$B$4:$B$29,0), MATCH(CONCATENATE($G11,AD$2),'WFOM - Time_Base'!$A$8:$API$8,0)),
IFERROR($AN11 * INDEX('Inputs from Uganda staff'!$E$61:$BM$80,MATCH('HRH Need estimation'!AD$2,'Inputs from Uganda staff'!$E$61:$E$80,0),MATCH('HRH Need estimation'!$D11,'Inputs from Uganda staff'!$E$6:$BM$6,0)),
""))</f>
        <v>0</v>
      </c>
      <c r="AE11" s="122">
        <f>IFERROR(
$AN11 * INDEX('WFOM - Time_Base'!$A$4:$API$29, MATCH("CenHos", 'WFOM - Time_Base'!$B$4:$B$29,0), MATCH(CONCATENATE($G11,AE$2),'WFOM - Time_Base'!$A$8:$API$8,0)) *
INDEX('WFOM - Time_Base'!$A$4:$API$29, MATCH("CenHos_Per", 'WFOM - Time_Base'!$B$4:$B$29,0), MATCH(CONCATENATE($G11,AE$2),'WFOM - Time_Base'!$A$8:$API$8,0)),
IFERROR($AN11 * INDEX('Inputs from Uganda staff'!$E$61:$BM$80,MATCH('HRH Need estimation'!AE$2,'Inputs from Uganda staff'!$E$61:$E$80,0),MATCH('HRH Need estimation'!$D11,'Inputs from Uganda staff'!$E$6:$BM$6,0)),
""))</f>
        <v>0</v>
      </c>
      <c r="AF11" s="122">
        <f>IFERROR(
$AN11 * INDEX('WFOM - Time_Base'!$A$4:$API$29, MATCH("CenHos", 'WFOM - Time_Base'!$B$4:$B$29,0), MATCH(CONCATENATE($G11,AF$2),'WFOM - Time_Base'!$A$8:$API$8,0)) *
INDEX('WFOM - Time_Base'!$A$4:$API$29, MATCH("CenHos_Per", 'WFOM - Time_Base'!$B$4:$B$29,0), MATCH(CONCATENATE($G11,AF$2),'WFOM - Time_Base'!$A$8:$API$8,0)),
IFERROR($AN11 * INDEX('Inputs from Uganda staff'!$E$61:$BM$80,MATCH('HRH Need estimation'!AF$2,'Inputs from Uganda staff'!$E$61:$E$80,0),MATCH('HRH Need estimation'!$D11,'Inputs from Uganda staff'!$E$6:$BM$6,0)),
""))</f>
        <v>0</v>
      </c>
      <c r="AG11" s="122">
        <f>IFERROR(
$AN11 * INDEX('WFOM - Time_Base'!$A$4:$API$29, MATCH("CenHos", 'WFOM - Time_Base'!$B$4:$B$29,0), MATCH(CONCATENATE($G11,AG$2),'WFOM - Time_Base'!$A$8:$API$8,0)) *
INDEX('WFOM - Time_Base'!$A$4:$API$29, MATCH("CenHos_Per", 'WFOM - Time_Base'!$B$4:$B$29,0), MATCH(CONCATENATE($G11,AG$2),'WFOM - Time_Base'!$A$8:$API$8,0)),
IFERROR($AN11 * INDEX('Inputs from Uganda staff'!$E$61:$BM$80,MATCH('HRH Need estimation'!AG$2,'Inputs from Uganda staff'!$E$61:$E$80,0),MATCH('HRH Need estimation'!$D11,'Inputs from Uganda staff'!$E$6:$BM$6,0)),
""))</f>
        <v>0</v>
      </c>
      <c r="AH11" s="122">
        <f>IFERROR(
$AN11 * INDEX('WFOM - Time_Base'!$A$4:$API$29, MATCH("CenHos", 'WFOM - Time_Base'!$B$4:$B$29,0), MATCH(CONCATENATE($G11,AH$2),'WFOM - Time_Base'!$A$8:$API$8,0)) *
INDEX('WFOM - Time_Base'!$A$4:$API$29, MATCH("CenHos_Per", 'WFOM - Time_Base'!$B$4:$B$29,0), MATCH(CONCATENATE($G11,AH$2),'WFOM - Time_Base'!$A$8:$API$8,0)),
IFERROR($AN11 * INDEX('Inputs from Uganda staff'!$E$61:$BM$80,MATCH('HRH Need estimation'!AH$2,'Inputs from Uganda staff'!$E$61:$E$80,0),MATCH('HRH Need estimation'!$D11,'Inputs from Uganda staff'!$E$6:$BM$6,0)),
""))</f>
        <v>0</v>
      </c>
      <c r="AI11" s="122">
        <f>IFERROR(
$AN11 * INDEX('WFOM - Time_Base'!$A$4:$API$29, MATCH("CenHos", 'WFOM - Time_Base'!$B$4:$B$29,0), MATCH(CONCATENATE($G11,AI$2),'WFOM - Time_Base'!$A$8:$API$8,0)) *
INDEX('WFOM - Time_Base'!$A$4:$API$29, MATCH("CenHos_Per", 'WFOM - Time_Base'!$B$4:$B$29,0), MATCH(CONCATENATE($G11,AI$2),'WFOM - Time_Base'!$A$8:$API$8,0)),
IFERROR($AN11 * INDEX('Inputs from Uganda staff'!$E$61:$BM$80,MATCH('HRH Need estimation'!AI$2,'Inputs from Uganda staff'!$E$61:$E$80,0),MATCH('HRH Need estimation'!$D11,'Inputs from Uganda staff'!$E$6:$BM$6,0)),
""))</f>
        <v>0</v>
      </c>
      <c r="AJ11" s="122">
        <f>IFERROR(
$AN11 * INDEX('WFOM - Time_Base'!$A$4:$API$29, MATCH("CenHos", 'WFOM - Time_Base'!$B$4:$B$29,0), MATCH(CONCATENATE($G11,AJ$2),'WFOM - Time_Base'!$A$8:$API$8,0)) *
INDEX('WFOM - Time_Base'!$A$4:$API$29, MATCH("CenHos_Per", 'WFOM - Time_Base'!$B$4:$B$29,0), MATCH(CONCATENATE($G11,AJ$2),'WFOM - Time_Base'!$A$8:$API$8,0)),
IFERROR($AN11 * INDEX('Inputs from Uganda staff'!$E$61:$BM$80,MATCH('HRH Need estimation'!AJ$2,'Inputs from Uganda staff'!$E$61:$E$80,0),MATCH('HRH Need estimation'!$D11,'Inputs from Uganda staff'!$E$6:$BM$6,0)),
""))</f>
        <v>0</v>
      </c>
      <c r="AK11" s="122">
        <f>IFERROR(
$AN11 * INDEX('WFOM - Time_Base'!$A$4:$API$29, MATCH("CenHos", 'WFOM - Time_Base'!$B$4:$B$29,0), MATCH(CONCATENATE($G11,AK$2),'WFOM - Time_Base'!$A$8:$API$8,0)) *
INDEX('WFOM - Time_Base'!$A$4:$API$29, MATCH("CenHos_Per", 'WFOM - Time_Base'!$B$4:$B$29,0), MATCH(CONCATENATE($G11,AK$2),'WFOM - Time_Base'!$A$8:$API$8,0)),
IFERROR($AN11 * INDEX('Inputs from Uganda staff'!$E$61:$BM$80,MATCH('HRH Need estimation'!AK$2,'Inputs from Uganda staff'!$E$61:$E$80,0),MATCH('HRH Need estimation'!$D11,'Inputs from Uganda staff'!$E$6:$BM$6,0)),
""))</f>
        <v>0</v>
      </c>
      <c r="AL11" s="122">
        <f>IFERROR(
$AN11 * INDEX('WFOM - Time_Base'!$A$4:$API$29, MATCH("CenHos", 'WFOM - Time_Base'!$B$4:$B$29,0), MATCH(CONCATENATE($G11,AL$2),'WFOM - Time_Base'!$A$8:$API$8,0)) *
INDEX('WFOM - Time_Base'!$A$4:$API$29, MATCH("CenHos_Per", 'WFOM - Time_Base'!$B$4:$B$29,0), MATCH(CONCATENATE($G11,AL$2),'WFOM - Time_Base'!$A$8:$API$8,0)),
IFERROR($AN11 * INDEX('Inputs from Uganda staff'!$E$61:$BM$80,MATCH('HRH Need estimation'!AL$2,'Inputs from Uganda staff'!$E$61:$E$80,0),MATCH('HRH Need estimation'!$D11,'Inputs from Uganda staff'!$E$6:$BM$6,0)),
""))</f>
        <v>0</v>
      </c>
      <c r="AN11">
        <v>1</v>
      </c>
      <c r="AO11" t="e">
        <f t="shared" si="1"/>
        <v>#N/A</v>
      </c>
      <c r="AQ11" t="s">
        <v>238</v>
      </c>
    </row>
    <row r="12" spans="1:43">
      <c r="A12" s="106" t="s">
        <v>918</v>
      </c>
      <c r="B12" s="106" t="s">
        <v>25</v>
      </c>
      <c r="C12" s="107" t="s">
        <v>236</v>
      </c>
      <c r="D12" s="115" t="s">
        <v>237</v>
      </c>
      <c r="E12" s="122" t="s">
        <v>25</v>
      </c>
      <c r="F12" s="122" t="s">
        <v>49</v>
      </c>
      <c r="G12" s="122" t="str">
        <f>IF(F12&lt;&gt;"", VLOOKUP(F12,'WFOM - Cadre and Service List'!$E$4:$F$52,2,FALSE), "")</f>
        <v>EPI</v>
      </c>
      <c r="H12" s="122"/>
      <c r="I12" s="207"/>
      <c r="J12" s="207"/>
      <c r="K12" s="207"/>
      <c r="L12" s="207"/>
      <c r="M12" s="207"/>
      <c r="N12" s="207"/>
      <c r="O12" s="207"/>
      <c r="P12" s="207">
        <f t="shared" si="0"/>
        <v>0</v>
      </c>
      <c r="Q12" s="122" t="s">
        <v>1947</v>
      </c>
      <c r="R12" s="122">
        <f>IFERROR(
$AN12 * INDEX('WFOM - Time_Base'!$A$4:$API$29, MATCH("CenHos", 'WFOM - Time_Base'!$B$4:$B$29,0), MATCH(CONCATENATE($G12,R$2),'WFOM - Time_Base'!$A$8:$API$8,0)) *
INDEX('WFOM - Time_Base'!$A$4:$API$29, MATCH("CenHos_Per", 'WFOM - Time_Base'!$B$4:$B$29,0), MATCH(CONCATENATE($G12,R$2),'WFOM - Time_Base'!$A$8:$API$8,0)),
IFERROR($AN12 * INDEX('Inputs from Uganda staff'!$E$61:$BM$80,MATCH('HRH Need estimation'!R$2,'Inputs from Uganda staff'!$E$61:$E$80,0),MATCH('HRH Need estimation'!$D12,'Inputs from Uganda staff'!$E$6:$BM$6,0)),
""))</f>
        <v>0</v>
      </c>
      <c r="S12" s="122">
        <f>IFERROR(
$AN12 * INDEX('WFOM - Time_Base'!$A$4:$API$29, MATCH("CenHos", 'WFOM - Time_Base'!$B$4:$B$29,0), MATCH(CONCATENATE($G12,S$2),'WFOM - Time_Base'!$A$8:$API$8,0)) *
INDEX('WFOM - Time_Base'!$A$4:$API$29, MATCH("CenHos_Per", 'WFOM - Time_Base'!$B$4:$B$29,0), MATCH(CONCATENATE($G12,S$2),'WFOM - Time_Base'!$A$8:$API$8,0)),
IFERROR($AN12 * INDEX('Inputs from Uganda staff'!$E$61:$BM$80,MATCH('HRH Need estimation'!S$2,'Inputs from Uganda staff'!$E$61:$E$80,0),MATCH('HRH Need estimation'!$D12,'Inputs from Uganda staff'!$E$6:$BM$6,0)),
""))</f>
        <v>0</v>
      </c>
      <c r="T12" s="122">
        <f>IFERROR(
$AN12 * INDEX('WFOM - Time_Base'!$A$4:$API$29, MATCH("CenHos", 'WFOM - Time_Base'!$B$4:$B$29,0), MATCH(CONCATENATE($G12,T$2),'WFOM - Time_Base'!$A$8:$API$8,0)) *
INDEX('WFOM - Time_Base'!$A$4:$API$29, MATCH("CenHos_Per", 'WFOM - Time_Base'!$B$4:$B$29,0), MATCH(CONCATENATE($G12,T$2),'WFOM - Time_Base'!$A$8:$API$8,0)),
IFERROR($AN12 * INDEX('Inputs from Uganda staff'!$E$61:$BM$80,MATCH('HRH Need estimation'!T$2,'Inputs from Uganda staff'!$E$61:$E$80,0),MATCH('HRH Need estimation'!$D12,'Inputs from Uganda staff'!$E$6:$BM$6,0)),
""))</f>
        <v>0</v>
      </c>
      <c r="U12" s="122">
        <f>IFERROR(
$AN12 * INDEX('WFOM - Time_Base'!$A$4:$API$29, MATCH("CenHos", 'WFOM - Time_Base'!$B$4:$B$29,0), MATCH(CONCATENATE($G12,U$2),'WFOM - Time_Base'!$A$8:$API$8,0)) *
INDEX('WFOM - Time_Base'!$A$4:$API$29, MATCH("CenHos_Per", 'WFOM - Time_Base'!$B$4:$B$29,0), MATCH(CONCATENATE($G12,U$2),'WFOM - Time_Base'!$A$8:$API$8,0)),
IFERROR($AN12 * INDEX('Inputs from Uganda staff'!$E$61:$BM$80,MATCH('HRH Need estimation'!U$2,'Inputs from Uganda staff'!$E$61:$E$80,0),MATCH('HRH Need estimation'!$D12,'Inputs from Uganda staff'!$E$6:$BM$6,0)),
""))</f>
        <v>0</v>
      </c>
      <c r="V12" s="122">
        <f>IFERROR(
$AN12 * INDEX('WFOM - Time_Base'!$A$4:$API$29, MATCH("CenHos", 'WFOM - Time_Base'!$B$4:$B$29,0), MATCH(CONCATENATE($G12,V$2),'WFOM - Time_Base'!$A$8:$API$8,0)) *
INDEX('WFOM - Time_Base'!$A$4:$API$29, MATCH("CenHos_Per", 'WFOM - Time_Base'!$B$4:$B$29,0), MATCH(CONCATENATE($G12,V$2),'WFOM - Time_Base'!$A$8:$API$8,0)),
IFERROR($AN12 * INDEX('Inputs from Uganda staff'!$E$61:$BM$80,MATCH('HRH Need estimation'!V$2,'Inputs from Uganda staff'!$E$61:$E$80,0),MATCH('HRH Need estimation'!$D12,'Inputs from Uganda staff'!$E$6:$BM$6,0)),
""))</f>
        <v>1</v>
      </c>
      <c r="W12" s="122">
        <f>IFERROR(
$AN12 * INDEX('WFOM - Time_Base'!$A$4:$API$29, MATCH("CenHos", 'WFOM - Time_Base'!$B$4:$B$29,0), MATCH(CONCATENATE($G12,W$2),'WFOM - Time_Base'!$A$8:$API$8,0)) *
INDEX('WFOM - Time_Base'!$A$4:$API$29, MATCH("CenHos_Per", 'WFOM - Time_Base'!$B$4:$B$29,0), MATCH(CONCATENATE($G12,W$2),'WFOM - Time_Base'!$A$8:$API$8,0)),
IFERROR($AN12 * INDEX('Inputs from Uganda staff'!$E$61:$BM$80,MATCH('HRH Need estimation'!W$2,'Inputs from Uganda staff'!$E$61:$E$80,0),MATCH('HRH Need estimation'!$D12,'Inputs from Uganda staff'!$E$6:$BM$6,0)),
""))</f>
        <v>0</v>
      </c>
      <c r="X12" s="122">
        <f>IFERROR(
$AN12 * INDEX('WFOM - Time_Base'!$A$4:$API$29, MATCH("CenHos", 'WFOM - Time_Base'!$B$4:$B$29,0), MATCH(CONCATENATE($G12,X$2),'WFOM - Time_Base'!$A$8:$API$8,0)) *
INDEX('WFOM - Time_Base'!$A$4:$API$29, MATCH("CenHos_Per", 'WFOM - Time_Base'!$B$4:$B$29,0), MATCH(CONCATENATE($G12,X$2),'WFOM - Time_Base'!$A$8:$API$8,0)),
IFERROR($AN12 * INDEX('Inputs from Uganda staff'!$E$61:$BM$80,MATCH('HRH Need estimation'!X$2,'Inputs from Uganda staff'!$E$61:$E$80,0),MATCH('HRH Need estimation'!$D12,'Inputs from Uganda staff'!$E$6:$BM$6,0)),
""))</f>
        <v>0</v>
      </c>
      <c r="Y12" s="122">
        <f>IFERROR(
$AN12 * INDEX('WFOM - Time_Base'!$A$4:$API$29, MATCH("CenHos", 'WFOM - Time_Base'!$B$4:$B$29,0), MATCH(CONCATENATE($G12,Y$2),'WFOM - Time_Base'!$A$8:$API$8,0)) *
INDEX('WFOM - Time_Base'!$A$4:$API$29, MATCH("CenHos_Per", 'WFOM - Time_Base'!$B$4:$B$29,0), MATCH(CONCATENATE($G12,Y$2),'WFOM - Time_Base'!$A$8:$API$8,0)),
IFERROR($AN12 * INDEX('Inputs from Uganda staff'!$E$61:$BM$80,MATCH('HRH Need estimation'!Y$2,'Inputs from Uganda staff'!$E$61:$E$80,0),MATCH('HRH Need estimation'!$D12,'Inputs from Uganda staff'!$E$6:$BM$6,0)),
""))</f>
        <v>1</v>
      </c>
      <c r="Z12" s="122">
        <f>IFERROR(
$AN12 * INDEX('WFOM - Time_Base'!$A$4:$API$29, MATCH("CenHos", 'WFOM - Time_Base'!$B$4:$B$29,0), MATCH(CONCATENATE($G12,Z$2),'WFOM - Time_Base'!$A$8:$API$8,0)) *
INDEX('WFOM - Time_Base'!$A$4:$API$29, MATCH("CenHos_Per", 'WFOM - Time_Base'!$B$4:$B$29,0), MATCH(CONCATENATE($G12,Z$2),'WFOM - Time_Base'!$A$8:$API$8,0)),
IFERROR($AN12 * INDEX('Inputs from Uganda staff'!$E$61:$BM$80,MATCH('HRH Need estimation'!Z$2,'Inputs from Uganda staff'!$E$61:$E$80,0),MATCH('HRH Need estimation'!$D12,'Inputs from Uganda staff'!$E$6:$BM$6,0)),
""))</f>
        <v>0</v>
      </c>
      <c r="AA12" s="122">
        <f>IFERROR(
$AN12 * INDEX('WFOM - Time_Base'!$A$4:$API$29, MATCH("CenHos", 'WFOM - Time_Base'!$B$4:$B$29,0), MATCH(CONCATENATE($G12,AA$2),'WFOM - Time_Base'!$A$8:$API$8,0)) *
INDEX('WFOM - Time_Base'!$A$4:$API$29, MATCH("CenHos_Per", 'WFOM - Time_Base'!$B$4:$B$29,0), MATCH(CONCATENATE($G12,AA$2),'WFOM - Time_Base'!$A$8:$API$8,0)),
IFERROR($AN12 * INDEX('Inputs from Uganda staff'!$E$61:$BM$80,MATCH('HRH Need estimation'!AA$2,'Inputs from Uganda staff'!$E$61:$E$80,0),MATCH('HRH Need estimation'!$D12,'Inputs from Uganda staff'!$E$6:$BM$6,0)),
""))</f>
        <v>0</v>
      </c>
      <c r="AB12" s="122">
        <f>IFERROR(
$AN12 * INDEX('WFOM - Time_Base'!$A$4:$API$29, MATCH("CenHos", 'WFOM - Time_Base'!$B$4:$B$29,0), MATCH(CONCATENATE($G12,AB$2),'WFOM - Time_Base'!$A$8:$API$8,0)) *
INDEX('WFOM - Time_Base'!$A$4:$API$29, MATCH("CenHos_Per", 'WFOM - Time_Base'!$B$4:$B$29,0), MATCH(CONCATENATE($G12,AB$2),'WFOM - Time_Base'!$A$8:$API$8,0)),
IFERROR($AN12 * INDEX('Inputs from Uganda staff'!$E$61:$BM$80,MATCH('HRH Need estimation'!AB$2,'Inputs from Uganda staff'!$E$61:$E$80,0),MATCH('HRH Need estimation'!$D12,'Inputs from Uganda staff'!$E$6:$BM$6,0)),
""))</f>
        <v>0</v>
      </c>
      <c r="AC12" s="122" t="str">
        <f>IFERROR(
$AN12 * INDEX('WFOM - Time_Base'!$A$4:$API$29, MATCH("CenHos", 'WFOM - Time_Base'!$B$4:$B$29,0), MATCH(CONCATENATE($G12,AC$2),'WFOM - Time_Base'!$A$8:$API$8,0)) *
INDEX('WFOM - Time_Base'!$A$4:$API$29, MATCH("CenHos_Per", 'WFOM - Time_Base'!$B$4:$B$29,0), MATCH(CONCATENATE($G12,AC$2),'WFOM - Time_Base'!$A$8:$API$8,0)),
IFERROR($AN12 * INDEX('Inputs from Uganda staff'!$E$61:$BM$80,MATCH('HRH Need estimation'!AC$2,'Inputs from Uganda staff'!$E$61:$E$80,0),MATCH('HRH Need estimation'!$D12,'Inputs from Uganda staff'!$E$6:$BM$6,0)),
""))</f>
        <v/>
      </c>
      <c r="AD12" s="122">
        <f>IFERROR(
$AN12 * INDEX('WFOM - Time_Base'!$A$4:$API$29, MATCH("CenHos", 'WFOM - Time_Base'!$B$4:$B$29,0), MATCH(CONCATENATE($G12,AD$2),'WFOM - Time_Base'!$A$8:$API$8,0)) *
INDEX('WFOM - Time_Base'!$A$4:$API$29, MATCH("CenHos_Per", 'WFOM - Time_Base'!$B$4:$B$29,0), MATCH(CONCATENATE($G12,AD$2),'WFOM - Time_Base'!$A$8:$API$8,0)),
IFERROR($AN12 * INDEX('Inputs from Uganda staff'!$E$61:$BM$80,MATCH('HRH Need estimation'!AD$2,'Inputs from Uganda staff'!$E$61:$E$80,0),MATCH('HRH Need estimation'!$D12,'Inputs from Uganda staff'!$E$6:$BM$6,0)),
""))</f>
        <v>0</v>
      </c>
      <c r="AE12" s="122">
        <f>IFERROR(
$AN12 * INDEX('WFOM - Time_Base'!$A$4:$API$29, MATCH("CenHos", 'WFOM - Time_Base'!$B$4:$B$29,0), MATCH(CONCATENATE($G12,AE$2),'WFOM - Time_Base'!$A$8:$API$8,0)) *
INDEX('WFOM - Time_Base'!$A$4:$API$29, MATCH("CenHos_Per", 'WFOM - Time_Base'!$B$4:$B$29,0), MATCH(CONCATENATE($G12,AE$2),'WFOM - Time_Base'!$A$8:$API$8,0)),
IFERROR($AN12 * INDEX('Inputs from Uganda staff'!$E$61:$BM$80,MATCH('HRH Need estimation'!AE$2,'Inputs from Uganda staff'!$E$61:$E$80,0),MATCH('HRH Need estimation'!$D12,'Inputs from Uganda staff'!$E$6:$BM$6,0)),
""))</f>
        <v>0</v>
      </c>
      <c r="AF12" s="122">
        <f>IFERROR(
$AN12 * INDEX('WFOM - Time_Base'!$A$4:$API$29, MATCH("CenHos", 'WFOM - Time_Base'!$B$4:$B$29,0), MATCH(CONCATENATE($G12,AF$2),'WFOM - Time_Base'!$A$8:$API$8,0)) *
INDEX('WFOM - Time_Base'!$A$4:$API$29, MATCH("CenHos_Per", 'WFOM - Time_Base'!$B$4:$B$29,0), MATCH(CONCATENATE($G12,AF$2),'WFOM - Time_Base'!$A$8:$API$8,0)),
IFERROR($AN12 * INDEX('Inputs from Uganda staff'!$E$61:$BM$80,MATCH('HRH Need estimation'!AF$2,'Inputs from Uganda staff'!$E$61:$E$80,0),MATCH('HRH Need estimation'!$D12,'Inputs from Uganda staff'!$E$6:$BM$6,0)),
""))</f>
        <v>0</v>
      </c>
      <c r="AG12" s="122">
        <f>IFERROR(
$AN12 * INDEX('WFOM - Time_Base'!$A$4:$API$29, MATCH("CenHos", 'WFOM - Time_Base'!$B$4:$B$29,0), MATCH(CONCATENATE($G12,AG$2),'WFOM - Time_Base'!$A$8:$API$8,0)) *
INDEX('WFOM - Time_Base'!$A$4:$API$29, MATCH("CenHos_Per", 'WFOM - Time_Base'!$B$4:$B$29,0), MATCH(CONCATENATE($G12,AG$2),'WFOM - Time_Base'!$A$8:$API$8,0)),
IFERROR($AN12 * INDEX('Inputs from Uganda staff'!$E$61:$BM$80,MATCH('HRH Need estimation'!AG$2,'Inputs from Uganda staff'!$E$61:$E$80,0),MATCH('HRH Need estimation'!$D12,'Inputs from Uganda staff'!$E$6:$BM$6,0)),
""))</f>
        <v>0</v>
      </c>
      <c r="AH12" s="122">
        <f>IFERROR(
$AN12 * INDEX('WFOM - Time_Base'!$A$4:$API$29, MATCH("CenHos", 'WFOM - Time_Base'!$B$4:$B$29,0), MATCH(CONCATENATE($G12,AH$2),'WFOM - Time_Base'!$A$8:$API$8,0)) *
INDEX('WFOM - Time_Base'!$A$4:$API$29, MATCH("CenHos_Per", 'WFOM - Time_Base'!$B$4:$B$29,0), MATCH(CONCATENATE($G12,AH$2),'WFOM - Time_Base'!$A$8:$API$8,0)),
IFERROR($AN12 * INDEX('Inputs from Uganda staff'!$E$61:$BM$80,MATCH('HRH Need estimation'!AH$2,'Inputs from Uganda staff'!$E$61:$E$80,0),MATCH('HRH Need estimation'!$D12,'Inputs from Uganda staff'!$E$6:$BM$6,0)),
""))</f>
        <v>0</v>
      </c>
      <c r="AI12" s="122">
        <f>IFERROR(
$AN12 * INDEX('WFOM - Time_Base'!$A$4:$API$29, MATCH("CenHos", 'WFOM - Time_Base'!$B$4:$B$29,0), MATCH(CONCATENATE($G12,AI$2),'WFOM - Time_Base'!$A$8:$API$8,0)) *
INDEX('WFOM - Time_Base'!$A$4:$API$29, MATCH("CenHos_Per", 'WFOM - Time_Base'!$B$4:$B$29,0), MATCH(CONCATENATE($G12,AI$2),'WFOM - Time_Base'!$A$8:$API$8,0)),
IFERROR($AN12 * INDEX('Inputs from Uganda staff'!$E$61:$BM$80,MATCH('HRH Need estimation'!AI$2,'Inputs from Uganda staff'!$E$61:$E$80,0),MATCH('HRH Need estimation'!$D12,'Inputs from Uganda staff'!$E$6:$BM$6,0)),
""))</f>
        <v>0</v>
      </c>
      <c r="AJ12" s="122">
        <f>IFERROR(
$AN12 * INDEX('WFOM - Time_Base'!$A$4:$API$29, MATCH("CenHos", 'WFOM - Time_Base'!$B$4:$B$29,0), MATCH(CONCATENATE($G12,AJ$2),'WFOM - Time_Base'!$A$8:$API$8,0)) *
INDEX('WFOM - Time_Base'!$A$4:$API$29, MATCH("CenHos_Per", 'WFOM - Time_Base'!$B$4:$B$29,0), MATCH(CONCATENATE($G12,AJ$2),'WFOM - Time_Base'!$A$8:$API$8,0)),
IFERROR($AN12 * INDEX('Inputs from Uganda staff'!$E$61:$BM$80,MATCH('HRH Need estimation'!AJ$2,'Inputs from Uganda staff'!$E$61:$E$80,0),MATCH('HRH Need estimation'!$D12,'Inputs from Uganda staff'!$E$6:$BM$6,0)),
""))</f>
        <v>0</v>
      </c>
      <c r="AK12" s="122">
        <f>IFERROR(
$AN12 * INDEX('WFOM - Time_Base'!$A$4:$API$29, MATCH("CenHos", 'WFOM - Time_Base'!$B$4:$B$29,0), MATCH(CONCATENATE($G12,AK$2),'WFOM - Time_Base'!$A$8:$API$8,0)) *
INDEX('WFOM - Time_Base'!$A$4:$API$29, MATCH("CenHos_Per", 'WFOM - Time_Base'!$B$4:$B$29,0), MATCH(CONCATENATE($G12,AK$2),'WFOM - Time_Base'!$A$8:$API$8,0)),
IFERROR($AN12 * INDEX('Inputs from Uganda staff'!$E$61:$BM$80,MATCH('HRH Need estimation'!AK$2,'Inputs from Uganda staff'!$E$61:$E$80,0),MATCH('HRH Need estimation'!$D12,'Inputs from Uganda staff'!$E$6:$BM$6,0)),
""))</f>
        <v>0</v>
      </c>
      <c r="AL12" s="122">
        <f>IFERROR(
$AN12 * INDEX('WFOM - Time_Base'!$A$4:$API$29, MATCH("CenHos", 'WFOM - Time_Base'!$B$4:$B$29,0), MATCH(CONCATENATE($G12,AL$2),'WFOM - Time_Base'!$A$8:$API$8,0)) *
INDEX('WFOM - Time_Base'!$A$4:$API$29, MATCH("CenHos_Per", 'WFOM - Time_Base'!$B$4:$B$29,0), MATCH(CONCATENATE($G12,AL$2),'WFOM - Time_Base'!$A$8:$API$8,0)),
IFERROR($AN12 * INDEX('Inputs from Uganda staff'!$E$61:$BM$80,MATCH('HRH Need estimation'!AL$2,'Inputs from Uganda staff'!$E$61:$E$80,0),MATCH('HRH Need estimation'!$D12,'Inputs from Uganda staff'!$E$6:$BM$6,0)),
""))</f>
        <v>0</v>
      </c>
      <c r="AN12">
        <v>1</v>
      </c>
      <c r="AO12" t="e">
        <f t="shared" si="1"/>
        <v>#N/A</v>
      </c>
      <c r="AQ12" t="s">
        <v>240</v>
      </c>
    </row>
    <row r="13" spans="1:43">
      <c r="A13" s="106" t="s">
        <v>919</v>
      </c>
      <c r="B13" s="106" t="s">
        <v>25</v>
      </c>
      <c r="C13" s="107" t="s">
        <v>238</v>
      </c>
      <c r="D13" s="115" t="s">
        <v>239</v>
      </c>
      <c r="E13" s="122" t="s">
        <v>25</v>
      </c>
      <c r="F13" s="122" t="s">
        <v>52</v>
      </c>
      <c r="G13" s="122" t="str">
        <f>IF(F13&lt;&gt;"", VLOOKUP(F13,'WFOM - Cadre and Service List'!$E$4:$F$52,2,FALSE), "")</f>
        <v>STI</v>
      </c>
      <c r="H13" s="122"/>
      <c r="I13" s="207"/>
      <c r="J13" s="207"/>
      <c r="K13" s="207"/>
      <c r="L13" s="207"/>
      <c r="M13" s="207"/>
      <c r="N13" s="207"/>
      <c r="O13" s="207"/>
      <c r="P13" s="207">
        <f t="shared" si="0"/>
        <v>0</v>
      </c>
      <c r="Q13" s="122" t="s">
        <v>1947</v>
      </c>
      <c r="R13" s="122">
        <f>IFERROR(
$AN13 * INDEX('WFOM - Time_Base'!$A$4:$API$29, MATCH("CenHos", 'WFOM - Time_Base'!$B$4:$B$29,0), MATCH(CONCATENATE($G13,R$2),'WFOM - Time_Base'!$A$8:$API$8,0)) *
INDEX('WFOM - Time_Base'!$A$4:$API$29, MATCH("CenHos_Per", 'WFOM - Time_Base'!$B$4:$B$29,0), MATCH(CONCATENATE($G13,R$2),'WFOM - Time_Base'!$A$8:$API$8,0)),
IFERROR($AN13 * INDEX('Inputs from Uganda staff'!$E$61:$BM$80,MATCH('HRH Need estimation'!R$2,'Inputs from Uganda staff'!$E$61:$E$80,0),MATCH('HRH Need estimation'!$D13,'Inputs from Uganda staff'!$E$6:$BM$6,0)),
""))</f>
        <v>0</v>
      </c>
      <c r="S13" s="122">
        <f>IFERROR(
$AN13 * INDEX('WFOM - Time_Base'!$A$4:$API$29, MATCH("CenHos", 'WFOM - Time_Base'!$B$4:$B$29,0), MATCH(CONCATENATE($G13,S$2),'WFOM - Time_Base'!$A$8:$API$8,0)) *
INDEX('WFOM - Time_Base'!$A$4:$API$29, MATCH("CenHos_Per", 'WFOM - Time_Base'!$B$4:$B$29,0), MATCH(CONCATENATE($G13,S$2),'WFOM - Time_Base'!$A$8:$API$8,0)),
IFERROR($AN13 * INDEX('Inputs from Uganda staff'!$E$61:$BM$80,MATCH('HRH Need estimation'!S$2,'Inputs from Uganda staff'!$E$61:$E$80,0),MATCH('HRH Need estimation'!$D13,'Inputs from Uganda staff'!$E$6:$BM$6,0)),
""))</f>
        <v>5</v>
      </c>
      <c r="T13" s="122">
        <f>IFERROR(
$AN13 * INDEX('WFOM - Time_Base'!$A$4:$API$29, MATCH("CenHos", 'WFOM - Time_Base'!$B$4:$B$29,0), MATCH(CONCATENATE($G13,T$2),'WFOM - Time_Base'!$A$8:$API$8,0)) *
INDEX('WFOM - Time_Base'!$A$4:$API$29, MATCH("CenHos_Per", 'WFOM - Time_Base'!$B$4:$B$29,0), MATCH(CONCATENATE($G13,T$2),'WFOM - Time_Base'!$A$8:$API$8,0)),
IFERROR($AN13 * INDEX('Inputs from Uganda staff'!$E$61:$BM$80,MATCH('HRH Need estimation'!T$2,'Inputs from Uganda staff'!$E$61:$E$80,0),MATCH('HRH Need estimation'!$D13,'Inputs from Uganda staff'!$E$6:$BM$6,0)),
""))</f>
        <v>0</v>
      </c>
      <c r="U13" s="122">
        <f>IFERROR(
$AN13 * INDEX('WFOM - Time_Base'!$A$4:$API$29, MATCH("CenHos", 'WFOM - Time_Base'!$B$4:$B$29,0), MATCH(CONCATENATE($G13,U$2),'WFOM - Time_Base'!$A$8:$API$8,0)) *
INDEX('WFOM - Time_Base'!$A$4:$API$29, MATCH("CenHos_Per", 'WFOM - Time_Base'!$B$4:$B$29,0), MATCH(CONCATENATE($G13,U$2),'WFOM - Time_Base'!$A$8:$API$8,0)),
IFERROR($AN13 * INDEX('Inputs from Uganda staff'!$E$61:$BM$80,MATCH('HRH Need estimation'!U$2,'Inputs from Uganda staff'!$E$61:$E$80,0),MATCH('HRH Need estimation'!$D13,'Inputs from Uganda staff'!$E$6:$BM$6,0)),
""))</f>
        <v>5</v>
      </c>
      <c r="V13" s="122">
        <f>IFERROR(
$AN13 * INDEX('WFOM - Time_Base'!$A$4:$API$29, MATCH("CenHos", 'WFOM - Time_Base'!$B$4:$B$29,0), MATCH(CONCATENATE($G13,V$2),'WFOM - Time_Base'!$A$8:$API$8,0)) *
INDEX('WFOM - Time_Base'!$A$4:$API$29, MATCH("CenHos_Per", 'WFOM - Time_Base'!$B$4:$B$29,0), MATCH(CONCATENATE($G13,V$2),'WFOM - Time_Base'!$A$8:$API$8,0)),
IFERROR($AN13 * INDEX('Inputs from Uganda staff'!$E$61:$BM$80,MATCH('HRH Need estimation'!V$2,'Inputs from Uganda staff'!$E$61:$E$80,0),MATCH('HRH Need estimation'!$D13,'Inputs from Uganda staff'!$E$6:$BM$6,0)),
""))</f>
        <v>5</v>
      </c>
      <c r="W13" s="122">
        <f>IFERROR(
$AN13 * INDEX('WFOM - Time_Base'!$A$4:$API$29, MATCH("CenHos", 'WFOM - Time_Base'!$B$4:$B$29,0), MATCH(CONCATENATE($G13,W$2),'WFOM - Time_Base'!$A$8:$API$8,0)) *
INDEX('WFOM - Time_Base'!$A$4:$API$29, MATCH("CenHos_Per", 'WFOM - Time_Base'!$B$4:$B$29,0), MATCH(CONCATENATE($G13,W$2),'WFOM - Time_Base'!$A$8:$API$8,0)),
IFERROR($AN13 * INDEX('Inputs from Uganda staff'!$E$61:$BM$80,MATCH('HRH Need estimation'!W$2,'Inputs from Uganda staff'!$E$61:$E$80,0),MATCH('HRH Need estimation'!$D13,'Inputs from Uganda staff'!$E$6:$BM$6,0)),
""))</f>
        <v>0.2</v>
      </c>
      <c r="X13" s="122">
        <f>IFERROR(
$AN13 * INDEX('WFOM - Time_Base'!$A$4:$API$29, MATCH("CenHos", 'WFOM - Time_Base'!$B$4:$B$29,0), MATCH(CONCATENATE($G13,X$2),'WFOM - Time_Base'!$A$8:$API$8,0)) *
INDEX('WFOM - Time_Base'!$A$4:$API$29, MATCH("CenHos_Per", 'WFOM - Time_Base'!$B$4:$B$29,0), MATCH(CONCATENATE($G13,X$2),'WFOM - Time_Base'!$A$8:$API$8,0)),
IFERROR($AN13 * INDEX('Inputs from Uganda staff'!$E$61:$BM$80,MATCH('HRH Need estimation'!X$2,'Inputs from Uganda staff'!$E$61:$E$80,0),MATCH('HRH Need estimation'!$D13,'Inputs from Uganda staff'!$E$6:$BM$6,0)),
""))</f>
        <v>1.5</v>
      </c>
      <c r="Y13" s="122">
        <f>IFERROR(
$AN13 * INDEX('WFOM - Time_Base'!$A$4:$API$29, MATCH("CenHos", 'WFOM - Time_Base'!$B$4:$B$29,0), MATCH(CONCATENATE($G13,Y$2),'WFOM - Time_Base'!$A$8:$API$8,0)) *
INDEX('WFOM - Time_Base'!$A$4:$API$29, MATCH("CenHos_Per", 'WFOM - Time_Base'!$B$4:$B$29,0), MATCH(CONCATENATE($G13,Y$2),'WFOM - Time_Base'!$A$8:$API$8,0)),
IFERROR($AN13 * INDEX('Inputs from Uganda staff'!$E$61:$BM$80,MATCH('HRH Need estimation'!Y$2,'Inputs from Uganda staff'!$E$61:$E$80,0),MATCH('HRH Need estimation'!$D13,'Inputs from Uganda staff'!$E$6:$BM$6,0)),
""))</f>
        <v>1.5</v>
      </c>
      <c r="Z13" s="122">
        <f>IFERROR(
$AN13 * INDEX('WFOM - Time_Base'!$A$4:$API$29, MATCH("CenHos", 'WFOM - Time_Base'!$B$4:$B$29,0), MATCH(CONCATENATE($G13,Z$2),'WFOM - Time_Base'!$A$8:$API$8,0)) *
INDEX('WFOM - Time_Base'!$A$4:$API$29, MATCH("CenHos_Per", 'WFOM - Time_Base'!$B$4:$B$29,0), MATCH(CONCATENATE($G13,Z$2),'WFOM - Time_Base'!$A$8:$API$8,0)),
IFERROR($AN13 * INDEX('Inputs from Uganda staff'!$E$61:$BM$80,MATCH('HRH Need estimation'!Z$2,'Inputs from Uganda staff'!$E$61:$E$80,0),MATCH('HRH Need estimation'!$D13,'Inputs from Uganda staff'!$E$6:$BM$6,0)),
""))</f>
        <v>0</v>
      </c>
      <c r="AA13" s="122">
        <f>IFERROR(
$AN13 * INDEX('WFOM - Time_Base'!$A$4:$API$29, MATCH("CenHos", 'WFOM - Time_Base'!$B$4:$B$29,0), MATCH(CONCATENATE($G13,AA$2),'WFOM - Time_Base'!$A$8:$API$8,0)) *
INDEX('WFOM - Time_Base'!$A$4:$API$29, MATCH("CenHos_Per", 'WFOM - Time_Base'!$B$4:$B$29,0), MATCH(CONCATENATE($G13,AA$2),'WFOM - Time_Base'!$A$8:$API$8,0)),
IFERROR($AN13 * INDEX('Inputs from Uganda staff'!$E$61:$BM$80,MATCH('HRH Need estimation'!AA$2,'Inputs from Uganda staff'!$E$61:$E$80,0),MATCH('HRH Need estimation'!$D13,'Inputs from Uganda staff'!$E$6:$BM$6,0)),
""))</f>
        <v>0</v>
      </c>
      <c r="AB13" s="122">
        <f>IFERROR(
$AN13 * INDEX('WFOM - Time_Base'!$A$4:$API$29, MATCH("CenHos", 'WFOM - Time_Base'!$B$4:$B$29,0), MATCH(CONCATENATE($G13,AB$2),'WFOM - Time_Base'!$A$8:$API$8,0)) *
INDEX('WFOM - Time_Base'!$A$4:$API$29, MATCH("CenHos_Per", 'WFOM - Time_Base'!$B$4:$B$29,0), MATCH(CONCATENATE($G13,AB$2),'WFOM - Time_Base'!$A$8:$API$8,0)),
IFERROR($AN13 * INDEX('Inputs from Uganda staff'!$E$61:$BM$80,MATCH('HRH Need estimation'!AB$2,'Inputs from Uganda staff'!$E$61:$E$80,0),MATCH('HRH Need estimation'!$D13,'Inputs from Uganda staff'!$E$6:$BM$6,0)),
""))</f>
        <v>0</v>
      </c>
      <c r="AC13" s="122" t="str">
        <f>IFERROR(
$AN13 * INDEX('WFOM - Time_Base'!$A$4:$API$29, MATCH("CenHos", 'WFOM - Time_Base'!$B$4:$B$29,0), MATCH(CONCATENATE($G13,AC$2),'WFOM - Time_Base'!$A$8:$API$8,0)) *
INDEX('WFOM - Time_Base'!$A$4:$API$29, MATCH("CenHos_Per", 'WFOM - Time_Base'!$B$4:$B$29,0), MATCH(CONCATENATE($G13,AC$2),'WFOM - Time_Base'!$A$8:$API$8,0)),
IFERROR($AN13 * INDEX('Inputs from Uganda staff'!$E$61:$BM$80,MATCH('HRH Need estimation'!AC$2,'Inputs from Uganda staff'!$E$61:$E$80,0),MATCH('HRH Need estimation'!$D13,'Inputs from Uganda staff'!$E$6:$BM$6,0)),
""))</f>
        <v/>
      </c>
      <c r="AD13" s="122">
        <f>IFERROR(
$AN13 * INDEX('WFOM - Time_Base'!$A$4:$API$29, MATCH("CenHos", 'WFOM - Time_Base'!$B$4:$B$29,0), MATCH(CONCATENATE($G13,AD$2),'WFOM - Time_Base'!$A$8:$API$8,0)) *
INDEX('WFOM - Time_Base'!$A$4:$API$29, MATCH("CenHos_Per", 'WFOM - Time_Base'!$B$4:$B$29,0), MATCH(CONCATENATE($G13,AD$2),'WFOM - Time_Base'!$A$8:$API$8,0)),
IFERROR($AN13 * INDEX('Inputs from Uganda staff'!$E$61:$BM$80,MATCH('HRH Need estimation'!AD$2,'Inputs from Uganda staff'!$E$61:$E$80,0),MATCH('HRH Need estimation'!$D13,'Inputs from Uganda staff'!$E$6:$BM$6,0)),
""))</f>
        <v>0</v>
      </c>
      <c r="AE13" s="122">
        <f>IFERROR(
$AN13 * INDEX('WFOM - Time_Base'!$A$4:$API$29, MATCH("CenHos", 'WFOM - Time_Base'!$B$4:$B$29,0), MATCH(CONCATENATE($G13,AE$2),'WFOM - Time_Base'!$A$8:$API$8,0)) *
INDEX('WFOM - Time_Base'!$A$4:$API$29, MATCH("CenHos_Per", 'WFOM - Time_Base'!$B$4:$B$29,0), MATCH(CONCATENATE($G13,AE$2),'WFOM - Time_Base'!$A$8:$API$8,0)),
IFERROR($AN13 * INDEX('Inputs from Uganda staff'!$E$61:$BM$80,MATCH('HRH Need estimation'!AE$2,'Inputs from Uganda staff'!$E$61:$E$80,0),MATCH('HRH Need estimation'!$D13,'Inputs from Uganda staff'!$E$6:$BM$6,0)),
""))</f>
        <v>0</v>
      </c>
      <c r="AF13" s="122">
        <f>IFERROR(
$AN13 * INDEX('WFOM - Time_Base'!$A$4:$API$29, MATCH("CenHos", 'WFOM - Time_Base'!$B$4:$B$29,0), MATCH(CONCATENATE($G13,AF$2),'WFOM - Time_Base'!$A$8:$API$8,0)) *
INDEX('WFOM - Time_Base'!$A$4:$API$29, MATCH("CenHos_Per", 'WFOM - Time_Base'!$B$4:$B$29,0), MATCH(CONCATENATE($G13,AF$2),'WFOM - Time_Base'!$A$8:$API$8,0)),
IFERROR($AN13 * INDEX('Inputs from Uganda staff'!$E$61:$BM$80,MATCH('HRH Need estimation'!AF$2,'Inputs from Uganda staff'!$E$61:$E$80,0),MATCH('HRH Need estimation'!$D13,'Inputs from Uganda staff'!$E$6:$BM$6,0)),
""))</f>
        <v>0</v>
      </c>
      <c r="AG13" s="122">
        <f>IFERROR(
$AN13 * INDEX('WFOM - Time_Base'!$A$4:$API$29, MATCH("CenHos", 'WFOM - Time_Base'!$B$4:$B$29,0), MATCH(CONCATENATE($G13,AG$2),'WFOM - Time_Base'!$A$8:$API$8,0)) *
INDEX('WFOM - Time_Base'!$A$4:$API$29, MATCH("CenHos_Per", 'WFOM - Time_Base'!$B$4:$B$29,0), MATCH(CONCATENATE($G13,AG$2),'WFOM - Time_Base'!$A$8:$API$8,0)),
IFERROR($AN13 * INDEX('Inputs from Uganda staff'!$E$61:$BM$80,MATCH('HRH Need estimation'!AG$2,'Inputs from Uganda staff'!$E$61:$E$80,0),MATCH('HRH Need estimation'!$D13,'Inputs from Uganda staff'!$E$6:$BM$6,0)),
""))</f>
        <v>0</v>
      </c>
      <c r="AH13" s="122">
        <f>IFERROR(
$AN13 * INDEX('WFOM - Time_Base'!$A$4:$API$29, MATCH("CenHos", 'WFOM - Time_Base'!$B$4:$B$29,0), MATCH(CONCATENATE($G13,AH$2),'WFOM - Time_Base'!$A$8:$API$8,0)) *
INDEX('WFOM - Time_Base'!$A$4:$API$29, MATCH("CenHos_Per", 'WFOM - Time_Base'!$B$4:$B$29,0), MATCH(CONCATENATE($G13,AH$2),'WFOM - Time_Base'!$A$8:$API$8,0)),
IFERROR($AN13 * INDEX('Inputs from Uganda staff'!$E$61:$BM$80,MATCH('HRH Need estimation'!AH$2,'Inputs from Uganda staff'!$E$61:$E$80,0),MATCH('HRH Need estimation'!$D13,'Inputs from Uganda staff'!$E$6:$BM$6,0)),
""))</f>
        <v>0</v>
      </c>
      <c r="AI13" s="122">
        <f>IFERROR(
$AN13 * INDEX('WFOM - Time_Base'!$A$4:$API$29, MATCH("CenHos", 'WFOM - Time_Base'!$B$4:$B$29,0), MATCH(CONCATENATE($G13,AI$2),'WFOM - Time_Base'!$A$8:$API$8,0)) *
INDEX('WFOM - Time_Base'!$A$4:$API$29, MATCH("CenHos_Per", 'WFOM - Time_Base'!$B$4:$B$29,0), MATCH(CONCATENATE($G13,AI$2),'WFOM - Time_Base'!$A$8:$API$8,0)),
IFERROR($AN13 * INDEX('Inputs from Uganda staff'!$E$61:$BM$80,MATCH('HRH Need estimation'!AI$2,'Inputs from Uganda staff'!$E$61:$E$80,0),MATCH('HRH Need estimation'!$D13,'Inputs from Uganda staff'!$E$6:$BM$6,0)),
""))</f>
        <v>0</v>
      </c>
      <c r="AJ13" s="122">
        <f>IFERROR(
$AN13 * INDEX('WFOM - Time_Base'!$A$4:$API$29, MATCH("CenHos", 'WFOM - Time_Base'!$B$4:$B$29,0), MATCH(CONCATENATE($G13,AJ$2),'WFOM - Time_Base'!$A$8:$API$8,0)) *
INDEX('WFOM - Time_Base'!$A$4:$API$29, MATCH("CenHos_Per", 'WFOM - Time_Base'!$B$4:$B$29,0), MATCH(CONCATENATE($G13,AJ$2),'WFOM - Time_Base'!$A$8:$API$8,0)),
IFERROR($AN13 * INDEX('Inputs from Uganda staff'!$E$61:$BM$80,MATCH('HRH Need estimation'!AJ$2,'Inputs from Uganda staff'!$E$61:$E$80,0),MATCH('HRH Need estimation'!$D13,'Inputs from Uganda staff'!$E$6:$BM$6,0)),
""))</f>
        <v>0</v>
      </c>
      <c r="AK13" s="122">
        <f>IFERROR(
$AN13 * INDEX('WFOM - Time_Base'!$A$4:$API$29, MATCH("CenHos", 'WFOM - Time_Base'!$B$4:$B$29,0), MATCH(CONCATENATE($G13,AK$2),'WFOM - Time_Base'!$A$8:$API$8,0)) *
INDEX('WFOM - Time_Base'!$A$4:$API$29, MATCH("CenHos_Per", 'WFOM - Time_Base'!$B$4:$B$29,0), MATCH(CONCATENATE($G13,AK$2),'WFOM - Time_Base'!$A$8:$API$8,0)),
IFERROR($AN13 * INDEX('Inputs from Uganda staff'!$E$61:$BM$80,MATCH('HRH Need estimation'!AK$2,'Inputs from Uganda staff'!$E$61:$E$80,0),MATCH('HRH Need estimation'!$D13,'Inputs from Uganda staff'!$E$6:$BM$6,0)),
""))</f>
        <v>0</v>
      </c>
      <c r="AL13" s="122">
        <f>IFERROR(
$AN13 * INDEX('WFOM - Time_Base'!$A$4:$API$29, MATCH("CenHos", 'WFOM - Time_Base'!$B$4:$B$29,0), MATCH(CONCATENATE($G13,AL$2),'WFOM - Time_Base'!$A$8:$API$8,0)) *
INDEX('WFOM - Time_Base'!$A$4:$API$29, MATCH("CenHos_Per", 'WFOM - Time_Base'!$B$4:$B$29,0), MATCH(CONCATENATE($G13,AL$2),'WFOM - Time_Base'!$A$8:$API$8,0)),
IFERROR($AN13 * INDEX('Inputs from Uganda staff'!$E$61:$BM$80,MATCH('HRH Need estimation'!AL$2,'Inputs from Uganda staff'!$E$61:$E$80,0),MATCH('HRH Need estimation'!$D13,'Inputs from Uganda staff'!$E$6:$BM$6,0)),
""))</f>
        <v>0</v>
      </c>
      <c r="AN13">
        <v>1</v>
      </c>
      <c r="AO13" t="str">
        <f t="shared" si="1"/>
        <v>010</v>
      </c>
      <c r="AQ13" t="s">
        <v>244</v>
      </c>
    </row>
    <row r="14" spans="1:43">
      <c r="A14" s="106" t="s">
        <v>915</v>
      </c>
      <c r="B14" s="106" t="s">
        <v>25</v>
      </c>
      <c r="C14" s="107" t="s">
        <v>240</v>
      </c>
      <c r="D14" s="115" t="s">
        <v>241</v>
      </c>
      <c r="E14" s="122" t="s">
        <v>25</v>
      </c>
      <c r="F14" s="122" t="s">
        <v>46</v>
      </c>
      <c r="G14" s="122" t="str">
        <f>IF(F14&lt;&gt;"", VLOOKUP(F14,'WFOM - Cadre and Service List'!$E$4:$F$52,2,FALSE), "")</f>
        <v>ANCSubsequent</v>
      </c>
      <c r="H14" s="122"/>
      <c r="I14" s="207"/>
      <c r="J14" s="207"/>
      <c r="K14" s="207"/>
      <c r="L14" s="207"/>
      <c r="M14" s="207"/>
      <c r="N14" s="207"/>
      <c r="O14" s="207"/>
      <c r="P14" s="207">
        <f t="shared" si="0"/>
        <v>0</v>
      </c>
      <c r="Q14" s="122" t="s">
        <v>1947</v>
      </c>
      <c r="R14" s="122">
        <f>IFERROR(
$AN14 * INDEX('WFOM - Time_Base'!$A$4:$API$29, MATCH("CenHos", 'WFOM - Time_Base'!$B$4:$B$29,0), MATCH(CONCATENATE($G14,R$2),'WFOM - Time_Base'!$A$8:$API$8,0)) *
INDEX('WFOM - Time_Base'!$A$4:$API$29, MATCH("CenHos_Per", 'WFOM - Time_Base'!$B$4:$B$29,0), MATCH(CONCATENATE($G14,R$2),'WFOM - Time_Base'!$A$8:$API$8,0)),
IFERROR($AN14 * INDEX('Inputs from Uganda staff'!$E$61:$BM$80,MATCH('HRH Need estimation'!R$2,'Inputs from Uganda staff'!$E$61:$E$80,0),MATCH('HRH Need estimation'!$D14,'Inputs from Uganda staff'!$E$6:$BM$6,0)),
""))</f>
        <v>0.5</v>
      </c>
      <c r="S14" s="122">
        <f>IFERROR(
$AN14 * INDEX('WFOM - Time_Base'!$A$4:$API$29, MATCH("CenHos", 'WFOM - Time_Base'!$B$4:$B$29,0), MATCH(CONCATENATE($G14,S$2),'WFOM - Time_Base'!$A$8:$API$8,0)) *
INDEX('WFOM - Time_Base'!$A$4:$API$29, MATCH("CenHos_Per", 'WFOM - Time_Base'!$B$4:$B$29,0), MATCH(CONCATENATE($G14,S$2),'WFOM - Time_Base'!$A$8:$API$8,0)),
IFERROR($AN14 * INDEX('Inputs from Uganda staff'!$E$61:$BM$80,MATCH('HRH Need estimation'!S$2,'Inputs from Uganda staff'!$E$61:$E$80,0),MATCH('HRH Need estimation'!$D14,'Inputs from Uganda staff'!$E$6:$BM$6,0)),
""))</f>
        <v>0.5</v>
      </c>
      <c r="T14" s="122">
        <f>IFERROR(
$AN14 * INDEX('WFOM - Time_Base'!$A$4:$API$29, MATCH("CenHos", 'WFOM - Time_Base'!$B$4:$B$29,0), MATCH(CONCATENATE($G14,T$2),'WFOM - Time_Base'!$A$8:$API$8,0)) *
INDEX('WFOM - Time_Base'!$A$4:$API$29, MATCH("CenHos_Per", 'WFOM - Time_Base'!$B$4:$B$29,0), MATCH(CONCATENATE($G14,T$2),'WFOM - Time_Base'!$A$8:$API$8,0)),
IFERROR($AN14 * INDEX('Inputs from Uganda staff'!$E$61:$BM$80,MATCH('HRH Need estimation'!T$2,'Inputs from Uganda staff'!$E$61:$E$80,0),MATCH('HRH Need estimation'!$D14,'Inputs from Uganda staff'!$E$6:$BM$6,0)),
""))</f>
        <v>0</v>
      </c>
      <c r="U14" s="122">
        <f>IFERROR(
$AN14 * INDEX('WFOM - Time_Base'!$A$4:$API$29, MATCH("CenHos", 'WFOM - Time_Base'!$B$4:$B$29,0), MATCH(CONCATENATE($G14,U$2),'WFOM - Time_Base'!$A$8:$API$8,0)) *
INDEX('WFOM - Time_Base'!$A$4:$API$29, MATCH("CenHos_Per", 'WFOM - Time_Base'!$B$4:$B$29,0), MATCH(CONCATENATE($G14,U$2),'WFOM - Time_Base'!$A$8:$API$8,0)),
IFERROR($AN14 * INDEX('Inputs from Uganda staff'!$E$61:$BM$80,MATCH('HRH Need estimation'!U$2,'Inputs from Uganda staff'!$E$61:$E$80,0),MATCH('HRH Need estimation'!$D14,'Inputs from Uganda staff'!$E$6:$BM$6,0)),
""))</f>
        <v>0</v>
      </c>
      <c r="V14" s="122">
        <f>IFERROR(
$AN14 * INDEX('WFOM - Time_Base'!$A$4:$API$29, MATCH("CenHos", 'WFOM - Time_Base'!$B$4:$B$29,0), MATCH(CONCATENATE($G14,V$2),'WFOM - Time_Base'!$A$8:$API$8,0)) *
INDEX('WFOM - Time_Base'!$A$4:$API$29, MATCH("CenHos_Per", 'WFOM - Time_Base'!$B$4:$B$29,0), MATCH(CONCATENATE($G14,V$2),'WFOM - Time_Base'!$A$8:$API$8,0)),
IFERROR($AN14 * INDEX('Inputs from Uganda staff'!$E$61:$BM$80,MATCH('HRH Need estimation'!V$2,'Inputs from Uganda staff'!$E$61:$E$80,0),MATCH('HRH Need estimation'!$D14,'Inputs from Uganda staff'!$E$6:$BM$6,0)),
""))</f>
        <v>15</v>
      </c>
      <c r="W14" s="122">
        <f>IFERROR(
$AN14 * INDEX('WFOM - Time_Base'!$A$4:$API$29, MATCH("CenHos", 'WFOM - Time_Base'!$B$4:$B$29,0), MATCH(CONCATENATE($G14,W$2),'WFOM - Time_Base'!$A$8:$API$8,0)) *
INDEX('WFOM - Time_Base'!$A$4:$API$29, MATCH("CenHos_Per", 'WFOM - Time_Base'!$B$4:$B$29,0), MATCH(CONCATENATE($G14,W$2),'WFOM - Time_Base'!$A$8:$API$8,0)),
IFERROR($AN14 * INDEX('Inputs from Uganda staff'!$E$61:$BM$80,MATCH('HRH Need estimation'!W$2,'Inputs from Uganda staff'!$E$61:$E$80,0),MATCH('HRH Need estimation'!$D14,'Inputs from Uganda staff'!$E$6:$BM$6,0)),
""))</f>
        <v>0</v>
      </c>
      <c r="X14" s="122">
        <f>IFERROR(
$AN14 * INDEX('WFOM - Time_Base'!$A$4:$API$29, MATCH("CenHos", 'WFOM - Time_Base'!$B$4:$B$29,0), MATCH(CONCATENATE($G14,X$2),'WFOM - Time_Base'!$A$8:$API$8,0)) *
INDEX('WFOM - Time_Base'!$A$4:$API$29, MATCH("CenHos_Per", 'WFOM - Time_Base'!$B$4:$B$29,0), MATCH(CONCATENATE($G14,X$2),'WFOM - Time_Base'!$A$8:$API$8,0)),
IFERROR($AN14 * INDEX('Inputs from Uganda staff'!$E$61:$BM$80,MATCH('HRH Need estimation'!X$2,'Inputs from Uganda staff'!$E$61:$E$80,0),MATCH('HRH Need estimation'!$D14,'Inputs from Uganda staff'!$E$6:$BM$6,0)),
""))</f>
        <v>0</v>
      </c>
      <c r="Y14" s="122">
        <f>IFERROR(
$AN14 * INDEX('WFOM - Time_Base'!$A$4:$API$29, MATCH("CenHos", 'WFOM - Time_Base'!$B$4:$B$29,0), MATCH(CONCATENATE($G14,Y$2),'WFOM - Time_Base'!$A$8:$API$8,0)) *
INDEX('WFOM - Time_Base'!$A$4:$API$29, MATCH("CenHos_Per", 'WFOM - Time_Base'!$B$4:$B$29,0), MATCH(CONCATENATE($G14,Y$2),'WFOM - Time_Base'!$A$8:$API$8,0)),
IFERROR($AN14 * INDEX('Inputs from Uganda staff'!$E$61:$BM$80,MATCH('HRH Need estimation'!Y$2,'Inputs from Uganda staff'!$E$61:$E$80,0),MATCH('HRH Need estimation'!$D14,'Inputs from Uganda staff'!$E$6:$BM$6,0)),
""))</f>
        <v>0</v>
      </c>
      <c r="Z14" s="122">
        <f>IFERROR(
$AN14 * INDEX('WFOM - Time_Base'!$A$4:$API$29, MATCH("CenHos", 'WFOM - Time_Base'!$B$4:$B$29,0), MATCH(CONCATENATE($G14,Z$2),'WFOM - Time_Base'!$A$8:$API$8,0)) *
INDEX('WFOM - Time_Base'!$A$4:$API$29, MATCH("CenHos_Per", 'WFOM - Time_Base'!$B$4:$B$29,0), MATCH(CONCATENATE($G14,Z$2),'WFOM - Time_Base'!$A$8:$API$8,0)),
IFERROR($AN14 * INDEX('Inputs from Uganda staff'!$E$61:$BM$80,MATCH('HRH Need estimation'!Z$2,'Inputs from Uganda staff'!$E$61:$E$80,0),MATCH('HRH Need estimation'!$D14,'Inputs from Uganda staff'!$E$6:$BM$6,0)),
""))</f>
        <v>0</v>
      </c>
      <c r="AA14" s="122">
        <f>IFERROR(
$AN14 * INDEX('WFOM - Time_Base'!$A$4:$API$29, MATCH("CenHos", 'WFOM - Time_Base'!$B$4:$B$29,0), MATCH(CONCATENATE($G14,AA$2),'WFOM - Time_Base'!$A$8:$API$8,0)) *
INDEX('WFOM - Time_Base'!$A$4:$API$29, MATCH("CenHos_Per", 'WFOM - Time_Base'!$B$4:$B$29,0), MATCH(CONCATENATE($G14,AA$2),'WFOM - Time_Base'!$A$8:$API$8,0)),
IFERROR($AN14 * INDEX('Inputs from Uganda staff'!$E$61:$BM$80,MATCH('HRH Need estimation'!AA$2,'Inputs from Uganda staff'!$E$61:$E$80,0),MATCH('HRH Need estimation'!$D14,'Inputs from Uganda staff'!$E$6:$BM$6,0)),
""))</f>
        <v>0</v>
      </c>
      <c r="AB14" s="122">
        <f>IFERROR(
$AN14 * INDEX('WFOM - Time_Base'!$A$4:$API$29, MATCH("CenHos", 'WFOM - Time_Base'!$B$4:$B$29,0), MATCH(CONCATENATE($G14,AB$2),'WFOM - Time_Base'!$A$8:$API$8,0)) *
INDEX('WFOM - Time_Base'!$A$4:$API$29, MATCH("CenHos_Per", 'WFOM - Time_Base'!$B$4:$B$29,0), MATCH(CONCATENATE($G14,AB$2),'WFOM - Time_Base'!$A$8:$API$8,0)),
IFERROR($AN14 * INDEX('Inputs from Uganda staff'!$E$61:$BM$80,MATCH('HRH Need estimation'!AB$2,'Inputs from Uganda staff'!$E$61:$E$80,0),MATCH('HRH Need estimation'!$D14,'Inputs from Uganda staff'!$E$6:$BM$6,0)),
""))</f>
        <v>0</v>
      </c>
      <c r="AC14" s="122" t="str">
        <f>IFERROR(
$AN14 * INDEX('WFOM - Time_Base'!$A$4:$API$29, MATCH("CenHos", 'WFOM - Time_Base'!$B$4:$B$29,0), MATCH(CONCATENATE($G14,AC$2),'WFOM - Time_Base'!$A$8:$API$8,0)) *
INDEX('WFOM - Time_Base'!$A$4:$API$29, MATCH("CenHos_Per", 'WFOM - Time_Base'!$B$4:$B$29,0), MATCH(CONCATENATE($G14,AC$2),'WFOM - Time_Base'!$A$8:$API$8,0)),
IFERROR($AN14 * INDEX('Inputs from Uganda staff'!$E$61:$BM$80,MATCH('HRH Need estimation'!AC$2,'Inputs from Uganda staff'!$E$61:$E$80,0),MATCH('HRH Need estimation'!$D14,'Inputs from Uganda staff'!$E$6:$BM$6,0)),
""))</f>
        <v/>
      </c>
      <c r="AD14" s="122">
        <f>IFERROR(
$AN14 * INDEX('WFOM - Time_Base'!$A$4:$API$29, MATCH("CenHos", 'WFOM - Time_Base'!$B$4:$B$29,0), MATCH(CONCATENATE($G14,AD$2),'WFOM - Time_Base'!$A$8:$API$8,0)) *
INDEX('WFOM - Time_Base'!$A$4:$API$29, MATCH("CenHos_Per", 'WFOM - Time_Base'!$B$4:$B$29,0), MATCH(CONCATENATE($G14,AD$2),'WFOM - Time_Base'!$A$8:$API$8,0)),
IFERROR($AN14 * INDEX('Inputs from Uganda staff'!$E$61:$BM$80,MATCH('HRH Need estimation'!AD$2,'Inputs from Uganda staff'!$E$61:$E$80,0),MATCH('HRH Need estimation'!$D14,'Inputs from Uganda staff'!$E$6:$BM$6,0)),
""))</f>
        <v>0</v>
      </c>
      <c r="AE14" s="122">
        <f>IFERROR(
$AN14 * INDEX('WFOM - Time_Base'!$A$4:$API$29, MATCH("CenHos", 'WFOM - Time_Base'!$B$4:$B$29,0), MATCH(CONCATENATE($G14,AE$2),'WFOM - Time_Base'!$A$8:$API$8,0)) *
INDEX('WFOM - Time_Base'!$A$4:$API$29, MATCH("CenHos_Per", 'WFOM - Time_Base'!$B$4:$B$29,0), MATCH(CONCATENATE($G14,AE$2),'WFOM - Time_Base'!$A$8:$API$8,0)),
IFERROR($AN14 * INDEX('Inputs from Uganda staff'!$E$61:$BM$80,MATCH('HRH Need estimation'!AE$2,'Inputs from Uganda staff'!$E$61:$E$80,0),MATCH('HRH Need estimation'!$D14,'Inputs from Uganda staff'!$E$6:$BM$6,0)),
""))</f>
        <v>0</v>
      </c>
      <c r="AF14" s="122">
        <f>IFERROR(
$AN14 * INDEX('WFOM - Time_Base'!$A$4:$API$29, MATCH("CenHos", 'WFOM - Time_Base'!$B$4:$B$29,0), MATCH(CONCATENATE($G14,AF$2),'WFOM - Time_Base'!$A$8:$API$8,0)) *
INDEX('WFOM - Time_Base'!$A$4:$API$29, MATCH("CenHos_Per", 'WFOM - Time_Base'!$B$4:$B$29,0), MATCH(CONCATENATE($G14,AF$2),'WFOM - Time_Base'!$A$8:$API$8,0)),
IFERROR($AN14 * INDEX('Inputs from Uganda staff'!$E$61:$BM$80,MATCH('HRH Need estimation'!AF$2,'Inputs from Uganda staff'!$E$61:$E$80,0),MATCH('HRH Need estimation'!$D14,'Inputs from Uganda staff'!$E$6:$BM$6,0)),
""))</f>
        <v>0</v>
      </c>
      <c r="AG14" s="122">
        <f>IFERROR(
$AN14 * INDEX('WFOM - Time_Base'!$A$4:$API$29, MATCH("CenHos", 'WFOM - Time_Base'!$B$4:$B$29,0), MATCH(CONCATENATE($G14,AG$2),'WFOM - Time_Base'!$A$8:$API$8,0)) *
INDEX('WFOM - Time_Base'!$A$4:$API$29, MATCH("CenHos_Per", 'WFOM - Time_Base'!$B$4:$B$29,0), MATCH(CONCATENATE($G14,AG$2),'WFOM - Time_Base'!$A$8:$API$8,0)),
IFERROR($AN14 * INDEX('Inputs from Uganda staff'!$E$61:$BM$80,MATCH('HRH Need estimation'!AG$2,'Inputs from Uganda staff'!$E$61:$E$80,0),MATCH('HRH Need estimation'!$D14,'Inputs from Uganda staff'!$E$6:$BM$6,0)),
""))</f>
        <v>0</v>
      </c>
      <c r="AH14" s="122">
        <f>IFERROR(
$AN14 * INDEX('WFOM - Time_Base'!$A$4:$API$29, MATCH("CenHos", 'WFOM - Time_Base'!$B$4:$B$29,0), MATCH(CONCATENATE($G14,AH$2),'WFOM - Time_Base'!$A$8:$API$8,0)) *
INDEX('WFOM - Time_Base'!$A$4:$API$29, MATCH("CenHos_Per", 'WFOM - Time_Base'!$B$4:$B$29,0), MATCH(CONCATENATE($G14,AH$2),'WFOM - Time_Base'!$A$8:$API$8,0)),
IFERROR($AN14 * INDEX('Inputs from Uganda staff'!$E$61:$BM$80,MATCH('HRH Need estimation'!AH$2,'Inputs from Uganda staff'!$E$61:$E$80,0),MATCH('HRH Need estimation'!$D14,'Inputs from Uganda staff'!$E$6:$BM$6,0)),
""))</f>
        <v>0</v>
      </c>
      <c r="AI14" s="122">
        <f>IFERROR(
$AN14 * INDEX('WFOM - Time_Base'!$A$4:$API$29, MATCH("CenHos", 'WFOM - Time_Base'!$B$4:$B$29,0), MATCH(CONCATENATE($G14,AI$2),'WFOM - Time_Base'!$A$8:$API$8,0)) *
INDEX('WFOM - Time_Base'!$A$4:$API$29, MATCH("CenHos_Per", 'WFOM - Time_Base'!$B$4:$B$29,0), MATCH(CONCATENATE($G14,AI$2),'WFOM - Time_Base'!$A$8:$API$8,0)),
IFERROR($AN14 * INDEX('Inputs from Uganda staff'!$E$61:$BM$80,MATCH('HRH Need estimation'!AI$2,'Inputs from Uganda staff'!$E$61:$E$80,0),MATCH('HRH Need estimation'!$D14,'Inputs from Uganda staff'!$E$6:$BM$6,0)),
""))</f>
        <v>0</v>
      </c>
      <c r="AJ14" s="122">
        <f>IFERROR(
$AN14 * INDEX('WFOM - Time_Base'!$A$4:$API$29, MATCH("CenHos", 'WFOM - Time_Base'!$B$4:$B$29,0), MATCH(CONCATENATE($G14,AJ$2),'WFOM - Time_Base'!$A$8:$API$8,0)) *
INDEX('WFOM - Time_Base'!$A$4:$API$29, MATCH("CenHos_Per", 'WFOM - Time_Base'!$B$4:$B$29,0), MATCH(CONCATENATE($G14,AJ$2),'WFOM - Time_Base'!$A$8:$API$8,0)),
IFERROR($AN14 * INDEX('Inputs from Uganda staff'!$E$61:$BM$80,MATCH('HRH Need estimation'!AJ$2,'Inputs from Uganda staff'!$E$61:$E$80,0),MATCH('HRH Need estimation'!$D14,'Inputs from Uganda staff'!$E$6:$BM$6,0)),
""))</f>
        <v>0</v>
      </c>
      <c r="AK14" s="122">
        <f>IFERROR(
$AN14 * INDEX('WFOM - Time_Base'!$A$4:$API$29, MATCH("CenHos", 'WFOM - Time_Base'!$B$4:$B$29,0), MATCH(CONCATENATE($G14,AK$2),'WFOM - Time_Base'!$A$8:$API$8,0)) *
INDEX('WFOM - Time_Base'!$A$4:$API$29, MATCH("CenHos_Per", 'WFOM - Time_Base'!$B$4:$B$29,0), MATCH(CONCATENATE($G14,AK$2),'WFOM - Time_Base'!$A$8:$API$8,0)),
IFERROR($AN14 * INDEX('Inputs from Uganda staff'!$E$61:$BM$80,MATCH('HRH Need estimation'!AK$2,'Inputs from Uganda staff'!$E$61:$E$80,0),MATCH('HRH Need estimation'!$D14,'Inputs from Uganda staff'!$E$6:$BM$6,0)),
""))</f>
        <v>0</v>
      </c>
      <c r="AL14" s="122">
        <f>IFERROR(
$AN14 * INDEX('WFOM - Time_Base'!$A$4:$API$29, MATCH("CenHos", 'WFOM - Time_Base'!$B$4:$B$29,0), MATCH(CONCATENATE($G14,AL$2),'WFOM - Time_Base'!$A$8:$API$8,0)) *
INDEX('WFOM - Time_Base'!$A$4:$API$29, MATCH("CenHos_Per", 'WFOM - Time_Base'!$B$4:$B$29,0), MATCH(CONCATENATE($G14,AL$2),'WFOM - Time_Base'!$A$8:$API$8,0)),
IFERROR($AN14 * INDEX('Inputs from Uganda staff'!$E$61:$BM$80,MATCH('HRH Need estimation'!AL$2,'Inputs from Uganda staff'!$E$61:$E$80,0),MATCH('HRH Need estimation'!$D14,'Inputs from Uganda staff'!$E$6:$BM$6,0)),
""))</f>
        <v>0</v>
      </c>
      <c r="AN14">
        <v>1</v>
      </c>
      <c r="AO14" t="str">
        <f t="shared" si="1"/>
        <v>011</v>
      </c>
      <c r="AQ14" t="s">
        <v>246</v>
      </c>
    </row>
    <row r="15" spans="1:43">
      <c r="A15" s="106" t="s">
        <v>920</v>
      </c>
      <c r="B15" s="106" t="s">
        <v>25</v>
      </c>
      <c r="C15" s="107" t="s">
        <v>242</v>
      </c>
      <c r="D15" s="116" t="s">
        <v>243</v>
      </c>
      <c r="E15" s="122" t="s">
        <v>25</v>
      </c>
      <c r="F15" s="122" t="s">
        <v>26</v>
      </c>
      <c r="G15" s="122" t="str">
        <f>IF(F15&lt;&gt;"", VLOOKUP(F15,'WFOM - Cadre and Service List'!$E$4:$F$52,2,FALSE), "")</f>
        <v>NormalDelivery</v>
      </c>
      <c r="H15" s="122"/>
      <c r="I15" s="207"/>
      <c r="J15" s="207"/>
      <c r="K15" s="207"/>
      <c r="L15" s="207"/>
      <c r="M15" s="207"/>
      <c r="N15" s="207"/>
      <c r="O15" s="207"/>
      <c r="P15" s="207">
        <f t="shared" si="0"/>
        <v>0</v>
      </c>
      <c r="Q15" s="122" t="s">
        <v>1947</v>
      </c>
      <c r="R15" s="122">
        <f>IFERROR(
$AN15 * INDEX('WFOM - Time_Base'!$A$4:$API$29, MATCH("CenHos", 'WFOM - Time_Base'!$B$4:$B$29,0), MATCH(CONCATENATE($G15,R$2),'WFOM - Time_Base'!$A$8:$API$8,0)) *
INDEX('WFOM - Time_Base'!$A$4:$API$29, MATCH("CenHos_Per", 'WFOM - Time_Base'!$B$4:$B$29,0), MATCH(CONCATENATE($G15,R$2),'WFOM - Time_Base'!$A$8:$API$8,0)),
IFERROR($AN15 * INDEX('Inputs from Uganda staff'!$E$61:$BM$80,MATCH('HRH Need estimation'!R$2,'Inputs from Uganda staff'!$E$61:$E$80,0),MATCH('HRH Need estimation'!$D15,'Inputs from Uganda staff'!$E$6:$BM$6,0)),
""))</f>
        <v>0</v>
      </c>
      <c r="S15" s="122">
        <f>IFERROR(
$AN15 * INDEX('WFOM - Time_Base'!$A$4:$API$29, MATCH("CenHos", 'WFOM - Time_Base'!$B$4:$B$29,0), MATCH(CONCATENATE($G15,S$2),'WFOM - Time_Base'!$A$8:$API$8,0)) *
INDEX('WFOM - Time_Base'!$A$4:$API$29, MATCH("CenHos_Per", 'WFOM - Time_Base'!$B$4:$B$29,0), MATCH(CONCATENATE($G15,S$2),'WFOM - Time_Base'!$A$8:$API$8,0)),
IFERROR($AN15 * INDEX('Inputs from Uganda staff'!$E$61:$BM$80,MATCH('HRH Need estimation'!S$2,'Inputs from Uganda staff'!$E$61:$E$80,0),MATCH('HRH Need estimation'!$D15,'Inputs from Uganda staff'!$E$6:$BM$6,0)),
""))</f>
        <v>0</v>
      </c>
      <c r="T15" s="122">
        <f>IFERROR(
$AN15 * INDEX('WFOM - Time_Base'!$A$4:$API$29, MATCH("CenHos", 'WFOM - Time_Base'!$B$4:$B$29,0), MATCH(CONCATENATE($G15,T$2),'WFOM - Time_Base'!$A$8:$API$8,0)) *
INDEX('WFOM - Time_Base'!$A$4:$API$29, MATCH("CenHos_Per", 'WFOM - Time_Base'!$B$4:$B$29,0), MATCH(CONCATENATE($G15,T$2),'WFOM - Time_Base'!$A$8:$API$8,0)),
IFERROR($AN15 * INDEX('Inputs from Uganda staff'!$E$61:$BM$80,MATCH('HRH Need estimation'!T$2,'Inputs from Uganda staff'!$E$61:$E$80,0),MATCH('HRH Need estimation'!$D15,'Inputs from Uganda staff'!$E$6:$BM$6,0)),
""))</f>
        <v>0</v>
      </c>
      <c r="U15" s="122">
        <f>IFERROR(
$AN15 * INDEX('WFOM - Time_Base'!$A$4:$API$29, MATCH("CenHos", 'WFOM - Time_Base'!$B$4:$B$29,0), MATCH(CONCATENATE($G15,U$2),'WFOM - Time_Base'!$A$8:$API$8,0)) *
INDEX('WFOM - Time_Base'!$A$4:$API$29, MATCH("CenHos_Per", 'WFOM - Time_Base'!$B$4:$B$29,0), MATCH(CONCATENATE($G15,U$2),'WFOM - Time_Base'!$A$8:$API$8,0)),
IFERROR($AN15 * INDEX('Inputs from Uganda staff'!$E$61:$BM$80,MATCH('HRH Need estimation'!U$2,'Inputs from Uganda staff'!$E$61:$E$80,0),MATCH('HRH Need estimation'!$D15,'Inputs from Uganda staff'!$E$6:$BM$6,0)),
""))</f>
        <v>53.1</v>
      </c>
      <c r="V15" s="122">
        <f>IFERROR(
$AN15 * INDEX('WFOM - Time_Base'!$A$4:$API$29, MATCH("CenHos", 'WFOM - Time_Base'!$B$4:$B$29,0), MATCH(CONCATENATE($G15,V$2),'WFOM - Time_Base'!$A$8:$API$8,0)) *
INDEX('WFOM - Time_Base'!$A$4:$API$29, MATCH("CenHos_Per", 'WFOM - Time_Base'!$B$4:$B$29,0), MATCH(CONCATENATE($G15,V$2),'WFOM - Time_Base'!$A$8:$API$8,0)),
IFERROR($AN15 * INDEX('Inputs from Uganda staff'!$E$61:$BM$80,MATCH('HRH Need estimation'!V$2,'Inputs from Uganda staff'!$E$61:$E$80,0),MATCH('HRH Need estimation'!$D15,'Inputs from Uganda staff'!$E$6:$BM$6,0)),
""))</f>
        <v>82.6</v>
      </c>
      <c r="W15" s="122">
        <f>IFERROR(
$AN15 * INDEX('WFOM - Time_Base'!$A$4:$API$29, MATCH("CenHos", 'WFOM - Time_Base'!$B$4:$B$29,0), MATCH(CONCATENATE($G15,W$2),'WFOM - Time_Base'!$A$8:$API$8,0)) *
INDEX('WFOM - Time_Base'!$A$4:$API$29, MATCH("CenHos_Per", 'WFOM - Time_Base'!$B$4:$B$29,0), MATCH(CONCATENATE($G15,W$2),'WFOM - Time_Base'!$A$8:$API$8,0)),
IFERROR($AN15 * INDEX('Inputs from Uganda staff'!$E$61:$BM$80,MATCH('HRH Need estimation'!W$2,'Inputs from Uganda staff'!$E$61:$E$80,0),MATCH('HRH Need estimation'!$D15,'Inputs from Uganda staff'!$E$6:$BM$6,0)),
""))</f>
        <v>0</v>
      </c>
      <c r="X15" s="122">
        <f>IFERROR(
$AN15 * INDEX('WFOM - Time_Base'!$A$4:$API$29, MATCH("CenHos", 'WFOM - Time_Base'!$B$4:$B$29,0), MATCH(CONCATENATE($G15,X$2),'WFOM - Time_Base'!$A$8:$API$8,0)) *
INDEX('WFOM - Time_Base'!$A$4:$API$29, MATCH("CenHos_Per", 'WFOM - Time_Base'!$B$4:$B$29,0), MATCH(CONCATENATE($G15,X$2),'WFOM - Time_Base'!$A$8:$API$8,0)),
IFERROR($AN15 * INDEX('Inputs from Uganda staff'!$E$61:$BM$80,MATCH('HRH Need estimation'!X$2,'Inputs from Uganda staff'!$E$61:$E$80,0),MATCH('HRH Need estimation'!$D15,'Inputs from Uganda staff'!$E$6:$BM$6,0)),
""))</f>
        <v>2</v>
      </c>
      <c r="Y15" s="122">
        <f>IFERROR(
$AN15 * INDEX('WFOM - Time_Base'!$A$4:$API$29, MATCH("CenHos", 'WFOM - Time_Base'!$B$4:$B$29,0), MATCH(CONCATENATE($G15,Y$2),'WFOM - Time_Base'!$A$8:$API$8,0)) *
INDEX('WFOM - Time_Base'!$A$4:$API$29, MATCH("CenHos_Per", 'WFOM - Time_Base'!$B$4:$B$29,0), MATCH(CONCATENATE($G15,Y$2),'WFOM - Time_Base'!$A$8:$API$8,0)),
IFERROR($AN15 * INDEX('Inputs from Uganda staff'!$E$61:$BM$80,MATCH('HRH Need estimation'!Y$2,'Inputs from Uganda staff'!$E$61:$E$80,0),MATCH('HRH Need estimation'!$D15,'Inputs from Uganda staff'!$E$6:$BM$6,0)),
""))</f>
        <v>0</v>
      </c>
      <c r="Z15" s="122">
        <f>IFERROR(
$AN15 * INDEX('WFOM - Time_Base'!$A$4:$API$29, MATCH("CenHos", 'WFOM - Time_Base'!$B$4:$B$29,0), MATCH(CONCATENATE($G15,Z$2),'WFOM - Time_Base'!$A$8:$API$8,0)) *
INDEX('WFOM - Time_Base'!$A$4:$API$29, MATCH("CenHos_Per", 'WFOM - Time_Base'!$B$4:$B$29,0), MATCH(CONCATENATE($G15,Z$2),'WFOM - Time_Base'!$A$8:$API$8,0)),
IFERROR($AN15 * INDEX('Inputs from Uganda staff'!$E$61:$BM$80,MATCH('HRH Need estimation'!Z$2,'Inputs from Uganda staff'!$E$61:$E$80,0),MATCH('HRH Need estimation'!$D15,'Inputs from Uganda staff'!$E$6:$BM$6,0)),
""))</f>
        <v>0</v>
      </c>
      <c r="AA15" s="122">
        <f>IFERROR(
$AN15 * INDEX('WFOM - Time_Base'!$A$4:$API$29, MATCH("CenHos", 'WFOM - Time_Base'!$B$4:$B$29,0), MATCH(CONCATENATE($G15,AA$2),'WFOM - Time_Base'!$A$8:$API$8,0)) *
INDEX('WFOM - Time_Base'!$A$4:$API$29, MATCH("CenHos_Per", 'WFOM - Time_Base'!$B$4:$B$29,0), MATCH(CONCATENATE($G15,AA$2),'WFOM - Time_Base'!$A$8:$API$8,0)),
IFERROR($AN15 * INDEX('Inputs from Uganda staff'!$E$61:$BM$80,MATCH('HRH Need estimation'!AA$2,'Inputs from Uganda staff'!$E$61:$E$80,0),MATCH('HRH Need estimation'!$D15,'Inputs from Uganda staff'!$E$6:$BM$6,0)),
""))</f>
        <v>0</v>
      </c>
      <c r="AB15" s="122">
        <f>IFERROR(
$AN15 * INDEX('WFOM - Time_Base'!$A$4:$API$29, MATCH("CenHos", 'WFOM - Time_Base'!$B$4:$B$29,0), MATCH(CONCATENATE($G15,AB$2),'WFOM - Time_Base'!$A$8:$API$8,0)) *
INDEX('WFOM - Time_Base'!$A$4:$API$29, MATCH("CenHos_Per", 'WFOM - Time_Base'!$B$4:$B$29,0), MATCH(CONCATENATE($G15,AB$2),'WFOM - Time_Base'!$A$8:$API$8,0)),
IFERROR($AN15 * INDEX('Inputs from Uganda staff'!$E$61:$BM$80,MATCH('HRH Need estimation'!AB$2,'Inputs from Uganda staff'!$E$61:$E$80,0),MATCH('HRH Need estimation'!$D15,'Inputs from Uganda staff'!$E$6:$BM$6,0)),
""))</f>
        <v>0</v>
      </c>
      <c r="AC15" s="122" t="str">
        <f>IFERROR(
$AN15 * INDEX('WFOM - Time_Base'!$A$4:$API$29, MATCH("CenHos", 'WFOM - Time_Base'!$B$4:$B$29,0), MATCH(CONCATENATE($G15,AC$2),'WFOM - Time_Base'!$A$8:$API$8,0)) *
INDEX('WFOM - Time_Base'!$A$4:$API$29, MATCH("CenHos_Per", 'WFOM - Time_Base'!$B$4:$B$29,0), MATCH(CONCATENATE($G15,AC$2),'WFOM - Time_Base'!$A$8:$API$8,0)),
IFERROR($AN15 * INDEX('Inputs from Uganda staff'!$E$61:$BM$80,MATCH('HRH Need estimation'!AC$2,'Inputs from Uganda staff'!$E$61:$E$80,0),MATCH('HRH Need estimation'!$D15,'Inputs from Uganda staff'!$E$6:$BM$6,0)),
""))</f>
        <v/>
      </c>
      <c r="AD15" s="122">
        <f>IFERROR(
$AN15 * INDEX('WFOM - Time_Base'!$A$4:$API$29, MATCH("CenHos", 'WFOM - Time_Base'!$B$4:$B$29,0), MATCH(CONCATENATE($G15,AD$2),'WFOM - Time_Base'!$A$8:$API$8,0)) *
INDEX('WFOM - Time_Base'!$A$4:$API$29, MATCH("CenHos_Per", 'WFOM - Time_Base'!$B$4:$B$29,0), MATCH(CONCATENATE($G15,AD$2),'WFOM - Time_Base'!$A$8:$API$8,0)),
IFERROR($AN15 * INDEX('Inputs from Uganda staff'!$E$61:$BM$80,MATCH('HRH Need estimation'!AD$2,'Inputs from Uganda staff'!$E$61:$E$80,0),MATCH('HRH Need estimation'!$D15,'Inputs from Uganda staff'!$E$6:$BM$6,0)),
""))</f>
        <v>0</v>
      </c>
      <c r="AE15" s="122">
        <f>IFERROR(
$AN15 * INDEX('WFOM - Time_Base'!$A$4:$API$29, MATCH("CenHos", 'WFOM - Time_Base'!$B$4:$B$29,0), MATCH(CONCATENATE($G15,AE$2),'WFOM - Time_Base'!$A$8:$API$8,0)) *
INDEX('WFOM - Time_Base'!$A$4:$API$29, MATCH("CenHos_Per", 'WFOM - Time_Base'!$B$4:$B$29,0), MATCH(CONCATENATE($G15,AE$2),'WFOM - Time_Base'!$A$8:$API$8,0)),
IFERROR($AN15 * INDEX('Inputs from Uganda staff'!$E$61:$BM$80,MATCH('HRH Need estimation'!AE$2,'Inputs from Uganda staff'!$E$61:$E$80,0),MATCH('HRH Need estimation'!$D15,'Inputs from Uganda staff'!$E$6:$BM$6,0)),
""))</f>
        <v>0</v>
      </c>
      <c r="AF15" s="122">
        <f>IFERROR(
$AN15 * INDEX('WFOM - Time_Base'!$A$4:$API$29, MATCH("CenHos", 'WFOM - Time_Base'!$B$4:$B$29,0), MATCH(CONCATENATE($G15,AF$2),'WFOM - Time_Base'!$A$8:$API$8,0)) *
INDEX('WFOM - Time_Base'!$A$4:$API$29, MATCH("CenHos_Per", 'WFOM - Time_Base'!$B$4:$B$29,0), MATCH(CONCATENATE($G15,AF$2),'WFOM - Time_Base'!$A$8:$API$8,0)),
IFERROR($AN15 * INDEX('Inputs from Uganda staff'!$E$61:$BM$80,MATCH('HRH Need estimation'!AF$2,'Inputs from Uganda staff'!$E$61:$E$80,0),MATCH('HRH Need estimation'!$D15,'Inputs from Uganda staff'!$E$6:$BM$6,0)),
""))</f>
        <v>0</v>
      </c>
      <c r="AG15" s="122">
        <f>IFERROR(
$AN15 * INDEX('WFOM - Time_Base'!$A$4:$API$29, MATCH("CenHos", 'WFOM - Time_Base'!$B$4:$B$29,0), MATCH(CONCATENATE($G15,AG$2),'WFOM - Time_Base'!$A$8:$API$8,0)) *
INDEX('WFOM - Time_Base'!$A$4:$API$29, MATCH("CenHos_Per", 'WFOM - Time_Base'!$B$4:$B$29,0), MATCH(CONCATENATE($G15,AG$2),'WFOM - Time_Base'!$A$8:$API$8,0)),
IFERROR($AN15 * INDEX('Inputs from Uganda staff'!$E$61:$BM$80,MATCH('HRH Need estimation'!AG$2,'Inputs from Uganda staff'!$E$61:$E$80,0),MATCH('HRH Need estimation'!$D15,'Inputs from Uganda staff'!$E$6:$BM$6,0)),
""))</f>
        <v>0</v>
      </c>
      <c r="AH15" s="122">
        <f>IFERROR(
$AN15 * INDEX('WFOM - Time_Base'!$A$4:$API$29, MATCH("CenHos", 'WFOM - Time_Base'!$B$4:$B$29,0), MATCH(CONCATENATE($G15,AH$2),'WFOM - Time_Base'!$A$8:$API$8,0)) *
INDEX('WFOM - Time_Base'!$A$4:$API$29, MATCH("CenHos_Per", 'WFOM - Time_Base'!$B$4:$B$29,0), MATCH(CONCATENATE($G15,AH$2),'WFOM - Time_Base'!$A$8:$API$8,0)),
IFERROR($AN15 * INDEX('Inputs from Uganda staff'!$E$61:$BM$80,MATCH('HRH Need estimation'!AH$2,'Inputs from Uganda staff'!$E$61:$E$80,0),MATCH('HRH Need estimation'!$D15,'Inputs from Uganda staff'!$E$6:$BM$6,0)),
""))</f>
        <v>0</v>
      </c>
      <c r="AI15" s="122">
        <f>IFERROR(
$AN15 * INDEX('WFOM - Time_Base'!$A$4:$API$29, MATCH("CenHos", 'WFOM - Time_Base'!$B$4:$B$29,0), MATCH(CONCATENATE($G15,AI$2),'WFOM - Time_Base'!$A$8:$API$8,0)) *
INDEX('WFOM - Time_Base'!$A$4:$API$29, MATCH("CenHos_Per", 'WFOM - Time_Base'!$B$4:$B$29,0), MATCH(CONCATENATE($G15,AI$2),'WFOM - Time_Base'!$A$8:$API$8,0)),
IFERROR($AN15 * INDEX('Inputs from Uganda staff'!$E$61:$BM$80,MATCH('HRH Need estimation'!AI$2,'Inputs from Uganda staff'!$E$61:$E$80,0),MATCH('HRH Need estimation'!$D15,'Inputs from Uganda staff'!$E$6:$BM$6,0)),
""))</f>
        <v>0</v>
      </c>
      <c r="AJ15" s="122">
        <f>IFERROR(
$AN15 * INDEX('WFOM - Time_Base'!$A$4:$API$29, MATCH("CenHos", 'WFOM - Time_Base'!$B$4:$B$29,0), MATCH(CONCATENATE($G15,AJ$2),'WFOM - Time_Base'!$A$8:$API$8,0)) *
INDEX('WFOM - Time_Base'!$A$4:$API$29, MATCH("CenHos_Per", 'WFOM - Time_Base'!$B$4:$B$29,0), MATCH(CONCATENATE($G15,AJ$2),'WFOM - Time_Base'!$A$8:$API$8,0)),
IFERROR($AN15 * INDEX('Inputs from Uganda staff'!$E$61:$BM$80,MATCH('HRH Need estimation'!AJ$2,'Inputs from Uganda staff'!$E$61:$E$80,0),MATCH('HRH Need estimation'!$D15,'Inputs from Uganda staff'!$E$6:$BM$6,0)),
""))</f>
        <v>0</v>
      </c>
      <c r="AK15" s="122">
        <f>IFERROR(
$AN15 * INDEX('WFOM - Time_Base'!$A$4:$API$29, MATCH("CenHos", 'WFOM - Time_Base'!$B$4:$B$29,0), MATCH(CONCATENATE($G15,AK$2),'WFOM - Time_Base'!$A$8:$API$8,0)) *
INDEX('WFOM - Time_Base'!$A$4:$API$29, MATCH("CenHos_Per", 'WFOM - Time_Base'!$B$4:$B$29,0), MATCH(CONCATENATE($G15,AK$2),'WFOM - Time_Base'!$A$8:$API$8,0)),
IFERROR($AN15 * INDEX('Inputs from Uganda staff'!$E$61:$BM$80,MATCH('HRH Need estimation'!AK$2,'Inputs from Uganda staff'!$E$61:$E$80,0),MATCH('HRH Need estimation'!$D15,'Inputs from Uganda staff'!$E$6:$BM$6,0)),
""))</f>
        <v>0</v>
      </c>
      <c r="AL15" s="122">
        <f>IFERROR(
$AN15 * INDEX('WFOM - Time_Base'!$A$4:$API$29, MATCH("CenHos", 'WFOM - Time_Base'!$B$4:$B$29,0), MATCH(CONCATENATE($G15,AL$2),'WFOM - Time_Base'!$A$8:$API$8,0)) *
INDEX('WFOM - Time_Base'!$A$4:$API$29, MATCH("CenHos_Per", 'WFOM - Time_Base'!$B$4:$B$29,0), MATCH(CONCATENATE($G15,AL$2),'WFOM - Time_Base'!$A$8:$API$8,0)),
IFERROR($AN15 * INDEX('Inputs from Uganda staff'!$E$61:$BM$80,MATCH('HRH Need estimation'!AL$2,'Inputs from Uganda staff'!$E$61:$E$80,0),MATCH('HRH Need estimation'!$D15,'Inputs from Uganda staff'!$E$6:$BM$6,0)),
""))</f>
        <v>0</v>
      </c>
      <c r="AN15">
        <v>1</v>
      </c>
      <c r="AO15" t="e">
        <f t="shared" si="1"/>
        <v>#N/A</v>
      </c>
      <c r="AQ15" t="s">
        <v>248</v>
      </c>
    </row>
    <row r="16" spans="1:43">
      <c r="A16" s="106" t="s">
        <v>915</v>
      </c>
      <c r="B16" s="106" t="s">
        <v>25</v>
      </c>
      <c r="C16" s="107" t="s">
        <v>244</v>
      </c>
      <c r="D16" s="115" t="s">
        <v>245</v>
      </c>
      <c r="E16" s="122" t="s">
        <v>25</v>
      </c>
      <c r="F16" s="122" t="s">
        <v>46</v>
      </c>
      <c r="G16" s="122" t="str">
        <f>IF(F16&lt;&gt;"", VLOOKUP(F16,'WFOM - Cadre and Service List'!$E$4:$F$52,2,FALSE), "")</f>
        <v>ANCSubsequent</v>
      </c>
      <c r="H16" s="122"/>
      <c r="I16" s="207"/>
      <c r="J16" s="207"/>
      <c r="K16" s="207"/>
      <c r="L16" s="207"/>
      <c r="M16" s="207"/>
      <c r="N16" s="207"/>
      <c r="O16" s="207"/>
      <c r="P16" s="207">
        <f t="shared" si="0"/>
        <v>0</v>
      </c>
      <c r="Q16" s="122" t="s">
        <v>1947</v>
      </c>
      <c r="R16" s="122">
        <f>IFERROR(
$AN16 * INDEX('WFOM - Time_Base'!$A$4:$API$29, MATCH("CenHos", 'WFOM - Time_Base'!$B$4:$B$29,0), MATCH(CONCATENATE($G16,R$2),'WFOM - Time_Base'!$A$8:$API$8,0)) *
INDEX('WFOM - Time_Base'!$A$4:$API$29, MATCH("CenHos_Per", 'WFOM - Time_Base'!$B$4:$B$29,0), MATCH(CONCATENATE($G16,R$2),'WFOM - Time_Base'!$A$8:$API$8,0)),
IFERROR($AN16 * INDEX('Inputs from Uganda staff'!$E$61:$BM$80,MATCH('HRH Need estimation'!R$2,'Inputs from Uganda staff'!$E$61:$E$80,0),MATCH('HRH Need estimation'!$D16,'Inputs from Uganda staff'!$E$6:$BM$6,0)),
""))</f>
        <v>0.5</v>
      </c>
      <c r="S16" s="122">
        <f>IFERROR(
$AN16 * INDEX('WFOM - Time_Base'!$A$4:$API$29, MATCH("CenHos", 'WFOM - Time_Base'!$B$4:$B$29,0), MATCH(CONCATENATE($G16,S$2),'WFOM - Time_Base'!$A$8:$API$8,0)) *
INDEX('WFOM - Time_Base'!$A$4:$API$29, MATCH("CenHos_Per", 'WFOM - Time_Base'!$B$4:$B$29,0), MATCH(CONCATENATE($G16,S$2),'WFOM - Time_Base'!$A$8:$API$8,0)),
IFERROR($AN16 * INDEX('Inputs from Uganda staff'!$E$61:$BM$80,MATCH('HRH Need estimation'!S$2,'Inputs from Uganda staff'!$E$61:$E$80,0),MATCH('HRH Need estimation'!$D16,'Inputs from Uganda staff'!$E$6:$BM$6,0)),
""))</f>
        <v>0.5</v>
      </c>
      <c r="T16" s="122">
        <f>IFERROR(
$AN16 * INDEX('WFOM - Time_Base'!$A$4:$API$29, MATCH("CenHos", 'WFOM - Time_Base'!$B$4:$B$29,0), MATCH(CONCATENATE($G16,T$2),'WFOM - Time_Base'!$A$8:$API$8,0)) *
INDEX('WFOM - Time_Base'!$A$4:$API$29, MATCH("CenHos_Per", 'WFOM - Time_Base'!$B$4:$B$29,0), MATCH(CONCATENATE($G16,T$2),'WFOM - Time_Base'!$A$8:$API$8,0)),
IFERROR($AN16 * INDEX('Inputs from Uganda staff'!$E$61:$BM$80,MATCH('HRH Need estimation'!T$2,'Inputs from Uganda staff'!$E$61:$E$80,0),MATCH('HRH Need estimation'!$D16,'Inputs from Uganda staff'!$E$6:$BM$6,0)),
""))</f>
        <v>0</v>
      </c>
      <c r="U16" s="122">
        <f>IFERROR(
$AN16 * INDEX('WFOM - Time_Base'!$A$4:$API$29, MATCH("CenHos", 'WFOM - Time_Base'!$B$4:$B$29,0), MATCH(CONCATENATE($G16,U$2),'WFOM - Time_Base'!$A$8:$API$8,0)) *
INDEX('WFOM - Time_Base'!$A$4:$API$29, MATCH("CenHos_Per", 'WFOM - Time_Base'!$B$4:$B$29,0), MATCH(CONCATENATE($G16,U$2),'WFOM - Time_Base'!$A$8:$API$8,0)),
IFERROR($AN16 * INDEX('Inputs from Uganda staff'!$E$61:$BM$80,MATCH('HRH Need estimation'!U$2,'Inputs from Uganda staff'!$E$61:$E$80,0),MATCH('HRH Need estimation'!$D16,'Inputs from Uganda staff'!$E$6:$BM$6,0)),
""))</f>
        <v>0</v>
      </c>
      <c r="V16" s="122">
        <f>IFERROR(
$AN16 * INDEX('WFOM - Time_Base'!$A$4:$API$29, MATCH("CenHos", 'WFOM - Time_Base'!$B$4:$B$29,0), MATCH(CONCATENATE($G16,V$2),'WFOM - Time_Base'!$A$8:$API$8,0)) *
INDEX('WFOM - Time_Base'!$A$4:$API$29, MATCH("CenHos_Per", 'WFOM - Time_Base'!$B$4:$B$29,0), MATCH(CONCATENATE($G16,V$2),'WFOM - Time_Base'!$A$8:$API$8,0)),
IFERROR($AN16 * INDEX('Inputs from Uganda staff'!$E$61:$BM$80,MATCH('HRH Need estimation'!V$2,'Inputs from Uganda staff'!$E$61:$E$80,0),MATCH('HRH Need estimation'!$D16,'Inputs from Uganda staff'!$E$6:$BM$6,0)),
""))</f>
        <v>15</v>
      </c>
      <c r="W16" s="122">
        <f>IFERROR(
$AN16 * INDEX('WFOM - Time_Base'!$A$4:$API$29, MATCH("CenHos", 'WFOM - Time_Base'!$B$4:$B$29,0), MATCH(CONCATENATE($G16,W$2),'WFOM - Time_Base'!$A$8:$API$8,0)) *
INDEX('WFOM - Time_Base'!$A$4:$API$29, MATCH("CenHos_Per", 'WFOM - Time_Base'!$B$4:$B$29,0), MATCH(CONCATENATE($G16,W$2),'WFOM - Time_Base'!$A$8:$API$8,0)),
IFERROR($AN16 * INDEX('Inputs from Uganda staff'!$E$61:$BM$80,MATCH('HRH Need estimation'!W$2,'Inputs from Uganda staff'!$E$61:$E$80,0),MATCH('HRH Need estimation'!$D16,'Inputs from Uganda staff'!$E$6:$BM$6,0)),
""))</f>
        <v>0</v>
      </c>
      <c r="X16" s="122">
        <f>IFERROR(
$AN16 * INDEX('WFOM - Time_Base'!$A$4:$API$29, MATCH("CenHos", 'WFOM - Time_Base'!$B$4:$B$29,0), MATCH(CONCATENATE($G16,X$2),'WFOM - Time_Base'!$A$8:$API$8,0)) *
INDEX('WFOM - Time_Base'!$A$4:$API$29, MATCH("CenHos_Per", 'WFOM - Time_Base'!$B$4:$B$29,0), MATCH(CONCATENATE($G16,X$2),'WFOM - Time_Base'!$A$8:$API$8,0)),
IFERROR($AN16 * INDEX('Inputs from Uganda staff'!$E$61:$BM$80,MATCH('HRH Need estimation'!X$2,'Inputs from Uganda staff'!$E$61:$E$80,0),MATCH('HRH Need estimation'!$D16,'Inputs from Uganda staff'!$E$6:$BM$6,0)),
""))</f>
        <v>0</v>
      </c>
      <c r="Y16" s="122">
        <f>IFERROR(
$AN16 * INDEX('WFOM - Time_Base'!$A$4:$API$29, MATCH("CenHos", 'WFOM - Time_Base'!$B$4:$B$29,0), MATCH(CONCATENATE($G16,Y$2),'WFOM - Time_Base'!$A$8:$API$8,0)) *
INDEX('WFOM - Time_Base'!$A$4:$API$29, MATCH("CenHos_Per", 'WFOM - Time_Base'!$B$4:$B$29,0), MATCH(CONCATENATE($G16,Y$2),'WFOM - Time_Base'!$A$8:$API$8,0)),
IFERROR($AN16 * INDEX('Inputs from Uganda staff'!$E$61:$BM$80,MATCH('HRH Need estimation'!Y$2,'Inputs from Uganda staff'!$E$61:$E$80,0),MATCH('HRH Need estimation'!$D16,'Inputs from Uganda staff'!$E$6:$BM$6,0)),
""))</f>
        <v>0</v>
      </c>
      <c r="Z16" s="122">
        <f>IFERROR(
$AN16 * INDEX('WFOM - Time_Base'!$A$4:$API$29, MATCH("CenHos", 'WFOM - Time_Base'!$B$4:$B$29,0), MATCH(CONCATENATE($G16,Z$2),'WFOM - Time_Base'!$A$8:$API$8,0)) *
INDEX('WFOM - Time_Base'!$A$4:$API$29, MATCH("CenHos_Per", 'WFOM - Time_Base'!$B$4:$B$29,0), MATCH(CONCATENATE($G16,Z$2),'WFOM - Time_Base'!$A$8:$API$8,0)),
IFERROR($AN16 * INDEX('Inputs from Uganda staff'!$E$61:$BM$80,MATCH('HRH Need estimation'!Z$2,'Inputs from Uganda staff'!$E$61:$E$80,0),MATCH('HRH Need estimation'!$D16,'Inputs from Uganda staff'!$E$6:$BM$6,0)),
""))</f>
        <v>0</v>
      </c>
      <c r="AA16" s="122">
        <f>IFERROR(
$AN16 * INDEX('WFOM - Time_Base'!$A$4:$API$29, MATCH("CenHos", 'WFOM - Time_Base'!$B$4:$B$29,0), MATCH(CONCATENATE($G16,AA$2),'WFOM - Time_Base'!$A$8:$API$8,0)) *
INDEX('WFOM - Time_Base'!$A$4:$API$29, MATCH("CenHos_Per", 'WFOM - Time_Base'!$B$4:$B$29,0), MATCH(CONCATENATE($G16,AA$2),'WFOM - Time_Base'!$A$8:$API$8,0)),
IFERROR($AN16 * INDEX('Inputs from Uganda staff'!$E$61:$BM$80,MATCH('HRH Need estimation'!AA$2,'Inputs from Uganda staff'!$E$61:$E$80,0),MATCH('HRH Need estimation'!$D16,'Inputs from Uganda staff'!$E$6:$BM$6,0)),
""))</f>
        <v>0</v>
      </c>
      <c r="AB16" s="122">
        <f>IFERROR(
$AN16 * INDEX('WFOM - Time_Base'!$A$4:$API$29, MATCH("CenHos", 'WFOM - Time_Base'!$B$4:$B$29,0), MATCH(CONCATENATE($G16,AB$2),'WFOM - Time_Base'!$A$8:$API$8,0)) *
INDEX('WFOM - Time_Base'!$A$4:$API$29, MATCH("CenHos_Per", 'WFOM - Time_Base'!$B$4:$B$29,0), MATCH(CONCATENATE($G16,AB$2),'WFOM - Time_Base'!$A$8:$API$8,0)),
IFERROR($AN16 * INDEX('Inputs from Uganda staff'!$E$61:$BM$80,MATCH('HRH Need estimation'!AB$2,'Inputs from Uganda staff'!$E$61:$E$80,0),MATCH('HRH Need estimation'!$D16,'Inputs from Uganda staff'!$E$6:$BM$6,0)),
""))</f>
        <v>0</v>
      </c>
      <c r="AC16" s="122" t="str">
        <f>IFERROR(
$AN16 * INDEX('WFOM - Time_Base'!$A$4:$API$29, MATCH("CenHos", 'WFOM - Time_Base'!$B$4:$B$29,0), MATCH(CONCATENATE($G16,AC$2),'WFOM - Time_Base'!$A$8:$API$8,0)) *
INDEX('WFOM - Time_Base'!$A$4:$API$29, MATCH("CenHos_Per", 'WFOM - Time_Base'!$B$4:$B$29,0), MATCH(CONCATENATE($G16,AC$2),'WFOM - Time_Base'!$A$8:$API$8,0)),
IFERROR($AN16 * INDEX('Inputs from Uganda staff'!$E$61:$BM$80,MATCH('HRH Need estimation'!AC$2,'Inputs from Uganda staff'!$E$61:$E$80,0),MATCH('HRH Need estimation'!$D16,'Inputs from Uganda staff'!$E$6:$BM$6,0)),
""))</f>
        <v/>
      </c>
      <c r="AD16" s="122">
        <f>IFERROR(
$AN16 * INDEX('WFOM - Time_Base'!$A$4:$API$29, MATCH("CenHos", 'WFOM - Time_Base'!$B$4:$B$29,0), MATCH(CONCATENATE($G16,AD$2),'WFOM - Time_Base'!$A$8:$API$8,0)) *
INDEX('WFOM - Time_Base'!$A$4:$API$29, MATCH("CenHos_Per", 'WFOM - Time_Base'!$B$4:$B$29,0), MATCH(CONCATENATE($G16,AD$2),'WFOM - Time_Base'!$A$8:$API$8,0)),
IFERROR($AN16 * INDEX('Inputs from Uganda staff'!$E$61:$BM$80,MATCH('HRH Need estimation'!AD$2,'Inputs from Uganda staff'!$E$61:$E$80,0),MATCH('HRH Need estimation'!$D16,'Inputs from Uganda staff'!$E$6:$BM$6,0)),
""))</f>
        <v>0</v>
      </c>
      <c r="AE16" s="122">
        <f>IFERROR(
$AN16 * INDEX('WFOM - Time_Base'!$A$4:$API$29, MATCH("CenHos", 'WFOM - Time_Base'!$B$4:$B$29,0), MATCH(CONCATENATE($G16,AE$2),'WFOM - Time_Base'!$A$8:$API$8,0)) *
INDEX('WFOM - Time_Base'!$A$4:$API$29, MATCH("CenHos_Per", 'WFOM - Time_Base'!$B$4:$B$29,0), MATCH(CONCATENATE($G16,AE$2),'WFOM - Time_Base'!$A$8:$API$8,0)),
IFERROR($AN16 * INDEX('Inputs from Uganda staff'!$E$61:$BM$80,MATCH('HRH Need estimation'!AE$2,'Inputs from Uganda staff'!$E$61:$E$80,0),MATCH('HRH Need estimation'!$D16,'Inputs from Uganda staff'!$E$6:$BM$6,0)),
""))</f>
        <v>0</v>
      </c>
      <c r="AF16" s="122">
        <f>IFERROR(
$AN16 * INDEX('WFOM - Time_Base'!$A$4:$API$29, MATCH("CenHos", 'WFOM - Time_Base'!$B$4:$B$29,0), MATCH(CONCATENATE($G16,AF$2),'WFOM - Time_Base'!$A$8:$API$8,0)) *
INDEX('WFOM - Time_Base'!$A$4:$API$29, MATCH("CenHos_Per", 'WFOM - Time_Base'!$B$4:$B$29,0), MATCH(CONCATENATE($G16,AF$2),'WFOM - Time_Base'!$A$8:$API$8,0)),
IFERROR($AN16 * INDEX('Inputs from Uganda staff'!$E$61:$BM$80,MATCH('HRH Need estimation'!AF$2,'Inputs from Uganda staff'!$E$61:$E$80,0),MATCH('HRH Need estimation'!$D16,'Inputs from Uganda staff'!$E$6:$BM$6,0)),
""))</f>
        <v>0</v>
      </c>
      <c r="AG16" s="122">
        <f>IFERROR(
$AN16 * INDEX('WFOM - Time_Base'!$A$4:$API$29, MATCH("CenHos", 'WFOM - Time_Base'!$B$4:$B$29,0), MATCH(CONCATENATE($G16,AG$2),'WFOM - Time_Base'!$A$8:$API$8,0)) *
INDEX('WFOM - Time_Base'!$A$4:$API$29, MATCH("CenHos_Per", 'WFOM - Time_Base'!$B$4:$B$29,0), MATCH(CONCATENATE($G16,AG$2),'WFOM - Time_Base'!$A$8:$API$8,0)),
IFERROR($AN16 * INDEX('Inputs from Uganda staff'!$E$61:$BM$80,MATCH('HRH Need estimation'!AG$2,'Inputs from Uganda staff'!$E$61:$E$80,0),MATCH('HRH Need estimation'!$D16,'Inputs from Uganda staff'!$E$6:$BM$6,0)),
""))</f>
        <v>0</v>
      </c>
      <c r="AH16" s="122">
        <f>IFERROR(
$AN16 * INDEX('WFOM - Time_Base'!$A$4:$API$29, MATCH("CenHos", 'WFOM - Time_Base'!$B$4:$B$29,0), MATCH(CONCATENATE($G16,AH$2),'WFOM - Time_Base'!$A$8:$API$8,0)) *
INDEX('WFOM - Time_Base'!$A$4:$API$29, MATCH("CenHos_Per", 'WFOM - Time_Base'!$B$4:$B$29,0), MATCH(CONCATENATE($G16,AH$2),'WFOM - Time_Base'!$A$8:$API$8,0)),
IFERROR($AN16 * INDEX('Inputs from Uganda staff'!$E$61:$BM$80,MATCH('HRH Need estimation'!AH$2,'Inputs from Uganda staff'!$E$61:$E$80,0),MATCH('HRH Need estimation'!$D16,'Inputs from Uganda staff'!$E$6:$BM$6,0)),
""))</f>
        <v>0</v>
      </c>
      <c r="AI16" s="122">
        <f>IFERROR(
$AN16 * INDEX('WFOM - Time_Base'!$A$4:$API$29, MATCH("CenHos", 'WFOM - Time_Base'!$B$4:$B$29,0), MATCH(CONCATENATE($G16,AI$2),'WFOM - Time_Base'!$A$8:$API$8,0)) *
INDEX('WFOM - Time_Base'!$A$4:$API$29, MATCH("CenHos_Per", 'WFOM - Time_Base'!$B$4:$B$29,0), MATCH(CONCATENATE($G16,AI$2),'WFOM - Time_Base'!$A$8:$API$8,0)),
IFERROR($AN16 * INDEX('Inputs from Uganda staff'!$E$61:$BM$80,MATCH('HRH Need estimation'!AI$2,'Inputs from Uganda staff'!$E$61:$E$80,0),MATCH('HRH Need estimation'!$D16,'Inputs from Uganda staff'!$E$6:$BM$6,0)),
""))</f>
        <v>0</v>
      </c>
      <c r="AJ16" s="122">
        <f>IFERROR(
$AN16 * INDEX('WFOM - Time_Base'!$A$4:$API$29, MATCH("CenHos", 'WFOM - Time_Base'!$B$4:$B$29,0), MATCH(CONCATENATE($G16,AJ$2),'WFOM - Time_Base'!$A$8:$API$8,0)) *
INDEX('WFOM - Time_Base'!$A$4:$API$29, MATCH("CenHos_Per", 'WFOM - Time_Base'!$B$4:$B$29,0), MATCH(CONCATENATE($G16,AJ$2),'WFOM - Time_Base'!$A$8:$API$8,0)),
IFERROR($AN16 * INDEX('Inputs from Uganda staff'!$E$61:$BM$80,MATCH('HRH Need estimation'!AJ$2,'Inputs from Uganda staff'!$E$61:$E$80,0),MATCH('HRH Need estimation'!$D16,'Inputs from Uganda staff'!$E$6:$BM$6,0)),
""))</f>
        <v>0</v>
      </c>
      <c r="AK16" s="122">
        <f>IFERROR(
$AN16 * INDEX('WFOM - Time_Base'!$A$4:$API$29, MATCH("CenHos", 'WFOM - Time_Base'!$B$4:$B$29,0), MATCH(CONCATENATE($G16,AK$2),'WFOM - Time_Base'!$A$8:$API$8,0)) *
INDEX('WFOM - Time_Base'!$A$4:$API$29, MATCH("CenHos_Per", 'WFOM - Time_Base'!$B$4:$B$29,0), MATCH(CONCATENATE($G16,AK$2),'WFOM - Time_Base'!$A$8:$API$8,0)),
IFERROR($AN16 * INDEX('Inputs from Uganda staff'!$E$61:$BM$80,MATCH('HRH Need estimation'!AK$2,'Inputs from Uganda staff'!$E$61:$E$80,0),MATCH('HRH Need estimation'!$D16,'Inputs from Uganda staff'!$E$6:$BM$6,0)),
""))</f>
        <v>0</v>
      </c>
      <c r="AL16" s="122">
        <f>IFERROR(
$AN16 * INDEX('WFOM - Time_Base'!$A$4:$API$29, MATCH("CenHos", 'WFOM - Time_Base'!$B$4:$B$29,0), MATCH(CONCATENATE($G16,AL$2),'WFOM - Time_Base'!$A$8:$API$8,0)) *
INDEX('WFOM - Time_Base'!$A$4:$API$29, MATCH("CenHos_Per", 'WFOM - Time_Base'!$B$4:$B$29,0), MATCH(CONCATENATE($G16,AL$2),'WFOM - Time_Base'!$A$8:$API$8,0)),
IFERROR($AN16 * INDEX('Inputs from Uganda staff'!$E$61:$BM$80,MATCH('HRH Need estimation'!AL$2,'Inputs from Uganda staff'!$E$61:$E$80,0),MATCH('HRH Need estimation'!$D16,'Inputs from Uganda staff'!$E$6:$BM$6,0)),
""))</f>
        <v>0</v>
      </c>
      <c r="AN16">
        <v>1</v>
      </c>
      <c r="AO16" t="str">
        <f t="shared" si="1"/>
        <v>013</v>
      </c>
      <c r="AQ16" t="s">
        <v>250</v>
      </c>
    </row>
    <row r="17" spans="1:43">
      <c r="A17" s="106" t="s">
        <v>921</v>
      </c>
      <c r="B17" s="106" t="s">
        <v>25</v>
      </c>
      <c r="C17" s="107" t="s">
        <v>246</v>
      </c>
      <c r="D17" s="115" t="s">
        <v>247</v>
      </c>
      <c r="E17" s="252" t="s">
        <v>25</v>
      </c>
      <c r="F17" s="252"/>
      <c r="G17" s="122" t="str">
        <f>IF(F17&lt;&gt;"", VLOOKUP(F17,'WFOM - Cadre and Service List'!$E$4:$F$52,2,FALSE), "")</f>
        <v/>
      </c>
      <c r="H17" s="122"/>
      <c r="I17" s="207"/>
      <c r="J17" s="207"/>
      <c r="K17" s="207"/>
      <c r="L17" s="207"/>
      <c r="M17" s="207"/>
      <c r="N17" s="207"/>
      <c r="O17" s="207"/>
      <c r="P17" s="207">
        <f t="shared" si="0"/>
        <v>0</v>
      </c>
      <c r="Q17" s="122" t="s">
        <v>1947</v>
      </c>
      <c r="R17" s="122">
        <f>IFERROR(
$AN17 * INDEX('WFOM - Time_Base'!$A$4:$API$29, MATCH("CenHos", 'WFOM - Time_Base'!$B$4:$B$29,0), MATCH(CONCATENATE($G17,R$2),'WFOM - Time_Base'!$A$8:$API$8,0)) *
INDEX('WFOM - Time_Base'!$A$4:$API$29, MATCH("CenHos_Per", 'WFOM - Time_Base'!$B$4:$B$29,0), MATCH(CONCATENATE($G17,R$2),'WFOM - Time_Base'!$A$8:$API$8,0)),
IFERROR($AN17 * INDEX('Inputs from Uganda staff'!$E$61:$BM$80,MATCH('HRH Need estimation'!R$2,'Inputs from Uganda staff'!$E$61:$E$80,0),MATCH('HRH Need estimation'!$D17,'Inputs from Uganda staff'!$E$6:$BM$6,0)),
""))</f>
        <v>30</v>
      </c>
      <c r="S17" s="122">
        <f>IFERROR(
$AN17 * INDEX('WFOM - Time_Base'!$A$4:$API$29, MATCH("CenHos", 'WFOM - Time_Base'!$B$4:$B$29,0), MATCH(CONCATENATE($G17,S$2),'WFOM - Time_Base'!$A$8:$API$8,0)) *
INDEX('WFOM - Time_Base'!$A$4:$API$29, MATCH("CenHos_Per", 'WFOM - Time_Base'!$B$4:$B$29,0), MATCH(CONCATENATE($G17,S$2),'WFOM - Time_Base'!$A$8:$API$8,0)),
IFERROR($AN17 * INDEX('Inputs from Uganda staff'!$E$61:$BM$80,MATCH('HRH Need estimation'!S$2,'Inputs from Uganda staff'!$E$61:$E$80,0),MATCH('HRH Need estimation'!$D17,'Inputs from Uganda staff'!$E$6:$BM$6,0)),
""))</f>
        <v>0</v>
      </c>
      <c r="T17" s="122">
        <f>IFERROR(
$AN17 * INDEX('WFOM - Time_Base'!$A$4:$API$29, MATCH("CenHos", 'WFOM - Time_Base'!$B$4:$B$29,0), MATCH(CONCATENATE($G17,T$2),'WFOM - Time_Base'!$A$8:$API$8,0)) *
INDEX('WFOM - Time_Base'!$A$4:$API$29, MATCH("CenHos_Per", 'WFOM - Time_Base'!$B$4:$B$29,0), MATCH(CONCATENATE($G17,T$2),'WFOM - Time_Base'!$A$8:$API$8,0)),
IFERROR($AN17 * INDEX('Inputs from Uganda staff'!$E$61:$BM$80,MATCH('HRH Need estimation'!T$2,'Inputs from Uganda staff'!$E$61:$E$80,0),MATCH('HRH Need estimation'!$D17,'Inputs from Uganda staff'!$E$6:$BM$6,0)),
""))</f>
        <v>0</v>
      </c>
      <c r="U17" s="122">
        <f>IFERROR(
$AN17 * INDEX('WFOM - Time_Base'!$A$4:$API$29, MATCH("CenHos", 'WFOM - Time_Base'!$B$4:$B$29,0), MATCH(CONCATENATE($G17,U$2),'WFOM - Time_Base'!$A$8:$API$8,0)) *
INDEX('WFOM - Time_Base'!$A$4:$API$29, MATCH("CenHos_Per", 'WFOM - Time_Base'!$B$4:$B$29,0), MATCH(CONCATENATE($G17,U$2),'WFOM - Time_Base'!$A$8:$API$8,0)),
IFERROR($AN17 * INDEX('Inputs from Uganda staff'!$E$61:$BM$80,MATCH('HRH Need estimation'!U$2,'Inputs from Uganda staff'!$E$61:$E$80,0),MATCH('HRH Need estimation'!$D17,'Inputs from Uganda staff'!$E$6:$BM$6,0)),
""))</f>
        <v>4.5</v>
      </c>
      <c r="V17" s="122">
        <f>IFERROR(
$AN17 * INDEX('WFOM - Time_Base'!$A$4:$API$29, MATCH("CenHos", 'WFOM - Time_Base'!$B$4:$B$29,0), MATCH(CONCATENATE($G17,V$2),'WFOM - Time_Base'!$A$8:$API$8,0)) *
INDEX('WFOM - Time_Base'!$A$4:$API$29, MATCH("CenHos_Per", 'WFOM - Time_Base'!$B$4:$B$29,0), MATCH(CONCATENATE($G17,V$2),'WFOM - Time_Base'!$A$8:$API$8,0)),
IFERROR($AN17 * INDEX('Inputs from Uganda staff'!$E$61:$BM$80,MATCH('HRH Need estimation'!V$2,'Inputs from Uganda staff'!$E$61:$E$80,0),MATCH('HRH Need estimation'!$D17,'Inputs from Uganda staff'!$E$6:$BM$6,0)),
""))</f>
        <v>140</v>
      </c>
      <c r="W17" s="122">
        <f>IFERROR(
$AN17 * INDEX('WFOM - Time_Base'!$A$4:$API$29, MATCH("CenHos", 'WFOM - Time_Base'!$B$4:$B$29,0), MATCH(CONCATENATE($G17,W$2),'WFOM - Time_Base'!$A$8:$API$8,0)) *
INDEX('WFOM - Time_Base'!$A$4:$API$29, MATCH("CenHos_Per", 'WFOM - Time_Base'!$B$4:$B$29,0), MATCH(CONCATENATE($G17,W$2),'WFOM - Time_Base'!$A$8:$API$8,0)),
IFERROR($AN17 * INDEX('Inputs from Uganda staff'!$E$61:$BM$80,MATCH('HRH Need estimation'!W$2,'Inputs from Uganda staff'!$E$61:$E$80,0),MATCH('HRH Need estimation'!$D17,'Inputs from Uganda staff'!$E$6:$BM$6,0)),
""))</f>
        <v>0.1</v>
      </c>
      <c r="X17" s="122">
        <f>IFERROR(
$AN17 * INDEX('WFOM - Time_Base'!$A$4:$API$29, MATCH("CenHos", 'WFOM - Time_Base'!$B$4:$B$29,0), MATCH(CONCATENATE($G17,X$2),'WFOM - Time_Base'!$A$8:$API$8,0)) *
INDEX('WFOM - Time_Base'!$A$4:$API$29, MATCH("CenHos_Per", 'WFOM - Time_Base'!$B$4:$B$29,0), MATCH(CONCATENATE($G17,X$2),'WFOM - Time_Base'!$A$8:$API$8,0)),
IFERROR($AN17 * INDEX('Inputs from Uganda staff'!$E$61:$BM$80,MATCH('HRH Need estimation'!X$2,'Inputs from Uganda staff'!$E$61:$E$80,0),MATCH('HRH Need estimation'!$D17,'Inputs from Uganda staff'!$E$6:$BM$6,0)),
""))</f>
        <v>6.25</v>
      </c>
      <c r="Y17" s="122">
        <f>IFERROR(
$AN17 * INDEX('WFOM - Time_Base'!$A$4:$API$29, MATCH("CenHos", 'WFOM - Time_Base'!$B$4:$B$29,0), MATCH(CONCATENATE($G17,Y$2),'WFOM - Time_Base'!$A$8:$API$8,0)) *
INDEX('WFOM - Time_Base'!$A$4:$API$29, MATCH("CenHos_Per", 'WFOM - Time_Base'!$B$4:$B$29,0), MATCH(CONCATENATE($G17,Y$2),'WFOM - Time_Base'!$A$8:$API$8,0)),
IFERROR($AN17 * INDEX('Inputs from Uganda staff'!$E$61:$BM$80,MATCH('HRH Need estimation'!Y$2,'Inputs from Uganda staff'!$E$61:$E$80,0),MATCH('HRH Need estimation'!$D17,'Inputs from Uganda staff'!$E$6:$BM$6,0)),
""))</f>
        <v>12.5</v>
      </c>
      <c r="Z17" s="122">
        <f>IFERROR(
$AN17 * INDEX('WFOM - Time_Base'!$A$4:$API$29, MATCH("CenHos", 'WFOM - Time_Base'!$B$4:$B$29,0), MATCH(CONCATENATE($G17,Z$2),'WFOM - Time_Base'!$A$8:$API$8,0)) *
INDEX('WFOM - Time_Base'!$A$4:$API$29, MATCH("CenHos_Per", 'WFOM - Time_Base'!$B$4:$B$29,0), MATCH(CONCATENATE($G17,Z$2),'WFOM - Time_Base'!$A$8:$API$8,0)),
IFERROR($AN17 * INDEX('Inputs from Uganda staff'!$E$61:$BM$80,MATCH('HRH Need estimation'!Z$2,'Inputs from Uganda staff'!$E$61:$E$80,0),MATCH('HRH Need estimation'!$D17,'Inputs from Uganda staff'!$E$6:$BM$6,0)),
""))</f>
        <v>0</v>
      </c>
      <c r="AA17" s="122">
        <f>IFERROR(
$AN17 * INDEX('WFOM - Time_Base'!$A$4:$API$29, MATCH("CenHos", 'WFOM - Time_Base'!$B$4:$B$29,0), MATCH(CONCATENATE($G17,AA$2),'WFOM - Time_Base'!$A$8:$API$8,0)) *
INDEX('WFOM - Time_Base'!$A$4:$API$29, MATCH("CenHos_Per", 'WFOM - Time_Base'!$B$4:$B$29,0), MATCH(CONCATENATE($G17,AA$2),'WFOM - Time_Base'!$A$8:$API$8,0)),
IFERROR($AN17 * INDEX('Inputs from Uganda staff'!$E$61:$BM$80,MATCH('HRH Need estimation'!AA$2,'Inputs from Uganda staff'!$E$61:$E$80,0),MATCH('HRH Need estimation'!$D17,'Inputs from Uganda staff'!$E$6:$BM$6,0)),
""))</f>
        <v>15</v>
      </c>
      <c r="AB17" s="122">
        <f>IFERROR(
$AN17 * INDEX('WFOM - Time_Base'!$A$4:$API$29, MATCH("CenHos", 'WFOM - Time_Base'!$B$4:$B$29,0), MATCH(CONCATENATE($G17,AB$2),'WFOM - Time_Base'!$A$8:$API$8,0)) *
INDEX('WFOM - Time_Base'!$A$4:$API$29, MATCH("CenHos_Per", 'WFOM - Time_Base'!$B$4:$B$29,0), MATCH(CONCATENATE($G17,AB$2),'WFOM - Time_Base'!$A$8:$API$8,0)),
IFERROR($AN17 * INDEX('Inputs from Uganda staff'!$E$61:$BM$80,MATCH('HRH Need estimation'!AB$2,'Inputs from Uganda staff'!$E$61:$E$80,0),MATCH('HRH Need estimation'!$D17,'Inputs from Uganda staff'!$E$6:$BM$6,0)),
""))</f>
        <v>0</v>
      </c>
      <c r="AC17" s="122" t="str">
        <f>IFERROR(
$AN17 * INDEX('WFOM - Time_Base'!$A$4:$API$29, MATCH("CenHos", 'WFOM - Time_Base'!$B$4:$B$29,0), MATCH(CONCATENATE($G17,AC$2),'WFOM - Time_Base'!$A$8:$API$8,0)) *
INDEX('WFOM - Time_Base'!$A$4:$API$29, MATCH("CenHos_Per", 'WFOM - Time_Base'!$B$4:$B$29,0), MATCH(CONCATENATE($G17,AC$2),'WFOM - Time_Base'!$A$8:$API$8,0)),
IFERROR($AN17 * INDEX('Inputs from Uganda staff'!$E$61:$BM$80,MATCH('HRH Need estimation'!AC$2,'Inputs from Uganda staff'!$E$61:$E$80,0),MATCH('HRH Need estimation'!$D17,'Inputs from Uganda staff'!$E$6:$BM$6,0)),
""))</f>
        <v/>
      </c>
      <c r="AD17" s="122">
        <f>IFERROR(
$AN17 * INDEX('WFOM - Time_Base'!$A$4:$API$29, MATCH("CenHos", 'WFOM - Time_Base'!$B$4:$B$29,0), MATCH(CONCATENATE($G17,AD$2),'WFOM - Time_Base'!$A$8:$API$8,0)) *
INDEX('WFOM - Time_Base'!$A$4:$API$29, MATCH("CenHos_Per", 'WFOM - Time_Base'!$B$4:$B$29,0), MATCH(CONCATENATE($G17,AD$2),'WFOM - Time_Base'!$A$8:$API$8,0)),
IFERROR($AN17 * INDEX('Inputs from Uganda staff'!$E$61:$BM$80,MATCH('HRH Need estimation'!AD$2,'Inputs from Uganda staff'!$E$61:$E$80,0),MATCH('HRH Need estimation'!$D17,'Inputs from Uganda staff'!$E$6:$BM$6,0)),
""))</f>
        <v>0</v>
      </c>
      <c r="AE17" s="122">
        <f>IFERROR(
$AN17 * INDEX('WFOM - Time_Base'!$A$4:$API$29, MATCH("CenHos", 'WFOM - Time_Base'!$B$4:$B$29,0), MATCH(CONCATENATE($G17,AE$2),'WFOM - Time_Base'!$A$8:$API$8,0)) *
INDEX('WFOM - Time_Base'!$A$4:$API$29, MATCH("CenHos_Per", 'WFOM - Time_Base'!$B$4:$B$29,0), MATCH(CONCATENATE($G17,AE$2),'WFOM - Time_Base'!$A$8:$API$8,0)),
IFERROR($AN17 * INDEX('Inputs from Uganda staff'!$E$61:$BM$80,MATCH('HRH Need estimation'!AE$2,'Inputs from Uganda staff'!$E$61:$E$80,0),MATCH('HRH Need estimation'!$D17,'Inputs from Uganda staff'!$E$6:$BM$6,0)),
""))</f>
        <v>0</v>
      </c>
      <c r="AF17" s="122">
        <f>IFERROR(
$AN17 * INDEX('WFOM - Time_Base'!$A$4:$API$29, MATCH("CenHos", 'WFOM - Time_Base'!$B$4:$B$29,0), MATCH(CONCATENATE($G17,AF$2),'WFOM - Time_Base'!$A$8:$API$8,0)) *
INDEX('WFOM - Time_Base'!$A$4:$API$29, MATCH("CenHos_Per", 'WFOM - Time_Base'!$B$4:$B$29,0), MATCH(CONCATENATE($G17,AF$2),'WFOM - Time_Base'!$A$8:$API$8,0)),
IFERROR($AN17 * INDEX('Inputs from Uganda staff'!$E$61:$BM$80,MATCH('HRH Need estimation'!AF$2,'Inputs from Uganda staff'!$E$61:$E$80,0),MATCH('HRH Need estimation'!$D17,'Inputs from Uganda staff'!$E$6:$BM$6,0)),
""))</f>
        <v>0</v>
      </c>
      <c r="AG17" s="122">
        <f>IFERROR(
$AN17 * INDEX('WFOM - Time_Base'!$A$4:$API$29, MATCH("CenHos", 'WFOM - Time_Base'!$B$4:$B$29,0), MATCH(CONCATENATE($G17,AG$2),'WFOM - Time_Base'!$A$8:$API$8,0)) *
INDEX('WFOM - Time_Base'!$A$4:$API$29, MATCH("CenHos_Per", 'WFOM - Time_Base'!$B$4:$B$29,0), MATCH(CONCATENATE($G17,AG$2),'WFOM - Time_Base'!$A$8:$API$8,0)),
IFERROR($AN17 * INDEX('Inputs from Uganda staff'!$E$61:$BM$80,MATCH('HRH Need estimation'!AG$2,'Inputs from Uganda staff'!$E$61:$E$80,0),MATCH('HRH Need estimation'!$D17,'Inputs from Uganda staff'!$E$6:$BM$6,0)),
""))</f>
        <v>0</v>
      </c>
      <c r="AH17" s="122">
        <f>IFERROR(
$AN17 * INDEX('WFOM - Time_Base'!$A$4:$API$29, MATCH("CenHos", 'WFOM - Time_Base'!$B$4:$B$29,0), MATCH(CONCATENATE($G17,AH$2),'WFOM - Time_Base'!$A$8:$API$8,0)) *
INDEX('WFOM - Time_Base'!$A$4:$API$29, MATCH("CenHos_Per", 'WFOM - Time_Base'!$B$4:$B$29,0), MATCH(CONCATENATE($G17,AH$2),'WFOM - Time_Base'!$A$8:$API$8,0)),
IFERROR($AN17 * INDEX('Inputs from Uganda staff'!$E$61:$BM$80,MATCH('HRH Need estimation'!AH$2,'Inputs from Uganda staff'!$E$61:$E$80,0),MATCH('HRH Need estimation'!$D17,'Inputs from Uganda staff'!$E$6:$BM$6,0)),
""))</f>
        <v>0</v>
      </c>
      <c r="AI17" s="122">
        <f>IFERROR(
$AN17 * INDEX('WFOM - Time_Base'!$A$4:$API$29, MATCH("CenHos", 'WFOM - Time_Base'!$B$4:$B$29,0), MATCH(CONCATENATE($G17,AI$2),'WFOM - Time_Base'!$A$8:$API$8,0)) *
INDEX('WFOM - Time_Base'!$A$4:$API$29, MATCH("CenHos_Per", 'WFOM - Time_Base'!$B$4:$B$29,0), MATCH(CONCATENATE($G17,AI$2),'WFOM - Time_Base'!$A$8:$API$8,0)),
IFERROR($AN17 * INDEX('Inputs from Uganda staff'!$E$61:$BM$80,MATCH('HRH Need estimation'!AI$2,'Inputs from Uganda staff'!$E$61:$E$80,0),MATCH('HRH Need estimation'!$D17,'Inputs from Uganda staff'!$E$6:$BM$6,0)),
""))</f>
        <v>0</v>
      </c>
      <c r="AJ17" s="122">
        <f>IFERROR(
$AN17 * INDEX('WFOM - Time_Base'!$A$4:$API$29, MATCH("CenHos", 'WFOM - Time_Base'!$B$4:$B$29,0), MATCH(CONCATENATE($G17,AJ$2),'WFOM - Time_Base'!$A$8:$API$8,0)) *
INDEX('WFOM - Time_Base'!$A$4:$API$29, MATCH("CenHos_Per", 'WFOM - Time_Base'!$B$4:$B$29,0), MATCH(CONCATENATE($G17,AJ$2),'WFOM - Time_Base'!$A$8:$API$8,0)),
IFERROR($AN17 * INDEX('Inputs from Uganda staff'!$E$61:$BM$80,MATCH('HRH Need estimation'!AJ$2,'Inputs from Uganda staff'!$E$61:$E$80,0),MATCH('HRH Need estimation'!$D17,'Inputs from Uganda staff'!$E$6:$BM$6,0)),
""))</f>
        <v>0</v>
      </c>
      <c r="AK17" s="122">
        <f>IFERROR(
$AN17 * INDEX('WFOM - Time_Base'!$A$4:$API$29, MATCH("CenHos", 'WFOM - Time_Base'!$B$4:$B$29,0), MATCH(CONCATENATE($G17,AK$2),'WFOM - Time_Base'!$A$8:$API$8,0)) *
INDEX('WFOM - Time_Base'!$A$4:$API$29, MATCH("CenHos_Per", 'WFOM - Time_Base'!$B$4:$B$29,0), MATCH(CONCATENATE($G17,AK$2),'WFOM - Time_Base'!$A$8:$API$8,0)),
IFERROR($AN17 * INDEX('Inputs from Uganda staff'!$E$61:$BM$80,MATCH('HRH Need estimation'!AK$2,'Inputs from Uganda staff'!$E$61:$E$80,0),MATCH('HRH Need estimation'!$D17,'Inputs from Uganda staff'!$E$6:$BM$6,0)),
""))</f>
        <v>0</v>
      </c>
      <c r="AL17" s="122">
        <f>IFERROR(
$AN17 * INDEX('WFOM - Time_Base'!$A$4:$API$29, MATCH("CenHos", 'WFOM - Time_Base'!$B$4:$B$29,0), MATCH(CONCATENATE($G17,AL$2),'WFOM - Time_Base'!$A$8:$API$8,0)) *
INDEX('WFOM - Time_Base'!$A$4:$API$29, MATCH("CenHos_Per", 'WFOM - Time_Base'!$B$4:$B$29,0), MATCH(CONCATENATE($G17,AL$2),'WFOM - Time_Base'!$A$8:$API$8,0)),
IFERROR($AN17 * INDEX('Inputs from Uganda staff'!$E$61:$BM$80,MATCH('HRH Need estimation'!AL$2,'Inputs from Uganda staff'!$E$61:$E$80,0),MATCH('HRH Need estimation'!$D17,'Inputs from Uganda staff'!$E$6:$BM$6,0)),
""))</f>
        <v>0</v>
      </c>
      <c r="AN17">
        <v>1</v>
      </c>
      <c r="AO17" t="str">
        <f t="shared" si="1"/>
        <v>014</v>
      </c>
      <c r="AQ17" t="s">
        <v>252</v>
      </c>
    </row>
    <row r="18" spans="1:43">
      <c r="A18" s="106" t="s">
        <v>921</v>
      </c>
      <c r="B18" s="106" t="s">
        <v>25</v>
      </c>
      <c r="C18" s="107" t="s">
        <v>248</v>
      </c>
      <c r="D18" s="115" t="s">
        <v>249</v>
      </c>
      <c r="E18" s="252" t="s">
        <v>25</v>
      </c>
      <c r="F18" s="252"/>
      <c r="G18" s="122" t="str">
        <f>IF(F18&lt;&gt;"", VLOOKUP(F18,'WFOM - Cadre and Service List'!$E$4:$F$52,2,FALSE), "")</f>
        <v/>
      </c>
      <c r="H18" s="122"/>
      <c r="I18" s="207"/>
      <c r="J18" s="207"/>
      <c r="K18" s="207"/>
      <c r="L18" s="207"/>
      <c r="M18" s="207"/>
      <c r="N18" s="207"/>
      <c r="O18" s="207"/>
      <c r="P18" s="207">
        <f t="shared" si="0"/>
        <v>0</v>
      </c>
      <c r="Q18" s="122" t="s">
        <v>1947</v>
      </c>
      <c r="R18" s="122">
        <f>IFERROR(
$AN18 * INDEX('WFOM - Time_Base'!$A$4:$API$29, MATCH("CenHos", 'WFOM - Time_Base'!$B$4:$B$29,0), MATCH(CONCATENATE($G18,R$2),'WFOM - Time_Base'!$A$8:$API$8,0)) *
INDEX('WFOM - Time_Base'!$A$4:$API$29, MATCH("CenHos_Per", 'WFOM - Time_Base'!$B$4:$B$29,0), MATCH(CONCATENATE($G18,R$2),'WFOM - Time_Base'!$A$8:$API$8,0)),
IFERROR($AN18 * INDEX('Inputs from Uganda staff'!$E$61:$BM$80,MATCH('HRH Need estimation'!R$2,'Inputs from Uganda staff'!$E$61:$E$80,0),MATCH('HRH Need estimation'!$D18,'Inputs from Uganda staff'!$E$6:$BM$6,0)),
""))</f>
        <v>60</v>
      </c>
      <c r="S18" s="122">
        <f>IFERROR(
$AN18 * INDEX('WFOM - Time_Base'!$A$4:$API$29, MATCH("CenHos", 'WFOM - Time_Base'!$B$4:$B$29,0), MATCH(CONCATENATE($G18,S$2),'WFOM - Time_Base'!$A$8:$API$8,0)) *
INDEX('WFOM - Time_Base'!$A$4:$API$29, MATCH("CenHos_Per", 'WFOM - Time_Base'!$B$4:$B$29,0), MATCH(CONCATENATE($G18,S$2),'WFOM - Time_Base'!$A$8:$API$8,0)),
IFERROR($AN18 * INDEX('Inputs from Uganda staff'!$E$61:$BM$80,MATCH('HRH Need estimation'!S$2,'Inputs from Uganda staff'!$E$61:$E$80,0),MATCH('HRH Need estimation'!$D18,'Inputs from Uganda staff'!$E$6:$BM$6,0)),
""))</f>
        <v>0</v>
      </c>
      <c r="T18" s="122">
        <f>IFERROR(
$AN18 * INDEX('WFOM - Time_Base'!$A$4:$API$29, MATCH("CenHos", 'WFOM - Time_Base'!$B$4:$B$29,0), MATCH(CONCATENATE($G18,T$2),'WFOM - Time_Base'!$A$8:$API$8,0)) *
INDEX('WFOM - Time_Base'!$A$4:$API$29, MATCH("CenHos_Per", 'WFOM - Time_Base'!$B$4:$B$29,0), MATCH(CONCATENATE($G18,T$2),'WFOM - Time_Base'!$A$8:$API$8,0)),
IFERROR($AN18 * INDEX('Inputs from Uganda staff'!$E$61:$BM$80,MATCH('HRH Need estimation'!T$2,'Inputs from Uganda staff'!$E$61:$E$80,0),MATCH('HRH Need estimation'!$D18,'Inputs from Uganda staff'!$E$6:$BM$6,0)),
""))</f>
        <v>0</v>
      </c>
      <c r="U18" s="122">
        <f>IFERROR(
$AN18 * INDEX('WFOM - Time_Base'!$A$4:$API$29, MATCH("CenHos", 'WFOM - Time_Base'!$B$4:$B$29,0), MATCH(CONCATENATE($G18,U$2),'WFOM - Time_Base'!$A$8:$API$8,0)) *
INDEX('WFOM - Time_Base'!$A$4:$API$29, MATCH("CenHos_Per", 'WFOM - Time_Base'!$B$4:$B$29,0), MATCH(CONCATENATE($G18,U$2),'WFOM - Time_Base'!$A$8:$API$8,0)),
IFERROR($AN18 * INDEX('Inputs from Uganda staff'!$E$61:$BM$80,MATCH('HRH Need estimation'!U$2,'Inputs from Uganda staff'!$E$61:$E$80,0),MATCH('HRH Need estimation'!$D18,'Inputs from Uganda staff'!$E$6:$BM$6,0)),
""))</f>
        <v>12</v>
      </c>
      <c r="V18" s="122">
        <f>IFERROR(
$AN18 * INDEX('WFOM - Time_Base'!$A$4:$API$29, MATCH("CenHos", 'WFOM - Time_Base'!$B$4:$B$29,0), MATCH(CONCATENATE($G18,V$2),'WFOM - Time_Base'!$A$8:$API$8,0)) *
INDEX('WFOM - Time_Base'!$A$4:$API$29, MATCH("CenHos_Per", 'WFOM - Time_Base'!$B$4:$B$29,0), MATCH(CONCATENATE($G18,V$2),'WFOM - Time_Base'!$A$8:$API$8,0)),
IFERROR($AN18 * INDEX('Inputs from Uganda staff'!$E$61:$BM$80,MATCH('HRH Need estimation'!V$2,'Inputs from Uganda staff'!$E$61:$E$80,0),MATCH('HRH Need estimation'!$D18,'Inputs from Uganda staff'!$E$6:$BM$6,0)),
""))</f>
        <v>140</v>
      </c>
      <c r="W18" s="122">
        <f>IFERROR(
$AN18 * INDEX('WFOM - Time_Base'!$A$4:$API$29, MATCH("CenHos", 'WFOM - Time_Base'!$B$4:$B$29,0), MATCH(CONCATENATE($G18,W$2),'WFOM - Time_Base'!$A$8:$API$8,0)) *
INDEX('WFOM - Time_Base'!$A$4:$API$29, MATCH("CenHos_Per", 'WFOM - Time_Base'!$B$4:$B$29,0), MATCH(CONCATENATE($G18,W$2),'WFOM - Time_Base'!$A$8:$API$8,0)),
IFERROR($AN18 * INDEX('Inputs from Uganda staff'!$E$61:$BM$80,MATCH('HRH Need estimation'!W$2,'Inputs from Uganda staff'!$E$61:$E$80,0),MATCH('HRH Need estimation'!$D18,'Inputs from Uganda staff'!$E$6:$BM$6,0)),
""))</f>
        <v>0.1</v>
      </c>
      <c r="X18" s="122">
        <f>IFERROR(
$AN18 * INDEX('WFOM - Time_Base'!$A$4:$API$29, MATCH("CenHos", 'WFOM - Time_Base'!$B$4:$B$29,0), MATCH(CONCATENATE($G18,X$2),'WFOM - Time_Base'!$A$8:$API$8,0)) *
INDEX('WFOM - Time_Base'!$A$4:$API$29, MATCH("CenHos_Per", 'WFOM - Time_Base'!$B$4:$B$29,0), MATCH(CONCATENATE($G18,X$2),'WFOM - Time_Base'!$A$8:$API$8,0)),
IFERROR($AN18 * INDEX('Inputs from Uganda staff'!$E$61:$BM$80,MATCH('HRH Need estimation'!X$2,'Inputs from Uganda staff'!$E$61:$E$80,0),MATCH('HRH Need estimation'!$D18,'Inputs from Uganda staff'!$E$6:$BM$6,0)),
""))</f>
        <v>6.25</v>
      </c>
      <c r="Y18" s="122">
        <f>IFERROR(
$AN18 * INDEX('WFOM - Time_Base'!$A$4:$API$29, MATCH("CenHos", 'WFOM - Time_Base'!$B$4:$B$29,0), MATCH(CONCATENATE($G18,Y$2),'WFOM - Time_Base'!$A$8:$API$8,0)) *
INDEX('WFOM - Time_Base'!$A$4:$API$29, MATCH("CenHos_Per", 'WFOM - Time_Base'!$B$4:$B$29,0), MATCH(CONCATENATE($G18,Y$2),'WFOM - Time_Base'!$A$8:$API$8,0)),
IFERROR($AN18 * INDEX('Inputs from Uganda staff'!$E$61:$BM$80,MATCH('HRH Need estimation'!Y$2,'Inputs from Uganda staff'!$E$61:$E$80,0),MATCH('HRH Need estimation'!$D18,'Inputs from Uganda staff'!$E$6:$BM$6,0)),
""))</f>
        <v>12.5</v>
      </c>
      <c r="Z18" s="122">
        <f>IFERROR(
$AN18 * INDEX('WFOM - Time_Base'!$A$4:$API$29, MATCH("CenHos", 'WFOM - Time_Base'!$B$4:$B$29,0), MATCH(CONCATENATE($G18,Z$2),'WFOM - Time_Base'!$A$8:$API$8,0)) *
INDEX('WFOM - Time_Base'!$A$4:$API$29, MATCH("CenHos_Per", 'WFOM - Time_Base'!$B$4:$B$29,0), MATCH(CONCATENATE($G18,Z$2),'WFOM - Time_Base'!$A$8:$API$8,0)),
IFERROR($AN18 * INDEX('Inputs from Uganda staff'!$E$61:$BM$80,MATCH('HRH Need estimation'!Z$2,'Inputs from Uganda staff'!$E$61:$E$80,0),MATCH('HRH Need estimation'!$D18,'Inputs from Uganda staff'!$E$6:$BM$6,0)),
""))</f>
        <v>0</v>
      </c>
      <c r="AA18" s="122">
        <f>IFERROR(
$AN18 * INDEX('WFOM - Time_Base'!$A$4:$API$29, MATCH("CenHos", 'WFOM - Time_Base'!$B$4:$B$29,0), MATCH(CONCATENATE($G18,AA$2),'WFOM - Time_Base'!$A$8:$API$8,0)) *
INDEX('WFOM - Time_Base'!$A$4:$API$29, MATCH("CenHos_Per", 'WFOM - Time_Base'!$B$4:$B$29,0), MATCH(CONCATENATE($G18,AA$2),'WFOM - Time_Base'!$A$8:$API$8,0)),
IFERROR($AN18 * INDEX('Inputs from Uganda staff'!$E$61:$BM$80,MATCH('HRH Need estimation'!AA$2,'Inputs from Uganda staff'!$E$61:$E$80,0),MATCH('HRH Need estimation'!$D18,'Inputs from Uganda staff'!$E$6:$BM$6,0)),
""))</f>
        <v>20</v>
      </c>
      <c r="AB18" s="122">
        <f>IFERROR(
$AN18 * INDEX('WFOM - Time_Base'!$A$4:$API$29, MATCH("CenHos", 'WFOM - Time_Base'!$B$4:$B$29,0), MATCH(CONCATENATE($G18,AB$2),'WFOM - Time_Base'!$A$8:$API$8,0)) *
INDEX('WFOM - Time_Base'!$A$4:$API$29, MATCH("CenHos_Per", 'WFOM - Time_Base'!$B$4:$B$29,0), MATCH(CONCATENATE($G18,AB$2),'WFOM - Time_Base'!$A$8:$API$8,0)),
IFERROR($AN18 * INDEX('Inputs from Uganda staff'!$E$61:$BM$80,MATCH('HRH Need estimation'!AB$2,'Inputs from Uganda staff'!$E$61:$E$80,0),MATCH('HRH Need estimation'!$D18,'Inputs from Uganda staff'!$E$6:$BM$6,0)),
""))</f>
        <v>0</v>
      </c>
      <c r="AC18" s="122" t="str">
        <f>IFERROR(
$AN18 * INDEX('WFOM - Time_Base'!$A$4:$API$29, MATCH("CenHos", 'WFOM - Time_Base'!$B$4:$B$29,0), MATCH(CONCATENATE($G18,AC$2),'WFOM - Time_Base'!$A$8:$API$8,0)) *
INDEX('WFOM - Time_Base'!$A$4:$API$29, MATCH("CenHos_Per", 'WFOM - Time_Base'!$B$4:$B$29,0), MATCH(CONCATENATE($G18,AC$2),'WFOM - Time_Base'!$A$8:$API$8,0)),
IFERROR($AN18 * INDEX('Inputs from Uganda staff'!$E$61:$BM$80,MATCH('HRH Need estimation'!AC$2,'Inputs from Uganda staff'!$E$61:$E$80,0),MATCH('HRH Need estimation'!$D18,'Inputs from Uganda staff'!$E$6:$BM$6,0)),
""))</f>
        <v/>
      </c>
      <c r="AD18" s="122">
        <f>IFERROR(
$AN18 * INDEX('WFOM - Time_Base'!$A$4:$API$29, MATCH("CenHos", 'WFOM - Time_Base'!$B$4:$B$29,0), MATCH(CONCATENATE($G18,AD$2),'WFOM - Time_Base'!$A$8:$API$8,0)) *
INDEX('WFOM - Time_Base'!$A$4:$API$29, MATCH("CenHos_Per", 'WFOM - Time_Base'!$B$4:$B$29,0), MATCH(CONCATENATE($G18,AD$2),'WFOM - Time_Base'!$A$8:$API$8,0)),
IFERROR($AN18 * INDEX('Inputs from Uganda staff'!$E$61:$BM$80,MATCH('HRH Need estimation'!AD$2,'Inputs from Uganda staff'!$E$61:$E$80,0),MATCH('HRH Need estimation'!$D18,'Inputs from Uganda staff'!$E$6:$BM$6,0)),
""))</f>
        <v>0</v>
      </c>
      <c r="AE18" s="122">
        <f>IFERROR(
$AN18 * INDEX('WFOM - Time_Base'!$A$4:$API$29, MATCH("CenHos", 'WFOM - Time_Base'!$B$4:$B$29,0), MATCH(CONCATENATE($G18,AE$2),'WFOM - Time_Base'!$A$8:$API$8,0)) *
INDEX('WFOM - Time_Base'!$A$4:$API$29, MATCH("CenHos_Per", 'WFOM - Time_Base'!$B$4:$B$29,0), MATCH(CONCATENATE($G18,AE$2),'WFOM - Time_Base'!$A$8:$API$8,0)),
IFERROR($AN18 * INDEX('Inputs from Uganda staff'!$E$61:$BM$80,MATCH('HRH Need estimation'!AE$2,'Inputs from Uganda staff'!$E$61:$E$80,0),MATCH('HRH Need estimation'!$D18,'Inputs from Uganda staff'!$E$6:$BM$6,0)),
""))</f>
        <v>0</v>
      </c>
      <c r="AF18" s="122">
        <f>IFERROR(
$AN18 * INDEX('WFOM - Time_Base'!$A$4:$API$29, MATCH("CenHos", 'WFOM - Time_Base'!$B$4:$B$29,0), MATCH(CONCATENATE($G18,AF$2),'WFOM - Time_Base'!$A$8:$API$8,0)) *
INDEX('WFOM - Time_Base'!$A$4:$API$29, MATCH("CenHos_Per", 'WFOM - Time_Base'!$B$4:$B$29,0), MATCH(CONCATENATE($G18,AF$2),'WFOM - Time_Base'!$A$8:$API$8,0)),
IFERROR($AN18 * INDEX('Inputs from Uganda staff'!$E$61:$BM$80,MATCH('HRH Need estimation'!AF$2,'Inputs from Uganda staff'!$E$61:$E$80,0),MATCH('HRH Need estimation'!$D18,'Inputs from Uganda staff'!$E$6:$BM$6,0)),
""))</f>
        <v>0</v>
      </c>
      <c r="AG18" s="122">
        <f>IFERROR(
$AN18 * INDEX('WFOM - Time_Base'!$A$4:$API$29, MATCH("CenHos", 'WFOM - Time_Base'!$B$4:$B$29,0), MATCH(CONCATENATE($G18,AG$2),'WFOM - Time_Base'!$A$8:$API$8,0)) *
INDEX('WFOM - Time_Base'!$A$4:$API$29, MATCH("CenHos_Per", 'WFOM - Time_Base'!$B$4:$B$29,0), MATCH(CONCATENATE($G18,AG$2),'WFOM - Time_Base'!$A$8:$API$8,0)),
IFERROR($AN18 * INDEX('Inputs from Uganda staff'!$E$61:$BM$80,MATCH('HRH Need estimation'!AG$2,'Inputs from Uganda staff'!$E$61:$E$80,0),MATCH('HRH Need estimation'!$D18,'Inputs from Uganda staff'!$E$6:$BM$6,0)),
""))</f>
        <v>0</v>
      </c>
      <c r="AH18" s="122">
        <f>IFERROR(
$AN18 * INDEX('WFOM - Time_Base'!$A$4:$API$29, MATCH("CenHos", 'WFOM - Time_Base'!$B$4:$B$29,0), MATCH(CONCATENATE($G18,AH$2),'WFOM - Time_Base'!$A$8:$API$8,0)) *
INDEX('WFOM - Time_Base'!$A$4:$API$29, MATCH("CenHos_Per", 'WFOM - Time_Base'!$B$4:$B$29,0), MATCH(CONCATENATE($G18,AH$2),'WFOM - Time_Base'!$A$8:$API$8,0)),
IFERROR($AN18 * INDEX('Inputs from Uganda staff'!$E$61:$BM$80,MATCH('HRH Need estimation'!AH$2,'Inputs from Uganda staff'!$E$61:$E$80,0),MATCH('HRH Need estimation'!$D18,'Inputs from Uganda staff'!$E$6:$BM$6,0)),
""))</f>
        <v>0</v>
      </c>
      <c r="AI18" s="122">
        <f>IFERROR(
$AN18 * INDEX('WFOM - Time_Base'!$A$4:$API$29, MATCH("CenHos", 'WFOM - Time_Base'!$B$4:$B$29,0), MATCH(CONCATENATE($G18,AI$2),'WFOM - Time_Base'!$A$8:$API$8,0)) *
INDEX('WFOM - Time_Base'!$A$4:$API$29, MATCH("CenHos_Per", 'WFOM - Time_Base'!$B$4:$B$29,0), MATCH(CONCATENATE($G18,AI$2),'WFOM - Time_Base'!$A$8:$API$8,0)),
IFERROR($AN18 * INDEX('Inputs from Uganda staff'!$E$61:$BM$80,MATCH('HRH Need estimation'!AI$2,'Inputs from Uganda staff'!$E$61:$E$80,0),MATCH('HRH Need estimation'!$D18,'Inputs from Uganda staff'!$E$6:$BM$6,0)),
""))</f>
        <v>0</v>
      </c>
      <c r="AJ18" s="122">
        <f>IFERROR(
$AN18 * INDEX('WFOM - Time_Base'!$A$4:$API$29, MATCH("CenHos", 'WFOM - Time_Base'!$B$4:$B$29,0), MATCH(CONCATENATE($G18,AJ$2),'WFOM - Time_Base'!$A$8:$API$8,0)) *
INDEX('WFOM - Time_Base'!$A$4:$API$29, MATCH("CenHos_Per", 'WFOM - Time_Base'!$B$4:$B$29,0), MATCH(CONCATENATE($G18,AJ$2),'WFOM - Time_Base'!$A$8:$API$8,0)),
IFERROR($AN18 * INDEX('Inputs from Uganda staff'!$E$61:$BM$80,MATCH('HRH Need estimation'!AJ$2,'Inputs from Uganda staff'!$E$61:$E$80,0),MATCH('HRH Need estimation'!$D18,'Inputs from Uganda staff'!$E$6:$BM$6,0)),
""))</f>
        <v>0</v>
      </c>
      <c r="AK18" s="122">
        <f>IFERROR(
$AN18 * INDEX('WFOM - Time_Base'!$A$4:$API$29, MATCH("CenHos", 'WFOM - Time_Base'!$B$4:$B$29,0), MATCH(CONCATENATE($G18,AK$2),'WFOM - Time_Base'!$A$8:$API$8,0)) *
INDEX('WFOM - Time_Base'!$A$4:$API$29, MATCH("CenHos_Per", 'WFOM - Time_Base'!$B$4:$B$29,0), MATCH(CONCATENATE($G18,AK$2),'WFOM - Time_Base'!$A$8:$API$8,0)),
IFERROR($AN18 * INDEX('Inputs from Uganda staff'!$E$61:$BM$80,MATCH('HRH Need estimation'!AK$2,'Inputs from Uganda staff'!$E$61:$E$80,0),MATCH('HRH Need estimation'!$D18,'Inputs from Uganda staff'!$E$6:$BM$6,0)),
""))</f>
        <v>0</v>
      </c>
      <c r="AL18" s="122">
        <f>IFERROR(
$AN18 * INDEX('WFOM - Time_Base'!$A$4:$API$29, MATCH("CenHos", 'WFOM - Time_Base'!$B$4:$B$29,0), MATCH(CONCATENATE($G18,AL$2),'WFOM - Time_Base'!$A$8:$API$8,0)) *
INDEX('WFOM - Time_Base'!$A$4:$API$29, MATCH("CenHos_Per", 'WFOM - Time_Base'!$B$4:$B$29,0), MATCH(CONCATENATE($G18,AL$2),'WFOM - Time_Base'!$A$8:$API$8,0)),
IFERROR($AN18 * INDEX('Inputs from Uganda staff'!$E$61:$BM$80,MATCH('HRH Need estimation'!AL$2,'Inputs from Uganda staff'!$E$61:$E$80,0),MATCH('HRH Need estimation'!$D18,'Inputs from Uganda staff'!$E$6:$BM$6,0)),
""))</f>
        <v>0</v>
      </c>
      <c r="AN18">
        <v>1</v>
      </c>
      <c r="AO18" t="str">
        <f t="shared" si="1"/>
        <v>015</v>
      </c>
      <c r="AQ18" t="s">
        <v>256</v>
      </c>
    </row>
    <row r="19" spans="1:43">
      <c r="A19" s="106" t="s">
        <v>922</v>
      </c>
      <c r="B19" s="106" t="s">
        <v>25</v>
      </c>
      <c r="C19" s="107" t="s">
        <v>250</v>
      </c>
      <c r="D19" s="115" t="s">
        <v>251</v>
      </c>
      <c r="E19" s="252" t="s">
        <v>25</v>
      </c>
      <c r="F19" s="252"/>
      <c r="G19" s="122" t="str">
        <f>IF(F19&lt;&gt;"", VLOOKUP(F19,'WFOM - Cadre and Service List'!$E$4:$F$52,2,FALSE), "")</f>
        <v/>
      </c>
      <c r="H19" s="122"/>
      <c r="I19" s="207"/>
      <c r="J19" s="207"/>
      <c r="K19" s="207"/>
      <c r="L19" s="207"/>
      <c r="M19" s="207"/>
      <c r="N19" s="207"/>
      <c r="O19" s="207"/>
      <c r="P19" s="207">
        <f t="shared" si="0"/>
        <v>0</v>
      </c>
      <c r="Q19" s="122" t="s">
        <v>1947</v>
      </c>
      <c r="R19" s="122">
        <f>IFERROR(
$AN19 * INDEX('WFOM - Time_Base'!$A$4:$API$29, MATCH("CenHos", 'WFOM - Time_Base'!$B$4:$B$29,0), MATCH(CONCATENATE($G19,R$2),'WFOM - Time_Base'!$A$8:$API$8,0)) *
INDEX('WFOM - Time_Base'!$A$4:$API$29, MATCH("CenHos_Per", 'WFOM - Time_Base'!$B$4:$B$29,0), MATCH(CONCATENATE($G19,R$2),'WFOM - Time_Base'!$A$8:$API$8,0)),
IFERROR($AN19 * INDEX('Inputs from Uganda staff'!$E$61:$BM$80,MATCH('HRH Need estimation'!R$2,'Inputs from Uganda staff'!$E$61:$E$80,0),MATCH('HRH Need estimation'!$D19,'Inputs from Uganda staff'!$E$6:$BM$6,0)),
""))</f>
        <v>0.5</v>
      </c>
      <c r="S19" s="122">
        <f>IFERROR(
$AN19 * INDEX('WFOM - Time_Base'!$A$4:$API$29, MATCH("CenHos", 'WFOM - Time_Base'!$B$4:$B$29,0), MATCH(CONCATENATE($G19,S$2),'WFOM - Time_Base'!$A$8:$API$8,0)) *
INDEX('WFOM - Time_Base'!$A$4:$API$29, MATCH("CenHos_Per", 'WFOM - Time_Base'!$B$4:$B$29,0), MATCH(CONCATENATE($G19,S$2),'WFOM - Time_Base'!$A$8:$API$8,0)),
IFERROR($AN19 * INDEX('Inputs from Uganda staff'!$E$61:$BM$80,MATCH('HRH Need estimation'!S$2,'Inputs from Uganda staff'!$E$61:$E$80,0),MATCH('HRH Need estimation'!$D19,'Inputs from Uganda staff'!$E$6:$BM$6,0)),
""))</f>
        <v>0</v>
      </c>
      <c r="T19" s="122">
        <f>IFERROR(
$AN19 * INDEX('WFOM - Time_Base'!$A$4:$API$29, MATCH("CenHos", 'WFOM - Time_Base'!$B$4:$B$29,0), MATCH(CONCATENATE($G19,T$2),'WFOM - Time_Base'!$A$8:$API$8,0)) *
INDEX('WFOM - Time_Base'!$A$4:$API$29, MATCH("CenHos_Per", 'WFOM - Time_Base'!$B$4:$B$29,0), MATCH(CONCATENATE($G19,T$2),'WFOM - Time_Base'!$A$8:$API$8,0)),
IFERROR($AN19 * INDEX('Inputs from Uganda staff'!$E$61:$BM$80,MATCH('HRH Need estimation'!T$2,'Inputs from Uganda staff'!$E$61:$E$80,0),MATCH('HRH Need estimation'!$D19,'Inputs from Uganda staff'!$E$6:$BM$6,0)),
""))</f>
        <v>0</v>
      </c>
      <c r="U19" s="122">
        <f>IFERROR(
$AN19 * INDEX('WFOM - Time_Base'!$A$4:$API$29, MATCH("CenHos", 'WFOM - Time_Base'!$B$4:$B$29,0), MATCH(CONCATENATE($G19,U$2),'WFOM - Time_Base'!$A$8:$API$8,0)) *
INDEX('WFOM - Time_Base'!$A$4:$API$29, MATCH("CenHos_Per", 'WFOM - Time_Base'!$B$4:$B$29,0), MATCH(CONCATENATE($G19,U$2),'WFOM - Time_Base'!$A$8:$API$8,0)),
IFERROR($AN19 * INDEX('Inputs from Uganda staff'!$E$61:$BM$80,MATCH('HRH Need estimation'!U$2,'Inputs from Uganda staff'!$E$61:$E$80,0),MATCH('HRH Need estimation'!$D19,'Inputs from Uganda staff'!$E$6:$BM$6,0)),
""))</f>
        <v>0.5</v>
      </c>
      <c r="V19" s="122">
        <f>IFERROR(
$AN19 * INDEX('WFOM - Time_Base'!$A$4:$API$29, MATCH("CenHos", 'WFOM - Time_Base'!$B$4:$B$29,0), MATCH(CONCATENATE($G19,V$2),'WFOM - Time_Base'!$A$8:$API$8,0)) *
INDEX('WFOM - Time_Base'!$A$4:$API$29, MATCH("CenHos_Per", 'WFOM - Time_Base'!$B$4:$B$29,0), MATCH(CONCATENATE($G19,V$2),'WFOM - Time_Base'!$A$8:$API$8,0)),
IFERROR($AN19 * INDEX('Inputs from Uganda staff'!$E$61:$BM$80,MATCH('HRH Need estimation'!V$2,'Inputs from Uganda staff'!$E$61:$E$80,0),MATCH('HRH Need estimation'!$D19,'Inputs from Uganda staff'!$E$6:$BM$6,0)),
""))</f>
        <v>3</v>
      </c>
      <c r="W19" s="122">
        <f>IFERROR(
$AN19 * INDEX('WFOM - Time_Base'!$A$4:$API$29, MATCH("CenHos", 'WFOM - Time_Base'!$B$4:$B$29,0), MATCH(CONCATENATE($G19,W$2),'WFOM - Time_Base'!$A$8:$API$8,0)) *
INDEX('WFOM - Time_Base'!$A$4:$API$29, MATCH("CenHos_Per", 'WFOM - Time_Base'!$B$4:$B$29,0), MATCH(CONCATENATE($G19,W$2),'WFOM - Time_Base'!$A$8:$API$8,0)),
IFERROR($AN19 * INDEX('Inputs from Uganda staff'!$E$61:$BM$80,MATCH('HRH Need estimation'!W$2,'Inputs from Uganda staff'!$E$61:$E$80,0),MATCH('HRH Need estimation'!$D19,'Inputs from Uganda staff'!$E$6:$BM$6,0)),
""))</f>
        <v>0</v>
      </c>
      <c r="X19" s="122">
        <f>IFERROR(
$AN19 * INDEX('WFOM - Time_Base'!$A$4:$API$29, MATCH("CenHos", 'WFOM - Time_Base'!$B$4:$B$29,0), MATCH(CONCATENATE($G19,X$2),'WFOM - Time_Base'!$A$8:$API$8,0)) *
INDEX('WFOM - Time_Base'!$A$4:$API$29, MATCH("CenHos_Per", 'WFOM - Time_Base'!$B$4:$B$29,0), MATCH(CONCATENATE($G19,X$2),'WFOM - Time_Base'!$A$8:$API$8,0)),
IFERROR($AN19 * INDEX('Inputs from Uganda staff'!$E$61:$BM$80,MATCH('HRH Need estimation'!X$2,'Inputs from Uganda staff'!$E$61:$E$80,0),MATCH('HRH Need estimation'!$D19,'Inputs from Uganda staff'!$E$6:$BM$6,0)),
""))</f>
        <v>0</v>
      </c>
      <c r="Y19" s="122">
        <f>IFERROR(
$AN19 * INDEX('WFOM - Time_Base'!$A$4:$API$29, MATCH("CenHos", 'WFOM - Time_Base'!$B$4:$B$29,0), MATCH(CONCATENATE($G19,Y$2),'WFOM - Time_Base'!$A$8:$API$8,0)) *
INDEX('WFOM - Time_Base'!$A$4:$API$29, MATCH("CenHos_Per", 'WFOM - Time_Base'!$B$4:$B$29,0), MATCH(CONCATENATE($G19,Y$2),'WFOM - Time_Base'!$A$8:$API$8,0)),
IFERROR($AN19 * INDEX('Inputs from Uganda staff'!$E$61:$BM$80,MATCH('HRH Need estimation'!Y$2,'Inputs from Uganda staff'!$E$61:$E$80,0),MATCH('HRH Need estimation'!$D19,'Inputs from Uganda staff'!$E$6:$BM$6,0)),
""))</f>
        <v>0</v>
      </c>
      <c r="Z19" s="122">
        <f>IFERROR(
$AN19 * INDEX('WFOM - Time_Base'!$A$4:$API$29, MATCH("CenHos", 'WFOM - Time_Base'!$B$4:$B$29,0), MATCH(CONCATENATE($G19,Z$2),'WFOM - Time_Base'!$A$8:$API$8,0)) *
INDEX('WFOM - Time_Base'!$A$4:$API$29, MATCH("CenHos_Per", 'WFOM - Time_Base'!$B$4:$B$29,0), MATCH(CONCATENATE($G19,Z$2),'WFOM - Time_Base'!$A$8:$API$8,0)),
IFERROR($AN19 * INDEX('Inputs from Uganda staff'!$E$61:$BM$80,MATCH('HRH Need estimation'!Z$2,'Inputs from Uganda staff'!$E$61:$E$80,0),MATCH('HRH Need estimation'!$D19,'Inputs from Uganda staff'!$E$6:$BM$6,0)),
""))</f>
        <v>0</v>
      </c>
      <c r="AA19" s="122">
        <f>IFERROR(
$AN19 * INDEX('WFOM - Time_Base'!$A$4:$API$29, MATCH("CenHos", 'WFOM - Time_Base'!$B$4:$B$29,0), MATCH(CONCATENATE($G19,AA$2),'WFOM - Time_Base'!$A$8:$API$8,0)) *
INDEX('WFOM - Time_Base'!$A$4:$API$29, MATCH("CenHos_Per", 'WFOM - Time_Base'!$B$4:$B$29,0), MATCH(CONCATENATE($G19,AA$2),'WFOM - Time_Base'!$A$8:$API$8,0)),
IFERROR($AN19 * INDEX('Inputs from Uganda staff'!$E$61:$BM$80,MATCH('HRH Need estimation'!AA$2,'Inputs from Uganda staff'!$E$61:$E$80,0),MATCH('HRH Need estimation'!$D19,'Inputs from Uganda staff'!$E$6:$BM$6,0)),
""))</f>
        <v>0</v>
      </c>
      <c r="AB19" s="122">
        <f>IFERROR(
$AN19 * INDEX('WFOM - Time_Base'!$A$4:$API$29, MATCH("CenHos", 'WFOM - Time_Base'!$B$4:$B$29,0), MATCH(CONCATENATE($G19,AB$2),'WFOM - Time_Base'!$A$8:$API$8,0)) *
INDEX('WFOM - Time_Base'!$A$4:$API$29, MATCH("CenHos_Per", 'WFOM - Time_Base'!$B$4:$B$29,0), MATCH(CONCATENATE($G19,AB$2),'WFOM - Time_Base'!$A$8:$API$8,0)),
IFERROR($AN19 * INDEX('Inputs from Uganda staff'!$E$61:$BM$80,MATCH('HRH Need estimation'!AB$2,'Inputs from Uganda staff'!$E$61:$E$80,0),MATCH('HRH Need estimation'!$D19,'Inputs from Uganda staff'!$E$6:$BM$6,0)),
""))</f>
        <v>0</v>
      </c>
      <c r="AC19" s="122" t="str">
        <f>IFERROR(
$AN19 * INDEX('WFOM - Time_Base'!$A$4:$API$29, MATCH("CenHos", 'WFOM - Time_Base'!$B$4:$B$29,0), MATCH(CONCATENATE($G19,AC$2),'WFOM - Time_Base'!$A$8:$API$8,0)) *
INDEX('WFOM - Time_Base'!$A$4:$API$29, MATCH("CenHos_Per", 'WFOM - Time_Base'!$B$4:$B$29,0), MATCH(CONCATENATE($G19,AC$2),'WFOM - Time_Base'!$A$8:$API$8,0)),
IFERROR($AN19 * INDEX('Inputs from Uganda staff'!$E$61:$BM$80,MATCH('HRH Need estimation'!AC$2,'Inputs from Uganda staff'!$E$61:$E$80,0),MATCH('HRH Need estimation'!$D19,'Inputs from Uganda staff'!$E$6:$BM$6,0)),
""))</f>
        <v/>
      </c>
      <c r="AD19" s="122">
        <f>IFERROR(
$AN19 * INDEX('WFOM - Time_Base'!$A$4:$API$29, MATCH("CenHos", 'WFOM - Time_Base'!$B$4:$B$29,0), MATCH(CONCATENATE($G19,AD$2),'WFOM - Time_Base'!$A$8:$API$8,0)) *
INDEX('WFOM - Time_Base'!$A$4:$API$29, MATCH("CenHos_Per", 'WFOM - Time_Base'!$B$4:$B$29,0), MATCH(CONCATENATE($G19,AD$2),'WFOM - Time_Base'!$A$8:$API$8,0)),
IFERROR($AN19 * INDEX('Inputs from Uganda staff'!$E$61:$BM$80,MATCH('HRH Need estimation'!AD$2,'Inputs from Uganda staff'!$E$61:$E$80,0),MATCH('HRH Need estimation'!$D19,'Inputs from Uganda staff'!$E$6:$BM$6,0)),
""))</f>
        <v>0</v>
      </c>
      <c r="AE19" s="122">
        <f>IFERROR(
$AN19 * INDEX('WFOM - Time_Base'!$A$4:$API$29, MATCH("CenHos", 'WFOM - Time_Base'!$B$4:$B$29,0), MATCH(CONCATENATE($G19,AE$2),'WFOM - Time_Base'!$A$8:$API$8,0)) *
INDEX('WFOM - Time_Base'!$A$4:$API$29, MATCH("CenHos_Per", 'WFOM - Time_Base'!$B$4:$B$29,0), MATCH(CONCATENATE($G19,AE$2),'WFOM - Time_Base'!$A$8:$API$8,0)),
IFERROR($AN19 * INDEX('Inputs from Uganda staff'!$E$61:$BM$80,MATCH('HRH Need estimation'!AE$2,'Inputs from Uganda staff'!$E$61:$E$80,0),MATCH('HRH Need estimation'!$D19,'Inputs from Uganda staff'!$E$6:$BM$6,0)),
""))</f>
        <v>0</v>
      </c>
      <c r="AF19" s="122">
        <f>IFERROR(
$AN19 * INDEX('WFOM - Time_Base'!$A$4:$API$29, MATCH("CenHos", 'WFOM - Time_Base'!$B$4:$B$29,0), MATCH(CONCATENATE($G19,AF$2),'WFOM - Time_Base'!$A$8:$API$8,0)) *
INDEX('WFOM - Time_Base'!$A$4:$API$29, MATCH("CenHos_Per", 'WFOM - Time_Base'!$B$4:$B$29,0), MATCH(CONCATENATE($G19,AF$2),'WFOM - Time_Base'!$A$8:$API$8,0)),
IFERROR($AN19 * INDEX('Inputs from Uganda staff'!$E$61:$BM$80,MATCH('HRH Need estimation'!AF$2,'Inputs from Uganda staff'!$E$61:$E$80,0),MATCH('HRH Need estimation'!$D19,'Inputs from Uganda staff'!$E$6:$BM$6,0)),
""))</f>
        <v>0</v>
      </c>
      <c r="AG19" s="122">
        <f>IFERROR(
$AN19 * INDEX('WFOM - Time_Base'!$A$4:$API$29, MATCH("CenHos", 'WFOM - Time_Base'!$B$4:$B$29,0), MATCH(CONCATENATE($G19,AG$2),'WFOM - Time_Base'!$A$8:$API$8,0)) *
INDEX('WFOM - Time_Base'!$A$4:$API$29, MATCH("CenHos_Per", 'WFOM - Time_Base'!$B$4:$B$29,0), MATCH(CONCATENATE($G19,AG$2),'WFOM - Time_Base'!$A$8:$API$8,0)),
IFERROR($AN19 * INDEX('Inputs from Uganda staff'!$E$61:$BM$80,MATCH('HRH Need estimation'!AG$2,'Inputs from Uganda staff'!$E$61:$E$80,0),MATCH('HRH Need estimation'!$D19,'Inputs from Uganda staff'!$E$6:$BM$6,0)),
""))</f>
        <v>0</v>
      </c>
      <c r="AH19" s="122">
        <f>IFERROR(
$AN19 * INDEX('WFOM - Time_Base'!$A$4:$API$29, MATCH("CenHos", 'WFOM - Time_Base'!$B$4:$B$29,0), MATCH(CONCATENATE($G19,AH$2),'WFOM - Time_Base'!$A$8:$API$8,0)) *
INDEX('WFOM - Time_Base'!$A$4:$API$29, MATCH("CenHos_Per", 'WFOM - Time_Base'!$B$4:$B$29,0), MATCH(CONCATENATE($G19,AH$2),'WFOM - Time_Base'!$A$8:$API$8,0)),
IFERROR($AN19 * INDEX('Inputs from Uganda staff'!$E$61:$BM$80,MATCH('HRH Need estimation'!AH$2,'Inputs from Uganda staff'!$E$61:$E$80,0),MATCH('HRH Need estimation'!$D19,'Inputs from Uganda staff'!$E$6:$BM$6,0)),
""))</f>
        <v>0</v>
      </c>
      <c r="AI19" s="122">
        <f>IFERROR(
$AN19 * INDEX('WFOM - Time_Base'!$A$4:$API$29, MATCH("CenHos", 'WFOM - Time_Base'!$B$4:$B$29,0), MATCH(CONCATENATE($G19,AI$2),'WFOM - Time_Base'!$A$8:$API$8,0)) *
INDEX('WFOM - Time_Base'!$A$4:$API$29, MATCH("CenHos_Per", 'WFOM - Time_Base'!$B$4:$B$29,0), MATCH(CONCATENATE($G19,AI$2),'WFOM - Time_Base'!$A$8:$API$8,0)),
IFERROR($AN19 * INDEX('Inputs from Uganda staff'!$E$61:$BM$80,MATCH('HRH Need estimation'!AI$2,'Inputs from Uganda staff'!$E$61:$E$80,0),MATCH('HRH Need estimation'!$D19,'Inputs from Uganda staff'!$E$6:$BM$6,0)),
""))</f>
        <v>0</v>
      </c>
      <c r="AJ19" s="122">
        <f>IFERROR(
$AN19 * INDEX('WFOM - Time_Base'!$A$4:$API$29, MATCH("CenHos", 'WFOM - Time_Base'!$B$4:$B$29,0), MATCH(CONCATENATE($G19,AJ$2),'WFOM - Time_Base'!$A$8:$API$8,0)) *
INDEX('WFOM - Time_Base'!$A$4:$API$29, MATCH("CenHos_Per", 'WFOM - Time_Base'!$B$4:$B$29,0), MATCH(CONCATENATE($G19,AJ$2),'WFOM - Time_Base'!$A$8:$API$8,0)),
IFERROR($AN19 * INDEX('Inputs from Uganda staff'!$E$61:$BM$80,MATCH('HRH Need estimation'!AJ$2,'Inputs from Uganda staff'!$E$61:$E$80,0),MATCH('HRH Need estimation'!$D19,'Inputs from Uganda staff'!$E$6:$BM$6,0)),
""))</f>
        <v>0</v>
      </c>
      <c r="AK19" s="122">
        <f>IFERROR(
$AN19 * INDEX('WFOM - Time_Base'!$A$4:$API$29, MATCH("CenHos", 'WFOM - Time_Base'!$B$4:$B$29,0), MATCH(CONCATENATE($G19,AK$2),'WFOM - Time_Base'!$A$8:$API$8,0)) *
INDEX('WFOM - Time_Base'!$A$4:$API$29, MATCH("CenHos_Per", 'WFOM - Time_Base'!$B$4:$B$29,0), MATCH(CONCATENATE($G19,AK$2),'WFOM - Time_Base'!$A$8:$API$8,0)),
IFERROR($AN19 * INDEX('Inputs from Uganda staff'!$E$61:$BM$80,MATCH('HRH Need estimation'!AK$2,'Inputs from Uganda staff'!$E$61:$E$80,0),MATCH('HRH Need estimation'!$D19,'Inputs from Uganda staff'!$E$6:$BM$6,0)),
""))</f>
        <v>0</v>
      </c>
      <c r="AL19" s="122">
        <f>IFERROR(
$AN19 * INDEX('WFOM - Time_Base'!$A$4:$API$29, MATCH("CenHos", 'WFOM - Time_Base'!$B$4:$B$29,0), MATCH(CONCATENATE($G19,AL$2),'WFOM - Time_Base'!$A$8:$API$8,0)) *
INDEX('WFOM - Time_Base'!$A$4:$API$29, MATCH("CenHos_Per", 'WFOM - Time_Base'!$B$4:$B$29,0), MATCH(CONCATENATE($G19,AL$2),'WFOM - Time_Base'!$A$8:$API$8,0)),
IFERROR($AN19 * INDEX('Inputs from Uganda staff'!$E$61:$BM$80,MATCH('HRH Need estimation'!AL$2,'Inputs from Uganda staff'!$E$61:$E$80,0),MATCH('HRH Need estimation'!$D19,'Inputs from Uganda staff'!$E$6:$BM$6,0)),
""))</f>
        <v>0</v>
      </c>
      <c r="AN19">
        <v>1</v>
      </c>
      <c r="AO19" t="str">
        <f t="shared" si="1"/>
        <v>016</v>
      </c>
      <c r="AQ19" t="s">
        <v>258</v>
      </c>
    </row>
    <row r="20" spans="1:43">
      <c r="A20" s="106" t="s">
        <v>923</v>
      </c>
      <c r="B20" s="106" t="s">
        <v>25</v>
      </c>
      <c r="C20" s="107" t="s">
        <v>252</v>
      </c>
      <c r="D20" s="115" t="s">
        <v>253</v>
      </c>
      <c r="E20" s="122" t="s">
        <v>25</v>
      </c>
      <c r="F20" s="122" t="s">
        <v>30</v>
      </c>
      <c r="G20" s="122" t="str">
        <f>IF(F20&lt;&gt;"", VLOOKUP(F20,'WFOM - Cadre and Service List'!$E$4:$F$52,2,FALSE), "")</f>
        <v>CompDelivery</v>
      </c>
      <c r="H20" s="122"/>
      <c r="I20" s="207"/>
      <c r="J20" s="207"/>
      <c r="K20" s="207"/>
      <c r="L20" s="207"/>
      <c r="M20" s="207"/>
      <c r="N20" s="207"/>
      <c r="O20" s="207"/>
      <c r="P20" s="207">
        <f t="shared" si="0"/>
        <v>0</v>
      </c>
      <c r="Q20" s="122" t="s">
        <v>1947</v>
      </c>
      <c r="R20" s="122">
        <f>IFERROR(
$AN20 * INDEX('WFOM - Time_Base'!$A$4:$API$29, MATCH("CenHos", 'WFOM - Time_Base'!$B$4:$B$29,0), MATCH(CONCATENATE($G20,R$2),'WFOM - Time_Base'!$A$8:$API$8,0)) *
INDEX('WFOM - Time_Base'!$A$4:$API$29, MATCH("CenHos_Per", 'WFOM - Time_Base'!$B$4:$B$29,0), MATCH(CONCATENATE($G20,R$2),'WFOM - Time_Base'!$A$8:$API$8,0)),
IFERROR($AN20 * INDEX('Inputs from Uganda staff'!$E$61:$BM$80,MATCH('HRH Need estimation'!R$2,'Inputs from Uganda staff'!$E$61:$E$80,0),MATCH('HRH Need estimation'!$D20,'Inputs from Uganda staff'!$E$6:$BM$6,0)),
""))</f>
        <v>10.5</v>
      </c>
      <c r="S20" s="122">
        <f>IFERROR(
$AN20 * INDEX('WFOM - Time_Base'!$A$4:$API$29, MATCH("CenHos", 'WFOM - Time_Base'!$B$4:$B$29,0), MATCH(CONCATENATE($G20,S$2),'WFOM - Time_Base'!$A$8:$API$8,0)) *
INDEX('WFOM - Time_Base'!$A$4:$API$29, MATCH("CenHos_Per", 'WFOM - Time_Base'!$B$4:$B$29,0), MATCH(CONCATENATE($G20,S$2),'WFOM - Time_Base'!$A$8:$API$8,0)),
IFERROR($AN20 * INDEX('Inputs from Uganda staff'!$E$61:$BM$80,MATCH('HRH Need estimation'!S$2,'Inputs from Uganda staff'!$E$61:$E$80,0),MATCH('HRH Need estimation'!$D20,'Inputs from Uganda staff'!$E$6:$BM$6,0)),
""))</f>
        <v>19.5</v>
      </c>
      <c r="T20" s="122">
        <f>IFERROR(
$AN20 * INDEX('WFOM - Time_Base'!$A$4:$API$29, MATCH("CenHos", 'WFOM - Time_Base'!$B$4:$B$29,0), MATCH(CONCATENATE($G20,T$2),'WFOM - Time_Base'!$A$8:$API$8,0)) *
INDEX('WFOM - Time_Base'!$A$4:$API$29, MATCH("CenHos_Per", 'WFOM - Time_Base'!$B$4:$B$29,0), MATCH(CONCATENATE($G20,T$2),'WFOM - Time_Base'!$A$8:$API$8,0)),
IFERROR($AN20 * INDEX('Inputs from Uganda staff'!$E$61:$BM$80,MATCH('HRH Need estimation'!T$2,'Inputs from Uganda staff'!$E$61:$E$80,0),MATCH('HRH Need estimation'!$D20,'Inputs from Uganda staff'!$E$6:$BM$6,0)),
""))</f>
        <v>0</v>
      </c>
      <c r="U20" s="122">
        <f>IFERROR(
$AN20 * INDEX('WFOM - Time_Base'!$A$4:$API$29, MATCH("CenHos", 'WFOM - Time_Base'!$B$4:$B$29,0), MATCH(CONCATENATE($G20,U$2),'WFOM - Time_Base'!$A$8:$API$8,0)) *
INDEX('WFOM - Time_Base'!$A$4:$API$29, MATCH("CenHos_Per", 'WFOM - Time_Base'!$B$4:$B$29,0), MATCH(CONCATENATE($G20,U$2),'WFOM - Time_Base'!$A$8:$API$8,0)),
IFERROR($AN20 * INDEX('Inputs from Uganda staff'!$E$61:$BM$80,MATCH('HRH Need estimation'!U$2,'Inputs from Uganda staff'!$E$61:$E$80,0),MATCH('HRH Need estimation'!$D20,'Inputs from Uganda staff'!$E$6:$BM$6,0)),
""))</f>
        <v>30</v>
      </c>
      <c r="V20" s="122">
        <f>IFERROR(
$AN20 * INDEX('WFOM - Time_Base'!$A$4:$API$29, MATCH("CenHos", 'WFOM - Time_Base'!$B$4:$B$29,0), MATCH(CONCATENATE($G20,V$2),'WFOM - Time_Base'!$A$8:$API$8,0)) *
INDEX('WFOM - Time_Base'!$A$4:$API$29, MATCH("CenHos_Per", 'WFOM - Time_Base'!$B$4:$B$29,0), MATCH(CONCATENATE($G20,V$2),'WFOM - Time_Base'!$A$8:$API$8,0)),
IFERROR($AN20 * INDEX('Inputs from Uganda staff'!$E$61:$BM$80,MATCH('HRH Need estimation'!V$2,'Inputs from Uganda staff'!$E$61:$E$80,0),MATCH('HRH Need estimation'!$D20,'Inputs from Uganda staff'!$E$6:$BM$6,0)),
""))</f>
        <v>30</v>
      </c>
      <c r="W20" s="122">
        <f>IFERROR(
$AN20 * INDEX('WFOM - Time_Base'!$A$4:$API$29, MATCH("CenHos", 'WFOM - Time_Base'!$B$4:$B$29,0), MATCH(CONCATENATE($G20,W$2),'WFOM - Time_Base'!$A$8:$API$8,0)) *
INDEX('WFOM - Time_Base'!$A$4:$API$29, MATCH("CenHos_Per", 'WFOM - Time_Base'!$B$4:$B$29,0), MATCH(CONCATENATE($G20,W$2),'WFOM - Time_Base'!$A$8:$API$8,0)),
IFERROR($AN20 * INDEX('Inputs from Uganda staff'!$E$61:$BM$80,MATCH('HRH Need estimation'!W$2,'Inputs from Uganda staff'!$E$61:$E$80,0),MATCH('HRH Need estimation'!$D20,'Inputs from Uganda staff'!$E$6:$BM$6,0)),
""))</f>
        <v>0</v>
      </c>
      <c r="X20" s="122">
        <f>IFERROR(
$AN20 * INDEX('WFOM - Time_Base'!$A$4:$API$29, MATCH("CenHos", 'WFOM - Time_Base'!$B$4:$B$29,0), MATCH(CONCATENATE($G20,X$2),'WFOM - Time_Base'!$A$8:$API$8,0)) *
INDEX('WFOM - Time_Base'!$A$4:$API$29, MATCH("CenHos_Per", 'WFOM - Time_Base'!$B$4:$B$29,0), MATCH(CONCATENATE($G20,X$2),'WFOM - Time_Base'!$A$8:$API$8,0)),
IFERROR($AN20 * INDEX('Inputs from Uganda staff'!$E$61:$BM$80,MATCH('HRH Need estimation'!X$2,'Inputs from Uganda staff'!$E$61:$E$80,0),MATCH('HRH Need estimation'!$D20,'Inputs from Uganda staff'!$E$6:$BM$6,0)),
""))</f>
        <v>2</v>
      </c>
      <c r="Y20" s="122">
        <f>IFERROR(
$AN20 * INDEX('WFOM - Time_Base'!$A$4:$API$29, MATCH("CenHos", 'WFOM - Time_Base'!$B$4:$B$29,0), MATCH(CONCATENATE($G20,Y$2),'WFOM - Time_Base'!$A$8:$API$8,0)) *
INDEX('WFOM - Time_Base'!$A$4:$API$29, MATCH("CenHos_Per", 'WFOM - Time_Base'!$B$4:$B$29,0), MATCH(CONCATENATE($G20,Y$2),'WFOM - Time_Base'!$A$8:$API$8,0)),
IFERROR($AN20 * INDEX('Inputs from Uganda staff'!$E$61:$BM$80,MATCH('HRH Need estimation'!Y$2,'Inputs from Uganda staff'!$E$61:$E$80,0),MATCH('HRH Need estimation'!$D20,'Inputs from Uganda staff'!$E$6:$BM$6,0)),
""))</f>
        <v>0</v>
      </c>
      <c r="Z20" s="122">
        <f>IFERROR(
$AN20 * INDEX('WFOM - Time_Base'!$A$4:$API$29, MATCH("CenHos", 'WFOM - Time_Base'!$B$4:$B$29,0), MATCH(CONCATENATE($G20,Z$2),'WFOM - Time_Base'!$A$8:$API$8,0)) *
INDEX('WFOM - Time_Base'!$A$4:$API$29, MATCH("CenHos_Per", 'WFOM - Time_Base'!$B$4:$B$29,0), MATCH(CONCATENATE($G20,Z$2),'WFOM - Time_Base'!$A$8:$API$8,0)),
IFERROR($AN20 * INDEX('Inputs from Uganda staff'!$E$61:$BM$80,MATCH('HRH Need estimation'!Z$2,'Inputs from Uganda staff'!$E$61:$E$80,0),MATCH('HRH Need estimation'!$D20,'Inputs from Uganda staff'!$E$6:$BM$6,0)),
""))</f>
        <v>0</v>
      </c>
      <c r="AA20" s="122">
        <f>IFERROR(
$AN20 * INDEX('WFOM - Time_Base'!$A$4:$API$29, MATCH("CenHos", 'WFOM - Time_Base'!$B$4:$B$29,0), MATCH(CONCATENATE($G20,AA$2),'WFOM - Time_Base'!$A$8:$API$8,0)) *
INDEX('WFOM - Time_Base'!$A$4:$API$29, MATCH("CenHos_Per", 'WFOM - Time_Base'!$B$4:$B$29,0), MATCH(CONCATENATE($G20,AA$2),'WFOM - Time_Base'!$A$8:$API$8,0)),
IFERROR($AN20 * INDEX('Inputs from Uganda staff'!$E$61:$BM$80,MATCH('HRH Need estimation'!AA$2,'Inputs from Uganda staff'!$E$61:$E$80,0),MATCH('HRH Need estimation'!$D20,'Inputs from Uganda staff'!$E$6:$BM$6,0)),
""))</f>
        <v>0</v>
      </c>
      <c r="AB20" s="122">
        <f>IFERROR(
$AN20 * INDEX('WFOM - Time_Base'!$A$4:$API$29, MATCH("CenHos", 'WFOM - Time_Base'!$B$4:$B$29,0), MATCH(CONCATENATE($G20,AB$2),'WFOM - Time_Base'!$A$8:$API$8,0)) *
INDEX('WFOM - Time_Base'!$A$4:$API$29, MATCH("CenHos_Per", 'WFOM - Time_Base'!$B$4:$B$29,0), MATCH(CONCATENATE($G20,AB$2),'WFOM - Time_Base'!$A$8:$API$8,0)),
IFERROR($AN20 * INDEX('Inputs from Uganda staff'!$E$61:$BM$80,MATCH('HRH Need estimation'!AB$2,'Inputs from Uganda staff'!$E$61:$E$80,0),MATCH('HRH Need estimation'!$D20,'Inputs from Uganda staff'!$E$6:$BM$6,0)),
""))</f>
        <v>0</v>
      </c>
      <c r="AC20" s="122" t="str">
        <f>IFERROR(
$AN20 * INDEX('WFOM - Time_Base'!$A$4:$API$29, MATCH("CenHos", 'WFOM - Time_Base'!$B$4:$B$29,0), MATCH(CONCATENATE($G20,AC$2),'WFOM - Time_Base'!$A$8:$API$8,0)) *
INDEX('WFOM - Time_Base'!$A$4:$API$29, MATCH("CenHos_Per", 'WFOM - Time_Base'!$B$4:$B$29,0), MATCH(CONCATENATE($G20,AC$2),'WFOM - Time_Base'!$A$8:$API$8,0)),
IFERROR($AN20 * INDEX('Inputs from Uganda staff'!$E$61:$BM$80,MATCH('HRH Need estimation'!AC$2,'Inputs from Uganda staff'!$E$61:$E$80,0),MATCH('HRH Need estimation'!$D20,'Inputs from Uganda staff'!$E$6:$BM$6,0)),
""))</f>
        <v/>
      </c>
      <c r="AD20" s="122">
        <f>IFERROR(
$AN20 * INDEX('WFOM - Time_Base'!$A$4:$API$29, MATCH("CenHos", 'WFOM - Time_Base'!$B$4:$B$29,0), MATCH(CONCATENATE($G20,AD$2),'WFOM - Time_Base'!$A$8:$API$8,0)) *
INDEX('WFOM - Time_Base'!$A$4:$API$29, MATCH("CenHos_Per", 'WFOM - Time_Base'!$B$4:$B$29,0), MATCH(CONCATENATE($G20,AD$2),'WFOM - Time_Base'!$A$8:$API$8,0)),
IFERROR($AN20 * INDEX('Inputs from Uganda staff'!$E$61:$BM$80,MATCH('HRH Need estimation'!AD$2,'Inputs from Uganda staff'!$E$61:$E$80,0),MATCH('HRH Need estimation'!$D20,'Inputs from Uganda staff'!$E$6:$BM$6,0)),
""))</f>
        <v>0</v>
      </c>
      <c r="AE20" s="122">
        <f>IFERROR(
$AN20 * INDEX('WFOM - Time_Base'!$A$4:$API$29, MATCH("CenHos", 'WFOM - Time_Base'!$B$4:$B$29,0), MATCH(CONCATENATE($G20,AE$2),'WFOM - Time_Base'!$A$8:$API$8,0)) *
INDEX('WFOM - Time_Base'!$A$4:$API$29, MATCH("CenHos_Per", 'WFOM - Time_Base'!$B$4:$B$29,0), MATCH(CONCATENATE($G20,AE$2),'WFOM - Time_Base'!$A$8:$API$8,0)),
IFERROR($AN20 * INDEX('Inputs from Uganda staff'!$E$61:$BM$80,MATCH('HRH Need estimation'!AE$2,'Inputs from Uganda staff'!$E$61:$E$80,0),MATCH('HRH Need estimation'!$D20,'Inputs from Uganda staff'!$E$6:$BM$6,0)),
""))</f>
        <v>0</v>
      </c>
      <c r="AF20" s="122">
        <f>IFERROR(
$AN20 * INDEX('WFOM - Time_Base'!$A$4:$API$29, MATCH("CenHos", 'WFOM - Time_Base'!$B$4:$B$29,0), MATCH(CONCATENATE($G20,AF$2),'WFOM - Time_Base'!$A$8:$API$8,0)) *
INDEX('WFOM - Time_Base'!$A$4:$API$29, MATCH("CenHos_Per", 'WFOM - Time_Base'!$B$4:$B$29,0), MATCH(CONCATENATE($G20,AF$2),'WFOM - Time_Base'!$A$8:$API$8,0)),
IFERROR($AN20 * INDEX('Inputs from Uganda staff'!$E$61:$BM$80,MATCH('HRH Need estimation'!AF$2,'Inputs from Uganda staff'!$E$61:$E$80,0),MATCH('HRH Need estimation'!$D20,'Inputs from Uganda staff'!$E$6:$BM$6,0)),
""))</f>
        <v>0</v>
      </c>
      <c r="AG20" s="122">
        <f>IFERROR(
$AN20 * INDEX('WFOM - Time_Base'!$A$4:$API$29, MATCH("CenHos", 'WFOM - Time_Base'!$B$4:$B$29,0), MATCH(CONCATENATE($G20,AG$2),'WFOM - Time_Base'!$A$8:$API$8,0)) *
INDEX('WFOM - Time_Base'!$A$4:$API$29, MATCH("CenHos_Per", 'WFOM - Time_Base'!$B$4:$B$29,0), MATCH(CONCATENATE($G20,AG$2),'WFOM - Time_Base'!$A$8:$API$8,0)),
IFERROR($AN20 * INDEX('Inputs from Uganda staff'!$E$61:$BM$80,MATCH('HRH Need estimation'!AG$2,'Inputs from Uganda staff'!$E$61:$E$80,0),MATCH('HRH Need estimation'!$D20,'Inputs from Uganda staff'!$E$6:$BM$6,0)),
""))</f>
        <v>0</v>
      </c>
      <c r="AH20" s="122">
        <f>IFERROR(
$AN20 * INDEX('WFOM - Time_Base'!$A$4:$API$29, MATCH("CenHos", 'WFOM - Time_Base'!$B$4:$B$29,0), MATCH(CONCATENATE($G20,AH$2),'WFOM - Time_Base'!$A$8:$API$8,0)) *
INDEX('WFOM - Time_Base'!$A$4:$API$29, MATCH("CenHos_Per", 'WFOM - Time_Base'!$B$4:$B$29,0), MATCH(CONCATENATE($G20,AH$2),'WFOM - Time_Base'!$A$8:$API$8,0)),
IFERROR($AN20 * INDEX('Inputs from Uganda staff'!$E$61:$BM$80,MATCH('HRH Need estimation'!AH$2,'Inputs from Uganda staff'!$E$61:$E$80,0),MATCH('HRH Need estimation'!$D20,'Inputs from Uganda staff'!$E$6:$BM$6,0)),
""))</f>
        <v>0</v>
      </c>
      <c r="AI20" s="122">
        <f>IFERROR(
$AN20 * INDEX('WFOM - Time_Base'!$A$4:$API$29, MATCH("CenHos", 'WFOM - Time_Base'!$B$4:$B$29,0), MATCH(CONCATENATE($G20,AI$2),'WFOM - Time_Base'!$A$8:$API$8,0)) *
INDEX('WFOM - Time_Base'!$A$4:$API$29, MATCH("CenHos_Per", 'WFOM - Time_Base'!$B$4:$B$29,0), MATCH(CONCATENATE($G20,AI$2),'WFOM - Time_Base'!$A$8:$API$8,0)),
IFERROR($AN20 * INDEX('Inputs from Uganda staff'!$E$61:$BM$80,MATCH('HRH Need estimation'!AI$2,'Inputs from Uganda staff'!$E$61:$E$80,0),MATCH('HRH Need estimation'!$D20,'Inputs from Uganda staff'!$E$6:$BM$6,0)),
""))</f>
        <v>0</v>
      </c>
      <c r="AJ20" s="122">
        <f>IFERROR(
$AN20 * INDEX('WFOM - Time_Base'!$A$4:$API$29, MATCH("CenHos", 'WFOM - Time_Base'!$B$4:$B$29,0), MATCH(CONCATENATE($G20,AJ$2),'WFOM - Time_Base'!$A$8:$API$8,0)) *
INDEX('WFOM - Time_Base'!$A$4:$API$29, MATCH("CenHos_Per", 'WFOM - Time_Base'!$B$4:$B$29,0), MATCH(CONCATENATE($G20,AJ$2),'WFOM - Time_Base'!$A$8:$API$8,0)),
IFERROR($AN20 * INDEX('Inputs from Uganda staff'!$E$61:$BM$80,MATCH('HRH Need estimation'!AJ$2,'Inputs from Uganda staff'!$E$61:$E$80,0),MATCH('HRH Need estimation'!$D20,'Inputs from Uganda staff'!$E$6:$BM$6,0)),
""))</f>
        <v>0</v>
      </c>
      <c r="AK20" s="122">
        <f>IFERROR(
$AN20 * INDEX('WFOM - Time_Base'!$A$4:$API$29, MATCH("CenHos", 'WFOM - Time_Base'!$B$4:$B$29,0), MATCH(CONCATENATE($G20,AK$2),'WFOM - Time_Base'!$A$8:$API$8,0)) *
INDEX('WFOM - Time_Base'!$A$4:$API$29, MATCH("CenHos_Per", 'WFOM - Time_Base'!$B$4:$B$29,0), MATCH(CONCATENATE($G20,AK$2),'WFOM - Time_Base'!$A$8:$API$8,0)),
IFERROR($AN20 * INDEX('Inputs from Uganda staff'!$E$61:$BM$80,MATCH('HRH Need estimation'!AK$2,'Inputs from Uganda staff'!$E$61:$E$80,0),MATCH('HRH Need estimation'!$D20,'Inputs from Uganda staff'!$E$6:$BM$6,0)),
""))</f>
        <v>0</v>
      </c>
      <c r="AL20" s="122">
        <f>IFERROR(
$AN20 * INDEX('WFOM - Time_Base'!$A$4:$API$29, MATCH("CenHos", 'WFOM - Time_Base'!$B$4:$B$29,0), MATCH(CONCATENATE($G20,AL$2),'WFOM - Time_Base'!$A$8:$API$8,0)) *
INDEX('WFOM - Time_Base'!$A$4:$API$29, MATCH("CenHos_Per", 'WFOM - Time_Base'!$B$4:$B$29,0), MATCH(CONCATENATE($G20,AL$2),'WFOM - Time_Base'!$A$8:$API$8,0)),
IFERROR($AN20 * INDEX('Inputs from Uganda staff'!$E$61:$BM$80,MATCH('HRH Need estimation'!AL$2,'Inputs from Uganda staff'!$E$61:$E$80,0),MATCH('HRH Need estimation'!$D20,'Inputs from Uganda staff'!$E$6:$BM$6,0)),
""))</f>
        <v>0</v>
      </c>
      <c r="AN20">
        <v>1</v>
      </c>
      <c r="AO20" t="str">
        <f t="shared" si="1"/>
        <v>017</v>
      </c>
      <c r="AQ20" t="s">
        <v>264</v>
      </c>
    </row>
    <row r="21" spans="1:43">
      <c r="A21" s="106" t="s">
        <v>915</v>
      </c>
      <c r="B21" s="106" t="s">
        <v>25</v>
      </c>
      <c r="C21" s="107" t="s">
        <v>254</v>
      </c>
      <c r="D21" s="115" t="s">
        <v>255</v>
      </c>
      <c r="E21" s="252" t="s">
        <v>25</v>
      </c>
      <c r="F21" s="252"/>
      <c r="G21" s="122" t="str">
        <f>IF(F21&lt;&gt;"", VLOOKUP(F21,'WFOM - Cadre and Service List'!$E$4:$F$52,2,FALSE), "")</f>
        <v/>
      </c>
      <c r="H21" s="122"/>
      <c r="I21" s="207"/>
      <c r="J21" s="207"/>
      <c r="K21" s="207"/>
      <c r="L21" s="207"/>
      <c r="M21" s="207"/>
      <c r="N21" s="207"/>
      <c r="O21" s="207"/>
      <c r="P21" s="207">
        <f t="shared" si="0"/>
        <v>0</v>
      </c>
      <c r="Q21" s="122" t="s">
        <v>1947</v>
      </c>
      <c r="R21" s="122">
        <f>IFERROR(
$AN21 * INDEX('WFOM - Time_Base'!$A$4:$API$29, MATCH("CenHos", 'WFOM - Time_Base'!$B$4:$B$29,0), MATCH(CONCATENATE($G21,R$2),'WFOM - Time_Base'!$A$8:$API$8,0)) *
INDEX('WFOM - Time_Base'!$A$4:$API$29, MATCH("CenHos_Per", 'WFOM - Time_Base'!$B$4:$B$29,0), MATCH(CONCATENATE($G21,R$2),'WFOM - Time_Base'!$A$8:$API$8,0)),
IFERROR($AN21 * INDEX('Inputs from Uganda staff'!$E$61:$BM$80,MATCH('HRH Need estimation'!R$2,'Inputs from Uganda staff'!$E$61:$E$80,0),MATCH('HRH Need estimation'!$D21,'Inputs from Uganda staff'!$E$6:$BM$6,0)),
""))</f>
        <v>0.2</v>
      </c>
      <c r="S21" s="122">
        <f>IFERROR(
$AN21 * INDEX('WFOM - Time_Base'!$A$4:$API$29, MATCH("CenHos", 'WFOM - Time_Base'!$B$4:$B$29,0), MATCH(CONCATENATE($G21,S$2),'WFOM - Time_Base'!$A$8:$API$8,0)) *
INDEX('WFOM - Time_Base'!$A$4:$API$29, MATCH("CenHos_Per", 'WFOM - Time_Base'!$B$4:$B$29,0), MATCH(CONCATENATE($G21,S$2),'WFOM - Time_Base'!$A$8:$API$8,0)),
IFERROR($AN21 * INDEX('Inputs from Uganda staff'!$E$61:$BM$80,MATCH('HRH Need estimation'!S$2,'Inputs from Uganda staff'!$E$61:$E$80,0),MATCH('HRH Need estimation'!$D21,'Inputs from Uganda staff'!$E$6:$BM$6,0)),
""))</f>
        <v>0</v>
      </c>
      <c r="T21" s="122">
        <f>IFERROR(
$AN21 * INDEX('WFOM - Time_Base'!$A$4:$API$29, MATCH("CenHos", 'WFOM - Time_Base'!$B$4:$B$29,0), MATCH(CONCATENATE($G21,T$2),'WFOM - Time_Base'!$A$8:$API$8,0)) *
INDEX('WFOM - Time_Base'!$A$4:$API$29, MATCH("CenHos_Per", 'WFOM - Time_Base'!$B$4:$B$29,0), MATCH(CONCATENATE($G21,T$2),'WFOM - Time_Base'!$A$8:$API$8,0)),
IFERROR($AN21 * INDEX('Inputs from Uganda staff'!$E$61:$BM$80,MATCH('HRH Need estimation'!T$2,'Inputs from Uganda staff'!$E$61:$E$80,0),MATCH('HRH Need estimation'!$D21,'Inputs from Uganda staff'!$E$6:$BM$6,0)),
""))</f>
        <v>0</v>
      </c>
      <c r="U21" s="122">
        <f>IFERROR(
$AN21 * INDEX('WFOM - Time_Base'!$A$4:$API$29, MATCH("CenHos", 'WFOM - Time_Base'!$B$4:$B$29,0), MATCH(CONCATENATE($G21,U$2),'WFOM - Time_Base'!$A$8:$API$8,0)) *
INDEX('WFOM - Time_Base'!$A$4:$API$29, MATCH("CenHos_Per", 'WFOM - Time_Base'!$B$4:$B$29,0), MATCH(CONCATENATE($G21,U$2),'WFOM - Time_Base'!$A$8:$API$8,0)),
IFERROR($AN21 * INDEX('Inputs from Uganda staff'!$E$61:$BM$80,MATCH('HRH Need estimation'!U$2,'Inputs from Uganda staff'!$E$61:$E$80,0),MATCH('HRH Need estimation'!$D21,'Inputs from Uganda staff'!$E$6:$BM$6,0)),
""))</f>
        <v>0</v>
      </c>
      <c r="V21" s="122">
        <f>IFERROR(
$AN21 * INDEX('WFOM - Time_Base'!$A$4:$API$29, MATCH("CenHos", 'WFOM - Time_Base'!$B$4:$B$29,0), MATCH(CONCATENATE($G21,V$2),'WFOM - Time_Base'!$A$8:$API$8,0)) *
INDEX('WFOM - Time_Base'!$A$4:$API$29, MATCH("CenHos_Per", 'WFOM - Time_Base'!$B$4:$B$29,0), MATCH(CONCATENATE($G21,V$2),'WFOM - Time_Base'!$A$8:$API$8,0)),
IFERROR($AN21 * INDEX('Inputs from Uganda staff'!$E$61:$BM$80,MATCH('HRH Need estimation'!V$2,'Inputs from Uganda staff'!$E$61:$E$80,0),MATCH('HRH Need estimation'!$D21,'Inputs from Uganda staff'!$E$6:$BM$6,0)),
""))</f>
        <v>1.8</v>
      </c>
      <c r="W21" s="122">
        <f>IFERROR(
$AN21 * INDEX('WFOM - Time_Base'!$A$4:$API$29, MATCH("CenHos", 'WFOM - Time_Base'!$B$4:$B$29,0), MATCH(CONCATENATE($G21,W$2),'WFOM - Time_Base'!$A$8:$API$8,0)) *
INDEX('WFOM - Time_Base'!$A$4:$API$29, MATCH("CenHos_Per", 'WFOM - Time_Base'!$B$4:$B$29,0), MATCH(CONCATENATE($G21,W$2),'WFOM - Time_Base'!$A$8:$API$8,0)),
IFERROR($AN21 * INDEX('Inputs from Uganda staff'!$E$61:$BM$80,MATCH('HRH Need estimation'!W$2,'Inputs from Uganda staff'!$E$61:$E$80,0),MATCH('HRH Need estimation'!$D21,'Inputs from Uganda staff'!$E$6:$BM$6,0)),
""))</f>
        <v>0</v>
      </c>
      <c r="X21" s="122">
        <f>IFERROR(
$AN21 * INDEX('WFOM - Time_Base'!$A$4:$API$29, MATCH("CenHos", 'WFOM - Time_Base'!$B$4:$B$29,0), MATCH(CONCATENATE($G21,X$2),'WFOM - Time_Base'!$A$8:$API$8,0)) *
INDEX('WFOM - Time_Base'!$A$4:$API$29, MATCH("CenHos_Per", 'WFOM - Time_Base'!$B$4:$B$29,0), MATCH(CONCATENATE($G21,X$2),'WFOM - Time_Base'!$A$8:$API$8,0)),
IFERROR($AN21 * INDEX('Inputs from Uganda staff'!$E$61:$BM$80,MATCH('HRH Need estimation'!X$2,'Inputs from Uganda staff'!$E$61:$E$80,0),MATCH('HRH Need estimation'!$D21,'Inputs from Uganda staff'!$E$6:$BM$6,0)),
""))</f>
        <v>0.3</v>
      </c>
      <c r="Y21" s="122">
        <f>IFERROR(
$AN21 * INDEX('WFOM - Time_Base'!$A$4:$API$29, MATCH("CenHos", 'WFOM - Time_Base'!$B$4:$B$29,0), MATCH(CONCATENATE($G21,Y$2),'WFOM - Time_Base'!$A$8:$API$8,0)) *
INDEX('WFOM - Time_Base'!$A$4:$API$29, MATCH("CenHos_Per", 'WFOM - Time_Base'!$B$4:$B$29,0), MATCH(CONCATENATE($G21,Y$2),'WFOM - Time_Base'!$A$8:$API$8,0)),
IFERROR($AN21 * INDEX('Inputs from Uganda staff'!$E$61:$BM$80,MATCH('HRH Need estimation'!Y$2,'Inputs from Uganda staff'!$E$61:$E$80,0),MATCH('HRH Need estimation'!$D21,'Inputs from Uganda staff'!$E$6:$BM$6,0)),
""))</f>
        <v>2.1</v>
      </c>
      <c r="Z21" s="122">
        <f>IFERROR(
$AN21 * INDEX('WFOM - Time_Base'!$A$4:$API$29, MATCH("CenHos", 'WFOM - Time_Base'!$B$4:$B$29,0), MATCH(CONCATENATE($G21,Z$2),'WFOM - Time_Base'!$A$8:$API$8,0)) *
INDEX('WFOM - Time_Base'!$A$4:$API$29, MATCH("CenHos_Per", 'WFOM - Time_Base'!$B$4:$B$29,0), MATCH(CONCATENATE($G21,Z$2),'WFOM - Time_Base'!$A$8:$API$8,0)),
IFERROR($AN21 * INDEX('Inputs from Uganda staff'!$E$61:$BM$80,MATCH('HRH Need estimation'!Z$2,'Inputs from Uganda staff'!$E$61:$E$80,0),MATCH('HRH Need estimation'!$D21,'Inputs from Uganda staff'!$E$6:$BM$6,0)),
""))</f>
        <v>0</v>
      </c>
      <c r="AA21" s="122">
        <f>IFERROR(
$AN21 * INDEX('WFOM - Time_Base'!$A$4:$API$29, MATCH("CenHos", 'WFOM - Time_Base'!$B$4:$B$29,0), MATCH(CONCATENATE($G21,AA$2),'WFOM - Time_Base'!$A$8:$API$8,0)) *
INDEX('WFOM - Time_Base'!$A$4:$API$29, MATCH("CenHos_Per", 'WFOM - Time_Base'!$B$4:$B$29,0), MATCH(CONCATENATE($G21,AA$2),'WFOM - Time_Base'!$A$8:$API$8,0)),
IFERROR($AN21 * INDEX('Inputs from Uganda staff'!$E$61:$BM$80,MATCH('HRH Need estimation'!AA$2,'Inputs from Uganda staff'!$E$61:$E$80,0),MATCH('HRH Need estimation'!$D21,'Inputs from Uganda staff'!$E$6:$BM$6,0)),
""))</f>
        <v>0.15</v>
      </c>
      <c r="AB21" s="122">
        <f>IFERROR(
$AN21 * INDEX('WFOM - Time_Base'!$A$4:$API$29, MATCH("CenHos", 'WFOM - Time_Base'!$B$4:$B$29,0), MATCH(CONCATENATE($G21,AB$2),'WFOM - Time_Base'!$A$8:$API$8,0)) *
INDEX('WFOM - Time_Base'!$A$4:$API$29, MATCH("CenHos_Per", 'WFOM - Time_Base'!$B$4:$B$29,0), MATCH(CONCATENATE($G21,AB$2),'WFOM - Time_Base'!$A$8:$API$8,0)),
IFERROR($AN21 * INDEX('Inputs from Uganda staff'!$E$61:$BM$80,MATCH('HRH Need estimation'!AB$2,'Inputs from Uganda staff'!$E$61:$E$80,0),MATCH('HRH Need estimation'!$D21,'Inputs from Uganda staff'!$E$6:$BM$6,0)),
""))</f>
        <v>0</v>
      </c>
      <c r="AC21" s="122" t="str">
        <f>IFERROR(
$AN21 * INDEX('WFOM - Time_Base'!$A$4:$API$29, MATCH("CenHos", 'WFOM - Time_Base'!$B$4:$B$29,0), MATCH(CONCATENATE($G21,AC$2),'WFOM - Time_Base'!$A$8:$API$8,0)) *
INDEX('WFOM - Time_Base'!$A$4:$API$29, MATCH("CenHos_Per", 'WFOM - Time_Base'!$B$4:$B$29,0), MATCH(CONCATENATE($G21,AC$2),'WFOM - Time_Base'!$A$8:$API$8,0)),
IFERROR($AN21 * INDEX('Inputs from Uganda staff'!$E$61:$BM$80,MATCH('HRH Need estimation'!AC$2,'Inputs from Uganda staff'!$E$61:$E$80,0),MATCH('HRH Need estimation'!$D21,'Inputs from Uganda staff'!$E$6:$BM$6,0)),
""))</f>
        <v/>
      </c>
      <c r="AD21" s="122">
        <f>IFERROR(
$AN21 * INDEX('WFOM - Time_Base'!$A$4:$API$29, MATCH("CenHos", 'WFOM - Time_Base'!$B$4:$B$29,0), MATCH(CONCATENATE($G21,AD$2),'WFOM - Time_Base'!$A$8:$API$8,0)) *
INDEX('WFOM - Time_Base'!$A$4:$API$29, MATCH("CenHos_Per", 'WFOM - Time_Base'!$B$4:$B$29,0), MATCH(CONCATENATE($G21,AD$2),'WFOM - Time_Base'!$A$8:$API$8,0)),
IFERROR($AN21 * INDEX('Inputs from Uganda staff'!$E$61:$BM$80,MATCH('HRH Need estimation'!AD$2,'Inputs from Uganda staff'!$E$61:$E$80,0),MATCH('HRH Need estimation'!$D21,'Inputs from Uganda staff'!$E$6:$BM$6,0)),
""))</f>
        <v>0</v>
      </c>
      <c r="AE21" s="122">
        <f>IFERROR(
$AN21 * INDEX('WFOM - Time_Base'!$A$4:$API$29, MATCH("CenHos", 'WFOM - Time_Base'!$B$4:$B$29,0), MATCH(CONCATENATE($G21,AE$2),'WFOM - Time_Base'!$A$8:$API$8,0)) *
INDEX('WFOM - Time_Base'!$A$4:$API$29, MATCH("CenHos_Per", 'WFOM - Time_Base'!$B$4:$B$29,0), MATCH(CONCATENATE($G21,AE$2),'WFOM - Time_Base'!$A$8:$API$8,0)),
IFERROR($AN21 * INDEX('Inputs from Uganda staff'!$E$61:$BM$80,MATCH('HRH Need estimation'!AE$2,'Inputs from Uganda staff'!$E$61:$E$80,0),MATCH('HRH Need estimation'!$D21,'Inputs from Uganda staff'!$E$6:$BM$6,0)),
""))</f>
        <v>0</v>
      </c>
      <c r="AF21" s="122">
        <f>IFERROR(
$AN21 * INDEX('WFOM - Time_Base'!$A$4:$API$29, MATCH("CenHos", 'WFOM - Time_Base'!$B$4:$B$29,0), MATCH(CONCATENATE($G21,AF$2),'WFOM - Time_Base'!$A$8:$API$8,0)) *
INDEX('WFOM - Time_Base'!$A$4:$API$29, MATCH("CenHos_Per", 'WFOM - Time_Base'!$B$4:$B$29,0), MATCH(CONCATENATE($G21,AF$2),'WFOM - Time_Base'!$A$8:$API$8,0)),
IFERROR($AN21 * INDEX('Inputs from Uganda staff'!$E$61:$BM$80,MATCH('HRH Need estimation'!AF$2,'Inputs from Uganda staff'!$E$61:$E$80,0),MATCH('HRH Need estimation'!$D21,'Inputs from Uganda staff'!$E$6:$BM$6,0)),
""))</f>
        <v>0</v>
      </c>
      <c r="AG21" s="122">
        <f>IFERROR(
$AN21 * INDEX('WFOM - Time_Base'!$A$4:$API$29, MATCH("CenHos", 'WFOM - Time_Base'!$B$4:$B$29,0), MATCH(CONCATENATE($G21,AG$2),'WFOM - Time_Base'!$A$8:$API$8,0)) *
INDEX('WFOM - Time_Base'!$A$4:$API$29, MATCH("CenHos_Per", 'WFOM - Time_Base'!$B$4:$B$29,0), MATCH(CONCATENATE($G21,AG$2),'WFOM - Time_Base'!$A$8:$API$8,0)),
IFERROR($AN21 * INDEX('Inputs from Uganda staff'!$E$61:$BM$80,MATCH('HRH Need estimation'!AG$2,'Inputs from Uganda staff'!$E$61:$E$80,0),MATCH('HRH Need estimation'!$D21,'Inputs from Uganda staff'!$E$6:$BM$6,0)),
""))</f>
        <v>0</v>
      </c>
      <c r="AH21" s="122">
        <f>IFERROR(
$AN21 * INDEX('WFOM - Time_Base'!$A$4:$API$29, MATCH("CenHos", 'WFOM - Time_Base'!$B$4:$B$29,0), MATCH(CONCATENATE($G21,AH$2),'WFOM - Time_Base'!$A$8:$API$8,0)) *
INDEX('WFOM - Time_Base'!$A$4:$API$29, MATCH("CenHos_Per", 'WFOM - Time_Base'!$B$4:$B$29,0), MATCH(CONCATENATE($G21,AH$2),'WFOM - Time_Base'!$A$8:$API$8,0)),
IFERROR($AN21 * INDEX('Inputs from Uganda staff'!$E$61:$BM$80,MATCH('HRH Need estimation'!AH$2,'Inputs from Uganda staff'!$E$61:$E$80,0),MATCH('HRH Need estimation'!$D21,'Inputs from Uganda staff'!$E$6:$BM$6,0)),
""))</f>
        <v>0</v>
      </c>
      <c r="AI21" s="122">
        <f>IFERROR(
$AN21 * INDEX('WFOM - Time_Base'!$A$4:$API$29, MATCH("CenHos", 'WFOM - Time_Base'!$B$4:$B$29,0), MATCH(CONCATENATE($G21,AI$2),'WFOM - Time_Base'!$A$8:$API$8,0)) *
INDEX('WFOM - Time_Base'!$A$4:$API$29, MATCH("CenHos_Per", 'WFOM - Time_Base'!$B$4:$B$29,0), MATCH(CONCATENATE($G21,AI$2),'WFOM - Time_Base'!$A$8:$API$8,0)),
IFERROR($AN21 * INDEX('Inputs from Uganda staff'!$E$61:$BM$80,MATCH('HRH Need estimation'!AI$2,'Inputs from Uganda staff'!$E$61:$E$80,0),MATCH('HRH Need estimation'!$D21,'Inputs from Uganda staff'!$E$6:$BM$6,0)),
""))</f>
        <v>0</v>
      </c>
      <c r="AJ21" s="122">
        <f>IFERROR(
$AN21 * INDEX('WFOM - Time_Base'!$A$4:$API$29, MATCH("CenHos", 'WFOM - Time_Base'!$B$4:$B$29,0), MATCH(CONCATENATE($G21,AJ$2),'WFOM - Time_Base'!$A$8:$API$8,0)) *
INDEX('WFOM - Time_Base'!$A$4:$API$29, MATCH("CenHos_Per", 'WFOM - Time_Base'!$B$4:$B$29,0), MATCH(CONCATENATE($G21,AJ$2),'WFOM - Time_Base'!$A$8:$API$8,0)),
IFERROR($AN21 * INDEX('Inputs from Uganda staff'!$E$61:$BM$80,MATCH('HRH Need estimation'!AJ$2,'Inputs from Uganda staff'!$E$61:$E$80,0),MATCH('HRH Need estimation'!$D21,'Inputs from Uganda staff'!$E$6:$BM$6,0)),
""))</f>
        <v>0</v>
      </c>
      <c r="AK21" s="122">
        <f>IFERROR(
$AN21 * INDEX('WFOM - Time_Base'!$A$4:$API$29, MATCH("CenHos", 'WFOM - Time_Base'!$B$4:$B$29,0), MATCH(CONCATENATE($G21,AK$2),'WFOM - Time_Base'!$A$8:$API$8,0)) *
INDEX('WFOM - Time_Base'!$A$4:$API$29, MATCH("CenHos_Per", 'WFOM - Time_Base'!$B$4:$B$29,0), MATCH(CONCATENATE($G21,AK$2),'WFOM - Time_Base'!$A$8:$API$8,0)),
IFERROR($AN21 * INDEX('Inputs from Uganda staff'!$E$61:$BM$80,MATCH('HRH Need estimation'!AK$2,'Inputs from Uganda staff'!$E$61:$E$80,0),MATCH('HRH Need estimation'!$D21,'Inputs from Uganda staff'!$E$6:$BM$6,0)),
""))</f>
        <v>0</v>
      </c>
      <c r="AL21" s="122">
        <f>IFERROR(
$AN21 * INDEX('WFOM - Time_Base'!$A$4:$API$29, MATCH("CenHos", 'WFOM - Time_Base'!$B$4:$B$29,0), MATCH(CONCATENATE($G21,AL$2),'WFOM - Time_Base'!$A$8:$API$8,0)) *
INDEX('WFOM - Time_Base'!$A$4:$API$29, MATCH("CenHos_Per", 'WFOM - Time_Base'!$B$4:$B$29,0), MATCH(CONCATENATE($G21,AL$2),'WFOM - Time_Base'!$A$8:$API$8,0)),
IFERROR($AN21 * INDEX('Inputs from Uganda staff'!$E$61:$BM$80,MATCH('HRH Need estimation'!AL$2,'Inputs from Uganda staff'!$E$61:$E$80,0),MATCH('HRH Need estimation'!$D21,'Inputs from Uganda staff'!$E$6:$BM$6,0)),
""))</f>
        <v>0</v>
      </c>
      <c r="AN21">
        <v>1</v>
      </c>
      <c r="AO21" t="e">
        <f t="shared" si="1"/>
        <v>#N/A</v>
      </c>
      <c r="AQ21" t="s">
        <v>266</v>
      </c>
    </row>
    <row r="22" spans="1:43">
      <c r="A22" s="106" t="s">
        <v>915</v>
      </c>
      <c r="B22" s="106" t="s">
        <v>25</v>
      </c>
      <c r="C22" s="107" t="s">
        <v>256</v>
      </c>
      <c r="D22" s="115" t="s">
        <v>257</v>
      </c>
      <c r="E22" s="252" t="s">
        <v>25</v>
      </c>
      <c r="F22" s="252"/>
      <c r="G22" s="122" t="str">
        <f>IF(F22&lt;&gt;"", VLOOKUP(F22,'WFOM - Cadre and Service List'!$E$4:$F$52,2,FALSE), "")</f>
        <v/>
      </c>
      <c r="H22" s="122"/>
      <c r="I22" s="207"/>
      <c r="J22" s="207"/>
      <c r="K22" s="207"/>
      <c r="L22" s="207"/>
      <c r="M22" s="207"/>
      <c r="N22" s="207"/>
      <c r="O22" s="207"/>
      <c r="P22" s="207">
        <f t="shared" si="0"/>
        <v>0</v>
      </c>
      <c r="Q22" s="122" t="s">
        <v>1947</v>
      </c>
      <c r="R22" s="122">
        <f>IFERROR(
$AN22 * INDEX('WFOM - Time_Base'!$A$4:$API$29, MATCH("CenHos", 'WFOM - Time_Base'!$B$4:$B$29,0), MATCH(CONCATENATE($G22,R$2),'WFOM - Time_Base'!$A$8:$API$8,0)) *
INDEX('WFOM - Time_Base'!$A$4:$API$29, MATCH("CenHos_Per", 'WFOM - Time_Base'!$B$4:$B$29,0), MATCH(CONCATENATE($G22,R$2),'WFOM - Time_Base'!$A$8:$API$8,0)),
IFERROR($AN22 * INDEX('Inputs from Uganda staff'!$E$61:$BM$80,MATCH('HRH Need estimation'!R$2,'Inputs from Uganda staff'!$E$61:$E$80,0),MATCH('HRH Need estimation'!$D22,'Inputs from Uganda staff'!$E$6:$BM$6,0)),
""))</f>
        <v>0</v>
      </c>
      <c r="S22" s="122">
        <f>IFERROR(
$AN22 * INDEX('WFOM - Time_Base'!$A$4:$API$29, MATCH("CenHos", 'WFOM - Time_Base'!$B$4:$B$29,0), MATCH(CONCATENATE($G22,S$2),'WFOM - Time_Base'!$A$8:$API$8,0)) *
INDEX('WFOM - Time_Base'!$A$4:$API$29, MATCH("CenHos_Per", 'WFOM - Time_Base'!$B$4:$B$29,0), MATCH(CONCATENATE($G22,S$2),'WFOM - Time_Base'!$A$8:$API$8,0)),
IFERROR($AN22 * INDEX('Inputs from Uganda staff'!$E$61:$BM$80,MATCH('HRH Need estimation'!S$2,'Inputs from Uganda staff'!$E$61:$E$80,0),MATCH('HRH Need estimation'!$D22,'Inputs from Uganda staff'!$E$6:$BM$6,0)),
""))</f>
        <v>0</v>
      </c>
      <c r="T22" s="122">
        <f>IFERROR(
$AN22 * INDEX('WFOM - Time_Base'!$A$4:$API$29, MATCH("CenHos", 'WFOM - Time_Base'!$B$4:$B$29,0), MATCH(CONCATENATE($G22,T$2),'WFOM - Time_Base'!$A$8:$API$8,0)) *
INDEX('WFOM - Time_Base'!$A$4:$API$29, MATCH("CenHos_Per", 'WFOM - Time_Base'!$B$4:$B$29,0), MATCH(CONCATENATE($G22,T$2),'WFOM - Time_Base'!$A$8:$API$8,0)),
IFERROR($AN22 * INDEX('Inputs from Uganda staff'!$E$61:$BM$80,MATCH('HRH Need estimation'!T$2,'Inputs from Uganda staff'!$E$61:$E$80,0),MATCH('HRH Need estimation'!$D22,'Inputs from Uganda staff'!$E$6:$BM$6,0)),
""))</f>
        <v>0</v>
      </c>
      <c r="U22" s="122">
        <f>IFERROR(
$AN22 * INDEX('WFOM - Time_Base'!$A$4:$API$29, MATCH("CenHos", 'WFOM - Time_Base'!$B$4:$B$29,0), MATCH(CONCATENATE($G22,U$2),'WFOM - Time_Base'!$A$8:$API$8,0)) *
INDEX('WFOM - Time_Base'!$A$4:$API$29, MATCH("CenHos_Per", 'WFOM - Time_Base'!$B$4:$B$29,0), MATCH(CONCATENATE($G22,U$2),'WFOM - Time_Base'!$A$8:$API$8,0)),
IFERROR($AN22 * INDEX('Inputs from Uganda staff'!$E$61:$BM$80,MATCH('HRH Need estimation'!U$2,'Inputs from Uganda staff'!$E$61:$E$80,0),MATCH('HRH Need estimation'!$D22,'Inputs from Uganda staff'!$E$6:$BM$6,0)),
""))</f>
        <v>0</v>
      </c>
      <c r="V22" s="122">
        <f>IFERROR(
$AN22 * INDEX('WFOM - Time_Base'!$A$4:$API$29, MATCH("CenHos", 'WFOM - Time_Base'!$B$4:$B$29,0), MATCH(CONCATENATE($G22,V$2),'WFOM - Time_Base'!$A$8:$API$8,0)) *
INDEX('WFOM - Time_Base'!$A$4:$API$29, MATCH("CenHos_Per", 'WFOM - Time_Base'!$B$4:$B$29,0), MATCH(CONCATENATE($G22,V$2),'WFOM - Time_Base'!$A$8:$API$8,0)),
IFERROR($AN22 * INDEX('Inputs from Uganda staff'!$E$61:$BM$80,MATCH('HRH Need estimation'!V$2,'Inputs from Uganda staff'!$E$61:$E$80,0),MATCH('HRH Need estimation'!$D22,'Inputs from Uganda staff'!$E$6:$BM$6,0)),
""))</f>
        <v>1.2</v>
      </c>
      <c r="W22" s="122">
        <f>IFERROR(
$AN22 * INDEX('WFOM - Time_Base'!$A$4:$API$29, MATCH("CenHos", 'WFOM - Time_Base'!$B$4:$B$29,0), MATCH(CONCATENATE($G22,W$2),'WFOM - Time_Base'!$A$8:$API$8,0)) *
INDEX('WFOM - Time_Base'!$A$4:$API$29, MATCH("CenHos_Per", 'WFOM - Time_Base'!$B$4:$B$29,0), MATCH(CONCATENATE($G22,W$2),'WFOM - Time_Base'!$A$8:$API$8,0)),
IFERROR($AN22 * INDEX('Inputs from Uganda staff'!$E$61:$BM$80,MATCH('HRH Need estimation'!W$2,'Inputs from Uganda staff'!$E$61:$E$80,0),MATCH('HRH Need estimation'!$D22,'Inputs from Uganda staff'!$E$6:$BM$6,0)),
""))</f>
        <v>0</v>
      </c>
      <c r="X22" s="122">
        <f>IFERROR(
$AN22 * INDEX('WFOM - Time_Base'!$A$4:$API$29, MATCH("CenHos", 'WFOM - Time_Base'!$B$4:$B$29,0), MATCH(CONCATENATE($G22,X$2),'WFOM - Time_Base'!$A$8:$API$8,0)) *
INDEX('WFOM - Time_Base'!$A$4:$API$29, MATCH("CenHos_Per", 'WFOM - Time_Base'!$B$4:$B$29,0), MATCH(CONCATENATE($G22,X$2),'WFOM - Time_Base'!$A$8:$API$8,0)),
IFERROR($AN22 * INDEX('Inputs from Uganda staff'!$E$61:$BM$80,MATCH('HRH Need estimation'!X$2,'Inputs from Uganda staff'!$E$61:$E$80,0),MATCH('HRH Need estimation'!$D22,'Inputs from Uganda staff'!$E$6:$BM$6,0)),
""))</f>
        <v>0</v>
      </c>
      <c r="Y22" s="122">
        <f>IFERROR(
$AN22 * INDEX('WFOM - Time_Base'!$A$4:$API$29, MATCH("CenHos", 'WFOM - Time_Base'!$B$4:$B$29,0), MATCH(CONCATENATE($G22,Y$2),'WFOM - Time_Base'!$A$8:$API$8,0)) *
INDEX('WFOM - Time_Base'!$A$4:$API$29, MATCH("CenHos_Per", 'WFOM - Time_Base'!$B$4:$B$29,0), MATCH(CONCATENATE($G22,Y$2),'WFOM - Time_Base'!$A$8:$API$8,0)),
IFERROR($AN22 * INDEX('Inputs from Uganda staff'!$E$61:$BM$80,MATCH('HRH Need estimation'!Y$2,'Inputs from Uganda staff'!$E$61:$E$80,0),MATCH('HRH Need estimation'!$D22,'Inputs from Uganda staff'!$E$6:$BM$6,0)),
""))</f>
        <v>0</v>
      </c>
      <c r="Z22" s="122">
        <f>IFERROR(
$AN22 * INDEX('WFOM - Time_Base'!$A$4:$API$29, MATCH("CenHos", 'WFOM - Time_Base'!$B$4:$B$29,0), MATCH(CONCATENATE($G22,Z$2),'WFOM - Time_Base'!$A$8:$API$8,0)) *
INDEX('WFOM - Time_Base'!$A$4:$API$29, MATCH("CenHos_Per", 'WFOM - Time_Base'!$B$4:$B$29,0), MATCH(CONCATENATE($G22,Z$2),'WFOM - Time_Base'!$A$8:$API$8,0)),
IFERROR($AN22 * INDEX('Inputs from Uganda staff'!$E$61:$BM$80,MATCH('HRH Need estimation'!Z$2,'Inputs from Uganda staff'!$E$61:$E$80,0),MATCH('HRH Need estimation'!$D22,'Inputs from Uganda staff'!$E$6:$BM$6,0)),
""))</f>
        <v>0</v>
      </c>
      <c r="AA22" s="122">
        <f>IFERROR(
$AN22 * INDEX('WFOM - Time_Base'!$A$4:$API$29, MATCH("CenHos", 'WFOM - Time_Base'!$B$4:$B$29,0), MATCH(CONCATENATE($G22,AA$2),'WFOM - Time_Base'!$A$8:$API$8,0)) *
INDEX('WFOM - Time_Base'!$A$4:$API$29, MATCH("CenHos_Per", 'WFOM - Time_Base'!$B$4:$B$29,0), MATCH(CONCATENATE($G22,AA$2),'WFOM - Time_Base'!$A$8:$API$8,0)),
IFERROR($AN22 * INDEX('Inputs from Uganda staff'!$E$61:$BM$80,MATCH('HRH Need estimation'!AA$2,'Inputs from Uganda staff'!$E$61:$E$80,0),MATCH('HRH Need estimation'!$D22,'Inputs from Uganda staff'!$E$6:$BM$6,0)),
""))</f>
        <v>0</v>
      </c>
      <c r="AB22" s="122">
        <f>IFERROR(
$AN22 * INDEX('WFOM - Time_Base'!$A$4:$API$29, MATCH("CenHos", 'WFOM - Time_Base'!$B$4:$B$29,0), MATCH(CONCATENATE($G22,AB$2),'WFOM - Time_Base'!$A$8:$API$8,0)) *
INDEX('WFOM - Time_Base'!$A$4:$API$29, MATCH("CenHos_Per", 'WFOM - Time_Base'!$B$4:$B$29,0), MATCH(CONCATENATE($G22,AB$2),'WFOM - Time_Base'!$A$8:$API$8,0)),
IFERROR($AN22 * INDEX('Inputs from Uganda staff'!$E$61:$BM$80,MATCH('HRH Need estimation'!AB$2,'Inputs from Uganda staff'!$E$61:$E$80,0),MATCH('HRH Need estimation'!$D22,'Inputs from Uganda staff'!$E$6:$BM$6,0)),
""))</f>
        <v>0</v>
      </c>
      <c r="AC22" s="122" t="str">
        <f>IFERROR(
$AN22 * INDEX('WFOM - Time_Base'!$A$4:$API$29, MATCH("CenHos", 'WFOM - Time_Base'!$B$4:$B$29,0), MATCH(CONCATENATE($G22,AC$2),'WFOM - Time_Base'!$A$8:$API$8,0)) *
INDEX('WFOM - Time_Base'!$A$4:$API$29, MATCH("CenHos_Per", 'WFOM - Time_Base'!$B$4:$B$29,0), MATCH(CONCATENATE($G22,AC$2),'WFOM - Time_Base'!$A$8:$API$8,0)),
IFERROR($AN22 * INDEX('Inputs from Uganda staff'!$E$61:$BM$80,MATCH('HRH Need estimation'!AC$2,'Inputs from Uganda staff'!$E$61:$E$80,0),MATCH('HRH Need estimation'!$D22,'Inputs from Uganda staff'!$E$6:$BM$6,0)),
""))</f>
        <v/>
      </c>
      <c r="AD22" s="122">
        <f>IFERROR(
$AN22 * INDEX('WFOM - Time_Base'!$A$4:$API$29, MATCH("CenHos", 'WFOM - Time_Base'!$B$4:$B$29,0), MATCH(CONCATENATE($G22,AD$2),'WFOM - Time_Base'!$A$8:$API$8,0)) *
INDEX('WFOM - Time_Base'!$A$4:$API$29, MATCH("CenHos_Per", 'WFOM - Time_Base'!$B$4:$B$29,0), MATCH(CONCATENATE($G22,AD$2),'WFOM - Time_Base'!$A$8:$API$8,0)),
IFERROR($AN22 * INDEX('Inputs from Uganda staff'!$E$61:$BM$80,MATCH('HRH Need estimation'!AD$2,'Inputs from Uganda staff'!$E$61:$E$80,0),MATCH('HRH Need estimation'!$D22,'Inputs from Uganda staff'!$E$6:$BM$6,0)),
""))</f>
        <v>0</v>
      </c>
      <c r="AE22" s="122">
        <f>IFERROR(
$AN22 * INDEX('WFOM - Time_Base'!$A$4:$API$29, MATCH("CenHos", 'WFOM - Time_Base'!$B$4:$B$29,0), MATCH(CONCATENATE($G22,AE$2),'WFOM - Time_Base'!$A$8:$API$8,0)) *
INDEX('WFOM - Time_Base'!$A$4:$API$29, MATCH("CenHos_Per", 'WFOM - Time_Base'!$B$4:$B$29,0), MATCH(CONCATENATE($G22,AE$2),'WFOM - Time_Base'!$A$8:$API$8,0)),
IFERROR($AN22 * INDEX('Inputs from Uganda staff'!$E$61:$BM$80,MATCH('HRH Need estimation'!AE$2,'Inputs from Uganda staff'!$E$61:$E$80,0),MATCH('HRH Need estimation'!$D22,'Inputs from Uganda staff'!$E$6:$BM$6,0)),
""))</f>
        <v>0</v>
      </c>
      <c r="AF22" s="122">
        <f>IFERROR(
$AN22 * INDEX('WFOM - Time_Base'!$A$4:$API$29, MATCH("CenHos", 'WFOM - Time_Base'!$B$4:$B$29,0), MATCH(CONCATENATE($G22,AF$2),'WFOM - Time_Base'!$A$8:$API$8,0)) *
INDEX('WFOM - Time_Base'!$A$4:$API$29, MATCH("CenHos_Per", 'WFOM - Time_Base'!$B$4:$B$29,0), MATCH(CONCATENATE($G22,AF$2),'WFOM - Time_Base'!$A$8:$API$8,0)),
IFERROR($AN22 * INDEX('Inputs from Uganda staff'!$E$61:$BM$80,MATCH('HRH Need estimation'!AF$2,'Inputs from Uganda staff'!$E$61:$E$80,0),MATCH('HRH Need estimation'!$D22,'Inputs from Uganda staff'!$E$6:$BM$6,0)),
""))</f>
        <v>0</v>
      </c>
      <c r="AG22" s="122">
        <f>IFERROR(
$AN22 * INDEX('WFOM - Time_Base'!$A$4:$API$29, MATCH("CenHos", 'WFOM - Time_Base'!$B$4:$B$29,0), MATCH(CONCATENATE($G22,AG$2),'WFOM - Time_Base'!$A$8:$API$8,0)) *
INDEX('WFOM - Time_Base'!$A$4:$API$29, MATCH("CenHos_Per", 'WFOM - Time_Base'!$B$4:$B$29,0), MATCH(CONCATENATE($G22,AG$2),'WFOM - Time_Base'!$A$8:$API$8,0)),
IFERROR($AN22 * INDEX('Inputs from Uganda staff'!$E$61:$BM$80,MATCH('HRH Need estimation'!AG$2,'Inputs from Uganda staff'!$E$61:$E$80,0),MATCH('HRH Need estimation'!$D22,'Inputs from Uganda staff'!$E$6:$BM$6,0)),
""))</f>
        <v>0</v>
      </c>
      <c r="AH22" s="122">
        <f>IFERROR(
$AN22 * INDEX('WFOM - Time_Base'!$A$4:$API$29, MATCH("CenHos", 'WFOM - Time_Base'!$B$4:$B$29,0), MATCH(CONCATENATE($G22,AH$2),'WFOM - Time_Base'!$A$8:$API$8,0)) *
INDEX('WFOM - Time_Base'!$A$4:$API$29, MATCH("CenHos_Per", 'WFOM - Time_Base'!$B$4:$B$29,0), MATCH(CONCATENATE($G22,AH$2),'WFOM - Time_Base'!$A$8:$API$8,0)),
IFERROR($AN22 * INDEX('Inputs from Uganda staff'!$E$61:$BM$80,MATCH('HRH Need estimation'!AH$2,'Inputs from Uganda staff'!$E$61:$E$80,0),MATCH('HRH Need estimation'!$D22,'Inputs from Uganda staff'!$E$6:$BM$6,0)),
""))</f>
        <v>0</v>
      </c>
      <c r="AI22" s="122">
        <f>IFERROR(
$AN22 * INDEX('WFOM - Time_Base'!$A$4:$API$29, MATCH("CenHos", 'WFOM - Time_Base'!$B$4:$B$29,0), MATCH(CONCATENATE($G22,AI$2),'WFOM - Time_Base'!$A$8:$API$8,0)) *
INDEX('WFOM - Time_Base'!$A$4:$API$29, MATCH("CenHos_Per", 'WFOM - Time_Base'!$B$4:$B$29,0), MATCH(CONCATENATE($G22,AI$2),'WFOM - Time_Base'!$A$8:$API$8,0)),
IFERROR($AN22 * INDEX('Inputs from Uganda staff'!$E$61:$BM$80,MATCH('HRH Need estimation'!AI$2,'Inputs from Uganda staff'!$E$61:$E$80,0),MATCH('HRH Need estimation'!$D22,'Inputs from Uganda staff'!$E$6:$BM$6,0)),
""))</f>
        <v>0</v>
      </c>
      <c r="AJ22" s="122">
        <f>IFERROR(
$AN22 * INDEX('WFOM - Time_Base'!$A$4:$API$29, MATCH("CenHos", 'WFOM - Time_Base'!$B$4:$B$29,0), MATCH(CONCATENATE($G22,AJ$2),'WFOM - Time_Base'!$A$8:$API$8,0)) *
INDEX('WFOM - Time_Base'!$A$4:$API$29, MATCH("CenHos_Per", 'WFOM - Time_Base'!$B$4:$B$29,0), MATCH(CONCATENATE($G22,AJ$2),'WFOM - Time_Base'!$A$8:$API$8,0)),
IFERROR($AN22 * INDEX('Inputs from Uganda staff'!$E$61:$BM$80,MATCH('HRH Need estimation'!AJ$2,'Inputs from Uganda staff'!$E$61:$E$80,0),MATCH('HRH Need estimation'!$D22,'Inputs from Uganda staff'!$E$6:$BM$6,0)),
""))</f>
        <v>0</v>
      </c>
      <c r="AK22" s="122">
        <f>IFERROR(
$AN22 * INDEX('WFOM - Time_Base'!$A$4:$API$29, MATCH("CenHos", 'WFOM - Time_Base'!$B$4:$B$29,0), MATCH(CONCATENATE($G22,AK$2),'WFOM - Time_Base'!$A$8:$API$8,0)) *
INDEX('WFOM - Time_Base'!$A$4:$API$29, MATCH("CenHos_Per", 'WFOM - Time_Base'!$B$4:$B$29,0), MATCH(CONCATENATE($G22,AK$2),'WFOM - Time_Base'!$A$8:$API$8,0)),
IFERROR($AN22 * INDEX('Inputs from Uganda staff'!$E$61:$BM$80,MATCH('HRH Need estimation'!AK$2,'Inputs from Uganda staff'!$E$61:$E$80,0),MATCH('HRH Need estimation'!$D22,'Inputs from Uganda staff'!$E$6:$BM$6,0)),
""))</f>
        <v>0</v>
      </c>
      <c r="AL22" s="122">
        <f>IFERROR(
$AN22 * INDEX('WFOM - Time_Base'!$A$4:$API$29, MATCH("CenHos", 'WFOM - Time_Base'!$B$4:$B$29,0), MATCH(CONCATENATE($G22,AL$2),'WFOM - Time_Base'!$A$8:$API$8,0)) *
INDEX('WFOM - Time_Base'!$A$4:$API$29, MATCH("CenHos_Per", 'WFOM - Time_Base'!$B$4:$B$29,0), MATCH(CONCATENATE($G22,AL$2),'WFOM - Time_Base'!$A$8:$API$8,0)),
IFERROR($AN22 * INDEX('Inputs from Uganda staff'!$E$61:$BM$80,MATCH('HRH Need estimation'!AL$2,'Inputs from Uganda staff'!$E$61:$E$80,0),MATCH('HRH Need estimation'!$D22,'Inputs from Uganda staff'!$E$6:$BM$6,0)),
""))</f>
        <v>0</v>
      </c>
      <c r="AN22">
        <v>1</v>
      </c>
      <c r="AO22" t="str">
        <f t="shared" si="1"/>
        <v>019</v>
      </c>
      <c r="AQ22" t="s">
        <v>268</v>
      </c>
    </row>
    <row r="23" spans="1:43">
      <c r="A23" s="106" t="s">
        <v>924</v>
      </c>
      <c r="B23" s="106" t="s">
        <v>25</v>
      </c>
      <c r="C23" s="107" t="s">
        <v>258</v>
      </c>
      <c r="D23" s="115" t="s">
        <v>259</v>
      </c>
      <c r="E23" s="252" t="s">
        <v>25</v>
      </c>
      <c r="F23" s="252"/>
      <c r="G23" s="122" t="str">
        <f>IF(F23&lt;&gt;"", VLOOKUP(F23,'WFOM - Cadre and Service List'!$E$4:$F$52,2,FALSE), "")</f>
        <v/>
      </c>
      <c r="H23" s="122"/>
      <c r="I23" s="207"/>
      <c r="J23" s="207"/>
      <c r="K23" s="207"/>
      <c r="L23" s="207"/>
      <c r="M23" s="207"/>
      <c r="N23" s="207"/>
      <c r="O23" s="207"/>
      <c r="P23" s="207">
        <f t="shared" si="0"/>
        <v>0</v>
      </c>
      <c r="Q23" s="122" t="s">
        <v>1947</v>
      </c>
      <c r="R23" s="122">
        <f>IFERROR(
$AN23 * INDEX('WFOM - Time_Base'!$A$4:$API$29, MATCH("CenHos", 'WFOM - Time_Base'!$B$4:$B$29,0), MATCH(CONCATENATE($G23,R$2),'WFOM - Time_Base'!$A$8:$API$8,0)) *
INDEX('WFOM - Time_Base'!$A$4:$API$29, MATCH("CenHos_Per", 'WFOM - Time_Base'!$B$4:$B$29,0), MATCH(CONCATENATE($G23,R$2),'WFOM - Time_Base'!$A$8:$API$8,0)),
IFERROR($AN23 * INDEX('Inputs from Uganda staff'!$E$61:$BM$80,MATCH('HRH Need estimation'!R$2,'Inputs from Uganda staff'!$E$61:$E$80,0),MATCH('HRH Need estimation'!$D23,'Inputs from Uganda staff'!$E$6:$BM$6,0)),
""))</f>
        <v>0.1</v>
      </c>
      <c r="S23" s="122">
        <f>IFERROR(
$AN23 * INDEX('WFOM - Time_Base'!$A$4:$API$29, MATCH("CenHos", 'WFOM - Time_Base'!$B$4:$B$29,0), MATCH(CONCATENATE($G23,S$2),'WFOM - Time_Base'!$A$8:$API$8,0)) *
INDEX('WFOM - Time_Base'!$A$4:$API$29, MATCH("CenHos_Per", 'WFOM - Time_Base'!$B$4:$B$29,0), MATCH(CONCATENATE($G23,S$2),'WFOM - Time_Base'!$A$8:$API$8,0)),
IFERROR($AN23 * INDEX('Inputs from Uganda staff'!$E$61:$BM$80,MATCH('HRH Need estimation'!S$2,'Inputs from Uganda staff'!$E$61:$E$80,0),MATCH('HRH Need estimation'!$D23,'Inputs from Uganda staff'!$E$6:$BM$6,0)),
""))</f>
        <v>0</v>
      </c>
      <c r="T23" s="122">
        <f>IFERROR(
$AN23 * INDEX('WFOM - Time_Base'!$A$4:$API$29, MATCH("CenHos", 'WFOM - Time_Base'!$B$4:$B$29,0), MATCH(CONCATENATE($G23,T$2),'WFOM - Time_Base'!$A$8:$API$8,0)) *
INDEX('WFOM - Time_Base'!$A$4:$API$29, MATCH("CenHos_Per", 'WFOM - Time_Base'!$B$4:$B$29,0), MATCH(CONCATENATE($G23,T$2),'WFOM - Time_Base'!$A$8:$API$8,0)),
IFERROR($AN23 * INDEX('Inputs from Uganda staff'!$E$61:$BM$80,MATCH('HRH Need estimation'!T$2,'Inputs from Uganda staff'!$E$61:$E$80,0),MATCH('HRH Need estimation'!$D23,'Inputs from Uganda staff'!$E$6:$BM$6,0)),
""))</f>
        <v>0</v>
      </c>
      <c r="U23" s="122">
        <f>IFERROR(
$AN23 * INDEX('WFOM - Time_Base'!$A$4:$API$29, MATCH("CenHos", 'WFOM - Time_Base'!$B$4:$B$29,0), MATCH(CONCATENATE($G23,U$2),'WFOM - Time_Base'!$A$8:$API$8,0)) *
INDEX('WFOM - Time_Base'!$A$4:$API$29, MATCH("CenHos_Per", 'WFOM - Time_Base'!$B$4:$B$29,0), MATCH(CONCATENATE($G23,U$2),'WFOM - Time_Base'!$A$8:$API$8,0)),
IFERROR($AN23 * INDEX('Inputs from Uganda staff'!$E$61:$BM$80,MATCH('HRH Need estimation'!U$2,'Inputs from Uganda staff'!$E$61:$E$80,0),MATCH('HRH Need estimation'!$D23,'Inputs from Uganda staff'!$E$6:$BM$6,0)),
""))</f>
        <v>0</v>
      </c>
      <c r="V23" s="122">
        <f>IFERROR(
$AN23 * INDEX('WFOM - Time_Base'!$A$4:$API$29, MATCH("CenHos", 'WFOM - Time_Base'!$B$4:$B$29,0), MATCH(CONCATENATE($G23,V$2),'WFOM - Time_Base'!$A$8:$API$8,0)) *
INDEX('WFOM - Time_Base'!$A$4:$API$29, MATCH("CenHos_Per", 'WFOM - Time_Base'!$B$4:$B$29,0), MATCH(CONCATENATE($G23,V$2),'WFOM - Time_Base'!$A$8:$API$8,0)),
IFERROR($AN23 * INDEX('Inputs from Uganda staff'!$E$61:$BM$80,MATCH('HRH Need estimation'!V$2,'Inputs from Uganda staff'!$E$61:$E$80,0),MATCH('HRH Need estimation'!$D23,'Inputs from Uganda staff'!$E$6:$BM$6,0)),
""))</f>
        <v>1.2</v>
      </c>
      <c r="W23" s="122">
        <f>IFERROR(
$AN23 * INDEX('WFOM - Time_Base'!$A$4:$API$29, MATCH("CenHos", 'WFOM - Time_Base'!$B$4:$B$29,0), MATCH(CONCATENATE($G23,W$2),'WFOM - Time_Base'!$A$8:$API$8,0)) *
INDEX('WFOM - Time_Base'!$A$4:$API$29, MATCH("CenHos_Per", 'WFOM - Time_Base'!$B$4:$B$29,0), MATCH(CONCATENATE($G23,W$2),'WFOM - Time_Base'!$A$8:$API$8,0)),
IFERROR($AN23 * INDEX('Inputs from Uganda staff'!$E$61:$BM$80,MATCH('HRH Need estimation'!W$2,'Inputs from Uganda staff'!$E$61:$E$80,0),MATCH('HRH Need estimation'!$D23,'Inputs from Uganda staff'!$E$6:$BM$6,0)),
""))</f>
        <v>0</v>
      </c>
      <c r="X23" s="122">
        <f>IFERROR(
$AN23 * INDEX('WFOM - Time_Base'!$A$4:$API$29, MATCH("CenHos", 'WFOM - Time_Base'!$B$4:$B$29,0), MATCH(CONCATENATE($G23,X$2),'WFOM - Time_Base'!$A$8:$API$8,0)) *
INDEX('WFOM - Time_Base'!$A$4:$API$29, MATCH("CenHos_Per", 'WFOM - Time_Base'!$B$4:$B$29,0), MATCH(CONCATENATE($G23,X$2),'WFOM - Time_Base'!$A$8:$API$8,0)),
IFERROR($AN23 * INDEX('Inputs from Uganda staff'!$E$61:$BM$80,MATCH('HRH Need estimation'!X$2,'Inputs from Uganda staff'!$E$61:$E$80,0),MATCH('HRH Need estimation'!$D23,'Inputs from Uganda staff'!$E$6:$BM$6,0)),
""))</f>
        <v>0</v>
      </c>
      <c r="Y23" s="122">
        <f>IFERROR(
$AN23 * INDEX('WFOM - Time_Base'!$A$4:$API$29, MATCH("CenHos", 'WFOM - Time_Base'!$B$4:$B$29,0), MATCH(CONCATENATE($G23,Y$2),'WFOM - Time_Base'!$A$8:$API$8,0)) *
INDEX('WFOM - Time_Base'!$A$4:$API$29, MATCH("CenHos_Per", 'WFOM - Time_Base'!$B$4:$B$29,0), MATCH(CONCATENATE($G23,Y$2),'WFOM - Time_Base'!$A$8:$API$8,0)),
IFERROR($AN23 * INDEX('Inputs from Uganda staff'!$E$61:$BM$80,MATCH('HRH Need estimation'!Y$2,'Inputs from Uganda staff'!$E$61:$E$80,0),MATCH('HRH Need estimation'!$D23,'Inputs from Uganda staff'!$E$6:$BM$6,0)),
""))</f>
        <v>0</v>
      </c>
      <c r="Z23" s="122">
        <f>IFERROR(
$AN23 * INDEX('WFOM - Time_Base'!$A$4:$API$29, MATCH("CenHos", 'WFOM - Time_Base'!$B$4:$B$29,0), MATCH(CONCATENATE($G23,Z$2),'WFOM - Time_Base'!$A$8:$API$8,0)) *
INDEX('WFOM - Time_Base'!$A$4:$API$29, MATCH("CenHos_Per", 'WFOM - Time_Base'!$B$4:$B$29,0), MATCH(CONCATENATE($G23,Z$2),'WFOM - Time_Base'!$A$8:$API$8,0)),
IFERROR($AN23 * INDEX('Inputs from Uganda staff'!$E$61:$BM$80,MATCH('HRH Need estimation'!Z$2,'Inputs from Uganda staff'!$E$61:$E$80,0),MATCH('HRH Need estimation'!$D23,'Inputs from Uganda staff'!$E$6:$BM$6,0)),
""))</f>
        <v>0</v>
      </c>
      <c r="AA23" s="122">
        <f>IFERROR(
$AN23 * INDEX('WFOM - Time_Base'!$A$4:$API$29, MATCH("CenHos", 'WFOM - Time_Base'!$B$4:$B$29,0), MATCH(CONCATENATE($G23,AA$2),'WFOM - Time_Base'!$A$8:$API$8,0)) *
INDEX('WFOM - Time_Base'!$A$4:$API$29, MATCH("CenHos_Per", 'WFOM - Time_Base'!$B$4:$B$29,0), MATCH(CONCATENATE($G23,AA$2),'WFOM - Time_Base'!$A$8:$API$8,0)),
IFERROR($AN23 * INDEX('Inputs from Uganda staff'!$E$61:$BM$80,MATCH('HRH Need estimation'!AA$2,'Inputs from Uganda staff'!$E$61:$E$80,0),MATCH('HRH Need estimation'!$D23,'Inputs from Uganda staff'!$E$6:$BM$6,0)),
""))</f>
        <v>0</v>
      </c>
      <c r="AB23" s="122">
        <f>IFERROR(
$AN23 * INDEX('WFOM - Time_Base'!$A$4:$API$29, MATCH("CenHos", 'WFOM - Time_Base'!$B$4:$B$29,0), MATCH(CONCATENATE($G23,AB$2),'WFOM - Time_Base'!$A$8:$API$8,0)) *
INDEX('WFOM - Time_Base'!$A$4:$API$29, MATCH("CenHos_Per", 'WFOM - Time_Base'!$B$4:$B$29,0), MATCH(CONCATENATE($G23,AB$2),'WFOM - Time_Base'!$A$8:$API$8,0)),
IFERROR($AN23 * INDEX('Inputs from Uganda staff'!$E$61:$BM$80,MATCH('HRH Need estimation'!AB$2,'Inputs from Uganda staff'!$E$61:$E$80,0),MATCH('HRH Need estimation'!$D23,'Inputs from Uganda staff'!$E$6:$BM$6,0)),
""))</f>
        <v>0</v>
      </c>
      <c r="AC23" s="122" t="str">
        <f>IFERROR(
$AN23 * INDEX('WFOM - Time_Base'!$A$4:$API$29, MATCH("CenHos", 'WFOM - Time_Base'!$B$4:$B$29,0), MATCH(CONCATENATE($G23,AC$2),'WFOM - Time_Base'!$A$8:$API$8,0)) *
INDEX('WFOM - Time_Base'!$A$4:$API$29, MATCH("CenHos_Per", 'WFOM - Time_Base'!$B$4:$B$29,0), MATCH(CONCATENATE($G23,AC$2),'WFOM - Time_Base'!$A$8:$API$8,0)),
IFERROR($AN23 * INDEX('Inputs from Uganda staff'!$E$61:$BM$80,MATCH('HRH Need estimation'!AC$2,'Inputs from Uganda staff'!$E$61:$E$80,0),MATCH('HRH Need estimation'!$D23,'Inputs from Uganda staff'!$E$6:$BM$6,0)),
""))</f>
        <v/>
      </c>
      <c r="AD23" s="122">
        <f>IFERROR(
$AN23 * INDEX('WFOM - Time_Base'!$A$4:$API$29, MATCH("CenHos", 'WFOM - Time_Base'!$B$4:$B$29,0), MATCH(CONCATENATE($G23,AD$2),'WFOM - Time_Base'!$A$8:$API$8,0)) *
INDEX('WFOM - Time_Base'!$A$4:$API$29, MATCH("CenHos_Per", 'WFOM - Time_Base'!$B$4:$B$29,0), MATCH(CONCATENATE($G23,AD$2),'WFOM - Time_Base'!$A$8:$API$8,0)),
IFERROR($AN23 * INDEX('Inputs from Uganda staff'!$E$61:$BM$80,MATCH('HRH Need estimation'!AD$2,'Inputs from Uganda staff'!$E$61:$E$80,0),MATCH('HRH Need estimation'!$D23,'Inputs from Uganda staff'!$E$6:$BM$6,0)),
""))</f>
        <v>0</v>
      </c>
      <c r="AE23" s="122">
        <f>IFERROR(
$AN23 * INDEX('WFOM - Time_Base'!$A$4:$API$29, MATCH("CenHos", 'WFOM - Time_Base'!$B$4:$B$29,0), MATCH(CONCATENATE($G23,AE$2),'WFOM - Time_Base'!$A$8:$API$8,0)) *
INDEX('WFOM - Time_Base'!$A$4:$API$29, MATCH("CenHos_Per", 'WFOM - Time_Base'!$B$4:$B$29,0), MATCH(CONCATENATE($G23,AE$2),'WFOM - Time_Base'!$A$8:$API$8,0)),
IFERROR($AN23 * INDEX('Inputs from Uganda staff'!$E$61:$BM$80,MATCH('HRH Need estimation'!AE$2,'Inputs from Uganda staff'!$E$61:$E$80,0),MATCH('HRH Need estimation'!$D23,'Inputs from Uganda staff'!$E$6:$BM$6,0)),
""))</f>
        <v>0</v>
      </c>
      <c r="AF23" s="122">
        <f>IFERROR(
$AN23 * INDEX('WFOM - Time_Base'!$A$4:$API$29, MATCH("CenHos", 'WFOM - Time_Base'!$B$4:$B$29,0), MATCH(CONCATENATE($G23,AF$2),'WFOM - Time_Base'!$A$8:$API$8,0)) *
INDEX('WFOM - Time_Base'!$A$4:$API$29, MATCH("CenHos_Per", 'WFOM - Time_Base'!$B$4:$B$29,0), MATCH(CONCATENATE($G23,AF$2),'WFOM - Time_Base'!$A$8:$API$8,0)),
IFERROR($AN23 * INDEX('Inputs from Uganda staff'!$E$61:$BM$80,MATCH('HRH Need estimation'!AF$2,'Inputs from Uganda staff'!$E$61:$E$80,0),MATCH('HRH Need estimation'!$D23,'Inputs from Uganda staff'!$E$6:$BM$6,0)),
""))</f>
        <v>0</v>
      </c>
      <c r="AG23" s="122">
        <f>IFERROR(
$AN23 * INDEX('WFOM - Time_Base'!$A$4:$API$29, MATCH("CenHos", 'WFOM - Time_Base'!$B$4:$B$29,0), MATCH(CONCATENATE($G23,AG$2),'WFOM - Time_Base'!$A$8:$API$8,0)) *
INDEX('WFOM - Time_Base'!$A$4:$API$29, MATCH("CenHos_Per", 'WFOM - Time_Base'!$B$4:$B$29,0), MATCH(CONCATENATE($G23,AG$2),'WFOM - Time_Base'!$A$8:$API$8,0)),
IFERROR($AN23 * INDEX('Inputs from Uganda staff'!$E$61:$BM$80,MATCH('HRH Need estimation'!AG$2,'Inputs from Uganda staff'!$E$61:$E$80,0),MATCH('HRH Need estimation'!$D23,'Inputs from Uganda staff'!$E$6:$BM$6,0)),
""))</f>
        <v>0</v>
      </c>
      <c r="AH23" s="122">
        <f>IFERROR(
$AN23 * INDEX('WFOM - Time_Base'!$A$4:$API$29, MATCH("CenHos", 'WFOM - Time_Base'!$B$4:$B$29,0), MATCH(CONCATENATE($G23,AH$2),'WFOM - Time_Base'!$A$8:$API$8,0)) *
INDEX('WFOM - Time_Base'!$A$4:$API$29, MATCH("CenHos_Per", 'WFOM - Time_Base'!$B$4:$B$29,0), MATCH(CONCATENATE($G23,AH$2),'WFOM - Time_Base'!$A$8:$API$8,0)),
IFERROR($AN23 * INDEX('Inputs from Uganda staff'!$E$61:$BM$80,MATCH('HRH Need estimation'!AH$2,'Inputs from Uganda staff'!$E$61:$E$80,0),MATCH('HRH Need estimation'!$D23,'Inputs from Uganda staff'!$E$6:$BM$6,0)),
""))</f>
        <v>0</v>
      </c>
      <c r="AI23" s="122">
        <f>IFERROR(
$AN23 * INDEX('WFOM - Time_Base'!$A$4:$API$29, MATCH("CenHos", 'WFOM - Time_Base'!$B$4:$B$29,0), MATCH(CONCATENATE($G23,AI$2),'WFOM - Time_Base'!$A$8:$API$8,0)) *
INDEX('WFOM - Time_Base'!$A$4:$API$29, MATCH("CenHos_Per", 'WFOM - Time_Base'!$B$4:$B$29,0), MATCH(CONCATENATE($G23,AI$2),'WFOM - Time_Base'!$A$8:$API$8,0)),
IFERROR($AN23 * INDEX('Inputs from Uganda staff'!$E$61:$BM$80,MATCH('HRH Need estimation'!AI$2,'Inputs from Uganda staff'!$E$61:$E$80,0),MATCH('HRH Need estimation'!$D23,'Inputs from Uganda staff'!$E$6:$BM$6,0)),
""))</f>
        <v>0</v>
      </c>
      <c r="AJ23" s="122">
        <f>IFERROR(
$AN23 * INDEX('WFOM - Time_Base'!$A$4:$API$29, MATCH("CenHos", 'WFOM - Time_Base'!$B$4:$B$29,0), MATCH(CONCATENATE($G23,AJ$2),'WFOM - Time_Base'!$A$8:$API$8,0)) *
INDEX('WFOM - Time_Base'!$A$4:$API$29, MATCH("CenHos_Per", 'WFOM - Time_Base'!$B$4:$B$29,0), MATCH(CONCATENATE($G23,AJ$2),'WFOM - Time_Base'!$A$8:$API$8,0)),
IFERROR($AN23 * INDEX('Inputs from Uganda staff'!$E$61:$BM$80,MATCH('HRH Need estimation'!AJ$2,'Inputs from Uganda staff'!$E$61:$E$80,0),MATCH('HRH Need estimation'!$D23,'Inputs from Uganda staff'!$E$6:$BM$6,0)),
""))</f>
        <v>0</v>
      </c>
      <c r="AK23" s="122">
        <f>IFERROR(
$AN23 * INDEX('WFOM - Time_Base'!$A$4:$API$29, MATCH("CenHos", 'WFOM - Time_Base'!$B$4:$B$29,0), MATCH(CONCATENATE($G23,AK$2),'WFOM - Time_Base'!$A$8:$API$8,0)) *
INDEX('WFOM - Time_Base'!$A$4:$API$29, MATCH("CenHos_Per", 'WFOM - Time_Base'!$B$4:$B$29,0), MATCH(CONCATENATE($G23,AK$2),'WFOM - Time_Base'!$A$8:$API$8,0)),
IFERROR($AN23 * INDEX('Inputs from Uganda staff'!$E$61:$BM$80,MATCH('HRH Need estimation'!AK$2,'Inputs from Uganda staff'!$E$61:$E$80,0),MATCH('HRH Need estimation'!$D23,'Inputs from Uganda staff'!$E$6:$BM$6,0)),
""))</f>
        <v>0</v>
      </c>
      <c r="AL23" s="122">
        <f>IFERROR(
$AN23 * INDEX('WFOM - Time_Base'!$A$4:$API$29, MATCH("CenHos", 'WFOM - Time_Base'!$B$4:$B$29,0), MATCH(CONCATENATE($G23,AL$2),'WFOM - Time_Base'!$A$8:$API$8,0)) *
INDEX('WFOM - Time_Base'!$A$4:$API$29, MATCH("CenHos_Per", 'WFOM - Time_Base'!$B$4:$B$29,0), MATCH(CONCATENATE($G23,AL$2),'WFOM - Time_Base'!$A$8:$API$8,0)),
IFERROR($AN23 * INDEX('Inputs from Uganda staff'!$E$61:$BM$80,MATCH('HRH Need estimation'!AL$2,'Inputs from Uganda staff'!$E$61:$E$80,0),MATCH('HRH Need estimation'!$D23,'Inputs from Uganda staff'!$E$6:$BM$6,0)),
""))</f>
        <v>0</v>
      </c>
      <c r="AN23">
        <v>1</v>
      </c>
      <c r="AO23" t="str">
        <f t="shared" si="1"/>
        <v>020</v>
      </c>
      <c r="AQ23" t="s">
        <v>270</v>
      </c>
    </row>
    <row r="24" spans="1:43">
      <c r="A24" s="106" t="s">
        <v>920</v>
      </c>
      <c r="B24" s="106" t="s">
        <v>25</v>
      </c>
      <c r="C24" s="107" t="s">
        <v>260</v>
      </c>
      <c r="D24" s="113" t="s">
        <v>261</v>
      </c>
      <c r="E24" s="122" t="s">
        <v>25</v>
      </c>
      <c r="F24" s="122" t="s">
        <v>26</v>
      </c>
      <c r="G24" s="122" t="str">
        <f>IF(F24&lt;&gt;"", VLOOKUP(F24,'WFOM - Cadre and Service List'!$E$4:$F$52,2,FALSE), "")</f>
        <v>NormalDelivery</v>
      </c>
      <c r="H24" s="122"/>
      <c r="I24" s="207"/>
      <c r="J24" s="207"/>
      <c r="K24" s="207"/>
      <c r="L24" s="207"/>
      <c r="M24" s="207"/>
      <c r="N24" s="207"/>
      <c r="O24" s="207"/>
      <c r="P24" s="207">
        <f t="shared" si="0"/>
        <v>0</v>
      </c>
      <c r="Q24" s="122" t="s">
        <v>1947</v>
      </c>
      <c r="R24" s="122">
        <f>IFERROR(
$AN24 * INDEX('WFOM - Time_Base'!$A$4:$API$29, MATCH("CenHos", 'WFOM - Time_Base'!$B$4:$B$29,0), MATCH(CONCATENATE($G24,R$2),'WFOM - Time_Base'!$A$8:$API$8,0)) *
INDEX('WFOM - Time_Base'!$A$4:$API$29, MATCH("CenHos_Per", 'WFOM - Time_Base'!$B$4:$B$29,0), MATCH(CONCATENATE($G24,R$2),'WFOM - Time_Base'!$A$8:$API$8,0)),
IFERROR($AN24 * INDEX('Inputs from Uganda staff'!$E$61:$BM$80,MATCH('HRH Need estimation'!R$2,'Inputs from Uganda staff'!$E$61:$E$80,0),MATCH('HRH Need estimation'!$D24,'Inputs from Uganda staff'!$E$6:$BM$6,0)),
""))</f>
        <v>0</v>
      </c>
      <c r="S24" s="122">
        <f>IFERROR(
$AN24 * INDEX('WFOM - Time_Base'!$A$4:$API$29, MATCH("CenHos", 'WFOM - Time_Base'!$B$4:$B$29,0), MATCH(CONCATENATE($G24,S$2),'WFOM - Time_Base'!$A$8:$API$8,0)) *
INDEX('WFOM - Time_Base'!$A$4:$API$29, MATCH("CenHos_Per", 'WFOM - Time_Base'!$B$4:$B$29,0), MATCH(CONCATENATE($G24,S$2),'WFOM - Time_Base'!$A$8:$API$8,0)),
IFERROR($AN24 * INDEX('Inputs from Uganda staff'!$E$61:$BM$80,MATCH('HRH Need estimation'!S$2,'Inputs from Uganda staff'!$E$61:$E$80,0),MATCH('HRH Need estimation'!$D24,'Inputs from Uganda staff'!$E$6:$BM$6,0)),
""))</f>
        <v>0</v>
      </c>
      <c r="T24" s="122">
        <f>IFERROR(
$AN24 * INDEX('WFOM - Time_Base'!$A$4:$API$29, MATCH("CenHos", 'WFOM - Time_Base'!$B$4:$B$29,0), MATCH(CONCATENATE($G24,T$2),'WFOM - Time_Base'!$A$8:$API$8,0)) *
INDEX('WFOM - Time_Base'!$A$4:$API$29, MATCH("CenHos_Per", 'WFOM - Time_Base'!$B$4:$B$29,0), MATCH(CONCATENATE($G24,T$2),'WFOM - Time_Base'!$A$8:$API$8,0)),
IFERROR($AN24 * INDEX('Inputs from Uganda staff'!$E$61:$BM$80,MATCH('HRH Need estimation'!T$2,'Inputs from Uganda staff'!$E$61:$E$80,0),MATCH('HRH Need estimation'!$D24,'Inputs from Uganda staff'!$E$6:$BM$6,0)),
""))</f>
        <v>0</v>
      </c>
      <c r="U24" s="122">
        <f>IFERROR(
$AN24 * INDEX('WFOM - Time_Base'!$A$4:$API$29, MATCH("CenHos", 'WFOM - Time_Base'!$B$4:$B$29,0), MATCH(CONCATENATE($G24,U$2),'WFOM - Time_Base'!$A$8:$API$8,0)) *
INDEX('WFOM - Time_Base'!$A$4:$API$29, MATCH("CenHos_Per", 'WFOM - Time_Base'!$B$4:$B$29,0), MATCH(CONCATENATE($G24,U$2),'WFOM - Time_Base'!$A$8:$API$8,0)),
IFERROR($AN24 * INDEX('Inputs from Uganda staff'!$E$61:$BM$80,MATCH('HRH Need estimation'!U$2,'Inputs from Uganda staff'!$E$61:$E$80,0),MATCH('HRH Need estimation'!$D24,'Inputs from Uganda staff'!$E$6:$BM$6,0)),
""))</f>
        <v>53.1</v>
      </c>
      <c r="V24" s="122">
        <f>IFERROR(
$AN24 * INDEX('WFOM - Time_Base'!$A$4:$API$29, MATCH("CenHos", 'WFOM - Time_Base'!$B$4:$B$29,0), MATCH(CONCATENATE($G24,V$2),'WFOM - Time_Base'!$A$8:$API$8,0)) *
INDEX('WFOM - Time_Base'!$A$4:$API$29, MATCH("CenHos_Per", 'WFOM - Time_Base'!$B$4:$B$29,0), MATCH(CONCATENATE($G24,V$2),'WFOM - Time_Base'!$A$8:$API$8,0)),
IFERROR($AN24 * INDEX('Inputs from Uganda staff'!$E$61:$BM$80,MATCH('HRH Need estimation'!V$2,'Inputs from Uganda staff'!$E$61:$E$80,0),MATCH('HRH Need estimation'!$D24,'Inputs from Uganda staff'!$E$6:$BM$6,0)),
""))</f>
        <v>82.6</v>
      </c>
      <c r="W24" s="122">
        <f>IFERROR(
$AN24 * INDEX('WFOM - Time_Base'!$A$4:$API$29, MATCH("CenHos", 'WFOM - Time_Base'!$B$4:$B$29,0), MATCH(CONCATENATE($G24,W$2),'WFOM - Time_Base'!$A$8:$API$8,0)) *
INDEX('WFOM - Time_Base'!$A$4:$API$29, MATCH("CenHos_Per", 'WFOM - Time_Base'!$B$4:$B$29,0), MATCH(CONCATENATE($G24,W$2),'WFOM - Time_Base'!$A$8:$API$8,0)),
IFERROR($AN24 * INDEX('Inputs from Uganda staff'!$E$61:$BM$80,MATCH('HRH Need estimation'!W$2,'Inputs from Uganda staff'!$E$61:$E$80,0),MATCH('HRH Need estimation'!$D24,'Inputs from Uganda staff'!$E$6:$BM$6,0)),
""))</f>
        <v>0</v>
      </c>
      <c r="X24" s="122">
        <f>IFERROR(
$AN24 * INDEX('WFOM - Time_Base'!$A$4:$API$29, MATCH("CenHos", 'WFOM - Time_Base'!$B$4:$B$29,0), MATCH(CONCATENATE($G24,X$2),'WFOM - Time_Base'!$A$8:$API$8,0)) *
INDEX('WFOM - Time_Base'!$A$4:$API$29, MATCH("CenHos_Per", 'WFOM - Time_Base'!$B$4:$B$29,0), MATCH(CONCATENATE($G24,X$2),'WFOM - Time_Base'!$A$8:$API$8,0)),
IFERROR($AN24 * INDEX('Inputs from Uganda staff'!$E$61:$BM$80,MATCH('HRH Need estimation'!X$2,'Inputs from Uganda staff'!$E$61:$E$80,0),MATCH('HRH Need estimation'!$D24,'Inputs from Uganda staff'!$E$6:$BM$6,0)),
""))</f>
        <v>2</v>
      </c>
      <c r="Y24" s="122">
        <f>IFERROR(
$AN24 * INDEX('WFOM - Time_Base'!$A$4:$API$29, MATCH("CenHos", 'WFOM - Time_Base'!$B$4:$B$29,0), MATCH(CONCATENATE($G24,Y$2),'WFOM - Time_Base'!$A$8:$API$8,0)) *
INDEX('WFOM - Time_Base'!$A$4:$API$29, MATCH("CenHos_Per", 'WFOM - Time_Base'!$B$4:$B$29,0), MATCH(CONCATENATE($G24,Y$2),'WFOM - Time_Base'!$A$8:$API$8,0)),
IFERROR($AN24 * INDEX('Inputs from Uganda staff'!$E$61:$BM$80,MATCH('HRH Need estimation'!Y$2,'Inputs from Uganda staff'!$E$61:$E$80,0),MATCH('HRH Need estimation'!$D24,'Inputs from Uganda staff'!$E$6:$BM$6,0)),
""))</f>
        <v>0</v>
      </c>
      <c r="Z24" s="122">
        <f>IFERROR(
$AN24 * INDEX('WFOM - Time_Base'!$A$4:$API$29, MATCH("CenHos", 'WFOM - Time_Base'!$B$4:$B$29,0), MATCH(CONCATENATE($G24,Z$2),'WFOM - Time_Base'!$A$8:$API$8,0)) *
INDEX('WFOM - Time_Base'!$A$4:$API$29, MATCH("CenHos_Per", 'WFOM - Time_Base'!$B$4:$B$29,0), MATCH(CONCATENATE($G24,Z$2),'WFOM - Time_Base'!$A$8:$API$8,0)),
IFERROR($AN24 * INDEX('Inputs from Uganda staff'!$E$61:$BM$80,MATCH('HRH Need estimation'!Z$2,'Inputs from Uganda staff'!$E$61:$E$80,0),MATCH('HRH Need estimation'!$D24,'Inputs from Uganda staff'!$E$6:$BM$6,0)),
""))</f>
        <v>0</v>
      </c>
      <c r="AA24" s="122">
        <f>IFERROR(
$AN24 * INDEX('WFOM - Time_Base'!$A$4:$API$29, MATCH("CenHos", 'WFOM - Time_Base'!$B$4:$B$29,0), MATCH(CONCATENATE($G24,AA$2),'WFOM - Time_Base'!$A$8:$API$8,0)) *
INDEX('WFOM - Time_Base'!$A$4:$API$29, MATCH("CenHos_Per", 'WFOM - Time_Base'!$B$4:$B$29,0), MATCH(CONCATENATE($G24,AA$2),'WFOM - Time_Base'!$A$8:$API$8,0)),
IFERROR($AN24 * INDEX('Inputs from Uganda staff'!$E$61:$BM$80,MATCH('HRH Need estimation'!AA$2,'Inputs from Uganda staff'!$E$61:$E$80,0),MATCH('HRH Need estimation'!$D24,'Inputs from Uganda staff'!$E$6:$BM$6,0)),
""))</f>
        <v>0</v>
      </c>
      <c r="AB24" s="122">
        <f>IFERROR(
$AN24 * INDEX('WFOM - Time_Base'!$A$4:$API$29, MATCH("CenHos", 'WFOM - Time_Base'!$B$4:$B$29,0), MATCH(CONCATENATE($G24,AB$2),'WFOM - Time_Base'!$A$8:$API$8,0)) *
INDEX('WFOM - Time_Base'!$A$4:$API$29, MATCH("CenHos_Per", 'WFOM - Time_Base'!$B$4:$B$29,0), MATCH(CONCATENATE($G24,AB$2),'WFOM - Time_Base'!$A$8:$API$8,0)),
IFERROR($AN24 * INDEX('Inputs from Uganda staff'!$E$61:$BM$80,MATCH('HRH Need estimation'!AB$2,'Inputs from Uganda staff'!$E$61:$E$80,0),MATCH('HRH Need estimation'!$D24,'Inputs from Uganda staff'!$E$6:$BM$6,0)),
""))</f>
        <v>0</v>
      </c>
      <c r="AC24" s="122" t="str">
        <f>IFERROR(
$AN24 * INDEX('WFOM - Time_Base'!$A$4:$API$29, MATCH("CenHos", 'WFOM - Time_Base'!$B$4:$B$29,0), MATCH(CONCATENATE($G24,AC$2),'WFOM - Time_Base'!$A$8:$API$8,0)) *
INDEX('WFOM - Time_Base'!$A$4:$API$29, MATCH("CenHos_Per", 'WFOM - Time_Base'!$B$4:$B$29,0), MATCH(CONCATENATE($G24,AC$2),'WFOM - Time_Base'!$A$8:$API$8,0)),
IFERROR($AN24 * INDEX('Inputs from Uganda staff'!$E$61:$BM$80,MATCH('HRH Need estimation'!AC$2,'Inputs from Uganda staff'!$E$61:$E$80,0),MATCH('HRH Need estimation'!$D24,'Inputs from Uganda staff'!$E$6:$BM$6,0)),
""))</f>
        <v/>
      </c>
      <c r="AD24" s="122">
        <f>IFERROR(
$AN24 * INDEX('WFOM - Time_Base'!$A$4:$API$29, MATCH("CenHos", 'WFOM - Time_Base'!$B$4:$B$29,0), MATCH(CONCATENATE($G24,AD$2),'WFOM - Time_Base'!$A$8:$API$8,0)) *
INDEX('WFOM - Time_Base'!$A$4:$API$29, MATCH("CenHos_Per", 'WFOM - Time_Base'!$B$4:$B$29,0), MATCH(CONCATENATE($G24,AD$2),'WFOM - Time_Base'!$A$8:$API$8,0)),
IFERROR($AN24 * INDEX('Inputs from Uganda staff'!$E$61:$BM$80,MATCH('HRH Need estimation'!AD$2,'Inputs from Uganda staff'!$E$61:$E$80,0),MATCH('HRH Need estimation'!$D24,'Inputs from Uganda staff'!$E$6:$BM$6,0)),
""))</f>
        <v>0</v>
      </c>
      <c r="AE24" s="122">
        <f>IFERROR(
$AN24 * INDEX('WFOM - Time_Base'!$A$4:$API$29, MATCH("CenHos", 'WFOM - Time_Base'!$B$4:$B$29,0), MATCH(CONCATENATE($G24,AE$2),'WFOM - Time_Base'!$A$8:$API$8,0)) *
INDEX('WFOM - Time_Base'!$A$4:$API$29, MATCH("CenHos_Per", 'WFOM - Time_Base'!$B$4:$B$29,0), MATCH(CONCATENATE($G24,AE$2),'WFOM - Time_Base'!$A$8:$API$8,0)),
IFERROR($AN24 * INDEX('Inputs from Uganda staff'!$E$61:$BM$80,MATCH('HRH Need estimation'!AE$2,'Inputs from Uganda staff'!$E$61:$E$80,0),MATCH('HRH Need estimation'!$D24,'Inputs from Uganda staff'!$E$6:$BM$6,0)),
""))</f>
        <v>0</v>
      </c>
      <c r="AF24" s="122">
        <f>IFERROR(
$AN24 * INDEX('WFOM - Time_Base'!$A$4:$API$29, MATCH("CenHos", 'WFOM - Time_Base'!$B$4:$B$29,0), MATCH(CONCATENATE($G24,AF$2),'WFOM - Time_Base'!$A$8:$API$8,0)) *
INDEX('WFOM - Time_Base'!$A$4:$API$29, MATCH("CenHos_Per", 'WFOM - Time_Base'!$B$4:$B$29,0), MATCH(CONCATENATE($G24,AF$2),'WFOM - Time_Base'!$A$8:$API$8,0)),
IFERROR($AN24 * INDEX('Inputs from Uganda staff'!$E$61:$BM$80,MATCH('HRH Need estimation'!AF$2,'Inputs from Uganda staff'!$E$61:$E$80,0),MATCH('HRH Need estimation'!$D24,'Inputs from Uganda staff'!$E$6:$BM$6,0)),
""))</f>
        <v>0</v>
      </c>
      <c r="AG24" s="122">
        <f>IFERROR(
$AN24 * INDEX('WFOM - Time_Base'!$A$4:$API$29, MATCH("CenHos", 'WFOM - Time_Base'!$B$4:$B$29,0), MATCH(CONCATENATE($G24,AG$2),'WFOM - Time_Base'!$A$8:$API$8,0)) *
INDEX('WFOM - Time_Base'!$A$4:$API$29, MATCH("CenHos_Per", 'WFOM - Time_Base'!$B$4:$B$29,0), MATCH(CONCATENATE($G24,AG$2),'WFOM - Time_Base'!$A$8:$API$8,0)),
IFERROR($AN24 * INDEX('Inputs from Uganda staff'!$E$61:$BM$80,MATCH('HRH Need estimation'!AG$2,'Inputs from Uganda staff'!$E$61:$E$80,0),MATCH('HRH Need estimation'!$D24,'Inputs from Uganda staff'!$E$6:$BM$6,0)),
""))</f>
        <v>0</v>
      </c>
      <c r="AH24" s="122">
        <f>IFERROR(
$AN24 * INDEX('WFOM - Time_Base'!$A$4:$API$29, MATCH("CenHos", 'WFOM - Time_Base'!$B$4:$B$29,0), MATCH(CONCATENATE($G24,AH$2),'WFOM - Time_Base'!$A$8:$API$8,0)) *
INDEX('WFOM - Time_Base'!$A$4:$API$29, MATCH("CenHos_Per", 'WFOM - Time_Base'!$B$4:$B$29,0), MATCH(CONCATENATE($G24,AH$2),'WFOM - Time_Base'!$A$8:$API$8,0)),
IFERROR($AN24 * INDEX('Inputs from Uganda staff'!$E$61:$BM$80,MATCH('HRH Need estimation'!AH$2,'Inputs from Uganda staff'!$E$61:$E$80,0),MATCH('HRH Need estimation'!$D24,'Inputs from Uganda staff'!$E$6:$BM$6,0)),
""))</f>
        <v>0</v>
      </c>
      <c r="AI24" s="122">
        <f>IFERROR(
$AN24 * INDEX('WFOM - Time_Base'!$A$4:$API$29, MATCH("CenHos", 'WFOM - Time_Base'!$B$4:$B$29,0), MATCH(CONCATENATE($G24,AI$2),'WFOM - Time_Base'!$A$8:$API$8,0)) *
INDEX('WFOM - Time_Base'!$A$4:$API$29, MATCH("CenHos_Per", 'WFOM - Time_Base'!$B$4:$B$29,0), MATCH(CONCATENATE($G24,AI$2),'WFOM - Time_Base'!$A$8:$API$8,0)),
IFERROR($AN24 * INDEX('Inputs from Uganda staff'!$E$61:$BM$80,MATCH('HRH Need estimation'!AI$2,'Inputs from Uganda staff'!$E$61:$E$80,0),MATCH('HRH Need estimation'!$D24,'Inputs from Uganda staff'!$E$6:$BM$6,0)),
""))</f>
        <v>0</v>
      </c>
      <c r="AJ24" s="122">
        <f>IFERROR(
$AN24 * INDEX('WFOM - Time_Base'!$A$4:$API$29, MATCH("CenHos", 'WFOM - Time_Base'!$B$4:$B$29,0), MATCH(CONCATENATE($G24,AJ$2),'WFOM - Time_Base'!$A$8:$API$8,0)) *
INDEX('WFOM - Time_Base'!$A$4:$API$29, MATCH("CenHos_Per", 'WFOM - Time_Base'!$B$4:$B$29,0), MATCH(CONCATENATE($G24,AJ$2),'WFOM - Time_Base'!$A$8:$API$8,0)),
IFERROR($AN24 * INDEX('Inputs from Uganda staff'!$E$61:$BM$80,MATCH('HRH Need estimation'!AJ$2,'Inputs from Uganda staff'!$E$61:$E$80,0),MATCH('HRH Need estimation'!$D24,'Inputs from Uganda staff'!$E$6:$BM$6,0)),
""))</f>
        <v>0</v>
      </c>
      <c r="AK24" s="122">
        <f>IFERROR(
$AN24 * INDEX('WFOM - Time_Base'!$A$4:$API$29, MATCH("CenHos", 'WFOM - Time_Base'!$B$4:$B$29,0), MATCH(CONCATENATE($G24,AK$2),'WFOM - Time_Base'!$A$8:$API$8,0)) *
INDEX('WFOM - Time_Base'!$A$4:$API$29, MATCH("CenHos_Per", 'WFOM - Time_Base'!$B$4:$B$29,0), MATCH(CONCATENATE($G24,AK$2),'WFOM - Time_Base'!$A$8:$API$8,0)),
IFERROR($AN24 * INDEX('Inputs from Uganda staff'!$E$61:$BM$80,MATCH('HRH Need estimation'!AK$2,'Inputs from Uganda staff'!$E$61:$E$80,0),MATCH('HRH Need estimation'!$D24,'Inputs from Uganda staff'!$E$6:$BM$6,0)),
""))</f>
        <v>0</v>
      </c>
      <c r="AL24" s="122">
        <f>IFERROR(
$AN24 * INDEX('WFOM - Time_Base'!$A$4:$API$29, MATCH("CenHos", 'WFOM - Time_Base'!$B$4:$B$29,0), MATCH(CONCATENATE($G24,AL$2),'WFOM - Time_Base'!$A$8:$API$8,0)) *
INDEX('WFOM - Time_Base'!$A$4:$API$29, MATCH("CenHos_Per", 'WFOM - Time_Base'!$B$4:$B$29,0), MATCH(CONCATENATE($G24,AL$2),'WFOM - Time_Base'!$A$8:$API$8,0)),
IFERROR($AN24 * INDEX('Inputs from Uganda staff'!$E$61:$BM$80,MATCH('HRH Need estimation'!AL$2,'Inputs from Uganda staff'!$E$61:$E$80,0),MATCH('HRH Need estimation'!$D24,'Inputs from Uganda staff'!$E$6:$BM$6,0)),
""))</f>
        <v>0</v>
      </c>
      <c r="AN24">
        <v>1</v>
      </c>
      <c r="AO24" t="e">
        <f t="shared" si="1"/>
        <v>#N/A</v>
      </c>
      <c r="AQ24" t="s">
        <v>272</v>
      </c>
    </row>
    <row r="25" spans="1:43">
      <c r="A25" s="106" t="s">
        <v>920</v>
      </c>
      <c r="B25" s="106" t="s">
        <v>25</v>
      </c>
      <c r="C25" s="107" t="s">
        <v>262</v>
      </c>
      <c r="D25" s="113" t="s">
        <v>263</v>
      </c>
      <c r="E25" s="122" t="s">
        <v>25</v>
      </c>
      <c r="F25" s="122" t="s">
        <v>30</v>
      </c>
      <c r="G25" s="122" t="str">
        <f>IF(F25&lt;&gt;"", VLOOKUP(F25,'WFOM - Cadre and Service List'!$E$4:$F$52,2,FALSE), "")</f>
        <v>CompDelivery</v>
      </c>
      <c r="H25" s="122"/>
      <c r="I25" s="207"/>
      <c r="J25" s="207"/>
      <c r="K25" s="207"/>
      <c r="L25" s="207"/>
      <c r="M25" s="207"/>
      <c r="N25" s="207"/>
      <c r="O25" s="207"/>
      <c r="P25" s="207">
        <f t="shared" si="0"/>
        <v>0</v>
      </c>
      <c r="Q25" s="122" t="s">
        <v>1947</v>
      </c>
      <c r="R25" s="122">
        <f>IFERROR(
$AN25 * INDEX('WFOM - Time_Base'!$A$4:$API$29, MATCH("CenHos", 'WFOM - Time_Base'!$B$4:$B$29,0), MATCH(CONCATENATE($G25,R$2),'WFOM - Time_Base'!$A$8:$API$8,0)) *
INDEX('WFOM - Time_Base'!$A$4:$API$29, MATCH("CenHos_Per", 'WFOM - Time_Base'!$B$4:$B$29,0), MATCH(CONCATENATE($G25,R$2),'WFOM - Time_Base'!$A$8:$API$8,0)),
IFERROR($AN25 * INDEX('Inputs from Uganda staff'!$E$61:$BM$80,MATCH('HRH Need estimation'!R$2,'Inputs from Uganda staff'!$E$61:$E$80,0),MATCH('HRH Need estimation'!$D25,'Inputs from Uganda staff'!$E$6:$BM$6,0)),
""))</f>
        <v>10.5</v>
      </c>
      <c r="S25" s="122">
        <f>IFERROR(
$AN25 * INDEX('WFOM - Time_Base'!$A$4:$API$29, MATCH("CenHos", 'WFOM - Time_Base'!$B$4:$B$29,0), MATCH(CONCATENATE($G25,S$2),'WFOM - Time_Base'!$A$8:$API$8,0)) *
INDEX('WFOM - Time_Base'!$A$4:$API$29, MATCH("CenHos_Per", 'WFOM - Time_Base'!$B$4:$B$29,0), MATCH(CONCATENATE($G25,S$2),'WFOM - Time_Base'!$A$8:$API$8,0)),
IFERROR($AN25 * INDEX('Inputs from Uganda staff'!$E$61:$BM$80,MATCH('HRH Need estimation'!S$2,'Inputs from Uganda staff'!$E$61:$E$80,0),MATCH('HRH Need estimation'!$D25,'Inputs from Uganda staff'!$E$6:$BM$6,0)),
""))</f>
        <v>19.5</v>
      </c>
      <c r="T25" s="122">
        <f>IFERROR(
$AN25 * INDEX('WFOM - Time_Base'!$A$4:$API$29, MATCH("CenHos", 'WFOM - Time_Base'!$B$4:$B$29,0), MATCH(CONCATENATE($G25,T$2),'WFOM - Time_Base'!$A$8:$API$8,0)) *
INDEX('WFOM - Time_Base'!$A$4:$API$29, MATCH("CenHos_Per", 'WFOM - Time_Base'!$B$4:$B$29,0), MATCH(CONCATENATE($G25,T$2),'WFOM - Time_Base'!$A$8:$API$8,0)),
IFERROR($AN25 * INDEX('Inputs from Uganda staff'!$E$61:$BM$80,MATCH('HRH Need estimation'!T$2,'Inputs from Uganda staff'!$E$61:$E$80,0),MATCH('HRH Need estimation'!$D25,'Inputs from Uganda staff'!$E$6:$BM$6,0)),
""))</f>
        <v>0</v>
      </c>
      <c r="U25" s="122">
        <f>IFERROR(
$AN25 * INDEX('WFOM - Time_Base'!$A$4:$API$29, MATCH("CenHos", 'WFOM - Time_Base'!$B$4:$B$29,0), MATCH(CONCATENATE($G25,U$2),'WFOM - Time_Base'!$A$8:$API$8,0)) *
INDEX('WFOM - Time_Base'!$A$4:$API$29, MATCH("CenHos_Per", 'WFOM - Time_Base'!$B$4:$B$29,0), MATCH(CONCATENATE($G25,U$2),'WFOM - Time_Base'!$A$8:$API$8,0)),
IFERROR($AN25 * INDEX('Inputs from Uganda staff'!$E$61:$BM$80,MATCH('HRH Need estimation'!U$2,'Inputs from Uganda staff'!$E$61:$E$80,0),MATCH('HRH Need estimation'!$D25,'Inputs from Uganda staff'!$E$6:$BM$6,0)),
""))</f>
        <v>30</v>
      </c>
      <c r="V25" s="122">
        <f>IFERROR(
$AN25 * INDEX('WFOM - Time_Base'!$A$4:$API$29, MATCH("CenHos", 'WFOM - Time_Base'!$B$4:$B$29,0), MATCH(CONCATENATE($G25,V$2),'WFOM - Time_Base'!$A$8:$API$8,0)) *
INDEX('WFOM - Time_Base'!$A$4:$API$29, MATCH("CenHos_Per", 'WFOM - Time_Base'!$B$4:$B$29,0), MATCH(CONCATENATE($G25,V$2),'WFOM - Time_Base'!$A$8:$API$8,0)),
IFERROR($AN25 * INDEX('Inputs from Uganda staff'!$E$61:$BM$80,MATCH('HRH Need estimation'!V$2,'Inputs from Uganda staff'!$E$61:$E$80,0),MATCH('HRH Need estimation'!$D25,'Inputs from Uganda staff'!$E$6:$BM$6,0)),
""))</f>
        <v>30</v>
      </c>
      <c r="W25" s="122">
        <f>IFERROR(
$AN25 * INDEX('WFOM - Time_Base'!$A$4:$API$29, MATCH("CenHos", 'WFOM - Time_Base'!$B$4:$B$29,0), MATCH(CONCATENATE($G25,W$2),'WFOM - Time_Base'!$A$8:$API$8,0)) *
INDEX('WFOM - Time_Base'!$A$4:$API$29, MATCH("CenHos_Per", 'WFOM - Time_Base'!$B$4:$B$29,0), MATCH(CONCATENATE($G25,W$2),'WFOM - Time_Base'!$A$8:$API$8,0)),
IFERROR($AN25 * INDEX('Inputs from Uganda staff'!$E$61:$BM$80,MATCH('HRH Need estimation'!W$2,'Inputs from Uganda staff'!$E$61:$E$80,0),MATCH('HRH Need estimation'!$D25,'Inputs from Uganda staff'!$E$6:$BM$6,0)),
""))</f>
        <v>0</v>
      </c>
      <c r="X25" s="122">
        <f>IFERROR(
$AN25 * INDEX('WFOM - Time_Base'!$A$4:$API$29, MATCH("CenHos", 'WFOM - Time_Base'!$B$4:$B$29,0), MATCH(CONCATENATE($G25,X$2),'WFOM - Time_Base'!$A$8:$API$8,0)) *
INDEX('WFOM - Time_Base'!$A$4:$API$29, MATCH("CenHos_Per", 'WFOM - Time_Base'!$B$4:$B$29,0), MATCH(CONCATENATE($G25,X$2),'WFOM - Time_Base'!$A$8:$API$8,0)),
IFERROR($AN25 * INDEX('Inputs from Uganda staff'!$E$61:$BM$80,MATCH('HRH Need estimation'!X$2,'Inputs from Uganda staff'!$E$61:$E$80,0),MATCH('HRH Need estimation'!$D25,'Inputs from Uganda staff'!$E$6:$BM$6,0)),
""))</f>
        <v>2</v>
      </c>
      <c r="Y25" s="122">
        <f>IFERROR(
$AN25 * INDEX('WFOM - Time_Base'!$A$4:$API$29, MATCH("CenHos", 'WFOM - Time_Base'!$B$4:$B$29,0), MATCH(CONCATENATE($G25,Y$2),'WFOM - Time_Base'!$A$8:$API$8,0)) *
INDEX('WFOM - Time_Base'!$A$4:$API$29, MATCH("CenHos_Per", 'WFOM - Time_Base'!$B$4:$B$29,0), MATCH(CONCATENATE($G25,Y$2),'WFOM - Time_Base'!$A$8:$API$8,0)),
IFERROR($AN25 * INDEX('Inputs from Uganda staff'!$E$61:$BM$80,MATCH('HRH Need estimation'!Y$2,'Inputs from Uganda staff'!$E$61:$E$80,0),MATCH('HRH Need estimation'!$D25,'Inputs from Uganda staff'!$E$6:$BM$6,0)),
""))</f>
        <v>0</v>
      </c>
      <c r="Z25" s="122">
        <f>IFERROR(
$AN25 * INDEX('WFOM - Time_Base'!$A$4:$API$29, MATCH("CenHos", 'WFOM - Time_Base'!$B$4:$B$29,0), MATCH(CONCATENATE($G25,Z$2),'WFOM - Time_Base'!$A$8:$API$8,0)) *
INDEX('WFOM - Time_Base'!$A$4:$API$29, MATCH("CenHos_Per", 'WFOM - Time_Base'!$B$4:$B$29,0), MATCH(CONCATENATE($G25,Z$2),'WFOM - Time_Base'!$A$8:$API$8,0)),
IFERROR($AN25 * INDEX('Inputs from Uganda staff'!$E$61:$BM$80,MATCH('HRH Need estimation'!Z$2,'Inputs from Uganda staff'!$E$61:$E$80,0),MATCH('HRH Need estimation'!$D25,'Inputs from Uganda staff'!$E$6:$BM$6,0)),
""))</f>
        <v>0</v>
      </c>
      <c r="AA25" s="122">
        <f>IFERROR(
$AN25 * INDEX('WFOM - Time_Base'!$A$4:$API$29, MATCH("CenHos", 'WFOM - Time_Base'!$B$4:$B$29,0), MATCH(CONCATENATE($G25,AA$2),'WFOM - Time_Base'!$A$8:$API$8,0)) *
INDEX('WFOM - Time_Base'!$A$4:$API$29, MATCH("CenHos_Per", 'WFOM - Time_Base'!$B$4:$B$29,0), MATCH(CONCATENATE($G25,AA$2),'WFOM - Time_Base'!$A$8:$API$8,0)),
IFERROR($AN25 * INDEX('Inputs from Uganda staff'!$E$61:$BM$80,MATCH('HRH Need estimation'!AA$2,'Inputs from Uganda staff'!$E$61:$E$80,0),MATCH('HRH Need estimation'!$D25,'Inputs from Uganda staff'!$E$6:$BM$6,0)),
""))</f>
        <v>0</v>
      </c>
      <c r="AB25" s="122">
        <f>IFERROR(
$AN25 * INDEX('WFOM - Time_Base'!$A$4:$API$29, MATCH("CenHos", 'WFOM - Time_Base'!$B$4:$B$29,0), MATCH(CONCATENATE($G25,AB$2),'WFOM - Time_Base'!$A$8:$API$8,0)) *
INDEX('WFOM - Time_Base'!$A$4:$API$29, MATCH("CenHos_Per", 'WFOM - Time_Base'!$B$4:$B$29,0), MATCH(CONCATENATE($G25,AB$2),'WFOM - Time_Base'!$A$8:$API$8,0)),
IFERROR($AN25 * INDEX('Inputs from Uganda staff'!$E$61:$BM$80,MATCH('HRH Need estimation'!AB$2,'Inputs from Uganda staff'!$E$61:$E$80,0),MATCH('HRH Need estimation'!$D25,'Inputs from Uganda staff'!$E$6:$BM$6,0)),
""))</f>
        <v>0</v>
      </c>
      <c r="AC25" s="122" t="str">
        <f>IFERROR(
$AN25 * INDEX('WFOM - Time_Base'!$A$4:$API$29, MATCH("CenHos", 'WFOM - Time_Base'!$B$4:$B$29,0), MATCH(CONCATENATE($G25,AC$2),'WFOM - Time_Base'!$A$8:$API$8,0)) *
INDEX('WFOM - Time_Base'!$A$4:$API$29, MATCH("CenHos_Per", 'WFOM - Time_Base'!$B$4:$B$29,0), MATCH(CONCATENATE($G25,AC$2),'WFOM - Time_Base'!$A$8:$API$8,0)),
IFERROR($AN25 * INDEX('Inputs from Uganda staff'!$E$61:$BM$80,MATCH('HRH Need estimation'!AC$2,'Inputs from Uganda staff'!$E$61:$E$80,0),MATCH('HRH Need estimation'!$D25,'Inputs from Uganda staff'!$E$6:$BM$6,0)),
""))</f>
        <v/>
      </c>
      <c r="AD25" s="122">
        <f>IFERROR(
$AN25 * INDEX('WFOM - Time_Base'!$A$4:$API$29, MATCH("CenHos", 'WFOM - Time_Base'!$B$4:$B$29,0), MATCH(CONCATENATE($G25,AD$2),'WFOM - Time_Base'!$A$8:$API$8,0)) *
INDEX('WFOM - Time_Base'!$A$4:$API$29, MATCH("CenHos_Per", 'WFOM - Time_Base'!$B$4:$B$29,0), MATCH(CONCATENATE($G25,AD$2),'WFOM - Time_Base'!$A$8:$API$8,0)),
IFERROR($AN25 * INDEX('Inputs from Uganda staff'!$E$61:$BM$80,MATCH('HRH Need estimation'!AD$2,'Inputs from Uganda staff'!$E$61:$E$80,0),MATCH('HRH Need estimation'!$D25,'Inputs from Uganda staff'!$E$6:$BM$6,0)),
""))</f>
        <v>0</v>
      </c>
      <c r="AE25" s="122">
        <f>IFERROR(
$AN25 * INDEX('WFOM - Time_Base'!$A$4:$API$29, MATCH("CenHos", 'WFOM - Time_Base'!$B$4:$B$29,0), MATCH(CONCATENATE($G25,AE$2),'WFOM - Time_Base'!$A$8:$API$8,0)) *
INDEX('WFOM - Time_Base'!$A$4:$API$29, MATCH("CenHos_Per", 'WFOM - Time_Base'!$B$4:$B$29,0), MATCH(CONCATENATE($G25,AE$2),'WFOM - Time_Base'!$A$8:$API$8,0)),
IFERROR($AN25 * INDEX('Inputs from Uganda staff'!$E$61:$BM$80,MATCH('HRH Need estimation'!AE$2,'Inputs from Uganda staff'!$E$61:$E$80,0),MATCH('HRH Need estimation'!$D25,'Inputs from Uganda staff'!$E$6:$BM$6,0)),
""))</f>
        <v>0</v>
      </c>
      <c r="AF25" s="122">
        <f>IFERROR(
$AN25 * INDEX('WFOM - Time_Base'!$A$4:$API$29, MATCH("CenHos", 'WFOM - Time_Base'!$B$4:$B$29,0), MATCH(CONCATENATE($G25,AF$2),'WFOM - Time_Base'!$A$8:$API$8,0)) *
INDEX('WFOM - Time_Base'!$A$4:$API$29, MATCH("CenHos_Per", 'WFOM - Time_Base'!$B$4:$B$29,0), MATCH(CONCATENATE($G25,AF$2),'WFOM - Time_Base'!$A$8:$API$8,0)),
IFERROR($AN25 * INDEX('Inputs from Uganda staff'!$E$61:$BM$80,MATCH('HRH Need estimation'!AF$2,'Inputs from Uganda staff'!$E$61:$E$80,0),MATCH('HRH Need estimation'!$D25,'Inputs from Uganda staff'!$E$6:$BM$6,0)),
""))</f>
        <v>0</v>
      </c>
      <c r="AG25" s="122">
        <f>IFERROR(
$AN25 * INDEX('WFOM - Time_Base'!$A$4:$API$29, MATCH("CenHos", 'WFOM - Time_Base'!$B$4:$B$29,0), MATCH(CONCATENATE($G25,AG$2),'WFOM - Time_Base'!$A$8:$API$8,0)) *
INDEX('WFOM - Time_Base'!$A$4:$API$29, MATCH("CenHos_Per", 'WFOM - Time_Base'!$B$4:$B$29,0), MATCH(CONCATENATE($G25,AG$2),'WFOM - Time_Base'!$A$8:$API$8,0)),
IFERROR($AN25 * INDEX('Inputs from Uganda staff'!$E$61:$BM$80,MATCH('HRH Need estimation'!AG$2,'Inputs from Uganda staff'!$E$61:$E$80,0),MATCH('HRH Need estimation'!$D25,'Inputs from Uganda staff'!$E$6:$BM$6,0)),
""))</f>
        <v>0</v>
      </c>
      <c r="AH25" s="122">
        <f>IFERROR(
$AN25 * INDEX('WFOM - Time_Base'!$A$4:$API$29, MATCH("CenHos", 'WFOM - Time_Base'!$B$4:$B$29,0), MATCH(CONCATENATE($G25,AH$2),'WFOM - Time_Base'!$A$8:$API$8,0)) *
INDEX('WFOM - Time_Base'!$A$4:$API$29, MATCH("CenHos_Per", 'WFOM - Time_Base'!$B$4:$B$29,0), MATCH(CONCATENATE($G25,AH$2),'WFOM - Time_Base'!$A$8:$API$8,0)),
IFERROR($AN25 * INDEX('Inputs from Uganda staff'!$E$61:$BM$80,MATCH('HRH Need estimation'!AH$2,'Inputs from Uganda staff'!$E$61:$E$80,0),MATCH('HRH Need estimation'!$D25,'Inputs from Uganda staff'!$E$6:$BM$6,0)),
""))</f>
        <v>0</v>
      </c>
      <c r="AI25" s="122">
        <f>IFERROR(
$AN25 * INDEX('WFOM - Time_Base'!$A$4:$API$29, MATCH("CenHos", 'WFOM - Time_Base'!$B$4:$B$29,0), MATCH(CONCATENATE($G25,AI$2),'WFOM - Time_Base'!$A$8:$API$8,0)) *
INDEX('WFOM - Time_Base'!$A$4:$API$29, MATCH("CenHos_Per", 'WFOM - Time_Base'!$B$4:$B$29,0), MATCH(CONCATENATE($G25,AI$2),'WFOM - Time_Base'!$A$8:$API$8,0)),
IFERROR($AN25 * INDEX('Inputs from Uganda staff'!$E$61:$BM$80,MATCH('HRH Need estimation'!AI$2,'Inputs from Uganda staff'!$E$61:$E$80,0),MATCH('HRH Need estimation'!$D25,'Inputs from Uganda staff'!$E$6:$BM$6,0)),
""))</f>
        <v>0</v>
      </c>
      <c r="AJ25" s="122">
        <f>IFERROR(
$AN25 * INDEX('WFOM - Time_Base'!$A$4:$API$29, MATCH("CenHos", 'WFOM - Time_Base'!$B$4:$B$29,0), MATCH(CONCATENATE($G25,AJ$2),'WFOM - Time_Base'!$A$8:$API$8,0)) *
INDEX('WFOM - Time_Base'!$A$4:$API$29, MATCH("CenHos_Per", 'WFOM - Time_Base'!$B$4:$B$29,0), MATCH(CONCATENATE($G25,AJ$2),'WFOM - Time_Base'!$A$8:$API$8,0)),
IFERROR($AN25 * INDEX('Inputs from Uganda staff'!$E$61:$BM$80,MATCH('HRH Need estimation'!AJ$2,'Inputs from Uganda staff'!$E$61:$E$80,0),MATCH('HRH Need estimation'!$D25,'Inputs from Uganda staff'!$E$6:$BM$6,0)),
""))</f>
        <v>0</v>
      </c>
      <c r="AK25" s="122">
        <f>IFERROR(
$AN25 * INDEX('WFOM - Time_Base'!$A$4:$API$29, MATCH("CenHos", 'WFOM - Time_Base'!$B$4:$B$29,0), MATCH(CONCATENATE($G25,AK$2),'WFOM - Time_Base'!$A$8:$API$8,0)) *
INDEX('WFOM - Time_Base'!$A$4:$API$29, MATCH("CenHos_Per", 'WFOM - Time_Base'!$B$4:$B$29,0), MATCH(CONCATENATE($G25,AK$2),'WFOM - Time_Base'!$A$8:$API$8,0)),
IFERROR($AN25 * INDEX('Inputs from Uganda staff'!$E$61:$BM$80,MATCH('HRH Need estimation'!AK$2,'Inputs from Uganda staff'!$E$61:$E$80,0),MATCH('HRH Need estimation'!$D25,'Inputs from Uganda staff'!$E$6:$BM$6,0)),
""))</f>
        <v>0</v>
      </c>
      <c r="AL25" s="122">
        <f>IFERROR(
$AN25 * INDEX('WFOM - Time_Base'!$A$4:$API$29, MATCH("CenHos", 'WFOM - Time_Base'!$B$4:$B$29,0), MATCH(CONCATENATE($G25,AL$2),'WFOM - Time_Base'!$A$8:$API$8,0)) *
INDEX('WFOM - Time_Base'!$A$4:$API$29, MATCH("CenHos_Per", 'WFOM - Time_Base'!$B$4:$B$29,0), MATCH(CONCATENATE($G25,AL$2),'WFOM - Time_Base'!$A$8:$API$8,0)),
IFERROR($AN25 * INDEX('Inputs from Uganda staff'!$E$61:$BM$80,MATCH('HRH Need estimation'!AL$2,'Inputs from Uganda staff'!$E$61:$E$80,0),MATCH('HRH Need estimation'!$D25,'Inputs from Uganda staff'!$E$6:$BM$6,0)),
""))</f>
        <v>0</v>
      </c>
      <c r="AN25">
        <v>1</v>
      </c>
      <c r="AO25" t="e">
        <f t="shared" si="1"/>
        <v>#N/A</v>
      </c>
      <c r="AQ25" t="s">
        <v>274</v>
      </c>
    </row>
    <row r="26" spans="1:43">
      <c r="A26" s="106" t="s">
        <v>925</v>
      </c>
      <c r="B26" s="106" t="s">
        <v>25</v>
      </c>
      <c r="C26" s="107" t="s">
        <v>264</v>
      </c>
      <c r="D26" s="113" t="s">
        <v>265</v>
      </c>
      <c r="E26" s="252" t="s">
        <v>25</v>
      </c>
      <c r="F26" s="252"/>
      <c r="G26" s="122" t="str">
        <f>IF(F26&lt;&gt;"", VLOOKUP(F26,'WFOM - Cadre and Service List'!$E$4:$F$52,2,FALSE), "")</f>
        <v/>
      </c>
      <c r="H26" s="122"/>
      <c r="I26" s="207"/>
      <c r="J26" s="207"/>
      <c r="K26" s="207"/>
      <c r="L26" s="207"/>
      <c r="M26" s="207"/>
      <c r="N26" s="207"/>
      <c r="O26" s="207"/>
      <c r="P26" s="207">
        <f t="shared" si="0"/>
        <v>0</v>
      </c>
      <c r="Q26" s="122" t="s">
        <v>1947</v>
      </c>
      <c r="R26" s="122">
        <f>IFERROR(
$AN26 * INDEX('WFOM - Time_Base'!$A$4:$API$29, MATCH("CenHos", 'WFOM - Time_Base'!$B$4:$B$29,0), MATCH(CONCATENATE($G26,R$2),'WFOM - Time_Base'!$A$8:$API$8,0)) *
INDEX('WFOM - Time_Base'!$A$4:$API$29, MATCH("CenHos_Per", 'WFOM - Time_Base'!$B$4:$B$29,0), MATCH(CONCATENATE($G26,R$2),'WFOM - Time_Base'!$A$8:$API$8,0)),
IFERROR($AN26 * INDEX('Inputs from Uganda staff'!$E$61:$BM$80,MATCH('HRH Need estimation'!R$2,'Inputs from Uganda staff'!$E$61:$E$80,0),MATCH('HRH Need estimation'!$D26,'Inputs from Uganda staff'!$E$6:$BM$6,0)),
""))</f>
        <v>0.1</v>
      </c>
      <c r="S26" s="122">
        <f>IFERROR(
$AN26 * INDEX('WFOM - Time_Base'!$A$4:$API$29, MATCH("CenHos", 'WFOM - Time_Base'!$B$4:$B$29,0), MATCH(CONCATENATE($G26,S$2),'WFOM - Time_Base'!$A$8:$API$8,0)) *
INDEX('WFOM - Time_Base'!$A$4:$API$29, MATCH("CenHos_Per", 'WFOM - Time_Base'!$B$4:$B$29,0), MATCH(CONCATENATE($G26,S$2),'WFOM - Time_Base'!$A$8:$API$8,0)),
IFERROR($AN26 * INDEX('Inputs from Uganda staff'!$E$61:$BM$80,MATCH('HRH Need estimation'!S$2,'Inputs from Uganda staff'!$E$61:$E$80,0),MATCH('HRH Need estimation'!$D26,'Inputs from Uganda staff'!$E$6:$BM$6,0)),
""))</f>
        <v>0</v>
      </c>
      <c r="T26" s="122">
        <f>IFERROR(
$AN26 * INDEX('WFOM - Time_Base'!$A$4:$API$29, MATCH("CenHos", 'WFOM - Time_Base'!$B$4:$B$29,0), MATCH(CONCATENATE($G26,T$2),'WFOM - Time_Base'!$A$8:$API$8,0)) *
INDEX('WFOM - Time_Base'!$A$4:$API$29, MATCH("CenHos_Per", 'WFOM - Time_Base'!$B$4:$B$29,0), MATCH(CONCATENATE($G26,T$2),'WFOM - Time_Base'!$A$8:$API$8,0)),
IFERROR($AN26 * INDEX('Inputs from Uganda staff'!$E$61:$BM$80,MATCH('HRH Need estimation'!T$2,'Inputs from Uganda staff'!$E$61:$E$80,0),MATCH('HRH Need estimation'!$D26,'Inputs from Uganda staff'!$E$6:$BM$6,0)),
""))</f>
        <v>0</v>
      </c>
      <c r="U26" s="122">
        <f>IFERROR(
$AN26 * INDEX('WFOM - Time_Base'!$A$4:$API$29, MATCH("CenHos", 'WFOM - Time_Base'!$B$4:$B$29,0), MATCH(CONCATENATE($G26,U$2),'WFOM - Time_Base'!$A$8:$API$8,0)) *
INDEX('WFOM - Time_Base'!$A$4:$API$29, MATCH("CenHos_Per", 'WFOM - Time_Base'!$B$4:$B$29,0), MATCH(CONCATENATE($G26,U$2),'WFOM - Time_Base'!$A$8:$API$8,0)),
IFERROR($AN26 * INDEX('Inputs from Uganda staff'!$E$61:$BM$80,MATCH('HRH Need estimation'!U$2,'Inputs from Uganda staff'!$E$61:$E$80,0),MATCH('HRH Need estimation'!$D26,'Inputs from Uganda staff'!$E$6:$BM$6,0)),
""))</f>
        <v>0</v>
      </c>
      <c r="V26" s="122">
        <f>IFERROR(
$AN26 * INDEX('WFOM - Time_Base'!$A$4:$API$29, MATCH("CenHos", 'WFOM - Time_Base'!$B$4:$B$29,0), MATCH(CONCATENATE($G26,V$2),'WFOM - Time_Base'!$A$8:$API$8,0)) *
INDEX('WFOM - Time_Base'!$A$4:$API$29, MATCH("CenHos_Per", 'WFOM - Time_Base'!$B$4:$B$29,0), MATCH(CONCATENATE($G26,V$2),'WFOM - Time_Base'!$A$8:$API$8,0)),
IFERROR($AN26 * INDEX('Inputs from Uganda staff'!$E$61:$BM$80,MATCH('HRH Need estimation'!V$2,'Inputs from Uganda staff'!$E$61:$E$80,0),MATCH('HRH Need estimation'!$D26,'Inputs from Uganda staff'!$E$6:$BM$6,0)),
""))</f>
        <v>2</v>
      </c>
      <c r="W26" s="122">
        <f>IFERROR(
$AN26 * INDEX('WFOM - Time_Base'!$A$4:$API$29, MATCH("CenHos", 'WFOM - Time_Base'!$B$4:$B$29,0), MATCH(CONCATENATE($G26,W$2),'WFOM - Time_Base'!$A$8:$API$8,0)) *
INDEX('WFOM - Time_Base'!$A$4:$API$29, MATCH("CenHos_Per", 'WFOM - Time_Base'!$B$4:$B$29,0), MATCH(CONCATENATE($G26,W$2),'WFOM - Time_Base'!$A$8:$API$8,0)),
IFERROR($AN26 * INDEX('Inputs from Uganda staff'!$E$61:$BM$80,MATCH('HRH Need estimation'!W$2,'Inputs from Uganda staff'!$E$61:$E$80,0),MATCH('HRH Need estimation'!$D26,'Inputs from Uganda staff'!$E$6:$BM$6,0)),
""))</f>
        <v>0</v>
      </c>
      <c r="X26" s="122">
        <f>IFERROR(
$AN26 * INDEX('WFOM - Time_Base'!$A$4:$API$29, MATCH("CenHos", 'WFOM - Time_Base'!$B$4:$B$29,0), MATCH(CONCATENATE($G26,X$2),'WFOM - Time_Base'!$A$8:$API$8,0)) *
INDEX('WFOM - Time_Base'!$A$4:$API$29, MATCH("CenHos_Per", 'WFOM - Time_Base'!$B$4:$B$29,0), MATCH(CONCATENATE($G26,X$2),'WFOM - Time_Base'!$A$8:$API$8,0)),
IFERROR($AN26 * INDEX('Inputs from Uganda staff'!$E$61:$BM$80,MATCH('HRH Need estimation'!X$2,'Inputs from Uganda staff'!$E$61:$E$80,0),MATCH('HRH Need estimation'!$D26,'Inputs from Uganda staff'!$E$6:$BM$6,0)),
""))</f>
        <v>0</v>
      </c>
      <c r="Y26" s="122">
        <f>IFERROR(
$AN26 * INDEX('WFOM - Time_Base'!$A$4:$API$29, MATCH("CenHos", 'WFOM - Time_Base'!$B$4:$B$29,0), MATCH(CONCATENATE($G26,Y$2),'WFOM - Time_Base'!$A$8:$API$8,0)) *
INDEX('WFOM - Time_Base'!$A$4:$API$29, MATCH("CenHos_Per", 'WFOM - Time_Base'!$B$4:$B$29,0), MATCH(CONCATENATE($G26,Y$2),'WFOM - Time_Base'!$A$8:$API$8,0)),
IFERROR($AN26 * INDEX('Inputs from Uganda staff'!$E$61:$BM$80,MATCH('HRH Need estimation'!Y$2,'Inputs from Uganda staff'!$E$61:$E$80,0),MATCH('HRH Need estimation'!$D26,'Inputs from Uganda staff'!$E$6:$BM$6,0)),
""))</f>
        <v>0</v>
      </c>
      <c r="Z26" s="122">
        <f>IFERROR(
$AN26 * INDEX('WFOM - Time_Base'!$A$4:$API$29, MATCH("CenHos", 'WFOM - Time_Base'!$B$4:$B$29,0), MATCH(CONCATENATE($G26,Z$2),'WFOM - Time_Base'!$A$8:$API$8,0)) *
INDEX('WFOM - Time_Base'!$A$4:$API$29, MATCH("CenHos_Per", 'WFOM - Time_Base'!$B$4:$B$29,0), MATCH(CONCATENATE($G26,Z$2),'WFOM - Time_Base'!$A$8:$API$8,0)),
IFERROR($AN26 * INDEX('Inputs from Uganda staff'!$E$61:$BM$80,MATCH('HRH Need estimation'!Z$2,'Inputs from Uganda staff'!$E$61:$E$80,0),MATCH('HRH Need estimation'!$D26,'Inputs from Uganda staff'!$E$6:$BM$6,0)),
""))</f>
        <v>0</v>
      </c>
      <c r="AA26" s="122">
        <f>IFERROR(
$AN26 * INDEX('WFOM - Time_Base'!$A$4:$API$29, MATCH("CenHos", 'WFOM - Time_Base'!$B$4:$B$29,0), MATCH(CONCATENATE($G26,AA$2),'WFOM - Time_Base'!$A$8:$API$8,0)) *
INDEX('WFOM - Time_Base'!$A$4:$API$29, MATCH("CenHos_Per", 'WFOM - Time_Base'!$B$4:$B$29,0), MATCH(CONCATENATE($G26,AA$2),'WFOM - Time_Base'!$A$8:$API$8,0)),
IFERROR($AN26 * INDEX('Inputs from Uganda staff'!$E$61:$BM$80,MATCH('HRH Need estimation'!AA$2,'Inputs from Uganda staff'!$E$61:$E$80,0),MATCH('HRH Need estimation'!$D26,'Inputs from Uganda staff'!$E$6:$BM$6,0)),
""))</f>
        <v>0</v>
      </c>
      <c r="AB26" s="122">
        <f>IFERROR(
$AN26 * INDEX('WFOM - Time_Base'!$A$4:$API$29, MATCH("CenHos", 'WFOM - Time_Base'!$B$4:$B$29,0), MATCH(CONCATENATE($G26,AB$2),'WFOM - Time_Base'!$A$8:$API$8,0)) *
INDEX('WFOM - Time_Base'!$A$4:$API$29, MATCH("CenHos_Per", 'WFOM - Time_Base'!$B$4:$B$29,0), MATCH(CONCATENATE($G26,AB$2),'WFOM - Time_Base'!$A$8:$API$8,0)),
IFERROR($AN26 * INDEX('Inputs from Uganda staff'!$E$61:$BM$80,MATCH('HRH Need estimation'!AB$2,'Inputs from Uganda staff'!$E$61:$E$80,0),MATCH('HRH Need estimation'!$D26,'Inputs from Uganda staff'!$E$6:$BM$6,0)),
""))</f>
        <v>0</v>
      </c>
      <c r="AC26" s="122" t="str">
        <f>IFERROR(
$AN26 * INDEX('WFOM - Time_Base'!$A$4:$API$29, MATCH("CenHos", 'WFOM - Time_Base'!$B$4:$B$29,0), MATCH(CONCATENATE($G26,AC$2),'WFOM - Time_Base'!$A$8:$API$8,0)) *
INDEX('WFOM - Time_Base'!$A$4:$API$29, MATCH("CenHos_Per", 'WFOM - Time_Base'!$B$4:$B$29,0), MATCH(CONCATENATE($G26,AC$2),'WFOM - Time_Base'!$A$8:$API$8,0)),
IFERROR($AN26 * INDEX('Inputs from Uganda staff'!$E$61:$BM$80,MATCH('HRH Need estimation'!AC$2,'Inputs from Uganda staff'!$E$61:$E$80,0),MATCH('HRH Need estimation'!$D26,'Inputs from Uganda staff'!$E$6:$BM$6,0)),
""))</f>
        <v/>
      </c>
      <c r="AD26" s="122">
        <f>IFERROR(
$AN26 * INDEX('WFOM - Time_Base'!$A$4:$API$29, MATCH("CenHos", 'WFOM - Time_Base'!$B$4:$B$29,0), MATCH(CONCATENATE($G26,AD$2),'WFOM - Time_Base'!$A$8:$API$8,0)) *
INDEX('WFOM - Time_Base'!$A$4:$API$29, MATCH("CenHos_Per", 'WFOM - Time_Base'!$B$4:$B$29,0), MATCH(CONCATENATE($G26,AD$2),'WFOM - Time_Base'!$A$8:$API$8,0)),
IFERROR($AN26 * INDEX('Inputs from Uganda staff'!$E$61:$BM$80,MATCH('HRH Need estimation'!AD$2,'Inputs from Uganda staff'!$E$61:$E$80,0),MATCH('HRH Need estimation'!$D26,'Inputs from Uganda staff'!$E$6:$BM$6,0)),
""))</f>
        <v>0</v>
      </c>
      <c r="AE26" s="122">
        <f>IFERROR(
$AN26 * INDEX('WFOM - Time_Base'!$A$4:$API$29, MATCH("CenHos", 'WFOM - Time_Base'!$B$4:$B$29,0), MATCH(CONCATENATE($G26,AE$2),'WFOM - Time_Base'!$A$8:$API$8,0)) *
INDEX('WFOM - Time_Base'!$A$4:$API$29, MATCH("CenHos_Per", 'WFOM - Time_Base'!$B$4:$B$29,0), MATCH(CONCATENATE($G26,AE$2),'WFOM - Time_Base'!$A$8:$API$8,0)),
IFERROR($AN26 * INDEX('Inputs from Uganda staff'!$E$61:$BM$80,MATCH('HRH Need estimation'!AE$2,'Inputs from Uganda staff'!$E$61:$E$80,0),MATCH('HRH Need estimation'!$D26,'Inputs from Uganda staff'!$E$6:$BM$6,0)),
""))</f>
        <v>0</v>
      </c>
      <c r="AF26" s="122">
        <f>IFERROR(
$AN26 * INDEX('WFOM - Time_Base'!$A$4:$API$29, MATCH("CenHos", 'WFOM - Time_Base'!$B$4:$B$29,0), MATCH(CONCATENATE($G26,AF$2),'WFOM - Time_Base'!$A$8:$API$8,0)) *
INDEX('WFOM - Time_Base'!$A$4:$API$29, MATCH("CenHos_Per", 'WFOM - Time_Base'!$B$4:$B$29,0), MATCH(CONCATENATE($G26,AF$2),'WFOM - Time_Base'!$A$8:$API$8,0)),
IFERROR($AN26 * INDEX('Inputs from Uganda staff'!$E$61:$BM$80,MATCH('HRH Need estimation'!AF$2,'Inputs from Uganda staff'!$E$61:$E$80,0),MATCH('HRH Need estimation'!$D26,'Inputs from Uganda staff'!$E$6:$BM$6,0)),
""))</f>
        <v>0</v>
      </c>
      <c r="AG26" s="122">
        <f>IFERROR(
$AN26 * INDEX('WFOM - Time_Base'!$A$4:$API$29, MATCH("CenHos", 'WFOM - Time_Base'!$B$4:$B$29,0), MATCH(CONCATENATE($G26,AG$2),'WFOM - Time_Base'!$A$8:$API$8,0)) *
INDEX('WFOM - Time_Base'!$A$4:$API$29, MATCH("CenHos_Per", 'WFOM - Time_Base'!$B$4:$B$29,0), MATCH(CONCATENATE($G26,AG$2),'WFOM - Time_Base'!$A$8:$API$8,0)),
IFERROR($AN26 * INDEX('Inputs from Uganda staff'!$E$61:$BM$80,MATCH('HRH Need estimation'!AG$2,'Inputs from Uganda staff'!$E$61:$E$80,0),MATCH('HRH Need estimation'!$D26,'Inputs from Uganda staff'!$E$6:$BM$6,0)),
""))</f>
        <v>0</v>
      </c>
      <c r="AH26" s="122">
        <f>IFERROR(
$AN26 * INDEX('WFOM - Time_Base'!$A$4:$API$29, MATCH("CenHos", 'WFOM - Time_Base'!$B$4:$B$29,0), MATCH(CONCATENATE($G26,AH$2),'WFOM - Time_Base'!$A$8:$API$8,0)) *
INDEX('WFOM - Time_Base'!$A$4:$API$29, MATCH("CenHos_Per", 'WFOM - Time_Base'!$B$4:$B$29,0), MATCH(CONCATENATE($G26,AH$2),'WFOM - Time_Base'!$A$8:$API$8,0)),
IFERROR($AN26 * INDEX('Inputs from Uganda staff'!$E$61:$BM$80,MATCH('HRH Need estimation'!AH$2,'Inputs from Uganda staff'!$E$61:$E$80,0),MATCH('HRH Need estimation'!$D26,'Inputs from Uganda staff'!$E$6:$BM$6,0)),
""))</f>
        <v>0</v>
      </c>
      <c r="AI26" s="122">
        <f>IFERROR(
$AN26 * INDEX('WFOM - Time_Base'!$A$4:$API$29, MATCH("CenHos", 'WFOM - Time_Base'!$B$4:$B$29,0), MATCH(CONCATENATE($G26,AI$2),'WFOM - Time_Base'!$A$8:$API$8,0)) *
INDEX('WFOM - Time_Base'!$A$4:$API$29, MATCH("CenHos_Per", 'WFOM - Time_Base'!$B$4:$B$29,0), MATCH(CONCATENATE($G26,AI$2),'WFOM - Time_Base'!$A$8:$API$8,0)),
IFERROR($AN26 * INDEX('Inputs from Uganda staff'!$E$61:$BM$80,MATCH('HRH Need estimation'!AI$2,'Inputs from Uganda staff'!$E$61:$E$80,0),MATCH('HRH Need estimation'!$D26,'Inputs from Uganda staff'!$E$6:$BM$6,0)),
""))</f>
        <v>0</v>
      </c>
      <c r="AJ26" s="122">
        <f>IFERROR(
$AN26 * INDEX('WFOM - Time_Base'!$A$4:$API$29, MATCH("CenHos", 'WFOM - Time_Base'!$B$4:$B$29,0), MATCH(CONCATENATE($G26,AJ$2),'WFOM - Time_Base'!$A$8:$API$8,0)) *
INDEX('WFOM - Time_Base'!$A$4:$API$29, MATCH("CenHos_Per", 'WFOM - Time_Base'!$B$4:$B$29,0), MATCH(CONCATENATE($G26,AJ$2),'WFOM - Time_Base'!$A$8:$API$8,0)),
IFERROR($AN26 * INDEX('Inputs from Uganda staff'!$E$61:$BM$80,MATCH('HRH Need estimation'!AJ$2,'Inputs from Uganda staff'!$E$61:$E$80,0),MATCH('HRH Need estimation'!$D26,'Inputs from Uganda staff'!$E$6:$BM$6,0)),
""))</f>
        <v>0</v>
      </c>
      <c r="AK26" s="122">
        <f>IFERROR(
$AN26 * INDEX('WFOM - Time_Base'!$A$4:$API$29, MATCH("CenHos", 'WFOM - Time_Base'!$B$4:$B$29,0), MATCH(CONCATENATE($G26,AK$2),'WFOM - Time_Base'!$A$8:$API$8,0)) *
INDEX('WFOM - Time_Base'!$A$4:$API$29, MATCH("CenHos_Per", 'WFOM - Time_Base'!$B$4:$B$29,0), MATCH(CONCATENATE($G26,AK$2),'WFOM - Time_Base'!$A$8:$API$8,0)),
IFERROR($AN26 * INDEX('Inputs from Uganda staff'!$E$61:$BM$80,MATCH('HRH Need estimation'!AK$2,'Inputs from Uganda staff'!$E$61:$E$80,0),MATCH('HRH Need estimation'!$D26,'Inputs from Uganda staff'!$E$6:$BM$6,0)),
""))</f>
        <v>0</v>
      </c>
      <c r="AL26" s="122">
        <f>IFERROR(
$AN26 * INDEX('WFOM - Time_Base'!$A$4:$API$29, MATCH("CenHos", 'WFOM - Time_Base'!$B$4:$B$29,0), MATCH(CONCATENATE($G26,AL$2),'WFOM - Time_Base'!$A$8:$API$8,0)) *
INDEX('WFOM - Time_Base'!$A$4:$API$29, MATCH("CenHos_Per", 'WFOM - Time_Base'!$B$4:$B$29,0), MATCH(CONCATENATE($G26,AL$2),'WFOM - Time_Base'!$A$8:$API$8,0)),
IFERROR($AN26 * INDEX('Inputs from Uganda staff'!$E$61:$BM$80,MATCH('HRH Need estimation'!AL$2,'Inputs from Uganda staff'!$E$61:$E$80,0),MATCH('HRH Need estimation'!$D26,'Inputs from Uganda staff'!$E$6:$BM$6,0)),
""))</f>
        <v>0</v>
      </c>
      <c r="AN26">
        <v>1</v>
      </c>
      <c r="AO26" t="str">
        <f t="shared" si="1"/>
        <v>023</v>
      </c>
      <c r="AQ26" t="s">
        <v>290</v>
      </c>
    </row>
    <row r="27" spans="1:43">
      <c r="A27" s="106" t="s">
        <v>915</v>
      </c>
      <c r="B27" s="106" t="s">
        <v>25</v>
      </c>
      <c r="C27" s="107" t="s">
        <v>266</v>
      </c>
      <c r="D27" s="115" t="s">
        <v>267</v>
      </c>
      <c r="E27" s="252" t="s">
        <v>25</v>
      </c>
      <c r="F27" s="252"/>
      <c r="G27" s="122" t="str">
        <f>IF(F27&lt;&gt;"", VLOOKUP(F27,'WFOM - Cadre and Service List'!$E$4:$F$52,2,FALSE), "")</f>
        <v/>
      </c>
      <c r="H27" s="122"/>
      <c r="I27" s="207"/>
      <c r="J27" s="207"/>
      <c r="K27" s="207"/>
      <c r="L27" s="207"/>
      <c r="M27" s="207"/>
      <c r="N27" s="207"/>
      <c r="O27" s="207"/>
      <c r="P27" s="207">
        <f t="shared" si="0"/>
        <v>0</v>
      </c>
      <c r="Q27" s="122" t="s">
        <v>1947</v>
      </c>
      <c r="R27" s="122">
        <f>IFERROR(
$AN27 * INDEX('WFOM - Time_Base'!$A$4:$API$29, MATCH("CenHos", 'WFOM - Time_Base'!$B$4:$B$29,0), MATCH(CONCATENATE($G27,R$2),'WFOM - Time_Base'!$A$8:$API$8,0)) *
INDEX('WFOM - Time_Base'!$A$4:$API$29, MATCH("CenHos_Per", 'WFOM - Time_Base'!$B$4:$B$29,0), MATCH(CONCATENATE($G27,R$2),'WFOM - Time_Base'!$A$8:$API$8,0)),
IFERROR($AN27 * INDEX('Inputs from Uganda staff'!$E$61:$BM$80,MATCH('HRH Need estimation'!R$2,'Inputs from Uganda staff'!$E$61:$E$80,0),MATCH('HRH Need estimation'!$D27,'Inputs from Uganda staff'!$E$6:$BM$6,0)),
""))</f>
        <v>0.1</v>
      </c>
      <c r="S27" s="122">
        <f>IFERROR(
$AN27 * INDEX('WFOM - Time_Base'!$A$4:$API$29, MATCH("CenHos", 'WFOM - Time_Base'!$B$4:$B$29,0), MATCH(CONCATENATE($G27,S$2),'WFOM - Time_Base'!$A$8:$API$8,0)) *
INDEX('WFOM - Time_Base'!$A$4:$API$29, MATCH("CenHos_Per", 'WFOM - Time_Base'!$B$4:$B$29,0), MATCH(CONCATENATE($G27,S$2),'WFOM - Time_Base'!$A$8:$API$8,0)),
IFERROR($AN27 * INDEX('Inputs from Uganda staff'!$E$61:$BM$80,MATCH('HRH Need estimation'!S$2,'Inputs from Uganda staff'!$E$61:$E$80,0),MATCH('HRH Need estimation'!$D27,'Inputs from Uganda staff'!$E$6:$BM$6,0)),
""))</f>
        <v>0</v>
      </c>
      <c r="T27" s="122">
        <f>IFERROR(
$AN27 * INDEX('WFOM - Time_Base'!$A$4:$API$29, MATCH("CenHos", 'WFOM - Time_Base'!$B$4:$B$29,0), MATCH(CONCATENATE($G27,T$2),'WFOM - Time_Base'!$A$8:$API$8,0)) *
INDEX('WFOM - Time_Base'!$A$4:$API$29, MATCH("CenHos_Per", 'WFOM - Time_Base'!$B$4:$B$29,0), MATCH(CONCATENATE($G27,T$2),'WFOM - Time_Base'!$A$8:$API$8,0)),
IFERROR($AN27 * INDEX('Inputs from Uganda staff'!$E$61:$BM$80,MATCH('HRH Need estimation'!T$2,'Inputs from Uganda staff'!$E$61:$E$80,0),MATCH('HRH Need estimation'!$D27,'Inputs from Uganda staff'!$E$6:$BM$6,0)),
""))</f>
        <v>0</v>
      </c>
      <c r="U27" s="122">
        <f>IFERROR(
$AN27 * INDEX('WFOM - Time_Base'!$A$4:$API$29, MATCH("CenHos", 'WFOM - Time_Base'!$B$4:$B$29,0), MATCH(CONCATENATE($G27,U$2),'WFOM - Time_Base'!$A$8:$API$8,0)) *
INDEX('WFOM - Time_Base'!$A$4:$API$29, MATCH("CenHos_Per", 'WFOM - Time_Base'!$B$4:$B$29,0), MATCH(CONCATENATE($G27,U$2),'WFOM - Time_Base'!$A$8:$API$8,0)),
IFERROR($AN27 * INDEX('Inputs from Uganda staff'!$E$61:$BM$80,MATCH('HRH Need estimation'!U$2,'Inputs from Uganda staff'!$E$61:$E$80,0),MATCH('HRH Need estimation'!$D27,'Inputs from Uganda staff'!$E$6:$BM$6,0)),
""))</f>
        <v>0</v>
      </c>
      <c r="V27" s="122">
        <f>IFERROR(
$AN27 * INDEX('WFOM - Time_Base'!$A$4:$API$29, MATCH("CenHos", 'WFOM - Time_Base'!$B$4:$B$29,0), MATCH(CONCATENATE($G27,V$2),'WFOM - Time_Base'!$A$8:$API$8,0)) *
INDEX('WFOM - Time_Base'!$A$4:$API$29, MATCH("CenHos_Per", 'WFOM - Time_Base'!$B$4:$B$29,0), MATCH(CONCATENATE($G27,V$2),'WFOM - Time_Base'!$A$8:$API$8,0)),
IFERROR($AN27 * INDEX('Inputs from Uganda staff'!$E$61:$BM$80,MATCH('HRH Need estimation'!V$2,'Inputs from Uganda staff'!$E$61:$E$80,0),MATCH('HRH Need estimation'!$D27,'Inputs from Uganda staff'!$E$6:$BM$6,0)),
""))</f>
        <v>1.2</v>
      </c>
      <c r="W27" s="122">
        <f>IFERROR(
$AN27 * INDEX('WFOM - Time_Base'!$A$4:$API$29, MATCH("CenHos", 'WFOM - Time_Base'!$B$4:$B$29,0), MATCH(CONCATENATE($G27,W$2),'WFOM - Time_Base'!$A$8:$API$8,0)) *
INDEX('WFOM - Time_Base'!$A$4:$API$29, MATCH("CenHos_Per", 'WFOM - Time_Base'!$B$4:$B$29,0), MATCH(CONCATENATE($G27,W$2),'WFOM - Time_Base'!$A$8:$API$8,0)),
IFERROR($AN27 * INDEX('Inputs from Uganda staff'!$E$61:$BM$80,MATCH('HRH Need estimation'!W$2,'Inputs from Uganda staff'!$E$61:$E$80,0),MATCH('HRH Need estimation'!$D27,'Inputs from Uganda staff'!$E$6:$BM$6,0)),
""))</f>
        <v>0</v>
      </c>
      <c r="X27" s="122">
        <f>IFERROR(
$AN27 * INDEX('WFOM - Time_Base'!$A$4:$API$29, MATCH("CenHos", 'WFOM - Time_Base'!$B$4:$B$29,0), MATCH(CONCATENATE($G27,X$2),'WFOM - Time_Base'!$A$8:$API$8,0)) *
INDEX('WFOM - Time_Base'!$A$4:$API$29, MATCH("CenHos_Per", 'WFOM - Time_Base'!$B$4:$B$29,0), MATCH(CONCATENATE($G27,X$2),'WFOM - Time_Base'!$A$8:$API$8,0)),
IFERROR($AN27 * INDEX('Inputs from Uganda staff'!$E$61:$BM$80,MATCH('HRH Need estimation'!X$2,'Inputs from Uganda staff'!$E$61:$E$80,0),MATCH('HRH Need estimation'!$D27,'Inputs from Uganda staff'!$E$6:$BM$6,0)),
""))</f>
        <v>0</v>
      </c>
      <c r="Y27" s="122">
        <f>IFERROR(
$AN27 * INDEX('WFOM - Time_Base'!$A$4:$API$29, MATCH("CenHos", 'WFOM - Time_Base'!$B$4:$B$29,0), MATCH(CONCATENATE($G27,Y$2),'WFOM - Time_Base'!$A$8:$API$8,0)) *
INDEX('WFOM - Time_Base'!$A$4:$API$29, MATCH("CenHos_Per", 'WFOM - Time_Base'!$B$4:$B$29,0), MATCH(CONCATENATE($G27,Y$2),'WFOM - Time_Base'!$A$8:$API$8,0)),
IFERROR($AN27 * INDEX('Inputs from Uganda staff'!$E$61:$BM$80,MATCH('HRH Need estimation'!Y$2,'Inputs from Uganda staff'!$E$61:$E$80,0),MATCH('HRH Need estimation'!$D27,'Inputs from Uganda staff'!$E$6:$BM$6,0)),
""))</f>
        <v>0</v>
      </c>
      <c r="Z27" s="122">
        <f>IFERROR(
$AN27 * INDEX('WFOM - Time_Base'!$A$4:$API$29, MATCH("CenHos", 'WFOM - Time_Base'!$B$4:$B$29,0), MATCH(CONCATENATE($G27,Z$2),'WFOM - Time_Base'!$A$8:$API$8,0)) *
INDEX('WFOM - Time_Base'!$A$4:$API$29, MATCH("CenHos_Per", 'WFOM - Time_Base'!$B$4:$B$29,0), MATCH(CONCATENATE($G27,Z$2),'WFOM - Time_Base'!$A$8:$API$8,0)),
IFERROR($AN27 * INDEX('Inputs from Uganda staff'!$E$61:$BM$80,MATCH('HRH Need estimation'!Z$2,'Inputs from Uganda staff'!$E$61:$E$80,0),MATCH('HRH Need estimation'!$D27,'Inputs from Uganda staff'!$E$6:$BM$6,0)),
""))</f>
        <v>0</v>
      </c>
      <c r="AA27" s="122">
        <f>IFERROR(
$AN27 * INDEX('WFOM - Time_Base'!$A$4:$API$29, MATCH("CenHos", 'WFOM - Time_Base'!$B$4:$B$29,0), MATCH(CONCATENATE($G27,AA$2),'WFOM - Time_Base'!$A$8:$API$8,0)) *
INDEX('WFOM - Time_Base'!$A$4:$API$29, MATCH("CenHos_Per", 'WFOM - Time_Base'!$B$4:$B$29,0), MATCH(CONCATENATE($G27,AA$2),'WFOM - Time_Base'!$A$8:$API$8,0)),
IFERROR($AN27 * INDEX('Inputs from Uganda staff'!$E$61:$BM$80,MATCH('HRH Need estimation'!AA$2,'Inputs from Uganda staff'!$E$61:$E$80,0),MATCH('HRH Need estimation'!$D27,'Inputs from Uganda staff'!$E$6:$BM$6,0)),
""))</f>
        <v>0</v>
      </c>
      <c r="AB27" s="122">
        <f>IFERROR(
$AN27 * INDEX('WFOM - Time_Base'!$A$4:$API$29, MATCH("CenHos", 'WFOM - Time_Base'!$B$4:$B$29,0), MATCH(CONCATENATE($G27,AB$2),'WFOM - Time_Base'!$A$8:$API$8,0)) *
INDEX('WFOM - Time_Base'!$A$4:$API$29, MATCH("CenHos_Per", 'WFOM - Time_Base'!$B$4:$B$29,0), MATCH(CONCATENATE($G27,AB$2),'WFOM - Time_Base'!$A$8:$API$8,0)),
IFERROR($AN27 * INDEX('Inputs from Uganda staff'!$E$61:$BM$80,MATCH('HRH Need estimation'!AB$2,'Inputs from Uganda staff'!$E$61:$E$80,0),MATCH('HRH Need estimation'!$D27,'Inputs from Uganda staff'!$E$6:$BM$6,0)),
""))</f>
        <v>0</v>
      </c>
      <c r="AC27" s="122" t="str">
        <f>IFERROR(
$AN27 * INDEX('WFOM - Time_Base'!$A$4:$API$29, MATCH("CenHos", 'WFOM - Time_Base'!$B$4:$B$29,0), MATCH(CONCATENATE($G27,AC$2),'WFOM - Time_Base'!$A$8:$API$8,0)) *
INDEX('WFOM - Time_Base'!$A$4:$API$29, MATCH("CenHos_Per", 'WFOM - Time_Base'!$B$4:$B$29,0), MATCH(CONCATENATE($G27,AC$2),'WFOM - Time_Base'!$A$8:$API$8,0)),
IFERROR($AN27 * INDEX('Inputs from Uganda staff'!$E$61:$BM$80,MATCH('HRH Need estimation'!AC$2,'Inputs from Uganda staff'!$E$61:$E$80,0),MATCH('HRH Need estimation'!$D27,'Inputs from Uganda staff'!$E$6:$BM$6,0)),
""))</f>
        <v/>
      </c>
      <c r="AD27" s="122">
        <f>IFERROR(
$AN27 * INDEX('WFOM - Time_Base'!$A$4:$API$29, MATCH("CenHos", 'WFOM - Time_Base'!$B$4:$B$29,0), MATCH(CONCATENATE($G27,AD$2),'WFOM - Time_Base'!$A$8:$API$8,0)) *
INDEX('WFOM - Time_Base'!$A$4:$API$29, MATCH("CenHos_Per", 'WFOM - Time_Base'!$B$4:$B$29,0), MATCH(CONCATENATE($G27,AD$2),'WFOM - Time_Base'!$A$8:$API$8,0)),
IFERROR($AN27 * INDEX('Inputs from Uganda staff'!$E$61:$BM$80,MATCH('HRH Need estimation'!AD$2,'Inputs from Uganda staff'!$E$61:$E$80,0),MATCH('HRH Need estimation'!$D27,'Inputs from Uganda staff'!$E$6:$BM$6,0)),
""))</f>
        <v>0</v>
      </c>
      <c r="AE27" s="122">
        <f>IFERROR(
$AN27 * INDEX('WFOM - Time_Base'!$A$4:$API$29, MATCH("CenHos", 'WFOM - Time_Base'!$B$4:$B$29,0), MATCH(CONCATENATE($G27,AE$2),'WFOM - Time_Base'!$A$8:$API$8,0)) *
INDEX('WFOM - Time_Base'!$A$4:$API$29, MATCH("CenHos_Per", 'WFOM - Time_Base'!$B$4:$B$29,0), MATCH(CONCATENATE($G27,AE$2),'WFOM - Time_Base'!$A$8:$API$8,0)),
IFERROR($AN27 * INDEX('Inputs from Uganda staff'!$E$61:$BM$80,MATCH('HRH Need estimation'!AE$2,'Inputs from Uganda staff'!$E$61:$E$80,0),MATCH('HRH Need estimation'!$D27,'Inputs from Uganda staff'!$E$6:$BM$6,0)),
""))</f>
        <v>0</v>
      </c>
      <c r="AF27" s="122">
        <f>IFERROR(
$AN27 * INDEX('WFOM - Time_Base'!$A$4:$API$29, MATCH("CenHos", 'WFOM - Time_Base'!$B$4:$B$29,0), MATCH(CONCATENATE($G27,AF$2),'WFOM - Time_Base'!$A$8:$API$8,0)) *
INDEX('WFOM - Time_Base'!$A$4:$API$29, MATCH("CenHos_Per", 'WFOM - Time_Base'!$B$4:$B$29,0), MATCH(CONCATENATE($G27,AF$2),'WFOM - Time_Base'!$A$8:$API$8,0)),
IFERROR($AN27 * INDEX('Inputs from Uganda staff'!$E$61:$BM$80,MATCH('HRH Need estimation'!AF$2,'Inputs from Uganda staff'!$E$61:$E$80,0),MATCH('HRH Need estimation'!$D27,'Inputs from Uganda staff'!$E$6:$BM$6,0)),
""))</f>
        <v>0</v>
      </c>
      <c r="AG27" s="122">
        <f>IFERROR(
$AN27 * INDEX('WFOM - Time_Base'!$A$4:$API$29, MATCH("CenHos", 'WFOM - Time_Base'!$B$4:$B$29,0), MATCH(CONCATENATE($G27,AG$2),'WFOM - Time_Base'!$A$8:$API$8,0)) *
INDEX('WFOM - Time_Base'!$A$4:$API$29, MATCH("CenHos_Per", 'WFOM - Time_Base'!$B$4:$B$29,0), MATCH(CONCATENATE($G27,AG$2),'WFOM - Time_Base'!$A$8:$API$8,0)),
IFERROR($AN27 * INDEX('Inputs from Uganda staff'!$E$61:$BM$80,MATCH('HRH Need estimation'!AG$2,'Inputs from Uganda staff'!$E$61:$E$80,0),MATCH('HRH Need estimation'!$D27,'Inputs from Uganda staff'!$E$6:$BM$6,0)),
""))</f>
        <v>0</v>
      </c>
      <c r="AH27" s="122">
        <f>IFERROR(
$AN27 * INDEX('WFOM - Time_Base'!$A$4:$API$29, MATCH("CenHos", 'WFOM - Time_Base'!$B$4:$B$29,0), MATCH(CONCATENATE($G27,AH$2),'WFOM - Time_Base'!$A$8:$API$8,0)) *
INDEX('WFOM - Time_Base'!$A$4:$API$29, MATCH("CenHos_Per", 'WFOM - Time_Base'!$B$4:$B$29,0), MATCH(CONCATENATE($G27,AH$2),'WFOM - Time_Base'!$A$8:$API$8,0)),
IFERROR($AN27 * INDEX('Inputs from Uganda staff'!$E$61:$BM$80,MATCH('HRH Need estimation'!AH$2,'Inputs from Uganda staff'!$E$61:$E$80,0),MATCH('HRH Need estimation'!$D27,'Inputs from Uganda staff'!$E$6:$BM$6,0)),
""))</f>
        <v>0</v>
      </c>
      <c r="AI27" s="122">
        <f>IFERROR(
$AN27 * INDEX('WFOM - Time_Base'!$A$4:$API$29, MATCH("CenHos", 'WFOM - Time_Base'!$B$4:$B$29,0), MATCH(CONCATENATE($G27,AI$2),'WFOM - Time_Base'!$A$8:$API$8,0)) *
INDEX('WFOM - Time_Base'!$A$4:$API$29, MATCH("CenHos_Per", 'WFOM - Time_Base'!$B$4:$B$29,0), MATCH(CONCATENATE($G27,AI$2),'WFOM - Time_Base'!$A$8:$API$8,0)),
IFERROR($AN27 * INDEX('Inputs from Uganda staff'!$E$61:$BM$80,MATCH('HRH Need estimation'!AI$2,'Inputs from Uganda staff'!$E$61:$E$80,0),MATCH('HRH Need estimation'!$D27,'Inputs from Uganda staff'!$E$6:$BM$6,0)),
""))</f>
        <v>0</v>
      </c>
      <c r="AJ27" s="122">
        <f>IFERROR(
$AN27 * INDEX('WFOM - Time_Base'!$A$4:$API$29, MATCH("CenHos", 'WFOM - Time_Base'!$B$4:$B$29,0), MATCH(CONCATENATE($G27,AJ$2),'WFOM - Time_Base'!$A$8:$API$8,0)) *
INDEX('WFOM - Time_Base'!$A$4:$API$29, MATCH("CenHos_Per", 'WFOM - Time_Base'!$B$4:$B$29,0), MATCH(CONCATENATE($G27,AJ$2),'WFOM - Time_Base'!$A$8:$API$8,0)),
IFERROR($AN27 * INDEX('Inputs from Uganda staff'!$E$61:$BM$80,MATCH('HRH Need estimation'!AJ$2,'Inputs from Uganda staff'!$E$61:$E$80,0),MATCH('HRH Need estimation'!$D27,'Inputs from Uganda staff'!$E$6:$BM$6,0)),
""))</f>
        <v>0</v>
      </c>
      <c r="AK27" s="122">
        <f>IFERROR(
$AN27 * INDEX('WFOM - Time_Base'!$A$4:$API$29, MATCH("CenHos", 'WFOM - Time_Base'!$B$4:$B$29,0), MATCH(CONCATENATE($G27,AK$2),'WFOM - Time_Base'!$A$8:$API$8,0)) *
INDEX('WFOM - Time_Base'!$A$4:$API$29, MATCH("CenHos_Per", 'WFOM - Time_Base'!$B$4:$B$29,0), MATCH(CONCATENATE($G27,AK$2),'WFOM - Time_Base'!$A$8:$API$8,0)),
IFERROR($AN27 * INDEX('Inputs from Uganda staff'!$E$61:$BM$80,MATCH('HRH Need estimation'!AK$2,'Inputs from Uganda staff'!$E$61:$E$80,0),MATCH('HRH Need estimation'!$D27,'Inputs from Uganda staff'!$E$6:$BM$6,0)),
""))</f>
        <v>0</v>
      </c>
      <c r="AL27" s="122">
        <f>IFERROR(
$AN27 * INDEX('WFOM - Time_Base'!$A$4:$API$29, MATCH("CenHos", 'WFOM - Time_Base'!$B$4:$B$29,0), MATCH(CONCATENATE($G27,AL$2),'WFOM - Time_Base'!$A$8:$API$8,0)) *
INDEX('WFOM - Time_Base'!$A$4:$API$29, MATCH("CenHos_Per", 'WFOM - Time_Base'!$B$4:$B$29,0), MATCH(CONCATENATE($G27,AL$2),'WFOM - Time_Base'!$A$8:$API$8,0)),
IFERROR($AN27 * INDEX('Inputs from Uganda staff'!$E$61:$BM$80,MATCH('HRH Need estimation'!AL$2,'Inputs from Uganda staff'!$E$61:$E$80,0),MATCH('HRH Need estimation'!$D27,'Inputs from Uganda staff'!$E$6:$BM$6,0)),
""))</f>
        <v>0</v>
      </c>
      <c r="AN27">
        <v>1</v>
      </c>
      <c r="AO27" t="str">
        <f t="shared" si="1"/>
        <v>024</v>
      </c>
      <c r="AQ27" t="s">
        <v>293</v>
      </c>
    </row>
    <row r="28" spans="1:43">
      <c r="A28" s="106" t="s">
        <v>915</v>
      </c>
      <c r="B28" s="106" t="s">
        <v>25</v>
      </c>
      <c r="C28" s="107" t="s">
        <v>268</v>
      </c>
      <c r="D28" s="115" t="s">
        <v>269</v>
      </c>
      <c r="E28" s="252" t="s">
        <v>25</v>
      </c>
      <c r="F28" s="252"/>
      <c r="G28" s="122" t="str">
        <f>IF(F28&lt;&gt;"", VLOOKUP(F28,'WFOM - Cadre and Service List'!$E$4:$F$52,2,FALSE), "")</f>
        <v/>
      </c>
      <c r="H28" s="122"/>
      <c r="I28" s="207"/>
      <c r="J28" s="207"/>
      <c r="K28" s="207"/>
      <c r="L28" s="207"/>
      <c r="M28" s="207"/>
      <c r="N28" s="207"/>
      <c r="O28" s="207"/>
      <c r="P28" s="207">
        <f t="shared" si="0"/>
        <v>0</v>
      </c>
      <c r="Q28" s="122" t="s">
        <v>1947</v>
      </c>
      <c r="R28" s="122">
        <f>IFERROR(
$AN28 * INDEX('WFOM - Time_Base'!$A$4:$API$29, MATCH("CenHos", 'WFOM - Time_Base'!$B$4:$B$29,0), MATCH(CONCATENATE($G28,R$2),'WFOM - Time_Base'!$A$8:$API$8,0)) *
INDEX('WFOM - Time_Base'!$A$4:$API$29, MATCH("CenHos_Per", 'WFOM - Time_Base'!$B$4:$B$29,0), MATCH(CONCATENATE($G28,R$2),'WFOM - Time_Base'!$A$8:$API$8,0)),
IFERROR($AN28 * INDEX('Inputs from Uganda staff'!$E$61:$BM$80,MATCH('HRH Need estimation'!R$2,'Inputs from Uganda staff'!$E$61:$E$80,0),MATCH('HRH Need estimation'!$D28,'Inputs from Uganda staff'!$E$6:$BM$6,0)),
""))</f>
        <v>0.3</v>
      </c>
      <c r="S28" s="122">
        <f>IFERROR(
$AN28 * INDEX('WFOM - Time_Base'!$A$4:$API$29, MATCH("CenHos", 'WFOM - Time_Base'!$B$4:$B$29,0), MATCH(CONCATENATE($G28,S$2),'WFOM - Time_Base'!$A$8:$API$8,0)) *
INDEX('WFOM - Time_Base'!$A$4:$API$29, MATCH("CenHos_Per", 'WFOM - Time_Base'!$B$4:$B$29,0), MATCH(CONCATENATE($G28,S$2),'WFOM - Time_Base'!$A$8:$API$8,0)),
IFERROR($AN28 * INDEX('Inputs from Uganda staff'!$E$61:$BM$80,MATCH('HRH Need estimation'!S$2,'Inputs from Uganda staff'!$E$61:$E$80,0),MATCH('HRH Need estimation'!$D28,'Inputs from Uganda staff'!$E$6:$BM$6,0)),
""))</f>
        <v>0</v>
      </c>
      <c r="T28" s="122">
        <f>IFERROR(
$AN28 * INDEX('WFOM - Time_Base'!$A$4:$API$29, MATCH("CenHos", 'WFOM - Time_Base'!$B$4:$B$29,0), MATCH(CONCATENATE($G28,T$2),'WFOM - Time_Base'!$A$8:$API$8,0)) *
INDEX('WFOM - Time_Base'!$A$4:$API$29, MATCH("CenHos_Per", 'WFOM - Time_Base'!$B$4:$B$29,0), MATCH(CONCATENATE($G28,T$2),'WFOM - Time_Base'!$A$8:$API$8,0)),
IFERROR($AN28 * INDEX('Inputs from Uganda staff'!$E$61:$BM$80,MATCH('HRH Need estimation'!T$2,'Inputs from Uganda staff'!$E$61:$E$80,0),MATCH('HRH Need estimation'!$D28,'Inputs from Uganda staff'!$E$6:$BM$6,0)),
""))</f>
        <v>0</v>
      </c>
      <c r="U28" s="122">
        <f>IFERROR(
$AN28 * INDEX('WFOM - Time_Base'!$A$4:$API$29, MATCH("CenHos", 'WFOM - Time_Base'!$B$4:$B$29,0), MATCH(CONCATENATE($G28,U$2),'WFOM - Time_Base'!$A$8:$API$8,0)) *
INDEX('WFOM - Time_Base'!$A$4:$API$29, MATCH("CenHos_Per", 'WFOM - Time_Base'!$B$4:$B$29,0), MATCH(CONCATENATE($G28,U$2),'WFOM - Time_Base'!$A$8:$API$8,0)),
IFERROR($AN28 * INDEX('Inputs from Uganda staff'!$E$61:$BM$80,MATCH('HRH Need estimation'!U$2,'Inputs from Uganda staff'!$E$61:$E$80,0),MATCH('HRH Need estimation'!$D28,'Inputs from Uganda staff'!$E$6:$BM$6,0)),
""))</f>
        <v>0</v>
      </c>
      <c r="V28" s="122">
        <f>IFERROR(
$AN28 * INDEX('WFOM - Time_Base'!$A$4:$API$29, MATCH("CenHos", 'WFOM - Time_Base'!$B$4:$B$29,0), MATCH(CONCATENATE($G28,V$2),'WFOM - Time_Base'!$A$8:$API$8,0)) *
INDEX('WFOM - Time_Base'!$A$4:$API$29, MATCH("CenHos_Per", 'WFOM - Time_Base'!$B$4:$B$29,0), MATCH(CONCATENATE($G28,V$2),'WFOM - Time_Base'!$A$8:$API$8,0)),
IFERROR($AN28 * INDEX('Inputs from Uganda staff'!$E$61:$BM$80,MATCH('HRH Need estimation'!V$2,'Inputs from Uganda staff'!$E$61:$E$80,0),MATCH('HRH Need estimation'!$D28,'Inputs from Uganda staff'!$E$6:$BM$6,0)),
""))</f>
        <v>1.2</v>
      </c>
      <c r="W28" s="122">
        <f>IFERROR(
$AN28 * INDEX('WFOM - Time_Base'!$A$4:$API$29, MATCH("CenHos", 'WFOM - Time_Base'!$B$4:$B$29,0), MATCH(CONCATENATE($G28,W$2),'WFOM - Time_Base'!$A$8:$API$8,0)) *
INDEX('WFOM - Time_Base'!$A$4:$API$29, MATCH("CenHos_Per", 'WFOM - Time_Base'!$B$4:$B$29,0), MATCH(CONCATENATE($G28,W$2),'WFOM - Time_Base'!$A$8:$API$8,0)),
IFERROR($AN28 * INDEX('Inputs from Uganda staff'!$E$61:$BM$80,MATCH('HRH Need estimation'!W$2,'Inputs from Uganda staff'!$E$61:$E$80,0),MATCH('HRH Need estimation'!$D28,'Inputs from Uganda staff'!$E$6:$BM$6,0)),
""))</f>
        <v>0</v>
      </c>
      <c r="X28" s="122">
        <f>IFERROR(
$AN28 * INDEX('WFOM - Time_Base'!$A$4:$API$29, MATCH("CenHos", 'WFOM - Time_Base'!$B$4:$B$29,0), MATCH(CONCATENATE($G28,X$2),'WFOM - Time_Base'!$A$8:$API$8,0)) *
INDEX('WFOM - Time_Base'!$A$4:$API$29, MATCH("CenHos_Per", 'WFOM - Time_Base'!$B$4:$B$29,0), MATCH(CONCATENATE($G28,X$2),'WFOM - Time_Base'!$A$8:$API$8,0)),
IFERROR($AN28 * INDEX('Inputs from Uganda staff'!$E$61:$BM$80,MATCH('HRH Need estimation'!X$2,'Inputs from Uganda staff'!$E$61:$E$80,0),MATCH('HRH Need estimation'!$D28,'Inputs from Uganda staff'!$E$6:$BM$6,0)),
""))</f>
        <v>0</v>
      </c>
      <c r="Y28" s="122">
        <f>IFERROR(
$AN28 * INDEX('WFOM - Time_Base'!$A$4:$API$29, MATCH("CenHos", 'WFOM - Time_Base'!$B$4:$B$29,0), MATCH(CONCATENATE($G28,Y$2),'WFOM - Time_Base'!$A$8:$API$8,0)) *
INDEX('WFOM - Time_Base'!$A$4:$API$29, MATCH("CenHos_Per", 'WFOM - Time_Base'!$B$4:$B$29,0), MATCH(CONCATENATE($G28,Y$2),'WFOM - Time_Base'!$A$8:$API$8,0)),
IFERROR($AN28 * INDEX('Inputs from Uganda staff'!$E$61:$BM$80,MATCH('HRH Need estimation'!Y$2,'Inputs from Uganda staff'!$E$61:$E$80,0),MATCH('HRH Need estimation'!$D28,'Inputs from Uganda staff'!$E$6:$BM$6,0)),
""))</f>
        <v>1.6</v>
      </c>
      <c r="Z28" s="122">
        <f>IFERROR(
$AN28 * INDEX('WFOM - Time_Base'!$A$4:$API$29, MATCH("CenHos", 'WFOM - Time_Base'!$B$4:$B$29,0), MATCH(CONCATENATE($G28,Z$2),'WFOM - Time_Base'!$A$8:$API$8,0)) *
INDEX('WFOM - Time_Base'!$A$4:$API$29, MATCH("CenHos_Per", 'WFOM - Time_Base'!$B$4:$B$29,0), MATCH(CONCATENATE($G28,Z$2),'WFOM - Time_Base'!$A$8:$API$8,0)),
IFERROR($AN28 * INDEX('Inputs from Uganda staff'!$E$61:$BM$80,MATCH('HRH Need estimation'!Z$2,'Inputs from Uganda staff'!$E$61:$E$80,0),MATCH('HRH Need estimation'!$D28,'Inputs from Uganda staff'!$E$6:$BM$6,0)),
""))</f>
        <v>0</v>
      </c>
      <c r="AA28" s="122">
        <f>IFERROR(
$AN28 * INDEX('WFOM - Time_Base'!$A$4:$API$29, MATCH("CenHos", 'WFOM - Time_Base'!$B$4:$B$29,0), MATCH(CONCATENATE($G28,AA$2),'WFOM - Time_Base'!$A$8:$API$8,0)) *
INDEX('WFOM - Time_Base'!$A$4:$API$29, MATCH("CenHos_Per", 'WFOM - Time_Base'!$B$4:$B$29,0), MATCH(CONCATENATE($G28,AA$2),'WFOM - Time_Base'!$A$8:$API$8,0)),
IFERROR($AN28 * INDEX('Inputs from Uganda staff'!$E$61:$BM$80,MATCH('HRH Need estimation'!AA$2,'Inputs from Uganda staff'!$E$61:$E$80,0),MATCH('HRH Need estimation'!$D28,'Inputs from Uganda staff'!$E$6:$BM$6,0)),
""))</f>
        <v>0</v>
      </c>
      <c r="AB28" s="122">
        <f>IFERROR(
$AN28 * INDEX('WFOM - Time_Base'!$A$4:$API$29, MATCH("CenHos", 'WFOM - Time_Base'!$B$4:$B$29,0), MATCH(CONCATENATE($G28,AB$2),'WFOM - Time_Base'!$A$8:$API$8,0)) *
INDEX('WFOM - Time_Base'!$A$4:$API$29, MATCH("CenHos_Per", 'WFOM - Time_Base'!$B$4:$B$29,0), MATCH(CONCATENATE($G28,AB$2),'WFOM - Time_Base'!$A$8:$API$8,0)),
IFERROR($AN28 * INDEX('Inputs from Uganda staff'!$E$61:$BM$80,MATCH('HRH Need estimation'!AB$2,'Inputs from Uganda staff'!$E$61:$E$80,0),MATCH('HRH Need estimation'!$D28,'Inputs from Uganda staff'!$E$6:$BM$6,0)),
""))</f>
        <v>0</v>
      </c>
      <c r="AC28" s="122" t="str">
        <f>IFERROR(
$AN28 * INDEX('WFOM - Time_Base'!$A$4:$API$29, MATCH("CenHos", 'WFOM - Time_Base'!$B$4:$B$29,0), MATCH(CONCATENATE($G28,AC$2),'WFOM - Time_Base'!$A$8:$API$8,0)) *
INDEX('WFOM - Time_Base'!$A$4:$API$29, MATCH("CenHos_Per", 'WFOM - Time_Base'!$B$4:$B$29,0), MATCH(CONCATENATE($G28,AC$2),'WFOM - Time_Base'!$A$8:$API$8,0)),
IFERROR($AN28 * INDEX('Inputs from Uganda staff'!$E$61:$BM$80,MATCH('HRH Need estimation'!AC$2,'Inputs from Uganda staff'!$E$61:$E$80,0),MATCH('HRH Need estimation'!$D28,'Inputs from Uganda staff'!$E$6:$BM$6,0)),
""))</f>
        <v/>
      </c>
      <c r="AD28" s="122">
        <f>IFERROR(
$AN28 * INDEX('WFOM - Time_Base'!$A$4:$API$29, MATCH("CenHos", 'WFOM - Time_Base'!$B$4:$B$29,0), MATCH(CONCATENATE($G28,AD$2),'WFOM - Time_Base'!$A$8:$API$8,0)) *
INDEX('WFOM - Time_Base'!$A$4:$API$29, MATCH("CenHos_Per", 'WFOM - Time_Base'!$B$4:$B$29,0), MATCH(CONCATENATE($G28,AD$2),'WFOM - Time_Base'!$A$8:$API$8,0)),
IFERROR($AN28 * INDEX('Inputs from Uganda staff'!$E$61:$BM$80,MATCH('HRH Need estimation'!AD$2,'Inputs from Uganda staff'!$E$61:$E$80,0),MATCH('HRH Need estimation'!$D28,'Inputs from Uganda staff'!$E$6:$BM$6,0)),
""))</f>
        <v>0</v>
      </c>
      <c r="AE28" s="122">
        <f>IFERROR(
$AN28 * INDEX('WFOM - Time_Base'!$A$4:$API$29, MATCH("CenHos", 'WFOM - Time_Base'!$B$4:$B$29,0), MATCH(CONCATENATE($G28,AE$2),'WFOM - Time_Base'!$A$8:$API$8,0)) *
INDEX('WFOM - Time_Base'!$A$4:$API$29, MATCH("CenHos_Per", 'WFOM - Time_Base'!$B$4:$B$29,0), MATCH(CONCATENATE($G28,AE$2),'WFOM - Time_Base'!$A$8:$API$8,0)),
IFERROR($AN28 * INDEX('Inputs from Uganda staff'!$E$61:$BM$80,MATCH('HRH Need estimation'!AE$2,'Inputs from Uganda staff'!$E$61:$E$80,0),MATCH('HRH Need estimation'!$D28,'Inputs from Uganda staff'!$E$6:$BM$6,0)),
""))</f>
        <v>0</v>
      </c>
      <c r="AF28" s="122">
        <f>IFERROR(
$AN28 * INDEX('WFOM - Time_Base'!$A$4:$API$29, MATCH("CenHos", 'WFOM - Time_Base'!$B$4:$B$29,0), MATCH(CONCATENATE($G28,AF$2),'WFOM - Time_Base'!$A$8:$API$8,0)) *
INDEX('WFOM - Time_Base'!$A$4:$API$29, MATCH("CenHos_Per", 'WFOM - Time_Base'!$B$4:$B$29,0), MATCH(CONCATENATE($G28,AF$2),'WFOM - Time_Base'!$A$8:$API$8,0)),
IFERROR($AN28 * INDEX('Inputs from Uganda staff'!$E$61:$BM$80,MATCH('HRH Need estimation'!AF$2,'Inputs from Uganda staff'!$E$61:$E$80,0),MATCH('HRH Need estimation'!$D28,'Inputs from Uganda staff'!$E$6:$BM$6,0)),
""))</f>
        <v>0</v>
      </c>
      <c r="AG28" s="122">
        <f>IFERROR(
$AN28 * INDEX('WFOM - Time_Base'!$A$4:$API$29, MATCH("CenHos", 'WFOM - Time_Base'!$B$4:$B$29,0), MATCH(CONCATENATE($G28,AG$2),'WFOM - Time_Base'!$A$8:$API$8,0)) *
INDEX('WFOM - Time_Base'!$A$4:$API$29, MATCH("CenHos_Per", 'WFOM - Time_Base'!$B$4:$B$29,0), MATCH(CONCATENATE($G28,AG$2),'WFOM - Time_Base'!$A$8:$API$8,0)),
IFERROR($AN28 * INDEX('Inputs from Uganda staff'!$E$61:$BM$80,MATCH('HRH Need estimation'!AG$2,'Inputs from Uganda staff'!$E$61:$E$80,0),MATCH('HRH Need estimation'!$D28,'Inputs from Uganda staff'!$E$6:$BM$6,0)),
""))</f>
        <v>0</v>
      </c>
      <c r="AH28" s="122">
        <f>IFERROR(
$AN28 * INDEX('WFOM - Time_Base'!$A$4:$API$29, MATCH("CenHos", 'WFOM - Time_Base'!$B$4:$B$29,0), MATCH(CONCATENATE($G28,AH$2),'WFOM - Time_Base'!$A$8:$API$8,0)) *
INDEX('WFOM - Time_Base'!$A$4:$API$29, MATCH("CenHos_Per", 'WFOM - Time_Base'!$B$4:$B$29,0), MATCH(CONCATENATE($G28,AH$2),'WFOM - Time_Base'!$A$8:$API$8,0)),
IFERROR($AN28 * INDEX('Inputs from Uganda staff'!$E$61:$BM$80,MATCH('HRH Need estimation'!AH$2,'Inputs from Uganda staff'!$E$61:$E$80,0),MATCH('HRH Need estimation'!$D28,'Inputs from Uganda staff'!$E$6:$BM$6,0)),
""))</f>
        <v>0</v>
      </c>
      <c r="AI28" s="122">
        <f>IFERROR(
$AN28 * INDEX('WFOM - Time_Base'!$A$4:$API$29, MATCH("CenHos", 'WFOM - Time_Base'!$B$4:$B$29,0), MATCH(CONCATENATE($G28,AI$2),'WFOM - Time_Base'!$A$8:$API$8,0)) *
INDEX('WFOM - Time_Base'!$A$4:$API$29, MATCH("CenHos_Per", 'WFOM - Time_Base'!$B$4:$B$29,0), MATCH(CONCATENATE($G28,AI$2),'WFOM - Time_Base'!$A$8:$API$8,0)),
IFERROR($AN28 * INDEX('Inputs from Uganda staff'!$E$61:$BM$80,MATCH('HRH Need estimation'!AI$2,'Inputs from Uganda staff'!$E$61:$E$80,0),MATCH('HRH Need estimation'!$D28,'Inputs from Uganda staff'!$E$6:$BM$6,0)),
""))</f>
        <v>0</v>
      </c>
      <c r="AJ28" s="122">
        <f>IFERROR(
$AN28 * INDEX('WFOM - Time_Base'!$A$4:$API$29, MATCH("CenHos", 'WFOM - Time_Base'!$B$4:$B$29,0), MATCH(CONCATENATE($G28,AJ$2),'WFOM - Time_Base'!$A$8:$API$8,0)) *
INDEX('WFOM - Time_Base'!$A$4:$API$29, MATCH("CenHos_Per", 'WFOM - Time_Base'!$B$4:$B$29,0), MATCH(CONCATENATE($G28,AJ$2),'WFOM - Time_Base'!$A$8:$API$8,0)),
IFERROR($AN28 * INDEX('Inputs from Uganda staff'!$E$61:$BM$80,MATCH('HRH Need estimation'!AJ$2,'Inputs from Uganda staff'!$E$61:$E$80,0),MATCH('HRH Need estimation'!$D28,'Inputs from Uganda staff'!$E$6:$BM$6,0)),
""))</f>
        <v>0</v>
      </c>
      <c r="AK28" s="122">
        <f>IFERROR(
$AN28 * INDEX('WFOM - Time_Base'!$A$4:$API$29, MATCH("CenHos", 'WFOM - Time_Base'!$B$4:$B$29,0), MATCH(CONCATENATE($G28,AK$2),'WFOM - Time_Base'!$A$8:$API$8,0)) *
INDEX('WFOM - Time_Base'!$A$4:$API$29, MATCH("CenHos_Per", 'WFOM - Time_Base'!$B$4:$B$29,0), MATCH(CONCATENATE($G28,AK$2),'WFOM - Time_Base'!$A$8:$API$8,0)),
IFERROR($AN28 * INDEX('Inputs from Uganda staff'!$E$61:$BM$80,MATCH('HRH Need estimation'!AK$2,'Inputs from Uganda staff'!$E$61:$E$80,0),MATCH('HRH Need estimation'!$D28,'Inputs from Uganda staff'!$E$6:$BM$6,0)),
""))</f>
        <v>0</v>
      </c>
      <c r="AL28" s="122">
        <f>IFERROR(
$AN28 * INDEX('WFOM - Time_Base'!$A$4:$API$29, MATCH("CenHos", 'WFOM - Time_Base'!$B$4:$B$29,0), MATCH(CONCATENATE($G28,AL$2),'WFOM - Time_Base'!$A$8:$API$8,0)) *
INDEX('WFOM - Time_Base'!$A$4:$API$29, MATCH("CenHos_Per", 'WFOM - Time_Base'!$B$4:$B$29,0), MATCH(CONCATENATE($G28,AL$2),'WFOM - Time_Base'!$A$8:$API$8,0)),
IFERROR($AN28 * INDEX('Inputs from Uganda staff'!$E$61:$BM$80,MATCH('HRH Need estimation'!AL$2,'Inputs from Uganda staff'!$E$61:$E$80,0),MATCH('HRH Need estimation'!$D28,'Inputs from Uganda staff'!$E$6:$BM$6,0)),
""))</f>
        <v>0</v>
      </c>
      <c r="AN28">
        <v>1</v>
      </c>
      <c r="AO28" t="str">
        <f t="shared" si="1"/>
        <v>025</v>
      </c>
      <c r="AQ28" t="s">
        <v>295</v>
      </c>
    </row>
    <row r="29" spans="1:43">
      <c r="A29" s="106" t="s">
        <v>915</v>
      </c>
      <c r="B29" s="106" t="s">
        <v>25</v>
      </c>
      <c r="C29" s="107" t="s">
        <v>270</v>
      </c>
      <c r="D29" s="115" t="s">
        <v>271</v>
      </c>
      <c r="E29" s="252" t="s">
        <v>25</v>
      </c>
      <c r="F29" s="252"/>
      <c r="G29" s="122" t="str">
        <f>IF(F29&lt;&gt;"", VLOOKUP(F29,'WFOM - Cadre and Service List'!$E$4:$F$52,2,FALSE), "")</f>
        <v/>
      </c>
      <c r="H29" s="122"/>
      <c r="I29" s="207"/>
      <c r="J29" s="207"/>
      <c r="K29" s="207"/>
      <c r="L29" s="207"/>
      <c r="M29" s="207"/>
      <c r="N29" s="207"/>
      <c r="O29" s="207"/>
      <c r="P29" s="207">
        <f t="shared" si="0"/>
        <v>0</v>
      </c>
      <c r="Q29" s="122" t="s">
        <v>1947</v>
      </c>
      <c r="R29" s="122">
        <f>IFERROR(
$AN29 * INDEX('WFOM - Time_Base'!$A$4:$API$29, MATCH("CenHos", 'WFOM - Time_Base'!$B$4:$B$29,0), MATCH(CONCATENATE($G29,R$2),'WFOM - Time_Base'!$A$8:$API$8,0)) *
INDEX('WFOM - Time_Base'!$A$4:$API$29, MATCH("CenHos_Per", 'WFOM - Time_Base'!$B$4:$B$29,0), MATCH(CONCATENATE($G29,R$2),'WFOM - Time_Base'!$A$8:$API$8,0)),
IFERROR($AN29 * INDEX('Inputs from Uganda staff'!$E$61:$BM$80,MATCH('HRH Need estimation'!R$2,'Inputs from Uganda staff'!$E$61:$E$80,0),MATCH('HRH Need estimation'!$D29,'Inputs from Uganda staff'!$E$6:$BM$6,0)),
""))</f>
        <v>24</v>
      </c>
      <c r="S29" s="122">
        <f>IFERROR(
$AN29 * INDEX('WFOM - Time_Base'!$A$4:$API$29, MATCH("CenHos", 'WFOM - Time_Base'!$B$4:$B$29,0), MATCH(CONCATENATE($G29,S$2),'WFOM - Time_Base'!$A$8:$API$8,0)) *
INDEX('WFOM - Time_Base'!$A$4:$API$29, MATCH("CenHos_Per", 'WFOM - Time_Base'!$B$4:$B$29,0), MATCH(CONCATENATE($G29,S$2),'WFOM - Time_Base'!$A$8:$API$8,0)),
IFERROR($AN29 * INDEX('Inputs from Uganda staff'!$E$61:$BM$80,MATCH('HRH Need estimation'!S$2,'Inputs from Uganda staff'!$E$61:$E$80,0),MATCH('HRH Need estimation'!$D29,'Inputs from Uganda staff'!$E$6:$BM$6,0)),
""))</f>
        <v>0</v>
      </c>
      <c r="T29" s="122">
        <f>IFERROR(
$AN29 * INDEX('WFOM - Time_Base'!$A$4:$API$29, MATCH("CenHos", 'WFOM - Time_Base'!$B$4:$B$29,0), MATCH(CONCATENATE($G29,T$2),'WFOM - Time_Base'!$A$8:$API$8,0)) *
INDEX('WFOM - Time_Base'!$A$4:$API$29, MATCH("CenHos_Per", 'WFOM - Time_Base'!$B$4:$B$29,0), MATCH(CONCATENATE($G29,T$2),'WFOM - Time_Base'!$A$8:$API$8,0)),
IFERROR($AN29 * INDEX('Inputs from Uganda staff'!$E$61:$BM$80,MATCH('HRH Need estimation'!T$2,'Inputs from Uganda staff'!$E$61:$E$80,0),MATCH('HRH Need estimation'!$D29,'Inputs from Uganda staff'!$E$6:$BM$6,0)),
""))</f>
        <v>0</v>
      </c>
      <c r="U29" s="122">
        <f>IFERROR(
$AN29 * INDEX('WFOM - Time_Base'!$A$4:$API$29, MATCH("CenHos", 'WFOM - Time_Base'!$B$4:$B$29,0), MATCH(CONCATENATE($G29,U$2),'WFOM - Time_Base'!$A$8:$API$8,0)) *
INDEX('WFOM - Time_Base'!$A$4:$API$29, MATCH("CenHos_Per", 'WFOM - Time_Base'!$B$4:$B$29,0), MATCH(CONCATENATE($G29,U$2),'WFOM - Time_Base'!$A$8:$API$8,0)),
IFERROR($AN29 * INDEX('Inputs from Uganda staff'!$E$61:$BM$80,MATCH('HRH Need estimation'!U$2,'Inputs from Uganda staff'!$E$61:$E$80,0),MATCH('HRH Need estimation'!$D29,'Inputs from Uganda staff'!$E$6:$BM$6,0)),
""))</f>
        <v>0.4</v>
      </c>
      <c r="V29" s="122">
        <f>IFERROR(
$AN29 * INDEX('WFOM - Time_Base'!$A$4:$API$29, MATCH("CenHos", 'WFOM - Time_Base'!$B$4:$B$29,0), MATCH(CONCATENATE($G29,V$2),'WFOM - Time_Base'!$A$8:$API$8,0)) *
INDEX('WFOM - Time_Base'!$A$4:$API$29, MATCH("CenHos_Per", 'WFOM - Time_Base'!$B$4:$B$29,0), MATCH(CONCATENATE($G29,V$2),'WFOM - Time_Base'!$A$8:$API$8,0)),
IFERROR($AN29 * INDEX('Inputs from Uganda staff'!$E$61:$BM$80,MATCH('HRH Need estimation'!V$2,'Inputs from Uganda staff'!$E$61:$E$80,0),MATCH('HRH Need estimation'!$D29,'Inputs from Uganda staff'!$E$6:$BM$6,0)),
""))</f>
        <v>96</v>
      </c>
      <c r="W29" s="122">
        <f>IFERROR(
$AN29 * INDEX('WFOM - Time_Base'!$A$4:$API$29, MATCH("CenHos", 'WFOM - Time_Base'!$B$4:$B$29,0), MATCH(CONCATENATE($G29,W$2),'WFOM - Time_Base'!$A$8:$API$8,0)) *
INDEX('WFOM - Time_Base'!$A$4:$API$29, MATCH("CenHos_Per", 'WFOM - Time_Base'!$B$4:$B$29,0), MATCH(CONCATENATE($G29,W$2),'WFOM - Time_Base'!$A$8:$API$8,0)),
IFERROR($AN29 * INDEX('Inputs from Uganda staff'!$E$61:$BM$80,MATCH('HRH Need estimation'!W$2,'Inputs from Uganda staff'!$E$61:$E$80,0),MATCH('HRH Need estimation'!$D29,'Inputs from Uganda staff'!$E$6:$BM$6,0)),
""))</f>
        <v>0</v>
      </c>
      <c r="X29" s="122">
        <f>IFERROR(
$AN29 * INDEX('WFOM - Time_Base'!$A$4:$API$29, MATCH("CenHos", 'WFOM - Time_Base'!$B$4:$B$29,0), MATCH(CONCATENATE($G29,X$2),'WFOM - Time_Base'!$A$8:$API$8,0)) *
INDEX('WFOM - Time_Base'!$A$4:$API$29, MATCH("CenHos_Per", 'WFOM - Time_Base'!$B$4:$B$29,0), MATCH(CONCATENATE($G29,X$2),'WFOM - Time_Base'!$A$8:$API$8,0)),
IFERROR($AN29 * INDEX('Inputs from Uganda staff'!$E$61:$BM$80,MATCH('HRH Need estimation'!X$2,'Inputs from Uganda staff'!$E$61:$E$80,0),MATCH('HRH Need estimation'!$D29,'Inputs from Uganda staff'!$E$6:$BM$6,0)),
""))</f>
        <v>0</v>
      </c>
      <c r="Y29" s="122">
        <f>IFERROR(
$AN29 * INDEX('WFOM - Time_Base'!$A$4:$API$29, MATCH("CenHos", 'WFOM - Time_Base'!$B$4:$B$29,0), MATCH(CONCATENATE($G29,Y$2),'WFOM - Time_Base'!$A$8:$API$8,0)) *
INDEX('WFOM - Time_Base'!$A$4:$API$29, MATCH("CenHos_Per", 'WFOM - Time_Base'!$B$4:$B$29,0), MATCH(CONCATENATE($G29,Y$2),'WFOM - Time_Base'!$A$8:$API$8,0)),
IFERROR($AN29 * INDEX('Inputs from Uganda staff'!$E$61:$BM$80,MATCH('HRH Need estimation'!Y$2,'Inputs from Uganda staff'!$E$61:$E$80,0),MATCH('HRH Need estimation'!$D29,'Inputs from Uganda staff'!$E$6:$BM$6,0)),
""))</f>
        <v>0.06</v>
      </c>
      <c r="Z29" s="122">
        <f>IFERROR(
$AN29 * INDEX('WFOM - Time_Base'!$A$4:$API$29, MATCH("CenHos", 'WFOM - Time_Base'!$B$4:$B$29,0), MATCH(CONCATENATE($G29,Z$2),'WFOM - Time_Base'!$A$8:$API$8,0)) *
INDEX('WFOM - Time_Base'!$A$4:$API$29, MATCH("CenHos_Per", 'WFOM - Time_Base'!$B$4:$B$29,0), MATCH(CONCATENATE($G29,Z$2),'WFOM - Time_Base'!$A$8:$API$8,0)),
IFERROR($AN29 * INDEX('Inputs from Uganda staff'!$E$61:$BM$80,MATCH('HRH Need estimation'!Z$2,'Inputs from Uganda staff'!$E$61:$E$80,0),MATCH('HRH Need estimation'!$D29,'Inputs from Uganda staff'!$E$6:$BM$6,0)),
""))</f>
        <v>0</v>
      </c>
      <c r="AA29" s="122">
        <f>IFERROR(
$AN29 * INDEX('WFOM - Time_Base'!$A$4:$API$29, MATCH("CenHos", 'WFOM - Time_Base'!$B$4:$B$29,0), MATCH(CONCATENATE($G29,AA$2),'WFOM - Time_Base'!$A$8:$API$8,0)) *
INDEX('WFOM - Time_Base'!$A$4:$API$29, MATCH("CenHos_Per", 'WFOM - Time_Base'!$B$4:$B$29,0), MATCH(CONCATENATE($G29,AA$2),'WFOM - Time_Base'!$A$8:$API$8,0)),
IFERROR($AN29 * INDEX('Inputs from Uganda staff'!$E$61:$BM$80,MATCH('HRH Need estimation'!AA$2,'Inputs from Uganda staff'!$E$61:$E$80,0),MATCH('HRH Need estimation'!$D29,'Inputs from Uganda staff'!$E$6:$BM$6,0)),
""))</f>
        <v>0</v>
      </c>
      <c r="AB29" s="122">
        <f>IFERROR(
$AN29 * INDEX('WFOM - Time_Base'!$A$4:$API$29, MATCH("CenHos", 'WFOM - Time_Base'!$B$4:$B$29,0), MATCH(CONCATENATE($G29,AB$2),'WFOM - Time_Base'!$A$8:$API$8,0)) *
INDEX('WFOM - Time_Base'!$A$4:$API$29, MATCH("CenHos_Per", 'WFOM - Time_Base'!$B$4:$B$29,0), MATCH(CONCATENATE($G29,AB$2),'WFOM - Time_Base'!$A$8:$API$8,0)),
IFERROR($AN29 * INDEX('Inputs from Uganda staff'!$E$61:$BM$80,MATCH('HRH Need estimation'!AB$2,'Inputs from Uganda staff'!$E$61:$E$80,0),MATCH('HRH Need estimation'!$D29,'Inputs from Uganda staff'!$E$6:$BM$6,0)),
""))</f>
        <v>1.8</v>
      </c>
      <c r="AC29" s="122" t="str">
        <f>IFERROR(
$AN29 * INDEX('WFOM - Time_Base'!$A$4:$API$29, MATCH("CenHos", 'WFOM - Time_Base'!$B$4:$B$29,0), MATCH(CONCATENATE($G29,AC$2),'WFOM - Time_Base'!$A$8:$API$8,0)) *
INDEX('WFOM - Time_Base'!$A$4:$API$29, MATCH("CenHos_Per", 'WFOM - Time_Base'!$B$4:$B$29,0), MATCH(CONCATENATE($G29,AC$2),'WFOM - Time_Base'!$A$8:$API$8,0)),
IFERROR($AN29 * INDEX('Inputs from Uganda staff'!$E$61:$BM$80,MATCH('HRH Need estimation'!AC$2,'Inputs from Uganda staff'!$E$61:$E$80,0),MATCH('HRH Need estimation'!$D29,'Inputs from Uganda staff'!$E$6:$BM$6,0)),
""))</f>
        <v/>
      </c>
      <c r="AD29" s="122">
        <f>IFERROR(
$AN29 * INDEX('WFOM - Time_Base'!$A$4:$API$29, MATCH("CenHos", 'WFOM - Time_Base'!$B$4:$B$29,0), MATCH(CONCATENATE($G29,AD$2),'WFOM - Time_Base'!$A$8:$API$8,0)) *
INDEX('WFOM - Time_Base'!$A$4:$API$29, MATCH("CenHos_Per", 'WFOM - Time_Base'!$B$4:$B$29,0), MATCH(CONCATENATE($G29,AD$2),'WFOM - Time_Base'!$A$8:$API$8,0)),
IFERROR($AN29 * INDEX('Inputs from Uganda staff'!$E$61:$BM$80,MATCH('HRH Need estimation'!AD$2,'Inputs from Uganda staff'!$E$61:$E$80,0),MATCH('HRH Need estimation'!$D29,'Inputs from Uganda staff'!$E$6:$BM$6,0)),
""))</f>
        <v>0</v>
      </c>
      <c r="AE29" s="122">
        <f>IFERROR(
$AN29 * INDEX('WFOM - Time_Base'!$A$4:$API$29, MATCH("CenHos", 'WFOM - Time_Base'!$B$4:$B$29,0), MATCH(CONCATENATE($G29,AE$2),'WFOM - Time_Base'!$A$8:$API$8,0)) *
INDEX('WFOM - Time_Base'!$A$4:$API$29, MATCH("CenHos_Per", 'WFOM - Time_Base'!$B$4:$B$29,0), MATCH(CONCATENATE($G29,AE$2),'WFOM - Time_Base'!$A$8:$API$8,0)),
IFERROR($AN29 * INDEX('Inputs from Uganda staff'!$E$61:$BM$80,MATCH('HRH Need estimation'!AE$2,'Inputs from Uganda staff'!$E$61:$E$80,0),MATCH('HRH Need estimation'!$D29,'Inputs from Uganda staff'!$E$6:$BM$6,0)),
""))</f>
        <v>0</v>
      </c>
      <c r="AF29" s="122">
        <f>IFERROR(
$AN29 * INDEX('WFOM - Time_Base'!$A$4:$API$29, MATCH("CenHos", 'WFOM - Time_Base'!$B$4:$B$29,0), MATCH(CONCATENATE($G29,AF$2),'WFOM - Time_Base'!$A$8:$API$8,0)) *
INDEX('WFOM - Time_Base'!$A$4:$API$29, MATCH("CenHos_Per", 'WFOM - Time_Base'!$B$4:$B$29,0), MATCH(CONCATENATE($G29,AF$2),'WFOM - Time_Base'!$A$8:$API$8,0)),
IFERROR($AN29 * INDEX('Inputs from Uganda staff'!$E$61:$BM$80,MATCH('HRH Need estimation'!AF$2,'Inputs from Uganda staff'!$E$61:$E$80,0),MATCH('HRH Need estimation'!$D29,'Inputs from Uganda staff'!$E$6:$BM$6,0)),
""))</f>
        <v>0</v>
      </c>
      <c r="AG29" s="122">
        <f>IFERROR(
$AN29 * INDEX('WFOM - Time_Base'!$A$4:$API$29, MATCH("CenHos", 'WFOM - Time_Base'!$B$4:$B$29,0), MATCH(CONCATENATE($G29,AG$2),'WFOM - Time_Base'!$A$8:$API$8,0)) *
INDEX('WFOM - Time_Base'!$A$4:$API$29, MATCH("CenHos_Per", 'WFOM - Time_Base'!$B$4:$B$29,0), MATCH(CONCATENATE($G29,AG$2),'WFOM - Time_Base'!$A$8:$API$8,0)),
IFERROR($AN29 * INDEX('Inputs from Uganda staff'!$E$61:$BM$80,MATCH('HRH Need estimation'!AG$2,'Inputs from Uganda staff'!$E$61:$E$80,0),MATCH('HRH Need estimation'!$D29,'Inputs from Uganda staff'!$E$6:$BM$6,0)),
""))</f>
        <v>0</v>
      </c>
      <c r="AH29" s="122">
        <f>IFERROR(
$AN29 * INDEX('WFOM - Time_Base'!$A$4:$API$29, MATCH("CenHos", 'WFOM - Time_Base'!$B$4:$B$29,0), MATCH(CONCATENATE($G29,AH$2),'WFOM - Time_Base'!$A$8:$API$8,0)) *
INDEX('WFOM - Time_Base'!$A$4:$API$29, MATCH("CenHos_Per", 'WFOM - Time_Base'!$B$4:$B$29,0), MATCH(CONCATENATE($G29,AH$2),'WFOM - Time_Base'!$A$8:$API$8,0)),
IFERROR($AN29 * INDEX('Inputs from Uganda staff'!$E$61:$BM$80,MATCH('HRH Need estimation'!AH$2,'Inputs from Uganda staff'!$E$61:$E$80,0),MATCH('HRH Need estimation'!$D29,'Inputs from Uganda staff'!$E$6:$BM$6,0)),
""))</f>
        <v>0</v>
      </c>
      <c r="AI29" s="122">
        <f>IFERROR(
$AN29 * INDEX('WFOM - Time_Base'!$A$4:$API$29, MATCH("CenHos", 'WFOM - Time_Base'!$B$4:$B$29,0), MATCH(CONCATENATE($G29,AI$2),'WFOM - Time_Base'!$A$8:$API$8,0)) *
INDEX('WFOM - Time_Base'!$A$4:$API$29, MATCH("CenHos_Per", 'WFOM - Time_Base'!$B$4:$B$29,0), MATCH(CONCATENATE($G29,AI$2),'WFOM - Time_Base'!$A$8:$API$8,0)),
IFERROR($AN29 * INDEX('Inputs from Uganda staff'!$E$61:$BM$80,MATCH('HRH Need estimation'!AI$2,'Inputs from Uganda staff'!$E$61:$E$80,0),MATCH('HRH Need estimation'!$D29,'Inputs from Uganda staff'!$E$6:$BM$6,0)),
""))</f>
        <v>0</v>
      </c>
      <c r="AJ29" s="122">
        <f>IFERROR(
$AN29 * INDEX('WFOM - Time_Base'!$A$4:$API$29, MATCH("CenHos", 'WFOM - Time_Base'!$B$4:$B$29,0), MATCH(CONCATENATE($G29,AJ$2),'WFOM - Time_Base'!$A$8:$API$8,0)) *
INDEX('WFOM - Time_Base'!$A$4:$API$29, MATCH("CenHos_Per", 'WFOM - Time_Base'!$B$4:$B$29,0), MATCH(CONCATENATE($G29,AJ$2),'WFOM - Time_Base'!$A$8:$API$8,0)),
IFERROR($AN29 * INDEX('Inputs from Uganda staff'!$E$61:$BM$80,MATCH('HRH Need estimation'!AJ$2,'Inputs from Uganda staff'!$E$61:$E$80,0),MATCH('HRH Need estimation'!$D29,'Inputs from Uganda staff'!$E$6:$BM$6,0)),
""))</f>
        <v>0</v>
      </c>
      <c r="AK29" s="122">
        <f>IFERROR(
$AN29 * INDEX('WFOM - Time_Base'!$A$4:$API$29, MATCH("CenHos", 'WFOM - Time_Base'!$B$4:$B$29,0), MATCH(CONCATENATE($G29,AK$2),'WFOM - Time_Base'!$A$8:$API$8,0)) *
INDEX('WFOM - Time_Base'!$A$4:$API$29, MATCH("CenHos_Per", 'WFOM - Time_Base'!$B$4:$B$29,0), MATCH(CONCATENATE($G29,AK$2),'WFOM - Time_Base'!$A$8:$API$8,0)),
IFERROR($AN29 * INDEX('Inputs from Uganda staff'!$E$61:$BM$80,MATCH('HRH Need estimation'!AK$2,'Inputs from Uganda staff'!$E$61:$E$80,0),MATCH('HRH Need estimation'!$D29,'Inputs from Uganda staff'!$E$6:$BM$6,0)),
""))</f>
        <v>0</v>
      </c>
      <c r="AL29" s="122">
        <f>IFERROR(
$AN29 * INDEX('WFOM - Time_Base'!$A$4:$API$29, MATCH("CenHos", 'WFOM - Time_Base'!$B$4:$B$29,0), MATCH(CONCATENATE($G29,AL$2),'WFOM - Time_Base'!$A$8:$API$8,0)) *
INDEX('WFOM - Time_Base'!$A$4:$API$29, MATCH("CenHos_Per", 'WFOM - Time_Base'!$B$4:$B$29,0), MATCH(CONCATENATE($G29,AL$2),'WFOM - Time_Base'!$A$8:$API$8,0)),
IFERROR($AN29 * INDEX('Inputs from Uganda staff'!$E$61:$BM$80,MATCH('HRH Need estimation'!AL$2,'Inputs from Uganda staff'!$E$61:$E$80,0),MATCH('HRH Need estimation'!$D29,'Inputs from Uganda staff'!$E$6:$BM$6,0)),
""))</f>
        <v>0</v>
      </c>
      <c r="AN29">
        <v>1</v>
      </c>
      <c r="AO29" t="str">
        <f t="shared" si="1"/>
        <v>026</v>
      </c>
      <c r="AQ29" t="s">
        <v>305</v>
      </c>
    </row>
    <row r="30" spans="1:43">
      <c r="A30" s="106" t="s">
        <v>926</v>
      </c>
      <c r="B30" s="106" t="s">
        <v>25</v>
      </c>
      <c r="C30" s="107" t="s">
        <v>272</v>
      </c>
      <c r="D30" s="115" t="s">
        <v>273</v>
      </c>
      <c r="E30" s="252" t="s">
        <v>25</v>
      </c>
      <c r="F30" s="252"/>
      <c r="G30" s="122" t="str">
        <f>IF(F30&lt;&gt;"", VLOOKUP(F30,'WFOM - Cadre and Service List'!$E$4:$F$52,2,FALSE), "")</f>
        <v/>
      </c>
      <c r="H30" s="122"/>
      <c r="I30" s="207"/>
      <c r="J30" s="207"/>
      <c r="K30" s="207"/>
      <c r="L30" s="207"/>
      <c r="M30" s="207"/>
      <c r="N30" s="207"/>
      <c r="O30" s="207"/>
      <c r="P30" s="207">
        <f t="shared" si="0"/>
        <v>0</v>
      </c>
      <c r="Q30" s="122" t="s">
        <v>1947</v>
      </c>
      <c r="R30" s="122">
        <f>IFERROR(
$AN30 * INDEX('WFOM - Time_Base'!$A$4:$API$29, MATCH("CenHos", 'WFOM - Time_Base'!$B$4:$B$29,0), MATCH(CONCATENATE($G30,R$2),'WFOM - Time_Base'!$A$8:$API$8,0)) *
INDEX('WFOM - Time_Base'!$A$4:$API$29, MATCH("CenHos_Per", 'WFOM - Time_Base'!$B$4:$B$29,0), MATCH(CONCATENATE($G30,R$2),'WFOM - Time_Base'!$A$8:$API$8,0)),
IFERROR($AN30 * INDEX('Inputs from Uganda staff'!$E$61:$BM$80,MATCH('HRH Need estimation'!R$2,'Inputs from Uganda staff'!$E$61:$E$80,0),MATCH('HRH Need estimation'!$D30,'Inputs from Uganda staff'!$E$6:$BM$6,0)),
""))</f>
        <v>20</v>
      </c>
      <c r="S30" s="122">
        <f>IFERROR(
$AN30 * INDEX('WFOM - Time_Base'!$A$4:$API$29, MATCH("CenHos", 'WFOM - Time_Base'!$B$4:$B$29,0), MATCH(CONCATENATE($G30,S$2),'WFOM - Time_Base'!$A$8:$API$8,0)) *
INDEX('WFOM - Time_Base'!$A$4:$API$29, MATCH("CenHos_Per", 'WFOM - Time_Base'!$B$4:$B$29,0), MATCH(CONCATENATE($G30,S$2),'WFOM - Time_Base'!$A$8:$API$8,0)),
IFERROR($AN30 * INDEX('Inputs from Uganda staff'!$E$61:$BM$80,MATCH('HRH Need estimation'!S$2,'Inputs from Uganda staff'!$E$61:$E$80,0),MATCH('HRH Need estimation'!$D30,'Inputs from Uganda staff'!$E$6:$BM$6,0)),
""))</f>
        <v>1</v>
      </c>
      <c r="T30" s="122">
        <f>IFERROR(
$AN30 * INDEX('WFOM - Time_Base'!$A$4:$API$29, MATCH("CenHos", 'WFOM - Time_Base'!$B$4:$B$29,0), MATCH(CONCATENATE($G30,T$2),'WFOM - Time_Base'!$A$8:$API$8,0)) *
INDEX('WFOM - Time_Base'!$A$4:$API$29, MATCH("CenHos_Per", 'WFOM - Time_Base'!$B$4:$B$29,0), MATCH(CONCATENATE($G30,T$2),'WFOM - Time_Base'!$A$8:$API$8,0)),
IFERROR($AN30 * INDEX('Inputs from Uganda staff'!$E$61:$BM$80,MATCH('HRH Need estimation'!T$2,'Inputs from Uganda staff'!$E$61:$E$80,0),MATCH('HRH Need estimation'!$D30,'Inputs from Uganda staff'!$E$6:$BM$6,0)),
""))</f>
        <v>0</v>
      </c>
      <c r="U30" s="122">
        <f>IFERROR(
$AN30 * INDEX('WFOM - Time_Base'!$A$4:$API$29, MATCH("CenHos", 'WFOM - Time_Base'!$B$4:$B$29,0), MATCH(CONCATENATE($G30,U$2),'WFOM - Time_Base'!$A$8:$API$8,0)) *
INDEX('WFOM - Time_Base'!$A$4:$API$29, MATCH("CenHos_Per", 'WFOM - Time_Base'!$B$4:$B$29,0), MATCH(CONCATENATE($G30,U$2),'WFOM - Time_Base'!$A$8:$API$8,0)),
IFERROR($AN30 * INDEX('Inputs from Uganda staff'!$E$61:$BM$80,MATCH('HRH Need estimation'!U$2,'Inputs from Uganda staff'!$E$61:$E$80,0),MATCH('HRH Need estimation'!$D30,'Inputs from Uganda staff'!$E$6:$BM$6,0)),
""))</f>
        <v>4</v>
      </c>
      <c r="V30" s="122">
        <f>IFERROR(
$AN30 * INDEX('WFOM - Time_Base'!$A$4:$API$29, MATCH("CenHos", 'WFOM - Time_Base'!$B$4:$B$29,0), MATCH(CONCATENATE($G30,V$2),'WFOM - Time_Base'!$A$8:$API$8,0)) *
INDEX('WFOM - Time_Base'!$A$4:$API$29, MATCH("CenHos_Per", 'WFOM - Time_Base'!$B$4:$B$29,0), MATCH(CONCATENATE($G30,V$2),'WFOM - Time_Base'!$A$8:$API$8,0)),
IFERROR($AN30 * INDEX('Inputs from Uganda staff'!$E$61:$BM$80,MATCH('HRH Need estimation'!V$2,'Inputs from Uganda staff'!$E$61:$E$80,0),MATCH('HRH Need estimation'!$D30,'Inputs from Uganda staff'!$E$6:$BM$6,0)),
""))</f>
        <v>24</v>
      </c>
      <c r="W30" s="122">
        <f>IFERROR(
$AN30 * INDEX('WFOM - Time_Base'!$A$4:$API$29, MATCH("CenHos", 'WFOM - Time_Base'!$B$4:$B$29,0), MATCH(CONCATENATE($G30,W$2),'WFOM - Time_Base'!$A$8:$API$8,0)) *
INDEX('WFOM - Time_Base'!$A$4:$API$29, MATCH("CenHos_Per", 'WFOM - Time_Base'!$B$4:$B$29,0), MATCH(CONCATENATE($G30,W$2),'WFOM - Time_Base'!$A$8:$API$8,0)),
IFERROR($AN30 * INDEX('Inputs from Uganda staff'!$E$61:$BM$80,MATCH('HRH Need estimation'!W$2,'Inputs from Uganda staff'!$E$61:$E$80,0),MATCH('HRH Need estimation'!$D30,'Inputs from Uganda staff'!$E$6:$BM$6,0)),
""))</f>
        <v>0.3</v>
      </c>
      <c r="X30" s="122">
        <f>IFERROR(
$AN30 * INDEX('WFOM - Time_Base'!$A$4:$API$29, MATCH("CenHos", 'WFOM - Time_Base'!$B$4:$B$29,0), MATCH(CONCATENATE($G30,X$2),'WFOM - Time_Base'!$A$8:$API$8,0)) *
INDEX('WFOM - Time_Base'!$A$4:$API$29, MATCH("CenHos_Per", 'WFOM - Time_Base'!$B$4:$B$29,0), MATCH(CONCATENATE($G30,X$2),'WFOM - Time_Base'!$A$8:$API$8,0)),
IFERROR($AN30 * INDEX('Inputs from Uganda staff'!$E$61:$BM$80,MATCH('HRH Need estimation'!X$2,'Inputs from Uganda staff'!$E$61:$E$80,0),MATCH('HRH Need estimation'!$D30,'Inputs from Uganda staff'!$E$6:$BM$6,0)),
""))</f>
        <v>0</v>
      </c>
      <c r="Y30" s="122">
        <f>IFERROR(
$AN30 * INDEX('WFOM - Time_Base'!$A$4:$API$29, MATCH("CenHos", 'WFOM - Time_Base'!$B$4:$B$29,0), MATCH(CONCATENATE($G30,Y$2),'WFOM - Time_Base'!$A$8:$API$8,0)) *
INDEX('WFOM - Time_Base'!$A$4:$API$29, MATCH("CenHos_Per", 'WFOM - Time_Base'!$B$4:$B$29,0), MATCH(CONCATENATE($G30,Y$2),'WFOM - Time_Base'!$A$8:$API$8,0)),
IFERROR($AN30 * INDEX('Inputs from Uganda staff'!$E$61:$BM$80,MATCH('HRH Need estimation'!Y$2,'Inputs from Uganda staff'!$E$61:$E$80,0),MATCH('HRH Need estimation'!$D30,'Inputs from Uganda staff'!$E$6:$BM$6,0)),
""))</f>
        <v>1.6</v>
      </c>
      <c r="Z30" s="122">
        <f>IFERROR(
$AN30 * INDEX('WFOM - Time_Base'!$A$4:$API$29, MATCH("CenHos", 'WFOM - Time_Base'!$B$4:$B$29,0), MATCH(CONCATENATE($G30,Z$2),'WFOM - Time_Base'!$A$8:$API$8,0)) *
INDEX('WFOM - Time_Base'!$A$4:$API$29, MATCH("CenHos_Per", 'WFOM - Time_Base'!$B$4:$B$29,0), MATCH(CONCATENATE($G30,Z$2),'WFOM - Time_Base'!$A$8:$API$8,0)),
IFERROR($AN30 * INDEX('Inputs from Uganda staff'!$E$61:$BM$80,MATCH('HRH Need estimation'!Z$2,'Inputs from Uganda staff'!$E$61:$E$80,0),MATCH('HRH Need estimation'!$D30,'Inputs from Uganda staff'!$E$6:$BM$6,0)),
""))</f>
        <v>0</v>
      </c>
      <c r="AA30" s="122">
        <f>IFERROR(
$AN30 * INDEX('WFOM - Time_Base'!$A$4:$API$29, MATCH("CenHos", 'WFOM - Time_Base'!$B$4:$B$29,0), MATCH(CONCATENATE($G30,AA$2),'WFOM - Time_Base'!$A$8:$API$8,0)) *
INDEX('WFOM - Time_Base'!$A$4:$API$29, MATCH("CenHos_Per", 'WFOM - Time_Base'!$B$4:$B$29,0), MATCH(CONCATENATE($G30,AA$2),'WFOM - Time_Base'!$A$8:$API$8,0)),
IFERROR($AN30 * INDEX('Inputs from Uganda staff'!$E$61:$BM$80,MATCH('HRH Need estimation'!AA$2,'Inputs from Uganda staff'!$E$61:$E$80,0),MATCH('HRH Need estimation'!$D30,'Inputs from Uganda staff'!$E$6:$BM$6,0)),
""))</f>
        <v>3</v>
      </c>
      <c r="AB30" s="122">
        <f>IFERROR(
$AN30 * INDEX('WFOM - Time_Base'!$A$4:$API$29, MATCH("CenHos", 'WFOM - Time_Base'!$B$4:$B$29,0), MATCH(CONCATENATE($G30,AB$2),'WFOM - Time_Base'!$A$8:$API$8,0)) *
INDEX('WFOM - Time_Base'!$A$4:$API$29, MATCH("CenHos_Per", 'WFOM - Time_Base'!$B$4:$B$29,0), MATCH(CONCATENATE($G30,AB$2),'WFOM - Time_Base'!$A$8:$API$8,0)),
IFERROR($AN30 * INDEX('Inputs from Uganda staff'!$E$61:$BM$80,MATCH('HRH Need estimation'!AB$2,'Inputs from Uganda staff'!$E$61:$E$80,0),MATCH('HRH Need estimation'!$D30,'Inputs from Uganda staff'!$E$6:$BM$6,0)),
""))</f>
        <v>0</v>
      </c>
      <c r="AC30" s="122" t="str">
        <f>IFERROR(
$AN30 * INDEX('WFOM - Time_Base'!$A$4:$API$29, MATCH("CenHos", 'WFOM - Time_Base'!$B$4:$B$29,0), MATCH(CONCATENATE($G30,AC$2),'WFOM - Time_Base'!$A$8:$API$8,0)) *
INDEX('WFOM - Time_Base'!$A$4:$API$29, MATCH("CenHos_Per", 'WFOM - Time_Base'!$B$4:$B$29,0), MATCH(CONCATENATE($G30,AC$2),'WFOM - Time_Base'!$A$8:$API$8,0)),
IFERROR($AN30 * INDEX('Inputs from Uganda staff'!$E$61:$BM$80,MATCH('HRH Need estimation'!AC$2,'Inputs from Uganda staff'!$E$61:$E$80,0),MATCH('HRH Need estimation'!$D30,'Inputs from Uganda staff'!$E$6:$BM$6,0)),
""))</f>
        <v/>
      </c>
      <c r="AD30" s="122">
        <f>IFERROR(
$AN30 * INDEX('WFOM - Time_Base'!$A$4:$API$29, MATCH("CenHos", 'WFOM - Time_Base'!$B$4:$B$29,0), MATCH(CONCATENATE($G30,AD$2),'WFOM - Time_Base'!$A$8:$API$8,0)) *
INDEX('WFOM - Time_Base'!$A$4:$API$29, MATCH("CenHos_Per", 'WFOM - Time_Base'!$B$4:$B$29,0), MATCH(CONCATENATE($G30,AD$2),'WFOM - Time_Base'!$A$8:$API$8,0)),
IFERROR($AN30 * INDEX('Inputs from Uganda staff'!$E$61:$BM$80,MATCH('HRH Need estimation'!AD$2,'Inputs from Uganda staff'!$E$61:$E$80,0),MATCH('HRH Need estimation'!$D30,'Inputs from Uganda staff'!$E$6:$BM$6,0)),
""))</f>
        <v>0</v>
      </c>
      <c r="AE30" s="122">
        <f>IFERROR(
$AN30 * INDEX('WFOM - Time_Base'!$A$4:$API$29, MATCH("CenHos", 'WFOM - Time_Base'!$B$4:$B$29,0), MATCH(CONCATENATE($G30,AE$2),'WFOM - Time_Base'!$A$8:$API$8,0)) *
INDEX('WFOM - Time_Base'!$A$4:$API$29, MATCH("CenHos_Per", 'WFOM - Time_Base'!$B$4:$B$29,0), MATCH(CONCATENATE($G30,AE$2),'WFOM - Time_Base'!$A$8:$API$8,0)),
IFERROR($AN30 * INDEX('Inputs from Uganda staff'!$E$61:$BM$80,MATCH('HRH Need estimation'!AE$2,'Inputs from Uganda staff'!$E$61:$E$80,0),MATCH('HRH Need estimation'!$D30,'Inputs from Uganda staff'!$E$6:$BM$6,0)),
""))</f>
        <v>0</v>
      </c>
      <c r="AF30" s="122">
        <f>IFERROR(
$AN30 * INDEX('WFOM - Time_Base'!$A$4:$API$29, MATCH("CenHos", 'WFOM - Time_Base'!$B$4:$B$29,0), MATCH(CONCATENATE($G30,AF$2),'WFOM - Time_Base'!$A$8:$API$8,0)) *
INDEX('WFOM - Time_Base'!$A$4:$API$29, MATCH("CenHos_Per", 'WFOM - Time_Base'!$B$4:$B$29,0), MATCH(CONCATENATE($G30,AF$2),'WFOM - Time_Base'!$A$8:$API$8,0)),
IFERROR($AN30 * INDEX('Inputs from Uganda staff'!$E$61:$BM$80,MATCH('HRH Need estimation'!AF$2,'Inputs from Uganda staff'!$E$61:$E$80,0),MATCH('HRH Need estimation'!$D30,'Inputs from Uganda staff'!$E$6:$BM$6,0)),
""))</f>
        <v>0</v>
      </c>
      <c r="AG30" s="122">
        <f>IFERROR(
$AN30 * INDEX('WFOM - Time_Base'!$A$4:$API$29, MATCH("CenHos", 'WFOM - Time_Base'!$B$4:$B$29,0), MATCH(CONCATENATE($G30,AG$2),'WFOM - Time_Base'!$A$8:$API$8,0)) *
INDEX('WFOM - Time_Base'!$A$4:$API$29, MATCH("CenHos_Per", 'WFOM - Time_Base'!$B$4:$B$29,0), MATCH(CONCATENATE($G30,AG$2),'WFOM - Time_Base'!$A$8:$API$8,0)),
IFERROR($AN30 * INDEX('Inputs from Uganda staff'!$E$61:$BM$80,MATCH('HRH Need estimation'!AG$2,'Inputs from Uganda staff'!$E$61:$E$80,0),MATCH('HRH Need estimation'!$D30,'Inputs from Uganda staff'!$E$6:$BM$6,0)),
""))</f>
        <v>0</v>
      </c>
      <c r="AH30" s="122">
        <f>IFERROR(
$AN30 * INDEX('WFOM - Time_Base'!$A$4:$API$29, MATCH("CenHos", 'WFOM - Time_Base'!$B$4:$B$29,0), MATCH(CONCATENATE($G30,AH$2),'WFOM - Time_Base'!$A$8:$API$8,0)) *
INDEX('WFOM - Time_Base'!$A$4:$API$29, MATCH("CenHos_Per", 'WFOM - Time_Base'!$B$4:$B$29,0), MATCH(CONCATENATE($G30,AH$2),'WFOM - Time_Base'!$A$8:$API$8,0)),
IFERROR($AN30 * INDEX('Inputs from Uganda staff'!$E$61:$BM$80,MATCH('HRH Need estimation'!AH$2,'Inputs from Uganda staff'!$E$61:$E$80,0),MATCH('HRH Need estimation'!$D30,'Inputs from Uganda staff'!$E$6:$BM$6,0)),
""))</f>
        <v>0</v>
      </c>
      <c r="AI30" s="122">
        <f>IFERROR(
$AN30 * INDEX('WFOM - Time_Base'!$A$4:$API$29, MATCH("CenHos", 'WFOM - Time_Base'!$B$4:$B$29,0), MATCH(CONCATENATE($G30,AI$2),'WFOM - Time_Base'!$A$8:$API$8,0)) *
INDEX('WFOM - Time_Base'!$A$4:$API$29, MATCH("CenHos_Per", 'WFOM - Time_Base'!$B$4:$B$29,0), MATCH(CONCATENATE($G30,AI$2),'WFOM - Time_Base'!$A$8:$API$8,0)),
IFERROR($AN30 * INDEX('Inputs from Uganda staff'!$E$61:$BM$80,MATCH('HRH Need estimation'!AI$2,'Inputs from Uganda staff'!$E$61:$E$80,0),MATCH('HRH Need estimation'!$D30,'Inputs from Uganda staff'!$E$6:$BM$6,0)),
""))</f>
        <v>0</v>
      </c>
      <c r="AJ30" s="122">
        <f>IFERROR(
$AN30 * INDEX('WFOM - Time_Base'!$A$4:$API$29, MATCH("CenHos", 'WFOM - Time_Base'!$B$4:$B$29,0), MATCH(CONCATENATE($G30,AJ$2),'WFOM - Time_Base'!$A$8:$API$8,0)) *
INDEX('WFOM - Time_Base'!$A$4:$API$29, MATCH("CenHos_Per", 'WFOM - Time_Base'!$B$4:$B$29,0), MATCH(CONCATENATE($G30,AJ$2),'WFOM - Time_Base'!$A$8:$API$8,0)),
IFERROR($AN30 * INDEX('Inputs from Uganda staff'!$E$61:$BM$80,MATCH('HRH Need estimation'!AJ$2,'Inputs from Uganda staff'!$E$61:$E$80,0),MATCH('HRH Need estimation'!$D30,'Inputs from Uganda staff'!$E$6:$BM$6,0)),
""))</f>
        <v>0</v>
      </c>
      <c r="AK30" s="122">
        <f>IFERROR(
$AN30 * INDEX('WFOM - Time_Base'!$A$4:$API$29, MATCH("CenHos", 'WFOM - Time_Base'!$B$4:$B$29,0), MATCH(CONCATENATE($G30,AK$2),'WFOM - Time_Base'!$A$8:$API$8,0)) *
INDEX('WFOM - Time_Base'!$A$4:$API$29, MATCH("CenHos_Per", 'WFOM - Time_Base'!$B$4:$B$29,0), MATCH(CONCATENATE($G30,AK$2),'WFOM - Time_Base'!$A$8:$API$8,0)),
IFERROR($AN30 * INDEX('Inputs from Uganda staff'!$E$61:$BM$80,MATCH('HRH Need estimation'!AK$2,'Inputs from Uganda staff'!$E$61:$E$80,0),MATCH('HRH Need estimation'!$D30,'Inputs from Uganda staff'!$E$6:$BM$6,0)),
""))</f>
        <v>0</v>
      </c>
      <c r="AL30" s="122">
        <f>IFERROR(
$AN30 * INDEX('WFOM - Time_Base'!$A$4:$API$29, MATCH("CenHos", 'WFOM - Time_Base'!$B$4:$B$29,0), MATCH(CONCATENATE($G30,AL$2),'WFOM - Time_Base'!$A$8:$API$8,0)) *
INDEX('WFOM - Time_Base'!$A$4:$API$29, MATCH("CenHos_Per", 'WFOM - Time_Base'!$B$4:$B$29,0), MATCH(CONCATENATE($G30,AL$2),'WFOM - Time_Base'!$A$8:$API$8,0)),
IFERROR($AN30 * INDEX('Inputs from Uganda staff'!$E$61:$BM$80,MATCH('HRH Need estimation'!AL$2,'Inputs from Uganda staff'!$E$61:$E$80,0),MATCH('HRH Need estimation'!$D30,'Inputs from Uganda staff'!$E$6:$BM$6,0)),
""))</f>
        <v>0</v>
      </c>
      <c r="AN30">
        <v>1</v>
      </c>
      <c r="AO30" t="str">
        <f t="shared" si="1"/>
        <v>027</v>
      </c>
      <c r="AQ30" t="s">
        <v>307</v>
      </c>
    </row>
    <row r="31" spans="1:43">
      <c r="A31" s="106" t="s">
        <v>927</v>
      </c>
      <c r="B31" s="106" t="s">
        <v>25</v>
      </c>
      <c r="C31" s="107" t="s">
        <v>274</v>
      </c>
      <c r="D31" s="115" t="s">
        <v>275</v>
      </c>
      <c r="E31" s="252" t="s">
        <v>25</v>
      </c>
      <c r="F31" s="252"/>
      <c r="G31" s="122" t="str">
        <f>IF(F31&lt;&gt;"", VLOOKUP(F31,'WFOM - Cadre and Service List'!$E$4:$F$52,2,FALSE), "")</f>
        <v/>
      </c>
      <c r="H31" s="122"/>
      <c r="I31" s="207"/>
      <c r="J31" s="207"/>
      <c r="K31" s="207"/>
      <c r="L31" s="207"/>
      <c r="M31" s="207"/>
      <c r="N31" s="207"/>
      <c r="O31" s="207"/>
      <c r="P31" s="207">
        <f t="shared" si="0"/>
        <v>0</v>
      </c>
      <c r="Q31" s="122" t="s">
        <v>1947</v>
      </c>
      <c r="R31" s="122">
        <f>IFERROR(
$AN31 * INDEX('WFOM - Time_Base'!$A$4:$API$29, MATCH("CenHos", 'WFOM - Time_Base'!$B$4:$B$29,0), MATCH(CONCATENATE($G31,R$2),'WFOM - Time_Base'!$A$8:$API$8,0)) *
INDEX('WFOM - Time_Base'!$A$4:$API$29, MATCH("CenHos_Per", 'WFOM - Time_Base'!$B$4:$B$29,0), MATCH(CONCATENATE($G31,R$2),'WFOM - Time_Base'!$A$8:$API$8,0)),
IFERROR($AN31 * INDEX('Inputs from Uganda staff'!$E$61:$BM$80,MATCH('HRH Need estimation'!R$2,'Inputs from Uganda staff'!$E$61:$E$80,0),MATCH('HRH Need estimation'!$D31,'Inputs from Uganda staff'!$E$6:$BM$6,0)),
""))</f>
        <v>20</v>
      </c>
      <c r="S31" s="122">
        <f>IFERROR(
$AN31 * INDEX('WFOM - Time_Base'!$A$4:$API$29, MATCH("CenHos", 'WFOM - Time_Base'!$B$4:$B$29,0), MATCH(CONCATENATE($G31,S$2),'WFOM - Time_Base'!$A$8:$API$8,0)) *
INDEX('WFOM - Time_Base'!$A$4:$API$29, MATCH("CenHos_Per", 'WFOM - Time_Base'!$B$4:$B$29,0), MATCH(CONCATENATE($G31,S$2),'WFOM - Time_Base'!$A$8:$API$8,0)),
IFERROR($AN31 * INDEX('Inputs from Uganda staff'!$E$61:$BM$80,MATCH('HRH Need estimation'!S$2,'Inputs from Uganda staff'!$E$61:$E$80,0),MATCH('HRH Need estimation'!$D31,'Inputs from Uganda staff'!$E$6:$BM$6,0)),
""))</f>
        <v>1</v>
      </c>
      <c r="T31" s="122">
        <f>IFERROR(
$AN31 * INDEX('WFOM - Time_Base'!$A$4:$API$29, MATCH("CenHos", 'WFOM - Time_Base'!$B$4:$B$29,0), MATCH(CONCATENATE($G31,T$2),'WFOM - Time_Base'!$A$8:$API$8,0)) *
INDEX('WFOM - Time_Base'!$A$4:$API$29, MATCH("CenHos_Per", 'WFOM - Time_Base'!$B$4:$B$29,0), MATCH(CONCATENATE($G31,T$2),'WFOM - Time_Base'!$A$8:$API$8,0)),
IFERROR($AN31 * INDEX('Inputs from Uganda staff'!$E$61:$BM$80,MATCH('HRH Need estimation'!T$2,'Inputs from Uganda staff'!$E$61:$E$80,0),MATCH('HRH Need estimation'!$D31,'Inputs from Uganda staff'!$E$6:$BM$6,0)),
""))</f>
        <v>0</v>
      </c>
      <c r="U31" s="122">
        <f>IFERROR(
$AN31 * INDEX('WFOM - Time_Base'!$A$4:$API$29, MATCH("CenHos", 'WFOM - Time_Base'!$B$4:$B$29,0), MATCH(CONCATENATE($G31,U$2),'WFOM - Time_Base'!$A$8:$API$8,0)) *
INDEX('WFOM - Time_Base'!$A$4:$API$29, MATCH("CenHos_Per", 'WFOM - Time_Base'!$B$4:$B$29,0), MATCH(CONCATENATE($G31,U$2),'WFOM - Time_Base'!$A$8:$API$8,0)),
IFERROR($AN31 * INDEX('Inputs from Uganda staff'!$E$61:$BM$80,MATCH('HRH Need estimation'!U$2,'Inputs from Uganda staff'!$E$61:$E$80,0),MATCH('HRH Need estimation'!$D31,'Inputs from Uganda staff'!$E$6:$BM$6,0)),
""))</f>
        <v>4</v>
      </c>
      <c r="V31" s="122">
        <f>IFERROR(
$AN31 * INDEX('WFOM - Time_Base'!$A$4:$API$29, MATCH("CenHos", 'WFOM - Time_Base'!$B$4:$B$29,0), MATCH(CONCATENATE($G31,V$2),'WFOM - Time_Base'!$A$8:$API$8,0)) *
INDEX('WFOM - Time_Base'!$A$4:$API$29, MATCH("CenHos_Per", 'WFOM - Time_Base'!$B$4:$B$29,0), MATCH(CONCATENATE($G31,V$2),'WFOM - Time_Base'!$A$8:$API$8,0)),
IFERROR($AN31 * INDEX('Inputs from Uganda staff'!$E$61:$BM$80,MATCH('HRH Need estimation'!V$2,'Inputs from Uganda staff'!$E$61:$E$80,0),MATCH('HRH Need estimation'!$D31,'Inputs from Uganda staff'!$E$6:$BM$6,0)),
""))</f>
        <v>24</v>
      </c>
      <c r="W31" s="122">
        <f>IFERROR(
$AN31 * INDEX('WFOM - Time_Base'!$A$4:$API$29, MATCH("CenHos", 'WFOM - Time_Base'!$B$4:$B$29,0), MATCH(CONCATENATE($G31,W$2),'WFOM - Time_Base'!$A$8:$API$8,0)) *
INDEX('WFOM - Time_Base'!$A$4:$API$29, MATCH("CenHos_Per", 'WFOM - Time_Base'!$B$4:$B$29,0), MATCH(CONCATENATE($G31,W$2),'WFOM - Time_Base'!$A$8:$API$8,0)),
IFERROR($AN31 * INDEX('Inputs from Uganda staff'!$E$61:$BM$80,MATCH('HRH Need estimation'!W$2,'Inputs from Uganda staff'!$E$61:$E$80,0),MATCH('HRH Need estimation'!$D31,'Inputs from Uganda staff'!$E$6:$BM$6,0)),
""))</f>
        <v>0.3</v>
      </c>
      <c r="X31" s="122">
        <f>IFERROR(
$AN31 * INDEX('WFOM - Time_Base'!$A$4:$API$29, MATCH("CenHos", 'WFOM - Time_Base'!$B$4:$B$29,0), MATCH(CONCATENATE($G31,X$2),'WFOM - Time_Base'!$A$8:$API$8,0)) *
INDEX('WFOM - Time_Base'!$A$4:$API$29, MATCH("CenHos_Per", 'WFOM - Time_Base'!$B$4:$B$29,0), MATCH(CONCATENATE($G31,X$2),'WFOM - Time_Base'!$A$8:$API$8,0)),
IFERROR($AN31 * INDEX('Inputs from Uganda staff'!$E$61:$BM$80,MATCH('HRH Need estimation'!X$2,'Inputs from Uganda staff'!$E$61:$E$80,0),MATCH('HRH Need estimation'!$D31,'Inputs from Uganda staff'!$E$6:$BM$6,0)),
""))</f>
        <v>0</v>
      </c>
      <c r="Y31" s="122">
        <f>IFERROR(
$AN31 * INDEX('WFOM - Time_Base'!$A$4:$API$29, MATCH("CenHos", 'WFOM - Time_Base'!$B$4:$B$29,0), MATCH(CONCATENATE($G31,Y$2),'WFOM - Time_Base'!$A$8:$API$8,0)) *
INDEX('WFOM - Time_Base'!$A$4:$API$29, MATCH("CenHos_Per", 'WFOM - Time_Base'!$B$4:$B$29,0), MATCH(CONCATENATE($G31,Y$2),'WFOM - Time_Base'!$A$8:$API$8,0)),
IFERROR($AN31 * INDEX('Inputs from Uganda staff'!$E$61:$BM$80,MATCH('HRH Need estimation'!Y$2,'Inputs from Uganda staff'!$E$61:$E$80,0),MATCH('HRH Need estimation'!$D31,'Inputs from Uganda staff'!$E$6:$BM$6,0)),
""))</f>
        <v>1.6</v>
      </c>
      <c r="Z31" s="122">
        <f>IFERROR(
$AN31 * INDEX('WFOM - Time_Base'!$A$4:$API$29, MATCH("CenHos", 'WFOM - Time_Base'!$B$4:$B$29,0), MATCH(CONCATENATE($G31,Z$2),'WFOM - Time_Base'!$A$8:$API$8,0)) *
INDEX('WFOM - Time_Base'!$A$4:$API$29, MATCH("CenHos_Per", 'WFOM - Time_Base'!$B$4:$B$29,0), MATCH(CONCATENATE($G31,Z$2),'WFOM - Time_Base'!$A$8:$API$8,0)),
IFERROR($AN31 * INDEX('Inputs from Uganda staff'!$E$61:$BM$80,MATCH('HRH Need estimation'!Z$2,'Inputs from Uganda staff'!$E$61:$E$80,0),MATCH('HRH Need estimation'!$D31,'Inputs from Uganda staff'!$E$6:$BM$6,0)),
""))</f>
        <v>0</v>
      </c>
      <c r="AA31" s="122">
        <f>IFERROR(
$AN31 * INDEX('WFOM - Time_Base'!$A$4:$API$29, MATCH("CenHos", 'WFOM - Time_Base'!$B$4:$B$29,0), MATCH(CONCATENATE($G31,AA$2),'WFOM - Time_Base'!$A$8:$API$8,0)) *
INDEX('WFOM - Time_Base'!$A$4:$API$29, MATCH("CenHos_Per", 'WFOM - Time_Base'!$B$4:$B$29,0), MATCH(CONCATENATE($G31,AA$2),'WFOM - Time_Base'!$A$8:$API$8,0)),
IFERROR($AN31 * INDEX('Inputs from Uganda staff'!$E$61:$BM$80,MATCH('HRH Need estimation'!AA$2,'Inputs from Uganda staff'!$E$61:$E$80,0),MATCH('HRH Need estimation'!$D31,'Inputs from Uganda staff'!$E$6:$BM$6,0)),
""))</f>
        <v>3</v>
      </c>
      <c r="AB31" s="122">
        <f>IFERROR(
$AN31 * INDEX('WFOM - Time_Base'!$A$4:$API$29, MATCH("CenHos", 'WFOM - Time_Base'!$B$4:$B$29,0), MATCH(CONCATENATE($G31,AB$2),'WFOM - Time_Base'!$A$8:$API$8,0)) *
INDEX('WFOM - Time_Base'!$A$4:$API$29, MATCH("CenHos_Per", 'WFOM - Time_Base'!$B$4:$B$29,0), MATCH(CONCATENATE($G31,AB$2),'WFOM - Time_Base'!$A$8:$API$8,0)),
IFERROR($AN31 * INDEX('Inputs from Uganda staff'!$E$61:$BM$80,MATCH('HRH Need estimation'!AB$2,'Inputs from Uganda staff'!$E$61:$E$80,0),MATCH('HRH Need estimation'!$D31,'Inputs from Uganda staff'!$E$6:$BM$6,0)),
""))</f>
        <v>0</v>
      </c>
      <c r="AC31" s="122" t="str">
        <f>IFERROR(
$AN31 * INDEX('WFOM - Time_Base'!$A$4:$API$29, MATCH("CenHos", 'WFOM - Time_Base'!$B$4:$B$29,0), MATCH(CONCATENATE($G31,AC$2),'WFOM - Time_Base'!$A$8:$API$8,0)) *
INDEX('WFOM - Time_Base'!$A$4:$API$29, MATCH("CenHos_Per", 'WFOM - Time_Base'!$B$4:$B$29,0), MATCH(CONCATENATE($G31,AC$2),'WFOM - Time_Base'!$A$8:$API$8,0)),
IFERROR($AN31 * INDEX('Inputs from Uganda staff'!$E$61:$BM$80,MATCH('HRH Need estimation'!AC$2,'Inputs from Uganda staff'!$E$61:$E$80,0),MATCH('HRH Need estimation'!$D31,'Inputs from Uganda staff'!$E$6:$BM$6,0)),
""))</f>
        <v/>
      </c>
      <c r="AD31" s="122">
        <f>IFERROR(
$AN31 * INDEX('WFOM - Time_Base'!$A$4:$API$29, MATCH("CenHos", 'WFOM - Time_Base'!$B$4:$B$29,0), MATCH(CONCATENATE($G31,AD$2),'WFOM - Time_Base'!$A$8:$API$8,0)) *
INDEX('WFOM - Time_Base'!$A$4:$API$29, MATCH("CenHos_Per", 'WFOM - Time_Base'!$B$4:$B$29,0), MATCH(CONCATENATE($G31,AD$2),'WFOM - Time_Base'!$A$8:$API$8,0)),
IFERROR($AN31 * INDEX('Inputs from Uganda staff'!$E$61:$BM$80,MATCH('HRH Need estimation'!AD$2,'Inputs from Uganda staff'!$E$61:$E$80,0),MATCH('HRH Need estimation'!$D31,'Inputs from Uganda staff'!$E$6:$BM$6,0)),
""))</f>
        <v>0</v>
      </c>
      <c r="AE31" s="122">
        <f>IFERROR(
$AN31 * INDEX('WFOM - Time_Base'!$A$4:$API$29, MATCH("CenHos", 'WFOM - Time_Base'!$B$4:$B$29,0), MATCH(CONCATENATE($G31,AE$2),'WFOM - Time_Base'!$A$8:$API$8,0)) *
INDEX('WFOM - Time_Base'!$A$4:$API$29, MATCH("CenHos_Per", 'WFOM - Time_Base'!$B$4:$B$29,0), MATCH(CONCATENATE($G31,AE$2),'WFOM - Time_Base'!$A$8:$API$8,0)),
IFERROR($AN31 * INDEX('Inputs from Uganda staff'!$E$61:$BM$80,MATCH('HRH Need estimation'!AE$2,'Inputs from Uganda staff'!$E$61:$E$80,0),MATCH('HRH Need estimation'!$D31,'Inputs from Uganda staff'!$E$6:$BM$6,0)),
""))</f>
        <v>0</v>
      </c>
      <c r="AF31" s="122">
        <f>IFERROR(
$AN31 * INDEX('WFOM - Time_Base'!$A$4:$API$29, MATCH("CenHos", 'WFOM - Time_Base'!$B$4:$B$29,0), MATCH(CONCATENATE($G31,AF$2),'WFOM - Time_Base'!$A$8:$API$8,0)) *
INDEX('WFOM - Time_Base'!$A$4:$API$29, MATCH("CenHos_Per", 'WFOM - Time_Base'!$B$4:$B$29,0), MATCH(CONCATENATE($G31,AF$2),'WFOM - Time_Base'!$A$8:$API$8,0)),
IFERROR($AN31 * INDEX('Inputs from Uganda staff'!$E$61:$BM$80,MATCH('HRH Need estimation'!AF$2,'Inputs from Uganda staff'!$E$61:$E$80,0),MATCH('HRH Need estimation'!$D31,'Inputs from Uganda staff'!$E$6:$BM$6,0)),
""))</f>
        <v>0</v>
      </c>
      <c r="AG31" s="122">
        <f>IFERROR(
$AN31 * INDEX('WFOM - Time_Base'!$A$4:$API$29, MATCH("CenHos", 'WFOM - Time_Base'!$B$4:$B$29,0), MATCH(CONCATENATE($G31,AG$2),'WFOM - Time_Base'!$A$8:$API$8,0)) *
INDEX('WFOM - Time_Base'!$A$4:$API$29, MATCH("CenHos_Per", 'WFOM - Time_Base'!$B$4:$B$29,0), MATCH(CONCATENATE($G31,AG$2),'WFOM - Time_Base'!$A$8:$API$8,0)),
IFERROR($AN31 * INDEX('Inputs from Uganda staff'!$E$61:$BM$80,MATCH('HRH Need estimation'!AG$2,'Inputs from Uganda staff'!$E$61:$E$80,0),MATCH('HRH Need estimation'!$D31,'Inputs from Uganda staff'!$E$6:$BM$6,0)),
""))</f>
        <v>0</v>
      </c>
      <c r="AH31" s="122">
        <f>IFERROR(
$AN31 * INDEX('WFOM - Time_Base'!$A$4:$API$29, MATCH("CenHos", 'WFOM - Time_Base'!$B$4:$B$29,0), MATCH(CONCATENATE($G31,AH$2),'WFOM - Time_Base'!$A$8:$API$8,0)) *
INDEX('WFOM - Time_Base'!$A$4:$API$29, MATCH("CenHos_Per", 'WFOM - Time_Base'!$B$4:$B$29,0), MATCH(CONCATENATE($G31,AH$2),'WFOM - Time_Base'!$A$8:$API$8,0)),
IFERROR($AN31 * INDEX('Inputs from Uganda staff'!$E$61:$BM$80,MATCH('HRH Need estimation'!AH$2,'Inputs from Uganda staff'!$E$61:$E$80,0),MATCH('HRH Need estimation'!$D31,'Inputs from Uganda staff'!$E$6:$BM$6,0)),
""))</f>
        <v>0</v>
      </c>
      <c r="AI31" s="122">
        <f>IFERROR(
$AN31 * INDEX('WFOM - Time_Base'!$A$4:$API$29, MATCH("CenHos", 'WFOM - Time_Base'!$B$4:$B$29,0), MATCH(CONCATENATE($G31,AI$2),'WFOM - Time_Base'!$A$8:$API$8,0)) *
INDEX('WFOM - Time_Base'!$A$4:$API$29, MATCH("CenHos_Per", 'WFOM - Time_Base'!$B$4:$B$29,0), MATCH(CONCATENATE($G31,AI$2),'WFOM - Time_Base'!$A$8:$API$8,0)),
IFERROR($AN31 * INDEX('Inputs from Uganda staff'!$E$61:$BM$80,MATCH('HRH Need estimation'!AI$2,'Inputs from Uganda staff'!$E$61:$E$80,0),MATCH('HRH Need estimation'!$D31,'Inputs from Uganda staff'!$E$6:$BM$6,0)),
""))</f>
        <v>0</v>
      </c>
      <c r="AJ31" s="122">
        <f>IFERROR(
$AN31 * INDEX('WFOM - Time_Base'!$A$4:$API$29, MATCH("CenHos", 'WFOM - Time_Base'!$B$4:$B$29,0), MATCH(CONCATENATE($G31,AJ$2),'WFOM - Time_Base'!$A$8:$API$8,0)) *
INDEX('WFOM - Time_Base'!$A$4:$API$29, MATCH("CenHos_Per", 'WFOM - Time_Base'!$B$4:$B$29,0), MATCH(CONCATENATE($G31,AJ$2),'WFOM - Time_Base'!$A$8:$API$8,0)),
IFERROR($AN31 * INDEX('Inputs from Uganda staff'!$E$61:$BM$80,MATCH('HRH Need estimation'!AJ$2,'Inputs from Uganda staff'!$E$61:$E$80,0),MATCH('HRH Need estimation'!$D31,'Inputs from Uganda staff'!$E$6:$BM$6,0)),
""))</f>
        <v>0</v>
      </c>
      <c r="AK31" s="122">
        <f>IFERROR(
$AN31 * INDEX('WFOM - Time_Base'!$A$4:$API$29, MATCH("CenHos", 'WFOM - Time_Base'!$B$4:$B$29,0), MATCH(CONCATENATE($G31,AK$2),'WFOM - Time_Base'!$A$8:$API$8,0)) *
INDEX('WFOM - Time_Base'!$A$4:$API$29, MATCH("CenHos_Per", 'WFOM - Time_Base'!$B$4:$B$29,0), MATCH(CONCATENATE($G31,AK$2),'WFOM - Time_Base'!$A$8:$API$8,0)),
IFERROR($AN31 * INDEX('Inputs from Uganda staff'!$E$61:$BM$80,MATCH('HRH Need estimation'!AK$2,'Inputs from Uganda staff'!$E$61:$E$80,0),MATCH('HRH Need estimation'!$D31,'Inputs from Uganda staff'!$E$6:$BM$6,0)),
""))</f>
        <v>0</v>
      </c>
      <c r="AL31" s="122">
        <f>IFERROR(
$AN31 * INDEX('WFOM - Time_Base'!$A$4:$API$29, MATCH("CenHos", 'WFOM - Time_Base'!$B$4:$B$29,0), MATCH(CONCATENATE($G31,AL$2),'WFOM - Time_Base'!$A$8:$API$8,0)) *
INDEX('WFOM - Time_Base'!$A$4:$API$29, MATCH("CenHos_Per", 'WFOM - Time_Base'!$B$4:$B$29,0), MATCH(CONCATENATE($G31,AL$2),'WFOM - Time_Base'!$A$8:$API$8,0)),
IFERROR($AN31 * INDEX('Inputs from Uganda staff'!$E$61:$BM$80,MATCH('HRH Need estimation'!AL$2,'Inputs from Uganda staff'!$E$61:$E$80,0),MATCH('HRH Need estimation'!$D31,'Inputs from Uganda staff'!$E$6:$BM$6,0)),
""))</f>
        <v>0</v>
      </c>
      <c r="AN31">
        <v>1</v>
      </c>
      <c r="AO31" t="str">
        <f t="shared" si="1"/>
        <v>028</v>
      </c>
      <c r="AQ31" t="s">
        <v>310</v>
      </c>
    </row>
    <row r="32" spans="1:43">
      <c r="A32" s="106" t="s">
        <v>915</v>
      </c>
      <c r="B32" s="106" t="s">
        <v>25</v>
      </c>
      <c r="C32" s="107" t="s">
        <v>276</v>
      </c>
      <c r="D32" s="115" t="s">
        <v>277</v>
      </c>
      <c r="E32" s="252" t="s">
        <v>25</v>
      </c>
      <c r="F32" s="252"/>
      <c r="G32" s="122" t="str">
        <f>IF(F32&lt;&gt;"", VLOOKUP(F32,'WFOM - Cadre and Service List'!$E$4:$F$52,2,FALSE), "")</f>
        <v/>
      </c>
      <c r="H32" s="122"/>
      <c r="I32" s="207"/>
      <c r="J32" s="207"/>
      <c r="K32" s="207"/>
      <c r="L32" s="207"/>
      <c r="M32" s="207"/>
      <c r="N32" s="207"/>
      <c r="O32" s="207"/>
      <c r="P32" s="207">
        <f t="shared" si="0"/>
        <v>0</v>
      </c>
      <c r="Q32" s="122" t="s">
        <v>1947</v>
      </c>
      <c r="R32" s="122">
        <f>IFERROR(
$AN32 * INDEX('WFOM - Time_Base'!$A$4:$API$29, MATCH("CenHos", 'WFOM - Time_Base'!$B$4:$B$29,0), MATCH(CONCATENATE($G32,R$2),'WFOM - Time_Base'!$A$8:$API$8,0)) *
INDEX('WFOM - Time_Base'!$A$4:$API$29, MATCH("CenHos_Per", 'WFOM - Time_Base'!$B$4:$B$29,0), MATCH(CONCATENATE($G32,R$2),'WFOM - Time_Base'!$A$8:$API$8,0)),
IFERROR($AN32 * INDEX('Inputs from Uganda staff'!$E$61:$BM$80,MATCH('HRH Need estimation'!R$2,'Inputs from Uganda staff'!$E$61:$E$80,0),MATCH('HRH Need estimation'!$D32,'Inputs from Uganda staff'!$E$6:$BM$6,0)),
""))</f>
        <v>0</v>
      </c>
      <c r="S32" s="122">
        <f>IFERROR(
$AN32 * INDEX('WFOM - Time_Base'!$A$4:$API$29, MATCH("CenHos", 'WFOM - Time_Base'!$B$4:$B$29,0), MATCH(CONCATENATE($G32,S$2),'WFOM - Time_Base'!$A$8:$API$8,0)) *
INDEX('WFOM - Time_Base'!$A$4:$API$29, MATCH("CenHos_Per", 'WFOM - Time_Base'!$B$4:$B$29,0), MATCH(CONCATENATE($G32,S$2),'WFOM - Time_Base'!$A$8:$API$8,0)),
IFERROR($AN32 * INDEX('Inputs from Uganda staff'!$E$61:$BM$80,MATCH('HRH Need estimation'!S$2,'Inputs from Uganda staff'!$E$61:$E$80,0),MATCH('HRH Need estimation'!$D32,'Inputs from Uganda staff'!$E$6:$BM$6,0)),
""))</f>
        <v>0</v>
      </c>
      <c r="T32" s="122">
        <f>IFERROR(
$AN32 * INDEX('WFOM - Time_Base'!$A$4:$API$29, MATCH("CenHos", 'WFOM - Time_Base'!$B$4:$B$29,0), MATCH(CONCATENATE($G32,T$2),'WFOM - Time_Base'!$A$8:$API$8,0)) *
INDEX('WFOM - Time_Base'!$A$4:$API$29, MATCH("CenHos_Per", 'WFOM - Time_Base'!$B$4:$B$29,0), MATCH(CONCATENATE($G32,T$2),'WFOM - Time_Base'!$A$8:$API$8,0)),
IFERROR($AN32 * INDEX('Inputs from Uganda staff'!$E$61:$BM$80,MATCH('HRH Need estimation'!T$2,'Inputs from Uganda staff'!$E$61:$E$80,0),MATCH('HRH Need estimation'!$D32,'Inputs from Uganda staff'!$E$6:$BM$6,0)),
""))</f>
        <v>0</v>
      </c>
      <c r="U32" s="122">
        <f>IFERROR(
$AN32 * INDEX('WFOM - Time_Base'!$A$4:$API$29, MATCH("CenHos", 'WFOM - Time_Base'!$B$4:$B$29,0), MATCH(CONCATENATE($G32,U$2),'WFOM - Time_Base'!$A$8:$API$8,0)) *
INDEX('WFOM - Time_Base'!$A$4:$API$29, MATCH("CenHos_Per", 'WFOM - Time_Base'!$B$4:$B$29,0), MATCH(CONCATENATE($G32,U$2),'WFOM - Time_Base'!$A$8:$API$8,0)),
IFERROR($AN32 * INDEX('Inputs from Uganda staff'!$E$61:$BM$80,MATCH('HRH Need estimation'!U$2,'Inputs from Uganda staff'!$E$61:$E$80,0),MATCH('HRH Need estimation'!$D32,'Inputs from Uganda staff'!$E$6:$BM$6,0)),
""))</f>
        <v>0</v>
      </c>
      <c r="V32" s="122">
        <f>IFERROR(
$AN32 * INDEX('WFOM - Time_Base'!$A$4:$API$29, MATCH("CenHos", 'WFOM - Time_Base'!$B$4:$B$29,0), MATCH(CONCATENATE($G32,V$2),'WFOM - Time_Base'!$A$8:$API$8,0)) *
INDEX('WFOM - Time_Base'!$A$4:$API$29, MATCH("CenHos_Per", 'WFOM - Time_Base'!$B$4:$B$29,0), MATCH(CONCATENATE($G32,V$2),'WFOM - Time_Base'!$A$8:$API$8,0)),
IFERROR($AN32 * INDEX('Inputs from Uganda staff'!$E$61:$BM$80,MATCH('HRH Need estimation'!V$2,'Inputs from Uganda staff'!$E$61:$E$80,0),MATCH('HRH Need estimation'!$D32,'Inputs from Uganda staff'!$E$6:$BM$6,0)),
""))</f>
        <v>60</v>
      </c>
      <c r="W32" s="122">
        <f>IFERROR(
$AN32 * INDEX('WFOM - Time_Base'!$A$4:$API$29, MATCH("CenHos", 'WFOM - Time_Base'!$B$4:$B$29,0), MATCH(CONCATENATE($G32,W$2),'WFOM - Time_Base'!$A$8:$API$8,0)) *
INDEX('WFOM - Time_Base'!$A$4:$API$29, MATCH("CenHos_Per", 'WFOM - Time_Base'!$B$4:$B$29,0), MATCH(CONCATENATE($G32,W$2),'WFOM - Time_Base'!$A$8:$API$8,0)),
IFERROR($AN32 * INDEX('Inputs from Uganda staff'!$E$61:$BM$80,MATCH('HRH Need estimation'!W$2,'Inputs from Uganda staff'!$E$61:$E$80,0),MATCH('HRH Need estimation'!$D32,'Inputs from Uganda staff'!$E$6:$BM$6,0)),
""))</f>
        <v>0.3</v>
      </c>
      <c r="X32" s="122">
        <f>IFERROR(
$AN32 * INDEX('WFOM - Time_Base'!$A$4:$API$29, MATCH("CenHos", 'WFOM - Time_Base'!$B$4:$B$29,0), MATCH(CONCATENATE($G32,X$2),'WFOM - Time_Base'!$A$8:$API$8,0)) *
INDEX('WFOM - Time_Base'!$A$4:$API$29, MATCH("CenHos_Per", 'WFOM - Time_Base'!$B$4:$B$29,0), MATCH(CONCATENATE($G32,X$2),'WFOM - Time_Base'!$A$8:$API$8,0)),
IFERROR($AN32 * INDEX('Inputs from Uganda staff'!$E$61:$BM$80,MATCH('HRH Need estimation'!X$2,'Inputs from Uganda staff'!$E$61:$E$80,0),MATCH('HRH Need estimation'!$D32,'Inputs from Uganda staff'!$E$6:$BM$6,0)),
""))</f>
        <v>0</v>
      </c>
      <c r="Y32" s="122">
        <f>IFERROR(
$AN32 * INDEX('WFOM - Time_Base'!$A$4:$API$29, MATCH("CenHos", 'WFOM - Time_Base'!$B$4:$B$29,0), MATCH(CONCATENATE($G32,Y$2),'WFOM - Time_Base'!$A$8:$API$8,0)) *
INDEX('WFOM - Time_Base'!$A$4:$API$29, MATCH("CenHos_Per", 'WFOM - Time_Base'!$B$4:$B$29,0), MATCH(CONCATENATE($G32,Y$2),'WFOM - Time_Base'!$A$8:$API$8,0)),
IFERROR($AN32 * INDEX('Inputs from Uganda staff'!$E$61:$BM$80,MATCH('HRH Need estimation'!Y$2,'Inputs from Uganda staff'!$E$61:$E$80,0),MATCH('HRH Need estimation'!$D32,'Inputs from Uganda staff'!$E$6:$BM$6,0)),
""))</f>
        <v>2</v>
      </c>
      <c r="Z32" s="122">
        <f>IFERROR(
$AN32 * INDEX('WFOM - Time_Base'!$A$4:$API$29, MATCH("CenHos", 'WFOM - Time_Base'!$B$4:$B$29,0), MATCH(CONCATENATE($G32,Z$2),'WFOM - Time_Base'!$A$8:$API$8,0)) *
INDEX('WFOM - Time_Base'!$A$4:$API$29, MATCH("CenHos_Per", 'WFOM - Time_Base'!$B$4:$B$29,0), MATCH(CONCATENATE($G32,Z$2),'WFOM - Time_Base'!$A$8:$API$8,0)),
IFERROR($AN32 * INDEX('Inputs from Uganda staff'!$E$61:$BM$80,MATCH('HRH Need estimation'!Z$2,'Inputs from Uganda staff'!$E$61:$E$80,0),MATCH('HRH Need estimation'!$D32,'Inputs from Uganda staff'!$E$6:$BM$6,0)),
""))</f>
        <v>0</v>
      </c>
      <c r="AA32" s="122">
        <f>IFERROR(
$AN32 * INDEX('WFOM - Time_Base'!$A$4:$API$29, MATCH("CenHos", 'WFOM - Time_Base'!$B$4:$B$29,0), MATCH(CONCATENATE($G32,AA$2),'WFOM - Time_Base'!$A$8:$API$8,0)) *
INDEX('WFOM - Time_Base'!$A$4:$API$29, MATCH("CenHos_Per", 'WFOM - Time_Base'!$B$4:$B$29,0), MATCH(CONCATENATE($G32,AA$2),'WFOM - Time_Base'!$A$8:$API$8,0)),
IFERROR($AN32 * INDEX('Inputs from Uganda staff'!$E$61:$BM$80,MATCH('HRH Need estimation'!AA$2,'Inputs from Uganda staff'!$E$61:$E$80,0),MATCH('HRH Need estimation'!$D32,'Inputs from Uganda staff'!$E$6:$BM$6,0)),
""))</f>
        <v>0</v>
      </c>
      <c r="AB32" s="122">
        <f>IFERROR(
$AN32 * INDEX('WFOM - Time_Base'!$A$4:$API$29, MATCH("CenHos", 'WFOM - Time_Base'!$B$4:$B$29,0), MATCH(CONCATENATE($G32,AB$2),'WFOM - Time_Base'!$A$8:$API$8,0)) *
INDEX('WFOM - Time_Base'!$A$4:$API$29, MATCH("CenHos_Per", 'WFOM - Time_Base'!$B$4:$B$29,0), MATCH(CONCATENATE($G32,AB$2),'WFOM - Time_Base'!$A$8:$API$8,0)),
IFERROR($AN32 * INDEX('Inputs from Uganda staff'!$E$61:$BM$80,MATCH('HRH Need estimation'!AB$2,'Inputs from Uganda staff'!$E$61:$E$80,0),MATCH('HRH Need estimation'!$D32,'Inputs from Uganda staff'!$E$6:$BM$6,0)),
""))</f>
        <v>0</v>
      </c>
      <c r="AC32" s="122" t="str">
        <f>IFERROR(
$AN32 * INDEX('WFOM - Time_Base'!$A$4:$API$29, MATCH("CenHos", 'WFOM - Time_Base'!$B$4:$B$29,0), MATCH(CONCATENATE($G32,AC$2),'WFOM - Time_Base'!$A$8:$API$8,0)) *
INDEX('WFOM - Time_Base'!$A$4:$API$29, MATCH("CenHos_Per", 'WFOM - Time_Base'!$B$4:$B$29,0), MATCH(CONCATENATE($G32,AC$2),'WFOM - Time_Base'!$A$8:$API$8,0)),
IFERROR($AN32 * INDEX('Inputs from Uganda staff'!$E$61:$BM$80,MATCH('HRH Need estimation'!AC$2,'Inputs from Uganda staff'!$E$61:$E$80,0),MATCH('HRH Need estimation'!$D32,'Inputs from Uganda staff'!$E$6:$BM$6,0)),
""))</f>
        <v/>
      </c>
      <c r="AD32" s="122">
        <f>IFERROR(
$AN32 * INDEX('WFOM - Time_Base'!$A$4:$API$29, MATCH("CenHos", 'WFOM - Time_Base'!$B$4:$B$29,0), MATCH(CONCATENATE($G32,AD$2),'WFOM - Time_Base'!$A$8:$API$8,0)) *
INDEX('WFOM - Time_Base'!$A$4:$API$29, MATCH("CenHos_Per", 'WFOM - Time_Base'!$B$4:$B$29,0), MATCH(CONCATENATE($G32,AD$2),'WFOM - Time_Base'!$A$8:$API$8,0)),
IFERROR($AN32 * INDEX('Inputs from Uganda staff'!$E$61:$BM$80,MATCH('HRH Need estimation'!AD$2,'Inputs from Uganda staff'!$E$61:$E$80,0),MATCH('HRH Need estimation'!$D32,'Inputs from Uganda staff'!$E$6:$BM$6,0)),
""))</f>
        <v>0</v>
      </c>
      <c r="AE32" s="122">
        <f>IFERROR(
$AN32 * INDEX('WFOM - Time_Base'!$A$4:$API$29, MATCH("CenHos", 'WFOM - Time_Base'!$B$4:$B$29,0), MATCH(CONCATENATE($G32,AE$2),'WFOM - Time_Base'!$A$8:$API$8,0)) *
INDEX('WFOM - Time_Base'!$A$4:$API$29, MATCH("CenHos_Per", 'WFOM - Time_Base'!$B$4:$B$29,0), MATCH(CONCATENATE($G32,AE$2),'WFOM - Time_Base'!$A$8:$API$8,0)),
IFERROR($AN32 * INDEX('Inputs from Uganda staff'!$E$61:$BM$80,MATCH('HRH Need estimation'!AE$2,'Inputs from Uganda staff'!$E$61:$E$80,0),MATCH('HRH Need estimation'!$D32,'Inputs from Uganda staff'!$E$6:$BM$6,0)),
""))</f>
        <v>0</v>
      </c>
      <c r="AF32" s="122">
        <f>IFERROR(
$AN32 * INDEX('WFOM - Time_Base'!$A$4:$API$29, MATCH("CenHos", 'WFOM - Time_Base'!$B$4:$B$29,0), MATCH(CONCATENATE($G32,AF$2),'WFOM - Time_Base'!$A$8:$API$8,0)) *
INDEX('WFOM - Time_Base'!$A$4:$API$29, MATCH("CenHos_Per", 'WFOM - Time_Base'!$B$4:$B$29,0), MATCH(CONCATENATE($G32,AF$2),'WFOM - Time_Base'!$A$8:$API$8,0)),
IFERROR($AN32 * INDEX('Inputs from Uganda staff'!$E$61:$BM$80,MATCH('HRH Need estimation'!AF$2,'Inputs from Uganda staff'!$E$61:$E$80,0),MATCH('HRH Need estimation'!$D32,'Inputs from Uganda staff'!$E$6:$BM$6,0)),
""))</f>
        <v>0</v>
      </c>
      <c r="AG32" s="122">
        <f>IFERROR(
$AN32 * INDEX('WFOM - Time_Base'!$A$4:$API$29, MATCH("CenHos", 'WFOM - Time_Base'!$B$4:$B$29,0), MATCH(CONCATENATE($G32,AG$2),'WFOM - Time_Base'!$A$8:$API$8,0)) *
INDEX('WFOM - Time_Base'!$A$4:$API$29, MATCH("CenHos_Per", 'WFOM - Time_Base'!$B$4:$B$29,0), MATCH(CONCATENATE($G32,AG$2),'WFOM - Time_Base'!$A$8:$API$8,0)),
IFERROR($AN32 * INDEX('Inputs from Uganda staff'!$E$61:$BM$80,MATCH('HRH Need estimation'!AG$2,'Inputs from Uganda staff'!$E$61:$E$80,0),MATCH('HRH Need estimation'!$D32,'Inputs from Uganda staff'!$E$6:$BM$6,0)),
""))</f>
        <v>0</v>
      </c>
      <c r="AH32" s="122">
        <f>IFERROR(
$AN32 * INDEX('WFOM - Time_Base'!$A$4:$API$29, MATCH("CenHos", 'WFOM - Time_Base'!$B$4:$B$29,0), MATCH(CONCATENATE($G32,AH$2),'WFOM - Time_Base'!$A$8:$API$8,0)) *
INDEX('WFOM - Time_Base'!$A$4:$API$29, MATCH("CenHos_Per", 'WFOM - Time_Base'!$B$4:$B$29,0), MATCH(CONCATENATE($G32,AH$2),'WFOM - Time_Base'!$A$8:$API$8,0)),
IFERROR($AN32 * INDEX('Inputs from Uganda staff'!$E$61:$BM$80,MATCH('HRH Need estimation'!AH$2,'Inputs from Uganda staff'!$E$61:$E$80,0),MATCH('HRH Need estimation'!$D32,'Inputs from Uganda staff'!$E$6:$BM$6,0)),
""))</f>
        <v>0</v>
      </c>
      <c r="AI32" s="122">
        <f>IFERROR(
$AN32 * INDEX('WFOM - Time_Base'!$A$4:$API$29, MATCH("CenHos", 'WFOM - Time_Base'!$B$4:$B$29,0), MATCH(CONCATENATE($G32,AI$2),'WFOM - Time_Base'!$A$8:$API$8,0)) *
INDEX('WFOM - Time_Base'!$A$4:$API$29, MATCH("CenHos_Per", 'WFOM - Time_Base'!$B$4:$B$29,0), MATCH(CONCATENATE($G32,AI$2),'WFOM - Time_Base'!$A$8:$API$8,0)),
IFERROR($AN32 * INDEX('Inputs from Uganda staff'!$E$61:$BM$80,MATCH('HRH Need estimation'!AI$2,'Inputs from Uganda staff'!$E$61:$E$80,0),MATCH('HRH Need estimation'!$D32,'Inputs from Uganda staff'!$E$6:$BM$6,0)),
""))</f>
        <v>0</v>
      </c>
      <c r="AJ32" s="122">
        <f>IFERROR(
$AN32 * INDEX('WFOM - Time_Base'!$A$4:$API$29, MATCH("CenHos", 'WFOM - Time_Base'!$B$4:$B$29,0), MATCH(CONCATENATE($G32,AJ$2),'WFOM - Time_Base'!$A$8:$API$8,0)) *
INDEX('WFOM - Time_Base'!$A$4:$API$29, MATCH("CenHos_Per", 'WFOM - Time_Base'!$B$4:$B$29,0), MATCH(CONCATENATE($G32,AJ$2),'WFOM - Time_Base'!$A$8:$API$8,0)),
IFERROR($AN32 * INDEX('Inputs from Uganda staff'!$E$61:$BM$80,MATCH('HRH Need estimation'!AJ$2,'Inputs from Uganda staff'!$E$61:$E$80,0),MATCH('HRH Need estimation'!$D32,'Inputs from Uganda staff'!$E$6:$BM$6,0)),
""))</f>
        <v>0</v>
      </c>
      <c r="AK32" s="122">
        <f>IFERROR(
$AN32 * INDEX('WFOM - Time_Base'!$A$4:$API$29, MATCH("CenHos", 'WFOM - Time_Base'!$B$4:$B$29,0), MATCH(CONCATENATE($G32,AK$2),'WFOM - Time_Base'!$A$8:$API$8,0)) *
INDEX('WFOM - Time_Base'!$A$4:$API$29, MATCH("CenHos_Per", 'WFOM - Time_Base'!$B$4:$B$29,0), MATCH(CONCATENATE($G32,AK$2),'WFOM - Time_Base'!$A$8:$API$8,0)),
IFERROR($AN32 * INDEX('Inputs from Uganda staff'!$E$61:$BM$80,MATCH('HRH Need estimation'!AK$2,'Inputs from Uganda staff'!$E$61:$E$80,0),MATCH('HRH Need estimation'!$D32,'Inputs from Uganda staff'!$E$6:$BM$6,0)),
""))</f>
        <v>0</v>
      </c>
      <c r="AL32" s="122">
        <f>IFERROR(
$AN32 * INDEX('WFOM - Time_Base'!$A$4:$API$29, MATCH("CenHos", 'WFOM - Time_Base'!$B$4:$B$29,0), MATCH(CONCATENATE($G32,AL$2),'WFOM - Time_Base'!$A$8:$API$8,0)) *
INDEX('WFOM - Time_Base'!$A$4:$API$29, MATCH("CenHos_Per", 'WFOM - Time_Base'!$B$4:$B$29,0), MATCH(CONCATENATE($G32,AL$2),'WFOM - Time_Base'!$A$8:$API$8,0)),
IFERROR($AN32 * INDEX('Inputs from Uganda staff'!$E$61:$BM$80,MATCH('HRH Need estimation'!AL$2,'Inputs from Uganda staff'!$E$61:$E$80,0),MATCH('HRH Need estimation'!$D32,'Inputs from Uganda staff'!$E$6:$BM$6,0)),
""))</f>
        <v>0</v>
      </c>
      <c r="AN32">
        <v>1</v>
      </c>
      <c r="AO32" t="e">
        <f t="shared" si="1"/>
        <v>#N/A</v>
      </c>
      <c r="AQ32" t="s">
        <v>312</v>
      </c>
    </row>
    <row r="33" spans="1:43">
      <c r="A33" s="106" t="s">
        <v>928</v>
      </c>
      <c r="B33" s="106" t="s">
        <v>25</v>
      </c>
      <c r="C33" s="107" t="s">
        <v>278</v>
      </c>
      <c r="D33" s="115" t="s">
        <v>279</v>
      </c>
      <c r="E33" s="199"/>
      <c r="F33" s="199"/>
      <c r="G33" s="199" t="str">
        <f>IF(F33&lt;&gt;"", VLOOKUP(F33,'WFOM - Cadre and Service List'!$E$4:$F$52,2,FALSE), "")</f>
        <v/>
      </c>
      <c r="H33" s="199" t="s">
        <v>910</v>
      </c>
      <c r="I33" s="207"/>
      <c r="J33" s="207"/>
      <c r="K33" s="207"/>
      <c r="L33" s="207"/>
      <c r="M33" s="207"/>
      <c r="N33" s="207"/>
      <c r="O33" s="207"/>
      <c r="P33" s="207">
        <f t="shared" si="0"/>
        <v>0</v>
      </c>
      <c r="Q33" s="122" t="s">
        <v>1947</v>
      </c>
      <c r="R33" s="122" t="str">
        <f>IFERROR(
$AN33 * INDEX('WFOM - Time_Base'!$A$4:$API$29, MATCH("CenHos", 'WFOM - Time_Base'!$B$4:$B$29,0), MATCH(CONCATENATE($G33,R$2),'WFOM - Time_Base'!$A$8:$API$8,0)) *
INDEX('WFOM - Time_Base'!$A$4:$API$29, MATCH("CenHos_Per", 'WFOM - Time_Base'!$B$4:$B$29,0), MATCH(CONCATENATE($G33,R$2),'WFOM - Time_Base'!$A$8:$API$8,0)),
IFERROR($AN33 * INDEX('Inputs from Uganda staff'!$E$61:$BM$80,MATCH('HRH Need estimation'!R$2,'Inputs from Uganda staff'!$E$61:$E$80,0),MATCH('HRH Need estimation'!$D33,'Inputs from Uganda staff'!$E$6:$BM$6,0)),
""))</f>
        <v/>
      </c>
      <c r="S33" s="122" t="str">
        <f>IFERROR(
$AN33 * INDEX('WFOM - Time_Base'!$A$4:$API$29, MATCH("CenHos", 'WFOM - Time_Base'!$B$4:$B$29,0), MATCH(CONCATENATE($G33,S$2),'WFOM - Time_Base'!$A$8:$API$8,0)) *
INDEX('WFOM - Time_Base'!$A$4:$API$29, MATCH("CenHos_Per", 'WFOM - Time_Base'!$B$4:$B$29,0), MATCH(CONCATENATE($G33,S$2),'WFOM - Time_Base'!$A$8:$API$8,0)),
IFERROR($AN33 * INDEX('Inputs from Uganda staff'!$E$61:$BM$80,MATCH('HRH Need estimation'!S$2,'Inputs from Uganda staff'!$E$61:$E$80,0),MATCH('HRH Need estimation'!$D33,'Inputs from Uganda staff'!$E$6:$BM$6,0)),
""))</f>
        <v/>
      </c>
      <c r="T33" s="122" t="str">
        <f>IFERROR(
$AN33 * INDEX('WFOM - Time_Base'!$A$4:$API$29, MATCH("CenHos", 'WFOM - Time_Base'!$B$4:$B$29,0), MATCH(CONCATENATE($G33,T$2),'WFOM - Time_Base'!$A$8:$API$8,0)) *
INDEX('WFOM - Time_Base'!$A$4:$API$29, MATCH("CenHos_Per", 'WFOM - Time_Base'!$B$4:$B$29,0), MATCH(CONCATENATE($G33,T$2),'WFOM - Time_Base'!$A$8:$API$8,0)),
IFERROR($AN33 * INDEX('Inputs from Uganda staff'!$E$61:$BM$80,MATCH('HRH Need estimation'!T$2,'Inputs from Uganda staff'!$E$61:$E$80,0),MATCH('HRH Need estimation'!$D33,'Inputs from Uganda staff'!$E$6:$BM$6,0)),
""))</f>
        <v/>
      </c>
      <c r="U33" s="122" t="str">
        <f>IFERROR(
$AN33 * INDEX('WFOM - Time_Base'!$A$4:$API$29, MATCH("CenHos", 'WFOM - Time_Base'!$B$4:$B$29,0), MATCH(CONCATENATE($G33,U$2),'WFOM - Time_Base'!$A$8:$API$8,0)) *
INDEX('WFOM - Time_Base'!$A$4:$API$29, MATCH("CenHos_Per", 'WFOM - Time_Base'!$B$4:$B$29,0), MATCH(CONCATENATE($G33,U$2),'WFOM - Time_Base'!$A$8:$API$8,0)),
IFERROR($AN33 * INDEX('Inputs from Uganda staff'!$E$61:$BM$80,MATCH('HRH Need estimation'!U$2,'Inputs from Uganda staff'!$E$61:$E$80,0),MATCH('HRH Need estimation'!$D33,'Inputs from Uganda staff'!$E$6:$BM$6,0)),
""))</f>
        <v/>
      </c>
      <c r="V33" s="122" t="str">
        <f>IFERROR(
$AN33 * INDEX('WFOM - Time_Base'!$A$4:$API$29, MATCH("CenHos", 'WFOM - Time_Base'!$B$4:$B$29,0), MATCH(CONCATENATE($G33,V$2),'WFOM - Time_Base'!$A$8:$API$8,0)) *
INDEX('WFOM - Time_Base'!$A$4:$API$29, MATCH("CenHos_Per", 'WFOM - Time_Base'!$B$4:$B$29,0), MATCH(CONCATENATE($G33,V$2),'WFOM - Time_Base'!$A$8:$API$8,0)),
IFERROR($AN33 * INDEX('Inputs from Uganda staff'!$E$61:$BM$80,MATCH('HRH Need estimation'!V$2,'Inputs from Uganda staff'!$E$61:$E$80,0),MATCH('HRH Need estimation'!$D33,'Inputs from Uganda staff'!$E$6:$BM$6,0)),
""))</f>
        <v/>
      </c>
      <c r="W33" s="122" t="str">
        <f>IFERROR(
$AN33 * INDEX('WFOM - Time_Base'!$A$4:$API$29, MATCH("CenHos", 'WFOM - Time_Base'!$B$4:$B$29,0), MATCH(CONCATENATE($G33,W$2),'WFOM - Time_Base'!$A$8:$API$8,0)) *
INDEX('WFOM - Time_Base'!$A$4:$API$29, MATCH("CenHos_Per", 'WFOM - Time_Base'!$B$4:$B$29,0), MATCH(CONCATENATE($G33,W$2),'WFOM - Time_Base'!$A$8:$API$8,0)),
IFERROR($AN33 * INDEX('Inputs from Uganda staff'!$E$61:$BM$80,MATCH('HRH Need estimation'!W$2,'Inputs from Uganda staff'!$E$61:$E$80,0),MATCH('HRH Need estimation'!$D33,'Inputs from Uganda staff'!$E$6:$BM$6,0)),
""))</f>
        <v/>
      </c>
      <c r="X33" s="122" t="str">
        <f>IFERROR(
$AN33 * INDEX('WFOM - Time_Base'!$A$4:$API$29, MATCH("CenHos", 'WFOM - Time_Base'!$B$4:$B$29,0), MATCH(CONCATENATE($G33,X$2),'WFOM - Time_Base'!$A$8:$API$8,0)) *
INDEX('WFOM - Time_Base'!$A$4:$API$29, MATCH("CenHos_Per", 'WFOM - Time_Base'!$B$4:$B$29,0), MATCH(CONCATENATE($G33,X$2),'WFOM - Time_Base'!$A$8:$API$8,0)),
IFERROR($AN33 * INDEX('Inputs from Uganda staff'!$E$61:$BM$80,MATCH('HRH Need estimation'!X$2,'Inputs from Uganda staff'!$E$61:$E$80,0),MATCH('HRH Need estimation'!$D33,'Inputs from Uganda staff'!$E$6:$BM$6,0)),
""))</f>
        <v/>
      </c>
      <c r="Y33" s="122" t="str">
        <f>IFERROR(
$AN33 * INDEX('WFOM - Time_Base'!$A$4:$API$29, MATCH("CenHos", 'WFOM - Time_Base'!$B$4:$B$29,0), MATCH(CONCATENATE($G33,Y$2),'WFOM - Time_Base'!$A$8:$API$8,0)) *
INDEX('WFOM - Time_Base'!$A$4:$API$29, MATCH("CenHos_Per", 'WFOM - Time_Base'!$B$4:$B$29,0), MATCH(CONCATENATE($G33,Y$2),'WFOM - Time_Base'!$A$8:$API$8,0)),
IFERROR($AN33 * INDEX('Inputs from Uganda staff'!$E$61:$BM$80,MATCH('HRH Need estimation'!Y$2,'Inputs from Uganda staff'!$E$61:$E$80,0),MATCH('HRH Need estimation'!$D33,'Inputs from Uganda staff'!$E$6:$BM$6,0)),
""))</f>
        <v/>
      </c>
      <c r="Z33" s="122" t="str">
        <f>IFERROR(
$AN33 * INDEX('WFOM - Time_Base'!$A$4:$API$29, MATCH("CenHos", 'WFOM - Time_Base'!$B$4:$B$29,0), MATCH(CONCATENATE($G33,Z$2),'WFOM - Time_Base'!$A$8:$API$8,0)) *
INDEX('WFOM - Time_Base'!$A$4:$API$29, MATCH("CenHos_Per", 'WFOM - Time_Base'!$B$4:$B$29,0), MATCH(CONCATENATE($G33,Z$2),'WFOM - Time_Base'!$A$8:$API$8,0)),
IFERROR($AN33 * INDEX('Inputs from Uganda staff'!$E$61:$BM$80,MATCH('HRH Need estimation'!Z$2,'Inputs from Uganda staff'!$E$61:$E$80,0),MATCH('HRH Need estimation'!$D33,'Inputs from Uganda staff'!$E$6:$BM$6,0)),
""))</f>
        <v/>
      </c>
      <c r="AA33" s="122" t="str">
        <f>IFERROR(
$AN33 * INDEX('WFOM - Time_Base'!$A$4:$API$29, MATCH("CenHos", 'WFOM - Time_Base'!$B$4:$B$29,0), MATCH(CONCATENATE($G33,AA$2),'WFOM - Time_Base'!$A$8:$API$8,0)) *
INDEX('WFOM - Time_Base'!$A$4:$API$29, MATCH("CenHos_Per", 'WFOM - Time_Base'!$B$4:$B$29,0), MATCH(CONCATENATE($G33,AA$2),'WFOM - Time_Base'!$A$8:$API$8,0)),
IFERROR($AN33 * INDEX('Inputs from Uganda staff'!$E$61:$BM$80,MATCH('HRH Need estimation'!AA$2,'Inputs from Uganda staff'!$E$61:$E$80,0),MATCH('HRH Need estimation'!$D33,'Inputs from Uganda staff'!$E$6:$BM$6,0)),
""))</f>
        <v/>
      </c>
      <c r="AB33" s="122" t="str">
        <f>IFERROR(
$AN33 * INDEX('WFOM - Time_Base'!$A$4:$API$29, MATCH("CenHos", 'WFOM - Time_Base'!$B$4:$B$29,0), MATCH(CONCATENATE($G33,AB$2),'WFOM - Time_Base'!$A$8:$API$8,0)) *
INDEX('WFOM - Time_Base'!$A$4:$API$29, MATCH("CenHos_Per", 'WFOM - Time_Base'!$B$4:$B$29,0), MATCH(CONCATENATE($G33,AB$2),'WFOM - Time_Base'!$A$8:$API$8,0)),
IFERROR($AN33 * INDEX('Inputs from Uganda staff'!$E$61:$BM$80,MATCH('HRH Need estimation'!AB$2,'Inputs from Uganda staff'!$E$61:$E$80,0),MATCH('HRH Need estimation'!$D33,'Inputs from Uganda staff'!$E$6:$BM$6,0)),
""))</f>
        <v/>
      </c>
      <c r="AC33" s="122" t="str">
        <f>IFERROR(
$AN33 * INDEX('WFOM - Time_Base'!$A$4:$API$29, MATCH("CenHos", 'WFOM - Time_Base'!$B$4:$B$29,0), MATCH(CONCATENATE($G33,AC$2),'WFOM - Time_Base'!$A$8:$API$8,0)) *
INDEX('WFOM - Time_Base'!$A$4:$API$29, MATCH("CenHos_Per", 'WFOM - Time_Base'!$B$4:$B$29,0), MATCH(CONCATENATE($G33,AC$2),'WFOM - Time_Base'!$A$8:$API$8,0)),
IFERROR($AN33 * INDEX('Inputs from Uganda staff'!$E$61:$BM$80,MATCH('HRH Need estimation'!AC$2,'Inputs from Uganda staff'!$E$61:$E$80,0),MATCH('HRH Need estimation'!$D33,'Inputs from Uganda staff'!$E$6:$BM$6,0)),
""))</f>
        <v/>
      </c>
      <c r="AD33" s="122" t="str">
        <f>IFERROR(
$AN33 * INDEX('WFOM - Time_Base'!$A$4:$API$29, MATCH("CenHos", 'WFOM - Time_Base'!$B$4:$B$29,0), MATCH(CONCATENATE($G33,AD$2),'WFOM - Time_Base'!$A$8:$API$8,0)) *
INDEX('WFOM - Time_Base'!$A$4:$API$29, MATCH("CenHos_Per", 'WFOM - Time_Base'!$B$4:$B$29,0), MATCH(CONCATENATE($G33,AD$2),'WFOM - Time_Base'!$A$8:$API$8,0)),
IFERROR($AN33 * INDEX('Inputs from Uganda staff'!$E$61:$BM$80,MATCH('HRH Need estimation'!AD$2,'Inputs from Uganda staff'!$E$61:$E$80,0),MATCH('HRH Need estimation'!$D33,'Inputs from Uganda staff'!$E$6:$BM$6,0)),
""))</f>
        <v/>
      </c>
      <c r="AE33" s="122" t="str">
        <f>IFERROR(
$AN33 * INDEX('WFOM - Time_Base'!$A$4:$API$29, MATCH("CenHos", 'WFOM - Time_Base'!$B$4:$B$29,0), MATCH(CONCATENATE($G33,AE$2),'WFOM - Time_Base'!$A$8:$API$8,0)) *
INDEX('WFOM - Time_Base'!$A$4:$API$29, MATCH("CenHos_Per", 'WFOM - Time_Base'!$B$4:$B$29,0), MATCH(CONCATENATE($G33,AE$2),'WFOM - Time_Base'!$A$8:$API$8,0)),
IFERROR($AN33 * INDEX('Inputs from Uganda staff'!$E$61:$BM$80,MATCH('HRH Need estimation'!AE$2,'Inputs from Uganda staff'!$E$61:$E$80,0),MATCH('HRH Need estimation'!$D33,'Inputs from Uganda staff'!$E$6:$BM$6,0)),
""))</f>
        <v/>
      </c>
      <c r="AF33" s="122" t="str">
        <f>IFERROR(
$AN33 * INDEX('WFOM - Time_Base'!$A$4:$API$29, MATCH("CenHos", 'WFOM - Time_Base'!$B$4:$B$29,0), MATCH(CONCATENATE($G33,AF$2),'WFOM - Time_Base'!$A$8:$API$8,0)) *
INDEX('WFOM - Time_Base'!$A$4:$API$29, MATCH("CenHos_Per", 'WFOM - Time_Base'!$B$4:$B$29,0), MATCH(CONCATENATE($G33,AF$2),'WFOM - Time_Base'!$A$8:$API$8,0)),
IFERROR($AN33 * INDEX('Inputs from Uganda staff'!$E$61:$BM$80,MATCH('HRH Need estimation'!AF$2,'Inputs from Uganda staff'!$E$61:$E$80,0),MATCH('HRH Need estimation'!$D33,'Inputs from Uganda staff'!$E$6:$BM$6,0)),
""))</f>
        <v/>
      </c>
      <c r="AG33" s="122" t="str">
        <f>IFERROR(
$AN33 * INDEX('WFOM - Time_Base'!$A$4:$API$29, MATCH("CenHos", 'WFOM - Time_Base'!$B$4:$B$29,0), MATCH(CONCATENATE($G33,AG$2),'WFOM - Time_Base'!$A$8:$API$8,0)) *
INDEX('WFOM - Time_Base'!$A$4:$API$29, MATCH("CenHos_Per", 'WFOM - Time_Base'!$B$4:$B$29,0), MATCH(CONCATENATE($G33,AG$2),'WFOM - Time_Base'!$A$8:$API$8,0)),
IFERROR($AN33 * INDEX('Inputs from Uganda staff'!$E$61:$BM$80,MATCH('HRH Need estimation'!AG$2,'Inputs from Uganda staff'!$E$61:$E$80,0),MATCH('HRH Need estimation'!$D33,'Inputs from Uganda staff'!$E$6:$BM$6,0)),
""))</f>
        <v/>
      </c>
      <c r="AH33" s="122" t="str">
        <f>IFERROR(
$AN33 * INDEX('WFOM - Time_Base'!$A$4:$API$29, MATCH("CenHos", 'WFOM - Time_Base'!$B$4:$B$29,0), MATCH(CONCATENATE($G33,AH$2),'WFOM - Time_Base'!$A$8:$API$8,0)) *
INDEX('WFOM - Time_Base'!$A$4:$API$29, MATCH("CenHos_Per", 'WFOM - Time_Base'!$B$4:$B$29,0), MATCH(CONCATENATE($G33,AH$2),'WFOM - Time_Base'!$A$8:$API$8,0)),
IFERROR($AN33 * INDEX('Inputs from Uganda staff'!$E$61:$BM$80,MATCH('HRH Need estimation'!AH$2,'Inputs from Uganda staff'!$E$61:$E$80,0),MATCH('HRH Need estimation'!$D33,'Inputs from Uganda staff'!$E$6:$BM$6,0)),
""))</f>
        <v/>
      </c>
      <c r="AI33" s="122" t="str">
        <f>IFERROR(
$AN33 * INDEX('WFOM - Time_Base'!$A$4:$API$29, MATCH("CenHos", 'WFOM - Time_Base'!$B$4:$B$29,0), MATCH(CONCATENATE($G33,AI$2),'WFOM - Time_Base'!$A$8:$API$8,0)) *
INDEX('WFOM - Time_Base'!$A$4:$API$29, MATCH("CenHos_Per", 'WFOM - Time_Base'!$B$4:$B$29,0), MATCH(CONCATENATE($G33,AI$2),'WFOM - Time_Base'!$A$8:$API$8,0)),
IFERROR($AN33 * INDEX('Inputs from Uganda staff'!$E$61:$BM$80,MATCH('HRH Need estimation'!AI$2,'Inputs from Uganda staff'!$E$61:$E$80,0),MATCH('HRH Need estimation'!$D33,'Inputs from Uganda staff'!$E$6:$BM$6,0)),
""))</f>
        <v/>
      </c>
      <c r="AJ33" s="122" t="str">
        <f>IFERROR(
$AN33 * INDEX('WFOM - Time_Base'!$A$4:$API$29, MATCH("CenHos", 'WFOM - Time_Base'!$B$4:$B$29,0), MATCH(CONCATENATE($G33,AJ$2),'WFOM - Time_Base'!$A$8:$API$8,0)) *
INDEX('WFOM - Time_Base'!$A$4:$API$29, MATCH("CenHos_Per", 'WFOM - Time_Base'!$B$4:$B$29,0), MATCH(CONCATENATE($G33,AJ$2),'WFOM - Time_Base'!$A$8:$API$8,0)),
IFERROR($AN33 * INDEX('Inputs from Uganda staff'!$E$61:$BM$80,MATCH('HRH Need estimation'!AJ$2,'Inputs from Uganda staff'!$E$61:$E$80,0),MATCH('HRH Need estimation'!$D33,'Inputs from Uganda staff'!$E$6:$BM$6,0)),
""))</f>
        <v/>
      </c>
      <c r="AK33" s="122" t="str">
        <f>IFERROR(
$AN33 * INDEX('WFOM - Time_Base'!$A$4:$API$29, MATCH("CenHos", 'WFOM - Time_Base'!$B$4:$B$29,0), MATCH(CONCATENATE($G33,AK$2),'WFOM - Time_Base'!$A$8:$API$8,0)) *
INDEX('WFOM - Time_Base'!$A$4:$API$29, MATCH("CenHos_Per", 'WFOM - Time_Base'!$B$4:$B$29,0), MATCH(CONCATENATE($G33,AK$2),'WFOM - Time_Base'!$A$8:$API$8,0)),
IFERROR($AN33 * INDEX('Inputs from Uganda staff'!$E$61:$BM$80,MATCH('HRH Need estimation'!AK$2,'Inputs from Uganda staff'!$E$61:$E$80,0),MATCH('HRH Need estimation'!$D33,'Inputs from Uganda staff'!$E$6:$BM$6,0)),
""))</f>
        <v/>
      </c>
      <c r="AL33" s="122" t="str">
        <f>IFERROR(
$AN33 * INDEX('WFOM - Time_Base'!$A$4:$API$29, MATCH("CenHos", 'WFOM - Time_Base'!$B$4:$B$29,0), MATCH(CONCATENATE($G33,AL$2),'WFOM - Time_Base'!$A$8:$API$8,0)) *
INDEX('WFOM - Time_Base'!$A$4:$API$29, MATCH("CenHos_Per", 'WFOM - Time_Base'!$B$4:$B$29,0), MATCH(CONCATENATE($G33,AL$2),'WFOM - Time_Base'!$A$8:$API$8,0)),
IFERROR($AN33 * INDEX('Inputs from Uganda staff'!$E$61:$BM$80,MATCH('HRH Need estimation'!AL$2,'Inputs from Uganda staff'!$E$61:$E$80,0),MATCH('HRH Need estimation'!$D33,'Inputs from Uganda staff'!$E$6:$BM$6,0)),
""))</f>
        <v/>
      </c>
      <c r="AN33">
        <v>1</v>
      </c>
      <c r="AO33" t="e">
        <f t="shared" si="1"/>
        <v>#N/A</v>
      </c>
      <c r="AQ33" t="s">
        <v>314</v>
      </c>
    </row>
    <row r="34" spans="1:43">
      <c r="A34" s="106" t="s">
        <v>929</v>
      </c>
      <c r="B34" s="106" t="s">
        <v>25</v>
      </c>
      <c r="C34" s="107" t="s">
        <v>280</v>
      </c>
      <c r="D34" s="115" t="s">
        <v>281</v>
      </c>
      <c r="E34" s="122" t="s">
        <v>25</v>
      </c>
      <c r="F34" s="199"/>
      <c r="G34" s="199" t="str">
        <f>IF(F34&lt;&gt;"", VLOOKUP(F34,'WFOM - Cadre and Service List'!$E$4:$F$52,2,FALSE), "")</f>
        <v/>
      </c>
      <c r="H34" s="199" t="s">
        <v>909</v>
      </c>
      <c r="I34" s="208"/>
      <c r="J34" s="208"/>
      <c r="K34" s="208"/>
      <c r="L34" s="208"/>
      <c r="M34" s="208"/>
      <c r="N34" s="208"/>
      <c r="O34" s="208"/>
      <c r="P34" s="207">
        <f t="shared" si="0"/>
        <v>0</v>
      </c>
      <c r="Q34" s="122" t="s">
        <v>1947</v>
      </c>
      <c r="R34" s="122" t="str">
        <f>IFERROR(
$AN34 * INDEX('WFOM - Time_Base'!$A$4:$API$29, MATCH("CenHos", 'WFOM - Time_Base'!$B$4:$B$29,0), MATCH(CONCATENATE($G34,R$2),'WFOM - Time_Base'!$A$8:$API$8,0)) *
INDEX('WFOM - Time_Base'!$A$4:$API$29, MATCH("CenHos_Per", 'WFOM - Time_Base'!$B$4:$B$29,0), MATCH(CONCATENATE($G34,R$2),'WFOM - Time_Base'!$A$8:$API$8,0)),
IFERROR($AN34 * INDEX('Inputs from Uganda staff'!$E$61:$BM$80,MATCH('HRH Need estimation'!R$2,'Inputs from Uganda staff'!$E$61:$E$80,0),MATCH('HRH Need estimation'!$D34,'Inputs from Uganda staff'!$E$6:$BM$6,0)),
""))</f>
        <v/>
      </c>
      <c r="S34" s="122" t="str">
        <f>IFERROR(
$AN34 * INDEX('WFOM - Time_Base'!$A$4:$API$29, MATCH("CenHos", 'WFOM - Time_Base'!$B$4:$B$29,0), MATCH(CONCATENATE($G34,S$2),'WFOM - Time_Base'!$A$8:$API$8,0)) *
INDEX('WFOM - Time_Base'!$A$4:$API$29, MATCH("CenHos_Per", 'WFOM - Time_Base'!$B$4:$B$29,0), MATCH(CONCATENATE($G34,S$2),'WFOM - Time_Base'!$A$8:$API$8,0)),
IFERROR($AN34 * INDEX('Inputs from Uganda staff'!$E$61:$BM$80,MATCH('HRH Need estimation'!S$2,'Inputs from Uganda staff'!$E$61:$E$80,0),MATCH('HRH Need estimation'!$D34,'Inputs from Uganda staff'!$E$6:$BM$6,0)),
""))</f>
        <v/>
      </c>
      <c r="T34" s="122" t="str">
        <f>IFERROR(
$AN34 * INDEX('WFOM - Time_Base'!$A$4:$API$29, MATCH("CenHos", 'WFOM - Time_Base'!$B$4:$B$29,0), MATCH(CONCATENATE($G34,T$2),'WFOM - Time_Base'!$A$8:$API$8,0)) *
INDEX('WFOM - Time_Base'!$A$4:$API$29, MATCH("CenHos_Per", 'WFOM - Time_Base'!$B$4:$B$29,0), MATCH(CONCATENATE($G34,T$2),'WFOM - Time_Base'!$A$8:$API$8,0)),
IFERROR($AN34 * INDEX('Inputs from Uganda staff'!$E$61:$BM$80,MATCH('HRH Need estimation'!T$2,'Inputs from Uganda staff'!$E$61:$E$80,0),MATCH('HRH Need estimation'!$D34,'Inputs from Uganda staff'!$E$6:$BM$6,0)),
""))</f>
        <v/>
      </c>
      <c r="U34" s="122" t="str">
        <f>IFERROR(
$AN34 * INDEX('WFOM - Time_Base'!$A$4:$API$29, MATCH("CenHos", 'WFOM - Time_Base'!$B$4:$B$29,0), MATCH(CONCATENATE($G34,U$2),'WFOM - Time_Base'!$A$8:$API$8,0)) *
INDEX('WFOM - Time_Base'!$A$4:$API$29, MATCH("CenHos_Per", 'WFOM - Time_Base'!$B$4:$B$29,0), MATCH(CONCATENATE($G34,U$2),'WFOM - Time_Base'!$A$8:$API$8,0)),
IFERROR($AN34 * INDEX('Inputs from Uganda staff'!$E$61:$BM$80,MATCH('HRH Need estimation'!U$2,'Inputs from Uganda staff'!$E$61:$E$80,0),MATCH('HRH Need estimation'!$D34,'Inputs from Uganda staff'!$E$6:$BM$6,0)),
""))</f>
        <v/>
      </c>
      <c r="V34" s="122" t="str">
        <f>IFERROR(
$AN34 * INDEX('WFOM - Time_Base'!$A$4:$API$29, MATCH("CenHos", 'WFOM - Time_Base'!$B$4:$B$29,0), MATCH(CONCATENATE($G34,V$2),'WFOM - Time_Base'!$A$8:$API$8,0)) *
INDEX('WFOM - Time_Base'!$A$4:$API$29, MATCH("CenHos_Per", 'WFOM - Time_Base'!$B$4:$B$29,0), MATCH(CONCATENATE($G34,V$2),'WFOM - Time_Base'!$A$8:$API$8,0)),
IFERROR($AN34 * INDEX('Inputs from Uganda staff'!$E$61:$BM$80,MATCH('HRH Need estimation'!V$2,'Inputs from Uganda staff'!$E$61:$E$80,0),MATCH('HRH Need estimation'!$D34,'Inputs from Uganda staff'!$E$6:$BM$6,0)),
""))</f>
        <v/>
      </c>
      <c r="W34" s="122" t="str">
        <f>IFERROR(
$AN34 * INDEX('WFOM - Time_Base'!$A$4:$API$29, MATCH("CenHos", 'WFOM - Time_Base'!$B$4:$B$29,0), MATCH(CONCATENATE($G34,W$2),'WFOM - Time_Base'!$A$8:$API$8,0)) *
INDEX('WFOM - Time_Base'!$A$4:$API$29, MATCH("CenHos_Per", 'WFOM - Time_Base'!$B$4:$B$29,0), MATCH(CONCATENATE($G34,W$2),'WFOM - Time_Base'!$A$8:$API$8,0)),
IFERROR($AN34 * INDEX('Inputs from Uganda staff'!$E$61:$BM$80,MATCH('HRH Need estimation'!W$2,'Inputs from Uganda staff'!$E$61:$E$80,0),MATCH('HRH Need estimation'!$D34,'Inputs from Uganda staff'!$E$6:$BM$6,0)),
""))</f>
        <v/>
      </c>
      <c r="X34" s="122" t="str">
        <f>IFERROR(
$AN34 * INDEX('WFOM - Time_Base'!$A$4:$API$29, MATCH("CenHos", 'WFOM - Time_Base'!$B$4:$B$29,0), MATCH(CONCATENATE($G34,X$2),'WFOM - Time_Base'!$A$8:$API$8,0)) *
INDEX('WFOM - Time_Base'!$A$4:$API$29, MATCH("CenHos_Per", 'WFOM - Time_Base'!$B$4:$B$29,0), MATCH(CONCATENATE($G34,X$2),'WFOM - Time_Base'!$A$8:$API$8,0)),
IFERROR($AN34 * INDEX('Inputs from Uganda staff'!$E$61:$BM$80,MATCH('HRH Need estimation'!X$2,'Inputs from Uganda staff'!$E$61:$E$80,0),MATCH('HRH Need estimation'!$D34,'Inputs from Uganda staff'!$E$6:$BM$6,0)),
""))</f>
        <v/>
      </c>
      <c r="Y34" s="122" t="str">
        <f>IFERROR(
$AN34 * INDEX('WFOM - Time_Base'!$A$4:$API$29, MATCH("CenHos", 'WFOM - Time_Base'!$B$4:$B$29,0), MATCH(CONCATENATE($G34,Y$2),'WFOM - Time_Base'!$A$8:$API$8,0)) *
INDEX('WFOM - Time_Base'!$A$4:$API$29, MATCH("CenHos_Per", 'WFOM - Time_Base'!$B$4:$B$29,0), MATCH(CONCATENATE($G34,Y$2),'WFOM - Time_Base'!$A$8:$API$8,0)),
IFERROR($AN34 * INDEX('Inputs from Uganda staff'!$E$61:$BM$80,MATCH('HRH Need estimation'!Y$2,'Inputs from Uganda staff'!$E$61:$E$80,0),MATCH('HRH Need estimation'!$D34,'Inputs from Uganda staff'!$E$6:$BM$6,0)),
""))</f>
        <v/>
      </c>
      <c r="Z34" s="122" t="str">
        <f>IFERROR(
$AN34 * INDEX('WFOM - Time_Base'!$A$4:$API$29, MATCH("CenHos", 'WFOM - Time_Base'!$B$4:$B$29,0), MATCH(CONCATENATE($G34,Z$2),'WFOM - Time_Base'!$A$8:$API$8,0)) *
INDEX('WFOM - Time_Base'!$A$4:$API$29, MATCH("CenHos_Per", 'WFOM - Time_Base'!$B$4:$B$29,0), MATCH(CONCATENATE($G34,Z$2),'WFOM - Time_Base'!$A$8:$API$8,0)),
IFERROR($AN34 * INDEX('Inputs from Uganda staff'!$E$61:$BM$80,MATCH('HRH Need estimation'!Z$2,'Inputs from Uganda staff'!$E$61:$E$80,0),MATCH('HRH Need estimation'!$D34,'Inputs from Uganda staff'!$E$6:$BM$6,0)),
""))</f>
        <v/>
      </c>
      <c r="AA34" s="122" t="str">
        <f>IFERROR(
$AN34 * INDEX('WFOM - Time_Base'!$A$4:$API$29, MATCH("CenHos", 'WFOM - Time_Base'!$B$4:$B$29,0), MATCH(CONCATENATE($G34,AA$2),'WFOM - Time_Base'!$A$8:$API$8,0)) *
INDEX('WFOM - Time_Base'!$A$4:$API$29, MATCH("CenHos_Per", 'WFOM - Time_Base'!$B$4:$B$29,0), MATCH(CONCATENATE($G34,AA$2),'WFOM - Time_Base'!$A$8:$API$8,0)),
IFERROR($AN34 * INDEX('Inputs from Uganda staff'!$E$61:$BM$80,MATCH('HRH Need estimation'!AA$2,'Inputs from Uganda staff'!$E$61:$E$80,0),MATCH('HRH Need estimation'!$D34,'Inputs from Uganda staff'!$E$6:$BM$6,0)),
""))</f>
        <v/>
      </c>
      <c r="AB34" s="122" t="str">
        <f>IFERROR(
$AN34 * INDEX('WFOM - Time_Base'!$A$4:$API$29, MATCH("CenHos", 'WFOM - Time_Base'!$B$4:$B$29,0), MATCH(CONCATENATE($G34,AB$2),'WFOM - Time_Base'!$A$8:$API$8,0)) *
INDEX('WFOM - Time_Base'!$A$4:$API$29, MATCH("CenHos_Per", 'WFOM - Time_Base'!$B$4:$B$29,0), MATCH(CONCATENATE($G34,AB$2),'WFOM - Time_Base'!$A$8:$API$8,0)),
IFERROR($AN34 * INDEX('Inputs from Uganda staff'!$E$61:$BM$80,MATCH('HRH Need estimation'!AB$2,'Inputs from Uganda staff'!$E$61:$E$80,0),MATCH('HRH Need estimation'!$D34,'Inputs from Uganda staff'!$E$6:$BM$6,0)),
""))</f>
        <v/>
      </c>
      <c r="AC34" s="122" t="str">
        <f>IFERROR(
$AN34 * INDEX('WFOM - Time_Base'!$A$4:$API$29, MATCH("CenHos", 'WFOM - Time_Base'!$B$4:$B$29,0), MATCH(CONCATENATE($G34,AC$2),'WFOM - Time_Base'!$A$8:$API$8,0)) *
INDEX('WFOM - Time_Base'!$A$4:$API$29, MATCH("CenHos_Per", 'WFOM - Time_Base'!$B$4:$B$29,0), MATCH(CONCATENATE($G34,AC$2),'WFOM - Time_Base'!$A$8:$API$8,0)),
IFERROR($AN34 * INDEX('Inputs from Uganda staff'!$E$61:$BM$80,MATCH('HRH Need estimation'!AC$2,'Inputs from Uganda staff'!$E$61:$E$80,0),MATCH('HRH Need estimation'!$D34,'Inputs from Uganda staff'!$E$6:$BM$6,0)),
""))</f>
        <v/>
      </c>
      <c r="AD34" s="122" t="str">
        <f>IFERROR(
$AN34 * INDEX('WFOM - Time_Base'!$A$4:$API$29, MATCH("CenHos", 'WFOM - Time_Base'!$B$4:$B$29,0), MATCH(CONCATENATE($G34,AD$2),'WFOM - Time_Base'!$A$8:$API$8,0)) *
INDEX('WFOM - Time_Base'!$A$4:$API$29, MATCH("CenHos_Per", 'WFOM - Time_Base'!$B$4:$B$29,0), MATCH(CONCATENATE($G34,AD$2),'WFOM - Time_Base'!$A$8:$API$8,0)),
IFERROR($AN34 * INDEX('Inputs from Uganda staff'!$E$61:$BM$80,MATCH('HRH Need estimation'!AD$2,'Inputs from Uganda staff'!$E$61:$E$80,0),MATCH('HRH Need estimation'!$D34,'Inputs from Uganda staff'!$E$6:$BM$6,0)),
""))</f>
        <v/>
      </c>
      <c r="AE34" s="122" t="str">
        <f>IFERROR(
$AN34 * INDEX('WFOM - Time_Base'!$A$4:$API$29, MATCH("CenHos", 'WFOM - Time_Base'!$B$4:$B$29,0), MATCH(CONCATENATE($G34,AE$2),'WFOM - Time_Base'!$A$8:$API$8,0)) *
INDEX('WFOM - Time_Base'!$A$4:$API$29, MATCH("CenHos_Per", 'WFOM - Time_Base'!$B$4:$B$29,0), MATCH(CONCATENATE($G34,AE$2),'WFOM - Time_Base'!$A$8:$API$8,0)),
IFERROR($AN34 * INDEX('Inputs from Uganda staff'!$E$61:$BM$80,MATCH('HRH Need estimation'!AE$2,'Inputs from Uganda staff'!$E$61:$E$80,0),MATCH('HRH Need estimation'!$D34,'Inputs from Uganda staff'!$E$6:$BM$6,0)),
""))</f>
        <v/>
      </c>
      <c r="AF34" s="122" t="str">
        <f>IFERROR(
$AN34 * INDEX('WFOM - Time_Base'!$A$4:$API$29, MATCH("CenHos", 'WFOM - Time_Base'!$B$4:$B$29,0), MATCH(CONCATENATE($G34,AF$2),'WFOM - Time_Base'!$A$8:$API$8,0)) *
INDEX('WFOM - Time_Base'!$A$4:$API$29, MATCH("CenHos_Per", 'WFOM - Time_Base'!$B$4:$B$29,0), MATCH(CONCATENATE($G34,AF$2),'WFOM - Time_Base'!$A$8:$API$8,0)),
IFERROR($AN34 * INDEX('Inputs from Uganda staff'!$E$61:$BM$80,MATCH('HRH Need estimation'!AF$2,'Inputs from Uganda staff'!$E$61:$E$80,0),MATCH('HRH Need estimation'!$D34,'Inputs from Uganda staff'!$E$6:$BM$6,0)),
""))</f>
        <v/>
      </c>
      <c r="AG34" s="122" t="str">
        <f>IFERROR(
$AN34 * INDEX('WFOM - Time_Base'!$A$4:$API$29, MATCH("CenHos", 'WFOM - Time_Base'!$B$4:$B$29,0), MATCH(CONCATENATE($G34,AG$2),'WFOM - Time_Base'!$A$8:$API$8,0)) *
INDEX('WFOM - Time_Base'!$A$4:$API$29, MATCH("CenHos_Per", 'WFOM - Time_Base'!$B$4:$B$29,0), MATCH(CONCATENATE($G34,AG$2),'WFOM - Time_Base'!$A$8:$API$8,0)),
IFERROR($AN34 * INDEX('Inputs from Uganda staff'!$E$61:$BM$80,MATCH('HRH Need estimation'!AG$2,'Inputs from Uganda staff'!$E$61:$E$80,0),MATCH('HRH Need estimation'!$D34,'Inputs from Uganda staff'!$E$6:$BM$6,0)),
""))</f>
        <v/>
      </c>
      <c r="AH34" s="122" t="str">
        <f>IFERROR(
$AN34 * INDEX('WFOM - Time_Base'!$A$4:$API$29, MATCH("CenHos", 'WFOM - Time_Base'!$B$4:$B$29,0), MATCH(CONCATENATE($G34,AH$2),'WFOM - Time_Base'!$A$8:$API$8,0)) *
INDEX('WFOM - Time_Base'!$A$4:$API$29, MATCH("CenHos_Per", 'WFOM - Time_Base'!$B$4:$B$29,0), MATCH(CONCATENATE($G34,AH$2),'WFOM - Time_Base'!$A$8:$API$8,0)),
IFERROR($AN34 * INDEX('Inputs from Uganda staff'!$E$61:$BM$80,MATCH('HRH Need estimation'!AH$2,'Inputs from Uganda staff'!$E$61:$E$80,0),MATCH('HRH Need estimation'!$D34,'Inputs from Uganda staff'!$E$6:$BM$6,0)),
""))</f>
        <v/>
      </c>
      <c r="AI34" s="122" t="str">
        <f>IFERROR(
$AN34 * INDEX('WFOM - Time_Base'!$A$4:$API$29, MATCH("CenHos", 'WFOM - Time_Base'!$B$4:$B$29,0), MATCH(CONCATENATE($G34,AI$2),'WFOM - Time_Base'!$A$8:$API$8,0)) *
INDEX('WFOM - Time_Base'!$A$4:$API$29, MATCH("CenHos_Per", 'WFOM - Time_Base'!$B$4:$B$29,0), MATCH(CONCATENATE($G34,AI$2),'WFOM - Time_Base'!$A$8:$API$8,0)),
IFERROR($AN34 * INDEX('Inputs from Uganda staff'!$E$61:$BM$80,MATCH('HRH Need estimation'!AI$2,'Inputs from Uganda staff'!$E$61:$E$80,0),MATCH('HRH Need estimation'!$D34,'Inputs from Uganda staff'!$E$6:$BM$6,0)),
""))</f>
        <v/>
      </c>
      <c r="AJ34" s="122" t="str">
        <f>IFERROR(
$AN34 * INDEX('WFOM - Time_Base'!$A$4:$API$29, MATCH("CenHos", 'WFOM - Time_Base'!$B$4:$B$29,0), MATCH(CONCATENATE($G34,AJ$2),'WFOM - Time_Base'!$A$8:$API$8,0)) *
INDEX('WFOM - Time_Base'!$A$4:$API$29, MATCH("CenHos_Per", 'WFOM - Time_Base'!$B$4:$B$29,0), MATCH(CONCATENATE($G34,AJ$2),'WFOM - Time_Base'!$A$8:$API$8,0)),
IFERROR($AN34 * INDEX('Inputs from Uganda staff'!$E$61:$BM$80,MATCH('HRH Need estimation'!AJ$2,'Inputs from Uganda staff'!$E$61:$E$80,0),MATCH('HRH Need estimation'!$D34,'Inputs from Uganda staff'!$E$6:$BM$6,0)),
""))</f>
        <v/>
      </c>
      <c r="AK34" s="122" t="str">
        <f>IFERROR(
$AN34 * INDEX('WFOM - Time_Base'!$A$4:$API$29, MATCH("CenHos", 'WFOM - Time_Base'!$B$4:$B$29,0), MATCH(CONCATENATE($G34,AK$2),'WFOM - Time_Base'!$A$8:$API$8,0)) *
INDEX('WFOM - Time_Base'!$A$4:$API$29, MATCH("CenHos_Per", 'WFOM - Time_Base'!$B$4:$B$29,0), MATCH(CONCATENATE($G34,AK$2),'WFOM - Time_Base'!$A$8:$API$8,0)),
IFERROR($AN34 * INDEX('Inputs from Uganda staff'!$E$61:$BM$80,MATCH('HRH Need estimation'!AK$2,'Inputs from Uganda staff'!$E$61:$E$80,0),MATCH('HRH Need estimation'!$D34,'Inputs from Uganda staff'!$E$6:$BM$6,0)),
""))</f>
        <v/>
      </c>
      <c r="AL34" s="122" t="str">
        <f>IFERROR(
$AN34 * INDEX('WFOM - Time_Base'!$A$4:$API$29, MATCH("CenHos", 'WFOM - Time_Base'!$B$4:$B$29,0), MATCH(CONCATENATE($G34,AL$2),'WFOM - Time_Base'!$A$8:$API$8,0)) *
INDEX('WFOM - Time_Base'!$A$4:$API$29, MATCH("CenHos_Per", 'WFOM - Time_Base'!$B$4:$B$29,0), MATCH(CONCATENATE($G34,AL$2),'WFOM - Time_Base'!$A$8:$API$8,0)),
IFERROR($AN34 * INDEX('Inputs from Uganda staff'!$E$61:$BM$80,MATCH('HRH Need estimation'!AL$2,'Inputs from Uganda staff'!$E$61:$E$80,0),MATCH('HRH Need estimation'!$D34,'Inputs from Uganda staff'!$E$6:$BM$6,0)),
""))</f>
        <v/>
      </c>
      <c r="AN34">
        <v>1</v>
      </c>
      <c r="AO34" t="e">
        <f t="shared" si="1"/>
        <v>#N/A</v>
      </c>
      <c r="AQ34" t="s">
        <v>316</v>
      </c>
    </row>
    <row r="35" spans="1:43">
      <c r="A35" s="106" t="s">
        <v>930</v>
      </c>
      <c r="B35" s="106" t="s">
        <v>25</v>
      </c>
      <c r="C35" s="107" t="s">
        <v>282</v>
      </c>
      <c r="D35" s="115" t="s">
        <v>283</v>
      </c>
      <c r="E35" s="122" t="s">
        <v>25</v>
      </c>
      <c r="F35" s="199"/>
      <c r="G35" s="199" t="str">
        <f>IF(F35&lt;&gt;"", VLOOKUP(F35,'WFOM - Cadre and Service List'!$E$4:$F$52,2,FALSE), "")</f>
        <v/>
      </c>
      <c r="H35" s="199" t="s">
        <v>909</v>
      </c>
      <c r="I35" s="208"/>
      <c r="J35" s="208"/>
      <c r="K35" s="208"/>
      <c r="L35" s="208"/>
      <c r="M35" s="208"/>
      <c r="N35" s="208"/>
      <c r="O35" s="208"/>
      <c r="P35" s="207">
        <f t="shared" si="0"/>
        <v>0</v>
      </c>
      <c r="Q35" s="122" t="s">
        <v>1947</v>
      </c>
      <c r="R35" s="122" t="str">
        <f>IFERROR(
$AN35 * INDEX('WFOM - Time_Base'!$A$4:$API$29, MATCH("CenHos", 'WFOM - Time_Base'!$B$4:$B$29,0), MATCH(CONCATENATE($G35,R$2),'WFOM - Time_Base'!$A$8:$API$8,0)) *
INDEX('WFOM - Time_Base'!$A$4:$API$29, MATCH("CenHos_Per", 'WFOM - Time_Base'!$B$4:$B$29,0), MATCH(CONCATENATE($G35,R$2),'WFOM - Time_Base'!$A$8:$API$8,0)),
IFERROR($AN35 * INDEX('Inputs from Uganda staff'!$E$61:$BM$80,MATCH('HRH Need estimation'!R$2,'Inputs from Uganda staff'!$E$61:$E$80,0),MATCH('HRH Need estimation'!$D35,'Inputs from Uganda staff'!$E$6:$BM$6,0)),
""))</f>
        <v/>
      </c>
      <c r="S35" s="122" t="str">
        <f>IFERROR(
$AN35 * INDEX('WFOM - Time_Base'!$A$4:$API$29, MATCH("CenHos", 'WFOM - Time_Base'!$B$4:$B$29,0), MATCH(CONCATENATE($G35,S$2),'WFOM - Time_Base'!$A$8:$API$8,0)) *
INDEX('WFOM - Time_Base'!$A$4:$API$29, MATCH("CenHos_Per", 'WFOM - Time_Base'!$B$4:$B$29,0), MATCH(CONCATENATE($G35,S$2),'WFOM - Time_Base'!$A$8:$API$8,0)),
IFERROR($AN35 * INDEX('Inputs from Uganda staff'!$E$61:$BM$80,MATCH('HRH Need estimation'!S$2,'Inputs from Uganda staff'!$E$61:$E$80,0),MATCH('HRH Need estimation'!$D35,'Inputs from Uganda staff'!$E$6:$BM$6,0)),
""))</f>
        <v/>
      </c>
      <c r="T35" s="122" t="str">
        <f>IFERROR(
$AN35 * INDEX('WFOM - Time_Base'!$A$4:$API$29, MATCH("CenHos", 'WFOM - Time_Base'!$B$4:$B$29,0), MATCH(CONCATENATE($G35,T$2),'WFOM - Time_Base'!$A$8:$API$8,0)) *
INDEX('WFOM - Time_Base'!$A$4:$API$29, MATCH("CenHos_Per", 'WFOM - Time_Base'!$B$4:$B$29,0), MATCH(CONCATENATE($G35,T$2),'WFOM - Time_Base'!$A$8:$API$8,0)),
IFERROR($AN35 * INDEX('Inputs from Uganda staff'!$E$61:$BM$80,MATCH('HRH Need estimation'!T$2,'Inputs from Uganda staff'!$E$61:$E$80,0),MATCH('HRH Need estimation'!$D35,'Inputs from Uganda staff'!$E$6:$BM$6,0)),
""))</f>
        <v/>
      </c>
      <c r="U35" s="122" t="str">
        <f>IFERROR(
$AN35 * INDEX('WFOM - Time_Base'!$A$4:$API$29, MATCH("CenHos", 'WFOM - Time_Base'!$B$4:$B$29,0), MATCH(CONCATENATE($G35,U$2),'WFOM - Time_Base'!$A$8:$API$8,0)) *
INDEX('WFOM - Time_Base'!$A$4:$API$29, MATCH("CenHos_Per", 'WFOM - Time_Base'!$B$4:$B$29,0), MATCH(CONCATENATE($G35,U$2),'WFOM - Time_Base'!$A$8:$API$8,0)),
IFERROR($AN35 * INDEX('Inputs from Uganda staff'!$E$61:$BM$80,MATCH('HRH Need estimation'!U$2,'Inputs from Uganda staff'!$E$61:$E$80,0),MATCH('HRH Need estimation'!$D35,'Inputs from Uganda staff'!$E$6:$BM$6,0)),
""))</f>
        <v/>
      </c>
      <c r="V35" s="122" t="str">
        <f>IFERROR(
$AN35 * INDEX('WFOM - Time_Base'!$A$4:$API$29, MATCH("CenHos", 'WFOM - Time_Base'!$B$4:$B$29,0), MATCH(CONCATENATE($G35,V$2),'WFOM - Time_Base'!$A$8:$API$8,0)) *
INDEX('WFOM - Time_Base'!$A$4:$API$29, MATCH("CenHos_Per", 'WFOM - Time_Base'!$B$4:$B$29,0), MATCH(CONCATENATE($G35,V$2),'WFOM - Time_Base'!$A$8:$API$8,0)),
IFERROR($AN35 * INDEX('Inputs from Uganda staff'!$E$61:$BM$80,MATCH('HRH Need estimation'!V$2,'Inputs from Uganda staff'!$E$61:$E$80,0),MATCH('HRH Need estimation'!$D35,'Inputs from Uganda staff'!$E$6:$BM$6,0)),
""))</f>
        <v/>
      </c>
      <c r="W35" s="122" t="str">
        <f>IFERROR(
$AN35 * INDEX('WFOM - Time_Base'!$A$4:$API$29, MATCH("CenHos", 'WFOM - Time_Base'!$B$4:$B$29,0), MATCH(CONCATENATE($G35,W$2),'WFOM - Time_Base'!$A$8:$API$8,0)) *
INDEX('WFOM - Time_Base'!$A$4:$API$29, MATCH("CenHos_Per", 'WFOM - Time_Base'!$B$4:$B$29,0), MATCH(CONCATENATE($G35,W$2),'WFOM - Time_Base'!$A$8:$API$8,0)),
IFERROR($AN35 * INDEX('Inputs from Uganda staff'!$E$61:$BM$80,MATCH('HRH Need estimation'!W$2,'Inputs from Uganda staff'!$E$61:$E$80,0),MATCH('HRH Need estimation'!$D35,'Inputs from Uganda staff'!$E$6:$BM$6,0)),
""))</f>
        <v/>
      </c>
      <c r="X35" s="122" t="str">
        <f>IFERROR(
$AN35 * INDEX('WFOM - Time_Base'!$A$4:$API$29, MATCH("CenHos", 'WFOM - Time_Base'!$B$4:$B$29,0), MATCH(CONCATENATE($G35,X$2),'WFOM - Time_Base'!$A$8:$API$8,0)) *
INDEX('WFOM - Time_Base'!$A$4:$API$29, MATCH("CenHos_Per", 'WFOM - Time_Base'!$B$4:$B$29,0), MATCH(CONCATENATE($G35,X$2),'WFOM - Time_Base'!$A$8:$API$8,0)),
IFERROR($AN35 * INDEX('Inputs from Uganda staff'!$E$61:$BM$80,MATCH('HRH Need estimation'!X$2,'Inputs from Uganda staff'!$E$61:$E$80,0),MATCH('HRH Need estimation'!$D35,'Inputs from Uganda staff'!$E$6:$BM$6,0)),
""))</f>
        <v/>
      </c>
      <c r="Y35" s="122" t="str">
        <f>IFERROR(
$AN35 * INDEX('WFOM - Time_Base'!$A$4:$API$29, MATCH("CenHos", 'WFOM - Time_Base'!$B$4:$B$29,0), MATCH(CONCATENATE($G35,Y$2),'WFOM - Time_Base'!$A$8:$API$8,0)) *
INDEX('WFOM - Time_Base'!$A$4:$API$29, MATCH("CenHos_Per", 'WFOM - Time_Base'!$B$4:$B$29,0), MATCH(CONCATENATE($G35,Y$2),'WFOM - Time_Base'!$A$8:$API$8,0)),
IFERROR($AN35 * INDEX('Inputs from Uganda staff'!$E$61:$BM$80,MATCH('HRH Need estimation'!Y$2,'Inputs from Uganda staff'!$E$61:$E$80,0),MATCH('HRH Need estimation'!$D35,'Inputs from Uganda staff'!$E$6:$BM$6,0)),
""))</f>
        <v/>
      </c>
      <c r="Z35" s="122" t="str">
        <f>IFERROR(
$AN35 * INDEX('WFOM - Time_Base'!$A$4:$API$29, MATCH("CenHos", 'WFOM - Time_Base'!$B$4:$B$29,0), MATCH(CONCATENATE($G35,Z$2),'WFOM - Time_Base'!$A$8:$API$8,0)) *
INDEX('WFOM - Time_Base'!$A$4:$API$29, MATCH("CenHos_Per", 'WFOM - Time_Base'!$B$4:$B$29,0), MATCH(CONCATENATE($G35,Z$2),'WFOM - Time_Base'!$A$8:$API$8,0)),
IFERROR($AN35 * INDEX('Inputs from Uganda staff'!$E$61:$BM$80,MATCH('HRH Need estimation'!Z$2,'Inputs from Uganda staff'!$E$61:$E$80,0),MATCH('HRH Need estimation'!$D35,'Inputs from Uganda staff'!$E$6:$BM$6,0)),
""))</f>
        <v/>
      </c>
      <c r="AA35" s="122" t="str">
        <f>IFERROR(
$AN35 * INDEX('WFOM - Time_Base'!$A$4:$API$29, MATCH("CenHos", 'WFOM - Time_Base'!$B$4:$B$29,0), MATCH(CONCATENATE($G35,AA$2),'WFOM - Time_Base'!$A$8:$API$8,0)) *
INDEX('WFOM - Time_Base'!$A$4:$API$29, MATCH("CenHos_Per", 'WFOM - Time_Base'!$B$4:$B$29,0), MATCH(CONCATENATE($G35,AA$2),'WFOM - Time_Base'!$A$8:$API$8,0)),
IFERROR($AN35 * INDEX('Inputs from Uganda staff'!$E$61:$BM$80,MATCH('HRH Need estimation'!AA$2,'Inputs from Uganda staff'!$E$61:$E$80,0),MATCH('HRH Need estimation'!$D35,'Inputs from Uganda staff'!$E$6:$BM$6,0)),
""))</f>
        <v/>
      </c>
      <c r="AB35" s="122" t="str">
        <f>IFERROR(
$AN35 * INDEX('WFOM - Time_Base'!$A$4:$API$29, MATCH("CenHos", 'WFOM - Time_Base'!$B$4:$B$29,0), MATCH(CONCATENATE($G35,AB$2),'WFOM - Time_Base'!$A$8:$API$8,0)) *
INDEX('WFOM - Time_Base'!$A$4:$API$29, MATCH("CenHos_Per", 'WFOM - Time_Base'!$B$4:$B$29,0), MATCH(CONCATENATE($G35,AB$2),'WFOM - Time_Base'!$A$8:$API$8,0)),
IFERROR($AN35 * INDEX('Inputs from Uganda staff'!$E$61:$BM$80,MATCH('HRH Need estimation'!AB$2,'Inputs from Uganda staff'!$E$61:$E$80,0),MATCH('HRH Need estimation'!$D35,'Inputs from Uganda staff'!$E$6:$BM$6,0)),
""))</f>
        <v/>
      </c>
      <c r="AC35" s="122" t="str">
        <f>IFERROR(
$AN35 * INDEX('WFOM - Time_Base'!$A$4:$API$29, MATCH("CenHos", 'WFOM - Time_Base'!$B$4:$B$29,0), MATCH(CONCATENATE($G35,AC$2),'WFOM - Time_Base'!$A$8:$API$8,0)) *
INDEX('WFOM - Time_Base'!$A$4:$API$29, MATCH("CenHos_Per", 'WFOM - Time_Base'!$B$4:$B$29,0), MATCH(CONCATENATE($G35,AC$2),'WFOM - Time_Base'!$A$8:$API$8,0)),
IFERROR($AN35 * INDEX('Inputs from Uganda staff'!$E$61:$BM$80,MATCH('HRH Need estimation'!AC$2,'Inputs from Uganda staff'!$E$61:$E$80,0),MATCH('HRH Need estimation'!$D35,'Inputs from Uganda staff'!$E$6:$BM$6,0)),
""))</f>
        <v/>
      </c>
      <c r="AD35" s="122" t="str">
        <f>IFERROR(
$AN35 * INDEX('WFOM - Time_Base'!$A$4:$API$29, MATCH("CenHos", 'WFOM - Time_Base'!$B$4:$B$29,0), MATCH(CONCATENATE($G35,AD$2),'WFOM - Time_Base'!$A$8:$API$8,0)) *
INDEX('WFOM - Time_Base'!$A$4:$API$29, MATCH("CenHos_Per", 'WFOM - Time_Base'!$B$4:$B$29,0), MATCH(CONCATENATE($G35,AD$2),'WFOM - Time_Base'!$A$8:$API$8,0)),
IFERROR($AN35 * INDEX('Inputs from Uganda staff'!$E$61:$BM$80,MATCH('HRH Need estimation'!AD$2,'Inputs from Uganda staff'!$E$61:$E$80,0),MATCH('HRH Need estimation'!$D35,'Inputs from Uganda staff'!$E$6:$BM$6,0)),
""))</f>
        <v/>
      </c>
      <c r="AE35" s="122" t="str">
        <f>IFERROR(
$AN35 * INDEX('WFOM - Time_Base'!$A$4:$API$29, MATCH("CenHos", 'WFOM - Time_Base'!$B$4:$B$29,0), MATCH(CONCATENATE($G35,AE$2),'WFOM - Time_Base'!$A$8:$API$8,0)) *
INDEX('WFOM - Time_Base'!$A$4:$API$29, MATCH("CenHos_Per", 'WFOM - Time_Base'!$B$4:$B$29,0), MATCH(CONCATENATE($G35,AE$2),'WFOM - Time_Base'!$A$8:$API$8,0)),
IFERROR($AN35 * INDEX('Inputs from Uganda staff'!$E$61:$BM$80,MATCH('HRH Need estimation'!AE$2,'Inputs from Uganda staff'!$E$61:$E$80,0),MATCH('HRH Need estimation'!$D35,'Inputs from Uganda staff'!$E$6:$BM$6,0)),
""))</f>
        <v/>
      </c>
      <c r="AF35" s="122" t="str">
        <f>IFERROR(
$AN35 * INDEX('WFOM - Time_Base'!$A$4:$API$29, MATCH("CenHos", 'WFOM - Time_Base'!$B$4:$B$29,0), MATCH(CONCATENATE($G35,AF$2),'WFOM - Time_Base'!$A$8:$API$8,0)) *
INDEX('WFOM - Time_Base'!$A$4:$API$29, MATCH("CenHos_Per", 'WFOM - Time_Base'!$B$4:$B$29,0), MATCH(CONCATENATE($G35,AF$2),'WFOM - Time_Base'!$A$8:$API$8,0)),
IFERROR($AN35 * INDEX('Inputs from Uganda staff'!$E$61:$BM$80,MATCH('HRH Need estimation'!AF$2,'Inputs from Uganda staff'!$E$61:$E$80,0),MATCH('HRH Need estimation'!$D35,'Inputs from Uganda staff'!$E$6:$BM$6,0)),
""))</f>
        <v/>
      </c>
      <c r="AG35" s="122" t="str">
        <f>IFERROR(
$AN35 * INDEX('WFOM - Time_Base'!$A$4:$API$29, MATCH("CenHos", 'WFOM - Time_Base'!$B$4:$B$29,0), MATCH(CONCATENATE($G35,AG$2),'WFOM - Time_Base'!$A$8:$API$8,0)) *
INDEX('WFOM - Time_Base'!$A$4:$API$29, MATCH("CenHos_Per", 'WFOM - Time_Base'!$B$4:$B$29,0), MATCH(CONCATENATE($G35,AG$2),'WFOM - Time_Base'!$A$8:$API$8,0)),
IFERROR($AN35 * INDEX('Inputs from Uganda staff'!$E$61:$BM$80,MATCH('HRH Need estimation'!AG$2,'Inputs from Uganda staff'!$E$61:$E$80,0),MATCH('HRH Need estimation'!$D35,'Inputs from Uganda staff'!$E$6:$BM$6,0)),
""))</f>
        <v/>
      </c>
      <c r="AH35" s="122" t="str">
        <f>IFERROR(
$AN35 * INDEX('WFOM - Time_Base'!$A$4:$API$29, MATCH("CenHos", 'WFOM - Time_Base'!$B$4:$B$29,0), MATCH(CONCATENATE($G35,AH$2),'WFOM - Time_Base'!$A$8:$API$8,0)) *
INDEX('WFOM - Time_Base'!$A$4:$API$29, MATCH("CenHos_Per", 'WFOM - Time_Base'!$B$4:$B$29,0), MATCH(CONCATENATE($G35,AH$2),'WFOM - Time_Base'!$A$8:$API$8,0)),
IFERROR($AN35 * INDEX('Inputs from Uganda staff'!$E$61:$BM$80,MATCH('HRH Need estimation'!AH$2,'Inputs from Uganda staff'!$E$61:$E$80,0),MATCH('HRH Need estimation'!$D35,'Inputs from Uganda staff'!$E$6:$BM$6,0)),
""))</f>
        <v/>
      </c>
      <c r="AI35" s="122" t="str">
        <f>IFERROR(
$AN35 * INDEX('WFOM - Time_Base'!$A$4:$API$29, MATCH("CenHos", 'WFOM - Time_Base'!$B$4:$B$29,0), MATCH(CONCATENATE($G35,AI$2),'WFOM - Time_Base'!$A$8:$API$8,0)) *
INDEX('WFOM - Time_Base'!$A$4:$API$29, MATCH("CenHos_Per", 'WFOM - Time_Base'!$B$4:$B$29,0), MATCH(CONCATENATE($G35,AI$2),'WFOM - Time_Base'!$A$8:$API$8,0)),
IFERROR($AN35 * INDEX('Inputs from Uganda staff'!$E$61:$BM$80,MATCH('HRH Need estimation'!AI$2,'Inputs from Uganda staff'!$E$61:$E$80,0),MATCH('HRH Need estimation'!$D35,'Inputs from Uganda staff'!$E$6:$BM$6,0)),
""))</f>
        <v/>
      </c>
      <c r="AJ35" s="122" t="str">
        <f>IFERROR(
$AN35 * INDEX('WFOM - Time_Base'!$A$4:$API$29, MATCH("CenHos", 'WFOM - Time_Base'!$B$4:$B$29,0), MATCH(CONCATENATE($G35,AJ$2),'WFOM - Time_Base'!$A$8:$API$8,0)) *
INDEX('WFOM - Time_Base'!$A$4:$API$29, MATCH("CenHos_Per", 'WFOM - Time_Base'!$B$4:$B$29,0), MATCH(CONCATENATE($G35,AJ$2),'WFOM - Time_Base'!$A$8:$API$8,0)),
IFERROR($AN35 * INDEX('Inputs from Uganda staff'!$E$61:$BM$80,MATCH('HRH Need estimation'!AJ$2,'Inputs from Uganda staff'!$E$61:$E$80,0),MATCH('HRH Need estimation'!$D35,'Inputs from Uganda staff'!$E$6:$BM$6,0)),
""))</f>
        <v/>
      </c>
      <c r="AK35" s="122" t="str">
        <f>IFERROR(
$AN35 * INDEX('WFOM - Time_Base'!$A$4:$API$29, MATCH("CenHos", 'WFOM - Time_Base'!$B$4:$B$29,0), MATCH(CONCATENATE($G35,AK$2),'WFOM - Time_Base'!$A$8:$API$8,0)) *
INDEX('WFOM - Time_Base'!$A$4:$API$29, MATCH("CenHos_Per", 'WFOM - Time_Base'!$B$4:$B$29,0), MATCH(CONCATENATE($G35,AK$2),'WFOM - Time_Base'!$A$8:$API$8,0)),
IFERROR($AN35 * INDEX('Inputs from Uganda staff'!$E$61:$BM$80,MATCH('HRH Need estimation'!AK$2,'Inputs from Uganda staff'!$E$61:$E$80,0),MATCH('HRH Need estimation'!$D35,'Inputs from Uganda staff'!$E$6:$BM$6,0)),
""))</f>
        <v/>
      </c>
      <c r="AL35" s="122" t="str">
        <f>IFERROR(
$AN35 * INDEX('WFOM - Time_Base'!$A$4:$API$29, MATCH("CenHos", 'WFOM - Time_Base'!$B$4:$B$29,0), MATCH(CONCATENATE($G35,AL$2),'WFOM - Time_Base'!$A$8:$API$8,0)) *
INDEX('WFOM - Time_Base'!$A$4:$API$29, MATCH("CenHos_Per", 'WFOM - Time_Base'!$B$4:$B$29,0), MATCH(CONCATENATE($G35,AL$2),'WFOM - Time_Base'!$A$8:$API$8,0)),
IFERROR($AN35 * INDEX('Inputs from Uganda staff'!$E$61:$BM$80,MATCH('HRH Need estimation'!AL$2,'Inputs from Uganda staff'!$E$61:$E$80,0),MATCH('HRH Need estimation'!$D35,'Inputs from Uganda staff'!$E$6:$BM$6,0)),
""))</f>
        <v/>
      </c>
      <c r="AN35">
        <v>1</v>
      </c>
      <c r="AO35" t="e">
        <f t="shared" si="1"/>
        <v>#N/A</v>
      </c>
      <c r="AQ35" t="s">
        <v>322</v>
      </c>
    </row>
    <row r="36" spans="1:43">
      <c r="A36" s="106" t="s">
        <v>931</v>
      </c>
      <c r="B36" s="106" t="s">
        <v>25</v>
      </c>
      <c r="C36" s="107" t="s">
        <v>284</v>
      </c>
      <c r="D36" s="115" t="s">
        <v>285</v>
      </c>
      <c r="E36" s="122" t="s">
        <v>25</v>
      </c>
      <c r="F36" s="199"/>
      <c r="G36" s="199" t="str">
        <f>IF(F36&lt;&gt;"", VLOOKUP(F36,'WFOM - Cadre and Service List'!$E$4:$F$52,2,FALSE), "")</f>
        <v/>
      </c>
      <c r="H36" s="199" t="s">
        <v>909</v>
      </c>
      <c r="I36" s="208"/>
      <c r="J36" s="208"/>
      <c r="K36" s="208"/>
      <c r="L36" s="208"/>
      <c r="M36" s="208"/>
      <c r="N36" s="208"/>
      <c r="O36" s="208"/>
      <c r="P36" s="207">
        <f t="shared" si="0"/>
        <v>0</v>
      </c>
      <c r="Q36" s="122" t="s">
        <v>1947</v>
      </c>
      <c r="R36" s="122" t="str">
        <f>IFERROR(
$AN36 * INDEX('WFOM - Time_Base'!$A$4:$API$29, MATCH("CenHos", 'WFOM - Time_Base'!$B$4:$B$29,0), MATCH(CONCATENATE($G36,R$2),'WFOM - Time_Base'!$A$8:$API$8,0)) *
INDEX('WFOM - Time_Base'!$A$4:$API$29, MATCH("CenHos_Per", 'WFOM - Time_Base'!$B$4:$B$29,0), MATCH(CONCATENATE($G36,R$2),'WFOM - Time_Base'!$A$8:$API$8,0)),
IFERROR($AN36 * INDEX('Inputs from Uganda staff'!$E$61:$BM$80,MATCH('HRH Need estimation'!R$2,'Inputs from Uganda staff'!$E$61:$E$80,0),MATCH('HRH Need estimation'!$D36,'Inputs from Uganda staff'!$E$6:$BM$6,0)),
""))</f>
        <v/>
      </c>
      <c r="S36" s="122" t="str">
        <f>IFERROR(
$AN36 * INDEX('WFOM - Time_Base'!$A$4:$API$29, MATCH("CenHos", 'WFOM - Time_Base'!$B$4:$B$29,0), MATCH(CONCATENATE($G36,S$2),'WFOM - Time_Base'!$A$8:$API$8,0)) *
INDEX('WFOM - Time_Base'!$A$4:$API$29, MATCH("CenHos_Per", 'WFOM - Time_Base'!$B$4:$B$29,0), MATCH(CONCATENATE($G36,S$2),'WFOM - Time_Base'!$A$8:$API$8,0)),
IFERROR($AN36 * INDEX('Inputs from Uganda staff'!$E$61:$BM$80,MATCH('HRH Need estimation'!S$2,'Inputs from Uganda staff'!$E$61:$E$80,0),MATCH('HRH Need estimation'!$D36,'Inputs from Uganda staff'!$E$6:$BM$6,0)),
""))</f>
        <v/>
      </c>
      <c r="T36" s="122" t="str">
        <f>IFERROR(
$AN36 * INDEX('WFOM - Time_Base'!$A$4:$API$29, MATCH("CenHos", 'WFOM - Time_Base'!$B$4:$B$29,0), MATCH(CONCATENATE($G36,T$2),'WFOM - Time_Base'!$A$8:$API$8,0)) *
INDEX('WFOM - Time_Base'!$A$4:$API$29, MATCH("CenHos_Per", 'WFOM - Time_Base'!$B$4:$B$29,0), MATCH(CONCATENATE($G36,T$2),'WFOM - Time_Base'!$A$8:$API$8,0)),
IFERROR($AN36 * INDEX('Inputs from Uganda staff'!$E$61:$BM$80,MATCH('HRH Need estimation'!T$2,'Inputs from Uganda staff'!$E$61:$E$80,0),MATCH('HRH Need estimation'!$D36,'Inputs from Uganda staff'!$E$6:$BM$6,0)),
""))</f>
        <v/>
      </c>
      <c r="U36" s="122" t="str">
        <f>IFERROR(
$AN36 * INDEX('WFOM - Time_Base'!$A$4:$API$29, MATCH("CenHos", 'WFOM - Time_Base'!$B$4:$B$29,0), MATCH(CONCATENATE($G36,U$2),'WFOM - Time_Base'!$A$8:$API$8,0)) *
INDEX('WFOM - Time_Base'!$A$4:$API$29, MATCH("CenHos_Per", 'WFOM - Time_Base'!$B$4:$B$29,0), MATCH(CONCATENATE($G36,U$2),'WFOM - Time_Base'!$A$8:$API$8,0)),
IFERROR($AN36 * INDEX('Inputs from Uganda staff'!$E$61:$BM$80,MATCH('HRH Need estimation'!U$2,'Inputs from Uganda staff'!$E$61:$E$80,0),MATCH('HRH Need estimation'!$D36,'Inputs from Uganda staff'!$E$6:$BM$6,0)),
""))</f>
        <v/>
      </c>
      <c r="V36" s="122" t="str">
        <f>IFERROR(
$AN36 * INDEX('WFOM - Time_Base'!$A$4:$API$29, MATCH("CenHos", 'WFOM - Time_Base'!$B$4:$B$29,0), MATCH(CONCATENATE($G36,V$2),'WFOM - Time_Base'!$A$8:$API$8,0)) *
INDEX('WFOM - Time_Base'!$A$4:$API$29, MATCH("CenHos_Per", 'WFOM - Time_Base'!$B$4:$B$29,0), MATCH(CONCATENATE($G36,V$2),'WFOM - Time_Base'!$A$8:$API$8,0)),
IFERROR($AN36 * INDEX('Inputs from Uganda staff'!$E$61:$BM$80,MATCH('HRH Need estimation'!V$2,'Inputs from Uganda staff'!$E$61:$E$80,0),MATCH('HRH Need estimation'!$D36,'Inputs from Uganda staff'!$E$6:$BM$6,0)),
""))</f>
        <v/>
      </c>
      <c r="W36" s="122" t="str">
        <f>IFERROR(
$AN36 * INDEX('WFOM - Time_Base'!$A$4:$API$29, MATCH("CenHos", 'WFOM - Time_Base'!$B$4:$B$29,0), MATCH(CONCATENATE($G36,W$2),'WFOM - Time_Base'!$A$8:$API$8,0)) *
INDEX('WFOM - Time_Base'!$A$4:$API$29, MATCH("CenHos_Per", 'WFOM - Time_Base'!$B$4:$B$29,0), MATCH(CONCATENATE($G36,W$2),'WFOM - Time_Base'!$A$8:$API$8,0)),
IFERROR($AN36 * INDEX('Inputs from Uganda staff'!$E$61:$BM$80,MATCH('HRH Need estimation'!W$2,'Inputs from Uganda staff'!$E$61:$E$80,0),MATCH('HRH Need estimation'!$D36,'Inputs from Uganda staff'!$E$6:$BM$6,0)),
""))</f>
        <v/>
      </c>
      <c r="X36" s="122" t="str">
        <f>IFERROR(
$AN36 * INDEX('WFOM - Time_Base'!$A$4:$API$29, MATCH("CenHos", 'WFOM - Time_Base'!$B$4:$B$29,0), MATCH(CONCATENATE($G36,X$2),'WFOM - Time_Base'!$A$8:$API$8,0)) *
INDEX('WFOM - Time_Base'!$A$4:$API$29, MATCH("CenHos_Per", 'WFOM - Time_Base'!$B$4:$B$29,0), MATCH(CONCATENATE($G36,X$2),'WFOM - Time_Base'!$A$8:$API$8,0)),
IFERROR($AN36 * INDEX('Inputs from Uganda staff'!$E$61:$BM$80,MATCH('HRH Need estimation'!X$2,'Inputs from Uganda staff'!$E$61:$E$80,0),MATCH('HRH Need estimation'!$D36,'Inputs from Uganda staff'!$E$6:$BM$6,0)),
""))</f>
        <v/>
      </c>
      <c r="Y36" s="122" t="str">
        <f>IFERROR(
$AN36 * INDEX('WFOM - Time_Base'!$A$4:$API$29, MATCH("CenHos", 'WFOM - Time_Base'!$B$4:$B$29,0), MATCH(CONCATENATE($G36,Y$2),'WFOM - Time_Base'!$A$8:$API$8,0)) *
INDEX('WFOM - Time_Base'!$A$4:$API$29, MATCH("CenHos_Per", 'WFOM - Time_Base'!$B$4:$B$29,0), MATCH(CONCATENATE($G36,Y$2),'WFOM - Time_Base'!$A$8:$API$8,0)),
IFERROR($AN36 * INDEX('Inputs from Uganda staff'!$E$61:$BM$80,MATCH('HRH Need estimation'!Y$2,'Inputs from Uganda staff'!$E$61:$E$80,0),MATCH('HRH Need estimation'!$D36,'Inputs from Uganda staff'!$E$6:$BM$6,0)),
""))</f>
        <v/>
      </c>
      <c r="Z36" s="122" t="str">
        <f>IFERROR(
$AN36 * INDEX('WFOM - Time_Base'!$A$4:$API$29, MATCH("CenHos", 'WFOM - Time_Base'!$B$4:$B$29,0), MATCH(CONCATENATE($G36,Z$2),'WFOM - Time_Base'!$A$8:$API$8,0)) *
INDEX('WFOM - Time_Base'!$A$4:$API$29, MATCH("CenHos_Per", 'WFOM - Time_Base'!$B$4:$B$29,0), MATCH(CONCATENATE($G36,Z$2),'WFOM - Time_Base'!$A$8:$API$8,0)),
IFERROR($AN36 * INDEX('Inputs from Uganda staff'!$E$61:$BM$80,MATCH('HRH Need estimation'!Z$2,'Inputs from Uganda staff'!$E$61:$E$80,0),MATCH('HRH Need estimation'!$D36,'Inputs from Uganda staff'!$E$6:$BM$6,0)),
""))</f>
        <v/>
      </c>
      <c r="AA36" s="122" t="str">
        <f>IFERROR(
$AN36 * INDEX('WFOM - Time_Base'!$A$4:$API$29, MATCH("CenHos", 'WFOM - Time_Base'!$B$4:$B$29,0), MATCH(CONCATENATE($G36,AA$2),'WFOM - Time_Base'!$A$8:$API$8,0)) *
INDEX('WFOM - Time_Base'!$A$4:$API$29, MATCH("CenHos_Per", 'WFOM - Time_Base'!$B$4:$B$29,0), MATCH(CONCATENATE($G36,AA$2),'WFOM - Time_Base'!$A$8:$API$8,0)),
IFERROR($AN36 * INDEX('Inputs from Uganda staff'!$E$61:$BM$80,MATCH('HRH Need estimation'!AA$2,'Inputs from Uganda staff'!$E$61:$E$80,0),MATCH('HRH Need estimation'!$D36,'Inputs from Uganda staff'!$E$6:$BM$6,0)),
""))</f>
        <v/>
      </c>
      <c r="AB36" s="122" t="str">
        <f>IFERROR(
$AN36 * INDEX('WFOM - Time_Base'!$A$4:$API$29, MATCH("CenHos", 'WFOM - Time_Base'!$B$4:$B$29,0), MATCH(CONCATENATE($G36,AB$2),'WFOM - Time_Base'!$A$8:$API$8,0)) *
INDEX('WFOM - Time_Base'!$A$4:$API$29, MATCH("CenHos_Per", 'WFOM - Time_Base'!$B$4:$B$29,0), MATCH(CONCATENATE($G36,AB$2),'WFOM - Time_Base'!$A$8:$API$8,0)),
IFERROR($AN36 * INDEX('Inputs from Uganda staff'!$E$61:$BM$80,MATCH('HRH Need estimation'!AB$2,'Inputs from Uganda staff'!$E$61:$E$80,0),MATCH('HRH Need estimation'!$D36,'Inputs from Uganda staff'!$E$6:$BM$6,0)),
""))</f>
        <v/>
      </c>
      <c r="AC36" s="122" t="str">
        <f>IFERROR(
$AN36 * INDEX('WFOM - Time_Base'!$A$4:$API$29, MATCH("CenHos", 'WFOM - Time_Base'!$B$4:$B$29,0), MATCH(CONCATENATE($G36,AC$2),'WFOM - Time_Base'!$A$8:$API$8,0)) *
INDEX('WFOM - Time_Base'!$A$4:$API$29, MATCH("CenHos_Per", 'WFOM - Time_Base'!$B$4:$B$29,0), MATCH(CONCATENATE($G36,AC$2),'WFOM - Time_Base'!$A$8:$API$8,0)),
IFERROR($AN36 * INDEX('Inputs from Uganda staff'!$E$61:$BM$80,MATCH('HRH Need estimation'!AC$2,'Inputs from Uganda staff'!$E$61:$E$80,0),MATCH('HRH Need estimation'!$D36,'Inputs from Uganda staff'!$E$6:$BM$6,0)),
""))</f>
        <v/>
      </c>
      <c r="AD36" s="122" t="str">
        <f>IFERROR(
$AN36 * INDEX('WFOM - Time_Base'!$A$4:$API$29, MATCH("CenHos", 'WFOM - Time_Base'!$B$4:$B$29,0), MATCH(CONCATENATE($G36,AD$2),'WFOM - Time_Base'!$A$8:$API$8,0)) *
INDEX('WFOM - Time_Base'!$A$4:$API$29, MATCH("CenHos_Per", 'WFOM - Time_Base'!$B$4:$B$29,0), MATCH(CONCATENATE($G36,AD$2),'WFOM - Time_Base'!$A$8:$API$8,0)),
IFERROR($AN36 * INDEX('Inputs from Uganda staff'!$E$61:$BM$80,MATCH('HRH Need estimation'!AD$2,'Inputs from Uganda staff'!$E$61:$E$80,0),MATCH('HRH Need estimation'!$D36,'Inputs from Uganda staff'!$E$6:$BM$6,0)),
""))</f>
        <v/>
      </c>
      <c r="AE36" s="122" t="str">
        <f>IFERROR(
$AN36 * INDEX('WFOM - Time_Base'!$A$4:$API$29, MATCH("CenHos", 'WFOM - Time_Base'!$B$4:$B$29,0), MATCH(CONCATENATE($G36,AE$2),'WFOM - Time_Base'!$A$8:$API$8,0)) *
INDEX('WFOM - Time_Base'!$A$4:$API$29, MATCH("CenHos_Per", 'WFOM - Time_Base'!$B$4:$B$29,0), MATCH(CONCATENATE($G36,AE$2),'WFOM - Time_Base'!$A$8:$API$8,0)),
IFERROR($AN36 * INDEX('Inputs from Uganda staff'!$E$61:$BM$80,MATCH('HRH Need estimation'!AE$2,'Inputs from Uganda staff'!$E$61:$E$80,0),MATCH('HRH Need estimation'!$D36,'Inputs from Uganda staff'!$E$6:$BM$6,0)),
""))</f>
        <v/>
      </c>
      <c r="AF36" s="122" t="str">
        <f>IFERROR(
$AN36 * INDEX('WFOM - Time_Base'!$A$4:$API$29, MATCH("CenHos", 'WFOM - Time_Base'!$B$4:$B$29,0), MATCH(CONCATENATE($G36,AF$2),'WFOM - Time_Base'!$A$8:$API$8,0)) *
INDEX('WFOM - Time_Base'!$A$4:$API$29, MATCH("CenHos_Per", 'WFOM - Time_Base'!$B$4:$B$29,0), MATCH(CONCATENATE($G36,AF$2),'WFOM - Time_Base'!$A$8:$API$8,0)),
IFERROR($AN36 * INDEX('Inputs from Uganda staff'!$E$61:$BM$80,MATCH('HRH Need estimation'!AF$2,'Inputs from Uganda staff'!$E$61:$E$80,0),MATCH('HRH Need estimation'!$D36,'Inputs from Uganda staff'!$E$6:$BM$6,0)),
""))</f>
        <v/>
      </c>
      <c r="AG36" s="122" t="str">
        <f>IFERROR(
$AN36 * INDEX('WFOM - Time_Base'!$A$4:$API$29, MATCH("CenHos", 'WFOM - Time_Base'!$B$4:$B$29,0), MATCH(CONCATENATE($G36,AG$2),'WFOM - Time_Base'!$A$8:$API$8,0)) *
INDEX('WFOM - Time_Base'!$A$4:$API$29, MATCH("CenHos_Per", 'WFOM - Time_Base'!$B$4:$B$29,0), MATCH(CONCATENATE($G36,AG$2),'WFOM - Time_Base'!$A$8:$API$8,0)),
IFERROR($AN36 * INDEX('Inputs from Uganda staff'!$E$61:$BM$80,MATCH('HRH Need estimation'!AG$2,'Inputs from Uganda staff'!$E$61:$E$80,0),MATCH('HRH Need estimation'!$D36,'Inputs from Uganda staff'!$E$6:$BM$6,0)),
""))</f>
        <v/>
      </c>
      <c r="AH36" s="122" t="str">
        <f>IFERROR(
$AN36 * INDEX('WFOM - Time_Base'!$A$4:$API$29, MATCH("CenHos", 'WFOM - Time_Base'!$B$4:$B$29,0), MATCH(CONCATENATE($G36,AH$2),'WFOM - Time_Base'!$A$8:$API$8,0)) *
INDEX('WFOM - Time_Base'!$A$4:$API$29, MATCH("CenHos_Per", 'WFOM - Time_Base'!$B$4:$B$29,0), MATCH(CONCATENATE($G36,AH$2),'WFOM - Time_Base'!$A$8:$API$8,0)),
IFERROR($AN36 * INDEX('Inputs from Uganda staff'!$E$61:$BM$80,MATCH('HRH Need estimation'!AH$2,'Inputs from Uganda staff'!$E$61:$E$80,0),MATCH('HRH Need estimation'!$D36,'Inputs from Uganda staff'!$E$6:$BM$6,0)),
""))</f>
        <v/>
      </c>
      <c r="AI36" s="122" t="str">
        <f>IFERROR(
$AN36 * INDEX('WFOM - Time_Base'!$A$4:$API$29, MATCH("CenHos", 'WFOM - Time_Base'!$B$4:$B$29,0), MATCH(CONCATENATE($G36,AI$2),'WFOM - Time_Base'!$A$8:$API$8,0)) *
INDEX('WFOM - Time_Base'!$A$4:$API$29, MATCH("CenHos_Per", 'WFOM - Time_Base'!$B$4:$B$29,0), MATCH(CONCATENATE($G36,AI$2),'WFOM - Time_Base'!$A$8:$API$8,0)),
IFERROR($AN36 * INDEX('Inputs from Uganda staff'!$E$61:$BM$80,MATCH('HRH Need estimation'!AI$2,'Inputs from Uganda staff'!$E$61:$E$80,0),MATCH('HRH Need estimation'!$D36,'Inputs from Uganda staff'!$E$6:$BM$6,0)),
""))</f>
        <v/>
      </c>
      <c r="AJ36" s="122" t="str">
        <f>IFERROR(
$AN36 * INDEX('WFOM - Time_Base'!$A$4:$API$29, MATCH("CenHos", 'WFOM - Time_Base'!$B$4:$B$29,0), MATCH(CONCATENATE($G36,AJ$2),'WFOM - Time_Base'!$A$8:$API$8,0)) *
INDEX('WFOM - Time_Base'!$A$4:$API$29, MATCH("CenHos_Per", 'WFOM - Time_Base'!$B$4:$B$29,0), MATCH(CONCATENATE($G36,AJ$2),'WFOM - Time_Base'!$A$8:$API$8,0)),
IFERROR($AN36 * INDEX('Inputs from Uganda staff'!$E$61:$BM$80,MATCH('HRH Need estimation'!AJ$2,'Inputs from Uganda staff'!$E$61:$E$80,0),MATCH('HRH Need estimation'!$D36,'Inputs from Uganda staff'!$E$6:$BM$6,0)),
""))</f>
        <v/>
      </c>
      <c r="AK36" s="122" t="str">
        <f>IFERROR(
$AN36 * INDEX('WFOM - Time_Base'!$A$4:$API$29, MATCH("CenHos", 'WFOM - Time_Base'!$B$4:$B$29,0), MATCH(CONCATENATE($G36,AK$2),'WFOM - Time_Base'!$A$8:$API$8,0)) *
INDEX('WFOM - Time_Base'!$A$4:$API$29, MATCH("CenHos_Per", 'WFOM - Time_Base'!$B$4:$B$29,0), MATCH(CONCATENATE($G36,AK$2),'WFOM - Time_Base'!$A$8:$API$8,0)),
IFERROR($AN36 * INDEX('Inputs from Uganda staff'!$E$61:$BM$80,MATCH('HRH Need estimation'!AK$2,'Inputs from Uganda staff'!$E$61:$E$80,0),MATCH('HRH Need estimation'!$D36,'Inputs from Uganda staff'!$E$6:$BM$6,0)),
""))</f>
        <v/>
      </c>
      <c r="AL36" s="122" t="str">
        <f>IFERROR(
$AN36 * INDEX('WFOM - Time_Base'!$A$4:$API$29, MATCH("CenHos", 'WFOM - Time_Base'!$B$4:$B$29,0), MATCH(CONCATENATE($G36,AL$2),'WFOM - Time_Base'!$A$8:$API$8,0)) *
INDEX('WFOM - Time_Base'!$A$4:$API$29, MATCH("CenHos_Per", 'WFOM - Time_Base'!$B$4:$B$29,0), MATCH(CONCATENATE($G36,AL$2),'WFOM - Time_Base'!$A$8:$API$8,0)),
IFERROR($AN36 * INDEX('Inputs from Uganda staff'!$E$61:$BM$80,MATCH('HRH Need estimation'!AL$2,'Inputs from Uganda staff'!$E$61:$E$80,0),MATCH('HRH Need estimation'!$D36,'Inputs from Uganda staff'!$E$6:$BM$6,0)),
""))</f>
        <v/>
      </c>
      <c r="AN36">
        <v>1</v>
      </c>
      <c r="AO36" t="e">
        <f t="shared" si="1"/>
        <v>#N/A</v>
      </c>
      <c r="AQ36" t="s">
        <v>324</v>
      </c>
    </row>
    <row r="37" spans="1:43">
      <c r="A37" s="106" t="s">
        <v>915</v>
      </c>
      <c r="B37" s="106" t="s">
        <v>25</v>
      </c>
      <c r="C37" s="107" t="s">
        <v>286</v>
      </c>
      <c r="D37" s="115" t="s">
        <v>287</v>
      </c>
      <c r="E37" s="252" t="s">
        <v>25</v>
      </c>
      <c r="F37" s="252"/>
      <c r="G37" s="122" t="str">
        <f>IF(F37&lt;&gt;"", VLOOKUP(F37,'WFOM - Cadre and Service List'!$E$4:$F$52,2,FALSE), "")</f>
        <v/>
      </c>
      <c r="H37" s="122"/>
      <c r="I37" s="207"/>
      <c r="J37" s="207"/>
      <c r="K37" s="207"/>
      <c r="L37" s="207"/>
      <c r="M37" s="207"/>
      <c r="N37" s="207"/>
      <c r="O37" s="207"/>
      <c r="P37" s="207">
        <f t="shared" si="0"/>
        <v>0</v>
      </c>
      <c r="Q37" s="122" t="s">
        <v>1947</v>
      </c>
      <c r="R37" s="122">
        <f>IFERROR(
$AN37 * INDEX('WFOM - Time_Base'!$A$4:$API$29, MATCH("CenHos", 'WFOM - Time_Base'!$B$4:$B$29,0), MATCH(CONCATENATE($G37,R$2),'WFOM - Time_Base'!$A$8:$API$8,0)) *
INDEX('WFOM - Time_Base'!$A$4:$API$29, MATCH("CenHos_Per", 'WFOM - Time_Base'!$B$4:$B$29,0), MATCH(CONCATENATE($G37,R$2),'WFOM - Time_Base'!$A$8:$API$8,0)),
IFERROR($AN37 * INDEX('Inputs from Uganda staff'!$E$61:$BM$80,MATCH('HRH Need estimation'!R$2,'Inputs from Uganda staff'!$E$61:$E$80,0),MATCH('HRH Need estimation'!$D37,'Inputs from Uganda staff'!$E$6:$BM$6,0)),
""))</f>
        <v>0.25</v>
      </c>
      <c r="S37" s="122">
        <f>IFERROR(
$AN37 * INDEX('WFOM - Time_Base'!$A$4:$API$29, MATCH("CenHos", 'WFOM - Time_Base'!$B$4:$B$29,0), MATCH(CONCATENATE($G37,S$2),'WFOM - Time_Base'!$A$8:$API$8,0)) *
INDEX('WFOM - Time_Base'!$A$4:$API$29, MATCH("CenHos_Per", 'WFOM - Time_Base'!$B$4:$B$29,0), MATCH(CONCATENATE($G37,S$2),'WFOM - Time_Base'!$A$8:$API$8,0)),
IFERROR($AN37 * INDEX('Inputs from Uganda staff'!$E$61:$BM$80,MATCH('HRH Need estimation'!S$2,'Inputs from Uganda staff'!$E$61:$E$80,0),MATCH('HRH Need estimation'!$D37,'Inputs from Uganda staff'!$E$6:$BM$6,0)),
""))</f>
        <v>1</v>
      </c>
      <c r="T37" s="122">
        <f>IFERROR(
$AN37 * INDEX('WFOM - Time_Base'!$A$4:$API$29, MATCH("CenHos", 'WFOM - Time_Base'!$B$4:$B$29,0), MATCH(CONCATENATE($G37,T$2),'WFOM - Time_Base'!$A$8:$API$8,0)) *
INDEX('WFOM - Time_Base'!$A$4:$API$29, MATCH("CenHos_Per", 'WFOM - Time_Base'!$B$4:$B$29,0), MATCH(CONCATENATE($G37,T$2),'WFOM - Time_Base'!$A$8:$API$8,0)),
IFERROR($AN37 * INDEX('Inputs from Uganda staff'!$E$61:$BM$80,MATCH('HRH Need estimation'!T$2,'Inputs from Uganda staff'!$E$61:$E$80,0),MATCH('HRH Need estimation'!$D37,'Inputs from Uganda staff'!$E$6:$BM$6,0)),
""))</f>
        <v>0</v>
      </c>
      <c r="U37" s="122">
        <f>IFERROR(
$AN37 * INDEX('WFOM - Time_Base'!$A$4:$API$29, MATCH("CenHos", 'WFOM - Time_Base'!$B$4:$B$29,0), MATCH(CONCATENATE($G37,U$2),'WFOM - Time_Base'!$A$8:$API$8,0)) *
INDEX('WFOM - Time_Base'!$A$4:$API$29, MATCH("CenHos_Per", 'WFOM - Time_Base'!$B$4:$B$29,0), MATCH(CONCATENATE($G37,U$2),'WFOM - Time_Base'!$A$8:$API$8,0)),
IFERROR($AN37 * INDEX('Inputs from Uganda staff'!$E$61:$BM$80,MATCH('HRH Need estimation'!U$2,'Inputs from Uganda staff'!$E$61:$E$80,0),MATCH('HRH Need estimation'!$D37,'Inputs from Uganda staff'!$E$6:$BM$6,0)),
""))</f>
        <v>1</v>
      </c>
      <c r="V37" s="122">
        <f>IFERROR(
$AN37 * INDEX('WFOM - Time_Base'!$A$4:$API$29, MATCH("CenHos", 'WFOM - Time_Base'!$B$4:$B$29,0), MATCH(CONCATENATE($G37,V$2),'WFOM - Time_Base'!$A$8:$API$8,0)) *
INDEX('WFOM - Time_Base'!$A$4:$API$29, MATCH("CenHos_Per", 'WFOM - Time_Base'!$B$4:$B$29,0), MATCH(CONCATENATE($G37,V$2),'WFOM - Time_Base'!$A$8:$API$8,0)),
IFERROR($AN37 * INDEX('Inputs from Uganda staff'!$E$61:$BM$80,MATCH('HRH Need estimation'!V$2,'Inputs from Uganda staff'!$E$61:$E$80,0),MATCH('HRH Need estimation'!$D37,'Inputs from Uganda staff'!$E$6:$BM$6,0)),
""))</f>
        <v>1.5</v>
      </c>
      <c r="W37" s="122">
        <f>IFERROR(
$AN37 * INDEX('WFOM - Time_Base'!$A$4:$API$29, MATCH("CenHos", 'WFOM - Time_Base'!$B$4:$B$29,0), MATCH(CONCATENATE($G37,W$2),'WFOM - Time_Base'!$A$8:$API$8,0)) *
INDEX('WFOM - Time_Base'!$A$4:$API$29, MATCH("CenHos_Per", 'WFOM - Time_Base'!$B$4:$B$29,0), MATCH(CONCATENATE($G37,W$2),'WFOM - Time_Base'!$A$8:$API$8,0)),
IFERROR($AN37 * INDEX('Inputs from Uganda staff'!$E$61:$BM$80,MATCH('HRH Need estimation'!W$2,'Inputs from Uganda staff'!$E$61:$E$80,0),MATCH('HRH Need estimation'!$D37,'Inputs from Uganda staff'!$E$6:$BM$6,0)),
""))</f>
        <v>0.3</v>
      </c>
      <c r="X37" s="122">
        <f>IFERROR(
$AN37 * INDEX('WFOM - Time_Base'!$A$4:$API$29, MATCH("CenHos", 'WFOM - Time_Base'!$B$4:$B$29,0), MATCH(CONCATENATE($G37,X$2),'WFOM - Time_Base'!$A$8:$API$8,0)) *
INDEX('WFOM - Time_Base'!$A$4:$API$29, MATCH("CenHos_Per", 'WFOM - Time_Base'!$B$4:$B$29,0), MATCH(CONCATENATE($G37,X$2),'WFOM - Time_Base'!$A$8:$API$8,0)),
IFERROR($AN37 * INDEX('Inputs from Uganda staff'!$E$61:$BM$80,MATCH('HRH Need estimation'!X$2,'Inputs from Uganda staff'!$E$61:$E$80,0),MATCH('HRH Need estimation'!$D37,'Inputs from Uganda staff'!$E$6:$BM$6,0)),
""))</f>
        <v>0</v>
      </c>
      <c r="Y37" s="122">
        <f>IFERROR(
$AN37 * INDEX('WFOM - Time_Base'!$A$4:$API$29, MATCH("CenHos", 'WFOM - Time_Base'!$B$4:$B$29,0), MATCH(CONCATENATE($G37,Y$2),'WFOM - Time_Base'!$A$8:$API$8,0)) *
INDEX('WFOM - Time_Base'!$A$4:$API$29, MATCH("CenHos_Per", 'WFOM - Time_Base'!$B$4:$B$29,0), MATCH(CONCATENATE($G37,Y$2),'WFOM - Time_Base'!$A$8:$API$8,0)),
IFERROR($AN37 * INDEX('Inputs from Uganda staff'!$E$61:$BM$80,MATCH('HRH Need estimation'!Y$2,'Inputs from Uganda staff'!$E$61:$E$80,0),MATCH('HRH Need estimation'!$D37,'Inputs from Uganda staff'!$E$6:$BM$6,0)),
""))</f>
        <v>1.2</v>
      </c>
      <c r="Z37" s="122">
        <f>IFERROR(
$AN37 * INDEX('WFOM - Time_Base'!$A$4:$API$29, MATCH("CenHos", 'WFOM - Time_Base'!$B$4:$B$29,0), MATCH(CONCATENATE($G37,Z$2),'WFOM - Time_Base'!$A$8:$API$8,0)) *
INDEX('WFOM - Time_Base'!$A$4:$API$29, MATCH("CenHos_Per", 'WFOM - Time_Base'!$B$4:$B$29,0), MATCH(CONCATENATE($G37,Z$2),'WFOM - Time_Base'!$A$8:$API$8,0)),
IFERROR($AN37 * INDEX('Inputs from Uganda staff'!$E$61:$BM$80,MATCH('HRH Need estimation'!Z$2,'Inputs from Uganda staff'!$E$61:$E$80,0),MATCH('HRH Need estimation'!$D37,'Inputs from Uganda staff'!$E$6:$BM$6,0)),
""))</f>
        <v>0</v>
      </c>
      <c r="AA37" s="122">
        <f>IFERROR(
$AN37 * INDEX('WFOM - Time_Base'!$A$4:$API$29, MATCH("CenHos", 'WFOM - Time_Base'!$B$4:$B$29,0), MATCH(CONCATENATE($G37,AA$2),'WFOM - Time_Base'!$A$8:$API$8,0)) *
INDEX('WFOM - Time_Base'!$A$4:$API$29, MATCH("CenHos_Per", 'WFOM - Time_Base'!$B$4:$B$29,0), MATCH(CONCATENATE($G37,AA$2),'WFOM - Time_Base'!$A$8:$API$8,0)),
IFERROR($AN37 * INDEX('Inputs from Uganda staff'!$E$61:$BM$80,MATCH('HRH Need estimation'!AA$2,'Inputs from Uganda staff'!$E$61:$E$80,0),MATCH('HRH Need estimation'!$D37,'Inputs from Uganda staff'!$E$6:$BM$6,0)),
""))</f>
        <v>3</v>
      </c>
      <c r="AB37" s="122">
        <f>IFERROR(
$AN37 * INDEX('WFOM - Time_Base'!$A$4:$API$29, MATCH("CenHos", 'WFOM - Time_Base'!$B$4:$B$29,0), MATCH(CONCATENATE($G37,AB$2),'WFOM - Time_Base'!$A$8:$API$8,0)) *
INDEX('WFOM - Time_Base'!$A$4:$API$29, MATCH("CenHos_Per", 'WFOM - Time_Base'!$B$4:$B$29,0), MATCH(CONCATENATE($G37,AB$2),'WFOM - Time_Base'!$A$8:$API$8,0)),
IFERROR($AN37 * INDEX('Inputs from Uganda staff'!$E$61:$BM$80,MATCH('HRH Need estimation'!AB$2,'Inputs from Uganda staff'!$E$61:$E$80,0),MATCH('HRH Need estimation'!$D37,'Inputs from Uganda staff'!$E$6:$BM$6,0)),
""))</f>
        <v>0</v>
      </c>
      <c r="AC37" s="122" t="str">
        <f>IFERROR(
$AN37 * INDEX('WFOM - Time_Base'!$A$4:$API$29, MATCH("CenHos", 'WFOM - Time_Base'!$B$4:$B$29,0), MATCH(CONCATENATE($G37,AC$2),'WFOM - Time_Base'!$A$8:$API$8,0)) *
INDEX('WFOM - Time_Base'!$A$4:$API$29, MATCH("CenHos_Per", 'WFOM - Time_Base'!$B$4:$B$29,0), MATCH(CONCATENATE($G37,AC$2),'WFOM - Time_Base'!$A$8:$API$8,0)),
IFERROR($AN37 * INDEX('Inputs from Uganda staff'!$E$61:$BM$80,MATCH('HRH Need estimation'!AC$2,'Inputs from Uganda staff'!$E$61:$E$80,0),MATCH('HRH Need estimation'!$D37,'Inputs from Uganda staff'!$E$6:$BM$6,0)),
""))</f>
        <v/>
      </c>
      <c r="AD37" s="122">
        <f>IFERROR(
$AN37 * INDEX('WFOM - Time_Base'!$A$4:$API$29, MATCH("CenHos", 'WFOM - Time_Base'!$B$4:$B$29,0), MATCH(CONCATENATE($G37,AD$2),'WFOM - Time_Base'!$A$8:$API$8,0)) *
INDEX('WFOM - Time_Base'!$A$4:$API$29, MATCH("CenHos_Per", 'WFOM - Time_Base'!$B$4:$B$29,0), MATCH(CONCATENATE($G37,AD$2),'WFOM - Time_Base'!$A$8:$API$8,0)),
IFERROR($AN37 * INDEX('Inputs from Uganda staff'!$E$61:$BM$80,MATCH('HRH Need estimation'!AD$2,'Inputs from Uganda staff'!$E$61:$E$80,0),MATCH('HRH Need estimation'!$D37,'Inputs from Uganda staff'!$E$6:$BM$6,0)),
""))</f>
        <v>0</v>
      </c>
      <c r="AE37" s="122">
        <f>IFERROR(
$AN37 * INDEX('WFOM - Time_Base'!$A$4:$API$29, MATCH("CenHos", 'WFOM - Time_Base'!$B$4:$B$29,0), MATCH(CONCATENATE($G37,AE$2),'WFOM - Time_Base'!$A$8:$API$8,0)) *
INDEX('WFOM - Time_Base'!$A$4:$API$29, MATCH("CenHos_Per", 'WFOM - Time_Base'!$B$4:$B$29,0), MATCH(CONCATENATE($G37,AE$2),'WFOM - Time_Base'!$A$8:$API$8,0)),
IFERROR($AN37 * INDEX('Inputs from Uganda staff'!$E$61:$BM$80,MATCH('HRH Need estimation'!AE$2,'Inputs from Uganda staff'!$E$61:$E$80,0),MATCH('HRH Need estimation'!$D37,'Inputs from Uganda staff'!$E$6:$BM$6,0)),
""))</f>
        <v>0</v>
      </c>
      <c r="AF37" s="122">
        <f>IFERROR(
$AN37 * INDEX('WFOM - Time_Base'!$A$4:$API$29, MATCH("CenHos", 'WFOM - Time_Base'!$B$4:$B$29,0), MATCH(CONCATENATE($G37,AF$2),'WFOM - Time_Base'!$A$8:$API$8,0)) *
INDEX('WFOM - Time_Base'!$A$4:$API$29, MATCH("CenHos_Per", 'WFOM - Time_Base'!$B$4:$B$29,0), MATCH(CONCATENATE($G37,AF$2),'WFOM - Time_Base'!$A$8:$API$8,0)),
IFERROR($AN37 * INDEX('Inputs from Uganda staff'!$E$61:$BM$80,MATCH('HRH Need estimation'!AF$2,'Inputs from Uganda staff'!$E$61:$E$80,0),MATCH('HRH Need estimation'!$D37,'Inputs from Uganda staff'!$E$6:$BM$6,0)),
""))</f>
        <v>0</v>
      </c>
      <c r="AG37" s="122">
        <f>IFERROR(
$AN37 * INDEX('WFOM - Time_Base'!$A$4:$API$29, MATCH("CenHos", 'WFOM - Time_Base'!$B$4:$B$29,0), MATCH(CONCATENATE($G37,AG$2),'WFOM - Time_Base'!$A$8:$API$8,0)) *
INDEX('WFOM - Time_Base'!$A$4:$API$29, MATCH("CenHos_Per", 'WFOM - Time_Base'!$B$4:$B$29,0), MATCH(CONCATENATE($G37,AG$2),'WFOM - Time_Base'!$A$8:$API$8,0)),
IFERROR($AN37 * INDEX('Inputs from Uganda staff'!$E$61:$BM$80,MATCH('HRH Need estimation'!AG$2,'Inputs from Uganda staff'!$E$61:$E$80,0),MATCH('HRH Need estimation'!$D37,'Inputs from Uganda staff'!$E$6:$BM$6,0)),
""))</f>
        <v>0</v>
      </c>
      <c r="AH37" s="122">
        <f>IFERROR(
$AN37 * INDEX('WFOM - Time_Base'!$A$4:$API$29, MATCH("CenHos", 'WFOM - Time_Base'!$B$4:$B$29,0), MATCH(CONCATENATE($G37,AH$2),'WFOM - Time_Base'!$A$8:$API$8,0)) *
INDEX('WFOM - Time_Base'!$A$4:$API$29, MATCH("CenHos_Per", 'WFOM - Time_Base'!$B$4:$B$29,0), MATCH(CONCATENATE($G37,AH$2),'WFOM - Time_Base'!$A$8:$API$8,0)),
IFERROR($AN37 * INDEX('Inputs from Uganda staff'!$E$61:$BM$80,MATCH('HRH Need estimation'!AH$2,'Inputs from Uganda staff'!$E$61:$E$80,0),MATCH('HRH Need estimation'!$D37,'Inputs from Uganda staff'!$E$6:$BM$6,0)),
""))</f>
        <v>0</v>
      </c>
      <c r="AI37" s="122">
        <f>IFERROR(
$AN37 * INDEX('WFOM - Time_Base'!$A$4:$API$29, MATCH("CenHos", 'WFOM - Time_Base'!$B$4:$B$29,0), MATCH(CONCATENATE($G37,AI$2),'WFOM - Time_Base'!$A$8:$API$8,0)) *
INDEX('WFOM - Time_Base'!$A$4:$API$29, MATCH("CenHos_Per", 'WFOM - Time_Base'!$B$4:$B$29,0), MATCH(CONCATENATE($G37,AI$2),'WFOM - Time_Base'!$A$8:$API$8,0)),
IFERROR($AN37 * INDEX('Inputs from Uganda staff'!$E$61:$BM$80,MATCH('HRH Need estimation'!AI$2,'Inputs from Uganda staff'!$E$61:$E$80,0),MATCH('HRH Need estimation'!$D37,'Inputs from Uganda staff'!$E$6:$BM$6,0)),
""))</f>
        <v>0</v>
      </c>
      <c r="AJ37" s="122">
        <f>IFERROR(
$AN37 * INDEX('WFOM - Time_Base'!$A$4:$API$29, MATCH("CenHos", 'WFOM - Time_Base'!$B$4:$B$29,0), MATCH(CONCATENATE($G37,AJ$2),'WFOM - Time_Base'!$A$8:$API$8,0)) *
INDEX('WFOM - Time_Base'!$A$4:$API$29, MATCH("CenHos_Per", 'WFOM - Time_Base'!$B$4:$B$29,0), MATCH(CONCATENATE($G37,AJ$2),'WFOM - Time_Base'!$A$8:$API$8,0)),
IFERROR($AN37 * INDEX('Inputs from Uganda staff'!$E$61:$BM$80,MATCH('HRH Need estimation'!AJ$2,'Inputs from Uganda staff'!$E$61:$E$80,0),MATCH('HRH Need estimation'!$D37,'Inputs from Uganda staff'!$E$6:$BM$6,0)),
""))</f>
        <v>0</v>
      </c>
      <c r="AK37" s="122">
        <f>IFERROR(
$AN37 * INDEX('WFOM - Time_Base'!$A$4:$API$29, MATCH("CenHos", 'WFOM - Time_Base'!$B$4:$B$29,0), MATCH(CONCATENATE($G37,AK$2),'WFOM - Time_Base'!$A$8:$API$8,0)) *
INDEX('WFOM - Time_Base'!$A$4:$API$29, MATCH("CenHos_Per", 'WFOM - Time_Base'!$B$4:$B$29,0), MATCH(CONCATENATE($G37,AK$2),'WFOM - Time_Base'!$A$8:$API$8,0)),
IFERROR($AN37 * INDEX('Inputs from Uganda staff'!$E$61:$BM$80,MATCH('HRH Need estimation'!AK$2,'Inputs from Uganda staff'!$E$61:$E$80,0),MATCH('HRH Need estimation'!$D37,'Inputs from Uganda staff'!$E$6:$BM$6,0)),
""))</f>
        <v>0</v>
      </c>
      <c r="AL37" s="122">
        <f>IFERROR(
$AN37 * INDEX('WFOM - Time_Base'!$A$4:$API$29, MATCH("CenHos", 'WFOM - Time_Base'!$B$4:$B$29,0), MATCH(CONCATENATE($G37,AL$2),'WFOM - Time_Base'!$A$8:$API$8,0)) *
INDEX('WFOM - Time_Base'!$A$4:$API$29, MATCH("CenHos_Per", 'WFOM - Time_Base'!$B$4:$B$29,0), MATCH(CONCATENATE($G37,AL$2),'WFOM - Time_Base'!$A$8:$API$8,0)),
IFERROR($AN37 * INDEX('Inputs from Uganda staff'!$E$61:$BM$80,MATCH('HRH Need estimation'!AL$2,'Inputs from Uganda staff'!$E$61:$E$80,0),MATCH('HRH Need estimation'!$D37,'Inputs from Uganda staff'!$E$6:$BM$6,0)),
""))</f>
        <v>0</v>
      </c>
      <c r="AN37">
        <v>1</v>
      </c>
      <c r="AO37" t="e">
        <f t="shared" si="1"/>
        <v>#N/A</v>
      </c>
      <c r="AQ37" t="s">
        <v>328</v>
      </c>
    </row>
    <row r="38" spans="1:43">
      <c r="A38" s="106" t="s">
        <v>915</v>
      </c>
      <c r="B38" s="106" t="s">
        <v>25</v>
      </c>
      <c r="C38" s="107" t="s">
        <v>288</v>
      </c>
      <c r="D38" s="115" t="s">
        <v>289</v>
      </c>
      <c r="E38" s="252" t="s">
        <v>25</v>
      </c>
      <c r="F38" s="252"/>
      <c r="G38" s="122" t="str">
        <f>IF(F38&lt;&gt;"", VLOOKUP(F38,'WFOM - Cadre and Service List'!$E$4:$F$52,2,FALSE), "")</f>
        <v/>
      </c>
      <c r="H38" s="122"/>
      <c r="I38" s="207"/>
      <c r="J38" s="207"/>
      <c r="K38" s="207"/>
      <c r="L38" s="207"/>
      <c r="M38" s="207"/>
      <c r="N38" s="207"/>
      <c r="O38" s="207"/>
      <c r="P38" s="207">
        <f t="shared" si="0"/>
        <v>0</v>
      </c>
      <c r="Q38" s="122" t="s">
        <v>1947</v>
      </c>
      <c r="R38" s="122">
        <f>IFERROR(
$AN38 * INDEX('WFOM - Time_Base'!$A$4:$API$29, MATCH("CenHos", 'WFOM - Time_Base'!$B$4:$B$29,0), MATCH(CONCATENATE($G38,R$2),'WFOM - Time_Base'!$A$8:$API$8,0)) *
INDEX('WFOM - Time_Base'!$A$4:$API$29, MATCH("CenHos_Per", 'WFOM - Time_Base'!$B$4:$B$29,0), MATCH(CONCATENATE($G38,R$2),'WFOM - Time_Base'!$A$8:$API$8,0)),
IFERROR($AN38 * INDEX('Inputs from Uganda staff'!$E$61:$BM$80,MATCH('HRH Need estimation'!R$2,'Inputs from Uganda staff'!$E$61:$E$80,0),MATCH('HRH Need estimation'!$D38,'Inputs from Uganda staff'!$E$6:$BM$6,0)),
""))</f>
        <v>0.5</v>
      </c>
      <c r="S38" s="122">
        <f>IFERROR(
$AN38 * INDEX('WFOM - Time_Base'!$A$4:$API$29, MATCH("CenHos", 'WFOM - Time_Base'!$B$4:$B$29,0), MATCH(CONCATENATE($G38,S$2),'WFOM - Time_Base'!$A$8:$API$8,0)) *
INDEX('WFOM - Time_Base'!$A$4:$API$29, MATCH("CenHos_Per", 'WFOM - Time_Base'!$B$4:$B$29,0), MATCH(CONCATENATE($G38,S$2),'WFOM - Time_Base'!$A$8:$API$8,0)),
IFERROR($AN38 * INDEX('Inputs from Uganda staff'!$E$61:$BM$80,MATCH('HRH Need estimation'!S$2,'Inputs from Uganda staff'!$E$61:$E$80,0),MATCH('HRH Need estimation'!$D38,'Inputs from Uganda staff'!$E$6:$BM$6,0)),
""))</f>
        <v>0</v>
      </c>
      <c r="T38" s="122">
        <f>IFERROR(
$AN38 * INDEX('WFOM - Time_Base'!$A$4:$API$29, MATCH("CenHos", 'WFOM - Time_Base'!$B$4:$B$29,0), MATCH(CONCATENATE($G38,T$2),'WFOM - Time_Base'!$A$8:$API$8,0)) *
INDEX('WFOM - Time_Base'!$A$4:$API$29, MATCH("CenHos_Per", 'WFOM - Time_Base'!$B$4:$B$29,0), MATCH(CONCATENATE($G38,T$2),'WFOM - Time_Base'!$A$8:$API$8,0)),
IFERROR($AN38 * INDEX('Inputs from Uganda staff'!$E$61:$BM$80,MATCH('HRH Need estimation'!T$2,'Inputs from Uganda staff'!$E$61:$E$80,0),MATCH('HRH Need estimation'!$D38,'Inputs from Uganda staff'!$E$6:$BM$6,0)),
""))</f>
        <v>0</v>
      </c>
      <c r="U38" s="122">
        <f>IFERROR(
$AN38 * INDEX('WFOM - Time_Base'!$A$4:$API$29, MATCH("CenHos", 'WFOM - Time_Base'!$B$4:$B$29,0), MATCH(CONCATENATE($G38,U$2),'WFOM - Time_Base'!$A$8:$API$8,0)) *
INDEX('WFOM - Time_Base'!$A$4:$API$29, MATCH("CenHos_Per", 'WFOM - Time_Base'!$B$4:$B$29,0), MATCH(CONCATENATE($G38,U$2),'WFOM - Time_Base'!$A$8:$API$8,0)),
IFERROR($AN38 * INDEX('Inputs from Uganda staff'!$E$61:$BM$80,MATCH('HRH Need estimation'!U$2,'Inputs from Uganda staff'!$E$61:$E$80,0),MATCH('HRH Need estimation'!$D38,'Inputs from Uganda staff'!$E$6:$BM$6,0)),
""))</f>
        <v>0.5</v>
      </c>
      <c r="V38" s="122">
        <f>IFERROR(
$AN38 * INDEX('WFOM - Time_Base'!$A$4:$API$29, MATCH("CenHos", 'WFOM - Time_Base'!$B$4:$B$29,0), MATCH(CONCATENATE($G38,V$2),'WFOM - Time_Base'!$A$8:$API$8,0)) *
INDEX('WFOM - Time_Base'!$A$4:$API$29, MATCH("CenHos_Per", 'WFOM - Time_Base'!$B$4:$B$29,0), MATCH(CONCATENATE($G38,V$2),'WFOM - Time_Base'!$A$8:$API$8,0)),
IFERROR($AN38 * INDEX('Inputs from Uganda staff'!$E$61:$BM$80,MATCH('HRH Need estimation'!V$2,'Inputs from Uganda staff'!$E$61:$E$80,0),MATCH('HRH Need estimation'!$D38,'Inputs from Uganda staff'!$E$6:$BM$6,0)),
""))</f>
        <v>24</v>
      </c>
      <c r="W38" s="122">
        <f>IFERROR(
$AN38 * INDEX('WFOM - Time_Base'!$A$4:$API$29, MATCH("CenHos", 'WFOM - Time_Base'!$B$4:$B$29,0), MATCH(CONCATENATE($G38,W$2),'WFOM - Time_Base'!$A$8:$API$8,0)) *
INDEX('WFOM - Time_Base'!$A$4:$API$29, MATCH("CenHos_Per", 'WFOM - Time_Base'!$B$4:$B$29,0), MATCH(CONCATENATE($G38,W$2),'WFOM - Time_Base'!$A$8:$API$8,0)),
IFERROR($AN38 * INDEX('Inputs from Uganda staff'!$E$61:$BM$80,MATCH('HRH Need estimation'!W$2,'Inputs from Uganda staff'!$E$61:$E$80,0),MATCH('HRH Need estimation'!$D38,'Inputs from Uganda staff'!$E$6:$BM$6,0)),
""))</f>
        <v>0</v>
      </c>
      <c r="X38" s="122">
        <f>IFERROR(
$AN38 * INDEX('WFOM - Time_Base'!$A$4:$API$29, MATCH("CenHos", 'WFOM - Time_Base'!$B$4:$B$29,0), MATCH(CONCATENATE($G38,X$2),'WFOM - Time_Base'!$A$8:$API$8,0)) *
INDEX('WFOM - Time_Base'!$A$4:$API$29, MATCH("CenHos_Per", 'WFOM - Time_Base'!$B$4:$B$29,0), MATCH(CONCATENATE($G38,X$2),'WFOM - Time_Base'!$A$8:$API$8,0)),
IFERROR($AN38 * INDEX('Inputs from Uganda staff'!$E$61:$BM$80,MATCH('HRH Need estimation'!X$2,'Inputs from Uganda staff'!$E$61:$E$80,0),MATCH('HRH Need estimation'!$D38,'Inputs from Uganda staff'!$E$6:$BM$6,0)),
""))</f>
        <v>0</v>
      </c>
      <c r="Y38" s="122">
        <f>IFERROR(
$AN38 * INDEX('WFOM - Time_Base'!$A$4:$API$29, MATCH("CenHos", 'WFOM - Time_Base'!$B$4:$B$29,0), MATCH(CONCATENATE($G38,Y$2),'WFOM - Time_Base'!$A$8:$API$8,0)) *
INDEX('WFOM - Time_Base'!$A$4:$API$29, MATCH("CenHos_Per", 'WFOM - Time_Base'!$B$4:$B$29,0), MATCH(CONCATENATE($G38,Y$2),'WFOM - Time_Base'!$A$8:$API$8,0)),
IFERROR($AN38 * INDEX('Inputs from Uganda staff'!$E$61:$BM$80,MATCH('HRH Need estimation'!Y$2,'Inputs from Uganda staff'!$E$61:$E$80,0),MATCH('HRH Need estimation'!$D38,'Inputs from Uganda staff'!$E$6:$BM$6,0)),
""))</f>
        <v>0</v>
      </c>
      <c r="Z38" s="122">
        <f>IFERROR(
$AN38 * INDEX('WFOM - Time_Base'!$A$4:$API$29, MATCH("CenHos", 'WFOM - Time_Base'!$B$4:$B$29,0), MATCH(CONCATENATE($G38,Z$2),'WFOM - Time_Base'!$A$8:$API$8,0)) *
INDEX('WFOM - Time_Base'!$A$4:$API$29, MATCH("CenHos_Per", 'WFOM - Time_Base'!$B$4:$B$29,0), MATCH(CONCATENATE($G38,Z$2),'WFOM - Time_Base'!$A$8:$API$8,0)),
IFERROR($AN38 * INDEX('Inputs from Uganda staff'!$E$61:$BM$80,MATCH('HRH Need estimation'!Z$2,'Inputs from Uganda staff'!$E$61:$E$80,0),MATCH('HRH Need estimation'!$D38,'Inputs from Uganda staff'!$E$6:$BM$6,0)),
""))</f>
        <v>0.2</v>
      </c>
      <c r="AA38" s="122">
        <f>IFERROR(
$AN38 * INDEX('WFOM - Time_Base'!$A$4:$API$29, MATCH("CenHos", 'WFOM - Time_Base'!$B$4:$B$29,0), MATCH(CONCATENATE($G38,AA$2),'WFOM - Time_Base'!$A$8:$API$8,0)) *
INDEX('WFOM - Time_Base'!$A$4:$API$29, MATCH("CenHos_Per", 'WFOM - Time_Base'!$B$4:$B$29,0), MATCH(CONCATENATE($G38,AA$2),'WFOM - Time_Base'!$A$8:$API$8,0)),
IFERROR($AN38 * INDEX('Inputs from Uganda staff'!$E$61:$BM$80,MATCH('HRH Need estimation'!AA$2,'Inputs from Uganda staff'!$E$61:$E$80,0),MATCH('HRH Need estimation'!$D38,'Inputs from Uganda staff'!$E$6:$BM$6,0)),
""))</f>
        <v>0.4</v>
      </c>
      <c r="AB38" s="122">
        <f>IFERROR(
$AN38 * INDEX('WFOM - Time_Base'!$A$4:$API$29, MATCH("CenHos", 'WFOM - Time_Base'!$B$4:$B$29,0), MATCH(CONCATENATE($G38,AB$2),'WFOM - Time_Base'!$A$8:$API$8,0)) *
INDEX('WFOM - Time_Base'!$A$4:$API$29, MATCH("CenHos_Per", 'WFOM - Time_Base'!$B$4:$B$29,0), MATCH(CONCATENATE($G38,AB$2),'WFOM - Time_Base'!$A$8:$API$8,0)),
IFERROR($AN38 * INDEX('Inputs from Uganda staff'!$E$61:$BM$80,MATCH('HRH Need estimation'!AB$2,'Inputs from Uganda staff'!$E$61:$E$80,0),MATCH('HRH Need estimation'!$D38,'Inputs from Uganda staff'!$E$6:$BM$6,0)),
""))</f>
        <v>1.2</v>
      </c>
      <c r="AC38" s="122" t="str">
        <f>IFERROR(
$AN38 * INDEX('WFOM - Time_Base'!$A$4:$API$29, MATCH("CenHos", 'WFOM - Time_Base'!$B$4:$B$29,0), MATCH(CONCATENATE($G38,AC$2),'WFOM - Time_Base'!$A$8:$API$8,0)) *
INDEX('WFOM - Time_Base'!$A$4:$API$29, MATCH("CenHos_Per", 'WFOM - Time_Base'!$B$4:$B$29,0), MATCH(CONCATENATE($G38,AC$2),'WFOM - Time_Base'!$A$8:$API$8,0)),
IFERROR($AN38 * INDEX('Inputs from Uganda staff'!$E$61:$BM$80,MATCH('HRH Need estimation'!AC$2,'Inputs from Uganda staff'!$E$61:$E$80,0),MATCH('HRH Need estimation'!$D38,'Inputs from Uganda staff'!$E$6:$BM$6,0)),
""))</f>
        <v/>
      </c>
      <c r="AD38" s="122">
        <f>IFERROR(
$AN38 * INDEX('WFOM - Time_Base'!$A$4:$API$29, MATCH("CenHos", 'WFOM - Time_Base'!$B$4:$B$29,0), MATCH(CONCATENATE($G38,AD$2),'WFOM - Time_Base'!$A$8:$API$8,0)) *
INDEX('WFOM - Time_Base'!$A$4:$API$29, MATCH("CenHos_Per", 'WFOM - Time_Base'!$B$4:$B$29,0), MATCH(CONCATENATE($G38,AD$2),'WFOM - Time_Base'!$A$8:$API$8,0)),
IFERROR($AN38 * INDEX('Inputs from Uganda staff'!$E$61:$BM$80,MATCH('HRH Need estimation'!AD$2,'Inputs from Uganda staff'!$E$61:$E$80,0),MATCH('HRH Need estimation'!$D38,'Inputs from Uganda staff'!$E$6:$BM$6,0)),
""))</f>
        <v>0</v>
      </c>
      <c r="AE38" s="122">
        <f>IFERROR(
$AN38 * INDEX('WFOM - Time_Base'!$A$4:$API$29, MATCH("CenHos", 'WFOM - Time_Base'!$B$4:$B$29,0), MATCH(CONCATENATE($G38,AE$2),'WFOM - Time_Base'!$A$8:$API$8,0)) *
INDEX('WFOM - Time_Base'!$A$4:$API$29, MATCH("CenHos_Per", 'WFOM - Time_Base'!$B$4:$B$29,0), MATCH(CONCATENATE($G38,AE$2),'WFOM - Time_Base'!$A$8:$API$8,0)),
IFERROR($AN38 * INDEX('Inputs from Uganda staff'!$E$61:$BM$80,MATCH('HRH Need estimation'!AE$2,'Inputs from Uganda staff'!$E$61:$E$80,0),MATCH('HRH Need estimation'!$D38,'Inputs from Uganda staff'!$E$6:$BM$6,0)),
""))</f>
        <v>0</v>
      </c>
      <c r="AF38" s="122">
        <f>IFERROR(
$AN38 * INDEX('WFOM - Time_Base'!$A$4:$API$29, MATCH("CenHos", 'WFOM - Time_Base'!$B$4:$B$29,0), MATCH(CONCATENATE($G38,AF$2),'WFOM - Time_Base'!$A$8:$API$8,0)) *
INDEX('WFOM - Time_Base'!$A$4:$API$29, MATCH("CenHos_Per", 'WFOM - Time_Base'!$B$4:$B$29,0), MATCH(CONCATENATE($G38,AF$2),'WFOM - Time_Base'!$A$8:$API$8,0)),
IFERROR($AN38 * INDEX('Inputs from Uganda staff'!$E$61:$BM$80,MATCH('HRH Need estimation'!AF$2,'Inputs from Uganda staff'!$E$61:$E$80,0),MATCH('HRH Need estimation'!$D38,'Inputs from Uganda staff'!$E$6:$BM$6,0)),
""))</f>
        <v>0</v>
      </c>
      <c r="AG38" s="122">
        <f>IFERROR(
$AN38 * INDEX('WFOM - Time_Base'!$A$4:$API$29, MATCH("CenHos", 'WFOM - Time_Base'!$B$4:$B$29,0), MATCH(CONCATENATE($G38,AG$2),'WFOM - Time_Base'!$A$8:$API$8,0)) *
INDEX('WFOM - Time_Base'!$A$4:$API$29, MATCH("CenHos_Per", 'WFOM - Time_Base'!$B$4:$B$29,0), MATCH(CONCATENATE($G38,AG$2),'WFOM - Time_Base'!$A$8:$API$8,0)),
IFERROR($AN38 * INDEX('Inputs from Uganda staff'!$E$61:$BM$80,MATCH('HRH Need estimation'!AG$2,'Inputs from Uganda staff'!$E$61:$E$80,0),MATCH('HRH Need estimation'!$D38,'Inputs from Uganda staff'!$E$6:$BM$6,0)),
""))</f>
        <v>0</v>
      </c>
      <c r="AH38" s="122">
        <f>IFERROR(
$AN38 * INDEX('WFOM - Time_Base'!$A$4:$API$29, MATCH("CenHos", 'WFOM - Time_Base'!$B$4:$B$29,0), MATCH(CONCATENATE($G38,AH$2),'WFOM - Time_Base'!$A$8:$API$8,0)) *
INDEX('WFOM - Time_Base'!$A$4:$API$29, MATCH("CenHos_Per", 'WFOM - Time_Base'!$B$4:$B$29,0), MATCH(CONCATENATE($G38,AH$2),'WFOM - Time_Base'!$A$8:$API$8,0)),
IFERROR($AN38 * INDEX('Inputs from Uganda staff'!$E$61:$BM$80,MATCH('HRH Need estimation'!AH$2,'Inputs from Uganda staff'!$E$61:$E$80,0),MATCH('HRH Need estimation'!$D38,'Inputs from Uganda staff'!$E$6:$BM$6,0)),
""))</f>
        <v>0</v>
      </c>
      <c r="AI38" s="122">
        <f>IFERROR(
$AN38 * INDEX('WFOM - Time_Base'!$A$4:$API$29, MATCH("CenHos", 'WFOM - Time_Base'!$B$4:$B$29,0), MATCH(CONCATENATE($G38,AI$2),'WFOM - Time_Base'!$A$8:$API$8,0)) *
INDEX('WFOM - Time_Base'!$A$4:$API$29, MATCH("CenHos_Per", 'WFOM - Time_Base'!$B$4:$B$29,0), MATCH(CONCATENATE($G38,AI$2),'WFOM - Time_Base'!$A$8:$API$8,0)),
IFERROR($AN38 * INDEX('Inputs from Uganda staff'!$E$61:$BM$80,MATCH('HRH Need estimation'!AI$2,'Inputs from Uganda staff'!$E$61:$E$80,0),MATCH('HRH Need estimation'!$D38,'Inputs from Uganda staff'!$E$6:$BM$6,0)),
""))</f>
        <v>0</v>
      </c>
      <c r="AJ38" s="122">
        <f>IFERROR(
$AN38 * INDEX('WFOM - Time_Base'!$A$4:$API$29, MATCH("CenHos", 'WFOM - Time_Base'!$B$4:$B$29,0), MATCH(CONCATENATE($G38,AJ$2),'WFOM - Time_Base'!$A$8:$API$8,0)) *
INDEX('WFOM - Time_Base'!$A$4:$API$29, MATCH("CenHos_Per", 'WFOM - Time_Base'!$B$4:$B$29,0), MATCH(CONCATENATE($G38,AJ$2),'WFOM - Time_Base'!$A$8:$API$8,0)),
IFERROR($AN38 * INDEX('Inputs from Uganda staff'!$E$61:$BM$80,MATCH('HRH Need estimation'!AJ$2,'Inputs from Uganda staff'!$E$61:$E$80,0),MATCH('HRH Need estimation'!$D38,'Inputs from Uganda staff'!$E$6:$BM$6,0)),
""))</f>
        <v>0</v>
      </c>
      <c r="AK38" s="122">
        <f>IFERROR(
$AN38 * INDEX('WFOM - Time_Base'!$A$4:$API$29, MATCH("CenHos", 'WFOM - Time_Base'!$B$4:$B$29,0), MATCH(CONCATENATE($G38,AK$2),'WFOM - Time_Base'!$A$8:$API$8,0)) *
INDEX('WFOM - Time_Base'!$A$4:$API$29, MATCH("CenHos_Per", 'WFOM - Time_Base'!$B$4:$B$29,0), MATCH(CONCATENATE($G38,AK$2),'WFOM - Time_Base'!$A$8:$API$8,0)),
IFERROR($AN38 * INDEX('Inputs from Uganda staff'!$E$61:$BM$80,MATCH('HRH Need estimation'!AK$2,'Inputs from Uganda staff'!$E$61:$E$80,0),MATCH('HRH Need estimation'!$D38,'Inputs from Uganda staff'!$E$6:$BM$6,0)),
""))</f>
        <v>0</v>
      </c>
      <c r="AL38" s="122">
        <f>IFERROR(
$AN38 * INDEX('WFOM - Time_Base'!$A$4:$API$29, MATCH("CenHos", 'WFOM - Time_Base'!$B$4:$B$29,0), MATCH(CONCATENATE($G38,AL$2),'WFOM - Time_Base'!$A$8:$API$8,0)) *
INDEX('WFOM - Time_Base'!$A$4:$API$29, MATCH("CenHos_Per", 'WFOM - Time_Base'!$B$4:$B$29,0), MATCH(CONCATENATE($G38,AL$2),'WFOM - Time_Base'!$A$8:$API$8,0)),
IFERROR($AN38 * INDEX('Inputs from Uganda staff'!$E$61:$BM$80,MATCH('HRH Need estimation'!AL$2,'Inputs from Uganda staff'!$E$61:$E$80,0),MATCH('HRH Need estimation'!$D38,'Inputs from Uganda staff'!$E$6:$BM$6,0)),
""))</f>
        <v>0</v>
      </c>
      <c r="AN38">
        <v>1</v>
      </c>
      <c r="AO38" t="e">
        <f t="shared" si="1"/>
        <v>#N/A</v>
      </c>
      <c r="AQ38" t="s">
        <v>330</v>
      </c>
    </row>
    <row r="39" spans="1:43">
      <c r="A39" s="106" t="s">
        <v>915</v>
      </c>
      <c r="B39" s="106" t="s">
        <v>25</v>
      </c>
      <c r="C39" s="107" t="s">
        <v>290</v>
      </c>
      <c r="D39" s="113" t="s">
        <v>291</v>
      </c>
      <c r="E39" s="252" t="s">
        <v>25</v>
      </c>
      <c r="F39" s="252"/>
      <c r="G39" s="122" t="str">
        <f>IF(F39&lt;&gt;"", VLOOKUP(F39,'WFOM - Cadre and Service List'!$E$4:$F$52,2,FALSE), "")</f>
        <v/>
      </c>
      <c r="H39" s="122"/>
      <c r="I39" s="207"/>
      <c r="J39" s="207"/>
      <c r="K39" s="207"/>
      <c r="L39" s="207"/>
      <c r="M39" s="207"/>
      <c r="N39" s="207"/>
      <c r="O39" s="207"/>
      <c r="P39" s="207">
        <f t="shared" si="0"/>
        <v>0</v>
      </c>
      <c r="Q39" s="122" t="s">
        <v>1947</v>
      </c>
      <c r="R39" s="122">
        <f>IFERROR(
$AN39 * INDEX('WFOM - Time_Base'!$A$4:$API$29, MATCH("CenHos", 'WFOM - Time_Base'!$B$4:$B$29,0), MATCH(CONCATENATE($G39,R$2),'WFOM - Time_Base'!$A$8:$API$8,0)) *
INDEX('WFOM - Time_Base'!$A$4:$API$29, MATCH("CenHos_Per", 'WFOM - Time_Base'!$B$4:$B$29,0), MATCH(CONCATENATE($G39,R$2),'WFOM - Time_Base'!$A$8:$API$8,0)),
IFERROR($AN39 * INDEX('Inputs from Uganda staff'!$E$61:$BM$80,MATCH('HRH Need estimation'!R$2,'Inputs from Uganda staff'!$E$61:$E$80,0),MATCH('HRH Need estimation'!$D39,'Inputs from Uganda staff'!$E$6:$BM$6,0)),
""))</f>
        <v>0.5</v>
      </c>
      <c r="S39" s="122">
        <f>IFERROR(
$AN39 * INDEX('WFOM - Time_Base'!$A$4:$API$29, MATCH("CenHos", 'WFOM - Time_Base'!$B$4:$B$29,0), MATCH(CONCATENATE($G39,S$2),'WFOM - Time_Base'!$A$8:$API$8,0)) *
INDEX('WFOM - Time_Base'!$A$4:$API$29, MATCH("CenHos_Per", 'WFOM - Time_Base'!$B$4:$B$29,0), MATCH(CONCATENATE($G39,S$2),'WFOM - Time_Base'!$A$8:$API$8,0)),
IFERROR($AN39 * INDEX('Inputs from Uganda staff'!$E$61:$BM$80,MATCH('HRH Need estimation'!S$2,'Inputs from Uganda staff'!$E$61:$E$80,0),MATCH('HRH Need estimation'!$D39,'Inputs from Uganda staff'!$E$6:$BM$6,0)),
""))</f>
        <v>0</v>
      </c>
      <c r="T39" s="122">
        <f>IFERROR(
$AN39 * INDEX('WFOM - Time_Base'!$A$4:$API$29, MATCH("CenHos", 'WFOM - Time_Base'!$B$4:$B$29,0), MATCH(CONCATENATE($G39,T$2),'WFOM - Time_Base'!$A$8:$API$8,0)) *
INDEX('WFOM - Time_Base'!$A$4:$API$29, MATCH("CenHos_Per", 'WFOM - Time_Base'!$B$4:$B$29,0), MATCH(CONCATENATE($G39,T$2),'WFOM - Time_Base'!$A$8:$API$8,0)),
IFERROR($AN39 * INDEX('Inputs from Uganda staff'!$E$61:$BM$80,MATCH('HRH Need estimation'!T$2,'Inputs from Uganda staff'!$E$61:$E$80,0),MATCH('HRH Need estimation'!$D39,'Inputs from Uganda staff'!$E$6:$BM$6,0)),
""))</f>
        <v>0</v>
      </c>
      <c r="U39" s="122">
        <f>IFERROR(
$AN39 * INDEX('WFOM - Time_Base'!$A$4:$API$29, MATCH("CenHos", 'WFOM - Time_Base'!$B$4:$B$29,0), MATCH(CONCATENATE($G39,U$2),'WFOM - Time_Base'!$A$8:$API$8,0)) *
INDEX('WFOM - Time_Base'!$A$4:$API$29, MATCH("CenHos_Per", 'WFOM - Time_Base'!$B$4:$B$29,0), MATCH(CONCATENATE($G39,U$2),'WFOM - Time_Base'!$A$8:$API$8,0)),
IFERROR($AN39 * INDEX('Inputs from Uganda staff'!$E$61:$BM$80,MATCH('HRH Need estimation'!U$2,'Inputs from Uganda staff'!$E$61:$E$80,0),MATCH('HRH Need estimation'!$D39,'Inputs from Uganda staff'!$E$6:$BM$6,0)),
""))</f>
        <v>0.5</v>
      </c>
      <c r="V39" s="122">
        <f>IFERROR(
$AN39 * INDEX('WFOM - Time_Base'!$A$4:$API$29, MATCH("CenHos", 'WFOM - Time_Base'!$B$4:$B$29,0), MATCH(CONCATENATE($G39,V$2),'WFOM - Time_Base'!$A$8:$API$8,0)) *
INDEX('WFOM - Time_Base'!$A$4:$API$29, MATCH("CenHos_Per", 'WFOM - Time_Base'!$B$4:$B$29,0), MATCH(CONCATENATE($G39,V$2),'WFOM - Time_Base'!$A$8:$API$8,0)),
IFERROR($AN39 * INDEX('Inputs from Uganda staff'!$E$61:$BM$80,MATCH('HRH Need estimation'!V$2,'Inputs from Uganda staff'!$E$61:$E$80,0),MATCH('HRH Need estimation'!$D39,'Inputs from Uganda staff'!$E$6:$BM$6,0)),
""))</f>
        <v>24</v>
      </c>
      <c r="W39" s="122">
        <f>IFERROR(
$AN39 * INDEX('WFOM - Time_Base'!$A$4:$API$29, MATCH("CenHos", 'WFOM - Time_Base'!$B$4:$B$29,0), MATCH(CONCATENATE($G39,W$2),'WFOM - Time_Base'!$A$8:$API$8,0)) *
INDEX('WFOM - Time_Base'!$A$4:$API$29, MATCH("CenHos_Per", 'WFOM - Time_Base'!$B$4:$B$29,0), MATCH(CONCATENATE($G39,W$2),'WFOM - Time_Base'!$A$8:$API$8,0)),
IFERROR($AN39 * INDEX('Inputs from Uganda staff'!$E$61:$BM$80,MATCH('HRH Need estimation'!W$2,'Inputs from Uganda staff'!$E$61:$E$80,0),MATCH('HRH Need estimation'!$D39,'Inputs from Uganda staff'!$E$6:$BM$6,0)),
""))</f>
        <v>0</v>
      </c>
      <c r="X39" s="122">
        <f>IFERROR(
$AN39 * INDEX('WFOM - Time_Base'!$A$4:$API$29, MATCH("CenHos", 'WFOM - Time_Base'!$B$4:$B$29,0), MATCH(CONCATENATE($G39,X$2),'WFOM - Time_Base'!$A$8:$API$8,0)) *
INDEX('WFOM - Time_Base'!$A$4:$API$29, MATCH("CenHos_Per", 'WFOM - Time_Base'!$B$4:$B$29,0), MATCH(CONCATENATE($G39,X$2),'WFOM - Time_Base'!$A$8:$API$8,0)),
IFERROR($AN39 * INDEX('Inputs from Uganda staff'!$E$61:$BM$80,MATCH('HRH Need estimation'!X$2,'Inputs from Uganda staff'!$E$61:$E$80,0),MATCH('HRH Need estimation'!$D39,'Inputs from Uganda staff'!$E$6:$BM$6,0)),
""))</f>
        <v>0</v>
      </c>
      <c r="Y39" s="122">
        <f>IFERROR(
$AN39 * INDEX('WFOM - Time_Base'!$A$4:$API$29, MATCH("CenHos", 'WFOM - Time_Base'!$B$4:$B$29,0), MATCH(CONCATENATE($G39,Y$2),'WFOM - Time_Base'!$A$8:$API$8,0)) *
INDEX('WFOM - Time_Base'!$A$4:$API$29, MATCH("CenHos_Per", 'WFOM - Time_Base'!$B$4:$B$29,0), MATCH(CONCATENATE($G39,Y$2),'WFOM - Time_Base'!$A$8:$API$8,0)),
IFERROR($AN39 * INDEX('Inputs from Uganda staff'!$E$61:$BM$80,MATCH('HRH Need estimation'!Y$2,'Inputs from Uganda staff'!$E$61:$E$80,0),MATCH('HRH Need estimation'!$D39,'Inputs from Uganda staff'!$E$6:$BM$6,0)),
""))</f>
        <v>1.2</v>
      </c>
      <c r="Z39" s="122">
        <f>IFERROR(
$AN39 * INDEX('WFOM - Time_Base'!$A$4:$API$29, MATCH("CenHos", 'WFOM - Time_Base'!$B$4:$B$29,0), MATCH(CONCATENATE($G39,Z$2),'WFOM - Time_Base'!$A$8:$API$8,0)) *
INDEX('WFOM - Time_Base'!$A$4:$API$29, MATCH("CenHos_Per", 'WFOM - Time_Base'!$B$4:$B$29,0), MATCH(CONCATENATE($G39,Z$2),'WFOM - Time_Base'!$A$8:$API$8,0)),
IFERROR($AN39 * INDEX('Inputs from Uganda staff'!$E$61:$BM$80,MATCH('HRH Need estimation'!Z$2,'Inputs from Uganda staff'!$E$61:$E$80,0),MATCH('HRH Need estimation'!$D39,'Inputs from Uganda staff'!$E$6:$BM$6,0)),
""))</f>
        <v>0</v>
      </c>
      <c r="AA39" s="122">
        <f>IFERROR(
$AN39 * INDEX('WFOM - Time_Base'!$A$4:$API$29, MATCH("CenHos", 'WFOM - Time_Base'!$B$4:$B$29,0), MATCH(CONCATENATE($G39,AA$2),'WFOM - Time_Base'!$A$8:$API$8,0)) *
INDEX('WFOM - Time_Base'!$A$4:$API$29, MATCH("CenHos_Per", 'WFOM - Time_Base'!$B$4:$B$29,0), MATCH(CONCATENATE($G39,AA$2),'WFOM - Time_Base'!$A$8:$API$8,0)),
IFERROR($AN39 * INDEX('Inputs from Uganda staff'!$E$61:$BM$80,MATCH('HRH Need estimation'!AA$2,'Inputs from Uganda staff'!$E$61:$E$80,0),MATCH('HRH Need estimation'!$D39,'Inputs from Uganda staff'!$E$6:$BM$6,0)),
""))</f>
        <v>0</v>
      </c>
      <c r="AB39" s="122">
        <f>IFERROR(
$AN39 * INDEX('WFOM - Time_Base'!$A$4:$API$29, MATCH("CenHos", 'WFOM - Time_Base'!$B$4:$B$29,0), MATCH(CONCATENATE($G39,AB$2),'WFOM - Time_Base'!$A$8:$API$8,0)) *
INDEX('WFOM - Time_Base'!$A$4:$API$29, MATCH("CenHos_Per", 'WFOM - Time_Base'!$B$4:$B$29,0), MATCH(CONCATENATE($G39,AB$2),'WFOM - Time_Base'!$A$8:$API$8,0)),
IFERROR($AN39 * INDEX('Inputs from Uganda staff'!$E$61:$BM$80,MATCH('HRH Need estimation'!AB$2,'Inputs from Uganda staff'!$E$61:$E$80,0),MATCH('HRH Need estimation'!$D39,'Inputs from Uganda staff'!$E$6:$BM$6,0)),
""))</f>
        <v>1.2</v>
      </c>
      <c r="AC39" s="122" t="str">
        <f>IFERROR(
$AN39 * INDEX('WFOM - Time_Base'!$A$4:$API$29, MATCH("CenHos", 'WFOM - Time_Base'!$B$4:$B$29,0), MATCH(CONCATENATE($G39,AC$2),'WFOM - Time_Base'!$A$8:$API$8,0)) *
INDEX('WFOM - Time_Base'!$A$4:$API$29, MATCH("CenHos_Per", 'WFOM - Time_Base'!$B$4:$B$29,0), MATCH(CONCATENATE($G39,AC$2),'WFOM - Time_Base'!$A$8:$API$8,0)),
IFERROR($AN39 * INDEX('Inputs from Uganda staff'!$E$61:$BM$80,MATCH('HRH Need estimation'!AC$2,'Inputs from Uganda staff'!$E$61:$E$80,0),MATCH('HRH Need estimation'!$D39,'Inputs from Uganda staff'!$E$6:$BM$6,0)),
""))</f>
        <v/>
      </c>
      <c r="AD39" s="122">
        <f>IFERROR(
$AN39 * INDEX('WFOM - Time_Base'!$A$4:$API$29, MATCH("CenHos", 'WFOM - Time_Base'!$B$4:$B$29,0), MATCH(CONCATENATE($G39,AD$2),'WFOM - Time_Base'!$A$8:$API$8,0)) *
INDEX('WFOM - Time_Base'!$A$4:$API$29, MATCH("CenHos_Per", 'WFOM - Time_Base'!$B$4:$B$29,0), MATCH(CONCATENATE($G39,AD$2),'WFOM - Time_Base'!$A$8:$API$8,0)),
IFERROR($AN39 * INDEX('Inputs from Uganda staff'!$E$61:$BM$80,MATCH('HRH Need estimation'!AD$2,'Inputs from Uganda staff'!$E$61:$E$80,0),MATCH('HRH Need estimation'!$D39,'Inputs from Uganda staff'!$E$6:$BM$6,0)),
""))</f>
        <v>0</v>
      </c>
      <c r="AE39" s="122">
        <f>IFERROR(
$AN39 * INDEX('WFOM - Time_Base'!$A$4:$API$29, MATCH("CenHos", 'WFOM - Time_Base'!$B$4:$B$29,0), MATCH(CONCATENATE($G39,AE$2),'WFOM - Time_Base'!$A$8:$API$8,0)) *
INDEX('WFOM - Time_Base'!$A$4:$API$29, MATCH("CenHos_Per", 'WFOM - Time_Base'!$B$4:$B$29,0), MATCH(CONCATENATE($G39,AE$2),'WFOM - Time_Base'!$A$8:$API$8,0)),
IFERROR($AN39 * INDEX('Inputs from Uganda staff'!$E$61:$BM$80,MATCH('HRH Need estimation'!AE$2,'Inputs from Uganda staff'!$E$61:$E$80,0),MATCH('HRH Need estimation'!$D39,'Inputs from Uganda staff'!$E$6:$BM$6,0)),
""))</f>
        <v>0</v>
      </c>
      <c r="AF39" s="122">
        <f>IFERROR(
$AN39 * INDEX('WFOM - Time_Base'!$A$4:$API$29, MATCH("CenHos", 'WFOM - Time_Base'!$B$4:$B$29,0), MATCH(CONCATENATE($G39,AF$2),'WFOM - Time_Base'!$A$8:$API$8,0)) *
INDEX('WFOM - Time_Base'!$A$4:$API$29, MATCH("CenHos_Per", 'WFOM - Time_Base'!$B$4:$B$29,0), MATCH(CONCATENATE($G39,AF$2),'WFOM - Time_Base'!$A$8:$API$8,0)),
IFERROR($AN39 * INDEX('Inputs from Uganda staff'!$E$61:$BM$80,MATCH('HRH Need estimation'!AF$2,'Inputs from Uganda staff'!$E$61:$E$80,0),MATCH('HRH Need estimation'!$D39,'Inputs from Uganda staff'!$E$6:$BM$6,0)),
""))</f>
        <v>0</v>
      </c>
      <c r="AG39" s="122">
        <f>IFERROR(
$AN39 * INDEX('WFOM - Time_Base'!$A$4:$API$29, MATCH("CenHos", 'WFOM - Time_Base'!$B$4:$B$29,0), MATCH(CONCATENATE($G39,AG$2),'WFOM - Time_Base'!$A$8:$API$8,0)) *
INDEX('WFOM - Time_Base'!$A$4:$API$29, MATCH("CenHos_Per", 'WFOM - Time_Base'!$B$4:$B$29,0), MATCH(CONCATENATE($G39,AG$2),'WFOM - Time_Base'!$A$8:$API$8,0)),
IFERROR($AN39 * INDEX('Inputs from Uganda staff'!$E$61:$BM$80,MATCH('HRH Need estimation'!AG$2,'Inputs from Uganda staff'!$E$61:$E$80,0),MATCH('HRH Need estimation'!$D39,'Inputs from Uganda staff'!$E$6:$BM$6,0)),
""))</f>
        <v>0</v>
      </c>
      <c r="AH39" s="122">
        <f>IFERROR(
$AN39 * INDEX('WFOM - Time_Base'!$A$4:$API$29, MATCH("CenHos", 'WFOM - Time_Base'!$B$4:$B$29,0), MATCH(CONCATENATE($G39,AH$2),'WFOM - Time_Base'!$A$8:$API$8,0)) *
INDEX('WFOM - Time_Base'!$A$4:$API$29, MATCH("CenHos_Per", 'WFOM - Time_Base'!$B$4:$B$29,0), MATCH(CONCATENATE($G39,AH$2),'WFOM - Time_Base'!$A$8:$API$8,0)),
IFERROR($AN39 * INDEX('Inputs from Uganda staff'!$E$61:$BM$80,MATCH('HRH Need estimation'!AH$2,'Inputs from Uganda staff'!$E$61:$E$80,0),MATCH('HRH Need estimation'!$D39,'Inputs from Uganda staff'!$E$6:$BM$6,0)),
""))</f>
        <v>0</v>
      </c>
      <c r="AI39" s="122">
        <f>IFERROR(
$AN39 * INDEX('WFOM - Time_Base'!$A$4:$API$29, MATCH("CenHos", 'WFOM - Time_Base'!$B$4:$B$29,0), MATCH(CONCATENATE($G39,AI$2),'WFOM - Time_Base'!$A$8:$API$8,0)) *
INDEX('WFOM - Time_Base'!$A$4:$API$29, MATCH("CenHos_Per", 'WFOM - Time_Base'!$B$4:$B$29,0), MATCH(CONCATENATE($G39,AI$2),'WFOM - Time_Base'!$A$8:$API$8,0)),
IFERROR($AN39 * INDEX('Inputs from Uganda staff'!$E$61:$BM$80,MATCH('HRH Need estimation'!AI$2,'Inputs from Uganda staff'!$E$61:$E$80,0),MATCH('HRH Need estimation'!$D39,'Inputs from Uganda staff'!$E$6:$BM$6,0)),
""))</f>
        <v>0</v>
      </c>
      <c r="AJ39" s="122">
        <f>IFERROR(
$AN39 * INDEX('WFOM - Time_Base'!$A$4:$API$29, MATCH("CenHos", 'WFOM - Time_Base'!$B$4:$B$29,0), MATCH(CONCATENATE($G39,AJ$2),'WFOM - Time_Base'!$A$8:$API$8,0)) *
INDEX('WFOM - Time_Base'!$A$4:$API$29, MATCH("CenHos_Per", 'WFOM - Time_Base'!$B$4:$B$29,0), MATCH(CONCATENATE($G39,AJ$2),'WFOM - Time_Base'!$A$8:$API$8,0)),
IFERROR($AN39 * INDEX('Inputs from Uganda staff'!$E$61:$BM$80,MATCH('HRH Need estimation'!AJ$2,'Inputs from Uganda staff'!$E$61:$E$80,0),MATCH('HRH Need estimation'!$D39,'Inputs from Uganda staff'!$E$6:$BM$6,0)),
""))</f>
        <v>0</v>
      </c>
      <c r="AK39" s="122">
        <f>IFERROR(
$AN39 * INDEX('WFOM - Time_Base'!$A$4:$API$29, MATCH("CenHos", 'WFOM - Time_Base'!$B$4:$B$29,0), MATCH(CONCATENATE($G39,AK$2),'WFOM - Time_Base'!$A$8:$API$8,0)) *
INDEX('WFOM - Time_Base'!$A$4:$API$29, MATCH("CenHos_Per", 'WFOM - Time_Base'!$B$4:$B$29,0), MATCH(CONCATENATE($G39,AK$2),'WFOM - Time_Base'!$A$8:$API$8,0)),
IFERROR($AN39 * INDEX('Inputs from Uganda staff'!$E$61:$BM$80,MATCH('HRH Need estimation'!AK$2,'Inputs from Uganda staff'!$E$61:$E$80,0),MATCH('HRH Need estimation'!$D39,'Inputs from Uganda staff'!$E$6:$BM$6,0)),
""))</f>
        <v>0</v>
      </c>
      <c r="AL39" s="122">
        <f>IFERROR(
$AN39 * INDEX('WFOM - Time_Base'!$A$4:$API$29, MATCH("CenHos", 'WFOM - Time_Base'!$B$4:$B$29,0), MATCH(CONCATENATE($G39,AL$2),'WFOM - Time_Base'!$A$8:$API$8,0)) *
INDEX('WFOM - Time_Base'!$A$4:$API$29, MATCH("CenHos_Per", 'WFOM - Time_Base'!$B$4:$B$29,0), MATCH(CONCATENATE($G39,AL$2),'WFOM - Time_Base'!$A$8:$API$8,0)),
IFERROR($AN39 * INDEX('Inputs from Uganda staff'!$E$61:$BM$80,MATCH('HRH Need estimation'!AL$2,'Inputs from Uganda staff'!$E$61:$E$80,0),MATCH('HRH Need estimation'!$D39,'Inputs from Uganda staff'!$E$6:$BM$6,0)),
""))</f>
        <v>0</v>
      </c>
      <c r="AN39">
        <v>1</v>
      </c>
      <c r="AO39" t="str">
        <f t="shared" si="1"/>
        <v>036</v>
      </c>
      <c r="AQ39" t="s">
        <v>337</v>
      </c>
    </row>
    <row r="40" spans="1:43">
      <c r="A40" s="106" t="s">
        <v>932</v>
      </c>
      <c r="B40" s="106" t="s">
        <v>292</v>
      </c>
      <c r="C40" s="107" t="s">
        <v>293</v>
      </c>
      <c r="D40" s="115" t="s">
        <v>294</v>
      </c>
      <c r="E40" s="122" t="s">
        <v>25</v>
      </c>
      <c r="F40" s="122" t="s">
        <v>52</v>
      </c>
      <c r="G40" s="122" t="str">
        <f>IF(F40&lt;&gt;"", VLOOKUP(F40,'WFOM - Cadre and Service List'!$E$4:$F$52,2,FALSE), "")</f>
        <v>STI</v>
      </c>
      <c r="H40" s="122"/>
      <c r="I40" s="207"/>
      <c r="J40" s="207"/>
      <c r="K40" s="207"/>
      <c r="L40" s="207"/>
      <c r="M40" s="207"/>
      <c r="N40" s="207"/>
      <c r="O40" s="207"/>
      <c r="P40" s="207">
        <f t="shared" si="0"/>
        <v>0</v>
      </c>
      <c r="Q40" s="122" t="s">
        <v>1947</v>
      </c>
      <c r="R40" s="122">
        <f>IFERROR(
$AN40 * INDEX('WFOM - Time_Base'!$A$4:$API$29, MATCH("CenHos", 'WFOM - Time_Base'!$B$4:$B$29,0), MATCH(CONCATENATE($G40,R$2),'WFOM - Time_Base'!$A$8:$API$8,0)) *
INDEX('WFOM - Time_Base'!$A$4:$API$29, MATCH("CenHos_Per", 'WFOM - Time_Base'!$B$4:$B$29,0), MATCH(CONCATENATE($G40,R$2),'WFOM - Time_Base'!$A$8:$API$8,0)),
IFERROR($AN40 * INDEX('Inputs from Uganda staff'!$E$61:$BM$80,MATCH('HRH Need estimation'!R$2,'Inputs from Uganda staff'!$E$61:$E$80,0),MATCH('HRH Need estimation'!$D40,'Inputs from Uganda staff'!$E$6:$BM$6,0)),
""))</f>
        <v>0</v>
      </c>
      <c r="S40" s="122">
        <f>IFERROR(
$AN40 * INDEX('WFOM - Time_Base'!$A$4:$API$29, MATCH("CenHos", 'WFOM - Time_Base'!$B$4:$B$29,0), MATCH(CONCATENATE($G40,S$2),'WFOM - Time_Base'!$A$8:$API$8,0)) *
INDEX('WFOM - Time_Base'!$A$4:$API$29, MATCH("CenHos_Per", 'WFOM - Time_Base'!$B$4:$B$29,0), MATCH(CONCATENATE($G40,S$2),'WFOM - Time_Base'!$A$8:$API$8,0)),
IFERROR($AN40 * INDEX('Inputs from Uganda staff'!$E$61:$BM$80,MATCH('HRH Need estimation'!S$2,'Inputs from Uganda staff'!$E$61:$E$80,0),MATCH('HRH Need estimation'!$D40,'Inputs from Uganda staff'!$E$6:$BM$6,0)),
""))</f>
        <v>5</v>
      </c>
      <c r="T40" s="122">
        <f>IFERROR(
$AN40 * INDEX('WFOM - Time_Base'!$A$4:$API$29, MATCH("CenHos", 'WFOM - Time_Base'!$B$4:$B$29,0), MATCH(CONCATENATE($G40,T$2),'WFOM - Time_Base'!$A$8:$API$8,0)) *
INDEX('WFOM - Time_Base'!$A$4:$API$29, MATCH("CenHos_Per", 'WFOM - Time_Base'!$B$4:$B$29,0), MATCH(CONCATENATE($G40,T$2),'WFOM - Time_Base'!$A$8:$API$8,0)),
IFERROR($AN40 * INDEX('Inputs from Uganda staff'!$E$61:$BM$80,MATCH('HRH Need estimation'!T$2,'Inputs from Uganda staff'!$E$61:$E$80,0),MATCH('HRH Need estimation'!$D40,'Inputs from Uganda staff'!$E$6:$BM$6,0)),
""))</f>
        <v>0</v>
      </c>
      <c r="U40" s="122">
        <f>IFERROR(
$AN40 * INDEX('WFOM - Time_Base'!$A$4:$API$29, MATCH("CenHos", 'WFOM - Time_Base'!$B$4:$B$29,0), MATCH(CONCATENATE($G40,U$2),'WFOM - Time_Base'!$A$8:$API$8,0)) *
INDEX('WFOM - Time_Base'!$A$4:$API$29, MATCH("CenHos_Per", 'WFOM - Time_Base'!$B$4:$B$29,0), MATCH(CONCATENATE($G40,U$2),'WFOM - Time_Base'!$A$8:$API$8,0)),
IFERROR($AN40 * INDEX('Inputs from Uganda staff'!$E$61:$BM$80,MATCH('HRH Need estimation'!U$2,'Inputs from Uganda staff'!$E$61:$E$80,0),MATCH('HRH Need estimation'!$D40,'Inputs from Uganda staff'!$E$6:$BM$6,0)),
""))</f>
        <v>5</v>
      </c>
      <c r="V40" s="122">
        <f>IFERROR(
$AN40 * INDEX('WFOM - Time_Base'!$A$4:$API$29, MATCH("CenHos", 'WFOM - Time_Base'!$B$4:$B$29,0), MATCH(CONCATENATE($G40,V$2),'WFOM - Time_Base'!$A$8:$API$8,0)) *
INDEX('WFOM - Time_Base'!$A$4:$API$29, MATCH("CenHos_Per", 'WFOM - Time_Base'!$B$4:$B$29,0), MATCH(CONCATENATE($G40,V$2),'WFOM - Time_Base'!$A$8:$API$8,0)),
IFERROR($AN40 * INDEX('Inputs from Uganda staff'!$E$61:$BM$80,MATCH('HRH Need estimation'!V$2,'Inputs from Uganda staff'!$E$61:$E$80,0),MATCH('HRH Need estimation'!$D40,'Inputs from Uganda staff'!$E$6:$BM$6,0)),
""))</f>
        <v>5</v>
      </c>
      <c r="W40" s="122">
        <f>IFERROR(
$AN40 * INDEX('WFOM - Time_Base'!$A$4:$API$29, MATCH("CenHos", 'WFOM - Time_Base'!$B$4:$B$29,0), MATCH(CONCATENATE($G40,W$2),'WFOM - Time_Base'!$A$8:$API$8,0)) *
INDEX('WFOM - Time_Base'!$A$4:$API$29, MATCH("CenHos_Per", 'WFOM - Time_Base'!$B$4:$B$29,0), MATCH(CONCATENATE($G40,W$2),'WFOM - Time_Base'!$A$8:$API$8,0)),
IFERROR($AN40 * INDEX('Inputs from Uganda staff'!$E$61:$BM$80,MATCH('HRH Need estimation'!W$2,'Inputs from Uganda staff'!$E$61:$E$80,0),MATCH('HRH Need estimation'!$D40,'Inputs from Uganda staff'!$E$6:$BM$6,0)),
""))</f>
        <v>0.2</v>
      </c>
      <c r="X40" s="122">
        <f>IFERROR(
$AN40 * INDEX('WFOM - Time_Base'!$A$4:$API$29, MATCH("CenHos", 'WFOM - Time_Base'!$B$4:$B$29,0), MATCH(CONCATENATE($G40,X$2),'WFOM - Time_Base'!$A$8:$API$8,0)) *
INDEX('WFOM - Time_Base'!$A$4:$API$29, MATCH("CenHos_Per", 'WFOM - Time_Base'!$B$4:$B$29,0), MATCH(CONCATENATE($G40,X$2),'WFOM - Time_Base'!$A$8:$API$8,0)),
IFERROR($AN40 * INDEX('Inputs from Uganda staff'!$E$61:$BM$80,MATCH('HRH Need estimation'!X$2,'Inputs from Uganda staff'!$E$61:$E$80,0),MATCH('HRH Need estimation'!$D40,'Inputs from Uganda staff'!$E$6:$BM$6,0)),
""))</f>
        <v>1.5</v>
      </c>
      <c r="Y40" s="122">
        <f>IFERROR(
$AN40 * INDEX('WFOM - Time_Base'!$A$4:$API$29, MATCH("CenHos", 'WFOM - Time_Base'!$B$4:$B$29,0), MATCH(CONCATENATE($G40,Y$2),'WFOM - Time_Base'!$A$8:$API$8,0)) *
INDEX('WFOM - Time_Base'!$A$4:$API$29, MATCH("CenHos_Per", 'WFOM - Time_Base'!$B$4:$B$29,0), MATCH(CONCATENATE($G40,Y$2),'WFOM - Time_Base'!$A$8:$API$8,0)),
IFERROR($AN40 * INDEX('Inputs from Uganda staff'!$E$61:$BM$80,MATCH('HRH Need estimation'!Y$2,'Inputs from Uganda staff'!$E$61:$E$80,0),MATCH('HRH Need estimation'!$D40,'Inputs from Uganda staff'!$E$6:$BM$6,0)),
""))</f>
        <v>1.5</v>
      </c>
      <c r="Z40" s="122">
        <f>IFERROR(
$AN40 * INDEX('WFOM - Time_Base'!$A$4:$API$29, MATCH("CenHos", 'WFOM - Time_Base'!$B$4:$B$29,0), MATCH(CONCATENATE($G40,Z$2),'WFOM - Time_Base'!$A$8:$API$8,0)) *
INDEX('WFOM - Time_Base'!$A$4:$API$29, MATCH("CenHos_Per", 'WFOM - Time_Base'!$B$4:$B$29,0), MATCH(CONCATENATE($G40,Z$2),'WFOM - Time_Base'!$A$8:$API$8,0)),
IFERROR($AN40 * INDEX('Inputs from Uganda staff'!$E$61:$BM$80,MATCH('HRH Need estimation'!Z$2,'Inputs from Uganda staff'!$E$61:$E$80,0),MATCH('HRH Need estimation'!$D40,'Inputs from Uganda staff'!$E$6:$BM$6,0)),
""))</f>
        <v>0</v>
      </c>
      <c r="AA40" s="122">
        <f>IFERROR(
$AN40 * INDEX('WFOM - Time_Base'!$A$4:$API$29, MATCH("CenHos", 'WFOM - Time_Base'!$B$4:$B$29,0), MATCH(CONCATENATE($G40,AA$2),'WFOM - Time_Base'!$A$8:$API$8,0)) *
INDEX('WFOM - Time_Base'!$A$4:$API$29, MATCH("CenHos_Per", 'WFOM - Time_Base'!$B$4:$B$29,0), MATCH(CONCATENATE($G40,AA$2),'WFOM - Time_Base'!$A$8:$API$8,0)),
IFERROR($AN40 * INDEX('Inputs from Uganda staff'!$E$61:$BM$80,MATCH('HRH Need estimation'!AA$2,'Inputs from Uganda staff'!$E$61:$E$80,0),MATCH('HRH Need estimation'!$D40,'Inputs from Uganda staff'!$E$6:$BM$6,0)),
""))</f>
        <v>0</v>
      </c>
      <c r="AB40" s="122">
        <f>IFERROR(
$AN40 * INDEX('WFOM - Time_Base'!$A$4:$API$29, MATCH("CenHos", 'WFOM - Time_Base'!$B$4:$B$29,0), MATCH(CONCATENATE($G40,AB$2),'WFOM - Time_Base'!$A$8:$API$8,0)) *
INDEX('WFOM - Time_Base'!$A$4:$API$29, MATCH("CenHos_Per", 'WFOM - Time_Base'!$B$4:$B$29,0), MATCH(CONCATENATE($G40,AB$2),'WFOM - Time_Base'!$A$8:$API$8,0)),
IFERROR($AN40 * INDEX('Inputs from Uganda staff'!$E$61:$BM$80,MATCH('HRH Need estimation'!AB$2,'Inputs from Uganda staff'!$E$61:$E$80,0),MATCH('HRH Need estimation'!$D40,'Inputs from Uganda staff'!$E$6:$BM$6,0)),
""))</f>
        <v>0</v>
      </c>
      <c r="AC40" s="122" t="str">
        <f>IFERROR(
$AN40 * INDEX('WFOM - Time_Base'!$A$4:$API$29, MATCH("CenHos", 'WFOM - Time_Base'!$B$4:$B$29,0), MATCH(CONCATENATE($G40,AC$2),'WFOM - Time_Base'!$A$8:$API$8,0)) *
INDEX('WFOM - Time_Base'!$A$4:$API$29, MATCH("CenHos_Per", 'WFOM - Time_Base'!$B$4:$B$29,0), MATCH(CONCATENATE($G40,AC$2),'WFOM - Time_Base'!$A$8:$API$8,0)),
IFERROR($AN40 * INDEX('Inputs from Uganda staff'!$E$61:$BM$80,MATCH('HRH Need estimation'!AC$2,'Inputs from Uganda staff'!$E$61:$E$80,0),MATCH('HRH Need estimation'!$D40,'Inputs from Uganda staff'!$E$6:$BM$6,0)),
""))</f>
        <v/>
      </c>
      <c r="AD40" s="122">
        <f>IFERROR(
$AN40 * INDEX('WFOM - Time_Base'!$A$4:$API$29, MATCH("CenHos", 'WFOM - Time_Base'!$B$4:$B$29,0), MATCH(CONCATENATE($G40,AD$2),'WFOM - Time_Base'!$A$8:$API$8,0)) *
INDEX('WFOM - Time_Base'!$A$4:$API$29, MATCH("CenHos_Per", 'WFOM - Time_Base'!$B$4:$B$29,0), MATCH(CONCATENATE($G40,AD$2),'WFOM - Time_Base'!$A$8:$API$8,0)),
IFERROR($AN40 * INDEX('Inputs from Uganda staff'!$E$61:$BM$80,MATCH('HRH Need estimation'!AD$2,'Inputs from Uganda staff'!$E$61:$E$80,0),MATCH('HRH Need estimation'!$D40,'Inputs from Uganda staff'!$E$6:$BM$6,0)),
""))</f>
        <v>0</v>
      </c>
      <c r="AE40" s="122">
        <f>IFERROR(
$AN40 * INDEX('WFOM - Time_Base'!$A$4:$API$29, MATCH("CenHos", 'WFOM - Time_Base'!$B$4:$B$29,0), MATCH(CONCATENATE($G40,AE$2),'WFOM - Time_Base'!$A$8:$API$8,0)) *
INDEX('WFOM - Time_Base'!$A$4:$API$29, MATCH("CenHos_Per", 'WFOM - Time_Base'!$B$4:$B$29,0), MATCH(CONCATENATE($G40,AE$2),'WFOM - Time_Base'!$A$8:$API$8,0)),
IFERROR($AN40 * INDEX('Inputs from Uganda staff'!$E$61:$BM$80,MATCH('HRH Need estimation'!AE$2,'Inputs from Uganda staff'!$E$61:$E$80,0),MATCH('HRH Need estimation'!$D40,'Inputs from Uganda staff'!$E$6:$BM$6,0)),
""))</f>
        <v>0</v>
      </c>
      <c r="AF40" s="122">
        <f>IFERROR(
$AN40 * INDEX('WFOM - Time_Base'!$A$4:$API$29, MATCH("CenHos", 'WFOM - Time_Base'!$B$4:$B$29,0), MATCH(CONCATENATE($G40,AF$2),'WFOM - Time_Base'!$A$8:$API$8,0)) *
INDEX('WFOM - Time_Base'!$A$4:$API$29, MATCH("CenHos_Per", 'WFOM - Time_Base'!$B$4:$B$29,0), MATCH(CONCATENATE($G40,AF$2),'WFOM - Time_Base'!$A$8:$API$8,0)),
IFERROR($AN40 * INDEX('Inputs from Uganda staff'!$E$61:$BM$80,MATCH('HRH Need estimation'!AF$2,'Inputs from Uganda staff'!$E$61:$E$80,0),MATCH('HRH Need estimation'!$D40,'Inputs from Uganda staff'!$E$6:$BM$6,0)),
""))</f>
        <v>0</v>
      </c>
      <c r="AG40" s="122">
        <f>IFERROR(
$AN40 * INDEX('WFOM - Time_Base'!$A$4:$API$29, MATCH("CenHos", 'WFOM - Time_Base'!$B$4:$B$29,0), MATCH(CONCATENATE($G40,AG$2),'WFOM - Time_Base'!$A$8:$API$8,0)) *
INDEX('WFOM - Time_Base'!$A$4:$API$29, MATCH("CenHos_Per", 'WFOM - Time_Base'!$B$4:$B$29,0), MATCH(CONCATENATE($G40,AG$2),'WFOM - Time_Base'!$A$8:$API$8,0)),
IFERROR($AN40 * INDEX('Inputs from Uganda staff'!$E$61:$BM$80,MATCH('HRH Need estimation'!AG$2,'Inputs from Uganda staff'!$E$61:$E$80,0),MATCH('HRH Need estimation'!$D40,'Inputs from Uganda staff'!$E$6:$BM$6,0)),
""))</f>
        <v>0</v>
      </c>
      <c r="AH40" s="122">
        <f>IFERROR(
$AN40 * INDEX('WFOM - Time_Base'!$A$4:$API$29, MATCH("CenHos", 'WFOM - Time_Base'!$B$4:$B$29,0), MATCH(CONCATENATE($G40,AH$2),'WFOM - Time_Base'!$A$8:$API$8,0)) *
INDEX('WFOM - Time_Base'!$A$4:$API$29, MATCH("CenHos_Per", 'WFOM - Time_Base'!$B$4:$B$29,0), MATCH(CONCATENATE($G40,AH$2),'WFOM - Time_Base'!$A$8:$API$8,0)),
IFERROR($AN40 * INDEX('Inputs from Uganda staff'!$E$61:$BM$80,MATCH('HRH Need estimation'!AH$2,'Inputs from Uganda staff'!$E$61:$E$80,0),MATCH('HRH Need estimation'!$D40,'Inputs from Uganda staff'!$E$6:$BM$6,0)),
""))</f>
        <v>0</v>
      </c>
      <c r="AI40" s="122">
        <f>IFERROR(
$AN40 * INDEX('WFOM - Time_Base'!$A$4:$API$29, MATCH("CenHos", 'WFOM - Time_Base'!$B$4:$B$29,0), MATCH(CONCATENATE($G40,AI$2),'WFOM - Time_Base'!$A$8:$API$8,0)) *
INDEX('WFOM - Time_Base'!$A$4:$API$29, MATCH("CenHos_Per", 'WFOM - Time_Base'!$B$4:$B$29,0), MATCH(CONCATENATE($G40,AI$2),'WFOM - Time_Base'!$A$8:$API$8,0)),
IFERROR($AN40 * INDEX('Inputs from Uganda staff'!$E$61:$BM$80,MATCH('HRH Need estimation'!AI$2,'Inputs from Uganda staff'!$E$61:$E$80,0),MATCH('HRH Need estimation'!$D40,'Inputs from Uganda staff'!$E$6:$BM$6,0)),
""))</f>
        <v>0</v>
      </c>
      <c r="AJ40" s="122">
        <f>IFERROR(
$AN40 * INDEX('WFOM - Time_Base'!$A$4:$API$29, MATCH("CenHos", 'WFOM - Time_Base'!$B$4:$B$29,0), MATCH(CONCATENATE($G40,AJ$2),'WFOM - Time_Base'!$A$8:$API$8,0)) *
INDEX('WFOM - Time_Base'!$A$4:$API$29, MATCH("CenHos_Per", 'WFOM - Time_Base'!$B$4:$B$29,0), MATCH(CONCATENATE($G40,AJ$2),'WFOM - Time_Base'!$A$8:$API$8,0)),
IFERROR($AN40 * INDEX('Inputs from Uganda staff'!$E$61:$BM$80,MATCH('HRH Need estimation'!AJ$2,'Inputs from Uganda staff'!$E$61:$E$80,0),MATCH('HRH Need estimation'!$D40,'Inputs from Uganda staff'!$E$6:$BM$6,0)),
""))</f>
        <v>0</v>
      </c>
      <c r="AK40" s="122">
        <f>IFERROR(
$AN40 * INDEX('WFOM - Time_Base'!$A$4:$API$29, MATCH("CenHos", 'WFOM - Time_Base'!$B$4:$B$29,0), MATCH(CONCATENATE($G40,AK$2),'WFOM - Time_Base'!$A$8:$API$8,0)) *
INDEX('WFOM - Time_Base'!$A$4:$API$29, MATCH("CenHos_Per", 'WFOM - Time_Base'!$B$4:$B$29,0), MATCH(CONCATENATE($G40,AK$2),'WFOM - Time_Base'!$A$8:$API$8,0)),
IFERROR($AN40 * INDEX('Inputs from Uganda staff'!$E$61:$BM$80,MATCH('HRH Need estimation'!AK$2,'Inputs from Uganda staff'!$E$61:$E$80,0),MATCH('HRH Need estimation'!$D40,'Inputs from Uganda staff'!$E$6:$BM$6,0)),
""))</f>
        <v>0</v>
      </c>
      <c r="AL40" s="122">
        <f>IFERROR(
$AN40 * INDEX('WFOM - Time_Base'!$A$4:$API$29, MATCH("CenHos", 'WFOM - Time_Base'!$B$4:$B$29,0), MATCH(CONCATENATE($G40,AL$2),'WFOM - Time_Base'!$A$8:$API$8,0)) *
INDEX('WFOM - Time_Base'!$A$4:$API$29, MATCH("CenHos_Per", 'WFOM - Time_Base'!$B$4:$B$29,0), MATCH(CONCATENATE($G40,AL$2),'WFOM - Time_Base'!$A$8:$API$8,0)),
IFERROR($AN40 * INDEX('Inputs from Uganda staff'!$E$61:$BM$80,MATCH('HRH Need estimation'!AL$2,'Inputs from Uganda staff'!$E$61:$E$80,0),MATCH('HRH Need estimation'!$D40,'Inputs from Uganda staff'!$E$6:$BM$6,0)),
""))</f>
        <v>0</v>
      </c>
      <c r="AN40">
        <v>1</v>
      </c>
      <c r="AO40" t="str">
        <f t="shared" si="1"/>
        <v>037</v>
      </c>
      <c r="AQ40" t="s">
        <v>339</v>
      </c>
    </row>
    <row r="41" spans="1:43">
      <c r="A41" s="106" t="s">
        <v>932</v>
      </c>
      <c r="B41" s="106" t="s">
        <v>292</v>
      </c>
      <c r="C41" s="107" t="s">
        <v>295</v>
      </c>
      <c r="D41" s="115" t="s">
        <v>296</v>
      </c>
      <c r="E41" s="122" t="s">
        <v>25</v>
      </c>
      <c r="F41" s="122" t="s">
        <v>52</v>
      </c>
      <c r="G41" s="122" t="str">
        <f>IF(F41&lt;&gt;"", VLOOKUP(F41,'WFOM - Cadre and Service List'!$E$4:$F$52,2,FALSE), "")</f>
        <v>STI</v>
      </c>
      <c r="H41" s="122"/>
      <c r="I41" s="207"/>
      <c r="J41" s="207"/>
      <c r="K41" s="207"/>
      <c r="L41" s="207"/>
      <c r="M41" s="207"/>
      <c r="N41" s="207"/>
      <c r="O41" s="207"/>
      <c r="P41" s="207">
        <f t="shared" si="0"/>
        <v>0</v>
      </c>
      <c r="Q41" s="122" t="s">
        <v>1947</v>
      </c>
      <c r="R41" s="122">
        <f>IFERROR(
$AN41 * INDEX('WFOM - Time_Base'!$A$4:$API$29, MATCH("CenHos", 'WFOM - Time_Base'!$B$4:$B$29,0), MATCH(CONCATENATE($G41,R$2),'WFOM - Time_Base'!$A$8:$API$8,0)) *
INDEX('WFOM - Time_Base'!$A$4:$API$29, MATCH("CenHos_Per", 'WFOM - Time_Base'!$B$4:$B$29,0), MATCH(CONCATENATE($G41,R$2),'WFOM - Time_Base'!$A$8:$API$8,0)),
IFERROR($AN41 * INDEX('Inputs from Uganda staff'!$E$61:$BM$80,MATCH('HRH Need estimation'!R$2,'Inputs from Uganda staff'!$E$61:$E$80,0),MATCH('HRH Need estimation'!$D41,'Inputs from Uganda staff'!$E$6:$BM$6,0)),
""))</f>
        <v>0</v>
      </c>
      <c r="S41" s="122">
        <f>IFERROR(
$AN41 * INDEX('WFOM - Time_Base'!$A$4:$API$29, MATCH("CenHos", 'WFOM - Time_Base'!$B$4:$B$29,0), MATCH(CONCATENATE($G41,S$2),'WFOM - Time_Base'!$A$8:$API$8,0)) *
INDEX('WFOM - Time_Base'!$A$4:$API$29, MATCH("CenHos_Per", 'WFOM - Time_Base'!$B$4:$B$29,0), MATCH(CONCATENATE($G41,S$2),'WFOM - Time_Base'!$A$8:$API$8,0)),
IFERROR($AN41 * INDEX('Inputs from Uganda staff'!$E$61:$BM$80,MATCH('HRH Need estimation'!S$2,'Inputs from Uganda staff'!$E$61:$E$80,0),MATCH('HRH Need estimation'!$D41,'Inputs from Uganda staff'!$E$6:$BM$6,0)),
""))</f>
        <v>5</v>
      </c>
      <c r="T41" s="122">
        <f>IFERROR(
$AN41 * INDEX('WFOM - Time_Base'!$A$4:$API$29, MATCH("CenHos", 'WFOM - Time_Base'!$B$4:$B$29,0), MATCH(CONCATENATE($G41,T$2),'WFOM - Time_Base'!$A$8:$API$8,0)) *
INDEX('WFOM - Time_Base'!$A$4:$API$29, MATCH("CenHos_Per", 'WFOM - Time_Base'!$B$4:$B$29,0), MATCH(CONCATENATE($G41,T$2),'WFOM - Time_Base'!$A$8:$API$8,0)),
IFERROR($AN41 * INDEX('Inputs from Uganda staff'!$E$61:$BM$80,MATCH('HRH Need estimation'!T$2,'Inputs from Uganda staff'!$E$61:$E$80,0),MATCH('HRH Need estimation'!$D41,'Inputs from Uganda staff'!$E$6:$BM$6,0)),
""))</f>
        <v>0</v>
      </c>
      <c r="U41" s="122">
        <f>IFERROR(
$AN41 * INDEX('WFOM - Time_Base'!$A$4:$API$29, MATCH("CenHos", 'WFOM - Time_Base'!$B$4:$B$29,0), MATCH(CONCATENATE($G41,U$2),'WFOM - Time_Base'!$A$8:$API$8,0)) *
INDEX('WFOM - Time_Base'!$A$4:$API$29, MATCH("CenHos_Per", 'WFOM - Time_Base'!$B$4:$B$29,0), MATCH(CONCATENATE($G41,U$2),'WFOM - Time_Base'!$A$8:$API$8,0)),
IFERROR($AN41 * INDEX('Inputs from Uganda staff'!$E$61:$BM$80,MATCH('HRH Need estimation'!U$2,'Inputs from Uganda staff'!$E$61:$E$80,0),MATCH('HRH Need estimation'!$D41,'Inputs from Uganda staff'!$E$6:$BM$6,0)),
""))</f>
        <v>5</v>
      </c>
      <c r="V41" s="122">
        <f>IFERROR(
$AN41 * INDEX('WFOM - Time_Base'!$A$4:$API$29, MATCH("CenHos", 'WFOM - Time_Base'!$B$4:$B$29,0), MATCH(CONCATENATE($G41,V$2),'WFOM - Time_Base'!$A$8:$API$8,0)) *
INDEX('WFOM - Time_Base'!$A$4:$API$29, MATCH("CenHos_Per", 'WFOM - Time_Base'!$B$4:$B$29,0), MATCH(CONCATENATE($G41,V$2),'WFOM - Time_Base'!$A$8:$API$8,0)),
IFERROR($AN41 * INDEX('Inputs from Uganda staff'!$E$61:$BM$80,MATCH('HRH Need estimation'!V$2,'Inputs from Uganda staff'!$E$61:$E$80,0),MATCH('HRH Need estimation'!$D41,'Inputs from Uganda staff'!$E$6:$BM$6,0)),
""))</f>
        <v>5</v>
      </c>
      <c r="W41" s="122">
        <f>IFERROR(
$AN41 * INDEX('WFOM - Time_Base'!$A$4:$API$29, MATCH("CenHos", 'WFOM - Time_Base'!$B$4:$B$29,0), MATCH(CONCATENATE($G41,W$2),'WFOM - Time_Base'!$A$8:$API$8,0)) *
INDEX('WFOM - Time_Base'!$A$4:$API$29, MATCH("CenHos_Per", 'WFOM - Time_Base'!$B$4:$B$29,0), MATCH(CONCATENATE($G41,W$2),'WFOM - Time_Base'!$A$8:$API$8,0)),
IFERROR($AN41 * INDEX('Inputs from Uganda staff'!$E$61:$BM$80,MATCH('HRH Need estimation'!W$2,'Inputs from Uganda staff'!$E$61:$E$80,0),MATCH('HRH Need estimation'!$D41,'Inputs from Uganda staff'!$E$6:$BM$6,0)),
""))</f>
        <v>0.2</v>
      </c>
      <c r="X41" s="122">
        <f>IFERROR(
$AN41 * INDEX('WFOM - Time_Base'!$A$4:$API$29, MATCH("CenHos", 'WFOM - Time_Base'!$B$4:$B$29,0), MATCH(CONCATENATE($G41,X$2),'WFOM - Time_Base'!$A$8:$API$8,0)) *
INDEX('WFOM - Time_Base'!$A$4:$API$29, MATCH("CenHos_Per", 'WFOM - Time_Base'!$B$4:$B$29,0), MATCH(CONCATENATE($G41,X$2),'WFOM - Time_Base'!$A$8:$API$8,0)),
IFERROR($AN41 * INDEX('Inputs from Uganda staff'!$E$61:$BM$80,MATCH('HRH Need estimation'!X$2,'Inputs from Uganda staff'!$E$61:$E$80,0),MATCH('HRH Need estimation'!$D41,'Inputs from Uganda staff'!$E$6:$BM$6,0)),
""))</f>
        <v>1.5</v>
      </c>
      <c r="Y41" s="122">
        <f>IFERROR(
$AN41 * INDEX('WFOM - Time_Base'!$A$4:$API$29, MATCH("CenHos", 'WFOM - Time_Base'!$B$4:$B$29,0), MATCH(CONCATENATE($G41,Y$2),'WFOM - Time_Base'!$A$8:$API$8,0)) *
INDEX('WFOM - Time_Base'!$A$4:$API$29, MATCH("CenHos_Per", 'WFOM - Time_Base'!$B$4:$B$29,0), MATCH(CONCATENATE($G41,Y$2),'WFOM - Time_Base'!$A$8:$API$8,0)),
IFERROR($AN41 * INDEX('Inputs from Uganda staff'!$E$61:$BM$80,MATCH('HRH Need estimation'!Y$2,'Inputs from Uganda staff'!$E$61:$E$80,0),MATCH('HRH Need estimation'!$D41,'Inputs from Uganda staff'!$E$6:$BM$6,0)),
""))</f>
        <v>1.5</v>
      </c>
      <c r="Z41" s="122">
        <f>IFERROR(
$AN41 * INDEX('WFOM - Time_Base'!$A$4:$API$29, MATCH("CenHos", 'WFOM - Time_Base'!$B$4:$B$29,0), MATCH(CONCATENATE($G41,Z$2),'WFOM - Time_Base'!$A$8:$API$8,0)) *
INDEX('WFOM - Time_Base'!$A$4:$API$29, MATCH("CenHos_Per", 'WFOM - Time_Base'!$B$4:$B$29,0), MATCH(CONCATENATE($G41,Z$2),'WFOM - Time_Base'!$A$8:$API$8,0)),
IFERROR($AN41 * INDEX('Inputs from Uganda staff'!$E$61:$BM$80,MATCH('HRH Need estimation'!Z$2,'Inputs from Uganda staff'!$E$61:$E$80,0),MATCH('HRH Need estimation'!$D41,'Inputs from Uganda staff'!$E$6:$BM$6,0)),
""))</f>
        <v>0</v>
      </c>
      <c r="AA41" s="122">
        <f>IFERROR(
$AN41 * INDEX('WFOM - Time_Base'!$A$4:$API$29, MATCH("CenHos", 'WFOM - Time_Base'!$B$4:$B$29,0), MATCH(CONCATENATE($G41,AA$2),'WFOM - Time_Base'!$A$8:$API$8,0)) *
INDEX('WFOM - Time_Base'!$A$4:$API$29, MATCH("CenHos_Per", 'WFOM - Time_Base'!$B$4:$B$29,0), MATCH(CONCATENATE($G41,AA$2),'WFOM - Time_Base'!$A$8:$API$8,0)),
IFERROR($AN41 * INDEX('Inputs from Uganda staff'!$E$61:$BM$80,MATCH('HRH Need estimation'!AA$2,'Inputs from Uganda staff'!$E$61:$E$80,0),MATCH('HRH Need estimation'!$D41,'Inputs from Uganda staff'!$E$6:$BM$6,0)),
""))</f>
        <v>0</v>
      </c>
      <c r="AB41" s="122">
        <f>IFERROR(
$AN41 * INDEX('WFOM - Time_Base'!$A$4:$API$29, MATCH("CenHos", 'WFOM - Time_Base'!$B$4:$B$29,0), MATCH(CONCATENATE($G41,AB$2),'WFOM - Time_Base'!$A$8:$API$8,0)) *
INDEX('WFOM - Time_Base'!$A$4:$API$29, MATCH("CenHos_Per", 'WFOM - Time_Base'!$B$4:$B$29,0), MATCH(CONCATENATE($G41,AB$2),'WFOM - Time_Base'!$A$8:$API$8,0)),
IFERROR($AN41 * INDEX('Inputs from Uganda staff'!$E$61:$BM$80,MATCH('HRH Need estimation'!AB$2,'Inputs from Uganda staff'!$E$61:$E$80,0),MATCH('HRH Need estimation'!$D41,'Inputs from Uganda staff'!$E$6:$BM$6,0)),
""))</f>
        <v>0</v>
      </c>
      <c r="AC41" s="122" t="str">
        <f>IFERROR(
$AN41 * INDEX('WFOM - Time_Base'!$A$4:$API$29, MATCH("CenHos", 'WFOM - Time_Base'!$B$4:$B$29,0), MATCH(CONCATENATE($G41,AC$2),'WFOM - Time_Base'!$A$8:$API$8,0)) *
INDEX('WFOM - Time_Base'!$A$4:$API$29, MATCH("CenHos_Per", 'WFOM - Time_Base'!$B$4:$B$29,0), MATCH(CONCATENATE($G41,AC$2),'WFOM - Time_Base'!$A$8:$API$8,0)),
IFERROR($AN41 * INDEX('Inputs from Uganda staff'!$E$61:$BM$80,MATCH('HRH Need estimation'!AC$2,'Inputs from Uganda staff'!$E$61:$E$80,0),MATCH('HRH Need estimation'!$D41,'Inputs from Uganda staff'!$E$6:$BM$6,0)),
""))</f>
        <v/>
      </c>
      <c r="AD41" s="122">
        <f>IFERROR(
$AN41 * INDEX('WFOM - Time_Base'!$A$4:$API$29, MATCH("CenHos", 'WFOM - Time_Base'!$B$4:$B$29,0), MATCH(CONCATENATE($G41,AD$2),'WFOM - Time_Base'!$A$8:$API$8,0)) *
INDEX('WFOM - Time_Base'!$A$4:$API$29, MATCH("CenHos_Per", 'WFOM - Time_Base'!$B$4:$B$29,0), MATCH(CONCATENATE($G41,AD$2),'WFOM - Time_Base'!$A$8:$API$8,0)),
IFERROR($AN41 * INDEX('Inputs from Uganda staff'!$E$61:$BM$80,MATCH('HRH Need estimation'!AD$2,'Inputs from Uganda staff'!$E$61:$E$80,0),MATCH('HRH Need estimation'!$D41,'Inputs from Uganda staff'!$E$6:$BM$6,0)),
""))</f>
        <v>0</v>
      </c>
      <c r="AE41" s="122">
        <f>IFERROR(
$AN41 * INDEX('WFOM - Time_Base'!$A$4:$API$29, MATCH("CenHos", 'WFOM - Time_Base'!$B$4:$B$29,0), MATCH(CONCATENATE($G41,AE$2),'WFOM - Time_Base'!$A$8:$API$8,0)) *
INDEX('WFOM - Time_Base'!$A$4:$API$29, MATCH("CenHos_Per", 'WFOM - Time_Base'!$B$4:$B$29,0), MATCH(CONCATENATE($G41,AE$2),'WFOM - Time_Base'!$A$8:$API$8,0)),
IFERROR($AN41 * INDEX('Inputs from Uganda staff'!$E$61:$BM$80,MATCH('HRH Need estimation'!AE$2,'Inputs from Uganda staff'!$E$61:$E$80,0),MATCH('HRH Need estimation'!$D41,'Inputs from Uganda staff'!$E$6:$BM$6,0)),
""))</f>
        <v>0</v>
      </c>
      <c r="AF41" s="122">
        <f>IFERROR(
$AN41 * INDEX('WFOM - Time_Base'!$A$4:$API$29, MATCH("CenHos", 'WFOM - Time_Base'!$B$4:$B$29,0), MATCH(CONCATENATE($G41,AF$2),'WFOM - Time_Base'!$A$8:$API$8,0)) *
INDEX('WFOM - Time_Base'!$A$4:$API$29, MATCH("CenHos_Per", 'WFOM - Time_Base'!$B$4:$B$29,0), MATCH(CONCATENATE($G41,AF$2),'WFOM - Time_Base'!$A$8:$API$8,0)),
IFERROR($AN41 * INDEX('Inputs from Uganda staff'!$E$61:$BM$80,MATCH('HRH Need estimation'!AF$2,'Inputs from Uganda staff'!$E$61:$E$80,0),MATCH('HRH Need estimation'!$D41,'Inputs from Uganda staff'!$E$6:$BM$6,0)),
""))</f>
        <v>0</v>
      </c>
      <c r="AG41" s="122">
        <f>IFERROR(
$AN41 * INDEX('WFOM - Time_Base'!$A$4:$API$29, MATCH("CenHos", 'WFOM - Time_Base'!$B$4:$B$29,0), MATCH(CONCATENATE($G41,AG$2),'WFOM - Time_Base'!$A$8:$API$8,0)) *
INDEX('WFOM - Time_Base'!$A$4:$API$29, MATCH("CenHos_Per", 'WFOM - Time_Base'!$B$4:$B$29,0), MATCH(CONCATENATE($G41,AG$2),'WFOM - Time_Base'!$A$8:$API$8,0)),
IFERROR($AN41 * INDEX('Inputs from Uganda staff'!$E$61:$BM$80,MATCH('HRH Need estimation'!AG$2,'Inputs from Uganda staff'!$E$61:$E$80,0),MATCH('HRH Need estimation'!$D41,'Inputs from Uganda staff'!$E$6:$BM$6,0)),
""))</f>
        <v>0</v>
      </c>
      <c r="AH41" s="122">
        <f>IFERROR(
$AN41 * INDEX('WFOM - Time_Base'!$A$4:$API$29, MATCH("CenHos", 'WFOM - Time_Base'!$B$4:$B$29,0), MATCH(CONCATENATE($G41,AH$2),'WFOM - Time_Base'!$A$8:$API$8,0)) *
INDEX('WFOM - Time_Base'!$A$4:$API$29, MATCH("CenHos_Per", 'WFOM - Time_Base'!$B$4:$B$29,0), MATCH(CONCATENATE($G41,AH$2),'WFOM - Time_Base'!$A$8:$API$8,0)),
IFERROR($AN41 * INDEX('Inputs from Uganda staff'!$E$61:$BM$80,MATCH('HRH Need estimation'!AH$2,'Inputs from Uganda staff'!$E$61:$E$80,0),MATCH('HRH Need estimation'!$D41,'Inputs from Uganda staff'!$E$6:$BM$6,0)),
""))</f>
        <v>0</v>
      </c>
      <c r="AI41" s="122">
        <f>IFERROR(
$AN41 * INDEX('WFOM - Time_Base'!$A$4:$API$29, MATCH("CenHos", 'WFOM - Time_Base'!$B$4:$B$29,0), MATCH(CONCATENATE($G41,AI$2),'WFOM - Time_Base'!$A$8:$API$8,0)) *
INDEX('WFOM - Time_Base'!$A$4:$API$29, MATCH("CenHos_Per", 'WFOM - Time_Base'!$B$4:$B$29,0), MATCH(CONCATENATE($G41,AI$2),'WFOM - Time_Base'!$A$8:$API$8,0)),
IFERROR($AN41 * INDEX('Inputs from Uganda staff'!$E$61:$BM$80,MATCH('HRH Need estimation'!AI$2,'Inputs from Uganda staff'!$E$61:$E$80,0),MATCH('HRH Need estimation'!$D41,'Inputs from Uganda staff'!$E$6:$BM$6,0)),
""))</f>
        <v>0</v>
      </c>
      <c r="AJ41" s="122">
        <f>IFERROR(
$AN41 * INDEX('WFOM - Time_Base'!$A$4:$API$29, MATCH("CenHos", 'WFOM - Time_Base'!$B$4:$B$29,0), MATCH(CONCATENATE($G41,AJ$2),'WFOM - Time_Base'!$A$8:$API$8,0)) *
INDEX('WFOM - Time_Base'!$A$4:$API$29, MATCH("CenHos_Per", 'WFOM - Time_Base'!$B$4:$B$29,0), MATCH(CONCATENATE($G41,AJ$2),'WFOM - Time_Base'!$A$8:$API$8,0)),
IFERROR($AN41 * INDEX('Inputs from Uganda staff'!$E$61:$BM$80,MATCH('HRH Need estimation'!AJ$2,'Inputs from Uganda staff'!$E$61:$E$80,0),MATCH('HRH Need estimation'!$D41,'Inputs from Uganda staff'!$E$6:$BM$6,0)),
""))</f>
        <v>0</v>
      </c>
      <c r="AK41" s="122">
        <f>IFERROR(
$AN41 * INDEX('WFOM - Time_Base'!$A$4:$API$29, MATCH("CenHos", 'WFOM - Time_Base'!$B$4:$B$29,0), MATCH(CONCATENATE($G41,AK$2),'WFOM - Time_Base'!$A$8:$API$8,0)) *
INDEX('WFOM - Time_Base'!$A$4:$API$29, MATCH("CenHos_Per", 'WFOM - Time_Base'!$B$4:$B$29,0), MATCH(CONCATENATE($G41,AK$2),'WFOM - Time_Base'!$A$8:$API$8,0)),
IFERROR($AN41 * INDEX('Inputs from Uganda staff'!$E$61:$BM$80,MATCH('HRH Need estimation'!AK$2,'Inputs from Uganda staff'!$E$61:$E$80,0),MATCH('HRH Need estimation'!$D41,'Inputs from Uganda staff'!$E$6:$BM$6,0)),
""))</f>
        <v>0</v>
      </c>
      <c r="AL41" s="122">
        <f>IFERROR(
$AN41 * INDEX('WFOM - Time_Base'!$A$4:$API$29, MATCH("CenHos", 'WFOM - Time_Base'!$B$4:$B$29,0), MATCH(CONCATENATE($G41,AL$2),'WFOM - Time_Base'!$A$8:$API$8,0)) *
INDEX('WFOM - Time_Base'!$A$4:$API$29, MATCH("CenHos_Per", 'WFOM - Time_Base'!$B$4:$B$29,0), MATCH(CONCATENATE($G41,AL$2),'WFOM - Time_Base'!$A$8:$API$8,0)),
IFERROR($AN41 * INDEX('Inputs from Uganda staff'!$E$61:$BM$80,MATCH('HRH Need estimation'!AL$2,'Inputs from Uganda staff'!$E$61:$E$80,0),MATCH('HRH Need estimation'!$D41,'Inputs from Uganda staff'!$E$6:$BM$6,0)),
""))</f>
        <v>0</v>
      </c>
      <c r="AN41">
        <v>1</v>
      </c>
      <c r="AO41" t="str">
        <f t="shared" si="1"/>
        <v>038</v>
      </c>
      <c r="AQ41" t="s">
        <v>343</v>
      </c>
    </row>
    <row r="42" spans="1:43">
      <c r="A42" s="106" t="s">
        <v>933</v>
      </c>
      <c r="B42" s="106" t="s">
        <v>292</v>
      </c>
      <c r="C42" s="107" t="s">
        <v>297</v>
      </c>
      <c r="D42" s="115" t="s">
        <v>298</v>
      </c>
      <c r="E42" s="122" t="s">
        <v>25</v>
      </c>
      <c r="F42" s="122" t="s">
        <v>52</v>
      </c>
      <c r="G42" s="122" t="str">
        <f>IF(F42&lt;&gt;"", VLOOKUP(F42,'WFOM - Cadre and Service List'!$E$4:$F$52,2,FALSE), "")</f>
        <v>STI</v>
      </c>
      <c r="H42" s="122"/>
      <c r="I42" s="207"/>
      <c r="J42" s="207"/>
      <c r="K42" s="207"/>
      <c r="L42" s="207"/>
      <c r="M42" s="207"/>
      <c r="N42" s="207"/>
      <c r="O42" s="207"/>
      <c r="P42" s="207">
        <f t="shared" si="0"/>
        <v>0</v>
      </c>
      <c r="Q42" s="122" t="s">
        <v>1947</v>
      </c>
      <c r="R42" s="122">
        <f>IFERROR(
$AN42 * INDEX('WFOM - Time_Base'!$A$4:$API$29, MATCH("CenHos", 'WFOM - Time_Base'!$B$4:$B$29,0), MATCH(CONCATENATE($G42,R$2),'WFOM - Time_Base'!$A$8:$API$8,0)) *
INDEX('WFOM - Time_Base'!$A$4:$API$29, MATCH("CenHos_Per", 'WFOM - Time_Base'!$B$4:$B$29,0), MATCH(CONCATENATE($G42,R$2),'WFOM - Time_Base'!$A$8:$API$8,0)),
IFERROR($AN42 * INDEX('Inputs from Uganda staff'!$E$61:$BM$80,MATCH('HRH Need estimation'!R$2,'Inputs from Uganda staff'!$E$61:$E$80,0),MATCH('HRH Need estimation'!$D42,'Inputs from Uganda staff'!$E$6:$BM$6,0)),
""))</f>
        <v>0</v>
      </c>
      <c r="S42" s="122">
        <f>IFERROR(
$AN42 * INDEX('WFOM - Time_Base'!$A$4:$API$29, MATCH("CenHos", 'WFOM - Time_Base'!$B$4:$B$29,0), MATCH(CONCATENATE($G42,S$2),'WFOM - Time_Base'!$A$8:$API$8,0)) *
INDEX('WFOM - Time_Base'!$A$4:$API$29, MATCH("CenHos_Per", 'WFOM - Time_Base'!$B$4:$B$29,0), MATCH(CONCATENATE($G42,S$2),'WFOM - Time_Base'!$A$8:$API$8,0)),
IFERROR($AN42 * INDEX('Inputs from Uganda staff'!$E$61:$BM$80,MATCH('HRH Need estimation'!S$2,'Inputs from Uganda staff'!$E$61:$E$80,0),MATCH('HRH Need estimation'!$D42,'Inputs from Uganda staff'!$E$6:$BM$6,0)),
""))</f>
        <v>5</v>
      </c>
      <c r="T42" s="122">
        <f>IFERROR(
$AN42 * INDEX('WFOM - Time_Base'!$A$4:$API$29, MATCH("CenHos", 'WFOM - Time_Base'!$B$4:$B$29,0), MATCH(CONCATENATE($G42,T$2),'WFOM - Time_Base'!$A$8:$API$8,0)) *
INDEX('WFOM - Time_Base'!$A$4:$API$29, MATCH("CenHos_Per", 'WFOM - Time_Base'!$B$4:$B$29,0), MATCH(CONCATENATE($G42,T$2),'WFOM - Time_Base'!$A$8:$API$8,0)),
IFERROR($AN42 * INDEX('Inputs from Uganda staff'!$E$61:$BM$80,MATCH('HRH Need estimation'!T$2,'Inputs from Uganda staff'!$E$61:$E$80,0),MATCH('HRH Need estimation'!$D42,'Inputs from Uganda staff'!$E$6:$BM$6,0)),
""))</f>
        <v>0</v>
      </c>
      <c r="U42" s="122">
        <f>IFERROR(
$AN42 * INDEX('WFOM - Time_Base'!$A$4:$API$29, MATCH("CenHos", 'WFOM - Time_Base'!$B$4:$B$29,0), MATCH(CONCATENATE($G42,U$2),'WFOM - Time_Base'!$A$8:$API$8,0)) *
INDEX('WFOM - Time_Base'!$A$4:$API$29, MATCH("CenHos_Per", 'WFOM - Time_Base'!$B$4:$B$29,0), MATCH(CONCATENATE($G42,U$2),'WFOM - Time_Base'!$A$8:$API$8,0)),
IFERROR($AN42 * INDEX('Inputs from Uganda staff'!$E$61:$BM$80,MATCH('HRH Need estimation'!U$2,'Inputs from Uganda staff'!$E$61:$E$80,0),MATCH('HRH Need estimation'!$D42,'Inputs from Uganda staff'!$E$6:$BM$6,0)),
""))</f>
        <v>5</v>
      </c>
      <c r="V42" s="122">
        <f>IFERROR(
$AN42 * INDEX('WFOM - Time_Base'!$A$4:$API$29, MATCH("CenHos", 'WFOM - Time_Base'!$B$4:$B$29,0), MATCH(CONCATENATE($G42,V$2),'WFOM - Time_Base'!$A$8:$API$8,0)) *
INDEX('WFOM - Time_Base'!$A$4:$API$29, MATCH("CenHos_Per", 'WFOM - Time_Base'!$B$4:$B$29,0), MATCH(CONCATENATE($G42,V$2),'WFOM - Time_Base'!$A$8:$API$8,0)),
IFERROR($AN42 * INDEX('Inputs from Uganda staff'!$E$61:$BM$80,MATCH('HRH Need estimation'!V$2,'Inputs from Uganda staff'!$E$61:$E$80,0),MATCH('HRH Need estimation'!$D42,'Inputs from Uganda staff'!$E$6:$BM$6,0)),
""))</f>
        <v>5</v>
      </c>
      <c r="W42" s="122">
        <f>IFERROR(
$AN42 * INDEX('WFOM - Time_Base'!$A$4:$API$29, MATCH("CenHos", 'WFOM - Time_Base'!$B$4:$B$29,0), MATCH(CONCATENATE($G42,W$2),'WFOM - Time_Base'!$A$8:$API$8,0)) *
INDEX('WFOM - Time_Base'!$A$4:$API$29, MATCH("CenHos_Per", 'WFOM - Time_Base'!$B$4:$B$29,0), MATCH(CONCATENATE($G42,W$2),'WFOM - Time_Base'!$A$8:$API$8,0)),
IFERROR($AN42 * INDEX('Inputs from Uganda staff'!$E$61:$BM$80,MATCH('HRH Need estimation'!W$2,'Inputs from Uganda staff'!$E$61:$E$80,0),MATCH('HRH Need estimation'!$D42,'Inputs from Uganda staff'!$E$6:$BM$6,0)),
""))</f>
        <v>0.2</v>
      </c>
      <c r="X42" s="122">
        <f>IFERROR(
$AN42 * INDEX('WFOM - Time_Base'!$A$4:$API$29, MATCH("CenHos", 'WFOM - Time_Base'!$B$4:$B$29,0), MATCH(CONCATENATE($G42,X$2),'WFOM - Time_Base'!$A$8:$API$8,0)) *
INDEX('WFOM - Time_Base'!$A$4:$API$29, MATCH("CenHos_Per", 'WFOM - Time_Base'!$B$4:$B$29,0), MATCH(CONCATENATE($G42,X$2),'WFOM - Time_Base'!$A$8:$API$8,0)),
IFERROR($AN42 * INDEX('Inputs from Uganda staff'!$E$61:$BM$80,MATCH('HRH Need estimation'!X$2,'Inputs from Uganda staff'!$E$61:$E$80,0),MATCH('HRH Need estimation'!$D42,'Inputs from Uganda staff'!$E$6:$BM$6,0)),
""))</f>
        <v>1.5</v>
      </c>
      <c r="Y42" s="122">
        <f>IFERROR(
$AN42 * INDEX('WFOM - Time_Base'!$A$4:$API$29, MATCH("CenHos", 'WFOM - Time_Base'!$B$4:$B$29,0), MATCH(CONCATENATE($G42,Y$2),'WFOM - Time_Base'!$A$8:$API$8,0)) *
INDEX('WFOM - Time_Base'!$A$4:$API$29, MATCH("CenHos_Per", 'WFOM - Time_Base'!$B$4:$B$29,0), MATCH(CONCATENATE($G42,Y$2),'WFOM - Time_Base'!$A$8:$API$8,0)),
IFERROR($AN42 * INDEX('Inputs from Uganda staff'!$E$61:$BM$80,MATCH('HRH Need estimation'!Y$2,'Inputs from Uganda staff'!$E$61:$E$80,0),MATCH('HRH Need estimation'!$D42,'Inputs from Uganda staff'!$E$6:$BM$6,0)),
""))</f>
        <v>1.5</v>
      </c>
      <c r="Z42" s="122">
        <f>IFERROR(
$AN42 * INDEX('WFOM - Time_Base'!$A$4:$API$29, MATCH("CenHos", 'WFOM - Time_Base'!$B$4:$B$29,0), MATCH(CONCATENATE($G42,Z$2),'WFOM - Time_Base'!$A$8:$API$8,0)) *
INDEX('WFOM - Time_Base'!$A$4:$API$29, MATCH("CenHos_Per", 'WFOM - Time_Base'!$B$4:$B$29,0), MATCH(CONCATENATE($G42,Z$2),'WFOM - Time_Base'!$A$8:$API$8,0)),
IFERROR($AN42 * INDEX('Inputs from Uganda staff'!$E$61:$BM$80,MATCH('HRH Need estimation'!Z$2,'Inputs from Uganda staff'!$E$61:$E$80,0),MATCH('HRH Need estimation'!$D42,'Inputs from Uganda staff'!$E$6:$BM$6,0)),
""))</f>
        <v>0</v>
      </c>
      <c r="AA42" s="122">
        <f>IFERROR(
$AN42 * INDEX('WFOM - Time_Base'!$A$4:$API$29, MATCH("CenHos", 'WFOM - Time_Base'!$B$4:$B$29,0), MATCH(CONCATENATE($G42,AA$2),'WFOM - Time_Base'!$A$8:$API$8,0)) *
INDEX('WFOM - Time_Base'!$A$4:$API$29, MATCH("CenHos_Per", 'WFOM - Time_Base'!$B$4:$B$29,0), MATCH(CONCATENATE($G42,AA$2),'WFOM - Time_Base'!$A$8:$API$8,0)),
IFERROR($AN42 * INDEX('Inputs from Uganda staff'!$E$61:$BM$80,MATCH('HRH Need estimation'!AA$2,'Inputs from Uganda staff'!$E$61:$E$80,0),MATCH('HRH Need estimation'!$D42,'Inputs from Uganda staff'!$E$6:$BM$6,0)),
""))</f>
        <v>0</v>
      </c>
      <c r="AB42" s="122">
        <f>IFERROR(
$AN42 * INDEX('WFOM - Time_Base'!$A$4:$API$29, MATCH("CenHos", 'WFOM - Time_Base'!$B$4:$B$29,0), MATCH(CONCATENATE($G42,AB$2),'WFOM - Time_Base'!$A$8:$API$8,0)) *
INDEX('WFOM - Time_Base'!$A$4:$API$29, MATCH("CenHos_Per", 'WFOM - Time_Base'!$B$4:$B$29,0), MATCH(CONCATENATE($G42,AB$2),'WFOM - Time_Base'!$A$8:$API$8,0)),
IFERROR($AN42 * INDEX('Inputs from Uganda staff'!$E$61:$BM$80,MATCH('HRH Need estimation'!AB$2,'Inputs from Uganda staff'!$E$61:$E$80,0),MATCH('HRH Need estimation'!$D42,'Inputs from Uganda staff'!$E$6:$BM$6,0)),
""))</f>
        <v>0</v>
      </c>
      <c r="AC42" s="122" t="str">
        <f>IFERROR(
$AN42 * INDEX('WFOM - Time_Base'!$A$4:$API$29, MATCH("CenHos", 'WFOM - Time_Base'!$B$4:$B$29,0), MATCH(CONCATENATE($G42,AC$2),'WFOM - Time_Base'!$A$8:$API$8,0)) *
INDEX('WFOM - Time_Base'!$A$4:$API$29, MATCH("CenHos_Per", 'WFOM - Time_Base'!$B$4:$B$29,0), MATCH(CONCATENATE($G42,AC$2),'WFOM - Time_Base'!$A$8:$API$8,0)),
IFERROR($AN42 * INDEX('Inputs from Uganda staff'!$E$61:$BM$80,MATCH('HRH Need estimation'!AC$2,'Inputs from Uganda staff'!$E$61:$E$80,0),MATCH('HRH Need estimation'!$D42,'Inputs from Uganda staff'!$E$6:$BM$6,0)),
""))</f>
        <v/>
      </c>
      <c r="AD42" s="122">
        <f>IFERROR(
$AN42 * INDEX('WFOM - Time_Base'!$A$4:$API$29, MATCH("CenHos", 'WFOM - Time_Base'!$B$4:$B$29,0), MATCH(CONCATENATE($G42,AD$2),'WFOM - Time_Base'!$A$8:$API$8,0)) *
INDEX('WFOM - Time_Base'!$A$4:$API$29, MATCH("CenHos_Per", 'WFOM - Time_Base'!$B$4:$B$29,0), MATCH(CONCATENATE($G42,AD$2),'WFOM - Time_Base'!$A$8:$API$8,0)),
IFERROR($AN42 * INDEX('Inputs from Uganda staff'!$E$61:$BM$80,MATCH('HRH Need estimation'!AD$2,'Inputs from Uganda staff'!$E$61:$E$80,0),MATCH('HRH Need estimation'!$D42,'Inputs from Uganda staff'!$E$6:$BM$6,0)),
""))</f>
        <v>0</v>
      </c>
      <c r="AE42" s="122">
        <f>IFERROR(
$AN42 * INDEX('WFOM - Time_Base'!$A$4:$API$29, MATCH("CenHos", 'WFOM - Time_Base'!$B$4:$B$29,0), MATCH(CONCATENATE($G42,AE$2),'WFOM - Time_Base'!$A$8:$API$8,0)) *
INDEX('WFOM - Time_Base'!$A$4:$API$29, MATCH("CenHos_Per", 'WFOM - Time_Base'!$B$4:$B$29,0), MATCH(CONCATENATE($G42,AE$2),'WFOM - Time_Base'!$A$8:$API$8,0)),
IFERROR($AN42 * INDEX('Inputs from Uganda staff'!$E$61:$BM$80,MATCH('HRH Need estimation'!AE$2,'Inputs from Uganda staff'!$E$61:$E$80,0),MATCH('HRH Need estimation'!$D42,'Inputs from Uganda staff'!$E$6:$BM$6,0)),
""))</f>
        <v>0</v>
      </c>
      <c r="AF42" s="122">
        <f>IFERROR(
$AN42 * INDEX('WFOM - Time_Base'!$A$4:$API$29, MATCH("CenHos", 'WFOM - Time_Base'!$B$4:$B$29,0), MATCH(CONCATENATE($G42,AF$2),'WFOM - Time_Base'!$A$8:$API$8,0)) *
INDEX('WFOM - Time_Base'!$A$4:$API$29, MATCH("CenHos_Per", 'WFOM - Time_Base'!$B$4:$B$29,0), MATCH(CONCATENATE($G42,AF$2),'WFOM - Time_Base'!$A$8:$API$8,0)),
IFERROR($AN42 * INDEX('Inputs from Uganda staff'!$E$61:$BM$80,MATCH('HRH Need estimation'!AF$2,'Inputs from Uganda staff'!$E$61:$E$80,0),MATCH('HRH Need estimation'!$D42,'Inputs from Uganda staff'!$E$6:$BM$6,0)),
""))</f>
        <v>0</v>
      </c>
      <c r="AG42" s="122">
        <f>IFERROR(
$AN42 * INDEX('WFOM - Time_Base'!$A$4:$API$29, MATCH("CenHos", 'WFOM - Time_Base'!$B$4:$B$29,0), MATCH(CONCATENATE($G42,AG$2),'WFOM - Time_Base'!$A$8:$API$8,0)) *
INDEX('WFOM - Time_Base'!$A$4:$API$29, MATCH("CenHos_Per", 'WFOM - Time_Base'!$B$4:$B$29,0), MATCH(CONCATENATE($G42,AG$2),'WFOM - Time_Base'!$A$8:$API$8,0)),
IFERROR($AN42 * INDEX('Inputs from Uganda staff'!$E$61:$BM$80,MATCH('HRH Need estimation'!AG$2,'Inputs from Uganda staff'!$E$61:$E$80,0),MATCH('HRH Need estimation'!$D42,'Inputs from Uganda staff'!$E$6:$BM$6,0)),
""))</f>
        <v>0</v>
      </c>
      <c r="AH42" s="122">
        <f>IFERROR(
$AN42 * INDEX('WFOM - Time_Base'!$A$4:$API$29, MATCH("CenHos", 'WFOM - Time_Base'!$B$4:$B$29,0), MATCH(CONCATENATE($G42,AH$2),'WFOM - Time_Base'!$A$8:$API$8,0)) *
INDEX('WFOM - Time_Base'!$A$4:$API$29, MATCH("CenHos_Per", 'WFOM - Time_Base'!$B$4:$B$29,0), MATCH(CONCATENATE($G42,AH$2),'WFOM - Time_Base'!$A$8:$API$8,0)),
IFERROR($AN42 * INDEX('Inputs from Uganda staff'!$E$61:$BM$80,MATCH('HRH Need estimation'!AH$2,'Inputs from Uganda staff'!$E$61:$E$80,0),MATCH('HRH Need estimation'!$D42,'Inputs from Uganda staff'!$E$6:$BM$6,0)),
""))</f>
        <v>0</v>
      </c>
      <c r="AI42" s="122">
        <f>IFERROR(
$AN42 * INDEX('WFOM - Time_Base'!$A$4:$API$29, MATCH("CenHos", 'WFOM - Time_Base'!$B$4:$B$29,0), MATCH(CONCATENATE($G42,AI$2),'WFOM - Time_Base'!$A$8:$API$8,0)) *
INDEX('WFOM - Time_Base'!$A$4:$API$29, MATCH("CenHos_Per", 'WFOM - Time_Base'!$B$4:$B$29,0), MATCH(CONCATENATE($G42,AI$2),'WFOM - Time_Base'!$A$8:$API$8,0)),
IFERROR($AN42 * INDEX('Inputs from Uganda staff'!$E$61:$BM$80,MATCH('HRH Need estimation'!AI$2,'Inputs from Uganda staff'!$E$61:$E$80,0),MATCH('HRH Need estimation'!$D42,'Inputs from Uganda staff'!$E$6:$BM$6,0)),
""))</f>
        <v>0</v>
      </c>
      <c r="AJ42" s="122">
        <f>IFERROR(
$AN42 * INDEX('WFOM - Time_Base'!$A$4:$API$29, MATCH("CenHos", 'WFOM - Time_Base'!$B$4:$B$29,0), MATCH(CONCATENATE($G42,AJ$2),'WFOM - Time_Base'!$A$8:$API$8,0)) *
INDEX('WFOM - Time_Base'!$A$4:$API$29, MATCH("CenHos_Per", 'WFOM - Time_Base'!$B$4:$B$29,0), MATCH(CONCATENATE($G42,AJ$2),'WFOM - Time_Base'!$A$8:$API$8,0)),
IFERROR($AN42 * INDEX('Inputs from Uganda staff'!$E$61:$BM$80,MATCH('HRH Need estimation'!AJ$2,'Inputs from Uganda staff'!$E$61:$E$80,0),MATCH('HRH Need estimation'!$D42,'Inputs from Uganda staff'!$E$6:$BM$6,0)),
""))</f>
        <v>0</v>
      </c>
      <c r="AK42" s="122">
        <f>IFERROR(
$AN42 * INDEX('WFOM - Time_Base'!$A$4:$API$29, MATCH("CenHos", 'WFOM - Time_Base'!$B$4:$B$29,0), MATCH(CONCATENATE($G42,AK$2),'WFOM - Time_Base'!$A$8:$API$8,0)) *
INDEX('WFOM - Time_Base'!$A$4:$API$29, MATCH("CenHos_Per", 'WFOM - Time_Base'!$B$4:$B$29,0), MATCH(CONCATENATE($G42,AK$2),'WFOM - Time_Base'!$A$8:$API$8,0)),
IFERROR($AN42 * INDEX('Inputs from Uganda staff'!$E$61:$BM$80,MATCH('HRH Need estimation'!AK$2,'Inputs from Uganda staff'!$E$61:$E$80,0),MATCH('HRH Need estimation'!$D42,'Inputs from Uganda staff'!$E$6:$BM$6,0)),
""))</f>
        <v>0</v>
      </c>
      <c r="AL42" s="122">
        <f>IFERROR(
$AN42 * INDEX('WFOM - Time_Base'!$A$4:$API$29, MATCH("CenHos", 'WFOM - Time_Base'!$B$4:$B$29,0), MATCH(CONCATENATE($G42,AL$2),'WFOM - Time_Base'!$A$8:$API$8,0)) *
INDEX('WFOM - Time_Base'!$A$4:$API$29, MATCH("CenHos_Per", 'WFOM - Time_Base'!$B$4:$B$29,0), MATCH(CONCATENATE($G42,AL$2),'WFOM - Time_Base'!$A$8:$API$8,0)),
IFERROR($AN42 * INDEX('Inputs from Uganda staff'!$E$61:$BM$80,MATCH('HRH Need estimation'!AL$2,'Inputs from Uganda staff'!$E$61:$E$80,0),MATCH('HRH Need estimation'!$D42,'Inputs from Uganda staff'!$E$6:$BM$6,0)),
""))</f>
        <v>0</v>
      </c>
      <c r="AN42">
        <v>1</v>
      </c>
      <c r="AO42" t="e">
        <f t="shared" si="1"/>
        <v>#N/A</v>
      </c>
      <c r="AQ42" t="s">
        <v>359</v>
      </c>
    </row>
    <row r="43" spans="1:43">
      <c r="A43" s="106" t="s">
        <v>934</v>
      </c>
      <c r="B43" s="106" t="s">
        <v>292</v>
      </c>
      <c r="C43" s="107" t="s">
        <v>299</v>
      </c>
      <c r="D43" s="115" t="s">
        <v>300</v>
      </c>
      <c r="E43" s="122" t="s">
        <v>25</v>
      </c>
      <c r="F43" s="122" t="s">
        <v>52</v>
      </c>
      <c r="G43" s="122" t="str">
        <f>IF(F43&lt;&gt;"", VLOOKUP(F43,'WFOM - Cadre and Service List'!$E$4:$F$52,2,FALSE), "")</f>
        <v>STI</v>
      </c>
      <c r="H43" s="122"/>
      <c r="I43" s="207"/>
      <c r="J43" s="207"/>
      <c r="K43" s="207"/>
      <c r="L43" s="207"/>
      <c r="M43" s="207"/>
      <c r="N43" s="207"/>
      <c r="O43" s="207"/>
      <c r="P43" s="207">
        <f t="shared" si="0"/>
        <v>0</v>
      </c>
      <c r="Q43" s="122" t="s">
        <v>1947</v>
      </c>
      <c r="R43" s="122">
        <f>IFERROR(
$AN43 * INDEX('WFOM - Time_Base'!$A$4:$API$29, MATCH("CenHos", 'WFOM - Time_Base'!$B$4:$B$29,0), MATCH(CONCATENATE($G43,R$2),'WFOM - Time_Base'!$A$8:$API$8,0)) *
INDEX('WFOM - Time_Base'!$A$4:$API$29, MATCH("CenHos_Per", 'WFOM - Time_Base'!$B$4:$B$29,0), MATCH(CONCATENATE($G43,R$2),'WFOM - Time_Base'!$A$8:$API$8,0)),
IFERROR($AN43 * INDEX('Inputs from Uganda staff'!$E$61:$BM$80,MATCH('HRH Need estimation'!R$2,'Inputs from Uganda staff'!$E$61:$E$80,0),MATCH('HRH Need estimation'!$D43,'Inputs from Uganda staff'!$E$6:$BM$6,0)),
""))</f>
        <v>0</v>
      </c>
      <c r="S43" s="122">
        <f>IFERROR(
$AN43 * INDEX('WFOM - Time_Base'!$A$4:$API$29, MATCH("CenHos", 'WFOM - Time_Base'!$B$4:$B$29,0), MATCH(CONCATENATE($G43,S$2),'WFOM - Time_Base'!$A$8:$API$8,0)) *
INDEX('WFOM - Time_Base'!$A$4:$API$29, MATCH("CenHos_Per", 'WFOM - Time_Base'!$B$4:$B$29,0), MATCH(CONCATENATE($G43,S$2),'WFOM - Time_Base'!$A$8:$API$8,0)),
IFERROR($AN43 * INDEX('Inputs from Uganda staff'!$E$61:$BM$80,MATCH('HRH Need estimation'!S$2,'Inputs from Uganda staff'!$E$61:$E$80,0),MATCH('HRH Need estimation'!$D43,'Inputs from Uganda staff'!$E$6:$BM$6,0)),
""))</f>
        <v>5</v>
      </c>
      <c r="T43" s="122">
        <f>IFERROR(
$AN43 * INDEX('WFOM - Time_Base'!$A$4:$API$29, MATCH("CenHos", 'WFOM - Time_Base'!$B$4:$B$29,0), MATCH(CONCATENATE($G43,T$2),'WFOM - Time_Base'!$A$8:$API$8,0)) *
INDEX('WFOM - Time_Base'!$A$4:$API$29, MATCH("CenHos_Per", 'WFOM - Time_Base'!$B$4:$B$29,0), MATCH(CONCATENATE($G43,T$2),'WFOM - Time_Base'!$A$8:$API$8,0)),
IFERROR($AN43 * INDEX('Inputs from Uganda staff'!$E$61:$BM$80,MATCH('HRH Need estimation'!T$2,'Inputs from Uganda staff'!$E$61:$E$80,0),MATCH('HRH Need estimation'!$D43,'Inputs from Uganda staff'!$E$6:$BM$6,0)),
""))</f>
        <v>0</v>
      </c>
      <c r="U43" s="122">
        <f>IFERROR(
$AN43 * INDEX('WFOM - Time_Base'!$A$4:$API$29, MATCH("CenHos", 'WFOM - Time_Base'!$B$4:$B$29,0), MATCH(CONCATENATE($G43,U$2),'WFOM - Time_Base'!$A$8:$API$8,0)) *
INDEX('WFOM - Time_Base'!$A$4:$API$29, MATCH("CenHos_Per", 'WFOM - Time_Base'!$B$4:$B$29,0), MATCH(CONCATENATE($G43,U$2),'WFOM - Time_Base'!$A$8:$API$8,0)),
IFERROR($AN43 * INDEX('Inputs from Uganda staff'!$E$61:$BM$80,MATCH('HRH Need estimation'!U$2,'Inputs from Uganda staff'!$E$61:$E$80,0),MATCH('HRH Need estimation'!$D43,'Inputs from Uganda staff'!$E$6:$BM$6,0)),
""))</f>
        <v>5</v>
      </c>
      <c r="V43" s="122">
        <f>IFERROR(
$AN43 * INDEX('WFOM - Time_Base'!$A$4:$API$29, MATCH("CenHos", 'WFOM - Time_Base'!$B$4:$B$29,0), MATCH(CONCATENATE($G43,V$2),'WFOM - Time_Base'!$A$8:$API$8,0)) *
INDEX('WFOM - Time_Base'!$A$4:$API$29, MATCH("CenHos_Per", 'WFOM - Time_Base'!$B$4:$B$29,0), MATCH(CONCATENATE($G43,V$2),'WFOM - Time_Base'!$A$8:$API$8,0)),
IFERROR($AN43 * INDEX('Inputs from Uganda staff'!$E$61:$BM$80,MATCH('HRH Need estimation'!V$2,'Inputs from Uganda staff'!$E$61:$E$80,0),MATCH('HRH Need estimation'!$D43,'Inputs from Uganda staff'!$E$6:$BM$6,0)),
""))</f>
        <v>5</v>
      </c>
      <c r="W43" s="122">
        <f>IFERROR(
$AN43 * INDEX('WFOM - Time_Base'!$A$4:$API$29, MATCH("CenHos", 'WFOM - Time_Base'!$B$4:$B$29,0), MATCH(CONCATENATE($G43,W$2),'WFOM - Time_Base'!$A$8:$API$8,0)) *
INDEX('WFOM - Time_Base'!$A$4:$API$29, MATCH("CenHos_Per", 'WFOM - Time_Base'!$B$4:$B$29,0), MATCH(CONCATENATE($G43,W$2),'WFOM - Time_Base'!$A$8:$API$8,0)),
IFERROR($AN43 * INDEX('Inputs from Uganda staff'!$E$61:$BM$80,MATCH('HRH Need estimation'!W$2,'Inputs from Uganda staff'!$E$61:$E$80,0),MATCH('HRH Need estimation'!$D43,'Inputs from Uganda staff'!$E$6:$BM$6,0)),
""))</f>
        <v>0.2</v>
      </c>
      <c r="X43" s="122">
        <f>IFERROR(
$AN43 * INDEX('WFOM - Time_Base'!$A$4:$API$29, MATCH("CenHos", 'WFOM - Time_Base'!$B$4:$B$29,0), MATCH(CONCATENATE($G43,X$2),'WFOM - Time_Base'!$A$8:$API$8,0)) *
INDEX('WFOM - Time_Base'!$A$4:$API$29, MATCH("CenHos_Per", 'WFOM - Time_Base'!$B$4:$B$29,0), MATCH(CONCATENATE($G43,X$2),'WFOM - Time_Base'!$A$8:$API$8,0)),
IFERROR($AN43 * INDEX('Inputs from Uganda staff'!$E$61:$BM$80,MATCH('HRH Need estimation'!X$2,'Inputs from Uganda staff'!$E$61:$E$80,0),MATCH('HRH Need estimation'!$D43,'Inputs from Uganda staff'!$E$6:$BM$6,0)),
""))</f>
        <v>1.5</v>
      </c>
      <c r="Y43" s="122">
        <f>IFERROR(
$AN43 * INDEX('WFOM - Time_Base'!$A$4:$API$29, MATCH("CenHos", 'WFOM - Time_Base'!$B$4:$B$29,0), MATCH(CONCATENATE($G43,Y$2),'WFOM - Time_Base'!$A$8:$API$8,0)) *
INDEX('WFOM - Time_Base'!$A$4:$API$29, MATCH("CenHos_Per", 'WFOM - Time_Base'!$B$4:$B$29,0), MATCH(CONCATENATE($G43,Y$2),'WFOM - Time_Base'!$A$8:$API$8,0)),
IFERROR($AN43 * INDEX('Inputs from Uganda staff'!$E$61:$BM$80,MATCH('HRH Need estimation'!Y$2,'Inputs from Uganda staff'!$E$61:$E$80,0),MATCH('HRH Need estimation'!$D43,'Inputs from Uganda staff'!$E$6:$BM$6,0)),
""))</f>
        <v>1.5</v>
      </c>
      <c r="Z43" s="122">
        <f>IFERROR(
$AN43 * INDEX('WFOM - Time_Base'!$A$4:$API$29, MATCH("CenHos", 'WFOM - Time_Base'!$B$4:$B$29,0), MATCH(CONCATENATE($G43,Z$2),'WFOM - Time_Base'!$A$8:$API$8,0)) *
INDEX('WFOM - Time_Base'!$A$4:$API$29, MATCH("CenHos_Per", 'WFOM - Time_Base'!$B$4:$B$29,0), MATCH(CONCATENATE($G43,Z$2),'WFOM - Time_Base'!$A$8:$API$8,0)),
IFERROR($AN43 * INDEX('Inputs from Uganda staff'!$E$61:$BM$80,MATCH('HRH Need estimation'!Z$2,'Inputs from Uganda staff'!$E$61:$E$80,0),MATCH('HRH Need estimation'!$D43,'Inputs from Uganda staff'!$E$6:$BM$6,0)),
""))</f>
        <v>0</v>
      </c>
      <c r="AA43" s="122">
        <f>IFERROR(
$AN43 * INDEX('WFOM - Time_Base'!$A$4:$API$29, MATCH("CenHos", 'WFOM - Time_Base'!$B$4:$B$29,0), MATCH(CONCATENATE($G43,AA$2),'WFOM - Time_Base'!$A$8:$API$8,0)) *
INDEX('WFOM - Time_Base'!$A$4:$API$29, MATCH("CenHos_Per", 'WFOM - Time_Base'!$B$4:$B$29,0), MATCH(CONCATENATE($G43,AA$2),'WFOM - Time_Base'!$A$8:$API$8,0)),
IFERROR($AN43 * INDEX('Inputs from Uganda staff'!$E$61:$BM$80,MATCH('HRH Need estimation'!AA$2,'Inputs from Uganda staff'!$E$61:$E$80,0),MATCH('HRH Need estimation'!$D43,'Inputs from Uganda staff'!$E$6:$BM$6,0)),
""))</f>
        <v>0</v>
      </c>
      <c r="AB43" s="122">
        <f>IFERROR(
$AN43 * INDEX('WFOM - Time_Base'!$A$4:$API$29, MATCH("CenHos", 'WFOM - Time_Base'!$B$4:$B$29,0), MATCH(CONCATENATE($G43,AB$2),'WFOM - Time_Base'!$A$8:$API$8,0)) *
INDEX('WFOM - Time_Base'!$A$4:$API$29, MATCH("CenHos_Per", 'WFOM - Time_Base'!$B$4:$B$29,0), MATCH(CONCATENATE($G43,AB$2),'WFOM - Time_Base'!$A$8:$API$8,0)),
IFERROR($AN43 * INDEX('Inputs from Uganda staff'!$E$61:$BM$80,MATCH('HRH Need estimation'!AB$2,'Inputs from Uganda staff'!$E$61:$E$80,0),MATCH('HRH Need estimation'!$D43,'Inputs from Uganda staff'!$E$6:$BM$6,0)),
""))</f>
        <v>0</v>
      </c>
      <c r="AC43" s="122" t="str">
        <f>IFERROR(
$AN43 * INDEX('WFOM - Time_Base'!$A$4:$API$29, MATCH("CenHos", 'WFOM - Time_Base'!$B$4:$B$29,0), MATCH(CONCATENATE($G43,AC$2),'WFOM - Time_Base'!$A$8:$API$8,0)) *
INDEX('WFOM - Time_Base'!$A$4:$API$29, MATCH("CenHos_Per", 'WFOM - Time_Base'!$B$4:$B$29,0), MATCH(CONCATENATE($G43,AC$2),'WFOM - Time_Base'!$A$8:$API$8,0)),
IFERROR($AN43 * INDEX('Inputs from Uganda staff'!$E$61:$BM$80,MATCH('HRH Need estimation'!AC$2,'Inputs from Uganda staff'!$E$61:$E$80,0),MATCH('HRH Need estimation'!$D43,'Inputs from Uganda staff'!$E$6:$BM$6,0)),
""))</f>
        <v/>
      </c>
      <c r="AD43" s="122">
        <f>IFERROR(
$AN43 * INDEX('WFOM - Time_Base'!$A$4:$API$29, MATCH("CenHos", 'WFOM - Time_Base'!$B$4:$B$29,0), MATCH(CONCATENATE($G43,AD$2),'WFOM - Time_Base'!$A$8:$API$8,0)) *
INDEX('WFOM - Time_Base'!$A$4:$API$29, MATCH("CenHos_Per", 'WFOM - Time_Base'!$B$4:$B$29,0), MATCH(CONCATENATE($G43,AD$2),'WFOM - Time_Base'!$A$8:$API$8,0)),
IFERROR($AN43 * INDEX('Inputs from Uganda staff'!$E$61:$BM$80,MATCH('HRH Need estimation'!AD$2,'Inputs from Uganda staff'!$E$61:$E$80,0),MATCH('HRH Need estimation'!$D43,'Inputs from Uganda staff'!$E$6:$BM$6,0)),
""))</f>
        <v>0</v>
      </c>
      <c r="AE43" s="122">
        <f>IFERROR(
$AN43 * INDEX('WFOM - Time_Base'!$A$4:$API$29, MATCH("CenHos", 'WFOM - Time_Base'!$B$4:$B$29,0), MATCH(CONCATENATE($G43,AE$2),'WFOM - Time_Base'!$A$8:$API$8,0)) *
INDEX('WFOM - Time_Base'!$A$4:$API$29, MATCH("CenHos_Per", 'WFOM - Time_Base'!$B$4:$B$29,0), MATCH(CONCATENATE($G43,AE$2),'WFOM - Time_Base'!$A$8:$API$8,0)),
IFERROR($AN43 * INDEX('Inputs from Uganda staff'!$E$61:$BM$80,MATCH('HRH Need estimation'!AE$2,'Inputs from Uganda staff'!$E$61:$E$80,0),MATCH('HRH Need estimation'!$D43,'Inputs from Uganda staff'!$E$6:$BM$6,0)),
""))</f>
        <v>0</v>
      </c>
      <c r="AF43" s="122">
        <f>IFERROR(
$AN43 * INDEX('WFOM - Time_Base'!$A$4:$API$29, MATCH("CenHos", 'WFOM - Time_Base'!$B$4:$B$29,0), MATCH(CONCATENATE($G43,AF$2),'WFOM - Time_Base'!$A$8:$API$8,0)) *
INDEX('WFOM - Time_Base'!$A$4:$API$29, MATCH("CenHos_Per", 'WFOM - Time_Base'!$B$4:$B$29,0), MATCH(CONCATENATE($G43,AF$2),'WFOM - Time_Base'!$A$8:$API$8,0)),
IFERROR($AN43 * INDEX('Inputs from Uganda staff'!$E$61:$BM$80,MATCH('HRH Need estimation'!AF$2,'Inputs from Uganda staff'!$E$61:$E$80,0),MATCH('HRH Need estimation'!$D43,'Inputs from Uganda staff'!$E$6:$BM$6,0)),
""))</f>
        <v>0</v>
      </c>
      <c r="AG43" s="122">
        <f>IFERROR(
$AN43 * INDEX('WFOM - Time_Base'!$A$4:$API$29, MATCH("CenHos", 'WFOM - Time_Base'!$B$4:$B$29,0), MATCH(CONCATENATE($G43,AG$2),'WFOM - Time_Base'!$A$8:$API$8,0)) *
INDEX('WFOM - Time_Base'!$A$4:$API$29, MATCH("CenHos_Per", 'WFOM - Time_Base'!$B$4:$B$29,0), MATCH(CONCATENATE($G43,AG$2),'WFOM - Time_Base'!$A$8:$API$8,0)),
IFERROR($AN43 * INDEX('Inputs from Uganda staff'!$E$61:$BM$80,MATCH('HRH Need estimation'!AG$2,'Inputs from Uganda staff'!$E$61:$E$80,0),MATCH('HRH Need estimation'!$D43,'Inputs from Uganda staff'!$E$6:$BM$6,0)),
""))</f>
        <v>0</v>
      </c>
      <c r="AH43" s="122">
        <f>IFERROR(
$AN43 * INDEX('WFOM - Time_Base'!$A$4:$API$29, MATCH("CenHos", 'WFOM - Time_Base'!$B$4:$B$29,0), MATCH(CONCATENATE($G43,AH$2),'WFOM - Time_Base'!$A$8:$API$8,0)) *
INDEX('WFOM - Time_Base'!$A$4:$API$29, MATCH("CenHos_Per", 'WFOM - Time_Base'!$B$4:$B$29,0), MATCH(CONCATENATE($G43,AH$2),'WFOM - Time_Base'!$A$8:$API$8,0)),
IFERROR($AN43 * INDEX('Inputs from Uganda staff'!$E$61:$BM$80,MATCH('HRH Need estimation'!AH$2,'Inputs from Uganda staff'!$E$61:$E$80,0),MATCH('HRH Need estimation'!$D43,'Inputs from Uganda staff'!$E$6:$BM$6,0)),
""))</f>
        <v>0</v>
      </c>
      <c r="AI43" s="122">
        <f>IFERROR(
$AN43 * INDEX('WFOM - Time_Base'!$A$4:$API$29, MATCH("CenHos", 'WFOM - Time_Base'!$B$4:$B$29,0), MATCH(CONCATENATE($G43,AI$2),'WFOM - Time_Base'!$A$8:$API$8,0)) *
INDEX('WFOM - Time_Base'!$A$4:$API$29, MATCH("CenHos_Per", 'WFOM - Time_Base'!$B$4:$B$29,0), MATCH(CONCATENATE($G43,AI$2),'WFOM - Time_Base'!$A$8:$API$8,0)),
IFERROR($AN43 * INDEX('Inputs from Uganda staff'!$E$61:$BM$80,MATCH('HRH Need estimation'!AI$2,'Inputs from Uganda staff'!$E$61:$E$80,0),MATCH('HRH Need estimation'!$D43,'Inputs from Uganda staff'!$E$6:$BM$6,0)),
""))</f>
        <v>0</v>
      </c>
      <c r="AJ43" s="122">
        <f>IFERROR(
$AN43 * INDEX('WFOM - Time_Base'!$A$4:$API$29, MATCH("CenHos", 'WFOM - Time_Base'!$B$4:$B$29,0), MATCH(CONCATENATE($G43,AJ$2),'WFOM - Time_Base'!$A$8:$API$8,0)) *
INDEX('WFOM - Time_Base'!$A$4:$API$29, MATCH("CenHos_Per", 'WFOM - Time_Base'!$B$4:$B$29,0), MATCH(CONCATENATE($G43,AJ$2),'WFOM - Time_Base'!$A$8:$API$8,0)),
IFERROR($AN43 * INDEX('Inputs from Uganda staff'!$E$61:$BM$80,MATCH('HRH Need estimation'!AJ$2,'Inputs from Uganda staff'!$E$61:$E$80,0),MATCH('HRH Need estimation'!$D43,'Inputs from Uganda staff'!$E$6:$BM$6,0)),
""))</f>
        <v>0</v>
      </c>
      <c r="AK43" s="122">
        <f>IFERROR(
$AN43 * INDEX('WFOM - Time_Base'!$A$4:$API$29, MATCH("CenHos", 'WFOM - Time_Base'!$B$4:$B$29,0), MATCH(CONCATENATE($G43,AK$2),'WFOM - Time_Base'!$A$8:$API$8,0)) *
INDEX('WFOM - Time_Base'!$A$4:$API$29, MATCH("CenHos_Per", 'WFOM - Time_Base'!$B$4:$B$29,0), MATCH(CONCATENATE($G43,AK$2),'WFOM - Time_Base'!$A$8:$API$8,0)),
IFERROR($AN43 * INDEX('Inputs from Uganda staff'!$E$61:$BM$80,MATCH('HRH Need estimation'!AK$2,'Inputs from Uganda staff'!$E$61:$E$80,0),MATCH('HRH Need estimation'!$D43,'Inputs from Uganda staff'!$E$6:$BM$6,0)),
""))</f>
        <v>0</v>
      </c>
      <c r="AL43" s="122">
        <f>IFERROR(
$AN43 * INDEX('WFOM - Time_Base'!$A$4:$API$29, MATCH("CenHos", 'WFOM - Time_Base'!$B$4:$B$29,0), MATCH(CONCATENATE($G43,AL$2),'WFOM - Time_Base'!$A$8:$API$8,0)) *
INDEX('WFOM - Time_Base'!$A$4:$API$29, MATCH("CenHos_Per", 'WFOM - Time_Base'!$B$4:$B$29,0), MATCH(CONCATENATE($G43,AL$2),'WFOM - Time_Base'!$A$8:$API$8,0)),
IFERROR($AN43 * INDEX('Inputs from Uganda staff'!$E$61:$BM$80,MATCH('HRH Need estimation'!AL$2,'Inputs from Uganda staff'!$E$61:$E$80,0),MATCH('HRH Need estimation'!$D43,'Inputs from Uganda staff'!$E$6:$BM$6,0)),
""))</f>
        <v>0</v>
      </c>
      <c r="AN43">
        <v>1</v>
      </c>
      <c r="AO43" t="e">
        <f t="shared" si="1"/>
        <v>#N/A</v>
      </c>
      <c r="AQ43" t="s">
        <v>371</v>
      </c>
    </row>
    <row r="44" spans="1:43">
      <c r="A44" s="106" t="s">
        <v>935</v>
      </c>
      <c r="B44" s="106" t="s">
        <v>292</v>
      </c>
      <c r="C44" s="107" t="s">
        <v>301</v>
      </c>
      <c r="D44" s="115" t="s">
        <v>302</v>
      </c>
      <c r="E44" s="122" t="s">
        <v>25</v>
      </c>
      <c r="F44" s="122" t="s">
        <v>52</v>
      </c>
      <c r="G44" s="122" t="str">
        <f>IF(F44&lt;&gt;"", VLOOKUP(F44,'WFOM - Cadre and Service List'!$E$4:$F$52,2,FALSE), "")</f>
        <v>STI</v>
      </c>
      <c r="H44" s="122"/>
      <c r="I44" s="207"/>
      <c r="J44" s="207"/>
      <c r="K44" s="207"/>
      <c r="L44" s="207"/>
      <c r="M44" s="207"/>
      <c r="N44" s="207"/>
      <c r="O44" s="207"/>
      <c r="P44" s="207">
        <f t="shared" si="0"/>
        <v>0</v>
      </c>
      <c r="Q44" s="122" t="s">
        <v>1947</v>
      </c>
      <c r="R44" s="122">
        <f>IFERROR(
$AN44 * INDEX('WFOM - Time_Base'!$A$4:$API$29, MATCH("CenHos", 'WFOM - Time_Base'!$B$4:$B$29,0), MATCH(CONCATENATE($G44,R$2),'WFOM - Time_Base'!$A$8:$API$8,0)) *
INDEX('WFOM - Time_Base'!$A$4:$API$29, MATCH("CenHos_Per", 'WFOM - Time_Base'!$B$4:$B$29,0), MATCH(CONCATENATE($G44,R$2),'WFOM - Time_Base'!$A$8:$API$8,0)),
IFERROR($AN44 * INDEX('Inputs from Uganda staff'!$E$61:$BM$80,MATCH('HRH Need estimation'!R$2,'Inputs from Uganda staff'!$E$61:$E$80,0),MATCH('HRH Need estimation'!$D44,'Inputs from Uganda staff'!$E$6:$BM$6,0)),
""))</f>
        <v>0</v>
      </c>
      <c r="S44" s="122">
        <f>IFERROR(
$AN44 * INDEX('WFOM - Time_Base'!$A$4:$API$29, MATCH("CenHos", 'WFOM - Time_Base'!$B$4:$B$29,0), MATCH(CONCATENATE($G44,S$2),'WFOM - Time_Base'!$A$8:$API$8,0)) *
INDEX('WFOM - Time_Base'!$A$4:$API$29, MATCH("CenHos_Per", 'WFOM - Time_Base'!$B$4:$B$29,0), MATCH(CONCATENATE($G44,S$2),'WFOM - Time_Base'!$A$8:$API$8,0)),
IFERROR($AN44 * INDEX('Inputs from Uganda staff'!$E$61:$BM$80,MATCH('HRH Need estimation'!S$2,'Inputs from Uganda staff'!$E$61:$E$80,0),MATCH('HRH Need estimation'!$D44,'Inputs from Uganda staff'!$E$6:$BM$6,0)),
""))</f>
        <v>5</v>
      </c>
      <c r="T44" s="122">
        <f>IFERROR(
$AN44 * INDEX('WFOM - Time_Base'!$A$4:$API$29, MATCH("CenHos", 'WFOM - Time_Base'!$B$4:$B$29,0), MATCH(CONCATENATE($G44,T$2),'WFOM - Time_Base'!$A$8:$API$8,0)) *
INDEX('WFOM - Time_Base'!$A$4:$API$29, MATCH("CenHos_Per", 'WFOM - Time_Base'!$B$4:$B$29,0), MATCH(CONCATENATE($G44,T$2),'WFOM - Time_Base'!$A$8:$API$8,0)),
IFERROR($AN44 * INDEX('Inputs from Uganda staff'!$E$61:$BM$80,MATCH('HRH Need estimation'!T$2,'Inputs from Uganda staff'!$E$61:$E$80,0),MATCH('HRH Need estimation'!$D44,'Inputs from Uganda staff'!$E$6:$BM$6,0)),
""))</f>
        <v>0</v>
      </c>
      <c r="U44" s="122">
        <f>IFERROR(
$AN44 * INDEX('WFOM - Time_Base'!$A$4:$API$29, MATCH("CenHos", 'WFOM - Time_Base'!$B$4:$B$29,0), MATCH(CONCATENATE($G44,U$2),'WFOM - Time_Base'!$A$8:$API$8,0)) *
INDEX('WFOM - Time_Base'!$A$4:$API$29, MATCH("CenHos_Per", 'WFOM - Time_Base'!$B$4:$B$29,0), MATCH(CONCATENATE($G44,U$2),'WFOM - Time_Base'!$A$8:$API$8,0)),
IFERROR($AN44 * INDEX('Inputs from Uganda staff'!$E$61:$BM$80,MATCH('HRH Need estimation'!U$2,'Inputs from Uganda staff'!$E$61:$E$80,0),MATCH('HRH Need estimation'!$D44,'Inputs from Uganda staff'!$E$6:$BM$6,0)),
""))</f>
        <v>5</v>
      </c>
      <c r="V44" s="122">
        <f>IFERROR(
$AN44 * INDEX('WFOM - Time_Base'!$A$4:$API$29, MATCH("CenHos", 'WFOM - Time_Base'!$B$4:$B$29,0), MATCH(CONCATENATE($G44,V$2),'WFOM - Time_Base'!$A$8:$API$8,0)) *
INDEX('WFOM - Time_Base'!$A$4:$API$29, MATCH("CenHos_Per", 'WFOM - Time_Base'!$B$4:$B$29,0), MATCH(CONCATENATE($G44,V$2),'WFOM - Time_Base'!$A$8:$API$8,0)),
IFERROR($AN44 * INDEX('Inputs from Uganda staff'!$E$61:$BM$80,MATCH('HRH Need estimation'!V$2,'Inputs from Uganda staff'!$E$61:$E$80,0),MATCH('HRH Need estimation'!$D44,'Inputs from Uganda staff'!$E$6:$BM$6,0)),
""))</f>
        <v>5</v>
      </c>
      <c r="W44" s="122">
        <f>IFERROR(
$AN44 * INDEX('WFOM - Time_Base'!$A$4:$API$29, MATCH("CenHos", 'WFOM - Time_Base'!$B$4:$B$29,0), MATCH(CONCATENATE($G44,W$2),'WFOM - Time_Base'!$A$8:$API$8,0)) *
INDEX('WFOM - Time_Base'!$A$4:$API$29, MATCH("CenHos_Per", 'WFOM - Time_Base'!$B$4:$B$29,0), MATCH(CONCATENATE($G44,W$2),'WFOM - Time_Base'!$A$8:$API$8,0)),
IFERROR($AN44 * INDEX('Inputs from Uganda staff'!$E$61:$BM$80,MATCH('HRH Need estimation'!W$2,'Inputs from Uganda staff'!$E$61:$E$80,0),MATCH('HRH Need estimation'!$D44,'Inputs from Uganda staff'!$E$6:$BM$6,0)),
""))</f>
        <v>0.2</v>
      </c>
      <c r="X44" s="122">
        <f>IFERROR(
$AN44 * INDEX('WFOM - Time_Base'!$A$4:$API$29, MATCH("CenHos", 'WFOM - Time_Base'!$B$4:$B$29,0), MATCH(CONCATENATE($G44,X$2),'WFOM - Time_Base'!$A$8:$API$8,0)) *
INDEX('WFOM - Time_Base'!$A$4:$API$29, MATCH("CenHos_Per", 'WFOM - Time_Base'!$B$4:$B$29,0), MATCH(CONCATENATE($G44,X$2),'WFOM - Time_Base'!$A$8:$API$8,0)),
IFERROR($AN44 * INDEX('Inputs from Uganda staff'!$E$61:$BM$80,MATCH('HRH Need estimation'!X$2,'Inputs from Uganda staff'!$E$61:$E$80,0),MATCH('HRH Need estimation'!$D44,'Inputs from Uganda staff'!$E$6:$BM$6,0)),
""))</f>
        <v>1.5</v>
      </c>
      <c r="Y44" s="122">
        <f>IFERROR(
$AN44 * INDEX('WFOM - Time_Base'!$A$4:$API$29, MATCH("CenHos", 'WFOM - Time_Base'!$B$4:$B$29,0), MATCH(CONCATENATE($G44,Y$2),'WFOM - Time_Base'!$A$8:$API$8,0)) *
INDEX('WFOM - Time_Base'!$A$4:$API$29, MATCH("CenHos_Per", 'WFOM - Time_Base'!$B$4:$B$29,0), MATCH(CONCATENATE($G44,Y$2),'WFOM - Time_Base'!$A$8:$API$8,0)),
IFERROR($AN44 * INDEX('Inputs from Uganda staff'!$E$61:$BM$80,MATCH('HRH Need estimation'!Y$2,'Inputs from Uganda staff'!$E$61:$E$80,0),MATCH('HRH Need estimation'!$D44,'Inputs from Uganda staff'!$E$6:$BM$6,0)),
""))</f>
        <v>1.5</v>
      </c>
      <c r="Z44" s="122">
        <f>IFERROR(
$AN44 * INDEX('WFOM - Time_Base'!$A$4:$API$29, MATCH("CenHos", 'WFOM - Time_Base'!$B$4:$B$29,0), MATCH(CONCATENATE($G44,Z$2),'WFOM - Time_Base'!$A$8:$API$8,0)) *
INDEX('WFOM - Time_Base'!$A$4:$API$29, MATCH("CenHos_Per", 'WFOM - Time_Base'!$B$4:$B$29,0), MATCH(CONCATENATE($G44,Z$2),'WFOM - Time_Base'!$A$8:$API$8,0)),
IFERROR($AN44 * INDEX('Inputs from Uganda staff'!$E$61:$BM$80,MATCH('HRH Need estimation'!Z$2,'Inputs from Uganda staff'!$E$61:$E$80,0),MATCH('HRH Need estimation'!$D44,'Inputs from Uganda staff'!$E$6:$BM$6,0)),
""))</f>
        <v>0</v>
      </c>
      <c r="AA44" s="122">
        <f>IFERROR(
$AN44 * INDEX('WFOM - Time_Base'!$A$4:$API$29, MATCH("CenHos", 'WFOM - Time_Base'!$B$4:$B$29,0), MATCH(CONCATENATE($G44,AA$2),'WFOM - Time_Base'!$A$8:$API$8,0)) *
INDEX('WFOM - Time_Base'!$A$4:$API$29, MATCH("CenHos_Per", 'WFOM - Time_Base'!$B$4:$B$29,0), MATCH(CONCATENATE($G44,AA$2),'WFOM - Time_Base'!$A$8:$API$8,0)),
IFERROR($AN44 * INDEX('Inputs from Uganda staff'!$E$61:$BM$80,MATCH('HRH Need estimation'!AA$2,'Inputs from Uganda staff'!$E$61:$E$80,0),MATCH('HRH Need estimation'!$D44,'Inputs from Uganda staff'!$E$6:$BM$6,0)),
""))</f>
        <v>0</v>
      </c>
      <c r="AB44" s="122">
        <f>IFERROR(
$AN44 * INDEX('WFOM - Time_Base'!$A$4:$API$29, MATCH("CenHos", 'WFOM - Time_Base'!$B$4:$B$29,0), MATCH(CONCATENATE($G44,AB$2),'WFOM - Time_Base'!$A$8:$API$8,0)) *
INDEX('WFOM - Time_Base'!$A$4:$API$29, MATCH("CenHos_Per", 'WFOM - Time_Base'!$B$4:$B$29,0), MATCH(CONCATENATE($G44,AB$2),'WFOM - Time_Base'!$A$8:$API$8,0)),
IFERROR($AN44 * INDEX('Inputs from Uganda staff'!$E$61:$BM$80,MATCH('HRH Need estimation'!AB$2,'Inputs from Uganda staff'!$E$61:$E$80,0),MATCH('HRH Need estimation'!$D44,'Inputs from Uganda staff'!$E$6:$BM$6,0)),
""))</f>
        <v>0</v>
      </c>
      <c r="AC44" s="122" t="str">
        <f>IFERROR(
$AN44 * INDEX('WFOM - Time_Base'!$A$4:$API$29, MATCH("CenHos", 'WFOM - Time_Base'!$B$4:$B$29,0), MATCH(CONCATENATE($G44,AC$2),'WFOM - Time_Base'!$A$8:$API$8,0)) *
INDEX('WFOM - Time_Base'!$A$4:$API$29, MATCH("CenHos_Per", 'WFOM - Time_Base'!$B$4:$B$29,0), MATCH(CONCATENATE($G44,AC$2),'WFOM - Time_Base'!$A$8:$API$8,0)),
IFERROR($AN44 * INDEX('Inputs from Uganda staff'!$E$61:$BM$80,MATCH('HRH Need estimation'!AC$2,'Inputs from Uganda staff'!$E$61:$E$80,0),MATCH('HRH Need estimation'!$D44,'Inputs from Uganda staff'!$E$6:$BM$6,0)),
""))</f>
        <v/>
      </c>
      <c r="AD44" s="122">
        <f>IFERROR(
$AN44 * INDEX('WFOM - Time_Base'!$A$4:$API$29, MATCH("CenHos", 'WFOM - Time_Base'!$B$4:$B$29,0), MATCH(CONCATENATE($G44,AD$2),'WFOM - Time_Base'!$A$8:$API$8,0)) *
INDEX('WFOM - Time_Base'!$A$4:$API$29, MATCH("CenHos_Per", 'WFOM - Time_Base'!$B$4:$B$29,0), MATCH(CONCATENATE($G44,AD$2),'WFOM - Time_Base'!$A$8:$API$8,0)),
IFERROR($AN44 * INDEX('Inputs from Uganda staff'!$E$61:$BM$80,MATCH('HRH Need estimation'!AD$2,'Inputs from Uganda staff'!$E$61:$E$80,0),MATCH('HRH Need estimation'!$D44,'Inputs from Uganda staff'!$E$6:$BM$6,0)),
""))</f>
        <v>0</v>
      </c>
      <c r="AE44" s="122">
        <f>IFERROR(
$AN44 * INDEX('WFOM - Time_Base'!$A$4:$API$29, MATCH("CenHos", 'WFOM - Time_Base'!$B$4:$B$29,0), MATCH(CONCATENATE($G44,AE$2),'WFOM - Time_Base'!$A$8:$API$8,0)) *
INDEX('WFOM - Time_Base'!$A$4:$API$29, MATCH("CenHos_Per", 'WFOM - Time_Base'!$B$4:$B$29,0), MATCH(CONCATENATE($G44,AE$2),'WFOM - Time_Base'!$A$8:$API$8,0)),
IFERROR($AN44 * INDEX('Inputs from Uganda staff'!$E$61:$BM$80,MATCH('HRH Need estimation'!AE$2,'Inputs from Uganda staff'!$E$61:$E$80,0),MATCH('HRH Need estimation'!$D44,'Inputs from Uganda staff'!$E$6:$BM$6,0)),
""))</f>
        <v>0</v>
      </c>
      <c r="AF44" s="122">
        <f>IFERROR(
$AN44 * INDEX('WFOM - Time_Base'!$A$4:$API$29, MATCH("CenHos", 'WFOM - Time_Base'!$B$4:$B$29,0), MATCH(CONCATENATE($G44,AF$2),'WFOM - Time_Base'!$A$8:$API$8,0)) *
INDEX('WFOM - Time_Base'!$A$4:$API$29, MATCH("CenHos_Per", 'WFOM - Time_Base'!$B$4:$B$29,0), MATCH(CONCATENATE($G44,AF$2),'WFOM - Time_Base'!$A$8:$API$8,0)),
IFERROR($AN44 * INDEX('Inputs from Uganda staff'!$E$61:$BM$80,MATCH('HRH Need estimation'!AF$2,'Inputs from Uganda staff'!$E$61:$E$80,0),MATCH('HRH Need estimation'!$D44,'Inputs from Uganda staff'!$E$6:$BM$6,0)),
""))</f>
        <v>0</v>
      </c>
      <c r="AG44" s="122">
        <f>IFERROR(
$AN44 * INDEX('WFOM - Time_Base'!$A$4:$API$29, MATCH("CenHos", 'WFOM - Time_Base'!$B$4:$B$29,0), MATCH(CONCATENATE($G44,AG$2),'WFOM - Time_Base'!$A$8:$API$8,0)) *
INDEX('WFOM - Time_Base'!$A$4:$API$29, MATCH("CenHos_Per", 'WFOM - Time_Base'!$B$4:$B$29,0), MATCH(CONCATENATE($G44,AG$2),'WFOM - Time_Base'!$A$8:$API$8,0)),
IFERROR($AN44 * INDEX('Inputs from Uganda staff'!$E$61:$BM$80,MATCH('HRH Need estimation'!AG$2,'Inputs from Uganda staff'!$E$61:$E$80,0),MATCH('HRH Need estimation'!$D44,'Inputs from Uganda staff'!$E$6:$BM$6,0)),
""))</f>
        <v>0</v>
      </c>
      <c r="AH44" s="122">
        <f>IFERROR(
$AN44 * INDEX('WFOM - Time_Base'!$A$4:$API$29, MATCH("CenHos", 'WFOM - Time_Base'!$B$4:$B$29,0), MATCH(CONCATENATE($G44,AH$2),'WFOM - Time_Base'!$A$8:$API$8,0)) *
INDEX('WFOM - Time_Base'!$A$4:$API$29, MATCH("CenHos_Per", 'WFOM - Time_Base'!$B$4:$B$29,0), MATCH(CONCATENATE($G44,AH$2),'WFOM - Time_Base'!$A$8:$API$8,0)),
IFERROR($AN44 * INDEX('Inputs from Uganda staff'!$E$61:$BM$80,MATCH('HRH Need estimation'!AH$2,'Inputs from Uganda staff'!$E$61:$E$80,0),MATCH('HRH Need estimation'!$D44,'Inputs from Uganda staff'!$E$6:$BM$6,0)),
""))</f>
        <v>0</v>
      </c>
      <c r="AI44" s="122">
        <f>IFERROR(
$AN44 * INDEX('WFOM - Time_Base'!$A$4:$API$29, MATCH("CenHos", 'WFOM - Time_Base'!$B$4:$B$29,0), MATCH(CONCATENATE($G44,AI$2),'WFOM - Time_Base'!$A$8:$API$8,0)) *
INDEX('WFOM - Time_Base'!$A$4:$API$29, MATCH("CenHos_Per", 'WFOM - Time_Base'!$B$4:$B$29,0), MATCH(CONCATENATE($G44,AI$2),'WFOM - Time_Base'!$A$8:$API$8,0)),
IFERROR($AN44 * INDEX('Inputs from Uganda staff'!$E$61:$BM$80,MATCH('HRH Need estimation'!AI$2,'Inputs from Uganda staff'!$E$61:$E$80,0),MATCH('HRH Need estimation'!$D44,'Inputs from Uganda staff'!$E$6:$BM$6,0)),
""))</f>
        <v>0</v>
      </c>
      <c r="AJ44" s="122">
        <f>IFERROR(
$AN44 * INDEX('WFOM - Time_Base'!$A$4:$API$29, MATCH("CenHos", 'WFOM - Time_Base'!$B$4:$B$29,0), MATCH(CONCATENATE($G44,AJ$2),'WFOM - Time_Base'!$A$8:$API$8,0)) *
INDEX('WFOM - Time_Base'!$A$4:$API$29, MATCH("CenHos_Per", 'WFOM - Time_Base'!$B$4:$B$29,0), MATCH(CONCATENATE($G44,AJ$2),'WFOM - Time_Base'!$A$8:$API$8,0)),
IFERROR($AN44 * INDEX('Inputs from Uganda staff'!$E$61:$BM$80,MATCH('HRH Need estimation'!AJ$2,'Inputs from Uganda staff'!$E$61:$E$80,0),MATCH('HRH Need estimation'!$D44,'Inputs from Uganda staff'!$E$6:$BM$6,0)),
""))</f>
        <v>0</v>
      </c>
      <c r="AK44" s="122">
        <f>IFERROR(
$AN44 * INDEX('WFOM - Time_Base'!$A$4:$API$29, MATCH("CenHos", 'WFOM - Time_Base'!$B$4:$B$29,0), MATCH(CONCATENATE($G44,AK$2),'WFOM - Time_Base'!$A$8:$API$8,0)) *
INDEX('WFOM - Time_Base'!$A$4:$API$29, MATCH("CenHos_Per", 'WFOM - Time_Base'!$B$4:$B$29,0), MATCH(CONCATENATE($G44,AK$2),'WFOM - Time_Base'!$A$8:$API$8,0)),
IFERROR($AN44 * INDEX('Inputs from Uganda staff'!$E$61:$BM$80,MATCH('HRH Need estimation'!AK$2,'Inputs from Uganda staff'!$E$61:$E$80,0),MATCH('HRH Need estimation'!$D44,'Inputs from Uganda staff'!$E$6:$BM$6,0)),
""))</f>
        <v>0</v>
      </c>
      <c r="AL44" s="122">
        <f>IFERROR(
$AN44 * INDEX('WFOM - Time_Base'!$A$4:$API$29, MATCH("CenHos", 'WFOM - Time_Base'!$B$4:$B$29,0), MATCH(CONCATENATE($G44,AL$2),'WFOM - Time_Base'!$A$8:$API$8,0)) *
INDEX('WFOM - Time_Base'!$A$4:$API$29, MATCH("CenHos_Per", 'WFOM - Time_Base'!$B$4:$B$29,0), MATCH(CONCATENATE($G44,AL$2),'WFOM - Time_Base'!$A$8:$API$8,0)),
IFERROR($AN44 * INDEX('Inputs from Uganda staff'!$E$61:$BM$80,MATCH('HRH Need estimation'!AL$2,'Inputs from Uganda staff'!$E$61:$E$80,0),MATCH('HRH Need estimation'!$D44,'Inputs from Uganda staff'!$E$6:$BM$6,0)),
""))</f>
        <v>0</v>
      </c>
      <c r="AN44">
        <v>1</v>
      </c>
      <c r="AO44" t="e">
        <f t="shared" si="1"/>
        <v>#N/A</v>
      </c>
      <c r="AQ44" t="s">
        <v>377</v>
      </c>
    </row>
    <row r="45" spans="1:43">
      <c r="A45" s="106" t="s">
        <v>936</v>
      </c>
      <c r="B45" s="106" t="s">
        <v>292</v>
      </c>
      <c r="C45" s="107" t="s">
        <v>303</v>
      </c>
      <c r="D45" s="115" t="s">
        <v>304</v>
      </c>
      <c r="E45" s="122" t="s">
        <v>25</v>
      </c>
      <c r="F45" s="122" t="s">
        <v>52</v>
      </c>
      <c r="G45" s="122" t="str">
        <f>IF(F45&lt;&gt;"", VLOOKUP(F45,'WFOM - Cadre and Service List'!$E$4:$F$52,2,FALSE), "")</f>
        <v>STI</v>
      </c>
      <c r="H45" s="122"/>
      <c r="I45" s="207"/>
      <c r="J45" s="207"/>
      <c r="K45" s="207"/>
      <c r="L45" s="207"/>
      <c r="M45" s="207"/>
      <c r="N45" s="207"/>
      <c r="O45" s="207"/>
      <c r="P45" s="207">
        <f t="shared" si="0"/>
        <v>0</v>
      </c>
      <c r="Q45" s="122" t="s">
        <v>1947</v>
      </c>
      <c r="R45" s="122">
        <f>IFERROR(
$AN45 * INDEX('WFOM - Time_Base'!$A$4:$API$29, MATCH("CenHos", 'WFOM - Time_Base'!$B$4:$B$29,0), MATCH(CONCATENATE($G45,R$2),'WFOM - Time_Base'!$A$8:$API$8,0)) *
INDEX('WFOM - Time_Base'!$A$4:$API$29, MATCH("CenHos_Per", 'WFOM - Time_Base'!$B$4:$B$29,0), MATCH(CONCATENATE($G45,R$2),'WFOM - Time_Base'!$A$8:$API$8,0)),
IFERROR($AN45 * INDEX('Inputs from Uganda staff'!$E$61:$BM$80,MATCH('HRH Need estimation'!R$2,'Inputs from Uganda staff'!$E$61:$E$80,0),MATCH('HRH Need estimation'!$D45,'Inputs from Uganda staff'!$E$6:$BM$6,0)),
""))</f>
        <v>0</v>
      </c>
      <c r="S45" s="122">
        <f>IFERROR(
$AN45 * INDEX('WFOM - Time_Base'!$A$4:$API$29, MATCH("CenHos", 'WFOM - Time_Base'!$B$4:$B$29,0), MATCH(CONCATENATE($G45,S$2),'WFOM - Time_Base'!$A$8:$API$8,0)) *
INDEX('WFOM - Time_Base'!$A$4:$API$29, MATCH("CenHos_Per", 'WFOM - Time_Base'!$B$4:$B$29,0), MATCH(CONCATENATE($G45,S$2),'WFOM - Time_Base'!$A$8:$API$8,0)),
IFERROR($AN45 * INDEX('Inputs from Uganda staff'!$E$61:$BM$80,MATCH('HRH Need estimation'!S$2,'Inputs from Uganda staff'!$E$61:$E$80,0),MATCH('HRH Need estimation'!$D45,'Inputs from Uganda staff'!$E$6:$BM$6,0)),
""))</f>
        <v>5</v>
      </c>
      <c r="T45" s="122">
        <f>IFERROR(
$AN45 * INDEX('WFOM - Time_Base'!$A$4:$API$29, MATCH("CenHos", 'WFOM - Time_Base'!$B$4:$B$29,0), MATCH(CONCATENATE($G45,T$2),'WFOM - Time_Base'!$A$8:$API$8,0)) *
INDEX('WFOM - Time_Base'!$A$4:$API$29, MATCH("CenHos_Per", 'WFOM - Time_Base'!$B$4:$B$29,0), MATCH(CONCATENATE($G45,T$2),'WFOM - Time_Base'!$A$8:$API$8,0)),
IFERROR($AN45 * INDEX('Inputs from Uganda staff'!$E$61:$BM$80,MATCH('HRH Need estimation'!T$2,'Inputs from Uganda staff'!$E$61:$E$80,0),MATCH('HRH Need estimation'!$D45,'Inputs from Uganda staff'!$E$6:$BM$6,0)),
""))</f>
        <v>0</v>
      </c>
      <c r="U45" s="122">
        <f>IFERROR(
$AN45 * INDEX('WFOM - Time_Base'!$A$4:$API$29, MATCH("CenHos", 'WFOM - Time_Base'!$B$4:$B$29,0), MATCH(CONCATENATE($G45,U$2),'WFOM - Time_Base'!$A$8:$API$8,0)) *
INDEX('WFOM - Time_Base'!$A$4:$API$29, MATCH("CenHos_Per", 'WFOM - Time_Base'!$B$4:$B$29,0), MATCH(CONCATENATE($G45,U$2),'WFOM - Time_Base'!$A$8:$API$8,0)),
IFERROR($AN45 * INDEX('Inputs from Uganda staff'!$E$61:$BM$80,MATCH('HRH Need estimation'!U$2,'Inputs from Uganda staff'!$E$61:$E$80,0),MATCH('HRH Need estimation'!$D45,'Inputs from Uganda staff'!$E$6:$BM$6,0)),
""))</f>
        <v>5</v>
      </c>
      <c r="V45" s="122">
        <f>IFERROR(
$AN45 * INDEX('WFOM - Time_Base'!$A$4:$API$29, MATCH("CenHos", 'WFOM - Time_Base'!$B$4:$B$29,0), MATCH(CONCATENATE($G45,V$2),'WFOM - Time_Base'!$A$8:$API$8,0)) *
INDEX('WFOM - Time_Base'!$A$4:$API$29, MATCH("CenHos_Per", 'WFOM - Time_Base'!$B$4:$B$29,0), MATCH(CONCATENATE($G45,V$2),'WFOM - Time_Base'!$A$8:$API$8,0)),
IFERROR($AN45 * INDEX('Inputs from Uganda staff'!$E$61:$BM$80,MATCH('HRH Need estimation'!V$2,'Inputs from Uganda staff'!$E$61:$E$80,0),MATCH('HRH Need estimation'!$D45,'Inputs from Uganda staff'!$E$6:$BM$6,0)),
""))</f>
        <v>5</v>
      </c>
      <c r="W45" s="122">
        <f>IFERROR(
$AN45 * INDEX('WFOM - Time_Base'!$A$4:$API$29, MATCH("CenHos", 'WFOM - Time_Base'!$B$4:$B$29,0), MATCH(CONCATENATE($G45,W$2),'WFOM - Time_Base'!$A$8:$API$8,0)) *
INDEX('WFOM - Time_Base'!$A$4:$API$29, MATCH("CenHos_Per", 'WFOM - Time_Base'!$B$4:$B$29,0), MATCH(CONCATENATE($G45,W$2),'WFOM - Time_Base'!$A$8:$API$8,0)),
IFERROR($AN45 * INDEX('Inputs from Uganda staff'!$E$61:$BM$80,MATCH('HRH Need estimation'!W$2,'Inputs from Uganda staff'!$E$61:$E$80,0),MATCH('HRH Need estimation'!$D45,'Inputs from Uganda staff'!$E$6:$BM$6,0)),
""))</f>
        <v>0.2</v>
      </c>
      <c r="X45" s="122">
        <f>IFERROR(
$AN45 * INDEX('WFOM - Time_Base'!$A$4:$API$29, MATCH("CenHos", 'WFOM - Time_Base'!$B$4:$B$29,0), MATCH(CONCATENATE($G45,X$2),'WFOM - Time_Base'!$A$8:$API$8,0)) *
INDEX('WFOM - Time_Base'!$A$4:$API$29, MATCH("CenHos_Per", 'WFOM - Time_Base'!$B$4:$B$29,0), MATCH(CONCATENATE($G45,X$2),'WFOM - Time_Base'!$A$8:$API$8,0)),
IFERROR($AN45 * INDEX('Inputs from Uganda staff'!$E$61:$BM$80,MATCH('HRH Need estimation'!X$2,'Inputs from Uganda staff'!$E$61:$E$80,0),MATCH('HRH Need estimation'!$D45,'Inputs from Uganda staff'!$E$6:$BM$6,0)),
""))</f>
        <v>1.5</v>
      </c>
      <c r="Y45" s="122">
        <f>IFERROR(
$AN45 * INDEX('WFOM - Time_Base'!$A$4:$API$29, MATCH("CenHos", 'WFOM - Time_Base'!$B$4:$B$29,0), MATCH(CONCATENATE($G45,Y$2),'WFOM - Time_Base'!$A$8:$API$8,0)) *
INDEX('WFOM - Time_Base'!$A$4:$API$29, MATCH("CenHos_Per", 'WFOM - Time_Base'!$B$4:$B$29,0), MATCH(CONCATENATE($G45,Y$2),'WFOM - Time_Base'!$A$8:$API$8,0)),
IFERROR($AN45 * INDEX('Inputs from Uganda staff'!$E$61:$BM$80,MATCH('HRH Need estimation'!Y$2,'Inputs from Uganda staff'!$E$61:$E$80,0),MATCH('HRH Need estimation'!$D45,'Inputs from Uganda staff'!$E$6:$BM$6,0)),
""))</f>
        <v>1.5</v>
      </c>
      <c r="Z45" s="122">
        <f>IFERROR(
$AN45 * INDEX('WFOM - Time_Base'!$A$4:$API$29, MATCH("CenHos", 'WFOM - Time_Base'!$B$4:$B$29,0), MATCH(CONCATENATE($G45,Z$2),'WFOM - Time_Base'!$A$8:$API$8,0)) *
INDEX('WFOM - Time_Base'!$A$4:$API$29, MATCH("CenHos_Per", 'WFOM - Time_Base'!$B$4:$B$29,0), MATCH(CONCATENATE($G45,Z$2),'WFOM - Time_Base'!$A$8:$API$8,0)),
IFERROR($AN45 * INDEX('Inputs from Uganda staff'!$E$61:$BM$80,MATCH('HRH Need estimation'!Z$2,'Inputs from Uganda staff'!$E$61:$E$80,0),MATCH('HRH Need estimation'!$D45,'Inputs from Uganda staff'!$E$6:$BM$6,0)),
""))</f>
        <v>0</v>
      </c>
      <c r="AA45" s="122">
        <f>IFERROR(
$AN45 * INDEX('WFOM - Time_Base'!$A$4:$API$29, MATCH("CenHos", 'WFOM - Time_Base'!$B$4:$B$29,0), MATCH(CONCATENATE($G45,AA$2),'WFOM - Time_Base'!$A$8:$API$8,0)) *
INDEX('WFOM - Time_Base'!$A$4:$API$29, MATCH("CenHos_Per", 'WFOM - Time_Base'!$B$4:$B$29,0), MATCH(CONCATENATE($G45,AA$2),'WFOM - Time_Base'!$A$8:$API$8,0)),
IFERROR($AN45 * INDEX('Inputs from Uganda staff'!$E$61:$BM$80,MATCH('HRH Need estimation'!AA$2,'Inputs from Uganda staff'!$E$61:$E$80,0),MATCH('HRH Need estimation'!$D45,'Inputs from Uganda staff'!$E$6:$BM$6,0)),
""))</f>
        <v>0</v>
      </c>
      <c r="AB45" s="122">
        <f>IFERROR(
$AN45 * INDEX('WFOM - Time_Base'!$A$4:$API$29, MATCH("CenHos", 'WFOM - Time_Base'!$B$4:$B$29,0), MATCH(CONCATENATE($G45,AB$2),'WFOM - Time_Base'!$A$8:$API$8,0)) *
INDEX('WFOM - Time_Base'!$A$4:$API$29, MATCH("CenHos_Per", 'WFOM - Time_Base'!$B$4:$B$29,0), MATCH(CONCATENATE($G45,AB$2),'WFOM - Time_Base'!$A$8:$API$8,0)),
IFERROR($AN45 * INDEX('Inputs from Uganda staff'!$E$61:$BM$80,MATCH('HRH Need estimation'!AB$2,'Inputs from Uganda staff'!$E$61:$E$80,0),MATCH('HRH Need estimation'!$D45,'Inputs from Uganda staff'!$E$6:$BM$6,0)),
""))</f>
        <v>0</v>
      </c>
      <c r="AC45" s="122" t="str">
        <f>IFERROR(
$AN45 * INDEX('WFOM - Time_Base'!$A$4:$API$29, MATCH("CenHos", 'WFOM - Time_Base'!$B$4:$B$29,0), MATCH(CONCATENATE($G45,AC$2),'WFOM - Time_Base'!$A$8:$API$8,0)) *
INDEX('WFOM - Time_Base'!$A$4:$API$29, MATCH("CenHos_Per", 'WFOM - Time_Base'!$B$4:$B$29,0), MATCH(CONCATENATE($G45,AC$2),'WFOM - Time_Base'!$A$8:$API$8,0)),
IFERROR($AN45 * INDEX('Inputs from Uganda staff'!$E$61:$BM$80,MATCH('HRH Need estimation'!AC$2,'Inputs from Uganda staff'!$E$61:$E$80,0),MATCH('HRH Need estimation'!$D45,'Inputs from Uganda staff'!$E$6:$BM$6,0)),
""))</f>
        <v/>
      </c>
      <c r="AD45" s="122">
        <f>IFERROR(
$AN45 * INDEX('WFOM - Time_Base'!$A$4:$API$29, MATCH("CenHos", 'WFOM - Time_Base'!$B$4:$B$29,0), MATCH(CONCATENATE($G45,AD$2),'WFOM - Time_Base'!$A$8:$API$8,0)) *
INDEX('WFOM - Time_Base'!$A$4:$API$29, MATCH("CenHos_Per", 'WFOM - Time_Base'!$B$4:$B$29,0), MATCH(CONCATENATE($G45,AD$2),'WFOM - Time_Base'!$A$8:$API$8,0)),
IFERROR($AN45 * INDEX('Inputs from Uganda staff'!$E$61:$BM$80,MATCH('HRH Need estimation'!AD$2,'Inputs from Uganda staff'!$E$61:$E$80,0),MATCH('HRH Need estimation'!$D45,'Inputs from Uganda staff'!$E$6:$BM$6,0)),
""))</f>
        <v>0</v>
      </c>
      <c r="AE45" s="122">
        <f>IFERROR(
$AN45 * INDEX('WFOM - Time_Base'!$A$4:$API$29, MATCH("CenHos", 'WFOM - Time_Base'!$B$4:$B$29,0), MATCH(CONCATENATE($G45,AE$2),'WFOM - Time_Base'!$A$8:$API$8,0)) *
INDEX('WFOM - Time_Base'!$A$4:$API$29, MATCH("CenHos_Per", 'WFOM - Time_Base'!$B$4:$B$29,0), MATCH(CONCATENATE($G45,AE$2),'WFOM - Time_Base'!$A$8:$API$8,0)),
IFERROR($AN45 * INDEX('Inputs from Uganda staff'!$E$61:$BM$80,MATCH('HRH Need estimation'!AE$2,'Inputs from Uganda staff'!$E$61:$E$80,0),MATCH('HRH Need estimation'!$D45,'Inputs from Uganda staff'!$E$6:$BM$6,0)),
""))</f>
        <v>0</v>
      </c>
      <c r="AF45" s="122">
        <f>IFERROR(
$AN45 * INDEX('WFOM - Time_Base'!$A$4:$API$29, MATCH("CenHos", 'WFOM - Time_Base'!$B$4:$B$29,0), MATCH(CONCATENATE($G45,AF$2),'WFOM - Time_Base'!$A$8:$API$8,0)) *
INDEX('WFOM - Time_Base'!$A$4:$API$29, MATCH("CenHos_Per", 'WFOM - Time_Base'!$B$4:$B$29,0), MATCH(CONCATENATE($G45,AF$2),'WFOM - Time_Base'!$A$8:$API$8,0)),
IFERROR($AN45 * INDEX('Inputs from Uganda staff'!$E$61:$BM$80,MATCH('HRH Need estimation'!AF$2,'Inputs from Uganda staff'!$E$61:$E$80,0),MATCH('HRH Need estimation'!$D45,'Inputs from Uganda staff'!$E$6:$BM$6,0)),
""))</f>
        <v>0</v>
      </c>
      <c r="AG45" s="122">
        <f>IFERROR(
$AN45 * INDEX('WFOM - Time_Base'!$A$4:$API$29, MATCH("CenHos", 'WFOM - Time_Base'!$B$4:$B$29,0), MATCH(CONCATENATE($G45,AG$2),'WFOM - Time_Base'!$A$8:$API$8,0)) *
INDEX('WFOM - Time_Base'!$A$4:$API$29, MATCH("CenHos_Per", 'WFOM - Time_Base'!$B$4:$B$29,0), MATCH(CONCATENATE($G45,AG$2),'WFOM - Time_Base'!$A$8:$API$8,0)),
IFERROR($AN45 * INDEX('Inputs from Uganda staff'!$E$61:$BM$80,MATCH('HRH Need estimation'!AG$2,'Inputs from Uganda staff'!$E$61:$E$80,0),MATCH('HRH Need estimation'!$D45,'Inputs from Uganda staff'!$E$6:$BM$6,0)),
""))</f>
        <v>0</v>
      </c>
      <c r="AH45" s="122">
        <f>IFERROR(
$AN45 * INDEX('WFOM - Time_Base'!$A$4:$API$29, MATCH("CenHos", 'WFOM - Time_Base'!$B$4:$B$29,0), MATCH(CONCATENATE($G45,AH$2),'WFOM - Time_Base'!$A$8:$API$8,0)) *
INDEX('WFOM - Time_Base'!$A$4:$API$29, MATCH("CenHos_Per", 'WFOM - Time_Base'!$B$4:$B$29,0), MATCH(CONCATENATE($G45,AH$2),'WFOM - Time_Base'!$A$8:$API$8,0)),
IFERROR($AN45 * INDEX('Inputs from Uganda staff'!$E$61:$BM$80,MATCH('HRH Need estimation'!AH$2,'Inputs from Uganda staff'!$E$61:$E$80,0),MATCH('HRH Need estimation'!$D45,'Inputs from Uganda staff'!$E$6:$BM$6,0)),
""))</f>
        <v>0</v>
      </c>
      <c r="AI45" s="122">
        <f>IFERROR(
$AN45 * INDEX('WFOM - Time_Base'!$A$4:$API$29, MATCH("CenHos", 'WFOM - Time_Base'!$B$4:$B$29,0), MATCH(CONCATENATE($G45,AI$2),'WFOM - Time_Base'!$A$8:$API$8,0)) *
INDEX('WFOM - Time_Base'!$A$4:$API$29, MATCH("CenHos_Per", 'WFOM - Time_Base'!$B$4:$B$29,0), MATCH(CONCATENATE($G45,AI$2),'WFOM - Time_Base'!$A$8:$API$8,0)),
IFERROR($AN45 * INDEX('Inputs from Uganda staff'!$E$61:$BM$80,MATCH('HRH Need estimation'!AI$2,'Inputs from Uganda staff'!$E$61:$E$80,0),MATCH('HRH Need estimation'!$D45,'Inputs from Uganda staff'!$E$6:$BM$6,0)),
""))</f>
        <v>0</v>
      </c>
      <c r="AJ45" s="122">
        <f>IFERROR(
$AN45 * INDEX('WFOM - Time_Base'!$A$4:$API$29, MATCH("CenHos", 'WFOM - Time_Base'!$B$4:$B$29,0), MATCH(CONCATENATE($G45,AJ$2),'WFOM - Time_Base'!$A$8:$API$8,0)) *
INDEX('WFOM - Time_Base'!$A$4:$API$29, MATCH("CenHos_Per", 'WFOM - Time_Base'!$B$4:$B$29,0), MATCH(CONCATENATE($G45,AJ$2),'WFOM - Time_Base'!$A$8:$API$8,0)),
IFERROR($AN45 * INDEX('Inputs from Uganda staff'!$E$61:$BM$80,MATCH('HRH Need estimation'!AJ$2,'Inputs from Uganda staff'!$E$61:$E$80,0),MATCH('HRH Need estimation'!$D45,'Inputs from Uganda staff'!$E$6:$BM$6,0)),
""))</f>
        <v>0</v>
      </c>
      <c r="AK45" s="122">
        <f>IFERROR(
$AN45 * INDEX('WFOM - Time_Base'!$A$4:$API$29, MATCH("CenHos", 'WFOM - Time_Base'!$B$4:$B$29,0), MATCH(CONCATENATE($G45,AK$2),'WFOM - Time_Base'!$A$8:$API$8,0)) *
INDEX('WFOM - Time_Base'!$A$4:$API$29, MATCH("CenHos_Per", 'WFOM - Time_Base'!$B$4:$B$29,0), MATCH(CONCATENATE($G45,AK$2),'WFOM - Time_Base'!$A$8:$API$8,0)),
IFERROR($AN45 * INDEX('Inputs from Uganda staff'!$E$61:$BM$80,MATCH('HRH Need estimation'!AK$2,'Inputs from Uganda staff'!$E$61:$E$80,0),MATCH('HRH Need estimation'!$D45,'Inputs from Uganda staff'!$E$6:$BM$6,0)),
""))</f>
        <v>0</v>
      </c>
      <c r="AL45" s="122">
        <f>IFERROR(
$AN45 * INDEX('WFOM - Time_Base'!$A$4:$API$29, MATCH("CenHos", 'WFOM - Time_Base'!$B$4:$B$29,0), MATCH(CONCATENATE($G45,AL$2),'WFOM - Time_Base'!$A$8:$API$8,0)) *
INDEX('WFOM - Time_Base'!$A$4:$API$29, MATCH("CenHos_Per", 'WFOM - Time_Base'!$B$4:$B$29,0), MATCH(CONCATENATE($G45,AL$2),'WFOM - Time_Base'!$A$8:$API$8,0)),
IFERROR($AN45 * INDEX('Inputs from Uganda staff'!$E$61:$BM$80,MATCH('HRH Need estimation'!AL$2,'Inputs from Uganda staff'!$E$61:$E$80,0),MATCH('HRH Need estimation'!$D45,'Inputs from Uganda staff'!$E$6:$BM$6,0)),
""))</f>
        <v>0</v>
      </c>
      <c r="AN45">
        <v>1</v>
      </c>
      <c r="AO45" t="e">
        <f t="shared" si="1"/>
        <v>#N/A</v>
      </c>
      <c r="AQ45" t="s">
        <v>381</v>
      </c>
    </row>
    <row r="46" spans="1:43">
      <c r="A46" s="106" t="s">
        <v>932</v>
      </c>
      <c r="B46" s="106" t="s">
        <v>292</v>
      </c>
      <c r="C46" s="107" t="s">
        <v>305</v>
      </c>
      <c r="D46" s="115" t="s">
        <v>306</v>
      </c>
      <c r="E46" s="122" t="s">
        <v>25</v>
      </c>
      <c r="F46" s="122" t="s">
        <v>52</v>
      </c>
      <c r="G46" s="122" t="str">
        <f>IF(F46&lt;&gt;"", VLOOKUP(F46,'WFOM - Cadre and Service List'!$E$4:$F$52,2,FALSE), "")</f>
        <v>STI</v>
      </c>
      <c r="H46" s="122"/>
      <c r="I46" s="207"/>
      <c r="J46" s="207"/>
      <c r="K46" s="207"/>
      <c r="L46" s="207"/>
      <c r="M46" s="207"/>
      <c r="N46" s="207"/>
      <c r="O46" s="207"/>
      <c r="P46" s="207">
        <f t="shared" si="0"/>
        <v>0</v>
      </c>
      <c r="Q46" s="122" t="s">
        <v>1947</v>
      </c>
      <c r="R46" s="122">
        <f>IFERROR(
$AN46 * INDEX('WFOM - Time_Base'!$A$4:$API$29, MATCH("CenHos", 'WFOM - Time_Base'!$B$4:$B$29,0), MATCH(CONCATENATE($G46,R$2),'WFOM - Time_Base'!$A$8:$API$8,0)) *
INDEX('WFOM - Time_Base'!$A$4:$API$29, MATCH("CenHos_Per", 'WFOM - Time_Base'!$B$4:$B$29,0), MATCH(CONCATENATE($G46,R$2),'WFOM - Time_Base'!$A$8:$API$8,0)),
IFERROR($AN46 * INDEX('Inputs from Uganda staff'!$E$61:$BM$80,MATCH('HRH Need estimation'!R$2,'Inputs from Uganda staff'!$E$61:$E$80,0),MATCH('HRH Need estimation'!$D46,'Inputs from Uganda staff'!$E$6:$BM$6,0)),
""))</f>
        <v>0</v>
      </c>
      <c r="S46" s="122">
        <f>IFERROR(
$AN46 * INDEX('WFOM - Time_Base'!$A$4:$API$29, MATCH("CenHos", 'WFOM - Time_Base'!$B$4:$B$29,0), MATCH(CONCATENATE($G46,S$2),'WFOM - Time_Base'!$A$8:$API$8,0)) *
INDEX('WFOM - Time_Base'!$A$4:$API$29, MATCH("CenHos_Per", 'WFOM - Time_Base'!$B$4:$B$29,0), MATCH(CONCATENATE($G46,S$2),'WFOM - Time_Base'!$A$8:$API$8,0)),
IFERROR($AN46 * INDEX('Inputs from Uganda staff'!$E$61:$BM$80,MATCH('HRH Need estimation'!S$2,'Inputs from Uganda staff'!$E$61:$E$80,0),MATCH('HRH Need estimation'!$D46,'Inputs from Uganda staff'!$E$6:$BM$6,0)),
""))</f>
        <v>5</v>
      </c>
      <c r="T46" s="122">
        <f>IFERROR(
$AN46 * INDEX('WFOM - Time_Base'!$A$4:$API$29, MATCH("CenHos", 'WFOM - Time_Base'!$B$4:$B$29,0), MATCH(CONCATENATE($G46,T$2),'WFOM - Time_Base'!$A$8:$API$8,0)) *
INDEX('WFOM - Time_Base'!$A$4:$API$29, MATCH("CenHos_Per", 'WFOM - Time_Base'!$B$4:$B$29,0), MATCH(CONCATENATE($G46,T$2),'WFOM - Time_Base'!$A$8:$API$8,0)),
IFERROR($AN46 * INDEX('Inputs from Uganda staff'!$E$61:$BM$80,MATCH('HRH Need estimation'!T$2,'Inputs from Uganda staff'!$E$61:$E$80,0),MATCH('HRH Need estimation'!$D46,'Inputs from Uganda staff'!$E$6:$BM$6,0)),
""))</f>
        <v>0</v>
      </c>
      <c r="U46" s="122">
        <f>IFERROR(
$AN46 * INDEX('WFOM - Time_Base'!$A$4:$API$29, MATCH("CenHos", 'WFOM - Time_Base'!$B$4:$B$29,0), MATCH(CONCATENATE($G46,U$2),'WFOM - Time_Base'!$A$8:$API$8,0)) *
INDEX('WFOM - Time_Base'!$A$4:$API$29, MATCH("CenHos_Per", 'WFOM - Time_Base'!$B$4:$B$29,0), MATCH(CONCATENATE($G46,U$2),'WFOM - Time_Base'!$A$8:$API$8,0)),
IFERROR($AN46 * INDEX('Inputs from Uganda staff'!$E$61:$BM$80,MATCH('HRH Need estimation'!U$2,'Inputs from Uganda staff'!$E$61:$E$80,0),MATCH('HRH Need estimation'!$D46,'Inputs from Uganda staff'!$E$6:$BM$6,0)),
""))</f>
        <v>5</v>
      </c>
      <c r="V46" s="122">
        <f>IFERROR(
$AN46 * INDEX('WFOM - Time_Base'!$A$4:$API$29, MATCH("CenHos", 'WFOM - Time_Base'!$B$4:$B$29,0), MATCH(CONCATENATE($G46,V$2),'WFOM - Time_Base'!$A$8:$API$8,0)) *
INDEX('WFOM - Time_Base'!$A$4:$API$29, MATCH("CenHos_Per", 'WFOM - Time_Base'!$B$4:$B$29,0), MATCH(CONCATENATE($G46,V$2),'WFOM - Time_Base'!$A$8:$API$8,0)),
IFERROR($AN46 * INDEX('Inputs from Uganda staff'!$E$61:$BM$80,MATCH('HRH Need estimation'!V$2,'Inputs from Uganda staff'!$E$61:$E$80,0),MATCH('HRH Need estimation'!$D46,'Inputs from Uganda staff'!$E$6:$BM$6,0)),
""))</f>
        <v>5</v>
      </c>
      <c r="W46" s="122">
        <f>IFERROR(
$AN46 * INDEX('WFOM - Time_Base'!$A$4:$API$29, MATCH("CenHos", 'WFOM - Time_Base'!$B$4:$B$29,0), MATCH(CONCATENATE($G46,W$2),'WFOM - Time_Base'!$A$8:$API$8,0)) *
INDEX('WFOM - Time_Base'!$A$4:$API$29, MATCH("CenHos_Per", 'WFOM - Time_Base'!$B$4:$B$29,0), MATCH(CONCATENATE($G46,W$2),'WFOM - Time_Base'!$A$8:$API$8,0)),
IFERROR($AN46 * INDEX('Inputs from Uganda staff'!$E$61:$BM$80,MATCH('HRH Need estimation'!W$2,'Inputs from Uganda staff'!$E$61:$E$80,0),MATCH('HRH Need estimation'!$D46,'Inputs from Uganda staff'!$E$6:$BM$6,0)),
""))</f>
        <v>0.2</v>
      </c>
      <c r="X46" s="122">
        <f>IFERROR(
$AN46 * INDEX('WFOM - Time_Base'!$A$4:$API$29, MATCH("CenHos", 'WFOM - Time_Base'!$B$4:$B$29,0), MATCH(CONCATENATE($G46,X$2),'WFOM - Time_Base'!$A$8:$API$8,0)) *
INDEX('WFOM - Time_Base'!$A$4:$API$29, MATCH("CenHos_Per", 'WFOM - Time_Base'!$B$4:$B$29,0), MATCH(CONCATENATE($G46,X$2),'WFOM - Time_Base'!$A$8:$API$8,0)),
IFERROR($AN46 * INDEX('Inputs from Uganda staff'!$E$61:$BM$80,MATCH('HRH Need estimation'!X$2,'Inputs from Uganda staff'!$E$61:$E$80,0),MATCH('HRH Need estimation'!$D46,'Inputs from Uganda staff'!$E$6:$BM$6,0)),
""))</f>
        <v>1.5</v>
      </c>
      <c r="Y46" s="122">
        <f>IFERROR(
$AN46 * INDEX('WFOM - Time_Base'!$A$4:$API$29, MATCH("CenHos", 'WFOM - Time_Base'!$B$4:$B$29,0), MATCH(CONCATENATE($G46,Y$2),'WFOM - Time_Base'!$A$8:$API$8,0)) *
INDEX('WFOM - Time_Base'!$A$4:$API$29, MATCH("CenHos_Per", 'WFOM - Time_Base'!$B$4:$B$29,0), MATCH(CONCATENATE($G46,Y$2),'WFOM - Time_Base'!$A$8:$API$8,0)),
IFERROR($AN46 * INDEX('Inputs from Uganda staff'!$E$61:$BM$80,MATCH('HRH Need estimation'!Y$2,'Inputs from Uganda staff'!$E$61:$E$80,0),MATCH('HRH Need estimation'!$D46,'Inputs from Uganda staff'!$E$6:$BM$6,0)),
""))</f>
        <v>1.5</v>
      </c>
      <c r="Z46" s="122">
        <f>IFERROR(
$AN46 * INDEX('WFOM - Time_Base'!$A$4:$API$29, MATCH("CenHos", 'WFOM - Time_Base'!$B$4:$B$29,0), MATCH(CONCATENATE($G46,Z$2),'WFOM - Time_Base'!$A$8:$API$8,0)) *
INDEX('WFOM - Time_Base'!$A$4:$API$29, MATCH("CenHos_Per", 'WFOM - Time_Base'!$B$4:$B$29,0), MATCH(CONCATENATE($G46,Z$2),'WFOM - Time_Base'!$A$8:$API$8,0)),
IFERROR($AN46 * INDEX('Inputs from Uganda staff'!$E$61:$BM$80,MATCH('HRH Need estimation'!Z$2,'Inputs from Uganda staff'!$E$61:$E$80,0),MATCH('HRH Need estimation'!$D46,'Inputs from Uganda staff'!$E$6:$BM$6,0)),
""))</f>
        <v>0</v>
      </c>
      <c r="AA46" s="122">
        <f>IFERROR(
$AN46 * INDEX('WFOM - Time_Base'!$A$4:$API$29, MATCH("CenHos", 'WFOM - Time_Base'!$B$4:$B$29,0), MATCH(CONCATENATE($G46,AA$2),'WFOM - Time_Base'!$A$8:$API$8,0)) *
INDEX('WFOM - Time_Base'!$A$4:$API$29, MATCH("CenHos_Per", 'WFOM - Time_Base'!$B$4:$B$29,0), MATCH(CONCATENATE($G46,AA$2),'WFOM - Time_Base'!$A$8:$API$8,0)),
IFERROR($AN46 * INDEX('Inputs from Uganda staff'!$E$61:$BM$80,MATCH('HRH Need estimation'!AA$2,'Inputs from Uganda staff'!$E$61:$E$80,0),MATCH('HRH Need estimation'!$D46,'Inputs from Uganda staff'!$E$6:$BM$6,0)),
""))</f>
        <v>0</v>
      </c>
      <c r="AB46" s="122">
        <f>IFERROR(
$AN46 * INDEX('WFOM - Time_Base'!$A$4:$API$29, MATCH("CenHos", 'WFOM - Time_Base'!$B$4:$B$29,0), MATCH(CONCATENATE($G46,AB$2),'WFOM - Time_Base'!$A$8:$API$8,0)) *
INDEX('WFOM - Time_Base'!$A$4:$API$29, MATCH("CenHos_Per", 'WFOM - Time_Base'!$B$4:$B$29,0), MATCH(CONCATENATE($G46,AB$2),'WFOM - Time_Base'!$A$8:$API$8,0)),
IFERROR($AN46 * INDEX('Inputs from Uganda staff'!$E$61:$BM$80,MATCH('HRH Need estimation'!AB$2,'Inputs from Uganda staff'!$E$61:$E$80,0),MATCH('HRH Need estimation'!$D46,'Inputs from Uganda staff'!$E$6:$BM$6,0)),
""))</f>
        <v>0</v>
      </c>
      <c r="AC46" s="122" t="str">
        <f>IFERROR(
$AN46 * INDEX('WFOM - Time_Base'!$A$4:$API$29, MATCH("CenHos", 'WFOM - Time_Base'!$B$4:$B$29,0), MATCH(CONCATENATE($G46,AC$2),'WFOM - Time_Base'!$A$8:$API$8,0)) *
INDEX('WFOM - Time_Base'!$A$4:$API$29, MATCH("CenHos_Per", 'WFOM - Time_Base'!$B$4:$B$29,0), MATCH(CONCATENATE($G46,AC$2),'WFOM - Time_Base'!$A$8:$API$8,0)),
IFERROR($AN46 * INDEX('Inputs from Uganda staff'!$E$61:$BM$80,MATCH('HRH Need estimation'!AC$2,'Inputs from Uganda staff'!$E$61:$E$80,0),MATCH('HRH Need estimation'!$D46,'Inputs from Uganda staff'!$E$6:$BM$6,0)),
""))</f>
        <v/>
      </c>
      <c r="AD46" s="122">
        <f>IFERROR(
$AN46 * INDEX('WFOM - Time_Base'!$A$4:$API$29, MATCH("CenHos", 'WFOM - Time_Base'!$B$4:$B$29,0), MATCH(CONCATENATE($G46,AD$2),'WFOM - Time_Base'!$A$8:$API$8,0)) *
INDEX('WFOM - Time_Base'!$A$4:$API$29, MATCH("CenHos_Per", 'WFOM - Time_Base'!$B$4:$B$29,0), MATCH(CONCATENATE($G46,AD$2),'WFOM - Time_Base'!$A$8:$API$8,0)),
IFERROR($AN46 * INDEX('Inputs from Uganda staff'!$E$61:$BM$80,MATCH('HRH Need estimation'!AD$2,'Inputs from Uganda staff'!$E$61:$E$80,0),MATCH('HRH Need estimation'!$D46,'Inputs from Uganda staff'!$E$6:$BM$6,0)),
""))</f>
        <v>0</v>
      </c>
      <c r="AE46" s="122">
        <f>IFERROR(
$AN46 * INDEX('WFOM - Time_Base'!$A$4:$API$29, MATCH("CenHos", 'WFOM - Time_Base'!$B$4:$B$29,0), MATCH(CONCATENATE($G46,AE$2),'WFOM - Time_Base'!$A$8:$API$8,0)) *
INDEX('WFOM - Time_Base'!$A$4:$API$29, MATCH("CenHos_Per", 'WFOM - Time_Base'!$B$4:$B$29,0), MATCH(CONCATENATE($G46,AE$2),'WFOM - Time_Base'!$A$8:$API$8,0)),
IFERROR($AN46 * INDEX('Inputs from Uganda staff'!$E$61:$BM$80,MATCH('HRH Need estimation'!AE$2,'Inputs from Uganda staff'!$E$61:$E$80,0),MATCH('HRH Need estimation'!$D46,'Inputs from Uganda staff'!$E$6:$BM$6,0)),
""))</f>
        <v>0</v>
      </c>
      <c r="AF46" s="122">
        <f>IFERROR(
$AN46 * INDEX('WFOM - Time_Base'!$A$4:$API$29, MATCH("CenHos", 'WFOM - Time_Base'!$B$4:$B$29,0), MATCH(CONCATENATE($G46,AF$2),'WFOM - Time_Base'!$A$8:$API$8,0)) *
INDEX('WFOM - Time_Base'!$A$4:$API$29, MATCH("CenHos_Per", 'WFOM - Time_Base'!$B$4:$B$29,0), MATCH(CONCATENATE($G46,AF$2),'WFOM - Time_Base'!$A$8:$API$8,0)),
IFERROR($AN46 * INDEX('Inputs from Uganda staff'!$E$61:$BM$80,MATCH('HRH Need estimation'!AF$2,'Inputs from Uganda staff'!$E$61:$E$80,0),MATCH('HRH Need estimation'!$D46,'Inputs from Uganda staff'!$E$6:$BM$6,0)),
""))</f>
        <v>0</v>
      </c>
      <c r="AG46" s="122">
        <f>IFERROR(
$AN46 * INDEX('WFOM - Time_Base'!$A$4:$API$29, MATCH("CenHos", 'WFOM - Time_Base'!$B$4:$B$29,0), MATCH(CONCATENATE($G46,AG$2),'WFOM - Time_Base'!$A$8:$API$8,0)) *
INDEX('WFOM - Time_Base'!$A$4:$API$29, MATCH("CenHos_Per", 'WFOM - Time_Base'!$B$4:$B$29,0), MATCH(CONCATENATE($G46,AG$2),'WFOM - Time_Base'!$A$8:$API$8,0)),
IFERROR($AN46 * INDEX('Inputs from Uganda staff'!$E$61:$BM$80,MATCH('HRH Need estimation'!AG$2,'Inputs from Uganda staff'!$E$61:$E$80,0),MATCH('HRH Need estimation'!$D46,'Inputs from Uganda staff'!$E$6:$BM$6,0)),
""))</f>
        <v>0</v>
      </c>
      <c r="AH46" s="122">
        <f>IFERROR(
$AN46 * INDEX('WFOM - Time_Base'!$A$4:$API$29, MATCH("CenHos", 'WFOM - Time_Base'!$B$4:$B$29,0), MATCH(CONCATENATE($G46,AH$2),'WFOM - Time_Base'!$A$8:$API$8,0)) *
INDEX('WFOM - Time_Base'!$A$4:$API$29, MATCH("CenHos_Per", 'WFOM - Time_Base'!$B$4:$B$29,0), MATCH(CONCATENATE($G46,AH$2),'WFOM - Time_Base'!$A$8:$API$8,0)),
IFERROR($AN46 * INDEX('Inputs from Uganda staff'!$E$61:$BM$80,MATCH('HRH Need estimation'!AH$2,'Inputs from Uganda staff'!$E$61:$E$80,0),MATCH('HRH Need estimation'!$D46,'Inputs from Uganda staff'!$E$6:$BM$6,0)),
""))</f>
        <v>0</v>
      </c>
      <c r="AI46" s="122">
        <f>IFERROR(
$AN46 * INDEX('WFOM - Time_Base'!$A$4:$API$29, MATCH("CenHos", 'WFOM - Time_Base'!$B$4:$B$29,0), MATCH(CONCATENATE($G46,AI$2),'WFOM - Time_Base'!$A$8:$API$8,0)) *
INDEX('WFOM - Time_Base'!$A$4:$API$29, MATCH("CenHos_Per", 'WFOM - Time_Base'!$B$4:$B$29,0), MATCH(CONCATENATE($G46,AI$2),'WFOM - Time_Base'!$A$8:$API$8,0)),
IFERROR($AN46 * INDEX('Inputs from Uganda staff'!$E$61:$BM$80,MATCH('HRH Need estimation'!AI$2,'Inputs from Uganda staff'!$E$61:$E$80,0),MATCH('HRH Need estimation'!$D46,'Inputs from Uganda staff'!$E$6:$BM$6,0)),
""))</f>
        <v>0</v>
      </c>
      <c r="AJ46" s="122">
        <f>IFERROR(
$AN46 * INDEX('WFOM - Time_Base'!$A$4:$API$29, MATCH("CenHos", 'WFOM - Time_Base'!$B$4:$B$29,0), MATCH(CONCATENATE($G46,AJ$2),'WFOM - Time_Base'!$A$8:$API$8,0)) *
INDEX('WFOM - Time_Base'!$A$4:$API$29, MATCH("CenHos_Per", 'WFOM - Time_Base'!$B$4:$B$29,0), MATCH(CONCATENATE($G46,AJ$2),'WFOM - Time_Base'!$A$8:$API$8,0)),
IFERROR($AN46 * INDEX('Inputs from Uganda staff'!$E$61:$BM$80,MATCH('HRH Need estimation'!AJ$2,'Inputs from Uganda staff'!$E$61:$E$80,0),MATCH('HRH Need estimation'!$D46,'Inputs from Uganda staff'!$E$6:$BM$6,0)),
""))</f>
        <v>0</v>
      </c>
      <c r="AK46" s="122">
        <f>IFERROR(
$AN46 * INDEX('WFOM - Time_Base'!$A$4:$API$29, MATCH("CenHos", 'WFOM - Time_Base'!$B$4:$B$29,0), MATCH(CONCATENATE($G46,AK$2),'WFOM - Time_Base'!$A$8:$API$8,0)) *
INDEX('WFOM - Time_Base'!$A$4:$API$29, MATCH("CenHos_Per", 'WFOM - Time_Base'!$B$4:$B$29,0), MATCH(CONCATENATE($G46,AK$2),'WFOM - Time_Base'!$A$8:$API$8,0)),
IFERROR($AN46 * INDEX('Inputs from Uganda staff'!$E$61:$BM$80,MATCH('HRH Need estimation'!AK$2,'Inputs from Uganda staff'!$E$61:$E$80,0),MATCH('HRH Need estimation'!$D46,'Inputs from Uganda staff'!$E$6:$BM$6,0)),
""))</f>
        <v>0</v>
      </c>
      <c r="AL46" s="122">
        <f>IFERROR(
$AN46 * INDEX('WFOM - Time_Base'!$A$4:$API$29, MATCH("CenHos", 'WFOM - Time_Base'!$B$4:$B$29,0), MATCH(CONCATENATE($G46,AL$2),'WFOM - Time_Base'!$A$8:$API$8,0)) *
INDEX('WFOM - Time_Base'!$A$4:$API$29, MATCH("CenHos_Per", 'WFOM - Time_Base'!$B$4:$B$29,0), MATCH(CONCATENATE($G46,AL$2),'WFOM - Time_Base'!$A$8:$API$8,0)),
IFERROR($AN46 * INDEX('Inputs from Uganda staff'!$E$61:$BM$80,MATCH('HRH Need estimation'!AL$2,'Inputs from Uganda staff'!$E$61:$E$80,0),MATCH('HRH Need estimation'!$D46,'Inputs from Uganda staff'!$E$6:$BM$6,0)),
""))</f>
        <v>0</v>
      </c>
      <c r="AN46">
        <v>1</v>
      </c>
      <c r="AO46" t="str">
        <f t="shared" si="1"/>
        <v>043</v>
      </c>
      <c r="AQ46" t="s">
        <v>385</v>
      </c>
    </row>
    <row r="47" spans="1:43">
      <c r="A47" s="106" t="s">
        <v>937</v>
      </c>
      <c r="B47" s="106" t="s">
        <v>292</v>
      </c>
      <c r="C47" s="107" t="s">
        <v>307</v>
      </c>
      <c r="D47" s="115" t="s">
        <v>308</v>
      </c>
      <c r="E47" s="122" t="s">
        <v>25</v>
      </c>
      <c r="F47" s="122" t="s">
        <v>52</v>
      </c>
      <c r="G47" s="122" t="str">
        <f>IF(F47&lt;&gt;"", VLOOKUP(F47,'WFOM - Cadre and Service List'!$E$4:$F$52,2,FALSE), "")</f>
        <v>STI</v>
      </c>
      <c r="H47" s="122"/>
      <c r="I47" s="207"/>
      <c r="J47" s="207"/>
      <c r="K47" s="207"/>
      <c r="L47" s="207"/>
      <c r="M47" s="207"/>
      <c r="N47" s="207"/>
      <c r="O47" s="207"/>
      <c r="P47" s="207">
        <f t="shared" si="0"/>
        <v>0</v>
      </c>
      <c r="Q47" s="122" t="s">
        <v>1947</v>
      </c>
      <c r="R47" s="122">
        <f>IFERROR(
$AN47 * INDEX('WFOM - Time_Base'!$A$4:$API$29, MATCH("CenHos", 'WFOM - Time_Base'!$B$4:$B$29,0), MATCH(CONCATENATE($G47,R$2),'WFOM - Time_Base'!$A$8:$API$8,0)) *
INDEX('WFOM - Time_Base'!$A$4:$API$29, MATCH("CenHos_Per", 'WFOM - Time_Base'!$B$4:$B$29,0), MATCH(CONCATENATE($G47,R$2),'WFOM - Time_Base'!$A$8:$API$8,0)),
IFERROR($AN47 * INDEX('Inputs from Uganda staff'!$E$61:$BM$80,MATCH('HRH Need estimation'!R$2,'Inputs from Uganda staff'!$E$61:$E$80,0),MATCH('HRH Need estimation'!$D47,'Inputs from Uganda staff'!$E$6:$BM$6,0)),
""))</f>
        <v>0</v>
      </c>
      <c r="S47" s="122">
        <f>IFERROR(
$AN47 * INDEX('WFOM - Time_Base'!$A$4:$API$29, MATCH("CenHos", 'WFOM - Time_Base'!$B$4:$B$29,0), MATCH(CONCATENATE($G47,S$2),'WFOM - Time_Base'!$A$8:$API$8,0)) *
INDEX('WFOM - Time_Base'!$A$4:$API$29, MATCH("CenHos_Per", 'WFOM - Time_Base'!$B$4:$B$29,0), MATCH(CONCATENATE($G47,S$2),'WFOM - Time_Base'!$A$8:$API$8,0)),
IFERROR($AN47 * INDEX('Inputs from Uganda staff'!$E$61:$BM$80,MATCH('HRH Need estimation'!S$2,'Inputs from Uganda staff'!$E$61:$E$80,0),MATCH('HRH Need estimation'!$D47,'Inputs from Uganda staff'!$E$6:$BM$6,0)),
""))</f>
        <v>5</v>
      </c>
      <c r="T47" s="122">
        <f>IFERROR(
$AN47 * INDEX('WFOM - Time_Base'!$A$4:$API$29, MATCH("CenHos", 'WFOM - Time_Base'!$B$4:$B$29,0), MATCH(CONCATENATE($G47,T$2),'WFOM - Time_Base'!$A$8:$API$8,0)) *
INDEX('WFOM - Time_Base'!$A$4:$API$29, MATCH("CenHos_Per", 'WFOM - Time_Base'!$B$4:$B$29,0), MATCH(CONCATENATE($G47,T$2),'WFOM - Time_Base'!$A$8:$API$8,0)),
IFERROR($AN47 * INDEX('Inputs from Uganda staff'!$E$61:$BM$80,MATCH('HRH Need estimation'!T$2,'Inputs from Uganda staff'!$E$61:$E$80,0),MATCH('HRH Need estimation'!$D47,'Inputs from Uganda staff'!$E$6:$BM$6,0)),
""))</f>
        <v>0</v>
      </c>
      <c r="U47" s="122">
        <f>IFERROR(
$AN47 * INDEX('WFOM - Time_Base'!$A$4:$API$29, MATCH("CenHos", 'WFOM - Time_Base'!$B$4:$B$29,0), MATCH(CONCATENATE($G47,U$2),'WFOM - Time_Base'!$A$8:$API$8,0)) *
INDEX('WFOM - Time_Base'!$A$4:$API$29, MATCH("CenHos_Per", 'WFOM - Time_Base'!$B$4:$B$29,0), MATCH(CONCATENATE($G47,U$2),'WFOM - Time_Base'!$A$8:$API$8,0)),
IFERROR($AN47 * INDEX('Inputs from Uganda staff'!$E$61:$BM$80,MATCH('HRH Need estimation'!U$2,'Inputs from Uganda staff'!$E$61:$E$80,0),MATCH('HRH Need estimation'!$D47,'Inputs from Uganda staff'!$E$6:$BM$6,0)),
""))</f>
        <v>5</v>
      </c>
      <c r="V47" s="122">
        <f>IFERROR(
$AN47 * INDEX('WFOM - Time_Base'!$A$4:$API$29, MATCH("CenHos", 'WFOM - Time_Base'!$B$4:$B$29,0), MATCH(CONCATENATE($G47,V$2),'WFOM - Time_Base'!$A$8:$API$8,0)) *
INDEX('WFOM - Time_Base'!$A$4:$API$29, MATCH("CenHos_Per", 'WFOM - Time_Base'!$B$4:$B$29,0), MATCH(CONCATENATE($G47,V$2),'WFOM - Time_Base'!$A$8:$API$8,0)),
IFERROR($AN47 * INDEX('Inputs from Uganda staff'!$E$61:$BM$80,MATCH('HRH Need estimation'!V$2,'Inputs from Uganda staff'!$E$61:$E$80,0),MATCH('HRH Need estimation'!$D47,'Inputs from Uganda staff'!$E$6:$BM$6,0)),
""))</f>
        <v>5</v>
      </c>
      <c r="W47" s="122">
        <f>IFERROR(
$AN47 * INDEX('WFOM - Time_Base'!$A$4:$API$29, MATCH("CenHos", 'WFOM - Time_Base'!$B$4:$B$29,0), MATCH(CONCATENATE($G47,W$2),'WFOM - Time_Base'!$A$8:$API$8,0)) *
INDEX('WFOM - Time_Base'!$A$4:$API$29, MATCH("CenHos_Per", 'WFOM - Time_Base'!$B$4:$B$29,0), MATCH(CONCATENATE($G47,W$2),'WFOM - Time_Base'!$A$8:$API$8,0)),
IFERROR($AN47 * INDEX('Inputs from Uganda staff'!$E$61:$BM$80,MATCH('HRH Need estimation'!W$2,'Inputs from Uganda staff'!$E$61:$E$80,0),MATCH('HRH Need estimation'!$D47,'Inputs from Uganda staff'!$E$6:$BM$6,0)),
""))</f>
        <v>0.2</v>
      </c>
      <c r="X47" s="122">
        <f>IFERROR(
$AN47 * INDEX('WFOM - Time_Base'!$A$4:$API$29, MATCH("CenHos", 'WFOM - Time_Base'!$B$4:$B$29,0), MATCH(CONCATENATE($G47,X$2),'WFOM - Time_Base'!$A$8:$API$8,0)) *
INDEX('WFOM - Time_Base'!$A$4:$API$29, MATCH("CenHos_Per", 'WFOM - Time_Base'!$B$4:$B$29,0), MATCH(CONCATENATE($G47,X$2),'WFOM - Time_Base'!$A$8:$API$8,0)),
IFERROR($AN47 * INDEX('Inputs from Uganda staff'!$E$61:$BM$80,MATCH('HRH Need estimation'!X$2,'Inputs from Uganda staff'!$E$61:$E$80,0),MATCH('HRH Need estimation'!$D47,'Inputs from Uganda staff'!$E$6:$BM$6,0)),
""))</f>
        <v>1.5</v>
      </c>
      <c r="Y47" s="122">
        <f>IFERROR(
$AN47 * INDEX('WFOM - Time_Base'!$A$4:$API$29, MATCH("CenHos", 'WFOM - Time_Base'!$B$4:$B$29,0), MATCH(CONCATENATE($G47,Y$2),'WFOM - Time_Base'!$A$8:$API$8,0)) *
INDEX('WFOM - Time_Base'!$A$4:$API$29, MATCH("CenHos_Per", 'WFOM - Time_Base'!$B$4:$B$29,0), MATCH(CONCATENATE($G47,Y$2),'WFOM - Time_Base'!$A$8:$API$8,0)),
IFERROR($AN47 * INDEX('Inputs from Uganda staff'!$E$61:$BM$80,MATCH('HRH Need estimation'!Y$2,'Inputs from Uganda staff'!$E$61:$E$80,0),MATCH('HRH Need estimation'!$D47,'Inputs from Uganda staff'!$E$6:$BM$6,0)),
""))</f>
        <v>1.5</v>
      </c>
      <c r="Z47" s="122">
        <f>IFERROR(
$AN47 * INDEX('WFOM - Time_Base'!$A$4:$API$29, MATCH("CenHos", 'WFOM - Time_Base'!$B$4:$B$29,0), MATCH(CONCATENATE($G47,Z$2),'WFOM - Time_Base'!$A$8:$API$8,0)) *
INDEX('WFOM - Time_Base'!$A$4:$API$29, MATCH("CenHos_Per", 'WFOM - Time_Base'!$B$4:$B$29,0), MATCH(CONCATENATE($G47,Z$2),'WFOM - Time_Base'!$A$8:$API$8,0)),
IFERROR($AN47 * INDEX('Inputs from Uganda staff'!$E$61:$BM$80,MATCH('HRH Need estimation'!Z$2,'Inputs from Uganda staff'!$E$61:$E$80,0),MATCH('HRH Need estimation'!$D47,'Inputs from Uganda staff'!$E$6:$BM$6,0)),
""))</f>
        <v>0</v>
      </c>
      <c r="AA47" s="122">
        <f>IFERROR(
$AN47 * INDEX('WFOM - Time_Base'!$A$4:$API$29, MATCH("CenHos", 'WFOM - Time_Base'!$B$4:$B$29,0), MATCH(CONCATENATE($G47,AA$2),'WFOM - Time_Base'!$A$8:$API$8,0)) *
INDEX('WFOM - Time_Base'!$A$4:$API$29, MATCH("CenHos_Per", 'WFOM - Time_Base'!$B$4:$B$29,0), MATCH(CONCATENATE($G47,AA$2),'WFOM - Time_Base'!$A$8:$API$8,0)),
IFERROR($AN47 * INDEX('Inputs from Uganda staff'!$E$61:$BM$80,MATCH('HRH Need estimation'!AA$2,'Inputs from Uganda staff'!$E$61:$E$80,0),MATCH('HRH Need estimation'!$D47,'Inputs from Uganda staff'!$E$6:$BM$6,0)),
""))</f>
        <v>0</v>
      </c>
      <c r="AB47" s="122">
        <f>IFERROR(
$AN47 * INDEX('WFOM - Time_Base'!$A$4:$API$29, MATCH("CenHos", 'WFOM - Time_Base'!$B$4:$B$29,0), MATCH(CONCATENATE($G47,AB$2),'WFOM - Time_Base'!$A$8:$API$8,0)) *
INDEX('WFOM - Time_Base'!$A$4:$API$29, MATCH("CenHos_Per", 'WFOM - Time_Base'!$B$4:$B$29,0), MATCH(CONCATENATE($G47,AB$2),'WFOM - Time_Base'!$A$8:$API$8,0)),
IFERROR($AN47 * INDEX('Inputs from Uganda staff'!$E$61:$BM$80,MATCH('HRH Need estimation'!AB$2,'Inputs from Uganda staff'!$E$61:$E$80,0),MATCH('HRH Need estimation'!$D47,'Inputs from Uganda staff'!$E$6:$BM$6,0)),
""))</f>
        <v>0</v>
      </c>
      <c r="AC47" s="122" t="str">
        <f>IFERROR(
$AN47 * INDEX('WFOM - Time_Base'!$A$4:$API$29, MATCH("CenHos", 'WFOM - Time_Base'!$B$4:$B$29,0), MATCH(CONCATENATE($G47,AC$2),'WFOM - Time_Base'!$A$8:$API$8,0)) *
INDEX('WFOM - Time_Base'!$A$4:$API$29, MATCH("CenHos_Per", 'WFOM - Time_Base'!$B$4:$B$29,0), MATCH(CONCATENATE($G47,AC$2),'WFOM - Time_Base'!$A$8:$API$8,0)),
IFERROR($AN47 * INDEX('Inputs from Uganda staff'!$E$61:$BM$80,MATCH('HRH Need estimation'!AC$2,'Inputs from Uganda staff'!$E$61:$E$80,0),MATCH('HRH Need estimation'!$D47,'Inputs from Uganda staff'!$E$6:$BM$6,0)),
""))</f>
        <v/>
      </c>
      <c r="AD47" s="122">
        <f>IFERROR(
$AN47 * INDEX('WFOM - Time_Base'!$A$4:$API$29, MATCH("CenHos", 'WFOM - Time_Base'!$B$4:$B$29,0), MATCH(CONCATENATE($G47,AD$2),'WFOM - Time_Base'!$A$8:$API$8,0)) *
INDEX('WFOM - Time_Base'!$A$4:$API$29, MATCH("CenHos_Per", 'WFOM - Time_Base'!$B$4:$B$29,0), MATCH(CONCATENATE($G47,AD$2),'WFOM - Time_Base'!$A$8:$API$8,0)),
IFERROR($AN47 * INDEX('Inputs from Uganda staff'!$E$61:$BM$80,MATCH('HRH Need estimation'!AD$2,'Inputs from Uganda staff'!$E$61:$E$80,0),MATCH('HRH Need estimation'!$D47,'Inputs from Uganda staff'!$E$6:$BM$6,0)),
""))</f>
        <v>0</v>
      </c>
      <c r="AE47" s="122">
        <f>IFERROR(
$AN47 * INDEX('WFOM - Time_Base'!$A$4:$API$29, MATCH("CenHos", 'WFOM - Time_Base'!$B$4:$B$29,0), MATCH(CONCATENATE($G47,AE$2),'WFOM - Time_Base'!$A$8:$API$8,0)) *
INDEX('WFOM - Time_Base'!$A$4:$API$29, MATCH("CenHos_Per", 'WFOM - Time_Base'!$B$4:$B$29,0), MATCH(CONCATENATE($G47,AE$2),'WFOM - Time_Base'!$A$8:$API$8,0)),
IFERROR($AN47 * INDEX('Inputs from Uganda staff'!$E$61:$BM$80,MATCH('HRH Need estimation'!AE$2,'Inputs from Uganda staff'!$E$61:$E$80,0),MATCH('HRH Need estimation'!$D47,'Inputs from Uganda staff'!$E$6:$BM$6,0)),
""))</f>
        <v>0</v>
      </c>
      <c r="AF47" s="122">
        <f>IFERROR(
$AN47 * INDEX('WFOM - Time_Base'!$A$4:$API$29, MATCH("CenHos", 'WFOM - Time_Base'!$B$4:$B$29,0), MATCH(CONCATENATE($G47,AF$2),'WFOM - Time_Base'!$A$8:$API$8,0)) *
INDEX('WFOM - Time_Base'!$A$4:$API$29, MATCH("CenHos_Per", 'WFOM - Time_Base'!$B$4:$B$29,0), MATCH(CONCATENATE($G47,AF$2),'WFOM - Time_Base'!$A$8:$API$8,0)),
IFERROR($AN47 * INDEX('Inputs from Uganda staff'!$E$61:$BM$80,MATCH('HRH Need estimation'!AF$2,'Inputs from Uganda staff'!$E$61:$E$80,0),MATCH('HRH Need estimation'!$D47,'Inputs from Uganda staff'!$E$6:$BM$6,0)),
""))</f>
        <v>0</v>
      </c>
      <c r="AG47" s="122">
        <f>IFERROR(
$AN47 * INDEX('WFOM - Time_Base'!$A$4:$API$29, MATCH("CenHos", 'WFOM - Time_Base'!$B$4:$B$29,0), MATCH(CONCATENATE($G47,AG$2),'WFOM - Time_Base'!$A$8:$API$8,0)) *
INDEX('WFOM - Time_Base'!$A$4:$API$29, MATCH("CenHos_Per", 'WFOM - Time_Base'!$B$4:$B$29,0), MATCH(CONCATENATE($G47,AG$2),'WFOM - Time_Base'!$A$8:$API$8,0)),
IFERROR($AN47 * INDEX('Inputs from Uganda staff'!$E$61:$BM$80,MATCH('HRH Need estimation'!AG$2,'Inputs from Uganda staff'!$E$61:$E$80,0),MATCH('HRH Need estimation'!$D47,'Inputs from Uganda staff'!$E$6:$BM$6,0)),
""))</f>
        <v>0</v>
      </c>
      <c r="AH47" s="122">
        <f>IFERROR(
$AN47 * INDEX('WFOM - Time_Base'!$A$4:$API$29, MATCH("CenHos", 'WFOM - Time_Base'!$B$4:$B$29,0), MATCH(CONCATENATE($G47,AH$2),'WFOM - Time_Base'!$A$8:$API$8,0)) *
INDEX('WFOM - Time_Base'!$A$4:$API$29, MATCH("CenHos_Per", 'WFOM - Time_Base'!$B$4:$B$29,0), MATCH(CONCATENATE($G47,AH$2),'WFOM - Time_Base'!$A$8:$API$8,0)),
IFERROR($AN47 * INDEX('Inputs from Uganda staff'!$E$61:$BM$80,MATCH('HRH Need estimation'!AH$2,'Inputs from Uganda staff'!$E$61:$E$80,0),MATCH('HRH Need estimation'!$D47,'Inputs from Uganda staff'!$E$6:$BM$6,0)),
""))</f>
        <v>0</v>
      </c>
      <c r="AI47" s="122">
        <f>IFERROR(
$AN47 * INDEX('WFOM - Time_Base'!$A$4:$API$29, MATCH("CenHos", 'WFOM - Time_Base'!$B$4:$B$29,0), MATCH(CONCATENATE($G47,AI$2),'WFOM - Time_Base'!$A$8:$API$8,0)) *
INDEX('WFOM - Time_Base'!$A$4:$API$29, MATCH("CenHos_Per", 'WFOM - Time_Base'!$B$4:$B$29,0), MATCH(CONCATENATE($G47,AI$2),'WFOM - Time_Base'!$A$8:$API$8,0)),
IFERROR($AN47 * INDEX('Inputs from Uganda staff'!$E$61:$BM$80,MATCH('HRH Need estimation'!AI$2,'Inputs from Uganda staff'!$E$61:$E$80,0),MATCH('HRH Need estimation'!$D47,'Inputs from Uganda staff'!$E$6:$BM$6,0)),
""))</f>
        <v>0</v>
      </c>
      <c r="AJ47" s="122">
        <f>IFERROR(
$AN47 * INDEX('WFOM - Time_Base'!$A$4:$API$29, MATCH("CenHos", 'WFOM - Time_Base'!$B$4:$B$29,0), MATCH(CONCATENATE($G47,AJ$2),'WFOM - Time_Base'!$A$8:$API$8,0)) *
INDEX('WFOM - Time_Base'!$A$4:$API$29, MATCH("CenHos_Per", 'WFOM - Time_Base'!$B$4:$B$29,0), MATCH(CONCATENATE($G47,AJ$2),'WFOM - Time_Base'!$A$8:$API$8,0)),
IFERROR($AN47 * INDEX('Inputs from Uganda staff'!$E$61:$BM$80,MATCH('HRH Need estimation'!AJ$2,'Inputs from Uganda staff'!$E$61:$E$80,0),MATCH('HRH Need estimation'!$D47,'Inputs from Uganda staff'!$E$6:$BM$6,0)),
""))</f>
        <v>0</v>
      </c>
      <c r="AK47" s="122">
        <f>IFERROR(
$AN47 * INDEX('WFOM - Time_Base'!$A$4:$API$29, MATCH("CenHos", 'WFOM - Time_Base'!$B$4:$B$29,0), MATCH(CONCATENATE($G47,AK$2),'WFOM - Time_Base'!$A$8:$API$8,0)) *
INDEX('WFOM - Time_Base'!$A$4:$API$29, MATCH("CenHos_Per", 'WFOM - Time_Base'!$B$4:$B$29,0), MATCH(CONCATENATE($G47,AK$2),'WFOM - Time_Base'!$A$8:$API$8,0)),
IFERROR($AN47 * INDEX('Inputs from Uganda staff'!$E$61:$BM$80,MATCH('HRH Need estimation'!AK$2,'Inputs from Uganda staff'!$E$61:$E$80,0),MATCH('HRH Need estimation'!$D47,'Inputs from Uganda staff'!$E$6:$BM$6,0)),
""))</f>
        <v>0</v>
      </c>
      <c r="AL47" s="122">
        <f>IFERROR(
$AN47 * INDEX('WFOM - Time_Base'!$A$4:$API$29, MATCH("CenHos", 'WFOM - Time_Base'!$B$4:$B$29,0), MATCH(CONCATENATE($G47,AL$2),'WFOM - Time_Base'!$A$8:$API$8,0)) *
INDEX('WFOM - Time_Base'!$A$4:$API$29, MATCH("CenHos_Per", 'WFOM - Time_Base'!$B$4:$B$29,0), MATCH(CONCATENATE($G47,AL$2),'WFOM - Time_Base'!$A$8:$API$8,0)),
IFERROR($AN47 * INDEX('Inputs from Uganda staff'!$E$61:$BM$80,MATCH('HRH Need estimation'!AL$2,'Inputs from Uganda staff'!$E$61:$E$80,0),MATCH('HRH Need estimation'!$D47,'Inputs from Uganda staff'!$E$6:$BM$6,0)),
""))</f>
        <v>0</v>
      </c>
      <c r="AN47">
        <v>1</v>
      </c>
      <c r="AO47" t="str">
        <f t="shared" si="1"/>
        <v>044</v>
      </c>
      <c r="AQ47" t="s">
        <v>387</v>
      </c>
    </row>
    <row r="48" spans="1:43">
      <c r="A48" s="106" t="s">
        <v>938</v>
      </c>
      <c r="B48" s="106" t="s">
        <v>309</v>
      </c>
      <c r="C48" s="107" t="s">
        <v>310</v>
      </c>
      <c r="D48" s="115" t="s">
        <v>311</v>
      </c>
      <c r="E48" s="122" t="s">
        <v>25</v>
      </c>
      <c r="F48" s="122" t="s">
        <v>49</v>
      </c>
      <c r="G48" s="122" t="str">
        <f>IF(F48&lt;&gt;"", VLOOKUP(F48,'WFOM - Cadre and Service List'!$E$4:$F$52,2,FALSE), "")</f>
        <v>EPI</v>
      </c>
      <c r="H48" s="122"/>
      <c r="I48" s="207"/>
      <c r="J48" s="207"/>
      <c r="K48" s="207"/>
      <c r="L48" s="207"/>
      <c r="M48" s="207"/>
      <c r="N48" s="207"/>
      <c r="O48" s="207"/>
      <c r="P48" s="207">
        <f t="shared" si="0"/>
        <v>0</v>
      </c>
      <c r="Q48" s="122" t="s">
        <v>1947</v>
      </c>
      <c r="R48" s="122">
        <f>IFERROR(
$AN48 * INDEX('WFOM - Time_Base'!$A$4:$API$29, MATCH("CenHos", 'WFOM - Time_Base'!$B$4:$B$29,0), MATCH(CONCATENATE($G48,R$2),'WFOM - Time_Base'!$A$8:$API$8,0)) *
INDEX('WFOM - Time_Base'!$A$4:$API$29, MATCH("CenHos_Per", 'WFOM - Time_Base'!$B$4:$B$29,0), MATCH(CONCATENATE($G48,R$2),'WFOM - Time_Base'!$A$8:$API$8,0)),
IFERROR($AN48 * INDEX('Inputs from Uganda staff'!$E$61:$BM$80,MATCH('HRH Need estimation'!R$2,'Inputs from Uganda staff'!$E$61:$E$80,0),MATCH('HRH Need estimation'!$D48,'Inputs from Uganda staff'!$E$6:$BM$6,0)),
""))</f>
        <v>0</v>
      </c>
      <c r="S48" s="122">
        <f>IFERROR(
$AN48 * INDEX('WFOM - Time_Base'!$A$4:$API$29, MATCH("CenHos", 'WFOM - Time_Base'!$B$4:$B$29,0), MATCH(CONCATENATE($G48,S$2),'WFOM - Time_Base'!$A$8:$API$8,0)) *
INDEX('WFOM - Time_Base'!$A$4:$API$29, MATCH("CenHos_Per", 'WFOM - Time_Base'!$B$4:$B$29,0), MATCH(CONCATENATE($G48,S$2),'WFOM - Time_Base'!$A$8:$API$8,0)),
IFERROR($AN48 * INDEX('Inputs from Uganda staff'!$E$61:$BM$80,MATCH('HRH Need estimation'!S$2,'Inputs from Uganda staff'!$E$61:$E$80,0),MATCH('HRH Need estimation'!$D48,'Inputs from Uganda staff'!$E$6:$BM$6,0)),
""))</f>
        <v>0</v>
      </c>
      <c r="T48" s="122">
        <f>IFERROR(
$AN48 * INDEX('WFOM - Time_Base'!$A$4:$API$29, MATCH("CenHos", 'WFOM - Time_Base'!$B$4:$B$29,0), MATCH(CONCATENATE($G48,T$2),'WFOM - Time_Base'!$A$8:$API$8,0)) *
INDEX('WFOM - Time_Base'!$A$4:$API$29, MATCH("CenHos_Per", 'WFOM - Time_Base'!$B$4:$B$29,0), MATCH(CONCATENATE($G48,T$2),'WFOM - Time_Base'!$A$8:$API$8,0)),
IFERROR($AN48 * INDEX('Inputs from Uganda staff'!$E$61:$BM$80,MATCH('HRH Need estimation'!T$2,'Inputs from Uganda staff'!$E$61:$E$80,0),MATCH('HRH Need estimation'!$D48,'Inputs from Uganda staff'!$E$6:$BM$6,0)),
""))</f>
        <v>0</v>
      </c>
      <c r="U48" s="122">
        <f>IFERROR(
$AN48 * INDEX('WFOM - Time_Base'!$A$4:$API$29, MATCH("CenHos", 'WFOM - Time_Base'!$B$4:$B$29,0), MATCH(CONCATENATE($G48,U$2),'WFOM - Time_Base'!$A$8:$API$8,0)) *
INDEX('WFOM - Time_Base'!$A$4:$API$29, MATCH("CenHos_Per", 'WFOM - Time_Base'!$B$4:$B$29,0), MATCH(CONCATENATE($G48,U$2),'WFOM - Time_Base'!$A$8:$API$8,0)),
IFERROR($AN48 * INDEX('Inputs from Uganda staff'!$E$61:$BM$80,MATCH('HRH Need estimation'!U$2,'Inputs from Uganda staff'!$E$61:$E$80,0),MATCH('HRH Need estimation'!$D48,'Inputs from Uganda staff'!$E$6:$BM$6,0)),
""))</f>
        <v>0</v>
      </c>
      <c r="V48" s="122">
        <f>IFERROR(
$AN48 * INDEX('WFOM - Time_Base'!$A$4:$API$29, MATCH("CenHos", 'WFOM - Time_Base'!$B$4:$B$29,0), MATCH(CONCATENATE($G48,V$2),'WFOM - Time_Base'!$A$8:$API$8,0)) *
INDEX('WFOM - Time_Base'!$A$4:$API$29, MATCH("CenHos_Per", 'WFOM - Time_Base'!$B$4:$B$29,0), MATCH(CONCATENATE($G48,V$2),'WFOM - Time_Base'!$A$8:$API$8,0)),
IFERROR($AN48 * INDEX('Inputs from Uganda staff'!$E$61:$BM$80,MATCH('HRH Need estimation'!V$2,'Inputs from Uganda staff'!$E$61:$E$80,0),MATCH('HRH Need estimation'!$D48,'Inputs from Uganda staff'!$E$6:$BM$6,0)),
""))</f>
        <v>2</v>
      </c>
      <c r="W48" s="122">
        <f>IFERROR(
$AN48 * INDEX('WFOM - Time_Base'!$A$4:$API$29, MATCH("CenHos", 'WFOM - Time_Base'!$B$4:$B$29,0), MATCH(CONCATENATE($G48,W$2),'WFOM - Time_Base'!$A$8:$API$8,0)) *
INDEX('WFOM - Time_Base'!$A$4:$API$29, MATCH("CenHos_Per", 'WFOM - Time_Base'!$B$4:$B$29,0), MATCH(CONCATENATE($G48,W$2),'WFOM - Time_Base'!$A$8:$API$8,0)),
IFERROR($AN48 * INDEX('Inputs from Uganda staff'!$E$61:$BM$80,MATCH('HRH Need estimation'!W$2,'Inputs from Uganda staff'!$E$61:$E$80,0),MATCH('HRH Need estimation'!$D48,'Inputs from Uganda staff'!$E$6:$BM$6,0)),
""))</f>
        <v>0</v>
      </c>
      <c r="X48" s="122">
        <f>IFERROR(
$AN48 * INDEX('WFOM - Time_Base'!$A$4:$API$29, MATCH("CenHos", 'WFOM - Time_Base'!$B$4:$B$29,0), MATCH(CONCATENATE($G48,X$2),'WFOM - Time_Base'!$A$8:$API$8,0)) *
INDEX('WFOM - Time_Base'!$A$4:$API$29, MATCH("CenHos_Per", 'WFOM - Time_Base'!$B$4:$B$29,0), MATCH(CONCATENATE($G48,X$2),'WFOM - Time_Base'!$A$8:$API$8,0)),
IFERROR($AN48 * INDEX('Inputs from Uganda staff'!$E$61:$BM$80,MATCH('HRH Need estimation'!X$2,'Inputs from Uganda staff'!$E$61:$E$80,0),MATCH('HRH Need estimation'!$D48,'Inputs from Uganda staff'!$E$6:$BM$6,0)),
""))</f>
        <v>0</v>
      </c>
      <c r="Y48" s="122">
        <f>IFERROR(
$AN48 * INDEX('WFOM - Time_Base'!$A$4:$API$29, MATCH("CenHos", 'WFOM - Time_Base'!$B$4:$B$29,0), MATCH(CONCATENATE($G48,Y$2),'WFOM - Time_Base'!$A$8:$API$8,0)) *
INDEX('WFOM - Time_Base'!$A$4:$API$29, MATCH("CenHos_Per", 'WFOM - Time_Base'!$B$4:$B$29,0), MATCH(CONCATENATE($G48,Y$2),'WFOM - Time_Base'!$A$8:$API$8,0)),
IFERROR($AN48 * INDEX('Inputs from Uganda staff'!$E$61:$BM$80,MATCH('HRH Need estimation'!Y$2,'Inputs from Uganda staff'!$E$61:$E$80,0),MATCH('HRH Need estimation'!$D48,'Inputs from Uganda staff'!$E$6:$BM$6,0)),
""))</f>
        <v>2</v>
      </c>
      <c r="Z48" s="122">
        <f>IFERROR(
$AN48 * INDEX('WFOM - Time_Base'!$A$4:$API$29, MATCH("CenHos", 'WFOM - Time_Base'!$B$4:$B$29,0), MATCH(CONCATENATE($G48,Z$2),'WFOM - Time_Base'!$A$8:$API$8,0)) *
INDEX('WFOM - Time_Base'!$A$4:$API$29, MATCH("CenHos_Per", 'WFOM - Time_Base'!$B$4:$B$29,0), MATCH(CONCATENATE($G48,Z$2),'WFOM - Time_Base'!$A$8:$API$8,0)),
IFERROR($AN48 * INDEX('Inputs from Uganda staff'!$E$61:$BM$80,MATCH('HRH Need estimation'!Z$2,'Inputs from Uganda staff'!$E$61:$E$80,0),MATCH('HRH Need estimation'!$D48,'Inputs from Uganda staff'!$E$6:$BM$6,0)),
""))</f>
        <v>0</v>
      </c>
      <c r="AA48" s="122">
        <f>IFERROR(
$AN48 * INDEX('WFOM - Time_Base'!$A$4:$API$29, MATCH("CenHos", 'WFOM - Time_Base'!$B$4:$B$29,0), MATCH(CONCATENATE($G48,AA$2),'WFOM - Time_Base'!$A$8:$API$8,0)) *
INDEX('WFOM - Time_Base'!$A$4:$API$29, MATCH("CenHos_Per", 'WFOM - Time_Base'!$B$4:$B$29,0), MATCH(CONCATENATE($G48,AA$2),'WFOM - Time_Base'!$A$8:$API$8,0)),
IFERROR($AN48 * INDEX('Inputs from Uganda staff'!$E$61:$BM$80,MATCH('HRH Need estimation'!AA$2,'Inputs from Uganda staff'!$E$61:$E$80,0),MATCH('HRH Need estimation'!$D48,'Inputs from Uganda staff'!$E$6:$BM$6,0)),
""))</f>
        <v>0</v>
      </c>
      <c r="AB48" s="122">
        <f>IFERROR(
$AN48 * INDEX('WFOM - Time_Base'!$A$4:$API$29, MATCH("CenHos", 'WFOM - Time_Base'!$B$4:$B$29,0), MATCH(CONCATENATE($G48,AB$2),'WFOM - Time_Base'!$A$8:$API$8,0)) *
INDEX('WFOM - Time_Base'!$A$4:$API$29, MATCH("CenHos_Per", 'WFOM - Time_Base'!$B$4:$B$29,0), MATCH(CONCATENATE($G48,AB$2),'WFOM - Time_Base'!$A$8:$API$8,0)),
IFERROR($AN48 * INDEX('Inputs from Uganda staff'!$E$61:$BM$80,MATCH('HRH Need estimation'!AB$2,'Inputs from Uganda staff'!$E$61:$E$80,0),MATCH('HRH Need estimation'!$D48,'Inputs from Uganda staff'!$E$6:$BM$6,0)),
""))</f>
        <v>0</v>
      </c>
      <c r="AC48" s="122" t="str">
        <f>IFERROR(
$AN48 * INDEX('WFOM - Time_Base'!$A$4:$API$29, MATCH("CenHos", 'WFOM - Time_Base'!$B$4:$B$29,0), MATCH(CONCATENATE($G48,AC$2),'WFOM - Time_Base'!$A$8:$API$8,0)) *
INDEX('WFOM - Time_Base'!$A$4:$API$29, MATCH("CenHos_Per", 'WFOM - Time_Base'!$B$4:$B$29,0), MATCH(CONCATENATE($G48,AC$2),'WFOM - Time_Base'!$A$8:$API$8,0)),
IFERROR($AN48 * INDEX('Inputs from Uganda staff'!$E$61:$BM$80,MATCH('HRH Need estimation'!AC$2,'Inputs from Uganda staff'!$E$61:$E$80,0),MATCH('HRH Need estimation'!$D48,'Inputs from Uganda staff'!$E$6:$BM$6,0)),
""))</f>
        <v/>
      </c>
      <c r="AD48" s="122">
        <f>IFERROR(
$AN48 * INDEX('WFOM - Time_Base'!$A$4:$API$29, MATCH("CenHos", 'WFOM - Time_Base'!$B$4:$B$29,0), MATCH(CONCATENATE($G48,AD$2),'WFOM - Time_Base'!$A$8:$API$8,0)) *
INDEX('WFOM - Time_Base'!$A$4:$API$29, MATCH("CenHos_Per", 'WFOM - Time_Base'!$B$4:$B$29,0), MATCH(CONCATENATE($G48,AD$2),'WFOM - Time_Base'!$A$8:$API$8,0)),
IFERROR($AN48 * INDEX('Inputs from Uganda staff'!$E$61:$BM$80,MATCH('HRH Need estimation'!AD$2,'Inputs from Uganda staff'!$E$61:$E$80,0),MATCH('HRH Need estimation'!$D48,'Inputs from Uganda staff'!$E$6:$BM$6,0)),
""))</f>
        <v>0</v>
      </c>
      <c r="AE48" s="122">
        <f>IFERROR(
$AN48 * INDEX('WFOM - Time_Base'!$A$4:$API$29, MATCH("CenHos", 'WFOM - Time_Base'!$B$4:$B$29,0), MATCH(CONCATENATE($G48,AE$2),'WFOM - Time_Base'!$A$8:$API$8,0)) *
INDEX('WFOM - Time_Base'!$A$4:$API$29, MATCH("CenHos_Per", 'WFOM - Time_Base'!$B$4:$B$29,0), MATCH(CONCATENATE($G48,AE$2),'WFOM - Time_Base'!$A$8:$API$8,0)),
IFERROR($AN48 * INDEX('Inputs from Uganda staff'!$E$61:$BM$80,MATCH('HRH Need estimation'!AE$2,'Inputs from Uganda staff'!$E$61:$E$80,0),MATCH('HRH Need estimation'!$D48,'Inputs from Uganda staff'!$E$6:$BM$6,0)),
""))</f>
        <v>0</v>
      </c>
      <c r="AF48" s="122">
        <f>IFERROR(
$AN48 * INDEX('WFOM - Time_Base'!$A$4:$API$29, MATCH("CenHos", 'WFOM - Time_Base'!$B$4:$B$29,0), MATCH(CONCATENATE($G48,AF$2),'WFOM - Time_Base'!$A$8:$API$8,0)) *
INDEX('WFOM - Time_Base'!$A$4:$API$29, MATCH("CenHos_Per", 'WFOM - Time_Base'!$B$4:$B$29,0), MATCH(CONCATENATE($G48,AF$2),'WFOM - Time_Base'!$A$8:$API$8,0)),
IFERROR($AN48 * INDEX('Inputs from Uganda staff'!$E$61:$BM$80,MATCH('HRH Need estimation'!AF$2,'Inputs from Uganda staff'!$E$61:$E$80,0),MATCH('HRH Need estimation'!$D48,'Inputs from Uganda staff'!$E$6:$BM$6,0)),
""))</f>
        <v>0</v>
      </c>
      <c r="AG48" s="122">
        <f>IFERROR(
$AN48 * INDEX('WFOM - Time_Base'!$A$4:$API$29, MATCH("CenHos", 'WFOM - Time_Base'!$B$4:$B$29,0), MATCH(CONCATENATE($G48,AG$2),'WFOM - Time_Base'!$A$8:$API$8,0)) *
INDEX('WFOM - Time_Base'!$A$4:$API$29, MATCH("CenHos_Per", 'WFOM - Time_Base'!$B$4:$B$29,0), MATCH(CONCATENATE($G48,AG$2),'WFOM - Time_Base'!$A$8:$API$8,0)),
IFERROR($AN48 * INDEX('Inputs from Uganda staff'!$E$61:$BM$80,MATCH('HRH Need estimation'!AG$2,'Inputs from Uganda staff'!$E$61:$E$80,0),MATCH('HRH Need estimation'!$D48,'Inputs from Uganda staff'!$E$6:$BM$6,0)),
""))</f>
        <v>0</v>
      </c>
      <c r="AH48" s="122">
        <f>IFERROR(
$AN48 * INDEX('WFOM - Time_Base'!$A$4:$API$29, MATCH("CenHos", 'WFOM - Time_Base'!$B$4:$B$29,0), MATCH(CONCATENATE($G48,AH$2),'WFOM - Time_Base'!$A$8:$API$8,0)) *
INDEX('WFOM - Time_Base'!$A$4:$API$29, MATCH("CenHos_Per", 'WFOM - Time_Base'!$B$4:$B$29,0), MATCH(CONCATENATE($G48,AH$2),'WFOM - Time_Base'!$A$8:$API$8,0)),
IFERROR($AN48 * INDEX('Inputs from Uganda staff'!$E$61:$BM$80,MATCH('HRH Need estimation'!AH$2,'Inputs from Uganda staff'!$E$61:$E$80,0),MATCH('HRH Need estimation'!$D48,'Inputs from Uganda staff'!$E$6:$BM$6,0)),
""))</f>
        <v>0</v>
      </c>
      <c r="AI48" s="122">
        <f>IFERROR(
$AN48 * INDEX('WFOM - Time_Base'!$A$4:$API$29, MATCH("CenHos", 'WFOM - Time_Base'!$B$4:$B$29,0), MATCH(CONCATENATE($G48,AI$2),'WFOM - Time_Base'!$A$8:$API$8,0)) *
INDEX('WFOM - Time_Base'!$A$4:$API$29, MATCH("CenHos_Per", 'WFOM - Time_Base'!$B$4:$B$29,0), MATCH(CONCATENATE($G48,AI$2),'WFOM - Time_Base'!$A$8:$API$8,0)),
IFERROR($AN48 * INDEX('Inputs from Uganda staff'!$E$61:$BM$80,MATCH('HRH Need estimation'!AI$2,'Inputs from Uganda staff'!$E$61:$E$80,0),MATCH('HRH Need estimation'!$D48,'Inputs from Uganda staff'!$E$6:$BM$6,0)),
""))</f>
        <v>0</v>
      </c>
      <c r="AJ48" s="122">
        <f>IFERROR(
$AN48 * INDEX('WFOM - Time_Base'!$A$4:$API$29, MATCH("CenHos", 'WFOM - Time_Base'!$B$4:$B$29,0), MATCH(CONCATENATE($G48,AJ$2),'WFOM - Time_Base'!$A$8:$API$8,0)) *
INDEX('WFOM - Time_Base'!$A$4:$API$29, MATCH("CenHos_Per", 'WFOM - Time_Base'!$B$4:$B$29,0), MATCH(CONCATENATE($G48,AJ$2),'WFOM - Time_Base'!$A$8:$API$8,0)),
IFERROR($AN48 * INDEX('Inputs from Uganda staff'!$E$61:$BM$80,MATCH('HRH Need estimation'!AJ$2,'Inputs from Uganda staff'!$E$61:$E$80,0),MATCH('HRH Need estimation'!$D48,'Inputs from Uganda staff'!$E$6:$BM$6,0)),
""))</f>
        <v>0</v>
      </c>
      <c r="AK48" s="122">
        <f>IFERROR(
$AN48 * INDEX('WFOM - Time_Base'!$A$4:$API$29, MATCH("CenHos", 'WFOM - Time_Base'!$B$4:$B$29,0), MATCH(CONCATENATE($G48,AK$2),'WFOM - Time_Base'!$A$8:$API$8,0)) *
INDEX('WFOM - Time_Base'!$A$4:$API$29, MATCH("CenHos_Per", 'WFOM - Time_Base'!$B$4:$B$29,0), MATCH(CONCATENATE($G48,AK$2),'WFOM - Time_Base'!$A$8:$API$8,0)),
IFERROR($AN48 * INDEX('Inputs from Uganda staff'!$E$61:$BM$80,MATCH('HRH Need estimation'!AK$2,'Inputs from Uganda staff'!$E$61:$E$80,0),MATCH('HRH Need estimation'!$D48,'Inputs from Uganda staff'!$E$6:$BM$6,0)),
""))</f>
        <v>0</v>
      </c>
      <c r="AL48" s="122">
        <f>IFERROR(
$AN48 * INDEX('WFOM - Time_Base'!$A$4:$API$29, MATCH("CenHos", 'WFOM - Time_Base'!$B$4:$B$29,0), MATCH(CONCATENATE($G48,AL$2),'WFOM - Time_Base'!$A$8:$API$8,0)) *
INDEX('WFOM - Time_Base'!$A$4:$API$29, MATCH("CenHos_Per", 'WFOM - Time_Base'!$B$4:$B$29,0), MATCH(CONCATENATE($G48,AL$2),'WFOM - Time_Base'!$A$8:$API$8,0)),
IFERROR($AN48 * INDEX('Inputs from Uganda staff'!$E$61:$BM$80,MATCH('HRH Need estimation'!AL$2,'Inputs from Uganda staff'!$E$61:$E$80,0),MATCH('HRH Need estimation'!$D48,'Inputs from Uganda staff'!$E$6:$BM$6,0)),
""))</f>
        <v>0</v>
      </c>
      <c r="AN48">
        <v>2</v>
      </c>
      <c r="AO48" t="str">
        <f t="shared" si="1"/>
        <v>045</v>
      </c>
      <c r="AQ48" t="s">
        <v>389</v>
      </c>
    </row>
    <row r="49" spans="1:43">
      <c r="A49" s="106" t="s">
        <v>939</v>
      </c>
      <c r="B49" s="106" t="s">
        <v>309</v>
      </c>
      <c r="C49" s="107" t="s">
        <v>312</v>
      </c>
      <c r="D49" s="115" t="s">
        <v>313</v>
      </c>
      <c r="E49" s="122" t="s">
        <v>25</v>
      </c>
      <c r="F49" s="122" t="s">
        <v>49</v>
      </c>
      <c r="G49" s="122" t="str">
        <f>IF(F49&lt;&gt;"", VLOOKUP(F49,'WFOM - Cadre and Service List'!$E$4:$F$52,2,FALSE), "")</f>
        <v>EPI</v>
      </c>
      <c r="H49" s="122"/>
      <c r="I49" s="207"/>
      <c r="J49" s="207"/>
      <c r="K49" s="207"/>
      <c r="L49" s="207"/>
      <c r="M49" s="207"/>
      <c r="N49" s="207"/>
      <c r="O49" s="207"/>
      <c r="P49" s="207">
        <f t="shared" si="0"/>
        <v>0</v>
      </c>
      <c r="Q49" s="122" t="s">
        <v>1947</v>
      </c>
      <c r="R49" s="122">
        <f>IFERROR(
$AN49 * INDEX('WFOM - Time_Base'!$A$4:$API$29, MATCH("CenHos", 'WFOM - Time_Base'!$B$4:$B$29,0), MATCH(CONCATENATE($G49,R$2),'WFOM - Time_Base'!$A$8:$API$8,0)) *
INDEX('WFOM - Time_Base'!$A$4:$API$29, MATCH("CenHos_Per", 'WFOM - Time_Base'!$B$4:$B$29,0), MATCH(CONCATENATE($G49,R$2),'WFOM - Time_Base'!$A$8:$API$8,0)),
IFERROR($AN49 * INDEX('Inputs from Uganda staff'!$E$61:$BM$80,MATCH('HRH Need estimation'!R$2,'Inputs from Uganda staff'!$E$61:$E$80,0),MATCH('HRH Need estimation'!$D49,'Inputs from Uganda staff'!$E$6:$BM$6,0)),
""))</f>
        <v>0</v>
      </c>
      <c r="S49" s="122">
        <f>IFERROR(
$AN49 * INDEX('WFOM - Time_Base'!$A$4:$API$29, MATCH("CenHos", 'WFOM - Time_Base'!$B$4:$B$29,0), MATCH(CONCATENATE($G49,S$2),'WFOM - Time_Base'!$A$8:$API$8,0)) *
INDEX('WFOM - Time_Base'!$A$4:$API$29, MATCH("CenHos_Per", 'WFOM - Time_Base'!$B$4:$B$29,0), MATCH(CONCATENATE($G49,S$2),'WFOM - Time_Base'!$A$8:$API$8,0)),
IFERROR($AN49 * INDEX('Inputs from Uganda staff'!$E$61:$BM$80,MATCH('HRH Need estimation'!S$2,'Inputs from Uganda staff'!$E$61:$E$80,0),MATCH('HRH Need estimation'!$D49,'Inputs from Uganda staff'!$E$6:$BM$6,0)),
""))</f>
        <v>0</v>
      </c>
      <c r="T49" s="122">
        <f>IFERROR(
$AN49 * INDEX('WFOM - Time_Base'!$A$4:$API$29, MATCH("CenHos", 'WFOM - Time_Base'!$B$4:$B$29,0), MATCH(CONCATENATE($G49,T$2),'WFOM - Time_Base'!$A$8:$API$8,0)) *
INDEX('WFOM - Time_Base'!$A$4:$API$29, MATCH("CenHos_Per", 'WFOM - Time_Base'!$B$4:$B$29,0), MATCH(CONCATENATE($G49,T$2),'WFOM - Time_Base'!$A$8:$API$8,0)),
IFERROR($AN49 * INDEX('Inputs from Uganda staff'!$E$61:$BM$80,MATCH('HRH Need estimation'!T$2,'Inputs from Uganda staff'!$E$61:$E$80,0),MATCH('HRH Need estimation'!$D49,'Inputs from Uganda staff'!$E$6:$BM$6,0)),
""))</f>
        <v>0</v>
      </c>
      <c r="U49" s="122">
        <f>IFERROR(
$AN49 * INDEX('WFOM - Time_Base'!$A$4:$API$29, MATCH("CenHos", 'WFOM - Time_Base'!$B$4:$B$29,0), MATCH(CONCATENATE($G49,U$2),'WFOM - Time_Base'!$A$8:$API$8,0)) *
INDEX('WFOM - Time_Base'!$A$4:$API$29, MATCH("CenHos_Per", 'WFOM - Time_Base'!$B$4:$B$29,0), MATCH(CONCATENATE($G49,U$2),'WFOM - Time_Base'!$A$8:$API$8,0)),
IFERROR($AN49 * INDEX('Inputs from Uganda staff'!$E$61:$BM$80,MATCH('HRH Need estimation'!U$2,'Inputs from Uganda staff'!$E$61:$E$80,0),MATCH('HRH Need estimation'!$D49,'Inputs from Uganda staff'!$E$6:$BM$6,0)),
""))</f>
        <v>0</v>
      </c>
      <c r="V49" s="122">
        <f>IFERROR(
$AN49 * INDEX('WFOM - Time_Base'!$A$4:$API$29, MATCH("CenHos", 'WFOM - Time_Base'!$B$4:$B$29,0), MATCH(CONCATENATE($G49,V$2),'WFOM - Time_Base'!$A$8:$API$8,0)) *
INDEX('WFOM - Time_Base'!$A$4:$API$29, MATCH("CenHos_Per", 'WFOM - Time_Base'!$B$4:$B$29,0), MATCH(CONCATENATE($G49,V$2),'WFOM - Time_Base'!$A$8:$API$8,0)),
IFERROR($AN49 * INDEX('Inputs from Uganda staff'!$E$61:$BM$80,MATCH('HRH Need estimation'!V$2,'Inputs from Uganda staff'!$E$61:$E$80,0),MATCH('HRH Need estimation'!$D49,'Inputs from Uganda staff'!$E$6:$BM$6,0)),
""))</f>
        <v>1</v>
      </c>
      <c r="W49" s="122">
        <f>IFERROR(
$AN49 * INDEX('WFOM - Time_Base'!$A$4:$API$29, MATCH("CenHos", 'WFOM - Time_Base'!$B$4:$B$29,0), MATCH(CONCATENATE($G49,W$2),'WFOM - Time_Base'!$A$8:$API$8,0)) *
INDEX('WFOM - Time_Base'!$A$4:$API$29, MATCH("CenHos_Per", 'WFOM - Time_Base'!$B$4:$B$29,0), MATCH(CONCATENATE($G49,W$2),'WFOM - Time_Base'!$A$8:$API$8,0)),
IFERROR($AN49 * INDEX('Inputs from Uganda staff'!$E$61:$BM$80,MATCH('HRH Need estimation'!W$2,'Inputs from Uganda staff'!$E$61:$E$80,0),MATCH('HRH Need estimation'!$D49,'Inputs from Uganda staff'!$E$6:$BM$6,0)),
""))</f>
        <v>0</v>
      </c>
      <c r="X49" s="122">
        <f>IFERROR(
$AN49 * INDEX('WFOM - Time_Base'!$A$4:$API$29, MATCH("CenHos", 'WFOM - Time_Base'!$B$4:$B$29,0), MATCH(CONCATENATE($G49,X$2),'WFOM - Time_Base'!$A$8:$API$8,0)) *
INDEX('WFOM - Time_Base'!$A$4:$API$29, MATCH("CenHos_Per", 'WFOM - Time_Base'!$B$4:$B$29,0), MATCH(CONCATENATE($G49,X$2),'WFOM - Time_Base'!$A$8:$API$8,0)),
IFERROR($AN49 * INDEX('Inputs from Uganda staff'!$E$61:$BM$80,MATCH('HRH Need estimation'!X$2,'Inputs from Uganda staff'!$E$61:$E$80,0),MATCH('HRH Need estimation'!$D49,'Inputs from Uganda staff'!$E$6:$BM$6,0)),
""))</f>
        <v>0</v>
      </c>
      <c r="Y49" s="122">
        <f>IFERROR(
$AN49 * INDEX('WFOM - Time_Base'!$A$4:$API$29, MATCH("CenHos", 'WFOM - Time_Base'!$B$4:$B$29,0), MATCH(CONCATENATE($G49,Y$2),'WFOM - Time_Base'!$A$8:$API$8,0)) *
INDEX('WFOM - Time_Base'!$A$4:$API$29, MATCH("CenHos_Per", 'WFOM - Time_Base'!$B$4:$B$29,0), MATCH(CONCATENATE($G49,Y$2),'WFOM - Time_Base'!$A$8:$API$8,0)),
IFERROR($AN49 * INDEX('Inputs from Uganda staff'!$E$61:$BM$80,MATCH('HRH Need estimation'!Y$2,'Inputs from Uganda staff'!$E$61:$E$80,0),MATCH('HRH Need estimation'!$D49,'Inputs from Uganda staff'!$E$6:$BM$6,0)),
""))</f>
        <v>1</v>
      </c>
      <c r="Z49" s="122">
        <f>IFERROR(
$AN49 * INDEX('WFOM - Time_Base'!$A$4:$API$29, MATCH("CenHos", 'WFOM - Time_Base'!$B$4:$B$29,0), MATCH(CONCATENATE($G49,Z$2),'WFOM - Time_Base'!$A$8:$API$8,0)) *
INDEX('WFOM - Time_Base'!$A$4:$API$29, MATCH("CenHos_Per", 'WFOM - Time_Base'!$B$4:$B$29,0), MATCH(CONCATENATE($G49,Z$2),'WFOM - Time_Base'!$A$8:$API$8,0)),
IFERROR($AN49 * INDEX('Inputs from Uganda staff'!$E$61:$BM$80,MATCH('HRH Need estimation'!Z$2,'Inputs from Uganda staff'!$E$61:$E$80,0),MATCH('HRH Need estimation'!$D49,'Inputs from Uganda staff'!$E$6:$BM$6,0)),
""))</f>
        <v>0</v>
      </c>
      <c r="AA49" s="122">
        <f>IFERROR(
$AN49 * INDEX('WFOM - Time_Base'!$A$4:$API$29, MATCH("CenHos", 'WFOM - Time_Base'!$B$4:$B$29,0), MATCH(CONCATENATE($G49,AA$2),'WFOM - Time_Base'!$A$8:$API$8,0)) *
INDEX('WFOM - Time_Base'!$A$4:$API$29, MATCH("CenHos_Per", 'WFOM - Time_Base'!$B$4:$B$29,0), MATCH(CONCATENATE($G49,AA$2),'WFOM - Time_Base'!$A$8:$API$8,0)),
IFERROR($AN49 * INDEX('Inputs from Uganda staff'!$E$61:$BM$80,MATCH('HRH Need estimation'!AA$2,'Inputs from Uganda staff'!$E$61:$E$80,0),MATCH('HRH Need estimation'!$D49,'Inputs from Uganda staff'!$E$6:$BM$6,0)),
""))</f>
        <v>0</v>
      </c>
      <c r="AB49" s="122">
        <f>IFERROR(
$AN49 * INDEX('WFOM - Time_Base'!$A$4:$API$29, MATCH("CenHos", 'WFOM - Time_Base'!$B$4:$B$29,0), MATCH(CONCATENATE($G49,AB$2),'WFOM - Time_Base'!$A$8:$API$8,0)) *
INDEX('WFOM - Time_Base'!$A$4:$API$29, MATCH("CenHos_Per", 'WFOM - Time_Base'!$B$4:$B$29,0), MATCH(CONCATENATE($G49,AB$2),'WFOM - Time_Base'!$A$8:$API$8,0)),
IFERROR($AN49 * INDEX('Inputs from Uganda staff'!$E$61:$BM$80,MATCH('HRH Need estimation'!AB$2,'Inputs from Uganda staff'!$E$61:$E$80,0),MATCH('HRH Need estimation'!$D49,'Inputs from Uganda staff'!$E$6:$BM$6,0)),
""))</f>
        <v>0</v>
      </c>
      <c r="AC49" s="122" t="str">
        <f>IFERROR(
$AN49 * INDEX('WFOM - Time_Base'!$A$4:$API$29, MATCH("CenHos", 'WFOM - Time_Base'!$B$4:$B$29,0), MATCH(CONCATENATE($G49,AC$2),'WFOM - Time_Base'!$A$8:$API$8,0)) *
INDEX('WFOM - Time_Base'!$A$4:$API$29, MATCH("CenHos_Per", 'WFOM - Time_Base'!$B$4:$B$29,0), MATCH(CONCATENATE($G49,AC$2),'WFOM - Time_Base'!$A$8:$API$8,0)),
IFERROR($AN49 * INDEX('Inputs from Uganda staff'!$E$61:$BM$80,MATCH('HRH Need estimation'!AC$2,'Inputs from Uganda staff'!$E$61:$E$80,0),MATCH('HRH Need estimation'!$D49,'Inputs from Uganda staff'!$E$6:$BM$6,0)),
""))</f>
        <v/>
      </c>
      <c r="AD49" s="122">
        <f>IFERROR(
$AN49 * INDEX('WFOM - Time_Base'!$A$4:$API$29, MATCH("CenHos", 'WFOM - Time_Base'!$B$4:$B$29,0), MATCH(CONCATENATE($G49,AD$2),'WFOM - Time_Base'!$A$8:$API$8,0)) *
INDEX('WFOM - Time_Base'!$A$4:$API$29, MATCH("CenHos_Per", 'WFOM - Time_Base'!$B$4:$B$29,0), MATCH(CONCATENATE($G49,AD$2),'WFOM - Time_Base'!$A$8:$API$8,0)),
IFERROR($AN49 * INDEX('Inputs from Uganda staff'!$E$61:$BM$80,MATCH('HRH Need estimation'!AD$2,'Inputs from Uganda staff'!$E$61:$E$80,0),MATCH('HRH Need estimation'!$D49,'Inputs from Uganda staff'!$E$6:$BM$6,0)),
""))</f>
        <v>0</v>
      </c>
      <c r="AE49" s="122">
        <f>IFERROR(
$AN49 * INDEX('WFOM - Time_Base'!$A$4:$API$29, MATCH("CenHos", 'WFOM - Time_Base'!$B$4:$B$29,0), MATCH(CONCATENATE($G49,AE$2),'WFOM - Time_Base'!$A$8:$API$8,0)) *
INDEX('WFOM - Time_Base'!$A$4:$API$29, MATCH("CenHos_Per", 'WFOM - Time_Base'!$B$4:$B$29,0), MATCH(CONCATENATE($G49,AE$2),'WFOM - Time_Base'!$A$8:$API$8,0)),
IFERROR($AN49 * INDEX('Inputs from Uganda staff'!$E$61:$BM$80,MATCH('HRH Need estimation'!AE$2,'Inputs from Uganda staff'!$E$61:$E$80,0),MATCH('HRH Need estimation'!$D49,'Inputs from Uganda staff'!$E$6:$BM$6,0)),
""))</f>
        <v>0</v>
      </c>
      <c r="AF49" s="122">
        <f>IFERROR(
$AN49 * INDEX('WFOM - Time_Base'!$A$4:$API$29, MATCH("CenHos", 'WFOM - Time_Base'!$B$4:$B$29,0), MATCH(CONCATENATE($G49,AF$2),'WFOM - Time_Base'!$A$8:$API$8,0)) *
INDEX('WFOM - Time_Base'!$A$4:$API$29, MATCH("CenHos_Per", 'WFOM - Time_Base'!$B$4:$B$29,0), MATCH(CONCATENATE($G49,AF$2),'WFOM - Time_Base'!$A$8:$API$8,0)),
IFERROR($AN49 * INDEX('Inputs from Uganda staff'!$E$61:$BM$80,MATCH('HRH Need estimation'!AF$2,'Inputs from Uganda staff'!$E$61:$E$80,0),MATCH('HRH Need estimation'!$D49,'Inputs from Uganda staff'!$E$6:$BM$6,0)),
""))</f>
        <v>0</v>
      </c>
      <c r="AG49" s="122">
        <f>IFERROR(
$AN49 * INDEX('WFOM - Time_Base'!$A$4:$API$29, MATCH("CenHos", 'WFOM - Time_Base'!$B$4:$B$29,0), MATCH(CONCATENATE($G49,AG$2),'WFOM - Time_Base'!$A$8:$API$8,0)) *
INDEX('WFOM - Time_Base'!$A$4:$API$29, MATCH("CenHos_Per", 'WFOM - Time_Base'!$B$4:$B$29,0), MATCH(CONCATENATE($G49,AG$2),'WFOM - Time_Base'!$A$8:$API$8,0)),
IFERROR($AN49 * INDEX('Inputs from Uganda staff'!$E$61:$BM$80,MATCH('HRH Need estimation'!AG$2,'Inputs from Uganda staff'!$E$61:$E$80,0),MATCH('HRH Need estimation'!$D49,'Inputs from Uganda staff'!$E$6:$BM$6,0)),
""))</f>
        <v>0</v>
      </c>
      <c r="AH49" s="122">
        <f>IFERROR(
$AN49 * INDEX('WFOM - Time_Base'!$A$4:$API$29, MATCH("CenHos", 'WFOM - Time_Base'!$B$4:$B$29,0), MATCH(CONCATENATE($G49,AH$2),'WFOM - Time_Base'!$A$8:$API$8,0)) *
INDEX('WFOM - Time_Base'!$A$4:$API$29, MATCH("CenHos_Per", 'WFOM - Time_Base'!$B$4:$B$29,0), MATCH(CONCATENATE($G49,AH$2),'WFOM - Time_Base'!$A$8:$API$8,0)),
IFERROR($AN49 * INDEX('Inputs from Uganda staff'!$E$61:$BM$80,MATCH('HRH Need estimation'!AH$2,'Inputs from Uganda staff'!$E$61:$E$80,0),MATCH('HRH Need estimation'!$D49,'Inputs from Uganda staff'!$E$6:$BM$6,0)),
""))</f>
        <v>0</v>
      </c>
      <c r="AI49" s="122">
        <f>IFERROR(
$AN49 * INDEX('WFOM - Time_Base'!$A$4:$API$29, MATCH("CenHos", 'WFOM - Time_Base'!$B$4:$B$29,0), MATCH(CONCATENATE($G49,AI$2),'WFOM - Time_Base'!$A$8:$API$8,0)) *
INDEX('WFOM - Time_Base'!$A$4:$API$29, MATCH("CenHos_Per", 'WFOM - Time_Base'!$B$4:$B$29,0), MATCH(CONCATENATE($G49,AI$2),'WFOM - Time_Base'!$A$8:$API$8,0)),
IFERROR($AN49 * INDEX('Inputs from Uganda staff'!$E$61:$BM$80,MATCH('HRH Need estimation'!AI$2,'Inputs from Uganda staff'!$E$61:$E$80,0),MATCH('HRH Need estimation'!$D49,'Inputs from Uganda staff'!$E$6:$BM$6,0)),
""))</f>
        <v>0</v>
      </c>
      <c r="AJ49" s="122">
        <f>IFERROR(
$AN49 * INDEX('WFOM - Time_Base'!$A$4:$API$29, MATCH("CenHos", 'WFOM - Time_Base'!$B$4:$B$29,0), MATCH(CONCATENATE($G49,AJ$2),'WFOM - Time_Base'!$A$8:$API$8,0)) *
INDEX('WFOM - Time_Base'!$A$4:$API$29, MATCH("CenHos_Per", 'WFOM - Time_Base'!$B$4:$B$29,0), MATCH(CONCATENATE($G49,AJ$2),'WFOM - Time_Base'!$A$8:$API$8,0)),
IFERROR($AN49 * INDEX('Inputs from Uganda staff'!$E$61:$BM$80,MATCH('HRH Need estimation'!AJ$2,'Inputs from Uganda staff'!$E$61:$E$80,0),MATCH('HRH Need estimation'!$D49,'Inputs from Uganda staff'!$E$6:$BM$6,0)),
""))</f>
        <v>0</v>
      </c>
      <c r="AK49" s="122">
        <f>IFERROR(
$AN49 * INDEX('WFOM - Time_Base'!$A$4:$API$29, MATCH("CenHos", 'WFOM - Time_Base'!$B$4:$B$29,0), MATCH(CONCATENATE($G49,AK$2),'WFOM - Time_Base'!$A$8:$API$8,0)) *
INDEX('WFOM - Time_Base'!$A$4:$API$29, MATCH("CenHos_Per", 'WFOM - Time_Base'!$B$4:$B$29,0), MATCH(CONCATENATE($G49,AK$2),'WFOM - Time_Base'!$A$8:$API$8,0)),
IFERROR($AN49 * INDEX('Inputs from Uganda staff'!$E$61:$BM$80,MATCH('HRH Need estimation'!AK$2,'Inputs from Uganda staff'!$E$61:$E$80,0),MATCH('HRH Need estimation'!$D49,'Inputs from Uganda staff'!$E$6:$BM$6,0)),
""))</f>
        <v>0</v>
      </c>
      <c r="AL49" s="122">
        <f>IFERROR(
$AN49 * INDEX('WFOM - Time_Base'!$A$4:$API$29, MATCH("CenHos", 'WFOM - Time_Base'!$B$4:$B$29,0), MATCH(CONCATENATE($G49,AL$2),'WFOM - Time_Base'!$A$8:$API$8,0)) *
INDEX('WFOM - Time_Base'!$A$4:$API$29, MATCH("CenHos_Per", 'WFOM - Time_Base'!$B$4:$B$29,0), MATCH(CONCATENATE($G49,AL$2),'WFOM - Time_Base'!$A$8:$API$8,0)),
IFERROR($AN49 * INDEX('Inputs from Uganda staff'!$E$61:$BM$80,MATCH('HRH Need estimation'!AL$2,'Inputs from Uganda staff'!$E$61:$E$80,0),MATCH('HRH Need estimation'!$D49,'Inputs from Uganda staff'!$E$6:$BM$6,0)),
""))</f>
        <v>0</v>
      </c>
      <c r="AN49">
        <v>1</v>
      </c>
      <c r="AO49" t="str">
        <f t="shared" si="1"/>
        <v>046</v>
      </c>
      <c r="AQ49" t="s">
        <v>395</v>
      </c>
    </row>
    <row r="50" spans="1:43">
      <c r="A50" s="106" t="s">
        <v>940</v>
      </c>
      <c r="B50" s="106" t="s">
        <v>309</v>
      </c>
      <c r="C50" s="107" t="s">
        <v>314</v>
      </c>
      <c r="D50" s="113" t="s">
        <v>315</v>
      </c>
      <c r="E50" s="122" t="s">
        <v>25</v>
      </c>
      <c r="F50" s="122" t="s">
        <v>49</v>
      </c>
      <c r="G50" s="122" t="str">
        <f>IF(F50&lt;&gt;"", VLOOKUP(F50,'WFOM - Cadre and Service List'!$E$4:$F$52,2,FALSE), "")</f>
        <v>EPI</v>
      </c>
      <c r="H50" s="122"/>
      <c r="I50" s="207"/>
      <c r="J50" s="207"/>
      <c r="K50" s="207"/>
      <c r="L50" s="207"/>
      <c r="M50" s="207"/>
      <c r="N50" s="207"/>
      <c r="O50" s="207"/>
      <c r="P50" s="207">
        <f t="shared" si="0"/>
        <v>0</v>
      </c>
      <c r="Q50" s="122" t="s">
        <v>1947</v>
      </c>
      <c r="R50" s="122">
        <f>IFERROR(
$AN50 * INDEX('WFOM - Time_Base'!$A$4:$API$29, MATCH("CenHos", 'WFOM - Time_Base'!$B$4:$B$29,0), MATCH(CONCATENATE($G50,R$2),'WFOM - Time_Base'!$A$8:$API$8,0)) *
INDEX('WFOM - Time_Base'!$A$4:$API$29, MATCH("CenHos_Per", 'WFOM - Time_Base'!$B$4:$B$29,0), MATCH(CONCATENATE($G50,R$2),'WFOM - Time_Base'!$A$8:$API$8,0)),
IFERROR($AN50 * INDEX('Inputs from Uganda staff'!$E$61:$BM$80,MATCH('HRH Need estimation'!R$2,'Inputs from Uganda staff'!$E$61:$E$80,0),MATCH('HRH Need estimation'!$D50,'Inputs from Uganda staff'!$E$6:$BM$6,0)),
""))</f>
        <v>0</v>
      </c>
      <c r="S50" s="122">
        <f>IFERROR(
$AN50 * INDEX('WFOM - Time_Base'!$A$4:$API$29, MATCH("CenHos", 'WFOM - Time_Base'!$B$4:$B$29,0), MATCH(CONCATENATE($G50,S$2),'WFOM - Time_Base'!$A$8:$API$8,0)) *
INDEX('WFOM - Time_Base'!$A$4:$API$29, MATCH("CenHos_Per", 'WFOM - Time_Base'!$B$4:$B$29,0), MATCH(CONCATENATE($G50,S$2),'WFOM - Time_Base'!$A$8:$API$8,0)),
IFERROR($AN50 * INDEX('Inputs from Uganda staff'!$E$61:$BM$80,MATCH('HRH Need estimation'!S$2,'Inputs from Uganda staff'!$E$61:$E$80,0),MATCH('HRH Need estimation'!$D50,'Inputs from Uganda staff'!$E$6:$BM$6,0)),
""))</f>
        <v>0</v>
      </c>
      <c r="T50" s="122">
        <f>IFERROR(
$AN50 * INDEX('WFOM - Time_Base'!$A$4:$API$29, MATCH("CenHos", 'WFOM - Time_Base'!$B$4:$B$29,0), MATCH(CONCATENATE($G50,T$2),'WFOM - Time_Base'!$A$8:$API$8,0)) *
INDEX('WFOM - Time_Base'!$A$4:$API$29, MATCH("CenHos_Per", 'WFOM - Time_Base'!$B$4:$B$29,0), MATCH(CONCATENATE($G50,T$2),'WFOM - Time_Base'!$A$8:$API$8,0)),
IFERROR($AN50 * INDEX('Inputs from Uganda staff'!$E$61:$BM$80,MATCH('HRH Need estimation'!T$2,'Inputs from Uganda staff'!$E$61:$E$80,0),MATCH('HRH Need estimation'!$D50,'Inputs from Uganda staff'!$E$6:$BM$6,0)),
""))</f>
        <v>0</v>
      </c>
      <c r="U50" s="122">
        <f>IFERROR(
$AN50 * INDEX('WFOM - Time_Base'!$A$4:$API$29, MATCH("CenHos", 'WFOM - Time_Base'!$B$4:$B$29,0), MATCH(CONCATENATE($G50,U$2),'WFOM - Time_Base'!$A$8:$API$8,0)) *
INDEX('WFOM - Time_Base'!$A$4:$API$29, MATCH("CenHos_Per", 'WFOM - Time_Base'!$B$4:$B$29,0), MATCH(CONCATENATE($G50,U$2),'WFOM - Time_Base'!$A$8:$API$8,0)),
IFERROR($AN50 * INDEX('Inputs from Uganda staff'!$E$61:$BM$80,MATCH('HRH Need estimation'!U$2,'Inputs from Uganda staff'!$E$61:$E$80,0),MATCH('HRH Need estimation'!$D50,'Inputs from Uganda staff'!$E$6:$BM$6,0)),
""))</f>
        <v>0</v>
      </c>
      <c r="V50" s="122">
        <f>IFERROR(
$AN50 * INDEX('WFOM - Time_Base'!$A$4:$API$29, MATCH("CenHos", 'WFOM - Time_Base'!$B$4:$B$29,0), MATCH(CONCATENATE($G50,V$2),'WFOM - Time_Base'!$A$8:$API$8,0)) *
INDEX('WFOM - Time_Base'!$A$4:$API$29, MATCH("CenHos_Per", 'WFOM - Time_Base'!$B$4:$B$29,0), MATCH(CONCATENATE($G50,V$2),'WFOM - Time_Base'!$A$8:$API$8,0)),
IFERROR($AN50 * INDEX('Inputs from Uganda staff'!$E$61:$BM$80,MATCH('HRH Need estimation'!V$2,'Inputs from Uganda staff'!$E$61:$E$80,0),MATCH('HRH Need estimation'!$D50,'Inputs from Uganda staff'!$E$6:$BM$6,0)),
""))</f>
        <v>3</v>
      </c>
      <c r="W50" s="122">
        <f>IFERROR(
$AN50 * INDEX('WFOM - Time_Base'!$A$4:$API$29, MATCH("CenHos", 'WFOM - Time_Base'!$B$4:$B$29,0), MATCH(CONCATENATE($G50,W$2),'WFOM - Time_Base'!$A$8:$API$8,0)) *
INDEX('WFOM - Time_Base'!$A$4:$API$29, MATCH("CenHos_Per", 'WFOM - Time_Base'!$B$4:$B$29,0), MATCH(CONCATENATE($G50,W$2),'WFOM - Time_Base'!$A$8:$API$8,0)),
IFERROR($AN50 * INDEX('Inputs from Uganda staff'!$E$61:$BM$80,MATCH('HRH Need estimation'!W$2,'Inputs from Uganda staff'!$E$61:$E$80,0),MATCH('HRH Need estimation'!$D50,'Inputs from Uganda staff'!$E$6:$BM$6,0)),
""))</f>
        <v>0</v>
      </c>
      <c r="X50" s="122">
        <f>IFERROR(
$AN50 * INDEX('WFOM - Time_Base'!$A$4:$API$29, MATCH("CenHos", 'WFOM - Time_Base'!$B$4:$B$29,0), MATCH(CONCATENATE($G50,X$2),'WFOM - Time_Base'!$A$8:$API$8,0)) *
INDEX('WFOM - Time_Base'!$A$4:$API$29, MATCH("CenHos_Per", 'WFOM - Time_Base'!$B$4:$B$29,0), MATCH(CONCATENATE($G50,X$2),'WFOM - Time_Base'!$A$8:$API$8,0)),
IFERROR($AN50 * INDEX('Inputs from Uganda staff'!$E$61:$BM$80,MATCH('HRH Need estimation'!X$2,'Inputs from Uganda staff'!$E$61:$E$80,0),MATCH('HRH Need estimation'!$D50,'Inputs from Uganda staff'!$E$6:$BM$6,0)),
""))</f>
        <v>0</v>
      </c>
      <c r="Y50" s="122">
        <f>IFERROR(
$AN50 * INDEX('WFOM - Time_Base'!$A$4:$API$29, MATCH("CenHos", 'WFOM - Time_Base'!$B$4:$B$29,0), MATCH(CONCATENATE($G50,Y$2),'WFOM - Time_Base'!$A$8:$API$8,0)) *
INDEX('WFOM - Time_Base'!$A$4:$API$29, MATCH("CenHos_Per", 'WFOM - Time_Base'!$B$4:$B$29,0), MATCH(CONCATENATE($G50,Y$2),'WFOM - Time_Base'!$A$8:$API$8,0)),
IFERROR($AN50 * INDEX('Inputs from Uganda staff'!$E$61:$BM$80,MATCH('HRH Need estimation'!Y$2,'Inputs from Uganda staff'!$E$61:$E$80,0),MATCH('HRH Need estimation'!$D50,'Inputs from Uganda staff'!$E$6:$BM$6,0)),
""))</f>
        <v>3</v>
      </c>
      <c r="Z50" s="122">
        <f>IFERROR(
$AN50 * INDEX('WFOM - Time_Base'!$A$4:$API$29, MATCH("CenHos", 'WFOM - Time_Base'!$B$4:$B$29,0), MATCH(CONCATENATE($G50,Z$2),'WFOM - Time_Base'!$A$8:$API$8,0)) *
INDEX('WFOM - Time_Base'!$A$4:$API$29, MATCH("CenHos_Per", 'WFOM - Time_Base'!$B$4:$B$29,0), MATCH(CONCATENATE($G50,Z$2),'WFOM - Time_Base'!$A$8:$API$8,0)),
IFERROR($AN50 * INDEX('Inputs from Uganda staff'!$E$61:$BM$80,MATCH('HRH Need estimation'!Z$2,'Inputs from Uganda staff'!$E$61:$E$80,0),MATCH('HRH Need estimation'!$D50,'Inputs from Uganda staff'!$E$6:$BM$6,0)),
""))</f>
        <v>0</v>
      </c>
      <c r="AA50" s="122">
        <f>IFERROR(
$AN50 * INDEX('WFOM - Time_Base'!$A$4:$API$29, MATCH("CenHos", 'WFOM - Time_Base'!$B$4:$B$29,0), MATCH(CONCATENATE($G50,AA$2),'WFOM - Time_Base'!$A$8:$API$8,0)) *
INDEX('WFOM - Time_Base'!$A$4:$API$29, MATCH("CenHos_Per", 'WFOM - Time_Base'!$B$4:$B$29,0), MATCH(CONCATENATE($G50,AA$2),'WFOM - Time_Base'!$A$8:$API$8,0)),
IFERROR($AN50 * INDEX('Inputs from Uganda staff'!$E$61:$BM$80,MATCH('HRH Need estimation'!AA$2,'Inputs from Uganda staff'!$E$61:$E$80,0),MATCH('HRH Need estimation'!$D50,'Inputs from Uganda staff'!$E$6:$BM$6,0)),
""))</f>
        <v>0</v>
      </c>
      <c r="AB50" s="122">
        <f>IFERROR(
$AN50 * INDEX('WFOM - Time_Base'!$A$4:$API$29, MATCH("CenHos", 'WFOM - Time_Base'!$B$4:$B$29,0), MATCH(CONCATENATE($G50,AB$2),'WFOM - Time_Base'!$A$8:$API$8,0)) *
INDEX('WFOM - Time_Base'!$A$4:$API$29, MATCH("CenHos_Per", 'WFOM - Time_Base'!$B$4:$B$29,0), MATCH(CONCATENATE($G50,AB$2),'WFOM - Time_Base'!$A$8:$API$8,0)),
IFERROR($AN50 * INDEX('Inputs from Uganda staff'!$E$61:$BM$80,MATCH('HRH Need estimation'!AB$2,'Inputs from Uganda staff'!$E$61:$E$80,0),MATCH('HRH Need estimation'!$D50,'Inputs from Uganda staff'!$E$6:$BM$6,0)),
""))</f>
        <v>0</v>
      </c>
      <c r="AC50" s="122" t="str">
        <f>IFERROR(
$AN50 * INDEX('WFOM - Time_Base'!$A$4:$API$29, MATCH("CenHos", 'WFOM - Time_Base'!$B$4:$B$29,0), MATCH(CONCATENATE($G50,AC$2),'WFOM - Time_Base'!$A$8:$API$8,0)) *
INDEX('WFOM - Time_Base'!$A$4:$API$29, MATCH("CenHos_Per", 'WFOM - Time_Base'!$B$4:$B$29,0), MATCH(CONCATENATE($G50,AC$2),'WFOM - Time_Base'!$A$8:$API$8,0)),
IFERROR($AN50 * INDEX('Inputs from Uganda staff'!$E$61:$BM$80,MATCH('HRH Need estimation'!AC$2,'Inputs from Uganda staff'!$E$61:$E$80,0),MATCH('HRH Need estimation'!$D50,'Inputs from Uganda staff'!$E$6:$BM$6,0)),
""))</f>
        <v/>
      </c>
      <c r="AD50" s="122">
        <f>IFERROR(
$AN50 * INDEX('WFOM - Time_Base'!$A$4:$API$29, MATCH("CenHos", 'WFOM - Time_Base'!$B$4:$B$29,0), MATCH(CONCATENATE($G50,AD$2),'WFOM - Time_Base'!$A$8:$API$8,0)) *
INDEX('WFOM - Time_Base'!$A$4:$API$29, MATCH("CenHos_Per", 'WFOM - Time_Base'!$B$4:$B$29,0), MATCH(CONCATENATE($G50,AD$2),'WFOM - Time_Base'!$A$8:$API$8,0)),
IFERROR($AN50 * INDEX('Inputs from Uganda staff'!$E$61:$BM$80,MATCH('HRH Need estimation'!AD$2,'Inputs from Uganda staff'!$E$61:$E$80,0),MATCH('HRH Need estimation'!$D50,'Inputs from Uganda staff'!$E$6:$BM$6,0)),
""))</f>
        <v>0</v>
      </c>
      <c r="AE50" s="122">
        <f>IFERROR(
$AN50 * INDEX('WFOM - Time_Base'!$A$4:$API$29, MATCH("CenHos", 'WFOM - Time_Base'!$B$4:$B$29,0), MATCH(CONCATENATE($G50,AE$2),'WFOM - Time_Base'!$A$8:$API$8,0)) *
INDEX('WFOM - Time_Base'!$A$4:$API$29, MATCH("CenHos_Per", 'WFOM - Time_Base'!$B$4:$B$29,0), MATCH(CONCATENATE($G50,AE$2),'WFOM - Time_Base'!$A$8:$API$8,0)),
IFERROR($AN50 * INDEX('Inputs from Uganda staff'!$E$61:$BM$80,MATCH('HRH Need estimation'!AE$2,'Inputs from Uganda staff'!$E$61:$E$80,0),MATCH('HRH Need estimation'!$D50,'Inputs from Uganda staff'!$E$6:$BM$6,0)),
""))</f>
        <v>0</v>
      </c>
      <c r="AF50" s="122">
        <f>IFERROR(
$AN50 * INDEX('WFOM - Time_Base'!$A$4:$API$29, MATCH("CenHos", 'WFOM - Time_Base'!$B$4:$B$29,0), MATCH(CONCATENATE($G50,AF$2),'WFOM - Time_Base'!$A$8:$API$8,0)) *
INDEX('WFOM - Time_Base'!$A$4:$API$29, MATCH("CenHos_Per", 'WFOM - Time_Base'!$B$4:$B$29,0), MATCH(CONCATENATE($G50,AF$2),'WFOM - Time_Base'!$A$8:$API$8,0)),
IFERROR($AN50 * INDEX('Inputs from Uganda staff'!$E$61:$BM$80,MATCH('HRH Need estimation'!AF$2,'Inputs from Uganda staff'!$E$61:$E$80,0),MATCH('HRH Need estimation'!$D50,'Inputs from Uganda staff'!$E$6:$BM$6,0)),
""))</f>
        <v>0</v>
      </c>
      <c r="AG50" s="122">
        <f>IFERROR(
$AN50 * INDEX('WFOM - Time_Base'!$A$4:$API$29, MATCH("CenHos", 'WFOM - Time_Base'!$B$4:$B$29,0), MATCH(CONCATENATE($G50,AG$2),'WFOM - Time_Base'!$A$8:$API$8,0)) *
INDEX('WFOM - Time_Base'!$A$4:$API$29, MATCH("CenHos_Per", 'WFOM - Time_Base'!$B$4:$B$29,0), MATCH(CONCATENATE($G50,AG$2),'WFOM - Time_Base'!$A$8:$API$8,0)),
IFERROR($AN50 * INDEX('Inputs from Uganda staff'!$E$61:$BM$80,MATCH('HRH Need estimation'!AG$2,'Inputs from Uganda staff'!$E$61:$E$80,0),MATCH('HRH Need estimation'!$D50,'Inputs from Uganda staff'!$E$6:$BM$6,0)),
""))</f>
        <v>0</v>
      </c>
      <c r="AH50" s="122">
        <f>IFERROR(
$AN50 * INDEX('WFOM - Time_Base'!$A$4:$API$29, MATCH("CenHos", 'WFOM - Time_Base'!$B$4:$B$29,0), MATCH(CONCATENATE($G50,AH$2),'WFOM - Time_Base'!$A$8:$API$8,0)) *
INDEX('WFOM - Time_Base'!$A$4:$API$29, MATCH("CenHos_Per", 'WFOM - Time_Base'!$B$4:$B$29,0), MATCH(CONCATENATE($G50,AH$2),'WFOM - Time_Base'!$A$8:$API$8,0)),
IFERROR($AN50 * INDEX('Inputs from Uganda staff'!$E$61:$BM$80,MATCH('HRH Need estimation'!AH$2,'Inputs from Uganda staff'!$E$61:$E$80,0),MATCH('HRH Need estimation'!$D50,'Inputs from Uganda staff'!$E$6:$BM$6,0)),
""))</f>
        <v>0</v>
      </c>
      <c r="AI50" s="122">
        <f>IFERROR(
$AN50 * INDEX('WFOM - Time_Base'!$A$4:$API$29, MATCH("CenHos", 'WFOM - Time_Base'!$B$4:$B$29,0), MATCH(CONCATENATE($G50,AI$2),'WFOM - Time_Base'!$A$8:$API$8,0)) *
INDEX('WFOM - Time_Base'!$A$4:$API$29, MATCH("CenHos_Per", 'WFOM - Time_Base'!$B$4:$B$29,0), MATCH(CONCATENATE($G50,AI$2),'WFOM - Time_Base'!$A$8:$API$8,0)),
IFERROR($AN50 * INDEX('Inputs from Uganda staff'!$E$61:$BM$80,MATCH('HRH Need estimation'!AI$2,'Inputs from Uganda staff'!$E$61:$E$80,0),MATCH('HRH Need estimation'!$D50,'Inputs from Uganda staff'!$E$6:$BM$6,0)),
""))</f>
        <v>0</v>
      </c>
      <c r="AJ50" s="122">
        <f>IFERROR(
$AN50 * INDEX('WFOM - Time_Base'!$A$4:$API$29, MATCH("CenHos", 'WFOM - Time_Base'!$B$4:$B$29,0), MATCH(CONCATENATE($G50,AJ$2),'WFOM - Time_Base'!$A$8:$API$8,0)) *
INDEX('WFOM - Time_Base'!$A$4:$API$29, MATCH("CenHos_Per", 'WFOM - Time_Base'!$B$4:$B$29,0), MATCH(CONCATENATE($G50,AJ$2),'WFOM - Time_Base'!$A$8:$API$8,0)),
IFERROR($AN50 * INDEX('Inputs from Uganda staff'!$E$61:$BM$80,MATCH('HRH Need estimation'!AJ$2,'Inputs from Uganda staff'!$E$61:$E$80,0),MATCH('HRH Need estimation'!$D50,'Inputs from Uganda staff'!$E$6:$BM$6,0)),
""))</f>
        <v>0</v>
      </c>
      <c r="AK50" s="122">
        <f>IFERROR(
$AN50 * INDEX('WFOM - Time_Base'!$A$4:$API$29, MATCH("CenHos", 'WFOM - Time_Base'!$B$4:$B$29,0), MATCH(CONCATENATE($G50,AK$2),'WFOM - Time_Base'!$A$8:$API$8,0)) *
INDEX('WFOM - Time_Base'!$A$4:$API$29, MATCH("CenHos_Per", 'WFOM - Time_Base'!$B$4:$B$29,0), MATCH(CONCATENATE($G50,AK$2),'WFOM - Time_Base'!$A$8:$API$8,0)),
IFERROR($AN50 * INDEX('Inputs from Uganda staff'!$E$61:$BM$80,MATCH('HRH Need estimation'!AK$2,'Inputs from Uganda staff'!$E$61:$E$80,0),MATCH('HRH Need estimation'!$D50,'Inputs from Uganda staff'!$E$6:$BM$6,0)),
""))</f>
        <v>0</v>
      </c>
      <c r="AL50" s="122">
        <f>IFERROR(
$AN50 * INDEX('WFOM - Time_Base'!$A$4:$API$29, MATCH("CenHos", 'WFOM - Time_Base'!$B$4:$B$29,0), MATCH(CONCATENATE($G50,AL$2),'WFOM - Time_Base'!$A$8:$API$8,0)) *
INDEX('WFOM - Time_Base'!$A$4:$API$29, MATCH("CenHos_Per", 'WFOM - Time_Base'!$B$4:$B$29,0), MATCH(CONCATENATE($G50,AL$2),'WFOM - Time_Base'!$A$8:$API$8,0)),
IFERROR($AN50 * INDEX('Inputs from Uganda staff'!$E$61:$BM$80,MATCH('HRH Need estimation'!AL$2,'Inputs from Uganda staff'!$E$61:$E$80,0),MATCH('HRH Need estimation'!$D50,'Inputs from Uganda staff'!$E$6:$BM$6,0)),
""))</f>
        <v>0</v>
      </c>
      <c r="AN50">
        <v>3</v>
      </c>
      <c r="AO50" t="str">
        <f t="shared" si="1"/>
        <v>047</v>
      </c>
      <c r="AQ50" t="s">
        <v>396</v>
      </c>
    </row>
    <row r="51" spans="1:43">
      <c r="A51" s="106" t="s">
        <v>941</v>
      </c>
      <c r="B51" s="106" t="s">
        <v>309</v>
      </c>
      <c r="C51" s="107" t="s">
        <v>316</v>
      </c>
      <c r="D51" s="115" t="s">
        <v>317</v>
      </c>
      <c r="E51" s="122" t="s">
        <v>25</v>
      </c>
      <c r="F51" s="122" t="s">
        <v>49</v>
      </c>
      <c r="G51" s="122" t="str">
        <f>IF(F51&lt;&gt;"", VLOOKUP(F51,'WFOM - Cadre and Service List'!$E$4:$F$52,2,FALSE), "")</f>
        <v>EPI</v>
      </c>
      <c r="H51" s="122"/>
      <c r="I51" s="207"/>
      <c r="J51" s="207"/>
      <c r="K51" s="207"/>
      <c r="L51" s="207"/>
      <c r="M51" s="207"/>
      <c r="N51" s="207"/>
      <c r="O51" s="207"/>
      <c r="P51" s="207">
        <f t="shared" si="0"/>
        <v>0</v>
      </c>
      <c r="Q51" s="122" t="s">
        <v>1947</v>
      </c>
      <c r="R51" s="122">
        <f>IFERROR(
$AN51 * INDEX('WFOM - Time_Base'!$A$4:$API$29, MATCH("CenHos", 'WFOM - Time_Base'!$B$4:$B$29,0), MATCH(CONCATENATE($G51,R$2),'WFOM - Time_Base'!$A$8:$API$8,0)) *
INDEX('WFOM - Time_Base'!$A$4:$API$29, MATCH("CenHos_Per", 'WFOM - Time_Base'!$B$4:$B$29,0), MATCH(CONCATENATE($G51,R$2),'WFOM - Time_Base'!$A$8:$API$8,0)),
IFERROR($AN51 * INDEX('Inputs from Uganda staff'!$E$61:$BM$80,MATCH('HRH Need estimation'!R$2,'Inputs from Uganda staff'!$E$61:$E$80,0),MATCH('HRH Need estimation'!$D51,'Inputs from Uganda staff'!$E$6:$BM$6,0)),
""))</f>
        <v>0</v>
      </c>
      <c r="S51" s="122">
        <f>IFERROR(
$AN51 * INDEX('WFOM - Time_Base'!$A$4:$API$29, MATCH("CenHos", 'WFOM - Time_Base'!$B$4:$B$29,0), MATCH(CONCATENATE($G51,S$2),'WFOM - Time_Base'!$A$8:$API$8,0)) *
INDEX('WFOM - Time_Base'!$A$4:$API$29, MATCH("CenHos_Per", 'WFOM - Time_Base'!$B$4:$B$29,0), MATCH(CONCATENATE($G51,S$2),'WFOM - Time_Base'!$A$8:$API$8,0)),
IFERROR($AN51 * INDEX('Inputs from Uganda staff'!$E$61:$BM$80,MATCH('HRH Need estimation'!S$2,'Inputs from Uganda staff'!$E$61:$E$80,0),MATCH('HRH Need estimation'!$D51,'Inputs from Uganda staff'!$E$6:$BM$6,0)),
""))</f>
        <v>0</v>
      </c>
      <c r="T51" s="122">
        <f>IFERROR(
$AN51 * INDEX('WFOM - Time_Base'!$A$4:$API$29, MATCH("CenHos", 'WFOM - Time_Base'!$B$4:$B$29,0), MATCH(CONCATENATE($G51,T$2),'WFOM - Time_Base'!$A$8:$API$8,0)) *
INDEX('WFOM - Time_Base'!$A$4:$API$29, MATCH("CenHos_Per", 'WFOM - Time_Base'!$B$4:$B$29,0), MATCH(CONCATENATE($G51,T$2),'WFOM - Time_Base'!$A$8:$API$8,0)),
IFERROR($AN51 * INDEX('Inputs from Uganda staff'!$E$61:$BM$80,MATCH('HRH Need estimation'!T$2,'Inputs from Uganda staff'!$E$61:$E$80,0),MATCH('HRH Need estimation'!$D51,'Inputs from Uganda staff'!$E$6:$BM$6,0)),
""))</f>
        <v>0</v>
      </c>
      <c r="U51" s="122">
        <f>IFERROR(
$AN51 * INDEX('WFOM - Time_Base'!$A$4:$API$29, MATCH("CenHos", 'WFOM - Time_Base'!$B$4:$B$29,0), MATCH(CONCATENATE($G51,U$2),'WFOM - Time_Base'!$A$8:$API$8,0)) *
INDEX('WFOM - Time_Base'!$A$4:$API$29, MATCH("CenHos_Per", 'WFOM - Time_Base'!$B$4:$B$29,0), MATCH(CONCATENATE($G51,U$2),'WFOM - Time_Base'!$A$8:$API$8,0)),
IFERROR($AN51 * INDEX('Inputs from Uganda staff'!$E$61:$BM$80,MATCH('HRH Need estimation'!U$2,'Inputs from Uganda staff'!$E$61:$E$80,0),MATCH('HRH Need estimation'!$D51,'Inputs from Uganda staff'!$E$6:$BM$6,0)),
""))</f>
        <v>0</v>
      </c>
      <c r="V51" s="122">
        <f>IFERROR(
$AN51 * INDEX('WFOM - Time_Base'!$A$4:$API$29, MATCH("CenHos", 'WFOM - Time_Base'!$B$4:$B$29,0), MATCH(CONCATENATE($G51,V$2),'WFOM - Time_Base'!$A$8:$API$8,0)) *
INDEX('WFOM - Time_Base'!$A$4:$API$29, MATCH("CenHos_Per", 'WFOM - Time_Base'!$B$4:$B$29,0), MATCH(CONCATENATE($G51,V$2),'WFOM - Time_Base'!$A$8:$API$8,0)),
IFERROR($AN51 * INDEX('Inputs from Uganda staff'!$E$61:$BM$80,MATCH('HRH Need estimation'!V$2,'Inputs from Uganda staff'!$E$61:$E$80,0),MATCH('HRH Need estimation'!$D51,'Inputs from Uganda staff'!$E$6:$BM$6,0)),
""))</f>
        <v>4</v>
      </c>
      <c r="W51" s="122">
        <f>IFERROR(
$AN51 * INDEX('WFOM - Time_Base'!$A$4:$API$29, MATCH("CenHos", 'WFOM - Time_Base'!$B$4:$B$29,0), MATCH(CONCATENATE($G51,W$2),'WFOM - Time_Base'!$A$8:$API$8,0)) *
INDEX('WFOM - Time_Base'!$A$4:$API$29, MATCH("CenHos_Per", 'WFOM - Time_Base'!$B$4:$B$29,0), MATCH(CONCATENATE($G51,W$2),'WFOM - Time_Base'!$A$8:$API$8,0)),
IFERROR($AN51 * INDEX('Inputs from Uganda staff'!$E$61:$BM$80,MATCH('HRH Need estimation'!W$2,'Inputs from Uganda staff'!$E$61:$E$80,0),MATCH('HRH Need estimation'!$D51,'Inputs from Uganda staff'!$E$6:$BM$6,0)),
""))</f>
        <v>0</v>
      </c>
      <c r="X51" s="122">
        <f>IFERROR(
$AN51 * INDEX('WFOM - Time_Base'!$A$4:$API$29, MATCH("CenHos", 'WFOM - Time_Base'!$B$4:$B$29,0), MATCH(CONCATENATE($G51,X$2),'WFOM - Time_Base'!$A$8:$API$8,0)) *
INDEX('WFOM - Time_Base'!$A$4:$API$29, MATCH("CenHos_Per", 'WFOM - Time_Base'!$B$4:$B$29,0), MATCH(CONCATENATE($G51,X$2),'WFOM - Time_Base'!$A$8:$API$8,0)),
IFERROR($AN51 * INDEX('Inputs from Uganda staff'!$E$61:$BM$80,MATCH('HRH Need estimation'!X$2,'Inputs from Uganda staff'!$E$61:$E$80,0),MATCH('HRH Need estimation'!$D51,'Inputs from Uganda staff'!$E$6:$BM$6,0)),
""))</f>
        <v>0</v>
      </c>
      <c r="Y51" s="122">
        <f>IFERROR(
$AN51 * INDEX('WFOM - Time_Base'!$A$4:$API$29, MATCH("CenHos", 'WFOM - Time_Base'!$B$4:$B$29,0), MATCH(CONCATENATE($G51,Y$2),'WFOM - Time_Base'!$A$8:$API$8,0)) *
INDEX('WFOM - Time_Base'!$A$4:$API$29, MATCH("CenHos_Per", 'WFOM - Time_Base'!$B$4:$B$29,0), MATCH(CONCATENATE($G51,Y$2),'WFOM - Time_Base'!$A$8:$API$8,0)),
IFERROR($AN51 * INDEX('Inputs from Uganda staff'!$E$61:$BM$80,MATCH('HRH Need estimation'!Y$2,'Inputs from Uganda staff'!$E$61:$E$80,0),MATCH('HRH Need estimation'!$D51,'Inputs from Uganda staff'!$E$6:$BM$6,0)),
""))</f>
        <v>4</v>
      </c>
      <c r="Z51" s="122">
        <f>IFERROR(
$AN51 * INDEX('WFOM - Time_Base'!$A$4:$API$29, MATCH("CenHos", 'WFOM - Time_Base'!$B$4:$B$29,0), MATCH(CONCATENATE($G51,Z$2),'WFOM - Time_Base'!$A$8:$API$8,0)) *
INDEX('WFOM - Time_Base'!$A$4:$API$29, MATCH("CenHos_Per", 'WFOM - Time_Base'!$B$4:$B$29,0), MATCH(CONCATENATE($G51,Z$2),'WFOM - Time_Base'!$A$8:$API$8,0)),
IFERROR($AN51 * INDEX('Inputs from Uganda staff'!$E$61:$BM$80,MATCH('HRH Need estimation'!Z$2,'Inputs from Uganda staff'!$E$61:$E$80,0),MATCH('HRH Need estimation'!$D51,'Inputs from Uganda staff'!$E$6:$BM$6,0)),
""))</f>
        <v>0</v>
      </c>
      <c r="AA51" s="122">
        <f>IFERROR(
$AN51 * INDEX('WFOM - Time_Base'!$A$4:$API$29, MATCH("CenHos", 'WFOM - Time_Base'!$B$4:$B$29,0), MATCH(CONCATENATE($G51,AA$2),'WFOM - Time_Base'!$A$8:$API$8,0)) *
INDEX('WFOM - Time_Base'!$A$4:$API$29, MATCH("CenHos_Per", 'WFOM - Time_Base'!$B$4:$B$29,0), MATCH(CONCATENATE($G51,AA$2),'WFOM - Time_Base'!$A$8:$API$8,0)),
IFERROR($AN51 * INDEX('Inputs from Uganda staff'!$E$61:$BM$80,MATCH('HRH Need estimation'!AA$2,'Inputs from Uganda staff'!$E$61:$E$80,0),MATCH('HRH Need estimation'!$D51,'Inputs from Uganda staff'!$E$6:$BM$6,0)),
""))</f>
        <v>0</v>
      </c>
      <c r="AB51" s="122">
        <f>IFERROR(
$AN51 * INDEX('WFOM - Time_Base'!$A$4:$API$29, MATCH("CenHos", 'WFOM - Time_Base'!$B$4:$B$29,0), MATCH(CONCATENATE($G51,AB$2),'WFOM - Time_Base'!$A$8:$API$8,0)) *
INDEX('WFOM - Time_Base'!$A$4:$API$29, MATCH("CenHos_Per", 'WFOM - Time_Base'!$B$4:$B$29,0), MATCH(CONCATENATE($G51,AB$2),'WFOM - Time_Base'!$A$8:$API$8,0)),
IFERROR($AN51 * INDEX('Inputs from Uganda staff'!$E$61:$BM$80,MATCH('HRH Need estimation'!AB$2,'Inputs from Uganda staff'!$E$61:$E$80,0),MATCH('HRH Need estimation'!$D51,'Inputs from Uganda staff'!$E$6:$BM$6,0)),
""))</f>
        <v>0</v>
      </c>
      <c r="AC51" s="122" t="str">
        <f>IFERROR(
$AN51 * INDEX('WFOM - Time_Base'!$A$4:$API$29, MATCH("CenHos", 'WFOM - Time_Base'!$B$4:$B$29,0), MATCH(CONCATENATE($G51,AC$2),'WFOM - Time_Base'!$A$8:$API$8,0)) *
INDEX('WFOM - Time_Base'!$A$4:$API$29, MATCH("CenHos_Per", 'WFOM - Time_Base'!$B$4:$B$29,0), MATCH(CONCATENATE($G51,AC$2),'WFOM - Time_Base'!$A$8:$API$8,0)),
IFERROR($AN51 * INDEX('Inputs from Uganda staff'!$E$61:$BM$80,MATCH('HRH Need estimation'!AC$2,'Inputs from Uganda staff'!$E$61:$E$80,0),MATCH('HRH Need estimation'!$D51,'Inputs from Uganda staff'!$E$6:$BM$6,0)),
""))</f>
        <v/>
      </c>
      <c r="AD51" s="122">
        <f>IFERROR(
$AN51 * INDEX('WFOM - Time_Base'!$A$4:$API$29, MATCH("CenHos", 'WFOM - Time_Base'!$B$4:$B$29,0), MATCH(CONCATENATE($G51,AD$2),'WFOM - Time_Base'!$A$8:$API$8,0)) *
INDEX('WFOM - Time_Base'!$A$4:$API$29, MATCH("CenHos_Per", 'WFOM - Time_Base'!$B$4:$B$29,0), MATCH(CONCATENATE($G51,AD$2),'WFOM - Time_Base'!$A$8:$API$8,0)),
IFERROR($AN51 * INDEX('Inputs from Uganda staff'!$E$61:$BM$80,MATCH('HRH Need estimation'!AD$2,'Inputs from Uganda staff'!$E$61:$E$80,0),MATCH('HRH Need estimation'!$D51,'Inputs from Uganda staff'!$E$6:$BM$6,0)),
""))</f>
        <v>0</v>
      </c>
      <c r="AE51" s="122">
        <f>IFERROR(
$AN51 * INDEX('WFOM - Time_Base'!$A$4:$API$29, MATCH("CenHos", 'WFOM - Time_Base'!$B$4:$B$29,0), MATCH(CONCATENATE($G51,AE$2),'WFOM - Time_Base'!$A$8:$API$8,0)) *
INDEX('WFOM - Time_Base'!$A$4:$API$29, MATCH("CenHos_Per", 'WFOM - Time_Base'!$B$4:$B$29,0), MATCH(CONCATENATE($G51,AE$2),'WFOM - Time_Base'!$A$8:$API$8,0)),
IFERROR($AN51 * INDEX('Inputs from Uganda staff'!$E$61:$BM$80,MATCH('HRH Need estimation'!AE$2,'Inputs from Uganda staff'!$E$61:$E$80,0),MATCH('HRH Need estimation'!$D51,'Inputs from Uganda staff'!$E$6:$BM$6,0)),
""))</f>
        <v>0</v>
      </c>
      <c r="AF51" s="122">
        <f>IFERROR(
$AN51 * INDEX('WFOM - Time_Base'!$A$4:$API$29, MATCH("CenHos", 'WFOM - Time_Base'!$B$4:$B$29,0), MATCH(CONCATENATE($G51,AF$2),'WFOM - Time_Base'!$A$8:$API$8,0)) *
INDEX('WFOM - Time_Base'!$A$4:$API$29, MATCH("CenHos_Per", 'WFOM - Time_Base'!$B$4:$B$29,0), MATCH(CONCATENATE($G51,AF$2),'WFOM - Time_Base'!$A$8:$API$8,0)),
IFERROR($AN51 * INDEX('Inputs from Uganda staff'!$E$61:$BM$80,MATCH('HRH Need estimation'!AF$2,'Inputs from Uganda staff'!$E$61:$E$80,0),MATCH('HRH Need estimation'!$D51,'Inputs from Uganda staff'!$E$6:$BM$6,0)),
""))</f>
        <v>0</v>
      </c>
      <c r="AG51" s="122">
        <f>IFERROR(
$AN51 * INDEX('WFOM - Time_Base'!$A$4:$API$29, MATCH("CenHos", 'WFOM - Time_Base'!$B$4:$B$29,0), MATCH(CONCATENATE($G51,AG$2),'WFOM - Time_Base'!$A$8:$API$8,0)) *
INDEX('WFOM - Time_Base'!$A$4:$API$29, MATCH("CenHos_Per", 'WFOM - Time_Base'!$B$4:$B$29,0), MATCH(CONCATENATE($G51,AG$2),'WFOM - Time_Base'!$A$8:$API$8,0)),
IFERROR($AN51 * INDEX('Inputs from Uganda staff'!$E$61:$BM$80,MATCH('HRH Need estimation'!AG$2,'Inputs from Uganda staff'!$E$61:$E$80,0),MATCH('HRH Need estimation'!$D51,'Inputs from Uganda staff'!$E$6:$BM$6,0)),
""))</f>
        <v>0</v>
      </c>
      <c r="AH51" s="122">
        <f>IFERROR(
$AN51 * INDEX('WFOM - Time_Base'!$A$4:$API$29, MATCH("CenHos", 'WFOM - Time_Base'!$B$4:$B$29,0), MATCH(CONCATENATE($G51,AH$2),'WFOM - Time_Base'!$A$8:$API$8,0)) *
INDEX('WFOM - Time_Base'!$A$4:$API$29, MATCH("CenHos_Per", 'WFOM - Time_Base'!$B$4:$B$29,0), MATCH(CONCATENATE($G51,AH$2),'WFOM - Time_Base'!$A$8:$API$8,0)),
IFERROR($AN51 * INDEX('Inputs from Uganda staff'!$E$61:$BM$80,MATCH('HRH Need estimation'!AH$2,'Inputs from Uganda staff'!$E$61:$E$80,0),MATCH('HRH Need estimation'!$D51,'Inputs from Uganda staff'!$E$6:$BM$6,0)),
""))</f>
        <v>0</v>
      </c>
      <c r="AI51" s="122">
        <f>IFERROR(
$AN51 * INDEX('WFOM - Time_Base'!$A$4:$API$29, MATCH("CenHos", 'WFOM - Time_Base'!$B$4:$B$29,0), MATCH(CONCATENATE($G51,AI$2),'WFOM - Time_Base'!$A$8:$API$8,0)) *
INDEX('WFOM - Time_Base'!$A$4:$API$29, MATCH("CenHos_Per", 'WFOM - Time_Base'!$B$4:$B$29,0), MATCH(CONCATENATE($G51,AI$2),'WFOM - Time_Base'!$A$8:$API$8,0)),
IFERROR($AN51 * INDEX('Inputs from Uganda staff'!$E$61:$BM$80,MATCH('HRH Need estimation'!AI$2,'Inputs from Uganda staff'!$E$61:$E$80,0),MATCH('HRH Need estimation'!$D51,'Inputs from Uganda staff'!$E$6:$BM$6,0)),
""))</f>
        <v>0</v>
      </c>
      <c r="AJ51" s="122">
        <f>IFERROR(
$AN51 * INDEX('WFOM - Time_Base'!$A$4:$API$29, MATCH("CenHos", 'WFOM - Time_Base'!$B$4:$B$29,0), MATCH(CONCATENATE($G51,AJ$2),'WFOM - Time_Base'!$A$8:$API$8,0)) *
INDEX('WFOM - Time_Base'!$A$4:$API$29, MATCH("CenHos_Per", 'WFOM - Time_Base'!$B$4:$B$29,0), MATCH(CONCATENATE($G51,AJ$2),'WFOM - Time_Base'!$A$8:$API$8,0)),
IFERROR($AN51 * INDEX('Inputs from Uganda staff'!$E$61:$BM$80,MATCH('HRH Need estimation'!AJ$2,'Inputs from Uganda staff'!$E$61:$E$80,0),MATCH('HRH Need estimation'!$D51,'Inputs from Uganda staff'!$E$6:$BM$6,0)),
""))</f>
        <v>0</v>
      </c>
      <c r="AK51" s="122">
        <f>IFERROR(
$AN51 * INDEX('WFOM - Time_Base'!$A$4:$API$29, MATCH("CenHos", 'WFOM - Time_Base'!$B$4:$B$29,0), MATCH(CONCATENATE($G51,AK$2),'WFOM - Time_Base'!$A$8:$API$8,0)) *
INDEX('WFOM - Time_Base'!$A$4:$API$29, MATCH("CenHos_Per", 'WFOM - Time_Base'!$B$4:$B$29,0), MATCH(CONCATENATE($G51,AK$2),'WFOM - Time_Base'!$A$8:$API$8,0)),
IFERROR($AN51 * INDEX('Inputs from Uganda staff'!$E$61:$BM$80,MATCH('HRH Need estimation'!AK$2,'Inputs from Uganda staff'!$E$61:$E$80,0),MATCH('HRH Need estimation'!$D51,'Inputs from Uganda staff'!$E$6:$BM$6,0)),
""))</f>
        <v>0</v>
      </c>
      <c r="AL51" s="122">
        <f>IFERROR(
$AN51 * INDEX('WFOM - Time_Base'!$A$4:$API$29, MATCH("CenHos", 'WFOM - Time_Base'!$B$4:$B$29,0), MATCH(CONCATENATE($G51,AL$2),'WFOM - Time_Base'!$A$8:$API$8,0)) *
INDEX('WFOM - Time_Base'!$A$4:$API$29, MATCH("CenHos_Per", 'WFOM - Time_Base'!$B$4:$B$29,0), MATCH(CONCATENATE($G51,AL$2),'WFOM - Time_Base'!$A$8:$API$8,0)),
IFERROR($AN51 * INDEX('Inputs from Uganda staff'!$E$61:$BM$80,MATCH('HRH Need estimation'!AL$2,'Inputs from Uganda staff'!$E$61:$E$80,0),MATCH('HRH Need estimation'!$D51,'Inputs from Uganda staff'!$E$6:$BM$6,0)),
""))</f>
        <v>0</v>
      </c>
      <c r="AN51">
        <v>4</v>
      </c>
      <c r="AO51" t="str">
        <f t="shared" si="1"/>
        <v>048</v>
      </c>
      <c r="AQ51" t="s">
        <v>397</v>
      </c>
    </row>
    <row r="52" spans="1:43">
      <c r="A52" s="106" t="s">
        <v>915</v>
      </c>
      <c r="B52" s="106" t="s">
        <v>309</v>
      </c>
      <c r="C52" s="107" t="s">
        <v>318</v>
      </c>
      <c r="D52" s="117" t="s">
        <v>319</v>
      </c>
      <c r="E52" s="122" t="s">
        <v>25</v>
      </c>
      <c r="F52" s="122" t="s">
        <v>49</v>
      </c>
      <c r="G52" s="122" t="str">
        <f>IF(F52&lt;&gt;"", VLOOKUP(F52,'WFOM - Cadre and Service List'!$E$4:$F$52,2,FALSE), "")</f>
        <v>EPI</v>
      </c>
      <c r="H52" s="122"/>
      <c r="I52" s="207"/>
      <c r="J52" s="207"/>
      <c r="K52" s="207"/>
      <c r="L52" s="207"/>
      <c r="M52" s="207"/>
      <c r="N52" s="207"/>
      <c r="O52" s="207"/>
      <c r="P52" s="207">
        <f t="shared" si="0"/>
        <v>0</v>
      </c>
      <c r="Q52" s="122" t="s">
        <v>1947</v>
      </c>
      <c r="R52" s="122">
        <f>IFERROR(
$AN52 * INDEX('WFOM - Time_Base'!$A$4:$API$29, MATCH("CenHos", 'WFOM - Time_Base'!$B$4:$B$29,0), MATCH(CONCATENATE($G52,R$2),'WFOM - Time_Base'!$A$8:$API$8,0)) *
INDEX('WFOM - Time_Base'!$A$4:$API$29, MATCH("CenHos_Per", 'WFOM - Time_Base'!$B$4:$B$29,0), MATCH(CONCATENATE($G52,R$2),'WFOM - Time_Base'!$A$8:$API$8,0)),
IFERROR($AN52 * INDEX('Inputs from Uganda staff'!$E$61:$BM$80,MATCH('HRH Need estimation'!R$2,'Inputs from Uganda staff'!$E$61:$E$80,0),MATCH('HRH Need estimation'!$D52,'Inputs from Uganda staff'!$E$6:$BM$6,0)),
""))</f>
        <v>0</v>
      </c>
      <c r="S52" s="122">
        <f>IFERROR(
$AN52 * INDEX('WFOM - Time_Base'!$A$4:$API$29, MATCH("CenHos", 'WFOM - Time_Base'!$B$4:$B$29,0), MATCH(CONCATENATE($G52,S$2),'WFOM - Time_Base'!$A$8:$API$8,0)) *
INDEX('WFOM - Time_Base'!$A$4:$API$29, MATCH("CenHos_Per", 'WFOM - Time_Base'!$B$4:$B$29,0), MATCH(CONCATENATE($G52,S$2),'WFOM - Time_Base'!$A$8:$API$8,0)),
IFERROR($AN52 * INDEX('Inputs from Uganda staff'!$E$61:$BM$80,MATCH('HRH Need estimation'!S$2,'Inputs from Uganda staff'!$E$61:$E$80,0),MATCH('HRH Need estimation'!$D52,'Inputs from Uganda staff'!$E$6:$BM$6,0)),
""))</f>
        <v>0</v>
      </c>
      <c r="T52" s="122">
        <f>IFERROR(
$AN52 * INDEX('WFOM - Time_Base'!$A$4:$API$29, MATCH("CenHos", 'WFOM - Time_Base'!$B$4:$B$29,0), MATCH(CONCATENATE($G52,T$2),'WFOM - Time_Base'!$A$8:$API$8,0)) *
INDEX('WFOM - Time_Base'!$A$4:$API$29, MATCH("CenHos_Per", 'WFOM - Time_Base'!$B$4:$B$29,0), MATCH(CONCATENATE($G52,T$2),'WFOM - Time_Base'!$A$8:$API$8,0)),
IFERROR($AN52 * INDEX('Inputs from Uganda staff'!$E$61:$BM$80,MATCH('HRH Need estimation'!T$2,'Inputs from Uganda staff'!$E$61:$E$80,0),MATCH('HRH Need estimation'!$D52,'Inputs from Uganda staff'!$E$6:$BM$6,0)),
""))</f>
        <v>0</v>
      </c>
      <c r="U52" s="122">
        <f>IFERROR(
$AN52 * INDEX('WFOM - Time_Base'!$A$4:$API$29, MATCH("CenHos", 'WFOM - Time_Base'!$B$4:$B$29,0), MATCH(CONCATENATE($G52,U$2),'WFOM - Time_Base'!$A$8:$API$8,0)) *
INDEX('WFOM - Time_Base'!$A$4:$API$29, MATCH("CenHos_Per", 'WFOM - Time_Base'!$B$4:$B$29,0), MATCH(CONCATENATE($G52,U$2),'WFOM - Time_Base'!$A$8:$API$8,0)),
IFERROR($AN52 * INDEX('Inputs from Uganda staff'!$E$61:$BM$80,MATCH('HRH Need estimation'!U$2,'Inputs from Uganda staff'!$E$61:$E$80,0),MATCH('HRH Need estimation'!$D52,'Inputs from Uganda staff'!$E$6:$BM$6,0)),
""))</f>
        <v>0</v>
      </c>
      <c r="V52" s="122">
        <f>IFERROR(
$AN52 * INDEX('WFOM - Time_Base'!$A$4:$API$29, MATCH("CenHos", 'WFOM - Time_Base'!$B$4:$B$29,0), MATCH(CONCATENATE($G52,V$2),'WFOM - Time_Base'!$A$8:$API$8,0)) *
INDEX('WFOM - Time_Base'!$A$4:$API$29, MATCH("CenHos_Per", 'WFOM - Time_Base'!$B$4:$B$29,0), MATCH(CONCATENATE($G52,V$2),'WFOM - Time_Base'!$A$8:$API$8,0)),
IFERROR($AN52 * INDEX('Inputs from Uganda staff'!$E$61:$BM$80,MATCH('HRH Need estimation'!V$2,'Inputs from Uganda staff'!$E$61:$E$80,0),MATCH('HRH Need estimation'!$D52,'Inputs from Uganda staff'!$E$6:$BM$6,0)),
""))</f>
        <v>1</v>
      </c>
      <c r="W52" s="122">
        <f>IFERROR(
$AN52 * INDEX('WFOM - Time_Base'!$A$4:$API$29, MATCH("CenHos", 'WFOM - Time_Base'!$B$4:$B$29,0), MATCH(CONCATENATE($G52,W$2),'WFOM - Time_Base'!$A$8:$API$8,0)) *
INDEX('WFOM - Time_Base'!$A$4:$API$29, MATCH("CenHos_Per", 'WFOM - Time_Base'!$B$4:$B$29,0), MATCH(CONCATENATE($G52,W$2),'WFOM - Time_Base'!$A$8:$API$8,0)),
IFERROR($AN52 * INDEX('Inputs from Uganda staff'!$E$61:$BM$80,MATCH('HRH Need estimation'!W$2,'Inputs from Uganda staff'!$E$61:$E$80,0),MATCH('HRH Need estimation'!$D52,'Inputs from Uganda staff'!$E$6:$BM$6,0)),
""))</f>
        <v>0</v>
      </c>
      <c r="X52" s="122">
        <f>IFERROR(
$AN52 * INDEX('WFOM - Time_Base'!$A$4:$API$29, MATCH("CenHos", 'WFOM - Time_Base'!$B$4:$B$29,0), MATCH(CONCATENATE($G52,X$2),'WFOM - Time_Base'!$A$8:$API$8,0)) *
INDEX('WFOM - Time_Base'!$A$4:$API$29, MATCH("CenHos_Per", 'WFOM - Time_Base'!$B$4:$B$29,0), MATCH(CONCATENATE($G52,X$2),'WFOM - Time_Base'!$A$8:$API$8,0)),
IFERROR($AN52 * INDEX('Inputs from Uganda staff'!$E$61:$BM$80,MATCH('HRH Need estimation'!X$2,'Inputs from Uganda staff'!$E$61:$E$80,0),MATCH('HRH Need estimation'!$D52,'Inputs from Uganda staff'!$E$6:$BM$6,0)),
""))</f>
        <v>0</v>
      </c>
      <c r="Y52" s="122">
        <f>IFERROR(
$AN52 * INDEX('WFOM - Time_Base'!$A$4:$API$29, MATCH("CenHos", 'WFOM - Time_Base'!$B$4:$B$29,0), MATCH(CONCATENATE($G52,Y$2),'WFOM - Time_Base'!$A$8:$API$8,0)) *
INDEX('WFOM - Time_Base'!$A$4:$API$29, MATCH("CenHos_Per", 'WFOM - Time_Base'!$B$4:$B$29,0), MATCH(CONCATENATE($G52,Y$2),'WFOM - Time_Base'!$A$8:$API$8,0)),
IFERROR($AN52 * INDEX('Inputs from Uganda staff'!$E$61:$BM$80,MATCH('HRH Need estimation'!Y$2,'Inputs from Uganda staff'!$E$61:$E$80,0),MATCH('HRH Need estimation'!$D52,'Inputs from Uganda staff'!$E$6:$BM$6,0)),
""))</f>
        <v>1</v>
      </c>
      <c r="Z52" s="122">
        <f>IFERROR(
$AN52 * INDEX('WFOM - Time_Base'!$A$4:$API$29, MATCH("CenHos", 'WFOM - Time_Base'!$B$4:$B$29,0), MATCH(CONCATENATE($G52,Z$2),'WFOM - Time_Base'!$A$8:$API$8,0)) *
INDEX('WFOM - Time_Base'!$A$4:$API$29, MATCH("CenHos_Per", 'WFOM - Time_Base'!$B$4:$B$29,0), MATCH(CONCATENATE($G52,Z$2),'WFOM - Time_Base'!$A$8:$API$8,0)),
IFERROR($AN52 * INDEX('Inputs from Uganda staff'!$E$61:$BM$80,MATCH('HRH Need estimation'!Z$2,'Inputs from Uganda staff'!$E$61:$E$80,0),MATCH('HRH Need estimation'!$D52,'Inputs from Uganda staff'!$E$6:$BM$6,0)),
""))</f>
        <v>0</v>
      </c>
      <c r="AA52" s="122">
        <f>IFERROR(
$AN52 * INDEX('WFOM - Time_Base'!$A$4:$API$29, MATCH("CenHos", 'WFOM - Time_Base'!$B$4:$B$29,0), MATCH(CONCATENATE($G52,AA$2),'WFOM - Time_Base'!$A$8:$API$8,0)) *
INDEX('WFOM - Time_Base'!$A$4:$API$29, MATCH("CenHos_Per", 'WFOM - Time_Base'!$B$4:$B$29,0), MATCH(CONCATENATE($G52,AA$2),'WFOM - Time_Base'!$A$8:$API$8,0)),
IFERROR($AN52 * INDEX('Inputs from Uganda staff'!$E$61:$BM$80,MATCH('HRH Need estimation'!AA$2,'Inputs from Uganda staff'!$E$61:$E$80,0),MATCH('HRH Need estimation'!$D52,'Inputs from Uganda staff'!$E$6:$BM$6,0)),
""))</f>
        <v>0</v>
      </c>
      <c r="AB52" s="122">
        <f>IFERROR(
$AN52 * INDEX('WFOM - Time_Base'!$A$4:$API$29, MATCH("CenHos", 'WFOM - Time_Base'!$B$4:$B$29,0), MATCH(CONCATENATE($G52,AB$2),'WFOM - Time_Base'!$A$8:$API$8,0)) *
INDEX('WFOM - Time_Base'!$A$4:$API$29, MATCH("CenHos_Per", 'WFOM - Time_Base'!$B$4:$B$29,0), MATCH(CONCATENATE($G52,AB$2),'WFOM - Time_Base'!$A$8:$API$8,0)),
IFERROR($AN52 * INDEX('Inputs from Uganda staff'!$E$61:$BM$80,MATCH('HRH Need estimation'!AB$2,'Inputs from Uganda staff'!$E$61:$E$80,0),MATCH('HRH Need estimation'!$D52,'Inputs from Uganda staff'!$E$6:$BM$6,0)),
""))</f>
        <v>0</v>
      </c>
      <c r="AC52" s="122" t="str">
        <f>IFERROR(
$AN52 * INDEX('WFOM - Time_Base'!$A$4:$API$29, MATCH("CenHos", 'WFOM - Time_Base'!$B$4:$B$29,0), MATCH(CONCATENATE($G52,AC$2),'WFOM - Time_Base'!$A$8:$API$8,0)) *
INDEX('WFOM - Time_Base'!$A$4:$API$29, MATCH("CenHos_Per", 'WFOM - Time_Base'!$B$4:$B$29,0), MATCH(CONCATENATE($G52,AC$2),'WFOM - Time_Base'!$A$8:$API$8,0)),
IFERROR($AN52 * INDEX('Inputs from Uganda staff'!$E$61:$BM$80,MATCH('HRH Need estimation'!AC$2,'Inputs from Uganda staff'!$E$61:$E$80,0),MATCH('HRH Need estimation'!$D52,'Inputs from Uganda staff'!$E$6:$BM$6,0)),
""))</f>
        <v/>
      </c>
      <c r="AD52" s="122">
        <f>IFERROR(
$AN52 * INDEX('WFOM - Time_Base'!$A$4:$API$29, MATCH("CenHos", 'WFOM - Time_Base'!$B$4:$B$29,0), MATCH(CONCATENATE($G52,AD$2),'WFOM - Time_Base'!$A$8:$API$8,0)) *
INDEX('WFOM - Time_Base'!$A$4:$API$29, MATCH("CenHos_Per", 'WFOM - Time_Base'!$B$4:$B$29,0), MATCH(CONCATENATE($G52,AD$2),'WFOM - Time_Base'!$A$8:$API$8,0)),
IFERROR($AN52 * INDEX('Inputs from Uganda staff'!$E$61:$BM$80,MATCH('HRH Need estimation'!AD$2,'Inputs from Uganda staff'!$E$61:$E$80,0),MATCH('HRH Need estimation'!$D52,'Inputs from Uganda staff'!$E$6:$BM$6,0)),
""))</f>
        <v>0</v>
      </c>
      <c r="AE52" s="122">
        <f>IFERROR(
$AN52 * INDEX('WFOM - Time_Base'!$A$4:$API$29, MATCH("CenHos", 'WFOM - Time_Base'!$B$4:$B$29,0), MATCH(CONCATENATE($G52,AE$2),'WFOM - Time_Base'!$A$8:$API$8,0)) *
INDEX('WFOM - Time_Base'!$A$4:$API$29, MATCH("CenHos_Per", 'WFOM - Time_Base'!$B$4:$B$29,0), MATCH(CONCATENATE($G52,AE$2),'WFOM - Time_Base'!$A$8:$API$8,0)),
IFERROR($AN52 * INDEX('Inputs from Uganda staff'!$E$61:$BM$80,MATCH('HRH Need estimation'!AE$2,'Inputs from Uganda staff'!$E$61:$E$80,0),MATCH('HRH Need estimation'!$D52,'Inputs from Uganda staff'!$E$6:$BM$6,0)),
""))</f>
        <v>0</v>
      </c>
      <c r="AF52" s="122">
        <f>IFERROR(
$AN52 * INDEX('WFOM - Time_Base'!$A$4:$API$29, MATCH("CenHos", 'WFOM - Time_Base'!$B$4:$B$29,0), MATCH(CONCATENATE($G52,AF$2),'WFOM - Time_Base'!$A$8:$API$8,0)) *
INDEX('WFOM - Time_Base'!$A$4:$API$29, MATCH("CenHos_Per", 'WFOM - Time_Base'!$B$4:$B$29,0), MATCH(CONCATENATE($G52,AF$2),'WFOM - Time_Base'!$A$8:$API$8,0)),
IFERROR($AN52 * INDEX('Inputs from Uganda staff'!$E$61:$BM$80,MATCH('HRH Need estimation'!AF$2,'Inputs from Uganda staff'!$E$61:$E$80,0),MATCH('HRH Need estimation'!$D52,'Inputs from Uganda staff'!$E$6:$BM$6,0)),
""))</f>
        <v>0</v>
      </c>
      <c r="AG52" s="122">
        <f>IFERROR(
$AN52 * INDEX('WFOM - Time_Base'!$A$4:$API$29, MATCH("CenHos", 'WFOM - Time_Base'!$B$4:$B$29,0), MATCH(CONCATENATE($G52,AG$2),'WFOM - Time_Base'!$A$8:$API$8,0)) *
INDEX('WFOM - Time_Base'!$A$4:$API$29, MATCH("CenHos_Per", 'WFOM - Time_Base'!$B$4:$B$29,0), MATCH(CONCATENATE($G52,AG$2),'WFOM - Time_Base'!$A$8:$API$8,0)),
IFERROR($AN52 * INDEX('Inputs from Uganda staff'!$E$61:$BM$80,MATCH('HRH Need estimation'!AG$2,'Inputs from Uganda staff'!$E$61:$E$80,0),MATCH('HRH Need estimation'!$D52,'Inputs from Uganda staff'!$E$6:$BM$6,0)),
""))</f>
        <v>0</v>
      </c>
      <c r="AH52" s="122">
        <f>IFERROR(
$AN52 * INDEX('WFOM - Time_Base'!$A$4:$API$29, MATCH("CenHos", 'WFOM - Time_Base'!$B$4:$B$29,0), MATCH(CONCATENATE($G52,AH$2),'WFOM - Time_Base'!$A$8:$API$8,0)) *
INDEX('WFOM - Time_Base'!$A$4:$API$29, MATCH("CenHos_Per", 'WFOM - Time_Base'!$B$4:$B$29,0), MATCH(CONCATENATE($G52,AH$2),'WFOM - Time_Base'!$A$8:$API$8,0)),
IFERROR($AN52 * INDEX('Inputs from Uganda staff'!$E$61:$BM$80,MATCH('HRH Need estimation'!AH$2,'Inputs from Uganda staff'!$E$61:$E$80,0),MATCH('HRH Need estimation'!$D52,'Inputs from Uganda staff'!$E$6:$BM$6,0)),
""))</f>
        <v>0</v>
      </c>
      <c r="AI52" s="122">
        <f>IFERROR(
$AN52 * INDEX('WFOM - Time_Base'!$A$4:$API$29, MATCH("CenHos", 'WFOM - Time_Base'!$B$4:$B$29,0), MATCH(CONCATENATE($G52,AI$2),'WFOM - Time_Base'!$A$8:$API$8,0)) *
INDEX('WFOM - Time_Base'!$A$4:$API$29, MATCH("CenHos_Per", 'WFOM - Time_Base'!$B$4:$B$29,0), MATCH(CONCATENATE($G52,AI$2),'WFOM - Time_Base'!$A$8:$API$8,0)),
IFERROR($AN52 * INDEX('Inputs from Uganda staff'!$E$61:$BM$80,MATCH('HRH Need estimation'!AI$2,'Inputs from Uganda staff'!$E$61:$E$80,0),MATCH('HRH Need estimation'!$D52,'Inputs from Uganda staff'!$E$6:$BM$6,0)),
""))</f>
        <v>0</v>
      </c>
      <c r="AJ52" s="122">
        <f>IFERROR(
$AN52 * INDEX('WFOM - Time_Base'!$A$4:$API$29, MATCH("CenHos", 'WFOM - Time_Base'!$B$4:$B$29,0), MATCH(CONCATENATE($G52,AJ$2),'WFOM - Time_Base'!$A$8:$API$8,0)) *
INDEX('WFOM - Time_Base'!$A$4:$API$29, MATCH("CenHos_Per", 'WFOM - Time_Base'!$B$4:$B$29,0), MATCH(CONCATENATE($G52,AJ$2),'WFOM - Time_Base'!$A$8:$API$8,0)),
IFERROR($AN52 * INDEX('Inputs from Uganda staff'!$E$61:$BM$80,MATCH('HRH Need estimation'!AJ$2,'Inputs from Uganda staff'!$E$61:$E$80,0),MATCH('HRH Need estimation'!$D52,'Inputs from Uganda staff'!$E$6:$BM$6,0)),
""))</f>
        <v>0</v>
      </c>
      <c r="AK52" s="122">
        <f>IFERROR(
$AN52 * INDEX('WFOM - Time_Base'!$A$4:$API$29, MATCH("CenHos", 'WFOM - Time_Base'!$B$4:$B$29,0), MATCH(CONCATENATE($G52,AK$2),'WFOM - Time_Base'!$A$8:$API$8,0)) *
INDEX('WFOM - Time_Base'!$A$4:$API$29, MATCH("CenHos_Per", 'WFOM - Time_Base'!$B$4:$B$29,0), MATCH(CONCATENATE($G52,AK$2),'WFOM - Time_Base'!$A$8:$API$8,0)),
IFERROR($AN52 * INDEX('Inputs from Uganda staff'!$E$61:$BM$80,MATCH('HRH Need estimation'!AK$2,'Inputs from Uganda staff'!$E$61:$E$80,0),MATCH('HRH Need estimation'!$D52,'Inputs from Uganda staff'!$E$6:$BM$6,0)),
""))</f>
        <v>0</v>
      </c>
      <c r="AL52" s="122">
        <f>IFERROR(
$AN52 * INDEX('WFOM - Time_Base'!$A$4:$API$29, MATCH("CenHos", 'WFOM - Time_Base'!$B$4:$B$29,0), MATCH(CONCATENATE($G52,AL$2),'WFOM - Time_Base'!$A$8:$API$8,0)) *
INDEX('WFOM - Time_Base'!$A$4:$API$29, MATCH("CenHos_Per", 'WFOM - Time_Base'!$B$4:$B$29,0), MATCH(CONCATENATE($G52,AL$2),'WFOM - Time_Base'!$A$8:$API$8,0)),
IFERROR($AN52 * INDEX('Inputs from Uganda staff'!$E$61:$BM$80,MATCH('HRH Need estimation'!AL$2,'Inputs from Uganda staff'!$E$61:$E$80,0),MATCH('HRH Need estimation'!$D52,'Inputs from Uganda staff'!$E$6:$BM$6,0)),
""))</f>
        <v>0</v>
      </c>
      <c r="AN52">
        <v>1</v>
      </c>
      <c r="AO52" t="e">
        <f t="shared" si="1"/>
        <v>#N/A</v>
      </c>
      <c r="AQ52" t="s">
        <v>404</v>
      </c>
    </row>
    <row r="53" spans="1:43">
      <c r="A53" s="106" t="s">
        <v>942</v>
      </c>
      <c r="B53" s="106" t="s">
        <v>309</v>
      </c>
      <c r="C53" s="107" t="s">
        <v>320</v>
      </c>
      <c r="D53" s="115" t="s">
        <v>321</v>
      </c>
      <c r="E53" s="122" t="s">
        <v>25</v>
      </c>
      <c r="F53" s="122" t="s">
        <v>49</v>
      </c>
      <c r="G53" s="122" t="str">
        <f>IF(F53&lt;&gt;"", VLOOKUP(F53,'WFOM - Cadre and Service List'!$E$4:$F$52,2,FALSE), "")</f>
        <v>EPI</v>
      </c>
      <c r="H53" s="122"/>
      <c r="I53" s="207"/>
      <c r="J53" s="207"/>
      <c r="K53" s="207"/>
      <c r="L53" s="207"/>
      <c r="M53" s="207"/>
      <c r="N53" s="207"/>
      <c r="O53" s="207"/>
      <c r="P53" s="207">
        <f t="shared" si="0"/>
        <v>0</v>
      </c>
      <c r="Q53" s="122" t="s">
        <v>1947</v>
      </c>
      <c r="R53" s="122">
        <f>IFERROR(
$AN53 * INDEX('WFOM - Time_Base'!$A$4:$API$29, MATCH("CenHos", 'WFOM - Time_Base'!$B$4:$B$29,0), MATCH(CONCATENATE($G53,R$2),'WFOM - Time_Base'!$A$8:$API$8,0)) *
INDEX('WFOM - Time_Base'!$A$4:$API$29, MATCH("CenHos_Per", 'WFOM - Time_Base'!$B$4:$B$29,0), MATCH(CONCATENATE($G53,R$2),'WFOM - Time_Base'!$A$8:$API$8,0)),
IFERROR($AN53 * INDEX('Inputs from Uganda staff'!$E$61:$BM$80,MATCH('HRH Need estimation'!R$2,'Inputs from Uganda staff'!$E$61:$E$80,0),MATCH('HRH Need estimation'!$D53,'Inputs from Uganda staff'!$E$6:$BM$6,0)),
""))</f>
        <v>0</v>
      </c>
      <c r="S53" s="122">
        <f>IFERROR(
$AN53 * INDEX('WFOM - Time_Base'!$A$4:$API$29, MATCH("CenHos", 'WFOM - Time_Base'!$B$4:$B$29,0), MATCH(CONCATENATE($G53,S$2),'WFOM - Time_Base'!$A$8:$API$8,0)) *
INDEX('WFOM - Time_Base'!$A$4:$API$29, MATCH("CenHos_Per", 'WFOM - Time_Base'!$B$4:$B$29,0), MATCH(CONCATENATE($G53,S$2),'WFOM - Time_Base'!$A$8:$API$8,0)),
IFERROR($AN53 * INDEX('Inputs from Uganda staff'!$E$61:$BM$80,MATCH('HRH Need estimation'!S$2,'Inputs from Uganda staff'!$E$61:$E$80,0),MATCH('HRH Need estimation'!$D53,'Inputs from Uganda staff'!$E$6:$BM$6,0)),
""))</f>
        <v>0</v>
      </c>
      <c r="T53" s="122">
        <f>IFERROR(
$AN53 * INDEX('WFOM - Time_Base'!$A$4:$API$29, MATCH("CenHos", 'WFOM - Time_Base'!$B$4:$B$29,0), MATCH(CONCATENATE($G53,T$2),'WFOM - Time_Base'!$A$8:$API$8,0)) *
INDEX('WFOM - Time_Base'!$A$4:$API$29, MATCH("CenHos_Per", 'WFOM - Time_Base'!$B$4:$B$29,0), MATCH(CONCATENATE($G53,T$2),'WFOM - Time_Base'!$A$8:$API$8,0)),
IFERROR($AN53 * INDEX('Inputs from Uganda staff'!$E$61:$BM$80,MATCH('HRH Need estimation'!T$2,'Inputs from Uganda staff'!$E$61:$E$80,0),MATCH('HRH Need estimation'!$D53,'Inputs from Uganda staff'!$E$6:$BM$6,0)),
""))</f>
        <v>0</v>
      </c>
      <c r="U53" s="122">
        <f>IFERROR(
$AN53 * INDEX('WFOM - Time_Base'!$A$4:$API$29, MATCH("CenHos", 'WFOM - Time_Base'!$B$4:$B$29,0), MATCH(CONCATENATE($G53,U$2),'WFOM - Time_Base'!$A$8:$API$8,0)) *
INDEX('WFOM - Time_Base'!$A$4:$API$29, MATCH("CenHos_Per", 'WFOM - Time_Base'!$B$4:$B$29,0), MATCH(CONCATENATE($G53,U$2),'WFOM - Time_Base'!$A$8:$API$8,0)),
IFERROR($AN53 * INDEX('Inputs from Uganda staff'!$E$61:$BM$80,MATCH('HRH Need estimation'!U$2,'Inputs from Uganda staff'!$E$61:$E$80,0),MATCH('HRH Need estimation'!$D53,'Inputs from Uganda staff'!$E$6:$BM$6,0)),
""))</f>
        <v>0</v>
      </c>
      <c r="V53" s="122">
        <f>IFERROR(
$AN53 * INDEX('WFOM - Time_Base'!$A$4:$API$29, MATCH("CenHos", 'WFOM - Time_Base'!$B$4:$B$29,0), MATCH(CONCATENATE($G53,V$2),'WFOM - Time_Base'!$A$8:$API$8,0)) *
INDEX('WFOM - Time_Base'!$A$4:$API$29, MATCH("CenHos_Per", 'WFOM - Time_Base'!$B$4:$B$29,0), MATCH(CONCATENATE($G53,V$2),'WFOM - Time_Base'!$A$8:$API$8,0)),
IFERROR($AN53 * INDEX('Inputs from Uganda staff'!$E$61:$BM$80,MATCH('HRH Need estimation'!V$2,'Inputs from Uganda staff'!$E$61:$E$80,0),MATCH('HRH Need estimation'!$D53,'Inputs from Uganda staff'!$E$6:$BM$6,0)),
""))</f>
        <v>1</v>
      </c>
      <c r="W53" s="122">
        <f>IFERROR(
$AN53 * INDEX('WFOM - Time_Base'!$A$4:$API$29, MATCH("CenHos", 'WFOM - Time_Base'!$B$4:$B$29,0), MATCH(CONCATENATE($G53,W$2),'WFOM - Time_Base'!$A$8:$API$8,0)) *
INDEX('WFOM - Time_Base'!$A$4:$API$29, MATCH("CenHos_Per", 'WFOM - Time_Base'!$B$4:$B$29,0), MATCH(CONCATENATE($G53,W$2),'WFOM - Time_Base'!$A$8:$API$8,0)),
IFERROR($AN53 * INDEX('Inputs from Uganda staff'!$E$61:$BM$80,MATCH('HRH Need estimation'!W$2,'Inputs from Uganda staff'!$E$61:$E$80,0),MATCH('HRH Need estimation'!$D53,'Inputs from Uganda staff'!$E$6:$BM$6,0)),
""))</f>
        <v>0</v>
      </c>
      <c r="X53" s="122">
        <f>IFERROR(
$AN53 * INDEX('WFOM - Time_Base'!$A$4:$API$29, MATCH("CenHos", 'WFOM - Time_Base'!$B$4:$B$29,0), MATCH(CONCATENATE($G53,X$2),'WFOM - Time_Base'!$A$8:$API$8,0)) *
INDEX('WFOM - Time_Base'!$A$4:$API$29, MATCH("CenHos_Per", 'WFOM - Time_Base'!$B$4:$B$29,0), MATCH(CONCATENATE($G53,X$2),'WFOM - Time_Base'!$A$8:$API$8,0)),
IFERROR($AN53 * INDEX('Inputs from Uganda staff'!$E$61:$BM$80,MATCH('HRH Need estimation'!X$2,'Inputs from Uganda staff'!$E$61:$E$80,0),MATCH('HRH Need estimation'!$D53,'Inputs from Uganda staff'!$E$6:$BM$6,0)),
""))</f>
        <v>0</v>
      </c>
      <c r="Y53" s="122">
        <f>IFERROR(
$AN53 * INDEX('WFOM - Time_Base'!$A$4:$API$29, MATCH("CenHos", 'WFOM - Time_Base'!$B$4:$B$29,0), MATCH(CONCATENATE($G53,Y$2),'WFOM - Time_Base'!$A$8:$API$8,0)) *
INDEX('WFOM - Time_Base'!$A$4:$API$29, MATCH("CenHos_Per", 'WFOM - Time_Base'!$B$4:$B$29,0), MATCH(CONCATENATE($G53,Y$2),'WFOM - Time_Base'!$A$8:$API$8,0)),
IFERROR($AN53 * INDEX('Inputs from Uganda staff'!$E$61:$BM$80,MATCH('HRH Need estimation'!Y$2,'Inputs from Uganda staff'!$E$61:$E$80,0),MATCH('HRH Need estimation'!$D53,'Inputs from Uganda staff'!$E$6:$BM$6,0)),
""))</f>
        <v>1</v>
      </c>
      <c r="Z53" s="122">
        <f>IFERROR(
$AN53 * INDEX('WFOM - Time_Base'!$A$4:$API$29, MATCH("CenHos", 'WFOM - Time_Base'!$B$4:$B$29,0), MATCH(CONCATENATE($G53,Z$2),'WFOM - Time_Base'!$A$8:$API$8,0)) *
INDEX('WFOM - Time_Base'!$A$4:$API$29, MATCH("CenHos_Per", 'WFOM - Time_Base'!$B$4:$B$29,0), MATCH(CONCATENATE($G53,Z$2),'WFOM - Time_Base'!$A$8:$API$8,0)),
IFERROR($AN53 * INDEX('Inputs from Uganda staff'!$E$61:$BM$80,MATCH('HRH Need estimation'!Z$2,'Inputs from Uganda staff'!$E$61:$E$80,0),MATCH('HRH Need estimation'!$D53,'Inputs from Uganda staff'!$E$6:$BM$6,0)),
""))</f>
        <v>0</v>
      </c>
      <c r="AA53" s="122">
        <f>IFERROR(
$AN53 * INDEX('WFOM - Time_Base'!$A$4:$API$29, MATCH("CenHos", 'WFOM - Time_Base'!$B$4:$B$29,0), MATCH(CONCATENATE($G53,AA$2),'WFOM - Time_Base'!$A$8:$API$8,0)) *
INDEX('WFOM - Time_Base'!$A$4:$API$29, MATCH("CenHos_Per", 'WFOM - Time_Base'!$B$4:$B$29,0), MATCH(CONCATENATE($G53,AA$2),'WFOM - Time_Base'!$A$8:$API$8,0)),
IFERROR($AN53 * INDEX('Inputs from Uganda staff'!$E$61:$BM$80,MATCH('HRH Need estimation'!AA$2,'Inputs from Uganda staff'!$E$61:$E$80,0),MATCH('HRH Need estimation'!$D53,'Inputs from Uganda staff'!$E$6:$BM$6,0)),
""))</f>
        <v>0</v>
      </c>
      <c r="AB53" s="122">
        <f>IFERROR(
$AN53 * INDEX('WFOM - Time_Base'!$A$4:$API$29, MATCH("CenHos", 'WFOM - Time_Base'!$B$4:$B$29,0), MATCH(CONCATENATE($G53,AB$2),'WFOM - Time_Base'!$A$8:$API$8,0)) *
INDEX('WFOM - Time_Base'!$A$4:$API$29, MATCH("CenHos_Per", 'WFOM - Time_Base'!$B$4:$B$29,0), MATCH(CONCATENATE($G53,AB$2),'WFOM - Time_Base'!$A$8:$API$8,0)),
IFERROR($AN53 * INDEX('Inputs from Uganda staff'!$E$61:$BM$80,MATCH('HRH Need estimation'!AB$2,'Inputs from Uganda staff'!$E$61:$E$80,0),MATCH('HRH Need estimation'!$D53,'Inputs from Uganda staff'!$E$6:$BM$6,0)),
""))</f>
        <v>0</v>
      </c>
      <c r="AC53" s="122" t="str">
        <f>IFERROR(
$AN53 * INDEX('WFOM - Time_Base'!$A$4:$API$29, MATCH("CenHos", 'WFOM - Time_Base'!$B$4:$B$29,0), MATCH(CONCATENATE($G53,AC$2),'WFOM - Time_Base'!$A$8:$API$8,0)) *
INDEX('WFOM - Time_Base'!$A$4:$API$29, MATCH("CenHos_Per", 'WFOM - Time_Base'!$B$4:$B$29,0), MATCH(CONCATENATE($G53,AC$2),'WFOM - Time_Base'!$A$8:$API$8,0)),
IFERROR($AN53 * INDEX('Inputs from Uganda staff'!$E$61:$BM$80,MATCH('HRH Need estimation'!AC$2,'Inputs from Uganda staff'!$E$61:$E$80,0),MATCH('HRH Need estimation'!$D53,'Inputs from Uganda staff'!$E$6:$BM$6,0)),
""))</f>
        <v/>
      </c>
      <c r="AD53" s="122">
        <f>IFERROR(
$AN53 * INDEX('WFOM - Time_Base'!$A$4:$API$29, MATCH("CenHos", 'WFOM - Time_Base'!$B$4:$B$29,0), MATCH(CONCATENATE($G53,AD$2),'WFOM - Time_Base'!$A$8:$API$8,0)) *
INDEX('WFOM - Time_Base'!$A$4:$API$29, MATCH("CenHos_Per", 'WFOM - Time_Base'!$B$4:$B$29,0), MATCH(CONCATENATE($G53,AD$2),'WFOM - Time_Base'!$A$8:$API$8,0)),
IFERROR($AN53 * INDEX('Inputs from Uganda staff'!$E$61:$BM$80,MATCH('HRH Need estimation'!AD$2,'Inputs from Uganda staff'!$E$61:$E$80,0),MATCH('HRH Need estimation'!$D53,'Inputs from Uganda staff'!$E$6:$BM$6,0)),
""))</f>
        <v>0</v>
      </c>
      <c r="AE53" s="122">
        <f>IFERROR(
$AN53 * INDEX('WFOM - Time_Base'!$A$4:$API$29, MATCH("CenHos", 'WFOM - Time_Base'!$B$4:$B$29,0), MATCH(CONCATENATE($G53,AE$2),'WFOM - Time_Base'!$A$8:$API$8,0)) *
INDEX('WFOM - Time_Base'!$A$4:$API$29, MATCH("CenHos_Per", 'WFOM - Time_Base'!$B$4:$B$29,0), MATCH(CONCATENATE($G53,AE$2),'WFOM - Time_Base'!$A$8:$API$8,0)),
IFERROR($AN53 * INDEX('Inputs from Uganda staff'!$E$61:$BM$80,MATCH('HRH Need estimation'!AE$2,'Inputs from Uganda staff'!$E$61:$E$80,0),MATCH('HRH Need estimation'!$D53,'Inputs from Uganda staff'!$E$6:$BM$6,0)),
""))</f>
        <v>0</v>
      </c>
      <c r="AF53" s="122">
        <f>IFERROR(
$AN53 * INDEX('WFOM - Time_Base'!$A$4:$API$29, MATCH("CenHos", 'WFOM - Time_Base'!$B$4:$B$29,0), MATCH(CONCATENATE($G53,AF$2),'WFOM - Time_Base'!$A$8:$API$8,0)) *
INDEX('WFOM - Time_Base'!$A$4:$API$29, MATCH("CenHos_Per", 'WFOM - Time_Base'!$B$4:$B$29,0), MATCH(CONCATENATE($G53,AF$2),'WFOM - Time_Base'!$A$8:$API$8,0)),
IFERROR($AN53 * INDEX('Inputs from Uganda staff'!$E$61:$BM$80,MATCH('HRH Need estimation'!AF$2,'Inputs from Uganda staff'!$E$61:$E$80,0),MATCH('HRH Need estimation'!$D53,'Inputs from Uganda staff'!$E$6:$BM$6,0)),
""))</f>
        <v>0</v>
      </c>
      <c r="AG53" s="122">
        <f>IFERROR(
$AN53 * INDEX('WFOM - Time_Base'!$A$4:$API$29, MATCH("CenHos", 'WFOM - Time_Base'!$B$4:$B$29,0), MATCH(CONCATENATE($G53,AG$2),'WFOM - Time_Base'!$A$8:$API$8,0)) *
INDEX('WFOM - Time_Base'!$A$4:$API$29, MATCH("CenHos_Per", 'WFOM - Time_Base'!$B$4:$B$29,0), MATCH(CONCATENATE($G53,AG$2),'WFOM - Time_Base'!$A$8:$API$8,0)),
IFERROR($AN53 * INDEX('Inputs from Uganda staff'!$E$61:$BM$80,MATCH('HRH Need estimation'!AG$2,'Inputs from Uganda staff'!$E$61:$E$80,0),MATCH('HRH Need estimation'!$D53,'Inputs from Uganda staff'!$E$6:$BM$6,0)),
""))</f>
        <v>0</v>
      </c>
      <c r="AH53" s="122">
        <f>IFERROR(
$AN53 * INDEX('WFOM - Time_Base'!$A$4:$API$29, MATCH("CenHos", 'WFOM - Time_Base'!$B$4:$B$29,0), MATCH(CONCATENATE($G53,AH$2),'WFOM - Time_Base'!$A$8:$API$8,0)) *
INDEX('WFOM - Time_Base'!$A$4:$API$29, MATCH("CenHos_Per", 'WFOM - Time_Base'!$B$4:$B$29,0), MATCH(CONCATENATE($G53,AH$2),'WFOM - Time_Base'!$A$8:$API$8,0)),
IFERROR($AN53 * INDEX('Inputs from Uganda staff'!$E$61:$BM$80,MATCH('HRH Need estimation'!AH$2,'Inputs from Uganda staff'!$E$61:$E$80,0),MATCH('HRH Need estimation'!$D53,'Inputs from Uganda staff'!$E$6:$BM$6,0)),
""))</f>
        <v>0</v>
      </c>
      <c r="AI53" s="122">
        <f>IFERROR(
$AN53 * INDEX('WFOM - Time_Base'!$A$4:$API$29, MATCH("CenHos", 'WFOM - Time_Base'!$B$4:$B$29,0), MATCH(CONCATENATE($G53,AI$2),'WFOM - Time_Base'!$A$8:$API$8,0)) *
INDEX('WFOM - Time_Base'!$A$4:$API$29, MATCH("CenHos_Per", 'WFOM - Time_Base'!$B$4:$B$29,0), MATCH(CONCATENATE($G53,AI$2),'WFOM - Time_Base'!$A$8:$API$8,0)),
IFERROR($AN53 * INDEX('Inputs from Uganda staff'!$E$61:$BM$80,MATCH('HRH Need estimation'!AI$2,'Inputs from Uganda staff'!$E$61:$E$80,0),MATCH('HRH Need estimation'!$D53,'Inputs from Uganda staff'!$E$6:$BM$6,0)),
""))</f>
        <v>0</v>
      </c>
      <c r="AJ53" s="122">
        <f>IFERROR(
$AN53 * INDEX('WFOM - Time_Base'!$A$4:$API$29, MATCH("CenHos", 'WFOM - Time_Base'!$B$4:$B$29,0), MATCH(CONCATENATE($G53,AJ$2),'WFOM - Time_Base'!$A$8:$API$8,0)) *
INDEX('WFOM - Time_Base'!$A$4:$API$29, MATCH("CenHos_Per", 'WFOM - Time_Base'!$B$4:$B$29,0), MATCH(CONCATENATE($G53,AJ$2),'WFOM - Time_Base'!$A$8:$API$8,0)),
IFERROR($AN53 * INDEX('Inputs from Uganda staff'!$E$61:$BM$80,MATCH('HRH Need estimation'!AJ$2,'Inputs from Uganda staff'!$E$61:$E$80,0),MATCH('HRH Need estimation'!$D53,'Inputs from Uganda staff'!$E$6:$BM$6,0)),
""))</f>
        <v>0</v>
      </c>
      <c r="AK53" s="122">
        <f>IFERROR(
$AN53 * INDEX('WFOM - Time_Base'!$A$4:$API$29, MATCH("CenHos", 'WFOM - Time_Base'!$B$4:$B$29,0), MATCH(CONCATENATE($G53,AK$2),'WFOM - Time_Base'!$A$8:$API$8,0)) *
INDEX('WFOM - Time_Base'!$A$4:$API$29, MATCH("CenHos_Per", 'WFOM - Time_Base'!$B$4:$B$29,0), MATCH(CONCATENATE($G53,AK$2),'WFOM - Time_Base'!$A$8:$API$8,0)),
IFERROR($AN53 * INDEX('Inputs from Uganda staff'!$E$61:$BM$80,MATCH('HRH Need estimation'!AK$2,'Inputs from Uganda staff'!$E$61:$E$80,0),MATCH('HRH Need estimation'!$D53,'Inputs from Uganda staff'!$E$6:$BM$6,0)),
""))</f>
        <v>0</v>
      </c>
      <c r="AL53" s="122">
        <f>IFERROR(
$AN53 * INDEX('WFOM - Time_Base'!$A$4:$API$29, MATCH("CenHos", 'WFOM - Time_Base'!$B$4:$B$29,0), MATCH(CONCATENATE($G53,AL$2),'WFOM - Time_Base'!$A$8:$API$8,0)) *
INDEX('WFOM - Time_Base'!$A$4:$API$29, MATCH("CenHos_Per", 'WFOM - Time_Base'!$B$4:$B$29,0), MATCH(CONCATENATE($G53,AL$2),'WFOM - Time_Base'!$A$8:$API$8,0)),
IFERROR($AN53 * INDEX('Inputs from Uganda staff'!$E$61:$BM$80,MATCH('HRH Need estimation'!AL$2,'Inputs from Uganda staff'!$E$61:$E$80,0),MATCH('HRH Need estimation'!$D53,'Inputs from Uganda staff'!$E$6:$BM$6,0)),
""))</f>
        <v>0</v>
      </c>
      <c r="AN53">
        <v>1</v>
      </c>
      <c r="AO53" t="e">
        <f t="shared" si="1"/>
        <v>#N/A</v>
      </c>
      <c r="AQ53" t="s">
        <v>408</v>
      </c>
    </row>
    <row r="54" spans="1:43">
      <c r="A54" s="106" t="s">
        <v>943</v>
      </c>
      <c r="B54" s="106" t="s">
        <v>309</v>
      </c>
      <c r="C54" s="107" t="s">
        <v>322</v>
      </c>
      <c r="D54" s="115" t="s">
        <v>323</v>
      </c>
      <c r="E54" s="122" t="s">
        <v>25</v>
      </c>
      <c r="F54" s="122" t="s">
        <v>49</v>
      </c>
      <c r="G54" s="122" t="str">
        <f>IF(F54&lt;&gt;"", VLOOKUP(F54,'WFOM - Cadre and Service List'!$E$4:$F$52,2,FALSE), "")</f>
        <v>EPI</v>
      </c>
      <c r="H54" s="122"/>
      <c r="I54" s="207"/>
      <c r="J54" s="207"/>
      <c r="K54" s="207"/>
      <c r="L54" s="207"/>
      <c r="M54" s="207"/>
      <c r="N54" s="207"/>
      <c r="O54" s="207"/>
      <c r="P54" s="207">
        <f t="shared" si="0"/>
        <v>0</v>
      </c>
      <c r="Q54" s="122" t="s">
        <v>1947</v>
      </c>
      <c r="R54" s="122">
        <f>IFERROR(
$AN54 * INDEX('WFOM - Time_Base'!$A$4:$API$29, MATCH("CenHos", 'WFOM - Time_Base'!$B$4:$B$29,0), MATCH(CONCATENATE($G54,R$2),'WFOM - Time_Base'!$A$8:$API$8,0)) *
INDEX('WFOM - Time_Base'!$A$4:$API$29, MATCH("CenHos_Per", 'WFOM - Time_Base'!$B$4:$B$29,0), MATCH(CONCATENATE($G54,R$2),'WFOM - Time_Base'!$A$8:$API$8,0)),
IFERROR($AN54 * INDEX('Inputs from Uganda staff'!$E$61:$BM$80,MATCH('HRH Need estimation'!R$2,'Inputs from Uganda staff'!$E$61:$E$80,0),MATCH('HRH Need estimation'!$D54,'Inputs from Uganda staff'!$E$6:$BM$6,0)),
""))</f>
        <v>0</v>
      </c>
      <c r="S54" s="122">
        <f>IFERROR(
$AN54 * INDEX('WFOM - Time_Base'!$A$4:$API$29, MATCH("CenHos", 'WFOM - Time_Base'!$B$4:$B$29,0), MATCH(CONCATENATE($G54,S$2),'WFOM - Time_Base'!$A$8:$API$8,0)) *
INDEX('WFOM - Time_Base'!$A$4:$API$29, MATCH("CenHos_Per", 'WFOM - Time_Base'!$B$4:$B$29,0), MATCH(CONCATENATE($G54,S$2),'WFOM - Time_Base'!$A$8:$API$8,0)),
IFERROR($AN54 * INDEX('Inputs from Uganda staff'!$E$61:$BM$80,MATCH('HRH Need estimation'!S$2,'Inputs from Uganda staff'!$E$61:$E$80,0),MATCH('HRH Need estimation'!$D54,'Inputs from Uganda staff'!$E$6:$BM$6,0)),
""))</f>
        <v>0</v>
      </c>
      <c r="T54" s="122">
        <f>IFERROR(
$AN54 * INDEX('WFOM - Time_Base'!$A$4:$API$29, MATCH("CenHos", 'WFOM - Time_Base'!$B$4:$B$29,0), MATCH(CONCATENATE($G54,T$2),'WFOM - Time_Base'!$A$8:$API$8,0)) *
INDEX('WFOM - Time_Base'!$A$4:$API$29, MATCH("CenHos_Per", 'WFOM - Time_Base'!$B$4:$B$29,0), MATCH(CONCATENATE($G54,T$2),'WFOM - Time_Base'!$A$8:$API$8,0)),
IFERROR($AN54 * INDEX('Inputs from Uganda staff'!$E$61:$BM$80,MATCH('HRH Need estimation'!T$2,'Inputs from Uganda staff'!$E$61:$E$80,0),MATCH('HRH Need estimation'!$D54,'Inputs from Uganda staff'!$E$6:$BM$6,0)),
""))</f>
        <v>0</v>
      </c>
      <c r="U54" s="122">
        <f>IFERROR(
$AN54 * INDEX('WFOM - Time_Base'!$A$4:$API$29, MATCH("CenHos", 'WFOM - Time_Base'!$B$4:$B$29,0), MATCH(CONCATENATE($G54,U$2),'WFOM - Time_Base'!$A$8:$API$8,0)) *
INDEX('WFOM - Time_Base'!$A$4:$API$29, MATCH("CenHos_Per", 'WFOM - Time_Base'!$B$4:$B$29,0), MATCH(CONCATENATE($G54,U$2),'WFOM - Time_Base'!$A$8:$API$8,0)),
IFERROR($AN54 * INDEX('Inputs from Uganda staff'!$E$61:$BM$80,MATCH('HRH Need estimation'!U$2,'Inputs from Uganda staff'!$E$61:$E$80,0),MATCH('HRH Need estimation'!$D54,'Inputs from Uganda staff'!$E$6:$BM$6,0)),
""))</f>
        <v>0</v>
      </c>
      <c r="V54" s="122">
        <f>IFERROR(
$AN54 * INDEX('WFOM - Time_Base'!$A$4:$API$29, MATCH("CenHos", 'WFOM - Time_Base'!$B$4:$B$29,0), MATCH(CONCATENATE($G54,V$2),'WFOM - Time_Base'!$A$8:$API$8,0)) *
INDEX('WFOM - Time_Base'!$A$4:$API$29, MATCH("CenHos_Per", 'WFOM - Time_Base'!$B$4:$B$29,0), MATCH(CONCATENATE($G54,V$2),'WFOM - Time_Base'!$A$8:$API$8,0)),
IFERROR($AN54 * INDEX('Inputs from Uganda staff'!$E$61:$BM$80,MATCH('HRH Need estimation'!V$2,'Inputs from Uganda staff'!$E$61:$E$80,0),MATCH('HRH Need estimation'!$D54,'Inputs from Uganda staff'!$E$6:$BM$6,0)),
""))</f>
        <v>1</v>
      </c>
      <c r="W54" s="122">
        <f>IFERROR(
$AN54 * INDEX('WFOM - Time_Base'!$A$4:$API$29, MATCH("CenHos", 'WFOM - Time_Base'!$B$4:$B$29,0), MATCH(CONCATENATE($G54,W$2),'WFOM - Time_Base'!$A$8:$API$8,0)) *
INDEX('WFOM - Time_Base'!$A$4:$API$29, MATCH("CenHos_Per", 'WFOM - Time_Base'!$B$4:$B$29,0), MATCH(CONCATENATE($G54,W$2),'WFOM - Time_Base'!$A$8:$API$8,0)),
IFERROR($AN54 * INDEX('Inputs from Uganda staff'!$E$61:$BM$80,MATCH('HRH Need estimation'!W$2,'Inputs from Uganda staff'!$E$61:$E$80,0),MATCH('HRH Need estimation'!$D54,'Inputs from Uganda staff'!$E$6:$BM$6,0)),
""))</f>
        <v>0</v>
      </c>
      <c r="X54" s="122">
        <f>IFERROR(
$AN54 * INDEX('WFOM - Time_Base'!$A$4:$API$29, MATCH("CenHos", 'WFOM - Time_Base'!$B$4:$B$29,0), MATCH(CONCATENATE($G54,X$2),'WFOM - Time_Base'!$A$8:$API$8,0)) *
INDEX('WFOM - Time_Base'!$A$4:$API$29, MATCH("CenHos_Per", 'WFOM - Time_Base'!$B$4:$B$29,0), MATCH(CONCATENATE($G54,X$2),'WFOM - Time_Base'!$A$8:$API$8,0)),
IFERROR($AN54 * INDEX('Inputs from Uganda staff'!$E$61:$BM$80,MATCH('HRH Need estimation'!X$2,'Inputs from Uganda staff'!$E$61:$E$80,0),MATCH('HRH Need estimation'!$D54,'Inputs from Uganda staff'!$E$6:$BM$6,0)),
""))</f>
        <v>0</v>
      </c>
      <c r="Y54" s="122">
        <f>IFERROR(
$AN54 * INDEX('WFOM - Time_Base'!$A$4:$API$29, MATCH("CenHos", 'WFOM - Time_Base'!$B$4:$B$29,0), MATCH(CONCATENATE($G54,Y$2),'WFOM - Time_Base'!$A$8:$API$8,0)) *
INDEX('WFOM - Time_Base'!$A$4:$API$29, MATCH("CenHos_Per", 'WFOM - Time_Base'!$B$4:$B$29,0), MATCH(CONCATENATE($G54,Y$2),'WFOM - Time_Base'!$A$8:$API$8,0)),
IFERROR($AN54 * INDEX('Inputs from Uganda staff'!$E$61:$BM$80,MATCH('HRH Need estimation'!Y$2,'Inputs from Uganda staff'!$E$61:$E$80,0),MATCH('HRH Need estimation'!$D54,'Inputs from Uganda staff'!$E$6:$BM$6,0)),
""))</f>
        <v>1</v>
      </c>
      <c r="Z54" s="122">
        <f>IFERROR(
$AN54 * INDEX('WFOM - Time_Base'!$A$4:$API$29, MATCH("CenHos", 'WFOM - Time_Base'!$B$4:$B$29,0), MATCH(CONCATENATE($G54,Z$2),'WFOM - Time_Base'!$A$8:$API$8,0)) *
INDEX('WFOM - Time_Base'!$A$4:$API$29, MATCH("CenHos_Per", 'WFOM - Time_Base'!$B$4:$B$29,0), MATCH(CONCATENATE($G54,Z$2),'WFOM - Time_Base'!$A$8:$API$8,0)),
IFERROR($AN54 * INDEX('Inputs from Uganda staff'!$E$61:$BM$80,MATCH('HRH Need estimation'!Z$2,'Inputs from Uganda staff'!$E$61:$E$80,0),MATCH('HRH Need estimation'!$D54,'Inputs from Uganda staff'!$E$6:$BM$6,0)),
""))</f>
        <v>0</v>
      </c>
      <c r="AA54" s="122">
        <f>IFERROR(
$AN54 * INDEX('WFOM - Time_Base'!$A$4:$API$29, MATCH("CenHos", 'WFOM - Time_Base'!$B$4:$B$29,0), MATCH(CONCATENATE($G54,AA$2),'WFOM - Time_Base'!$A$8:$API$8,0)) *
INDEX('WFOM - Time_Base'!$A$4:$API$29, MATCH("CenHos_Per", 'WFOM - Time_Base'!$B$4:$B$29,0), MATCH(CONCATENATE($G54,AA$2),'WFOM - Time_Base'!$A$8:$API$8,0)),
IFERROR($AN54 * INDEX('Inputs from Uganda staff'!$E$61:$BM$80,MATCH('HRH Need estimation'!AA$2,'Inputs from Uganda staff'!$E$61:$E$80,0),MATCH('HRH Need estimation'!$D54,'Inputs from Uganda staff'!$E$6:$BM$6,0)),
""))</f>
        <v>0</v>
      </c>
      <c r="AB54" s="122">
        <f>IFERROR(
$AN54 * INDEX('WFOM - Time_Base'!$A$4:$API$29, MATCH("CenHos", 'WFOM - Time_Base'!$B$4:$B$29,0), MATCH(CONCATENATE($G54,AB$2),'WFOM - Time_Base'!$A$8:$API$8,0)) *
INDEX('WFOM - Time_Base'!$A$4:$API$29, MATCH("CenHos_Per", 'WFOM - Time_Base'!$B$4:$B$29,0), MATCH(CONCATENATE($G54,AB$2),'WFOM - Time_Base'!$A$8:$API$8,0)),
IFERROR($AN54 * INDEX('Inputs from Uganda staff'!$E$61:$BM$80,MATCH('HRH Need estimation'!AB$2,'Inputs from Uganda staff'!$E$61:$E$80,0),MATCH('HRH Need estimation'!$D54,'Inputs from Uganda staff'!$E$6:$BM$6,0)),
""))</f>
        <v>0</v>
      </c>
      <c r="AC54" s="122" t="str">
        <f>IFERROR(
$AN54 * INDEX('WFOM - Time_Base'!$A$4:$API$29, MATCH("CenHos", 'WFOM - Time_Base'!$B$4:$B$29,0), MATCH(CONCATENATE($G54,AC$2),'WFOM - Time_Base'!$A$8:$API$8,0)) *
INDEX('WFOM - Time_Base'!$A$4:$API$29, MATCH("CenHos_Per", 'WFOM - Time_Base'!$B$4:$B$29,0), MATCH(CONCATENATE($G54,AC$2),'WFOM - Time_Base'!$A$8:$API$8,0)),
IFERROR($AN54 * INDEX('Inputs from Uganda staff'!$E$61:$BM$80,MATCH('HRH Need estimation'!AC$2,'Inputs from Uganda staff'!$E$61:$E$80,0),MATCH('HRH Need estimation'!$D54,'Inputs from Uganda staff'!$E$6:$BM$6,0)),
""))</f>
        <v/>
      </c>
      <c r="AD54" s="122">
        <f>IFERROR(
$AN54 * INDEX('WFOM - Time_Base'!$A$4:$API$29, MATCH("CenHos", 'WFOM - Time_Base'!$B$4:$B$29,0), MATCH(CONCATENATE($G54,AD$2),'WFOM - Time_Base'!$A$8:$API$8,0)) *
INDEX('WFOM - Time_Base'!$A$4:$API$29, MATCH("CenHos_Per", 'WFOM - Time_Base'!$B$4:$B$29,0), MATCH(CONCATENATE($G54,AD$2),'WFOM - Time_Base'!$A$8:$API$8,0)),
IFERROR($AN54 * INDEX('Inputs from Uganda staff'!$E$61:$BM$80,MATCH('HRH Need estimation'!AD$2,'Inputs from Uganda staff'!$E$61:$E$80,0),MATCH('HRH Need estimation'!$D54,'Inputs from Uganda staff'!$E$6:$BM$6,0)),
""))</f>
        <v>0</v>
      </c>
      <c r="AE54" s="122">
        <f>IFERROR(
$AN54 * INDEX('WFOM - Time_Base'!$A$4:$API$29, MATCH("CenHos", 'WFOM - Time_Base'!$B$4:$B$29,0), MATCH(CONCATENATE($G54,AE$2),'WFOM - Time_Base'!$A$8:$API$8,0)) *
INDEX('WFOM - Time_Base'!$A$4:$API$29, MATCH("CenHos_Per", 'WFOM - Time_Base'!$B$4:$B$29,0), MATCH(CONCATENATE($G54,AE$2),'WFOM - Time_Base'!$A$8:$API$8,0)),
IFERROR($AN54 * INDEX('Inputs from Uganda staff'!$E$61:$BM$80,MATCH('HRH Need estimation'!AE$2,'Inputs from Uganda staff'!$E$61:$E$80,0),MATCH('HRH Need estimation'!$D54,'Inputs from Uganda staff'!$E$6:$BM$6,0)),
""))</f>
        <v>0</v>
      </c>
      <c r="AF54" s="122">
        <f>IFERROR(
$AN54 * INDEX('WFOM - Time_Base'!$A$4:$API$29, MATCH("CenHos", 'WFOM - Time_Base'!$B$4:$B$29,0), MATCH(CONCATENATE($G54,AF$2),'WFOM - Time_Base'!$A$8:$API$8,0)) *
INDEX('WFOM - Time_Base'!$A$4:$API$29, MATCH("CenHos_Per", 'WFOM - Time_Base'!$B$4:$B$29,0), MATCH(CONCATENATE($G54,AF$2),'WFOM - Time_Base'!$A$8:$API$8,0)),
IFERROR($AN54 * INDEX('Inputs from Uganda staff'!$E$61:$BM$80,MATCH('HRH Need estimation'!AF$2,'Inputs from Uganda staff'!$E$61:$E$80,0),MATCH('HRH Need estimation'!$D54,'Inputs from Uganda staff'!$E$6:$BM$6,0)),
""))</f>
        <v>0</v>
      </c>
      <c r="AG54" s="122">
        <f>IFERROR(
$AN54 * INDEX('WFOM - Time_Base'!$A$4:$API$29, MATCH("CenHos", 'WFOM - Time_Base'!$B$4:$B$29,0), MATCH(CONCATENATE($G54,AG$2),'WFOM - Time_Base'!$A$8:$API$8,0)) *
INDEX('WFOM - Time_Base'!$A$4:$API$29, MATCH("CenHos_Per", 'WFOM - Time_Base'!$B$4:$B$29,0), MATCH(CONCATENATE($G54,AG$2),'WFOM - Time_Base'!$A$8:$API$8,0)),
IFERROR($AN54 * INDEX('Inputs from Uganda staff'!$E$61:$BM$80,MATCH('HRH Need estimation'!AG$2,'Inputs from Uganda staff'!$E$61:$E$80,0),MATCH('HRH Need estimation'!$D54,'Inputs from Uganda staff'!$E$6:$BM$6,0)),
""))</f>
        <v>0</v>
      </c>
      <c r="AH54" s="122">
        <f>IFERROR(
$AN54 * INDEX('WFOM - Time_Base'!$A$4:$API$29, MATCH("CenHos", 'WFOM - Time_Base'!$B$4:$B$29,0), MATCH(CONCATENATE($G54,AH$2),'WFOM - Time_Base'!$A$8:$API$8,0)) *
INDEX('WFOM - Time_Base'!$A$4:$API$29, MATCH("CenHos_Per", 'WFOM - Time_Base'!$B$4:$B$29,0), MATCH(CONCATENATE($G54,AH$2),'WFOM - Time_Base'!$A$8:$API$8,0)),
IFERROR($AN54 * INDEX('Inputs from Uganda staff'!$E$61:$BM$80,MATCH('HRH Need estimation'!AH$2,'Inputs from Uganda staff'!$E$61:$E$80,0),MATCH('HRH Need estimation'!$D54,'Inputs from Uganda staff'!$E$6:$BM$6,0)),
""))</f>
        <v>0</v>
      </c>
      <c r="AI54" s="122">
        <f>IFERROR(
$AN54 * INDEX('WFOM - Time_Base'!$A$4:$API$29, MATCH("CenHos", 'WFOM - Time_Base'!$B$4:$B$29,0), MATCH(CONCATENATE($G54,AI$2),'WFOM - Time_Base'!$A$8:$API$8,0)) *
INDEX('WFOM - Time_Base'!$A$4:$API$29, MATCH("CenHos_Per", 'WFOM - Time_Base'!$B$4:$B$29,0), MATCH(CONCATENATE($G54,AI$2),'WFOM - Time_Base'!$A$8:$API$8,0)),
IFERROR($AN54 * INDEX('Inputs from Uganda staff'!$E$61:$BM$80,MATCH('HRH Need estimation'!AI$2,'Inputs from Uganda staff'!$E$61:$E$80,0),MATCH('HRH Need estimation'!$D54,'Inputs from Uganda staff'!$E$6:$BM$6,0)),
""))</f>
        <v>0</v>
      </c>
      <c r="AJ54" s="122">
        <f>IFERROR(
$AN54 * INDEX('WFOM - Time_Base'!$A$4:$API$29, MATCH("CenHos", 'WFOM - Time_Base'!$B$4:$B$29,0), MATCH(CONCATENATE($G54,AJ$2),'WFOM - Time_Base'!$A$8:$API$8,0)) *
INDEX('WFOM - Time_Base'!$A$4:$API$29, MATCH("CenHos_Per", 'WFOM - Time_Base'!$B$4:$B$29,0), MATCH(CONCATENATE($G54,AJ$2),'WFOM - Time_Base'!$A$8:$API$8,0)),
IFERROR($AN54 * INDEX('Inputs from Uganda staff'!$E$61:$BM$80,MATCH('HRH Need estimation'!AJ$2,'Inputs from Uganda staff'!$E$61:$E$80,0),MATCH('HRH Need estimation'!$D54,'Inputs from Uganda staff'!$E$6:$BM$6,0)),
""))</f>
        <v>0</v>
      </c>
      <c r="AK54" s="122">
        <f>IFERROR(
$AN54 * INDEX('WFOM - Time_Base'!$A$4:$API$29, MATCH("CenHos", 'WFOM - Time_Base'!$B$4:$B$29,0), MATCH(CONCATENATE($G54,AK$2),'WFOM - Time_Base'!$A$8:$API$8,0)) *
INDEX('WFOM - Time_Base'!$A$4:$API$29, MATCH("CenHos_Per", 'WFOM - Time_Base'!$B$4:$B$29,0), MATCH(CONCATENATE($G54,AK$2),'WFOM - Time_Base'!$A$8:$API$8,0)),
IFERROR($AN54 * INDEX('Inputs from Uganda staff'!$E$61:$BM$80,MATCH('HRH Need estimation'!AK$2,'Inputs from Uganda staff'!$E$61:$E$80,0),MATCH('HRH Need estimation'!$D54,'Inputs from Uganda staff'!$E$6:$BM$6,0)),
""))</f>
        <v>0</v>
      </c>
      <c r="AL54" s="122">
        <f>IFERROR(
$AN54 * INDEX('WFOM - Time_Base'!$A$4:$API$29, MATCH("CenHos", 'WFOM - Time_Base'!$B$4:$B$29,0), MATCH(CONCATENATE($G54,AL$2),'WFOM - Time_Base'!$A$8:$API$8,0)) *
INDEX('WFOM - Time_Base'!$A$4:$API$29, MATCH("CenHos_Per", 'WFOM - Time_Base'!$B$4:$B$29,0), MATCH(CONCATENATE($G54,AL$2),'WFOM - Time_Base'!$A$8:$API$8,0)),
IFERROR($AN54 * INDEX('Inputs from Uganda staff'!$E$61:$BM$80,MATCH('HRH Need estimation'!AL$2,'Inputs from Uganda staff'!$E$61:$E$80,0),MATCH('HRH Need estimation'!$D54,'Inputs from Uganda staff'!$E$6:$BM$6,0)),
""))</f>
        <v>0</v>
      </c>
      <c r="AN54">
        <v>1</v>
      </c>
      <c r="AO54" t="str">
        <f t="shared" si="1"/>
        <v>051</v>
      </c>
      <c r="AQ54" t="s">
        <v>410</v>
      </c>
    </row>
    <row r="55" spans="1:43">
      <c r="A55" s="106" t="s">
        <v>944</v>
      </c>
      <c r="B55" s="106" t="s">
        <v>309</v>
      </c>
      <c r="C55" s="107" t="s">
        <v>324</v>
      </c>
      <c r="D55" s="115" t="s">
        <v>325</v>
      </c>
      <c r="E55" s="122" t="s">
        <v>25</v>
      </c>
      <c r="F55" s="122" t="s">
        <v>49</v>
      </c>
      <c r="G55" s="122" t="str">
        <f>IF(F55&lt;&gt;"", VLOOKUP(F55,'WFOM - Cadre and Service List'!$E$4:$F$52,2,FALSE), "")</f>
        <v>EPI</v>
      </c>
      <c r="H55" s="122"/>
      <c r="I55" s="207"/>
      <c r="J55" s="207"/>
      <c r="K55" s="207"/>
      <c r="L55" s="207"/>
      <c r="M55" s="207"/>
      <c r="N55" s="207"/>
      <c r="O55" s="207"/>
      <c r="P55" s="207">
        <f t="shared" si="0"/>
        <v>0</v>
      </c>
      <c r="Q55" s="122" t="s">
        <v>1947</v>
      </c>
      <c r="R55" s="122">
        <f>IFERROR(
$AN55 * INDEX('WFOM - Time_Base'!$A$4:$API$29, MATCH("CenHos", 'WFOM - Time_Base'!$B$4:$B$29,0), MATCH(CONCATENATE($G55,R$2),'WFOM - Time_Base'!$A$8:$API$8,0)) *
INDEX('WFOM - Time_Base'!$A$4:$API$29, MATCH("CenHos_Per", 'WFOM - Time_Base'!$B$4:$B$29,0), MATCH(CONCATENATE($G55,R$2),'WFOM - Time_Base'!$A$8:$API$8,0)),
IFERROR($AN55 * INDEX('Inputs from Uganda staff'!$E$61:$BM$80,MATCH('HRH Need estimation'!R$2,'Inputs from Uganda staff'!$E$61:$E$80,0),MATCH('HRH Need estimation'!$D55,'Inputs from Uganda staff'!$E$6:$BM$6,0)),
""))</f>
        <v>0</v>
      </c>
      <c r="S55" s="122">
        <f>IFERROR(
$AN55 * INDEX('WFOM - Time_Base'!$A$4:$API$29, MATCH("CenHos", 'WFOM - Time_Base'!$B$4:$B$29,0), MATCH(CONCATENATE($G55,S$2),'WFOM - Time_Base'!$A$8:$API$8,0)) *
INDEX('WFOM - Time_Base'!$A$4:$API$29, MATCH("CenHos_Per", 'WFOM - Time_Base'!$B$4:$B$29,0), MATCH(CONCATENATE($G55,S$2),'WFOM - Time_Base'!$A$8:$API$8,0)),
IFERROR($AN55 * INDEX('Inputs from Uganda staff'!$E$61:$BM$80,MATCH('HRH Need estimation'!S$2,'Inputs from Uganda staff'!$E$61:$E$80,0),MATCH('HRH Need estimation'!$D55,'Inputs from Uganda staff'!$E$6:$BM$6,0)),
""))</f>
        <v>0</v>
      </c>
      <c r="T55" s="122">
        <f>IFERROR(
$AN55 * INDEX('WFOM - Time_Base'!$A$4:$API$29, MATCH("CenHos", 'WFOM - Time_Base'!$B$4:$B$29,0), MATCH(CONCATENATE($G55,T$2),'WFOM - Time_Base'!$A$8:$API$8,0)) *
INDEX('WFOM - Time_Base'!$A$4:$API$29, MATCH("CenHos_Per", 'WFOM - Time_Base'!$B$4:$B$29,0), MATCH(CONCATENATE($G55,T$2),'WFOM - Time_Base'!$A$8:$API$8,0)),
IFERROR($AN55 * INDEX('Inputs from Uganda staff'!$E$61:$BM$80,MATCH('HRH Need estimation'!T$2,'Inputs from Uganda staff'!$E$61:$E$80,0),MATCH('HRH Need estimation'!$D55,'Inputs from Uganda staff'!$E$6:$BM$6,0)),
""))</f>
        <v>0</v>
      </c>
      <c r="U55" s="122">
        <f>IFERROR(
$AN55 * INDEX('WFOM - Time_Base'!$A$4:$API$29, MATCH("CenHos", 'WFOM - Time_Base'!$B$4:$B$29,0), MATCH(CONCATENATE($G55,U$2),'WFOM - Time_Base'!$A$8:$API$8,0)) *
INDEX('WFOM - Time_Base'!$A$4:$API$29, MATCH("CenHos_Per", 'WFOM - Time_Base'!$B$4:$B$29,0), MATCH(CONCATENATE($G55,U$2),'WFOM - Time_Base'!$A$8:$API$8,0)),
IFERROR($AN55 * INDEX('Inputs from Uganda staff'!$E$61:$BM$80,MATCH('HRH Need estimation'!U$2,'Inputs from Uganda staff'!$E$61:$E$80,0),MATCH('HRH Need estimation'!$D55,'Inputs from Uganda staff'!$E$6:$BM$6,0)),
""))</f>
        <v>0</v>
      </c>
      <c r="V55" s="122">
        <f>IFERROR(
$AN55 * INDEX('WFOM - Time_Base'!$A$4:$API$29, MATCH("CenHos", 'WFOM - Time_Base'!$B$4:$B$29,0), MATCH(CONCATENATE($G55,V$2),'WFOM - Time_Base'!$A$8:$API$8,0)) *
INDEX('WFOM - Time_Base'!$A$4:$API$29, MATCH("CenHos_Per", 'WFOM - Time_Base'!$B$4:$B$29,0), MATCH(CONCATENATE($G55,V$2),'WFOM - Time_Base'!$A$8:$API$8,0)),
IFERROR($AN55 * INDEX('Inputs from Uganda staff'!$E$61:$BM$80,MATCH('HRH Need estimation'!V$2,'Inputs from Uganda staff'!$E$61:$E$80,0),MATCH('HRH Need estimation'!$D55,'Inputs from Uganda staff'!$E$6:$BM$6,0)),
""))</f>
        <v>2</v>
      </c>
      <c r="W55" s="122">
        <f>IFERROR(
$AN55 * INDEX('WFOM - Time_Base'!$A$4:$API$29, MATCH("CenHos", 'WFOM - Time_Base'!$B$4:$B$29,0), MATCH(CONCATENATE($G55,W$2),'WFOM - Time_Base'!$A$8:$API$8,0)) *
INDEX('WFOM - Time_Base'!$A$4:$API$29, MATCH("CenHos_Per", 'WFOM - Time_Base'!$B$4:$B$29,0), MATCH(CONCATENATE($G55,W$2),'WFOM - Time_Base'!$A$8:$API$8,0)),
IFERROR($AN55 * INDEX('Inputs from Uganda staff'!$E$61:$BM$80,MATCH('HRH Need estimation'!W$2,'Inputs from Uganda staff'!$E$61:$E$80,0),MATCH('HRH Need estimation'!$D55,'Inputs from Uganda staff'!$E$6:$BM$6,0)),
""))</f>
        <v>0</v>
      </c>
      <c r="X55" s="122">
        <f>IFERROR(
$AN55 * INDEX('WFOM - Time_Base'!$A$4:$API$29, MATCH("CenHos", 'WFOM - Time_Base'!$B$4:$B$29,0), MATCH(CONCATENATE($G55,X$2),'WFOM - Time_Base'!$A$8:$API$8,0)) *
INDEX('WFOM - Time_Base'!$A$4:$API$29, MATCH("CenHos_Per", 'WFOM - Time_Base'!$B$4:$B$29,0), MATCH(CONCATENATE($G55,X$2),'WFOM - Time_Base'!$A$8:$API$8,0)),
IFERROR($AN55 * INDEX('Inputs from Uganda staff'!$E$61:$BM$80,MATCH('HRH Need estimation'!X$2,'Inputs from Uganda staff'!$E$61:$E$80,0),MATCH('HRH Need estimation'!$D55,'Inputs from Uganda staff'!$E$6:$BM$6,0)),
""))</f>
        <v>0</v>
      </c>
      <c r="Y55" s="122">
        <f>IFERROR(
$AN55 * INDEX('WFOM - Time_Base'!$A$4:$API$29, MATCH("CenHos", 'WFOM - Time_Base'!$B$4:$B$29,0), MATCH(CONCATENATE($G55,Y$2),'WFOM - Time_Base'!$A$8:$API$8,0)) *
INDEX('WFOM - Time_Base'!$A$4:$API$29, MATCH("CenHos_Per", 'WFOM - Time_Base'!$B$4:$B$29,0), MATCH(CONCATENATE($G55,Y$2),'WFOM - Time_Base'!$A$8:$API$8,0)),
IFERROR($AN55 * INDEX('Inputs from Uganda staff'!$E$61:$BM$80,MATCH('HRH Need estimation'!Y$2,'Inputs from Uganda staff'!$E$61:$E$80,0),MATCH('HRH Need estimation'!$D55,'Inputs from Uganda staff'!$E$6:$BM$6,0)),
""))</f>
        <v>2</v>
      </c>
      <c r="Z55" s="122">
        <f>IFERROR(
$AN55 * INDEX('WFOM - Time_Base'!$A$4:$API$29, MATCH("CenHos", 'WFOM - Time_Base'!$B$4:$B$29,0), MATCH(CONCATENATE($G55,Z$2),'WFOM - Time_Base'!$A$8:$API$8,0)) *
INDEX('WFOM - Time_Base'!$A$4:$API$29, MATCH("CenHos_Per", 'WFOM - Time_Base'!$B$4:$B$29,0), MATCH(CONCATENATE($G55,Z$2),'WFOM - Time_Base'!$A$8:$API$8,0)),
IFERROR($AN55 * INDEX('Inputs from Uganda staff'!$E$61:$BM$80,MATCH('HRH Need estimation'!Z$2,'Inputs from Uganda staff'!$E$61:$E$80,0),MATCH('HRH Need estimation'!$D55,'Inputs from Uganda staff'!$E$6:$BM$6,0)),
""))</f>
        <v>0</v>
      </c>
      <c r="AA55" s="122">
        <f>IFERROR(
$AN55 * INDEX('WFOM - Time_Base'!$A$4:$API$29, MATCH("CenHos", 'WFOM - Time_Base'!$B$4:$B$29,0), MATCH(CONCATENATE($G55,AA$2),'WFOM - Time_Base'!$A$8:$API$8,0)) *
INDEX('WFOM - Time_Base'!$A$4:$API$29, MATCH("CenHos_Per", 'WFOM - Time_Base'!$B$4:$B$29,0), MATCH(CONCATENATE($G55,AA$2),'WFOM - Time_Base'!$A$8:$API$8,0)),
IFERROR($AN55 * INDEX('Inputs from Uganda staff'!$E$61:$BM$80,MATCH('HRH Need estimation'!AA$2,'Inputs from Uganda staff'!$E$61:$E$80,0),MATCH('HRH Need estimation'!$D55,'Inputs from Uganda staff'!$E$6:$BM$6,0)),
""))</f>
        <v>0</v>
      </c>
      <c r="AB55" s="122">
        <f>IFERROR(
$AN55 * INDEX('WFOM - Time_Base'!$A$4:$API$29, MATCH("CenHos", 'WFOM - Time_Base'!$B$4:$B$29,0), MATCH(CONCATENATE($G55,AB$2),'WFOM - Time_Base'!$A$8:$API$8,0)) *
INDEX('WFOM - Time_Base'!$A$4:$API$29, MATCH("CenHos_Per", 'WFOM - Time_Base'!$B$4:$B$29,0), MATCH(CONCATENATE($G55,AB$2),'WFOM - Time_Base'!$A$8:$API$8,0)),
IFERROR($AN55 * INDEX('Inputs from Uganda staff'!$E$61:$BM$80,MATCH('HRH Need estimation'!AB$2,'Inputs from Uganda staff'!$E$61:$E$80,0),MATCH('HRH Need estimation'!$D55,'Inputs from Uganda staff'!$E$6:$BM$6,0)),
""))</f>
        <v>0</v>
      </c>
      <c r="AC55" s="122" t="str">
        <f>IFERROR(
$AN55 * INDEX('WFOM - Time_Base'!$A$4:$API$29, MATCH("CenHos", 'WFOM - Time_Base'!$B$4:$B$29,0), MATCH(CONCATENATE($G55,AC$2),'WFOM - Time_Base'!$A$8:$API$8,0)) *
INDEX('WFOM - Time_Base'!$A$4:$API$29, MATCH("CenHos_Per", 'WFOM - Time_Base'!$B$4:$B$29,0), MATCH(CONCATENATE($G55,AC$2),'WFOM - Time_Base'!$A$8:$API$8,0)),
IFERROR($AN55 * INDEX('Inputs from Uganda staff'!$E$61:$BM$80,MATCH('HRH Need estimation'!AC$2,'Inputs from Uganda staff'!$E$61:$E$80,0),MATCH('HRH Need estimation'!$D55,'Inputs from Uganda staff'!$E$6:$BM$6,0)),
""))</f>
        <v/>
      </c>
      <c r="AD55" s="122">
        <f>IFERROR(
$AN55 * INDEX('WFOM - Time_Base'!$A$4:$API$29, MATCH("CenHos", 'WFOM - Time_Base'!$B$4:$B$29,0), MATCH(CONCATENATE($G55,AD$2),'WFOM - Time_Base'!$A$8:$API$8,0)) *
INDEX('WFOM - Time_Base'!$A$4:$API$29, MATCH("CenHos_Per", 'WFOM - Time_Base'!$B$4:$B$29,0), MATCH(CONCATENATE($G55,AD$2),'WFOM - Time_Base'!$A$8:$API$8,0)),
IFERROR($AN55 * INDEX('Inputs from Uganda staff'!$E$61:$BM$80,MATCH('HRH Need estimation'!AD$2,'Inputs from Uganda staff'!$E$61:$E$80,0),MATCH('HRH Need estimation'!$D55,'Inputs from Uganda staff'!$E$6:$BM$6,0)),
""))</f>
        <v>0</v>
      </c>
      <c r="AE55" s="122">
        <f>IFERROR(
$AN55 * INDEX('WFOM - Time_Base'!$A$4:$API$29, MATCH("CenHos", 'WFOM - Time_Base'!$B$4:$B$29,0), MATCH(CONCATENATE($G55,AE$2),'WFOM - Time_Base'!$A$8:$API$8,0)) *
INDEX('WFOM - Time_Base'!$A$4:$API$29, MATCH("CenHos_Per", 'WFOM - Time_Base'!$B$4:$B$29,0), MATCH(CONCATENATE($G55,AE$2),'WFOM - Time_Base'!$A$8:$API$8,0)),
IFERROR($AN55 * INDEX('Inputs from Uganda staff'!$E$61:$BM$80,MATCH('HRH Need estimation'!AE$2,'Inputs from Uganda staff'!$E$61:$E$80,0),MATCH('HRH Need estimation'!$D55,'Inputs from Uganda staff'!$E$6:$BM$6,0)),
""))</f>
        <v>0</v>
      </c>
      <c r="AF55" s="122">
        <f>IFERROR(
$AN55 * INDEX('WFOM - Time_Base'!$A$4:$API$29, MATCH("CenHos", 'WFOM - Time_Base'!$B$4:$B$29,0), MATCH(CONCATENATE($G55,AF$2),'WFOM - Time_Base'!$A$8:$API$8,0)) *
INDEX('WFOM - Time_Base'!$A$4:$API$29, MATCH("CenHos_Per", 'WFOM - Time_Base'!$B$4:$B$29,0), MATCH(CONCATENATE($G55,AF$2),'WFOM - Time_Base'!$A$8:$API$8,0)),
IFERROR($AN55 * INDEX('Inputs from Uganda staff'!$E$61:$BM$80,MATCH('HRH Need estimation'!AF$2,'Inputs from Uganda staff'!$E$61:$E$80,0),MATCH('HRH Need estimation'!$D55,'Inputs from Uganda staff'!$E$6:$BM$6,0)),
""))</f>
        <v>0</v>
      </c>
      <c r="AG55" s="122">
        <f>IFERROR(
$AN55 * INDEX('WFOM - Time_Base'!$A$4:$API$29, MATCH("CenHos", 'WFOM - Time_Base'!$B$4:$B$29,0), MATCH(CONCATENATE($G55,AG$2),'WFOM - Time_Base'!$A$8:$API$8,0)) *
INDEX('WFOM - Time_Base'!$A$4:$API$29, MATCH("CenHos_Per", 'WFOM - Time_Base'!$B$4:$B$29,0), MATCH(CONCATENATE($G55,AG$2),'WFOM - Time_Base'!$A$8:$API$8,0)),
IFERROR($AN55 * INDEX('Inputs from Uganda staff'!$E$61:$BM$80,MATCH('HRH Need estimation'!AG$2,'Inputs from Uganda staff'!$E$61:$E$80,0),MATCH('HRH Need estimation'!$D55,'Inputs from Uganda staff'!$E$6:$BM$6,0)),
""))</f>
        <v>0</v>
      </c>
      <c r="AH55" s="122">
        <f>IFERROR(
$AN55 * INDEX('WFOM - Time_Base'!$A$4:$API$29, MATCH("CenHos", 'WFOM - Time_Base'!$B$4:$B$29,0), MATCH(CONCATENATE($G55,AH$2),'WFOM - Time_Base'!$A$8:$API$8,0)) *
INDEX('WFOM - Time_Base'!$A$4:$API$29, MATCH("CenHos_Per", 'WFOM - Time_Base'!$B$4:$B$29,0), MATCH(CONCATENATE($G55,AH$2),'WFOM - Time_Base'!$A$8:$API$8,0)),
IFERROR($AN55 * INDEX('Inputs from Uganda staff'!$E$61:$BM$80,MATCH('HRH Need estimation'!AH$2,'Inputs from Uganda staff'!$E$61:$E$80,0),MATCH('HRH Need estimation'!$D55,'Inputs from Uganda staff'!$E$6:$BM$6,0)),
""))</f>
        <v>0</v>
      </c>
      <c r="AI55" s="122">
        <f>IFERROR(
$AN55 * INDEX('WFOM - Time_Base'!$A$4:$API$29, MATCH("CenHos", 'WFOM - Time_Base'!$B$4:$B$29,0), MATCH(CONCATENATE($G55,AI$2),'WFOM - Time_Base'!$A$8:$API$8,0)) *
INDEX('WFOM - Time_Base'!$A$4:$API$29, MATCH("CenHos_Per", 'WFOM - Time_Base'!$B$4:$B$29,0), MATCH(CONCATENATE($G55,AI$2),'WFOM - Time_Base'!$A$8:$API$8,0)),
IFERROR($AN55 * INDEX('Inputs from Uganda staff'!$E$61:$BM$80,MATCH('HRH Need estimation'!AI$2,'Inputs from Uganda staff'!$E$61:$E$80,0),MATCH('HRH Need estimation'!$D55,'Inputs from Uganda staff'!$E$6:$BM$6,0)),
""))</f>
        <v>0</v>
      </c>
      <c r="AJ55" s="122">
        <f>IFERROR(
$AN55 * INDEX('WFOM - Time_Base'!$A$4:$API$29, MATCH("CenHos", 'WFOM - Time_Base'!$B$4:$B$29,0), MATCH(CONCATENATE($G55,AJ$2),'WFOM - Time_Base'!$A$8:$API$8,0)) *
INDEX('WFOM - Time_Base'!$A$4:$API$29, MATCH("CenHos_Per", 'WFOM - Time_Base'!$B$4:$B$29,0), MATCH(CONCATENATE($G55,AJ$2),'WFOM - Time_Base'!$A$8:$API$8,0)),
IFERROR($AN55 * INDEX('Inputs from Uganda staff'!$E$61:$BM$80,MATCH('HRH Need estimation'!AJ$2,'Inputs from Uganda staff'!$E$61:$E$80,0),MATCH('HRH Need estimation'!$D55,'Inputs from Uganda staff'!$E$6:$BM$6,0)),
""))</f>
        <v>0</v>
      </c>
      <c r="AK55" s="122">
        <f>IFERROR(
$AN55 * INDEX('WFOM - Time_Base'!$A$4:$API$29, MATCH("CenHos", 'WFOM - Time_Base'!$B$4:$B$29,0), MATCH(CONCATENATE($G55,AK$2),'WFOM - Time_Base'!$A$8:$API$8,0)) *
INDEX('WFOM - Time_Base'!$A$4:$API$29, MATCH("CenHos_Per", 'WFOM - Time_Base'!$B$4:$B$29,0), MATCH(CONCATENATE($G55,AK$2),'WFOM - Time_Base'!$A$8:$API$8,0)),
IFERROR($AN55 * INDEX('Inputs from Uganda staff'!$E$61:$BM$80,MATCH('HRH Need estimation'!AK$2,'Inputs from Uganda staff'!$E$61:$E$80,0),MATCH('HRH Need estimation'!$D55,'Inputs from Uganda staff'!$E$6:$BM$6,0)),
""))</f>
        <v>0</v>
      </c>
      <c r="AL55" s="122">
        <f>IFERROR(
$AN55 * INDEX('WFOM - Time_Base'!$A$4:$API$29, MATCH("CenHos", 'WFOM - Time_Base'!$B$4:$B$29,0), MATCH(CONCATENATE($G55,AL$2),'WFOM - Time_Base'!$A$8:$API$8,0)) *
INDEX('WFOM - Time_Base'!$A$4:$API$29, MATCH("CenHos_Per", 'WFOM - Time_Base'!$B$4:$B$29,0), MATCH(CONCATENATE($G55,AL$2),'WFOM - Time_Base'!$A$8:$API$8,0)),
IFERROR($AN55 * INDEX('Inputs from Uganda staff'!$E$61:$BM$80,MATCH('HRH Need estimation'!AL$2,'Inputs from Uganda staff'!$E$61:$E$80,0),MATCH('HRH Need estimation'!$D55,'Inputs from Uganda staff'!$E$6:$BM$6,0)),
""))</f>
        <v>0</v>
      </c>
      <c r="AN55">
        <v>2</v>
      </c>
      <c r="AO55" t="str">
        <f t="shared" si="1"/>
        <v>052</v>
      </c>
      <c r="AQ55" t="s">
        <v>414</v>
      </c>
    </row>
    <row r="56" spans="1:43">
      <c r="A56" s="106" t="s">
        <v>915</v>
      </c>
      <c r="B56" s="106" t="s">
        <v>309</v>
      </c>
      <c r="C56" s="107" t="s">
        <v>326</v>
      </c>
      <c r="D56" s="117" t="s">
        <v>327</v>
      </c>
      <c r="E56" s="122" t="s">
        <v>25</v>
      </c>
      <c r="F56" s="122" t="s">
        <v>49</v>
      </c>
      <c r="G56" s="122" t="str">
        <f>IF(F56&lt;&gt;"", VLOOKUP(F56,'WFOM - Cadre and Service List'!$E$4:$F$52,2,FALSE), "")</f>
        <v>EPI</v>
      </c>
      <c r="H56" s="122"/>
      <c r="I56" s="207"/>
      <c r="J56" s="207"/>
      <c r="K56" s="207"/>
      <c r="L56" s="207"/>
      <c r="M56" s="207"/>
      <c r="N56" s="207"/>
      <c r="O56" s="207"/>
      <c r="P56" s="207">
        <f t="shared" si="0"/>
        <v>0</v>
      </c>
      <c r="Q56" s="122" t="s">
        <v>1947</v>
      </c>
      <c r="R56" s="122">
        <f>IFERROR(
$AN56 * INDEX('WFOM - Time_Base'!$A$4:$API$29, MATCH("CenHos", 'WFOM - Time_Base'!$B$4:$B$29,0), MATCH(CONCATENATE($G56,R$2),'WFOM - Time_Base'!$A$8:$API$8,0)) *
INDEX('WFOM - Time_Base'!$A$4:$API$29, MATCH("CenHos_Per", 'WFOM - Time_Base'!$B$4:$B$29,0), MATCH(CONCATENATE($G56,R$2),'WFOM - Time_Base'!$A$8:$API$8,0)),
IFERROR($AN56 * INDEX('Inputs from Uganda staff'!$E$61:$BM$80,MATCH('HRH Need estimation'!R$2,'Inputs from Uganda staff'!$E$61:$E$80,0),MATCH('HRH Need estimation'!$D56,'Inputs from Uganda staff'!$E$6:$BM$6,0)),
""))</f>
        <v>0</v>
      </c>
      <c r="S56" s="122">
        <f>IFERROR(
$AN56 * INDEX('WFOM - Time_Base'!$A$4:$API$29, MATCH("CenHos", 'WFOM - Time_Base'!$B$4:$B$29,0), MATCH(CONCATENATE($G56,S$2),'WFOM - Time_Base'!$A$8:$API$8,0)) *
INDEX('WFOM - Time_Base'!$A$4:$API$29, MATCH("CenHos_Per", 'WFOM - Time_Base'!$B$4:$B$29,0), MATCH(CONCATENATE($G56,S$2),'WFOM - Time_Base'!$A$8:$API$8,0)),
IFERROR($AN56 * INDEX('Inputs from Uganda staff'!$E$61:$BM$80,MATCH('HRH Need estimation'!S$2,'Inputs from Uganda staff'!$E$61:$E$80,0),MATCH('HRH Need estimation'!$D56,'Inputs from Uganda staff'!$E$6:$BM$6,0)),
""))</f>
        <v>0</v>
      </c>
      <c r="T56" s="122">
        <f>IFERROR(
$AN56 * INDEX('WFOM - Time_Base'!$A$4:$API$29, MATCH("CenHos", 'WFOM - Time_Base'!$B$4:$B$29,0), MATCH(CONCATENATE($G56,T$2),'WFOM - Time_Base'!$A$8:$API$8,0)) *
INDEX('WFOM - Time_Base'!$A$4:$API$29, MATCH("CenHos_Per", 'WFOM - Time_Base'!$B$4:$B$29,0), MATCH(CONCATENATE($G56,T$2),'WFOM - Time_Base'!$A$8:$API$8,0)),
IFERROR($AN56 * INDEX('Inputs from Uganda staff'!$E$61:$BM$80,MATCH('HRH Need estimation'!T$2,'Inputs from Uganda staff'!$E$61:$E$80,0),MATCH('HRH Need estimation'!$D56,'Inputs from Uganda staff'!$E$6:$BM$6,0)),
""))</f>
        <v>0</v>
      </c>
      <c r="U56" s="122">
        <f>IFERROR(
$AN56 * INDEX('WFOM - Time_Base'!$A$4:$API$29, MATCH("CenHos", 'WFOM - Time_Base'!$B$4:$B$29,0), MATCH(CONCATENATE($G56,U$2),'WFOM - Time_Base'!$A$8:$API$8,0)) *
INDEX('WFOM - Time_Base'!$A$4:$API$29, MATCH("CenHos_Per", 'WFOM - Time_Base'!$B$4:$B$29,0), MATCH(CONCATENATE($G56,U$2),'WFOM - Time_Base'!$A$8:$API$8,0)),
IFERROR($AN56 * INDEX('Inputs from Uganda staff'!$E$61:$BM$80,MATCH('HRH Need estimation'!U$2,'Inputs from Uganda staff'!$E$61:$E$80,0),MATCH('HRH Need estimation'!$D56,'Inputs from Uganda staff'!$E$6:$BM$6,0)),
""))</f>
        <v>0</v>
      </c>
      <c r="V56" s="122">
        <f>IFERROR(
$AN56 * INDEX('WFOM - Time_Base'!$A$4:$API$29, MATCH("CenHos", 'WFOM - Time_Base'!$B$4:$B$29,0), MATCH(CONCATENATE($G56,V$2),'WFOM - Time_Base'!$A$8:$API$8,0)) *
INDEX('WFOM - Time_Base'!$A$4:$API$29, MATCH("CenHos_Per", 'WFOM - Time_Base'!$B$4:$B$29,0), MATCH(CONCATENATE($G56,V$2),'WFOM - Time_Base'!$A$8:$API$8,0)),
IFERROR($AN56 * INDEX('Inputs from Uganda staff'!$E$61:$BM$80,MATCH('HRH Need estimation'!V$2,'Inputs from Uganda staff'!$E$61:$E$80,0),MATCH('HRH Need estimation'!$D56,'Inputs from Uganda staff'!$E$6:$BM$6,0)),
""))</f>
        <v>1</v>
      </c>
      <c r="W56" s="122">
        <f>IFERROR(
$AN56 * INDEX('WFOM - Time_Base'!$A$4:$API$29, MATCH("CenHos", 'WFOM - Time_Base'!$B$4:$B$29,0), MATCH(CONCATENATE($G56,W$2),'WFOM - Time_Base'!$A$8:$API$8,0)) *
INDEX('WFOM - Time_Base'!$A$4:$API$29, MATCH("CenHos_Per", 'WFOM - Time_Base'!$B$4:$B$29,0), MATCH(CONCATENATE($G56,W$2),'WFOM - Time_Base'!$A$8:$API$8,0)),
IFERROR($AN56 * INDEX('Inputs from Uganda staff'!$E$61:$BM$80,MATCH('HRH Need estimation'!W$2,'Inputs from Uganda staff'!$E$61:$E$80,0),MATCH('HRH Need estimation'!$D56,'Inputs from Uganda staff'!$E$6:$BM$6,0)),
""))</f>
        <v>0</v>
      </c>
      <c r="X56" s="122">
        <f>IFERROR(
$AN56 * INDEX('WFOM - Time_Base'!$A$4:$API$29, MATCH("CenHos", 'WFOM - Time_Base'!$B$4:$B$29,0), MATCH(CONCATENATE($G56,X$2),'WFOM - Time_Base'!$A$8:$API$8,0)) *
INDEX('WFOM - Time_Base'!$A$4:$API$29, MATCH("CenHos_Per", 'WFOM - Time_Base'!$B$4:$B$29,0), MATCH(CONCATENATE($G56,X$2),'WFOM - Time_Base'!$A$8:$API$8,0)),
IFERROR($AN56 * INDEX('Inputs from Uganda staff'!$E$61:$BM$80,MATCH('HRH Need estimation'!X$2,'Inputs from Uganda staff'!$E$61:$E$80,0),MATCH('HRH Need estimation'!$D56,'Inputs from Uganda staff'!$E$6:$BM$6,0)),
""))</f>
        <v>0</v>
      </c>
      <c r="Y56" s="122">
        <f>IFERROR(
$AN56 * INDEX('WFOM - Time_Base'!$A$4:$API$29, MATCH("CenHos", 'WFOM - Time_Base'!$B$4:$B$29,0), MATCH(CONCATENATE($G56,Y$2),'WFOM - Time_Base'!$A$8:$API$8,0)) *
INDEX('WFOM - Time_Base'!$A$4:$API$29, MATCH("CenHos_Per", 'WFOM - Time_Base'!$B$4:$B$29,0), MATCH(CONCATENATE($G56,Y$2),'WFOM - Time_Base'!$A$8:$API$8,0)),
IFERROR($AN56 * INDEX('Inputs from Uganda staff'!$E$61:$BM$80,MATCH('HRH Need estimation'!Y$2,'Inputs from Uganda staff'!$E$61:$E$80,0),MATCH('HRH Need estimation'!$D56,'Inputs from Uganda staff'!$E$6:$BM$6,0)),
""))</f>
        <v>1</v>
      </c>
      <c r="Z56" s="122">
        <f>IFERROR(
$AN56 * INDEX('WFOM - Time_Base'!$A$4:$API$29, MATCH("CenHos", 'WFOM - Time_Base'!$B$4:$B$29,0), MATCH(CONCATENATE($G56,Z$2),'WFOM - Time_Base'!$A$8:$API$8,0)) *
INDEX('WFOM - Time_Base'!$A$4:$API$29, MATCH("CenHos_Per", 'WFOM - Time_Base'!$B$4:$B$29,0), MATCH(CONCATENATE($G56,Z$2),'WFOM - Time_Base'!$A$8:$API$8,0)),
IFERROR($AN56 * INDEX('Inputs from Uganda staff'!$E$61:$BM$80,MATCH('HRH Need estimation'!Z$2,'Inputs from Uganda staff'!$E$61:$E$80,0),MATCH('HRH Need estimation'!$D56,'Inputs from Uganda staff'!$E$6:$BM$6,0)),
""))</f>
        <v>0</v>
      </c>
      <c r="AA56" s="122">
        <f>IFERROR(
$AN56 * INDEX('WFOM - Time_Base'!$A$4:$API$29, MATCH("CenHos", 'WFOM - Time_Base'!$B$4:$B$29,0), MATCH(CONCATENATE($G56,AA$2),'WFOM - Time_Base'!$A$8:$API$8,0)) *
INDEX('WFOM - Time_Base'!$A$4:$API$29, MATCH("CenHos_Per", 'WFOM - Time_Base'!$B$4:$B$29,0), MATCH(CONCATENATE($G56,AA$2),'WFOM - Time_Base'!$A$8:$API$8,0)),
IFERROR($AN56 * INDEX('Inputs from Uganda staff'!$E$61:$BM$80,MATCH('HRH Need estimation'!AA$2,'Inputs from Uganda staff'!$E$61:$E$80,0),MATCH('HRH Need estimation'!$D56,'Inputs from Uganda staff'!$E$6:$BM$6,0)),
""))</f>
        <v>0</v>
      </c>
      <c r="AB56" s="122">
        <f>IFERROR(
$AN56 * INDEX('WFOM - Time_Base'!$A$4:$API$29, MATCH("CenHos", 'WFOM - Time_Base'!$B$4:$B$29,0), MATCH(CONCATENATE($G56,AB$2),'WFOM - Time_Base'!$A$8:$API$8,0)) *
INDEX('WFOM - Time_Base'!$A$4:$API$29, MATCH("CenHos_Per", 'WFOM - Time_Base'!$B$4:$B$29,0), MATCH(CONCATENATE($G56,AB$2),'WFOM - Time_Base'!$A$8:$API$8,0)),
IFERROR($AN56 * INDEX('Inputs from Uganda staff'!$E$61:$BM$80,MATCH('HRH Need estimation'!AB$2,'Inputs from Uganda staff'!$E$61:$E$80,0),MATCH('HRH Need estimation'!$D56,'Inputs from Uganda staff'!$E$6:$BM$6,0)),
""))</f>
        <v>0</v>
      </c>
      <c r="AC56" s="122" t="str">
        <f>IFERROR(
$AN56 * INDEX('WFOM - Time_Base'!$A$4:$API$29, MATCH("CenHos", 'WFOM - Time_Base'!$B$4:$B$29,0), MATCH(CONCATENATE($G56,AC$2),'WFOM - Time_Base'!$A$8:$API$8,0)) *
INDEX('WFOM - Time_Base'!$A$4:$API$29, MATCH("CenHos_Per", 'WFOM - Time_Base'!$B$4:$B$29,0), MATCH(CONCATENATE($G56,AC$2),'WFOM - Time_Base'!$A$8:$API$8,0)),
IFERROR($AN56 * INDEX('Inputs from Uganda staff'!$E$61:$BM$80,MATCH('HRH Need estimation'!AC$2,'Inputs from Uganda staff'!$E$61:$E$80,0),MATCH('HRH Need estimation'!$D56,'Inputs from Uganda staff'!$E$6:$BM$6,0)),
""))</f>
        <v/>
      </c>
      <c r="AD56" s="122">
        <f>IFERROR(
$AN56 * INDEX('WFOM - Time_Base'!$A$4:$API$29, MATCH("CenHos", 'WFOM - Time_Base'!$B$4:$B$29,0), MATCH(CONCATENATE($G56,AD$2),'WFOM - Time_Base'!$A$8:$API$8,0)) *
INDEX('WFOM - Time_Base'!$A$4:$API$29, MATCH("CenHos_Per", 'WFOM - Time_Base'!$B$4:$B$29,0), MATCH(CONCATENATE($G56,AD$2),'WFOM - Time_Base'!$A$8:$API$8,0)),
IFERROR($AN56 * INDEX('Inputs from Uganda staff'!$E$61:$BM$80,MATCH('HRH Need estimation'!AD$2,'Inputs from Uganda staff'!$E$61:$E$80,0),MATCH('HRH Need estimation'!$D56,'Inputs from Uganda staff'!$E$6:$BM$6,0)),
""))</f>
        <v>0</v>
      </c>
      <c r="AE56" s="122">
        <f>IFERROR(
$AN56 * INDEX('WFOM - Time_Base'!$A$4:$API$29, MATCH("CenHos", 'WFOM - Time_Base'!$B$4:$B$29,0), MATCH(CONCATENATE($G56,AE$2),'WFOM - Time_Base'!$A$8:$API$8,0)) *
INDEX('WFOM - Time_Base'!$A$4:$API$29, MATCH("CenHos_Per", 'WFOM - Time_Base'!$B$4:$B$29,0), MATCH(CONCATENATE($G56,AE$2),'WFOM - Time_Base'!$A$8:$API$8,0)),
IFERROR($AN56 * INDEX('Inputs from Uganda staff'!$E$61:$BM$80,MATCH('HRH Need estimation'!AE$2,'Inputs from Uganda staff'!$E$61:$E$80,0),MATCH('HRH Need estimation'!$D56,'Inputs from Uganda staff'!$E$6:$BM$6,0)),
""))</f>
        <v>0</v>
      </c>
      <c r="AF56" s="122">
        <f>IFERROR(
$AN56 * INDEX('WFOM - Time_Base'!$A$4:$API$29, MATCH("CenHos", 'WFOM - Time_Base'!$B$4:$B$29,0), MATCH(CONCATENATE($G56,AF$2),'WFOM - Time_Base'!$A$8:$API$8,0)) *
INDEX('WFOM - Time_Base'!$A$4:$API$29, MATCH("CenHos_Per", 'WFOM - Time_Base'!$B$4:$B$29,0), MATCH(CONCATENATE($G56,AF$2),'WFOM - Time_Base'!$A$8:$API$8,0)),
IFERROR($AN56 * INDEX('Inputs from Uganda staff'!$E$61:$BM$80,MATCH('HRH Need estimation'!AF$2,'Inputs from Uganda staff'!$E$61:$E$80,0),MATCH('HRH Need estimation'!$D56,'Inputs from Uganda staff'!$E$6:$BM$6,0)),
""))</f>
        <v>0</v>
      </c>
      <c r="AG56" s="122">
        <f>IFERROR(
$AN56 * INDEX('WFOM - Time_Base'!$A$4:$API$29, MATCH("CenHos", 'WFOM - Time_Base'!$B$4:$B$29,0), MATCH(CONCATENATE($G56,AG$2),'WFOM - Time_Base'!$A$8:$API$8,0)) *
INDEX('WFOM - Time_Base'!$A$4:$API$29, MATCH("CenHos_Per", 'WFOM - Time_Base'!$B$4:$B$29,0), MATCH(CONCATENATE($G56,AG$2),'WFOM - Time_Base'!$A$8:$API$8,0)),
IFERROR($AN56 * INDEX('Inputs from Uganda staff'!$E$61:$BM$80,MATCH('HRH Need estimation'!AG$2,'Inputs from Uganda staff'!$E$61:$E$80,0),MATCH('HRH Need estimation'!$D56,'Inputs from Uganda staff'!$E$6:$BM$6,0)),
""))</f>
        <v>0</v>
      </c>
      <c r="AH56" s="122">
        <f>IFERROR(
$AN56 * INDEX('WFOM - Time_Base'!$A$4:$API$29, MATCH("CenHos", 'WFOM - Time_Base'!$B$4:$B$29,0), MATCH(CONCATENATE($G56,AH$2),'WFOM - Time_Base'!$A$8:$API$8,0)) *
INDEX('WFOM - Time_Base'!$A$4:$API$29, MATCH("CenHos_Per", 'WFOM - Time_Base'!$B$4:$B$29,0), MATCH(CONCATENATE($G56,AH$2),'WFOM - Time_Base'!$A$8:$API$8,0)),
IFERROR($AN56 * INDEX('Inputs from Uganda staff'!$E$61:$BM$80,MATCH('HRH Need estimation'!AH$2,'Inputs from Uganda staff'!$E$61:$E$80,0),MATCH('HRH Need estimation'!$D56,'Inputs from Uganda staff'!$E$6:$BM$6,0)),
""))</f>
        <v>0</v>
      </c>
      <c r="AI56" s="122">
        <f>IFERROR(
$AN56 * INDEX('WFOM - Time_Base'!$A$4:$API$29, MATCH("CenHos", 'WFOM - Time_Base'!$B$4:$B$29,0), MATCH(CONCATENATE($G56,AI$2),'WFOM - Time_Base'!$A$8:$API$8,0)) *
INDEX('WFOM - Time_Base'!$A$4:$API$29, MATCH("CenHos_Per", 'WFOM - Time_Base'!$B$4:$B$29,0), MATCH(CONCATENATE($G56,AI$2),'WFOM - Time_Base'!$A$8:$API$8,0)),
IFERROR($AN56 * INDEX('Inputs from Uganda staff'!$E$61:$BM$80,MATCH('HRH Need estimation'!AI$2,'Inputs from Uganda staff'!$E$61:$E$80,0),MATCH('HRH Need estimation'!$D56,'Inputs from Uganda staff'!$E$6:$BM$6,0)),
""))</f>
        <v>0</v>
      </c>
      <c r="AJ56" s="122">
        <f>IFERROR(
$AN56 * INDEX('WFOM - Time_Base'!$A$4:$API$29, MATCH("CenHos", 'WFOM - Time_Base'!$B$4:$B$29,0), MATCH(CONCATENATE($G56,AJ$2),'WFOM - Time_Base'!$A$8:$API$8,0)) *
INDEX('WFOM - Time_Base'!$A$4:$API$29, MATCH("CenHos_Per", 'WFOM - Time_Base'!$B$4:$B$29,0), MATCH(CONCATENATE($G56,AJ$2),'WFOM - Time_Base'!$A$8:$API$8,0)),
IFERROR($AN56 * INDEX('Inputs from Uganda staff'!$E$61:$BM$80,MATCH('HRH Need estimation'!AJ$2,'Inputs from Uganda staff'!$E$61:$E$80,0),MATCH('HRH Need estimation'!$D56,'Inputs from Uganda staff'!$E$6:$BM$6,0)),
""))</f>
        <v>0</v>
      </c>
      <c r="AK56" s="122">
        <f>IFERROR(
$AN56 * INDEX('WFOM - Time_Base'!$A$4:$API$29, MATCH("CenHos", 'WFOM - Time_Base'!$B$4:$B$29,0), MATCH(CONCATENATE($G56,AK$2),'WFOM - Time_Base'!$A$8:$API$8,0)) *
INDEX('WFOM - Time_Base'!$A$4:$API$29, MATCH("CenHos_Per", 'WFOM - Time_Base'!$B$4:$B$29,0), MATCH(CONCATENATE($G56,AK$2),'WFOM - Time_Base'!$A$8:$API$8,0)),
IFERROR($AN56 * INDEX('Inputs from Uganda staff'!$E$61:$BM$80,MATCH('HRH Need estimation'!AK$2,'Inputs from Uganda staff'!$E$61:$E$80,0),MATCH('HRH Need estimation'!$D56,'Inputs from Uganda staff'!$E$6:$BM$6,0)),
""))</f>
        <v>0</v>
      </c>
      <c r="AL56" s="122">
        <f>IFERROR(
$AN56 * INDEX('WFOM - Time_Base'!$A$4:$API$29, MATCH("CenHos", 'WFOM - Time_Base'!$B$4:$B$29,0), MATCH(CONCATENATE($G56,AL$2),'WFOM - Time_Base'!$A$8:$API$8,0)) *
INDEX('WFOM - Time_Base'!$A$4:$API$29, MATCH("CenHos_Per", 'WFOM - Time_Base'!$B$4:$B$29,0), MATCH(CONCATENATE($G56,AL$2),'WFOM - Time_Base'!$A$8:$API$8,0)),
IFERROR($AN56 * INDEX('Inputs from Uganda staff'!$E$61:$BM$80,MATCH('HRH Need estimation'!AL$2,'Inputs from Uganda staff'!$E$61:$E$80,0),MATCH('HRH Need estimation'!$D56,'Inputs from Uganda staff'!$E$6:$BM$6,0)),
""))</f>
        <v>0</v>
      </c>
      <c r="AN56">
        <v>1</v>
      </c>
      <c r="AO56" t="e">
        <f t="shared" si="1"/>
        <v>#N/A</v>
      </c>
      <c r="AQ56" t="s">
        <v>418</v>
      </c>
    </row>
    <row r="57" spans="1:43">
      <c r="A57" s="106" t="s">
        <v>945</v>
      </c>
      <c r="B57" s="106" t="s">
        <v>25</v>
      </c>
      <c r="C57" s="107" t="s">
        <v>328</v>
      </c>
      <c r="D57" s="117" t="s">
        <v>329</v>
      </c>
      <c r="E57" s="122" t="s">
        <v>867</v>
      </c>
      <c r="F57" s="122" t="s">
        <v>21</v>
      </c>
      <c r="G57" s="122" t="str">
        <f>IF(F57&lt;&gt;"", VLOOKUP(F57,'WFOM - Cadre and Service List'!$E$4:$F$52,2,FALSE), "")</f>
        <v>Over5OPD</v>
      </c>
      <c r="H57" s="122"/>
      <c r="I57" s="207"/>
      <c r="J57" s="207"/>
      <c r="K57" s="207"/>
      <c r="L57" s="207"/>
      <c r="M57" s="207"/>
      <c r="N57" s="207"/>
      <c r="O57" s="207"/>
      <c r="P57" s="207">
        <f t="shared" si="0"/>
        <v>0</v>
      </c>
      <c r="Q57" s="122" t="s">
        <v>1947</v>
      </c>
      <c r="R57" s="122">
        <f>IFERROR(
$AN57 * INDEX('WFOM - Time_Base'!$A$4:$API$29, MATCH("CenHos", 'WFOM - Time_Base'!$B$4:$B$29,0), MATCH(CONCATENATE($G57,R$2),'WFOM - Time_Base'!$A$8:$API$8,0)) *
INDEX('WFOM - Time_Base'!$A$4:$API$29, MATCH("CenHos_Per", 'WFOM - Time_Base'!$B$4:$B$29,0), MATCH(CONCATENATE($G57,R$2),'WFOM - Time_Base'!$A$8:$API$8,0)),
IFERROR($AN57 * INDEX('Inputs from Uganda staff'!$E$61:$BM$80,MATCH('HRH Need estimation'!R$2,'Inputs from Uganda staff'!$E$61:$E$80,0),MATCH('HRH Need estimation'!$D57,'Inputs from Uganda staff'!$E$6:$BM$6,0)),
""))</f>
        <v>3.5</v>
      </c>
      <c r="S57" s="122">
        <f>IFERROR(
$AN57 * INDEX('WFOM - Time_Base'!$A$4:$API$29, MATCH("CenHos", 'WFOM - Time_Base'!$B$4:$B$29,0), MATCH(CONCATENATE($G57,S$2),'WFOM - Time_Base'!$A$8:$API$8,0)) *
INDEX('WFOM - Time_Base'!$A$4:$API$29, MATCH("CenHos_Per", 'WFOM - Time_Base'!$B$4:$B$29,0), MATCH(CONCATENATE($G57,S$2),'WFOM - Time_Base'!$A$8:$API$8,0)),
IFERROR($AN57 * INDEX('Inputs from Uganda staff'!$E$61:$BM$80,MATCH('HRH Need estimation'!S$2,'Inputs from Uganda staff'!$E$61:$E$80,0),MATCH('HRH Need estimation'!$D57,'Inputs from Uganda staff'!$E$6:$BM$6,0)),
""))</f>
        <v>6</v>
      </c>
      <c r="T57" s="122">
        <f>IFERROR(
$AN57 * INDEX('WFOM - Time_Base'!$A$4:$API$29, MATCH("CenHos", 'WFOM - Time_Base'!$B$4:$B$29,0), MATCH(CONCATENATE($G57,T$2),'WFOM - Time_Base'!$A$8:$API$8,0)) *
INDEX('WFOM - Time_Base'!$A$4:$API$29, MATCH("CenHos_Per", 'WFOM - Time_Base'!$B$4:$B$29,0), MATCH(CONCATENATE($G57,T$2),'WFOM - Time_Base'!$A$8:$API$8,0)),
IFERROR($AN57 * INDEX('Inputs from Uganda staff'!$E$61:$BM$80,MATCH('HRH Need estimation'!T$2,'Inputs from Uganda staff'!$E$61:$E$80,0),MATCH('HRH Need estimation'!$D57,'Inputs from Uganda staff'!$E$6:$BM$6,0)),
""))</f>
        <v>0</v>
      </c>
      <c r="U57" s="122">
        <f>IFERROR(
$AN57 * INDEX('WFOM - Time_Base'!$A$4:$API$29, MATCH("CenHos", 'WFOM - Time_Base'!$B$4:$B$29,0), MATCH(CONCATENATE($G57,U$2),'WFOM - Time_Base'!$A$8:$API$8,0)) *
INDEX('WFOM - Time_Base'!$A$4:$API$29, MATCH("CenHos_Per", 'WFOM - Time_Base'!$B$4:$B$29,0), MATCH(CONCATENATE($G57,U$2),'WFOM - Time_Base'!$A$8:$API$8,0)),
IFERROR($AN57 * INDEX('Inputs from Uganda staff'!$E$61:$BM$80,MATCH('HRH Need estimation'!U$2,'Inputs from Uganda staff'!$E$61:$E$80,0),MATCH('HRH Need estimation'!$D57,'Inputs from Uganda staff'!$E$6:$BM$6,0)),
""))</f>
        <v>1</v>
      </c>
      <c r="V57" s="122">
        <f>IFERROR(
$AN57 * INDEX('WFOM - Time_Base'!$A$4:$API$29, MATCH("CenHos", 'WFOM - Time_Base'!$B$4:$B$29,0), MATCH(CONCATENATE($G57,V$2),'WFOM - Time_Base'!$A$8:$API$8,0)) *
INDEX('WFOM - Time_Base'!$A$4:$API$29, MATCH("CenHos_Per", 'WFOM - Time_Base'!$B$4:$B$29,0), MATCH(CONCATENATE($G57,V$2),'WFOM - Time_Base'!$A$8:$API$8,0)),
IFERROR($AN57 * INDEX('Inputs from Uganda staff'!$E$61:$BM$80,MATCH('HRH Need estimation'!V$2,'Inputs from Uganda staff'!$E$61:$E$80,0),MATCH('HRH Need estimation'!$D57,'Inputs from Uganda staff'!$E$6:$BM$6,0)),
""))</f>
        <v>4</v>
      </c>
      <c r="W57" s="122">
        <f>IFERROR(
$AN57 * INDEX('WFOM - Time_Base'!$A$4:$API$29, MATCH("CenHos", 'WFOM - Time_Base'!$B$4:$B$29,0), MATCH(CONCATENATE($G57,W$2),'WFOM - Time_Base'!$A$8:$API$8,0)) *
INDEX('WFOM - Time_Base'!$A$4:$API$29, MATCH("CenHos_Per", 'WFOM - Time_Base'!$B$4:$B$29,0), MATCH(CONCATENATE($G57,W$2),'WFOM - Time_Base'!$A$8:$API$8,0)),
IFERROR($AN57 * INDEX('Inputs from Uganda staff'!$E$61:$BM$80,MATCH('HRH Need estimation'!W$2,'Inputs from Uganda staff'!$E$61:$E$80,0),MATCH('HRH Need estimation'!$D57,'Inputs from Uganda staff'!$E$6:$BM$6,0)),
""))</f>
        <v>0</v>
      </c>
      <c r="X57" s="122">
        <f>IFERROR(
$AN57 * INDEX('WFOM - Time_Base'!$A$4:$API$29, MATCH("CenHos", 'WFOM - Time_Base'!$B$4:$B$29,0), MATCH(CONCATENATE($G57,X$2),'WFOM - Time_Base'!$A$8:$API$8,0)) *
INDEX('WFOM - Time_Base'!$A$4:$API$29, MATCH("CenHos_Per", 'WFOM - Time_Base'!$B$4:$B$29,0), MATCH(CONCATENATE($G57,X$2),'WFOM - Time_Base'!$A$8:$API$8,0)),
IFERROR($AN57 * INDEX('Inputs from Uganda staff'!$E$61:$BM$80,MATCH('HRH Need estimation'!X$2,'Inputs from Uganda staff'!$E$61:$E$80,0),MATCH('HRH Need estimation'!$D57,'Inputs from Uganda staff'!$E$6:$BM$6,0)),
""))</f>
        <v>0</v>
      </c>
      <c r="Y57" s="122">
        <f>IFERROR(
$AN57 * INDEX('WFOM - Time_Base'!$A$4:$API$29, MATCH("CenHos", 'WFOM - Time_Base'!$B$4:$B$29,0), MATCH(CONCATENATE($G57,Y$2),'WFOM - Time_Base'!$A$8:$API$8,0)) *
INDEX('WFOM - Time_Base'!$A$4:$API$29, MATCH("CenHos_Per", 'WFOM - Time_Base'!$B$4:$B$29,0), MATCH(CONCATENATE($G57,Y$2),'WFOM - Time_Base'!$A$8:$API$8,0)),
IFERROR($AN57 * INDEX('Inputs from Uganda staff'!$E$61:$BM$80,MATCH('HRH Need estimation'!Y$2,'Inputs from Uganda staff'!$E$61:$E$80,0),MATCH('HRH Need estimation'!$D57,'Inputs from Uganda staff'!$E$6:$BM$6,0)),
""))</f>
        <v>0</v>
      </c>
      <c r="Z57" s="122">
        <f>IFERROR(
$AN57 * INDEX('WFOM - Time_Base'!$A$4:$API$29, MATCH("CenHos", 'WFOM - Time_Base'!$B$4:$B$29,0), MATCH(CONCATENATE($G57,Z$2),'WFOM - Time_Base'!$A$8:$API$8,0)) *
INDEX('WFOM - Time_Base'!$A$4:$API$29, MATCH("CenHos_Per", 'WFOM - Time_Base'!$B$4:$B$29,0), MATCH(CONCATENATE($G57,Z$2),'WFOM - Time_Base'!$A$8:$API$8,0)),
IFERROR($AN57 * INDEX('Inputs from Uganda staff'!$E$61:$BM$80,MATCH('HRH Need estimation'!Z$2,'Inputs from Uganda staff'!$E$61:$E$80,0),MATCH('HRH Need estimation'!$D57,'Inputs from Uganda staff'!$E$6:$BM$6,0)),
""))</f>
        <v>0</v>
      </c>
      <c r="AA57" s="122">
        <f>IFERROR(
$AN57 * INDEX('WFOM - Time_Base'!$A$4:$API$29, MATCH("CenHos", 'WFOM - Time_Base'!$B$4:$B$29,0), MATCH(CONCATENATE($G57,AA$2),'WFOM - Time_Base'!$A$8:$API$8,0)) *
INDEX('WFOM - Time_Base'!$A$4:$API$29, MATCH("CenHos_Per", 'WFOM - Time_Base'!$B$4:$B$29,0), MATCH(CONCATENATE($G57,AA$2),'WFOM - Time_Base'!$A$8:$API$8,0)),
IFERROR($AN57 * INDEX('Inputs from Uganda staff'!$E$61:$BM$80,MATCH('HRH Need estimation'!AA$2,'Inputs from Uganda staff'!$E$61:$E$80,0),MATCH('HRH Need estimation'!$D57,'Inputs from Uganda staff'!$E$6:$BM$6,0)),
""))</f>
        <v>0</v>
      </c>
      <c r="AB57" s="122">
        <f>IFERROR(
$AN57 * INDEX('WFOM - Time_Base'!$A$4:$API$29, MATCH("CenHos", 'WFOM - Time_Base'!$B$4:$B$29,0), MATCH(CONCATENATE($G57,AB$2),'WFOM - Time_Base'!$A$8:$API$8,0)) *
INDEX('WFOM - Time_Base'!$A$4:$API$29, MATCH("CenHos_Per", 'WFOM - Time_Base'!$B$4:$B$29,0), MATCH(CONCATENATE($G57,AB$2),'WFOM - Time_Base'!$A$8:$API$8,0)),
IFERROR($AN57 * INDEX('Inputs from Uganda staff'!$E$61:$BM$80,MATCH('HRH Need estimation'!AB$2,'Inputs from Uganda staff'!$E$61:$E$80,0),MATCH('HRH Need estimation'!$D57,'Inputs from Uganda staff'!$E$6:$BM$6,0)),
""))</f>
        <v>0</v>
      </c>
      <c r="AC57" s="122" t="str">
        <f>IFERROR(
$AN57 * INDEX('WFOM - Time_Base'!$A$4:$API$29, MATCH("CenHos", 'WFOM - Time_Base'!$B$4:$B$29,0), MATCH(CONCATENATE($G57,AC$2),'WFOM - Time_Base'!$A$8:$API$8,0)) *
INDEX('WFOM - Time_Base'!$A$4:$API$29, MATCH("CenHos_Per", 'WFOM - Time_Base'!$B$4:$B$29,0), MATCH(CONCATENATE($G57,AC$2),'WFOM - Time_Base'!$A$8:$API$8,0)),
IFERROR($AN57 * INDEX('Inputs from Uganda staff'!$E$61:$BM$80,MATCH('HRH Need estimation'!AC$2,'Inputs from Uganda staff'!$E$61:$E$80,0),MATCH('HRH Need estimation'!$D57,'Inputs from Uganda staff'!$E$6:$BM$6,0)),
""))</f>
        <v/>
      </c>
      <c r="AD57" s="122">
        <f>IFERROR(
$AN57 * INDEX('WFOM - Time_Base'!$A$4:$API$29, MATCH("CenHos", 'WFOM - Time_Base'!$B$4:$B$29,0), MATCH(CONCATENATE($G57,AD$2),'WFOM - Time_Base'!$A$8:$API$8,0)) *
INDEX('WFOM - Time_Base'!$A$4:$API$29, MATCH("CenHos_Per", 'WFOM - Time_Base'!$B$4:$B$29,0), MATCH(CONCATENATE($G57,AD$2),'WFOM - Time_Base'!$A$8:$API$8,0)),
IFERROR($AN57 * INDEX('Inputs from Uganda staff'!$E$61:$BM$80,MATCH('HRH Need estimation'!AD$2,'Inputs from Uganda staff'!$E$61:$E$80,0),MATCH('HRH Need estimation'!$D57,'Inputs from Uganda staff'!$E$6:$BM$6,0)),
""))</f>
        <v>0</v>
      </c>
      <c r="AE57" s="122">
        <f>IFERROR(
$AN57 * INDEX('WFOM - Time_Base'!$A$4:$API$29, MATCH("CenHos", 'WFOM - Time_Base'!$B$4:$B$29,0), MATCH(CONCATENATE($G57,AE$2),'WFOM - Time_Base'!$A$8:$API$8,0)) *
INDEX('WFOM - Time_Base'!$A$4:$API$29, MATCH("CenHos_Per", 'WFOM - Time_Base'!$B$4:$B$29,0), MATCH(CONCATENATE($G57,AE$2),'WFOM - Time_Base'!$A$8:$API$8,0)),
IFERROR($AN57 * INDEX('Inputs from Uganda staff'!$E$61:$BM$80,MATCH('HRH Need estimation'!AE$2,'Inputs from Uganda staff'!$E$61:$E$80,0),MATCH('HRH Need estimation'!$D57,'Inputs from Uganda staff'!$E$6:$BM$6,0)),
""))</f>
        <v>0</v>
      </c>
      <c r="AF57" s="122">
        <f>IFERROR(
$AN57 * INDEX('WFOM - Time_Base'!$A$4:$API$29, MATCH("CenHos", 'WFOM - Time_Base'!$B$4:$B$29,0), MATCH(CONCATENATE($G57,AF$2),'WFOM - Time_Base'!$A$8:$API$8,0)) *
INDEX('WFOM - Time_Base'!$A$4:$API$29, MATCH("CenHos_Per", 'WFOM - Time_Base'!$B$4:$B$29,0), MATCH(CONCATENATE($G57,AF$2),'WFOM - Time_Base'!$A$8:$API$8,0)),
IFERROR($AN57 * INDEX('Inputs from Uganda staff'!$E$61:$BM$80,MATCH('HRH Need estimation'!AF$2,'Inputs from Uganda staff'!$E$61:$E$80,0),MATCH('HRH Need estimation'!$D57,'Inputs from Uganda staff'!$E$6:$BM$6,0)),
""))</f>
        <v>0</v>
      </c>
      <c r="AG57" s="122">
        <f>IFERROR(
$AN57 * INDEX('WFOM - Time_Base'!$A$4:$API$29, MATCH("CenHos", 'WFOM - Time_Base'!$B$4:$B$29,0), MATCH(CONCATENATE($G57,AG$2),'WFOM - Time_Base'!$A$8:$API$8,0)) *
INDEX('WFOM - Time_Base'!$A$4:$API$29, MATCH("CenHos_Per", 'WFOM - Time_Base'!$B$4:$B$29,0), MATCH(CONCATENATE($G57,AG$2),'WFOM - Time_Base'!$A$8:$API$8,0)),
IFERROR($AN57 * INDEX('Inputs from Uganda staff'!$E$61:$BM$80,MATCH('HRH Need estimation'!AG$2,'Inputs from Uganda staff'!$E$61:$E$80,0),MATCH('HRH Need estimation'!$D57,'Inputs from Uganda staff'!$E$6:$BM$6,0)),
""))</f>
        <v>0</v>
      </c>
      <c r="AH57" s="122">
        <f>IFERROR(
$AN57 * INDEX('WFOM - Time_Base'!$A$4:$API$29, MATCH("CenHos", 'WFOM - Time_Base'!$B$4:$B$29,0), MATCH(CONCATENATE($G57,AH$2),'WFOM - Time_Base'!$A$8:$API$8,0)) *
INDEX('WFOM - Time_Base'!$A$4:$API$29, MATCH("CenHos_Per", 'WFOM - Time_Base'!$B$4:$B$29,0), MATCH(CONCATENATE($G57,AH$2),'WFOM - Time_Base'!$A$8:$API$8,0)),
IFERROR($AN57 * INDEX('Inputs from Uganda staff'!$E$61:$BM$80,MATCH('HRH Need estimation'!AH$2,'Inputs from Uganda staff'!$E$61:$E$80,0),MATCH('HRH Need estimation'!$D57,'Inputs from Uganda staff'!$E$6:$BM$6,0)),
""))</f>
        <v>0</v>
      </c>
      <c r="AI57" s="122">
        <f>IFERROR(
$AN57 * INDEX('WFOM - Time_Base'!$A$4:$API$29, MATCH("CenHos", 'WFOM - Time_Base'!$B$4:$B$29,0), MATCH(CONCATENATE($G57,AI$2),'WFOM - Time_Base'!$A$8:$API$8,0)) *
INDEX('WFOM - Time_Base'!$A$4:$API$29, MATCH("CenHos_Per", 'WFOM - Time_Base'!$B$4:$B$29,0), MATCH(CONCATENATE($G57,AI$2),'WFOM - Time_Base'!$A$8:$API$8,0)),
IFERROR($AN57 * INDEX('Inputs from Uganda staff'!$E$61:$BM$80,MATCH('HRH Need estimation'!AI$2,'Inputs from Uganda staff'!$E$61:$E$80,0),MATCH('HRH Need estimation'!$D57,'Inputs from Uganda staff'!$E$6:$BM$6,0)),
""))</f>
        <v>0</v>
      </c>
      <c r="AJ57" s="122">
        <f>IFERROR(
$AN57 * INDEX('WFOM - Time_Base'!$A$4:$API$29, MATCH("CenHos", 'WFOM - Time_Base'!$B$4:$B$29,0), MATCH(CONCATENATE($G57,AJ$2),'WFOM - Time_Base'!$A$8:$API$8,0)) *
INDEX('WFOM - Time_Base'!$A$4:$API$29, MATCH("CenHos_Per", 'WFOM - Time_Base'!$B$4:$B$29,0), MATCH(CONCATENATE($G57,AJ$2),'WFOM - Time_Base'!$A$8:$API$8,0)),
IFERROR($AN57 * INDEX('Inputs from Uganda staff'!$E$61:$BM$80,MATCH('HRH Need estimation'!AJ$2,'Inputs from Uganda staff'!$E$61:$E$80,0),MATCH('HRH Need estimation'!$D57,'Inputs from Uganda staff'!$E$6:$BM$6,0)),
""))</f>
        <v>0</v>
      </c>
      <c r="AK57" s="122">
        <f>IFERROR(
$AN57 * INDEX('WFOM - Time_Base'!$A$4:$API$29, MATCH("CenHos", 'WFOM - Time_Base'!$B$4:$B$29,0), MATCH(CONCATENATE($G57,AK$2),'WFOM - Time_Base'!$A$8:$API$8,0)) *
INDEX('WFOM - Time_Base'!$A$4:$API$29, MATCH("CenHos_Per", 'WFOM - Time_Base'!$B$4:$B$29,0), MATCH(CONCATENATE($G57,AK$2),'WFOM - Time_Base'!$A$8:$API$8,0)),
IFERROR($AN57 * INDEX('Inputs from Uganda staff'!$E$61:$BM$80,MATCH('HRH Need estimation'!AK$2,'Inputs from Uganda staff'!$E$61:$E$80,0),MATCH('HRH Need estimation'!$D57,'Inputs from Uganda staff'!$E$6:$BM$6,0)),
""))</f>
        <v>0</v>
      </c>
      <c r="AL57" s="122">
        <f>IFERROR(
$AN57 * INDEX('WFOM - Time_Base'!$A$4:$API$29, MATCH("CenHos", 'WFOM - Time_Base'!$B$4:$B$29,0), MATCH(CONCATENATE($G57,AL$2),'WFOM - Time_Base'!$A$8:$API$8,0)) *
INDEX('WFOM - Time_Base'!$A$4:$API$29, MATCH("CenHos_Per", 'WFOM - Time_Base'!$B$4:$B$29,0), MATCH(CONCATENATE($G57,AL$2),'WFOM - Time_Base'!$A$8:$API$8,0)),
IFERROR($AN57 * INDEX('Inputs from Uganda staff'!$E$61:$BM$80,MATCH('HRH Need estimation'!AL$2,'Inputs from Uganda staff'!$E$61:$E$80,0),MATCH('HRH Need estimation'!$D57,'Inputs from Uganda staff'!$E$6:$BM$6,0)),
""))</f>
        <v>0</v>
      </c>
      <c r="AN57">
        <v>1</v>
      </c>
      <c r="AO57" t="str">
        <f t="shared" si="1"/>
        <v>054</v>
      </c>
      <c r="AQ57" t="s">
        <v>422</v>
      </c>
    </row>
    <row r="58" spans="1:43">
      <c r="A58" s="106" t="s">
        <v>946</v>
      </c>
      <c r="B58" s="106" t="s">
        <v>309</v>
      </c>
      <c r="C58" s="107" t="s">
        <v>330</v>
      </c>
      <c r="D58" s="115" t="s">
        <v>331</v>
      </c>
      <c r="E58" s="122" t="s">
        <v>25</v>
      </c>
      <c r="F58" s="122" t="s">
        <v>49</v>
      </c>
      <c r="G58" s="122" t="str">
        <f>IF(F58&lt;&gt;"", VLOOKUP(F58,'WFOM - Cadre and Service List'!$E$4:$F$52,2,FALSE), "")</f>
        <v>EPI</v>
      </c>
      <c r="H58" s="122"/>
      <c r="I58" s="207"/>
      <c r="J58" s="207"/>
      <c r="K58" s="207"/>
      <c r="L58" s="207"/>
      <c r="M58" s="207"/>
      <c r="N58" s="207"/>
      <c r="O58" s="207"/>
      <c r="P58" s="207">
        <f t="shared" si="0"/>
        <v>0</v>
      </c>
      <c r="Q58" s="122" t="s">
        <v>1947</v>
      </c>
      <c r="R58" s="122">
        <f>IFERROR(
$AN58 * INDEX('WFOM - Time_Base'!$A$4:$API$29, MATCH("CenHos", 'WFOM - Time_Base'!$B$4:$B$29,0), MATCH(CONCATENATE($G58,R$2),'WFOM - Time_Base'!$A$8:$API$8,0)) *
INDEX('WFOM - Time_Base'!$A$4:$API$29, MATCH("CenHos_Per", 'WFOM - Time_Base'!$B$4:$B$29,0), MATCH(CONCATENATE($G58,R$2),'WFOM - Time_Base'!$A$8:$API$8,0)),
IFERROR($AN58 * INDEX('Inputs from Uganda staff'!$E$61:$BM$80,MATCH('HRH Need estimation'!R$2,'Inputs from Uganda staff'!$E$61:$E$80,0),MATCH('HRH Need estimation'!$D58,'Inputs from Uganda staff'!$E$6:$BM$6,0)),
""))</f>
        <v>0</v>
      </c>
      <c r="S58" s="122">
        <f>IFERROR(
$AN58 * INDEX('WFOM - Time_Base'!$A$4:$API$29, MATCH("CenHos", 'WFOM - Time_Base'!$B$4:$B$29,0), MATCH(CONCATENATE($G58,S$2),'WFOM - Time_Base'!$A$8:$API$8,0)) *
INDEX('WFOM - Time_Base'!$A$4:$API$29, MATCH("CenHos_Per", 'WFOM - Time_Base'!$B$4:$B$29,0), MATCH(CONCATENATE($G58,S$2),'WFOM - Time_Base'!$A$8:$API$8,0)),
IFERROR($AN58 * INDEX('Inputs from Uganda staff'!$E$61:$BM$80,MATCH('HRH Need estimation'!S$2,'Inputs from Uganda staff'!$E$61:$E$80,0),MATCH('HRH Need estimation'!$D58,'Inputs from Uganda staff'!$E$6:$BM$6,0)),
""))</f>
        <v>0</v>
      </c>
      <c r="T58" s="122">
        <f>IFERROR(
$AN58 * INDEX('WFOM - Time_Base'!$A$4:$API$29, MATCH("CenHos", 'WFOM - Time_Base'!$B$4:$B$29,0), MATCH(CONCATENATE($G58,T$2),'WFOM - Time_Base'!$A$8:$API$8,0)) *
INDEX('WFOM - Time_Base'!$A$4:$API$29, MATCH("CenHos_Per", 'WFOM - Time_Base'!$B$4:$B$29,0), MATCH(CONCATENATE($G58,T$2),'WFOM - Time_Base'!$A$8:$API$8,0)),
IFERROR($AN58 * INDEX('Inputs from Uganda staff'!$E$61:$BM$80,MATCH('HRH Need estimation'!T$2,'Inputs from Uganda staff'!$E$61:$E$80,0),MATCH('HRH Need estimation'!$D58,'Inputs from Uganda staff'!$E$6:$BM$6,0)),
""))</f>
        <v>0</v>
      </c>
      <c r="U58" s="122">
        <f>IFERROR(
$AN58 * INDEX('WFOM - Time_Base'!$A$4:$API$29, MATCH("CenHos", 'WFOM - Time_Base'!$B$4:$B$29,0), MATCH(CONCATENATE($G58,U$2),'WFOM - Time_Base'!$A$8:$API$8,0)) *
INDEX('WFOM - Time_Base'!$A$4:$API$29, MATCH("CenHos_Per", 'WFOM - Time_Base'!$B$4:$B$29,0), MATCH(CONCATENATE($G58,U$2),'WFOM - Time_Base'!$A$8:$API$8,0)),
IFERROR($AN58 * INDEX('Inputs from Uganda staff'!$E$61:$BM$80,MATCH('HRH Need estimation'!U$2,'Inputs from Uganda staff'!$E$61:$E$80,0),MATCH('HRH Need estimation'!$D58,'Inputs from Uganda staff'!$E$6:$BM$6,0)),
""))</f>
        <v>0</v>
      </c>
      <c r="V58" s="122">
        <f>IFERROR(
$AN58 * INDEX('WFOM - Time_Base'!$A$4:$API$29, MATCH("CenHos", 'WFOM - Time_Base'!$B$4:$B$29,0), MATCH(CONCATENATE($G58,V$2),'WFOM - Time_Base'!$A$8:$API$8,0)) *
INDEX('WFOM - Time_Base'!$A$4:$API$29, MATCH("CenHos_Per", 'WFOM - Time_Base'!$B$4:$B$29,0), MATCH(CONCATENATE($G58,V$2),'WFOM - Time_Base'!$A$8:$API$8,0)),
IFERROR($AN58 * INDEX('Inputs from Uganda staff'!$E$61:$BM$80,MATCH('HRH Need estimation'!V$2,'Inputs from Uganda staff'!$E$61:$E$80,0),MATCH('HRH Need estimation'!$D58,'Inputs from Uganda staff'!$E$6:$BM$6,0)),
""))</f>
        <v>2</v>
      </c>
      <c r="W58" s="122">
        <f>IFERROR(
$AN58 * INDEX('WFOM - Time_Base'!$A$4:$API$29, MATCH("CenHos", 'WFOM - Time_Base'!$B$4:$B$29,0), MATCH(CONCATENATE($G58,W$2),'WFOM - Time_Base'!$A$8:$API$8,0)) *
INDEX('WFOM - Time_Base'!$A$4:$API$29, MATCH("CenHos_Per", 'WFOM - Time_Base'!$B$4:$B$29,0), MATCH(CONCATENATE($G58,W$2),'WFOM - Time_Base'!$A$8:$API$8,0)),
IFERROR($AN58 * INDEX('Inputs from Uganda staff'!$E$61:$BM$80,MATCH('HRH Need estimation'!W$2,'Inputs from Uganda staff'!$E$61:$E$80,0),MATCH('HRH Need estimation'!$D58,'Inputs from Uganda staff'!$E$6:$BM$6,0)),
""))</f>
        <v>0</v>
      </c>
      <c r="X58" s="122">
        <f>IFERROR(
$AN58 * INDEX('WFOM - Time_Base'!$A$4:$API$29, MATCH("CenHos", 'WFOM - Time_Base'!$B$4:$B$29,0), MATCH(CONCATENATE($G58,X$2),'WFOM - Time_Base'!$A$8:$API$8,0)) *
INDEX('WFOM - Time_Base'!$A$4:$API$29, MATCH("CenHos_Per", 'WFOM - Time_Base'!$B$4:$B$29,0), MATCH(CONCATENATE($G58,X$2),'WFOM - Time_Base'!$A$8:$API$8,0)),
IFERROR($AN58 * INDEX('Inputs from Uganda staff'!$E$61:$BM$80,MATCH('HRH Need estimation'!X$2,'Inputs from Uganda staff'!$E$61:$E$80,0),MATCH('HRH Need estimation'!$D58,'Inputs from Uganda staff'!$E$6:$BM$6,0)),
""))</f>
        <v>0</v>
      </c>
      <c r="Y58" s="122">
        <f>IFERROR(
$AN58 * INDEX('WFOM - Time_Base'!$A$4:$API$29, MATCH("CenHos", 'WFOM - Time_Base'!$B$4:$B$29,0), MATCH(CONCATENATE($G58,Y$2),'WFOM - Time_Base'!$A$8:$API$8,0)) *
INDEX('WFOM - Time_Base'!$A$4:$API$29, MATCH("CenHos_Per", 'WFOM - Time_Base'!$B$4:$B$29,0), MATCH(CONCATENATE($G58,Y$2),'WFOM - Time_Base'!$A$8:$API$8,0)),
IFERROR($AN58 * INDEX('Inputs from Uganda staff'!$E$61:$BM$80,MATCH('HRH Need estimation'!Y$2,'Inputs from Uganda staff'!$E$61:$E$80,0),MATCH('HRH Need estimation'!$D58,'Inputs from Uganda staff'!$E$6:$BM$6,0)),
""))</f>
        <v>2</v>
      </c>
      <c r="Z58" s="122">
        <f>IFERROR(
$AN58 * INDEX('WFOM - Time_Base'!$A$4:$API$29, MATCH("CenHos", 'WFOM - Time_Base'!$B$4:$B$29,0), MATCH(CONCATENATE($G58,Z$2),'WFOM - Time_Base'!$A$8:$API$8,0)) *
INDEX('WFOM - Time_Base'!$A$4:$API$29, MATCH("CenHos_Per", 'WFOM - Time_Base'!$B$4:$B$29,0), MATCH(CONCATENATE($G58,Z$2),'WFOM - Time_Base'!$A$8:$API$8,0)),
IFERROR($AN58 * INDEX('Inputs from Uganda staff'!$E$61:$BM$80,MATCH('HRH Need estimation'!Z$2,'Inputs from Uganda staff'!$E$61:$E$80,0),MATCH('HRH Need estimation'!$D58,'Inputs from Uganda staff'!$E$6:$BM$6,0)),
""))</f>
        <v>0</v>
      </c>
      <c r="AA58" s="122">
        <f>IFERROR(
$AN58 * INDEX('WFOM - Time_Base'!$A$4:$API$29, MATCH("CenHos", 'WFOM - Time_Base'!$B$4:$B$29,0), MATCH(CONCATENATE($G58,AA$2),'WFOM - Time_Base'!$A$8:$API$8,0)) *
INDEX('WFOM - Time_Base'!$A$4:$API$29, MATCH("CenHos_Per", 'WFOM - Time_Base'!$B$4:$B$29,0), MATCH(CONCATENATE($G58,AA$2),'WFOM - Time_Base'!$A$8:$API$8,0)),
IFERROR($AN58 * INDEX('Inputs from Uganda staff'!$E$61:$BM$80,MATCH('HRH Need estimation'!AA$2,'Inputs from Uganda staff'!$E$61:$E$80,0),MATCH('HRH Need estimation'!$D58,'Inputs from Uganda staff'!$E$6:$BM$6,0)),
""))</f>
        <v>0</v>
      </c>
      <c r="AB58" s="122">
        <f>IFERROR(
$AN58 * INDEX('WFOM - Time_Base'!$A$4:$API$29, MATCH("CenHos", 'WFOM - Time_Base'!$B$4:$B$29,0), MATCH(CONCATENATE($G58,AB$2),'WFOM - Time_Base'!$A$8:$API$8,0)) *
INDEX('WFOM - Time_Base'!$A$4:$API$29, MATCH("CenHos_Per", 'WFOM - Time_Base'!$B$4:$B$29,0), MATCH(CONCATENATE($G58,AB$2),'WFOM - Time_Base'!$A$8:$API$8,0)),
IFERROR($AN58 * INDEX('Inputs from Uganda staff'!$E$61:$BM$80,MATCH('HRH Need estimation'!AB$2,'Inputs from Uganda staff'!$E$61:$E$80,0),MATCH('HRH Need estimation'!$D58,'Inputs from Uganda staff'!$E$6:$BM$6,0)),
""))</f>
        <v>0</v>
      </c>
      <c r="AC58" s="122" t="str">
        <f>IFERROR(
$AN58 * INDEX('WFOM - Time_Base'!$A$4:$API$29, MATCH("CenHos", 'WFOM - Time_Base'!$B$4:$B$29,0), MATCH(CONCATENATE($G58,AC$2),'WFOM - Time_Base'!$A$8:$API$8,0)) *
INDEX('WFOM - Time_Base'!$A$4:$API$29, MATCH("CenHos_Per", 'WFOM - Time_Base'!$B$4:$B$29,0), MATCH(CONCATENATE($G58,AC$2),'WFOM - Time_Base'!$A$8:$API$8,0)),
IFERROR($AN58 * INDEX('Inputs from Uganda staff'!$E$61:$BM$80,MATCH('HRH Need estimation'!AC$2,'Inputs from Uganda staff'!$E$61:$E$80,0),MATCH('HRH Need estimation'!$D58,'Inputs from Uganda staff'!$E$6:$BM$6,0)),
""))</f>
        <v/>
      </c>
      <c r="AD58" s="122">
        <f>IFERROR(
$AN58 * INDEX('WFOM - Time_Base'!$A$4:$API$29, MATCH("CenHos", 'WFOM - Time_Base'!$B$4:$B$29,0), MATCH(CONCATENATE($G58,AD$2),'WFOM - Time_Base'!$A$8:$API$8,0)) *
INDEX('WFOM - Time_Base'!$A$4:$API$29, MATCH("CenHos_Per", 'WFOM - Time_Base'!$B$4:$B$29,0), MATCH(CONCATENATE($G58,AD$2),'WFOM - Time_Base'!$A$8:$API$8,0)),
IFERROR($AN58 * INDEX('Inputs from Uganda staff'!$E$61:$BM$80,MATCH('HRH Need estimation'!AD$2,'Inputs from Uganda staff'!$E$61:$E$80,0),MATCH('HRH Need estimation'!$D58,'Inputs from Uganda staff'!$E$6:$BM$6,0)),
""))</f>
        <v>0</v>
      </c>
      <c r="AE58" s="122">
        <f>IFERROR(
$AN58 * INDEX('WFOM - Time_Base'!$A$4:$API$29, MATCH("CenHos", 'WFOM - Time_Base'!$B$4:$B$29,0), MATCH(CONCATENATE($G58,AE$2),'WFOM - Time_Base'!$A$8:$API$8,0)) *
INDEX('WFOM - Time_Base'!$A$4:$API$29, MATCH("CenHos_Per", 'WFOM - Time_Base'!$B$4:$B$29,0), MATCH(CONCATENATE($G58,AE$2),'WFOM - Time_Base'!$A$8:$API$8,0)),
IFERROR($AN58 * INDEX('Inputs from Uganda staff'!$E$61:$BM$80,MATCH('HRH Need estimation'!AE$2,'Inputs from Uganda staff'!$E$61:$E$80,0),MATCH('HRH Need estimation'!$D58,'Inputs from Uganda staff'!$E$6:$BM$6,0)),
""))</f>
        <v>0</v>
      </c>
      <c r="AF58" s="122">
        <f>IFERROR(
$AN58 * INDEX('WFOM - Time_Base'!$A$4:$API$29, MATCH("CenHos", 'WFOM - Time_Base'!$B$4:$B$29,0), MATCH(CONCATENATE($G58,AF$2),'WFOM - Time_Base'!$A$8:$API$8,0)) *
INDEX('WFOM - Time_Base'!$A$4:$API$29, MATCH("CenHos_Per", 'WFOM - Time_Base'!$B$4:$B$29,0), MATCH(CONCATENATE($G58,AF$2),'WFOM - Time_Base'!$A$8:$API$8,0)),
IFERROR($AN58 * INDEX('Inputs from Uganda staff'!$E$61:$BM$80,MATCH('HRH Need estimation'!AF$2,'Inputs from Uganda staff'!$E$61:$E$80,0),MATCH('HRH Need estimation'!$D58,'Inputs from Uganda staff'!$E$6:$BM$6,0)),
""))</f>
        <v>0</v>
      </c>
      <c r="AG58" s="122">
        <f>IFERROR(
$AN58 * INDEX('WFOM - Time_Base'!$A$4:$API$29, MATCH("CenHos", 'WFOM - Time_Base'!$B$4:$B$29,0), MATCH(CONCATENATE($G58,AG$2),'WFOM - Time_Base'!$A$8:$API$8,0)) *
INDEX('WFOM - Time_Base'!$A$4:$API$29, MATCH("CenHos_Per", 'WFOM - Time_Base'!$B$4:$B$29,0), MATCH(CONCATENATE($G58,AG$2),'WFOM - Time_Base'!$A$8:$API$8,0)),
IFERROR($AN58 * INDEX('Inputs from Uganda staff'!$E$61:$BM$80,MATCH('HRH Need estimation'!AG$2,'Inputs from Uganda staff'!$E$61:$E$80,0),MATCH('HRH Need estimation'!$D58,'Inputs from Uganda staff'!$E$6:$BM$6,0)),
""))</f>
        <v>0</v>
      </c>
      <c r="AH58" s="122">
        <f>IFERROR(
$AN58 * INDEX('WFOM - Time_Base'!$A$4:$API$29, MATCH("CenHos", 'WFOM - Time_Base'!$B$4:$B$29,0), MATCH(CONCATENATE($G58,AH$2),'WFOM - Time_Base'!$A$8:$API$8,0)) *
INDEX('WFOM - Time_Base'!$A$4:$API$29, MATCH("CenHos_Per", 'WFOM - Time_Base'!$B$4:$B$29,0), MATCH(CONCATENATE($G58,AH$2),'WFOM - Time_Base'!$A$8:$API$8,0)),
IFERROR($AN58 * INDEX('Inputs from Uganda staff'!$E$61:$BM$80,MATCH('HRH Need estimation'!AH$2,'Inputs from Uganda staff'!$E$61:$E$80,0),MATCH('HRH Need estimation'!$D58,'Inputs from Uganda staff'!$E$6:$BM$6,0)),
""))</f>
        <v>0</v>
      </c>
      <c r="AI58" s="122">
        <f>IFERROR(
$AN58 * INDEX('WFOM - Time_Base'!$A$4:$API$29, MATCH("CenHos", 'WFOM - Time_Base'!$B$4:$B$29,0), MATCH(CONCATENATE($G58,AI$2),'WFOM - Time_Base'!$A$8:$API$8,0)) *
INDEX('WFOM - Time_Base'!$A$4:$API$29, MATCH("CenHos_Per", 'WFOM - Time_Base'!$B$4:$B$29,0), MATCH(CONCATENATE($G58,AI$2),'WFOM - Time_Base'!$A$8:$API$8,0)),
IFERROR($AN58 * INDEX('Inputs from Uganda staff'!$E$61:$BM$80,MATCH('HRH Need estimation'!AI$2,'Inputs from Uganda staff'!$E$61:$E$80,0),MATCH('HRH Need estimation'!$D58,'Inputs from Uganda staff'!$E$6:$BM$6,0)),
""))</f>
        <v>0</v>
      </c>
      <c r="AJ58" s="122">
        <f>IFERROR(
$AN58 * INDEX('WFOM - Time_Base'!$A$4:$API$29, MATCH("CenHos", 'WFOM - Time_Base'!$B$4:$B$29,0), MATCH(CONCATENATE($G58,AJ$2),'WFOM - Time_Base'!$A$8:$API$8,0)) *
INDEX('WFOM - Time_Base'!$A$4:$API$29, MATCH("CenHos_Per", 'WFOM - Time_Base'!$B$4:$B$29,0), MATCH(CONCATENATE($G58,AJ$2),'WFOM - Time_Base'!$A$8:$API$8,0)),
IFERROR($AN58 * INDEX('Inputs from Uganda staff'!$E$61:$BM$80,MATCH('HRH Need estimation'!AJ$2,'Inputs from Uganda staff'!$E$61:$E$80,0),MATCH('HRH Need estimation'!$D58,'Inputs from Uganda staff'!$E$6:$BM$6,0)),
""))</f>
        <v>0</v>
      </c>
      <c r="AK58" s="122">
        <f>IFERROR(
$AN58 * INDEX('WFOM - Time_Base'!$A$4:$API$29, MATCH("CenHos", 'WFOM - Time_Base'!$B$4:$B$29,0), MATCH(CONCATENATE($G58,AK$2),'WFOM - Time_Base'!$A$8:$API$8,0)) *
INDEX('WFOM - Time_Base'!$A$4:$API$29, MATCH("CenHos_Per", 'WFOM - Time_Base'!$B$4:$B$29,0), MATCH(CONCATENATE($G58,AK$2),'WFOM - Time_Base'!$A$8:$API$8,0)),
IFERROR($AN58 * INDEX('Inputs from Uganda staff'!$E$61:$BM$80,MATCH('HRH Need estimation'!AK$2,'Inputs from Uganda staff'!$E$61:$E$80,0),MATCH('HRH Need estimation'!$D58,'Inputs from Uganda staff'!$E$6:$BM$6,0)),
""))</f>
        <v>0</v>
      </c>
      <c r="AL58" s="122">
        <f>IFERROR(
$AN58 * INDEX('WFOM - Time_Base'!$A$4:$API$29, MATCH("CenHos", 'WFOM - Time_Base'!$B$4:$B$29,0), MATCH(CONCATENATE($G58,AL$2),'WFOM - Time_Base'!$A$8:$API$8,0)) *
INDEX('WFOM - Time_Base'!$A$4:$API$29, MATCH("CenHos_Per", 'WFOM - Time_Base'!$B$4:$B$29,0), MATCH(CONCATENATE($G58,AL$2),'WFOM - Time_Base'!$A$8:$API$8,0)),
IFERROR($AN58 * INDEX('Inputs from Uganda staff'!$E$61:$BM$80,MATCH('HRH Need estimation'!AL$2,'Inputs from Uganda staff'!$E$61:$E$80,0),MATCH('HRH Need estimation'!$D58,'Inputs from Uganda staff'!$E$6:$BM$6,0)),
""))</f>
        <v>0</v>
      </c>
      <c r="AN58">
        <v>2</v>
      </c>
      <c r="AO58" t="str">
        <f t="shared" si="1"/>
        <v>055</v>
      </c>
      <c r="AQ58" t="s">
        <v>438</v>
      </c>
    </row>
    <row r="59" spans="1:43">
      <c r="A59" s="106" t="s">
        <v>947</v>
      </c>
      <c r="B59" s="106" t="s">
        <v>309</v>
      </c>
      <c r="C59" s="107" t="s">
        <v>332</v>
      </c>
      <c r="D59" s="113" t="s">
        <v>333</v>
      </c>
      <c r="E59" s="122" t="s">
        <v>25</v>
      </c>
      <c r="F59" s="122" t="s">
        <v>49</v>
      </c>
      <c r="G59" s="122" t="str">
        <f>IF(F59&lt;&gt;"", VLOOKUP(F59,'WFOM - Cadre and Service List'!$E$4:$F$52,2,FALSE), "")</f>
        <v>EPI</v>
      </c>
      <c r="H59" s="122"/>
      <c r="I59" s="207"/>
      <c r="J59" s="207"/>
      <c r="K59" s="207"/>
      <c r="L59" s="207"/>
      <c r="M59" s="207"/>
      <c r="N59" s="207"/>
      <c r="O59" s="207"/>
      <c r="P59" s="207">
        <f t="shared" si="0"/>
        <v>0</v>
      </c>
      <c r="Q59" s="122" t="s">
        <v>1947</v>
      </c>
      <c r="R59" s="122">
        <f>IFERROR(
$AN59 * INDEX('WFOM - Time_Base'!$A$4:$API$29, MATCH("CenHos", 'WFOM - Time_Base'!$B$4:$B$29,0), MATCH(CONCATENATE($G59,R$2),'WFOM - Time_Base'!$A$8:$API$8,0)) *
INDEX('WFOM - Time_Base'!$A$4:$API$29, MATCH("CenHos_Per", 'WFOM - Time_Base'!$B$4:$B$29,0), MATCH(CONCATENATE($G59,R$2),'WFOM - Time_Base'!$A$8:$API$8,0)),
IFERROR($AN59 * INDEX('Inputs from Uganda staff'!$E$61:$BM$80,MATCH('HRH Need estimation'!R$2,'Inputs from Uganda staff'!$E$61:$E$80,0),MATCH('HRH Need estimation'!$D59,'Inputs from Uganda staff'!$E$6:$BM$6,0)),
""))</f>
        <v>0</v>
      </c>
      <c r="S59" s="122">
        <f>IFERROR(
$AN59 * INDEX('WFOM - Time_Base'!$A$4:$API$29, MATCH("CenHos", 'WFOM - Time_Base'!$B$4:$B$29,0), MATCH(CONCATENATE($G59,S$2),'WFOM - Time_Base'!$A$8:$API$8,0)) *
INDEX('WFOM - Time_Base'!$A$4:$API$29, MATCH("CenHos_Per", 'WFOM - Time_Base'!$B$4:$B$29,0), MATCH(CONCATENATE($G59,S$2),'WFOM - Time_Base'!$A$8:$API$8,0)),
IFERROR($AN59 * INDEX('Inputs from Uganda staff'!$E$61:$BM$80,MATCH('HRH Need estimation'!S$2,'Inputs from Uganda staff'!$E$61:$E$80,0),MATCH('HRH Need estimation'!$D59,'Inputs from Uganda staff'!$E$6:$BM$6,0)),
""))</f>
        <v>0</v>
      </c>
      <c r="T59" s="122">
        <f>IFERROR(
$AN59 * INDEX('WFOM - Time_Base'!$A$4:$API$29, MATCH("CenHos", 'WFOM - Time_Base'!$B$4:$B$29,0), MATCH(CONCATENATE($G59,T$2),'WFOM - Time_Base'!$A$8:$API$8,0)) *
INDEX('WFOM - Time_Base'!$A$4:$API$29, MATCH("CenHos_Per", 'WFOM - Time_Base'!$B$4:$B$29,0), MATCH(CONCATENATE($G59,T$2),'WFOM - Time_Base'!$A$8:$API$8,0)),
IFERROR($AN59 * INDEX('Inputs from Uganda staff'!$E$61:$BM$80,MATCH('HRH Need estimation'!T$2,'Inputs from Uganda staff'!$E$61:$E$80,0),MATCH('HRH Need estimation'!$D59,'Inputs from Uganda staff'!$E$6:$BM$6,0)),
""))</f>
        <v>0</v>
      </c>
      <c r="U59" s="122">
        <f>IFERROR(
$AN59 * INDEX('WFOM - Time_Base'!$A$4:$API$29, MATCH("CenHos", 'WFOM - Time_Base'!$B$4:$B$29,0), MATCH(CONCATENATE($G59,U$2),'WFOM - Time_Base'!$A$8:$API$8,0)) *
INDEX('WFOM - Time_Base'!$A$4:$API$29, MATCH("CenHos_Per", 'WFOM - Time_Base'!$B$4:$B$29,0), MATCH(CONCATENATE($G59,U$2),'WFOM - Time_Base'!$A$8:$API$8,0)),
IFERROR($AN59 * INDEX('Inputs from Uganda staff'!$E$61:$BM$80,MATCH('HRH Need estimation'!U$2,'Inputs from Uganda staff'!$E$61:$E$80,0),MATCH('HRH Need estimation'!$D59,'Inputs from Uganda staff'!$E$6:$BM$6,0)),
""))</f>
        <v>0</v>
      </c>
      <c r="V59" s="122">
        <f>IFERROR(
$AN59 * INDEX('WFOM - Time_Base'!$A$4:$API$29, MATCH("CenHos", 'WFOM - Time_Base'!$B$4:$B$29,0), MATCH(CONCATENATE($G59,V$2),'WFOM - Time_Base'!$A$8:$API$8,0)) *
INDEX('WFOM - Time_Base'!$A$4:$API$29, MATCH("CenHos_Per", 'WFOM - Time_Base'!$B$4:$B$29,0), MATCH(CONCATENATE($G59,V$2),'WFOM - Time_Base'!$A$8:$API$8,0)),
IFERROR($AN59 * INDEX('Inputs from Uganda staff'!$E$61:$BM$80,MATCH('HRH Need estimation'!V$2,'Inputs from Uganda staff'!$E$61:$E$80,0),MATCH('HRH Need estimation'!$D59,'Inputs from Uganda staff'!$E$6:$BM$6,0)),
""))</f>
        <v>1</v>
      </c>
      <c r="W59" s="122">
        <f>IFERROR(
$AN59 * INDEX('WFOM - Time_Base'!$A$4:$API$29, MATCH("CenHos", 'WFOM - Time_Base'!$B$4:$B$29,0), MATCH(CONCATENATE($G59,W$2),'WFOM - Time_Base'!$A$8:$API$8,0)) *
INDEX('WFOM - Time_Base'!$A$4:$API$29, MATCH("CenHos_Per", 'WFOM - Time_Base'!$B$4:$B$29,0), MATCH(CONCATENATE($G59,W$2),'WFOM - Time_Base'!$A$8:$API$8,0)),
IFERROR($AN59 * INDEX('Inputs from Uganda staff'!$E$61:$BM$80,MATCH('HRH Need estimation'!W$2,'Inputs from Uganda staff'!$E$61:$E$80,0),MATCH('HRH Need estimation'!$D59,'Inputs from Uganda staff'!$E$6:$BM$6,0)),
""))</f>
        <v>0</v>
      </c>
      <c r="X59" s="122">
        <f>IFERROR(
$AN59 * INDEX('WFOM - Time_Base'!$A$4:$API$29, MATCH("CenHos", 'WFOM - Time_Base'!$B$4:$B$29,0), MATCH(CONCATENATE($G59,X$2),'WFOM - Time_Base'!$A$8:$API$8,0)) *
INDEX('WFOM - Time_Base'!$A$4:$API$29, MATCH("CenHos_Per", 'WFOM - Time_Base'!$B$4:$B$29,0), MATCH(CONCATENATE($G59,X$2),'WFOM - Time_Base'!$A$8:$API$8,0)),
IFERROR($AN59 * INDEX('Inputs from Uganda staff'!$E$61:$BM$80,MATCH('HRH Need estimation'!X$2,'Inputs from Uganda staff'!$E$61:$E$80,0),MATCH('HRH Need estimation'!$D59,'Inputs from Uganda staff'!$E$6:$BM$6,0)),
""))</f>
        <v>0</v>
      </c>
      <c r="Y59" s="122">
        <f>IFERROR(
$AN59 * INDEX('WFOM - Time_Base'!$A$4:$API$29, MATCH("CenHos", 'WFOM - Time_Base'!$B$4:$B$29,0), MATCH(CONCATENATE($G59,Y$2),'WFOM - Time_Base'!$A$8:$API$8,0)) *
INDEX('WFOM - Time_Base'!$A$4:$API$29, MATCH("CenHos_Per", 'WFOM - Time_Base'!$B$4:$B$29,0), MATCH(CONCATENATE($G59,Y$2),'WFOM - Time_Base'!$A$8:$API$8,0)),
IFERROR($AN59 * INDEX('Inputs from Uganda staff'!$E$61:$BM$80,MATCH('HRH Need estimation'!Y$2,'Inputs from Uganda staff'!$E$61:$E$80,0),MATCH('HRH Need estimation'!$D59,'Inputs from Uganda staff'!$E$6:$BM$6,0)),
""))</f>
        <v>1</v>
      </c>
      <c r="Z59" s="122">
        <f>IFERROR(
$AN59 * INDEX('WFOM - Time_Base'!$A$4:$API$29, MATCH("CenHos", 'WFOM - Time_Base'!$B$4:$B$29,0), MATCH(CONCATENATE($G59,Z$2),'WFOM - Time_Base'!$A$8:$API$8,0)) *
INDEX('WFOM - Time_Base'!$A$4:$API$29, MATCH("CenHos_Per", 'WFOM - Time_Base'!$B$4:$B$29,0), MATCH(CONCATENATE($G59,Z$2),'WFOM - Time_Base'!$A$8:$API$8,0)),
IFERROR($AN59 * INDEX('Inputs from Uganda staff'!$E$61:$BM$80,MATCH('HRH Need estimation'!Z$2,'Inputs from Uganda staff'!$E$61:$E$80,0),MATCH('HRH Need estimation'!$D59,'Inputs from Uganda staff'!$E$6:$BM$6,0)),
""))</f>
        <v>0</v>
      </c>
      <c r="AA59" s="122">
        <f>IFERROR(
$AN59 * INDEX('WFOM - Time_Base'!$A$4:$API$29, MATCH("CenHos", 'WFOM - Time_Base'!$B$4:$B$29,0), MATCH(CONCATENATE($G59,AA$2),'WFOM - Time_Base'!$A$8:$API$8,0)) *
INDEX('WFOM - Time_Base'!$A$4:$API$29, MATCH("CenHos_Per", 'WFOM - Time_Base'!$B$4:$B$29,0), MATCH(CONCATENATE($G59,AA$2),'WFOM - Time_Base'!$A$8:$API$8,0)),
IFERROR($AN59 * INDEX('Inputs from Uganda staff'!$E$61:$BM$80,MATCH('HRH Need estimation'!AA$2,'Inputs from Uganda staff'!$E$61:$E$80,0),MATCH('HRH Need estimation'!$D59,'Inputs from Uganda staff'!$E$6:$BM$6,0)),
""))</f>
        <v>0</v>
      </c>
      <c r="AB59" s="122">
        <f>IFERROR(
$AN59 * INDEX('WFOM - Time_Base'!$A$4:$API$29, MATCH("CenHos", 'WFOM - Time_Base'!$B$4:$B$29,0), MATCH(CONCATENATE($G59,AB$2),'WFOM - Time_Base'!$A$8:$API$8,0)) *
INDEX('WFOM - Time_Base'!$A$4:$API$29, MATCH("CenHos_Per", 'WFOM - Time_Base'!$B$4:$B$29,0), MATCH(CONCATENATE($G59,AB$2),'WFOM - Time_Base'!$A$8:$API$8,0)),
IFERROR($AN59 * INDEX('Inputs from Uganda staff'!$E$61:$BM$80,MATCH('HRH Need estimation'!AB$2,'Inputs from Uganda staff'!$E$61:$E$80,0),MATCH('HRH Need estimation'!$D59,'Inputs from Uganda staff'!$E$6:$BM$6,0)),
""))</f>
        <v>0</v>
      </c>
      <c r="AC59" s="122" t="str">
        <f>IFERROR(
$AN59 * INDEX('WFOM - Time_Base'!$A$4:$API$29, MATCH("CenHos", 'WFOM - Time_Base'!$B$4:$B$29,0), MATCH(CONCATENATE($G59,AC$2),'WFOM - Time_Base'!$A$8:$API$8,0)) *
INDEX('WFOM - Time_Base'!$A$4:$API$29, MATCH("CenHos_Per", 'WFOM - Time_Base'!$B$4:$B$29,0), MATCH(CONCATENATE($G59,AC$2),'WFOM - Time_Base'!$A$8:$API$8,0)),
IFERROR($AN59 * INDEX('Inputs from Uganda staff'!$E$61:$BM$80,MATCH('HRH Need estimation'!AC$2,'Inputs from Uganda staff'!$E$61:$E$80,0),MATCH('HRH Need estimation'!$D59,'Inputs from Uganda staff'!$E$6:$BM$6,0)),
""))</f>
        <v/>
      </c>
      <c r="AD59" s="122">
        <f>IFERROR(
$AN59 * INDEX('WFOM - Time_Base'!$A$4:$API$29, MATCH("CenHos", 'WFOM - Time_Base'!$B$4:$B$29,0), MATCH(CONCATENATE($G59,AD$2),'WFOM - Time_Base'!$A$8:$API$8,0)) *
INDEX('WFOM - Time_Base'!$A$4:$API$29, MATCH("CenHos_Per", 'WFOM - Time_Base'!$B$4:$B$29,0), MATCH(CONCATENATE($G59,AD$2),'WFOM - Time_Base'!$A$8:$API$8,0)),
IFERROR($AN59 * INDEX('Inputs from Uganda staff'!$E$61:$BM$80,MATCH('HRH Need estimation'!AD$2,'Inputs from Uganda staff'!$E$61:$E$80,0),MATCH('HRH Need estimation'!$D59,'Inputs from Uganda staff'!$E$6:$BM$6,0)),
""))</f>
        <v>0</v>
      </c>
      <c r="AE59" s="122">
        <f>IFERROR(
$AN59 * INDEX('WFOM - Time_Base'!$A$4:$API$29, MATCH("CenHos", 'WFOM - Time_Base'!$B$4:$B$29,0), MATCH(CONCATENATE($G59,AE$2),'WFOM - Time_Base'!$A$8:$API$8,0)) *
INDEX('WFOM - Time_Base'!$A$4:$API$29, MATCH("CenHos_Per", 'WFOM - Time_Base'!$B$4:$B$29,0), MATCH(CONCATENATE($G59,AE$2),'WFOM - Time_Base'!$A$8:$API$8,0)),
IFERROR($AN59 * INDEX('Inputs from Uganda staff'!$E$61:$BM$80,MATCH('HRH Need estimation'!AE$2,'Inputs from Uganda staff'!$E$61:$E$80,0),MATCH('HRH Need estimation'!$D59,'Inputs from Uganda staff'!$E$6:$BM$6,0)),
""))</f>
        <v>0</v>
      </c>
      <c r="AF59" s="122">
        <f>IFERROR(
$AN59 * INDEX('WFOM - Time_Base'!$A$4:$API$29, MATCH("CenHos", 'WFOM - Time_Base'!$B$4:$B$29,0), MATCH(CONCATENATE($G59,AF$2),'WFOM - Time_Base'!$A$8:$API$8,0)) *
INDEX('WFOM - Time_Base'!$A$4:$API$29, MATCH("CenHos_Per", 'WFOM - Time_Base'!$B$4:$B$29,0), MATCH(CONCATENATE($G59,AF$2),'WFOM - Time_Base'!$A$8:$API$8,0)),
IFERROR($AN59 * INDEX('Inputs from Uganda staff'!$E$61:$BM$80,MATCH('HRH Need estimation'!AF$2,'Inputs from Uganda staff'!$E$61:$E$80,0),MATCH('HRH Need estimation'!$D59,'Inputs from Uganda staff'!$E$6:$BM$6,0)),
""))</f>
        <v>0</v>
      </c>
      <c r="AG59" s="122">
        <f>IFERROR(
$AN59 * INDEX('WFOM - Time_Base'!$A$4:$API$29, MATCH("CenHos", 'WFOM - Time_Base'!$B$4:$B$29,0), MATCH(CONCATENATE($G59,AG$2),'WFOM - Time_Base'!$A$8:$API$8,0)) *
INDEX('WFOM - Time_Base'!$A$4:$API$29, MATCH("CenHos_Per", 'WFOM - Time_Base'!$B$4:$B$29,0), MATCH(CONCATENATE($G59,AG$2),'WFOM - Time_Base'!$A$8:$API$8,0)),
IFERROR($AN59 * INDEX('Inputs from Uganda staff'!$E$61:$BM$80,MATCH('HRH Need estimation'!AG$2,'Inputs from Uganda staff'!$E$61:$E$80,0),MATCH('HRH Need estimation'!$D59,'Inputs from Uganda staff'!$E$6:$BM$6,0)),
""))</f>
        <v>0</v>
      </c>
      <c r="AH59" s="122">
        <f>IFERROR(
$AN59 * INDEX('WFOM - Time_Base'!$A$4:$API$29, MATCH("CenHos", 'WFOM - Time_Base'!$B$4:$B$29,0), MATCH(CONCATENATE($G59,AH$2),'WFOM - Time_Base'!$A$8:$API$8,0)) *
INDEX('WFOM - Time_Base'!$A$4:$API$29, MATCH("CenHos_Per", 'WFOM - Time_Base'!$B$4:$B$29,0), MATCH(CONCATENATE($G59,AH$2),'WFOM - Time_Base'!$A$8:$API$8,0)),
IFERROR($AN59 * INDEX('Inputs from Uganda staff'!$E$61:$BM$80,MATCH('HRH Need estimation'!AH$2,'Inputs from Uganda staff'!$E$61:$E$80,0),MATCH('HRH Need estimation'!$D59,'Inputs from Uganda staff'!$E$6:$BM$6,0)),
""))</f>
        <v>0</v>
      </c>
      <c r="AI59" s="122">
        <f>IFERROR(
$AN59 * INDEX('WFOM - Time_Base'!$A$4:$API$29, MATCH("CenHos", 'WFOM - Time_Base'!$B$4:$B$29,0), MATCH(CONCATENATE($G59,AI$2),'WFOM - Time_Base'!$A$8:$API$8,0)) *
INDEX('WFOM - Time_Base'!$A$4:$API$29, MATCH("CenHos_Per", 'WFOM - Time_Base'!$B$4:$B$29,0), MATCH(CONCATENATE($G59,AI$2),'WFOM - Time_Base'!$A$8:$API$8,0)),
IFERROR($AN59 * INDEX('Inputs from Uganda staff'!$E$61:$BM$80,MATCH('HRH Need estimation'!AI$2,'Inputs from Uganda staff'!$E$61:$E$80,0),MATCH('HRH Need estimation'!$D59,'Inputs from Uganda staff'!$E$6:$BM$6,0)),
""))</f>
        <v>0</v>
      </c>
      <c r="AJ59" s="122">
        <f>IFERROR(
$AN59 * INDEX('WFOM - Time_Base'!$A$4:$API$29, MATCH("CenHos", 'WFOM - Time_Base'!$B$4:$B$29,0), MATCH(CONCATENATE($G59,AJ$2),'WFOM - Time_Base'!$A$8:$API$8,0)) *
INDEX('WFOM - Time_Base'!$A$4:$API$29, MATCH("CenHos_Per", 'WFOM - Time_Base'!$B$4:$B$29,0), MATCH(CONCATENATE($G59,AJ$2),'WFOM - Time_Base'!$A$8:$API$8,0)),
IFERROR($AN59 * INDEX('Inputs from Uganda staff'!$E$61:$BM$80,MATCH('HRH Need estimation'!AJ$2,'Inputs from Uganda staff'!$E$61:$E$80,0),MATCH('HRH Need estimation'!$D59,'Inputs from Uganda staff'!$E$6:$BM$6,0)),
""))</f>
        <v>0</v>
      </c>
      <c r="AK59" s="122">
        <f>IFERROR(
$AN59 * INDEX('WFOM - Time_Base'!$A$4:$API$29, MATCH("CenHos", 'WFOM - Time_Base'!$B$4:$B$29,0), MATCH(CONCATENATE($G59,AK$2),'WFOM - Time_Base'!$A$8:$API$8,0)) *
INDEX('WFOM - Time_Base'!$A$4:$API$29, MATCH("CenHos_Per", 'WFOM - Time_Base'!$B$4:$B$29,0), MATCH(CONCATENATE($G59,AK$2),'WFOM - Time_Base'!$A$8:$API$8,0)),
IFERROR($AN59 * INDEX('Inputs from Uganda staff'!$E$61:$BM$80,MATCH('HRH Need estimation'!AK$2,'Inputs from Uganda staff'!$E$61:$E$80,0),MATCH('HRH Need estimation'!$D59,'Inputs from Uganda staff'!$E$6:$BM$6,0)),
""))</f>
        <v>0</v>
      </c>
      <c r="AL59" s="122">
        <f>IFERROR(
$AN59 * INDEX('WFOM - Time_Base'!$A$4:$API$29, MATCH("CenHos", 'WFOM - Time_Base'!$B$4:$B$29,0), MATCH(CONCATENATE($G59,AL$2),'WFOM - Time_Base'!$A$8:$API$8,0)) *
INDEX('WFOM - Time_Base'!$A$4:$API$29, MATCH("CenHos_Per", 'WFOM - Time_Base'!$B$4:$B$29,0), MATCH(CONCATENATE($G59,AL$2),'WFOM - Time_Base'!$A$8:$API$8,0)),
IFERROR($AN59 * INDEX('Inputs from Uganda staff'!$E$61:$BM$80,MATCH('HRH Need estimation'!AL$2,'Inputs from Uganda staff'!$E$61:$E$80,0),MATCH('HRH Need estimation'!$D59,'Inputs from Uganda staff'!$E$6:$BM$6,0)),
""))</f>
        <v>0</v>
      </c>
      <c r="AN59">
        <v>1</v>
      </c>
      <c r="AO59" t="e">
        <f t="shared" si="1"/>
        <v>#N/A</v>
      </c>
      <c r="AQ59" t="s">
        <v>440</v>
      </c>
    </row>
    <row r="60" spans="1:43">
      <c r="A60" s="106" t="s">
        <v>948</v>
      </c>
      <c r="B60" s="106" t="s">
        <v>309</v>
      </c>
      <c r="C60" s="107" t="s">
        <v>334</v>
      </c>
      <c r="D60" s="117" t="s">
        <v>335</v>
      </c>
      <c r="E60" s="122" t="s">
        <v>25</v>
      </c>
      <c r="F60" s="122" t="s">
        <v>49</v>
      </c>
      <c r="G60" s="122" t="str">
        <f>IF(F60&lt;&gt;"", VLOOKUP(F60,'WFOM - Cadre and Service List'!$E$4:$F$52,2,FALSE), "")</f>
        <v>EPI</v>
      </c>
      <c r="H60" s="122"/>
      <c r="I60" s="207"/>
      <c r="J60" s="207"/>
      <c r="K60" s="207"/>
      <c r="L60" s="207"/>
      <c r="M60" s="207"/>
      <c r="N60" s="207"/>
      <c r="O60" s="207"/>
      <c r="P60" s="207">
        <f t="shared" si="0"/>
        <v>0</v>
      </c>
      <c r="Q60" s="122" t="s">
        <v>1947</v>
      </c>
      <c r="R60" s="122">
        <f>IFERROR(
$AN60 * INDEX('WFOM - Time_Base'!$A$4:$API$29, MATCH("CenHos", 'WFOM - Time_Base'!$B$4:$B$29,0), MATCH(CONCATENATE($G60,R$2),'WFOM - Time_Base'!$A$8:$API$8,0)) *
INDEX('WFOM - Time_Base'!$A$4:$API$29, MATCH("CenHos_Per", 'WFOM - Time_Base'!$B$4:$B$29,0), MATCH(CONCATENATE($G60,R$2),'WFOM - Time_Base'!$A$8:$API$8,0)),
IFERROR($AN60 * INDEX('Inputs from Uganda staff'!$E$61:$BM$80,MATCH('HRH Need estimation'!R$2,'Inputs from Uganda staff'!$E$61:$E$80,0),MATCH('HRH Need estimation'!$D60,'Inputs from Uganda staff'!$E$6:$BM$6,0)),
""))</f>
        <v>0</v>
      </c>
      <c r="S60" s="122">
        <f>IFERROR(
$AN60 * INDEX('WFOM - Time_Base'!$A$4:$API$29, MATCH("CenHos", 'WFOM - Time_Base'!$B$4:$B$29,0), MATCH(CONCATENATE($G60,S$2),'WFOM - Time_Base'!$A$8:$API$8,0)) *
INDEX('WFOM - Time_Base'!$A$4:$API$29, MATCH("CenHos_Per", 'WFOM - Time_Base'!$B$4:$B$29,0), MATCH(CONCATENATE($G60,S$2),'WFOM - Time_Base'!$A$8:$API$8,0)),
IFERROR($AN60 * INDEX('Inputs from Uganda staff'!$E$61:$BM$80,MATCH('HRH Need estimation'!S$2,'Inputs from Uganda staff'!$E$61:$E$80,0),MATCH('HRH Need estimation'!$D60,'Inputs from Uganda staff'!$E$6:$BM$6,0)),
""))</f>
        <v>0</v>
      </c>
      <c r="T60" s="122">
        <f>IFERROR(
$AN60 * INDEX('WFOM - Time_Base'!$A$4:$API$29, MATCH("CenHos", 'WFOM - Time_Base'!$B$4:$B$29,0), MATCH(CONCATENATE($G60,T$2),'WFOM - Time_Base'!$A$8:$API$8,0)) *
INDEX('WFOM - Time_Base'!$A$4:$API$29, MATCH("CenHos_Per", 'WFOM - Time_Base'!$B$4:$B$29,0), MATCH(CONCATENATE($G60,T$2),'WFOM - Time_Base'!$A$8:$API$8,0)),
IFERROR($AN60 * INDEX('Inputs from Uganda staff'!$E$61:$BM$80,MATCH('HRH Need estimation'!T$2,'Inputs from Uganda staff'!$E$61:$E$80,0),MATCH('HRH Need estimation'!$D60,'Inputs from Uganda staff'!$E$6:$BM$6,0)),
""))</f>
        <v>0</v>
      </c>
      <c r="U60" s="122">
        <f>IFERROR(
$AN60 * INDEX('WFOM - Time_Base'!$A$4:$API$29, MATCH("CenHos", 'WFOM - Time_Base'!$B$4:$B$29,0), MATCH(CONCATENATE($G60,U$2),'WFOM - Time_Base'!$A$8:$API$8,0)) *
INDEX('WFOM - Time_Base'!$A$4:$API$29, MATCH("CenHos_Per", 'WFOM - Time_Base'!$B$4:$B$29,0), MATCH(CONCATENATE($G60,U$2),'WFOM - Time_Base'!$A$8:$API$8,0)),
IFERROR($AN60 * INDEX('Inputs from Uganda staff'!$E$61:$BM$80,MATCH('HRH Need estimation'!U$2,'Inputs from Uganda staff'!$E$61:$E$80,0),MATCH('HRH Need estimation'!$D60,'Inputs from Uganda staff'!$E$6:$BM$6,0)),
""))</f>
        <v>0</v>
      </c>
      <c r="V60" s="122">
        <f>IFERROR(
$AN60 * INDEX('WFOM - Time_Base'!$A$4:$API$29, MATCH("CenHos", 'WFOM - Time_Base'!$B$4:$B$29,0), MATCH(CONCATENATE($G60,V$2),'WFOM - Time_Base'!$A$8:$API$8,0)) *
INDEX('WFOM - Time_Base'!$A$4:$API$29, MATCH("CenHos_Per", 'WFOM - Time_Base'!$B$4:$B$29,0), MATCH(CONCATENATE($G60,V$2),'WFOM - Time_Base'!$A$8:$API$8,0)),
IFERROR($AN60 * INDEX('Inputs from Uganda staff'!$E$61:$BM$80,MATCH('HRH Need estimation'!V$2,'Inputs from Uganda staff'!$E$61:$E$80,0),MATCH('HRH Need estimation'!$D60,'Inputs from Uganda staff'!$E$6:$BM$6,0)),
""))</f>
        <v>1</v>
      </c>
      <c r="W60" s="122">
        <f>IFERROR(
$AN60 * INDEX('WFOM - Time_Base'!$A$4:$API$29, MATCH("CenHos", 'WFOM - Time_Base'!$B$4:$B$29,0), MATCH(CONCATENATE($G60,W$2),'WFOM - Time_Base'!$A$8:$API$8,0)) *
INDEX('WFOM - Time_Base'!$A$4:$API$29, MATCH("CenHos_Per", 'WFOM - Time_Base'!$B$4:$B$29,0), MATCH(CONCATENATE($G60,W$2),'WFOM - Time_Base'!$A$8:$API$8,0)),
IFERROR($AN60 * INDEX('Inputs from Uganda staff'!$E$61:$BM$80,MATCH('HRH Need estimation'!W$2,'Inputs from Uganda staff'!$E$61:$E$80,0),MATCH('HRH Need estimation'!$D60,'Inputs from Uganda staff'!$E$6:$BM$6,0)),
""))</f>
        <v>0</v>
      </c>
      <c r="X60" s="122">
        <f>IFERROR(
$AN60 * INDEX('WFOM - Time_Base'!$A$4:$API$29, MATCH("CenHos", 'WFOM - Time_Base'!$B$4:$B$29,0), MATCH(CONCATENATE($G60,X$2),'WFOM - Time_Base'!$A$8:$API$8,0)) *
INDEX('WFOM - Time_Base'!$A$4:$API$29, MATCH("CenHos_Per", 'WFOM - Time_Base'!$B$4:$B$29,0), MATCH(CONCATENATE($G60,X$2),'WFOM - Time_Base'!$A$8:$API$8,0)),
IFERROR($AN60 * INDEX('Inputs from Uganda staff'!$E$61:$BM$80,MATCH('HRH Need estimation'!X$2,'Inputs from Uganda staff'!$E$61:$E$80,0),MATCH('HRH Need estimation'!$D60,'Inputs from Uganda staff'!$E$6:$BM$6,0)),
""))</f>
        <v>0</v>
      </c>
      <c r="Y60" s="122">
        <f>IFERROR(
$AN60 * INDEX('WFOM - Time_Base'!$A$4:$API$29, MATCH("CenHos", 'WFOM - Time_Base'!$B$4:$B$29,0), MATCH(CONCATENATE($G60,Y$2),'WFOM - Time_Base'!$A$8:$API$8,0)) *
INDEX('WFOM - Time_Base'!$A$4:$API$29, MATCH("CenHos_Per", 'WFOM - Time_Base'!$B$4:$B$29,0), MATCH(CONCATENATE($G60,Y$2),'WFOM - Time_Base'!$A$8:$API$8,0)),
IFERROR($AN60 * INDEX('Inputs from Uganda staff'!$E$61:$BM$80,MATCH('HRH Need estimation'!Y$2,'Inputs from Uganda staff'!$E$61:$E$80,0),MATCH('HRH Need estimation'!$D60,'Inputs from Uganda staff'!$E$6:$BM$6,0)),
""))</f>
        <v>1</v>
      </c>
      <c r="Z60" s="122">
        <f>IFERROR(
$AN60 * INDEX('WFOM - Time_Base'!$A$4:$API$29, MATCH("CenHos", 'WFOM - Time_Base'!$B$4:$B$29,0), MATCH(CONCATENATE($G60,Z$2),'WFOM - Time_Base'!$A$8:$API$8,0)) *
INDEX('WFOM - Time_Base'!$A$4:$API$29, MATCH("CenHos_Per", 'WFOM - Time_Base'!$B$4:$B$29,0), MATCH(CONCATENATE($G60,Z$2),'WFOM - Time_Base'!$A$8:$API$8,0)),
IFERROR($AN60 * INDEX('Inputs from Uganda staff'!$E$61:$BM$80,MATCH('HRH Need estimation'!Z$2,'Inputs from Uganda staff'!$E$61:$E$80,0),MATCH('HRH Need estimation'!$D60,'Inputs from Uganda staff'!$E$6:$BM$6,0)),
""))</f>
        <v>0</v>
      </c>
      <c r="AA60" s="122">
        <f>IFERROR(
$AN60 * INDEX('WFOM - Time_Base'!$A$4:$API$29, MATCH("CenHos", 'WFOM - Time_Base'!$B$4:$B$29,0), MATCH(CONCATENATE($G60,AA$2),'WFOM - Time_Base'!$A$8:$API$8,0)) *
INDEX('WFOM - Time_Base'!$A$4:$API$29, MATCH("CenHos_Per", 'WFOM - Time_Base'!$B$4:$B$29,0), MATCH(CONCATENATE($G60,AA$2),'WFOM - Time_Base'!$A$8:$API$8,0)),
IFERROR($AN60 * INDEX('Inputs from Uganda staff'!$E$61:$BM$80,MATCH('HRH Need estimation'!AA$2,'Inputs from Uganda staff'!$E$61:$E$80,0),MATCH('HRH Need estimation'!$D60,'Inputs from Uganda staff'!$E$6:$BM$6,0)),
""))</f>
        <v>0</v>
      </c>
      <c r="AB60" s="122">
        <f>IFERROR(
$AN60 * INDEX('WFOM - Time_Base'!$A$4:$API$29, MATCH("CenHos", 'WFOM - Time_Base'!$B$4:$B$29,0), MATCH(CONCATENATE($G60,AB$2),'WFOM - Time_Base'!$A$8:$API$8,0)) *
INDEX('WFOM - Time_Base'!$A$4:$API$29, MATCH("CenHos_Per", 'WFOM - Time_Base'!$B$4:$B$29,0), MATCH(CONCATENATE($G60,AB$2),'WFOM - Time_Base'!$A$8:$API$8,0)),
IFERROR($AN60 * INDEX('Inputs from Uganda staff'!$E$61:$BM$80,MATCH('HRH Need estimation'!AB$2,'Inputs from Uganda staff'!$E$61:$E$80,0),MATCH('HRH Need estimation'!$D60,'Inputs from Uganda staff'!$E$6:$BM$6,0)),
""))</f>
        <v>0</v>
      </c>
      <c r="AC60" s="122" t="str">
        <f>IFERROR(
$AN60 * INDEX('WFOM - Time_Base'!$A$4:$API$29, MATCH("CenHos", 'WFOM - Time_Base'!$B$4:$B$29,0), MATCH(CONCATENATE($G60,AC$2),'WFOM - Time_Base'!$A$8:$API$8,0)) *
INDEX('WFOM - Time_Base'!$A$4:$API$29, MATCH("CenHos_Per", 'WFOM - Time_Base'!$B$4:$B$29,0), MATCH(CONCATENATE($G60,AC$2),'WFOM - Time_Base'!$A$8:$API$8,0)),
IFERROR($AN60 * INDEX('Inputs from Uganda staff'!$E$61:$BM$80,MATCH('HRH Need estimation'!AC$2,'Inputs from Uganda staff'!$E$61:$E$80,0),MATCH('HRH Need estimation'!$D60,'Inputs from Uganda staff'!$E$6:$BM$6,0)),
""))</f>
        <v/>
      </c>
      <c r="AD60" s="122">
        <f>IFERROR(
$AN60 * INDEX('WFOM - Time_Base'!$A$4:$API$29, MATCH("CenHos", 'WFOM - Time_Base'!$B$4:$B$29,0), MATCH(CONCATENATE($G60,AD$2),'WFOM - Time_Base'!$A$8:$API$8,0)) *
INDEX('WFOM - Time_Base'!$A$4:$API$29, MATCH("CenHos_Per", 'WFOM - Time_Base'!$B$4:$B$29,0), MATCH(CONCATENATE($G60,AD$2),'WFOM - Time_Base'!$A$8:$API$8,0)),
IFERROR($AN60 * INDEX('Inputs from Uganda staff'!$E$61:$BM$80,MATCH('HRH Need estimation'!AD$2,'Inputs from Uganda staff'!$E$61:$E$80,0),MATCH('HRH Need estimation'!$D60,'Inputs from Uganda staff'!$E$6:$BM$6,0)),
""))</f>
        <v>0</v>
      </c>
      <c r="AE60" s="122">
        <f>IFERROR(
$AN60 * INDEX('WFOM - Time_Base'!$A$4:$API$29, MATCH("CenHos", 'WFOM - Time_Base'!$B$4:$B$29,0), MATCH(CONCATENATE($G60,AE$2),'WFOM - Time_Base'!$A$8:$API$8,0)) *
INDEX('WFOM - Time_Base'!$A$4:$API$29, MATCH("CenHos_Per", 'WFOM - Time_Base'!$B$4:$B$29,0), MATCH(CONCATENATE($G60,AE$2),'WFOM - Time_Base'!$A$8:$API$8,0)),
IFERROR($AN60 * INDEX('Inputs from Uganda staff'!$E$61:$BM$80,MATCH('HRH Need estimation'!AE$2,'Inputs from Uganda staff'!$E$61:$E$80,0),MATCH('HRH Need estimation'!$D60,'Inputs from Uganda staff'!$E$6:$BM$6,0)),
""))</f>
        <v>0</v>
      </c>
      <c r="AF60" s="122">
        <f>IFERROR(
$AN60 * INDEX('WFOM - Time_Base'!$A$4:$API$29, MATCH("CenHos", 'WFOM - Time_Base'!$B$4:$B$29,0), MATCH(CONCATENATE($G60,AF$2),'WFOM - Time_Base'!$A$8:$API$8,0)) *
INDEX('WFOM - Time_Base'!$A$4:$API$29, MATCH("CenHos_Per", 'WFOM - Time_Base'!$B$4:$B$29,0), MATCH(CONCATENATE($G60,AF$2),'WFOM - Time_Base'!$A$8:$API$8,0)),
IFERROR($AN60 * INDEX('Inputs from Uganda staff'!$E$61:$BM$80,MATCH('HRH Need estimation'!AF$2,'Inputs from Uganda staff'!$E$61:$E$80,0),MATCH('HRH Need estimation'!$D60,'Inputs from Uganda staff'!$E$6:$BM$6,0)),
""))</f>
        <v>0</v>
      </c>
      <c r="AG60" s="122">
        <f>IFERROR(
$AN60 * INDEX('WFOM - Time_Base'!$A$4:$API$29, MATCH("CenHos", 'WFOM - Time_Base'!$B$4:$B$29,0), MATCH(CONCATENATE($G60,AG$2),'WFOM - Time_Base'!$A$8:$API$8,0)) *
INDEX('WFOM - Time_Base'!$A$4:$API$29, MATCH("CenHos_Per", 'WFOM - Time_Base'!$B$4:$B$29,0), MATCH(CONCATENATE($G60,AG$2),'WFOM - Time_Base'!$A$8:$API$8,0)),
IFERROR($AN60 * INDEX('Inputs from Uganda staff'!$E$61:$BM$80,MATCH('HRH Need estimation'!AG$2,'Inputs from Uganda staff'!$E$61:$E$80,0),MATCH('HRH Need estimation'!$D60,'Inputs from Uganda staff'!$E$6:$BM$6,0)),
""))</f>
        <v>0</v>
      </c>
      <c r="AH60" s="122">
        <f>IFERROR(
$AN60 * INDEX('WFOM - Time_Base'!$A$4:$API$29, MATCH("CenHos", 'WFOM - Time_Base'!$B$4:$B$29,0), MATCH(CONCATENATE($G60,AH$2),'WFOM - Time_Base'!$A$8:$API$8,0)) *
INDEX('WFOM - Time_Base'!$A$4:$API$29, MATCH("CenHos_Per", 'WFOM - Time_Base'!$B$4:$B$29,0), MATCH(CONCATENATE($G60,AH$2),'WFOM - Time_Base'!$A$8:$API$8,0)),
IFERROR($AN60 * INDEX('Inputs from Uganda staff'!$E$61:$BM$80,MATCH('HRH Need estimation'!AH$2,'Inputs from Uganda staff'!$E$61:$E$80,0),MATCH('HRH Need estimation'!$D60,'Inputs from Uganda staff'!$E$6:$BM$6,0)),
""))</f>
        <v>0</v>
      </c>
      <c r="AI60" s="122">
        <f>IFERROR(
$AN60 * INDEX('WFOM - Time_Base'!$A$4:$API$29, MATCH("CenHos", 'WFOM - Time_Base'!$B$4:$B$29,0), MATCH(CONCATENATE($G60,AI$2),'WFOM - Time_Base'!$A$8:$API$8,0)) *
INDEX('WFOM - Time_Base'!$A$4:$API$29, MATCH("CenHos_Per", 'WFOM - Time_Base'!$B$4:$B$29,0), MATCH(CONCATENATE($G60,AI$2),'WFOM - Time_Base'!$A$8:$API$8,0)),
IFERROR($AN60 * INDEX('Inputs from Uganda staff'!$E$61:$BM$80,MATCH('HRH Need estimation'!AI$2,'Inputs from Uganda staff'!$E$61:$E$80,0),MATCH('HRH Need estimation'!$D60,'Inputs from Uganda staff'!$E$6:$BM$6,0)),
""))</f>
        <v>0</v>
      </c>
      <c r="AJ60" s="122">
        <f>IFERROR(
$AN60 * INDEX('WFOM - Time_Base'!$A$4:$API$29, MATCH("CenHos", 'WFOM - Time_Base'!$B$4:$B$29,0), MATCH(CONCATENATE($G60,AJ$2),'WFOM - Time_Base'!$A$8:$API$8,0)) *
INDEX('WFOM - Time_Base'!$A$4:$API$29, MATCH("CenHos_Per", 'WFOM - Time_Base'!$B$4:$B$29,0), MATCH(CONCATENATE($G60,AJ$2),'WFOM - Time_Base'!$A$8:$API$8,0)),
IFERROR($AN60 * INDEX('Inputs from Uganda staff'!$E$61:$BM$80,MATCH('HRH Need estimation'!AJ$2,'Inputs from Uganda staff'!$E$61:$E$80,0),MATCH('HRH Need estimation'!$D60,'Inputs from Uganda staff'!$E$6:$BM$6,0)),
""))</f>
        <v>0</v>
      </c>
      <c r="AK60" s="122">
        <f>IFERROR(
$AN60 * INDEX('WFOM - Time_Base'!$A$4:$API$29, MATCH("CenHos", 'WFOM - Time_Base'!$B$4:$B$29,0), MATCH(CONCATENATE($G60,AK$2),'WFOM - Time_Base'!$A$8:$API$8,0)) *
INDEX('WFOM - Time_Base'!$A$4:$API$29, MATCH("CenHos_Per", 'WFOM - Time_Base'!$B$4:$B$29,0), MATCH(CONCATENATE($G60,AK$2),'WFOM - Time_Base'!$A$8:$API$8,0)),
IFERROR($AN60 * INDEX('Inputs from Uganda staff'!$E$61:$BM$80,MATCH('HRH Need estimation'!AK$2,'Inputs from Uganda staff'!$E$61:$E$80,0),MATCH('HRH Need estimation'!$D60,'Inputs from Uganda staff'!$E$6:$BM$6,0)),
""))</f>
        <v>0</v>
      </c>
      <c r="AL60" s="122">
        <f>IFERROR(
$AN60 * INDEX('WFOM - Time_Base'!$A$4:$API$29, MATCH("CenHos", 'WFOM - Time_Base'!$B$4:$B$29,0), MATCH(CONCATENATE($G60,AL$2),'WFOM - Time_Base'!$A$8:$API$8,0)) *
INDEX('WFOM - Time_Base'!$A$4:$API$29, MATCH("CenHos_Per", 'WFOM - Time_Base'!$B$4:$B$29,0), MATCH(CONCATENATE($G60,AL$2),'WFOM - Time_Base'!$A$8:$API$8,0)),
IFERROR($AN60 * INDEX('Inputs from Uganda staff'!$E$61:$BM$80,MATCH('HRH Need estimation'!AL$2,'Inputs from Uganda staff'!$E$61:$E$80,0),MATCH('HRH Need estimation'!$D60,'Inputs from Uganda staff'!$E$6:$BM$6,0)),
""))</f>
        <v>0</v>
      </c>
      <c r="AN60">
        <v>1</v>
      </c>
      <c r="AO60" t="e">
        <f t="shared" si="1"/>
        <v>#N/A</v>
      </c>
      <c r="AQ60" t="s">
        <v>444</v>
      </c>
    </row>
    <row r="61" spans="1:43">
      <c r="A61" s="106" t="s">
        <v>949</v>
      </c>
      <c r="B61" s="106" t="s">
        <v>336</v>
      </c>
      <c r="C61" s="107" t="s">
        <v>337</v>
      </c>
      <c r="D61" s="113" t="s">
        <v>338</v>
      </c>
      <c r="E61" s="122" t="s">
        <v>25</v>
      </c>
      <c r="F61" s="122" t="s">
        <v>49</v>
      </c>
      <c r="G61" s="122" t="str">
        <f>IF(F61&lt;&gt;"", VLOOKUP(F61,'WFOM - Cadre and Service List'!$E$4:$F$52,2,FALSE), "")</f>
        <v>EPI</v>
      </c>
      <c r="H61" s="122"/>
      <c r="I61" s="207"/>
      <c r="J61" s="207"/>
      <c r="K61" s="207"/>
      <c r="L61" s="207"/>
      <c r="M61" s="207"/>
      <c r="N61" s="207"/>
      <c r="O61" s="207"/>
      <c r="P61" s="207">
        <f t="shared" si="0"/>
        <v>0</v>
      </c>
      <c r="Q61" s="122" t="s">
        <v>1947</v>
      </c>
      <c r="R61" s="122">
        <f>IFERROR(
$AN61 * INDEX('WFOM - Time_Base'!$A$4:$API$29, MATCH("CenHos", 'WFOM - Time_Base'!$B$4:$B$29,0), MATCH(CONCATENATE($G61,R$2),'WFOM - Time_Base'!$A$8:$API$8,0)) *
INDEX('WFOM - Time_Base'!$A$4:$API$29, MATCH("CenHos_Per", 'WFOM - Time_Base'!$B$4:$B$29,0), MATCH(CONCATENATE($G61,R$2),'WFOM - Time_Base'!$A$8:$API$8,0)),
IFERROR($AN61 * INDEX('Inputs from Uganda staff'!$E$61:$BM$80,MATCH('HRH Need estimation'!R$2,'Inputs from Uganda staff'!$E$61:$E$80,0),MATCH('HRH Need estimation'!$D61,'Inputs from Uganda staff'!$E$6:$BM$6,0)),
""))</f>
        <v>0</v>
      </c>
      <c r="S61" s="122">
        <f>IFERROR(
$AN61 * INDEX('WFOM - Time_Base'!$A$4:$API$29, MATCH("CenHos", 'WFOM - Time_Base'!$B$4:$B$29,0), MATCH(CONCATENATE($G61,S$2),'WFOM - Time_Base'!$A$8:$API$8,0)) *
INDEX('WFOM - Time_Base'!$A$4:$API$29, MATCH("CenHos_Per", 'WFOM - Time_Base'!$B$4:$B$29,0), MATCH(CONCATENATE($G61,S$2),'WFOM - Time_Base'!$A$8:$API$8,0)),
IFERROR($AN61 * INDEX('Inputs from Uganda staff'!$E$61:$BM$80,MATCH('HRH Need estimation'!S$2,'Inputs from Uganda staff'!$E$61:$E$80,0),MATCH('HRH Need estimation'!$D61,'Inputs from Uganda staff'!$E$6:$BM$6,0)),
""))</f>
        <v>0</v>
      </c>
      <c r="T61" s="122">
        <f>IFERROR(
$AN61 * INDEX('WFOM - Time_Base'!$A$4:$API$29, MATCH("CenHos", 'WFOM - Time_Base'!$B$4:$B$29,0), MATCH(CONCATENATE($G61,T$2),'WFOM - Time_Base'!$A$8:$API$8,0)) *
INDEX('WFOM - Time_Base'!$A$4:$API$29, MATCH("CenHos_Per", 'WFOM - Time_Base'!$B$4:$B$29,0), MATCH(CONCATENATE($G61,T$2),'WFOM - Time_Base'!$A$8:$API$8,0)),
IFERROR($AN61 * INDEX('Inputs from Uganda staff'!$E$61:$BM$80,MATCH('HRH Need estimation'!T$2,'Inputs from Uganda staff'!$E$61:$E$80,0),MATCH('HRH Need estimation'!$D61,'Inputs from Uganda staff'!$E$6:$BM$6,0)),
""))</f>
        <v>0</v>
      </c>
      <c r="U61" s="122">
        <f>IFERROR(
$AN61 * INDEX('WFOM - Time_Base'!$A$4:$API$29, MATCH("CenHos", 'WFOM - Time_Base'!$B$4:$B$29,0), MATCH(CONCATENATE($G61,U$2),'WFOM - Time_Base'!$A$8:$API$8,0)) *
INDEX('WFOM - Time_Base'!$A$4:$API$29, MATCH("CenHos_Per", 'WFOM - Time_Base'!$B$4:$B$29,0), MATCH(CONCATENATE($G61,U$2),'WFOM - Time_Base'!$A$8:$API$8,0)),
IFERROR($AN61 * INDEX('Inputs from Uganda staff'!$E$61:$BM$80,MATCH('HRH Need estimation'!U$2,'Inputs from Uganda staff'!$E$61:$E$80,0),MATCH('HRH Need estimation'!$D61,'Inputs from Uganda staff'!$E$6:$BM$6,0)),
""))</f>
        <v>0</v>
      </c>
      <c r="V61" s="122">
        <f>IFERROR(
$AN61 * INDEX('WFOM - Time_Base'!$A$4:$API$29, MATCH("CenHos", 'WFOM - Time_Base'!$B$4:$B$29,0), MATCH(CONCATENATE($G61,V$2),'WFOM - Time_Base'!$A$8:$API$8,0)) *
INDEX('WFOM - Time_Base'!$A$4:$API$29, MATCH("CenHos_Per", 'WFOM - Time_Base'!$B$4:$B$29,0), MATCH(CONCATENATE($G61,V$2),'WFOM - Time_Base'!$A$8:$API$8,0)),
IFERROR($AN61 * INDEX('Inputs from Uganda staff'!$E$61:$BM$80,MATCH('HRH Need estimation'!V$2,'Inputs from Uganda staff'!$E$61:$E$80,0),MATCH('HRH Need estimation'!$D61,'Inputs from Uganda staff'!$E$6:$BM$6,0)),
""))</f>
        <v>1</v>
      </c>
      <c r="W61" s="122">
        <f>IFERROR(
$AN61 * INDEX('WFOM - Time_Base'!$A$4:$API$29, MATCH("CenHos", 'WFOM - Time_Base'!$B$4:$B$29,0), MATCH(CONCATENATE($G61,W$2),'WFOM - Time_Base'!$A$8:$API$8,0)) *
INDEX('WFOM - Time_Base'!$A$4:$API$29, MATCH("CenHos_Per", 'WFOM - Time_Base'!$B$4:$B$29,0), MATCH(CONCATENATE($G61,W$2),'WFOM - Time_Base'!$A$8:$API$8,0)),
IFERROR($AN61 * INDEX('Inputs from Uganda staff'!$E$61:$BM$80,MATCH('HRH Need estimation'!W$2,'Inputs from Uganda staff'!$E$61:$E$80,0),MATCH('HRH Need estimation'!$D61,'Inputs from Uganda staff'!$E$6:$BM$6,0)),
""))</f>
        <v>0</v>
      </c>
      <c r="X61" s="122">
        <f>IFERROR(
$AN61 * INDEX('WFOM - Time_Base'!$A$4:$API$29, MATCH("CenHos", 'WFOM - Time_Base'!$B$4:$B$29,0), MATCH(CONCATENATE($G61,X$2),'WFOM - Time_Base'!$A$8:$API$8,0)) *
INDEX('WFOM - Time_Base'!$A$4:$API$29, MATCH("CenHos_Per", 'WFOM - Time_Base'!$B$4:$B$29,0), MATCH(CONCATENATE($G61,X$2),'WFOM - Time_Base'!$A$8:$API$8,0)),
IFERROR($AN61 * INDEX('Inputs from Uganda staff'!$E$61:$BM$80,MATCH('HRH Need estimation'!X$2,'Inputs from Uganda staff'!$E$61:$E$80,0),MATCH('HRH Need estimation'!$D61,'Inputs from Uganda staff'!$E$6:$BM$6,0)),
""))</f>
        <v>0</v>
      </c>
      <c r="Y61" s="122">
        <f>IFERROR(
$AN61 * INDEX('WFOM - Time_Base'!$A$4:$API$29, MATCH("CenHos", 'WFOM - Time_Base'!$B$4:$B$29,0), MATCH(CONCATENATE($G61,Y$2),'WFOM - Time_Base'!$A$8:$API$8,0)) *
INDEX('WFOM - Time_Base'!$A$4:$API$29, MATCH("CenHos_Per", 'WFOM - Time_Base'!$B$4:$B$29,0), MATCH(CONCATENATE($G61,Y$2),'WFOM - Time_Base'!$A$8:$API$8,0)),
IFERROR($AN61 * INDEX('Inputs from Uganda staff'!$E$61:$BM$80,MATCH('HRH Need estimation'!Y$2,'Inputs from Uganda staff'!$E$61:$E$80,0),MATCH('HRH Need estimation'!$D61,'Inputs from Uganda staff'!$E$6:$BM$6,0)),
""))</f>
        <v>1</v>
      </c>
      <c r="Z61" s="122">
        <f>IFERROR(
$AN61 * INDEX('WFOM - Time_Base'!$A$4:$API$29, MATCH("CenHos", 'WFOM - Time_Base'!$B$4:$B$29,0), MATCH(CONCATENATE($G61,Z$2),'WFOM - Time_Base'!$A$8:$API$8,0)) *
INDEX('WFOM - Time_Base'!$A$4:$API$29, MATCH("CenHos_Per", 'WFOM - Time_Base'!$B$4:$B$29,0), MATCH(CONCATENATE($G61,Z$2),'WFOM - Time_Base'!$A$8:$API$8,0)),
IFERROR($AN61 * INDEX('Inputs from Uganda staff'!$E$61:$BM$80,MATCH('HRH Need estimation'!Z$2,'Inputs from Uganda staff'!$E$61:$E$80,0),MATCH('HRH Need estimation'!$D61,'Inputs from Uganda staff'!$E$6:$BM$6,0)),
""))</f>
        <v>0</v>
      </c>
      <c r="AA61" s="122">
        <f>IFERROR(
$AN61 * INDEX('WFOM - Time_Base'!$A$4:$API$29, MATCH("CenHos", 'WFOM - Time_Base'!$B$4:$B$29,0), MATCH(CONCATENATE($G61,AA$2),'WFOM - Time_Base'!$A$8:$API$8,0)) *
INDEX('WFOM - Time_Base'!$A$4:$API$29, MATCH("CenHos_Per", 'WFOM - Time_Base'!$B$4:$B$29,0), MATCH(CONCATENATE($G61,AA$2),'WFOM - Time_Base'!$A$8:$API$8,0)),
IFERROR($AN61 * INDEX('Inputs from Uganda staff'!$E$61:$BM$80,MATCH('HRH Need estimation'!AA$2,'Inputs from Uganda staff'!$E$61:$E$80,0),MATCH('HRH Need estimation'!$D61,'Inputs from Uganda staff'!$E$6:$BM$6,0)),
""))</f>
        <v>0</v>
      </c>
      <c r="AB61" s="122">
        <f>IFERROR(
$AN61 * INDEX('WFOM - Time_Base'!$A$4:$API$29, MATCH("CenHos", 'WFOM - Time_Base'!$B$4:$B$29,0), MATCH(CONCATENATE($G61,AB$2),'WFOM - Time_Base'!$A$8:$API$8,0)) *
INDEX('WFOM - Time_Base'!$A$4:$API$29, MATCH("CenHos_Per", 'WFOM - Time_Base'!$B$4:$B$29,0), MATCH(CONCATENATE($G61,AB$2),'WFOM - Time_Base'!$A$8:$API$8,0)),
IFERROR($AN61 * INDEX('Inputs from Uganda staff'!$E$61:$BM$80,MATCH('HRH Need estimation'!AB$2,'Inputs from Uganda staff'!$E$61:$E$80,0),MATCH('HRH Need estimation'!$D61,'Inputs from Uganda staff'!$E$6:$BM$6,0)),
""))</f>
        <v>0</v>
      </c>
      <c r="AC61" s="122" t="str">
        <f>IFERROR(
$AN61 * INDEX('WFOM - Time_Base'!$A$4:$API$29, MATCH("CenHos", 'WFOM - Time_Base'!$B$4:$B$29,0), MATCH(CONCATENATE($G61,AC$2),'WFOM - Time_Base'!$A$8:$API$8,0)) *
INDEX('WFOM - Time_Base'!$A$4:$API$29, MATCH("CenHos_Per", 'WFOM - Time_Base'!$B$4:$B$29,0), MATCH(CONCATENATE($G61,AC$2),'WFOM - Time_Base'!$A$8:$API$8,0)),
IFERROR($AN61 * INDEX('Inputs from Uganda staff'!$E$61:$BM$80,MATCH('HRH Need estimation'!AC$2,'Inputs from Uganda staff'!$E$61:$E$80,0),MATCH('HRH Need estimation'!$D61,'Inputs from Uganda staff'!$E$6:$BM$6,0)),
""))</f>
        <v/>
      </c>
      <c r="AD61" s="122">
        <f>IFERROR(
$AN61 * INDEX('WFOM - Time_Base'!$A$4:$API$29, MATCH("CenHos", 'WFOM - Time_Base'!$B$4:$B$29,0), MATCH(CONCATENATE($G61,AD$2),'WFOM - Time_Base'!$A$8:$API$8,0)) *
INDEX('WFOM - Time_Base'!$A$4:$API$29, MATCH("CenHos_Per", 'WFOM - Time_Base'!$B$4:$B$29,0), MATCH(CONCATENATE($G61,AD$2),'WFOM - Time_Base'!$A$8:$API$8,0)),
IFERROR($AN61 * INDEX('Inputs from Uganda staff'!$E$61:$BM$80,MATCH('HRH Need estimation'!AD$2,'Inputs from Uganda staff'!$E$61:$E$80,0),MATCH('HRH Need estimation'!$D61,'Inputs from Uganda staff'!$E$6:$BM$6,0)),
""))</f>
        <v>0</v>
      </c>
      <c r="AE61" s="122">
        <f>IFERROR(
$AN61 * INDEX('WFOM - Time_Base'!$A$4:$API$29, MATCH("CenHos", 'WFOM - Time_Base'!$B$4:$B$29,0), MATCH(CONCATENATE($G61,AE$2),'WFOM - Time_Base'!$A$8:$API$8,0)) *
INDEX('WFOM - Time_Base'!$A$4:$API$29, MATCH("CenHos_Per", 'WFOM - Time_Base'!$B$4:$B$29,0), MATCH(CONCATENATE($G61,AE$2),'WFOM - Time_Base'!$A$8:$API$8,0)),
IFERROR($AN61 * INDEX('Inputs from Uganda staff'!$E$61:$BM$80,MATCH('HRH Need estimation'!AE$2,'Inputs from Uganda staff'!$E$61:$E$80,0),MATCH('HRH Need estimation'!$D61,'Inputs from Uganda staff'!$E$6:$BM$6,0)),
""))</f>
        <v>0</v>
      </c>
      <c r="AF61" s="122">
        <f>IFERROR(
$AN61 * INDEX('WFOM - Time_Base'!$A$4:$API$29, MATCH("CenHos", 'WFOM - Time_Base'!$B$4:$B$29,0), MATCH(CONCATENATE($G61,AF$2),'WFOM - Time_Base'!$A$8:$API$8,0)) *
INDEX('WFOM - Time_Base'!$A$4:$API$29, MATCH("CenHos_Per", 'WFOM - Time_Base'!$B$4:$B$29,0), MATCH(CONCATENATE($G61,AF$2),'WFOM - Time_Base'!$A$8:$API$8,0)),
IFERROR($AN61 * INDEX('Inputs from Uganda staff'!$E$61:$BM$80,MATCH('HRH Need estimation'!AF$2,'Inputs from Uganda staff'!$E$61:$E$80,0),MATCH('HRH Need estimation'!$D61,'Inputs from Uganda staff'!$E$6:$BM$6,0)),
""))</f>
        <v>0</v>
      </c>
      <c r="AG61" s="122">
        <f>IFERROR(
$AN61 * INDEX('WFOM - Time_Base'!$A$4:$API$29, MATCH("CenHos", 'WFOM - Time_Base'!$B$4:$B$29,0), MATCH(CONCATENATE($G61,AG$2),'WFOM - Time_Base'!$A$8:$API$8,0)) *
INDEX('WFOM - Time_Base'!$A$4:$API$29, MATCH("CenHos_Per", 'WFOM - Time_Base'!$B$4:$B$29,0), MATCH(CONCATENATE($G61,AG$2),'WFOM - Time_Base'!$A$8:$API$8,0)),
IFERROR($AN61 * INDEX('Inputs from Uganda staff'!$E$61:$BM$80,MATCH('HRH Need estimation'!AG$2,'Inputs from Uganda staff'!$E$61:$E$80,0),MATCH('HRH Need estimation'!$D61,'Inputs from Uganda staff'!$E$6:$BM$6,0)),
""))</f>
        <v>0</v>
      </c>
      <c r="AH61" s="122">
        <f>IFERROR(
$AN61 * INDEX('WFOM - Time_Base'!$A$4:$API$29, MATCH("CenHos", 'WFOM - Time_Base'!$B$4:$B$29,0), MATCH(CONCATENATE($G61,AH$2),'WFOM - Time_Base'!$A$8:$API$8,0)) *
INDEX('WFOM - Time_Base'!$A$4:$API$29, MATCH("CenHos_Per", 'WFOM - Time_Base'!$B$4:$B$29,0), MATCH(CONCATENATE($G61,AH$2),'WFOM - Time_Base'!$A$8:$API$8,0)),
IFERROR($AN61 * INDEX('Inputs from Uganda staff'!$E$61:$BM$80,MATCH('HRH Need estimation'!AH$2,'Inputs from Uganda staff'!$E$61:$E$80,0),MATCH('HRH Need estimation'!$D61,'Inputs from Uganda staff'!$E$6:$BM$6,0)),
""))</f>
        <v>0</v>
      </c>
      <c r="AI61" s="122">
        <f>IFERROR(
$AN61 * INDEX('WFOM - Time_Base'!$A$4:$API$29, MATCH("CenHos", 'WFOM - Time_Base'!$B$4:$B$29,0), MATCH(CONCATENATE($G61,AI$2),'WFOM - Time_Base'!$A$8:$API$8,0)) *
INDEX('WFOM - Time_Base'!$A$4:$API$29, MATCH("CenHos_Per", 'WFOM - Time_Base'!$B$4:$B$29,0), MATCH(CONCATENATE($G61,AI$2),'WFOM - Time_Base'!$A$8:$API$8,0)),
IFERROR($AN61 * INDEX('Inputs from Uganda staff'!$E$61:$BM$80,MATCH('HRH Need estimation'!AI$2,'Inputs from Uganda staff'!$E$61:$E$80,0),MATCH('HRH Need estimation'!$D61,'Inputs from Uganda staff'!$E$6:$BM$6,0)),
""))</f>
        <v>0</v>
      </c>
      <c r="AJ61" s="122">
        <f>IFERROR(
$AN61 * INDEX('WFOM - Time_Base'!$A$4:$API$29, MATCH("CenHos", 'WFOM - Time_Base'!$B$4:$B$29,0), MATCH(CONCATENATE($G61,AJ$2),'WFOM - Time_Base'!$A$8:$API$8,0)) *
INDEX('WFOM - Time_Base'!$A$4:$API$29, MATCH("CenHos_Per", 'WFOM - Time_Base'!$B$4:$B$29,0), MATCH(CONCATENATE($G61,AJ$2),'WFOM - Time_Base'!$A$8:$API$8,0)),
IFERROR($AN61 * INDEX('Inputs from Uganda staff'!$E$61:$BM$80,MATCH('HRH Need estimation'!AJ$2,'Inputs from Uganda staff'!$E$61:$E$80,0),MATCH('HRH Need estimation'!$D61,'Inputs from Uganda staff'!$E$6:$BM$6,0)),
""))</f>
        <v>0</v>
      </c>
      <c r="AK61" s="122">
        <f>IFERROR(
$AN61 * INDEX('WFOM - Time_Base'!$A$4:$API$29, MATCH("CenHos", 'WFOM - Time_Base'!$B$4:$B$29,0), MATCH(CONCATENATE($G61,AK$2),'WFOM - Time_Base'!$A$8:$API$8,0)) *
INDEX('WFOM - Time_Base'!$A$4:$API$29, MATCH("CenHos_Per", 'WFOM - Time_Base'!$B$4:$B$29,0), MATCH(CONCATENATE($G61,AK$2),'WFOM - Time_Base'!$A$8:$API$8,0)),
IFERROR($AN61 * INDEX('Inputs from Uganda staff'!$E$61:$BM$80,MATCH('HRH Need estimation'!AK$2,'Inputs from Uganda staff'!$E$61:$E$80,0),MATCH('HRH Need estimation'!$D61,'Inputs from Uganda staff'!$E$6:$BM$6,0)),
""))</f>
        <v>0</v>
      </c>
      <c r="AL61" s="122">
        <f>IFERROR(
$AN61 * INDEX('WFOM - Time_Base'!$A$4:$API$29, MATCH("CenHos", 'WFOM - Time_Base'!$B$4:$B$29,0), MATCH(CONCATENATE($G61,AL$2),'WFOM - Time_Base'!$A$8:$API$8,0)) *
INDEX('WFOM - Time_Base'!$A$4:$API$29, MATCH("CenHos_Per", 'WFOM - Time_Base'!$B$4:$B$29,0), MATCH(CONCATENATE($G61,AL$2),'WFOM - Time_Base'!$A$8:$API$8,0)),
IFERROR($AN61 * INDEX('Inputs from Uganda staff'!$E$61:$BM$80,MATCH('HRH Need estimation'!AL$2,'Inputs from Uganda staff'!$E$61:$E$80,0),MATCH('HRH Need estimation'!$D61,'Inputs from Uganda staff'!$E$6:$BM$6,0)),
""))</f>
        <v>0</v>
      </c>
      <c r="AN61">
        <v>1</v>
      </c>
      <c r="AO61" t="str">
        <f t="shared" si="1"/>
        <v>059</v>
      </c>
      <c r="AQ61" t="s">
        <v>446</v>
      </c>
    </row>
    <row r="62" spans="1:43">
      <c r="A62" s="106" t="s">
        <v>950</v>
      </c>
      <c r="B62" s="106" t="s">
        <v>336</v>
      </c>
      <c r="C62" s="107" t="s">
        <v>339</v>
      </c>
      <c r="D62" s="115" t="s">
        <v>340</v>
      </c>
      <c r="E62" s="122" t="s">
        <v>25</v>
      </c>
      <c r="F62" s="122" t="s">
        <v>49</v>
      </c>
      <c r="G62" s="122" t="str">
        <f>IF(F62&lt;&gt;"", VLOOKUP(F62,'WFOM - Cadre and Service List'!$E$4:$F$52,2,FALSE), "")</f>
        <v>EPI</v>
      </c>
      <c r="H62" s="122"/>
      <c r="I62" s="207"/>
      <c r="J62" s="207"/>
      <c r="K62" s="207"/>
      <c r="L62" s="207"/>
      <c r="M62" s="207"/>
      <c r="N62" s="207"/>
      <c r="O62" s="207"/>
      <c r="P62" s="207">
        <f t="shared" si="0"/>
        <v>0</v>
      </c>
      <c r="Q62" s="122" t="s">
        <v>1947</v>
      </c>
      <c r="R62" s="122">
        <f>IFERROR(
$AN62 * INDEX('WFOM - Time_Base'!$A$4:$API$29, MATCH("CenHos", 'WFOM - Time_Base'!$B$4:$B$29,0), MATCH(CONCATENATE($G62,R$2),'WFOM - Time_Base'!$A$8:$API$8,0)) *
INDEX('WFOM - Time_Base'!$A$4:$API$29, MATCH("CenHos_Per", 'WFOM - Time_Base'!$B$4:$B$29,0), MATCH(CONCATENATE($G62,R$2),'WFOM - Time_Base'!$A$8:$API$8,0)),
IFERROR($AN62 * INDEX('Inputs from Uganda staff'!$E$61:$BM$80,MATCH('HRH Need estimation'!R$2,'Inputs from Uganda staff'!$E$61:$E$80,0),MATCH('HRH Need estimation'!$D62,'Inputs from Uganda staff'!$E$6:$BM$6,0)),
""))</f>
        <v>0</v>
      </c>
      <c r="S62" s="122">
        <f>IFERROR(
$AN62 * INDEX('WFOM - Time_Base'!$A$4:$API$29, MATCH("CenHos", 'WFOM - Time_Base'!$B$4:$B$29,0), MATCH(CONCATENATE($G62,S$2),'WFOM - Time_Base'!$A$8:$API$8,0)) *
INDEX('WFOM - Time_Base'!$A$4:$API$29, MATCH("CenHos_Per", 'WFOM - Time_Base'!$B$4:$B$29,0), MATCH(CONCATENATE($G62,S$2),'WFOM - Time_Base'!$A$8:$API$8,0)),
IFERROR($AN62 * INDEX('Inputs from Uganda staff'!$E$61:$BM$80,MATCH('HRH Need estimation'!S$2,'Inputs from Uganda staff'!$E$61:$E$80,0),MATCH('HRH Need estimation'!$D62,'Inputs from Uganda staff'!$E$6:$BM$6,0)),
""))</f>
        <v>0</v>
      </c>
      <c r="T62" s="122">
        <f>IFERROR(
$AN62 * INDEX('WFOM - Time_Base'!$A$4:$API$29, MATCH("CenHos", 'WFOM - Time_Base'!$B$4:$B$29,0), MATCH(CONCATENATE($G62,T$2),'WFOM - Time_Base'!$A$8:$API$8,0)) *
INDEX('WFOM - Time_Base'!$A$4:$API$29, MATCH("CenHos_Per", 'WFOM - Time_Base'!$B$4:$B$29,0), MATCH(CONCATENATE($G62,T$2),'WFOM - Time_Base'!$A$8:$API$8,0)),
IFERROR($AN62 * INDEX('Inputs from Uganda staff'!$E$61:$BM$80,MATCH('HRH Need estimation'!T$2,'Inputs from Uganda staff'!$E$61:$E$80,0),MATCH('HRH Need estimation'!$D62,'Inputs from Uganda staff'!$E$6:$BM$6,0)),
""))</f>
        <v>0</v>
      </c>
      <c r="U62" s="122">
        <f>IFERROR(
$AN62 * INDEX('WFOM - Time_Base'!$A$4:$API$29, MATCH("CenHos", 'WFOM - Time_Base'!$B$4:$B$29,0), MATCH(CONCATENATE($G62,U$2),'WFOM - Time_Base'!$A$8:$API$8,0)) *
INDEX('WFOM - Time_Base'!$A$4:$API$29, MATCH("CenHos_Per", 'WFOM - Time_Base'!$B$4:$B$29,0), MATCH(CONCATENATE($G62,U$2),'WFOM - Time_Base'!$A$8:$API$8,0)),
IFERROR($AN62 * INDEX('Inputs from Uganda staff'!$E$61:$BM$80,MATCH('HRH Need estimation'!U$2,'Inputs from Uganda staff'!$E$61:$E$80,0),MATCH('HRH Need estimation'!$D62,'Inputs from Uganda staff'!$E$6:$BM$6,0)),
""))</f>
        <v>0</v>
      </c>
      <c r="V62" s="122">
        <f>IFERROR(
$AN62 * INDEX('WFOM - Time_Base'!$A$4:$API$29, MATCH("CenHos", 'WFOM - Time_Base'!$B$4:$B$29,0), MATCH(CONCATENATE($G62,V$2),'WFOM - Time_Base'!$A$8:$API$8,0)) *
INDEX('WFOM - Time_Base'!$A$4:$API$29, MATCH("CenHos_Per", 'WFOM - Time_Base'!$B$4:$B$29,0), MATCH(CONCATENATE($G62,V$2),'WFOM - Time_Base'!$A$8:$API$8,0)),
IFERROR($AN62 * INDEX('Inputs from Uganda staff'!$E$61:$BM$80,MATCH('HRH Need estimation'!V$2,'Inputs from Uganda staff'!$E$61:$E$80,0),MATCH('HRH Need estimation'!$D62,'Inputs from Uganda staff'!$E$6:$BM$6,0)),
""))</f>
        <v>3</v>
      </c>
      <c r="W62" s="122">
        <f>IFERROR(
$AN62 * INDEX('WFOM - Time_Base'!$A$4:$API$29, MATCH("CenHos", 'WFOM - Time_Base'!$B$4:$B$29,0), MATCH(CONCATENATE($G62,W$2),'WFOM - Time_Base'!$A$8:$API$8,0)) *
INDEX('WFOM - Time_Base'!$A$4:$API$29, MATCH("CenHos_Per", 'WFOM - Time_Base'!$B$4:$B$29,0), MATCH(CONCATENATE($G62,W$2),'WFOM - Time_Base'!$A$8:$API$8,0)),
IFERROR($AN62 * INDEX('Inputs from Uganda staff'!$E$61:$BM$80,MATCH('HRH Need estimation'!W$2,'Inputs from Uganda staff'!$E$61:$E$80,0),MATCH('HRH Need estimation'!$D62,'Inputs from Uganda staff'!$E$6:$BM$6,0)),
""))</f>
        <v>0</v>
      </c>
      <c r="X62" s="122">
        <f>IFERROR(
$AN62 * INDEX('WFOM - Time_Base'!$A$4:$API$29, MATCH("CenHos", 'WFOM - Time_Base'!$B$4:$B$29,0), MATCH(CONCATENATE($G62,X$2),'WFOM - Time_Base'!$A$8:$API$8,0)) *
INDEX('WFOM - Time_Base'!$A$4:$API$29, MATCH("CenHos_Per", 'WFOM - Time_Base'!$B$4:$B$29,0), MATCH(CONCATENATE($G62,X$2),'WFOM - Time_Base'!$A$8:$API$8,0)),
IFERROR($AN62 * INDEX('Inputs from Uganda staff'!$E$61:$BM$80,MATCH('HRH Need estimation'!X$2,'Inputs from Uganda staff'!$E$61:$E$80,0),MATCH('HRH Need estimation'!$D62,'Inputs from Uganda staff'!$E$6:$BM$6,0)),
""))</f>
        <v>0</v>
      </c>
      <c r="Y62" s="122">
        <f>IFERROR(
$AN62 * INDEX('WFOM - Time_Base'!$A$4:$API$29, MATCH("CenHos", 'WFOM - Time_Base'!$B$4:$B$29,0), MATCH(CONCATENATE($G62,Y$2),'WFOM - Time_Base'!$A$8:$API$8,0)) *
INDEX('WFOM - Time_Base'!$A$4:$API$29, MATCH("CenHos_Per", 'WFOM - Time_Base'!$B$4:$B$29,0), MATCH(CONCATENATE($G62,Y$2),'WFOM - Time_Base'!$A$8:$API$8,0)),
IFERROR($AN62 * INDEX('Inputs from Uganda staff'!$E$61:$BM$80,MATCH('HRH Need estimation'!Y$2,'Inputs from Uganda staff'!$E$61:$E$80,0),MATCH('HRH Need estimation'!$D62,'Inputs from Uganda staff'!$E$6:$BM$6,0)),
""))</f>
        <v>3</v>
      </c>
      <c r="Z62" s="122">
        <f>IFERROR(
$AN62 * INDEX('WFOM - Time_Base'!$A$4:$API$29, MATCH("CenHos", 'WFOM - Time_Base'!$B$4:$B$29,0), MATCH(CONCATENATE($G62,Z$2),'WFOM - Time_Base'!$A$8:$API$8,0)) *
INDEX('WFOM - Time_Base'!$A$4:$API$29, MATCH("CenHos_Per", 'WFOM - Time_Base'!$B$4:$B$29,0), MATCH(CONCATENATE($G62,Z$2),'WFOM - Time_Base'!$A$8:$API$8,0)),
IFERROR($AN62 * INDEX('Inputs from Uganda staff'!$E$61:$BM$80,MATCH('HRH Need estimation'!Z$2,'Inputs from Uganda staff'!$E$61:$E$80,0),MATCH('HRH Need estimation'!$D62,'Inputs from Uganda staff'!$E$6:$BM$6,0)),
""))</f>
        <v>0</v>
      </c>
      <c r="AA62" s="122">
        <f>IFERROR(
$AN62 * INDEX('WFOM - Time_Base'!$A$4:$API$29, MATCH("CenHos", 'WFOM - Time_Base'!$B$4:$B$29,0), MATCH(CONCATENATE($G62,AA$2),'WFOM - Time_Base'!$A$8:$API$8,0)) *
INDEX('WFOM - Time_Base'!$A$4:$API$29, MATCH("CenHos_Per", 'WFOM - Time_Base'!$B$4:$B$29,0), MATCH(CONCATENATE($G62,AA$2),'WFOM - Time_Base'!$A$8:$API$8,0)),
IFERROR($AN62 * INDEX('Inputs from Uganda staff'!$E$61:$BM$80,MATCH('HRH Need estimation'!AA$2,'Inputs from Uganda staff'!$E$61:$E$80,0),MATCH('HRH Need estimation'!$D62,'Inputs from Uganda staff'!$E$6:$BM$6,0)),
""))</f>
        <v>0</v>
      </c>
      <c r="AB62" s="122">
        <f>IFERROR(
$AN62 * INDEX('WFOM - Time_Base'!$A$4:$API$29, MATCH("CenHos", 'WFOM - Time_Base'!$B$4:$B$29,0), MATCH(CONCATENATE($G62,AB$2),'WFOM - Time_Base'!$A$8:$API$8,0)) *
INDEX('WFOM - Time_Base'!$A$4:$API$29, MATCH("CenHos_Per", 'WFOM - Time_Base'!$B$4:$B$29,0), MATCH(CONCATENATE($G62,AB$2),'WFOM - Time_Base'!$A$8:$API$8,0)),
IFERROR($AN62 * INDEX('Inputs from Uganda staff'!$E$61:$BM$80,MATCH('HRH Need estimation'!AB$2,'Inputs from Uganda staff'!$E$61:$E$80,0),MATCH('HRH Need estimation'!$D62,'Inputs from Uganda staff'!$E$6:$BM$6,0)),
""))</f>
        <v>0</v>
      </c>
      <c r="AC62" s="122" t="str">
        <f>IFERROR(
$AN62 * INDEX('WFOM - Time_Base'!$A$4:$API$29, MATCH("CenHos", 'WFOM - Time_Base'!$B$4:$B$29,0), MATCH(CONCATENATE($G62,AC$2),'WFOM - Time_Base'!$A$8:$API$8,0)) *
INDEX('WFOM - Time_Base'!$A$4:$API$29, MATCH("CenHos_Per", 'WFOM - Time_Base'!$B$4:$B$29,0), MATCH(CONCATENATE($G62,AC$2),'WFOM - Time_Base'!$A$8:$API$8,0)),
IFERROR($AN62 * INDEX('Inputs from Uganda staff'!$E$61:$BM$80,MATCH('HRH Need estimation'!AC$2,'Inputs from Uganda staff'!$E$61:$E$80,0),MATCH('HRH Need estimation'!$D62,'Inputs from Uganda staff'!$E$6:$BM$6,0)),
""))</f>
        <v/>
      </c>
      <c r="AD62" s="122">
        <f>IFERROR(
$AN62 * INDEX('WFOM - Time_Base'!$A$4:$API$29, MATCH("CenHos", 'WFOM - Time_Base'!$B$4:$B$29,0), MATCH(CONCATENATE($G62,AD$2),'WFOM - Time_Base'!$A$8:$API$8,0)) *
INDEX('WFOM - Time_Base'!$A$4:$API$29, MATCH("CenHos_Per", 'WFOM - Time_Base'!$B$4:$B$29,0), MATCH(CONCATENATE($G62,AD$2),'WFOM - Time_Base'!$A$8:$API$8,0)),
IFERROR($AN62 * INDEX('Inputs from Uganda staff'!$E$61:$BM$80,MATCH('HRH Need estimation'!AD$2,'Inputs from Uganda staff'!$E$61:$E$80,0),MATCH('HRH Need estimation'!$D62,'Inputs from Uganda staff'!$E$6:$BM$6,0)),
""))</f>
        <v>0</v>
      </c>
      <c r="AE62" s="122">
        <f>IFERROR(
$AN62 * INDEX('WFOM - Time_Base'!$A$4:$API$29, MATCH("CenHos", 'WFOM - Time_Base'!$B$4:$B$29,0), MATCH(CONCATENATE($G62,AE$2),'WFOM - Time_Base'!$A$8:$API$8,0)) *
INDEX('WFOM - Time_Base'!$A$4:$API$29, MATCH("CenHos_Per", 'WFOM - Time_Base'!$B$4:$B$29,0), MATCH(CONCATENATE($G62,AE$2),'WFOM - Time_Base'!$A$8:$API$8,0)),
IFERROR($AN62 * INDEX('Inputs from Uganda staff'!$E$61:$BM$80,MATCH('HRH Need estimation'!AE$2,'Inputs from Uganda staff'!$E$61:$E$80,0),MATCH('HRH Need estimation'!$D62,'Inputs from Uganda staff'!$E$6:$BM$6,0)),
""))</f>
        <v>0</v>
      </c>
      <c r="AF62" s="122">
        <f>IFERROR(
$AN62 * INDEX('WFOM - Time_Base'!$A$4:$API$29, MATCH("CenHos", 'WFOM - Time_Base'!$B$4:$B$29,0), MATCH(CONCATENATE($G62,AF$2),'WFOM - Time_Base'!$A$8:$API$8,0)) *
INDEX('WFOM - Time_Base'!$A$4:$API$29, MATCH("CenHos_Per", 'WFOM - Time_Base'!$B$4:$B$29,0), MATCH(CONCATENATE($G62,AF$2),'WFOM - Time_Base'!$A$8:$API$8,0)),
IFERROR($AN62 * INDEX('Inputs from Uganda staff'!$E$61:$BM$80,MATCH('HRH Need estimation'!AF$2,'Inputs from Uganda staff'!$E$61:$E$80,0),MATCH('HRH Need estimation'!$D62,'Inputs from Uganda staff'!$E$6:$BM$6,0)),
""))</f>
        <v>0</v>
      </c>
      <c r="AG62" s="122">
        <f>IFERROR(
$AN62 * INDEX('WFOM - Time_Base'!$A$4:$API$29, MATCH("CenHos", 'WFOM - Time_Base'!$B$4:$B$29,0), MATCH(CONCATENATE($G62,AG$2),'WFOM - Time_Base'!$A$8:$API$8,0)) *
INDEX('WFOM - Time_Base'!$A$4:$API$29, MATCH("CenHos_Per", 'WFOM - Time_Base'!$B$4:$B$29,0), MATCH(CONCATENATE($G62,AG$2),'WFOM - Time_Base'!$A$8:$API$8,0)),
IFERROR($AN62 * INDEX('Inputs from Uganda staff'!$E$61:$BM$80,MATCH('HRH Need estimation'!AG$2,'Inputs from Uganda staff'!$E$61:$E$80,0),MATCH('HRH Need estimation'!$D62,'Inputs from Uganda staff'!$E$6:$BM$6,0)),
""))</f>
        <v>0</v>
      </c>
      <c r="AH62" s="122">
        <f>IFERROR(
$AN62 * INDEX('WFOM - Time_Base'!$A$4:$API$29, MATCH("CenHos", 'WFOM - Time_Base'!$B$4:$B$29,0), MATCH(CONCATENATE($G62,AH$2),'WFOM - Time_Base'!$A$8:$API$8,0)) *
INDEX('WFOM - Time_Base'!$A$4:$API$29, MATCH("CenHos_Per", 'WFOM - Time_Base'!$B$4:$B$29,0), MATCH(CONCATENATE($G62,AH$2),'WFOM - Time_Base'!$A$8:$API$8,0)),
IFERROR($AN62 * INDEX('Inputs from Uganda staff'!$E$61:$BM$80,MATCH('HRH Need estimation'!AH$2,'Inputs from Uganda staff'!$E$61:$E$80,0),MATCH('HRH Need estimation'!$D62,'Inputs from Uganda staff'!$E$6:$BM$6,0)),
""))</f>
        <v>0</v>
      </c>
      <c r="AI62" s="122">
        <f>IFERROR(
$AN62 * INDEX('WFOM - Time_Base'!$A$4:$API$29, MATCH("CenHos", 'WFOM - Time_Base'!$B$4:$B$29,0), MATCH(CONCATENATE($G62,AI$2),'WFOM - Time_Base'!$A$8:$API$8,0)) *
INDEX('WFOM - Time_Base'!$A$4:$API$29, MATCH("CenHos_Per", 'WFOM - Time_Base'!$B$4:$B$29,0), MATCH(CONCATENATE($G62,AI$2),'WFOM - Time_Base'!$A$8:$API$8,0)),
IFERROR($AN62 * INDEX('Inputs from Uganda staff'!$E$61:$BM$80,MATCH('HRH Need estimation'!AI$2,'Inputs from Uganda staff'!$E$61:$E$80,0),MATCH('HRH Need estimation'!$D62,'Inputs from Uganda staff'!$E$6:$BM$6,0)),
""))</f>
        <v>0</v>
      </c>
      <c r="AJ62" s="122">
        <f>IFERROR(
$AN62 * INDEX('WFOM - Time_Base'!$A$4:$API$29, MATCH("CenHos", 'WFOM - Time_Base'!$B$4:$B$29,0), MATCH(CONCATENATE($G62,AJ$2),'WFOM - Time_Base'!$A$8:$API$8,0)) *
INDEX('WFOM - Time_Base'!$A$4:$API$29, MATCH("CenHos_Per", 'WFOM - Time_Base'!$B$4:$B$29,0), MATCH(CONCATENATE($G62,AJ$2),'WFOM - Time_Base'!$A$8:$API$8,0)),
IFERROR($AN62 * INDEX('Inputs from Uganda staff'!$E$61:$BM$80,MATCH('HRH Need estimation'!AJ$2,'Inputs from Uganda staff'!$E$61:$E$80,0),MATCH('HRH Need estimation'!$D62,'Inputs from Uganda staff'!$E$6:$BM$6,0)),
""))</f>
        <v>0</v>
      </c>
      <c r="AK62" s="122">
        <f>IFERROR(
$AN62 * INDEX('WFOM - Time_Base'!$A$4:$API$29, MATCH("CenHos", 'WFOM - Time_Base'!$B$4:$B$29,0), MATCH(CONCATENATE($G62,AK$2),'WFOM - Time_Base'!$A$8:$API$8,0)) *
INDEX('WFOM - Time_Base'!$A$4:$API$29, MATCH("CenHos_Per", 'WFOM - Time_Base'!$B$4:$B$29,0), MATCH(CONCATENATE($G62,AK$2),'WFOM - Time_Base'!$A$8:$API$8,0)),
IFERROR($AN62 * INDEX('Inputs from Uganda staff'!$E$61:$BM$80,MATCH('HRH Need estimation'!AK$2,'Inputs from Uganda staff'!$E$61:$E$80,0),MATCH('HRH Need estimation'!$D62,'Inputs from Uganda staff'!$E$6:$BM$6,0)),
""))</f>
        <v>0</v>
      </c>
      <c r="AL62" s="122">
        <f>IFERROR(
$AN62 * INDEX('WFOM - Time_Base'!$A$4:$API$29, MATCH("CenHos", 'WFOM - Time_Base'!$B$4:$B$29,0), MATCH(CONCATENATE($G62,AL$2),'WFOM - Time_Base'!$A$8:$API$8,0)) *
INDEX('WFOM - Time_Base'!$A$4:$API$29, MATCH("CenHos_Per", 'WFOM - Time_Base'!$B$4:$B$29,0), MATCH(CONCATENATE($G62,AL$2),'WFOM - Time_Base'!$A$8:$API$8,0)),
IFERROR($AN62 * INDEX('Inputs from Uganda staff'!$E$61:$BM$80,MATCH('HRH Need estimation'!AL$2,'Inputs from Uganda staff'!$E$61:$E$80,0),MATCH('HRH Need estimation'!$D62,'Inputs from Uganda staff'!$E$6:$BM$6,0)),
""))</f>
        <v>0</v>
      </c>
      <c r="AN62">
        <v>3</v>
      </c>
      <c r="AO62" t="str">
        <f t="shared" si="1"/>
        <v>061</v>
      </c>
      <c r="AQ62" t="s">
        <v>450</v>
      </c>
    </row>
    <row r="63" spans="1:43">
      <c r="A63" s="106" t="s">
        <v>951</v>
      </c>
      <c r="B63" s="106" t="s">
        <v>336</v>
      </c>
      <c r="C63" s="107" t="s">
        <v>341</v>
      </c>
      <c r="D63" s="113" t="s">
        <v>342</v>
      </c>
      <c r="E63" s="199"/>
      <c r="F63" s="199"/>
      <c r="G63" s="199" t="str">
        <f>IF(F63&lt;&gt;"", VLOOKUP(F63,'WFOM - Cadre and Service List'!$E$4:$F$52,2,FALSE), "")</f>
        <v/>
      </c>
      <c r="H63" s="199" t="s">
        <v>910</v>
      </c>
      <c r="I63" s="208"/>
      <c r="J63" s="208"/>
      <c r="K63" s="208"/>
      <c r="L63" s="208"/>
      <c r="M63" s="208"/>
      <c r="N63" s="208"/>
      <c r="O63" s="208"/>
      <c r="P63" s="207">
        <f t="shared" si="0"/>
        <v>0</v>
      </c>
      <c r="Q63" s="122" t="s">
        <v>1947</v>
      </c>
      <c r="R63" s="122" t="str">
        <f>IFERROR(
$AN63 * INDEX('WFOM - Time_Base'!$A$4:$API$29, MATCH("CenHos", 'WFOM - Time_Base'!$B$4:$B$29,0), MATCH(CONCATENATE($G63,R$2),'WFOM - Time_Base'!$A$8:$API$8,0)) *
INDEX('WFOM - Time_Base'!$A$4:$API$29, MATCH("CenHos_Per", 'WFOM - Time_Base'!$B$4:$B$29,0), MATCH(CONCATENATE($G63,R$2),'WFOM - Time_Base'!$A$8:$API$8,0)),
IFERROR($AN63 * INDEX('Inputs from Uganda staff'!$E$61:$BM$80,MATCH('HRH Need estimation'!R$2,'Inputs from Uganda staff'!$E$61:$E$80,0),MATCH('HRH Need estimation'!$D63,'Inputs from Uganda staff'!$E$6:$BM$6,0)),
""))</f>
        <v/>
      </c>
      <c r="S63" s="122" t="str">
        <f>IFERROR(
$AN63 * INDEX('WFOM - Time_Base'!$A$4:$API$29, MATCH("CenHos", 'WFOM - Time_Base'!$B$4:$B$29,0), MATCH(CONCATENATE($G63,S$2),'WFOM - Time_Base'!$A$8:$API$8,0)) *
INDEX('WFOM - Time_Base'!$A$4:$API$29, MATCH("CenHos_Per", 'WFOM - Time_Base'!$B$4:$B$29,0), MATCH(CONCATENATE($G63,S$2),'WFOM - Time_Base'!$A$8:$API$8,0)),
IFERROR($AN63 * INDEX('Inputs from Uganda staff'!$E$61:$BM$80,MATCH('HRH Need estimation'!S$2,'Inputs from Uganda staff'!$E$61:$E$80,0),MATCH('HRH Need estimation'!$D63,'Inputs from Uganda staff'!$E$6:$BM$6,0)),
""))</f>
        <v/>
      </c>
      <c r="T63" s="122" t="str">
        <f>IFERROR(
$AN63 * INDEX('WFOM - Time_Base'!$A$4:$API$29, MATCH("CenHos", 'WFOM - Time_Base'!$B$4:$B$29,0), MATCH(CONCATENATE($G63,T$2),'WFOM - Time_Base'!$A$8:$API$8,0)) *
INDEX('WFOM - Time_Base'!$A$4:$API$29, MATCH("CenHos_Per", 'WFOM - Time_Base'!$B$4:$B$29,0), MATCH(CONCATENATE($G63,T$2),'WFOM - Time_Base'!$A$8:$API$8,0)),
IFERROR($AN63 * INDEX('Inputs from Uganda staff'!$E$61:$BM$80,MATCH('HRH Need estimation'!T$2,'Inputs from Uganda staff'!$E$61:$E$80,0),MATCH('HRH Need estimation'!$D63,'Inputs from Uganda staff'!$E$6:$BM$6,0)),
""))</f>
        <v/>
      </c>
      <c r="U63" s="122" t="str">
        <f>IFERROR(
$AN63 * INDEX('WFOM - Time_Base'!$A$4:$API$29, MATCH("CenHos", 'WFOM - Time_Base'!$B$4:$B$29,0), MATCH(CONCATENATE($G63,U$2),'WFOM - Time_Base'!$A$8:$API$8,0)) *
INDEX('WFOM - Time_Base'!$A$4:$API$29, MATCH("CenHos_Per", 'WFOM - Time_Base'!$B$4:$B$29,0), MATCH(CONCATENATE($G63,U$2),'WFOM - Time_Base'!$A$8:$API$8,0)),
IFERROR($AN63 * INDEX('Inputs from Uganda staff'!$E$61:$BM$80,MATCH('HRH Need estimation'!U$2,'Inputs from Uganda staff'!$E$61:$E$80,0),MATCH('HRH Need estimation'!$D63,'Inputs from Uganda staff'!$E$6:$BM$6,0)),
""))</f>
        <v/>
      </c>
      <c r="V63" s="122" t="str">
        <f>IFERROR(
$AN63 * INDEX('WFOM - Time_Base'!$A$4:$API$29, MATCH("CenHos", 'WFOM - Time_Base'!$B$4:$B$29,0), MATCH(CONCATENATE($G63,V$2),'WFOM - Time_Base'!$A$8:$API$8,0)) *
INDEX('WFOM - Time_Base'!$A$4:$API$29, MATCH("CenHos_Per", 'WFOM - Time_Base'!$B$4:$B$29,0), MATCH(CONCATENATE($G63,V$2),'WFOM - Time_Base'!$A$8:$API$8,0)),
IFERROR($AN63 * INDEX('Inputs from Uganda staff'!$E$61:$BM$80,MATCH('HRH Need estimation'!V$2,'Inputs from Uganda staff'!$E$61:$E$80,0),MATCH('HRH Need estimation'!$D63,'Inputs from Uganda staff'!$E$6:$BM$6,0)),
""))</f>
        <v/>
      </c>
      <c r="W63" s="122" t="str">
        <f>IFERROR(
$AN63 * INDEX('WFOM - Time_Base'!$A$4:$API$29, MATCH("CenHos", 'WFOM - Time_Base'!$B$4:$B$29,0), MATCH(CONCATENATE($G63,W$2),'WFOM - Time_Base'!$A$8:$API$8,0)) *
INDEX('WFOM - Time_Base'!$A$4:$API$29, MATCH("CenHos_Per", 'WFOM - Time_Base'!$B$4:$B$29,0), MATCH(CONCATENATE($G63,W$2),'WFOM - Time_Base'!$A$8:$API$8,0)),
IFERROR($AN63 * INDEX('Inputs from Uganda staff'!$E$61:$BM$80,MATCH('HRH Need estimation'!W$2,'Inputs from Uganda staff'!$E$61:$E$80,0),MATCH('HRH Need estimation'!$D63,'Inputs from Uganda staff'!$E$6:$BM$6,0)),
""))</f>
        <v/>
      </c>
      <c r="X63" s="122" t="str">
        <f>IFERROR(
$AN63 * INDEX('WFOM - Time_Base'!$A$4:$API$29, MATCH("CenHos", 'WFOM - Time_Base'!$B$4:$B$29,0), MATCH(CONCATENATE($G63,X$2),'WFOM - Time_Base'!$A$8:$API$8,0)) *
INDEX('WFOM - Time_Base'!$A$4:$API$29, MATCH("CenHos_Per", 'WFOM - Time_Base'!$B$4:$B$29,0), MATCH(CONCATENATE($G63,X$2),'WFOM - Time_Base'!$A$8:$API$8,0)),
IFERROR($AN63 * INDEX('Inputs from Uganda staff'!$E$61:$BM$80,MATCH('HRH Need estimation'!X$2,'Inputs from Uganda staff'!$E$61:$E$80,0),MATCH('HRH Need estimation'!$D63,'Inputs from Uganda staff'!$E$6:$BM$6,0)),
""))</f>
        <v/>
      </c>
      <c r="Y63" s="122" t="str">
        <f>IFERROR(
$AN63 * INDEX('WFOM - Time_Base'!$A$4:$API$29, MATCH("CenHos", 'WFOM - Time_Base'!$B$4:$B$29,0), MATCH(CONCATENATE($G63,Y$2),'WFOM - Time_Base'!$A$8:$API$8,0)) *
INDEX('WFOM - Time_Base'!$A$4:$API$29, MATCH("CenHos_Per", 'WFOM - Time_Base'!$B$4:$B$29,0), MATCH(CONCATENATE($G63,Y$2),'WFOM - Time_Base'!$A$8:$API$8,0)),
IFERROR($AN63 * INDEX('Inputs from Uganda staff'!$E$61:$BM$80,MATCH('HRH Need estimation'!Y$2,'Inputs from Uganda staff'!$E$61:$E$80,0),MATCH('HRH Need estimation'!$D63,'Inputs from Uganda staff'!$E$6:$BM$6,0)),
""))</f>
        <v/>
      </c>
      <c r="Z63" s="122" t="str">
        <f>IFERROR(
$AN63 * INDEX('WFOM - Time_Base'!$A$4:$API$29, MATCH("CenHos", 'WFOM - Time_Base'!$B$4:$B$29,0), MATCH(CONCATENATE($G63,Z$2),'WFOM - Time_Base'!$A$8:$API$8,0)) *
INDEX('WFOM - Time_Base'!$A$4:$API$29, MATCH("CenHos_Per", 'WFOM - Time_Base'!$B$4:$B$29,0), MATCH(CONCATENATE($G63,Z$2),'WFOM - Time_Base'!$A$8:$API$8,0)),
IFERROR($AN63 * INDEX('Inputs from Uganda staff'!$E$61:$BM$80,MATCH('HRH Need estimation'!Z$2,'Inputs from Uganda staff'!$E$61:$E$80,0),MATCH('HRH Need estimation'!$D63,'Inputs from Uganda staff'!$E$6:$BM$6,0)),
""))</f>
        <v/>
      </c>
      <c r="AA63" s="122" t="str">
        <f>IFERROR(
$AN63 * INDEX('WFOM - Time_Base'!$A$4:$API$29, MATCH("CenHos", 'WFOM - Time_Base'!$B$4:$B$29,0), MATCH(CONCATENATE($G63,AA$2),'WFOM - Time_Base'!$A$8:$API$8,0)) *
INDEX('WFOM - Time_Base'!$A$4:$API$29, MATCH("CenHos_Per", 'WFOM - Time_Base'!$B$4:$B$29,0), MATCH(CONCATENATE($G63,AA$2),'WFOM - Time_Base'!$A$8:$API$8,0)),
IFERROR($AN63 * INDEX('Inputs from Uganda staff'!$E$61:$BM$80,MATCH('HRH Need estimation'!AA$2,'Inputs from Uganda staff'!$E$61:$E$80,0),MATCH('HRH Need estimation'!$D63,'Inputs from Uganda staff'!$E$6:$BM$6,0)),
""))</f>
        <v/>
      </c>
      <c r="AB63" s="122" t="str">
        <f>IFERROR(
$AN63 * INDEX('WFOM - Time_Base'!$A$4:$API$29, MATCH("CenHos", 'WFOM - Time_Base'!$B$4:$B$29,0), MATCH(CONCATENATE($G63,AB$2),'WFOM - Time_Base'!$A$8:$API$8,0)) *
INDEX('WFOM - Time_Base'!$A$4:$API$29, MATCH("CenHos_Per", 'WFOM - Time_Base'!$B$4:$B$29,0), MATCH(CONCATENATE($G63,AB$2),'WFOM - Time_Base'!$A$8:$API$8,0)),
IFERROR($AN63 * INDEX('Inputs from Uganda staff'!$E$61:$BM$80,MATCH('HRH Need estimation'!AB$2,'Inputs from Uganda staff'!$E$61:$E$80,0),MATCH('HRH Need estimation'!$D63,'Inputs from Uganda staff'!$E$6:$BM$6,0)),
""))</f>
        <v/>
      </c>
      <c r="AC63" s="122" t="str">
        <f>IFERROR(
$AN63 * INDEX('WFOM - Time_Base'!$A$4:$API$29, MATCH("CenHos", 'WFOM - Time_Base'!$B$4:$B$29,0), MATCH(CONCATENATE($G63,AC$2),'WFOM - Time_Base'!$A$8:$API$8,0)) *
INDEX('WFOM - Time_Base'!$A$4:$API$29, MATCH("CenHos_Per", 'WFOM - Time_Base'!$B$4:$B$29,0), MATCH(CONCATENATE($G63,AC$2),'WFOM - Time_Base'!$A$8:$API$8,0)),
IFERROR($AN63 * INDEX('Inputs from Uganda staff'!$E$61:$BM$80,MATCH('HRH Need estimation'!AC$2,'Inputs from Uganda staff'!$E$61:$E$80,0),MATCH('HRH Need estimation'!$D63,'Inputs from Uganda staff'!$E$6:$BM$6,0)),
""))</f>
        <v/>
      </c>
      <c r="AD63" s="122" t="str">
        <f>IFERROR(
$AN63 * INDEX('WFOM - Time_Base'!$A$4:$API$29, MATCH("CenHos", 'WFOM - Time_Base'!$B$4:$B$29,0), MATCH(CONCATENATE($G63,AD$2),'WFOM - Time_Base'!$A$8:$API$8,0)) *
INDEX('WFOM - Time_Base'!$A$4:$API$29, MATCH("CenHos_Per", 'WFOM - Time_Base'!$B$4:$B$29,0), MATCH(CONCATENATE($G63,AD$2),'WFOM - Time_Base'!$A$8:$API$8,0)),
IFERROR($AN63 * INDEX('Inputs from Uganda staff'!$E$61:$BM$80,MATCH('HRH Need estimation'!AD$2,'Inputs from Uganda staff'!$E$61:$E$80,0),MATCH('HRH Need estimation'!$D63,'Inputs from Uganda staff'!$E$6:$BM$6,0)),
""))</f>
        <v/>
      </c>
      <c r="AE63" s="122" t="str">
        <f>IFERROR(
$AN63 * INDEX('WFOM - Time_Base'!$A$4:$API$29, MATCH("CenHos", 'WFOM - Time_Base'!$B$4:$B$29,0), MATCH(CONCATENATE($G63,AE$2),'WFOM - Time_Base'!$A$8:$API$8,0)) *
INDEX('WFOM - Time_Base'!$A$4:$API$29, MATCH("CenHos_Per", 'WFOM - Time_Base'!$B$4:$B$29,0), MATCH(CONCATENATE($G63,AE$2),'WFOM - Time_Base'!$A$8:$API$8,0)),
IFERROR($AN63 * INDEX('Inputs from Uganda staff'!$E$61:$BM$80,MATCH('HRH Need estimation'!AE$2,'Inputs from Uganda staff'!$E$61:$E$80,0),MATCH('HRH Need estimation'!$D63,'Inputs from Uganda staff'!$E$6:$BM$6,0)),
""))</f>
        <v/>
      </c>
      <c r="AF63" s="122" t="str">
        <f>IFERROR(
$AN63 * INDEX('WFOM - Time_Base'!$A$4:$API$29, MATCH("CenHos", 'WFOM - Time_Base'!$B$4:$B$29,0), MATCH(CONCATENATE($G63,AF$2),'WFOM - Time_Base'!$A$8:$API$8,0)) *
INDEX('WFOM - Time_Base'!$A$4:$API$29, MATCH("CenHos_Per", 'WFOM - Time_Base'!$B$4:$B$29,0), MATCH(CONCATENATE($G63,AF$2),'WFOM - Time_Base'!$A$8:$API$8,0)),
IFERROR($AN63 * INDEX('Inputs from Uganda staff'!$E$61:$BM$80,MATCH('HRH Need estimation'!AF$2,'Inputs from Uganda staff'!$E$61:$E$80,0),MATCH('HRH Need estimation'!$D63,'Inputs from Uganda staff'!$E$6:$BM$6,0)),
""))</f>
        <v/>
      </c>
      <c r="AG63" s="122" t="str">
        <f>IFERROR(
$AN63 * INDEX('WFOM - Time_Base'!$A$4:$API$29, MATCH("CenHos", 'WFOM - Time_Base'!$B$4:$B$29,0), MATCH(CONCATENATE($G63,AG$2),'WFOM - Time_Base'!$A$8:$API$8,0)) *
INDEX('WFOM - Time_Base'!$A$4:$API$29, MATCH("CenHos_Per", 'WFOM - Time_Base'!$B$4:$B$29,0), MATCH(CONCATENATE($G63,AG$2),'WFOM - Time_Base'!$A$8:$API$8,0)),
IFERROR($AN63 * INDEX('Inputs from Uganda staff'!$E$61:$BM$80,MATCH('HRH Need estimation'!AG$2,'Inputs from Uganda staff'!$E$61:$E$80,0),MATCH('HRH Need estimation'!$D63,'Inputs from Uganda staff'!$E$6:$BM$6,0)),
""))</f>
        <v/>
      </c>
      <c r="AH63" s="122" t="str">
        <f>IFERROR(
$AN63 * INDEX('WFOM - Time_Base'!$A$4:$API$29, MATCH("CenHos", 'WFOM - Time_Base'!$B$4:$B$29,0), MATCH(CONCATENATE($G63,AH$2),'WFOM - Time_Base'!$A$8:$API$8,0)) *
INDEX('WFOM - Time_Base'!$A$4:$API$29, MATCH("CenHos_Per", 'WFOM - Time_Base'!$B$4:$B$29,0), MATCH(CONCATENATE($G63,AH$2),'WFOM - Time_Base'!$A$8:$API$8,0)),
IFERROR($AN63 * INDEX('Inputs from Uganda staff'!$E$61:$BM$80,MATCH('HRH Need estimation'!AH$2,'Inputs from Uganda staff'!$E$61:$E$80,0),MATCH('HRH Need estimation'!$D63,'Inputs from Uganda staff'!$E$6:$BM$6,0)),
""))</f>
        <v/>
      </c>
      <c r="AI63" s="122" t="str">
        <f>IFERROR(
$AN63 * INDEX('WFOM - Time_Base'!$A$4:$API$29, MATCH("CenHos", 'WFOM - Time_Base'!$B$4:$B$29,0), MATCH(CONCATENATE($G63,AI$2),'WFOM - Time_Base'!$A$8:$API$8,0)) *
INDEX('WFOM - Time_Base'!$A$4:$API$29, MATCH("CenHos_Per", 'WFOM - Time_Base'!$B$4:$B$29,0), MATCH(CONCATENATE($G63,AI$2),'WFOM - Time_Base'!$A$8:$API$8,0)),
IFERROR($AN63 * INDEX('Inputs from Uganda staff'!$E$61:$BM$80,MATCH('HRH Need estimation'!AI$2,'Inputs from Uganda staff'!$E$61:$E$80,0),MATCH('HRH Need estimation'!$D63,'Inputs from Uganda staff'!$E$6:$BM$6,0)),
""))</f>
        <v/>
      </c>
      <c r="AJ63" s="122" t="str">
        <f>IFERROR(
$AN63 * INDEX('WFOM - Time_Base'!$A$4:$API$29, MATCH("CenHos", 'WFOM - Time_Base'!$B$4:$B$29,0), MATCH(CONCATENATE($G63,AJ$2),'WFOM - Time_Base'!$A$8:$API$8,0)) *
INDEX('WFOM - Time_Base'!$A$4:$API$29, MATCH("CenHos_Per", 'WFOM - Time_Base'!$B$4:$B$29,0), MATCH(CONCATENATE($G63,AJ$2),'WFOM - Time_Base'!$A$8:$API$8,0)),
IFERROR($AN63 * INDEX('Inputs from Uganda staff'!$E$61:$BM$80,MATCH('HRH Need estimation'!AJ$2,'Inputs from Uganda staff'!$E$61:$E$80,0),MATCH('HRH Need estimation'!$D63,'Inputs from Uganda staff'!$E$6:$BM$6,0)),
""))</f>
        <v/>
      </c>
      <c r="AK63" s="122" t="str">
        <f>IFERROR(
$AN63 * INDEX('WFOM - Time_Base'!$A$4:$API$29, MATCH("CenHos", 'WFOM - Time_Base'!$B$4:$B$29,0), MATCH(CONCATENATE($G63,AK$2),'WFOM - Time_Base'!$A$8:$API$8,0)) *
INDEX('WFOM - Time_Base'!$A$4:$API$29, MATCH("CenHos_Per", 'WFOM - Time_Base'!$B$4:$B$29,0), MATCH(CONCATENATE($G63,AK$2),'WFOM - Time_Base'!$A$8:$API$8,0)),
IFERROR($AN63 * INDEX('Inputs from Uganda staff'!$E$61:$BM$80,MATCH('HRH Need estimation'!AK$2,'Inputs from Uganda staff'!$E$61:$E$80,0),MATCH('HRH Need estimation'!$D63,'Inputs from Uganda staff'!$E$6:$BM$6,0)),
""))</f>
        <v/>
      </c>
      <c r="AL63" s="122" t="str">
        <f>IFERROR(
$AN63 * INDEX('WFOM - Time_Base'!$A$4:$API$29, MATCH("CenHos", 'WFOM - Time_Base'!$B$4:$B$29,0), MATCH(CONCATENATE($G63,AL$2),'WFOM - Time_Base'!$A$8:$API$8,0)) *
INDEX('WFOM - Time_Base'!$A$4:$API$29, MATCH("CenHos_Per", 'WFOM - Time_Base'!$B$4:$B$29,0), MATCH(CONCATENATE($G63,AL$2),'WFOM - Time_Base'!$A$8:$API$8,0)),
IFERROR($AN63 * INDEX('Inputs from Uganda staff'!$E$61:$BM$80,MATCH('HRH Need estimation'!AL$2,'Inputs from Uganda staff'!$E$61:$E$80,0),MATCH('HRH Need estimation'!$D63,'Inputs from Uganda staff'!$E$6:$BM$6,0)),
""))</f>
        <v/>
      </c>
      <c r="AN63">
        <v>1</v>
      </c>
      <c r="AO63" t="e">
        <f t="shared" si="1"/>
        <v>#N/A</v>
      </c>
      <c r="AQ63" t="s">
        <v>452</v>
      </c>
    </row>
    <row r="64" spans="1:43">
      <c r="A64" s="106" t="s">
        <v>952</v>
      </c>
      <c r="B64" s="106" t="s">
        <v>336</v>
      </c>
      <c r="C64" s="107" t="s">
        <v>343</v>
      </c>
      <c r="D64" s="113" t="s">
        <v>344</v>
      </c>
      <c r="E64" s="252"/>
      <c r="F64" s="252"/>
      <c r="G64" s="252"/>
      <c r="H64" s="199" t="s">
        <v>910</v>
      </c>
      <c r="I64" s="208"/>
      <c r="J64" s="208"/>
      <c r="K64" s="208"/>
      <c r="L64" s="208"/>
      <c r="M64" s="208"/>
      <c r="N64" s="208"/>
      <c r="O64" s="208"/>
      <c r="P64" s="207">
        <f t="shared" si="0"/>
        <v>0</v>
      </c>
      <c r="Q64" s="122" t="s">
        <v>1947</v>
      </c>
      <c r="R64" s="252">
        <v>0</v>
      </c>
      <c r="S64" s="252">
        <v>0</v>
      </c>
      <c r="T64" s="252">
        <v>0</v>
      </c>
      <c r="U64" s="252">
        <v>0</v>
      </c>
      <c r="V64" s="252">
        <v>1</v>
      </c>
      <c r="W64" s="252">
        <v>0</v>
      </c>
      <c r="X64" s="252">
        <v>0</v>
      </c>
      <c r="Y64" s="252">
        <v>0</v>
      </c>
      <c r="Z64" s="252">
        <v>0</v>
      </c>
      <c r="AA64" s="252">
        <v>0</v>
      </c>
      <c r="AB64" s="252">
        <v>0</v>
      </c>
      <c r="AC64" s="252"/>
      <c r="AD64" s="252">
        <v>0</v>
      </c>
      <c r="AE64" s="252">
        <v>0</v>
      </c>
      <c r="AF64" s="252">
        <v>0</v>
      </c>
      <c r="AG64" s="252">
        <v>0</v>
      </c>
      <c r="AH64" s="252">
        <v>0</v>
      </c>
      <c r="AI64" s="252">
        <v>0</v>
      </c>
      <c r="AJ64" s="252">
        <v>0</v>
      </c>
      <c r="AK64" s="252">
        <v>0</v>
      </c>
      <c r="AL64" s="252">
        <v>0</v>
      </c>
      <c r="AM64" t="s">
        <v>2033</v>
      </c>
      <c r="AN64">
        <v>1</v>
      </c>
      <c r="AO64" t="str">
        <f t="shared" si="1"/>
        <v>063</v>
      </c>
      <c r="AQ64" t="s">
        <v>455</v>
      </c>
    </row>
    <row r="65" spans="1:43">
      <c r="A65" s="106" t="s">
        <v>915</v>
      </c>
      <c r="B65" s="106" t="s">
        <v>336</v>
      </c>
      <c r="C65" s="107" t="s">
        <v>345</v>
      </c>
      <c r="D65" s="115" t="s">
        <v>346</v>
      </c>
      <c r="E65" s="199"/>
      <c r="F65" s="199"/>
      <c r="G65" s="199" t="str">
        <f>IF(F65&lt;&gt;"", VLOOKUP(F65,'WFOM - Cadre and Service List'!$E$4:$F$52,2,FALSE), "")</f>
        <v/>
      </c>
      <c r="H65" s="199" t="s">
        <v>910</v>
      </c>
      <c r="I65" s="208"/>
      <c r="J65" s="208"/>
      <c r="K65" s="208"/>
      <c r="L65" s="208"/>
      <c r="M65" s="208"/>
      <c r="N65" s="208"/>
      <c r="O65" s="208"/>
      <c r="P65" s="207">
        <f t="shared" si="0"/>
        <v>0</v>
      </c>
      <c r="Q65" s="122" t="s">
        <v>1947</v>
      </c>
      <c r="R65" s="122" t="str">
        <f>IFERROR(
$AN65 * INDEX('WFOM - Time_Base'!$A$4:$API$29, MATCH("CenHos", 'WFOM - Time_Base'!$B$4:$B$29,0), MATCH(CONCATENATE($G65,R$2),'WFOM - Time_Base'!$A$8:$API$8,0)) *
INDEX('WFOM - Time_Base'!$A$4:$API$29, MATCH("CenHos_Per", 'WFOM - Time_Base'!$B$4:$B$29,0), MATCH(CONCATENATE($G65,R$2),'WFOM - Time_Base'!$A$8:$API$8,0)),
IFERROR($AN65 * INDEX('Inputs from Uganda staff'!$E$61:$BM$80,MATCH('HRH Need estimation'!R$2,'Inputs from Uganda staff'!$E$61:$E$80,0),MATCH('HRH Need estimation'!$D65,'Inputs from Uganda staff'!$E$6:$BM$6,0)),
""))</f>
        <v/>
      </c>
      <c r="S65" s="122" t="str">
        <f>IFERROR(
$AN65 * INDEX('WFOM - Time_Base'!$A$4:$API$29, MATCH("CenHos", 'WFOM - Time_Base'!$B$4:$B$29,0), MATCH(CONCATENATE($G65,S$2),'WFOM - Time_Base'!$A$8:$API$8,0)) *
INDEX('WFOM - Time_Base'!$A$4:$API$29, MATCH("CenHos_Per", 'WFOM - Time_Base'!$B$4:$B$29,0), MATCH(CONCATENATE($G65,S$2),'WFOM - Time_Base'!$A$8:$API$8,0)),
IFERROR($AN65 * INDEX('Inputs from Uganda staff'!$E$61:$BM$80,MATCH('HRH Need estimation'!S$2,'Inputs from Uganda staff'!$E$61:$E$80,0),MATCH('HRH Need estimation'!$D65,'Inputs from Uganda staff'!$E$6:$BM$6,0)),
""))</f>
        <v/>
      </c>
      <c r="T65" s="122" t="str">
        <f>IFERROR(
$AN65 * INDEX('WFOM - Time_Base'!$A$4:$API$29, MATCH("CenHos", 'WFOM - Time_Base'!$B$4:$B$29,0), MATCH(CONCATENATE($G65,T$2),'WFOM - Time_Base'!$A$8:$API$8,0)) *
INDEX('WFOM - Time_Base'!$A$4:$API$29, MATCH("CenHos_Per", 'WFOM - Time_Base'!$B$4:$B$29,0), MATCH(CONCATENATE($G65,T$2),'WFOM - Time_Base'!$A$8:$API$8,0)),
IFERROR($AN65 * INDEX('Inputs from Uganda staff'!$E$61:$BM$80,MATCH('HRH Need estimation'!T$2,'Inputs from Uganda staff'!$E$61:$E$80,0),MATCH('HRH Need estimation'!$D65,'Inputs from Uganda staff'!$E$6:$BM$6,0)),
""))</f>
        <v/>
      </c>
      <c r="U65" s="122" t="str">
        <f>IFERROR(
$AN65 * INDEX('WFOM - Time_Base'!$A$4:$API$29, MATCH("CenHos", 'WFOM - Time_Base'!$B$4:$B$29,0), MATCH(CONCATENATE($G65,U$2),'WFOM - Time_Base'!$A$8:$API$8,0)) *
INDEX('WFOM - Time_Base'!$A$4:$API$29, MATCH("CenHos_Per", 'WFOM - Time_Base'!$B$4:$B$29,0), MATCH(CONCATENATE($G65,U$2),'WFOM - Time_Base'!$A$8:$API$8,0)),
IFERROR($AN65 * INDEX('Inputs from Uganda staff'!$E$61:$BM$80,MATCH('HRH Need estimation'!U$2,'Inputs from Uganda staff'!$E$61:$E$80,0),MATCH('HRH Need estimation'!$D65,'Inputs from Uganda staff'!$E$6:$BM$6,0)),
""))</f>
        <v/>
      </c>
      <c r="V65" s="122" t="str">
        <f>IFERROR(
$AN65 * INDEX('WFOM - Time_Base'!$A$4:$API$29, MATCH("CenHos", 'WFOM - Time_Base'!$B$4:$B$29,0), MATCH(CONCATENATE($G65,V$2),'WFOM - Time_Base'!$A$8:$API$8,0)) *
INDEX('WFOM - Time_Base'!$A$4:$API$29, MATCH("CenHos_Per", 'WFOM - Time_Base'!$B$4:$B$29,0), MATCH(CONCATENATE($G65,V$2),'WFOM - Time_Base'!$A$8:$API$8,0)),
IFERROR($AN65 * INDEX('Inputs from Uganda staff'!$E$61:$BM$80,MATCH('HRH Need estimation'!V$2,'Inputs from Uganda staff'!$E$61:$E$80,0),MATCH('HRH Need estimation'!$D65,'Inputs from Uganda staff'!$E$6:$BM$6,0)),
""))</f>
        <v/>
      </c>
      <c r="W65" s="122" t="str">
        <f>IFERROR(
$AN65 * INDEX('WFOM - Time_Base'!$A$4:$API$29, MATCH("CenHos", 'WFOM - Time_Base'!$B$4:$B$29,0), MATCH(CONCATENATE($G65,W$2),'WFOM - Time_Base'!$A$8:$API$8,0)) *
INDEX('WFOM - Time_Base'!$A$4:$API$29, MATCH("CenHos_Per", 'WFOM - Time_Base'!$B$4:$B$29,0), MATCH(CONCATENATE($G65,W$2),'WFOM - Time_Base'!$A$8:$API$8,0)),
IFERROR($AN65 * INDEX('Inputs from Uganda staff'!$E$61:$BM$80,MATCH('HRH Need estimation'!W$2,'Inputs from Uganda staff'!$E$61:$E$80,0),MATCH('HRH Need estimation'!$D65,'Inputs from Uganda staff'!$E$6:$BM$6,0)),
""))</f>
        <v/>
      </c>
      <c r="X65" s="122" t="str">
        <f>IFERROR(
$AN65 * INDEX('WFOM - Time_Base'!$A$4:$API$29, MATCH("CenHos", 'WFOM - Time_Base'!$B$4:$B$29,0), MATCH(CONCATENATE($G65,X$2),'WFOM - Time_Base'!$A$8:$API$8,0)) *
INDEX('WFOM - Time_Base'!$A$4:$API$29, MATCH("CenHos_Per", 'WFOM - Time_Base'!$B$4:$B$29,0), MATCH(CONCATENATE($G65,X$2),'WFOM - Time_Base'!$A$8:$API$8,0)),
IFERROR($AN65 * INDEX('Inputs from Uganda staff'!$E$61:$BM$80,MATCH('HRH Need estimation'!X$2,'Inputs from Uganda staff'!$E$61:$E$80,0),MATCH('HRH Need estimation'!$D65,'Inputs from Uganda staff'!$E$6:$BM$6,0)),
""))</f>
        <v/>
      </c>
      <c r="Y65" s="122" t="str">
        <f>IFERROR(
$AN65 * INDEX('WFOM - Time_Base'!$A$4:$API$29, MATCH("CenHos", 'WFOM - Time_Base'!$B$4:$B$29,0), MATCH(CONCATENATE($G65,Y$2),'WFOM - Time_Base'!$A$8:$API$8,0)) *
INDEX('WFOM - Time_Base'!$A$4:$API$29, MATCH("CenHos_Per", 'WFOM - Time_Base'!$B$4:$B$29,0), MATCH(CONCATENATE($G65,Y$2),'WFOM - Time_Base'!$A$8:$API$8,0)),
IFERROR($AN65 * INDEX('Inputs from Uganda staff'!$E$61:$BM$80,MATCH('HRH Need estimation'!Y$2,'Inputs from Uganda staff'!$E$61:$E$80,0),MATCH('HRH Need estimation'!$D65,'Inputs from Uganda staff'!$E$6:$BM$6,0)),
""))</f>
        <v/>
      </c>
      <c r="Z65" s="122" t="str">
        <f>IFERROR(
$AN65 * INDEX('WFOM - Time_Base'!$A$4:$API$29, MATCH("CenHos", 'WFOM - Time_Base'!$B$4:$B$29,0), MATCH(CONCATENATE($G65,Z$2),'WFOM - Time_Base'!$A$8:$API$8,0)) *
INDEX('WFOM - Time_Base'!$A$4:$API$29, MATCH("CenHos_Per", 'WFOM - Time_Base'!$B$4:$B$29,0), MATCH(CONCATENATE($G65,Z$2),'WFOM - Time_Base'!$A$8:$API$8,0)),
IFERROR($AN65 * INDEX('Inputs from Uganda staff'!$E$61:$BM$80,MATCH('HRH Need estimation'!Z$2,'Inputs from Uganda staff'!$E$61:$E$80,0),MATCH('HRH Need estimation'!$D65,'Inputs from Uganda staff'!$E$6:$BM$6,0)),
""))</f>
        <v/>
      </c>
      <c r="AA65" s="122" t="str">
        <f>IFERROR(
$AN65 * INDEX('WFOM - Time_Base'!$A$4:$API$29, MATCH("CenHos", 'WFOM - Time_Base'!$B$4:$B$29,0), MATCH(CONCATENATE($G65,AA$2),'WFOM - Time_Base'!$A$8:$API$8,0)) *
INDEX('WFOM - Time_Base'!$A$4:$API$29, MATCH("CenHos_Per", 'WFOM - Time_Base'!$B$4:$B$29,0), MATCH(CONCATENATE($G65,AA$2),'WFOM - Time_Base'!$A$8:$API$8,0)),
IFERROR($AN65 * INDEX('Inputs from Uganda staff'!$E$61:$BM$80,MATCH('HRH Need estimation'!AA$2,'Inputs from Uganda staff'!$E$61:$E$80,0),MATCH('HRH Need estimation'!$D65,'Inputs from Uganda staff'!$E$6:$BM$6,0)),
""))</f>
        <v/>
      </c>
      <c r="AB65" s="122" t="str">
        <f>IFERROR(
$AN65 * INDEX('WFOM - Time_Base'!$A$4:$API$29, MATCH("CenHos", 'WFOM - Time_Base'!$B$4:$B$29,0), MATCH(CONCATENATE($G65,AB$2),'WFOM - Time_Base'!$A$8:$API$8,0)) *
INDEX('WFOM - Time_Base'!$A$4:$API$29, MATCH("CenHos_Per", 'WFOM - Time_Base'!$B$4:$B$29,0), MATCH(CONCATENATE($G65,AB$2),'WFOM - Time_Base'!$A$8:$API$8,0)),
IFERROR($AN65 * INDEX('Inputs from Uganda staff'!$E$61:$BM$80,MATCH('HRH Need estimation'!AB$2,'Inputs from Uganda staff'!$E$61:$E$80,0),MATCH('HRH Need estimation'!$D65,'Inputs from Uganda staff'!$E$6:$BM$6,0)),
""))</f>
        <v/>
      </c>
      <c r="AC65" s="122" t="str">
        <f>IFERROR(
$AN65 * INDEX('WFOM - Time_Base'!$A$4:$API$29, MATCH("CenHos", 'WFOM - Time_Base'!$B$4:$B$29,0), MATCH(CONCATENATE($G65,AC$2),'WFOM - Time_Base'!$A$8:$API$8,0)) *
INDEX('WFOM - Time_Base'!$A$4:$API$29, MATCH("CenHos_Per", 'WFOM - Time_Base'!$B$4:$B$29,0), MATCH(CONCATENATE($G65,AC$2),'WFOM - Time_Base'!$A$8:$API$8,0)),
IFERROR($AN65 * INDEX('Inputs from Uganda staff'!$E$61:$BM$80,MATCH('HRH Need estimation'!AC$2,'Inputs from Uganda staff'!$E$61:$E$80,0),MATCH('HRH Need estimation'!$D65,'Inputs from Uganda staff'!$E$6:$BM$6,0)),
""))</f>
        <v/>
      </c>
      <c r="AD65" s="122" t="str">
        <f>IFERROR(
$AN65 * INDEX('WFOM - Time_Base'!$A$4:$API$29, MATCH("CenHos", 'WFOM - Time_Base'!$B$4:$B$29,0), MATCH(CONCATENATE($G65,AD$2),'WFOM - Time_Base'!$A$8:$API$8,0)) *
INDEX('WFOM - Time_Base'!$A$4:$API$29, MATCH("CenHos_Per", 'WFOM - Time_Base'!$B$4:$B$29,0), MATCH(CONCATENATE($G65,AD$2),'WFOM - Time_Base'!$A$8:$API$8,0)),
IFERROR($AN65 * INDEX('Inputs from Uganda staff'!$E$61:$BM$80,MATCH('HRH Need estimation'!AD$2,'Inputs from Uganda staff'!$E$61:$E$80,0),MATCH('HRH Need estimation'!$D65,'Inputs from Uganda staff'!$E$6:$BM$6,0)),
""))</f>
        <v/>
      </c>
      <c r="AE65" s="122" t="str">
        <f>IFERROR(
$AN65 * INDEX('WFOM - Time_Base'!$A$4:$API$29, MATCH("CenHos", 'WFOM - Time_Base'!$B$4:$B$29,0), MATCH(CONCATENATE($G65,AE$2),'WFOM - Time_Base'!$A$8:$API$8,0)) *
INDEX('WFOM - Time_Base'!$A$4:$API$29, MATCH("CenHos_Per", 'WFOM - Time_Base'!$B$4:$B$29,0), MATCH(CONCATENATE($G65,AE$2),'WFOM - Time_Base'!$A$8:$API$8,0)),
IFERROR($AN65 * INDEX('Inputs from Uganda staff'!$E$61:$BM$80,MATCH('HRH Need estimation'!AE$2,'Inputs from Uganda staff'!$E$61:$E$80,0),MATCH('HRH Need estimation'!$D65,'Inputs from Uganda staff'!$E$6:$BM$6,0)),
""))</f>
        <v/>
      </c>
      <c r="AF65" s="122" t="str">
        <f>IFERROR(
$AN65 * INDEX('WFOM - Time_Base'!$A$4:$API$29, MATCH("CenHos", 'WFOM - Time_Base'!$B$4:$B$29,0), MATCH(CONCATENATE($G65,AF$2),'WFOM - Time_Base'!$A$8:$API$8,0)) *
INDEX('WFOM - Time_Base'!$A$4:$API$29, MATCH("CenHos_Per", 'WFOM - Time_Base'!$B$4:$B$29,0), MATCH(CONCATENATE($G65,AF$2),'WFOM - Time_Base'!$A$8:$API$8,0)),
IFERROR($AN65 * INDEX('Inputs from Uganda staff'!$E$61:$BM$80,MATCH('HRH Need estimation'!AF$2,'Inputs from Uganda staff'!$E$61:$E$80,0),MATCH('HRH Need estimation'!$D65,'Inputs from Uganda staff'!$E$6:$BM$6,0)),
""))</f>
        <v/>
      </c>
      <c r="AG65" s="122" t="str">
        <f>IFERROR(
$AN65 * INDEX('WFOM - Time_Base'!$A$4:$API$29, MATCH("CenHos", 'WFOM - Time_Base'!$B$4:$B$29,0), MATCH(CONCATENATE($G65,AG$2),'WFOM - Time_Base'!$A$8:$API$8,0)) *
INDEX('WFOM - Time_Base'!$A$4:$API$29, MATCH("CenHos_Per", 'WFOM - Time_Base'!$B$4:$B$29,0), MATCH(CONCATENATE($G65,AG$2),'WFOM - Time_Base'!$A$8:$API$8,0)),
IFERROR($AN65 * INDEX('Inputs from Uganda staff'!$E$61:$BM$80,MATCH('HRH Need estimation'!AG$2,'Inputs from Uganda staff'!$E$61:$E$80,0),MATCH('HRH Need estimation'!$D65,'Inputs from Uganda staff'!$E$6:$BM$6,0)),
""))</f>
        <v/>
      </c>
      <c r="AH65" s="122" t="str">
        <f>IFERROR(
$AN65 * INDEX('WFOM - Time_Base'!$A$4:$API$29, MATCH("CenHos", 'WFOM - Time_Base'!$B$4:$B$29,0), MATCH(CONCATENATE($G65,AH$2),'WFOM - Time_Base'!$A$8:$API$8,0)) *
INDEX('WFOM - Time_Base'!$A$4:$API$29, MATCH("CenHos_Per", 'WFOM - Time_Base'!$B$4:$B$29,0), MATCH(CONCATENATE($G65,AH$2),'WFOM - Time_Base'!$A$8:$API$8,0)),
IFERROR($AN65 * INDEX('Inputs from Uganda staff'!$E$61:$BM$80,MATCH('HRH Need estimation'!AH$2,'Inputs from Uganda staff'!$E$61:$E$80,0),MATCH('HRH Need estimation'!$D65,'Inputs from Uganda staff'!$E$6:$BM$6,0)),
""))</f>
        <v/>
      </c>
      <c r="AI65" s="122" t="str">
        <f>IFERROR(
$AN65 * INDEX('WFOM - Time_Base'!$A$4:$API$29, MATCH("CenHos", 'WFOM - Time_Base'!$B$4:$B$29,0), MATCH(CONCATENATE($G65,AI$2),'WFOM - Time_Base'!$A$8:$API$8,0)) *
INDEX('WFOM - Time_Base'!$A$4:$API$29, MATCH("CenHos_Per", 'WFOM - Time_Base'!$B$4:$B$29,0), MATCH(CONCATENATE($G65,AI$2),'WFOM - Time_Base'!$A$8:$API$8,0)),
IFERROR($AN65 * INDEX('Inputs from Uganda staff'!$E$61:$BM$80,MATCH('HRH Need estimation'!AI$2,'Inputs from Uganda staff'!$E$61:$E$80,0),MATCH('HRH Need estimation'!$D65,'Inputs from Uganda staff'!$E$6:$BM$6,0)),
""))</f>
        <v/>
      </c>
      <c r="AJ65" s="122" t="str">
        <f>IFERROR(
$AN65 * INDEX('WFOM - Time_Base'!$A$4:$API$29, MATCH("CenHos", 'WFOM - Time_Base'!$B$4:$B$29,0), MATCH(CONCATENATE($G65,AJ$2),'WFOM - Time_Base'!$A$8:$API$8,0)) *
INDEX('WFOM - Time_Base'!$A$4:$API$29, MATCH("CenHos_Per", 'WFOM - Time_Base'!$B$4:$B$29,0), MATCH(CONCATENATE($G65,AJ$2),'WFOM - Time_Base'!$A$8:$API$8,0)),
IFERROR($AN65 * INDEX('Inputs from Uganda staff'!$E$61:$BM$80,MATCH('HRH Need estimation'!AJ$2,'Inputs from Uganda staff'!$E$61:$E$80,0),MATCH('HRH Need estimation'!$D65,'Inputs from Uganda staff'!$E$6:$BM$6,0)),
""))</f>
        <v/>
      </c>
      <c r="AK65" s="122" t="str">
        <f>IFERROR(
$AN65 * INDEX('WFOM - Time_Base'!$A$4:$API$29, MATCH("CenHos", 'WFOM - Time_Base'!$B$4:$B$29,0), MATCH(CONCATENATE($G65,AK$2),'WFOM - Time_Base'!$A$8:$API$8,0)) *
INDEX('WFOM - Time_Base'!$A$4:$API$29, MATCH("CenHos_Per", 'WFOM - Time_Base'!$B$4:$B$29,0), MATCH(CONCATENATE($G65,AK$2),'WFOM - Time_Base'!$A$8:$API$8,0)),
IFERROR($AN65 * INDEX('Inputs from Uganda staff'!$E$61:$BM$80,MATCH('HRH Need estimation'!AK$2,'Inputs from Uganda staff'!$E$61:$E$80,0),MATCH('HRH Need estimation'!$D65,'Inputs from Uganda staff'!$E$6:$BM$6,0)),
""))</f>
        <v/>
      </c>
      <c r="AL65" s="122" t="str">
        <f>IFERROR(
$AN65 * INDEX('WFOM - Time_Base'!$A$4:$API$29, MATCH("CenHos", 'WFOM - Time_Base'!$B$4:$B$29,0), MATCH(CONCATENATE($G65,AL$2),'WFOM - Time_Base'!$A$8:$API$8,0)) *
INDEX('WFOM - Time_Base'!$A$4:$API$29, MATCH("CenHos_Per", 'WFOM - Time_Base'!$B$4:$B$29,0), MATCH(CONCATENATE($G65,AL$2),'WFOM - Time_Base'!$A$8:$API$8,0)),
IFERROR($AN65 * INDEX('Inputs from Uganda staff'!$E$61:$BM$80,MATCH('HRH Need estimation'!AL$2,'Inputs from Uganda staff'!$E$61:$E$80,0),MATCH('HRH Need estimation'!$D65,'Inputs from Uganda staff'!$E$6:$BM$6,0)),
""))</f>
        <v/>
      </c>
      <c r="AN65">
        <v>1</v>
      </c>
      <c r="AO65" t="e">
        <f t="shared" si="1"/>
        <v>#N/A</v>
      </c>
      <c r="AQ65" t="s">
        <v>457</v>
      </c>
    </row>
    <row r="66" spans="1:43">
      <c r="A66" s="106" t="s">
        <v>953</v>
      </c>
      <c r="B66" s="106" t="s">
        <v>336</v>
      </c>
      <c r="C66" s="107" t="s">
        <v>347</v>
      </c>
      <c r="D66" s="115" t="s">
        <v>348</v>
      </c>
      <c r="E66" s="122" t="s">
        <v>867</v>
      </c>
      <c r="F66" s="122" t="s">
        <v>17</v>
      </c>
      <c r="G66" s="122" t="str">
        <f>IF(F66&lt;&gt;"", VLOOKUP(F66,'WFOM - Cadre and Service List'!$E$4:$F$52,2,FALSE), "")</f>
        <v>Under5OPD</v>
      </c>
      <c r="H66" s="122"/>
      <c r="I66" s="207"/>
      <c r="J66" s="207"/>
      <c r="K66" s="207"/>
      <c r="L66" s="207"/>
      <c r="M66" s="207"/>
      <c r="N66" s="207"/>
      <c r="O66" s="207"/>
      <c r="P66" s="207">
        <f t="shared" si="0"/>
        <v>0</v>
      </c>
      <c r="Q66" s="122" t="s">
        <v>1947</v>
      </c>
      <c r="R66" s="122">
        <f>IFERROR(
$AN66 * INDEX('WFOM - Time_Base'!$A$4:$API$29, MATCH("CenHos", 'WFOM - Time_Base'!$B$4:$B$29,0), MATCH(CONCATENATE($G66,R$2),'WFOM - Time_Base'!$A$8:$API$8,0)) *
INDEX('WFOM - Time_Base'!$A$4:$API$29, MATCH("CenHos_Per", 'WFOM - Time_Base'!$B$4:$B$29,0), MATCH(CONCATENATE($G66,R$2),'WFOM - Time_Base'!$A$8:$API$8,0)),
IFERROR($AN66 * INDEX('Inputs from Uganda staff'!$E$61:$BM$80,MATCH('HRH Need estimation'!R$2,'Inputs from Uganda staff'!$E$61:$E$80,0),MATCH('HRH Need estimation'!$D66,'Inputs from Uganda staff'!$E$6:$BM$6,0)),
""))</f>
        <v>5</v>
      </c>
      <c r="S66" s="122">
        <f>IFERROR(
$AN66 * INDEX('WFOM - Time_Base'!$A$4:$API$29, MATCH("CenHos", 'WFOM - Time_Base'!$B$4:$B$29,0), MATCH(CONCATENATE($G66,S$2),'WFOM - Time_Base'!$A$8:$API$8,0)) *
INDEX('WFOM - Time_Base'!$A$4:$API$29, MATCH("CenHos_Per", 'WFOM - Time_Base'!$B$4:$B$29,0), MATCH(CONCATENATE($G66,S$2),'WFOM - Time_Base'!$A$8:$API$8,0)),
IFERROR($AN66 * INDEX('Inputs from Uganda staff'!$E$61:$BM$80,MATCH('HRH Need estimation'!S$2,'Inputs from Uganda staff'!$E$61:$E$80,0),MATCH('HRH Need estimation'!$D66,'Inputs from Uganda staff'!$E$6:$BM$6,0)),
""))</f>
        <v>6</v>
      </c>
      <c r="T66" s="122">
        <f>IFERROR(
$AN66 * INDEX('WFOM - Time_Base'!$A$4:$API$29, MATCH("CenHos", 'WFOM - Time_Base'!$B$4:$B$29,0), MATCH(CONCATENATE($G66,T$2),'WFOM - Time_Base'!$A$8:$API$8,0)) *
INDEX('WFOM - Time_Base'!$A$4:$API$29, MATCH("CenHos_Per", 'WFOM - Time_Base'!$B$4:$B$29,0), MATCH(CONCATENATE($G66,T$2),'WFOM - Time_Base'!$A$8:$API$8,0)),
IFERROR($AN66 * INDEX('Inputs from Uganda staff'!$E$61:$BM$80,MATCH('HRH Need estimation'!T$2,'Inputs from Uganda staff'!$E$61:$E$80,0),MATCH('HRH Need estimation'!$D66,'Inputs from Uganda staff'!$E$6:$BM$6,0)),
""))</f>
        <v>0</v>
      </c>
      <c r="U66" s="122">
        <f>IFERROR(
$AN66 * INDEX('WFOM - Time_Base'!$A$4:$API$29, MATCH("CenHos", 'WFOM - Time_Base'!$B$4:$B$29,0), MATCH(CONCATENATE($G66,U$2),'WFOM - Time_Base'!$A$8:$API$8,0)) *
INDEX('WFOM - Time_Base'!$A$4:$API$29, MATCH("CenHos_Per", 'WFOM - Time_Base'!$B$4:$B$29,0), MATCH(CONCATENATE($G66,U$2),'WFOM - Time_Base'!$A$8:$API$8,0)),
IFERROR($AN66 * INDEX('Inputs from Uganda staff'!$E$61:$BM$80,MATCH('HRH Need estimation'!U$2,'Inputs from Uganda staff'!$E$61:$E$80,0),MATCH('HRH Need estimation'!$D66,'Inputs from Uganda staff'!$E$6:$BM$6,0)),
""))</f>
        <v>3.5</v>
      </c>
      <c r="V66" s="122">
        <f>IFERROR(
$AN66 * INDEX('WFOM - Time_Base'!$A$4:$API$29, MATCH("CenHos", 'WFOM - Time_Base'!$B$4:$B$29,0), MATCH(CONCATENATE($G66,V$2),'WFOM - Time_Base'!$A$8:$API$8,0)) *
INDEX('WFOM - Time_Base'!$A$4:$API$29, MATCH("CenHos_Per", 'WFOM - Time_Base'!$B$4:$B$29,0), MATCH(CONCATENATE($G66,V$2),'WFOM - Time_Base'!$A$8:$API$8,0)),
IFERROR($AN66 * INDEX('Inputs from Uganda staff'!$E$61:$BM$80,MATCH('HRH Need estimation'!V$2,'Inputs from Uganda staff'!$E$61:$E$80,0),MATCH('HRH Need estimation'!$D66,'Inputs from Uganda staff'!$E$6:$BM$6,0)),
""))</f>
        <v>3.5</v>
      </c>
      <c r="W66" s="122">
        <f>IFERROR(
$AN66 * INDEX('WFOM - Time_Base'!$A$4:$API$29, MATCH("CenHos", 'WFOM - Time_Base'!$B$4:$B$29,0), MATCH(CONCATENATE($G66,W$2),'WFOM - Time_Base'!$A$8:$API$8,0)) *
INDEX('WFOM - Time_Base'!$A$4:$API$29, MATCH("CenHos_Per", 'WFOM - Time_Base'!$B$4:$B$29,0), MATCH(CONCATENATE($G66,W$2),'WFOM - Time_Base'!$A$8:$API$8,0)),
IFERROR($AN66 * INDEX('Inputs from Uganda staff'!$E$61:$BM$80,MATCH('HRH Need estimation'!W$2,'Inputs from Uganda staff'!$E$61:$E$80,0),MATCH('HRH Need estimation'!$D66,'Inputs from Uganda staff'!$E$6:$BM$6,0)),
""))</f>
        <v>0</v>
      </c>
      <c r="X66" s="122">
        <f>IFERROR(
$AN66 * INDEX('WFOM - Time_Base'!$A$4:$API$29, MATCH("CenHos", 'WFOM - Time_Base'!$B$4:$B$29,0), MATCH(CONCATENATE($G66,X$2),'WFOM - Time_Base'!$A$8:$API$8,0)) *
INDEX('WFOM - Time_Base'!$A$4:$API$29, MATCH("CenHos_Per", 'WFOM - Time_Base'!$B$4:$B$29,0), MATCH(CONCATENATE($G66,X$2),'WFOM - Time_Base'!$A$8:$API$8,0)),
IFERROR($AN66 * INDEX('Inputs from Uganda staff'!$E$61:$BM$80,MATCH('HRH Need estimation'!X$2,'Inputs from Uganda staff'!$E$61:$E$80,0),MATCH('HRH Need estimation'!$D66,'Inputs from Uganda staff'!$E$6:$BM$6,0)),
""))</f>
        <v>0.8</v>
      </c>
      <c r="Y66" s="122">
        <f>IFERROR(
$AN66 * INDEX('WFOM - Time_Base'!$A$4:$API$29, MATCH("CenHos", 'WFOM - Time_Base'!$B$4:$B$29,0), MATCH(CONCATENATE($G66,Y$2),'WFOM - Time_Base'!$A$8:$API$8,0)) *
INDEX('WFOM - Time_Base'!$A$4:$API$29, MATCH("CenHos_Per", 'WFOM - Time_Base'!$B$4:$B$29,0), MATCH(CONCATENATE($G66,Y$2),'WFOM - Time_Base'!$A$8:$API$8,0)),
IFERROR($AN66 * INDEX('Inputs from Uganda staff'!$E$61:$BM$80,MATCH('HRH Need estimation'!Y$2,'Inputs from Uganda staff'!$E$61:$E$80,0),MATCH('HRH Need estimation'!$D66,'Inputs from Uganda staff'!$E$6:$BM$6,0)),
""))</f>
        <v>0.8</v>
      </c>
      <c r="Z66" s="122">
        <f>IFERROR(
$AN66 * INDEX('WFOM - Time_Base'!$A$4:$API$29, MATCH("CenHos", 'WFOM - Time_Base'!$B$4:$B$29,0), MATCH(CONCATENATE($G66,Z$2),'WFOM - Time_Base'!$A$8:$API$8,0)) *
INDEX('WFOM - Time_Base'!$A$4:$API$29, MATCH("CenHos_Per", 'WFOM - Time_Base'!$B$4:$B$29,0), MATCH(CONCATENATE($G66,Z$2),'WFOM - Time_Base'!$A$8:$API$8,0)),
IFERROR($AN66 * INDEX('Inputs from Uganda staff'!$E$61:$BM$80,MATCH('HRH Need estimation'!Z$2,'Inputs from Uganda staff'!$E$61:$E$80,0),MATCH('HRH Need estimation'!$D66,'Inputs from Uganda staff'!$E$6:$BM$6,0)),
""))</f>
        <v>0</v>
      </c>
      <c r="AA66" s="122">
        <f>IFERROR(
$AN66 * INDEX('WFOM - Time_Base'!$A$4:$API$29, MATCH("CenHos", 'WFOM - Time_Base'!$B$4:$B$29,0), MATCH(CONCATENATE($G66,AA$2),'WFOM - Time_Base'!$A$8:$API$8,0)) *
INDEX('WFOM - Time_Base'!$A$4:$API$29, MATCH("CenHos_Per", 'WFOM - Time_Base'!$B$4:$B$29,0), MATCH(CONCATENATE($G66,AA$2),'WFOM - Time_Base'!$A$8:$API$8,0)),
IFERROR($AN66 * INDEX('Inputs from Uganda staff'!$E$61:$BM$80,MATCH('HRH Need estimation'!AA$2,'Inputs from Uganda staff'!$E$61:$E$80,0),MATCH('HRH Need estimation'!$D66,'Inputs from Uganda staff'!$E$6:$BM$6,0)),
""))</f>
        <v>0</v>
      </c>
      <c r="AB66" s="122">
        <f>IFERROR(
$AN66 * INDEX('WFOM - Time_Base'!$A$4:$API$29, MATCH("CenHos", 'WFOM - Time_Base'!$B$4:$B$29,0), MATCH(CONCATENATE($G66,AB$2),'WFOM - Time_Base'!$A$8:$API$8,0)) *
INDEX('WFOM - Time_Base'!$A$4:$API$29, MATCH("CenHos_Per", 'WFOM - Time_Base'!$B$4:$B$29,0), MATCH(CONCATENATE($G66,AB$2),'WFOM - Time_Base'!$A$8:$API$8,0)),
IFERROR($AN66 * INDEX('Inputs from Uganda staff'!$E$61:$BM$80,MATCH('HRH Need estimation'!AB$2,'Inputs from Uganda staff'!$E$61:$E$80,0),MATCH('HRH Need estimation'!$D66,'Inputs from Uganda staff'!$E$6:$BM$6,0)),
""))</f>
        <v>0</v>
      </c>
      <c r="AC66" s="122" t="str">
        <f>IFERROR(
$AN66 * INDEX('WFOM - Time_Base'!$A$4:$API$29, MATCH("CenHos", 'WFOM - Time_Base'!$B$4:$B$29,0), MATCH(CONCATENATE($G66,AC$2),'WFOM - Time_Base'!$A$8:$API$8,0)) *
INDEX('WFOM - Time_Base'!$A$4:$API$29, MATCH("CenHos_Per", 'WFOM - Time_Base'!$B$4:$B$29,0), MATCH(CONCATENATE($G66,AC$2),'WFOM - Time_Base'!$A$8:$API$8,0)),
IFERROR($AN66 * INDEX('Inputs from Uganda staff'!$E$61:$BM$80,MATCH('HRH Need estimation'!AC$2,'Inputs from Uganda staff'!$E$61:$E$80,0),MATCH('HRH Need estimation'!$D66,'Inputs from Uganda staff'!$E$6:$BM$6,0)),
""))</f>
        <v/>
      </c>
      <c r="AD66" s="122">
        <f>IFERROR(
$AN66 * INDEX('WFOM - Time_Base'!$A$4:$API$29, MATCH("CenHos", 'WFOM - Time_Base'!$B$4:$B$29,0), MATCH(CONCATENATE($G66,AD$2),'WFOM - Time_Base'!$A$8:$API$8,0)) *
INDEX('WFOM - Time_Base'!$A$4:$API$29, MATCH("CenHos_Per", 'WFOM - Time_Base'!$B$4:$B$29,0), MATCH(CONCATENATE($G66,AD$2),'WFOM - Time_Base'!$A$8:$API$8,0)),
IFERROR($AN66 * INDEX('Inputs from Uganda staff'!$E$61:$BM$80,MATCH('HRH Need estimation'!AD$2,'Inputs from Uganda staff'!$E$61:$E$80,0),MATCH('HRH Need estimation'!$D66,'Inputs from Uganda staff'!$E$6:$BM$6,0)),
""))</f>
        <v>0</v>
      </c>
      <c r="AE66" s="122">
        <f>IFERROR(
$AN66 * INDEX('WFOM - Time_Base'!$A$4:$API$29, MATCH("CenHos", 'WFOM - Time_Base'!$B$4:$B$29,0), MATCH(CONCATENATE($G66,AE$2),'WFOM - Time_Base'!$A$8:$API$8,0)) *
INDEX('WFOM - Time_Base'!$A$4:$API$29, MATCH("CenHos_Per", 'WFOM - Time_Base'!$B$4:$B$29,0), MATCH(CONCATENATE($G66,AE$2),'WFOM - Time_Base'!$A$8:$API$8,0)),
IFERROR($AN66 * INDEX('Inputs from Uganda staff'!$E$61:$BM$80,MATCH('HRH Need estimation'!AE$2,'Inputs from Uganda staff'!$E$61:$E$80,0),MATCH('HRH Need estimation'!$D66,'Inputs from Uganda staff'!$E$6:$BM$6,0)),
""))</f>
        <v>0</v>
      </c>
      <c r="AF66" s="122">
        <f>IFERROR(
$AN66 * INDEX('WFOM - Time_Base'!$A$4:$API$29, MATCH("CenHos", 'WFOM - Time_Base'!$B$4:$B$29,0), MATCH(CONCATENATE($G66,AF$2),'WFOM - Time_Base'!$A$8:$API$8,0)) *
INDEX('WFOM - Time_Base'!$A$4:$API$29, MATCH("CenHos_Per", 'WFOM - Time_Base'!$B$4:$B$29,0), MATCH(CONCATENATE($G66,AF$2),'WFOM - Time_Base'!$A$8:$API$8,0)),
IFERROR($AN66 * INDEX('Inputs from Uganda staff'!$E$61:$BM$80,MATCH('HRH Need estimation'!AF$2,'Inputs from Uganda staff'!$E$61:$E$80,0),MATCH('HRH Need estimation'!$D66,'Inputs from Uganda staff'!$E$6:$BM$6,0)),
""))</f>
        <v>0</v>
      </c>
      <c r="AG66" s="122">
        <f>IFERROR(
$AN66 * INDEX('WFOM - Time_Base'!$A$4:$API$29, MATCH("CenHos", 'WFOM - Time_Base'!$B$4:$B$29,0), MATCH(CONCATENATE($G66,AG$2),'WFOM - Time_Base'!$A$8:$API$8,0)) *
INDEX('WFOM - Time_Base'!$A$4:$API$29, MATCH("CenHos_Per", 'WFOM - Time_Base'!$B$4:$B$29,0), MATCH(CONCATENATE($G66,AG$2),'WFOM - Time_Base'!$A$8:$API$8,0)),
IFERROR($AN66 * INDEX('Inputs from Uganda staff'!$E$61:$BM$80,MATCH('HRH Need estimation'!AG$2,'Inputs from Uganda staff'!$E$61:$E$80,0),MATCH('HRH Need estimation'!$D66,'Inputs from Uganda staff'!$E$6:$BM$6,0)),
""))</f>
        <v>0</v>
      </c>
      <c r="AH66" s="122">
        <f>IFERROR(
$AN66 * INDEX('WFOM - Time_Base'!$A$4:$API$29, MATCH("CenHos", 'WFOM - Time_Base'!$B$4:$B$29,0), MATCH(CONCATENATE($G66,AH$2),'WFOM - Time_Base'!$A$8:$API$8,0)) *
INDEX('WFOM - Time_Base'!$A$4:$API$29, MATCH("CenHos_Per", 'WFOM - Time_Base'!$B$4:$B$29,0), MATCH(CONCATENATE($G66,AH$2),'WFOM - Time_Base'!$A$8:$API$8,0)),
IFERROR($AN66 * INDEX('Inputs from Uganda staff'!$E$61:$BM$80,MATCH('HRH Need estimation'!AH$2,'Inputs from Uganda staff'!$E$61:$E$80,0),MATCH('HRH Need estimation'!$D66,'Inputs from Uganda staff'!$E$6:$BM$6,0)),
""))</f>
        <v>0</v>
      </c>
      <c r="AI66" s="122">
        <f>IFERROR(
$AN66 * INDEX('WFOM - Time_Base'!$A$4:$API$29, MATCH("CenHos", 'WFOM - Time_Base'!$B$4:$B$29,0), MATCH(CONCATENATE($G66,AI$2),'WFOM - Time_Base'!$A$8:$API$8,0)) *
INDEX('WFOM - Time_Base'!$A$4:$API$29, MATCH("CenHos_Per", 'WFOM - Time_Base'!$B$4:$B$29,0), MATCH(CONCATENATE($G66,AI$2),'WFOM - Time_Base'!$A$8:$API$8,0)),
IFERROR($AN66 * INDEX('Inputs from Uganda staff'!$E$61:$BM$80,MATCH('HRH Need estimation'!AI$2,'Inputs from Uganda staff'!$E$61:$E$80,0),MATCH('HRH Need estimation'!$D66,'Inputs from Uganda staff'!$E$6:$BM$6,0)),
""))</f>
        <v>0</v>
      </c>
      <c r="AJ66" s="122">
        <f>IFERROR(
$AN66 * INDEX('WFOM - Time_Base'!$A$4:$API$29, MATCH("CenHos", 'WFOM - Time_Base'!$B$4:$B$29,0), MATCH(CONCATENATE($G66,AJ$2),'WFOM - Time_Base'!$A$8:$API$8,0)) *
INDEX('WFOM - Time_Base'!$A$4:$API$29, MATCH("CenHos_Per", 'WFOM - Time_Base'!$B$4:$B$29,0), MATCH(CONCATENATE($G66,AJ$2),'WFOM - Time_Base'!$A$8:$API$8,0)),
IFERROR($AN66 * INDEX('Inputs from Uganda staff'!$E$61:$BM$80,MATCH('HRH Need estimation'!AJ$2,'Inputs from Uganda staff'!$E$61:$E$80,0),MATCH('HRH Need estimation'!$D66,'Inputs from Uganda staff'!$E$6:$BM$6,0)),
""))</f>
        <v>0</v>
      </c>
      <c r="AK66" s="122">
        <f>IFERROR(
$AN66 * INDEX('WFOM - Time_Base'!$A$4:$API$29, MATCH("CenHos", 'WFOM - Time_Base'!$B$4:$B$29,0), MATCH(CONCATENATE($G66,AK$2),'WFOM - Time_Base'!$A$8:$API$8,0)) *
INDEX('WFOM - Time_Base'!$A$4:$API$29, MATCH("CenHos_Per", 'WFOM - Time_Base'!$B$4:$B$29,0), MATCH(CONCATENATE($G66,AK$2),'WFOM - Time_Base'!$A$8:$API$8,0)),
IFERROR($AN66 * INDEX('Inputs from Uganda staff'!$E$61:$BM$80,MATCH('HRH Need estimation'!AK$2,'Inputs from Uganda staff'!$E$61:$E$80,0),MATCH('HRH Need estimation'!$D66,'Inputs from Uganda staff'!$E$6:$BM$6,0)),
""))</f>
        <v>0</v>
      </c>
      <c r="AL66" s="122">
        <f>IFERROR(
$AN66 * INDEX('WFOM - Time_Base'!$A$4:$API$29, MATCH("CenHos", 'WFOM - Time_Base'!$B$4:$B$29,0), MATCH(CONCATENATE($G66,AL$2),'WFOM - Time_Base'!$A$8:$API$8,0)) *
INDEX('WFOM - Time_Base'!$A$4:$API$29, MATCH("CenHos_Per", 'WFOM - Time_Base'!$B$4:$B$29,0), MATCH(CONCATENATE($G66,AL$2),'WFOM - Time_Base'!$A$8:$API$8,0)),
IFERROR($AN66 * INDEX('Inputs from Uganda staff'!$E$61:$BM$80,MATCH('HRH Need estimation'!AL$2,'Inputs from Uganda staff'!$E$61:$E$80,0),MATCH('HRH Need estimation'!$D66,'Inputs from Uganda staff'!$E$6:$BM$6,0)),
""))</f>
        <v>0</v>
      </c>
      <c r="AN66">
        <v>1</v>
      </c>
      <c r="AO66" t="e">
        <f t="shared" si="1"/>
        <v>#N/A</v>
      </c>
      <c r="AQ66" t="s">
        <v>459</v>
      </c>
    </row>
    <row r="67" spans="1:43">
      <c r="A67" s="106" t="s">
        <v>953</v>
      </c>
      <c r="B67" s="106" t="s">
        <v>336</v>
      </c>
      <c r="C67" s="107" t="s">
        <v>349</v>
      </c>
      <c r="D67" s="115" t="s">
        <v>350</v>
      </c>
      <c r="E67" s="122" t="s">
        <v>867</v>
      </c>
      <c r="F67" s="122" t="s">
        <v>17</v>
      </c>
      <c r="G67" s="122" t="str">
        <f>IF(F67&lt;&gt;"", VLOOKUP(F67,'WFOM - Cadre and Service List'!$E$4:$F$52,2,FALSE), "")</f>
        <v>Under5OPD</v>
      </c>
      <c r="H67" s="122"/>
      <c r="I67" s="207"/>
      <c r="J67" s="207"/>
      <c r="K67" s="207"/>
      <c r="L67" s="207"/>
      <c r="M67" s="207"/>
      <c r="N67" s="207"/>
      <c r="O67" s="207"/>
      <c r="P67" s="207">
        <f t="shared" si="0"/>
        <v>0</v>
      </c>
      <c r="Q67" s="122" t="s">
        <v>1947</v>
      </c>
      <c r="R67" s="122">
        <f>IFERROR(
$AN67 * INDEX('WFOM - Time_Base'!$A$4:$API$29, MATCH("CenHos", 'WFOM - Time_Base'!$B$4:$B$29,0), MATCH(CONCATENATE($G67,R$2),'WFOM - Time_Base'!$A$8:$API$8,0)) *
INDEX('WFOM - Time_Base'!$A$4:$API$29, MATCH("CenHos_Per", 'WFOM - Time_Base'!$B$4:$B$29,0), MATCH(CONCATENATE($G67,R$2),'WFOM - Time_Base'!$A$8:$API$8,0)),
IFERROR($AN67 * INDEX('Inputs from Uganda staff'!$E$61:$BM$80,MATCH('HRH Need estimation'!R$2,'Inputs from Uganda staff'!$E$61:$E$80,0),MATCH('HRH Need estimation'!$D67,'Inputs from Uganda staff'!$E$6:$BM$6,0)),
""))</f>
        <v>5</v>
      </c>
      <c r="S67" s="122">
        <f>IFERROR(
$AN67 * INDEX('WFOM - Time_Base'!$A$4:$API$29, MATCH("CenHos", 'WFOM - Time_Base'!$B$4:$B$29,0), MATCH(CONCATENATE($G67,S$2),'WFOM - Time_Base'!$A$8:$API$8,0)) *
INDEX('WFOM - Time_Base'!$A$4:$API$29, MATCH("CenHos_Per", 'WFOM - Time_Base'!$B$4:$B$29,0), MATCH(CONCATENATE($G67,S$2),'WFOM - Time_Base'!$A$8:$API$8,0)),
IFERROR($AN67 * INDEX('Inputs from Uganda staff'!$E$61:$BM$80,MATCH('HRH Need estimation'!S$2,'Inputs from Uganda staff'!$E$61:$E$80,0),MATCH('HRH Need estimation'!$D67,'Inputs from Uganda staff'!$E$6:$BM$6,0)),
""))</f>
        <v>6</v>
      </c>
      <c r="T67" s="122">
        <f>IFERROR(
$AN67 * INDEX('WFOM - Time_Base'!$A$4:$API$29, MATCH("CenHos", 'WFOM - Time_Base'!$B$4:$B$29,0), MATCH(CONCATENATE($G67,T$2),'WFOM - Time_Base'!$A$8:$API$8,0)) *
INDEX('WFOM - Time_Base'!$A$4:$API$29, MATCH("CenHos_Per", 'WFOM - Time_Base'!$B$4:$B$29,0), MATCH(CONCATENATE($G67,T$2),'WFOM - Time_Base'!$A$8:$API$8,0)),
IFERROR($AN67 * INDEX('Inputs from Uganda staff'!$E$61:$BM$80,MATCH('HRH Need estimation'!T$2,'Inputs from Uganda staff'!$E$61:$E$80,0),MATCH('HRH Need estimation'!$D67,'Inputs from Uganda staff'!$E$6:$BM$6,0)),
""))</f>
        <v>0</v>
      </c>
      <c r="U67" s="122">
        <f>IFERROR(
$AN67 * INDEX('WFOM - Time_Base'!$A$4:$API$29, MATCH("CenHos", 'WFOM - Time_Base'!$B$4:$B$29,0), MATCH(CONCATENATE($G67,U$2),'WFOM - Time_Base'!$A$8:$API$8,0)) *
INDEX('WFOM - Time_Base'!$A$4:$API$29, MATCH("CenHos_Per", 'WFOM - Time_Base'!$B$4:$B$29,0), MATCH(CONCATENATE($G67,U$2),'WFOM - Time_Base'!$A$8:$API$8,0)),
IFERROR($AN67 * INDEX('Inputs from Uganda staff'!$E$61:$BM$80,MATCH('HRH Need estimation'!U$2,'Inputs from Uganda staff'!$E$61:$E$80,0),MATCH('HRH Need estimation'!$D67,'Inputs from Uganda staff'!$E$6:$BM$6,0)),
""))</f>
        <v>3.5</v>
      </c>
      <c r="V67" s="122">
        <f>IFERROR(
$AN67 * INDEX('WFOM - Time_Base'!$A$4:$API$29, MATCH("CenHos", 'WFOM - Time_Base'!$B$4:$B$29,0), MATCH(CONCATENATE($G67,V$2),'WFOM - Time_Base'!$A$8:$API$8,0)) *
INDEX('WFOM - Time_Base'!$A$4:$API$29, MATCH("CenHos_Per", 'WFOM - Time_Base'!$B$4:$B$29,0), MATCH(CONCATENATE($G67,V$2),'WFOM - Time_Base'!$A$8:$API$8,0)),
IFERROR($AN67 * INDEX('Inputs from Uganda staff'!$E$61:$BM$80,MATCH('HRH Need estimation'!V$2,'Inputs from Uganda staff'!$E$61:$E$80,0),MATCH('HRH Need estimation'!$D67,'Inputs from Uganda staff'!$E$6:$BM$6,0)),
""))</f>
        <v>3.5</v>
      </c>
      <c r="W67" s="122">
        <f>IFERROR(
$AN67 * INDEX('WFOM - Time_Base'!$A$4:$API$29, MATCH("CenHos", 'WFOM - Time_Base'!$B$4:$B$29,0), MATCH(CONCATENATE($G67,W$2),'WFOM - Time_Base'!$A$8:$API$8,0)) *
INDEX('WFOM - Time_Base'!$A$4:$API$29, MATCH("CenHos_Per", 'WFOM - Time_Base'!$B$4:$B$29,0), MATCH(CONCATENATE($G67,W$2),'WFOM - Time_Base'!$A$8:$API$8,0)),
IFERROR($AN67 * INDEX('Inputs from Uganda staff'!$E$61:$BM$80,MATCH('HRH Need estimation'!W$2,'Inputs from Uganda staff'!$E$61:$E$80,0),MATCH('HRH Need estimation'!$D67,'Inputs from Uganda staff'!$E$6:$BM$6,0)),
""))</f>
        <v>0</v>
      </c>
      <c r="X67" s="122">
        <f>IFERROR(
$AN67 * INDEX('WFOM - Time_Base'!$A$4:$API$29, MATCH("CenHos", 'WFOM - Time_Base'!$B$4:$B$29,0), MATCH(CONCATENATE($G67,X$2),'WFOM - Time_Base'!$A$8:$API$8,0)) *
INDEX('WFOM - Time_Base'!$A$4:$API$29, MATCH("CenHos_Per", 'WFOM - Time_Base'!$B$4:$B$29,0), MATCH(CONCATENATE($G67,X$2),'WFOM - Time_Base'!$A$8:$API$8,0)),
IFERROR($AN67 * INDEX('Inputs from Uganda staff'!$E$61:$BM$80,MATCH('HRH Need estimation'!X$2,'Inputs from Uganda staff'!$E$61:$E$80,0),MATCH('HRH Need estimation'!$D67,'Inputs from Uganda staff'!$E$6:$BM$6,0)),
""))</f>
        <v>0.8</v>
      </c>
      <c r="Y67" s="122">
        <f>IFERROR(
$AN67 * INDEX('WFOM - Time_Base'!$A$4:$API$29, MATCH("CenHos", 'WFOM - Time_Base'!$B$4:$B$29,0), MATCH(CONCATENATE($G67,Y$2),'WFOM - Time_Base'!$A$8:$API$8,0)) *
INDEX('WFOM - Time_Base'!$A$4:$API$29, MATCH("CenHos_Per", 'WFOM - Time_Base'!$B$4:$B$29,0), MATCH(CONCATENATE($G67,Y$2),'WFOM - Time_Base'!$A$8:$API$8,0)),
IFERROR($AN67 * INDEX('Inputs from Uganda staff'!$E$61:$BM$80,MATCH('HRH Need estimation'!Y$2,'Inputs from Uganda staff'!$E$61:$E$80,0),MATCH('HRH Need estimation'!$D67,'Inputs from Uganda staff'!$E$6:$BM$6,0)),
""))</f>
        <v>0.8</v>
      </c>
      <c r="Z67" s="122">
        <f>IFERROR(
$AN67 * INDEX('WFOM - Time_Base'!$A$4:$API$29, MATCH("CenHos", 'WFOM - Time_Base'!$B$4:$B$29,0), MATCH(CONCATENATE($G67,Z$2),'WFOM - Time_Base'!$A$8:$API$8,0)) *
INDEX('WFOM - Time_Base'!$A$4:$API$29, MATCH("CenHos_Per", 'WFOM - Time_Base'!$B$4:$B$29,0), MATCH(CONCATENATE($G67,Z$2),'WFOM - Time_Base'!$A$8:$API$8,0)),
IFERROR($AN67 * INDEX('Inputs from Uganda staff'!$E$61:$BM$80,MATCH('HRH Need estimation'!Z$2,'Inputs from Uganda staff'!$E$61:$E$80,0),MATCH('HRH Need estimation'!$D67,'Inputs from Uganda staff'!$E$6:$BM$6,0)),
""))</f>
        <v>0</v>
      </c>
      <c r="AA67" s="122">
        <f>IFERROR(
$AN67 * INDEX('WFOM - Time_Base'!$A$4:$API$29, MATCH("CenHos", 'WFOM - Time_Base'!$B$4:$B$29,0), MATCH(CONCATENATE($G67,AA$2),'WFOM - Time_Base'!$A$8:$API$8,0)) *
INDEX('WFOM - Time_Base'!$A$4:$API$29, MATCH("CenHos_Per", 'WFOM - Time_Base'!$B$4:$B$29,0), MATCH(CONCATENATE($G67,AA$2),'WFOM - Time_Base'!$A$8:$API$8,0)),
IFERROR($AN67 * INDEX('Inputs from Uganda staff'!$E$61:$BM$80,MATCH('HRH Need estimation'!AA$2,'Inputs from Uganda staff'!$E$61:$E$80,0),MATCH('HRH Need estimation'!$D67,'Inputs from Uganda staff'!$E$6:$BM$6,0)),
""))</f>
        <v>0</v>
      </c>
      <c r="AB67" s="122">
        <f>IFERROR(
$AN67 * INDEX('WFOM - Time_Base'!$A$4:$API$29, MATCH("CenHos", 'WFOM - Time_Base'!$B$4:$B$29,0), MATCH(CONCATENATE($G67,AB$2),'WFOM - Time_Base'!$A$8:$API$8,0)) *
INDEX('WFOM - Time_Base'!$A$4:$API$29, MATCH("CenHos_Per", 'WFOM - Time_Base'!$B$4:$B$29,0), MATCH(CONCATENATE($G67,AB$2),'WFOM - Time_Base'!$A$8:$API$8,0)),
IFERROR($AN67 * INDEX('Inputs from Uganda staff'!$E$61:$BM$80,MATCH('HRH Need estimation'!AB$2,'Inputs from Uganda staff'!$E$61:$E$80,0),MATCH('HRH Need estimation'!$D67,'Inputs from Uganda staff'!$E$6:$BM$6,0)),
""))</f>
        <v>0</v>
      </c>
      <c r="AC67" s="122" t="str">
        <f>IFERROR(
$AN67 * INDEX('WFOM - Time_Base'!$A$4:$API$29, MATCH("CenHos", 'WFOM - Time_Base'!$B$4:$B$29,0), MATCH(CONCATENATE($G67,AC$2),'WFOM - Time_Base'!$A$8:$API$8,0)) *
INDEX('WFOM - Time_Base'!$A$4:$API$29, MATCH("CenHos_Per", 'WFOM - Time_Base'!$B$4:$B$29,0), MATCH(CONCATENATE($G67,AC$2),'WFOM - Time_Base'!$A$8:$API$8,0)),
IFERROR($AN67 * INDEX('Inputs from Uganda staff'!$E$61:$BM$80,MATCH('HRH Need estimation'!AC$2,'Inputs from Uganda staff'!$E$61:$E$80,0),MATCH('HRH Need estimation'!$D67,'Inputs from Uganda staff'!$E$6:$BM$6,0)),
""))</f>
        <v/>
      </c>
      <c r="AD67" s="122">
        <f>IFERROR(
$AN67 * INDEX('WFOM - Time_Base'!$A$4:$API$29, MATCH("CenHos", 'WFOM - Time_Base'!$B$4:$B$29,0), MATCH(CONCATENATE($G67,AD$2),'WFOM - Time_Base'!$A$8:$API$8,0)) *
INDEX('WFOM - Time_Base'!$A$4:$API$29, MATCH("CenHos_Per", 'WFOM - Time_Base'!$B$4:$B$29,0), MATCH(CONCATENATE($G67,AD$2),'WFOM - Time_Base'!$A$8:$API$8,0)),
IFERROR($AN67 * INDEX('Inputs from Uganda staff'!$E$61:$BM$80,MATCH('HRH Need estimation'!AD$2,'Inputs from Uganda staff'!$E$61:$E$80,0),MATCH('HRH Need estimation'!$D67,'Inputs from Uganda staff'!$E$6:$BM$6,0)),
""))</f>
        <v>0</v>
      </c>
      <c r="AE67" s="122">
        <f>IFERROR(
$AN67 * INDEX('WFOM - Time_Base'!$A$4:$API$29, MATCH("CenHos", 'WFOM - Time_Base'!$B$4:$B$29,0), MATCH(CONCATENATE($G67,AE$2),'WFOM - Time_Base'!$A$8:$API$8,0)) *
INDEX('WFOM - Time_Base'!$A$4:$API$29, MATCH("CenHos_Per", 'WFOM - Time_Base'!$B$4:$B$29,0), MATCH(CONCATENATE($G67,AE$2),'WFOM - Time_Base'!$A$8:$API$8,0)),
IFERROR($AN67 * INDEX('Inputs from Uganda staff'!$E$61:$BM$80,MATCH('HRH Need estimation'!AE$2,'Inputs from Uganda staff'!$E$61:$E$80,0),MATCH('HRH Need estimation'!$D67,'Inputs from Uganda staff'!$E$6:$BM$6,0)),
""))</f>
        <v>0</v>
      </c>
      <c r="AF67" s="122">
        <f>IFERROR(
$AN67 * INDEX('WFOM - Time_Base'!$A$4:$API$29, MATCH("CenHos", 'WFOM - Time_Base'!$B$4:$B$29,0), MATCH(CONCATENATE($G67,AF$2),'WFOM - Time_Base'!$A$8:$API$8,0)) *
INDEX('WFOM - Time_Base'!$A$4:$API$29, MATCH("CenHos_Per", 'WFOM - Time_Base'!$B$4:$B$29,0), MATCH(CONCATENATE($G67,AF$2),'WFOM - Time_Base'!$A$8:$API$8,0)),
IFERROR($AN67 * INDEX('Inputs from Uganda staff'!$E$61:$BM$80,MATCH('HRH Need estimation'!AF$2,'Inputs from Uganda staff'!$E$61:$E$80,0),MATCH('HRH Need estimation'!$D67,'Inputs from Uganda staff'!$E$6:$BM$6,0)),
""))</f>
        <v>0</v>
      </c>
      <c r="AG67" s="122">
        <f>IFERROR(
$AN67 * INDEX('WFOM - Time_Base'!$A$4:$API$29, MATCH("CenHos", 'WFOM - Time_Base'!$B$4:$B$29,0), MATCH(CONCATENATE($G67,AG$2),'WFOM - Time_Base'!$A$8:$API$8,0)) *
INDEX('WFOM - Time_Base'!$A$4:$API$29, MATCH("CenHos_Per", 'WFOM - Time_Base'!$B$4:$B$29,0), MATCH(CONCATENATE($G67,AG$2),'WFOM - Time_Base'!$A$8:$API$8,0)),
IFERROR($AN67 * INDEX('Inputs from Uganda staff'!$E$61:$BM$80,MATCH('HRH Need estimation'!AG$2,'Inputs from Uganda staff'!$E$61:$E$80,0),MATCH('HRH Need estimation'!$D67,'Inputs from Uganda staff'!$E$6:$BM$6,0)),
""))</f>
        <v>0</v>
      </c>
      <c r="AH67" s="122">
        <f>IFERROR(
$AN67 * INDEX('WFOM - Time_Base'!$A$4:$API$29, MATCH("CenHos", 'WFOM - Time_Base'!$B$4:$B$29,0), MATCH(CONCATENATE($G67,AH$2),'WFOM - Time_Base'!$A$8:$API$8,0)) *
INDEX('WFOM - Time_Base'!$A$4:$API$29, MATCH("CenHos_Per", 'WFOM - Time_Base'!$B$4:$B$29,0), MATCH(CONCATENATE($G67,AH$2),'WFOM - Time_Base'!$A$8:$API$8,0)),
IFERROR($AN67 * INDEX('Inputs from Uganda staff'!$E$61:$BM$80,MATCH('HRH Need estimation'!AH$2,'Inputs from Uganda staff'!$E$61:$E$80,0),MATCH('HRH Need estimation'!$D67,'Inputs from Uganda staff'!$E$6:$BM$6,0)),
""))</f>
        <v>0</v>
      </c>
      <c r="AI67" s="122">
        <f>IFERROR(
$AN67 * INDEX('WFOM - Time_Base'!$A$4:$API$29, MATCH("CenHos", 'WFOM - Time_Base'!$B$4:$B$29,0), MATCH(CONCATENATE($G67,AI$2),'WFOM - Time_Base'!$A$8:$API$8,0)) *
INDEX('WFOM - Time_Base'!$A$4:$API$29, MATCH("CenHos_Per", 'WFOM - Time_Base'!$B$4:$B$29,0), MATCH(CONCATENATE($G67,AI$2),'WFOM - Time_Base'!$A$8:$API$8,0)),
IFERROR($AN67 * INDEX('Inputs from Uganda staff'!$E$61:$BM$80,MATCH('HRH Need estimation'!AI$2,'Inputs from Uganda staff'!$E$61:$E$80,0),MATCH('HRH Need estimation'!$D67,'Inputs from Uganda staff'!$E$6:$BM$6,0)),
""))</f>
        <v>0</v>
      </c>
      <c r="AJ67" s="122">
        <f>IFERROR(
$AN67 * INDEX('WFOM - Time_Base'!$A$4:$API$29, MATCH("CenHos", 'WFOM - Time_Base'!$B$4:$B$29,0), MATCH(CONCATENATE($G67,AJ$2),'WFOM - Time_Base'!$A$8:$API$8,0)) *
INDEX('WFOM - Time_Base'!$A$4:$API$29, MATCH("CenHos_Per", 'WFOM - Time_Base'!$B$4:$B$29,0), MATCH(CONCATENATE($G67,AJ$2),'WFOM - Time_Base'!$A$8:$API$8,0)),
IFERROR($AN67 * INDEX('Inputs from Uganda staff'!$E$61:$BM$80,MATCH('HRH Need estimation'!AJ$2,'Inputs from Uganda staff'!$E$61:$E$80,0),MATCH('HRH Need estimation'!$D67,'Inputs from Uganda staff'!$E$6:$BM$6,0)),
""))</f>
        <v>0</v>
      </c>
      <c r="AK67" s="122">
        <f>IFERROR(
$AN67 * INDEX('WFOM - Time_Base'!$A$4:$API$29, MATCH("CenHos", 'WFOM - Time_Base'!$B$4:$B$29,0), MATCH(CONCATENATE($G67,AK$2),'WFOM - Time_Base'!$A$8:$API$8,0)) *
INDEX('WFOM - Time_Base'!$A$4:$API$29, MATCH("CenHos_Per", 'WFOM - Time_Base'!$B$4:$B$29,0), MATCH(CONCATENATE($G67,AK$2),'WFOM - Time_Base'!$A$8:$API$8,0)),
IFERROR($AN67 * INDEX('Inputs from Uganda staff'!$E$61:$BM$80,MATCH('HRH Need estimation'!AK$2,'Inputs from Uganda staff'!$E$61:$E$80,0),MATCH('HRH Need estimation'!$D67,'Inputs from Uganda staff'!$E$6:$BM$6,0)),
""))</f>
        <v>0</v>
      </c>
      <c r="AL67" s="122">
        <f>IFERROR(
$AN67 * INDEX('WFOM - Time_Base'!$A$4:$API$29, MATCH("CenHos", 'WFOM - Time_Base'!$B$4:$B$29,0), MATCH(CONCATENATE($G67,AL$2),'WFOM - Time_Base'!$A$8:$API$8,0)) *
INDEX('WFOM - Time_Base'!$A$4:$API$29, MATCH("CenHos_Per", 'WFOM - Time_Base'!$B$4:$B$29,0), MATCH(CONCATENATE($G67,AL$2),'WFOM - Time_Base'!$A$8:$API$8,0)),
IFERROR($AN67 * INDEX('Inputs from Uganda staff'!$E$61:$BM$80,MATCH('HRH Need estimation'!AL$2,'Inputs from Uganda staff'!$E$61:$E$80,0),MATCH('HRH Need estimation'!$D67,'Inputs from Uganda staff'!$E$6:$BM$6,0)),
""))</f>
        <v>0</v>
      </c>
      <c r="AN67">
        <v>1</v>
      </c>
      <c r="AO67" t="e">
        <f t="shared" si="1"/>
        <v>#N/A</v>
      </c>
      <c r="AQ67" t="s">
        <v>461</v>
      </c>
    </row>
    <row r="68" spans="1:43">
      <c r="A68" s="106" t="s">
        <v>954</v>
      </c>
      <c r="B68" s="106" t="s">
        <v>336</v>
      </c>
      <c r="C68" s="107" t="s">
        <v>351</v>
      </c>
      <c r="D68" s="115" t="s">
        <v>352</v>
      </c>
      <c r="E68" s="122" t="s">
        <v>867</v>
      </c>
      <c r="F68" s="200" t="s">
        <v>17</v>
      </c>
      <c r="G68" s="122" t="str">
        <f>IF(F68&lt;&gt;"", VLOOKUP(F68,'WFOM - Cadre and Service List'!$E$4:$F$52,2,FALSE), "")</f>
        <v>Under5OPD</v>
      </c>
      <c r="H68" s="122"/>
      <c r="I68" s="209"/>
      <c r="J68" s="209"/>
      <c r="K68" s="209"/>
      <c r="L68" s="209"/>
      <c r="M68" s="209"/>
      <c r="N68" s="209"/>
      <c r="O68" s="209"/>
      <c r="P68" s="207">
        <f t="shared" si="0"/>
        <v>0</v>
      </c>
      <c r="Q68" s="122" t="s">
        <v>1947</v>
      </c>
      <c r="R68" s="122">
        <f>IFERROR(
$AN68 * INDEX('WFOM - Time_Base'!$A$4:$API$29, MATCH("CenHos", 'WFOM - Time_Base'!$B$4:$B$29,0), MATCH(CONCATENATE($G68,R$2),'WFOM - Time_Base'!$A$8:$API$8,0)) *
INDEX('WFOM - Time_Base'!$A$4:$API$29, MATCH("CenHos_Per", 'WFOM - Time_Base'!$B$4:$B$29,0), MATCH(CONCATENATE($G68,R$2),'WFOM - Time_Base'!$A$8:$API$8,0)),
IFERROR($AN68 * INDEX('Inputs from Uganda staff'!$E$61:$BM$80,MATCH('HRH Need estimation'!R$2,'Inputs from Uganda staff'!$E$61:$E$80,0),MATCH('HRH Need estimation'!$D68,'Inputs from Uganda staff'!$E$6:$BM$6,0)),
""))</f>
        <v>5</v>
      </c>
      <c r="S68" s="122">
        <f>IFERROR(
$AN68 * INDEX('WFOM - Time_Base'!$A$4:$API$29, MATCH("CenHos", 'WFOM - Time_Base'!$B$4:$B$29,0), MATCH(CONCATENATE($G68,S$2),'WFOM - Time_Base'!$A$8:$API$8,0)) *
INDEX('WFOM - Time_Base'!$A$4:$API$29, MATCH("CenHos_Per", 'WFOM - Time_Base'!$B$4:$B$29,0), MATCH(CONCATENATE($G68,S$2),'WFOM - Time_Base'!$A$8:$API$8,0)),
IFERROR($AN68 * INDEX('Inputs from Uganda staff'!$E$61:$BM$80,MATCH('HRH Need estimation'!S$2,'Inputs from Uganda staff'!$E$61:$E$80,0),MATCH('HRH Need estimation'!$D68,'Inputs from Uganda staff'!$E$6:$BM$6,0)),
""))</f>
        <v>6</v>
      </c>
      <c r="T68" s="122">
        <f>IFERROR(
$AN68 * INDEX('WFOM - Time_Base'!$A$4:$API$29, MATCH("CenHos", 'WFOM - Time_Base'!$B$4:$B$29,0), MATCH(CONCATENATE($G68,T$2),'WFOM - Time_Base'!$A$8:$API$8,0)) *
INDEX('WFOM - Time_Base'!$A$4:$API$29, MATCH("CenHos_Per", 'WFOM - Time_Base'!$B$4:$B$29,0), MATCH(CONCATENATE($G68,T$2),'WFOM - Time_Base'!$A$8:$API$8,0)),
IFERROR($AN68 * INDEX('Inputs from Uganda staff'!$E$61:$BM$80,MATCH('HRH Need estimation'!T$2,'Inputs from Uganda staff'!$E$61:$E$80,0),MATCH('HRH Need estimation'!$D68,'Inputs from Uganda staff'!$E$6:$BM$6,0)),
""))</f>
        <v>0</v>
      </c>
      <c r="U68" s="122">
        <f>IFERROR(
$AN68 * INDEX('WFOM - Time_Base'!$A$4:$API$29, MATCH("CenHos", 'WFOM - Time_Base'!$B$4:$B$29,0), MATCH(CONCATENATE($G68,U$2),'WFOM - Time_Base'!$A$8:$API$8,0)) *
INDEX('WFOM - Time_Base'!$A$4:$API$29, MATCH("CenHos_Per", 'WFOM - Time_Base'!$B$4:$B$29,0), MATCH(CONCATENATE($G68,U$2),'WFOM - Time_Base'!$A$8:$API$8,0)),
IFERROR($AN68 * INDEX('Inputs from Uganda staff'!$E$61:$BM$80,MATCH('HRH Need estimation'!U$2,'Inputs from Uganda staff'!$E$61:$E$80,0),MATCH('HRH Need estimation'!$D68,'Inputs from Uganda staff'!$E$6:$BM$6,0)),
""))</f>
        <v>3.5</v>
      </c>
      <c r="V68" s="122">
        <f>IFERROR(
$AN68 * INDEX('WFOM - Time_Base'!$A$4:$API$29, MATCH("CenHos", 'WFOM - Time_Base'!$B$4:$B$29,0), MATCH(CONCATENATE($G68,V$2),'WFOM - Time_Base'!$A$8:$API$8,0)) *
INDEX('WFOM - Time_Base'!$A$4:$API$29, MATCH("CenHos_Per", 'WFOM - Time_Base'!$B$4:$B$29,0), MATCH(CONCATENATE($G68,V$2),'WFOM - Time_Base'!$A$8:$API$8,0)),
IFERROR($AN68 * INDEX('Inputs from Uganda staff'!$E$61:$BM$80,MATCH('HRH Need estimation'!V$2,'Inputs from Uganda staff'!$E$61:$E$80,0),MATCH('HRH Need estimation'!$D68,'Inputs from Uganda staff'!$E$6:$BM$6,0)),
""))</f>
        <v>3.5</v>
      </c>
      <c r="W68" s="122">
        <f>IFERROR(
$AN68 * INDEX('WFOM - Time_Base'!$A$4:$API$29, MATCH("CenHos", 'WFOM - Time_Base'!$B$4:$B$29,0), MATCH(CONCATENATE($G68,W$2),'WFOM - Time_Base'!$A$8:$API$8,0)) *
INDEX('WFOM - Time_Base'!$A$4:$API$29, MATCH("CenHos_Per", 'WFOM - Time_Base'!$B$4:$B$29,0), MATCH(CONCATENATE($G68,W$2),'WFOM - Time_Base'!$A$8:$API$8,0)),
IFERROR($AN68 * INDEX('Inputs from Uganda staff'!$E$61:$BM$80,MATCH('HRH Need estimation'!W$2,'Inputs from Uganda staff'!$E$61:$E$80,0),MATCH('HRH Need estimation'!$D68,'Inputs from Uganda staff'!$E$6:$BM$6,0)),
""))</f>
        <v>0</v>
      </c>
      <c r="X68" s="122">
        <f>IFERROR(
$AN68 * INDEX('WFOM - Time_Base'!$A$4:$API$29, MATCH("CenHos", 'WFOM - Time_Base'!$B$4:$B$29,0), MATCH(CONCATENATE($G68,X$2),'WFOM - Time_Base'!$A$8:$API$8,0)) *
INDEX('WFOM - Time_Base'!$A$4:$API$29, MATCH("CenHos_Per", 'WFOM - Time_Base'!$B$4:$B$29,0), MATCH(CONCATENATE($G68,X$2),'WFOM - Time_Base'!$A$8:$API$8,0)),
IFERROR($AN68 * INDEX('Inputs from Uganda staff'!$E$61:$BM$80,MATCH('HRH Need estimation'!X$2,'Inputs from Uganda staff'!$E$61:$E$80,0),MATCH('HRH Need estimation'!$D68,'Inputs from Uganda staff'!$E$6:$BM$6,0)),
""))</f>
        <v>0.8</v>
      </c>
      <c r="Y68" s="122">
        <f>IFERROR(
$AN68 * INDEX('WFOM - Time_Base'!$A$4:$API$29, MATCH("CenHos", 'WFOM - Time_Base'!$B$4:$B$29,0), MATCH(CONCATENATE($G68,Y$2),'WFOM - Time_Base'!$A$8:$API$8,0)) *
INDEX('WFOM - Time_Base'!$A$4:$API$29, MATCH("CenHos_Per", 'WFOM - Time_Base'!$B$4:$B$29,0), MATCH(CONCATENATE($G68,Y$2),'WFOM - Time_Base'!$A$8:$API$8,0)),
IFERROR($AN68 * INDEX('Inputs from Uganda staff'!$E$61:$BM$80,MATCH('HRH Need estimation'!Y$2,'Inputs from Uganda staff'!$E$61:$E$80,0),MATCH('HRH Need estimation'!$D68,'Inputs from Uganda staff'!$E$6:$BM$6,0)),
""))</f>
        <v>0.8</v>
      </c>
      <c r="Z68" s="122">
        <f>IFERROR(
$AN68 * INDEX('WFOM - Time_Base'!$A$4:$API$29, MATCH("CenHos", 'WFOM - Time_Base'!$B$4:$B$29,0), MATCH(CONCATENATE($G68,Z$2),'WFOM - Time_Base'!$A$8:$API$8,0)) *
INDEX('WFOM - Time_Base'!$A$4:$API$29, MATCH("CenHos_Per", 'WFOM - Time_Base'!$B$4:$B$29,0), MATCH(CONCATENATE($G68,Z$2),'WFOM - Time_Base'!$A$8:$API$8,0)),
IFERROR($AN68 * INDEX('Inputs from Uganda staff'!$E$61:$BM$80,MATCH('HRH Need estimation'!Z$2,'Inputs from Uganda staff'!$E$61:$E$80,0),MATCH('HRH Need estimation'!$D68,'Inputs from Uganda staff'!$E$6:$BM$6,0)),
""))</f>
        <v>0</v>
      </c>
      <c r="AA68" s="122">
        <f>IFERROR(
$AN68 * INDEX('WFOM - Time_Base'!$A$4:$API$29, MATCH("CenHos", 'WFOM - Time_Base'!$B$4:$B$29,0), MATCH(CONCATENATE($G68,AA$2),'WFOM - Time_Base'!$A$8:$API$8,0)) *
INDEX('WFOM - Time_Base'!$A$4:$API$29, MATCH("CenHos_Per", 'WFOM - Time_Base'!$B$4:$B$29,0), MATCH(CONCATENATE($G68,AA$2),'WFOM - Time_Base'!$A$8:$API$8,0)),
IFERROR($AN68 * INDEX('Inputs from Uganda staff'!$E$61:$BM$80,MATCH('HRH Need estimation'!AA$2,'Inputs from Uganda staff'!$E$61:$E$80,0),MATCH('HRH Need estimation'!$D68,'Inputs from Uganda staff'!$E$6:$BM$6,0)),
""))</f>
        <v>0</v>
      </c>
      <c r="AB68" s="122">
        <f>IFERROR(
$AN68 * INDEX('WFOM - Time_Base'!$A$4:$API$29, MATCH("CenHos", 'WFOM - Time_Base'!$B$4:$B$29,0), MATCH(CONCATENATE($G68,AB$2),'WFOM - Time_Base'!$A$8:$API$8,0)) *
INDEX('WFOM - Time_Base'!$A$4:$API$29, MATCH("CenHos_Per", 'WFOM - Time_Base'!$B$4:$B$29,0), MATCH(CONCATENATE($G68,AB$2),'WFOM - Time_Base'!$A$8:$API$8,0)),
IFERROR($AN68 * INDEX('Inputs from Uganda staff'!$E$61:$BM$80,MATCH('HRH Need estimation'!AB$2,'Inputs from Uganda staff'!$E$61:$E$80,0),MATCH('HRH Need estimation'!$D68,'Inputs from Uganda staff'!$E$6:$BM$6,0)),
""))</f>
        <v>0</v>
      </c>
      <c r="AC68" s="122" t="str">
        <f>IFERROR(
$AN68 * INDEX('WFOM - Time_Base'!$A$4:$API$29, MATCH("CenHos", 'WFOM - Time_Base'!$B$4:$B$29,0), MATCH(CONCATENATE($G68,AC$2),'WFOM - Time_Base'!$A$8:$API$8,0)) *
INDEX('WFOM - Time_Base'!$A$4:$API$29, MATCH("CenHos_Per", 'WFOM - Time_Base'!$B$4:$B$29,0), MATCH(CONCATENATE($G68,AC$2),'WFOM - Time_Base'!$A$8:$API$8,0)),
IFERROR($AN68 * INDEX('Inputs from Uganda staff'!$E$61:$BM$80,MATCH('HRH Need estimation'!AC$2,'Inputs from Uganda staff'!$E$61:$E$80,0),MATCH('HRH Need estimation'!$D68,'Inputs from Uganda staff'!$E$6:$BM$6,0)),
""))</f>
        <v/>
      </c>
      <c r="AD68" s="122">
        <f>IFERROR(
$AN68 * INDEX('WFOM - Time_Base'!$A$4:$API$29, MATCH("CenHos", 'WFOM - Time_Base'!$B$4:$B$29,0), MATCH(CONCATENATE($G68,AD$2),'WFOM - Time_Base'!$A$8:$API$8,0)) *
INDEX('WFOM - Time_Base'!$A$4:$API$29, MATCH("CenHos_Per", 'WFOM - Time_Base'!$B$4:$B$29,0), MATCH(CONCATENATE($G68,AD$2),'WFOM - Time_Base'!$A$8:$API$8,0)),
IFERROR($AN68 * INDEX('Inputs from Uganda staff'!$E$61:$BM$80,MATCH('HRH Need estimation'!AD$2,'Inputs from Uganda staff'!$E$61:$E$80,0),MATCH('HRH Need estimation'!$D68,'Inputs from Uganda staff'!$E$6:$BM$6,0)),
""))</f>
        <v>0</v>
      </c>
      <c r="AE68" s="122">
        <f>IFERROR(
$AN68 * INDEX('WFOM - Time_Base'!$A$4:$API$29, MATCH("CenHos", 'WFOM - Time_Base'!$B$4:$B$29,0), MATCH(CONCATENATE($G68,AE$2),'WFOM - Time_Base'!$A$8:$API$8,0)) *
INDEX('WFOM - Time_Base'!$A$4:$API$29, MATCH("CenHos_Per", 'WFOM - Time_Base'!$B$4:$B$29,0), MATCH(CONCATENATE($G68,AE$2),'WFOM - Time_Base'!$A$8:$API$8,0)),
IFERROR($AN68 * INDEX('Inputs from Uganda staff'!$E$61:$BM$80,MATCH('HRH Need estimation'!AE$2,'Inputs from Uganda staff'!$E$61:$E$80,0),MATCH('HRH Need estimation'!$D68,'Inputs from Uganda staff'!$E$6:$BM$6,0)),
""))</f>
        <v>0</v>
      </c>
      <c r="AF68" s="122">
        <f>IFERROR(
$AN68 * INDEX('WFOM - Time_Base'!$A$4:$API$29, MATCH("CenHos", 'WFOM - Time_Base'!$B$4:$B$29,0), MATCH(CONCATENATE($G68,AF$2),'WFOM - Time_Base'!$A$8:$API$8,0)) *
INDEX('WFOM - Time_Base'!$A$4:$API$29, MATCH("CenHos_Per", 'WFOM - Time_Base'!$B$4:$B$29,0), MATCH(CONCATENATE($G68,AF$2),'WFOM - Time_Base'!$A$8:$API$8,0)),
IFERROR($AN68 * INDEX('Inputs from Uganda staff'!$E$61:$BM$80,MATCH('HRH Need estimation'!AF$2,'Inputs from Uganda staff'!$E$61:$E$80,0),MATCH('HRH Need estimation'!$D68,'Inputs from Uganda staff'!$E$6:$BM$6,0)),
""))</f>
        <v>0</v>
      </c>
      <c r="AG68" s="122">
        <f>IFERROR(
$AN68 * INDEX('WFOM - Time_Base'!$A$4:$API$29, MATCH("CenHos", 'WFOM - Time_Base'!$B$4:$B$29,0), MATCH(CONCATENATE($G68,AG$2),'WFOM - Time_Base'!$A$8:$API$8,0)) *
INDEX('WFOM - Time_Base'!$A$4:$API$29, MATCH("CenHos_Per", 'WFOM - Time_Base'!$B$4:$B$29,0), MATCH(CONCATENATE($G68,AG$2),'WFOM - Time_Base'!$A$8:$API$8,0)),
IFERROR($AN68 * INDEX('Inputs from Uganda staff'!$E$61:$BM$80,MATCH('HRH Need estimation'!AG$2,'Inputs from Uganda staff'!$E$61:$E$80,0),MATCH('HRH Need estimation'!$D68,'Inputs from Uganda staff'!$E$6:$BM$6,0)),
""))</f>
        <v>0</v>
      </c>
      <c r="AH68" s="122">
        <f>IFERROR(
$AN68 * INDEX('WFOM - Time_Base'!$A$4:$API$29, MATCH("CenHos", 'WFOM - Time_Base'!$B$4:$B$29,0), MATCH(CONCATENATE($G68,AH$2),'WFOM - Time_Base'!$A$8:$API$8,0)) *
INDEX('WFOM - Time_Base'!$A$4:$API$29, MATCH("CenHos_Per", 'WFOM - Time_Base'!$B$4:$B$29,0), MATCH(CONCATENATE($G68,AH$2),'WFOM - Time_Base'!$A$8:$API$8,0)),
IFERROR($AN68 * INDEX('Inputs from Uganda staff'!$E$61:$BM$80,MATCH('HRH Need estimation'!AH$2,'Inputs from Uganda staff'!$E$61:$E$80,0),MATCH('HRH Need estimation'!$D68,'Inputs from Uganda staff'!$E$6:$BM$6,0)),
""))</f>
        <v>0</v>
      </c>
      <c r="AI68" s="122">
        <f>IFERROR(
$AN68 * INDEX('WFOM - Time_Base'!$A$4:$API$29, MATCH("CenHos", 'WFOM - Time_Base'!$B$4:$B$29,0), MATCH(CONCATENATE($G68,AI$2),'WFOM - Time_Base'!$A$8:$API$8,0)) *
INDEX('WFOM - Time_Base'!$A$4:$API$29, MATCH("CenHos_Per", 'WFOM - Time_Base'!$B$4:$B$29,0), MATCH(CONCATENATE($G68,AI$2),'WFOM - Time_Base'!$A$8:$API$8,0)),
IFERROR($AN68 * INDEX('Inputs from Uganda staff'!$E$61:$BM$80,MATCH('HRH Need estimation'!AI$2,'Inputs from Uganda staff'!$E$61:$E$80,0),MATCH('HRH Need estimation'!$D68,'Inputs from Uganda staff'!$E$6:$BM$6,0)),
""))</f>
        <v>0</v>
      </c>
      <c r="AJ68" s="122">
        <f>IFERROR(
$AN68 * INDEX('WFOM - Time_Base'!$A$4:$API$29, MATCH("CenHos", 'WFOM - Time_Base'!$B$4:$B$29,0), MATCH(CONCATENATE($G68,AJ$2),'WFOM - Time_Base'!$A$8:$API$8,0)) *
INDEX('WFOM - Time_Base'!$A$4:$API$29, MATCH("CenHos_Per", 'WFOM - Time_Base'!$B$4:$B$29,0), MATCH(CONCATENATE($G68,AJ$2),'WFOM - Time_Base'!$A$8:$API$8,0)),
IFERROR($AN68 * INDEX('Inputs from Uganda staff'!$E$61:$BM$80,MATCH('HRH Need estimation'!AJ$2,'Inputs from Uganda staff'!$E$61:$E$80,0),MATCH('HRH Need estimation'!$D68,'Inputs from Uganda staff'!$E$6:$BM$6,0)),
""))</f>
        <v>0</v>
      </c>
      <c r="AK68" s="122">
        <f>IFERROR(
$AN68 * INDEX('WFOM - Time_Base'!$A$4:$API$29, MATCH("CenHos", 'WFOM - Time_Base'!$B$4:$B$29,0), MATCH(CONCATENATE($G68,AK$2),'WFOM - Time_Base'!$A$8:$API$8,0)) *
INDEX('WFOM - Time_Base'!$A$4:$API$29, MATCH("CenHos_Per", 'WFOM - Time_Base'!$B$4:$B$29,0), MATCH(CONCATENATE($G68,AK$2),'WFOM - Time_Base'!$A$8:$API$8,0)),
IFERROR($AN68 * INDEX('Inputs from Uganda staff'!$E$61:$BM$80,MATCH('HRH Need estimation'!AK$2,'Inputs from Uganda staff'!$E$61:$E$80,0),MATCH('HRH Need estimation'!$D68,'Inputs from Uganda staff'!$E$6:$BM$6,0)),
""))</f>
        <v>0</v>
      </c>
      <c r="AL68" s="122">
        <f>IFERROR(
$AN68 * INDEX('WFOM - Time_Base'!$A$4:$API$29, MATCH("CenHos", 'WFOM - Time_Base'!$B$4:$B$29,0), MATCH(CONCATENATE($G68,AL$2),'WFOM - Time_Base'!$A$8:$API$8,0)) *
INDEX('WFOM - Time_Base'!$A$4:$API$29, MATCH("CenHos_Per", 'WFOM - Time_Base'!$B$4:$B$29,0), MATCH(CONCATENATE($G68,AL$2),'WFOM - Time_Base'!$A$8:$API$8,0)),
IFERROR($AN68 * INDEX('Inputs from Uganda staff'!$E$61:$BM$80,MATCH('HRH Need estimation'!AL$2,'Inputs from Uganda staff'!$E$61:$E$80,0),MATCH('HRH Need estimation'!$D68,'Inputs from Uganda staff'!$E$6:$BM$6,0)),
""))</f>
        <v>0</v>
      </c>
      <c r="AN68">
        <v>1</v>
      </c>
      <c r="AO68" t="e">
        <f t="shared" si="1"/>
        <v>#N/A</v>
      </c>
      <c r="AQ68" t="s">
        <v>463</v>
      </c>
    </row>
    <row r="69" spans="1:43">
      <c r="A69" s="106" t="s">
        <v>954</v>
      </c>
      <c r="B69" s="106" t="s">
        <v>336</v>
      </c>
      <c r="C69" s="107" t="s">
        <v>353</v>
      </c>
      <c r="D69" s="115" t="s">
        <v>354</v>
      </c>
      <c r="E69" s="199" t="s">
        <v>867</v>
      </c>
      <c r="F69" s="201" t="s">
        <v>21</v>
      </c>
      <c r="G69" s="199" t="str">
        <f>IF(F69&lt;&gt;"", VLOOKUP(F69,'WFOM - Cadre and Service List'!$E$4:$F$52,2,FALSE), "")</f>
        <v>Over5OPD</v>
      </c>
      <c r="H69" s="199" t="s">
        <v>911</v>
      </c>
      <c r="I69" s="210"/>
      <c r="J69" s="210"/>
      <c r="K69" s="210"/>
      <c r="L69" s="210"/>
      <c r="M69" s="210"/>
      <c r="N69" s="210"/>
      <c r="O69" s="210"/>
      <c r="P69" s="207">
        <f t="shared" ref="P69:P132" si="2">SUM(I69:O69)</f>
        <v>0</v>
      </c>
      <c r="Q69" s="122" t="s">
        <v>1947</v>
      </c>
      <c r="R69" s="122">
        <f>IFERROR(
$AN69 * INDEX('WFOM - Time_Base'!$A$4:$API$29, MATCH("CenHos", 'WFOM - Time_Base'!$B$4:$B$29,0), MATCH(CONCATENATE($G69,R$2),'WFOM - Time_Base'!$A$8:$API$8,0)) *
INDEX('WFOM - Time_Base'!$A$4:$API$29, MATCH("CenHos_Per", 'WFOM - Time_Base'!$B$4:$B$29,0), MATCH(CONCATENATE($G69,R$2),'WFOM - Time_Base'!$A$8:$API$8,0)),
IFERROR($AN69 * INDEX('Inputs from Uganda staff'!$E$61:$BM$80,MATCH('HRH Need estimation'!R$2,'Inputs from Uganda staff'!$E$61:$E$80,0),MATCH('HRH Need estimation'!$D69,'Inputs from Uganda staff'!$E$6:$BM$6,0)),
""))</f>
        <v>3.5</v>
      </c>
      <c r="S69" s="122">
        <f>IFERROR(
$AN69 * INDEX('WFOM - Time_Base'!$A$4:$API$29, MATCH("CenHos", 'WFOM - Time_Base'!$B$4:$B$29,0), MATCH(CONCATENATE($G69,S$2),'WFOM - Time_Base'!$A$8:$API$8,0)) *
INDEX('WFOM - Time_Base'!$A$4:$API$29, MATCH("CenHos_Per", 'WFOM - Time_Base'!$B$4:$B$29,0), MATCH(CONCATENATE($G69,S$2),'WFOM - Time_Base'!$A$8:$API$8,0)),
IFERROR($AN69 * INDEX('Inputs from Uganda staff'!$E$61:$BM$80,MATCH('HRH Need estimation'!S$2,'Inputs from Uganda staff'!$E$61:$E$80,0),MATCH('HRH Need estimation'!$D69,'Inputs from Uganda staff'!$E$6:$BM$6,0)),
""))</f>
        <v>6</v>
      </c>
      <c r="T69" s="122">
        <f>IFERROR(
$AN69 * INDEX('WFOM - Time_Base'!$A$4:$API$29, MATCH("CenHos", 'WFOM - Time_Base'!$B$4:$B$29,0), MATCH(CONCATENATE($G69,T$2),'WFOM - Time_Base'!$A$8:$API$8,0)) *
INDEX('WFOM - Time_Base'!$A$4:$API$29, MATCH("CenHos_Per", 'WFOM - Time_Base'!$B$4:$B$29,0), MATCH(CONCATENATE($G69,T$2),'WFOM - Time_Base'!$A$8:$API$8,0)),
IFERROR($AN69 * INDEX('Inputs from Uganda staff'!$E$61:$BM$80,MATCH('HRH Need estimation'!T$2,'Inputs from Uganda staff'!$E$61:$E$80,0),MATCH('HRH Need estimation'!$D69,'Inputs from Uganda staff'!$E$6:$BM$6,0)),
""))</f>
        <v>0</v>
      </c>
      <c r="U69" s="122">
        <f>IFERROR(
$AN69 * INDEX('WFOM - Time_Base'!$A$4:$API$29, MATCH("CenHos", 'WFOM - Time_Base'!$B$4:$B$29,0), MATCH(CONCATENATE($G69,U$2),'WFOM - Time_Base'!$A$8:$API$8,0)) *
INDEX('WFOM - Time_Base'!$A$4:$API$29, MATCH("CenHos_Per", 'WFOM - Time_Base'!$B$4:$B$29,0), MATCH(CONCATENATE($G69,U$2),'WFOM - Time_Base'!$A$8:$API$8,0)),
IFERROR($AN69 * INDEX('Inputs from Uganda staff'!$E$61:$BM$80,MATCH('HRH Need estimation'!U$2,'Inputs from Uganda staff'!$E$61:$E$80,0),MATCH('HRH Need estimation'!$D69,'Inputs from Uganda staff'!$E$6:$BM$6,0)),
""))</f>
        <v>1</v>
      </c>
      <c r="V69" s="122">
        <f>IFERROR(
$AN69 * INDEX('WFOM - Time_Base'!$A$4:$API$29, MATCH("CenHos", 'WFOM - Time_Base'!$B$4:$B$29,0), MATCH(CONCATENATE($G69,V$2),'WFOM - Time_Base'!$A$8:$API$8,0)) *
INDEX('WFOM - Time_Base'!$A$4:$API$29, MATCH("CenHos_Per", 'WFOM - Time_Base'!$B$4:$B$29,0), MATCH(CONCATENATE($G69,V$2),'WFOM - Time_Base'!$A$8:$API$8,0)),
IFERROR($AN69 * INDEX('Inputs from Uganda staff'!$E$61:$BM$80,MATCH('HRH Need estimation'!V$2,'Inputs from Uganda staff'!$E$61:$E$80,0),MATCH('HRH Need estimation'!$D69,'Inputs from Uganda staff'!$E$6:$BM$6,0)),
""))</f>
        <v>4</v>
      </c>
      <c r="W69" s="122">
        <f>IFERROR(
$AN69 * INDEX('WFOM - Time_Base'!$A$4:$API$29, MATCH("CenHos", 'WFOM - Time_Base'!$B$4:$B$29,0), MATCH(CONCATENATE($G69,W$2),'WFOM - Time_Base'!$A$8:$API$8,0)) *
INDEX('WFOM - Time_Base'!$A$4:$API$29, MATCH("CenHos_Per", 'WFOM - Time_Base'!$B$4:$B$29,0), MATCH(CONCATENATE($G69,W$2),'WFOM - Time_Base'!$A$8:$API$8,0)),
IFERROR($AN69 * INDEX('Inputs from Uganda staff'!$E$61:$BM$80,MATCH('HRH Need estimation'!W$2,'Inputs from Uganda staff'!$E$61:$E$80,0),MATCH('HRH Need estimation'!$D69,'Inputs from Uganda staff'!$E$6:$BM$6,0)),
""))</f>
        <v>0</v>
      </c>
      <c r="X69" s="122">
        <f>IFERROR(
$AN69 * INDEX('WFOM - Time_Base'!$A$4:$API$29, MATCH("CenHos", 'WFOM - Time_Base'!$B$4:$B$29,0), MATCH(CONCATENATE($G69,X$2),'WFOM - Time_Base'!$A$8:$API$8,0)) *
INDEX('WFOM - Time_Base'!$A$4:$API$29, MATCH("CenHos_Per", 'WFOM - Time_Base'!$B$4:$B$29,0), MATCH(CONCATENATE($G69,X$2),'WFOM - Time_Base'!$A$8:$API$8,0)),
IFERROR($AN69 * INDEX('Inputs from Uganda staff'!$E$61:$BM$80,MATCH('HRH Need estimation'!X$2,'Inputs from Uganda staff'!$E$61:$E$80,0),MATCH('HRH Need estimation'!$D69,'Inputs from Uganda staff'!$E$6:$BM$6,0)),
""))</f>
        <v>0</v>
      </c>
      <c r="Y69" s="122">
        <f>IFERROR(
$AN69 * INDEX('WFOM - Time_Base'!$A$4:$API$29, MATCH("CenHos", 'WFOM - Time_Base'!$B$4:$B$29,0), MATCH(CONCATENATE($G69,Y$2),'WFOM - Time_Base'!$A$8:$API$8,0)) *
INDEX('WFOM - Time_Base'!$A$4:$API$29, MATCH("CenHos_Per", 'WFOM - Time_Base'!$B$4:$B$29,0), MATCH(CONCATENATE($G69,Y$2),'WFOM - Time_Base'!$A$8:$API$8,0)),
IFERROR($AN69 * INDEX('Inputs from Uganda staff'!$E$61:$BM$80,MATCH('HRH Need estimation'!Y$2,'Inputs from Uganda staff'!$E$61:$E$80,0),MATCH('HRH Need estimation'!$D69,'Inputs from Uganda staff'!$E$6:$BM$6,0)),
""))</f>
        <v>0</v>
      </c>
      <c r="Z69" s="122">
        <f>IFERROR(
$AN69 * INDEX('WFOM - Time_Base'!$A$4:$API$29, MATCH("CenHos", 'WFOM - Time_Base'!$B$4:$B$29,0), MATCH(CONCATENATE($G69,Z$2),'WFOM - Time_Base'!$A$8:$API$8,0)) *
INDEX('WFOM - Time_Base'!$A$4:$API$29, MATCH("CenHos_Per", 'WFOM - Time_Base'!$B$4:$B$29,0), MATCH(CONCATENATE($G69,Z$2),'WFOM - Time_Base'!$A$8:$API$8,0)),
IFERROR($AN69 * INDEX('Inputs from Uganda staff'!$E$61:$BM$80,MATCH('HRH Need estimation'!Z$2,'Inputs from Uganda staff'!$E$61:$E$80,0),MATCH('HRH Need estimation'!$D69,'Inputs from Uganda staff'!$E$6:$BM$6,0)),
""))</f>
        <v>0</v>
      </c>
      <c r="AA69" s="122">
        <f>IFERROR(
$AN69 * INDEX('WFOM - Time_Base'!$A$4:$API$29, MATCH("CenHos", 'WFOM - Time_Base'!$B$4:$B$29,0), MATCH(CONCATENATE($G69,AA$2),'WFOM - Time_Base'!$A$8:$API$8,0)) *
INDEX('WFOM - Time_Base'!$A$4:$API$29, MATCH("CenHos_Per", 'WFOM - Time_Base'!$B$4:$B$29,0), MATCH(CONCATENATE($G69,AA$2),'WFOM - Time_Base'!$A$8:$API$8,0)),
IFERROR($AN69 * INDEX('Inputs from Uganda staff'!$E$61:$BM$80,MATCH('HRH Need estimation'!AA$2,'Inputs from Uganda staff'!$E$61:$E$80,0),MATCH('HRH Need estimation'!$D69,'Inputs from Uganda staff'!$E$6:$BM$6,0)),
""))</f>
        <v>0</v>
      </c>
      <c r="AB69" s="122">
        <f>IFERROR(
$AN69 * INDEX('WFOM - Time_Base'!$A$4:$API$29, MATCH("CenHos", 'WFOM - Time_Base'!$B$4:$B$29,0), MATCH(CONCATENATE($G69,AB$2),'WFOM - Time_Base'!$A$8:$API$8,0)) *
INDEX('WFOM - Time_Base'!$A$4:$API$29, MATCH("CenHos_Per", 'WFOM - Time_Base'!$B$4:$B$29,0), MATCH(CONCATENATE($G69,AB$2),'WFOM - Time_Base'!$A$8:$API$8,0)),
IFERROR($AN69 * INDEX('Inputs from Uganda staff'!$E$61:$BM$80,MATCH('HRH Need estimation'!AB$2,'Inputs from Uganda staff'!$E$61:$E$80,0),MATCH('HRH Need estimation'!$D69,'Inputs from Uganda staff'!$E$6:$BM$6,0)),
""))</f>
        <v>0</v>
      </c>
      <c r="AC69" s="122" t="str">
        <f>IFERROR(
$AN69 * INDEX('WFOM - Time_Base'!$A$4:$API$29, MATCH("CenHos", 'WFOM - Time_Base'!$B$4:$B$29,0), MATCH(CONCATENATE($G69,AC$2),'WFOM - Time_Base'!$A$8:$API$8,0)) *
INDEX('WFOM - Time_Base'!$A$4:$API$29, MATCH("CenHos_Per", 'WFOM - Time_Base'!$B$4:$B$29,0), MATCH(CONCATENATE($G69,AC$2),'WFOM - Time_Base'!$A$8:$API$8,0)),
IFERROR($AN69 * INDEX('Inputs from Uganda staff'!$E$61:$BM$80,MATCH('HRH Need estimation'!AC$2,'Inputs from Uganda staff'!$E$61:$E$80,0),MATCH('HRH Need estimation'!$D69,'Inputs from Uganda staff'!$E$6:$BM$6,0)),
""))</f>
        <v/>
      </c>
      <c r="AD69" s="122">
        <f>IFERROR(
$AN69 * INDEX('WFOM - Time_Base'!$A$4:$API$29, MATCH("CenHos", 'WFOM - Time_Base'!$B$4:$B$29,0), MATCH(CONCATENATE($G69,AD$2),'WFOM - Time_Base'!$A$8:$API$8,0)) *
INDEX('WFOM - Time_Base'!$A$4:$API$29, MATCH("CenHos_Per", 'WFOM - Time_Base'!$B$4:$B$29,0), MATCH(CONCATENATE($G69,AD$2),'WFOM - Time_Base'!$A$8:$API$8,0)),
IFERROR($AN69 * INDEX('Inputs from Uganda staff'!$E$61:$BM$80,MATCH('HRH Need estimation'!AD$2,'Inputs from Uganda staff'!$E$61:$E$80,0),MATCH('HRH Need estimation'!$D69,'Inputs from Uganda staff'!$E$6:$BM$6,0)),
""))</f>
        <v>0</v>
      </c>
      <c r="AE69" s="122">
        <f>IFERROR(
$AN69 * INDEX('WFOM - Time_Base'!$A$4:$API$29, MATCH("CenHos", 'WFOM - Time_Base'!$B$4:$B$29,0), MATCH(CONCATENATE($G69,AE$2),'WFOM - Time_Base'!$A$8:$API$8,0)) *
INDEX('WFOM - Time_Base'!$A$4:$API$29, MATCH("CenHos_Per", 'WFOM - Time_Base'!$B$4:$B$29,0), MATCH(CONCATENATE($G69,AE$2),'WFOM - Time_Base'!$A$8:$API$8,0)),
IFERROR($AN69 * INDEX('Inputs from Uganda staff'!$E$61:$BM$80,MATCH('HRH Need estimation'!AE$2,'Inputs from Uganda staff'!$E$61:$E$80,0),MATCH('HRH Need estimation'!$D69,'Inputs from Uganda staff'!$E$6:$BM$6,0)),
""))</f>
        <v>0</v>
      </c>
      <c r="AF69" s="122">
        <f>IFERROR(
$AN69 * INDEX('WFOM - Time_Base'!$A$4:$API$29, MATCH("CenHos", 'WFOM - Time_Base'!$B$4:$B$29,0), MATCH(CONCATENATE($G69,AF$2),'WFOM - Time_Base'!$A$8:$API$8,0)) *
INDEX('WFOM - Time_Base'!$A$4:$API$29, MATCH("CenHos_Per", 'WFOM - Time_Base'!$B$4:$B$29,0), MATCH(CONCATENATE($G69,AF$2),'WFOM - Time_Base'!$A$8:$API$8,0)),
IFERROR($AN69 * INDEX('Inputs from Uganda staff'!$E$61:$BM$80,MATCH('HRH Need estimation'!AF$2,'Inputs from Uganda staff'!$E$61:$E$80,0),MATCH('HRH Need estimation'!$D69,'Inputs from Uganda staff'!$E$6:$BM$6,0)),
""))</f>
        <v>0</v>
      </c>
      <c r="AG69" s="122">
        <f>IFERROR(
$AN69 * INDEX('WFOM - Time_Base'!$A$4:$API$29, MATCH("CenHos", 'WFOM - Time_Base'!$B$4:$B$29,0), MATCH(CONCATENATE($G69,AG$2),'WFOM - Time_Base'!$A$8:$API$8,0)) *
INDEX('WFOM - Time_Base'!$A$4:$API$29, MATCH("CenHos_Per", 'WFOM - Time_Base'!$B$4:$B$29,0), MATCH(CONCATENATE($G69,AG$2),'WFOM - Time_Base'!$A$8:$API$8,0)),
IFERROR($AN69 * INDEX('Inputs from Uganda staff'!$E$61:$BM$80,MATCH('HRH Need estimation'!AG$2,'Inputs from Uganda staff'!$E$61:$E$80,0),MATCH('HRH Need estimation'!$D69,'Inputs from Uganda staff'!$E$6:$BM$6,0)),
""))</f>
        <v>0</v>
      </c>
      <c r="AH69" s="122">
        <f>IFERROR(
$AN69 * INDEX('WFOM - Time_Base'!$A$4:$API$29, MATCH("CenHos", 'WFOM - Time_Base'!$B$4:$B$29,0), MATCH(CONCATENATE($G69,AH$2),'WFOM - Time_Base'!$A$8:$API$8,0)) *
INDEX('WFOM - Time_Base'!$A$4:$API$29, MATCH("CenHos_Per", 'WFOM - Time_Base'!$B$4:$B$29,0), MATCH(CONCATENATE($G69,AH$2),'WFOM - Time_Base'!$A$8:$API$8,0)),
IFERROR($AN69 * INDEX('Inputs from Uganda staff'!$E$61:$BM$80,MATCH('HRH Need estimation'!AH$2,'Inputs from Uganda staff'!$E$61:$E$80,0),MATCH('HRH Need estimation'!$D69,'Inputs from Uganda staff'!$E$6:$BM$6,0)),
""))</f>
        <v>0</v>
      </c>
      <c r="AI69" s="122">
        <f>IFERROR(
$AN69 * INDEX('WFOM - Time_Base'!$A$4:$API$29, MATCH("CenHos", 'WFOM - Time_Base'!$B$4:$B$29,0), MATCH(CONCATENATE($G69,AI$2),'WFOM - Time_Base'!$A$8:$API$8,0)) *
INDEX('WFOM - Time_Base'!$A$4:$API$29, MATCH("CenHos_Per", 'WFOM - Time_Base'!$B$4:$B$29,0), MATCH(CONCATENATE($G69,AI$2),'WFOM - Time_Base'!$A$8:$API$8,0)),
IFERROR($AN69 * INDEX('Inputs from Uganda staff'!$E$61:$BM$80,MATCH('HRH Need estimation'!AI$2,'Inputs from Uganda staff'!$E$61:$E$80,0),MATCH('HRH Need estimation'!$D69,'Inputs from Uganda staff'!$E$6:$BM$6,0)),
""))</f>
        <v>0</v>
      </c>
      <c r="AJ69" s="122">
        <f>IFERROR(
$AN69 * INDEX('WFOM - Time_Base'!$A$4:$API$29, MATCH("CenHos", 'WFOM - Time_Base'!$B$4:$B$29,0), MATCH(CONCATENATE($G69,AJ$2),'WFOM - Time_Base'!$A$8:$API$8,0)) *
INDEX('WFOM - Time_Base'!$A$4:$API$29, MATCH("CenHos_Per", 'WFOM - Time_Base'!$B$4:$B$29,0), MATCH(CONCATENATE($G69,AJ$2),'WFOM - Time_Base'!$A$8:$API$8,0)),
IFERROR($AN69 * INDEX('Inputs from Uganda staff'!$E$61:$BM$80,MATCH('HRH Need estimation'!AJ$2,'Inputs from Uganda staff'!$E$61:$E$80,0),MATCH('HRH Need estimation'!$D69,'Inputs from Uganda staff'!$E$6:$BM$6,0)),
""))</f>
        <v>0</v>
      </c>
      <c r="AK69" s="122">
        <f>IFERROR(
$AN69 * INDEX('WFOM - Time_Base'!$A$4:$API$29, MATCH("CenHos", 'WFOM - Time_Base'!$B$4:$B$29,0), MATCH(CONCATENATE($G69,AK$2),'WFOM - Time_Base'!$A$8:$API$8,0)) *
INDEX('WFOM - Time_Base'!$A$4:$API$29, MATCH("CenHos_Per", 'WFOM - Time_Base'!$B$4:$B$29,0), MATCH(CONCATENATE($G69,AK$2),'WFOM - Time_Base'!$A$8:$API$8,0)),
IFERROR($AN69 * INDEX('Inputs from Uganda staff'!$E$61:$BM$80,MATCH('HRH Need estimation'!AK$2,'Inputs from Uganda staff'!$E$61:$E$80,0),MATCH('HRH Need estimation'!$D69,'Inputs from Uganda staff'!$E$6:$BM$6,0)),
""))</f>
        <v>0</v>
      </c>
      <c r="AL69" s="122">
        <f>IFERROR(
$AN69 * INDEX('WFOM - Time_Base'!$A$4:$API$29, MATCH("CenHos", 'WFOM - Time_Base'!$B$4:$B$29,0), MATCH(CONCATENATE($G69,AL$2),'WFOM - Time_Base'!$A$8:$API$8,0)) *
INDEX('WFOM - Time_Base'!$A$4:$API$29, MATCH("CenHos_Per", 'WFOM - Time_Base'!$B$4:$B$29,0), MATCH(CONCATENATE($G69,AL$2),'WFOM - Time_Base'!$A$8:$API$8,0)),
IFERROR($AN69 * INDEX('Inputs from Uganda staff'!$E$61:$BM$80,MATCH('HRH Need estimation'!AL$2,'Inputs from Uganda staff'!$E$61:$E$80,0),MATCH('HRH Need estimation'!$D69,'Inputs from Uganda staff'!$E$6:$BM$6,0)),
""))</f>
        <v>0</v>
      </c>
      <c r="AN69">
        <v>1</v>
      </c>
      <c r="AO69" t="e">
        <f t="shared" ref="AO69:AO132" si="3">VLOOKUP(C69,$AQ$4:$AQ$151,1,FALSE)</f>
        <v>#N/A</v>
      </c>
      <c r="AQ69" t="s">
        <v>479</v>
      </c>
    </row>
    <row r="70" spans="1:43">
      <c r="A70" s="106" t="s">
        <v>955</v>
      </c>
      <c r="B70" s="106" t="s">
        <v>336</v>
      </c>
      <c r="C70" s="107" t="s">
        <v>355</v>
      </c>
      <c r="D70" s="115" t="s">
        <v>356</v>
      </c>
      <c r="E70" s="122" t="s">
        <v>867</v>
      </c>
      <c r="F70" s="200" t="s">
        <v>17</v>
      </c>
      <c r="G70" s="122" t="str">
        <f>IF(F70&lt;&gt;"", VLOOKUP(F70,'WFOM - Cadre and Service List'!$E$4:$F$52,2,FALSE), "")</f>
        <v>Under5OPD</v>
      </c>
      <c r="H70" s="122"/>
      <c r="I70" s="209"/>
      <c r="J70" s="209"/>
      <c r="K70" s="209"/>
      <c r="L70" s="209"/>
      <c r="M70" s="209"/>
      <c r="N70" s="209"/>
      <c r="O70" s="209"/>
      <c r="P70" s="207">
        <f t="shared" si="2"/>
        <v>0</v>
      </c>
      <c r="Q70" s="122" t="s">
        <v>1947</v>
      </c>
      <c r="R70" s="122">
        <f>IFERROR(
$AN70 * INDEX('WFOM - Time_Base'!$A$4:$API$29, MATCH("CenHos", 'WFOM - Time_Base'!$B$4:$B$29,0), MATCH(CONCATENATE($G70,R$2),'WFOM - Time_Base'!$A$8:$API$8,0)) *
INDEX('WFOM - Time_Base'!$A$4:$API$29, MATCH("CenHos_Per", 'WFOM - Time_Base'!$B$4:$B$29,0), MATCH(CONCATENATE($G70,R$2),'WFOM - Time_Base'!$A$8:$API$8,0)),
IFERROR($AN70 * INDEX('Inputs from Uganda staff'!$E$61:$BM$80,MATCH('HRH Need estimation'!R$2,'Inputs from Uganda staff'!$E$61:$E$80,0),MATCH('HRH Need estimation'!$D70,'Inputs from Uganda staff'!$E$6:$BM$6,0)),
""))</f>
        <v>5</v>
      </c>
      <c r="S70" s="122">
        <f>IFERROR(
$AN70 * INDEX('WFOM - Time_Base'!$A$4:$API$29, MATCH("CenHos", 'WFOM - Time_Base'!$B$4:$B$29,0), MATCH(CONCATENATE($G70,S$2),'WFOM - Time_Base'!$A$8:$API$8,0)) *
INDEX('WFOM - Time_Base'!$A$4:$API$29, MATCH("CenHos_Per", 'WFOM - Time_Base'!$B$4:$B$29,0), MATCH(CONCATENATE($G70,S$2),'WFOM - Time_Base'!$A$8:$API$8,0)),
IFERROR($AN70 * INDEX('Inputs from Uganda staff'!$E$61:$BM$80,MATCH('HRH Need estimation'!S$2,'Inputs from Uganda staff'!$E$61:$E$80,0),MATCH('HRH Need estimation'!$D70,'Inputs from Uganda staff'!$E$6:$BM$6,0)),
""))</f>
        <v>6</v>
      </c>
      <c r="T70" s="122">
        <f>IFERROR(
$AN70 * INDEX('WFOM - Time_Base'!$A$4:$API$29, MATCH("CenHos", 'WFOM - Time_Base'!$B$4:$B$29,0), MATCH(CONCATENATE($G70,T$2),'WFOM - Time_Base'!$A$8:$API$8,0)) *
INDEX('WFOM - Time_Base'!$A$4:$API$29, MATCH("CenHos_Per", 'WFOM - Time_Base'!$B$4:$B$29,0), MATCH(CONCATENATE($G70,T$2),'WFOM - Time_Base'!$A$8:$API$8,0)),
IFERROR($AN70 * INDEX('Inputs from Uganda staff'!$E$61:$BM$80,MATCH('HRH Need estimation'!T$2,'Inputs from Uganda staff'!$E$61:$E$80,0),MATCH('HRH Need estimation'!$D70,'Inputs from Uganda staff'!$E$6:$BM$6,0)),
""))</f>
        <v>0</v>
      </c>
      <c r="U70" s="122">
        <f>IFERROR(
$AN70 * INDEX('WFOM - Time_Base'!$A$4:$API$29, MATCH("CenHos", 'WFOM - Time_Base'!$B$4:$B$29,0), MATCH(CONCATENATE($G70,U$2),'WFOM - Time_Base'!$A$8:$API$8,0)) *
INDEX('WFOM - Time_Base'!$A$4:$API$29, MATCH("CenHos_Per", 'WFOM - Time_Base'!$B$4:$B$29,0), MATCH(CONCATENATE($G70,U$2),'WFOM - Time_Base'!$A$8:$API$8,0)),
IFERROR($AN70 * INDEX('Inputs from Uganda staff'!$E$61:$BM$80,MATCH('HRH Need estimation'!U$2,'Inputs from Uganda staff'!$E$61:$E$80,0),MATCH('HRH Need estimation'!$D70,'Inputs from Uganda staff'!$E$6:$BM$6,0)),
""))</f>
        <v>3.5</v>
      </c>
      <c r="V70" s="122">
        <f>IFERROR(
$AN70 * INDEX('WFOM - Time_Base'!$A$4:$API$29, MATCH("CenHos", 'WFOM - Time_Base'!$B$4:$B$29,0), MATCH(CONCATENATE($G70,V$2),'WFOM - Time_Base'!$A$8:$API$8,0)) *
INDEX('WFOM - Time_Base'!$A$4:$API$29, MATCH("CenHos_Per", 'WFOM - Time_Base'!$B$4:$B$29,0), MATCH(CONCATENATE($G70,V$2),'WFOM - Time_Base'!$A$8:$API$8,0)),
IFERROR($AN70 * INDEX('Inputs from Uganda staff'!$E$61:$BM$80,MATCH('HRH Need estimation'!V$2,'Inputs from Uganda staff'!$E$61:$E$80,0),MATCH('HRH Need estimation'!$D70,'Inputs from Uganda staff'!$E$6:$BM$6,0)),
""))</f>
        <v>3.5</v>
      </c>
      <c r="W70" s="122">
        <f>IFERROR(
$AN70 * INDEX('WFOM - Time_Base'!$A$4:$API$29, MATCH("CenHos", 'WFOM - Time_Base'!$B$4:$B$29,0), MATCH(CONCATENATE($G70,W$2),'WFOM - Time_Base'!$A$8:$API$8,0)) *
INDEX('WFOM - Time_Base'!$A$4:$API$29, MATCH("CenHos_Per", 'WFOM - Time_Base'!$B$4:$B$29,0), MATCH(CONCATENATE($G70,W$2),'WFOM - Time_Base'!$A$8:$API$8,0)),
IFERROR($AN70 * INDEX('Inputs from Uganda staff'!$E$61:$BM$80,MATCH('HRH Need estimation'!W$2,'Inputs from Uganda staff'!$E$61:$E$80,0),MATCH('HRH Need estimation'!$D70,'Inputs from Uganda staff'!$E$6:$BM$6,0)),
""))</f>
        <v>0</v>
      </c>
      <c r="X70" s="122">
        <f>IFERROR(
$AN70 * INDEX('WFOM - Time_Base'!$A$4:$API$29, MATCH("CenHos", 'WFOM - Time_Base'!$B$4:$B$29,0), MATCH(CONCATENATE($G70,X$2),'WFOM - Time_Base'!$A$8:$API$8,0)) *
INDEX('WFOM - Time_Base'!$A$4:$API$29, MATCH("CenHos_Per", 'WFOM - Time_Base'!$B$4:$B$29,0), MATCH(CONCATENATE($G70,X$2),'WFOM - Time_Base'!$A$8:$API$8,0)),
IFERROR($AN70 * INDEX('Inputs from Uganda staff'!$E$61:$BM$80,MATCH('HRH Need estimation'!X$2,'Inputs from Uganda staff'!$E$61:$E$80,0),MATCH('HRH Need estimation'!$D70,'Inputs from Uganda staff'!$E$6:$BM$6,0)),
""))</f>
        <v>0.8</v>
      </c>
      <c r="Y70" s="122">
        <f>IFERROR(
$AN70 * INDEX('WFOM - Time_Base'!$A$4:$API$29, MATCH("CenHos", 'WFOM - Time_Base'!$B$4:$B$29,0), MATCH(CONCATENATE($G70,Y$2),'WFOM - Time_Base'!$A$8:$API$8,0)) *
INDEX('WFOM - Time_Base'!$A$4:$API$29, MATCH("CenHos_Per", 'WFOM - Time_Base'!$B$4:$B$29,0), MATCH(CONCATENATE($G70,Y$2),'WFOM - Time_Base'!$A$8:$API$8,0)),
IFERROR($AN70 * INDEX('Inputs from Uganda staff'!$E$61:$BM$80,MATCH('HRH Need estimation'!Y$2,'Inputs from Uganda staff'!$E$61:$E$80,0),MATCH('HRH Need estimation'!$D70,'Inputs from Uganda staff'!$E$6:$BM$6,0)),
""))</f>
        <v>0.8</v>
      </c>
      <c r="Z70" s="122">
        <f>IFERROR(
$AN70 * INDEX('WFOM - Time_Base'!$A$4:$API$29, MATCH("CenHos", 'WFOM - Time_Base'!$B$4:$B$29,0), MATCH(CONCATENATE($G70,Z$2),'WFOM - Time_Base'!$A$8:$API$8,0)) *
INDEX('WFOM - Time_Base'!$A$4:$API$29, MATCH("CenHos_Per", 'WFOM - Time_Base'!$B$4:$B$29,0), MATCH(CONCATENATE($G70,Z$2),'WFOM - Time_Base'!$A$8:$API$8,0)),
IFERROR($AN70 * INDEX('Inputs from Uganda staff'!$E$61:$BM$80,MATCH('HRH Need estimation'!Z$2,'Inputs from Uganda staff'!$E$61:$E$80,0),MATCH('HRH Need estimation'!$D70,'Inputs from Uganda staff'!$E$6:$BM$6,0)),
""))</f>
        <v>0</v>
      </c>
      <c r="AA70" s="122">
        <f>IFERROR(
$AN70 * INDEX('WFOM - Time_Base'!$A$4:$API$29, MATCH("CenHos", 'WFOM - Time_Base'!$B$4:$B$29,0), MATCH(CONCATENATE($G70,AA$2),'WFOM - Time_Base'!$A$8:$API$8,0)) *
INDEX('WFOM - Time_Base'!$A$4:$API$29, MATCH("CenHos_Per", 'WFOM - Time_Base'!$B$4:$B$29,0), MATCH(CONCATENATE($G70,AA$2),'WFOM - Time_Base'!$A$8:$API$8,0)),
IFERROR($AN70 * INDEX('Inputs from Uganda staff'!$E$61:$BM$80,MATCH('HRH Need estimation'!AA$2,'Inputs from Uganda staff'!$E$61:$E$80,0),MATCH('HRH Need estimation'!$D70,'Inputs from Uganda staff'!$E$6:$BM$6,0)),
""))</f>
        <v>0</v>
      </c>
      <c r="AB70" s="122">
        <f>IFERROR(
$AN70 * INDEX('WFOM - Time_Base'!$A$4:$API$29, MATCH("CenHos", 'WFOM - Time_Base'!$B$4:$B$29,0), MATCH(CONCATENATE($G70,AB$2),'WFOM - Time_Base'!$A$8:$API$8,0)) *
INDEX('WFOM - Time_Base'!$A$4:$API$29, MATCH("CenHos_Per", 'WFOM - Time_Base'!$B$4:$B$29,0), MATCH(CONCATENATE($G70,AB$2),'WFOM - Time_Base'!$A$8:$API$8,0)),
IFERROR($AN70 * INDEX('Inputs from Uganda staff'!$E$61:$BM$80,MATCH('HRH Need estimation'!AB$2,'Inputs from Uganda staff'!$E$61:$E$80,0),MATCH('HRH Need estimation'!$D70,'Inputs from Uganda staff'!$E$6:$BM$6,0)),
""))</f>
        <v>0</v>
      </c>
      <c r="AC70" s="122" t="str">
        <f>IFERROR(
$AN70 * INDEX('WFOM - Time_Base'!$A$4:$API$29, MATCH("CenHos", 'WFOM - Time_Base'!$B$4:$B$29,0), MATCH(CONCATENATE($G70,AC$2),'WFOM - Time_Base'!$A$8:$API$8,0)) *
INDEX('WFOM - Time_Base'!$A$4:$API$29, MATCH("CenHos_Per", 'WFOM - Time_Base'!$B$4:$B$29,0), MATCH(CONCATENATE($G70,AC$2),'WFOM - Time_Base'!$A$8:$API$8,0)),
IFERROR($AN70 * INDEX('Inputs from Uganda staff'!$E$61:$BM$80,MATCH('HRH Need estimation'!AC$2,'Inputs from Uganda staff'!$E$61:$E$80,0),MATCH('HRH Need estimation'!$D70,'Inputs from Uganda staff'!$E$6:$BM$6,0)),
""))</f>
        <v/>
      </c>
      <c r="AD70" s="122">
        <f>IFERROR(
$AN70 * INDEX('WFOM - Time_Base'!$A$4:$API$29, MATCH("CenHos", 'WFOM - Time_Base'!$B$4:$B$29,0), MATCH(CONCATENATE($G70,AD$2),'WFOM - Time_Base'!$A$8:$API$8,0)) *
INDEX('WFOM - Time_Base'!$A$4:$API$29, MATCH("CenHos_Per", 'WFOM - Time_Base'!$B$4:$B$29,0), MATCH(CONCATENATE($G70,AD$2),'WFOM - Time_Base'!$A$8:$API$8,0)),
IFERROR($AN70 * INDEX('Inputs from Uganda staff'!$E$61:$BM$80,MATCH('HRH Need estimation'!AD$2,'Inputs from Uganda staff'!$E$61:$E$80,0),MATCH('HRH Need estimation'!$D70,'Inputs from Uganda staff'!$E$6:$BM$6,0)),
""))</f>
        <v>0</v>
      </c>
      <c r="AE70" s="122">
        <f>IFERROR(
$AN70 * INDEX('WFOM - Time_Base'!$A$4:$API$29, MATCH("CenHos", 'WFOM - Time_Base'!$B$4:$B$29,0), MATCH(CONCATENATE($G70,AE$2),'WFOM - Time_Base'!$A$8:$API$8,0)) *
INDEX('WFOM - Time_Base'!$A$4:$API$29, MATCH("CenHos_Per", 'WFOM - Time_Base'!$B$4:$B$29,0), MATCH(CONCATENATE($G70,AE$2),'WFOM - Time_Base'!$A$8:$API$8,0)),
IFERROR($AN70 * INDEX('Inputs from Uganda staff'!$E$61:$BM$80,MATCH('HRH Need estimation'!AE$2,'Inputs from Uganda staff'!$E$61:$E$80,0),MATCH('HRH Need estimation'!$D70,'Inputs from Uganda staff'!$E$6:$BM$6,0)),
""))</f>
        <v>0</v>
      </c>
      <c r="AF70" s="122">
        <f>IFERROR(
$AN70 * INDEX('WFOM - Time_Base'!$A$4:$API$29, MATCH("CenHos", 'WFOM - Time_Base'!$B$4:$B$29,0), MATCH(CONCATENATE($G70,AF$2),'WFOM - Time_Base'!$A$8:$API$8,0)) *
INDEX('WFOM - Time_Base'!$A$4:$API$29, MATCH("CenHos_Per", 'WFOM - Time_Base'!$B$4:$B$29,0), MATCH(CONCATENATE($G70,AF$2),'WFOM - Time_Base'!$A$8:$API$8,0)),
IFERROR($AN70 * INDEX('Inputs from Uganda staff'!$E$61:$BM$80,MATCH('HRH Need estimation'!AF$2,'Inputs from Uganda staff'!$E$61:$E$80,0),MATCH('HRH Need estimation'!$D70,'Inputs from Uganda staff'!$E$6:$BM$6,0)),
""))</f>
        <v>0</v>
      </c>
      <c r="AG70" s="122">
        <f>IFERROR(
$AN70 * INDEX('WFOM - Time_Base'!$A$4:$API$29, MATCH("CenHos", 'WFOM - Time_Base'!$B$4:$B$29,0), MATCH(CONCATENATE($G70,AG$2),'WFOM - Time_Base'!$A$8:$API$8,0)) *
INDEX('WFOM - Time_Base'!$A$4:$API$29, MATCH("CenHos_Per", 'WFOM - Time_Base'!$B$4:$B$29,0), MATCH(CONCATENATE($G70,AG$2),'WFOM - Time_Base'!$A$8:$API$8,0)),
IFERROR($AN70 * INDEX('Inputs from Uganda staff'!$E$61:$BM$80,MATCH('HRH Need estimation'!AG$2,'Inputs from Uganda staff'!$E$61:$E$80,0),MATCH('HRH Need estimation'!$D70,'Inputs from Uganda staff'!$E$6:$BM$6,0)),
""))</f>
        <v>0</v>
      </c>
      <c r="AH70" s="122">
        <f>IFERROR(
$AN70 * INDEX('WFOM - Time_Base'!$A$4:$API$29, MATCH("CenHos", 'WFOM - Time_Base'!$B$4:$B$29,0), MATCH(CONCATENATE($G70,AH$2),'WFOM - Time_Base'!$A$8:$API$8,0)) *
INDEX('WFOM - Time_Base'!$A$4:$API$29, MATCH("CenHos_Per", 'WFOM - Time_Base'!$B$4:$B$29,0), MATCH(CONCATENATE($G70,AH$2),'WFOM - Time_Base'!$A$8:$API$8,0)),
IFERROR($AN70 * INDEX('Inputs from Uganda staff'!$E$61:$BM$80,MATCH('HRH Need estimation'!AH$2,'Inputs from Uganda staff'!$E$61:$E$80,0),MATCH('HRH Need estimation'!$D70,'Inputs from Uganda staff'!$E$6:$BM$6,0)),
""))</f>
        <v>0</v>
      </c>
      <c r="AI70" s="122">
        <f>IFERROR(
$AN70 * INDEX('WFOM - Time_Base'!$A$4:$API$29, MATCH("CenHos", 'WFOM - Time_Base'!$B$4:$B$29,0), MATCH(CONCATENATE($G70,AI$2),'WFOM - Time_Base'!$A$8:$API$8,0)) *
INDEX('WFOM - Time_Base'!$A$4:$API$29, MATCH("CenHos_Per", 'WFOM - Time_Base'!$B$4:$B$29,0), MATCH(CONCATENATE($G70,AI$2),'WFOM - Time_Base'!$A$8:$API$8,0)),
IFERROR($AN70 * INDEX('Inputs from Uganda staff'!$E$61:$BM$80,MATCH('HRH Need estimation'!AI$2,'Inputs from Uganda staff'!$E$61:$E$80,0),MATCH('HRH Need estimation'!$D70,'Inputs from Uganda staff'!$E$6:$BM$6,0)),
""))</f>
        <v>0</v>
      </c>
      <c r="AJ70" s="122">
        <f>IFERROR(
$AN70 * INDEX('WFOM - Time_Base'!$A$4:$API$29, MATCH("CenHos", 'WFOM - Time_Base'!$B$4:$B$29,0), MATCH(CONCATENATE($G70,AJ$2),'WFOM - Time_Base'!$A$8:$API$8,0)) *
INDEX('WFOM - Time_Base'!$A$4:$API$29, MATCH("CenHos_Per", 'WFOM - Time_Base'!$B$4:$B$29,0), MATCH(CONCATENATE($G70,AJ$2),'WFOM - Time_Base'!$A$8:$API$8,0)),
IFERROR($AN70 * INDEX('Inputs from Uganda staff'!$E$61:$BM$80,MATCH('HRH Need estimation'!AJ$2,'Inputs from Uganda staff'!$E$61:$E$80,0),MATCH('HRH Need estimation'!$D70,'Inputs from Uganda staff'!$E$6:$BM$6,0)),
""))</f>
        <v>0</v>
      </c>
      <c r="AK70" s="122">
        <f>IFERROR(
$AN70 * INDEX('WFOM - Time_Base'!$A$4:$API$29, MATCH("CenHos", 'WFOM - Time_Base'!$B$4:$B$29,0), MATCH(CONCATENATE($G70,AK$2),'WFOM - Time_Base'!$A$8:$API$8,0)) *
INDEX('WFOM - Time_Base'!$A$4:$API$29, MATCH("CenHos_Per", 'WFOM - Time_Base'!$B$4:$B$29,0), MATCH(CONCATENATE($G70,AK$2),'WFOM - Time_Base'!$A$8:$API$8,0)),
IFERROR($AN70 * INDEX('Inputs from Uganda staff'!$E$61:$BM$80,MATCH('HRH Need estimation'!AK$2,'Inputs from Uganda staff'!$E$61:$E$80,0),MATCH('HRH Need estimation'!$D70,'Inputs from Uganda staff'!$E$6:$BM$6,0)),
""))</f>
        <v>0</v>
      </c>
      <c r="AL70" s="122">
        <f>IFERROR(
$AN70 * INDEX('WFOM - Time_Base'!$A$4:$API$29, MATCH("CenHos", 'WFOM - Time_Base'!$B$4:$B$29,0), MATCH(CONCATENATE($G70,AL$2),'WFOM - Time_Base'!$A$8:$API$8,0)) *
INDEX('WFOM - Time_Base'!$A$4:$API$29, MATCH("CenHos_Per", 'WFOM - Time_Base'!$B$4:$B$29,0), MATCH(CONCATENATE($G70,AL$2),'WFOM - Time_Base'!$A$8:$API$8,0)),
IFERROR($AN70 * INDEX('Inputs from Uganda staff'!$E$61:$BM$80,MATCH('HRH Need estimation'!AL$2,'Inputs from Uganda staff'!$E$61:$E$80,0),MATCH('HRH Need estimation'!$D70,'Inputs from Uganda staff'!$E$6:$BM$6,0)),
""))</f>
        <v>0</v>
      </c>
      <c r="AN70">
        <v>1</v>
      </c>
      <c r="AO70" t="e">
        <f t="shared" si="3"/>
        <v>#N/A</v>
      </c>
      <c r="AQ70" t="s">
        <v>493</v>
      </c>
    </row>
    <row r="71" spans="1:43">
      <c r="A71" s="106" t="s">
        <v>955</v>
      </c>
      <c r="B71" s="106" t="s">
        <v>336</v>
      </c>
      <c r="C71" s="107" t="s">
        <v>357</v>
      </c>
      <c r="D71" s="115" t="s">
        <v>358</v>
      </c>
      <c r="E71" s="122" t="s">
        <v>867</v>
      </c>
      <c r="F71" s="200" t="s">
        <v>21</v>
      </c>
      <c r="G71" s="122" t="str">
        <f>IF(F71&lt;&gt;"", VLOOKUP(F71,'WFOM - Cadre and Service List'!$E$4:$F$52,2,FALSE), "")</f>
        <v>Over5OPD</v>
      </c>
      <c r="H71" s="122"/>
      <c r="I71" s="209"/>
      <c r="J71" s="209"/>
      <c r="K71" s="209"/>
      <c r="L71" s="209"/>
      <c r="M71" s="209"/>
      <c r="N71" s="209"/>
      <c r="O71" s="209"/>
      <c r="P71" s="207">
        <f t="shared" si="2"/>
        <v>0</v>
      </c>
      <c r="Q71" s="122" t="s">
        <v>1947</v>
      </c>
      <c r="R71" s="122">
        <f>IFERROR(
$AN71 * INDEX('WFOM - Time_Base'!$A$4:$API$29, MATCH("CenHos", 'WFOM - Time_Base'!$B$4:$B$29,0), MATCH(CONCATENATE($G71,R$2),'WFOM - Time_Base'!$A$8:$API$8,0)) *
INDEX('WFOM - Time_Base'!$A$4:$API$29, MATCH("CenHos_Per", 'WFOM - Time_Base'!$B$4:$B$29,0), MATCH(CONCATENATE($G71,R$2),'WFOM - Time_Base'!$A$8:$API$8,0)),
IFERROR($AN71 * INDEX('Inputs from Uganda staff'!$E$61:$BM$80,MATCH('HRH Need estimation'!R$2,'Inputs from Uganda staff'!$E$61:$E$80,0),MATCH('HRH Need estimation'!$D71,'Inputs from Uganda staff'!$E$6:$BM$6,0)),
""))</f>
        <v>3.5</v>
      </c>
      <c r="S71" s="122">
        <f>IFERROR(
$AN71 * INDEX('WFOM - Time_Base'!$A$4:$API$29, MATCH("CenHos", 'WFOM - Time_Base'!$B$4:$B$29,0), MATCH(CONCATENATE($G71,S$2),'WFOM - Time_Base'!$A$8:$API$8,0)) *
INDEX('WFOM - Time_Base'!$A$4:$API$29, MATCH("CenHos_Per", 'WFOM - Time_Base'!$B$4:$B$29,0), MATCH(CONCATENATE($G71,S$2),'WFOM - Time_Base'!$A$8:$API$8,0)),
IFERROR($AN71 * INDEX('Inputs from Uganda staff'!$E$61:$BM$80,MATCH('HRH Need estimation'!S$2,'Inputs from Uganda staff'!$E$61:$E$80,0),MATCH('HRH Need estimation'!$D71,'Inputs from Uganda staff'!$E$6:$BM$6,0)),
""))</f>
        <v>6</v>
      </c>
      <c r="T71" s="122">
        <f>IFERROR(
$AN71 * INDEX('WFOM - Time_Base'!$A$4:$API$29, MATCH("CenHos", 'WFOM - Time_Base'!$B$4:$B$29,0), MATCH(CONCATENATE($G71,T$2),'WFOM - Time_Base'!$A$8:$API$8,0)) *
INDEX('WFOM - Time_Base'!$A$4:$API$29, MATCH("CenHos_Per", 'WFOM - Time_Base'!$B$4:$B$29,0), MATCH(CONCATENATE($G71,T$2),'WFOM - Time_Base'!$A$8:$API$8,0)),
IFERROR($AN71 * INDEX('Inputs from Uganda staff'!$E$61:$BM$80,MATCH('HRH Need estimation'!T$2,'Inputs from Uganda staff'!$E$61:$E$80,0),MATCH('HRH Need estimation'!$D71,'Inputs from Uganda staff'!$E$6:$BM$6,0)),
""))</f>
        <v>0</v>
      </c>
      <c r="U71" s="122">
        <f>IFERROR(
$AN71 * INDEX('WFOM - Time_Base'!$A$4:$API$29, MATCH("CenHos", 'WFOM - Time_Base'!$B$4:$B$29,0), MATCH(CONCATENATE($G71,U$2),'WFOM - Time_Base'!$A$8:$API$8,0)) *
INDEX('WFOM - Time_Base'!$A$4:$API$29, MATCH("CenHos_Per", 'WFOM - Time_Base'!$B$4:$B$29,0), MATCH(CONCATENATE($G71,U$2),'WFOM - Time_Base'!$A$8:$API$8,0)),
IFERROR($AN71 * INDEX('Inputs from Uganda staff'!$E$61:$BM$80,MATCH('HRH Need estimation'!U$2,'Inputs from Uganda staff'!$E$61:$E$80,0),MATCH('HRH Need estimation'!$D71,'Inputs from Uganda staff'!$E$6:$BM$6,0)),
""))</f>
        <v>1</v>
      </c>
      <c r="V71" s="122">
        <f>IFERROR(
$AN71 * INDEX('WFOM - Time_Base'!$A$4:$API$29, MATCH("CenHos", 'WFOM - Time_Base'!$B$4:$B$29,0), MATCH(CONCATENATE($G71,V$2),'WFOM - Time_Base'!$A$8:$API$8,0)) *
INDEX('WFOM - Time_Base'!$A$4:$API$29, MATCH("CenHos_Per", 'WFOM - Time_Base'!$B$4:$B$29,0), MATCH(CONCATENATE($G71,V$2),'WFOM - Time_Base'!$A$8:$API$8,0)),
IFERROR($AN71 * INDEX('Inputs from Uganda staff'!$E$61:$BM$80,MATCH('HRH Need estimation'!V$2,'Inputs from Uganda staff'!$E$61:$E$80,0),MATCH('HRH Need estimation'!$D71,'Inputs from Uganda staff'!$E$6:$BM$6,0)),
""))</f>
        <v>4</v>
      </c>
      <c r="W71" s="122">
        <f>IFERROR(
$AN71 * INDEX('WFOM - Time_Base'!$A$4:$API$29, MATCH("CenHos", 'WFOM - Time_Base'!$B$4:$B$29,0), MATCH(CONCATENATE($G71,W$2),'WFOM - Time_Base'!$A$8:$API$8,0)) *
INDEX('WFOM - Time_Base'!$A$4:$API$29, MATCH("CenHos_Per", 'WFOM - Time_Base'!$B$4:$B$29,0), MATCH(CONCATENATE($G71,W$2),'WFOM - Time_Base'!$A$8:$API$8,0)),
IFERROR($AN71 * INDEX('Inputs from Uganda staff'!$E$61:$BM$80,MATCH('HRH Need estimation'!W$2,'Inputs from Uganda staff'!$E$61:$E$80,0),MATCH('HRH Need estimation'!$D71,'Inputs from Uganda staff'!$E$6:$BM$6,0)),
""))</f>
        <v>0</v>
      </c>
      <c r="X71" s="122">
        <f>IFERROR(
$AN71 * INDEX('WFOM - Time_Base'!$A$4:$API$29, MATCH("CenHos", 'WFOM - Time_Base'!$B$4:$B$29,0), MATCH(CONCATENATE($G71,X$2),'WFOM - Time_Base'!$A$8:$API$8,0)) *
INDEX('WFOM - Time_Base'!$A$4:$API$29, MATCH("CenHos_Per", 'WFOM - Time_Base'!$B$4:$B$29,0), MATCH(CONCATENATE($G71,X$2),'WFOM - Time_Base'!$A$8:$API$8,0)),
IFERROR($AN71 * INDEX('Inputs from Uganda staff'!$E$61:$BM$80,MATCH('HRH Need estimation'!X$2,'Inputs from Uganda staff'!$E$61:$E$80,0),MATCH('HRH Need estimation'!$D71,'Inputs from Uganda staff'!$E$6:$BM$6,0)),
""))</f>
        <v>0</v>
      </c>
      <c r="Y71" s="122">
        <f>IFERROR(
$AN71 * INDEX('WFOM - Time_Base'!$A$4:$API$29, MATCH("CenHos", 'WFOM - Time_Base'!$B$4:$B$29,0), MATCH(CONCATENATE($G71,Y$2),'WFOM - Time_Base'!$A$8:$API$8,0)) *
INDEX('WFOM - Time_Base'!$A$4:$API$29, MATCH("CenHos_Per", 'WFOM - Time_Base'!$B$4:$B$29,0), MATCH(CONCATENATE($G71,Y$2),'WFOM - Time_Base'!$A$8:$API$8,0)),
IFERROR($AN71 * INDEX('Inputs from Uganda staff'!$E$61:$BM$80,MATCH('HRH Need estimation'!Y$2,'Inputs from Uganda staff'!$E$61:$E$80,0),MATCH('HRH Need estimation'!$D71,'Inputs from Uganda staff'!$E$6:$BM$6,0)),
""))</f>
        <v>0</v>
      </c>
      <c r="Z71" s="122">
        <f>IFERROR(
$AN71 * INDEX('WFOM - Time_Base'!$A$4:$API$29, MATCH("CenHos", 'WFOM - Time_Base'!$B$4:$B$29,0), MATCH(CONCATENATE($G71,Z$2),'WFOM - Time_Base'!$A$8:$API$8,0)) *
INDEX('WFOM - Time_Base'!$A$4:$API$29, MATCH("CenHos_Per", 'WFOM - Time_Base'!$B$4:$B$29,0), MATCH(CONCATENATE($G71,Z$2),'WFOM - Time_Base'!$A$8:$API$8,0)),
IFERROR($AN71 * INDEX('Inputs from Uganda staff'!$E$61:$BM$80,MATCH('HRH Need estimation'!Z$2,'Inputs from Uganda staff'!$E$61:$E$80,0),MATCH('HRH Need estimation'!$D71,'Inputs from Uganda staff'!$E$6:$BM$6,0)),
""))</f>
        <v>0</v>
      </c>
      <c r="AA71" s="122">
        <f>IFERROR(
$AN71 * INDEX('WFOM - Time_Base'!$A$4:$API$29, MATCH("CenHos", 'WFOM - Time_Base'!$B$4:$B$29,0), MATCH(CONCATENATE($G71,AA$2),'WFOM - Time_Base'!$A$8:$API$8,0)) *
INDEX('WFOM - Time_Base'!$A$4:$API$29, MATCH("CenHos_Per", 'WFOM - Time_Base'!$B$4:$B$29,0), MATCH(CONCATENATE($G71,AA$2),'WFOM - Time_Base'!$A$8:$API$8,0)),
IFERROR($AN71 * INDEX('Inputs from Uganda staff'!$E$61:$BM$80,MATCH('HRH Need estimation'!AA$2,'Inputs from Uganda staff'!$E$61:$E$80,0),MATCH('HRH Need estimation'!$D71,'Inputs from Uganda staff'!$E$6:$BM$6,0)),
""))</f>
        <v>0</v>
      </c>
      <c r="AB71" s="122">
        <f>IFERROR(
$AN71 * INDEX('WFOM - Time_Base'!$A$4:$API$29, MATCH("CenHos", 'WFOM - Time_Base'!$B$4:$B$29,0), MATCH(CONCATENATE($G71,AB$2),'WFOM - Time_Base'!$A$8:$API$8,0)) *
INDEX('WFOM - Time_Base'!$A$4:$API$29, MATCH("CenHos_Per", 'WFOM - Time_Base'!$B$4:$B$29,0), MATCH(CONCATENATE($G71,AB$2),'WFOM - Time_Base'!$A$8:$API$8,0)),
IFERROR($AN71 * INDEX('Inputs from Uganda staff'!$E$61:$BM$80,MATCH('HRH Need estimation'!AB$2,'Inputs from Uganda staff'!$E$61:$E$80,0),MATCH('HRH Need estimation'!$D71,'Inputs from Uganda staff'!$E$6:$BM$6,0)),
""))</f>
        <v>0</v>
      </c>
      <c r="AC71" s="122" t="str">
        <f>IFERROR(
$AN71 * INDEX('WFOM - Time_Base'!$A$4:$API$29, MATCH("CenHos", 'WFOM - Time_Base'!$B$4:$B$29,0), MATCH(CONCATENATE($G71,AC$2),'WFOM - Time_Base'!$A$8:$API$8,0)) *
INDEX('WFOM - Time_Base'!$A$4:$API$29, MATCH("CenHos_Per", 'WFOM - Time_Base'!$B$4:$B$29,0), MATCH(CONCATENATE($G71,AC$2),'WFOM - Time_Base'!$A$8:$API$8,0)),
IFERROR($AN71 * INDEX('Inputs from Uganda staff'!$E$61:$BM$80,MATCH('HRH Need estimation'!AC$2,'Inputs from Uganda staff'!$E$61:$E$80,0),MATCH('HRH Need estimation'!$D71,'Inputs from Uganda staff'!$E$6:$BM$6,0)),
""))</f>
        <v/>
      </c>
      <c r="AD71" s="122">
        <f>IFERROR(
$AN71 * INDEX('WFOM - Time_Base'!$A$4:$API$29, MATCH("CenHos", 'WFOM - Time_Base'!$B$4:$B$29,0), MATCH(CONCATENATE($G71,AD$2),'WFOM - Time_Base'!$A$8:$API$8,0)) *
INDEX('WFOM - Time_Base'!$A$4:$API$29, MATCH("CenHos_Per", 'WFOM - Time_Base'!$B$4:$B$29,0), MATCH(CONCATENATE($G71,AD$2),'WFOM - Time_Base'!$A$8:$API$8,0)),
IFERROR($AN71 * INDEX('Inputs from Uganda staff'!$E$61:$BM$80,MATCH('HRH Need estimation'!AD$2,'Inputs from Uganda staff'!$E$61:$E$80,0),MATCH('HRH Need estimation'!$D71,'Inputs from Uganda staff'!$E$6:$BM$6,0)),
""))</f>
        <v>0</v>
      </c>
      <c r="AE71" s="122">
        <f>IFERROR(
$AN71 * INDEX('WFOM - Time_Base'!$A$4:$API$29, MATCH("CenHos", 'WFOM - Time_Base'!$B$4:$B$29,0), MATCH(CONCATENATE($G71,AE$2),'WFOM - Time_Base'!$A$8:$API$8,0)) *
INDEX('WFOM - Time_Base'!$A$4:$API$29, MATCH("CenHos_Per", 'WFOM - Time_Base'!$B$4:$B$29,0), MATCH(CONCATENATE($G71,AE$2),'WFOM - Time_Base'!$A$8:$API$8,0)),
IFERROR($AN71 * INDEX('Inputs from Uganda staff'!$E$61:$BM$80,MATCH('HRH Need estimation'!AE$2,'Inputs from Uganda staff'!$E$61:$E$80,0),MATCH('HRH Need estimation'!$D71,'Inputs from Uganda staff'!$E$6:$BM$6,0)),
""))</f>
        <v>0</v>
      </c>
      <c r="AF71" s="122">
        <f>IFERROR(
$AN71 * INDEX('WFOM - Time_Base'!$A$4:$API$29, MATCH("CenHos", 'WFOM - Time_Base'!$B$4:$B$29,0), MATCH(CONCATENATE($G71,AF$2),'WFOM - Time_Base'!$A$8:$API$8,0)) *
INDEX('WFOM - Time_Base'!$A$4:$API$29, MATCH("CenHos_Per", 'WFOM - Time_Base'!$B$4:$B$29,0), MATCH(CONCATENATE($G71,AF$2),'WFOM - Time_Base'!$A$8:$API$8,0)),
IFERROR($AN71 * INDEX('Inputs from Uganda staff'!$E$61:$BM$80,MATCH('HRH Need estimation'!AF$2,'Inputs from Uganda staff'!$E$61:$E$80,0),MATCH('HRH Need estimation'!$D71,'Inputs from Uganda staff'!$E$6:$BM$6,0)),
""))</f>
        <v>0</v>
      </c>
      <c r="AG71" s="122">
        <f>IFERROR(
$AN71 * INDEX('WFOM - Time_Base'!$A$4:$API$29, MATCH("CenHos", 'WFOM - Time_Base'!$B$4:$B$29,0), MATCH(CONCATENATE($G71,AG$2),'WFOM - Time_Base'!$A$8:$API$8,0)) *
INDEX('WFOM - Time_Base'!$A$4:$API$29, MATCH("CenHos_Per", 'WFOM - Time_Base'!$B$4:$B$29,0), MATCH(CONCATENATE($G71,AG$2),'WFOM - Time_Base'!$A$8:$API$8,0)),
IFERROR($AN71 * INDEX('Inputs from Uganda staff'!$E$61:$BM$80,MATCH('HRH Need estimation'!AG$2,'Inputs from Uganda staff'!$E$61:$E$80,0),MATCH('HRH Need estimation'!$D71,'Inputs from Uganda staff'!$E$6:$BM$6,0)),
""))</f>
        <v>0</v>
      </c>
      <c r="AH71" s="122">
        <f>IFERROR(
$AN71 * INDEX('WFOM - Time_Base'!$A$4:$API$29, MATCH("CenHos", 'WFOM - Time_Base'!$B$4:$B$29,0), MATCH(CONCATENATE($G71,AH$2),'WFOM - Time_Base'!$A$8:$API$8,0)) *
INDEX('WFOM - Time_Base'!$A$4:$API$29, MATCH("CenHos_Per", 'WFOM - Time_Base'!$B$4:$B$29,0), MATCH(CONCATENATE($G71,AH$2),'WFOM - Time_Base'!$A$8:$API$8,0)),
IFERROR($AN71 * INDEX('Inputs from Uganda staff'!$E$61:$BM$80,MATCH('HRH Need estimation'!AH$2,'Inputs from Uganda staff'!$E$61:$E$80,0),MATCH('HRH Need estimation'!$D71,'Inputs from Uganda staff'!$E$6:$BM$6,0)),
""))</f>
        <v>0</v>
      </c>
      <c r="AI71" s="122">
        <f>IFERROR(
$AN71 * INDEX('WFOM - Time_Base'!$A$4:$API$29, MATCH("CenHos", 'WFOM - Time_Base'!$B$4:$B$29,0), MATCH(CONCATENATE($G71,AI$2),'WFOM - Time_Base'!$A$8:$API$8,0)) *
INDEX('WFOM - Time_Base'!$A$4:$API$29, MATCH("CenHos_Per", 'WFOM - Time_Base'!$B$4:$B$29,0), MATCH(CONCATENATE($G71,AI$2),'WFOM - Time_Base'!$A$8:$API$8,0)),
IFERROR($AN71 * INDEX('Inputs from Uganda staff'!$E$61:$BM$80,MATCH('HRH Need estimation'!AI$2,'Inputs from Uganda staff'!$E$61:$E$80,0),MATCH('HRH Need estimation'!$D71,'Inputs from Uganda staff'!$E$6:$BM$6,0)),
""))</f>
        <v>0</v>
      </c>
      <c r="AJ71" s="122">
        <f>IFERROR(
$AN71 * INDEX('WFOM - Time_Base'!$A$4:$API$29, MATCH("CenHos", 'WFOM - Time_Base'!$B$4:$B$29,0), MATCH(CONCATENATE($G71,AJ$2),'WFOM - Time_Base'!$A$8:$API$8,0)) *
INDEX('WFOM - Time_Base'!$A$4:$API$29, MATCH("CenHos_Per", 'WFOM - Time_Base'!$B$4:$B$29,0), MATCH(CONCATENATE($G71,AJ$2),'WFOM - Time_Base'!$A$8:$API$8,0)),
IFERROR($AN71 * INDEX('Inputs from Uganda staff'!$E$61:$BM$80,MATCH('HRH Need estimation'!AJ$2,'Inputs from Uganda staff'!$E$61:$E$80,0),MATCH('HRH Need estimation'!$D71,'Inputs from Uganda staff'!$E$6:$BM$6,0)),
""))</f>
        <v>0</v>
      </c>
      <c r="AK71" s="122">
        <f>IFERROR(
$AN71 * INDEX('WFOM - Time_Base'!$A$4:$API$29, MATCH("CenHos", 'WFOM - Time_Base'!$B$4:$B$29,0), MATCH(CONCATENATE($G71,AK$2),'WFOM - Time_Base'!$A$8:$API$8,0)) *
INDEX('WFOM - Time_Base'!$A$4:$API$29, MATCH("CenHos_Per", 'WFOM - Time_Base'!$B$4:$B$29,0), MATCH(CONCATENATE($G71,AK$2),'WFOM - Time_Base'!$A$8:$API$8,0)),
IFERROR($AN71 * INDEX('Inputs from Uganda staff'!$E$61:$BM$80,MATCH('HRH Need estimation'!AK$2,'Inputs from Uganda staff'!$E$61:$E$80,0),MATCH('HRH Need estimation'!$D71,'Inputs from Uganda staff'!$E$6:$BM$6,0)),
""))</f>
        <v>0</v>
      </c>
      <c r="AL71" s="122">
        <f>IFERROR(
$AN71 * INDEX('WFOM - Time_Base'!$A$4:$API$29, MATCH("CenHos", 'WFOM - Time_Base'!$B$4:$B$29,0), MATCH(CONCATENATE($G71,AL$2),'WFOM - Time_Base'!$A$8:$API$8,0)) *
INDEX('WFOM - Time_Base'!$A$4:$API$29, MATCH("CenHos_Per", 'WFOM - Time_Base'!$B$4:$B$29,0), MATCH(CONCATENATE($G71,AL$2),'WFOM - Time_Base'!$A$8:$API$8,0)),
IFERROR($AN71 * INDEX('Inputs from Uganda staff'!$E$61:$BM$80,MATCH('HRH Need estimation'!AL$2,'Inputs from Uganda staff'!$E$61:$E$80,0),MATCH('HRH Need estimation'!$D71,'Inputs from Uganda staff'!$E$6:$BM$6,0)),
""))</f>
        <v>0</v>
      </c>
      <c r="AN71">
        <v>1</v>
      </c>
      <c r="AO71" t="e">
        <f t="shared" si="3"/>
        <v>#N/A</v>
      </c>
      <c r="AQ71" t="s">
        <v>503</v>
      </c>
    </row>
    <row r="72" spans="1:43">
      <c r="A72" s="106" t="s">
        <v>364</v>
      </c>
      <c r="B72" s="106" t="s">
        <v>336</v>
      </c>
      <c r="C72" s="107" t="s">
        <v>359</v>
      </c>
      <c r="D72" s="115" t="s">
        <v>360</v>
      </c>
      <c r="E72" s="122" t="s">
        <v>867</v>
      </c>
      <c r="F72" s="122" t="s">
        <v>21</v>
      </c>
      <c r="G72" s="122" t="str">
        <f>IF(F72&lt;&gt;"", VLOOKUP(F72,'WFOM - Cadre and Service List'!$E$4:$F$52,2,FALSE), "")</f>
        <v>Over5OPD</v>
      </c>
      <c r="H72" s="122"/>
      <c r="I72" s="207"/>
      <c r="J72" s="207"/>
      <c r="K72" s="207"/>
      <c r="L72" s="207"/>
      <c r="M72" s="207"/>
      <c r="N72" s="207"/>
      <c r="O72" s="207"/>
      <c r="P72" s="207">
        <f t="shared" si="2"/>
        <v>0</v>
      </c>
      <c r="Q72" s="122" t="s">
        <v>1947</v>
      </c>
      <c r="R72" s="122">
        <f>IFERROR(
$AN72 * INDEX('WFOM - Time_Base'!$A$4:$API$29, MATCH("CenHos", 'WFOM - Time_Base'!$B$4:$B$29,0), MATCH(CONCATENATE($G72,R$2),'WFOM - Time_Base'!$A$8:$API$8,0)) *
INDEX('WFOM - Time_Base'!$A$4:$API$29, MATCH("CenHos_Per", 'WFOM - Time_Base'!$B$4:$B$29,0), MATCH(CONCATENATE($G72,R$2),'WFOM - Time_Base'!$A$8:$API$8,0)),
IFERROR($AN72 * INDEX('Inputs from Uganda staff'!$E$61:$BM$80,MATCH('HRH Need estimation'!R$2,'Inputs from Uganda staff'!$E$61:$E$80,0),MATCH('HRH Need estimation'!$D72,'Inputs from Uganda staff'!$E$6:$BM$6,0)),
""))</f>
        <v>3.5</v>
      </c>
      <c r="S72" s="122">
        <f>IFERROR(
$AN72 * INDEX('WFOM - Time_Base'!$A$4:$API$29, MATCH("CenHos", 'WFOM - Time_Base'!$B$4:$B$29,0), MATCH(CONCATENATE($G72,S$2),'WFOM - Time_Base'!$A$8:$API$8,0)) *
INDEX('WFOM - Time_Base'!$A$4:$API$29, MATCH("CenHos_Per", 'WFOM - Time_Base'!$B$4:$B$29,0), MATCH(CONCATENATE($G72,S$2),'WFOM - Time_Base'!$A$8:$API$8,0)),
IFERROR($AN72 * INDEX('Inputs from Uganda staff'!$E$61:$BM$80,MATCH('HRH Need estimation'!S$2,'Inputs from Uganda staff'!$E$61:$E$80,0),MATCH('HRH Need estimation'!$D72,'Inputs from Uganda staff'!$E$6:$BM$6,0)),
""))</f>
        <v>6</v>
      </c>
      <c r="T72" s="122">
        <f>IFERROR(
$AN72 * INDEX('WFOM - Time_Base'!$A$4:$API$29, MATCH("CenHos", 'WFOM - Time_Base'!$B$4:$B$29,0), MATCH(CONCATENATE($G72,T$2),'WFOM - Time_Base'!$A$8:$API$8,0)) *
INDEX('WFOM - Time_Base'!$A$4:$API$29, MATCH("CenHos_Per", 'WFOM - Time_Base'!$B$4:$B$29,0), MATCH(CONCATENATE($G72,T$2),'WFOM - Time_Base'!$A$8:$API$8,0)),
IFERROR($AN72 * INDEX('Inputs from Uganda staff'!$E$61:$BM$80,MATCH('HRH Need estimation'!T$2,'Inputs from Uganda staff'!$E$61:$E$80,0),MATCH('HRH Need estimation'!$D72,'Inputs from Uganda staff'!$E$6:$BM$6,0)),
""))</f>
        <v>0</v>
      </c>
      <c r="U72" s="122">
        <f>IFERROR(
$AN72 * INDEX('WFOM - Time_Base'!$A$4:$API$29, MATCH("CenHos", 'WFOM - Time_Base'!$B$4:$B$29,0), MATCH(CONCATENATE($G72,U$2),'WFOM - Time_Base'!$A$8:$API$8,0)) *
INDEX('WFOM - Time_Base'!$A$4:$API$29, MATCH("CenHos_Per", 'WFOM - Time_Base'!$B$4:$B$29,0), MATCH(CONCATENATE($G72,U$2),'WFOM - Time_Base'!$A$8:$API$8,0)),
IFERROR($AN72 * INDEX('Inputs from Uganda staff'!$E$61:$BM$80,MATCH('HRH Need estimation'!U$2,'Inputs from Uganda staff'!$E$61:$E$80,0),MATCH('HRH Need estimation'!$D72,'Inputs from Uganda staff'!$E$6:$BM$6,0)),
""))</f>
        <v>1</v>
      </c>
      <c r="V72" s="122">
        <f>IFERROR(
$AN72 * INDEX('WFOM - Time_Base'!$A$4:$API$29, MATCH("CenHos", 'WFOM - Time_Base'!$B$4:$B$29,0), MATCH(CONCATENATE($G72,V$2),'WFOM - Time_Base'!$A$8:$API$8,0)) *
INDEX('WFOM - Time_Base'!$A$4:$API$29, MATCH("CenHos_Per", 'WFOM - Time_Base'!$B$4:$B$29,0), MATCH(CONCATENATE($G72,V$2),'WFOM - Time_Base'!$A$8:$API$8,0)),
IFERROR($AN72 * INDEX('Inputs from Uganda staff'!$E$61:$BM$80,MATCH('HRH Need estimation'!V$2,'Inputs from Uganda staff'!$E$61:$E$80,0),MATCH('HRH Need estimation'!$D72,'Inputs from Uganda staff'!$E$6:$BM$6,0)),
""))</f>
        <v>4</v>
      </c>
      <c r="W72" s="122">
        <f>IFERROR(
$AN72 * INDEX('WFOM - Time_Base'!$A$4:$API$29, MATCH("CenHos", 'WFOM - Time_Base'!$B$4:$B$29,0), MATCH(CONCATENATE($G72,W$2),'WFOM - Time_Base'!$A$8:$API$8,0)) *
INDEX('WFOM - Time_Base'!$A$4:$API$29, MATCH("CenHos_Per", 'WFOM - Time_Base'!$B$4:$B$29,0), MATCH(CONCATENATE($G72,W$2),'WFOM - Time_Base'!$A$8:$API$8,0)),
IFERROR($AN72 * INDEX('Inputs from Uganda staff'!$E$61:$BM$80,MATCH('HRH Need estimation'!W$2,'Inputs from Uganda staff'!$E$61:$E$80,0),MATCH('HRH Need estimation'!$D72,'Inputs from Uganda staff'!$E$6:$BM$6,0)),
""))</f>
        <v>0</v>
      </c>
      <c r="X72" s="122">
        <f>IFERROR(
$AN72 * INDEX('WFOM - Time_Base'!$A$4:$API$29, MATCH("CenHos", 'WFOM - Time_Base'!$B$4:$B$29,0), MATCH(CONCATENATE($G72,X$2),'WFOM - Time_Base'!$A$8:$API$8,0)) *
INDEX('WFOM - Time_Base'!$A$4:$API$29, MATCH("CenHos_Per", 'WFOM - Time_Base'!$B$4:$B$29,0), MATCH(CONCATENATE($G72,X$2),'WFOM - Time_Base'!$A$8:$API$8,0)),
IFERROR($AN72 * INDEX('Inputs from Uganda staff'!$E$61:$BM$80,MATCH('HRH Need estimation'!X$2,'Inputs from Uganda staff'!$E$61:$E$80,0),MATCH('HRH Need estimation'!$D72,'Inputs from Uganda staff'!$E$6:$BM$6,0)),
""))</f>
        <v>0</v>
      </c>
      <c r="Y72" s="122">
        <f>IFERROR(
$AN72 * INDEX('WFOM - Time_Base'!$A$4:$API$29, MATCH("CenHos", 'WFOM - Time_Base'!$B$4:$B$29,0), MATCH(CONCATENATE($G72,Y$2),'WFOM - Time_Base'!$A$8:$API$8,0)) *
INDEX('WFOM - Time_Base'!$A$4:$API$29, MATCH("CenHos_Per", 'WFOM - Time_Base'!$B$4:$B$29,0), MATCH(CONCATENATE($G72,Y$2),'WFOM - Time_Base'!$A$8:$API$8,0)),
IFERROR($AN72 * INDEX('Inputs from Uganda staff'!$E$61:$BM$80,MATCH('HRH Need estimation'!Y$2,'Inputs from Uganda staff'!$E$61:$E$80,0),MATCH('HRH Need estimation'!$D72,'Inputs from Uganda staff'!$E$6:$BM$6,0)),
""))</f>
        <v>0</v>
      </c>
      <c r="Z72" s="122">
        <f>IFERROR(
$AN72 * INDEX('WFOM - Time_Base'!$A$4:$API$29, MATCH("CenHos", 'WFOM - Time_Base'!$B$4:$B$29,0), MATCH(CONCATENATE($G72,Z$2),'WFOM - Time_Base'!$A$8:$API$8,0)) *
INDEX('WFOM - Time_Base'!$A$4:$API$29, MATCH("CenHos_Per", 'WFOM - Time_Base'!$B$4:$B$29,0), MATCH(CONCATENATE($G72,Z$2),'WFOM - Time_Base'!$A$8:$API$8,0)),
IFERROR($AN72 * INDEX('Inputs from Uganda staff'!$E$61:$BM$80,MATCH('HRH Need estimation'!Z$2,'Inputs from Uganda staff'!$E$61:$E$80,0),MATCH('HRH Need estimation'!$D72,'Inputs from Uganda staff'!$E$6:$BM$6,0)),
""))</f>
        <v>0</v>
      </c>
      <c r="AA72" s="122">
        <f>IFERROR(
$AN72 * INDEX('WFOM - Time_Base'!$A$4:$API$29, MATCH("CenHos", 'WFOM - Time_Base'!$B$4:$B$29,0), MATCH(CONCATENATE($G72,AA$2),'WFOM - Time_Base'!$A$8:$API$8,0)) *
INDEX('WFOM - Time_Base'!$A$4:$API$29, MATCH("CenHos_Per", 'WFOM - Time_Base'!$B$4:$B$29,0), MATCH(CONCATENATE($G72,AA$2),'WFOM - Time_Base'!$A$8:$API$8,0)),
IFERROR($AN72 * INDEX('Inputs from Uganda staff'!$E$61:$BM$80,MATCH('HRH Need estimation'!AA$2,'Inputs from Uganda staff'!$E$61:$E$80,0),MATCH('HRH Need estimation'!$D72,'Inputs from Uganda staff'!$E$6:$BM$6,0)),
""))</f>
        <v>0</v>
      </c>
      <c r="AB72" s="122">
        <f>IFERROR(
$AN72 * INDEX('WFOM - Time_Base'!$A$4:$API$29, MATCH("CenHos", 'WFOM - Time_Base'!$B$4:$B$29,0), MATCH(CONCATENATE($G72,AB$2),'WFOM - Time_Base'!$A$8:$API$8,0)) *
INDEX('WFOM - Time_Base'!$A$4:$API$29, MATCH("CenHos_Per", 'WFOM - Time_Base'!$B$4:$B$29,0), MATCH(CONCATENATE($G72,AB$2),'WFOM - Time_Base'!$A$8:$API$8,0)),
IFERROR($AN72 * INDEX('Inputs from Uganda staff'!$E$61:$BM$80,MATCH('HRH Need estimation'!AB$2,'Inputs from Uganda staff'!$E$61:$E$80,0),MATCH('HRH Need estimation'!$D72,'Inputs from Uganda staff'!$E$6:$BM$6,0)),
""))</f>
        <v>0</v>
      </c>
      <c r="AC72" s="122" t="str">
        <f>IFERROR(
$AN72 * INDEX('WFOM - Time_Base'!$A$4:$API$29, MATCH("CenHos", 'WFOM - Time_Base'!$B$4:$B$29,0), MATCH(CONCATENATE($G72,AC$2),'WFOM - Time_Base'!$A$8:$API$8,0)) *
INDEX('WFOM - Time_Base'!$A$4:$API$29, MATCH("CenHos_Per", 'WFOM - Time_Base'!$B$4:$B$29,0), MATCH(CONCATENATE($G72,AC$2),'WFOM - Time_Base'!$A$8:$API$8,0)),
IFERROR($AN72 * INDEX('Inputs from Uganda staff'!$E$61:$BM$80,MATCH('HRH Need estimation'!AC$2,'Inputs from Uganda staff'!$E$61:$E$80,0),MATCH('HRH Need estimation'!$D72,'Inputs from Uganda staff'!$E$6:$BM$6,0)),
""))</f>
        <v/>
      </c>
      <c r="AD72" s="122">
        <f>IFERROR(
$AN72 * INDEX('WFOM - Time_Base'!$A$4:$API$29, MATCH("CenHos", 'WFOM - Time_Base'!$B$4:$B$29,0), MATCH(CONCATENATE($G72,AD$2),'WFOM - Time_Base'!$A$8:$API$8,0)) *
INDEX('WFOM - Time_Base'!$A$4:$API$29, MATCH("CenHos_Per", 'WFOM - Time_Base'!$B$4:$B$29,0), MATCH(CONCATENATE($G72,AD$2),'WFOM - Time_Base'!$A$8:$API$8,0)),
IFERROR($AN72 * INDEX('Inputs from Uganda staff'!$E$61:$BM$80,MATCH('HRH Need estimation'!AD$2,'Inputs from Uganda staff'!$E$61:$E$80,0),MATCH('HRH Need estimation'!$D72,'Inputs from Uganda staff'!$E$6:$BM$6,0)),
""))</f>
        <v>0</v>
      </c>
      <c r="AE72" s="122">
        <f>IFERROR(
$AN72 * INDEX('WFOM - Time_Base'!$A$4:$API$29, MATCH("CenHos", 'WFOM - Time_Base'!$B$4:$B$29,0), MATCH(CONCATENATE($G72,AE$2),'WFOM - Time_Base'!$A$8:$API$8,0)) *
INDEX('WFOM - Time_Base'!$A$4:$API$29, MATCH("CenHos_Per", 'WFOM - Time_Base'!$B$4:$B$29,0), MATCH(CONCATENATE($G72,AE$2),'WFOM - Time_Base'!$A$8:$API$8,0)),
IFERROR($AN72 * INDEX('Inputs from Uganda staff'!$E$61:$BM$80,MATCH('HRH Need estimation'!AE$2,'Inputs from Uganda staff'!$E$61:$E$80,0),MATCH('HRH Need estimation'!$D72,'Inputs from Uganda staff'!$E$6:$BM$6,0)),
""))</f>
        <v>0</v>
      </c>
      <c r="AF72" s="122">
        <f>IFERROR(
$AN72 * INDEX('WFOM - Time_Base'!$A$4:$API$29, MATCH("CenHos", 'WFOM - Time_Base'!$B$4:$B$29,0), MATCH(CONCATENATE($G72,AF$2),'WFOM - Time_Base'!$A$8:$API$8,0)) *
INDEX('WFOM - Time_Base'!$A$4:$API$29, MATCH("CenHos_Per", 'WFOM - Time_Base'!$B$4:$B$29,0), MATCH(CONCATENATE($G72,AF$2),'WFOM - Time_Base'!$A$8:$API$8,0)),
IFERROR($AN72 * INDEX('Inputs from Uganda staff'!$E$61:$BM$80,MATCH('HRH Need estimation'!AF$2,'Inputs from Uganda staff'!$E$61:$E$80,0),MATCH('HRH Need estimation'!$D72,'Inputs from Uganda staff'!$E$6:$BM$6,0)),
""))</f>
        <v>0</v>
      </c>
      <c r="AG72" s="122">
        <f>IFERROR(
$AN72 * INDEX('WFOM - Time_Base'!$A$4:$API$29, MATCH("CenHos", 'WFOM - Time_Base'!$B$4:$B$29,0), MATCH(CONCATENATE($G72,AG$2),'WFOM - Time_Base'!$A$8:$API$8,0)) *
INDEX('WFOM - Time_Base'!$A$4:$API$29, MATCH("CenHos_Per", 'WFOM - Time_Base'!$B$4:$B$29,0), MATCH(CONCATENATE($G72,AG$2),'WFOM - Time_Base'!$A$8:$API$8,0)),
IFERROR($AN72 * INDEX('Inputs from Uganda staff'!$E$61:$BM$80,MATCH('HRH Need estimation'!AG$2,'Inputs from Uganda staff'!$E$61:$E$80,0),MATCH('HRH Need estimation'!$D72,'Inputs from Uganda staff'!$E$6:$BM$6,0)),
""))</f>
        <v>0</v>
      </c>
      <c r="AH72" s="122">
        <f>IFERROR(
$AN72 * INDEX('WFOM - Time_Base'!$A$4:$API$29, MATCH("CenHos", 'WFOM - Time_Base'!$B$4:$B$29,0), MATCH(CONCATENATE($G72,AH$2),'WFOM - Time_Base'!$A$8:$API$8,0)) *
INDEX('WFOM - Time_Base'!$A$4:$API$29, MATCH("CenHos_Per", 'WFOM - Time_Base'!$B$4:$B$29,0), MATCH(CONCATENATE($G72,AH$2),'WFOM - Time_Base'!$A$8:$API$8,0)),
IFERROR($AN72 * INDEX('Inputs from Uganda staff'!$E$61:$BM$80,MATCH('HRH Need estimation'!AH$2,'Inputs from Uganda staff'!$E$61:$E$80,0),MATCH('HRH Need estimation'!$D72,'Inputs from Uganda staff'!$E$6:$BM$6,0)),
""))</f>
        <v>0</v>
      </c>
      <c r="AI72" s="122">
        <f>IFERROR(
$AN72 * INDEX('WFOM - Time_Base'!$A$4:$API$29, MATCH("CenHos", 'WFOM - Time_Base'!$B$4:$B$29,0), MATCH(CONCATENATE($G72,AI$2),'WFOM - Time_Base'!$A$8:$API$8,0)) *
INDEX('WFOM - Time_Base'!$A$4:$API$29, MATCH("CenHos_Per", 'WFOM - Time_Base'!$B$4:$B$29,0), MATCH(CONCATENATE($G72,AI$2),'WFOM - Time_Base'!$A$8:$API$8,0)),
IFERROR($AN72 * INDEX('Inputs from Uganda staff'!$E$61:$BM$80,MATCH('HRH Need estimation'!AI$2,'Inputs from Uganda staff'!$E$61:$E$80,0),MATCH('HRH Need estimation'!$D72,'Inputs from Uganda staff'!$E$6:$BM$6,0)),
""))</f>
        <v>0</v>
      </c>
      <c r="AJ72" s="122">
        <f>IFERROR(
$AN72 * INDEX('WFOM - Time_Base'!$A$4:$API$29, MATCH("CenHos", 'WFOM - Time_Base'!$B$4:$B$29,0), MATCH(CONCATENATE($G72,AJ$2),'WFOM - Time_Base'!$A$8:$API$8,0)) *
INDEX('WFOM - Time_Base'!$A$4:$API$29, MATCH("CenHos_Per", 'WFOM - Time_Base'!$B$4:$B$29,0), MATCH(CONCATENATE($G72,AJ$2),'WFOM - Time_Base'!$A$8:$API$8,0)),
IFERROR($AN72 * INDEX('Inputs from Uganda staff'!$E$61:$BM$80,MATCH('HRH Need estimation'!AJ$2,'Inputs from Uganda staff'!$E$61:$E$80,0),MATCH('HRH Need estimation'!$D72,'Inputs from Uganda staff'!$E$6:$BM$6,0)),
""))</f>
        <v>0</v>
      </c>
      <c r="AK72" s="122">
        <f>IFERROR(
$AN72 * INDEX('WFOM - Time_Base'!$A$4:$API$29, MATCH("CenHos", 'WFOM - Time_Base'!$B$4:$B$29,0), MATCH(CONCATENATE($G72,AK$2),'WFOM - Time_Base'!$A$8:$API$8,0)) *
INDEX('WFOM - Time_Base'!$A$4:$API$29, MATCH("CenHos_Per", 'WFOM - Time_Base'!$B$4:$B$29,0), MATCH(CONCATENATE($G72,AK$2),'WFOM - Time_Base'!$A$8:$API$8,0)),
IFERROR($AN72 * INDEX('Inputs from Uganda staff'!$E$61:$BM$80,MATCH('HRH Need estimation'!AK$2,'Inputs from Uganda staff'!$E$61:$E$80,0),MATCH('HRH Need estimation'!$D72,'Inputs from Uganda staff'!$E$6:$BM$6,0)),
""))</f>
        <v>0</v>
      </c>
      <c r="AL72" s="122">
        <f>IFERROR(
$AN72 * INDEX('WFOM - Time_Base'!$A$4:$API$29, MATCH("CenHos", 'WFOM - Time_Base'!$B$4:$B$29,0), MATCH(CONCATENATE($G72,AL$2),'WFOM - Time_Base'!$A$8:$API$8,0)) *
INDEX('WFOM - Time_Base'!$A$4:$API$29, MATCH("CenHos_Per", 'WFOM - Time_Base'!$B$4:$B$29,0), MATCH(CONCATENATE($G72,AL$2),'WFOM - Time_Base'!$A$8:$API$8,0)),
IFERROR($AN72 * INDEX('Inputs from Uganda staff'!$E$61:$BM$80,MATCH('HRH Need estimation'!AL$2,'Inputs from Uganda staff'!$E$61:$E$80,0),MATCH('HRH Need estimation'!$D72,'Inputs from Uganda staff'!$E$6:$BM$6,0)),
""))</f>
        <v>0</v>
      </c>
      <c r="AN72">
        <v>1</v>
      </c>
      <c r="AO72" t="str">
        <f t="shared" si="3"/>
        <v>071</v>
      </c>
      <c r="AQ72" t="s">
        <v>505</v>
      </c>
    </row>
    <row r="73" spans="1:43">
      <c r="A73" s="106" t="s">
        <v>364</v>
      </c>
      <c r="B73" s="106" t="s">
        <v>336</v>
      </c>
      <c r="C73" s="107" t="s">
        <v>361</v>
      </c>
      <c r="D73" s="115" t="s">
        <v>362</v>
      </c>
      <c r="E73" s="199"/>
      <c r="F73" s="199"/>
      <c r="G73" s="199" t="str">
        <f>IF(F73&lt;&gt;"", VLOOKUP(F73,'WFOM - Cadre and Service List'!$E$4:$F$52,2,FALSE), "")</f>
        <v/>
      </c>
      <c r="H73" s="199" t="s">
        <v>909</v>
      </c>
      <c r="I73" s="208"/>
      <c r="J73" s="208"/>
      <c r="K73" s="208"/>
      <c r="L73" s="208"/>
      <c r="M73" s="208"/>
      <c r="N73" s="208"/>
      <c r="O73" s="208"/>
      <c r="P73" s="207">
        <f t="shared" si="2"/>
        <v>0</v>
      </c>
      <c r="Q73" s="122" t="s">
        <v>1947</v>
      </c>
      <c r="R73" s="122" t="str">
        <f>IFERROR(
$AN73 * INDEX('WFOM - Time_Base'!$A$4:$API$29, MATCH("CenHos", 'WFOM - Time_Base'!$B$4:$B$29,0), MATCH(CONCATENATE($G73,R$2),'WFOM - Time_Base'!$A$8:$API$8,0)) *
INDEX('WFOM - Time_Base'!$A$4:$API$29, MATCH("CenHos_Per", 'WFOM - Time_Base'!$B$4:$B$29,0), MATCH(CONCATENATE($G73,R$2),'WFOM - Time_Base'!$A$8:$API$8,0)),
IFERROR($AN73 * INDEX('Inputs from Uganda staff'!$E$61:$BM$80,MATCH('HRH Need estimation'!R$2,'Inputs from Uganda staff'!$E$61:$E$80,0),MATCH('HRH Need estimation'!$D73,'Inputs from Uganda staff'!$E$6:$BM$6,0)),
""))</f>
        <v/>
      </c>
      <c r="S73" s="122" t="str">
        <f>IFERROR(
$AN73 * INDEX('WFOM - Time_Base'!$A$4:$API$29, MATCH("CenHos", 'WFOM - Time_Base'!$B$4:$B$29,0), MATCH(CONCATENATE($G73,S$2),'WFOM - Time_Base'!$A$8:$API$8,0)) *
INDEX('WFOM - Time_Base'!$A$4:$API$29, MATCH("CenHos_Per", 'WFOM - Time_Base'!$B$4:$B$29,0), MATCH(CONCATENATE($G73,S$2),'WFOM - Time_Base'!$A$8:$API$8,0)),
IFERROR($AN73 * INDEX('Inputs from Uganda staff'!$E$61:$BM$80,MATCH('HRH Need estimation'!S$2,'Inputs from Uganda staff'!$E$61:$E$80,0),MATCH('HRH Need estimation'!$D73,'Inputs from Uganda staff'!$E$6:$BM$6,0)),
""))</f>
        <v/>
      </c>
      <c r="T73" s="122" t="str">
        <f>IFERROR(
$AN73 * INDEX('WFOM - Time_Base'!$A$4:$API$29, MATCH("CenHos", 'WFOM - Time_Base'!$B$4:$B$29,0), MATCH(CONCATENATE($G73,T$2),'WFOM - Time_Base'!$A$8:$API$8,0)) *
INDEX('WFOM - Time_Base'!$A$4:$API$29, MATCH("CenHos_Per", 'WFOM - Time_Base'!$B$4:$B$29,0), MATCH(CONCATENATE($G73,T$2),'WFOM - Time_Base'!$A$8:$API$8,0)),
IFERROR($AN73 * INDEX('Inputs from Uganda staff'!$E$61:$BM$80,MATCH('HRH Need estimation'!T$2,'Inputs from Uganda staff'!$E$61:$E$80,0),MATCH('HRH Need estimation'!$D73,'Inputs from Uganda staff'!$E$6:$BM$6,0)),
""))</f>
        <v/>
      </c>
      <c r="U73" s="122" t="str">
        <f>IFERROR(
$AN73 * INDEX('WFOM - Time_Base'!$A$4:$API$29, MATCH("CenHos", 'WFOM - Time_Base'!$B$4:$B$29,0), MATCH(CONCATENATE($G73,U$2),'WFOM - Time_Base'!$A$8:$API$8,0)) *
INDEX('WFOM - Time_Base'!$A$4:$API$29, MATCH("CenHos_Per", 'WFOM - Time_Base'!$B$4:$B$29,0), MATCH(CONCATENATE($G73,U$2),'WFOM - Time_Base'!$A$8:$API$8,0)),
IFERROR($AN73 * INDEX('Inputs from Uganda staff'!$E$61:$BM$80,MATCH('HRH Need estimation'!U$2,'Inputs from Uganda staff'!$E$61:$E$80,0),MATCH('HRH Need estimation'!$D73,'Inputs from Uganda staff'!$E$6:$BM$6,0)),
""))</f>
        <v/>
      </c>
      <c r="V73" s="122" t="str">
        <f>IFERROR(
$AN73 * INDEX('WFOM - Time_Base'!$A$4:$API$29, MATCH("CenHos", 'WFOM - Time_Base'!$B$4:$B$29,0), MATCH(CONCATENATE($G73,V$2),'WFOM - Time_Base'!$A$8:$API$8,0)) *
INDEX('WFOM - Time_Base'!$A$4:$API$29, MATCH("CenHos_Per", 'WFOM - Time_Base'!$B$4:$B$29,0), MATCH(CONCATENATE($G73,V$2),'WFOM - Time_Base'!$A$8:$API$8,0)),
IFERROR($AN73 * INDEX('Inputs from Uganda staff'!$E$61:$BM$80,MATCH('HRH Need estimation'!V$2,'Inputs from Uganda staff'!$E$61:$E$80,0),MATCH('HRH Need estimation'!$D73,'Inputs from Uganda staff'!$E$6:$BM$6,0)),
""))</f>
        <v/>
      </c>
      <c r="W73" s="122" t="str">
        <f>IFERROR(
$AN73 * INDEX('WFOM - Time_Base'!$A$4:$API$29, MATCH("CenHos", 'WFOM - Time_Base'!$B$4:$B$29,0), MATCH(CONCATENATE($G73,W$2),'WFOM - Time_Base'!$A$8:$API$8,0)) *
INDEX('WFOM - Time_Base'!$A$4:$API$29, MATCH("CenHos_Per", 'WFOM - Time_Base'!$B$4:$B$29,0), MATCH(CONCATENATE($G73,W$2),'WFOM - Time_Base'!$A$8:$API$8,0)),
IFERROR($AN73 * INDEX('Inputs from Uganda staff'!$E$61:$BM$80,MATCH('HRH Need estimation'!W$2,'Inputs from Uganda staff'!$E$61:$E$80,0),MATCH('HRH Need estimation'!$D73,'Inputs from Uganda staff'!$E$6:$BM$6,0)),
""))</f>
        <v/>
      </c>
      <c r="X73" s="122" t="str">
        <f>IFERROR(
$AN73 * INDEX('WFOM - Time_Base'!$A$4:$API$29, MATCH("CenHos", 'WFOM - Time_Base'!$B$4:$B$29,0), MATCH(CONCATENATE($G73,X$2),'WFOM - Time_Base'!$A$8:$API$8,0)) *
INDEX('WFOM - Time_Base'!$A$4:$API$29, MATCH("CenHos_Per", 'WFOM - Time_Base'!$B$4:$B$29,0), MATCH(CONCATENATE($G73,X$2),'WFOM - Time_Base'!$A$8:$API$8,0)),
IFERROR($AN73 * INDEX('Inputs from Uganda staff'!$E$61:$BM$80,MATCH('HRH Need estimation'!X$2,'Inputs from Uganda staff'!$E$61:$E$80,0),MATCH('HRH Need estimation'!$D73,'Inputs from Uganda staff'!$E$6:$BM$6,0)),
""))</f>
        <v/>
      </c>
      <c r="Y73" s="122" t="str">
        <f>IFERROR(
$AN73 * INDEX('WFOM - Time_Base'!$A$4:$API$29, MATCH("CenHos", 'WFOM - Time_Base'!$B$4:$B$29,0), MATCH(CONCATENATE($G73,Y$2),'WFOM - Time_Base'!$A$8:$API$8,0)) *
INDEX('WFOM - Time_Base'!$A$4:$API$29, MATCH("CenHos_Per", 'WFOM - Time_Base'!$B$4:$B$29,0), MATCH(CONCATENATE($G73,Y$2),'WFOM - Time_Base'!$A$8:$API$8,0)),
IFERROR($AN73 * INDEX('Inputs from Uganda staff'!$E$61:$BM$80,MATCH('HRH Need estimation'!Y$2,'Inputs from Uganda staff'!$E$61:$E$80,0),MATCH('HRH Need estimation'!$D73,'Inputs from Uganda staff'!$E$6:$BM$6,0)),
""))</f>
        <v/>
      </c>
      <c r="Z73" s="122" t="str">
        <f>IFERROR(
$AN73 * INDEX('WFOM - Time_Base'!$A$4:$API$29, MATCH("CenHos", 'WFOM - Time_Base'!$B$4:$B$29,0), MATCH(CONCATENATE($G73,Z$2),'WFOM - Time_Base'!$A$8:$API$8,0)) *
INDEX('WFOM - Time_Base'!$A$4:$API$29, MATCH("CenHos_Per", 'WFOM - Time_Base'!$B$4:$B$29,0), MATCH(CONCATENATE($G73,Z$2),'WFOM - Time_Base'!$A$8:$API$8,0)),
IFERROR($AN73 * INDEX('Inputs from Uganda staff'!$E$61:$BM$80,MATCH('HRH Need estimation'!Z$2,'Inputs from Uganda staff'!$E$61:$E$80,0),MATCH('HRH Need estimation'!$D73,'Inputs from Uganda staff'!$E$6:$BM$6,0)),
""))</f>
        <v/>
      </c>
      <c r="AA73" s="122" t="str">
        <f>IFERROR(
$AN73 * INDEX('WFOM - Time_Base'!$A$4:$API$29, MATCH("CenHos", 'WFOM - Time_Base'!$B$4:$B$29,0), MATCH(CONCATENATE($G73,AA$2),'WFOM - Time_Base'!$A$8:$API$8,0)) *
INDEX('WFOM - Time_Base'!$A$4:$API$29, MATCH("CenHos_Per", 'WFOM - Time_Base'!$B$4:$B$29,0), MATCH(CONCATENATE($G73,AA$2),'WFOM - Time_Base'!$A$8:$API$8,0)),
IFERROR($AN73 * INDEX('Inputs from Uganda staff'!$E$61:$BM$80,MATCH('HRH Need estimation'!AA$2,'Inputs from Uganda staff'!$E$61:$E$80,0),MATCH('HRH Need estimation'!$D73,'Inputs from Uganda staff'!$E$6:$BM$6,0)),
""))</f>
        <v/>
      </c>
      <c r="AB73" s="122" t="str">
        <f>IFERROR(
$AN73 * INDEX('WFOM - Time_Base'!$A$4:$API$29, MATCH("CenHos", 'WFOM - Time_Base'!$B$4:$B$29,0), MATCH(CONCATENATE($G73,AB$2),'WFOM - Time_Base'!$A$8:$API$8,0)) *
INDEX('WFOM - Time_Base'!$A$4:$API$29, MATCH("CenHos_Per", 'WFOM - Time_Base'!$B$4:$B$29,0), MATCH(CONCATENATE($G73,AB$2),'WFOM - Time_Base'!$A$8:$API$8,0)),
IFERROR($AN73 * INDEX('Inputs from Uganda staff'!$E$61:$BM$80,MATCH('HRH Need estimation'!AB$2,'Inputs from Uganda staff'!$E$61:$E$80,0),MATCH('HRH Need estimation'!$D73,'Inputs from Uganda staff'!$E$6:$BM$6,0)),
""))</f>
        <v/>
      </c>
      <c r="AC73" s="122" t="str">
        <f>IFERROR(
$AN73 * INDEX('WFOM - Time_Base'!$A$4:$API$29, MATCH("CenHos", 'WFOM - Time_Base'!$B$4:$B$29,0), MATCH(CONCATENATE($G73,AC$2),'WFOM - Time_Base'!$A$8:$API$8,0)) *
INDEX('WFOM - Time_Base'!$A$4:$API$29, MATCH("CenHos_Per", 'WFOM - Time_Base'!$B$4:$B$29,0), MATCH(CONCATENATE($G73,AC$2),'WFOM - Time_Base'!$A$8:$API$8,0)),
IFERROR($AN73 * INDEX('Inputs from Uganda staff'!$E$61:$BM$80,MATCH('HRH Need estimation'!AC$2,'Inputs from Uganda staff'!$E$61:$E$80,0),MATCH('HRH Need estimation'!$D73,'Inputs from Uganda staff'!$E$6:$BM$6,0)),
""))</f>
        <v/>
      </c>
      <c r="AD73" s="122" t="str">
        <f>IFERROR(
$AN73 * INDEX('WFOM - Time_Base'!$A$4:$API$29, MATCH("CenHos", 'WFOM - Time_Base'!$B$4:$B$29,0), MATCH(CONCATENATE($G73,AD$2),'WFOM - Time_Base'!$A$8:$API$8,0)) *
INDEX('WFOM - Time_Base'!$A$4:$API$29, MATCH("CenHos_Per", 'WFOM - Time_Base'!$B$4:$B$29,0), MATCH(CONCATENATE($G73,AD$2),'WFOM - Time_Base'!$A$8:$API$8,0)),
IFERROR($AN73 * INDEX('Inputs from Uganda staff'!$E$61:$BM$80,MATCH('HRH Need estimation'!AD$2,'Inputs from Uganda staff'!$E$61:$E$80,0),MATCH('HRH Need estimation'!$D73,'Inputs from Uganda staff'!$E$6:$BM$6,0)),
""))</f>
        <v/>
      </c>
      <c r="AE73" s="122" t="str">
        <f>IFERROR(
$AN73 * INDEX('WFOM - Time_Base'!$A$4:$API$29, MATCH("CenHos", 'WFOM - Time_Base'!$B$4:$B$29,0), MATCH(CONCATENATE($G73,AE$2),'WFOM - Time_Base'!$A$8:$API$8,0)) *
INDEX('WFOM - Time_Base'!$A$4:$API$29, MATCH("CenHos_Per", 'WFOM - Time_Base'!$B$4:$B$29,0), MATCH(CONCATENATE($G73,AE$2),'WFOM - Time_Base'!$A$8:$API$8,0)),
IFERROR($AN73 * INDEX('Inputs from Uganda staff'!$E$61:$BM$80,MATCH('HRH Need estimation'!AE$2,'Inputs from Uganda staff'!$E$61:$E$80,0),MATCH('HRH Need estimation'!$D73,'Inputs from Uganda staff'!$E$6:$BM$6,0)),
""))</f>
        <v/>
      </c>
      <c r="AF73" s="122" t="str">
        <f>IFERROR(
$AN73 * INDEX('WFOM - Time_Base'!$A$4:$API$29, MATCH("CenHos", 'WFOM - Time_Base'!$B$4:$B$29,0), MATCH(CONCATENATE($G73,AF$2),'WFOM - Time_Base'!$A$8:$API$8,0)) *
INDEX('WFOM - Time_Base'!$A$4:$API$29, MATCH("CenHos_Per", 'WFOM - Time_Base'!$B$4:$B$29,0), MATCH(CONCATENATE($G73,AF$2),'WFOM - Time_Base'!$A$8:$API$8,0)),
IFERROR($AN73 * INDEX('Inputs from Uganda staff'!$E$61:$BM$80,MATCH('HRH Need estimation'!AF$2,'Inputs from Uganda staff'!$E$61:$E$80,0),MATCH('HRH Need estimation'!$D73,'Inputs from Uganda staff'!$E$6:$BM$6,0)),
""))</f>
        <v/>
      </c>
      <c r="AG73" s="122" t="str">
        <f>IFERROR(
$AN73 * INDEX('WFOM - Time_Base'!$A$4:$API$29, MATCH("CenHos", 'WFOM - Time_Base'!$B$4:$B$29,0), MATCH(CONCATENATE($G73,AG$2),'WFOM - Time_Base'!$A$8:$API$8,0)) *
INDEX('WFOM - Time_Base'!$A$4:$API$29, MATCH("CenHos_Per", 'WFOM - Time_Base'!$B$4:$B$29,0), MATCH(CONCATENATE($G73,AG$2),'WFOM - Time_Base'!$A$8:$API$8,0)),
IFERROR($AN73 * INDEX('Inputs from Uganda staff'!$E$61:$BM$80,MATCH('HRH Need estimation'!AG$2,'Inputs from Uganda staff'!$E$61:$E$80,0),MATCH('HRH Need estimation'!$D73,'Inputs from Uganda staff'!$E$6:$BM$6,0)),
""))</f>
        <v/>
      </c>
      <c r="AH73" s="122" t="str">
        <f>IFERROR(
$AN73 * INDEX('WFOM - Time_Base'!$A$4:$API$29, MATCH("CenHos", 'WFOM - Time_Base'!$B$4:$B$29,0), MATCH(CONCATENATE($G73,AH$2),'WFOM - Time_Base'!$A$8:$API$8,0)) *
INDEX('WFOM - Time_Base'!$A$4:$API$29, MATCH("CenHos_Per", 'WFOM - Time_Base'!$B$4:$B$29,0), MATCH(CONCATENATE($G73,AH$2),'WFOM - Time_Base'!$A$8:$API$8,0)),
IFERROR($AN73 * INDEX('Inputs from Uganda staff'!$E$61:$BM$80,MATCH('HRH Need estimation'!AH$2,'Inputs from Uganda staff'!$E$61:$E$80,0),MATCH('HRH Need estimation'!$D73,'Inputs from Uganda staff'!$E$6:$BM$6,0)),
""))</f>
        <v/>
      </c>
      <c r="AI73" s="122" t="str">
        <f>IFERROR(
$AN73 * INDEX('WFOM - Time_Base'!$A$4:$API$29, MATCH("CenHos", 'WFOM - Time_Base'!$B$4:$B$29,0), MATCH(CONCATENATE($G73,AI$2),'WFOM - Time_Base'!$A$8:$API$8,0)) *
INDEX('WFOM - Time_Base'!$A$4:$API$29, MATCH("CenHos_Per", 'WFOM - Time_Base'!$B$4:$B$29,0), MATCH(CONCATENATE($G73,AI$2),'WFOM - Time_Base'!$A$8:$API$8,0)),
IFERROR($AN73 * INDEX('Inputs from Uganda staff'!$E$61:$BM$80,MATCH('HRH Need estimation'!AI$2,'Inputs from Uganda staff'!$E$61:$E$80,0),MATCH('HRH Need estimation'!$D73,'Inputs from Uganda staff'!$E$6:$BM$6,0)),
""))</f>
        <v/>
      </c>
      <c r="AJ73" s="122" t="str">
        <f>IFERROR(
$AN73 * INDEX('WFOM - Time_Base'!$A$4:$API$29, MATCH("CenHos", 'WFOM - Time_Base'!$B$4:$B$29,0), MATCH(CONCATENATE($G73,AJ$2),'WFOM - Time_Base'!$A$8:$API$8,0)) *
INDEX('WFOM - Time_Base'!$A$4:$API$29, MATCH("CenHos_Per", 'WFOM - Time_Base'!$B$4:$B$29,0), MATCH(CONCATENATE($G73,AJ$2),'WFOM - Time_Base'!$A$8:$API$8,0)),
IFERROR($AN73 * INDEX('Inputs from Uganda staff'!$E$61:$BM$80,MATCH('HRH Need estimation'!AJ$2,'Inputs from Uganda staff'!$E$61:$E$80,0),MATCH('HRH Need estimation'!$D73,'Inputs from Uganda staff'!$E$6:$BM$6,0)),
""))</f>
        <v/>
      </c>
      <c r="AK73" s="122" t="str">
        <f>IFERROR(
$AN73 * INDEX('WFOM - Time_Base'!$A$4:$API$29, MATCH("CenHos", 'WFOM - Time_Base'!$B$4:$B$29,0), MATCH(CONCATENATE($G73,AK$2),'WFOM - Time_Base'!$A$8:$API$8,0)) *
INDEX('WFOM - Time_Base'!$A$4:$API$29, MATCH("CenHos_Per", 'WFOM - Time_Base'!$B$4:$B$29,0), MATCH(CONCATENATE($G73,AK$2),'WFOM - Time_Base'!$A$8:$API$8,0)),
IFERROR($AN73 * INDEX('Inputs from Uganda staff'!$E$61:$BM$80,MATCH('HRH Need estimation'!AK$2,'Inputs from Uganda staff'!$E$61:$E$80,0),MATCH('HRH Need estimation'!$D73,'Inputs from Uganda staff'!$E$6:$BM$6,0)),
""))</f>
        <v/>
      </c>
      <c r="AL73" s="122" t="str">
        <f>IFERROR(
$AN73 * INDEX('WFOM - Time_Base'!$A$4:$API$29, MATCH("CenHos", 'WFOM - Time_Base'!$B$4:$B$29,0), MATCH(CONCATENATE($G73,AL$2),'WFOM - Time_Base'!$A$8:$API$8,0)) *
INDEX('WFOM - Time_Base'!$A$4:$API$29, MATCH("CenHos_Per", 'WFOM - Time_Base'!$B$4:$B$29,0), MATCH(CONCATENATE($G73,AL$2),'WFOM - Time_Base'!$A$8:$API$8,0)),
IFERROR($AN73 * INDEX('Inputs from Uganda staff'!$E$61:$BM$80,MATCH('HRH Need estimation'!AL$2,'Inputs from Uganda staff'!$E$61:$E$80,0),MATCH('HRH Need estimation'!$D73,'Inputs from Uganda staff'!$E$6:$BM$6,0)),
""))</f>
        <v/>
      </c>
      <c r="AN73">
        <v>1</v>
      </c>
      <c r="AO73" t="e">
        <f t="shared" si="3"/>
        <v>#N/A</v>
      </c>
      <c r="AQ73" t="s">
        <v>507</v>
      </c>
    </row>
    <row r="74" spans="1:43">
      <c r="A74" s="106" t="s">
        <v>364</v>
      </c>
      <c r="B74" s="106" t="s">
        <v>336</v>
      </c>
      <c r="C74" s="107" t="s">
        <v>363</v>
      </c>
      <c r="D74" s="115" t="s">
        <v>364</v>
      </c>
      <c r="E74" s="199"/>
      <c r="F74" s="199"/>
      <c r="G74" s="199" t="str">
        <f>IF(F74&lt;&gt;"", VLOOKUP(F74,'WFOM - Cadre and Service List'!$E$4:$F$52,2,FALSE), "")</f>
        <v/>
      </c>
      <c r="H74" s="199" t="s">
        <v>909</v>
      </c>
      <c r="I74" s="208"/>
      <c r="J74" s="208"/>
      <c r="K74" s="208"/>
      <c r="L74" s="208"/>
      <c r="M74" s="208"/>
      <c r="N74" s="208"/>
      <c r="O74" s="208"/>
      <c r="P74" s="207">
        <f t="shared" si="2"/>
        <v>0</v>
      </c>
      <c r="Q74" s="122" t="s">
        <v>1947</v>
      </c>
      <c r="R74" s="122" t="str">
        <f>IFERROR(
$AN74 * INDEX('WFOM - Time_Base'!$A$4:$API$29, MATCH("CenHos", 'WFOM - Time_Base'!$B$4:$B$29,0), MATCH(CONCATENATE($G74,R$2),'WFOM - Time_Base'!$A$8:$API$8,0)) *
INDEX('WFOM - Time_Base'!$A$4:$API$29, MATCH("CenHos_Per", 'WFOM - Time_Base'!$B$4:$B$29,0), MATCH(CONCATENATE($G74,R$2),'WFOM - Time_Base'!$A$8:$API$8,0)),
IFERROR($AN74 * INDEX('Inputs from Uganda staff'!$E$61:$BM$80,MATCH('HRH Need estimation'!R$2,'Inputs from Uganda staff'!$E$61:$E$80,0),MATCH('HRH Need estimation'!$D74,'Inputs from Uganda staff'!$E$6:$BM$6,0)),
""))</f>
        <v/>
      </c>
      <c r="S74" s="122" t="str">
        <f>IFERROR(
$AN74 * INDEX('WFOM - Time_Base'!$A$4:$API$29, MATCH("CenHos", 'WFOM - Time_Base'!$B$4:$B$29,0), MATCH(CONCATENATE($G74,S$2),'WFOM - Time_Base'!$A$8:$API$8,0)) *
INDEX('WFOM - Time_Base'!$A$4:$API$29, MATCH("CenHos_Per", 'WFOM - Time_Base'!$B$4:$B$29,0), MATCH(CONCATENATE($G74,S$2),'WFOM - Time_Base'!$A$8:$API$8,0)),
IFERROR($AN74 * INDEX('Inputs from Uganda staff'!$E$61:$BM$80,MATCH('HRH Need estimation'!S$2,'Inputs from Uganda staff'!$E$61:$E$80,0),MATCH('HRH Need estimation'!$D74,'Inputs from Uganda staff'!$E$6:$BM$6,0)),
""))</f>
        <v/>
      </c>
      <c r="T74" s="122" t="str">
        <f>IFERROR(
$AN74 * INDEX('WFOM - Time_Base'!$A$4:$API$29, MATCH("CenHos", 'WFOM - Time_Base'!$B$4:$B$29,0), MATCH(CONCATENATE($G74,T$2),'WFOM - Time_Base'!$A$8:$API$8,0)) *
INDEX('WFOM - Time_Base'!$A$4:$API$29, MATCH("CenHos_Per", 'WFOM - Time_Base'!$B$4:$B$29,0), MATCH(CONCATENATE($G74,T$2),'WFOM - Time_Base'!$A$8:$API$8,0)),
IFERROR($AN74 * INDEX('Inputs from Uganda staff'!$E$61:$BM$80,MATCH('HRH Need estimation'!T$2,'Inputs from Uganda staff'!$E$61:$E$80,0),MATCH('HRH Need estimation'!$D74,'Inputs from Uganda staff'!$E$6:$BM$6,0)),
""))</f>
        <v/>
      </c>
      <c r="U74" s="122" t="str">
        <f>IFERROR(
$AN74 * INDEX('WFOM - Time_Base'!$A$4:$API$29, MATCH("CenHos", 'WFOM - Time_Base'!$B$4:$B$29,0), MATCH(CONCATENATE($G74,U$2),'WFOM - Time_Base'!$A$8:$API$8,0)) *
INDEX('WFOM - Time_Base'!$A$4:$API$29, MATCH("CenHos_Per", 'WFOM - Time_Base'!$B$4:$B$29,0), MATCH(CONCATENATE($G74,U$2),'WFOM - Time_Base'!$A$8:$API$8,0)),
IFERROR($AN74 * INDEX('Inputs from Uganda staff'!$E$61:$BM$80,MATCH('HRH Need estimation'!U$2,'Inputs from Uganda staff'!$E$61:$E$80,0),MATCH('HRH Need estimation'!$D74,'Inputs from Uganda staff'!$E$6:$BM$6,0)),
""))</f>
        <v/>
      </c>
      <c r="V74" s="122" t="str">
        <f>IFERROR(
$AN74 * INDEX('WFOM - Time_Base'!$A$4:$API$29, MATCH("CenHos", 'WFOM - Time_Base'!$B$4:$B$29,0), MATCH(CONCATENATE($G74,V$2),'WFOM - Time_Base'!$A$8:$API$8,0)) *
INDEX('WFOM - Time_Base'!$A$4:$API$29, MATCH("CenHos_Per", 'WFOM - Time_Base'!$B$4:$B$29,0), MATCH(CONCATENATE($G74,V$2),'WFOM - Time_Base'!$A$8:$API$8,0)),
IFERROR($AN74 * INDEX('Inputs from Uganda staff'!$E$61:$BM$80,MATCH('HRH Need estimation'!V$2,'Inputs from Uganda staff'!$E$61:$E$80,0),MATCH('HRH Need estimation'!$D74,'Inputs from Uganda staff'!$E$6:$BM$6,0)),
""))</f>
        <v/>
      </c>
      <c r="W74" s="122" t="str">
        <f>IFERROR(
$AN74 * INDEX('WFOM - Time_Base'!$A$4:$API$29, MATCH("CenHos", 'WFOM - Time_Base'!$B$4:$B$29,0), MATCH(CONCATENATE($G74,W$2),'WFOM - Time_Base'!$A$8:$API$8,0)) *
INDEX('WFOM - Time_Base'!$A$4:$API$29, MATCH("CenHos_Per", 'WFOM - Time_Base'!$B$4:$B$29,0), MATCH(CONCATENATE($G74,W$2),'WFOM - Time_Base'!$A$8:$API$8,0)),
IFERROR($AN74 * INDEX('Inputs from Uganda staff'!$E$61:$BM$80,MATCH('HRH Need estimation'!W$2,'Inputs from Uganda staff'!$E$61:$E$80,0),MATCH('HRH Need estimation'!$D74,'Inputs from Uganda staff'!$E$6:$BM$6,0)),
""))</f>
        <v/>
      </c>
      <c r="X74" s="122" t="str">
        <f>IFERROR(
$AN74 * INDEX('WFOM - Time_Base'!$A$4:$API$29, MATCH("CenHos", 'WFOM - Time_Base'!$B$4:$B$29,0), MATCH(CONCATENATE($G74,X$2),'WFOM - Time_Base'!$A$8:$API$8,0)) *
INDEX('WFOM - Time_Base'!$A$4:$API$29, MATCH("CenHos_Per", 'WFOM - Time_Base'!$B$4:$B$29,0), MATCH(CONCATENATE($G74,X$2),'WFOM - Time_Base'!$A$8:$API$8,0)),
IFERROR($AN74 * INDEX('Inputs from Uganda staff'!$E$61:$BM$80,MATCH('HRH Need estimation'!X$2,'Inputs from Uganda staff'!$E$61:$E$80,0),MATCH('HRH Need estimation'!$D74,'Inputs from Uganda staff'!$E$6:$BM$6,0)),
""))</f>
        <v/>
      </c>
      <c r="Y74" s="122" t="str">
        <f>IFERROR(
$AN74 * INDEX('WFOM - Time_Base'!$A$4:$API$29, MATCH("CenHos", 'WFOM - Time_Base'!$B$4:$B$29,0), MATCH(CONCATENATE($G74,Y$2),'WFOM - Time_Base'!$A$8:$API$8,0)) *
INDEX('WFOM - Time_Base'!$A$4:$API$29, MATCH("CenHos_Per", 'WFOM - Time_Base'!$B$4:$B$29,0), MATCH(CONCATENATE($G74,Y$2),'WFOM - Time_Base'!$A$8:$API$8,0)),
IFERROR($AN74 * INDEX('Inputs from Uganda staff'!$E$61:$BM$80,MATCH('HRH Need estimation'!Y$2,'Inputs from Uganda staff'!$E$61:$E$80,0),MATCH('HRH Need estimation'!$D74,'Inputs from Uganda staff'!$E$6:$BM$6,0)),
""))</f>
        <v/>
      </c>
      <c r="Z74" s="122" t="str">
        <f>IFERROR(
$AN74 * INDEX('WFOM - Time_Base'!$A$4:$API$29, MATCH("CenHos", 'WFOM - Time_Base'!$B$4:$B$29,0), MATCH(CONCATENATE($G74,Z$2),'WFOM - Time_Base'!$A$8:$API$8,0)) *
INDEX('WFOM - Time_Base'!$A$4:$API$29, MATCH("CenHos_Per", 'WFOM - Time_Base'!$B$4:$B$29,0), MATCH(CONCATENATE($G74,Z$2),'WFOM - Time_Base'!$A$8:$API$8,0)),
IFERROR($AN74 * INDEX('Inputs from Uganda staff'!$E$61:$BM$80,MATCH('HRH Need estimation'!Z$2,'Inputs from Uganda staff'!$E$61:$E$80,0),MATCH('HRH Need estimation'!$D74,'Inputs from Uganda staff'!$E$6:$BM$6,0)),
""))</f>
        <v/>
      </c>
      <c r="AA74" s="122" t="str">
        <f>IFERROR(
$AN74 * INDEX('WFOM - Time_Base'!$A$4:$API$29, MATCH("CenHos", 'WFOM - Time_Base'!$B$4:$B$29,0), MATCH(CONCATENATE($G74,AA$2),'WFOM - Time_Base'!$A$8:$API$8,0)) *
INDEX('WFOM - Time_Base'!$A$4:$API$29, MATCH("CenHos_Per", 'WFOM - Time_Base'!$B$4:$B$29,0), MATCH(CONCATENATE($G74,AA$2),'WFOM - Time_Base'!$A$8:$API$8,0)),
IFERROR($AN74 * INDEX('Inputs from Uganda staff'!$E$61:$BM$80,MATCH('HRH Need estimation'!AA$2,'Inputs from Uganda staff'!$E$61:$E$80,0),MATCH('HRH Need estimation'!$D74,'Inputs from Uganda staff'!$E$6:$BM$6,0)),
""))</f>
        <v/>
      </c>
      <c r="AB74" s="122" t="str">
        <f>IFERROR(
$AN74 * INDEX('WFOM - Time_Base'!$A$4:$API$29, MATCH("CenHos", 'WFOM - Time_Base'!$B$4:$B$29,0), MATCH(CONCATENATE($G74,AB$2),'WFOM - Time_Base'!$A$8:$API$8,0)) *
INDEX('WFOM - Time_Base'!$A$4:$API$29, MATCH("CenHos_Per", 'WFOM - Time_Base'!$B$4:$B$29,0), MATCH(CONCATENATE($G74,AB$2),'WFOM - Time_Base'!$A$8:$API$8,0)),
IFERROR($AN74 * INDEX('Inputs from Uganda staff'!$E$61:$BM$80,MATCH('HRH Need estimation'!AB$2,'Inputs from Uganda staff'!$E$61:$E$80,0),MATCH('HRH Need estimation'!$D74,'Inputs from Uganda staff'!$E$6:$BM$6,0)),
""))</f>
        <v/>
      </c>
      <c r="AC74" s="122" t="str">
        <f>IFERROR(
$AN74 * INDEX('WFOM - Time_Base'!$A$4:$API$29, MATCH("CenHos", 'WFOM - Time_Base'!$B$4:$B$29,0), MATCH(CONCATENATE($G74,AC$2),'WFOM - Time_Base'!$A$8:$API$8,0)) *
INDEX('WFOM - Time_Base'!$A$4:$API$29, MATCH("CenHos_Per", 'WFOM - Time_Base'!$B$4:$B$29,0), MATCH(CONCATENATE($G74,AC$2),'WFOM - Time_Base'!$A$8:$API$8,0)),
IFERROR($AN74 * INDEX('Inputs from Uganda staff'!$E$61:$BM$80,MATCH('HRH Need estimation'!AC$2,'Inputs from Uganda staff'!$E$61:$E$80,0),MATCH('HRH Need estimation'!$D74,'Inputs from Uganda staff'!$E$6:$BM$6,0)),
""))</f>
        <v/>
      </c>
      <c r="AD74" s="122" t="str">
        <f>IFERROR(
$AN74 * INDEX('WFOM - Time_Base'!$A$4:$API$29, MATCH("CenHos", 'WFOM - Time_Base'!$B$4:$B$29,0), MATCH(CONCATENATE($G74,AD$2),'WFOM - Time_Base'!$A$8:$API$8,0)) *
INDEX('WFOM - Time_Base'!$A$4:$API$29, MATCH("CenHos_Per", 'WFOM - Time_Base'!$B$4:$B$29,0), MATCH(CONCATENATE($G74,AD$2),'WFOM - Time_Base'!$A$8:$API$8,0)),
IFERROR($AN74 * INDEX('Inputs from Uganda staff'!$E$61:$BM$80,MATCH('HRH Need estimation'!AD$2,'Inputs from Uganda staff'!$E$61:$E$80,0),MATCH('HRH Need estimation'!$D74,'Inputs from Uganda staff'!$E$6:$BM$6,0)),
""))</f>
        <v/>
      </c>
      <c r="AE74" s="122" t="str">
        <f>IFERROR(
$AN74 * INDEX('WFOM - Time_Base'!$A$4:$API$29, MATCH("CenHos", 'WFOM - Time_Base'!$B$4:$B$29,0), MATCH(CONCATENATE($G74,AE$2),'WFOM - Time_Base'!$A$8:$API$8,0)) *
INDEX('WFOM - Time_Base'!$A$4:$API$29, MATCH("CenHos_Per", 'WFOM - Time_Base'!$B$4:$B$29,0), MATCH(CONCATENATE($G74,AE$2),'WFOM - Time_Base'!$A$8:$API$8,0)),
IFERROR($AN74 * INDEX('Inputs from Uganda staff'!$E$61:$BM$80,MATCH('HRH Need estimation'!AE$2,'Inputs from Uganda staff'!$E$61:$E$80,0),MATCH('HRH Need estimation'!$D74,'Inputs from Uganda staff'!$E$6:$BM$6,0)),
""))</f>
        <v/>
      </c>
      <c r="AF74" s="122" t="str">
        <f>IFERROR(
$AN74 * INDEX('WFOM - Time_Base'!$A$4:$API$29, MATCH("CenHos", 'WFOM - Time_Base'!$B$4:$B$29,0), MATCH(CONCATENATE($G74,AF$2),'WFOM - Time_Base'!$A$8:$API$8,0)) *
INDEX('WFOM - Time_Base'!$A$4:$API$29, MATCH("CenHos_Per", 'WFOM - Time_Base'!$B$4:$B$29,0), MATCH(CONCATENATE($G74,AF$2),'WFOM - Time_Base'!$A$8:$API$8,0)),
IFERROR($AN74 * INDEX('Inputs from Uganda staff'!$E$61:$BM$80,MATCH('HRH Need estimation'!AF$2,'Inputs from Uganda staff'!$E$61:$E$80,0),MATCH('HRH Need estimation'!$D74,'Inputs from Uganda staff'!$E$6:$BM$6,0)),
""))</f>
        <v/>
      </c>
      <c r="AG74" s="122" t="str">
        <f>IFERROR(
$AN74 * INDEX('WFOM - Time_Base'!$A$4:$API$29, MATCH("CenHos", 'WFOM - Time_Base'!$B$4:$B$29,0), MATCH(CONCATENATE($G74,AG$2),'WFOM - Time_Base'!$A$8:$API$8,0)) *
INDEX('WFOM - Time_Base'!$A$4:$API$29, MATCH("CenHos_Per", 'WFOM - Time_Base'!$B$4:$B$29,0), MATCH(CONCATENATE($G74,AG$2),'WFOM - Time_Base'!$A$8:$API$8,0)),
IFERROR($AN74 * INDEX('Inputs from Uganda staff'!$E$61:$BM$80,MATCH('HRH Need estimation'!AG$2,'Inputs from Uganda staff'!$E$61:$E$80,0),MATCH('HRH Need estimation'!$D74,'Inputs from Uganda staff'!$E$6:$BM$6,0)),
""))</f>
        <v/>
      </c>
      <c r="AH74" s="122" t="str">
        <f>IFERROR(
$AN74 * INDEX('WFOM - Time_Base'!$A$4:$API$29, MATCH("CenHos", 'WFOM - Time_Base'!$B$4:$B$29,0), MATCH(CONCATENATE($G74,AH$2),'WFOM - Time_Base'!$A$8:$API$8,0)) *
INDEX('WFOM - Time_Base'!$A$4:$API$29, MATCH("CenHos_Per", 'WFOM - Time_Base'!$B$4:$B$29,0), MATCH(CONCATENATE($G74,AH$2),'WFOM - Time_Base'!$A$8:$API$8,0)),
IFERROR($AN74 * INDEX('Inputs from Uganda staff'!$E$61:$BM$80,MATCH('HRH Need estimation'!AH$2,'Inputs from Uganda staff'!$E$61:$E$80,0),MATCH('HRH Need estimation'!$D74,'Inputs from Uganda staff'!$E$6:$BM$6,0)),
""))</f>
        <v/>
      </c>
      <c r="AI74" s="122" t="str">
        <f>IFERROR(
$AN74 * INDEX('WFOM - Time_Base'!$A$4:$API$29, MATCH("CenHos", 'WFOM - Time_Base'!$B$4:$B$29,0), MATCH(CONCATENATE($G74,AI$2),'WFOM - Time_Base'!$A$8:$API$8,0)) *
INDEX('WFOM - Time_Base'!$A$4:$API$29, MATCH("CenHos_Per", 'WFOM - Time_Base'!$B$4:$B$29,0), MATCH(CONCATENATE($G74,AI$2),'WFOM - Time_Base'!$A$8:$API$8,0)),
IFERROR($AN74 * INDEX('Inputs from Uganda staff'!$E$61:$BM$80,MATCH('HRH Need estimation'!AI$2,'Inputs from Uganda staff'!$E$61:$E$80,0),MATCH('HRH Need estimation'!$D74,'Inputs from Uganda staff'!$E$6:$BM$6,0)),
""))</f>
        <v/>
      </c>
      <c r="AJ74" s="122" t="str">
        <f>IFERROR(
$AN74 * INDEX('WFOM - Time_Base'!$A$4:$API$29, MATCH("CenHos", 'WFOM - Time_Base'!$B$4:$B$29,0), MATCH(CONCATENATE($G74,AJ$2),'WFOM - Time_Base'!$A$8:$API$8,0)) *
INDEX('WFOM - Time_Base'!$A$4:$API$29, MATCH("CenHos_Per", 'WFOM - Time_Base'!$B$4:$B$29,0), MATCH(CONCATENATE($G74,AJ$2),'WFOM - Time_Base'!$A$8:$API$8,0)),
IFERROR($AN74 * INDEX('Inputs from Uganda staff'!$E$61:$BM$80,MATCH('HRH Need estimation'!AJ$2,'Inputs from Uganda staff'!$E$61:$E$80,0),MATCH('HRH Need estimation'!$D74,'Inputs from Uganda staff'!$E$6:$BM$6,0)),
""))</f>
        <v/>
      </c>
      <c r="AK74" s="122" t="str">
        <f>IFERROR(
$AN74 * INDEX('WFOM - Time_Base'!$A$4:$API$29, MATCH("CenHos", 'WFOM - Time_Base'!$B$4:$B$29,0), MATCH(CONCATENATE($G74,AK$2),'WFOM - Time_Base'!$A$8:$API$8,0)) *
INDEX('WFOM - Time_Base'!$A$4:$API$29, MATCH("CenHos_Per", 'WFOM - Time_Base'!$B$4:$B$29,0), MATCH(CONCATENATE($G74,AK$2),'WFOM - Time_Base'!$A$8:$API$8,0)),
IFERROR($AN74 * INDEX('Inputs from Uganda staff'!$E$61:$BM$80,MATCH('HRH Need estimation'!AK$2,'Inputs from Uganda staff'!$E$61:$E$80,0),MATCH('HRH Need estimation'!$D74,'Inputs from Uganda staff'!$E$6:$BM$6,0)),
""))</f>
        <v/>
      </c>
      <c r="AL74" s="122" t="str">
        <f>IFERROR(
$AN74 * INDEX('WFOM - Time_Base'!$A$4:$API$29, MATCH("CenHos", 'WFOM - Time_Base'!$B$4:$B$29,0), MATCH(CONCATENATE($G74,AL$2),'WFOM - Time_Base'!$A$8:$API$8,0)) *
INDEX('WFOM - Time_Base'!$A$4:$API$29, MATCH("CenHos_Per", 'WFOM - Time_Base'!$B$4:$B$29,0), MATCH(CONCATENATE($G74,AL$2),'WFOM - Time_Base'!$A$8:$API$8,0)),
IFERROR($AN74 * INDEX('Inputs from Uganda staff'!$E$61:$BM$80,MATCH('HRH Need estimation'!AL$2,'Inputs from Uganda staff'!$E$61:$E$80,0),MATCH('HRH Need estimation'!$D74,'Inputs from Uganda staff'!$E$6:$BM$6,0)),
""))</f>
        <v/>
      </c>
      <c r="AN74">
        <v>1</v>
      </c>
      <c r="AO74" t="e">
        <f t="shared" si="3"/>
        <v>#N/A</v>
      </c>
      <c r="AQ74" t="s">
        <v>511</v>
      </c>
    </row>
    <row r="75" spans="1:43">
      <c r="A75" s="106" t="s">
        <v>364</v>
      </c>
      <c r="B75" s="106" t="s">
        <v>336</v>
      </c>
      <c r="C75" s="107" t="s">
        <v>365</v>
      </c>
      <c r="D75" s="115" t="s">
        <v>366</v>
      </c>
      <c r="E75" s="199"/>
      <c r="F75" s="199"/>
      <c r="G75" s="199" t="str">
        <f>IF(F75&lt;&gt;"", VLOOKUP(F75,'WFOM - Cadre and Service List'!$E$4:$F$52,2,FALSE), "")</f>
        <v/>
      </c>
      <c r="H75" s="199" t="s">
        <v>909</v>
      </c>
      <c r="I75" s="208"/>
      <c r="J75" s="208"/>
      <c r="K75" s="208"/>
      <c r="L75" s="208"/>
      <c r="M75" s="208"/>
      <c r="N75" s="208"/>
      <c r="O75" s="208"/>
      <c r="P75" s="207">
        <f t="shared" si="2"/>
        <v>0</v>
      </c>
      <c r="Q75" s="122" t="s">
        <v>1947</v>
      </c>
      <c r="R75" s="122" t="str">
        <f>IFERROR(
$AN75 * INDEX('WFOM - Time_Base'!$A$4:$API$29, MATCH("CenHos", 'WFOM - Time_Base'!$B$4:$B$29,0), MATCH(CONCATENATE($G75,R$2),'WFOM - Time_Base'!$A$8:$API$8,0)) *
INDEX('WFOM - Time_Base'!$A$4:$API$29, MATCH("CenHos_Per", 'WFOM - Time_Base'!$B$4:$B$29,0), MATCH(CONCATENATE($G75,R$2),'WFOM - Time_Base'!$A$8:$API$8,0)),
IFERROR($AN75 * INDEX('Inputs from Uganda staff'!$E$61:$BM$80,MATCH('HRH Need estimation'!R$2,'Inputs from Uganda staff'!$E$61:$E$80,0),MATCH('HRH Need estimation'!$D75,'Inputs from Uganda staff'!$E$6:$BM$6,0)),
""))</f>
        <v/>
      </c>
      <c r="S75" s="122" t="str">
        <f>IFERROR(
$AN75 * INDEX('WFOM - Time_Base'!$A$4:$API$29, MATCH("CenHos", 'WFOM - Time_Base'!$B$4:$B$29,0), MATCH(CONCATENATE($G75,S$2),'WFOM - Time_Base'!$A$8:$API$8,0)) *
INDEX('WFOM - Time_Base'!$A$4:$API$29, MATCH("CenHos_Per", 'WFOM - Time_Base'!$B$4:$B$29,0), MATCH(CONCATENATE($G75,S$2),'WFOM - Time_Base'!$A$8:$API$8,0)),
IFERROR($AN75 * INDEX('Inputs from Uganda staff'!$E$61:$BM$80,MATCH('HRH Need estimation'!S$2,'Inputs from Uganda staff'!$E$61:$E$80,0),MATCH('HRH Need estimation'!$D75,'Inputs from Uganda staff'!$E$6:$BM$6,0)),
""))</f>
        <v/>
      </c>
      <c r="T75" s="122" t="str">
        <f>IFERROR(
$AN75 * INDEX('WFOM - Time_Base'!$A$4:$API$29, MATCH("CenHos", 'WFOM - Time_Base'!$B$4:$B$29,0), MATCH(CONCATENATE($G75,T$2),'WFOM - Time_Base'!$A$8:$API$8,0)) *
INDEX('WFOM - Time_Base'!$A$4:$API$29, MATCH("CenHos_Per", 'WFOM - Time_Base'!$B$4:$B$29,0), MATCH(CONCATENATE($G75,T$2),'WFOM - Time_Base'!$A$8:$API$8,0)),
IFERROR($AN75 * INDEX('Inputs from Uganda staff'!$E$61:$BM$80,MATCH('HRH Need estimation'!T$2,'Inputs from Uganda staff'!$E$61:$E$80,0),MATCH('HRH Need estimation'!$D75,'Inputs from Uganda staff'!$E$6:$BM$6,0)),
""))</f>
        <v/>
      </c>
      <c r="U75" s="122" t="str">
        <f>IFERROR(
$AN75 * INDEX('WFOM - Time_Base'!$A$4:$API$29, MATCH("CenHos", 'WFOM - Time_Base'!$B$4:$B$29,0), MATCH(CONCATENATE($G75,U$2),'WFOM - Time_Base'!$A$8:$API$8,0)) *
INDEX('WFOM - Time_Base'!$A$4:$API$29, MATCH("CenHos_Per", 'WFOM - Time_Base'!$B$4:$B$29,0), MATCH(CONCATENATE($G75,U$2),'WFOM - Time_Base'!$A$8:$API$8,0)),
IFERROR($AN75 * INDEX('Inputs from Uganda staff'!$E$61:$BM$80,MATCH('HRH Need estimation'!U$2,'Inputs from Uganda staff'!$E$61:$E$80,0),MATCH('HRH Need estimation'!$D75,'Inputs from Uganda staff'!$E$6:$BM$6,0)),
""))</f>
        <v/>
      </c>
      <c r="V75" s="122" t="str">
        <f>IFERROR(
$AN75 * INDEX('WFOM - Time_Base'!$A$4:$API$29, MATCH("CenHos", 'WFOM - Time_Base'!$B$4:$B$29,0), MATCH(CONCATENATE($G75,V$2),'WFOM - Time_Base'!$A$8:$API$8,0)) *
INDEX('WFOM - Time_Base'!$A$4:$API$29, MATCH("CenHos_Per", 'WFOM - Time_Base'!$B$4:$B$29,0), MATCH(CONCATENATE($G75,V$2),'WFOM - Time_Base'!$A$8:$API$8,0)),
IFERROR($AN75 * INDEX('Inputs from Uganda staff'!$E$61:$BM$80,MATCH('HRH Need estimation'!V$2,'Inputs from Uganda staff'!$E$61:$E$80,0),MATCH('HRH Need estimation'!$D75,'Inputs from Uganda staff'!$E$6:$BM$6,0)),
""))</f>
        <v/>
      </c>
      <c r="W75" s="122" t="str">
        <f>IFERROR(
$AN75 * INDEX('WFOM - Time_Base'!$A$4:$API$29, MATCH("CenHos", 'WFOM - Time_Base'!$B$4:$B$29,0), MATCH(CONCATENATE($G75,W$2),'WFOM - Time_Base'!$A$8:$API$8,0)) *
INDEX('WFOM - Time_Base'!$A$4:$API$29, MATCH("CenHos_Per", 'WFOM - Time_Base'!$B$4:$B$29,0), MATCH(CONCATENATE($G75,W$2),'WFOM - Time_Base'!$A$8:$API$8,0)),
IFERROR($AN75 * INDEX('Inputs from Uganda staff'!$E$61:$BM$80,MATCH('HRH Need estimation'!W$2,'Inputs from Uganda staff'!$E$61:$E$80,0),MATCH('HRH Need estimation'!$D75,'Inputs from Uganda staff'!$E$6:$BM$6,0)),
""))</f>
        <v/>
      </c>
      <c r="X75" s="122" t="str">
        <f>IFERROR(
$AN75 * INDEX('WFOM - Time_Base'!$A$4:$API$29, MATCH("CenHos", 'WFOM - Time_Base'!$B$4:$B$29,0), MATCH(CONCATENATE($G75,X$2),'WFOM - Time_Base'!$A$8:$API$8,0)) *
INDEX('WFOM - Time_Base'!$A$4:$API$29, MATCH("CenHos_Per", 'WFOM - Time_Base'!$B$4:$B$29,0), MATCH(CONCATENATE($G75,X$2),'WFOM - Time_Base'!$A$8:$API$8,0)),
IFERROR($AN75 * INDEX('Inputs from Uganda staff'!$E$61:$BM$80,MATCH('HRH Need estimation'!X$2,'Inputs from Uganda staff'!$E$61:$E$80,0),MATCH('HRH Need estimation'!$D75,'Inputs from Uganda staff'!$E$6:$BM$6,0)),
""))</f>
        <v/>
      </c>
      <c r="Y75" s="122" t="str">
        <f>IFERROR(
$AN75 * INDEX('WFOM - Time_Base'!$A$4:$API$29, MATCH("CenHos", 'WFOM - Time_Base'!$B$4:$B$29,0), MATCH(CONCATENATE($G75,Y$2),'WFOM - Time_Base'!$A$8:$API$8,0)) *
INDEX('WFOM - Time_Base'!$A$4:$API$29, MATCH("CenHos_Per", 'WFOM - Time_Base'!$B$4:$B$29,0), MATCH(CONCATENATE($G75,Y$2),'WFOM - Time_Base'!$A$8:$API$8,0)),
IFERROR($AN75 * INDEX('Inputs from Uganda staff'!$E$61:$BM$80,MATCH('HRH Need estimation'!Y$2,'Inputs from Uganda staff'!$E$61:$E$80,0),MATCH('HRH Need estimation'!$D75,'Inputs from Uganda staff'!$E$6:$BM$6,0)),
""))</f>
        <v/>
      </c>
      <c r="Z75" s="122" t="str">
        <f>IFERROR(
$AN75 * INDEX('WFOM - Time_Base'!$A$4:$API$29, MATCH("CenHos", 'WFOM - Time_Base'!$B$4:$B$29,0), MATCH(CONCATENATE($G75,Z$2),'WFOM - Time_Base'!$A$8:$API$8,0)) *
INDEX('WFOM - Time_Base'!$A$4:$API$29, MATCH("CenHos_Per", 'WFOM - Time_Base'!$B$4:$B$29,0), MATCH(CONCATENATE($G75,Z$2),'WFOM - Time_Base'!$A$8:$API$8,0)),
IFERROR($AN75 * INDEX('Inputs from Uganda staff'!$E$61:$BM$80,MATCH('HRH Need estimation'!Z$2,'Inputs from Uganda staff'!$E$61:$E$80,0),MATCH('HRH Need estimation'!$D75,'Inputs from Uganda staff'!$E$6:$BM$6,0)),
""))</f>
        <v/>
      </c>
      <c r="AA75" s="122" t="str">
        <f>IFERROR(
$AN75 * INDEX('WFOM - Time_Base'!$A$4:$API$29, MATCH("CenHos", 'WFOM - Time_Base'!$B$4:$B$29,0), MATCH(CONCATENATE($G75,AA$2),'WFOM - Time_Base'!$A$8:$API$8,0)) *
INDEX('WFOM - Time_Base'!$A$4:$API$29, MATCH("CenHos_Per", 'WFOM - Time_Base'!$B$4:$B$29,0), MATCH(CONCATENATE($G75,AA$2),'WFOM - Time_Base'!$A$8:$API$8,0)),
IFERROR($AN75 * INDEX('Inputs from Uganda staff'!$E$61:$BM$80,MATCH('HRH Need estimation'!AA$2,'Inputs from Uganda staff'!$E$61:$E$80,0),MATCH('HRH Need estimation'!$D75,'Inputs from Uganda staff'!$E$6:$BM$6,0)),
""))</f>
        <v/>
      </c>
      <c r="AB75" s="122" t="str">
        <f>IFERROR(
$AN75 * INDEX('WFOM - Time_Base'!$A$4:$API$29, MATCH("CenHos", 'WFOM - Time_Base'!$B$4:$B$29,0), MATCH(CONCATENATE($G75,AB$2),'WFOM - Time_Base'!$A$8:$API$8,0)) *
INDEX('WFOM - Time_Base'!$A$4:$API$29, MATCH("CenHos_Per", 'WFOM - Time_Base'!$B$4:$B$29,0), MATCH(CONCATENATE($G75,AB$2),'WFOM - Time_Base'!$A$8:$API$8,0)),
IFERROR($AN75 * INDEX('Inputs from Uganda staff'!$E$61:$BM$80,MATCH('HRH Need estimation'!AB$2,'Inputs from Uganda staff'!$E$61:$E$80,0),MATCH('HRH Need estimation'!$D75,'Inputs from Uganda staff'!$E$6:$BM$6,0)),
""))</f>
        <v/>
      </c>
      <c r="AC75" s="122" t="str">
        <f>IFERROR(
$AN75 * INDEX('WFOM - Time_Base'!$A$4:$API$29, MATCH("CenHos", 'WFOM - Time_Base'!$B$4:$B$29,0), MATCH(CONCATENATE($G75,AC$2),'WFOM - Time_Base'!$A$8:$API$8,0)) *
INDEX('WFOM - Time_Base'!$A$4:$API$29, MATCH("CenHos_Per", 'WFOM - Time_Base'!$B$4:$B$29,0), MATCH(CONCATENATE($G75,AC$2),'WFOM - Time_Base'!$A$8:$API$8,0)),
IFERROR($AN75 * INDEX('Inputs from Uganda staff'!$E$61:$BM$80,MATCH('HRH Need estimation'!AC$2,'Inputs from Uganda staff'!$E$61:$E$80,0),MATCH('HRH Need estimation'!$D75,'Inputs from Uganda staff'!$E$6:$BM$6,0)),
""))</f>
        <v/>
      </c>
      <c r="AD75" s="122" t="str">
        <f>IFERROR(
$AN75 * INDEX('WFOM - Time_Base'!$A$4:$API$29, MATCH("CenHos", 'WFOM - Time_Base'!$B$4:$B$29,0), MATCH(CONCATENATE($G75,AD$2),'WFOM - Time_Base'!$A$8:$API$8,0)) *
INDEX('WFOM - Time_Base'!$A$4:$API$29, MATCH("CenHos_Per", 'WFOM - Time_Base'!$B$4:$B$29,0), MATCH(CONCATENATE($G75,AD$2),'WFOM - Time_Base'!$A$8:$API$8,0)),
IFERROR($AN75 * INDEX('Inputs from Uganda staff'!$E$61:$BM$80,MATCH('HRH Need estimation'!AD$2,'Inputs from Uganda staff'!$E$61:$E$80,0),MATCH('HRH Need estimation'!$D75,'Inputs from Uganda staff'!$E$6:$BM$6,0)),
""))</f>
        <v/>
      </c>
      <c r="AE75" s="122" t="str">
        <f>IFERROR(
$AN75 * INDEX('WFOM - Time_Base'!$A$4:$API$29, MATCH("CenHos", 'WFOM - Time_Base'!$B$4:$B$29,0), MATCH(CONCATENATE($G75,AE$2),'WFOM - Time_Base'!$A$8:$API$8,0)) *
INDEX('WFOM - Time_Base'!$A$4:$API$29, MATCH("CenHos_Per", 'WFOM - Time_Base'!$B$4:$B$29,0), MATCH(CONCATENATE($G75,AE$2),'WFOM - Time_Base'!$A$8:$API$8,0)),
IFERROR($AN75 * INDEX('Inputs from Uganda staff'!$E$61:$BM$80,MATCH('HRH Need estimation'!AE$2,'Inputs from Uganda staff'!$E$61:$E$80,0),MATCH('HRH Need estimation'!$D75,'Inputs from Uganda staff'!$E$6:$BM$6,0)),
""))</f>
        <v/>
      </c>
      <c r="AF75" s="122" t="str">
        <f>IFERROR(
$AN75 * INDEX('WFOM - Time_Base'!$A$4:$API$29, MATCH("CenHos", 'WFOM - Time_Base'!$B$4:$B$29,0), MATCH(CONCATENATE($G75,AF$2),'WFOM - Time_Base'!$A$8:$API$8,0)) *
INDEX('WFOM - Time_Base'!$A$4:$API$29, MATCH("CenHos_Per", 'WFOM - Time_Base'!$B$4:$B$29,0), MATCH(CONCATENATE($G75,AF$2),'WFOM - Time_Base'!$A$8:$API$8,0)),
IFERROR($AN75 * INDEX('Inputs from Uganda staff'!$E$61:$BM$80,MATCH('HRH Need estimation'!AF$2,'Inputs from Uganda staff'!$E$61:$E$80,0),MATCH('HRH Need estimation'!$D75,'Inputs from Uganda staff'!$E$6:$BM$6,0)),
""))</f>
        <v/>
      </c>
      <c r="AG75" s="122" t="str">
        <f>IFERROR(
$AN75 * INDEX('WFOM - Time_Base'!$A$4:$API$29, MATCH("CenHos", 'WFOM - Time_Base'!$B$4:$B$29,0), MATCH(CONCATENATE($G75,AG$2),'WFOM - Time_Base'!$A$8:$API$8,0)) *
INDEX('WFOM - Time_Base'!$A$4:$API$29, MATCH("CenHos_Per", 'WFOM - Time_Base'!$B$4:$B$29,0), MATCH(CONCATENATE($G75,AG$2),'WFOM - Time_Base'!$A$8:$API$8,0)),
IFERROR($AN75 * INDEX('Inputs from Uganda staff'!$E$61:$BM$80,MATCH('HRH Need estimation'!AG$2,'Inputs from Uganda staff'!$E$61:$E$80,0),MATCH('HRH Need estimation'!$D75,'Inputs from Uganda staff'!$E$6:$BM$6,0)),
""))</f>
        <v/>
      </c>
      <c r="AH75" s="122" t="str">
        <f>IFERROR(
$AN75 * INDEX('WFOM - Time_Base'!$A$4:$API$29, MATCH("CenHos", 'WFOM - Time_Base'!$B$4:$B$29,0), MATCH(CONCATENATE($G75,AH$2),'WFOM - Time_Base'!$A$8:$API$8,0)) *
INDEX('WFOM - Time_Base'!$A$4:$API$29, MATCH("CenHos_Per", 'WFOM - Time_Base'!$B$4:$B$29,0), MATCH(CONCATENATE($G75,AH$2),'WFOM - Time_Base'!$A$8:$API$8,0)),
IFERROR($AN75 * INDEX('Inputs from Uganda staff'!$E$61:$BM$80,MATCH('HRH Need estimation'!AH$2,'Inputs from Uganda staff'!$E$61:$E$80,0),MATCH('HRH Need estimation'!$D75,'Inputs from Uganda staff'!$E$6:$BM$6,0)),
""))</f>
        <v/>
      </c>
      <c r="AI75" s="122" t="str">
        <f>IFERROR(
$AN75 * INDEX('WFOM - Time_Base'!$A$4:$API$29, MATCH("CenHos", 'WFOM - Time_Base'!$B$4:$B$29,0), MATCH(CONCATENATE($G75,AI$2),'WFOM - Time_Base'!$A$8:$API$8,0)) *
INDEX('WFOM - Time_Base'!$A$4:$API$29, MATCH("CenHos_Per", 'WFOM - Time_Base'!$B$4:$B$29,0), MATCH(CONCATENATE($G75,AI$2),'WFOM - Time_Base'!$A$8:$API$8,0)),
IFERROR($AN75 * INDEX('Inputs from Uganda staff'!$E$61:$BM$80,MATCH('HRH Need estimation'!AI$2,'Inputs from Uganda staff'!$E$61:$E$80,0),MATCH('HRH Need estimation'!$D75,'Inputs from Uganda staff'!$E$6:$BM$6,0)),
""))</f>
        <v/>
      </c>
      <c r="AJ75" s="122" t="str">
        <f>IFERROR(
$AN75 * INDEX('WFOM - Time_Base'!$A$4:$API$29, MATCH("CenHos", 'WFOM - Time_Base'!$B$4:$B$29,0), MATCH(CONCATENATE($G75,AJ$2),'WFOM - Time_Base'!$A$8:$API$8,0)) *
INDEX('WFOM - Time_Base'!$A$4:$API$29, MATCH("CenHos_Per", 'WFOM - Time_Base'!$B$4:$B$29,0), MATCH(CONCATENATE($G75,AJ$2),'WFOM - Time_Base'!$A$8:$API$8,0)),
IFERROR($AN75 * INDEX('Inputs from Uganda staff'!$E$61:$BM$80,MATCH('HRH Need estimation'!AJ$2,'Inputs from Uganda staff'!$E$61:$E$80,0),MATCH('HRH Need estimation'!$D75,'Inputs from Uganda staff'!$E$6:$BM$6,0)),
""))</f>
        <v/>
      </c>
      <c r="AK75" s="122" t="str">
        <f>IFERROR(
$AN75 * INDEX('WFOM - Time_Base'!$A$4:$API$29, MATCH("CenHos", 'WFOM - Time_Base'!$B$4:$B$29,0), MATCH(CONCATENATE($G75,AK$2),'WFOM - Time_Base'!$A$8:$API$8,0)) *
INDEX('WFOM - Time_Base'!$A$4:$API$29, MATCH("CenHos_Per", 'WFOM - Time_Base'!$B$4:$B$29,0), MATCH(CONCATENATE($G75,AK$2),'WFOM - Time_Base'!$A$8:$API$8,0)),
IFERROR($AN75 * INDEX('Inputs from Uganda staff'!$E$61:$BM$80,MATCH('HRH Need estimation'!AK$2,'Inputs from Uganda staff'!$E$61:$E$80,0),MATCH('HRH Need estimation'!$D75,'Inputs from Uganda staff'!$E$6:$BM$6,0)),
""))</f>
        <v/>
      </c>
      <c r="AL75" s="122" t="str">
        <f>IFERROR(
$AN75 * INDEX('WFOM - Time_Base'!$A$4:$API$29, MATCH("CenHos", 'WFOM - Time_Base'!$B$4:$B$29,0), MATCH(CONCATENATE($G75,AL$2),'WFOM - Time_Base'!$A$8:$API$8,0)) *
INDEX('WFOM - Time_Base'!$A$4:$API$29, MATCH("CenHos_Per", 'WFOM - Time_Base'!$B$4:$B$29,0), MATCH(CONCATENATE($G75,AL$2),'WFOM - Time_Base'!$A$8:$API$8,0)),
IFERROR($AN75 * INDEX('Inputs from Uganda staff'!$E$61:$BM$80,MATCH('HRH Need estimation'!AL$2,'Inputs from Uganda staff'!$E$61:$E$80,0),MATCH('HRH Need estimation'!$D75,'Inputs from Uganda staff'!$E$6:$BM$6,0)),
""))</f>
        <v/>
      </c>
      <c r="AN75">
        <v>1</v>
      </c>
      <c r="AO75" t="e">
        <f t="shared" si="3"/>
        <v>#N/A</v>
      </c>
      <c r="AQ75" t="s">
        <v>513</v>
      </c>
    </row>
    <row r="76" spans="1:43">
      <c r="A76" s="106" t="s">
        <v>364</v>
      </c>
      <c r="B76" s="106" t="s">
        <v>336</v>
      </c>
      <c r="C76" s="107" t="s">
        <v>367</v>
      </c>
      <c r="D76" s="115" t="s">
        <v>368</v>
      </c>
      <c r="E76" s="199"/>
      <c r="F76" s="199"/>
      <c r="G76" s="199" t="str">
        <f>IF(F76&lt;&gt;"", VLOOKUP(F76,'WFOM - Cadre and Service List'!$E$4:$F$52,2,FALSE), "")</f>
        <v/>
      </c>
      <c r="H76" s="199" t="s">
        <v>909</v>
      </c>
      <c r="I76" s="208"/>
      <c r="J76" s="208"/>
      <c r="K76" s="208"/>
      <c r="L76" s="208"/>
      <c r="M76" s="208"/>
      <c r="N76" s="208"/>
      <c r="O76" s="208"/>
      <c r="P76" s="207">
        <f t="shared" si="2"/>
        <v>0</v>
      </c>
      <c r="Q76" s="122" t="s">
        <v>1947</v>
      </c>
      <c r="R76" s="122" t="str">
        <f>IFERROR(
$AN76 * INDEX('WFOM - Time_Base'!$A$4:$API$29, MATCH("CenHos", 'WFOM - Time_Base'!$B$4:$B$29,0), MATCH(CONCATENATE($G76,R$2),'WFOM - Time_Base'!$A$8:$API$8,0)) *
INDEX('WFOM - Time_Base'!$A$4:$API$29, MATCH("CenHos_Per", 'WFOM - Time_Base'!$B$4:$B$29,0), MATCH(CONCATENATE($G76,R$2),'WFOM - Time_Base'!$A$8:$API$8,0)),
IFERROR($AN76 * INDEX('Inputs from Uganda staff'!$E$61:$BM$80,MATCH('HRH Need estimation'!R$2,'Inputs from Uganda staff'!$E$61:$E$80,0),MATCH('HRH Need estimation'!$D76,'Inputs from Uganda staff'!$E$6:$BM$6,0)),
""))</f>
        <v/>
      </c>
      <c r="S76" s="122" t="str">
        <f>IFERROR(
$AN76 * INDEX('WFOM - Time_Base'!$A$4:$API$29, MATCH("CenHos", 'WFOM - Time_Base'!$B$4:$B$29,0), MATCH(CONCATENATE($G76,S$2),'WFOM - Time_Base'!$A$8:$API$8,0)) *
INDEX('WFOM - Time_Base'!$A$4:$API$29, MATCH("CenHos_Per", 'WFOM - Time_Base'!$B$4:$B$29,0), MATCH(CONCATENATE($G76,S$2),'WFOM - Time_Base'!$A$8:$API$8,0)),
IFERROR($AN76 * INDEX('Inputs from Uganda staff'!$E$61:$BM$80,MATCH('HRH Need estimation'!S$2,'Inputs from Uganda staff'!$E$61:$E$80,0),MATCH('HRH Need estimation'!$D76,'Inputs from Uganda staff'!$E$6:$BM$6,0)),
""))</f>
        <v/>
      </c>
      <c r="T76" s="122" t="str">
        <f>IFERROR(
$AN76 * INDEX('WFOM - Time_Base'!$A$4:$API$29, MATCH("CenHos", 'WFOM - Time_Base'!$B$4:$B$29,0), MATCH(CONCATENATE($G76,T$2),'WFOM - Time_Base'!$A$8:$API$8,0)) *
INDEX('WFOM - Time_Base'!$A$4:$API$29, MATCH("CenHos_Per", 'WFOM - Time_Base'!$B$4:$B$29,0), MATCH(CONCATENATE($G76,T$2),'WFOM - Time_Base'!$A$8:$API$8,0)),
IFERROR($AN76 * INDEX('Inputs from Uganda staff'!$E$61:$BM$80,MATCH('HRH Need estimation'!T$2,'Inputs from Uganda staff'!$E$61:$E$80,0),MATCH('HRH Need estimation'!$D76,'Inputs from Uganda staff'!$E$6:$BM$6,0)),
""))</f>
        <v/>
      </c>
      <c r="U76" s="122" t="str">
        <f>IFERROR(
$AN76 * INDEX('WFOM - Time_Base'!$A$4:$API$29, MATCH("CenHos", 'WFOM - Time_Base'!$B$4:$B$29,0), MATCH(CONCATENATE($G76,U$2),'WFOM - Time_Base'!$A$8:$API$8,0)) *
INDEX('WFOM - Time_Base'!$A$4:$API$29, MATCH("CenHos_Per", 'WFOM - Time_Base'!$B$4:$B$29,0), MATCH(CONCATENATE($G76,U$2),'WFOM - Time_Base'!$A$8:$API$8,0)),
IFERROR($AN76 * INDEX('Inputs from Uganda staff'!$E$61:$BM$80,MATCH('HRH Need estimation'!U$2,'Inputs from Uganda staff'!$E$61:$E$80,0),MATCH('HRH Need estimation'!$D76,'Inputs from Uganda staff'!$E$6:$BM$6,0)),
""))</f>
        <v/>
      </c>
      <c r="V76" s="122" t="str">
        <f>IFERROR(
$AN76 * INDEX('WFOM - Time_Base'!$A$4:$API$29, MATCH("CenHos", 'WFOM - Time_Base'!$B$4:$B$29,0), MATCH(CONCATENATE($G76,V$2),'WFOM - Time_Base'!$A$8:$API$8,0)) *
INDEX('WFOM - Time_Base'!$A$4:$API$29, MATCH("CenHos_Per", 'WFOM - Time_Base'!$B$4:$B$29,0), MATCH(CONCATENATE($G76,V$2),'WFOM - Time_Base'!$A$8:$API$8,0)),
IFERROR($AN76 * INDEX('Inputs from Uganda staff'!$E$61:$BM$80,MATCH('HRH Need estimation'!V$2,'Inputs from Uganda staff'!$E$61:$E$80,0),MATCH('HRH Need estimation'!$D76,'Inputs from Uganda staff'!$E$6:$BM$6,0)),
""))</f>
        <v/>
      </c>
      <c r="W76" s="122" t="str">
        <f>IFERROR(
$AN76 * INDEX('WFOM - Time_Base'!$A$4:$API$29, MATCH("CenHos", 'WFOM - Time_Base'!$B$4:$B$29,0), MATCH(CONCATENATE($G76,W$2),'WFOM - Time_Base'!$A$8:$API$8,0)) *
INDEX('WFOM - Time_Base'!$A$4:$API$29, MATCH("CenHos_Per", 'WFOM - Time_Base'!$B$4:$B$29,0), MATCH(CONCATENATE($G76,W$2),'WFOM - Time_Base'!$A$8:$API$8,0)),
IFERROR($AN76 * INDEX('Inputs from Uganda staff'!$E$61:$BM$80,MATCH('HRH Need estimation'!W$2,'Inputs from Uganda staff'!$E$61:$E$80,0),MATCH('HRH Need estimation'!$D76,'Inputs from Uganda staff'!$E$6:$BM$6,0)),
""))</f>
        <v/>
      </c>
      <c r="X76" s="122" t="str">
        <f>IFERROR(
$AN76 * INDEX('WFOM - Time_Base'!$A$4:$API$29, MATCH("CenHos", 'WFOM - Time_Base'!$B$4:$B$29,0), MATCH(CONCATENATE($G76,X$2),'WFOM - Time_Base'!$A$8:$API$8,0)) *
INDEX('WFOM - Time_Base'!$A$4:$API$29, MATCH("CenHos_Per", 'WFOM - Time_Base'!$B$4:$B$29,0), MATCH(CONCATENATE($G76,X$2),'WFOM - Time_Base'!$A$8:$API$8,0)),
IFERROR($AN76 * INDEX('Inputs from Uganda staff'!$E$61:$BM$80,MATCH('HRH Need estimation'!X$2,'Inputs from Uganda staff'!$E$61:$E$80,0),MATCH('HRH Need estimation'!$D76,'Inputs from Uganda staff'!$E$6:$BM$6,0)),
""))</f>
        <v/>
      </c>
      <c r="Y76" s="122" t="str">
        <f>IFERROR(
$AN76 * INDEX('WFOM - Time_Base'!$A$4:$API$29, MATCH("CenHos", 'WFOM - Time_Base'!$B$4:$B$29,0), MATCH(CONCATENATE($G76,Y$2),'WFOM - Time_Base'!$A$8:$API$8,0)) *
INDEX('WFOM - Time_Base'!$A$4:$API$29, MATCH("CenHos_Per", 'WFOM - Time_Base'!$B$4:$B$29,0), MATCH(CONCATENATE($G76,Y$2),'WFOM - Time_Base'!$A$8:$API$8,0)),
IFERROR($AN76 * INDEX('Inputs from Uganda staff'!$E$61:$BM$80,MATCH('HRH Need estimation'!Y$2,'Inputs from Uganda staff'!$E$61:$E$80,0),MATCH('HRH Need estimation'!$D76,'Inputs from Uganda staff'!$E$6:$BM$6,0)),
""))</f>
        <v/>
      </c>
      <c r="Z76" s="122" t="str">
        <f>IFERROR(
$AN76 * INDEX('WFOM - Time_Base'!$A$4:$API$29, MATCH("CenHos", 'WFOM - Time_Base'!$B$4:$B$29,0), MATCH(CONCATENATE($G76,Z$2),'WFOM - Time_Base'!$A$8:$API$8,0)) *
INDEX('WFOM - Time_Base'!$A$4:$API$29, MATCH("CenHos_Per", 'WFOM - Time_Base'!$B$4:$B$29,0), MATCH(CONCATENATE($G76,Z$2),'WFOM - Time_Base'!$A$8:$API$8,0)),
IFERROR($AN76 * INDEX('Inputs from Uganda staff'!$E$61:$BM$80,MATCH('HRH Need estimation'!Z$2,'Inputs from Uganda staff'!$E$61:$E$80,0),MATCH('HRH Need estimation'!$D76,'Inputs from Uganda staff'!$E$6:$BM$6,0)),
""))</f>
        <v/>
      </c>
      <c r="AA76" s="122" t="str">
        <f>IFERROR(
$AN76 * INDEX('WFOM - Time_Base'!$A$4:$API$29, MATCH("CenHos", 'WFOM - Time_Base'!$B$4:$B$29,0), MATCH(CONCATENATE($G76,AA$2),'WFOM - Time_Base'!$A$8:$API$8,0)) *
INDEX('WFOM - Time_Base'!$A$4:$API$29, MATCH("CenHos_Per", 'WFOM - Time_Base'!$B$4:$B$29,0), MATCH(CONCATENATE($G76,AA$2),'WFOM - Time_Base'!$A$8:$API$8,0)),
IFERROR($AN76 * INDEX('Inputs from Uganda staff'!$E$61:$BM$80,MATCH('HRH Need estimation'!AA$2,'Inputs from Uganda staff'!$E$61:$E$80,0),MATCH('HRH Need estimation'!$D76,'Inputs from Uganda staff'!$E$6:$BM$6,0)),
""))</f>
        <v/>
      </c>
      <c r="AB76" s="122" t="str">
        <f>IFERROR(
$AN76 * INDEX('WFOM - Time_Base'!$A$4:$API$29, MATCH("CenHos", 'WFOM - Time_Base'!$B$4:$B$29,0), MATCH(CONCATENATE($G76,AB$2),'WFOM - Time_Base'!$A$8:$API$8,0)) *
INDEX('WFOM - Time_Base'!$A$4:$API$29, MATCH("CenHos_Per", 'WFOM - Time_Base'!$B$4:$B$29,0), MATCH(CONCATENATE($G76,AB$2),'WFOM - Time_Base'!$A$8:$API$8,0)),
IFERROR($AN76 * INDEX('Inputs from Uganda staff'!$E$61:$BM$80,MATCH('HRH Need estimation'!AB$2,'Inputs from Uganda staff'!$E$61:$E$80,0),MATCH('HRH Need estimation'!$D76,'Inputs from Uganda staff'!$E$6:$BM$6,0)),
""))</f>
        <v/>
      </c>
      <c r="AC76" s="122" t="str">
        <f>IFERROR(
$AN76 * INDEX('WFOM - Time_Base'!$A$4:$API$29, MATCH("CenHos", 'WFOM - Time_Base'!$B$4:$B$29,0), MATCH(CONCATENATE($G76,AC$2),'WFOM - Time_Base'!$A$8:$API$8,0)) *
INDEX('WFOM - Time_Base'!$A$4:$API$29, MATCH("CenHos_Per", 'WFOM - Time_Base'!$B$4:$B$29,0), MATCH(CONCATENATE($G76,AC$2),'WFOM - Time_Base'!$A$8:$API$8,0)),
IFERROR($AN76 * INDEX('Inputs from Uganda staff'!$E$61:$BM$80,MATCH('HRH Need estimation'!AC$2,'Inputs from Uganda staff'!$E$61:$E$80,0),MATCH('HRH Need estimation'!$D76,'Inputs from Uganda staff'!$E$6:$BM$6,0)),
""))</f>
        <v/>
      </c>
      <c r="AD76" s="122" t="str">
        <f>IFERROR(
$AN76 * INDEX('WFOM - Time_Base'!$A$4:$API$29, MATCH("CenHos", 'WFOM - Time_Base'!$B$4:$B$29,0), MATCH(CONCATENATE($G76,AD$2),'WFOM - Time_Base'!$A$8:$API$8,0)) *
INDEX('WFOM - Time_Base'!$A$4:$API$29, MATCH("CenHos_Per", 'WFOM - Time_Base'!$B$4:$B$29,0), MATCH(CONCATENATE($G76,AD$2),'WFOM - Time_Base'!$A$8:$API$8,0)),
IFERROR($AN76 * INDEX('Inputs from Uganda staff'!$E$61:$BM$80,MATCH('HRH Need estimation'!AD$2,'Inputs from Uganda staff'!$E$61:$E$80,0),MATCH('HRH Need estimation'!$D76,'Inputs from Uganda staff'!$E$6:$BM$6,0)),
""))</f>
        <v/>
      </c>
      <c r="AE76" s="122" t="str">
        <f>IFERROR(
$AN76 * INDEX('WFOM - Time_Base'!$A$4:$API$29, MATCH("CenHos", 'WFOM - Time_Base'!$B$4:$B$29,0), MATCH(CONCATENATE($G76,AE$2),'WFOM - Time_Base'!$A$8:$API$8,0)) *
INDEX('WFOM - Time_Base'!$A$4:$API$29, MATCH("CenHos_Per", 'WFOM - Time_Base'!$B$4:$B$29,0), MATCH(CONCATENATE($G76,AE$2),'WFOM - Time_Base'!$A$8:$API$8,0)),
IFERROR($AN76 * INDEX('Inputs from Uganda staff'!$E$61:$BM$80,MATCH('HRH Need estimation'!AE$2,'Inputs from Uganda staff'!$E$61:$E$80,0),MATCH('HRH Need estimation'!$D76,'Inputs from Uganda staff'!$E$6:$BM$6,0)),
""))</f>
        <v/>
      </c>
      <c r="AF76" s="122" t="str">
        <f>IFERROR(
$AN76 * INDEX('WFOM - Time_Base'!$A$4:$API$29, MATCH("CenHos", 'WFOM - Time_Base'!$B$4:$B$29,0), MATCH(CONCATENATE($G76,AF$2),'WFOM - Time_Base'!$A$8:$API$8,0)) *
INDEX('WFOM - Time_Base'!$A$4:$API$29, MATCH("CenHos_Per", 'WFOM - Time_Base'!$B$4:$B$29,0), MATCH(CONCATENATE($G76,AF$2),'WFOM - Time_Base'!$A$8:$API$8,0)),
IFERROR($AN76 * INDEX('Inputs from Uganda staff'!$E$61:$BM$80,MATCH('HRH Need estimation'!AF$2,'Inputs from Uganda staff'!$E$61:$E$80,0),MATCH('HRH Need estimation'!$D76,'Inputs from Uganda staff'!$E$6:$BM$6,0)),
""))</f>
        <v/>
      </c>
      <c r="AG76" s="122" t="str">
        <f>IFERROR(
$AN76 * INDEX('WFOM - Time_Base'!$A$4:$API$29, MATCH("CenHos", 'WFOM - Time_Base'!$B$4:$B$29,0), MATCH(CONCATENATE($G76,AG$2),'WFOM - Time_Base'!$A$8:$API$8,0)) *
INDEX('WFOM - Time_Base'!$A$4:$API$29, MATCH("CenHos_Per", 'WFOM - Time_Base'!$B$4:$B$29,0), MATCH(CONCATENATE($G76,AG$2),'WFOM - Time_Base'!$A$8:$API$8,0)),
IFERROR($AN76 * INDEX('Inputs from Uganda staff'!$E$61:$BM$80,MATCH('HRH Need estimation'!AG$2,'Inputs from Uganda staff'!$E$61:$E$80,0),MATCH('HRH Need estimation'!$D76,'Inputs from Uganda staff'!$E$6:$BM$6,0)),
""))</f>
        <v/>
      </c>
      <c r="AH76" s="122" t="str">
        <f>IFERROR(
$AN76 * INDEX('WFOM - Time_Base'!$A$4:$API$29, MATCH("CenHos", 'WFOM - Time_Base'!$B$4:$B$29,0), MATCH(CONCATENATE($G76,AH$2),'WFOM - Time_Base'!$A$8:$API$8,0)) *
INDEX('WFOM - Time_Base'!$A$4:$API$29, MATCH("CenHos_Per", 'WFOM - Time_Base'!$B$4:$B$29,0), MATCH(CONCATENATE($G76,AH$2),'WFOM - Time_Base'!$A$8:$API$8,0)),
IFERROR($AN76 * INDEX('Inputs from Uganda staff'!$E$61:$BM$80,MATCH('HRH Need estimation'!AH$2,'Inputs from Uganda staff'!$E$61:$E$80,0),MATCH('HRH Need estimation'!$D76,'Inputs from Uganda staff'!$E$6:$BM$6,0)),
""))</f>
        <v/>
      </c>
      <c r="AI76" s="122" t="str">
        <f>IFERROR(
$AN76 * INDEX('WFOM - Time_Base'!$A$4:$API$29, MATCH("CenHos", 'WFOM - Time_Base'!$B$4:$B$29,0), MATCH(CONCATENATE($G76,AI$2),'WFOM - Time_Base'!$A$8:$API$8,0)) *
INDEX('WFOM - Time_Base'!$A$4:$API$29, MATCH("CenHos_Per", 'WFOM - Time_Base'!$B$4:$B$29,0), MATCH(CONCATENATE($G76,AI$2),'WFOM - Time_Base'!$A$8:$API$8,0)),
IFERROR($AN76 * INDEX('Inputs from Uganda staff'!$E$61:$BM$80,MATCH('HRH Need estimation'!AI$2,'Inputs from Uganda staff'!$E$61:$E$80,0),MATCH('HRH Need estimation'!$D76,'Inputs from Uganda staff'!$E$6:$BM$6,0)),
""))</f>
        <v/>
      </c>
      <c r="AJ76" s="122" t="str">
        <f>IFERROR(
$AN76 * INDEX('WFOM - Time_Base'!$A$4:$API$29, MATCH("CenHos", 'WFOM - Time_Base'!$B$4:$B$29,0), MATCH(CONCATENATE($G76,AJ$2),'WFOM - Time_Base'!$A$8:$API$8,0)) *
INDEX('WFOM - Time_Base'!$A$4:$API$29, MATCH("CenHos_Per", 'WFOM - Time_Base'!$B$4:$B$29,0), MATCH(CONCATENATE($G76,AJ$2),'WFOM - Time_Base'!$A$8:$API$8,0)),
IFERROR($AN76 * INDEX('Inputs from Uganda staff'!$E$61:$BM$80,MATCH('HRH Need estimation'!AJ$2,'Inputs from Uganda staff'!$E$61:$E$80,0),MATCH('HRH Need estimation'!$D76,'Inputs from Uganda staff'!$E$6:$BM$6,0)),
""))</f>
        <v/>
      </c>
      <c r="AK76" s="122" t="str">
        <f>IFERROR(
$AN76 * INDEX('WFOM - Time_Base'!$A$4:$API$29, MATCH("CenHos", 'WFOM - Time_Base'!$B$4:$B$29,0), MATCH(CONCATENATE($G76,AK$2),'WFOM - Time_Base'!$A$8:$API$8,0)) *
INDEX('WFOM - Time_Base'!$A$4:$API$29, MATCH("CenHos_Per", 'WFOM - Time_Base'!$B$4:$B$29,0), MATCH(CONCATENATE($G76,AK$2),'WFOM - Time_Base'!$A$8:$API$8,0)),
IFERROR($AN76 * INDEX('Inputs from Uganda staff'!$E$61:$BM$80,MATCH('HRH Need estimation'!AK$2,'Inputs from Uganda staff'!$E$61:$E$80,0),MATCH('HRH Need estimation'!$D76,'Inputs from Uganda staff'!$E$6:$BM$6,0)),
""))</f>
        <v/>
      </c>
      <c r="AL76" s="122" t="str">
        <f>IFERROR(
$AN76 * INDEX('WFOM - Time_Base'!$A$4:$API$29, MATCH("CenHos", 'WFOM - Time_Base'!$B$4:$B$29,0), MATCH(CONCATENATE($G76,AL$2),'WFOM - Time_Base'!$A$8:$API$8,0)) *
INDEX('WFOM - Time_Base'!$A$4:$API$29, MATCH("CenHos_Per", 'WFOM - Time_Base'!$B$4:$B$29,0), MATCH(CONCATENATE($G76,AL$2),'WFOM - Time_Base'!$A$8:$API$8,0)),
IFERROR($AN76 * INDEX('Inputs from Uganda staff'!$E$61:$BM$80,MATCH('HRH Need estimation'!AL$2,'Inputs from Uganda staff'!$E$61:$E$80,0),MATCH('HRH Need estimation'!$D76,'Inputs from Uganda staff'!$E$6:$BM$6,0)),
""))</f>
        <v/>
      </c>
      <c r="AN76">
        <v>1</v>
      </c>
      <c r="AO76" t="e">
        <f t="shared" si="3"/>
        <v>#N/A</v>
      </c>
      <c r="AQ76" t="s">
        <v>515</v>
      </c>
    </row>
    <row r="77" spans="1:43">
      <c r="A77" s="106" t="s">
        <v>953</v>
      </c>
      <c r="B77" s="106" t="s">
        <v>336</v>
      </c>
      <c r="C77" s="107" t="s">
        <v>369</v>
      </c>
      <c r="D77" s="115" t="s">
        <v>370</v>
      </c>
      <c r="E77" s="122" t="s">
        <v>867</v>
      </c>
      <c r="F77" s="122" t="s">
        <v>17</v>
      </c>
      <c r="G77" s="122" t="str">
        <f>IF(F77&lt;&gt;"", VLOOKUP(F77,'WFOM - Cadre and Service List'!$E$4:$F$52,2,FALSE), "")</f>
        <v>Under5OPD</v>
      </c>
      <c r="H77" s="122"/>
      <c r="I77" s="207"/>
      <c r="J77" s="207"/>
      <c r="K77" s="207"/>
      <c r="L77" s="207"/>
      <c r="M77" s="207"/>
      <c r="N77" s="207"/>
      <c r="O77" s="207"/>
      <c r="P77" s="207">
        <f t="shared" si="2"/>
        <v>0</v>
      </c>
      <c r="Q77" s="122" t="s">
        <v>1947</v>
      </c>
      <c r="R77" s="122">
        <f>IFERROR(
$AN77 * INDEX('WFOM - Time_Base'!$A$4:$API$29, MATCH("CenHos", 'WFOM - Time_Base'!$B$4:$B$29,0), MATCH(CONCATENATE($G77,R$2),'WFOM - Time_Base'!$A$8:$API$8,0)) *
INDEX('WFOM - Time_Base'!$A$4:$API$29, MATCH("CenHos_Per", 'WFOM - Time_Base'!$B$4:$B$29,0), MATCH(CONCATENATE($G77,R$2),'WFOM - Time_Base'!$A$8:$API$8,0)),
IFERROR($AN77 * INDEX('Inputs from Uganda staff'!$E$61:$BM$80,MATCH('HRH Need estimation'!R$2,'Inputs from Uganda staff'!$E$61:$E$80,0),MATCH('HRH Need estimation'!$D77,'Inputs from Uganda staff'!$E$6:$BM$6,0)),
""))</f>
        <v>5</v>
      </c>
      <c r="S77" s="122">
        <f>IFERROR(
$AN77 * INDEX('WFOM - Time_Base'!$A$4:$API$29, MATCH("CenHos", 'WFOM - Time_Base'!$B$4:$B$29,0), MATCH(CONCATENATE($G77,S$2),'WFOM - Time_Base'!$A$8:$API$8,0)) *
INDEX('WFOM - Time_Base'!$A$4:$API$29, MATCH("CenHos_Per", 'WFOM - Time_Base'!$B$4:$B$29,0), MATCH(CONCATENATE($G77,S$2),'WFOM - Time_Base'!$A$8:$API$8,0)),
IFERROR($AN77 * INDEX('Inputs from Uganda staff'!$E$61:$BM$80,MATCH('HRH Need estimation'!S$2,'Inputs from Uganda staff'!$E$61:$E$80,0),MATCH('HRH Need estimation'!$D77,'Inputs from Uganda staff'!$E$6:$BM$6,0)),
""))</f>
        <v>6</v>
      </c>
      <c r="T77" s="122">
        <f>IFERROR(
$AN77 * INDEX('WFOM - Time_Base'!$A$4:$API$29, MATCH("CenHos", 'WFOM - Time_Base'!$B$4:$B$29,0), MATCH(CONCATENATE($G77,T$2),'WFOM - Time_Base'!$A$8:$API$8,0)) *
INDEX('WFOM - Time_Base'!$A$4:$API$29, MATCH("CenHos_Per", 'WFOM - Time_Base'!$B$4:$B$29,0), MATCH(CONCATENATE($G77,T$2),'WFOM - Time_Base'!$A$8:$API$8,0)),
IFERROR($AN77 * INDEX('Inputs from Uganda staff'!$E$61:$BM$80,MATCH('HRH Need estimation'!T$2,'Inputs from Uganda staff'!$E$61:$E$80,0),MATCH('HRH Need estimation'!$D77,'Inputs from Uganda staff'!$E$6:$BM$6,0)),
""))</f>
        <v>0</v>
      </c>
      <c r="U77" s="122">
        <f>IFERROR(
$AN77 * INDEX('WFOM - Time_Base'!$A$4:$API$29, MATCH("CenHos", 'WFOM - Time_Base'!$B$4:$B$29,0), MATCH(CONCATENATE($G77,U$2),'WFOM - Time_Base'!$A$8:$API$8,0)) *
INDEX('WFOM - Time_Base'!$A$4:$API$29, MATCH("CenHos_Per", 'WFOM - Time_Base'!$B$4:$B$29,0), MATCH(CONCATENATE($G77,U$2),'WFOM - Time_Base'!$A$8:$API$8,0)),
IFERROR($AN77 * INDEX('Inputs from Uganda staff'!$E$61:$BM$80,MATCH('HRH Need estimation'!U$2,'Inputs from Uganda staff'!$E$61:$E$80,0),MATCH('HRH Need estimation'!$D77,'Inputs from Uganda staff'!$E$6:$BM$6,0)),
""))</f>
        <v>3.5</v>
      </c>
      <c r="V77" s="122">
        <f>IFERROR(
$AN77 * INDEX('WFOM - Time_Base'!$A$4:$API$29, MATCH("CenHos", 'WFOM - Time_Base'!$B$4:$B$29,0), MATCH(CONCATENATE($G77,V$2),'WFOM - Time_Base'!$A$8:$API$8,0)) *
INDEX('WFOM - Time_Base'!$A$4:$API$29, MATCH("CenHos_Per", 'WFOM - Time_Base'!$B$4:$B$29,0), MATCH(CONCATENATE($G77,V$2),'WFOM - Time_Base'!$A$8:$API$8,0)),
IFERROR($AN77 * INDEX('Inputs from Uganda staff'!$E$61:$BM$80,MATCH('HRH Need estimation'!V$2,'Inputs from Uganda staff'!$E$61:$E$80,0),MATCH('HRH Need estimation'!$D77,'Inputs from Uganda staff'!$E$6:$BM$6,0)),
""))</f>
        <v>3.5</v>
      </c>
      <c r="W77" s="122">
        <f>IFERROR(
$AN77 * INDEX('WFOM - Time_Base'!$A$4:$API$29, MATCH("CenHos", 'WFOM - Time_Base'!$B$4:$B$29,0), MATCH(CONCATENATE($G77,W$2),'WFOM - Time_Base'!$A$8:$API$8,0)) *
INDEX('WFOM - Time_Base'!$A$4:$API$29, MATCH("CenHos_Per", 'WFOM - Time_Base'!$B$4:$B$29,0), MATCH(CONCATENATE($G77,W$2),'WFOM - Time_Base'!$A$8:$API$8,0)),
IFERROR($AN77 * INDEX('Inputs from Uganda staff'!$E$61:$BM$80,MATCH('HRH Need estimation'!W$2,'Inputs from Uganda staff'!$E$61:$E$80,0),MATCH('HRH Need estimation'!$D77,'Inputs from Uganda staff'!$E$6:$BM$6,0)),
""))</f>
        <v>0</v>
      </c>
      <c r="X77" s="122">
        <f>IFERROR(
$AN77 * INDEX('WFOM - Time_Base'!$A$4:$API$29, MATCH("CenHos", 'WFOM - Time_Base'!$B$4:$B$29,0), MATCH(CONCATENATE($G77,X$2),'WFOM - Time_Base'!$A$8:$API$8,0)) *
INDEX('WFOM - Time_Base'!$A$4:$API$29, MATCH("CenHos_Per", 'WFOM - Time_Base'!$B$4:$B$29,0), MATCH(CONCATENATE($G77,X$2),'WFOM - Time_Base'!$A$8:$API$8,0)),
IFERROR($AN77 * INDEX('Inputs from Uganda staff'!$E$61:$BM$80,MATCH('HRH Need estimation'!X$2,'Inputs from Uganda staff'!$E$61:$E$80,0),MATCH('HRH Need estimation'!$D77,'Inputs from Uganda staff'!$E$6:$BM$6,0)),
""))</f>
        <v>0.8</v>
      </c>
      <c r="Y77" s="122">
        <f>IFERROR(
$AN77 * INDEX('WFOM - Time_Base'!$A$4:$API$29, MATCH("CenHos", 'WFOM - Time_Base'!$B$4:$B$29,0), MATCH(CONCATENATE($G77,Y$2),'WFOM - Time_Base'!$A$8:$API$8,0)) *
INDEX('WFOM - Time_Base'!$A$4:$API$29, MATCH("CenHos_Per", 'WFOM - Time_Base'!$B$4:$B$29,0), MATCH(CONCATENATE($G77,Y$2),'WFOM - Time_Base'!$A$8:$API$8,0)),
IFERROR($AN77 * INDEX('Inputs from Uganda staff'!$E$61:$BM$80,MATCH('HRH Need estimation'!Y$2,'Inputs from Uganda staff'!$E$61:$E$80,0),MATCH('HRH Need estimation'!$D77,'Inputs from Uganda staff'!$E$6:$BM$6,0)),
""))</f>
        <v>0.8</v>
      </c>
      <c r="Z77" s="122">
        <f>IFERROR(
$AN77 * INDEX('WFOM - Time_Base'!$A$4:$API$29, MATCH("CenHos", 'WFOM - Time_Base'!$B$4:$B$29,0), MATCH(CONCATENATE($G77,Z$2),'WFOM - Time_Base'!$A$8:$API$8,0)) *
INDEX('WFOM - Time_Base'!$A$4:$API$29, MATCH("CenHos_Per", 'WFOM - Time_Base'!$B$4:$B$29,0), MATCH(CONCATENATE($G77,Z$2),'WFOM - Time_Base'!$A$8:$API$8,0)),
IFERROR($AN77 * INDEX('Inputs from Uganda staff'!$E$61:$BM$80,MATCH('HRH Need estimation'!Z$2,'Inputs from Uganda staff'!$E$61:$E$80,0),MATCH('HRH Need estimation'!$D77,'Inputs from Uganda staff'!$E$6:$BM$6,0)),
""))</f>
        <v>0</v>
      </c>
      <c r="AA77" s="122">
        <f>IFERROR(
$AN77 * INDEX('WFOM - Time_Base'!$A$4:$API$29, MATCH("CenHos", 'WFOM - Time_Base'!$B$4:$B$29,0), MATCH(CONCATENATE($G77,AA$2),'WFOM - Time_Base'!$A$8:$API$8,0)) *
INDEX('WFOM - Time_Base'!$A$4:$API$29, MATCH("CenHos_Per", 'WFOM - Time_Base'!$B$4:$B$29,0), MATCH(CONCATENATE($G77,AA$2),'WFOM - Time_Base'!$A$8:$API$8,0)),
IFERROR($AN77 * INDEX('Inputs from Uganda staff'!$E$61:$BM$80,MATCH('HRH Need estimation'!AA$2,'Inputs from Uganda staff'!$E$61:$E$80,0),MATCH('HRH Need estimation'!$D77,'Inputs from Uganda staff'!$E$6:$BM$6,0)),
""))</f>
        <v>0</v>
      </c>
      <c r="AB77" s="122">
        <f>IFERROR(
$AN77 * INDEX('WFOM - Time_Base'!$A$4:$API$29, MATCH("CenHos", 'WFOM - Time_Base'!$B$4:$B$29,0), MATCH(CONCATENATE($G77,AB$2),'WFOM - Time_Base'!$A$8:$API$8,0)) *
INDEX('WFOM - Time_Base'!$A$4:$API$29, MATCH("CenHos_Per", 'WFOM - Time_Base'!$B$4:$B$29,0), MATCH(CONCATENATE($G77,AB$2),'WFOM - Time_Base'!$A$8:$API$8,0)),
IFERROR($AN77 * INDEX('Inputs from Uganda staff'!$E$61:$BM$80,MATCH('HRH Need estimation'!AB$2,'Inputs from Uganda staff'!$E$61:$E$80,0),MATCH('HRH Need estimation'!$D77,'Inputs from Uganda staff'!$E$6:$BM$6,0)),
""))</f>
        <v>0</v>
      </c>
      <c r="AC77" s="122" t="str">
        <f>IFERROR(
$AN77 * INDEX('WFOM - Time_Base'!$A$4:$API$29, MATCH("CenHos", 'WFOM - Time_Base'!$B$4:$B$29,0), MATCH(CONCATENATE($G77,AC$2),'WFOM - Time_Base'!$A$8:$API$8,0)) *
INDEX('WFOM - Time_Base'!$A$4:$API$29, MATCH("CenHos_Per", 'WFOM - Time_Base'!$B$4:$B$29,0), MATCH(CONCATENATE($G77,AC$2),'WFOM - Time_Base'!$A$8:$API$8,0)),
IFERROR($AN77 * INDEX('Inputs from Uganda staff'!$E$61:$BM$80,MATCH('HRH Need estimation'!AC$2,'Inputs from Uganda staff'!$E$61:$E$80,0),MATCH('HRH Need estimation'!$D77,'Inputs from Uganda staff'!$E$6:$BM$6,0)),
""))</f>
        <v/>
      </c>
      <c r="AD77" s="122">
        <f>IFERROR(
$AN77 * INDEX('WFOM - Time_Base'!$A$4:$API$29, MATCH("CenHos", 'WFOM - Time_Base'!$B$4:$B$29,0), MATCH(CONCATENATE($G77,AD$2),'WFOM - Time_Base'!$A$8:$API$8,0)) *
INDEX('WFOM - Time_Base'!$A$4:$API$29, MATCH("CenHos_Per", 'WFOM - Time_Base'!$B$4:$B$29,0), MATCH(CONCATENATE($G77,AD$2),'WFOM - Time_Base'!$A$8:$API$8,0)),
IFERROR($AN77 * INDEX('Inputs from Uganda staff'!$E$61:$BM$80,MATCH('HRH Need estimation'!AD$2,'Inputs from Uganda staff'!$E$61:$E$80,0),MATCH('HRH Need estimation'!$D77,'Inputs from Uganda staff'!$E$6:$BM$6,0)),
""))</f>
        <v>0</v>
      </c>
      <c r="AE77" s="122">
        <f>IFERROR(
$AN77 * INDEX('WFOM - Time_Base'!$A$4:$API$29, MATCH("CenHos", 'WFOM - Time_Base'!$B$4:$B$29,0), MATCH(CONCATENATE($G77,AE$2),'WFOM - Time_Base'!$A$8:$API$8,0)) *
INDEX('WFOM - Time_Base'!$A$4:$API$29, MATCH("CenHos_Per", 'WFOM - Time_Base'!$B$4:$B$29,0), MATCH(CONCATENATE($G77,AE$2),'WFOM - Time_Base'!$A$8:$API$8,0)),
IFERROR($AN77 * INDEX('Inputs from Uganda staff'!$E$61:$BM$80,MATCH('HRH Need estimation'!AE$2,'Inputs from Uganda staff'!$E$61:$E$80,0),MATCH('HRH Need estimation'!$D77,'Inputs from Uganda staff'!$E$6:$BM$6,0)),
""))</f>
        <v>0</v>
      </c>
      <c r="AF77" s="122">
        <f>IFERROR(
$AN77 * INDEX('WFOM - Time_Base'!$A$4:$API$29, MATCH("CenHos", 'WFOM - Time_Base'!$B$4:$B$29,0), MATCH(CONCATENATE($G77,AF$2),'WFOM - Time_Base'!$A$8:$API$8,0)) *
INDEX('WFOM - Time_Base'!$A$4:$API$29, MATCH("CenHos_Per", 'WFOM - Time_Base'!$B$4:$B$29,0), MATCH(CONCATENATE($G77,AF$2),'WFOM - Time_Base'!$A$8:$API$8,0)),
IFERROR($AN77 * INDEX('Inputs from Uganda staff'!$E$61:$BM$80,MATCH('HRH Need estimation'!AF$2,'Inputs from Uganda staff'!$E$61:$E$80,0),MATCH('HRH Need estimation'!$D77,'Inputs from Uganda staff'!$E$6:$BM$6,0)),
""))</f>
        <v>0</v>
      </c>
      <c r="AG77" s="122">
        <f>IFERROR(
$AN77 * INDEX('WFOM - Time_Base'!$A$4:$API$29, MATCH("CenHos", 'WFOM - Time_Base'!$B$4:$B$29,0), MATCH(CONCATENATE($G77,AG$2),'WFOM - Time_Base'!$A$8:$API$8,0)) *
INDEX('WFOM - Time_Base'!$A$4:$API$29, MATCH("CenHos_Per", 'WFOM - Time_Base'!$B$4:$B$29,0), MATCH(CONCATENATE($G77,AG$2),'WFOM - Time_Base'!$A$8:$API$8,0)),
IFERROR($AN77 * INDEX('Inputs from Uganda staff'!$E$61:$BM$80,MATCH('HRH Need estimation'!AG$2,'Inputs from Uganda staff'!$E$61:$E$80,0),MATCH('HRH Need estimation'!$D77,'Inputs from Uganda staff'!$E$6:$BM$6,0)),
""))</f>
        <v>0</v>
      </c>
      <c r="AH77" s="122">
        <f>IFERROR(
$AN77 * INDEX('WFOM - Time_Base'!$A$4:$API$29, MATCH("CenHos", 'WFOM - Time_Base'!$B$4:$B$29,0), MATCH(CONCATENATE($G77,AH$2),'WFOM - Time_Base'!$A$8:$API$8,0)) *
INDEX('WFOM - Time_Base'!$A$4:$API$29, MATCH("CenHos_Per", 'WFOM - Time_Base'!$B$4:$B$29,0), MATCH(CONCATENATE($G77,AH$2),'WFOM - Time_Base'!$A$8:$API$8,0)),
IFERROR($AN77 * INDEX('Inputs from Uganda staff'!$E$61:$BM$80,MATCH('HRH Need estimation'!AH$2,'Inputs from Uganda staff'!$E$61:$E$80,0),MATCH('HRH Need estimation'!$D77,'Inputs from Uganda staff'!$E$6:$BM$6,0)),
""))</f>
        <v>0</v>
      </c>
      <c r="AI77" s="122">
        <f>IFERROR(
$AN77 * INDEX('WFOM - Time_Base'!$A$4:$API$29, MATCH("CenHos", 'WFOM - Time_Base'!$B$4:$B$29,0), MATCH(CONCATENATE($G77,AI$2),'WFOM - Time_Base'!$A$8:$API$8,0)) *
INDEX('WFOM - Time_Base'!$A$4:$API$29, MATCH("CenHos_Per", 'WFOM - Time_Base'!$B$4:$B$29,0), MATCH(CONCATENATE($G77,AI$2),'WFOM - Time_Base'!$A$8:$API$8,0)),
IFERROR($AN77 * INDEX('Inputs from Uganda staff'!$E$61:$BM$80,MATCH('HRH Need estimation'!AI$2,'Inputs from Uganda staff'!$E$61:$E$80,0),MATCH('HRH Need estimation'!$D77,'Inputs from Uganda staff'!$E$6:$BM$6,0)),
""))</f>
        <v>0</v>
      </c>
      <c r="AJ77" s="122">
        <f>IFERROR(
$AN77 * INDEX('WFOM - Time_Base'!$A$4:$API$29, MATCH("CenHos", 'WFOM - Time_Base'!$B$4:$B$29,0), MATCH(CONCATENATE($G77,AJ$2),'WFOM - Time_Base'!$A$8:$API$8,0)) *
INDEX('WFOM - Time_Base'!$A$4:$API$29, MATCH("CenHos_Per", 'WFOM - Time_Base'!$B$4:$B$29,0), MATCH(CONCATENATE($G77,AJ$2),'WFOM - Time_Base'!$A$8:$API$8,0)),
IFERROR($AN77 * INDEX('Inputs from Uganda staff'!$E$61:$BM$80,MATCH('HRH Need estimation'!AJ$2,'Inputs from Uganda staff'!$E$61:$E$80,0),MATCH('HRH Need estimation'!$D77,'Inputs from Uganda staff'!$E$6:$BM$6,0)),
""))</f>
        <v>0</v>
      </c>
      <c r="AK77" s="122">
        <f>IFERROR(
$AN77 * INDEX('WFOM - Time_Base'!$A$4:$API$29, MATCH("CenHos", 'WFOM - Time_Base'!$B$4:$B$29,0), MATCH(CONCATENATE($G77,AK$2),'WFOM - Time_Base'!$A$8:$API$8,0)) *
INDEX('WFOM - Time_Base'!$A$4:$API$29, MATCH("CenHos_Per", 'WFOM - Time_Base'!$B$4:$B$29,0), MATCH(CONCATENATE($G77,AK$2),'WFOM - Time_Base'!$A$8:$API$8,0)),
IFERROR($AN77 * INDEX('Inputs from Uganda staff'!$E$61:$BM$80,MATCH('HRH Need estimation'!AK$2,'Inputs from Uganda staff'!$E$61:$E$80,0),MATCH('HRH Need estimation'!$D77,'Inputs from Uganda staff'!$E$6:$BM$6,0)),
""))</f>
        <v>0</v>
      </c>
      <c r="AL77" s="122">
        <f>IFERROR(
$AN77 * INDEX('WFOM - Time_Base'!$A$4:$API$29, MATCH("CenHos", 'WFOM - Time_Base'!$B$4:$B$29,0), MATCH(CONCATENATE($G77,AL$2),'WFOM - Time_Base'!$A$8:$API$8,0)) *
INDEX('WFOM - Time_Base'!$A$4:$API$29, MATCH("CenHos_Per", 'WFOM - Time_Base'!$B$4:$B$29,0), MATCH(CONCATENATE($G77,AL$2),'WFOM - Time_Base'!$A$8:$API$8,0)),
IFERROR($AN77 * INDEX('Inputs from Uganda staff'!$E$61:$BM$80,MATCH('HRH Need estimation'!AL$2,'Inputs from Uganda staff'!$E$61:$E$80,0),MATCH('HRH Need estimation'!$D77,'Inputs from Uganda staff'!$E$6:$BM$6,0)),
""))</f>
        <v>0</v>
      </c>
      <c r="AN77">
        <v>1</v>
      </c>
      <c r="AO77" t="e">
        <f t="shared" si="3"/>
        <v>#N/A</v>
      </c>
      <c r="AQ77" t="s">
        <v>517</v>
      </c>
    </row>
    <row r="78" spans="1:43">
      <c r="A78" s="106" t="s">
        <v>956</v>
      </c>
      <c r="B78" s="106" t="s">
        <v>336</v>
      </c>
      <c r="C78" s="107" t="s">
        <v>371</v>
      </c>
      <c r="D78" s="115" t="s">
        <v>372</v>
      </c>
      <c r="E78" s="199"/>
      <c r="F78" s="199"/>
      <c r="G78" s="199" t="str">
        <f>IF(F78&lt;&gt;"", VLOOKUP(F78,'WFOM - Cadre and Service List'!$E$4:$F$52,2,FALSE), "")</f>
        <v/>
      </c>
      <c r="H78" s="199" t="s">
        <v>910</v>
      </c>
      <c r="I78" s="208"/>
      <c r="J78" s="208"/>
      <c r="K78" s="208"/>
      <c r="L78" s="208"/>
      <c r="M78" s="208"/>
      <c r="N78" s="208"/>
      <c r="O78" s="208"/>
      <c r="P78" s="207">
        <f t="shared" si="2"/>
        <v>0</v>
      </c>
      <c r="Q78" s="122" t="s">
        <v>1947</v>
      </c>
      <c r="R78" s="252">
        <f>R312</f>
        <v>5</v>
      </c>
      <c r="S78" s="252">
        <f t="shared" ref="S78:AL78" si="4">S312</f>
        <v>6</v>
      </c>
      <c r="T78" s="252">
        <f t="shared" si="4"/>
        <v>0</v>
      </c>
      <c r="U78" s="252">
        <f t="shared" si="4"/>
        <v>3.5</v>
      </c>
      <c r="V78" s="252">
        <f t="shared" si="4"/>
        <v>3.5</v>
      </c>
      <c r="W78" s="252">
        <f t="shared" si="4"/>
        <v>0</v>
      </c>
      <c r="X78" s="252">
        <f t="shared" si="4"/>
        <v>0.8</v>
      </c>
      <c r="Y78" s="252">
        <f t="shared" si="4"/>
        <v>0.8</v>
      </c>
      <c r="Z78" s="252">
        <f t="shared" si="4"/>
        <v>0</v>
      </c>
      <c r="AA78" s="252">
        <f t="shared" si="4"/>
        <v>0</v>
      </c>
      <c r="AB78" s="252">
        <f t="shared" si="4"/>
        <v>0</v>
      </c>
      <c r="AC78" s="252" t="str">
        <f t="shared" si="4"/>
        <v/>
      </c>
      <c r="AD78" s="252">
        <f t="shared" si="4"/>
        <v>0</v>
      </c>
      <c r="AE78" s="252">
        <f t="shared" si="4"/>
        <v>0</v>
      </c>
      <c r="AF78" s="252">
        <f t="shared" si="4"/>
        <v>0</v>
      </c>
      <c r="AG78" s="252">
        <f t="shared" si="4"/>
        <v>0</v>
      </c>
      <c r="AH78" s="252">
        <f t="shared" si="4"/>
        <v>0</v>
      </c>
      <c r="AI78" s="252">
        <f t="shared" si="4"/>
        <v>0</v>
      </c>
      <c r="AJ78" s="252">
        <f t="shared" si="4"/>
        <v>0</v>
      </c>
      <c r="AK78" s="252">
        <f t="shared" si="4"/>
        <v>0</v>
      </c>
      <c r="AL78" s="252">
        <f t="shared" si="4"/>
        <v>0</v>
      </c>
      <c r="AN78">
        <v>1</v>
      </c>
      <c r="AO78" t="str">
        <f t="shared" si="3"/>
        <v>077</v>
      </c>
      <c r="AQ78" t="s">
        <v>538</v>
      </c>
    </row>
    <row r="79" spans="1:43">
      <c r="A79" s="106" t="s">
        <v>915</v>
      </c>
      <c r="B79" s="106" t="s">
        <v>336</v>
      </c>
      <c r="C79" s="107" t="s">
        <v>373</v>
      </c>
      <c r="D79" s="115" t="s">
        <v>374</v>
      </c>
      <c r="E79" s="122" t="s">
        <v>867</v>
      </c>
      <c r="F79" s="200" t="s">
        <v>21</v>
      </c>
      <c r="G79" s="122" t="str">
        <f>IF(F79&lt;&gt;"", VLOOKUP(F79,'WFOM - Cadre and Service List'!$E$4:$F$52,2,FALSE), "")</f>
        <v>Over5OPD</v>
      </c>
      <c r="H79" s="122"/>
      <c r="I79" s="207"/>
      <c r="J79" s="207"/>
      <c r="K79" s="207"/>
      <c r="L79" s="207"/>
      <c r="M79" s="207"/>
      <c r="N79" s="207"/>
      <c r="O79" s="207"/>
      <c r="P79" s="207">
        <f t="shared" si="2"/>
        <v>0</v>
      </c>
      <c r="Q79" s="122" t="s">
        <v>1947</v>
      </c>
      <c r="R79" s="122">
        <f>IFERROR(
$AN79 * INDEX('WFOM - Time_Base'!$A$4:$API$29, MATCH("CenHos", 'WFOM - Time_Base'!$B$4:$B$29,0), MATCH(CONCATENATE($G79,R$2),'WFOM - Time_Base'!$A$8:$API$8,0)) *
INDEX('WFOM - Time_Base'!$A$4:$API$29, MATCH("CenHos_Per", 'WFOM - Time_Base'!$B$4:$B$29,0), MATCH(CONCATENATE($G79,R$2),'WFOM - Time_Base'!$A$8:$API$8,0)),
IFERROR($AN79 * INDEX('Inputs from Uganda staff'!$E$61:$BM$80,MATCH('HRH Need estimation'!R$2,'Inputs from Uganda staff'!$E$61:$E$80,0),MATCH('HRH Need estimation'!$D79,'Inputs from Uganda staff'!$E$6:$BM$6,0)),
""))</f>
        <v>3.5</v>
      </c>
      <c r="S79" s="122">
        <f>IFERROR(
$AN79 * INDEX('WFOM - Time_Base'!$A$4:$API$29, MATCH("CenHos", 'WFOM - Time_Base'!$B$4:$B$29,0), MATCH(CONCATENATE($G79,S$2),'WFOM - Time_Base'!$A$8:$API$8,0)) *
INDEX('WFOM - Time_Base'!$A$4:$API$29, MATCH("CenHos_Per", 'WFOM - Time_Base'!$B$4:$B$29,0), MATCH(CONCATENATE($G79,S$2),'WFOM - Time_Base'!$A$8:$API$8,0)),
IFERROR($AN79 * INDEX('Inputs from Uganda staff'!$E$61:$BM$80,MATCH('HRH Need estimation'!S$2,'Inputs from Uganda staff'!$E$61:$E$80,0),MATCH('HRH Need estimation'!$D79,'Inputs from Uganda staff'!$E$6:$BM$6,0)),
""))</f>
        <v>6</v>
      </c>
      <c r="T79" s="122">
        <f>IFERROR(
$AN79 * INDEX('WFOM - Time_Base'!$A$4:$API$29, MATCH("CenHos", 'WFOM - Time_Base'!$B$4:$B$29,0), MATCH(CONCATENATE($G79,T$2),'WFOM - Time_Base'!$A$8:$API$8,0)) *
INDEX('WFOM - Time_Base'!$A$4:$API$29, MATCH("CenHos_Per", 'WFOM - Time_Base'!$B$4:$B$29,0), MATCH(CONCATENATE($G79,T$2),'WFOM - Time_Base'!$A$8:$API$8,0)),
IFERROR($AN79 * INDEX('Inputs from Uganda staff'!$E$61:$BM$80,MATCH('HRH Need estimation'!T$2,'Inputs from Uganda staff'!$E$61:$E$80,0),MATCH('HRH Need estimation'!$D79,'Inputs from Uganda staff'!$E$6:$BM$6,0)),
""))</f>
        <v>0</v>
      </c>
      <c r="U79" s="122">
        <f>IFERROR(
$AN79 * INDEX('WFOM - Time_Base'!$A$4:$API$29, MATCH("CenHos", 'WFOM - Time_Base'!$B$4:$B$29,0), MATCH(CONCATENATE($G79,U$2),'WFOM - Time_Base'!$A$8:$API$8,0)) *
INDEX('WFOM - Time_Base'!$A$4:$API$29, MATCH("CenHos_Per", 'WFOM - Time_Base'!$B$4:$B$29,0), MATCH(CONCATENATE($G79,U$2),'WFOM - Time_Base'!$A$8:$API$8,0)),
IFERROR($AN79 * INDEX('Inputs from Uganda staff'!$E$61:$BM$80,MATCH('HRH Need estimation'!U$2,'Inputs from Uganda staff'!$E$61:$E$80,0),MATCH('HRH Need estimation'!$D79,'Inputs from Uganda staff'!$E$6:$BM$6,0)),
""))</f>
        <v>1</v>
      </c>
      <c r="V79" s="122">
        <f>IFERROR(
$AN79 * INDEX('WFOM - Time_Base'!$A$4:$API$29, MATCH("CenHos", 'WFOM - Time_Base'!$B$4:$B$29,0), MATCH(CONCATENATE($G79,V$2),'WFOM - Time_Base'!$A$8:$API$8,0)) *
INDEX('WFOM - Time_Base'!$A$4:$API$29, MATCH("CenHos_Per", 'WFOM - Time_Base'!$B$4:$B$29,0), MATCH(CONCATENATE($G79,V$2),'WFOM - Time_Base'!$A$8:$API$8,0)),
IFERROR($AN79 * INDEX('Inputs from Uganda staff'!$E$61:$BM$80,MATCH('HRH Need estimation'!V$2,'Inputs from Uganda staff'!$E$61:$E$80,0),MATCH('HRH Need estimation'!$D79,'Inputs from Uganda staff'!$E$6:$BM$6,0)),
""))</f>
        <v>4</v>
      </c>
      <c r="W79" s="122">
        <f>IFERROR(
$AN79 * INDEX('WFOM - Time_Base'!$A$4:$API$29, MATCH("CenHos", 'WFOM - Time_Base'!$B$4:$B$29,0), MATCH(CONCATENATE($G79,W$2),'WFOM - Time_Base'!$A$8:$API$8,0)) *
INDEX('WFOM - Time_Base'!$A$4:$API$29, MATCH("CenHos_Per", 'WFOM - Time_Base'!$B$4:$B$29,0), MATCH(CONCATENATE($G79,W$2),'WFOM - Time_Base'!$A$8:$API$8,0)),
IFERROR($AN79 * INDEX('Inputs from Uganda staff'!$E$61:$BM$80,MATCH('HRH Need estimation'!W$2,'Inputs from Uganda staff'!$E$61:$E$80,0),MATCH('HRH Need estimation'!$D79,'Inputs from Uganda staff'!$E$6:$BM$6,0)),
""))</f>
        <v>0</v>
      </c>
      <c r="X79" s="122">
        <f>IFERROR(
$AN79 * INDEX('WFOM - Time_Base'!$A$4:$API$29, MATCH("CenHos", 'WFOM - Time_Base'!$B$4:$B$29,0), MATCH(CONCATENATE($G79,X$2),'WFOM - Time_Base'!$A$8:$API$8,0)) *
INDEX('WFOM - Time_Base'!$A$4:$API$29, MATCH("CenHos_Per", 'WFOM - Time_Base'!$B$4:$B$29,0), MATCH(CONCATENATE($G79,X$2),'WFOM - Time_Base'!$A$8:$API$8,0)),
IFERROR($AN79 * INDEX('Inputs from Uganda staff'!$E$61:$BM$80,MATCH('HRH Need estimation'!X$2,'Inputs from Uganda staff'!$E$61:$E$80,0),MATCH('HRH Need estimation'!$D79,'Inputs from Uganda staff'!$E$6:$BM$6,0)),
""))</f>
        <v>0</v>
      </c>
      <c r="Y79" s="122">
        <f>IFERROR(
$AN79 * INDEX('WFOM - Time_Base'!$A$4:$API$29, MATCH("CenHos", 'WFOM - Time_Base'!$B$4:$B$29,0), MATCH(CONCATENATE($G79,Y$2),'WFOM - Time_Base'!$A$8:$API$8,0)) *
INDEX('WFOM - Time_Base'!$A$4:$API$29, MATCH("CenHos_Per", 'WFOM - Time_Base'!$B$4:$B$29,0), MATCH(CONCATENATE($G79,Y$2),'WFOM - Time_Base'!$A$8:$API$8,0)),
IFERROR($AN79 * INDEX('Inputs from Uganda staff'!$E$61:$BM$80,MATCH('HRH Need estimation'!Y$2,'Inputs from Uganda staff'!$E$61:$E$80,0),MATCH('HRH Need estimation'!$D79,'Inputs from Uganda staff'!$E$6:$BM$6,0)),
""))</f>
        <v>0</v>
      </c>
      <c r="Z79" s="122">
        <f>IFERROR(
$AN79 * INDEX('WFOM - Time_Base'!$A$4:$API$29, MATCH("CenHos", 'WFOM - Time_Base'!$B$4:$B$29,0), MATCH(CONCATENATE($G79,Z$2),'WFOM - Time_Base'!$A$8:$API$8,0)) *
INDEX('WFOM - Time_Base'!$A$4:$API$29, MATCH("CenHos_Per", 'WFOM - Time_Base'!$B$4:$B$29,0), MATCH(CONCATENATE($G79,Z$2),'WFOM - Time_Base'!$A$8:$API$8,0)),
IFERROR($AN79 * INDEX('Inputs from Uganda staff'!$E$61:$BM$80,MATCH('HRH Need estimation'!Z$2,'Inputs from Uganda staff'!$E$61:$E$80,0),MATCH('HRH Need estimation'!$D79,'Inputs from Uganda staff'!$E$6:$BM$6,0)),
""))</f>
        <v>0</v>
      </c>
      <c r="AA79" s="122">
        <f>IFERROR(
$AN79 * INDEX('WFOM - Time_Base'!$A$4:$API$29, MATCH("CenHos", 'WFOM - Time_Base'!$B$4:$B$29,0), MATCH(CONCATENATE($G79,AA$2),'WFOM - Time_Base'!$A$8:$API$8,0)) *
INDEX('WFOM - Time_Base'!$A$4:$API$29, MATCH("CenHos_Per", 'WFOM - Time_Base'!$B$4:$B$29,0), MATCH(CONCATENATE($G79,AA$2),'WFOM - Time_Base'!$A$8:$API$8,0)),
IFERROR($AN79 * INDEX('Inputs from Uganda staff'!$E$61:$BM$80,MATCH('HRH Need estimation'!AA$2,'Inputs from Uganda staff'!$E$61:$E$80,0),MATCH('HRH Need estimation'!$D79,'Inputs from Uganda staff'!$E$6:$BM$6,0)),
""))</f>
        <v>0</v>
      </c>
      <c r="AB79" s="122">
        <f>IFERROR(
$AN79 * INDEX('WFOM - Time_Base'!$A$4:$API$29, MATCH("CenHos", 'WFOM - Time_Base'!$B$4:$B$29,0), MATCH(CONCATENATE($G79,AB$2),'WFOM - Time_Base'!$A$8:$API$8,0)) *
INDEX('WFOM - Time_Base'!$A$4:$API$29, MATCH("CenHos_Per", 'WFOM - Time_Base'!$B$4:$B$29,0), MATCH(CONCATENATE($G79,AB$2),'WFOM - Time_Base'!$A$8:$API$8,0)),
IFERROR($AN79 * INDEX('Inputs from Uganda staff'!$E$61:$BM$80,MATCH('HRH Need estimation'!AB$2,'Inputs from Uganda staff'!$E$61:$E$80,0),MATCH('HRH Need estimation'!$D79,'Inputs from Uganda staff'!$E$6:$BM$6,0)),
""))</f>
        <v>0</v>
      </c>
      <c r="AC79" s="122" t="str">
        <f>IFERROR(
$AN79 * INDEX('WFOM - Time_Base'!$A$4:$API$29, MATCH("CenHos", 'WFOM - Time_Base'!$B$4:$B$29,0), MATCH(CONCATENATE($G79,AC$2),'WFOM - Time_Base'!$A$8:$API$8,0)) *
INDEX('WFOM - Time_Base'!$A$4:$API$29, MATCH("CenHos_Per", 'WFOM - Time_Base'!$B$4:$B$29,0), MATCH(CONCATENATE($G79,AC$2),'WFOM - Time_Base'!$A$8:$API$8,0)),
IFERROR($AN79 * INDEX('Inputs from Uganda staff'!$E$61:$BM$80,MATCH('HRH Need estimation'!AC$2,'Inputs from Uganda staff'!$E$61:$E$80,0),MATCH('HRH Need estimation'!$D79,'Inputs from Uganda staff'!$E$6:$BM$6,0)),
""))</f>
        <v/>
      </c>
      <c r="AD79" s="122">
        <f>IFERROR(
$AN79 * INDEX('WFOM - Time_Base'!$A$4:$API$29, MATCH("CenHos", 'WFOM - Time_Base'!$B$4:$B$29,0), MATCH(CONCATENATE($G79,AD$2),'WFOM - Time_Base'!$A$8:$API$8,0)) *
INDEX('WFOM - Time_Base'!$A$4:$API$29, MATCH("CenHos_Per", 'WFOM - Time_Base'!$B$4:$B$29,0), MATCH(CONCATENATE($G79,AD$2),'WFOM - Time_Base'!$A$8:$API$8,0)),
IFERROR($AN79 * INDEX('Inputs from Uganda staff'!$E$61:$BM$80,MATCH('HRH Need estimation'!AD$2,'Inputs from Uganda staff'!$E$61:$E$80,0),MATCH('HRH Need estimation'!$D79,'Inputs from Uganda staff'!$E$6:$BM$6,0)),
""))</f>
        <v>0</v>
      </c>
      <c r="AE79" s="122">
        <f>IFERROR(
$AN79 * INDEX('WFOM - Time_Base'!$A$4:$API$29, MATCH("CenHos", 'WFOM - Time_Base'!$B$4:$B$29,0), MATCH(CONCATENATE($G79,AE$2),'WFOM - Time_Base'!$A$8:$API$8,0)) *
INDEX('WFOM - Time_Base'!$A$4:$API$29, MATCH("CenHos_Per", 'WFOM - Time_Base'!$B$4:$B$29,0), MATCH(CONCATENATE($G79,AE$2),'WFOM - Time_Base'!$A$8:$API$8,0)),
IFERROR($AN79 * INDEX('Inputs from Uganda staff'!$E$61:$BM$80,MATCH('HRH Need estimation'!AE$2,'Inputs from Uganda staff'!$E$61:$E$80,0),MATCH('HRH Need estimation'!$D79,'Inputs from Uganda staff'!$E$6:$BM$6,0)),
""))</f>
        <v>0</v>
      </c>
      <c r="AF79" s="122">
        <f>IFERROR(
$AN79 * INDEX('WFOM - Time_Base'!$A$4:$API$29, MATCH("CenHos", 'WFOM - Time_Base'!$B$4:$B$29,0), MATCH(CONCATENATE($G79,AF$2),'WFOM - Time_Base'!$A$8:$API$8,0)) *
INDEX('WFOM - Time_Base'!$A$4:$API$29, MATCH("CenHos_Per", 'WFOM - Time_Base'!$B$4:$B$29,0), MATCH(CONCATENATE($G79,AF$2),'WFOM - Time_Base'!$A$8:$API$8,0)),
IFERROR($AN79 * INDEX('Inputs from Uganda staff'!$E$61:$BM$80,MATCH('HRH Need estimation'!AF$2,'Inputs from Uganda staff'!$E$61:$E$80,0),MATCH('HRH Need estimation'!$D79,'Inputs from Uganda staff'!$E$6:$BM$6,0)),
""))</f>
        <v>0</v>
      </c>
      <c r="AG79" s="122">
        <f>IFERROR(
$AN79 * INDEX('WFOM - Time_Base'!$A$4:$API$29, MATCH("CenHos", 'WFOM - Time_Base'!$B$4:$B$29,0), MATCH(CONCATENATE($G79,AG$2),'WFOM - Time_Base'!$A$8:$API$8,0)) *
INDEX('WFOM - Time_Base'!$A$4:$API$29, MATCH("CenHos_Per", 'WFOM - Time_Base'!$B$4:$B$29,0), MATCH(CONCATENATE($G79,AG$2),'WFOM - Time_Base'!$A$8:$API$8,0)),
IFERROR($AN79 * INDEX('Inputs from Uganda staff'!$E$61:$BM$80,MATCH('HRH Need estimation'!AG$2,'Inputs from Uganda staff'!$E$61:$E$80,0),MATCH('HRH Need estimation'!$D79,'Inputs from Uganda staff'!$E$6:$BM$6,0)),
""))</f>
        <v>0</v>
      </c>
      <c r="AH79" s="122">
        <f>IFERROR(
$AN79 * INDEX('WFOM - Time_Base'!$A$4:$API$29, MATCH("CenHos", 'WFOM - Time_Base'!$B$4:$B$29,0), MATCH(CONCATENATE($G79,AH$2),'WFOM - Time_Base'!$A$8:$API$8,0)) *
INDEX('WFOM - Time_Base'!$A$4:$API$29, MATCH("CenHos_Per", 'WFOM - Time_Base'!$B$4:$B$29,0), MATCH(CONCATENATE($G79,AH$2),'WFOM - Time_Base'!$A$8:$API$8,0)),
IFERROR($AN79 * INDEX('Inputs from Uganda staff'!$E$61:$BM$80,MATCH('HRH Need estimation'!AH$2,'Inputs from Uganda staff'!$E$61:$E$80,0),MATCH('HRH Need estimation'!$D79,'Inputs from Uganda staff'!$E$6:$BM$6,0)),
""))</f>
        <v>0</v>
      </c>
      <c r="AI79" s="122">
        <f>IFERROR(
$AN79 * INDEX('WFOM - Time_Base'!$A$4:$API$29, MATCH("CenHos", 'WFOM - Time_Base'!$B$4:$B$29,0), MATCH(CONCATENATE($G79,AI$2),'WFOM - Time_Base'!$A$8:$API$8,0)) *
INDEX('WFOM - Time_Base'!$A$4:$API$29, MATCH("CenHos_Per", 'WFOM - Time_Base'!$B$4:$B$29,0), MATCH(CONCATENATE($G79,AI$2),'WFOM - Time_Base'!$A$8:$API$8,0)),
IFERROR($AN79 * INDEX('Inputs from Uganda staff'!$E$61:$BM$80,MATCH('HRH Need estimation'!AI$2,'Inputs from Uganda staff'!$E$61:$E$80,0),MATCH('HRH Need estimation'!$D79,'Inputs from Uganda staff'!$E$6:$BM$6,0)),
""))</f>
        <v>0</v>
      </c>
      <c r="AJ79" s="122">
        <f>IFERROR(
$AN79 * INDEX('WFOM - Time_Base'!$A$4:$API$29, MATCH("CenHos", 'WFOM - Time_Base'!$B$4:$B$29,0), MATCH(CONCATENATE($G79,AJ$2),'WFOM - Time_Base'!$A$8:$API$8,0)) *
INDEX('WFOM - Time_Base'!$A$4:$API$29, MATCH("CenHos_Per", 'WFOM - Time_Base'!$B$4:$B$29,0), MATCH(CONCATENATE($G79,AJ$2),'WFOM - Time_Base'!$A$8:$API$8,0)),
IFERROR($AN79 * INDEX('Inputs from Uganda staff'!$E$61:$BM$80,MATCH('HRH Need estimation'!AJ$2,'Inputs from Uganda staff'!$E$61:$E$80,0),MATCH('HRH Need estimation'!$D79,'Inputs from Uganda staff'!$E$6:$BM$6,0)),
""))</f>
        <v>0</v>
      </c>
      <c r="AK79" s="122">
        <f>IFERROR(
$AN79 * INDEX('WFOM - Time_Base'!$A$4:$API$29, MATCH("CenHos", 'WFOM - Time_Base'!$B$4:$B$29,0), MATCH(CONCATENATE($G79,AK$2),'WFOM - Time_Base'!$A$8:$API$8,0)) *
INDEX('WFOM - Time_Base'!$A$4:$API$29, MATCH("CenHos_Per", 'WFOM - Time_Base'!$B$4:$B$29,0), MATCH(CONCATENATE($G79,AK$2),'WFOM - Time_Base'!$A$8:$API$8,0)),
IFERROR($AN79 * INDEX('Inputs from Uganda staff'!$E$61:$BM$80,MATCH('HRH Need estimation'!AK$2,'Inputs from Uganda staff'!$E$61:$E$80,0),MATCH('HRH Need estimation'!$D79,'Inputs from Uganda staff'!$E$6:$BM$6,0)),
""))</f>
        <v>0</v>
      </c>
      <c r="AL79" s="122">
        <f>IFERROR(
$AN79 * INDEX('WFOM - Time_Base'!$A$4:$API$29, MATCH("CenHos", 'WFOM - Time_Base'!$B$4:$B$29,0), MATCH(CONCATENATE($G79,AL$2),'WFOM - Time_Base'!$A$8:$API$8,0)) *
INDEX('WFOM - Time_Base'!$A$4:$API$29, MATCH("CenHos_Per", 'WFOM - Time_Base'!$B$4:$B$29,0), MATCH(CONCATENATE($G79,AL$2),'WFOM - Time_Base'!$A$8:$API$8,0)),
IFERROR($AN79 * INDEX('Inputs from Uganda staff'!$E$61:$BM$80,MATCH('HRH Need estimation'!AL$2,'Inputs from Uganda staff'!$E$61:$E$80,0),MATCH('HRH Need estimation'!$D79,'Inputs from Uganda staff'!$E$6:$BM$6,0)),
""))</f>
        <v>0</v>
      </c>
      <c r="AN79">
        <v>1</v>
      </c>
      <c r="AO79" t="e">
        <f t="shared" si="3"/>
        <v>#N/A</v>
      </c>
      <c r="AQ79" t="s">
        <v>552</v>
      </c>
    </row>
    <row r="80" spans="1:43">
      <c r="A80" s="106" t="s">
        <v>915</v>
      </c>
      <c r="B80" s="106" t="s">
        <v>336</v>
      </c>
      <c r="C80" s="107" t="s">
        <v>375</v>
      </c>
      <c r="D80" s="115" t="s">
        <v>376</v>
      </c>
      <c r="E80" s="122" t="s">
        <v>867</v>
      </c>
      <c r="F80" s="200" t="s">
        <v>21</v>
      </c>
      <c r="G80" s="122" t="str">
        <f>IF(F80&lt;&gt;"", VLOOKUP(F80,'WFOM - Cadre and Service List'!$E$4:$F$52,2,FALSE), "")</f>
        <v>Over5OPD</v>
      </c>
      <c r="H80" s="122"/>
      <c r="I80" s="207"/>
      <c r="J80" s="207"/>
      <c r="K80" s="207"/>
      <c r="L80" s="207"/>
      <c r="M80" s="207"/>
      <c r="N80" s="207"/>
      <c r="O80" s="207"/>
      <c r="P80" s="207">
        <f t="shared" si="2"/>
        <v>0</v>
      </c>
      <c r="Q80" s="122" t="s">
        <v>1947</v>
      </c>
      <c r="R80" s="122">
        <f>IFERROR(
$AN80 * INDEX('WFOM - Time_Base'!$A$4:$API$29, MATCH("CenHos", 'WFOM - Time_Base'!$B$4:$B$29,0), MATCH(CONCATENATE($G80,R$2),'WFOM - Time_Base'!$A$8:$API$8,0)) *
INDEX('WFOM - Time_Base'!$A$4:$API$29, MATCH("CenHos_Per", 'WFOM - Time_Base'!$B$4:$B$29,0), MATCH(CONCATENATE($G80,R$2),'WFOM - Time_Base'!$A$8:$API$8,0)),
IFERROR($AN80 * INDEX('Inputs from Uganda staff'!$E$61:$BM$80,MATCH('HRH Need estimation'!R$2,'Inputs from Uganda staff'!$E$61:$E$80,0),MATCH('HRH Need estimation'!$D80,'Inputs from Uganda staff'!$E$6:$BM$6,0)),
""))</f>
        <v>3.5</v>
      </c>
      <c r="S80" s="122">
        <f>IFERROR(
$AN80 * INDEX('WFOM - Time_Base'!$A$4:$API$29, MATCH("CenHos", 'WFOM - Time_Base'!$B$4:$B$29,0), MATCH(CONCATENATE($G80,S$2),'WFOM - Time_Base'!$A$8:$API$8,0)) *
INDEX('WFOM - Time_Base'!$A$4:$API$29, MATCH("CenHos_Per", 'WFOM - Time_Base'!$B$4:$B$29,0), MATCH(CONCATENATE($G80,S$2),'WFOM - Time_Base'!$A$8:$API$8,0)),
IFERROR($AN80 * INDEX('Inputs from Uganda staff'!$E$61:$BM$80,MATCH('HRH Need estimation'!S$2,'Inputs from Uganda staff'!$E$61:$E$80,0),MATCH('HRH Need estimation'!$D80,'Inputs from Uganda staff'!$E$6:$BM$6,0)),
""))</f>
        <v>6</v>
      </c>
      <c r="T80" s="122">
        <f>IFERROR(
$AN80 * INDEX('WFOM - Time_Base'!$A$4:$API$29, MATCH("CenHos", 'WFOM - Time_Base'!$B$4:$B$29,0), MATCH(CONCATENATE($G80,T$2),'WFOM - Time_Base'!$A$8:$API$8,0)) *
INDEX('WFOM - Time_Base'!$A$4:$API$29, MATCH("CenHos_Per", 'WFOM - Time_Base'!$B$4:$B$29,0), MATCH(CONCATENATE($G80,T$2),'WFOM - Time_Base'!$A$8:$API$8,0)),
IFERROR($AN80 * INDEX('Inputs from Uganda staff'!$E$61:$BM$80,MATCH('HRH Need estimation'!T$2,'Inputs from Uganda staff'!$E$61:$E$80,0),MATCH('HRH Need estimation'!$D80,'Inputs from Uganda staff'!$E$6:$BM$6,0)),
""))</f>
        <v>0</v>
      </c>
      <c r="U80" s="122">
        <f>IFERROR(
$AN80 * INDEX('WFOM - Time_Base'!$A$4:$API$29, MATCH("CenHos", 'WFOM - Time_Base'!$B$4:$B$29,0), MATCH(CONCATENATE($G80,U$2),'WFOM - Time_Base'!$A$8:$API$8,0)) *
INDEX('WFOM - Time_Base'!$A$4:$API$29, MATCH("CenHos_Per", 'WFOM - Time_Base'!$B$4:$B$29,0), MATCH(CONCATENATE($G80,U$2),'WFOM - Time_Base'!$A$8:$API$8,0)),
IFERROR($AN80 * INDEX('Inputs from Uganda staff'!$E$61:$BM$80,MATCH('HRH Need estimation'!U$2,'Inputs from Uganda staff'!$E$61:$E$80,0),MATCH('HRH Need estimation'!$D80,'Inputs from Uganda staff'!$E$6:$BM$6,0)),
""))</f>
        <v>1</v>
      </c>
      <c r="V80" s="122">
        <f>IFERROR(
$AN80 * INDEX('WFOM - Time_Base'!$A$4:$API$29, MATCH("CenHos", 'WFOM - Time_Base'!$B$4:$B$29,0), MATCH(CONCATENATE($G80,V$2),'WFOM - Time_Base'!$A$8:$API$8,0)) *
INDEX('WFOM - Time_Base'!$A$4:$API$29, MATCH("CenHos_Per", 'WFOM - Time_Base'!$B$4:$B$29,0), MATCH(CONCATENATE($G80,V$2),'WFOM - Time_Base'!$A$8:$API$8,0)),
IFERROR($AN80 * INDEX('Inputs from Uganda staff'!$E$61:$BM$80,MATCH('HRH Need estimation'!V$2,'Inputs from Uganda staff'!$E$61:$E$80,0),MATCH('HRH Need estimation'!$D80,'Inputs from Uganda staff'!$E$6:$BM$6,0)),
""))</f>
        <v>4</v>
      </c>
      <c r="W80" s="122">
        <f>IFERROR(
$AN80 * INDEX('WFOM - Time_Base'!$A$4:$API$29, MATCH("CenHos", 'WFOM - Time_Base'!$B$4:$B$29,0), MATCH(CONCATENATE($G80,W$2),'WFOM - Time_Base'!$A$8:$API$8,0)) *
INDEX('WFOM - Time_Base'!$A$4:$API$29, MATCH("CenHos_Per", 'WFOM - Time_Base'!$B$4:$B$29,0), MATCH(CONCATENATE($G80,W$2),'WFOM - Time_Base'!$A$8:$API$8,0)),
IFERROR($AN80 * INDEX('Inputs from Uganda staff'!$E$61:$BM$80,MATCH('HRH Need estimation'!W$2,'Inputs from Uganda staff'!$E$61:$E$80,0),MATCH('HRH Need estimation'!$D80,'Inputs from Uganda staff'!$E$6:$BM$6,0)),
""))</f>
        <v>0</v>
      </c>
      <c r="X80" s="122">
        <f>IFERROR(
$AN80 * INDEX('WFOM - Time_Base'!$A$4:$API$29, MATCH("CenHos", 'WFOM - Time_Base'!$B$4:$B$29,0), MATCH(CONCATENATE($G80,X$2),'WFOM - Time_Base'!$A$8:$API$8,0)) *
INDEX('WFOM - Time_Base'!$A$4:$API$29, MATCH("CenHos_Per", 'WFOM - Time_Base'!$B$4:$B$29,0), MATCH(CONCATENATE($G80,X$2),'WFOM - Time_Base'!$A$8:$API$8,0)),
IFERROR($AN80 * INDEX('Inputs from Uganda staff'!$E$61:$BM$80,MATCH('HRH Need estimation'!X$2,'Inputs from Uganda staff'!$E$61:$E$80,0),MATCH('HRH Need estimation'!$D80,'Inputs from Uganda staff'!$E$6:$BM$6,0)),
""))</f>
        <v>0</v>
      </c>
      <c r="Y80" s="122">
        <f>IFERROR(
$AN80 * INDEX('WFOM - Time_Base'!$A$4:$API$29, MATCH("CenHos", 'WFOM - Time_Base'!$B$4:$B$29,0), MATCH(CONCATENATE($G80,Y$2),'WFOM - Time_Base'!$A$8:$API$8,0)) *
INDEX('WFOM - Time_Base'!$A$4:$API$29, MATCH("CenHos_Per", 'WFOM - Time_Base'!$B$4:$B$29,0), MATCH(CONCATENATE($G80,Y$2),'WFOM - Time_Base'!$A$8:$API$8,0)),
IFERROR($AN80 * INDEX('Inputs from Uganda staff'!$E$61:$BM$80,MATCH('HRH Need estimation'!Y$2,'Inputs from Uganda staff'!$E$61:$E$80,0),MATCH('HRH Need estimation'!$D80,'Inputs from Uganda staff'!$E$6:$BM$6,0)),
""))</f>
        <v>0</v>
      </c>
      <c r="Z80" s="122">
        <f>IFERROR(
$AN80 * INDEX('WFOM - Time_Base'!$A$4:$API$29, MATCH("CenHos", 'WFOM - Time_Base'!$B$4:$B$29,0), MATCH(CONCATENATE($G80,Z$2),'WFOM - Time_Base'!$A$8:$API$8,0)) *
INDEX('WFOM - Time_Base'!$A$4:$API$29, MATCH("CenHos_Per", 'WFOM - Time_Base'!$B$4:$B$29,0), MATCH(CONCATENATE($G80,Z$2),'WFOM - Time_Base'!$A$8:$API$8,0)),
IFERROR($AN80 * INDEX('Inputs from Uganda staff'!$E$61:$BM$80,MATCH('HRH Need estimation'!Z$2,'Inputs from Uganda staff'!$E$61:$E$80,0),MATCH('HRH Need estimation'!$D80,'Inputs from Uganda staff'!$E$6:$BM$6,0)),
""))</f>
        <v>0</v>
      </c>
      <c r="AA80" s="122">
        <f>IFERROR(
$AN80 * INDEX('WFOM - Time_Base'!$A$4:$API$29, MATCH("CenHos", 'WFOM - Time_Base'!$B$4:$B$29,0), MATCH(CONCATENATE($G80,AA$2),'WFOM - Time_Base'!$A$8:$API$8,0)) *
INDEX('WFOM - Time_Base'!$A$4:$API$29, MATCH("CenHos_Per", 'WFOM - Time_Base'!$B$4:$B$29,0), MATCH(CONCATENATE($G80,AA$2),'WFOM - Time_Base'!$A$8:$API$8,0)),
IFERROR($AN80 * INDEX('Inputs from Uganda staff'!$E$61:$BM$80,MATCH('HRH Need estimation'!AA$2,'Inputs from Uganda staff'!$E$61:$E$80,0),MATCH('HRH Need estimation'!$D80,'Inputs from Uganda staff'!$E$6:$BM$6,0)),
""))</f>
        <v>0</v>
      </c>
      <c r="AB80" s="122">
        <f>IFERROR(
$AN80 * INDEX('WFOM - Time_Base'!$A$4:$API$29, MATCH("CenHos", 'WFOM - Time_Base'!$B$4:$B$29,0), MATCH(CONCATENATE($G80,AB$2),'WFOM - Time_Base'!$A$8:$API$8,0)) *
INDEX('WFOM - Time_Base'!$A$4:$API$29, MATCH("CenHos_Per", 'WFOM - Time_Base'!$B$4:$B$29,0), MATCH(CONCATENATE($G80,AB$2),'WFOM - Time_Base'!$A$8:$API$8,0)),
IFERROR($AN80 * INDEX('Inputs from Uganda staff'!$E$61:$BM$80,MATCH('HRH Need estimation'!AB$2,'Inputs from Uganda staff'!$E$61:$E$80,0),MATCH('HRH Need estimation'!$D80,'Inputs from Uganda staff'!$E$6:$BM$6,0)),
""))</f>
        <v>0</v>
      </c>
      <c r="AC80" s="122" t="str">
        <f>IFERROR(
$AN80 * INDEX('WFOM - Time_Base'!$A$4:$API$29, MATCH("CenHos", 'WFOM - Time_Base'!$B$4:$B$29,0), MATCH(CONCATENATE($G80,AC$2),'WFOM - Time_Base'!$A$8:$API$8,0)) *
INDEX('WFOM - Time_Base'!$A$4:$API$29, MATCH("CenHos_Per", 'WFOM - Time_Base'!$B$4:$B$29,0), MATCH(CONCATENATE($G80,AC$2),'WFOM - Time_Base'!$A$8:$API$8,0)),
IFERROR($AN80 * INDEX('Inputs from Uganda staff'!$E$61:$BM$80,MATCH('HRH Need estimation'!AC$2,'Inputs from Uganda staff'!$E$61:$E$80,0),MATCH('HRH Need estimation'!$D80,'Inputs from Uganda staff'!$E$6:$BM$6,0)),
""))</f>
        <v/>
      </c>
      <c r="AD80" s="122">
        <f>IFERROR(
$AN80 * INDEX('WFOM - Time_Base'!$A$4:$API$29, MATCH("CenHos", 'WFOM - Time_Base'!$B$4:$B$29,0), MATCH(CONCATENATE($G80,AD$2),'WFOM - Time_Base'!$A$8:$API$8,0)) *
INDEX('WFOM - Time_Base'!$A$4:$API$29, MATCH("CenHos_Per", 'WFOM - Time_Base'!$B$4:$B$29,0), MATCH(CONCATENATE($G80,AD$2),'WFOM - Time_Base'!$A$8:$API$8,0)),
IFERROR($AN80 * INDEX('Inputs from Uganda staff'!$E$61:$BM$80,MATCH('HRH Need estimation'!AD$2,'Inputs from Uganda staff'!$E$61:$E$80,0),MATCH('HRH Need estimation'!$D80,'Inputs from Uganda staff'!$E$6:$BM$6,0)),
""))</f>
        <v>0</v>
      </c>
      <c r="AE80" s="122">
        <f>IFERROR(
$AN80 * INDEX('WFOM - Time_Base'!$A$4:$API$29, MATCH("CenHos", 'WFOM - Time_Base'!$B$4:$B$29,0), MATCH(CONCATENATE($G80,AE$2),'WFOM - Time_Base'!$A$8:$API$8,0)) *
INDEX('WFOM - Time_Base'!$A$4:$API$29, MATCH("CenHos_Per", 'WFOM - Time_Base'!$B$4:$B$29,0), MATCH(CONCATENATE($G80,AE$2),'WFOM - Time_Base'!$A$8:$API$8,0)),
IFERROR($AN80 * INDEX('Inputs from Uganda staff'!$E$61:$BM$80,MATCH('HRH Need estimation'!AE$2,'Inputs from Uganda staff'!$E$61:$E$80,0),MATCH('HRH Need estimation'!$D80,'Inputs from Uganda staff'!$E$6:$BM$6,0)),
""))</f>
        <v>0</v>
      </c>
      <c r="AF80" s="122">
        <f>IFERROR(
$AN80 * INDEX('WFOM - Time_Base'!$A$4:$API$29, MATCH("CenHos", 'WFOM - Time_Base'!$B$4:$B$29,0), MATCH(CONCATENATE($G80,AF$2),'WFOM - Time_Base'!$A$8:$API$8,0)) *
INDEX('WFOM - Time_Base'!$A$4:$API$29, MATCH("CenHos_Per", 'WFOM - Time_Base'!$B$4:$B$29,0), MATCH(CONCATENATE($G80,AF$2),'WFOM - Time_Base'!$A$8:$API$8,0)),
IFERROR($AN80 * INDEX('Inputs from Uganda staff'!$E$61:$BM$80,MATCH('HRH Need estimation'!AF$2,'Inputs from Uganda staff'!$E$61:$E$80,0),MATCH('HRH Need estimation'!$D80,'Inputs from Uganda staff'!$E$6:$BM$6,0)),
""))</f>
        <v>0</v>
      </c>
      <c r="AG80" s="122">
        <f>IFERROR(
$AN80 * INDEX('WFOM - Time_Base'!$A$4:$API$29, MATCH("CenHos", 'WFOM - Time_Base'!$B$4:$B$29,0), MATCH(CONCATENATE($G80,AG$2),'WFOM - Time_Base'!$A$8:$API$8,0)) *
INDEX('WFOM - Time_Base'!$A$4:$API$29, MATCH("CenHos_Per", 'WFOM - Time_Base'!$B$4:$B$29,0), MATCH(CONCATENATE($G80,AG$2),'WFOM - Time_Base'!$A$8:$API$8,0)),
IFERROR($AN80 * INDEX('Inputs from Uganda staff'!$E$61:$BM$80,MATCH('HRH Need estimation'!AG$2,'Inputs from Uganda staff'!$E$61:$E$80,0),MATCH('HRH Need estimation'!$D80,'Inputs from Uganda staff'!$E$6:$BM$6,0)),
""))</f>
        <v>0</v>
      </c>
      <c r="AH80" s="122">
        <f>IFERROR(
$AN80 * INDEX('WFOM - Time_Base'!$A$4:$API$29, MATCH("CenHos", 'WFOM - Time_Base'!$B$4:$B$29,0), MATCH(CONCATENATE($G80,AH$2),'WFOM - Time_Base'!$A$8:$API$8,0)) *
INDEX('WFOM - Time_Base'!$A$4:$API$29, MATCH("CenHos_Per", 'WFOM - Time_Base'!$B$4:$B$29,0), MATCH(CONCATENATE($G80,AH$2),'WFOM - Time_Base'!$A$8:$API$8,0)),
IFERROR($AN80 * INDEX('Inputs from Uganda staff'!$E$61:$BM$80,MATCH('HRH Need estimation'!AH$2,'Inputs from Uganda staff'!$E$61:$E$80,0),MATCH('HRH Need estimation'!$D80,'Inputs from Uganda staff'!$E$6:$BM$6,0)),
""))</f>
        <v>0</v>
      </c>
      <c r="AI80" s="122">
        <f>IFERROR(
$AN80 * INDEX('WFOM - Time_Base'!$A$4:$API$29, MATCH("CenHos", 'WFOM - Time_Base'!$B$4:$B$29,0), MATCH(CONCATENATE($G80,AI$2),'WFOM - Time_Base'!$A$8:$API$8,0)) *
INDEX('WFOM - Time_Base'!$A$4:$API$29, MATCH("CenHos_Per", 'WFOM - Time_Base'!$B$4:$B$29,0), MATCH(CONCATENATE($G80,AI$2),'WFOM - Time_Base'!$A$8:$API$8,0)),
IFERROR($AN80 * INDEX('Inputs from Uganda staff'!$E$61:$BM$80,MATCH('HRH Need estimation'!AI$2,'Inputs from Uganda staff'!$E$61:$E$80,0),MATCH('HRH Need estimation'!$D80,'Inputs from Uganda staff'!$E$6:$BM$6,0)),
""))</f>
        <v>0</v>
      </c>
      <c r="AJ80" s="122">
        <f>IFERROR(
$AN80 * INDEX('WFOM - Time_Base'!$A$4:$API$29, MATCH("CenHos", 'WFOM - Time_Base'!$B$4:$B$29,0), MATCH(CONCATENATE($G80,AJ$2),'WFOM - Time_Base'!$A$8:$API$8,0)) *
INDEX('WFOM - Time_Base'!$A$4:$API$29, MATCH("CenHos_Per", 'WFOM - Time_Base'!$B$4:$B$29,0), MATCH(CONCATENATE($G80,AJ$2),'WFOM - Time_Base'!$A$8:$API$8,0)),
IFERROR($AN80 * INDEX('Inputs from Uganda staff'!$E$61:$BM$80,MATCH('HRH Need estimation'!AJ$2,'Inputs from Uganda staff'!$E$61:$E$80,0),MATCH('HRH Need estimation'!$D80,'Inputs from Uganda staff'!$E$6:$BM$6,0)),
""))</f>
        <v>0</v>
      </c>
      <c r="AK80" s="122">
        <f>IFERROR(
$AN80 * INDEX('WFOM - Time_Base'!$A$4:$API$29, MATCH("CenHos", 'WFOM - Time_Base'!$B$4:$B$29,0), MATCH(CONCATENATE($G80,AK$2),'WFOM - Time_Base'!$A$8:$API$8,0)) *
INDEX('WFOM - Time_Base'!$A$4:$API$29, MATCH("CenHos_Per", 'WFOM - Time_Base'!$B$4:$B$29,0), MATCH(CONCATENATE($G80,AK$2),'WFOM - Time_Base'!$A$8:$API$8,0)),
IFERROR($AN80 * INDEX('Inputs from Uganda staff'!$E$61:$BM$80,MATCH('HRH Need estimation'!AK$2,'Inputs from Uganda staff'!$E$61:$E$80,0),MATCH('HRH Need estimation'!$D80,'Inputs from Uganda staff'!$E$6:$BM$6,0)),
""))</f>
        <v>0</v>
      </c>
      <c r="AL80" s="122">
        <f>IFERROR(
$AN80 * INDEX('WFOM - Time_Base'!$A$4:$API$29, MATCH("CenHos", 'WFOM - Time_Base'!$B$4:$B$29,0), MATCH(CONCATENATE($G80,AL$2),'WFOM - Time_Base'!$A$8:$API$8,0)) *
INDEX('WFOM - Time_Base'!$A$4:$API$29, MATCH("CenHos_Per", 'WFOM - Time_Base'!$B$4:$B$29,0), MATCH(CONCATENATE($G80,AL$2),'WFOM - Time_Base'!$A$8:$API$8,0)),
IFERROR($AN80 * INDEX('Inputs from Uganda staff'!$E$61:$BM$80,MATCH('HRH Need estimation'!AL$2,'Inputs from Uganda staff'!$E$61:$E$80,0),MATCH('HRH Need estimation'!$D80,'Inputs from Uganda staff'!$E$6:$BM$6,0)),
""))</f>
        <v>0</v>
      </c>
      <c r="AN80">
        <v>1</v>
      </c>
      <c r="AO80" t="e">
        <f t="shared" si="3"/>
        <v>#N/A</v>
      </c>
      <c r="AQ80" t="s">
        <v>554</v>
      </c>
    </row>
    <row r="81" spans="1:43">
      <c r="A81" s="106" t="s">
        <v>915</v>
      </c>
      <c r="B81" s="106" t="s">
        <v>336</v>
      </c>
      <c r="C81" s="107" t="s">
        <v>377</v>
      </c>
      <c r="D81" s="115" t="s">
        <v>378</v>
      </c>
      <c r="E81" s="122" t="s">
        <v>867</v>
      </c>
      <c r="F81" s="200" t="s">
        <v>17</v>
      </c>
      <c r="G81" s="122" t="str">
        <f>IF(F81&lt;&gt;"", VLOOKUP(F81,'WFOM - Cadre and Service List'!$E$4:$F$52,2,FALSE), "")</f>
        <v>Under5OPD</v>
      </c>
      <c r="H81" s="122"/>
      <c r="I81" s="207"/>
      <c r="J81" s="207"/>
      <c r="K81" s="207"/>
      <c r="L81" s="207"/>
      <c r="M81" s="207"/>
      <c r="N81" s="207"/>
      <c r="O81" s="207"/>
      <c r="P81" s="207">
        <f t="shared" si="2"/>
        <v>0</v>
      </c>
      <c r="Q81" s="122" t="s">
        <v>1947</v>
      </c>
      <c r="R81" s="122">
        <f>IFERROR(
$AN81 * INDEX('WFOM - Time_Base'!$A$4:$API$29, MATCH("CenHos", 'WFOM - Time_Base'!$B$4:$B$29,0), MATCH(CONCATENATE($G81,R$2),'WFOM - Time_Base'!$A$8:$API$8,0)) *
INDEX('WFOM - Time_Base'!$A$4:$API$29, MATCH("CenHos_Per", 'WFOM - Time_Base'!$B$4:$B$29,0), MATCH(CONCATENATE($G81,R$2),'WFOM - Time_Base'!$A$8:$API$8,0)),
IFERROR($AN81 * INDEX('Inputs from Uganda staff'!$E$61:$BM$80,MATCH('HRH Need estimation'!R$2,'Inputs from Uganda staff'!$E$61:$E$80,0),MATCH('HRH Need estimation'!$D81,'Inputs from Uganda staff'!$E$6:$BM$6,0)),
""))</f>
        <v>5</v>
      </c>
      <c r="S81" s="122">
        <f>IFERROR(
$AN81 * INDEX('WFOM - Time_Base'!$A$4:$API$29, MATCH("CenHos", 'WFOM - Time_Base'!$B$4:$B$29,0), MATCH(CONCATENATE($G81,S$2),'WFOM - Time_Base'!$A$8:$API$8,0)) *
INDEX('WFOM - Time_Base'!$A$4:$API$29, MATCH("CenHos_Per", 'WFOM - Time_Base'!$B$4:$B$29,0), MATCH(CONCATENATE($G81,S$2),'WFOM - Time_Base'!$A$8:$API$8,0)),
IFERROR($AN81 * INDEX('Inputs from Uganda staff'!$E$61:$BM$80,MATCH('HRH Need estimation'!S$2,'Inputs from Uganda staff'!$E$61:$E$80,0),MATCH('HRH Need estimation'!$D81,'Inputs from Uganda staff'!$E$6:$BM$6,0)),
""))</f>
        <v>6</v>
      </c>
      <c r="T81" s="122">
        <f>IFERROR(
$AN81 * INDEX('WFOM - Time_Base'!$A$4:$API$29, MATCH("CenHos", 'WFOM - Time_Base'!$B$4:$B$29,0), MATCH(CONCATENATE($G81,T$2),'WFOM - Time_Base'!$A$8:$API$8,0)) *
INDEX('WFOM - Time_Base'!$A$4:$API$29, MATCH("CenHos_Per", 'WFOM - Time_Base'!$B$4:$B$29,0), MATCH(CONCATENATE($G81,T$2),'WFOM - Time_Base'!$A$8:$API$8,0)),
IFERROR($AN81 * INDEX('Inputs from Uganda staff'!$E$61:$BM$80,MATCH('HRH Need estimation'!T$2,'Inputs from Uganda staff'!$E$61:$E$80,0),MATCH('HRH Need estimation'!$D81,'Inputs from Uganda staff'!$E$6:$BM$6,0)),
""))</f>
        <v>0</v>
      </c>
      <c r="U81" s="122">
        <f>IFERROR(
$AN81 * INDEX('WFOM - Time_Base'!$A$4:$API$29, MATCH("CenHos", 'WFOM - Time_Base'!$B$4:$B$29,0), MATCH(CONCATENATE($G81,U$2),'WFOM - Time_Base'!$A$8:$API$8,0)) *
INDEX('WFOM - Time_Base'!$A$4:$API$29, MATCH("CenHos_Per", 'WFOM - Time_Base'!$B$4:$B$29,0), MATCH(CONCATENATE($G81,U$2),'WFOM - Time_Base'!$A$8:$API$8,0)),
IFERROR($AN81 * INDEX('Inputs from Uganda staff'!$E$61:$BM$80,MATCH('HRH Need estimation'!U$2,'Inputs from Uganda staff'!$E$61:$E$80,0),MATCH('HRH Need estimation'!$D81,'Inputs from Uganda staff'!$E$6:$BM$6,0)),
""))</f>
        <v>3.5</v>
      </c>
      <c r="V81" s="122">
        <f>IFERROR(
$AN81 * INDEX('WFOM - Time_Base'!$A$4:$API$29, MATCH("CenHos", 'WFOM - Time_Base'!$B$4:$B$29,0), MATCH(CONCATENATE($G81,V$2),'WFOM - Time_Base'!$A$8:$API$8,0)) *
INDEX('WFOM - Time_Base'!$A$4:$API$29, MATCH("CenHos_Per", 'WFOM - Time_Base'!$B$4:$B$29,0), MATCH(CONCATENATE($G81,V$2),'WFOM - Time_Base'!$A$8:$API$8,0)),
IFERROR($AN81 * INDEX('Inputs from Uganda staff'!$E$61:$BM$80,MATCH('HRH Need estimation'!V$2,'Inputs from Uganda staff'!$E$61:$E$80,0),MATCH('HRH Need estimation'!$D81,'Inputs from Uganda staff'!$E$6:$BM$6,0)),
""))</f>
        <v>3.5</v>
      </c>
      <c r="W81" s="122">
        <f>IFERROR(
$AN81 * INDEX('WFOM - Time_Base'!$A$4:$API$29, MATCH("CenHos", 'WFOM - Time_Base'!$B$4:$B$29,0), MATCH(CONCATENATE($G81,W$2),'WFOM - Time_Base'!$A$8:$API$8,0)) *
INDEX('WFOM - Time_Base'!$A$4:$API$29, MATCH("CenHos_Per", 'WFOM - Time_Base'!$B$4:$B$29,0), MATCH(CONCATENATE($G81,W$2),'WFOM - Time_Base'!$A$8:$API$8,0)),
IFERROR($AN81 * INDEX('Inputs from Uganda staff'!$E$61:$BM$80,MATCH('HRH Need estimation'!W$2,'Inputs from Uganda staff'!$E$61:$E$80,0),MATCH('HRH Need estimation'!$D81,'Inputs from Uganda staff'!$E$6:$BM$6,0)),
""))</f>
        <v>0</v>
      </c>
      <c r="X81" s="122">
        <f>IFERROR(
$AN81 * INDEX('WFOM - Time_Base'!$A$4:$API$29, MATCH("CenHos", 'WFOM - Time_Base'!$B$4:$B$29,0), MATCH(CONCATENATE($G81,X$2),'WFOM - Time_Base'!$A$8:$API$8,0)) *
INDEX('WFOM - Time_Base'!$A$4:$API$29, MATCH("CenHos_Per", 'WFOM - Time_Base'!$B$4:$B$29,0), MATCH(CONCATENATE($G81,X$2),'WFOM - Time_Base'!$A$8:$API$8,0)),
IFERROR($AN81 * INDEX('Inputs from Uganda staff'!$E$61:$BM$80,MATCH('HRH Need estimation'!X$2,'Inputs from Uganda staff'!$E$61:$E$80,0),MATCH('HRH Need estimation'!$D81,'Inputs from Uganda staff'!$E$6:$BM$6,0)),
""))</f>
        <v>0.8</v>
      </c>
      <c r="Y81" s="122">
        <f>IFERROR(
$AN81 * INDEX('WFOM - Time_Base'!$A$4:$API$29, MATCH("CenHos", 'WFOM - Time_Base'!$B$4:$B$29,0), MATCH(CONCATENATE($G81,Y$2),'WFOM - Time_Base'!$A$8:$API$8,0)) *
INDEX('WFOM - Time_Base'!$A$4:$API$29, MATCH("CenHos_Per", 'WFOM - Time_Base'!$B$4:$B$29,0), MATCH(CONCATENATE($G81,Y$2),'WFOM - Time_Base'!$A$8:$API$8,0)),
IFERROR($AN81 * INDEX('Inputs from Uganda staff'!$E$61:$BM$80,MATCH('HRH Need estimation'!Y$2,'Inputs from Uganda staff'!$E$61:$E$80,0),MATCH('HRH Need estimation'!$D81,'Inputs from Uganda staff'!$E$6:$BM$6,0)),
""))</f>
        <v>0.8</v>
      </c>
      <c r="Z81" s="122">
        <f>IFERROR(
$AN81 * INDEX('WFOM - Time_Base'!$A$4:$API$29, MATCH("CenHos", 'WFOM - Time_Base'!$B$4:$B$29,0), MATCH(CONCATENATE($G81,Z$2),'WFOM - Time_Base'!$A$8:$API$8,0)) *
INDEX('WFOM - Time_Base'!$A$4:$API$29, MATCH("CenHos_Per", 'WFOM - Time_Base'!$B$4:$B$29,0), MATCH(CONCATENATE($G81,Z$2),'WFOM - Time_Base'!$A$8:$API$8,0)),
IFERROR($AN81 * INDEX('Inputs from Uganda staff'!$E$61:$BM$80,MATCH('HRH Need estimation'!Z$2,'Inputs from Uganda staff'!$E$61:$E$80,0),MATCH('HRH Need estimation'!$D81,'Inputs from Uganda staff'!$E$6:$BM$6,0)),
""))</f>
        <v>0</v>
      </c>
      <c r="AA81" s="122">
        <f>IFERROR(
$AN81 * INDEX('WFOM - Time_Base'!$A$4:$API$29, MATCH("CenHos", 'WFOM - Time_Base'!$B$4:$B$29,0), MATCH(CONCATENATE($G81,AA$2),'WFOM - Time_Base'!$A$8:$API$8,0)) *
INDEX('WFOM - Time_Base'!$A$4:$API$29, MATCH("CenHos_Per", 'WFOM - Time_Base'!$B$4:$B$29,0), MATCH(CONCATENATE($G81,AA$2),'WFOM - Time_Base'!$A$8:$API$8,0)),
IFERROR($AN81 * INDEX('Inputs from Uganda staff'!$E$61:$BM$80,MATCH('HRH Need estimation'!AA$2,'Inputs from Uganda staff'!$E$61:$E$80,0),MATCH('HRH Need estimation'!$D81,'Inputs from Uganda staff'!$E$6:$BM$6,0)),
""))</f>
        <v>0</v>
      </c>
      <c r="AB81" s="122">
        <f>IFERROR(
$AN81 * INDEX('WFOM - Time_Base'!$A$4:$API$29, MATCH("CenHos", 'WFOM - Time_Base'!$B$4:$B$29,0), MATCH(CONCATENATE($G81,AB$2),'WFOM - Time_Base'!$A$8:$API$8,0)) *
INDEX('WFOM - Time_Base'!$A$4:$API$29, MATCH("CenHos_Per", 'WFOM - Time_Base'!$B$4:$B$29,0), MATCH(CONCATENATE($G81,AB$2),'WFOM - Time_Base'!$A$8:$API$8,0)),
IFERROR($AN81 * INDEX('Inputs from Uganda staff'!$E$61:$BM$80,MATCH('HRH Need estimation'!AB$2,'Inputs from Uganda staff'!$E$61:$E$80,0),MATCH('HRH Need estimation'!$D81,'Inputs from Uganda staff'!$E$6:$BM$6,0)),
""))</f>
        <v>0</v>
      </c>
      <c r="AC81" s="122" t="str">
        <f>IFERROR(
$AN81 * INDEX('WFOM - Time_Base'!$A$4:$API$29, MATCH("CenHos", 'WFOM - Time_Base'!$B$4:$B$29,0), MATCH(CONCATENATE($G81,AC$2),'WFOM - Time_Base'!$A$8:$API$8,0)) *
INDEX('WFOM - Time_Base'!$A$4:$API$29, MATCH("CenHos_Per", 'WFOM - Time_Base'!$B$4:$B$29,0), MATCH(CONCATENATE($G81,AC$2),'WFOM - Time_Base'!$A$8:$API$8,0)),
IFERROR($AN81 * INDEX('Inputs from Uganda staff'!$E$61:$BM$80,MATCH('HRH Need estimation'!AC$2,'Inputs from Uganda staff'!$E$61:$E$80,0),MATCH('HRH Need estimation'!$D81,'Inputs from Uganda staff'!$E$6:$BM$6,0)),
""))</f>
        <v/>
      </c>
      <c r="AD81" s="122">
        <f>IFERROR(
$AN81 * INDEX('WFOM - Time_Base'!$A$4:$API$29, MATCH("CenHos", 'WFOM - Time_Base'!$B$4:$B$29,0), MATCH(CONCATENATE($G81,AD$2),'WFOM - Time_Base'!$A$8:$API$8,0)) *
INDEX('WFOM - Time_Base'!$A$4:$API$29, MATCH("CenHos_Per", 'WFOM - Time_Base'!$B$4:$B$29,0), MATCH(CONCATENATE($G81,AD$2),'WFOM - Time_Base'!$A$8:$API$8,0)),
IFERROR($AN81 * INDEX('Inputs from Uganda staff'!$E$61:$BM$80,MATCH('HRH Need estimation'!AD$2,'Inputs from Uganda staff'!$E$61:$E$80,0),MATCH('HRH Need estimation'!$D81,'Inputs from Uganda staff'!$E$6:$BM$6,0)),
""))</f>
        <v>0</v>
      </c>
      <c r="AE81" s="122">
        <f>IFERROR(
$AN81 * INDEX('WFOM - Time_Base'!$A$4:$API$29, MATCH("CenHos", 'WFOM - Time_Base'!$B$4:$B$29,0), MATCH(CONCATENATE($G81,AE$2),'WFOM - Time_Base'!$A$8:$API$8,0)) *
INDEX('WFOM - Time_Base'!$A$4:$API$29, MATCH("CenHos_Per", 'WFOM - Time_Base'!$B$4:$B$29,0), MATCH(CONCATENATE($G81,AE$2),'WFOM - Time_Base'!$A$8:$API$8,0)),
IFERROR($AN81 * INDEX('Inputs from Uganda staff'!$E$61:$BM$80,MATCH('HRH Need estimation'!AE$2,'Inputs from Uganda staff'!$E$61:$E$80,0),MATCH('HRH Need estimation'!$D81,'Inputs from Uganda staff'!$E$6:$BM$6,0)),
""))</f>
        <v>0</v>
      </c>
      <c r="AF81" s="122">
        <f>IFERROR(
$AN81 * INDEX('WFOM - Time_Base'!$A$4:$API$29, MATCH("CenHos", 'WFOM - Time_Base'!$B$4:$B$29,0), MATCH(CONCATENATE($G81,AF$2),'WFOM - Time_Base'!$A$8:$API$8,0)) *
INDEX('WFOM - Time_Base'!$A$4:$API$29, MATCH("CenHos_Per", 'WFOM - Time_Base'!$B$4:$B$29,0), MATCH(CONCATENATE($G81,AF$2),'WFOM - Time_Base'!$A$8:$API$8,0)),
IFERROR($AN81 * INDEX('Inputs from Uganda staff'!$E$61:$BM$80,MATCH('HRH Need estimation'!AF$2,'Inputs from Uganda staff'!$E$61:$E$80,0),MATCH('HRH Need estimation'!$D81,'Inputs from Uganda staff'!$E$6:$BM$6,0)),
""))</f>
        <v>0</v>
      </c>
      <c r="AG81" s="122">
        <f>IFERROR(
$AN81 * INDEX('WFOM - Time_Base'!$A$4:$API$29, MATCH("CenHos", 'WFOM - Time_Base'!$B$4:$B$29,0), MATCH(CONCATENATE($G81,AG$2),'WFOM - Time_Base'!$A$8:$API$8,0)) *
INDEX('WFOM - Time_Base'!$A$4:$API$29, MATCH("CenHos_Per", 'WFOM - Time_Base'!$B$4:$B$29,0), MATCH(CONCATENATE($G81,AG$2),'WFOM - Time_Base'!$A$8:$API$8,0)),
IFERROR($AN81 * INDEX('Inputs from Uganda staff'!$E$61:$BM$80,MATCH('HRH Need estimation'!AG$2,'Inputs from Uganda staff'!$E$61:$E$80,0),MATCH('HRH Need estimation'!$D81,'Inputs from Uganda staff'!$E$6:$BM$6,0)),
""))</f>
        <v>0</v>
      </c>
      <c r="AH81" s="122">
        <f>IFERROR(
$AN81 * INDEX('WFOM - Time_Base'!$A$4:$API$29, MATCH("CenHos", 'WFOM - Time_Base'!$B$4:$B$29,0), MATCH(CONCATENATE($G81,AH$2),'WFOM - Time_Base'!$A$8:$API$8,0)) *
INDEX('WFOM - Time_Base'!$A$4:$API$29, MATCH("CenHos_Per", 'WFOM - Time_Base'!$B$4:$B$29,0), MATCH(CONCATENATE($G81,AH$2),'WFOM - Time_Base'!$A$8:$API$8,0)),
IFERROR($AN81 * INDEX('Inputs from Uganda staff'!$E$61:$BM$80,MATCH('HRH Need estimation'!AH$2,'Inputs from Uganda staff'!$E$61:$E$80,0),MATCH('HRH Need estimation'!$D81,'Inputs from Uganda staff'!$E$6:$BM$6,0)),
""))</f>
        <v>0</v>
      </c>
      <c r="AI81" s="122">
        <f>IFERROR(
$AN81 * INDEX('WFOM - Time_Base'!$A$4:$API$29, MATCH("CenHos", 'WFOM - Time_Base'!$B$4:$B$29,0), MATCH(CONCATENATE($G81,AI$2),'WFOM - Time_Base'!$A$8:$API$8,0)) *
INDEX('WFOM - Time_Base'!$A$4:$API$29, MATCH("CenHos_Per", 'WFOM - Time_Base'!$B$4:$B$29,0), MATCH(CONCATENATE($G81,AI$2),'WFOM - Time_Base'!$A$8:$API$8,0)),
IFERROR($AN81 * INDEX('Inputs from Uganda staff'!$E$61:$BM$80,MATCH('HRH Need estimation'!AI$2,'Inputs from Uganda staff'!$E$61:$E$80,0),MATCH('HRH Need estimation'!$D81,'Inputs from Uganda staff'!$E$6:$BM$6,0)),
""))</f>
        <v>0</v>
      </c>
      <c r="AJ81" s="122">
        <f>IFERROR(
$AN81 * INDEX('WFOM - Time_Base'!$A$4:$API$29, MATCH("CenHos", 'WFOM - Time_Base'!$B$4:$B$29,0), MATCH(CONCATENATE($G81,AJ$2),'WFOM - Time_Base'!$A$8:$API$8,0)) *
INDEX('WFOM - Time_Base'!$A$4:$API$29, MATCH("CenHos_Per", 'WFOM - Time_Base'!$B$4:$B$29,0), MATCH(CONCATENATE($G81,AJ$2),'WFOM - Time_Base'!$A$8:$API$8,0)),
IFERROR($AN81 * INDEX('Inputs from Uganda staff'!$E$61:$BM$80,MATCH('HRH Need estimation'!AJ$2,'Inputs from Uganda staff'!$E$61:$E$80,0),MATCH('HRH Need estimation'!$D81,'Inputs from Uganda staff'!$E$6:$BM$6,0)),
""))</f>
        <v>0</v>
      </c>
      <c r="AK81" s="122">
        <f>IFERROR(
$AN81 * INDEX('WFOM - Time_Base'!$A$4:$API$29, MATCH("CenHos", 'WFOM - Time_Base'!$B$4:$B$29,0), MATCH(CONCATENATE($G81,AK$2),'WFOM - Time_Base'!$A$8:$API$8,0)) *
INDEX('WFOM - Time_Base'!$A$4:$API$29, MATCH("CenHos_Per", 'WFOM - Time_Base'!$B$4:$B$29,0), MATCH(CONCATENATE($G81,AK$2),'WFOM - Time_Base'!$A$8:$API$8,0)),
IFERROR($AN81 * INDEX('Inputs from Uganda staff'!$E$61:$BM$80,MATCH('HRH Need estimation'!AK$2,'Inputs from Uganda staff'!$E$61:$E$80,0),MATCH('HRH Need estimation'!$D81,'Inputs from Uganda staff'!$E$6:$BM$6,0)),
""))</f>
        <v>0</v>
      </c>
      <c r="AL81" s="122">
        <f>IFERROR(
$AN81 * INDEX('WFOM - Time_Base'!$A$4:$API$29, MATCH("CenHos", 'WFOM - Time_Base'!$B$4:$B$29,0), MATCH(CONCATENATE($G81,AL$2),'WFOM - Time_Base'!$A$8:$API$8,0)) *
INDEX('WFOM - Time_Base'!$A$4:$API$29, MATCH("CenHos_Per", 'WFOM - Time_Base'!$B$4:$B$29,0), MATCH(CONCATENATE($G81,AL$2),'WFOM - Time_Base'!$A$8:$API$8,0)),
IFERROR($AN81 * INDEX('Inputs from Uganda staff'!$E$61:$BM$80,MATCH('HRH Need estimation'!AL$2,'Inputs from Uganda staff'!$E$61:$E$80,0),MATCH('HRH Need estimation'!$D81,'Inputs from Uganda staff'!$E$6:$BM$6,0)),
""))</f>
        <v>0</v>
      </c>
      <c r="AN81">
        <v>1</v>
      </c>
      <c r="AO81" t="str">
        <f t="shared" si="3"/>
        <v>090</v>
      </c>
      <c r="AQ81" t="s">
        <v>556</v>
      </c>
    </row>
    <row r="82" spans="1:43">
      <c r="A82" s="106" t="s">
        <v>915</v>
      </c>
      <c r="B82" s="106" t="s">
        <v>336</v>
      </c>
      <c r="C82" s="107" t="s">
        <v>379</v>
      </c>
      <c r="D82" s="115" t="s">
        <v>380</v>
      </c>
      <c r="E82" s="122" t="s">
        <v>867</v>
      </c>
      <c r="F82" s="200" t="s">
        <v>17</v>
      </c>
      <c r="G82" s="122" t="str">
        <f>IF(F82&lt;&gt;"", VLOOKUP(F82,'WFOM - Cadre and Service List'!$E$4:$F$52,2,FALSE), "")</f>
        <v>Under5OPD</v>
      </c>
      <c r="H82" s="122"/>
      <c r="I82" s="207"/>
      <c r="J82" s="207"/>
      <c r="K82" s="207"/>
      <c r="L82" s="207"/>
      <c r="M82" s="207"/>
      <c r="N82" s="207"/>
      <c r="O82" s="207"/>
      <c r="P82" s="207">
        <f t="shared" si="2"/>
        <v>0</v>
      </c>
      <c r="Q82" s="122" t="s">
        <v>1947</v>
      </c>
      <c r="R82" s="122">
        <f>IFERROR(
$AN82 * INDEX('WFOM - Time_Base'!$A$4:$API$29, MATCH("CenHos", 'WFOM - Time_Base'!$B$4:$B$29,0), MATCH(CONCATENATE($G82,R$2),'WFOM - Time_Base'!$A$8:$API$8,0)) *
INDEX('WFOM - Time_Base'!$A$4:$API$29, MATCH("CenHos_Per", 'WFOM - Time_Base'!$B$4:$B$29,0), MATCH(CONCATENATE($G82,R$2),'WFOM - Time_Base'!$A$8:$API$8,0)),
IFERROR($AN82 * INDEX('Inputs from Uganda staff'!$E$61:$BM$80,MATCH('HRH Need estimation'!R$2,'Inputs from Uganda staff'!$E$61:$E$80,0),MATCH('HRH Need estimation'!$D82,'Inputs from Uganda staff'!$E$6:$BM$6,0)),
""))</f>
        <v>5</v>
      </c>
      <c r="S82" s="122">
        <f>IFERROR(
$AN82 * INDEX('WFOM - Time_Base'!$A$4:$API$29, MATCH("CenHos", 'WFOM - Time_Base'!$B$4:$B$29,0), MATCH(CONCATENATE($G82,S$2),'WFOM - Time_Base'!$A$8:$API$8,0)) *
INDEX('WFOM - Time_Base'!$A$4:$API$29, MATCH("CenHos_Per", 'WFOM - Time_Base'!$B$4:$B$29,0), MATCH(CONCATENATE($G82,S$2),'WFOM - Time_Base'!$A$8:$API$8,0)),
IFERROR($AN82 * INDEX('Inputs from Uganda staff'!$E$61:$BM$80,MATCH('HRH Need estimation'!S$2,'Inputs from Uganda staff'!$E$61:$E$80,0),MATCH('HRH Need estimation'!$D82,'Inputs from Uganda staff'!$E$6:$BM$6,0)),
""))</f>
        <v>6</v>
      </c>
      <c r="T82" s="122">
        <f>IFERROR(
$AN82 * INDEX('WFOM - Time_Base'!$A$4:$API$29, MATCH("CenHos", 'WFOM - Time_Base'!$B$4:$B$29,0), MATCH(CONCATENATE($G82,T$2),'WFOM - Time_Base'!$A$8:$API$8,0)) *
INDEX('WFOM - Time_Base'!$A$4:$API$29, MATCH("CenHos_Per", 'WFOM - Time_Base'!$B$4:$B$29,0), MATCH(CONCATENATE($G82,T$2),'WFOM - Time_Base'!$A$8:$API$8,0)),
IFERROR($AN82 * INDEX('Inputs from Uganda staff'!$E$61:$BM$80,MATCH('HRH Need estimation'!T$2,'Inputs from Uganda staff'!$E$61:$E$80,0),MATCH('HRH Need estimation'!$D82,'Inputs from Uganda staff'!$E$6:$BM$6,0)),
""))</f>
        <v>0</v>
      </c>
      <c r="U82" s="122">
        <f>IFERROR(
$AN82 * INDEX('WFOM - Time_Base'!$A$4:$API$29, MATCH("CenHos", 'WFOM - Time_Base'!$B$4:$B$29,0), MATCH(CONCATENATE($G82,U$2),'WFOM - Time_Base'!$A$8:$API$8,0)) *
INDEX('WFOM - Time_Base'!$A$4:$API$29, MATCH("CenHos_Per", 'WFOM - Time_Base'!$B$4:$B$29,0), MATCH(CONCATENATE($G82,U$2),'WFOM - Time_Base'!$A$8:$API$8,0)),
IFERROR($AN82 * INDEX('Inputs from Uganda staff'!$E$61:$BM$80,MATCH('HRH Need estimation'!U$2,'Inputs from Uganda staff'!$E$61:$E$80,0),MATCH('HRH Need estimation'!$D82,'Inputs from Uganda staff'!$E$6:$BM$6,0)),
""))</f>
        <v>3.5</v>
      </c>
      <c r="V82" s="122">
        <f>IFERROR(
$AN82 * INDEX('WFOM - Time_Base'!$A$4:$API$29, MATCH("CenHos", 'WFOM - Time_Base'!$B$4:$B$29,0), MATCH(CONCATENATE($G82,V$2),'WFOM - Time_Base'!$A$8:$API$8,0)) *
INDEX('WFOM - Time_Base'!$A$4:$API$29, MATCH("CenHos_Per", 'WFOM - Time_Base'!$B$4:$B$29,0), MATCH(CONCATENATE($G82,V$2),'WFOM - Time_Base'!$A$8:$API$8,0)),
IFERROR($AN82 * INDEX('Inputs from Uganda staff'!$E$61:$BM$80,MATCH('HRH Need estimation'!V$2,'Inputs from Uganda staff'!$E$61:$E$80,0),MATCH('HRH Need estimation'!$D82,'Inputs from Uganda staff'!$E$6:$BM$6,0)),
""))</f>
        <v>3.5</v>
      </c>
      <c r="W82" s="122">
        <f>IFERROR(
$AN82 * INDEX('WFOM - Time_Base'!$A$4:$API$29, MATCH("CenHos", 'WFOM - Time_Base'!$B$4:$B$29,0), MATCH(CONCATENATE($G82,W$2),'WFOM - Time_Base'!$A$8:$API$8,0)) *
INDEX('WFOM - Time_Base'!$A$4:$API$29, MATCH("CenHos_Per", 'WFOM - Time_Base'!$B$4:$B$29,0), MATCH(CONCATENATE($G82,W$2),'WFOM - Time_Base'!$A$8:$API$8,0)),
IFERROR($AN82 * INDEX('Inputs from Uganda staff'!$E$61:$BM$80,MATCH('HRH Need estimation'!W$2,'Inputs from Uganda staff'!$E$61:$E$80,0),MATCH('HRH Need estimation'!$D82,'Inputs from Uganda staff'!$E$6:$BM$6,0)),
""))</f>
        <v>0</v>
      </c>
      <c r="X82" s="122">
        <f>IFERROR(
$AN82 * INDEX('WFOM - Time_Base'!$A$4:$API$29, MATCH("CenHos", 'WFOM - Time_Base'!$B$4:$B$29,0), MATCH(CONCATENATE($G82,X$2),'WFOM - Time_Base'!$A$8:$API$8,0)) *
INDEX('WFOM - Time_Base'!$A$4:$API$29, MATCH("CenHos_Per", 'WFOM - Time_Base'!$B$4:$B$29,0), MATCH(CONCATENATE($G82,X$2),'WFOM - Time_Base'!$A$8:$API$8,0)),
IFERROR($AN82 * INDEX('Inputs from Uganda staff'!$E$61:$BM$80,MATCH('HRH Need estimation'!X$2,'Inputs from Uganda staff'!$E$61:$E$80,0),MATCH('HRH Need estimation'!$D82,'Inputs from Uganda staff'!$E$6:$BM$6,0)),
""))</f>
        <v>0.8</v>
      </c>
      <c r="Y82" s="122">
        <f>IFERROR(
$AN82 * INDEX('WFOM - Time_Base'!$A$4:$API$29, MATCH("CenHos", 'WFOM - Time_Base'!$B$4:$B$29,0), MATCH(CONCATENATE($G82,Y$2),'WFOM - Time_Base'!$A$8:$API$8,0)) *
INDEX('WFOM - Time_Base'!$A$4:$API$29, MATCH("CenHos_Per", 'WFOM - Time_Base'!$B$4:$B$29,0), MATCH(CONCATENATE($G82,Y$2),'WFOM - Time_Base'!$A$8:$API$8,0)),
IFERROR($AN82 * INDEX('Inputs from Uganda staff'!$E$61:$BM$80,MATCH('HRH Need estimation'!Y$2,'Inputs from Uganda staff'!$E$61:$E$80,0),MATCH('HRH Need estimation'!$D82,'Inputs from Uganda staff'!$E$6:$BM$6,0)),
""))</f>
        <v>0.8</v>
      </c>
      <c r="Z82" s="122">
        <f>IFERROR(
$AN82 * INDEX('WFOM - Time_Base'!$A$4:$API$29, MATCH("CenHos", 'WFOM - Time_Base'!$B$4:$B$29,0), MATCH(CONCATENATE($G82,Z$2),'WFOM - Time_Base'!$A$8:$API$8,0)) *
INDEX('WFOM - Time_Base'!$A$4:$API$29, MATCH("CenHos_Per", 'WFOM - Time_Base'!$B$4:$B$29,0), MATCH(CONCATENATE($G82,Z$2),'WFOM - Time_Base'!$A$8:$API$8,0)),
IFERROR($AN82 * INDEX('Inputs from Uganda staff'!$E$61:$BM$80,MATCH('HRH Need estimation'!Z$2,'Inputs from Uganda staff'!$E$61:$E$80,0),MATCH('HRH Need estimation'!$D82,'Inputs from Uganda staff'!$E$6:$BM$6,0)),
""))</f>
        <v>0</v>
      </c>
      <c r="AA82" s="122">
        <f>IFERROR(
$AN82 * INDEX('WFOM - Time_Base'!$A$4:$API$29, MATCH("CenHos", 'WFOM - Time_Base'!$B$4:$B$29,0), MATCH(CONCATENATE($G82,AA$2),'WFOM - Time_Base'!$A$8:$API$8,0)) *
INDEX('WFOM - Time_Base'!$A$4:$API$29, MATCH("CenHos_Per", 'WFOM - Time_Base'!$B$4:$B$29,0), MATCH(CONCATENATE($G82,AA$2),'WFOM - Time_Base'!$A$8:$API$8,0)),
IFERROR($AN82 * INDEX('Inputs from Uganda staff'!$E$61:$BM$80,MATCH('HRH Need estimation'!AA$2,'Inputs from Uganda staff'!$E$61:$E$80,0),MATCH('HRH Need estimation'!$D82,'Inputs from Uganda staff'!$E$6:$BM$6,0)),
""))</f>
        <v>0</v>
      </c>
      <c r="AB82" s="122">
        <f>IFERROR(
$AN82 * INDEX('WFOM - Time_Base'!$A$4:$API$29, MATCH("CenHos", 'WFOM - Time_Base'!$B$4:$B$29,0), MATCH(CONCATENATE($G82,AB$2),'WFOM - Time_Base'!$A$8:$API$8,0)) *
INDEX('WFOM - Time_Base'!$A$4:$API$29, MATCH("CenHos_Per", 'WFOM - Time_Base'!$B$4:$B$29,0), MATCH(CONCATENATE($G82,AB$2),'WFOM - Time_Base'!$A$8:$API$8,0)),
IFERROR($AN82 * INDEX('Inputs from Uganda staff'!$E$61:$BM$80,MATCH('HRH Need estimation'!AB$2,'Inputs from Uganda staff'!$E$61:$E$80,0),MATCH('HRH Need estimation'!$D82,'Inputs from Uganda staff'!$E$6:$BM$6,0)),
""))</f>
        <v>0</v>
      </c>
      <c r="AC82" s="122" t="str">
        <f>IFERROR(
$AN82 * INDEX('WFOM - Time_Base'!$A$4:$API$29, MATCH("CenHos", 'WFOM - Time_Base'!$B$4:$B$29,0), MATCH(CONCATENATE($G82,AC$2),'WFOM - Time_Base'!$A$8:$API$8,0)) *
INDEX('WFOM - Time_Base'!$A$4:$API$29, MATCH("CenHos_Per", 'WFOM - Time_Base'!$B$4:$B$29,0), MATCH(CONCATENATE($G82,AC$2),'WFOM - Time_Base'!$A$8:$API$8,0)),
IFERROR($AN82 * INDEX('Inputs from Uganda staff'!$E$61:$BM$80,MATCH('HRH Need estimation'!AC$2,'Inputs from Uganda staff'!$E$61:$E$80,0),MATCH('HRH Need estimation'!$D82,'Inputs from Uganda staff'!$E$6:$BM$6,0)),
""))</f>
        <v/>
      </c>
      <c r="AD82" s="122">
        <f>IFERROR(
$AN82 * INDEX('WFOM - Time_Base'!$A$4:$API$29, MATCH("CenHos", 'WFOM - Time_Base'!$B$4:$B$29,0), MATCH(CONCATENATE($G82,AD$2),'WFOM - Time_Base'!$A$8:$API$8,0)) *
INDEX('WFOM - Time_Base'!$A$4:$API$29, MATCH("CenHos_Per", 'WFOM - Time_Base'!$B$4:$B$29,0), MATCH(CONCATENATE($G82,AD$2),'WFOM - Time_Base'!$A$8:$API$8,0)),
IFERROR($AN82 * INDEX('Inputs from Uganda staff'!$E$61:$BM$80,MATCH('HRH Need estimation'!AD$2,'Inputs from Uganda staff'!$E$61:$E$80,0),MATCH('HRH Need estimation'!$D82,'Inputs from Uganda staff'!$E$6:$BM$6,0)),
""))</f>
        <v>0</v>
      </c>
      <c r="AE82" s="122">
        <f>IFERROR(
$AN82 * INDEX('WFOM - Time_Base'!$A$4:$API$29, MATCH("CenHos", 'WFOM - Time_Base'!$B$4:$B$29,0), MATCH(CONCATENATE($G82,AE$2),'WFOM - Time_Base'!$A$8:$API$8,0)) *
INDEX('WFOM - Time_Base'!$A$4:$API$29, MATCH("CenHos_Per", 'WFOM - Time_Base'!$B$4:$B$29,0), MATCH(CONCATENATE($G82,AE$2),'WFOM - Time_Base'!$A$8:$API$8,0)),
IFERROR($AN82 * INDEX('Inputs from Uganda staff'!$E$61:$BM$80,MATCH('HRH Need estimation'!AE$2,'Inputs from Uganda staff'!$E$61:$E$80,0),MATCH('HRH Need estimation'!$D82,'Inputs from Uganda staff'!$E$6:$BM$6,0)),
""))</f>
        <v>0</v>
      </c>
      <c r="AF82" s="122">
        <f>IFERROR(
$AN82 * INDEX('WFOM - Time_Base'!$A$4:$API$29, MATCH("CenHos", 'WFOM - Time_Base'!$B$4:$B$29,0), MATCH(CONCATENATE($G82,AF$2),'WFOM - Time_Base'!$A$8:$API$8,0)) *
INDEX('WFOM - Time_Base'!$A$4:$API$29, MATCH("CenHos_Per", 'WFOM - Time_Base'!$B$4:$B$29,0), MATCH(CONCATENATE($G82,AF$2),'WFOM - Time_Base'!$A$8:$API$8,0)),
IFERROR($AN82 * INDEX('Inputs from Uganda staff'!$E$61:$BM$80,MATCH('HRH Need estimation'!AF$2,'Inputs from Uganda staff'!$E$61:$E$80,0),MATCH('HRH Need estimation'!$D82,'Inputs from Uganda staff'!$E$6:$BM$6,0)),
""))</f>
        <v>0</v>
      </c>
      <c r="AG82" s="122">
        <f>IFERROR(
$AN82 * INDEX('WFOM - Time_Base'!$A$4:$API$29, MATCH("CenHos", 'WFOM - Time_Base'!$B$4:$B$29,0), MATCH(CONCATENATE($G82,AG$2),'WFOM - Time_Base'!$A$8:$API$8,0)) *
INDEX('WFOM - Time_Base'!$A$4:$API$29, MATCH("CenHos_Per", 'WFOM - Time_Base'!$B$4:$B$29,0), MATCH(CONCATENATE($G82,AG$2),'WFOM - Time_Base'!$A$8:$API$8,0)),
IFERROR($AN82 * INDEX('Inputs from Uganda staff'!$E$61:$BM$80,MATCH('HRH Need estimation'!AG$2,'Inputs from Uganda staff'!$E$61:$E$80,0),MATCH('HRH Need estimation'!$D82,'Inputs from Uganda staff'!$E$6:$BM$6,0)),
""))</f>
        <v>0</v>
      </c>
      <c r="AH82" s="122">
        <f>IFERROR(
$AN82 * INDEX('WFOM - Time_Base'!$A$4:$API$29, MATCH("CenHos", 'WFOM - Time_Base'!$B$4:$B$29,0), MATCH(CONCATENATE($G82,AH$2),'WFOM - Time_Base'!$A$8:$API$8,0)) *
INDEX('WFOM - Time_Base'!$A$4:$API$29, MATCH("CenHos_Per", 'WFOM - Time_Base'!$B$4:$B$29,0), MATCH(CONCATENATE($G82,AH$2),'WFOM - Time_Base'!$A$8:$API$8,0)),
IFERROR($AN82 * INDEX('Inputs from Uganda staff'!$E$61:$BM$80,MATCH('HRH Need estimation'!AH$2,'Inputs from Uganda staff'!$E$61:$E$80,0),MATCH('HRH Need estimation'!$D82,'Inputs from Uganda staff'!$E$6:$BM$6,0)),
""))</f>
        <v>0</v>
      </c>
      <c r="AI82" s="122">
        <f>IFERROR(
$AN82 * INDEX('WFOM - Time_Base'!$A$4:$API$29, MATCH("CenHos", 'WFOM - Time_Base'!$B$4:$B$29,0), MATCH(CONCATENATE($G82,AI$2),'WFOM - Time_Base'!$A$8:$API$8,0)) *
INDEX('WFOM - Time_Base'!$A$4:$API$29, MATCH("CenHos_Per", 'WFOM - Time_Base'!$B$4:$B$29,0), MATCH(CONCATENATE($G82,AI$2),'WFOM - Time_Base'!$A$8:$API$8,0)),
IFERROR($AN82 * INDEX('Inputs from Uganda staff'!$E$61:$BM$80,MATCH('HRH Need estimation'!AI$2,'Inputs from Uganda staff'!$E$61:$E$80,0),MATCH('HRH Need estimation'!$D82,'Inputs from Uganda staff'!$E$6:$BM$6,0)),
""))</f>
        <v>0</v>
      </c>
      <c r="AJ82" s="122">
        <f>IFERROR(
$AN82 * INDEX('WFOM - Time_Base'!$A$4:$API$29, MATCH("CenHos", 'WFOM - Time_Base'!$B$4:$B$29,0), MATCH(CONCATENATE($G82,AJ$2),'WFOM - Time_Base'!$A$8:$API$8,0)) *
INDEX('WFOM - Time_Base'!$A$4:$API$29, MATCH("CenHos_Per", 'WFOM - Time_Base'!$B$4:$B$29,0), MATCH(CONCATENATE($G82,AJ$2),'WFOM - Time_Base'!$A$8:$API$8,0)),
IFERROR($AN82 * INDEX('Inputs from Uganda staff'!$E$61:$BM$80,MATCH('HRH Need estimation'!AJ$2,'Inputs from Uganda staff'!$E$61:$E$80,0),MATCH('HRH Need estimation'!$D82,'Inputs from Uganda staff'!$E$6:$BM$6,0)),
""))</f>
        <v>0</v>
      </c>
      <c r="AK82" s="122">
        <f>IFERROR(
$AN82 * INDEX('WFOM - Time_Base'!$A$4:$API$29, MATCH("CenHos", 'WFOM - Time_Base'!$B$4:$B$29,0), MATCH(CONCATENATE($G82,AK$2),'WFOM - Time_Base'!$A$8:$API$8,0)) *
INDEX('WFOM - Time_Base'!$A$4:$API$29, MATCH("CenHos_Per", 'WFOM - Time_Base'!$B$4:$B$29,0), MATCH(CONCATENATE($G82,AK$2),'WFOM - Time_Base'!$A$8:$API$8,0)),
IFERROR($AN82 * INDEX('Inputs from Uganda staff'!$E$61:$BM$80,MATCH('HRH Need estimation'!AK$2,'Inputs from Uganda staff'!$E$61:$E$80,0),MATCH('HRH Need estimation'!$D82,'Inputs from Uganda staff'!$E$6:$BM$6,0)),
""))</f>
        <v>0</v>
      </c>
      <c r="AL82" s="122">
        <f>IFERROR(
$AN82 * INDEX('WFOM - Time_Base'!$A$4:$API$29, MATCH("CenHos", 'WFOM - Time_Base'!$B$4:$B$29,0), MATCH(CONCATENATE($G82,AL$2),'WFOM - Time_Base'!$A$8:$API$8,0)) *
INDEX('WFOM - Time_Base'!$A$4:$API$29, MATCH("CenHos_Per", 'WFOM - Time_Base'!$B$4:$B$29,0), MATCH(CONCATENATE($G82,AL$2),'WFOM - Time_Base'!$A$8:$API$8,0)),
IFERROR($AN82 * INDEX('Inputs from Uganda staff'!$E$61:$BM$80,MATCH('HRH Need estimation'!AL$2,'Inputs from Uganda staff'!$E$61:$E$80,0),MATCH('HRH Need estimation'!$D82,'Inputs from Uganda staff'!$E$6:$BM$6,0)),
""))</f>
        <v>0</v>
      </c>
      <c r="AN82">
        <v>1</v>
      </c>
      <c r="AO82" t="e">
        <f t="shared" si="3"/>
        <v>#N/A</v>
      </c>
      <c r="AQ82" t="s">
        <v>558</v>
      </c>
    </row>
    <row r="83" spans="1:43">
      <c r="A83" s="106" t="s">
        <v>382</v>
      </c>
      <c r="B83" s="106" t="s">
        <v>336</v>
      </c>
      <c r="C83" s="107" t="s">
        <v>381</v>
      </c>
      <c r="D83" s="115" t="s">
        <v>382</v>
      </c>
      <c r="E83" s="122" t="s">
        <v>867</v>
      </c>
      <c r="F83" s="200" t="s">
        <v>17</v>
      </c>
      <c r="G83" s="122" t="str">
        <f>IF(F83&lt;&gt;"", VLOOKUP(F83,'WFOM - Cadre and Service List'!$E$4:$F$52,2,FALSE), "")</f>
        <v>Under5OPD</v>
      </c>
      <c r="H83" s="122"/>
      <c r="I83" s="207"/>
      <c r="J83" s="207"/>
      <c r="K83" s="207"/>
      <c r="L83" s="207"/>
      <c r="M83" s="207"/>
      <c r="N83" s="207"/>
      <c r="O83" s="207"/>
      <c r="P83" s="207">
        <f t="shared" si="2"/>
        <v>0</v>
      </c>
      <c r="Q83" s="122" t="s">
        <v>1947</v>
      </c>
      <c r="R83" s="122">
        <f>IFERROR(
$AN83 * INDEX('WFOM - Time_Base'!$A$4:$API$29, MATCH("CenHos", 'WFOM - Time_Base'!$B$4:$B$29,0), MATCH(CONCATENATE($G83,R$2),'WFOM - Time_Base'!$A$8:$API$8,0)) *
INDEX('WFOM - Time_Base'!$A$4:$API$29, MATCH("CenHos_Per", 'WFOM - Time_Base'!$B$4:$B$29,0), MATCH(CONCATENATE($G83,R$2),'WFOM - Time_Base'!$A$8:$API$8,0)),
IFERROR($AN83 * INDEX('Inputs from Uganda staff'!$E$61:$BM$80,MATCH('HRH Need estimation'!R$2,'Inputs from Uganda staff'!$E$61:$E$80,0),MATCH('HRH Need estimation'!$D83,'Inputs from Uganda staff'!$E$6:$BM$6,0)),
""))</f>
        <v>5</v>
      </c>
      <c r="S83" s="122">
        <f>IFERROR(
$AN83 * INDEX('WFOM - Time_Base'!$A$4:$API$29, MATCH("CenHos", 'WFOM - Time_Base'!$B$4:$B$29,0), MATCH(CONCATENATE($G83,S$2),'WFOM - Time_Base'!$A$8:$API$8,0)) *
INDEX('WFOM - Time_Base'!$A$4:$API$29, MATCH("CenHos_Per", 'WFOM - Time_Base'!$B$4:$B$29,0), MATCH(CONCATENATE($G83,S$2),'WFOM - Time_Base'!$A$8:$API$8,0)),
IFERROR($AN83 * INDEX('Inputs from Uganda staff'!$E$61:$BM$80,MATCH('HRH Need estimation'!S$2,'Inputs from Uganda staff'!$E$61:$E$80,0),MATCH('HRH Need estimation'!$D83,'Inputs from Uganda staff'!$E$6:$BM$6,0)),
""))</f>
        <v>6</v>
      </c>
      <c r="T83" s="122">
        <f>IFERROR(
$AN83 * INDEX('WFOM - Time_Base'!$A$4:$API$29, MATCH("CenHos", 'WFOM - Time_Base'!$B$4:$B$29,0), MATCH(CONCATENATE($G83,T$2),'WFOM - Time_Base'!$A$8:$API$8,0)) *
INDEX('WFOM - Time_Base'!$A$4:$API$29, MATCH("CenHos_Per", 'WFOM - Time_Base'!$B$4:$B$29,0), MATCH(CONCATENATE($G83,T$2),'WFOM - Time_Base'!$A$8:$API$8,0)),
IFERROR($AN83 * INDEX('Inputs from Uganda staff'!$E$61:$BM$80,MATCH('HRH Need estimation'!T$2,'Inputs from Uganda staff'!$E$61:$E$80,0),MATCH('HRH Need estimation'!$D83,'Inputs from Uganda staff'!$E$6:$BM$6,0)),
""))</f>
        <v>0</v>
      </c>
      <c r="U83" s="122">
        <f>IFERROR(
$AN83 * INDEX('WFOM - Time_Base'!$A$4:$API$29, MATCH("CenHos", 'WFOM - Time_Base'!$B$4:$B$29,0), MATCH(CONCATENATE($G83,U$2),'WFOM - Time_Base'!$A$8:$API$8,0)) *
INDEX('WFOM - Time_Base'!$A$4:$API$29, MATCH("CenHos_Per", 'WFOM - Time_Base'!$B$4:$B$29,0), MATCH(CONCATENATE($G83,U$2),'WFOM - Time_Base'!$A$8:$API$8,0)),
IFERROR($AN83 * INDEX('Inputs from Uganda staff'!$E$61:$BM$80,MATCH('HRH Need estimation'!U$2,'Inputs from Uganda staff'!$E$61:$E$80,0),MATCH('HRH Need estimation'!$D83,'Inputs from Uganda staff'!$E$6:$BM$6,0)),
""))</f>
        <v>3.5</v>
      </c>
      <c r="V83" s="122">
        <f>IFERROR(
$AN83 * INDEX('WFOM - Time_Base'!$A$4:$API$29, MATCH("CenHos", 'WFOM - Time_Base'!$B$4:$B$29,0), MATCH(CONCATENATE($G83,V$2),'WFOM - Time_Base'!$A$8:$API$8,0)) *
INDEX('WFOM - Time_Base'!$A$4:$API$29, MATCH("CenHos_Per", 'WFOM - Time_Base'!$B$4:$B$29,0), MATCH(CONCATENATE($G83,V$2),'WFOM - Time_Base'!$A$8:$API$8,0)),
IFERROR($AN83 * INDEX('Inputs from Uganda staff'!$E$61:$BM$80,MATCH('HRH Need estimation'!V$2,'Inputs from Uganda staff'!$E$61:$E$80,0),MATCH('HRH Need estimation'!$D83,'Inputs from Uganda staff'!$E$6:$BM$6,0)),
""))</f>
        <v>3.5</v>
      </c>
      <c r="W83" s="122">
        <f>IFERROR(
$AN83 * INDEX('WFOM - Time_Base'!$A$4:$API$29, MATCH("CenHos", 'WFOM - Time_Base'!$B$4:$B$29,0), MATCH(CONCATENATE($G83,W$2),'WFOM - Time_Base'!$A$8:$API$8,0)) *
INDEX('WFOM - Time_Base'!$A$4:$API$29, MATCH("CenHos_Per", 'WFOM - Time_Base'!$B$4:$B$29,0), MATCH(CONCATENATE($G83,W$2),'WFOM - Time_Base'!$A$8:$API$8,0)),
IFERROR($AN83 * INDEX('Inputs from Uganda staff'!$E$61:$BM$80,MATCH('HRH Need estimation'!W$2,'Inputs from Uganda staff'!$E$61:$E$80,0),MATCH('HRH Need estimation'!$D83,'Inputs from Uganda staff'!$E$6:$BM$6,0)),
""))</f>
        <v>0</v>
      </c>
      <c r="X83" s="122">
        <f>IFERROR(
$AN83 * INDEX('WFOM - Time_Base'!$A$4:$API$29, MATCH("CenHos", 'WFOM - Time_Base'!$B$4:$B$29,0), MATCH(CONCATENATE($G83,X$2),'WFOM - Time_Base'!$A$8:$API$8,0)) *
INDEX('WFOM - Time_Base'!$A$4:$API$29, MATCH("CenHos_Per", 'WFOM - Time_Base'!$B$4:$B$29,0), MATCH(CONCATENATE($G83,X$2),'WFOM - Time_Base'!$A$8:$API$8,0)),
IFERROR($AN83 * INDEX('Inputs from Uganda staff'!$E$61:$BM$80,MATCH('HRH Need estimation'!X$2,'Inputs from Uganda staff'!$E$61:$E$80,0),MATCH('HRH Need estimation'!$D83,'Inputs from Uganda staff'!$E$6:$BM$6,0)),
""))</f>
        <v>0.8</v>
      </c>
      <c r="Y83" s="122">
        <f>IFERROR(
$AN83 * INDEX('WFOM - Time_Base'!$A$4:$API$29, MATCH("CenHos", 'WFOM - Time_Base'!$B$4:$B$29,0), MATCH(CONCATENATE($G83,Y$2),'WFOM - Time_Base'!$A$8:$API$8,0)) *
INDEX('WFOM - Time_Base'!$A$4:$API$29, MATCH("CenHos_Per", 'WFOM - Time_Base'!$B$4:$B$29,0), MATCH(CONCATENATE($G83,Y$2),'WFOM - Time_Base'!$A$8:$API$8,0)),
IFERROR($AN83 * INDEX('Inputs from Uganda staff'!$E$61:$BM$80,MATCH('HRH Need estimation'!Y$2,'Inputs from Uganda staff'!$E$61:$E$80,0),MATCH('HRH Need estimation'!$D83,'Inputs from Uganda staff'!$E$6:$BM$6,0)),
""))</f>
        <v>0.8</v>
      </c>
      <c r="Z83" s="122">
        <f>IFERROR(
$AN83 * INDEX('WFOM - Time_Base'!$A$4:$API$29, MATCH("CenHos", 'WFOM - Time_Base'!$B$4:$B$29,0), MATCH(CONCATENATE($G83,Z$2),'WFOM - Time_Base'!$A$8:$API$8,0)) *
INDEX('WFOM - Time_Base'!$A$4:$API$29, MATCH("CenHos_Per", 'WFOM - Time_Base'!$B$4:$B$29,0), MATCH(CONCATENATE($G83,Z$2),'WFOM - Time_Base'!$A$8:$API$8,0)),
IFERROR($AN83 * INDEX('Inputs from Uganda staff'!$E$61:$BM$80,MATCH('HRH Need estimation'!Z$2,'Inputs from Uganda staff'!$E$61:$E$80,0),MATCH('HRH Need estimation'!$D83,'Inputs from Uganda staff'!$E$6:$BM$6,0)),
""))</f>
        <v>0</v>
      </c>
      <c r="AA83" s="122">
        <f>IFERROR(
$AN83 * INDEX('WFOM - Time_Base'!$A$4:$API$29, MATCH("CenHos", 'WFOM - Time_Base'!$B$4:$B$29,0), MATCH(CONCATENATE($G83,AA$2),'WFOM - Time_Base'!$A$8:$API$8,0)) *
INDEX('WFOM - Time_Base'!$A$4:$API$29, MATCH("CenHos_Per", 'WFOM - Time_Base'!$B$4:$B$29,0), MATCH(CONCATENATE($G83,AA$2),'WFOM - Time_Base'!$A$8:$API$8,0)),
IFERROR($AN83 * INDEX('Inputs from Uganda staff'!$E$61:$BM$80,MATCH('HRH Need estimation'!AA$2,'Inputs from Uganda staff'!$E$61:$E$80,0),MATCH('HRH Need estimation'!$D83,'Inputs from Uganda staff'!$E$6:$BM$6,0)),
""))</f>
        <v>0</v>
      </c>
      <c r="AB83" s="122">
        <f>IFERROR(
$AN83 * INDEX('WFOM - Time_Base'!$A$4:$API$29, MATCH("CenHos", 'WFOM - Time_Base'!$B$4:$B$29,0), MATCH(CONCATENATE($G83,AB$2),'WFOM - Time_Base'!$A$8:$API$8,0)) *
INDEX('WFOM - Time_Base'!$A$4:$API$29, MATCH("CenHos_Per", 'WFOM - Time_Base'!$B$4:$B$29,0), MATCH(CONCATENATE($G83,AB$2),'WFOM - Time_Base'!$A$8:$API$8,0)),
IFERROR($AN83 * INDEX('Inputs from Uganda staff'!$E$61:$BM$80,MATCH('HRH Need estimation'!AB$2,'Inputs from Uganda staff'!$E$61:$E$80,0),MATCH('HRH Need estimation'!$D83,'Inputs from Uganda staff'!$E$6:$BM$6,0)),
""))</f>
        <v>0</v>
      </c>
      <c r="AC83" s="122" t="str">
        <f>IFERROR(
$AN83 * INDEX('WFOM - Time_Base'!$A$4:$API$29, MATCH("CenHos", 'WFOM - Time_Base'!$B$4:$B$29,0), MATCH(CONCATENATE($G83,AC$2),'WFOM - Time_Base'!$A$8:$API$8,0)) *
INDEX('WFOM - Time_Base'!$A$4:$API$29, MATCH("CenHos_Per", 'WFOM - Time_Base'!$B$4:$B$29,0), MATCH(CONCATENATE($G83,AC$2),'WFOM - Time_Base'!$A$8:$API$8,0)),
IFERROR($AN83 * INDEX('Inputs from Uganda staff'!$E$61:$BM$80,MATCH('HRH Need estimation'!AC$2,'Inputs from Uganda staff'!$E$61:$E$80,0),MATCH('HRH Need estimation'!$D83,'Inputs from Uganda staff'!$E$6:$BM$6,0)),
""))</f>
        <v/>
      </c>
      <c r="AD83" s="122">
        <f>IFERROR(
$AN83 * INDEX('WFOM - Time_Base'!$A$4:$API$29, MATCH("CenHos", 'WFOM - Time_Base'!$B$4:$B$29,0), MATCH(CONCATENATE($G83,AD$2),'WFOM - Time_Base'!$A$8:$API$8,0)) *
INDEX('WFOM - Time_Base'!$A$4:$API$29, MATCH("CenHos_Per", 'WFOM - Time_Base'!$B$4:$B$29,0), MATCH(CONCATENATE($G83,AD$2),'WFOM - Time_Base'!$A$8:$API$8,0)),
IFERROR($AN83 * INDEX('Inputs from Uganda staff'!$E$61:$BM$80,MATCH('HRH Need estimation'!AD$2,'Inputs from Uganda staff'!$E$61:$E$80,0),MATCH('HRH Need estimation'!$D83,'Inputs from Uganda staff'!$E$6:$BM$6,0)),
""))</f>
        <v>0</v>
      </c>
      <c r="AE83" s="122">
        <f>IFERROR(
$AN83 * INDEX('WFOM - Time_Base'!$A$4:$API$29, MATCH("CenHos", 'WFOM - Time_Base'!$B$4:$B$29,0), MATCH(CONCATENATE($G83,AE$2),'WFOM - Time_Base'!$A$8:$API$8,0)) *
INDEX('WFOM - Time_Base'!$A$4:$API$29, MATCH("CenHos_Per", 'WFOM - Time_Base'!$B$4:$B$29,0), MATCH(CONCATENATE($G83,AE$2),'WFOM - Time_Base'!$A$8:$API$8,0)),
IFERROR($AN83 * INDEX('Inputs from Uganda staff'!$E$61:$BM$80,MATCH('HRH Need estimation'!AE$2,'Inputs from Uganda staff'!$E$61:$E$80,0),MATCH('HRH Need estimation'!$D83,'Inputs from Uganda staff'!$E$6:$BM$6,0)),
""))</f>
        <v>0</v>
      </c>
      <c r="AF83" s="122">
        <f>IFERROR(
$AN83 * INDEX('WFOM - Time_Base'!$A$4:$API$29, MATCH("CenHos", 'WFOM - Time_Base'!$B$4:$B$29,0), MATCH(CONCATENATE($G83,AF$2),'WFOM - Time_Base'!$A$8:$API$8,0)) *
INDEX('WFOM - Time_Base'!$A$4:$API$29, MATCH("CenHos_Per", 'WFOM - Time_Base'!$B$4:$B$29,0), MATCH(CONCATENATE($G83,AF$2),'WFOM - Time_Base'!$A$8:$API$8,0)),
IFERROR($AN83 * INDEX('Inputs from Uganda staff'!$E$61:$BM$80,MATCH('HRH Need estimation'!AF$2,'Inputs from Uganda staff'!$E$61:$E$80,0),MATCH('HRH Need estimation'!$D83,'Inputs from Uganda staff'!$E$6:$BM$6,0)),
""))</f>
        <v>0</v>
      </c>
      <c r="AG83" s="122">
        <f>IFERROR(
$AN83 * INDEX('WFOM - Time_Base'!$A$4:$API$29, MATCH("CenHos", 'WFOM - Time_Base'!$B$4:$B$29,0), MATCH(CONCATENATE($G83,AG$2),'WFOM - Time_Base'!$A$8:$API$8,0)) *
INDEX('WFOM - Time_Base'!$A$4:$API$29, MATCH("CenHos_Per", 'WFOM - Time_Base'!$B$4:$B$29,0), MATCH(CONCATENATE($G83,AG$2),'WFOM - Time_Base'!$A$8:$API$8,0)),
IFERROR($AN83 * INDEX('Inputs from Uganda staff'!$E$61:$BM$80,MATCH('HRH Need estimation'!AG$2,'Inputs from Uganda staff'!$E$61:$E$80,0),MATCH('HRH Need estimation'!$D83,'Inputs from Uganda staff'!$E$6:$BM$6,0)),
""))</f>
        <v>0</v>
      </c>
      <c r="AH83" s="122">
        <f>IFERROR(
$AN83 * INDEX('WFOM - Time_Base'!$A$4:$API$29, MATCH("CenHos", 'WFOM - Time_Base'!$B$4:$B$29,0), MATCH(CONCATENATE($G83,AH$2),'WFOM - Time_Base'!$A$8:$API$8,0)) *
INDEX('WFOM - Time_Base'!$A$4:$API$29, MATCH("CenHos_Per", 'WFOM - Time_Base'!$B$4:$B$29,0), MATCH(CONCATENATE($G83,AH$2),'WFOM - Time_Base'!$A$8:$API$8,0)),
IFERROR($AN83 * INDEX('Inputs from Uganda staff'!$E$61:$BM$80,MATCH('HRH Need estimation'!AH$2,'Inputs from Uganda staff'!$E$61:$E$80,0),MATCH('HRH Need estimation'!$D83,'Inputs from Uganda staff'!$E$6:$BM$6,0)),
""))</f>
        <v>0</v>
      </c>
      <c r="AI83" s="122">
        <f>IFERROR(
$AN83 * INDEX('WFOM - Time_Base'!$A$4:$API$29, MATCH("CenHos", 'WFOM - Time_Base'!$B$4:$B$29,0), MATCH(CONCATENATE($G83,AI$2),'WFOM - Time_Base'!$A$8:$API$8,0)) *
INDEX('WFOM - Time_Base'!$A$4:$API$29, MATCH("CenHos_Per", 'WFOM - Time_Base'!$B$4:$B$29,0), MATCH(CONCATENATE($G83,AI$2),'WFOM - Time_Base'!$A$8:$API$8,0)),
IFERROR($AN83 * INDEX('Inputs from Uganda staff'!$E$61:$BM$80,MATCH('HRH Need estimation'!AI$2,'Inputs from Uganda staff'!$E$61:$E$80,0),MATCH('HRH Need estimation'!$D83,'Inputs from Uganda staff'!$E$6:$BM$6,0)),
""))</f>
        <v>0</v>
      </c>
      <c r="AJ83" s="122">
        <f>IFERROR(
$AN83 * INDEX('WFOM - Time_Base'!$A$4:$API$29, MATCH("CenHos", 'WFOM - Time_Base'!$B$4:$B$29,0), MATCH(CONCATENATE($G83,AJ$2),'WFOM - Time_Base'!$A$8:$API$8,0)) *
INDEX('WFOM - Time_Base'!$A$4:$API$29, MATCH("CenHos_Per", 'WFOM - Time_Base'!$B$4:$B$29,0), MATCH(CONCATENATE($G83,AJ$2),'WFOM - Time_Base'!$A$8:$API$8,0)),
IFERROR($AN83 * INDEX('Inputs from Uganda staff'!$E$61:$BM$80,MATCH('HRH Need estimation'!AJ$2,'Inputs from Uganda staff'!$E$61:$E$80,0),MATCH('HRH Need estimation'!$D83,'Inputs from Uganda staff'!$E$6:$BM$6,0)),
""))</f>
        <v>0</v>
      </c>
      <c r="AK83" s="122">
        <f>IFERROR(
$AN83 * INDEX('WFOM - Time_Base'!$A$4:$API$29, MATCH("CenHos", 'WFOM - Time_Base'!$B$4:$B$29,0), MATCH(CONCATENATE($G83,AK$2),'WFOM - Time_Base'!$A$8:$API$8,0)) *
INDEX('WFOM - Time_Base'!$A$4:$API$29, MATCH("CenHos_Per", 'WFOM - Time_Base'!$B$4:$B$29,0), MATCH(CONCATENATE($G83,AK$2),'WFOM - Time_Base'!$A$8:$API$8,0)),
IFERROR($AN83 * INDEX('Inputs from Uganda staff'!$E$61:$BM$80,MATCH('HRH Need estimation'!AK$2,'Inputs from Uganda staff'!$E$61:$E$80,0),MATCH('HRH Need estimation'!$D83,'Inputs from Uganda staff'!$E$6:$BM$6,0)),
""))</f>
        <v>0</v>
      </c>
      <c r="AL83" s="122">
        <f>IFERROR(
$AN83 * INDEX('WFOM - Time_Base'!$A$4:$API$29, MATCH("CenHos", 'WFOM - Time_Base'!$B$4:$B$29,0), MATCH(CONCATENATE($G83,AL$2),'WFOM - Time_Base'!$A$8:$API$8,0)) *
INDEX('WFOM - Time_Base'!$A$4:$API$29, MATCH("CenHos_Per", 'WFOM - Time_Base'!$B$4:$B$29,0), MATCH(CONCATENATE($G83,AL$2),'WFOM - Time_Base'!$A$8:$API$8,0)),
IFERROR($AN83 * INDEX('Inputs from Uganda staff'!$E$61:$BM$80,MATCH('HRH Need estimation'!AL$2,'Inputs from Uganda staff'!$E$61:$E$80,0),MATCH('HRH Need estimation'!$D83,'Inputs from Uganda staff'!$E$6:$BM$6,0)),
""))</f>
        <v>0</v>
      </c>
      <c r="AN83">
        <v>1</v>
      </c>
      <c r="AO83" t="str">
        <f t="shared" si="3"/>
        <v>093</v>
      </c>
      <c r="AQ83" t="s">
        <v>562</v>
      </c>
    </row>
    <row r="84" spans="1:43">
      <c r="A84" s="106" t="s">
        <v>915</v>
      </c>
      <c r="B84" s="106" t="s">
        <v>76</v>
      </c>
      <c r="C84" s="107" t="s">
        <v>383</v>
      </c>
      <c r="D84" s="115" t="s">
        <v>384</v>
      </c>
      <c r="E84" s="122" t="s">
        <v>76</v>
      </c>
      <c r="F84" s="122" t="s">
        <v>77</v>
      </c>
      <c r="G84" s="122" t="str">
        <f>IF(F84&lt;&gt;"", VLOOKUP(F84,'WFOM - Cadre and Service List'!$E$4:$F$52,2,FALSE), "")</f>
        <v>TBNew</v>
      </c>
      <c r="H84" s="122"/>
      <c r="I84" s="207"/>
      <c r="J84" s="207"/>
      <c r="K84" s="207"/>
      <c r="L84" s="207"/>
      <c r="M84" s="207"/>
      <c r="N84" s="207"/>
      <c r="O84" s="207"/>
      <c r="P84" s="207">
        <f t="shared" si="2"/>
        <v>0</v>
      </c>
      <c r="Q84" s="122" t="s">
        <v>1947</v>
      </c>
      <c r="R84" s="122">
        <f>IFERROR(
$AN84 * INDEX('WFOM - Time_Base'!$A$4:$API$29, MATCH("CenHos", 'WFOM - Time_Base'!$B$4:$B$29,0), MATCH(CONCATENATE($G84,R$2),'WFOM - Time_Base'!$A$8:$API$8,0)) *
INDEX('WFOM - Time_Base'!$A$4:$API$29, MATCH("CenHos_Per", 'WFOM - Time_Base'!$B$4:$B$29,0), MATCH(CONCATENATE($G84,R$2),'WFOM - Time_Base'!$A$8:$API$8,0)),
IFERROR($AN84 * INDEX('Inputs from Uganda staff'!$E$61:$BM$80,MATCH('HRH Need estimation'!R$2,'Inputs from Uganda staff'!$E$61:$E$80,0),MATCH('HRH Need estimation'!$D84,'Inputs from Uganda staff'!$E$6:$BM$6,0)),
""))</f>
        <v>4.5</v>
      </c>
      <c r="S84" s="122">
        <f>IFERROR(
$AN84 * INDEX('WFOM - Time_Base'!$A$4:$API$29, MATCH("CenHos", 'WFOM - Time_Base'!$B$4:$B$29,0), MATCH(CONCATENATE($G84,S$2),'WFOM - Time_Base'!$A$8:$API$8,0)) *
INDEX('WFOM - Time_Base'!$A$4:$API$29, MATCH("CenHos_Per", 'WFOM - Time_Base'!$B$4:$B$29,0), MATCH(CONCATENATE($G84,S$2),'WFOM - Time_Base'!$A$8:$API$8,0)),
IFERROR($AN84 * INDEX('Inputs from Uganda staff'!$E$61:$BM$80,MATCH('HRH Need estimation'!S$2,'Inputs from Uganda staff'!$E$61:$E$80,0),MATCH('HRH Need estimation'!$D84,'Inputs from Uganda staff'!$E$6:$BM$6,0)),
""))</f>
        <v>4.5</v>
      </c>
      <c r="T84" s="122">
        <f>IFERROR(
$AN84 * INDEX('WFOM - Time_Base'!$A$4:$API$29, MATCH("CenHos", 'WFOM - Time_Base'!$B$4:$B$29,0), MATCH(CONCATENATE($G84,T$2),'WFOM - Time_Base'!$A$8:$API$8,0)) *
INDEX('WFOM - Time_Base'!$A$4:$API$29, MATCH("CenHos_Per", 'WFOM - Time_Base'!$B$4:$B$29,0), MATCH(CONCATENATE($G84,T$2),'WFOM - Time_Base'!$A$8:$API$8,0)),
IFERROR($AN84 * INDEX('Inputs from Uganda staff'!$E$61:$BM$80,MATCH('HRH Need estimation'!T$2,'Inputs from Uganda staff'!$E$61:$E$80,0),MATCH('HRH Need estimation'!$D84,'Inputs from Uganda staff'!$E$6:$BM$6,0)),
""))</f>
        <v>0</v>
      </c>
      <c r="U84" s="122">
        <f>IFERROR(
$AN84 * INDEX('WFOM - Time_Base'!$A$4:$API$29, MATCH("CenHos", 'WFOM - Time_Base'!$B$4:$B$29,0), MATCH(CONCATENATE($G84,U$2),'WFOM - Time_Base'!$A$8:$API$8,0)) *
INDEX('WFOM - Time_Base'!$A$4:$API$29, MATCH("CenHos_Per", 'WFOM - Time_Base'!$B$4:$B$29,0), MATCH(CONCATENATE($G84,U$2),'WFOM - Time_Base'!$A$8:$API$8,0)),
IFERROR($AN84 * INDEX('Inputs from Uganda staff'!$E$61:$BM$80,MATCH('HRH Need estimation'!U$2,'Inputs from Uganda staff'!$E$61:$E$80,0),MATCH('HRH Need estimation'!$D84,'Inputs from Uganda staff'!$E$6:$BM$6,0)),
""))</f>
        <v>8</v>
      </c>
      <c r="V84" s="122">
        <f>IFERROR(
$AN84 * INDEX('WFOM - Time_Base'!$A$4:$API$29, MATCH("CenHos", 'WFOM - Time_Base'!$B$4:$B$29,0), MATCH(CONCATENATE($G84,V$2),'WFOM - Time_Base'!$A$8:$API$8,0)) *
INDEX('WFOM - Time_Base'!$A$4:$API$29, MATCH("CenHos_Per", 'WFOM - Time_Base'!$B$4:$B$29,0), MATCH(CONCATENATE($G84,V$2),'WFOM - Time_Base'!$A$8:$API$8,0)),
IFERROR($AN84 * INDEX('Inputs from Uganda staff'!$E$61:$BM$80,MATCH('HRH Need estimation'!V$2,'Inputs from Uganda staff'!$E$61:$E$80,0),MATCH('HRH Need estimation'!$D84,'Inputs from Uganda staff'!$E$6:$BM$6,0)),
""))</f>
        <v>5</v>
      </c>
      <c r="W84" s="122">
        <f>IFERROR(
$AN84 * INDEX('WFOM - Time_Base'!$A$4:$API$29, MATCH("CenHos", 'WFOM - Time_Base'!$B$4:$B$29,0), MATCH(CONCATENATE($G84,W$2),'WFOM - Time_Base'!$A$8:$API$8,0)) *
INDEX('WFOM - Time_Base'!$A$4:$API$29, MATCH("CenHos_Per", 'WFOM - Time_Base'!$B$4:$B$29,0), MATCH(CONCATENATE($G84,W$2),'WFOM - Time_Base'!$A$8:$API$8,0)),
IFERROR($AN84 * INDEX('Inputs from Uganda staff'!$E$61:$BM$80,MATCH('HRH Need estimation'!W$2,'Inputs from Uganda staff'!$E$61:$E$80,0),MATCH('HRH Need estimation'!$D84,'Inputs from Uganda staff'!$E$6:$BM$6,0)),
""))</f>
        <v>0</v>
      </c>
      <c r="X84" s="122">
        <f>IFERROR(
$AN84 * INDEX('WFOM - Time_Base'!$A$4:$API$29, MATCH("CenHos", 'WFOM - Time_Base'!$B$4:$B$29,0), MATCH(CONCATENATE($G84,X$2),'WFOM - Time_Base'!$A$8:$API$8,0)) *
INDEX('WFOM - Time_Base'!$A$4:$API$29, MATCH("CenHos_Per", 'WFOM - Time_Base'!$B$4:$B$29,0), MATCH(CONCATENATE($G84,X$2),'WFOM - Time_Base'!$A$8:$API$8,0)),
IFERROR($AN84 * INDEX('Inputs from Uganda staff'!$E$61:$BM$80,MATCH('HRH Need estimation'!X$2,'Inputs from Uganda staff'!$E$61:$E$80,0),MATCH('HRH Need estimation'!$D84,'Inputs from Uganda staff'!$E$6:$BM$6,0)),
""))</f>
        <v>3.5</v>
      </c>
      <c r="Y84" s="122">
        <f>IFERROR(
$AN84 * INDEX('WFOM - Time_Base'!$A$4:$API$29, MATCH("CenHos", 'WFOM - Time_Base'!$B$4:$B$29,0), MATCH(CONCATENATE($G84,Y$2),'WFOM - Time_Base'!$A$8:$API$8,0)) *
INDEX('WFOM - Time_Base'!$A$4:$API$29, MATCH("CenHos_Per", 'WFOM - Time_Base'!$B$4:$B$29,0), MATCH(CONCATENATE($G84,Y$2),'WFOM - Time_Base'!$A$8:$API$8,0)),
IFERROR($AN84 * INDEX('Inputs from Uganda staff'!$E$61:$BM$80,MATCH('HRH Need estimation'!Y$2,'Inputs from Uganda staff'!$E$61:$E$80,0),MATCH('HRH Need estimation'!$D84,'Inputs from Uganda staff'!$E$6:$BM$6,0)),
""))</f>
        <v>3.5</v>
      </c>
      <c r="Z84" s="122">
        <f>IFERROR(
$AN84 * INDEX('WFOM - Time_Base'!$A$4:$API$29, MATCH("CenHos", 'WFOM - Time_Base'!$B$4:$B$29,0), MATCH(CONCATENATE($G84,Z$2),'WFOM - Time_Base'!$A$8:$API$8,0)) *
INDEX('WFOM - Time_Base'!$A$4:$API$29, MATCH("CenHos_Per", 'WFOM - Time_Base'!$B$4:$B$29,0), MATCH(CONCATENATE($G84,Z$2),'WFOM - Time_Base'!$A$8:$API$8,0)),
IFERROR($AN84 * INDEX('Inputs from Uganda staff'!$E$61:$BM$80,MATCH('HRH Need estimation'!Z$2,'Inputs from Uganda staff'!$E$61:$E$80,0),MATCH('HRH Need estimation'!$D84,'Inputs from Uganda staff'!$E$6:$BM$6,0)),
""))</f>
        <v>0</v>
      </c>
      <c r="AA84" s="122">
        <f>IFERROR(
$AN84 * INDEX('WFOM - Time_Base'!$A$4:$API$29, MATCH("CenHos", 'WFOM - Time_Base'!$B$4:$B$29,0), MATCH(CONCATENATE($G84,AA$2),'WFOM - Time_Base'!$A$8:$API$8,0)) *
INDEX('WFOM - Time_Base'!$A$4:$API$29, MATCH("CenHos_Per", 'WFOM - Time_Base'!$B$4:$B$29,0), MATCH(CONCATENATE($G84,AA$2),'WFOM - Time_Base'!$A$8:$API$8,0)),
IFERROR($AN84 * INDEX('Inputs from Uganda staff'!$E$61:$BM$80,MATCH('HRH Need estimation'!AA$2,'Inputs from Uganda staff'!$E$61:$E$80,0),MATCH('HRH Need estimation'!$D84,'Inputs from Uganda staff'!$E$6:$BM$6,0)),
""))</f>
        <v>0</v>
      </c>
      <c r="AB84" s="122">
        <f>IFERROR(
$AN84 * INDEX('WFOM - Time_Base'!$A$4:$API$29, MATCH("CenHos", 'WFOM - Time_Base'!$B$4:$B$29,0), MATCH(CONCATENATE($G84,AB$2),'WFOM - Time_Base'!$A$8:$API$8,0)) *
INDEX('WFOM - Time_Base'!$A$4:$API$29, MATCH("CenHos_Per", 'WFOM - Time_Base'!$B$4:$B$29,0), MATCH(CONCATENATE($G84,AB$2),'WFOM - Time_Base'!$A$8:$API$8,0)),
IFERROR($AN84 * INDEX('Inputs from Uganda staff'!$E$61:$BM$80,MATCH('HRH Need estimation'!AB$2,'Inputs from Uganda staff'!$E$61:$E$80,0),MATCH('HRH Need estimation'!$D84,'Inputs from Uganda staff'!$E$6:$BM$6,0)),
""))</f>
        <v>0</v>
      </c>
      <c r="AC84" s="122" t="str">
        <f>IFERROR(
$AN84 * INDEX('WFOM - Time_Base'!$A$4:$API$29, MATCH("CenHos", 'WFOM - Time_Base'!$B$4:$B$29,0), MATCH(CONCATENATE($G84,AC$2),'WFOM - Time_Base'!$A$8:$API$8,0)) *
INDEX('WFOM - Time_Base'!$A$4:$API$29, MATCH("CenHos_Per", 'WFOM - Time_Base'!$B$4:$B$29,0), MATCH(CONCATENATE($G84,AC$2),'WFOM - Time_Base'!$A$8:$API$8,0)),
IFERROR($AN84 * INDEX('Inputs from Uganda staff'!$E$61:$BM$80,MATCH('HRH Need estimation'!AC$2,'Inputs from Uganda staff'!$E$61:$E$80,0),MATCH('HRH Need estimation'!$D84,'Inputs from Uganda staff'!$E$6:$BM$6,0)),
""))</f>
        <v/>
      </c>
      <c r="AD84" s="122">
        <f>IFERROR(
$AN84 * INDEX('WFOM - Time_Base'!$A$4:$API$29, MATCH("CenHos", 'WFOM - Time_Base'!$B$4:$B$29,0), MATCH(CONCATENATE($G84,AD$2),'WFOM - Time_Base'!$A$8:$API$8,0)) *
INDEX('WFOM - Time_Base'!$A$4:$API$29, MATCH("CenHos_Per", 'WFOM - Time_Base'!$B$4:$B$29,0), MATCH(CONCATENATE($G84,AD$2),'WFOM - Time_Base'!$A$8:$API$8,0)),
IFERROR($AN84 * INDEX('Inputs from Uganda staff'!$E$61:$BM$80,MATCH('HRH Need estimation'!AD$2,'Inputs from Uganda staff'!$E$61:$E$80,0),MATCH('HRH Need estimation'!$D84,'Inputs from Uganda staff'!$E$6:$BM$6,0)),
""))</f>
        <v>0</v>
      </c>
      <c r="AE84" s="122">
        <f>IFERROR(
$AN84 * INDEX('WFOM - Time_Base'!$A$4:$API$29, MATCH("CenHos", 'WFOM - Time_Base'!$B$4:$B$29,0), MATCH(CONCATENATE($G84,AE$2),'WFOM - Time_Base'!$A$8:$API$8,0)) *
INDEX('WFOM - Time_Base'!$A$4:$API$29, MATCH("CenHos_Per", 'WFOM - Time_Base'!$B$4:$B$29,0), MATCH(CONCATENATE($G84,AE$2),'WFOM - Time_Base'!$A$8:$API$8,0)),
IFERROR($AN84 * INDEX('Inputs from Uganda staff'!$E$61:$BM$80,MATCH('HRH Need estimation'!AE$2,'Inputs from Uganda staff'!$E$61:$E$80,0),MATCH('HRH Need estimation'!$D84,'Inputs from Uganda staff'!$E$6:$BM$6,0)),
""))</f>
        <v>0</v>
      </c>
      <c r="AF84" s="122">
        <f>IFERROR(
$AN84 * INDEX('WFOM - Time_Base'!$A$4:$API$29, MATCH("CenHos", 'WFOM - Time_Base'!$B$4:$B$29,0), MATCH(CONCATENATE($G84,AF$2),'WFOM - Time_Base'!$A$8:$API$8,0)) *
INDEX('WFOM - Time_Base'!$A$4:$API$29, MATCH("CenHos_Per", 'WFOM - Time_Base'!$B$4:$B$29,0), MATCH(CONCATENATE($G84,AF$2),'WFOM - Time_Base'!$A$8:$API$8,0)),
IFERROR($AN84 * INDEX('Inputs from Uganda staff'!$E$61:$BM$80,MATCH('HRH Need estimation'!AF$2,'Inputs from Uganda staff'!$E$61:$E$80,0),MATCH('HRH Need estimation'!$D84,'Inputs from Uganda staff'!$E$6:$BM$6,0)),
""))</f>
        <v>0</v>
      </c>
      <c r="AG84" s="122">
        <f>IFERROR(
$AN84 * INDEX('WFOM - Time_Base'!$A$4:$API$29, MATCH("CenHos", 'WFOM - Time_Base'!$B$4:$B$29,0), MATCH(CONCATENATE($G84,AG$2),'WFOM - Time_Base'!$A$8:$API$8,0)) *
INDEX('WFOM - Time_Base'!$A$4:$API$29, MATCH("CenHos_Per", 'WFOM - Time_Base'!$B$4:$B$29,0), MATCH(CONCATENATE($G84,AG$2),'WFOM - Time_Base'!$A$8:$API$8,0)),
IFERROR($AN84 * INDEX('Inputs from Uganda staff'!$E$61:$BM$80,MATCH('HRH Need estimation'!AG$2,'Inputs from Uganda staff'!$E$61:$E$80,0),MATCH('HRH Need estimation'!$D84,'Inputs from Uganda staff'!$E$6:$BM$6,0)),
""))</f>
        <v>0</v>
      </c>
      <c r="AH84" s="122">
        <f>IFERROR(
$AN84 * INDEX('WFOM - Time_Base'!$A$4:$API$29, MATCH("CenHos", 'WFOM - Time_Base'!$B$4:$B$29,0), MATCH(CONCATENATE($G84,AH$2),'WFOM - Time_Base'!$A$8:$API$8,0)) *
INDEX('WFOM - Time_Base'!$A$4:$API$29, MATCH("CenHos_Per", 'WFOM - Time_Base'!$B$4:$B$29,0), MATCH(CONCATENATE($G84,AH$2),'WFOM - Time_Base'!$A$8:$API$8,0)),
IFERROR($AN84 * INDEX('Inputs from Uganda staff'!$E$61:$BM$80,MATCH('HRH Need estimation'!AH$2,'Inputs from Uganda staff'!$E$61:$E$80,0),MATCH('HRH Need estimation'!$D84,'Inputs from Uganda staff'!$E$6:$BM$6,0)),
""))</f>
        <v>0</v>
      </c>
      <c r="AI84" s="122">
        <f>IFERROR(
$AN84 * INDEX('WFOM - Time_Base'!$A$4:$API$29, MATCH("CenHos", 'WFOM - Time_Base'!$B$4:$B$29,0), MATCH(CONCATENATE($G84,AI$2),'WFOM - Time_Base'!$A$8:$API$8,0)) *
INDEX('WFOM - Time_Base'!$A$4:$API$29, MATCH("CenHos_Per", 'WFOM - Time_Base'!$B$4:$B$29,0), MATCH(CONCATENATE($G84,AI$2),'WFOM - Time_Base'!$A$8:$API$8,0)),
IFERROR($AN84 * INDEX('Inputs from Uganda staff'!$E$61:$BM$80,MATCH('HRH Need estimation'!AI$2,'Inputs from Uganda staff'!$E$61:$E$80,0),MATCH('HRH Need estimation'!$D84,'Inputs from Uganda staff'!$E$6:$BM$6,0)),
""))</f>
        <v>0</v>
      </c>
      <c r="AJ84" s="122">
        <f>IFERROR(
$AN84 * INDEX('WFOM - Time_Base'!$A$4:$API$29, MATCH("CenHos", 'WFOM - Time_Base'!$B$4:$B$29,0), MATCH(CONCATENATE($G84,AJ$2),'WFOM - Time_Base'!$A$8:$API$8,0)) *
INDEX('WFOM - Time_Base'!$A$4:$API$29, MATCH("CenHos_Per", 'WFOM - Time_Base'!$B$4:$B$29,0), MATCH(CONCATENATE($G84,AJ$2),'WFOM - Time_Base'!$A$8:$API$8,0)),
IFERROR($AN84 * INDEX('Inputs from Uganda staff'!$E$61:$BM$80,MATCH('HRH Need estimation'!AJ$2,'Inputs from Uganda staff'!$E$61:$E$80,0),MATCH('HRH Need estimation'!$D84,'Inputs from Uganda staff'!$E$6:$BM$6,0)),
""))</f>
        <v>0</v>
      </c>
      <c r="AK84" s="122">
        <f>IFERROR(
$AN84 * INDEX('WFOM - Time_Base'!$A$4:$API$29, MATCH("CenHos", 'WFOM - Time_Base'!$B$4:$B$29,0), MATCH(CONCATENATE($G84,AK$2),'WFOM - Time_Base'!$A$8:$API$8,0)) *
INDEX('WFOM - Time_Base'!$A$4:$API$29, MATCH("CenHos_Per", 'WFOM - Time_Base'!$B$4:$B$29,0), MATCH(CONCATENATE($G84,AK$2),'WFOM - Time_Base'!$A$8:$API$8,0)),
IFERROR($AN84 * INDEX('Inputs from Uganda staff'!$E$61:$BM$80,MATCH('HRH Need estimation'!AK$2,'Inputs from Uganda staff'!$E$61:$E$80,0),MATCH('HRH Need estimation'!$D84,'Inputs from Uganda staff'!$E$6:$BM$6,0)),
""))</f>
        <v>0</v>
      </c>
      <c r="AL84" s="122">
        <f>IFERROR(
$AN84 * INDEX('WFOM - Time_Base'!$A$4:$API$29, MATCH("CenHos", 'WFOM - Time_Base'!$B$4:$B$29,0), MATCH(CONCATENATE($G84,AL$2),'WFOM - Time_Base'!$A$8:$API$8,0)) *
INDEX('WFOM - Time_Base'!$A$4:$API$29, MATCH("CenHos_Per", 'WFOM - Time_Base'!$B$4:$B$29,0), MATCH(CONCATENATE($G84,AL$2),'WFOM - Time_Base'!$A$8:$API$8,0)),
IFERROR($AN84 * INDEX('Inputs from Uganda staff'!$E$61:$BM$80,MATCH('HRH Need estimation'!AL$2,'Inputs from Uganda staff'!$E$61:$E$80,0),MATCH('HRH Need estimation'!$D84,'Inputs from Uganda staff'!$E$6:$BM$6,0)),
""))</f>
        <v>0</v>
      </c>
      <c r="AN84">
        <v>1</v>
      </c>
      <c r="AO84" t="e">
        <f t="shared" si="3"/>
        <v>#N/A</v>
      </c>
      <c r="AQ84" t="s">
        <v>564</v>
      </c>
    </row>
    <row r="85" spans="1:43">
      <c r="A85" s="106" t="s">
        <v>915</v>
      </c>
      <c r="B85" s="106" t="s">
        <v>76</v>
      </c>
      <c r="C85" s="107" t="s">
        <v>385</v>
      </c>
      <c r="D85" s="115" t="s">
        <v>386</v>
      </c>
      <c r="E85" s="122" t="s">
        <v>76</v>
      </c>
      <c r="F85" s="122" t="s">
        <v>81</v>
      </c>
      <c r="G85" s="122" t="str">
        <f>IF(F85&lt;&gt;"", VLOOKUP(F85,'WFOM - Cadre and Service List'!$E$4:$F$52,2,FALSE), "")</f>
        <v>TBFollowUp</v>
      </c>
      <c r="H85" s="122"/>
      <c r="I85" s="207"/>
      <c r="J85" s="207"/>
      <c r="K85" s="207"/>
      <c r="L85" s="207"/>
      <c r="M85" s="207"/>
      <c r="N85" s="207"/>
      <c r="O85" s="207"/>
      <c r="P85" s="207">
        <f t="shared" si="2"/>
        <v>0</v>
      </c>
      <c r="Q85" s="122" t="s">
        <v>1947</v>
      </c>
      <c r="R85" s="122">
        <f>IFERROR(
$AN85 * INDEX('WFOM - Time_Base'!$A$4:$API$29, MATCH("CenHos", 'WFOM - Time_Base'!$B$4:$B$29,0), MATCH(CONCATENATE($G85,R$2),'WFOM - Time_Base'!$A$8:$API$8,0)) *
INDEX('WFOM - Time_Base'!$A$4:$API$29, MATCH("CenHos_Per", 'WFOM - Time_Base'!$B$4:$B$29,0), MATCH(CONCATENATE($G85,R$2),'WFOM - Time_Base'!$A$8:$API$8,0)),
IFERROR($AN85 * INDEX('Inputs from Uganda staff'!$E$61:$BM$80,MATCH('HRH Need estimation'!R$2,'Inputs from Uganda staff'!$E$61:$E$80,0),MATCH('HRH Need estimation'!$D85,'Inputs from Uganda staff'!$E$6:$BM$6,0)),
""))</f>
        <v>15</v>
      </c>
      <c r="S85" s="122">
        <f>IFERROR(
$AN85 * INDEX('WFOM - Time_Base'!$A$4:$API$29, MATCH("CenHos", 'WFOM - Time_Base'!$B$4:$B$29,0), MATCH(CONCATENATE($G85,S$2),'WFOM - Time_Base'!$A$8:$API$8,0)) *
INDEX('WFOM - Time_Base'!$A$4:$API$29, MATCH("CenHos_Per", 'WFOM - Time_Base'!$B$4:$B$29,0), MATCH(CONCATENATE($G85,S$2),'WFOM - Time_Base'!$A$8:$API$8,0)),
IFERROR($AN85 * INDEX('Inputs from Uganda staff'!$E$61:$BM$80,MATCH('HRH Need estimation'!S$2,'Inputs from Uganda staff'!$E$61:$E$80,0),MATCH('HRH Need estimation'!$D85,'Inputs from Uganda staff'!$E$6:$BM$6,0)),
""))</f>
        <v>15</v>
      </c>
      <c r="T85" s="122">
        <f>IFERROR(
$AN85 * INDEX('WFOM - Time_Base'!$A$4:$API$29, MATCH("CenHos", 'WFOM - Time_Base'!$B$4:$B$29,0), MATCH(CONCATENATE($G85,T$2),'WFOM - Time_Base'!$A$8:$API$8,0)) *
INDEX('WFOM - Time_Base'!$A$4:$API$29, MATCH("CenHos_Per", 'WFOM - Time_Base'!$B$4:$B$29,0), MATCH(CONCATENATE($G85,T$2),'WFOM - Time_Base'!$A$8:$API$8,0)),
IFERROR($AN85 * INDEX('Inputs from Uganda staff'!$E$61:$BM$80,MATCH('HRH Need estimation'!T$2,'Inputs from Uganda staff'!$E$61:$E$80,0),MATCH('HRH Need estimation'!$D85,'Inputs from Uganda staff'!$E$6:$BM$6,0)),
""))</f>
        <v>0</v>
      </c>
      <c r="U85" s="122">
        <f>IFERROR(
$AN85 * INDEX('WFOM - Time_Base'!$A$4:$API$29, MATCH("CenHos", 'WFOM - Time_Base'!$B$4:$B$29,0), MATCH(CONCATENATE($G85,U$2),'WFOM - Time_Base'!$A$8:$API$8,0)) *
INDEX('WFOM - Time_Base'!$A$4:$API$29, MATCH("CenHos_Per", 'WFOM - Time_Base'!$B$4:$B$29,0), MATCH(CONCATENATE($G85,U$2),'WFOM - Time_Base'!$A$8:$API$8,0)),
IFERROR($AN85 * INDEX('Inputs from Uganda staff'!$E$61:$BM$80,MATCH('HRH Need estimation'!U$2,'Inputs from Uganda staff'!$E$61:$E$80,0),MATCH('HRH Need estimation'!$D85,'Inputs from Uganda staff'!$E$6:$BM$6,0)),
""))</f>
        <v>67.5</v>
      </c>
      <c r="V85" s="122">
        <f>IFERROR(
$AN85 * INDEX('WFOM - Time_Base'!$A$4:$API$29, MATCH("CenHos", 'WFOM - Time_Base'!$B$4:$B$29,0), MATCH(CONCATENATE($G85,V$2),'WFOM - Time_Base'!$A$8:$API$8,0)) *
INDEX('WFOM - Time_Base'!$A$4:$API$29, MATCH("CenHos_Per", 'WFOM - Time_Base'!$B$4:$B$29,0), MATCH(CONCATENATE($G85,V$2),'WFOM - Time_Base'!$A$8:$API$8,0)),
IFERROR($AN85 * INDEX('Inputs from Uganda staff'!$E$61:$BM$80,MATCH('HRH Need estimation'!V$2,'Inputs from Uganda staff'!$E$61:$E$80,0),MATCH('HRH Need estimation'!$D85,'Inputs from Uganda staff'!$E$6:$BM$6,0)),
""))</f>
        <v>31.5</v>
      </c>
      <c r="W85" s="122">
        <f>IFERROR(
$AN85 * INDEX('WFOM - Time_Base'!$A$4:$API$29, MATCH("CenHos", 'WFOM - Time_Base'!$B$4:$B$29,0), MATCH(CONCATENATE($G85,W$2),'WFOM - Time_Base'!$A$8:$API$8,0)) *
INDEX('WFOM - Time_Base'!$A$4:$API$29, MATCH("CenHos_Per", 'WFOM - Time_Base'!$B$4:$B$29,0), MATCH(CONCATENATE($G85,W$2),'WFOM - Time_Base'!$A$8:$API$8,0)),
IFERROR($AN85 * INDEX('Inputs from Uganda staff'!$E$61:$BM$80,MATCH('HRH Need estimation'!W$2,'Inputs from Uganda staff'!$E$61:$E$80,0),MATCH('HRH Need estimation'!$D85,'Inputs from Uganda staff'!$E$6:$BM$6,0)),
""))</f>
        <v>9</v>
      </c>
      <c r="X85" s="122">
        <f>IFERROR(
$AN85 * INDEX('WFOM - Time_Base'!$A$4:$API$29, MATCH("CenHos", 'WFOM - Time_Base'!$B$4:$B$29,0), MATCH(CONCATENATE($G85,X$2),'WFOM - Time_Base'!$A$8:$API$8,0)) *
INDEX('WFOM - Time_Base'!$A$4:$API$29, MATCH("CenHos_Per", 'WFOM - Time_Base'!$B$4:$B$29,0), MATCH(CONCATENATE($G85,X$2),'WFOM - Time_Base'!$A$8:$API$8,0)),
IFERROR($AN85 * INDEX('Inputs from Uganda staff'!$E$61:$BM$80,MATCH('HRH Need estimation'!X$2,'Inputs from Uganda staff'!$E$61:$E$80,0),MATCH('HRH Need estimation'!$D85,'Inputs from Uganda staff'!$E$6:$BM$6,0)),
""))</f>
        <v>9</v>
      </c>
      <c r="Y85" s="122">
        <f>IFERROR(
$AN85 * INDEX('WFOM - Time_Base'!$A$4:$API$29, MATCH("CenHos", 'WFOM - Time_Base'!$B$4:$B$29,0), MATCH(CONCATENATE($G85,Y$2),'WFOM - Time_Base'!$A$8:$API$8,0)) *
INDEX('WFOM - Time_Base'!$A$4:$API$29, MATCH("CenHos_Per", 'WFOM - Time_Base'!$B$4:$B$29,0), MATCH(CONCATENATE($G85,Y$2),'WFOM - Time_Base'!$A$8:$API$8,0)),
IFERROR($AN85 * INDEX('Inputs from Uganda staff'!$E$61:$BM$80,MATCH('HRH Need estimation'!Y$2,'Inputs from Uganda staff'!$E$61:$E$80,0),MATCH('HRH Need estimation'!$D85,'Inputs from Uganda staff'!$E$6:$BM$6,0)),
""))</f>
        <v>0</v>
      </c>
      <c r="Z85" s="122">
        <f>IFERROR(
$AN85 * INDEX('WFOM - Time_Base'!$A$4:$API$29, MATCH("CenHos", 'WFOM - Time_Base'!$B$4:$B$29,0), MATCH(CONCATENATE($G85,Z$2),'WFOM - Time_Base'!$A$8:$API$8,0)) *
INDEX('WFOM - Time_Base'!$A$4:$API$29, MATCH("CenHos_Per", 'WFOM - Time_Base'!$B$4:$B$29,0), MATCH(CONCATENATE($G85,Z$2),'WFOM - Time_Base'!$A$8:$API$8,0)),
IFERROR($AN85 * INDEX('Inputs from Uganda staff'!$E$61:$BM$80,MATCH('HRH Need estimation'!Z$2,'Inputs from Uganda staff'!$E$61:$E$80,0),MATCH('HRH Need estimation'!$D85,'Inputs from Uganda staff'!$E$6:$BM$6,0)),
""))</f>
        <v>0</v>
      </c>
      <c r="AA85" s="122">
        <f>IFERROR(
$AN85 * INDEX('WFOM - Time_Base'!$A$4:$API$29, MATCH("CenHos", 'WFOM - Time_Base'!$B$4:$B$29,0), MATCH(CONCATENATE($G85,AA$2),'WFOM - Time_Base'!$A$8:$API$8,0)) *
INDEX('WFOM - Time_Base'!$A$4:$API$29, MATCH("CenHos_Per", 'WFOM - Time_Base'!$B$4:$B$29,0), MATCH(CONCATENATE($G85,AA$2),'WFOM - Time_Base'!$A$8:$API$8,0)),
IFERROR($AN85 * INDEX('Inputs from Uganda staff'!$E$61:$BM$80,MATCH('HRH Need estimation'!AA$2,'Inputs from Uganda staff'!$E$61:$E$80,0),MATCH('HRH Need estimation'!$D85,'Inputs from Uganda staff'!$E$6:$BM$6,0)),
""))</f>
        <v>0</v>
      </c>
      <c r="AB85" s="122">
        <f>IFERROR(
$AN85 * INDEX('WFOM - Time_Base'!$A$4:$API$29, MATCH("CenHos", 'WFOM - Time_Base'!$B$4:$B$29,0), MATCH(CONCATENATE($G85,AB$2),'WFOM - Time_Base'!$A$8:$API$8,0)) *
INDEX('WFOM - Time_Base'!$A$4:$API$29, MATCH("CenHos_Per", 'WFOM - Time_Base'!$B$4:$B$29,0), MATCH(CONCATENATE($G85,AB$2),'WFOM - Time_Base'!$A$8:$API$8,0)),
IFERROR($AN85 * INDEX('Inputs from Uganda staff'!$E$61:$BM$80,MATCH('HRH Need estimation'!AB$2,'Inputs from Uganda staff'!$E$61:$E$80,0),MATCH('HRH Need estimation'!$D85,'Inputs from Uganda staff'!$E$6:$BM$6,0)),
""))</f>
        <v>0</v>
      </c>
      <c r="AC85" s="122" t="str">
        <f>IFERROR(
$AN85 * INDEX('WFOM - Time_Base'!$A$4:$API$29, MATCH("CenHos", 'WFOM - Time_Base'!$B$4:$B$29,0), MATCH(CONCATENATE($G85,AC$2),'WFOM - Time_Base'!$A$8:$API$8,0)) *
INDEX('WFOM - Time_Base'!$A$4:$API$29, MATCH("CenHos_Per", 'WFOM - Time_Base'!$B$4:$B$29,0), MATCH(CONCATENATE($G85,AC$2),'WFOM - Time_Base'!$A$8:$API$8,0)),
IFERROR($AN85 * INDEX('Inputs from Uganda staff'!$E$61:$BM$80,MATCH('HRH Need estimation'!AC$2,'Inputs from Uganda staff'!$E$61:$E$80,0),MATCH('HRH Need estimation'!$D85,'Inputs from Uganda staff'!$E$6:$BM$6,0)),
""))</f>
        <v/>
      </c>
      <c r="AD85" s="122">
        <f>IFERROR(
$AN85 * INDEX('WFOM - Time_Base'!$A$4:$API$29, MATCH("CenHos", 'WFOM - Time_Base'!$B$4:$B$29,0), MATCH(CONCATENATE($G85,AD$2),'WFOM - Time_Base'!$A$8:$API$8,0)) *
INDEX('WFOM - Time_Base'!$A$4:$API$29, MATCH("CenHos_Per", 'WFOM - Time_Base'!$B$4:$B$29,0), MATCH(CONCATENATE($G85,AD$2),'WFOM - Time_Base'!$A$8:$API$8,0)),
IFERROR($AN85 * INDEX('Inputs from Uganda staff'!$E$61:$BM$80,MATCH('HRH Need estimation'!AD$2,'Inputs from Uganda staff'!$E$61:$E$80,0),MATCH('HRH Need estimation'!$D85,'Inputs from Uganda staff'!$E$6:$BM$6,0)),
""))</f>
        <v>0</v>
      </c>
      <c r="AE85" s="122">
        <f>IFERROR(
$AN85 * INDEX('WFOM - Time_Base'!$A$4:$API$29, MATCH("CenHos", 'WFOM - Time_Base'!$B$4:$B$29,0), MATCH(CONCATENATE($G85,AE$2),'WFOM - Time_Base'!$A$8:$API$8,0)) *
INDEX('WFOM - Time_Base'!$A$4:$API$29, MATCH("CenHos_Per", 'WFOM - Time_Base'!$B$4:$B$29,0), MATCH(CONCATENATE($G85,AE$2),'WFOM - Time_Base'!$A$8:$API$8,0)),
IFERROR($AN85 * INDEX('Inputs from Uganda staff'!$E$61:$BM$80,MATCH('HRH Need estimation'!AE$2,'Inputs from Uganda staff'!$E$61:$E$80,0),MATCH('HRH Need estimation'!$D85,'Inputs from Uganda staff'!$E$6:$BM$6,0)),
""))</f>
        <v>0</v>
      </c>
      <c r="AF85" s="122">
        <f>IFERROR(
$AN85 * INDEX('WFOM - Time_Base'!$A$4:$API$29, MATCH("CenHos", 'WFOM - Time_Base'!$B$4:$B$29,0), MATCH(CONCATENATE($G85,AF$2),'WFOM - Time_Base'!$A$8:$API$8,0)) *
INDEX('WFOM - Time_Base'!$A$4:$API$29, MATCH("CenHos_Per", 'WFOM - Time_Base'!$B$4:$B$29,0), MATCH(CONCATENATE($G85,AF$2),'WFOM - Time_Base'!$A$8:$API$8,0)),
IFERROR($AN85 * INDEX('Inputs from Uganda staff'!$E$61:$BM$80,MATCH('HRH Need estimation'!AF$2,'Inputs from Uganda staff'!$E$61:$E$80,0),MATCH('HRH Need estimation'!$D85,'Inputs from Uganda staff'!$E$6:$BM$6,0)),
""))</f>
        <v>0</v>
      </c>
      <c r="AG85" s="122">
        <f>IFERROR(
$AN85 * INDEX('WFOM - Time_Base'!$A$4:$API$29, MATCH("CenHos", 'WFOM - Time_Base'!$B$4:$B$29,0), MATCH(CONCATENATE($G85,AG$2),'WFOM - Time_Base'!$A$8:$API$8,0)) *
INDEX('WFOM - Time_Base'!$A$4:$API$29, MATCH("CenHos_Per", 'WFOM - Time_Base'!$B$4:$B$29,0), MATCH(CONCATENATE($G85,AG$2),'WFOM - Time_Base'!$A$8:$API$8,0)),
IFERROR($AN85 * INDEX('Inputs from Uganda staff'!$E$61:$BM$80,MATCH('HRH Need estimation'!AG$2,'Inputs from Uganda staff'!$E$61:$E$80,0),MATCH('HRH Need estimation'!$D85,'Inputs from Uganda staff'!$E$6:$BM$6,0)),
""))</f>
        <v>0</v>
      </c>
      <c r="AH85" s="122">
        <f>IFERROR(
$AN85 * INDEX('WFOM - Time_Base'!$A$4:$API$29, MATCH("CenHos", 'WFOM - Time_Base'!$B$4:$B$29,0), MATCH(CONCATENATE($G85,AH$2),'WFOM - Time_Base'!$A$8:$API$8,0)) *
INDEX('WFOM - Time_Base'!$A$4:$API$29, MATCH("CenHos_Per", 'WFOM - Time_Base'!$B$4:$B$29,0), MATCH(CONCATENATE($G85,AH$2),'WFOM - Time_Base'!$A$8:$API$8,0)),
IFERROR($AN85 * INDEX('Inputs from Uganda staff'!$E$61:$BM$80,MATCH('HRH Need estimation'!AH$2,'Inputs from Uganda staff'!$E$61:$E$80,0),MATCH('HRH Need estimation'!$D85,'Inputs from Uganda staff'!$E$6:$BM$6,0)),
""))</f>
        <v>0</v>
      </c>
      <c r="AI85" s="122">
        <f>IFERROR(
$AN85 * INDEX('WFOM - Time_Base'!$A$4:$API$29, MATCH("CenHos", 'WFOM - Time_Base'!$B$4:$B$29,0), MATCH(CONCATENATE($G85,AI$2),'WFOM - Time_Base'!$A$8:$API$8,0)) *
INDEX('WFOM - Time_Base'!$A$4:$API$29, MATCH("CenHos_Per", 'WFOM - Time_Base'!$B$4:$B$29,0), MATCH(CONCATENATE($G85,AI$2),'WFOM - Time_Base'!$A$8:$API$8,0)),
IFERROR($AN85 * INDEX('Inputs from Uganda staff'!$E$61:$BM$80,MATCH('HRH Need estimation'!AI$2,'Inputs from Uganda staff'!$E$61:$E$80,0),MATCH('HRH Need estimation'!$D85,'Inputs from Uganda staff'!$E$6:$BM$6,0)),
""))</f>
        <v>0</v>
      </c>
      <c r="AJ85" s="122">
        <f>IFERROR(
$AN85 * INDEX('WFOM - Time_Base'!$A$4:$API$29, MATCH("CenHos", 'WFOM - Time_Base'!$B$4:$B$29,0), MATCH(CONCATENATE($G85,AJ$2),'WFOM - Time_Base'!$A$8:$API$8,0)) *
INDEX('WFOM - Time_Base'!$A$4:$API$29, MATCH("CenHos_Per", 'WFOM - Time_Base'!$B$4:$B$29,0), MATCH(CONCATENATE($G85,AJ$2),'WFOM - Time_Base'!$A$8:$API$8,0)),
IFERROR($AN85 * INDEX('Inputs from Uganda staff'!$E$61:$BM$80,MATCH('HRH Need estimation'!AJ$2,'Inputs from Uganda staff'!$E$61:$E$80,0),MATCH('HRH Need estimation'!$D85,'Inputs from Uganda staff'!$E$6:$BM$6,0)),
""))</f>
        <v>0</v>
      </c>
      <c r="AK85" s="122">
        <f>IFERROR(
$AN85 * INDEX('WFOM - Time_Base'!$A$4:$API$29, MATCH("CenHos", 'WFOM - Time_Base'!$B$4:$B$29,0), MATCH(CONCATENATE($G85,AK$2),'WFOM - Time_Base'!$A$8:$API$8,0)) *
INDEX('WFOM - Time_Base'!$A$4:$API$29, MATCH("CenHos_Per", 'WFOM - Time_Base'!$B$4:$B$29,0), MATCH(CONCATENATE($G85,AK$2),'WFOM - Time_Base'!$A$8:$API$8,0)),
IFERROR($AN85 * INDEX('Inputs from Uganda staff'!$E$61:$BM$80,MATCH('HRH Need estimation'!AK$2,'Inputs from Uganda staff'!$E$61:$E$80,0),MATCH('HRH Need estimation'!$D85,'Inputs from Uganda staff'!$E$6:$BM$6,0)),
""))</f>
        <v>0</v>
      </c>
      <c r="AL85" s="122">
        <f>IFERROR(
$AN85 * INDEX('WFOM - Time_Base'!$A$4:$API$29, MATCH("CenHos", 'WFOM - Time_Base'!$B$4:$B$29,0), MATCH(CONCATENATE($G85,AL$2),'WFOM - Time_Base'!$A$8:$API$8,0)) *
INDEX('WFOM - Time_Base'!$A$4:$API$29, MATCH("CenHos_Per", 'WFOM - Time_Base'!$B$4:$B$29,0), MATCH(CONCATENATE($G85,AL$2),'WFOM - Time_Base'!$A$8:$API$8,0)),
IFERROR($AN85 * INDEX('Inputs from Uganda staff'!$E$61:$BM$80,MATCH('HRH Need estimation'!AL$2,'Inputs from Uganda staff'!$E$61:$E$80,0),MATCH('HRH Need estimation'!$D85,'Inputs from Uganda staff'!$E$6:$BM$6,0)),
""))</f>
        <v>0</v>
      </c>
      <c r="AN85">
        <v>6</v>
      </c>
      <c r="AO85" t="str">
        <f t="shared" si="3"/>
        <v>095</v>
      </c>
      <c r="AQ85" t="s">
        <v>566</v>
      </c>
    </row>
    <row r="86" spans="1:43">
      <c r="A86" s="106" t="s">
        <v>957</v>
      </c>
      <c r="B86" s="106" t="s">
        <v>76</v>
      </c>
      <c r="C86" s="107" t="s">
        <v>387</v>
      </c>
      <c r="D86" s="115" t="s">
        <v>388</v>
      </c>
      <c r="E86" s="122" t="s">
        <v>76</v>
      </c>
      <c r="F86" s="122" t="s">
        <v>81</v>
      </c>
      <c r="G86" s="122" t="str">
        <f>IF(F86&lt;&gt;"", VLOOKUP(F86,'WFOM - Cadre and Service List'!$E$4:$F$52,2,FALSE), "")</f>
        <v>TBFollowUp</v>
      </c>
      <c r="H86" s="122"/>
      <c r="I86" s="207"/>
      <c r="J86" s="207"/>
      <c r="K86" s="207"/>
      <c r="L86" s="207"/>
      <c r="M86" s="207"/>
      <c r="N86" s="207"/>
      <c r="O86" s="207"/>
      <c r="P86" s="207">
        <f t="shared" si="2"/>
        <v>0</v>
      </c>
      <c r="Q86" s="122" t="s">
        <v>1947</v>
      </c>
      <c r="R86" s="122">
        <f>IFERROR(
$AN86 * INDEX('WFOM - Time_Base'!$A$4:$API$29, MATCH("CenHos", 'WFOM - Time_Base'!$B$4:$B$29,0), MATCH(CONCATENATE($G86,R$2),'WFOM - Time_Base'!$A$8:$API$8,0)) *
INDEX('WFOM - Time_Base'!$A$4:$API$29, MATCH("CenHos_Per", 'WFOM - Time_Base'!$B$4:$B$29,0), MATCH(CONCATENATE($G86,R$2),'WFOM - Time_Base'!$A$8:$API$8,0)),
IFERROR($AN86 * INDEX('Inputs from Uganda staff'!$E$61:$BM$80,MATCH('HRH Need estimation'!R$2,'Inputs from Uganda staff'!$E$61:$E$80,0),MATCH('HRH Need estimation'!$D86,'Inputs from Uganda staff'!$E$6:$BM$6,0)),
""))</f>
        <v>15</v>
      </c>
      <c r="S86" s="122">
        <f>IFERROR(
$AN86 * INDEX('WFOM - Time_Base'!$A$4:$API$29, MATCH("CenHos", 'WFOM - Time_Base'!$B$4:$B$29,0), MATCH(CONCATENATE($G86,S$2),'WFOM - Time_Base'!$A$8:$API$8,0)) *
INDEX('WFOM - Time_Base'!$A$4:$API$29, MATCH("CenHos_Per", 'WFOM - Time_Base'!$B$4:$B$29,0), MATCH(CONCATENATE($G86,S$2),'WFOM - Time_Base'!$A$8:$API$8,0)),
IFERROR($AN86 * INDEX('Inputs from Uganda staff'!$E$61:$BM$80,MATCH('HRH Need estimation'!S$2,'Inputs from Uganda staff'!$E$61:$E$80,0),MATCH('HRH Need estimation'!$D86,'Inputs from Uganda staff'!$E$6:$BM$6,0)),
""))</f>
        <v>15</v>
      </c>
      <c r="T86" s="122">
        <f>IFERROR(
$AN86 * INDEX('WFOM - Time_Base'!$A$4:$API$29, MATCH("CenHos", 'WFOM - Time_Base'!$B$4:$B$29,0), MATCH(CONCATENATE($G86,T$2),'WFOM - Time_Base'!$A$8:$API$8,0)) *
INDEX('WFOM - Time_Base'!$A$4:$API$29, MATCH("CenHos_Per", 'WFOM - Time_Base'!$B$4:$B$29,0), MATCH(CONCATENATE($G86,T$2),'WFOM - Time_Base'!$A$8:$API$8,0)),
IFERROR($AN86 * INDEX('Inputs from Uganda staff'!$E$61:$BM$80,MATCH('HRH Need estimation'!T$2,'Inputs from Uganda staff'!$E$61:$E$80,0),MATCH('HRH Need estimation'!$D86,'Inputs from Uganda staff'!$E$6:$BM$6,0)),
""))</f>
        <v>0</v>
      </c>
      <c r="U86" s="122">
        <f>IFERROR(
$AN86 * INDEX('WFOM - Time_Base'!$A$4:$API$29, MATCH("CenHos", 'WFOM - Time_Base'!$B$4:$B$29,0), MATCH(CONCATENATE($G86,U$2),'WFOM - Time_Base'!$A$8:$API$8,0)) *
INDEX('WFOM - Time_Base'!$A$4:$API$29, MATCH("CenHos_Per", 'WFOM - Time_Base'!$B$4:$B$29,0), MATCH(CONCATENATE($G86,U$2),'WFOM - Time_Base'!$A$8:$API$8,0)),
IFERROR($AN86 * INDEX('Inputs from Uganda staff'!$E$61:$BM$80,MATCH('HRH Need estimation'!U$2,'Inputs from Uganda staff'!$E$61:$E$80,0),MATCH('HRH Need estimation'!$D86,'Inputs from Uganda staff'!$E$6:$BM$6,0)),
""))</f>
        <v>67.5</v>
      </c>
      <c r="V86" s="122">
        <f>IFERROR(
$AN86 * INDEX('WFOM - Time_Base'!$A$4:$API$29, MATCH("CenHos", 'WFOM - Time_Base'!$B$4:$B$29,0), MATCH(CONCATENATE($G86,V$2),'WFOM - Time_Base'!$A$8:$API$8,0)) *
INDEX('WFOM - Time_Base'!$A$4:$API$29, MATCH("CenHos_Per", 'WFOM - Time_Base'!$B$4:$B$29,0), MATCH(CONCATENATE($G86,V$2),'WFOM - Time_Base'!$A$8:$API$8,0)),
IFERROR($AN86 * INDEX('Inputs from Uganda staff'!$E$61:$BM$80,MATCH('HRH Need estimation'!V$2,'Inputs from Uganda staff'!$E$61:$E$80,0),MATCH('HRH Need estimation'!$D86,'Inputs from Uganda staff'!$E$6:$BM$6,0)),
""))</f>
        <v>31.5</v>
      </c>
      <c r="W86" s="122">
        <f>IFERROR(
$AN86 * INDEX('WFOM - Time_Base'!$A$4:$API$29, MATCH("CenHos", 'WFOM - Time_Base'!$B$4:$B$29,0), MATCH(CONCATENATE($G86,W$2),'WFOM - Time_Base'!$A$8:$API$8,0)) *
INDEX('WFOM - Time_Base'!$A$4:$API$29, MATCH("CenHos_Per", 'WFOM - Time_Base'!$B$4:$B$29,0), MATCH(CONCATENATE($G86,W$2),'WFOM - Time_Base'!$A$8:$API$8,0)),
IFERROR($AN86 * INDEX('Inputs from Uganda staff'!$E$61:$BM$80,MATCH('HRH Need estimation'!W$2,'Inputs from Uganda staff'!$E$61:$E$80,0),MATCH('HRH Need estimation'!$D86,'Inputs from Uganda staff'!$E$6:$BM$6,0)),
""))</f>
        <v>9</v>
      </c>
      <c r="X86" s="122">
        <f>IFERROR(
$AN86 * INDEX('WFOM - Time_Base'!$A$4:$API$29, MATCH("CenHos", 'WFOM - Time_Base'!$B$4:$B$29,0), MATCH(CONCATENATE($G86,X$2),'WFOM - Time_Base'!$A$8:$API$8,0)) *
INDEX('WFOM - Time_Base'!$A$4:$API$29, MATCH("CenHos_Per", 'WFOM - Time_Base'!$B$4:$B$29,0), MATCH(CONCATENATE($G86,X$2),'WFOM - Time_Base'!$A$8:$API$8,0)),
IFERROR($AN86 * INDEX('Inputs from Uganda staff'!$E$61:$BM$80,MATCH('HRH Need estimation'!X$2,'Inputs from Uganda staff'!$E$61:$E$80,0),MATCH('HRH Need estimation'!$D86,'Inputs from Uganda staff'!$E$6:$BM$6,0)),
""))</f>
        <v>9</v>
      </c>
      <c r="Y86" s="122">
        <f>IFERROR(
$AN86 * INDEX('WFOM - Time_Base'!$A$4:$API$29, MATCH("CenHos", 'WFOM - Time_Base'!$B$4:$B$29,0), MATCH(CONCATENATE($G86,Y$2),'WFOM - Time_Base'!$A$8:$API$8,0)) *
INDEX('WFOM - Time_Base'!$A$4:$API$29, MATCH("CenHos_Per", 'WFOM - Time_Base'!$B$4:$B$29,0), MATCH(CONCATENATE($G86,Y$2),'WFOM - Time_Base'!$A$8:$API$8,0)),
IFERROR($AN86 * INDEX('Inputs from Uganda staff'!$E$61:$BM$80,MATCH('HRH Need estimation'!Y$2,'Inputs from Uganda staff'!$E$61:$E$80,0),MATCH('HRH Need estimation'!$D86,'Inputs from Uganda staff'!$E$6:$BM$6,0)),
""))</f>
        <v>0</v>
      </c>
      <c r="Z86" s="122">
        <f>IFERROR(
$AN86 * INDEX('WFOM - Time_Base'!$A$4:$API$29, MATCH("CenHos", 'WFOM - Time_Base'!$B$4:$B$29,0), MATCH(CONCATENATE($G86,Z$2),'WFOM - Time_Base'!$A$8:$API$8,0)) *
INDEX('WFOM - Time_Base'!$A$4:$API$29, MATCH("CenHos_Per", 'WFOM - Time_Base'!$B$4:$B$29,0), MATCH(CONCATENATE($G86,Z$2),'WFOM - Time_Base'!$A$8:$API$8,0)),
IFERROR($AN86 * INDEX('Inputs from Uganda staff'!$E$61:$BM$80,MATCH('HRH Need estimation'!Z$2,'Inputs from Uganda staff'!$E$61:$E$80,0),MATCH('HRH Need estimation'!$D86,'Inputs from Uganda staff'!$E$6:$BM$6,0)),
""))</f>
        <v>0</v>
      </c>
      <c r="AA86" s="122">
        <f>IFERROR(
$AN86 * INDEX('WFOM - Time_Base'!$A$4:$API$29, MATCH("CenHos", 'WFOM - Time_Base'!$B$4:$B$29,0), MATCH(CONCATENATE($G86,AA$2),'WFOM - Time_Base'!$A$8:$API$8,0)) *
INDEX('WFOM - Time_Base'!$A$4:$API$29, MATCH("CenHos_Per", 'WFOM - Time_Base'!$B$4:$B$29,0), MATCH(CONCATENATE($G86,AA$2),'WFOM - Time_Base'!$A$8:$API$8,0)),
IFERROR($AN86 * INDEX('Inputs from Uganda staff'!$E$61:$BM$80,MATCH('HRH Need estimation'!AA$2,'Inputs from Uganda staff'!$E$61:$E$80,0),MATCH('HRH Need estimation'!$D86,'Inputs from Uganda staff'!$E$6:$BM$6,0)),
""))</f>
        <v>0</v>
      </c>
      <c r="AB86" s="122">
        <f>IFERROR(
$AN86 * INDEX('WFOM - Time_Base'!$A$4:$API$29, MATCH("CenHos", 'WFOM - Time_Base'!$B$4:$B$29,0), MATCH(CONCATENATE($G86,AB$2),'WFOM - Time_Base'!$A$8:$API$8,0)) *
INDEX('WFOM - Time_Base'!$A$4:$API$29, MATCH("CenHos_Per", 'WFOM - Time_Base'!$B$4:$B$29,0), MATCH(CONCATENATE($G86,AB$2),'WFOM - Time_Base'!$A$8:$API$8,0)),
IFERROR($AN86 * INDEX('Inputs from Uganda staff'!$E$61:$BM$80,MATCH('HRH Need estimation'!AB$2,'Inputs from Uganda staff'!$E$61:$E$80,0),MATCH('HRH Need estimation'!$D86,'Inputs from Uganda staff'!$E$6:$BM$6,0)),
""))</f>
        <v>0</v>
      </c>
      <c r="AC86" s="122" t="str">
        <f>IFERROR(
$AN86 * INDEX('WFOM - Time_Base'!$A$4:$API$29, MATCH("CenHos", 'WFOM - Time_Base'!$B$4:$B$29,0), MATCH(CONCATENATE($G86,AC$2),'WFOM - Time_Base'!$A$8:$API$8,0)) *
INDEX('WFOM - Time_Base'!$A$4:$API$29, MATCH("CenHos_Per", 'WFOM - Time_Base'!$B$4:$B$29,0), MATCH(CONCATENATE($G86,AC$2),'WFOM - Time_Base'!$A$8:$API$8,0)),
IFERROR($AN86 * INDEX('Inputs from Uganda staff'!$E$61:$BM$80,MATCH('HRH Need estimation'!AC$2,'Inputs from Uganda staff'!$E$61:$E$80,0),MATCH('HRH Need estimation'!$D86,'Inputs from Uganda staff'!$E$6:$BM$6,0)),
""))</f>
        <v/>
      </c>
      <c r="AD86" s="122">
        <f>IFERROR(
$AN86 * INDEX('WFOM - Time_Base'!$A$4:$API$29, MATCH("CenHos", 'WFOM - Time_Base'!$B$4:$B$29,0), MATCH(CONCATENATE($G86,AD$2),'WFOM - Time_Base'!$A$8:$API$8,0)) *
INDEX('WFOM - Time_Base'!$A$4:$API$29, MATCH("CenHos_Per", 'WFOM - Time_Base'!$B$4:$B$29,0), MATCH(CONCATENATE($G86,AD$2),'WFOM - Time_Base'!$A$8:$API$8,0)),
IFERROR($AN86 * INDEX('Inputs from Uganda staff'!$E$61:$BM$80,MATCH('HRH Need estimation'!AD$2,'Inputs from Uganda staff'!$E$61:$E$80,0),MATCH('HRH Need estimation'!$D86,'Inputs from Uganda staff'!$E$6:$BM$6,0)),
""))</f>
        <v>0</v>
      </c>
      <c r="AE86" s="122">
        <f>IFERROR(
$AN86 * INDEX('WFOM - Time_Base'!$A$4:$API$29, MATCH("CenHos", 'WFOM - Time_Base'!$B$4:$B$29,0), MATCH(CONCATENATE($G86,AE$2),'WFOM - Time_Base'!$A$8:$API$8,0)) *
INDEX('WFOM - Time_Base'!$A$4:$API$29, MATCH("CenHos_Per", 'WFOM - Time_Base'!$B$4:$B$29,0), MATCH(CONCATENATE($G86,AE$2),'WFOM - Time_Base'!$A$8:$API$8,0)),
IFERROR($AN86 * INDEX('Inputs from Uganda staff'!$E$61:$BM$80,MATCH('HRH Need estimation'!AE$2,'Inputs from Uganda staff'!$E$61:$E$80,0),MATCH('HRH Need estimation'!$D86,'Inputs from Uganda staff'!$E$6:$BM$6,0)),
""))</f>
        <v>0</v>
      </c>
      <c r="AF86" s="122">
        <f>IFERROR(
$AN86 * INDEX('WFOM - Time_Base'!$A$4:$API$29, MATCH("CenHos", 'WFOM - Time_Base'!$B$4:$B$29,0), MATCH(CONCATENATE($G86,AF$2),'WFOM - Time_Base'!$A$8:$API$8,0)) *
INDEX('WFOM - Time_Base'!$A$4:$API$29, MATCH("CenHos_Per", 'WFOM - Time_Base'!$B$4:$B$29,0), MATCH(CONCATENATE($G86,AF$2),'WFOM - Time_Base'!$A$8:$API$8,0)),
IFERROR($AN86 * INDEX('Inputs from Uganda staff'!$E$61:$BM$80,MATCH('HRH Need estimation'!AF$2,'Inputs from Uganda staff'!$E$61:$E$80,0),MATCH('HRH Need estimation'!$D86,'Inputs from Uganda staff'!$E$6:$BM$6,0)),
""))</f>
        <v>0</v>
      </c>
      <c r="AG86" s="122">
        <f>IFERROR(
$AN86 * INDEX('WFOM - Time_Base'!$A$4:$API$29, MATCH("CenHos", 'WFOM - Time_Base'!$B$4:$B$29,0), MATCH(CONCATENATE($G86,AG$2),'WFOM - Time_Base'!$A$8:$API$8,0)) *
INDEX('WFOM - Time_Base'!$A$4:$API$29, MATCH("CenHos_Per", 'WFOM - Time_Base'!$B$4:$B$29,0), MATCH(CONCATENATE($G86,AG$2),'WFOM - Time_Base'!$A$8:$API$8,0)),
IFERROR($AN86 * INDEX('Inputs from Uganda staff'!$E$61:$BM$80,MATCH('HRH Need estimation'!AG$2,'Inputs from Uganda staff'!$E$61:$E$80,0),MATCH('HRH Need estimation'!$D86,'Inputs from Uganda staff'!$E$6:$BM$6,0)),
""))</f>
        <v>0</v>
      </c>
      <c r="AH86" s="122">
        <f>IFERROR(
$AN86 * INDEX('WFOM - Time_Base'!$A$4:$API$29, MATCH("CenHos", 'WFOM - Time_Base'!$B$4:$B$29,0), MATCH(CONCATENATE($G86,AH$2),'WFOM - Time_Base'!$A$8:$API$8,0)) *
INDEX('WFOM - Time_Base'!$A$4:$API$29, MATCH("CenHos_Per", 'WFOM - Time_Base'!$B$4:$B$29,0), MATCH(CONCATENATE($G86,AH$2),'WFOM - Time_Base'!$A$8:$API$8,0)),
IFERROR($AN86 * INDEX('Inputs from Uganda staff'!$E$61:$BM$80,MATCH('HRH Need estimation'!AH$2,'Inputs from Uganda staff'!$E$61:$E$80,0),MATCH('HRH Need estimation'!$D86,'Inputs from Uganda staff'!$E$6:$BM$6,0)),
""))</f>
        <v>0</v>
      </c>
      <c r="AI86" s="122">
        <f>IFERROR(
$AN86 * INDEX('WFOM - Time_Base'!$A$4:$API$29, MATCH("CenHos", 'WFOM - Time_Base'!$B$4:$B$29,0), MATCH(CONCATENATE($G86,AI$2),'WFOM - Time_Base'!$A$8:$API$8,0)) *
INDEX('WFOM - Time_Base'!$A$4:$API$29, MATCH("CenHos_Per", 'WFOM - Time_Base'!$B$4:$B$29,0), MATCH(CONCATENATE($G86,AI$2),'WFOM - Time_Base'!$A$8:$API$8,0)),
IFERROR($AN86 * INDEX('Inputs from Uganda staff'!$E$61:$BM$80,MATCH('HRH Need estimation'!AI$2,'Inputs from Uganda staff'!$E$61:$E$80,0),MATCH('HRH Need estimation'!$D86,'Inputs from Uganda staff'!$E$6:$BM$6,0)),
""))</f>
        <v>0</v>
      </c>
      <c r="AJ86" s="122">
        <f>IFERROR(
$AN86 * INDEX('WFOM - Time_Base'!$A$4:$API$29, MATCH("CenHos", 'WFOM - Time_Base'!$B$4:$B$29,0), MATCH(CONCATENATE($G86,AJ$2),'WFOM - Time_Base'!$A$8:$API$8,0)) *
INDEX('WFOM - Time_Base'!$A$4:$API$29, MATCH("CenHos_Per", 'WFOM - Time_Base'!$B$4:$B$29,0), MATCH(CONCATENATE($G86,AJ$2),'WFOM - Time_Base'!$A$8:$API$8,0)),
IFERROR($AN86 * INDEX('Inputs from Uganda staff'!$E$61:$BM$80,MATCH('HRH Need estimation'!AJ$2,'Inputs from Uganda staff'!$E$61:$E$80,0),MATCH('HRH Need estimation'!$D86,'Inputs from Uganda staff'!$E$6:$BM$6,0)),
""))</f>
        <v>0</v>
      </c>
      <c r="AK86" s="122">
        <f>IFERROR(
$AN86 * INDEX('WFOM - Time_Base'!$A$4:$API$29, MATCH("CenHos", 'WFOM - Time_Base'!$B$4:$B$29,0), MATCH(CONCATENATE($G86,AK$2),'WFOM - Time_Base'!$A$8:$API$8,0)) *
INDEX('WFOM - Time_Base'!$A$4:$API$29, MATCH("CenHos_Per", 'WFOM - Time_Base'!$B$4:$B$29,0), MATCH(CONCATENATE($G86,AK$2),'WFOM - Time_Base'!$A$8:$API$8,0)),
IFERROR($AN86 * INDEX('Inputs from Uganda staff'!$E$61:$BM$80,MATCH('HRH Need estimation'!AK$2,'Inputs from Uganda staff'!$E$61:$E$80,0),MATCH('HRH Need estimation'!$D86,'Inputs from Uganda staff'!$E$6:$BM$6,0)),
""))</f>
        <v>0</v>
      </c>
      <c r="AL86" s="122">
        <f>IFERROR(
$AN86 * INDEX('WFOM - Time_Base'!$A$4:$API$29, MATCH("CenHos", 'WFOM - Time_Base'!$B$4:$B$29,0), MATCH(CONCATENATE($G86,AL$2),'WFOM - Time_Base'!$A$8:$API$8,0)) *
INDEX('WFOM - Time_Base'!$A$4:$API$29, MATCH("CenHos_Per", 'WFOM - Time_Base'!$B$4:$B$29,0), MATCH(CONCATENATE($G86,AL$2),'WFOM - Time_Base'!$A$8:$API$8,0)),
IFERROR($AN86 * INDEX('Inputs from Uganda staff'!$E$61:$BM$80,MATCH('HRH Need estimation'!AL$2,'Inputs from Uganda staff'!$E$61:$E$80,0),MATCH('HRH Need estimation'!$D86,'Inputs from Uganda staff'!$E$6:$BM$6,0)),
""))</f>
        <v>0</v>
      </c>
      <c r="AN86">
        <v>6</v>
      </c>
      <c r="AO86" t="str">
        <f t="shared" si="3"/>
        <v>096</v>
      </c>
      <c r="AQ86" t="s">
        <v>571</v>
      </c>
    </row>
    <row r="87" spans="1:43">
      <c r="A87" s="106" t="s">
        <v>958</v>
      </c>
      <c r="B87" s="106" t="s">
        <v>76</v>
      </c>
      <c r="C87" s="107" t="s">
        <v>389</v>
      </c>
      <c r="D87" s="115" t="s">
        <v>390</v>
      </c>
      <c r="E87" s="122" t="s">
        <v>76</v>
      </c>
      <c r="F87" s="122" t="s">
        <v>81</v>
      </c>
      <c r="G87" s="122" t="str">
        <f>IF(F87&lt;&gt;"", VLOOKUP(F87,'WFOM - Cadre and Service List'!$E$4:$F$52,2,FALSE), "")</f>
        <v>TBFollowUp</v>
      </c>
      <c r="H87" s="122"/>
      <c r="I87" s="207"/>
      <c r="J87" s="207"/>
      <c r="K87" s="207"/>
      <c r="L87" s="207"/>
      <c r="M87" s="207"/>
      <c r="N87" s="207"/>
      <c r="O87" s="207"/>
      <c r="P87" s="207">
        <f t="shared" si="2"/>
        <v>0</v>
      </c>
      <c r="Q87" s="122" t="s">
        <v>1947</v>
      </c>
      <c r="R87" s="122">
        <f>IFERROR(
$AN87 * INDEX('WFOM - Time_Base'!$A$4:$API$29, MATCH("CenHos", 'WFOM - Time_Base'!$B$4:$B$29,0), MATCH(CONCATENATE($G87,R$2),'WFOM - Time_Base'!$A$8:$API$8,0)) *
INDEX('WFOM - Time_Base'!$A$4:$API$29, MATCH("CenHos_Per", 'WFOM - Time_Base'!$B$4:$B$29,0), MATCH(CONCATENATE($G87,R$2),'WFOM - Time_Base'!$A$8:$API$8,0)),
IFERROR($AN87 * INDEX('Inputs from Uganda staff'!$E$61:$BM$80,MATCH('HRH Need estimation'!R$2,'Inputs from Uganda staff'!$E$61:$E$80,0),MATCH('HRH Need estimation'!$D87,'Inputs from Uganda staff'!$E$6:$BM$6,0)),
""))</f>
        <v>15</v>
      </c>
      <c r="S87" s="122">
        <f>IFERROR(
$AN87 * INDEX('WFOM - Time_Base'!$A$4:$API$29, MATCH("CenHos", 'WFOM - Time_Base'!$B$4:$B$29,0), MATCH(CONCATENATE($G87,S$2),'WFOM - Time_Base'!$A$8:$API$8,0)) *
INDEX('WFOM - Time_Base'!$A$4:$API$29, MATCH("CenHos_Per", 'WFOM - Time_Base'!$B$4:$B$29,0), MATCH(CONCATENATE($G87,S$2),'WFOM - Time_Base'!$A$8:$API$8,0)),
IFERROR($AN87 * INDEX('Inputs from Uganda staff'!$E$61:$BM$80,MATCH('HRH Need estimation'!S$2,'Inputs from Uganda staff'!$E$61:$E$80,0),MATCH('HRH Need estimation'!$D87,'Inputs from Uganda staff'!$E$6:$BM$6,0)),
""))</f>
        <v>15</v>
      </c>
      <c r="T87" s="122">
        <f>IFERROR(
$AN87 * INDEX('WFOM - Time_Base'!$A$4:$API$29, MATCH("CenHos", 'WFOM - Time_Base'!$B$4:$B$29,0), MATCH(CONCATENATE($G87,T$2),'WFOM - Time_Base'!$A$8:$API$8,0)) *
INDEX('WFOM - Time_Base'!$A$4:$API$29, MATCH("CenHos_Per", 'WFOM - Time_Base'!$B$4:$B$29,0), MATCH(CONCATENATE($G87,T$2),'WFOM - Time_Base'!$A$8:$API$8,0)),
IFERROR($AN87 * INDEX('Inputs from Uganda staff'!$E$61:$BM$80,MATCH('HRH Need estimation'!T$2,'Inputs from Uganda staff'!$E$61:$E$80,0),MATCH('HRH Need estimation'!$D87,'Inputs from Uganda staff'!$E$6:$BM$6,0)),
""))</f>
        <v>0</v>
      </c>
      <c r="U87" s="122">
        <f>IFERROR(
$AN87 * INDEX('WFOM - Time_Base'!$A$4:$API$29, MATCH("CenHos", 'WFOM - Time_Base'!$B$4:$B$29,0), MATCH(CONCATENATE($G87,U$2),'WFOM - Time_Base'!$A$8:$API$8,0)) *
INDEX('WFOM - Time_Base'!$A$4:$API$29, MATCH("CenHos_Per", 'WFOM - Time_Base'!$B$4:$B$29,0), MATCH(CONCATENATE($G87,U$2),'WFOM - Time_Base'!$A$8:$API$8,0)),
IFERROR($AN87 * INDEX('Inputs from Uganda staff'!$E$61:$BM$80,MATCH('HRH Need estimation'!U$2,'Inputs from Uganda staff'!$E$61:$E$80,0),MATCH('HRH Need estimation'!$D87,'Inputs from Uganda staff'!$E$6:$BM$6,0)),
""))</f>
        <v>67.5</v>
      </c>
      <c r="V87" s="122">
        <f>IFERROR(
$AN87 * INDEX('WFOM - Time_Base'!$A$4:$API$29, MATCH("CenHos", 'WFOM - Time_Base'!$B$4:$B$29,0), MATCH(CONCATENATE($G87,V$2),'WFOM - Time_Base'!$A$8:$API$8,0)) *
INDEX('WFOM - Time_Base'!$A$4:$API$29, MATCH("CenHos_Per", 'WFOM - Time_Base'!$B$4:$B$29,0), MATCH(CONCATENATE($G87,V$2),'WFOM - Time_Base'!$A$8:$API$8,0)),
IFERROR($AN87 * INDEX('Inputs from Uganda staff'!$E$61:$BM$80,MATCH('HRH Need estimation'!V$2,'Inputs from Uganda staff'!$E$61:$E$80,0),MATCH('HRH Need estimation'!$D87,'Inputs from Uganda staff'!$E$6:$BM$6,0)),
""))</f>
        <v>31.5</v>
      </c>
      <c r="W87" s="122">
        <f>IFERROR(
$AN87 * INDEX('WFOM - Time_Base'!$A$4:$API$29, MATCH("CenHos", 'WFOM - Time_Base'!$B$4:$B$29,0), MATCH(CONCATENATE($G87,W$2),'WFOM - Time_Base'!$A$8:$API$8,0)) *
INDEX('WFOM - Time_Base'!$A$4:$API$29, MATCH("CenHos_Per", 'WFOM - Time_Base'!$B$4:$B$29,0), MATCH(CONCATENATE($G87,W$2),'WFOM - Time_Base'!$A$8:$API$8,0)),
IFERROR($AN87 * INDEX('Inputs from Uganda staff'!$E$61:$BM$80,MATCH('HRH Need estimation'!W$2,'Inputs from Uganda staff'!$E$61:$E$80,0),MATCH('HRH Need estimation'!$D87,'Inputs from Uganda staff'!$E$6:$BM$6,0)),
""))</f>
        <v>9</v>
      </c>
      <c r="X87" s="122">
        <f>IFERROR(
$AN87 * INDEX('WFOM - Time_Base'!$A$4:$API$29, MATCH("CenHos", 'WFOM - Time_Base'!$B$4:$B$29,0), MATCH(CONCATENATE($G87,X$2),'WFOM - Time_Base'!$A$8:$API$8,0)) *
INDEX('WFOM - Time_Base'!$A$4:$API$29, MATCH("CenHos_Per", 'WFOM - Time_Base'!$B$4:$B$29,0), MATCH(CONCATENATE($G87,X$2),'WFOM - Time_Base'!$A$8:$API$8,0)),
IFERROR($AN87 * INDEX('Inputs from Uganda staff'!$E$61:$BM$80,MATCH('HRH Need estimation'!X$2,'Inputs from Uganda staff'!$E$61:$E$80,0),MATCH('HRH Need estimation'!$D87,'Inputs from Uganda staff'!$E$6:$BM$6,0)),
""))</f>
        <v>9</v>
      </c>
      <c r="Y87" s="122">
        <f>IFERROR(
$AN87 * INDEX('WFOM - Time_Base'!$A$4:$API$29, MATCH("CenHos", 'WFOM - Time_Base'!$B$4:$B$29,0), MATCH(CONCATENATE($G87,Y$2),'WFOM - Time_Base'!$A$8:$API$8,0)) *
INDEX('WFOM - Time_Base'!$A$4:$API$29, MATCH("CenHos_Per", 'WFOM - Time_Base'!$B$4:$B$29,0), MATCH(CONCATENATE($G87,Y$2),'WFOM - Time_Base'!$A$8:$API$8,0)),
IFERROR($AN87 * INDEX('Inputs from Uganda staff'!$E$61:$BM$80,MATCH('HRH Need estimation'!Y$2,'Inputs from Uganda staff'!$E$61:$E$80,0),MATCH('HRH Need estimation'!$D87,'Inputs from Uganda staff'!$E$6:$BM$6,0)),
""))</f>
        <v>0</v>
      </c>
      <c r="Z87" s="122">
        <f>IFERROR(
$AN87 * INDEX('WFOM - Time_Base'!$A$4:$API$29, MATCH("CenHos", 'WFOM - Time_Base'!$B$4:$B$29,0), MATCH(CONCATENATE($G87,Z$2),'WFOM - Time_Base'!$A$8:$API$8,0)) *
INDEX('WFOM - Time_Base'!$A$4:$API$29, MATCH("CenHos_Per", 'WFOM - Time_Base'!$B$4:$B$29,0), MATCH(CONCATENATE($G87,Z$2),'WFOM - Time_Base'!$A$8:$API$8,0)),
IFERROR($AN87 * INDEX('Inputs from Uganda staff'!$E$61:$BM$80,MATCH('HRH Need estimation'!Z$2,'Inputs from Uganda staff'!$E$61:$E$80,0),MATCH('HRH Need estimation'!$D87,'Inputs from Uganda staff'!$E$6:$BM$6,0)),
""))</f>
        <v>0</v>
      </c>
      <c r="AA87" s="122">
        <f>IFERROR(
$AN87 * INDEX('WFOM - Time_Base'!$A$4:$API$29, MATCH("CenHos", 'WFOM - Time_Base'!$B$4:$B$29,0), MATCH(CONCATENATE($G87,AA$2),'WFOM - Time_Base'!$A$8:$API$8,0)) *
INDEX('WFOM - Time_Base'!$A$4:$API$29, MATCH("CenHos_Per", 'WFOM - Time_Base'!$B$4:$B$29,0), MATCH(CONCATENATE($G87,AA$2),'WFOM - Time_Base'!$A$8:$API$8,0)),
IFERROR($AN87 * INDEX('Inputs from Uganda staff'!$E$61:$BM$80,MATCH('HRH Need estimation'!AA$2,'Inputs from Uganda staff'!$E$61:$E$80,0),MATCH('HRH Need estimation'!$D87,'Inputs from Uganda staff'!$E$6:$BM$6,0)),
""))</f>
        <v>0</v>
      </c>
      <c r="AB87" s="122">
        <f>IFERROR(
$AN87 * INDEX('WFOM - Time_Base'!$A$4:$API$29, MATCH("CenHos", 'WFOM - Time_Base'!$B$4:$B$29,0), MATCH(CONCATENATE($G87,AB$2),'WFOM - Time_Base'!$A$8:$API$8,0)) *
INDEX('WFOM - Time_Base'!$A$4:$API$29, MATCH("CenHos_Per", 'WFOM - Time_Base'!$B$4:$B$29,0), MATCH(CONCATENATE($G87,AB$2),'WFOM - Time_Base'!$A$8:$API$8,0)),
IFERROR($AN87 * INDEX('Inputs from Uganda staff'!$E$61:$BM$80,MATCH('HRH Need estimation'!AB$2,'Inputs from Uganda staff'!$E$61:$E$80,0),MATCH('HRH Need estimation'!$D87,'Inputs from Uganda staff'!$E$6:$BM$6,0)),
""))</f>
        <v>0</v>
      </c>
      <c r="AC87" s="122" t="str">
        <f>IFERROR(
$AN87 * INDEX('WFOM - Time_Base'!$A$4:$API$29, MATCH("CenHos", 'WFOM - Time_Base'!$B$4:$B$29,0), MATCH(CONCATENATE($G87,AC$2),'WFOM - Time_Base'!$A$8:$API$8,0)) *
INDEX('WFOM - Time_Base'!$A$4:$API$29, MATCH("CenHos_Per", 'WFOM - Time_Base'!$B$4:$B$29,0), MATCH(CONCATENATE($G87,AC$2),'WFOM - Time_Base'!$A$8:$API$8,0)),
IFERROR($AN87 * INDEX('Inputs from Uganda staff'!$E$61:$BM$80,MATCH('HRH Need estimation'!AC$2,'Inputs from Uganda staff'!$E$61:$E$80,0),MATCH('HRH Need estimation'!$D87,'Inputs from Uganda staff'!$E$6:$BM$6,0)),
""))</f>
        <v/>
      </c>
      <c r="AD87" s="122">
        <f>IFERROR(
$AN87 * INDEX('WFOM - Time_Base'!$A$4:$API$29, MATCH("CenHos", 'WFOM - Time_Base'!$B$4:$B$29,0), MATCH(CONCATENATE($G87,AD$2),'WFOM - Time_Base'!$A$8:$API$8,0)) *
INDEX('WFOM - Time_Base'!$A$4:$API$29, MATCH("CenHos_Per", 'WFOM - Time_Base'!$B$4:$B$29,0), MATCH(CONCATENATE($G87,AD$2),'WFOM - Time_Base'!$A$8:$API$8,0)),
IFERROR($AN87 * INDEX('Inputs from Uganda staff'!$E$61:$BM$80,MATCH('HRH Need estimation'!AD$2,'Inputs from Uganda staff'!$E$61:$E$80,0),MATCH('HRH Need estimation'!$D87,'Inputs from Uganda staff'!$E$6:$BM$6,0)),
""))</f>
        <v>0</v>
      </c>
      <c r="AE87" s="122">
        <f>IFERROR(
$AN87 * INDEX('WFOM - Time_Base'!$A$4:$API$29, MATCH("CenHos", 'WFOM - Time_Base'!$B$4:$B$29,0), MATCH(CONCATENATE($G87,AE$2),'WFOM - Time_Base'!$A$8:$API$8,0)) *
INDEX('WFOM - Time_Base'!$A$4:$API$29, MATCH("CenHos_Per", 'WFOM - Time_Base'!$B$4:$B$29,0), MATCH(CONCATENATE($G87,AE$2),'WFOM - Time_Base'!$A$8:$API$8,0)),
IFERROR($AN87 * INDEX('Inputs from Uganda staff'!$E$61:$BM$80,MATCH('HRH Need estimation'!AE$2,'Inputs from Uganda staff'!$E$61:$E$80,0),MATCH('HRH Need estimation'!$D87,'Inputs from Uganda staff'!$E$6:$BM$6,0)),
""))</f>
        <v>0</v>
      </c>
      <c r="AF87" s="122">
        <f>IFERROR(
$AN87 * INDEX('WFOM - Time_Base'!$A$4:$API$29, MATCH("CenHos", 'WFOM - Time_Base'!$B$4:$B$29,0), MATCH(CONCATENATE($G87,AF$2),'WFOM - Time_Base'!$A$8:$API$8,0)) *
INDEX('WFOM - Time_Base'!$A$4:$API$29, MATCH("CenHos_Per", 'WFOM - Time_Base'!$B$4:$B$29,0), MATCH(CONCATENATE($G87,AF$2),'WFOM - Time_Base'!$A$8:$API$8,0)),
IFERROR($AN87 * INDEX('Inputs from Uganda staff'!$E$61:$BM$80,MATCH('HRH Need estimation'!AF$2,'Inputs from Uganda staff'!$E$61:$E$80,0),MATCH('HRH Need estimation'!$D87,'Inputs from Uganda staff'!$E$6:$BM$6,0)),
""))</f>
        <v>0</v>
      </c>
      <c r="AG87" s="122">
        <f>IFERROR(
$AN87 * INDEX('WFOM - Time_Base'!$A$4:$API$29, MATCH("CenHos", 'WFOM - Time_Base'!$B$4:$B$29,0), MATCH(CONCATENATE($G87,AG$2),'WFOM - Time_Base'!$A$8:$API$8,0)) *
INDEX('WFOM - Time_Base'!$A$4:$API$29, MATCH("CenHos_Per", 'WFOM - Time_Base'!$B$4:$B$29,0), MATCH(CONCATENATE($G87,AG$2),'WFOM - Time_Base'!$A$8:$API$8,0)),
IFERROR($AN87 * INDEX('Inputs from Uganda staff'!$E$61:$BM$80,MATCH('HRH Need estimation'!AG$2,'Inputs from Uganda staff'!$E$61:$E$80,0),MATCH('HRH Need estimation'!$D87,'Inputs from Uganda staff'!$E$6:$BM$6,0)),
""))</f>
        <v>0</v>
      </c>
      <c r="AH87" s="122">
        <f>IFERROR(
$AN87 * INDEX('WFOM - Time_Base'!$A$4:$API$29, MATCH("CenHos", 'WFOM - Time_Base'!$B$4:$B$29,0), MATCH(CONCATENATE($G87,AH$2),'WFOM - Time_Base'!$A$8:$API$8,0)) *
INDEX('WFOM - Time_Base'!$A$4:$API$29, MATCH("CenHos_Per", 'WFOM - Time_Base'!$B$4:$B$29,0), MATCH(CONCATENATE($G87,AH$2),'WFOM - Time_Base'!$A$8:$API$8,0)),
IFERROR($AN87 * INDEX('Inputs from Uganda staff'!$E$61:$BM$80,MATCH('HRH Need estimation'!AH$2,'Inputs from Uganda staff'!$E$61:$E$80,0),MATCH('HRH Need estimation'!$D87,'Inputs from Uganda staff'!$E$6:$BM$6,0)),
""))</f>
        <v>0</v>
      </c>
      <c r="AI87" s="122">
        <f>IFERROR(
$AN87 * INDEX('WFOM - Time_Base'!$A$4:$API$29, MATCH("CenHos", 'WFOM - Time_Base'!$B$4:$B$29,0), MATCH(CONCATENATE($G87,AI$2),'WFOM - Time_Base'!$A$8:$API$8,0)) *
INDEX('WFOM - Time_Base'!$A$4:$API$29, MATCH("CenHos_Per", 'WFOM - Time_Base'!$B$4:$B$29,0), MATCH(CONCATENATE($G87,AI$2),'WFOM - Time_Base'!$A$8:$API$8,0)),
IFERROR($AN87 * INDEX('Inputs from Uganda staff'!$E$61:$BM$80,MATCH('HRH Need estimation'!AI$2,'Inputs from Uganda staff'!$E$61:$E$80,0),MATCH('HRH Need estimation'!$D87,'Inputs from Uganda staff'!$E$6:$BM$6,0)),
""))</f>
        <v>0</v>
      </c>
      <c r="AJ87" s="122">
        <f>IFERROR(
$AN87 * INDEX('WFOM - Time_Base'!$A$4:$API$29, MATCH("CenHos", 'WFOM - Time_Base'!$B$4:$B$29,0), MATCH(CONCATENATE($G87,AJ$2),'WFOM - Time_Base'!$A$8:$API$8,0)) *
INDEX('WFOM - Time_Base'!$A$4:$API$29, MATCH("CenHos_Per", 'WFOM - Time_Base'!$B$4:$B$29,0), MATCH(CONCATENATE($G87,AJ$2),'WFOM - Time_Base'!$A$8:$API$8,0)),
IFERROR($AN87 * INDEX('Inputs from Uganda staff'!$E$61:$BM$80,MATCH('HRH Need estimation'!AJ$2,'Inputs from Uganda staff'!$E$61:$E$80,0),MATCH('HRH Need estimation'!$D87,'Inputs from Uganda staff'!$E$6:$BM$6,0)),
""))</f>
        <v>0</v>
      </c>
      <c r="AK87" s="122">
        <f>IFERROR(
$AN87 * INDEX('WFOM - Time_Base'!$A$4:$API$29, MATCH("CenHos", 'WFOM - Time_Base'!$B$4:$B$29,0), MATCH(CONCATENATE($G87,AK$2),'WFOM - Time_Base'!$A$8:$API$8,0)) *
INDEX('WFOM - Time_Base'!$A$4:$API$29, MATCH("CenHos_Per", 'WFOM - Time_Base'!$B$4:$B$29,0), MATCH(CONCATENATE($G87,AK$2),'WFOM - Time_Base'!$A$8:$API$8,0)),
IFERROR($AN87 * INDEX('Inputs from Uganda staff'!$E$61:$BM$80,MATCH('HRH Need estimation'!AK$2,'Inputs from Uganda staff'!$E$61:$E$80,0),MATCH('HRH Need estimation'!$D87,'Inputs from Uganda staff'!$E$6:$BM$6,0)),
""))</f>
        <v>0</v>
      </c>
      <c r="AL87" s="122">
        <f>IFERROR(
$AN87 * INDEX('WFOM - Time_Base'!$A$4:$API$29, MATCH("CenHos", 'WFOM - Time_Base'!$B$4:$B$29,0), MATCH(CONCATENATE($G87,AL$2),'WFOM - Time_Base'!$A$8:$API$8,0)) *
INDEX('WFOM - Time_Base'!$A$4:$API$29, MATCH("CenHos_Per", 'WFOM - Time_Base'!$B$4:$B$29,0), MATCH(CONCATENATE($G87,AL$2),'WFOM - Time_Base'!$A$8:$API$8,0)),
IFERROR($AN87 * INDEX('Inputs from Uganda staff'!$E$61:$BM$80,MATCH('HRH Need estimation'!AL$2,'Inputs from Uganda staff'!$E$61:$E$80,0),MATCH('HRH Need estimation'!$D87,'Inputs from Uganda staff'!$E$6:$BM$6,0)),
""))</f>
        <v>0</v>
      </c>
      <c r="AN87">
        <v>6</v>
      </c>
      <c r="AO87" t="str">
        <f t="shared" si="3"/>
        <v>097</v>
      </c>
      <c r="AQ87" t="s">
        <v>577</v>
      </c>
    </row>
    <row r="88" spans="1:43">
      <c r="A88" s="106" t="s">
        <v>915</v>
      </c>
      <c r="B88" s="106"/>
      <c r="C88" s="107" t="s">
        <v>391</v>
      </c>
      <c r="D88" s="115" t="s">
        <v>392</v>
      </c>
      <c r="E88" s="122" t="s">
        <v>76</v>
      </c>
      <c r="F88" s="122" t="s">
        <v>77</v>
      </c>
      <c r="G88" s="122" t="str">
        <f>IF(F88&lt;&gt;"", VLOOKUP(F88,'WFOM - Cadre and Service List'!$E$4:$F$52,2,FALSE), "")</f>
        <v>TBNew</v>
      </c>
      <c r="H88" s="122"/>
      <c r="I88" s="207"/>
      <c r="J88" s="207"/>
      <c r="K88" s="207"/>
      <c r="L88" s="207"/>
      <c r="M88" s="207"/>
      <c r="N88" s="207"/>
      <c r="O88" s="207"/>
      <c r="P88" s="207">
        <f t="shared" si="2"/>
        <v>0</v>
      </c>
      <c r="Q88" s="122" t="s">
        <v>1947</v>
      </c>
      <c r="R88" s="122">
        <f>IFERROR(
$AN88 * INDEX('WFOM - Time_Base'!$A$4:$API$29, MATCH("CenHos", 'WFOM - Time_Base'!$B$4:$B$29,0), MATCH(CONCATENATE($G88,R$2),'WFOM - Time_Base'!$A$8:$API$8,0)) *
INDEX('WFOM - Time_Base'!$A$4:$API$29, MATCH("CenHos_Per", 'WFOM - Time_Base'!$B$4:$B$29,0), MATCH(CONCATENATE($G88,R$2),'WFOM - Time_Base'!$A$8:$API$8,0)),
IFERROR($AN88 * INDEX('Inputs from Uganda staff'!$E$61:$BM$80,MATCH('HRH Need estimation'!R$2,'Inputs from Uganda staff'!$E$61:$E$80,0),MATCH('HRH Need estimation'!$D88,'Inputs from Uganda staff'!$E$6:$BM$6,0)),
""))</f>
        <v>4.5</v>
      </c>
      <c r="S88" s="122">
        <f>IFERROR(
$AN88 * INDEX('WFOM - Time_Base'!$A$4:$API$29, MATCH("CenHos", 'WFOM - Time_Base'!$B$4:$B$29,0), MATCH(CONCATENATE($G88,S$2),'WFOM - Time_Base'!$A$8:$API$8,0)) *
INDEX('WFOM - Time_Base'!$A$4:$API$29, MATCH("CenHos_Per", 'WFOM - Time_Base'!$B$4:$B$29,0), MATCH(CONCATENATE($G88,S$2),'WFOM - Time_Base'!$A$8:$API$8,0)),
IFERROR($AN88 * INDEX('Inputs from Uganda staff'!$E$61:$BM$80,MATCH('HRH Need estimation'!S$2,'Inputs from Uganda staff'!$E$61:$E$80,0),MATCH('HRH Need estimation'!$D88,'Inputs from Uganda staff'!$E$6:$BM$6,0)),
""))</f>
        <v>4.5</v>
      </c>
      <c r="T88" s="122">
        <f>IFERROR(
$AN88 * INDEX('WFOM - Time_Base'!$A$4:$API$29, MATCH("CenHos", 'WFOM - Time_Base'!$B$4:$B$29,0), MATCH(CONCATENATE($G88,T$2),'WFOM - Time_Base'!$A$8:$API$8,0)) *
INDEX('WFOM - Time_Base'!$A$4:$API$29, MATCH("CenHos_Per", 'WFOM - Time_Base'!$B$4:$B$29,0), MATCH(CONCATENATE($G88,T$2),'WFOM - Time_Base'!$A$8:$API$8,0)),
IFERROR($AN88 * INDEX('Inputs from Uganda staff'!$E$61:$BM$80,MATCH('HRH Need estimation'!T$2,'Inputs from Uganda staff'!$E$61:$E$80,0),MATCH('HRH Need estimation'!$D88,'Inputs from Uganda staff'!$E$6:$BM$6,0)),
""))</f>
        <v>0</v>
      </c>
      <c r="U88" s="122">
        <f>IFERROR(
$AN88 * INDEX('WFOM - Time_Base'!$A$4:$API$29, MATCH("CenHos", 'WFOM - Time_Base'!$B$4:$B$29,0), MATCH(CONCATENATE($G88,U$2),'WFOM - Time_Base'!$A$8:$API$8,0)) *
INDEX('WFOM - Time_Base'!$A$4:$API$29, MATCH("CenHos_Per", 'WFOM - Time_Base'!$B$4:$B$29,0), MATCH(CONCATENATE($G88,U$2),'WFOM - Time_Base'!$A$8:$API$8,0)),
IFERROR($AN88 * INDEX('Inputs from Uganda staff'!$E$61:$BM$80,MATCH('HRH Need estimation'!U$2,'Inputs from Uganda staff'!$E$61:$E$80,0),MATCH('HRH Need estimation'!$D88,'Inputs from Uganda staff'!$E$6:$BM$6,0)),
""))</f>
        <v>8</v>
      </c>
      <c r="V88" s="122">
        <f>IFERROR(
$AN88 * INDEX('WFOM - Time_Base'!$A$4:$API$29, MATCH("CenHos", 'WFOM - Time_Base'!$B$4:$B$29,0), MATCH(CONCATENATE($G88,V$2),'WFOM - Time_Base'!$A$8:$API$8,0)) *
INDEX('WFOM - Time_Base'!$A$4:$API$29, MATCH("CenHos_Per", 'WFOM - Time_Base'!$B$4:$B$29,0), MATCH(CONCATENATE($G88,V$2),'WFOM - Time_Base'!$A$8:$API$8,0)),
IFERROR($AN88 * INDEX('Inputs from Uganda staff'!$E$61:$BM$80,MATCH('HRH Need estimation'!V$2,'Inputs from Uganda staff'!$E$61:$E$80,0),MATCH('HRH Need estimation'!$D88,'Inputs from Uganda staff'!$E$6:$BM$6,0)),
""))</f>
        <v>5</v>
      </c>
      <c r="W88" s="122">
        <f>IFERROR(
$AN88 * INDEX('WFOM - Time_Base'!$A$4:$API$29, MATCH("CenHos", 'WFOM - Time_Base'!$B$4:$B$29,0), MATCH(CONCATENATE($G88,W$2),'WFOM - Time_Base'!$A$8:$API$8,0)) *
INDEX('WFOM - Time_Base'!$A$4:$API$29, MATCH("CenHos_Per", 'WFOM - Time_Base'!$B$4:$B$29,0), MATCH(CONCATENATE($G88,W$2),'WFOM - Time_Base'!$A$8:$API$8,0)),
IFERROR($AN88 * INDEX('Inputs from Uganda staff'!$E$61:$BM$80,MATCH('HRH Need estimation'!W$2,'Inputs from Uganda staff'!$E$61:$E$80,0),MATCH('HRH Need estimation'!$D88,'Inputs from Uganda staff'!$E$6:$BM$6,0)),
""))</f>
        <v>0</v>
      </c>
      <c r="X88" s="122">
        <f>IFERROR(
$AN88 * INDEX('WFOM - Time_Base'!$A$4:$API$29, MATCH("CenHos", 'WFOM - Time_Base'!$B$4:$B$29,0), MATCH(CONCATENATE($G88,X$2),'WFOM - Time_Base'!$A$8:$API$8,0)) *
INDEX('WFOM - Time_Base'!$A$4:$API$29, MATCH("CenHos_Per", 'WFOM - Time_Base'!$B$4:$B$29,0), MATCH(CONCATENATE($G88,X$2),'WFOM - Time_Base'!$A$8:$API$8,0)),
IFERROR($AN88 * INDEX('Inputs from Uganda staff'!$E$61:$BM$80,MATCH('HRH Need estimation'!X$2,'Inputs from Uganda staff'!$E$61:$E$80,0),MATCH('HRH Need estimation'!$D88,'Inputs from Uganda staff'!$E$6:$BM$6,0)),
""))</f>
        <v>3.5</v>
      </c>
      <c r="Y88" s="122">
        <f>IFERROR(
$AN88 * INDEX('WFOM - Time_Base'!$A$4:$API$29, MATCH("CenHos", 'WFOM - Time_Base'!$B$4:$B$29,0), MATCH(CONCATENATE($G88,Y$2),'WFOM - Time_Base'!$A$8:$API$8,0)) *
INDEX('WFOM - Time_Base'!$A$4:$API$29, MATCH("CenHos_Per", 'WFOM - Time_Base'!$B$4:$B$29,0), MATCH(CONCATENATE($G88,Y$2),'WFOM - Time_Base'!$A$8:$API$8,0)),
IFERROR($AN88 * INDEX('Inputs from Uganda staff'!$E$61:$BM$80,MATCH('HRH Need estimation'!Y$2,'Inputs from Uganda staff'!$E$61:$E$80,0),MATCH('HRH Need estimation'!$D88,'Inputs from Uganda staff'!$E$6:$BM$6,0)),
""))</f>
        <v>3.5</v>
      </c>
      <c r="Z88" s="122">
        <f>IFERROR(
$AN88 * INDEX('WFOM - Time_Base'!$A$4:$API$29, MATCH("CenHos", 'WFOM - Time_Base'!$B$4:$B$29,0), MATCH(CONCATENATE($G88,Z$2),'WFOM - Time_Base'!$A$8:$API$8,0)) *
INDEX('WFOM - Time_Base'!$A$4:$API$29, MATCH("CenHos_Per", 'WFOM - Time_Base'!$B$4:$B$29,0), MATCH(CONCATENATE($G88,Z$2),'WFOM - Time_Base'!$A$8:$API$8,0)),
IFERROR($AN88 * INDEX('Inputs from Uganda staff'!$E$61:$BM$80,MATCH('HRH Need estimation'!Z$2,'Inputs from Uganda staff'!$E$61:$E$80,0),MATCH('HRH Need estimation'!$D88,'Inputs from Uganda staff'!$E$6:$BM$6,0)),
""))</f>
        <v>0</v>
      </c>
      <c r="AA88" s="122">
        <f>IFERROR(
$AN88 * INDEX('WFOM - Time_Base'!$A$4:$API$29, MATCH("CenHos", 'WFOM - Time_Base'!$B$4:$B$29,0), MATCH(CONCATENATE($G88,AA$2),'WFOM - Time_Base'!$A$8:$API$8,0)) *
INDEX('WFOM - Time_Base'!$A$4:$API$29, MATCH("CenHos_Per", 'WFOM - Time_Base'!$B$4:$B$29,0), MATCH(CONCATENATE($G88,AA$2),'WFOM - Time_Base'!$A$8:$API$8,0)),
IFERROR($AN88 * INDEX('Inputs from Uganda staff'!$E$61:$BM$80,MATCH('HRH Need estimation'!AA$2,'Inputs from Uganda staff'!$E$61:$E$80,0),MATCH('HRH Need estimation'!$D88,'Inputs from Uganda staff'!$E$6:$BM$6,0)),
""))</f>
        <v>0</v>
      </c>
      <c r="AB88" s="122">
        <f>IFERROR(
$AN88 * INDEX('WFOM - Time_Base'!$A$4:$API$29, MATCH("CenHos", 'WFOM - Time_Base'!$B$4:$B$29,0), MATCH(CONCATENATE($G88,AB$2),'WFOM - Time_Base'!$A$8:$API$8,0)) *
INDEX('WFOM - Time_Base'!$A$4:$API$29, MATCH("CenHos_Per", 'WFOM - Time_Base'!$B$4:$B$29,0), MATCH(CONCATENATE($G88,AB$2),'WFOM - Time_Base'!$A$8:$API$8,0)),
IFERROR($AN88 * INDEX('Inputs from Uganda staff'!$E$61:$BM$80,MATCH('HRH Need estimation'!AB$2,'Inputs from Uganda staff'!$E$61:$E$80,0),MATCH('HRH Need estimation'!$D88,'Inputs from Uganda staff'!$E$6:$BM$6,0)),
""))</f>
        <v>0</v>
      </c>
      <c r="AC88" s="122" t="str">
        <f>IFERROR(
$AN88 * INDEX('WFOM - Time_Base'!$A$4:$API$29, MATCH("CenHos", 'WFOM - Time_Base'!$B$4:$B$29,0), MATCH(CONCATENATE($G88,AC$2),'WFOM - Time_Base'!$A$8:$API$8,0)) *
INDEX('WFOM - Time_Base'!$A$4:$API$29, MATCH("CenHos_Per", 'WFOM - Time_Base'!$B$4:$B$29,0), MATCH(CONCATENATE($G88,AC$2),'WFOM - Time_Base'!$A$8:$API$8,0)),
IFERROR($AN88 * INDEX('Inputs from Uganda staff'!$E$61:$BM$80,MATCH('HRH Need estimation'!AC$2,'Inputs from Uganda staff'!$E$61:$E$80,0),MATCH('HRH Need estimation'!$D88,'Inputs from Uganda staff'!$E$6:$BM$6,0)),
""))</f>
        <v/>
      </c>
      <c r="AD88" s="122">
        <f>IFERROR(
$AN88 * INDEX('WFOM - Time_Base'!$A$4:$API$29, MATCH("CenHos", 'WFOM - Time_Base'!$B$4:$B$29,0), MATCH(CONCATENATE($G88,AD$2),'WFOM - Time_Base'!$A$8:$API$8,0)) *
INDEX('WFOM - Time_Base'!$A$4:$API$29, MATCH("CenHos_Per", 'WFOM - Time_Base'!$B$4:$B$29,0), MATCH(CONCATENATE($G88,AD$2),'WFOM - Time_Base'!$A$8:$API$8,0)),
IFERROR($AN88 * INDEX('Inputs from Uganda staff'!$E$61:$BM$80,MATCH('HRH Need estimation'!AD$2,'Inputs from Uganda staff'!$E$61:$E$80,0),MATCH('HRH Need estimation'!$D88,'Inputs from Uganda staff'!$E$6:$BM$6,0)),
""))</f>
        <v>0</v>
      </c>
      <c r="AE88" s="122">
        <f>IFERROR(
$AN88 * INDEX('WFOM - Time_Base'!$A$4:$API$29, MATCH("CenHos", 'WFOM - Time_Base'!$B$4:$B$29,0), MATCH(CONCATENATE($G88,AE$2),'WFOM - Time_Base'!$A$8:$API$8,0)) *
INDEX('WFOM - Time_Base'!$A$4:$API$29, MATCH("CenHos_Per", 'WFOM - Time_Base'!$B$4:$B$29,0), MATCH(CONCATENATE($G88,AE$2),'WFOM - Time_Base'!$A$8:$API$8,0)),
IFERROR($AN88 * INDEX('Inputs from Uganda staff'!$E$61:$BM$80,MATCH('HRH Need estimation'!AE$2,'Inputs from Uganda staff'!$E$61:$E$80,0),MATCH('HRH Need estimation'!$D88,'Inputs from Uganda staff'!$E$6:$BM$6,0)),
""))</f>
        <v>0</v>
      </c>
      <c r="AF88" s="122">
        <f>IFERROR(
$AN88 * INDEX('WFOM - Time_Base'!$A$4:$API$29, MATCH("CenHos", 'WFOM - Time_Base'!$B$4:$B$29,0), MATCH(CONCATENATE($G88,AF$2),'WFOM - Time_Base'!$A$8:$API$8,0)) *
INDEX('WFOM - Time_Base'!$A$4:$API$29, MATCH("CenHos_Per", 'WFOM - Time_Base'!$B$4:$B$29,0), MATCH(CONCATENATE($G88,AF$2),'WFOM - Time_Base'!$A$8:$API$8,0)),
IFERROR($AN88 * INDEX('Inputs from Uganda staff'!$E$61:$BM$80,MATCH('HRH Need estimation'!AF$2,'Inputs from Uganda staff'!$E$61:$E$80,0),MATCH('HRH Need estimation'!$D88,'Inputs from Uganda staff'!$E$6:$BM$6,0)),
""))</f>
        <v>0</v>
      </c>
      <c r="AG88" s="122">
        <f>IFERROR(
$AN88 * INDEX('WFOM - Time_Base'!$A$4:$API$29, MATCH("CenHos", 'WFOM - Time_Base'!$B$4:$B$29,0), MATCH(CONCATENATE($G88,AG$2),'WFOM - Time_Base'!$A$8:$API$8,0)) *
INDEX('WFOM - Time_Base'!$A$4:$API$29, MATCH("CenHos_Per", 'WFOM - Time_Base'!$B$4:$B$29,0), MATCH(CONCATENATE($G88,AG$2),'WFOM - Time_Base'!$A$8:$API$8,0)),
IFERROR($AN88 * INDEX('Inputs from Uganda staff'!$E$61:$BM$80,MATCH('HRH Need estimation'!AG$2,'Inputs from Uganda staff'!$E$61:$E$80,0),MATCH('HRH Need estimation'!$D88,'Inputs from Uganda staff'!$E$6:$BM$6,0)),
""))</f>
        <v>0</v>
      </c>
      <c r="AH88" s="122">
        <f>IFERROR(
$AN88 * INDEX('WFOM - Time_Base'!$A$4:$API$29, MATCH("CenHos", 'WFOM - Time_Base'!$B$4:$B$29,0), MATCH(CONCATENATE($G88,AH$2),'WFOM - Time_Base'!$A$8:$API$8,0)) *
INDEX('WFOM - Time_Base'!$A$4:$API$29, MATCH("CenHos_Per", 'WFOM - Time_Base'!$B$4:$B$29,0), MATCH(CONCATENATE($G88,AH$2),'WFOM - Time_Base'!$A$8:$API$8,0)),
IFERROR($AN88 * INDEX('Inputs from Uganda staff'!$E$61:$BM$80,MATCH('HRH Need estimation'!AH$2,'Inputs from Uganda staff'!$E$61:$E$80,0),MATCH('HRH Need estimation'!$D88,'Inputs from Uganda staff'!$E$6:$BM$6,0)),
""))</f>
        <v>0</v>
      </c>
      <c r="AI88" s="122">
        <f>IFERROR(
$AN88 * INDEX('WFOM - Time_Base'!$A$4:$API$29, MATCH("CenHos", 'WFOM - Time_Base'!$B$4:$B$29,0), MATCH(CONCATENATE($G88,AI$2),'WFOM - Time_Base'!$A$8:$API$8,0)) *
INDEX('WFOM - Time_Base'!$A$4:$API$29, MATCH("CenHos_Per", 'WFOM - Time_Base'!$B$4:$B$29,0), MATCH(CONCATENATE($G88,AI$2),'WFOM - Time_Base'!$A$8:$API$8,0)),
IFERROR($AN88 * INDEX('Inputs from Uganda staff'!$E$61:$BM$80,MATCH('HRH Need estimation'!AI$2,'Inputs from Uganda staff'!$E$61:$E$80,0),MATCH('HRH Need estimation'!$D88,'Inputs from Uganda staff'!$E$6:$BM$6,0)),
""))</f>
        <v>0</v>
      </c>
      <c r="AJ88" s="122">
        <f>IFERROR(
$AN88 * INDEX('WFOM - Time_Base'!$A$4:$API$29, MATCH("CenHos", 'WFOM - Time_Base'!$B$4:$B$29,0), MATCH(CONCATENATE($G88,AJ$2),'WFOM - Time_Base'!$A$8:$API$8,0)) *
INDEX('WFOM - Time_Base'!$A$4:$API$29, MATCH("CenHos_Per", 'WFOM - Time_Base'!$B$4:$B$29,0), MATCH(CONCATENATE($G88,AJ$2),'WFOM - Time_Base'!$A$8:$API$8,0)),
IFERROR($AN88 * INDEX('Inputs from Uganda staff'!$E$61:$BM$80,MATCH('HRH Need estimation'!AJ$2,'Inputs from Uganda staff'!$E$61:$E$80,0),MATCH('HRH Need estimation'!$D88,'Inputs from Uganda staff'!$E$6:$BM$6,0)),
""))</f>
        <v>0</v>
      </c>
      <c r="AK88" s="122">
        <f>IFERROR(
$AN88 * INDEX('WFOM - Time_Base'!$A$4:$API$29, MATCH("CenHos", 'WFOM - Time_Base'!$B$4:$B$29,0), MATCH(CONCATENATE($G88,AK$2),'WFOM - Time_Base'!$A$8:$API$8,0)) *
INDEX('WFOM - Time_Base'!$A$4:$API$29, MATCH("CenHos_Per", 'WFOM - Time_Base'!$B$4:$B$29,0), MATCH(CONCATENATE($G88,AK$2),'WFOM - Time_Base'!$A$8:$API$8,0)),
IFERROR($AN88 * INDEX('Inputs from Uganda staff'!$E$61:$BM$80,MATCH('HRH Need estimation'!AK$2,'Inputs from Uganda staff'!$E$61:$E$80,0),MATCH('HRH Need estimation'!$D88,'Inputs from Uganda staff'!$E$6:$BM$6,0)),
""))</f>
        <v>0</v>
      </c>
      <c r="AL88" s="122">
        <f>IFERROR(
$AN88 * INDEX('WFOM - Time_Base'!$A$4:$API$29, MATCH("CenHos", 'WFOM - Time_Base'!$B$4:$B$29,0), MATCH(CONCATENATE($G88,AL$2),'WFOM - Time_Base'!$A$8:$API$8,0)) *
INDEX('WFOM - Time_Base'!$A$4:$API$29, MATCH("CenHos_Per", 'WFOM - Time_Base'!$B$4:$B$29,0), MATCH(CONCATENATE($G88,AL$2),'WFOM - Time_Base'!$A$8:$API$8,0)),
IFERROR($AN88 * INDEX('Inputs from Uganda staff'!$E$61:$BM$80,MATCH('HRH Need estimation'!AL$2,'Inputs from Uganda staff'!$E$61:$E$80,0),MATCH('HRH Need estimation'!$D88,'Inputs from Uganda staff'!$E$6:$BM$6,0)),
""))</f>
        <v>0</v>
      </c>
      <c r="AN88">
        <v>1</v>
      </c>
      <c r="AO88" t="e">
        <f t="shared" si="3"/>
        <v>#N/A</v>
      </c>
      <c r="AQ88" t="s">
        <v>579</v>
      </c>
    </row>
    <row r="89" spans="1:43">
      <c r="A89" s="106" t="s">
        <v>959</v>
      </c>
      <c r="B89" s="106" t="s">
        <v>76</v>
      </c>
      <c r="C89" s="107" t="s">
        <v>393</v>
      </c>
      <c r="D89" s="115" t="s">
        <v>394</v>
      </c>
      <c r="E89" s="122" t="s">
        <v>76</v>
      </c>
      <c r="F89" s="122" t="s">
        <v>77</v>
      </c>
      <c r="G89" s="122" t="str">
        <f>IF(F89&lt;&gt;"", VLOOKUP(F89,'WFOM - Cadre and Service List'!$E$4:$F$52,2,FALSE), "")</f>
        <v>TBNew</v>
      </c>
      <c r="H89" s="122"/>
      <c r="I89" s="207"/>
      <c r="J89" s="207"/>
      <c r="K89" s="207"/>
      <c r="L89" s="207"/>
      <c r="M89" s="207"/>
      <c r="N89" s="207"/>
      <c r="O89" s="207"/>
      <c r="P89" s="207">
        <f t="shared" si="2"/>
        <v>0</v>
      </c>
      <c r="Q89" s="122" t="s">
        <v>1947</v>
      </c>
      <c r="R89" s="122">
        <f>IFERROR(
$AN89 * INDEX('WFOM - Time_Base'!$A$4:$API$29, MATCH("CenHos", 'WFOM - Time_Base'!$B$4:$B$29,0), MATCH(CONCATENATE($G89,R$2),'WFOM - Time_Base'!$A$8:$API$8,0)) *
INDEX('WFOM - Time_Base'!$A$4:$API$29, MATCH("CenHos_Per", 'WFOM - Time_Base'!$B$4:$B$29,0), MATCH(CONCATENATE($G89,R$2),'WFOM - Time_Base'!$A$8:$API$8,0)),
IFERROR($AN89 * INDEX('Inputs from Uganda staff'!$E$61:$BM$80,MATCH('HRH Need estimation'!R$2,'Inputs from Uganda staff'!$E$61:$E$80,0),MATCH('HRH Need estimation'!$D89,'Inputs from Uganda staff'!$E$6:$BM$6,0)),
""))</f>
        <v>4.5</v>
      </c>
      <c r="S89" s="122">
        <f>IFERROR(
$AN89 * INDEX('WFOM - Time_Base'!$A$4:$API$29, MATCH("CenHos", 'WFOM - Time_Base'!$B$4:$B$29,0), MATCH(CONCATENATE($G89,S$2),'WFOM - Time_Base'!$A$8:$API$8,0)) *
INDEX('WFOM - Time_Base'!$A$4:$API$29, MATCH("CenHos_Per", 'WFOM - Time_Base'!$B$4:$B$29,0), MATCH(CONCATENATE($G89,S$2),'WFOM - Time_Base'!$A$8:$API$8,0)),
IFERROR($AN89 * INDEX('Inputs from Uganda staff'!$E$61:$BM$80,MATCH('HRH Need estimation'!S$2,'Inputs from Uganda staff'!$E$61:$E$80,0),MATCH('HRH Need estimation'!$D89,'Inputs from Uganda staff'!$E$6:$BM$6,0)),
""))</f>
        <v>4.5</v>
      </c>
      <c r="T89" s="122">
        <f>IFERROR(
$AN89 * INDEX('WFOM - Time_Base'!$A$4:$API$29, MATCH("CenHos", 'WFOM - Time_Base'!$B$4:$B$29,0), MATCH(CONCATENATE($G89,T$2),'WFOM - Time_Base'!$A$8:$API$8,0)) *
INDEX('WFOM - Time_Base'!$A$4:$API$29, MATCH("CenHos_Per", 'WFOM - Time_Base'!$B$4:$B$29,0), MATCH(CONCATENATE($G89,T$2),'WFOM - Time_Base'!$A$8:$API$8,0)),
IFERROR($AN89 * INDEX('Inputs from Uganda staff'!$E$61:$BM$80,MATCH('HRH Need estimation'!T$2,'Inputs from Uganda staff'!$E$61:$E$80,0),MATCH('HRH Need estimation'!$D89,'Inputs from Uganda staff'!$E$6:$BM$6,0)),
""))</f>
        <v>0</v>
      </c>
      <c r="U89" s="122">
        <f>IFERROR(
$AN89 * INDEX('WFOM - Time_Base'!$A$4:$API$29, MATCH("CenHos", 'WFOM - Time_Base'!$B$4:$B$29,0), MATCH(CONCATENATE($G89,U$2),'WFOM - Time_Base'!$A$8:$API$8,0)) *
INDEX('WFOM - Time_Base'!$A$4:$API$29, MATCH("CenHos_Per", 'WFOM - Time_Base'!$B$4:$B$29,0), MATCH(CONCATENATE($G89,U$2),'WFOM - Time_Base'!$A$8:$API$8,0)),
IFERROR($AN89 * INDEX('Inputs from Uganda staff'!$E$61:$BM$80,MATCH('HRH Need estimation'!U$2,'Inputs from Uganda staff'!$E$61:$E$80,0),MATCH('HRH Need estimation'!$D89,'Inputs from Uganda staff'!$E$6:$BM$6,0)),
""))</f>
        <v>8</v>
      </c>
      <c r="V89" s="122">
        <f>IFERROR(
$AN89 * INDEX('WFOM - Time_Base'!$A$4:$API$29, MATCH("CenHos", 'WFOM - Time_Base'!$B$4:$B$29,0), MATCH(CONCATENATE($G89,V$2),'WFOM - Time_Base'!$A$8:$API$8,0)) *
INDEX('WFOM - Time_Base'!$A$4:$API$29, MATCH("CenHos_Per", 'WFOM - Time_Base'!$B$4:$B$29,0), MATCH(CONCATENATE($G89,V$2),'WFOM - Time_Base'!$A$8:$API$8,0)),
IFERROR($AN89 * INDEX('Inputs from Uganda staff'!$E$61:$BM$80,MATCH('HRH Need estimation'!V$2,'Inputs from Uganda staff'!$E$61:$E$80,0),MATCH('HRH Need estimation'!$D89,'Inputs from Uganda staff'!$E$6:$BM$6,0)),
""))</f>
        <v>5</v>
      </c>
      <c r="W89" s="122">
        <f>IFERROR(
$AN89 * INDEX('WFOM - Time_Base'!$A$4:$API$29, MATCH("CenHos", 'WFOM - Time_Base'!$B$4:$B$29,0), MATCH(CONCATENATE($G89,W$2),'WFOM - Time_Base'!$A$8:$API$8,0)) *
INDEX('WFOM - Time_Base'!$A$4:$API$29, MATCH("CenHos_Per", 'WFOM - Time_Base'!$B$4:$B$29,0), MATCH(CONCATENATE($G89,W$2),'WFOM - Time_Base'!$A$8:$API$8,0)),
IFERROR($AN89 * INDEX('Inputs from Uganda staff'!$E$61:$BM$80,MATCH('HRH Need estimation'!W$2,'Inputs from Uganda staff'!$E$61:$E$80,0),MATCH('HRH Need estimation'!$D89,'Inputs from Uganda staff'!$E$6:$BM$6,0)),
""))</f>
        <v>0</v>
      </c>
      <c r="X89" s="122">
        <f>IFERROR(
$AN89 * INDEX('WFOM - Time_Base'!$A$4:$API$29, MATCH("CenHos", 'WFOM - Time_Base'!$B$4:$B$29,0), MATCH(CONCATENATE($G89,X$2),'WFOM - Time_Base'!$A$8:$API$8,0)) *
INDEX('WFOM - Time_Base'!$A$4:$API$29, MATCH("CenHos_Per", 'WFOM - Time_Base'!$B$4:$B$29,0), MATCH(CONCATENATE($G89,X$2),'WFOM - Time_Base'!$A$8:$API$8,0)),
IFERROR($AN89 * INDEX('Inputs from Uganda staff'!$E$61:$BM$80,MATCH('HRH Need estimation'!X$2,'Inputs from Uganda staff'!$E$61:$E$80,0),MATCH('HRH Need estimation'!$D89,'Inputs from Uganda staff'!$E$6:$BM$6,0)),
""))</f>
        <v>3.5</v>
      </c>
      <c r="Y89" s="122">
        <f>IFERROR(
$AN89 * INDEX('WFOM - Time_Base'!$A$4:$API$29, MATCH("CenHos", 'WFOM - Time_Base'!$B$4:$B$29,0), MATCH(CONCATENATE($G89,Y$2),'WFOM - Time_Base'!$A$8:$API$8,0)) *
INDEX('WFOM - Time_Base'!$A$4:$API$29, MATCH("CenHos_Per", 'WFOM - Time_Base'!$B$4:$B$29,0), MATCH(CONCATENATE($G89,Y$2),'WFOM - Time_Base'!$A$8:$API$8,0)),
IFERROR($AN89 * INDEX('Inputs from Uganda staff'!$E$61:$BM$80,MATCH('HRH Need estimation'!Y$2,'Inputs from Uganda staff'!$E$61:$E$80,0),MATCH('HRH Need estimation'!$D89,'Inputs from Uganda staff'!$E$6:$BM$6,0)),
""))</f>
        <v>3.5</v>
      </c>
      <c r="Z89" s="122">
        <f>IFERROR(
$AN89 * INDEX('WFOM - Time_Base'!$A$4:$API$29, MATCH("CenHos", 'WFOM - Time_Base'!$B$4:$B$29,0), MATCH(CONCATENATE($G89,Z$2),'WFOM - Time_Base'!$A$8:$API$8,0)) *
INDEX('WFOM - Time_Base'!$A$4:$API$29, MATCH("CenHos_Per", 'WFOM - Time_Base'!$B$4:$B$29,0), MATCH(CONCATENATE($G89,Z$2),'WFOM - Time_Base'!$A$8:$API$8,0)),
IFERROR($AN89 * INDEX('Inputs from Uganda staff'!$E$61:$BM$80,MATCH('HRH Need estimation'!Z$2,'Inputs from Uganda staff'!$E$61:$E$80,0),MATCH('HRH Need estimation'!$D89,'Inputs from Uganda staff'!$E$6:$BM$6,0)),
""))</f>
        <v>0</v>
      </c>
      <c r="AA89" s="122">
        <f>IFERROR(
$AN89 * INDEX('WFOM - Time_Base'!$A$4:$API$29, MATCH("CenHos", 'WFOM - Time_Base'!$B$4:$B$29,0), MATCH(CONCATENATE($G89,AA$2),'WFOM - Time_Base'!$A$8:$API$8,0)) *
INDEX('WFOM - Time_Base'!$A$4:$API$29, MATCH("CenHos_Per", 'WFOM - Time_Base'!$B$4:$B$29,0), MATCH(CONCATENATE($G89,AA$2),'WFOM - Time_Base'!$A$8:$API$8,0)),
IFERROR($AN89 * INDEX('Inputs from Uganda staff'!$E$61:$BM$80,MATCH('HRH Need estimation'!AA$2,'Inputs from Uganda staff'!$E$61:$E$80,0),MATCH('HRH Need estimation'!$D89,'Inputs from Uganda staff'!$E$6:$BM$6,0)),
""))</f>
        <v>0</v>
      </c>
      <c r="AB89" s="122">
        <f>IFERROR(
$AN89 * INDEX('WFOM - Time_Base'!$A$4:$API$29, MATCH("CenHos", 'WFOM - Time_Base'!$B$4:$B$29,0), MATCH(CONCATENATE($G89,AB$2),'WFOM - Time_Base'!$A$8:$API$8,0)) *
INDEX('WFOM - Time_Base'!$A$4:$API$29, MATCH("CenHos_Per", 'WFOM - Time_Base'!$B$4:$B$29,0), MATCH(CONCATENATE($G89,AB$2),'WFOM - Time_Base'!$A$8:$API$8,0)),
IFERROR($AN89 * INDEX('Inputs from Uganda staff'!$E$61:$BM$80,MATCH('HRH Need estimation'!AB$2,'Inputs from Uganda staff'!$E$61:$E$80,0),MATCH('HRH Need estimation'!$D89,'Inputs from Uganda staff'!$E$6:$BM$6,0)),
""))</f>
        <v>0</v>
      </c>
      <c r="AC89" s="122" t="str">
        <f>IFERROR(
$AN89 * INDEX('WFOM - Time_Base'!$A$4:$API$29, MATCH("CenHos", 'WFOM - Time_Base'!$B$4:$B$29,0), MATCH(CONCATENATE($G89,AC$2),'WFOM - Time_Base'!$A$8:$API$8,0)) *
INDEX('WFOM - Time_Base'!$A$4:$API$29, MATCH("CenHos_Per", 'WFOM - Time_Base'!$B$4:$B$29,0), MATCH(CONCATENATE($G89,AC$2),'WFOM - Time_Base'!$A$8:$API$8,0)),
IFERROR($AN89 * INDEX('Inputs from Uganda staff'!$E$61:$BM$80,MATCH('HRH Need estimation'!AC$2,'Inputs from Uganda staff'!$E$61:$E$80,0),MATCH('HRH Need estimation'!$D89,'Inputs from Uganda staff'!$E$6:$BM$6,0)),
""))</f>
        <v/>
      </c>
      <c r="AD89" s="122">
        <f>IFERROR(
$AN89 * INDEX('WFOM - Time_Base'!$A$4:$API$29, MATCH("CenHos", 'WFOM - Time_Base'!$B$4:$B$29,0), MATCH(CONCATENATE($G89,AD$2),'WFOM - Time_Base'!$A$8:$API$8,0)) *
INDEX('WFOM - Time_Base'!$A$4:$API$29, MATCH("CenHos_Per", 'WFOM - Time_Base'!$B$4:$B$29,0), MATCH(CONCATENATE($G89,AD$2),'WFOM - Time_Base'!$A$8:$API$8,0)),
IFERROR($AN89 * INDEX('Inputs from Uganda staff'!$E$61:$BM$80,MATCH('HRH Need estimation'!AD$2,'Inputs from Uganda staff'!$E$61:$E$80,0),MATCH('HRH Need estimation'!$D89,'Inputs from Uganda staff'!$E$6:$BM$6,0)),
""))</f>
        <v>0</v>
      </c>
      <c r="AE89" s="122">
        <f>IFERROR(
$AN89 * INDEX('WFOM - Time_Base'!$A$4:$API$29, MATCH("CenHos", 'WFOM - Time_Base'!$B$4:$B$29,0), MATCH(CONCATENATE($G89,AE$2),'WFOM - Time_Base'!$A$8:$API$8,0)) *
INDEX('WFOM - Time_Base'!$A$4:$API$29, MATCH("CenHos_Per", 'WFOM - Time_Base'!$B$4:$B$29,0), MATCH(CONCATENATE($G89,AE$2),'WFOM - Time_Base'!$A$8:$API$8,0)),
IFERROR($AN89 * INDEX('Inputs from Uganda staff'!$E$61:$BM$80,MATCH('HRH Need estimation'!AE$2,'Inputs from Uganda staff'!$E$61:$E$80,0),MATCH('HRH Need estimation'!$D89,'Inputs from Uganda staff'!$E$6:$BM$6,0)),
""))</f>
        <v>0</v>
      </c>
      <c r="AF89" s="122">
        <f>IFERROR(
$AN89 * INDEX('WFOM - Time_Base'!$A$4:$API$29, MATCH("CenHos", 'WFOM - Time_Base'!$B$4:$B$29,0), MATCH(CONCATENATE($G89,AF$2),'WFOM - Time_Base'!$A$8:$API$8,0)) *
INDEX('WFOM - Time_Base'!$A$4:$API$29, MATCH("CenHos_Per", 'WFOM - Time_Base'!$B$4:$B$29,0), MATCH(CONCATENATE($G89,AF$2),'WFOM - Time_Base'!$A$8:$API$8,0)),
IFERROR($AN89 * INDEX('Inputs from Uganda staff'!$E$61:$BM$80,MATCH('HRH Need estimation'!AF$2,'Inputs from Uganda staff'!$E$61:$E$80,0),MATCH('HRH Need estimation'!$D89,'Inputs from Uganda staff'!$E$6:$BM$6,0)),
""))</f>
        <v>0</v>
      </c>
      <c r="AG89" s="122">
        <f>IFERROR(
$AN89 * INDEX('WFOM - Time_Base'!$A$4:$API$29, MATCH("CenHos", 'WFOM - Time_Base'!$B$4:$B$29,0), MATCH(CONCATENATE($G89,AG$2),'WFOM - Time_Base'!$A$8:$API$8,0)) *
INDEX('WFOM - Time_Base'!$A$4:$API$29, MATCH("CenHos_Per", 'WFOM - Time_Base'!$B$4:$B$29,0), MATCH(CONCATENATE($G89,AG$2),'WFOM - Time_Base'!$A$8:$API$8,0)),
IFERROR($AN89 * INDEX('Inputs from Uganda staff'!$E$61:$BM$80,MATCH('HRH Need estimation'!AG$2,'Inputs from Uganda staff'!$E$61:$E$80,0),MATCH('HRH Need estimation'!$D89,'Inputs from Uganda staff'!$E$6:$BM$6,0)),
""))</f>
        <v>0</v>
      </c>
      <c r="AH89" s="122">
        <f>IFERROR(
$AN89 * INDEX('WFOM - Time_Base'!$A$4:$API$29, MATCH("CenHos", 'WFOM - Time_Base'!$B$4:$B$29,0), MATCH(CONCATENATE($G89,AH$2),'WFOM - Time_Base'!$A$8:$API$8,0)) *
INDEX('WFOM - Time_Base'!$A$4:$API$29, MATCH("CenHos_Per", 'WFOM - Time_Base'!$B$4:$B$29,0), MATCH(CONCATENATE($G89,AH$2),'WFOM - Time_Base'!$A$8:$API$8,0)),
IFERROR($AN89 * INDEX('Inputs from Uganda staff'!$E$61:$BM$80,MATCH('HRH Need estimation'!AH$2,'Inputs from Uganda staff'!$E$61:$E$80,0),MATCH('HRH Need estimation'!$D89,'Inputs from Uganda staff'!$E$6:$BM$6,0)),
""))</f>
        <v>0</v>
      </c>
      <c r="AI89" s="122">
        <f>IFERROR(
$AN89 * INDEX('WFOM - Time_Base'!$A$4:$API$29, MATCH("CenHos", 'WFOM - Time_Base'!$B$4:$B$29,0), MATCH(CONCATENATE($G89,AI$2),'WFOM - Time_Base'!$A$8:$API$8,0)) *
INDEX('WFOM - Time_Base'!$A$4:$API$29, MATCH("CenHos_Per", 'WFOM - Time_Base'!$B$4:$B$29,0), MATCH(CONCATENATE($G89,AI$2),'WFOM - Time_Base'!$A$8:$API$8,0)),
IFERROR($AN89 * INDEX('Inputs from Uganda staff'!$E$61:$BM$80,MATCH('HRH Need estimation'!AI$2,'Inputs from Uganda staff'!$E$61:$E$80,0),MATCH('HRH Need estimation'!$D89,'Inputs from Uganda staff'!$E$6:$BM$6,0)),
""))</f>
        <v>0</v>
      </c>
      <c r="AJ89" s="122">
        <f>IFERROR(
$AN89 * INDEX('WFOM - Time_Base'!$A$4:$API$29, MATCH("CenHos", 'WFOM - Time_Base'!$B$4:$B$29,0), MATCH(CONCATENATE($G89,AJ$2),'WFOM - Time_Base'!$A$8:$API$8,0)) *
INDEX('WFOM - Time_Base'!$A$4:$API$29, MATCH("CenHos_Per", 'WFOM - Time_Base'!$B$4:$B$29,0), MATCH(CONCATENATE($G89,AJ$2),'WFOM - Time_Base'!$A$8:$API$8,0)),
IFERROR($AN89 * INDEX('Inputs from Uganda staff'!$E$61:$BM$80,MATCH('HRH Need estimation'!AJ$2,'Inputs from Uganda staff'!$E$61:$E$80,0),MATCH('HRH Need estimation'!$D89,'Inputs from Uganda staff'!$E$6:$BM$6,0)),
""))</f>
        <v>0</v>
      </c>
      <c r="AK89" s="122">
        <f>IFERROR(
$AN89 * INDEX('WFOM - Time_Base'!$A$4:$API$29, MATCH("CenHos", 'WFOM - Time_Base'!$B$4:$B$29,0), MATCH(CONCATENATE($G89,AK$2),'WFOM - Time_Base'!$A$8:$API$8,0)) *
INDEX('WFOM - Time_Base'!$A$4:$API$29, MATCH("CenHos_Per", 'WFOM - Time_Base'!$B$4:$B$29,0), MATCH(CONCATENATE($G89,AK$2),'WFOM - Time_Base'!$A$8:$API$8,0)),
IFERROR($AN89 * INDEX('Inputs from Uganda staff'!$E$61:$BM$80,MATCH('HRH Need estimation'!AK$2,'Inputs from Uganda staff'!$E$61:$E$80,0),MATCH('HRH Need estimation'!$D89,'Inputs from Uganda staff'!$E$6:$BM$6,0)),
""))</f>
        <v>0</v>
      </c>
      <c r="AL89" s="122">
        <f>IFERROR(
$AN89 * INDEX('WFOM - Time_Base'!$A$4:$API$29, MATCH("CenHos", 'WFOM - Time_Base'!$B$4:$B$29,0), MATCH(CONCATENATE($G89,AL$2),'WFOM - Time_Base'!$A$8:$API$8,0)) *
INDEX('WFOM - Time_Base'!$A$4:$API$29, MATCH("CenHos_Per", 'WFOM - Time_Base'!$B$4:$B$29,0), MATCH(CONCATENATE($G89,AL$2),'WFOM - Time_Base'!$A$8:$API$8,0)),
IFERROR($AN89 * INDEX('Inputs from Uganda staff'!$E$61:$BM$80,MATCH('HRH Need estimation'!AL$2,'Inputs from Uganda staff'!$E$61:$E$80,0),MATCH('HRH Need estimation'!$D89,'Inputs from Uganda staff'!$E$6:$BM$6,0)),
""))</f>
        <v>0</v>
      </c>
      <c r="AN89">
        <v>1</v>
      </c>
      <c r="AO89" t="e">
        <f t="shared" si="3"/>
        <v>#N/A</v>
      </c>
      <c r="AQ89" t="s">
        <v>585</v>
      </c>
    </row>
    <row r="90" spans="1:43">
      <c r="A90" s="106" t="s">
        <v>959</v>
      </c>
      <c r="B90" s="106" t="s">
        <v>76</v>
      </c>
      <c r="C90" s="107" t="s">
        <v>395</v>
      </c>
      <c r="D90" s="115" t="s">
        <v>2068</v>
      </c>
      <c r="E90" s="122" t="s">
        <v>76</v>
      </c>
      <c r="F90" s="122" t="s">
        <v>81</v>
      </c>
      <c r="G90" s="122" t="str">
        <f>IF(F90&lt;&gt;"", VLOOKUP(F90,'WFOM - Cadre and Service List'!$E$4:$F$52,2,FALSE), "")</f>
        <v>TBFollowUp</v>
      </c>
      <c r="H90" s="122"/>
      <c r="I90" s="207"/>
      <c r="J90" s="207"/>
      <c r="K90" s="207"/>
      <c r="L90" s="207"/>
      <c r="M90" s="207"/>
      <c r="N90" s="207"/>
      <c r="O90" s="207"/>
      <c r="P90" s="207">
        <f t="shared" si="2"/>
        <v>0</v>
      </c>
      <c r="Q90" s="122" t="s">
        <v>1947</v>
      </c>
      <c r="R90" s="252">
        <f>($AN90-1) * INDEX('WFOM - Time_Base'!$A$4:$API$29, MATCH("CenHos", 'WFOM - Time_Base'!$B$4:$B$29,0), MATCH(CONCATENATE($G90,R$2),'WFOM - Time_Base'!$A$8:$API$8,0)) *
INDEX('WFOM - Time_Base'!$A$4:$API$29, MATCH("CenHos_Per", 'WFOM - Time_Base'!$B$4:$B$29,0), MATCH(CONCATENATE($G90,R$2),'WFOM - Time_Base'!$A$8:$API$8,0)) + INDEX('WFOM - Time_Base'!$A$4:$API$29, MATCH("CenHos", 'WFOM - Time_Base'!$B$4:$B$29,0), MATCH(CONCATENATE("TBNew",R$2),'WFOM - Time_Base'!$A$8:$API$8,0)) *
INDEX('WFOM - Time_Base'!$A$4:$API$29, MATCH("CenHos_Per", 'WFOM - Time_Base'!$B$4:$B$29,0), MATCH(CONCATENATE("TBNew",R$2),'WFOM - Time_Base'!$A$8:$API$8,0))</f>
        <v>102</v>
      </c>
      <c r="S90" s="252">
        <f>($AN90-1) * INDEX('WFOM - Time_Base'!$A$4:$API$29, MATCH("CenHos", 'WFOM - Time_Base'!$B$4:$B$29,0), MATCH(CONCATENATE($G90,S$2),'WFOM - Time_Base'!$A$8:$API$8,0)) *
INDEX('WFOM - Time_Base'!$A$4:$API$29, MATCH("CenHos_Per", 'WFOM - Time_Base'!$B$4:$B$29,0), MATCH(CONCATENATE($G90,S$2),'WFOM - Time_Base'!$A$8:$API$8,0)) + INDEX('WFOM - Time_Base'!$A$4:$API$29, MATCH("CenHos", 'WFOM - Time_Base'!$B$4:$B$29,0), MATCH(CONCATENATE("TBNew",S$2),'WFOM - Time_Base'!$A$8:$API$8,0)) *
INDEX('WFOM - Time_Base'!$A$4:$API$29, MATCH("CenHos_Per", 'WFOM - Time_Base'!$B$4:$B$29,0), MATCH(CONCATENATE("TBNew",S$2),'WFOM - Time_Base'!$A$8:$API$8,0))</f>
        <v>102</v>
      </c>
      <c r="T90" s="252">
        <f>($AN90-1) * INDEX('WFOM - Time_Base'!$A$4:$API$29, MATCH("CenHos", 'WFOM - Time_Base'!$B$4:$B$29,0), MATCH(CONCATENATE($G90,T$2),'WFOM - Time_Base'!$A$8:$API$8,0)) *
INDEX('WFOM - Time_Base'!$A$4:$API$29, MATCH("CenHos_Per", 'WFOM - Time_Base'!$B$4:$B$29,0), MATCH(CONCATENATE($G90,T$2),'WFOM - Time_Base'!$A$8:$API$8,0)) + INDEX('WFOM - Time_Base'!$A$4:$API$29, MATCH("CenHos", 'WFOM - Time_Base'!$B$4:$B$29,0), MATCH(CONCATENATE("TBNew",T$2),'WFOM - Time_Base'!$A$8:$API$8,0)) *
INDEX('WFOM - Time_Base'!$A$4:$API$29, MATCH("CenHos_Per", 'WFOM - Time_Base'!$B$4:$B$29,0), MATCH(CONCATENATE("TBNew",T$2),'WFOM - Time_Base'!$A$8:$API$8,0))</f>
        <v>0</v>
      </c>
      <c r="U90" s="252">
        <f>($AN90-1) * INDEX('WFOM - Time_Base'!$A$4:$API$29, MATCH("CenHos", 'WFOM - Time_Base'!$B$4:$B$29,0), MATCH(CONCATENATE($G90,U$2),'WFOM - Time_Base'!$A$8:$API$8,0)) *
INDEX('WFOM - Time_Base'!$A$4:$API$29, MATCH("CenHos_Per", 'WFOM - Time_Base'!$B$4:$B$29,0), MATCH(CONCATENATE($G90,U$2),'WFOM - Time_Base'!$A$8:$API$8,0)) + INDEX('WFOM - Time_Base'!$A$4:$API$29, MATCH("CenHos", 'WFOM - Time_Base'!$B$4:$B$29,0), MATCH(CONCATENATE("TBNew",U$2),'WFOM - Time_Base'!$A$8:$API$8,0)) *
INDEX('WFOM - Time_Base'!$A$4:$API$29, MATCH("CenHos_Per", 'WFOM - Time_Base'!$B$4:$B$29,0), MATCH(CONCATENATE("TBNew",U$2),'WFOM - Time_Base'!$A$8:$API$8,0))</f>
        <v>446.75</v>
      </c>
      <c r="V90" s="252">
        <f>($AN90-1) * INDEX('WFOM - Time_Base'!$A$4:$API$29, MATCH("CenHos", 'WFOM - Time_Base'!$B$4:$B$29,0), MATCH(CONCATENATE($G90,V$2),'WFOM - Time_Base'!$A$8:$API$8,0)) *
INDEX('WFOM - Time_Base'!$A$4:$API$29, MATCH("CenHos_Per", 'WFOM - Time_Base'!$B$4:$B$29,0), MATCH(CONCATENATE($G90,V$2),'WFOM - Time_Base'!$A$8:$API$8,0)) + INDEX('WFOM - Time_Base'!$A$4:$API$29, MATCH("CenHos", 'WFOM - Time_Base'!$B$4:$B$29,0), MATCH(CONCATENATE("TBNew",V$2),'WFOM - Time_Base'!$A$8:$API$8,0)) *
INDEX('WFOM - Time_Base'!$A$4:$API$29, MATCH("CenHos_Per", 'WFOM - Time_Base'!$B$4:$B$29,0), MATCH(CONCATENATE("TBNew",V$2),'WFOM - Time_Base'!$A$8:$API$8,0))</f>
        <v>209.75</v>
      </c>
      <c r="W90" s="252">
        <f>($AN90-1) * INDEX('WFOM - Time_Base'!$A$4:$API$29, MATCH("CenHos", 'WFOM - Time_Base'!$B$4:$B$29,0), MATCH(CONCATENATE($G90,W$2),'WFOM - Time_Base'!$A$8:$API$8,0)) *
INDEX('WFOM - Time_Base'!$A$4:$API$29, MATCH("CenHos_Per", 'WFOM - Time_Base'!$B$4:$B$29,0), MATCH(CONCATENATE($G90,W$2),'WFOM - Time_Base'!$A$8:$API$8,0)) + INDEX('WFOM - Time_Base'!$A$4:$API$29, MATCH("CenHos", 'WFOM - Time_Base'!$B$4:$B$29,0), MATCH(CONCATENATE("TBNew",W$2),'WFOM - Time_Base'!$A$8:$API$8,0)) *
INDEX('WFOM - Time_Base'!$A$4:$API$29, MATCH("CenHos_Per", 'WFOM - Time_Base'!$B$4:$B$29,0), MATCH(CONCATENATE("TBNew",W$2),'WFOM - Time_Base'!$A$8:$API$8,0))</f>
        <v>58.5</v>
      </c>
      <c r="X90" s="252">
        <f>($AN90-1) * INDEX('WFOM - Time_Base'!$A$4:$API$29, MATCH("CenHos", 'WFOM - Time_Base'!$B$4:$B$29,0), MATCH(CONCATENATE($G90,X$2),'WFOM - Time_Base'!$A$8:$API$8,0)) *
INDEX('WFOM - Time_Base'!$A$4:$API$29, MATCH("CenHos_Per", 'WFOM - Time_Base'!$B$4:$B$29,0), MATCH(CONCATENATE($G90,X$2),'WFOM - Time_Base'!$A$8:$API$8,0)) + INDEX('WFOM - Time_Base'!$A$4:$API$29, MATCH("CenHos", 'WFOM - Time_Base'!$B$4:$B$29,0), MATCH(CONCATENATE("TBNew",X$2),'WFOM - Time_Base'!$A$8:$API$8,0)) *
INDEX('WFOM - Time_Base'!$A$4:$API$29, MATCH("CenHos_Per", 'WFOM - Time_Base'!$B$4:$B$29,0), MATCH(CONCATENATE("TBNew",X$2),'WFOM - Time_Base'!$A$8:$API$8,0))</f>
        <v>62</v>
      </c>
      <c r="Y90" s="252">
        <f>($AN90-1) * INDEX('WFOM - Time_Base'!$A$4:$API$29, MATCH("CenHos", 'WFOM - Time_Base'!$B$4:$B$29,0), MATCH(CONCATENATE($G90,Y$2),'WFOM - Time_Base'!$A$8:$API$8,0)) *
INDEX('WFOM - Time_Base'!$A$4:$API$29, MATCH("CenHos_Per", 'WFOM - Time_Base'!$B$4:$B$29,0), MATCH(CONCATENATE($G90,Y$2),'WFOM - Time_Base'!$A$8:$API$8,0)) + INDEX('WFOM - Time_Base'!$A$4:$API$29, MATCH("CenHos", 'WFOM - Time_Base'!$B$4:$B$29,0), MATCH(CONCATENATE("TBNew",Y$2),'WFOM - Time_Base'!$A$8:$API$8,0)) *
INDEX('WFOM - Time_Base'!$A$4:$API$29, MATCH("CenHos_Per", 'WFOM - Time_Base'!$B$4:$B$29,0), MATCH(CONCATENATE("TBNew",Y$2),'WFOM - Time_Base'!$A$8:$API$8,0))</f>
        <v>3.5</v>
      </c>
      <c r="Z90" s="252">
        <f>($AN90-1) * INDEX('WFOM - Time_Base'!$A$4:$API$29, MATCH("CenHos", 'WFOM - Time_Base'!$B$4:$B$29,0), MATCH(CONCATENATE($G90,Z$2),'WFOM - Time_Base'!$A$8:$API$8,0)) *
INDEX('WFOM - Time_Base'!$A$4:$API$29, MATCH("CenHos_Per", 'WFOM - Time_Base'!$B$4:$B$29,0), MATCH(CONCATENATE($G90,Z$2),'WFOM - Time_Base'!$A$8:$API$8,0)) + INDEX('WFOM - Time_Base'!$A$4:$API$29, MATCH("CenHos", 'WFOM - Time_Base'!$B$4:$B$29,0), MATCH(CONCATENATE("TBNew",Z$2),'WFOM - Time_Base'!$A$8:$API$8,0)) *
INDEX('WFOM - Time_Base'!$A$4:$API$29, MATCH("CenHos_Per", 'WFOM - Time_Base'!$B$4:$B$29,0), MATCH(CONCATENATE("TBNew",Z$2),'WFOM - Time_Base'!$A$8:$API$8,0))</f>
        <v>0</v>
      </c>
      <c r="AA90" s="252">
        <f>($AN90-1) * INDEX('WFOM - Time_Base'!$A$4:$API$29, MATCH("CenHos", 'WFOM - Time_Base'!$B$4:$B$29,0), MATCH(CONCATENATE($G90,AA$2),'WFOM - Time_Base'!$A$8:$API$8,0)) *
INDEX('WFOM - Time_Base'!$A$4:$API$29, MATCH("CenHos_Per", 'WFOM - Time_Base'!$B$4:$B$29,0), MATCH(CONCATENATE($G90,AA$2),'WFOM - Time_Base'!$A$8:$API$8,0)) + INDEX('WFOM - Time_Base'!$A$4:$API$29, MATCH("CenHos", 'WFOM - Time_Base'!$B$4:$B$29,0), MATCH(CONCATENATE("TBNew",AA$2),'WFOM - Time_Base'!$A$8:$API$8,0)) *
INDEX('WFOM - Time_Base'!$A$4:$API$29, MATCH("CenHos_Per", 'WFOM - Time_Base'!$B$4:$B$29,0), MATCH(CONCATENATE("TBNew",AA$2),'WFOM - Time_Base'!$A$8:$API$8,0))</f>
        <v>0</v>
      </c>
      <c r="AB90" s="252">
        <f>($AN90-1) * INDEX('WFOM - Time_Base'!$A$4:$API$29, MATCH("CenHos", 'WFOM - Time_Base'!$B$4:$B$29,0), MATCH(CONCATENATE($G90,AB$2),'WFOM - Time_Base'!$A$8:$API$8,0)) *
INDEX('WFOM - Time_Base'!$A$4:$API$29, MATCH("CenHos_Per", 'WFOM - Time_Base'!$B$4:$B$29,0), MATCH(CONCATENATE($G90,AB$2),'WFOM - Time_Base'!$A$8:$API$8,0)) + INDEX('WFOM - Time_Base'!$A$4:$API$29, MATCH("CenHos", 'WFOM - Time_Base'!$B$4:$B$29,0), MATCH(CONCATENATE("TBNew",AB$2),'WFOM - Time_Base'!$A$8:$API$8,0)) *
INDEX('WFOM - Time_Base'!$A$4:$API$29, MATCH("CenHos_Per", 'WFOM - Time_Base'!$B$4:$B$29,0), MATCH(CONCATENATE("TBNew",AB$2),'WFOM - Time_Base'!$A$8:$API$8,0))</f>
        <v>0</v>
      </c>
      <c r="AC90" s="252"/>
      <c r="AD90" s="252">
        <f>($AN90-1) * INDEX('WFOM - Time_Base'!$A$4:$API$29, MATCH("CenHos", 'WFOM - Time_Base'!$B$4:$B$29,0), MATCH(CONCATENATE($G90,AD$2),'WFOM - Time_Base'!$A$8:$API$8,0)) *
INDEX('WFOM - Time_Base'!$A$4:$API$29, MATCH("CenHos_Per", 'WFOM - Time_Base'!$B$4:$B$29,0), MATCH(CONCATENATE($G90,AD$2),'WFOM - Time_Base'!$A$8:$API$8,0)) + INDEX('WFOM - Time_Base'!$A$4:$API$29, MATCH("CenHos", 'WFOM - Time_Base'!$B$4:$B$29,0), MATCH(CONCATENATE("TBNew",AD$2),'WFOM - Time_Base'!$A$8:$API$8,0)) *
INDEX('WFOM - Time_Base'!$A$4:$API$29, MATCH("CenHos_Per", 'WFOM - Time_Base'!$B$4:$B$29,0), MATCH(CONCATENATE("TBNew",AD$2),'WFOM - Time_Base'!$A$8:$API$8,0))</f>
        <v>0</v>
      </c>
      <c r="AE90" s="252">
        <f>($AN90-1) * INDEX('WFOM - Time_Base'!$A$4:$API$29, MATCH("CenHos", 'WFOM - Time_Base'!$B$4:$B$29,0), MATCH(CONCATENATE($G90,AE$2),'WFOM - Time_Base'!$A$8:$API$8,0)) *
INDEX('WFOM - Time_Base'!$A$4:$API$29, MATCH("CenHos_Per", 'WFOM - Time_Base'!$B$4:$B$29,0), MATCH(CONCATENATE($G90,AE$2),'WFOM - Time_Base'!$A$8:$API$8,0)) + INDEX('WFOM - Time_Base'!$A$4:$API$29, MATCH("CenHos", 'WFOM - Time_Base'!$B$4:$B$29,0), MATCH(CONCATENATE("TBNew",AE$2),'WFOM - Time_Base'!$A$8:$API$8,0)) *
INDEX('WFOM - Time_Base'!$A$4:$API$29, MATCH("CenHos_Per", 'WFOM - Time_Base'!$B$4:$B$29,0), MATCH(CONCATENATE("TBNew",AE$2),'WFOM - Time_Base'!$A$8:$API$8,0))</f>
        <v>0</v>
      </c>
      <c r="AF90" s="252">
        <f>($AN90-1) * INDEX('WFOM - Time_Base'!$A$4:$API$29, MATCH("CenHos", 'WFOM - Time_Base'!$B$4:$B$29,0), MATCH(CONCATENATE($G90,AF$2),'WFOM - Time_Base'!$A$8:$API$8,0)) *
INDEX('WFOM - Time_Base'!$A$4:$API$29, MATCH("CenHos_Per", 'WFOM - Time_Base'!$B$4:$B$29,0), MATCH(CONCATENATE($G90,AF$2),'WFOM - Time_Base'!$A$8:$API$8,0)) + INDEX('WFOM - Time_Base'!$A$4:$API$29, MATCH("CenHos", 'WFOM - Time_Base'!$B$4:$B$29,0), MATCH(CONCATENATE("TBNew",AF$2),'WFOM - Time_Base'!$A$8:$API$8,0)) *
INDEX('WFOM - Time_Base'!$A$4:$API$29, MATCH("CenHos_Per", 'WFOM - Time_Base'!$B$4:$B$29,0), MATCH(CONCATENATE("TBNew",AF$2),'WFOM - Time_Base'!$A$8:$API$8,0))</f>
        <v>0</v>
      </c>
      <c r="AG90" s="252">
        <f>($AN90-1) * INDEX('WFOM - Time_Base'!$A$4:$API$29, MATCH("CenHos", 'WFOM - Time_Base'!$B$4:$B$29,0), MATCH(CONCATENATE($G90,AG$2),'WFOM - Time_Base'!$A$8:$API$8,0)) *
INDEX('WFOM - Time_Base'!$A$4:$API$29, MATCH("CenHos_Per", 'WFOM - Time_Base'!$B$4:$B$29,0), MATCH(CONCATENATE($G90,AG$2),'WFOM - Time_Base'!$A$8:$API$8,0)) + INDEX('WFOM - Time_Base'!$A$4:$API$29, MATCH("CenHos", 'WFOM - Time_Base'!$B$4:$B$29,0), MATCH(CONCATENATE("TBNew",AG$2),'WFOM - Time_Base'!$A$8:$API$8,0)) *
INDEX('WFOM - Time_Base'!$A$4:$API$29, MATCH("CenHos_Per", 'WFOM - Time_Base'!$B$4:$B$29,0), MATCH(CONCATENATE("TBNew",AG$2),'WFOM - Time_Base'!$A$8:$API$8,0))</f>
        <v>0</v>
      </c>
      <c r="AH90" s="252">
        <f>($AN90-1) * INDEX('WFOM - Time_Base'!$A$4:$API$29, MATCH("CenHos", 'WFOM - Time_Base'!$B$4:$B$29,0), MATCH(CONCATENATE($G90,AH$2),'WFOM - Time_Base'!$A$8:$API$8,0)) *
INDEX('WFOM - Time_Base'!$A$4:$API$29, MATCH("CenHos_Per", 'WFOM - Time_Base'!$B$4:$B$29,0), MATCH(CONCATENATE($G90,AH$2),'WFOM - Time_Base'!$A$8:$API$8,0)) + INDEX('WFOM - Time_Base'!$A$4:$API$29, MATCH("CenHos", 'WFOM - Time_Base'!$B$4:$B$29,0), MATCH(CONCATENATE("TBNew",AH$2),'WFOM - Time_Base'!$A$8:$API$8,0)) *
INDEX('WFOM - Time_Base'!$A$4:$API$29, MATCH("CenHos_Per", 'WFOM - Time_Base'!$B$4:$B$29,0), MATCH(CONCATENATE("TBNew",AH$2),'WFOM - Time_Base'!$A$8:$API$8,0))</f>
        <v>0</v>
      </c>
      <c r="AI90" s="252">
        <f>($AN90-1) * INDEX('WFOM - Time_Base'!$A$4:$API$29, MATCH("CenHos", 'WFOM - Time_Base'!$B$4:$B$29,0), MATCH(CONCATENATE($G90,AI$2),'WFOM - Time_Base'!$A$8:$API$8,0)) *
INDEX('WFOM - Time_Base'!$A$4:$API$29, MATCH("CenHos_Per", 'WFOM - Time_Base'!$B$4:$B$29,0), MATCH(CONCATENATE($G90,AI$2),'WFOM - Time_Base'!$A$8:$API$8,0)) + INDEX('WFOM - Time_Base'!$A$4:$API$29, MATCH("CenHos", 'WFOM - Time_Base'!$B$4:$B$29,0), MATCH(CONCATENATE("TBNew",AI$2),'WFOM - Time_Base'!$A$8:$API$8,0)) *
INDEX('WFOM - Time_Base'!$A$4:$API$29, MATCH("CenHos_Per", 'WFOM - Time_Base'!$B$4:$B$29,0), MATCH(CONCATENATE("TBNew",AI$2),'WFOM - Time_Base'!$A$8:$API$8,0))</f>
        <v>0</v>
      </c>
      <c r="AJ90" s="252">
        <f>($AN90-1) * INDEX('WFOM - Time_Base'!$A$4:$API$29, MATCH("CenHos", 'WFOM - Time_Base'!$B$4:$B$29,0), MATCH(CONCATENATE($G90,AJ$2),'WFOM - Time_Base'!$A$8:$API$8,0)) *
INDEX('WFOM - Time_Base'!$A$4:$API$29, MATCH("CenHos_Per", 'WFOM - Time_Base'!$B$4:$B$29,0), MATCH(CONCATENATE($G90,AJ$2),'WFOM - Time_Base'!$A$8:$API$8,0)) + INDEX('WFOM - Time_Base'!$A$4:$API$29, MATCH("CenHos", 'WFOM - Time_Base'!$B$4:$B$29,0), MATCH(CONCATENATE("TBNew",AJ$2),'WFOM - Time_Base'!$A$8:$API$8,0)) *
INDEX('WFOM - Time_Base'!$A$4:$API$29, MATCH("CenHos_Per", 'WFOM - Time_Base'!$B$4:$B$29,0), MATCH(CONCATENATE("TBNew",AJ$2),'WFOM - Time_Base'!$A$8:$API$8,0))</f>
        <v>0</v>
      </c>
      <c r="AK90" s="252">
        <f>($AN90-1) * INDEX('WFOM - Time_Base'!$A$4:$API$29, MATCH("CenHos", 'WFOM - Time_Base'!$B$4:$B$29,0), MATCH(CONCATENATE($G90,AK$2),'WFOM - Time_Base'!$A$8:$API$8,0)) *
INDEX('WFOM - Time_Base'!$A$4:$API$29, MATCH("CenHos_Per", 'WFOM - Time_Base'!$B$4:$B$29,0), MATCH(CONCATENATE($G90,AK$2),'WFOM - Time_Base'!$A$8:$API$8,0)) + INDEX('WFOM - Time_Base'!$A$4:$API$29, MATCH("CenHos", 'WFOM - Time_Base'!$B$4:$B$29,0), MATCH(CONCATENATE("TBNew",AK$2),'WFOM - Time_Base'!$A$8:$API$8,0)) *
INDEX('WFOM - Time_Base'!$A$4:$API$29, MATCH("CenHos_Per", 'WFOM - Time_Base'!$B$4:$B$29,0), MATCH(CONCATENATE("TBNew",AK$2),'WFOM - Time_Base'!$A$8:$API$8,0))</f>
        <v>0</v>
      </c>
      <c r="AL90" s="252">
        <f>($AN90-1) * INDEX('WFOM - Time_Base'!$A$4:$API$29, MATCH("CenHos", 'WFOM - Time_Base'!$B$4:$B$29,0), MATCH(CONCATENATE($G90,AL$2),'WFOM - Time_Base'!$A$8:$API$8,0)) *
INDEX('WFOM - Time_Base'!$A$4:$API$29, MATCH("CenHos_Per", 'WFOM - Time_Base'!$B$4:$B$29,0), MATCH(CONCATENATE($G90,AL$2),'WFOM - Time_Base'!$A$8:$API$8,0)) + INDEX('WFOM - Time_Base'!$A$4:$API$29, MATCH("CenHos", 'WFOM - Time_Base'!$B$4:$B$29,0), MATCH(CONCATENATE("TBNew",AL$2),'WFOM - Time_Base'!$A$8:$API$8,0)) *
INDEX('WFOM - Time_Base'!$A$4:$API$29, MATCH("CenHos_Per", 'WFOM - Time_Base'!$B$4:$B$29,0), MATCH(CONCATENATE("TBNew",AL$2),'WFOM - Time_Base'!$A$8:$API$8,0))</f>
        <v>0</v>
      </c>
      <c r="AM90" t="s">
        <v>2071</v>
      </c>
      <c r="AN90">
        <v>40</v>
      </c>
      <c r="AO90" t="str">
        <f t="shared" si="3"/>
        <v>104</v>
      </c>
      <c r="AQ90" t="s">
        <v>587</v>
      </c>
    </row>
    <row r="91" spans="1:43">
      <c r="A91" s="106" t="s">
        <v>959</v>
      </c>
      <c r="B91" s="106" t="s">
        <v>76</v>
      </c>
      <c r="C91" s="107" t="s">
        <v>396</v>
      </c>
      <c r="D91" s="115" t="s">
        <v>2069</v>
      </c>
      <c r="E91" s="122" t="s">
        <v>76</v>
      </c>
      <c r="F91" s="122" t="s">
        <v>81</v>
      </c>
      <c r="G91" s="122" t="str">
        <f>IF(F91&lt;&gt;"", VLOOKUP(F91,'WFOM - Cadre and Service List'!$E$4:$F$52,2,FALSE), "")</f>
        <v>TBFollowUp</v>
      </c>
      <c r="H91" s="122"/>
      <c r="I91" s="207"/>
      <c r="J91" s="207"/>
      <c r="K91" s="207"/>
      <c r="L91" s="207"/>
      <c r="M91" s="207"/>
      <c r="N91" s="207"/>
      <c r="O91" s="207"/>
      <c r="P91" s="207">
        <f t="shared" si="2"/>
        <v>0</v>
      </c>
      <c r="Q91" s="122" t="s">
        <v>1947</v>
      </c>
      <c r="R91" s="252">
        <f>($AN91-1) * INDEX('WFOM - Time_Base'!$A$4:$API$29, MATCH("CenHos", 'WFOM - Time_Base'!$B$4:$B$29,0), MATCH(CONCATENATE($G91,R$2),'WFOM - Time_Base'!$A$8:$API$8,0)) *
INDEX('WFOM - Time_Base'!$A$4:$API$29, MATCH("CenHos_Per", 'WFOM - Time_Base'!$B$4:$B$29,0), MATCH(CONCATENATE($G91,R$2),'WFOM - Time_Base'!$A$8:$API$8,0)) + INDEX('WFOM - Time_Base'!$A$4:$API$29, MATCH("CenHos", 'WFOM - Time_Base'!$B$4:$B$29,0), MATCH(CONCATENATE("TBNew",R$2),'WFOM - Time_Base'!$A$8:$API$8,0)) *
INDEX('WFOM - Time_Base'!$A$4:$API$29, MATCH("CenHos_Per", 'WFOM - Time_Base'!$B$4:$B$29,0), MATCH(CONCATENATE("TBNew",R$2),'WFOM - Time_Base'!$A$8:$API$8,0))</f>
        <v>72</v>
      </c>
      <c r="S91" s="252">
        <f>($AN91-1) * INDEX('WFOM - Time_Base'!$A$4:$API$29, MATCH("CenHos", 'WFOM - Time_Base'!$B$4:$B$29,0), MATCH(CONCATENATE($G91,S$2),'WFOM - Time_Base'!$A$8:$API$8,0)) *
INDEX('WFOM - Time_Base'!$A$4:$API$29, MATCH("CenHos_Per", 'WFOM - Time_Base'!$B$4:$B$29,0), MATCH(CONCATENATE($G91,S$2),'WFOM - Time_Base'!$A$8:$API$8,0)) + INDEX('WFOM - Time_Base'!$A$4:$API$29, MATCH("CenHos", 'WFOM - Time_Base'!$B$4:$B$29,0), MATCH(CONCATENATE("TBNew",S$2),'WFOM - Time_Base'!$A$8:$API$8,0)) *
INDEX('WFOM - Time_Base'!$A$4:$API$29, MATCH("CenHos_Per", 'WFOM - Time_Base'!$B$4:$B$29,0), MATCH(CONCATENATE("TBNew",S$2),'WFOM - Time_Base'!$A$8:$API$8,0))</f>
        <v>72</v>
      </c>
      <c r="T91" s="252">
        <f>($AN91-1) * INDEX('WFOM - Time_Base'!$A$4:$API$29, MATCH("CenHos", 'WFOM - Time_Base'!$B$4:$B$29,0), MATCH(CONCATENATE($G91,T$2),'WFOM - Time_Base'!$A$8:$API$8,0)) *
INDEX('WFOM - Time_Base'!$A$4:$API$29, MATCH("CenHos_Per", 'WFOM - Time_Base'!$B$4:$B$29,0), MATCH(CONCATENATE($G91,T$2),'WFOM - Time_Base'!$A$8:$API$8,0)) + INDEX('WFOM - Time_Base'!$A$4:$API$29, MATCH("CenHos", 'WFOM - Time_Base'!$B$4:$B$29,0), MATCH(CONCATENATE("TBNew",T$2),'WFOM - Time_Base'!$A$8:$API$8,0)) *
INDEX('WFOM - Time_Base'!$A$4:$API$29, MATCH("CenHos_Per", 'WFOM - Time_Base'!$B$4:$B$29,0), MATCH(CONCATENATE("TBNew",T$2),'WFOM - Time_Base'!$A$8:$API$8,0))</f>
        <v>0</v>
      </c>
      <c r="U91" s="252">
        <f>($AN91-1) * INDEX('WFOM - Time_Base'!$A$4:$API$29, MATCH("CenHos", 'WFOM - Time_Base'!$B$4:$B$29,0), MATCH(CONCATENATE($G91,U$2),'WFOM - Time_Base'!$A$8:$API$8,0)) *
INDEX('WFOM - Time_Base'!$A$4:$API$29, MATCH("CenHos_Per", 'WFOM - Time_Base'!$B$4:$B$29,0), MATCH(CONCATENATE($G91,U$2),'WFOM - Time_Base'!$A$8:$API$8,0)) + INDEX('WFOM - Time_Base'!$A$4:$API$29, MATCH("CenHos", 'WFOM - Time_Base'!$B$4:$B$29,0), MATCH(CONCATENATE("TBNew",U$2),'WFOM - Time_Base'!$A$8:$API$8,0)) *
INDEX('WFOM - Time_Base'!$A$4:$API$29, MATCH("CenHos_Per", 'WFOM - Time_Base'!$B$4:$B$29,0), MATCH(CONCATENATE("TBNew",U$2),'WFOM - Time_Base'!$A$8:$API$8,0))</f>
        <v>311.75</v>
      </c>
      <c r="V91" s="252">
        <f>($AN91-1) * INDEX('WFOM - Time_Base'!$A$4:$API$29, MATCH("CenHos", 'WFOM - Time_Base'!$B$4:$B$29,0), MATCH(CONCATENATE($G91,V$2),'WFOM - Time_Base'!$A$8:$API$8,0)) *
INDEX('WFOM - Time_Base'!$A$4:$API$29, MATCH("CenHos_Per", 'WFOM - Time_Base'!$B$4:$B$29,0), MATCH(CONCATENATE($G91,V$2),'WFOM - Time_Base'!$A$8:$API$8,0)) + INDEX('WFOM - Time_Base'!$A$4:$API$29, MATCH("CenHos", 'WFOM - Time_Base'!$B$4:$B$29,0), MATCH(CONCATENATE("TBNew",V$2),'WFOM - Time_Base'!$A$8:$API$8,0)) *
INDEX('WFOM - Time_Base'!$A$4:$API$29, MATCH("CenHos_Per", 'WFOM - Time_Base'!$B$4:$B$29,0), MATCH(CONCATENATE("TBNew",V$2),'WFOM - Time_Base'!$A$8:$API$8,0))</f>
        <v>146.75</v>
      </c>
      <c r="W91" s="252">
        <f>($AN91-1) * INDEX('WFOM - Time_Base'!$A$4:$API$29, MATCH("CenHos", 'WFOM - Time_Base'!$B$4:$B$29,0), MATCH(CONCATENATE($G91,W$2),'WFOM - Time_Base'!$A$8:$API$8,0)) *
INDEX('WFOM - Time_Base'!$A$4:$API$29, MATCH("CenHos_Per", 'WFOM - Time_Base'!$B$4:$B$29,0), MATCH(CONCATENATE($G91,W$2),'WFOM - Time_Base'!$A$8:$API$8,0)) + INDEX('WFOM - Time_Base'!$A$4:$API$29, MATCH("CenHos", 'WFOM - Time_Base'!$B$4:$B$29,0), MATCH(CONCATENATE("TBNew",W$2),'WFOM - Time_Base'!$A$8:$API$8,0)) *
INDEX('WFOM - Time_Base'!$A$4:$API$29, MATCH("CenHos_Per", 'WFOM - Time_Base'!$B$4:$B$29,0), MATCH(CONCATENATE("TBNew",W$2),'WFOM - Time_Base'!$A$8:$API$8,0))</f>
        <v>40.5</v>
      </c>
      <c r="X91" s="252">
        <f>($AN91-1) * INDEX('WFOM - Time_Base'!$A$4:$API$29, MATCH("CenHos", 'WFOM - Time_Base'!$B$4:$B$29,0), MATCH(CONCATENATE($G91,X$2),'WFOM - Time_Base'!$A$8:$API$8,0)) *
INDEX('WFOM - Time_Base'!$A$4:$API$29, MATCH("CenHos_Per", 'WFOM - Time_Base'!$B$4:$B$29,0), MATCH(CONCATENATE($G91,X$2),'WFOM - Time_Base'!$A$8:$API$8,0)) + INDEX('WFOM - Time_Base'!$A$4:$API$29, MATCH("CenHos", 'WFOM - Time_Base'!$B$4:$B$29,0), MATCH(CONCATENATE("TBNew",X$2),'WFOM - Time_Base'!$A$8:$API$8,0)) *
INDEX('WFOM - Time_Base'!$A$4:$API$29, MATCH("CenHos_Per", 'WFOM - Time_Base'!$B$4:$B$29,0), MATCH(CONCATENATE("TBNew",X$2),'WFOM - Time_Base'!$A$8:$API$8,0))</f>
        <v>44</v>
      </c>
      <c r="Y91" s="252">
        <f>($AN91-1) * INDEX('WFOM - Time_Base'!$A$4:$API$29, MATCH("CenHos", 'WFOM - Time_Base'!$B$4:$B$29,0), MATCH(CONCATENATE($G91,Y$2),'WFOM - Time_Base'!$A$8:$API$8,0)) *
INDEX('WFOM - Time_Base'!$A$4:$API$29, MATCH("CenHos_Per", 'WFOM - Time_Base'!$B$4:$B$29,0), MATCH(CONCATENATE($G91,Y$2),'WFOM - Time_Base'!$A$8:$API$8,0)) + INDEX('WFOM - Time_Base'!$A$4:$API$29, MATCH("CenHos", 'WFOM - Time_Base'!$B$4:$B$29,0), MATCH(CONCATENATE("TBNew",Y$2),'WFOM - Time_Base'!$A$8:$API$8,0)) *
INDEX('WFOM - Time_Base'!$A$4:$API$29, MATCH("CenHos_Per", 'WFOM - Time_Base'!$B$4:$B$29,0), MATCH(CONCATENATE("TBNew",Y$2),'WFOM - Time_Base'!$A$8:$API$8,0))</f>
        <v>3.5</v>
      </c>
      <c r="Z91" s="252">
        <f>($AN91-1) * INDEX('WFOM - Time_Base'!$A$4:$API$29, MATCH("CenHos", 'WFOM - Time_Base'!$B$4:$B$29,0), MATCH(CONCATENATE($G91,Z$2),'WFOM - Time_Base'!$A$8:$API$8,0)) *
INDEX('WFOM - Time_Base'!$A$4:$API$29, MATCH("CenHos_Per", 'WFOM - Time_Base'!$B$4:$B$29,0), MATCH(CONCATENATE($G91,Z$2),'WFOM - Time_Base'!$A$8:$API$8,0)) + INDEX('WFOM - Time_Base'!$A$4:$API$29, MATCH("CenHos", 'WFOM - Time_Base'!$B$4:$B$29,0), MATCH(CONCATENATE("TBNew",Z$2),'WFOM - Time_Base'!$A$8:$API$8,0)) *
INDEX('WFOM - Time_Base'!$A$4:$API$29, MATCH("CenHos_Per", 'WFOM - Time_Base'!$B$4:$B$29,0), MATCH(CONCATENATE("TBNew",Z$2),'WFOM - Time_Base'!$A$8:$API$8,0))</f>
        <v>0</v>
      </c>
      <c r="AA91" s="252">
        <f>($AN91-1) * INDEX('WFOM - Time_Base'!$A$4:$API$29, MATCH("CenHos", 'WFOM - Time_Base'!$B$4:$B$29,0), MATCH(CONCATENATE($G91,AA$2),'WFOM - Time_Base'!$A$8:$API$8,0)) *
INDEX('WFOM - Time_Base'!$A$4:$API$29, MATCH("CenHos_Per", 'WFOM - Time_Base'!$B$4:$B$29,0), MATCH(CONCATENATE($G91,AA$2),'WFOM - Time_Base'!$A$8:$API$8,0)) + INDEX('WFOM - Time_Base'!$A$4:$API$29, MATCH("CenHos", 'WFOM - Time_Base'!$B$4:$B$29,0), MATCH(CONCATENATE("TBNew",AA$2),'WFOM - Time_Base'!$A$8:$API$8,0)) *
INDEX('WFOM - Time_Base'!$A$4:$API$29, MATCH("CenHos_Per", 'WFOM - Time_Base'!$B$4:$B$29,0), MATCH(CONCATENATE("TBNew",AA$2),'WFOM - Time_Base'!$A$8:$API$8,0))</f>
        <v>0</v>
      </c>
      <c r="AB91" s="252">
        <f>($AN91-1) * INDEX('WFOM - Time_Base'!$A$4:$API$29, MATCH("CenHos", 'WFOM - Time_Base'!$B$4:$B$29,0), MATCH(CONCATENATE($G91,AB$2),'WFOM - Time_Base'!$A$8:$API$8,0)) *
INDEX('WFOM - Time_Base'!$A$4:$API$29, MATCH("CenHos_Per", 'WFOM - Time_Base'!$B$4:$B$29,0), MATCH(CONCATENATE($G91,AB$2),'WFOM - Time_Base'!$A$8:$API$8,0)) + INDEX('WFOM - Time_Base'!$A$4:$API$29, MATCH("CenHos", 'WFOM - Time_Base'!$B$4:$B$29,0), MATCH(CONCATENATE("TBNew",AB$2),'WFOM - Time_Base'!$A$8:$API$8,0)) *
INDEX('WFOM - Time_Base'!$A$4:$API$29, MATCH("CenHos_Per", 'WFOM - Time_Base'!$B$4:$B$29,0), MATCH(CONCATENATE("TBNew",AB$2),'WFOM - Time_Base'!$A$8:$API$8,0))</f>
        <v>0</v>
      </c>
      <c r="AC91" s="252"/>
      <c r="AD91" s="252">
        <f>($AN91-1) * INDEX('WFOM - Time_Base'!$A$4:$API$29, MATCH("CenHos", 'WFOM - Time_Base'!$B$4:$B$29,0), MATCH(CONCATENATE($G91,AD$2),'WFOM - Time_Base'!$A$8:$API$8,0)) *
INDEX('WFOM - Time_Base'!$A$4:$API$29, MATCH("CenHos_Per", 'WFOM - Time_Base'!$B$4:$B$29,0), MATCH(CONCATENATE($G91,AD$2),'WFOM - Time_Base'!$A$8:$API$8,0)) + INDEX('WFOM - Time_Base'!$A$4:$API$29, MATCH("CenHos", 'WFOM - Time_Base'!$B$4:$B$29,0), MATCH(CONCATENATE("TBNew",AD$2),'WFOM - Time_Base'!$A$8:$API$8,0)) *
INDEX('WFOM - Time_Base'!$A$4:$API$29, MATCH("CenHos_Per", 'WFOM - Time_Base'!$B$4:$B$29,0), MATCH(CONCATENATE("TBNew",AD$2),'WFOM - Time_Base'!$A$8:$API$8,0))</f>
        <v>0</v>
      </c>
      <c r="AE91" s="252">
        <f>($AN91-1) * INDEX('WFOM - Time_Base'!$A$4:$API$29, MATCH("CenHos", 'WFOM - Time_Base'!$B$4:$B$29,0), MATCH(CONCATENATE($G91,AE$2),'WFOM - Time_Base'!$A$8:$API$8,0)) *
INDEX('WFOM - Time_Base'!$A$4:$API$29, MATCH("CenHos_Per", 'WFOM - Time_Base'!$B$4:$B$29,0), MATCH(CONCATENATE($G91,AE$2),'WFOM - Time_Base'!$A$8:$API$8,0)) + INDEX('WFOM - Time_Base'!$A$4:$API$29, MATCH("CenHos", 'WFOM - Time_Base'!$B$4:$B$29,0), MATCH(CONCATENATE("TBNew",AE$2),'WFOM - Time_Base'!$A$8:$API$8,0)) *
INDEX('WFOM - Time_Base'!$A$4:$API$29, MATCH("CenHos_Per", 'WFOM - Time_Base'!$B$4:$B$29,0), MATCH(CONCATENATE("TBNew",AE$2),'WFOM - Time_Base'!$A$8:$API$8,0))</f>
        <v>0</v>
      </c>
      <c r="AF91" s="252">
        <f>($AN91-1) * INDEX('WFOM - Time_Base'!$A$4:$API$29, MATCH("CenHos", 'WFOM - Time_Base'!$B$4:$B$29,0), MATCH(CONCATENATE($G91,AF$2),'WFOM - Time_Base'!$A$8:$API$8,0)) *
INDEX('WFOM - Time_Base'!$A$4:$API$29, MATCH("CenHos_Per", 'WFOM - Time_Base'!$B$4:$B$29,0), MATCH(CONCATENATE($G91,AF$2),'WFOM - Time_Base'!$A$8:$API$8,0)) + INDEX('WFOM - Time_Base'!$A$4:$API$29, MATCH("CenHos", 'WFOM - Time_Base'!$B$4:$B$29,0), MATCH(CONCATENATE("TBNew",AF$2),'WFOM - Time_Base'!$A$8:$API$8,0)) *
INDEX('WFOM - Time_Base'!$A$4:$API$29, MATCH("CenHos_Per", 'WFOM - Time_Base'!$B$4:$B$29,0), MATCH(CONCATENATE("TBNew",AF$2),'WFOM - Time_Base'!$A$8:$API$8,0))</f>
        <v>0</v>
      </c>
      <c r="AG91" s="252">
        <f>($AN91-1) * INDEX('WFOM - Time_Base'!$A$4:$API$29, MATCH("CenHos", 'WFOM - Time_Base'!$B$4:$B$29,0), MATCH(CONCATENATE($G91,AG$2),'WFOM - Time_Base'!$A$8:$API$8,0)) *
INDEX('WFOM - Time_Base'!$A$4:$API$29, MATCH("CenHos_Per", 'WFOM - Time_Base'!$B$4:$B$29,0), MATCH(CONCATENATE($G91,AG$2),'WFOM - Time_Base'!$A$8:$API$8,0)) + INDEX('WFOM - Time_Base'!$A$4:$API$29, MATCH("CenHos", 'WFOM - Time_Base'!$B$4:$B$29,0), MATCH(CONCATENATE("TBNew",AG$2),'WFOM - Time_Base'!$A$8:$API$8,0)) *
INDEX('WFOM - Time_Base'!$A$4:$API$29, MATCH("CenHos_Per", 'WFOM - Time_Base'!$B$4:$B$29,0), MATCH(CONCATENATE("TBNew",AG$2),'WFOM - Time_Base'!$A$8:$API$8,0))</f>
        <v>0</v>
      </c>
      <c r="AH91" s="252">
        <f>($AN91-1) * INDEX('WFOM - Time_Base'!$A$4:$API$29, MATCH("CenHos", 'WFOM - Time_Base'!$B$4:$B$29,0), MATCH(CONCATENATE($G91,AH$2),'WFOM - Time_Base'!$A$8:$API$8,0)) *
INDEX('WFOM - Time_Base'!$A$4:$API$29, MATCH("CenHos_Per", 'WFOM - Time_Base'!$B$4:$B$29,0), MATCH(CONCATENATE($G91,AH$2),'WFOM - Time_Base'!$A$8:$API$8,0)) + INDEX('WFOM - Time_Base'!$A$4:$API$29, MATCH("CenHos", 'WFOM - Time_Base'!$B$4:$B$29,0), MATCH(CONCATENATE("TBNew",AH$2),'WFOM - Time_Base'!$A$8:$API$8,0)) *
INDEX('WFOM - Time_Base'!$A$4:$API$29, MATCH("CenHos_Per", 'WFOM - Time_Base'!$B$4:$B$29,0), MATCH(CONCATENATE("TBNew",AH$2),'WFOM - Time_Base'!$A$8:$API$8,0))</f>
        <v>0</v>
      </c>
      <c r="AI91" s="252">
        <f>($AN91-1) * INDEX('WFOM - Time_Base'!$A$4:$API$29, MATCH("CenHos", 'WFOM - Time_Base'!$B$4:$B$29,0), MATCH(CONCATENATE($G91,AI$2),'WFOM - Time_Base'!$A$8:$API$8,0)) *
INDEX('WFOM - Time_Base'!$A$4:$API$29, MATCH("CenHos_Per", 'WFOM - Time_Base'!$B$4:$B$29,0), MATCH(CONCATENATE($G91,AI$2),'WFOM - Time_Base'!$A$8:$API$8,0)) + INDEX('WFOM - Time_Base'!$A$4:$API$29, MATCH("CenHos", 'WFOM - Time_Base'!$B$4:$B$29,0), MATCH(CONCATENATE("TBNew",AI$2),'WFOM - Time_Base'!$A$8:$API$8,0)) *
INDEX('WFOM - Time_Base'!$A$4:$API$29, MATCH("CenHos_Per", 'WFOM - Time_Base'!$B$4:$B$29,0), MATCH(CONCATENATE("TBNew",AI$2),'WFOM - Time_Base'!$A$8:$API$8,0))</f>
        <v>0</v>
      </c>
      <c r="AJ91" s="252">
        <f>($AN91-1) * INDEX('WFOM - Time_Base'!$A$4:$API$29, MATCH("CenHos", 'WFOM - Time_Base'!$B$4:$B$29,0), MATCH(CONCATENATE($G91,AJ$2),'WFOM - Time_Base'!$A$8:$API$8,0)) *
INDEX('WFOM - Time_Base'!$A$4:$API$29, MATCH("CenHos_Per", 'WFOM - Time_Base'!$B$4:$B$29,0), MATCH(CONCATENATE($G91,AJ$2),'WFOM - Time_Base'!$A$8:$API$8,0)) + INDEX('WFOM - Time_Base'!$A$4:$API$29, MATCH("CenHos", 'WFOM - Time_Base'!$B$4:$B$29,0), MATCH(CONCATENATE("TBNew",AJ$2),'WFOM - Time_Base'!$A$8:$API$8,0)) *
INDEX('WFOM - Time_Base'!$A$4:$API$29, MATCH("CenHos_Per", 'WFOM - Time_Base'!$B$4:$B$29,0), MATCH(CONCATENATE("TBNew",AJ$2),'WFOM - Time_Base'!$A$8:$API$8,0))</f>
        <v>0</v>
      </c>
      <c r="AK91" s="252">
        <f>($AN91-1) * INDEX('WFOM - Time_Base'!$A$4:$API$29, MATCH("CenHos", 'WFOM - Time_Base'!$B$4:$B$29,0), MATCH(CONCATENATE($G91,AK$2),'WFOM - Time_Base'!$A$8:$API$8,0)) *
INDEX('WFOM - Time_Base'!$A$4:$API$29, MATCH("CenHos_Per", 'WFOM - Time_Base'!$B$4:$B$29,0), MATCH(CONCATENATE($G91,AK$2),'WFOM - Time_Base'!$A$8:$API$8,0)) + INDEX('WFOM - Time_Base'!$A$4:$API$29, MATCH("CenHos", 'WFOM - Time_Base'!$B$4:$B$29,0), MATCH(CONCATENATE("TBNew",AK$2),'WFOM - Time_Base'!$A$8:$API$8,0)) *
INDEX('WFOM - Time_Base'!$A$4:$API$29, MATCH("CenHos_Per", 'WFOM - Time_Base'!$B$4:$B$29,0), MATCH(CONCATENATE("TBNew",AK$2),'WFOM - Time_Base'!$A$8:$API$8,0))</f>
        <v>0</v>
      </c>
      <c r="AL91" s="252">
        <f>($AN91-1) * INDEX('WFOM - Time_Base'!$A$4:$API$29, MATCH("CenHos", 'WFOM - Time_Base'!$B$4:$B$29,0), MATCH(CONCATENATE($G91,AL$2),'WFOM - Time_Base'!$A$8:$API$8,0)) *
INDEX('WFOM - Time_Base'!$A$4:$API$29, MATCH("CenHos_Per", 'WFOM - Time_Base'!$B$4:$B$29,0), MATCH(CONCATENATE($G91,AL$2),'WFOM - Time_Base'!$A$8:$API$8,0)) + INDEX('WFOM - Time_Base'!$A$4:$API$29, MATCH("CenHos", 'WFOM - Time_Base'!$B$4:$B$29,0), MATCH(CONCATENATE("TBNew",AL$2),'WFOM - Time_Base'!$A$8:$API$8,0)) *
INDEX('WFOM - Time_Base'!$A$4:$API$29, MATCH("CenHos_Per", 'WFOM - Time_Base'!$B$4:$B$29,0), MATCH(CONCATENATE("TBNew",AL$2),'WFOM - Time_Base'!$A$8:$API$8,0))</f>
        <v>0</v>
      </c>
      <c r="AM91" t="s">
        <v>2071</v>
      </c>
      <c r="AN91">
        <v>28</v>
      </c>
      <c r="AO91" t="str">
        <f t="shared" si="3"/>
        <v>105</v>
      </c>
      <c r="AQ91" t="s">
        <v>601</v>
      </c>
    </row>
    <row r="92" spans="1:43">
      <c r="A92" s="106" t="s">
        <v>959</v>
      </c>
      <c r="B92" s="106" t="s">
        <v>76</v>
      </c>
      <c r="C92" s="107" t="s">
        <v>397</v>
      </c>
      <c r="D92" s="115" t="s">
        <v>2070</v>
      </c>
      <c r="E92" s="122" t="s">
        <v>76</v>
      </c>
      <c r="F92" s="122" t="s">
        <v>81</v>
      </c>
      <c r="G92" s="122" t="str">
        <f>IF(F92&lt;&gt;"", VLOOKUP(F92,'WFOM - Cadre and Service List'!$E$4:$F$52,2,FALSE), "")</f>
        <v>TBFollowUp</v>
      </c>
      <c r="H92" s="122"/>
      <c r="I92" s="207"/>
      <c r="J92" s="207"/>
      <c r="K92" s="207"/>
      <c r="L92" s="207"/>
      <c r="M92" s="207"/>
      <c r="N92" s="207"/>
      <c r="O92" s="207"/>
      <c r="P92" s="207">
        <f t="shared" si="2"/>
        <v>0</v>
      </c>
      <c r="Q92" s="122" t="s">
        <v>1947</v>
      </c>
      <c r="R92" s="252">
        <f>($AN92-1) * INDEX('WFOM - Time_Base'!$A$4:$API$29, MATCH("CenHos", 'WFOM - Time_Base'!$B$4:$B$29,0), MATCH(CONCATENATE($G92,R$2),'WFOM - Time_Base'!$A$8:$API$8,0)) *
INDEX('WFOM - Time_Base'!$A$4:$API$29, MATCH("CenHos_Per", 'WFOM - Time_Base'!$B$4:$B$29,0), MATCH(CONCATENATE($G92,R$2),'WFOM - Time_Base'!$A$8:$API$8,0)) + INDEX('WFOM - Time_Base'!$A$4:$API$29, MATCH("CenHos", 'WFOM - Time_Base'!$B$4:$B$29,0), MATCH(CONCATENATE("TBNew",R$2),'WFOM - Time_Base'!$A$8:$API$8,0)) *
INDEX('WFOM - Time_Base'!$A$4:$API$29, MATCH("CenHos_Per", 'WFOM - Time_Base'!$B$4:$B$29,0), MATCH(CONCATENATE("TBNew",R$2),'WFOM - Time_Base'!$A$8:$API$8,0))</f>
        <v>1127</v>
      </c>
      <c r="S92" s="252">
        <f>($AN92-1) * INDEX('WFOM - Time_Base'!$A$4:$API$29, MATCH("CenHos", 'WFOM - Time_Base'!$B$4:$B$29,0), MATCH(CONCATENATE($G92,S$2),'WFOM - Time_Base'!$A$8:$API$8,0)) *
INDEX('WFOM - Time_Base'!$A$4:$API$29, MATCH("CenHos_Per", 'WFOM - Time_Base'!$B$4:$B$29,0), MATCH(CONCATENATE($G92,S$2),'WFOM - Time_Base'!$A$8:$API$8,0)) + INDEX('WFOM - Time_Base'!$A$4:$API$29, MATCH("CenHos", 'WFOM - Time_Base'!$B$4:$B$29,0), MATCH(CONCATENATE("TBNew",S$2),'WFOM - Time_Base'!$A$8:$API$8,0)) *
INDEX('WFOM - Time_Base'!$A$4:$API$29, MATCH("CenHos_Per", 'WFOM - Time_Base'!$B$4:$B$29,0), MATCH(CONCATENATE("TBNew",S$2),'WFOM - Time_Base'!$A$8:$API$8,0))</f>
        <v>1127</v>
      </c>
      <c r="T92" s="252">
        <f>($AN92-1) * INDEX('WFOM - Time_Base'!$A$4:$API$29, MATCH("CenHos", 'WFOM - Time_Base'!$B$4:$B$29,0), MATCH(CONCATENATE($G92,T$2),'WFOM - Time_Base'!$A$8:$API$8,0)) *
INDEX('WFOM - Time_Base'!$A$4:$API$29, MATCH("CenHos_Per", 'WFOM - Time_Base'!$B$4:$B$29,0), MATCH(CONCATENATE($G92,T$2),'WFOM - Time_Base'!$A$8:$API$8,0)) + INDEX('WFOM - Time_Base'!$A$4:$API$29, MATCH("CenHos", 'WFOM - Time_Base'!$B$4:$B$29,0), MATCH(CONCATENATE("TBNew",T$2),'WFOM - Time_Base'!$A$8:$API$8,0)) *
INDEX('WFOM - Time_Base'!$A$4:$API$29, MATCH("CenHos_Per", 'WFOM - Time_Base'!$B$4:$B$29,0), MATCH(CONCATENATE("TBNew",T$2),'WFOM - Time_Base'!$A$8:$API$8,0))</f>
        <v>0</v>
      </c>
      <c r="U92" s="252">
        <f>($AN92-1) * INDEX('WFOM - Time_Base'!$A$4:$API$29, MATCH("CenHos", 'WFOM - Time_Base'!$B$4:$B$29,0), MATCH(CONCATENATE($G92,U$2),'WFOM - Time_Base'!$A$8:$API$8,0)) *
INDEX('WFOM - Time_Base'!$A$4:$API$29, MATCH("CenHos_Per", 'WFOM - Time_Base'!$B$4:$B$29,0), MATCH(CONCATENATE($G92,U$2),'WFOM - Time_Base'!$A$8:$API$8,0)) + INDEX('WFOM - Time_Base'!$A$4:$API$29, MATCH("CenHos", 'WFOM - Time_Base'!$B$4:$B$29,0), MATCH(CONCATENATE("TBNew",U$2),'WFOM - Time_Base'!$A$8:$API$8,0)) *
INDEX('WFOM - Time_Base'!$A$4:$API$29, MATCH("CenHos_Per", 'WFOM - Time_Base'!$B$4:$B$29,0), MATCH(CONCATENATE("TBNew",U$2),'WFOM - Time_Base'!$A$8:$API$8,0))</f>
        <v>5059.25</v>
      </c>
      <c r="V92" s="252">
        <f>($AN92-1) * INDEX('WFOM - Time_Base'!$A$4:$API$29, MATCH("CenHos", 'WFOM - Time_Base'!$B$4:$B$29,0), MATCH(CONCATENATE($G92,V$2),'WFOM - Time_Base'!$A$8:$API$8,0)) *
INDEX('WFOM - Time_Base'!$A$4:$API$29, MATCH("CenHos_Per", 'WFOM - Time_Base'!$B$4:$B$29,0), MATCH(CONCATENATE($G92,V$2),'WFOM - Time_Base'!$A$8:$API$8,0)) + INDEX('WFOM - Time_Base'!$A$4:$API$29, MATCH("CenHos", 'WFOM - Time_Base'!$B$4:$B$29,0), MATCH(CONCATENATE("TBNew",V$2),'WFOM - Time_Base'!$A$8:$API$8,0)) *
INDEX('WFOM - Time_Base'!$A$4:$API$29, MATCH("CenHos_Per", 'WFOM - Time_Base'!$B$4:$B$29,0), MATCH(CONCATENATE("TBNew",V$2),'WFOM - Time_Base'!$A$8:$API$8,0))</f>
        <v>2362.25</v>
      </c>
      <c r="W92" s="252">
        <f>($AN92-1) * INDEX('WFOM - Time_Base'!$A$4:$API$29, MATCH("CenHos", 'WFOM - Time_Base'!$B$4:$B$29,0), MATCH(CONCATENATE($G92,W$2),'WFOM - Time_Base'!$A$8:$API$8,0)) *
INDEX('WFOM - Time_Base'!$A$4:$API$29, MATCH("CenHos_Per", 'WFOM - Time_Base'!$B$4:$B$29,0), MATCH(CONCATENATE($G92,W$2),'WFOM - Time_Base'!$A$8:$API$8,0)) + INDEX('WFOM - Time_Base'!$A$4:$API$29, MATCH("CenHos", 'WFOM - Time_Base'!$B$4:$B$29,0), MATCH(CONCATENATE("TBNew",W$2),'WFOM - Time_Base'!$A$8:$API$8,0)) *
INDEX('WFOM - Time_Base'!$A$4:$API$29, MATCH("CenHos_Per", 'WFOM - Time_Base'!$B$4:$B$29,0), MATCH(CONCATENATE("TBNew",W$2),'WFOM - Time_Base'!$A$8:$API$8,0))</f>
        <v>673.5</v>
      </c>
      <c r="X92" s="252">
        <f>($AN92-1) * INDEX('WFOM - Time_Base'!$A$4:$API$29, MATCH("CenHos", 'WFOM - Time_Base'!$B$4:$B$29,0), MATCH(CONCATENATE($G92,X$2),'WFOM - Time_Base'!$A$8:$API$8,0)) *
INDEX('WFOM - Time_Base'!$A$4:$API$29, MATCH("CenHos_Per", 'WFOM - Time_Base'!$B$4:$B$29,0), MATCH(CONCATENATE($G92,X$2),'WFOM - Time_Base'!$A$8:$API$8,0)) + INDEX('WFOM - Time_Base'!$A$4:$API$29, MATCH("CenHos", 'WFOM - Time_Base'!$B$4:$B$29,0), MATCH(CONCATENATE("TBNew",X$2),'WFOM - Time_Base'!$A$8:$API$8,0)) *
INDEX('WFOM - Time_Base'!$A$4:$API$29, MATCH("CenHos_Per", 'WFOM - Time_Base'!$B$4:$B$29,0), MATCH(CONCATENATE("TBNew",X$2),'WFOM - Time_Base'!$A$8:$API$8,0))</f>
        <v>677</v>
      </c>
      <c r="Y92" s="252">
        <f>($AN92-1) * INDEX('WFOM - Time_Base'!$A$4:$API$29, MATCH("CenHos", 'WFOM - Time_Base'!$B$4:$B$29,0), MATCH(CONCATENATE($G92,Y$2),'WFOM - Time_Base'!$A$8:$API$8,0)) *
INDEX('WFOM - Time_Base'!$A$4:$API$29, MATCH("CenHos_Per", 'WFOM - Time_Base'!$B$4:$B$29,0), MATCH(CONCATENATE($G92,Y$2),'WFOM - Time_Base'!$A$8:$API$8,0)) + INDEX('WFOM - Time_Base'!$A$4:$API$29, MATCH("CenHos", 'WFOM - Time_Base'!$B$4:$B$29,0), MATCH(CONCATENATE("TBNew",Y$2),'WFOM - Time_Base'!$A$8:$API$8,0)) *
INDEX('WFOM - Time_Base'!$A$4:$API$29, MATCH("CenHos_Per", 'WFOM - Time_Base'!$B$4:$B$29,0), MATCH(CONCATENATE("TBNew",Y$2),'WFOM - Time_Base'!$A$8:$API$8,0))</f>
        <v>3.5</v>
      </c>
      <c r="Z92" s="252">
        <f>($AN92-1) * INDEX('WFOM - Time_Base'!$A$4:$API$29, MATCH("CenHos", 'WFOM - Time_Base'!$B$4:$B$29,0), MATCH(CONCATENATE($G92,Z$2),'WFOM - Time_Base'!$A$8:$API$8,0)) *
INDEX('WFOM - Time_Base'!$A$4:$API$29, MATCH("CenHos_Per", 'WFOM - Time_Base'!$B$4:$B$29,0), MATCH(CONCATENATE($G92,Z$2),'WFOM - Time_Base'!$A$8:$API$8,0)) + INDEX('WFOM - Time_Base'!$A$4:$API$29, MATCH("CenHos", 'WFOM - Time_Base'!$B$4:$B$29,0), MATCH(CONCATENATE("TBNew",Z$2),'WFOM - Time_Base'!$A$8:$API$8,0)) *
INDEX('WFOM - Time_Base'!$A$4:$API$29, MATCH("CenHos_Per", 'WFOM - Time_Base'!$B$4:$B$29,0), MATCH(CONCATENATE("TBNew",Z$2),'WFOM - Time_Base'!$A$8:$API$8,0))</f>
        <v>0</v>
      </c>
      <c r="AA92" s="252">
        <f>($AN92-1) * INDEX('WFOM - Time_Base'!$A$4:$API$29, MATCH("CenHos", 'WFOM - Time_Base'!$B$4:$B$29,0), MATCH(CONCATENATE($G92,AA$2),'WFOM - Time_Base'!$A$8:$API$8,0)) *
INDEX('WFOM - Time_Base'!$A$4:$API$29, MATCH("CenHos_Per", 'WFOM - Time_Base'!$B$4:$B$29,0), MATCH(CONCATENATE($G92,AA$2),'WFOM - Time_Base'!$A$8:$API$8,0)) + INDEX('WFOM - Time_Base'!$A$4:$API$29, MATCH("CenHos", 'WFOM - Time_Base'!$B$4:$B$29,0), MATCH(CONCATENATE("TBNew",AA$2),'WFOM - Time_Base'!$A$8:$API$8,0)) *
INDEX('WFOM - Time_Base'!$A$4:$API$29, MATCH("CenHos_Per", 'WFOM - Time_Base'!$B$4:$B$29,0), MATCH(CONCATENATE("TBNew",AA$2),'WFOM - Time_Base'!$A$8:$API$8,0))</f>
        <v>0</v>
      </c>
      <c r="AB92" s="252">
        <f>($AN92-1) * INDEX('WFOM - Time_Base'!$A$4:$API$29, MATCH("CenHos", 'WFOM - Time_Base'!$B$4:$B$29,0), MATCH(CONCATENATE($G92,AB$2),'WFOM - Time_Base'!$A$8:$API$8,0)) *
INDEX('WFOM - Time_Base'!$A$4:$API$29, MATCH("CenHos_Per", 'WFOM - Time_Base'!$B$4:$B$29,0), MATCH(CONCATENATE($G92,AB$2),'WFOM - Time_Base'!$A$8:$API$8,0)) + INDEX('WFOM - Time_Base'!$A$4:$API$29, MATCH("CenHos", 'WFOM - Time_Base'!$B$4:$B$29,0), MATCH(CONCATENATE("TBNew",AB$2),'WFOM - Time_Base'!$A$8:$API$8,0)) *
INDEX('WFOM - Time_Base'!$A$4:$API$29, MATCH("CenHos_Per", 'WFOM - Time_Base'!$B$4:$B$29,0), MATCH(CONCATENATE("TBNew",AB$2),'WFOM - Time_Base'!$A$8:$API$8,0))</f>
        <v>0</v>
      </c>
      <c r="AC92" s="252"/>
      <c r="AD92" s="252">
        <f>($AN92-1) * INDEX('WFOM - Time_Base'!$A$4:$API$29, MATCH("CenHos", 'WFOM - Time_Base'!$B$4:$B$29,0), MATCH(CONCATENATE($G92,AD$2),'WFOM - Time_Base'!$A$8:$API$8,0)) *
INDEX('WFOM - Time_Base'!$A$4:$API$29, MATCH("CenHos_Per", 'WFOM - Time_Base'!$B$4:$B$29,0), MATCH(CONCATENATE($G92,AD$2),'WFOM - Time_Base'!$A$8:$API$8,0)) + INDEX('WFOM - Time_Base'!$A$4:$API$29, MATCH("CenHos", 'WFOM - Time_Base'!$B$4:$B$29,0), MATCH(CONCATENATE("TBNew",AD$2),'WFOM - Time_Base'!$A$8:$API$8,0)) *
INDEX('WFOM - Time_Base'!$A$4:$API$29, MATCH("CenHos_Per", 'WFOM - Time_Base'!$B$4:$B$29,0), MATCH(CONCATENATE("TBNew",AD$2),'WFOM - Time_Base'!$A$8:$API$8,0))</f>
        <v>0</v>
      </c>
      <c r="AE92" s="252">
        <f>($AN92-1) * INDEX('WFOM - Time_Base'!$A$4:$API$29, MATCH("CenHos", 'WFOM - Time_Base'!$B$4:$B$29,0), MATCH(CONCATENATE($G92,AE$2),'WFOM - Time_Base'!$A$8:$API$8,0)) *
INDEX('WFOM - Time_Base'!$A$4:$API$29, MATCH("CenHos_Per", 'WFOM - Time_Base'!$B$4:$B$29,0), MATCH(CONCATENATE($G92,AE$2),'WFOM - Time_Base'!$A$8:$API$8,0)) + INDEX('WFOM - Time_Base'!$A$4:$API$29, MATCH("CenHos", 'WFOM - Time_Base'!$B$4:$B$29,0), MATCH(CONCATENATE("TBNew",AE$2),'WFOM - Time_Base'!$A$8:$API$8,0)) *
INDEX('WFOM - Time_Base'!$A$4:$API$29, MATCH("CenHos_Per", 'WFOM - Time_Base'!$B$4:$B$29,0), MATCH(CONCATENATE("TBNew",AE$2),'WFOM - Time_Base'!$A$8:$API$8,0))</f>
        <v>0</v>
      </c>
      <c r="AF92" s="252">
        <f>($AN92-1) * INDEX('WFOM - Time_Base'!$A$4:$API$29, MATCH("CenHos", 'WFOM - Time_Base'!$B$4:$B$29,0), MATCH(CONCATENATE($G92,AF$2),'WFOM - Time_Base'!$A$8:$API$8,0)) *
INDEX('WFOM - Time_Base'!$A$4:$API$29, MATCH("CenHos_Per", 'WFOM - Time_Base'!$B$4:$B$29,0), MATCH(CONCATENATE($G92,AF$2),'WFOM - Time_Base'!$A$8:$API$8,0)) + INDEX('WFOM - Time_Base'!$A$4:$API$29, MATCH("CenHos", 'WFOM - Time_Base'!$B$4:$B$29,0), MATCH(CONCATENATE("TBNew",AF$2),'WFOM - Time_Base'!$A$8:$API$8,0)) *
INDEX('WFOM - Time_Base'!$A$4:$API$29, MATCH("CenHos_Per", 'WFOM - Time_Base'!$B$4:$B$29,0), MATCH(CONCATENATE("TBNew",AF$2),'WFOM - Time_Base'!$A$8:$API$8,0))</f>
        <v>0</v>
      </c>
      <c r="AG92" s="252">
        <f>($AN92-1) * INDEX('WFOM - Time_Base'!$A$4:$API$29, MATCH("CenHos", 'WFOM - Time_Base'!$B$4:$B$29,0), MATCH(CONCATENATE($G92,AG$2),'WFOM - Time_Base'!$A$8:$API$8,0)) *
INDEX('WFOM - Time_Base'!$A$4:$API$29, MATCH("CenHos_Per", 'WFOM - Time_Base'!$B$4:$B$29,0), MATCH(CONCATENATE($G92,AG$2),'WFOM - Time_Base'!$A$8:$API$8,0)) + INDEX('WFOM - Time_Base'!$A$4:$API$29, MATCH("CenHos", 'WFOM - Time_Base'!$B$4:$B$29,0), MATCH(CONCATENATE("TBNew",AG$2),'WFOM - Time_Base'!$A$8:$API$8,0)) *
INDEX('WFOM - Time_Base'!$A$4:$API$29, MATCH("CenHos_Per", 'WFOM - Time_Base'!$B$4:$B$29,0), MATCH(CONCATENATE("TBNew",AG$2),'WFOM - Time_Base'!$A$8:$API$8,0))</f>
        <v>0</v>
      </c>
      <c r="AH92" s="252">
        <f>($AN92-1) * INDEX('WFOM - Time_Base'!$A$4:$API$29, MATCH("CenHos", 'WFOM - Time_Base'!$B$4:$B$29,0), MATCH(CONCATENATE($G92,AH$2),'WFOM - Time_Base'!$A$8:$API$8,0)) *
INDEX('WFOM - Time_Base'!$A$4:$API$29, MATCH("CenHos_Per", 'WFOM - Time_Base'!$B$4:$B$29,0), MATCH(CONCATENATE($G92,AH$2),'WFOM - Time_Base'!$A$8:$API$8,0)) + INDEX('WFOM - Time_Base'!$A$4:$API$29, MATCH("CenHos", 'WFOM - Time_Base'!$B$4:$B$29,0), MATCH(CONCATENATE("TBNew",AH$2),'WFOM - Time_Base'!$A$8:$API$8,0)) *
INDEX('WFOM - Time_Base'!$A$4:$API$29, MATCH("CenHos_Per", 'WFOM - Time_Base'!$B$4:$B$29,0), MATCH(CONCATENATE("TBNew",AH$2),'WFOM - Time_Base'!$A$8:$API$8,0))</f>
        <v>0</v>
      </c>
      <c r="AI92" s="252">
        <f>($AN92-1) * INDEX('WFOM - Time_Base'!$A$4:$API$29, MATCH("CenHos", 'WFOM - Time_Base'!$B$4:$B$29,0), MATCH(CONCATENATE($G92,AI$2),'WFOM - Time_Base'!$A$8:$API$8,0)) *
INDEX('WFOM - Time_Base'!$A$4:$API$29, MATCH("CenHos_Per", 'WFOM - Time_Base'!$B$4:$B$29,0), MATCH(CONCATENATE($G92,AI$2),'WFOM - Time_Base'!$A$8:$API$8,0)) + INDEX('WFOM - Time_Base'!$A$4:$API$29, MATCH("CenHos", 'WFOM - Time_Base'!$B$4:$B$29,0), MATCH(CONCATENATE("TBNew",AI$2),'WFOM - Time_Base'!$A$8:$API$8,0)) *
INDEX('WFOM - Time_Base'!$A$4:$API$29, MATCH("CenHos_Per", 'WFOM - Time_Base'!$B$4:$B$29,0), MATCH(CONCATENATE("TBNew",AI$2),'WFOM - Time_Base'!$A$8:$API$8,0))</f>
        <v>0</v>
      </c>
      <c r="AJ92" s="252">
        <f>($AN92-1) * INDEX('WFOM - Time_Base'!$A$4:$API$29, MATCH("CenHos", 'WFOM - Time_Base'!$B$4:$B$29,0), MATCH(CONCATENATE($G92,AJ$2),'WFOM - Time_Base'!$A$8:$API$8,0)) *
INDEX('WFOM - Time_Base'!$A$4:$API$29, MATCH("CenHos_Per", 'WFOM - Time_Base'!$B$4:$B$29,0), MATCH(CONCATENATE($G92,AJ$2),'WFOM - Time_Base'!$A$8:$API$8,0)) + INDEX('WFOM - Time_Base'!$A$4:$API$29, MATCH("CenHos", 'WFOM - Time_Base'!$B$4:$B$29,0), MATCH(CONCATENATE("TBNew",AJ$2),'WFOM - Time_Base'!$A$8:$API$8,0)) *
INDEX('WFOM - Time_Base'!$A$4:$API$29, MATCH("CenHos_Per", 'WFOM - Time_Base'!$B$4:$B$29,0), MATCH(CONCATENATE("TBNew",AJ$2),'WFOM - Time_Base'!$A$8:$API$8,0))</f>
        <v>0</v>
      </c>
      <c r="AK92" s="252">
        <f>($AN92-1) * INDEX('WFOM - Time_Base'!$A$4:$API$29, MATCH("CenHos", 'WFOM - Time_Base'!$B$4:$B$29,0), MATCH(CONCATENATE($G92,AK$2),'WFOM - Time_Base'!$A$8:$API$8,0)) *
INDEX('WFOM - Time_Base'!$A$4:$API$29, MATCH("CenHos_Per", 'WFOM - Time_Base'!$B$4:$B$29,0), MATCH(CONCATENATE($G92,AK$2),'WFOM - Time_Base'!$A$8:$API$8,0)) + INDEX('WFOM - Time_Base'!$A$4:$API$29, MATCH("CenHos", 'WFOM - Time_Base'!$B$4:$B$29,0), MATCH(CONCATENATE("TBNew",AK$2),'WFOM - Time_Base'!$A$8:$API$8,0)) *
INDEX('WFOM - Time_Base'!$A$4:$API$29, MATCH("CenHos_Per", 'WFOM - Time_Base'!$B$4:$B$29,0), MATCH(CONCATENATE("TBNew",AK$2),'WFOM - Time_Base'!$A$8:$API$8,0))</f>
        <v>0</v>
      </c>
      <c r="AL92" s="252">
        <f>($AN92-1) * INDEX('WFOM - Time_Base'!$A$4:$API$29, MATCH("CenHos", 'WFOM - Time_Base'!$B$4:$B$29,0), MATCH(CONCATENATE($G92,AL$2),'WFOM - Time_Base'!$A$8:$API$8,0)) *
INDEX('WFOM - Time_Base'!$A$4:$API$29, MATCH("CenHos_Per", 'WFOM - Time_Base'!$B$4:$B$29,0), MATCH(CONCATENATE($G92,AL$2),'WFOM - Time_Base'!$A$8:$API$8,0)) + INDEX('WFOM - Time_Base'!$A$4:$API$29, MATCH("CenHos", 'WFOM - Time_Base'!$B$4:$B$29,0), MATCH(CONCATENATE("TBNew",AL$2),'WFOM - Time_Base'!$A$8:$API$8,0)) *
INDEX('WFOM - Time_Base'!$A$4:$API$29, MATCH("CenHos_Per", 'WFOM - Time_Base'!$B$4:$B$29,0), MATCH(CONCATENATE("TBNew",AL$2),'WFOM - Time_Base'!$A$8:$API$8,0))</f>
        <v>0</v>
      </c>
      <c r="AM92" t="s">
        <v>2071</v>
      </c>
      <c r="AN92">
        <v>450</v>
      </c>
      <c r="AO92" t="str">
        <f t="shared" si="3"/>
        <v>106</v>
      </c>
      <c r="AQ92" t="s">
        <v>607</v>
      </c>
    </row>
    <row r="93" spans="1:43">
      <c r="A93" s="106" t="s">
        <v>915</v>
      </c>
      <c r="B93" s="106" t="s">
        <v>76</v>
      </c>
      <c r="C93" s="107" t="s">
        <v>398</v>
      </c>
      <c r="D93" s="115" t="s">
        <v>399</v>
      </c>
      <c r="E93" s="122" t="s">
        <v>76</v>
      </c>
      <c r="F93" s="122" t="s">
        <v>77</v>
      </c>
      <c r="G93" s="122" t="str">
        <f>IF(F93&lt;&gt;"", VLOOKUP(F93,'WFOM - Cadre and Service List'!$E$4:$F$52,2,FALSE), "")</f>
        <v>TBNew</v>
      </c>
      <c r="H93" s="122"/>
      <c r="I93" s="207"/>
      <c r="J93" s="207"/>
      <c r="K93" s="207"/>
      <c r="L93" s="207"/>
      <c r="M93" s="207"/>
      <c r="N93" s="207"/>
      <c r="O93" s="207"/>
      <c r="P93" s="207">
        <f t="shared" si="2"/>
        <v>0</v>
      </c>
      <c r="Q93" s="122" t="s">
        <v>1947</v>
      </c>
      <c r="R93" s="122">
        <f>IFERROR(
$AN93 * INDEX('WFOM - Time_Base'!$A$4:$API$29, MATCH("CenHos", 'WFOM - Time_Base'!$B$4:$B$29,0), MATCH(CONCATENATE($G93,R$2),'WFOM - Time_Base'!$A$8:$API$8,0)) *
INDEX('WFOM - Time_Base'!$A$4:$API$29, MATCH("CenHos_Per", 'WFOM - Time_Base'!$B$4:$B$29,0), MATCH(CONCATENATE($G93,R$2),'WFOM - Time_Base'!$A$8:$API$8,0)),
IFERROR($AN93 * INDEX('Inputs from Uganda staff'!$E$61:$BM$80,MATCH('HRH Need estimation'!R$2,'Inputs from Uganda staff'!$E$61:$E$80,0),MATCH('HRH Need estimation'!$D93,'Inputs from Uganda staff'!$E$6:$BM$6,0)),
""))</f>
        <v>4.5</v>
      </c>
      <c r="S93" s="122">
        <f>IFERROR(
$AN93 * INDEX('WFOM - Time_Base'!$A$4:$API$29, MATCH("CenHos", 'WFOM - Time_Base'!$B$4:$B$29,0), MATCH(CONCATENATE($G93,S$2),'WFOM - Time_Base'!$A$8:$API$8,0)) *
INDEX('WFOM - Time_Base'!$A$4:$API$29, MATCH("CenHos_Per", 'WFOM - Time_Base'!$B$4:$B$29,0), MATCH(CONCATENATE($G93,S$2),'WFOM - Time_Base'!$A$8:$API$8,0)),
IFERROR($AN93 * INDEX('Inputs from Uganda staff'!$E$61:$BM$80,MATCH('HRH Need estimation'!S$2,'Inputs from Uganda staff'!$E$61:$E$80,0),MATCH('HRH Need estimation'!$D93,'Inputs from Uganda staff'!$E$6:$BM$6,0)),
""))</f>
        <v>4.5</v>
      </c>
      <c r="T93" s="122">
        <f>IFERROR(
$AN93 * INDEX('WFOM - Time_Base'!$A$4:$API$29, MATCH("CenHos", 'WFOM - Time_Base'!$B$4:$B$29,0), MATCH(CONCATENATE($G93,T$2),'WFOM - Time_Base'!$A$8:$API$8,0)) *
INDEX('WFOM - Time_Base'!$A$4:$API$29, MATCH("CenHos_Per", 'WFOM - Time_Base'!$B$4:$B$29,0), MATCH(CONCATENATE($G93,T$2),'WFOM - Time_Base'!$A$8:$API$8,0)),
IFERROR($AN93 * INDEX('Inputs from Uganda staff'!$E$61:$BM$80,MATCH('HRH Need estimation'!T$2,'Inputs from Uganda staff'!$E$61:$E$80,0),MATCH('HRH Need estimation'!$D93,'Inputs from Uganda staff'!$E$6:$BM$6,0)),
""))</f>
        <v>0</v>
      </c>
      <c r="U93" s="122">
        <f>IFERROR(
$AN93 * INDEX('WFOM - Time_Base'!$A$4:$API$29, MATCH("CenHos", 'WFOM - Time_Base'!$B$4:$B$29,0), MATCH(CONCATENATE($G93,U$2),'WFOM - Time_Base'!$A$8:$API$8,0)) *
INDEX('WFOM - Time_Base'!$A$4:$API$29, MATCH("CenHos_Per", 'WFOM - Time_Base'!$B$4:$B$29,0), MATCH(CONCATENATE($G93,U$2),'WFOM - Time_Base'!$A$8:$API$8,0)),
IFERROR($AN93 * INDEX('Inputs from Uganda staff'!$E$61:$BM$80,MATCH('HRH Need estimation'!U$2,'Inputs from Uganda staff'!$E$61:$E$80,0),MATCH('HRH Need estimation'!$D93,'Inputs from Uganda staff'!$E$6:$BM$6,0)),
""))</f>
        <v>8</v>
      </c>
      <c r="V93" s="122">
        <f>IFERROR(
$AN93 * INDEX('WFOM - Time_Base'!$A$4:$API$29, MATCH("CenHos", 'WFOM - Time_Base'!$B$4:$B$29,0), MATCH(CONCATENATE($G93,V$2),'WFOM - Time_Base'!$A$8:$API$8,0)) *
INDEX('WFOM - Time_Base'!$A$4:$API$29, MATCH("CenHos_Per", 'WFOM - Time_Base'!$B$4:$B$29,0), MATCH(CONCATENATE($G93,V$2),'WFOM - Time_Base'!$A$8:$API$8,0)),
IFERROR($AN93 * INDEX('Inputs from Uganda staff'!$E$61:$BM$80,MATCH('HRH Need estimation'!V$2,'Inputs from Uganda staff'!$E$61:$E$80,0),MATCH('HRH Need estimation'!$D93,'Inputs from Uganda staff'!$E$6:$BM$6,0)),
""))</f>
        <v>5</v>
      </c>
      <c r="W93" s="122">
        <f>IFERROR(
$AN93 * INDEX('WFOM - Time_Base'!$A$4:$API$29, MATCH("CenHos", 'WFOM - Time_Base'!$B$4:$B$29,0), MATCH(CONCATENATE($G93,W$2),'WFOM - Time_Base'!$A$8:$API$8,0)) *
INDEX('WFOM - Time_Base'!$A$4:$API$29, MATCH("CenHos_Per", 'WFOM - Time_Base'!$B$4:$B$29,0), MATCH(CONCATENATE($G93,W$2),'WFOM - Time_Base'!$A$8:$API$8,0)),
IFERROR($AN93 * INDEX('Inputs from Uganda staff'!$E$61:$BM$80,MATCH('HRH Need estimation'!W$2,'Inputs from Uganda staff'!$E$61:$E$80,0),MATCH('HRH Need estimation'!$D93,'Inputs from Uganda staff'!$E$6:$BM$6,0)),
""))</f>
        <v>0</v>
      </c>
      <c r="X93" s="122">
        <f>IFERROR(
$AN93 * INDEX('WFOM - Time_Base'!$A$4:$API$29, MATCH("CenHos", 'WFOM - Time_Base'!$B$4:$B$29,0), MATCH(CONCATENATE($G93,X$2),'WFOM - Time_Base'!$A$8:$API$8,0)) *
INDEX('WFOM - Time_Base'!$A$4:$API$29, MATCH("CenHos_Per", 'WFOM - Time_Base'!$B$4:$B$29,0), MATCH(CONCATENATE($G93,X$2),'WFOM - Time_Base'!$A$8:$API$8,0)),
IFERROR($AN93 * INDEX('Inputs from Uganda staff'!$E$61:$BM$80,MATCH('HRH Need estimation'!X$2,'Inputs from Uganda staff'!$E$61:$E$80,0),MATCH('HRH Need estimation'!$D93,'Inputs from Uganda staff'!$E$6:$BM$6,0)),
""))</f>
        <v>3.5</v>
      </c>
      <c r="Y93" s="122">
        <f>IFERROR(
$AN93 * INDEX('WFOM - Time_Base'!$A$4:$API$29, MATCH("CenHos", 'WFOM - Time_Base'!$B$4:$B$29,0), MATCH(CONCATENATE($G93,Y$2),'WFOM - Time_Base'!$A$8:$API$8,0)) *
INDEX('WFOM - Time_Base'!$A$4:$API$29, MATCH("CenHos_Per", 'WFOM - Time_Base'!$B$4:$B$29,0), MATCH(CONCATENATE($G93,Y$2),'WFOM - Time_Base'!$A$8:$API$8,0)),
IFERROR($AN93 * INDEX('Inputs from Uganda staff'!$E$61:$BM$80,MATCH('HRH Need estimation'!Y$2,'Inputs from Uganda staff'!$E$61:$E$80,0),MATCH('HRH Need estimation'!$D93,'Inputs from Uganda staff'!$E$6:$BM$6,0)),
""))</f>
        <v>3.5</v>
      </c>
      <c r="Z93" s="122">
        <f>IFERROR(
$AN93 * INDEX('WFOM - Time_Base'!$A$4:$API$29, MATCH("CenHos", 'WFOM - Time_Base'!$B$4:$B$29,0), MATCH(CONCATENATE($G93,Z$2),'WFOM - Time_Base'!$A$8:$API$8,0)) *
INDEX('WFOM - Time_Base'!$A$4:$API$29, MATCH("CenHos_Per", 'WFOM - Time_Base'!$B$4:$B$29,0), MATCH(CONCATENATE($G93,Z$2),'WFOM - Time_Base'!$A$8:$API$8,0)),
IFERROR($AN93 * INDEX('Inputs from Uganda staff'!$E$61:$BM$80,MATCH('HRH Need estimation'!Z$2,'Inputs from Uganda staff'!$E$61:$E$80,0),MATCH('HRH Need estimation'!$D93,'Inputs from Uganda staff'!$E$6:$BM$6,0)),
""))</f>
        <v>0</v>
      </c>
      <c r="AA93" s="122">
        <f>IFERROR(
$AN93 * INDEX('WFOM - Time_Base'!$A$4:$API$29, MATCH("CenHos", 'WFOM - Time_Base'!$B$4:$B$29,0), MATCH(CONCATENATE($G93,AA$2),'WFOM - Time_Base'!$A$8:$API$8,0)) *
INDEX('WFOM - Time_Base'!$A$4:$API$29, MATCH("CenHos_Per", 'WFOM - Time_Base'!$B$4:$B$29,0), MATCH(CONCATENATE($G93,AA$2),'WFOM - Time_Base'!$A$8:$API$8,0)),
IFERROR($AN93 * INDEX('Inputs from Uganda staff'!$E$61:$BM$80,MATCH('HRH Need estimation'!AA$2,'Inputs from Uganda staff'!$E$61:$E$80,0),MATCH('HRH Need estimation'!$D93,'Inputs from Uganda staff'!$E$6:$BM$6,0)),
""))</f>
        <v>0</v>
      </c>
      <c r="AB93" s="122">
        <f>IFERROR(
$AN93 * INDEX('WFOM - Time_Base'!$A$4:$API$29, MATCH("CenHos", 'WFOM - Time_Base'!$B$4:$B$29,0), MATCH(CONCATENATE($G93,AB$2),'WFOM - Time_Base'!$A$8:$API$8,0)) *
INDEX('WFOM - Time_Base'!$A$4:$API$29, MATCH("CenHos_Per", 'WFOM - Time_Base'!$B$4:$B$29,0), MATCH(CONCATENATE($G93,AB$2),'WFOM - Time_Base'!$A$8:$API$8,0)),
IFERROR($AN93 * INDEX('Inputs from Uganda staff'!$E$61:$BM$80,MATCH('HRH Need estimation'!AB$2,'Inputs from Uganda staff'!$E$61:$E$80,0),MATCH('HRH Need estimation'!$D93,'Inputs from Uganda staff'!$E$6:$BM$6,0)),
""))</f>
        <v>0</v>
      </c>
      <c r="AC93" s="122" t="str">
        <f>IFERROR(
$AN93 * INDEX('WFOM - Time_Base'!$A$4:$API$29, MATCH("CenHos", 'WFOM - Time_Base'!$B$4:$B$29,0), MATCH(CONCATENATE($G93,AC$2),'WFOM - Time_Base'!$A$8:$API$8,0)) *
INDEX('WFOM - Time_Base'!$A$4:$API$29, MATCH("CenHos_Per", 'WFOM - Time_Base'!$B$4:$B$29,0), MATCH(CONCATENATE($G93,AC$2),'WFOM - Time_Base'!$A$8:$API$8,0)),
IFERROR($AN93 * INDEX('Inputs from Uganda staff'!$E$61:$BM$80,MATCH('HRH Need estimation'!AC$2,'Inputs from Uganda staff'!$E$61:$E$80,0),MATCH('HRH Need estimation'!$D93,'Inputs from Uganda staff'!$E$6:$BM$6,0)),
""))</f>
        <v/>
      </c>
      <c r="AD93" s="122">
        <f>IFERROR(
$AN93 * INDEX('WFOM - Time_Base'!$A$4:$API$29, MATCH("CenHos", 'WFOM - Time_Base'!$B$4:$B$29,0), MATCH(CONCATENATE($G93,AD$2),'WFOM - Time_Base'!$A$8:$API$8,0)) *
INDEX('WFOM - Time_Base'!$A$4:$API$29, MATCH("CenHos_Per", 'WFOM - Time_Base'!$B$4:$B$29,0), MATCH(CONCATENATE($G93,AD$2),'WFOM - Time_Base'!$A$8:$API$8,0)),
IFERROR($AN93 * INDEX('Inputs from Uganda staff'!$E$61:$BM$80,MATCH('HRH Need estimation'!AD$2,'Inputs from Uganda staff'!$E$61:$E$80,0),MATCH('HRH Need estimation'!$D93,'Inputs from Uganda staff'!$E$6:$BM$6,0)),
""))</f>
        <v>0</v>
      </c>
      <c r="AE93" s="122">
        <f>IFERROR(
$AN93 * INDEX('WFOM - Time_Base'!$A$4:$API$29, MATCH("CenHos", 'WFOM - Time_Base'!$B$4:$B$29,0), MATCH(CONCATENATE($G93,AE$2),'WFOM - Time_Base'!$A$8:$API$8,0)) *
INDEX('WFOM - Time_Base'!$A$4:$API$29, MATCH("CenHos_Per", 'WFOM - Time_Base'!$B$4:$B$29,0), MATCH(CONCATENATE($G93,AE$2),'WFOM - Time_Base'!$A$8:$API$8,0)),
IFERROR($AN93 * INDEX('Inputs from Uganda staff'!$E$61:$BM$80,MATCH('HRH Need estimation'!AE$2,'Inputs from Uganda staff'!$E$61:$E$80,0),MATCH('HRH Need estimation'!$D93,'Inputs from Uganda staff'!$E$6:$BM$6,0)),
""))</f>
        <v>0</v>
      </c>
      <c r="AF93" s="122">
        <f>IFERROR(
$AN93 * INDEX('WFOM - Time_Base'!$A$4:$API$29, MATCH("CenHos", 'WFOM - Time_Base'!$B$4:$B$29,0), MATCH(CONCATENATE($G93,AF$2),'WFOM - Time_Base'!$A$8:$API$8,0)) *
INDEX('WFOM - Time_Base'!$A$4:$API$29, MATCH("CenHos_Per", 'WFOM - Time_Base'!$B$4:$B$29,0), MATCH(CONCATENATE($G93,AF$2),'WFOM - Time_Base'!$A$8:$API$8,0)),
IFERROR($AN93 * INDEX('Inputs from Uganda staff'!$E$61:$BM$80,MATCH('HRH Need estimation'!AF$2,'Inputs from Uganda staff'!$E$61:$E$80,0),MATCH('HRH Need estimation'!$D93,'Inputs from Uganda staff'!$E$6:$BM$6,0)),
""))</f>
        <v>0</v>
      </c>
      <c r="AG93" s="122">
        <f>IFERROR(
$AN93 * INDEX('WFOM - Time_Base'!$A$4:$API$29, MATCH("CenHos", 'WFOM - Time_Base'!$B$4:$B$29,0), MATCH(CONCATENATE($G93,AG$2),'WFOM - Time_Base'!$A$8:$API$8,0)) *
INDEX('WFOM - Time_Base'!$A$4:$API$29, MATCH("CenHos_Per", 'WFOM - Time_Base'!$B$4:$B$29,0), MATCH(CONCATENATE($G93,AG$2),'WFOM - Time_Base'!$A$8:$API$8,0)),
IFERROR($AN93 * INDEX('Inputs from Uganda staff'!$E$61:$BM$80,MATCH('HRH Need estimation'!AG$2,'Inputs from Uganda staff'!$E$61:$E$80,0),MATCH('HRH Need estimation'!$D93,'Inputs from Uganda staff'!$E$6:$BM$6,0)),
""))</f>
        <v>0</v>
      </c>
      <c r="AH93" s="122">
        <f>IFERROR(
$AN93 * INDEX('WFOM - Time_Base'!$A$4:$API$29, MATCH("CenHos", 'WFOM - Time_Base'!$B$4:$B$29,0), MATCH(CONCATENATE($G93,AH$2),'WFOM - Time_Base'!$A$8:$API$8,0)) *
INDEX('WFOM - Time_Base'!$A$4:$API$29, MATCH("CenHos_Per", 'WFOM - Time_Base'!$B$4:$B$29,0), MATCH(CONCATENATE($G93,AH$2),'WFOM - Time_Base'!$A$8:$API$8,0)),
IFERROR($AN93 * INDEX('Inputs from Uganda staff'!$E$61:$BM$80,MATCH('HRH Need estimation'!AH$2,'Inputs from Uganda staff'!$E$61:$E$80,0),MATCH('HRH Need estimation'!$D93,'Inputs from Uganda staff'!$E$6:$BM$6,0)),
""))</f>
        <v>0</v>
      </c>
      <c r="AI93" s="122">
        <f>IFERROR(
$AN93 * INDEX('WFOM - Time_Base'!$A$4:$API$29, MATCH("CenHos", 'WFOM - Time_Base'!$B$4:$B$29,0), MATCH(CONCATENATE($G93,AI$2),'WFOM - Time_Base'!$A$8:$API$8,0)) *
INDEX('WFOM - Time_Base'!$A$4:$API$29, MATCH("CenHos_Per", 'WFOM - Time_Base'!$B$4:$B$29,0), MATCH(CONCATENATE($G93,AI$2),'WFOM - Time_Base'!$A$8:$API$8,0)),
IFERROR($AN93 * INDEX('Inputs from Uganda staff'!$E$61:$BM$80,MATCH('HRH Need estimation'!AI$2,'Inputs from Uganda staff'!$E$61:$E$80,0),MATCH('HRH Need estimation'!$D93,'Inputs from Uganda staff'!$E$6:$BM$6,0)),
""))</f>
        <v>0</v>
      </c>
      <c r="AJ93" s="122">
        <f>IFERROR(
$AN93 * INDEX('WFOM - Time_Base'!$A$4:$API$29, MATCH("CenHos", 'WFOM - Time_Base'!$B$4:$B$29,0), MATCH(CONCATENATE($G93,AJ$2),'WFOM - Time_Base'!$A$8:$API$8,0)) *
INDEX('WFOM - Time_Base'!$A$4:$API$29, MATCH("CenHos_Per", 'WFOM - Time_Base'!$B$4:$B$29,0), MATCH(CONCATENATE($G93,AJ$2),'WFOM - Time_Base'!$A$8:$API$8,0)),
IFERROR($AN93 * INDEX('Inputs from Uganda staff'!$E$61:$BM$80,MATCH('HRH Need estimation'!AJ$2,'Inputs from Uganda staff'!$E$61:$E$80,0),MATCH('HRH Need estimation'!$D93,'Inputs from Uganda staff'!$E$6:$BM$6,0)),
""))</f>
        <v>0</v>
      </c>
      <c r="AK93" s="122">
        <f>IFERROR(
$AN93 * INDEX('WFOM - Time_Base'!$A$4:$API$29, MATCH("CenHos", 'WFOM - Time_Base'!$B$4:$B$29,0), MATCH(CONCATENATE($G93,AK$2),'WFOM - Time_Base'!$A$8:$API$8,0)) *
INDEX('WFOM - Time_Base'!$A$4:$API$29, MATCH("CenHos_Per", 'WFOM - Time_Base'!$B$4:$B$29,0), MATCH(CONCATENATE($G93,AK$2),'WFOM - Time_Base'!$A$8:$API$8,0)),
IFERROR($AN93 * INDEX('Inputs from Uganda staff'!$E$61:$BM$80,MATCH('HRH Need estimation'!AK$2,'Inputs from Uganda staff'!$E$61:$E$80,0),MATCH('HRH Need estimation'!$D93,'Inputs from Uganda staff'!$E$6:$BM$6,0)),
""))</f>
        <v>0</v>
      </c>
      <c r="AL93" s="122">
        <f>IFERROR(
$AN93 * INDEX('WFOM - Time_Base'!$A$4:$API$29, MATCH("CenHos", 'WFOM - Time_Base'!$B$4:$B$29,0), MATCH(CONCATENATE($G93,AL$2),'WFOM - Time_Base'!$A$8:$API$8,0)) *
INDEX('WFOM - Time_Base'!$A$4:$API$29, MATCH("CenHos_Per", 'WFOM - Time_Base'!$B$4:$B$29,0), MATCH(CONCATENATE($G93,AL$2),'WFOM - Time_Base'!$A$8:$API$8,0)),
IFERROR($AN93 * INDEX('Inputs from Uganda staff'!$E$61:$BM$80,MATCH('HRH Need estimation'!AL$2,'Inputs from Uganda staff'!$E$61:$E$80,0),MATCH('HRH Need estimation'!$D93,'Inputs from Uganda staff'!$E$6:$BM$6,0)),
""))</f>
        <v>0</v>
      </c>
      <c r="AN93">
        <v>1</v>
      </c>
      <c r="AO93" t="e">
        <f t="shared" si="3"/>
        <v>#N/A</v>
      </c>
      <c r="AQ93" t="s">
        <v>611</v>
      </c>
    </row>
    <row r="94" spans="1:43">
      <c r="A94" s="106" t="s">
        <v>915</v>
      </c>
      <c r="B94" s="106" t="s">
        <v>76</v>
      </c>
      <c r="C94" s="107" t="s">
        <v>400</v>
      </c>
      <c r="D94" s="115" t="s">
        <v>401</v>
      </c>
      <c r="E94" s="122" t="s">
        <v>76</v>
      </c>
      <c r="F94" s="122" t="s">
        <v>81</v>
      </c>
      <c r="G94" s="122" t="str">
        <f>IF(F94&lt;&gt;"", VLOOKUP(F94,'WFOM - Cadre and Service List'!$E$4:$F$52,2,FALSE), "")</f>
        <v>TBFollowUp</v>
      </c>
      <c r="H94" s="122"/>
      <c r="I94" s="207"/>
      <c r="J94" s="207"/>
      <c r="K94" s="207"/>
      <c r="L94" s="207"/>
      <c r="M94" s="207"/>
      <c r="N94" s="207"/>
      <c r="O94" s="207"/>
      <c r="P94" s="207">
        <f t="shared" si="2"/>
        <v>0</v>
      </c>
      <c r="Q94" s="122" t="s">
        <v>1947</v>
      </c>
      <c r="R94" s="122">
        <f>IFERROR(
$AN94 * INDEX('WFOM - Time_Base'!$A$4:$API$29, MATCH("CenHos", 'WFOM - Time_Base'!$B$4:$B$29,0), MATCH(CONCATENATE($G94,R$2),'WFOM - Time_Base'!$A$8:$API$8,0)) *
INDEX('WFOM - Time_Base'!$A$4:$API$29, MATCH("CenHos_Per", 'WFOM - Time_Base'!$B$4:$B$29,0), MATCH(CONCATENATE($G94,R$2),'WFOM - Time_Base'!$A$8:$API$8,0)),
IFERROR($AN94 * INDEX('Inputs from Uganda staff'!$E$61:$BM$80,MATCH('HRH Need estimation'!R$2,'Inputs from Uganda staff'!$E$61:$E$80,0),MATCH('HRH Need estimation'!$D94,'Inputs from Uganda staff'!$E$6:$BM$6,0)),
""))</f>
        <v>2.5</v>
      </c>
      <c r="S94" s="122">
        <f>IFERROR(
$AN94 * INDEX('WFOM - Time_Base'!$A$4:$API$29, MATCH("CenHos", 'WFOM - Time_Base'!$B$4:$B$29,0), MATCH(CONCATENATE($G94,S$2),'WFOM - Time_Base'!$A$8:$API$8,0)) *
INDEX('WFOM - Time_Base'!$A$4:$API$29, MATCH("CenHos_Per", 'WFOM - Time_Base'!$B$4:$B$29,0), MATCH(CONCATENATE($G94,S$2),'WFOM - Time_Base'!$A$8:$API$8,0)),
IFERROR($AN94 * INDEX('Inputs from Uganda staff'!$E$61:$BM$80,MATCH('HRH Need estimation'!S$2,'Inputs from Uganda staff'!$E$61:$E$80,0),MATCH('HRH Need estimation'!$D94,'Inputs from Uganda staff'!$E$6:$BM$6,0)),
""))</f>
        <v>2.5</v>
      </c>
      <c r="T94" s="122">
        <f>IFERROR(
$AN94 * INDEX('WFOM - Time_Base'!$A$4:$API$29, MATCH("CenHos", 'WFOM - Time_Base'!$B$4:$B$29,0), MATCH(CONCATENATE($G94,T$2),'WFOM - Time_Base'!$A$8:$API$8,0)) *
INDEX('WFOM - Time_Base'!$A$4:$API$29, MATCH("CenHos_Per", 'WFOM - Time_Base'!$B$4:$B$29,0), MATCH(CONCATENATE($G94,T$2),'WFOM - Time_Base'!$A$8:$API$8,0)),
IFERROR($AN94 * INDEX('Inputs from Uganda staff'!$E$61:$BM$80,MATCH('HRH Need estimation'!T$2,'Inputs from Uganda staff'!$E$61:$E$80,0),MATCH('HRH Need estimation'!$D94,'Inputs from Uganda staff'!$E$6:$BM$6,0)),
""))</f>
        <v>0</v>
      </c>
      <c r="U94" s="122">
        <f>IFERROR(
$AN94 * INDEX('WFOM - Time_Base'!$A$4:$API$29, MATCH("CenHos", 'WFOM - Time_Base'!$B$4:$B$29,0), MATCH(CONCATENATE($G94,U$2),'WFOM - Time_Base'!$A$8:$API$8,0)) *
INDEX('WFOM - Time_Base'!$A$4:$API$29, MATCH("CenHos_Per", 'WFOM - Time_Base'!$B$4:$B$29,0), MATCH(CONCATENATE($G94,U$2),'WFOM - Time_Base'!$A$8:$API$8,0)),
IFERROR($AN94 * INDEX('Inputs from Uganda staff'!$E$61:$BM$80,MATCH('HRH Need estimation'!U$2,'Inputs from Uganda staff'!$E$61:$E$80,0),MATCH('HRH Need estimation'!$D94,'Inputs from Uganda staff'!$E$6:$BM$6,0)),
""))</f>
        <v>11.25</v>
      </c>
      <c r="V94" s="122">
        <f>IFERROR(
$AN94 * INDEX('WFOM - Time_Base'!$A$4:$API$29, MATCH("CenHos", 'WFOM - Time_Base'!$B$4:$B$29,0), MATCH(CONCATENATE($G94,V$2),'WFOM - Time_Base'!$A$8:$API$8,0)) *
INDEX('WFOM - Time_Base'!$A$4:$API$29, MATCH("CenHos_Per", 'WFOM - Time_Base'!$B$4:$B$29,0), MATCH(CONCATENATE($G94,V$2),'WFOM - Time_Base'!$A$8:$API$8,0)),
IFERROR($AN94 * INDEX('Inputs from Uganda staff'!$E$61:$BM$80,MATCH('HRH Need estimation'!V$2,'Inputs from Uganda staff'!$E$61:$E$80,0),MATCH('HRH Need estimation'!$D94,'Inputs from Uganda staff'!$E$6:$BM$6,0)),
""))</f>
        <v>5.25</v>
      </c>
      <c r="W94" s="122">
        <f>IFERROR(
$AN94 * INDEX('WFOM - Time_Base'!$A$4:$API$29, MATCH("CenHos", 'WFOM - Time_Base'!$B$4:$B$29,0), MATCH(CONCATENATE($G94,W$2),'WFOM - Time_Base'!$A$8:$API$8,0)) *
INDEX('WFOM - Time_Base'!$A$4:$API$29, MATCH("CenHos_Per", 'WFOM - Time_Base'!$B$4:$B$29,0), MATCH(CONCATENATE($G94,W$2),'WFOM - Time_Base'!$A$8:$API$8,0)),
IFERROR($AN94 * INDEX('Inputs from Uganda staff'!$E$61:$BM$80,MATCH('HRH Need estimation'!W$2,'Inputs from Uganda staff'!$E$61:$E$80,0),MATCH('HRH Need estimation'!$D94,'Inputs from Uganda staff'!$E$6:$BM$6,0)),
""))</f>
        <v>1.5</v>
      </c>
      <c r="X94" s="122">
        <f>IFERROR(
$AN94 * INDEX('WFOM - Time_Base'!$A$4:$API$29, MATCH("CenHos", 'WFOM - Time_Base'!$B$4:$B$29,0), MATCH(CONCATENATE($G94,X$2),'WFOM - Time_Base'!$A$8:$API$8,0)) *
INDEX('WFOM - Time_Base'!$A$4:$API$29, MATCH("CenHos_Per", 'WFOM - Time_Base'!$B$4:$B$29,0), MATCH(CONCATENATE($G94,X$2),'WFOM - Time_Base'!$A$8:$API$8,0)),
IFERROR($AN94 * INDEX('Inputs from Uganda staff'!$E$61:$BM$80,MATCH('HRH Need estimation'!X$2,'Inputs from Uganda staff'!$E$61:$E$80,0),MATCH('HRH Need estimation'!$D94,'Inputs from Uganda staff'!$E$6:$BM$6,0)),
""))</f>
        <v>1.5</v>
      </c>
      <c r="Y94" s="122">
        <f>IFERROR(
$AN94 * INDEX('WFOM - Time_Base'!$A$4:$API$29, MATCH("CenHos", 'WFOM - Time_Base'!$B$4:$B$29,0), MATCH(CONCATENATE($G94,Y$2),'WFOM - Time_Base'!$A$8:$API$8,0)) *
INDEX('WFOM - Time_Base'!$A$4:$API$29, MATCH("CenHos_Per", 'WFOM - Time_Base'!$B$4:$B$29,0), MATCH(CONCATENATE($G94,Y$2),'WFOM - Time_Base'!$A$8:$API$8,0)),
IFERROR($AN94 * INDEX('Inputs from Uganda staff'!$E$61:$BM$80,MATCH('HRH Need estimation'!Y$2,'Inputs from Uganda staff'!$E$61:$E$80,0),MATCH('HRH Need estimation'!$D94,'Inputs from Uganda staff'!$E$6:$BM$6,0)),
""))</f>
        <v>0</v>
      </c>
      <c r="Z94" s="122">
        <f>IFERROR(
$AN94 * INDEX('WFOM - Time_Base'!$A$4:$API$29, MATCH("CenHos", 'WFOM - Time_Base'!$B$4:$B$29,0), MATCH(CONCATENATE($G94,Z$2),'WFOM - Time_Base'!$A$8:$API$8,0)) *
INDEX('WFOM - Time_Base'!$A$4:$API$29, MATCH("CenHos_Per", 'WFOM - Time_Base'!$B$4:$B$29,0), MATCH(CONCATENATE($G94,Z$2),'WFOM - Time_Base'!$A$8:$API$8,0)),
IFERROR($AN94 * INDEX('Inputs from Uganda staff'!$E$61:$BM$80,MATCH('HRH Need estimation'!Z$2,'Inputs from Uganda staff'!$E$61:$E$80,0),MATCH('HRH Need estimation'!$D94,'Inputs from Uganda staff'!$E$6:$BM$6,0)),
""))</f>
        <v>0</v>
      </c>
      <c r="AA94" s="122">
        <f>IFERROR(
$AN94 * INDEX('WFOM - Time_Base'!$A$4:$API$29, MATCH("CenHos", 'WFOM - Time_Base'!$B$4:$B$29,0), MATCH(CONCATENATE($G94,AA$2),'WFOM - Time_Base'!$A$8:$API$8,0)) *
INDEX('WFOM - Time_Base'!$A$4:$API$29, MATCH("CenHos_Per", 'WFOM - Time_Base'!$B$4:$B$29,0), MATCH(CONCATENATE($G94,AA$2),'WFOM - Time_Base'!$A$8:$API$8,0)),
IFERROR($AN94 * INDEX('Inputs from Uganda staff'!$E$61:$BM$80,MATCH('HRH Need estimation'!AA$2,'Inputs from Uganda staff'!$E$61:$E$80,0),MATCH('HRH Need estimation'!$D94,'Inputs from Uganda staff'!$E$6:$BM$6,0)),
""))</f>
        <v>0</v>
      </c>
      <c r="AB94" s="122">
        <f>IFERROR(
$AN94 * INDEX('WFOM - Time_Base'!$A$4:$API$29, MATCH("CenHos", 'WFOM - Time_Base'!$B$4:$B$29,0), MATCH(CONCATENATE($G94,AB$2),'WFOM - Time_Base'!$A$8:$API$8,0)) *
INDEX('WFOM - Time_Base'!$A$4:$API$29, MATCH("CenHos_Per", 'WFOM - Time_Base'!$B$4:$B$29,0), MATCH(CONCATENATE($G94,AB$2),'WFOM - Time_Base'!$A$8:$API$8,0)),
IFERROR($AN94 * INDEX('Inputs from Uganda staff'!$E$61:$BM$80,MATCH('HRH Need estimation'!AB$2,'Inputs from Uganda staff'!$E$61:$E$80,0),MATCH('HRH Need estimation'!$D94,'Inputs from Uganda staff'!$E$6:$BM$6,0)),
""))</f>
        <v>0</v>
      </c>
      <c r="AC94" s="122" t="str">
        <f>IFERROR(
$AN94 * INDEX('WFOM - Time_Base'!$A$4:$API$29, MATCH("CenHos", 'WFOM - Time_Base'!$B$4:$B$29,0), MATCH(CONCATENATE($G94,AC$2),'WFOM - Time_Base'!$A$8:$API$8,0)) *
INDEX('WFOM - Time_Base'!$A$4:$API$29, MATCH("CenHos_Per", 'WFOM - Time_Base'!$B$4:$B$29,0), MATCH(CONCATENATE($G94,AC$2),'WFOM - Time_Base'!$A$8:$API$8,0)),
IFERROR($AN94 * INDEX('Inputs from Uganda staff'!$E$61:$BM$80,MATCH('HRH Need estimation'!AC$2,'Inputs from Uganda staff'!$E$61:$E$80,0),MATCH('HRH Need estimation'!$D94,'Inputs from Uganda staff'!$E$6:$BM$6,0)),
""))</f>
        <v/>
      </c>
      <c r="AD94" s="122">
        <f>IFERROR(
$AN94 * INDEX('WFOM - Time_Base'!$A$4:$API$29, MATCH("CenHos", 'WFOM - Time_Base'!$B$4:$B$29,0), MATCH(CONCATENATE($G94,AD$2),'WFOM - Time_Base'!$A$8:$API$8,0)) *
INDEX('WFOM - Time_Base'!$A$4:$API$29, MATCH("CenHos_Per", 'WFOM - Time_Base'!$B$4:$B$29,0), MATCH(CONCATENATE($G94,AD$2),'WFOM - Time_Base'!$A$8:$API$8,0)),
IFERROR($AN94 * INDEX('Inputs from Uganda staff'!$E$61:$BM$80,MATCH('HRH Need estimation'!AD$2,'Inputs from Uganda staff'!$E$61:$E$80,0),MATCH('HRH Need estimation'!$D94,'Inputs from Uganda staff'!$E$6:$BM$6,0)),
""))</f>
        <v>0</v>
      </c>
      <c r="AE94" s="122">
        <f>IFERROR(
$AN94 * INDEX('WFOM - Time_Base'!$A$4:$API$29, MATCH("CenHos", 'WFOM - Time_Base'!$B$4:$B$29,0), MATCH(CONCATENATE($G94,AE$2),'WFOM - Time_Base'!$A$8:$API$8,0)) *
INDEX('WFOM - Time_Base'!$A$4:$API$29, MATCH("CenHos_Per", 'WFOM - Time_Base'!$B$4:$B$29,0), MATCH(CONCATENATE($G94,AE$2),'WFOM - Time_Base'!$A$8:$API$8,0)),
IFERROR($AN94 * INDEX('Inputs from Uganda staff'!$E$61:$BM$80,MATCH('HRH Need estimation'!AE$2,'Inputs from Uganda staff'!$E$61:$E$80,0),MATCH('HRH Need estimation'!$D94,'Inputs from Uganda staff'!$E$6:$BM$6,0)),
""))</f>
        <v>0</v>
      </c>
      <c r="AF94" s="122">
        <f>IFERROR(
$AN94 * INDEX('WFOM - Time_Base'!$A$4:$API$29, MATCH("CenHos", 'WFOM - Time_Base'!$B$4:$B$29,0), MATCH(CONCATENATE($G94,AF$2),'WFOM - Time_Base'!$A$8:$API$8,0)) *
INDEX('WFOM - Time_Base'!$A$4:$API$29, MATCH("CenHos_Per", 'WFOM - Time_Base'!$B$4:$B$29,0), MATCH(CONCATENATE($G94,AF$2),'WFOM - Time_Base'!$A$8:$API$8,0)),
IFERROR($AN94 * INDEX('Inputs from Uganda staff'!$E$61:$BM$80,MATCH('HRH Need estimation'!AF$2,'Inputs from Uganda staff'!$E$61:$E$80,0),MATCH('HRH Need estimation'!$D94,'Inputs from Uganda staff'!$E$6:$BM$6,0)),
""))</f>
        <v>0</v>
      </c>
      <c r="AG94" s="122">
        <f>IFERROR(
$AN94 * INDEX('WFOM - Time_Base'!$A$4:$API$29, MATCH("CenHos", 'WFOM - Time_Base'!$B$4:$B$29,0), MATCH(CONCATENATE($G94,AG$2),'WFOM - Time_Base'!$A$8:$API$8,0)) *
INDEX('WFOM - Time_Base'!$A$4:$API$29, MATCH("CenHos_Per", 'WFOM - Time_Base'!$B$4:$B$29,0), MATCH(CONCATENATE($G94,AG$2),'WFOM - Time_Base'!$A$8:$API$8,0)),
IFERROR($AN94 * INDEX('Inputs from Uganda staff'!$E$61:$BM$80,MATCH('HRH Need estimation'!AG$2,'Inputs from Uganda staff'!$E$61:$E$80,0),MATCH('HRH Need estimation'!$D94,'Inputs from Uganda staff'!$E$6:$BM$6,0)),
""))</f>
        <v>0</v>
      </c>
      <c r="AH94" s="122">
        <f>IFERROR(
$AN94 * INDEX('WFOM - Time_Base'!$A$4:$API$29, MATCH("CenHos", 'WFOM - Time_Base'!$B$4:$B$29,0), MATCH(CONCATENATE($G94,AH$2),'WFOM - Time_Base'!$A$8:$API$8,0)) *
INDEX('WFOM - Time_Base'!$A$4:$API$29, MATCH("CenHos_Per", 'WFOM - Time_Base'!$B$4:$B$29,0), MATCH(CONCATENATE($G94,AH$2),'WFOM - Time_Base'!$A$8:$API$8,0)),
IFERROR($AN94 * INDEX('Inputs from Uganda staff'!$E$61:$BM$80,MATCH('HRH Need estimation'!AH$2,'Inputs from Uganda staff'!$E$61:$E$80,0),MATCH('HRH Need estimation'!$D94,'Inputs from Uganda staff'!$E$6:$BM$6,0)),
""))</f>
        <v>0</v>
      </c>
      <c r="AI94" s="122">
        <f>IFERROR(
$AN94 * INDEX('WFOM - Time_Base'!$A$4:$API$29, MATCH("CenHos", 'WFOM - Time_Base'!$B$4:$B$29,0), MATCH(CONCATENATE($G94,AI$2),'WFOM - Time_Base'!$A$8:$API$8,0)) *
INDEX('WFOM - Time_Base'!$A$4:$API$29, MATCH("CenHos_Per", 'WFOM - Time_Base'!$B$4:$B$29,0), MATCH(CONCATENATE($G94,AI$2),'WFOM - Time_Base'!$A$8:$API$8,0)),
IFERROR($AN94 * INDEX('Inputs from Uganda staff'!$E$61:$BM$80,MATCH('HRH Need estimation'!AI$2,'Inputs from Uganda staff'!$E$61:$E$80,0),MATCH('HRH Need estimation'!$D94,'Inputs from Uganda staff'!$E$6:$BM$6,0)),
""))</f>
        <v>0</v>
      </c>
      <c r="AJ94" s="122">
        <f>IFERROR(
$AN94 * INDEX('WFOM - Time_Base'!$A$4:$API$29, MATCH("CenHos", 'WFOM - Time_Base'!$B$4:$B$29,0), MATCH(CONCATENATE($G94,AJ$2),'WFOM - Time_Base'!$A$8:$API$8,0)) *
INDEX('WFOM - Time_Base'!$A$4:$API$29, MATCH("CenHos_Per", 'WFOM - Time_Base'!$B$4:$B$29,0), MATCH(CONCATENATE($G94,AJ$2),'WFOM - Time_Base'!$A$8:$API$8,0)),
IFERROR($AN94 * INDEX('Inputs from Uganda staff'!$E$61:$BM$80,MATCH('HRH Need estimation'!AJ$2,'Inputs from Uganda staff'!$E$61:$E$80,0),MATCH('HRH Need estimation'!$D94,'Inputs from Uganda staff'!$E$6:$BM$6,0)),
""))</f>
        <v>0</v>
      </c>
      <c r="AK94" s="122">
        <f>IFERROR(
$AN94 * INDEX('WFOM - Time_Base'!$A$4:$API$29, MATCH("CenHos", 'WFOM - Time_Base'!$B$4:$B$29,0), MATCH(CONCATENATE($G94,AK$2),'WFOM - Time_Base'!$A$8:$API$8,0)) *
INDEX('WFOM - Time_Base'!$A$4:$API$29, MATCH("CenHos_Per", 'WFOM - Time_Base'!$B$4:$B$29,0), MATCH(CONCATENATE($G94,AK$2),'WFOM - Time_Base'!$A$8:$API$8,0)),
IFERROR($AN94 * INDEX('Inputs from Uganda staff'!$E$61:$BM$80,MATCH('HRH Need estimation'!AK$2,'Inputs from Uganda staff'!$E$61:$E$80,0),MATCH('HRH Need estimation'!$D94,'Inputs from Uganda staff'!$E$6:$BM$6,0)),
""))</f>
        <v>0</v>
      </c>
      <c r="AL94" s="122">
        <f>IFERROR(
$AN94 * INDEX('WFOM - Time_Base'!$A$4:$API$29, MATCH("CenHos", 'WFOM - Time_Base'!$B$4:$B$29,0), MATCH(CONCATENATE($G94,AL$2),'WFOM - Time_Base'!$A$8:$API$8,0)) *
INDEX('WFOM - Time_Base'!$A$4:$API$29, MATCH("CenHos_Per", 'WFOM - Time_Base'!$B$4:$B$29,0), MATCH(CONCATENATE($G94,AL$2),'WFOM - Time_Base'!$A$8:$API$8,0)),
IFERROR($AN94 * INDEX('Inputs from Uganda staff'!$E$61:$BM$80,MATCH('HRH Need estimation'!AL$2,'Inputs from Uganda staff'!$E$61:$E$80,0),MATCH('HRH Need estimation'!$D94,'Inputs from Uganda staff'!$E$6:$BM$6,0)),
""))</f>
        <v>0</v>
      </c>
      <c r="AN94">
        <v>1</v>
      </c>
      <c r="AO94" t="e">
        <f t="shared" si="3"/>
        <v>#N/A</v>
      </c>
      <c r="AQ94" t="s">
        <v>613</v>
      </c>
    </row>
    <row r="95" spans="1:43">
      <c r="A95" s="106" t="s">
        <v>960</v>
      </c>
      <c r="B95" s="106" t="s">
        <v>76</v>
      </c>
      <c r="C95" s="107" t="s">
        <v>402</v>
      </c>
      <c r="D95" s="115" t="s">
        <v>403</v>
      </c>
      <c r="E95" s="122" t="s">
        <v>76</v>
      </c>
      <c r="F95" s="122" t="s">
        <v>81</v>
      </c>
      <c r="G95" s="122" t="str">
        <f>IF(F95&lt;&gt;"", VLOOKUP(F95,'WFOM - Cadre and Service List'!$E$4:$F$52,2,FALSE), "")</f>
        <v>TBFollowUp</v>
      </c>
      <c r="H95" s="122"/>
      <c r="I95" s="207"/>
      <c r="J95" s="207"/>
      <c r="K95" s="207"/>
      <c r="L95" s="207"/>
      <c r="M95" s="207"/>
      <c r="N95" s="207"/>
      <c r="O95" s="207"/>
      <c r="P95" s="207">
        <f t="shared" si="2"/>
        <v>0</v>
      </c>
      <c r="Q95" s="122" t="s">
        <v>1947</v>
      </c>
      <c r="R95" s="122">
        <f>IFERROR(
$AN95 * INDEX('WFOM - Time_Base'!$A$4:$API$29, MATCH("CenHos", 'WFOM - Time_Base'!$B$4:$B$29,0), MATCH(CONCATENATE($G95,R$2),'WFOM - Time_Base'!$A$8:$API$8,0)) *
INDEX('WFOM - Time_Base'!$A$4:$API$29, MATCH("CenHos_Per", 'WFOM - Time_Base'!$B$4:$B$29,0), MATCH(CONCATENATE($G95,R$2),'WFOM - Time_Base'!$A$8:$API$8,0)),
IFERROR($AN95 * INDEX('Inputs from Uganda staff'!$E$61:$BM$80,MATCH('HRH Need estimation'!R$2,'Inputs from Uganda staff'!$E$61:$E$80,0),MATCH('HRH Need estimation'!$D95,'Inputs from Uganda staff'!$E$6:$BM$6,0)),
""))</f>
        <v>2.5</v>
      </c>
      <c r="S95" s="122">
        <f>IFERROR(
$AN95 * INDEX('WFOM - Time_Base'!$A$4:$API$29, MATCH("CenHos", 'WFOM - Time_Base'!$B$4:$B$29,0), MATCH(CONCATENATE($G95,S$2),'WFOM - Time_Base'!$A$8:$API$8,0)) *
INDEX('WFOM - Time_Base'!$A$4:$API$29, MATCH("CenHos_Per", 'WFOM - Time_Base'!$B$4:$B$29,0), MATCH(CONCATENATE($G95,S$2),'WFOM - Time_Base'!$A$8:$API$8,0)),
IFERROR($AN95 * INDEX('Inputs from Uganda staff'!$E$61:$BM$80,MATCH('HRH Need estimation'!S$2,'Inputs from Uganda staff'!$E$61:$E$80,0),MATCH('HRH Need estimation'!$D95,'Inputs from Uganda staff'!$E$6:$BM$6,0)),
""))</f>
        <v>2.5</v>
      </c>
      <c r="T95" s="122">
        <f>IFERROR(
$AN95 * INDEX('WFOM - Time_Base'!$A$4:$API$29, MATCH("CenHos", 'WFOM - Time_Base'!$B$4:$B$29,0), MATCH(CONCATENATE($G95,T$2),'WFOM - Time_Base'!$A$8:$API$8,0)) *
INDEX('WFOM - Time_Base'!$A$4:$API$29, MATCH("CenHos_Per", 'WFOM - Time_Base'!$B$4:$B$29,0), MATCH(CONCATENATE($G95,T$2),'WFOM - Time_Base'!$A$8:$API$8,0)),
IFERROR($AN95 * INDEX('Inputs from Uganda staff'!$E$61:$BM$80,MATCH('HRH Need estimation'!T$2,'Inputs from Uganda staff'!$E$61:$E$80,0),MATCH('HRH Need estimation'!$D95,'Inputs from Uganda staff'!$E$6:$BM$6,0)),
""))</f>
        <v>0</v>
      </c>
      <c r="U95" s="122">
        <f>IFERROR(
$AN95 * INDEX('WFOM - Time_Base'!$A$4:$API$29, MATCH("CenHos", 'WFOM - Time_Base'!$B$4:$B$29,0), MATCH(CONCATENATE($G95,U$2),'WFOM - Time_Base'!$A$8:$API$8,0)) *
INDEX('WFOM - Time_Base'!$A$4:$API$29, MATCH("CenHos_Per", 'WFOM - Time_Base'!$B$4:$B$29,0), MATCH(CONCATENATE($G95,U$2),'WFOM - Time_Base'!$A$8:$API$8,0)),
IFERROR($AN95 * INDEX('Inputs from Uganda staff'!$E$61:$BM$80,MATCH('HRH Need estimation'!U$2,'Inputs from Uganda staff'!$E$61:$E$80,0),MATCH('HRH Need estimation'!$D95,'Inputs from Uganda staff'!$E$6:$BM$6,0)),
""))</f>
        <v>11.25</v>
      </c>
      <c r="V95" s="122">
        <f>IFERROR(
$AN95 * INDEX('WFOM - Time_Base'!$A$4:$API$29, MATCH("CenHos", 'WFOM - Time_Base'!$B$4:$B$29,0), MATCH(CONCATENATE($G95,V$2),'WFOM - Time_Base'!$A$8:$API$8,0)) *
INDEX('WFOM - Time_Base'!$A$4:$API$29, MATCH("CenHos_Per", 'WFOM - Time_Base'!$B$4:$B$29,0), MATCH(CONCATENATE($G95,V$2),'WFOM - Time_Base'!$A$8:$API$8,0)),
IFERROR($AN95 * INDEX('Inputs from Uganda staff'!$E$61:$BM$80,MATCH('HRH Need estimation'!V$2,'Inputs from Uganda staff'!$E$61:$E$80,0),MATCH('HRH Need estimation'!$D95,'Inputs from Uganda staff'!$E$6:$BM$6,0)),
""))</f>
        <v>5.25</v>
      </c>
      <c r="W95" s="122">
        <f>IFERROR(
$AN95 * INDEX('WFOM - Time_Base'!$A$4:$API$29, MATCH("CenHos", 'WFOM - Time_Base'!$B$4:$B$29,0), MATCH(CONCATENATE($G95,W$2),'WFOM - Time_Base'!$A$8:$API$8,0)) *
INDEX('WFOM - Time_Base'!$A$4:$API$29, MATCH("CenHos_Per", 'WFOM - Time_Base'!$B$4:$B$29,0), MATCH(CONCATENATE($G95,W$2),'WFOM - Time_Base'!$A$8:$API$8,0)),
IFERROR($AN95 * INDEX('Inputs from Uganda staff'!$E$61:$BM$80,MATCH('HRH Need estimation'!W$2,'Inputs from Uganda staff'!$E$61:$E$80,0),MATCH('HRH Need estimation'!$D95,'Inputs from Uganda staff'!$E$6:$BM$6,0)),
""))</f>
        <v>1.5</v>
      </c>
      <c r="X95" s="122">
        <f>IFERROR(
$AN95 * INDEX('WFOM - Time_Base'!$A$4:$API$29, MATCH("CenHos", 'WFOM - Time_Base'!$B$4:$B$29,0), MATCH(CONCATENATE($G95,X$2),'WFOM - Time_Base'!$A$8:$API$8,0)) *
INDEX('WFOM - Time_Base'!$A$4:$API$29, MATCH("CenHos_Per", 'WFOM - Time_Base'!$B$4:$B$29,0), MATCH(CONCATENATE($G95,X$2),'WFOM - Time_Base'!$A$8:$API$8,0)),
IFERROR($AN95 * INDEX('Inputs from Uganda staff'!$E$61:$BM$80,MATCH('HRH Need estimation'!X$2,'Inputs from Uganda staff'!$E$61:$E$80,0),MATCH('HRH Need estimation'!$D95,'Inputs from Uganda staff'!$E$6:$BM$6,0)),
""))</f>
        <v>1.5</v>
      </c>
      <c r="Y95" s="122">
        <f>IFERROR(
$AN95 * INDEX('WFOM - Time_Base'!$A$4:$API$29, MATCH("CenHos", 'WFOM - Time_Base'!$B$4:$B$29,0), MATCH(CONCATENATE($G95,Y$2),'WFOM - Time_Base'!$A$8:$API$8,0)) *
INDEX('WFOM - Time_Base'!$A$4:$API$29, MATCH("CenHos_Per", 'WFOM - Time_Base'!$B$4:$B$29,0), MATCH(CONCATENATE($G95,Y$2),'WFOM - Time_Base'!$A$8:$API$8,0)),
IFERROR($AN95 * INDEX('Inputs from Uganda staff'!$E$61:$BM$80,MATCH('HRH Need estimation'!Y$2,'Inputs from Uganda staff'!$E$61:$E$80,0),MATCH('HRH Need estimation'!$D95,'Inputs from Uganda staff'!$E$6:$BM$6,0)),
""))</f>
        <v>0</v>
      </c>
      <c r="Z95" s="122">
        <f>IFERROR(
$AN95 * INDEX('WFOM - Time_Base'!$A$4:$API$29, MATCH("CenHos", 'WFOM - Time_Base'!$B$4:$B$29,0), MATCH(CONCATENATE($G95,Z$2),'WFOM - Time_Base'!$A$8:$API$8,0)) *
INDEX('WFOM - Time_Base'!$A$4:$API$29, MATCH("CenHos_Per", 'WFOM - Time_Base'!$B$4:$B$29,0), MATCH(CONCATENATE($G95,Z$2),'WFOM - Time_Base'!$A$8:$API$8,0)),
IFERROR($AN95 * INDEX('Inputs from Uganda staff'!$E$61:$BM$80,MATCH('HRH Need estimation'!Z$2,'Inputs from Uganda staff'!$E$61:$E$80,0),MATCH('HRH Need estimation'!$D95,'Inputs from Uganda staff'!$E$6:$BM$6,0)),
""))</f>
        <v>0</v>
      </c>
      <c r="AA95" s="122">
        <f>IFERROR(
$AN95 * INDEX('WFOM - Time_Base'!$A$4:$API$29, MATCH("CenHos", 'WFOM - Time_Base'!$B$4:$B$29,0), MATCH(CONCATENATE($G95,AA$2),'WFOM - Time_Base'!$A$8:$API$8,0)) *
INDEX('WFOM - Time_Base'!$A$4:$API$29, MATCH("CenHos_Per", 'WFOM - Time_Base'!$B$4:$B$29,0), MATCH(CONCATENATE($G95,AA$2),'WFOM - Time_Base'!$A$8:$API$8,0)),
IFERROR($AN95 * INDEX('Inputs from Uganda staff'!$E$61:$BM$80,MATCH('HRH Need estimation'!AA$2,'Inputs from Uganda staff'!$E$61:$E$80,0),MATCH('HRH Need estimation'!$D95,'Inputs from Uganda staff'!$E$6:$BM$6,0)),
""))</f>
        <v>0</v>
      </c>
      <c r="AB95" s="122">
        <f>IFERROR(
$AN95 * INDEX('WFOM - Time_Base'!$A$4:$API$29, MATCH("CenHos", 'WFOM - Time_Base'!$B$4:$B$29,0), MATCH(CONCATENATE($G95,AB$2),'WFOM - Time_Base'!$A$8:$API$8,0)) *
INDEX('WFOM - Time_Base'!$A$4:$API$29, MATCH("CenHos_Per", 'WFOM - Time_Base'!$B$4:$B$29,0), MATCH(CONCATENATE($G95,AB$2),'WFOM - Time_Base'!$A$8:$API$8,0)),
IFERROR($AN95 * INDEX('Inputs from Uganda staff'!$E$61:$BM$80,MATCH('HRH Need estimation'!AB$2,'Inputs from Uganda staff'!$E$61:$E$80,0),MATCH('HRH Need estimation'!$D95,'Inputs from Uganda staff'!$E$6:$BM$6,0)),
""))</f>
        <v>0</v>
      </c>
      <c r="AC95" s="122" t="str">
        <f>IFERROR(
$AN95 * INDEX('WFOM - Time_Base'!$A$4:$API$29, MATCH("CenHos", 'WFOM - Time_Base'!$B$4:$B$29,0), MATCH(CONCATENATE($G95,AC$2),'WFOM - Time_Base'!$A$8:$API$8,0)) *
INDEX('WFOM - Time_Base'!$A$4:$API$29, MATCH("CenHos_Per", 'WFOM - Time_Base'!$B$4:$B$29,0), MATCH(CONCATENATE($G95,AC$2),'WFOM - Time_Base'!$A$8:$API$8,0)),
IFERROR($AN95 * INDEX('Inputs from Uganda staff'!$E$61:$BM$80,MATCH('HRH Need estimation'!AC$2,'Inputs from Uganda staff'!$E$61:$E$80,0),MATCH('HRH Need estimation'!$D95,'Inputs from Uganda staff'!$E$6:$BM$6,0)),
""))</f>
        <v/>
      </c>
      <c r="AD95" s="122">
        <f>IFERROR(
$AN95 * INDEX('WFOM - Time_Base'!$A$4:$API$29, MATCH("CenHos", 'WFOM - Time_Base'!$B$4:$B$29,0), MATCH(CONCATENATE($G95,AD$2),'WFOM - Time_Base'!$A$8:$API$8,0)) *
INDEX('WFOM - Time_Base'!$A$4:$API$29, MATCH("CenHos_Per", 'WFOM - Time_Base'!$B$4:$B$29,0), MATCH(CONCATENATE($G95,AD$2),'WFOM - Time_Base'!$A$8:$API$8,0)),
IFERROR($AN95 * INDEX('Inputs from Uganda staff'!$E$61:$BM$80,MATCH('HRH Need estimation'!AD$2,'Inputs from Uganda staff'!$E$61:$E$80,0),MATCH('HRH Need estimation'!$D95,'Inputs from Uganda staff'!$E$6:$BM$6,0)),
""))</f>
        <v>0</v>
      </c>
      <c r="AE95" s="122">
        <f>IFERROR(
$AN95 * INDEX('WFOM - Time_Base'!$A$4:$API$29, MATCH("CenHos", 'WFOM - Time_Base'!$B$4:$B$29,0), MATCH(CONCATENATE($G95,AE$2),'WFOM - Time_Base'!$A$8:$API$8,0)) *
INDEX('WFOM - Time_Base'!$A$4:$API$29, MATCH("CenHos_Per", 'WFOM - Time_Base'!$B$4:$B$29,0), MATCH(CONCATENATE($G95,AE$2),'WFOM - Time_Base'!$A$8:$API$8,0)),
IFERROR($AN95 * INDEX('Inputs from Uganda staff'!$E$61:$BM$80,MATCH('HRH Need estimation'!AE$2,'Inputs from Uganda staff'!$E$61:$E$80,0),MATCH('HRH Need estimation'!$D95,'Inputs from Uganda staff'!$E$6:$BM$6,0)),
""))</f>
        <v>0</v>
      </c>
      <c r="AF95" s="122">
        <f>IFERROR(
$AN95 * INDEX('WFOM - Time_Base'!$A$4:$API$29, MATCH("CenHos", 'WFOM - Time_Base'!$B$4:$B$29,0), MATCH(CONCATENATE($G95,AF$2),'WFOM - Time_Base'!$A$8:$API$8,0)) *
INDEX('WFOM - Time_Base'!$A$4:$API$29, MATCH("CenHos_Per", 'WFOM - Time_Base'!$B$4:$B$29,0), MATCH(CONCATENATE($G95,AF$2),'WFOM - Time_Base'!$A$8:$API$8,0)),
IFERROR($AN95 * INDEX('Inputs from Uganda staff'!$E$61:$BM$80,MATCH('HRH Need estimation'!AF$2,'Inputs from Uganda staff'!$E$61:$E$80,0),MATCH('HRH Need estimation'!$D95,'Inputs from Uganda staff'!$E$6:$BM$6,0)),
""))</f>
        <v>0</v>
      </c>
      <c r="AG95" s="122">
        <f>IFERROR(
$AN95 * INDEX('WFOM - Time_Base'!$A$4:$API$29, MATCH("CenHos", 'WFOM - Time_Base'!$B$4:$B$29,0), MATCH(CONCATENATE($G95,AG$2),'WFOM - Time_Base'!$A$8:$API$8,0)) *
INDEX('WFOM - Time_Base'!$A$4:$API$29, MATCH("CenHos_Per", 'WFOM - Time_Base'!$B$4:$B$29,0), MATCH(CONCATENATE($G95,AG$2),'WFOM - Time_Base'!$A$8:$API$8,0)),
IFERROR($AN95 * INDEX('Inputs from Uganda staff'!$E$61:$BM$80,MATCH('HRH Need estimation'!AG$2,'Inputs from Uganda staff'!$E$61:$E$80,0),MATCH('HRH Need estimation'!$D95,'Inputs from Uganda staff'!$E$6:$BM$6,0)),
""))</f>
        <v>0</v>
      </c>
      <c r="AH95" s="122">
        <f>IFERROR(
$AN95 * INDEX('WFOM - Time_Base'!$A$4:$API$29, MATCH("CenHos", 'WFOM - Time_Base'!$B$4:$B$29,0), MATCH(CONCATENATE($G95,AH$2),'WFOM - Time_Base'!$A$8:$API$8,0)) *
INDEX('WFOM - Time_Base'!$A$4:$API$29, MATCH("CenHos_Per", 'WFOM - Time_Base'!$B$4:$B$29,0), MATCH(CONCATENATE($G95,AH$2),'WFOM - Time_Base'!$A$8:$API$8,0)),
IFERROR($AN95 * INDEX('Inputs from Uganda staff'!$E$61:$BM$80,MATCH('HRH Need estimation'!AH$2,'Inputs from Uganda staff'!$E$61:$E$80,0),MATCH('HRH Need estimation'!$D95,'Inputs from Uganda staff'!$E$6:$BM$6,0)),
""))</f>
        <v>0</v>
      </c>
      <c r="AI95" s="122">
        <f>IFERROR(
$AN95 * INDEX('WFOM - Time_Base'!$A$4:$API$29, MATCH("CenHos", 'WFOM - Time_Base'!$B$4:$B$29,0), MATCH(CONCATENATE($G95,AI$2),'WFOM - Time_Base'!$A$8:$API$8,0)) *
INDEX('WFOM - Time_Base'!$A$4:$API$29, MATCH("CenHos_Per", 'WFOM - Time_Base'!$B$4:$B$29,0), MATCH(CONCATENATE($G95,AI$2),'WFOM - Time_Base'!$A$8:$API$8,0)),
IFERROR($AN95 * INDEX('Inputs from Uganda staff'!$E$61:$BM$80,MATCH('HRH Need estimation'!AI$2,'Inputs from Uganda staff'!$E$61:$E$80,0),MATCH('HRH Need estimation'!$D95,'Inputs from Uganda staff'!$E$6:$BM$6,0)),
""))</f>
        <v>0</v>
      </c>
      <c r="AJ95" s="122">
        <f>IFERROR(
$AN95 * INDEX('WFOM - Time_Base'!$A$4:$API$29, MATCH("CenHos", 'WFOM - Time_Base'!$B$4:$B$29,0), MATCH(CONCATENATE($G95,AJ$2),'WFOM - Time_Base'!$A$8:$API$8,0)) *
INDEX('WFOM - Time_Base'!$A$4:$API$29, MATCH("CenHos_Per", 'WFOM - Time_Base'!$B$4:$B$29,0), MATCH(CONCATENATE($G95,AJ$2),'WFOM - Time_Base'!$A$8:$API$8,0)),
IFERROR($AN95 * INDEX('Inputs from Uganda staff'!$E$61:$BM$80,MATCH('HRH Need estimation'!AJ$2,'Inputs from Uganda staff'!$E$61:$E$80,0),MATCH('HRH Need estimation'!$D95,'Inputs from Uganda staff'!$E$6:$BM$6,0)),
""))</f>
        <v>0</v>
      </c>
      <c r="AK95" s="122">
        <f>IFERROR(
$AN95 * INDEX('WFOM - Time_Base'!$A$4:$API$29, MATCH("CenHos", 'WFOM - Time_Base'!$B$4:$B$29,0), MATCH(CONCATENATE($G95,AK$2),'WFOM - Time_Base'!$A$8:$API$8,0)) *
INDEX('WFOM - Time_Base'!$A$4:$API$29, MATCH("CenHos_Per", 'WFOM - Time_Base'!$B$4:$B$29,0), MATCH(CONCATENATE($G95,AK$2),'WFOM - Time_Base'!$A$8:$API$8,0)),
IFERROR($AN95 * INDEX('Inputs from Uganda staff'!$E$61:$BM$80,MATCH('HRH Need estimation'!AK$2,'Inputs from Uganda staff'!$E$61:$E$80,0),MATCH('HRH Need estimation'!$D95,'Inputs from Uganda staff'!$E$6:$BM$6,0)),
""))</f>
        <v>0</v>
      </c>
      <c r="AL95" s="122">
        <f>IFERROR(
$AN95 * INDEX('WFOM - Time_Base'!$A$4:$API$29, MATCH("CenHos", 'WFOM - Time_Base'!$B$4:$B$29,0), MATCH(CONCATENATE($G95,AL$2),'WFOM - Time_Base'!$A$8:$API$8,0)) *
INDEX('WFOM - Time_Base'!$A$4:$API$29, MATCH("CenHos_Per", 'WFOM - Time_Base'!$B$4:$B$29,0), MATCH(CONCATENATE($G95,AL$2),'WFOM - Time_Base'!$A$8:$API$8,0)),
IFERROR($AN95 * INDEX('Inputs from Uganda staff'!$E$61:$BM$80,MATCH('HRH Need estimation'!AL$2,'Inputs from Uganda staff'!$E$61:$E$80,0),MATCH('HRH Need estimation'!$D95,'Inputs from Uganda staff'!$E$6:$BM$6,0)),
""))</f>
        <v>0</v>
      </c>
      <c r="AN95">
        <v>1</v>
      </c>
      <c r="AO95" t="e">
        <f t="shared" si="3"/>
        <v>#N/A</v>
      </c>
      <c r="AQ95" t="s">
        <v>621</v>
      </c>
    </row>
    <row r="96" spans="1:43">
      <c r="A96" s="106" t="s">
        <v>961</v>
      </c>
      <c r="B96" s="106" t="s">
        <v>76</v>
      </c>
      <c r="C96" s="107" t="s">
        <v>404</v>
      </c>
      <c r="D96" s="115" t="s">
        <v>405</v>
      </c>
      <c r="E96" s="122" t="s">
        <v>76</v>
      </c>
      <c r="F96" s="122" t="s">
        <v>81</v>
      </c>
      <c r="G96" s="122" t="str">
        <f>IF(F96&lt;&gt;"", VLOOKUP(F96,'WFOM - Cadre and Service List'!$E$4:$F$52,2,FALSE), "")</f>
        <v>TBFollowUp</v>
      </c>
      <c r="H96" s="122"/>
      <c r="I96" s="207"/>
      <c r="J96" s="207"/>
      <c r="K96" s="207"/>
      <c r="L96" s="207"/>
      <c r="M96" s="207"/>
      <c r="N96" s="207"/>
      <c r="O96" s="207"/>
      <c r="P96" s="207">
        <f t="shared" si="2"/>
        <v>0</v>
      </c>
      <c r="Q96" s="122" t="s">
        <v>1947</v>
      </c>
      <c r="R96" s="122">
        <f>IFERROR(
$AN96 * INDEX('WFOM - Time_Base'!$A$4:$API$29, MATCH("CenHos", 'WFOM - Time_Base'!$B$4:$B$29,0), MATCH(CONCATENATE($G96,R$2),'WFOM - Time_Base'!$A$8:$API$8,0)) *
INDEX('WFOM - Time_Base'!$A$4:$API$29, MATCH("CenHos_Per", 'WFOM - Time_Base'!$B$4:$B$29,0), MATCH(CONCATENATE($G96,R$2),'WFOM - Time_Base'!$A$8:$API$8,0)),
IFERROR($AN96 * INDEX('Inputs from Uganda staff'!$E$61:$BM$80,MATCH('HRH Need estimation'!R$2,'Inputs from Uganda staff'!$E$61:$E$80,0),MATCH('HRH Need estimation'!$D96,'Inputs from Uganda staff'!$E$6:$BM$6,0)),
""))</f>
        <v>12.5</v>
      </c>
      <c r="S96" s="122">
        <f>IFERROR(
$AN96 * INDEX('WFOM - Time_Base'!$A$4:$API$29, MATCH("CenHos", 'WFOM - Time_Base'!$B$4:$B$29,0), MATCH(CONCATENATE($G96,S$2),'WFOM - Time_Base'!$A$8:$API$8,0)) *
INDEX('WFOM - Time_Base'!$A$4:$API$29, MATCH("CenHos_Per", 'WFOM - Time_Base'!$B$4:$B$29,0), MATCH(CONCATENATE($G96,S$2),'WFOM - Time_Base'!$A$8:$API$8,0)),
IFERROR($AN96 * INDEX('Inputs from Uganda staff'!$E$61:$BM$80,MATCH('HRH Need estimation'!S$2,'Inputs from Uganda staff'!$E$61:$E$80,0),MATCH('HRH Need estimation'!$D96,'Inputs from Uganda staff'!$E$6:$BM$6,0)),
""))</f>
        <v>12.5</v>
      </c>
      <c r="T96" s="122">
        <f>IFERROR(
$AN96 * INDEX('WFOM - Time_Base'!$A$4:$API$29, MATCH("CenHos", 'WFOM - Time_Base'!$B$4:$B$29,0), MATCH(CONCATENATE($G96,T$2),'WFOM - Time_Base'!$A$8:$API$8,0)) *
INDEX('WFOM - Time_Base'!$A$4:$API$29, MATCH("CenHos_Per", 'WFOM - Time_Base'!$B$4:$B$29,0), MATCH(CONCATENATE($G96,T$2),'WFOM - Time_Base'!$A$8:$API$8,0)),
IFERROR($AN96 * INDEX('Inputs from Uganda staff'!$E$61:$BM$80,MATCH('HRH Need estimation'!T$2,'Inputs from Uganda staff'!$E$61:$E$80,0),MATCH('HRH Need estimation'!$D96,'Inputs from Uganda staff'!$E$6:$BM$6,0)),
""))</f>
        <v>0</v>
      </c>
      <c r="U96" s="122">
        <f>IFERROR(
$AN96 * INDEX('WFOM - Time_Base'!$A$4:$API$29, MATCH("CenHos", 'WFOM - Time_Base'!$B$4:$B$29,0), MATCH(CONCATENATE($G96,U$2),'WFOM - Time_Base'!$A$8:$API$8,0)) *
INDEX('WFOM - Time_Base'!$A$4:$API$29, MATCH("CenHos_Per", 'WFOM - Time_Base'!$B$4:$B$29,0), MATCH(CONCATENATE($G96,U$2),'WFOM - Time_Base'!$A$8:$API$8,0)),
IFERROR($AN96 * INDEX('Inputs from Uganda staff'!$E$61:$BM$80,MATCH('HRH Need estimation'!U$2,'Inputs from Uganda staff'!$E$61:$E$80,0),MATCH('HRH Need estimation'!$D96,'Inputs from Uganda staff'!$E$6:$BM$6,0)),
""))</f>
        <v>56.25</v>
      </c>
      <c r="V96" s="122">
        <f>IFERROR(
$AN96 * INDEX('WFOM - Time_Base'!$A$4:$API$29, MATCH("CenHos", 'WFOM - Time_Base'!$B$4:$B$29,0), MATCH(CONCATENATE($G96,V$2),'WFOM - Time_Base'!$A$8:$API$8,0)) *
INDEX('WFOM - Time_Base'!$A$4:$API$29, MATCH("CenHos_Per", 'WFOM - Time_Base'!$B$4:$B$29,0), MATCH(CONCATENATE($G96,V$2),'WFOM - Time_Base'!$A$8:$API$8,0)),
IFERROR($AN96 * INDEX('Inputs from Uganda staff'!$E$61:$BM$80,MATCH('HRH Need estimation'!V$2,'Inputs from Uganda staff'!$E$61:$E$80,0),MATCH('HRH Need estimation'!$D96,'Inputs from Uganda staff'!$E$6:$BM$6,0)),
""))</f>
        <v>26.25</v>
      </c>
      <c r="W96" s="122">
        <f>IFERROR(
$AN96 * INDEX('WFOM - Time_Base'!$A$4:$API$29, MATCH("CenHos", 'WFOM - Time_Base'!$B$4:$B$29,0), MATCH(CONCATENATE($G96,W$2),'WFOM - Time_Base'!$A$8:$API$8,0)) *
INDEX('WFOM - Time_Base'!$A$4:$API$29, MATCH("CenHos_Per", 'WFOM - Time_Base'!$B$4:$B$29,0), MATCH(CONCATENATE($G96,W$2),'WFOM - Time_Base'!$A$8:$API$8,0)),
IFERROR($AN96 * INDEX('Inputs from Uganda staff'!$E$61:$BM$80,MATCH('HRH Need estimation'!W$2,'Inputs from Uganda staff'!$E$61:$E$80,0),MATCH('HRH Need estimation'!$D96,'Inputs from Uganda staff'!$E$6:$BM$6,0)),
""))</f>
        <v>7.5</v>
      </c>
      <c r="X96" s="122">
        <f>IFERROR(
$AN96 * INDEX('WFOM - Time_Base'!$A$4:$API$29, MATCH("CenHos", 'WFOM - Time_Base'!$B$4:$B$29,0), MATCH(CONCATENATE($G96,X$2),'WFOM - Time_Base'!$A$8:$API$8,0)) *
INDEX('WFOM - Time_Base'!$A$4:$API$29, MATCH("CenHos_Per", 'WFOM - Time_Base'!$B$4:$B$29,0), MATCH(CONCATENATE($G96,X$2),'WFOM - Time_Base'!$A$8:$API$8,0)),
IFERROR($AN96 * INDEX('Inputs from Uganda staff'!$E$61:$BM$80,MATCH('HRH Need estimation'!X$2,'Inputs from Uganda staff'!$E$61:$E$80,0),MATCH('HRH Need estimation'!$D96,'Inputs from Uganda staff'!$E$6:$BM$6,0)),
""))</f>
        <v>7.5</v>
      </c>
      <c r="Y96" s="122">
        <f>IFERROR(
$AN96 * INDEX('WFOM - Time_Base'!$A$4:$API$29, MATCH("CenHos", 'WFOM - Time_Base'!$B$4:$B$29,0), MATCH(CONCATENATE($G96,Y$2),'WFOM - Time_Base'!$A$8:$API$8,0)) *
INDEX('WFOM - Time_Base'!$A$4:$API$29, MATCH("CenHos_Per", 'WFOM - Time_Base'!$B$4:$B$29,0), MATCH(CONCATENATE($G96,Y$2),'WFOM - Time_Base'!$A$8:$API$8,0)),
IFERROR($AN96 * INDEX('Inputs from Uganda staff'!$E$61:$BM$80,MATCH('HRH Need estimation'!Y$2,'Inputs from Uganda staff'!$E$61:$E$80,0),MATCH('HRH Need estimation'!$D96,'Inputs from Uganda staff'!$E$6:$BM$6,0)),
""))</f>
        <v>0</v>
      </c>
      <c r="Z96" s="122">
        <f>IFERROR(
$AN96 * INDEX('WFOM - Time_Base'!$A$4:$API$29, MATCH("CenHos", 'WFOM - Time_Base'!$B$4:$B$29,0), MATCH(CONCATENATE($G96,Z$2),'WFOM - Time_Base'!$A$8:$API$8,0)) *
INDEX('WFOM - Time_Base'!$A$4:$API$29, MATCH("CenHos_Per", 'WFOM - Time_Base'!$B$4:$B$29,0), MATCH(CONCATENATE($G96,Z$2),'WFOM - Time_Base'!$A$8:$API$8,0)),
IFERROR($AN96 * INDEX('Inputs from Uganda staff'!$E$61:$BM$80,MATCH('HRH Need estimation'!Z$2,'Inputs from Uganda staff'!$E$61:$E$80,0),MATCH('HRH Need estimation'!$D96,'Inputs from Uganda staff'!$E$6:$BM$6,0)),
""))</f>
        <v>0</v>
      </c>
      <c r="AA96" s="122">
        <f>IFERROR(
$AN96 * INDEX('WFOM - Time_Base'!$A$4:$API$29, MATCH("CenHos", 'WFOM - Time_Base'!$B$4:$B$29,0), MATCH(CONCATENATE($G96,AA$2),'WFOM - Time_Base'!$A$8:$API$8,0)) *
INDEX('WFOM - Time_Base'!$A$4:$API$29, MATCH("CenHos_Per", 'WFOM - Time_Base'!$B$4:$B$29,0), MATCH(CONCATENATE($G96,AA$2),'WFOM - Time_Base'!$A$8:$API$8,0)),
IFERROR($AN96 * INDEX('Inputs from Uganda staff'!$E$61:$BM$80,MATCH('HRH Need estimation'!AA$2,'Inputs from Uganda staff'!$E$61:$E$80,0),MATCH('HRH Need estimation'!$D96,'Inputs from Uganda staff'!$E$6:$BM$6,0)),
""))</f>
        <v>0</v>
      </c>
      <c r="AB96" s="122">
        <f>IFERROR(
$AN96 * INDEX('WFOM - Time_Base'!$A$4:$API$29, MATCH("CenHos", 'WFOM - Time_Base'!$B$4:$B$29,0), MATCH(CONCATENATE($G96,AB$2),'WFOM - Time_Base'!$A$8:$API$8,0)) *
INDEX('WFOM - Time_Base'!$A$4:$API$29, MATCH("CenHos_Per", 'WFOM - Time_Base'!$B$4:$B$29,0), MATCH(CONCATENATE($G96,AB$2),'WFOM - Time_Base'!$A$8:$API$8,0)),
IFERROR($AN96 * INDEX('Inputs from Uganda staff'!$E$61:$BM$80,MATCH('HRH Need estimation'!AB$2,'Inputs from Uganda staff'!$E$61:$E$80,0),MATCH('HRH Need estimation'!$D96,'Inputs from Uganda staff'!$E$6:$BM$6,0)),
""))</f>
        <v>0</v>
      </c>
      <c r="AC96" s="122" t="str">
        <f>IFERROR(
$AN96 * INDEX('WFOM - Time_Base'!$A$4:$API$29, MATCH("CenHos", 'WFOM - Time_Base'!$B$4:$B$29,0), MATCH(CONCATENATE($G96,AC$2),'WFOM - Time_Base'!$A$8:$API$8,0)) *
INDEX('WFOM - Time_Base'!$A$4:$API$29, MATCH("CenHos_Per", 'WFOM - Time_Base'!$B$4:$B$29,0), MATCH(CONCATENATE($G96,AC$2),'WFOM - Time_Base'!$A$8:$API$8,0)),
IFERROR($AN96 * INDEX('Inputs from Uganda staff'!$E$61:$BM$80,MATCH('HRH Need estimation'!AC$2,'Inputs from Uganda staff'!$E$61:$E$80,0),MATCH('HRH Need estimation'!$D96,'Inputs from Uganda staff'!$E$6:$BM$6,0)),
""))</f>
        <v/>
      </c>
      <c r="AD96" s="122">
        <f>IFERROR(
$AN96 * INDEX('WFOM - Time_Base'!$A$4:$API$29, MATCH("CenHos", 'WFOM - Time_Base'!$B$4:$B$29,0), MATCH(CONCATENATE($G96,AD$2),'WFOM - Time_Base'!$A$8:$API$8,0)) *
INDEX('WFOM - Time_Base'!$A$4:$API$29, MATCH("CenHos_Per", 'WFOM - Time_Base'!$B$4:$B$29,0), MATCH(CONCATENATE($G96,AD$2),'WFOM - Time_Base'!$A$8:$API$8,0)),
IFERROR($AN96 * INDEX('Inputs from Uganda staff'!$E$61:$BM$80,MATCH('HRH Need estimation'!AD$2,'Inputs from Uganda staff'!$E$61:$E$80,0),MATCH('HRH Need estimation'!$D96,'Inputs from Uganda staff'!$E$6:$BM$6,0)),
""))</f>
        <v>0</v>
      </c>
      <c r="AE96" s="122">
        <f>IFERROR(
$AN96 * INDEX('WFOM - Time_Base'!$A$4:$API$29, MATCH("CenHos", 'WFOM - Time_Base'!$B$4:$B$29,0), MATCH(CONCATENATE($G96,AE$2),'WFOM - Time_Base'!$A$8:$API$8,0)) *
INDEX('WFOM - Time_Base'!$A$4:$API$29, MATCH("CenHos_Per", 'WFOM - Time_Base'!$B$4:$B$29,0), MATCH(CONCATENATE($G96,AE$2),'WFOM - Time_Base'!$A$8:$API$8,0)),
IFERROR($AN96 * INDEX('Inputs from Uganda staff'!$E$61:$BM$80,MATCH('HRH Need estimation'!AE$2,'Inputs from Uganda staff'!$E$61:$E$80,0),MATCH('HRH Need estimation'!$D96,'Inputs from Uganda staff'!$E$6:$BM$6,0)),
""))</f>
        <v>0</v>
      </c>
      <c r="AF96" s="122">
        <f>IFERROR(
$AN96 * INDEX('WFOM - Time_Base'!$A$4:$API$29, MATCH("CenHos", 'WFOM - Time_Base'!$B$4:$B$29,0), MATCH(CONCATENATE($G96,AF$2),'WFOM - Time_Base'!$A$8:$API$8,0)) *
INDEX('WFOM - Time_Base'!$A$4:$API$29, MATCH("CenHos_Per", 'WFOM - Time_Base'!$B$4:$B$29,0), MATCH(CONCATENATE($G96,AF$2),'WFOM - Time_Base'!$A$8:$API$8,0)),
IFERROR($AN96 * INDEX('Inputs from Uganda staff'!$E$61:$BM$80,MATCH('HRH Need estimation'!AF$2,'Inputs from Uganda staff'!$E$61:$E$80,0),MATCH('HRH Need estimation'!$D96,'Inputs from Uganda staff'!$E$6:$BM$6,0)),
""))</f>
        <v>0</v>
      </c>
      <c r="AG96" s="122">
        <f>IFERROR(
$AN96 * INDEX('WFOM - Time_Base'!$A$4:$API$29, MATCH("CenHos", 'WFOM - Time_Base'!$B$4:$B$29,0), MATCH(CONCATENATE($G96,AG$2),'WFOM - Time_Base'!$A$8:$API$8,0)) *
INDEX('WFOM - Time_Base'!$A$4:$API$29, MATCH("CenHos_Per", 'WFOM - Time_Base'!$B$4:$B$29,0), MATCH(CONCATENATE($G96,AG$2),'WFOM - Time_Base'!$A$8:$API$8,0)),
IFERROR($AN96 * INDEX('Inputs from Uganda staff'!$E$61:$BM$80,MATCH('HRH Need estimation'!AG$2,'Inputs from Uganda staff'!$E$61:$E$80,0),MATCH('HRH Need estimation'!$D96,'Inputs from Uganda staff'!$E$6:$BM$6,0)),
""))</f>
        <v>0</v>
      </c>
      <c r="AH96" s="122">
        <f>IFERROR(
$AN96 * INDEX('WFOM - Time_Base'!$A$4:$API$29, MATCH("CenHos", 'WFOM - Time_Base'!$B$4:$B$29,0), MATCH(CONCATENATE($G96,AH$2),'WFOM - Time_Base'!$A$8:$API$8,0)) *
INDEX('WFOM - Time_Base'!$A$4:$API$29, MATCH("CenHos_Per", 'WFOM - Time_Base'!$B$4:$B$29,0), MATCH(CONCATENATE($G96,AH$2),'WFOM - Time_Base'!$A$8:$API$8,0)),
IFERROR($AN96 * INDEX('Inputs from Uganda staff'!$E$61:$BM$80,MATCH('HRH Need estimation'!AH$2,'Inputs from Uganda staff'!$E$61:$E$80,0),MATCH('HRH Need estimation'!$D96,'Inputs from Uganda staff'!$E$6:$BM$6,0)),
""))</f>
        <v>0</v>
      </c>
      <c r="AI96" s="122">
        <f>IFERROR(
$AN96 * INDEX('WFOM - Time_Base'!$A$4:$API$29, MATCH("CenHos", 'WFOM - Time_Base'!$B$4:$B$29,0), MATCH(CONCATENATE($G96,AI$2),'WFOM - Time_Base'!$A$8:$API$8,0)) *
INDEX('WFOM - Time_Base'!$A$4:$API$29, MATCH("CenHos_Per", 'WFOM - Time_Base'!$B$4:$B$29,0), MATCH(CONCATENATE($G96,AI$2),'WFOM - Time_Base'!$A$8:$API$8,0)),
IFERROR($AN96 * INDEX('Inputs from Uganda staff'!$E$61:$BM$80,MATCH('HRH Need estimation'!AI$2,'Inputs from Uganda staff'!$E$61:$E$80,0),MATCH('HRH Need estimation'!$D96,'Inputs from Uganda staff'!$E$6:$BM$6,0)),
""))</f>
        <v>0</v>
      </c>
      <c r="AJ96" s="122">
        <f>IFERROR(
$AN96 * INDEX('WFOM - Time_Base'!$A$4:$API$29, MATCH("CenHos", 'WFOM - Time_Base'!$B$4:$B$29,0), MATCH(CONCATENATE($G96,AJ$2),'WFOM - Time_Base'!$A$8:$API$8,0)) *
INDEX('WFOM - Time_Base'!$A$4:$API$29, MATCH("CenHos_Per", 'WFOM - Time_Base'!$B$4:$B$29,0), MATCH(CONCATENATE($G96,AJ$2),'WFOM - Time_Base'!$A$8:$API$8,0)),
IFERROR($AN96 * INDEX('Inputs from Uganda staff'!$E$61:$BM$80,MATCH('HRH Need estimation'!AJ$2,'Inputs from Uganda staff'!$E$61:$E$80,0),MATCH('HRH Need estimation'!$D96,'Inputs from Uganda staff'!$E$6:$BM$6,0)),
""))</f>
        <v>0</v>
      </c>
      <c r="AK96" s="122">
        <f>IFERROR(
$AN96 * INDEX('WFOM - Time_Base'!$A$4:$API$29, MATCH("CenHos", 'WFOM - Time_Base'!$B$4:$B$29,0), MATCH(CONCATENATE($G96,AK$2),'WFOM - Time_Base'!$A$8:$API$8,0)) *
INDEX('WFOM - Time_Base'!$A$4:$API$29, MATCH("CenHos_Per", 'WFOM - Time_Base'!$B$4:$B$29,0), MATCH(CONCATENATE($G96,AK$2),'WFOM - Time_Base'!$A$8:$API$8,0)),
IFERROR($AN96 * INDEX('Inputs from Uganda staff'!$E$61:$BM$80,MATCH('HRH Need estimation'!AK$2,'Inputs from Uganda staff'!$E$61:$E$80,0),MATCH('HRH Need estimation'!$D96,'Inputs from Uganda staff'!$E$6:$BM$6,0)),
""))</f>
        <v>0</v>
      </c>
      <c r="AL96" s="122">
        <f>IFERROR(
$AN96 * INDEX('WFOM - Time_Base'!$A$4:$API$29, MATCH("CenHos", 'WFOM - Time_Base'!$B$4:$B$29,0), MATCH(CONCATENATE($G96,AL$2),'WFOM - Time_Base'!$A$8:$API$8,0)) *
INDEX('WFOM - Time_Base'!$A$4:$API$29, MATCH("CenHos_Per", 'WFOM - Time_Base'!$B$4:$B$29,0), MATCH(CONCATENATE($G96,AL$2),'WFOM - Time_Base'!$A$8:$API$8,0)),
IFERROR($AN96 * INDEX('Inputs from Uganda staff'!$E$61:$BM$80,MATCH('HRH Need estimation'!AL$2,'Inputs from Uganda staff'!$E$61:$E$80,0),MATCH('HRH Need estimation'!$D96,'Inputs from Uganda staff'!$E$6:$BM$6,0)),
""))</f>
        <v>0</v>
      </c>
      <c r="AN96">
        <v>5</v>
      </c>
      <c r="AO96" t="str">
        <f t="shared" si="3"/>
        <v>110</v>
      </c>
      <c r="AQ96" t="s">
        <v>623</v>
      </c>
    </row>
    <row r="97" spans="1:43">
      <c r="A97" s="106" t="s">
        <v>915</v>
      </c>
      <c r="B97" s="106" t="s">
        <v>76</v>
      </c>
      <c r="C97" s="107" t="s">
        <v>406</v>
      </c>
      <c r="D97" s="115" t="s">
        <v>407</v>
      </c>
      <c r="E97" s="199"/>
      <c r="F97" s="199"/>
      <c r="G97" s="199" t="str">
        <f>IF(F97&lt;&gt;"", VLOOKUP(F97,'WFOM - Cadre and Service List'!$E$4:$F$52,2,FALSE), "")</f>
        <v/>
      </c>
      <c r="H97" s="199" t="s">
        <v>910</v>
      </c>
      <c r="I97" s="208"/>
      <c r="J97" s="208"/>
      <c r="K97" s="208"/>
      <c r="L97" s="208"/>
      <c r="M97" s="208"/>
      <c r="N97" s="208"/>
      <c r="O97" s="208"/>
      <c r="P97" s="207">
        <f t="shared" si="2"/>
        <v>0</v>
      </c>
      <c r="Q97" s="122" t="s">
        <v>1947</v>
      </c>
      <c r="R97" s="122" t="str">
        <f>IFERROR(
$AN97 * INDEX('WFOM - Time_Base'!$A$4:$API$29, MATCH("CenHos", 'WFOM - Time_Base'!$B$4:$B$29,0), MATCH(CONCATENATE($G97,R$2),'WFOM - Time_Base'!$A$8:$API$8,0)) *
INDEX('WFOM - Time_Base'!$A$4:$API$29, MATCH("CenHos_Per", 'WFOM - Time_Base'!$B$4:$B$29,0), MATCH(CONCATENATE($G97,R$2),'WFOM - Time_Base'!$A$8:$API$8,0)),
IFERROR($AN97 * INDEX('Inputs from Uganda staff'!$E$61:$BM$80,MATCH('HRH Need estimation'!R$2,'Inputs from Uganda staff'!$E$61:$E$80,0),MATCH('HRH Need estimation'!$D97,'Inputs from Uganda staff'!$E$6:$BM$6,0)),
""))</f>
        <v/>
      </c>
      <c r="S97" s="122" t="str">
        <f>IFERROR(
$AN97 * INDEX('WFOM - Time_Base'!$A$4:$API$29, MATCH("CenHos", 'WFOM - Time_Base'!$B$4:$B$29,0), MATCH(CONCATENATE($G97,S$2),'WFOM - Time_Base'!$A$8:$API$8,0)) *
INDEX('WFOM - Time_Base'!$A$4:$API$29, MATCH("CenHos_Per", 'WFOM - Time_Base'!$B$4:$B$29,0), MATCH(CONCATENATE($G97,S$2),'WFOM - Time_Base'!$A$8:$API$8,0)),
IFERROR($AN97 * INDEX('Inputs from Uganda staff'!$E$61:$BM$80,MATCH('HRH Need estimation'!S$2,'Inputs from Uganda staff'!$E$61:$E$80,0),MATCH('HRH Need estimation'!$D97,'Inputs from Uganda staff'!$E$6:$BM$6,0)),
""))</f>
        <v/>
      </c>
      <c r="T97" s="122" t="str">
        <f>IFERROR(
$AN97 * INDEX('WFOM - Time_Base'!$A$4:$API$29, MATCH("CenHos", 'WFOM - Time_Base'!$B$4:$B$29,0), MATCH(CONCATENATE($G97,T$2),'WFOM - Time_Base'!$A$8:$API$8,0)) *
INDEX('WFOM - Time_Base'!$A$4:$API$29, MATCH("CenHos_Per", 'WFOM - Time_Base'!$B$4:$B$29,0), MATCH(CONCATENATE($G97,T$2),'WFOM - Time_Base'!$A$8:$API$8,0)),
IFERROR($AN97 * INDEX('Inputs from Uganda staff'!$E$61:$BM$80,MATCH('HRH Need estimation'!T$2,'Inputs from Uganda staff'!$E$61:$E$80,0),MATCH('HRH Need estimation'!$D97,'Inputs from Uganda staff'!$E$6:$BM$6,0)),
""))</f>
        <v/>
      </c>
      <c r="U97" s="122" t="str">
        <f>IFERROR(
$AN97 * INDEX('WFOM - Time_Base'!$A$4:$API$29, MATCH("CenHos", 'WFOM - Time_Base'!$B$4:$B$29,0), MATCH(CONCATENATE($G97,U$2),'WFOM - Time_Base'!$A$8:$API$8,0)) *
INDEX('WFOM - Time_Base'!$A$4:$API$29, MATCH("CenHos_Per", 'WFOM - Time_Base'!$B$4:$B$29,0), MATCH(CONCATENATE($G97,U$2),'WFOM - Time_Base'!$A$8:$API$8,0)),
IFERROR($AN97 * INDEX('Inputs from Uganda staff'!$E$61:$BM$80,MATCH('HRH Need estimation'!U$2,'Inputs from Uganda staff'!$E$61:$E$80,0),MATCH('HRH Need estimation'!$D97,'Inputs from Uganda staff'!$E$6:$BM$6,0)),
""))</f>
        <v/>
      </c>
      <c r="V97" s="122" t="str">
        <f>IFERROR(
$AN97 * INDEX('WFOM - Time_Base'!$A$4:$API$29, MATCH("CenHos", 'WFOM - Time_Base'!$B$4:$B$29,0), MATCH(CONCATENATE($G97,V$2),'WFOM - Time_Base'!$A$8:$API$8,0)) *
INDEX('WFOM - Time_Base'!$A$4:$API$29, MATCH("CenHos_Per", 'WFOM - Time_Base'!$B$4:$B$29,0), MATCH(CONCATENATE($G97,V$2),'WFOM - Time_Base'!$A$8:$API$8,0)),
IFERROR($AN97 * INDEX('Inputs from Uganda staff'!$E$61:$BM$80,MATCH('HRH Need estimation'!V$2,'Inputs from Uganda staff'!$E$61:$E$80,0),MATCH('HRH Need estimation'!$D97,'Inputs from Uganda staff'!$E$6:$BM$6,0)),
""))</f>
        <v/>
      </c>
      <c r="W97" s="122" t="str">
        <f>IFERROR(
$AN97 * INDEX('WFOM - Time_Base'!$A$4:$API$29, MATCH("CenHos", 'WFOM - Time_Base'!$B$4:$B$29,0), MATCH(CONCATENATE($G97,W$2),'WFOM - Time_Base'!$A$8:$API$8,0)) *
INDEX('WFOM - Time_Base'!$A$4:$API$29, MATCH("CenHos_Per", 'WFOM - Time_Base'!$B$4:$B$29,0), MATCH(CONCATENATE($G97,W$2),'WFOM - Time_Base'!$A$8:$API$8,0)),
IFERROR($AN97 * INDEX('Inputs from Uganda staff'!$E$61:$BM$80,MATCH('HRH Need estimation'!W$2,'Inputs from Uganda staff'!$E$61:$E$80,0),MATCH('HRH Need estimation'!$D97,'Inputs from Uganda staff'!$E$6:$BM$6,0)),
""))</f>
        <v/>
      </c>
      <c r="X97" s="122" t="str">
        <f>IFERROR(
$AN97 * INDEX('WFOM - Time_Base'!$A$4:$API$29, MATCH("CenHos", 'WFOM - Time_Base'!$B$4:$B$29,0), MATCH(CONCATENATE($G97,X$2),'WFOM - Time_Base'!$A$8:$API$8,0)) *
INDEX('WFOM - Time_Base'!$A$4:$API$29, MATCH("CenHos_Per", 'WFOM - Time_Base'!$B$4:$B$29,0), MATCH(CONCATENATE($G97,X$2),'WFOM - Time_Base'!$A$8:$API$8,0)),
IFERROR($AN97 * INDEX('Inputs from Uganda staff'!$E$61:$BM$80,MATCH('HRH Need estimation'!X$2,'Inputs from Uganda staff'!$E$61:$E$80,0),MATCH('HRH Need estimation'!$D97,'Inputs from Uganda staff'!$E$6:$BM$6,0)),
""))</f>
        <v/>
      </c>
      <c r="Y97" s="122" t="str">
        <f>IFERROR(
$AN97 * INDEX('WFOM - Time_Base'!$A$4:$API$29, MATCH("CenHos", 'WFOM - Time_Base'!$B$4:$B$29,0), MATCH(CONCATENATE($G97,Y$2),'WFOM - Time_Base'!$A$8:$API$8,0)) *
INDEX('WFOM - Time_Base'!$A$4:$API$29, MATCH("CenHos_Per", 'WFOM - Time_Base'!$B$4:$B$29,0), MATCH(CONCATENATE($G97,Y$2),'WFOM - Time_Base'!$A$8:$API$8,0)),
IFERROR($AN97 * INDEX('Inputs from Uganda staff'!$E$61:$BM$80,MATCH('HRH Need estimation'!Y$2,'Inputs from Uganda staff'!$E$61:$E$80,0),MATCH('HRH Need estimation'!$D97,'Inputs from Uganda staff'!$E$6:$BM$6,0)),
""))</f>
        <v/>
      </c>
      <c r="Z97" s="122" t="str">
        <f>IFERROR(
$AN97 * INDEX('WFOM - Time_Base'!$A$4:$API$29, MATCH("CenHos", 'WFOM - Time_Base'!$B$4:$B$29,0), MATCH(CONCATENATE($G97,Z$2),'WFOM - Time_Base'!$A$8:$API$8,0)) *
INDEX('WFOM - Time_Base'!$A$4:$API$29, MATCH("CenHos_Per", 'WFOM - Time_Base'!$B$4:$B$29,0), MATCH(CONCATENATE($G97,Z$2),'WFOM - Time_Base'!$A$8:$API$8,0)),
IFERROR($AN97 * INDEX('Inputs from Uganda staff'!$E$61:$BM$80,MATCH('HRH Need estimation'!Z$2,'Inputs from Uganda staff'!$E$61:$E$80,0),MATCH('HRH Need estimation'!$D97,'Inputs from Uganda staff'!$E$6:$BM$6,0)),
""))</f>
        <v/>
      </c>
      <c r="AA97" s="122" t="str">
        <f>IFERROR(
$AN97 * INDEX('WFOM - Time_Base'!$A$4:$API$29, MATCH("CenHos", 'WFOM - Time_Base'!$B$4:$B$29,0), MATCH(CONCATENATE($G97,AA$2),'WFOM - Time_Base'!$A$8:$API$8,0)) *
INDEX('WFOM - Time_Base'!$A$4:$API$29, MATCH("CenHos_Per", 'WFOM - Time_Base'!$B$4:$B$29,0), MATCH(CONCATENATE($G97,AA$2),'WFOM - Time_Base'!$A$8:$API$8,0)),
IFERROR($AN97 * INDEX('Inputs from Uganda staff'!$E$61:$BM$80,MATCH('HRH Need estimation'!AA$2,'Inputs from Uganda staff'!$E$61:$E$80,0),MATCH('HRH Need estimation'!$D97,'Inputs from Uganda staff'!$E$6:$BM$6,0)),
""))</f>
        <v/>
      </c>
      <c r="AB97" s="122" t="str">
        <f>IFERROR(
$AN97 * INDEX('WFOM - Time_Base'!$A$4:$API$29, MATCH("CenHos", 'WFOM - Time_Base'!$B$4:$B$29,0), MATCH(CONCATENATE($G97,AB$2),'WFOM - Time_Base'!$A$8:$API$8,0)) *
INDEX('WFOM - Time_Base'!$A$4:$API$29, MATCH("CenHos_Per", 'WFOM - Time_Base'!$B$4:$B$29,0), MATCH(CONCATENATE($G97,AB$2),'WFOM - Time_Base'!$A$8:$API$8,0)),
IFERROR($AN97 * INDEX('Inputs from Uganda staff'!$E$61:$BM$80,MATCH('HRH Need estimation'!AB$2,'Inputs from Uganda staff'!$E$61:$E$80,0),MATCH('HRH Need estimation'!$D97,'Inputs from Uganda staff'!$E$6:$BM$6,0)),
""))</f>
        <v/>
      </c>
      <c r="AC97" s="122" t="str">
        <f>IFERROR(
$AN97 * INDEX('WFOM - Time_Base'!$A$4:$API$29, MATCH("CenHos", 'WFOM - Time_Base'!$B$4:$B$29,0), MATCH(CONCATENATE($G97,AC$2),'WFOM - Time_Base'!$A$8:$API$8,0)) *
INDEX('WFOM - Time_Base'!$A$4:$API$29, MATCH("CenHos_Per", 'WFOM - Time_Base'!$B$4:$B$29,0), MATCH(CONCATENATE($G97,AC$2),'WFOM - Time_Base'!$A$8:$API$8,0)),
IFERROR($AN97 * INDEX('Inputs from Uganda staff'!$E$61:$BM$80,MATCH('HRH Need estimation'!AC$2,'Inputs from Uganda staff'!$E$61:$E$80,0),MATCH('HRH Need estimation'!$D97,'Inputs from Uganda staff'!$E$6:$BM$6,0)),
""))</f>
        <v/>
      </c>
      <c r="AD97" s="122" t="str">
        <f>IFERROR(
$AN97 * INDEX('WFOM - Time_Base'!$A$4:$API$29, MATCH("CenHos", 'WFOM - Time_Base'!$B$4:$B$29,0), MATCH(CONCATENATE($G97,AD$2),'WFOM - Time_Base'!$A$8:$API$8,0)) *
INDEX('WFOM - Time_Base'!$A$4:$API$29, MATCH("CenHos_Per", 'WFOM - Time_Base'!$B$4:$B$29,0), MATCH(CONCATENATE($G97,AD$2),'WFOM - Time_Base'!$A$8:$API$8,0)),
IFERROR($AN97 * INDEX('Inputs from Uganda staff'!$E$61:$BM$80,MATCH('HRH Need estimation'!AD$2,'Inputs from Uganda staff'!$E$61:$E$80,0),MATCH('HRH Need estimation'!$D97,'Inputs from Uganda staff'!$E$6:$BM$6,0)),
""))</f>
        <v/>
      </c>
      <c r="AE97" s="122" t="str">
        <f>IFERROR(
$AN97 * INDEX('WFOM - Time_Base'!$A$4:$API$29, MATCH("CenHos", 'WFOM - Time_Base'!$B$4:$B$29,0), MATCH(CONCATENATE($G97,AE$2),'WFOM - Time_Base'!$A$8:$API$8,0)) *
INDEX('WFOM - Time_Base'!$A$4:$API$29, MATCH("CenHos_Per", 'WFOM - Time_Base'!$B$4:$B$29,0), MATCH(CONCATENATE($G97,AE$2),'WFOM - Time_Base'!$A$8:$API$8,0)),
IFERROR($AN97 * INDEX('Inputs from Uganda staff'!$E$61:$BM$80,MATCH('HRH Need estimation'!AE$2,'Inputs from Uganda staff'!$E$61:$E$80,0),MATCH('HRH Need estimation'!$D97,'Inputs from Uganda staff'!$E$6:$BM$6,0)),
""))</f>
        <v/>
      </c>
      <c r="AF97" s="122" t="str">
        <f>IFERROR(
$AN97 * INDEX('WFOM - Time_Base'!$A$4:$API$29, MATCH("CenHos", 'WFOM - Time_Base'!$B$4:$B$29,0), MATCH(CONCATENATE($G97,AF$2),'WFOM - Time_Base'!$A$8:$API$8,0)) *
INDEX('WFOM - Time_Base'!$A$4:$API$29, MATCH("CenHos_Per", 'WFOM - Time_Base'!$B$4:$B$29,0), MATCH(CONCATENATE($G97,AF$2),'WFOM - Time_Base'!$A$8:$API$8,0)),
IFERROR($AN97 * INDEX('Inputs from Uganda staff'!$E$61:$BM$80,MATCH('HRH Need estimation'!AF$2,'Inputs from Uganda staff'!$E$61:$E$80,0),MATCH('HRH Need estimation'!$D97,'Inputs from Uganda staff'!$E$6:$BM$6,0)),
""))</f>
        <v/>
      </c>
      <c r="AG97" s="122" t="str">
        <f>IFERROR(
$AN97 * INDEX('WFOM - Time_Base'!$A$4:$API$29, MATCH("CenHos", 'WFOM - Time_Base'!$B$4:$B$29,0), MATCH(CONCATENATE($G97,AG$2),'WFOM - Time_Base'!$A$8:$API$8,0)) *
INDEX('WFOM - Time_Base'!$A$4:$API$29, MATCH("CenHos_Per", 'WFOM - Time_Base'!$B$4:$B$29,0), MATCH(CONCATENATE($G97,AG$2),'WFOM - Time_Base'!$A$8:$API$8,0)),
IFERROR($AN97 * INDEX('Inputs from Uganda staff'!$E$61:$BM$80,MATCH('HRH Need estimation'!AG$2,'Inputs from Uganda staff'!$E$61:$E$80,0),MATCH('HRH Need estimation'!$D97,'Inputs from Uganda staff'!$E$6:$BM$6,0)),
""))</f>
        <v/>
      </c>
      <c r="AH97" s="122" t="str">
        <f>IFERROR(
$AN97 * INDEX('WFOM - Time_Base'!$A$4:$API$29, MATCH("CenHos", 'WFOM - Time_Base'!$B$4:$B$29,0), MATCH(CONCATENATE($G97,AH$2),'WFOM - Time_Base'!$A$8:$API$8,0)) *
INDEX('WFOM - Time_Base'!$A$4:$API$29, MATCH("CenHos_Per", 'WFOM - Time_Base'!$B$4:$B$29,0), MATCH(CONCATENATE($G97,AH$2),'WFOM - Time_Base'!$A$8:$API$8,0)),
IFERROR($AN97 * INDEX('Inputs from Uganda staff'!$E$61:$BM$80,MATCH('HRH Need estimation'!AH$2,'Inputs from Uganda staff'!$E$61:$E$80,0),MATCH('HRH Need estimation'!$D97,'Inputs from Uganda staff'!$E$6:$BM$6,0)),
""))</f>
        <v/>
      </c>
      <c r="AI97" s="122" t="str">
        <f>IFERROR(
$AN97 * INDEX('WFOM - Time_Base'!$A$4:$API$29, MATCH("CenHos", 'WFOM - Time_Base'!$B$4:$B$29,0), MATCH(CONCATENATE($G97,AI$2),'WFOM - Time_Base'!$A$8:$API$8,0)) *
INDEX('WFOM - Time_Base'!$A$4:$API$29, MATCH("CenHos_Per", 'WFOM - Time_Base'!$B$4:$B$29,0), MATCH(CONCATENATE($G97,AI$2),'WFOM - Time_Base'!$A$8:$API$8,0)),
IFERROR($AN97 * INDEX('Inputs from Uganda staff'!$E$61:$BM$80,MATCH('HRH Need estimation'!AI$2,'Inputs from Uganda staff'!$E$61:$E$80,0),MATCH('HRH Need estimation'!$D97,'Inputs from Uganda staff'!$E$6:$BM$6,0)),
""))</f>
        <v/>
      </c>
      <c r="AJ97" s="122" t="str">
        <f>IFERROR(
$AN97 * INDEX('WFOM - Time_Base'!$A$4:$API$29, MATCH("CenHos", 'WFOM - Time_Base'!$B$4:$B$29,0), MATCH(CONCATENATE($G97,AJ$2),'WFOM - Time_Base'!$A$8:$API$8,0)) *
INDEX('WFOM - Time_Base'!$A$4:$API$29, MATCH("CenHos_Per", 'WFOM - Time_Base'!$B$4:$B$29,0), MATCH(CONCATENATE($G97,AJ$2),'WFOM - Time_Base'!$A$8:$API$8,0)),
IFERROR($AN97 * INDEX('Inputs from Uganda staff'!$E$61:$BM$80,MATCH('HRH Need estimation'!AJ$2,'Inputs from Uganda staff'!$E$61:$E$80,0),MATCH('HRH Need estimation'!$D97,'Inputs from Uganda staff'!$E$6:$BM$6,0)),
""))</f>
        <v/>
      </c>
      <c r="AK97" s="122" t="str">
        <f>IFERROR(
$AN97 * INDEX('WFOM - Time_Base'!$A$4:$API$29, MATCH("CenHos", 'WFOM - Time_Base'!$B$4:$B$29,0), MATCH(CONCATENATE($G97,AK$2),'WFOM - Time_Base'!$A$8:$API$8,0)) *
INDEX('WFOM - Time_Base'!$A$4:$API$29, MATCH("CenHos_Per", 'WFOM - Time_Base'!$B$4:$B$29,0), MATCH(CONCATENATE($G97,AK$2),'WFOM - Time_Base'!$A$8:$API$8,0)),
IFERROR($AN97 * INDEX('Inputs from Uganda staff'!$E$61:$BM$80,MATCH('HRH Need estimation'!AK$2,'Inputs from Uganda staff'!$E$61:$E$80,0),MATCH('HRH Need estimation'!$D97,'Inputs from Uganda staff'!$E$6:$BM$6,0)),
""))</f>
        <v/>
      </c>
      <c r="AL97" s="122" t="str">
        <f>IFERROR(
$AN97 * INDEX('WFOM - Time_Base'!$A$4:$API$29, MATCH("CenHos", 'WFOM - Time_Base'!$B$4:$B$29,0), MATCH(CONCATENATE($G97,AL$2),'WFOM - Time_Base'!$A$8:$API$8,0)) *
INDEX('WFOM - Time_Base'!$A$4:$API$29, MATCH("CenHos_Per", 'WFOM - Time_Base'!$B$4:$B$29,0), MATCH(CONCATENATE($G97,AL$2),'WFOM - Time_Base'!$A$8:$API$8,0)),
IFERROR($AN97 * INDEX('Inputs from Uganda staff'!$E$61:$BM$80,MATCH('HRH Need estimation'!AL$2,'Inputs from Uganda staff'!$E$61:$E$80,0),MATCH('HRH Need estimation'!$D97,'Inputs from Uganda staff'!$E$6:$BM$6,0)),
""))</f>
        <v/>
      </c>
      <c r="AN97">
        <v>1</v>
      </c>
      <c r="AO97" t="e">
        <f t="shared" si="3"/>
        <v>#N/A</v>
      </c>
      <c r="AQ97" t="s">
        <v>625</v>
      </c>
    </row>
    <row r="98" spans="1:43">
      <c r="A98" s="106" t="s">
        <v>962</v>
      </c>
      <c r="B98" s="106" t="s">
        <v>292</v>
      </c>
      <c r="C98" s="107" t="s">
        <v>408</v>
      </c>
      <c r="D98" s="115" t="s">
        <v>409</v>
      </c>
      <c r="E98" s="122" t="s">
        <v>863</v>
      </c>
      <c r="F98" s="200" t="s">
        <v>115</v>
      </c>
      <c r="G98" s="199" t="str">
        <f>IF(F98&lt;&gt;"", VLOOKUP(F98,'WFOM - Cadre and Service List'!$E$4:$F$52,2,FALSE), "")</f>
        <v>LabSero</v>
      </c>
      <c r="H98" s="199" t="s">
        <v>1055</v>
      </c>
      <c r="I98" s="208"/>
      <c r="J98" s="208"/>
      <c r="K98" s="208"/>
      <c r="L98" s="208"/>
      <c r="M98" s="208"/>
      <c r="N98" s="208"/>
      <c r="O98" s="208"/>
      <c r="P98" s="207">
        <f t="shared" si="2"/>
        <v>0</v>
      </c>
      <c r="Q98" s="122" t="s">
        <v>1947</v>
      </c>
      <c r="R98" s="122">
        <f>IFERROR(
$AN98 * INDEX('WFOM - Time_Base'!$A$4:$API$29, MATCH("CenHos", 'WFOM - Time_Base'!$B$4:$B$29,0), MATCH(CONCATENATE($G98,R$2),'WFOM - Time_Base'!$A$8:$API$8,0)) *
INDEX('WFOM - Time_Base'!$A$4:$API$29, MATCH("CenHos_Per", 'WFOM - Time_Base'!$B$4:$B$29,0), MATCH(CONCATENATE($G98,R$2),'WFOM - Time_Base'!$A$8:$API$8,0)),
IFERROR($AN98 * INDEX('Inputs from Uganda staff'!$E$61:$BM$80,MATCH('HRH Need estimation'!R$2,'Inputs from Uganda staff'!$E$61:$E$80,0),MATCH('HRH Need estimation'!$D98,'Inputs from Uganda staff'!$E$6:$BM$6,0)),
""))</f>
        <v>0</v>
      </c>
      <c r="S98" s="122">
        <f>IFERROR(
$AN98 * INDEX('WFOM - Time_Base'!$A$4:$API$29, MATCH("CenHos", 'WFOM - Time_Base'!$B$4:$B$29,0), MATCH(CONCATENATE($G98,S$2),'WFOM - Time_Base'!$A$8:$API$8,0)) *
INDEX('WFOM - Time_Base'!$A$4:$API$29, MATCH("CenHos_Per", 'WFOM - Time_Base'!$B$4:$B$29,0), MATCH(CONCATENATE($G98,S$2),'WFOM - Time_Base'!$A$8:$API$8,0)),
IFERROR($AN98 * INDEX('Inputs from Uganda staff'!$E$61:$BM$80,MATCH('HRH Need estimation'!S$2,'Inputs from Uganda staff'!$E$61:$E$80,0),MATCH('HRH Need estimation'!$D98,'Inputs from Uganda staff'!$E$6:$BM$6,0)),
""))</f>
        <v>0</v>
      </c>
      <c r="T98" s="122">
        <f>IFERROR(
$AN98 * INDEX('WFOM - Time_Base'!$A$4:$API$29, MATCH("CenHos", 'WFOM - Time_Base'!$B$4:$B$29,0), MATCH(CONCATENATE($G98,T$2),'WFOM - Time_Base'!$A$8:$API$8,0)) *
INDEX('WFOM - Time_Base'!$A$4:$API$29, MATCH("CenHos_Per", 'WFOM - Time_Base'!$B$4:$B$29,0), MATCH(CONCATENATE($G98,T$2),'WFOM - Time_Base'!$A$8:$API$8,0)),
IFERROR($AN98 * INDEX('Inputs from Uganda staff'!$E$61:$BM$80,MATCH('HRH Need estimation'!T$2,'Inputs from Uganda staff'!$E$61:$E$80,0),MATCH('HRH Need estimation'!$D98,'Inputs from Uganda staff'!$E$6:$BM$6,0)),
""))</f>
        <v>0</v>
      </c>
      <c r="U98" s="122">
        <f>IFERROR(
$AN98 * INDEX('WFOM - Time_Base'!$A$4:$API$29, MATCH("CenHos", 'WFOM - Time_Base'!$B$4:$B$29,0), MATCH(CONCATENATE($G98,U$2),'WFOM - Time_Base'!$A$8:$API$8,0)) *
INDEX('WFOM - Time_Base'!$A$4:$API$29, MATCH("CenHos_Per", 'WFOM - Time_Base'!$B$4:$B$29,0), MATCH(CONCATENATE($G98,U$2),'WFOM - Time_Base'!$A$8:$API$8,0)),
IFERROR($AN98 * INDEX('Inputs from Uganda staff'!$E$61:$BM$80,MATCH('HRH Need estimation'!U$2,'Inputs from Uganda staff'!$E$61:$E$80,0),MATCH('HRH Need estimation'!$D98,'Inputs from Uganda staff'!$E$6:$BM$6,0)),
""))</f>
        <v>0</v>
      </c>
      <c r="V98" s="122">
        <f>IFERROR(
$AN98 * INDEX('WFOM - Time_Base'!$A$4:$API$29, MATCH("CenHos", 'WFOM - Time_Base'!$B$4:$B$29,0), MATCH(CONCATENATE($G98,V$2),'WFOM - Time_Base'!$A$8:$API$8,0)) *
INDEX('WFOM - Time_Base'!$A$4:$API$29, MATCH("CenHos_Per", 'WFOM - Time_Base'!$B$4:$B$29,0), MATCH(CONCATENATE($G98,V$2),'WFOM - Time_Base'!$A$8:$API$8,0)),
IFERROR($AN98 * INDEX('Inputs from Uganda staff'!$E$61:$BM$80,MATCH('HRH Need estimation'!V$2,'Inputs from Uganda staff'!$E$61:$E$80,0),MATCH('HRH Need estimation'!$D98,'Inputs from Uganda staff'!$E$6:$BM$6,0)),
""))</f>
        <v>0</v>
      </c>
      <c r="W98" s="122">
        <f>IFERROR(
$AN98 * INDEX('WFOM - Time_Base'!$A$4:$API$29, MATCH("CenHos", 'WFOM - Time_Base'!$B$4:$B$29,0), MATCH(CONCATENATE($G98,W$2),'WFOM - Time_Base'!$A$8:$API$8,0)) *
INDEX('WFOM - Time_Base'!$A$4:$API$29, MATCH("CenHos_Per", 'WFOM - Time_Base'!$B$4:$B$29,0), MATCH(CONCATENATE($G98,W$2),'WFOM - Time_Base'!$A$8:$API$8,0)),
IFERROR($AN98 * INDEX('Inputs from Uganda staff'!$E$61:$BM$80,MATCH('HRH Need estimation'!W$2,'Inputs from Uganda staff'!$E$61:$E$80,0),MATCH('HRH Need estimation'!$D98,'Inputs from Uganda staff'!$E$6:$BM$6,0)),
""))</f>
        <v>0</v>
      </c>
      <c r="X98" s="122">
        <f>IFERROR(
$AN98 * INDEX('WFOM - Time_Base'!$A$4:$API$29, MATCH("CenHos", 'WFOM - Time_Base'!$B$4:$B$29,0), MATCH(CONCATENATE($G98,X$2),'WFOM - Time_Base'!$A$8:$API$8,0)) *
INDEX('WFOM - Time_Base'!$A$4:$API$29, MATCH("CenHos_Per", 'WFOM - Time_Base'!$B$4:$B$29,0), MATCH(CONCATENATE($G98,X$2),'WFOM - Time_Base'!$A$8:$API$8,0)),
IFERROR($AN98 * INDEX('Inputs from Uganda staff'!$E$61:$BM$80,MATCH('HRH Need estimation'!X$2,'Inputs from Uganda staff'!$E$61:$E$80,0),MATCH('HRH Need estimation'!$D98,'Inputs from Uganda staff'!$E$6:$BM$6,0)),
""))</f>
        <v>0</v>
      </c>
      <c r="Y98" s="122">
        <f>IFERROR(
$AN98 * INDEX('WFOM - Time_Base'!$A$4:$API$29, MATCH("CenHos", 'WFOM - Time_Base'!$B$4:$B$29,0), MATCH(CONCATENATE($G98,Y$2),'WFOM - Time_Base'!$A$8:$API$8,0)) *
INDEX('WFOM - Time_Base'!$A$4:$API$29, MATCH("CenHos_Per", 'WFOM - Time_Base'!$B$4:$B$29,0), MATCH(CONCATENATE($G98,Y$2),'WFOM - Time_Base'!$A$8:$API$8,0)),
IFERROR($AN98 * INDEX('Inputs from Uganda staff'!$E$61:$BM$80,MATCH('HRH Need estimation'!Y$2,'Inputs from Uganda staff'!$E$61:$E$80,0),MATCH('HRH Need estimation'!$D98,'Inputs from Uganda staff'!$E$6:$BM$6,0)),
""))</f>
        <v>0</v>
      </c>
      <c r="Z98" s="122">
        <f>IFERROR(
$AN98 * INDEX('WFOM - Time_Base'!$A$4:$API$29, MATCH("CenHos", 'WFOM - Time_Base'!$B$4:$B$29,0), MATCH(CONCATENATE($G98,Z$2),'WFOM - Time_Base'!$A$8:$API$8,0)) *
INDEX('WFOM - Time_Base'!$A$4:$API$29, MATCH("CenHos_Per", 'WFOM - Time_Base'!$B$4:$B$29,0), MATCH(CONCATENATE($G98,Z$2),'WFOM - Time_Base'!$A$8:$API$8,0)),
IFERROR($AN98 * INDEX('Inputs from Uganda staff'!$E$61:$BM$80,MATCH('HRH Need estimation'!Z$2,'Inputs from Uganda staff'!$E$61:$E$80,0),MATCH('HRH Need estimation'!$D98,'Inputs from Uganda staff'!$E$6:$BM$6,0)),
""))</f>
        <v>10</v>
      </c>
      <c r="AA98" s="122">
        <f>IFERROR(
$AN98 * INDEX('WFOM - Time_Base'!$A$4:$API$29, MATCH("CenHos", 'WFOM - Time_Base'!$B$4:$B$29,0), MATCH(CONCATENATE($G98,AA$2),'WFOM - Time_Base'!$A$8:$API$8,0)) *
INDEX('WFOM - Time_Base'!$A$4:$API$29, MATCH("CenHos_Per", 'WFOM - Time_Base'!$B$4:$B$29,0), MATCH(CONCATENATE($G98,AA$2),'WFOM - Time_Base'!$A$8:$API$8,0)),
IFERROR($AN98 * INDEX('Inputs from Uganda staff'!$E$61:$BM$80,MATCH('HRH Need estimation'!AA$2,'Inputs from Uganda staff'!$E$61:$E$80,0),MATCH('HRH Need estimation'!$D98,'Inputs from Uganda staff'!$E$6:$BM$6,0)),
""))</f>
        <v>18</v>
      </c>
      <c r="AB98" s="122">
        <f>IFERROR(
$AN98 * INDEX('WFOM - Time_Base'!$A$4:$API$29, MATCH("CenHos", 'WFOM - Time_Base'!$B$4:$B$29,0), MATCH(CONCATENATE($G98,AB$2),'WFOM - Time_Base'!$A$8:$API$8,0)) *
INDEX('WFOM - Time_Base'!$A$4:$API$29, MATCH("CenHos_Per", 'WFOM - Time_Base'!$B$4:$B$29,0), MATCH(CONCATENATE($G98,AB$2),'WFOM - Time_Base'!$A$8:$API$8,0)),
IFERROR($AN98 * INDEX('Inputs from Uganda staff'!$E$61:$BM$80,MATCH('HRH Need estimation'!AB$2,'Inputs from Uganda staff'!$E$61:$E$80,0),MATCH('HRH Need estimation'!$D98,'Inputs from Uganda staff'!$E$6:$BM$6,0)),
""))</f>
        <v>18</v>
      </c>
      <c r="AC98" s="122" t="str">
        <f>IFERROR(
$AN98 * INDEX('WFOM - Time_Base'!$A$4:$API$29, MATCH("CenHos", 'WFOM - Time_Base'!$B$4:$B$29,0), MATCH(CONCATENATE($G98,AC$2),'WFOM - Time_Base'!$A$8:$API$8,0)) *
INDEX('WFOM - Time_Base'!$A$4:$API$29, MATCH("CenHos_Per", 'WFOM - Time_Base'!$B$4:$B$29,0), MATCH(CONCATENATE($G98,AC$2),'WFOM - Time_Base'!$A$8:$API$8,0)),
IFERROR($AN98 * INDEX('Inputs from Uganda staff'!$E$61:$BM$80,MATCH('HRH Need estimation'!AC$2,'Inputs from Uganda staff'!$E$61:$E$80,0),MATCH('HRH Need estimation'!$D98,'Inputs from Uganda staff'!$E$6:$BM$6,0)),
""))</f>
        <v/>
      </c>
      <c r="AD98" s="122">
        <f>IFERROR(
$AN98 * INDEX('WFOM - Time_Base'!$A$4:$API$29, MATCH("CenHos", 'WFOM - Time_Base'!$B$4:$B$29,0), MATCH(CONCATENATE($G98,AD$2),'WFOM - Time_Base'!$A$8:$API$8,0)) *
INDEX('WFOM - Time_Base'!$A$4:$API$29, MATCH("CenHos_Per", 'WFOM - Time_Base'!$B$4:$B$29,0), MATCH(CONCATENATE($G98,AD$2),'WFOM - Time_Base'!$A$8:$API$8,0)),
IFERROR($AN98 * INDEX('Inputs from Uganda staff'!$E$61:$BM$80,MATCH('HRH Need estimation'!AD$2,'Inputs from Uganda staff'!$E$61:$E$80,0),MATCH('HRH Need estimation'!$D98,'Inputs from Uganda staff'!$E$6:$BM$6,0)),
""))</f>
        <v>0</v>
      </c>
      <c r="AE98" s="122">
        <f>IFERROR(
$AN98 * INDEX('WFOM - Time_Base'!$A$4:$API$29, MATCH("CenHos", 'WFOM - Time_Base'!$B$4:$B$29,0), MATCH(CONCATENATE($G98,AE$2),'WFOM - Time_Base'!$A$8:$API$8,0)) *
INDEX('WFOM - Time_Base'!$A$4:$API$29, MATCH("CenHos_Per", 'WFOM - Time_Base'!$B$4:$B$29,0), MATCH(CONCATENATE($G98,AE$2),'WFOM - Time_Base'!$A$8:$API$8,0)),
IFERROR($AN98 * INDEX('Inputs from Uganda staff'!$E$61:$BM$80,MATCH('HRH Need estimation'!AE$2,'Inputs from Uganda staff'!$E$61:$E$80,0),MATCH('HRH Need estimation'!$D98,'Inputs from Uganda staff'!$E$6:$BM$6,0)),
""))</f>
        <v>0</v>
      </c>
      <c r="AF98" s="122">
        <f>IFERROR(
$AN98 * INDEX('WFOM - Time_Base'!$A$4:$API$29, MATCH("CenHos", 'WFOM - Time_Base'!$B$4:$B$29,0), MATCH(CONCATENATE($G98,AF$2),'WFOM - Time_Base'!$A$8:$API$8,0)) *
INDEX('WFOM - Time_Base'!$A$4:$API$29, MATCH("CenHos_Per", 'WFOM - Time_Base'!$B$4:$B$29,0), MATCH(CONCATENATE($G98,AF$2),'WFOM - Time_Base'!$A$8:$API$8,0)),
IFERROR($AN98 * INDEX('Inputs from Uganda staff'!$E$61:$BM$80,MATCH('HRH Need estimation'!AF$2,'Inputs from Uganda staff'!$E$61:$E$80,0),MATCH('HRH Need estimation'!$D98,'Inputs from Uganda staff'!$E$6:$BM$6,0)),
""))</f>
        <v>0</v>
      </c>
      <c r="AG98" s="122">
        <f>IFERROR(
$AN98 * INDEX('WFOM - Time_Base'!$A$4:$API$29, MATCH("CenHos", 'WFOM - Time_Base'!$B$4:$B$29,0), MATCH(CONCATENATE($G98,AG$2),'WFOM - Time_Base'!$A$8:$API$8,0)) *
INDEX('WFOM - Time_Base'!$A$4:$API$29, MATCH("CenHos_Per", 'WFOM - Time_Base'!$B$4:$B$29,0), MATCH(CONCATENATE($G98,AG$2),'WFOM - Time_Base'!$A$8:$API$8,0)),
IFERROR($AN98 * INDEX('Inputs from Uganda staff'!$E$61:$BM$80,MATCH('HRH Need estimation'!AG$2,'Inputs from Uganda staff'!$E$61:$E$80,0),MATCH('HRH Need estimation'!$D98,'Inputs from Uganda staff'!$E$6:$BM$6,0)),
""))</f>
        <v>0</v>
      </c>
      <c r="AH98" s="122">
        <f>IFERROR(
$AN98 * INDEX('WFOM - Time_Base'!$A$4:$API$29, MATCH("CenHos", 'WFOM - Time_Base'!$B$4:$B$29,0), MATCH(CONCATENATE($G98,AH$2),'WFOM - Time_Base'!$A$8:$API$8,0)) *
INDEX('WFOM - Time_Base'!$A$4:$API$29, MATCH("CenHos_Per", 'WFOM - Time_Base'!$B$4:$B$29,0), MATCH(CONCATENATE($G98,AH$2),'WFOM - Time_Base'!$A$8:$API$8,0)),
IFERROR($AN98 * INDEX('Inputs from Uganda staff'!$E$61:$BM$80,MATCH('HRH Need estimation'!AH$2,'Inputs from Uganda staff'!$E$61:$E$80,0),MATCH('HRH Need estimation'!$D98,'Inputs from Uganda staff'!$E$6:$BM$6,0)),
""))</f>
        <v>0</v>
      </c>
      <c r="AI98" s="122">
        <f>IFERROR(
$AN98 * INDEX('WFOM - Time_Base'!$A$4:$API$29, MATCH("CenHos", 'WFOM - Time_Base'!$B$4:$B$29,0), MATCH(CONCATENATE($G98,AI$2),'WFOM - Time_Base'!$A$8:$API$8,0)) *
INDEX('WFOM - Time_Base'!$A$4:$API$29, MATCH("CenHos_Per", 'WFOM - Time_Base'!$B$4:$B$29,0), MATCH(CONCATENATE($G98,AI$2),'WFOM - Time_Base'!$A$8:$API$8,0)),
IFERROR($AN98 * INDEX('Inputs from Uganda staff'!$E$61:$BM$80,MATCH('HRH Need estimation'!AI$2,'Inputs from Uganda staff'!$E$61:$E$80,0),MATCH('HRH Need estimation'!$D98,'Inputs from Uganda staff'!$E$6:$BM$6,0)),
""))</f>
        <v>0</v>
      </c>
      <c r="AJ98" s="122">
        <f>IFERROR(
$AN98 * INDEX('WFOM - Time_Base'!$A$4:$API$29, MATCH("CenHos", 'WFOM - Time_Base'!$B$4:$B$29,0), MATCH(CONCATENATE($G98,AJ$2),'WFOM - Time_Base'!$A$8:$API$8,0)) *
INDEX('WFOM - Time_Base'!$A$4:$API$29, MATCH("CenHos_Per", 'WFOM - Time_Base'!$B$4:$B$29,0), MATCH(CONCATENATE($G98,AJ$2),'WFOM - Time_Base'!$A$8:$API$8,0)),
IFERROR($AN98 * INDEX('Inputs from Uganda staff'!$E$61:$BM$80,MATCH('HRH Need estimation'!AJ$2,'Inputs from Uganda staff'!$E$61:$E$80,0),MATCH('HRH Need estimation'!$D98,'Inputs from Uganda staff'!$E$6:$BM$6,0)),
""))</f>
        <v>0</v>
      </c>
      <c r="AK98" s="122">
        <f>IFERROR(
$AN98 * INDEX('WFOM - Time_Base'!$A$4:$API$29, MATCH("CenHos", 'WFOM - Time_Base'!$B$4:$B$29,0), MATCH(CONCATENATE($G98,AK$2),'WFOM - Time_Base'!$A$8:$API$8,0)) *
INDEX('WFOM - Time_Base'!$A$4:$API$29, MATCH("CenHos_Per", 'WFOM - Time_Base'!$B$4:$B$29,0), MATCH(CONCATENATE($G98,AK$2),'WFOM - Time_Base'!$A$8:$API$8,0)),
IFERROR($AN98 * INDEX('Inputs from Uganda staff'!$E$61:$BM$80,MATCH('HRH Need estimation'!AK$2,'Inputs from Uganda staff'!$E$61:$E$80,0),MATCH('HRH Need estimation'!$D98,'Inputs from Uganda staff'!$E$6:$BM$6,0)),
""))</f>
        <v>0</v>
      </c>
      <c r="AL98" s="122">
        <f>IFERROR(
$AN98 * INDEX('WFOM - Time_Base'!$A$4:$API$29, MATCH("CenHos", 'WFOM - Time_Base'!$B$4:$B$29,0), MATCH(CONCATENATE($G98,AL$2),'WFOM - Time_Base'!$A$8:$API$8,0)) *
INDEX('WFOM - Time_Base'!$A$4:$API$29, MATCH("CenHos_Per", 'WFOM - Time_Base'!$B$4:$B$29,0), MATCH(CONCATENATE($G98,AL$2),'WFOM - Time_Base'!$A$8:$API$8,0)),
IFERROR($AN98 * INDEX('Inputs from Uganda staff'!$E$61:$BM$80,MATCH('HRH Need estimation'!AL$2,'Inputs from Uganda staff'!$E$61:$E$80,0),MATCH('HRH Need estimation'!$D98,'Inputs from Uganda staff'!$E$6:$BM$6,0)),
""))</f>
        <v>0</v>
      </c>
      <c r="AN98">
        <v>4</v>
      </c>
      <c r="AO98" t="str">
        <f t="shared" si="3"/>
        <v>112</v>
      </c>
      <c r="AQ98" t="s">
        <v>627</v>
      </c>
    </row>
    <row r="99" spans="1:43">
      <c r="A99" s="106" t="s">
        <v>963</v>
      </c>
      <c r="B99" s="106" t="s">
        <v>292</v>
      </c>
      <c r="C99" s="107" t="s">
        <v>410</v>
      </c>
      <c r="D99" s="113" t="s">
        <v>411</v>
      </c>
      <c r="E99" s="122" t="s">
        <v>863</v>
      </c>
      <c r="F99" s="200" t="s">
        <v>115</v>
      </c>
      <c r="G99" s="199" t="str">
        <f>IF(F99&lt;&gt;"", VLOOKUP(F99,'WFOM - Cadre and Service List'!$E$4:$F$52,2,FALSE), "")</f>
        <v>LabSero</v>
      </c>
      <c r="H99" s="199" t="s">
        <v>1055</v>
      </c>
      <c r="I99" s="208"/>
      <c r="J99" s="208"/>
      <c r="K99" s="208"/>
      <c r="L99" s="208"/>
      <c r="M99" s="208"/>
      <c r="N99" s="208"/>
      <c r="O99" s="208"/>
      <c r="P99" s="207">
        <f t="shared" si="2"/>
        <v>0</v>
      </c>
      <c r="Q99" s="122" t="s">
        <v>1947</v>
      </c>
      <c r="R99" s="122">
        <f>IFERROR(
$AN99 * INDEX('WFOM - Time_Base'!$A$4:$API$29, MATCH("CenHos", 'WFOM - Time_Base'!$B$4:$B$29,0), MATCH(CONCATENATE($G99,R$2),'WFOM - Time_Base'!$A$8:$API$8,0)) *
INDEX('WFOM - Time_Base'!$A$4:$API$29, MATCH("CenHos_Per", 'WFOM - Time_Base'!$B$4:$B$29,0), MATCH(CONCATENATE($G99,R$2),'WFOM - Time_Base'!$A$8:$API$8,0)),
IFERROR($AN99 * INDEX('Inputs from Uganda staff'!$E$61:$BM$80,MATCH('HRH Need estimation'!R$2,'Inputs from Uganda staff'!$E$61:$E$80,0),MATCH('HRH Need estimation'!$D99,'Inputs from Uganda staff'!$E$6:$BM$6,0)),
""))</f>
        <v>0</v>
      </c>
      <c r="S99" s="122">
        <f>IFERROR(
$AN99 * INDEX('WFOM - Time_Base'!$A$4:$API$29, MATCH("CenHos", 'WFOM - Time_Base'!$B$4:$B$29,0), MATCH(CONCATENATE($G99,S$2),'WFOM - Time_Base'!$A$8:$API$8,0)) *
INDEX('WFOM - Time_Base'!$A$4:$API$29, MATCH("CenHos_Per", 'WFOM - Time_Base'!$B$4:$B$29,0), MATCH(CONCATENATE($G99,S$2),'WFOM - Time_Base'!$A$8:$API$8,0)),
IFERROR($AN99 * INDEX('Inputs from Uganda staff'!$E$61:$BM$80,MATCH('HRH Need estimation'!S$2,'Inputs from Uganda staff'!$E$61:$E$80,0),MATCH('HRH Need estimation'!$D99,'Inputs from Uganda staff'!$E$6:$BM$6,0)),
""))</f>
        <v>0</v>
      </c>
      <c r="T99" s="122">
        <f>IFERROR(
$AN99 * INDEX('WFOM - Time_Base'!$A$4:$API$29, MATCH("CenHos", 'WFOM - Time_Base'!$B$4:$B$29,0), MATCH(CONCATENATE($G99,T$2),'WFOM - Time_Base'!$A$8:$API$8,0)) *
INDEX('WFOM - Time_Base'!$A$4:$API$29, MATCH("CenHos_Per", 'WFOM - Time_Base'!$B$4:$B$29,0), MATCH(CONCATENATE($G99,T$2),'WFOM - Time_Base'!$A$8:$API$8,0)),
IFERROR($AN99 * INDEX('Inputs from Uganda staff'!$E$61:$BM$80,MATCH('HRH Need estimation'!T$2,'Inputs from Uganda staff'!$E$61:$E$80,0),MATCH('HRH Need estimation'!$D99,'Inputs from Uganda staff'!$E$6:$BM$6,0)),
""))</f>
        <v>0</v>
      </c>
      <c r="U99" s="122">
        <f>IFERROR(
$AN99 * INDEX('WFOM - Time_Base'!$A$4:$API$29, MATCH("CenHos", 'WFOM - Time_Base'!$B$4:$B$29,0), MATCH(CONCATENATE($G99,U$2),'WFOM - Time_Base'!$A$8:$API$8,0)) *
INDEX('WFOM - Time_Base'!$A$4:$API$29, MATCH("CenHos_Per", 'WFOM - Time_Base'!$B$4:$B$29,0), MATCH(CONCATENATE($G99,U$2),'WFOM - Time_Base'!$A$8:$API$8,0)),
IFERROR($AN99 * INDEX('Inputs from Uganda staff'!$E$61:$BM$80,MATCH('HRH Need estimation'!U$2,'Inputs from Uganda staff'!$E$61:$E$80,0),MATCH('HRH Need estimation'!$D99,'Inputs from Uganda staff'!$E$6:$BM$6,0)),
""))</f>
        <v>0</v>
      </c>
      <c r="V99" s="122">
        <f>IFERROR(
$AN99 * INDEX('WFOM - Time_Base'!$A$4:$API$29, MATCH("CenHos", 'WFOM - Time_Base'!$B$4:$B$29,0), MATCH(CONCATENATE($G99,V$2),'WFOM - Time_Base'!$A$8:$API$8,0)) *
INDEX('WFOM - Time_Base'!$A$4:$API$29, MATCH("CenHos_Per", 'WFOM - Time_Base'!$B$4:$B$29,0), MATCH(CONCATENATE($G99,V$2),'WFOM - Time_Base'!$A$8:$API$8,0)),
IFERROR($AN99 * INDEX('Inputs from Uganda staff'!$E$61:$BM$80,MATCH('HRH Need estimation'!V$2,'Inputs from Uganda staff'!$E$61:$E$80,0),MATCH('HRH Need estimation'!$D99,'Inputs from Uganda staff'!$E$6:$BM$6,0)),
""))</f>
        <v>0</v>
      </c>
      <c r="W99" s="122">
        <f>IFERROR(
$AN99 * INDEX('WFOM - Time_Base'!$A$4:$API$29, MATCH("CenHos", 'WFOM - Time_Base'!$B$4:$B$29,0), MATCH(CONCATENATE($G99,W$2),'WFOM - Time_Base'!$A$8:$API$8,0)) *
INDEX('WFOM - Time_Base'!$A$4:$API$29, MATCH("CenHos_Per", 'WFOM - Time_Base'!$B$4:$B$29,0), MATCH(CONCATENATE($G99,W$2),'WFOM - Time_Base'!$A$8:$API$8,0)),
IFERROR($AN99 * INDEX('Inputs from Uganda staff'!$E$61:$BM$80,MATCH('HRH Need estimation'!W$2,'Inputs from Uganda staff'!$E$61:$E$80,0),MATCH('HRH Need estimation'!$D99,'Inputs from Uganda staff'!$E$6:$BM$6,0)),
""))</f>
        <v>0</v>
      </c>
      <c r="X99" s="122">
        <f>IFERROR(
$AN99 * INDEX('WFOM - Time_Base'!$A$4:$API$29, MATCH("CenHos", 'WFOM - Time_Base'!$B$4:$B$29,0), MATCH(CONCATENATE($G99,X$2),'WFOM - Time_Base'!$A$8:$API$8,0)) *
INDEX('WFOM - Time_Base'!$A$4:$API$29, MATCH("CenHos_Per", 'WFOM - Time_Base'!$B$4:$B$29,0), MATCH(CONCATENATE($G99,X$2),'WFOM - Time_Base'!$A$8:$API$8,0)),
IFERROR($AN99 * INDEX('Inputs from Uganda staff'!$E$61:$BM$80,MATCH('HRH Need estimation'!X$2,'Inputs from Uganda staff'!$E$61:$E$80,0),MATCH('HRH Need estimation'!$D99,'Inputs from Uganda staff'!$E$6:$BM$6,0)),
""))</f>
        <v>0</v>
      </c>
      <c r="Y99" s="122">
        <f>IFERROR(
$AN99 * INDEX('WFOM - Time_Base'!$A$4:$API$29, MATCH("CenHos", 'WFOM - Time_Base'!$B$4:$B$29,0), MATCH(CONCATENATE($G99,Y$2),'WFOM - Time_Base'!$A$8:$API$8,0)) *
INDEX('WFOM - Time_Base'!$A$4:$API$29, MATCH("CenHos_Per", 'WFOM - Time_Base'!$B$4:$B$29,0), MATCH(CONCATENATE($G99,Y$2),'WFOM - Time_Base'!$A$8:$API$8,0)),
IFERROR($AN99 * INDEX('Inputs from Uganda staff'!$E$61:$BM$80,MATCH('HRH Need estimation'!Y$2,'Inputs from Uganda staff'!$E$61:$E$80,0),MATCH('HRH Need estimation'!$D99,'Inputs from Uganda staff'!$E$6:$BM$6,0)),
""))</f>
        <v>0</v>
      </c>
      <c r="Z99" s="122">
        <f>IFERROR(
$AN99 * INDEX('WFOM - Time_Base'!$A$4:$API$29, MATCH("CenHos", 'WFOM - Time_Base'!$B$4:$B$29,0), MATCH(CONCATENATE($G99,Z$2),'WFOM - Time_Base'!$A$8:$API$8,0)) *
INDEX('WFOM - Time_Base'!$A$4:$API$29, MATCH("CenHos_Per", 'WFOM - Time_Base'!$B$4:$B$29,0), MATCH(CONCATENATE($G99,Z$2),'WFOM - Time_Base'!$A$8:$API$8,0)),
IFERROR($AN99 * INDEX('Inputs from Uganda staff'!$E$61:$BM$80,MATCH('HRH Need estimation'!Z$2,'Inputs from Uganda staff'!$E$61:$E$80,0),MATCH('HRH Need estimation'!$D99,'Inputs from Uganda staff'!$E$6:$BM$6,0)),
""))</f>
        <v>10</v>
      </c>
      <c r="AA99" s="122">
        <f>IFERROR(
$AN99 * INDEX('WFOM - Time_Base'!$A$4:$API$29, MATCH("CenHos", 'WFOM - Time_Base'!$B$4:$B$29,0), MATCH(CONCATENATE($G99,AA$2),'WFOM - Time_Base'!$A$8:$API$8,0)) *
INDEX('WFOM - Time_Base'!$A$4:$API$29, MATCH("CenHos_Per", 'WFOM - Time_Base'!$B$4:$B$29,0), MATCH(CONCATENATE($G99,AA$2),'WFOM - Time_Base'!$A$8:$API$8,0)),
IFERROR($AN99 * INDEX('Inputs from Uganda staff'!$E$61:$BM$80,MATCH('HRH Need estimation'!AA$2,'Inputs from Uganda staff'!$E$61:$E$80,0),MATCH('HRH Need estimation'!$D99,'Inputs from Uganda staff'!$E$6:$BM$6,0)),
""))</f>
        <v>18</v>
      </c>
      <c r="AB99" s="122">
        <f>IFERROR(
$AN99 * INDEX('WFOM - Time_Base'!$A$4:$API$29, MATCH("CenHos", 'WFOM - Time_Base'!$B$4:$B$29,0), MATCH(CONCATENATE($G99,AB$2),'WFOM - Time_Base'!$A$8:$API$8,0)) *
INDEX('WFOM - Time_Base'!$A$4:$API$29, MATCH("CenHos_Per", 'WFOM - Time_Base'!$B$4:$B$29,0), MATCH(CONCATENATE($G99,AB$2),'WFOM - Time_Base'!$A$8:$API$8,0)),
IFERROR($AN99 * INDEX('Inputs from Uganda staff'!$E$61:$BM$80,MATCH('HRH Need estimation'!AB$2,'Inputs from Uganda staff'!$E$61:$E$80,0),MATCH('HRH Need estimation'!$D99,'Inputs from Uganda staff'!$E$6:$BM$6,0)),
""))</f>
        <v>18</v>
      </c>
      <c r="AC99" s="122" t="str">
        <f>IFERROR(
$AN99 * INDEX('WFOM - Time_Base'!$A$4:$API$29, MATCH("CenHos", 'WFOM - Time_Base'!$B$4:$B$29,0), MATCH(CONCATENATE($G99,AC$2),'WFOM - Time_Base'!$A$8:$API$8,0)) *
INDEX('WFOM - Time_Base'!$A$4:$API$29, MATCH("CenHos_Per", 'WFOM - Time_Base'!$B$4:$B$29,0), MATCH(CONCATENATE($G99,AC$2),'WFOM - Time_Base'!$A$8:$API$8,0)),
IFERROR($AN99 * INDEX('Inputs from Uganda staff'!$E$61:$BM$80,MATCH('HRH Need estimation'!AC$2,'Inputs from Uganda staff'!$E$61:$E$80,0),MATCH('HRH Need estimation'!$D99,'Inputs from Uganda staff'!$E$6:$BM$6,0)),
""))</f>
        <v/>
      </c>
      <c r="AD99" s="122">
        <f>IFERROR(
$AN99 * INDEX('WFOM - Time_Base'!$A$4:$API$29, MATCH("CenHos", 'WFOM - Time_Base'!$B$4:$B$29,0), MATCH(CONCATENATE($G99,AD$2),'WFOM - Time_Base'!$A$8:$API$8,0)) *
INDEX('WFOM - Time_Base'!$A$4:$API$29, MATCH("CenHos_Per", 'WFOM - Time_Base'!$B$4:$B$29,0), MATCH(CONCATENATE($G99,AD$2),'WFOM - Time_Base'!$A$8:$API$8,0)),
IFERROR($AN99 * INDEX('Inputs from Uganda staff'!$E$61:$BM$80,MATCH('HRH Need estimation'!AD$2,'Inputs from Uganda staff'!$E$61:$E$80,0),MATCH('HRH Need estimation'!$D99,'Inputs from Uganda staff'!$E$6:$BM$6,0)),
""))</f>
        <v>0</v>
      </c>
      <c r="AE99" s="122">
        <f>IFERROR(
$AN99 * INDEX('WFOM - Time_Base'!$A$4:$API$29, MATCH("CenHos", 'WFOM - Time_Base'!$B$4:$B$29,0), MATCH(CONCATENATE($G99,AE$2),'WFOM - Time_Base'!$A$8:$API$8,0)) *
INDEX('WFOM - Time_Base'!$A$4:$API$29, MATCH("CenHos_Per", 'WFOM - Time_Base'!$B$4:$B$29,0), MATCH(CONCATENATE($G99,AE$2),'WFOM - Time_Base'!$A$8:$API$8,0)),
IFERROR($AN99 * INDEX('Inputs from Uganda staff'!$E$61:$BM$80,MATCH('HRH Need estimation'!AE$2,'Inputs from Uganda staff'!$E$61:$E$80,0),MATCH('HRH Need estimation'!$D99,'Inputs from Uganda staff'!$E$6:$BM$6,0)),
""))</f>
        <v>0</v>
      </c>
      <c r="AF99" s="122">
        <f>IFERROR(
$AN99 * INDEX('WFOM - Time_Base'!$A$4:$API$29, MATCH("CenHos", 'WFOM - Time_Base'!$B$4:$B$29,0), MATCH(CONCATENATE($G99,AF$2),'WFOM - Time_Base'!$A$8:$API$8,0)) *
INDEX('WFOM - Time_Base'!$A$4:$API$29, MATCH("CenHos_Per", 'WFOM - Time_Base'!$B$4:$B$29,0), MATCH(CONCATENATE($G99,AF$2),'WFOM - Time_Base'!$A$8:$API$8,0)),
IFERROR($AN99 * INDEX('Inputs from Uganda staff'!$E$61:$BM$80,MATCH('HRH Need estimation'!AF$2,'Inputs from Uganda staff'!$E$61:$E$80,0),MATCH('HRH Need estimation'!$D99,'Inputs from Uganda staff'!$E$6:$BM$6,0)),
""))</f>
        <v>0</v>
      </c>
      <c r="AG99" s="122">
        <f>IFERROR(
$AN99 * INDEX('WFOM - Time_Base'!$A$4:$API$29, MATCH("CenHos", 'WFOM - Time_Base'!$B$4:$B$29,0), MATCH(CONCATENATE($G99,AG$2),'WFOM - Time_Base'!$A$8:$API$8,0)) *
INDEX('WFOM - Time_Base'!$A$4:$API$29, MATCH("CenHos_Per", 'WFOM - Time_Base'!$B$4:$B$29,0), MATCH(CONCATENATE($G99,AG$2),'WFOM - Time_Base'!$A$8:$API$8,0)),
IFERROR($AN99 * INDEX('Inputs from Uganda staff'!$E$61:$BM$80,MATCH('HRH Need estimation'!AG$2,'Inputs from Uganda staff'!$E$61:$E$80,0),MATCH('HRH Need estimation'!$D99,'Inputs from Uganda staff'!$E$6:$BM$6,0)),
""))</f>
        <v>0</v>
      </c>
      <c r="AH99" s="122">
        <f>IFERROR(
$AN99 * INDEX('WFOM - Time_Base'!$A$4:$API$29, MATCH("CenHos", 'WFOM - Time_Base'!$B$4:$B$29,0), MATCH(CONCATENATE($G99,AH$2),'WFOM - Time_Base'!$A$8:$API$8,0)) *
INDEX('WFOM - Time_Base'!$A$4:$API$29, MATCH("CenHos_Per", 'WFOM - Time_Base'!$B$4:$B$29,0), MATCH(CONCATENATE($G99,AH$2),'WFOM - Time_Base'!$A$8:$API$8,0)),
IFERROR($AN99 * INDEX('Inputs from Uganda staff'!$E$61:$BM$80,MATCH('HRH Need estimation'!AH$2,'Inputs from Uganda staff'!$E$61:$E$80,0),MATCH('HRH Need estimation'!$D99,'Inputs from Uganda staff'!$E$6:$BM$6,0)),
""))</f>
        <v>0</v>
      </c>
      <c r="AI99" s="122">
        <f>IFERROR(
$AN99 * INDEX('WFOM - Time_Base'!$A$4:$API$29, MATCH("CenHos", 'WFOM - Time_Base'!$B$4:$B$29,0), MATCH(CONCATENATE($G99,AI$2),'WFOM - Time_Base'!$A$8:$API$8,0)) *
INDEX('WFOM - Time_Base'!$A$4:$API$29, MATCH("CenHos_Per", 'WFOM - Time_Base'!$B$4:$B$29,0), MATCH(CONCATENATE($G99,AI$2),'WFOM - Time_Base'!$A$8:$API$8,0)),
IFERROR($AN99 * INDEX('Inputs from Uganda staff'!$E$61:$BM$80,MATCH('HRH Need estimation'!AI$2,'Inputs from Uganda staff'!$E$61:$E$80,0),MATCH('HRH Need estimation'!$D99,'Inputs from Uganda staff'!$E$6:$BM$6,0)),
""))</f>
        <v>0</v>
      </c>
      <c r="AJ99" s="122">
        <f>IFERROR(
$AN99 * INDEX('WFOM - Time_Base'!$A$4:$API$29, MATCH("CenHos", 'WFOM - Time_Base'!$B$4:$B$29,0), MATCH(CONCATENATE($G99,AJ$2),'WFOM - Time_Base'!$A$8:$API$8,0)) *
INDEX('WFOM - Time_Base'!$A$4:$API$29, MATCH("CenHos_Per", 'WFOM - Time_Base'!$B$4:$B$29,0), MATCH(CONCATENATE($G99,AJ$2),'WFOM - Time_Base'!$A$8:$API$8,0)),
IFERROR($AN99 * INDEX('Inputs from Uganda staff'!$E$61:$BM$80,MATCH('HRH Need estimation'!AJ$2,'Inputs from Uganda staff'!$E$61:$E$80,0),MATCH('HRH Need estimation'!$D99,'Inputs from Uganda staff'!$E$6:$BM$6,0)),
""))</f>
        <v>0</v>
      </c>
      <c r="AK99" s="122">
        <f>IFERROR(
$AN99 * INDEX('WFOM - Time_Base'!$A$4:$API$29, MATCH("CenHos", 'WFOM - Time_Base'!$B$4:$B$29,0), MATCH(CONCATENATE($G99,AK$2),'WFOM - Time_Base'!$A$8:$API$8,0)) *
INDEX('WFOM - Time_Base'!$A$4:$API$29, MATCH("CenHos_Per", 'WFOM - Time_Base'!$B$4:$B$29,0), MATCH(CONCATENATE($G99,AK$2),'WFOM - Time_Base'!$A$8:$API$8,0)),
IFERROR($AN99 * INDEX('Inputs from Uganda staff'!$E$61:$BM$80,MATCH('HRH Need estimation'!AK$2,'Inputs from Uganda staff'!$E$61:$E$80,0),MATCH('HRH Need estimation'!$D99,'Inputs from Uganda staff'!$E$6:$BM$6,0)),
""))</f>
        <v>0</v>
      </c>
      <c r="AL99" s="122">
        <f>IFERROR(
$AN99 * INDEX('WFOM - Time_Base'!$A$4:$API$29, MATCH("CenHos", 'WFOM - Time_Base'!$B$4:$B$29,0), MATCH(CONCATENATE($G99,AL$2),'WFOM - Time_Base'!$A$8:$API$8,0)) *
INDEX('WFOM - Time_Base'!$A$4:$API$29, MATCH("CenHos_Per", 'WFOM - Time_Base'!$B$4:$B$29,0), MATCH(CONCATENATE($G99,AL$2),'WFOM - Time_Base'!$A$8:$API$8,0)),
IFERROR($AN99 * INDEX('Inputs from Uganda staff'!$E$61:$BM$80,MATCH('HRH Need estimation'!AL$2,'Inputs from Uganda staff'!$E$61:$E$80,0),MATCH('HRH Need estimation'!$D99,'Inputs from Uganda staff'!$E$6:$BM$6,0)),
""))</f>
        <v>0</v>
      </c>
      <c r="AN99">
        <v>4</v>
      </c>
      <c r="AO99" t="str">
        <f t="shared" si="3"/>
        <v>113</v>
      </c>
      <c r="AQ99" t="s">
        <v>631</v>
      </c>
    </row>
    <row r="100" spans="1:43">
      <c r="A100" s="106" t="s">
        <v>915</v>
      </c>
      <c r="B100" s="106" t="s">
        <v>292</v>
      </c>
      <c r="C100" s="107" t="s">
        <v>412</v>
      </c>
      <c r="D100" s="115" t="s">
        <v>413</v>
      </c>
      <c r="E100" s="122" t="s">
        <v>863</v>
      </c>
      <c r="F100" s="122" t="s">
        <v>103</v>
      </c>
      <c r="G100" s="199" t="str">
        <f>IF(F100&lt;&gt;"", VLOOKUP(F100,'WFOM - Cadre and Service List'!$E$4:$F$52,2,FALSE), "")</f>
        <v>LabHaem</v>
      </c>
      <c r="H100" s="199" t="s">
        <v>1055</v>
      </c>
      <c r="I100" s="208"/>
      <c r="J100" s="208"/>
      <c r="K100" s="208"/>
      <c r="L100" s="208"/>
      <c r="M100" s="208"/>
      <c r="N100" s="208"/>
      <c r="O100" s="208"/>
      <c r="P100" s="207">
        <f t="shared" si="2"/>
        <v>0</v>
      </c>
      <c r="Q100" s="122" t="s">
        <v>1947</v>
      </c>
      <c r="R100" s="122">
        <f>IFERROR(
$AN100 * INDEX('WFOM - Time_Base'!$A$4:$API$29, MATCH("CenHos", 'WFOM - Time_Base'!$B$4:$B$29,0), MATCH(CONCATENATE($G100,R$2),'WFOM - Time_Base'!$A$8:$API$8,0)) *
INDEX('WFOM - Time_Base'!$A$4:$API$29, MATCH("CenHos_Per", 'WFOM - Time_Base'!$B$4:$B$29,0), MATCH(CONCATENATE($G100,R$2),'WFOM - Time_Base'!$A$8:$API$8,0)),
IFERROR($AN100 * INDEX('Inputs from Uganda staff'!$E$61:$BM$80,MATCH('HRH Need estimation'!R$2,'Inputs from Uganda staff'!$E$61:$E$80,0),MATCH('HRH Need estimation'!$D100,'Inputs from Uganda staff'!$E$6:$BM$6,0)),
""))</f>
        <v>0</v>
      </c>
      <c r="S100" s="122">
        <f>IFERROR(
$AN100 * INDEX('WFOM - Time_Base'!$A$4:$API$29, MATCH("CenHos", 'WFOM - Time_Base'!$B$4:$B$29,0), MATCH(CONCATENATE($G100,S$2),'WFOM - Time_Base'!$A$8:$API$8,0)) *
INDEX('WFOM - Time_Base'!$A$4:$API$29, MATCH("CenHos_Per", 'WFOM - Time_Base'!$B$4:$B$29,0), MATCH(CONCATENATE($G100,S$2),'WFOM - Time_Base'!$A$8:$API$8,0)),
IFERROR($AN100 * INDEX('Inputs from Uganda staff'!$E$61:$BM$80,MATCH('HRH Need estimation'!S$2,'Inputs from Uganda staff'!$E$61:$E$80,0),MATCH('HRH Need estimation'!$D100,'Inputs from Uganda staff'!$E$6:$BM$6,0)),
""))</f>
        <v>0</v>
      </c>
      <c r="T100" s="122">
        <f>IFERROR(
$AN100 * INDEX('WFOM - Time_Base'!$A$4:$API$29, MATCH("CenHos", 'WFOM - Time_Base'!$B$4:$B$29,0), MATCH(CONCATENATE($G100,T$2),'WFOM - Time_Base'!$A$8:$API$8,0)) *
INDEX('WFOM - Time_Base'!$A$4:$API$29, MATCH("CenHos_Per", 'WFOM - Time_Base'!$B$4:$B$29,0), MATCH(CONCATENATE($G100,T$2),'WFOM - Time_Base'!$A$8:$API$8,0)),
IFERROR($AN100 * INDEX('Inputs from Uganda staff'!$E$61:$BM$80,MATCH('HRH Need estimation'!T$2,'Inputs from Uganda staff'!$E$61:$E$80,0),MATCH('HRH Need estimation'!$D100,'Inputs from Uganda staff'!$E$6:$BM$6,0)),
""))</f>
        <v>0</v>
      </c>
      <c r="U100" s="122">
        <f>IFERROR(
$AN100 * INDEX('WFOM - Time_Base'!$A$4:$API$29, MATCH("CenHos", 'WFOM - Time_Base'!$B$4:$B$29,0), MATCH(CONCATENATE($G100,U$2),'WFOM - Time_Base'!$A$8:$API$8,0)) *
INDEX('WFOM - Time_Base'!$A$4:$API$29, MATCH("CenHos_Per", 'WFOM - Time_Base'!$B$4:$B$29,0), MATCH(CONCATENATE($G100,U$2),'WFOM - Time_Base'!$A$8:$API$8,0)),
IFERROR($AN100 * INDEX('Inputs from Uganda staff'!$E$61:$BM$80,MATCH('HRH Need estimation'!U$2,'Inputs from Uganda staff'!$E$61:$E$80,0),MATCH('HRH Need estimation'!$D100,'Inputs from Uganda staff'!$E$6:$BM$6,0)),
""))</f>
        <v>0</v>
      </c>
      <c r="V100" s="122">
        <f>IFERROR(
$AN100 * INDEX('WFOM - Time_Base'!$A$4:$API$29, MATCH("CenHos", 'WFOM - Time_Base'!$B$4:$B$29,0), MATCH(CONCATENATE($G100,V$2),'WFOM - Time_Base'!$A$8:$API$8,0)) *
INDEX('WFOM - Time_Base'!$A$4:$API$29, MATCH("CenHos_Per", 'WFOM - Time_Base'!$B$4:$B$29,0), MATCH(CONCATENATE($G100,V$2),'WFOM - Time_Base'!$A$8:$API$8,0)),
IFERROR($AN100 * INDEX('Inputs from Uganda staff'!$E$61:$BM$80,MATCH('HRH Need estimation'!V$2,'Inputs from Uganda staff'!$E$61:$E$80,0),MATCH('HRH Need estimation'!$D100,'Inputs from Uganda staff'!$E$6:$BM$6,0)),
""))</f>
        <v>0</v>
      </c>
      <c r="W100" s="122">
        <f>IFERROR(
$AN100 * INDEX('WFOM - Time_Base'!$A$4:$API$29, MATCH("CenHos", 'WFOM - Time_Base'!$B$4:$B$29,0), MATCH(CONCATENATE($G100,W$2),'WFOM - Time_Base'!$A$8:$API$8,0)) *
INDEX('WFOM - Time_Base'!$A$4:$API$29, MATCH("CenHos_Per", 'WFOM - Time_Base'!$B$4:$B$29,0), MATCH(CONCATENATE($G100,W$2),'WFOM - Time_Base'!$A$8:$API$8,0)),
IFERROR($AN100 * INDEX('Inputs from Uganda staff'!$E$61:$BM$80,MATCH('HRH Need estimation'!W$2,'Inputs from Uganda staff'!$E$61:$E$80,0),MATCH('HRH Need estimation'!$D100,'Inputs from Uganda staff'!$E$6:$BM$6,0)),
""))</f>
        <v>0</v>
      </c>
      <c r="X100" s="122">
        <f>IFERROR(
$AN100 * INDEX('WFOM - Time_Base'!$A$4:$API$29, MATCH("CenHos", 'WFOM - Time_Base'!$B$4:$B$29,0), MATCH(CONCATENATE($G100,X$2),'WFOM - Time_Base'!$A$8:$API$8,0)) *
INDEX('WFOM - Time_Base'!$A$4:$API$29, MATCH("CenHos_Per", 'WFOM - Time_Base'!$B$4:$B$29,0), MATCH(CONCATENATE($G100,X$2),'WFOM - Time_Base'!$A$8:$API$8,0)),
IFERROR($AN100 * INDEX('Inputs from Uganda staff'!$E$61:$BM$80,MATCH('HRH Need estimation'!X$2,'Inputs from Uganda staff'!$E$61:$E$80,0),MATCH('HRH Need estimation'!$D100,'Inputs from Uganda staff'!$E$6:$BM$6,0)),
""))</f>
        <v>0</v>
      </c>
      <c r="Y100" s="122">
        <f>IFERROR(
$AN100 * INDEX('WFOM - Time_Base'!$A$4:$API$29, MATCH("CenHos", 'WFOM - Time_Base'!$B$4:$B$29,0), MATCH(CONCATENATE($G100,Y$2),'WFOM - Time_Base'!$A$8:$API$8,0)) *
INDEX('WFOM - Time_Base'!$A$4:$API$29, MATCH("CenHos_Per", 'WFOM - Time_Base'!$B$4:$B$29,0), MATCH(CONCATENATE($G100,Y$2),'WFOM - Time_Base'!$A$8:$API$8,0)),
IFERROR($AN100 * INDEX('Inputs from Uganda staff'!$E$61:$BM$80,MATCH('HRH Need estimation'!Y$2,'Inputs from Uganda staff'!$E$61:$E$80,0),MATCH('HRH Need estimation'!$D100,'Inputs from Uganda staff'!$E$6:$BM$6,0)),
""))</f>
        <v>0</v>
      </c>
      <c r="Z100" s="122">
        <f>IFERROR(
$AN100 * INDEX('WFOM - Time_Base'!$A$4:$API$29, MATCH("CenHos", 'WFOM - Time_Base'!$B$4:$B$29,0), MATCH(CONCATENATE($G100,Z$2),'WFOM - Time_Base'!$A$8:$API$8,0)) *
INDEX('WFOM - Time_Base'!$A$4:$API$29, MATCH("CenHos_Per", 'WFOM - Time_Base'!$B$4:$B$29,0), MATCH(CONCATENATE($G100,Z$2),'WFOM - Time_Base'!$A$8:$API$8,0)),
IFERROR($AN100 * INDEX('Inputs from Uganda staff'!$E$61:$BM$80,MATCH('HRH Need estimation'!Z$2,'Inputs from Uganda staff'!$E$61:$E$80,0),MATCH('HRH Need estimation'!$D100,'Inputs from Uganda staff'!$E$6:$BM$6,0)),
""))</f>
        <v>2.5</v>
      </c>
      <c r="AA100" s="122">
        <f>IFERROR(
$AN100 * INDEX('WFOM - Time_Base'!$A$4:$API$29, MATCH("CenHos", 'WFOM - Time_Base'!$B$4:$B$29,0), MATCH(CONCATENATE($G100,AA$2),'WFOM - Time_Base'!$A$8:$API$8,0)) *
INDEX('WFOM - Time_Base'!$A$4:$API$29, MATCH("CenHos_Per", 'WFOM - Time_Base'!$B$4:$B$29,0), MATCH(CONCATENATE($G100,AA$2),'WFOM - Time_Base'!$A$8:$API$8,0)),
IFERROR($AN100 * INDEX('Inputs from Uganda staff'!$E$61:$BM$80,MATCH('HRH Need estimation'!AA$2,'Inputs from Uganda staff'!$E$61:$E$80,0),MATCH('HRH Need estimation'!$D100,'Inputs from Uganda staff'!$E$6:$BM$6,0)),
""))</f>
        <v>4.5</v>
      </c>
      <c r="AB100" s="122">
        <f>IFERROR(
$AN100 * INDEX('WFOM - Time_Base'!$A$4:$API$29, MATCH("CenHos", 'WFOM - Time_Base'!$B$4:$B$29,0), MATCH(CONCATENATE($G100,AB$2),'WFOM - Time_Base'!$A$8:$API$8,0)) *
INDEX('WFOM - Time_Base'!$A$4:$API$29, MATCH("CenHos_Per", 'WFOM - Time_Base'!$B$4:$B$29,0), MATCH(CONCATENATE($G100,AB$2),'WFOM - Time_Base'!$A$8:$API$8,0)),
IFERROR($AN100 * INDEX('Inputs from Uganda staff'!$E$61:$BM$80,MATCH('HRH Need estimation'!AB$2,'Inputs from Uganda staff'!$E$61:$E$80,0),MATCH('HRH Need estimation'!$D100,'Inputs from Uganda staff'!$E$6:$BM$6,0)),
""))</f>
        <v>4.5</v>
      </c>
      <c r="AC100" s="122" t="str">
        <f>IFERROR(
$AN100 * INDEX('WFOM - Time_Base'!$A$4:$API$29, MATCH("CenHos", 'WFOM - Time_Base'!$B$4:$B$29,0), MATCH(CONCATENATE($G100,AC$2),'WFOM - Time_Base'!$A$8:$API$8,0)) *
INDEX('WFOM - Time_Base'!$A$4:$API$29, MATCH("CenHos_Per", 'WFOM - Time_Base'!$B$4:$B$29,0), MATCH(CONCATENATE($G100,AC$2),'WFOM - Time_Base'!$A$8:$API$8,0)),
IFERROR($AN100 * INDEX('Inputs from Uganda staff'!$E$61:$BM$80,MATCH('HRH Need estimation'!AC$2,'Inputs from Uganda staff'!$E$61:$E$80,0),MATCH('HRH Need estimation'!$D100,'Inputs from Uganda staff'!$E$6:$BM$6,0)),
""))</f>
        <v/>
      </c>
      <c r="AD100" s="122">
        <f>IFERROR(
$AN100 * INDEX('WFOM - Time_Base'!$A$4:$API$29, MATCH("CenHos", 'WFOM - Time_Base'!$B$4:$B$29,0), MATCH(CONCATENATE($G100,AD$2),'WFOM - Time_Base'!$A$8:$API$8,0)) *
INDEX('WFOM - Time_Base'!$A$4:$API$29, MATCH("CenHos_Per", 'WFOM - Time_Base'!$B$4:$B$29,0), MATCH(CONCATENATE($G100,AD$2),'WFOM - Time_Base'!$A$8:$API$8,0)),
IFERROR($AN100 * INDEX('Inputs from Uganda staff'!$E$61:$BM$80,MATCH('HRH Need estimation'!AD$2,'Inputs from Uganda staff'!$E$61:$E$80,0),MATCH('HRH Need estimation'!$D100,'Inputs from Uganda staff'!$E$6:$BM$6,0)),
""))</f>
        <v>0</v>
      </c>
      <c r="AE100" s="122">
        <f>IFERROR(
$AN100 * INDEX('WFOM - Time_Base'!$A$4:$API$29, MATCH("CenHos", 'WFOM - Time_Base'!$B$4:$B$29,0), MATCH(CONCATENATE($G100,AE$2),'WFOM - Time_Base'!$A$8:$API$8,0)) *
INDEX('WFOM - Time_Base'!$A$4:$API$29, MATCH("CenHos_Per", 'WFOM - Time_Base'!$B$4:$B$29,0), MATCH(CONCATENATE($G100,AE$2),'WFOM - Time_Base'!$A$8:$API$8,0)),
IFERROR($AN100 * INDEX('Inputs from Uganda staff'!$E$61:$BM$80,MATCH('HRH Need estimation'!AE$2,'Inputs from Uganda staff'!$E$61:$E$80,0),MATCH('HRH Need estimation'!$D100,'Inputs from Uganda staff'!$E$6:$BM$6,0)),
""))</f>
        <v>0</v>
      </c>
      <c r="AF100" s="122">
        <f>IFERROR(
$AN100 * INDEX('WFOM - Time_Base'!$A$4:$API$29, MATCH("CenHos", 'WFOM - Time_Base'!$B$4:$B$29,0), MATCH(CONCATENATE($G100,AF$2),'WFOM - Time_Base'!$A$8:$API$8,0)) *
INDEX('WFOM - Time_Base'!$A$4:$API$29, MATCH("CenHos_Per", 'WFOM - Time_Base'!$B$4:$B$29,0), MATCH(CONCATENATE($G100,AF$2),'WFOM - Time_Base'!$A$8:$API$8,0)),
IFERROR($AN100 * INDEX('Inputs from Uganda staff'!$E$61:$BM$80,MATCH('HRH Need estimation'!AF$2,'Inputs from Uganda staff'!$E$61:$E$80,0),MATCH('HRH Need estimation'!$D100,'Inputs from Uganda staff'!$E$6:$BM$6,0)),
""))</f>
        <v>0</v>
      </c>
      <c r="AG100" s="122">
        <f>IFERROR(
$AN100 * INDEX('WFOM - Time_Base'!$A$4:$API$29, MATCH("CenHos", 'WFOM - Time_Base'!$B$4:$B$29,0), MATCH(CONCATENATE($G100,AG$2),'WFOM - Time_Base'!$A$8:$API$8,0)) *
INDEX('WFOM - Time_Base'!$A$4:$API$29, MATCH("CenHos_Per", 'WFOM - Time_Base'!$B$4:$B$29,0), MATCH(CONCATENATE($G100,AG$2),'WFOM - Time_Base'!$A$8:$API$8,0)),
IFERROR($AN100 * INDEX('Inputs from Uganda staff'!$E$61:$BM$80,MATCH('HRH Need estimation'!AG$2,'Inputs from Uganda staff'!$E$61:$E$80,0),MATCH('HRH Need estimation'!$D100,'Inputs from Uganda staff'!$E$6:$BM$6,0)),
""))</f>
        <v>0</v>
      </c>
      <c r="AH100" s="122">
        <f>IFERROR(
$AN100 * INDEX('WFOM - Time_Base'!$A$4:$API$29, MATCH("CenHos", 'WFOM - Time_Base'!$B$4:$B$29,0), MATCH(CONCATENATE($G100,AH$2),'WFOM - Time_Base'!$A$8:$API$8,0)) *
INDEX('WFOM - Time_Base'!$A$4:$API$29, MATCH("CenHos_Per", 'WFOM - Time_Base'!$B$4:$B$29,0), MATCH(CONCATENATE($G100,AH$2),'WFOM - Time_Base'!$A$8:$API$8,0)),
IFERROR($AN100 * INDEX('Inputs from Uganda staff'!$E$61:$BM$80,MATCH('HRH Need estimation'!AH$2,'Inputs from Uganda staff'!$E$61:$E$80,0),MATCH('HRH Need estimation'!$D100,'Inputs from Uganda staff'!$E$6:$BM$6,0)),
""))</f>
        <v>0</v>
      </c>
      <c r="AI100" s="122">
        <f>IFERROR(
$AN100 * INDEX('WFOM - Time_Base'!$A$4:$API$29, MATCH("CenHos", 'WFOM - Time_Base'!$B$4:$B$29,0), MATCH(CONCATENATE($G100,AI$2),'WFOM - Time_Base'!$A$8:$API$8,0)) *
INDEX('WFOM - Time_Base'!$A$4:$API$29, MATCH("CenHos_Per", 'WFOM - Time_Base'!$B$4:$B$29,0), MATCH(CONCATENATE($G100,AI$2),'WFOM - Time_Base'!$A$8:$API$8,0)),
IFERROR($AN100 * INDEX('Inputs from Uganda staff'!$E$61:$BM$80,MATCH('HRH Need estimation'!AI$2,'Inputs from Uganda staff'!$E$61:$E$80,0),MATCH('HRH Need estimation'!$D100,'Inputs from Uganda staff'!$E$6:$BM$6,0)),
""))</f>
        <v>0</v>
      </c>
      <c r="AJ100" s="122">
        <f>IFERROR(
$AN100 * INDEX('WFOM - Time_Base'!$A$4:$API$29, MATCH("CenHos", 'WFOM - Time_Base'!$B$4:$B$29,0), MATCH(CONCATENATE($G100,AJ$2),'WFOM - Time_Base'!$A$8:$API$8,0)) *
INDEX('WFOM - Time_Base'!$A$4:$API$29, MATCH("CenHos_Per", 'WFOM - Time_Base'!$B$4:$B$29,0), MATCH(CONCATENATE($G100,AJ$2),'WFOM - Time_Base'!$A$8:$API$8,0)),
IFERROR($AN100 * INDEX('Inputs from Uganda staff'!$E$61:$BM$80,MATCH('HRH Need estimation'!AJ$2,'Inputs from Uganda staff'!$E$61:$E$80,0),MATCH('HRH Need estimation'!$D100,'Inputs from Uganda staff'!$E$6:$BM$6,0)),
""))</f>
        <v>0</v>
      </c>
      <c r="AK100" s="122">
        <f>IFERROR(
$AN100 * INDEX('WFOM - Time_Base'!$A$4:$API$29, MATCH("CenHos", 'WFOM - Time_Base'!$B$4:$B$29,0), MATCH(CONCATENATE($G100,AK$2),'WFOM - Time_Base'!$A$8:$API$8,0)) *
INDEX('WFOM - Time_Base'!$A$4:$API$29, MATCH("CenHos_Per", 'WFOM - Time_Base'!$B$4:$B$29,0), MATCH(CONCATENATE($G100,AK$2),'WFOM - Time_Base'!$A$8:$API$8,0)),
IFERROR($AN100 * INDEX('Inputs from Uganda staff'!$E$61:$BM$80,MATCH('HRH Need estimation'!AK$2,'Inputs from Uganda staff'!$E$61:$E$80,0),MATCH('HRH Need estimation'!$D100,'Inputs from Uganda staff'!$E$6:$BM$6,0)),
""))</f>
        <v>0</v>
      </c>
      <c r="AL100" s="122">
        <f>IFERROR(
$AN100 * INDEX('WFOM - Time_Base'!$A$4:$API$29, MATCH("CenHos", 'WFOM - Time_Base'!$B$4:$B$29,0), MATCH(CONCATENATE($G100,AL$2),'WFOM - Time_Base'!$A$8:$API$8,0)) *
INDEX('WFOM - Time_Base'!$A$4:$API$29, MATCH("CenHos_Per", 'WFOM - Time_Base'!$B$4:$B$29,0), MATCH(CONCATENATE($G100,AL$2),'WFOM - Time_Base'!$A$8:$API$8,0)),
IFERROR($AN100 * INDEX('Inputs from Uganda staff'!$E$61:$BM$80,MATCH('HRH Need estimation'!AL$2,'Inputs from Uganda staff'!$E$61:$E$80,0),MATCH('HRH Need estimation'!$D100,'Inputs from Uganda staff'!$E$6:$BM$6,0)),
""))</f>
        <v>0</v>
      </c>
      <c r="AN100">
        <v>1</v>
      </c>
      <c r="AO100" t="e">
        <f t="shared" si="3"/>
        <v>#N/A</v>
      </c>
      <c r="AQ100" t="s">
        <v>633</v>
      </c>
    </row>
    <row r="101" spans="1:43">
      <c r="A101" s="106" t="s">
        <v>964</v>
      </c>
      <c r="B101" s="106" t="s">
        <v>292</v>
      </c>
      <c r="C101" s="107" t="s">
        <v>414</v>
      </c>
      <c r="D101" s="115" t="s">
        <v>415</v>
      </c>
      <c r="E101" s="122" t="s">
        <v>1056</v>
      </c>
      <c r="F101" s="253"/>
      <c r="G101" s="122" t="str">
        <f>IF(F101&lt;&gt;"", VLOOKUP(F101,'WFOM - Cadre and Service List'!$E$4:$F$52,2,FALSE), "")</f>
        <v/>
      </c>
      <c r="H101" s="202" t="s">
        <v>1058</v>
      </c>
      <c r="I101" s="207"/>
      <c r="J101" s="207"/>
      <c r="K101" s="207"/>
      <c r="L101" s="207"/>
      <c r="M101" s="207"/>
      <c r="N101" s="207"/>
      <c r="O101" s="207"/>
      <c r="P101" s="207">
        <f t="shared" si="2"/>
        <v>0</v>
      </c>
      <c r="Q101" s="122" t="s">
        <v>1947</v>
      </c>
      <c r="R101" s="252">
        <v>0</v>
      </c>
      <c r="S101" s="252">
        <v>0</v>
      </c>
      <c r="T101" s="252">
        <v>0</v>
      </c>
      <c r="U101" s="252">
        <v>0</v>
      </c>
      <c r="V101" s="252">
        <v>0</v>
      </c>
      <c r="W101" s="252">
        <v>0</v>
      </c>
      <c r="X101" s="252">
        <v>0</v>
      </c>
      <c r="Y101" s="252">
        <v>0</v>
      </c>
      <c r="Z101" s="252">
        <v>0</v>
      </c>
      <c r="AA101" s="252">
        <v>0</v>
      </c>
      <c r="AB101" s="252">
        <v>0</v>
      </c>
      <c r="AC101" s="252">
        <v>0</v>
      </c>
      <c r="AD101" s="252">
        <v>0</v>
      </c>
      <c r="AE101" s="252">
        <v>0</v>
      </c>
      <c r="AF101" s="252">
        <v>0</v>
      </c>
      <c r="AG101" s="252">
        <v>0</v>
      </c>
      <c r="AH101" s="252">
        <v>0</v>
      </c>
      <c r="AI101" s="252">
        <v>0</v>
      </c>
      <c r="AJ101" s="252">
        <v>0</v>
      </c>
      <c r="AK101" s="252">
        <v>0</v>
      </c>
      <c r="AL101" s="252">
        <v>0</v>
      </c>
      <c r="AN101">
        <v>1</v>
      </c>
      <c r="AO101" t="str">
        <f t="shared" si="3"/>
        <v>116</v>
      </c>
      <c r="AQ101" t="s">
        <v>635</v>
      </c>
    </row>
    <row r="102" spans="1:43">
      <c r="A102" s="106" t="s">
        <v>915</v>
      </c>
      <c r="B102" s="106" t="s">
        <v>292</v>
      </c>
      <c r="C102" s="107" t="s">
        <v>416</v>
      </c>
      <c r="D102" s="115" t="s">
        <v>417</v>
      </c>
      <c r="E102" s="252"/>
      <c r="F102" s="252"/>
      <c r="G102" s="202" t="str">
        <f>IF(F102&lt;&gt;"", VLOOKUP(F102,'WFOM - Cadre and Service List'!$E$4:$F$52,2,FALSE), "")</f>
        <v/>
      </c>
      <c r="H102" s="202" t="s">
        <v>910</v>
      </c>
      <c r="I102" s="207"/>
      <c r="J102" s="207"/>
      <c r="K102" s="207"/>
      <c r="L102" s="207"/>
      <c r="M102" s="207"/>
      <c r="N102" s="207"/>
      <c r="O102" s="207"/>
      <c r="P102" s="207">
        <f t="shared" si="2"/>
        <v>0</v>
      </c>
      <c r="Q102" s="122" t="s">
        <v>1947</v>
      </c>
      <c r="R102" s="122" t="str">
        <f>IFERROR(
$AN102 * INDEX('WFOM - Time_Base'!$A$4:$API$29, MATCH("CenHos", 'WFOM - Time_Base'!$B$4:$B$29,0), MATCH(CONCATENATE($G102,R$2),'WFOM - Time_Base'!$A$8:$API$8,0)) *
INDEX('WFOM - Time_Base'!$A$4:$API$29, MATCH("CenHos_Per", 'WFOM - Time_Base'!$B$4:$B$29,0), MATCH(CONCATENATE($G102,R$2),'WFOM - Time_Base'!$A$8:$API$8,0)),
IFERROR($AN102 * INDEX('Inputs from Uganda staff'!$E$61:$BM$80,MATCH('HRH Need estimation'!R$2,'Inputs from Uganda staff'!$E$61:$E$80,0),MATCH('HRH Need estimation'!$D102,'Inputs from Uganda staff'!$E$6:$BM$6,0)),
""))</f>
        <v/>
      </c>
      <c r="S102" s="122" t="str">
        <f>IFERROR(
$AN102 * INDEX('WFOM - Time_Base'!$A$4:$API$29, MATCH("CenHos", 'WFOM - Time_Base'!$B$4:$B$29,0), MATCH(CONCATENATE($G102,S$2),'WFOM - Time_Base'!$A$8:$API$8,0)) *
INDEX('WFOM - Time_Base'!$A$4:$API$29, MATCH("CenHos_Per", 'WFOM - Time_Base'!$B$4:$B$29,0), MATCH(CONCATENATE($G102,S$2),'WFOM - Time_Base'!$A$8:$API$8,0)),
IFERROR($AN102 * INDEX('Inputs from Uganda staff'!$E$61:$BM$80,MATCH('HRH Need estimation'!S$2,'Inputs from Uganda staff'!$E$61:$E$80,0),MATCH('HRH Need estimation'!$D102,'Inputs from Uganda staff'!$E$6:$BM$6,0)),
""))</f>
        <v/>
      </c>
      <c r="T102" s="122" t="str">
        <f>IFERROR(
$AN102 * INDEX('WFOM - Time_Base'!$A$4:$API$29, MATCH("CenHos", 'WFOM - Time_Base'!$B$4:$B$29,0), MATCH(CONCATENATE($G102,T$2),'WFOM - Time_Base'!$A$8:$API$8,0)) *
INDEX('WFOM - Time_Base'!$A$4:$API$29, MATCH("CenHos_Per", 'WFOM - Time_Base'!$B$4:$B$29,0), MATCH(CONCATENATE($G102,T$2),'WFOM - Time_Base'!$A$8:$API$8,0)),
IFERROR($AN102 * INDEX('Inputs from Uganda staff'!$E$61:$BM$80,MATCH('HRH Need estimation'!T$2,'Inputs from Uganda staff'!$E$61:$E$80,0),MATCH('HRH Need estimation'!$D102,'Inputs from Uganda staff'!$E$6:$BM$6,0)),
""))</f>
        <v/>
      </c>
      <c r="U102" s="122" t="str">
        <f>IFERROR(
$AN102 * INDEX('WFOM - Time_Base'!$A$4:$API$29, MATCH("CenHos", 'WFOM - Time_Base'!$B$4:$B$29,0), MATCH(CONCATENATE($G102,U$2),'WFOM - Time_Base'!$A$8:$API$8,0)) *
INDEX('WFOM - Time_Base'!$A$4:$API$29, MATCH("CenHos_Per", 'WFOM - Time_Base'!$B$4:$B$29,0), MATCH(CONCATENATE($G102,U$2),'WFOM - Time_Base'!$A$8:$API$8,0)),
IFERROR($AN102 * INDEX('Inputs from Uganda staff'!$E$61:$BM$80,MATCH('HRH Need estimation'!U$2,'Inputs from Uganda staff'!$E$61:$E$80,0),MATCH('HRH Need estimation'!$D102,'Inputs from Uganda staff'!$E$6:$BM$6,0)),
""))</f>
        <v/>
      </c>
      <c r="V102" s="122" t="str">
        <f>IFERROR(
$AN102 * INDEX('WFOM - Time_Base'!$A$4:$API$29, MATCH("CenHos", 'WFOM - Time_Base'!$B$4:$B$29,0), MATCH(CONCATENATE($G102,V$2),'WFOM - Time_Base'!$A$8:$API$8,0)) *
INDEX('WFOM - Time_Base'!$A$4:$API$29, MATCH("CenHos_Per", 'WFOM - Time_Base'!$B$4:$B$29,0), MATCH(CONCATENATE($G102,V$2),'WFOM - Time_Base'!$A$8:$API$8,0)),
IFERROR($AN102 * INDEX('Inputs from Uganda staff'!$E$61:$BM$80,MATCH('HRH Need estimation'!V$2,'Inputs from Uganda staff'!$E$61:$E$80,0),MATCH('HRH Need estimation'!$D102,'Inputs from Uganda staff'!$E$6:$BM$6,0)),
""))</f>
        <v/>
      </c>
      <c r="W102" s="122" t="str">
        <f>IFERROR(
$AN102 * INDEX('WFOM - Time_Base'!$A$4:$API$29, MATCH("CenHos", 'WFOM - Time_Base'!$B$4:$B$29,0), MATCH(CONCATENATE($G102,W$2),'WFOM - Time_Base'!$A$8:$API$8,0)) *
INDEX('WFOM - Time_Base'!$A$4:$API$29, MATCH("CenHos_Per", 'WFOM - Time_Base'!$B$4:$B$29,0), MATCH(CONCATENATE($G102,W$2),'WFOM - Time_Base'!$A$8:$API$8,0)),
IFERROR($AN102 * INDEX('Inputs from Uganda staff'!$E$61:$BM$80,MATCH('HRH Need estimation'!W$2,'Inputs from Uganda staff'!$E$61:$E$80,0),MATCH('HRH Need estimation'!$D102,'Inputs from Uganda staff'!$E$6:$BM$6,0)),
""))</f>
        <v/>
      </c>
      <c r="X102" s="122" t="str">
        <f>IFERROR(
$AN102 * INDEX('WFOM - Time_Base'!$A$4:$API$29, MATCH("CenHos", 'WFOM - Time_Base'!$B$4:$B$29,0), MATCH(CONCATENATE($G102,X$2),'WFOM - Time_Base'!$A$8:$API$8,0)) *
INDEX('WFOM - Time_Base'!$A$4:$API$29, MATCH("CenHos_Per", 'WFOM - Time_Base'!$B$4:$B$29,0), MATCH(CONCATENATE($G102,X$2),'WFOM - Time_Base'!$A$8:$API$8,0)),
IFERROR($AN102 * INDEX('Inputs from Uganda staff'!$E$61:$BM$80,MATCH('HRH Need estimation'!X$2,'Inputs from Uganda staff'!$E$61:$E$80,0),MATCH('HRH Need estimation'!$D102,'Inputs from Uganda staff'!$E$6:$BM$6,0)),
""))</f>
        <v/>
      </c>
      <c r="Y102" s="122" t="str">
        <f>IFERROR(
$AN102 * INDEX('WFOM - Time_Base'!$A$4:$API$29, MATCH("CenHos", 'WFOM - Time_Base'!$B$4:$B$29,0), MATCH(CONCATENATE($G102,Y$2),'WFOM - Time_Base'!$A$8:$API$8,0)) *
INDEX('WFOM - Time_Base'!$A$4:$API$29, MATCH("CenHos_Per", 'WFOM - Time_Base'!$B$4:$B$29,0), MATCH(CONCATENATE($G102,Y$2),'WFOM - Time_Base'!$A$8:$API$8,0)),
IFERROR($AN102 * INDEX('Inputs from Uganda staff'!$E$61:$BM$80,MATCH('HRH Need estimation'!Y$2,'Inputs from Uganda staff'!$E$61:$E$80,0),MATCH('HRH Need estimation'!$D102,'Inputs from Uganda staff'!$E$6:$BM$6,0)),
""))</f>
        <v/>
      </c>
      <c r="Z102" s="122" t="str">
        <f>IFERROR(
$AN102 * INDEX('WFOM - Time_Base'!$A$4:$API$29, MATCH("CenHos", 'WFOM - Time_Base'!$B$4:$B$29,0), MATCH(CONCATENATE($G102,Z$2),'WFOM - Time_Base'!$A$8:$API$8,0)) *
INDEX('WFOM - Time_Base'!$A$4:$API$29, MATCH("CenHos_Per", 'WFOM - Time_Base'!$B$4:$B$29,0), MATCH(CONCATENATE($G102,Z$2),'WFOM - Time_Base'!$A$8:$API$8,0)),
IFERROR($AN102 * INDEX('Inputs from Uganda staff'!$E$61:$BM$80,MATCH('HRH Need estimation'!Z$2,'Inputs from Uganda staff'!$E$61:$E$80,0),MATCH('HRH Need estimation'!$D102,'Inputs from Uganda staff'!$E$6:$BM$6,0)),
""))</f>
        <v/>
      </c>
      <c r="AA102" s="122" t="str">
        <f>IFERROR(
$AN102 * INDEX('WFOM - Time_Base'!$A$4:$API$29, MATCH("CenHos", 'WFOM - Time_Base'!$B$4:$B$29,0), MATCH(CONCATENATE($G102,AA$2),'WFOM - Time_Base'!$A$8:$API$8,0)) *
INDEX('WFOM - Time_Base'!$A$4:$API$29, MATCH("CenHos_Per", 'WFOM - Time_Base'!$B$4:$B$29,0), MATCH(CONCATENATE($G102,AA$2),'WFOM - Time_Base'!$A$8:$API$8,0)),
IFERROR($AN102 * INDEX('Inputs from Uganda staff'!$E$61:$BM$80,MATCH('HRH Need estimation'!AA$2,'Inputs from Uganda staff'!$E$61:$E$80,0),MATCH('HRH Need estimation'!$D102,'Inputs from Uganda staff'!$E$6:$BM$6,0)),
""))</f>
        <v/>
      </c>
      <c r="AB102" s="122" t="str">
        <f>IFERROR(
$AN102 * INDEX('WFOM - Time_Base'!$A$4:$API$29, MATCH("CenHos", 'WFOM - Time_Base'!$B$4:$B$29,0), MATCH(CONCATENATE($G102,AB$2),'WFOM - Time_Base'!$A$8:$API$8,0)) *
INDEX('WFOM - Time_Base'!$A$4:$API$29, MATCH("CenHos_Per", 'WFOM - Time_Base'!$B$4:$B$29,0), MATCH(CONCATENATE($G102,AB$2),'WFOM - Time_Base'!$A$8:$API$8,0)),
IFERROR($AN102 * INDEX('Inputs from Uganda staff'!$E$61:$BM$80,MATCH('HRH Need estimation'!AB$2,'Inputs from Uganda staff'!$E$61:$E$80,0),MATCH('HRH Need estimation'!$D102,'Inputs from Uganda staff'!$E$6:$BM$6,0)),
""))</f>
        <v/>
      </c>
      <c r="AC102" s="122" t="str">
        <f>IFERROR(
$AN102 * INDEX('WFOM - Time_Base'!$A$4:$API$29, MATCH("CenHos", 'WFOM - Time_Base'!$B$4:$B$29,0), MATCH(CONCATENATE($G102,AC$2),'WFOM - Time_Base'!$A$8:$API$8,0)) *
INDEX('WFOM - Time_Base'!$A$4:$API$29, MATCH("CenHos_Per", 'WFOM - Time_Base'!$B$4:$B$29,0), MATCH(CONCATENATE($G102,AC$2),'WFOM - Time_Base'!$A$8:$API$8,0)),
IFERROR($AN102 * INDEX('Inputs from Uganda staff'!$E$61:$BM$80,MATCH('HRH Need estimation'!AC$2,'Inputs from Uganda staff'!$E$61:$E$80,0),MATCH('HRH Need estimation'!$D102,'Inputs from Uganda staff'!$E$6:$BM$6,0)),
""))</f>
        <v/>
      </c>
      <c r="AD102" s="122" t="str">
        <f>IFERROR(
$AN102 * INDEX('WFOM - Time_Base'!$A$4:$API$29, MATCH("CenHos", 'WFOM - Time_Base'!$B$4:$B$29,0), MATCH(CONCATENATE($G102,AD$2),'WFOM - Time_Base'!$A$8:$API$8,0)) *
INDEX('WFOM - Time_Base'!$A$4:$API$29, MATCH("CenHos_Per", 'WFOM - Time_Base'!$B$4:$B$29,0), MATCH(CONCATENATE($G102,AD$2),'WFOM - Time_Base'!$A$8:$API$8,0)),
IFERROR($AN102 * INDEX('Inputs from Uganda staff'!$E$61:$BM$80,MATCH('HRH Need estimation'!AD$2,'Inputs from Uganda staff'!$E$61:$E$80,0),MATCH('HRH Need estimation'!$D102,'Inputs from Uganda staff'!$E$6:$BM$6,0)),
""))</f>
        <v/>
      </c>
      <c r="AE102" s="122" t="str">
        <f>IFERROR(
$AN102 * INDEX('WFOM - Time_Base'!$A$4:$API$29, MATCH("CenHos", 'WFOM - Time_Base'!$B$4:$B$29,0), MATCH(CONCATENATE($G102,AE$2),'WFOM - Time_Base'!$A$8:$API$8,0)) *
INDEX('WFOM - Time_Base'!$A$4:$API$29, MATCH("CenHos_Per", 'WFOM - Time_Base'!$B$4:$B$29,0), MATCH(CONCATENATE($G102,AE$2),'WFOM - Time_Base'!$A$8:$API$8,0)),
IFERROR($AN102 * INDEX('Inputs from Uganda staff'!$E$61:$BM$80,MATCH('HRH Need estimation'!AE$2,'Inputs from Uganda staff'!$E$61:$E$80,0),MATCH('HRH Need estimation'!$D102,'Inputs from Uganda staff'!$E$6:$BM$6,0)),
""))</f>
        <v/>
      </c>
      <c r="AF102" s="122" t="str">
        <f>IFERROR(
$AN102 * INDEX('WFOM - Time_Base'!$A$4:$API$29, MATCH("CenHos", 'WFOM - Time_Base'!$B$4:$B$29,0), MATCH(CONCATENATE($G102,AF$2),'WFOM - Time_Base'!$A$8:$API$8,0)) *
INDEX('WFOM - Time_Base'!$A$4:$API$29, MATCH("CenHos_Per", 'WFOM - Time_Base'!$B$4:$B$29,0), MATCH(CONCATENATE($G102,AF$2),'WFOM - Time_Base'!$A$8:$API$8,0)),
IFERROR($AN102 * INDEX('Inputs from Uganda staff'!$E$61:$BM$80,MATCH('HRH Need estimation'!AF$2,'Inputs from Uganda staff'!$E$61:$E$80,0),MATCH('HRH Need estimation'!$D102,'Inputs from Uganda staff'!$E$6:$BM$6,0)),
""))</f>
        <v/>
      </c>
      <c r="AG102" s="122" t="str">
        <f>IFERROR(
$AN102 * INDEX('WFOM - Time_Base'!$A$4:$API$29, MATCH("CenHos", 'WFOM - Time_Base'!$B$4:$B$29,0), MATCH(CONCATENATE($G102,AG$2),'WFOM - Time_Base'!$A$8:$API$8,0)) *
INDEX('WFOM - Time_Base'!$A$4:$API$29, MATCH("CenHos_Per", 'WFOM - Time_Base'!$B$4:$B$29,0), MATCH(CONCATENATE($G102,AG$2),'WFOM - Time_Base'!$A$8:$API$8,0)),
IFERROR($AN102 * INDEX('Inputs from Uganda staff'!$E$61:$BM$80,MATCH('HRH Need estimation'!AG$2,'Inputs from Uganda staff'!$E$61:$E$80,0),MATCH('HRH Need estimation'!$D102,'Inputs from Uganda staff'!$E$6:$BM$6,0)),
""))</f>
        <v/>
      </c>
      <c r="AH102" s="122" t="str">
        <f>IFERROR(
$AN102 * INDEX('WFOM - Time_Base'!$A$4:$API$29, MATCH("CenHos", 'WFOM - Time_Base'!$B$4:$B$29,0), MATCH(CONCATENATE($G102,AH$2),'WFOM - Time_Base'!$A$8:$API$8,0)) *
INDEX('WFOM - Time_Base'!$A$4:$API$29, MATCH("CenHos_Per", 'WFOM - Time_Base'!$B$4:$B$29,0), MATCH(CONCATENATE($G102,AH$2),'WFOM - Time_Base'!$A$8:$API$8,0)),
IFERROR($AN102 * INDEX('Inputs from Uganda staff'!$E$61:$BM$80,MATCH('HRH Need estimation'!AH$2,'Inputs from Uganda staff'!$E$61:$E$80,0),MATCH('HRH Need estimation'!$D102,'Inputs from Uganda staff'!$E$6:$BM$6,0)),
""))</f>
        <v/>
      </c>
      <c r="AI102" s="122" t="str">
        <f>IFERROR(
$AN102 * INDEX('WFOM - Time_Base'!$A$4:$API$29, MATCH("CenHos", 'WFOM - Time_Base'!$B$4:$B$29,0), MATCH(CONCATENATE($G102,AI$2),'WFOM - Time_Base'!$A$8:$API$8,0)) *
INDEX('WFOM - Time_Base'!$A$4:$API$29, MATCH("CenHos_Per", 'WFOM - Time_Base'!$B$4:$B$29,0), MATCH(CONCATENATE($G102,AI$2),'WFOM - Time_Base'!$A$8:$API$8,0)),
IFERROR($AN102 * INDEX('Inputs from Uganda staff'!$E$61:$BM$80,MATCH('HRH Need estimation'!AI$2,'Inputs from Uganda staff'!$E$61:$E$80,0),MATCH('HRH Need estimation'!$D102,'Inputs from Uganda staff'!$E$6:$BM$6,0)),
""))</f>
        <v/>
      </c>
      <c r="AJ102" s="122" t="str">
        <f>IFERROR(
$AN102 * INDEX('WFOM - Time_Base'!$A$4:$API$29, MATCH("CenHos", 'WFOM - Time_Base'!$B$4:$B$29,0), MATCH(CONCATENATE($G102,AJ$2),'WFOM - Time_Base'!$A$8:$API$8,0)) *
INDEX('WFOM - Time_Base'!$A$4:$API$29, MATCH("CenHos_Per", 'WFOM - Time_Base'!$B$4:$B$29,0), MATCH(CONCATENATE($G102,AJ$2),'WFOM - Time_Base'!$A$8:$API$8,0)),
IFERROR($AN102 * INDEX('Inputs from Uganda staff'!$E$61:$BM$80,MATCH('HRH Need estimation'!AJ$2,'Inputs from Uganda staff'!$E$61:$E$80,0),MATCH('HRH Need estimation'!$D102,'Inputs from Uganda staff'!$E$6:$BM$6,0)),
""))</f>
        <v/>
      </c>
      <c r="AK102" s="122" t="str">
        <f>IFERROR(
$AN102 * INDEX('WFOM - Time_Base'!$A$4:$API$29, MATCH("CenHos", 'WFOM - Time_Base'!$B$4:$B$29,0), MATCH(CONCATENATE($G102,AK$2),'WFOM - Time_Base'!$A$8:$API$8,0)) *
INDEX('WFOM - Time_Base'!$A$4:$API$29, MATCH("CenHos_Per", 'WFOM - Time_Base'!$B$4:$B$29,0), MATCH(CONCATENATE($G102,AK$2),'WFOM - Time_Base'!$A$8:$API$8,0)),
IFERROR($AN102 * INDEX('Inputs from Uganda staff'!$E$61:$BM$80,MATCH('HRH Need estimation'!AK$2,'Inputs from Uganda staff'!$E$61:$E$80,0),MATCH('HRH Need estimation'!$D102,'Inputs from Uganda staff'!$E$6:$BM$6,0)),
""))</f>
        <v/>
      </c>
      <c r="AL102" s="122" t="str">
        <f>IFERROR(
$AN102 * INDEX('WFOM - Time_Base'!$A$4:$API$29, MATCH("CenHos", 'WFOM - Time_Base'!$B$4:$B$29,0), MATCH(CONCATENATE($G102,AL$2),'WFOM - Time_Base'!$A$8:$API$8,0)) *
INDEX('WFOM - Time_Base'!$A$4:$API$29, MATCH("CenHos_Per", 'WFOM - Time_Base'!$B$4:$B$29,0), MATCH(CONCATENATE($G102,AL$2),'WFOM - Time_Base'!$A$8:$API$8,0)),
IFERROR($AN102 * INDEX('Inputs from Uganda staff'!$E$61:$BM$80,MATCH('HRH Need estimation'!AL$2,'Inputs from Uganda staff'!$E$61:$E$80,0),MATCH('HRH Need estimation'!$D102,'Inputs from Uganda staff'!$E$6:$BM$6,0)),
""))</f>
        <v/>
      </c>
      <c r="AN102">
        <v>1</v>
      </c>
      <c r="AO102" t="e">
        <f t="shared" si="3"/>
        <v>#N/A</v>
      </c>
      <c r="AQ102" t="s">
        <v>637</v>
      </c>
    </row>
    <row r="103" spans="1:43">
      <c r="A103" s="106" t="s">
        <v>965</v>
      </c>
      <c r="B103" s="106" t="s">
        <v>292</v>
      </c>
      <c r="C103" s="107" t="s">
        <v>418</v>
      </c>
      <c r="D103" s="115" t="s">
        <v>419</v>
      </c>
      <c r="E103" s="122" t="s">
        <v>1056</v>
      </c>
      <c r="F103" s="252"/>
      <c r="G103" s="202" t="str">
        <f>IF(F103&lt;&gt;"", VLOOKUP(F103,'WFOM - Cadre and Service List'!$E$4:$F$52,2,FALSE), "")</f>
        <v/>
      </c>
      <c r="H103" s="202" t="s">
        <v>1058</v>
      </c>
      <c r="I103" s="207"/>
      <c r="J103" s="207"/>
      <c r="K103" s="207"/>
      <c r="L103" s="207"/>
      <c r="M103" s="207"/>
      <c r="N103" s="207"/>
      <c r="O103" s="207"/>
      <c r="P103" s="207">
        <f t="shared" si="2"/>
        <v>0</v>
      </c>
      <c r="Q103" s="122" t="s">
        <v>1947</v>
      </c>
      <c r="R103" s="252">
        <v>0</v>
      </c>
      <c r="S103" s="252">
        <v>0</v>
      </c>
      <c r="T103" s="252">
        <v>0</v>
      </c>
      <c r="U103" s="252">
        <v>0</v>
      </c>
      <c r="V103" s="252">
        <v>0</v>
      </c>
      <c r="W103" s="252">
        <v>0</v>
      </c>
      <c r="X103" s="252">
        <v>0</v>
      </c>
      <c r="Y103" s="252">
        <v>0</v>
      </c>
      <c r="Z103" s="252">
        <v>0</v>
      </c>
      <c r="AA103" s="252">
        <v>0</v>
      </c>
      <c r="AB103" s="252">
        <v>0</v>
      </c>
      <c r="AC103" s="252">
        <v>0</v>
      </c>
      <c r="AD103" s="252">
        <v>0</v>
      </c>
      <c r="AE103" s="252">
        <v>0</v>
      </c>
      <c r="AF103" s="252">
        <v>0</v>
      </c>
      <c r="AG103" s="252">
        <v>0</v>
      </c>
      <c r="AH103" s="252">
        <v>0</v>
      </c>
      <c r="AI103" s="252">
        <v>0</v>
      </c>
      <c r="AJ103" s="252">
        <v>0</v>
      </c>
      <c r="AK103" s="252">
        <v>0</v>
      </c>
      <c r="AL103" s="252">
        <v>0</v>
      </c>
      <c r="AN103">
        <v>1</v>
      </c>
      <c r="AO103" t="str">
        <f t="shared" si="3"/>
        <v>118</v>
      </c>
      <c r="AQ103" t="s">
        <v>639</v>
      </c>
    </row>
    <row r="104" spans="1:43">
      <c r="A104" s="106" t="s">
        <v>915</v>
      </c>
      <c r="B104" s="106" t="s">
        <v>292</v>
      </c>
      <c r="C104" s="107" t="s">
        <v>420</v>
      </c>
      <c r="D104" s="115" t="s">
        <v>421</v>
      </c>
      <c r="E104" s="122" t="s">
        <v>1056</v>
      </c>
      <c r="F104" s="253"/>
      <c r="G104" s="202" t="str">
        <f>IF(F104&lt;&gt;"", VLOOKUP(F104,'WFOM - Cadre and Service List'!$E$4:$F$52,2,FALSE), "")</f>
        <v/>
      </c>
      <c r="H104" s="202" t="s">
        <v>910</v>
      </c>
      <c r="I104" s="207"/>
      <c r="J104" s="207"/>
      <c r="K104" s="207"/>
      <c r="L104" s="207"/>
      <c r="M104" s="207"/>
      <c r="N104" s="207"/>
      <c r="O104" s="207"/>
      <c r="P104" s="207">
        <f t="shared" si="2"/>
        <v>0</v>
      </c>
      <c r="Q104" s="122" t="s">
        <v>1947</v>
      </c>
      <c r="R104" s="122" t="str">
        <f>IFERROR(
$AN104 * INDEX('WFOM - Time_Base'!$A$4:$API$29, MATCH("CenHos", 'WFOM - Time_Base'!$B$4:$B$29,0), MATCH(CONCATENATE($G104,R$2),'WFOM - Time_Base'!$A$8:$API$8,0)) *
INDEX('WFOM - Time_Base'!$A$4:$API$29, MATCH("CenHos_Per", 'WFOM - Time_Base'!$B$4:$B$29,0), MATCH(CONCATENATE($G104,R$2),'WFOM - Time_Base'!$A$8:$API$8,0)),
IFERROR($AN104 * INDEX('Inputs from Uganda staff'!$E$61:$BM$80,MATCH('HRH Need estimation'!R$2,'Inputs from Uganda staff'!$E$61:$E$80,0),MATCH('HRH Need estimation'!$D104,'Inputs from Uganda staff'!$E$6:$BM$6,0)),
""))</f>
        <v/>
      </c>
      <c r="S104" s="122" t="str">
        <f>IFERROR(
$AN104 * INDEX('WFOM - Time_Base'!$A$4:$API$29, MATCH("CenHos", 'WFOM - Time_Base'!$B$4:$B$29,0), MATCH(CONCATENATE($G104,S$2),'WFOM - Time_Base'!$A$8:$API$8,0)) *
INDEX('WFOM - Time_Base'!$A$4:$API$29, MATCH("CenHos_Per", 'WFOM - Time_Base'!$B$4:$B$29,0), MATCH(CONCATENATE($G104,S$2),'WFOM - Time_Base'!$A$8:$API$8,0)),
IFERROR($AN104 * INDEX('Inputs from Uganda staff'!$E$61:$BM$80,MATCH('HRH Need estimation'!S$2,'Inputs from Uganda staff'!$E$61:$E$80,0),MATCH('HRH Need estimation'!$D104,'Inputs from Uganda staff'!$E$6:$BM$6,0)),
""))</f>
        <v/>
      </c>
      <c r="T104" s="122" t="str">
        <f>IFERROR(
$AN104 * INDEX('WFOM - Time_Base'!$A$4:$API$29, MATCH("CenHos", 'WFOM - Time_Base'!$B$4:$B$29,0), MATCH(CONCATENATE($G104,T$2),'WFOM - Time_Base'!$A$8:$API$8,0)) *
INDEX('WFOM - Time_Base'!$A$4:$API$29, MATCH("CenHos_Per", 'WFOM - Time_Base'!$B$4:$B$29,0), MATCH(CONCATENATE($G104,T$2),'WFOM - Time_Base'!$A$8:$API$8,0)),
IFERROR($AN104 * INDEX('Inputs from Uganda staff'!$E$61:$BM$80,MATCH('HRH Need estimation'!T$2,'Inputs from Uganda staff'!$E$61:$E$80,0),MATCH('HRH Need estimation'!$D104,'Inputs from Uganda staff'!$E$6:$BM$6,0)),
""))</f>
        <v/>
      </c>
      <c r="U104" s="122" t="str">
        <f>IFERROR(
$AN104 * INDEX('WFOM - Time_Base'!$A$4:$API$29, MATCH("CenHos", 'WFOM - Time_Base'!$B$4:$B$29,0), MATCH(CONCATENATE($G104,U$2),'WFOM - Time_Base'!$A$8:$API$8,0)) *
INDEX('WFOM - Time_Base'!$A$4:$API$29, MATCH("CenHos_Per", 'WFOM - Time_Base'!$B$4:$B$29,0), MATCH(CONCATENATE($G104,U$2),'WFOM - Time_Base'!$A$8:$API$8,0)),
IFERROR($AN104 * INDEX('Inputs from Uganda staff'!$E$61:$BM$80,MATCH('HRH Need estimation'!U$2,'Inputs from Uganda staff'!$E$61:$E$80,0),MATCH('HRH Need estimation'!$D104,'Inputs from Uganda staff'!$E$6:$BM$6,0)),
""))</f>
        <v/>
      </c>
      <c r="V104" s="122" t="str">
        <f>IFERROR(
$AN104 * INDEX('WFOM - Time_Base'!$A$4:$API$29, MATCH("CenHos", 'WFOM - Time_Base'!$B$4:$B$29,0), MATCH(CONCATENATE($G104,V$2),'WFOM - Time_Base'!$A$8:$API$8,0)) *
INDEX('WFOM - Time_Base'!$A$4:$API$29, MATCH("CenHos_Per", 'WFOM - Time_Base'!$B$4:$B$29,0), MATCH(CONCATENATE($G104,V$2),'WFOM - Time_Base'!$A$8:$API$8,0)),
IFERROR($AN104 * INDEX('Inputs from Uganda staff'!$E$61:$BM$80,MATCH('HRH Need estimation'!V$2,'Inputs from Uganda staff'!$E$61:$E$80,0),MATCH('HRH Need estimation'!$D104,'Inputs from Uganda staff'!$E$6:$BM$6,0)),
""))</f>
        <v/>
      </c>
      <c r="W104" s="122" t="str">
        <f>IFERROR(
$AN104 * INDEX('WFOM - Time_Base'!$A$4:$API$29, MATCH("CenHos", 'WFOM - Time_Base'!$B$4:$B$29,0), MATCH(CONCATENATE($G104,W$2),'WFOM - Time_Base'!$A$8:$API$8,0)) *
INDEX('WFOM - Time_Base'!$A$4:$API$29, MATCH("CenHos_Per", 'WFOM - Time_Base'!$B$4:$B$29,0), MATCH(CONCATENATE($G104,W$2),'WFOM - Time_Base'!$A$8:$API$8,0)),
IFERROR($AN104 * INDEX('Inputs from Uganda staff'!$E$61:$BM$80,MATCH('HRH Need estimation'!W$2,'Inputs from Uganda staff'!$E$61:$E$80,0),MATCH('HRH Need estimation'!$D104,'Inputs from Uganda staff'!$E$6:$BM$6,0)),
""))</f>
        <v/>
      </c>
      <c r="X104" s="122" t="str">
        <f>IFERROR(
$AN104 * INDEX('WFOM - Time_Base'!$A$4:$API$29, MATCH("CenHos", 'WFOM - Time_Base'!$B$4:$B$29,0), MATCH(CONCATENATE($G104,X$2),'WFOM - Time_Base'!$A$8:$API$8,0)) *
INDEX('WFOM - Time_Base'!$A$4:$API$29, MATCH("CenHos_Per", 'WFOM - Time_Base'!$B$4:$B$29,0), MATCH(CONCATENATE($G104,X$2),'WFOM - Time_Base'!$A$8:$API$8,0)),
IFERROR($AN104 * INDEX('Inputs from Uganda staff'!$E$61:$BM$80,MATCH('HRH Need estimation'!X$2,'Inputs from Uganda staff'!$E$61:$E$80,0),MATCH('HRH Need estimation'!$D104,'Inputs from Uganda staff'!$E$6:$BM$6,0)),
""))</f>
        <v/>
      </c>
      <c r="Y104" s="122" t="str">
        <f>IFERROR(
$AN104 * INDEX('WFOM - Time_Base'!$A$4:$API$29, MATCH("CenHos", 'WFOM - Time_Base'!$B$4:$B$29,0), MATCH(CONCATENATE($G104,Y$2),'WFOM - Time_Base'!$A$8:$API$8,0)) *
INDEX('WFOM - Time_Base'!$A$4:$API$29, MATCH("CenHos_Per", 'WFOM - Time_Base'!$B$4:$B$29,0), MATCH(CONCATENATE($G104,Y$2),'WFOM - Time_Base'!$A$8:$API$8,0)),
IFERROR($AN104 * INDEX('Inputs from Uganda staff'!$E$61:$BM$80,MATCH('HRH Need estimation'!Y$2,'Inputs from Uganda staff'!$E$61:$E$80,0),MATCH('HRH Need estimation'!$D104,'Inputs from Uganda staff'!$E$6:$BM$6,0)),
""))</f>
        <v/>
      </c>
      <c r="Z104" s="122" t="str">
        <f>IFERROR(
$AN104 * INDEX('WFOM - Time_Base'!$A$4:$API$29, MATCH("CenHos", 'WFOM - Time_Base'!$B$4:$B$29,0), MATCH(CONCATENATE($G104,Z$2),'WFOM - Time_Base'!$A$8:$API$8,0)) *
INDEX('WFOM - Time_Base'!$A$4:$API$29, MATCH("CenHos_Per", 'WFOM - Time_Base'!$B$4:$B$29,0), MATCH(CONCATENATE($G104,Z$2),'WFOM - Time_Base'!$A$8:$API$8,0)),
IFERROR($AN104 * INDEX('Inputs from Uganda staff'!$E$61:$BM$80,MATCH('HRH Need estimation'!Z$2,'Inputs from Uganda staff'!$E$61:$E$80,0),MATCH('HRH Need estimation'!$D104,'Inputs from Uganda staff'!$E$6:$BM$6,0)),
""))</f>
        <v/>
      </c>
      <c r="AA104" s="122" t="str">
        <f>IFERROR(
$AN104 * INDEX('WFOM - Time_Base'!$A$4:$API$29, MATCH("CenHos", 'WFOM - Time_Base'!$B$4:$B$29,0), MATCH(CONCATENATE($G104,AA$2),'WFOM - Time_Base'!$A$8:$API$8,0)) *
INDEX('WFOM - Time_Base'!$A$4:$API$29, MATCH("CenHos_Per", 'WFOM - Time_Base'!$B$4:$B$29,0), MATCH(CONCATENATE($G104,AA$2),'WFOM - Time_Base'!$A$8:$API$8,0)),
IFERROR($AN104 * INDEX('Inputs from Uganda staff'!$E$61:$BM$80,MATCH('HRH Need estimation'!AA$2,'Inputs from Uganda staff'!$E$61:$E$80,0),MATCH('HRH Need estimation'!$D104,'Inputs from Uganda staff'!$E$6:$BM$6,0)),
""))</f>
        <v/>
      </c>
      <c r="AB104" s="122" t="str">
        <f>IFERROR(
$AN104 * INDEX('WFOM - Time_Base'!$A$4:$API$29, MATCH("CenHos", 'WFOM - Time_Base'!$B$4:$B$29,0), MATCH(CONCATENATE($G104,AB$2),'WFOM - Time_Base'!$A$8:$API$8,0)) *
INDEX('WFOM - Time_Base'!$A$4:$API$29, MATCH("CenHos_Per", 'WFOM - Time_Base'!$B$4:$B$29,0), MATCH(CONCATENATE($G104,AB$2),'WFOM - Time_Base'!$A$8:$API$8,0)),
IFERROR($AN104 * INDEX('Inputs from Uganda staff'!$E$61:$BM$80,MATCH('HRH Need estimation'!AB$2,'Inputs from Uganda staff'!$E$61:$E$80,0),MATCH('HRH Need estimation'!$D104,'Inputs from Uganda staff'!$E$6:$BM$6,0)),
""))</f>
        <v/>
      </c>
      <c r="AC104" s="122" t="str">
        <f>IFERROR(
$AN104 * INDEX('WFOM - Time_Base'!$A$4:$API$29, MATCH("CenHos", 'WFOM - Time_Base'!$B$4:$B$29,0), MATCH(CONCATENATE($G104,AC$2),'WFOM - Time_Base'!$A$8:$API$8,0)) *
INDEX('WFOM - Time_Base'!$A$4:$API$29, MATCH("CenHos_Per", 'WFOM - Time_Base'!$B$4:$B$29,0), MATCH(CONCATENATE($G104,AC$2),'WFOM - Time_Base'!$A$8:$API$8,0)),
IFERROR($AN104 * INDEX('Inputs from Uganda staff'!$E$61:$BM$80,MATCH('HRH Need estimation'!AC$2,'Inputs from Uganda staff'!$E$61:$E$80,0),MATCH('HRH Need estimation'!$D104,'Inputs from Uganda staff'!$E$6:$BM$6,0)),
""))</f>
        <v/>
      </c>
      <c r="AD104" s="122" t="str">
        <f>IFERROR(
$AN104 * INDEX('WFOM - Time_Base'!$A$4:$API$29, MATCH("CenHos", 'WFOM - Time_Base'!$B$4:$B$29,0), MATCH(CONCATENATE($G104,AD$2),'WFOM - Time_Base'!$A$8:$API$8,0)) *
INDEX('WFOM - Time_Base'!$A$4:$API$29, MATCH("CenHos_Per", 'WFOM - Time_Base'!$B$4:$B$29,0), MATCH(CONCATENATE($G104,AD$2),'WFOM - Time_Base'!$A$8:$API$8,0)),
IFERROR($AN104 * INDEX('Inputs from Uganda staff'!$E$61:$BM$80,MATCH('HRH Need estimation'!AD$2,'Inputs from Uganda staff'!$E$61:$E$80,0),MATCH('HRH Need estimation'!$D104,'Inputs from Uganda staff'!$E$6:$BM$6,0)),
""))</f>
        <v/>
      </c>
      <c r="AE104" s="122" t="str">
        <f>IFERROR(
$AN104 * INDEX('WFOM - Time_Base'!$A$4:$API$29, MATCH("CenHos", 'WFOM - Time_Base'!$B$4:$B$29,0), MATCH(CONCATENATE($G104,AE$2),'WFOM - Time_Base'!$A$8:$API$8,0)) *
INDEX('WFOM - Time_Base'!$A$4:$API$29, MATCH("CenHos_Per", 'WFOM - Time_Base'!$B$4:$B$29,0), MATCH(CONCATENATE($G104,AE$2),'WFOM - Time_Base'!$A$8:$API$8,0)),
IFERROR($AN104 * INDEX('Inputs from Uganda staff'!$E$61:$BM$80,MATCH('HRH Need estimation'!AE$2,'Inputs from Uganda staff'!$E$61:$E$80,0),MATCH('HRH Need estimation'!$D104,'Inputs from Uganda staff'!$E$6:$BM$6,0)),
""))</f>
        <v/>
      </c>
      <c r="AF104" s="122" t="str">
        <f>IFERROR(
$AN104 * INDEX('WFOM - Time_Base'!$A$4:$API$29, MATCH("CenHos", 'WFOM - Time_Base'!$B$4:$B$29,0), MATCH(CONCATENATE($G104,AF$2),'WFOM - Time_Base'!$A$8:$API$8,0)) *
INDEX('WFOM - Time_Base'!$A$4:$API$29, MATCH("CenHos_Per", 'WFOM - Time_Base'!$B$4:$B$29,0), MATCH(CONCATENATE($G104,AF$2),'WFOM - Time_Base'!$A$8:$API$8,0)),
IFERROR($AN104 * INDEX('Inputs from Uganda staff'!$E$61:$BM$80,MATCH('HRH Need estimation'!AF$2,'Inputs from Uganda staff'!$E$61:$E$80,0),MATCH('HRH Need estimation'!$D104,'Inputs from Uganda staff'!$E$6:$BM$6,0)),
""))</f>
        <v/>
      </c>
      <c r="AG104" s="122" t="str">
        <f>IFERROR(
$AN104 * INDEX('WFOM - Time_Base'!$A$4:$API$29, MATCH("CenHos", 'WFOM - Time_Base'!$B$4:$B$29,0), MATCH(CONCATENATE($G104,AG$2),'WFOM - Time_Base'!$A$8:$API$8,0)) *
INDEX('WFOM - Time_Base'!$A$4:$API$29, MATCH("CenHos_Per", 'WFOM - Time_Base'!$B$4:$B$29,0), MATCH(CONCATENATE($G104,AG$2),'WFOM - Time_Base'!$A$8:$API$8,0)),
IFERROR($AN104 * INDEX('Inputs from Uganda staff'!$E$61:$BM$80,MATCH('HRH Need estimation'!AG$2,'Inputs from Uganda staff'!$E$61:$E$80,0),MATCH('HRH Need estimation'!$D104,'Inputs from Uganda staff'!$E$6:$BM$6,0)),
""))</f>
        <v/>
      </c>
      <c r="AH104" s="122" t="str">
        <f>IFERROR(
$AN104 * INDEX('WFOM - Time_Base'!$A$4:$API$29, MATCH("CenHos", 'WFOM - Time_Base'!$B$4:$B$29,0), MATCH(CONCATENATE($G104,AH$2),'WFOM - Time_Base'!$A$8:$API$8,0)) *
INDEX('WFOM - Time_Base'!$A$4:$API$29, MATCH("CenHos_Per", 'WFOM - Time_Base'!$B$4:$B$29,0), MATCH(CONCATENATE($G104,AH$2),'WFOM - Time_Base'!$A$8:$API$8,0)),
IFERROR($AN104 * INDEX('Inputs from Uganda staff'!$E$61:$BM$80,MATCH('HRH Need estimation'!AH$2,'Inputs from Uganda staff'!$E$61:$E$80,0),MATCH('HRH Need estimation'!$D104,'Inputs from Uganda staff'!$E$6:$BM$6,0)),
""))</f>
        <v/>
      </c>
      <c r="AI104" s="122" t="str">
        <f>IFERROR(
$AN104 * INDEX('WFOM - Time_Base'!$A$4:$API$29, MATCH("CenHos", 'WFOM - Time_Base'!$B$4:$B$29,0), MATCH(CONCATENATE($G104,AI$2),'WFOM - Time_Base'!$A$8:$API$8,0)) *
INDEX('WFOM - Time_Base'!$A$4:$API$29, MATCH("CenHos_Per", 'WFOM - Time_Base'!$B$4:$B$29,0), MATCH(CONCATENATE($G104,AI$2),'WFOM - Time_Base'!$A$8:$API$8,0)),
IFERROR($AN104 * INDEX('Inputs from Uganda staff'!$E$61:$BM$80,MATCH('HRH Need estimation'!AI$2,'Inputs from Uganda staff'!$E$61:$E$80,0),MATCH('HRH Need estimation'!$D104,'Inputs from Uganda staff'!$E$6:$BM$6,0)),
""))</f>
        <v/>
      </c>
      <c r="AJ104" s="122" t="str">
        <f>IFERROR(
$AN104 * INDEX('WFOM - Time_Base'!$A$4:$API$29, MATCH("CenHos", 'WFOM - Time_Base'!$B$4:$B$29,0), MATCH(CONCATENATE($G104,AJ$2),'WFOM - Time_Base'!$A$8:$API$8,0)) *
INDEX('WFOM - Time_Base'!$A$4:$API$29, MATCH("CenHos_Per", 'WFOM - Time_Base'!$B$4:$B$29,0), MATCH(CONCATENATE($G104,AJ$2),'WFOM - Time_Base'!$A$8:$API$8,0)),
IFERROR($AN104 * INDEX('Inputs from Uganda staff'!$E$61:$BM$80,MATCH('HRH Need estimation'!AJ$2,'Inputs from Uganda staff'!$E$61:$E$80,0),MATCH('HRH Need estimation'!$D104,'Inputs from Uganda staff'!$E$6:$BM$6,0)),
""))</f>
        <v/>
      </c>
      <c r="AK104" s="122" t="str">
        <f>IFERROR(
$AN104 * INDEX('WFOM - Time_Base'!$A$4:$API$29, MATCH("CenHos", 'WFOM - Time_Base'!$B$4:$B$29,0), MATCH(CONCATENATE($G104,AK$2),'WFOM - Time_Base'!$A$8:$API$8,0)) *
INDEX('WFOM - Time_Base'!$A$4:$API$29, MATCH("CenHos_Per", 'WFOM - Time_Base'!$B$4:$B$29,0), MATCH(CONCATENATE($G104,AK$2),'WFOM - Time_Base'!$A$8:$API$8,0)),
IFERROR($AN104 * INDEX('Inputs from Uganda staff'!$E$61:$BM$80,MATCH('HRH Need estimation'!AK$2,'Inputs from Uganda staff'!$E$61:$E$80,0),MATCH('HRH Need estimation'!$D104,'Inputs from Uganda staff'!$E$6:$BM$6,0)),
""))</f>
        <v/>
      </c>
      <c r="AL104" s="122" t="str">
        <f>IFERROR(
$AN104 * INDEX('WFOM - Time_Base'!$A$4:$API$29, MATCH("CenHos", 'WFOM - Time_Base'!$B$4:$B$29,0), MATCH(CONCATENATE($G104,AL$2),'WFOM - Time_Base'!$A$8:$API$8,0)) *
INDEX('WFOM - Time_Base'!$A$4:$API$29, MATCH("CenHos_Per", 'WFOM - Time_Base'!$B$4:$B$29,0), MATCH(CONCATENATE($G104,AL$2),'WFOM - Time_Base'!$A$8:$API$8,0)),
IFERROR($AN104 * INDEX('Inputs from Uganda staff'!$E$61:$BM$80,MATCH('HRH Need estimation'!AL$2,'Inputs from Uganda staff'!$E$61:$E$80,0),MATCH('HRH Need estimation'!$D104,'Inputs from Uganda staff'!$E$6:$BM$6,0)),
""))</f>
        <v/>
      </c>
      <c r="AN104">
        <v>1</v>
      </c>
      <c r="AO104" t="e">
        <f t="shared" si="3"/>
        <v>#N/A</v>
      </c>
      <c r="AQ104" t="s">
        <v>641</v>
      </c>
    </row>
    <row r="105" spans="1:43">
      <c r="A105" s="106" t="s">
        <v>966</v>
      </c>
      <c r="B105" s="106" t="s">
        <v>292</v>
      </c>
      <c r="C105" s="107" t="s">
        <v>422</v>
      </c>
      <c r="D105" s="115" t="s">
        <v>423</v>
      </c>
      <c r="E105" s="252"/>
      <c r="F105" s="252"/>
      <c r="G105" s="122" t="str">
        <f>IF(F105&lt;&gt;"", VLOOKUP(F105,'WFOM - Cadre and Service List'!$E$4:$F$52,2,FALSE), "")</f>
        <v/>
      </c>
      <c r="H105" s="122"/>
      <c r="I105" s="207"/>
      <c r="J105" s="207"/>
      <c r="K105" s="207"/>
      <c r="L105" s="207"/>
      <c r="M105" s="207"/>
      <c r="N105" s="207"/>
      <c r="O105" s="207"/>
      <c r="P105" s="207">
        <f t="shared" si="2"/>
        <v>0</v>
      </c>
      <c r="Q105" s="122" t="s">
        <v>1947</v>
      </c>
      <c r="R105" s="122">
        <f>IFERROR(
$AN105 * INDEX('WFOM - Time_Base'!$A$4:$API$29, MATCH("CenHos", 'WFOM - Time_Base'!$B$4:$B$29,0), MATCH(CONCATENATE($G105,R$2),'WFOM - Time_Base'!$A$8:$API$8,0)) *
INDEX('WFOM - Time_Base'!$A$4:$API$29, MATCH("CenHos_Per", 'WFOM - Time_Base'!$B$4:$B$29,0), MATCH(CONCATENATE($G105,R$2),'WFOM - Time_Base'!$A$8:$API$8,0)),
IFERROR($AN105 * INDEX('Inputs from Uganda staff'!$E$61:$BM$80,MATCH('HRH Need estimation'!R$2,'Inputs from Uganda staff'!$E$61:$E$80,0),MATCH('HRH Need estimation'!$D105,'Inputs from Uganda staff'!$E$6:$BM$6,0)),
""))</f>
        <v>0.1</v>
      </c>
      <c r="S105" s="122">
        <f>IFERROR(
$AN105 * INDEX('WFOM - Time_Base'!$A$4:$API$29, MATCH("CenHos", 'WFOM - Time_Base'!$B$4:$B$29,0), MATCH(CONCATENATE($G105,S$2),'WFOM - Time_Base'!$A$8:$API$8,0)) *
INDEX('WFOM - Time_Base'!$A$4:$API$29, MATCH("CenHos_Per", 'WFOM - Time_Base'!$B$4:$B$29,0), MATCH(CONCATENATE($G105,S$2),'WFOM - Time_Base'!$A$8:$API$8,0)),
IFERROR($AN105 * INDEX('Inputs from Uganda staff'!$E$61:$BM$80,MATCH('HRH Need estimation'!S$2,'Inputs from Uganda staff'!$E$61:$E$80,0),MATCH('HRH Need estimation'!$D105,'Inputs from Uganda staff'!$E$6:$BM$6,0)),
""))</f>
        <v>0</v>
      </c>
      <c r="T105" s="122">
        <f>IFERROR(
$AN105 * INDEX('WFOM - Time_Base'!$A$4:$API$29, MATCH("CenHos", 'WFOM - Time_Base'!$B$4:$B$29,0), MATCH(CONCATENATE($G105,T$2),'WFOM - Time_Base'!$A$8:$API$8,0)) *
INDEX('WFOM - Time_Base'!$A$4:$API$29, MATCH("CenHos_Per", 'WFOM - Time_Base'!$B$4:$B$29,0), MATCH(CONCATENATE($G105,T$2),'WFOM - Time_Base'!$A$8:$API$8,0)),
IFERROR($AN105 * INDEX('Inputs from Uganda staff'!$E$61:$BM$80,MATCH('HRH Need estimation'!T$2,'Inputs from Uganda staff'!$E$61:$E$80,0),MATCH('HRH Need estimation'!$D105,'Inputs from Uganda staff'!$E$6:$BM$6,0)),
""))</f>
        <v>0</v>
      </c>
      <c r="U105" s="122">
        <f>IFERROR(
$AN105 * INDEX('WFOM - Time_Base'!$A$4:$API$29, MATCH("CenHos", 'WFOM - Time_Base'!$B$4:$B$29,0), MATCH(CONCATENATE($G105,U$2),'WFOM - Time_Base'!$A$8:$API$8,0)) *
INDEX('WFOM - Time_Base'!$A$4:$API$29, MATCH("CenHos_Per", 'WFOM - Time_Base'!$B$4:$B$29,0), MATCH(CONCATENATE($G105,U$2),'WFOM - Time_Base'!$A$8:$API$8,0)),
IFERROR($AN105 * INDEX('Inputs from Uganda staff'!$E$61:$BM$80,MATCH('HRH Need estimation'!U$2,'Inputs from Uganda staff'!$E$61:$E$80,0),MATCH('HRH Need estimation'!$D105,'Inputs from Uganda staff'!$E$6:$BM$6,0)),
""))</f>
        <v>0</v>
      </c>
      <c r="V105" s="122">
        <f>IFERROR(
$AN105 * INDEX('WFOM - Time_Base'!$A$4:$API$29, MATCH("CenHos", 'WFOM - Time_Base'!$B$4:$B$29,0), MATCH(CONCATENATE($G105,V$2),'WFOM - Time_Base'!$A$8:$API$8,0)) *
INDEX('WFOM - Time_Base'!$A$4:$API$29, MATCH("CenHos_Per", 'WFOM - Time_Base'!$B$4:$B$29,0), MATCH(CONCATENATE($G105,V$2),'WFOM - Time_Base'!$A$8:$API$8,0)),
IFERROR($AN105 * INDEX('Inputs from Uganda staff'!$E$61:$BM$80,MATCH('HRH Need estimation'!V$2,'Inputs from Uganda staff'!$E$61:$E$80,0),MATCH('HRH Need estimation'!$D105,'Inputs from Uganda staff'!$E$6:$BM$6,0)),
""))</f>
        <v>0</v>
      </c>
      <c r="W105" s="122">
        <f>IFERROR(
$AN105 * INDEX('WFOM - Time_Base'!$A$4:$API$29, MATCH("CenHos", 'WFOM - Time_Base'!$B$4:$B$29,0), MATCH(CONCATENATE($G105,W$2),'WFOM - Time_Base'!$A$8:$API$8,0)) *
INDEX('WFOM - Time_Base'!$A$4:$API$29, MATCH("CenHos_Per", 'WFOM - Time_Base'!$B$4:$B$29,0), MATCH(CONCATENATE($G105,W$2),'WFOM - Time_Base'!$A$8:$API$8,0)),
IFERROR($AN105 * INDEX('Inputs from Uganda staff'!$E$61:$BM$80,MATCH('HRH Need estimation'!W$2,'Inputs from Uganda staff'!$E$61:$E$80,0),MATCH('HRH Need estimation'!$D105,'Inputs from Uganda staff'!$E$6:$BM$6,0)),
""))</f>
        <v>0</v>
      </c>
      <c r="X105" s="122">
        <f>IFERROR(
$AN105 * INDEX('WFOM - Time_Base'!$A$4:$API$29, MATCH("CenHos", 'WFOM - Time_Base'!$B$4:$B$29,0), MATCH(CONCATENATE($G105,X$2),'WFOM - Time_Base'!$A$8:$API$8,0)) *
INDEX('WFOM - Time_Base'!$A$4:$API$29, MATCH("CenHos_Per", 'WFOM - Time_Base'!$B$4:$B$29,0), MATCH(CONCATENATE($G105,X$2),'WFOM - Time_Base'!$A$8:$API$8,0)),
IFERROR($AN105 * INDEX('Inputs from Uganda staff'!$E$61:$BM$80,MATCH('HRH Need estimation'!X$2,'Inputs from Uganda staff'!$E$61:$E$80,0),MATCH('HRH Need estimation'!$D105,'Inputs from Uganda staff'!$E$6:$BM$6,0)),
""))</f>
        <v>0</v>
      </c>
      <c r="Y105" s="122">
        <f>IFERROR(
$AN105 * INDEX('WFOM - Time_Base'!$A$4:$API$29, MATCH("CenHos", 'WFOM - Time_Base'!$B$4:$B$29,0), MATCH(CONCATENATE($G105,Y$2),'WFOM - Time_Base'!$A$8:$API$8,0)) *
INDEX('WFOM - Time_Base'!$A$4:$API$29, MATCH("CenHos_Per", 'WFOM - Time_Base'!$B$4:$B$29,0), MATCH(CONCATENATE($G105,Y$2),'WFOM - Time_Base'!$A$8:$API$8,0)),
IFERROR($AN105 * INDEX('Inputs from Uganda staff'!$E$61:$BM$80,MATCH('HRH Need estimation'!Y$2,'Inputs from Uganda staff'!$E$61:$E$80,0),MATCH('HRH Need estimation'!$D105,'Inputs from Uganda staff'!$E$6:$BM$6,0)),
""))</f>
        <v>0</v>
      </c>
      <c r="Z105" s="122">
        <f>IFERROR(
$AN105 * INDEX('WFOM - Time_Base'!$A$4:$API$29, MATCH("CenHos", 'WFOM - Time_Base'!$B$4:$B$29,0), MATCH(CONCATENATE($G105,Z$2),'WFOM - Time_Base'!$A$8:$API$8,0)) *
INDEX('WFOM - Time_Base'!$A$4:$API$29, MATCH("CenHos_Per", 'WFOM - Time_Base'!$B$4:$B$29,0), MATCH(CONCATENATE($G105,Z$2),'WFOM - Time_Base'!$A$8:$API$8,0)),
IFERROR($AN105 * INDEX('Inputs from Uganda staff'!$E$61:$BM$80,MATCH('HRH Need estimation'!Z$2,'Inputs from Uganda staff'!$E$61:$E$80,0),MATCH('HRH Need estimation'!$D105,'Inputs from Uganda staff'!$E$6:$BM$6,0)),
""))</f>
        <v>0.2</v>
      </c>
      <c r="AA105" s="122">
        <f>IFERROR(
$AN105 * INDEX('WFOM - Time_Base'!$A$4:$API$29, MATCH("CenHos", 'WFOM - Time_Base'!$B$4:$B$29,0), MATCH(CONCATENATE($G105,AA$2),'WFOM - Time_Base'!$A$8:$API$8,0)) *
INDEX('WFOM - Time_Base'!$A$4:$API$29, MATCH("CenHos_Per", 'WFOM - Time_Base'!$B$4:$B$29,0), MATCH(CONCATENATE($G105,AA$2),'WFOM - Time_Base'!$A$8:$API$8,0)),
IFERROR($AN105 * INDEX('Inputs from Uganda staff'!$E$61:$BM$80,MATCH('HRH Need estimation'!AA$2,'Inputs from Uganda staff'!$E$61:$E$80,0),MATCH('HRH Need estimation'!$D105,'Inputs from Uganda staff'!$E$6:$BM$6,0)),
""))</f>
        <v>0.8</v>
      </c>
      <c r="AB105" s="122">
        <f>IFERROR(
$AN105 * INDEX('WFOM - Time_Base'!$A$4:$API$29, MATCH("CenHos", 'WFOM - Time_Base'!$B$4:$B$29,0), MATCH(CONCATENATE($G105,AB$2),'WFOM - Time_Base'!$A$8:$API$8,0)) *
INDEX('WFOM - Time_Base'!$A$4:$API$29, MATCH("CenHos_Per", 'WFOM - Time_Base'!$B$4:$B$29,0), MATCH(CONCATENATE($G105,AB$2),'WFOM - Time_Base'!$A$8:$API$8,0)),
IFERROR($AN105 * INDEX('Inputs from Uganda staff'!$E$61:$BM$80,MATCH('HRH Need estimation'!AB$2,'Inputs from Uganda staff'!$E$61:$E$80,0),MATCH('HRH Need estimation'!$D105,'Inputs from Uganda staff'!$E$6:$BM$6,0)),
""))</f>
        <v>0.8</v>
      </c>
      <c r="AC105" s="122" t="str">
        <f>IFERROR(
$AN105 * INDEX('WFOM - Time_Base'!$A$4:$API$29, MATCH("CenHos", 'WFOM - Time_Base'!$B$4:$B$29,0), MATCH(CONCATENATE($G105,AC$2),'WFOM - Time_Base'!$A$8:$API$8,0)) *
INDEX('WFOM - Time_Base'!$A$4:$API$29, MATCH("CenHos_Per", 'WFOM - Time_Base'!$B$4:$B$29,0), MATCH(CONCATENATE($G105,AC$2),'WFOM - Time_Base'!$A$8:$API$8,0)),
IFERROR($AN105 * INDEX('Inputs from Uganda staff'!$E$61:$BM$80,MATCH('HRH Need estimation'!AC$2,'Inputs from Uganda staff'!$E$61:$E$80,0),MATCH('HRH Need estimation'!$D105,'Inputs from Uganda staff'!$E$6:$BM$6,0)),
""))</f>
        <v/>
      </c>
      <c r="AD105" s="122">
        <f>IFERROR(
$AN105 * INDEX('WFOM - Time_Base'!$A$4:$API$29, MATCH("CenHos", 'WFOM - Time_Base'!$B$4:$B$29,0), MATCH(CONCATENATE($G105,AD$2),'WFOM - Time_Base'!$A$8:$API$8,0)) *
INDEX('WFOM - Time_Base'!$A$4:$API$29, MATCH("CenHos_Per", 'WFOM - Time_Base'!$B$4:$B$29,0), MATCH(CONCATENATE($G105,AD$2),'WFOM - Time_Base'!$A$8:$API$8,0)),
IFERROR($AN105 * INDEX('Inputs from Uganda staff'!$E$61:$BM$80,MATCH('HRH Need estimation'!AD$2,'Inputs from Uganda staff'!$E$61:$E$80,0),MATCH('HRH Need estimation'!$D105,'Inputs from Uganda staff'!$E$6:$BM$6,0)),
""))</f>
        <v>0</v>
      </c>
      <c r="AE105" s="122">
        <f>IFERROR(
$AN105 * INDEX('WFOM - Time_Base'!$A$4:$API$29, MATCH("CenHos", 'WFOM - Time_Base'!$B$4:$B$29,0), MATCH(CONCATENATE($G105,AE$2),'WFOM - Time_Base'!$A$8:$API$8,0)) *
INDEX('WFOM - Time_Base'!$A$4:$API$29, MATCH("CenHos_Per", 'WFOM - Time_Base'!$B$4:$B$29,0), MATCH(CONCATENATE($G105,AE$2),'WFOM - Time_Base'!$A$8:$API$8,0)),
IFERROR($AN105 * INDEX('Inputs from Uganda staff'!$E$61:$BM$80,MATCH('HRH Need estimation'!AE$2,'Inputs from Uganda staff'!$E$61:$E$80,0),MATCH('HRH Need estimation'!$D105,'Inputs from Uganda staff'!$E$6:$BM$6,0)),
""))</f>
        <v>0</v>
      </c>
      <c r="AF105" s="122">
        <f>IFERROR(
$AN105 * INDEX('WFOM - Time_Base'!$A$4:$API$29, MATCH("CenHos", 'WFOM - Time_Base'!$B$4:$B$29,0), MATCH(CONCATENATE($G105,AF$2),'WFOM - Time_Base'!$A$8:$API$8,0)) *
INDEX('WFOM - Time_Base'!$A$4:$API$29, MATCH("CenHos_Per", 'WFOM - Time_Base'!$B$4:$B$29,0), MATCH(CONCATENATE($G105,AF$2),'WFOM - Time_Base'!$A$8:$API$8,0)),
IFERROR($AN105 * INDEX('Inputs from Uganda staff'!$E$61:$BM$80,MATCH('HRH Need estimation'!AF$2,'Inputs from Uganda staff'!$E$61:$E$80,0),MATCH('HRH Need estimation'!$D105,'Inputs from Uganda staff'!$E$6:$BM$6,0)),
""))</f>
        <v>0</v>
      </c>
      <c r="AG105" s="122">
        <f>IFERROR(
$AN105 * INDEX('WFOM - Time_Base'!$A$4:$API$29, MATCH("CenHos", 'WFOM - Time_Base'!$B$4:$B$29,0), MATCH(CONCATENATE($G105,AG$2),'WFOM - Time_Base'!$A$8:$API$8,0)) *
INDEX('WFOM - Time_Base'!$A$4:$API$29, MATCH("CenHos_Per", 'WFOM - Time_Base'!$B$4:$B$29,0), MATCH(CONCATENATE($G105,AG$2),'WFOM - Time_Base'!$A$8:$API$8,0)),
IFERROR($AN105 * INDEX('Inputs from Uganda staff'!$E$61:$BM$80,MATCH('HRH Need estimation'!AG$2,'Inputs from Uganda staff'!$E$61:$E$80,0),MATCH('HRH Need estimation'!$D105,'Inputs from Uganda staff'!$E$6:$BM$6,0)),
""))</f>
        <v>0</v>
      </c>
      <c r="AH105" s="122">
        <f>IFERROR(
$AN105 * INDEX('WFOM - Time_Base'!$A$4:$API$29, MATCH("CenHos", 'WFOM - Time_Base'!$B$4:$B$29,0), MATCH(CONCATENATE($G105,AH$2),'WFOM - Time_Base'!$A$8:$API$8,0)) *
INDEX('WFOM - Time_Base'!$A$4:$API$29, MATCH("CenHos_Per", 'WFOM - Time_Base'!$B$4:$B$29,0), MATCH(CONCATENATE($G105,AH$2),'WFOM - Time_Base'!$A$8:$API$8,0)),
IFERROR($AN105 * INDEX('Inputs from Uganda staff'!$E$61:$BM$80,MATCH('HRH Need estimation'!AH$2,'Inputs from Uganda staff'!$E$61:$E$80,0),MATCH('HRH Need estimation'!$D105,'Inputs from Uganda staff'!$E$6:$BM$6,0)),
""))</f>
        <v>0</v>
      </c>
      <c r="AI105" s="122">
        <f>IFERROR(
$AN105 * INDEX('WFOM - Time_Base'!$A$4:$API$29, MATCH("CenHos", 'WFOM - Time_Base'!$B$4:$B$29,0), MATCH(CONCATENATE($G105,AI$2),'WFOM - Time_Base'!$A$8:$API$8,0)) *
INDEX('WFOM - Time_Base'!$A$4:$API$29, MATCH("CenHos_Per", 'WFOM - Time_Base'!$B$4:$B$29,0), MATCH(CONCATENATE($G105,AI$2),'WFOM - Time_Base'!$A$8:$API$8,0)),
IFERROR($AN105 * INDEX('Inputs from Uganda staff'!$E$61:$BM$80,MATCH('HRH Need estimation'!AI$2,'Inputs from Uganda staff'!$E$61:$E$80,0),MATCH('HRH Need estimation'!$D105,'Inputs from Uganda staff'!$E$6:$BM$6,0)),
""))</f>
        <v>0</v>
      </c>
      <c r="AJ105" s="122">
        <f>IFERROR(
$AN105 * INDEX('WFOM - Time_Base'!$A$4:$API$29, MATCH("CenHos", 'WFOM - Time_Base'!$B$4:$B$29,0), MATCH(CONCATENATE($G105,AJ$2),'WFOM - Time_Base'!$A$8:$API$8,0)) *
INDEX('WFOM - Time_Base'!$A$4:$API$29, MATCH("CenHos_Per", 'WFOM - Time_Base'!$B$4:$B$29,0), MATCH(CONCATENATE($G105,AJ$2),'WFOM - Time_Base'!$A$8:$API$8,0)),
IFERROR($AN105 * INDEX('Inputs from Uganda staff'!$E$61:$BM$80,MATCH('HRH Need estimation'!AJ$2,'Inputs from Uganda staff'!$E$61:$E$80,0),MATCH('HRH Need estimation'!$D105,'Inputs from Uganda staff'!$E$6:$BM$6,0)),
""))</f>
        <v>0</v>
      </c>
      <c r="AK105" s="122">
        <f>IFERROR(
$AN105 * INDEX('WFOM - Time_Base'!$A$4:$API$29, MATCH("CenHos", 'WFOM - Time_Base'!$B$4:$B$29,0), MATCH(CONCATENATE($G105,AK$2),'WFOM - Time_Base'!$A$8:$API$8,0)) *
INDEX('WFOM - Time_Base'!$A$4:$API$29, MATCH("CenHos_Per", 'WFOM - Time_Base'!$B$4:$B$29,0), MATCH(CONCATENATE($G105,AK$2),'WFOM - Time_Base'!$A$8:$API$8,0)),
IFERROR($AN105 * INDEX('Inputs from Uganda staff'!$E$61:$BM$80,MATCH('HRH Need estimation'!AK$2,'Inputs from Uganda staff'!$E$61:$E$80,0),MATCH('HRH Need estimation'!$D105,'Inputs from Uganda staff'!$E$6:$BM$6,0)),
""))</f>
        <v>0</v>
      </c>
      <c r="AL105" s="122">
        <f>IFERROR(
$AN105 * INDEX('WFOM - Time_Base'!$A$4:$API$29, MATCH("CenHos", 'WFOM - Time_Base'!$B$4:$B$29,0), MATCH(CONCATENATE($G105,AL$2),'WFOM - Time_Base'!$A$8:$API$8,0)) *
INDEX('WFOM - Time_Base'!$A$4:$API$29, MATCH("CenHos_Per", 'WFOM - Time_Base'!$B$4:$B$29,0), MATCH(CONCATENATE($G105,AL$2),'WFOM - Time_Base'!$A$8:$API$8,0)),
IFERROR($AN105 * INDEX('Inputs from Uganda staff'!$E$61:$BM$80,MATCH('HRH Need estimation'!AL$2,'Inputs from Uganda staff'!$E$61:$E$80,0),MATCH('HRH Need estimation'!$D105,'Inputs from Uganda staff'!$E$6:$BM$6,0)),
""))</f>
        <v>0</v>
      </c>
      <c r="AN105">
        <v>1</v>
      </c>
      <c r="AO105" t="str">
        <f t="shared" si="3"/>
        <v>120</v>
      </c>
      <c r="AQ105" t="s">
        <v>643</v>
      </c>
    </row>
    <row r="106" spans="1:43">
      <c r="A106" s="106" t="s">
        <v>915</v>
      </c>
      <c r="B106" s="106" t="s">
        <v>292</v>
      </c>
      <c r="C106" s="107" t="s">
        <v>424</v>
      </c>
      <c r="D106" s="115" t="s">
        <v>425</v>
      </c>
      <c r="E106" s="122" t="s">
        <v>1056</v>
      </c>
      <c r="F106" s="253"/>
      <c r="G106" s="122" t="str">
        <f>IF(F106&lt;&gt;"", VLOOKUP(F106,'WFOM - Cadre and Service List'!$E$4:$F$52,2,FALSE), "")</f>
        <v/>
      </c>
      <c r="H106" s="122"/>
      <c r="I106" s="207"/>
      <c r="J106" s="207"/>
      <c r="K106" s="207"/>
      <c r="L106" s="207"/>
      <c r="M106" s="207"/>
      <c r="N106" s="207"/>
      <c r="O106" s="207"/>
      <c r="P106" s="207">
        <f t="shared" si="2"/>
        <v>0</v>
      </c>
      <c r="Q106" s="122" t="s">
        <v>1947</v>
      </c>
      <c r="R106" s="122" t="str">
        <f>IFERROR(
$AN106 * INDEX('WFOM - Time_Base'!$A$4:$API$29, MATCH("CenHos", 'WFOM - Time_Base'!$B$4:$B$29,0), MATCH(CONCATENATE($G106,R$2),'WFOM - Time_Base'!$A$8:$API$8,0)) *
INDEX('WFOM - Time_Base'!$A$4:$API$29, MATCH("CenHos_Per", 'WFOM - Time_Base'!$B$4:$B$29,0), MATCH(CONCATENATE($G106,R$2),'WFOM - Time_Base'!$A$8:$API$8,0)),
IFERROR($AN106 * INDEX('Inputs from Uganda staff'!$E$61:$BM$80,MATCH('HRH Need estimation'!R$2,'Inputs from Uganda staff'!$E$61:$E$80,0),MATCH('HRH Need estimation'!$D106,'Inputs from Uganda staff'!$E$6:$BM$6,0)),
""))</f>
        <v/>
      </c>
      <c r="S106" s="122" t="str">
        <f>IFERROR(
$AN106 * INDEX('WFOM - Time_Base'!$A$4:$API$29, MATCH("CenHos", 'WFOM - Time_Base'!$B$4:$B$29,0), MATCH(CONCATENATE($G106,S$2),'WFOM - Time_Base'!$A$8:$API$8,0)) *
INDEX('WFOM - Time_Base'!$A$4:$API$29, MATCH("CenHos_Per", 'WFOM - Time_Base'!$B$4:$B$29,0), MATCH(CONCATENATE($G106,S$2),'WFOM - Time_Base'!$A$8:$API$8,0)),
IFERROR($AN106 * INDEX('Inputs from Uganda staff'!$E$61:$BM$80,MATCH('HRH Need estimation'!S$2,'Inputs from Uganda staff'!$E$61:$E$80,0),MATCH('HRH Need estimation'!$D106,'Inputs from Uganda staff'!$E$6:$BM$6,0)),
""))</f>
        <v/>
      </c>
      <c r="T106" s="122" t="str">
        <f>IFERROR(
$AN106 * INDEX('WFOM - Time_Base'!$A$4:$API$29, MATCH("CenHos", 'WFOM - Time_Base'!$B$4:$B$29,0), MATCH(CONCATENATE($G106,T$2),'WFOM - Time_Base'!$A$8:$API$8,0)) *
INDEX('WFOM - Time_Base'!$A$4:$API$29, MATCH("CenHos_Per", 'WFOM - Time_Base'!$B$4:$B$29,0), MATCH(CONCATENATE($G106,T$2),'WFOM - Time_Base'!$A$8:$API$8,0)),
IFERROR($AN106 * INDEX('Inputs from Uganda staff'!$E$61:$BM$80,MATCH('HRH Need estimation'!T$2,'Inputs from Uganda staff'!$E$61:$E$80,0),MATCH('HRH Need estimation'!$D106,'Inputs from Uganda staff'!$E$6:$BM$6,0)),
""))</f>
        <v/>
      </c>
      <c r="U106" s="122" t="str">
        <f>IFERROR(
$AN106 * INDEX('WFOM - Time_Base'!$A$4:$API$29, MATCH("CenHos", 'WFOM - Time_Base'!$B$4:$B$29,0), MATCH(CONCATENATE($G106,U$2),'WFOM - Time_Base'!$A$8:$API$8,0)) *
INDEX('WFOM - Time_Base'!$A$4:$API$29, MATCH("CenHos_Per", 'WFOM - Time_Base'!$B$4:$B$29,0), MATCH(CONCATENATE($G106,U$2),'WFOM - Time_Base'!$A$8:$API$8,0)),
IFERROR($AN106 * INDEX('Inputs from Uganda staff'!$E$61:$BM$80,MATCH('HRH Need estimation'!U$2,'Inputs from Uganda staff'!$E$61:$E$80,0),MATCH('HRH Need estimation'!$D106,'Inputs from Uganda staff'!$E$6:$BM$6,0)),
""))</f>
        <v/>
      </c>
      <c r="V106" s="122" t="str">
        <f>IFERROR(
$AN106 * INDEX('WFOM - Time_Base'!$A$4:$API$29, MATCH("CenHos", 'WFOM - Time_Base'!$B$4:$B$29,0), MATCH(CONCATENATE($G106,V$2),'WFOM - Time_Base'!$A$8:$API$8,0)) *
INDEX('WFOM - Time_Base'!$A$4:$API$29, MATCH("CenHos_Per", 'WFOM - Time_Base'!$B$4:$B$29,0), MATCH(CONCATENATE($G106,V$2),'WFOM - Time_Base'!$A$8:$API$8,0)),
IFERROR($AN106 * INDEX('Inputs from Uganda staff'!$E$61:$BM$80,MATCH('HRH Need estimation'!V$2,'Inputs from Uganda staff'!$E$61:$E$80,0),MATCH('HRH Need estimation'!$D106,'Inputs from Uganda staff'!$E$6:$BM$6,0)),
""))</f>
        <v/>
      </c>
      <c r="W106" s="122" t="str">
        <f>IFERROR(
$AN106 * INDEX('WFOM - Time_Base'!$A$4:$API$29, MATCH("CenHos", 'WFOM - Time_Base'!$B$4:$B$29,0), MATCH(CONCATENATE($G106,W$2),'WFOM - Time_Base'!$A$8:$API$8,0)) *
INDEX('WFOM - Time_Base'!$A$4:$API$29, MATCH("CenHos_Per", 'WFOM - Time_Base'!$B$4:$B$29,0), MATCH(CONCATENATE($G106,W$2),'WFOM - Time_Base'!$A$8:$API$8,0)),
IFERROR($AN106 * INDEX('Inputs from Uganda staff'!$E$61:$BM$80,MATCH('HRH Need estimation'!W$2,'Inputs from Uganda staff'!$E$61:$E$80,0),MATCH('HRH Need estimation'!$D106,'Inputs from Uganda staff'!$E$6:$BM$6,0)),
""))</f>
        <v/>
      </c>
      <c r="X106" s="122" t="str">
        <f>IFERROR(
$AN106 * INDEX('WFOM - Time_Base'!$A$4:$API$29, MATCH("CenHos", 'WFOM - Time_Base'!$B$4:$B$29,0), MATCH(CONCATENATE($G106,X$2),'WFOM - Time_Base'!$A$8:$API$8,0)) *
INDEX('WFOM - Time_Base'!$A$4:$API$29, MATCH("CenHos_Per", 'WFOM - Time_Base'!$B$4:$B$29,0), MATCH(CONCATENATE($G106,X$2),'WFOM - Time_Base'!$A$8:$API$8,0)),
IFERROR($AN106 * INDEX('Inputs from Uganda staff'!$E$61:$BM$80,MATCH('HRH Need estimation'!X$2,'Inputs from Uganda staff'!$E$61:$E$80,0),MATCH('HRH Need estimation'!$D106,'Inputs from Uganda staff'!$E$6:$BM$6,0)),
""))</f>
        <v/>
      </c>
      <c r="Y106" s="122" t="str">
        <f>IFERROR(
$AN106 * INDEX('WFOM - Time_Base'!$A$4:$API$29, MATCH("CenHos", 'WFOM - Time_Base'!$B$4:$B$29,0), MATCH(CONCATENATE($G106,Y$2),'WFOM - Time_Base'!$A$8:$API$8,0)) *
INDEX('WFOM - Time_Base'!$A$4:$API$29, MATCH("CenHos_Per", 'WFOM - Time_Base'!$B$4:$B$29,0), MATCH(CONCATENATE($G106,Y$2),'WFOM - Time_Base'!$A$8:$API$8,0)),
IFERROR($AN106 * INDEX('Inputs from Uganda staff'!$E$61:$BM$80,MATCH('HRH Need estimation'!Y$2,'Inputs from Uganda staff'!$E$61:$E$80,0),MATCH('HRH Need estimation'!$D106,'Inputs from Uganda staff'!$E$6:$BM$6,0)),
""))</f>
        <v/>
      </c>
      <c r="Z106" s="122" t="str">
        <f>IFERROR(
$AN106 * INDEX('WFOM - Time_Base'!$A$4:$API$29, MATCH("CenHos", 'WFOM - Time_Base'!$B$4:$B$29,0), MATCH(CONCATENATE($G106,Z$2),'WFOM - Time_Base'!$A$8:$API$8,0)) *
INDEX('WFOM - Time_Base'!$A$4:$API$29, MATCH("CenHos_Per", 'WFOM - Time_Base'!$B$4:$B$29,0), MATCH(CONCATENATE($G106,Z$2),'WFOM - Time_Base'!$A$8:$API$8,0)),
IFERROR($AN106 * INDEX('Inputs from Uganda staff'!$E$61:$BM$80,MATCH('HRH Need estimation'!Z$2,'Inputs from Uganda staff'!$E$61:$E$80,0),MATCH('HRH Need estimation'!$D106,'Inputs from Uganda staff'!$E$6:$BM$6,0)),
""))</f>
        <v/>
      </c>
      <c r="AA106" s="122" t="str">
        <f>IFERROR(
$AN106 * INDEX('WFOM - Time_Base'!$A$4:$API$29, MATCH("CenHos", 'WFOM - Time_Base'!$B$4:$B$29,0), MATCH(CONCATENATE($G106,AA$2),'WFOM - Time_Base'!$A$8:$API$8,0)) *
INDEX('WFOM - Time_Base'!$A$4:$API$29, MATCH("CenHos_Per", 'WFOM - Time_Base'!$B$4:$B$29,0), MATCH(CONCATENATE($G106,AA$2),'WFOM - Time_Base'!$A$8:$API$8,0)),
IFERROR($AN106 * INDEX('Inputs from Uganda staff'!$E$61:$BM$80,MATCH('HRH Need estimation'!AA$2,'Inputs from Uganda staff'!$E$61:$E$80,0),MATCH('HRH Need estimation'!$D106,'Inputs from Uganda staff'!$E$6:$BM$6,0)),
""))</f>
        <v/>
      </c>
      <c r="AB106" s="122" t="str">
        <f>IFERROR(
$AN106 * INDEX('WFOM - Time_Base'!$A$4:$API$29, MATCH("CenHos", 'WFOM - Time_Base'!$B$4:$B$29,0), MATCH(CONCATENATE($G106,AB$2),'WFOM - Time_Base'!$A$8:$API$8,0)) *
INDEX('WFOM - Time_Base'!$A$4:$API$29, MATCH("CenHos_Per", 'WFOM - Time_Base'!$B$4:$B$29,0), MATCH(CONCATENATE($G106,AB$2),'WFOM - Time_Base'!$A$8:$API$8,0)),
IFERROR($AN106 * INDEX('Inputs from Uganda staff'!$E$61:$BM$80,MATCH('HRH Need estimation'!AB$2,'Inputs from Uganda staff'!$E$61:$E$80,0),MATCH('HRH Need estimation'!$D106,'Inputs from Uganda staff'!$E$6:$BM$6,0)),
""))</f>
        <v/>
      </c>
      <c r="AC106" s="122" t="str">
        <f>IFERROR(
$AN106 * INDEX('WFOM - Time_Base'!$A$4:$API$29, MATCH("CenHos", 'WFOM - Time_Base'!$B$4:$B$29,0), MATCH(CONCATENATE($G106,AC$2),'WFOM - Time_Base'!$A$8:$API$8,0)) *
INDEX('WFOM - Time_Base'!$A$4:$API$29, MATCH("CenHos_Per", 'WFOM - Time_Base'!$B$4:$B$29,0), MATCH(CONCATENATE($G106,AC$2),'WFOM - Time_Base'!$A$8:$API$8,0)),
IFERROR($AN106 * INDEX('Inputs from Uganda staff'!$E$61:$BM$80,MATCH('HRH Need estimation'!AC$2,'Inputs from Uganda staff'!$E$61:$E$80,0),MATCH('HRH Need estimation'!$D106,'Inputs from Uganda staff'!$E$6:$BM$6,0)),
""))</f>
        <v/>
      </c>
      <c r="AD106" s="122" t="str">
        <f>IFERROR(
$AN106 * INDEX('WFOM - Time_Base'!$A$4:$API$29, MATCH("CenHos", 'WFOM - Time_Base'!$B$4:$B$29,0), MATCH(CONCATENATE($G106,AD$2),'WFOM - Time_Base'!$A$8:$API$8,0)) *
INDEX('WFOM - Time_Base'!$A$4:$API$29, MATCH("CenHos_Per", 'WFOM - Time_Base'!$B$4:$B$29,0), MATCH(CONCATENATE($G106,AD$2),'WFOM - Time_Base'!$A$8:$API$8,0)),
IFERROR($AN106 * INDEX('Inputs from Uganda staff'!$E$61:$BM$80,MATCH('HRH Need estimation'!AD$2,'Inputs from Uganda staff'!$E$61:$E$80,0),MATCH('HRH Need estimation'!$D106,'Inputs from Uganda staff'!$E$6:$BM$6,0)),
""))</f>
        <v/>
      </c>
      <c r="AE106" s="122" t="str">
        <f>IFERROR(
$AN106 * INDEX('WFOM - Time_Base'!$A$4:$API$29, MATCH("CenHos", 'WFOM - Time_Base'!$B$4:$B$29,0), MATCH(CONCATENATE($G106,AE$2),'WFOM - Time_Base'!$A$8:$API$8,0)) *
INDEX('WFOM - Time_Base'!$A$4:$API$29, MATCH("CenHos_Per", 'WFOM - Time_Base'!$B$4:$B$29,0), MATCH(CONCATENATE($G106,AE$2),'WFOM - Time_Base'!$A$8:$API$8,0)),
IFERROR($AN106 * INDEX('Inputs from Uganda staff'!$E$61:$BM$80,MATCH('HRH Need estimation'!AE$2,'Inputs from Uganda staff'!$E$61:$E$80,0),MATCH('HRH Need estimation'!$D106,'Inputs from Uganda staff'!$E$6:$BM$6,0)),
""))</f>
        <v/>
      </c>
      <c r="AF106" s="122" t="str">
        <f>IFERROR(
$AN106 * INDEX('WFOM - Time_Base'!$A$4:$API$29, MATCH("CenHos", 'WFOM - Time_Base'!$B$4:$B$29,0), MATCH(CONCATENATE($G106,AF$2),'WFOM - Time_Base'!$A$8:$API$8,0)) *
INDEX('WFOM - Time_Base'!$A$4:$API$29, MATCH("CenHos_Per", 'WFOM - Time_Base'!$B$4:$B$29,0), MATCH(CONCATENATE($G106,AF$2),'WFOM - Time_Base'!$A$8:$API$8,0)),
IFERROR($AN106 * INDEX('Inputs from Uganda staff'!$E$61:$BM$80,MATCH('HRH Need estimation'!AF$2,'Inputs from Uganda staff'!$E$61:$E$80,0),MATCH('HRH Need estimation'!$D106,'Inputs from Uganda staff'!$E$6:$BM$6,0)),
""))</f>
        <v/>
      </c>
      <c r="AG106" s="122" t="str">
        <f>IFERROR(
$AN106 * INDEX('WFOM - Time_Base'!$A$4:$API$29, MATCH("CenHos", 'WFOM - Time_Base'!$B$4:$B$29,0), MATCH(CONCATENATE($G106,AG$2),'WFOM - Time_Base'!$A$8:$API$8,0)) *
INDEX('WFOM - Time_Base'!$A$4:$API$29, MATCH("CenHos_Per", 'WFOM - Time_Base'!$B$4:$B$29,0), MATCH(CONCATENATE($G106,AG$2),'WFOM - Time_Base'!$A$8:$API$8,0)),
IFERROR($AN106 * INDEX('Inputs from Uganda staff'!$E$61:$BM$80,MATCH('HRH Need estimation'!AG$2,'Inputs from Uganda staff'!$E$61:$E$80,0),MATCH('HRH Need estimation'!$D106,'Inputs from Uganda staff'!$E$6:$BM$6,0)),
""))</f>
        <v/>
      </c>
      <c r="AH106" s="122" t="str">
        <f>IFERROR(
$AN106 * INDEX('WFOM - Time_Base'!$A$4:$API$29, MATCH("CenHos", 'WFOM - Time_Base'!$B$4:$B$29,0), MATCH(CONCATENATE($G106,AH$2),'WFOM - Time_Base'!$A$8:$API$8,0)) *
INDEX('WFOM - Time_Base'!$A$4:$API$29, MATCH("CenHos_Per", 'WFOM - Time_Base'!$B$4:$B$29,0), MATCH(CONCATENATE($G106,AH$2),'WFOM - Time_Base'!$A$8:$API$8,0)),
IFERROR($AN106 * INDEX('Inputs from Uganda staff'!$E$61:$BM$80,MATCH('HRH Need estimation'!AH$2,'Inputs from Uganda staff'!$E$61:$E$80,0),MATCH('HRH Need estimation'!$D106,'Inputs from Uganda staff'!$E$6:$BM$6,0)),
""))</f>
        <v/>
      </c>
      <c r="AI106" s="122" t="str">
        <f>IFERROR(
$AN106 * INDEX('WFOM - Time_Base'!$A$4:$API$29, MATCH("CenHos", 'WFOM - Time_Base'!$B$4:$B$29,0), MATCH(CONCATENATE($G106,AI$2),'WFOM - Time_Base'!$A$8:$API$8,0)) *
INDEX('WFOM - Time_Base'!$A$4:$API$29, MATCH("CenHos_Per", 'WFOM - Time_Base'!$B$4:$B$29,0), MATCH(CONCATENATE($G106,AI$2),'WFOM - Time_Base'!$A$8:$API$8,0)),
IFERROR($AN106 * INDEX('Inputs from Uganda staff'!$E$61:$BM$80,MATCH('HRH Need estimation'!AI$2,'Inputs from Uganda staff'!$E$61:$E$80,0),MATCH('HRH Need estimation'!$D106,'Inputs from Uganda staff'!$E$6:$BM$6,0)),
""))</f>
        <v/>
      </c>
      <c r="AJ106" s="122" t="str">
        <f>IFERROR(
$AN106 * INDEX('WFOM - Time_Base'!$A$4:$API$29, MATCH("CenHos", 'WFOM - Time_Base'!$B$4:$B$29,0), MATCH(CONCATENATE($G106,AJ$2),'WFOM - Time_Base'!$A$8:$API$8,0)) *
INDEX('WFOM - Time_Base'!$A$4:$API$29, MATCH("CenHos_Per", 'WFOM - Time_Base'!$B$4:$B$29,0), MATCH(CONCATENATE($G106,AJ$2),'WFOM - Time_Base'!$A$8:$API$8,0)),
IFERROR($AN106 * INDEX('Inputs from Uganda staff'!$E$61:$BM$80,MATCH('HRH Need estimation'!AJ$2,'Inputs from Uganda staff'!$E$61:$E$80,0),MATCH('HRH Need estimation'!$D106,'Inputs from Uganda staff'!$E$6:$BM$6,0)),
""))</f>
        <v/>
      </c>
      <c r="AK106" s="122" t="str">
        <f>IFERROR(
$AN106 * INDEX('WFOM - Time_Base'!$A$4:$API$29, MATCH("CenHos", 'WFOM - Time_Base'!$B$4:$B$29,0), MATCH(CONCATENATE($G106,AK$2),'WFOM - Time_Base'!$A$8:$API$8,0)) *
INDEX('WFOM - Time_Base'!$A$4:$API$29, MATCH("CenHos_Per", 'WFOM - Time_Base'!$B$4:$B$29,0), MATCH(CONCATENATE($G106,AK$2),'WFOM - Time_Base'!$A$8:$API$8,0)),
IFERROR($AN106 * INDEX('Inputs from Uganda staff'!$E$61:$BM$80,MATCH('HRH Need estimation'!AK$2,'Inputs from Uganda staff'!$E$61:$E$80,0),MATCH('HRH Need estimation'!$D106,'Inputs from Uganda staff'!$E$6:$BM$6,0)),
""))</f>
        <v/>
      </c>
      <c r="AL106" s="122" t="str">
        <f>IFERROR(
$AN106 * INDEX('WFOM - Time_Base'!$A$4:$API$29, MATCH("CenHos", 'WFOM - Time_Base'!$B$4:$B$29,0), MATCH(CONCATENATE($G106,AL$2),'WFOM - Time_Base'!$A$8:$API$8,0)) *
INDEX('WFOM - Time_Base'!$A$4:$API$29, MATCH("CenHos_Per", 'WFOM - Time_Base'!$B$4:$B$29,0), MATCH(CONCATENATE($G106,AL$2),'WFOM - Time_Base'!$A$8:$API$8,0)),
IFERROR($AN106 * INDEX('Inputs from Uganda staff'!$E$61:$BM$80,MATCH('HRH Need estimation'!AL$2,'Inputs from Uganda staff'!$E$61:$E$80,0),MATCH('HRH Need estimation'!$D106,'Inputs from Uganda staff'!$E$6:$BM$6,0)),
""))</f>
        <v/>
      </c>
      <c r="AN106">
        <v>1</v>
      </c>
      <c r="AO106" t="e">
        <f t="shared" si="3"/>
        <v>#N/A</v>
      </c>
      <c r="AQ106" t="s">
        <v>658</v>
      </c>
    </row>
    <row r="107" spans="1:43">
      <c r="A107" s="106" t="s">
        <v>915</v>
      </c>
      <c r="B107" s="106" t="s">
        <v>292</v>
      </c>
      <c r="C107" s="107" t="s">
        <v>426</v>
      </c>
      <c r="D107" s="115" t="s">
        <v>427</v>
      </c>
      <c r="E107" s="122" t="s">
        <v>1056</v>
      </c>
      <c r="F107" s="253"/>
      <c r="G107" s="122" t="str">
        <f>IF(F107&lt;&gt;"", VLOOKUP(F107,'WFOM - Cadre and Service List'!$E$4:$F$52,2,FALSE), "")</f>
        <v/>
      </c>
      <c r="H107" s="122"/>
      <c r="I107" s="207"/>
      <c r="J107" s="207"/>
      <c r="K107" s="207"/>
      <c r="L107" s="207"/>
      <c r="M107" s="207"/>
      <c r="N107" s="207"/>
      <c r="O107" s="207"/>
      <c r="P107" s="207">
        <f t="shared" si="2"/>
        <v>0</v>
      </c>
      <c r="Q107" s="122" t="s">
        <v>1947</v>
      </c>
      <c r="R107" s="122" t="str">
        <f>IFERROR(
$AN107 * INDEX('WFOM - Time_Base'!$A$4:$API$29, MATCH("CenHos", 'WFOM - Time_Base'!$B$4:$B$29,0), MATCH(CONCATENATE($G107,R$2),'WFOM - Time_Base'!$A$8:$API$8,0)) *
INDEX('WFOM - Time_Base'!$A$4:$API$29, MATCH("CenHos_Per", 'WFOM - Time_Base'!$B$4:$B$29,0), MATCH(CONCATENATE($G107,R$2),'WFOM - Time_Base'!$A$8:$API$8,0)),
IFERROR($AN107 * INDEX('Inputs from Uganda staff'!$E$61:$BM$80,MATCH('HRH Need estimation'!R$2,'Inputs from Uganda staff'!$E$61:$E$80,0),MATCH('HRH Need estimation'!$D107,'Inputs from Uganda staff'!$E$6:$BM$6,0)),
""))</f>
        <v/>
      </c>
      <c r="S107" s="122" t="str">
        <f>IFERROR(
$AN107 * INDEX('WFOM - Time_Base'!$A$4:$API$29, MATCH("CenHos", 'WFOM - Time_Base'!$B$4:$B$29,0), MATCH(CONCATENATE($G107,S$2),'WFOM - Time_Base'!$A$8:$API$8,0)) *
INDEX('WFOM - Time_Base'!$A$4:$API$29, MATCH("CenHos_Per", 'WFOM - Time_Base'!$B$4:$B$29,0), MATCH(CONCATENATE($G107,S$2),'WFOM - Time_Base'!$A$8:$API$8,0)),
IFERROR($AN107 * INDEX('Inputs from Uganda staff'!$E$61:$BM$80,MATCH('HRH Need estimation'!S$2,'Inputs from Uganda staff'!$E$61:$E$80,0),MATCH('HRH Need estimation'!$D107,'Inputs from Uganda staff'!$E$6:$BM$6,0)),
""))</f>
        <v/>
      </c>
      <c r="T107" s="122" t="str">
        <f>IFERROR(
$AN107 * INDEX('WFOM - Time_Base'!$A$4:$API$29, MATCH("CenHos", 'WFOM - Time_Base'!$B$4:$B$29,0), MATCH(CONCATENATE($G107,T$2),'WFOM - Time_Base'!$A$8:$API$8,0)) *
INDEX('WFOM - Time_Base'!$A$4:$API$29, MATCH("CenHos_Per", 'WFOM - Time_Base'!$B$4:$B$29,0), MATCH(CONCATENATE($G107,T$2),'WFOM - Time_Base'!$A$8:$API$8,0)),
IFERROR($AN107 * INDEX('Inputs from Uganda staff'!$E$61:$BM$80,MATCH('HRH Need estimation'!T$2,'Inputs from Uganda staff'!$E$61:$E$80,0),MATCH('HRH Need estimation'!$D107,'Inputs from Uganda staff'!$E$6:$BM$6,0)),
""))</f>
        <v/>
      </c>
      <c r="U107" s="122" t="str">
        <f>IFERROR(
$AN107 * INDEX('WFOM - Time_Base'!$A$4:$API$29, MATCH("CenHos", 'WFOM - Time_Base'!$B$4:$B$29,0), MATCH(CONCATENATE($G107,U$2),'WFOM - Time_Base'!$A$8:$API$8,0)) *
INDEX('WFOM - Time_Base'!$A$4:$API$29, MATCH("CenHos_Per", 'WFOM - Time_Base'!$B$4:$B$29,0), MATCH(CONCATENATE($G107,U$2),'WFOM - Time_Base'!$A$8:$API$8,0)),
IFERROR($AN107 * INDEX('Inputs from Uganda staff'!$E$61:$BM$80,MATCH('HRH Need estimation'!U$2,'Inputs from Uganda staff'!$E$61:$E$80,0),MATCH('HRH Need estimation'!$D107,'Inputs from Uganda staff'!$E$6:$BM$6,0)),
""))</f>
        <v/>
      </c>
      <c r="V107" s="122" t="str">
        <f>IFERROR(
$AN107 * INDEX('WFOM - Time_Base'!$A$4:$API$29, MATCH("CenHos", 'WFOM - Time_Base'!$B$4:$B$29,0), MATCH(CONCATENATE($G107,V$2),'WFOM - Time_Base'!$A$8:$API$8,0)) *
INDEX('WFOM - Time_Base'!$A$4:$API$29, MATCH("CenHos_Per", 'WFOM - Time_Base'!$B$4:$B$29,0), MATCH(CONCATENATE($G107,V$2),'WFOM - Time_Base'!$A$8:$API$8,0)),
IFERROR($AN107 * INDEX('Inputs from Uganda staff'!$E$61:$BM$80,MATCH('HRH Need estimation'!V$2,'Inputs from Uganda staff'!$E$61:$E$80,0),MATCH('HRH Need estimation'!$D107,'Inputs from Uganda staff'!$E$6:$BM$6,0)),
""))</f>
        <v/>
      </c>
      <c r="W107" s="122" t="str">
        <f>IFERROR(
$AN107 * INDEX('WFOM - Time_Base'!$A$4:$API$29, MATCH("CenHos", 'WFOM - Time_Base'!$B$4:$B$29,0), MATCH(CONCATENATE($G107,W$2),'WFOM - Time_Base'!$A$8:$API$8,0)) *
INDEX('WFOM - Time_Base'!$A$4:$API$29, MATCH("CenHos_Per", 'WFOM - Time_Base'!$B$4:$B$29,0), MATCH(CONCATENATE($G107,W$2),'WFOM - Time_Base'!$A$8:$API$8,0)),
IFERROR($AN107 * INDEX('Inputs from Uganda staff'!$E$61:$BM$80,MATCH('HRH Need estimation'!W$2,'Inputs from Uganda staff'!$E$61:$E$80,0),MATCH('HRH Need estimation'!$D107,'Inputs from Uganda staff'!$E$6:$BM$6,0)),
""))</f>
        <v/>
      </c>
      <c r="X107" s="122" t="str">
        <f>IFERROR(
$AN107 * INDEX('WFOM - Time_Base'!$A$4:$API$29, MATCH("CenHos", 'WFOM - Time_Base'!$B$4:$B$29,0), MATCH(CONCATENATE($G107,X$2),'WFOM - Time_Base'!$A$8:$API$8,0)) *
INDEX('WFOM - Time_Base'!$A$4:$API$29, MATCH("CenHos_Per", 'WFOM - Time_Base'!$B$4:$B$29,0), MATCH(CONCATENATE($G107,X$2),'WFOM - Time_Base'!$A$8:$API$8,0)),
IFERROR($AN107 * INDEX('Inputs from Uganda staff'!$E$61:$BM$80,MATCH('HRH Need estimation'!X$2,'Inputs from Uganda staff'!$E$61:$E$80,0),MATCH('HRH Need estimation'!$D107,'Inputs from Uganda staff'!$E$6:$BM$6,0)),
""))</f>
        <v/>
      </c>
      <c r="Y107" s="122" t="str">
        <f>IFERROR(
$AN107 * INDEX('WFOM - Time_Base'!$A$4:$API$29, MATCH("CenHos", 'WFOM - Time_Base'!$B$4:$B$29,0), MATCH(CONCATENATE($G107,Y$2),'WFOM - Time_Base'!$A$8:$API$8,0)) *
INDEX('WFOM - Time_Base'!$A$4:$API$29, MATCH("CenHos_Per", 'WFOM - Time_Base'!$B$4:$B$29,0), MATCH(CONCATENATE($G107,Y$2),'WFOM - Time_Base'!$A$8:$API$8,0)),
IFERROR($AN107 * INDEX('Inputs from Uganda staff'!$E$61:$BM$80,MATCH('HRH Need estimation'!Y$2,'Inputs from Uganda staff'!$E$61:$E$80,0),MATCH('HRH Need estimation'!$D107,'Inputs from Uganda staff'!$E$6:$BM$6,0)),
""))</f>
        <v/>
      </c>
      <c r="Z107" s="122" t="str">
        <f>IFERROR(
$AN107 * INDEX('WFOM - Time_Base'!$A$4:$API$29, MATCH("CenHos", 'WFOM - Time_Base'!$B$4:$B$29,0), MATCH(CONCATENATE($G107,Z$2),'WFOM - Time_Base'!$A$8:$API$8,0)) *
INDEX('WFOM - Time_Base'!$A$4:$API$29, MATCH("CenHos_Per", 'WFOM - Time_Base'!$B$4:$B$29,0), MATCH(CONCATENATE($G107,Z$2),'WFOM - Time_Base'!$A$8:$API$8,0)),
IFERROR($AN107 * INDEX('Inputs from Uganda staff'!$E$61:$BM$80,MATCH('HRH Need estimation'!Z$2,'Inputs from Uganda staff'!$E$61:$E$80,0),MATCH('HRH Need estimation'!$D107,'Inputs from Uganda staff'!$E$6:$BM$6,0)),
""))</f>
        <v/>
      </c>
      <c r="AA107" s="122" t="str">
        <f>IFERROR(
$AN107 * INDEX('WFOM - Time_Base'!$A$4:$API$29, MATCH("CenHos", 'WFOM - Time_Base'!$B$4:$B$29,0), MATCH(CONCATENATE($G107,AA$2),'WFOM - Time_Base'!$A$8:$API$8,0)) *
INDEX('WFOM - Time_Base'!$A$4:$API$29, MATCH("CenHos_Per", 'WFOM - Time_Base'!$B$4:$B$29,0), MATCH(CONCATENATE($G107,AA$2),'WFOM - Time_Base'!$A$8:$API$8,0)),
IFERROR($AN107 * INDEX('Inputs from Uganda staff'!$E$61:$BM$80,MATCH('HRH Need estimation'!AA$2,'Inputs from Uganda staff'!$E$61:$E$80,0),MATCH('HRH Need estimation'!$D107,'Inputs from Uganda staff'!$E$6:$BM$6,0)),
""))</f>
        <v/>
      </c>
      <c r="AB107" s="122" t="str">
        <f>IFERROR(
$AN107 * INDEX('WFOM - Time_Base'!$A$4:$API$29, MATCH("CenHos", 'WFOM - Time_Base'!$B$4:$B$29,0), MATCH(CONCATENATE($G107,AB$2),'WFOM - Time_Base'!$A$8:$API$8,0)) *
INDEX('WFOM - Time_Base'!$A$4:$API$29, MATCH("CenHos_Per", 'WFOM - Time_Base'!$B$4:$B$29,0), MATCH(CONCATENATE($G107,AB$2),'WFOM - Time_Base'!$A$8:$API$8,0)),
IFERROR($AN107 * INDEX('Inputs from Uganda staff'!$E$61:$BM$80,MATCH('HRH Need estimation'!AB$2,'Inputs from Uganda staff'!$E$61:$E$80,0),MATCH('HRH Need estimation'!$D107,'Inputs from Uganda staff'!$E$6:$BM$6,0)),
""))</f>
        <v/>
      </c>
      <c r="AC107" s="122" t="str">
        <f>IFERROR(
$AN107 * INDEX('WFOM - Time_Base'!$A$4:$API$29, MATCH("CenHos", 'WFOM - Time_Base'!$B$4:$B$29,0), MATCH(CONCATENATE($G107,AC$2),'WFOM - Time_Base'!$A$8:$API$8,0)) *
INDEX('WFOM - Time_Base'!$A$4:$API$29, MATCH("CenHos_Per", 'WFOM - Time_Base'!$B$4:$B$29,0), MATCH(CONCATENATE($G107,AC$2),'WFOM - Time_Base'!$A$8:$API$8,0)),
IFERROR($AN107 * INDEX('Inputs from Uganda staff'!$E$61:$BM$80,MATCH('HRH Need estimation'!AC$2,'Inputs from Uganda staff'!$E$61:$E$80,0),MATCH('HRH Need estimation'!$D107,'Inputs from Uganda staff'!$E$6:$BM$6,0)),
""))</f>
        <v/>
      </c>
      <c r="AD107" s="122" t="str">
        <f>IFERROR(
$AN107 * INDEX('WFOM - Time_Base'!$A$4:$API$29, MATCH("CenHos", 'WFOM - Time_Base'!$B$4:$B$29,0), MATCH(CONCATENATE($G107,AD$2),'WFOM - Time_Base'!$A$8:$API$8,0)) *
INDEX('WFOM - Time_Base'!$A$4:$API$29, MATCH("CenHos_Per", 'WFOM - Time_Base'!$B$4:$B$29,0), MATCH(CONCATENATE($G107,AD$2),'WFOM - Time_Base'!$A$8:$API$8,0)),
IFERROR($AN107 * INDEX('Inputs from Uganda staff'!$E$61:$BM$80,MATCH('HRH Need estimation'!AD$2,'Inputs from Uganda staff'!$E$61:$E$80,0),MATCH('HRH Need estimation'!$D107,'Inputs from Uganda staff'!$E$6:$BM$6,0)),
""))</f>
        <v/>
      </c>
      <c r="AE107" s="122" t="str">
        <f>IFERROR(
$AN107 * INDEX('WFOM - Time_Base'!$A$4:$API$29, MATCH("CenHos", 'WFOM - Time_Base'!$B$4:$B$29,0), MATCH(CONCATENATE($G107,AE$2),'WFOM - Time_Base'!$A$8:$API$8,0)) *
INDEX('WFOM - Time_Base'!$A$4:$API$29, MATCH("CenHos_Per", 'WFOM - Time_Base'!$B$4:$B$29,0), MATCH(CONCATENATE($G107,AE$2),'WFOM - Time_Base'!$A$8:$API$8,0)),
IFERROR($AN107 * INDEX('Inputs from Uganda staff'!$E$61:$BM$80,MATCH('HRH Need estimation'!AE$2,'Inputs from Uganda staff'!$E$61:$E$80,0),MATCH('HRH Need estimation'!$D107,'Inputs from Uganda staff'!$E$6:$BM$6,0)),
""))</f>
        <v/>
      </c>
      <c r="AF107" s="122" t="str">
        <f>IFERROR(
$AN107 * INDEX('WFOM - Time_Base'!$A$4:$API$29, MATCH("CenHos", 'WFOM - Time_Base'!$B$4:$B$29,0), MATCH(CONCATENATE($G107,AF$2),'WFOM - Time_Base'!$A$8:$API$8,0)) *
INDEX('WFOM - Time_Base'!$A$4:$API$29, MATCH("CenHos_Per", 'WFOM - Time_Base'!$B$4:$B$29,0), MATCH(CONCATENATE($G107,AF$2),'WFOM - Time_Base'!$A$8:$API$8,0)),
IFERROR($AN107 * INDEX('Inputs from Uganda staff'!$E$61:$BM$80,MATCH('HRH Need estimation'!AF$2,'Inputs from Uganda staff'!$E$61:$E$80,0),MATCH('HRH Need estimation'!$D107,'Inputs from Uganda staff'!$E$6:$BM$6,0)),
""))</f>
        <v/>
      </c>
      <c r="AG107" s="122" t="str">
        <f>IFERROR(
$AN107 * INDEX('WFOM - Time_Base'!$A$4:$API$29, MATCH("CenHos", 'WFOM - Time_Base'!$B$4:$B$29,0), MATCH(CONCATENATE($G107,AG$2),'WFOM - Time_Base'!$A$8:$API$8,0)) *
INDEX('WFOM - Time_Base'!$A$4:$API$29, MATCH("CenHos_Per", 'WFOM - Time_Base'!$B$4:$B$29,0), MATCH(CONCATENATE($G107,AG$2),'WFOM - Time_Base'!$A$8:$API$8,0)),
IFERROR($AN107 * INDEX('Inputs from Uganda staff'!$E$61:$BM$80,MATCH('HRH Need estimation'!AG$2,'Inputs from Uganda staff'!$E$61:$E$80,0),MATCH('HRH Need estimation'!$D107,'Inputs from Uganda staff'!$E$6:$BM$6,0)),
""))</f>
        <v/>
      </c>
      <c r="AH107" s="122" t="str">
        <f>IFERROR(
$AN107 * INDEX('WFOM - Time_Base'!$A$4:$API$29, MATCH("CenHos", 'WFOM - Time_Base'!$B$4:$B$29,0), MATCH(CONCATENATE($G107,AH$2),'WFOM - Time_Base'!$A$8:$API$8,0)) *
INDEX('WFOM - Time_Base'!$A$4:$API$29, MATCH("CenHos_Per", 'WFOM - Time_Base'!$B$4:$B$29,0), MATCH(CONCATENATE($G107,AH$2),'WFOM - Time_Base'!$A$8:$API$8,0)),
IFERROR($AN107 * INDEX('Inputs from Uganda staff'!$E$61:$BM$80,MATCH('HRH Need estimation'!AH$2,'Inputs from Uganda staff'!$E$61:$E$80,0),MATCH('HRH Need estimation'!$D107,'Inputs from Uganda staff'!$E$6:$BM$6,0)),
""))</f>
        <v/>
      </c>
      <c r="AI107" s="122" t="str">
        <f>IFERROR(
$AN107 * INDEX('WFOM - Time_Base'!$A$4:$API$29, MATCH("CenHos", 'WFOM - Time_Base'!$B$4:$B$29,0), MATCH(CONCATENATE($G107,AI$2),'WFOM - Time_Base'!$A$8:$API$8,0)) *
INDEX('WFOM - Time_Base'!$A$4:$API$29, MATCH("CenHos_Per", 'WFOM - Time_Base'!$B$4:$B$29,0), MATCH(CONCATENATE($G107,AI$2),'WFOM - Time_Base'!$A$8:$API$8,0)),
IFERROR($AN107 * INDEX('Inputs from Uganda staff'!$E$61:$BM$80,MATCH('HRH Need estimation'!AI$2,'Inputs from Uganda staff'!$E$61:$E$80,0),MATCH('HRH Need estimation'!$D107,'Inputs from Uganda staff'!$E$6:$BM$6,0)),
""))</f>
        <v/>
      </c>
      <c r="AJ107" s="122" t="str">
        <f>IFERROR(
$AN107 * INDEX('WFOM - Time_Base'!$A$4:$API$29, MATCH("CenHos", 'WFOM - Time_Base'!$B$4:$B$29,0), MATCH(CONCATENATE($G107,AJ$2),'WFOM - Time_Base'!$A$8:$API$8,0)) *
INDEX('WFOM - Time_Base'!$A$4:$API$29, MATCH("CenHos_Per", 'WFOM - Time_Base'!$B$4:$B$29,0), MATCH(CONCATENATE($G107,AJ$2),'WFOM - Time_Base'!$A$8:$API$8,0)),
IFERROR($AN107 * INDEX('Inputs from Uganda staff'!$E$61:$BM$80,MATCH('HRH Need estimation'!AJ$2,'Inputs from Uganda staff'!$E$61:$E$80,0),MATCH('HRH Need estimation'!$D107,'Inputs from Uganda staff'!$E$6:$BM$6,0)),
""))</f>
        <v/>
      </c>
      <c r="AK107" s="122" t="str">
        <f>IFERROR(
$AN107 * INDEX('WFOM - Time_Base'!$A$4:$API$29, MATCH("CenHos", 'WFOM - Time_Base'!$B$4:$B$29,0), MATCH(CONCATENATE($G107,AK$2),'WFOM - Time_Base'!$A$8:$API$8,0)) *
INDEX('WFOM - Time_Base'!$A$4:$API$29, MATCH("CenHos_Per", 'WFOM - Time_Base'!$B$4:$B$29,0), MATCH(CONCATENATE($G107,AK$2),'WFOM - Time_Base'!$A$8:$API$8,0)),
IFERROR($AN107 * INDEX('Inputs from Uganda staff'!$E$61:$BM$80,MATCH('HRH Need estimation'!AK$2,'Inputs from Uganda staff'!$E$61:$E$80,0),MATCH('HRH Need estimation'!$D107,'Inputs from Uganda staff'!$E$6:$BM$6,0)),
""))</f>
        <v/>
      </c>
      <c r="AL107" s="122" t="str">
        <f>IFERROR(
$AN107 * INDEX('WFOM - Time_Base'!$A$4:$API$29, MATCH("CenHos", 'WFOM - Time_Base'!$B$4:$B$29,0), MATCH(CONCATENATE($G107,AL$2),'WFOM - Time_Base'!$A$8:$API$8,0)) *
INDEX('WFOM - Time_Base'!$A$4:$API$29, MATCH("CenHos_Per", 'WFOM - Time_Base'!$B$4:$B$29,0), MATCH(CONCATENATE($G107,AL$2),'WFOM - Time_Base'!$A$8:$API$8,0)),
IFERROR($AN107 * INDEX('Inputs from Uganda staff'!$E$61:$BM$80,MATCH('HRH Need estimation'!AL$2,'Inputs from Uganda staff'!$E$61:$E$80,0),MATCH('HRH Need estimation'!$D107,'Inputs from Uganda staff'!$E$6:$BM$6,0)),
""))</f>
        <v/>
      </c>
      <c r="AN107">
        <v>1</v>
      </c>
      <c r="AO107" t="e">
        <f t="shared" si="3"/>
        <v>#N/A</v>
      </c>
      <c r="AQ107" t="s">
        <v>664</v>
      </c>
    </row>
    <row r="108" spans="1:43">
      <c r="A108" s="106" t="s">
        <v>915</v>
      </c>
      <c r="B108" s="106" t="s">
        <v>292</v>
      </c>
      <c r="C108" s="107" t="s">
        <v>428</v>
      </c>
      <c r="D108" s="115" t="s">
        <v>429</v>
      </c>
      <c r="E108" s="252"/>
      <c r="F108" s="252"/>
      <c r="G108" s="122" t="str">
        <f>IF(F108&lt;&gt;"", VLOOKUP(F108,'WFOM - Cadre and Service List'!$E$4:$F$52,2,FALSE), "")</f>
        <v/>
      </c>
      <c r="H108" s="122"/>
      <c r="I108" s="207"/>
      <c r="J108" s="207"/>
      <c r="K108" s="207"/>
      <c r="L108" s="207"/>
      <c r="M108" s="207"/>
      <c r="N108" s="207"/>
      <c r="O108" s="207"/>
      <c r="P108" s="207">
        <f t="shared" si="2"/>
        <v>0</v>
      </c>
      <c r="Q108" s="122" t="s">
        <v>1947</v>
      </c>
      <c r="R108" s="122">
        <f>IFERROR(
$AN108 * INDEX('WFOM - Time_Base'!$A$4:$API$29, MATCH("CenHos", 'WFOM - Time_Base'!$B$4:$B$29,0), MATCH(CONCATENATE($G108,R$2),'WFOM - Time_Base'!$A$8:$API$8,0)) *
INDEX('WFOM - Time_Base'!$A$4:$API$29, MATCH("CenHos_Per", 'WFOM - Time_Base'!$B$4:$B$29,0), MATCH(CONCATENATE($G108,R$2),'WFOM - Time_Base'!$A$8:$API$8,0)),
IFERROR($AN108 * INDEX('Inputs from Uganda staff'!$E$61:$BM$80,MATCH('HRH Need estimation'!R$2,'Inputs from Uganda staff'!$E$61:$E$80,0),MATCH('HRH Need estimation'!$D108,'Inputs from Uganda staff'!$E$6:$BM$6,0)),
""))</f>
        <v>0.5</v>
      </c>
      <c r="S108" s="122">
        <f>IFERROR(
$AN108 * INDEX('WFOM - Time_Base'!$A$4:$API$29, MATCH("CenHos", 'WFOM - Time_Base'!$B$4:$B$29,0), MATCH(CONCATENATE($G108,S$2),'WFOM - Time_Base'!$A$8:$API$8,0)) *
INDEX('WFOM - Time_Base'!$A$4:$API$29, MATCH("CenHos_Per", 'WFOM - Time_Base'!$B$4:$B$29,0), MATCH(CONCATENATE($G108,S$2),'WFOM - Time_Base'!$A$8:$API$8,0)),
IFERROR($AN108 * INDEX('Inputs from Uganda staff'!$E$61:$BM$80,MATCH('HRH Need estimation'!S$2,'Inputs from Uganda staff'!$E$61:$E$80,0),MATCH('HRH Need estimation'!$D108,'Inputs from Uganda staff'!$E$6:$BM$6,0)),
""))</f>
        <v>0.5</v>
      </c>
      <c r="T108" s="122">
        <f>IFERROR(
$AN108 * INDEX('WFOM - Time_Base'!$A$4:$API$29, MATCH("CenHos", 'WFOM - Time_Base'!$B$4:$B$29,0), MATCH(CONCATENATE($G108,T$2),'WFOM - Time_Base'!$A$8:$API$8,0)) *
INDEX('WFOM - Time_Base'!$A$4:$API$29, MATCH("CenHos_Per", 'WFOM - Time_Base'!$B$4:$B$29,0), MATCH(CONCATENATE($G108,T$2),'WFOM - Time_Base'!$A$8:$API$8,0)),
IFERROR($AN108 * INDEX('Inputs from Uganda staff'!$E$61:$BM$80,MATCH('HRH Need estimation'!T$2,'Inputs from Uganda staff'!$E$61:$E$80,0),MATCH('HRH Need estimation'!$D108,'Inputs from Uganda staff'!$E$6:$BM$6,0)),
""))</f>
        <v>0.5</v>
      </c>
      <c r="U108" s="122">
        <f>IFERROR(
$AN108 * INDEX('WFOM - Time_Base'!$A$4:$API$29, MATCH("CenHos", 'WFOM - Time_Base'!$B$4:$B$29,0), MATCH(CONCATENATE($G108,U$2),'WFOM - Time_Base'!$A$8:$API$8,0)) *
INDEX('WFOM - Time_Base'!$A$4:$API$29, MATCH("CenHos_Per", 'WFOM - Time_Base'!$B$4:$B$29,0), MATCH(CONCATENATE($G108,U$2),'WFOM - Time_Base'!$A$8:$API$8,0)),
IFERROR($AN108 * INDEX('Inputs from Uganda staff'!$E$61:$BM$80,MATCH('HRH Need estimation'!U$2,'Inputs from Uganda staff'!$E$61:$E$80,0),MATCH('HRH Need estimation'!$D108,'Inputs from Uganda staff'!$E$6:$BM$6,0)),
""))</f>
        <v>0.5</v>
      </c>
      <c r="V108" s="122">
        <f>IFERROR(
$AN108 * INDEX('WFOM - Time_Base'!$A$4:$API$29, MATCH("CenHos", 'WFOM - Time_Base'!$B$4:$B$29,0), MATCH(CONCATENATE($G108,V$2),'WFOM - Time_Base'!$A$8:$API$8,0)) *
INDEX('WFOM - Time_Base'!$A$4:$API$29, MATCH("CenHos_Per", 'WFOM - Time_Base'!$B$4:$B$29,0), MATCH(CONCATENATE($G108,V$2),'WFOM - Time_Base'!$A$8:$API$8,0)),
IFERROR($AN108 * INDEX('Inputs from Uganda staff'!$E$61:$BM$80,MATCH('HRH Need estimation'!V$2,'Inputs from Uganda staff'!$E$61:$E$80,0),MATCH('HRH Need estimation'!$D108,'Inputs from Uganda staff'!$E$6:$BM$6,0)),
""))</f>
        <v>0.5</v>
      </c>
      <c r="W108" s="122">
        <f>IFERROR(
$AN108 * INDEX('WFOM - Time_Base'!$A$4:$API$29, MATCH("CenHos", 'WFOM - Time_Base'!$B$4:$B$29,0), MATCH(CONCATENATE($G108,W$2),'WFOM - Time_Base'!$A$8:$API$8,0)) *
INDEX('WFOM - Time_Base'!$A$4:$API$29, MATCH("CenHos_Per", 'WFOM - Time_Base'!$B$4:$B$29,0), MATCH(CONCATENATE($G108,W$2),'WFOM - Time_Base'!$A$8:$API$8,0)),
IFERROR($AN108 * INDEX('Inputs from Uganda staff'!$E$61:$BM$80,MATCH('HRH Need estimation'!W$2,'Inputs from Uganda staff'!$E$61:$E$80,0),MATCH('HRH Need estimation'!$D108,'Inputs from Uganda staff'!$E$6:$BM$6,0)),
""))</f>
        <v>0.5</v>
      </c>
      <c r="X108" s="122">
        <f>IFERROR(
$AN108 * INDEX('WFOM - Time_Base'!$A$4:$API$29, MATCH("CenHos", 'WFOM - Time_Base'!$B$4:$B$29,0), MATCH(CONCATENATE($G108,X$2),'WFOM - Time_Base'!$A$8:$API$8,0)) *
INDEX('WFOM - Time_Base'!$A$4:$API$29, MATCH("CenHos_Per", 'WFOM - Time_Base'!$B$4:$B$29,0), MATCH(CONCATENATE($G108,X$2),'WFOM - Time_Base'!$A$8:$API$8,0)),
IFERROR($AN108 * INDEX('Inputs from Uganda staff'!$E$61:$BM$80,MATCH('HRH Need estimation'!X$2,'Inputs from Uganda staff'!$E$61:$E$80,0),MATCH('HRH Need estimation'!$D108,'Inputs from Uganda staff'!$E$6:$BM$6,0)),
""))</f>
        <v>0.5</v>
      </c>
      <c r="Y108" s="122">
        <f>IFERROR(
$AN108 * INDEX('WFOM - Time_Base'!$A$4:$API$29, MATCH("CenHos", 'WFOM - Time_Base'!$B$4:$B$29,0), MATCH(CONCATENATE($G108,Y$2),'WFOM - Time_Base'!$A$8:$API$8,0)) *
INDEX('WFOM - Time_Base'!$A$4:$API$29, MATCH("CenHos_Per", 'WFOM - Time_Base'!$B$4:$B$29,0), MATCH(CONCATENATE($G108,Y$2),'WFOM - Time_Base'!$A$8:$API$8,0)),
IFERROR($AN108 * INDEX('Inputs from Uganda staff'!$E$61:$BM$80,MATCH('HRH Need estimation'!Y$2,'Inputs from Uganda staff'!$E$61:$E$80,0),MATCH('HRH Need estimation'!$D108,'Inputs from Uganda staff'!$E$6:$BM$6,0)),
""))</f>
        <v>0.5</v>
      </c>
      <c r="Z108" s="122">
        <f>IFERROR(
$AN108 * INDEX('WFOM - Time_Base'!$A$4:$API$29, MATCH("CenHos", 'WFOM - Time_Base'!$B$4:$B$29,0), MATCH(CONCATENATE($G108,Z$2),'WFOM - Time_Base'!$A$8:$API$8,0)) *
INDEX('WFOM - Time_Base'!$A$4:$API$29, MATCH("CenHos_Per", 'WFOM - Time_Base'!$B$4:$B$29,0), MATCH(CONCATENATE($G108,Z$2),'WFOM - Time_Base'!$A$8:$API$8,0)),
IFERROR($AN108 * INDEX('Inputs from Uganda staff'!$E$61:$BM$80,MATCH('HRH Need estimation'!Z$2,'Inputs from Uganda staff'!$E$61:$E$80,0),MATCH('HRH Need estimation'!$D108,'Inputs from Uganda staff'!$E$6:$BM$6,0)),
""))</f>
        <v>0.5</v>
      </c>
      <c r="AA108" s="122">
        <f>IFERROR(
$AN108 * INDEX('WFOM - Time_Base'!$A$4:$API$29, MATCH("CenHos", 'WFOM - Time_Base'!$B$4:$B$29,0), MATCH(CONCATENATE($G108,AA$2),'WFOM - Time_Base'!$A$8:$API$8,0)) *
INDEX('WFOM - Time_Base'!$A$4:$API$29, MATCH("CenHos_Per", 'WFOM - Time_Base'!$B$4:$B$29,0), MATCH(CONCATENATE($G108,AA$2),'WFOM - Time_Base'!$A$8:$API$8,0)),
IFERROR($AN108 * INDEX('Inputs from Uganda staff'!$E$61:$BM$80,MATCH('HRH Need estimation'!AA$2,'Inputs from Uganda staff'!$E$61:$E$80,0),MATCH('HRH Need estimation'!$D108,'Inputs from Uganda staff'!$E$6:$BM$6,0)),
""))</f>
        <v>0.5</v>
      </c>
      <c r="AB108" s="122">
        <f>IFERROR(
$AN108 * INDEX('WFOM - Time_Base'!$A$4:$API$29, MATCH("CenHos", 'WFOM - Time_Base'!$B$4:$B$29,0), MATCH(CONCATENATE($G108,AB$2),'WFOM - Time_Base'!$A$8:$API$8,0)) *
INDEX('WFOM - Time_Base'!$A$4:$API$29, MATCH("CenHos_Per", 'WFOM - Time_Base'!$B$4:$B$29,0), MATCH(CONCATENATE($G108,AB$2),'WFOM - Time_Base'!$A$8:$API$8,0)),
IFERROR($AN108 * INDEX('Inputs from Uganda staff'!$E$61:$BM$80,MATCH('HRH Need estimation'!AB$2,'Inputs from Uganda staff'!$E$61:$E$80,0),MATCH('HRH Need estimation'!$D108,'Inputs from Uganda staff'!$E$6:$BM$6,0)),
""))</f>
        <v>0.5</v>
      </c>
      <c r="AC108" s="122" t="str">
        <f>IFERROR(
$AN108 * INDEX('WFOM - Time_Base'!$A$4:$API$29, MATCH("CenHos", 'WFOM - Time_Base'!$B$4:$B$29,0), MATCH(CONCATENATE($G108,AC$2),'WFOM - Time_Base'!$A$8:$API$8,0)) *
INDEX('WFOM - Time_Base'!$A$4:$API$29, MATCH("CenHos_Per", 'WFOM - Time_Base'!$B$4:$B$29,0), MATCH(CONCATENATE($G108,AC$2),'WFOM - Time_Base'!$A$8:$API$8,0)),
IFERROR($AN108 * INDEX('Inputs from Uganda staff'!$E$61:$BM$80,MATCH('HRH Need estimation'!AC$2,'Inputs from Uganda staff'!$E$61:$E$80,0),MATCH('HRH Need estimation'!$D108,'Inputs from Uganda staff'!$E$6:$BM$6,0)),
""))</f>
        <v/>
      </c>
      <c r="AD108" s="122">
        <f>IFERROR(
$AN108 * INDEX('WFOM - Time_Base'!$A$4:$API$29, MATCH("CenHos", 'WFOM - Time_Base'!$B$4:$B$29,0), MATCH(CONCATENATE($G108,AD$2),'WFOM - Time_Base'!$A$8:$API$8,0)) *
INDEX('WFOM - Time_Base'!$A$4:$API$29, MATCH("CenHos_Per", 'WFOM - Time_Base'!$B$4:$B$29,0), MATCH(CONCATENATE($G108,AD$2),'WFOM - Time_Base'!$A$8:$API$8,0)),
IFERROR($AN108 * INDEX('Inputs from Uganda staff'!$E$61:$BM$80,MATCH('HRH Need estimation'!AD$2,'Inputs from Uganda staff'!$E$61:$E$80,0),MATCH('HRH Need estimation'!$D108,'Inputs from Uganda staff'!$E$6:$BM$6,0)),
""))</f>
        <v>0.5</v>
      </c>
      <c r="AE108" s="122">
        <f>IFERROR(
$AN108 * INDEX('WFOM - Time_Base'!$A$4:$API$29, MATCH("CenHos", 'WFOM - Time_Base'!$B$4:$B$29,0), MATCH(CONCATENATE($G108,AE$2),'WFOM - Time_Base'!$A$8:$API$8,0)) *
INDEX('WFOM - Time_Base'!$A$4:$API$29, MATCH("CenHos_Per", 'WFOM - Time_Base'!$B$4:$B$29,0), MATCH(CONCATENATE($G108,AE$2),'WFOM - Time_Base'!$A$8:$API$8,0)),
IFERROR($AN108 * INDEX('Inputs from Uganda staff'!$E$61:$BM$80,MATCH('HRH Need estimation'!AE$2,'Inputs from Uganda staff'!$E$61:$E$80,0),MATCH('HRH Need estimation'!$D108,'Inputs from Uganda staff'!$E$6:$BM$6,0)),
""))</f>
        <v>0.5</v>
      </c>
      <c r="AF108" s="122">
        <f>IFERROR(
$AN108 * INDEX('WFOM - Time_Base'!$A$4:$API$29, MATCH("CenHos", 'WFOM - Time_Base'!$B$4:$B$29,0), MATCH(CONCATENATE($G108,AF$2),'WFOM - Time_Base'!$A$8:$API$8,0)) *
INDEX('WFOM - Time_Base'!$A$4:$API$29, MATCH("CenHos_Per", 'WFOM - Time_Base'!$B$4:$B$29,0), MATCH(CONCATENATE($G108,AF$2),'WFOM - Time_Base'!$A$8:$API$8,0)),
IFERROR($AN108 * INDEX('Inputs from Uganda staff'!$E$61:$BM$80,MATCH('HRH Need estimation'!AF$2,'Inputs from Uganda staff'!$E$61:$E$80,0),MATCH('HRH Need estimation'!$D108,'Inputs from Uganda staff'!$E$6:$BM$6,0)),
""))</f>
        <v>0.5</v>
      </c>
      <c r="AG108" s="122">
        <f>IFERROR(
$AN108 * INDEX('WFOM - Time_Base'!$A$4:$API$29, MATCH("CenHos", 'WFOM - Time_Base'!$B$4:$B$29,0), MATCH(CONCATENATE($G108,AG$2),'WFOM - Time_Base'!$A$8:$API$8,0)) *
INDEX('WFOM - Time_Base'!$A$4:$API$29, MATCH("CenHos_Per", 'WFOM - Time_Base'!$B$4:$B$29,0), MATCH(CONCATENATE($G108,AG$2),'WFOM - Time_Base'!$A$8:$API$8,0)),
IFERROR($AN108 * INDEX('Inputs from Uganda staff'!$E$61:$BM$80,MATCH('HRH Need estimation'!AG$2,'Inputs from Uganda staff'!$E$61:$E$80,0),MATCH('HRH Need estimation'!$D108,'Inputs from Uganda staff'!$E$6:$BM$6,0)),
""))</f>
        <v>0.5</v>
      </c>
      <c r="AH108" s="122">
        <f>IFERROR(
$AN108 * INDEX('WFOM - Time_Base'!$A$4:$API$29, MATCH("CenHos", 'WFOM - Time_Base'!$B$4:$B$29,0), MATCH(CONCATENATE($G108,AH$2),'WFOM - Time_Base'!$A$8:$API$8,0)) *
INDEX('WFOM - Time_Base'!$A$4:$API$29, MATCH("CenHos_Per", 'WFOM - Time_Base'!$B$4:$B$29,0), MATCH(CONCATENATE($G108,AH$2),'WFOM - Time_Base'!$A$8:$API$8,0)),
IFERROR($AN108 * INDEX('Inputs from Uganda staff'!$E$61:$BM$80,MATCH('HRH Need estimation'!AH$2,'Inputs from Uganda staff'!$E$61:$E$80,0),MATCH('HRH Need estimation'!$D108,'Inputs from Uganda staff'!$E$6:$BM$6,0)),
""))</f>
        <v>0.5</v>
      </c>
      <c r="AI108" s="122">
        <f>IFERROR(
$AN108 * INDEX('WFOM - Time_Base'!$A$4:$API$29, MATCH("CenHos", 'WFOM - Time_Base'!$B$4:$B$29,0), MATCH(CONCATENATE($G108,AI$2),'WFOM - Time_Base'!$A$8:$API$8,0)) *
INDEX('WFOM - Time_Base'!$A$4:$API$29, MATCH("CenHos_Per", 'WFOM - Time_Base'!$B$4:$B$29,0), MATCH(CONCATENATE($G108,AI$2),'WFOM - Time_Base'!$A$8:$API$8,0)),
IFERROR($AN108 * INDEX('Inputs from Uganda staff'!$E$61:$BM$80,MATCH('HRH Need estimation'!AI$2,'Inputs from Uganda staff'!$E$61:$E$80,0),MATCH('HRH Need estimation'!$D108,'Inputs from Uganda staff'!$E$6:$BM$6,0)),
""))</f>
        <v>0.5</v>
      </c>
      <c r="AJ108" s="122">
        <f>IFERROR(
$AN108 * INDEX('WFOM - Time_Base'!$A$4:$API$29, MATCH("CenHos", 'WFOM - Time_Base'!$B$4:$B$29,0), MATCH(CONCATENATE($G108,AJ$2),'WFOM - Time_Base'!$A$8:$API$8,0)) *
INDEX('WFOM - Time_Base'!$A$4:$API$29, MATCH("CenHos_Per", 'WFOM - Time_Base'!$B$4:$B$29,0), MATCH(CONCATENATE($G108,AJ$2),'WFOM - Time_Base'!$A$8:$API$8,0)),
IFERROR($AN108 * INDEX('Inputs from Uganda staff'!$E$61:$BM$80,MATCH('HRH Need estimation'!AJ$2,'Inputs from Uganda staff'!$E$61:$E$80,0),MATCH('HRH Need estimation'!$D108,'Inputs from Uganda staff'!$E$6:$BM$6,0)),
""))</f>
        <v>0.5</v>
      </c>
      <c r="AK108" s="122">
        <f>IFERROR(
$AN108 * INDEX('WFOM - Time_Base'!$A$4:$API$29, MATCH("CenHos", 'WFOM - Time_Base'!$B$4:$B$29,0), MATCH(CONCATENATE($G108,AK$2),'WFOM - Time_Base'!$A$8:$API$8,0)) *
INDEX('WFOM - Time_Base'!$A$4:$API$29, MATCH("CenHos_Per", 'WFOM - Time_Base'!$B$4:$B$29,0), MATCH(CONCATENATE($G108,AK$2),'WFOM - Time_Base'!$A$8:$API$8,0)),
IFERROR($AN108 * INDEX('Inputs from Uganda staff'!$E$61:$BM$80,MATCH('HRH Need estimation'!AK$2,'Inputs from Uganda staff'!$E$61:$E$80,0),MATCH('HRH Need estimation'!$D108,'Inputs from Uganda staff'!$E$6:$BM$6,0)),
""))</f>
        <v>0.5</v>
      </c>
      <c r="AL108" s="122">
        <f>IFERROR(
$AN108 * INDEX('WFOM - Time_Base'!$A$4:$API$29, MATCH("CenHos", 'WFOM - Time_Base'!$B$4:$B$29,0), MATCH(CONCATENATE($G108,AL$2),'WFOM - Time_Base'!$A$8:$API$8,0)) *
INDEX('WFOM - Time_Base'!$A$4:$API$29, MATCH("CenHos_Per", 'WFOM - Time_Base'!$B$4:$B$29,0), MATCH(CONCATENATE($G108,AL$2),'WFOM - Time_Base'!$A$8:$API$8,0)),
IFERROR($AN108 * INDEX('Inputs from Uganda staff'!$E$61:$BM$80,MATCH('HRH Need estimation'!AL$2,'Inputs from Uganda staff'!$E$61:$E$80,0),MATCH('HRH Need estimation'!$D108,'Inputs from Uganda staff'!$E$6:$BM$6,0)),
""))</f>
        <v>0.5</v>
      </c>
      <c r="AN108">
        <v>1</v>
      </c>
      <c r="AO108" t="e">
        <f t="shared" si="3"/>
        <v>#N/A</v>
      </c>
      <c r="AQ108" t="s">
        <v>666</v>
      </c>
    </row>
    <row r="109" spans="1:43">
      <c r="A109" s="106" t="s">
        <v>915</v>
      </c>
      <c r="B109" s="106" t="s">
        <v>292</v>
      </c>
      <c r="C109" s="107" t="s">
        <v>430</v>
      </c>
      <c r="D109" s="115" t="s">
        <v>431</v>
      </c>
      <c r="E109" s="252"/>
      <c r="F109" s="252"/>
      <c r="G109" s="202" t="str">
        <f>IF(F109&lt;&gt;"", VLOOKUP(F109,'WFOM - Cadre and Service List'!$E$4:$F$52,2,FALSE), "")</f>
        <v/>
      </c>
      <c r="H109" s="202" t="s">
        <v>910</v>
      </c>
      <c r="I109" s="207"/>
      <c r="J109" s="207"/>
      <c r="K109" s="207"/>
      <c r="L109" s="207"/>
      <c r="M109" s="207"/>
      <c r="N109" s="207"/>
      <c r="O109" s="207"/>
      <c r="P109" s="207">
        <f t="shared" si="2"/>
        <v>0</v>
      </c>
      <c r="Q109" s="122" t="s">
        <v>1947</v>
      </c>
      <c r="R109" s="122" t="str">
        <f>IFERROR(
$AN109 * INDEX('WFOM - Time_Base'!$A$4:$API$29, MATCH("CenHos", 'WFOM - Time_Base'!$B$4:$B$29,0), MATCH(CONCATENATE($G109,R$2),'WFOM - Time_Base'!$A$8:$API$8,0)) *
INDEX('WFOM - Time_Base'!$A$4:$API$29, MATCH("CenHos_Per", 'WFOM - Time_Base'!$B$4:$B$29,0), MATCH(CONCATENATE($G109,R$2),'WFOM - Time_Base'!$A$8:$API$8,0)),
IFERROR($AN109 * INDEX('Inputs from Uganda staff'!$E$61:$BM$80,MATCH('HRH Need estimation'!R$2,'Inputs from Uganda staff'!$E$61:$E$80,0),MATCH('HRH Need estimation'!$D109,'Inputs from Uganda staff'!$E$6:$BM$6,0)),
""))</f>
        <v/>
      </c>
      <c r="S109" s="122" t="str">
        <f>IFERROR(
$AN109 * INDEX('WFOM - Time_Base'!$A$4:$API$29, MATCH("CenHos", 'WFOM - Time_Base'!$B$4:$B$29,0), MATCH(CONCATENATE($G109,S$2),'WFOM - Time_Base'!$A$8:$API$8,0)) *
INDEX('WFOM - Time_Base'!$A$4:$API$29, MATCH("CenHos_Per", 'WFOM - Time_Base'!$B$4:$B$29,0), MATCH(CONCATENATE($G109,S$2),'WFOM - Time_Base'!$A$8:$API$8,0)),
IFERROR($AN109 * INDEX('Inputs from Uganda staff'!$E$61:$BM$80,MATCH('HRH Need estimation'!S$2,'Inputs from Uganda staff'!$E$61:$E$80,0),MATCH('HRH Need estimation'!$D109,'Inputs from Uganda staff'!$E$6:$BM$6,0)),
""))</f>
        <v/>
      </c>
      <c r="T109" s="122" t="str">
        <f>IFERROR(
$AN109 * INDEX('WFOM - Time_Base'!$A$4:$API$29, MATCH("CenHos", 'WFOM - Time_Base'!$B$4:$B$29,0), MATCH(CONCATENATE($G109,T$2),'WFOM - Time_Base'!$A$8:$API$8,0)) *
INDEX('WFOM - Time_Base'!$A$4:$API$29, MATCH("CenHos_Per", 'WFOM - Time_Base'!$B$4:$B$29,0), MATCH(CONCATENATE($G109,T$2),'WFOM - Time_Base'!$A$8:$API$8,0)),
IFERROR($AN109 * INDEX('Inputs from Uganda staff'!$E$61:$BM$80,MATCH('HRH Need estimation'!T$2,'Inputs from Uganda staff'!$E$61:$E$80,0),MATCH('HRH Need estimation'!$D109,'Inputs from Uganda staff'!$E$6:$BM$6,0)),
""))</f>
        <v/>
      </c>
      <c r="U109" s="122" t="str">
        <f>IFERROR(
$AN109 * INDEX('WFOM - Time_Base'!$A$4:$API$29, MATCH("CenHos", 'WFOM - Time_Base'!$B$4:$B$29,0), MATCH(CONCATENATE($G109,U$2),'WFOM - Time_Base'!$A$8:$API$8,0)) *
INDEX('WFOM - Time_Base'!$A$4:$API$29, MATCH("CenHos_Per", 'WFOM - Time_Base'!$B$4:$B$29,0), MATCH(CONCATENATE($G109,U$2),'WFOM - Time_Base'!$A$8:$API$8,0)),
IFERROR($AN109 * INDEX('Inputs from Uganda staff'!$E$61:$BM$80,MATCH('HRH Need estimation'!U$2,'Inputs from Uganda staff'!$E$61:$E$80,0),MATCH('HRH Need estimation'!$D109,'Inputs from Uganda staff'!$E$6:$BM$6,0)),
""))</f>
        <v/>
      </c>
      <c r="V109" s="122" t="str">
        <f>IFERROR(
$AN109 * INDEX('WFOM - Time_Base'!$A$4:$API$29, MATCH("CenHos", 'WFOM - Time_Base'!$B$4:$B$29,0), MATCH(CONCATENATE($G109,V$2),'WFOM - Time_Base'!$A$8:$API$8,0)) *
INDEX('WFOM - Time_Base'!$A$4:$API$29, MATCH("CenHos_Per", 'WFOM - Time_Base'!$B$4:$B$29,0), MATCH(CONCATENATE($G109,V$2),'WFOM - Time_Base'!$A$8:$API$8,0)),
IFERROR($AN109 * INDEX('Inputs from Uganda staff'!$E$61:$BM$80,MATCH('HRH Need estimation'!V$2,'Inputs from Uganda staff'!$E$61:$E$80,0),MATCH('HRH Need estimation'!$D109,'Inputs from Uganda staff'!$E$6:$BM$6,0)),
""))</f>
        <v/>
      </c>
      <c r="W109" s="122" t="str">
        <f>IFERROR(
$AN109 * INDEX('WFOM - Time_Base'!$A$4:$API$29, MATCH("CenHos", 'WFOM - Time_Base'!$B$4:$B$29,0), MATCH(CONCATENATE($G109,W$2),'WFOM - Time_Base'!$A$8:$API$8,0)) *
INDEX('WFOM - Time_Base'!$A$4:$API$29, MATCH("CenHos_Per", 'WFOM - Time_Base'!$B$4:$B$29,0), MATCH(CONCATENATE($G109,W$2),'WFOM - Time_Base'!$A$8:$API$8,0)),
IFERROR($AN109 * INDEX('Inputs from Uganda staff'!$E$61:$BM$80,MATCH('HRH Need estimation'!W$2,'Inputs from Uganda staff'!$E$61:$E$80,0),MATCH('HRH Need estimation'!$D109,'Inputs from Uganda staff'!$E$6:$BM$6,0)),
""))</f>
        <v/>
      </c>
      <c r="X109" s="122" t="str">
        <f>IFERROR(
$AN109 * INDEX('WFOM - Time_Base'!$A$4:$API$29, MATCH("CenHos", 'WFOM - Time_Base'!$B$4:$B$29,0), MATCH(CONCATENATE($G109,X$2),'WFOM - Time_Base'!$A$8:$API$8,0)) *
INDEX('WFOM - Time_Base'!$A$4:$API$29, MATCH("CenHos_Per", 'WFOM - Time_Base'!$B$4:$B$29,0), MATCH(CONCATENATE($G109,X$2),'WFOM - Time_Base'!$A$8:$API$8,0)),
IFERROR($AN109 * INDEX('Inputs from Uganda staff'!$E$61:$BM$80,MATCH('HRH Need estimation'!X$2,'Inputs from Uganda staff'!$E$61:$E$80,0),MATCH('HRH Need estimation'!$D109,'Inputs from Uganda staff'!$E$6:$BM$6,0)),
""))</f>
        <v/>
      </c>
      <c r="Y109" s="122" t="str">
        <f>IFERROR(
$AN109 * INDEX('WFOM - Time_Base'!$A$4:$API$29, MATCH("CenHos", 'WFOM - Time_Base'!$B$4:$B$29,0), MATCH(CONCATENATE($G109,Y$2),'WFOM - Time_Base'!$A$8:$API$8,0)) *
INDEX('WFOM - Time_Base'!$A$4:$API$29, MATCH("CenHos_Per", 'WFOM - Time_Base'!$B$4:$B$29,0), MATCH(CONCATENATE($G109,Y$2),'WFOM - Time_Base'!$A$8:$API$8,0)),
IFERROR($AN109 * INDEX('Inputs from Uganda staff'!$E$61:$BM$80,MATCH('HRH Need estimation'!Y$2,'Inputs from Uganda staff'!$E$61:$E$80,0),MATCH('HRH Need estimation'!$D109,'Inputs from Uganda staff'!$E$6:$BM$6,0)),
""))</f>
        <v/>
      </c>
      <c r="Z109" s="122" t="str">
        <f>IFERROR(
$AN109 * INDEX('WFOM - Time_Base'!$A$4:$API$29, MATCH("CenHos", 'WFOM - Time_Base'!$B$4:$B$29,0), MATCH(CONCATENATE($G109,Z$2),'WFOM - Time_Base'!$A$8:$API$8,0)) *
INDEX('WFOM - Time_Base'!$A$4:$API$29, MATCH("CenHos_Per", 'WFOM - Time_Base'!$B$4:$B$29,0), MATCH(CONCATENATE($G109,Z$2),'WFOM - Time_Base'!$A$8:$API$8,0)),
IFERROR($AN109 * INDEX('Inputs from Uganda staff'!$E$61:$BM$80,MATCH('HRH Need estimation'!Z$2,'Inputs from Uganda staff'!$E$61:$E$80,0),MATCH('HRH Need estimation'!$D109,'Inputs from Uganda staff'!$E$6:$BM$6,0)),
""))</f>
        <v/>
      </c>
      <c r="AA109" s="122" t="str">
        <f>IFERROR(
$AN109 * INDEX('WFOM - Time_Base'!$A$4:$API$29, MATCH("CenHos", 'WFOM - Time_Base'!$B$4:$B$29,0), MATCH(CONCATENATE($G109,AA$2),'WFOM - Time_Base'!$A$8:$API$8,0)) *
INDEX('WFOM - Time_Base'!$A$4:$API$29, MATCH("CenHos_Per", 'WFOM - Time_Base'!$B$4:$B$29,0), MATCH(CONCATENATE($G109,AA$2),'WFOM - Time_Base'!$A$8:$API$8,0)),
IFERROR($AN109 * INDEX('Inputs from Uganda staff'!$E$61:$BM$80,MATCH('HRH Need estimation'!AA$2,'Inputs from Uganda staff'!$E$61:$E$80,0),MATCH('HRH Need estimation'!$D109,'Inputs from Uganda staff'!$E$6:$BM$6,0)),
""))</f>
        <v/>
      </c>
      <c r="AB109" s="122" t="str">
        <f>IFERROR(
$AN109 * INDEX('WFOM - Time_Base'!$A$4:$API$29, MATCH("CenHos", 'WFOM - Time_Base'!$B$4:$B$29,0), MATCH(CONCATENATE($G109,AB$2),'WFOM - Time_Base'!$A$8:$API$8,0)) *
INDEX('WFOM - Time_Base'!$A$4:$API$29, MATCH("CenHos_Per", 'WFOM - Time_Base'!$B$4:$B$29,0), MATCH(CONCATENATE($G109,AB$2),'WFOM - Time_Base'!$A$8:$API$8,0)),
IFERROR($AN109 * INDEX('Inputs from Uganda staff'!$E$61:$BM$80,MATCH('HRH Need estimation'!AB$2,'Inputs from Uganda staff'!$E$61:$E$80,0),MATCH('HRH Need estimation'!$D109,'Inputs from Uganda staff'!$E$6:$BM$6,0)),
""))</f>
        <v/>
      </c>
      <c r="AC109" s="122" t="str">
        <f>IFERROR(
$AN109 * INDEX('WFOM - Time_Base'!$A$4:$API$29, MATCH("CenHos", 'WFOM - Time_Base'!$B$4:$B$29,0), MATCH(CONCATENATE($G109,AC$2),'WFOM - Time_Base'!$A$8:$API$8,0)) *
INDEX('WFOM - Time_Base'!$A$4:$API$29, MATCH("CenHos_Per", 'WFOM - Time_Base'!$B$4:$B$29,0), MATCH(CONCATENATE($G109,AC$2),'WFOM - Time_Base'!$A$8:$API$8,0)),
IFERROR($AN109 * INDEX('Inputs from Uganda staff'!$E$61:$BM$80,MATCH('HRH Need estimation'!AC$2,'Inputs from Uganda staff'!$E$61:$E$80,0),MATCH('HRH Need estimation'!$D109,'Inputs from Uganda staff'!$E$6:$BM$6,0)),
""))</f>
        <v/>
      </c>
      <c r="AD109" s="122" t="str">
        <f>IFERROR(
$AN109 * INDEX('WFOM - Time_Base'!$A$4:$API$29, MATCH("CenHos", 'WFOM - Time_Base'!$B$4:$B$29,0), MATCH(CONCATENATE($G109,AD$2),'WFOM - Time_Base'!$A$8:$API$8,0)) *
INDEX('WFOM - Time_Base'!$A$4:$API$29, MATCH("CenHos_Per", 'WFOM - Time_Base'!$B$4:$B$29,0), MATCH(CONCATENATE($G109,AD$2),'WFOM - Time_Base'!$A$8:$API$8,0)),
IFERROR($AN109 * INDEX('Inputs from Uganda staff'!$E$61:$BM$80,MATCH('HRH Need estimation'!AD$2,'Inputs from Uganda staff'!$E$61:$E$80,0),MATCH('HRH Need estimation'!$D109,'Inputs from Uganda staff'!$E$6:$BM$6,0)),
""))</f>
        <v/>
      </c>
      <c r="AE109" s="122" t="str">
        <f>IFERROR(
$AN109 * INDEX('WFOM - Time_Base'!$A$4:$API$29, MATCH("CenHos", 'WFOM - Time_Base'!$B$4:$B$29,0), MATCH(CONCATENATE($G109,AE$2),'WFOM - Time_Base'!$A$8:$API$8,0)) *
INDEX('WFOM - Time_Base'!$A$4:$API$29, MATCH("CenHos_Per", 'WFOM - Time_Base'!$B$4:$B$29,0), MATCH(CONCATENATE($G109,AE$2),'WFOM - Time_Base'!$A$8:$API$8,0)),
IFERROR($AN109 * INDEX('Inputs from Uganda staff'!$E$61:$BM$80,MATCH('HRH Need estimation'!AE$2,'Inputs from Uganda staff'!$E$61:$E$80,0),MATCH('HRH Need estimation'!$D109,'Inputs from Uganda staff'!$E$6:$BM$6,0)),
""))</f>
        <v/>
      </c>
      <c r="AF109" s="122" t="str">
        <f>IFERROR(
$AN109 * INDEX('WFOM - Time_Base'!$A$4:$API$29, MATCH("CenHos", 'WFOM - Time_Base'!$B$4:$B$29,0), MATCH(CONCATENATE($G109,AF$2),'WFOM - Time_Base'!$A$8:$API$8,0)) *
INDEX('WFOM - Time_Base'!$A$4:$API$29, MATCH("CenHos_Per", 'WFOM - Time_Base'!$B$4:$B$29,0), MATCH(CONCATENATE($G109,AF$2),'WFOM - Time_Base'!$A$8:$API$8,0)),
IFERROR($AN109 * INDEX('Inputs from Uganda staff'!$E$61:$BM$80,MATCH('HRH Need estimation'!AF$2,'Inputs from Uganda staff'!$E$61:$E$80,0),MATCH('HRH Need estimation'!$D109,'Inputs from Uganda staff'!$E$6:$BM$6,0)),
""))</f>
        <v/>
      </c>
      <c r="AG109" s="122" t="str">
        <f>IFERROR(
$AN109 * INDEX('WFOM - Time_Base'!$A$4:$API$29, MATCH("CenHos", 'WFOM - Time_Base'!$B$4:$B$29,0), MATCH(CONCATENATE($G109,AG$2),'WFOM - Time_Base'!$A$8:$API$8,0)) *
INDEX('WFOM - Time_Base'!$A$4:$API$29, MATCH("CenHos_Per", 'WFOM - Time_Base'!$B$4:$B$29,0), MATCH(CONCATENATE($G109,AG$2),'WFOM - Time_Base'!$A$8:$API$8,0)),
IFERROR($AN109 * INDEX('Inputs from Uganda staff'!$E$61:$BM$80,MATCH('HRH Need estimation'!AG$2,'Inputs from Uganda staff'!$E$61:$E$80,0),MATCH('HRH Need estimation'!$D109,'Inputs from Uganda staff'!$E$6:$BM$6,0)),
""))</f>
        <v/>
      </c>
      <c r="AH109" s="122" t="str">
        <f>IFERROR(
$AN109 * INDEX('WFOM - Time_Base'!$A$4:$API$29, MATCH("CenHos", 'WFOM - Time_Base'!$B$4:$B$29,0), MATCH(CONCATENATE($G109,AH$2),'WFOM - Time_Base'!$A$8:$API$8,0)) *
INDEX('WFOM - Time_Base'!$A$4:$API$29, MATCH("CenHos_Per", 'WFOM - Time_Base'!$B$4:$B$29,0), MATCH(CONCATENATE($G109,AH$2),'WFOM - Time_Base'!$A$8:$API$8,0)),
IFERROR($AN109 * INDEX('Inputs from Uganda staff'!$E$61:$BM$80,MATCH('HRH Need estimation'!AH$2,'Inputs from Uganda staff'!$E$61:$E$80,0),MATCH('HRH Need estimation'!$D109,'Inputs from Uganda staff'!$E$6:$BM$6,0)),
""))</f>
        <v/>
      </c>
      <c r="AI109" s="122" t="str">
        <f>IFERROR(
$AN109 * INDEX('WFOM - Time_Base'!$A$4:$API$29, MATCH("CenHos", 'WFOM - Time_Base'!$B$4:$B$29,0), MATCH(CONCATENATE($G109,AI$2),'WFOM - Time_Base'!$A$8:$API$8,0)) *
INDEX('WFOM - Time_Base'!$A$4:$API$29, MATCH("CenHos_Per", 'WFOM - Time_Base'!$B$4:$B$29,0), MATCH(CONCATENATE($G109,AI$2),'WFOM - Time_Base'!$A$8:$API$8,0)),
IFERROR($AN109 * INDEX('Inputs from Uganda staff'!$E$61:$BM$80,MATCH('HRH Need estimation'!AI$2,'Inputs from Uganda staff'!$E$61:$E$80,0),MATCH('HRH Need estimation'!$D109,'Inputs from Uganda staff'!$E$6:$BM$6,0)),
""))</f>
        <v/>
      </c>
      <c r="AJ109" s="122" t="str">
        <f>IFERROR(
$AN109 * INDEX('WFOM - Time_Base'!$A$4:$API$29, MATCH("CenHos", 'WFOM - Time_Base'!$B$4:$B$29,0), MATCH(CONCATENATE($G109,AJ$2),'WFOM - Time_Base'!$A$8:$API$8,0)) *
INDEX('WFOM - Time_Base'!$A$4:$API$29, MATCH("CenHos_Per", 'WFOM - Time_Base'!$B$4:$B$29,0), MATCH(CONCATENATE($G109,AJ$2),'WFOM - Time_Base'!$A$8:$API$8,0)),
IFERROR($AN109 * INDEX('Inputs from Uganda staff'!$E$61:$BM$80,MATCH('HRH Need estimation'!AJ$2,'Inputs from Uganda staff'!$E$61:$E$80,0),MATCH('HRH Need estimation'!$D109,'Inputs from Uganda staff'!$E$6:$BM$6,0)),
""))</f>
        <v/>
      </c>
      <c r="AK109" s="122" t="str">
        <f>IFERROR(
$AN109 * INDEX('WFOM - Time_Base'!$A$4:$API$29, MATCH("CenHos", 'WFOM - Time_Base'!$B$4:$B$29,0), MATCH(CONCATENATE($G109,AK$2),'WFOM - Time_Base'!$A$8:$API$8,0)) *
INDEX('WFOM - Time_Base'!$A$4:$API$29, MATCH("CenHos_Per", 'WFOM - Time_Base'!$B$4:$B$29,0), MATCH(CONCATENATE($G109,AK$2),'WFOM - Time_Base'!$A$8:$API$8,0)),
IFERROR($AN109 * INDEX('Inputs from Uganda staff'!$E$61:$BM$80,MATCH('HRH Need estimation'!AK$2,'Inputs from Uganda staff'!$E$61:$E$80,0),MATCH('HRH Need estimation'!$D109,'Inputs from Uganda staff'!$E$6:$BM$6,0)),
""))</f>
        <v/>
      </c>
      <c r="AL109" s="122" t="str">
        <f>IFERROR(
$AN109 * INDEX('WFOM - Time_Base'!$A$4:$API$29, MATCH("CenHos", 'WFOM - Time_Base'!$B$4:$B$29,0), MATCH(CONCATENATE($G109,AL$2),'WFOM - Time_Base'!$A$8:$API$8,0)) *
INDEX('WFOM - Time_Base'!$A$4:$API$29, MATCH("CenHos_Per", 'WFOM - Time_Base'!$B$4:$B$29,0), MATCH(CONCATENATE($G109,AL$2),'WFOM - Time_Base'!$A$8:$API$8,0)),
IFERROR($AN109 * INDEX('Inputs from Uganda staff'!$E$61:$BM$80,MATCH('HRH Need estimation'!AL$2,'Inputs from Uganda staff'!$E$61:$E$80,0),MATCH('HRH Need estimation'!$D109,'Inputs from Uganda staff'!$E$6:$BM$6,0)),
""))</f>
        <v/>
      </c>
      <c r="AN109">
        <v>1</v>
      </c>
      <c r="AO109" t="e">
        <f t="shared" si="3"/>
        <v>#N/A</v>
      </c>
      <c r="AQ109" t="s">
        <v>671</v>
      </c>
    </row>
    <row r="110" spans="1:43">
      <c r="A110" s="106" t="s">
        <v>915</v>
      </c>
      <c r="B110" s="106" t="s">
        <v>292</v>
      </c>
      <c r="C110" s="107" t="s">
        <v>432</v>
      </c>
      <c r="D110" s="115" t="s">
        <v>433</v>
      </c>
      <c r="E110" s="252"/>
      <c r="F110" s="252"/>
      <c r="G110" s="202" t="str">
        <f>IF(F110&lt;&gt;"", VLOOKUP(F110,'WFOM - Cadre and Service List'!$E$4:$F$52,2,FALSE), "")</f>
        <v/>
      </c>
      <c r="H110" s="202" t="s">
        <v>910</v>
      </c>
      <c r="I110" s="207"/>
      <c r="J110" s="207"/>
      <c r="K110" s="207"/>
      <c r="L110" s="207"/>
      <c r="M110" s="207"/>
      <c r="N110" s="207"/>
      <c r="O110" s="207"/>
      <c r="P110" s="207">
        <f t="shared" si="2"/>
        <v>0</v>
      </c>
      <c r="Q110" s="122" t="s">
        <v>1947</v>
      </c>
      <c r="R110" s="122" t="str">
        <f>IFERROR(
$AN110 * INDEX('WFOM - Time_Base'!$A$4:$API$29, MATCH("CenHos", 'WFOM - Time_Base'!$B$4:$B$29,0), MATCH(CONCATENATE($G110,R$2),'WFOM - Time_Base'!$A$8:$API$8,0)) *
INDEX('WFOM - Time_Base'!$A$4:$API$29, MATCH("CenHos_Per", 'WFOM - Time_Base'!$B$4:$B$29,0), MATCH(CONCATENATE($G110,R$2),'WFOM - Time_Base'!$A$8:$API$8,0)),
IFERROR($AN110 * INDEX('Inputs from Uganda staff'!$E$61:$BM$80,MATCH('HRH Need estimation'!R$2,'Inputs from Uganda staff'!$E$61:$E$80,0),MATCH('HRH Need estimation'!$D110,'Inputs from Uganda staff'!$E$6:$BM$6,0)),
""))</f>
        <v/>
      </c>
      <c r="S110" s="122" t="str">
        <f>IFERROR(
$AN110 * INDEX('WFOM - Time_Base'!$A$4:$API$29, MATCH("CenHos", 'WFOM - Time_Base'!$B$4:$B$29,0), MATCH(CONCATENATE($G110,S$2),'WFOM - Time_Base'!$A$8:$API$8,0)) *
INDEX('WFOM - Time_Base'!$A$4:$API$29, MATCH("CenHos_Per", 'WFOM - Time_Base'!$B$4:$B$29,0), MATCH(CONCATENATE($G110,S$2),'WFOM - Time_Base'!$A$8:$API$8,0)),
IFERROR($AN110 * INDEX('Inputs from Uganda staff'!$E$61:$BM$80,MATCH('HRH Need estimation'!S$2,'Inputs from Uganda staff'!$E$61:$E$80,0),MATCH('HRH Need estimation'!$D110,'Inputs from Uganda staff'!$E$6:$BM$6,0)),
""))</f>
        <v/>
      </c>
      <c r="T110" s="122" t="str">
        <f>IFERROR(
$AN110 * INDEX('WFOM - Time_Base'!$A$4:$API$29, MATCH("CenHos", 'WFOM - Time_Base'!$B$4:$B$29,0), MATCH(CONCATENATE($G110,T$2),'WFOM - Time_Base'!$A$8:$API$8,0)) *
INDEX('WFOM - Time_Base'!$A$4:$API$29, MATCH("CenHos_Per", 'WFOM - Time_Base'!$B$4:$B$29,0), MATCH(CONCATENATE($G110,T$2),'WFOM - Time_Base'!$A$8:$API$8,0)),
IFERROR($AN110 * INDEX('Inputs from Uganda staff'!$E$61:$BM$80,MATCH('HRH Need estimation'!T$2,'Inputs from Uganda staff'!$E$61:$E$80,0),MATCH('HRH Need estimation'!$D110,'Inputs from Uganda staff'!$E$6:$BM$6,0)),
""))</f>
        <v/>
      </c>
      <c r="U110" s="122" t="str">
        <f>IFERROR(
$AN110 * INDEX('WFOM - Time_Base'!$A$4:$API$29, MATCH("CenHos", 'WFOM - Time_Base'!$B$4:$B$29,0), MATCH(CONCATENATE($G110,U$2),'WFOM - Time_Base'!$A$8:$API$8,0)) *
INDEX('WFOM - Time_Base'!$A$4:$API$29, MATCH("CenHos_Per", 'WFOM - Time_Base'!$B$4:$B$29,0), MATCH(CONCATENATE($G110,U$2),'WFOM - Time_Base'!$A$8:$API$8,0)),
IFERROR($AN110 * INDEX('Inputs from Uganda staff'!$E$61:$BM$80,MATCH('HRH Need estimation'!U$2,'Inputs from Uganda staff'!$E$61:$E$80,0),MATCH('HRH Need estimation'!$D110,'Inputs from Uganda staff'!$E$6:$BM$6,0)),
""))</f>
        <v/>
      </c>
      <c r="V110" s="122" t="str">
        <f>IFERROR(
$AN110 * INDEX('WFOM - Time_Base'!$A$4:$API$29, MATCH("CenHos", 'WFOM - Time_Base'!$B$4:$B$29,0), MATCH(CONCATENATE($G110,V$2),'WFOM - Time_Base'!$A$8:$API$8,0)) *
INDEX('WFOM - Time_Base'!$A$4:$API$29, MATCH("CenHos_Per", 'WFOM - Time_Base'!$B$4:$B$29,0), MATCH(CONCATENATE($G110,V$2),'WFOM - Time_Base'!$A$8:$API$8,0)),
IFERROR($AN110 * INDEX('Inputs from Uganda staff'!$E$61:$BM$80,MATCH('HRH Need estimation'!V$2,'Inputs from Uganda staff'!$E$61:$E$80,0),MATCH('HRH Need estimation'!$D110,'Inputs from Uganda staff'!$E$6:$BM$6,0)),
""))</f>
        <v/>
      </c>
      <c r="W110" s="122" t="str">
        <f>IFERROR(
$AN110 * INDEX('WFOM - Time_Base'!$A$4:$API$29, MATCH("CenHos", 'WFOM - Time_Base'!$B$4:$B$29,0), MATCH(CONCATENATE($G110,W$2),'WFOM - Time_Base'!$A$8:$API$8,0)) *
INDEX('WFOM - Time_Base'!$A$4:$API$29, MATCH("CenHos_Per", 'WFOM - Time_Base'!$B$4:$B$29,0), MATCH(CONCATENATE($G110,W$2),'WFOM - Time_Base'!$A$8:$API$8,0)),
IFERROR($AN110 * INDEX('Inputs from Uganda staff'!$E$61:$BM$80,MATCH('HRH Need estimation'!W$2,'Inputs from Uganda staff'!$E$61:$E$80,0),MATCH('HRH Need estimation'!$D110,'Inputs from Uganda staff'!$E$6:$BM$6,0)),
""))</f>
        <v/>
      </c>
      <c r="X110" s="122" t="str">
        <f>IFERROR(
$AN110 * INDEX('WFOM - Time_Base'!$A$4:$API$29, MATCH("CenHos", 'WFOM - Time_Base'!$B$4:$B$29,0), MATCH(CONCATENATE($G110,X$2),'WFOM - Time_Base'!$A$8:$API$8,0)) *
INDEX('WFOM - Time_Base'!$A$4:$API$29, MATCH("CenHos_Per", 'WFOM - Time_Base'!$B$4:$B$29,0), MATCH(CONCATENATE($G110,X$2),'WFOM - Time_Base'!$A$8:$API$8,0)),
IFERROR($AN110 * INDEX('Inputs from Uganda staff'!$E$61:$BM$80,MATCH('HRH Need estimation'!X$2,'Inputs from Uganda staff'!$E$61:$E$80,0),MATCH('HRH Need estimation'!$D110,'Inputs from Uganda staff'!$E$6:$BM$6,0)),
""))</f>
        <v/>
      </c>
      <c r="Y110" s="122" t="str">
        <f>IFERROR(
$AN110 * INDEX('WFOM - Time_Base'!$A$4:$API$29, MATCH("CenHos", 'WFOM - Time_Base'!$B$4:$B$29,0), MATCH(CONCATENATE($G110,Y$2),'WFOM - Time_Base'!$A$8:$API$8,0)) *
INDEX('WFOM - Time_Base'!$A$4:$API$29, MATCH("CenHos_Per", 'WFOM - Time_Base'!$B$4:$B$29,0), MATCH(CONCATENATE($G110,Y$2),'WFOM - Time_Base'!$A$8:$API$8,0)),
IFERROR($AN110 * INDEX('Inputs from Uganda staff'!$E$61:$BM$80,MATCH('HRH Need estimation'!Y$2,'Inputs from Uganda staff'!$E$61:$E$80,0),MATCH('HRH Need estimation'!$D110,'Inputs from Uganda staff'!$E$6:$BM$6,0)),
""))</f>
        <v/>
      </c>
      <c r="Z110" s="122" t="str">
        <f>IFERROR(
$AN110 * INDEX('WFOM - Time_Base'!$A$4:$API$29, MATCH("CenHos", 'WFOM - Time_Base'!$B$4:$B$29,0), MATCH(CONCATENATE($G110,Z$2),'WFOM - Time_Base'!$A$8:$API$8,0)) *
INDEX('WFOM - Time_Base'!$A$4:$API$29, MATCH("CenHos_Per", 'WFOM - Time_Base'!$B$4:$B$29,0), MATCH(CONCATENATE($G110,Z$2),'WFOM - Time_Base'!$A$8:$API$8,0)),
IFERROR($AN110 * INDEX('Inputs from Uganda staff'!$E$61:$BM$80,MATCH('HRH Need estimation'!Z$2,'Inputs from Uganda staff'!$E$61:$E$80,0),MATCH('HRH Need estimation'!$D110,'Inputs from Uganda staff'!$E$6:$BM$6,0)),
""))</f>
        <v/>
      </c>
      <c r="AA110" s="122" t="str">
        <f>IFERROR(
$AN110 * INDEX('WFOM - Time_Base'!$A$4:$API$29, MATCH("CenHos", 'WFOM - Time_Base'!$B$4:$B$29,0), MATCH(CONCATENATE($G110,AA$2),'WFOM - Time_Base'!$A$8:$API$8,0)) *
INDEX('WFOM - Time_Base'!$A$4:$API$29, MATCH("CenHos_Per", 'WFOM - Time_Base'!$B$4:$B$29,0), MATCH(CONCATENATE($G110,AA$2),'WFOM - Time_Base'!$A$8:$API$8,0)),
IFERROR($AN110 * INDEX('Inputs from Uganda staff'!$E$61:$BM$80,MATCH('HRH Need estimation'!AA$2,'Inputs from Uganda staff'!$E$61:$E$80,0),MATCH('HRH Need estimation'!$D110,'Inputs from Uganda staff'!$E$6:$BM$6,0)),
""))</f>
        <v/>
      </c>
      <c r="AB110" s="122" t="str">
        <f>IFERROR(
$AN110 * INDEX('WFOM - Time_Base'!$A$4:$API$29, MATCH("CenHos", 'WFOM - Time_Base'!$B$4:$B$29,0), MATCH(CONCATENATE($G110,AB$2),'WFOM - Time_Base'!$A$8:$API$8,0)) *
INDEX('WFOM - Time_Base'!$A$4:$API$29, MATCH("CenHos_Per", 'WFOM - Time_Base'!$B$4:$B$29,0), MATCH(CONCATENATE($G110,AB$2),'WFOM - Time_Base'!$A$8:$API$8,0)),
IFERROR($AN110 * INDEX('Inputs from Uganda staff'!$E$61:$BM$80,MATCH('HRH Need estimation'!AB$2,'Inputs from Uganda staff'!$E$61:$E$80,0),MATCH('HRH Need estimation'!$D110,'Inputs from Uganda staff'!$E$6:$BM$6,0)),
""))</f>
        <v/>
      </c>
      <c r="AC110" s="122" t="str">
        <f>IFERROR(
$AN110 * INDEX('WFOM - Time_Base'!$A$4:$API$29, MATCH("CenHos", 'WFOM - Time_Base'!$B$4:$B$29,0), MATCH(CONCATENATE($G110,AC$2),'WFOM - Time_Base'!$A$8:$API$8,0)) *
INDEX('WFOM - Time_Base'!$A$4:$API$29, MATCH("CenHos_Per", 'WFOM - Time_Base'!$B$4:$B$29,0), MATCH(CONCATENATE($G110,AC$2),'WFOM - Time_Base'!$A$8:$API$8,0)),
IFERROR($AN110 * INDEX('Inputs from Uganda staff'!$E$61:$BM$80,MATCH('HRH Need estimation'!AC$2,'Inputs from Uganda staff'!$E$61:$E$80,0),MATCH('HRH Need estimation'!$D110,'Inputs from Uganda staff'!$E$6:$BM$6,0)),
""))</f>
        <v/>
      </c>
      <c r="AD110" s="122" t="str">
        <f>IFERROR(
$AN110 * INDEX('WFOM - Time_Base'!$A$4:$API$29, MATCH("CenHos", 'WFOM - Time_Base'!$B$4:$B$29,0), MATCH(CONCATENATE($G110,AD$2),'WFOM - Time_Base'!$A$8:$API$8,0)) *
INDEX('WFOM - Time_Base'!$A$4:$API$29, MATCH("CenHos_Per", 'WFOM - Time_Base'!$B$4:$B$29,0), MATCH(CONCATENATE($G110,AD$2),'WFOM - Time_Base'!$A$8:$API$8,0)),
IFERROR($AN110 * INDEX('Inputs from Uganda staff'!$E$61:$BM$80,MATCH('HRH Need estimation'!AD$2,'Inputs from Uganda staff'!$E$61:$E$80,0),MATCH('HRH Need estimation'!$D110,'Inputs from Uganda staff'!$E$6:$BM$6,0)),
""))</f>
        <v/>
      </c>
      <c r="AE110" s="122" t="str">
        <f>IFERROR(
$AN110 * INDEX('WFOM - Time_Base'!$A$4:$API$29, MATCH("CenHos", 'WFOM - Time_Base'!$B$4:$B$29,0), MATCH(CONCATENATE($G110,AE$2),'WFOM - Time_Base'!$A$8:$API$8,0)) *
INDEX('WFOM - Time_Base'!$A$4:$API$29, MATCH("CenHos_Per", 'WFOM - Time_Base'!$B$4:$B$29,0), MATCH(CONCATENATE($G110,AE$2),'WFOM - Time_Base'!$A$8:$API$8,0)),
IFERROR($AN110 * INDEX('Inputs from Uganda staff'!$E$61:$BM$80,MATCH('HRH Need estimation'!AE$2,'Inputs from Uganda staff'!$E$61:$E$80,0),MATCH('HRH Need estimation'!$D110,'Inputs from Uganda staff'!$E$6:$BM$6,0)),
""))</f>
        <v/>
      </c>
      <c r="AF110" s="122" t="str">
        <f>IFERROR(
$AN110 * INDEX('WFOM - Time_Base'!$A$4:$API$29, MATCH("CenHos", 'WFOM - Time_Base'!$B$4:$B$29,0), MATCH(CONCATENATE($G110,AF$2),'WFOM - Time_Base'!$A$8:$API$8,0)) *
INDEX('WFOM - Time_Base'!$A$4:$API$29, MATCH("CenHos_Per", 'WFOM - Time_Base'!$B$4:$B$29,0), MATCH(CONCATENATE($G110,AF$2),'WFOM - Time_Base'!$A$8:$API$8,0)),
IFERROR($AN110 * INDEX('Inputs from Uganda staff'!$E$61:$BM$80,MATCH('HRH Need estimation'!AF$2,'Inputs from Uganda staff'!$E$61:$E$80,0),MATCH('HRH Need estimation'!$D110,'Inputs from Uganda staff'!$E$6:$BM$6,0)),
""))</f>
        <v/>
      </c>
      <c r="AG110" s="122" t="str">
        <f>IFERROR(
$AN110 * INDEX('WFOM - Time_Base'!$A$4:$API$29, MATCH("CenHos", 'WFOM - Time_Base'!$B$4:$B$29,0), MATCH(CONCATENATE($G110,AG$2),'WFOM - Time_Base'!$A$8:$API$8,0)) *
INDEX('WFOM - Time_Base'!$A$4:$API$29, MATCH("CenHos_Per", 'WFOM - Time_Base'!$B$4:$B$29,0), MATCH(CONCATENATE($G110,AG$2),'WFOM - Time_Base'!$A$8:$API$8,0)),
IFERROR($AN110 * INDEX('Inputs from Uganda staff'!$E$61:$BM$80,MATCH('HRH Need estimation'!AG$2,'Inputs from Uganda staff'!$E$61:$E$80,0),MATCH('HRH Need estimation'!$D110,'Inputs from Uganda staff'!$E$6:$BM$6,0)),
""))</f>
        <v/>
      </c>
      <c r="AH110" s="122" t="str">
        <f>IFERROR(
$AN110 * INDEX('WFOM - Time_Base'!$A$4:$API$29, MATCH("CenHos", 'WFOM - Time_Base'!$B$4:$B$29,0), MATCH(CONCATENATE($G110,AH$2),'WFOM - Time_Base'!$A$8:$API$8,0)) *
INDEX('WFOM - Time_Base'!$A$4:$API$29, MATCH("CenHos_Per", 'WFOM - Time_Base'!$B$4:$B$29,0), MATCH(CONCATENATE($G110,AH$2),'WFOM - Time_Base'!$A$8:$API$8,0)),
IFERROR($AN110 * INDEX('Inputs from Uganda staff'!$E$61:$BM$80,MATCH('HRH Need estimation'!AH$2,'Inputs from Uganda staff'!$E$61:$E$80,0),MATCH('HRH Need estimation'!$D110,'Inputs from Uganda staff'!$E$6:$BM$6,0)),
""))</f>
        <v/>
      </c>
      <c r="AI110" s="122" t="str">
        <f>IFERROR(
$AN110 * INDEX('WFOM - Time_Base'!$A$4:$API$29, MATCH("CenHos", 'WFOM - Time_Base'!$B$4:$B$29,0), MATCH(CONCATENATE($G110,AI$2),'WFOM - Time_Base'!$A$8:$API$8,0)) *
INDEX('WFOM - Time_Base'!$A$4:$API$29, MATCH("CenHos_Per", 'WFOM - Time_Base'!$B$4:$B$29,0), MATCH(CONCATENATE($G110,AI$2),'WFOM - Time_Base'!$A$8:$API$8,0)),
IFERROR($AN110 * INDEX('Inputs from Uganda staff'!$E$61:$BM$80,MATCH('HRH Need estimation'!AI$2,'Inputs from Uganda staff'!$E$61:$E$80,0),MATCH('HRH Need estimation'!$D110,'Inputs from Uganda staff'!$E$6:$BM$6,0)),
""))</f>
        <v/>
      </c>
      <c r="AJ110" s="122" t="str">
        <f>IFERROR(
$AN110 * INDEX('WFOM - Time_Base'!$A$4:$API$29, MATCH("CenHos", 'WFOM - Time_Base'!$B$4:$B$29,0), MATCH(CONCATENATE($G110,AJ$2),'WFOM - Time_Base'!$A$8:$API$8,0)) *
INDEX('WFOM - Time_Base'!$A$4:$API$29, MATCH("CenHos_Per", 'WFOM - Time_Base'!$B$4:$B$29,0), MATCH(CONCATENATE($G110,AJ$2),'WFOM - Time_Base'!$A$8:$API$8,0)),
IFERROR($AN110 * INDEX('Inputs from Uganda staff'!$E$61:$BM$80,MATCH('HRH Need estimation'!AJ$2,'Inputs from Uganda staff'!$E$61:$E$80,0),MATCH('HRH Need estimation'!$D110,'Inputs from Uganda staff'!$E$6:$BM$6,0)),
""))</f>
        <v/>
      </c>
      <c r="AK110" s="122" t="str">
        <f>IFERROR(
$AN110 * INDEX('WFOM - Time_Base'!$A$4:$API$29, MATCH("CenHos", 'WFOM - Time_Base'!$B$4:$B$29,0), MATCH(CONCATENATE($G110,AK$2),'WFOM - Time_Base'!$A$8:$API$8,0)) *
INDEX('WFOM - Time_Base'!$A$4:$API$29, MATCH("CenHos_Per", 'WFOM - Time_Base'!$B$4:$B$29,0), MATCH(CONCATENATE($G110,AK$2),'WFOM - Time_Base'!$A$8:$API$8,0)),
IFERROR($AN110 * INDEX('Inputs from Uganda staff'!$E$61:$BM$80,MATCH('HRH Need estimation'!AK$2,'Inputs from Uganda staff'!$E$61:$E$80,0),MATCH('HRH Need estimation'!$D110,'Inputs from Uganda staff'!$E$6:$BM$6,0)),
""))</f>
        <v/>
      </c>
      <c r="AL110" s="122" t="str">
        <f>IFERROR(
$AN110 * INDEX('WFOM - Time_Base'!$A$4:$API$29, MATCH("CenHos", 'WFOM - Time_Base'!$B$4:$B$29,0), MATCH(CONCATENATE($G110,AL$2),'WFOM - Time_Base'!$A$8:$API$8,0)) *
INDEX('WFOM - Time_Base'!$A$4:$API$29, MATCH("CenHos_Per", 'WFOM - Time_Base'!$B$4:$B$29,0), MATCH(CONCATENATE($G110,AL$2),'WFOM - Time_Base'!$A$8:$API$8,0)),
IFERROR($AN110 * INDEX('Inputs from Uganda staff'!$E$61:$BM$80,MATCH('HRH Need estimation'!AL$2,'Inputs from Uganda staff'!$E$61:$E$80,0),MATCH('HRH Need estimation'!$D110,'Inputs from Uganda staff'!$E$6:$BM$6,0)),
""))</f>
        <v/>
      </c>
      <c r="AN110">
        <v>1</v>
      </c>
      <c r="AO110" t="e">
        <f t="shared" si="3"/>
        <v>#N/A</v>
      </c>
      <c r="AQ110" t="s">
        <v>673</v>
      </c>
    </row>
    <row r="111" spans="1:43">
      <c r="A111" s="106" t="s">
        <v>915</v>
      </c>
      <c r="B111" s="106" t="s">
        <v>292</v>
      </c>
      <c r="C111" s="107" t="s">
        <v>434</v>
      </c>
      <c r="D111" s="115" t="s">
        <v>435</v>
      </c>
      <c r="E111" s="252"/>
      <c r="F111" s="252"/>
      <c r="G111" s="202" t="str">
        <f>IF(F111&lt;&gt;"", VLOOKUP(F111,'WFOM - Cadre and Service List'!$E$4:$F$52,2,FALSE), "")</f>
        <v/>
      </c>
      <c r="H111" s="202" t="s">
        <v>910</v>
      </c>
      <c r="I111" s="207"/>
      <c r="J111" s="207"/>
      <c r="K111" s="207"/>
      <c r="L111" s="207"/>
      <c r="M111" s="207"/>
      <c r="N111" s="207"/>
      <c r="O111" s="207"/>
      <c r="P111" s="207">
        <f t="shared" si="2"/>
        <v>0</v>
      </c>
      <c r="Q111" s="122" t="s">
        <v>1947</v>
      </c>
      <c r="R111" s="122" t="str">
        <f>IFERROR(
$AN111 * INDEX('WFOM - Time_Base'!$A$4:$API$29, MATCH("CenHos", 'WFOM - Time_Base'!$B$4:$B$29,0), MATCH(CONCATENATE($G111,R$2),'WFOM - Time_Base'!$A$8:$API$8,0)) *
INDEX('WFOM - Time_Base'!$A$4:$API$29, MATCH("CenHos_Per", 'WFOM - Time_Base'!$B$4:$B$29,0), MATCH(CONCATENATE($G111,R$2),'WFOM - Time_Base'!$A$8:$API$8,0)),
IFERROR($AN111 * INDEX('Inputs from Uganda staff'!$E$61:$BM$80,MATCH('HRH Need estimation'!R$2,'Inputs from Uganda staff'!$E$61:$E$80,0),MATCH('HRH Need estimation'!$D111,'Inputs from Uganda staff'!$E$6:$BM$6,0)),
""))</f>
        <v/>
      </c>
      <c r="S111" s="122" t="str">
        <f>IFERROR(
$AN111 * INDEX('WFOM - Time_Base'!$A$4:$API$29, MATCH("CenHos", 'WFOM - Time_Base'!$B$4:$B$29,0), MATCH(CONCATENATE($G111,S$2),'WFOM - Time_Base'!$A$8:$API$8,0)) *
INDEX('WFOM - Time_Base'!$A$4:$API$29, MATCH("CenHos_Per", 'WFOM - Time_Base'!$B$4:$B$29,0), MATCH(CONCATENATE($G111,S$2),'WFOM - Time_Base'!$A$8:$API$8,0)),
IFERROR($AN111 * INDEX('Inputs from Uganda staff'!$E$61:$BM$80,MATCH('HRH Need estimation'!S$2,'Inputs from Uganda staff'!$E$61:$E$80,0),MATCH('HRH Need estimation'!$D111,'Inputs from Uganda staff'!$E$6:$BM$6,0)),
""))</f>
        <v/>
      </c>
      <c r="T111" s="122" t="str">
        <f>IFERROR(
$AN111 * INDEX('WFOM - Time_Base'!$A$4:$API$29, MATCH("CenHos", 'WFOM - Time_Base'!$B$4:$B$29,0), MATCH(CONCATENATE($G111,T$2),'WFOM - Time_Base'!$A$8:$API$8,0)) *
INDEX('WFOM - Time_Base'!$A$4:$API$29, MATCH("CenHos_Per", 'WFOM - Time_Base'!$B$4:$B$29,0), MATCH(CONCATENATE($G111,T$2),'WFOM - Time_Base'!$A$8:$API$8,0)),
IFERROR($AN111 * INDEX('Inputs from Uganda staff'!$E$61:$BM$80,MATCH('HRH Need estimation'!T$2,'Inputs from Uganda staff'!$E$61:$E$80,0),MATCH('HRH Need estimation'!$D111,'Inputs from Uganda staff'!$E$6:$BM$6,0)),
""))</f>
        <v/>
      </c>
      <c r="U111" s="122" t="str">
        <f>IFERROR(
$AN111 * INDEX('WFOM - Time_Base'!$A$4:$API$29, MATCH("CenHos", 'WFOM - Time_Base'!$B$4:$B$29,0), MATCH(CONCATENATE($G111,U$2),'WFOM - Time_Base'!$A$8:$API$8,0)) *
INDEX('WFOM - Time_Base'!$A$4:$API$29, MATCH("CenHos_Per", 'WFOM - Time_Base'!$B$4:$B$29,0), MATCH(CONCATENATE($G111,U$2),'WFOM - Time_Base'!$A$8:$API$8,0)),
IFERROR($AN111 * INDEX('Inputs from Uganda staff'!$E$61:$BM$80,MATCH('HRH Need estimation'!U$2,'Inputs from Uganda staff'!$E$61:$E$80,0),MATCH('HRH Need estimation'!$D111,'Inputs from Uganda staff'!$E$6:$BM$6,0)),
""))</f>
        <v/>
      </c>
      <c r="V111" s="122" t="str">
        <f>IFERROR(
$AN111 * INDEX('WFOM - Time_Base'!$A$4:$API$29, MATCH("CenHos", 'WFOM - Time_Base'!$B$4:$B$29,0), MATCH(CONCATENATE($G111,V$2),'WFOM - Time_Base'!$A$8:$API$8,0)) *
INDEX('WFOM - Time_Base'!$A$4:$API$29, MATCH("CenHos_Per", 'WFOM - Time_Base'!$B$4:$B$29,0), MATCH(CONCATENATE($G111,V$2),'WFOM - Time_Base'!$A$8:$API$8,0)),
IFERROR($AN111 * INDEX('Inputs from Uganda staff'!$E$61:$BM$80,MATCH('HRH Need estimation'!V$2,'Inputs from Uganda staff'!$E$61:$E$80,0),MATCH('HRH Need estimation'!$D111,'Inputs from Uganda staff'!$E$6:$BM$6,0)),
""))</f>
        <v/>
      </c>
      <c r="W111" s="122" t="str">
        <f>IFERROR(
$AN111 * INDEX('WFOM - Time_Base'!$A$4:$API$29, MATCH("CenHos", 'WFOM - Time_Base'!$B$4:$B$29,0), MATCH(CONCATENATE($G111,W$2),'WFOM - Time_Base'!$A$8:$API$8,0)) *
INDEX('WFOM - Time_Base'!$A$4:$API$29, MATCH("CenHos_Per", 'WFOM - Time_Base'!$B$4:$B$29,0), MATCH(CONCATENATE($G111,W$2),'WFOM - Time_Base'!$A$8:$API$8,0)),
IFERROR($AN111 * INDEX('Inputs from Uganda staff'!$E$61:$BM$80,MATCH('HRH Need estimation'!W$2,'Inputs from Uganda staff'!$E$61:$E$80,0),MATCH('HRH Need estimation'!$D111,'Inputs from Uganda staff'!$E$6:$BM$6,0)),
""))</f>
        <v/>
      </c>
      <c r="X111" s="122" t="str">
        <f>IFERROR(
$AN111 * INDEX('WFOM - Time_Base'!$A$4:$API$29, MATCH("CenHos", 'WFOM - Time_Base'!$B$4:$B$29,0), MATCH(CONCATENATE($G111,X$2),'WFOM - Time_Base'!$A$8:$API$8,0)) *
INDEX('WFOM - Time_Base'!$A$4:$API$29, MATCH("CenHos_Per", 'WFOM - Time_Base'!$B$4:$B$29,0), MATCH(CONCATENATE($G111,X$2),'WFOM - Time_Base'!$A$8:$API$8,0)),
IFERROR($AN111 * INDEX('Inputs from Uganda staff'!$E$61:$BM$80,MATCH('HRH Need estimation'!X$2,'Inputs from Uganda staff'!$E$61:$E$80,0),MATCH('HRH Need estimation'!$D111,'Inputs from Uganda staff'!$E$6:$BM$6,0)),
""))</f>
        <v/>
      </c>
      <c r="Y111" s="122" t="str">
        <f>IFERROR(
$AN111 * INDEX('WFOM - Time_Base'!$A$4:$API$29, MATCH("CenHos", 'WFOM - Time_Base'!$B$4:$B$29,0), MATCH(CONCATENATE($G111,Y$2),'WFOM - Time_Base'!$A$8:$API$8,0)) *
INDEX('WFOM - Time_Base'!$A$4:$API$29, MATCH("CenHos_Per", 'WFOM - Time_Base'!$B$4:$B$29,0), MATCH(CONCATENATE($G111,Y$2),'WFOM - Time_Base'!$A$8:$API$8,0)),
IFERROR($AN111 * INDEX('Inputs from Uganda staff'!$E$61:$BM$80,MATCH('HRH Need estimation'!Y$2,'Inputs from Uganda staff'!$E$61:$E$80,0),MATCH('HRH Need estimation'!$D111,'Inputs from Uganda staff'!$E$6:$BM$6,0)),
""))</f>
        <v/>
      </c>
      <c r="Z111" s="122" t="str">
        <f>IFERROR(
$AN111 * INDEX('WFOM - Time_Base'!$A$4:$API$29, MATCH("CenHos", 'WFOM - Time_Base'!$B$4:$B$29,0), MATCH(CONCATENATE($G111,Z$2),'WFOM - Time_Base'!$A$8:$API$8,0)) *
INDEX('WFOM - Time_Base'!$A$4:$API$29, MATCH("CenHos_Per", 'WFOM - Time_Base'!$B$4:$B$29,0), MATCH(CONCATENATE($G111,Z$2),'WFOM - Time_Base'!$A$8:$API$8,0)),
IFERROR($AN111 * INDEX('Inputs from Uganda staff'!$E$61:$BM$80,MATCH('HRH Need estimation'!Z$2,'Inputs from Uganda staff'!$E$61:$E$80,0),MATCH('HRH Need estimation'!$D111,'Inputs from Uganda staff'!$E$6:$BM$6,0)),
""))</f>
        <v/>
      </c>
      <c r="AA111" s="122" t="str">
        <f>IFERROR(
$AN111 * INDEX('WFOM - Time_Base'!$A$4:$API$29, MATCH("CenHos", 'WFOM - Time_Base'!$B$4:$B$29,0), MATCH(CONCATENATE($G111,AA$2),'WFOM - Time_Base'!$A$8:$API$8,0)) *
INDEX('WFOM - Time_Base'!$A$4:$API$29, MATCH("CenHos_Per", 'WFOM - Time_Base'!$B$4:$B$29,0), MATCH(CONCATENATE($G111,AA$2),'WFOM - Time_Base'!$A$8:$API$8,0)),
IFERROR($AN111 * INDEX('Inputs from Uganda staff'!$E$61:$BM$80,MATCH('HRH Need estimation'!AA$2,'Inputs from Uganda staff'!$E$61:$E$80,0),MATCH('HRH Need estimation'!$D111,'Inputs from Uganda staff'!$E$6:$BM$6,0)),
""))</f>
        <v/>
      </c>
      <c r="AB111" s="122" t="str">
        <f>IFERROR(
$AN111 * INDEX('WFOM - Time_Base'!$A$4:$API$29, MATCH("CenHos", 'WFOM - Time_Base'!$B$4:$B$29,0), MATCH(CONCATENATE($G111,AB$2),'WFOM - Time_Base'!$A$8:$API$8,0)) *
INDEX('WFOM - Time_Base'!$A$4:$API$29, MATCH("CenHos_Per", 'WFOM - Time_Base'!$B$4:$B$29,0), MATCH(CONCATENATE($G111,AB$2),'WFOM - Time_Base'!$A$8:$API$8,0)),
IFERROR($AN111 * INDEX('Inputs from Uganda staff'!$E$61:$BM$80,MATCH('HRH Need estimation'!AB$2,'Inputs from Uganda staff'!$E$61:$E$80,0),MATCH('HRH Need estimation'!$D111,'Inputs from Uganda staff'!$E$6:$BM$6,0)),
""))</f>
        <v/>
      </c>
      <c r="AC111" s="122" t="str">
        <f>IFERROR(
$AN111 * INDEX('WFOM - Time_Base'!$A$4:$API$29, MATCH("CenHos", 'WFOM - Time_Base'!$B$4:$B$29,0), MATCH(CONCATENATE($G111,AC$2),'WFOM - Time_Base'!$A$8:$API$8,0)) *
INDEX('WFOM - Time_Base'!$A$4:$API$29, MATCH("CenHos_Per", 'WFOM - Time_Base'!$B$4:$B$29,0), MATCH(CONCATENATE($G111,AC$2),'WFOM - Time_Base'!$A$8:$API$8,0)),
IFERROR($AN111 * INDEX('Inputs from Uganda staff'!$E$61:$BM$80,MATCH('HRH Need estimation'!AC$2,'Inputs from Uganda staff'!$E$61:$E$80,0),MATCH('HRH Need estimation'!$D111,'Inputs from Uganda staff'!$E$6:$BM$6,0)),
""))</f>
        <v/>
      </c>
      <c r="AD111" s="122" t="str">
        <f>IFERROR(
$AN111 * INDEX('WFOM - Time_Base'!$A$4:$API$29, MATCH("CenHos", 'WFOM - Time_Base'!$B$4:$B$29,0), MATCH(CONCATENATE($G111,AD$2),'WFOM - Time_Base'!$A$8:$API$8,0)) *
INDEX('WFOM - Time_Base'!$A$4:$API$29, MATCH("CenHos_Per", 'WFOM - Time_Base'!$B$4:$B$29,0), MATCH(CONCATENATE($G111,AD$2),'WFOM - Time_Base'!$A$8:$API$8,0)),
IFERROR($AN111 * INDEX('Inputs from Uganda staff'!$E$61:$BM$80,MATCH('HRH Need estimation'!AD$2,'Inputs from Uganda staff'!$E$61:$E$80,0),MATCH('HRH Need estimation'!$D111,'Inputs from Uganda staff'!$E$6:$BM$6,0)),
""))</f>
        <v/>
      </c>
      <c r="AE111" s="122" t="str">
        <f>IFERROR(
$AN111 * INDEX('WFOM - Time_Base'!$A$4:$API$29, MATCH("CenHos", 'WFOM - Time_Base'!$B$4:$B$29,0), MATCH(CONCATENATE($G111,AE$2),'WFOM - Time_Base'!$A$8:$API$8,0)) *
INDEX('WFOM - Time_Base'!$A$4:$API$29, MATCH("CenHos_Per", 'WFOM - Time_Base'!$B$4:$B$29,0), MATCH(CONCATENATE($G111,AE$2),'WFOM - Time_Base'!$A$8:$API$8,0)),
IFERROR($AN111 * INDEX('Inputs from Uganda staff'!$E$61:$BM$80,MATCH('HRH Need estimation'!AE$2,'Inputs from Uganda staff'!$E$61:$E$80,0),MATCH('HRH Need estimation'!$D111,'Inputs from Uganda staff'!$E$6:$BM$6,0)),
""))</f>
        <v/>
      </c>
      <c r="AF111" s="122" t="str">
        <f>IFERROR(
$AN111 * INDEX('WFOM - Time_Base'!$A$4:$API$29, MATCH("CenHos", 'WFOM - Time_Base'!$B$4:$B$29,0), MATCH(CONCATENATE($G111,AF$2),'WFOM - Time_Base'!$A$8:$API$8,0)) *
INDEX('WFOM - Time_Base'!$A$4:$API$29, MATCH("CenHos_Per", 'WFOM - Time_Base'!$B$4:$B$29,0), MATCH(CONCATENATE($G111,AF$2),'WFOM - Time_Base'!$A$8:$API$8,0)),
IFERROR($AN111 * INDEX('Inputs from Uganda staff'!$E$61:$BM$80,MATCH('HRH Need estimation'!AF$2,'Inputs from Uganda staff'!$E$61:$E$80,0),MATCH('HRH Need estimation'!$D111,'Inputs from Uganda staff'!$E$6:$BM$6,0)),
""))</f>
        <v/>
      </c>
      <c r="AG111" s="122" t="str">
        <f>IFERROR(
$AN111 * INDEX('WFOM - Time_Base'!$A$4:$API$29, MATCH("CenHos", 'WFOM - Time_Base'!$B$4:$B$29,0), MATCH(CONCATENATE($G111,AG$2),'WFOM - Time_Base'!$A$8:$API$8,0)) *
INDEX('WFOM - Time_Base'!$A$4:$API$29, MATCH("CenHos_Per", 'WFOM - Time_Base'!$B$4:$B$29,0), MATCH(CONCATENATE($G111,AG$2),'WFOM - Time_Base'!$A$8:$API$8,0)),
IFERROR($AN111 * INDEX('Inputs from Uganda staff'!$E$61:$BM$80,MATCH('HRH Need estimation'!AG$2,'Inputs from Uganda staff'!$E$61:$E$80,0),MATCH('HRH Need estimation'!$D111,'Inputs from Uganda staff'!$E$6:$BM$6,0)),
""))</f>
        <v/>
      </c>
      <c r="AH111" s="122" t="str">
        <f>IFERROR(
$AN111 * INDEX('WFOM - Time_Base'!$A$4:$API$29, MATCH("CenHos", 'WFOM - Time_Base'!$B$4:$B$29,0), MATCH(CONCATENATE($G111,AH$2),'WFOM - Time_Base'!$A$8:$API$8,0)) *
INDEX('WFOM - Time_Base'!$A$4:$API$29, MATCH("CenHos_Per", 'WFOM - Time_Base'!$B$4:$B$29,0), MATCH(CONCATENATE($G111,AH$2),'WFOM - Time_Base'!$A$8:$API$8,0)),
IFERROR($AN111 * INDEX('Inputs from Uganda staff'!$E$61:$BM$80,MATCH('HRH Need estimation'!AH$2,'Inputs from Uganda staff'!$E$61:$E$80,0),MATCH('HRH Need estimation'!$D111,'Inputs from Uganda staff'!$E$6:$BM$6,0)),
""))</f>
        <v/>
      </c>
      <c r="AI111" s="122" t="str">
        <f>IFERROR(
$AN111 * INDEX('WFOM - Time_Base'!$A$4:$API$29, MATCH("CenHos", 'WFOM - Time_Base'!$B$4:$B$29,0), MATCH(CONCATENATE($G111,AI$2),'WFOM - Time_Base'!$A$8:$API$8,0)) *
INDEX('WFOM - Time_Base'!$A$4:$API$29, MATCH("CenHos_Per", 'WFOM - Time_Base'!$B$4:$B$29,0), MATCH(CONCATENATE($G111,AI$2),'WFOM - Time_Base'!$A$8:$API$8,0)),
IFERROR($AN111 * INDEX('Inputs from Uganda staff'!$E$61:$BM$80,MATCH('HRH Need estimation'!AI$2,'Inputs from Uganda staff'!$E$61:$E$80,0),MATCH('HRH Need estimation'!$D111,'Inputs from Uganda staff'!$E$6:$BM$6,0)),
""))</f>
        <v/>
      </c>
      <c r="AJ111" s="122" t="str">
        <f>IFERROR(
$AN111 * INDEX('WFOM - Time_Base'!$A$4:$API$29, MATCH("CenHos", 'WFOM - Time_Base'!$B$4:$B$29,0), MATCH(CONCATENATE($G111,AJ$2),'WFOM - Time_Base'!$A$8:$API$8,0)) *
INDEX('WFOM - Time_Base'!$A$4:$API$29, MATCH("CenHos_Per", 'WFOM - Time_Base'!$B$4:$B$29,0), MATCH(CONCATENATE($G111,AJ$2),'WFOM - Time_Base'!$A$8:$API$8,0)),
IFERROR($AN111 * INDEX('Inputs from Uganda staff'!$E$61:$BM$80,MATCH('HRH Need estimation'!AJ$2,'Inputs from Uganda staff'!$E$61:$E$80,0),MATCH('HRH Need estimation'!$D111,'Inputs from Uganda staff'!$E$6:$BM$6,0)),
""))</f>
        <v/>
      </c>
      <c r="AK111" s="122" t="str">
        <f>IFERROR(
$AN111 * INDEX('WFOM - Time_Base'!$A$4:$API$29, MATCH("CenHos", 'WFOM - Time_Base'!$B$4:$B$29,0), MATCH(CONCATENATE($G111,AK$2),'WFOM - Time_Base'!$A$8:$API$8,0)) *
INDEX('WFOM - Time_Base'!$A$4:$API$29, MATCH("CenHos_Per", 'WFOM - Time_Base'!$B$4:$B$29,0), MATCH(CONCATENATE($G111,AK$2),'WFOM - Time_Base'!$A$8:$API$8,0)),
IFERROR($AN111 * INDEX('Inputs from Uganda staff'!$E$61:$BM$80,MATCH('HRH Need estimation'!AK$2,'Inputs from Uganda staff'!$E$61:$E$80,0),MATCH('HRH Need estimation'!$D111,'Inputs from Uganda staff'!$E$6:$BM$6,0)),
""))</f>
        <v/>
      </c>
      <c r="AL111" s="122" t="str">
        <f>IFERROR(
$AN111 * INDEX('WFOM - Time_Base'!$A$4:$API$29, MATCH("CenHos", 'WFOM - Time_Base'!$B$4:$B$29,0), MATCH(CONCATENATE($G111,AL$2),'WFOM - Time_Base'!$A$8:$API$8,0)) *
INDEX('WFOM - Time_Base'!$A$4:$API$29, MATCH("CenHos_Per", 'WFOM - Time_Base'!$B$4:$B$29,0), MATCH(CONCATENATE($G111,AL$2),'WFOM - Time_Base'!$A$8:$API$8,0)),
IFERROR($AN111 * INDEX('Inputs from Uganda staff'!$E$61:$BM$80,MATCH('HRH Need estimation'!AL$2,'Inputs from Uganda staff'!$E$61:$E$80,0),MATCH('HRH Need estimation'!$D111,'Inputs from Uganda staff'!$E$6:$BM$6,0)),
""))</f>
        <v/>
      </c>
      <c r="AN111">
        <v>1</v>
      </c>
      <c r="AO111" t="e">
        <f t="shared" si="3"/>
        <v>#N/A</v>
      </c>
      <c r="AQ111" t="s">
        <v>676</v>
      </c>
    </row>
    <row r="112" spans="1:43">
      <c r="A112" s="106" t="s">
        <v>967</v>
      </c>
      <c r="B112" s="106" t="s">
        <v>292</v>
      </c>
      <c r="C112" s="107" t="s">
        <v>436</v>
      </c>
      <c r="D112" s="113" t="s">
        <v>437</v>
      </c>
      <c r="E112" s="252" t="s">
        <v>85</v>
      </c>
      <c r="F112" s="252" t="s">
        <v>88</v>
      </c>
      <c r="G112" s="202" t="str">
        <f>IF(F112&lt;&gt;"", VLOOKUP(F112,'WFOM - Cadre and Service List'!$E$4:$F$52,2,FALSE), "")</f>
        <v>VCTPositive</v>
      </c>
      <c r="H112" s="202" t="s">
        <v>910</v>
      </c>
      <c r="I112" s="207"/>
      <c r="J112" s="207"/>
      <c r="K112" s="207"/>
      <c r="L112" s="207"/>
      <c r="M112" s="207"/>
      <c r="N112" s="207"/>
      <c r="O112" s="207"/>
      <c r="P112" s="207">
        <f t="shared" si="2"/>
        <v>0</v>
      </c>
      <c r="Q112" s="122" t="s">
        <v>1947</v>
      </c>
      <c r="R112" s="122">
        <f>IFERROR(
$AN112 * INDEX('WFOM - Time_Base'!$A$4:$API$29, MATCH("CenHos", 'WFOM - Time_Base'!$B$4:$B$29,0), MATCH(CONCATENATE($G112,R$2),'WFOM - Time_Base'!$A$8:$API$8,0)) *
INDEX('WFOM - Time_Base'!$A$4:$API$29, MATCH("CenHos_Per", 'WFOM - Time_Base'!$B$4:$B$29,0), MATCH(CONCATENATE($G112,R$2),'WFOM - Time_Base'!$A$8:$API$8,0)),
IFERROR($AN112 * INDEX('Inputs from Uganda staff'!$E$61:$BM$80,MATCH('HRH Need estimation'!R$2,'Inputs from Uganda staff'!$E$61:$E$80,0),MATCH('HRH Need estimation'!$D112,'Inputs from Uganda staff'!$E$6:$BM$6,0)),
""))</f>
        <v>0</v>
      </c>
      <c r="S112" s="122">
        <f>IFERROR(
$AN112 * INDEX('WFOM - Time_Base'!$A$4:$API$29, MATCH("CenHos", 'WFOM - Time_Base'!$B$4:$B$29,0), MATCH(CONCATENATE($G112,S$2),'WFOM - Time_Base'!$A$8:$API$8,0)) *
INDEX('WFOM - Time_Base'!$A$4:$API$29, MATCH("CenHos_Per", 'WFOM - Time_Base'!$B$4:$B$29,0), MATCH(CONCATENATE($G112,S$2),'WFOM - Time_Base'!$A$8:$API$8,0)),
IFERROR($AN112 * INDEX('Inputs from Uganda staff'!$E$61:$BM$80,MATCH('HRH Need estimation'!S$2,'Inputs from Uganda staff'!$E$61:$E$80,0),MATCH('HRH Need estimation'!$D112,'Inputs from Uganda staff'!$E$6:$BM$6,0)),
""))</f>
        <v>0</v>
      </c>
      <c r="T112" s="122">
        <f>IFERROR(
$AN112 * INDEX('WFOM - Time_Base'!$A$4:$API$29, MATCH("CenHos", 'WFOM - Time_Base'!$B$4:$B$29,0), MATCH(CONCATENATE($G112,T$2),'WFOM - Time_Base'!$A$8:$API$8,0)) *
INDEX('WFOM - Time_Base'!$A$4:$API$29, MATCH("CenHos_Per", 'WFOM - Time_Base'!$B$4:$B$29,0), MATCH(CONCATENATE($G112,T$2),'WFOM - Time_Base'!$A$8:$API$8,0)),
IFERROR($AN112 * INDEX('Inputs from Uganda staff'!$E$61:$BM$80,MATCH('HRH Need estimation'!T$2,'Inputs from Uganda staff'!$E$61:$E$80,0),MATCH('HRH Need estimation'!$D112,'Inputs from Uganda staff'!$E$6:$BM$6,0)),
""))</f>
        <v>0</v>
      </c>
      <c r="U112" s="122">
        <f>IFERROR(
$AN112 * INDEX('WFOM - Time_Base'!$A$4:$API$29, MATCH("CenHos", 'WFOM - Time_Base'!$B$4:$B$29,0), MATCH(CONCATENATE($G112,U$2),'WFOM - Time_Base'!$A$8:$API$8,0)) *
INDEX('WFOM - Time_Base'!$A$4:$API$29, MATCH("CenHos_Per", 'WFOM - Time_Base'!$B$4:$B$29,0), MATCH(CONCATENATE($G112,U$2),'WFOM - Time_Base'!$A$8:$API$8,0)),
IFERROR($AN112 * INDEX('Inputs from Uganda staff'!$E$61:$BM$80,MATCH('HRH Need estimation'!U$2,'Inputs from Uganda staff'!$E$61:$E$80,0),MATCH('HRH Need estimation'!$D112,'Inputs from Uganda staff'!$E$6:$BM$6,0)),
""))</f>
        <v>0</v>
      </c>
      <c r="V112" s="122">
        <f>IFERROR(
$AN112 * INDEX('WFOM - Time_Base'!$A$4:$API$29, MATCH("CenHos", 'WFOM - Time_Base'!$B$4:$B$29,0), MATCH(CONCATENATE($G112,V$2),'WFOM - Time_Base'!$A$8:$API$8,0)) *
INDEX('WFOM - Time_Base'!$A$4:$API$29, MATCH("CenHos_Per", 'WFOM - Time_Base'!$B$4:$B$29,0), MATCH(CONCATENATE($G112,V$2),'WFOM - Time_Base'!$A$8:$API$8,0)),
IFERROR($AN112 * INDEX('Inputs from Uganda staff'!$E$61:$BM$80,MATCH('HRH Need estimation'!V$2,'Inputs from Uganda staff'!$E$61:$E$80,0),MATCH('HRH Need estimation'!$D112,'Inputs from Uganda staff'!$E$6:$BM$6,0)),
""))</f>
        <v>35</v>
      </c>
      <c r="W112" s="122">
        <f>IFERROR(
$AN112 * INDEX('WFOM - Time_Base'!$A$4:$API$29, MATCH("CenHos", 'WFOM - Time_Base'!$B$4:$B$29,0), MATCH(CONCATENATE($G112,W$2),'WFOM - Time_Base'!$A$8:$API$8,0)) *
INDEX('WFOM - Time_Base'!$A$4:$API$29, MATCH("CenHos_Per", 'WFOM - Time_Base'!$B$4:$B$29,0), MATCH(CONCATENATE($G112,W$2),'WFOM - Time_Base'!$A$8:$API$8,0)),
IFERROR($AN112 * INDEX('Inputs from Uganda staff'!$E$61:$BM$80,MATCH('HRH Need estimation'!W$2,'Inputs from Uganda staff'!$E$61:$E$80,0),MATCH('HRH Need estimation'!$D112,'Inputs from Uganda staff'!$E$6:$BM$6,0)),
""))</f>
        <v>0</v>
      </c>
      <c r="X112" s="122">
        <f>IFERROR(
$AN112 * INDEX('WFOM - Time_Base'!$A$4:$API$29, MATCH("CenHos", 'WFOM - Time_Base'!$B$4:$B$29,0), MATCH(CONCATENATE($G112,X$2),'WFOM - Time_Base'!$A$8:$API$8,0)) *
INDEX('WFOM - Time_Base'!$A$4:$API$29, MATCH("CenHos_Per", 'WFOM - Time_Base'!$B$4:$B$29,0), MATCH(CONCATENATE($G112,X$2),'WFOM - Time_Base'!$A$8:$API$8,0)),
IFERROR($AN112 * INDEX('Inputs from Uganda staff'!$E$61:$BM$80,MATCH('HRH Need estimation'!X$2,'Inputs from Uganda staff'!$E$61:$E$80,0),MATCH('HRH Need estimation'!$D112,'Inputs from Uganda staff'!$E$6:$BM$6,0)),
""))</f>
        <v>0</v>
      </c>
      <c r="Y112" s="122">
        <f>IFERROR(
$AN112 * INDEX('WFOM - Time_Base'!$A$4:$API$29, MATCH("CenHos", 'WFOM - Time_Base'!$B$4:$B$29,0), MATCH(CONCATENATE($G112,Y$2),'WFOM - Time_Base'!$A$8:$API$8,0)) *
INDEX('WFOM - Time_Base'!$A$4:$API$29, MATCH("CenHos_Per", 'WFOM - Time_Base'!$B$4:$B$29,0), MATCH(CONCATENATE($G112,Y$2),'WFOM - Time_Base'!$A$8:$API$8,0)),
IFERROR($AN112 * INDEX('Inputs from Uganda staff'!$E$61:$BM$80,MATCH('HRH Need estimation'!Y$2,'Inputs from Uganda staff'!$E$61:$E$80,0),MATCH('HRH Need estimation'!$D112,'Inputs from Uganda staff'!$E$6:$BM$6,0)),
""))</f>
        <v>0</v>
      </c>
      <c r="Z112" s="122">
        <f>IFERROR(
$AN112 * INDEX('WFOM - Time_Base'!$A$4:$API$29, MATCH("CenHos", 'WFOM - Time_Base'!$B$4:$B$29,0), MATCH(CONCATENATE($G112,Z$2),'WFOM - Time_Base'!$A$8:$API$8,0)) *
INDEX('WFOM - Time_Base'!$A$4:$API$29, MATCH("CenHos_Per", 'WFOM - Time_Base'!$B$4:$B$29,0), MATCH(CONCATENATE($G112,Z$2),'WFOM - Time_Base'!$A$8:$API$8,0)),
IFERROR($AN112 * INDEX('Inputs from Uganda staff'!$E$61:$BM$80,MATCH('HRH Need estimation'!Z$2,'Inputs from Uganda staff'!$E$61:$E$80,0),MATCH('HRH Need estimation'!$D112,'Inputs from Uganda staff'!$E$6:$BM$6,0)),
""))</f>
        <v>0</v>
      </c>
      <c r="AA112" s="122">
        <f>IFERROR(
$AN112 * INDEX('WFOM - Time_Base'!$A$4:$API$29, MATCH("CenHos", 'WFOM - Time_Base'!$B$4:$B$29,0), MATCH(CONCATENATE($G112,AA$2),'WFOM - Time_Base'!$A$8:$API$8,0)) *
INDEX('WFOM - Time_Base'!$A$4:$API$29, MATCH("CenHos_Per", 'WFOM - Time_Base'!$B$4:$B$29,0), MATCH(CONCATENATE($G112,AA$2),'WFOM - Time_Base'!$A$8:$API$8,0)),
IFERROR($AN112 * INDEX('Inputs from Uganda staff'!$E$61:$BM$80,MATCH('HRH Need estimation'!AA$2,'Inputs from Uganda staff'!$E$61:$E$80,0),MATCH('HRH Need estimation'!$D112,'Inputs from Uganda staff'!$E$6:$BM$6,0)),
""))</f>
        <v>0</v>
      </c>
      <c r="AB112" s="122">
        <f>IFERROR(
$AN112 * INDEX('WFOM - Time_Base'!$A$4:$API$29, MATCH("CenHos", 'WFOM - Time_Base'!$B$4:$B$29,0), MATCH(CONCATENATE($G112,AB$2),'WFOM - Time_Base'!$A$8:$API$8,0)) *
INDEX('WFOM - Time_Base'!$A$4:$API$29, MATCH("CenHos_Per", 'WFOM - Time_Base'!$B$4:$B$29,0), MATCH(CONCATENATE($G112,AB$2),'WFOM - Time_Base'!$A$8:$API$8,0)),
IFERROR($AN112 * INDEX('Inputs from Uganda staff'!$E$61:$BM$80,MATCH('HRH Need estimation'!AB$2,'Inputs from Uganda staff'!$E$61:$E$80,0),MATCH('HRH Need estimation'!$D112,'Inputs from Uganda staff'!$E$6:$BM$6,0)),
""))</f>
        <v>0</v>
      </c>
      <c r="AC112" s="122" t="str">
        <f>IFERROR(
$AN112 * INDEX('WFOM - Time_Base'!$A$4:$API$29, MATCH("CenHos", 'WFOM - Time_Base'!$B$4:$B$29,0), MATCH(CONCATENATE($G112,AC$2),'WFOM - Time_Base'!$A$8:$API$8,0)) *
INDEX('WFOM - Time_Base'!$A$4:$API$29, MATCH("CenHos_Per", 'WFOM - Time_Base'!$B$4:$B$29,0), MATCH(CONCATENATE($G112,AC$2),'WFOM - Time_Base'!$A$8:$API$8,0)),
IFERROR($AN112 * INDEX('Inputs from Uganda staff'!$E$61:$BM$80,MATCH('HRH Need estimation'!AC$2,'Inputs from Uganda staff'!$E$61:$E$80,0),MATCH('HRH Need estimation'!$D112,'Inputs from Uganda staff'!$E$6:$BM$6,0)),
""))</f>
        <v/>
      </c>
      <c r="AD112" s="122">
        <f>IFERROR(
$AN112 * INDEX('WFOM - Time_Base'!$A$4:$API$29, MATCH("CenHos", 'WFOM - Time_Base'!$B$4:$B$29,0), MATCH(CONCATENATE($G112,AD$2),'WFOM - Time_Base'!$A$8:$API$8,0)) *
INDEX('WFOM - Time_Base'!$A$4:$API$29, MATCH("CenHos_Per", 'WFOM - Time_Base'!$B$4:$B$29,0), MATCH(CONCATENATE($G112,AD$2),'WFOM - Time_Base'!$A$8:$API$8,0)),
IFERROR($AN112 * INDEX('Inputs from Uganda staff'!$E$61:$BM$80,MATCH('HRH Need estimation'!AD$2,'Inputs from Uganda staff'!$E$61:$E$80,0),MATCH('HRH Need estimation'!$D112,'Inputs from Uganda staff'!$E$6:$BM$6,0)),
""))</f>
        <v>0</v>
      </c>
      <c r="AE112" s="122">
        <f>IFERROR(
$AN112 * INDEX('WFOM - Time_Base'!$A$4:$API$29, MATCH("CenHos", 'WFOM - Time_Base'!$B$4:$B$29,0), MATCH(CONCATENATE($G112,AE$2),'WFOM - Time_Base'!$A$8:$API$8,0)) *
INDEX('WFOM - Time_Base'!$A$4:$API$29, MATCH("CenHos_Per", 'WFOM - Time_Base'!$B$4:$B$29,0), MATCH(CONCATENATE($G112,AE$2),'WFOM - Time_Base'!$A$8:$API$8,0)),
IFERROR($AN112 * INDEX('Inputs from Uganda staff'!$E$61:$BM$80,MATCH('HRH Need estimation'!AE$2,'Inputs from Uganda staff'!$E$61:$E$80,0),MATCH('HRH Need estimation'!$D112,'Inputs from Uganda staff'!$E$6:$BM$6,0)),
""))</f>
        <v>0</v>
      </c>
      <c r="AF112" s="122">
        <f>IFERROR(
$AN112 * INDEX('WFOM - Time_Base'!$A$4:$API$29, MATCH("CenHos", 'WFOM - Time_Base'!$B$4:$B$29,0), MATCH(CONCATENATE($G112,AF$2),'WFOM - Time_Base'!$A$8:$API$8,0)) *
INDEX('WFOM - Time_Base'!$A$4:$API$29, MATCH("CenHos_Per", 'WFOM - Time_Base'!$B$4:$B$29,0), MATCH(CONCATENATE($G112,AF$2),'WFOM - Time_Base'!$A$8:$API$8,0)),
IFERROR($AN112 * INDEX('Inputs from Uganda staff'!$E$61:$BM$80,MATCH('HRH Need estimation'!AF$2,'Inputs from Uganda staff'!$E$61:$E$80,0),MATCH('HRH Need estimation'!$D112,'Inputs from Uganda staff'!$E$6:$BM$6,0)),
""))</f>
        <v>0</v>
      </c>
      <c r="AG112" s="122">
        <f>IFERROR(
$AN112 * INDEX('WFOM - Time_Base'!$A$4:$API$29, MATCH("CenHos", 'WFOM - Time_Base'!$B$4:$B$29,0), MATCH(CONCATENATE($G112,AG$2),'WFOM - Time_Base'!$A$8:$API$8,0)) *
INDEX('WFOM - Time_Base'!$A$4:$API$29, MATCH("CenHos_Per", 'WFOM - Time_Base'!$B$4:$B$29,0), MATCH(CONCATENATE($G112,AG$2),'WFOM - Time_Base'!$A$8:$API$8,0)),
IFERROR($AN112 * INDEX('Inputs from Uganda staff'!$E$61:$BM$80,MATCH('HRH Need estimation'!AG$2,'Inputs from Uganda staff'!$E$61:$E$80,0),MATCH('HRH Need estimation'!$D112,'Inputs from Uganda staff'!$E$6:$BM$6,0)),
""))</f>
        <v>0</v>
      </c>
      <c r="AH112" s="122">
        <f>IFERROR(
$AN112 * INDEX('WFOM - Time_Base'!$A$4:$API$29, MATCH("CenHos", 'WFOM - Time_Base'!$B$4:$B$29,0), MATCH(CONCATENATE($G112,AH$2),'WFOM - Time_Base'!$A$8:$API$8,0)) *
INDEX('WFOM - Time_Base'!$A$4:$API$29, MATCH("CenHos_Per", 'WFOM - Time_Base'!$B$4:$B$29,0), MATCH(CONCATENATE($G112,AH$2),'WFOM - Time_Base'!$A$8:$API$8,0)),
IFERROR($AN112 * INDEX('Inputs from Uganda staff'!$E$61:$BM$80,MATCH('HRH Need estimation'!AH$2,'Inputs from Uganda staff'!$E$61:$E$80,0),MATCH('HRH Need estimation'!$D112,'Inputs from Uganda staff'!$E$6:$BM$6,0)),
""))</f>
        <v>0</v>
      </c>
      <c r="AI112" s="122">
        <f>IFERROR(
$AN112 * INDEX('WFOM - Time_Base'!$A$4:$API$29, MATCH("CenHos", 'WFOM - Time_Base'!$B$4:$B$29,0), MATCH(CONCATENATE($G112,AI$2),'WFOM - Time_Base'!$A$8:$API$8,0)) *
INDEX('WFOM - Time_Base'!$A$4:$API$29, MATCH("CenHos_Per", 'WFOM - Time_Base'!$B$4:$B$29,0), MATCH(CONCATENATE($G112,AI$2),'WFOM - Time_Base'!$A$8:$API$8,0)),
IFERROR($AN112 * INDEX('Inputs from Uganda staff'!$E$61:$BM$80,MATCH('HRH Need estimation'!AI$2,'Inputs from Uganda staff'!$E$61:$E$80,0),MATCH('HRH Need estimation'!$D112,'Inputs from Uganda staff'!$E$6:$BM$6,0)),
""))</f>
        <v>0</v>
      </c>
      <c r="AJ112" s="122">
        <f>IFERROR(
$AN112 * INDEX('WFOM - Time_Base'!$A$4:$API$29, MATCH("CenHos", 'WFOM - Time_Base'!$B$4:$B$29,0), MATCH(CONCATENATE($G112,AJ$2),'WFOM - Time_Base'!$A$8:$API$8,0)) *
INDEX('WFOM - Time_Base'!$A$4:$API$29, MATCH("CenHos_Per", 'WFOM - Time_Base'!$B$4:$B$29,0), MATCH(CONCATENATE($G112,AJ$2),'WFOM - Time_Base'!$A$8:$API$8,0)),
IFERROR($AN112 * INDEX('Inputs from Uganda staff'!$E$61:$BM$80,MATCH('HRH Need estimation'!AJ$2,'Inputs from Uganda staff'!$E$61:$E$80,0),MATCH('HRH Need estimation'!$D112,'Inputs from Uganda staff'!$E$6:$BM$6,0)),
""))</f>
        <v>0</v>
      </c>
      <c r="AK112" s="122">
        <f>IFERROR(
$AN112 * INDEX('WFOM - Time_Base'!$A$4:$API$29, MATCH("CenHos", 'WFOM - Time_Base'!$B$4:$B$29,0), MATCH(CONCATENATE($G112,AK$2),'WFOM - Time_Base'!$A$8:$API$8,0)) *
INDEX('WFOM - Time_Base'!$A$4:$API$29, MATCH("CenHos_Per", 'WFOM - Time_Base'!$B$4:$B$29,0), MATCH(CONCATENATE($G112,AK$2),'WFOM - Time_Base'!$A$8:$API$8,0)),
IFERROR($AN112 * INDEX('Inputs from Uganda staff'!$E$61:$BM$80,MATCH('HRH Need estimation'!AK$2,'Inputs from Uganda staff'!$E$61:$E$80,0),MATCH('HRH Need estimation'!$D112,'Inputs from Uganda staff'!$E$6:$BM$6,0)),
""))</f>
        <v>0</v>
      </c>
      <c r="AL112" s="122">
        <f>IFERROR(
$AN112 * INDEX('WFOM - Time_Base'!$A$4:$API$29, MATCH("CenHos", 'WFOM - Time_Base'!$B$4:$B$29,0), MATCH(CONCATENATE($G112,AL$2),'WFOM - Time_Base'!$A$8:$API$8,0)) *
INDEX('WFOM - Time_Base'!$A$4:$API$29, MATCH("CenHos_Per", 'WFOM - Time_Base'!$B$4:$B$29,0), MATCH(CONCATENATE($G112,AL$2),'WFOM - Time_Base'!$A$8:$API$8,0)),
IFERROR($AN112 * INDEX('Inputs from Uganda staff'!$E$61:$BM$80,MATCH('HRH Need estimation'!AL$2,'Inputs from Uganda staff'!$E$61:$E$80,0),MATCH('HRH Need estimation'!$D112,'Inputs from Uganda staff'!$E$6:$BM$6,0)),
""))</f>
        <v>0</v>
      </c>
      <c r="AN112">
        <v>1</v>
      </c>
      <c r="AO112" t="e">
        <f t="shared" si="3"/>
        <v>#N/A</v>
      </c>
      <c r="AQ112" t="s">
        <v>678</v>
      </c>
    </row>
    <row r="113" spans="1:43">
      <c r="A113" s="106" t="s">
        <v>968</v>
      </c>
      <c r="B113" s="106" t="s">
        <v>292</v>
      </c>
      <c r="C113" s="107" t="s">
        <v>438</v>
      </c>
      <c r="D113" s="113" t="s">
        <v>439</v>
      </c>
      <c r="E113" s="252" t="s">
        <v>85</v>
      </c>
      <c r="F113" s="252" t="s">
        <v>88</v>
      </c>
      <c r="G113" s="202" t="str">
        <f>IF(F113&lt;&gt;"", VLOOKUP(F113,'WFOM - Cadre and Service List'!$E$4:$F$52,2,FALSE), "")</f>
        <v>VCTPositive</v>
      </c>
      <c r="H113" s="202" t="s">
        <v>910</v>
      </c>
      <c r="I113" s="207"/>
      <c r="J113" s="207"/>
      <c r="K113" s="207"/>
      <c r="L113" s="207"/>
      <c r="M113" s="207"/>
      <c r="N113" s="207"/>
      <c r="O113" s="207"/>
      <c r="P113" s="207">
        <f t="shared" si="2"/>
        <v>0</v>
      </c>
      <c r="Q113" s="122" t="s">
        <v>1947</v>
      </c>
      <c r="R113" s="122">
        <f>IFERROR(
$AN113 * INDEX('WFOM - Time_Base'!$A$4:$API$29, MATCH("CenHos", 'WFOM - Time_Base'!$B$4:$B$29,0), MATCH(CONCATENATE($G113,R$2),'WFOM - Time_Base'!$A$8:$API$8,0)) *
INDEX('WFOM - Time_Base'!$A$4:$API$29, MATCH("CenHos_Per", 'WFOM - Time_Base'!$B$4:$B$29,0), MATCH(CONCATENATE($G113,R$2),'WFOM - Time_Base'!$A$8:$API$8,0)),
IFERROR($AN113 * INDEX('Inputs from Uganda staff'!$E$61:$BM$80,MATCH('HRH Need estimation'!R$2,'Inputs from Uganda staff'!$E$61:$E$80,0),MATCH('HRH Need estimation'!$D113,'Inputs from Uganda staff'!$E$6:$BM$6,0)),
""))</f>
        <v>0</v>
      </c>
      <c r="S113" s="122">
        <f>IFERROR(
$AN113 * INDEX('WFOM - Time_Base'!$A$4:$API$29, MATCH("CenHos", 'WFOM - Time_Base'!$B$4:$B$29,0), MATCH(CONCATENATE($G113,S$2),'WFOM - Time_Base'!$A$8:$API$8,0)) *
INDEX('WFOM - Time_Base'!$A$4:$API$29, MATCH("CenHos_Per", 'WFOM - Time_Base'!$B$4:$B$29,0), MATCH(CONCATENATE($G113,S$2),'WFOM - Time_Base'!$A$8:$API$8,0)),
IFERROR($AN113 * INDEX('Inputs from Uganda staff'!$E$61:$BM$80,MATCH('HRH Need estimation'!S$2,'Inputs from Uganda staff'!$E$61:$E$80,0),MATCH('HRH Need estimation'!$D113,'Inputs from Uganda staff'!$E$6:$BM$6,0)),
""))</f>
        <v>0</v>
      </c>
      <c r="T113" s="122">
        <f>IFERROR(
$AN113 * INDEX('WFOM - Time_Base'!$A$4:$API$29, MATCH("CenHos", 'WFOM - Time_Base'!$B$4:$B$29,0), MATCH(CONCATENATE($G113,T$2),'WFOM - Time_Base'!$A$8:$API$8,0)) *
INDEX('WFOM - Time_Base'!$A$4:$API$29, MATCH("CenHos_Per", 'WFOM - Time_Base'!$B$4:$B$29,0), MATCH(CONCATENATE($G113,T$2),'WFOM - Time_Base'!$A$8:$API$8,0)),
IFERROR($AN113 * INDEX('Inputs from Uganda staff'!$E$61:$BM$80,MATCH('HRH Need estimation'!T$2,'Inputs from Uganda staff'!$E$61:$E$80,0),MATCH('HRH Need estimation'!$D113,'Inputs from Uganda staff'!$E$6:$BM$6,0)),
""))</f>
        <v>0</v>
      </c>
      <c r="U113" s="122">
        <f>IFERROR(
$AN113 * INDEX('WFOM - Time_Base'!$A$4:$API$29, MATCH("CenHos", 'WFOM - Time_Base'!$B$4:$B$29,0), MATCH(CONCATENATE($G113,U$2),'WFOM - Time_Base'!$A$8:$API$8,0)) *
INDEX('WFOM - Time_Base'!$A$4:$API$29, MATCH("CenHos_Per", 'WFOM - Time_Base'!$B$4:$B$29,0), MATCH(CONCATENATE($G113,U$2),'WFOM - Time_Base'!$A$8:$API$8,0)),
IFERROR($AN113 * INDEX('Inputs from Uganda staff'!$E$61:$BM$80,MATCH('HRH Need estimation'!U$2,'Inputs from Uganda staff'!$E$61:$E$80,0),MATCH('HRH Need estimation'!$D113,'Inputs from Uganda staff'!$E$6:$BM$6,0)),
""))</f>
        <v>0</v>
      </c>
      <c r="V113" s="122">
        <f>IFERROR(
$AN113 * INDEX('WFOM - Time_Base'!$A$4:$API$29, MATCH("CenHos", 'WFOM - Time_Base'!$B$4:$B$29,0), MATCH(CONCATENATE($G113,V$2),'WFOM - Time_Base'!$A$8:$API$8,0)) *
INDEX('WFOM - Time_Base'!$A$4:$API$29, MATCH("CenHos_Per", 'WFOM - Time_Base'!$B$4:$B$29,0), MATCH(CONCATENATE($G113,V$2),'WFOM - Time_Base'!$A$8:$API$8,0)),
IFERROR($AN113 * INDEX('Inputs from Uganda staff'!$E$61:$BM$80,MATCH('HRH Need estimation'!V$2,'Inputs from Uganda staff'!$E$61:$E$80,0),MATCH('HRH Need estimation'!$D113,'Inputs from Uganda staff'!$E$6:$BM$6,0)),
""))</f>
        <v>35</v>
      </c>
      <c r="W113" s="122">
        <f>IFERROR(
$AN113 * INDEX('WFOM - Time_Base'!$A$4:$API$29, MATCH("CenHos", 'WFOM - Time_Base'!$B$4:$B$29,0), MATCH(CONCATENATE($G113,W$2),'WFOM - Time_Base'!$A$8:$API$8,0)) *
INDEX('WFOM - Time_Base'!$A$4:$API$29, MATCH("CenHos_Per", 'WFOM - Time_Base'!$B$4:$B$29,0), MATCH(CONCATENATE($G113,W$2),'WFOM - Time_Base'!$A$8:$API$8,0)),
IFERROR($AN113 * INDEX('Inputs from Uganda staff'!$E$61:$BM$80,MATCH('HRH Need estimation'!W$2,'Inputs from Uganda staff'!$E$61:$E$80,0),MATCH('HRH Need estimation'!$D113,'Inputs from Uganda staff'!$E$6:$BM$6,0)),
""))</f>
        <v>0</v>
      </c>
      <c r="X113" s="122">
        <f>IFERROR(
$AN113 * INDEX('WFOM - Time_Base'!$A$4:$API$29, MATCH("CenHos", 'WFOM - Time_Base'!$B$4:$B$29,0), MATCH(CONCATENATE($G113,X$2),'WFOM - Time_Base'!$A$8:$API$8,0)) *
INDEX('WFOM - Time_Base'!$A$4:$API$29, MATCH("CenHos_Per", 'WFOM - Time_Base'!$B$4:$B$29,0), MATCH(CONCATENATE($G113,X$2),'WFOM - Time_Base'!$A$8:$API$8,0)),
IFERROR($AN113 * INDEX('Inputs from Uganda staff'!$E$61:$BM$80,MATCH('HRH Need estimation'!X$2,'Inputs from Uganda staff'!$E$61:$E$80,0),MATCH('HRH Need estimation'!$D113,'Inputs from Uganda staff'!$E$6:$BM$6,0)),
""))</f>
        <v>0</v>
      </c>
      <c r="Y113" s="122">
        <f>IFERROR(
$AN113 * INDEX('WFOM - Time_Base'!$A$4:$API$29, MATCH("CenHos", 'WFOM - Time_Base'!$B$4:$B$29,0), MATCH(CONCATENATE($G113,Y$2),'WFOM - Time_Base'!$A$8:$API$8,0)) *
INDEX('WFOM - Time_Base'!$A$4:$API$29, MATCH("CenHos_Per", 'WFOM - Time_Base'!$B$4:$B$29,0), MATCH(CONCATENATE($G113,Y$2),'WFOM - Time_Base'!$A$8:$API$8,0)),
IFERROR($AN113 * INDEX('Inputs from Uganda staff'!$E$61:$BM$80,MATCH('HRH Need estimation'!Y$2,'Inputs from Uganda staff'!$E$61:$E$80,0),MATCH('HRH Need estimation'!$D113,'Inputs from Uganda staff'!$E$6:$BM$6,0)),
""))</f>
        <v>0</v>
      </c>
      <c r="Z113" s="122">
        <f>IFERROR(
$AN113 * INDEX('WFOM - Time_Base'!$A$4:$API$29, MATCH("CenHos", 'WFOM - Time_Base'!$B$4:$B$29,0), MATCH(CONCATENATE($G113,Z$2),'WFOM - Time_Base'!$A$8:$API$8,0)) *
INDEX('WFOM - Time_Base'!$A$4:$API$29, MATCH("CenHos_Per", 'WFOM - Time_Base'!$B$4:$B$29,0), MATCH(CONCATENATE($G113,Z$2),'WFOM - Time_Base'!$A$8:$API$8,0)),
IFERROR($AN113 * INDEX('Inputs from Uganda staff'!$E$61:$BM$80,MATCH('HRH Need estimation'!Z$2,'Inputs from Uganda staff'!$E$61:$E$80,0),MATCH('HRH Need estimation'!$D113,'Inputs from Uganda staff'!$E$6:$BM$6,0)),
""))</f>
        <v>0</v>
      </c>
      <c r="AA113" s="122">
        <f>IFERROR(
$AN113 * INDEX('WFOM - Time_Base'!$A$4:$API$29, MATCH("CenHos", 'WFOM - Time_Base'!$B$4:$B$29,0), MATCH(CONCATENATE($G113,AA$2),'WFOM - Time_Base'!$A$8:$API$8,0)) *
INDEX('WFOM - Time_Base'!$A$4:$API$29, MATCH("CenHos_Per", 'WFOM - Time_Base'!$B$4:$B$29,0), MATCH(CONCATENATE($G113,AA$2),'WFOM - Time_Base'!$A$8:$API$8,0)),
IFERROR($AN113 * INDEX('Inputs from Uganda staff'!$E$61:$BM$80,MATCH('HRH Need estimation'!AA$2,'Inputs from Uganda staff'!$E$61:$E$80,0),MATCH('HRH Need estimation'!$D113,'Inputs from Uganda staff'!$E$6:$BM$6,0)),
""))</f>
        <v>0</v>
      </c>
      <c r="AB113" s="122">
        <f>IFERROR(
$AN113 * INDEX('WFOM - Time_Base'!$A$4:$API$29, MATCH("CenHos", 'WFOM - Time_Base'!$B$4:$B$29,0), MATCH(CONCATENATE($G113,AB$2),'WFOM - Time_Base'!$A$8:$API$8,0)) *
INDEX('WFOM - Time_Base'!$A$4:$API$29, MATCH("CenHos_Per", 'WFOM - Time_Base'!$B$4:$B$29,0), MATCH(CONCATENATE($G113,AB$2),'WFOM - Time_Base'!$A$8:$API$8,0)),
IFERROR($AN113 * INDEX('Inputs from Uganda staff'!$E$61:$BM$80,MATCH('HRH Need estimation'!AB$2,'Inputs from Uganda staff'!$E$61:$E$80,0),MATCH('HRH Need estimation'!$D113,'Inputs from Uganda staff'!$E$6:$BM$6,0)),
""))</f>
        <v>0</v>
      </c>
      <c r="AC113" s="122" t="str">
        <f>IFERROR(
$AN113 * INDEX('WFOM - Time_Base'!$A$4:$API$29, MATCH("CenHos", 'WFOM - Time_Base'!$B$4:$B$29,0), MATCH(CONCATENATE($G113,AC$2),'WFOM - Time_Base'!$A$8:$API$8,0)) *
INDEX('WFOM - Time_Base'!$A$4:$API$29, MATCH("CenHos_Per", 'WFOM - Time_Base'!$B$4:$B$29,0), MATCH(CONCATENATE($G113,AC$2),'WFOM - Time_Base'!$A$8:$API$8,0)),
IFERROR($AN113 * INDEX('Inputs from Uganda staff'!$E$61:$BM$80,MATCH('HRH Need estimation'!AC$2,'Inputs from Uganda staff'!$E$61:$E$80,0),MATCH('HRH Need estimation'!$D113,'Inputs from Uganda staff'!$E$6:$BM$6,0)),
""))</f>
        <v/>
      </c>
      <c r="AD113" s="122">
        <f>IFERROR(
$AN113 * INDEX('WFOM - Time_Base'!$A$4:$API$29, MATCH("CenHos", 'WFOM - Time_Base'!$B$4:$B$29,0), MATCH(CONCATENATE($G113,AD$2),'WFOM - Time_Base'!$A$8:$API$8,0)) *
INDEX('WFOM - Time_Base'!$A$4:$API$29, MATCH("CenHos_Per", 'WFOM - Time_Base'!$B$4:$B$29,0), MATCH(CONCATENATE($G113,AD$2),'WFOM - Time_Base'!$A$8:$API$8,0)),
IFERROR($AN113 * INDEX('Inputs from Uganda staff'!$E$61:$BM$80,MATCH('HRH Need estimation'!AD$2,'Inputs from Uganda staff'!$E$61:$E$80,0),MATCH('HRH Need estimation'!$D113,'Inputs from Uganda staff'!$E$6:$BM$6,0)),
""))</f>
        <v>0</v>
      </c>
      <c r="AE113" s="122">
        <f>IFERROR(
$AN113 * INDEX('WFOM - Time_Base'!$A$4:$API$29, MATCH("CenHos", 'WFOM - Time_Base'!$B$4:$B$29,0), MATCH(CONCATENATE($G113,AE$2),'WFOM - Time_Base'!$A$8:$API$8,0)) *
INDEX('WFOM - Time_Base'!$A$4:$API$29, MATCH("CenHos_Per", 'WFOM - Time_Base'!$B$4:$B$29,0), MATCH(CONCATENATE($G113,AE$2),'WFOM - Time_Base'!$A$8:$API$8,0)),
IFERROR($AN113 * INDEX('Inputs from Uganda staff'!$E$61:$BM$80,MATCH('HRH Need estimation'!AE$2,'Inputs from Uganda staff'!$E$61:$E$80,0),MATCH('HRH Need estimation'!$D113,'Inputs from Uganda staff'!$E$6:$BM$6,0)),
""))</f>
        <v>0</v>
      </c>
      <c r="AF113" s="122">
        <f>IFERROR(
$AN113 * INDEX('WFOM - Time_Base'!$A$4:$API$29, MATCH("CenHos", 'WFOM - Time_Base'!$B$4:$B$29,0), MATCH(CONCATENATE($G113,AF$2),'WFOM - Time_Base'!$A$8:$API$8,0)) *
INDEX('WFOM - Time_Base'!$A$4:$API$29, MATCH("CenHos_Per", 'WFOM - Time_Base'!$B$4:$B$29,0), MATCH(CONCATENATE($G113,AF$2),'WFOM - Time_Base'!$A$8:$API$8,0)),
IFERROR($AN113 * INDEX('Inputs from Uganda staff'!$E$61:$BM$80,MATCH('HRH Need estimation'!AF$2,'Inputs from Uganda staff'!$E$61:$E$80,0),MATCH('HRH Need estimation'!$D113,'Inputs from Uganda staff'!$E$6:$BM$6,0)),
""))</f>
        <v>0</v>
      </c>
      <c r="AG113" s="122">
        <f>IFERROR(
$AN113 * INDEX('WFOM - Time_Base'!$A$4:$API$29, MATCH("CenHos", 'WFOM - Time_Base'!$B$4:$B$29,0), MATCH(CONCATENATE($G113,AG$2),'WFOM - Time_Base'!$A$8:$API$8,0)) *
INDEX('WFOM - Time_Base'!$A$4:$API$29, MATCH("CenHos_Per", 'WFOM - Time_Base'!$B$4:$B$29,0), MATCH(CONCATENATE($G113,AG$2),'WFOM - Time_Base'!$A$8:$API$8,0)),
IFERROR($AN113 * INDEX('Inputs from Uganda staff'!$E$61:$BM$80,MATCH('HRH Need estimation'!AG$2,'Inputs from Uganda staff'!$E$61:$E$80,0),MATCH('HRH Need estimation'!$D113,'Inputs from Uganda staff'!$E$6:$BM$6,0)),
""))</f>
        <v>0</v>
      </c>
      <c r="AH113" s="122">
        <f>IFERROR(
$AN113 * INDEX('WFOM - Time_Base'!$A$4:$API$29, MATCH("CenHos", 'WFOM - Time_Base'!$B$4:$B$29,0), MATCH(CONCATENATE($G113,AH$2),'WFOM - Time_Base'!$A$8:$API$8,0)) *
INDEX('WFOM - Time_Base'!$A$4:$API$29, MATCH("CenHos_Per", 'WFOM - Time_Base'!$B$4:$B$29,0), MATCH(CONCATENATE($G113,AH$2),'WFOM - Time_Base'!$A$8:$API$8,0)),
IFERROR($AN113 * INDEX('Inputs from Uganda staff'!$E$61:$BM$80,MATCH('HRH Need estimation'!AH$2,'Inputs from Uganda staff'!$E$61:$E$80,0),MATCH('HRH Need estimation'!$D113,'Inputs from Uganda staff'!$E$6:$BM$6,0)),
""))</f>
        <v>0</v>
      </c>
      <c r="AI113" s="122">
        <f>IFERROR(
$AN113 * INDEX('WFOM - Time_Base'!$A$4:$API$29, MATCH("CenHos", 'WFOM - Time_Base'!$B$4:$B$29,0), MATCH(CONCATENATE($G113,AI$2),'WFOM - Time_Base'!$A$8:$API$8,0)) *
INDEX('WFOM - Time_Base'!$A$4:$API$29, MATCH("CenHos_Per", 'WFOM - Time_Base'!$B$4:$B$29,0), MATCH(CONCATENATE($G113,AI$2),'WFOM - Time_Base'!$A$8:$API$8,0)),
IFERROR($AN113 * INDEX('Inputs from Uganda staff'!$E$61:$BM$80,MATCH('HRH Need estimation'!AI$2,'Inputs from Uganda staff'!$E$61:$E$80,0),MATCH('HRH Need estimation'!$D113,'Inputs from Uganda staff'!$E$6:$BM$6,0)),
""))</f>
        <v>0</v>
      </c>
      <c r="AJ113" s="122">
        <f>IFERROR(
$AN113 * INDEX('WFOM - Time_Base'!$A$4:$API$29, MATCH("CenHos", 'WFOM - Time_Base'!$B$4:$B$29,0), MATCH(CONCATENATE($G113,AJ$2),'WFOM - Time_Base'!$A$8:$API$8,0)) *
INDEX('WFOM - Time_Base'!$A$4:$API$29, MATCH("CenHos_Per", 'WFOM - Time_Base'!$B$4:$B$29,0), MATCH(CONCATENATE($G113,AJ$2),'WFOM - Time_Base'!$A$8:$API$8,0)),
IFERROR($AN113 * INDEX('Inputs from Uganda staff'!$E$61:$BM$80,MATCH('HRH Need estimation'!AJ$2,'Inputs from Uganda staff'!$E$61:$E$80,0),MATCH('HRH Need estimation'!$D113,'Inputs from Uganda staff'!$E$6:$BM$6,0)),
""))</f>
        <v>0</v>
      </c>
      <c r="AK113" s="122">
        <f>IFERROR(
$AN113 * INDEX('WFOM - Time_Base'!$A$4:$API$29, MATCH("CenHos", 'WFOM - Time_Base'!$B$4:$B$29,0), MATCH(CONCATENATE($G113,AK$2),'WFOM - Time_Base'!$A$8:$API$8,0)) *
INDEX('WFOM - Time_Base'!$A$4:$API$29, MATCH("CenHos_Per", 'WFOM - Time_Base'!$B$4:$B$29,0), MATCH(CONCATENATE($G113,AK$2),'WFOM - Time_Base'!$A$8:$API$8,0)),
IFERROR($AN113 * INDEX('Inputs from Uganda staff'!$E$61:$BM$80,MATCH('HRH Need estimation'!AK$2,'Inputs from Uganda staff'!$E$61:$E$80,0),MATCH('HRH Need estimation'!$D113,'Inputs from Uganda staff'!$E$6:$BM$6,0)),
""))</f>
        <v>0</v>
      </c>
      <c r="AL113" s="122">
        <f>IFERROR(
$AN113 * INDEX('WFOM - Time_Base'!$A$4:$API$29, MATCH("CenHos", 'WFOM - Time_Base'!$B$4:$B$29,0), MATCH(CONCATENATE($G113,AL$2),'WFOM - Time_Base'!$A$8:$API$8,0)) *
INDEX('WFOM - Time_Base'!$A$4:$API$29, MATCH("CenHos_Per", 'WFOM - Time_Base'!$B$4:$B$29,0), MATCH(CONCATENATE($G113,AL$2),'WFOM - Time_Base'!$A$8:$API$8,0)),
IFERROR($AN113 * INDEX('Inputs from Uganda staff'!$E$61:$BM$80,MATCH('HRH Need estimation'!AL$2,'Inputs from Uganda staff'!$E$61:$E$80,0),MATCH('HRH Need estimation'!$D113,'Inputs from Uganda staff'!$E$6:$BM$6,0)),
""))</f>
        <v>0</v>
      </c>
      <c r="AN113">
        <v>1</v>
      </c>
      <c r="AO113" t="str">
        <f t="shared" si="3"/>
        <v>128</v>
      </c>
      <c r="AQ113" t="s">
        <v>759</v>
      </c>
    </row>
    <row r="114" spans="1:43">
      <c r="A114" s="106" t="s">
        <v>968</v>
      </c>
      <c r="B114" s="106" t="s">
        <v>292</v>
      </c>
      <c r="C114" s="107" t="s">
        <v>440</v>
      </c>
      <c r="D114" s="113" t="s">
        <v>441</v>
      </c>
      <c r="E114" s="252" t="s">
        <v>85</v>
      </c>
      <c r="F114" s="252" t="s">
        <v>88</v>
      </c>
      <c r="G114" s="202" t="str">
        <f>IF(F114&lt;&gt;"", VLOOKUP(F114,'WFOM - Cadre and Service List'!$E$4:$F$52,2,FALSE), "")</f>
        <v>VCTPositive</v>
      </c>
      <c r="H114" s="202" t="s">
        <v>910</v>
      </c>
      <c r="I114" s="207"/>
      <c r="J114" s="207"/>
      <c r="K114" s="207"/>
      <c r="L114" s="207"/>
      <c r="M114" s="207"/>
      <c r="N114" s="207"/>
      <c r="O114" s="207"/>
      <c r="P114" s="207">
        <f t="shared" si="2"/>
        <v>0</v>
      </c>
      <c r="Q114" s="122" t="s">
        <v>1947</v>
      </c>
      <c r="R114" s="122">
        <f>IFERROR(
$AN114 * INDEX('WFOM - Time_Base'!$A$4:$API$29, MATCH("CenHos", 'WFOM - Time_Base'!$B$4:$B$29,0), MATCH(CONCATENATE($G114,R$2),'WFOM - Time_Base'!$A$8:$API$8,0)) *
INDEX('WFOM - Time_Base'!$A$4:$API$29, MATCH("CenHos_Per", 'WFOM - Time_Base'!$B$4:$B$29,0), MATCH(CONCATENATE($G114,R$2),'WFOM - Time_Base'!$A$8:$API$8,0)),
IFERROR($AN114 * INDEX('Inputs from Uganda staff'!$E$61:$BM$80,MATCH('HRH Need estimation'!R$2,'Inputs from Uganda staff'!$E$61:$E$80,0),MATCH('HRH Need estimation'!$D114,'Inputs from Uganda staff'!$E$6:$BM$6,0)),
""))</f>
        <v>0</v>
      </c>
      <c r="S114" s="122">
        <f>IFERROR(
$AN114 * INDEX('WFOM - Time_Base'!$A$4:$API$29, MATCH("CenHos", 'WFOM - Time_Base'!$B$4:$B$29,0), MATCH(CONCATENATE($G114,S$2),'WFOM - Time_Base'!$A$8:$API$8,0)) *
INDEX('WFOM - Time_Base'!$A$4:$API$29, MATCH("CenHos_Per", 'WFOM - Time_Base'!$B$4:$B$29,0), MATCH(CONCATENATE($G114,S$2),'WFOM - Time_Base'!$A$8:$API$8,0)),
IFERROR($AN114 * INDEX('Inputs from Uganda staff'!$E$61:$BM$80,MATCH('HRH Need estimation'!S$2,'Inputs from Uganda staff'!$E$61:$E$80,0),MATCH('HRH Need estimation'!$D114,'Inputs from Uganda staff'!$E$6:$BM$6,0)),
""))</f>
        <v>0</v>
      </c>
      <c r="T114" s="122">
        <f>IFERROR(
$AN114 * INDEX('WFOM - Time_Base'!$A$4:$API$29, MATCH("CenHos", 'WFOM - Time_Base'!$B$4:$B$29,0), MATCH(CONCATENATE($G114,T$2),'WFOM - Time_Base'!$A$8:$API$8,0)) *
INDEX('WFOM - Time_Base'!$A$4:$API$29, MATCH("CenHos_Per", 'WFOM - Time_Base'!$B$4:$B$29,0), MATCH(CONCATENATE($G114,T$2),'WFOM - Time_Base'!$A$8:$API$8,0)),
IFERROR($AN114 * INDEX('Inputs from Uganda staff'!$E$61:$BM$80,MATCH('HRH Need estimation'!T$2,'Inputs from Uganda staff'!$E$61:$E$80,0),MATCH('HRH Need estimation'!$D114,'Inputs from Uganda staff'!$E$6:$BM$6,0)),
""))</f>
        <v>0</v>
      </c>
      <c r="U114" s="122">
        <f>IFERROR(
$AN114 * INDEX('WFOM - Time_Base'!$A$4:$API$29, MATCH("CenHos", 'WFOM - Time_Base'!$B$4:$B$29,0), MATCH(CONCATENATE($G114,U$2),'WFOM - Time_Base'!$A$8:$API$8,0)) *
INDEX('WFOM - Time_Base'!$A$4:$API$29, MATCH("CenHos_Per", 'WFOM - Time_Base'!$B$4:$B$29,0), MATCH(CONCATENATE($G114,U$2),'WFOM - Time_Base'!$A$8:$API$8,0)),
IFERROR($AN114 * INDEX('Inputs from Uganda staff'!$E$61:$BM$80,MATCH('HRH Need estimation'!U$2,'Inputs from Uganda staff'!$E$61:$E$80,0),MATCH('HRH Need estimation'!$D114,'Inputs from Uganda staff'!$E$6:$BM$6,0)),
""))</f>
        <v>0</v>
      </c>
      <c r="V114" s="122">
        <f>IFERROR(
$AN114 * INDEX('WFOM - Time_Base'!$A$4:$API$29, MATCH("CenHos", 'WFOM - Time_Base'!$B$4:$B$29,0), MATCH(CONCATENATE($G114,V$2),'WFOM - Time_Base'!$A$8:$API$8,0)) *
INDEX('WFOM - Time_Base'!$A$4:$API$29, MATCH("CenHos_Per", 'WFOM - Time_Base'!$B$4:$B$29,0), MATCH(CONCATENATE($G114,V$2),'WFOM - Time_Base'!$A$8:$API$8,0)),
IFERROR($AN114 * INDEX('Inputs from Uganda staff'!$E$61:$BM$80,MATCH('HRH Need estimation'!V$2,'Inputs from Uganda staff'!$E$61:$E$80,0),MATCH('HRH Need estimation'!$D114,'Inputs from Uganda staff'!$E$6:$BM$6,0)),
""))</f>
        <v>35</v>
      </c>
      <c r="W114" s="122">
        <f>IFERROR(
$AN114 * INDEX('WFOM - Time_Base'!$A$4:$API$29, MATCH("CenHos", 'WFOM - Time_Base'!$B$4:$B$29,0), MATCH(CONCATENATE($G114,W$2),'WFOM - Time_Base'!$A$8:$API$8,0)) *
INDEX('WFOM - Time_Base'!$A$4:$API$29, MATCH("CenHos_Per", 'WFOM - Time_Base'!$B$4:$B$29,0), MATCH(CONCATENATE($G114,W$2),'WFOM - Time_Base'!$A$8:$API$8,0)),
IFERROR($AN114 * INDEX('Inputs from Uganda staff'!$E$61:$BM$80,MATCH('HRH Need estimation'!W$2,'Inputs from Uganda staff'!$E$61:$E$80,0),MATCH('HRH Need estimation'!$D114,'Inputs from Uganda staff'!$E$6:$BM$6,0)),
""))</f>
        <v>0</v>
      </c>
      <c r="X114" s="122">
        <f>IFERROR(
$AN114 * INDEX('WFOM - Time_Base'!$A$4:$API$29, MATCH("CenHos", 'WFOM - Time_Base'!$B$4:$B$29,0), MATCH(CONCATENATE($G114,X$2),'WFOM - Time_Base'!$A$8:$API$8,0)) *
INDEX('WFOM - Time_Base'!$A$4:$API$29, MATCH("CenHos_Per", 'WFOM - Time_Base'!$B$4:$B$29,0), MATCH(CONCATENATE($G114,X$2),'WFOM - Time_Base'!$A$8:$API$8,0)),
IFERROR($AN114 * INDEX('Inputs from Uganda staff'!$E$61:$BM$80,MATCH('HRH Need estimation'!X$2,'Inputs from Uganda staff'!$E$61:$E$80,0),MATCH('HRH Need estimation'!$D114,'Inputs from Uganda staff'!$E$6:$BM$6,0)),
""))</f>
        <v>0</v>
      </c>
      <c r="Y114" s="122">
        <f>IFERROR(
$AN114 * INDEX('WFOM - Time_Base'!$A$4:$API$29, MATCH("CenHos", 'WFOM - Time_Base'!$B$4:$B$29,0), MATCH(CONCATENATE($G114,Y$2),'WFOM - Time_Base'!$A$8:$API$8,0)) *
INDEX('WFOM - Time_Base'!$A$4:$API$29, MATCH("CenHos_Per", 'WFOM - Time_Base'!$B$4:$B$29,0), MATCH(CONCATENATE($G114,Y$2),'WFOM - Time_Base'!$A$8:$API$8,0)),
IFERROR($AN114 * INDEX('Inputs from Uganda staff'!$E$61:$BM$80,MATCH('HRH Need estimation'!Y$2,'Inputs from Uganda staff'!$E$61:$E$80,0),MATCH('HRH Need estimation'!$D114,'Inputs from Uganda staff'!$E$6:$BM$6,0)),
""))</f>
        <v>0</v>
      </c>
      <c r="Z114" s="122">
        <f>IFERROR(
$AN114 * INDEX('WFOM - Time_Base'!$A$4:$API$29, MATCH("CenHos", 'WFOM - Time_Base'!$B$4:$B$29,0), MATCH(CONCATENATE($G114,Z$2),'WFOM - Time_Base'!$A$8:$API$8,0)) *
INDEX('WFOM - Time_Base'!$A$4:$API$29, MATCH("CenHos_Per", 'WFOM - Time_Base'!$B$4:$B$29,0), MATCH(CONCATENATE($G114,Z$2),'WFOM - Time_Base'!$A$8:$API$8,0)),
IFERROR($AN114 * INDEX('Inputs from Uganda staff'!$E$61:$BM$80,MATCH('HRH Need estimation'!Z$2,'Inputs from Uganda staff'!$E$61:$E$80,0),MATCH('HRH Need estimation'!$D114,'Inputs from Uganda staff'!$E$6:$BM$6,0)),
""))</f>
        <v>0</v>
      </c>
      <c r="AA114" s="122">
        <f>IFERROR(
$AN114 * INDEX('WFOM - Time_Base'!$A$4:$API$29, MATCH("CenHos", 'WFOM - Time_Base'!$B$4:$B$29,0), MATCH(CONCATENATE($G114,AA$2),'WFOM - Time_Base'!$A$8:$API$8,0)) *
INDEX('WFOM - Time_Base'!$A$4:$API$29, MATCH("CenHos_Per", 'WFOM - Time_Base'!$B$4:$B$29,0), MATCH(CONCATENATE($G114,AA$2),'WFOM - Time_Base'!$A$8:$API$8,0)),
IFERROR($AN114 * INDEX('Inputs from Uganda staff'!$E$61:$BM$80,MATCH('HRH Need estimation'!AA$2,'Inputs from Uganda staff'!$E$61:$E$80,0),MATCH('HRH Need estimation'!$D114,'Inputs from Uganda staff'!$E$6:$BM$6,0)),
""))</f>
        <v>0</v>
      </c>
      <c r="AB114" s="122">
        <f>IFERROR(
$AN114 * INDEX('WFOM - Time_Base'!$A$4:$API$29, MATCH("CenHos", 'WFOM - Time_Base'!$B$4:$B$29,0), MATCH(CONCATENATE($G114,AB$2),'WFOM - Time_Base'!$A$8:$API$8,0)) *
INDEX('WFOM - Time_Base'!$A$4:$API$29, MATCH("CenHos_Per", 'WFOM - Time_Base'!$B$4:$B$29,0), MATCH(CONCATENATE($G114,AB$2),'WFOM - Time_Base'!$A$8:$API$8,0)),
IFERROR($AN114 * INDEX('Inputs from Uganda staff'!$E$61:$BM$80,MATCH('HRH Need estimation'!AB$2,'Inputs from Uganda staff'!$E$61:$E$80,0),MATCH('HRH Need estimation'!$D114,'Inputs from Uganda staff'!$E$6:$BM$6,0)),
""))</f>
        <v>0</v>
      </c>
      <c r="AC114" s="122" t="str">
        <f>IFERROR(
$AN114 * INDEX('WFOM - Time_Base'!$A$4:$API$29, MATCH("CenHos", 'WFOM - Time_Base'!$B$4:$B$29,0), MATCH(CONCATENATE($G114,AC$2),'WFOM - Time_Base'!$A$8:$API$8,0)) *
INDEX('WFOM - Time_Base'!$A$4:$API$29, MATCH("CenHos_Per", 'WFOM - Time_Base'!$B$4:$B$29,0), MATCH(CONCATENATE($G114,AC$2),'WFOM - Time_Base'!$A$8:$API$8,0)),
IFERROR($AN114 * INDEX('Inputs from Uganda staff'!$E$61:$BM$80,MATCH('HRH Need estimation'!AC$2,'Inputs from Uganda staff'!$E$61:$E$80,0),MATCH('HRH Need estimation'!$D114,'Inputs from Uganda staff'!$E$6:$BM$6,0)),
""))</f>
        <v/>
      </c>
      <c r="AD114" s="122">
        <f>IFERROR(
$AN114 * INDEX('WFOM - Time_Base'!$A$4:$API$29, MATCH("CenHos", 'WFOM - Time_Base'!$B$4:$B$29,0), MATCH(CONCATENATE($G114,AD$2),'WFOM - Time_Base'!$A$8:$API$8,0)) *
INDEX('WFOM - Time_Base'!$A$4:$API$29, MATCH("CenHos_Per", 'WFOM - Time_Base'!$B$4:$B$29,0), MATCH(CONCATENATE($G114,AD$2),'WFOM - Time_Base'!$A$8:$API$8,0)),
IFERROR($AN114 * INDEX('Inputs from Uganda staff'!$E$61:$BM$80,MATCH('HRH Need estimation'!AD$2,'Inputs from Uganda staff'!$E$61:$E$80,0),MATCH('HRH Need estimation'!$D114,'Inputs from Uganda staff'!$E$6:$BM$6,0)),
""))</f>
        <v>0</v>
      </c>
      <c r="AE114" s="122">
        <f>IFERROR(
$AN114 * INDEX('WFOM - Time_Base'!$A$4:$API$29, MATCH("CenHos", 'WFOM - Time_Base'!$B$4:$B$29,0), MATCH(CONCATENATE($G114,AE$2),'WFOM - Time_Base'!$A$8:$API$8,0)) *
INDEX('WFOM - Time_Base'!$A$4:$API$29, MATCH("CenHos_Per", 'WFOM - Time_Base'!$B$4:$B$29,0), MATCH(CONCATENATE($G114,AE$2),'WFOM - Time_Base'!$A$8:$API$8,0)),
IFERROR($AN114 * INDEX('Inputs from Uganda staff'!$E$61:$BM$80,MATCH('HRH Need estimation'!AE$2,'Inputs from Uganda staff'!$E$61:$E$80,0),MATCH('HRH Need estimation'!$D114,'Inputs from Uganda staff'!$E$6:$BM$6,0)),
""))</f>
        <v>0</v>
      </c>
      <c r="AF114" s="122">
        <f>IFERROR(
$AN114 * INDEX('WFOM - Time_Base'!$A$4:$API$29, MATCH("CenHos", 'WFOM - Time_Base'!$B$4:$B$29,0), MATCH(CONCATENATE($G114,AF$2),'WFOM - Time_Base'!$A$8:$API$8,0)) *
INDEX('WFOM - Time_Base'!$A$4:$API$29, MATCH("CenHos_Per", 'WFOM - Time_Base'!$B$4:$B$29,0), MATCH(CONCATENATE($G114,AF$2),'WFOM - Time_Base'!$A$8:$API$8,0)),
IFERROR($AN114 * INDEX('Inputs from Uganda staff'!$E$61:$BM$80,MATCH('HRH Need estimation'!AF$2,'Inputs from Uganda staff'!$E$61:$E$80,0),MATCH('HRH Need estimation'!$D114,'Inputs from Uganda staff'!$E$6:$BM$6,0)),
""))</f>
        <v>0</v>
      </c>
      <c r="AG114" s="122">
        <f>IFERROR(
$AN114 * INDEX('WFOM - Time_Base'!$A$4:$API$29, MATCH("CenHos", 'WFOM - Time_Base'!$B$4:$B$29,0), MATCH(CONCATENATE($G114,AG$2),'WFOM - Time_Base'!$A$8:$API$8,0)) *
INDEX('WFOM - Time_Base'!$A$4:$API$29, MATCH("CenHos_Per", 'WFOM - Time_Base'!$B$4:$B$29,0), MATCH(CONCATENATE($G114,AG$2),'WFOM - Time_Base'!$A$8:$API$8,0)),
IFERROR($AN114 * INDEX('Inputs from Uganda staff'!$E$61:$BM$80,MATCH('HRH Need estimation'!AG$2,'Inputs from Uganda staff'!$E$61:$E$80,0),MATCH('HRH Need estimation'!$D114,'Inputs from Uganda staff'!$E$6:$BM$6,0)),
""))</f>
        <v>0</v>
      </c>
      <c r="AH114" s="122">
        <f>IFERROR(
$AN114 * INDEX('WFOM - Time_Base'!$A$4:$API$29, MATCH("CenHos", 'WFOM - Time_Base'!$B$4:$B$29,0), MATCH(CONCATENATE($G114,AH$2),'WFOM - Time_Base'!$A$8:$API$8,0)) *
INDEX('WFOM - Time_Base'!$A$4:$API$29, MATCH("CenHos_Per", 'WFOM - Time_Base'!$B$4:$B$29,0), MATCH(CONCATENATE($G114,AH$2),'WFOM - Time_Base'!$A$8:$API$8,0)),
IFERROR($AN114 * INDEX('Inputs from Uganda staff'!$E$61:$BM$80,MATCH('HRH Need estimation'!AH$2,'Inputs from Uganda staff'!$E$61:$E$80,0),MATCH('HRH Need estimation'!$D114,'Inputs from Uganda staff'!$E$6:$BM$6,0)),
""))</f>
        <v>0</v>
      </c>
      <c r="AI114" s="122">
        <f>IFERROR(
$AN114 * INDEX('WFOM - Time_Base'!$A$4:$API$29, MATCH("CenHos", 'WFOM - Time_Base'!$B$4:$B$29,0), MATCH(CONCATENATE($G114,AI$2),'WFOM - Time_Base'!$A$8:$API$8,0)) *
INDEX('WFOM - Time_Base'!$A$4:$API$29, MATCH("CenHos_Per", 'WFOM - Time_Base'!$B$4:$B$29,0), MATCH(CONCATENATE($G114,AI$2),'WFOM - Time_Base'!$A$8:$API$8,0)),
IFERROR($AN114 * INDEX('Inputs from Uganda staff'!$E$61:$BM$80,MATCH('HRH Need estimation'!AI$2,'Inputs from Uganda staff'!$E$61:$E$80,0),MATCH('HRH Need estimation'!$D114,'Inputs from Uganda staff'!$E$6:$BM$6,0)),
""))</f>
        <v>0</v>
      </c>
      <c r="AJ114" s="122">
        <f>IFERROR(
$AN114 * INDEX('WFOM - Time_Base'!$A$4:$API$29, MATCH("CenHos", 'WFOM - Time_Base'!$B$4:$B$29,0), MATCH(CONCATENATE($G114,AJ$2),'WFOM - Time_Base'!$A$8:$API$8,0)) *
INDEX('WFOM - Time_Base'!$A$4:$API$29, MATCH("CenHos_Per", 'WFOM - Time_Base'!$B$4:$B$29,0), MATCH(CONCATENATE($G114,AJ$2),'WFOM - Time_Base'!$A$8:$API$8,0)),
IFERROR($AN114 * INDEX('Inputs from Uganda staff'!$E$61:$BM$80,MATCH('HRH Need estimation'!AJ$2,'Inputs from Uganda staff'!$E$61:$E$80,0),MATCH('HRH Need estimation'!$D114,'Inputs from Uganda staff'!$E$6:$BM$6,0)),
""))</f>
        <v>0</v>
      </c>
      <c r="AK114" s="122">
        <f>IFERROR(
$AN114 * INDEX('WFOM - Time_Base'!$A$4:$API$29, MATCH("CenHos", 'WFOM - Time_Base'!$B$4:$B$29,0), MATCH(CONCATENATE($G114,AK$2),'WFOM - Time_Base'!$A$8:$API$8,0)) *
INDEX('WFOM - Time_Base'!$A$4:$API$29, MATCH("CenHos_Per", 'WFOM - Time_Base'!$B$4:$B$29,0), MATCH(CONCATENATE($G114,AK$2),'WFOM - Time_Base'!$A$8:$API$8,0)),
IFERROR($AN114 * INDEX('Inputs from Uganda staff'!$E$61:$BM$80,MATCH('HRH Need estimation'!AK$2,'Inputs from Uganda staff'!$E$61:$E$80,0),MATCH('HRH Need estimation'!$D114,'Inputs from Uganda staff'!$E$6:$BM$6,0)),
""))</f>
        <v>0</v>
      </c>
      <c r="AL114" s="122">
        <f>IFERROR(
$AN114 * INDEX('WFOM - Time_Base'!$A$4:$API$29, MATCH("CenHos", 'WFOM - Time_Base'!$B$4:$B$29,0), MATCH(CONCATENATE($G114,AL$2),'WFOM - Time_Base'!$A$8:$API$8,0)) *
INDEX('WFOM - Time_Base'!$A$4:$API$29, MATCH("CenHos_Per", 'WFOM - Time_Base'!$B$4:$B$29,0), MATCH(CONCATENATE($G114,AL$2),'WFOM - Time_Base'!$A$8:$API$8,0)),
IFERROR($AN114 * INDEX('Inputs from Uganda staff'!$E$61:$BM$80,MATCH('HRH Need estimation'!AL$2,'Inputs from Uganda staff'!$E$61:$E$80,0),MATCH('HRH Need estimation'!$D114,'Inputs from Uganda staff'!$E$6:$BM$6,0)),
""))</f>
        <v>0</v>
      </c>
      <c r="AN114">
        <v>1</v>
      </c>
      <c r="AO114" t="str">
        <f t="shared" si="3"/>
        <v>129</v>
      </c>
      <c r="AQ114" t="s">
        <v>761</v>
      </c>
    </row>
    <row r="115" spans="1:43">
      <c r="A115" s="106" t="s">
        <v>915</v>
      </c>
      <c r="B115" s="106" t="s">
        <v>292</v>
      </c>
      <c r="C115" s="107" t="s">
        <v>442</v>
      </c>
      <c r="D115" s="115" t="s">
        <v>443</v>
      </c>
      <c r="E115" s="252"/>
      <c r="F115" s="252"/>
      <c r="G115" s="202" t="str">
        <f>IF(F115&lt;&gt;"", VLOOKUP(F115,'WFOM - Cadre and Service List'!$E$4:$F$52,2,FALSE), "")</f>
        <v/>
      </c>
      <c r="H115" s="202" t="s">
        <v>910</v>
      </c>
      <c r="I115" s="207"/>
      <c r="J115" s="207"/>
      <c r="K115" s="207"/>
      <c r="L115" s="207"/>
      <c r="M115" s="207"/>
      <c r="N115" s="207"/>
      <c r="O115" s="207"/>
      <c r="P115" s="207">
        <f t="shared" si="2"/>
        <v>0</v>
      </c>
      <c r="Q115" s="122" t="s">
        <v>1947</v>
      </c>
      <c r="R115" s="122" t="str">
        <f>IFERROR(
$AN115 * INDEX('WFOM - Time_Base'!$A$4:$API$29, MATCH("CenHos", 'WFOM - Time_Base'!$B$4:$B$29,0), MATCH(CONCATENATE($G115,R$2),'WFOM - Time_Base'!$A$8:$API$8,0)) *
INDEX('WFOM - Time_Base'!$A$4:$API$29, MATCH("CenHos_Per", 'WFOM - Time_Base'!$B$4:$B$29,0), MATCH(CONCATENATE($G115,R$2),'WFOM - Time_Base'!$A$8:$API$8,0)),
IFERROR($AN115 * INDEX('Inputs from Uganda staff'!$E$61:$BM$80,MATCH('HRH Need estimation'!R$2,'Inputs from Uganda staff'!$E$61:$E$80,0),MATCH('HRH Need estimation'!$D115,'Inputs from Uganda staff'!$E$6:$BM$6,0)),
""))</f>
        <v/>
      </c>
      <c r="S115" s="122" t="str">
        <f>IFERROR(
$AN115 * INDEX('WFOM - Time_Base'!$A$4:$API$29, MATCH("CenHos", 'WFOM - Time_Base'!$B$4:$B$29,0), MATCH(CONCATENATE($G115,S$2),'WFOM - Time_Base'!$A$8:$API$8,0)) *
INDEX('WFOM - Time_Base'!$A$4:$API$29, MATCH("CenHos_Per", 'WFOM - Time_Base'!$B$4:$B$29,0), MATCH(CONCATENATE($G115,S$2),'WFOM - Time_Base'!$A$8:$API$8,0)),
IFERROR($AN115 * INDEX('Inputs from Uganda staff'!$E$61:$BM$80,MATCH('HRH Need estimation'!S$2,'Inputs from Uganda staff'!$E$61:$E$80,0),MATCH('HRH Need estimation'!$D115,'Inputs from Uganda staff'!$E$6:$BM$6,0)),
""))</f>
        <v/>
      </c>
      <c r="T115" s="122" t="str">
        <f>IFERROR(
$AN115 * INDEX('WFOM - Time_Base'!$A$4:$API$29, MATCH("CenHos", 'WFOM - Time_Base'!$B$4:$B$29,0), MATCH(CONCATENATE($G115,T$2),'WFOM - Time_Base'!$A$8:$API$8,0)) *
INDEX('WFOM - Time_Base'!$A$4:$API$29, MATCH("CenHos_Per", 'WFOM - Time_Base'!$B$4:$B$29,0), MATCH(CONCATENATE($G115,T$2),'WFOM - Time_Base'!$A$8:$API$8,0)),
IFERROR($AN115 * INDEX('Inputs from Uganda staff'!$E$61:$BM$80,MATCH('HRH Need estimation'!T$2,'Inputs from Uganda staff'!$E$61:$E$80,0),MATCH('HRH Need estimation'!$D115,'Inputs from Uganda staff'!$E$6:$BM$6,0)),
""))</f>
        <v/>
      </c>
      <c r="U115" s="122" t="str">
        <f>IFERROR(
$AN115 * INDEX('WFOM - Time_Base'!$A$4:$API$29, MATCH("CenHos", 'WFOM - Time_Base'!$B$4:$B$29,0), MATCH(CONCATENATE($G115,U$2),'WFOM - Time_Base'!$A$8:$API$8,0)) *
INDEX('WFOM - Time_Base'!$A$4:$API$29, MATCH("CenHos_Per", 'WFOM - Time_Base'!$B$4:$B$29,0), MATCH(CONCATENATE($G115,U$2),'WFOM - Time_Base'!$A$8:$API$8,0)),
IFERROR($AN115 * INDEX('Inputs from Uganda staff'!$E$61:$BM$80,MATCH('HRH Need estimation'!U$2,'Inputs from Uganda staff'!$E$61:$E$80,0),MATCH('HRH Need estimation'!$D115,'Inputs from Uganda staff'!$E$6:$BM$6,0)),
""))</f>
        <v/>
      </c>
      <c r="V115" s="122" t="str">
        <f>IFERROR(
$AN115 * INDEX('WFOM - Time_Base'!$A$4:$API$29, MATCH("CenHos", 'WFOM - Time_Base'!$B$4:$B$29,0), MATCH(CONCATENATE($G115,V$2),'WFOM - Time_Base'!$A$8:$API$8,0)) *
INDEX('WFOM - Time_Base'!$A$4:$API$29, MATCH("CenHos_Per", 'WFOM - Time_Base'!$B$4:$B$29,0), MATCH(CONCATENATE($G115,V$2),'WFOM - Time_Base'!$A$8:$API$8,0)),
IFERROR($AN115 * INDEX('Inputs from Uganda staff'!$E$61:$BM$80,MATCH('HRH Need estimation'!V$2,'Inputs from Uganda staff'!$E$61:$E$80,0),MATCH('HRH Need estimation'!$D115,'Inputs from Uganda staff'!$E$6:$BM$6,0)),
""))</f>
        <v/>
      </c>
      <c r="W115" s="122" t="str">
        <f>IFERROR(
$AN115 * INDEX('WFOM - Time_Base'!$A$4:$API$29, MATCH("CenHos", 'WFOM - Time_Base'!$B$4:$B$29,0), MATCH(CONCATENATE($G115,W$2),'WFOM - Time_Base'!$A$8:$API$8,0)) *
INDEX('WFOM - Time_Base'!$A$4:$API$29, MATCH("CenHos_Per", 'WFOM - Time_Base'!$B$4:$B$29,0), MATCH(CONCATENATE($G115,W$2),'WFOM - Time_Base'!$A$8:$API$8,0)),
IFERROR($AN115 * INDEX('Inputs from Uganda staff'!$E$61:$BM$80,MATCH('HRH Need estimation'!W$2,'Inputs from Uganda staff'!$E$61:$E$80,0),MATCH('HRH Need estimation'!$D115,'Inputs from Uganda staff'!$E$6:$BM$6,0)),
""))</f>
        <v/>
      </c>
      <c r="X115" s="122" t="str">
        <f>IFERROR(
$AN115 * INDEX('WFOM - Time_Base'!$A$4:$API$29, MATCH("CenHos", 'WFOM - Time_Base'!$B$4:$B$29,0), MATCH(CONCATENATE($G115,X$2),'WFOM - Time_Base'!$A$8:$API$8,0)) *
INDEX('WFOM - Time_Base'!$A$4:$API$29, MATCH("CenHos_Per", 'WFOM - Time_Base'!$B$4:$B$29,0), MATCH(CONCATENATE($G115,X$2),'WFOM - Time_Base'!$A$8:$API$8,0)),
IFERROR($AN115 * INDEX('Inputs from Uganda staff'!$E$61:$BM$80,MATCH('HRH Need estimation'!X$2,'Inputs from Uganda staff'!$E$61:$E$80,0),MATCH('HRH Need estimation'!$D115,'Inputs from Uganda staff'!$E$6:$BM$6,0)),
""))</f>
        <v/>
      </c>
      <c r="Y115" s="122" t="str">
        <f>IFERROR(
$AN115 * INDEX('WFOM - Time_Base'!$A$4:$API$29, MATCH("CenHos", 'WFOM - Time_Base'!$B$4:$B$29,0), MATCH(CONCATENATE($G115,Y$2),'WFOM - Time_Base'!$A$8:$API$8,0)) *
INDEX('WFOM - Time_Base'!$A$4:$API$29, MATCH("CenHos_Per", 'WFOM - Time_Base'!$B$4:$B$29,0), MATCH(CONCATENATE($G115,Y$2),'WFOM - Time_Base'!$A$8:$API$8,0)),
IFERROR($AN115 * INDEX('Inputs from Uganda staff'!$E$61:$BM$80,MATCH('HRH Need estimation'!Y$2,'Inputs from Uganda staff'!$E$61:$E$80,0),MATCH('HRH Need estimation'!$D115,'Inputs from Uganda staff'!$E$6:$BM$6,0)),
""))</f>
        <v/>
      </c>
      <c r="Z115" s="122" t="str">
        <f>IFERROR(
$AN115 * INDEX('WFOM - Time_Base'!$A$4:$API$29, MATCH("CenHos", 'WFOM - Time_Base'!$B$4:$B$29,0), MATCH(CONCATENATE($G115,Z$2),'WFOM - Time_Base'!$A$8:$API$8,0)) *
INDEX('WFOM - Time_Base'!$A$4:$API$29, MATCH("CenHos_Per", 'WFOM - Time_Base'!$B$4:$B$29,0), MATCH(CONCATENATE($G115,Z$2),'WFOM - Time_Base'!$A$8:$API$8,0)),
IFERROR($AN115 * INDEX('Inputs from Uganda staff'!$E$61:$BM$80,MATCH('HRH Need estimation'!Z$2,'Inputs from Uganda staff'!$E$61:$E$80,0),MATCH('HRH Need estimation'!$D115,'Inputs from Uganda staff'!$E$6:$BM$6,0)),
""))</f>
        <v/>
      </c>
      <c r="AA115" s="122" t="str">
        <f>IFERROR(
$AN115 * INDEX('WFOM - Time_Base'!$A$4:$API$29, MATCH("CenHos", 'WFOM - Time_Base'!$B$4:$B$29,0), MATCH(CONCATENATE($G115,AA$2),'WFOM - Time_Base'!$A$8:$API$8,0)) *
INDEX('WFOM - Time_Base'!$A$4:$API$29, MATCH("CenHos_Per", 'WFOM - Time_Base'!$B$4:$B$29,0), MATCH(CONCATENATE($G115,AA$2),'WFOM - Time_Base'!$A$8:$API$8,0)),
IFERROR($AN115 * INDEX('Inputs from Uganda staff'!$E$61:$BM$80,MATCH('HRH Need estimation'!AA$2,'Inputs from Uganda staff'!$E$61:$E$80,0),MATCH('HRH Need estimation'!$D115,'Inputs from Uganda staff'!$E$6:$BM$6,0)),
""))</f>
        <v/>
      </c>
      <c r="AB115" s="122" t="str">
        <f>IFERROR(
$AN115 * INDEX('WFOM - Time_Base'!$A$4:$API$29, MATCH("CenHos", 'WFOM - Time_Base'!$B$4:$B$29,0), MATCH(CONCATENATE($G115,AB$2),'WFOM - Time_Base'!$A$8:$API$8,0)) *
INDEX('WFOM - Time_Base'!$A$4:$API$29, MATCH("CenHos_Per", 'WFOM - Time_Base'!$B$4:$B$29,0), MATCH(CONCATENATE($G115,AB$2),'WFOM - Time_Base'!$A$8:$API$8,0)),
IFERROR($AN115 * INDEX('Inputs from Uganda staff'!$E$61:$BM$80,MATCH('HRH Need estimation'!AB$2,'Inputs from Uganda staff'!$E$61:$E$80,0),MATCH('HRH Need estimation'!$D115,'Inputs from Uganda staff'!$E$6:$BM$6,0)),
""))</f>
        <v/>
      </c>
      <c r="AC115" s="122" t="str">
        <f>IFERROR(
$AN115 * INDEX('WFOM - Time_Base'!$A$4:$API$29, MATCH("CenHos", 'WFOM - Time_Base'!$B$4:$B$29,0), MATCH(CONCATENATE($G115,AC$2),'WFOM - Time_Base'!$A$8:$API$8,0)) *
INDEX('WFOM - Time_Base'!$A$4:$API$29, MATCH("CenHos_Per", 'WFOM - Time_Base'!$B$4:$B$29,0), MATCH(CONCATENATE($G115,AC$2),'WFOM - Time_Base'!$A$8:$API$8,0)),
IFERROR($AN115 * INDEX('Inputs from Uganda staff'!$E$61:$BM$80,MATCH('HRH Need estimation'!AC$2,'Inputs from Uganda staff'!$E$61:$E$80,0),MATCH('HRH Need estimation'!$D115,'Inputs from Uganda staff'!$E$6:$BM$6,0)),
""))</f>
        <v/>
      </c>
      <c r="AD115" s="122" t="str">
        <f>IFERROR(
$AN115 * INDEX('WFOM - Time_Base'!$A$4:$API$29, MATCH("CenHos", 'WFOM - Time_Base'!$B$4:$B$29,0), MATCH(CONCATENATE($G115,AD$2),'WFOM - Time_Base'!$A$8:$API$8,0)) *
INDEX('WFOM - Time_Base'!$A$4:$API$29, MATCH("CenHos_Per", 'WFOM - Time_Base'!$B$4:$B$29,0), MATCH(CONCATENATE($G115,AD$2),'WFOM - Time_Base'!$A$8:$API$8,0)),
IFERROR($AN115 * INDEX('Inputs from Uganda staff'!$E$61:$BM$80,MATCH('HRH Need estimation'!AD$2,'Inputs from Uganda staff'!$E$61:$E$80,0),MATCH('HRH Need estimation'!$D115,'Inputs from Uganda staff'!$E$6:$BM$6,0)),
""))</f>
        <v/>
      </c>
      <c r="AE115" s="122" t="str">
        <f>IFERROR(
$AN115 * INDEX('WFOM - Time_Base'!$A$4:$API$29, MATCH("CenHos", 'WFOM - Time_Base'!$B$4:$B$29,0), MATCH(CONCATENATE($G115,AE$2),'WFOM - Time_Base'!$A$8:$API$8,0)) *
INDEX('WFOM - Time_Base'!$A$4:$API$29, MATCH("CenHos_Per", 'WFOM - Time_Base'!$B$4:$B$29,0), MATCH(CONCATENATE($G115,AE$2),'WFOM - Time_Base'!$A$8:$API$8,0)),
IFERROR($AN115 * INDEX('Inputs from Uganda staff'!$E$61:$BM$80,MATCH('HRH Need estimation'!AE$2,'Inputs from Uganda staff'!$E$61:$E$80,0),MATCH('HRH Need estimation'!$D115,'Inputs from Uganda staff'!$E$6:$BM$6,0)),
""))</f>
        <v/>
      </c>
      <c r="AF115" s="122" t="str">
        <f>IFERROR(
$AN115 * INDEX('WFOM - Time_Base'!$A$4:$API$29, MATCH("CenHos", 'WFOM - Time_Base'!$B$4:$B$29,0), MATCH(CONCATENATE($G115,AF$2),'WFOM - Time_Base'!$A$8:$API$8,0)) *
INDEX('WFOM - Time_Base'!$A$4:$API$29, MATCH("CenHos_Per", 'WFOM - Time_Base'!$B$4:$B$29,0), MATCH(CONCATENATE($G115,AF$2),'WFOM - Time_Base'!$A$8:$API$8,0)),
IFERROR($AN115 * INDEX('Inputs from Uganda staff'!$E$61:$BM$80,MATCH('HRH Need estimation'!AF$2,'Inputs from Uganda staff'!$E$61:$E$80,0),MATCH('HRH Need estimation'!$D115,'Inputs from Uganda staff'!$E$6:$BM$6,0)),
""))</f>
        <v/>
      </c>
      <c r="AG115" s="122" t="str">
        <f>IFERROR(
$AN115 * INDEX('WFOM - Time_Base'!$A$4:$API$29, MATCH("CenHos", 'WFOM - Time_Base'!$B$4:$B$29,0), MATCH(CONCATENATE($G115,AG$2),'WFOM - Time_Base'!$A$8:$API$8,0)) *
INDEX('WFOM - Time_Base'!$A$4:$API$29, MATCH("CenHos_Per", 'WFOM - Time_Base'!$B$4:$B$29,0), MATCH(CONCATENATE($G115,AG$2),'WFOM - Time_Base'!$A$8:$API$8,0)),
IFERROR($AN115 * INDEX('Inputs from Uganda staff'!$E$61:$BM$80,MATCH('HRH Need estimation'!AG$2,'Inputs from Uganda staff'!$E$61:$E$80,0),MATCH('HRH Need estimation'!$D115,'Inputs from Uganda staff'!$E$6:$BM$6,0)),
""))</f>
        <v/>
      </c>
      <c r="AH115" s="122" t="str">
        <f>IFERROR(
$AN115 * INDEX('WFOM - Time_Base'!$A$4:$API$29, MATCH("CenHos", 'WFOM - Time_Base'!$B$4:$B$29,0), MATCH(CONCATENATE($G115,AH$2),'WFOM - Time_Base'!$A$8:$API$8,0)) *
INDEX('WFOM - Time_Base'!$A$4:$API$29, MATCH("CenHos_Per", 'WFOM - Time_Base'!$B$4:$B$29,0), MATCH(CONCATENATE($G115,AH$2),'WFOM - Time_Base'!$A$8:$API$8,0)),
IFERROR($AN115 * INDEX('Inputs from Uganda staff'!$E$61:$BM$80,MATCH('HRH Need estimation'!AH$2,'Inputs from Uganda staff'!$E$61:$E$80,0),MATCH('HRH Need estimation'!$D115,'Inputs from Uganda staff'!$E$6:$BM$6,0)),
""))</f>
        <v/>
      </c>
      <c r="AI115" s="122" t="str">
        <f>IFERROR(
$AN115 * INDEX('WFOM - Time_Base'!$A$4:$API$29, MATCH("CenHos", 'WFOM - Time_Base'!$B$4:$B$29,0), MATCH(CONCATENATE($G115,AI$2),'WFOM - Time_Base'!$A$8:$API$8,0)) *
INDEX('WFOM - Time_Base'!$A$4:$API$29, MATCH("CenHos_Per", 'WFOM - Time_Base'!$B$4:$B$29,0), MATCH(CONCATENATE($G115,AI$2),'WFOM - Time_Base'!$A$8:$API$8,0)),
IFERROR($AN115 * INDEX('Inputs from Uganda staff'!$E$61:$BM$80,MATCH('HRH Need estimation'!AI$2,'Inputs from Uganda staff'!$E$61:$E$80,0),MATCH('HRH Need estimation'!$D115,'Inputs from Uganda staff'!$E$6:$BM$6,0)),
""))</f>
        <v/>
      </c>
      <c r="AJ115" s="122" t="str">
        <f>IFERROR(
$AN115 * INDEX('WFOM - Time_Base'!$A$4:$API$29, MATCH("CenHos", 'WFOM - Time_Base'!$B$4:$B$29,0), MATCH(CONCATENATE($G115,AJ$2),'WFOM - Time_Base'!$A$8:$API$8,0)) *
INDEX('WFOM - Time_Base'!$A$4:$API$29, MATCH("CenHos_Per", 'WFOM - Time_Base'!$B$4:$B$29,0), MATCH(CONCATENATE($G115,AJ$2),'WFOM - Time_Base'!$A$8:$API$8,0)),
IFERROR($AN115 * INDEX('Inputs from Uganda staff'!$E$61:$BM$80,MATCH('HRH Need estimation'!AJ$2,'Inputs from Uganda staff'!$E$61:$E$80,0),MATCH('HRH Need estimation'!$D115,'Inputs from Uganda staff'!$E$6:$BM$6,0)),
""))</f>
        <v/>
      </c>
      <c r="AK115" s="122" t="str">
        <f>IFERROR(
$AN115 * INDEX('WFOM - Time_Base'!$A$4:$API$29, MATCH("CenHos", 'WFOM - Time_Base'!$B$4:$B$29,0), MATCH(CONCATENATE($G115,AK$2),'WFOM - Time_Base'!$A$8:$API$8,0)) *
INDEX('WFOM - Time_Base'!$A$4:$API$29, MATCH("CenHos_Per", 'WFOM - Time_Base'!$B$4:$B$29,0), MATCH(CONCATENATE($G115,AK$2),'WFOM - Time_Base'!$A$8:$API$8,0)),
IFERROR($AN115 * INDEX('Inputs from Uganda staff'!$E$61:$BM$80,MATCH('HRH Need estimation'!AK$2,'Inputs from Uganda staff'!$E$61:$E$80,0),MATCH('HRH Need estimation'!$D115,'Inputs from Uganda staff'!$E$6:$BM$6,0)),
""))</f>
        <v/>
      </c>
      <c r="AL115" s="122" t="str">
        <f>IFERROR(
$AN115 * INDEX('WFOM - Time_Base'!$A$4:$API$29, MATCH("CenHos", 'WFOM - Time_Base'!$B$4:$B$29,0), MATCH(CONCATENATE($G115,AL$2),'WFOM - Time_Base'!$A$8:$API$8,0)) *
INDEX('WFOM - Time_Base'!$A$4:$API$29, MATCH("CenHos_Per", 'WFOM - Time_Base'!$B$4:$B$29,0), MATCH(CONCATENATE($G115,AL$2),'WFOM - Time_Base'!$A$8:$API$8,0)),
IFERROR($AN115 * INDEX('Inputs from Uganda staff'!$E$61:$BM$80,MATCH('HRH Need estimation'!AL$2,'Inputs from Uganda staff'!$E$61:$E$80,0),MATCH('HRH Need estimation'!$D115,'Inputs from Uganda staff'!$E$6:$BM$6,0)),
""))</f>
        <v/>
      </c>
      <c r="AN115">
        <v>1</v>
      </c>
      <c r="AO115" t="e">
        <f t="shared" si="3"/>
        <v>#N/A</v>
      </c>
      <c r="AQ115" t="s">
        <v>769</v>
      </c>
    </row>
    <row r="116" spans="1:43">
      <c r="A116" s="106" t="s">
        <v>969</v>
      </c>
      <c r="B116" s="106" t="s">
        <v>292</v>
      </c>
      <c r="C116" s="107" t="s">
        <v>444</v>
      </c>
      <c r="D116" s="115" t="s">
        <v>445</v>
      </c>
      <c r="E116" s="252" t="s">
        <v>1056</v>
      </c>
      <c r="F116" s="252"/>
      <c r="G116" s="202" t="str">
        <f>IF(F116&lt;&gt;"", VLOOKUP(F116,'WFOM - Cadre and Service List'!$E$4:$F$52,2,FALSE), "")</f>
        <v/>
      </c>
      <c r="H116" s="199" t="s">
        <v>1058</v>
      </c>
      <c r="I116" s="207"/>
      <c r="J116" s="207"/>
      <c r="K116" s="207"/>
      <c r="L116" s="207"/>
      <c r="M116" s="207"/>
      <c r="N116" s="207"/>
      <c r="O116" s="207"/>
      <c r="P116" s="207">
        <f t="shared" si="2"/>
        <v>0</v>
      </c>
      <c r="Q116" s="122" t="s">
        <v>1947</v>
      </c>
      <c r="R116" s="122" t="str">
        <f>IFERROR(
$AN116 * INDEX('WFOM - Time_Base'!$A$4:$API$29, MATCH("CenHos", 'WFOM - Time_Base'!$B$4:$B$29,0), MATCH(CONCATENATE($G116,R$2),'WFOM - Time_Base'!$A$8:$API$8,0)) *
INDEX('WFOM - Time_Base'!$A$4:$API$29, MATCH("CenHos_Per", 'WFOM - Time_Base'!$B$4:$B$29,0), MATCH(CONCATENATE($G116,R$2),'WFOM - Time_Base'!$A$8:$API$8,0)),
IFERROR($AN116 * INDEX('Inputs from Uganda staff'!$E$61:$BM$80,MATCH('HRH Need estimation'!R$2,'Inputs from Uganda staff'!$E$61:$E$80,0),MATCH('HRH Need estimation'!$D116,'Inputs from Uganda staff'!$E$6:$BM$6,0)),
""))</f>
        <v/>
      </c>
      <c r="S116" s="122" t="str">
        <f>IFERROR(
$AN116 * INDEX('WFOM - Time_Base'!$A$4:$API$29, MATCH("CenHos", 'WFOM - Time_Base'!$B$4:$B$29,0), MATCH(CONCATENATE($G116,S$2),'WFOM - Time_Base'!$A$8:$API$8,0)) *
INDEX('WFOM - Time_Base'!$A$4:$API$29, MATCH("CenHos_Per", 'WFOM - Time_Base'!$B$4:$B$29,0), MATCH(CONCATENATE($G116,S$2),'WFOM - Time_Base'!$A$8:$API$8,0)),
IFERROR($AN116 * INDEX('Inputs from Uganda staff'!$E$61:$BM$80,MATCH('HRH Need estimation'!S$2,'Inputs from Uganda staff'!$E$61:$E$80,0),MATCH('HRH Need estimation'!$D116,'Inputs from Uganda staff'!$E$6:$BM$6,0)),
""))</f>
        <v/>
      </c>
      <c r="T116" s="122" t="str">
        <f>IFERROR(
$AN116 * INDEX('WFOM - Time_Base'!$A$4:$API$29, MATCH("CenHos", 'WFOM - Time_Base'!$B$4:$B$29,0), MATCH(CONCATENATE($G116,T$2),'WFOM - Time_Base'!$A$8:$API$8,0)) *
INDEX('WFOM - Time_Base'!$A$4:$API$29, MATCH("CenHos_Per", 'WFOM - Time_Base'!$B$4:$B$29,0), MATCH(CONCATENATE($G116,T$2),'WFOM - Time_Base'!$A$8:$API$8,0)),
IFERROR($AN116 * INDEX('Inputs from Uganda staff'!$E$61:$BM$80,MATCH('HRH Need estimation'!T$2,'Inputs from Uganda staff'!$E$61:$E$80,0),MATCH('HRH Need estimation'!$D116,'Inputs from Uganda staff'!$E$6:$BM$6,0)),
""))</f>
        <v/>
      </c>
      <c r="U116" s="122" t="str">
        <f>IFERROR(
$AN116 * INDEX('WFOM - Time_Base'!$A$4:$API$29, MATCH("CenHos", 'WFOM - Time_Base'!$B$4:$B$29,0), MATCH(CONCATENATE($G116,U$2),'WFOM - Time_Base'!$A$8:$API$8,0)) *
INDEX('WFOM - Time_Base'!$A$4:$API$29, MATCH("CenHos_Per", 'WFOM - Time_Base'!$B$4:$B$29,0), MATCH(CONCATENATE($G116,U$2),'WFOM - Time_Base'!$A$8:$API$8,0)),
IFERROR($AN116 * INDEX('Inputs from Uganda staff'!$E$61:$BM$80,MATCH('HRH Need estimation'!U$2,'Inputs from Uganda staff'!$E$61:$E$80,0),MATCH('HRH Need estimation'!$D116,'Inputs from Uganda staff'!$E$6:$BM$6,0)),
""))</f>
        <v/>
      </c>
      <c r="V116" s="122" t="str">
        <f>IFERROR(
$AN116 * INDEX('WFOM - Time_Base'!$A$4:$API$29, MATCH("CenHos", 'WFOM - Time_Base'!$B$4:$B$29,0), MATCH(CONCATENATE($G116,V$2),'WFOM - Time_Base'!$A$8:$API$8,0)) *
INDEX('WFOM - Time_Base'!$A$4:$API$29, MATCH("CenHos_Per", 'WFOM - Time_Base'!$B$4:$B$29,0), MATCH(CONCATENATE($G116,V$2),'WFOM - Time_Base'!$A$8:$API$8,0)),
IFERROR($AN116 * INDEX('Inputs from Uganda staff'!$E$61:$BM$80,MATCH('HRH Need estimation'!V$2,'Inputs from Uganda staff'!$E$61:$E$80,0),MATCH('HRH Need estimation'!$D116,'Inputs from Uganda staff'!$E$6:$BM$6,0)),
""))</f>
        <v/>
      </c>
      <c r="W116" s="122" t="str">
        <f>IFERROR(
$AN116 * INDEX('WFOM - Time_Base'!$A$4:$API$29, MATCH("CenHos", 'WFOM - Time_Base'!$B$4:$B$29,0), MATCH(CONCATENATE($G116,W$2),'WFOM - Time_Base'!$A$8:$API$8,0)) *
INDEX('WFOM - Time_Base'!$A$4:$API$29, MATCH("CenHos_Per", 'WFOM - Time_Base'!$B$4:$B$29,0), MATCH(CONCATENATE($G116,W$2),'WFOM - Time_Base'!$A$8:$API$8,0)),
IFERROR($AN116 * INDEX('Inputs from Uganda staff'!$E$61:$BM$80,MATCH('HRH Need estimation'!W$2,'Inputs from Uganda staff'!$E$61:$E$80,0),MATCH('HRH Need estimation'!$D116,'Inputs from Uganda staff'!$E$6:$BM$6,0)),
""))</f>
        <v/>
      </c>
      <c r="X116" s="122" t="str">
        <f>IFERROR(
$AN116 * INDEX('WFOM - Time_Base'!$A$4:$API$29, MATCH("CenHos", 'WFOM - Time_Base'!$B$4:$B$29,0), MATCH(CONCATENATE($G116,X$2),'WFOM - Time_Base'!$A$8:$API$8,0)) *
INDEX('WFOM - Time_Base'!$A$4:$API$29, MATCH("CenHos_Per", 'WFOM - Time_Base'!$B$4:$B$29,0), MATCH(CONCATENATE($G116,X$2),'WFOM - Time_Base'!$A$8:$API$8,0)),
IFERROR($AN116 * INDEX('Inputs from Uganda staff'!$E$61:$BM$80,MATCH('HRH Need estimation'!X$2,'Inputs from Uganda staff'!$E$61:$E$80,0),MATCH('HRH Need estimation'!$D116,'Inputs from Uganda staff'!$E$6:$BM$6,0)),
""))</f>
        <v/>
      </c>
      <c r="Y116" s="122" t="str">
        <f>IFERROR(
$AN116 * INDEX('WFOM - Time_Base'!$A$4:$API$29, MATCH("CenHos", 'WFOM - Time_Base'!$B$4:$B$29,0), MATCH(CONCATENATE($G116,Y$2),'WFOM - Time_Base'!$A$8:$API$8,0)) *
INDEX('WFOM - Time_Base'!$A$4:$API$29, MATCH("CenHos_Per", 'WFOM - Time_Base'!$B$4:$B$29,0), MATCH(CONCATENATE($G116,Y$2),'WFOM - Time_Base'!$A$8:$API$8,0)),
IFERROR($AN116 * INDEX('Inputs from Uganda staff'!$E$61:$BM$80,MATCH('HRH Need estimation'!Y$2,'Inputs from Uganda staff'!$E$61:$E$80,0),MATCH('HRH Need estimation'!$D116,'Inputs from Uganda staff'!$E$6:$BM$6,0)),
""))</f>
        <v/>
      </c>
      <c r="Z116" s="122" t="str">
        <f>IFERROR(
$AN116 * INDEX('WFOM - Time_Base'!$A$4:$API$29, MATCH("CenHos", 'WFOM - Time_Base'!$B$4:$B$29,0), MATCH(CONCATENATE($G116,Z$2),'WFOM - Time_Base'!$A$8:$API$8,0)) *
INDEX('WFOM - Time_Base'!$A$4:$API$29, MATCH("CenHos_Per", 'WFOM - Time_Base'!$B$4:$B$29,0), MATCH(CONCATENATE($G116,Z$2),'WFOM - Time_Base'!$A$8:$API$8,0)),
IFERROR($AN116 * INDEX('Inputs from Uganda staff'!$E$61:$BM$80,MATCH('HRH Need estimation'!Z$2,'Inputs from Uganda staff'!$E$61:$E$80,0),MATCH('HRH Need estimation'!$D116,'Inputs from Uganda staff'!$E$6:$BM$6,0)),
""))</f>
        <v/>
      </c>
      <c r="AA116" s="122" t="str">
        <f>IFERROR(
$AN116 * INDEX('WFOM - Time_Base'!$A$4:$API$29, MATCH("CenHos", 'WFOM - Time_Base'!$B$4:$B$29,0), MATCH(CONCATENATE($G116,AA$2),'WFOM - Time_Base'!$A$8:$API$8,0)) *
INDEX('WFOM - Time_Base'!$A$4:$API$29, MATCH("CenHos_Per", 'WFOM - Time_Base'!$B$4:$B$29,0), MATCH(CONCATENATE($G116,AA$2),'WFOM - Time_Base'!$A$8:$API$8,0)),
IFERROR($AN116 * INDEX('Inputs from Uganda staff'!$E$61:$BM$80,MATCH('HRH Need estimation'!AA$2,'Inputs from Uganda staff'!$E$61:$E$80,0),MATCH('HRH Need estimation'!$D116,'Inputs from Uganda staff'!$E$6:$BM$6,0)),
""))</f>
        <v/>
      </c>
      <c r="AB116" s="122" t="str">
        <f>IFERROR(
$AN116 * INDEX('WFOM - Time_Base'!$A$4:$API$29, MATCH("CenHos", 'WFOM - Time_Base'!$B$4:$B$29,0), MATCH(CONCATENATE($G116,AB$2),'WFOM - Time_Base'!$A$8:$API$8,0)) *
INDEX('WFOM - Time_Base'!$A$4:$API$29, MATCH("CenHos_Per", 'WFOM - Time_Base'!$B$4:$B$29,0), MATCH(CONCATENATE($G116,AB$2),'WFOM - Time_Base'!$A$8:$API$8,0)),
IFERROR($AN116 * INDEX('Inputs from Uganda staff'!$E$61:$BM$80,MATCH('HRH Need estimation'!AB$2,'Inputs from Uganda staff'!$E$61:$E$80,0),MATCH('HRH Need estimation'!$D116,'Inputs from Uganda staff'!$E$6:$BM$6,0)),
""))</f>
        <v/>
      </c>
      <c r="AC116" s="122" t="str">
        <f>IFERROR(
$AN116 * INDEX('WFOM - Time_Base'!$A$4:$API$29, MATCH("CenHos", 'WFOM - Time_Base'!$B$4:$B$29,0), MATCH(CONCATENATE($G116,AC$2),'WFOM - Time_Base'!$A$8:$API$8,0)) *
INDEX('WFOM - Time_Base'!$A$4:$API$29, MATCH("CenHos_Per", 'WFOM - Time_Base'!$B$4:$B$29,0), MATCH(CONCATENATE($G116,AC$2),'WFOM - Time_Base'!$A$8:$API$8,0)),
IFERROR($AN116 * INDEX('Inputs from Uganda staff'!$E$61:$BM$80,MATCH('HRH Need estimation'!AC$2,'Inputs from Uganda staff'!$E$61:$E$80,0),MATCH('HRH Need estimation'!$D116,'Inputs from Uganda staff'!$E$6:$BM$6,0)),
""))</f>
        <v/>
      </c>
      <c r="AD116" s="122" t="str">
        <f>IFERROR(
$AN116 * INDEX('WFOM - Time_Base'!$A$4:$API$29, MATCH("CenHos", 'WFOM - Time_Base'!$B$4:$B$29,0), MATCH(CONCATENATE($G116,AD$2),'WFOM - Time_Base'!$A$8:$API$8,0)) *
INDEX('WFOM - Time_Base'!$A$4:$API$29, MATCH("CenHos_Per", 'WFOM - Time_Base'!$B$4:$B$29,0), MATCH(CONCATENATE($G116,AD$2),'WFOM - Time_Base'!$A$8:$API$8,0)),
IFERROR($AN116 * INDEX('Inputs from Uganda staff'!$E$61:$BM$80,MATCH('HRH Need estimation'!AD$2,'Inputs from Uganda staff'!$E$61:$E$80,0),MATCH('HRH Need estimation'!$D116,'Inputs from Uganda staff'!$E$6:$BM$6,0)),
""))</f>
        <v/>
      </c>
      <c r="AE116" s="122" t="str">
        <f>IFERROR(
$AN116 * INDEX('WFOM - Time_Base'!$A$4:$API$29, MATCH("CenHos", 'WFOM - Time_Base'!$B$4:$B$29,0), MATCH(CONCATENATE($G116,AE$2),'WFOM - Time_Base'!$A$8:$API$8,0)) *
INDEX('WFOM - Time_Base'!$A$4:$API$29, MATCH("CenHos_Per", 'WFOM - Time_Base'!$B$4:$B$29,0), MATCH(CONCATENATE($G116,AE$2),'WFOM - Time_Base'!$A$8:$API$8,0)),
IFERROR($AN116 * INDEX('Inputs from Uganda staff'!$E$61:$BM$80,MATCH('HRH Need estimation'!AE$2,'Inputs from Uganda staff'!$E$61:$E$80,0),MATCH('HRH Need estimation'!$D116,'Inputs from Uganda staff'!$E$6:$BM$6,0)),
""))</f>
        <v/>
      </c>
      <c r="AF116" s="122" t="str">
        <f>IFERROR(
$AN116 * INDEX('WFOM - Time_Base'!$A$4:$API$29, MATCH("CenHos", 'WFOM - Time_Base'!$B$4:$B$29,0), MATCH(CONCATENATE($G116,AF$2),'WFOM - Time_Base'!$A$8:$API$8,0)) *
INDEX('WFOM - Time_Base'!$A$4:$API$29, MATCH("CenHos_Per", 'WFOM - Time_Base'!$B$4:$B$29,0), MATCH(CONCATENATE($G116,AF$2),'WFOM - Time_Base'!$A$8:$API$8,0)),
IFERROR($AN116 * INDEX('Inputs from Uganda staff'!$E$61:$BM$80,MATCH('HRH Need estimation'!AF$2,'Inputs from Uganda staff'!$E$61:$E$80,0),MATCH('HRH Need estimation'!$D116,'Inputs from Uganda staff'!$E$6:$BM$6,0)),
""))</f>
        <v/>
      </c>
      <c r="AG116" s="122" t="str">
        <f>IFERROR(
$AN116 * INDEX('WFOM - Time_Base'!$A$4:$API$29, MATCH("CenHos", 'WFOM - Time_Base'!$B$4:$B$29,0), MATCH(CONCATENATE($G116,AG$2),'WFOM - Time_Base'!$A$8:$API$8,0)) *
INDEX('WFOM - Time_Base'!$A$4:$API$29, MATCH("CenHos_Per", 'WFOM - Time_Base'!$B$4:$B$29,0), MATCH(CONCATENATE($G116,AG$2),'WFOM - Time_Base'!$A$8:$API$8,0)),
IFERROR($AN116 * INDEX('Inputs from Uganda staff'!$E$61:$BM$80,MATCH('HRH Need estimation'!AG$2,'Inputs from Uganda staff'!$E$61:$E$80,0),MATCH('HRH Need estimation'!$D116,'Inputs from Uganda staff'!$E$6:$BM$6,0)),
""))</f>
        <v/>
      </c>
      <c r="AH116" s="122" t="str">
        <f>IFERROR(
$AN116 * INDEX('WFOM - Time_Base'!$A$4:$API$29, MATCH("CenHos", 'WFOM - Time_Base'!$B$4:$B$29,0), MATCH(CONCATENATE($G116,AH$2),'WFOM - Time_Base'!$A$8:$API$8,0)) *
INDEX('WFOM - Time_Base'!$A$4:$API$29, MATCH("CenHos_Per", 'WFOM - Time_Base'!$B$4:$B$29,0), MATCH(CONCATENATE($G116,AH$2),'WFOM - Time_Base'!$A$8:$API$8,0)),
IFERROR($AN116 * INDEX('Inputs from Uganda staff'!$E$61:$BM$80,MATCH('HRH Need estimation'!AH$2,'Inputs from Uganda staff'!$E$61:$E$80,0),MATCH('HRH Need estimation'!$D116,'Inputs from Uganda staff'!$E$6:$BM$6,0)),
""))</f>
        <v/>
      </c>
      <c r="AI116" s="122" t="str">
        <f>IFERROR(
$AN116 * INDEX('WFOM - Time_Base'!$A$4:$API$29, MATCH("CenHos", 'WFOM - Time_Base'!$B$4:$B$29,0), MATCH(CONCATENATE($G116,AI$2),'WFOM - Time_Base'!$A$8:$API$8,0)) *
INDEX('WFOM - Time_Base'!$A$4:$API$29, MATCH("CenHos_Per", 'WFOM - Time_Base'!$B$4:$B$29,0), MATCH(CONCATENATE($G116,AI$2),'WFOM - Time_Base'!$A$8:$API$8,0)),
IFERROR($AN116 * INDEX('Inputs from Uganda staff'!$E$61:$BM$80,MATCH('HRH Need estimation'!AI$2,'Inputs from Uganda staff'!$E$61:$E$80,0),MATCH('HRH Need estimation'!$D116,'Inputs from Uganda staff'!$E$6:$BM$6,0)),
""))</f>
        <v/>
      </c>
      <c r="AJ116" s="122" t="str">
        <f>IFERROR(
$AN116 * INDEX('WFOM - Time_Base'!$A$4:$API$29, MATCH("CenHos", 'WFOM - Time_Base'!$B$4:$B$29,0), MATCH(CONCATENATE($G116,AJ$2),'WFOM - Time_Base'!$A$8:$API$8,0)) *
INDEX('WFOM - Time_Base'!$A$4:$API$29, MATCH("CenHos_Per", 'WFOM - Time_Base'!$B$4:$B$29,0), MATCH(CONCATENATE($G116,AJ$2),'WFOM - Time_Base'!$A$8:$API$8,0)),
IFERROR($AN116 * INDEX('Inputs from Uganda staff'!$E$61:$BM$80,MATCH('HRH Need estimation'!AJ$2,'Inputs from Uganda staff'!$E$61:$E$80,0),MATCH('HRH Need estimation'!$D116,'Inputs from Uganda staff'!$E$6:$BM$6,0)),
""))</f>
        <v/>
      </c>
      <c r="AK116" s="122" t="str">
        <f>IFERROR(
$AN116 * INDEX('WFOM - Time_Base'!$A$4:$API$29, MATCH("CenHos", 'WFOM - Time_Base'!$B$4:$B$29,0), MATCH(CONCATENATE($G116,AK$2),'WFOM - Time_Base'!$A$8:$API$8,0)) *
INDEX('WFOM - Time_Base'!$A$4:$API$29, MATCH("CenHos_Per", 'WFOM - Time_Base'!$B$4:$B$29,0), MATCH(CONCATENATE($G116,AK$2),'WFOM - Time_Base'!$A$8:$API$8,0)),
IFERROR($AN116 * INDEX('Inputs from Uganda staff'!$E$61:$BM$80,MATCH('HRH Need estimation'!AK$2,'Inputs from Uganda staff'!$E$61:$E$80,0),MATCH('HRH Need estimation'!$D116,'Inputs from Uganda staff'!$E$6:$BM$6,0)),
""))</f>
        <v/>
      </c>
      <c r="AL116" s="122" t="str">
        <f>IFERROR(
$AN116 * INDEX('WFOM - Time_Base'!$A$4:$API$29, MATCH("CenHos", 'WFOM - Time_Base'!$B$4:$B$29,0), MATCH(CONCATENATE($G116,AL$2),'WFOM - Time_Base'!$A$8:$API$8,0)) *
INDEX('WFOM - Time_Base'!$A$4:$API$29, MATCH("CenHos_Per", 'WFOM - Time_Base'!$B$4:$B$29,0), MATCH(CONCATENATE($G116,AL$2),'WFOM - Time_Base'!$A$8:$API$8,0)),
IFERROR($AN116 * INDEX('Inputs from Uganda staff'!$E$61:$BM$80,MATCH('HRH Need estimation'!AL$2,'Inputs from Uganda staff'!$E$61:$E$80,0),MATCH('HRH Need estimation'!$D116,'Inputs from Uganda staff'!$E$6:$BM$6,0)),
""))</f>
        <v/>
      </c>
      <c r="AN116">
        <v>1</v>
      </c>
      <c r="AO116" t="str">
        <f t="shared" si="3"/>
        <v>131</v>
      </c>
      <c r="AQ116" t="s">
        <v>773</v>
      </c>
    </row>
    <row r="117" spans="1:43">
      <c r="A117" s="106" t="s">
        <v>970</v>
      </c>
      <c r="B117" s="106" t="s">
        <v>292</v>
      </c>
      <c r="C117" s="107" t="s">
        <v>446</v>
      </c>
      <c r="D117" s="113" t="s">
        <v>447</v>
      </c>
      <c r="E117" s="199" t="s">
        <v>85</v>
      </c>
      <c r="F117" s="199" t="s">
        <v>86</v>
      </c>
      <c r="G117" s="199" t="str">
        <f>IF(F117&lt;&gt;"", VLOOKUP(F117,'WFOM - Cadre and Service List'!$E$4:$F$52,2,FALSE), "")</f>
        <v>VCTNegative</v>
      </c>
      <c r="H117" s="199" t="s">
        <v>1055</v>
      </c>
      <c r="I117" s="208"/>
      <c r="J117" s="208"/>
      <c r="K117" s="208"/>
      <c r="L117" s="208"/>
      <c r="M117" s="208"/>
      <c r="N117" s="208"/>
      <c r="O117" s="208"/>
      <c r="P117" s="207">
        <f t="shared" si="2"/>
        <v>0</v>
      </c>
      <c r="Q117" s="122" t="s">
        <v>1947</v>
      </c>
      <c r="R117" s="122">
        <f>IFERROR(
$AN117 * INDEX('WFOM - Time_Base'!$A$4:$API$29, MATCH("CenHos", 'WFOM - Time_Base'!$B$4:$B$29,0), MATCH(CONCATENATE($G117,R$2),'WFOM - Time_Base'!$A$8:$API$8,0)) *
INDEX('WFOM - Time_Base'!$A$4:$API$29, MATCH("CenHos_Per", 'WFOM - Time_Base'!$B$4:$B$29,0), MATCH(CONCATENATE($G117,R$2),'WFOM - Time_Base'!$A$8:$API$8,0)),
IFERROR($AN117 * INDEX('Inputs from Uganda staff'!$E$61:$BM$80,MATCH('HRH Need estimation'!R$2,'Inputs from Uganda staff'!$E$61:$E$80,0),MATCH('HRH Need estimation'!$D117,'Inputs from Uganda staff'!$E$6:$BM$6,0)),
""))</f>
        <v>0</v>
      </c>
      <c r="S117" s="122">
        <f>IFERROR(
$AN117 * INDEX('WFOM - Time_Base'!$A$4:$API$29, MATCH("CenHos", 'WFOM - Time_Base'!$B$4:$B$29,0), MATCH(CONCATENATE($G117,S$2),'WFOM - Time_Base'!$A$8:$API$8,0)) *
INDEX('WFOM - Time_Base'!$A$4:$API$29, MATCH("CenHos_Per", 'WFOM - Time_Base'!$B$4:$B$29,0), MATCH(CONCATENATE($G117,S$2),'WFOM - Time_Base'!$A$8:$API$8,0)),
IFERROR($AN117 * INDEX('Inputs from Uganda staff'!$E$61:$BM$80,MATCH('HRH Need estimation'!S$2,'Inputs from Uganda staff'!$E$61:$E$80,0),MATCH('HRH Need estimation'!$D117,'Inputs from Uganda staff'!$E$6:$BM$6,0)),
""))</f>
        <v>0</v>
      </c>
      <c r="T117" s="122">
        <f>IFERROR(
$AN117 * INDEX('WFOM - Time_Base'!$A$4:$API$29, MATCH("CenHos", 'WFOM - Time_Base'!$B$4:$B$29,0), MATCH(CONCATENATE($G117,T$2),'WFOM - Time_Base'!$A$8:$API$8,0)) *
INDEX('WFOM - Time_Base'!$A$4:$API$29, MATCH("CenHos_Per", 'WFOM - Time_Base'!$B$4:$B$29,0), MATCH(CONCATENATE($G117,T$2),'WFOM - Time_Base'!$A$8:$API$8,0)),
IFERROR($AN117 * INDEX('Inputs from Uganda staff'!$E$61:$BM$80,MATCH('HRH Need estimation'!T$2,'Inputs from Uganda staff'!$E$61:$E$80,0),MATCH('HRH Need estimation'!$D117,'Inputs from Uganda staff'!$E$6:$BM$6,0)),
""))</f>
        <v>0</v>
      </c>
      <c r="U117" s="122">
        <f>IFERROR(
$AN117 * INDEX('WFOM - Time_Base'!$A$4:$API$29, MATCH("CenHos", 'WFOM - Time_Base'!$B$4:$B$29,0), MATCH(CONCATENATE($G117,U$2),'WFOM - Time_Base'!$A$8:$API$8,0)) *
INDEX('WFOM - Time_Base'!$A$4:$API$29, MATCH("CenHos_Per", 'WFOM - Time_Base'!$B$4:$B$29,0), MATCH(CONCATENATE($G117,U$2),'WFOM - Time_Base'!$A$8:$API$8,0)),
IFERROR($AN117 * INDEX('Inputs from Uganda staff'!$E$61:$BM$80,MATCH('HRH Need estimation'!U$2,'Inputs from Uganda staff'!$E$61:$E$80,0),MATCH('HRH Need estimation'!$D117,'Inputs from Uganda staff'!$E$6:$BM$6,0)),
""))</f>
        <v>0</v>
      </c>
      <c r="V117" s="122">
        <f>IFERROR(
$AN117 * INDEX('WFOM - Time_Base'!$A$4:$API$29, MATCH("CenHos", 'WFOM - Time_Base'!$B$4:$B$29,0), MATCH(CONCATENATE($G117,V$2),'WFOM - Time_Base'!$A$8:$API$8,0)) *
INDEX('WFOM - Time_Base'!$A$4:$API$29, MATCH("CenHos_Per", 'WFOM - Time_Base'!$B$4:$B$29,0), MATCH(CONCATENATE($G117,V$2),'WFOM - Time_Base'!$A$8:$API$8,0)),
IFERROR($AN117 * INDEX('Inputs from Uganda staff'!$E$61:$BM$80,MATCH('HRH Need estimation'!V$2,'Inputs from Uganda staff'!$E$61:$E$80,0),MATCH('HRH Need estimation'!$D117,'Inputs from Uganda staff'!$E$6:$BM$6,0)),
""))</f>
        <v>20</v>
      </c>
      <c r="W117" s="122">
        <f>IFERROR(
$AN117 * INDEX('WFOM - Time_Base'!$A$4:$API$29, MATCH("CenHos", 'WFOM - Time_Base'!$B$4:$B$29,0), MATCH(CONCATENATE($G117,W$2),'WFOM - Time_Base'!$A$8:$API$8,0)) *
INDEX('WFOM - Time_Base'!$A$4:$API$29, MATCH("CenHos_Per", 'WFOM - Time_Base'!$B$4:$B$29,0), MATCH(CONCATENATE($G117,W$2),'WFOM - Time_Base'!$A$8:$API$8,0)),
IFERROR($AN117 * INDEX('Inputs from Uganda staff'!$E$61:$BM$80,MATCH('HRH Need estimation'!W$2,'Inputs from Uganda staff'!$E$61:$E$80,0),MATCH('HRH Need estimation'!$D117,'Inputs from Uganda staff'!$E$6:$BM$6,0)),
""))</f>
        <v>0</v>
      </c>
      <c r="X117" s="122">
        <f>IFERROR(
$AN117 * INDEX('WFOM - Time_Base'!$A$4:$API$29, MATCH("CenHos", 'WFOM - Time_Base'!$B$4:$B$29,0), MATCH(CONCATENATE($G117,X$2),'WFOM - Time_Base'!$A$8:$API$8,0)) *
INDEX('WFOM - Time_Base'!$A$4:$API$29, MATCH("CenHos_Per", 'WFOM - Time_Base'!$B$4:$B$29,0), MATCH(CONCATENATE($G117,X$2),'WFOM - Time_Base'!$A$8:$API$8,0)),
IFERROR($AN117 * INDEX('Inputs from Uganda staff'!$E$61:$BM$80,MATCH('HRH Need estimation'!X$2,'Inputs from Uganda staff'!$E$61:$E$80,0),MATCH('HRH Need estimation'!$D117,'Inputs from Uganda staff'!$E$6:$BM$6,0)),
""))</f>
        <v>0</v>
      </c>
      <c r="Y117" s="122">
        <f>IFERROR(
$AN117 * INDEX('WFOM - Time_Base'!$A$4:$API$29, MATCH("CenHos", 'WFOM - Time_Base'!$B$4:$B$29,0), MATCH(CONCATENATE($G117,Y$2),'WFOM - Time_Base'!$A$8:$API$8,0)) *
INDEX('WFOM - Time_Base'!$A$4:$API$29, MATCH("CenHos_Per", 'WFOM - Time_Base'!$B$4:$B$29,0), MATCH(CONCATENATE($G117,Y$2),'WFOM - Time_Base'!$A$8:$API$8,0)),
IFERROR($AN117 * INDEX('Inputs from Uganda staff'!$E$61:$BM$80,MATCH('HRH Need estimation'!Y$2,'Inputs from Uganda staff'!$E$61:$E$80,0),MATCH('HRH Need estimation'!$D117,'Inputs from Uganda staff'!$E$6:$BM$6,0)),
""))</f>
        <v>0</v>
      </c>
      <c r="Z117" s="122">
        <f>IFERROR(
$AN117 * INDEX('WFOM - Time_Base'!$A$4:$API$29, MATCH("CenHos", 'WFOM - Time_Base'!$B$4:$B$29,0), MATCH(CONCATENATE($G117,Z$2),'WFOM - Time_Base'!$A$8:$API$8,0)) *
INDEX('WFOM - Time_Base'!$A$4:$API$29, MATCH("CenHos_Per", 'WFOM - Time_Base'!$B$4:$B$29,0), MATCH(CONCATENATE($G117,Z$2),'WFOM - Time_Base'!$A$8:$API$8,0)),
IFERROR($AN117 * INDEX('Inputs from Uganda staff'!$E$61:$BM$80,MATCH('HRH Need estimation'!Z$2,'Inputs from Uganda staff'!$E$61:$E$80,0),MATCH('HRH Need estimation'!$D117,'Inputs from Uganda staff'!$E$6:$BM$6,0)),
""))</f>
        <v>0</v>
      </c>
      <c r="AA117" s="122">
        <f>IFERROR(
$AN117 * INDEX('WFOM - Time_Base'!$A$4:$API$29, MATCH("CenHos", 'WFOM - Time_Base'!$B$4:$B$29,0), MATCH(CONCATENATE($G117,AA$2),'WFOM - Time_Base'!$A$8:$API$8,0)) *
INDEX('WFOM - Time_Base'!$A$4:$API$29, MATCH("CenHos_Per", 'WFOM - Time_Base'!$B$4:$B$29,0), MATCH(CONCATENATE($G117,AA$2),'WFOM - Time_Base'!$A$8:$API$8,0)),
IFERROR($AN117 * INDEX('Inputs from Uganda staff'!$E$61:$BM$80,MATCH('HRH Need estimation'!AA$2,'Inputs from Uganda staff'!$E$61:$E$80,0),MATCH('HRH Need estimation'!$D117,'Inputs from Uganda staff'!$E$6:$BM$6,0)),
""))</f>
        <v>0</v>
      </c>
      <c r="AB117" s="122">
        <f>IFERROR(
$AN117 * INDEX('WFOM - Time_Base'!$A$4:$API$29, MATCH("CenHos", 'WFOM - Time_Base'!$B$4:$B$29,0), MATCH(CONCATENATE($G117,AB$2),'WFOM - Time_Base'!$A$8:$API$8,0)) *
INDEX('WFOM - Time_Base'!$A$4:$API$29, MATCH("CenHos_Per", 'WFOM - Time_Base'!$B$4:$B$29,0), MATCH(CONCATENATE($G117,AB$2),'WFOM - Time_Base'!$A$8:$API$8,0)),
IFERROR($AN117 * INDEX('Inputs from Uganda staff'!$E$61:$BM$80,MATCH('HRH Need estimation'!AB$2,'Inputs from Uganda staff'!$E$61:$E$80,0),MATCH('HRH Need estimation'!$D117,'Inputs from Uganda staff'!$E$6:$BM$6,0)),
""))</f>
        <v>0</v>
      </c>
      <c r="AC117" s="122" t="str">
        <f>IFERROR(
$AN117 * INDEX('WFOM - Time_Base'!$A$4:$API$29, MATCH("CenHos", 'WFOM - Time_Base'!$B$4:$B$29,0), MATCH(CONCATENATE($G117,AC$2),'WFOM - Time_Base'!$A$8:$API$8,0)) *
INDEX('WFOM - Time_Base'!$A$4:$API$29, MATCH("CenHos_Per", 'WFOM - Time_Base'!$B$4:$B$29,0), MATCH(CONCATENATE($G117,AC$2),'WFOM - Time_Base'!$A$8:$API$8,0)),
IFERROR($AN117 * INDEX('Inputs from Uganda staff'!$E$61:$BM$80,MATCH('HRH Need estimation'!AC$2,'Inputs from Uganda staff'!$E$61:$E$80,0),MATCH('HRH Need estimation'!$D117,'Inputs from Uganda staff'!$E$6:$BM$6,0)),
""))</f>
        <v/>
      </c>
      <c r="AD117" s="122">
        <f>IFERROR(
$AN117 * INDEX('WFOM - Time_Base'!$A$4:$API$29, MATCH("CenHos", 'WFOM - Time_Base'!$B$4:$B$29,0), MATCH(CONCATENATE($G117,AD$2),'WFOM - Time_Base'!$A$8:$API$8,0)) *
INDEX('WFOM - Time_Base'!$A$4:$API$29, MATCH("CenHos_Per", 'WFOM - Time_Base'!$B$4:$B$29,0), MATCH(CONCATENATE($G117,AD$2),'WFOM - Time_Base'!$A$8:$API$8,0)),
IFERROR($AN117 * INDEX('Inputs from Uganda staff'!$E$61:$BM$80,MATCH('HRH Need estimation'!AD$2,'Inputs from Uganda staff'!$E$61:$E$80,0),MATCH('HRH Need estimation'!$D117,'Inputs from Uganda staff'!$E$6:$BM$6,0)),
""))</f>
        <v>0</v>
      </c>
      <c r="AE117" s="122">
        <f>IFERROR(
$AN117 * INDEX('WFOM - Time_Base'!$A$4:$API$29, MATCH("CenHos", 'WFOM - Time_Base'!$B$4:$B$29,0), MATCH(CONCATENATE($G117,AE$2),'WFOM - Time_Base'!$A$8:$API$8,0)) *
INDEX('WFOM - Time_Base'!$A$4:$API$29, MATCH("CenHos_Per", 'WFOM - Time_Base'!$B$4:$B$29,0), MATCH(CONCATENATE($G117,AE$2),'WFOM - Time_Base'!$A$8:$API$8,0)),
IFERROR($AN117 * INDEX('Inputs from Uganda staff'!$E$61:$BM$80,MATCH('HRH Need estimation'!AE$2,'Inputs from Uganda staff'!$E$61:$E$80,0),MATCH('HRH Need estimation'!$D117,'Inputs from Uganda staff'!$E$6:$BM$6,0)),
""))</f>
        <v>0</v>
      </c>
      <c r="AF117" s="122">
        <f>IFERROR(
$AN117 * INDEX('WFOM - Time_Base'!$A$4:$API$29, MATCH("CenHos", 'WFOM - Time_Base'!$B$4:$B$29,0), MATCH(CONCATENATE($G117,AF$2),'WFOM - Time_Base'!$A$8:$API$8,0)) *
INDEX('WFOM - Time_Base'!$A$4:$API$29, MATCH("CenHos_Per", 'WFOM - Time_Base'!$B$4:$B$29,0), MATCH(CONCATENATE($G117,AF$2),'WFOM - Time_Base'!$A$8:$API$8,0)),
IFERROR($AN117 * INDEX('Inputs from Uganda staff'!$E$61:$BM$80,MATCH('HRH Need estimation'!AF$2,'Inputs from Uganda staff'!$E$61:$E$80,0),MATCH('HRH Need estimation'!$D117,'Inputs from Uganda staff'!$E$6:$BM$6,0)),
""))</f>
        <v>0</v>
      </c>
      <c r="AG117" s="122">
        <f>IFERROR(
$AN117 * INDEX('WFOM - Time_Base'!$A$4:$API$29, MATCH("CenHos", 'WFOM - Time_Base'!$B$4:$B$29,0), MATCH(CONCATENATE($G117,AG$2),'WFOM - Time_Base'!$A$8:$API$8,0)) *
INDEX('WFOM - Time_Base'!$A$4:$API$29, MATCH("CenHos_Per", 'WFOM - Time_Base'!$B$4:$B$29,0), MATCH(CONCATENATE($G117,AG$2),'WFOM - Time_Base'!$A$8:$API$8,0)),
IFERROR($AN117 * INDEX('Inputs from Uganda staff'!$E$61:$BM$80,MATCH('HRH Need estimation'!AG$2,'Inputs from Uganda staff'!$E$61:$E$80,0),MATCH('HRH Need estimation'!$D117,'Inputs from Uganda staff'!$E$6:$BM$6,0)),
""))</f>
        <v>0</v>
      </c>
      <c r="AH117" s="122">
        <f>IFERROR(
$AN117 * INDEX('WFOM - Time_Base'!$A$4:$API$29, MATCH("CenHos", 'WFOM - Time_Base'!$B$4:$B$29,0), MATCH(CONCATENATE($G117,AH$2),'WFOM - Time_Base'!$A$8:$API$8,0)) *
INDEX('WFOM - Time_Base'!$A$4:$API$29, MATCH("CenHos_Per", 'WFOM - Time_Base'!$B$4:$B$29,0), MATCH(CONCATENATE($G117,AH$2),'WFOM - Time_Base'!$A$8:$API$8,0)),
IFERROR($AN117 * INDEX('Inputs from Uganda staff'!$E$61:$BM$80,MATCH('HRH Need estimation'!AH$2,'Inputs from Uganda staff'!$E$61:$E$80,0),MATCH('HRH Need estimation'!$D117,'Inputs from Uganda staff'!$E$6:$BM$6,0)),
""))</f>
        <v>0</v>
      </c>
      <c r="AI117" s="122">
        <f>IFERROR(
$AN117 * INDEX('WFOM - Time_Base'!$A$4:$API$29, MATCH("CenHos", 'WFOM - Time_Base'!$B$4:$B$29,0), MATCH(CONCATENATE($G117,AI$2),'WFOM - Time_Base'!$A$8:$API$8,0)) *
INDEX('WFOM - Time_Base'!$A$4:$API$29, MATCH("CenHos_Per", 'WFOM - Time_Base'!$B$4:$B$29,0), MATCH(CONCATENATE($G117,AI$2),'WFOM - Time_Base'!$A$8:$API$8,0)),
IFERROR($AN117 * INDEX('Inputs from Uganda staff'!$E$61:$BM$80,MATCH('HRH Need estimation'!AI$2,'Inputs from Uganda staff'!$E$61:$E$80,0),MATCH('HRH Need estimation'!$D117,'Inputs from Uganda staff'!$E$6:$BM$6,0)),
""))</f>
        <v>0</v>
      </c>
      <c r="AJ117" s="122">
        <f>IFERROR(
$AN117 * INDEX('WFOM - Time_Base'!$A$4:$API$29, MATCH("CenHos", 'WFOM - Time_Base'!$B$4:$B$29,0), MATCH(CONCATENATE($G117,AJ$2),'WFOM - Time_Base'!$A$8:$API$8,0)) *
INDEX('WFOM - Time_Base'!$A$4:$API$29, MATCH("CenHos_Per", 'WFOM - Time_Base'!$B$4:$B$29,0), MATCH(CONCATENATE($G117,AJ$2),'WFOM - Time_Base'!$A$8:$API$8,0)),
IFERROR($AN117 * INDEX('Inputs from Uganda staff'!$E$61:$BM$80,MATCH('HRH Need estimation'!AJ$2,'Inputs from Uganda staff'!$E$61:$E$80,0),MATCH('HRH Need estimation'!$D117,'Inputs from Uganda staff'!$E$6:$BM$6,0)),
""))</f>
        <v>0</v>
      </c>
      <c r="AK117" s="122">
        <f>IFERROR(
$AN117 * INDEX('WFOM - Time_Base'!$A$4:$API$29, MATCH("CenHos", 'WFOM - Time_Base'!$B$4:$B$29,0), MATCH(CONCATENATE($G117,AK$2),'WFOM - Time_Base'!$A$8:$API$8,0)) *
INDEX('WFOM - Time_Base'!$A$4:$API$29, MATCH("CenHos_Per", 'WFOM - Time_Base'!$B$4:$B$29,0), MATCH(CONCATENATE($G117,AK$2),'WFOM - Time_Base'!$A$8:$API$8,0)),
IFERROR($AN117 * INDEX('Inputs from Uganda staff'!$E$61:$BM$80,MATCH('HRH Need estimation'!AK$2,'Inputs from Uganda staff'!$E$61:$E$80,0),MATCH('HRH Need estimation'!$D117,'Inputs from Uganda staff'!$E$6:$BM$6,0)),
""))</f>
        <v>0</v>
      </c>
      <c r="AL117" s="122">
        <f>IFERROR(
$AN117 * INDEX('WFOM - Time_Base'!$A$4:$API$29, MATCH("CenHos", 'WFOM - Time_Base'!$B$4:$B$29,0), MATCH(CONCATENATE($G117,AL$2),'WFOM - Time_Base'!$A$8:$API$8,0)) *
INDEX('WFOM - Time_Base'!$A$4:$API$29, MATCH("CenHos_Per", 'WFOM - Time_Base'!$B$4:$B$29,0), MATCH(CONCATENATE($G117,AL$2),'WFOM - Time_Base'!$A$8:$API$8,0)),
IFERROR($AN117 * INDEX('Inputs from Uganda staff'!$E$61:$BM$80,MATCH('HRH Need estimation'!AL$2,'Inputs from Uganda staff'!$E$61:$E$80,0),MATCH('HRH Need estimation'!$D117,'Inputs from Uganda staff'!$E$6:$BM$6,0)),
""))</f>
        <v>0</v>
      </c>
      <c r="AN117">
        <v>1</v>
      </c>
      <c r="AO117" t="str">
        <f t="shared" si="3"/>
        <v>132</v>
      </c>
      <c r="AQ117" t="s">
        <v>775</v>
      </c>
    </row>
    <row r="118" spans="1:43">
      <c r="A118" s="106" t="s">
        <v>971</v>
      </c>
      <c r="B118" s="106" t="s">
        <v>292</v>
      </c>
      <c r="C118" s="107" t="s">
        <v>448</v>
      </c>
      <c r="D118" s="113" t="s">
        <v>449</v>
      </c>
      <c r="E118" s="122" t="s">
        <v>25</v>
      </c>
      <c r="F118" s="122" t="s">
        <v>49</v>
      </c>
      <c r="G118" s="122" t="str">
        <f>IF(F118&lt;&gt;"", VLOOKUP(F118,'WFOM - Cadre and Service List'!$E$4:$F$52,2,FALSE), "")</f>
        <v>EPI</v>
      </c>
      <c r="H118" s="122"/>
      <c r="I118" s="207"/>
      <c r="J118" s="207"/>
      <c r="K118" s="207"/>
      <c r="L118" s="207"/>
      <c r="M118" s="207"/>
      <c r="N118" s="207"/>
      <c r="O118" s="207"/>
      <c r="P118" s="207">
        <f t="shared" si="2"/>
        <v>0</v>
      </c>
      <c r="Q118" s="122" t="s">
        <v>1947</v>
      </c>
      <c r="R118" s="122">
        <f>IFERROR(
$AN118 * INDEX('WFOM - Time_Base'!$A$4:$API$29, MATCH("CenHos", 'WFOM - Time_Base'!$B$4:$B$29,0), MATCH(CONCATENATE($G118,R$2),'WFOM - Time_Base'!$A$8:$API$8,0)) *
INDEX('WFOM - Time_Base'!$A$4:$API$29, MATCH("CenHos_Per", 'WFOM - Time_Base'!$B$4:$B$29,0), MATCH(CONCATENATE($G118,R$2),'WFOM - Time_Base'!$A$8:$API$8,0)),
IFERROR($AN118 * INDEX('Inputs from Uganda staff'!$E$61:$BM$80,MATCH('HRH Need estimation'!R$2,'Inputs from Uganda staff'!$E$61:$E$80,0),MATCH('HRH Need estimation'!$D118,'Inputs from Uganda staff'!$E$6:$BM$6,0)),
""))</f>
        <v>0</v>
      </c>
      <c r="S118" s="122">
        <f>IFERROR(
$AN118 * INDEX('WFOM - Time_Base'!$A$4:$API$29, MATCH("CenHos", 'WFOM - Time_Base'!$B$4:$B$29,0), MATCH(CONCATENATE($G118,S$2),'WFOM - Time_Base'!$A$8:$API$8,0)) *
INDEX('WFOM - Time_Base'!$A$4:$API$29, MATCH("CenHos_Per", 'WFOM - Time_Base'!$B$4:$B$29,0), MATCH(CONCATENATE($G118,S$2),'WFOM - Time_Base'!$A$8:$API$8,0)),
IFERROR($AN118 * INDEX('Inputs from Uganda staff'!$E$61:$BM$80,MATCH('HRH Need estimation'!S$2,'Inputs from Uganda staff'!$E$61:$E$80,0),MATCH('HRH Need estimation'!$D118,'Inputs from Uganda staff'!$E$6:$BM$6,0)),
""))</f>
        <v>0</v>
      </c>
      <c r="T118" s="122">
        <f>IFERROR(
$AN118 * INDEX('WFOM - Time_Base'!$A$4:$API$29, MATCH("CenHos", 'WFOM - Time_Base'!$B$4:$B$29,0), MATCH(CONCATENATE($G118,T$2),'WFOM - Time_Base'!$A$8:$API$8,0)) *
INDEX('WFOM - Time_Base'!$A$4:$API$29, MATCH("CenHos_Per", 'WFOM - Time_Base'!$B$4:$B$29,0), MATCH(CONCATENATE($G118,T$2),'WFOM - Time_Base'!$A$8:$API$8,0)),
IFERROR($AN118 * INDEX('Inputs from Uganda staff'!$E$61:$BM$80,MATCH('HRH Need estimation'!T$2,'Inputs from Uganda staff'!$E$61:$E$80,0),MATCH('HRH Need estimation'!$D118,'Inputs from Uganda staff'!$E$6:$BM$6,0)),
""))</f>
        <v>0</v>
      </c>
      <c r="U118" s="122">
        <f>IFERROR(
$AN118 * INDEX('WFOM - Time_Base'!$A$4:$API$29, MATCH("CenHos", 'WFOM - Time_Base'!$B$4:$B$29,0), MATCH(CONCATENATE($G118,U$2),'WFOM - Time_Base'!$A$8:$API$8,0)) *
INDEX('WFOM - Time_Base'!$A$4:$API$29, MATCH("CenHos_Per", 'WFOM - Time_Base'!$B$4:$B$29,0), MATCH(CONCATENATE($G118,U$2),'WFOM - Time_Base'!$A$8:$API$8,0)),
IFERROR($AN118 * INDEX('Inputs from Uganda staff'!$E$61:$BM$80,MATCH('HRH Need estimation'!U$2,'Inputs from Uganda staff'!$E$61:$E$80,0),MATCH('HRH Need estimation'!$D118,'Inputs from Uganda staff'!$E$6:$BM$6,0)),
""))</f>
        <v>0</v>
      </c>
      <c r="V118" s="122">
        <f>IFERROR(
$AN118 * INDEX('WFOM - Time_Base'!$A$4:$API$29, MATCH("CenHos", 'WFOM - Time_Base'!$B$4:$B$29,0), MATCH(CONCATENATE($G118,V$2),'WFOM - Time_Base'!$A$8:$API$8,0)) *
INDEX('WFOM - Time_Base'!$A$4:$API$29, MATCH("CenHos_Per", 'WFOM - Time_Base'!$B$4:$B$29,0), MATCH(CONCATENATE($G118,V$2),'WFOM - Time_Base'!$A$8:$API$8,0)),
IFERROR($AN118 * INDEX('Inputs from Uganda staff'!$E$61:$BM$80,MATCH('HRH Need estimation'!V$2,'Inputs from Uganda staff'!$E$61:$E$80,0),MATCH('HRH Need estimation'!$D118,'Inputs from Uganda staff'!$E$6:$BM$6,0)),
""))</f>
        <v>1</v>
      </c>
      <c r="W118" s="122">
        <f>IFERROR(
$AN118 * INDEX('WFOM - Time_Base'!$A$4:$API$29, MATCH("CenHos", 'WFOM - Time_Base'!$B$4:$B$29,0), MATCH(CONCATENATE($G118,W$2),'WFOM - Time_Base'!$A$8:$API$8,0)) *
INDEX('WFOM - Time_Base'!$A$4:$API$29, MATCH("CenHos_Per", 'WFOM - Time_Base'!$B$4:$B$29,0), MATCH(CONCATENATE($G118,W$2),'WFOM - Time_Base'!$A$8:$API$8,0)),
IFERROR($AN118 * INDEX('Inputs from Uganda staff'!$E$61:$BM$80,MATCH('HRH Need estimation'!W$2,'Inputs from Uganda staff'!$E$61:$E$80,0),MATCH('HRH Need estimation'!$D118,'Inputs from Uganda staff'!$E$6:$BM$6,0)),
""))</f>
        <v>0</v>
      </c>
      <c r="X118" s="122">
        <f>IFERROR(
$AN118 * INDEX('WFOM - Time_Base'!$A$4:$API$29, MATCH("CenHos", 'WFOM - Time_Base'!$B$4:$B$29,0), MATCH(CONCATENATE($G118,X$2),'WFOM - Time_Base'!$A$8:$API$8,0)) *
INDEX('WFOM - Time_Base'!$A$4:$API$29, MATCH("CenHos_Per", 'WFOM - Time_Base'!$B$4:$B$29,0), MATCH(CONCATENATE($G118,X$2),'WFOM - Time_Base'!$A$8:$API$8,0)),
IFERROR($AN118 * INDEX('Inputs from Uganda staff'!$E$61:$BM$80,MATCH('HRH Need estimation'!X$2,'Inputs from Uganda staff'!$E$61:$E$80,0),MATCH('HRH Need estimation'!$D118,'Inputs from Uganda staff'!$E$6:$BM$6,0)),
""))</f>
        <v>0</v>
      </c>
      <c r="Y118" s="122">
        <f>IFERROR(
$AN118 * INDEX('WFOM - Time_Base'!$A$4:$API$29, MATCH("CenHos", 'WFOM - Time_Base'!$B$4:$B$29,0), MATCH(CONCATENATE($G118,Y$2),'WFOM - Time_Base'!$A$8:$API$8,0)) *
INDEX('WFOM - Time_Base'!$A$4:$API$29, MATCH("CenHos_Per", 'WFOM - Time_Base'!$B$4:$B$29,0), MATCH(CONCATENATE($G118,Y$2),'WFOM - Time_Base'!$A$8:$API$8,0)),
IFERROR($AN118 * INDEX('Inputs from Uganda staff'!$E$61:$BM$80,MATCH('HRH Need estimation'!Y$2,'Inputs from Uganda staff'!$E$61:$E$80,0),MATCH('HRH Need estimation'!$D118,'Inputs from Uganda staff'!$E$6:$BM$6,0)),
""))</f>
        <v>1</v>
      </c>
      <c r="Z118" s="122">
        <f>IFERROR(
$AN118 * INDEX('WFOM - Time_Base'!$A$4:$API$29, MATCH("CenHos", 'WFOM - Time_Base'!$B$4:$B$29,0), MATCH(CONCATENATE($G118,Z$2),'WFOM - Time_Base'!$A$8:$API$8,0)) *
INDEX('WFOM - Time_Base'!$A$4:$API$29, MATCH("CenHos_Per", 'WFOM - Time_Base'!$B$4:$B$29,0), MATCH(CONCATENATE($G118,Z$2),'WFOM - Time_Base'!$A$8:$API$8,0)),
IFERROR($AN118 * INDEX('Inputs from Uganda staff'!$E$61:$BM$80,MATCH('HRH Need estimation'!Z$2,'Inputs from Uganda staff'!$E$61:$E$80,0),MATCH('HRH Need estimation'!$D118,'Inputs from Uganda staff'!$E$6:$BM$6,0)),
""))</f>
        <v>0</v>
      </c>
      <c r="AA118" s="122">
        <f>IFERROR(
$AN118 * INDEX('WFOM - Time_Base'!$A$4:$API$29, MATCH("CenHos", 'WFOM - Time_Base'!$B$4:$B$29,0), MATCH(CONCATENATE($G118,AA$2),'WFOM - Time_Base'!$A$8:$API$8,0)) *
INDEX('WFOM - Time_Base'!$A$4:$API$29, MATCH("CenHos_Per", 'WFOM - Time_Base'!$B$4:$B$29,0), MATCH(CONCATENATE($G118,AA$2),'WFOM - Time_Base'!$A$8:$API$8,0)),
IFERROR($AN118 * INDEX('Inputs from Uganda staff'!$E$61:$BM$80,MATCH('HRH Need estimation'!AA$2,'Inputs from Uganda staff'!$E$61:$E$80,0),MATCH('HRH Need estimation'!$D118,'Inputs from Uganda staff'!$E$6:$BM$6,0)),
""))</f>
        <v>0</v>
      </c>
      <c r="AB118" s="122">
        <f>IFERROR(
$AN118 * INDEX('WFOM - Time_Base'!$A$4:$API$29, MATCH("CenHos", 'WFOM - Time_Base'!$B$4:$B$29,0), MATCH(CONCATENATE($G118,AB$2),'WFOM - Time_Base'!$A$8:$API$8,0)) *
INDEX('WFOM - Time_Base'!$A$4:$API$29, MATCH("CenHos_Per", 'WFOM - Time_Base'!$B$4:$B$29,0), MATCH(CONCATENATE($G118,AB$2),'WFOM - Time_Base'!$A$8:$API$8,0)),
IFERROR($AN118 * INDEX('Inputs from Uganda staff'!$E$61:$BM$80,MATCH('HRH Need estimation'!AB$2,'Inputs from Uganda staff'!$E$61:$E$80,0),MATCH('HRH Need estimation'!$D118,'Inputs from Uganda staff'!$E$6:$BM$6,0)),
""))</f>
        <v>0</v>
      </c>
      <c r="AC118" s="122" t="str">
        <f>IFERROR(
$AN118 * INDEX('WFOM - Time_Base'!$A$4:$API$29, MATCH("CenHos", 'WFOM - Time_Base'!$B$4:$B$29,0), MATCH(CONCATENATE($G118,AC$2),'WFOM - Time_Base'!$A$8:$API$8,0)) *
INDEX('WFOM - Time_Base'!$A$4:$API$29, MATCH("CenHos_Per", 'WFOM - Time_Base'!$B$4:$B$29,0), MATCH(CONCATENATE($G118,AC$2),'WFOM - Time_Base'!$A$8:$API$8,0)),
IFERROR($AN118 * INDEX('Inputs from Uganda staff'!$E$61:$BM$80,MATCH('HRH Need estimation'!AC$2,'Inputs from Uganda staff'!$E$61:$E$80,0),MATCH('HRH Need estimation'!$D118,'Inputs from Uganda staff'!$E$6:$BM$6,0)),
""))</f>
        <v/>
      </c>
      <c r="AD118" s="122">
        <f>IFERROR(
$AN118 * INDEX('WFOM - Time_Base'!$A$4:$API$29, MATCH("CenHos", 'WFOM - Time_Base'!$B$4:$B$29,0), MATCH(CONCATENATE($G118,AD$2),'WFOM - Time_Base'!$A$8:$API$8,0)) *
INDEX('WFOM - Time_Base'!$A$4:$API$29, MATCH("CenHos_Per", 'WFOM - Time_Base'!$B$4:$B$29,0), MATCH(CONCATENATE($G118,AD$2),'WFOM - Time_Base'!$A$8:$API$8,0)),
IFERROR($AN118 * INDEX('Inputs from Uganda staff'!$E$61:$BM$80,MATCH('HRH Need estimation'!AD$2,'Inputs from Uganda staff'!$E$61:$E$80,0),MATCH('HRH Need estimation'!$D118,'Inputs from Uganda staff'!$E$6:$BM$6,0)),
""))</f>
        <v>0</v>
      </c>
      <c r="AE118" s="122">
        <f>IFERROR(
$AN118 * INDEX('WFOM - Time_Base'!$A$4:$API$29, MATCH("CenHos", 'WFOM - Time_Base'!$B$4:$B$29,0), MATCH(CONCATENATE($G118,AE$2),'WFOM - Time_Base'!$A$8:$API$8,0)) *
INDEX('WFOM - Time_Base'!$A$4:$API$29, MATCH("CenHos_Per", 'WFOM - Time_Base'!$B$4:$B$29,0), MATCH(CONCATENATE($G118,AE$2),'WFOM - Time_Base'!$A$8:$API$8,0)),
IFERROR($AN118 * INDEX('Inputs from Uganda staff'!$E$61:$BM$80,MATCH('HRH Need estimation'!AE$2,'Inputs from Uganda staff'!$E$61:$E$80,0),MATCH('HRH Need estimation'!$D118,'Inputs from Uganda staff'!$E$6:$BM$6,0)),
""))</f>
        <v>0</v>
      </c>
      <c r="AF118" s="122">
        <f>IFERROR(
$AN118 * INDEX('WFOM - Time_Base'!$A$4:$API$29, MATCH("CenHos", 'WFOM - Time_Base'!$B$4:$B$29,0), MATCH(CONCATENATE($G118,AF$2),'WFOM - Time_Base'!$A$8:$API$8,0)) *
INDEX('WFOM - Time_Base'!$A$4:$API$29, MATCH("CenHos_Per", 'WFOM - Time_Base'!$B$4:$B$29,0), MATCH(CONCATENATE($G118,AF$2),'WFOM - Time_Base'!$A$8:$API$8,0)),
IFERROR($AN118 * INDEX('Inputs from Uganda staff'!$E$61:$BM$80,MATCH('HRH Need estimation'!AF$2,'Inputs from Uganda staff'!$E$61:$E$80,0),MATCH('HRH Need estimation'!$D118,'Inputs from Uganda staff'!$E$6:$BM$6,0)),
""))</f>
        <v>0</v>
      </c>
      <c r="AG118" s="122">
        <f>IFERROR(
$AN118 * INDEX('WFOM - Time_Base'!$A$4:$API$29, MATCH("CenHos", 'WFOM - Time_Base'!$B$4:$B$29,0), MATCH(CONCATENATE($G118,AG$2),'WFOM - Time_Base'!$A$8:$API$8,0)) *
INDEX('WFOM - Time_Base'!$A$4:$API$29, MATCH("CenHos_Per", 'WFOM - Time_Base'!$B$4:$B$29,0), MATCH(CONCATENATE($G118,AG$2),'WFOM - Time_Base'!$A$8:$API$8,0)),
IFERROR($AN118 * INDEX('Inputs from Uganda staff'!$E$61:$BM$80,MATCH('HRH Need estimation'!AG$2,'Inputs from Uganda staff'!$E$61:$E$80,0),MATCH('HRH Need estimation'!$D118,'Inputs from Uganda staff'!$E$6:$BM$6,0)),
""))</f>
        <v>0</v>
      </c>
      <c r="AH118" s="122">
        <f>IFERROR(
$AN118 * INDEX('WFOM - Time_Base'!$A$4:$API$29, MATCH("CenHos", 'WFOM - Time_Base'!$B$4:$B$29,0), MATCH(CONCATENATE($G118,AH$2),'WFOM - Time_Base'!$A$8:$API$8,0)) *
INDEX('WFOM - Time_Base'!$A$4:$API$29, MATCH("CenHos_Per", 'WFOM - Time_Base'!$B$4:$B$29,0), MATCH(CONCATENATE($G118,AH$2),'WFOM - Time_Base'!$A$8:$API$8,0)),
IFERROR($AN118 * INDEX('Inputs from Uganda staff'!$E$61:$BM$80,MATCH('HRH Need estimation'!AH$2,'Inputs from Uganda staff'!$E$61:$E$80,0),MATCH('HRH Need estimation'!$D118,'Inputs from Uganda staff'!$E$6:$BM$6,0)),
""))</f>
        <v>0</v>
      </c>
      <c r="AI118" s="122">
        <f>IFERROR(
$AN118 * INDEX('WFOM - Time_Base'!$A$4:$API$29, MATCH("CenHos", 'WFOM - Time_Base'!$B$4:$B$29,0), MATCH(CONCATENATE($G118,AI$2),'WFOM - Time_Base'!$A$8:$API$8,0)) *
INDEX('WFOM - Time_Base'!$A$4:$API$29, MATCH("CenHos_Per", 'WFOM - Time_Base'!$B$4:$B$29,0), MATCH(CONCATENATE($G118,AI$2),'WFOM - Time_Base'!$A$8:$API$8,0)),
IFERROR($AN118 * INDEX('Inputs from Uganda staff'!$E$61:$BM$80,MATCH('HRH Need estimation'!AI$2,'Inputs from Uganda staff'!$E$61:$E$80,0),MATCH('HRH Need estimation'!$D118,'Inputs from Uganda staff'!$E$6:$BM$6,0)),
""))</f>
        <v>0</v>
      </c>
      <c r="AJ118" s="122">
        <f>IFERROR(
$AN118 * INDEX('WFOM - Time_Base'!$A$4:$API$29, MATCH("CenHos", 'WFOM - Time_Base'!$B$4:$B$29,0), MATCH(CONCATENATE($G118,AJ$2),'WFOM - Time_Base'!$A$8:$API$8,0)) *
INDEX('WFOM - Time_Base'!$A$4:$API$29, MATCH("CenHos_Per", 'WFOM - Time_Base'!$B$4:$B$29,0), MATCH(CONCATENATE($G118,AJ$2),'WFOM - Time_Base'!$A$8:$API$8,0)),
IFERROR($AN118 * INDEX('Inputs from Uganda staff'!$E$61:$BM$80,MATCH('HRH Need estimation'!AJ$2,'Inputs from Uganda staff'!$E$61:$E$80,0),MATCH('HRH Need estimation'!$D118,'Inputs from Uganda staff'!$E$6:$BM$6,0)),
""))</f>
        <v>0</v>
      </c>
      <c r="AK118" s="122">
        <f>IFERROR(
$AN118 * INDEX('WFOM - Time_Base'!$A$4:$API$29, MATCH("CenHos", 'WFOM - Time_Base'!$B$4:$B$29,0), MATCH(CONCATENATE($G118,AK$2),'WFOM - Time_Base'!$A$8:$API$8,0)) *
INDEX('WFOM - Time_Base'!$A$4:$API$29, MATCH("CenHos_Per", 'WFOM - Time_Base'!$B$4:$B$29,0), MATCH(CONCATENATE($G118,AK$2),'WFOM - Time_Base'!$A$8:$API$8,0)),
IFERROR($AN118 * INDEX('Inputs from Uganda staff'!$E$61:$BM$80,MATCH('HRH Need estimation'!AK$2,'Inputs from Uganda staff'!$E$61:$E$80,0),MATCH('HRH Need estimation'!$D118,'Inputs from Uganda staff'!$E$6:$BM$6,0)),
""))</f>
        <v>0</v>
      </c>
      <c r="AL118" s="122">
        <f>IFERROR(
$AN118 * INDEX('WFOM - Time_Base'!$A$4:$API$29, MATCH("CenHos", 'WFOM - Time_Base'!$B$4:$B$29,0), MATCH(CONCATENATE($G118,AL$2),'WFOM - Time_Base'!$A$8:$API$8,0)) *
INDEX('WFOM - Time_Base'!$A$4:$API$29, MATCH("CenHos_Per", 'WFOM - Time_Base'!$B$4:$B$29,0), MATCH(CONCATENATE($G118,AL$2),'WFOM - Time_Base'!$A$8:$API$8,0)),
IFERROR($AN118 * INDEX('Inputs from Uganda staff'!$E$61:$BM$80,MATCH('HRH Need estimation'!AL$2,'Inputs from Uganda staff'!$E$61:$E$80,0),MATCH('HRH Need estimation'!$D118,'Inputs from Uganda staff'!$E$6:$BM$6,0)),
""))</f>
        <v>0</v>
      </c>
      <c r="AM118" t="s">
        <v>2034</v>
      </c>
      <c r="AN118">
        <v>1</v>
      </c>
      <c r="AO118" t="e">
        <f t="shared" si="3"/>
        <v>#N/A</v>
      </c>
      <c r="AQ118" t="s">
        <v>777</v>
      </c>
    </row>
    <row r="119" spans="1:43">
      <c r="A119" s="106" t="s">
        <v>972</v>
      </c>
      <c r="B119" s="106" t="s">
        <v>292</v>
      </c>
      <c r="C119" s="107" t="s">
        <v>450</v>
      </c>
      <c r="D119" s="113" t="s">
        <v>451</v>
      </c>
      <c r="E119" s="122" t="s">
        <v>85</v>
      </c>
      <c r="F119" s="122" t="s">
        <v>90</v>
      </c>
      <c r="G119" s="122" t="str">
        <f>IF(F119&lt;&gt;"", VLOOKUP(F119,'WFOM - Cadre and Service List'!$E$4:$F$52,2,FALSE), "")</f>
        <v>MaleCirc</v>
      </c>
      <c r="H119" s="122"/>
      <c r="I119" s="207"/>
      <c r="J119" s="207"/>
      <c r="K119" s="207"/>
      <c r="L119" s="207"/>
      <c r="M119" s="207"/>
      <c r="N119" s="207"/>
      <c r="O119" s="207"/>
      <c r="P119" s="207">
        <f t="shared" si="2"/>
        <v>0</v>
      </c>
      <c r="Q119" s="122" t="s">
        <v>1947</v>
      </c>
      <c r="R119" s="122">
        <f>IFERROR(
$AN119 * INDEX('WFOM - Time_Base'!$A$4:$API$29, MATCH("CenHos", 'WFOM - Time_Base'!$B$4:$B$29,0), MATCH(CONCATENATE($G119,R$2),'WFOM - Time_Base'!$A$8:$API$8,0)) *
INDEX('WFOM - Time_Base'!$A$4:$API$29, MATCH("CenHos_Per", 'WFOM - Time_Base'!$B$4:$B$29,0), MATCH(CONCATENATE($G119,R$2),'WFOM - Time_Base'!$A$8:$API$8,0)),
IFERROR($AN119 * INDEX('Inputs from Uganda staff'!$E$61:$BM$80,MATCH('HRH Need estimation'!R$2,'Inputs from Uganda staff'!$E$61:$E$80,0),MATCH('HRH Need estimation'!$D119,'Inputs from Uganda staff'!$E$6:$BM$6,0)),
""))</f>
        <v>10</v>
      </c>
      <c r="S119" s="122">
        <f>IFERROR(
$AN119 * INDEX('WFOM - Time_Base'!$A$4:$API$29, MATCH("CenHos", 'WFOM - Time_Base'!$B$4:$B$29,0), MATCH(CONCATENATE($G119,S$2),'WFOM - Time_Base'!$A$8:$API$8,0)) *
INDEX('WFOM - Time_Base'!$A$4:$API$29, MATCH("CenHos_Per", 'WFOM - Time_Base'!$B$4:$B$29,0), MATCH(CONCATENATE($G119,S$2),'WFOM - Time_Base'!$A$8:$API$8,0)),
IFERROR($AN119 * INDEX('Inputs from Uganda staff'!$E$61:$BM$80,MATCH('HRH Need estimation'!S$2,'Inputs from Uganda staff'!$E$61:$E$80,0),MATCH('HRH Need estimation'!$D119,'Inputs from Uganda staff'!$E$6:$BM$6,0)),
""))</f>
        <v>10</v>
      </c>
      <c r="T119" s="122">
        <f>IFERROR(
$AN119 * INDEX('WFOM - Time_Base'!$A$4:$API$29, MATCH("CenHos", 'WFOM - Time_Base'!$B$4:$B$29,0), MATCH(CONCATENATE($G119,T$2),'WFOM - Time_Base'!$A$8:$API$8,0)) *
INDEX('WFOM - Time_Base'!$A$4:$API$29, MATCH("CenHos_Per", 'WFOM - Time_Base'!$B$4:$B$29,0), MATCH(CONCATENATE($G119,T$2),'WFOM - Time_Base'!$A$8:$API$8,0)),
IFERROR($AN119 * INDEX('Inputs from Uganda staff'!$E$61:$BM$80,MATCH('HRH Need estimation'!T$2,'Inputs from Uganda staff'!$E$61:$E$80,0),MATCH('HRH Need estimation'!$D119,'Inputs from Uganda staff'!$E$6:$BM$6,0)),
""))</f>
        <v>0</v>
      </c>
      <c r="U119" s="122">
        <f>IFERROR(
$AN119 * INDEX('WFOM - Time_Base'!$A$4:$API$29, MATCH("CenHos", 'WFOM - Time_Base'!$B$4:$B$29,0), MATCH(CONCATENATE($G119,U$2),'WFOM - Time_Base'!$A$8:$API$8,0)) *
INDEX('WFOM - Time_Base'!$A$4:$API$29, MATCH("CenHos_Per", 'WFOM - Time_Base'!$B$4:$B$29,0), MATCH(CONCATENATE($G119,U$2),'WFOM - Time_Base'!$A$8:$API$8,0)),
IFERROR($AN119 * INDEX('Inputs from Uganda staff'!$E$61:$BM$80,MATCH('HRH Need estimation'!U$2,'Inputs from Uganda staff'!$E$61:$E$80,0),MATCH('HRH Need estimation'!$D119,'Inputs from Uganda staff'!$E$6:$BM$6,0)),
""))</f>
        <v>0</v>
      </c>
      <c r="V119" s="122">
        <f>IFERROR(
$AN119 * INDEX('WFOM - Time_Base'!$A$4:$API$29, MATCH("CenHos", 'WFOM - Time_Base'!$B$4:$B$29,0), MATCH(CONCATENATE($G119,V$2),'WFOM - Time_Base'!$A$8:$API$8,0)) *
INDEX('WFOM - Time_Base'!$A$4:$API$29, MATCH("CenHos_Per", 'WFOM - Time_Base'!$B$4:$B$29,0), MATCH(CONCATENATE($G119,V$2),'WFOM - Time_Base'!$A$8:$API$8,0)),
IFERROR($AN119 * INDEX('Inputs from Uganda staff'!$E$61:$BM$80,MATCH('HRH Need estimation'!V$2,'Inputs from Uganda staff'!$E$61:$E$80,0),MATCH('HRH Need estimation'!$D119,'Inputs from Uganda staff'!$E$6:$BM$6,0)),
""))</f>
        <v>20</v>
      </c>
      <c r="W119" s="122">
        <f>IFERROR(
$AN119 * INDEX('WFOM - Time_Base'!$A$4:$API$29, MATCH("CenHos", 'WFOM - Time_Base'!$B$4:$B$29,0), MATCH(CONCATENATE($G119,W$2),'WFOM - Time_Base'!$A$8:$API$8,0)) *
INDEX('WFOM - Time_Base'!$A$4:$API$29, MATCH("CenHos_Per", 'WFOM - Time_Base'!$B$4:$B$29,0), MATCH(CONCATENATE($G119,W$2),'WFOM - Time_Base'!$A$8:$API$8,0)),
IFERROR($AN119 * INDEX('Inputs from Uganda staff'!$E$61:$BM$80,MATCH('HRH Need estimation'!W$2,'Inputs from Uganda staff'!$E$61:$E$80,0),MATCH('HRH Need estimation'!$D119,'Inputs from Uganda staff'!$E$6:$BM$6,0)),
""))</f>
        <v>0</v>
      </c>
      <c r="X119" s="122">
        <f>IFERROR(
$AN119 * INDEX('WFOM - Time_Base'!$A$4:$API$29, MATCH("CenHos", 'WFOM - Time_Base'!$B$4:$B$29,0), MATCH(CONCATENATE($G119,X$2),'WFOM - Time_Base'!$A$8:$API$8,0)) *
INDEX('WFOM - Time_Base'!$A$4:$API$29, MATCH("CenHos_Per", 'WFOM - Time_Base'!$B$4:$B$29,0), MATCH(CONCATENATE($G119,X$2),'WFOM - Time_Base'!$A$8:$API$8,0)),
IFERROR($AN119 * INDEX('Inputs from Uganda staff'!$E$61:$BM$80,MATCH('HRH Need estimation'!X$2,'Inputs from Uganda staff'!$E$61:$E$80,0),MATCH('HRH Need estimation'!$D119,'Inputs from Uganda staff'!$E$6:$BM$6,0)),
""))</f>
        <v>0</v>
      </c>
      <c r="Y119" s="122">
        <f>IFERROR(
$AN119 * INDEX('WFOM - Time_Base'!$A$4:$API$29, MATCH("CenHos", 'WFOM - Time_Base'!$B$4:$B$29,0), MATCH(CONCATENATE($G119,Y$2),'WFOM - Time_Base'!$A$8:$API$8,0)) *
INDEX('WFOM - Time_Base'!$A$4:$API$29, MATCH("CenHos_Per", 'WFOM - Time_Base'!$B$4:$B$29,0), MATCH(CONCATENATE($G119,Y$2),'WFOM - Time_Base'!$A$8:$API$8,0)),
IFERROR($AN119 * INDEX('Inputs from Uganda staff'!$E$61:$BM$80,MATCH('HRH Need estimation'!Y$2,'Inputs from Uganda staff'!$E$61:$E$80,0),MATCH('HRH Need estimation'!$D119,'Inputs from Uganda staff'!$E$6:$BM$6,0)),
""))</f>
        <v>0</v>
      </c>
      <c r="Z119" s="122">
        <f>IFERROR(
$AN119 * INDEX('WFOM - Time_Base'!$A$4:$API$29, MATCH("CenHos", 'WFOM - Time_Base'!$B$4:$B$29,0), MATCH(CONCATENATE($G119,Z$2),'WFOM - Time_Base'!$A$8:$API$8,0)) *
INDEX('WFOM - Time_Base'!$A$4:$API$29, MATCH("CenHos_Per", 'WFOM - Time_Base'!$B$4:$B$29,0), MATCH(CONCATENATE($G119,Z$2),'WFOM - Time_Base'!$A$8:$API$8,0)),
IFERROR($AN119 * INDEX('Inputs from Uganda staff'!$E$61:$BM$80,MATCH('HRH Need estimation'!Z$2,'Inputs from Uganda staff'!$E$61:$E$80,0),MATCH('HRH Need estimation'!$D119,'Inputs from Uganda staff'!$E$6:$BM$6,0)),
""))</f>
        <v>0</v>
      </c>
      <c r="AA119" s="122">
        <f>IFERROR(
$AN119 * INDEX('WFOM - Time_Base'!$A$4:$API$29, MATCH("CenHos", 'WFOM - Time_Base'!$B$4:$B$29,0), MATCH(CONCATENATE($G119,AA$2),'WFOM - Time_Base'!$A$8:$API$8,0)) *
INDEX('WFOM - Time_Base'!$A$4:$API$29, MATCH("CenHos_Per", 'WFOM - Time_Base'!$B$4:$B$29,0), MATCH(CONCATENATE($G119,AA$2),'WFOM - Time_Base'!$A$8:$API$8,0)),
IFERROR($AN119 * INDEX('Inputs from Uganda staff'!$E$61:$BM$80,MATCH('HRH Need estimation'!AA$2,'Inputs from Uganda staff'!$E$61:$E$80,0),MATCH('HRH Need estimation'!$D119,'Inputs from Uganda staff'!$E$6:$BM$6,0)),
""))</f>
        <v>0</v>
      </c>
      <c r="AB119" s="122">
        <f>IFERROR(
$AN119 * INDEX('WFOM - Time_Base'!$A$4:$API$29, MATCH("CenHos", 'WFOM - Time_Base'!$B$4:$B$29,0), MATCH(CONCATENATE($G119,AB$2),'WFOM - Time_Base'!$A$8:$API$8,0)) *
INDEX('WFOM - Time_Base'!$A$4:$API$29, MATCH("CenHos_Per", 'WFOM - Time_Base'!$B$4:$B$29,0), MATCH(CONCATENATE($G119,AB$2),'WFOM - Time_Base'!$A$8:$API$8,0)),
IFERROR($AN119 * INDEX('Inputs from Uganda staff'!$E$61:$BM$80,MATCH('HRH Need estimation'!AB$2,'Inputs from Uganda staff'!$E$61:$E$80,0),MATCH('HRH Need estimation'!$D119,'Inputs from Uganda staff'!$E$6:$BM$6,0)),
""))</f>
        <v>0</v>
      </c>
      <c r="AC119" s="122" t="str">
        <f>IFERROR(
$AN119 * INDEX('WFOM - Time_Base'!$A$4:$API$29, MATCH("CenHos", 'WFOM - Time_Base'!$B$4:$B$29,0), MATCH(CONCATENATE($G119,AC$2),'WFOM - Time_Base'!$A$8:$API$8,0)) *
INDEX('WFOM - Time_Base'!$A$4:$API$29, MATCH("CenHos_Per", 'WFOM - Time_Base'!$B$4:$B$29,0), MATCH(CONCATENATE($G119,AC$2),'WFOM - Time_Base'!$A$8:$API$8,0)),
IFERROR($AN119 * INDEX('Inputs from Uganda staff'!$E$61:$BM$80,MATCH('HRH Need estimation'!AC$2,'Inputs from Uganda staff'!$E$61:$E$80,0),MATCH('HRH Need estimation'!$D119,'Inputs from Uganda staff'!$E$6:$BM$6,0)),
""))</f>
        <v/>
      </c>
      <c r="AD119" s="122">
        <f>IFERROR(
$AN119 * INDEX('WFOM - Time_Base'!$A$4:$API$29, MATCH("CenHos", 'WFOM - Time_Base'!$B$4:$B$29,0), MATCH(CONCATENATE($G119,AD$2),'WFOM - Time_Base'!$A$8:$API$8,0)) *
INDEX('WFOM - Time_Base'!$A$4:$API$29, MATCH("CenHos_Per", 'WFOM - Time_Base'!$B$4:$B$29,0), MATCH(CONCATENATE($G119,AD$2),'WFOM - Time_Base'!$A$8:$API$8,0)),
IFERROR($AN119 * INDEX('Inputs from Uganda staff'!$E$61:$BM$80,MATCH('HRH Need estimation'!AD$2,'Inputs from Uganda staff'!$E$61:$E$80,0),MATCH('HRH Need estimation'!$D119,'Inputs from Uganda staff'!$E$6:$BM$6,0)),
""))</f>
        <v>0</v>
      </c>
      <c r="AE119" s="122">
        <f>IFERROR(
$AN119 * INDEX('WFOM - Time_Base'!$A$4:$API$29, MATCH("CenHos", 'WFOM - Time_Base'!$B$4:$B$29,0), MATCH(CONCATENATE($G119,AE$2),'WFOM - Time_Base'!$A$8:$API$8,0)) *
INDEX('WFOM - Time_Base'!$A$4:$API$29, MATCH("CenHos_Per", 'WFOM - Time_Base'!$B$4:$B$29,0), MATCH(CONCATENATE($G119,AE$2),'WFOM - Time_Base'!$A$8:$API$8,0)),
IFERROR($AN119 * INDEX('Inputs from Uganda staff'!$E$61:$BM$80,MATCH('HRH Need estimation'!AE$2,'Inputs from Uganda staff'!$E$61:$E$80,0),MATCH('HRH Need estimation'!$D119,'Inputs from Uganda staff'!$E$6:$BM$6,0)),
""))</f>
        <v>0</v>
      </c>
      <c r="AF119" s="122">
        <f>IFERROR(
$AN119 * INDEX('WFOM - Time_Base'!$A$4:$API$29, MATCH("CenHos", 'WFOM - Time_Base'!$B$4:$B$29,0), MATCH(CONCATENATE($G119,AF$2),'WFOM - Time_Base'!$A$8:$API$8,0)) *
INDEX('WFOM - Time_Base'!$A$4:$API$29, MATCH("CenHos_Per", 'WFOM - Time_Base'!$B$4:$B$29,0), MATCH(CONCATENATE($G119,AF$2),'WFOM - Time_Base'!$A$8:$API$8,0)),
IFERROR($AN119 * INDEX('Inputs from Uganda staff'!$E$61:$BM$80,MATCH('HRH Need estimation'!AF$2,'Inputs from Uganda staff'!$E$61:$E$80,0),MATCH('HRH Need estimation'!$D119,'Inputs from Uganda staff'!$E$6:$BM$6,0)),
""))</f>
        <v>0</v>
      </c>
      <c r="AG119" s="122">
        <f>IFERROR(
$AN119 * INDEX('WFOM - Time_Base'!$A$4:$API$29, MATCH("CenHos", 'WFOM - Time_Base'!$B$4:$B$29,0), MATCH(CONCATENATE($G119,AG$2),'WFOM - Time_Base'!$A$8:$API$8,0)) *
INDEX('WFOM - Time_Base'!$A$4:$API$29, MATCH("CenHos_Per", 'WFOM - Time_Base'!$B$4:$B$29,0), MATCH(CONCATENATE($G119,AG$2),'WFOM - Time_Base'!$A$8:$API$8,0)),
IFERROR($AN119 * INDEX('Inputs from Uganda staff'!$E$61:$BM$80,MATCH('HRH Need estimation'!AG$2,'Inputs from Uganda staff'!$E$61:$E$80,0),MATCH('HRH Need estimation'!$D119,'Inputs from Uganda staff'!$E$6:$BM$6,0)),
""))</f>
        <v>0</v>
      </c>
      <c r="AH119" s="122">
        <f>IFERROR(
$AN119 * INDEX('WFOM - Time_Base'!$A$4:$API$29, MATCH("CenHos", 'WFOM - Time_Base'!$B$4:$B$29,0), MATCH(CONCATENATE($G119,AH$2),'WFOM - Time_Base'!$A$8:$API$8,0)) *
INDEX('WFOM - Time_Base'!$A$4:$API$29, MATCH("CenHos_Per", 'WFOM - Time_Base'!$B$4:$B$29,0), MATCH(CONCATENATE($G119,AH$2),'WFOM - Time_Base'!$A$8:$API$8,0)),
IFERROR($AN119 * INDEX('Inputs from Uganda staff'!$E$61:$BM$80,MATCH('HRH Need estimation'!AH$2,'Inputs from Uganda staff'!$E$61:$E$80,0),MATCH('HRH Need estimation'!$D119,'Inputs from Uganda staff'!$E$6:$BM$6,0)),
""))</f>
        <v>0</v>
      </c>
      <c r="AI119" s="122">
        <f>IFERROR(
$AN119 * INDEX('WFOM - Time_Base'!$A$4:$API$29, MATCH("CenHos", 'WFOM - Time_Base'!$B$4:$B$29,0), MATCH(CONCATENATE($G119,AI$2),'WFOM - Time_Base'!$A$8:$API$8,0)) *
INDEX('WFOM - Time_Base'!$A$4:$API$29, MATCH("CenHos_Per", 'WFOM - Time_Base'!$B$4:$B$29,0), MATCH(CONCATENATE($G119,AI$2),'WFOM - Time_Base'!$A$8:$API$8,0)),
IFERROR($AN119 * INDEX('Inputs from Uganda staff'!$E$61:$BM$80,MATCH('HRH Need estimation'!AI$2,'Inputs from Uganda staff'!$E$61:$E$80,0),MATCH('HRH Need estimation'!$D119,'Inputs from Uganda staff'!$E$6:$BM$6,0)),
""))</f>
        <v>0</v>
      </c>
      <c r="AJ119" s="122">
        <f>IFERROR(
$AN119 * INDEX('WFOM - Time_Base'!$A$4:$API$29, MATCH("CenHos", 'WFOM - Time_Base'!$B$4:$B$29,0), MATCH(CONCATENATE($G119,AJ$2),'WFOM - Time_Base'!$A$8:$API$8,0)) *
INDEX('WFOM - Time_Base'!$A$4:$API$29, MATCH("CenHos_Per", 'WFOM - Time_Base'!$B$4:$B$29,0), MATCH(CONCATENATE($G119,AJ$2),'WFOM - Time_Base'!$A$8:$API$8,0)),
IFERROR($AN119 * INDEX('Inputs from Uganda staff'!$E$61:$BM$80,MATCH('HRH Need estimation'!AJ$2,'Inputs from Uganda staff'!$E$61:$E$80,0),MATCH('HRH Need estimation'!$D119,'Inputs from Uganda staff'!$E$6:$BM$6,0)),
""))</f>
        <v>0</v>
      </c>
      <c r="AK119" s="122">
        <f>IFERROR(
$AN119 * INDEX('WFOM - Time_Base'!$A$4:$API$29, MATCH("CenHos", 'WFOM - Time_Base'!$B$4:$B$29,0), MATCH(CONCATENATE($G119,AK$2),'WFOM - Time_Base'!$A$8:$API$8,0)) *
INDEX('WFOM - Time_Base'!$A$4:$API$29, MATCH("CenHos_Per", 'WFOM - Time_Base'!$B$4:$B$29,0), MATCH(CONCATENATE($G119,AK$2),'WFOM - Time_Base'!$A$8:$API$8,0)),
IFERROR($AN119 * INDEX('Inputs from Uganda staff'!$E$61:$BM$80,MATCH('HRH Need estimation'!AK$2,'Inputs from Uganda staff'!$E$61:$E$80,0),MATCH('HRH Need estimation'!$D119,'Inputs from Uganda staff'!$E$6:$BM$6,0)),
""))</f>
        <v>0</v>
      </c>
      <c r="AL119" s="122">
        <f>IFERROR(
$AN119 * INDEX('WFOM - Time_Base'!$A$4:$API$29, MATCH("CenHos", 'WFOM - Time_Base'!$B$4:$B$29,0), MATCH(CONCATENATE($G119,AL$2),'WFOM - Time_Base'!$A$8:$API$8,0)) *
INDEX('WFOM - Time_Base'!$A$4:$API$29, MATCH("CenHos_Per", 'WFOM - Time_Base'!$B$4:$B$29,0), MATCH(CONCATENATE($G119,AL$2),'WFOM - Time_Base'!$A$8:$API$8,0)),
IFERROR($AN119 * INDEX('Inputs from Uganda staff'!$E$61:$BM$80,MATCH('HRH Need estimation'!AL$2,'Inputs from Uganda staff'!$E$61:$E$80,0),MATCH('HRH Need estimation'!$D119,'Inputs from Uganda staff'!$E$6:$BM$6,0)),
""))</f>
        <v>0</v>
      </c>
      <c r="AN119">
        <v>1</v>
      </c>
      <c r="AO119" t="str">
        <f t="shared" si="3"/>
        <v>134</v>
      </c>
      <c r="AQ119" t="s">
        <v>779</v>
      </c>
    </row>
    <row r="120" spans="1:43">
      <c r="A120" s="106" t="s">
        <v>973</v>
      </c>
      <c r="B120" s="106" t="s">
        <v>292</v>
      </c>
      <c r="C120" s="107" t="s">
        <v>452</v>
      </c>
      <c r="D120" s="115" t="s">
        <v>99</v>
      </c>
      <c r="E120" s="122" t="s">
        <v>85</v>
      </c>
      <c r="F120" s="122" t="s">
        <v>98</v>
      </c>
      <c r="G120" s="122" t="str">
        <f>IF(F120&lt;&gt;"", VLOOKUP(F120,'WFOM - Cadre and Service List'!$E$4:$F$52,2,FALSE), "")</f>
        <v>PMTCT</v>
      </c>
      <c r="H120" s="122"/>
      <c r="I120" s="207"/>
      <c r="J120" s="207"/>
      <c r="K120" s="207"/>
      <c r="L120" s="207"/>
      <c r="M120" s="207"/>
      <c r="N120" s="207"/>
      <c r="O120" s="207"/>
      <c r="P120" s="207">
        <f t="shared" si="2"/>
        <v>0</v>
      </c>
      <c r="Q120" s="122" t="s">
        <v>1947</v>
      </c>
      <c r="R120" s="122">
        <f>IFERROR(
$AN120 * INDEX('WFOM - Time_Base'!$A$4:$API$29, MATCH("CenHos", 'WFOM - Time_Base'!$B$4:$B$29,0), MATCH(CONCATENATE($G120,R$2),'WFOM - Time_Base'!$A$8:$API$8,0)) *
INDEX('WFOM - Time_Base'!$A$4:$API$29, MATCH("CenHos_Per", 'WFOM - Time_Base'!$B$4:$B$29,0), MATCH(CONCATENATE($G120,R$2),'WFOM - Time_Base'!$A$8:$API$8,0)),
IFERROR($AN120 * INDEX('Inputs from Uganda staff'!$E$61:$BM$80,MATCH('HRH Need estimation'!R$2,'Inputs from Uganda staff'!$E$61:$E$80,0),MATCH('HRH Need estimation'!$D120,'Inputs from Uganda staff'!$E$6:$BM$6,0)),
""))</f>
        <v>3</v>
      </c>
      <c r="S120" s="122">
        <f>IFERROR(
$AN120 * INDEX('WFOM - Time_Base'!$A$4:$API$29, MATCH("CenHos", 'WFOM - Time_Base'!$B$4:$B$29,0), MATCH(CONCATENATE($G120,S$2),'WFOM - Time_Base'!$A$8:$API$8,0)) *
INDEX('WFOM - Time_Base'!$A$4:$API$29, MATCH("CenHos_Per", 'WFOM - Time_Base'!$B$4:$B$29,0), MATCH(CONCATENATE($G120,S$2),'WFOM - Time_Base'!$A$8:$API$8,0)),
IFERROR($AN120 * INDEX('Inputs from Uganda staff'!$E$61:$BM$80,MATCH('HRH Need estimation'!S$2,'Inputs from Uganda staff'!$E$61:$E$80,0),MATCH('HRH Need estimation'!$D120,'Inputs from Uganda staff'!$E$6:$BM$6,0)),
""))</f>
        <v>3</v>
      </c>
      <c r="T120" s="122">
        <f>IFERROR(
$AN120 * INDEX('WFOM - Time_Base'!$A$4:$API$29, MATCH("CenHos", 'WFOM - Time_Base'!$B$4:$B$29,0), MATCH(CONCATENATE($G120,T$2),'WFOM - Time_Base'!$A$8:$API$8,0)) *
INDEX('WFOM - Time_Base'!$A$4:$API$29, MATCH("CenHos_Per", 'WFOM - Time_Base'!$B$4:$B$29,0), MATCH(CONCATENATE($G120,T$2),'WFOM - Time_Base'!$A$8:$API$8,0)),
IFERROR($AN120 * INDEX('Inputs from Uganda staff'!$E$61:$BM$80,MATCH('HRH Need estimation'!T$2,'Inputs from Uganda staff'!$E$61:$E$80,0),MATCH('HRH Need estimation'!$D120,'Inputs from Uganda staff'!$E$6:$BM$6,0)),
""))</f>
        <v>0</v>
      </c>
      <c r="U120" s="122">
        <f>IFERROR(
$AN120 * INDEX('WFOM - Time_Base'!$A$4:$API$29, MATCH("CenHos", 'WFOM - Time_Base'!$B$4:$B$29,0), MATCH(CONCATENATE($G120,U$2),'WFOM - Time_Base'!$A$8:$API$8,0)) *
INDEX('WFOM - Time_Base'!$A$4:$API$29, MATCH("CenHos_Per", 'WFOM - Time_Base'!$B$4:$B$29,0), MATCH(CONCATENATE($G120,U$2),'WFOM - Time_Base'!$A$8:$API$8,0)),
IFERROR($AN120 * INDEX('Inputs from Uganda staff'!$E$61:$BM$80,MATCH('HRH Need estimation'!U$2,'Inputs from Uganda staff'!$E$61:$E$80,0),MATCH('HRH Need estimation'!$D120,'Inputs from Uganda staff'!$E$6:$BM$6,0)),
""))</f>
        <v>10</v>
      </c>
      <c r="V120" s="122">
        <f>IFERROR(
$AN120 * INDEX('WFOM - Time_Base'!$A$4:$API$29, MATCH("CenHos", 'WFOM - Time_Base'!$B$4:$B$29,0), MATCH(CONCATENATE($G120,V$2),'WFOM - Time_Base'!$A$8:$API$8,0)) *
INDEX('WFOM - Time_Base'!$A$4:$API$29, MATCH("CenHos_Per", 'WFOM - Time_Base'!$B$4:$B$29,0), MATCH(CONCATENATE($G120,V$2),'WFOM - Time_Base'!$A$8:$API$8,0)),
IFERROR($AN120 * INDEX('Inputs from Uganda staff'!$E$61:$BM$80,MATCH('HRH Need estimation'!V$2,'Inputs from Uganda staff'!$E$61:$E$80,0),MATCH('HRH Need estimation'!$D120,'Inputs from Uganda staff'!$E$6:$BM$6,0)),
""))</f>
        <v>10</v>
      </c>
      <c r="W120" s="122">
        <f>IFERROR(
$AN120 * INDEX('WFOM - Time_Base'!$A$4:$API$29, MATCH("CenHos", 'WFOM - Time_Base'!$B$4:$B$29,0), MATCH(CONCATENATE($G120,W$2),'WFOM - Time_Base'!$A$8:$API$8,0)) *
INDEX('WFOM - Time_Base'!$A$4:$API$29, MATCH("CenHos_Per", 'WFOM - Time_Base'!$B$4:$B$29,0), MATCH(CONCATENATE($G120,W$2),'WFOM - Time_Base'!$A$8:$API$8,0)),
IFERROR($AN120 * INDEX('Inputs from Uganda staff'!$E$61:$BM$80,MATCH('HRH Need estimation'!W$2,'Inputs from Uganda staff'!$E$61:$E$80,0),MATCH('HRH Need estimation'!$D120,'Inputs from Uganda staff'!$E$6:$BM$6,0)),
""))</f>
        <v>0.44999999999999996</v>
      </c>
      <c r="X120" s="122">
        <f>IFERROR(
$AN120 * INDEX('WFOM - Time_Base'!$A$4:$API$29, MATCH("CenHos", 'WFOM - Time_Base'!$B$4:$B$29,0), MATCH(CONCATENATE($G120,X$2),'WFOM - Time_Base'!$A$8:$API$8,0)) *
INDEX('WFOM - Time_Base'!$A$4:$API$29, MATCH("CenHos_Per", 'WFOM - Time_Base'!$B$4:$B$29,0), MATCH(CONCATENATE($G120,X$2),'WFOM - Time_Base'!$A$8:$API$8,0)),
IFERROR($AN120 * INDEX('Inputs from Uganda staff'!$E$61:$BM$80,MATCH('HRH Need estimation'!X$2,'Inputs from Uganda staff'!$E$61:$E$80,0),MATCH('HRH Need estimation'!$D120,'Inputs from Uganda staff'!$E$6:$BM$6,0)),
""))</f>
        <v>1</v>
      </c>
      <c r="Y120" s="122">
        <f>IFERROR(
$AN120 * INDEX('WFOM - Time_Base'!$A$4:$API$29, MATCH("CenHos", 'WFOM - Time_Base'!$B$4:$B$29,0), MATCH(CONCATENATE($G120,Y$2),'WFOM - Time_Base'!$A$8:$API$8,0)) *
INDEX('WFOM - Time_Base'!$A$4:$API$29, MATCH("CenHos_Per", 'WFOM - Time_Base'!$B$4:$B$29,0), MATCH(CONCATENATE($G120,Y$2),'WFOM - Time_Base'!$A$8:$API$8,0)),
IFERROR($AN120 * INDEX('Inputs from Uganda staff'!$E$61:$BM$80,MATCH('HRH Need estimation'!Y$2,'Inputs from Uganda staff'!$E$61:$E$80,0),MATCH('HRH Need estimation'!$D120,'Inputs from Uganda staff'!$E$6:$BM$6,0)),
""))</f>
        <v>1</v>
      </c>
      <c r="Z120" s="122">
        <f>IFERROR(
$AN120 * INDEX('WFOM - Time_Base'!$A$4:$API$29, MATCH("CenHos", 'WFOM - Time_Base'!$B$4:$B$29,0), MATCH(CONCATENATE($G120,Z$2),'WFOM - Time_Base'!$A$8:$API$8,0)) *
INDEX('WFOM - Time_Base'!$A$4:$API$29, MATCH("CenHos_Per", 'WFOM - Time_Base'!$B$4:$B$29,0), MATCH(CONCATENATE($G120,Z$2),'WFOM - Time_Base'!$A$8:$API$8,0)),
IFERROR($AN120 * INDEX('Inputs from Uganda staff'!$E$61:$BM$80,MATCH('HRH Need estimation'!Z$2,'Inputs from Uganda staff'!$E$61:$E$80,0),MATCH('HRH Need estimation'!$D120,'Inputs from Uganda staff'!$E$6:$BM$6,0)),
""))</f>
        <v>0</v>
      </c>
      <c r="AA120" s="122">
        <f>IFERROR(
$AN120 * INDEX('WFOM - Time_Base'!$A$4:$API$29, MATCH("CenHos", 'WFOM - Time_Base'!$B$4:$B$29,0), MATCH(CONCATENATE($G120,AA$2),'WFOM - Time_Base'!$A$8:$API$8,0)) *
INDEX('WFOM - Time_Base'!$A$4:$API$29, MATCH("CenHos_Per", 'WFOM - Time_Base'!$B$4:$B$29,0), MATCH(CONCATENATE($G120,AA$2),'WFOM - Time_Base'!$A$8:$API$8,0)),
IFERROR($AN120 * INDEX('Inputs from Uganda staff'!$E$61:$BM$80,MATCH('HRH Need estimation'!AA$2,'Inputs from Uganda staff'!$E$61:$E$80,0),MATCH('HRH Need estimation'!$D120,'Inputs from Uganda staff'!$E$6:$BM$6,0)),
""))</f>
        <v>0</v>
      </c>
      <c r="AB120" s="122">
        <f>IFERROR(
$AN120 * INDEX('WFOM - Time_Base'!$A$4:$API$29, MATCH("CenHos", 'WFOM - Time_Base'!$B$4:$B$29,0), MATCH(CONCATENATE($G120,AB$2),'WFOM - Time_Base'!$A$8:$API$8,0)) *
INDEX('WFOM - Time_Base'!$A$4:$API$29, MATCH("CenHos_Per", 'WFOM - Time_Base'!$B$4:$B$29,0), MATCH(CONCATENATE($G120,AB$2),'WFOM - Time_Base'!$A$8:$API$8,0)),
IFERROR($AN120 * INDEX('Inputs from Uganda staff'!$E$61:$BM$80,MATCH('HRH Need estimation'!AB$2,'Inputs from Uganda staff'!$E$61:$E$80,0),MATCH('HRH Need estimation'!$D120,'Inputs from Uganda staff'!$E$6:$BM$6,0)),
""))</f>
        <v>0</v>
      </c>
      <c r="AC120" s="122" t="str">
        <f>IFERROR(
$AN120 * INDEX('WFOM - Time_Base'!$A$4:$API$29, MATCH("CenHos", 'WFOM - Time_Base'!$B$4:$B$29,0), MATCH(CONCATENATE($G120,AC$2),'WFOM - Time_Base'!$A$8:$API$8,0)) *
INDEX('WFOM - Time_Base'!$A$4:$API$29, MATCH("CenHos_Per", 'WFOM - Time_Base'!$B$4:$B$29,0), MATCH(CONCATENATE($G120,AC$2),'WFOM - Time_Base'!$A$8:$API$8,0)),
IFERROR($AN120 * INDEX('Inputs from Uganda staff'!$E$61:$BM$80,MATCH('HRH Need estimation'!AC$2,'Inputs from Uganda staff'!$E$61:$E$80,0),MATCH('HRH Need estimation'!$D120,'Inputs from Uganda staff'!$E$6:$BM$6,0)),
""))</f>
        <v/>
      </c>
      <c r="AD120" s="122">
        <f>IFERROR(
$AN120 * INDEX('WFOM - Time_Base'!$A$4:$API$29, MATCH("CenHos", 'WFOM - Time_Base'!$B$4:$B$29,0), MATCH(CONCATENATE($G120,AD$2),'WFOM - Time_Base'!$A$8:$API$8,0)) *
INDEX('WFOM - Time_Base'!$A$4:$API$29, MATCH("CenHos_Per", 'WFOM - Time_Base'!$B$4:$B$29,0), MATCH(CONCATENATE($G120,AD$2),'WFOM - Time_Base'!$A$8:$API$8,0)),
IFERROR($AN120 * INDEX('Inputs from Uganda staff'!$E$61:$BM$80,MATCH('HRH Need estimation'!AD$2,'Inputs from Uganda staff'!$E$61:$E$80,0),MATCH('HRH Need estimation'!$D120,'Inputs from Uganda staff'!$E$6:$BM$6,0)),
""))</f>
        <v>0</v>
      </c>
      <c r="AE120" s="122">
        <f>IFERROR(
$AN120 * INDEX('WFOM - Time_Base'!$A$4:$API$29, MATCH("CenHos", 'WFOM - Time_Base'!$B$4:$B$29,0), MATCH(CONCATENATE($G120,AE$2),'WFOM - Time_Base'!$A$8:$API$8,0)) *
INDEX('WFOM - Time_Base'!$A$4:$API$29, MATCH("CenHos_Per", 'WFOM - Time_Base'!$B$4:$B$29,0), MATCH(CONCATENATE($G120,AE$2),'WFOM - Time_Base'!$A$8:$API$8,0)),
IFERROR($AN120 * INDEX('Inputs from Uganda staff'!$E$61:$BM$80,MATCH('HRH Need estimation'!AE$2,'Inputs from Uganda staff'!$E$61:$E$80,0),MATCH('HRH Need estimation'!$D120,'Inputs from Uganda staff'!$E$6:$BM$6,0)),
""))</f>
        <v>0</v>
      </c>
      <c r="AF120" s="122">
        <f>IFERROR(
$AN120 * INDEX('WFOM - Time_Base'!$A$4:$API$29, MATCH("CenHos", 'WFOM - Time_Base'!$B$4:$B$29,0), MATCH(CONCATENATE($G120,AF$2),'WFOM - Time_Base'!$A$8:$API$8,0)) *
INDEX('WFOM - Time_Base'!$A$4:$API$29, MATCH("CenHos_Per", 'WFOM - Time_Base'!$B$4:$B$29,0), MATCH(CONCATENATE($G120,AF$2),'WFOM - Time_Base'!$A$8:$API$8,0)),
IFERROR($AN120 * INDEX('Inputs from Uganda staff'!$E$61:$BM$80,MATCH('HRH Need estimation'!AF$2,'Inputs from Uganda staff'!$E$61:$E$80,0),MATCH('HRH Need estimation'!$D120,'Inputs from Uganda staff'!$E$6:$BM$6,0)),
""))</f>
        <v>0</v>
      </c>
      <c r="AG120" s="122">
        <f>IFERROR(
$AN120 * INDEX('WFOM - Time_Base'!$A$4:$API$29, MATCH("CenHos", 'WFOM - Time_Base'!$B$4:$B$29,0), MATCH(CONCATENATE($G120,AG$2),'WFOM - Time_Base'!$A$8:$API$8,0)) *
INDEX('WFOM - Time_Base'!$A$4:$API$29, MATCH("CenHos_Per", 'WFOM - Time_Base'!$B$4:$B$29,0), MATCH(CONCATENATE($G120,AG$2),'WFOM - Time_Base'!$A$8:$API$8,0)),
IFERROR($AN120 * INDEX('Inputs from Uganda staff'!$E$61:$BM$80,MATCH('HRH Need estimation'!AG$2,'Inputs from Uganda staff'!$E$61:$E$80,0),MATCH('HRH Need estimation'!$D120,'Inputs from Uganda staff'!$E$6:$BM$6,0)),
""))</f>
        <v>0</v>
      </c>
      <c r="AH120" s="122">
        <f>IFERROR(
$AN120 * INDEX('WFOM - Time_Base'!$A$4:$API$29, MATCH("CenHos", 'WFOM - Time_Base'!$B$4:$B$29,0), MATCH(CONCATENATE($G120,AH$2),'WFOM - Time_Base'!$A$8:$API$8,0)) *
INDEX('WFOM - Time_Base'!$A$4:$API$29, MATCH("CenHos_Per", 'WFOM - Time_Base'!$B$4:$B$29,0), MATCH(CONCATENATE($G120,AH$2),'WFOM - Time_Base'!$A$8:$API$8,0)),
IFERROR($AN120 * INDEX('Inputs from Uganda staff'!$E$61:$BM$80,MATCH('HRH Need estimation'!AH$2,'Inputs from Uganda staff'!$E$61:$E$80,0),MATCH('HRH Need estimation'!$D120,'Inputs from Uganda staff'!$E$6:$BM$6,0)),
""))</f>
        <v>0</v>
      </c>
      <c r="AI120" s="122">
        <f>IFERROR(
$AN120 * INDEX('WFOM - Time_Base'!$A$4:$API$29, MATCH("CenHos", 'WFOM - Time_Base'!$B$4:$B$29,0), MATCH(CONCATENATE($G120,AI$2),'WFOM - Time_Base'!$A$8:$API$8,0)) *
INDEX('WFOM - Time_Base'!$A$4:$API$29, MATCH("CenHos_Per", 'WFOM - Time_Base'!$B$4:$B$29,0), MATCH(CONCATENATE($G120,AI$2),'WFOM - Time_Base'!$A$8:$API$8,0)),
IFERROR($AN120 * INDEX('Inputs from Uganda staff'!$E$61:$BM$80,MATCH('HRH Need estimation'!AI$2,'Inputs from Uganda staff'!$E$61:$E$80,0),MATCH('HRH Need estimation'!$D120,'Inputs from Uganda staff'!$E$6:$BM$6,0)),
""))</f>
        <v>0</v>
      </c>
      <c r="AJ120" s="122">
        <f>IFERROR(
$AN120 * INDEX('WFOM - Time_Base'!$A$4:$API$29, MATCH("CenHos", 'WFOM - Time_Base'!$B$4:$B$29,0), MATCH(CONCATENATE($G120,AJ$2),'WFOM - Time_Base'!$A$8:$API$8,0)) *
INDEX('WFOM - Time_Base'!$A$4:$API$29, MATCH("CenHos_Per", 'WFOM - Time_Base'!$B$4:$B$29,0), MATCH(CONCATENATE($G120,AJ$2),'WFOM - Time_Base'!$A$8:$API$8,0)),
IFERROR($AN120 * INDEX('Inputs from Uganda staff'!$E$61:$BM$80,MATCH('HRH Need estimation'!AJ$2,'Inputs from Uganda staff'!$E$61:$E$80,0),MATCH('HRH Need estimation'!$D120,'Inputs from Uganda staff'!$E$6:$BM$6,0)),
""))</f>
        <v>0</v>
      </c>
      <c r="AK120" s="122">
        <f>IFERROR(
$AN120 * INDEX('WFOM - Time_Base'!$A$4:$API$29, MATCH("CenHos", 'WFOM - Time_Base'!$B$4:$B$29,0), MATCH(CONCATENATE($G120,AK$2),'WFOM - Time_Base'!$A$8:$API$8,0)) *
INDEX('WFOM - Time_Base'!$A$4:$API$29, MATCH("CenHos_Per", 'WFOM - Time_Base'!$B$4:$B$29,0), MATCH(CONCATENATE($G120,AK$2),'WFOM - Time_Base'!$A$8:$API$8,0)),
IFERROR($AN120 * INDEX('Inputs from Uganda staff'!$E$61:$BM$80,MATCH('HRH Need estimation'!AK$2,'Inputs from Uganda staff'!$E$61:$E$80,0),MATCH('HRH Need estimation'!$D120,'Inputs from Uganda staff'!$E$6:$BM$6,0)),
""))</f>
        <v>0</v>
      </c>
      <c r="AL120" s="122">
        <f>IFERROR(
$AN120 * INDEX('WFOM - Time_Base'!$A$4:$API$29, MATCH("CenHos", 'WFOM - Time_Base'!$B$4:$B$29,0), MATCH(CONCATENATE($G120,AL$2),'WFOM - Time_Base'!$A$8:$API$8,0)) *
INDEX('WFOM - Time_Base'!$A$4:$API$29, MATCH("CenHos_Per", 'WFOM - Time_Base'!$B$4:$B$29,0), MATCH(CONCATENATE($G120,AL$2),'WFOM - Time_Base'!$A$8:$API$8,0)),
IFERROR($AN120 * INDEX('Inputs from Uganda staff'!$E$61:$BM$80,MATCH('HRH Need estimation'!AL$2,'Inputs from Uganda staff'!$E$61:$E$80,0),MATCH('HRH Need estimation'!$D120,'Inputs from Uganda staff'!$E$6:$BM$6,0)),
""))</f>
        <v>0</v>
      </c>
      <c r="AN120">
        <v>1</v>
      </c>
      <c r="AO120" t="str">
        <f t="shared" si="3"/>
        <v>135</v>
      </c>
      <c r="AQ120" t="s">
        <v>781</v>
      </c>
    </row>
    <row r="121" spans="1:43">
      <c r="A121" s="106" t="s">
        <v>915</v>
      </c>
      <c r="B121" s="106" t="s">
        <v>292</v>
      </c>
      <c r="C121" s="107" t="s">
        <v>453</v>
      </c>
      <c r="D121" s="115" t="s">
        <v>454</v>
      </c>
      <c r="E121" s="122" t="s">
        <v>85</v>
      </c>
      <c r="F121" s="200" t="s">
        <v>88</v>
      </c>
      <c r="G121" s="122" t="str">
        <f>IF(F121&lt;&gt;"", VLOOKUP(F121,'WFOM - Cadre and Service List'!$E$4:$F$52,2,FALSE), "")</f>
        <v>VCTPositive</v>
      </c>
      <c r="H121" s="122"/>
      <c r="I121" s="207"/>
      <c r="J121" s="207"/>
      <c r="K121" s="207"/>
      <c r="L121" s="207"/>
      <c r="M121" s="207"/>
      <c r="N121" s="207"/>
      <c r="O121" s="207"/>
      <c r="P121" s="207">
        <f t="shared" si="2"/>
        <v>0</v>
      </c>
      <c r="Q121" s="122" t="s">
        <v>1947</v>
      </c>
      <c r="R121" s="122">
        <f>IFERROR(
$AN121 * INDEX('WFOM - Time_Base'!$A$4:$API$29, MATCH("CenHos", 'WFOM - Time_Base'!$B$4:$B$29,0), MATCH(CONCATENATE($G121,R$2),'WFOM - Time_Base'!$A$8:$API$8,0)) *
INDEX('WFOM - Time_Base'!$A$4:$API$29, MATCH("CenHos_Per", 'WFOM - Time_Base'!$B$4:$B$29,0), MATCH(CONCATENATE($G121,R$2),'WFOM - Time_Base'!$A$8:$API$8,0)),
IFERROR($AN121 * INDEX('Inputs from Uganda staff'!$E$61:$BM$80,MATCH('HRH Need estimation'!R$2,'Inputs from Uganda staff'!$E$61:$E$80,0),MATCH('HRH Need estimation'!$D121,'Inputs from Uganda staff'!$E$6:$BM$6,0)),
""))</f>
        <v>0</v>
      </c>
      <c r="S121" s="122">
        <f>IFERROR(
$AN121 * INDEX('WFOM - Time_Base'!$A$4:$API$29, MATCH("CenHos", 'WFOM - Time_Base'!$B$4:$B$29,0), MATCH(CONCATENATE($G121,S$2),'WFOM - Time_Base'!$A$8:$API$8,0)) *
INDEX('WFOM - Time_Base'!$A$4:$API$29, MATCH("CenHos_Per", 'WFOM - Time_Base'!$B$4:$B$29,0), MATCH(CONCATENATE($G121,S$2),'WFOM - Time_Base'!$A$8:$API$8,0)),
IFERROR($AN121 * INDEX('Inputs from Uganda staff'!$E$61:$BM$80,MATCH('HRH Need estimation'!S$2,'Inputs from Uganda staff'!$E$61:$E$80,0),MATCH('HRH Need estimation'!$D121,'Inputs from Uganda staff'!$E$6:$BM$6,0)),
""))</f>
        <v>0</v>
      </c>
      <c r="T121" s="122">
        <f>IFERROR(
$AN121 * INDEX('WFOM - Time_Base'!$A$4:$API$29, MATCH("CenHos", 'WFOM - Time_Base'!$B$4:$B$29,0), MATCH(CONCATENATE($G121,T$2),'WFOM - Time_Base'!$A$8:$API$8,0)) *
INDEX('WFOM - Time_Base'!$A$4:$API$29, MATCH("CenHos_Per", 'WFOM - Time_Base'!$B$4:$B$29,0), MATCH(CONCATENATE($G121,T$2),'WFOM - Time_Base'!$A$8:$API$8,0)),
IFERROR($AN121 * INDEX('Inputs from Uganda staff'!$E$61:$BM$80,MATCH('HRH Need estimation'!T$2,'Inputs from Uganda staff'!$E$61:$E$80,0),MATCH('HRH Need estimation'!$D121,'Inputs from Uganda staff'!$E$6:$BM$6,0)),
""))</f>
        <v>0</v>
      </c>
      <c r="U121" s="122">
        <f>IFERROR(
$AN121 * INDEX('WFOM - Time_Base'!$A$4:$API$29, MATCH("CenHos", 'WFOM - Time_Base'!$B$4:$B$29,0), MATCH(CONCATENATE($G121,U$2),'WFOM - Time_Base'!$A$8:$API$8,0)) *
INDEX('WFOM - Time_Base'!$A$4:$API$29, MATCH("CenHos_Per", 'WFOM - Time_Base'!$B$4:$B$29,0), MATCH(CONCATENATE($G121,U$2),'WFOM - Time_Base'!$A$8:$API$8,0)),
IFERROR($AN121 * INDEX('Inputs from Uganda staff'!$E$61:$BM$80,MATCH('HRH Need estimation'!U$2,'Inputs from Uganda staff'!$E$61:$E$80,0),MATCH('HRH Need estimation'!$D121,'Inputs from Uganda staff'!$E$6:$BM$6,0)),
""))</f>
        <v>0</v>
      </c>
      <c r="V121" s="122">
        <f>IFERROR(
$AN121 * INDEX('WFOM - Time_Base'!$A$4:$API$29, MATCH("CenHos", 'WFOM - Time_Base'!$B$4:$B$29,0), MATCH(CONCATENATE($G121,V$2),'WFOM - Time_Base'!$A$8:$API$8,0)) *
INDEX('WFOM - Time_Base'!$A$4:$API$29, MATCH("CenHos_Per", 'WFOM - Time_Base'!$B$4:$B$29,0), MATCH(CONCATENATE($G121,V$2),'WFOM - Time_Base'!$A$8:$API$8,0)),
IFERROR($AN121 * INDEX('Inputs from Uganda staff'!$E$61:$BM$80,MATCH('HRH Need estimation'!V$2,'Inputs from Uganda staff'!$E$61:$E$80,0),MATCH('HRH Need estimation'!$D121,'Inputs from Uganda staff'!$E$6:$BM$6,0)),
""))</f>
        <v>35</v>
      </c>
      <c r="W121" s="122">
        <f>IFERROR(
$AN121 * INDEX('WFOM - Time_Base'!$A$4:$API$29, MATCH("CenHos", 'WFOM - Time_Base'!$B$4:$B$29,0), MATCH(CONCATENATE($G121,W$2),'WFOM - Time_Base'!$A$8:$API$8,0)) *
INDEX('WFOM - Time_Base'!$A$4:$API$29, MATCH("CenHos_Per", 'WFOM - Time_Base'!$B$4:$B$29,0), MATCH(CONCATENATE($G121,W$2),'WFOM - Time_Base'!$A$8:$API$8,0)),
IFERROR($AN121 * INDEX('Inputs from Uganda staff'!$E$61:$BM$80,MATCH('HRH Need estimation'!W$2,'Inputs from Uganda staff'!$E$61:$E$80,0),MATCH('HRH Need estimation'!$D121,'Inputs from Uganda staff'!$E$6:$BM$6,0)),
""))</f>
        <v>0</v>
      </c>
      <c r="X121" s="122">
        <f>IFERROR(
$AN121 * INDEX('WFOM - Time_Base'!$A$4:$API$29, MATCH("CenHos", 'WFOM - Time_Base'!$B$4:$B$29,0), MATCH(CONCATENATE($G121,X$2),'WFOM - Time_Base'!$A$8:$API$8,0)) *
INDEX('WFOM - Time_Base'!$A$4:$API$29, MATCH("CenHos_Per", 'WFOM - Time_Base'!$B$4:$B$29,0), MATCH(CONCATENATE($G121,X$2),'WFOM - Time_Base'!$A$8:$API$8,0)),
IFERROR($AN121 * INDEX('Inputs from Uganda staff'!$E$61:$BM$80,MATCH('HRH Need estimation'!X$2,'Inputs from Uganda staff'!$E$61:$E$80,0),MATCH('HRH Need estimation'!$D121,'Inputs from Uganda staff'!$E$6:$BM$6,0)),
""))</f>
        <v>0</v>
      </c>
      <c r="Y121" s="122">
        <f>IFERROR(
$AN121 * INDEX('WFOM - Time_Base'!$A$4:$API$29, MATCH("CenHos", 'WFOM - Time_Base'!$B$4:$B$29,0), MATCH(CONCATENATE($G121,Y$2),'WFOM - Time_Base'!$A$8:$API$8,0)) *
INDEX('WFOM - Time_Base'!$A$4:$API$29, MATCH("CenHos_Per", 'WFOM - Time_Base'!$B$4:$B$29,0), MATCH(CONCATENATE($G121,Y$2),'WFOM - Time_Base'!$A$8:$API$8,0)),
IFERROR($AN121 * INDEX('Inputs from Uganda staff'!$E$61:$BM$80,MATCH('HRH Need estimation'!Y$2,'Inputs from Uganda staff'!$E$61:$E$80,0),MATCH('HRH Need estimation'!$D121,'Inputs from Uganda staff'!$E$6:$BM$6,0)),
""))</f>
        <v>0</v>
      </c>
      <c r="Z121" s="122">
        <f>IFERROR(
$AN121 * INDEX('WFOM - Time_Base'!$A$4:$API$29, MATCH("CenHos", 'WFOM - Time_Base'!$B$4:$B$29,0), MATCH(CONCATENATE($G121,Z$2),'WFOM - Time_Base'!$A$8:$API$8,0)) *
INDEX('WFOM - Time_Base'!$A$4:$API$29, MATCH("CenHos_Per", 'WFOM - Time_Base'!$B$4:$B$29,0), MATCH(CONCATENATE($G121,Z$2),'WFOM - Time_Base'!$A$8:$API$8,0)),
IFERROR($AN121 * INDEX('Inputs from Uganda staff'!$E$61:$BM$80,MATCH('HRH Need estimation'!Z$2,'Inputs from Uganda staff'!$E$61:$E$80,0),MATCH('HRH Need estimation'!$D121,'Inputs from Uganda staff'!$E$6:$BM$6,0)),
""))</f>
        <v>0</v>
      </c>
      <c r="AA121" s="122">
        <f>IFERROR(
$AN121 * INDEX('WFOM - Time_Base'!$A$4:$API$29, MATCH("CenHos", 'WFOM - Time_Base'!$B$4:$B$29,0), MATCH(CONCATENATE($G121,AA$2),'WFOM - Time_Base'!$A$8:$API$8,0)) *
INDEX('WFOM - Time_Base'!$A$4:$API$29, MATCH("CenHos_Per", 'WFOM - Time_Base'!$B$4:$B$29,0), MATCH(CONCATENATE($G121,AA$2),'WFOM - Time_Base'!$A$8:$API$8,0)),
IFERROR($AN121 * INDEX('Inputs from Uganda staff'!$E$61:$BM$80,MATCH('HRH Need estimation'!AA$2,'Inputs from Uganda staff'!$E$61:$E$80,0),MATCH('HRH Need estimation'!$D121,'Inputs from Uganda staff'!$E$6:$BM$6,0)),
""))</f>
        <v>0</v>
      </c>
      <c r="AB121" s="122">
        <f>IFERROR(
$AN121 * INDEX('WFOM - Time_Base'!$A$4:$API$29, MATCH("CenHos", 'WFOM - Time_Base'!$B$4:$B$29,0), MATCH(CONCATENATE($G121,AB$2),'WFOM - Time_Base'!$A$8:$API$8,0)) *
INDEX('WFOM - Time_Base'!$A$4:$API$29, MATCH("CenHos_Per", 'WFOM - Time_Base'!$B$4:$B$29,0), MATCH(CONCATENATE($G121,AB$2),'WFOM - Time_Base'!$A$8:$API$8,0)),
IFERROR($AN121 * INDEX('Inputs from Uganda staff'!$E$61:$BM$80,MATCH('HRH Need estimation'!AB$2,'Inputs from Uganda staff'!$E$61:$E$80,0),MATCH('HRH Need estimation'!$D121,'Inputs from Uganda staff'!$E$6:$BM$6,0)),
""))</f>
        <v>0</v>
      </c>
      <c r="AC121" s="122" t="str">
        <f>IFERROR(
$AN121 * INDEX('WFOM - Time_Base'!$A$4:$API$29, MATCH("CenHos", 'WFOM - Time_Base'!$B$4:$B$29,0), MATCH(CONCATENATE($G121,AC$2),'WFOM - Time_Base'!$A$8:$API$8,0)) *
INDEX('WFOM - Time_Base'!$A$4:$API$29, MATCH("CenHos_Per", 'WFOM - Time_Base'!$B$4:$B$29,0), MATCH(CONCATENATE($G121,AC$2),'WFOM - Time_Base'!$A$8:$API$8,0)),
IFERROR($AN121 * INDEX('Inputs from Uganda staff'!$E$61:$BM$80,MATCH('HRH Need estimation'!AC$2,'Inputs from Uganda staff'!$E$61:$E$80,0),MATCH('HRH Need estimation'!$D121,'Inputs from Uganda staff'!$E$6:$BM$6,0)),
""))</f>
        <v/>
      </c>
      <c r="AD121" s="122">
        <f>IFERROR(
$AN121 * INDEX('WFOM - Time_Base'!$A$4:$API$29, MATCH("CenHos", 'WFOM - Time_Base'!$B$4:$B$29,0), MATCH(CONCATENATE($G121,AD$2),'WFOM - Time_Base'!$A$8:$API$8,0)) *
INDEX('WFOM - Time_Base'!$A$4:$API$29, MATCH("CenHos_Per", 'WFOM - Time_Base'!$B$4:$B$29,0), MATCH(CONCATENATE($G121,AD$2),'WFOM - Time_Base'!$A$8:$API$8,0)),
IFERROR($AN121 * INDEX('Inputs from Uganda staff'!$E$61:$BM$80,MATCH('HRH Need estimation'!AD$2,'Inputs from Uganda staff'!$E$61:$E$80,0),MATCH('HRH Need estimation'!$D121,'Inputs from Uganda staff'!$E$6:$BM$6,0)),
""))</f>
        <v>0</v>
      </c>
      <c r="AE121" s="122">
        <f>IFERROR(
$AN121 * INDEX('WFOM - Time_Base'!$A$4:$API$29, MATCH("CenHos", 'WFOM - Time_Base'!$B$4:$B$29,0), MATCH(CONCATENATE($G121,AE$2),'WFOM - Time_Base'!$A$8:$API$8,0)) *
INDEX('WFOM - Time_Base'!$A$4:$API$29, MATCH("CenHos_Per", 'WFOM - Time_Base'!$B$4:$B$29,0), MATCH(CONCATENATE($G121,AE$2),'WFOM - Time_Base'!$A$8:$API$8,0)),
IFERROR($AN121 * INDEX('Inputs from Uganda staff'!$E$61:$BM$80,MATCH('HRH Need estimation'!AE$2,'Inputs from Uganda staff'!$E$61:$E$80,0),MATCH('HRH Need estimation'!$D121,'Inputs from Uganda staff'!$E$6:$BM$6,0)),
""))</f>
        <v>0</v>
      </c>
      <c r="AF121" s="122">
        <f>IFERROR(
$AN121 * INDEX('WFOM - Time_Base'!$A$4:$API$29, MATCH("CenHos", 'WFOM - Time_Base'!$B$4:$B$29,0), MATCH(CONCATENATE($G121,AF$2),'WFOM - Time_Base'!$A$8:$API$8,0)) *
INDEX('WFOM - Time_Base'!$A$4:$API$29, MATCH("CenHos_Per", 'WFOM - Time_Base'!$B$4:$B$29,0), MATCH(CONCATENATE($G121,AF$2),'WFOM - Time_Base'!$A$8:$API$8,0)),
IFERROR($AN121 * INDEX('Inputs from Uganda staff'!$E$61:$BM$80,MATCH('HRH Need estimation'!AF$2,'Inputs from Uganda staff'!$E$61:$E$80,0),MATCH('HRH Need estimation'!$D121,'Inputs from Uganda staff'!$E$6:$BM$6,0)),
""))</f>
        <v>0</v>
      </c>
      <c r="AG121" s="122">
        <f>IFERROR(
$AN121 * INDEX('WFOM - Time_Base'!$A$4:$API$29, MATCH("CenHos", 'WFOM - Time_Base'!$B$4:$B$29,0), MATCH(CONCATENATE($G121,AG$2),'WFOM - Time_Base'!$A$8:$API$8,0)) *
INDEX('WFOM - Time_Base'!$A$4:$API$29, MATCH("CenHos_Per", 'WFOM - Time_Base'!$B$4:$B$29,0), MATCH(CONCATENATE($G121,AG$2),'WFOM - Time_Base'!$A$8:$API$8,0)),
IFERROR($AN121 * INDEX('Inputs from Uganda staff'!$E$61:$BM$80,MATCH('HRH Need estimation'!AG$2,'Inputs from Uganda staff'!$E$61:$E$80,0),MATCH('HRH Need estimation'!$D121,'Inputs from Uganda staff'!$E$6:$BM$6,0)),
""))</f>
        <v>0</v>
      </c>
      <c r="AH121" s="122">
        <f>IFERROR(
$AN121 * INDEX('WFOM - Time_Base'!$A$4:$API$29, MATCH("CenHos", 'WFOM - Time_Base'!$B$4:$B$29,0), MATCH(CONCATENATE($G121,AH$2),'WFOM - Time_Base'!$A$8:$API$8,0)) *
INDEX('WFOM - Time_Base'!$A$4:$API$29, MATCH("CenHos_Per", 'WFOM - Time_Base'!$B$4:$B$29,0), MATCH(CONCATENATE($G121,AH$2),'WFOM - Time_Base'!$A$8:$API$8,0)),
IFERROR($AN121 * INDEX('Inputs from Uganda staff'!$E$61:$BM$80,MATCH('HRH Need estimation'!AH$2,'Inputs from Uganda staff'!$E$61:$E$80,0),MATCH('HRH Need estimation'!$D121,'Inputs from Uganda staff'!$E$6:$BM$6,0)),
""))</f>
        <v>0</v>
      </c>
      <c r="AI121" s="122">
        <f>IFERROR(
$AN121 * INDEX('WFOM - Time_Base'!$A$4:$API$29, MATCH("CenHos", 'WFOM - Time_Base'!$B$4:$B$29,0), MATCH(CONCATENATE($G121,AI$2),'WFOM - Time_Base'!$A$8:$API$8,0)) *
INDEX('WFOM - Time_Base'!$A$4:$API$29, MATCH("CenHos_Per", 'WFOM - Time_Base'!$B$4:$B$29,0), MATCH(CONCATENATE($G121,AI$2),'WFOM - Time_Base'!$A$8:$API$8,0)),
IFERROR($AN121 * INDEX('Inputs from Uganda staff'!$E$61:$BM$80,MATCH('HRH Need estimation'!AI$2,'Inputs from Uganda staff'!$E$61:$E$80,0),MATCH('HRH Need estimation'!$D121,'Inputs from Uganda staff'!$E$6:$BM$6,0)),
""))</f>
        <v>0</v>
      </c>
      <c r="AJ121" s="122">
        <f>IFERROR(
$AN121 * INDEX('WFOM - Time_Base'!$A$4:$API$29, MATCH("CenHos", 'WFOM - Time_Base'!$B$4:$B$29,0), MATCH(CONCATENATE($G121,AJ$2),'WFOM - Time_Base'!$A$8:$API$8,0)) *
INDEX('WFOM - Time_Base'!$A$4:$API$29, MATCH("CenHos_Per", 'WFOM - Time_Base'!$B$4:$B$29,0), MATCH(CONCATENATE($G121,AJ$2),'WFOM - Time_Base'!$A$8:$API$8,0)),
IFERROR($AN121 * INDEX('Inputs from Uganda staff'!$E$61:$BM$80,MATCH('HRH Need estimation'!AJ$2,'Inputs from Uganda staff'!$E$61:$E$80,0),MATCH('HRH Need estimation'!$D121,'Inputs from Uganda staff'!$E$6:$BM$6,0)),
""))</f>
        <v>0</v>
      </c>
      <c r="AK121" s="122">
        <f>IFERROR(
$AN121 * INDEX('WFOM - Time_Base'!$A$4:$API$29, MATCH("CenHos", 'WFOM - Time_Base'!$B$4:$B$29,0), MATCH(CONCATENATE($G121,AK$2),'WFOM - Time_Base'!$A$8:$API$8,0)) *
INDEX('WFOM - Time_Base'!$A$4:$API$29, MATCH("CenHos_Per", 'WFOM - Time_Base'!$B$4:$B$29,0), MATCH(CONCATENATE($G121,AK$2),'WFOM - Time_Base'!$A$8:$API$8,0)),
IFERROR($AN121 * INDEX('Inputs from Uganda staff'!$E$61:$BM$80,MATCH('HRH Need estimation'!AK$2,'Inputs from Uganda staff'!$E$61:$E$80,0),MATCH('HRH Need estimation'!$D121,'Inputs from Uganda staff'!$E$6:$BM$6,0)),
""))</f>
        <v>0</v>
      </c>
      <c r="AL121" s="122">
        <f>IFERROR(
$AN121 * INDEX('WFOM - Time_Base'!$A$4:$API$29, MATCH("CenHos", 'WFOM - Time_Base'!$B$4:$B$29,0), MATCH(CONCATENATE($G121,AL$2),'WFOM - Time_Base'!$A$8:$API$8,0)) *
INDEX('WFOM - Time_Base'!$A$4:$API$29, MATCH("CenHos_Per", 'WFOM - Time_Base'!$B$4:$B$29,0), MATCH(CONCATENATE($G121,AL$2),'WFOM - Time_Base'!$A$8:$API$8,0)),
IFERROR($AN121 * INDEX('Inputs from Uganda staff'!$E$61:$BM$80,MATCH('HRH Need estimation'!AL$2,'Inputs from Uganda staff'!$E$61:$E$80,0),MATCH('HRH Need estimation'!$D121,'Inputs from Uganda staff'!$E$6:$BM$6,0)),
""))</f>
        <v>0</v>
      </c>
      <c r="AN121">
        <v>1</v>
      </c>
      <c r="AO121" t="e">
        <f t="shared" si="3"/>
        <v>#N/A</v>
      </c>
      <c r="AQ121" t="s">
        <v>783</v>
      </c>
    </row>
    <row r="122" spans="1:43">
      <c r="A122" s="106" t="s">
        <v>974</v>
      </c>
      <c r="B122" s="106" t="s">
        <v>292</v>
      </c>
      <c r="C122" s="107" t="s">
        <v>455</v>
      </c>
      <c r="D122" s="123" t="s">
        <v>456</v>
      </c>
      <c r="E122" s="122" t="s">
        <v>85</v>
      </c>
      <c r="F122" s="200" t="s">
        <v>88</v>
      </c>
      <c r="G122" s="122" t="str">
        <f>IF(F122&lt;&gt;"", VLOOKUP(F122,'WFOM - Cadre and Service List'!$E$4:$F$52,2,FALSE), "")</f>
        <v>VCTPositive</v>
      </c>
      <c r="H122" s="122"/>
      <c r="I122" s="207"/>
      <c r="J122" s="207"/>
      <c r="K122" s="207"/>
      <c r="L122" s="207"/>
      <c r="M122" s="207"/>
      <c r="N122" s="207"/>
      <c r="O122" s="207"/>
      <c r="P122" s="207">
        <f t="shared" si="2"/>
        <v>0</v>
      </c>
      <c r="Q122" s="122" t="s">
        <v>1947</v>
      </c>
      <c r="R122" s="122">
        <f>IFERROR(
$AN122 * INDEX('WFOM - Time_Base'!$A$4:$API$29, MATCH("CenHos", 'WFOM - Time_Base'!$B$4:$B$29,0), MATCH(CONCATENATE($G122,R$2),'WFOM - Time_Base'!$A$8:$API$8,0)) *
INDEX('WFOM - Time_Base'!$A$4:$API$29, MATCH("CenHos_Per", 'WFOM - Time_Base'!$B$4:$B$29,0), MATCH(CONCATENATE($G122,R$2),'WFOM - Time_Base'!$A$8:$API$8,0)),
IFERROR($AN122 * INDEX('Inputs from Uganda staff'!$E$61:$BM$80,MATCH('HRH Need estimation'!R$2,'Inputs from Uganda staff'!$E$61:$E$80,0),MATCH('HRH Need estimation'!$D122,'Inputs from Uganda staff'!$E$6:$BM$6,0)),
""))</f>
        <v>0</v>
      </c>
      <c r="S122" s="122">
        <f>IFERROR(
$AN122 * INDEX('WFOM - Time_Base'!$A$4:$API$29, MATCH("CenHos", 'WFOM - Time_Base'!$B$4:$B$29,0), MATCH(CONCATENATE($G122,S$2),'WFOM - Time_Base'!$A$8:$API$8,0)) *
INDEX('WFOM - Time_Base'!$A$4:$API$29, MATCH("CenHos_Per", 'WFOM - Time_Base'!$B$4:$B$29,0), MATCH(CONCATENATE($G122,S$2),'WFOM - Time_Base'!$A$8:$API$8,0)),
IFERROR($AN122 * INDEX('Inputs from Uganda staff'!$E$61:$BM$80,MATCH('HRH Need estimation'!S$2,'Inputs from Uganda staff'!$E$61:$E$80,0),MATCH('HRH Need estimation'!$D122,'Inputs from Uganda staff'!$E$6:$BM$6,0)),
""))</f>
        <v>0</v>
      </c>
      <c r="T122" s="122">
        <f>IFERROR(
$AN122 * INDEX('WFOM - Time_Base'!$A$4:$API$29, MATCH("CenHos", 'WFOM - Time_Base'!$B$4:$B$29,0), MATCH(CONCATENATE($G122,T$2),'WFOM - Time_Base'!$A$8:$API$8,0)) *
INDEX('WFOM - Time_Base'!$A$4:$API$29, MATCH("CenHos_Per", 'WFOM - Time_Base'!$B$4:$B$29,0), MATCH(CONCATENATE($G122,T$2),'WFOM - Time_Base'!$A$8:$API$8,0)),
IFERROR($AN122 * INDEX('Inputs from Uganda staff'!$E$61:$BM$80,MATCH('HRH Need estimation'!T$2,'Inputs from Uganda staff'!$E$61:$E$80,0),MATCH('HRH Need estimation'!$D122,'Inputs from Uganda staff'!$E$6:$BM$6,0)),
""))</f>
        <v>0</v>
      </c>
      <c r="U122" s="122">
        <f>IFERROR(
$AN122 * INDEX('WFOM - Time_Base'!$A$4:$API$29, MATCH("CenHos", 'WFOM - Time_Base'!$B$4:$B$29,0), MATCH(CONCATENATE($G122,U$2),'WFOM - Time_Base'!$A$8:$API$8,0)) *
INDEX('WFOM - Time_Base'!$A$4:$API$29, MATCH("CenHos_Per", 'WFOM - Time_Base'!$B$4:$B$29,0), MATCH(CONCATENATE($G122,U$2),'WFOM - Time_Base'!$A$8:$API$8,0)),
IFERROR($AN122 * INDEX('Inputs from Uganda staff'!$E$61:$BM$80,MATCH('HRH Need estimation'!U$2,'Inputs from Uganda staff'!$E$61:$E$80,0),MATCH('HRH Need estimation'!$D122,'Inputs from Uganda staff'!$E$6:$BM$6,0)),
""))</f>
        <v>0</v>
      </c>
      <c r="V122" s="122">
        <f>IFERROR(
$AN122 * INDEX('WFOM - Time_Base'!$A$4:$API$29, MATCH("CenHos", 'WFOM - Time_Base'!$B$4:$B$29,0), MATCH(CONCATENATE($G122,V$2),'WFOM - Time_Base'!$A$8:$API$8,0)) *
INDEX('WFOM - Time_Base'!$A$4:$API$29, MATCH("CenHos_Per", 'WFOM - Time_Base'!$B$4:$B$29,0), MATCH(CONCATENATE($G122,V$2),'WFOM - Time_Base'!$A$8:$API$8,0)),
IFERROR($AN122 * INDEX('Inputs from Uganda staff'!$E$61:$BM$80,MATCH('HRH Need estimation'!V$2,'Inputs from Uganda staff'!$E$61:$E$80,0),MATCH('HRH Need estimation'!$D122,'Inputs from Uganda staff'!$E$6:$BM$6,0)),
""))</f>
        <v>35</v>
      </c>
      <c r="W122" s="122">
        <f>IFERROR(
$AN122 * INDEX('WFOM - Time_Base'!$A$4:$API$29, MATCH("CenHos", 'WFOM - Time_Base'!$B$4:$B$29,0), MATCH(CONCATENATE($G122,W$2),'WFOM - Time_Base'!$A$8:$API$8,0)) *
INDEX('WFOM - Time_Base'!$A$4:$API$29, MATCH("CenHos_Per", 'WFOM - Time_Base'!$B$4:$B$29,0), MATCH(CONCATENATE($G122,W$2),'WFOM - Time_Base'!$A$8:$API$8,0)),
IFERROR($AN122 * INDEX('Inputs from Uganda staff'!$E$61:$BM$80,MATCH('HRH Need estimation'!W$2,'Inputs from Uganda staff'!$E$61:$E$80,0),MATCH('HRH Need estimation'!$D122,'Inputs from Uganda staff'!$E$6:$BM$6,0)),
""))</f>
        <v>0</v>
      </c>
      <c r="X122" s="122">
        <f>IFERROR(
$AN122 * INDEX('WFOM - Time_Base'!$A$4:$API$29, MATCH("CenHos", 'WFOM - Time_Base'!$B$4:$B$29,0), MATCH(CONCATENATE($G122,X$2),'WFOM - Time_Base'!$A$8:$API$8,0)) *
INDEX('WFOM - Time_Base'!$A$4:$API$29, MATCH("CenHos_Per", 'WFOM - Time_Base'!$B$4:$B$29,0), MATCH(CONCATENATE($G122,X$2),'WFOM - Time_Base'!$A$8:$API$8,0)),
IFERROR($AN122 * INDEX('Inputs from Uganda staff'!$E$61:$BM$80,MATCH('HRH Need estimation'!X$2,'Inputs from Uganda staff'!$E$61:$E$80,0),MATCH('HRH Need estimation'!$D122,'Inputs from Uganda staff'!$E$6:$BM$6,0)),
""))</f>
        <v>0</v>
      </c>
      <c r="Y122" s="122">
        <f>IFERROR(
$AN122 * INDEX('WFOM - Time_Base'!$A$4:$API$29, MATCH("CenHos", 'WFOM - Time_Base'!$B$4:$B$29,0), MATCH(CONCATENATE($G122,Y$2),'WFOM - Time_Base'!$A$8:$API$8,0)) *
INDEX('WFOM - Time_Base'!$A$4:$API$29, MATCH("CenHos_Per", 'WFOM - Time_Base'!$B$4:$B$29,0), MATCH(CONCATENATE($G122,Y$2),'WFOM - Time_Base'!$A$8:$API$8,0)),
IFERROR($AN122 * INDEX('Inputs from Uganda staff'!$E$61:$BM$80,MATCH('HRH Need estimation'!Y$2,'Inputs from Uganda staff'!$E$61:$E$80,0),MATCH('HRH Need estimation'!$D122,'Inputs from Uganda staff'!$E$6:$BM$6,0)),
""))</f>
        <v>0</v>
      </c>
      <c r="Z122" s="122">
        <f>IFERROR(
$AN122 * INDEX('WFOM - Time_Base'!$A$4:$API$29, MATCH("CenHos", 'WFOM - Time_Base'!$B$4:$B$29,0), MATCH(CONCATENATE($G122,Z$2),'WFOM - Time_Base'!$A$8:$API$8,0)) *
INDEX('WFOM - Time_Base'!$A$4:$API$29, MATCH("CenHos_Per", 'WFOM - Time_Base'!$B$4:$B$29,0), MATCH(CONCATENATE($G122,Z$2),'WFOM - Time_Base'!$A$8:$API$8,0)),
IFERROR($AN122 * INDEX('Inputs from Uganda staff'!$E$61:$BM$80,MATCH('HRH Need estimation'!Z$2,'Inputs from Uganda staff'!$E$61:$E$80,0),MATCH('HRH Need estimation'!$D122,'Inputs from Uganda staff'!$E$6:$BM$6,0)),
""))</f>
        <v>0</v>
      </c>
      <c r="AA122" s="122">
        <f>IFERROR(
$AN122 * INDEX('WFOM - Time_Base'!$A$4:$API$29, MATCH("CenHos", 'WFOM - Time_Base'!$B$4:$B$29,0), MATCH(CONCATENATE($G122,AA$2),'WFOM - Time_Base'!$A$8:$API$8,0)) *
INDEX('WFOM - Time_Base'!$A$4:$API$29, MATCH("CenHos_Per", 'WFOM - Time_Base'!$B$4:$B$29,0), MATCH(CONCATENATE($G122,AA$2),'WFOM - Time_Base'!$A$8:$API$8,0)),
IFERROR($AN122 * INDEX('Inputs from Uganda staff'!$E$61:$BM$80,MATCH('HRH Need estimation'!AA$2,'Inputs from Uganda staff'!$E$61:$E$80,0),MATCH('HRH Need estimation'!$D122,'Inputs from Uganda staff'!$E$6:$BM$6,0)),
""))</f>
        <v>0</v>
      </c>
      <c r="AB122" s="122">
        <f>IFERROR(
$AN122 * INDEX('WFOM - Time_Base'!$A$4:$API$29, MATCH("CenHos", 'WFOM - Time_Base'!$B$4:$B$29,0), MATCH(CONCATENATE($G122,AB$2),'WFOM - Time_Base'!$A$8:$API$8,0)) *
INDEX('WFOM - Time_Base'!$A$4:$API$29, MATCH("CenHos_Per", 'WFOM - Time_Base'!$B$4:$B$29,0), MATCH(CONCATENATE($G122,AB$2),'WFOM - Time_Base'!$A$8:$API$8,0)),
IFERROR($AN122 * INDEX('Inputs from Uganda staff'!$E$61:$BM$80,MATCH('HRH Need estimation'!AB$2,'Inputs from Uganda staff'!$E$61:$E$80,0),MATCH('HRH Need estimation'!$D122,'Inputs from Uganda staff'!$E$6:$BM$6,0)),
""))</f>
        <v>0</v>
      </c>
      <c r="AC122" s="122" t="str">
        <f>IFERROR(
$AN122 * INDEX('WFOM - Time_Base'!$A$4:$API$29, MATCH("CenHos", 'WFOM - Time_Base'!$B$4:$B$29,0), MATCH(CONCATENATE($G122,AC$2),'WFOM - Time_Base'!$A$8:$API$8,0)) *
INDEX('WFOM - Time_Base'!$A$4:$API$29, MATCH("CenHos_Per", 'WFOM - Time_Base'!$B$4:$B$29,0), MATCH(CONCATENATE($G122,AC$2),'WFOM - Time_Base'!$A$8:$API$8,0)),
IFERROR($AN122 * INDEX('Inputs from Uganda staff'!$E$61:$BM$80,MATCH('HRH Need estimation'!AC$2,'Inputs from Uganda staff'!$E$61:$E$80,0),MATCH('HRH Need estimation'!$D122,'Inputs from Uganda staff'!$E$6:$BM$6,0)),
""))</f>
        <v/>
      </c>
      <c r="AD122" s="122">
        <f>IFERROR(
$AN122 * INDEX('WFOM - Time_Base'!$A$4:$API$29, MATCH("CenHos", 'WFOM - Time_Base'!$B$4:$B$29,0), MATCH(CONCATENATE($G122,AD$2),'WFOM - Time_Base'!$A$8:$API$8,0)) *
INDEX('WFOM - Time_Base'!$A$4:$API$29, MATCH("CenHos_Per", 'WFOM - Time_Base'!$B$4:$B$29,0), MATCH(CONCATENATE($G122,AD$2),'WFOM - Time_Base'!$A$8:$API$8,0)),
IFERROR($AN122 * INDEX('Inputs from Uganda staff'!$E$61:$BM$80,MATCH('HRH Need estimation'!AD$2,'Inputs from Uganda staff'!$E$61:$E$80,0),MATCH('HRH Need estimation'!$D122,'Inputs from Uganda staff'!$E$6:$BM$6,0)),
""))</f>
        <v>0</v>
      </c>
      <c r="AE122" s="122">
        <f>IFERROR(
$AN122 * INDEX('WFOM - Time_Base'!$A$4:$API$29, MATCH("CenHos", 'WFOM - Time_Base'!$B$4:$B$29,0), MATCH(CONCATENATE($G122,AE$2),'WFOM - Time_Base'!$A$8:$API$8,0)) *
INDEX('WFOM - Time_Base'!$A$4:$API$29, MATCH("CenHos_Per", 'WFOM - Time_Base'!$B$4:$B$29,0), MATCH(CONCATENATE($G122,AE$2),'WFOM - Time_Base'!$A$8:$API$8,0)),
IFERROR($AN122 * INDEX('Inputs from Uganda staff'!$E$61:$BM$80,MATCH('HRH Need estimation'!AE$2,'Inputs from Uganda staff'!$E$61:$E$80,0),MATCH('HRH Need estimation'!$D122,'Inputs from Uganda staff'!$E$6:$BM$6,0)),
""))</f>
        <v>0</v>
      </c>
      <c r="AF122" s="122">
        <f>IFERROR(
$AN122 * INDEX('WFOM - Time_Base'!$A$4:$API$29, MATCH("CenHos", 'WFOM - Time_Base'!$B$4:$B$29,0), MATCH(CONCATENATE($G122,AF$2),'WFOM - Time_Base'!$A$8:$API$8,0)) *
INDEX('WFOM - Time_Base'!$A$4:$API$29, MATCH("CenHos_Per", 'WFOM - Time_Base'!$B$4:$B$29,0), MATCH(CONCATENATE($G122,AF$2),'WFOM - Time_Base'!$A$8:$API$8,0)),
IFERROR($AN122 * INDEX('Inputs from Uganda staff'!$E$61:$BM$80,MATCH('HRH Need estimation'!AF$2,'Inputs from Uganda staff'!$E$61:$E$80,0),MATCH('HRH Need estimation'!$D122,'Inputs from Uganda staff'!$E$6:$BM$6,0)),
""))</f>
        <v>0</v>
      </c>
      <c r="AG122" s="122">
        <f>IFERROR(
$AN122 * INDEX('WFOM - Time_Base'!$A$4:$API$29, MATCH("CenHos", 'WFOM - Time_Base'!$B$4:$B$29,0), MATCH(CONCATENATE($G122,AG$2),'WFOM - Time_Base'!$A$8:$API$8,0)) *
INDEX('WFOM - Time_Base'!$A$4:$API$29, MATCH("CenHos_Per", 'WFOM - Time_Base'!$B$4:$B$29,0), MATCH(CONCATENATE($G122,AG$2),'WFOM - Time_Base'!$A$8:$API$8,0)),
IFERROR($AN122 * INDEX('Inputs from Uganda staff'!$E$61:$BM$80,MATCH('HRH Need estimation'!AG$2,'Inputs from Uganda staff'!$E$61:$E$80,0),MATCH('HRH Need estimation'!$D122,'Inputs from Uganda staff'!$E$6:$BM$6,0)),
""))</f>
        <v>0</v>
      </c>
      <c r="AH122" s="122">
        <f>IFERROR(
$AN122 * INDEX('WFOM - Time_Base'!$A$4:$API$29, MATCH("CenHos", 'WFOM - Time_Base'!$B$4:$B$29,0), MATCH(CONCATENATE($G122,AH$2),'WFOM - Time_Base'!$A$8:$API$8,0)) *
INDEX('WFOM - Time_Base'!$A$4:$API$29, MATCH("CenHos_Per", 'WFOM - Time_Base'!$B$4:$B$29,0), MATCH(CONCATENATE($G122,AH$2),'WFOM - Time_Base'!$A$8:$API$8,0)),
IFERROR($AN122 * INDEX('Inputs from Uganda staff'!$E$61:$BM$80,MATCH('HRH Need estimation'!AH$2,'Inputs from Uganda staff'!$E$61:$E$80,0),MATCH('HRH Need estimation'!$D122,'Inputs from Uganda staff'!$E$6:$BM$6,0)),
""))</f>
        <v>0</v>
      </c>
      <c r="AI122" s="122">
        <f>IFERROR(
$AN122 * INDEX('WFOM - Time_Base'!$A$4:$API$29, MATCH("CenHos", 'WFOM - Time_Base'!$B$4:$B$29,0), MATCH(CONCATENATE($G122,AI$2),'WFOM - Time_Base'!$A$8:$API$8,0)) *
INDEX('WFOM - Time_Base'!$A$4:$API$29, MATCH("CenHos_Per", 'WFOM - Time_Base'!$B$4:$B$29,0), MATCH(CONCATENATE($G122,AI$2),'WFOM - Time_Base'!$A$8:$API$8,0)),
IFERROR($AN122 * INDEX('Inputs from Uganda staff'!$E$61:$BM$80,MATCH('HRH Need estimation'!AI$2,'Inputs from Uganda staff'!$E$61:$E$80,0),MATCH('HRH Need estimation'!$D122,'Inputs from Uganda staff'!$E$6:$BM$6,0)),
""))</f>
        <v>0</v>
      </c>
      <c r="AJ122" s="122">
        <f>IFERROR(
$AN122 * INDEX('WFOM - Time_Base'!$A$4:$API$29, MATCH("CenHos", 'WFOM - Time_Base'!$B$4:$B$29,0), MATCH(CONCATENATE($G122,AJ$2),'WFOM - Time_Base'!$A$8:$API$8,0)) *
INDEX('WFOM - Time_Base'!$A$4:$API$29, MATCH("CenHos_Per", 'WFOM - Time_Base'!$B$4:$B$29,0), MATCH(CONCATENATE($G122,AJ$2),'WFOM - Time_Base'!$A$8:$API$8,0)),
IFERROR($AN122 * INDEX('Inputs from Uganda staff'!$E$61:$BM$80,MATCH('HRH Need estimation'!AJ$2,'Inputs from Uganda staff'!$E$61:$E$80,0),MATCH('HRH Need estimation'!$D122,'Inputs from Uganda staff'!$E$6:$BM$6,0)),
""))</f>
        <v>0</v>
      </c>
      <c r="AK122" s="122">
        <f>IFERROR(
$AN122 * INDEX('WFOM - Time_Base'!$A$4:$API$29, MATCH("CenHos", 'WFOM - Time_Base'!$B$4:$B$29,0), MATCH(CONCATENATE($G122,AK$2),'WFOM - Time_Base'!$A$8:$API$8,0)) *
INDEX('WFOM - Time_Base'!$A$4:$API$29, MATCH("CenHos_Per", 'WFOM - Time_Base'!$B$4:$B$29,0), MATCH(CONCATENATE($G122,AK$2),'WFOM - Time_Base'!$A$8:$API$8,0)),
IFERROR($AN122 * INDEX('Inputs from Uganda staff'!$E$61:$BM$80,MATCH('HRH Need estimation'!AK$2,'Inputs from Uganda staff'!$E$61:$E$80,0),MATCH('HRH Need estimation'!$D122,'Inputs from Uganda staff'!$E$6:$BM$6,0)),
""))</f>
        <v>0</v>
      </c>
      <c r="AL122" s="122">
        <f>IFERROR(
$AN122 * INDEX('WFOM - Time_Base'!$A$4:$API$29, MATCH("CenHos", 'WFOM - Time_Base'!$B$4:$B$29,0), MATCH(CONCATENATE($G122,AL$2),'WFOM - Time_Base'!$A$8:$API$8,0)) *
INDEX('WFOM - Time_Base'!$A$4:$API$29, MATCH("CenHos_Per", 'WFOM - Time_Base'!$B$4:$B$29,0), MATCH(CONCATENATE($G122,AL$2),'WFOM - Time_Base'!$A$8:$API$8,0)),
IFERROR($AN122 * INDEX('Inputs from Uganda staff'!$E$61:$BM$80,MATCH('HRH Need estimation'!AL$2,'Inputs from Uganda staff'!$E$61:$E$80,0),MATCH('HRH Need estimation'!$D122,'Inputs from Uganda staff'!$E$6:$BM$6,0)),
""))</f>
        <v>0</v>
      </c>
      <c r="AN122">
        <v>1</v>
      </c>
      <c r="AO122" t="str">
        <f t="shared" si="3"/>
        <v>137</v>
      </c>
      <c r="AQ122" t="s">
        <v>789</v>
      </c>
    </row>
    <row r="123" spans="1:43">
      <c r="A123" s="106" t="s">
        <v>975</v>
      </c>
      <c r="B123" s="106" t="s">
        <v>292</v>
      </c>
      <c r="C123" s="107" t="s">
        <v>457</v>
      </c>
      <c r="D123" s="123" t="s">
        <v>458</v>
      </c>
      <c r="E123" s="122" t="s">
        <v>85</v>
      </c>
      <c r="F123" s="122" t="s">
        <v>98</v>
      </c>
      <c r="G123" s="122" t="str">
        <f>IF(F123&lt;&gt;"", VLOOKUP(F123,'WFOM - Cadre and Service List'!$E$4:$F$52,2,FALSE), "")</f>
        <v>PMTCT</v>
      </c>
      <c r="H123" s="122"/>
      <c r="I123" s="207"/>
      <c r="J123" s="207"/>
      <c r="K123" s="207"/>
      <c r="L123" s="207"/>
      <c r="M123" s="207"/>
      <c r="N123" s="207"/>
      <c r="O123" s="207"/>
      <c r="P123" s="207">
        <f t="shared" si="2"/>
        <v>0</v>
      </c>
      <c r="Q123" s="122" t="s">
        <v>1947</v>
      </c>
      <c r="R123" s="122">
        <f>IFERROR(
$AN123 * INDEX('WFOM - Time_Base'!$A$4:$API$29, MATCH("CenHos", 'WFOM - Time_Base'!$B$4:$B$29,0), MATCH(CONCATENATE($G123,R$2),'WFOM - Time_Base'!$A$8:$API$8,0)) *
INDEX('WFOM - Time_Base'!$A$4:$API$29, MATCH("CenHos_Per", 'WFOM - Time_Base'!$B$4:$B$29,0), MATCH(CONCATENATE($G123,R$2),'WFOM - Time_Base'!$A$8:$API$8,0)),
IFERROR($AN123 * INDEX('Inputs from Uganda staff'!$E$61:$BM$80,MATCH('HRH Need estimation'!R$2,'Inputs from Uganda staff'!$E$61:$E$80,0),MATCH('HRH Need estimation'!$D123,'Inputs from Uganda staff'!$E$6:$BM$6,0)),
""))</f>
        <v>3</v>
      </c>
      <c r="S123" s="122">
        <f>IFERROR(
$AN123 * INDEX('WFOM - Time_Base'!$A$4:$API$29, MATCH("CenHos", 'WFOM - Time_Base'!$B$4:$B$29,0), MATCH(CONCATENATE($G123,S$2),'WFOM - Time_Base'!$A$8:$API$8,0)) *
INDEX('WFOM - Time_Base'!$A$4:$API$29, MATCH("CenHos_Per", 'WFOM - Time_Base'!$B$4:$B$29,0), MATCH(CONCATENATE($G123,S$2),'WFOM - Time_Base'!$A$8:$API$8,0)),
IFERROR($AN123 * INDEX('Inputs from Uganda staff'!$E$61:$BM$80,MATCH('HRH Need estimation'!S$2,'Inputs from Uganda staff'!$E$61:$E$80,0),MATCH('HRH Need estimation'!$D123,'Inputs from Uganda staff'!$E$6:$BM$6,0)),
""))</f>
        <v>3</v>
      </c>
      <c r="T123" s="122">
        <f>IFERROR(
$AN123 * INDEX('WFOM - Time_Base'!$A$4:$API$29, MATCH("CenHos", 'WFOM - Time_Base'!$B$4:$B$29,0), MATCH(CONCATENATE($G123,T$2),'WFOM - Time_Base'!$A$8:$API$8,0)) *
INDEX('WFOM - Time_Base'!$A$4:$API$29, MATCH("CenHos_Per", 'WFOM - Time_Base'!$B$4:$B$29,0), MATCH(CONCATENATE($G123,T$2),'WFOM - Time_Base'!$A$8:$API$8,0)),
IFERROR($AN123 * INDEX('Inputs from Uganda staff'!$E$61:$BM$80,MATCH('HRH Need estimation'!T$2,'Inputs from Uganda staff'!$E$61:$E$80,0),MATCH('HRH Need estimation'!$D123,'Inputs from Uganda staff'!$E$6:$BM$6,0)),
""))</f>
        <v>0</v>
      </c>
      <c r="U123" s="122">
        <f>IFERROR(
$AN123 * INDEX('WFOM - Time_Base'!$A$4:$API$29, MATCH("CenHos", 'WFOM - Time_Base'!$B$4:$B$29,0), MATCH(CONCATENATE($G123,U$2),'WFOM - Time_Base'!$A$8:$API$8,0)) *
INDEX('WFOM - Time_Base'!$A$4:$API$29, MATCH("CenHos_Per", 'WFOM - Time_Base'!$B$4:$B$29,0), MATCH(CONCATENATE($G123,U$2),'WFOM - Time_Base'!$A$8:$API$8,0)),
IFERROR($AN123 * INDEX('Inputs from Uganda staff'!$E$61:$BM$80,MATCH('HRH Need estimation'!U$2,'Inputs from Uganda staff'!$E$61:$E$80,0),MATCH('HRH Need estimation'!$D123,'Inputs from Uganda staff'!$E$6:$BM$6,0)),
""))</f>
        <v>10</v>
      </c>
      <c r="V123" s="122">
        <f>IFERROR(
$AN123 * INDEX('WFOM - Time_Base'!$A$4:$API$29, MATCH("CenHos", 'WFOM - Time_Base'!$B$4:$B$29,0), MATCH(CONCATENATE($G123,V$2),'WFOM - Time_Base'!$A$8:$API$8,0)) *
INDEX('WFOM - Time_Base'!$A$4:$API$29, MATCH("CenHos_Per", 'WFOM - Time_Base'!$B$4:$B$29,0), MATCH(CONCATENATE($G123,V$2),'WFOM - Time_Base'!$A$8:$API$8,0)),
IFERROR($AN123 * INDEX('Inputs from Uganda staff'!$E$61:$BM$80,MATCH('HRH Need estimation'!V$2,'Inputs from Uganda staff'!$E$61:$E$80,0),MATCH('HRH Need estimation'!$D123,'Inputs from Uganda staff'!$E$6:$BM$6,0)),
""))</f>
        <v>10</v>
      </c>
      <c r="W123" s="122">
        <f>IFERROR(
$AN123 * INDEX('WFOM - Time_Base'!$A$4:$API$29, MATCH("CenHos", 'WFOM - Time_Base'!$B$4:$B$29,0), MATCH(CONCATENATE($G123,W$2),'WFOM - Time_Base'!$A$8:$API$8,0)) *
INDEX('WFOM - Time_Base'!$A$4:$API$29, MATCH("CenHos_Per", 'WFOM - Time_Base'!$B$4:$B$29,0), MATCH(CONCATENATE($G123,W$2),'WFOM - Time_Base'!$A$8:$API$8,0)),
IFERROR($AN123 * INDEX('Inputs from Uganda staff'!$E$61:$BM$80,MATCH('HRH Need estimation'!W$2,'Inputs from Uganda staff'!$E$61:$E$80,0),MATCH('HRH Need estimation'!$D123,'Inputs from Uganda staff'!$E$6:$BM$6,0)),
""))</f>
        <v>0.44999999999999996</v>
      </c>
      <c r="X123" s="122">
        <f>IFERROR(
$AN123 * INDEX('WFOM - Time_Base'!$A$4:$API$29, MATCH("CenHos", 'WFOM - Time_Base'!$B$4:$B$29,0), MATCH(CONCATENATE($G123,X$2),'WFOM - Time_Base'!$A$8:$API$8,0)) *
INDEX('WFOM - Time_Base'!$A$4:$API$29, MATCH("CenHos_Per", 'WFOM - Time_Base'!$B$4:$B$29,0), MATCH(CONCATENATE($G123,X$2),'WFOM - Time_Base'!$A$8:$API$8,0)),
IFERROR($AN123 * INDEX('Inputs from Uganda staff'!$E$61:$BM$80,MATCH('HRH Need estimation'!X$2,'Inputs from Uganda staff'!$E$61:$E$80,0),MATCH('HRH Need estimation'!$D123,'Inputs from Uganda staff'!$E$6:$BM$6,0)),
""))</f>
        <v>1</v>
      </c>
      <c r="Y123" s="122">
        <f>IFERROR(
$AN123 * INDEX('WFOM - Time_Base'!$A$4:$API$29, MATCH("CenHos", 'WFOM - Time_Base'!$B$4:$B$29,0), MATCH(CONCATENATE($G123,Y$2),'WFOM - Time_Base'!$A$8:$API$8,0)) *
INDEX('WFOM - Time_Base'!$A$4:$API$29, MATCH("CenHos_Per", 'WFOM - Time_Base'!$B$4:$B$29,0), MATCH(CONCATENATE($G123,Y$2),'WFOM - Time_Base'!$A$8:$API$8,0)),
IFERROR($AN123 * INDEX('Inputs from Uganda staff'!$E$61:$BM$80,MATCH('HRH Need estimation'!Y$2,'Inputs from Uganda staff'!$E$61:$E$80,0),MATCH('HRH Need estimation'!$D123,'Inputs from Uganda staff'!$E$6:$BM$6,0)),
""))</f>
        <v>1</v>
      </c>
      <c r="Z123" s="122">
        <f>IFERROR(
$AN123 * INDEX('WFOM - Time_Base'!$A$4:$API$29, MATCH("CenHos", 'WFOM - Time_Base'!$B$4:$B$29,0), MATCH(CONCATENATE($G123,Z$2),'WFOM - Time_Base'!$A$8:$API$8,0)) *
INDEX('WFOM - Time_Base'!$A$4:$API$29, MATCH("CenHos_Per", 'WFOM - Time_Base'!$B$4:$B$29,0), MATCH(CONCATENATE($G123,Z$2),'WFOM - Time_Base'!$A$8:$API$8,0)),
IFERROR($AN123 * INDEX('Inputs from Uganda staff'!$E$61:$BM$80,MATCH('HRH Need estimation'!Z$2,'Inputs from Uganda staff'!$E$61:$E$80,0),MATCH('HRH Need estimation'!$D123,'Inputs from Uganda staff'!$E$6:$BM$6,0)),
""))</f>
        <v>0</v>
      </c>
      <c r="AA123" s="122">
        <f>IFERROR(
$AN123 * INDEX('WFOM - Time_Base'!$A$4:$API$29, MATCH("CenHos", 'WFOM - Time_Base'!$B$4:$B$29,0), MATCH(CONCATENATE($G123,AA$2),'WFOM - Time_Base'!$A$8:$API$8,0)) *
INDEX('WFOM - Time_Base'!$A$4:$API$29, MATCH("CenHos_Per", 'WFOM - Time_Base'!$B$4:$B$29,0), MATCH(CONCATENATE($G123,AA$2),'WFOM - Time_Base'!$A$8:$API$8,0)),
IFERROR($AN123 * INDEX('Inputs from Uganda staff'!$E$61:$BM$80,MATCH('HRH Need estimation'!AA$2,'Inputs from Uganda staff'!$E$61:$E$80,0),MATCH('HRH Need estimation'!$D123,'Inputs from Uganda staff'!$E$6:$BM$6,0)),
""))</f>
        <v>0</v>
      </c>
      <c r="AB123" s="122">
        <f>IFERROR(
$AN123 * INDEX('WFOM - Time_Base'!$A$4:$API$29, MATCH("CenHos", 'WFOM - Time_Base'!$B$4:$B$29,0), MATCH(CONCATENATE($G123,AB$2),'WFOM - Time_Base'!$A$8:$API$8,0)) *
INDEX('WFOM - Time_Base'!$A$4:$API$29, MATCH("CenHos_Per", 'WFOM - Time_Base'!$B$4:$B$29,0), MATCH(CONCATENATE($G123,AB$2),'WFOM - Time_Base'!$A$8:$API$8,0)),
IFERROR($AN123 * INDEX('Inputs from Uganda staff'!$E$61:$BM$80,MATCH('HRH Need estimation'!AB$2,'Inputs from Uganda staff'!$E$61:$E$80,0),MATCH('HRH Need estimation'!$D123,'Inputs from Uganda staff'!$E$6:$BM$6,0)),
""))</f>
        <v>0</v>
      </c>
      <c r="AC123" s="122" t="str">
        <f>IFERROR(
$AN123 * INDEX('WFOM - Time_Base'!$A$4:$API$29, MATCH("CenHos", 'WFOM - Time_Base'!$B$4:$B$29,0), MATCH(CONCATENATE($G123,AC$2),'WFOM - Time_Base'!$A$8:$API$8,0)) *
INDEX('WFOM - Time_Base'!$A$4:$API$29, MATCH("CenHos_Per", 'WFOM - Time_Base'!$B$4:$B$29,0), MATCH(CONCATENATE($G123,AC$2),'WFOM - Time_Base'!$A$8:$API$8,0)),
IFERROR($AN123 * INDEX('Inputs from Uganda staff'!$E$61:$BM$80,MATCH('HRH Need estimation'!AC$2,'Inputs from Uganda staff'!$E$61:$E$80,0),MATCH('HRH Need estimation'!$D123,'Inputs from Uganda staff'!$E$6:$BM$6,0)),
""))</f>
        <v/>
      </c>
      <c r="AD123" s="122">
        <f>IFERROR(
$AN123 * INDEX('WFOM - Time_Base'!$A$4:$API$29, MATCH("CenHos", 'WFOM - Time_Base'!$B$4:$B$29,0), MATCH(CONCATENATE($G123,AD$2),'WFOM - Time_Base'!$A$8:$API$8,0)) *
INDEX('WFOM - Time_Base'!$A$4:$API$29, MATCH("CenHos_Per", 'WFOM - Time_Base'!$B$4:$B$29,0), MATCH(CONCATENATE($G123,AD$2),'WFOM - Time_Base'!$A$8:$API$8,0)),
IFERROR($AN123 * INDEX('Inputs from Uganda staff'!$E$61:$BM$80,MATCH('HRH Need estimation'!AD$2,'Inputs from Uganda staff'!$E$61:$E$80,0),MATCH('HRH Need estimation'!$D123,'Inputs from Uganda staff'!$E$6:$BM$6,0)),
""))</f>
        <v>0</v>
      </c>
      <c r="AE123" s="122">
        <f>IFERROR(
$AN123 * INDEX('WFOM - Time_Base'!$A$4:$API$29, MATCH("CenHos", 'WFOM - Time_Base'!$B$4:$B$29,0), MATCH(CONCATENATE($G123,AE$2),'WFOM - Time_Base'!$A$8:$API$8,0)) *
INDEX('WFOM - Time_Base'!$A$4:$API$29, MATCH("CenHos_Per", 'WFOM - Time_Base'!$B$4:$B$29,0), MATCH(CONCATENATE($G123,AE$2),'WFOM - Time_Base'!$A$8:$API$8,0)),
IFERROR($AN123 * INDEX('Inputs from Uganda staff'!$E$61:$BM$80,MATCH('HRH Need estimation'!AE$2,'Inputs from Uganda staff'!$E$61:$E$80,0),MATCH('HRH Need estimation'!$D123,'Inputs from Uganda staff'!$E$6:$BM$6,0)),
""))</f>
        <v>0</v>
      </c>
      <c r="AF123" s="122">
        <f>IFERROR(
$AN123 * INDEX('WFOM - Time_Base'!$A$4:$API$29, MATCH("CenHos", 'WFOM - Time_Base'!$B$4:$B$29,0), MATCH(CONCATENATE($G123,AF$2),'WFOM - Time_Base'!$A$8:$API$8,0)) *
INDEX('WFOM - Time_Base'!$A$4:$API$29, MATCH("CenHos_Per", 'WFOM - Time_Base'!$B$4:$B$29,0), MATCH(CONCATENATE($G123,AF$2),'WFOM - Time_Base'!$A$8:$API$8,0)),
IFERROR($AN123 * INDEX('Inputs from Uganda staff'!$E$61:$BM$80,MATCH('HRH Need estimation'!AF$2,'Inputs from Uganda staff'!$E$61:$E$80,0),MATCH('HRH Need estimation'!$D123,'Inputs from Uganda staff'!$E$6:$BM$6,0)),
""))</f>
        <v>0</v>
      </c>
      <c r="AG123" s="122">
        <f>IFERROR(
$AN123 * INDEX('WFOM - Time_Base'!$A$4:$API$29, MATCH("CenHos", 'WFOM - Time_Base'!$B$4:$B$29,0), MATCH(CONCATENATE($G123,AG$2),'WFOM - Time_Base'!$A$8:$API$8,0)) *
INDEX('WFOM - Time_Base'!$A$4:$API$29, MATCH("CenHos_Per", 'WFOM - Time_Base'!$B$4:$B$29,0), MATCH(CONCATENATE($G123,AG$2),'WFOM - Time_Base'!$A$8:$API$8,0)),
IFERROR($AN123 * INDEX('Inputs from Uganda staff'!$E$61:$BM$80,MATCH('HRH Need estimation'!AG$2,'Inputs from Uganda staff'!$E$61:$E$80,0),MATCH('HRH Need estimation'!$D123,'Inputs from Uganda staff'!$E$6:$BM$6,0)),
""))</f>
        <v>0</v>
      </c>
      <c r="AH123" s="122">
        <f>IFERROR(
$AN123 * INDEX('WFOM - Time_Base'!$A$4:$API$29, MATCH("CenHos", 'WFOM - Time_Base'!$B$4:$B$29,0), MATCH(CONCATENATE($G123,AH$2),'WFOM - Time_Base'!$A$8:$API$8,0)) *
INDEX('WFOM - Time_Base'!$A$4:$API$29, MATCH("CenHos_Per", 'WFOM - Time_Base'!$B$4:$B$29,0), MATCH(CONCATENATE($G123,AH$2),'WFOM - Time_Base'!$A$8:$API$8,0)),
IFERROR($AN123 * INDEX('Inputs from Uganda staff'!$E$61:$BM$80,MATCH('HRH Need estimation'!AH$2,'Inputs from Uganda staff'!$E$61:$E$80,0),MATCH('HRH Need estimation'!$D123,'Inputs from Uganda staff'!$E$6:$BM$6,0)),
""))</f>
        <v>0</v>
      </c>
      <c r="AI123" s="122">
        <f>IFERROR(
$AN123 * INDEX('WFOM - Time_Base'!$A$4:$API$29, MATCH("CenHos", 'WFOM - Time_Base'!$B$4:$B$29,0), MATCH(CONCATENATE($G123,AI$2),'WFOM - Time_Base'!$A$8:$API$8,0)) *
INDEX('WFOM - Time_Base'!$A$4:$API$29, MATCH("CenHos_Per", 'WFOM - Time_Base'!$B$4:$B$29,0), MATCH(CONCATENATE($G123,AI$2),'WFOM - Time_Base'!$A$8:$API$8,0)),
IFERROR($AN123 * INDEX('Inputs from Uganda staff'!$E$61:$BM$80,MATCH('HRH Need estimation'!AI$2,'Inputs from Uganda staff'!$E$61:$E$80,0),MATCH('HRH Need estimation'!$D123,'Inputs from Uganda staff'!$E$6:$BM$6,0)),
""))</f>
        <v>0</v>
      </c>
      <c r="AJ123" s="122">
        <f>IFERROR(
$AN123 * INDEX('WFOM - Time_Base'!$A$4:$API$29, MATCH("CenHos", 'WFOM - Time_Base'!$B$4:$B$29,0), MATCH(CONCATENATE($G123,AJ$2),'WFOM - Time_Base'!$A$8:$API$8,0)) *
INDEX('WFOM - Time_Base'!$A$4:$API$29, MATCH("CenHos_Per", 'WFOM - Time_Base'!$B$4:$B$29,0), MATCH(CONCATENATE($G123,AJ$2),'WFOM - Time_Base'!$A$8:$API$8,0)),
IFERROR($AN123 * INDEX('Inputs from Uganda staff'!$E$61:$BM$80,MATCH('HRH Need estimation'!AJ$2,'Inputs from Uganda staff'!$E$61:$E$80,0),MATCH('HRH Need estimation'!$D123,'Inputs from Uganda staff'!$E$6:$BM$6,0)),
""))</f>
        <v>0</v>
      </c>
      <c r="AK123" s="122">
        <f>IFERROR(
$AN123 * INDEX('WFOM - Time_Base'!$A$4:$API$29, MATCH("CenHos", 'WFOM - Time_Base'!$B$4:$B$29,0), MATCH(CONCATENATE($G123,AK$2),'WFOM - Time_Base'!$A$8:$API$8,0)) *
INDEX('WFOM - Time_Base'!$A$4:$API$29, MATCH("CenHos_Per", 'WFOM - Time_Base'!$B$4:$B$29,0), MATCH(CONCATENATE($G123,AK$2),'WFOM - Time_Base'!$A$8:$API$8,0)),
IFERROR($AN123 * INDEX('Inputs from Uganda staff'!$E$61:$BM$80,MATCH('HRH Need estimation'!AK$2,'Inputs from Uganda staff'!$E$61:$E$80,0),MATCH('HRH Need estimation'!$D123,'Inputs from Uganda staff'!$E$6:$BM$6,0)),
""))</f>
        <v>0</v>
      </c>
      <c r="AL123" s="122">
        <f>IFERROR(
$AN123 * INDEX('WFOM - Time_Base'!$A$4:$API$29, MATCH("CenHos", 'WFOM - Time_Base'!$B$4:$B$29,0), MATCH(CONCATENATE($G123,AL$2),'WFOM - Time_Base'!$A$8:$API$8,0)) *
INDEX('WFOM - Time_Base'!$A$4:$API$29, MATCH("CenHos_Per", 'WFOM - Time_Base'!$B$4:$B$29,0), MATCH(CONCATENATE($G123,AL$2),'WFOM - Time_Base'!$A$8:$API$8,0)),
IFERROR($AN123 * INDEX('Inputs from Uganda staff'!$E$61:$BM$80,MATCH('HRH Need estimation'!AL$2,'Inputs from Uganda staff'!$E$61:$E$80,0),MATCH('HRH Need estimation'!$D123,'Inputs from Uganda staff'!$E$6:$BM$6,0)),
""))</f>
        <v>0</v>
      </c>
      <c r="AN123">
        <v>1</v>
      </c>
      <c r="AO123" t="str">
        <f t="shared" si="3"/>
        <v>138</v>
      </c>
      <c r="AQ123" t="s">
        <v>809</v>
      </c>
    </row>
    <row r="124" spans="1:43">
      <c r="A124" s="106" t="s">
        <v>976</v>
      </c>
      <c r="B124" s="106" t="s">
        <v>292</v>
      </c>
      <c r="C124" s="107" t="s">
        <v>459</v>
      </c>
      <c r="D124" s="115" t="s">
        <v>460</v>
      </c>
      <c r="E124" s="122" t="s">
        <v>85</v>
      </c>
      <c r="F124" s="122" t="s">
        <v>92</v>
      </c>
      <c r="G124" s="122" t="str">
        <f>IF(F124&lt;&gt;"", VLOOKUP(F124,'WFOM - Cadre and Service List'!$E$4:$F$52,2,FALSE), "")</f>
        <v>NewAdult</v>
      </c>
      <c r="H124" s="122"/>
      <c r="I124" s="207"/>
      <c r="J124" s="207"/>
      <c r="K124" s="207"/>
      <c r="L124" s="207"/>
      <c r="M124" s="207"/>
      <c r="N124" s="207"/>
      <c r="O124" s="207"/>
      <c r="P124" s="207">
        <f t="shared" si="2"/>
        <v>0</v>
      </c>
      <c r="Q124" s="122" t="s">
        <v>1947</v>
      </c>
      <c r="R124" s="122">
        <f>IFERROR(
$AN124 * INDEX('WFOM - Time_Base'!$A$4:$API$29, MATCH("CenHos", 'WFOM - Time_Base'!$B$4:$B$29,0), MATCH(CONCATENATE($G124,R$2),'WFOM - Time_Base'!$A$8:$API$8,0)) *
INDEX('WFOM - Time_Base'!$A$4:$API$29, MATCH("CenHos_Per", 'WFOM - Time_Base'!$B$4:$B$29,0), MATCH(CONCATENATE($G124,R$2),'WFOM - Time_Base'!$A$8:$API$8,0)),
IFERROR($AN124 * INDEX('Inputs from Uganda staff'!$E$61:$BM$80,MATCH('HRH Need estimation'!R$2,'Inputs from Uganda staff'!$E$61:$E$80,0),MATCH('HRH Need estimation'!$D124,'Inputs from Uganda staff'!$E$6:$BM$6,0)),
""))</f>
        <v>24</v>
      </c>
      <c r="S124" s="122">
        <f>IFERROR(
$AN124 * INDEX('WFOM - Time_Base'!$A$4:$API$29, MATCH("CenHos", 'WFOM - Time_Base'!$B$4:$B$29,0), MATCH(CONCATENATE($G124,S$2),'WFOM - Time_Base'!$A$8:$API$8,0)) *
INDEX('WFOM - Time_Base'!$A$4:$API$29, MATCH("CenHos_Per", 'WFOM - Time_Base'!$B$4:$B$29,0), MATCH(CONCATENATE($G124,S$2),'WFOM - Time_Base'!$A$8:$API$8,0)),
IFERROR($AN124 * INDEX('Inputs from Uganda staff'!$E$61:$BM$80,MATCH('HRH Need estimation'!S$2,'Inputs from Uganda staff'!$E$61:$E$80,0),MATCH('HRH Need estimation'!$D124,'Inputs from Uganda staff'!$E$6:$BM$6,0)),
""))</f>
        <v>24</v>
      </c>
      <c r="T124" s="122">
        <f>IFERROR(
$AN124 * INDEX('WFOM - Time_Base'!$A$4:$API$29, MATCH("CenHos", 'WFOM - Time_Base'!$B$4:$B$29,0), MATCH(CONCATENATE($G124,T$2),'WFOM - Time_Base'!$A$8:$API$8,0)) *
INDEX('WFOM - Time_Base'!$A$4:$API$29, MATCH("CenHos_Per", 'WFOM - Time_Base'!$B$4:$B$29,0), MATCH(CONCATENATE($G124,T$2),'WFOM - Time_Base'!$A$8:$API$8,0)),
IFERROR($AN124 * INDEX('Inputs from Uganda staff'!$E$61:$BM$80,MATCH('HRH Need estimation'!T$2,'Inputs from Uganda staff'!$E$61:$E$80,0),MATCH('HRH Need estimation'!$D124,'Inputs from Uganda staff'!$E$6:$BM$6,0)),
""))</f>
        <v>0</v>
      </c>
      <c r="U124" s="122">
        <f>IFERROR(
$AN124 * INDEX('WFOM - Time_Base'!$A$4:$API$29, MATCH("CenHos", 'WFOM - Time_Base'!$B$4:$B$29,0), MATCH(CONCATENATE($G124,U$2),'WFOM - Time_Base'!$A$8:$API$8,0)) *
INDEX('WFOM - Time_Base'!$A$4:$API$29, MATCH("CenHos_Per", 'WFOM - Time_Base'!$B$4:$B$29,0), MATCH(CONCATENATE($G124,U$2),'WFOM - Time_Base'!$A$8:$API$8,0)),
IFERROR($AN124 * INDEX('Inputs from Uganda staff'!$E$61:$BM$80,MATCH('HRH Need estimation'!U$2,'Inputs from Uganda staff'!$E$61:$E$80,0),MATCH('HRH Need estimation'!$D124,'Inputs from Uganda staff'!$E$6:$BM$6,0)),
""))</f>
        <v>16</v>
      </c>
      <c r="V124" s="122">
        <f>IFERROR(
$AN124 * INDEX('WFOM - Time_Base'!$A$4:$API$29, MATCH("CenHos", 'WFOM - Time_Base'!$B$4:$B$29,0), MATCH(CONCATENATE($G124,V$2),'WFOM - Time_Base'!$A$8:$API$8,0)) *
INDEX('WFOM - Time_Base'!$A$4:$API$29, MATCH("CenHos_Per", 'WFOM - Time_Base'!$B$4:$B$29,0), MATCH(CONCATENATE($G124,V$2),'WFOM - Time_Base'!$A$8:$API$8,0)),
IFERROR($AN124 * INDEX('Inputs from Uganda staff'!$E$61:$BM$80,MATCH('HRH Need estimation'!V$2,'Inputs from Uganda staff'!$E$61:$E$80,0),MATCH('HRH Need estimation'!$D124,'Inputs from Uganda staff'!$E$6:$BM$6,0)),
""))</f>
        <v>16</v>
      </c>
      <c r="W124" s="122">
        <f>IFERROR(
$AN124 * INDEX('WFOM - Time_Base'!$A$4:$API$29, MATCH("CenHos", 'WFOM - Time_Base'!$B$4:$B$29,0), MATCH(CONCATENATE($G124,W$2),'WFOM - Time_Base'!$A$8:$API$8,0)) *
INDEX('WFOM - Time_Base'!$A$4:$API$29, MATCH("CenHos_Per", 'WFOM - Time_Base'!$B$4:$B$29,0), MATCH(CONCATENATE($G124,W$2),'WFOM - Time_Base'!$A$8:$API$8,0)),
IFERROR($AN124 * INDEX('Inputs from Uganda staff'!$E$61:$BM$80,MATCH('HRH Need estimation'!W$2,'Inputs from Uganda staff'!$E$61:$E$80,0),MATCH('HRH Need estimation'!$D124,'Inputs from Uganda staff'!$E$6:$BM$6,0)),
""))</f>
        <v>1.7999999999999998</v>
      </c>
      <c r="X124" s="122">
        <f>IFERROR(
$AN124 * INDEX('WFOM - Time_Base'!$A$4:$API$29, MATCH("CenHos", 'WFOM - Time_Base'!$B$4:$B$29,0), MATCH(CONCATENATE($G124,X$2),'WFOM - Time_Base'!$A$8:$API$8,0)) *
INDEX('WFOM - Time_Base'!$A$4:$API$29, MATCH("CenHos_Per", 'WFOM - Time_Base'!$B$4:$B$29,0), MATCH(CONCATENATE($G124,X$2),'WFOM - Time_Base'!$A$8:$API$8,0)),
IFERROR($AN124 * INDEX('Inputs from Uganda staff'!$E$61:$BM$80,MATCH('HRH Need estimation'!X$2,'Inputs from Uganda staff'!$E$61:$E$80,0),MATCH('HRH Need estimation'!$D124,'Inputs from Uganda staff'!$E$6:$BM$6,0)),
""))</f>
        <v>4</v>
      </c>
      <c r="Y124" s="122">
        <f>IFERROR(
$AN124 * INDEX('WFOM - Time_Base'!$A$4:$API$29, MATCH("CenHos", 'WFOM - Time_Base'!$B$4:$B$29,0), MATCH(CONCATENATE($G124,Y$2),'WFOM - Time_Base'!$A$8:$API$8,0)) *
INDEX('WFOM - Time_Base'!$A$4:$API$29, MATCH("CenHos_Per", 'WFOM - Time_Base'!$B$4:$B$29,0), MATCH(CONCATENATE($G124,Y$2),'WFOM - Time_Base'!$A$8:$API$8,0)),
IFERROR($AN124 * INDEX('Inputs from Uganda staff'!$E$61:$BM$80,MATCH('HRH Need estimation'!Y$2,'Inputs from Uganda staff'!$E$61:$E$80,0),MATCH('HRH Need estimation'!$D124,'Inputs from Uganda staff'!$E$6:$BM$6,0)),
""))</f>
        <v>4</v>
      </c>
      <c r="Z124" s="122">
        <f>IFERROR(
$AN124 * INDEX('WFOM - Time_Base'!$A$4:$API$29, MATCH("CenHos", 'WFOM - Time_Base'!$B$4:$B$29,0), MATCH(CONCATENATE($G124,Z$2),'WFOM - Time_Base'!$A$8:$API$8,0)) *
INDEX('WFOM - Time_Base'!$A$4:$API$29, MATCH("CenHos_Per", 'WFOM - Time_Base'!$B$4:$B$29,0), MATCH(CONCATENATE($G124,Z$2),'WFOM - Time_Base'!$A$8:$API$8,0)),
IFERROR($AN124 * INDEX('Inputs from Uganda staff'!$E$61:$BM$80,MATCH('HRH Need estimation'!Z$2,'Inputs from Uganda staff'!$E$61:$E$80,0),MATCH('HRH Need estimation'!$D124,'Inputs from Uganda staff'!$E$6:$BM$6,0)),
""))</f>
        <v>0</v>
      </c>
      <c r="AA124" s="122">
        <f>IFERROR(
$AN124 * INDEX('WFOM - Time_Base'!$A$4:$API$29, MATCH("CenHos", 'WFOM - Time_Base'!$B$4:$B$29,0), MATCH(CONCATENATE($G124,AA$2),'WFOM - Time_Base'!$A$8:$API$8,0)) *
INDEX('WFOM - Time_Base'!$A$4:$API$29, MATCH("CenHos_Per", 'WFOM - Time_Base'!$B$4:$B$29,0), MATCH(CONCATENATE($G124,AA$2),'WFOM - Time_Base'!$A$8:$API$8,0)),
IFERROR($AN124 * INDEX('Inputs from Uganda staff'!$E$61:$BM$80,MATCH('HRH Need estimation'!AA$2,'Inputs from Uganda staff'!$E$61:$E$80,0),MATCH('HRH Need estimation'!$D124,'Inputs from Uganda staff'!$E$6:$BM$6,0)),
""))</f>
        <v>0</v>
      </c>
      <c r="AB124" s="122">
        <f>IFERROR(
$AN124 * INDEX('WFOM - Time_Base'!$A$4:$API$29, MATCH("CenHos", 'WFOM - Time_Base'!$B$4:$B$29,0), MATCH(CONCATENATE($G124,AB$2),'WFOM - Time_Base'!$A$8:$API$8,0)) *
INDEX('WFOM - Time_Base'!$A$4:$API$29, MATCH("CenHos_Per", 'WFOM - Time_Base'!$B$4:$B$29,0), MATCH(CONCATENATE($G124,AB$2),'WFOM - Time_Base'!$A$8:$API$8,0)),
IFERROR($AN124 * INDEX('Inputs from Uganda staff'!$E$61:$BM$80,MATCH('HRH Need estimation'!AB$2,'Inputs from Uganda staff'!$E$61:$E$80,0),MATCH('HRH Need estimation'!$D124,'Inputs from Uganda staff'!$E$6:$BM$6,0)),
""))</f>
        <v>0</v>
      </c>
      <c r="AC124" s="122" t="str">
        <f>IFERROR(
$AN124 * INDEX('WFOM - Time_Base'!$A$4:$API$29, MATCH("CenHos", 'WFOM - Time_Base'!$B$4:$B$29,0), MATCH(CONCATENATE($G124,AC$2),'WFOM - Time_Base'!$A$8:$API$8,0)) *
INDEX('WFOM - Time_Base'!$A$4:$API$29, MATCH("CenHos_Per", 'WFOM - Time_Base'!$B$4:$B$29,0), MATCH(CONCATENATE($G124,AC$2),'WFOM - Time_Base'!$A$8:$API$8,0)),
IFERROR($AN124 * INDEX('Inputs from Uganda staff'!$E$61:$BM$80,MATCH('HRH Need estimation'!AC$2,'Inputs from Uganda staff'!$E$61:$E$80,0),MATCH('HRH Need estimation'!$D124,'Inputs from Uganda staff'!$E$6:$BM$6,0)),
""))</f>
        <v/>
      </c>
      <c r="AD124" s="122">
        <f>IFERROR(
$AN124 * INDEX('WFOM - Time_Base'!$A$4:$API$29, MATCH("CenHos", 'WFOM - Time_Base'!$B$4:$B$29,0), MATCH(CONCATENATE($G124,AD$2),'WFOM - Time_Base'!$A$8:$API$8,0)) *
INDEX('WFOM - Time_Base'!$A$4:$API$29, MATCH("CenHos_Per", 'WFOM - Time_Base'!$B$4:$B$29,0), MATCH(CONCATENATE($G124,AD$2),'WFOM - Time_Base'!$A$8:$API$8,0)),
IFERROR($AN124 * INDEX('Inputs from Uganda staff'!$E$61:$BM$80,MATCH('HRH Need estimation'!AD$2,'Inputs from Uganda staff'!$E$61:$E$80,0),MATCH('HRH Need estimation'!$D124,'Inputs from Uganda staff'!$E$6:$BM$6,0)),
""))</f>
        <v>0</v>
      </c>
      <c r="AE124" s="122">
        <f>IFERROR(
$AN124 * INDEX('WFOM - Time_Base'!$A$4:$API$29, MATCH("CenHos", 'WFOM - Time_Base'!$B$4:$B$29,0), MATCH(CONCATENATE($G124,AE$2),'WFOM - Time_Base'!$A$8:$API$8,0)) *
INDEX('WFOM - Time_Base'!$A$4:$API$29, MATCH("CenHos_Per", 'WFOM - Time_Base'!$B$4:$B$29,0), MATCH(CONCATENATE($G124,AE$2),'WFOM - Time_Base'!$A$8:$API$8,0)),
IFERROR($AN124 * INDEX('Inputs from Uganda staff'!$E$61:$BM$80,MATCH('HRH Need estimation'!AE$2,'Inputs from Uganda staff'!$E$61:$E$80,0),MATCH('HRH Need estimation'!$D124,'Inputs from Uganda staff'!$E$6:$BM$6,0)),
""))</f>
        <v>0</v>
      </c>
      <c r="AF124" s="122">
        <f>IFERROR(
$AN124 * INDEX('WFOM - Time_Base'!$A$4:$API$29, MATCH("CenHos", 'WFOM - Time_Base'!$B$4:$B$29,0), MATCH(CONCATENATE($G124,AF$2),'WFOM - Time_Base'!$A$8:$API$8,0)) *
INDEX('WFOM - Time_Base'!$A$4:$API$29, MATCH("CenHos_Per", 'WFOM - Time_Base'!$B$4:$B$29,0), MATCH(CONCATENATE($G124,AF$2),'WFOM - Time_Base'!$A$8:$API$8,0)),
IFERROR($AN124 * INDEX('Inputs from Uganda staff'!$E$61:$BM$80,MATCH('HRH Need estimation'!AF$2,'Inputs from Uganda staff'!$E$61:$E$80,0),MATCH('HRH Need estimation'!$D124,'Inputs from Uganda staff'!$E$6:$BM$6,0)),
""))</f>
        <v>0</v>
      </c>
      <c r="AG124" s="122">
        <f>IFERROR(
$AN124 * INDEX('WFOM - Time_Base'!$A$4:$API$29, MATCH("CenHos", 'WFOM - Time_Base'!$B$4:$B$29,0), MATCH(CONCATENATE($G124,AG$2),'WFOM - Time_Base'!$A$8:$API$8,0)) *
INDEX('WFOM - Time_Base'!$A$4:$API$29, MATCH("CenHos_Per", 'WFOM - Time_Base'!$B$4:$B$29,0), MATCH(CONCATENATE($G124,AG$2),'WFOM - Time_Base'!$A$8:$API$8,0)),
IFERROR($AN124 * INDEX('Inputs from Uganda staff'!$E$61:$BM$80,MATCH('HRH Need estimation'!AG$2,'Inputs from Uganda staff'!$E$61:$E$80,0),MATCH('HRH Need estimation'!$D124,'Inputs from Uganda staff'!$E$6:$BM$6,0)),
""))</f>
        <v>0</v>
      </c>
      <c r="AH124" s="122">
        <f>IFERROR(
$AN124 * INDEX('WFOM - Time_Base'!$A$4:$API$29, MATCH("CenHos", 'WFOM - Time_Base'!$B$4:$B$29,0), MATCH(CONCATENATE($G124,AH$2),'WFOM - Time_Base'!$A$8:$API$8,0)) *
INDEX('WFOM - Time_Base'!$A$4:$API$29, MATCH("CenHos_Per", 'WFOM - Time_Base'!$B$4:$B$29,0), MATCH(CONCATENATE($G124,AH$2),'WFOM - Time_Base'!$A$8:$API$8,0)),
IFERROR($AN124 * INDEX('Inputs from Uganda staff'!$E$61:$BM$80,MATCH('HRH Need estimation'!AH$2,'Inputs from Uganda staff'!$E$61:$E$80,0),MATCH('HRH Need estimation'!$D124,'Inputs from Uganda staff'!$E$6:$BM$6,0)),
""))</f>
        <v>0</v>
      </c>
      <c r="AI124" s="122">
        <f>IFERROR(
$AN124 * INDEX('WFOM - Time_Base'!$A$4:$API$29, MATCH("CenHos", 'WFOM - Time_Base'!$B$4:$B$29,0), MATCH(CONCATENATE($G124,AI$2),'WFOM - Time_Base'!$A$8:$API$8,0)) *
INDEX('WFOM - Time_Base'!$A$4:$API$29, MATCH("CenHos_Per", 'WFOM - Time_Base'!$B$4:$B$29,0), MATCH(CONCATENATE($G124,AI$2),'WFOM - Time_Base'!$A$8:$API$8,0)),
IFERROR($AN124 * INDEX('Inputs from Uganda staff'!$E$61:$BM$80,MATCH('HRH Need estimation'!AI$2,'Inputs from Uganda staff'!$E$61:$E$80,0),MATCH('HRH Need estimation'!$D124,'Inputs from Uganda staff'!$E$6:$BM$6,0)),
""))</f>
        <v>0</v>
      </c>
      <c r="AJ124" s="122">
        <f>IFERROR(
$AN124 * INDEX('WFOM - Time_Base'!$A$4:$API$29, MATCH("CenHos", 'WFOM - Time_Base'!$B$4:$B$29,0), MATCH(CONCATENATE($G124,AJ$2),'WFOM - Time_Base'!$A$8:$API$8,0)) *
INDEX('WFOM - Time_Base'!$A$4:$API$29, MATCH("CenHos_Per", 'WFOM - Time_Base'!$B$4:$B$29,0), MATCH(CONCATENATE($G124,AJ$2),'WFOM - Time_Base'!$A$8:$API$8,0)),
IFERROR($AN124 * INDEX('Inputs from Uganda staff'!$E$61:$BM$80,MATCH('HRH Need estimation'!AJ$2,'Inputs from Uganda staff'!$E$61:$E$80,0),MATCH('HRH Need estimation'!$D124,'Inputs from Uganda staff'!$E$6:$BM$6,0)),
""))</f>
        <v>0</v>
      </c>
      <c r="AK124" s="122">
        <f>IFERROR(
$AN124 * INDEX('WFOM - Time_Base'!$A$4:$API$29, MATCH("CenHos", 'WFOM - Time_Base'!$B$4:$B$29,0), MATCH(CONCATENATE($G124,AK$2),'WFOM - Time_Base'!$A$8:$API$8,0)) *
INDEX('WFOM - Time_Base'!$A$4:$API$29, MATCH("CenHos_Per", 'WFOM - Time_Base'!$B$4:$B$29,0), MATCH(CONCATENATE($G124,AK$2),'WFOM - Time_Base'!$A$8:$API$8,0)),
IFERROR($AN124 * INDEX('Inputs from Uganda staff'!$E$61:$BM$80,MATCH('HRH Need estimation'!AK$2,'Inputs from Uganda staff'!$E$61:$E$80,0),MATCH('HRH Need estimation'!$D124,'Inputs from Uganda staff'!$E$6:$BM$6,0)),
""))</f>
        <v>0</v>
      </c>
      <c r="AL124" s="122">
        <f>IFERROR(
$AN124 * INDEX('WFOM - Time_Base'!$A$4:$API$29, MATCH("CenHos", 'WFOM - Time_Base'!$B$4:$B$29,0), MATCH(CONCATENATE($G124,AL$2),'WFOM - Time_Base'!$A$8:$API$8,0)) *
INDEX('WFOM - Time_Base'!$A$4:$API$29, MATCH("CenHos_Per", 'WFOM - Time_Base'!$B$4:$B$29,0), MATCH(CONCATENATE($G124,AL$2),'WFOM - Time_Base'!$A$8:$API$8,0)),
IFERROR($AN124 * INDEX('Inputs from Uganda staff'!$E$61:$BM$80,MATCH('HRH Need estimation'!AL$2,'Inputs from Uganda staff'!$E$61:$E$80,0),MATCH('HRH Need estimation'!$D124,'Inputs from Uganda staff'!$E$6:$BM$6,0)),
""))</f>
        <v>0</v>
      </c>
      <c r="AN124">
        <v>4</v>
      </c>
      <c r="AO124" t="str">
        <f t="shared" si="3"/>
        <v>139</v>
      </c>
      <c r="AQ124" t="s">
        <v>815</v>
      </c>
    </row>
    <row r="125" spans="1:43">
      <c r="A125" s="106" t="s">
        <v>976</v>
      </c>
      <c r="B125" s="106" t="s">
        <v>292</v>
      </c>
      <c r="C125" s="107" t="s">
        <v>461</v>
      </c>
      <c r="D125" s="115" t="s">
        <v>462</v>
      </c>
      <c r="E125" s="122" t="s">
        <v>85</v>
      </c>
      <c r="F125" s="122" t="s">
        <v>92</v>
      </c>
      <c r="G125" s="122" t="str">
        <f>IF(F125&lt;&gt;"", VLOOKUP(F125,'WFOM - Cadre and Service List'!$E$4:$F$52,2,FALSE), "")</f>
        <v>NewAdult</v>
      </c>
      <c r="H125" s="122"/>
      <c r="I125" s="207"/>
      <c r="J125" s="207"/>
      <c r="K125" s="207"/>
      <c r="L125" s="207"/>
      <c r="M125" s="207"/>
      <c r="N125" s="207"/>
      <c r="O125" s="207"/>
      <c r="P125" s="207">
        <f t="shared" si="2"/>
        <v>0</v>
      </c>
      <c r="Q125" s="122" t="s">
        <v>1947</v>
      </c>
      <c r="R125" s="122">
        <f>IFERROR(
$AN125 * INDEX('WFOM - Time_Base'!$A$4:$API$29, MATCH("CenHos", 'WFOM - Time_Base'!$B$4:$B$29,0), MATCH(CONCATENATE($G125,R$2),'WFOM - Time_Base'!$A$8:$API$8,0)) *
INDEX('WFOM - Time_Base'!$A$4:$API$29, MATCH("CenHos_Per", 'WFOM - Time_Base'!$B$4:$B$29,0), MATCH(CONCATENATE($G125,R$2),'WFOM - Time_Base'!$A$8:$API$8,0)),
IFERROR($AN125 * INDEX('Inputs from Uganda staff'!$E$61:$BM$80,MATCH('HRH Need estimation'!R$2,'Inputs from Uganda staff'!$E$61:$E$80,0),MATCH('HRH Need estimation'!$D125,'Inputs from Uganda staff'!$E$6:$BM$6,0)),
""))</f>
        <v>24</v>
      </c>
      <c r="S125" s="122">
        <f>IFERROR(
$AN125 * INDEX('WFOM - Time_Base'!$A$4:$API$29, MATCH("CenHos", 'WFOM - Time_Base'!$B$4:$B$29,0), MATCH(CONCATENATE($G125,S$2),'WFOM - Time_Base'!$A$8:$API$8,0)) *
INDEX('WFOM - Time_Base'!$A$4:$API$29, MATCH("CenHos_Per", 'WFOM - Time_Base'!$B$4:$B$29,0), MATCH(CONCATENATE($G125,S$2),'WFOM - Time_Base'!$A$8:$API$8,0)),
IFERROR($AN125 * INDEX('Inputs from Uganda staff'!$E$61:$BM$80,MATCH('HRH Need estimation'!S$2,'Inputs from Uganda staff'!$E$61:$E$80,0),MATCH('HRH Need estimation'!$D125,'Inputs from Uganda staff'!$E$6:$BM$6,0)),
""))</f>
        <v>24</v>
      </c>
      <c r="T125" s="122">
        <f>IFERROR(
$AN125 * INDEX('WFOM - Time_Base'!$A$4:$API$29, MATCH("CenHos", 'WFOM - Time_Base'!$B$4:$B$29,0), MATCH(CONCATENATE($G125,T$2),'WFOM - Time_Base'!$A$8:$API$8,0)) *
INDEX('WFOM - Time_Base'!$A$4:$API$29, MATCH("CenHos_Per", 'WFOM - Time_Base'!$B$4:$B$29,0), MATCH(CONCATENATE($G125,T$2),'WFOM - Time_Base'!$A$8:$API$8,0)),
IFERROR($AN125 * INDEX('Inputs from Uganda staff'!$E$61:$BM$80,MATCH('HRH Need estimation'!T$2,'Inputs from Uganda staff'!$E$61:$E$80,0),MATCH('HRH Need estimation'!$D125,'Inputs from Uganda staff'!$E$6:$BM$6,0)),
""))</f>
        <v>0</v>
      </c>
      <c r="U125" s="122">
        <f>IFERROR(
$AN125 * INDEX('WFOM - Time_Base'!$A$4:$API$29, MATCH("CenHos", 'WFOM - Time_Base'!$B$4:$B$29,0), MATCH(CONCATENATE($G125,U$2),'WFOM - Time_Base'!$A$8:$API$8,0)) *
INDEX('WFOM - Time_Base'!$A$4:$API$29, MATCH("CenHos_Per", 'WFOM - Time_Base'!$B$4:$B$29,0), MATCH(CONCATENATE($G125,U$2),'WFOM - Time_Base'!$A$8:$API$8,0)),
IFERROR($AN125 * INDEX('Inputs from Uganda staff'!$E$61:$BM$80,MATCH('HRH Need estimation'!U$2,'Inputs from Uganda staff'!$E$61:$E$80,0),MATCH('HRH Need estimation'!$D125,'Inputs from Uganda staff'!$E$6:$BM$6,0)),
""))</f>
        <v>16</v>
      </c>
      <c r="V125" s="122">
        <f>IFERROR(
$AN125 * INDEX('WFOM - Time_Base'!$A$4:$API$29, MATCH("CenHos", 'WFOM - Time_Base'!$B$4:$B$29,0), MATCH(CONCATENATE($G125,V$2),'WFOM - Time_Base'!$A$8:$API$8,0)) *
INDEX('WFOM - Time_Base'!$A$4:$API$29, MATCH("CenHos_Per", 'WFOM - Time_Base'!$B$4:$B$29,0), MATCH(CONCATENATE($G125,V$2),'WFOM - Time_Base'!$A$8:$API$8,0)),
IFERROR($AN125 * INDEX('Inputs from Uganda staff'!$E$61:$BM$80,MATCH('HRH Need estimation'!V$2,'Inputs from Uganda staff'!$E$61:$E$80,0),MATCH('HRH Need estimation'!$D125,'Inputs from Uganda staff'!$E$6:$BM$6,0)),
""))</f>
        <v>16</v>
      </c>
      <c r="W125" s="122">
        <f>IFERROR(
$AN125 * INDEX('WFOM - Time_Base'!$A$4:$API$29, MATCH("CenHos", 'WFOM - Time_Base'!$B$4:$B$29,0), MATCH(CONCATENATE($G125,W$2),'WFOM - Time_Base'!$A$8:$API$8,0)) *
INDEX('WFOM - Time_Base'!$A$4:$API$29, MATCH("CenHos_Per", 'WFOM - Time_Base'!$B$4:$B$29,0), MATCH(CONCATENATE($G125,W$2),'WFOM - Time_Base'!$A$8:$API$8,0)),
IFERROR($AN125 * INDEX('Inputs from Uganda staff'!$E$61:$BM$80,MATCH('HRH Need estimation'!W$2,'Inputs from Uganda staff'!$E$61:$E$80,0),MATCH('HRH Need estimation'!$D125,'Inputs from Uganda staff'!$E$6:$BM$6,0)),
""))</f>
        <v>1.7999999999999998</v>
      </c>
      <c r="X125" s="122">
        <f>IFERROR(
$AN125 * INDEX('WFOM - Time_Base'!$A$4:$API$29, MATCH("CenHos", 'WFOM - Time_Base'!$B$4:$B$29,0), MATCH(CONCATENATE($G125,X$2),'WFOM - Time_Base'!$A$8:$API$8,0)) *
INDEX('WFOM - Time_Base'!$A$4:$API$29, MATCH("CenHos_Per", 'WFOM - Time_Base'!$B$4:$B$29,0), MATCH(CONCATENATE($G125,X$2),'WFOM - Time_Base'!$A$8:$API$8,0)),
IFERROR($AN125 * INDEX('Inputs from Uganda staff'!$E$61:$BM$80,MATCH('HRH Need estimation'!X$2,'Inputs from Uganda staff'!$E$61:$E$80,0),MATCH('HRH Need estimation'!$D125,'Inputs from Uganda staff'!$E$6:$BM$6,0)),
""))</f>
        <v>4</v>
      </c>
      <c r="Y125" s="122">
        <f>IFERROR(
$AN125 * INDEX('WFOM - Time_Base'!$A$4:$API$29, MATCH("CenHos", 'WFOM - Time_Base'!$B$4:$B$29,0), MATCH(CONCATENATE($G125,Y$2),'WFOM - Time_Base'!$A$8:$API$8,0)) *
INDEX('WFOM - Time_Base'!$A$4:$API$29, MATCH("CenHos_Per", 'WFOM - Time_Base'!$B$4:$B$29,0), MATCH(CONCATENATE($G125,Y$2),'WFOM - Time_Base'!$A$8:$API$8,0)),
IFERROR($AN125 * INDEX('Inputs from Uganda staff'!$E$61:$BM$80,MATCH('HRH Need estimation'!Y$2,'Inputs from Uganda staff'!$E$61:$E$80,0),MATCH('HRH Need estimation'!$D125,'Inputs from Uganda staff'!$E$6:$BM$6,0)),
""))</f>
        <v>4</v>
      </c>
      <c r="Z125" s="122">
        <f>IFERROR(
$AN125 * INDEX('WFOM - Time_Base'!$A$4:$API$29, MATCH("CenHos", 'WFOM - Time_Base'!$B$4:$B$29,0), MATCH(CONCATENATE($G125,Z$2),'WFOM - Time_Base'!$A$8:$API$8,0)) *
INDEX('WFOM - Time_Base'!$A$4:$API$29, MATCH("CenHos_Per", 'WFOM - Time_Base'!$B$4:$B$29,0), MATCH(CONCATENATE($G125,Z$2),'WFOM - Time_Base'!$A$8:$API$8,0)),
IFERROR($AN125 * INDEX('Inputs from Uganda staff'!$E$61:$BM$80,MATCH('HRH Need estimation'!Z$2,'Inputs from Uganda staff'!$E$61:$E$80,0),MATCH('HRH Need estimation'!$D125,'Inputs from Uganda staff'!$E$6:$BM$6,0)),
""))</f>
        <v>0</v>
      </c>
      <c r="AA125" s="122">
        <f>IFERROR(
$AN125 * INDEX('WFOM - Time_Base'!$A$4:$API$29, MATCH("CenHos", 'WFOM - Time_Base'!$B$4:$B$29,0), MATCH(CONCATENATE($G125,AA$2),'WFOM - Time_Base'!$A$8:$API$8,0)) *
INDEX('WFOM - Time_Base'!$A$4:$API$29, MATCH("CenHos_Per", 'WFOM - Time_Base'!$B$4:$B$29,0), MATCH(CONCATENATE($G125,AA$2),'WFOM - Time_Base'!$A$8:$API$8,0)),
IFERROR($AN125 * INDEX('Inputs from Uganda staff'!$E$61:$BM$80,MATCH('HRH Need estimation'!AA$2,'Inputs from Uganda staff'!$E$61:$E$80,0),MATCH('HRH Need estimation'!$D125,'Inputs from Uganda staff'!$E$6:$BM$6,0)),
""))</f>
        <v>0</v>
      </c>
      <c r="AB125" s="122">
        <f>IFERROR(
$AN125 * INDEX('WFOM - Time_Base'!$A$4:$API$29, MATCH("CenHos", 'WFOM - Time_Base'!$B$4:$B$29,0), MATCH(CONCATENATE($G125,AB$2),'WFOM - Time_Base'!$A$8:$API$8,0)) *
INDEX('WFOM - Time_Base'!$A$4:$API$29, MATCH("CenHos_Per", 'WFOM - Time_Base'!$B$4:$B$29,0), MATCH(CONCATENATE($G125,AB$2),'WFOM - Time_Base'!$A$8:$API$8,0)),
IFERROR($AN125 * INDEX('Inputs from Uganda staff'!$E$61:$BM$80,MATCH('HRH Need estimation'!AB$2,'Inputs from Uganda staff'!$E$61:$E$80,0),MATCH('HRH Need estimation'!$D125,'Inputs from Uganda staff'!$E$6:$BM$6,0)),
""))</f>
        <v>0</v>
      </c>
      <c r="AC125" s="122" t="str">
        <f>IFERROR(
$AN125 * INDEX('WFOM - Time_Base'!$A$4:$API$29, MATCH("CenHos", 'WFOM - Time_Base'!$B$4:$B$29,0), MATCH(CONCATENATE($G125,AC$2),'WFOM - Time_Base'!$A$8:$API$8,0)) *
INDEX('WFOM - Time_Base'!$A$4:$API$29, MATCH("CenHos_Per", 'WFOM - Time_Base'!$B$4:$B$29,0), MATCH(CONCATENATE($G125,AC$2),'WFOM - Time_Base'!$A$8:$API$8,0)),
IFERROR($AN125 * INDEX('Inputs from Uganda staff'!$E$61:$BM$80,MATCH('HRH Need estimation'!AC$2,'Inputs from Uganda staff'!$E$61:$E$80,0),MATCH('HRH Need estimation'!$D125,'Inputs from Uganda staff'!$E$6:$BM$6,0)),
""))</f>
        <v/>
      </c>
      <c r="AD125" s="122">
        <f>IFERROR(
$AN125 * INDEX('WFOM - Time_Base'!$A$4:$API$29, MATCH("CenHos", 'WFOM - Time_Base'!$B$4:$B$29,0), MATCH(CONCATENATE($G125,AD$2),'WFOM - Time_Base'!$A$8:$API$8,0)) *
INDEX('WFOM - Time_Base'!$A$4:$API$29, MATCH("CenHos_Per", 'WFOM - Time_Base'!$B$4:$B$29,0), MATCH(CONCATENATE($G125,AD$2),'WFOM - Time_Base'!$A$8:$API$8,0)),
IFERROR($AN125 * INDEX('Inputs from Uganda staff'!$E$61:$BM$80,MATCH('HRH Need estimation'!AD$2,'Inputs from Uganda staff'!$E$61:$E$80,0),MATCH('HRH Need estimation'!$D125,'Inputs from Uganda staff'!$E$6:$BM$6,0)),
""))</f>
        <v>0</v>
      </c>
      <c r="AE125" s="122">
        <f>IFERROR(
$AN125 * INDEX('WFOM - Time_Base'!$A$4:$API$29, MATCH("CenHos", 'WFOM - Time_Base'!$B$4:$B$29,0), MATCH(CONCATENATE($G125,AE$2),'WFOM - Time_Base'!$A$8:$API$8,0)) *
INDEX('WFOM - Time_Base'!$A$4:$API$29, MATCH("CenHos_Per", 'WFOM - Time_Base'!$B$4:$B$29,0), MATCH(CONCATENATE($G125,AE$2),'WFOM - Time_Base'!$A$8:$API$8,0)),
IFERROR($AN125 * INDEX('Inputs from Uganda staff'!$E$61:$BM$80,MATCH('HRH Need estimation'!AE$2,'Inputs from Uganda staff'!$E$61:$E$80,0),MATCH('HRH Need estimation'!$D125,'Inputs from Uganda staff'!$E$6:$BM$6,0)),
""))</f>
        <v>0</v>
      </c>
      <c r="AF125" s="122">
        <f>IFERROR(
$AN125 * INDEX('WFOM - Time_Base'!$A$4:$API$29, MATCH("CenHos", 'WFOM - Time_Base'!$B$4:$B$29,0), MATCH(CONCATENATE($G125,AF$2),'WFOM - Time_Base'!$A$8:$API$8,0)) *
INDEX('WFOM - Time_Base'!$A$4:$API$29, MATCH("CenHos_Per", 'WFOM - Time_Base'!$B$4:$B$29,0), MATCH(CONCATENATE($G125,AF$2),'WFOM - Time_Base'!$A$8:$API$8,0)),
IFERROR($AN125 * INDEX('Inputs from Uganda staff'!$E$61:$BM$80,MATCH('HRH Need estimation'!AF$2,'Inputs from Uganda staff'!$E$61:$E$80,0),MATCH('HRH Need estimation'!$D125,'Inputs from Uganda staff'!$E$6:$BM$6,0)),
""))</f>
        <v>0</v>
      </c>
      <c r="AG125" s="122">
        <f>IFERROR(
$AN125 * INDEX('WFOM - Time_Base'!$A$4:$API$29, MATCH("CenHos", 'WFOM - Time_Base'!$B$4:$B$29,0), MATCH(CONCATENATE($G125,AG$2),'WFOM - Time_Base'!$A$8:$API$8,0)) *
INDEX('WFOM - Time_Base'!$A$4:$API$29, MATCH("CenHos_Per", 'WFOM - Time_Base'!$B$4:$B$29,0), MATCH(CONCATENATE($G125,AG$2),'WFOM - Time_Base'!$A$8:$API$8,0)),
IFERROR($AN125 * INDEX('Inputs from Uganda staff'!$E$61:$BM$80,MATCH('HRH Need estimation'!AG$2,'Inputs from Uganda staff'!$E$61:$E$80,0),MATCH('HRH Need estimation'!$D125,'Inputs from Uganda staff'!$E$6:$BM$6,0)),
""))</f>
        <v>0</v>
      </c>
      <c r="AH125" s="122">
        <f>IFERROR(
$AN125 * INDEX('WFOM - Time_Base'!$A$4:$API$29, MATCH("CenHos", 'WFOM - Time_Base'!$B$4:$B$29,0), MATCH(CONCATENATE($G125,AH$2),'WFOM - Time_Base'!$A$8:$API$8,0)) *
INDEX('WFOM - Time_Base'!$A$4:$API$29, MATCH("CenHos_Per", 'WFOM - Time_Base'!$B$4:$B$29,0), MATCH(CONCATENATE($G125,AH$2),'WFOM - Time_Base'!$A$8:$API$8,0)),
IFERROR($AN125 * INDEX('Inputs from Uganda staff'!$E$61:$BM$80,MATCH('HRH Need estimation'!AH$2,'Inputs from Uganda staff'!$E$61:$E$80,0),MATCH('HRH Need estimation'!$D125,'Inputs from Uganda staff'!$E$6:$BM$6,0)),
""))</f>
        <v>0</v>
      </c>
      <c r="AI125" s="122">
        <f>IFERROR(
$AN125 * INDEX('WFOM - Time_Base'!$A$4:$API$29, MATCH("CenHos", 'WFOM - Time_Base'!$B$4:$B$29,0), MATCH(CONCATENATE($G125,AI$2),'WFOM - Time_Base'!$A$8:$API$8,0)) *
INDEX('WFOM - Time_Base'!$A$4:$API$29, MATCH("CenHos_Per", 'WFOM - Time_Base'!$B$4:$B$29,0), MATCH(CONCATENATE($G125,AI$2),'WFOM - Time_Base'!$A$8:$API$8,0)),
IFERROR($AN125 * INDEX('Inputs from Uganda staff'!$E$61:$BM$80,MATCH('HRH Need estimation'!AI$2,'Inputs from Uganda staff'!$E$61:$E$80,0),MATCH('HRH Need estimation'!$D125,'Inputs from Uganda staff'!$E$6:$BM$6,0)),
""))</f>
        <v>0</v>
      </c>
      <c r="AJ125" s="122">
        <f>IFERROR(
$AN125 * INDEX('WFOM - Time_Base'!$A$4:$API$29, MATCH("CenHos", 'WFOM - Time_Base'!$B$4:$B$29,0), MATCH(CONCATENATE($G125,AJ$2),'WFOM - Time_Base'!$A$8:$API$8,0)) *
INDEX('WFOM - Time_Base'!$A$4:$API$29, MATCH("CenHos_Per", 'WFOM - Time_Base'!$B$4:$B$29,0), MATCH(CONCATENATE($G125,AJ$2),'WFOM - Time_Base'!$A$8:$API$8,0)),
IFERROR($AN125 * INDEX('Inputs from Uganda staff'!$E$61:$BM$80,MATCH('HRH Need estimation'!AJ$2,'Inputs from Uganda staff'!$E$61:$E$80,0),MATCH('HRH Need estimation'!$D125,'Inputs from Uganda staff'!$E$6:$BM$6,0)),
""))</f>
        <v>0</v>
      </c>
      <c r="AK125" s="122">
        <f>IFERROR(
$AN125 * INDEX('WFOM - Time_Base'!$A$4:$API$29, MATCH("CenHos", 'WFOM - Time_Base'!$B$4:$B$29,0), MATCH(CONCATENATE($G125,AK$2),'WFOM - Time_Base'!$A$8:$API$8,0)) *
INDEX('WFOM - Time_Base'!$A$4:$API$29, MATCH("CenHos_Per", 'WFOM - Time_Base'!$B$4:$B$29,0), MATCH(CONCATENATE($G125,AK$2),'WFOM - Time_Base'!$A$8:$API$8,0)),
IFERROR($AN125 * INDEX('Inputs from Uganda staff'!$E$61:$BM$80,MATCH('HRH Need estimation'!AK$2,'Inputs from Uganda staff'!$E$61:$E$80,0),MATCH('HRH Need estimation'!$D125,'Inputs from Uganda staff'!$E$6:$BM$6,0)),
""))</f>
        <v>0</v>
      </c>
      <c r="AL125" s="122">
        <f>IFERROR(
$AN125 * INDEX('WFOM - Time_Base'!$A$4:$API$29, MATCH("CenHos", 'WFOM - Time_Base'!$B$4:$B$29,0), MATCH(CONCATENATE($G125,AL$2),'WFOM - Time_Base'!$A$8:$API$8,0)) *
INDEX('WFOM - Time_Base'!$A$4:$API$29, MATCH("CenHos_Per", 'WFOM - Time_Base'!$B$4:$B$29,0), MATCH(CONCATENATE($G125,AL$2),'WFOM - Time_Base'!$A$8:$API$8,0)),
IFERROR($AN125 * INDEX('Inputs from Uganda staff'!$E$61:$BM$80,MATCH('HRH Need estimation'!AL$2,'Inputs from Uganda staff'!$E$61:$E$80,0),MATCH('HRH Need estimation'!$D125,'Inputs from Uganda staff'!$E$6:$BM$6,0)),
""))</f>
        <v>0</v>
      </c>
      <c r="AN125">
        <v>4</v>
      </c>
      <c r="AO125" t="str">
        <f t="shared" si="3"/>
        <v>140</v>
      </c>
      <c r="AQ125" t="s">
        <v>817</v>
      </c>
    </row>
    <row r="126" spans="1:43">
      <c r="A126" s="106" t="s">
        <v>977</v>
      </c>
      <c r="B126" s="106" t="s">
        <v>292</v>
      </c>
      <c r="C126" s="107" t="s">
        <v>463</v>
      </c>
      <c r="D126" s="123" t="s">
        <v>464</v>
      </c>
      <c r="E126" s="122" t="s">
        <v>85</v>
      </c>
      <c r="F126" s="122" t="s">
        <v>94</v>
      </c>
      <c r="G126" s="202" t="str">
        <f>IF(F126&lt;&gt;"", VLOOKUP(F126,'WFOM - Cadre and Service List'!$E$4:$F$52,2,FALSE), "")</f>
        <v>EstMedCom</v>
      </c>
      <c r="H126" s="202" t="s">
        <v>910</v>
      </c>
      <c r="I126" s="207"/>
      <c r="J126" s="207"/>
      <c r="K126" s="207"/>
      <c r="L126" s="207"/>
      <c r="M126" s="207"/>
      <c r="N126" s="207"/>
      <c r="O126" s="207"/>
      <c r="P126" s="207">
        <f t="shared" si="2"/>
        <v>0</v>
      </c>
      <c r="Q126" s="122" t="s">
        <v>1947</v>
      </c>
      <c r="R126" s="122">
        <f>IFERROR(
$AN126 * INDEX('WFOM - Time_Base'!$A$4:$API$29, MATCH("CenHos", 'WFOM - Time_Base'!$B$4:$B$29,0), MATCH(CONCATENATE($G126,R$2),'WFOM - Time_Base'!$A$8:$API$8,0)) *
INDEX('WFOM - Time_Base'!$A$4:$API$29, MATCH("CenHos_Per", 'WFOM - Time_Base'!$B$4:$B$29,0), MATCH(CONCATENATE($G126,R$2),'WFOM - Time_Base'!$A$8:$API$8,0)),
IFERROR($AN126 * INDEX('Inputs from Uganda staff'!$E$61:$BM$80,MATCH('HRH Need estimation'!R$2,'Inputs from Uganda staff'!$E$61:$E$80,0),MATCH('HRH Need estimation'!$D126,'Inputs from Uganda staff'!$E$6:$BM$6,0)),
""))</f>
        <v>4.5</v>
      </c>
      <c r="S126" s="122">
        <f>IFERROR(
$AN126 * INDEX('WFOM - Time_Base'!$A$4:$API$29, MATCH("CenHos", 'WFOM - Time_Base'!$B$4:$B$29,0), MATCH(CONCATENATE($G126,S$2),'WFOM - Time_Base'!$A$8:$API$8,0)) *
INDEX('WFOM - Time_Base'!$A$4:$API$29, MATCH("CenHos_Per", 'WFOM - Time_Base'!$B$4:$B$29,0), MATCH(CONCATENATE($G126,S$2),'WFOM - Time_Base'!$A$8:$API$8,0)),
IFERROR($AN126 * INDEX('Inputs from Uganda staff'!$E$61:$BM$80,MATCH('HRH Need estimation'!S$2,'Inputs from Uganda staff'!$E$61:$E$80,0),MATCH('HRH Need estimation'!$D126,'Inputs from Uganda staff'!$E$6:$BM$6,0)),
""))</f>
        <v>7.5</v>
      </c>
      <c r="T126" s="122">
        <f>IFERROR(
$AN126 * INDEX('WFOM - Time_Base'!$A$4:$API$29, MATCH("CenHos", 'WFOM - Time_Base'!$B$4:$B$29,0), MATCH(CONCATENATE($G126,T$2),'WFOM - Time_Base'!$A$8:$API$8,0)) *
INDEX('WFOM - Time_Base'!$A$4:$API$29, MATCH("CenHos_Per", 'WFOM - Time_Base'!$B$4:$B$29,0), MATCH(CONCATENATE($G126,T$2),'WFOM - Time_Base'!$A$8:$API$8,0)),
IFERROR($AN126 * INDEX('Inputs from Uganda staff'!$E$61:$BM$80,MATCH('HRH Need estimation'!T$2,'Inputs from Uganda staff'!$E$61:$E$80,0),MATCH('HRH Need estimation'!$D126,'Inputs from Uganda staff'!$E$6:$BM$6,0)),
""))</f>
        <v>0</v>
      </c>
      <c r="U126" s="122">
        <f>IFERROR(
$AN126 * INDEX('WFOM - Time_Base'!$A$4:$API$29, MATCH("CenHos", 'WFOM - Time_Base'!$B$4:$B$29,0), MATCH(CONCATENATE($G126,U$2),'WFOM - Time_Base'!$A$8:$API$8,0)) *
INDEX('WFOM - Time_Base'!$A$4:$API$29, MATCH("CenHos_Per", 'WFOM - Time_Base'!$B$4:$B$29,0), MATCH(CONCATENATE($G126,U$2),'WFOM - Time_Base'!$A$8:$API$8,0)),
IFERROR($AN126 * INDEX('Inputs from Uganda staff'!$E$61:$BM$80,MATCH('HRH Need estimation'!U$2,'Inputs from Uganda staff'!$E$61:$E$80,0),MATCH('HRH Need estimation'!$D126,'Inputs from Uganda staff'!$E$6:$BM$6,0)),
""))</f>
        <v>0</v>
      </c>
      <c r="V126" s="122">
        <f>IFERROR(
$AN126 * INDEX('WFOM - Time_Base'!$A$4:$API$29, MATCH("CenHos", 'WFOM - Time_Base'!$B$4:$B$29,0), MATCH(CONCATENATE($G126,V$2),'WFOM - Time_Base'!$A$8:$API$8,0)) *
INDEX('WFOM - Time_Base'!$A$4:$API$29, MATCH("CenHos_Per", 'WFOM - Time_Base'!$B$4:$B$29,0), MATCH(CONCATENATE($G126,V$2),'WFOM - Time_Base'!$A$8:$API$8,0)),
IFERROR($AN126 * INDEX('Inputs from Uganda staff'!$E$61:$BM$80,MATCH('HRH Need estimation'!V$2,'Inputs from Uganda staff'!$E$61:$E$80,0),MATCH('HRH Need estimation'!$D126,'Inputs from Uganda staff'!$E$6:$BM$6,0)),
""))</f>
        <v>6</v>
      </c>
      <c r="W126" s="122">
        <f>IFERROR(
$AN126 * INDEX('WFOM - Time_Base'!$A$4:$API$29, MATCH("CenHos", 'WFOM - Time_Base'!$B$4:$B$29,0), MATCH(CONCATENATE($G126,W$2),'WFOM - Time_Base'!$A$8:$API$8,0)) *
INDEX('WFOM - Time_Base'!$A$4:$API$29, MATCH("CenHos_Per", 'WFOM - Time_Base'!$B$4:$B$29,0), MATCH(CONCATENATE($G126,W$2),'WFOM - Time_Base'!$A$8:$API$8,0)),
IFERROR($AN126 * INDEX('Inputs from Uganda staff'!$E$61:$BM$80,MATCH('HRH Need estimation'!W$2,'Inputs from Uganda staff'!$E$61:$E$80,0),MATCH('HRH Need estimation'!$D126,'Inputs from Uganda staff'!$E$6:$BM$6,0)),
""))</f>
        <v>0</v>
      </c>
      <c r="X126" s="122">
        <f>IFERROR(
$AN126 * INDEX('WFOM - Time_Base'!$A$4:$API$29, MATCH("CenHos", 'WFOM - Time_Base'!$B$4:$B$29,0), MATCH(CONCATENATE($G126,X$2),'WFOM - Time_Base'!$A$8:$API$8,0)) *
INDEX('WFOM - Time_Base'!$A$4:$API$29, MATCH("CenHos_Per", 'WFOM - Time_Base'!$B$4:$B$29,0), MATCH(CONCATENATE($G126,X$2),'WFOM - Time_Base'!$A$8:$API$8,0)),
IFERROR($AN126 * INDEX('Inputs from Uganda staff'!$E$61:$BM$80,MATCH('HRH Need estimation'!X$2,'Inputs from Uganda staff'!$E$61:$E$80,0),MATCH('HRH Need estimation'!$D126,'Inputs from Uganda staff'!$E$6:$BM$6,0)),
""))</f>
        <v>0.75</v>
      </c>
      <c r="Y126" s="122">
        <f>IFERROR(
$AN126 * INDEX('WFOM - Time_Base'!$A$4:$API$29, MATCH("CenHos", 'WFOM - Time_Base'!$B$4:$B$29,0), MATCH(CONCATENATE($G126,Y$2),'WFOM - Time_Base'!$A$8:$API$8,0)) *
INDEX('WFOM - Time_Base'!$A$4:$API$29, MATCH("CenHos_Per", 'WFOM - Time_Base'!$B$4:$B$29,0), MATCH(CONCATENATE($G126,Y$2),'WFOM - Time_Base'!$A$8:$API$8,0)),
IFERROR($AN126 * INDEX('Inputs from Uganda staff'!$E$61:$BM$80,MATCH('HRH Need estimation'!Y$2,'Inputs from Uganda staff'!$E$61:$E$80,0),MATCH('HRH Need estimation'!$D126,'Inputs from Uganda staff'!$E$6:$BM$6,0)),
""))</f>
        <v>0.75</v>
      </c>
      <c r="Z126" s="122">
        <f>IFERROR(
$AN126 * INDEX('WFOM - Time_Base'!$A$4:$API$29, MATCH("CenHos", 'WFOM - Time_Base'!$B$4:$B$29,0), MATCH(CONCATENATE($G126,Z$2),'WFOM - Time_Base'!$A$8:$API$8,0)) *
INDEX('WFOM - Time_Base'!$A$4:$API$29, MATCH("CenHos_Per", 'WFOM - Time_Base'!$B$4:$B$29,0), MATCH(CONCATENATE($G126,Z$2),'WFOM - Time_Base'!$A$8:$API$8,0)),
IFERROR($AN126 * INDEX('Inputs from Uganda staff'!$E$61:$BM$80,MATCH('HRH Need estimation'!Z$2,'Inputs from Uganda staff'!$E$61:$E$80,0),MATCH('HRH Need estimation'!$D126,'Inputs from Uganda staff'!$E$6:$BM$6,0)),
""))</f>
        <v>0</v>
      </c>
      <c r="AA126" s="122">
        <f>IFERROR(
$AN126 * INDEX('WFOM - Time_Base'!$A$4:$API$29, MATCH("CenHos", 'WFOM - Time_Base'!$B$4:$B$29,0), MATCH(CONCATENATE($G126,AA$2),'WFOM - Time_Base'!$A$8:$API$8,0)) *
INDEX('WFOM - Time_Base'!$A$4:$API$29, MATCH("CenHos_Per", 'WFOM - Time_Base'!$B$4:$B$29,0), MATCH(CONCATENATE($G126,AA$2),'WFOM - Time_Base'!$A$8:$API$8,0)),
IFERROR($AN126 * INDEX('Inputs from Uganda staff'!$E$61:$BM$80,MATCH('HRH Need estimation'!AA$2,'Inputs from Uganda staff'!$E$61:$E$80,0),MATCH('HRH Need estimation'!$D126,'Inputs from Uganda staff'!$E$6:$BM$6,0)),
""))</f>
        <v>0</v>
      </c>
      <c r="AB126" s="122">
        <f>IFERROR(
$AN126 * INDEX('WFOM - Time_Base'!$A$4:$API$29, MATCH("CenHos", 'WFOM - Time_Base'!$B$4:$B$29,0), MATCH(CONCATENATE($G126,AB$2),'WFOM - Time_Base'!$A$8:$API$8,0)) *
INDEX('WFOM - Time_Base'!$A$4:$API$29, MATCH("CenHos_Per", 'WFOM - Time_Base'!$B$4:$B$29,0), MATCH(CONCATENATE($G126,AB$2),'WFOM - Time_Base'!$A$8:$API$8,0)),
IFERROR($AN126 * INDEX('Inputs from Uganda staff'!$E$61:$BM$80,MATCH('HRH Need estimation'!AB$2,'Inputs from Uganda staff'!$E$61:$E$80,0),MATCH('HRH Need estimation'!$D126,'Inputs from Uganda staff'!$E$6:$BM$6,0)),
""))</f>
        <v>0</v>
      </c>
      <c r="AC126" s="122" t="str">
        <f>IFERROR(
$AN126 * INDEX('WFOM - Time_Base'!$A$4:$API$29, MATCH("CenHos", 'WFOM - Time_Base'!$B$4:$B$29,0), MATCH(CONCATENATE($G126,AC$2),'WFOM - Time_Base'!$A$8:$API$8,0)) *
INDEX('WFOM - Time_Base'!$A$4:$API$29, MATCH("CenHos_Per", 'WFOM - Time_Base'!$B$4:$B$29,0), MATCH(CONCATENATE($G126,AC$2),'WFOM - Time_Base'!$A$8:$API$8,0)),
IFERROR($AN126 * INDEX('Inputs from Uganda staff'!$E$61:$BM$80,MATCH('HRH Need estimation'!AC$2,'Inputs from Uganda staff'!$E$61:$E$80,0),MATCH('HRH Need estimation'!$D126,'Inputs from Uganda staff'!$E$6:$BM$6,0)),
""))</f>
        <v/>
      </c>
      <c r="AD126" s="122">
        <f>IFERROR(
$AN126 * INDEX('WFOM - Time_Base'!$A$4:$API$29, MATCH("CenHos", 'WFOM - Time_Base'!$B$4:$B$29,0), MATCH(CONCATENATE($G126,AD$2),'WFOM - Time_Base'!$A$8:$API$8,0)) *
INDEX('WFOM - Time_Base'!$A$4:$API$29, MATCH("CenHos_Per", 'WFOM - Time_Base'!$B$4:$B$29,0), MATCH(CONCATENATE($G126,AD$2),'WFOM - Time_Base'!$A$8:$API$8,0)),
IFERROR($AN126 * INDEX('Inputs from Uganda staff'!$E$61:$BM$80,MATCH('HRH Need estimation'!AD$2,'Inputs from Uganda staff'!$E$61:$E$80,0),MATCH('HRH Need estimation'!$D126,'Inputs from Uganda staff'!$E$6:$BM$6,0)),
""))</f>
        <v>0</v>
      </c>
      <c r="AE126" s="122">
        <f>IFERROR(
$AN126 * INDEX('WFOM - Time_Base'!$A$4:$API$29, MATCH("CenHos", 'WFOM - Time_Base'!$B$4:$B$29,0), MATCH(CONCATENATE($G126,AE$2),'WFOM - Time_Base'!$A$8:$API$8,0)) *
INDEX('WFOM - Time_Base'!$A$4:$API$29, MATCH("CenHos_Per", 'WFOM - Time_Base'!$B$4:$B$29,0), MATCH(CONCATENATE($G126,AE$2),'WFOM - Time_Base'!$A$8:$API$8,0)),
IFERROR($AN126 * INDEX('Inputs from Uganda staff'!$E$61:$BM$80,MATCH('HRH Need estimation'!AE$2,'Inputs from Uganda staff'!$E$61:$E$80,0),MATCH('HRH Need estimation'!$D126,'Inputs from Uganda staff'!$E$6:$BM$6,0)),
""))</f>
        <v>0</v>
      </c>
      <c r="AF126" s="122">
        <f>IFERROR(
$AN126 * INDEX('WFOM - Time_Base'!$A$4:$API$29, MATCH("CenHos", 'WFOM - Time_Base'!$B$4:$B$29,0), MATCH(CONCATENATE($G126,AF$2),'WFOM - Time_Base'!$A$8:$API$8,0)) *
INDEX('WFOM - Time_Base'!$A$4:$API$29, MATCH("CenHos_Per", 'WFOM - Time_Base'!$B$4:$B$29,0), MATCH(CONCATENATE($G126,AF$2),'WFOM - Time_Base'!$A$8:$API$8,0)),
IFERROR($AN126 * INDEX('Inputs from Uganda staff'!$E$61:$BM$80,MATCH('HRH Need estimation'!AF$2,'Inputs from Uganda staff'!$E$61:$E$80,0),MATCH('HRH Need estimation'!$D126,'Inputs from Uganda staff'!$E$6:$BM$6,0)),
""))</f>
        <v>0</v>
      </c>
      <c r="AG126" s="122">
        <f>IFERROR(
$AN126 * INDEX('WFOM - Time_Base'!$A$4:$API$29, MATCH("CenHos", 'WFOM - Time_Base'!$B$4:$B$29,0), MATCH(CONCATENATE($G126,AG$2),'WFOM - Time_Base'!$A$8:$API$8,0)) *
INDEX('WFOM - Time_Base'!$A$4:$API$29, MATCH("CenHos_Per", 'WFOM - Time_Base'!$B$4:$B$29,0), MATCH(CONCATENATE($G126,AG$2),'WFOM - Time_Base'!$A$8:$API$8,0)),
IFERROR($AN126 * INDEX('Inputs from Uganda staff'!$E$61:$BM$80,MATCH('HRH Need estimation'!AG$2,'Inputs from Uganda staff'!$E$61:$E$80,0),MATCH('HRH Need estimation'!$D126,'Inputs from Uganda staff'!$E$6:$BM$6,0)),
""))</f>
        <v>0</v>
      </c>
      <c r="AH126" s="122">
        <f>IFERROR(
$AN126 * INDEX('WFOM - Time_Base'!$A$4:$API$29, MATCH("CenHos", 'WFOM - Time_Base'!$B$4:$B$29,0), MATCH(CONCATENATE($G126,AH$2),'WFOM - Time_Base'!$A$8:$API$8,0)) *
INDEX('WFOM - Time_Base'!$A$4:$API$29, MATCH("CenHos_Per", 'WFOM - Time_Base'!$B$4:$B$29,0), MATCH(CONCATENATE($G126,AH$2),'WFOM - Time_Base'!$A$8:$API$8,0)),
IFERROR($AN126 * INDEX('Inputs from Uganda staff'!$E$61:$BM$80,MATCH('HRH Need estimation'!AH$2,'Inputs from Uganda staff'!$E$61:$E$80,0),MATCH('HRH Need estimation'!$D126,'Inputs from Uganda staff'!$E$6:$BM$6,0)),
""))</f>
        <v>0</v>
      </c>
      <c r="AI126" s="122">
        <f>IFERROR(
$AN126 * INDEX('WFOM - Time_Base'!$A$4:$API$29, MATCH("CenHos", 'WFOM - Time_Base'!$B$4:$B$29,0), MATCH(CONCATENATE($G126,AI$2),'WFOM - Time_Base'!$A$8:$API$8,0)) *
INDEX('WFOM - Time_Base'!$A$4:$API$29, MATCH("CenHos_Per", 'WFOM - Time_Base'!$B$4:$B$29,0), MATCH(CONCATENATE($G126,AI$2),'WFOM - Time_Base'!$A$8:$API$8,0)),
IFERROR($AN126 * INDEX('Inputs from Uganda staff'!$E$61:$BM$80,MATCH('HRH Need estimation'!AI$2,'Inputs from Uganda staff'!$E$61:$E$80,0),MATCH('HRH Need estimation'!$D126,'Inputs from Uganda staff'!$E$6:$BM$6,0)),
""))</f>
        <v>0</v>
      </c>
      <c r="AJ126" s="122">
        <f>IFERROR(
$AN126 * INDEX('WFOM - Time_Base'!$A$4:$API$29, MATCH("CenHos", 'WFOM - Time_Base'!$B$4:$B$29,0), MATCH(CONCATENATE($G126,AJ$2),'WFOM - Time_Base'!$A$8:$API$8,0)) *
INDEX('WFOM - Time_Base'!$A$4:$API$29, MATCH("CenHos_Per", 'WFOM - Time_Base'!$B$4:$B$29,0), MATCH(CONCATENATE($G126,AJ$2),'WFOM - Time_Base'!$A$8:$API$8,0)),
IFERROR($AN126 * INDEX('Inputs from Uganda staff'!$E$61:$BM$80,MATCH('HRH Need estimation'!AJ$2,'Inputs from Uganda staff'!$E$61:$E$80,0),MATCH('HRH Need estimation'!$D126,'Inputs from Uganda staff'!$E$6:$BM$6,0)),
""))</f>
        <v>0</v>
      </c>
      <c r="AK126" s="122">
        <f>IFERROR(
$AN126 * INDEX('WFOM - Time_Base'!$A$4:$API$29, MATCH("CenHos", 'WFOM - Time_Base'!$B$4:$B$29,0), MATCH(CONCATENATE($G126,AK$2),'WFOM - Time_Base'!$A$8:$API$8,0)) *
INDEX('WFOM - Time_Base'!$A$4:$API$29, MATCH("CenHos_Per", 'WFOM - Time_Base'!$B$4:$B$29,0), MATCH(CONCATENATE($G126,AK$2),'WFOM - Time_Base'!$A$8:$API$8,0)),
IFERROR($AN126 * INDEX('Inputs from Uganda staff'!$E$61:$BM$80,MATCH('HRH Need estimation'!AK$2,'Inputs from Uganda staff'!$E$61:$E$80,0),MATCH('HRH Need estimation'!$D126,'Inputs from Uganda staff'!$E$6:$BM$6,0)),
""))</f>
        <v>0</v>
      </c>
      <c r="AL126" s="122">
        <f>IFERROR(
$AN126 * INDEX('WFOM - Time_Base'!$A$4:$API$29, MATCH("CenHos", 'WFOM - Time_Base'!$B$4:$B$29,0), MATCH(CONCATENATE($G126,AL$2),'WFOM - Time_Base'!$A$8:$API$8,0)) *
INDEX('WFOM - Time_Base'!$A$4:$API$29, MATCH("CenHos_Per", 'WFOM - Time_Base'!$B$4:$B$29,0), MATCH(CONCATENATE($G126,AL$2),'WFOM - Time_Base'!$A$8:$API$8,0)),
IFERROR($AN126 * INDEX('Inputs from Uganda staff'!$E$61:$BM$80,MATCH('HRH Need estimation'!AL$2,'Inputs from Uganda staff'!$E$61:$E$80,0),MATCH('HRH Need estimation'!$D126,'Inputs from Uganda staff'!$E$6:$BM$6,0)),
""))</f>
        <v>0</v>
      </c>
      <c r="AN126">
        <v>1</v>
      </c>
      <c r="AO126" t="str">
        <f t="shared" si="3"/>
        <v>141</v>
      </c>
      <c r="AP126" t="s">
        <v>2072</v>
      </c>
      <c r="AQ126" t="s">
        <v>835</v>
      </c>
    </row>
    <row r="127" spans="1:43">
      <c r="A127" s="106" t="s">
        <v>915</v>
      </c>
      <c r="B127" s="106" t="s">
        <v>292</v>
      </c>
      <c r="C127" s="107" t="s">
        <v>465</v>
      </c>
      <c r="D127" s="115" t="s">
        <v>466</v>
      </c>
      <c r="E127" s="122" t="s">
        <v>85</v>
      </c>
      <c r="F127" s="122" t="s">
        <v>100</v>
      </c>
      <c r="G127" s="122" t="str">
        <f>IF(F127&lt;&gt;"", VLOOKUP(F127,'WFOM - Cadre and Service List'!$E$4:$F$52,2,FALSE), "")</f>
        <v>Peds</v>
      </c>
      <c r="H127" s="122"/>
      <c r="I127" s="207"/>
      <c r="J127" s="207"/>
      <c r="K127" s="207"/>
      <c r="L127" s="207"/>
      <c r="M127" s="207"/>
      <c r="N127" s="207"/>
      <c r="O127" s="207"/>
      <c r="P127" s="207">
        <f t="shared" si="2"/>
        <v>0</v>
      </c>
      <c r="Q127" s="122" t="s">
        <v>1947</v>
      </c>
      <c r="R127" s="122">
        <f>IFERROR(
$AN127 * INDEX('WFOM - Time_Base'!$A$4:$API$29, MATCH("CenHos", 'WFOM - Time_Base'!$B$4:$B$29,0), MATCH(CONCATENATE($G127,R$2),'WFOM - Time_Base'!$A$8:$API$8,0)) *
INDEX('WFOM - Time_Base'!$A$4:$API$29, MATCH("CenHos_Per", 'WFOM - Time_Base'!$B$4:$B$29,0), MATCH(CONCATENATE($G127,R$2),'WFOM - Time_Base'!$A$8:$API$8,0)),
IFERROR($AN127 * INDEX('Inputs from Uganda staff'!$E$61:$BM$80,MATCH('HRH Need estimation'!R$2,'Inputs from Uganda staff'!$E$61:$E$80,0),MATCH('HRH Need estimation'!$D127,'Inputs from Uganda staff'!$E$6:$BM$6,0)),
""))</f>
        <v>3</v>
      </c>
      <c r="S127" s="122">
        <f>IFERROR(
$AN127 * INDEX('WFOM - Time_Base'!$A$4:$API$29, MATCH("CenHos", 'WFOM - Time_Base'!$B$4:$B$29,0), MATCH(CONCATENATE($G127,S$2),'WFOM - Time_Base'!$A$8:$API$8,0)) *
INDEX('WFOM - Time_Base'!$A$4:$API$29, MATCH("CenHos_Per", 'WFOM - Time_Base'!$B$4:$B$29,0), MATCH(CONCATENATE($G127,S$2),'WFOM - Time_Base'!$A$8:$API$8,0)),
IFERROR($AN127 * INDEX('Inputs from Uganda staff'!$E$61:$BM$80,MATCH('HRH Need estimation'!S$2,'Inputs from Uganda staff'!$E$61:$E$80,0),MATCH('HRH Need estimation'!$D127,'Inputs from Uganda staff'!$E$6:$BM$6,0)),
""))</f>
        <v>12</v>
      </c>
      <c r="T127" s="122">
        <f>IFERROR(
$AN127 * INDEX('WFOM - Time_Base'!$A$4:$API$29, MATCH("CenHos", 'WFOM - Time_Base'!$B$4:$B$29,0), MATCH(CONCATENATE($G127,T$2),'WFOM - Time_Base'!$A$8:$API$8,0)) *
INDEX('WFOM - Time_Base'!$A$4:$API$29, MATCH("CenHos_Per", 'WFOM - Time_Base'!$B$4:$B$29,0), MATCH(CONCATENATE($G127,T$2),'WFOM - Time_Base'!$A$8:$API$8,0)),
IFERROR($AN127 * INDEX('Inputs from Uganda staff'!$E$61:$BM$80,MATCH('HRH Need estimation'!T$2,'Inputs from Uganda staff'!$E$61:$E$80,0),MATCH('HRH Need estimation'!$D127,'Inputs from Uganda staff'!$E$6:$BM$6,0)),
""))</f>
        <v>0</v>
      </c>
      <c r="U127" s="122">
        <f>IFERROR(
$AN127 * INDEX('WFOM - Time_Base'!$A$4:$API$29, MATCH("CenHos", 'WFOM - Time_Base'!$B$4:$B$29,0), MATCH(CONCATENATE($G127,U$2),'WFOM - Time_Base'!$A$8:$API$8,0)) *
INDEX('WFOM - Time_Base'!$A$4:$API$29, MATCH("CenHos_Per", 'WFOM - Time_Base'!$B$4:$B$29,0), MATCH(CONCATENATE($G127,U$2),'WFOM - Time_Base'!$A$8:$API$8,0)),
IFERROR($AN127 * INDEX('Inputs from Uganda staff'!$E$61:$BM$80,MATCH('HRH Need estimation'!U$2,'Inputs from Uganda staff'!$E$61:$E$80,0),MATCH('HRH Need estimation'!$D127,'Inputs from Uganda staff'!$E$6:$BM$6,0)),
""))</f>
        <v>4.5</v>
      </c>
      <c r="V127" s="122">
        <f>IFERROR(
$AN127 * INDEX('WFOM - Time_Base'!$A$4:$API$29, MATCH("CenHos", 'WFOM - Time_Base'!$B$4:$B$29,0), MATCH(CONCATENATE($G127,V$2),'WFOM - Time_Base'!$A$8:$API$8,0)) *
INDEX('WFOM - Time_Base'!$A$4:$API$29, MATCH("CenHos_Per", 'WFOM - Time_Base'!$B$4:$B$29,0), MATCH(CONCATENATE($G127,V$2),'WFOM - Time_Base'!$A$8:$API$8,0)),
IFERROR($AN127 * INDEX('Inputs from Uganda staff'!$E$61:$BM$80,MATCH('HRH Need estimation'!V$2,'Inputs from Uganda staff'!$E$61:$E$80,0),MATCH('HRH Need estimation'!$D127,'Inputs from Uganda staff'!$E$6:$BM$6,0)),
""))</f>
        <v>0</v>
      </c>
      <c r="W127" s="122">
        <f>IFERROR(
$AN127 * INDEX('WFOM - Time_Base'!$A$4:$API$29, MATCH("CenHos", 'WFOM - Time_Base'!$B$4:$B$29,0), MATCH(CONCATENATE($G127,W$2),'WFOM - Time_Base'!$A$8:$API$8,0)) *
INDEX('WFOM - Time_Base'!$A$4:$API$29, MATCH("CenHos_Per", 'WFOM - Time_Base'!$B$4:$B$29,0), MATCH(CONCATENATE($G127,W$2),'WFOM - Time_Base'!$A$8:$API$8,0)),
IFERROR($AN127 * INDEX('Inputs from Uganda staff'!$E$61:$BM$80,MATCH('HRH Need estimation'!W$2,'Inputs from Uganda staff'!$E$61:$E$80,0),MATCH('HRH Need estimation'!$D127,'Inputs from Uganda staff'!$E$6:$BM$6,0)),
""))</f>
        <v>0</v>
      </c>
      <c r="X127" s="122">
        <f>IFERROR(
$AN127 * INDEX('WFOM - Time_Base'!$A$4:$API$29, MATCH("CenHos", 'WFOM - Time_Base'!$B$4:$B$29,0), MATCH(CONCATENATE($G127,X$2),'WFOM - Time_Base'!$A$8:$API$8,0)) *
INDEX('WFOM - Time_Base'!$A$4:$API$29, MATCH("CenHos_Per", 'WFOM - Time_Base'!$B$4:$B$29,0), MATCH(CONCATENATE($G127,X$2),'WFOM - Time_Base'!$A$8:$API$8,0)),
IFERROR($AN127 * INDEX('Inputs from Uganda staff'!$E$61:$BM$80,MATCH('HRH Need estimation'!X$2,'Inputs from Uganda staff'!$E$61:$E$80,0),MATCH('HRH Need estimation'!$D127,'Inputs from Uganda staff'!$E$6:$BM$6,0)),
""))</f>
        <v>1</v>
      </c>
      <c r="Y127" s="122">
        <f>IFERROR(
$AN127 * INDEX('WFOM - Time_Base'!$A$4:$API$29, MATCH("CenHos", 'WFOM - Time_Base'!$B$4:$B$29,0), MATCH(CONCATENATE($G127,Y$2),'WFOM - Time_Base'!$A$8:$API$8,0)) *
INDEX('WFOM - Time_Base'!$A$4:$API$29, MATCH("CenHos_Per", 'WFOM - Time_Base'!$B$4:$B$29,0), MATCH(CONCATENATE($G127,Y$2),'WFOM - Time_Base'!$A$8:$API$8,0)),
IFERROR($AN127 * INDEX('Inputs from Uganda staff'!$E$61:$BM$80,MATCH('HRH Need estimation'!Y$2,'Inputs from Uganda staff'!$E$61:$E$80,0),MATCH('HRH Need estimation'!$D127,'Inputs from Uganda staff'!$E$6:$BM$6,0)),
""))</f>
        <v>1</v>
      </c>
      <c r="Z127" s="122">
        <f>IFERROR(
$AN127 * INDEX('WFOM - Time_Base'!$A$4:$API$29, MATCH("CenHos", 'WFOM - Time_Base'!$B$4:$B$29,0), MATCH(CONCATENATE($G127,Z$2),'WFOM - Time_Base'!$A$8:$API$8,0)) *
INDEX('WFOM - Time_Base'!$A$4:$API$29, MATCH("CenHos_Per", 'WFOM - Time_Base'!$B$4:$B$29,0), MATCH(CONCATENATE($G127,Z$2),'WFOM - Time_Base'!$A$8:$API$8,0)),
IFERROR($AN127 * INDEX('Inputs from Uganda staff'!$E$61:$BM$80,MATCH('HRH Need estimation'!Z$2,'Inputs from Uganda staff'!$E$61:$E$80,0),MATCH('HRH Need estimation'!$D127,'Inputs from Uganda staff'!$E$6:$BM$6,0)),
""))</f>
        <v>0</v>
      </c>
      <c r="AA127" s="122">
        <f>IFERROR(
$AN127 * INDEX('WFOM - Time_Base'!$A$4:$API$29, MATCH("CenHos", 'WFOM - Time_Base'!$B$4:$B$29,0), MATCH(CONCATENATE($G127,AA$2),'WFOM - Time_Base'!$A$8:$API$8,0)) *
INDEX('WFOM - Time_Base'!$A$4:$API$29, MATCH("CenHos_Per", 'WFOM - Time_Base'!$B$4:$B$29,0), MATCH(CONCATENATE($G127,AA$2),'WFOM - Time_Base'!$A$8:$API$8,0)),
IFERROR($AN127 * INDEX('Inputs from Uganda staff'!$E$61:$BM$80,MATCH('HRH Need estimation'!AA$2,'Inputs from Uganda staff'!$E$61:$E$80,0),MATCH('HRH Need estimation'!$D127,'Inputs from Uganda staff'!$E$6:$BM$6,0)),
""))</f>
        <v>0</v>
      </c>
      <c r="AB127" s="122">
        <f>IFERROR(
$AN127 * INDEX('WFOM - Time_Base'!$A$4:$API$29, MATCH("CenHos", 'WFOM - Time_Base'!$B$4:$B$29,0), MATCH(CONCATENATE($G127,AB$2),'WFOM - Time_Base'!$A$8:$API$8,0)) *
INDEX('WFOM - Time_Base'!$A$4:$API$29, MATCH("CenHos_Per", 'WFOM - Time_Base'!$B$4:$B$29,0), MATCH(CONCATENATE($G127,AB$2),'WFOM - Time_Base'!$A$8:$API$8,0)),
IFERROR($AN127 * INDEX('Inputs from Uganda staff'!$E$61:$BM$80,MATCH('HRH Need estimation'!AB$2,'Inputs from Uganda staff'!$E$61:$E$80,0),MATCH('HRH Need estimation'!$D127,'Inputs from Uganda staff'!$E$6:$BM$6,0)),
""))</f>
        <v>0</v>
      </c>
      <c r="AC127" s="122" t="str">
        <f>IFERROR(
$AN127 * INDEX('WFOM - Time_Base'!$A$4:$API$29, MATCH("CenHos", 'WFOM - Time_Base'!$B$4:$B$29,0), MATCH(CONCATENATE($G127,AC$2),'WFOM - Time_Base'!$A$8:$API$8,0)) *
INDEX('WFOM - Time_Base'!$A$4:$API$29, MATCH("CenHos_Per", 'WFOM - Time_Base'!$B$4:$B$29,0), MATCH(CONCATENATE($G127,AC$2),'WFOM - Time_Base'!$A$8:$API$8,0)),
IFERROR($AN127 * INDEX('Inputs from Uganda staff'!$E$61:$BM$80,MATCH('HRH Need estimation'!AC$2,'Inputs from Uganda staff'!$E$61:$E$80,0),MATCH('HRH Need estimation'!$D127,'Inputs from Uganda staff'!$E$6:$BM$6,0)),
""))</f>
        <v/>
      </c>
      <c r="AD127" s="122">
        <f>IFERROR(
$AN127 * INDEX('WFOM - Time_Base'!$A$4:$API$29, MATCH("CenHos", 'WFOM - Time_Base'!$B$4:$B$29,0), MATCH(CONCATENATE($G127,AD$2),'WFOM - Time_Base'!$A$8:$API$8,0)) *
INDEX('WFOM - Time_Base'!$A$4:$API$29, MATCH("CenHos_Per", 'WFOM - Time_Base'!$B$4:$B$29,0), MATCH(CONCATENATE($G127,AD$2),'WFOM - Time_Base'!$A$8:$API$8,0)),
IFERROR($AN127 * INDEX('Inputs from Uganda staff'!$E$61:$BM$80,MATCH('HRH Need estimation'!AD$2,'Inputs from Uganda staff'!$E$61:$E$80,0),MATCH('HRH Need estimation'!$D127,'Inputs from Uganda staff'!$E$6:$BM$6,0)),
""))</f>
        <v>0</v>
      </c>
      <c r="AE127" s="122">
        <f>IFERROR(
$AN127 * INDEX('WFOM - Time_Base'!$A$4:$API$29, MATCH("CenHos", 'WFOM - Time_Base'!$B$4:$B$29,0), MATCH(CONCATENATE($G127,AE$2),'WFOM - Time_Base'!$A$8:$API$8,0)) *
INDEX('WFOM - Time_Base'!$A$4:$API$29, MATCH("CenHos_Per", 'WFOM - Time_Base'!$B$4:$B$29,0), MATCH(CONCATENATE($G127,AE$2),'WFOM - Time_Base'!$A$8:$API$8,0)),
IFERROR($AN127 * INDEX('Inputs from Uganda staff'!$E$61:$BM$80,MATCH('HRH Need estimation'!AE$2,'Inputs from Uganda staff'!$E$61:$E$80,0),MATCH('HRH Need estimation'!$D127,'Inputs from Uganda staff'!$E$6:$BM$6,0)),
""))</f>
        <v>0</v>
      </c>
      <c r="AF127" s="122">
        <f>IFERROR(
$AN127 * INDEX('WFOM - Time_Base'!$A$4:$API$29, MATCH("CenHos", 'WFOM - Time_Base'!$B$4:$B$29,0), MATCH(CONCATENATE($G127,AF$2),'WFOM - Time_Base'!$A$8:$API$8,0)) *
INDEX('WFOM - Time_Base'!$A$4:$API$29, MATCH("CenHos_Per", 'WFOM - Time_Base'!$B$4:$B$29,0), MATCH(CONCATENATE($G127,AF$2),'WFOM - Time_Base'!$A$8:$API$8,0)),
IFERROR($AN127 * INDEX('Inputs from Uganda staff'!$E$61:$BM$80,MATCH('HRH Need estimation'!AF$2,'Inputs from Uganda staff'!$E$61:$E$80,0),MATCH('HRH Need estimation'!$D127,'Inputs from Uganda staff'!$E$6:$BM$6,0)),
""))</f>
        <v>0</v>
      </c>
      <c r="AG127" s="122">
        <f>IFERROR(
$AN127 * INDEX('WFOM - Time_Base'!$A$4:$API$29, MATCH("CenHos", 'WFOM - Time_Base'!$B$4:$B$29,0), MATCH(CONCATENATE($G127,AG$2),'WFOM - Time_Base'!$A$8:$API$8,0)) *
INDEX('WFOM - Time_Base'!$A$4:$API$29, MATCH("CenHos_Per", 'WFOM - Time_Base'!$B$4:$B$29,0), MATCH(CONCATENATE($G127,AG$2),'WFOM - Time_Base'!$A$8:$API$8,0)),
IFERROR($AN127 * INDEX('Inputs from Uganda staff'!$E$61:$BM$80,MATCH('HRH Need estimation'!AG$2,'Inputs from Uganda staff'!$E$61:$E$80,0),MATCH('HRH Need estimation'!$D127,'Inputs from Uganda staff'!$E$6:$BM$6,0)),
""))</f>
        <v>0</v>
      </c>
      <c r="AH127" s="122">
        <f>IFERROR(
$AN127 * INDEX('WFOM - Time_Base'!$A$4:$API$29, MATCH("CenHos", 'WFOM - Time_Base'!$B$4:$B$29,0), MATCH(CONCATENATE($G127,AH$2),'WFOM - Time_Base'!$A$8:$API$8,0)) *
INDEX('WFOM - Time_Base'!$A$4:$API$29, MATCH("CenHos_Per", 'WFOM - Time_Base'!$B$4:$B$29,0), MATCH(CONCATENATE($G127,AH$2),'WFOM - Time_Base'!$A$8:$API$8,0)),
IFERROR($AN127 * INDEX('Inputs from Uganda staff'!$E$61:$BM$80,MATCH('HRH Need estimation'!AH$2,'Inputs from Uganda staff'!$E$61:$E$80,0),MATCH('HRH Need estimation'!$D127,'Inputs from Uganda staff'!$E$6:$BM$6,0)),
""))</f>
        <v>0</v>
      </c>
      <c r="AI127" s="122">
        <f>IFERROR(
$AN127 * INDEX('WFOM - Time_Base'!$A$4:$API$29, MATCH("CenHos", 'WFOM - Time_Base'!$B$4:$B$29,0), MATCH(CONCATENATE($G127,AI$2),'WFOM - Time_Base'!$A$8:$API$8,0)) *
INDEX('WFOM - Time_Base'!$A$4:$API$29, MATCH("CenHos_Per", 'WFOM - Time_Base'!$B$4:$B$29,0), MATCH(CONCATENATE($G127,AI$2),'WFOM - Time_Base'!$A$8:$API$8,0)),
IFERROR($AN127 * INDEX('Inputs from Uganda staff'!$E$61:$BM$80,MATCH('HRH Need estimation'!AI$2,'Inputs from Uganda staff'!$E$61:$E$80,0),MATCH('HRH Need estimation'!$D127,'Inputs from Uganda staff'!$E$6:$BM$6,0)),
""))</f>
        <v>0</v>
      </c>
      <c r="AJ127" s="122">
        <f>IFERROR(
$AN127 * INDEX('WFOM - Time_Base'!$A$4:$API$29, MATCH("CenHos", 'WFOM - Time_Base'!$B$4:$B$29,0), MATCH(CONCATENATE($G127,AJ$2),'WFOM - Time_Base'!$A$8:$API$8,0)) *
INDEX('WFOM - Time_Base'!$A$4:$API$29, MATCH("CenHos_Per", 'WFOM - Time_Base'!$B$4:$B$29,0), MATCH(CONCATENATE($G127,AJ$2),'WFOM - Time_Base'!$A$8:$API$8,0)),
IFERROR($AN127 * INDEX('Inputs from Uganda staff'!$E$61:$BM$80,MATCH('HRH Need estimation'!AJ$2,'Inputs from Uganda staff'!$E$61:$E$80,0),MATCH('HRH Need estimation'!$D127,'Inputs from Uganda staff'!$E$6:$BM$6,0)),
""))</f>
        <v>0</v>
      </c>
      <c r="AK127" s="122">
        <f>IFERROR(
$AN127 * INDEX('WFOM - Time_Base'!$A$4:$API$29, MATCH("CenHos", 'WFOM - Time_Base'!$B$4:$B$29,0), MATCH(CONCATENATE($G127,AK$2),'WFOM - Time_Base'!$A$8:$API$8,0)) *
INDEX('WFOM - Time_Base'!$A$4:$API$29, MATCH("CenHos_Per", 'WFOM - Time_Base'!$B$4:$B$29,0), MATCH(CONCATENATE($G127,AK$2),'WFOM - Time_Base'!$A$8:$API$8,0)),
IFERROR($AN127 * INDEX('Inputs from Uganda staff'!$E$61:$BM$80,MATCH('HRH Need estimation'!AK$2,'Inputs from Uganda staff'!$E$61:$E$80,0),MATCH('HRH Need estimation'!$D127,'Inputs from Uganda staff'!$E$6:$BM$6,0)),
""))</f>
        <v>0</v>
      </c>
      <c r="AL127" s="122">
        <f>IFERROR(
$AN127 * INDEX('WFOM - Time_Base'!$A$4:$API$29, MATCH("CenHos", 'WFOM - Time_Base'!$B$4:$B$29,0), MATCH(CONCATENATE($G127,AL$2),'WFOM - Time_Base'!$A$8:$API$8,0)) *
INDEX('WFOM - Time_Base'!$A$4:$API$29, MATCH("CenHos_Per", 'WFOM - Time_Base'!$B$4:$B$29,0), MATCH(CONCATENATE($G127,AL$2),'WFOM - Time_Base'!$A$8:$API$8,0)),
IFERROR($AN127 * INDEX('Inputs from Uganda staff'!$E$61:$BM$80,MATCH('HRH Need estimation'!AL$2,'Inputs from Uganda staff'!$E$61:$E$80,0),MATCH('HRH Need estimation'!$D127,'Inputs from Uganda staff'!$E$6:$BM$6,0)),
""))</f>
        <v>0</v>
      </c>
      <c r="AN127">
        <v>1</v>
      </c>
      <c r="AO127" t="e">
        <f t="shared" si="3"/>
        <v>#N/A</v>
      </c>
      <c r="AQ127" t="s">
        <v>841</v>
      </c>
    </row>
    <row r="128" spans="1:43">
      <c r="A128" s="106" t="s">
        <v>915</v>
      </c>
      <c r="B128" s="106" t="s">
        <v>292</v>
      </c>
      <c r="C128" s="107" t="s">
        <v>467</v>
      </c>
      <c r="D128" s="115" t="s">
        <v>468</v>
      </c>
      <c r="E128" s="122" t="s">
        <v>85</v>
      </c>
      <c r="F128" s="122" t="s">
        <v>100</v>
      </c>
      <c r="G128" s="122" t="str">
        <f>IF(F128&lt;&gt;"", VLOOKUP(F128,'WFOM - Cadre and Service List'!$E$4:$F$52,2,FALSE), "")</f>
        <v>Peds</v>
      </c>
      <c r="H128" s="122"/>
      <c r="I128" s="207"/>
      <c r="J128" s="207"/>
      <c r="K128" s="207"/>
      <c r="L128" s="207"/>
      <c r="M128" s="207"/>
      <c r="N128" s="207"/>
      <c r="O128" s="207"/>
      <c r="P128" s="207">
        <f t="shared" si="2"/>
        <v>0</v>
      </c>
      <c r="Q128" s="122" t="s">
        <v>1947</v>
      </c>
      <c r="R128" s="122">
        <f>IFERROR(
$AN128 * INDEX('WFOM - Time_Base'!$A$4:$API$29, MATCH("CenHos", 'WFOM - Time_Base'!$B$4:$B$29,0), MATCH(CONCATENATE($G128,R$2),'WFOM - Time_Base'!$A$8:$API$8,0)) *
INDEX('WFOM - Time_Base'!$A$4:$API$29, MATCH("CenHos_Per", 'WFOM - Time_Base'!$B$4:$B$29,0), MATCH(CONCATENATE($G128,R$2),'WFOM - Time_Base'!$A$8:$API$8,0)),
IFERROR($AN128 * INDEX('Inputs from Uganda staff'!$E$61:$BM$80,MATCH('HRH Need estimation'!R$2,'Inputs from Uganda staff'!$E$61:$E$80,0),MATCH('HRH Need estimation'!$D128,'Inputs from Uganda staff'!$E$6:$BM$6,0)),
""))</f>
        <v>3</v>
      </c>
      <c r="S128" s="122">
        <f>IFERROR(
$AN128 * INDEX('WFOM - Time_Base'!$A$4:$API$29, MATCH("CenHos", 'WFOM - Time_Base'!$B$4:$B$29,0), MATCH(CONCATENATE($G128,S$2),'WFOM - Time_Base'!$A$8:$API$8,0)) *
INDEX('WFOM - Time_Base'!$A$4:$API$29, MATCH("CenHos_Per", 'WFOM - Time_Base'!$B$4:$B$29,0), MATCH(CONCATENATE($G128,S$2),'WFOM - Time_Base'!$A$8:$API$8,0)),
IFERROR($AN128 * INDEX('Inputs from Uganda staff'!$E$61:$BM$80,MATCH('HRH Need estimation'!S$2,'Inputs from Uganda staff'!$E$61:$E$80,0),MATCH('HRH Need estimation'!$D128,'Inputs from Uganda staff'!$E$6:$BM$6,0)),
""))</f>
        <v>12</v>
      </c>
      <c r="T128" s="122">
        <f>IFERROR(
$AN128 * INDEX('WFOM - Time_Base'!$A$4:$API$29, MATCH("CenHos", 'WFOM - Time_Base'!$B$4:$B$29,0), MATCH(CONCATENATE($G128,T$2),'WFOM - Time_Base'!$A$8:$API$8,0)) *
INDEX('WFOM - Time_Base'!$A$4:$API$29, MATCH("CenHos_Per", 'WFOM - Time_Base'!$B$4:$B$29,0), MATCH(CONCATENATE($G128,T$2),'WFOM - Time_Base'!$A$8:$API$8,0)),
IFERROR($AN128 * INDEX('Inputs from Uganda staff'!$E$61:$BM$80,MATCH('HRH Need estimation'!T$2,'Inputs from Uganda staff'!$E$61:$E$80,0),MATCH('HRH Need estimation'!$D128,'Inputs from Uganda staff'!$E$6:$BM$6,0)),
""))</f>
        <v>0</v>
      </c>
      <c r="U128" s="122">
        <f>IFERROR(
$AN128 * INDEX('WFOM - Time_Base'!$A$4:$API$29, MATCH("CenHos", 'WFOM - Time_Base'!$B$4:$B$29,0), MATCH(CONCATENATE($G128,U$2),'WFOM - Time_Base'!$A$8:$API$8,0)) *
INDEX('WFOM - Time_Base'!$A$4:$API$29, MATCH("CenHos_Per", 'WFOM - Time_Base'!$B$4:$B$29,0), MATCH(CONCATENATE($G128,U$2),'WFOM - Time_Base'!$A$8:$API$8,0)),
IFERROR($AN128 * INDEX('Inputs from Uganda staff'!$E$61:$BM$80,MATCH('HRH Need estimation'!U$2,'Inputs from Uganda staff'!$E$61:$E$80,0),MATCH('HRH Need estimation'!$D128,'Inputs from Uganda staff'!$E$6:$BM$6,0)),
""))</f>
        <v>4.5</v>
      </c>
      <c r="V128" s="122">
        <f>IFERROR(
$AN128 * INDEX('WFOM - Time_Base'!$A$4:$API$29, MATCH("CenHos", 'WFOM - Time_Base'!$B$4:$B$29,0), MATCH(CONCATENATE($G128,V$2),'WFOM - Time_Base'!$A$8:$API$8,0)) *
INDEX('WFOM - Time_Base'!$A$4:$API$29, MATCH("CenHos_Per", 'WFOM - Time_Base'!$B$4:$B$29,0), MATCH(CONCATENATE($G128,V$2),'WFOM - Time_Base'!$A$8:$API$8,0)),
IFERROR($AN128 * INDEX('Inputs from Uganda staff'!$E$61:$BM$80,MATCH('HRH Need estimation'!V$2,'Inputs from Uganda staff'!$E$61:$E$80,0),MATCH('HRH Need estimation'!$D128,'Inputs from Uganda staff'!$E$6:$BM$6,0)),
""))</f>
        <v>0</v>
      </c>
      <c r="W128" s="122">
        <f>IFERROR(
$AN128 * INDEX('WFOM - Time_Base'!$A$4:$API$29, MATCH("CenHos", 'WFOM - Time_Base'!$B$4:$B$29,0), MATCH(CONCATENATE($G128,W$2),'WFOM - Time_Base'!$A$8:$API$8,0)) *
INDEX('WFOM - Time_Base'!$A$4:$API$29, MATCH("CenHos_Per", 'WFOM - Time_Base'!$B$4:$B$29,0), MATCH(CONCATENATE($G128,W$2),'WFOM - Time_Base'!$A$8:$API$8,0)),
IFERROR($AN128 * INDEX('Inputs from Uganda staff'!$E$61:$BM$80,MATCH('HRH Need estimation'!W$2,'Inputs from Uganda staff'!$E$61:$E$80,0),MATCH('HRH Need estimation'!$D128,'Inputs from Uganda staff'!$E$6:$BM$6,0)),
""))</f>
        <v>0</v>
      </c>
      <c r="X128" s="122">
        <f>IFERROR(
$AN128 * INDEX('WFOM - Time_Base'!$A$4:$API$29, MATCH("CenHos", 'WFOM - Time_Base'!$B$4:$B$29,0), MATCH(CONCATENATE($G128,X$2),'WFOM - Time_Base'!$A$8:$API$8,0)) *
INDEX('WFOM - Time_Base'!$A$4:$API$29, MATCH("CenHos_Per", 'WFOM - Time_Base'!$B$4:$B$29,0), MATCH(CONCATENATE($G128,X$2),'WFOM - Time_Base'!$A$8:$API$8,0)),
IFERROR($AN128 * INDEX('Inputs from Uganda staff'!$E$61:$BM$80,MATCH('HRH Need estimation'!X$2,'Inputs from Uganda staff'!$E$61:$E$80,0),MATCH('HRH Need estimation'!$D128,'Inputs from Uganda staff'!$E$6:$BM$6,0)),
""))</f>
        <v>1</v>
      </c>
      <c r="Y128" s="122">
        <f>IFERROR(
$AN128 * INDEX('WFOM - Time_Base'!$A$4:$API$29, MATCH("CenHos", 'WFOM - Time_Base'!$B$4:$B$29,0), MATCH(CONCATENATE($G128,Y$2),'WFOM - Time_Base'!$A$8:$API$8,0)) *
INDEX('WFOM - Time_Base'!$A$4:$API$29, MATCH("CenHos_Per", 'WFOM - Time_Base'!$B$4:$B$29,0), MATCH(CONCATENATE($G128,Y$2),'WFOM - Time_Base'!$A$8:$API$8,0)),
IFERROR($AN128 * INDEX('Inputs from Uganda staff'!$E$61:$BM$80,MATCH('HRH Need estimation'!Y$2,'Inputs from Uganda staff'!$E$61:$E$80,0),MATCH('HRH Need estimation'!$D128,'Inputs from Uganda staff'!$E$6:$BM$6,0)),
""))</f>
        <v>1</v>
      </c>
      <c r="Z128" s="122">
        <f>IFERROR(
$AN128 * INDEX('WFOM - Time_Base'!$A$4:$API$29, MATCH("CenHos", 'WFOM - Time_Base'!$B$4:$B$29,0), MATCH(CONCATENATE($G128,Z$2),'WFOM - Time_Base'!$A$8:$API$8,0)) *
INDEX('WFOM - Time_Base'!$A$4:$API$29, MATCH("CenHos_Per", 'WFOM - Time_Base'!$B$4:$B$29,0), MATCH(CONCATENATE($G128,Z$2),'WFOM - Time_Base'!$A$8:$API$8,0)),
IFERROR($AN128 * INDEX('Inputs from Uganda staff'!$E$61:$BM$80,MATCH('HRH Need estimation'!Z$2,'Inputs from Uganda staff'!$E$61:$E$80,0),MATCH('HRH Need estimation'!$D128,'Inputs from Uganda staff'!$E$6:$BM$6,0)),
""))</f>
        <v>0</v>
      </c>
      <c r="AA128" s="122">
        <f>IFERROR(
$AN128 * INDEX('WFOM - Time_Base'!$A$4:$API$29, MATCH("CenHos", 'WFOM - Time_Base'!$B$4:$B$29,0), MATCH(CONCATENATE($G128,AA$2),'WFOM - Time_Base'!$A$8:$API$8,0)) *
INDEX('WFOM - Time_Base'!$A$4:$API$29, MATCH("CenHos_Per", 'WFOM - Time_Base'!$B$4:$B$29,0), MATCH(CONCATENATE($G128,AA$2),'WFOM - Time_Base'!$A$8:$API$8,0)),
IFERROR($AN128 * INDEX('Inputs from Uganda staff'!$E$61:$BM$80,MATCH('HRH Need estimation'!AA$2,'Inputs from Uganda staff'!$E$61:$E$80,0),MATCH('HRH Need estimation'!$D128,'Inputs from Uganda staff'!$E$6:$BM$6,0)),
""))</f>
        <v>0</v>
      </c>
      <c r="AB128" s="122">
        <f>IFERROR(
$AN128 * INDEX('WFOM - Time_Base'!$A$4:$API$29, MATCH("CenHos", 'WFOM - Time_Base'!$B$4:$B$29,0), MATCH(CONCATENATE($G128,AB$2),'WFOM - Time_Base'!$A$8:$API$8,0)) *
INDEX('WFOM - Time_Base'!$A$4:$API$29, MATCH("CenHos_Per", 'WFOM - Time_Base'!$B$4:$B$29,0), MATCH(CONCATENATE($G128,AB$2),'WFOM - Time_Base'!$A$8:$API$8,0)),
IFERROR($AN128 * INDEX('Inputs from Uganda staff'!$E$61:$BM$80,MATCH('HRH Need estimation'!AB$2,'Inputs from Uganda staff'!$E$61:$E$80,0),MATCH('HRH Need estimation'!$D128,'Inputs from Uganda staff'!$E$6:$BM$6,0)),
""))</f>
        <v>0</v>
      </c>
      <c r="AC128" s="122" t="str">
        <f>IFERROR(
$AN128 * INDEX('WFOM - Time_Base'!$A$4:$API$29, MATCH("CenHos", 'WFOM - Time_Base'!$B$4:$B$29,0), MATCH(CONCATENATE($G128,AC$2),'WFOM - Time_Base'!$A$8:$API$8,0)) *
INDEX('WFOM - Time_Base'!$A$4:$API$29, MATCH("CenHos_Per", 'WFOM - Time_Base'!$B$4:$B$29,0), MATCH(CONCATENATE($G128,AC$2),'WFOM - Time_Base'!$A$8:$API$8,0)),
IFERROR($AN128 * INDEX('Inputs from Uganda staff'!$E$61:$BM$80,MATCH('HRH Need estimation'!AC$2,'Inputs from Uganda staff'!$E$61:$E$80,0),MATCH('HRH Need estimation'!$D128,'Inputs from Uganda staff'!$E$6:$BM$6,0)),
""))</f>
        <v/>
      </c>
      <c r="AD128" s="122">
        <f>IFERROR(
$AN128 * INDEX('WFOM - Time_Base'!$A$4:$API$29, MATCH("CenHos", 'WFOM - Time_Base'!$B$4:$B$29,0), MATCH(CONCATENATE($G128,AD$2),'WFOM - Time_Base'!$A$8:$API$8,0)) *
INDEX('WFOM - Time_Base'!$A$4:$API$29, MATCH("CenHos_Per", 'WFOM - Time_Base'!$B$4:$B$29,0), MATCH(CONCATENATE($G128,AD$2),'WFOM - Time_Base'!$A$8:$API$8,0)),
IFERROR($AN128 * INDEX('Inputs from Uganda staff'!$E$61:$BM$80,MATCH('HRH Need estimation'!AD$2,'Inputs from Uganda staff'!$E$61:$E$80,0),MATCH('HRH Need estimation'!$D128,'Inputs from Uganda staff'!$E$6:$BM$6,0)),
""))</f>
        <v>0</v>
      </c>
      <c r="AE128" s="122">
        <f>IFERROR(
$AN128 * INDEX('WFOM - Time_Base'!$A$4:$API$29, MATCH("CenHos", 'WFOM - Time_Base'!$B$4:$B$29,0), MATCH(CONCATENATE($G128,AE$2),'WFOM - Time_Base'!$A$8:$API$8,0)) *
INDEX('WFOM - Time_Base'!$A$4:$API$29, MATCH("CenHos_Per", 'WFOM - Time_Base'!$B$4:$B$29,0), MATCH(CONCATENATE($G128,AE$2),'WFOM - Time_Base'!$A$8:$API$8,0)),
IFERROR($AN128 * INDEX('Inputs from Uganda staff'!$E$61:$BM$80,MATCH('HRH Need estimation'!AE$2,'Inputs from Uganda staff'!$E$61:$E$80,0),MATCH('HRH Need estimation'!$D128,'Inputs from Uganda staff'!$E$6:$BM$6,0)),
""))</f>
        <v>0</v>
      </c>
      <c r="AF128" s="122">
        <f>IFERROR(
$AN128 * INDEX('WFOM - Time_Base'!$A$4:$API$29, MATCH("CenHos", 'WFOM - Time_Base'!$B$4:$B$29,0), MATCH(CONCATENATE($G128,AF$2),'WFOM - Time_Base'!$A$8:$API$8,0)) *
INDEX('WFOM - Time_Base'!$A$4:$API$29, MATCH("CenHos_Per", 'WFOM - Time_Base'!$B$4:$B$29,0), MATCH(CONCATENATE($G128,AF$2),'WFOM - Time_Base'!$A$8:$API$8,0)),
IFERROR($AN128 * INDEX('Inputs from Uganda staff'!$E$61:$BM$80,MATCH('HRH Need estimation'!AF$2,'Inputs from Uganda staff'!$E$61:$E$80,0),MATCH('HRH Need estimation'!$D128,'Inputs from Uganda staff'!$E$6:$BM$6,0)),
""))</f>
        <v>0</v>
      </c>
      <c r="AG128" s="122">
        <f>IFERROR(
$AN128 * INDEX('WFOM - Time_Base'!$A$4:$API$29, MATCH("CenHos", 'WFOM - Time_Base'!$B$4:$B$29,0), MATCH(CONCATENATE($G128,AG$2),'WFOM - Time_Base'!$A$8:$API$8,0)) *
INDEX('WFOM - Time_Base'!$A$4:$API$29, MATCH("CenHos_Per", 'WFOM - Time_Base'!$B$4:$B$29,0), MATCH(CONCATENATE($G128,AG$2),'WFOM - Time_Base'!$A$8:$API$8,0)),
IFERROR($AN128 * INDEX('Inputs from Uganda staff'!$E$61:$BM$80,MATCH('HRH Need estimation'!AG$2,'Inputs from Uganda staff'!$E$61:$E$80,0),MATCH('HRH Need estimation'!$D128,'Inputs from Uganda staff'!$E$6:$BM$6,0)),
""))</f>
        <v>0</v>
      </c>
      <c r="AH128" s="122">
        <f>IFERROR(
$AN128 * INDEX('WFOM - Time_Base'!$A$4:$API$29, MATCH("CenHos", 'WFOM - Time_Base'!$B$4:$B$29,0), MATCH(CONCATENATE($G128,AH$2),'WFOM - Time_Base'!$A$8:$API$8,0)) *
INDEX('WFOM - Time_Base'!$A$4:$API$29, MATCH("CenHos_Per", 'WFOM - Time_Base'!$B$4:$B$29,0), MATCH(CONCATENATE($G128,AH$2),'WFOM - Time_Base'!$A$8:$API$8,0)),
IFERROR($AN128 * INDEX('Inputs from Uganda staff'!$E$61:$BM$80,MATCH('HRH Need estimation'!AH$2,'Inputs from Uganda staff'!$E$61:$E$80,0),MATCH('HRH Need estimation'!$D128,'Inputs from Uganda staff'!$E$6:$BM$6,0)),
""))</f>
        <v>0</v>
      </c>
      <c r="AI128" s="122">
        <f>IFERROR(
$AN128 * INDEX('WFOM - Time_Base'!$A$4:$API$29, MATCH("CenHos", 'WFOM - Time_Base'!$B$4:$B$29,0), MATCH(CONCATENATE($G128,AI$2),'WFOM - Time_Base'!$A$8:$API$8,0)) *
INDEX('WFOM - Time_Base'!$A$4:$API$29, MATCH("CenHos_Per", 'WFOM - Time_Base'!$B$4:$B$29,0), MATCH(CONCATENATE($G128,AI$2),'WFOM - Time_Base'!$A$8:$API$8,0)),
IFERROR($AN128 * INDEX('Inputs from Uganda staff'!$E$61:$BM$80,MATCH('HRH Need estimation'!AI$2,'Inputs from Uganda staff'!$E$61:$E$80,0),MATCH('HRH Need estimation'!$D128,'Inputs from Uganda staff'!$E$6:$BM$6,0)),
""))</f>
        <v>0</v>
      </c>
      <c r="AJ128" s="122">
        <f>IFERROR(
$AN128 * INDEX('WFOM - Time_Base'!$A$4:$API$29, MATCH("CenHos", 'WFOM - Time_Base'!$B$4:$B$29,0), MATCH(CONCATENATE($G128,AJ$2),'WFOM - Time_Base'!$A$8:$API$8,0)) *
INDEX('WFOM - Time_Base'!$A$4:$API$29, MATCH("CenHos_Per", 'WFOM - Time_Base'!$B$4:$B$29,0), MATCH(CONCATENATE($G128,AJ$2),'WFOM - Time_Base'!$A$8:$API$8,0)),
IFERROR($AN128 * INDEX('Inputs from Uganda staff'!$E$61:$BM$80,MATCH('HRH Need estimation'!AJ$2,'Inputs from Uganda staff'!$E$61:$E$80,0),MATCH('HRH Need estimation'!$D128,'Inputs from Uganda staff'!$E$6:$BM$6,0)),
""))</f>
        <v>0</v>
      </c>
      <c r="AK128" s="122">
        <f>IFERROR(
$AN128 * INDEX('WFOM - Time_Base'!$A$4:$API$29, MATCH("CenHos", 'WFOM - Time_Base'!$B$4:$B$29,0), MATCH(CONCATENATE($G128,AK$2),'WFOM - Time_Base'!$A$8:$API$8,0)) *
INDEX('WFOM - Time_Base'!$A$4:$API$29, MATCH("CenHos_Per", 'WFOM - Time_Base'!$B$4:$B$29,0), MATCH(CONCATENATE($G128,AK$2),'WFOM - Time_Base'!$A$8:$API$8,0)),
IFERROR($AN128 * INDEX('Inputs from Uganda staff'!$E$61:$BM$80,MATCH('HRH Need estimation'!AK$2,'Inputs from Uganda staff'!$E$61:$E$80,0),MATCH('HRH Need estimation'!$D128,'Inputs from Uganda staff'!$E$6:$BM$6,0)),
""))</f>
        <v>0</v>
      </c>
      <c r="AL128" s="122">
        <f>IFERROR(
$AN128 * INDEX('WFOM - Time_Base'!$A$4:$API$29, MATCH("CenHos", 'WFOM - Time_Base'!$B$4:$B$29,0), MATCH(CONCATENATE($G128,AL$2),'WFOM - Time_Base'!$A$8:$API$8,0)) *
INDEX('WFOM - Time_Base'!$A$4:$API$29, MATCH("CenHos_Per", 'WFOM - Time_Base'!$B$4:$B$29,0), MATCH(CONCATENATE($G128,AL$2),'WFOM - Time_Base'!$A$8:$API$8,0)),
IFERROR($AN128 * INDEX('Inputs from Uganda staff'!$E$61:$BM$80,MATCH('HRH Need estimation'!AL$2,'Inputs from Uganda staff'!$E$61:$E$80,0),MATCH('HRH Need estimation'!$D128,'Inputs from Uganda staff'!$E$6:$BM$6,0)),
""))</f>
        <v>0</v>
      </c>
      <c r="AN128">
        <v>1</v>
      </c>
      <c r="AO128" t="e">
        <f t="shared" si="3"/>
        <v>#N/A</v>
      </c>
      <c r="AQ128" t="s">
        <v>2040</v>
      </c>
    </row>
    <row r="129" spans="1:43">
      <c r="A129" s="106" t="s">
        <v>915</v>
      </c>
      <c r="B129" s="106" t="s">
        <v>292</v>
      </c>
      <c r="C129" s="107" t="s">
        <v>469</v>
      </c>
      <c r="D129" s="115" t="s">
        <v>470</v>
      </c>
      <c r="E129" s="122" t="s">
        <v>85</v>
      </c>
      <c r="F129" s="122" t="s">
        <v>94</v>
      </c>
      <c r="G129" s="122" t="str">
        <f>IF(F129&lt;&gt;"", VLOOKUP(F129,'WFOM - Cadre and Service List'!$E$4:$F$52,2,FALSE), "")</f>
        <v>EstMedCom</v>
      </c>
      <c r="H129" s="122"/>
      <c r="I129" s="207"/>
      <c r="J129" s="207"/>
      <c r="K129" s="207"/>
      <c r="L129" s="207"/>
      <c r="M129" s="207"/>
      <c r="N129" s="207"/>
      <c r="O129" s="207"/>
      <c r="P129" s="207">
        <f t="shared" si="2"/>
        <v>0</v>
      </c>
      <c r="Q129" s="122" t="s">
        <v>1947</v>
      </c>
      <c r="R129" s="122">
        <f>IFERROR(
$AN129 * INDEX('WFOM - Time_Base'!$A$4:$API$29, MATCH("CenHos", 'WFOM - Time_Base'!$B$4:$B$29,0), MATCH(CONCATENATE($G129,R$2),'WFOM - Time_Base'!$A$8:$API$8,0)) *
INDEX('WFOM - Time_Base'!$A$4:$API$29, MATCH("CenHos_Per", 'WFOM - Time_Base'!$B$4:$B$29,0), MATCH(CONCATENATE($G129,R$2),'WFOM - Time_Base'!$A$8:$API$8,0)),
IFERROR($AN129 * INDEX('Inputs from Uganda staff'!$E$61:$BM$80,MATCH('HRH Need estimation'!R$2,'Inputs from Uganda staff'!$E$61:$E$80,0),MATCH('HRH Need estimation'!$D129,'Inputs from Uganda staff'!$E$6:$BM$6,0)),
""))</f>
        <v>4.5</v>
      </c>
      <c r="S129" s="122">
        <f>IFERROR(
$AN129 * INDEX('WFOM - Time_Base'!$A$4:$API$29, MATCH("CenHos", 'WFOM - Time_Base'!$B$4:$B$29,0), MATCH(CONCATENATE($G129,S$2),'WFOM - Time_Base'!$A$8:$API$8,0)) *
INDEX('WFOM - Time_Base'!$A$4:$API$29, MATCH("CenHos_Per", 'WFOM - Time_Base'!$B$4:$B$29,0), MATCH(CONCATENATE($G129,S$2),'WFOM - Time_Base'!$A$8:$API$8,0)),
IFERROR($AN129 * INDEX('Inputs from Uganda staff'!$E$61:$BM$80,MATCH('HRH Need estimation'!S$2,'Inputs from Uganda staff'!$E$61:$E$80,0),MATCH('HRH Need estimation'!$D129,'Inputs from Uganda staff'!$E$6:$BM$6,0)),
""))</f>
        <v>7.5</v>
      </c>
      <c r="T129" s="122">
        <f>IFERROR(
$AN129 * INDEX('WFOM - Time_Base'!$A$4:$API$29, MATCH("CenHos", 'WFOM - Time_Base'!$B$4:$B$29,0), MATCH(CONCATENATE($G129,T$2),'WFOM - Time_Base'!$A$8:$API$8,0)) *
INDEX('WFOM - Time_Base'!$A$4:$API$29, MATCH("CenHos_Per", 'WFOM - Time_Base'!$B$4:$B$29,0), MATCH(CONCATENATE($G129,T$2),'WFOM - Time_Base'!$A$8:$API$8,0)),
IFERROR($AN129 * INDEX('Inputs from Uganda staff'!$E$61:$BM$80,MATCH('HRH Need estimation'!T$2,'Inputs from Uganda staff'!$E$61:$E$80,0),MATCH('HRH Need estimation'!$D129,'Inputs from Uganda staff'!$E$6:$BM$6,0)),
""))</f>
        <v>0</v>
      </c>
      <c r="U129" s="122">
        <f>IFERROR(
$AN129 * INDEX('WFOM - Time_Base'!$A$4:$API$29, MATCH("CenHos", 'WFOM - Time_Base'!$B$4:$B$29,0), MATCH(CONCATENATE($G129,U$2),'WFOM - Time_Base'!$A$8:$API$8,0)) *
INDEX('WFOM - Time_Base'!$A$4:$API$29, MATCH("CenHos_Per", 'WFOM - Time_Base'!$B$4:$B$29,0), MATCH(CONCATENATE($G129,U$2),'WFOM - Time_Base'!$A$8:$API$8,0)),
IFERROR($AN129 * INDEX('Inputs from Uganda staff'!$E$61:$BM$80,MATCH('HRH Need estimation'!U$2,'Inputs from Uganda staff'!$E$61:$E$80,0),MATCH('HRH Need estimation'!$D129,'Inputs from Uganda staff'!$E$6:$BM$6,0)),
""))</f>
        <v>0</v>
      </c>
      <c r="V129" s="122">
        <f>IFERROR(
$AN129 * INDEX('WFOM - Time_Base'!$A$4:$API$29, MATCH("CenHos", 'WFOM - Time_Base'!$B$4:$B$29,0), MATCH(CONCATENATE($G129,V$2),'WFOM - Time_Base'!$A$8:$API$8,0)) *
INDEX('WFOM - Time_Base'!$A$4:$API$29, MATCH("CenHos_Per", 'WFOM - Time_Base'!$B$4:$B$29,0), MATCH(CONCATENATE($G129,V$2),'WFOM - Time_Base'!$A$8:$API$8,0)),
IFERROR($AN129 * INDEX('Inputs from Uganda staff'!$E$61:$BM$80,MATCH('HRH Need estimation'!V$2,'Inputs from Uganda staff'!$E$61:$E$80,0),MATCH('HRH Need estimation'!$D129,'Inputs from Uganda staff'!$E$6:$BM$6,0)),
""))</f>
        <v>6</v>
      </c>
      <c r="W129" s="122">
        <f>IFERROR(
$AN129 * INDEX('WFOM - Time_Base'!$A$4:$API$29, MATCH("CenHos", 'WFOM - Time_Base'!$B$4:$B$29,0), MATCH(CONCATENATE($G129,W$2),'WFOM - Time_Base'!$A$8:$API$8,0)) *
INDEX('WFOM - Time_Base'!$A$4:$API$29, MATCH("CenHos_Per", 'WFOM - Time_Base'!$B$4:$B$29,0), MATCH(CONCATENATE($G129,W$2),'WFOM - Time_Base'!$A$8:$API$8,0)),
IFERROR($AN129 * INDEX('Inputs from Uganda staff'!$E$61:$BM$80,MATCH('HRH Need estimation'!W$2,'Inputs from Uganda staff'!$E$61:$E$80,0),MATCH('HRH Need estimation'!$D129,'Inputs from Uganda staff'!$E$6:$BM$6,0)),
""))</f>
        <v>0</v>
      </c>
      <c r="X129" s="122">
        <f>IFERROR(
$AN129 * INDEX('WFOM - Time_Base'!$A$4:$API$29, MATCH("CenHos", 'WFOM - Time_Base'!$B$4:$B$29,0), MATCH(CONCATENATE($G129,X$2),'WFOM - Time_Base'!$A$8:$API$8,0)) *
INDEX('WFOM - Time_Base'!$A$4:$API$29, MATCH("CenHos_Per", 'WFOM - Time_Base'!$B$4:$B$29,0), MATCH(CONCATENATE($G129,X$2),'WFOM - Time_Base'!$A$8:$API$8,0)),
IFERROR($AN129 * INDEX('Inputs from Uganda staff'!$E$61:$BM$80,MATCH('HRH Need estimation'!X$2,'Inputs from Uganda staff'!$E$61:$E$80,0),MATCH('HRH Need estimation'!$D129,'Inputs from Uganda staff'!$E$6:$BM$6,0)),
""))</f>
        <v>0.75</v>
      </c>
      <c r="Y129" s="122">
        <f>IFERROR(
$AN129 * INDEX('WFOM - Time_Base'!$A$4:$API$29, MATCH("CenHos", 'WFOM - Time_Base'!$B$4:$B$29,0), MATCH(CONCATENATE($G129,Y$2),'WFOM - Time_Base'!$A$8:$API$8,0)) *
INDEX('WFOM - Time_Base'!$A$4:$API$29, MATCH("CenHos_Per", 'WFOM - Time_Base'!$B$4:$B$29,0), MATCH(CONCATENATE($G129,Y$2),'WFOM - Time_Base'!$A$8:$API$8,0)),
IFERROR($AN129 * INDEX('Inputs from Uganda staff'!$E$61:$BM$80,MATCH('HRH Need estimation'!Y$2,'Inputs from Uganda staff'!$E$61:$E$80,0),MATCH('HRH Need estimation'!$D129,'Inputs from Uganda staff'!$E$6:$BM$6,0)),
""))</f>
        <v>0.75</v>
      </c>
      <c r="Z129" s="122">
        <f>IFERROR(
$AN129 * INDEX('WFOM - Time_Base'!$A$4:$API$29, MATCH("CenHos", 'WFOM - Time_Base'!$B$4:$B$29,0), MATCH(CONCATENATE($G129,Z$2),'WFOM - Time_Base'!$A$8:$API$8,0)) *
INDEX('WFOM - Time_Base'!$A$4:$API$29, MATCH("CenHos_Per", 'WFOM - Time_Base'!$B$4:$B$29,0), MATCH(CONCATENATE($G129,Z$2),'WFOM - Time_Base'!$A$8:$API$8,0)),
IFERROR($AN129 * INDEX('Inputs from Uganda staff'!$E$61:$BM$80,MATCH('HRH Need estimation'!Z$2,'Inputs from Uganda staff'!$E$61:$E$80,0),MATCH('HRH Need estimation'!$D129,'Inputs from Uganda staff'!$E$6:$BM$6,0)),
""))</f>
        <v>0</v>
      </c>
      <c r="AA129" s="122">
        <f>IFERROR(
$AN129 * INDEX('WFOM - Time_Base'!$A$4:$API$29, MATCH("CenHos", 'WFOM - Time_Base'!$B$4:$B$29,0), MATCH(CONCATENATE($G129,AA$2),'WFOM - Time_Base'!$A$8:$API$8,0)) *
INDEX('WFOM - Time_Base'!$A$4:$API$29, MATCH("CenHos_Per", 'WFOM - Time_Base'!$B$4:$B$29,0), MATCH(CONCATENATE($G129,AA$2),'WFOM - Time_Base'!$A$8:$API$8,0)),
IFERROR($AN129 * INDEX('Inputs from Uganda staff'!$E$61:$BM$80,MATCH('HRH Need estimation'!AA$2,'Inputs from Uganda staff'!$E$61:$E$80,0),MATCH('HRH Need estimation'!$D129,'Inputs from Uganda staff'!$E$6:$BM$6,0)),
""))</f>
        <v>0</v>
      </c>
      <c r="AB129" s="122">
        <f>IFERROR(
$AN129 * INDEX('WFOM - Time_Base'!$A$4:$API$29, MATCH("CenHos", 'WFOM - Time_Base'!$B$4:$B$29,0), MATCH(CONCATENATE($G129,AB$2),'WFOM - Time_Base'!$A$8:$API$8,0)) *
INDEX('WFOM - Time_Base'!$A$4:$API$29, MATCH("CenHos_Per", 'WFOM - Time_Base'!$B$4:$B$29,0), MATCH(CONCATENATE($G129,AB$2),'WFOM - Time_Base'!$A$8:$API$8,0)),
IFERROR($AN129 * INDEX('Inputs from Uganda staff'!$E$61:$BM$80,MATCH('HRH Need estimation'!AB$2,'Inputs from Uganda staff'!$E$61:$E$80,0),MATCH('HRH Need estimation'!$D129,'Inputs from Uganda staff'!$E$6:$BM$6,0)),
""))</f>
        <v>0</v>
      </c>
      <c r="AC129" s="122" t="str">
        <f>IFERROR(
$AN129 * INDEX('WFOM - Time_Base'!$A$4:$API$29, MATCH("CenHos", 'WFOM - Time_Base'!$B$4:$B$29,0), MATCH(CONCATENATE($G129,AC$2),'WFOM - Time_Base'!$A$8:$API$8,0)) *
INDEX('WFOM - Time_Base'!$A$4:$API$29, MATCH("CenHos_Per", 'WFOM - Time_Base'!$B$4:$B$29,0), MATCH(CONCATENATE($G129,AC$2),'WFOM - Time_Base'!$A$8:$API$8,0)),
IFERROR($AN129 * INDEX('Inputs from Uganda staff'!$E$61:$BM$80,MATCH('HRH Need estimation'!AC$2,'Inputs from Uganda staff'!$E$61:$E$80,0),MATCH('HRH Need estimation'!$D129,'Inputs from Uganda staff'!$E$6:$BM$6,0)),
""))</f>
        <v/>
      </c>
      <c r="AD129" s="122">
        <f>IFERROR(
$AN129 * INDEX('WFOM - Time_Base'!$A$4:$API$29, MATCH("CenHos", 'WFOM - Time_Base'!$B$4:$B$29,0), MATCH(CONCATENATE($G129,AD$2),'WFOM - Time_Base'!$A$8:$API$8,0)) *
INDEX('WFOM - Time_Base'!$A$4:$API$29, MATCH("CenHos_Per", 'WFOM - Time_Base'!$B$4:$B$29,0), MATCH(CONCATENATE($G129,AD$2),'WFOM - Time_Base'!$A$8:$API$8,0)),
IFERROR($AN129 * INDEX('Inputs from Uganda staff'!$E$61:$BM$80,MATCH('HRH Need estimation'!AD$2,'Inputs from Uganda staff'!$E$61:$E$80,0),MATCH('HRH Need estimation'!$D129,'Inputs from Uganda staff'!$E$6:$BM$6,0)),
""))</f>
        <v>0</v>
      </c>
      <c r="AE129" s="122">
        <f>IFERROR(
$AN129 * INDEX('WFOM - Time_Base'!$A$4:$API$29, MATCH("CenHos", 'WFOM - Time_Base'!$B$4:$B$29,0), MATCH(CONCATENATE($G129,AE$2),'WFOM - Time_Base'!$A$8:$API$8,0)) *
INDEX('WFOM - Time_Base'!$A$4:$API$29, MATCH("CenHos_Per", 'WFOM - Time_Base'!$B$4:$B$29,0), MATCH(CONCATENATE($G129,AE$2),'WFOM - Time_Base'!$A$8:$API$8,0)),
IFERROR($AN129 * INDEX('Inputs from Uganda staff'!$E$61:$BM$80,MATCH('HRH Need estimation'!AE$2,'Inputs from Uganda staff'!$E$61:$E$80,0),MATCH('HRH Need estimation'!$D129,'Inputs from Uganda staff'!$E$6:$BM$6,0)),
""))</f>
        <v>0</v>
      </c>
      <c r="AF129" s="122">
        <f>IFERROR(
$AN129 * INDEX('WFOM - Time_Base'!$A$4:$API$29, MATCH("CenHos", 'WFOM - Time_Base'!$B$4:$B$29,0), MATCH(CONCATENATE($G129,AF$2),'WFOM - Time_Base'!$A$8:$API$8,0)) *
INDEX('WFOM - Time_Base'!$A$4:$API$29, MATCH("CenHos_Per", 'WFOM - Time_Base'!$B$4:$B$29,0), MATCH(CONCATENATE($G129,AF$2),'WFOM - Time_Base'!$A$8:$API$8,0)),
IFERROR($AN129 * INDEX('Inputs from Uganda staff'!$E$61:$BM$80,MATCH('HRH Need estimation'!AF$2,'Inputs from Uganda staff'!$E$61:$E$80,0),MATCH('HRH Need estimation'!$D129,'Inputs from Uganda staff'!$E$6:$BM$6,0)),
""))</f>
        <v>0</v>
      </c>
      <c r="AG129" s="122">
        <f>IFERROR(
$AN129 * INDEX('WFOM - Time_Base'!$A$4:$API$29, MATCH("CenHos", 'WFOM - Time_Base'!$B$4:$B$29,0), MATCH(CONCATENATE($G129,AG$2),'WFOM - Time_Base'!$A$8:$API$8,0)) *
INDEX('WFOM - Time_Base'!$A$4:$API$29, MATCH("CenHos_Per", 'WFOM - Time_Base'!$B$4:$B$29,0), MATCH(CONCATENATE($G129,AG$2),'WFOM - Time_Base'!$A$8:$API$8,0)),
IFERROR($AN129 * INDEX('Inputs from Uganda staff'!$E$61:$BM$80,MATCH('HRH Need estimation'!AG$2,'Inputs from Uganda staff'!$E$61:$E$80,0),MATCH('HRH Need estimation'!$D129,'Inputs from Uganda staff'!$E$6:$BM$6,0)),
""))</f>
        <v>0</v>
      </c>
      <c r="AH129" s="122">
        <f>IFERROR(
$AN129 * INDEX('WFOM - Time_Base'!$A$4:$API$29, MATCH("CenHos", 'WFOM - Time_Base'!$B$4:$B$29,0), MATCH(CONCATENATE($G129,AH$2),'WFOM - Time_Base'!$A$8:$API$8,0)) *
INDEX('WFOM - Time_Base'!$A$4:$API$29, MATCH("CenHos_Per", 'WFOM - Time_Base'!$B$4:$B$29,0), MATCH(CONCATENATE($G129,AH$2),'WFOM - Time_Base'!$A$8:$API$8,0)),
IFERROR($AN129 * INDEX('Inputs from Uganda staff'!$E$61:$BM$80,MATCH('HRH Need estimation'!AH$2,'Inputs from Uganda staff'!$E$61:$E$80,0),MATCH('HRH Need estimation'!$D129,'Inputs from Uganda staff'!$E$6:$BM$6,0)),
""))</f>
        <v>0</v>
      </c>
      <c r="AI129" s="122">
        <f>IFERROR(
$AN129 * INDEX('WFOM - Time_Base'!$A$4:$API$29, MATCH("CenHos", 'WFOM - Time_Base'!$B$4:$B$29,0), MATCH(CONCATENATE($G129,AI$2),'WFOM - Time_Base'!$A$8:$API$8,0)) *
INDEX('WFOM - Time_Base'!$A$4:$API$29, MATCH("CenHos_Per", 'WFOM - Time_Base'!$B$4:$B$29,0), MATCH(CONCATENATE($G129,AI$2),'WFOM - Time_Base'!$A$8:$API$8,0)),
IFERROR($AN129 * INDEX('Inputs from Uganda staff'!$E$61:$BM$80,MATCH('HRH Need estimation'!AI$2,'Inputs from Uganda staff'!$E$61:$E$80,0),MATCH('HRH Need estimation'!$D129,'Inputs from Uganda staff'!$E$6:$BM$6,0)),
""))</f>
        <v>0</v>
      </c>
      <c r="AJ129" s="122">
        <f>IFERROR(
$AN129 * INDEX('WFOM - Time_Base'!$A$4:$API$29, MATCH("CenHos", 'WFOM - Time_Base'!$B$4:$B$29,0), MATCH(CONCATENATE($G129,AJ$2),'WFOM - Time_Base'!$A$8:$API$8,0)) *
INDEX('WFOM - Time_Base'!$A$4:$API$29, MATCH("CenHos_Per", 'WFOM - Time_Base'!$B$4:$B$29,0), MATCH(CONCATENATE($G129,AJ$2),'WFOM - Time_Base'!$A$8:$API$8,0)),
IFERROR($AN129 * INDEX('Inputs from Uganda staff'!$E$61:$BM$80,MATCH('HRH Need estimation'!AJ$2,'Inputs from Uganda staff'!$E$61:$E$80,0),MATCH('HRH Need estimation'!$D129,'Inputs from Uganda staff'!$E$6:$BM$6,0)),
""))</f>
        <v>0</v>
      </c>
      <c r="AK129" s="122">
        <f>IFERROR(
$AN129 * INDEX('WFOM - Time_Base'!$A$4:$API$29, MATCH("CenHos", 'WFOM - Time_Base'!$B$4:$B$29,0), MATCH(CONCATENATE($G129,AK$2),'WFOM - Time_Base'!$A$8:$API$8,0)) *
INDEX('WFOM - Time_Base'!$A$4:$API$29, MATCH("CenHos_Per", 'WFOM - Time_Base'!$B$4:$B$29,0), MATCH(CONCATENATE($G129,AK$2),'WFOM - Time_Base'!$A$8:$API$8,0)),
IFERROR($AN129 * INDEX('Inputs from Uganda staff'!$E$61:$BM$80,MATCH('HRH Need estimation'!AK$2,'Inputs from Uganda staff'!$E$61:$E$80,0),MATCH('HRH Need estimation'!$D129,'Inputs from Uganda staff'!$E$6:$BM$6,0)),
""))</f>
        <v>0</v>
      </c>
      <c r="AL129" s="122">
        <f>IFERROR(
$AN129 * INDEX('WFOM - Time_Base'!$A$4:$API$29, MATCH("CenHos", 'WFOM - Time_Base'!$B$4:$B$29,0), MATCH(CONCATENATE($G129,AL$2),'WFOM - Time_Base'!$A$8:$API$8,0)) *
INDEX('WFOM - Time_Base'!$A$4:$API$29, MATCH("CenHos_Per", 'WFOM - Time_Base'!$B$4:$B$29,0), MATCH(CONCATENATE($G129,AL$2),'WFOM - Time_Base'!$A$8:$API$8,0)),
IFERROR($AN129 * INDEX('Inputs from Uganda staff'!$E$61:$BM$80,MATCH('HRH Need estimation'!AL$2,'Inputs from Uganda staff'!$E$61:$E$80,0),MATCH('HRH Need estimation'!$D129,'Inputs from Uganda staff'!$E$6:$BM$6,0)),
""))</f>
        <v>0</v>
      </c>
      <c r="AN129">
        <v>1</v>
      </c>
      <c r="AO129" t="e">
        <f t="shared" si="3"/>
        <v>#N/A</v>
      </c>
      <c r="AQ129" t="s">
        <v>2030</v>
      </c>
    </row>
    <row r="130" spans="1:43">
      <c r="A130" s="106" t="s">
        <v>915</v>
      </c>
      <c r="B130" s="106" t="s">
        <v>292</v>
      </c>
      <c r="C130" s="107" t="s">
        <v>471</v>
      </c>
      <c r="D130" s="115" t="s">
        <v>472</v>
      </c>
      <c r="E130" s="122" t="s">
        <v>863</v>
      </c>
      <c r="F130" s="122" t="s">
        <v>115</v>
      </c>
      <c r="G130" s="122" t="str">
        <f>IF(F130&lt;&gt;"", VLOOKUP(F130,'WFOM - Cadre and Service List'!$E$4:$F$52,2,FALSE), "")</f>
        <v>LabSero</v>
      </c>
      <c r="H130" s="122"/>
      <c r="I130" s="207"/>
      <c r="J130" s="207"/>
      <c r="K130" s="207"/>
      <c r="L130" s="207"/>
      <c r="M130" s="207"/>
      <c r="N130" s="207"/>
      <c r="O130" s="207"/>
      <c r="P130" s="207">
        <f t="shared" si="2"/>
        <v>0</v>
      </c>
      <c r="Q130" s="122" t="s">
        <v>1947</v>
      </c>
      <c r="R130" s="122">
        <f>IFERROR(
$AN130 * INDEX('WFOM - Time_Base'!$A$4:$API$29, MATCH("CenHos", 'WFOM - Time_Base'!$B$4:$B$29,0), MATCH(CONCATENATE($G130,R$2),'WFOM - Time_Base'!$A$8:$API$8,0)) *
INDEX('WFOM - Time_Base'!$A$4:$API$29, MATCH("CenHos_Per", 'WFOM - Time_Base'!$B$4:$B$29,0), MATCH(CONCATENATE($G130,R$2),'WFOM - Time_Base'!$A$8:$API$8,0)),
IFERROR($AN130 * INDEX('Inputs from Uganda staff'!$E$61:$BM$80,MATCH('HRH Need estimation'!R$2,'Inputs from Uganda staff'!$E$61:$E$80,0),MATCH('HRH Need estimation'!$D130,'Inputs from Uganda staff'!$E$6:$BM$6,0)),
""))</f>
        <v>0</v>
      </c>
      <c r="S130" s="122">
        <f>IFERROR(
$AN130 * INDEX('WFOM - Time_Base'!$A$4:$API$29, MATCH("CenHos", 'WFOM - Time_Base'!$B$4:$B$29,0), MATCH(CONCATENATE($G130,S$2),'WFOM - Time_Base'!$A$8:$API$8,0)) *
INDEX('WFOM - Time_Base'!$A$4:$API$29, MATCH("CenHos_Per", 'WFOM - Time_Base'!$B$4:$B$29,0), MATCH(CONCATENATE($G130,S$2),'WFOM - Time_Base'!$A$8:$API$8,0)),
IFERROR($AN130 * INDEX('Inputs from Uganda staff'!$E$61:$BM$80,MATCH('HRH Need estimation'!S$2,'Inputs from Uganda staff'!$E$61:$E$80,0),MATCH('HRH Need estimation'!$D130,'Inputs from Uganda staff'!$E$6:$BM$6,0)),
""))</f>
        <v>0</v>
      </c>
      <c r="T130" s="122">
        <f>IFERROR(
$AN130 * INDEX('WFOM - Time_Base'!$A$4:$API$29, MATCH("CenHos", 'WFOM - Time_Base'!$B$4:$B$29,0), MATCH(CONCATENATE($G130,T$2),'WFOM - Time_Base'!$A$8:$API$8,0)) *
INDEX('WFOM - Time_Base'!$A$4:$API$29, MATCH("CenHos_Per", 'WFOM - Time_Base'!$B$4:$B$29,0), MATCH(CONCATENATE($G130,T$2),'WFOM - Time_Base'!$A$8:$API$8,0)),
IFERROR($AN130 * INDEX('Inputs from Uganda staff'!$E$61:$BM$80,MATCH('HRH Need estimation'!T$2,'Inputs from Uganda staff'!$E$61:$E$80,0),MATCH('HRH Need estimation'!$D130,'Inputs from Uganda staff'!$E$6:$BM$6,0)),
""))</f>
        <v>0</v>
      </c>
      <c r="U130" s="122">
        <f>IFERROR(
$AN130 * INDEX('WFOM - Time_Base'!$A$4:$API$29, MATCH("CenHos", 'WFOM - Time_Base'!$B$4:$B$29,0), MATCH(CONCATENATE($G130,U$2),'WFOM - Time_Base'!$A$8:$API$8,0)) *
INDEX('WFOM - Time_Base'!$A$4:$API$29, MATCH("CenHos_Per", 'WFOM - Time_Base'!$B$4:$B$29,0), MATCH(CONCATENATE($G130,U$2),'WFOM - Time_Base'!$A$8:$API$8,0)),
IFERROR($AN130 * INDEX('Inputs from Uganda staff'!$E$61:$BM$80,MATCH('HRH Need estimation'!U$2,'Inputs from Uganda staff'!$E$61:$E$80,0),MATCH('HRH Need estimation'!$D130,'Inputs from Uganda staff'!$E$6:$BM$6,0)),
""))</f>
        <v>0</v>
      </c>
      <c r="V130" s="122">
        <f>IFERROR(
$AN130 * INDEX('WFOM - Time_Base'!$A$4:$API$29, MATCH("CenHos", 'WFOM - Time_Base'!$B$4:$B$29,0), MATCH(CONCATENATE($G130,V$2),'WFOM - Time_Base'!$A$8:$API$8,0)) *
INDEX('WFOM - Time_Base'!$A$4:$API$29, MATCH("CenHos_Per", 'WFOM - Time_Base'!$B$4:$B$29,0), MATCH(CONCATENATE($G130,V$2),'WFOM - Time_Base'!$A$8:$API$8,0)),
IFERROR($AN130 * INDEX('Inputs from Uganda staff'!$E$61:$BM$80,MATCH('HRH Need estimation'!V$2,'Inputs from Uganda staff'!$E$61:$E$80,0),MATCH('HRH Need estimation'!$D130,'Inputs from Uganda staff'!$E$6:$BM$6,0)),
""))</f>
        <v>0</v>
      </c>
      <c r="W130" s="122">
        <f>IFERROR(
$AN130 * INDEX('WFOM - Time_Base'!$A$4:$API$29, MATCH("CenHos", 'WFOM - Time_Base'!$B$4:$B$29,0), MATCH(CONCATENATE($G130,W$2),'WFOM - Time_Base'!$A$8:$API$8,0)) *
INDEX('WFOM - Time_Base'!$A$4:$API$29, MATCH("CenHos_Per", 'WFOM - Time_Base'!$B$4:$B$29,0), MATCH(CONCATENATE($G130,W$2),'WFOM - Time_Base'!$A$8:$API$8,0)),
IFERROR($AN130 * INDEX('Inputs from Uganda staff'!$E$61:$BM$80,MATCH('HRH Need estimation'!W$2,'Inputs from Uganda staff'!$E$61:$E$80,0),MATCH('HRH Need estimation'!$D130,'Inputs from Uganda staff'!$E$6:$BM$6,0)),
""))</f>
        <v>0</v>
      </c>
      <c r="X130" s="122">
        <f>IFERROR(
$AN130 * INDEX('WFOM - Time_Base'!$A$4:$API$29, MATCH("CenHos", 'WFOM - Time_Base'!$B$4:$B$29,0), MATCH(CONCATENATE($G130,X$2),'WFOM - Time_Base'!$A$8:$API$8,0)) *
INDEX('WFOM - Time_Base'!$A$4:$API$29, MATCH("CenHos_Per", 'WFOM - Time_Base'!$B$4:$B$29,0), MATCH(CONCATENATE($G130,X$2),'WFOM - Time_Base'!$A$8:$API$8,0)),
IFERROR($AN130 * INDEX('Inputs from Uganda staff'!$E$61:$BM$80,MATCH('HRH Need estimation'!X$2,'Inputs from Uganda staff'!$E$61:$E$80,0),MATCH('HRH Need estimation'!$D130,'Inputs from Uganda staff'!$E$6:$BM$6,0)),
""))</f>
        <v>0</v>
      </c>
      <c r="Y130" s="122">
        <f>IFERROR(
$AN130 * INDEX('WFOM - Time_Base'!$A$4:$API$29, MATCH("CenHos", 'WFOM - Time_Base'!$B$4:$B$29,0), MATCH(CONCATENATE($G130,Y$2),'WFOM - Time_Base'!$A$8:$API$8,0)) *
INDEX('WFOM - Time_Base'!$A$4:$API$29, MATCH("CenHos_Per", 'WFOM - Time_Base'!$B$4:$B$29,0), MATCH(CONCATENATE($G130,Y$2),'WFOM - Time_Base'!$A$8:$API$8,0)),
IFERROR($AN130 * INDEX('Inputs from Uganda staff'!$E$61:$BM$80,MATCH('HRH Need estimation'!Y$2,'Inputs from Uganda staff'!$E$61:$E$80,0),MATCH('HRH Need estimation'!$D130,'Inputs from Uganda staff'!$E$6:$BM$6,0)),
""))</f>
        <v>0</v>
      </c>
      <c r="Z130" s="122">
        <f>IFERROR(
$AN130 * INDEX('WFOM - Time_Base'!$A$4:$API$29, MATCH("CenHos", 'WFOM - Time_Base'!$B$4:$B$29,0), MATCH(CONCATENATE($G130,Z$2),'WFOM - Time_Base'!$A$8:$API$8,0)) *
INDEX('WFOM - Time_Base'!$A$4:$API$29, MATCH("CenHos_Per", 'WFOM - Time_Base'!$B$4:$B$29,0), MATCH(CONCATENATE($G130,Z$2),'WFOM - Time_Base'!$A$8:$API$8,0)),
IFERROR($AN130 * INDEX('Inputs from Uganda staff'!$E$61:$BM$80,MATCH('HRH Need estimation'!Z$2,'Inputs from Uganda staff'!$E$61:$E$80,0),MATCH('HRH Need estimation'!$D130,'Inputs from Uganda staff'!$E$6:$BM$6,0)),
""))</f>
        <v>2.5</v>
      </c>
      <c r="AA130" s="122">
        <f>IFERROR(
$AN130 * INDEX('WFOM - Time_Base'!$A$4:$API$29, MATCH("CenHos", 'WFOM - Time_Base'!$B$4:$B$29,0), MATCH(CONCATENATE($G130,AA$2),'WFOM - Time_Base'!$A$8:$API$8,0)) *
INDEX('WFOM - Time_Base'!$A$4:$API$29, MATCH("CenHos_Per", 'WFOM - Time_Base'!$B$4:$B$29,0), MATCH(CONCATENATE($G130,AA$2),'WFOM - Time_Base'!$A$8:$API$8,0)),
IFERROR($AN130 * INDEX('Inputs from Uganda staff'!$E$61:$BM$80,MATCH('HRH Need estimation'!AA$2,'Inputs from Uganda staff'!$E$61:$E$80,0),MATCH('HRH Need estimation'!$D130,'Inputs from Uganda staff'!$E$6:$BM$6,0)),
""))</f>
        <v>4.5</v>
      </c>
      <c r="AB130" s="122">
        <f>IFERROR(
$AN130 * INDEX('WFOM - Time_Base'!$A$4:$API$29, MATCH("CenHos", 'WFOM - Time_Base'!$B$4:$B$29,0), MATCH(CONCATENATE($G130,AB$2),'WFOM - Time_Base'!$A$8:$API$8,0)) *
INDEX('WFOM - Time_Base'!$A$4:$API$29, MATCH("CenHos_Per", 'WFOM - Time_Base'!$B$4:$B$29,0), MATCH(CONCATENATE($G130,AB$2),'WFOM - Time_Base'!$A$8:$API$8,0)),
IFERROR($AN130 * INDEX('Inputs from Uganda staff'!$E$61:$BM$80,MATCH('HRH Need estimation'!AB$2,'Inputs from Uganda staff'!$E$61:$E$80,0),MATCH('HRH Need estimation'!$D130,'Inputs from Uganda staff'!$E$6:$BM$6,0)),
""))</f>
        <v>4.5</v>
      </c>
      <c r="AC130" s="122" t="str">
        <f>IFERROR(
$AN130 * INDEX('WFOM - Time_Base'!$A$4:$API$29, MATCH("CenHos", 'WFOM - Time_Base'!$B$4:$B$29,0), MATCH(CONCATENATE($G130,AC$2),'WFOM - Time_Base'!$A$8:$API$8,0)) *
INDEX('WFOM - Time_Base'!$A$4:$API$29, MATCH("CenHos_Per", 'WFOM - Time_Base'!$B$4:$B$29,0), MATCH(CONCATENATE($G130,AC$2),'WFOM - Time_Base'!$A$8:$API$8,0)),
IFERROR($AN130 * INDEX('Inputs from Uganda staff'!$E$61:$BM$80,MATCH('HRH Need estimation'!AC$2,'Inputs from Uganda staff'!$E$61:$E$80,0),MATCH('HRH Need estimation'!$D130,'Inputs from Uganda staff'!$E$6:$BM$6,0)),
""))</f>
        <v/>
      </c>
      <c r="AD130" s="122">
        <f>IFERROR(
$AN130 * INDEX('WFOM - Time_Base'!$A$4:$API$29, MATCH("CenHos", 'WFOM - Time_Base'!$B$4:$B$29,0), MATCH(CONCATENATE($G130,AD$2),'WFOM - Time_Base'!$A$8:$API$8,0)) *
INDEX('WFOM - Time_Base'!$A$4:$API$29, MATCH("CenHos_Per", 'WFOM - Time_Base'!$B$4:$B$29,0), MATCH(CONCATENATE($G130,AD$2),'WFOM - Time_Base'!$A$8:$API$8,0)),
IFERROR($AN130 * INDEX('Inputs from Uganda staff'!$E$61:$BM$80,MATCH('HRH Need estimation'!AD$2,'Inputs from Uganda staff'!$E$61:$E$80,0),MATCH('HRH Need estimation'!$D130,'Inputs from Uganda staff'!$E$6:$BM$6,0)),
""))</f>
        <v>0</v>
      </c>
      <c r="AE130" s="122">
        <f>IFERROR(
$AN130 * INDEX('WFOM - Time_Base'!$A$4:$API$29, MATCH("CenHos", 'WFOM - Time_Base'!$B$4:$B$29,0), MATCH(CONCATENATE($G130,AE$2),'WFOM - Time_Base'!$A$8:$API$8,0)) *
INDEX('WFOM - Time_Base'!$A$4:$API$29, MATCH("CenHos_Per", 'WFOM - Time_Base'!$B$4:$B$29,0), MATCH(CONCATENATE($G130,AE$2),'WFOM - Time_Base'!$A$8:$API$8,0)),
IFERROR($AN130 * INDEX('Inputs from Uganda staff'!$E$61:$BM$80,MATCH('HRH Need estimation'!AE$2,'Inputs from Uganda staff'!$E$61:$E$80,0),MATCH('HRH Need estimation'!$D130,'Inputs from Uganda staff'!$E$6:$BM$6,0)),
""))</f>
        <v>0</v>
      </c>
      <c r="AF130" s="122">
        <f>IFERROR(
$AN130 * INDEX('WFOM - Time_Base'!$A$4:$API$29, MATCH("CenHos", 'WFOM - Time_Base'!$B$4:$B$29,0), MATCH(CONCATENATE($G130,AF$2),'WFOM - Time_Base'!$A$8:$API$8,0)) *
INDEX('WFOM - Time_Base'!$A$4:$API$29, MATCH("CenHos_Per", 'WFOM - Time_Base'!$B$4:$B$29,0), MATCH(CONCATENATE($G130,AF$2),'WFOM - Time_Base'!$A$8:$API$8,0)),
IFERROR($AN130 * INDEX('Inputs from Uganda staff'!$E$61:$BM$80,MATCH('HRH Need estimation'!AF$2,'Inputs from Uganda staff'!$E$61:$E$80,0),MATCH('HRH Need estimation'!$D130,'Inputs from Uganda staff'!$E$6:$BM$6,0)),
""))</f>
        <v>0</v>
      </c>
      <c r="AG130" s="122">
        <f>IFERROR(
$AN130 * INDEX('WFOM - Time_Base'!$A$4:$API$29, MATCH("CenHos", 'WFOM - Time_Base'!$B$4:$B$29,0), MATCH(CONCATENATE($G130,AG$2),'WFOM - Time_Base'!$A$8:$API$8,0)) *
INDEX('WFOM - Time_Base'!$A$4:$API$29, MATCH("CenHos_Per", 'WFOM - Time_Base'!$B$4:$B$29,0), MATCH(CONCATENATE($G130,AG$2),'WFOM - Time_Base'!$A$8:$API$8,0)),
IFERROR($AN130 * INDEX('Inputs from Uganda staff'!$E$61:$BM$80,MATCH('HRH Need estimation'!AG$2,'Inputs from Uganda staff'!$E$61:$E$80,0),MATCH('HRH Need estimation'!$D130,'Inputs from Uganda staff'!$E$6:$BM$6,0)),
""))</f>
        <v>0</v>
      </c>
      <c r="AH130" s="122">
        <f>IFERROR(
$AN130 * INDEX('WFOM - Time_Base'!$A$4:$API$29, MATCH("CenHos", 'WFOM - Time_Base'!$B$4:$B$29,0), MATCH(CONCATENATE($G130,AH$2),'WFOM - Time_Base'!$A$8:$API$8,0)) *
INDEX('WFOM - Time_Base'!$A$4:$API$29, MATCH("CenHos_Per", 'WFOM - Time_Base'!$B$4:$B$29,0), MATCH(CONCATENATE($G130,AH$2),'WFOM - Time_Base'!$A$8:$API$8,0)),
IFERROR($AN130 * INDEX('Inputs from Uganda staff'!$E$61:$BM$80,MATCH('HRH Need estimation'!AH$2,'Inputs from Uganda staff'!$E$61:$E$80,0),MATCH('HRH Need estimation'!$D130,'Inputs from Uganda staff'!$E$6:$BM$6,0)),
""))</f>
        <v>0</v>
      </c>
      <c r="AI130" s="122">
        <f>IFERROR(
$AN130 * INDEX('WFOM - Time_Base'!$A$4:$API$29, MATCH("CenHos", 'WFOM - Time_Base'!$B$4:$B$29,0), MATCH(CONCATENATE($G130,AI$2),'WFOM - Time_Base'!$A$8:$API$8,0)) *
INDEX('WFOM - Time_Base'!$A$4:$API$29, MATCH("CenHos_Per", 'WFOM - Time_Base'!$B$4:$B$29,0), MATCH(CONCATENATE($G130,AI$2),'WFOM - Time_Base'!$A$8:$API$8,0)),
IFERROR($AN130 * INDEX('Inputs from Uganda staff'!$E$61:$BM$80,MATCH('HRH Need estimation'!AI$2,'Inputs from Uganda staff'!$E$61:$E$80,0),MATCH('HRH Need estimation'!$D130,'Inputs from Uganda staff'!$E$6:$BM$6,0)),
""))</f>
        <v>0</v>
      </c>
      <c r="AJ130" s="122">
        <f>IFERROR(
$AN130 * INDEX('WFOM - Time_Base'!$A$4:$API$29, MATCH("CenHos", 'WFOM - Time_Base'!$B$4:$B$29,0), MATCH(CONCATENATE($G130,AJ$2),'WFOM - Time_Base'!$A$8:$API$8,0)) *
INDEX('WFOM - Time_Base'!$A$4:$API$29, MATCH("CenHos_Per", 'WFOM - Time_Base'!$B$4:$B$29,0), MATCH(CONCATENATE($G130,AJ$2),'WFOM - Time_Base'!$A$8:$API$8,0)),
IFERROR($AN130 * INDEX('Inputs from Uganda staff'!$E$61:$BM$80,MATCH('HRH Need estimation'!AJ$2,'Inputs from Uganda staff'!$E$61:$E$80,0),MATCH('HRH Need estimation'!$D130,'Inputs from Uganda staff'!$E$6:$BM$6,0)),
""))</f>
        <v>0</v>
      </c>
      <c r="AK130" s="122">
        <f>IFERROR(
$AN130 * INDEX('WFOM - Time_Base'!$A$4:$API$29, MATCH("CenHos", 'WFOM - Time_Base'!$B$4:$B$29,0), MATCH(CONCATENATE($G130,AK$2),'WFOM - Time_Base'!$A$8:$API$8,0)) *
INDEX('WFOM - Time_Base'!$A$4:$API$29, MATCH("CenHos_Per", 'WFOM - Time_Base'!$B$4:$B$29,0), MATCH(CONCATENATE($G130,AK$2),'WFOM - Time_Base'!$A$8:$API$8,0)),
IFERROR($AN130 * INDEX('Inputs from Uganda staff'!$E$61:$BM$80,MATCH('HRH Need estimation'!AK$2,'Inputs from Uganda staff'!$E$61:$E$80,0),MATCH('HRH Need estimation'!$D130,'Inputs from Uganda staff'!$E$6:$BM$6,0)),
""))</f>
        <v>0</v>
      </c>
      <c r="AL130" s="122">
        <f>IFERROR(
$AN130 * INDEX('WFOM - Time_Base'!$A$4:$API$29, MATCH("CenHos", 'WFOM - Time_Base'!$B$4:$B$29,0), MATCH(CONCATENATE($G130,AL$2),'WFOM - Time_Base'!$A$8:$API$8,0)) *
INDEX('WFOM - Time_Base'!$A$4:$API$29, MATCH("CenHos_Per", 'WFOM - Time_Base'!$B$4:$B$29,0), MATCH(CONCATENATE($G130,AL$2),'WFOM - Time_Base'!$A$8:$API$8,0)),
IFERROR($AN130 * INDEX('Inputs from Uganda staff'!$E$61:$BM$80,MATCH('HRH Need estimation'!AL$2,'Inputs from Uganda staff'!$E$61:$E$80,0),MATCH('HRH Need estimation'!$D130,'Inputs from Uganda staff'!$E$6:$BM$6,0)),
""))</f>
        <v>0</v>
      </c>
      <c r="AN130">
        <v>1</v>
      </c>
      <c r="AO130" t="e">
        <f t="shared" si="3"/>
        <v>#N/A</v>
      </c>
      <c r="AQ130" t="s">
        <v>2063</v>
      </c>
    </row>
    <row r="131" spans="1:43">
      <c r="A131" s="106" t="s">
        <v>915</v>
      </c>
      <c r="B131" s="106" t="s">
        <v>292</v>
      </c>
      <c r="C131" s="107" t="s">
        <v>473</v>
      </c>
      <c r="D131" s="115" t="s">
        <v>474</v>
      </c>
      <c r="E131" s="122" t="s">
        <v>85</v>
      </c>
      <c r="F131" s="122" t="s">
        <v>94</v>
      </c>
      <c r="G131" s="122" t="str">
        <f>IF(F131&lt;&gt;"", VLOOKUP(F131,'WFOM - Cadre and Service List'!$E$4:$F$52,2,FALSE), "")</f>
        <v>EstMedCom</v>
      </c>
      <c r="H131" s="122"/>
      <c r="I131" s="207"/>
      <c r="J131" s="207"/>
      <c r="K131" s="207"/>
      <c r="L131" s="207"/>
      <c r="M131" s="207"/>
      <c r="N131" s="207"/>
      <c r="O131" s="207"/>
      <c r="P131" s="207">
        <f t="shared" si="2"/>
        <v>0</v>
      </c>
      <c r="Q131" s="122" t="s">
        <v>1947</v>
      </c>
      <c r="R131" s="122">
        <f>IFERROR(
$AN131 * INDEX('WFOM - Time_Base'!$A$4:$API$29, MATCH("CenHos", 'WFOM - Time_Base'!$B$4:$B$29,0), MATCH(CONCATENATE($G131,R$2),'WFOM - Time_Base'!$A$8:$API$8,0)) *
INDEX('WFOM - Time_Base'!$A$4:$API$29, MATCH("CenHos_Per", 'WFOM - Time_Base'!$B$4:$B$29,0), MATCH(CONCATENATE($G131,R$2),'WFOM - Time_Base'!$A$8:$API$8,0)),
IFERROR($AN131 * INDEX('Inputs from Uganda staff'!$E$61:$BM$80,MATCH('HRH Need estimation'!R$2,'Inputs from Uganda staff'!$E$61:$E$80,0),MATCH('HRH Need estimation'!$D131,'Inputs from Uganda staff'!$E$6:$BM$6,0)),
""))</f>
        <v>4.5</v>
      </c>
      <c r="S131" s="122">
        <f>IFERROR(
$AN131 * INDEX('WFOM - Time_Base'!$A$4:$API$29, MATCH("CenHos", 'WFOM - Time_Base'!$B$4:$B$29,0), MATCH(CONCATENATE($G131,S$2),'WFOM - Time_Base'!$A$8:$API$8,0)) *
INDEX('WFOM - Time_Base'!$A$4:$API$29, MATCH("CenHos_Per", 'WFOM - Time_Base'!$B$4:$B$29,0), MATCH(CONCATENATE($G131,S$2),'WFOM - Time_Base'!$A$8:$API$8,0)),
IFERROR($AN131 * INDEX('Inputs from Uganda staff'!$E$61:$BM$80,MATCH('HRH Need estimation'!S$2,'Inputs from Uganda staff'!$E$61:$E$80,0),MATCH('HRH Need estimation'!$D131,'Inputs from Uganda staff'!$E$6:$BM$6,0)),
""))</f>
        <v>7.5</v>
      </c>
      <c r="T131" s="122">
        <f>IFERROR(
$AN131 * INDEX('WFOM - Time_Base'!$A$4:$API$29, MATCH("CenHos", 'WFOM - Time_Base'!$B$4:$B$29,0), MATCH(CONCATENATE($G131,T$2),'WFOM - Time_Base'!$A$8:$API$8,0)) *
INDEX('WFOM - Time_Base'!$A$4:$API$29, MATCH("CenHos_Per", 'WFOM - Time_Base'!$B$4:$B$29,0), MATCH(CONCATENATE($G131,T$2),'WFOM - Time_Base'!$A$8:$API$8,0)),
IFERROR($AN131 * INDEX('Inputs from Uganda staff'!$E$61:$BM$80,MATCH('HRH Need estimation'!T$2,'Inputs from Uganda staff'!$E$61:$E$80,0),MATCH('HRH Need estimation'!$D131,'Inputs from Uganda staff'!$E$6:$BM$6,0)),
""))</f>
        <v>0</v>
      </c>
      <c r="U131" s="122">
        <f>IFERROR(
$AN131 * INDEX('WFOM - Time_Base'!$A$4:$API$29, MATCH("CenHos", 'WFOM - Time_Base'!$B$4:$B$29,0), MATCH(CONCATENATE($G131,U$2),'WFOM - Time_Base'!$A$8:$API$8,0)) *
INDEX('WFOM - Time_Base'!$A$4:$API$29, MATCH("CenHos_Per", 'WFOM - Time_Base'!$B$4:$B$29,0), MATCH(CONCATENATE($G131,U$2),'WFOM - Time_Base'!$A$8:$API$8,0)),
IFERROR($AN131 * INDEX('Inputs from Uganda staff'!$E$61:$BM$80,MATCH('HRH Need estimation'!U$2,'Inputs from Uganda staff'!$E$61:$E$80,0),MATCH('HRH Need estimation'!$D131,'Inputs from Uganda staff'!$E$6:$BM$6,0)),
""))</f>
        <v>0</v>
      </c>
      <c r="V131" s="122">
        <f>IFERROR(
$AN131 * INDEX('WFOM - Time_Base'!$A$4:$API$29, MATCH("CenHos", 'WFOM - Time_Base'!$B$4:$B$29,0), MATCH(CONCATENATE($G131,V$2),'WFOM - Time_Base'!$A$8:$API$8,0)) *
INDEX('WFOM - Time_Base'!$A$4:$API$29, MATCH("CenHos_Per", 'WFOM - Time_Base'!$B$4:$B$29,0), MATCH(CONCATENATE($G131,V$2),'WFOM - Time_Base'!$A$8:$API$8,0)),
IFERROR($AN131 * INDEX('Inputs from Uganda staff'!$E$61:$BM$80,MATCH('HRH Need estimation'!V$2,'Inputs from Uganda staff'!$E$61:$E$80,0),MATCH('HRH Need estimation'!$D131,'Inputs from Uganda staff'!$E$6:$BM$6,0)),
""))</f>
        <v>6</v>
      </c>
      <c r="W131" s="122">
        <f>IFERROR(
$AN131 * INDEX('WFOM - Time_Base'!$A$4:$API$29, MATCH("CenHos", 'WFOM - Time_Base'!$B$4:$B$29,0), MATCH(CONCATENATE($G131,W$2),'WFOM - Time_Base'!$A$8:$API$8,0)) *
INDEX('WFOM - Time_Base'!$A$4:$API$29, MATCH("CenHos_Per", 'WFOM - Time_Base'!$B$4:$B$29,0), MATCH(CONCATENATE($G131,W$2),'WFOM - Time_Base'!$A$8:$API$8,0)),
IFERROR($AN131 * INDEX('Inputs from Uganda staff'!$E$61:$BM$80,MATCH('HRH Need estimation'!W$2,'Inputs from Uganda staff'!$E$61:$E$80,0),MATCH('HRH Need estimation'!$D131,'Inputs from Uganda staff'!$E$6:$BM$6,0)),
""))</f>
        <v>0</v>
      </c>
      <c r="X131" s="122">
        <f>IFERROR(
$AN131 * INDEX('WFOM - Time_Base'!$A$4:$API$29, MATCH("CenHos", 'WFOM - Time_Base'!$B$4:$B$29,0), MATCH(CONCATENATE($G131,X$2),'WFOM - Time_Base'!$A$8:$API$8,0)) *
INDEX('WFOM - Time_Base'!$A$4:$API$29, MATCH("CenHos_Per", 'WFOM - Time_Base'!$B$4:$B$29,0), MATCH(CONCATENATE($G131,X$2),'WFOM - Time_Base'!$A$8:$API$8,0)),
IFERROR($AN131 * INDEX('Inputs from Uganda staff'!$E$61:$BM$80,MATCH('HRH Need estimation'!X$2,'Inputs from Uganda staff'!$E$61:$E$80,0),MATCH('HRH Need estimation'!$D131,'Inputs from Uganda staff'!$E$6:$BM$6,0)),
""))</f>
        <v>0.75</v>
      </c>
      <c r="Y131" s="122">
        <f>IFERROR(
$AN131 * INDEX('WFOM - Time_Base'!$A$4:$API$29, MATCH("CenHos", 'WFOM - Time_Base'!$B$4:$B$29,0), MATCH(CONCATENATE($G131,Y$2),'WFOM - Time_Base'!$A$8:$API$8,0)) *
INDEX('WFOM - Time_Base'!$A$4:$API$29, MATCH("CenHos_Per", 'WFOM - Time_Base'!$B$4:$B$29,0), MATCH(CONCATENATE($G131,Y$2),'WFOM - Time_Base'!$A$8:$API$8,0)),
IFERROR($AN131 * INDEX('Inputs from Uganda staff'!$E$61:$BM$80,MATCH('HRH Need estimation'!Y$2,'Inputs from Uganda staff'!$E$61:$E$80,0),MATCH('HRH Need estimation'!$D131,'Inputs from Uganda staff'!$E$6:$BM$6,0)),
""))</f>
        <v>0.75</v>
      </c>
      <c r="Z131" s="122">
        <f>IFERROR(
$AN131 * INDEX('WFOM - Time_Base'!$A$4:$API$29, MATCH("CenHos", 'WFOM - Time_Base'!$B$4:$B$29,0), MATCH(CONCATENATE($G131,Z$2),'WFOM - Time_Base'!$A$8:$API$8,0)) *
INDEX('WFOM - Time_Base'!$A$4:$API$29, MATCH("CenHos_Per", 'WFOM - Time_Base'!$B$4:$B$29,0), MATCH(CONCATENATE($G131,Z$2),'WFOM - Time_Base'!$A$8:$API$8,0)),
IFERROR($AN131 * INDEX('Inputs from Uganda staff'!$E$61:$BM$80,MATCH('HRH Need estimation'!Z$2,'Inputs from Uganda staff'!$E$61:$E$80,0),MATCH('HRH Need estimation'!$D131,'Inputs from Uganda staff'!$E$6:$BM$6,0)),
""))</f>
        <v>0</v>
      </c>
      <c r="AA131" s="122">
        <f>IFERROR(
$AN131 * INDEX('WFOM - Time_Base'!$A$4:$API$29, MATCH("CenHos", 'WFOM - Time_Base'!$B$4:$B$29,0), MATCH(CONCATENATE($G131,AA$2),'WFOM - Time_Base'!$A$8:$API$8,0)) *
INDEX('WFOM - Time_Base'!$A$4:$API$29, MATCH("CenHos_Per", 'WFOM - Time_Base'!$B$4:$B$29,0), MATCH(CONCATENATE($G131,AA$2),'WFOM - Time_Base'!$A$8:$API$8,0)),
IFERROR($AN131 * INDEX('Inputs from Uganda staff'!$E$61:$BM$80,MATCH('HRH Need estimation'!AA$2,'Inputs from Uganda staff'!$E$61:$E$80,0),MATCH('HRH Need estimation'!$D131,'Inputs from Uganda staff'!$E$6:$BM$6,0)),
""))</f>
        <v>0</v>
      </c>
      <c r="AB131" s="122">
        <f>IFERROR(
$AN131 * INDEX('WFOM - Time_Base'!$A$4:$API$29, MATCH("CenHos", 'WFOM - Time_Base'!$B$4:$B$29,0), MATCH(CONCATENATE($G131,AB$2),'WFOM - Time_Base'!$A$8:$API$8,0)) *
INDEX('WFOM - Time_Base'!$A$4:$API$29, MATCH("CenHos_Per", 'WFOM - Time_Base'!$B$4:$B$29,0), MATCH(CONCATENATE($G131,AB$2),'WFOM - Time_Base'!$A$8:$API$8,0)),
IFERROR($AN131 * INDEX('Inputs from Uganda staff'!$E$61:$BM$80,MATCH('HRH Need estimation'!AB$2,'Inputs from Uganda staff'!$E$61:$E$80,0),MATCH('HRH Need estimation'!$D131,'Inputs from Uganda staff'!$E$6:$BM$6,0)),
""))</f>
        <v>0</v>
      </c>
      <c r="AC131" s="122" t="str">
        <f>IFERROR(
$AN131 * INDEX('WFOM - Time_Base'!$A$4:$API$29, MATCH("CenHos", 'WFOM - Time_Base'!$B$4:$B$29,0), MATCH(CONCATENATE($G131,AC$2),'WFOM - Time_Base'!$A$8:$API$8,0)) *
INDEX('WFOM - Time_Base'!$A$4:$API$29, MATCH("CenHos_Per", 'WFOM - Time_Base'!$B$4:$B$29,0), MATCH(CONCATENATE($G131,AC$2),'WFOM - Time_Base'!$A$8:$API$8,0)),
IFERROR($AN131 * INDEX('Inputs from Uganda staff'!$E$61:$BM$80,MATCH('HRH Need estimation'!AC$2,'Inputs from Uganda staff'!$E$61:$E$80,0),MATCH('HRH Need estimation'!$D131,'Inputs from Uganda staff'!$E$6:$BM$6,0)),
""))</f>
        <v/>
      </c>
      <c r="AD131" s="122">
        <f>IFERROR(
$AN131 * INDEX('WFOM - Time_Base'!$A$4:$API$29, MATCH("CenHos", 'WFOM - Time_Base'!$B$4:$B$29,0), MATCH(CONCATENATE($G131,AD$2),'WFOM - Time_Base'!$A$8:$API$8,0)) *
INDEX('WFOM - Time_Base'!$A$4:$API$29, MATCH("CenHos_Per", 'WFOM - Time_Base'!$B$4:$B$29,0), MATCH(CONCATENATE($G131,AD$2),'WFOM - Time_Base'!$A$8:$API$8,0)),
IFERROR($AN131 * INDEX('Inputs from Uganda staff'!$E$61:$BM$80,MATCH('HRH Need estimation'!AD$2,'Inputs from Uganda staff'!$E$61:$E$80,0),MATCH('HRH Need estimation'!$D131,'Inputs from Uganda staff'!$E$6:$BM$6,0)),
""))</f>
        <v>0</v>
      </c>
      <c r="AE131" s="122">
        <f>IFERROR(
$AN131 * INDEX('WFOM - Time_Base'!$A$4:$API$29, MATCH("CenHos", 'WFOM - Time_Base'!$B$4:$B$29,0), MATCH(CONCATENATE($G131,AE$2),'WFOM - Time_Base'!$A$8:$API$8,0)) *
INDEX('WFOM - Time_Base'!$A$4:$API$29, MATCH("CenHos_Per", 'WFOM - Time_Base'!$B$4:$B$29,0), MATCH(CONCATENATE($G131,AE$2),'WFOM - Time_Base'!$A$8:$API$8,0)),
IFERROR($AN131 * INDEX('Inputs from Uganda staff'!$E$61:$BM$80,MATCH('HRH Need estimation'!AE$2,'Inputs from Uganda staff'!$E$61:$E$80,0),MATCH('HRH Need estimation'!$D131,'Inputs from Uganda staff'!$E$6:$BM$6,0)),
""))</f>
        <v>0</v>
      </c>
      <c r="AF131" s="122">
        <f>IFERROR(
$AN131 * INDEX('WFOM - Time_Base'!$A$4:$API$29, MATCH("CenHos", 'WFOM - Time_Base'!$B$4:$B$29,0), MATCH(CONCATENATE($G131,AF$2),'WFOM - Time_Base'!$A$8:$API$8,0)) *
INDEX('WFOM - Time_Base'!$A$4:$API$29, MATCH("CenHos_Per", 'WFOM - Time_Base'!$B$4:$B$29,0), MATCH(CONCATENATE($G131,AF$2),'WFOM - Time_Base'!$A$8:$API$8,0)),
IFERROR($AN131 * INDEX('Inputs from Uganda staff'!$E$61:$BM$80,MATCH('HRH Need estimation'!AF$2,'Inputs from Uganda staff'!$E$61:$E$80,0),MATCH('HRH Need estimation'!$D131,'Inputs from Uganda staff'!$E$6:$BM$6,0)),
""))</f>
        <v>0</v>
      </c>
      <c r="AG131" s="122">
        <f>IFERROR(
$AN131 * INDEX('WFOM - Time_Base'!$A$4:$API$29, MATCH("CenHos", 'WFOM - Time_Base'!$B$4:$B$29,0), MATCH(CONCATENATE($G131,AG$2),'WFOM - Time_Base'!$A$8:$API$8,0)) *
INDEX('WFOM - Time_Base'!$A$4:$API$29, MATCH("CenHos_Per", 'WFOM - Time_Base'!$B$4:$B$29,0), MATCH(CONCATENATE($G131,AG$2),'WFOM - Time_Base'!$A$8:$API$8,0)),
IFERROR($AN131 * INDEX('Inputs from Uganda staff'!$E$61:$BM$80,MATCH('HRH Need estimation'!AG$2,'Inputs from Uganda staff'!$E$61:$E$80,0),MATCH('HRH Need estimation'!$D131,'Inputs from Uganda staff'!$E$6:$BM$6,0)),
""))</f>
        <v>0</v>
      </c>
      <c r="AH131" s="122">
        <f>IFERROR(
$AN131 * INDEX('WFOM - Time_Base'!$A$4:$API$29, MATCH("CenHos", 'WFOM - Time_Base'!$B$4:$B$29,0), MATCH(CONCATENATE($G131,AH$2),'WFOM - Time_Base'!$A$8:$API$8,0)) *
INDEX('WFOM - Time_Base'!$A$4:$API$29, MATCH("CenHos_Per", 'WFOM - Time_Base'!$B$4:$B$29,0), MATCH(CONCATENATE($G131,AH$2),'WFOM - Time_Base'!$A$8:$API$8,0)),
IFERROR($AN131 * INDEX('Inputs from Uganda staff'!$E$61:$BM$80,MATCH('HRH Need estimation'!AH$2,'Inputs from Uganda staff'!$E$61:$E$80,0),MATCH('HRH Need estimation'!$D131,'Inputs from Uganda staff'!$E$6:$BM$6,0)),
""))</f>
        <v>0</v>
      </c>
      <c r="AI131" s="122">
        <f>IFERROR(
$AN131 * INDEX('WFOM - Time_Base'!$A$4:$API$29, MATCH("CenHos", 'WFOM - Time_Base'!$B$4:$B$29,0), MATCH(CONCATENATE($G131,AI$2),'WFOM - Time_Base'!$A$8:$API$8,0)) *
INDEX('WFOM - Time_Base'!$A$4:$API$29, MATCH("CenHos_Per", 'WFOM - Time_Base'!$B$4:$B$29,0), MATCH(CONCATENATE($G131,AI$2),'WFOM - Time_Base'!$A$8:$API$8,0)),
IFERROR($AN131 * INDEX('Inputs from Uganda staff'!$E$61:$BM$80,MATCH('HRH Need estimation'!AI$2,'Inputs from Uganda staff'!$E$61:$E$80,0),MATCH('HRH Need estimation'!$D131,'Inputs from Uganda staff'!$E$6:$BM$6,0)),
""))</f>
        <v>0</v>
      </c>
      <c r="AJ131" s="122">
        <f>IFERROR(
$AN131 * INDEX('WFOM - Time_Base'!$A$4:$API$29, MATCH("CenHos", 'WFOM - Time_Base'!$B$4:$B$29,0), MATCH(CONCATENATE($G131,AJ$2),'WFOM - Time_Base'!$A$8:$API$8,0)) *
INDEX('WFOM - Time_Base'!$A$4:$API$29, MATCH("CenHos_Per", 'WFOM - Time_Base'!$B$4:$B$29,0), MATCH(CONCATENATE($G131,AJ$2),'WFOM - Time_Base'!$A$8:$API$8,0)),
IFERROR($AN131 * INDEX('Inputs from Uganda staff'!$E$61:$BM$80,MATCH('HRH Need estimation'!AJ$2,'Inputs from Uganda staff'!$E$61:$E$80,0),MATCH('HRH Need estimation'!$D131,'Inputs from Uganda staff'!$E$6:$BM$6,0)),
""))</f>
        <v>0</v>
      </c>
      <c r="AK131" s="122">
        <f>IFERROR(
$AN131 * INDEX('WFOM - Time_Base'!$A$4:$API$29, MATCH("CenHos", 'WFOM - Time_Base'!$B$4:$B$29,0), MATCH(CONCATENATE($G131,AK$2),'WFOM - Time_Base'!$A$8:$API$8,0)) *
INDEX('WFOM - Time_Base'!$A$4:$API$29, MATCH("CenHos_Per", 'WFOM - Time_Base'!$B$4:$B$29,0), MATCH(CONCATENATE($G131,AK$2),'WFOM - Time_Base'!$A$8:$API$8,0)),
IFERROR($AN131 * INDEX('Inputs from Uganda staff'!$E$61:$BM$80,MATCH('HRH Need estimation'!AK$2,'Inputs from Uganda staff'!$E$61:$E$80,0),MATCH('HRH Need estimation'!$D131,'Inputs from Uganda staff'!$E$6:$BM$6,0)),
""))</f>
        <v>0</v>
      </c>
      <c r="AL131" s="122">
        <f>IFERROR(
$AN131 * INDEX('WFOM - Time_Base'!$A$4:$API$29, MATCH("CenHos", 'WFOM - Time_Base'!$B$4:$B$29,0), MATCH(CONCATENATE($G131,AL$2),'WFOM - Time_Base'!$A$8:$API$8,0)) *
INDEX('WFOM - Time_Base'!$A$4:$API$29, MATCH("CenHos_Per", 'WFOM - Time_Base'!$B$4:$B$29,0), MATCH(CONCATENATE($G131,AL$2),'WFOM - Time_Base'!$A$8:$API$8,0)),
IFERROR($AN131 * INDEX('Inputs from Uganda staff'!$E$61:$BM$80,MATCH('HRH Need estimation'!AL$2,'Inputs from Uganda staff'!$E$61:$E$80,0),MATCH('HRH Need estimation'!$D131,'Inputs from Uganda staff'!$E$6:$BM$6,0)),
""))</f>
        <v>0</v>
      </c>
      <c r="AN131">
        <v>1</v>
      </c>
      <c r="AO131" t="e">
        <f t="shared" si="3"/>
        <v>#N/A</v>
      </c>
      <c r="AQ131" t="s">
        <v>2064</v>
      </c>
    </row>
    <row r="132" spans="1:43">
      <c r="A132" s="106" t="s">
        <v>915</v>
      </c>
      <c r="B132" s="106" t="s">
        <v>292</v>
      </c>
      <c r="C132" s="107" t="s">
        <v>475</v>
      </c>
      <c r="D132" s="113" t="s">
        <v>476</v>
      </c>
      <c r="E132" s="122" t="s">
        <v>85</v>
      </c>
      <c r="F132" s="122" t="s">
        <v>92</v>
      </c>
      <c r="G132" s="122" t="str">
        <f>IF(F132&lt;&gt;"", VLOOKUP(F132,'WFOM - Cadre and Service List'!$E$4:$F$52,2,FALSE), "")</f>
        <v>NewAdult</v>
      </c>
      <c r="H132" s="122"/>
      <c r="I132" s="207"/>
      <c r="J132" s="207"/>
      <c r="K132" s="207"/>
      <c r="L132" s="207"/>
      <c r="M132" s="207"/>
      <c r="N132" s="207"/>
      <c r="O132" s="207"/>
      <c r="P132" s="207">
        <f t="shared" si="2"/>
        <v>0</v>
      </c>
      <c r="Q132" s="122" t="s">
        <v>1947</v>
      </c>
      <c r="R132" s="122">
        <f>IFERROR(
$AN132 * INDEX('WFOM - Time_Base'!$A$4:$API$29, MATCH("CenHos", 'WFOM - Time_Base'!$B$4:$B$29,0), MATCH(CONCATENATE($G132,R$2),'WFOM - Time_Base'!$A$8:$API$8,0)) *
INDEX('WFOM - Time_Base'!$A$4:$API$29, MATCH("CenHos_Per", 'WFOM - Time_Base'!$B$4:$B$29,0), MATCH(CONCATENATE($G132,R$2),'WFOM - Time_Base'!$A$8:$API$8,0)),
IFERROR($AN132 * INDEX('Inputs from Uganda staff'!$E$61:$BM$80,MATCH('HRH Need estimation'!R$2,'Inputs from Uganda staff'!$E$61:$E$80,0),MATCH('HRH Need estimation'!$D132,'Inputs from Uganda staff'!$E$6:$BM$6,0)),
""))</f>
        <v>6</v>
      </c>
      <c r="S132" s="122">
        <f>IFERROR(
$AN132 * INDEX('WFOM - Time_Base'!$A$4:$API$29, MATCH("CenHos", 'WFOM - Time_Base'!$B$4:$B$29,0), MATCH(CONCATENATE($G132,S$2),'WFOM - Time_Base'!$A$8:$API$8,0)) *
INDEX('WFOM - Time_Base'!$A$4:$API$29, MATCH("CenHos_Per", 'WFOM - Time_Base'!$B$4:$B$29,0), MATCH(CONCATENATE($G132,S$2),'WFOM - Time_Base'!$A$8:$API$8,0)),
IFERROR($AN132 * INDEX('Inputs from Uganda staff'!$E$61:$BM$80,MATCH('HRH Need estimation'!S$2,'Inputs from Uganda staff'!$E$61:$E$80,0),MATCH('HRH Need estimation'!$D132,'Inputs from Uganda staff'!$E$6:$BM$6,0)),
""))</f>
        <v>6</v>
      </c>
      <c r="T132" s="122">
        <f>IFERROR(
$AN132 * INDEX('WFOM - Time_Base'!$A$4:$API$29, MATCH("CenHos", 'WFOM - Time_Base'!$B$4:$B$29,0), MATCH(CONCATENATE($G132,T$2),'WFOM - Time_Base'!$A$8:$API$8,0)) *
INDEX('WFOM - Time_Base'!$A$4:$API$29, MATCH("CenHos_Per", 'WFOM - Time_Base'!$B$4:$B$29,0), MATCH(CONCATENATE($G132,T$2),'WFOM - Time_Base'!$A$8:$API$8,0)),
IFERROR($AN132 * INDEX('Inputs from Uganda staff'!$E$61:$BM$80,MATCH('HRH Need estimation'!T$2,'Inputs from Uganda staff'!$E$61:$E$80,0),MATCH('HRH Need estimation'!$D132,'Inputs from Uganda staff'!$E$6:$BM$6,0)),
""))</f>
        <v>0</v>
      </c>
      <c r="U132" s="122">
        <f>IFERROR(
$AN132 * INDEX('WFOM - Time_Base'!$A$4:$API$29, MATCH("CenHos", 'WFOM - Time_Base'!$B$4:$B$29,0), MATCH(CONCATENATE($G132,U$2),'WFOM - Time_Base'!$A$8:$API$8,0)) *
INDEX('WFOM - Time_Base'!$A$4:$API$29, MATCH("CenHos_Per", 'WFOM - Time_Base'!$B$4:$B$29,0), MATCH(CONCATENATE($G132,U$2),'WFOM - Time_Base'!$A$8:$API$8,0)),
IFERROR($AN132 * INDEX('Inputs from Uganda staff'!$E$61:$BM$80,MATCH('HRH Need estimation'!U$2,'Inputs from Uganda staff'!$E$61:$E$80,0),MATCH('HRH Need estimation'!$D132,'Inputs from Uganda staff'!$E$6:$BM$6,0)),
""))</f>
        <v>4</v>
      </c>
      <c r="V132" s="122">
        <f>IFERROR(
$AN132 * INDEX('WFOM - Time_Base'!$A$4:$API$29, MATCH("CenHos", 'WFOM - Time_Base'!$B$4:$B$29,0), MATCH(CONCATENATE($G132,V$2),'WFOM - Time_Base'!$A$8:$API$8,0)) *
INDEX('WFOM - Time_Base'!$A$4:$API$29, MATCH("CenHos_Per", 'WFOM - Time_Base'!$B$4:$B$29,0), MATCH(CONCATENATE($G132,V$2),'WFOM - Time_Base'!$A$8:$API$8,0)),
IFERROR($AN132 * INDEX('Inputs from Uganda staff'!$E$61:$BM$80,MATCH('HRH Need estimation'!V$2,'Inputs from Uganda staff'!$E$61:$E$80,0),MATCH('HRH Need estimation'!$D132,'Inputs from Uganda staff'!$E$6:$BM$6,0)),
""))</f>
        <v>4</v>
      </c>
      <c r="W132" s="122">
        <f>IFERROR(
$AN132 * INDEX('WFOM - Time_Base'!$A$4:$API$29, MATCH("CenHos", 'WFOM - Time_Base'!$B$4:$B$29,0), MATCH(CONCATENATE($G132,W$2),'WFOM - Time_Base'!$A$8:$API$8,0)) *
INDEX('WFOM - Time_Base'!$A$4:$API$29, MATCH("CenHos_Per", 'WFOM - Time_Base'!$B$4:$B$29,0), MATCH(CONCATENATE($G132,W$2),'WFOM - Time_Base'!$A$8:$API$8,0)),
IFERROR($AN132 * INDEX('Inputs from Uganda staff'!$E$61:$BM$80,MATCH('HRH Need estimation'!W$2,'Inputs from Uganda staff'!$E$61:$E$80,0),MATCH('HRH Need estimation'!$D132,'Inputs from Uganda staff'!$E$6:$BM$6,0)),
""))</f>
        <v>0.44999999999999996</v>
      </c>
      <c r="X132" s="122">
        <f>IFERROR(
$AN132 * INDEX('WFOM - Time_Base'!$A$4:$API$29, MATCH("CenHos", 'WFOM - Time_Base'!$B$4:$B$29,0), MATCH(CONCATENATE($G132,X$2),'WFOM - Time_Base'!$A$8:$API$8,0)) *
INDEX('WFOM - Time_Base'!$A$4:$API$29, MATCH("CenHos_Per", 'WFOM - Time_Base'!$B$4:$B$29,0), MATCH(CONCATENATE($G132,X$2),'WFOM - Time_Base'!$A$8:$API$8,0)),
IFERROR($AN132 * INDEX('Inputs from Uganda staff'!$E$61:$BM$80,MATCH('HRH Need estimation'!X$2,'Inputs from Uganda staff'!$E$61:$E$80,0),MATCH('HRH Need estimation'!$D132,'Inputs from Uganda staff'!$E$6:$BM$6,0)),
""))</f>
        <v>1</v>
      </c>
      <c r="Y132" s="122">
        <f>IFERROR(
$AN132 * INDEX('WFOM - Time_Base'!$A$4:$API$29, MATCH("CenHos", 'WFOM - Time_Base'!$B$4:$B$29,0), MATCH(CONCATENATE($G132,Y$2),'WFOM - Time_Base'!$A$8:$API$8,0)) *
INDEX('WFOM - Time_Base'!$A$4:$API$29, MATCH("CenHos_Per", 'WFOM - Time_Base'!$B$4:$B$29,0), MATCH(CONCATENATE($G132,Y$2),'WFOM - Time_Base'!$A$8:$API$8,0)),
IFERROR($AN132 * INDEX('Inputs from Uganda staff'!$E$61:$BM$80,MATCH('HRH Need estimation'!Y$2,'Inputs from Uganda staff'!$E$61:$E$80,0),MATCH('HRH Need estimation'!$D132,'Inputs from Uganda staff'!$E$6:$BM$6,0)),
""))</f>
        <v>1</v>
      </c>
      <c r="Z132" s="122">
        <f>IFERROR(
$AN132 * INDEX('WFOM - Time_Base'!$A$4:$API$29, MATCH("CenHos", 'WFOM - Time_Base'!$B$4:$B$29,0), MATCH(CONCATENATE($G132,Z$2),'WFOM - Time_Base'!$A$8:$API$8,0)) *
INDEX('WFOM - Time_Base'!$A$4:$API$29, MATCH("CenHos_Per", 'WFOM - Time_Base'!$B$4:$B$29,0), MATCH(CONCATENATE($G132,Z$2),'WFOM - Time_Base'!$A$8:$API$8,0)),
IFERROR($AN132 * INDEX('Inputs from Uganda staff'!$E$61:$BM$80,MATCH('HRH Need estimation'!Z$2,'Inputs from Uganda staff'!$E$61:$E$80,0),MATCH('HRH Need estimation'!$D132,'Inputs from Uganda staff'!$E$6:$BM$6,0)),
""))</f>
        <v>0</v>
      </c>
      <c r="AA132" s="122">
        <f>IFERROR(
$AN132 * INDEX('WFOM - Time_Base'!$A$4:$API$29, MATCH("CenHos", 'WFOM - Time_Base'!$B$4:$B$29,0), MATCH(CONCATENATE($G132,AA$2),'WFOM - Time_Base'!$A$8:$API$8,0)) *
INDEX('WFOM - Time_Base'!$A$4:$API$29, MATCH("CenHos_Per", 'WFOM - Time_Base'!$B$4:$B$29,0), MATCH(CONCATENATE($G132,AA$2),'WFOM - Time_Base'!$A$8:$API$8,0)),
IFERROR($AN132 * INDEX('Inputs from Uganda staff'!$E$61:$BM$80,MATCH('HRH Need estimation'!AA$2,'Inputs from Uganda staff'!$E$61:$E$80,0),MATCH('HRH Need estimation'!$D132,'Inputs from Uganda staff'!$E$6:$BM$6,0)),
""))</f>
        <v>0</v>
      </c>
      <c r="AB132" s="122">
        <f>IFERROR(
$AN132 * INDEX('WFOM - Time_Base'!$A$4:$API$29, MATCH("CenHos", 'WFOM - Time_Base'!$B$4:$B$29,0), MATCH(CONCATENATE($G132,AB$2),'WFOM - Time_Base'!$A$8:$API$8,0)) *
INDEX('WFOM - Time_Base'!$A$4:$API$29, MATCH("CenHos_Per", 'WFOM - Time_Base'!$B$4:$B$29,0), MATCH(CONCATENATE($G132,AB$2),'WFOM - Time_Base'!$A$8:$API$8,0)),
IFERROR($AN132 * INDEX('Inputs from Uganda staff'!$E$61:$BM$80,MATCH('HRH Need estimation'!AB$2,'Inputs from Uganda staff'!$E$61:$E$80,0),MATCH('HRH Need estimation'!$D132,'Inputs from Uganda staff'!$E$6:$BM$6,0)),
""))</f>
        <v>0</v>
      </c>
      <c r="AC132" s="122" t="str">
        <f>IFERROR(
$AN132 * INDEX('WFOM - Time_Base'!$A$4:$API$29, MATCH("CenHos", 'WFOM - Time_Base'!$B$4:$B$29,0), MATCH(CONCATENATE($G132,AC$2),'WFOM - Time_Base'!$A$8:$API$8,0)) *
INDEX('WFOM - Time_Base'!$A$4:$API$29, MATCH("CenHos_Per", 'WFOM - Time_Base'!$B$4:$B$29,0), MATCH(CONCATENATE($G132,AC$2),'WFOM - Time_Base'!$A$8:$API$8,0)),
IFERROR($AN132 * INDEX('Inputs from Uganda staff'!$E$61:$BM$80,MATCH('HRH Need estimation'!AC$2,'Inputs from Uganda staff'!$E$61:$E$80,0),MATCH('HRH Need estimation'!$D132,'Inputs from Uganda staff'!$E$6:$BM$6,0)),
""))</f>
        <v/>
      </c>
      <c r="AD132" s="122">
        <f>IFERROR(
$AN132 * INDEX('WFOM - Time_Base'!$A$4:$API$29, MATCH("CenHos", 'WFOM - Time_Base'!$B$4:$B$29,0), MATCH(CONCATENATE($G132,AD$2),'WFOM - Time_Base'!$A$8:$API$8,0)) *
INDEX('WFOM - Time_Base'!$A$4:$API$29, MATCH("CenHos_Per", 'WFOM - Time_Base'!$B$4:$B$29,0), MATCH(CONCATENATE($G132,AD$2),'WFOM - Time_Base'!$A$8:$API$8,0)),
IFERROR($AN132 * INDEX('Inputs from Uganda staff'!$E$61:$BM$80,MATCH('HRH Need estimation'!AD$2,'Inputs from Uganda staff'!$E$61:$E$80,0),MATCH('HRH Need estimation'!$D132,'Inputs from Uganda staff'!$E$6:$BM$6,0)),
""))</f>
        <v>0</v>
      </c>
      <c r="AE132" s="122">
        <f>IFERROR(
$AN132 * INDEX('WFOM - Time_Base'!$A$4:$API$29, MATCH("CenHos", 'WFOM - Time_Base'!$B$4:$B$29,0), MATCH(CONCATENATE($G132,AE$2),'WFOM - Time_Base'!$A$8:$API$8,0)) *
INDEX('WFOM - Time_Base'!$A$4:$API$29, MATCH("CenHos_Per", 'WFOM - Time_Base'!$B$4:$B$29,0), MATCH(CONCATENATE($G132,AE$2),'WFOM - Time_Base'!$A$8:$API$8,0)),
IFERROR($AN132 * INDEX('Inputs from Uganda staff'!$E$61:$BM$80,MATCH('HRH Need estimation'!AE$2,'Inputs from Uganda staff'!$E$61:$E$80,0),MATCH('HRH Need estimation'!$D132,'Inputs from Uganda staff'!$E$6:$BM$6,0)),
""))</f>
        <v>0</v>
      </c>
      <c r="AF132" s="122">
        <f>IFERROR(
$AN132 * INDEX('WFOM - Time_Base'!$A$4:$API$29, MATCH("CenHos", 'WFOM - Time_Base'!$B$4:$B$29,0), MATCH(CONCATENATE($G132,AF$2),'WFOM - Time_Base'!$A$8:$API$8,0)) *
INDEX('WFOM - Time_Base'!$A$4:$API$29, MATCH("CenHos_Per", 'WFOM - Time_Base'!$B$4:$B$29,0), MATCH(CONCATENATE($G132,AF$2),'WFOM - Time_Base'!$A$8:$API$8,0)),
IFERROR($AN132 * INDEX('Inputs from Uganda staff'!$E$61:$BM$80,MATCH('HRH Need estimation'!AF$2,'Inputs from Uganda staff'!$E$61:$E$80,0),MATCH('HRH Need estimation'!$D132,'Inputs from Uganda staff'!$E$6:$BM$6,0)),
""))</f>
        <v>0</v>
      </c>
      <c r="AG132" s="122">
        <f>IFERROR(
$AN132 * INDEX('WFOM - Time_Base'!$A$4:$API$29, MATCH("CenHos", 'WFOM - Time_Base'!$B$4:$B$29,0), MATCH(CONCATENATE($G132,AG$2),'WFOM - Time_Base'!$A$8:$API$8,0)) *
INDEX('WFOM - Time_Base'!$A$4:$API$29, MATCH("CenHos_Per", 'WFOM - Time_Base'!$B$4:$B$29,0), MATCH(CONCATENATE($G132,AG$2),'WFOM - Time_Base'!$A$8:$API$8,0)),
IFERROR($AN132 * INDEX('Inputs from Uganda staff'!$E$61:$BM$80,MATCH('HRH Need estimation'!AG$2,'Inputs from Uganda staff'!$E$61:$E$80,0),MATCH('HRH Need estimation'!$D132,'Inputs from Uganda staff'!$E$6:$BM$6,0)),
""))</f>
        <v>0</v>
      </c>
      <c r="AH132" s="122">
        <f>IFERROR(
$AN132 * INDEX('WFOM - Time_Base'!$A$4:$API$29, MATCH("CenHos", 'WFOM - Time_Base'!$B$4:$B$29,0), MATCH(CONCATENATE($G132,AH$2),'WFOM - Time_Base'!$A$8:$API$8,0)) *
INDEX('WFOM - Time_Base'!$A$4:$API$29, MATCH("CenHos_Per", 'WFOM - Time_Base'!$B$4:$B$29,0), MATCH(CONCATENATE($G132,AH$2),'WFOM - Time_Base'!$A$8:$API$8,0)),
IFERROR($AN132 * INDEX('Inputs from Uganda staff'!$E$61:$BM$80,MATCH('HRH Need estimation'!AH$2,'Inputs from Uganda staff'!$E$61:$E$80,0),MATCH('HRH Need estimation'!$D132,'Inputs from Uganda staff'!$E$6:$BM$6,0)),
""))</f>
        <v>0</v>
      </c>
      <c r="AI132" s="122">
        <f>IFERROR(
$AN132 * INDEX('WFOM - Time_Base'!$A$4:$API$29, MATCH("CenHos", 'WFOM - Time_Base'!$B$4:$B$29,0), MATCH(CONCATENATE($G132,AI$2),'WFOM - Time_Base'!$A$8:$API$8,0)) *
INDEX('WFOM - Time_Base'!$A$4:$API$29, MATCH("CenHos_Per", 'WFOM - Time_Base'!$B$4:$B$29,0), MATCH(CONCATENATE($G132,AI$2),'WFOM - Time_Base'!$A$8:$API$8,0)),
IFERROR($AN132 * INDEX('Inputs from Uganda staff'!$E$61:$BM$80,MATCH('HRH Need estimation'!AI$2,'Inputs from Uganda staff'!$E$61:$E$80,0),MATCH('HRH Need estimation'!$D132,'Inputs from Uganda staff'!$E$6:$BM$6,0)),
""))</f>
        <v>0</v>
      </c>
      <c r="AJ132" s="122">
        <f>IFERROR(
$AN132 * INDEX('WFOM - Time_Base'!$A$4:$API$29, MATCH("CenHos", 'WFOM - Time_Base'!$B$4:$B$29,0), MATCH(CONCATENATE($G132,AJ$2),'WFOM - Time_Base'!$A$8:$API$8,0)) *
INDEX('WFOM - Time_Base'!$A$4:$API$29, MATCH("CenHos_Per", 'WFOM - Time_Base'!$B$4:$B$29,0), MATCH(CONCATENATE($G132,AJ$2),'WFOM - Time_Base'!$A$8:$API$8,0)),
IFERROR($AN132 * INDEX('Inputs from Uganda staff'!$E$61:$BM$80,MATCH('HRH Need estimation'!AJ$2,'Inputs from Uganda staff'!$E$61:$E$80,0),MATCH('HRH Need estimation'!$D132,'Inputs from Uganda staff'!$E$6:$BM$6,0)),
""))</f>
        <v>0</v>
      </c>
      <c r="AK132" s="122">
        <f>IFERROR(
$AN132 * INDEX('WFOM - Time_Base'!$A$4:$API$29, MATCH("CenHos", 'WFOM - Time_Base'!$B$4:$B$29,0), MATCH(CONCATENATE($G132,AK$2),'WFOM - Time_Base'!$A$8:$API$8,0)) *
INDEX('WFOM - Time_Base'!$A$4:$API$29, MATCH("CenHos_Per", 'WFOM - Time_Base'!$B$4:$B$29,0), MATCH(CONCATENATE($G132,AK$2),'WFOM - Time_Base'!$A$8:$API$8,0)),
IFERROR($AN132 * INDEX('Inputs from Uganda staff'!$E$61:$BM$80,MATCH('HRH Need estimation'!AK$2,'Inputs from Uganda staff'!$E$61:$E$80,0),MATCH('HRH Need estimation'!$D132,'Inputs from Uganda staff'!$E$6:$BM$6,0)),
""))</f>
        <v>0</v>
      </c>
      <c r="AL132" s="122">
        <f>IFERROR(
$AN132 * INDEX('WFOM - Time_Base'!$A$4:$API$29, MATCH("CenHos", 'WFOM - Time_Base'!$B$4:$B$29,0), MATCH(CONCATENATE($G132,AL$2),'WFOM - Time_Base'!$A$8:$API$8,0)) *
INDEX('WFOM - Time_Base'!$A$4:$API$29, MATCH("CenHos_Per", 'WFOM - Time_Base'!$B$4:$B$29,0), MATCH(CONCATENATE($G132,AL$2),'WFOM - Time_Base'!$A$8:$API$8,0)),
IFERROR($AN132 * INDEX('Inputs from Uganda staff'!$E$61:$BM$80,MATCH('HRH Need estimation'!AL$2,'Inputs from Uganda staff'!$E$61:$E$80,0),MATCH('HRH Need estimation'!$D132,'Inputs from Uganda staff'!$E$6:$BM$6,0)),
""))</f>
        <v>0</v>
      </c>
      <c r="AN132">
        <v>1</v>
      </c>
      <c r="AO132" t="e">
        <f t="shared" si="3"/>
        <v>#N/A</v>
      </c>
      <c r="AQ132" t="s">
        <v>2066</v>
      </c>
    </row>
    <row r="133" spans="1:43">
      <c r="A133" s="106" t="s">
        <v>915</v>
      </c>
      <c r="B133" s="106" t="s">
        <v>292</v>
      </c>
      <c r="C133" s="107" t="s">
        <v>477</v>
      </c>
      <c r="D133" s="115" t="s">
        <v>478</v>
      </c>
      <c r="E133" s="122" t="s">
        <v>85</v>
      </c>
      <c r="F133" s="122" t="s">
        <v>92</v>
      </c>
      <c r="G133" s="122" t="str">
        <f>IF(F133&lt;&gt;"", VLOOKUP(F133,'WFOM - Cadre and Service List'!$E$4:$F$52,2,FALSE), "")</f>
        <v>NewAdult</v>
      </c>
      <c r="H133" s="122"/>
      <c r="I133" s="207"/>
      <c r="J133" s="207"/>
      <c r="K133" s="207"/>
      <c r="L133" s="207"/>
      <c r="M133" s="207"/>
      <c r="N133" s="207"/>
      <c r="O133" s="207"/>
      <c r="P133" s="207">
        <f t="shared" ref="P133:P196" si="5">SUM(I133:O133)</f>
        <v>0</v>
      </c>
      <c r="Q133" s="122" t="s">
        <v>1947</v>
      </c>
      <c r="R133" s="122">
        <f>IFERROR(
$AN133 * INDEX('WFOM - Time_Base'!$A$4:$API$29, MATCH("CenHos", 'WFOM - Time_Base'!$B$4:$B$29,0), MATCH(CONCATENATE($G133,R$2),'WFOM - Time_Base'!$A$8:$API$8,0)) *
INDEX('WFOM - Time_Base'!$A$4:$API$29, MATCH("CenHos_Per", 'WFOM - Time_Base'!$B$4:$B$29,0), MATCH(CONCATENATE($G133,R$2),'WFOM - Time_Base'!$A$8:$API$8,0)),
IFERROR($AN133 * INDEX('Inputs from Uganda staff'!$E$61:$BM$80,MATCH('HRH Need estimation'!R$2,'Inputs from Uganda staff'!$E$61:$E$80,0),MATCH('HRH Need estimation'!$D133,'Inputs from Uganda staff'!$E$6:$BM$6,0)),
""))</f>
        <v>6</v>
      </c>
      <c r="S133" s="122">
        <f>IFERROR(
$AN133 * INDEX('WFOM - Time_Base'!$A$4:$API$29, MATCH("CenHos", 'WFOM - Time_Base'!$B$4:$B$29,0), MATCH(CONCATENATE($G133,S$2),'WFOM - Time_Base'!$A$8:$API$8,0)) *
INDEX('WFOM - Time_Base'!$A$4:$API$29, MATCH("CenHos_Per", 'WFOM - Time_Base'!$B$4:$B$29,0), MATCH(CONCATENATE($G133,S$2),'WFOM - Time_Base'!$A$8:$API$8,0)),
IFERROR($AN133 * INDEX('Inputs from Uganda staff'!$E$61:$BM$80,MATCH('HRH Need estimation'!S$2,'Inputs from Uganda staff'!$E$61:$E$80,0),MATCH('HRH Need estimation'!$D133,'Inputs from Uganda staff'!$E$6:$BM$6,0)),
""))</f>
        <v>6</v>
      </c>
      <c r="T133" s="122">
        <f>IFERROR(
$AN133 * INDEX('WFOM - Time_Base'!$A$4:$API$29, MATCH("CenHos", 'WFOM - Time_Base'!$B$4:$B$29,0), MATCH(CONCATENATE($G133,T$2),'WFOM - Time_Base'!$A$8:$API$8,0)) *
INDEX('WFOM - Time_Base'!$A$4:$API$29, MATCH("CenHos_Per", 'WFOM - Time_Base'!$B$4:$B$29,0), MATCH(CONCATENATE($G133,T$2),'WFOM - Time_Base'!$A$8:$API$8,0)),
IFERROR($AN133 * INDEX('Inputs from Uganda staff'!$E$61:$BM$80,MATCH('HRH Need estimation'!T$2,'Inputs from Uganda staff'!$E$61:$E$80,0),MATCH('HRH Need estimation'!$D133,'Inputs from Uganda staff'!$E$6:$BM$6,0)),
""))</f>
        <v>0</v>
      </c>
      <c r="U133" s="122">
        <f>IFERROR(
$AN133 * INDEX('WFOM - Time_Base'!$A$4:$API$29, MATCH("CenHos", 'WFOM - Time_Base'!$B$4:$B$29,0), MATCH(CONCATENATE($G133,U$2),'WFOM - Time_Base'!$A$8:$API$8,0)) *
INDEX('WFOM - Time_Base'!$A$4:$API$29, MATCH("CenHos_Per", 'WFOM - Time_Base'!$B$4:$B$29,0), MATCH(CONCATENATE($G133,U$2),'WFOM - Time_Base'!$A$8:$API$8,0)),
IFERROR($AN133 * INDEX('Inputs from Uganda staff'!$E$61:$BM$80,MATCH('HRH Need estimation'!U$2,'Inputs from Uganda staff'!$E$61:$E$80,0),MATCH('HRH Need estimation'!$D133,'Inputs from Uganda staff'!$E$6:$BM$6,0)),
""))</f>
        <v>4</v>
      </c>
      <c r="V133" s="122">
        <f>IFERROR(
$AN133 * INDEX('WFOM - Time_Base'!$A$4:$API$29, MATCH("CenHos", 'WFOM - Time_Base'!$B$4:$B$29,0), MATCH(CONCATENATE($G133,V$2),'WFOM - Time_Base'!$A$8:$API$8,0)) *
INDEX('WFOM - Time_Base'!$A$4:$API$29, MATCH("CenHos_Per", 'WFOM - Time_Base'!$B$4:$B$29,0), MATCH(CONCATENATE($G133,V$2),'WFOM - Time_Base'!$A$8:$API$8,0)),
IFERROR($AN133 * INDEX('Inputs from Uganda staff'!$E$61:$BM$80,MATCH('HRH Need estimation'!V$2,'Inputs from Uganda staff'!$E$61:$E$80,0),MATCH('HRH Need estimation'!$D133,'Inputs from Uganda staff'!$E$6:$BM$6,0)),
""))</f>
        <v>4</v>
      </c>
      <c r="W133" s="122">
        <f>IFERROR(
$AN133 * INDEX('WFOM - Time_Base'!$A$4:$API$29, MATCH("CenHos", 'WFOM - Time_Base'!$B$4:$B$29,0), MATCH(CONCATENATE($G133,W$2),'WFOM - Time_Base'!$A$8:$API$8,0)) *
INDEX('WFOM - Time_Base'!$A$4:$API$29, MATCH("CenHos_Per", 'WFOM - Time_Base'!$B$4:$B$29,0), MATCH(CONCATENATE($G133,W$2),'WFOM - Time_Base'!$A$8:$API$8,0)),
IFERROR($AN133 * INDEX('Inputs from Uganda staff'!$E$61:$BM$80,MATCH('HRH Need estimation'!W$2,'Inputs from Uganda staff'!$E$61:$E$80,0),MATCH('HRH Need estimation'!$D133,'Inputs from Uganda staff'!$E$6:$BM$6,0)),
""))</f>
        <v>0.44999999999999996</v>
      </c>
      <c r="X133" s="122">
        <f>IFERROR(
$AN133 * INDEX('WFOM - Time_Base'!$A$4:$API$29, MATCH("CenHos", 'WFOM - Time_Base'!$B$4:$B$29,0), MATCH(CONCATENATE($G133,X$2),'WFOM - Time_Base'!$A$8:$API$8,0)) *
INDEX('WFOM - Time_Base'!$A$4:$API$29, MATCH("CenHos_Per", 'WFOM - Time_Base'!$B$4:$B$29,0), MATCH(CONCATENATE($G133,X$2),'WFOM - Time_Base'!$A$8:$API$8,0)),
IFERROR($AN133 * INDEX('Inputs from Uganda staff'!$E$61:$BM$80,MATCH('HRH Need estimation'!X$2,'Inputs from Uganda staff'!$E$61:$E$80,0),MATCH('HRH Need estimation'!$D133,'Inputs from Uganda staff'!$E$6:$BM$6,0)),
""))</f>
        <v>1</v>
      </c>
      <c r="Y133" s="122">
        <f>IFERROR(
$AN133 * INDEX('WFOM - Time_Base'!$A$4:$API$29, MATCH("CenHos", 'WFOM - Time_Base'!$B$4:$B$29,0), MATCH(CONCATENATE($G133,Y$2),'WFOM - Time_Base'!$A$8:$API$8,0)) *
INDEX('WFOM - Time_Base'!$A$4:$API$29, MATCH("CenHos_Per", 'WFOM - Time_Base'!$B$4:$B$29,0), MATCH(CONCATENATE($G133,Y$2),'WFOM - Time_Base'!$A$8:$API$8,0)),
IFERROR($AN133 * INDEX('Inputs from Uganda staff'!$E$61:$BM$80,MATCH('HRH Need estimation'!Y$2,'Inputs from Uganda staff'!$E$61:$E$80,0),MATCH('HRH Need estimation'!$D133,'Inputs from Uganda staff'!$E$6:$BM$6,0)),
""))</f>
        <v>1</v>
      </c>
      <c r="Z133" s="122">
        <f>IFERROR(
$AN133 * INDEX('WFOM - Time_Base'!$A$4:$API$29, MATCH("CenHos", 'WFOM - Time_Base'!$B$4:$B$29,0), MATCH(CONCATENATE($G133,Z$2),'WFOM - Time_Base'!$A$8:$API$8,0)) *
INDEX('WFOM - Time_Base'!$A$4:$API$29, MATCH("CenHos_Per", 'WFOM - Time_Base'!$B$4:$B$29,0), MATCH(CONCATENATE($G133,Z$2),'WFOM - Time_Base'!$A$8:$API$8,0)),
IFERROR($AN133 * INDEX('Inputs from Uganda staff'!$E$61:$BM$80,MATCH('HRH Need estimation'!Z$2,'Inputs from Uganda staff'!$E$61:$E$80,0),MATCH('HRH Need estimation'!$D133,'Inputs from Uganda staff'!$E$6:$BM$6,0)),
""))</f>
        <v>0</v>
      </c>
      <c r="AA133" s="122">
        <f>IFERROR(
$AN133 * INDEX('WFOM - Time_Base'!$A$4:$API$29, MATCH("CenHos", 'WFOM - Time_Base'!$B$4:$B$29,0), MATCH(CONCATENATE($G133,AA$2),'WFOM - Time_Base'!$A$8:$API$8,0)) *
INDEX('WFOM - Time_Base'!$A$4:$API$29, MATCH("CenHos_Per", 'WFOM - Time_Base'!$B$4:$B$29,0), MATCH(CONCATENATE($G133,AA$2),'WFOM - Time_Base'!$A$8:$API$8,0)),
IFERROR($AN133 * INDEX('Inputs from Uganda staff'!$E$61:$BM$80,MATCH('HRH Need estimation'!AA$2,'Inputs from Uganda staff'!$E$61:$E$80,0),MATCH('HRH Need estimation'!$D133,'Inputs from Uganda staff'!$E$6:$BM$6,0)),
""))</f>
        <v>0</v>
      </c>
      <c r="AB133" s="122">
        <f>IFERROR(
$AN133 * INDEX('WFOM - Time_Base'!$A$4:$API$29, MATCH("CenHos", 'WFOM - Time_Base'!$B$4:$B$29,0), MATCH(CONCATENATE($G133,AB$2),'WFOM - Time_Base'!$A$8:$API$8,0)) *
INDEX('WFOM - Time_Base'!$A$4:$API$29, MATCH("CenHos_Per", 'WFOM - Time_Base'!$B$4:$B$29,0), MATCH(CONCATENATE($G133,AB$2),'WFOM - Time_Base'!$A$8:$API$8,0)),
IFERROR($AN133 * INDEX('Inputs from Uganda staff'!$E$61:$BM$80,MATCH('HRH Need estimation'!AB$2,'Inputs from Uganda staff'!$E$61:$E$80,0),MATCH('HRH Need estimation'!$D133,'Inputs from Uganda staff'!$E$6:$BM$6,0)),
""))</f>
        <v>0</v>
      </c>
      <c r="AC133" s="122" t="str">
        <f>IFERROR(
$AN133 * INDEX('WFOM - Time_Base'!$A$4:$API$29, MATCH("CenHos", 'WFOM - Time_Base'!$B$4:$B$29,0), MATCH(CONCATENATE($G133,AC$2),'WFOM - Time_Base'!$A$8:$API$8,0)) *
INDEX('WFOM - Time_Base'!$A$4:$API$29, MATCH("CenHos_Per", 'WFOM - Time_Base'!$B$4:$B$29,0), MATCH(CONCATENATE($G133,AC$2),'WFOM - Time_Base'!$A$8:$API$8,0)),
IFERROR($AN133 * INDEX('Inputs from Uganda staff'!$E$61:$BM$80,MATCH('HRH Need estimation'!AC$2,'Inputs from Uganda staff'!$E$61:$E$80,0),MATCH('HRH Need estimation'!$D133,'Inputs from Uganda staff'!$E$6:$BM$6,0)),
""))</f>
        <v/>
      </c>
      <c r="AD133" s="122">
        <f>IFERROR(
$AN133 * INDEX('WFOM - Time_Base'!$A$4:$API$29, MATCH("CenHos", 'WFOM - Time_Base'!$B$4:$B$29,0), MATCH(CONCATENATE($G133,AD$2),'WFOM - Time_Base'!$A$8:$API$8,0)) *
INDEX('WFOM - Time_Base'!$A$4:$API$29, MATCH("CenHos_Per", 'WFOM - Time_Base'!$B$4:$B$29,0), MATCH(CONCATENATE($G133,AD$2),'WFOM - Time_Base'!$A$8:$API$8,0)),
IFERROR($AN133 * INDEX('Inputs from Uganda staff'!$E$61:$BM$80,MATCH('HRH Need estimation'!AD$2,'Inputs from Uganda staff'!$E$61:$E$80,0),MATCH('HRH Need estimation'!$D133,'Inputs from Uganda staff'!$E$6:$BM$6,0)),
""))</f>
        <v>0</v>
      </c>
      <c r="AE133" s="122">
        <f>IFERROR(
$AN133 * INDEX('WFOM - Time_Base'!$A$4:$API$29, MATCH("CenHos", 'WFOM - Time_Base'!$B$4:$B$29,0), MATCH(CONCATENATE($G133,AE$2),'WFOM - Time_Base'!$A$8:$API$8,0)) *
INDEX('WFOM - Time_Base'!$A$4:$API$29, MATCH("CenHos_Per", 'WFOM - Time_Base'!$B$4:$B$29,0), MATCH(CONCATENATE($G133,AE$2),'WFOM - Time_Base'!$A$8:$API$8,0)),
IFERROR($AN133 * INDEX('Inputs from Uganda staff'!$E$61:$BM$80,MATCH('HRH Need estimation'!AE$2,'Inputs from Uganda staff'!$E$61:$E$80,0),MATCH('HRH Need estimation'!$D133,'Inputs from Uganda staff'!$E$6:$BM$6,0)),
""))</f>
        <v>0</v>
      </c>
      <c r="AF133" s="122">
        <f>IFERROR(
$AN133 * INDEX('WFOM - Time_Base'!$A$4:$API$29, MATCH("CenHos", 'WFOM - Time_Base'!$B$4:$B$29,0), MATCH(CONCATENATE($G133,AF$2),'WFOM - Time_Base'!$A$8:$API$8,0)) *
INDEX('WFOM - Time_Base'!$A$4:$API$29, MATCH("CenHos_Per", 'WFOM - Time_Base'!$B$4:$B$29,0), MATCH(CONCATENATE($G133,AF$2),'WFOM - Time_Base'!$A$8:$API$8,0)),
IFERROR($AN133 * INDEX('Inputs from Uganda staff'!$E$61:$BM$80,MATCH('HRH Need estimation'!AF$2,'Inputs from Uganda staff'!$E$61:$E$80,0),MATCH('HRH Need estimation'!$D133,'Inputs from Uganda staff'!$E$6:$BM$6,0)),
""))</f>
        <v>0</v>
      </c>
      <c r="AG133" s="122">
        <f>IFERROR(
$AN133 * INDEX('WFOM - Time_Base'!$A$4:$API$29, MATCH("CenHos", 'WFOM - Time_Base'!$B$4:$B$29,0), MATCH(CONCATENATE($G133,AG$2),'WFOM - Time_Base'!$A$8:$API$8,0)) *
INDEX('WFOM - Time_Base'!$A$4:$API$29, MATCH("CenHos_Per", 'WFOM - Time_Base'!$B$4:$B$29,0), MATCH(CONCATENATE($G133,AG$2),'WFOM - Time_Base'!$A$8:$API$8,0)),
IFERROR($AN133 * INDEX('Inputs from Uganda staff'!$E$61:$BM$80,MATCH('HRH Need estimation'!AG$2,'Inputs from Uganda staff'!$E$61:$E$80,0),MATCH('HRH Need estimation'!$D133,'Inputs from Uganda staff'!$E$6:$BM$6,0)),
""))</f>
        <v>0</v>
      </c>
      <c r="AH133" s="122">
        <f>IFERROR(
$AN133 * INDEX('WFOM - Time_Base'!$A$4:$API$29, MATCH("CenHos", 'WFOM - Time_Base'!$B$4:$B$29,0), MATCH(CONCATENATE($G133,AH$2),'WFOM - Time_Base'!$A$8:$API$8,0)) *
INDEX('WFOM - Time_Base'!$A$4:$API$29, MATCH("CenHos_Per", 'WFOM - Time_Base'!$B$4:$B$29,0), MATCH(CONCATENATE($G133,AH$2),'WFOM - Time_Base'!$A$8:$API$8,0)),
IFERROR($AN133 * INDEX('Inputs from Uganda staff'!$E$61:$BM$80,MATCH('HRH Need estimation'!AH$2,'Inputs from Uganda staff'!$E$61:$E$80,0),MATCH('HRH Need estimation'!$D133,'Inputs from Uganda staff'!$E$6:$BM$6,0)),
""))</f>
        <v>0</v>
      </c>
      <c r="AI133" s="122">
        <f>IFERROR(
$AN133 * INDEX('WFOM - Time_Base'!$A$4:$API$29, MATCH("CenHos", 'WFOM - Time_Base'!$B$4:$B$29,0), MATCH(CONCATENATE($G133,AI$2),'WFOM - Time_Base'!$A$8:$API$8,0)) *
INDEX('WFOM - Time_Base'!$A$4:$API$29, MATCH("CenHos_Per", 'WFOM - Time_Base'!$B$4:$B$29,0), MATCH(CONCATENATE($G133,AI$2),'WFOM - Time_Base'!$A$8:$API$8,0)),
IFERROR($AN133 * INDEX('Inputs from Uganda staff'!$E$61:$BM$80,MATCH('HRH Need estimation'!AI$2,'Inputs from Uganda staff'!$E$61:$E$80,0),MATCH('HRH Need estimation'!$D133,'Inputs from Uganda staff'!$E$6:$BM$6,0)),
""))</f>
        <v>0</v>
      </c>
      <c r="AJ133" s="122">
        <f>IFERROR(
$AN133 * INDEX('WFOM - Time_Base'!$A$4:$API$29, MATCH("CenHos", 'WFOM - Time_Base'!$B$4:$B$29,0), MATCH(CONCATENATE($G133,AJ$2),'WFOM - Time_Base'!$A$8:$API$8,0)) *
INDEX('WFOM - Time_Base'!$A$4:$API$29, MATCH("CenHos_Per", 'WFOM - Time_Base'!$B$4:$B$29,0), MATCH(CONCATENATE($G133,AJ$2),'WFOM - Time_Base'!$A$8:$API$8,0)),
IFERROR($AN133 * INDEX('Inputs from Uganda staff'!$E$61:$BM$80,MATCH('HRH Need estimation'!AJ$2,'Inputs from Uganda staff'!$E$61:$E$80,0),MATCH('HRH Need estimation'!$D133,'Inputs from Uganda staff'!$E$6:$BM$6,0)),
""))</f>
        <v>0</v>
      </c>
      <c r="AK133" s="122">
        <f>IFERROR(
$AN133 * INDEX('WFOM - Time_Base'!$A$4:$API$29, MATCH("CenHos", 'WFOM - Time_Base'!$B$4:$B$29,0), MATCH(CONCATENATE($G133,AK$2),'WFOM - Time_Base'!$A$8:$API$8,0)) *
INDEX('WFOM - Time_Base'!$A$4:$API$29, MATCH("CenHos_Per", 'WFOM - Time_Base'!$B$4:$B$29,0), MATCH(CONCATENATE($G133,AK$2),'WFOM - Time_Base'!$A$8:$API$8,0)),
IFERROR($AN133 * INDEX('Inputs from Uganda staff'!$E$61:$BM$80,MATCH('HRH Need estimation'!AK$2,'Inputs from Uganda staff'!$E$61:$E$80,0),MATCH('HRH Need estimation'!$D133,'Inputs from Uganda staff'!$E$6:$BM$6,0)),
""))</f>
        <v>0</v>
      </c>
      <c r="AL133" s="122">
        <f>IFERROR(
$AN133 * INDEX('WFOM - Time_Base'!$A$4:$API$29, MATCH("CenHos", 'WFOM - Time_Base'!$B$4:$B$29,0), MATCH(CONCATENATE($G133,AL$2),'WFOM - Time_Base'!$A$8:$API$8,0)) *
INDEX('WFOM - Time_Base'!$A$4:$API$29, MATCH("CenHos_Per", 'WFOM - Time_Base'!$B$4:$B$29,0), MATCH(CONCATENATE($G133,AL$2),'WFOM - Time_Base'!$A$8:$API$8,0)),
IFERROR($AN133 * INDEX('Inputs from Uganda staff'!$E$61:$BM$80,MATCH('HRH Need estimation'!AL$2,'Inputs from Uganda staff'!$E$61:$E$80,0),MATCH('HRH Need estimation'!$D133,'Inputs from Uganda staff'!$E$6:$BM$6,0)),
""))</f>
        <v>0</v>
      </c>
      <c r="AN133">
        <v>1</v>
      </c>
      <c r="AO133" t="e">
        <f t="shared" ref="AO133:AO196" si="6">VLOOKUP(C133,$AQ$4:$AQ$151,1,FALSE)</f>
        <v>#N/A</v>
      </c>
      <c r="AQ133" t="s">
        <v>2067</v>
      </c>
    </row>
    <row r="134" spans="1:43">
      <c r="A134" s="106" t="s">
        <v>978</v>
      </c>
      <c r="B134" s="106" t="s">
        <v>292</v>
      </c>
      <c r="C134" s="107" t="s">
        <v>479</v>
      </c>
      <c r="D134" s="115" t="s">
        <v>480</v>
      </c>
      <c r="E134" s="122" t="s">
        <v>85</v>
      </c>
      <c r="F134" s="200" t="s">
        <v>94</v>
      </c>
      <c r="G134" s="122" t="str">
        <f>IF(F134&lt;&gt;"", VLOOKUP(F134,'WFOM - Cadre and Service List'!$E$4:$F$52,2,FALSE), "")</f>
        <v>EstMedCom</v>
      </c>
      <c r="H134" s="122"/>
      <c r="I134" s="207"/>
      <c r="J134" s="207"/>
      <c r="K134" s="207"/>
      <c r="L134" s="207"/>
      <c r="M134" s="207"/>
      <c r="N134" s="207"/>
      <c r="O134" s="207"/>
      <c r="P134" s="207">
        <f t="shared" si="5"/>
        <v>0</v>
      </c>
      <c r="Q134" s="122" t="s">
        <v>1947</v>
      </c>
      <c r="R134" s="122">
        <f>IFERROR(
$AN134 * INDEX('WFOM - Time_Base'!$A$4:$API$29, MATCH("CenHos", 'WFOM - Time_Base'!$B$4:$B$29,0), MATCH(CONCATENATE($G134,R$2),'WFOM - Time_Base'!$A$8:$API$8,0)) *
INDEX('WFOM - Time_Base'!$A$4:$API$29, MATCH("CenHos_Per", 'WFOM - Time_Base'!$B$4:$B$29,0), MATCH(CONCATENATE($G134,R$2),'WFOM - Time_Base'!$A$8:$API$8,0)),
IFERROR($AN134 * INDEX('Inputs from Uganda staff'!$E$61:$BM$80,MATCH('HRH Need estimation'!R$2,'Inputs from Uganda staff'!$E$61:$E$80,0),MATCH('HRH Need estimation'!$D134,'Inputs from Uganda staff'!$E$6:$BM$6,0)),
""))</f>
        <v>4.5</v>
      </c>
      <c r="S134" s="122">
        <f>IFERROR(
$AN134 * INDEX('WFOM - Time_Base'!$A$4:$API$29, MATCH("CenHos", 'WFOM - Time_Base'!$B$4:$B$29,0), MATCH(CONCATENATE($G134,S$2),'WFOM - Time_Base'!$A$8:$API$8,0)) *
INDEX('WFOM - Time_Base'!$A$4:$API$29, MATCH("CenHos_Per", 'WFOM - Time_Base'!$B$4:$B$29,0), MATCH(CONCATENATE($G134,S$2),'WFOM - Time_Base'!$A$8:$API$8,0)),
IFERROR($AN134 * INDEX('Inputs from Uganda staff'!$E$61:$BM$80,MATCH('HRH Need estimation'!S$2,'Inputs from Uganda staff'!$E$61:$E$80,0),MATCH('HRH Need estimation'!$D134,'Inputs from Uganda staff'!$E$6:$BM$6,0)),
""))</f>
        <v>7.5</v>
      </c>
      <c r="T134" s="122">
        <f>IFERROR(
$AN134 * INDEX('WFOM - Time_Base'!$A$4:$API$29, MATCH("CenHos", 'WFOM - Time_Base'!$B$4:$B$29,0), MATCH(CONCATENATE($G134,T$2),'WFOM - Time_Base'!$A$8:$API$8,0)) *
INDEX('WFOM - Time_Base'!$A$4:$API$29, MATCH("CenHos_Per", 'WFOM - Time_Base'!$B$4:$B$29,0), MATCH(CONCATENATE($G134,T$2),'WFOM - Time_Base'!$A$8:$API$8,0)),
IFERROR($AN134 * INDEX('Inputs from Uganda staff'!$E$61:$BM$80,MATCH('HRH Need estimation'!T$2,'Inputs from Uganda staff'!$E$61:$E$80,0),MATCH('HRH Need estimation'!$D134,'Inputs from Uganda staff'!$E$6:$BM$6,0)),
""))</f>
        <v>0</v>
      </c>
      <c r="U134" s="122">
        <f>IFERROR(
$AN134 * INDEX('WFOM - Time_Base'!$A$4:$API$29, MATCH("CenHos", 'WFOM - Time_Base'!$B$4:$B$29,0), MATCH(CONCATENATE($G134,U$2),'WFOM - Time_Base'!$A$8:$API$8,0)) *
INDEX('WFOM - Time_Base'!$A$4:$API$29, MATCH("CenHos_Per", 'WFOM - Time_Base'!$B$4:$B$29,0), MATCH(CONCATENATE($G134,U$2),'WFOM - Time_Base'!$A$8:$API$8,0)),
IFERROR($AN134 * INDEX('Inputs from Uganda staff'!$E$61:$BM$80,MATCH('HRH Need estimation'!U$2,'Inputs from Uganda staff'!$E$61:$E$80,0),MATCH('HRH Need estimation'!$D134,'Inputs from Uganda staff'!$E$6:$BM$6,0)),
""))</f>
        <v>0</v>
      </c>
      <c r="V134" s="122">
        <f>IFERROR(
$AN134 * INDEX('WFOM - Time_Base'!$A$4:$API$29, MATCH("CenHos", 'WFOM - Time_Base'!$B$4:$B$29,0), MATCH(CONCATENATE($G134,V$2),'WFOM - Time_Base'!$A$8:$API$8,0)) *
INDEX('WFOM - Time_Base'!$A$4:$API$29, MATCH("CenHos_Per", 'WFOM - Time_Base'!$B$4:$B$29,0), MATCH(CONCATENATE($G134,V$2),'WFOM - Time_Base'!$A$8:$API$8,0)),
IFERROR($AN134 * INDEX('Inputs from Uganda staff'!$E$61:$BM$80,MATCH('HRH Need estimation'!V$2,'Inputs from Uganda staff'!$E$61:$E$80,0),MATCH('HRH Need estimation'!$D134,'Inputs from Uganda staff'!$E$6:$BM$6,0)),
""))</f>
        <v>6</v>
      </c>
      <c r="W134" s="122">
        <f>IFERROR(
$AN134 * INDEX('WFOM - Time_Base'!$A$4:$API$29, MATCH("CenHos", 'WFOM - Time_Base'!$B$4:$B$29,0), MATCH(CONCATENATE($G134,W$2),'WFOM - Time_Base'!$A$8:$API$8,0)) *
INDEX('WFOM - Time_Base'!$A$4:$API$29, MATCH("CenHos_Per", 'WFOM - Time_Base'!$B$4:$B$29,0), MATCH(CONCATENATE($G134,W$2),'WFOM - Time_Base'!$A$8:$API$8,0)),
IFERROR($AN134 * INDEX('Inputs from Uganda staff'!$E$61:$BM$80,MATCH('HRH Need estimation'!W$2,'Inputs from Uganda staff'!$E$61:$E$80,0),MATCH('HRH Need estimation'!$D134,'Inputs from Uganda staff'!$E$6:$BM$6,0)),
""))</f>
        <v>0</v>
      </c>
      <c r="X134" s="122">
        <f>IFERROR(
$AN134 * INDEX('WFOM - Time_Base'!$A$4:$API$29, MATCH("CenHos", 'WFOM - Time_Base'!$B$4:$B$29,0), MATCH(CONCATENATE($G134,X$2),'WFOM - Time_Base'!$A$8:$API$8,0)) *
INDEX('WFOM - Time_Base'!$A$4:$API$29, MATCH("CenHos_Per", 'WFOM - Time_Base'!$B$4:$B$29,0), MATCH(CONCATENATE($G134,X$2),'WFOM - Time_Base'!$A$8:$API$8,0)),
IFERROR($AN134 * INDEX('Inputs from Uganda staff'!$E$61:$BM$80,MATCH('HRH Need estimation'!X$2,'Inputs from Uganda staff'!$E$61:$E$80,0),MATCH('HRH Need estimation'!$D134,'Inputs from Uganda staff'!$E$6:$BM$6,0)),
""))</f>
        <v>0.75</v>
      </c>
      <c r="Y134" s="122">
        <f>IFERROR(
$AN134 * INDEX('WFOM - Time_Base'!$A$4:$API$29, MATCH("CenHos", 'WFOM - Time_Base'!$B$4:$B$29,0), MATCH(CONCATENATE($G134,Y$2),'WFOM - Time_Base'!$A$8:$API$8,0)) *
INDEX('WFOM - Time_Base'!$A$4:$API$29, MATCH("CenHos_Per", 'WFOM - Time_Base'!$B$4:$B$29,0), MATCH(CONCATENATE($G134,Y$2),'WFOM - Time_Base'!$A$8:$API$8,0)),
IFERROR($AN134 * INDEX('Inputs from Uganda staff'!$E$61:$BM$80,MATCH('HRH Need estimation'!Y$2,'Inputs from Uganda staff'!$E$61:$E$80,0),MATCH('HRH Need estimation'!$D134,'Inputs from Uganda staff'!$E$6:$BM$6,0)),
""))</f>
        <v>0.75</v>
      </c>
      <c r="Z134" s="122">
        <f>IFERROR(
$AN134 * INDEX('WFOM - Time_Base'!$A$4:$API$29, MATCH("CenHos", 'WFOM - Time_Base'!$B$4:$B$29,0), MATCH(CONCATENATE($G134,Z$2),'WFOM - Time_Base'!$A$8:$API$8,0)) *
INDEX('WFOM - Time_Base'!$A$4:$API$29, MATCH("CenHos_Per", 'WFOM - Time_Base'!$B$4:$B$29,0), MATCH(CONCATENATE($G134,Z$2),'WFOM - Time_Base'!$A$8:$API$8,0)),
IFERROR($AN134 * INDEX('Inputs from Uganda staff'!$E$61:$BM$80,MATCH('HRH Need estimation'!Z$2,'Inputs from Uganda staff'!$E$61:$E$80,0),MATCH('HRH Need estimation'!$D134,'Inputs from Uganda staff'!$E$6:$BM$6,0)),
""))</f>
        <v>0</v>
      </c>
      <c r="AA134" s="122">
        <f>IFERROR(
$AN134 * INDEX('WFOM - Time_Base'!$A$4:$API$29, MATCH("CenHos", 'WFOM - Time_Base'!$B$4:$B$29,0), MATCH(CONCATENATE($G134,AA$2),'WFOM - Time_Base'!$A$8:$API$8,0)) *
INDEX('WFOM - Time_Base'!$A$4:$API$29, MATCH("CenHos_Per", 'WFOM - Time_Base'!$B$4:$B$29,0), MATCH(CONCATENATE($G134,AA$2),'WFOM - Time_Base'!$A$8:$API$8,0)),
IFERROR($AN134 * INDEX('Inputs from Uganda staff'!$E$61:$BM$80,MATCH('HRH Need estimation'!AA$2,'Inputs from Uganda staff'!$E$61:$E$80,0),MATCH('HRH Need estimation'!$D134,'Inputs from Uganda staff'!$E$6:$BM$6,0)),
""))</f>
        <v>0</v>
      </c>
      <c r="AB134" s="122">
        <f>IFERROR(
$AN134 * INDEX('WFOM - Time_Base'!$A$4:$API$29, MATCH("CenHos", 'WFOM - Time_Base'!$B$4:$B$29,0), MATCH(CONCATENATE($G134,AB$2),'WFOM - Time_Base'!$A$8:$API$8,0)) *
INDEX('WFOM - Time_Base'!$A$4:$API$29, MATCH("CenHos_Per", 'WFOM - Time_Base'!$B$4:$B$29,0), MATCH(CONCATENATE($G134,AB$2),'WFOM - Time_Base'!$A$8:$API$8,0)),
IFERROR($AN134 * INDEX('Inputs from Uganda staff'!$E$61:$BM$80,MATCH('HRH Need estimation'!AB$2,'Inputs from Uganda staff'!$E$61:$E$80,0),MATCH('HRH Need estimation'!$D134,'Inputs from Uganda staff'!$E$6:$BM$6,0)),
""))</f>
        <v>0</v>
      </c>
      <c r="AC134" s="122" t="str">
        <f>IFERROR(
$AN134 * INDEX('WFOM - Time_Base'!$A$4:$API$29, MATCH("CenHos", 'WFOM - Time_Base'!$B$4:$B$29,0), MATCH(CONCATENATE($G134,AC$2),'WFOM - Time_Base'!$A$8:$API$8,0)) *
INDEX('WFOM - Time_Base'!$A$4:$API$29, MATCH("CenHos_Per", 'WFOM - Time_Base'!$B$4:$B$29,0), MATCH(CONCATENATE($G134,AC$2),'WFOM - Time_Base'!$A$8:$API$8,0)),
IFERROR($AN134 * INDEX('Inputs from Uganda staff'!$E$61:$BM$80,MATCH('HRH Need estimation'!AC$2,'Inputs from Uganda staff'!$E$61:$E$80,0),MATCH('HRH Need estimation'!$D134,'Inputs from Uganda staff'!$E$6:$BM$6,0)),
""))</f>
        <v/>
      </c>
      <c r="AD134" s="122">
        <f>IFERROR(
$AN134 * INDEX('WFOM - Time_Base'!$A$4:$API$29, MATCH("CenHos", 'WFOM - Time_Base'!$B$4:$B$29,0), MATCH(CONCATENATE($G134,AD$2),'WFOM - Time_Base'!$A$8:$API$8,0)) *
INDEX('WFOM - Time_Base'!$A$4:$API$29, MATCH("CenHos_Per", 'WFOM - Time_Base'!$B$4:$B$29,0), MATCH(CONCATENATE($G134,AD$2),'WFOM - Time_Base'!$A$8:$API$8,0)),
IFERROR($AN134 * INDEX('Inputs from Uganda staff'!$E$61:$BM$80,MATCH('HRH Need estimation'!AD$2,'Inputs from Uganda staff'!$E$61:$E$80,0),MATCH('HRH Need estimation'!$D134,'Inputs from Uganda staff'!$E$6:$BM$6,0)),
""))</f>
        <v>0</v>
      </c>
      <c r="AE134" s="122">
        <f>IFERROR(
$AN134 * INDEX('WFOM - Time_Base'!$A$4:$API$29, MATCH("CenHos", 'WFOM - Time_Base'!$B$4:$B$29,0), MATCH(CONCATENATE($G134,AE$2),'WFOM - Time_Base'!$A$8:$API$8,0)) *
INDEX('WFOM - Time_Base'!$A$4:$API$29, MATCH("CenHos_Per", 'WFOM - Time_Base'!$B$4:$B$29,0), MATCH(CONCATENATE($G134,AE$2),'WFOM - Time_Base'!$A$8:$API$8,0)),
IFERROR($AN134 * INDEX('Inputs from Uganda staff'!$E$61:$BM$80,MATCH('HRH Need estimation'!AE$2,'Inputs from Uganda staff'!$E$61:$E$80,0),MATCH('HRH Need estimation'!$D134,'Inputs from Uganda staff'!$E$6:$BM$6,0)),
""))</f>
        <v>0</v>
      </c>
      <c r="AF134" s="122">
        <f>IFERROR(
$AN134 * INDEX('WFOM - Time_Base'!$A$4:$API$29, MATCH("CenHos", 'WFOM - Time_Base'!$B$4:$B$29,0), MATCH(CONCATENATE($G134,AF$2),'WFOM - Time_Base'!$A$8:$API$8,0)) *
INDEX('WFOM - Time_Base'!$A$4:$API$29, MATCH("CenHos_Per", 'WFOM - Time_Base'!$B$4:$B$29,0), MATCH(CONCATENATE($G134,AF$2),'WFOM - Time_Base'!$A$8:$API$8,0)),
IFERROR($AN134 * INDEX('Inputs from Uganda staff'!$E$61:$BM$80,MATCH('HRH Need estimation'!AF$2,'Inputs from Uganda staff'!$E$61:$E$80,0),MATCH('HRH Need estimation'!$D134,'Inputs from Uganda staff'!$E$6:$BM$6,0)),
""))</f>
        <v>0</v>
      </c>
      <c r="AG134" s="122">
        <f>IFERROR(
$AN134 * INDEX('WFOM - Time_Base'!$A$4:$API$29, MATCH("CenHos", 'WFOM - Time_Base'!$B$4:$B$29,0), MATCH(CONCATENATE($G134,AG$2),'WFOM - Time_Base'!$A$8:$API$8,0)) *
INDEX('WFOM - Time_Base'!$A$4:$API$29, MATCH("CenHos_Per", 'WFOM - Time_Base'!$B$4:$B$29,0), MATCH(CONCATENATE($G134,AG$2),'WFOM - Time_Base'!$A$8:$API$8,0)),
IFERROR($AN134 * INDEX('Inputs from Uganda staff'!$E$61:$BM$80,MATCH('HRH Need estimation'!AG$2,'Inputs from Uganda staff'!$E$61:$E$80,0),MATCH('HRH Need estimation'!$D134,'Inputs from Uganda staff'!$E$6:$BM$6,0)),
""))</f>
        <v>0</v>
      </c>
      <c r="AH134" s="122">
        <f>IFERROR(
$AN134 * INDEX('WFOM - Time_Base'!$A$4:$API$29, MATCH("CenHos", 'WFOM - Time_Base'!$B$4:$B$29,0), MATCH(CONCATENATE($G134,AH$2),'WFOM - Time_Base'!$A$8:$API$8,0)) *
INDEX('WFOM - Time_Base'!$A$4:$API$29, MATCH("CenHos_Per", 'WFOM - Time_Base'!$B$4:$B$29,0), MATCH(CONCATENATE($G134,AH$2),'WFOM - Time_Base'!$A$8:$API$8,0)),
IFERROR($AN134 * INDEX('Inputs from Uganda staff'!$E$61:$BM$80,MATCH('HRH Need estimation'!AH$2,'Inputs from Uganda staff'!$E$61:$E$80,0),MATCH('HRH Need estimation'!$D134,'Inputs from Uganda staff'!$E$6:$BM$6,0)),
""))</f>
        <v>0</v>
      </c>
      <c r="AI134" s="122">
        <f>IFERROR(
$AN134 * INDEX('WFOM - Time_Base'!$A$4:$API$29, MATCH("CenHos", 'WFOM - Time_Base'!$B$4:$B$29,0), MATCH(CONCATENATE($G134,AI$2),'WFOM - Time_Base'!$A$8:$API$8,0)) *
INDEX('WFOM - Time_Base'!$A$4:$API$29, MATCH("CenHos_Per", 'WFOM - Time_Base'!$B$4:$B$29,0), MATCH(CONCATENATE($G134,AI$2),'WFOM - Time_Base'!$A$8:$API$8,0)),
IFERROR($AN134 * INDEX('Inputs from Uganda staff'!$E$61:$BM$80,MATCH('HRH Need estimation'!AI$2,'Inputs from Uganda staff'!$E$61:$E$80,0),MATCH('HRH Need estimation'!$D134,'Inputs from Uganda staff'!$E$6:$BM$6,0)),
""))</f>
        <v>0</v>
      </c>
      <c r="AJ134" s="122">
        <f>IFERROR(
$AN134 * INDEX('WFOM - Time_Base'!$A$4:$API$29, MATCH("CenHos", 'WFOM - Time_Base'!$B$4:$B$29,0), MATCH(CONCATENATE($G134,AJ$2),'WFOM - Time_Base'!$A$8:$API$8,0)) *
INDEX('WFOM - Time_Base'!$A$4:$API$29, MATCH("CenHos_Per", 'WFOM - Time_Base'!$B$4:$B$29,0), MATCH(CONCATENATE($G134,AJ$2),'WFOM - Time_Base'!$A$8:$API$8,0)),
IFERROR($AN134 * INDEX('Inputs from Uganda staff'!$E$61:$BM$80,MATCH('HRH Need estimation'!AJ$2,'Inputs from Uganda staff'!$E$61:$E$80,0),MATCH('HRH Need estimation'!$D134,'Inputs from Uganda staff'!$E$6:$BM$6,0)),
""))</f>
        <v>0</v>
      </c>
      <c r="AK134" s="122">
        <f>IFERROR(
$AN134 * INDEX('WFOM - Time_Base'!$A$4:$API$29, MATCH("CenHos", 'WFOM - Time_Base'!$B$4:$B$29,0), MATCH(CONCATENATE($G134,AK$2),'WFOM - Time_Base'!$A$8:$API$8,0)) *
INDEX('WFOM - Time_Base'!$A$4:$API$29, MATCH("CenHos_Per", 'WFOM - Time_Base'!$B$4:$B$29,0), MATCH(CONCATENATE($G134,AK$2),'WFOM - Time_Base'!$A$8:$API$8,0)),
IFERROR($AN134 * INDEX('Inputs from Uganda staff'!$E$61:$BM$80,MATCH('HRH Need estimation'!AK$2,'Inputs from Uganda staff'!$E$61:$E$80,0),MATCH('HRH Need estimation'!$D134,'Inputs from Uganda staff'!$E$6:$BM$6,0)),
""))</f>
        <v>0</v>
      </c>
      <c r="AL134" s="122">
        <f>IFERROR(
$AN134 * INDEX('WFOM - Time_Base'!$A$4:$API$29, MATCH("CenHos", 'WFOM - Time_Base'!$B$4:$B$29,0), MATCH(CONCATENATE($G134,AL$2),'WFOM - Time_Base'!$A$8:$API$8,0)) *
INDEX('WFOM - Time_Base'!$A$4:$API$29, MATCH("CenHos_Per", 'WFOM - Time_Base'!$B$4:$B$29,0), MATCH(CONCATENATE($G134,AL$2),'WFOM - Time_Base'!$A$8:$API$8,0)),
IFERROR($AN134 * INDEX('Inputs from Uganda staff'!$E$61:$BM$80,MATCH('HRH Need estimation'!AL$2,'Inputs from Uganda staff'!$E$61:$E$80,0),MATCH('HRH Need estimation'!$D134,'Inputs from Uganda staff'!$E$6:$BM$6,0)),
""))</f>
        <v>0</v>
      </c>
      <c r="AN134">
        <v>1</v>
      </c>
      <c r="AO134" t="str">
        <f t="shared" si="6"/>
        <v>149</v>
      </c>
    </row>
    <row r="135" spans="1:43">
      <c r="A135" s="106" t="s">
        <v>915</v>
      </c>
      <c r="B135" s="106" t="s">
        <v>292</v>
      </c>
      <c r="C135" s="107" t="s">
        <v>481</v>
      </c>
      <c r="D135" s="115" t="s">
        <v>482</v>
      </c>
      <c r="E135" s="122" t="s">
        <v>85</v>
      </c>
      <c r="F135" s="122" t="s">
        <v>94</v>
      </c>
      <c r="G135" s="122" t="str">
        <f>IF(F135&lt;&gt;"", VLOOKUP(F135,'WFOM - Cadre and Service List'!$E$4:$F$52,2,FALSE), "")</f>
        <v>EstMedCom</v>
      </c>
      <c r="H135" s="122"/>
      <c r="I135" s="207"/>
      <c r="J135" s="207"/>
      <c r="K135" s="207"/>
      <c r="L135" s="207"/>
      <c r="M135" s="207"/>
      <c r="N135" s="207"/>
      <c r="O135" s="207"/>
      <c r="P135" s="207">
        <f t="shared" si="5"/>
        <v>0</v>
      </c>
      <c r="Q135" s="122" t="s">
        <v>1947</v>
      </c>
      <c r="R135" s="122">
        <f>IFERROR(
$AN135 * INDEX('WFOM - Time_Base'!$A$4:$API$29, MATCH("CenHos", 'WFOM - Time_Base'!$B$4:$B$29,0), MATCH(CONCATENATE($G135,R$2),'WFOM - Time_Base'!$A$8:$API$8,0)) *
INDEX('WFOM - Time_Base'!$A$4:$API$29, MATCH("CenHos_Per", 'WFOM - Time_Base'!$B$4:$B$29,0), MATCH(CONCATENATE($G135,R$2),'WFOM - Time_Base'!$A$8:$API$8,0)),
IFERROR($AN135 * INDEX('Inputs from Uganda staff'!$E$61:$BM$80,MATCH('HRH Need estimation'!R$2,'Inputs from Uganda staff'!$E$61:$E$80,0),MATCH('HRH Need estimation'!$D135,'Inputs from Uganda staff'!$E$6:$BM$6,0)),
""))</f>
        <v>4.5</v>
      </c>
      <c r="S135" s="122">
        <f>IFERROR(
$AN135 * INDEX('WFOM - Time_Base'!$A$4:$API$29, MATCH("CenHos", 'WFOM - Time_Base'!$B$4:$B$29,0), MATCH(CONCATENATE($G135,S$2),'WFOM - Time_Base'!$A$8:$API$8,0)) *
INDEX('WFOM - Time_Base'!$A$4:$API$29, MATCH("CenHos_Per", 'WFOM - Time_Base'!$B$4:$B$29,0), MATCH(CONCATENATE($G135,S$2),'WFOM - Time_Base'!$A$8:$API$8,0)),
IFERROR($AN135 * INDEX('Inputs from Uganda staff'!$E$61:$BM$80,MATCH('HRH Need estimation'!S$2,'Inputs from Uganda staff'!$E$61:$E$80,0),MATCH('HRH Need estimation'!$D135,'Inputs from Uganda staff'!$E$6:$BM$6,0)),
""))</f>
        <v>7.5</v>
      </c>
      <c r="T135" s="122">
        <f>IFERROR(
$AN135 * INDEX('WFOM - Time_Base'!$A$4:$API$29, MATCH("CenHos", 'WFOM - Time_Base'!$B$4:$B$29,0), MATCH(CONCATENATE($G135,T$2),'WFOM - Time_Base'!$A$8:$API$8,0)) *
INDEX('WFOM - Time_Base'!$A$4:$API$29, MATCH("CenHos_Per", 'WFOM - Time_Base'!$B$4:$B$29,0), MATCH(CONCATENATE($G135,T$2),'WFOM - Time_Base'!$A$8:$API$8,0)),
IFERROR($AN135 * INDEX('Inputs from Uganda staff'!$E$61:$BM$80,MATCH('HRH Need estimation'!T$2,'Inputs from Uganda staff'!$E$61:$E$80,0),MATCH('HRH Need estimation'!$D135,'Inputs from Uganda staff'!$E$6:$BM$6,0)),
""))</f>
        <v>0</v>
      </c>
      <c r="U135" s="122">
        <f>IFERROR(
$AN135 * INDEX('WFOM - Time_Base'!$A$4:$API$29, MATCH("CenHos", 'WFOM - Time_Base'!$B$4:$B$29,0), MATCH(CONCATENATE($G135,U$2),'WFOM - Time_Base'!$A$8:$API$8,0)) *
INDEX('WFOM - Time_Base'!$A$4:$API$29, MATCH("CenHos_Per", 'WFOM - Time_Base'!$B$4:$B$29,0), MATCH(CONCATENATE($G135,U$2),'WFOM - Time_Base'!$A$8:$API$8,0)),
IFERROR($AN135 * INDEX('Inputs from Uganda staff'!$E$61:$BM$80,MATCH('HRH Need estimation'!U$2,'Inputs from Uganda staff'!$E$61:$E$80,0),MATCH('HRH Need estimation'!$D135,'Inputs from Uganda staff'!$E$6:$BM$6,0)),
""))</f>
        <v>0</v>
      </c>
      <c r="V135" s="122">
        <f>IFERROR(
$AN135 * INDEX('WFOM - Time_Base'!$A$4:$API$29, MATCH("CenHos", 'WFOM - Time_Base'!$B$4:$B$29,0), MATCH(CONCATENATE($G135,V$2),'WFOM - Time_Base'!$A$8:$API$8,0)) *
INDEX('WFOM - Time_Base'!$A$4:$API$29, MATCH("CenHos_Per", 'WFOM - Time_Base'!$B$4:$B$29,0), MATCH(CONCATENATE($G135,V$2),'WFOM - Time_Base'!$A$8:$API$8,0)),
IFERROR($AN135 * INDEX('Inputs from Uganda staff'!$E$61:$BM$80,MATCH('HRH Need estimation'!V$2,'Inputs from Uganda staff'!$E$61:$E$80,0),MATCH('HRH Need estimation'!$D135,'Inputs from Uganda staff'!$E$6:$BM$6,0)),
""))</f>
        <v>6</v>
      </c>
      <c r="W135" s="122">
        <f>IFERROR(
$AN135 * INDEX('WFOM - Time_Base'!$A$4:$API$29, MATCH("CenHos", 'WFOM - Time_Base'!$B$4:$B$29,0), MATCH(CONCATENATE($G135,W$2),'WFOM - Time_Base'!$A$8:$API$8,0)) *
INDEX('WFOM - Time_Base'!$A$4:$API$29, MATCH("CenHos_Per", 'WFOM - Time_Base'!$B$4:$B$29,0), MATCH(CONCATENATE($G135,W$2),'WFOM - Time_Base'!$A$8:$API$8,0)),
IFERROR($AN135 * INDEX('Inputs from Uganda staff'!$E$61:$BM$80,MATCH('HRH Need estimation'!W$2,'Inputs from Uganda staff'!$E$61:$E$80,0),MATCH('HRH Need estimation'!$D135,'Inputs from Uganda staff'!$E$6:$BM$6,0)),
""))</f>
        <v>0</v>
      </c>
      <c r="X135" s="122">
        <f>IFERROR(
$AN135 * INDEX('WFOM - Time_Base'!$A$4:$API$29, MATCH("CenHos", 'WFOM - Time_Base'!$B$4:$B$29,0), MATCH(CONCATENATE($G135,X$2),'WFOM - Time_Base'!$A$8:$API$8,0)) *
INDEX('WFOM - Time_Base'!$A$4:$API$29, MATCH("CenHos_Per", 'WFOM - Time_Base'!$B$4:$B$29,0), MATCH(CONCATENATE($G135,X$2),'WFOM - Time_Base'!$A$8:$API$8,0)),
IFERROR($AN135 * INDEX('Inputs from Uganda staff'!$E$61:$BM$80,MATCH('HRH Need estimation'!X$2,'Inputs from Uganda staff'!$E$61:$E$80,0),MATCH('HRH Need estimation'!$D135,'Inputs from Uganda staff'!$E$6:$BM$6,0)),
""))</f>
        <v>0.75</v>
      </c>
      <c r="Y135" s="122">
        <f>IFERROR(
$AN135 * INDEX('WFOM - Time_Base'!$A$4:$API$29, MATCH("CenHos", 'WFOM - Time_Base'!$B$4:$B$29,0), MATCH(CONCATENATE($G135,Y$2),'WFOM - Time_Base'!$A$8:$API$8,0)) *
INDEX('WFOM - Time_Base'!$A$4:$API$29, MATCH("CenHos_Per", 'WFOM - Time_Base'!$B$4:$B$29,0), MATCH(CONCATENATE($G135,Y$2),'WFOM - Time_Base'!$A$8:$API$8,0)),
IFERROR($AN135 * INDEX('Inputs from Uganda staff'!$E$61:$BM$80,MATCH('HRH Need estimation'!Y$2,'Inputs from Uganda staff'!$E$61:$E$80,0),MATCH('HRH Need estimation'!$D135,'Inputs from Uganda staff'!$E$6:$BM$6,0)),
""))</f>
        <v>0.75</v>
      </c>
      <c r="Z135" s="122">
        <f>IFERROR(
$AN135 * INDEX('WFOM - Time_Base'!$A$4:$API$29, MATCH("CenHos", 'WFOM - Time_Base'!$B$4:$B$29,0), MATCH(CONCATENATE($G135,Z$2),'WFOM - Time_Base'!$A$8:$API$8,0)) *
INDEX('WFOM - Time_Base'!$A$4:$API$29, MATCH("CenHos_Per", 'WFOM - Time_Base'!$B$4:$B$29,0), MATCH(CONCATENATE($G135,Z$2),'WFOM - Time_Base'!$A$8:$API$8,0)),
IFERROR($AN135 * INDEX('Inputs from Uganda staff'!$E$61:$BM$80,MATCH('HRH Need estimation'!Z$2,'Inputs from Uganda staff'!$E$61:$E$80,0),MATCH('HRH Need estimation'!$D135,'Inputs from Uganda staff'!$E$6:$BM$6,0)),
""))</f>
        <v>0</v>
      </c>
      <c r="AA135" s="122">
        <f>IFERROR(
$AN135 * INDEX('WFOM - Time_Base'!$A$4:$API$29, MATCH("CenHos", 'WFOM - Time_Base'!$B$4:$B$29,0), MATCH(CONCATENATE($G135,AA$2),'WFOM - Time_Base'!$A$8:$API$8,0)) *
INDEX('WFOM - Time_Base'!$A$4:$API$29, MATCH("CenHos_Per", 'WFOM - Time_Base'!$B$4:$B$29,0), MATCH(CONCATENATE($G135,AA$2),'WFOM - Time_Base'!$A$8:$API$8,0)),
IFERROR($AN135 * INDEX('Inputs from Uganda staff'!$E$61:$BM$80,MATCH('HRH Need estimation'!AA$2,'Inputs from Uganda staff'!$E$61:$E$80,0),MATCH('HRH Need estimation'!$D135,'Inputs from Uganda staff'!$E$6:$BM$6,0)),
""))</f>
        <v>0</v>
      </c>
      <c r="AB135" s="122">
        <f>IFERROR(
$AN135 * INDEX('WFOM - Time_Base'!$A$4:$API$29, MATCH("CenHos", 'WFOM - Time_Base'!$B$4:$B$29,0), MATCH(CONCATENATE($G135,AB$2),'WFOM - Time_Base'!$A$8:$API$8,0)) *
INDEX('WFOM - Time_Base'!$A$4:$API$29, MATCH("CenHos_Per", 'WFOM - Time_Base'!$B$4:$B$29,0), MATCH(CONCATENATE($G135,AB$2),'WFOM - Time_Base'!$A$8:$API$8,0)),
IFERROR($AN135 * INDEX('Inputs from Uganda staff'!$E$61:$BM$80,MATCH('HRH Need estimation'!AB$2,'Inputs from Uganda staff'!$E$61:$E$80,0),MATCH('HRH Need estimation'!$D135,'Inputs from Uganda staff'!$E$6:$BM$6,0)),
""))</f>
        <v>0</v>
      </c>
      <c r="AC135" s="122" t="str">
        <f>IFERROR(
$AN135 * INDEX('WFOM - Time_Base'!$A$4:$API$29, MATCH("CenHos", 'WFOM - Time_Base'!$B$4:$B$29,0), MATCH(CONCATENATE($G135,AC$2),'WFOM - Time_Base'!$A$8:$API$8,0)) *
INDEX('WFOM - Time_Base'!$A$4:$API$29, MATCH("CenHos_Per", 'WFOM - Time_Base'!$B$4:$B$29,0), MATCH(CONCATENATE($G135,AC$2),'WFOM - Time_Base'!$A$8:$API$8,0)),
IFERROR($AN135 * INDEX('Inputs from Uganda staff'!$E$61:$BM$80,MATCH('HRH Need estimation'!AC$2,'Inputs from Uganda staff'!$E$61:$E$80,0),MATCH('HRH Need estimation'!$D135,'Inputs from Uganda staff'!$E$6:$BM$6,0)),
""))</f>
        <v/>
      </c>
      <c r="AD135" s="122">
        <f>IFERROR(
$AN135 * INDEX('WFOM - Time_Base'!$A$4:$API$29, MATCH("CenHos", 'WFOM - Time_Base'!$B$4:$B$29,0), MATCH(CONCATENATE($G135,AD$2),'WFOM - Time_Base'!$A$8:$API$8,0)) *
INDEX('WFOM - Time_Base'!$A$4:$API$29, MATCH("CenHos_Per", 'WFOM - Time_Base'!$B$4:$B$29,0), MATCH(CONCATENATE($G135,AD$2),'WFOM - Time_Base'!$A$8:$API$8,0)),
IFERROR($AN135 * INDEX('Inputs from Uganda staff'!$E$61:$BM$80,MATCH('HRH Need estimation'!AD$2,'Inputs from Uganda staff'!$E$61:$E$80,0),MATCH('HRH Need estimation'!$D135,'Inputs from Uganda staff'!$E$6:$BM$6,0)),
""))</f>
        <v>0</v>
      </c>
      <c r="AE135" s="122">
        <f>IFERROR(
$AN135 * INDEX('WFOM - Time_Base'!$A$4:$API$29, MATCH("CenHos", 'WFOM - Time_Base'!$B$4:$B$29,0), MATCH(CONCATENATE($G135,AE$2),'WFOM - Time_Base'!$A$8:$API$8,0)) *
INDEX('WFOM - Time_Base'!$A$4:$API$29, MATCH("CenHos_Per", 'WFOM - Time_Base'!$B$4:$B$29,0), MATCH(CONCATENATE($G135,AE$2),'WFOM - Time_Base'!$A$8:$API$8,0)),
IFERROR($AN135 * INDEX('Inputs from Uganda staff'!$E$61:$BM$80,MATCH('HRH Need estimation'!AE$2,'Inputs from Uganda staff'!$E$61:$E$80,0),MATCH('HRH Need estimation'!$D135,'Inputs from Uganda staff'!$E$6:$BM$6,0)),
""))</f>
        <v>0</v>
      </c>
      <c r="AF135" s="122">
        <f>IFERROR(
$AN135 * INDEX('WFOM - Time_Base'!$A$4:$API$29, MATCH("CenHos", 'WFOM - Time_Base'!$B$4:$B$29,0), MATCH(CONCATENATE($G135,AF$2),'WFOM - Time_Base'!$A$8:$API$8,0)) *
INDEX('WFOM - Time_Base'!$A$4:$API$29, MATCH("CenHos_Per", 'WFOM - Time_Base'!$B$4:$B$29,0), MATCH(CONCATENATE($G135,AF$2),'WFOM - Time_Base'!$A$8:$API$8,0)),
IFERROR($AN135 * INDEX('Inputs from Uganda staff'!$E$61:$BM$80,MATCH('HRH Need estimation'!AF$2,'Inputs from Uganda staff'!$E$61:$E$80,0),MATCH('HRH Need estimation'!$D135,'Inputs from Uganda staff'!$E$6:$BM$6,0)),
""))</f>
        <v>0</v>
      </c>
      <c r="AG135" s="122">
        <f>IFERROR(
$AN135 * INDEX('WFOM - Time_Base'!$A$4:$API$29, MATCH("CenHos", 'WFOM - Time_Base'!$B$4:$B$29,0), MATCH(CONCATENATE($G135,AG$2),'WFOM - Time_Base'!$A$8:$API$8,0)) *
INDEX('WFOM - Time_Base'!$A$4:$API$29, MATCH("CenHos_Per", 'WFOM - Time_Base'!$B$4:$B$29,0), MATCH(CONCATENATE($G135,AG$2),'WFOM - Time_Base'!$A$8:$API$8,0)),
IFERROR($AN135 * INDEX('Inputs from Uganda staff'!$E$61:$BM$80,MATCH('HRH Need estimation'!AG$2,'Inputs from Uganda staff'!$E$61:$E$80,0),MATCH('HRH Need estimation'!$D135,'Inputs from Uganda staff'!$E$6:$BM$6,0)),
""))</f>
        <v>0</v>
      </c>
      <c r="AH135" s="122">
        <f>IFERROR(
$AN135 * INDEX('WFOM - Time_Base'!$A$4:$API$29, MATCH("CenHos", 'WFOM - Time_Base'!$B$4:$B$29,0), MATCH(CONCATENATE($G135,AH$2),'WFOM - Time_Base'!$A$8:$API$8,0)) *
INDEX('WFOM - Time_Base'!$A$4:$API$29, MATCH("CenHos_Per", 'WFOM - Time_Base'!$B$4:$B$29,0), MATCH(CONCATENATE($G135,AH$2),'WFOM - Time_Base'!$A$8:$API$8,0)),
IFERROR($AN135 * INDEX('Inputs from Uganda staff'!$E$61:$BM$80,MATCH('HRH Need estimation'!AH$2,'Inputs from Uganda staff'!$E$61:$E$80,0),MATCH('HRH Need estimation'!$D135,'Inputs from Uganda staff'!$E$6:$BM$6,0)),
""))</f>
        <v>0</v>
      </c>
      <c r="AI135" s="122">
        <f>IFERROR(
$AN135 * INDEX('WFOM - Time_Base'!$A$4:$API$29, MATCH("CenHos", 'WFOM - Time_Base'!$B$4:$B$29,0), MATCH(CONCATENATE($G135,AI$2),'WFOM - Time_Base'!$A$8:$API$8,0)) *
INDEX('WFOM - Time_Base'!$A$4:$API$29, MATCH("CenHos_Per", 'WFOM - Time_Base'!$B$4:$B$29,0), MATCH(CONCATENATE($G135,AI$2),'WFOM - Time_Base'!$A$8:$API$8,0)),
IFERROR($AN135 * INDEX('Inputs from Uganda staff'!$E$61:$BM$80,MATCH('HRH Need estimation'!AI$2,'Inputs from Uganda staff'!$E$61:$E$80,0),MATCH('HRH Need estimation'!$D135,'Inputs from Uganda staff'!$E$6:$BM$6,0)),
""))</f>
        <v>0</v>
      </c>
      <c r="AJ135" s="122">
        <f>IFERROR(
$AN135 * INDEX('WFOM - Time_Base'!$A$4:$API$29, MATCH("CenHos", 'WFOM - Time_Base'!$B$4:$B$29,0), MATCH(CONCATENATE($G135,AJ$2),'WFOM - Time_Base'!$A$8:$API$8,0)) *
INDEX('WFOM - Time_Base'!$A$4:$API$29, MATCH("CenHos_Per", 'WFOM - Time_Base'!$B$4:$B$29,0), MATCH(CONCATENATE($G135,AJ$2),'WFOM - Time_Base'!$A$8:$API$8,0)),
IFERROR($AN135 * INDEX('Inputs from Uganda staff'!$E$61:$BM$80,MATCH('HRH Need estimation'!AJ$2,'Inputs from Uganda staff'!$E$61:$E$80,0),MATCH('HRH Need estimation'!$D135,'Inputs from Uganda staff'!$E$6:$BM$6,0)),
""))</f>
        <v>0</v>
      </c>
      <c r="AK135" s="122">
        <f>IFERROR(
$AN135 * INDEX('WFOM - Time_Base'!$A$4:$API$29, MATCH("CenHos", 'WFOM - Time_Base'!$B$4:$B$29,0), MATCH(CONCATENATE($G135,AK$2),'WFOM - Time_Base'!$A$8:$API$8,0)) *
INDEX('WFOM - Time_Base'!$A$4:$API$29, MATCH("CenHos_Per", 'WFOM - Time_Base'!$B$4:$B$29,0), MATCH(CONCATENATE($G135,AK$2),'WFOM - Time_Base'!$A$8:$API$8,0)),
IFERROR($AN135 * INDEX('Inputs from Uganda staff'!$E$61:$BM$80,MATCH('HRH Need estimation'!AK$2,'Inputs from Uganda staff'!$E$61:$E$80,0),MATCH('HRH Need estimation'!$D135,'Inputs from Uganda staff'!$E$6:$BM$6,0)),
""))</f>
        <v>0</v>
      </c>
      <c r="AL135" s="122">
        <f>IFERROR(
$AN135 * INDEX('WFOM - Time_Base'!$A$4:$API$29, MATCH("CenHos", 'WFOM - Time_Base'!$B$4:$B$29,0), MATCH(CONCATENATE($G135,AL$2),'WFOM - Time_Base'!$A$8:$API$8,0)) *
INDEX('WFOM - Time_Base'!$A$4:$API$29, MATCH("CenHos_Per", 'WFOM - Time_Base'!$B$4:$B$29,0), MATCH(CONCATENATE($G135,AL$2),'WFOM - Time_Base'!$A$8:$API$8,0)),
IFERROR($AN135 * INDEX('Inputs from Uganda staff'!$E$61:$BM$80,MATCH('HRH Need estimation'!AL$2,'Inputs from Uganda staff'!$E$61:$E$80,0),MATCH('HRH Need estimation'!$D135,'Inputs from Uganda staff'!$E$6:$BM$6,0)),
""))</f>
        <v>0</v>
      </c>
      <c r="AN135">
        <v>1</v>
      </c>
      <c r="AO135" t="e">
        <f t="shared" si="6"/>
        <v>#N/A</v>
      </c>
      <c r="AQ135" t="s">
        <v>783</v>
      </c>
    </row>
    <row r="136" spans="1:43">
      <c r="A136" s="106" t="s">
        <v>915</v>
      </c>
      <c r="B136" s="106" t="s">
        <v>292</v>
      </c>
      <c r="C136" s="107" t="s">
        <v>483</v>
      </c>
      <c r="D136" s="115" t="s">
        <v>484</v>
      </c>
      <c r="E136" s="122" t="s">
        <v>76</v>
      </c>
      <c r="F136" s="122" t="s">
        <v>81</v>
      </c>
      <c r="G136" s="122" t="str">
        <f>IF(F136&lt;&gt;"", VLOOKUP(F136,'WFOM - Cadre and Service List'!$E$4:$F$52,2,FALSE), "")</f>
        <v>TBFollowUp</v>
      </c>
      <c r="H136" s="122"/>
      <c r="I136" s="207"/>
      <c r="J136" s="207"/>
      <c r="K136" s="207"/>
      <c r="L136" s="207"/>
      <c r="M136" s="207"/>
      <c r="N136" s="207"/>
      <c r="O136" s="207"/>
      <c r="P136" s="207">
        <f t="shared" si="5"/>
        <v>0</v>
      </c>
      <c r="Q136" s="122" t="s">
        <v>1947</v>
      </c>
      <c r="R136" s="122">
        <f>IFERROR(
$AN136 * INDEX('WFOM - Time_Base'!$A$4:$API$29, MATCH("CenHos", 'WFOM - Time_Base'!$B$4:$B$29,0), MATCH(CONCATENATE($G136,R$2),'WFOM - Time_Base'!$A$8:$API$8,0)) *
INDEX('WFOM - Time_Base'!$A$4:$API$29, MATCH("CenHos_Per", 'WFOM - Time_Base'!$B$4:$B$29,0), MATCH(CONCATENATE($G136,R$2),'WFOM - Time_Base'!$A$8:$API$8,0)),
IFERROR($AN136 * INDEX('Inputs from Uganda staff'!$E$61:$BM$80,MATCH('HRH Need estimation'!R$2,'Inputs from Uganda staff'!$E$61:$E$80,0),MATCH('HRH Need estimation'!$D136,'Inputs from Uganda staff'!$E$6:$BM$6,0)),
""))</f>
        <v>2.5</v>
      </c>
      <c r="S136" s="122">
        <f>IFERROR(
$AN136 * INDEX('WFOM - Time_Base'!$A$4:$API$29, MATCH("CenHos", 'WFOM - Time_Base'!$B$4:$B$29,0), MATCH(CONCATENATE($G136,S$2),'WFOM - Time_Base'!$A$8:$API$8,0)) *
INDEX('WFOM - Time_Base'!$A$4:$API$29, MATCH("CenHos_Per", 'WFOM - Time_Base'!$B$4:$B$29,0), MATCH(CONCATENATE($G136,S$2),'WFOM - Time_Base'!$A$8:$API$8,0)),
IFERROR($AN136 * INDEX('Inputs from Uganda staff'!$E$61:$BM$80,MATCH('HRH Need estimation'!S$2,'Inputs from Uganda staff'!$E$61:$E$80,0),MATCH('HRH Need estimation'!$D136,'Inputs from Uganda staff'!$E$6:$BM$6,0)),
""))</f>
        <v>2.5</v>
      </c>
      <c r="T136" s="122">
        <f>IFERROR(
$AN136 * INDEX('WFOM - Time_Base'!$A$4:$API$29, MATCH("CenHos", 'WFOM - Time_Base'!$B$4:$B$29,0), MATCH(CONCATENATE($G136,T$2),'WFOM - Time_Base'!$A$8:$API$8,0)) *
INDEX('WFOM - Time_Base'!$A$4:$API$29, MATCH("CenHos_Per", 'WFOM - Time_Base'!$B$4:$B$29,0), MATCH(CONCATENATE($G136,T$2),'WFOM - Time_Base'!$A$8:$API$8,0)),
IFERROR($AN136 * INDEX('Inputs from Uganda staff'!$E$61:$BM$80,MATCH('HRH Need estimation'!T$2,'Inputs from Uganda staff'!$E$61:$E$80,0),MATCH('HRH Need estimation'!$D136,'Inputs from Uganda staff'!$E$6:$BM$6,0)),
""))</f>
        <v>0</v>
      </c>
      <c r="U136" s="122">
        <f>IFERROR(
$AN136 * INDEX('WFOM - Time_Base'!$A$4:$API$29, MATCH("CenHos", 'WFOM - Time_Base'!$B$4:$B$29,0), MATCH(CONCATENATE($G136,U$2),'WFOM - Time_Base'!$A$8:$API$8,0)) *
INDEX('WFOM - Time_Base'!$A$4:$API$29, MATCH("CenHos_Per", 'WFOM - Time_Base'!$B$4:$B$29,0), MATCH(CONCATENATE($G136,U$2),'WFOM - Time_Base'!$A$8:$API$8,0)),
IFERROR($AN136 * INDEX('Inputs from Uganda staff'!$E$61:$BM$80,MATCH('HRH Need estimation'!U$2,'Inputs from Uganda staff'!$E$61:$E$80,0),MATCH('HRH Need estimation'!$D136,'Inputs from Uganda staff'!$E$6:$BM$6,0)),
""))</f>
        <v>11.25</v>
      </c>
      <c r="V136" s="122">
        <f>IFERROR(
$AN136 * INDEX('WFOM - Time_Base'!$A$4:$API$29, MATCH("CenHos", 'WFOM - Time_Base'!$B$4:$B$29,0), MATCH(CONCATENATE($G136,V$2),'WFOM - Time_Base'!$A$8:$API$8,0)) *
INDEX('WFOM - Time_Base'!$A$4:$API$29, MATCH("CenHos_Per", 'WFOM - Time_Base'!$B$4:$B$29,0), MATCH(CONCATENATE($G136,V$2),'WFOM - Time_Base'!$A$8:$API$8,0)),
IFERROR($AN136 * INDEX('Inputs from Uganda staff'!$E$61:$BM$80,MATCH('HRH Need estimation'!V$2,'Inputs from Uganda staff'!$E$61:$E$80,0),MATCH('HRH Need estimation'!$D136,'Inputs from Uganda staff'!$E$6:$BM$6,0)),
""))</f>
        <v>5.25</v>
      </c>
      <c r="W136" s="122">
        <f>IFERROR(
$AN136 * INDEX('WFOM - Time_Base'!$A$4:$API$29, MATCH("CenHos", 'WFOM - Time_Base'!$B$4:$B$29,0), MATCH(CONCATENATE($G136,W$2),'WFOM - Time_Base'!$A$8:$API$8,0)) *
INDEX('WFOM - Time_Base'!$A$4:$API$29, MATCH("CenHos_Per", 'WFOM - Time_Base'!$B$4:$B$29,0), MATCH(CONCATENATE($G136,W$2),'WFOM - Time_Base'!$A$8:$API$8,0)),
IFERROR($AN136 * INDEX('Inputs from Uganda staff'!$E$61:$BM$80,MATCH('HRH Need estimation'!W$2,'Inputs from Uganda staff'!$E$61:$E$80,0),MATCH('HRH Need estimation'!$D136,'Inputs from Uganda staff'!$E$6:$BM$6,0)),
""))</f>
        <v>1.5</v>
      </c>
      <c r="X136" s="122">
        <f>IFERROR(
$AN136 * INDEX('WFOM - Time_Base'!$A$4:$API$29, MATCH("CenHos", 'WFOM - Time_Base'!$B$4:$B$29,0), MATCH(CONCATENATE($G136,X$2),'WFOM - Time_Base'!$A$8:$API$8,0)) *
INDEX('WFOM - Time_Base'!$A$4:$API$29, MATCH("CenHos_Per", 'WFOM - Time_Base'!$B$4:$B$29,0), MATCH(CONCATENATE($G136,X$2),'WFOM - Time_Base'!$A$8:$API$8,0)),
IFERROR($AN136 * INDEX('Inputs from Uganda staff'!$E$61:$BM$80,MATCH('HRH Need estimation'!X$2,'Inputs from Uganda staff'!$E$61:$E$80,0),MATCH('HRH Need estimation'!$D136,'Inputs from Uganda staff'!$E$6:$BM$6,0)),
""))</f>
        <v>1.5</v>
      </c>
      <c r="Y136" s="122">
        <f>IFERROR(
$AN136 * INDEX('WFOM - Time_Base'!$A$4:$API$29, MATCH("CenHos", 'WFOM - Time_Base'!$B$4:$B$29,0), MATCH(CONCATENATE($G136,Y$2),'WFOM - Time_Base'!$A$8:$API$8,0)) *
INDEX('WFOM - Time_Base'!$A$4:$API$29, MATCH("CenHos_Per", 'WFOM - Time_Base'!$B$4:$B$29,0), MATCH(CONCATENATE($G136,Y$2),'WFOM - Time_Base'!$A$8:$API$8,0)),
IFERROR($AN136 * INDEX('Inputs from Uganda staff'!$E$61:$BM$80,MATCH('HRH Need estimation'!Y$2,'Inputs from Uganda staff'!$E$61:$E$80,0),MATCH('HRH Need estimation'!$D136,'Inputs from Uganda staff'!$E$6:$BM$6,0)),
""))</f>
        <v>0</v>
      </c>
      <c r="Z136" s="122">
        <f>IFERROR(
$AN136 * INDEX('WFOM - Time_Base'!$A$4:$API$29, MATCH("CenHos", 'WFOM - Time_Base'!$B$4:$B$29,0), MATCH(CONCATENATE($G136,Z$2),'WFOM - Time_Base'!$A$8:$API$8,0)) *
INDEX('WFOM - Time_Base'!$A$4:$API$29, MATCH("CenHos_Per", 'WFOM - Time_Base'!$B$4:$B$29,0), MATCH(CONCATENATE($G136,Z$2),'WFOM - Time_Base'!$A$8:$API$8,0)),
IFERROR($AN136 * INDEX('Inputs from Uganda staff'!$E$61:$BM$80,MATCH('HRH Need estimation'!Z$2,'Inputs from Uganda staff'!$E$61:$E$80,0),MATCH('HRH Need estimation'!$D136,'Inputs from Uganda staff'!$E$6:$BM$6,0)),
""))</f>
        <v>0</v>
      </c>
      <c r="AA136" s="122">
        <f>IFERROR(
$AN136 * INDEX('WFOM - Time_Base'!$A$4:$API$29, MATCH("CenHos", 'WFOM - Time_Base'!$B$4:$B$29,0), MATCH(CONCATENATE($G136,AA$2),'WFOM - Time_Base'!$A$8:$API$8,0)) *
INDEX('WFOM - Time_Base'!$A$4:$API$29, MATCH("CenHos_Per", 'WFOM - Time_Base'!$B$4:$B$29,0), MATCH(CONCATENATE($G136,AA$2),'WFOM - Time_Base'!$A$8:$API$8,0)),
IFERROR($AN136 * INDEX('Inputs from Uganda staff'!$E$61:$BM$80,MATCH('HRH Need estimation'!AA$2,'Inputs from Uganda staff'!$E$61:$E$80,0),MATCH('HRH Need estimation'!$D136,'Inputs from Uganda staff'!$E$6:$BM$6,0)),
""))</f>
        <v>0</v>
      </c>
      <c r="AB136" s="122">
        <f>IFERROR(
$AN136 * INDEX('WFOM - Time_Base'!$A$4:$API$29, MATCH("CenHos", 'WFOM - Time_Base'!$B$4:$B$29,0), MATCH(CONCATENATE($G136,AB$2),'WFOM - Time_Base'!$A$8:$API$8,0)) *
INDEX('WFOM - Time_Base'!$A$4:$API$29, MATCH("CenHos_Per", 'WFOM - Time_Base'!$B$4:$B$29,0), MATCH(CONCATENATE($G136,AB$2),'WFOM - Time_Base'!$A$8:$API$8,0)),
IFERROR($AN136 * INDEX('Inputs from Uganda staff'!$E$61:$BM$80,MATCH('HRH Need estimation'!AB$2,'Inputs from Uganda staff'!$E$61:$E$80,0),MATCH('HRH Need estimation'!$D136,'Inputs from Uganda staff'!$E$6:$BM$6,0)),
""))</f>
        <v>0</v>
      </c>
      <c r="AC136" s="122" t="str">
        <f>IFERROR(
$AN136 * INDEX('WFOM - Time_Base'!$A$4:$API$29, MATCH("CenHos", 'WFOM - Time_Base'!$B$4:$B$29,0), MATCH(CONCATENATE($G136,AC$2),'WFOM - Time_Base'!$A$8:$API$8,0)) *
INDEX('WFOM - Time_Base'!$A$4:$API$29, MATCH("CenHos_Per", 'WFOM - Time_Base'!$B$4:$B$29,0), MATCH(CONCATENATE($G136,AC$2),'WFOM - Time_Base'!$A$8:$API$8,0)),
IFERROR($AN136 * INDEX('Inputs from Uganda staff'!$E$61:$BM$80,MATCH('HRH Need estimation'!AC$2,'Inputs from Uganda staff'!$E$61:$E$80,0),MATCH('HRH Need estimation'!$D136,'Inputs from Uganda staff'!$E$6:$BM$6,0)),
""))</f>
        <v/>
      </c>
      <c r="AD136" s="122">
        <f>IFERROR(
$AN136 * INDEX('WFOM - Time_Base'!$A$4:$API$29, MATCH("CenHos", 'WFOM - Time_Base'!$B$4:$B$29,0), MATCH(CONCATENATE($G136,AD$2),'WFOM - Time_Base'!$A$8:$API$8,0)) *
INDEX('WFOM - Time_Base'!$A$4:$API$29, MATCH("CenHos_Per", 'WFOM - Time_Base'!$B$4:$B$29,0), MATCH(CONCATENATE($G136,AD$2),'WFOM - Time_Base'!$A$8:$API$8,0)),
IFERROR($AN136 * INDEX('Inputs from Uganda staff'!$E$61:$BM$80,MATCH('HRH Need estimation'!AD$2,'Inputs from Uganda staff'!$E$61:$E$80,0),MATCH('HRH Need estimation'!$D136,'Inputs from Uganda staff'!$E$6:$BM$6,0)),
""))</f>
        <v>0</v>
      </c>
      <c r="AE136" s="122">
        <f>IFERROR(
$AN136 * INDEX('WFOM - Time_Base'!$A$4:$API$29, MATCH("CenHos", 'WFOM - Time_Base'!$B$4:$B$29,0), MATCH(CONCATENATE($G136,AE$2),'WFOM - Time_Base'!$A$8:$API$8,0)) *
INDEX('WFOM - Time_Base'!$A$4:$API$29, MATCH("CenHos_Per", 'WFOM - Time_Base'!$B$4:$B$29,0), MATCH(CONCATENATE($G136,AE$2),'WFOM - Time_Base'!$A$8:$API$8,0)),
IFERROR($AN136 * INDEX('Inputs from Uganda staff'!$E$61:$BM$80,MATCH('HRH Need estimation'!AE$2,'Inputs from Uganda staff'!$E$61:$E$80,0),MATCH('HRH Need estimation'!$D136,'Inputs from Uganda staff'!$E$6:$BM$6,0)),
""))</f>
        <v>0</v>
      </c>
      <c r="AF136" s="122">
        <f>IFERROR(
$AN136 * INDEX('WFOM - Time_Base'!$A$4:$API$29, MATCH("CenHos", 'WFOM - Time_Base'!$B$4:$B$29,0), MATCH(CONCATENATE($G136,AF$2),'WFOM - Time_Base'!$A$8:$API$8,0)) *
INDEX('WFOM - Time_Base'!$A$4:$API$29, MATCH("CenHos_Per", 'WFOM - Time_Base'!$B$4:$B$29,0), MATCH(CONCATENATE($G136,AF$2),'WFOM - Time_Base'!$A$8:$API$8,0)),
IFERROR($AN136 * INDEX('Inputs from Uganda staff'!$E$61:$BM$80,MATCH('HRH Need estimation'!AF$2,'Inputs from Uganda staff'!$E$61:$E$80,0),MATCH('HRH Need estimation'!$D136,'Inputs from Uganda staff'!$E$6:$BM$6,0)),
""))</f>
        <v>0</v>
      </c>
      <c r="AG136" s="122">
        <f>IFERROR(
$AN136 * INDEX('WFOM - Time_Base'!$A$4:$API$29, MATCH("CenHos", 'WFOM - Time_Base'!$B$4:$B$29,0), MATCH(CONCATENATE($G136,AG$2),'WFOM - Time_Base'!$A$8:$API$8,0)) *
INDEX('WFOM - Time_Base'!$A$4:$API$29, MATCH("CenHos_Per", 'WFOM - Time_Base'!$B$4:$B$29,0), MATCH(CONCATENATE($G136,AG$2),'WFOM - Time_Base'!$A$8:$API$8,0)),
IFERROR($AN136 * INDEX('Inputs from Uganda staff'!$E$61:$BM$80,MATCH('HRH Need estimation'!AG$2,'Inputs from Uganda staff'!$E$61:$E$80,0),MATCH('HRH Need estimation'!$D136,'Inputs from Uganda staff'!$E$6:$BM$6,0)),
""))</f>
        <v>0</v>
      </c>
      <c r="AH136" s="122">
        <f>IFERROR(
$AN136 * INDEX('WFOM - Time_Base'!$A$4:$API$29, MATCH("CenHos", 'WFOM - Time_Base'!$B$4:$B$29,0), MATCH(CONCATENATE($G136,AH$2),'WFOM - Time_Base'!$A$8:$API$8,0)) *
INDEX('WFOM - Time_Base'!$A$4:$API$29, MATCH("CenHos_Per", 'WFOM - Time_Base'!$B$4:$B$29,0), MATCH(CONCATENATE($G136,AH$2),'WFOM - Time_Base'!$A$8:$API$8,0)),
IFERROR($AN136 * INDEX('Inputs from Uganda staff'!$E$61:$BM$80,MATCH('HRH Need estimation'!AH$2,'Inputs from Uganda staff'!$E$61:$E$80,0),MATCH('HRH Need estimation'!$D136,'Inputs from Uganda staff'!$E$6:$BM$6,0)),
""))</f>
        <v>0</v>
      </c>
      <c r="AI136" s="122">
        <f>IFERROR(
$AN136 * INDEX('WFOM - Time_Base'!$A$4:$API$29, MATCH("CenHos", 'WFOM - Time_Base'!$B$4:$B$29,0), MATCH(CONCATENATE($G136,AI$2),'WFOM - Time_Base'!$A$8:$API$8,0)) *
INDEX('WFOM - Time_Base'!$A$4:$API$29, MATCH("CenHos_Per", 'WFOM - Time_Base'!$B$4:$B$29,0), MATCH(CONCATENATE($G136,AI$2),'WFOM - Time_Base'!$A$8:$API$8,0)),
IFERROR($AN136 * INDEX('Inputs from Uganda staff'!$E$61:$BM$80,MATCH('HRH Need estimation'!AI$2,'Inputs from Uganda staff'!$E$61:$E$80,0),MATCH('HRH Need estimation'!$D136,'Inputs from Uganda staff'!$E$6:$BM$6,0)),
""))</f>
        <v>0</v>
      </c>
      <c r="AJ136" s="122">
        <f>IFERROR(
$AN136 * INDEX('WFOM - Time_Base'!$A$4:$API$29, MATCH("CenHos", 'WFOM - Time_Base'!$B$4:$B$29,0), MATCH(CONCATENATE($G136,AJ$2),'WFOM - Time_Base'!$A$8:$API$8,0)) *
INDEX('WFOM - Time_Base'!$A$4:$API$29, MATCH("CenHos_Per", 'WFOM - Time_Base'!$B$4:$B$29,0), MATCH(CONCATENATE($G136,AJ$2),'WFOM - Time_Base'!$A$8:$API$8,0)),
IFERROR($AN136 * INDEX('Inputs from Uganda staff'!$E$61:$BM$80,MATCH('HRH Need estimation'!AJ$2,'Inputs from Uganda staff'!$E$61:$E$80,0),MATCH('HRH Need estimation'!$D136,'Inputs from Uganda staff'!$E$6:$BM$6,0)),
""))</f>
        <v>0</v>
      </c>
      <c r="AK136" s="122">
        <f>IFERROR(
$AN136 * INDEX('WFOM - Time_Base'!$A$4:$API$29, MATCH("CenHos", 'WFOM - Time_Base'!$B$4:$B$29,0), MATCH(CONCATENATE($G136,AK$2),'WFOM - Time_Base'!$A$8:$API$8,0)) *
INDEX('WFOM - Time_Base'!$A$4:$API$29, MATCH("CenHos_Per", 'WFOM - Time_Base'!$B$4:$B$29,0), MATCH(CONCATENATE($G136,AK$2),'WFOM - Time_Base'!$A$8:$API$8,0)),
IFERROR($AN136 * INDEX('Inputs from Uganda staff'!$E$61:$BM$80,MATCH('HRH Need estimation'!AK$2,'Inputs from Uganda staff'!$E$61:$E$80,0),MATCH('HRH Need estimation'!$D136,'Inputs from Uganda staff'!$E$6:$BM$6,0)),
""))</f>
        <v>0</v>
      </c>
      <c r="AL136" s="122">
        <f>IFERROR(
$AN136 * INDEX('WFOM - Time_Base'!$A$4:$API$29, MATCH("CenHos", 'WFOM - Time_Base'!$B$4:$B$29,0), MATCH(CONCATENATE($G136,AL$2),'WFOM - Time_Base'!$A$8:$API$8,0)) *
INDEX('WFOM - Time_Base'!$A$4:$API$29, MATCH("CenHos_Per", 'WFOM - Time_Base'!$B$4:$B$29,0), MATCH(CONCATENATE($G136,AL$2),'WFOM - Time_Base'!$A$8:$API$8,0)),
IFERROR($AN136 * INDEX('Inputs from Uganda staff'!$E$61:$BM$80,MATCH('HRH Need estimation'!AL$2,'Inputs from Uganda staff'!$E$61:$E$80,0),MATCH('HRH Need estimation'!$D136,'Inputs from Uganda staff'!$E$6:$BM$6,0)),
""))</f>
        <v>0</v>
      </c>
      <c r="AN136">
        <v>1</v>
      </c>
      <c r="AO136" t="e">
        <f t="shared" si="6"/>
        <v>#N/A</v>
      </c>
      <c r="AQ136" t="s">
        <v>789</v>
      </c>
    </row>
    <row r="137" spans="1:43">
      <c r="A137" s="106" t="s">
        <v>915</v>
      </c>
      <c r="B137" s="106" t="s">
        <v>292</v>
      </c>
      <c r="C137" s="107" t="s">
        <v>485</v>
      </c>
      <c r="D137" s="114" t="s">
        <v>486</v>
      </c>
      <c r="E137" s="199"/>
      <c r="F137" s="199"/>
      <c r="G137" s="203" t="str">
        <f>IF(F137&lt;&gt;"", VLOOKUP(F137,'WFOM - Cadre and Service List'!$E$4:$F$52,2,FALSE), "")</f>
        <v/>
      </c>
      <c r="H137" s="203" t="s">
        <v>910</v>
      </c>
      <c r="I137" s="208"/>
      <c r="J137" s="208"/>
      <c r="K137" s="208"/>
      <c r="L137" s="208"/>
      <c r="M137" s="208"/>
      <c r="N137" s="208"/>
      <c r="O137" s="208"/>
      <c r="P137" s="207">
        <f t="shared" si="5"/>
        <v>0</v>
      </c>
      <c r="Q137" s="122" t="s">
        <v>1947</v>
      </c>
      <c r="R137" s="122" t="str">
        <f>IFERROR(
$AN137 * INDEX('WFOM - Time_Base'!$A$4:$API$29, MATCH("CenHos", 'WFOM - Time_Base'!$B$4:$B$29,0), MATCH(CONCATENATE($G137,R$2),'WFOM - Time_Base'!$A$8:$API$8,0)) *
INDEX('WFOM - Time_Base'!$A$4:$API$29, MATCH("CenHos_Per", 'WFOM - Time_Base'!$B$4:$B$29,0), MATCH(CONCATENATE($G137,R$2),'WFOM - Time_Base'!$A$8:$API$8,0)),
IFERROR($AN137 * INDEX('Inputs from Uganda staff'!$E$61:$BM$80,MATCH('HRH Need estimation'!R$2,'Inputs from Uganda staff'!$E$61:$E$80,0),MATCH('HRH Need estimation'!$D137,'Inputs from Uganda staff'!$E$6:$BM$6,0)),
""))</f>
        <v/>
      </c>
      <c r="S137" s="122" t="str">
        <f>IFERROR(
$AN137 * INDEX('WFOM - Time_Base'!$A$4:$API$29, MATCH("CenHos", 'WFOM - Time_Base'!$B$4:$B$29,0), MATCH(CONCATENATE($G137,S$2),'WFOM - Time_Base'!$A$8:$API$8,0)) *
INDEX('WFOM - Time_Base'!$A$4:$API$29, MATCH("CenHos_Per", 'WFOM - Time_Base'!$B$4:$B$29,0), MATCH(CONCATENATE($G137,S$2),'WFOM - Time_Base'!$A$8:$API$8,0)),
IFERROR($AN137 * INDEX('Inputs from Uganda staff'!$E$61:$BM$80,MATCH('HRH Need estimation'!S$2,'Inputs from Uganda staff'!$E$61:$E$80,0),MATCH('HRH Need estimation'!$D137,'Inputs from Uganda staff'!$E$6:$BM$6,0)),
""))</f>
        <v/>
      </c>
      <c r="T137" s="122" t="str">
        <f>IFERROR(
$AN137 * INDEX('WFOM - Time_Base'!$A$4:$API$29, MATCH("CenHos", 'WFOM - Time_Base'!$B$4:$B$29,0), MATCH(CONCATENATE($G137,T$2),'WFOM - Time_Base'!$A$8:$API$8,0)) *
INDEX('WFOM - Time_Base'!$A$4:$API$29, MATCH("CenHos_Per", 'WFOM - Time_Base'!$B$4:$B$29,0), MATCH(CONCATENATE($G137,T$2),'WFOM - Time_Base'!$A$8:$API$8,0)),
IFERROR($AN137 * INDEX('Inputs from Uganda staff'!$E$61:$BM$80,MATCH('HRH Need estimation'!T$2,'Inputs from Uganda staff'!$E$61:$E$80,0),MATCH('HRH Need estimation'!$D137,'Inputs from Uganda staff'!$E$6:$BM$6,0)),
""))</f>
        <v/>
      </c>
      <c r="U137" s="122" t="str">
        <f>IFERROR(
$AN137 * INDEX('WFOM - Time_Base'!$A$4:$API$29, MATCH("CenHos", 'WFOM - Time_Base'!$B$4:$B$29,0), MATCH(CONCATENATE($G137,U$2),'WFOM - Time_Base'!$A$8:$API$8,0)) *
INDEX('WFOM - Time_Base'!$A$4:$API$29, MATCH("CenHos_Per", 'WFOM - Time_Base'!$B$4:$B$29,0), MATCH(CONCATENATE($G137,U$2),'WFOM - Time_Base'!$A$8:$API$8,0)),
IFERROR($AN137 * INDEX('Inputs from Uganda staff'!$E$61:$BM$80,MATCH('HRH Need estimation'!U$2,'Inputs from Uganda staff'!$E$61:$E$80,0),MATCH('HRH Need estimation'!$D137,'Inputs from Uganda staff'!$E$6:$BM$6,0)),
""))</f>
        <v/>
      </c>
      <c r="V137" s="122" t="str">
        <f>IFERROR(
$AN137 * INDEX('WFOM - Time_Base'!$A$4:$API$29, MATCH("CenHos", 'WFOM - Time_Base'!$B$4:$B$29,0), MATCH(CONCATENATE($G137,V$2),'WFOM - Time_Base'!$A$8:$API$8,0)) *
INDEX('WFOM - Time_Base'!$A$4:$API$29, MATCH("CenHos_Per", 'WFOM - Time_Base'!$B$4:$B$29,0), MATCH(CONCATENATE($G137,V$2),'WFOM - Time_Base'!$A$8:$API$8,0)),
IFERROR($AN137 * INDEX('Inputs from Uganda staff'!$E$61:$BM$80,MATCH('HRH Need estimation'!V$2,'Inputs from Uganda staff'!$E$61:$E$80,0),MATCH('HRH Need estimation'!$D137,'Inputs from Uganda staff'!$E$6:$BM$6,0)),
""))</f>
        <v/>
      </c>
      <c r="W137" s="122" t="str">
        <f>IFERROR(
$AN137 * INDEX('WFOM - Time_Base'!$A$4:$API$29, MATCH("CenHos", 'WFOM - Time_Base'!$B$4:$B$29,0), MATCH(CONCATENATE($G137,W$2),'WFOM - Time_Base'!$A$8:$API$8,0)) *
INDEX('WFOM - Time_Base'!$A$4:$API$29, MATCH("CenHos_Per", 'WFOM - Time_Base'!$B$4:$B$29,0), MATCH(CONCATENATE($G137,W$2),'WFOM - Time_Base'!$A$8:$API$8,0)),
IFERROR($AN137 * INDEX('Inputs from Uganda staff'!$E$61:$BM$80,MATCH('HRH Need estimation'!W$2,'Inputs from Uganda staff'!$E$61:$E$80,0),MATCH('HRH Need estimation'!$D137,'Inputs from Uganda staff'!$E$6:$BM$6,0)),
""))</f>
        <v/>
      </c>
      <c r="X137" s="122" t="str">
        <f>IFERROR(
$AN137 * INDEX('WFOM - Time_Base'!$A$4:$API$29, MATCH("CenHos", 'WFOM - Time_Base'!$B$4:$B$29,0), MATCH(CONCATENATE($G137,X$2),'WFOM - Time_Base'!$A$8:$API$8,0)) *
INDEX('WFOM - Time_Base'!$A$4:$API$29, MATCH("CenHos_Per", 'WFOM - Time_Base'!$B$4:$B$29,0), MATCH(CONCATENATE($G137,X$2),'WFOM - Time_Base'!$A$8:$API$8,0)),
IFERROR($AN137 * INDEX('Inputs from Uganda staff'!$E$61:$BM$80,MATCH('HRH Need estimation'!X$2,'Inputs from Uganda staff'!$E$61:$E$80,0),MATCH('HRH Need estimation'!$D137,'Inputs from Uganda staff'!$E$6:$BM$6,0)),
""))</f>
        <v/>
      </c>
      <c r="Y137" s="122" t="str">
        <f>IFERROR(
$AN137 * INDEX('WFOM - Time_Base'!$A$4:$API$29, MATCH("CenHos", 'WFOM - Time_Base'!$B$4:$B$29,0), MATCH(CONCATENATE($G137,Y$2),'WFOM - Time_Base'!$A$8:$API$8,0)) *
INDEX('WFOM - Time_Base'!$A$4:$API$29, MATCH("CenHos_Per", 'WFOM - Time_Base'!$B$4:$B$29,0), MATCH(CONCATENATE($G137,Y$2),'WFOM - Time_Base'!$A$8:$API$8,0)),
IFERROR($AN137 * INDEX('Inputs from Uganda staff'!$E$61:$BM$80,MATCH('HRH Need estimation'!Y$2,'Inputs from Uganda staff'!$E$61:$E$80,0),MATCH('HRH Need estimation'!$D137,'Inputs from Uganda staff'!$E$6:$BM$6,0)),
""))</f>
        <v/>
      </c>
      <c r="Z137" s="122" t="str">
        <f>IFERROR(
$AN137 * INDEX('WFOM - Time_Base'!$A$4:$API$29, MATCH("CenHos", 'WFOM - Time_Base'!$B$4:$B$29,0), MATCH(CONCATENATE($G137,Z$2),'WFOM - Time_Base'!$A$8:$API$8,0)) *
INDEX('WFOM - Time_Base'!$A$4:$API$29, MATCH("CenHos_Per", 'WFOM - Time_Base'!$B$4:$B$29,0), MATCH(CONCATENATE($G137,Z$2),'WFOM - Time_Base'!$A$8:$API$8,0)),
IFERROR($AN137 * INDEX('Inputs from Uganda staff'!$E$61:$BM$80,MATCH('HRH Need estimation'!Z$2,'Inputs from Uganda staff'!$E$61:$E$80,0),MATCH('HRH Need estimation'!$D137,'Inputs from Uganda staff'!$E$6:$BM$6,0)),
""))</f>
        <v/>
      </c>
      <c r="AA137" s="122" t="str">
        <f>IFERROR(
$AN137 * INDEX('WFOM - Time_Base'!$A$4:$API$29, MATCH("CenHos", 'WFOM - Time_Base'!$B$4:$B$29,0), MATCH(CONCATENATE($G137,AA$2),'WFOM - Time_Base'!$A$8:$API$8,0)) *
INDEX('WFOM - Time_Base'!$A$4:$API$29, MATCH("CenHos_Per", 'WFOM - Time_Base'!$B$4:$B$29,0), MATCH(CONCATENATE($G137,AA$2),'WFOM - Time_Base'!$A$8:$API$8,0)),
IFERROR($AN137 * INDEX('Inputs from Uganda staff'!$E$61:$BM$80,MATCH('HRH Need estimation'!AA$2,'Inputs from Uganda staff'!$E$61:$E$80,0),MATCH('HRH Need estimation'!$D137,'Inputs from Uganda staff'!$E$6:$BM$6,0)),
""))</f>
        <v/>
      </c>
      <c r="AB137" s="122" t="str">
        <f>IFERROR(
$AN137 * INDEX('WFOM - Time_Base'!$A$4:$API$29, MATCH("CenHos", 'WFOM - Time_Base'!$B$4:$B$29,0), MATCH(CONCATENATE($G137,AB$2),'WFOM - Time_Base'!$A$8:$API$8,0)) *
INDEX('WFOM - Time_Base'!$A$4:$API$29, MATCH("CenHos_Per", 'WFOM - Time_Base'!$B$4:$B$29,0), MATCH(CONCATENATE($G137,AB$2),'WFOM - Time_Base'!$A$8:$API$8,0)),
IFERROR($AN137 * INDEX('Inputs from Uganda staff'!$E$61:$BM$80,MATCH('HRH Need estimation'!AB$2,'Inputs from Uganda staff'!$E$61:$E$80,0),MATCH('HRH Need estimation'!$D137,'Inputs from Uganda staff'!$E$6:$BM$6,0)),
""))</f>
        <v/>
      </c>
      <c r="AC137" s="122" t="str">
        <f>IFERROR(
$AN137 * INDEX('WFOM - Time_Base'!$A$4:$API$29, MATCH("CenHos", 'WFOM - Time_Base'!$B$4:$B$29,0), MATCH(CONCATENATE($G137,AC$2),'WFOM - Time_Base'!$A$8:$API$8,0)) *
INDEX('WFOM - Time_Base'!$A$4:$API$29, MATCH("CenHos_Per", 'WFOM - Time_Base'!$B$4:$B$29,0), MATCH(CONCATENATE($G137,AC$2),'WFOM - Time_Base'!$A$8:$API$8,0)),
IFERROR($AN137 * INDEX('Inputs from Uganda staff'!$E$61:$BM$80,MATCH('HRH Need estimation'!AC$2,'Inputs from Uganda staff'!$E$61:$E$80,0),MATCH('HRH Need estimation'!$D137,'Inputs from Uganda staff'!$E$6:$BM$6,0)),
""))</f>
        <v/>
      </c>
      <c r="AD137" s="122" t="str">
        <f>IFERROR(
$AN137 * INDEX('WFOM - Time_Base'!$A$4:$API$29, MATCH("CenHos", 'WFOM - Time_Base'!$B$4:$B$29,0), MATCH(CONCATENATE($G137,AD$2),'WFOM - Time_Base'!$A$8:$API$8,0)) *
INDEX('WFOM - Time_Base'!$A$4:$API$29, MATCH("CenHos_Per", 'WFOM - Time_Base'!$B$4:$B$29,0), MATCH(CONCATENATE($G137,AD$2),'WFOM - Time_Base'!$A$8:$API$8,0)),
IFERROR($AN137 * INDEX('Inputs from Uganda staff'!$E$61:$BM$80,MATCH('HRH Need estimation'!AD$2,'Inputs from Uganda staff'!$E$61:$E$80,0),MATCH('HRH Need estimation'!$D137,'Inputs from Uganda staff'!$E$6:$BM$6,0)),
""))</f>
        <v/>
      </c>
      <c r="AE137" s="122" t="str">
        <f>IFERROR(
$AN137 * INDEX('WFOM - Time_Base'!$A$4:$API$29, MATCH("CenHos", 'WFOM - Time_Base'!$B$4:$B$29,0), MATCH(CONCATENATE($G137,AE$2),'WFOM - Time_Base'!$A$8:$API$8,0)) *
INDEX('WFOM - Time_Base'!$A$4:$API$29, MATCH("CenHos_Per", 'WFOM - Time_Base'!$B$4:$B$29,0), MATCH(CONCATENATE($G137,AE$2),'WFOM - Time_Base'!$A$8:$API$8,0)),
IFERROR($AN137 * INDEX('Inputs from Uganda staff'!$E$61:$BM$80,MATCH('HRH Need estimation'!AE$2,'Inputs from Uganda staff'!$E$61:$E$80,0),MATCH('HRH Need estimation'!$D137,'Inputs from Uganda staff'!$E$6:$BM$6,0)),
""))</f>
        <v/>
      </c>
      <c r="AF137" s="122" t="str">
        <f>IFERROR(
$AN137 * INDEX('WFOM - Time_Base'!$A$4:$API$29, MATCH("CenHos", 'WFOM - Time_Base'!$B$4:$B$29,0), MATCH(CONCATENATE($G137,AF$2),'WFOM - Time_Base'!$A$8:$API$8,0)) *
INDEX('WFOM - Time_Base'!$A$4:$API$29, MATCH("CenHos_Per", 'WFOM - Time_Base'!$B$4:$B$29,0), MATCH(CONCATENATE($G137,AF$2),'WFOM - Time_Base'!$A$8:$API$8,0)),
IFERROR($AN137 * INDEX('Inputs from Uganda staff'!$E$61:$BM$80,MATCH('HRH Need estimation'!AF$2,'Inputs from Uganda staff'!$E$61:$E$80,0),MATCH('HRH Need estimation'!$D137,'Inputs from Uganda staff'!$E$6:$BM$6,0)),
""))</f>
        <v/>
      </c>
      <c r="AG137" s="122" t="str">
        <f>IFERROR(
$AN137 * INDEX('WFOM - Time_Base'!$A$4:$API$29, MATCH("CenHos", 'WFOM - Time_Base'!$B$4:$B$29,0), MATCH(CONCATENATE($G137,AG$2),'WFOM - Time_Base'!$A$8:$API$8,0)) *
INDEX('WFOM - Time_Base'!$A$4:$API$29, MATCH("CenHos_Per", 'WFOM - Time_Base'!$B$4:$B$29,0), MATCH(CONCATENATE($G137,AG$2),'WFOM - Time_Base'!$A$8:$API$8,0)),
IFERROR($AN137 * INDEX('Inputs from Uganda staff'!$E$61:$BM$80,MATCH('HRH Need estimation'!AG$2,'Inputs from Uganda staff'!$E$61:$E$80,0),MATCH('HRH Need estimation'!$D137,'Inputs from Uganda staff'!$E$6:$BM$6,0)),
""))</f>
        <v/>
      </c>
      <c r="AH137" s="122" t="str">
        <f>IFERROR(
$AN137 * INDEX('WFOM - Time_Base'!$A$4:$API$29, MATCH("CenHos", 'WFOM - Time_Base'!$B$4:$B$29,0), MATCH(CONCATENATE($G137,AH$2),'WFOM - Time_Base'!$A$8:$API$8,0)) *
INDEX('WFOM - Time_Base'!$A$4:$API$29, MATCH("CenHos_Per", 'WFOM - Time_Base'!$B$4:$B$29,0), MATCH(CONCATENATE($G137,AH$2),'WFOM - Time_Base'!$A$8:$API$8,0)),
IFERROR($AN137 * INDEX('Inputs from Uganda staff'!$E$61:$BM$80,MATCH('HRH Need estimation'!AH$2,'Inputs from Uganda staff'!$E$61:$E$80,0),MATCH('HRH Need estimation'!$D137,'Inputs from Uganda staff'!$E$6:$BM$6,0)),
""))</f>
        <v/>
      </c>
      <c r="AI137" s="122" t="str">
        <f>IFERROR(
$AN137 * INDEX('WFOM - Time_Base'!$A$4:$API$29, MATCH("CenHos", 'WFOM - Time_Base'!$B$4:$B$29,0), MATCH(CONCATENATE($G137,AI$2),'WFOM - Time_Base'!$A$8:$API$8,0)) *
INDEX('WFOM - Time_Base'!$A$4:$API$29, MATCH("CenHos_Per", 'WFOM - Time_Base'!$B$4:$B$29,0), MATCH(CONCATENATE($G137,AI$2),'WFOM - Time_Base'!$A$8:$API$8,0)),
IFERROR($AN137 * INDEX('Inputs from Uganda staff'!$E$61:$BM$80,MATCH('HRH Need estimation'!AI$2,'Inputs from Uganda staff'!$E$61:$E$80,0),MATCH('HRH Need estimation'!$D137,'Inputs from Uganda staff'!$E$6:$BM$6,0)),
""))</f>
        <v/>
      </c>
      <c r="AJ137" s="122" t="str">
        <f>IFERROR(
$AN137 * INDEX('WFOM - Time_Base'!$A$4:$API$29, MATCH("CenHos", 'WFOM - Time_Base'!$B$4:$B$29,0), MATCH(CONCATENATE($G137,AJ$2),'WFOM - Time_Base'!$A$8:$API$8,0)) *
INDEX('WFOM - Time_Base'!$A$4:$API$29, MATCH("CenHos_Per", 'WFOM - Time_Base'!$B$4:$B$29,0), MATCH(CONCATENATE($G137,AJ$2),'WFOM - Time_Base'!$A$8:$API$8,0)),
IFERROR($AN137 * INDEX('Inputs from Uganda staff'!$E$61:$BM$80,MATCH('HRH Need estimation'!AJ$2,'Inputs from Uganda staff'!$E$61:$E$80,0),MATCH('HRH Need estimation'!$D137,'Inputs from Uganda staff'!$E$6:$BM$6,0)),
""))</f>
        <v/>
      </c>
      <c r="AK137" s="122" t="str">
        <f>IFERROR(
$AN137 * INDEX('WFOM - Time_Base'!$A$4:$API$29, MATCH("CenHos", 'WFOM - Time_Base'!$B$4:$B$29,0), MATCH(CONCATENATE($G137,AK$2),'WFOM - Time_Base'!$A$8:$API$8,0)) *
INDEX('WFOM - Time_Base'!$A$4:$API$29, MATCH("CenHos_Per", 'WFOM - Time_Base'!$B$4:$B$29,0), MATCH(CONCATENATE($G137,AK$2),'WFOM - Time_Base'!$A$8:$API$8,0)),
IFERROR($AN137 * INDEX('Inputs from Uganda staff'!$E$61:$BM$80,MATCH('HRH Need estimation'!AK$2,'Inputs from Uganda staff'!$E$61:$E$80,0),MATCH('HRH Need estimation'!$D137,'Inputs from Uganda staff'!$E$6:$BM$6,0)),
""))</f>
        <v/>
      </c>
      <c r="AL137" s="122" t="str">
        <f>IFERROR(
$AN137 * INDEX('WFOM - Time_Base'!$A$4:$API$29, MATCH("CenHos", 'WFOM - Time_Base'!$B$4:$B$29,0), MATCH(CONCATENATE($G137,AL$2),'WFOM - Time_Base'!$A$8:$API$8,0)) *
INDEX('WFOM - Time_Base'!$A$4:$API$29, MATCH("CenHos_Per", 'WFOM - Time_Base'!$B$4:$B$29,0), MATCH(CONCATENATE($G137,AL$2),'WFOM - Time_Base'!$A$8:$API$8,0)),
IFERROR($AN137 * INDEX('Inputs from Uganda staff'!$E$61:$BM$80,MATCH('HRH Need estimation'!AL$2,'Inputs from Uganda staff'!$E$61:$E$80,0),MATCH('HRH Need estimation'!$D137,'Inputs from Uganda staff'!$E$6:$BM$6,0)),
""))</f>
        <v/>
      </c>
      <c r="AN137">
        <v>1</v>
      </c>
      <c r="AO137" t="e">
        <f t="shared" si="6"/>
        <v>#N/A</v>
      </c>
      <c r="AQ137" t="s">
        <v>791</v>
      </c>
    </row>
    <row r="138" spans="1:43">
      <c r="A138" s="106" t="s">
        <v>915</v>
      </c>
      <c r="B138" s="106" t="s">
        <v>292</v>
      </c>
      <c r="C138" s="107" t="s">
        <v>487</v>
      </c>
      <c r="D138" s="115" t="s">
        <v>488</v>
      </c>
      <c r="E138" s="199"/>
      <c r="F138" s="199"/>
      <c r="G138" s="203" t="str">
        <f>IF(F138&lt;&gt;"", VLOOKUP(F138,'WFOM - Cadre and Service List'!$E$4:$F$52,2,FALSE), "")</f>
        <v/>
      </c>
      <c r="H138" s="203" t="s">
        <v>910</v>
      </c>
      <c r="I138" s="208"/>
      <c r="J138" s="208"/>
      <c r="K138" s="208"/>
      <c r="L138" s="208"/>
      <c r="M138" s="208"/>
      <c r="N138" s="208"/>
      <c r="O138" s="208"/>
      <c r="P138" s="207">
        <f t="shared" si="5"/>
        <v>0</v>
      </c>
      <c r="Q138" s="122" t="s">
        <v>1947</v>
      </c>
      <c r="R138" s="122" t="str">
        <f>IFERROR(
$AN138 * INDEX('WFOM - Time_Base'!$A$4:$API$29, MATCH("CenHos", 'WFOM - Time_Base'!$B$4:$B$29,0), MATCH(CONCATENATE($G138,R$2),'WFOM - Time_Base'!$A$8:$API$8,0)) *
INDEX('WFOM - Time_Base'!$A$4:$API$29, MATCH("CenHos_Per", 'WFOM - Time_Base'!$B$4:$B$29,0), MATCH(CONCATENATE($G138,R$2),'WFOM - Time_Base'!$A$8:$API$8,0)),
IFERROR($AN138 * INDEX('Inputs from Uganda staff'!$E$61:$BM$80,MATCH('HRH Need estimation'!R$2,'Inputs from Uganda staff'!$E$61:$E$80,0),MATCH('HRH Need estimation'!$D138,'Inputs from Uganda staff'!$E$6:$BM$6,0)),
""))</f>
        <v/>
      </c>
      <c r="S138" s="122" t="str">
        <f>IFERROR(
$AN138 * INDEX('WFOM - Time_Base'!$A$4:$API$29, MATCH("CenHos", 'WFOM - Time_Base'!$B$4:$B$29,0), MATCH(CONCATENATE($G138,S$2),'WFOM - Time_Base'!$A$8:$API$8,0)) *
INDEX('WFOM - Time_Base'!$A$4:$API$29, MATCH("CenHos_Per", 'WFOM - Time_Base'!$B$4:$B$29,0), MATCH(CONCATENATE($G138,S$2),'WFOM - Time_Base'!$A$8:$API$8,0)),
IFERROR($AN138 * INDEX('Inputs from Uganda staff'!$E$61:$BM$80,MATCH('HRH Need estimation'!S$2,'Inputs from Uganda staff'!$E$61:$E$80,0),MATCH('HRH Need estimation'!$D138,'Inputs from Uganda staff'!$E$6:$BM$6,0)),
""))</f>
        <v/>
      </c>
      <c r="T138" s="122" t="str">
        <f>IFERROR(
$AN138 * INDEX('WFOM - Time_Base'!$A$4:$API$29, MATCH("CenHos", 'WFOM - Time_Base'!$B$4:$B$29,0), MATCH(CONCATENATE($G138,T$2),'WFOM - Time_Base'!$A$8:$API$8,0)) *
INDEX('WFOM - Time_Base'!$A$4:$API$29, MATCH("CenHos_Per", 'WFOM - Time_Base'!$B$4:$B$29,0), MATCH(CONCATENATE($G138,T$2),'WFOM - Time_Base'!$A$8:$API$8,0)),
IFERROR($AN138 * INDEX('Inputs from Uganda staff'!$E$61:$BM$80,MATCH('HRH Need estimation'!T$2,'Inputs from Uganda staff'!$E$61:$E$80,0),MATCH('HRH Need estimation'!$D138,'Inputs from Uganda staff'!$E$6:$BM$6,0)),
""))</f>
        <v/>
      </c>
      <c r="U138" s="122" t="str">
        <f>IFERROR(
$AN138 * INDEX('WFOM - Time_Base'!$A$4:$API$29, MATCH("CenHos", 'WFOM - Time_Base'!$B$4:$B$29,0), MATCH(CONCATENATE($G138,U$2),'WFOM - Time_Base'!$A$8:$API$8,0)) *
INDEX('WFOM - Time_Base'!$A$4:$API$29, MATCH("CenHos_Per", 'WFOM - Time_Base'!$B$4:$B$29,0), MATCH(CONCATENATE($G138,U$2),'WFOM - Time_Base'!$A$8:$API$8,0)),
IFERROR($AN138 * INDEX('Inputs from Uganda staff'!$E$61:$BM$80,MATCH('HRH Need estimation'!U$2,'Inputs from Uganda staff'!$E$61:$E$80,0),MATCH('HRH Need estimation'!$D138,'Inputs from Uganda staff'!$E$6:$BM$6,0)),
""))</f>
        <v/>
      </c>
      <c r="V138" s="122" t="str">
        <f>IFERROR(
$AN138 * INDEX('WFOM - Time_Base'!$A$4:$API$29, MATCH("CenHos", 'WFOM - Time_Base'!$B$4:$B$29,0), MATCH(CONCATENATE($G138,V$2),'WFOM - Time_Base'!$A$8:$API$8,0)) *
INDEX('WFOM - Time_Base'!$A$4:$API$29, MATCH("CenHos_Per", 'WFOM - Time_Base'!$B$4:$B$29,0), MATCH(CONCATENATE($G138,V$2),'WFOM - Time_Base'!$A$8:$API$8,0)),
IFERROR($AN138 * INDEX('Inputs from Uganda staff'!$E$61:$BM$80,MATCH('HRH Need estimation'!V$2,'Inputs from Uganda staff'!$E$61:$E$80,0),MATCH('HRH Need estimation'!$D138,'Inputs from Uganda staff'!$E$6:$BM$6,0)),
""))</f>
        <v/>
      </c>
      <c r="W138" s="122" t="str">
        <f>IFERROR(
$AN138 * INDEX('WFOM - Time_Base'!$A$4:$API$29, MATCH("CenHos", 'WFOM - Time_Base'!$B$4:$B$29,0), MATCH(CONCATENATE($G138,W$2),'WFOM - Time_Base'!$A$8:$API$8,0)) *
INDEX('WFOM - Time_Base'!$A$4:$API$29, MATCH("CenHos_Per", 'WFOM - Time_Base'!$B$4:$B$29,0), MATCH(CONCATENATE($G138,W$2),'WFOM - Time_Base'!$A$8:$API$8,0)),
IFERROR($AN138 * INDEX('Inputs from Uganda staff'!$E$61:$BM$80,MATCH('HRH Need estimation'!W$2,'Inputs from Uganda staff'!$E$61:$E$80,0),MATCH('HRH Need estimation'!$D138,'Inputs from Uganda staff'!$E$6:$BM$6,0)),
""))</f>
        <v/>
      </c>
      <c r="X138" s="122" t="str">
        <f>IFERROR(
$AN138 * INDEX('WFOM - Time_Base'!$A$4:$API$29, MATCH("CenHos", 'WFOM - Time_Base'!$B$4:$B$29,0), MATCH(CONCATENATE($G138,X$2),'WFOM - Time_Base'!$A$8:$API$8,0)) *
INDEX('WFOM - Time_Base'!$A$4:$API$29, MATCH("CenHos_Per", 'WFOM - Time_Base'!$B$4:$B$29,0), MATCH(CONCATENATE($G138,X$2),'WFOM - Time_Base'!$A$8:$API$8,0)),
IFERROR($AN138 * INDEX('Inputs from Uganda staff'!$E$61:$BM$80,MATCH('HRH Need estimation'!X$2,'Inputs from Uganda staff'!$E$61:$E$80,0),MATCH('HRH Need estimation'!$D138,'Inputs from Uganda staff'!$E$6:$BM$6,0)),
""))</f>
        <v/>
      </c>
      <c r="Y138" s="122" t="str">
        <f>IFERROR(
$AN138 * INDEX('WFOM - Time_Base'!$A$4:$API$29, MATCH("CenHos", 'WFOM - Time_Base'!$B$4:$B$29,0), MATCH(CONCATENATE($G138,Y$2),'WFOM - Time_Base'!$A$8:$API$8,0)) *
INDEX('WFOM - Time_Base'!$A$4:$API$29, MATCH("CenHos_Per", 'WFOM - Time_Base'!$B$4:$B$29,0), MATCH(CONCATENATE($G138,Y$2),'WFOM - Time_Base'!$A$8:$API$8,0)),
IFERROR($AN138 * INDEX('Inputs from Uganda staff'!$E$61:$BM$80,MATCH('HRH Need estimation'!Y$2,'Inputs from Uganda staff'!$E$61:$E$80,0),MATCH('HRH Need estimation'!$D138,'Inputs from Uganda staff'!$E$6:$BM$6,0)),
""))</f>
        <v/>
      </c>
      <c r="Z138" s="122" t="str">
        <f>IFERROR(
$AN138 * INDEX('WFOM - Time_Base'!$A$4:$API$29, MATCH("CenHos", 'WFOM - Time_Base'!$B$4:$B$29,0), MATCH(CONCATENATE($G138,Z$2),'WFOM - Time_Base'!$A$8:$API$8,0)) *
INDEX('WFOM - Time_Base'!$A$4:$API$29, MATCH("CenHos_Per", 'WFOM - Time_Base'!$B$4:$B$29,0), MATCH(CONCATENATE($G138,Z$2),'WFOM - Time_Base'!$A$8:$API$8,0)),
IFERROR($AN138 * INDEX('Inputs from Uganda staff'!$E$61:$BM$80,MATCH('HRH Need estimation'!Z$2,'Inputs from Uganda staff'!$E$61:$E$80,0),MATCH('HRH Need estimation'!$D138,'Inputs from Uganda staff'!$E$6:$BM$6,0)),
""))</f>
        <v/>
      </c>
      <c r="AA138" s="122" t="str">
        <f>IFERROR(
$AN138 * INDEX('WFOM - Time_Base'!$A$4:$API$29, MATCH("CenHos", 'WFOM - Time_Base'!$B$4:$B$29,0), MATCH(CONCATENATE($G138,AA$2),'WFOM - Time_Base'!$A$8:$API$8,0)) *
INDEX('WFOM - Time_Base'!$A$4:$API$29, MATCH("CenHos_Per", 'WFOM - Time_Base'!$B$4:$B$29,0), MATCH(CONCATENATE($G138,AA$2),'WFOM - Time_Base'!$A$8:$API$8,0)),
IFERROR($AN138 * INDEX('Inputs from Uganda staff'!$E$61:$BM$80,MATCH('HRH Need estimation'!AA$2,'Inputs from Uganda staff'!$E$61:$E$80,0),MATCH('HRH Need estimation'!$D138,'Inputs from Uganda staff'!$E$6:$BM$6,0)),
""))</f>
        <v/>
      </c>
      <c r="AB138" s="122" t="str">
        <f>IFERROR(
$AN138 * INDEX('WFOM - Time_Base'!$A$4:$API$29, MATCH("CenHos", 'WFOM - Time_Base'!$B$4:$B$29,0), MATCH(CONCATENATE($G138,AB$2),'WFOM - Time_Base'!$A$8:$API$8,0)) *
INDEX('WFOM - Time_Base'!$A$4:$API$29, MATCH("CenHos_Per", 'WFOM - Time_Base'!$B$4:$B$29,0), MATCH(CONCATENATE($G138,AB$2),'WFOM - Time_Base'!$A$8:$API$8,0)),
IFERROR($AN138 * INDEX('Inputs from Uganda staff'!$E$61:$BM$80,MATCH('HRH Need estimation'!AB$2,'Inputs from Uganda staff'!$E$61:$E$80,0),MATCH('HRH Need estimation'!$D138,'Inputs from Uganda staff'!$E$6:$BM$6,0)),
""))</f>
        <v/>
      </c>
      <c r="AC138" s="122" t="str">
        <f>IFERROR(
$AN138 * INDEX('WFOM - Time_Base'!$A$4:$API$29, MATCH("CenHos", 'WFOM - Time_Base'!$B$4:$B$29,0), MATCH(CONCATENATE($G138,AC$2),'WFOM - Time_Base'!$A$8:$API$8,0)) *
INDEX('WFOM - Time_Base'!$A$4:$API$29, MATCH("CenHos_Per", 'WFOM - Time_Base'!$B$4:$B$29,0), MATCH(CONCATENATE($G138,AC$2),'WFOM - Time_Base'!$A$8:$API$8,0)),
IFERROR($AN138 * INDEX('Inputs from Uganda staff'!$E$61:$BM$80,MATCH('HRH Need estimation'!AC$2,'Inputs from Uganda staff'!$E$61:$E$80,0),MATCH('HRH Need estimation'!$D138,'Inputs from Uganda staff'!$E$6:$BM$6,0)),
""))</f>
        <v/>
      </c>
      <c r="AD138" s="122" t="str">
        <f>IFERROR(
$AN138 * INDEX('WFOM - Time_Base'!$A$4:$API$29, MATCH("CenHos", 'WFOM - Time_Base'!$B$4:$B$29,0), MATCH(CONCATENATE($G138,AD$2),'WFOM - Time_Base'!$A$8:$API$8,0)) *
INDEX('WFOM - Time_Base'!$A$4:$API$29, MATCH("CenHos_Per", 'WFOM - Time_Base'!$B$4:$B$29,0), MATCH(CONCATENATE($G138,AD$2),'WFOM - Time_Base'!$A$8:$API$8,0)),
IFERROR($AN138 * INDEX('Inputs from Uganda staff'!$E$61:$BM$80,MATCH('HRH Need estimation'!AD$2,'Inputs from Uganda staff'!$E$61:$E$80,0),MATCH('HRH Need estimation'!$D138,'Inputs from Uganda staff'!$E$6:$BM$6,0)),
""))</f>
        <v/>
      </c>
      <c r="AE138" s="122" t="str">
        <f>IFERROR(
$AN138 * INDEX('WFOM - Time_Base'!$A$4:$API$29, MATCH("CenHos", 'WFOM - Time_Base'!$B$4:$B$29,0), MATCH(CONCATENATE($G138,AE$2),'WFOM - Time_Base'!$A$8:$API$8,0)) *
INDEX('WFOM - Time_Base'!$A$4:$API$29, MATCH("CenHos_Per", 'WFOM - Time_Base'!$B$4:$B$29,0), MATCH(CONCATENATE($G138,AE$2),'WFOM - Time_Base'!$A$8:$API$8,0)),
IFERROR($AN138 * INDEX('Inputs from Uganda staff'!$E$61:$BM$80,MATCH('HRH Need estimation'!AE$2,'Inputs from Uganda staff'!$E$61:$E$80,0),MATCH('HRH Need estimation'!$D138,'Inputs from Uganda staff'!$E$6:$BM$6,0)),
""))</f>
        <v/>
      </c>
      <c r="AF138" s="122" t="str">
        <f>IFERROR(
$AN138 * INDEX('WFOM - Time_Base'!$A$4:$API$29, MATCH("CenHos", 'WFOM - Time_Base'!$B$4:$B$29,0), MATCH(CONCATENATE($G138,AF$2),'WFOM - Time_Base'!$A$8:$API$8,0)) *
INDEX('WFOM - Time_Base'!$A$4:$API$29, MATCH("CenHos_Per", 'WFOM - Time_Base'!$B$4:$B$29,0), MATCH(CONCATENATE($G138,AF$2),'WFOM - Time_Base'!$A$8:$API$8,0)),
IFERROR($AN138 * INDEX('Inputs from Uganda staff'!$E$61:$BM$80,MATCH('HRH Need estimation'!AF$2,'Inputs from Uganda staff'!$E$61:$E$80,0),MATCH('HRH Need estimation'!$D138,'Inputs from Uganda staff'!$E$6:$BM$6,0)),
""))</f>
        <v/>
      </c>
      <c r="AG138" s="122" t="str">
        <f>IFERROR(
$AN138 * INDEX('WFOM - Time_Base'!$A$4:$API$29, MATCH("CenHos", 'WFOM - Time_Base'!$B$4:$B$29,0), MATCH(CONCATENATE($G138,AG$2),'WFOM - Time_Base'!$A$8:$API$8,0)) *
INDEX('WFOM - Time_Base'!$A$4:$API$29, MATCH("CenHos_Per", 'WFOM - Time_Base'!$B$4:$B$29,0), MATCH(CONCATENATE($G138,AG$2),'WFOM - Time_Base'!$A$8:$API$8,0)),
IFERROR($AN138 * INDEX('Inputs from Uganda staff'!$E$61:$BM$80,MATCH('HRH Need estimation'!AG$2,'Inputs from Uganda staff'!$E$61:$E$80,0),MATCH('HRH Need estimation'!$D138,'Inputs from Uganda staff'!$E$6:$BM$6,0)),
""))</f>
        <v/>
      </c>
      <c r="AH138" s="122" t="str">
        <f>IFERROR(
$AN138 * INDEX('WFOM - Time_Base'!$A$4:$API$29, MATCH("CenHos", 'WFOM - Time_Base'!$B$4:$B$29,0), MATCH(CONCATENATE($G138,AH$2),'WFOM - Time_Base'!$A$8:$API$8,0)) *
INDEX('WFOM - Time_Base'!$A$4:$API$29, MATCH("CenHos_Per", 'WFOM - Time_Base'!$B$4:$B$29,0), MATCH(CONCATENATE($G138,AH$2),'WFOM - Time_Base'!$A$8:$API$8,0)),
IFERROR($AN138 * INDEX('Inputs from Uganda staff'!$E$61:$BM$80,MATCH('HRH Need estimation'!AH$2,'Inputs from Uganda staff'!$E$61:$E$80,0),MATCH('HRH Need estimation'!$D138,'Inputs from Uganda staff'!$E$6:$BM$6,0)),
""))</f>
        <v/>
      </c>
      <c r="AI138" s="122" t="str">
        <f>IFERROR(
$AN138 * INDEX('WFOM - Time_Base'!$A$4:$API$29, MATCH("CenHos", 'WFOM - Time_Base'!$B$4:$B$29,0), MATCH(CONCATENATE($G138,AI$2),'WFOM - Time_Base'!$A$8:$API$8,0)) *
INDEX('WFOM - Time_Base'!$A$4:$API$29, MATCH("CenHos_Per", 'WFOM - Time_Base'!$B$4:$B$29,0), MATCH(CONCATENATE($G138,AI$2),'WFOM - Time_Base'!$A$8:$API$8,0)),
IFERROR($AN138 * INDEX('Inputs from Uganda staff'!$E$61:$BM$80,MATCH('HRH Need estimation'!AI$2,'Inputs from Uganda staff'!$E$61:$E$80,0),MATCH('HRH Need estimation'!$D138,'Inputs from Uganda staff'!$E$6:$BM$6,0)),
""))</f>
        <v/>
      </c>
      <c r="AJ138" s="122" t="str">
        <f>IFERROR(
$AN138 * INDEX('WFOM - Time_Base'!$A$4:$API$29, MATCH("CenHos", 'WFOM - Time_Base'!$B$4:$B$29,0), MATCH(CONCATENATE($G138,AJ$2),'WFOM - Time_Base'!$A$8:$API$8,0)) *
INDEX('WFOM - Time_Base'!$A$4:$API$29, MATCH("CenHos_Per", 'WFOM - Time_Base'!$B$4:$B$29,0), MATCH(CONCATENATE($G138,AJ$2),'WFOM - Time_Base'!$A$8:$API$8,0)),
IFERROR($AN138 * INDEX('Inputs from Uganda staff'!$E$61:$BM$80,MATCH('HRH Need estimation'!AJ$2,'Inputs from Uganda staff'!$E$61:$E$80,0),MATCH('HRH Need estimation'!$D138,'Inputs from Uganda staff'!$E$6:$BM$6,0)),
""))</f>
        <v/>
      </c>
      <c r="AK138" s="122" t="str">
        <f>IFERROR(
$AN138 * INDEX('WFOM - Time_Base'!$A$4:$API$29, MATCH("CenHos", 'WFOM - Time_Base'!$B$4:$B$29,0), MATCH(CONCATENATE($G138,AK$2),'WFOM - Time_Base'!$A$8:$API$8,0)) *
INDEX('WFOM - Time_Base'!$A$4:$API$29, MATCH("CenHos_Per", 'WFOM - Time_Base'!$B$4:$B$29,0), MATCH(CONCATENATE($G138,AK$2),'WFOM - Time_Base'!$A$8:$API$8,0)),
IFERROR($AN138 * INDEX('Inputs from Uganda staff'!$E$61:$BM$80,MATCH('HRH Need estimation'!AK$2,'Inputs from Uganda staff'!$E$61:$E$80,0),MATCH('HRH Need estimation'!$D138,'Inputs from Uganda staff'!$E$6:$BM$6,0)),
""))</f>
        <v/>
      </c>
      <c r="AL138" s="122" t="str">
        <f>IFERROR(
$AN138 * INDEX('WFOM - Time_Base'!$A$4:$API$29, MATCH("CenHos", 'WFOM - Time_Base'!$B$4:$B$29,0), MATCH(CONCATENATE($G138,AL$2),'WFOM - Time_Base'!$A$8:$API$8,0)) *
INDEX('WFOM - Time_Base'!$A$4:$API$29, MATCH("CenHos_Per", 'WFOM - Time_Base'!$B$4:$B$29,0), MATCH(CONCATENATE($G138,AL$2),'WFOM - Time_Base'!$A$8:$API$8,0)),
IFERROR($AN138 * INDEX('Inputs from Uganda staff'!$E$61:$BM$80,MATCH('HRH Need estimation'!AL$2,'Inputs from Uganda staff'!$E$61:$E$80,0),MATCH('HRH Need estimation'!$D138,'Inputs from Uganda staff'!$E$6:$BM$6,0)),
""))</f>
        <v/>
      </c>
      <c r="AN138">
        <v>1</v>
      </c>
      <c r="AO138" t="e">
        <f t="shared" si="6"/>
        <v>#N/A</v>
      </c>
      <c r="AQ138" t="s">
        <v>807</v>
      </c>
    </row>
    <row r="139" spans="1:43">
      <c r="A139" s="106" t="s">
        <v>915</v>
      </c>
      <c r="B139" s="106" t="s">
        <v>55</v>
      </c>
      <c r="C139" s="107" t="s">
        <v>489</v>
      </c>
      <c r="D139" s="115" t="s">
        <v>490</v>
      </c>
      <c r="E139" s="122" t="s">
        <v>867</v>
      </c>
      <c r="F139" s="200" t="s">
        <v>21</v>
      </c>
      <c r="G139" s="122" t="str">
        <f>IF(F139&lt;&gt;"", VLOOKUP(F139,'WFOM - Cadre and Service List'!$E$4:$F$52,2,FALSE), "")</f>
        <v>Over5OPD</v>
      </c>
      <c r="H139" s="122"/>
      <c r="I139" s="207"/>
      <c r="J139" s="207"/>
      <c r="K139" s="207"/>
      <c r="L139" s="207"/>
      <c r="M139" s="207"/>
      <c r="N139" s="207"/>
      <c r="O139" s="207"/>
      <c r="P139" s="207">
        <f t="shared" si="5"/>
        <v>0</v>
      </c>
      <c r="Q139" s="122" t="s">
        <v>1947</v>
      </c>
      <c r="R139" s="122">
        <f>IFERROR(
$AN139 * INDEX('WFOM - Time_Base'!$A$4:$API$29, MATCH("CenHos", 'WFOM - Time_Base'!$B$4:$B$29,0), MATCH(CONCATENATE($G139,R$2),'WFOM - Time_Base'!$A$8:$API$8,0)) *
INDEX('WFOM - Time_Base'!$A$4:$API$29, MATCH("CenHos_Per", 'WFOM - Time_Base'!$B$4:$B$29,0), MATCH(CONCATENATE($G139,R$2),'WFOM - Time_Base'!$A$8:$API$8,0)),
IFERROR($AN139 * INDEX('Inputs from Uganda staff'!$E$61:$BM$80,MATCH('HRH Need estimation'!R$2,'Inputs from Uganda staff'!$E$61:$E$80,0),MATCH('HRH Need estimation'!$D139,'Inputs from Uganda staff'!$E$6:$BM$6,0)),
""))</f>
        <v>3.5</v>
      </c>
      <c r="S139" s="122">
        <f>IFERROR(
$AN139 * INDEX('WFOM - Time_Base'!$A$4:$API$29, MATCH("CenHos", 'WFOM - Time_Base'!$B$4:$B$29,0), MATCH(CONCATENATE($G139,S$2),'WFOM - Time_Base'!$A$8:$API$8,0)) *
INDEX('WFOM - Time_Base'!$A$4:$API$29, MATCH("CenHos_Per", 'WFOM - Time_Base'!$B$4:$B$29,0), MATCH(CONCATENATE($G139,S$2),'WFOM - Time_Base'!$A$8:$API$8,0)),
IFERROR($AN139 * INDEX('Inputs from Uganda staff'!$E$61:$BM$80,MATCH('HRH Need estimation'!S$2,'Inputs from Uganda staff'!$E$61:$E$80,0),MATCH('HRH Need estimation'!$D139,'Inputs from Uganda staff'!$E$6:$BM$6,0)),
""))</f>
        <v>6</v>
      </c>
      <c r="T139" s="122">
        <f>IFERROR(
$AN139 * INDEX('WFOM - Time_Base'!$A$4:$API$29, MATCH("CenHos", 'WFOM - Time_Base'!$B$4:$B$29,0), MATCH(CONCATENATE($G139,T$2),'WFOM - Time_Base'!$A$8:$API$8,0)) *
INDEX('WFOM - Time_Base'!$A$4:$API$29, MATCH("CenHos_Per", 'WFOM - Time_Base'!$B$4:$B$29,0), MATCH(CONCATENATE($G139,T$2),'WFOM - Time_Base'!$A$8:$API$8,0)),
IFERROR($AN139 * INDEX('Inputs from Uganda staff'!$E$61:$BM$80,MATCH('HRH Need estimation'!T$2,'Inputs from Uganda staff'!$E$61:$E$80,0),MATCH('HRH Need estimation'!$D139,'Inputs from Uganda staff'!$E$6:$BM$6,0)),
""))</f>
        <v>0</v>
      </c>
      <c r="U139" s="122">
        <f>IFERROR(
$AN139 * INDEX('WFOM - Time_Base'!$A$4:$API$29, MATCH("CenHos", 'WFOM - Time_Base'!$B$4:$B$29,0), MATCH(CONCATENATE($G139,U$2),'WFOM - Time_Base'!$A$8:$API$8,0)) *
INDEX('WFOM - Time_Base'!$A$4:$API$29, MATCH("CenHos_Per", 'WFOM - Time_Base'!$B$4:$B$29,0), MATCH(CONCATENATE($G139,U$2),'WFOM - Time_Base'!$A$8:$API$8,0)),
IFERROR($AN139 * INDEX('Inputs from Uganda staff'!$E$61:$BM$80,MATCH('HRH Need estimation'!U$2,'Inputs from Uganda staff'!$E$61:$E$80,0),MATCH('HRH Need estimation'!$D139,'Inputs from Uganda staff'!$E$6:$BM$6,0)),
""))</f>
        <v>1</v>
      </c>
      <c r="V139" s="122">
        <f>IFERROR(
$AN139 * INDEX('WFOM - Time_Base'!$A$4:$API$29, MATCH("CenHos", 'WFOM - Time_Base'!$B$4:$B$29,0), MATCH(CONCATENATE($G139,V$2),'WFOM - Time_Base'!$A$8:$API$8,0)) *
INDEX('WFOM - Time_Base'!$A$4:$API$29, MATCH("CenHos_Per", 'WFOM - Time_Base'!$B$4:$B$29,0), MATCH(CONCATENATE($G139,V$2),'WFOM - Time_Base'!$A$8:$API$8,0)),
IFERROR($AN139 * INDEX('Inputs from Uganda staff'!$E$61:$BM$80,MATCH('HRH Need estimation'!V$2,'Inputs from Uganda staff'!$E$61:$E$80,0),MATCH('HRH Need estimation'!$D139,'Inputs from Uganda staff'!$E$6:$BM$6,0)),
""))</f>
        <v>4</v>
      </c>
      <c r="W139" s="122">
        <f>IFERROR(
$AN139 * INDEX('WFOM - Time_Base'!$A$4:$API$29, MATCH("CenHos", 'WFOM - Time_Base'!$B$4:$B$29,0), MATCH(CONCATENATE($G139,W$2),'WFOM - Time_Base'!$A$8:$API$8,0)) *
INDEX('WFOM - Time_Base'!$A$4:$API$29, MATCH("CenHos_Per", 'WFOM - Time_Base'!$B$4:$B$29,0), MATCH(CONCATENATE($G139,W$2),'WFOM - Time_Base'!$A$8:$API$8,0)),
IFERROR($AN139 * INDEX('Inputs from Uganda staff'!$E$61:$BM$80,MATCH('HRH Need estimation'!W$2,'Inputs from Uganda staff'!$E$61:$E$80,0),MATCH('HRH Need estimation'!$D139,'Inputs from Uganda staff'!$E$6:$BM$6,0)),
""))</f>
        <v>0</v>
      </c>
      <c r="X139" s="122">
        <f>IFERROR(
$AN139 * INDEX('WFOM - Time_Base'!$A$4:$API$29, MATCH("CenHos", 'WFOM - Time_Base'!$B$4:$B$29,0), MATCH(CONCATENATE($G139,X$2),'WFOM - Time_Base'!$A$8:$API$8,0)) *
INDEX('WFOM - Time_Base'!$A$4:$API$29, MATCH("CenHos_Per", 'WFOM - Time_Base'!$B$4:$B$29,0), MATCH(CONCATENATE($G139,X$2),'WFOM - Time_Base'!$A$8:$API$8,0)),
IFERROR($AN139 * INDEX('Inputs from Uganda staff'!$E$61:$BM$80,MATCH('HRH Need estimation'!X$2,'Inputs from Uganda staff'!$E$61:$E$80,0),MATCH('HRH Need estimation'!$D139,'Inputs from Uganda staff'!$E$6:$BM$6,0)),
""))</f>
        <v>0</v>
      </c>
      <c r="Y139" s="122">
        <f>IFERROR(
$AN139 * INDEX('WFOM - Time_Base'!$A$4:$API$29, MATCH("CenHos", 'WFOM - Time_Base'!$B$4:$B$29,0), MATCH(CONCATENATE($G139,Y$2),'WFOM - Time_Base'!$A$8:$API$8,0)) *
INDEX('WFOM - Time_Base'!$A$4:$API$29, MATCH("CenHos_Per", 'WFOM - Time_Base'!$B$4:$B$29,0), MATCH(CONCATENATE($G139,Y$2),'WFOM - Time_Base'!$A$8:$API$8,0)),
IFERROR($AN139 * INDEX('Inputs from Uganda staff'!$E$61:$BM$80,MATCH('HRH Need estimation'!Y$2,'Inputs from Uganda staff'!$E$61:$E$80,0),MATCH('HRH Need estimation'!$D139,'Inputs from Uganda staff'!$E$6:$BM$6,0)),
""))</f>
        <v>0</v>
      </c>
      <c r="Z139" s="122">
        <f>IFERROR(
$AN139 * INDEX('WFOM - Time_Base'!$A$4:$API$29, MATCH("CenHos", 'WFOM - Time_Base'!$B$4:$B$29,0), MATCH(CONCATENATE($G139,Z$2),'WFOM - Time_Base'!$A$8:$API$8,0)) *
INDEX('WFOM - Time_Base'!$A$4:$API$29, MATCH("CenHos_Per", 'WFOM - Time_Base'!$B$4:$B$29,0), MATCH(CONCATENATE($G139,Z$2),'WFOM - Time_Base'!$A$8:$API$8,0)),
IFERROR($AN139 * INDEX('Inputs from Uganda staff'!$E$61:$BM$80,MATCH('HRH Need estimation'!Z$2,'Inputs from Uganda staff'!$E$61:$E$80,0),MATCH('HRH Need estimation'!$D139,'Inputs from Uganda staff'!$E$6:$BM$6,0)),
""))</f>
        <v>0</v>
      </c>
      <c r="AA139" s="122">
        <f>IFERROR(
$AN139 * INDEX('WFOM - Time_Base'!$A$4:$API$29, MATCH("CenHos", 'WFOM - Time_Base'!$B$4:$B$29,0), MATCH(CONCATENATE($G139,AA$2),'WFOM - Time_Base'!$A$8:$API$8,0)) *
INDEX('WFOM - Time_Base'!$A$4:$API$29, MATCH("CenHos_Per", 'WFOM - Time_Base'!$B$4:$B$29,0), MATCH(CONCATENATE($G139,AA$2),'WFOM - Time_Base'!$A$8:$API$8,0)),
IFERROR($AN139 * INDEX('Inputs from Uganda staff'!$E$61:$BM$80,MATCH('HRH Need estimation'!AA$2,'Inputs from Uganda staff'!$E$61:$E$80,0),MATCH('HRH Need estimation'!$D139,'Inputs from Uganda staff'!$E$6:$BM$6,0)),
""))</f>
        <v>0</v>
      </c>
      <c r="AB139" s="122">
        <f>IFERROR(
$AN139 * INDEX('WFOM - Time_Base'!$A$4:$API$29, MATCH("CenHos", 'WFOM - Time_Base'!$B$4:$B$29,0), MATCH(CONCATENATE($G139,AB$2),'WFOM - Time_Base'!$A$8:$API$8,0)) *
INDEX('WFOM - Time_Base'!$A$4:$API$29, MATCH("CenHos_Per", 'WFOM - Time_Base'!$B$4:$B$29,0), MATCH(CONCATENATE($G139,AB$2),'WFOM - Time_Base'!$A$8:$API$8,0)),
IFERROR($AN139 * INDEX('Inputs from Uganda staff'!$E$61:$BM$80,MATCH('HRH Need estimation'!AB$2,'Inputs from Uganda staff'!$E$61:$E$80,0),MATCH('HRH Need estimation'!$D139,'Inputs from Uganda staff'!$E$6:$BM$6,0)),
""))</f>
        <v>0</v>
      </c>
      <c r="AC139" s="122" t="str">
        <f>IFERROR(
$AN139 * INDEX('WFOM - Time_Base'!$A$4:$API$29, MATCH("CenHos", 'WFOM - Time_Base'!$B$4:$B$29,0), MATCH(CONCATENATE($G139,AC$2),'WFOM - Time_Base'!$A$8:$API$8,0)) *
INDEX('WFOM - Time_Base'!$A$4:$API$29, MATCH("CenHos_Per", 'WFOM - Time_Base'!$B$4:$B$29,0), MATCH(CONCATENATE($G139,AC$2),'WFOM - Time_Base'!$A$8:$API$8,0)),
IFERROR($AN139 * INDEX('Inputs from Uganda staff'!$E$61:$BM$80,MATCH('HRH Need estimation'!AC$2,'Inputs from Uganda staff'!$E$61:$E$80,0),MATCH('HRH Need estimation'!$D139,'Inputs from Uganda staff'!$E$6:$BM$6,0)),
""))</f>
        <v/>
      </c>
      <c r="AD139" s="122">
        <f>IFERROR(
$AN139 * INDEX('WFOM - Time_Base'!$A$4:$API$29, MATCH("CenHos", 'WFOM - Time_Base'!$B$4:$B$29,0), MATCH(CONCATENATE($G139,AD$2),'WFOM - Time_Base'!$A$8:$API$8,0)) *
INDEX('WFOM - Time_Base'!$A$4:$API$29, MATCH("CenHos_Per", 'WFOM - Time_Base'!$B$4:$B$29,0), MATCH(CONCATENATE($G139,AD$2),'WFOM - Time_Base'!$A$8:$API$8,0)),
IFERROR($AN139 * INDEX('Inputs from Uganda staff'!$E$61:$BM$80,MATCH('HRH Need estimation'!AD$2,'Inputs from Uganda staff'!$E$61:$E$80,0),MATCH('HRH Need estimation'!$D139,'Inputs from Uganda staff'!$E$6:$BM$6,0)),
""))</f>
        <v>0</v>
      </c>
      <c r="AE139" s="122">
        <f>IFERROR(
$AN139 * INDEX('WFOM - Time_Base'!$A$4:$API$29, MATCH("CenHos", 'WFOM - Time_Base'!$B$4:$B$29,0), MATCH(CONCATENATE($G139,AE$2),'WFOM - Time_Base'!$A$8:$API$8,0)) *
INDEX('WFOM - Time_Base'!$A$4:$API$29, MATCH("CenHos_Per", 'WFOM - Time_Base'!$B$4:$B$29,0), MATCH(CONCATENATE($G139,AE$2),'WFOM - Time_Base'!$A$8:$API$8,0)),
IFERROR($AN139 * INDEX('Inputs from Uganda staff'!$E$61:$BM$80,MATCH('HRH Need estimation'!AE$2,'Inputs from Uganda staff'!$E$61:$E$80,0),MATCH('HRH Need estimation'!$D139,'Inputs from Uganda staff'!$E$6:$BM$6,0)),
""))</f>
        <v>0</v>
      </c>
      <c r="AF139" s="122">
        <f>IFERROR(
$AN139 * INDEX('WFOM - Time_Base'!$A$4:$API$29, MATCH("CenHos", 'WFOM - Time_Base'!$B$4:$B$29,0), MATCH(CONCATENATE($G139,AF$2),'WFOM - Time_Base'!$A$8:$API$8,0)) *
INDEX('WFOM - Time_Base'!$A$4:$API$29, MATCH("CenHos_Per", 'WFOM - Time_Base'!$B$4:$B$29,0), MATCH(CONCATENATE($G139,AF$2),'WFOM - Time_Base'!$A$8:$API$8,0)),
IFERROR($AN139 * INDEX('Inputs from Uganda staff'!$E$61:$BM$80,MATCH('HRH Need estimation'!AF$2,'Inputs from Uganda staff'!$E$61:$E$80,0),MATCH('HRH Need estimation'!$D139,'Inputs from Uganda staff'!$E$6:$BM$6,0)),
""))</f>
        <v>0</v>
      </c>
      <c r="AG139" s="122">
        <f>IFERROR(
$AN139 * INDEX('WFOM - Time_Base'!$A$4:$API$29, MATCH("CenHos", 'WFOM - Time_Base'!$B$4:$B$29,0), MATCH(CONCATENATE($G139,AG$2),'WFOM - Time_Base'!$A$8:$API$8,0)) *
INDEX('WFOM - Time_Base'!$A$4:$API$29, MATCH("CenHos_Per", 'WFOM - Time_Base'!$B$4:$B$29,0), MATCH(CONCATENATE($G139,AG$2),'WFOM - Time_Base'!$A$8:$API$8,0)),
IFERROR($AN139 * INDEX('Inputs from Uganda staff'!$E$61:$BM$80,MATCH('HRH Need estimation'!AG$2,'Inputs from Uganda staff'!$E$61:$E$80,0),MATCH('HRH Need estimation'!$D139,'Inputs from Uganda staff'!$E$6:$BM$6,0)),
""))</f>
        <v>0</v>
      </c>
      <c r="AH139" s="122">
        <f>IFERROR(
$AN139 * INDEX('WFOM - Time_Base'!$A$4:$API$29, MATCH("CenHos", 'WFOM - Time_Base'!$B$4:$B$29,0), MATCH(CONCATENATE($G139,AH$2),'WFOM - Time_Base'!$A$8:$API$8,0)) *
INDEX('WFOM - Time_Base'!$A$4:$API$29, MATCH("CenHos_Per", 'WFOM - Time_Base'!$B$4:$B$29,0), MATCH(CONCATENATE($G139,AH$2),'WFOM - Time_Base'!$A$8:$API$8,0)),
IFERROR($AN139 * INDEX('Inputs from Uganda staff'!$E$61:$BM$80,MATCH('HRH Need estimation'!AH$2,'Inputs from Uganda staff'!$E$61:$E$80,0),MATCH('HRH Need estimation'!$D139,'Inputs from Uganda staff'!$E$6:$BM$6,0)),
""))</f>
        <v>0</v>
      </c>
      <c r="AI139" s="122">
        <f>IFERROR(
$AN139 * INDEX('WFOM - Time_Base'!$A$4:$API$29, MATCH("CenHos", 'WFOM - Time_Base'!$B$4:$B$29,0), MATCH(CONCATENATE($G139,AI$2),'WFOM - Time_Base'!$A$8:$API$8,0)) *
INDEX('WFOM - Time_Base'!$A$4:$API$29, MATCH("CenHos_Per", 'WFOM - Time_Base'!$B$4:$B$29,0), MATCH(CONCATENATE($G139,AI$2),'WFOM - Time_Base'!$A$8:$API$8,0)),
IFERROR($AN139 * INDEX('Inputs from Uganda staff'!$E$61:$BM$80,MATCH('HRH Need estimation'!AI$2,'Inputs from Uganda staff'!$E$61:$E$80,0),MATCH('HRH Need estimation'!$D139,'Inputs from Uganda staff'!$E$6:$BM$6,0)),
""))</f>
        <v>0</v>
      </c>
      <c r="AJ139" s="122">
        <f>IFERROR(
$AN139 * INDEX('WFOM - Time_Base'!$A$4:$API$29, MATCH("CenHos", 'WFOM - Time_Base'!$B$4:$B$29,0), MATCH(CONCATENATE($G139,AJ$2),'WFOM - Time_Base'!$A$8:$API$8,0)) *
INDEX('WFOM - Time_Base'!$A$4:$API$29, MATCH("CenHos_Per", 'WFOM - Time_Base'!$B$4:$B$29,0), MATCH(CONCATENATE($G139,AJ$2),'WFOM - Time_Base'!$A$8:$API$8,0)),
IFERROR($AN139 * INDEX('Inputs from Uganda staff'!$E$61:$BM$80,MATCH('HRH Need estimation'!AJ$2,'Inputs from Uganda staff'!$E$61:$E$80,0),MATCH('HRH Need estimation'!$D139,'Inputs from Uganda staff'!$E$6:$BM$6,0)),
""))</f>
        <v>0</v>
      </c>
      <c r="AK139" s="122">
        <f>IFERROR(
$AN139 * INDEX('WFOM - Time_Base'!$A$4:$API$29, MATCH("CenHos", 'WFOM - Time_Base'!$B$4:$B$29,0), MATCH(CONCATENATE($G139,AK$2),'WFOM - Time_Base'!$A$8:$API$8,0)) *
INDEX('WFOM - Time_Base'!$A$4:$API$29, MATCH("CenHos_Per", 'WFOM - Time_Base'!$B$4:$B$29,0), MATCH(CONCATENATE($G139,AK$2),'WFOM - Time_Base'!$A$8:$API$8,0)),
IFERROR($AN139 * INDEX('Inputs from Uganda staff'!$E$61:$BM$80,MATCH('HRH Need estimation'!AK$2,'Inputs from Uganda staff'!$E$61:$E$80,0),MATCH('HRH Need estimation'!$D139,'Inputs from Uganda staff'!$E$6:$BM$6,0)),
""))</f>
        <v>0</v>
      </c>
      <c r="AL139" s="122">
        <f>IFERROR(
$AN139 * INDEX('WFOM - Time_Base'!$A$4:$API$29, MATCH("CenHos", 'WFOM - Time_Base'!$B$4:$B$29,0), MATCH(CONCATENATE($G139,AL$2),'WFOM - Time_Base'!$A$8:$API$8,0)) *
INDEX('WFOM - Time_Base'!$A$4:$API$29, MATCH("CenHos_Per", 'WFOM - Time_Base'!$B$4:$B$29,0), MATCH(CONCATENATE($G139,AL$2),'WFOM - Time_Base'!$A$8:$API$8,0)),
IFERROR($AN139 * INDEX('Inputs from Uganda staff'!$E$61:$BM$80,MATCH('HRH Need estimation'!AL$2,'Inputs from Uganda staff'!$E$61:$E$80,0),MATCH('HRH Need estimation'!$D139,'Inputs from Uganda staff'!$E$6:$BM$6,0)),
""))</f>
        <v>0</v>
      </c>
      <c r="AN139">
        <v>1</v>
      </c>
      <c r="AO139" t="e">
        <f t="shared" si="6"/>
        <v>#N/A</v>
      </c>
      <c r="AQ139" t="s">
        <v>809</v>
      </c>
    </row>
    <row r="140" spans="1:43">
      <c r="A140" s="106" t="s">
        <v>915</v>
      </c>
      <c r="B140" s="106" t="s">
        <v>55</v>
      </c>
      <c r="C140" s="107" t="s">
        <v>491</v>
      </c>
      <c r="D140" s="115" t="s">
        <v>492</v>
      </c>
      <c r="E140" s="122" t="s">
        <v>867</v>
      </c>
      <c r="F140" s="122" t="s">
        <v>21</v>
      </c>
      <c r="G140" s="122" t="str">
        <f>IF(F140&lt;&gt;"", VLOOKUP(F140,'WFOM - Cadre and Service List'!$E$4:$F$52,2,FALSE), "")</f>
        <v>Over5OPD</v>
      </c>
      <c r="H140" s="122"/>
      <c r="I140" s="207"/>
      <c r="J140" s="207"/>
      <c r="K140" s="207"/>
      <c r="L140" s="207"/>
      <c r="M140" s="207"/>
      <c r="N140" s="207"/>
      <c r="O140" s="207"/>
      <c r="P140" s="207">
        <f t="shared" si="5"/>
        <v>0</v>
      </c>
      <c r="Q140" s="122" t="s">
        <v>1947</v>
      </c>
      <c r="R140" s="122">
        <f>IFERROR(
$AN140 * INDEX('WFOM - Time_Base'!$A$4:$API$29, MATCH("CenHos", 'WFOM - Time_Base'!$B$4:$B$29,0), MATCH(CONCATENATE($G140,R$2),'WFOM - Time_Base'!$A$8:$API$8,0)) *
INDEX('WFOM - Time_Base'!$A$4:$API$29, MATCH("CenHos_Per", 'WFOM - Time_Base'!$B$4:$B$29,0), MATCH(CONCATENATE($G140,R$2),'WFOM - Time_Base'!$A$8:$API$8,0)),
IFERROR($AN140 * INDEX('Inputs from Uganda staff'!$E$61:$BM$80,MATCH('HRH Need estimation'!R$2,'Inputs from Uganda staff'!$E$61:$E$80,0),MATCH('HRH Need estimation'!$D140,'Inputs from Uganda staff'!$E$6:$BM$6,0)),
""))</f>
        <v>3.5</v>
      </c>
      <c r="S140" s="122">
        <f>IFERROR(
$AN140 * INDEX('WFOM - Time_Base'!$A$4:$API$29, MATCH("CenHos", 'WFOM - Time_Base'!$B$4:$B$29,0), MATCH(CONCATENATE($G140,S$2),'WFOM - Time_Base'!$A$8:$API$8,0)) *
INDEX('WFOM - Time_Base'!$A$4:$API$29, MATCH("CenHos_Per", 'WFOM - Time_Base'!$B$4:$B$29,0), MATCH(CONCATENATE($G140,S$2),'WFOM - Time_Base'!$A$8:$API$8,0)),
IFERROR($AN140 * INDEX('Inputs from Uganda staff'!$E$61:$BM$80,MATCH('HRH Need estimation'!S$2,'Inputs from Uganda staff'!$E$61:$E$80,0),MATCH('HRH Need estimation'!$D140,'Inputs from Uganda staff'!$E$6:$BM$6,0)),
""))</f>
        <v>6</v>
      </c>
      <c r="T140" s="122">
        <f>IFERROR(
$AN140 * INDEX('WFOM - Time_Base'!$A$4:$API$29, MATCH("CenHos", 'WFOM - Time_Base'!$B$4:$B$29,0), MATCH(CONCATENATE($G140,T$2),'WFOM - Time_Base'!$A$8:$API$8,0)) *
INDEX('WFOM - Time_Base'!$A$4:$API$29, MATCH("CenHos_Per", 'WFOM - Time_Base'!$B$4:$B$29,0), MATCH(CONCATENATE($G140,T$2),'WFOM - Time_Base'!$A$8:$API$8,0)),
IFERROR($AN140 * INDEX('Inputs from Uganda staff'!$E$61:$BM$80,MATCH('HRH Need estimation'!T$2,'Inputs from Uganda staff'!$E$61:$E$80,0),MATCH('HRH Need estimation'!$D140,'Inputs from Uganda staff'!$E$6:$BM$6,0)),
""))</f>
        <v>0</v>
      </c>
      <c r="U140" s="122">
        <f>IFERROR(
$AN140 * INDEX('WFOM - Time_Base'!$A$4:$API$29, MATCH("CenHos", 'WFOM - Time_Base'!$B$4:$B$29,0), MATCH(CONCATENATE($G140,U$2),'WFOM - Time_Base'!$A$8:$API$8,0)) *
INDEX('WFOM - Time_Base'!$A$4:$API$29, MATCH("CenHos_Per", 'WFOM - Time_Base'!$B$4:$B$29,0), MATCH(CONCATENATE($G140,U$2),'WFOM - Time_Base'!$A$8:$API$8,0)),
IFERROR($AN140 * INDEX('Inputs from Uganda staff'!$E$61:$BM$80,MATCH('HRH Need estimation'!U$2,'Inputs from Uganda staff'!$E$61:$E$80,0),MATCH('HRH Need estimation'!$D140,'Inputs from Uganda staff'!$E$6:$BM$6,0)),
""))</f>
        <v>1</v>
      </c>
      <c r="V140" s="122">
        <f>IFERROR(
$AN140 * INDEX('WFOM - Time_Base'!$A$4:$API$29, MATCH("CenHos", 'WFOM - Time_Base'!$B$4:$B$29,0), MATCH(CONCATENATE($G140,V$2),'WFOM - Time_Base'!$A$8:$API$8,0)) *
INDEX('WFOM - Time_Base'!$A$4:$API$29, MATCH("CenHos_Per", 'WFOM - Time_Base'!$B$4:$B$29,0), MATCH(CONCATENATE($G140,V$2),'WFOM - Time_Base'!$A$8:$API$8,0)),
IFERROR($AN140 * INDEX('Inputs from Uganda staff'!$E$61:$BM$80,MATCH('HRH Need estimation'!V$2,'Inputs from Uganda staff'!$E$61:$E$80,0),MATCH('HRH Need estimation'!$D140,'Inputs from Uganda staff'!$E$6:$BM$6,0)),
""))</f>
        <v>4</v>
      </c>
      <c r="W140" s="122">
        <f>IFERROR(
$AN140 * INDEX('WFOM - Time_Base'!$A$4:$API$29, MATCH("CenHos", 'WFOM - Time_Base'!$B$4:$B$29,0), MATCH(CONCATENATE($G140,W$2),'WFOM - Time_Base'!$A$8:$API$8,0)) *
INDEX('WFOM - Time_Base'!$A$4:$API$29, MATCH("CenHos_Per", 'WFOM - Time_Base'!$B$4:$B$29,0), MATCH(CONCATENATE($G140,W$2),'WFOM - Time_Base'!$A$8:$API$8,0)),
IFERROR($AN140 * INDEX('Inputs from Uganda staff'!$E$61:$BM$80,MATCH('HRH Need estimation'!W$2,'Inputs from Uganda staff'!$E$61:$E$80,0),MATCH('HRH Need estimation'!$D140,'Inputs from Uganda staff'!$E$6:$BM$6,0)),
""))</f>
        <v>0</v>
      </c>
      <c r="X140" s="122">
        <f>IFERROR(
$AN140 * INDEX('WFOM - Time_Base'!$A$4:$API$29, MATCH("CenHos", 'WFOM - Time_Base'!$B$4:$B$29,0), MATCH(CONCATENATE($G140,X$2),'WFOM - Time_Base'!$A$8:$API$8,0)) *
INDEX('WFOM - Time_Base'!$A$4:$API$29, MATCH("CenHos_Per", 'WFOM - Time_Base'!$B$4:$B$29,0), MATCH(CONCATENATE($G140,X$2),'WFOM - Time_Base'!$A$8:$API$8,0)),
IFERROR($AN140 * INDEX('Inputs from Uganda staff'!$E$61:$BM$80,MATCH('HRH Need estimation'!X$2,'Inputs from Uganda staff'!$E$61:$E$80,0),MATCH('HRH Need estimation'!$D140,'Inputs from Uganda staff'!$E$6:$BM$6,0)),
""))</f>
        <v>0</v>
      </c>
      <c r="Y140" s="122">
        <f>IFERROR(
$AN140 * INDEX('WFOM - Time_Base'!$A$4:$API$29, MATCH("CenHos", 'WFOM - Time_Base'!$B$4:$B$29,0), MATCH(CONCATENATE($G140,Y$2),'WFOM - Time_Base'!$A$8:$API$8,0)) *
INDEX('WFOM - Time_Base'!$A$4:$API$29, MATCH("CenHos_Per", 'WFOM - Time_Base'!$B$4:$B$29,0), MATCH(CONCATENATE($G140,Y$2),'WFOM - Time_Base'!$A$8:$API$8,0)),
IFERROR($AN140 * INDEX('Inputs from Uganda staff'!$E$61:$BM$80,MATCH('HRH Need estimation'!Y$2,'Inputs from Uganda staff'!$E$61:$E$80,0),MATCH('HRH Need estimation'!$D140,'Inputs from Uganda staff'!$E$6:$BM$6,0)),
""))</f>
        <v>0</v>
      </c>
      <c r="Z140" s="122">
        <f>IFERROR(
$AN140 * INDEX('WFOM - Time_Base'!$A$4:$API$29, MATCH("CenHos", 'WFOM - Time_Base'!$B$4:$B$29,0), MATCH(CONCATENATE($G140,Z$2),'WFOM - Time_Base'!$A$8:$API$8,0)) *
INDEX('WFOM - Time_Base'!$A$4:$API$29, MATCH("CenHos_Per", 'WFOM - Time_Base'!$B$4:$B$29,0), MATCH(CONCATENATE($G140,Z$2),'WFOM - Time_Base'!$A$8:$API$8,0)),
IFERROR($AN140 * INDEX('Inputs from Uganda staff'!$E$61:$BM$80,MATCH('HRH Need estimation'!Z$2,'Inputs from Uganda staff'!$E$61:$E$80,0),MATCH('HRH Need estimation'!$D140,'Inputs from Uganda staff'!$E$6:$BM$6,0)),
""))</f>
        <v>0</v>
      </c>
      <c r="AA140" s="122">
        <f>IFERROR(
$AN140 * INDEX('WFOM - Time_Base'!$A$4:$API$29, MATCH("CenHos", 'WFOM - Time_Base'!$B$4:$B$29,0), MATCH(CONCATENATE($G140,AA$2),'WFOM - Time_Base'!$A$8:$API$8,0)) *
INDEX('WFOM - Time_Base'!$A$4:$API$29, MATCH("CenHos_Per", 'WFOM - Time_Base'!$B$4:$B$29,0), MATCH(CONCATENATE($G140,AA$2),'WFOM - Time_Base'!$A$8:$API$8,0)),
IFERROR($AN140 * INDEX('Inputs from Uganda staff'!$E$61:$BM$80,MATCH('HRH Need estimation'!AA$2,'Inputs from Uganda staff'!$E$61:$E$80,0),MATCH('HRH Need estimation'!$D140,'Inputs from Uganda staff'!$E$6:$BM$6,0)),
""))</f>
        <v>0</v>
      </c>
      <c r="AB140" s="122">
        <f>IFERROR(
$AN140 * INDEX('WFOM - Time_Base'!$A$4:$API$29, MATCH("CenHos", 'WFOM - Time_Base'!$B$4:$B$29,0), MATCH(CONCATENATE($G140,AB$2),'WFOM - Time_Base'!$A$8:$API$8,0)) *
INDEX('WFOM - Time_Base'!$A$4:$API$29, MATCH("CenHos_Per", 'WFOM - Time_Base'!$B$4:$B$29,0), MATCH(CONCATENATE($G140,AB$2),'WFOM - Time_Base'!$A$8:$API$8,0)),
IFERROR($AN140 * INDEX('Inputs from Uganda staff'!$E$61:$BM$80,MATCH('HRH Need estimation'!AB$2,'Inputs from Uganda staff'!$E$61:$E$80,0),MATCH('HRH Need estimation'!$D140,'Inputs from Uganda staff'!$E$6:$BM$6,0)),
""))</f>
        <v>0</v>
      </c>
      <c r="AC140" s="122" t="str">
        <f>IFERROR(
$AN140 * INDEX('WFOM - Time_Base'!$A$4:$API$29, MATCH("CenHos", 'WFOM - Time_Base'!$B$4:$B$29,0), MATCH(CONCATENATE($G140,AC$2),'WFOM - Time_Base'!$A$8:$API$8,0)) *
INDEX('WFOM - Time_Base'!$A$4:$API$29, MATCH("CenHos_Per", 'WFOM - Time_Base'!$B$4:$B$29,0), MATCH(CONCATENATE($G140,AC$2),'WFOM - Time_Base'!$A$8:$API$8,0)),
IFERROR($AN140 * INDEX('Inputs from Uganda staff'!$E$61:$BM$80,MATCH('HRH Need estimation'!AC$2,'Inputs from Uganda staff'!$E$61:$E$80,0),MATCH('HRH Need estimation'!$D140,'Inputs from Uganda staff'!$E$6:$BM$6,0)),
""))</f>
        <v/>
      </c>
      <c r="AD140" s="122">
        <f>IFERROR(
$AN140 * INDEX('WFOM - Time_Base'!$A$4:$API$29, MATCH("CenHos", 'WFOM - Time_Base'!$B$4:$B$29,0), MATCH(CONCATENATE($G140,AD$2),'WFOM - Time_Base'!$A$8:$API$8,0)) *
INDEX('WFOM - Time_Base'!$A$4:$API$29, MATCH("CenHos_Per", 'WFOM - Time_Base'!$B$4:$B$29,0), MATCH(CONCATENATE($G140,AD$2),'WFOM - Time_Base'!$A$8:$API$8,0)),
IFERROR($AN140 * INDEX('Inputs from Uganda staff'!$E$61:$BM$80,MATCH('HRH Need estimation'!AD$2,'Inputs from Uganda staff'!$E$61:$E$80,0),MATCH('HRH Need estimation'!$D140,'Inputs from Uganda staff'!$E$6:$BM$6,0)),
""))</f>
        <v>0</v>
      </c>
      <c r="AE140" s="122">
        <f>IFERROR(
$AN140 * INDEX('WFOM - Time_Base'!$A$4:$API$29, MATCH("CenHos", 'WFOM - Time_Base'!$B$4:$B$29,0), MATCH(CONCATENATE($G140,AE$2),'WFOM - Time_Base'!$A$8:$API$8,0)) *
INDEX('WFOM - Time_Base'!$A$4:$API$29, MATCH("CenHos_Per", 'WFOM - Time_Base'!$B$4:$B$29,0), MATCH(CONCATENATE($G140,AE$2),'WFOM - Time_Base'!$A$8:$API$8,0)),
IFERROR($AN140 * INDEX('Inputs from Uganda staff'!$E$61:$BM$80,MATCH('HRH Need estimation'!AE$2,'Inputs from Uganda staff'!$E$61:$E$80,0),MATCH('HRH Need estimation'!$D140,'Inputs from Uganda staff'!$E$6:$BM$6,0)),
""))</f>
        <v>0</v>
      </c>
      <c r="AF140" s="122">
        <f>IFERROR(
$AN140 * INDEX('WFOM - Time_Base'!$A$4:$API$29, MATCH("CenHos", 'WFOM - Time_Base'!$B$4:$B$29,0), MATCH(CONCATENATE($G140,AF$2),'WFOM - Time_Base'!$A$8:$API$8,0)) *
INDEX('WFOM - Time_Base'!$A$4:$API$29, MATCH("CenHos_Per", 'WFOM - Time_Base'!$B$4:$B$29,0), MATCH(CONCATENATE($G140,AF$2),'WFOM - Time_Base'!$A$8:$API$8,0)),
IFERROR($AN140 * INDEX('Inputs from Uganda staff'!$E$61:$BM$80,MATCH('HRH Need estimation'!AF$2,'Inputs from Uganda staff'!$E$61:$E$80,0),MATCH('HRH Need estimation'!$D140,'Inputs from Uganda staff'!$E$6:$BM$6,0)),
""))</f>
        <v>0</v>
      </c>
      <c r="AG140" s="122">
        <f>IFERROR(
$AN140 * INDEX('WFOM - Time_Base'!$A$4:$API$29, MATCH("CenHos", 'WFOM - Time_Base'!$B$4:$B$29,0), MATCH(CONCATENATE($G140,AG$2),'WFOM - Time_Base'!$A$8:$API$8,0)) *
INDEX('WFOM - Time_Base'!$A$4:$API$29, MATCH("CenHos_Per", 'WFOM - Time_Base'!$B$4:$B$29,0), MATCH(CONCATENATE($G140,AG$2),'WFOM - Time_Base'!$A$8:$API$8,0)),
IFERROR($AN140 * INDEX('Inputs from Uganda staff'!$E$61:$BM$80,MATCH('HRH Need estimation'!AG$2,'Inputs from Uganda staff'!$E$61:$E$80,0),MATCH('HRH Need estimation'!$D140,'Inputs from Uganda staff'!$E$6:$BM$6,0)),
""))</f>
        <v>0</v>
      </c>
      <c r="AH140" s="122">
        <f>IFERROR(
$AN140 * INDEX('WFOM - Time_Base'!$A$4:$API$29, MATCH("CenHos", 'WFOM - Time_Base'!$B$4:$B$29,0), MATCH(CONCATENATE($G140,AH$2),'WFOM - Time_Base'!$A$8:$API$8,0)) *
INDEX('WFOM - Time_Base'!$A$4:$API$29, MATCH("CenHos_Per", 'WFOM - Time_Base'!$B$4:$B$29,0), MATCH(CONCATENATE($G140,AH$2),'WFOM - Time_Base'!$A$8:$API$8,0)),
IFERROR($AN140 * INDEX('Inputs from Uganda staff'!$E$61:$BM$80,MATCH('HRH Need estimation'!AH$2,'Inputs from Uganda staff'!$E$61:$E$80,0),MATCH('HRH Need estimation'!$D140,'Inputs from Uganda staff'!$E$6:$BM$6,0)),
""))</f>
        <v>0</v>
      </c>
      <c r="AI140" s="122">
        <f>IFERROR(
$AN140 * INDEX('WFOM - Time_Base'!$A$4:$API$29, MATCH("CenHos", 'WFOM - Time_Base'!$B$4:$B$29,0), MATCH(CONCATENATE($G140,AI$2),'WFOM - Time_Base'!$A$8:$API$8,0)) *
INDEX('WFOM - Time_Base'!$A$4:$API$29, MATCH("CenHos_Per", 'WFOM - Time_Base'!$B$4:$B$29,0), MATCH(CONCATENATE($G140,AI$2),'WFOM - Time_Base'!$A$8:$API$8,0)),
IFERROR($AN140 * INDEX('Inputs from Uganda staff'!$E$61:$BM$80,MATCH('HRH Need estimation'!AI$2,'Inputs from Uganda staff'!$E$61:$E$80,0),MATCH('HRH Need estimation'!$D140,'Inputs from Uganda staff'!$E$6:$BM$6,0)),
""))</f>
        <v>0</v>
      </c>
      <c r="AJ140" s="122">
        <f>IFERROR(
$AN140 * INDEX('WFOM - Time_Base'!$A$4:$API$29, MATCH("CenHos", 'WFOM - Time_Base'!$B$4:$B$29,0), MATCH(CONCATENATE($G140,AJ$2),'WFOM - Time_Base'!$A$8:$API$8,0)) *
INDEX('WFOM - Time_Base'!$A$4:$API$29, MATCH("CenHos_Per", 'WFOM - Time_Base'!$B$4:$B$29,0), MATCH(CONCATENATE($G140,AJ$2),'WFOM - Time_Base'!$A$8:$API$8,0)),
IFERROR($AN140 * INDEX('Inputs from Uganda staff'!$E$61:$BM$80,MATCH('HRH Need estimation'!AJ$2,'Inputs from Uganda staff'!$E$61:$E$80,0),MATCH('HRH Need estimation'!$D140,'Inputs from Uganda staff'!$E$6:$BM$6,0)),
""))</f>
        <v>0</v>
      </c>
      <c r="AK140" s="122">
        <f>IFERROR(
$AN140 * INDEX('WFOM - Time_Base'!$A$4:$API$29, MATCH("CenHos", 'WFOM - Time_Base'!$B$4:$B$29,0), MATCH(CONCATENATE($G140,AK$2),'WFOM - Time_Base'!$A$8:$API$8,0)) *
INDEX('WFOM - Time_Base'!$A$4:$API$29, MATCH("CenHos_Per", 'WFOM - Time_Base'!$B$4:$B$29,0), MATCH(CONCATENATE($G140,AK$2),'WFOM - Time_Base'!$A$8:$API$8,0)),
IFERROR($AN140 * INDEX('Inputs from Uganda staff'!$E$61:$BM$80,MATCH('HRH Need estimation'!AK$2,'Inputs from Uganda staff'!$E$61:$E$80,0),MATCH('HRH Need estimation'!$D140,'Inputs from Uganda staff'!$E$6:$BM$6,0)),
""))</f>
        <v>0</v>
      </c>
      <c r="AL140" s="122">
        <f>IFERROR(
$AN140 * INDEX('WFOM - Time_Base'!$A$4:$API$29, MATCH("CenHos", 'WFOM - Time_Base'!$B$4:$B$29,0), MATCH(CONCATENATE($G140,AL$2),'WFOM - Time_Base'!$A$8:$API$8,0)) *
INDEX('WFOM - Time_Base'!$A$4:$API$29, MATCH("CenHos_Per", 'WFOM - Time_Base'!$B$4:$B$29,0), MATCH(CONCATENATE($G140,AL$2),'WFOM - Time_Base'!$A$8:$API$8,0)),
IFERROR($AN140 * INDEX('Inputs from Uganda staff'!$E$61:$BM$80,MATCH('HRH Need estimation'!AL$2,'Inputs from Uganda staff'!$E$61:$E$80,0),MATCH('HRH Need estimation'!$D140,'Inputs from Uganda staff'!$E$6:$BM$6,0)),
""))</f>
        <v>0</v>
      </c>
      <c r="AN140">
        <v>1</v>
      </c>
      <c r="AO140" t="e">
        <f t="shared" si="6"/>
        <v>#N/A</v>
      </c>
      <c r="AQ140" t="s">
        <v>815</v>
      </c>
    </row>
    <row r="141" spans="1:43">
      <c r="A141" s="106" t="s">
        <v>979</v>
      </c>
      <c r="B141" s="106" t="s">
        <v>55</v>
      </c>
      <c r="C141" s="107" t="s">
        <v>493</v>
      </c>
      <c r="D141" s="115" t="s">
        <v>494</v>
      </c>
      <c r="E141" s="122" t="s">
        <v>867</v>
      </c>
      <c r="F141" s="122" t="s">
        <v>21</v>
      </c>
      <c r="G141" s="122" t="str">
        <f>IF(F141&lt;&gt;"", VLOOKUP(F141,'WFOM - Cadre and Service List'!$E$4:$F$52,2,FALSE), "")</f>
        <v>Over5OPD</v>
      </c>
      <c r="H141" s="122"/>
      <c r="I141" s="207"/>
      <c r="J141" s="207"/>
      <c r="K141" s="207"/>
      <c r="L141" s="207"/>
      <c r="M141" s="207"/>
      <c r="N141" s="207"/>
      <c r="O141" s="207"/>
      <c r="P141" s="207">
        <f t="shared" si="5"/>
        <v>0</v>
      </c>
      <c r="Q141" s="122" t="s">
        <v>1947</v>
      </c>
      <c r="R141" s="252">
        <f>IFERROR(
$AN141 * INDEX('WFOM - Time_Base'!$A$4:$API$29, MATCH("CenHos", 'WFOM - Time_Base'!$B$4:$B$29,0), MATCH(CONCATENATE($G141,R$2),'WFOM - Time_Base'!$A$8:$API$8,0)) *
INDEX('WFOM - Time_Base'!$A$4:$API$29, MATCH("CenHos_Per", 'WFOM - Time_Base'!$B$4:$B$29,0), MATCH(CONCATENATE($G141,R$2),'WFOM - Time_Base'!$A$8:$API$8,0)),
IFERROR($AN141 * INDEX('Inputs from Uganda staff'!$E$61:$BM$80,MATCH('HRH Need estimation'!R$2,'Inputs from Uganda staff'!$E$61:$E$80,0),MATCH('HRH Need estimation'!$D141,'Inputs from Uganda staff'!$E$6:$BM$6,0)),
""))</f>
        <v>3.5</v>
      </c>
      <c r="S141" s="252">
        <f>IFERROR(
$AN141 * INDEX('WFOM - Time_Base'!$A$4:$API$29, MATCH("CenHos", 'WFOM - Time_Base'!$B$4:$B$29,0), MATCH(CONCATENATE($G141,S$2),'WFOM - Time_Base'!$A$8:$API$8,0)) *
INDEX('WFOM - Time_Base'!$A$4:$API$29, MATCH("CenHos_Per", 'WFOM - Time_Base'!$B$4:$B$29,0), MATCH(CONCATENATE($G141,S$2),'WFOM - Time_Base'!$A$8:$API$8,0)),
IFERROR($AN141 * INDEX('Inputs from Uganda staff'!$E$61:$BM$80,MATCH('HRH Need estimation'!S$2,'Inputs from Uganda staff'!$E$61:$E$80,0),MATCH('HRH Need estimation'!$D141,'Inputs from Uganda staff'!$E$6:$BM$6,0)),
""))</f>
        <v>6</v>
      </c>
      <c r="T141" s="252">
        <f>IFERROR(
$AN141 * INDEX('WFOM - Time_Base'!$A$4:$API$29, MATCH("CenHos", 'WFOM - Time_Base'!$B$4:$B$29,0), MATCH(CONCATENATE($G141,T$2),'WFOM - Time_Base'!$A$8:$API$8,0)) *
INDEX('WFOM - Time_Base'!$A$4:$API$29, MATCH("CenHos_Per", 'WFOM - Time_Base'!$B$4:$B$29,0), MATCH(CONCATENATE($G141,T$2),'WFOM - Time_Base'!$A$8:$API$8,0)),
IFERROR($AN141 * INDEX('Inputs from Uganda staff'!$E$61:$BM$80,MATCH('HRH Need estimation'!T$2,'Inputs from Uganda staff'!$E$61:$E$80,0),MATCH('HRH Need estimation'!$D141,'Inputs from Uganda staff'!$E$6:$BM$6,0)),
""))</f>
        <v>0</v>
      </c>
      <c r="U141" s="252">
        <f>IFERROR(
$AN141 * INDEX('WFOM - Time_Base'!$A$4:$API$29, MATCH("CenHos", 'WFOM - Time_Base'!$B$4:$B$29,0), MATCH(CONCATENATE($G141,U$2),'WFOM - Time_Base'!$A$8:$API$8,0)) *
INDEX('WFOM - Time_Base'!$A$4:$API$29, MATCH("CenHos_Per", 'WFOM - Time_Base'!$B$4:$B$29,0), MATCH(CONCATENATE($G141,U$2),'WFOM - Time_Base'!$A$8:$API$8,0)),
IFERROR($AN141 * INDEX('Inputs from Uganda staff'!$E$61:$BM$80,MATCH('HRH Need estimation'!U$2,'Inputs from Uganda staff'!$E$61:$E$80,0),MATCH('HRH Need estimation'!$D141,'Inputs from Uganda staff'!$E$6:$BM$6,0)),
""))</f>
        <v>1</v>
      </c>
      <c r="V141" s="252">
        <f>IFERROR(
$AN141 * INDEX('WFOM - Time_Base'!$A$4:$API$29, MATCH("CenHos", 'WFOM - Time_Base'!$B$4:$B$29,0), MATCH(CONCATENATE($G141,V$2),'WFOM - Time_Base'!$A$8:$API$8,0)) *
INDEX('WFOM - Time_Base'!$A$4:$API$29, MATCH("CenHos_Per", 'WFOM - Time_Base'!$B$4:$B$29,0), MATCH(CONCATENATE($G141,V$2),'WFOM - Time_Base'!$A$8:$API$8,0)),
IFERROR($AN141 * INDEX('Inputs from Uganda staff'!$E$61:$BM$80,MATCH('HRH Need estimation'!V$2,'Inputs from Uganda staff'!$E$61:$E$80,0),MATCH('HRH Need estimation'!$D141,'Inputs from Uganda staff'!$E$6:$BM$6,0)),
""))</f>
        <v>4</v>
      </c>
      <c r="W141" s="252">
        <f>IFERROR(
$AN141 * INDEX('WFOM - Time_Base'!$A$4:$API$29, MATCH("CenHos", 'WFOM - Time_Base'!$B$4:$B$29,0), MATCH(CONCATENATE($G141,W$2),'WFOM - Time_Base'!$A$8:$API$8,0)) *
INDEX('WFOM - Time_Base'!$A$4:$API$29, MATCH("CenHos_Per", 'WFOM - Time_Base'!$B$4:$B$29,0), MATCH(CONCATENATE($G141,W$2),'WFOM - Time_Base'!$A$8:$API$8,0)),
IFERROR($AN141 * INDEX('Inputs from Uganda staff'!$E$61:$BM$80,MATCH('HRH Need estimation'!W$2,'Inputs from Uganda staff'!$E$61:$E$80,0),MATCH('HRH Need estimation'!$D141,'Inputs from Uganda staff'!$E$6:$BM$6,0)),
""))</f>
        <v>0</v>
      </c>
      <c r="X141" s="252">
        <f>IFERROR(
$AN141 * INDEX('WFOM - Time_Base'!$A$4:$API$29, MATCH("CenHos", 'WFOM - Time_Base'!$B$4:$B$29,0), MATCH(CONCATENATE($G141,X$2),'WFOM - Time_Base'!$A$8:$API$8,0)) *
INDEX('WFOM - Time_Base'!$A$4:$API$29, MATCH("CenHos_Per", 'WFOM - Time_Base'!$B$4:$B$29,0), MATCH(CONCATENATE($G141,X$2),'WFOM - Time_Base'!$A$8:$API$8,0)),
IFERROR($AN141 * INDEX('Inputs from Uganda staff'!$E$61:$BM$80,MATCH('HRH Need estimation'!X$2,'Inputs from Uganda staff'!$E$61:$E$80,0),MATCH('HRH Need estimation'!$D141,'Inputs from Uganda staff'!$E$6:$BM$6,0)),
""))</f>
        <v>0</v>
      </c>
      <c r="Y141" s="252">
        <v>1</v>
      </c>
      <c r="Z141" s="252">
        <f>IFERROR(
$AN141 * INDEX('WFOM - Time_Base'!$A$4:$API$29, MATCH("CenHos", 'WFOM - Time_Base'!$B$4:$B$29,0), MATCH(CONCATENATE($G141,Z$2),'WFOM - Time_Base'!$A$8:$API$8,0)) *
INDEX('WFOM - Time_Base'!$A$4:$API$29, MATCH("CenHos_Per", 'WFOM - Time_Base'!$B$4:$B$29,0), MATCH(CONCATENATE($G141,Z$2),'WFOM - Time_Base'!$A$8:$API$8,0)),
IFERROR($AN141 * INDEX('Inputs from Uganda staff'!$E$61:$BM$80,MATCH('HRH Need estimation'!Z$2,'Inputs from Uganda staff'!$E$61:$E$80,0),MATCH('HRH Need estimation'!$D141,'Inputs from Uganda staff'!$E$6:$BM$6,0)),
""))</f>
        <v>0</v>
      </c>
      <c r="AA141" s="252">
        <f>IFERROR(
$AN141 * INDEX('WFOM - Time_Base'!$A$4:$API$29, MATCH("CenHos", 'WFOM - Time_Base'!$B$4:$B$29,0), MATCH(CONCATENATE($G141,AA$2),'WFOM - Time_Base'!$A$8:$API$8,0)) *
INDEX('WFOM - Time_Base'!$A$4:$API$29, MATCH("CenHos_Per", 'WFOM - Time_Base'!$B$4:$B$29,0), MATCH(CONCATENATE($G141,AA$2),'WFOM - Time_Base'!$A$8:$API$8,0)),
IFERROR($AN141 * INDEX('Inputs from Uganda staff'!$E$61:$BM$80,MATCH('HRH Need estimation'!AA$2,'Inputs from Uganda staff'!$E$61:$E$80,0),MATCH('HRH Need estimation'!$D141,'Inputs from Uganda staff'!$E$6:$BM$6,0)),
""))</f>
        <v>0</v>
      </c>
      <c r="AB141" s="252">
        <f>IFERROR(
$AN141 * INDEX('WFOM - Time_Base'!$A$4:$API$29, MATCH("CenHos", 'WFOM - Time_Base'!$B$4:$B$29,0), MATCH(CONCATENATE($G141,AB$2),'WFOM - Time_Base'!$A$8:$API$8,0)) *
INDEX('WFOM - Time_Base'!$A$4:$API$29, MATCH("CenHos_Per", 'WFOM - Time_Base'!$B$4:$B$29,0), MATCH(CONCATENATE($G141,AB$2),'WFOM - Time_Base'!$A$8:$API$8,0)),
IFERROR($AN141 * INDEX('Inputs from Uganda staff'!$E$61:$BM$80,MATCH('HRH Need estimation'!AB$2,'Inputs from Uganda staff'!$E$61:$E$80,0),MATCH('HRH Need estimation'!$D141,'Inputs from Uganda staff'!$E$6:$BM$6,0)),
""))</f>
        <v>0</v>
      </c>
      <c r="AC141" s="252" t="str">
        <f>IFERROR(
$AN141 * INDEX('WFOM - Time_Base'!$A$4:$API$29, MATCH("CenHos", 'WFOM - Time_Base'!$B$4:$B$29,0), MATCH(CONCATENATE($G141,AC$2),'WFOM - Time_Base'!$A$8:$API$8,0)) *
INDEX('WFOM - Time_Base'!$A$4:$API$29, MATCH("CenHos_Per", 'WFOM - Time_Base'!$B$4:$B$29,0), MATCH(CONCATENATE($G141,AC$2),'WFOM - Time_Base'!$A$8:$API$8,0)),
IFERROR($AN141 * INDEX('Inputs from Uganda staff'!$E$61:$BM$80,MATCH('HRH Need estimation'!AC$2,'Inputs from Uganda staff'!$E$61:$E$80,0),MATCH('HRH Need estimation'!$D141,'Inputs from Uganda staff'!$E$6:$BM$6,0)),
""))</f>
        <v/>
      </c>
      <c r="AD141" s="252">
        <f>IFERROR(
$AN141 * INDEX('WFOM - Time_Base'!$A$4:$API$29, MATCH("CenHos", 'WFOM - Time_Base'!$B$4:$B$29,0), MATCH(CONCATENATE($G141,AD$2),'WFOM - Time_Base'!$A$8:$API$8,0)) *
INDEX('WFOM - Time_Base'!$A$4:$API$29, MATCH("CenHos_Per", 'WFOM - Time_Base'!$B$4:$B$29,0), MATCH(CONCATENATE($G141,AD$2),'WFOM - Time_Base'!$A$8:$API$8,0)),
IFERROR($AN141 * INDEX('Inputs from Uganda staff'!$E$61:$BM$80,MATCH('HRH Need estimation'!AD$2,'Inputs from Uganda staff'!$E$61:$E$80,0),MATCH('HRH Need estimation'!$D141,'Inputs from Uganda staff'!$E$6:$BM$6,0)),
""))</f>
        <v>0</v>
      </c>
      <c r="AE141" s="252">
        <f>IFERROR(
$AN141 * INDEX('WFOM - Time_Base'!$A$4:$API$29, MATCH("CenHos", 'WFOM - Time_Base'!$B$4:$B$29,0), MATCH(CONCATENATE($G141,AE$2),'WFOM - Time_Base'!$A$8:$API$8,0)) *
INDEX('WFOM - Time_Base'!$A$4:$API$29, MATCH("CenHos_Per", 'WFOM - Time_Base'!$B$4:$B$29,0), MATCH(CONCATENATE($G141,AE$2),'WFOM - Time_Base'!$A$8:$API$8,0)),
IFERROR($AN141 * INDEX('Inputs from Uganda staff'!$E$61:$BM$80,MATCH('HRH Need estimation'!AE$2,'Inputs from Uganda staff'!$E$61:$E$80,0),MATCH('HRH Need estimation'!$D141,'Inputs from Uganda staff'!$E$6:$BM$6,0)),
""))</f>
        <v>0</v>
      </c>
      <c r="AF141" s="252">
        <f>IFERROR(
$AN141 * INDEX('WFOM - Time_Base'!$A$4:$API$29, MATCH("CenHos", 'WFOM - Time_Base'!$B$4:$B$29,0), MATCH(CONCATENATE($G141,AF$2),'WFOM - Time_Base'!$A$8:$API$8,0)) *
INDEX('WFOM - Time_Base'!$A$4:$API$29, MATCH("CenHos_Per", 'WFOM - Time_Base'!$B$4:$B$29,0), MATCH(CONCATENATE($G141,AF$2),'WFOM - Time_Base'!$A$8:$API$8,0)),
IFERROR($AN141 * INDEX('Inputs from Uganda staff'!$E$61:$BM$80,MATCH('HRH Need estimation'!AF$2,'Inputs from Uganda staff'!$E$61:$E$80,0),MATCH('HRH Need estimation'!$D141,'Inputs from Uganda staff'!$E$6:$BM$6,0)),
""))</f>
        <v>0</v>
      </c>
      <c r="AG141" s="252">
        <f>IFERROR(
$AN141 * INDEX('WFOM - Time_Base'!$A$4:$API$29, MATCH("CenHos", 'WFOM - Time_Base'!$B$4:$B$29,0), MATCH(CONCATENATE($G141,AG$2),'WFOM - Time_Base'!$A$8:$API$8,0)) *
INDEX('WFOM - Time_Base'!$A$4:$API$29, MATCH("CenHos_Per", 'WFOM - Time_Base'!$B$4:$B$29,0), MATCH(CONCATENATE($G141,AG$2),'WFOM - Time_Base'!$A$8:$API$8,0)),
IFERROR($AN141 * INDEX('Inputs from Uganda staff'!$E$61:$BM$80,MATCH('HRH Need estimation'!AG$2,'Inputs from Uganda staff'!$E$61:$E$80,0),MATCH('HRH Need estimation'!$D141,'Inputs from Uganda staff'!$E$6:$BM$6,0)),
""))</f>
        <v>0</v>
      </c>
      <c r="AH141" s="252">
        <f>IFERROR(
$AN141 * INDEX('WFOM - Time_Base'!$A$4:$API$29, MATCH("CenHos", 'WFOM - Time_Base'!$B$4:$B$29,0), MATCH(CONCATENATE($G141,AH$2),'WFOM - Time_Base'!$A$8:$API$8,0)) *
INDEX('WFOM - Time_Base'!$A$4:$API$29, MATCH("CenHos_Per", 'WFOM - Time_Base'!$B$4:$B$29,0), MATCH(CONCATENATE($G141,AH$2),'WFOM - Time_Base'!$A$8:$API$8,0)),
IFERROR($AN141 * INDEX('Inputs from Uganda staff'!$E$61:$BM$80,MATCH('HRH Need estimation'!AH$2,'Inputs from Uganda staff'!$E$61:$E$80,0),MATCH('HRH Need estimation'!$D141,'Inputs from Uganda staff'!$E$6:$BM$6,0)),
""))</f>
        <v>0</v>
      </c>
      <c r="AI141" s="252">
        <f>IFERROR(
$AN141 * INDEX('WFOM - Time_Base'!$A$4:$API$29, MATCH("CenHos", 'WFOM - Time_Base'!$B$4:$B$29,0), MATCH(CONCATENATE($G141,AI$2),'WFOM - Time_Base'!$A$8:$API$8,0)) *
INDEX('WFOM - Time_Base'!$A$4:$API$29, MATCH("CenHos_Per", 'WFOM - Time_Base'!$B$4:$B$29,0), MATCH(CONCATENATE($G141,AI$2),'WFOM - Time_Base'!$A$8:$API$8,0)),
IFERROR($AN141 * INDEX('Inputs from Uganda staff'!$E$61:$BM$80,MATCH('HRH Need estimation'!AI$2,'Inputs from Uganda staff'!$E$61:$E$80,0),MATCH('HRH Need estimation'!$D141,'Inputs from Uganda staff'!$E$6:$BM$6,0)),
""))</f>
        <v>0</v>
      </c>
      <c r="AJ141" s="252">
        <f>IFERROR(
$AN141 * INDEX('WFOM - Time_Base'!$A$4:$API$29, MATCH("CenHos", 'WFOM - Time_Base'!$B$4:$B$29,0), MATCH(CONCATENATE($G141,AJ$2),'WFOM - Time_Base'!$A$8:$API$8,0)) *
INDEX('WFOM - Time_Base'!$A$4:$API$29, MATCH("CenHos_Per", 'WFOM - Time_Base'!$B$4:$B$29,0), MATCH(CONCATENATE($G141,AJ$2),'WFOM - Time_Base'!$A$8:$API$8,0)),
IFERROR($AN141 * INDEX('Inputs from Uganda staff'!$E$61:$BM$80,MATCH('HRH Need estimation'!AJ$2,'Inputs from Uganda staff'!$E$61:$E$80,0),MATCH('HRH Need estimation'!$D141,'Inputs from Uganda staff'!$E$6:$BM$6,0)),
""))</f>
        <v>0</v>
      </c>
      <c r="AK141" s="252">
        <f>IFERROR(
$AN141 * INDEX('WFOM - Time_Base'!$A$4:$API$29, MATCH("CenHos", 'WFOM - Time_Base'!$B$4:$B$29,0), MATCH(CONCATENATE($G141,AK$2),'WFOM - Time_Base'!$A$8:$API$8,0)) *
INDEX('WFOM - Time_Base'!$A$4:$API$29, MATCH("CenHos_Per", 'WFOM - Time_Base'!$B$4:$B$29,0), MATCH(CONCATENATE($G141,AK$2),'WFOM - Time_Base'!$A$8:$API$8,0)),
IFERROR($AN141 * INDEX('Inputs from Uganda staff'!$E$61:$BM$80,MATCH('HRH Need estimation'!AK$2,'Inputs from Uganda staff'!$E$61:$E$80,0),MATCH('HRH Need estimation'!$D141,'Inputs from Uganda staff'!$E$6:$BM$6,0)),
""))</f>
        <v>0</v>
      </c>
      <c r="AL141" s="252">
        <f>IFERROR(
$AN141 * INDEX('WFOM - Time_Base'!$A$4:$API$29, MATCH("CenHos", 'WFOM - Time_Base'!$B$4:$B$29,0), MATCH(CONCATENATE($G141,AL$2),'WFOM - Time_Base'!$A$8:$API$8,0)) *
INDEX('WFOM - Time_Base'!$A$4:$API$29, MATCH("CenHos_Per", 'WFOM - Time_Base'!$B$4:$B$29,0), MATCH(CONCATENATE($G141,AL$2),'WFOM - Time_Base'!$A$8:$API$8,0)),
IFERROR($AN141 * INDEX('Inputs from Uganda staff'!$E$61:$BM$80,MATCH('HRH Need estimation'!AL$2,'Inputs from Uganda staff'!$E$61:$E$80,0),MATCH('HRH Need estimation'!$D141,'Inputs from Uganda staff'!$E$6:$BM$6,0)),
""))</f>
        <v>0</v>
      </c>
      <c r="AN141">
        <v>1</v>
      </c>
      <c r="AO141" t="str">
        <f t="shared" si="6"/>
        <v>156</v>
      </c>
    </row>
    <row r="142" spans="1:43">
      <c r="A142" s="106" t="s">
        <v>915</v>
      </c>
      <c r="B142" s="106" t="s">
        <v>55</v>
      </c>
      <c r="C142" s="107" t="s">
        <v>495</v>
      </c>
      <c r="D142" s="114" t="s">
        <v>496</v>
      </c>
      <c r="E142" s="199"/>
      <c r="F142" s="199"/>
      <c r="G142" s="199" t="str">
        <f>IF(F142&lt;&gt;"", VLOOKUP(F142,'WFOM - Cadre and Service List'!$E$4:$F$52,2,FALSE), "")</f>
        <v/>
      </c>
      <c r="H142" s="199" t="s">
        <v>1058</v>
      </c>
      <c r="I142" s="208"/>
      <c r="J142" s="208"/>
      <c r="K142" s="208"/>
      <c r="L142" s="208"/>
      <c r="M142" s="208"/>
      <c r="N142" s="208"/>
      <c r="O142" s="208"/>
      <c r="P142" s="207">
        <f t="shared" si="5"/>
        <v>0</v>
      </c>
      <c r="Q142" s="122" t="s">
        <v>1947</v>
      </c>
      <c r="R142" s="122" t="str">
        <f>IFERROR(
$AN142 * INDEX('WFOM - Time_Base'!$A$4:$API$29, MATCH("CenHos", 'WFOM - Time_Base'!$B$4:$B$29,0), MATCH(CONCATENATE($G142,R$2),'WFOM - Time_Base'!$A$8:$API$8,0)) *
INDEX('WFOM - Time_Base'!$A$4:$API$29, MATCH("CenHos_Per", 'WFOM - Time_Base'!$B$4:$B$29,0), MATCH(CONCATENATE($G142,R$2),'WFOM - Time_Base'!$A$8:$API$8,0)),
IFERROR($AN142 * INDEX('Inputs from Uganda staff'!$E$61:$BM$80,MATCH('HRH Need estimation'!R$2,'Inputs from Uganda staff'!$E$61:$E$80,0),MATCH('HRH Need estimation'!$D142,'Inputs from Uganda staff'!$E$6:$BM$6,0)),
""))</f>
        <v/>
      </c>
      <c r="S142" s="122" t="str">
        <f>IFERROR(
$AN142 * INDEX('WFOM - Time_Base'!$A$4:$API$29, MATCH("CenHos", 'WFOM - Time_Base'!$B$4:$B$29,0), MATCH(CONCATENATE($G142,S$2),'WFOM - Time_Base'!$A$8:$API$8,0)) *
INDEX('WFOM - Time_Base'!$A$4:$API$29, MATCH("CenHos_Per", 'WFOM - Time_Base'!$B$4:$B$29,0), MATCH(CONCATENATE($G142,S$2),'WFOM - Time_Base'!$A$8:$API$8,0)),
IFERROR($AN142 * INDEX('Inputs from Uganda staff'!$E$61:$BM$80,MATCH('HRH Need estimation'!S$2,'Inputs from Uganda staff'!$E$61:$E$80,0),MATCH('HRH Need estimation'!$D142,'Inputs from Uganda staff'!$E$6:$BM$6,0)),
""))</f>
        <v/>
      </c>
      <c r="T142" s="122" t="str">
        <f>IFERROR(
$AN142 * INDEX('WFOM - Time_Base'!$A$4:$API$29, MATCH("CenHos", 'WFOM - Time_Base'!$B$4:$B$29,0), MATCH(CONCATENATE($G142,T$2),'WFOM - Time_Base'!$A$8:$API$8,0)) *
INDEX('WFOM - Time_Base'!$A$4:$API$29, MATCH("CenHos_Per", 'WFOM - Time_Base'!$B$4:$B$29,0), MATCH(CONCATENATE($G142,T$2),'WFOM - Time_Base'!$A$8:$API$8,0)),
IFERROR($AN142 * INDEX('Inputs from Uganda staff'!$E$61:$BM$80,MATCH('HRH Need estimation'!T$2,'Inputs from Uganda staff'!$E$61:$E$80,0),MATCH('HRH Need estimation'!$D142,'Inputs from Uganda staff'!$E$6:$BM$6,0)),
""))</f>
        <v/>
      </c>
      <c r="U142" s="122" t="str">
        <f>IFERROR(
$AN142 * INDEX('WFOM - Time_Base'!$A$4:$API$29, MATCH("CenHos", 'WFOM - Time_Base'!$B$4:$B$29,0), MATCH(CONCATENATE($G142,U$2),'WFOM - Time_Base'!$A$8:$API$8,0)) *
INDEX('WFOM - Time_Base'!$A$4:$API$29, MATCH("CenHos_Per", 'WFOM - Time_Base'!$B$4:$B$29,0), MATCH(CONCATENATE($G142,U$2),'WFOM - Time_Base'!$A$8:$API$8,0)),
IFERROR($AN142 * INDEX('Inputs from Uganda staff'!$E$61:$BM$80,MATCH('HRH Need estimation'!U$2,'Inputs from Uganda staff'!$E$61:$E$80,0),MATCH('HRH Need estimation'!$D142,'Inputs from Uganda staff'!$E$6:$BM$6,0)),
""))</f>
        <v/>
      </c>
      <c r="V142" s="122" t="str">
        <f>IFERROR(
$AN142 * INDEX('WFOM - Time_Base'!$A$4:$API$29, MATCH("CenHos", 'WFOM - Time_Base'!$B$4:$B$29,0), MATCH(CONCATENATE($G142,V$2),'WFOM - Time_Base'!$A$8:$API$8,0)) *
INDEX('WFOM - Time_Base'!$A$4:$API$29, MATCH("CenHos_Per", 'WFOM - Time_Base'!$B$4:$B$29,0), MATCH(CONCATENATE($G142,V$2),'WFOM - Time_Base'!$A$8:$API$8,0)),
IFERROR($AN142 * INDEX('Inputs from Uganda staff'!$E$61:$BM$80,MATCH('HRH Need estimation'!V$2,'Inputs from Uganda staff'!$E$61:$E$80,0),MATCH('HRH Need estimation'!$D142,'Inputs from Uganda staff'!$E$6:$BM$6,0)),
""))</f>
        <v/>
      </c>
      <c r="W142" s="122" t="str">
        <f>IFERROR(
$AN142 * INDEX('WFOM - Time_Base'!$A$4:$API$29, MATCH("CenHos", 'WFOM - Time_Base'!$B$4:$B$29,0), MATCH(CONCATENATE($G142,W$2),'WFOM - Time_Base'!$A$8:$API$8,0)) *
INDEX('WFOM - Time_Base'!$A$4:$API$29, MATCH("CenHos_Per", 'WFOM - Time_Base'!$B$4:$B$29,0), MATCH(CONCATENATE($G142,W$2),'WFOM - Time_Base'!$A$8:$API$8,0)),
IFERROR($AN142 * INDEX('Inputs from Uganda staff'!$E$61:$BM$80,MATCH('HRH Need estimation'!W$2,'Inputs from Uganda staff'!$E$61:$E$80,0),MATCH('HRH Need estimation'!$D142,'Inputs from Uganda staff'!$E$6:$BM$6,0)),
""))</f>
        <v/>
      </c>
      <c r="X142" s="122" t="str">
        <f>IFERROR(
$AN142 * INDEX('WFOM - Time_Base'!$A$4:$API$29, MATCH("CenHos", 'WFOM - Time_Base'!$B$4:$B$29,0), MATCH(CONCATENATE($G142,X$2),'WFOM - Time_Base'!$A$8:$API$8,0)) *
INDEX('WFOM - Time_Base'!$A$4:$API$29, MATCH("CenHos_Per", 'WFOM - Time_Base'!$B$4:$B$29,0), MATCH(CONCATENATE($G142,X$2),'WFOM - Time_Base'!$A$8:$API$8,0)),
IFERROR($AN142 * INDEX('Inputs from Uganda staff'!$E$61:$BM$80,MATCH('HRH Need estimation'!X$2,'Inputs from Uganda staff'!$E$61:$E$80,0),MATCH('HRH Need estimation'!$D142,'Inputs from Uganda staff'!$E$6:$BM$6,0)),
""))</f>
        <v/>
      </c>
      <c r="Y142" s="122" t="str">
        <f>IFERROR(
$AN142 * INDEX('WFOM - Time_Base'!$A$4:$API$29, MATCH("CenHos", 'WFOM - Time_Base'!$B$4:$B$29,0), MATCH(CONCATENATE($G142,Y$2),'WFOM - Time_Base'!$A$8:$API$8,0)) *
INDEX('WFOM - Time_Base'!$A$4:$API$29, MATCH("CenHos_Per", 'WFOM - Time_Base'!$B$4:$B$29,0), MATCH(CONCATENATE($G142,Y$2),'WFOM - Time_Base'!$A$8:$API$8,0)),
IFERROR($AN142 * INDEX('Inputs from Uganda staff'!$E$61:$BM$80,MATCH('HRH Need estimation'!Y$2,'Inputs from Uganda staff'!$E$61:$E$80,0),MATCH('HRH Need estimation'!$D142,'Inputs from Uganda staff'!$E$6:$BM$6,0)),
""))</f>
        <v/>
      </c>
      <c r="Z142" s="122" t="str">
        <f>IFERROR(
$AN142 * INDEX('WFOM - Time_Base'!$A$4:$API$29, MATCH("CenHos", 'WFOM - Time_Base'!$B$4:$B$29,0), MATCH(CONCATENATE($G142,Z$2),'WFOM - Time_Base'!$A$8:$API$8,0)) *
INDEX('WFOM - Time_Base'!$A$4:$API$29, MATCH("CenHos_Per", 'WFOM - Time_Base'!$B$4:$B$29,0), MATCH(CONCATENATE($G142,Z$2),'WFOM - Time_Base'!$A$8:$API$8,0)),
IFERROR($AN142 * INDEX('Inputs from Uganda staff'!$E$61:$BM$80,MATCH('HRH Need estimation'!Z$2,'Inputs from Uganda staff'!$E$61:$E$80,0),MATCH('HRH Need estimation'!$D142,'Inputs from Uganda staff'!$E$6:$BM$6,0)),
""))</f>
        <v/>
      </c>
      <c r="AA142" s="122" t="str">
        <f>IFERROR(
$AN142 * INDEX('WFOM - Time_Base'!$A$4:$API$29, MATCH("CenHos", 'WFOM - Time_Base'!$B$4:$B$29,0), MATCH(CONCATENATE($G142,AA$2),'WFOM - Time_Base'!$A$8:$API$8,0)) *
INDEX('WFOM - Time_Base'!$A$4:$API$29, MATCH("CenHos_Per", 'WFOM - Time_Base'!$B$4:$B$29,0), MATCH(CONCATENATE($G142,AA$2),'WFOM - Time_Base'!$A$8:$API$8,0)),
IFERROR($AN142 * INDEX('Inputs from Uganda staff'!$E$61:$BM$80,MATCH('HRH Need estimation'!AA$2,'Inputs from Uganda staff'!$E$61:$E$80,0),MATCH('HRH Need estimation'!$D142,'Inputs from Uganda staff'!$E$6:$BM$6,0)),
""))</f>
        <v/>
      </c>
      <c r="AB142" s="122" t="str">
        <f>IFERROR(
$AN142 * INDEX('WFOM - Time_Base'!$A$4:$API$29, MATCH("CenHos", 'WFOM - Time_Base'!$B$4:$B$29,0), MATCH(CONCATENATE($G142,AB$2),'WFOM - Time_Base'!$A$8:$API$8,0)) *
INDEX('WFOM - Time_Base'!$A$4:$API$29, MATCH("CenHos_Per", 'WFOM - Time_Base'!$B$4:$B$29,0), MATCH(CONCATENATE($G142,AB$2),'WFOM - Time_Base'!$A$8:$API$8,0)),
IFERROR($AN142 * INDEX('Inputs from Uganda staff'!$E$61:$BM$80,MATCH('HRH Need estimation'!AB$2,'Inputs from Uganda staff'!$E$61:$E$80,0),MATCH('HRH Need estimation'!$D142,'Inputs from Uganda staff'!$E$6:$BM$6,0)),
""))</f>
        <v/>
      </c>
      <c r="AC142" s="122" t="str">
        <f>IFERROR(
$AN142 * INDEX('WFOM - Time_Base'!$A$4:$API$29, MATCH("CenHos", 'WFOM - Time_Base'!$B$4:$B$29,0), MATCH(CONCATENATE($G142,AC$2),'WFOM - Time_Base'!$A$8:$API$8,0)) *
INDEX('WFOM - Time_Base'!$A$4:$API$29, MATCH("CenHos_Per", 'WFOM - Time_Base'!$B$4:$B$29,0), MATCH(CONCATENATE($G142,AC$2),'WFOM - Time_Base'!$A$8:$API$8,0)),
IFERROR($AN142 * INDEX('Inputs from Uganda staff'!$E$61:$BM$80,MATCH('HRH Need estimation'!AC$2,'Inputs from Uganda staff'!$E$61:$E$80,0),MATCH('HRH Need estimation'!$D142,'Inputs from Uganda staff'!$E$6:$BM$6,0)),
""))</f>
        <v/>
      </c>
      <c r="AD142" s="122" t="str">
        <f>IFERROR(
$AN142 * INDEX('WFOM - Time_Base'!$A$4:$API$29, MATCH("CenHos", 'WFOM - Time_Base'!$B$4:$B$29,0), MATCH(CONCATENATE($G142,AD$2),'WFOM - Time_Base'!$A$8:$API$8,0)) *
INDEX('WFOM - Time_Base'!$A$4:$API$29, MATCH("CenHos_Per", 'WFOM - Time_Base'!$B$4:$B$29,0), MATCH(CONCATENATE($G142,AD$2),'WFOM - Time_Base'!$A$8:$API$8,0)),
IFERROR($AN142 * INDEX('Inputs from Uganda staff'!$E$61:$BM$80,MATCH('HRH Need estimation'!AD$2,'Inputs from Uganda staff'!$E$61:$E$80,0),MATCH('HRH Need estimation'!$D142,'Inputs from Uganda staff'!$E$6:$BM$6,0)),
""))</f>
        <v/>
      </c>
      <c r="AE142" s="122" t="str">
        <f>IFERROR(
$AN142 * INDEX('WFOM - Time_Base'!$A$4:$API$29, MATCH("CenHos", 'WFOM - Time_Base'!$B$4:$B$29,0), MATCH(CONCATENATE($G142,AE$2),'WFOM - Time_Base'!$A$8:$API$8,0)) *
INDEX('WFOM - Time_Base'!$A$4:$API$29, MATCH("CenHos_Per", 'WFOM - Time_Base'!$B$4:$B$29,0), MATCH(CONCATENATE($G142,AE$2),'WFOM - Time_Base'!$A$8:$API$8,0)),
IFERROR($AN142 * INDEX('Inputs from Uganda staff'!$E$61:$BM$80,MATCH('HRH Need estimation'!AE$2,'Inputs from Uganda staff'!$E$61:$E$80,0),MATCH('HRH Need estimation'!$D142,'Inputs from Uganda staff'!$E$6:$BM$6,0)),
""))</f>
        <v/>
      </c>
      <c r="AF142" s="122" t="str">
        <f>IFERROR(
$AN142 * INDEX('WFOM - Time_Base'!$A$4:$API$29, MATCH("CenHos", 'WFOM - Time_Base'!$B$4:$B$29,0), MATCH(CONCATENATE($G142,AF$2),'WFOM - Time_Base'!$A$8:$API$8,0)) *
INDEX('WFOM - Time_Base'!$A$4:$API$29, MATCH("CenHos_Per", 'WFOM - Time_Base'!$B$4:$B$29,0), MATCH(CONCATENATE($G142,AF$2),'WFOM - Time_Base'!$A$8:$API$8,0)),
IFERROR($AN142 * INDEX('Inputs from Uganda staff'!$E$61:$BM$80,MATCH('HRH Need estimation'!AF$2,'Inputs from Uganda staff'!$E$61:$E$80,0),MATCH('HRH Need estimation'!$D142,'Inputs from Uganda staff'!$E$6:$BM$6,0)),
""))</f>
        <v/>
      </c>
      <c r="AG142" s="122" t="str">
        <f>IFERROR(
$AN142 * INDEX('WFOM - Time_Base'!$A$4:$API$29, MATCH("CenHos", 'WFOM - Time_Base'!$B$4:$B$29,0), MATCH(CONCATENATE($G142,AG$2),'WFOM - Time_Base'!$A$8:$API$8,0)) *
INDEX('WFOM - Time_Base'!$A$4:$API$29, MATCH("CenHos_Per", 'WFOM - Time_Base'!$B$4:$B$29,0), MATCH(CONCATENATE($G142,AG$2),'WFOM - Time_Base'!$A$8:$API$8,0)),
IFERROR($AN142 * INDEX('Inputs from Uganda staff'!$E$61:$BM$80,MATCH('HRH Need estimation'!AG$2,'Inputs from Uganda staff'!$E$61:$E$80,0),MATCH('HRH Need estimation'!$D142,'Inputs from Uganda staff'!$E$6:$BM$6,0)),
""))</f>
        <v/>
      </c>
      <c r="AH142" s="122" t="str">
        <f>IFERROR(
$AN142 * INDEX('WFOM - Time_Base'!$A$4:$API$29, MATCH("CenHos", 'WFOM - Time_Base'!$B$4:$B$29,0), MATCH(CONCATENATE($G142,AH$2),'WFOM - Time_Base'!$A$8:$API$8,0)) *
INDEX('WFOM - Time_Base'!$A$4:$API$29, MATCH("CenHos_Per", 'WFOM - Time_Base'!$B$4:$B$29,0), MATCH(CONCATENATE($G142,AH$2),'WFOM - Time_Base'!$A$8:$API$8,0)),
IFERROR($AN142 * INDEX('Inputs from Uganda staff'!$E$61:$BM$80,MATCH('HRH Need estimation'!AH$2,'Inputs from Uganda staff'!$E$61:$E$80,0),MATCH('HRH Need estimation'!$D142,'Inputs from Uganda staff'!$E$6:$BM$6,0)),
""))</f>
        <v/>
      </c>
      <c r="AI142" s="122" t="str">
        <f>IFERROR(
$AN142 * INDEX('WFOM - Time_Base'!$A$4:$API$29, MATCH("CenHos", 'WFOM - Time_Base'!$B$4:$B$29,0), MATCH(CONCATENATE($G142,AI$2),'WFOM - Time_Base'!$A$8:$API$8,0)) *
INDEX('WFOM - Time_Base'!$A$4:$API$29, MATCH("CenHos_Per", 'WFOM - Time_Base'!$B$4:$B$29,0), MATCH(CONCATENATE($G142,AI$2),'WFOM - Time_Base'!$A$8:$API$8,0)),
IFERROR($AN142 * INDEX('Inputs from Uganda staff'!$E$61:$BM$80,MATCH('HRH Need estimation'!AI$2,'Inputs from Uganda staff'!$E$61:$E$80,0),MATCH('HRH Need estimation'!$D142,'Inputs from Uganda staff'!$E$6:$BM$6,0)),
""))</f>
        <v/>
      </c>
      <c r="AJ142" s="122" t="str">
        <f>IFERROR(
$AN142 * INDEX('WFOM - Time_Base'!$A$4:$API$29, MATCH("CenHos", 'WFOM - Time_Base'!$B$4:$B$29,0), MATCH(CONCATENATE($G142,AJ$2),'WFOM - Time_Base'!$A$8:$API$8,0)) *
INDEX('WFOM - Time_Base'!$A$4:$API$29, MATCH("CenHos_Per", 'WFOM - Time_Base'!$B$4:$B$29,0), MATCH(CONCATENATE($G142,AJ$2),'WFOM - Time_Base'!$A$8:$API$8,0)),
IFERROR($AN142 * INDEX('Inputs from Uganda staff'!$E$61:$BM$80,MATCH('HRH Need estimation'!AJ$2,'Inputs from Uganda staff'!$E$61:$E$80,0),MATCH('HRH Need estimation'!$D142,'Inputs from Uganda staff'!$E$6:$BM$6,0)),
""))</f>
        <v/>
      </c>
      <c r="AK142" s="122" t="str">
        <f>IFERROR(
$AN142 * INDEX('WFOM - Time_Base'!$A$4:$API$29, MATCH("CenHos", 'WFOM - Time_Base'!$B$4:$B$29,0), MATCH(CONCATENATE($G142,AK$2),'WFOM - Time_Base'!$A$8:$API$8,0)) *
INDEX('WFOM - Time_Base'!$A$4:$API$29, MATCH("CenHos_Per", 'WFOM - Time_Base'!$B$4:$B$29,0), MATCH(CONCATENATE($G142,AK$2),'WFOM - Time_Base'!$A$8:$API$8,0)),
IFERROR($AN142 * INDEX('Inputs from Uganda staff'!$E$61:$BM$80,MATCH('HRH Need estimation'!AK$2,'Inputs from Uganda staff'!$E$61:$E$80,0),MATCH('HRH Need estimation'!$D142,'Inputs from Uganda staff'!$E$6:$BM$6,0)),
""))</f>
        <v/>
      </c>
      <c r="AL142" s="122" t="str">
        <f>IFERROR(
$AN142 * INDEX('WFOM - Time_Base'!$A$4:$API$29, MATCH("CenHos", 'WFOM - Time_Base'!$B$4:$B$29,0), MATCH(CONCATENATE($G142,AL$2),'WFOM - Time_Base'!$A$8:$API$8,0)) *
INDEX('WFOM - Time_Base'!$A$4:$API$29, MATCH("CenHos_Per", 'WFOM - Time_Base'!$B$4:$B$29,0), MATCH(CONCATENATE($G142,AL$2),'WFOM - Time_Base'!$A$8:$API$8,0)),
IFERROR($AN142 * INDEX('Inputs from Uganda staff'!$E$61:$BM$80,MATCH('HRH Need estimation'!AL$2,'Inputs from Uganda staff'!$E$61:$E$80,0),MATCH('HRH Need estimation'!$D142,'Inputs from Uganda staff'!$E$6:$BM$6,0)),
""))</f>
        <v/>
      </c>
      <c r="AN142">
        <v>1</v>
      </c>
      <c r="AO142" t="e">
        <f t="shared" si="6"/>
        <v>#N/A</v>
      </c>
      <c r="AQ142" t="s">
        <v>835</v>
      </c>
    </row>
    <row r="143" spans="1:43">
      <c r="A143" s="106" t="s">
        <v>915</v>
      </c>
      <c r="B143" s="106" t="s">
        <v>55</v>
      </c>
      <c r="C143" s="107" t="s">
        <v>497</v>
      </c>
      <c r="D143" s="114" t="s">
        <v>498</v>
      </c>
      <c r="E143" s="199"/>
      <c r="F143" s="199"/>
      <c r="G143" s="199" t="str">
        <f>IF(F143&lt;&gt;"", VLOOKUP(F143,'WFOM - Cadre and Service List'!$E$4:$F$52,2,FALSE), "")</f>
        <v/>
      </c>
      <c r="H143" s="199" t="s">
        <v>1058</v>
      </c>
      <c r="I143" s="208"/>
      <c r="J143" s="208"/>
      <c r="K143" s="208"/>
      <c r="L143" s="208"/>
      <c r="M143" s="208"/>
      <c r="N143" s="208"/>
      <c r="O143" s="208"/>
      <c r="P143" s="207">
        <f t="shared" si="5"/>
        <v>0</v>
      </c>
      <c r="Q143" s="122" t="s">
        <v>1947</v>
      </c>
      <c r="R143" s="122" t="str">
        <f>IFERROR(
$AN143 * INDEX('WFOM - Time_Base'!$A$4:$API$29, MATCH("CenHos", 'WFOM - Time_Base'!$B$4:$B$29,0), MATCH(CONCATENATE($G143,R$2),'WFOM - Time_Base'!$A$8:$API$8,0)) *
INDEX('WFOM - Time_Base'!$A$4:$API$29, MATCH("CenHos_Per", 'WFOM - Time_Base'!$B$4:$B$29,0), MATCH(CONCATENATE($G143,R$2),'WFOM - Time_Base'!$A$8:$API$8,0)),
IFERROR($AN143 * INDEX('Inputs from Uganda staff'!$E$61:$BM$80,MATCH('HRH Need estimation'!R$2,'Inputs from Uganda staff'!$E$61:$E$80,0),MATCH('HRH Need estimation'!$D143,'Inputs from Uganda staff'!$E$6:$BM$6,0)),
""))</f>
        <v/>
      </c>
      <c r="S143" s="122" t="str">
        <f>IFERROR(
$AN143 * INDEX('WFOM - Time_Base'!$A$4:$API$29, MATCH("CenHos", 'WFOM - Time_Base'!$B$4:$B$29,0), MATCH(CONCATENATE($G143,S$2),'WFOM - Time_Base'!$A$8:$API$8,0)) *
INDEX('WFOM - Time_Base'!$A$4:$API$29, MATCH("CenHos_Per", 'WFOM - Time_Base'!$B$4:$B$29,0), MATCH(CONCATENATE($G143,S$2),'WFOM - Time_Base'!$A$8:$API$8,0)),
IFERROR($AN143 * INDEX('Inputs from Uganda staff'!$E$61:$BM$80,MATCH('HRH Need estimation'!S$2,'Inputs from Uganda staff'!$E$61:$E$80,0),MATCH('HRH Need estimation'!$D143,'Inputs from Uganda staff'!$E$6:$BM$6,0)),
""))</f>
        <v/>
      </c>
      <c r="T143" s="122" t="str">
        <f>IFERROR(
$AN143 * INDEX('WFOM - Time_Base'!$A$4:$API$29, MATCH("CenHos", 'WFOM - Time_Base'!$B$4:$B$29,0), MATCH(CONCATENATE($G143,T$2),'WFOM - Time_Base'!$A$8:$API$8,0)) *
INDEX('WFOM - Time_Base'!$A$4:$API$29, MATCH("CenHos_Per", 'WFOM - Time_Base'!$B$4:$B$29,0), MATCH(CONCATENATE($G143,T$2),'WFOM - Time_Base'!$A$8:$API$8,0)),
IFERROR($AN143 * INDEX('Inputs from Uganda staff'!$E$61:$BM$80,MATCH('HRH Need estimation'!T$2,'Inputs from Uganda staff'!$E$61:$E$80,0),MATCH('HRH Need estimation'!$D143,'Inputs from Uganda staff'!$E$6:$BM$6,0)),
""))</f>
        <v/>
      </c>
      <c r="U143" s="122" t="str">
        <f>IFERROR(
$AN143 * INDEX('WFOM - Time_Base'!$A$4:$API$29, MATCH("CenHos", 'WFOM - Time_Base'!$B$4:$B$29,0), MATCH(CONCATENATE($G143,U$2),'WFOM - Time_Base'!$A$8:$API$8,0)) *
INDEX('WFOM - Time_Base'!$A$4:$API$29, MATCH("CenHos_Per", 'WFOM - Time_Base'!$B$4:$B$29,0), MATCH(CONCATENATE($G143,U$2),'WFOM - Time_Base'!$A$8:$API$8,0)),
IFERROR($AN143 * INDEX('Inputs from Uganda staff'!$E$61:$BM$80,MATCH('HRH Need estimation'!U$2,'Inputs from Uganda staff'!$E$61:$E$80,0),MATCH('HRH Need estimation'!$D143,'Inputs from Uganda staff'!$E$6:$BM$6,0)),
""))</f>
        <v/>
      </c>
      <c r="V143" s="122" t="str">
        <f>IFERROR(
$AN143 * INDEX('WFOM - Time_Base'!$A$4:$API$29, MATCH("CenHos", 'WFOM - Time_Base'!$B$4:$B$29,0), MATCH(CONCATENATE($G143,V$2),'WFOM - Time_Base'!$A$8:$API$8,0)) *
INDEX('WFOM - Time_Base'!$A$4:$API$29, MATCH("CenHos_Per", 'WFOM - Time_Base'!$B$4:$B$29,0), MATCH(CONCATENATE($G143,V$2),'WFOM - Time_Base'!$A$8:$API$8,0)),
IFERROR($AN143 * INDEX('Inputs from Uganda staff'!$E$61:$BM$80,MATCH('HRH Need estimation'!V$2,'Inputs from Uganda staff'!$E$61:$E$80,0),MATCH('HRH Need estimation'!$D143,'Inputs from Uganda staff'!$E$6:$BM$6,0)),
""))</f>
        <v/>
      </c>
      <c r="W143" s="122" t="str">
        <f>IFERROR(
$AN143 * INDEX('WFOM - Time_Base'!$A$4:$API$29, MATCH("CenHos", 'WFOM - Time_Base'!$B$4:$B$29,0), MATCH(CONCATENATE($G143,W$2),'WFOM - Time_Base'!$A$8:$API$8,0)) *
INDEX('WFOM - Time_Base'!$A$4:$API$29, MATCH("CenHos_Per", 'WFOM - Time_Base'!$B$4:$B$29,0), MATCH(CONCATENATE($G143,W$2),'WFOM - Time_Base'!$A$8:$API$8,0)),
IFERROR($AN143 * INDEX('Inputs from Uganda staff'!$E$61:$BM$80,MATCH('HRH Need estimation'!W$2,'Inputs from Uganda staff'!$E$61:$E$80,0),MATCH('HRH Need estimation'!$D143,'Inputs from Uganda staff'!$E$6:$BM$6,0)),
""))</f>
        <v/>
      </c>
      <c r="X143" s="122" t="str">
        <f>IFERROR(
$AN143 * INDEX('WFOM - Time_Base'!$A$4:$API$29, MATCH("CenHos", 'WFOM - Time_Base'!$B$4:$B$29,0), MATCH(CONCATENATE($G143,X$2),'WFOM - Time_Base'!$A$8:$API$8,0)) *
INDEX('WFOM - Time_Base'!$A$4:$API$29, MATCH("CenHos_Per", 'WFOM - Time_Base'!$B$4:$B$29,0), MATCH(CONCATENATE($G143,X$2),'WFOM - Time_Base'!$A$8:$API$8,0)),
IFERROR($AN143 * INDEX('Inputs from Uganda staff'!$E$61:$BM$80,MATCH('HRH Need estimation'!X$2,'Inputs from Uganda staff'!$E$61:$E$80,0),MATCH('HRH Need estimation'!$D143,'Inputs from Uganda staff'!$E$6:$BM$6,0)),
""))</f>
        <v/>
      </c>
      <c r="Y143" s="122" t="str">
        <f>IFERROR(
$AN143 * INDEX('WFOM - Time_Base'!$A$4:$API$29, MATCH("CenHos", 'WFOM - Time_Base'!$B$4:$B$29,0), MATCH(CONCATENATE($G143,Y$2),'WFOM - Time_Base'!$A$8:$API$8,0)) *
INDEX('WFOM - Time_Base'!$A$4:$API$29, MATCH("CenHos_Per", 'WFOM - Time_Base'!$B$4:$B$29,0), MATCH(CONCATENATE($G143,Y$2),'WFOM - Time_Base'!$A$8:$API$8,0)),
IFERROR($AN143 * INDEX('Inputs from Uganda staff'!$E$61:$BM$80,MATCH('HRH Need estimation'!Y$2,'Inputs from Uganda staff'!$E$61:$E$80,0),MATCH('HRH Need estimation'!$D143,'Inputs from Uganda staff'!$E$6:$BM$6,0)),
""))</f>
        <v/>
      </c>
      <c r="Z143" s="122" t="str">
        <f>IFERROR(
$AN143 * INDEX('WFOM - Time_Base'!$A$4:$API$29, MATCH("CenHos", 'WFOM - Time_Base'!$B$4:$B$29,0), MATCH(CONCATENATE($G143,Z$2),'WFOM - Time_Base'!$A$8:$API$8,0)) *
INDEX('WFOM - Time_Base'!$A$4:$API$29, MATCH("CenHos_Per", 'WFOM - Time_Base'!$B$4:$B$29,0), MATCH(CONCATENATE($G143,Z$2),'WFOM - Time_Base'!$A$8:$API$8,0)),
IFERROR($AN143 * INDEX('Inputs from Uganda staff'!$E$61:$BM$80,MATCH('HRH Need estimation'!Z$2,'Inputs from Uganda staff'!$E$61:$E$80,0),MATCH('HRH Need estimation'!$D143,'Inputs from Uganda staff'!$E$6:$BM$6,0)),
""))</f>
        <v/>
      </c>
      <c r="AA143" s="122" t="str">
        <f>IFERROR(
$AN143 * INDEX('WFOM - Time_Base'!$A$4:$API$29, MATCH("CenHos", 'WFOM - Time_Base'!$B$4:$B$29,0), MATCH(CONCATENATE($G143,AA$2),'WFOM - Time_Base'!$A$8:$API$8,0)) *
INDEX('WFOM - Time_Base'!$A$4:$API$29, MATCH("CenHos_Per", 'WFOM - Time_Base'!$B$4:$B$29,0), MATCH(CONCATENATE($G143,AA$2),'WFOM - Time_Base'!$A$8:$API$8,0)),
IFERROR($AN143 * INDEX('Inputs from Uganda staff'!$E$61:$BM$80,MATCH('HRH Need estimation'!AA$2,'Inputs from Uganda staff'!$E$61:$E$80,0),MATCH('HRH Need estimation'!$D143,'Inputs from Uganda staff'!$E$6:$BM$6,0)),
""))</f>
        <v/>
      </c>
      <c r="AB143" s="122" t="str">
        <f>IFERROR(
$AN143 * INDEX('WFOM - Time_Base'!$A$4:$API$29, MATCH("CenHos", 'WFOM - Time_Base'!$B$4:$B$29,0), MATCH(CONCATENATE($G143,AB$2),'WFOM - Time_Base'!$A$8:$API$8,0)) *
INDEX('WFOM - Time_Base'!$A$4:$API$29, MATCH("CenHos_Per", 'WFOM - Time_Base'!$B$4:$B$29,0), MATCH(CONCATENATE($G143,AB$2),'WFOM - Time_Base'!$A$8:$API$8,0)),
IFERROR($AN143 * INDEX('Inputs from Uganda staff'!$E$61:$BM$80,MATCH('HRH Need estimation'!AB$2,'Inputs from Uganda staff'!$E$61:$E$80,0),MATCH('HRH Need estimation'!$D143,'Inputs from Uganda staff'!$E$6:$BM$6,0)),
""))</f>
        <v/>
      </c>
      <c r="AC143" s="122" t="str">
        <f>IFERROR(
$AN143 * INDEX('WFOM - Time_Base'!$A$4:$API$29, MATCH("CenHos", 'WFOM - Time_Base'!$B$4:$B$29,0), MATCH(CONCATENATE($G143,AC$2),'WFOM - Time_Base'!$A$8:$API$8,0)) *
INDEX('WFOM - Time_Base'!$A$4:$API$29, MATCH("CenHos_Per", 'WFOM - Time_Base'!$B$4:$B$29,0), MATCH(CONCATENATE($G143,AC$2),'WFOM - Time_Base'!$A$8:$API$8,0)),
IFERROR($AN143 * INDEX('Inputs from Uganda staff'!$E$61:$BM$80,MATCH('HRH Need estimation'!AC$2,'Inputs from Uganda staff'!$E$61:$E$80,0),MATCH('HRH Need estimation'!$D143,'Inputs from Uganda staff'!$E$6:$BM$6,0)),
""))</f>
        <v/>
      </c>
      <c r="AD143" s="122" t="str">
        <f>IFERROR(
$AN143 * INDEX('WFOM - Time_Base'!$A$4:$API$29, MATCH("CenHos", 'WFOM - Time_Base'!$B$4:$B$29,0), MATCH(CONCATENATE($G143,AD$2),'WFOM - Time_Base'!$A$8:$API$8,0)) *
INDEX('WFOM - Time_Base'!$A$4:$API$29, MATCH("CenHos_Per", 'WFOM - Time_Base'!$B$4:$B$29,0), MATCH(CONCATENATE($G143,AD$2),'WFOM - Time_Base'!$A$8:$API$8,0)),
IFERROR($AN143 * INDEX('Inputs from Uganda staff'!$E$61:$BM$80,MATCH('HRH Need estimation'!AD$2,'Inputs from Uganda staff'!$E$61:$E$80,0),MATCH('HRH Need estimation'!$D143,'Inputs from Uganda staff'!$E$6:$BM$6,0)),
""))</f>
        <v/>
      </c>
      <c r="AE143" s="122" t="str">
        <f>IFERROR(
$AN143 * INDEX('WFOM - Time_Base'!$A$4:$API$29, MATCH("CenHos", 'WFOM - Time_Base'!$B$4:$B$29,0), MATCH(CONCATENATE($G143,AE$2),'WFOM - Time_Base'!$A$8:$API$8,0)) *
INDEX('WFOM - Time_Base'!$A$4:$API$29, MATCH("CenHos_Per", 'WFOM - Time_Base'!$B$4:$B$29,0), MATCH(CONCATENATE($G143,AE$2),'WFOM - Time_Base'!$A$8:$API$8,0)),
IFERROR($AN143 * INDEX('Inputs from Uganda staff'!$E$61:$BM$80,MATCH('HRH Need estimation'!AE$2,'Inputs from Uganda staff'!$E$61:$E$80,0),MATCH('HRH Need estimation'!$D143,'Inputs from Uganda staff'!$E$6:$BM$6,0)),
""))</f>
        <v/>
      </c>
      <c r="AF143" s="122" t="str">
        <f>IFERROR(
$AN143 * INDEX('WFOM - Time_Base'!$A$4:$API$29, MATCH("CenHos", 'WFOM - Time_Base'!$B$4:$B$29,0), MATCH(CONCATENATE($G143,AF$2),'WFOM - Time_Base'!$A$8:$API$8,0)) *
INDEX('WFOM - Time_Base'!$A$4:$API$29, MATCH("CenHos_Per", 'WFOM - Time_Base'!$B$4:$B$29,0), MATCH(CONCATENATE($G143,AF$2),'WFOM - Time_Base'!$A$8:$API$8,0)),
IFERROR($AN143 * INDEX('Inputs from Uganda staff'!$E$61:$BM$80,MATCH('HRH Need estimation'!AF$2,'Inputs from Uganda staff'!$E$61:$E$80,0),MATCH('HRH Need estimation'!$D143,'Inputs from Uganda staff'!$E$6:$BM$6,0)),
""))</f>
        <v/>
      </c>
      <c r="AG143" s="122" t="str">
        <f>IFERROR(
$AN143 * INDEX('WFOM - Time_Base'!$A$4:$API$29, MATCH("CenHos", 'WFOM - Time_Base'!$B$4:$B$29,0), MATCH(CONCATENATE($G143,AG$2),'WFOM - Time_Base'!$A$8:$API$8,0)) *
INDEX('WFOM - Time_Base'!$A$4:$API$29, MATCH("CenHos_Per", 'WFOM - Time_Base'!$B$4:$B$29,0), MATCH(CONCATENATE($G143,AG$2),'WFOM - Time_Base'!$A$8:$API$8,0)),
IFERROR($AN143 * INDEX('Inputs from Uganda staff'!$E$61:$BM$80,MATCH('HRH Need estimation'!AG$2,'Inputs from Uganda staff'!$E$61:$E$80,0),MATCH('HRH Need estimation'!$D143,'Inputs from Uganda staff'!$E$6:$BM$6,0)),
""))</f>
        <v/>
      </c>
      <c r="AH143" s="122" t="str">
        <f>IFERROR(
$AN143 * INDEX('WFOM - Time_Base'!$A$4:$API$29, MATCH("CenHos", 'WFOM - Time_Base'!$B$4:$B$29,0), MATCH(CONCATENATE($G143,AH$2),'WFOM - Time_Base'!$A$8:$API$8,0)) *
INDEX('WFOM - Time_Base'!$A$4:$API$29, MATCH("CenHos_Per", 'WFOM - Time_Base'!$B$4:$B$29,0), MATCH(CONCATENATE($G143,AH$2),'WFOM - Time_Base'!$A$8:$API$8,0)),
IFERROR($AN143 * INDEX('Inputs from Uganda staff'!$E$61:$BM$80,MATCH('HRH Need estimation'!AH$2,'Inputs from Uganda staff'!$E$61:$E$80,0),MATCH('HRH Need estimation'!$D143,'Inputs from Uganda staff'!$E$6:$BM$6,0)),
""))</f>
        <v/>
      </c>
      <c r="AI143" s="122" t="str">
        <f>IFERROR(
$AN143 * INDEX('WFOM - Time_Base'!$A$4:$API$29, MATCH("CenHos", 'WFOM - Time_Base'!$B$4:$B$29,0), MATCH(CONCATENATE($G143,AI$2),'WFOM - Time_Base'!$A$8:$API$8,0)) *
INDEX('WFOM - Time_Base'!$A$4:$API$29, MATCH("CenHos_Per", 'WFOM - Time_Base'!$B$4:$B$29,0), MATCH(CONCATENATE($G143,AI$2),'WFOM - Time_Base'!$A$8:$API$8,0)),
IFERROR($AN143 * INDEX('Inputs from Uganda staff'!$E$61:$BM$80,MATCH('HRH Need estimation'!AI$2,'Inputs from Uganda staff'!$E$61:$E$80,0),MATCH('HRH Need estimation'!$D143,'Inputs from Uganda staff'!$E$6:$BM$6,0)),
""))</f>
        <v/>
      </c>
      <c r="AJ143" s="122" t="str">
        <f>IFERROR(
$AN143 * INDEX('WFOM - Time_Base'!$A$4:$API$29, MATCH("CenHos", 'WFOM - Time_Base'!$B$4:$B$29,0), MATCH(CONCATENATE($G143,AJ$2),'WFOM - Time_Base'!$A$8:$API$8,0)) *
INDEX('WFOM - Time_Base'!$A$4:$API$29, MATCH("CenHos_Per", 'WFOM - Time_Base'!$B$4:$B$29,0), MATCH(CONCATENATE($G143,AJ$2),'WFOM - Time_Base'!$A$8:$API$8,0)),
IFERROR($AN143 * INDEX('Inputs from Uganda staff'!$E$61:$BM$80,MATCH('HRH Need estimation'!AJ$2,'Inputs from Uganda staff'!$E$61:$E$80,0),MATCH('HRH Need estimation'!$D143,'Inputs from Uganda staff'!$E$6:$BM$6,0)),
""))</f>
        <v/>
      </c>
      <c r="AK143" s="122" t="str">
        <f>IFERROR(
$AN143 * INDEX('WFOM - Time_Base'!$A$4:$API$29, MATCH("CenHos", 'WFOM - Time_Base'!$B$4:$B$29,0), MATCH(CONCATENATE($G143,AK$2),'WFOM - Time_Base'!$A$8:$API$8,0)) *
INDEX('WFOM - Time_Base'!$A$4:$API$29, MATCH("CenHos_Per", 'WFOM - Time_Base'!$B$4:$B$29,0), MATCH(CONCATENATE($G143,AK$2),'WFOM - Time_Base'!$A$8:$API$8,0)),
IFERROR($AN143 * INDEX('Inputs from Uganda staff'!$E$61:$BM$80,MATCH('HRH Need estimation'!AK$2,'Inputs from Uganda staff'!$E$61:$E$80,0),MATCH('HRH Need estimation'!$D143,'Inputs from Uganda staff'!$E$6:$BM$6,0)),
""))</f>
        <v/>
      </c>
      <c r="AL143" s="122" t="str">
        <f>IFERROR(
$AN143 * INDEX('WFOM - Time_Base'!$A$4:$API$29, MATCH("CenHos", 'WFOM - Time_Base'!$B$4:$B$29,0), MATCH(CONCATENATE($G143,AL$2),'WFOM - Time_Base'!$A$8:$API$8,0)) *
INDEX('WFOM - Time_Base'!$A$4:$API$29, MATCH("CenHos_Per", 'WFOM - Time_Base'!$B$4:$B$29,0), MATCH(CONCATENATE($G143,AL$2),'WFOM - Time_Base'!$A$8:$API$8,0)),
IFERROR($AN143 * INDEX('Inputs from Uganda staff'!$E$61:$BM$80,MATCH('HRH Need estimation'!AL$2,'Inputs from Uganda staff'!$E$61:$E$80,0),MATCH('HRH Need estimation'!$D143,'Inputs from Uganda staff'!$E$6:$BM$6,0)),
""))</f>
        <v/>
      </c>
      <c r="AN143">
        <v>1</v>
      </c>
      <c r="AO143" t="e">
        <f t="shared" si="6"/>
        <v>#N/A</v>
      </c>
      <c r="AQ143" t="s">
        <v>841</v>
      </c>
    </row>
    <row r="144" spans="1:43">
      <c r="A144" s="106" t="s">
        <v>915</v>
      </c>
      <c r="B144" s="106" t="s">
        <v>55</v>
      </c>
      <c r="C144" s="107" t="s">
        <v>499</v>
      </c>
      <c r="D144" s="114" t="s">
        <v>500</v>
      </c>
      <c r="E144" s="199"/>
      <c r="F144" s="199"/>
      <c r="G144" s="203" t="str">
        <f>IF(F144&lt;&gt;"", VLOOKUP(F144,'WFOM - Cadre and Service List'!$E$4:$F$52,2,FALSE), "")</f>
        <v/>
      </c>
      <c r="H144" s="203" t="s">
        <v>910</v>
      </c>
      <c r="I144" s="208"/>
      <c r="J144" s="208"/>
      <c r="K144" s="208"/>
      <c r="L144" s="208"/>
      <c r="M144" s="208"/>
      <c r="N144" s="208"/>
      <c r="O144" s="208"/>
      <c r="P144" s="207">
        <f t="shared" si="5"/>
        <v>0</v>
      </c>
      <c r="Q144" s="122" t="s">
        <v>1947</v>
      </c>
      <c r="R144" s="122" t="str">
        <f>IFERROR(
$AN144 * INDEX('WFOM - Time_Base'!$A$4:$API$29, MATCH("CenHos", 'WFOM - Time_Base'!$B$4:$B$29,0), MATCH(CONCATENATE($G144,R$2),'WFOM - Time_Base'!$A$8:$API$8,0)) *
INDEX('WFOM - Time_Base'!$A$4:$API$29, MATCH("CenHos_Per", 'WFOM - Time_Base'!$B$4:$B$29,0), MATCH(CONCATENATE($G144,R$2),'WFOM - Time_Base'!$A$8:$API$8,0)),
IFERROR($AN144 * INDEX('Inputs from Uganda staff'!$E$61:$BM$80,MATCH('HRH Need estimation'!R$2,'Inputs from Uganda staff'!$E$61:$E$80,0),MATCH('HRH Need estimation'!$D144,'Inputs from Uganda staff'!$E$6:$BM$6,0)),
""))</f>
        <v/>
      </c>
      <c r="S144" s="122" t="str">
        <f>IFERROR(
$AN144 * INDEX('WFOM - Time_Base'!$A$4:$API$29, MATCH("CenHos", 'WFOM - Time_Base'!$B$4:$B$29,0), MATCH(CONCATENATE($G144,S$2),'WFOM - Time_Base'!$A$8:$API$8,0)) *
INDEX('WFOM - Time_Base'!$A$4:$API$29, MATCH("CenHos_Per", 'WFOM - Time_Base'!$B$4:$B$29,0), MATCH(CONCATENATE($G144,S$2),'WFOM - Time_Base'!$A$8:$API$8,0)),
IFERROR($AN144 * INDEX('Inputs from Uganda staff'!$E$61:$BM$80,MATCH('HRH Need estimation'!S$2,'Inputs from Uganda staff'!$E$61:$E$80,0),MATCH('HRH Need estimation'!$D144,'Inputs from Uganda staff'!$E$6:$BM$6,0)),
""))</f>
        <v/>
      </c>
      <c r="T144" s="122" t="str">
        <f>IFERROR(
$AN144 * INDEX('WFOM - Time_Base'!$A$4:$API$29, MATCH("CenHos", 'WFOM - Time_Base'!$B$4:$B$29,0), MATCH(CONCATENATE($G144,T$2),'WFOM - Time_Base'!$A$8:$API$8,0)) *
INDEX('WFOM - Time_Base'!$A$4:$API$29, MATCH("CenHos_Per", 'WFOM - Time_Base'!$B$4:$B$29,0), MATCH(CONCATENATE($G144,T$2),'WFOM - Time_Base'!$A$8:$API$8,0)),
IFERROR($AN144 * INDEX('Inputs from Uganda staff'!$E$61:$BM$80,MATCH('HRH Need estimation'!T$2,'Inputs from Uganda staff'!$E$61:$E$80,0),MATCH('HRH Need estimation'!$D144,'Inputs from Uganda staff'!$E$6:$BM$6,0)),
""))</f>
        <v/>
      </c>
      <c r="U144" s="122" t="str">
        <f>IFERROR(
$AN144 * INDEX('WFOM - Time_Base'!$A$4:$API$29, MATCH("CenHos", 'WFOM - Time_Base'!$B$4:$B$29,0), MATCH(CONCATENATE($G144,U$2),'WFOM - Time_Base'!$A$8:$API$8,0)) *
INDEX('WFOM - Time_Base'!$A$4:$API$29, MATCH("CenHos_Per", 'WFOM - Time_Base'!$B$4:$B$29,0), MATCH(CONCATENATE($G144,U$2),'WFOM - Time_Base'!$A$8:$API$8,0)),
IFERROR($AN144 * INDEX('Inputs from Uganda staff'!$E$61:$BM$80,MATCH('HRH Need estimation'!U$2,'Inputs from Uganda staff'!$E$61:$E$80,0),MATCH('HRH Need estimation'!$D144,'Inputs from Uganda staff'!$E$6:$BM$6,0)),
""))</f>
        <v/>
      </c>
      <c r="V144" s="122" t="str">
        <f>IFERROR(
$AN144 * INDEX('WFOM - Time_Base'!$A$4:$API$29, MATCH("CenHos", 'WFOM - Time_Base'!$B$4:$B$29,0), MATCH(CONCATENATE($G144,V$2),'WFOM - Time_Base'!$A$8:$API$8,0)) *
INDEX('WFOM - Time_Base'!$A$4:$API$29, MATCH("CenHos_Per", 'WFOM - Time_Base'!$B$4:$B$29,0), MATCH(CONCATENATE($G144,V$2),'WFOM - Time_Base'!$A$8:$API$8,0)),
IFERROR($AN144 * INDEX('Inputs from Uganda staff'!$E$61:$BM$80,MATCH('HRH Need estimation'!V$2,'Inputs from Uganda staff'!$E$61:$E$80,0),MATCH('HRH Need estimation'!$D144,'Inputs from Uganda staff'!$E$6:$BM$6,0)),
""))</f>
        <v/>
      </c>
      <c r="W144" s="122" t="str">
        <f>IFERROR(
$AN144 * INDEX('WFOM - Time_Base'!$A$4:$API$29, MATCH("CenHos", 'WFOM - Time_Base'!$B$4:$B$29,0), MATCH(CONCATENATE($G144,W$2),'WFOM - Time_Base'!$A$8:$API$8,0)) *
INDEX('WFOM - Time_Base'!$A$4:$API$29, MATCH("CenHos_Per", 'WFOM - Time_Base'!$B$4:$B$29,0), MATCH(CONCATENATE($G144,W$2),'WFOM - Time_Base'!$A$8:$API$8,0)),
IFERROR($AN144 * INDEX('Inputs from Uganda staff'!$E$61:$BM$80,MATCH('HRH Need estimation'!W$2,'Inputs from Uganda staff'!$E$61:$E$80,0),MATCH('HRH Need estimation'!$D144,'Inputs from Uganda staff'!$E$6:$BM$6,0)),
""))</f>
        <v/>
      </c>
      <c r="X144" s="122" t="str">
        <f>IFERROR(
$AN144 * INDEX('WFOM - Time_Base'!$A$4:$API$29, MATCH("CenHos", 'WFOM - Time_Base'!$B$4:$B$29,0), MATCH(CONCATENATE($G144,X$2),'WFOM - Time_Base'!$A$8:$API$8,0)) *
INDEX('WFOM - Time_Base'!$A$4:$API$29, MATCH("CenHos_Per", 'WFOM - Time_Base'!$B$4:$B$29,0), MATCH(CONCATENATE($G144,X$2),'WFOM - Time_Base'!$A$8:$API$8,0)),
IFERROR($AN144 * INDEX('Inputs from Uganda staff'!$E$61:$BM$80,MATCH('HRH Need estimation'!X$2,'Inputs from Uganda staff'!$E$61:$E$80,0),MATCH('HRH Need estimation'!$D144,'Inputs from Uganda staff'!$E$6:$BM$6,0)),
""))</f>
        <v/>
      </c>
      <c r="Y144" s="122" t="str">
        <f>IFERROR(
$AN144 * INDEX('WFOM - Time_Base'!$A$4:$API$29, MATCH("CenHos", 'WFOM - Time_Base'!$B$4:$B$29,0), MATCH(CONCATENATE($G144,Y$2),'WFOM - Time_Base'!$A$8:$API$8,0)) *
INDEX('WFOM - Time_Base'!$A$4:$API$29, MATCH("CenHos_Per", 'WFOM - Time_Base'!$B$4:$B$29,0), MATCH(CONCATENATE($G144,Y$2),'WFOM - Time_Base'!$A$8:$API$8,0)),
IFERROR($AN144 * INDEX('Inputs from Uganda staff'!$E$61:$BM$80,MATCH('HRH Need estimation'!Y$2,'Inputs from Uganda staff'!$E$61:$E$80,0),MATCH('HRH Need estimation'!$D144,'Inputs from Uganda staff'!$E$6:$BM$6,0)),
""))</f>
        <v/>
      </c>
      <c r="Z144" s="122" t="str">
        <f>IFERROR(
$AN144 * INDEX('WFOM - Time_Base'!$A$4:$API$29, MATCH("CenHos", 'WFOM - Time_Base'!$B$4:$B$29,0), MATCH(CONCATENATE($G144,Z$2),'WFOM - Time_Base'!$A$8:$API$8,0)) *
INDEX('WFOM - Time_Base'!$A$4:$API$29, MATCH("CenHos_Per", 'WFOM - Time_Base'!$B$4:$B$29,0), MATCH(CONCATENATE($G144,Z$2),'WFOM - Time_Base'!$A$8:$API$8,0)),
IFERROR($AN144 * INDEX('Inputs from Uganda staff'!$E$61:$BM$80,MATCH('HRH Need estimation'!Z$2,'Inputs from Uganda staff'!$E$61:$E$80,0),MATCH('HRH Need estimation'!$D144,'Inputs from Uganda staff'!$E$6:$BM$6,0)),
""))</f>
        <v/>
      </c>
      <c r="AA144" s="122" t="str">
        <f>IFERROR(
$AN144 * INDEX('WFOM - Time_Base'!$A$4:$API$29, MATCH("CenHos", 'WFOM - Time_Base'!$B$4:$B$29,0), MATCH(CONCATENATE($G144,AA$2),'WFOM - Time_Base'!$A$8:$API$8,0)) *
INDEX('WFOM - Time_Base'!$A$4:$API$29, MATCH("CenHos_Per", 'WFOM - Time_Base'!$B$4:$B$29,0), MATCH(CONCATENATE($G144,AA$2),'WFOM - Time_Base'!$A$8:$API$8,0)),
IFERROR($AN144 * INDEX('Inputs from Uganda staff'!$E$61:$BM$80,MATCH('HRH Need estimation'!AA$2,'Inputs from Uganda staff'!$E$61:$E$80,0),MATCH('HRH Need estimation'!$D144,'Inputs from Uganda staff'!$E$6:$BM$6,0)),
""))</f>
        <v/>
      </c>
      <c r="AB144" s="122" t="str">
        <f>IFERROR(
$AN144 * INDEX('WFOM - Time_Base'!$A$4:$API$29, MATCH("CenHos", 'WFOM - Time_Base'!$B$4:$B$29,0), MATCH(CONCATENATE($G144,AB$2),'WFOM - Time_Base'!$A$8:$API$8,0)) *
INDEX('WFOM - Time_Base'!$A$4:$API$29, MATCH("CenHos_Per", 'WFOM - Time_Base'!$B$4:$B$29,0), MATCH(CONCATENATE($G144,AB$2),'WFOM - Time_Base'!$A$8:$API$8,0)),
IFERROR($AN144 * INDEX('Inputs from Uganda staff'!$E$61:$BM$80,MATCH('HRH Need estimation'!AB$2,'Inputs from Uganda staff'!$E$61:$E$80,0),MATCH('HRH Need estimation'!$D144,'Inputs from Uganda staff'!$E$6:$BM$6,0)),
""))</f>
        <v/>
      </c>
      <c r="AC144" s="122" t="str">
        <f>IFERROR(
$AN144 * INDEX('WFOM - Time_Base'!$A$4:$API$29, MATCH("CenHos", 'WFOM - Time_Base'!$B$4:$B$29,0), MATCH(CONCATENATE($G144,AC$2),'WFOM - Time_Base'!$A$8:$API$8,0)) *
INDEX('WFOM - Time_Base'!$A$4:$API$29, MATCH("CenHos_Per", 'WFOM - Time_Base'!$B$4:$B$29,0), MATCH(CONCATENATE($G144,AC$2),'WFOM - Time_Base'!$A$8:$API$8,0)),
IFERROR($AN144 * INDEX('Inputs from Uganda staff'!$E$61:$BM$80,MATCH('HRH Need estimation'!AC$2,'Inputs from Uganda staff'!$E$61:$E$80,0),MATCH('HRH Need estimation'!$D144,'Inputs from Uganda staff'!$E$6:$BM$6,0)),
""))</f>
        <v/>
      </c>
      <c r="AD144" s="122" t="str">
        <f>IFERROR(
$AN144 * INDEX('WFOM - Time_Base'!$A$4:$API$29, MATCH("CenHos", 'WFOM - Time_Base'!$B$4:$B$29,0), MATCH(CONCATENATE($G144,AD$2),'WFOM - Time_Base'!$A$8:$API$8,0)) *
INDEX('WFOM - Time_Base'!$A$4:$API$29, MATCH("CenHos_Per", 'WFOM - Time_Base'!$B$4:$B$29,0), MATCH(CONCATENATE($G144,AD$2),'WFOM - Time_Base'!$A$8:$API$8,0)),
IFERROR($AN144 * INDEX('Inputs from Uganda staff'!$E$61:$BM$80,MATCH('HRH Need estimation'!AD$2,'Inputs from Uganda staff'!$E$61:$E$80,0),MATCH('HRH Need estimation'!$D144,'Inputs from Uganda staff'!$E$6:$BM$6,0)),
""))</f>
        <v/>
      </c>
      <c r="AE144" s="122" t="str">
        <f>IFERROR(
$AN144 * INDEX('WFOM - Time_Base'!$A$4:$API$29, MATCH("CenHos", 'WFOM - Time_Base'!$B$4:$B$29,0), MATCH(CONCATENATE($G144,AE$2),'WFOM - Time_Base'!$A$8:$API$8,0)) *
INDEX('WFOM - Time_Base'!$A$4:$API$29, MATCH("CenHos_Per", 'WFOM - Time_Base'!$B$4:$B$29,0), MATCH(CONCATENATE($G144,AE$2),'WFOM - Time_Base'!$A$8:$API$8,0)),
IFERROR($AN144 * INDEX('Inputs from Uganda staff'!$E$61:$BM$80,MATCH('HRH Need estimation'!AE$2,'Inputs from Uganda staff'!$E$61:$E$80,0),MATCH('HRH Need estimation'!$D144,'Inputs from Uganda staff'!$E$6:$BM$6,0)),
""))</f>
        <v/>
      </c>
      <c r="AF144" s="122" t="str">
        <f>IFERROR(
$AN144 * INDEX('WFOM - Time_Base'!$A$4:$API$29, MATCH("CenHos", 'WFOM - Time_Base'!$B$4:$B$29,0), MATCH(CONCATENATE($G144,AF$2),'WFOM - Time_Base'!$A$8:$API$8,0)) *
INDEX('WFOM - Time_Base'!$A$4:$API$29, MATCH("CenHos_Per", 'WFOM - Time_Base'!$B$4:$B$29,0), MATCH(CONCATENATE($G144,AF$2),'WFOM - Time_Base'!$A$8:$API$8,0)),
IFERROR($AN144 * INDEX('Inputs from Uganda staff'!$E$61:$BM$80,MATCH('HRH Need estimation'!AF$2,'Inputs from Uganda staff'!$E$61:$E$80,0),MATCH('HRH Need estimation'!$D144,'Inputs from Uganda staff'!$E$6:$BM$6,0)),
""))</f>
        <v/>
      </c>
      <c r="AG144" s="122" t="str">
        <f>IFERROR(
$AN144 * INDEX('WFOM - Time_Base'!$A$4:$API$29, MATCH("CenHos", 'WFOM - Time_Base'!$B$4:$B$29,0), MATCH(CONCATENATE($G144,AG$2),'WFOM - Time_Base'!$A$8:$API$8,0)) *
INDEX('WFOM - Time_Base'!$A$4:$API$29, MATCH("CenHos_Per", 'WFOM - Time_Base'!$B$4:$B$29,0), MATCH(CONCATENATE($G144,AG$2),'WFOM - Time_Base'!$A$8:$API$8,0)),
IFERROR($AN144 * INDEX('Inputs from Uganda staff'!$E$61:$BM$80,MATCH('HRH Need estimation'!AG$2,'Inputs from Uganda staff'!$E$61:$E$80,0),MATCH('HRH Need estimation'!$D144,'Inputs from Uganda staff'!$E$6:$BM$6,0)),
""))</f>
        <v/>
      </c>
      <c r="AH144" s="122" t="str">
        <f>IFERROR(
$AN144 * INDEX('WFOM - Time_Base'!$A$4:$API$29, MATCH("CenHos", 'WFOM - Time_Base'!$B$4:$B$29,0), MATCH(CONCATENATE($G144,AH$2),'WFOM - Time_Base'!$A$8:$API$8,0)) *
INDEX('WFOM - Time_Base'!$A$4:$API$29, MATCH("CenHos_Per", 'WFOM - Time_Base'!$B$4:$B$29,0), MATCH(CONCATENATE($G144,AH$2),'WFOM - Time_Base'!$A$8:$API$8,0)),
IFERROR($AN144 * INDEX('Inputs from Uganda staff'!$E$61:$BM$80,MATCH('HRH Need estimation'!AH$2,'Inputs from Uganda staff'!$E$61:$E$80,0),MATCH('HRH Need estimation'!$D144,'Inputs from Uganda staff'!$E$6:$BM$6,0)),
""))</f>
        <v/>
      </c>
      <c r="AI144" s="122" t="str">
        <f>IFERROR(
$AN144 * INDEX('WFOM - Time_Base'!$A$4:$API$29, MATCH("CenHos", 'WFOM - Time_Base'!$B$4:$B$29,0), MATCH(CONCATENATE($G144,AI$2),'WFOM - Time_Base'!$A$8:$API$8,0)) *
INDEX('WFOM - Time_Base'!$A$4:$API$29, MATCH("CenHos_Per", 'WFOM - Time_Base'!$B$4:$B$29,0), MATCH(CONCATENATE($G144,AI$2),'WFOM - Time_Base'!$A$8:$API$8,0)),
IFERROR($AN144 * INDEX('Inputs from Uganda staff'!$E$61:$BM$80,MATCH('HRH Need estimation'!AI$2,'Inputs from Uganda staff'!$E$61:$E$80,0),MATCH('HRH Need estimation'!$D144,'Inputs from Uganda staff'!$E$6:$BM$6,0)),
""))</f>
        <v/>
      </c>
      <c r="AJ144" s="122" t="str">
        <f>IFERROR(
$AN144 * INDEX('WFOM - Time_Base'!$A$4:$API$29, MATCH("CenHos", 'WFOM - Time_Base'!$B$4:$B$29,0), MATCH(CONCATENATE($G144,AJ$2),'WFOM - Time_Base'!$A$8:$API$8,0)) *
INDEX('WFOM - Time_Base'!$A$4:$API$29, MATCH("CenHos_Per", 'WFOM - Time_Base'!$B$4:$B$29,0), MATCH(CONCATENATE($G144,AJ$2),'WFOM - Time_Base'!$A$8:$API$8,0)),
IFERROR($AN144 * INDEX('Inputs from Uganda staff'!$E$61:$BM$80,MATCH('HRH Need estimation'!AJ$2,'Inputs from Uganda staff'!$E$61:$E$80,0),MATCH('HRH Need estimation'!$D144,'Inputs from Uganda staff'!$E$6:$BM$6,0)),
""))</f>
        <v/>
      </c>
      <c r="AK144" s="122" t="str">
        <f>IFERROR(
$AN144 * INDEX('WFOM - Time_Base'!$A$4:$API$29, MATCH("CenHos", 'WFOM - Time_Base'!$B$4:$B$29,0), MATCH(CONCATENATE($G144,AK$2),'WFOM - Time_Base'!$A$8:$API$8,0)) *
INDEX('WFOM - Time_Base'!$A$4:$API$29, MATCH("CenHos_Per", 'WFOM - Time_Base'!$B$4:$B$29,0), MATCH(CONCATENATE($G144,AK$2),'WFOM - Time_Base'!$A$8:$API$8,0)),
IFERROR($AN144 * INDEX('Inputs from Uganda staff'!$E$61:$BM$80,MATCH('HRH Need estimation'!AK$2,'Inputs from Uganda staff'!$E$61:$E$80,0),MATCH('HRH Need estimation'!$D144,'Inputs from Uganda staff'!$E$6:$BM$6,0)),
""))</f>
        <v/>
      </c>
      <c r="AL144" s="122" t="str">
        <f>IFERROR(
$AN144 * INDEX('WFOM - Time_Base'!$A$4:$API$29, MATCH("CenHos", 'WFOM - Time_Base'!$B$4:$B$29,0), MATCH(CONCATENATE($G144,AL$2),'WFOM - Time_Base'!$A$8:$API$8,0)) *
INDEX('WFOM - Time_Base'!$A$4:$API$29, MATCH("CenHos_Per", 'WFOM - Time_Base'!$B$4:$B$29,0), MATCH(CONCATENATE($G144,AL$2),'WFOM - Time_Base'!$A$8:$API$8,0)),
IFERROR($AN144 * INDEX('Inputs from Uganda staff'!$E$61:$BM$80,MATCH('HRH Need estimation'!AL$2,'Inputs from Uganda staff'!$E$61:$E$80,0),MATCH('HRH Need estimation'!$D144,'Inputs from Uganda staff'!$E$6:$BM$6,0)),
""))</f>
        <v/>
      </c>
      <c r="AN144">
        <v>1</v>
      </c>
      <c r="AO144" t="e">
        <f t="shared" si="6"/>
        <v>#N/A</v>
      </c>
      <c r="AQ144" t="s">
        <v>2040</v>
      </c>
    </row>
    <row r="145" spans="1:43">
      <c r="A145" s="106" t="s">
        <v>915</v>
      </c>
      <c r="B145" s="106" t="s">
        <v>55</v>
      </c>
      <c r="C145" s="107" t="s">
        <v>501</v>
      </c>
      <c r="D145" s="113" t="s">
        <v>502</v>
      </c>
      <c r="E145" s="199"/>
      <c r="F145" s="199"/>
      <c r="G145" s="203" t="str">
        <f>IF(F145&lt;&gt;"", VLOOKUP(F145,'WFOM - Cadre and Service List'!$E$4:$F$52,2,FALSE), "")</f>
        <v/>
      </c>
      <c r="H145" s="203" t="s">
        <v>910</v>
      </c>
      <c r="I145" s="208"/>
      <c r="J145" s="208"/>
      <c r="K145" s="208"/>
      <c r="L145" s="208"/>
      <c r="M145" s="208"/>
      <c r="N145" s="208"/>
      <c r="O145" s="208"/>
      <c r="P145" s="207">
        <f t="shared" si="5"/>
        <v>0</v>
      </c>
      <c r="Q145" s="122" t="s">
        <v>1947</v>
      </c>
      <c r="R145" s="122" t="str">
        <f>IFERROR(
$AN145 * INDEX('WFOM - Time_Base'!$A$4:$API$29, MATCH("CenHos", 'WFOM - Time_Base'!$B$4:$B$29,0), MATCH(CONCATENATE($G145,R$2),'WFOM - Time_Base'!$A$8:$API$8,0)) *
INDEX('WFOM - Time_Base'!$A$4:$API$29, MATCH("CenHos_Per", 'WFOM - Time_Base'!$B$4:$B$29,0), MATCH(CONCATENATE($G145,R$2),'WFOM - Time_Base'!$A$8:$API$8,0)),
IFERROR($AN145 * INDEX('Inputs from Uganda staff'!$E$61:$BM$80,MATCH('HRH Need estimation'!R$2,'Inputs from Uganda staff'!$E$61:$E$80,0),MATCH('HRH Need estimation'!$D145,'Inputs from Uganda staff'!$E$6:$BM$6,0)),
""))</f>
        <v/>
      </c>
      <c r="S145" s="122" t="str">
        <f>IFERROR(
$AN145 * INDEX('WFOM - Time_Base'!$A$4:$API$29, MATCH("CenHos", 'WFOM - Time_Base'!$B$4:$B$29,0), MATCH(CONCATENATE($G145,S$2),'WFOM - Time_Base'!$A$8:$API$8,0)) *
INDEX('WFOM - Time_Base'!$A$4:$API$29, MATCH("CenHos_Per", 'WFOM - Time_Base'!$B$4:$B$29,0), MATCH(CONCATENATE($G145,S$2),'WFOM - Time_Base'!$A$8:$API$8,0)),
IFERROR($AN145 * INDEX('Inputs from Uganda staff'!$E$61:$BM$80,MATCH('HRH Need estimation'!S$2,'Inputs from Uganda staff'!$E$61:$E$80,0),MATCH('HRH Need estimation'!$D145,'Inputs from Uganda staff'!$E$6:$BM$6,0)),
""))</f>
        <v/>
      </c>
      <c r="T145" s="122" t="str">
        <f>IFERROR(
$AN145 * INDEX('WFOM - Time_Base'!$A$4:$API$29, MATCH("CenHos", 'WFOM - Time_Base'!$B$4:$B$29,0), MATCH(CONCATENATE($G145,T$2),'WFOM - Time_Base'!$A$8:$API$8,0)) *
INDEX('WFOM - Time_Base'!$A$4:$API$29, MATCH("CenHos_Per", 'WFOM - Time_Base'!$B$4:$B$29,0), MATCH(CONCATENATE($G145,T$2),'WFOM - Time_Base'!$A$8:$API$8,0)),
IFERROR($AN145 * INDEX('Inputs from Uganda staff'!$E$61:$BM$80,MATCH('HRH Need estimation'!T$2,'Inputs from Uganda staff'!$E$61:$E$80,0),MATCH('HRH Need estimation'!$D145,'Inputs from Uganda staff'!$E$6:$BM$6,0)),
""))</f>
        <v/>
      </c>
      <c r="U145" s="122" t="str">
        <f>IFERROR(
$AN145 * INDEX('WFOM - Time_Base'!$A$4:$API$29, MATCH("CenHos", 'WFOM - Time_Base'!$B$4:$B$29,0), MATCH(CONCATENATE($G145,U$2),'WFOM - Time_Base'!$A$8:$API$8,0)) *
INDEX('WFOM - Time_Base'!$A$4:$API$29, MATCH("CenHos_Per", 'WFOM - Time_Base'!$B$4:$B$29,0), MATCH(CONCATENATE($G145,U$2),'WFOM - Time_Base'!$A$8:$API$8,0)),
IFERROR($AN145 * INDEX('Inputs from Uganda staff'!$E$61:$BM$80,MATCH('HRH Need estimation'!U$2,'Inputs from Uganda staff'!$E$61:$E$80,0),MATCH('HRH Need estimation'!$D145,'Inputs from Uganda staff'!$E$6:$BM$6,0)),
""))</f>
        <v/>
      </c>
      <c r="V145" s="122" t="str">
        <f>IFERROR(
$AN145 * INDEX('WFOM - Time_Base'!$A$4:$API$29, MATCH("CenHos", 'WFOM - Time_Base'!$B$4:$B$29,0), MATCH(CONCATENATE($G145,V$2),'WFOM - Time_Base'!$A$8:$API$8,0)) *
INDEX('WFOM - Time_Base'!$A$4:$API$29, MATCH("CenHos_Per", 'WFOM - Time_Base'!$B$4:$B$29,0), MATCH(CONCATENATE($G145,V$2),'WFOM - Time_Base'!$A$8:$API$8,0)),
IFERROR($AN145 * INDEX('Inputs from Uganda staff'!$E$61:$BM$80,MATCH('HRH Need estimation'!V$2,'Inputs from Uganda staff'!$E$61:$E$80,0),MATCH('HRH Need estimation'!$D145,'Inputs from Uganda staff'!$E$6:$BM$6,0)),
""))</f>
        <v/>
      </c>
      <c r="W145" s="122" t="str">
        <f>IFERROR(
$AN145 * INDEX('WFOM - Time_Base'!$A$4:$API$29, MATCH("CenHos", 'WFOM - Time_Base'!$B$4:$B$29,0), MATCH(CONCATENATE($G145,W$2),'WFOM - Time_Base'!$A$8:$API$8,0)) *
INDEX('WFOM - Time_Base'!$A$4:$API$29, MATCH("CenHos_Per", 'WFOM - Time_Base'!$B$4:$B$29,0), MATCH(CONCATENATE($G145,W$2),'WFOM - Time_Base'!$A$8:$API$8,0)),
IFERROR($AN145 * INDEX('Inputs from Uganda staff'!$E$61:$BM$80,MATCH('HRH Need estimation'!W$2,'Inputs from Uganda staff'!$E$61:$E$80,0),MATCH('HRH Need estimation'!$D145,'Inputs from Uganda staff'!$E$6:$BM$6,0)),
""))</f>
        <v/>
      </c>
      <c r="X145" s="122" t="str">
        <f>IFERROR(
$AN145 * INDEX('WFOM - Time_Base'!$A$4:$API$29, MATCH("CenHos", 'WFOM - Time_Base'!$B$4:$B$29,0), MATCH(CONCATENATE($G145,X$2),'WFOM - Time_Base'!$A$8:$API$8,0)) *
INDEX('WFOM - Time_Base'!$A$4:$API$29, MATCH("CenHos_Per", 'WFOM - Time_Base'!$B$4:$B$29,0), MATCH(CONCATENATE($G145,X$2),'WFOM - Time_Base'!$A$8:$API$8,0)),
IFERROR($AN145 * INDEX('Inputs from Uganda staff'!$E$61:$BM$80,MATCH('HRH Need estimation'!X$2,'Inputs from Uganda staff'!$E$61:$E$80,0),MATCH('HRH Need estimation'!$D145,'Inputs from Uganda staff'!$E$6:$BM$6,0)),
""))</f>
        <v/>
      </c>
      <c r="Y145" s="122" t="str">
        <f>IFERROR(
$AN145 * INDEX('WFOM - Time_Base'!$A$4:$API$29, MATCH("CenHos", 'WFOM - Time_Base'!$B$4:$B$29,0), MATCH(CONCATENATE($G145,Y$2),'WFOM - Time_Base'!$A$8:$API$8,0)) *
INDEX('WFOM - Time_Base'!$A$4:$API$29, MATCH("CenHos_Per", 'WFOM - Time_Base'!$B$4:$B$29,0), MATCH(CONCATENATE($G145,Y$2),'WFOM - Time_Base'!$A$8:$API$8,0)),
IFERROR($AN145 * INDEX('Inputs from Uganda staff'!$E$61:$BM$80,MATCH('HRH Need estimation'!Y$2,'Inputs from Uganda staff'!$E$61:$E$80,0),MATCH('HRH Need estimation'!$D145,'Inputs from Uganda staff'!$E$6:$BM$6,0)),
""))</f>
        <v/>
      </c>
      <c r="Z145" s="122" t="str">
        <f>IFERROR(
$AN145 * INDEX('WFOM - Time_Base'!$A$4:$API$29, MATCH("CenHos", 'WFOM - Time_Base'!$B$4:$B$29,0), MATCH(CONCATENATE($G145,Z$2),'WFOM - Time_Base'!$A$8:$API$8,0)) *
INDEX('WFOM - Time_Base'!$A$4:$API$29, MATCH("CenHos_Per", 'WFOM - Time_Base'!$B$4:$B$29,0), MATCH(CONCATENATE($G145,Z$2),'WFOM - Time_Base'!$A$8:$API$8,0)),
IFERROR($AN145 * INDEX('Inputs from Uganda staff'!$E$61:$BM$80,MATCH('HRH Need estimation'!Z$2,'Inputs from Uganda staff'!$E$61:$E$80,0),MATCH('HRH Need estimation'!$D145,'Inputs from Uganda staff'!$E$6:$BM$6,0)),
""))</f>
        <v/>
      </c>
      <c r="AA145" s="122" t="str">
        <f>IFERROR(
$AN145 * INDEX('WFOM - Time_Base'!$A$4:$API$29, MATCH("CenHos", 'WFOM - Time_Base'!$B$4:$B$29,0), MATCH(CONCATENATE($G145,AA$2),'WFOM - Time_Base'!$A$8:$API$8,0)) *
INDEX('WFOM - Time_Base'!$A$4:$API$29, MATCH("CenHos_Per", 'WFOM - Time_Base'!$B$4:$B$29,0), MATCH(CONCATENATE($G145,AA$2),'WFOM - Time_Base'!$A$8:$API$8,0)),
IFERROR($AN145 * INDEX('Inputs from Uganda staff'!$E$61:$BM$80,MATCH('HRH Need estimation'!AA$2,'Inputs from Uganda staff'!$E$61:$E$80,0),MATCH('HRH Need estimation'!$D145,'Inputs from Uganda staff'!$E$6:$BM$6,0)),
""))</f>
        <v/>
      </c>
      <c r="AB145" s="122" t="str">
        <f>IFERROR(
$AN145 * INDEX('WFOM - Time_Base'!$A$4:$API$29, MATCH("CenHos", 'WFOM - Time_Base'!$B$4:$B$29,0), MATCH(CONCATENATE($G145,AB$2),'WFOM - Time_Base'!$A$8:$API$8,0)) *
INDEX('WFOM - Time_Base'!$A$4:$API$29, MATCH("CenHos_Per", 'WFOM - Time_Base'!$B$4:$B$29,0), MATCH(CONCATENATE($G145,AB$2),'WFOM - Time_Base'!$A$8:$API$8,0)),
IFERROR($AN145 * INDEX('Inputs from Uganda staff'!$E$61:$BM$80,MATCH('HRH Need estimation'!AB$2,'Inputs from Uganda staff'!$E$61:$E$80,0),MATCH('HRH Need estimation'!$D145,'Inputs from Uganda staff'!$E$6:$BM$6,0)),
""))</f>
        <v/>
      </c>
      <c r="AC145" s="122" t="str">
        <f>IFERROR(
$AN145 * INDEX('WFOM - Time_Base'!$A$4:$API$29, MATCH("CenHos", 'WFOM - Time_Base'!$B$4:$B$29,0), MATCH(CONCATENATE($G145,AC$2),'WFOM - Time_Base'!$A$8:$API$8,0)) *
INDEX('WFOM - Time_Base'!$A$4:$API$29, MATCH("CenHos_Per", 'WFOM - Time_Base'!$B$4:$B$29,0), MATCH(CONCATENATE($G145,AC$2),'WFOM - Time_Base'!$A$8:$API$8,0)),
IFERROR($AN145 * INDEX('Inputs from Uganda staff'!$E$61:$BM$80,MATCH('HRH Need estimation'!AC$2,'Inputs from Uganda staff'!$E$61:$E$80,0),MATCH('HRH Need estimation'!$D145,'Inputs from Uganda staff'!$E$6:$BM$6,0)),
""))</f>
        <v/>
      </c>
      <c r="AD145" s="122" t="str">
        <f>IFERROR(
$AN145 * INDEX('WFOM - Time_Base'!$A$4:$API$29, MATCH("CenHos", 'WFOM - Time_Base'!$B$4:$B$29,0), MATCH(CONCATENATE($G145,AD$2),'WFOM - Time_Base'!$A$8:$API$8,0)) *
INDEX('WFOM - Time_Base'!$A$4:$API$29, MATCH("CenHos_Per", 'WFOM - Time_Base'!$B$4:$B$29,0), MATCH(CONCATENATE($G145,AD$2),'WFOM - Time_Base'!$A$8:$API$8,0)),
IFERROR($AN145 * INDEX('Inputs from Uganda staff'!$E$61:$BM$80,MATCH('HRH Need estimation'!AD$2,'Inputs from Uganda staff'!$E$61:$E$80,0),MATCH('HRH Need estimation'!$D145,'Inputs from Uganda staff'!$E$6:$BM$6,0)),
""))</f>
        <v/>
      </c>
      <c r="AE145" s="122" t="str">
        <f>IFERROR(
$AN145 * INDEX('WFOM - Time_Base'!$A$4:$API$29, MATCH("CenHos", 'WFOM - Time_Base'!$B$4:$B$29,0), MATCH(CONCATENATE($G145,AE$2),'WFOM - Time_Base'!$A$8:$API$8,0)) *
INDEX('WFOM - Time_Base'!$A$4:$API$29, MATCH("CenHos_Per", 'WFOM - Time_Base'!$B$4:$B$29,0), MATCH(CONCATENATE($G145,AE$2),'WFOM - Time_Base'!$A$8:$API$8,0)),
IFERROR($AN145 * INDEX('Inputs from Uganda staff'!$E$61:$BM$80,MATCH('HRH Need estimation'!AE$2,'Inputs from Uganda staff'!$E$61:$E$80,0),MATCH('HRH Need estimation'!$D145,'Inputs from Uganda staff'!$E$6:$BM$6,0)),
""))</f>
        <v/>
      </c>
      <c r="AF145" s="122" t="str">
        <f>IFERROR(
$AN145 * INDEX('WFOM - Time_Base'!$A$4:$API$29, MATCH("CenHos", 'WFOM - Time_Base'!$B$4:$B$29,0), MATCH(CONCATENATE($G145,AF$2),'WFOM - Time_Base'!$A$8:$API$8,0)) *
INDEX('WFOM - Time_Base'!$A$4:$API$29, MATCH("CenHos_Per", 'WFOM - Time_Base'!$B$4:$B$29,0), MATCH(CONCATENATE($G145,AF$2),'WFOM - Time_Base'!$A$8:$API$8,0)),
IFERROR($AN145 * INDEX('Inputs from Uganda staff'!$E$61:$BM$80,MATCH('HRH Need estimation'!AF$2,'Inputs from Uganda staff'!$E$61:$E$80,0),MATCH('HRH Need estimation'!$D145,'Inputs from Uganda staff'!$E$6:$BM$6,0)),
""))</f>
        <v/>
      </c>
      <c r="AG145" s="122" t="str">
        <f>IFERROR(
$AN145 * INDEX('WFOM - Time_Base'!$A$4:$API$29, MATCH("CenHos", 'WFOM - Time_Base'!$B$4:$B$29,0), MATCH(CONCATENATE($G145,AG$2),'WFOM - Time_Base'!$A$8:$API$8,0)) *
INDEX('WFOM - Time_Base'!$A$4:$API$29, MATCH("CenHos_Per", 'WFOM - Time_Base'!$B$4:$B$29,0), MATCH(CONCATENATE($G145,AG$2),'WFOM - Time_Base'!$A$8:$API$8,0)),
IFERROR($AN145 * INDEX('Inputs from Uganda staff'!$E$61:$BM$80,MATCH('HRH Need estimation'!AG$2,'Inputs from Uganda staff'!$E$61:$E$80,0),MATCH('HRH Need estimation'!$D145,'Inputs from Uganda staff'!$E$6:$BM$6,0)),
""))</f>
        <v/>
      </c>
      <c r="AH145" s="122" t="str">
        <f>IFERROR(
$AN145 * INDEX('WFOM - Time_Base'!$A$4:$API$29, MATCH("CenHos", 'WFOM - Time_Base'!$B$4:$B$29,0), MATCH(CONCATENATE($G145,AH$2),'WFOM - Time_Base'!$A$8:$API$8,0)) *
INDEX('WFOM - Time_Base'!$A$4:$API$29, MATCH("CenHos_Per", 'WFOM - Time_Base'!$B$4:$B$29,0), MATCH(CONCATENATE($G145,AH$2),'WFOM - Time_Base'!$A$8:$API$8,0)),
IFERROR($AN145 * INDEX('Inputs from Uganda staff'!$E$61:$BM$80,MATCH('HRH Need estimation'!AH$2,'Inputs from Uganda staff'!$E$61:$E$80,0),MATCH('HRH Need estimation'!$D145,'Inputs from Uganda staff'!$E$6:$BM$6,0)),
""))</f>
        <v/>
      </c>
      <c r="AI145" s="122" t="str">
        <f>IFERROR(
$AN145 * INDEX('WFOM - Time_Base'!$A$4:$API$29, MATCH("CenHos", 'WFOM - Time_Base'!$B$4:$B$29,0), MATCH(CONCATENATE($G145,AI$2),'WFOM - Time_Base'!$A$8:$API$8,0)) *
INDEX('WFOM - Time_Base'!$A$4:$API$29, MATCH("CenHos_Per", 'WFOM - Time_Base'!$B$4:$B$29,0), MATCH(CONCATENATE($G145,AI$2),'WFOM - Time_Base'!$A$8:$API$8,0)),
IFERROR($AN145 * INDEX('Inputs from Uganda staff'!$E$61:$BM$80,MATCH('HRH Need estimation'!AI$2,'Inputs from Uganda staff'!$E$61:$E$80,0),MATCH('HRH Need estimation'!$D145,'Inputs from Uganda staff'!$E$6:$BM$6,0)),
""))</f>
        <v/>
      </c>
      <c r="AJ145" s="122" t="str">
        <f>IFERROR(
$AN145 * INDEX('WFOM - Time_Base'!$A$4:$API$29, MATCH("CenHos", 'WFOM - Time_Base'!$B$4:$B$29,0), MATCH(CONCATENATE($G145,AJ$2),'WFOM - Time_Base'!$A$8:$API$8,0)) *
INDEX('WFOM - Time_Base'!$A$4:$API$29, MATCH("CenHos_Per", 'WFOM - Time_Base'!$B$4:$B$29,0), MATCH(CONCATENATE($G145,AJ$2),'WFOM - Time_Base'!$A$8:$API$8,0)),
IFERROR($AN145 * INDEX('Inputs from Uganda staff'!$E$61:$BM$80,MATCH('HRH Need estimation'!AJ$2,'Inputs from Uganda staff'!$E$61:$E$80,0),MATCH('HRH Need estimation'!$D145,'Inputs from Uganda staff'!$E$6:$BM$6,0)),
""))</f>
        <v/>
      </c>
      <c r="AK145" s="122" t="str">
        <f>IFERROR(
$AN145 * INDEX('WFOM - Time_Base'!$A$4:$API$29, MATCH("CenHos", 'WFOM - Time_Base'!$B$4:$B$29,0), MATCH(CONCATENATE($G145,AK$2),'WFOM - Time_Base'!$A$8:$API$8,0)) *
INDEX('WFOM - Time_Base'!$A$4:$API$29, MATCH("CenHos_Per", 'WFOM - Time_Base'!$B$4:$B$29,0), MATCH(CONCATENATE($G145,AK$2),'WFOM - Time_Base'!$A$8:$API$8,0)),
IFERROR($AN145 * INDEX('Inputs from Uganda staff'!$E$61:$BM$80,MATCH('HRH Need estimation'!AK$2,'Inputs from Uganda staff'!$E$61:$E$80,0),MATCH('HRH Need estimation'!$D145,'Inputs from Uganda staff'!$E$6:$BM$6,0)),
""))</f>
        <v/>
      </c>
      <c r="AL145" s="122" t="str">
        <f>IFERROR(
$AN145 * INDEX('WFOM - Time_Base'!$A$4:$API$29, MATCH("CenHos", 'WFOM - Time_Base'!$B$4:$B$29,0), MATCH(CONCATENATE($G145,AL$2),'WFOM - Time_Base'!$A$8:$API$8,0)) *
INDEX('WFOM - Time_Base'!$A$4:$API$29, MATCH("CenHos_Per", 'WFOM - Time_Base'!$B$4:$B$29,0), MATCH(CONCATENATE($G145,AL$2),'WFOM - Time_Base'!$A$8:$API$8,0)),
IFERROR($AN145 * INDEX('Inputs from Uganda staff'!$E$61:$BM$80,MATCH('HRH Need estimation'!AL$2,'Inputs from Uganda staff'!$E$61:$E$80,0),MATCH('HRH Need estimation'!$D145,'Inputs from Uganda staff'!$E$6:$BM$6,0)),
""))</f>
        <v/>
      </c>
      <c r="AN145">
        <v>1</v>
      </c>
      <c r="AO145" t="e">
        <f t="shared" si="6"/>
        <v>#N/A</v>
      </c>
      <c r="AQ145" t="s">
        <v>2042</v>
      </c>
    </row>
    <row r="146" spans="1:43">
      <c r="A146" s="106" t="s">
        <v>980</v>
      </c>
      <c r="B146" s="106" t="s">
        <v>55</v>
      </c>
      <c r="C146" s="107" t="s">
        <v>503</v>
      </c>
      <c r="D146" s="115" t="s">
        <v>504</v>
      </c>
      <c r="E146" s="199"/>
      <c r="F146" s="199"/>
      <c r="G146" s="203" t="str">
        <f>IF(F146&lt;&gt;"", VLOOKUP(F146,'WFOM - Cadre and Service List'!$E$4:$F$52,2,FALSE), "")</f>
        <v/>
      </c>
      <c r="H146" s="203" t="s">
        <v>910</v>
      </c>
      <c r="I146" s="208"/>
      <c r="J146" s="208"/>
      <c r="K146" s="208"/>
      <c r="L146" s="208"/>
      <c r="M146" s="208"/>
      <c r="N146" s="208"/>
      <c r="O146" s="208"/>
      <c r="P146" s="207">
        <f t="shared" si="5"/>
        <v>0</v>
      </c>
      <c r="Q146" s="122" t="s">
        <v>1947</v>
      </c>
      <c r="R146" s="252">
        <v>0</v>
      </c>
      <c r="S146" s="252">
        <v>0</v>
      </c>
      <c r="T146" s="252">
        <v>0</v>
      </c>
      <c r="U146" s="252">
        <v>0</v>
      </c>
      <c r="V146" s="252">
        <v>0</v>
      </c>
      <c r="W146" s="252">
        <v>2</v>
      </c>
      <c r="X146" s="252">
        <v>0</v>
      </c>
      <c r="Y146" s="252">
        <v>0</v>
      </c>
      <c r="Z146" s="252">
        <v>0</v>
      </c>
      <c r="AA146" s="252">
        <v>0</v>
      </c>
      <c r="AB146" s="252">
        <v>0</v>
      </c>
      <c r="AC146" s="252">
        <v>0</v>
      </c>
      <c r="AD146" s="252">
        <v>0</v>
      </c>
      <c r="AE146" s="252">
        <v>0</v>
      </c>
      <c r="AF146" s="252">
        <v>0</v>
      </c>
      <c r="AG146" s="252">
        <v>0</v>
      </c>
      <c r="AH146" s="252">
        <f>10*4</f>
        <v>40</v>
      </c>
      <c r="AI146" s="252">
        <v>0</v>
      </c>
      <c r="AJ146" s="252">
        <v>0</v>
      </c>
      <c r="AK146" s="252">
        <v>0</v>
      </c>
      <c r="AL146" s="252">
        <v>0</v>
      </c>
      <c r="AM146" t="s">
        <v>2035</v>
      </c>
      <c r="AN146">
        <v>1</v>
      </c>
      <c r="AO146" t="str">
        <f t="shared" si="6"/>
        <v>161</v>
      </c>
    </row>
    <row r="147" spans="1:43">
      <c r="A147" s="106" t="s">
        <v>980</v>
      </c>
      <c r="B147" s="106" t="s">
        <v>55</v>
      </c>
      <c r="C147" s="107" t="s">
        <v>505</v>
      </c>
      <c r="D147" s="115" t="s">
        <v>506</v>
      </c>
      <c r="E147" s="199"/>
      <c r="F147" s="199"/>
      <c r="G147" s="203" t="str">
        <f>IF(F147&lt;&gt;"", VLOOKUP(F147,'WFOM - Cadre and Service List'!$E$4:$F$52,2,FALSE), "")</f>
        <v/>
      </c>
      <c r="H147" s="203" t="s">
        <v>910</v>
      </c>
      <c r="I147" s="208"/>
      <c r="J147" s="208"/>
      <c r="K147" s="208"/>
      <c r="L147" s="208"/>
      <c r="M147" s="208"/>
      <c r="N147" s="208"/>
      <c r="O147" s="208"/>
      <c r="P147" s="207">
        <f t="shared" si="5"/>
        <v>0</v>
      </c>
      <c r="Q147" s="122" t="s">
        <v>1947</v>
      </c>
      <c r="R147" s="252">
        <v>0</v>
      </c>
      <c r="S147" s="252">
        <v>0</v>
      </c>
      <c r="T147" s="252">
        <v>0</v>
      </c>
      <c r="U147" s="252">
        <v>0</v>
      </c>
      <c r="V147" s="252">
        <v>0</v>
      </c>
      <c r="W147" s="252">
        <v>1</v>
      </c>
      <c r="X147" s="252">
        <v>0</v>
      </c>
      <c r="Y147" s="252">
        <v>0</v>
      </c>
      <c r="Z147" s="252">
        <v>0</v>
      </c>
      <c r="AA147" s="252">
        <v>0</v>
      </c>
      <c r="AB147" s="252">
        <v>0</v>
      </c>
      <c r="AC147" s="252">
        <v>0</v>
      </c>
      <c r="AD147" s="252">
        <v>0</v>
      </c>
      <c r="AE147" s="252">
        <v>0</v>
      </c>
      <c r="AF147" s="252">
        <v>0</v>
      </c>
      <c r="AG147" s="252">
        <v>0</v>
      </c>
      <c r="AH147" s="252">
        <v>30</v>
      </c>
      <c r="AI147" s="252">
        <v>0</v>
      </c>
      <c r="AJ147" s="252">
        <v>0</v>
      </c>
      <c r="AK147" s="252">
        <v>0</v>
      </c>
      <c r="AL147" s="252">
        <v>0</v>
      </c>
      <c r="AM147" s="294" t="s">
        <v>2036</v>
      </c>
      <c r="AN147">
        <v>1</v>
      </c>
      <c r="AO147" t="str">
        <f t="shared" si="6"/>
        <v>162</v>
      </c>
    </row>
    <row r="148" spans="1:43">
      <c r="A148" s="106" t="s">
        <v>981</v>
      </c>
      <c r="B148" s="106" t="s">
        <v>55</v>
      </c>
      <c r="C148" s="107" t="s">
        <v>507</v>
      </c>
      <c r="D148" s="115" t="s">
        <v>508</v>
      </c>
      <c r="E148" s="122" t="s">
        <v>867</v>
      </c>
      <c r="F148" s="122" t="s">
        <v>9</v>
      </c>
      <c r="G148" s="122" t="str">
        <f>IF(F148&lt;&gt;"", VLOOKUP(F148,'WFOM - Cadre and Service List'!$E$4:$F$52,2,FALSE), "")</f>
        <v>InpatientDays</v>
      </c>
      <c r="H148" s="122"/>
      <c r="I148" s="207"/>
      <c r="J148" s="207"/>
      <c r="K148" s="207"/>
      <c r="L148" s="207"/>
      <c r="M148" s="207"/>
      <c r="N148" s="207"/>
      <c r="O148" s="207"/>
      <c r="P148" s="207">
        <f t="shared" si="5"/>
        <v>0</v>
      </c>
      <c r="Q148" s="122" t="s">
        <v>1947</v>
      </c>
      <c r="R148" s="252">
        <f>45/2</f>
        <v>22.5</v>
      </c>
      <c r="S148" s="252">
        <f>45/2</f>
        <v>22.5</v>
      </c>
      <c r="T148" s="252">
        <f xml:space="preserve"> IFERROR(
INDEX('WFOM - Time_Base'!$A$4:$API$29, MATCH("CenHos", 'WFOM - Time_Base'!$B$4:$B$29,0), MATCH(_xlfn.CONCAT($G148,T$2),'WFOM - Time_Base'!$A$8:$API$8,0)) *
INDEX('WFOM - Time_Base'!$A$4:$API$29, MATCH("CenHos_Per", 'WFOM - Time_Base'!$B$4:$B$29,0), MATCH(_xlfn.CONCAT($G148,T$2),'WFOM - Time_Base'!$A$8:$API$8,0)),
IFERROR( INDEX('Inputs from Uganda staff'!$E$61:$BM$80,MATCH('HRH Need estimation'!T$2,'Inputs from Uganda staff'!$E$61:$E$80,0),MATCH('HRH Need estimation'!$D148,'Inputs from Uganda staff'!$E$6:$BM$6,0)),
""))</f>
        <v>0</v>
      </c>
      <c r="U148" s="252">
        <v>137.6</v>
      </c>
      <c r="V148" s="252">
        <v>34.4</v>
      </c>
      <c r="W148" s="252">
        <f xml:space="preserve"> IFERROR(
INDEX('WFOM - Time_Base'!$A$4:$API$29, MATCH("CenHos", 'WFOM - Time_Base'!$B$4:$B$29,0), MATCH(_xlfn.CONCAT($G148,W$2),'WFOM - Time_Base'!$A$8:$API$8,0)) *
INDEX('WFOM - Time_Base'!$A$4:$API$29, MATCH("CenHos_Per", 'WFOM - Time_Base'!$B$4:$B$29,0), MATCH(_xlfn.CONCAT($G148,W$2),'WFOM - Time_Base'!$A$8:$API$8,0)),
IFERROR( INDEX('Inputs from Uganda staff'!$E$61:$BM$80,MATCH('HRH Need estimation'!W$2,'Inputs from Uganda staff'!$E$61:$E$80,0),MATCH('HRH Need estimation'!$D148,'Inputs from Uganda staff'!$E$6:$BM$6,0)),
""))</f>
        <v>2</v>
      </c>
      <c r="X148" s="252">
        <f xml:space="preserve"> IFERROR(
INDEX('WFOM - Time_Base'!$A$4:$API$29, MATCH("CenHos", 'WFOM - Time_Base'!$B$4:$B$29,0), MATCH(_xlfn.CONCAT($G148,X$2),'WFOM - Time_Base'!$A$8:$API$8,0)) *
INDEX('WFOM - Time_Base'!$A$4:$API$29, MATCH("CenHos_Per", 'WFOM - Time_Base'!$B$4:$B$29,0), MATCH(_xlfn.CONCAT($G148,X$2),'WFOM - Time_Base'!$A$8:$API$8,0)),
IFERROR( INDEX('Inputs from Uganda staff'!$E$61:$BM$80,MATCH('HRH Need estimation'!X$2,'Inputs from Uganda staff'!$E$61:$E$80,0),MATCH('HRH Need estimation'!$D148,'Inputs from Uganda staff'!$E$6:$BM$6,0)),
""))</f>
        <v>0</v>
      </c>
      <c r="Y148" s="252">
        <f xml:space="preserve"> IFERROR(
INDEX('WFOM - Time_Base'!$A$4:$API$29, MATCH("CenHos", 'WFOM - Time_Base'!$B$4:$B$29,0), MATCH(_xlfn.CONCAT($G148,Y$2),'WFOM - Time_Base'!$A$8:$API$8,0)) *
INDEX('WFOM - Time_Base'!$A$4:$API$29, MATCH("CenHos_Per", 'WFOM - Time_Base'!$B$4:$B$29,0), MATCH(_xlfn.CONCAT($G148,Y$2),'WFOM - Time_Base'!$A$8:$API$8,0)),
IFERROR( INDEX('Inputs from Uganda staff'!$E$61:$BM$80,MATCH('HRH Need estimation'!Y$2,'Inputs from Uganda staff'!$E$61:$E$80,0),MATCH('HRH Need estimation'!$D148,'Inputs from Uganda staff'!$E$6:$BM$6,0)),
""))</f>
        <v>0</v>
      </c>
      <c r="Z148" s="252">
        <f xml:space="preserve"> IFERROR(
INDEX('WFOM - Time_Base'!$A$4:$API$29, MATCH("CenHos", 'WFOM - Time_Base'!$B$4:$B$29,0), MATCH(_xlfn.CONCAT($G148,Z$2),'WFOM - Time_Base'!$A$8:$API$8,0)) *
INDEX('WFOM - Time_Base'!$A$4:$API$29, MATCH("CenHos_Per", 'WFOM - Time_Base'!$B$4:$B$29,0), MATCH(_xlfn.CONCAT($G148,Z$2),'WFOM - Time_Base'!$A$8:$API$8,0)),
IFERROR( INDEX('Inputs from Uganda staff'!$E$61:$BM$80,MATCH('HRH Need estimation'!Z$2,'Inputs from Uganda staff'!$E$61:$E$80,0),MATCH('HRH Need estimation'!$D148,'Inputs from Uganda staff'!$E$6:$BM$6,0)),
""))</f>
        <v>0</v>
      </c>
      <c r="AA148" s="252">
        <f xml:space="preserve"> IFERROR(
INDEX('WFOM - Time_Base'!$A$4:$API$29, MATCH("CenHos", 'WFOM - Time_Base'!$B$4:$B$29,0), MATCH(_xlfn.CONCAT($G148,AA$2),'WFOM - Time_Base'!$A$8:$API$8,0)) *
INDEX('WFOM - Time_Base'!$A$4:$API$29, MATCH("CenHos_Per", 'WFOM - Time_Base'!$B$4:$B$29,0), MATCH(_xlfn.CONCAT($G148,AA$2),'WFOM - Time_Base'!$A$8:$API$8,0)),
IFERROR( INDEX('Inputs from Uganda staff'!$E$61:$BM$80,MATCH('HRH Need estimation'!AA$2,'Inputs from Uganda staff'!$E$61:$E$80,0),MATCH('HRH Need estimation'!$D148,'Inputs from Uganda staff'!$E$6:$BM$6,0)),
""))</f>
        <v>0</v>
      </c>
      <c r="AB148" s="252">
        <f xml:space="preserve"> IFERROR(
INDEX('WFOM - Time_Base'!$A$4:$API$29, MATCH("CenHos", 'WFOM - Time_Base'!$B$4:$B$29,0), MATCH(_xlfn.CONCAT($G148,AB$2),'WFOM - Time_Base'!$A$8:$API$8,0)) *
INDEX('WFOM - Time_Base'!$A$4:$API$29, MATCH("CenHos_Per", 'WFOM - Time_Base'!$B$4:$B$29,0), MATCH(_xlfn.CONCAT($G148,AB$2),'WFOM - Time_Base'!$A$8:$API$8,0)),
IFERROR( INDEX('Inputs from Uganda staff'!$E$61:$BM$80,MATCH('HRH Need estimation'!AB$2,'Inputs from Uganda staff'!$E$61:$E$80,0),MATCH('HRH Need estimation'!$D148,'Inputs from Uganda staff'!$E$6:$BM$6,0)),
""))</f>
        <v>0</v>
      </c>
      <c r="AC148" s="252" t="str">
        <f xml:space="preserve"> IFERROR(
INDEX('WFOM - Time_Base'!$A$4:$API$29, MATCH("CenHos", 'WFOM - Time_Base'!$B$4:$B$29,0), MATCH(_xlfn.CONCAT($G148,AC$2),'WFOM - Time_Base'!$A$8:$API$8,0)) *
INDEX('WFOM - Time_Base'!$A$4:$API$29, MATCH("CenHos_Per", 'WFOM - Time_Base'!$B$4:$B$29,0), MATCH(_xlfn.CONCAT($G148,AC$2),'WFOM - Time_Base'!$A$8:$API$8,0)),
IFERROR( INDEX('Inputs from Uganda staff'!$E$61:$BM$80,MATCH('HRH Need estimation'!AC$2,'Inputs from Uganda staff'!$E$61:$E$80,0),MATCH('HRH Need estimation'!$D148,'Inputs from Uganda staff'!$E$6:$BM$6,0)),
""))</f>
        <v/>
      </c>
      <c r="AD148" s="252">
        <f xml:space="preserve"> IFERROR(
INDEX('WFOM - Time_Base'!$A$4:$API$29, MATCH("CenHos", 'WFOM - Time_Base'!$B$4:$B$29,0), MATCH(_xlfn.CONCAT($G148,AD$2),'WFOM - Time_Base'!$A$8:$API$8,0)) *
INDEX('WFOM - Time_Base'!$A$4:$API$29, MATCH("CenHos_Per", 'WFOM - Time_Base'!$B$4:$B$29,0), MATCH(_xlfn.CONCAT($G148,AD$2),'WFOM - Time_Base'!$A$8:$API$8,0)),
IFERROR( INDEX('Inputs from Uganda staff'!$E$61:$BM$80,MATCH('HRH Need estimation'!AD$2,'Inputs from Uganda staff'!$E$61:$E$80,0),MATCH('HRH Need estimation'!$D148,'Inputs from Uganda staff'!$E$6:$BM$6,0)),
""))</f>
        <v>0</v>
      </c>
      <c r="AE148" s="252">
        <f xml:space="preserve"> IFERROR(
INDEX('WFOM - Time_Base'!$A$4:$API$29, MATCH("CenHos", 'WFOM - Time_Base'!$B$4:$B$29,0), MATCH(_xlfn.CONCAT($G148,AE$2),'WFOM - Time_Base'!$A$8:$API$8,0)) *
INDEX('WFOM - Time_Base'!$A$4:$API$29, MATCH("CenHos_Per", 'WFOM - Time_Base'!$B$4:$B$29,0), MATCH(_xlfn.CONCAT($G148,AE$2),'WFOM - Time_Base'!$A$8:$API$8,0)),
IFERROR( INDEX('Inputs from Uganda staff'!$E$61:$BM$80,MATCH('HRH Need estimation'!AE$2,'Inputs from Uganda staff'!$E$61:$E$80,0),MATCH('HRH Need estimation'!$D148,'Inputs from Uganda staff'!$E$6:$BM$6,0)),
""))</f>
        <v>0</v>
      </c>
      <c r="AF148" s="252">
        <f xml:space="preserve"> IFERROR(
INDEX('WFOM - Time_Base'!$A$4:$API$29, MATCH("CenHos", 'WFOM - Time_Base'!$B$4:$B$29,0), MATCH(_xlfn.CONCAT($G148,AF$2),'WFOM - Time_Base'!$A$8:$API$8,0)) *
INDEX('WFOM - Time_Base'!$A$4:$API$29, MATCH("CenHos_Per", 'WFOM - Time_Base'!$B$4:$B$29,0), MATCH(_xlfn.CONCAT($G148,AF$2),'WFOM - Time_Base'!$A$8:$API$8,0)),
IFERROR( INDEX('Inputs from Uganda staff'!$E$61:$BM$80,MATCH('HRH Need estimation'!AF$2,'Inputs from Uganda staff'!$E$61:$E$80,0),MATCH('HRH Need estimation'!$D148,'Inputs from Uganda staff'!$E$6:$BM$6,0)),
""))</f>
        <v>0</v>
      </c>
      <c r="AG148" s="252">
        <f xml:space="preserve"> IFERROR(
INDEX('WFOM - Time_Base'!$A$4:$API$29, MATCH("CenHos", 'WFOM - Time_Base'!$B$4:$B$29,0), MATCH(_xlfn.CONCAT($G148,AG$2),'WFOM - Time_Base'!$A$8:$API$8,0)) *
INDEX('WFOM - Time_Base'!$A$4:$API$29, MATCH("CenHos_Per", 'WFOM - Time_Base'!$B$4:$B$29,0), MATCH(_xlfn.CONCAT($G148,AG$2),'WFOM - Time_Base'!$A$8:$API$8,0)),
IFERROR( INDEX('Inputs from Uganda staff'!$E$61:$BM$80,MATCH('HRH Need estimation'!AG$2,'Inputs from Uganda staff'!$E$61:$E$80,0),MATCH('HRH Need estimation'!$D148,'Inputs from Uganda staff'!$E$6:$BM$6,0)),
""))</f>
        <v>0</v>
      </c>
      <c r="AH148" s="252">
        <f>30*7</f>
        <v>210</v>
      </c>
      <c r="AI148" s="252">
        <f xml:space="preserve"> IFERROR(
INDEX('WFOM - Time_Base'!$A$4:$API$29, MATCH("CenHos", 'WFOM - Time_Base'!$B$4:$B$29,0), MATCH(_xlfn.CONCAT($G148,AI$2),'WFOM - Time_Base'!$A$8:$API$8,0)) *
INDEX('WFOM - Time_Base'!$A$4:$API$29, MATCH("CenHos_Per", 'WFOM - Time_Base'!$B$4:$B$29,0), MATCH(_xlfn.CONCAT($G148,AI$2),'WFOM - Time_Base'!$A$8:$API$8,0)),
IFERROR( INDEX('Inputs from Uganda staff'!$E$61:$BM$80,MATCH('HRH Need estimation'!AI$2,'Inputs from Uganda staff'!$E$61:$E$80,0),MATCH('HRH Need estimation'!$D148,'Inputs from Uganda staff'!$E$6:$BM$6,0)),
""))</f>
        <v>0</v>
      </c>
      <c r="AJ148" s="252">
        <f xml:space="preserve"> IFERROR(
INDEX('WFOM - Time_Base'!$A$4:$API$29, MATCH("CenHos", 'WFOM - Time_Base'!$B$4:$B$29,0), MATCH(_xlfn.CONCAT($G148,AJ$2),'WFOM - Time_Base'!$A$8:$API$8,0)) *
INDEX('WFOM - Time_Base'!$A$4:$API$29, MATCH("CenHos_Per", 'WFOM - Time_Base'!$B$4:$B$29,0), MATCH(_xlfn.CONCAT($G148,AJ$2),'WFOM - Time_Base'!$A$8:$API$8,0)),
IFERROR( INDEX('Inputs from Uganda staff'!$E$61:$BM$80,MATCH('HRH Need estimation'!AJ$2,'Inputs from Uganda staff'!$E$61:$E$80,0),MATCH('HRH Need estimation'!$D148,'Inputs from Uganda staff'!$E$6:$BM$6,0)),
""))</f>
        <v>0</v>
      </c>
      <c r="AK148" s="252">
        <f xml:space="preserve"> IFERROR(
INDEX('WFOM - Time_Base'!$A$4:$API$29, MATCH("CenHos", 'WFOM - Time_Base'!$B$4:$B$29,0), MATCH(_xlfn.CONCAT($G148,AK$2),'WFOM - Time_Base'!$A$8:$API$8,0)) *
INDEX('WFOM - Time_Base'!$A$4:$API$29, MATCH("CenHos_Per", 'WFOM - Time_Base'!$B$4:$B$29,0), MATCH(_xlfn.CONCAT($G148,AK$2),'WFOM - Time_Base'!$A$8:$API$8,0)),
IFERROR( INDEX('Inputs from Uganda staff'!$E$61:$BM$80,MATCH('HRH Need estimation'!AK$2,'Inputs from Uganda staff'!$E$61:$E$80,0),MATCH('HRH Need estimation'!$D148,'Inputs from Uganda staff'!$E$6:$BM$6,0)),
""))</f>
        <v>0</v>
      </c>
      <c r="AL148" s="252">
        <f xml:space="preserve"> IFERROR(
INDEX('WFOM - Time_Base'!$A$4:$API$29, MATCH("CenHos", 'WFOM - Time_Base'!$B$4:$B$29,0), MATCH(_xlfn.CONCAT($G148,AL$2),'WFOM - Time_Base'!$A$8:$API$8,0)) *
INDEX('WFOM - Time_Base'!$A$4:$API$29, MATCH("CenHos_Per", 'WFOM - Time_Base'!$B$4:$B$29,0), MATCH(_xlfn.CONCAT($G148,AL$2),'WFOM - Time_Base'!$A$8:$API$8,0)),
IFERROR( INDEX('Inputs from Uganda staff'!$E$61:$BM$80,MATCH('HRH Need estimation'!AL$2,'Inputs from Uganda staff'!$E$61:$E$80,0),MATCH('HRH Need estimation'!$D148,'Inputs from Uganda staff'!$E$6:$BM$6,0)),
""))</f>
        <v>0</v>
      </c>
      <c r="AM148" s="294" t="s">
        <v>2037</v>
      </c>
      <c r="AN148">
        <v>1</v>
      </c>
      <c r="AO148" t="str">
        <f t="shared" si="6"/>
        <v>163</v>
      </c>
    </row>
    <row r="149" spans="1:43">
      <c r="A149" s="106" t="s">
        <v>915</v>
      </c>
      <c r="B149" s="106" t="s">
        <v>55</v>
      </c>
      <c r="C149" s="107" t="s">
        <v>509</v>
      </c>
      <c r="D149" s="115" t="s">
        <v>510</v>
      </c>
      <c r="E149" s="122" t="s">
        <v>867</v>
      </c>
      <c r="F149" s="122" t="s">
        <v>17</v>
      </c>
      <c r="G149" s="122" t="str">
        <f>IF(F149&lt;&gt;"", VLOOKUP(F149,'WFOM - Cadre and Service List'!$E$4:$F$52,2,FALSE), "")</f>
        <v>Under5OPD</v>
      </c>
      <c r="H149" s="122"/>
      <c r="I149" s="207"/>
      <c r="J149" s="207"/>
      <c r="K149" s="207"/>
      <c r="L149" s="207"/>
      <c r="M149" s="207"/>
      <c r="N149" s="207"/>
      <c r="O149" s="207"/>
      <c r="P149" s="207">
        <f t="shared" si="5"/>
        <v>0</v>
      </c>
      <c r="Q149" s="122" t="s">
        <v>1947</v>
      </c>
      <c r="R149" s="122">
        <f>IFERROR(
$AN149 * INDEX('WFOM - Time_Base'!$A$4:$API$29, MATCH("CenHos", 'WFOM - Time_Base'!$B$4:$B$29,0), MATCH(CONCATENATE($G149,R$2),'WFOM - Time_Base'!$A$8:$API$8,0)) *
INDEX('WFOM - Time_Base'!$A$4:$API$29, MATCH("CenHos_Per", 'WFOM - Time_Base'!$B$4:$B$29,0), MATCH(CONCATENATE($G149,R$2),'WFOM - Time_Base'!$A$8:$API$8,0)),
IFERROR($AN149 * INDEX('Inputs from Uganda staff'!$E$61:$BM$80,MATCH('HRH Need estimation'!R$2,'Inputs from Uganda staff'!$E$61:$E$80,0),MATCH('HRH Need estimation'!$D149,'Inputs from Uganda staff'!$E$6:$BM$6,0)),
""))</f>
        <v>5</v>
      </c>
      <c r="S149" s="122">
        <f>IFERROR(
$AN149 * INDEX('WFOM - Time_Base'!$A$4:$API$29, MATCH("CenHos", 'WFOM - Time_Base'!$B$4:$B$29,0), MATCH(CONCATENATE($G149,S$2),'WFOM - Time_Base'!$A$8:$API$8,0)) *
INDEX('WFOM - Time_Base'!$A$4:$API$29, MATCH("CenHos_Per", 'WFOM - Time_Base'!$B$4:$B$29,0), MATCH(CONCATENATE($G149,S$2),'WFOM - Time_Base'!$A$8:$API$8,0)),
IFERROR($AN149 * INDEX('Inputs from Uganda staff'!$E$61:$BM$80,MATCH('HRH Need estimation'!S$2,'Inputs from Uganda staff'!$E$61:$E$80,0),MATCH('HRH Need estimation'!$D149,'Inputs from Uganda staff'!$E$6:$BM$6,0)),
""))</f>
        <v>6</v>
      </c>
      <c r="T149" s="122">
        <f>IFERROR(
$AN149 * INDEX('WFOM - Time_Base'!$A$4:$API$29, MATCH("CenHos", 'WFOM - Time_Base'!$B$4:$B$29,0), MATCH(CONCATENATE($G149,T$2),'WFOM - Time_Base'!$A$8:$API$8,0)) *
INDEX('WFOM - Time_Base'!$A$4:$API$29, MATCH("CenHos_Per", 'WFOM - Time_Base'!$B$4:$B$29,0), MATCH(CONCATENATE($G149,T$2),'WFOM - Time_Base'!$A$8:$API$8,0)),
IFERROR($AN149 * INDEX('Inputs from Uganda staff'!$E$61:$BM$80,MATCH('HRH Need estimation'!T$2,'Inputs from Uganda staff'!$E$61:$E$80,0),MATCH('HRH Need estimation'!$D149,'Inputs from Uganda staff'!$E$6:$BM$6,0)),
""))</f>
        <v>0</v>
      </c>
      <c r="U149" s="122">
        <f>IFERROR(
$AN149 * INDEX('WFOM - Time_Base'!$A$4:$API$29, MATCH("CenHos", 'WFOM - Time_Base'!$B$4:$B$29,0), MATCH(CONCATENATE($G149,U$2),'WFOM - Time_Base'!$A$8:$API$8,0)) *
INDEX('WFOM - Time_Base'!$A$4:$API$29, MATCH("CenHos_Per", 'WFOM - Time_Base'!$B$4:$B$29,0), MATCH(CONCATENATE($G149,U$2),'WFOM - Time_Base'!$A$8:$API$8,0)),
IFERROR($AN149 * INDEX('Inputs from Uganda staff'!$E$61:$BM$80,MATCH('HRH Need estimation'!U$2,'Inputs from Uganda staff'!$E$61:$E$80,0),MATCH('HRH Need estimation'!$D149,'Inputs from Uganda staff'!$E$6:$BM$6,0)),
""))</f>
        <v>3.5</v>
      </c>
      <c r="V149" s="122">
        <f>IFERROR(
$AN149 * INDEX('WFOM - Time_Base'!$A$4:$API$29, MATCH("CenHos", 'WFOM - Time_Base'!$B$4:$B$29,0), MATCH(CONCATENATE($G149,V$2),'WFOM - Time_Base'!$A$8:$API$8,0)) *
INDEX('WFOM - Time_Base'!$A$4:$API$29, MATCH("CenHos_Per", 'WFOM - Time_Base'!$B$4:$B$29,0), MATCH(CONCATENATE($G149,V$2),'WFOM - Time_Base'!$A$8:$API$8,0)),
IFERROR($AN149 * INDEX('Inputs from Uganda staff'!$E$61:$BM$80,MATCH('HRH Need estimation'!V$2,'Inputs from Uganda staff'!$E$61:$E$80,0),MATCH('HRH Need estimation'!$D149,'Inputs from Uganda staff'!$E$6:$BM$6,0)),
""))</f>
        <v>3.5</v>
      </c>
      <c r="W149" s="122">
        <f>IFERROR(
$AN149 * INDEX('WFOM - Time_Base'!$A$4:$API$29, MATCH("CenHos", 'WFOM - Time_Base'!$B$4:$B$29,0), MATCH(CONCATENATE($G149,W$2),'WFOM - Time_Base'!$A$8:$API$8,0)) *
INDEX('WFOM - Time_Base'!$A$4:$API$29, MATCH("CenHos_Per", 'WFOM - Time_Base'!$B$4:$B$29,0), MATCH(CONCATENATE($G149,W$2),'WFOM - Time_Base'!$A$8:$API$8,0)),
IFERROR($AN149 * INDEX('Inputs from Uganda staff'!$E$61:$BM$80,MATCH('HRH Need estimation'!W$2,'Inputs from Uganda staff'!$E$61:$E$80,0),MATCH('HRH Need estimation'!$D149,'Inputs from Uganda staff'!$E$6:$BM$6,0)),
""))</f>
        <v>0</v>
      </c>
      <c r="X149" s="122">
        <f>IFERROR(
$AN149 * INDEX('WFOM - Time_Base'!$A$4:$API$29, MATCH("CenHos", 'WFOM - Time_Base'!$B$4:$B$29,0), MATCH(CONCATENATE($G149,X$2),'WFOM - Time_Base'!$A$8:$API$8,0)) *
INDEX('WFOM - Time_Base'!$A$4:$API$29, MATCH("CenHos_Per", 'WFOM - Time_Base'!$B$4:$B$29,0), MATCH(CONCATENATE($G149,X$2),'WFOM - Time_Base'!$A$8:$API$8,0)),
IFERROR($AN149 * INDEX('Inputs from Uganda staff'!$E$61:$BM$80,MATCH('HRH Need estimation'!X$2,'Inputs from Uganda staff'!$E$61:$E$80,0),MATCH('HRH Need estimation'!$D149,'Inputs from Uganda staff'!$E$6:$BM$6,0)),
""))</f>
        <v>0.8</v>
      </c>
      <c r="Y149" s="122">
        <f>IFERROR(
$AN149 * INDEX('WFOM - Time_Base'!$A$4:$API$29, MATCH("CenHos", 'WFOM - Time_Base'!$B$4:$B$29,0), MATCH(CONCATENATE($G149,Y$2),'WFOM - Time_Base'!$A$8:$API$8,0)) *
INDEX('WFOM - Time_Base'!$A$4:$API$29, MATCH("CenHos_Per", 'WFOM - Time_Base'!$B$4:$B$29,0), MATCH(CONCATENATE($G149,Y$2),'WFOM - Time_Base'!$A$8:$API$8,0)),
IFERROR($AN149 * INDEX('Inputs from Uganda staff'!$E$61:$BM$80,MATCH('HRH Need estimation'!Y$2,'Inputs from Uganda staff'!$E$61:$E$80,0),MATCH('HRH Need estimation'!$D149,'Inputs from Uganda staff'!$E$6:$BM$6,0)),
""))</f>
        <v>0.8</v>
      </c>
      <c r="Z149" s="122">
        <f>IFERROR(
$AN149 * INDEX('WFOM - Time_Base'!$A$4:$API$29, MATCH("CenHos", 'WFOM - Time_Base'!$B$4:$B$29,0), MATCH(CONCATENATE($G149,Z$2),'WFOM - Time_Base'!$A$8:$API$8,0)) *
INDEX('WFOM - Time_Base'!$A$4:$API$29, MATCH("CenHos_Per", 'WFOM - Time_Base'!$B$4:$B$29,0), MATCH(CONCATENATE($G149,Z$2),'WFOM - Time_Base'!$A$8:$API$8,0)),
IFERROR($AN149 * INDEX('Inputs from Uganda staff'!$E$61:$BM$80,MATCH('HRH Need estimation'!Z$2,'Inputs from Uganda staff'!$E$61:$E$80,0),MATCH('HRH Need estimation'!$D149,'Inputs from Uganda staff'!$E$6:$BM$6,0)),
""))</f>
        <v>0</v>
      </c>
      <c r="AA149" s="122">
        <f>IFERROR(
$AN149 * INDEX('WFOM - Time_Base'!$A$4:$API$29, MATCH("CenHos", 'WFOM - Time_Base'!$B$4:$B$29,0), MATCH(CONCATENATE($G149,AA$2),'WFOM - Time_Base'!$A$8:$API$8,0)) *
INDEX('WFOM - Time_Base'!$A$4:$API$29, MATCH("CenHos_Per", 'WFOM - Time_Base'!$B$4:$B$29,0), MATCH(CONCATENATE($G149,AA$2),'WFOM - Time_Base'!$A$8:$API$8,0)),
IFERROR($AN149 * INDEX('Inputs from Uganda staff'!$E$61:$BM$80,MATCH('HRH Need estimation'!AA$2,'Inputs from Uganda staff'!$E$61:$E$80,0),MATCH('HRH Need estimation'!$D149,'Inputs from Uganda staff'!$E$6:$BM$6,0)),
""))</f>
        <v>0</v>
      </c>
      <c r="AB149" s="122">
        <f>IFERROR(
$AN149 * INDEX('WFOM - Time_Base'!$A$4:$API$29, MATCH("CenHos", 'WFOM - Time_Base'!$B$4:$B$29,0), MATCH(CONCATENATE($G149,AB$2),'WFOM - Time_Base'!$A$8:$API$8,0)) *
INDEX('WFOM - Time_Base'!$A$4:$API$29, MATCH("CenHos_Per", 'WFOM - Time_Base'!$B$4:$B$29,0), MATCH(CONCATENATE($G149,AB$2),'WFOM - Time_Base'!$A$8:$API$8,0)),
IFERROR($AN149 * INDEX('Inputs from Uganda staff'!$E$61:$BM$80,MATCH('HRH Need estimation'!AB$2,'Inputs from Uganda staff'!$E$61:$E$80,0),MATCH('HRH Need estimation'!$D149,'Inputs from Uganda staff'!$E$6:$BM$6,0)),
""))</f>
        <v>0</v>
      </c>
      <c r="AC149" s="122" t="str">
        <f>IFERROR(
$AN149 * INDEX('WFOM - Time_Base'!$A$4:$API$29, MATCH("CenHos", 'WFOM - Time_Base'!$B$4:$B$29,0), MATCH(CONCATENATE($G149,AC$2),'WFOM - Time_Base'!$A$8:$API$8,0)) *
INDEX('WFOM - Time_Base'!$A$4:$API$29, MATCH("CenHos_Per", 'WFOM - Time_Base'!$B$4:$B$29,0), MATCH(CONCATENATE($G149,AC$2),'WFOM - Time_Base'!$A$8:$API$8,0)),
IFERROR($AN149 * INDEX('Inputs from Uganda staff'!$E$61:$BM$80,MATCH('HRH Need estimation'!AC$2,'Inputs from Uganda staff'!$E$61:$E$80,0),MATCH('HRH Need estimation'!$D149,'Inputs from Uganda staff'!$E$6:$BM$6,0)),
""))</f>
        <v/>
      </c>
      <c r="AD149" s="122">
        <f>IFERROR(
$AN149 * INDEX('WFOM - Time_Base'!$A$4:$API$29, MATCH("CenHos", 'WFOM - Time_Base'!$B$4:$B$29,0), MATCH(CONCATENATE($G149,AD$2),'WFOM - Time_Base'!$A$8:$API$8,0)) *
INDEX('WFOM - Time_Base'!$A$4:$API$29, MATCH("CenHos_Per", 'WFOM - Time_Base'!$B$4:$B$29,0), MATCH(CONCATENATE($G149,AD$2),'WFOM - Time_Base'!$A$8:$API$8,0)),
IFERROR($AN149 * INDEX('Inputs from Uganda staff'!$E$61:$BM$80,MATCH('HRH Need estimation'!AD$2,'Inputs from Uganda staff'!$E$61:$E$80,0),MATCH('HRH Need estimation'!$D149,'Inputs from Uganda staff'!$E$6:$BM$6,0)),
""))</f>
        <v>0</v>
      </c>
      <c r="AE149" s="122">
        <f>IFERROR(
$AN149 * INDEX('WFOM - Time_Base'!$A$4:$API$29, MATCH("CenHos", 'WFOM - Time_Base'!$B$4:$B$29,0), MATCH(CONCATENATE($G149,AE$2),'WFOM - Time_Base'!$A$8:$API$8,0)) *
INDEX('WFOM - Time_Base'!$A$4:$API$29, MATCH("CenHos_Per", 'WFOM - Time_Base'!$B$4:$B$29,0), MATCH(CONCATENATE($G149,AE$2),'WFOM - Time_Base'!$A$8:$API$8,0)),
IFERROR($AN149 * INDEX('Inputs from Uganda staff'!$E$61:$BM$80,MATCH('HRH Need estimation'!AE$2,'Inputs from Uganda staff'!$E$61:$E$80,0),MATCH('HRH Need estimation'!$D149,'Inputs from Uganda staff'!$E$6:$BM$6,0)),
""))</f>
        <v>0</v>
      </c>
      <c r="AF149" s="122">
        <f>IFERROR(
$AN149 * INDEX('WFOM - Time_Base'!$A$4:$API$29, MATCH("CenHos", 'WFOM - Time_Base'!$B$4:$B$29,0), MATCH(CONCATENATE($G149,AF$2),'WFOM - Time_Base'!$A$8:$API$8,0)) *
INDEX('WFOM - Time_Base'!$A$4:$API$29, MATCH("CenHos_Per", 'WFOM - Time_Base'!$B$4:$B$29,0), MATCH(CONCATENATE($G149,AF$2),'WFOM - Time_Base'!$A$8:$API$8,0)),
IFERROR($AN149 * INDEX('Inputs from Uganda staff'!$E$61:$BM$80,MATCH('HRH Need estimation'!AF$2,'Inputs from Uganda staff'!$E$61:$E$80,0),MATCH('HRH Need estimation'!$D149,'Inputs from Uganda staff'!$E$6:$BM$6,0)),
""))</f>
        <v>0</v>
      </c>
      <c r="AG149" s="122">
        <f>IFERROR(
$AN149 * INDEX('WFOM - Time_Base'!$A$4:$API$29, MATCH("CenHos", 'WFOM - Time_Base'!$B$4:$B$29,0), MATCH(CONCATENATE($G149,AG$2),'WFOM - Time_Base'!$A$8:$API$8,0)) *
INDEX('WFOM - Time_Base'!$A$4:$API$29, MATCH("CenHos_Per", 'WFOM - Time_Base'!$B$4:$B$29,0), MATCH(CONCATENATE($G149,AG$2),'WFOM - Time_Base'!$A$8:$API$8,0)),
IFERROR($AN149 * INDEX('Inputs from Uganda staff'!$E$61:$BM$80,MATCH('HRH Need estimation'!AG$2,'Inputs from Uganda staff'!$E$61:$E$80,0),MATCH('HRH Need estimation'!$D149,'Inputs from Uganda staff'!$E$6:$BM$6,0)),
""))</f>
        <v>0</v>
      </c>
      <c r="AH149" s="122">
        <f>IFERROR(
$AN149 * INDEX('WFOM - Time_Base'!$A$4:$API$29, MATCH("CenHos", 'WFOM - Time_Base'!$B$4:$B$29,0), MATCH(CONCATENATE($G149,AH$2),'WFOM - Time_Base'!$A$8:$API$8,0)) *
INDEX('WFOM - Time_Base'!$A$4:$API$29, MATCH("CenHos_Per", 'WFOM - Time_Base'!$B$4:$B$29,0), MATCH(CONCATENATE($G149,AH$2),'WFOM - Time_Base'!$A$8:$API$8,0)),
IFERROR($AN149 * INDEX('Inputs from Uganda staff'!$E$61:$BM$80,MATCH('HRH Need estimation'!AH$2,'Inputs from Uganda staff'!$E$61:$E$80,0),MATCH('HRH Need estimation'!$D149,'Inputs from Uganda staff'!$E$6:$BM$6,0)),
""))</f>
        <v>0</v>
      </c>
      <c r="AI149" s="122">
        <f>IFERROR(
$AN149 * INDEX('WFOM - Time_Base'!$A$4:$API$29, MATCH("CenHos", 'WFOM - Time_Base'!$B$4:$B$29,0), MATCH(CONCATENATE($G149,AI$2),'WFOM - Time_Base'!$A$8:$API$8,0)) *
INDEX('WFOM - Time_Base'!$A$4:$API$29, MATCH("CenHos_Per", 'WFOM - Time_Base'!$B$4:$B$29,0), MATCH(CONCATENATE($G149,AI$2),'WFOM - Time_Base'!$A$8:$API$8,0)),
IFERROR($AN149 * INDEX('Inputs from Uganda staff'!$E$61:$BM$80,MATCH('HRH Need estimation'!AI$2,'Inputs from Uganda staff'!$E$61:$E$80,0),MATCH('HRH Need estimation'!$D149,'Inputs from Uganda staff'!$E$6:$BM$6,0)),
""))</f>
        <v>0</v>
      </c>
      <c r="AJ149" s="122">
        <f>IFERROR(
$AN149 * INDEX('WFOM - Time_Base'!$A$4:$API$29, MATCH("CenHos", 'WFOM - Time_Base'!$B$4:$B$29,0), MATCH(CONCATENATE($G149,AJ$2),'WFOM - Time_Base'!$A$8:$API$8,0)) *
INDEX('WFOM - Time_Base'!$A$4:$API$29, MATCH("CenHos_Per", 'WFOM - Time_Base'!$B$4:$B$29,0), MATCH(CONCATENATE($G149,AJ$2),'WFOM - Time_Base'!$A$8:$API$8,0)),
IFERROR($AN149 * INDEX('Inputs from Uganda staff'!$E$61:$BM$80,MATCH('HRH Need estimation'!AJ$2,'Inputs from Uganda staff'!$E$61:$E$80,0),MATCH('HRH Need estimation'!$D149,'Inputs from Uganda staff'!$E$6:$BM$6,0)),
""))</f>
        <v>0</v>
      </c>
      <c r="AK149" s="122">
        <f>IFERROR(
$AN149 * INDEX('WFOM - Time_Base'!$A$4:$API$29, MATCH("CenHos", 'WFOM - Time_Base'!$B$4:$B$29,0), MATCH(CONCATENATE($G149,AK$2),'WFOM - Time_Base'!$A$8:$API$8,0)) *
INDEX('WFOM - Time_Base'!$A$4:$API$29, MATCH("CenHos_Per", 'WFOM - Time_Base'!$B$4:$B$29,0), MATCH(CONCATENATE($G149,AK$2),'WFOM - Time_Base'!$A$8:$API$8,0)),
IFERROR($AN149 * INDEX('Inputs from Uganda staff'!$E$61:$BM$80,MATCH('HRH Need estimation'!AK$2,'Inputs from Uganda staff'!$E$61:$E$80,0),MATCH('HRH Need estimation'!$D149,'Inputs from Uganda staff'!$E$6:$BM$6,0)),
""))</f>
        <v>0</v>
      </c>
      <c r="AL149" s="122">
        <f>IFERROR(
$AN149 * INDEX('WFOM - Time_Base'!$A$4:$API$29, MATCH("CenHos", 'WFOM - Time_Base'!$B$4:$B$29,0), MATCH(CONCATENATE($G149,AL$2),'WFOM - Time_Base'!$A$8:$API$8,0)) *
INDEX('WFOM - Time_Base'!$A$4:$API$29, MATCH("CenHos_Per", 'WFOM - Time_Base'!$B$4:$B$29,0), MATCH(CONCATENATE($G149,AL$2),'WFOM - Time_Base'!$A$8:$API$8,0)),
IFERROR($AN149 * INDEX('Inputs from Uganda staff'!$E$61:$BM$80,MATCH('HRH Need estimation'!AL$2,'Inputs from Uganda staff'!$E$61:$E$80,0),MATCH('HRH Need estimation'!$D149,'Inputs from Uganda staff'!$E$6:$BM$6,0)),
""))</f>
        <v>0</v>
      </c>
      <c r="AN149">
        <v>1</v>
      </c>
      <c r="AO149" t="e">
        <f t="shared" si="6"/>
        <v>#N/A</v>
      </c>
      <c r="AQ149" t="s">
        <v>2065</v>
      </c>
    </row>
    <row r="150" spans="1:43">
      <c r="A150" s="106" t="s">
        <v>982</v>
      </c>
      <c r="B150" s="106" t="s">
        <v>55</v>
      </c>
      <c r="C150" s="107" t="s">
        <v>511</v>
      </c>
      <c r="D150" s="115" t="s">
        <v>512</v>
      </c>
      <c r="E150" s="199" t="s">
        <v>1056</v>
      </c>
      <c r="F150" s="199"/>
      <c r="G150" s="199" t="str">
        <f>IF(F150&lt;&gt;"", VLOOKUP(F150,'WFOM - Cadre and Service List'!$E$4:$F$52,2,FALSE), "")</f>
        <v/>
      </c>
      <c r="H150" s="199" t="s">
        <v>1058</v>
      </c>
      <c r="I150" s="208"/>
      <c r="J150" s="208"/>
      <c r="K150" s="208"/>
      <c r="L150" s="208"/>
      <c r="M150" s="208"/>
      <c r="N150" s="208"/>
      <c r="O150" s="208"/>
      <c r="P150" s="207">
        <f t="shared" si="5"/>
        <v>0</v>
      </c>
      <c r="Q150" s="122" t="s">
        <v>1947</v>
      </c>
      <c r="R150" s="252">
        <v>0</v>
      </c>
      <c r="S150" s="252">
        <v>0</v>
      </c>
      <c r="T150" s="252">
        <v>0</v>
      </c>
      <c r="U150" s="252">
        <v>0</v>
      </c>
      <c r="V150" s="252">
        <v>0</v>
      </c>
      <c r="W150" s="252">
        <v>0</v>
      </c>
      <c r="X150" s="252">
        <v>0</v>
      </c>
      <c r="Y150" s="252">
        <v>0</v>
      </c>
      <c r="Z150" s="252">
        <v>0</v>
      </c>
      <c r="AA150" s="252">
        <v>0</v>
      </c>
      <c r="AB150" s="252">
        <v>0</v>
      </c>
      <c r="AC150" s="252">
        <v>0</v>
      </c>
      <c r="AD150" s="252">
        <v>0</v>
      </c>
      <c r="AE150" s="252">
        <v>0</v>
      </c>
      <c r="AF150" s="252">
        <v>0</v>
      </c>
      <c r="AG150" s="252">
        <v>0</v>
      </c>
      <c r="AH150" s="252">
        <v>0</v>
      </c>
      <c r="AI150" s="252">
        <v>0</v>
      </c>
      <c r="AJ150" s="252">
        <v>0</v>
      </c>
      <c r="AK150" s="252">
        <v>0</v>
      </c>
      <c r="AL150" s="252">
        <v>0</v>
      </c>
      <c r="AN150">
        <v>1</v>
      </c>
      <c r="AO150" t="str">
        <f t="shared" si="6"/>
        <v>165</v>
      </c>
    </row>
    <row r="151" spans="1:43">
      <c r="A151" s="106" t="s">
        <v>983</v>
      </c>
      <c r="B151" s="106" t="s">
        <v>55</v>
      </c>
      <c r="C151" s="107" t="s">
        <v>513</v>
      </c>
      <c r="D151" s="115" t="s">
        <v>514</v>
      </c>
      <c r="E151" s="122" t="s">
        <v>867</v>
      </c>
      <c r="F151" s="122" t="s">
        <v>17</v>
      </c>
      <c r="G151" s="122" t="str">
        <f>IF(F151&lt;&gt;"", VLOOKUP(F151,'WFOM - Cadre and Service List'!$E$4:$F$52,2,FALSE), "")</f>
        <v>Under5OPD</v>
      </c>
      <c r="H151" s="122"/>
      <c r="I151" s="207"/>
      <c r="J151" s="207"/>
      <c r="K151" s="207"/>
      <c r="L151" s="207"/>
      <c r="M151" s="207"/>
      <c r="N151" s="207"/>
      <c r="O151" s="207"/>
      <c r="P151" s="207">
        <f t="shared" si="5"/>
        <v>0</v>
      </c>
      <c r="Q151" s="122" t="s">
        <v>1947</v>
      </c>
      <c r="R151" s="122">
        <f>IFERROR(
$AN151 * INDEX('WFOM - Time_Base'!$A$4:$API$29, MATCH("CenHos", 'WFOM - Time_Base'!$B$4:$B$29,0), MATCH(CONCATENATE($G151,R$2),'WFOM - Time_Base'!$A$8:$API$8,0)) *
INDEX('WFOM - Time_Base'!$A$4:$API$29, MATCH("CenHos_Per", 'WFOM - Time_Base'!$B$4:$B$29,0), MATCH(CONCATENATE($G151,R$2),'WFOM - Time_Base'!$A$8:$API$8,0)),
IFERROR($AN151 * INDEX('Inputs from Uganda staff'!$E$61:$BM$80,MATCH('HRH Need estimation'!R$2,'Inputs from Uganda staff'!$E$61:$E$80,0),MATCH('HRH Need estimation'!$D151,'Inputs from Uganda staff'!$E$6:$BM$6,0)),
""))</f>
        <v>5</v>
      </c>
      <c r="S151" s="122">
        <f>IFERROR(
$AN151 * INDEX('WFOM - Time_Base'!$A$4:$API$29, MATCH("CenHos", 'WFOM - Time_Base'!$B$4:$B$29,0), MATCH(CONCATENATE($G151,S$2),'WFOM - Time_Base'!$A$8:$API$8,0)) *
INDEX('WFOM - Time_Base'!$A$4:$API$29, MATCH("CenHos_Per", 'WFOM - Time_Base'!$B$4:$B$29,0), MATCH(CONCATENATE($G151,S$2),'WFOM - Time_Base'!$A$8:$API$8,0)),
IFERROR($AN151 * INDEX('Inputs from Uganda staff'!$E$61:$BM$80,MATCH('HRH Need estimation'!S$2,'Inputs from Uganda staff'!$E$61:$E$80,0),MATCH('HRH Need estimation'!$D151,'Inputs from Uganda staff'!$E$6:$BM$6,0)),
""))</f>
        <v>6</v>
      </c>
      <c r="T151" s="122">
        <f>IFERROR(
$AN151 * INDEX('WFOM - Time_Base'!$A$4:$API$29, MATCH("CenHos", 'WFOM - Time_Base'!$B$4:$B$29,0), MATCH(CONCATENATE($G151,T$2),'WFOM - Time_Base'!$A$8:$API$8,0)) *
INDEX('WFOM - Time_Base'!$A$4:$API$29, MATCH("CenHos_Per", 'WFOM - Time_Base'!$B$4:$B$29,0), MATCH(CONCATENATE($G151,T$2),'WFOM - Time_Base'!$A$8:$API$8,0)),
IFERROR($AN151 * INDEX('Inputs from Uganda staff'!$E$61:$BM$80,MATCH('HRH Need estimation'!T$2,'Inputs from Uganda staff'!$E$61:$E$80,0),MATCH('HRH Need estimation'!$D151,'Inputs from Uganda staff'!$E$6:$BM$6,0)),
""))</f>
        <v>0</v>
      </c>
      <c r="U151" s="122">
        <f>IFERROR(
$AN151 * INDEX('WFOM - Time_Base'!$A$4:$API$29, MATCH("CenHos", 'WFOM - Time_Base'!$B$4:$B$29,0), MATCH(CONCATENATE($G151,U$2),'WFOM - Time_Base'!$A$8:$API$8,0)) *
INDEX('WFOM - Time_Base'!$A$4:$API$29, MATCH("CenHos_Per", 'WFOM - Time_Base'!$B$4:$B$29,0), MATCH(CONCATENATE($G151,U$2),'WFOM - Time_Base'!$A$8:$API$8,0)),
IFERROR($AN151 * INDEX('Inputs from Uganda staff'!$E$61:$BM$80,MATCH('HRH Need estimation'!U$2,'Inputs from Uganda staff'!$E$61:$E$80,0),MATCH('HRH Need estimation'!$D151,'Inputs from Uganda staff'!$E$6:$BM$6,0)),
""))</f>
        <v>3.5</v>
      </c>
      <c r="V151" s="122">
        <f>IFERROR(
$AN151 * INDEX('WFOM - Time_Base'!$A$4:$API$29, MATCH("CenHos", 'WFOM - Time_Base'!$B$4:$B$29,0), MATCH(CONCATENATE($G151,V$2),'WFOM - Time_Base'!$A$8:$API$8,0)) *
INDEX('WFOM - Time_Base'!$A$4:$API$29, MATCH("CenHos_Per", 'WFOM - Time_Base'!$B$4:$B$29,0), MATCH(CONCATENATE($G151,V$2),'WFOM - Time_Base'!$A$8:$API$8,0)),
IFERROR($AN151 * INDEX('Inputs from Uganda staff'!$E$61:$BM$80,MATCH('HRH Need estimation'!V$2,'Inputs from Uganda staff'!$E$61:$E$80,0),MATCH('HRH Need estimation'!$D151,'Inputs from Uganda staff'!$E$6:$BM$6,0)),
""))</f>
        <v>3.5</v>
      </c>
      <c r="W151" s="122">
        <f>IFERROR(
$AN151 * INDEX('WFOM - Time_Base'!$A$4:$API$29, MATCH("CenHos", 'WFOM - Time_Base'!$B$4:$B$29,0), MATCH(CONCATENATE($G151,W$2),'WFOM - Time_Base'!$A$8:$API$8,0)) *
INDEX('WFOM - Time_Base'!$A$4:$API$29, MATCH("CenHos_Per", 'WFOM - Time_Base'!$B$4:$B$29,0), MATCH(CONCATENATE($G151,W$2),'WFOM - Time_Base'!$A$8:$API$8,0)),
IFERROR($AN151 * INDEX('Inputs from Uganda staff'!$E$61:$BM$80,MATCH('HRH Need estimation'!W$2,'Inputs from Uganda staff'!$E$61:$E$80,0),MATCH('HRH Need estimation'!$D151,'Inputs from Uganda staff'!$E$6:$BM$6,0)),
""))</f>
        <v>0</v>
      </c>
      <c r="X151" s="122">
        <f>IFERROR(
$AN151 * INDEX('WFOM - Time_Base'!$A$4:$API$29, MATCH("CenHos", 'WFOM - Time_Base'!$B$4:$B$29,0), MATCH(CONCATENATE($G151,X$2),'WFOM - Time_Base'!$A$8:$API$8,0)) *
INDEX('WFOM - Time_Base'!$A$4:$API$29, MATCH("CenHos_Per", 'WFOM - Time_Base'!$B$4:$B$29,0), MATCH(CONCATENATE($G151,X$2),'WFOM - Time_Base'!$A$8:$API$8,0)),
IFERROR($AN151 * INDEX('Inputs from Uganda staff'!$E$61:$BM$80,MATCH('HRH Need estimation'!X$2,'Inputs from Uganda staff'!$E$61:$E$80,0),MATCH('HRH Need estimation'!$D151,'Inputs from Uganda staff'!$E$6:$BM$6,0)),
""))</f>
        <v>0.8</v>
      </c>
      <c r="Y151" s="122">
        <f>IFERROR(
$AN151 * INDEX('WFOM - Time_Base'!$A$4:$API$29, MATCH("CenHos", 'WFOM - Time_Base'!$B$4:$B$29,0), MATCH(CONCATENATE($G151,Y$2),'WFOM - Time_Base'!$A$8:$API$8,0)) *
INDEX('WFOM - Time_Base'!$A$4:$API$29, MATCH("CenHos_Per", 'WFOM - Time_Base'!$B$4:$B$29,0), MATCH(CONCATENATE($G151,Y$2),'WFOM - Time_Base'!$A$8:$API$8,0)),
IFERROR($AN151 * INDEX('Inputs from Uganda staff'!$E$61:$BM$80,MATCH('HRH Need estimation'!Y$2,'Inputs from Uganda staff'!$E$61:$E$80,0),MATCH('HRH Need estimation'!$D151,'Inputs from Uganda staff'!$E$6:$BM$6,0)),
""))</f>
        <v>0.8</v>
      </c>
      <c r="Z151" s="122">
        <f>IFERROR(
$AN151 * INDEX('WFOM - Time_Base'!$A$4:$API$29, MATCH("CenHos", 'WFOM - Time_Base'!$B$4:$B$29,0), MATCH(CONCATENATE($G151,Z$2),'WFOM - Time_Base'!$A$8:$API$8,0)) *
INDEX('WFOM - Time_Base'!$A$4:$API$29, MATCH("CenHos_Per", 'WFOM - Time_Base'!$B$4:$B$29,0), MATCH(CONCATENATE($G151,Z$2),'WFOM - Time_Base'!$A$8:$API$8,0)),
IFERROR($AN151 * INDEX('Inputs from Uganda staff'!$E$61:$BM$80,MATCH('HRH Need estimation'!Z$2,'Inputs from Uganda staff'!$E$61:$E$80,0),MATCH('HRH Need estimation'!$D151,'Inputs from Uganda staff'!$E$6:$BM$6,0)),
""))</f>
        <v>0</v>
      </c>
      <c r="AA151" s="122">
        <f>IFERROR(
$AN151 * INDEX('WFOM - Time_Base'!$A$4:$API$29, MATCH("CenHos", 'WFOM - Time_Base'!$B$4:$B$29,0), MATCH(CONCATENATE($G151,AA$2),'WFOM - Time_Base'!$A$8:$API$8,0)) *
INDEX('WFOM - Time_Base'!$A$4:$API$29, MATCH("CenHos_Per", 'WFOM - Time_Base'!$B$4:$B$29,0), MATCH(CONCATENATE($G151,AA$2),'WFOM - Time_Base'!$A$8:$API$8,0)),
IFERROR($AN151 * INDEX('Inputs from Uganda staff'!$E$61:$BM$80,MATCH('HRH Need estimation'!AA$2,'Inputs from Uganda staff'!$E$61:$E$80,0),MATCH('HRH Need estimation'!$D151,'Inputs from Uganda staff'!$E$6:$BM$6,0)),
""))</f>
        <v>0</v>
      </c>
      <c r="AB151" s="122">
        <f>IFERROR(
$AN151 * INDEX('WFOM - Time_Base'!$A$4:$API$29, MATCH("CenHos", 'WFOM - Time_Base'!$B$4:$B$29,0), MATCH(CONCATENATE($G151,AB$2),'WFOM - Time_Base'!$A$8:$API$8,0)) *
INDEX('WFOM - Time_Base'!$A$4:$API$29, MATCH("CenHos_Per", 'WFOM - Time_Base'!$B$4:$B$29,0), MATCH(CONCATENATE($G151,AB$2),'WFOM - Time_Base'!$A$8:$API$8,0)),
IFERROR($AN151 * INDEX('Inputs from Uganda staff'!$E$61:$BM$80,MATCH('HRH Need estimation'!AB$2,'Inputs from Uganda staff'!$E$61:$E$80,0),MATCH('HRH Need estimation'!$D151,'Inputs from Uganda staff'!$E$6:$BM$6,0)),
""))</f>
        <v>0</v>
      </c>
      <c r="AC151" s="122" t="str">
        <f>IFERROR(
$AN151 * INDEX('WFOM - Time_Base'!$A$4:$API$29, MATCH("CenHos", 'WFOM - Time_Base'!$B$4:$B$29,0), MATCH(CONCATENATE($G151,AC$2),'WFOM - Time_Base'!$A$8:$API$8,0)) *
INDEX('WFOM - Time_Base'!$A$4:$API$29, MATCH("CenHos_Per", 'WFOM - Time_Base'!$B$4:$B$29,0), MATCH(CONCATENATE($G151,AC$2),'WFOM - Time_Base'!$A$8:$API$8,0)),
IFERROR($AN151 * INDEX('Inputs from Uganda staff'!$E$61:$BM$80,MATCH('HRH Need estimation'!AC$2,'Inputs from Uganda staff'!$E$61:$E$80,0),MATCH('HRH Need estimation'!$D151,'Inputs from Uganda staff'!$E$6:$BM$6,0)),
""))</f>
        <v/>
      </c>
      <c r="AD151" s="122">
        <f>IFERROR(
$AN151 * INDEX('WFOM - Time_Base'!$A$4:$API$29, MATCH("CenHos", 'WFOM - Time_Base'!$B$4:$B$29,0), MATCH(CONCATENATE($G151,AD$2),'WFOM - Time_Base'!$A$8:$API$8,0)) *
INDEX('WFOM - Time_Base'!$A$4:$API$29, MATCH("CenHos_Per", 'WFOM - Time_Base'!$B$4:$B$29,0), MATCH(CONCATENATE($G151,AD$2),'WFOM - Time_Base'!$A$8:$API$8,0)),
IFERROR($AN151 * INDEX('Inputs from Uganda staff'!$E$61:$BM$80,MATCH('HRH Need estimation'!AD$2,'Inputs from Uganda staff'!$E$61:$E$80,0),MATCH('HRH Need estimation'!$D151,'Inputs from Uganda staff'!$E$6:$BM$6,0)),
""))</f>
        <v>0</v>
      </c>
      <c r="AE151" s="122">
        <f>IFERROR(
$AN151 * INDEX('WFOM - Time_Base'!$A$4:$API$29, MATCH("CenHos", 'WFOM - Time_Base'!$B$4:$B$29,0), MATCH(CONCATENATE($G151,AE$2),'WFOM - Time_Base'!$A$8:$API$8,0)) *
INDEX('WFOM - Time_Base'!$A$4:$API$29, MATCH("CenHos_Per", 'WFOM - Time_Base'!$B$4:$B$29,0), MATCH(CONCATENATE($G151,AE$2),'WFOM - Time_Base'!$A$8:$API$8,0)),
IFERROR($AN151 * INDEX('Inputs from Uganda staff'!$E$61:$BM$80,MATCH('HRH Need estimation'!AE$2,'Inputs from Uganda staff'!$E$61:$E$80,0),MATCH('HRH Need estimation'!$D151,'Inputs from Uganda staff'!$E$6:$BM$6,0)),
""))</f>
        <v>0</v>
      </c>
      <c r="AF151" s="122">
        <f>IFERROR(
$AN151 * INDEX('WFOM - Time_Base'!$A$4:$API$29, MATCH("CenHos", 'WFOM - Time_Base'!$B$4:$B$29,0), MATCH(CONCATENATE($G151,AF$2),'WFOM - Time_Base'!$A$8:$API$8,0)) *
INDEX('WFOM - Time_Base'!$A$4:$API$29, MATCH("CenHos_Per", 'WFOM - Time_Base'!$B$4:$B$29,0), MATCH(CONCATENATE($G151,AF$2),'WFOM - Time_Base'!$A$8:$API$8,0)),
IFERROR($AN151 * INDEX('Inputs from Uganda staff'!$E$61:$BM$80,MATCH('HRH Need estimation'!AF$2,'Inputs from Uganda staff'!$E$61:$E$80,0),MATCH('HRH Need estimation'!$D151,'Inputs from Uganda staff'!$E$6:$BM$6,0)),
""))</f>
        <v>0</v>
      </c>
      <c r="AG151" s="122">
        <f>IFERROR(
$AN151 * INDEX('WFOM - Time_Base'!$A$4:$API$29, MATCH("CenHos", 'WFOM - Time_Base'!$B$4:$B$29,0), MATCH(CONCATENATE($G151,AG$2),'WFOM - Time_Base'!$A$8:$API$8,0)) *
INDEX('WFOM - Time_Base'!$A$4:$API$29, MATCH("CenHos_Per", 'WFOM - Time_Base'!$B$4:$B$29,0), MATCH(CONCATENATE($G151,AG$2),'WFOM - Time_Base'!$A$8:$API$8,0)),
IFERROR($AN151 * INDEX('Inputs from Uganda staff'!$E$61:$BM$80,MATCH('HRH Need estimation'!AG$2,'Inputs from Uganda staff'!$E$61:$E$80,0),MATCH('HRH Need estimation'!$D151,'Inputs from Uganda staff'!$E$6:$BM$6,0)),
""))</f>
        <v>0</v>
      </c>
      <c r="AH151" s="122">
        <f>IFERROR(
$AN151 * INDEX('WFOM - Time_Base'!$A$4:$API$29, MATCH("CenHos", 'WFOM - Time_Base'!$B$4:$B$29,0), MATCH(CONCATENATE($G151,AH$2),'WFOM - Time_Base'!$A$8:$API$8,0)) *
INDEX('WFOM - Time_Base'!$A$4:$API$29, MATCH("CenHos_Per", 'WFOM - Time_Base'!$B$4:$B$29,0), MATCH(CONCATENATE($G151,AH$2),'WFOM - Time_Base'!$A$8:$API$8,0)),
IFERROR($AN151 * INDEX('Inputs from Uganda staff'!$E$61:$BM$80,MATCH('HRH Need estimation'!AH$2,'Inputs from Uganda staff'!$E$61:$E$80,0),MATCH('HRH Need estimation'!$D151,'Inputs from Uganda staff'!$E$6:$BM$6,0)),
""))</f>
        <v>0</v>
      </c>
      <c r="AI151" s="122">
        <f>IFERROR(
$AN151 * INDEX('WFOM - Time_Base'!$A$4:$API$29, MATCH("CenHos", 'WFOM - Time_Base'!$B$4:$B$29,0), MATCH(CONCATENATE($G151,AI$2),'WFOM - Time_Base'!$A$8:$API$8,0)) *
INDEX('WFOM - Time_Base'!$A$4:$API$29, MATCH("CenHos_Per", 'WFOM - Time_Base'!$B$4:$B$29,0), MATCH(CONCATENATE($G151,AI$2),'WFOM - Time_Base'!$A$8:$API$8,0)),
IFERROR($AN151 * INDEX('Inputs from Uganda staff'!$E$61:$BM$80,MATCH('HRH Need estimation'!AI$2,'Inputs from Uganda staff'!$E$61:$E$80,0),MATCH('HRH Need estimation'!$D151,'Inputs from Uganda staff'!$E$6:$BM$6,0)),
""))</f>
        <v>0</v>
      </c>
      <c r="AJ151" s="122">
        <f>IFERROR(
$AN151 * INDEX('WFOM - Time_Base'!$A$4:$API$29, MATCH("CenHos", 'WFOM - Time_Base'!$B$4:$B$29,0), MATCH(CONCATENATE($G151,AJ$2),'WFOM - Time_Base'!$A$8:$API$8,0)) *
INDEX('WFOM - Time_Base'!$A$4:$API$29, MATCH("CenHos_Per", 'WFOM - Time_Base'!$B$4:$B$29,0), MATCH(CONCATENATE($G151,AJ$2),'WFOM - Time_Base'!$A$8:$API$8,0)),
IFERROR($AN151 * INDEX('Inputs from Uganda staff'!$E$61:$BM$80,MATCH('HRH Need estimation'!AJ$2,'Inputs from Uganda staff'!$E$61:$E$80,0),MATCH('HRH Need estimation'!$D151,'Inputs from Uganda staff'!$E$6:$BM$6,0)),
""))</f>
        <v>0</v>
      </c>
      <c r="AK151" s="122">
        <f>IFERROR(
$AN151 * INDEX('WFOM - Time_Base'!$A$4:$API$29, MATCH("CenHos", 'WFOM - Time_Base'!$B$4:$B$29,0), MATCH(CONCATENATE($G151,AK$2),'WFOM - Time_Base'!$A$8:$API$8,0)) *
INDEX('WFOM - Time_Base'!$A$4:$API$29, MATCH("CenHos_Per", 'WFOM - Time_Base'!$B$4:$B$29,0), MATCH(CONCATENATE($G151,AK$2),'WFOM - Time_Base'!$A$8:$API$8,0)),
IFERROR($AN151 * INDEX('Inputs from Uganda staff'!$E$61:$BM$80,MATCH('HRH Need estimation'!AK$2,'Inputs from Uganda staff'!$E$61:$E$80,0),MATCH('HRH Need estimation'!$D151,'Inputs from Uganda staff'!$E$6:$BM$6,0)),
""))</f>
        <v>0</v>
      </c>
      <c r="AL151" s="122">
        <f>IFERROR(
$AN151 * INDEX('WFOM - Time_Base'!$A$4:$API$29, MATCH("CenHos", 'WFOM - Time_Base'!$B$4:$B$29,0), MATCH(CONCATENATE($G151,AL$2),'WFOM - Time_Base'!$A$8:$API$8,0)) *
INDEX('WFOM - Time_Base'!$A$4:$API$29, MATCH("CenHos_Per", 'WFOM - Time_Base'!$B$4:$B$29,0), MATCH(CONCATENATE($G151,AL$2),'WFOM - Time_Base'!$A$8:$API$8,0)),
IFERROR($AN151 * INDEX('Inputs from Uganda staff'!$E$61:$BM$80,MATCH('HRH Need estimation'!AL$2,'Inputs from Uganda staff'!$E$61:$E$80,0),MATCH('HRH Need estimation'!$D151,'Inputs from Uganda staff'!$E$6:$BM$6,0)),
""))</f>
        <v>0</v>
      </c>
      <c r="AN151">
        <v>1</v>
      </c>
      <c r="AO151" t="str">
        <f t="shared" si="6"/>
        <v>166</v>
      </c>
    </row>
    <row r="152" spans="1:43">
      <c r="A152" s="106" t="s">
        <v>984</v>
      </c>
      <c r="B152" s="106" t="s">
        <v>55</v>
      </c>
      <c r="C152" s="107" t="s">
        <v>515</v>
      </c>
      <c r="D152" s="115" t="s">
        <v>516</v>
      </c>
      <c r="E152" s="122" t="s">
        <v>55</v>
      </c>
      <c r="F152" s="122" t="s">
        <v>56</v>
      </c>
      <c r="G152" s="122" t="str">
        <f>IF(F152&lt;&gt;"", VLOOKUP(F152,'WFOM - Cadre and Service List'!$E$4:$F$52,2,FALSE), "")</f>
        <v>GrowthMon</v>
      </c>
      <c r="H152" s="122"/>
      <c r="I152" s="207"/>
      <c r="J152" s="207"/>
      <c r="K152" s="207"/>
      <c r="L152" s="207"/>
      <c r="M152" s="207"/>
      <c r="N152" s="207"/>
      <c r="O152" s="207"/>
      <c r="P152" s="207">
        <f t="shared" si="5"/>
        <v>0</v>
      </c>
      <c r="Q152" s="122" t="s">
        <v>1947</v>
      </c>
      <c r="R152" s="252">
        <f xml:space="preserve"> IFERROR(
INDEX('WFOM - Time_Base'!$A$4:$API$29, MATCH("ComHos", 'WFOM - Time_Base'!$B$4:$B$29,0), MATCH(CONCATENATE($G152,R$2),'WFOM - Time_Base'!$A$8:$API$8,0)) *
INDEX('WFOM - Time_Base'!$A$4:$API$29, MATCH("ComHos_Per", 'WFOM - Time_Base'!$B$4:$B$29,0), MATCH(CONCATENATE($G152,R$2),'WFOM - Time_Base'!$A$8:$API$8,0)),
IFERROR( INDEX('Inputs from Uganda staff'!$E$61:$BM$80,MATCH('HRH Need estimation'!R$2,'Inputs from Uganda staff'!$E$61:$E$80,0),MATCH('HRH Need estimation'!$D152,'Inputs from Uganda staff'!$E$6:$BM$6,0)),
""))</f>
        <v>0</v>
      </c>
      <c r="S152" s="252">
        <f xml:space="preserve"> IFERROR(
INDEX('WFOM - Time_Base'!$A$4:$API$29, MATCH("ComHos", 'WFOM - Time_Base'!$B$4:$B$29,0), MATCH(CONCATENATE($G152,S$2),'WFOM - Time_Base'!$A$8:$API$8,0)) *
INDEX('WFOM - Time_Base'!$A$4:$API$29, MATCH("ComHos_Per", 'WFOM - Time_Base'!$B$4:$B$29,0), MATCH(CONCATENATE($G152,S$2),'WFOM - Time_Base'!$A$8:$API$8,0)),
IFERROR( INDEX('Inputs from Uganda staff'!$E$61:$BM$80,MATCH('HRH Need estimation'!S$2,'Inputs from Uganda staff'!$E$61:$E$80,0),MATCH('HRH Need estimation'!$D152,'Inputs from Uganda staff'!$E$6:$BM$6,0)),
""))</f>
        <v>1</v>
      </c>
      <c r="T152" s="252">
        <f xml:space="preserve"> IFERROR(
INDEX('WFOM - Time_Base'!$A$4:$API$29, MATCH("ComHos", 'WFOM - Time_Base'!$B$4:$B$29,0), MATCH(CONCATENATE($G152,T$2),'WFOM - Time_Base'!$A$8:$API$8,0)) *
INDEX('WFOM - Time_Base'!$A$4:$API$29, MATCH("ComHos_Per", 'WFOM - Time_Base'!$B$4:$B$29,0), MATCH(CONCATENATE($G152,T$2),'WFOM - Time_Base'!$A$8:$API$8,0)),
IFERROR( INDEX('Inputs from Uganda staff'!$E$61:$BM$80,MATCH('HRH Need estimation'!T$2,'Inputs from Uganda staff'!$E$61:$E$80,0),MATCH('HRH Need estimation'!$D152,'Inputs from Uganda staff'!$E$6:$BM$6,0)),
""))</f>
        <v>1</v>
      </c>
      <c r="U152" s="252">
        <f xml:space="preserve"> IFERROR(
INDEX('WFOM - Time_Base'!$A$4:$API$29, MATCH("ComHos", 'WFOM - Time_Base'!$B$4:$B$29,0), MATCH(CONCATENATE($G152,U$2),'WFOM - Time_Base'!$A$8:$API$8,0)) *
INDEX('WFOM - Time_Base'!$A$4:$API$29, MATCH("ComHos_Per", 'WFOM - Time_Base'!$B$4:$B$29,0), MATCH(CONCATENATE($G152,U$2),'WFOM - Time_Base'!$A$8:$API$8,0)),
IFERROR( INDEX('Inputs from Uganda staff'!$E$61:$BM$80,MATCH('HRH Need estimation'!U$2,'Inputs from Uganda staff'!$E$61:$E$80,0),MATCH('HRH Need estimation'!$D152,'Inputs from Uganda staff'!$E$6:$BM$6,0)),
""))</f>
        <v>0</v>
      </c>
      <c r="V152" s="252">
        <f xml:space="preserve"> IFERROR(
INDEX('WFOM - Time_Base'!$A$4:$API$29, MATCH("ComHos", 'WFOM - Time_Base'!$B$4:$B$29,0), MATCH(CONCATENATE($G152,V$2),'WFOM - Time_Base'!$A$8:$API$8,0)) *
INDEX('WFOM - Time_Base'!$A$4:$API$29, MATCH("ComHos_Per", 'WFOM - Time_Base'!$B$4:$B$29,0), MATCH(CONCATENATE($G152,V$2),'WFOM - Time_Base'!$A$8:$API$8,0)),
IFERROR( INDEX('Inputs from Uganda staff'!$E$61:$BM$80,MATCH('HRH Need estimation'!V$2,'Inputs from Uganda staff'!$E$61:$E$80,0),MATCH('HRH Need estimation'!$D152,'Inputs from Uganda staff'!$E$6:$BM$6,0)),
""))</f>
        <v>2.5</v>
      </c>
      <c r="W152" s="252">
        <f xml:space="preserve"> IFERROR(
INDEX('WFOM - Time_Base'!$A$4:$API$29, MATCH("ComHos", 'WFOM - Time_Base'!$B$4:$B$29,0), MATCH(CONCATENATE($G152,W$2),'WFOM - Time_Base'!$A$8:$API$8,0)) *
INDEX('WFOM - Time_Base'!$A$4:$API$29, MATCH("ComHos_Per", 'WFOM - Time_Base'!$B$4:$B$29,0), MATCH(CONCATENATE($G152,W$2),'WFOM - Time_Base'!$A$8:$API$8,0)),
IFERROR( INDEX('Inputs from Uganda staff'!$E$61:$BM$80,MATCH('HRH Need estimation'!W$2,'Inputs from Uganda staff'!$E$61:$E$80,0),MATCH('HRH Need estimation'!$D152,'Inputs from Uganda staff'!$E$6:$BM$6,0)),
""))</f>
        <v>0</v>
      </c>
      <c r="X152" s="252">
        <f xml:space="preserve"> IFERROR(
INDEX('WFOM - Time_Base'!$A$4:$API$29, MATCH("ComHos", 'WFOM - Time_Base'!$B$4:$B$29,0), MATCH(CONCATENATE($G152,X$2),'WFOM - Time_Base'!$A$8:$API$8,0)) *
INDEX('WFOM - Time_Base'!$A$4:$API$29, MATCH("ComHos_Per", 'WFOM - Time_Base'!$B$4:$B$29,0), MATCH(CONCATENATE($G152,X$2),'WFOM - Time_Base'!$A$8:$API$8,0)),
IFERROR( INDEX('Inputs from Uganda staff'!$E$61:$BM$80,MATCH('HRH Need estimation'!X$2,'Inputs from Uganda staff'!$E$61:$E$80,0),MATCH('HRH Need estimation'!$D152,'Inputs from Uganda staff'!$E$6:$BM$6,0)),
""))</f>
        <v>0</v>
      </c>
      <c r="Y152" s="252">
        <f xml:space="preserve"> IFERROR(
INDEX('WFOM - Time_Base'!$A$4:$API$29, MATCH("ComHos", 'WFOM - Time_Base'!$B$4:$B$29,0), MATCH(CONCATENATE($G152,Y$2),'WFOM - Time_Base'!$A$8:$API$8,0)) *
INDEX('WFOM - Time_Base'!$A$4:$API$29, MATCH("ComHos_Per", 'WFOM - Time_Base'!$B$4:$B$29,0), MATCH(CONCATENATE($G152,Y$2),'WFOM - Time_Base'!$A$8:$API$8,0)),
IFERROR( INDEX('Inputs from Uganda staff'!$E$61:$BM$80,MATCH('HRH Need estimation'!Y$2,'Inputs from Uganda staff'!$E$61:$E$80,0),MATCH('HRH Need estimation'!$D152,'Inputs from Uganda staff'!$E$6:$BM$6,0)),
""))</f>
        <v>0</v>
      </c>
      <c r="Z152" s="252">
        <f xml:space="preserve"> IFERROR(
INDEX('WFOM - Time_Base'!$A$4:$API$29, MATCH("ComHos", 'WFOM - Time_Base'!$B$4:$B$29,0), MATCH(CONCATENATE($G152,Z$2),'WFOM - Time_Base'!$A$8:$API$8,0)) *
INDEX('WFOM - Time_Base'!$A$4:$API$29, MATCH("ComHos_Per", 'WFOM - Time_Base'!$B$4:$B$29,0), MATCH(CONCATENATE($G152,Z$2),'WFOM - Time_Base'!$A$8:$API$8,0)),
IFERROR( INDEX('Inputs from Uganda staff'!$E$61:$BM$80,MATCH('HRH Need estimation'!Z$2,'Inputs from Uganda staff'!$E$61:$E$80,0),MATCH('HRH Need estimation'!$D152,'Inputs from Uganda staff'!$E$6:$BM$6,0)),
""))</f>
        <v>0</v>
      </c>
      <c r="AA152" s="252">
        <f xml:space="preserve"> IFERROR(
INDEX('WFOM - Time_Base'!$A$4:$API$29, MATCH("ComHos", 'WFOM - Time_Base'!$B$4:$B$29,0), MATCH(CONCATENATE($G152,AA$2),'WFOM - Time_Base'!$A$8:$API$8,0)) *
INDEX('WFOM - Time_Base'!$A$4:$API$29, MATCH("ComHos_Per", 'WFOM - Time_Base'!$B$4:$B$29,0), MATCH(CONCATENATE($G152,AA$2),'WFOM - Time_Base'!$A$8:$API$8,0)),
IFERROR( INDEX('Inputs from Uganda staff'!$E$61:$BM$80,MATCH('HRH Need estimation'!AA$2,'Inputs from Uganda staff'!$E$61:$E$80,0),MATCH('HRH Need estimation'!$D152,'Inputs from Uganda staff'!$E$6:$BM$6,0)),
""))</f>
        <v>0</v>
      </c>
      <c r="AB152" s="252">
        <f xml:space="preserve"> IFERROR(
INDEX('WFOM - Time_Base'!$A$4:$API$29, MATCH("ComHos", 'WFOM - Time_Base'!$B$4:$B$29,0), MATCH(CONCATENATE($G152,AB$2),'WFOM - Time_Base'!$A$8:$API$8,0)) *
INDEX('WFOM - Time_Base'!$A$4:$API$29, MATCH("ComHos_Per", 'WFOM - Time_Base'!$B$4:$B$29,0), MATCH(CONCATENATE($G152,AB$2),'WFOM - Time_Base'!$A$8:$API$8,0)),
IFERROR( INDEX('Inputs from Uganda staff'!$E$61:$BM$80,MATCH('HRH Need estimation'!AB$2,'Inputs from Uganda staff'!$E$61:$E$80,0),MATCH('HRH Need estimation'!$D152,'Inputs from Uganda staff'!$E$6:$BM$6,0)),
""))</f>
        <v>0</v>
      </c>
      <c r="AC152" s="252" t="str">
        <f xml:space="preserve"> IFERROR(
INDEX('WFOM - Time_Base'!$A$4:$API$29, MATCH("ComHos", 'WFOM - Time_Base'!$B$4:$B$29,0), MATCH(CONCATENATE($G152,AC$2),'WFOM - Time_Base'!$A$8:$API$8,0)) *
INDEX('WFOM - Time_Base'!$A$4:$API$29, MATCH("ComHos_Per", 'WFOM - Time_Base'!$B$4:$B$29,0), MATCH(CONCATENATE($G152,AC$2),'WFOM - Time_Base'!$A$8:$API$8,0)),
IFERROR( INDEX('Inputs from Uganda staff'!$E$61:$BM$80,MATCH('HRH Need estimation'!AC$2,'Inputs from Uganda staff'!$E$61:$E$80,0),MATCH('HRH Need estimation'!$D152,'Inputs from Uganda staff'!$E$6:$BM$6,0)),
""))</f>
        <v/>
      </c>
      <c r="AD152" s="252">
        <f xml:space="preserve"> IFERROR(
INDEX('WFOM - Time_Base'!$A$4:$API$29, MATCH("ComHos", 'WFOM - Time_Base'!$B$4:$B$29,0), MATCH(CONCATENATE($G152,AD$2),'WFOM - Time_Base'!$A$8:$API$8,0)) *
INDEX('WFOM - Time_Base'!$A$4:$API$29, MATCH("ComHos_Per", 'WFOM - Time_Base'!$B$4:$B$29,0), MATCH(CONCATENATE($G152,AD$2),'WFOM - Time_Base'!$A$8:$API$8,0)),
IFERROR( INDEX('Inputs from Uganda staff'!$E$61:$BM$80,MATCH('HRH Need estimation'!AD$2,'Inputs from Uganda staff'!$E$61:$E$80,0),MATCH('HRH Need estimation'!$D152,'Inputs from Uganda staff'!$E$6:$BM$6,0)),
""))</f>
        <v>0</v>
      </c>
      <c r="AE152" s="252">
        <f xml:space="preserve"> IFERROR(
INDEX('WFOM - Time_Base'!$A$4:$API$29, MATCH("ComHos", 'WFOM - Time_Base'!$B$4:$B$29,0), MATCH(CONCATENATE($G152,AE$2),'WFOM - Time_Base'!$A$8:$API$8,0)) *
INDEX('WFOM - Time_Base'!$A$4:$API$29, MATCH("ComHos_Per", 'WFOM - Time_Base'!$B$4:$B$29,0), MATCH(CONCATENATE($G152,AE$2),'WFOM - Time_Base'!$A$8:$API$8,0)),
IFERROR( INDEX('Inputs from Uganda staff'!$E$61:$BM$80,MATCH('HRH Need estimation'!AE$2,'Inputs from Uganda staff'!$E$61:$E$80,0),MATCH('HRH Need estimation'!$D152,'Inputs from Uganda staff'!$E$6:$BM$6,0)),
""))</f>
        <v>0</v>
      </c>
      <c r="AF152" s="252">
        <f xml:space="preserve"> IFERROR(
INDEX('WFOM - Time_Base'!$A$4:$API$29, MATCH("ComHos", 'WFOM - Time_Base'!$B$4:$B$29,0), MATCH(CONCATENATE($G152,AF$2),'WFOM - Time_Base'!$A$8:$API$8,0)) *
INDEX('WFOM - Time_Base'!$A$4:$API$29, MATCH("ComHos_Per", 'WFOM - Time_Base'!$B$4:$B$29,0), MATCH(CONCATENATE($G152,AF$2),'WFOM - Time_Base'!$A$8:$API$8,0)),
IFERROR( INDEX('Inputs from Uganda staff'!$E$61:$BM$80,MATCH('HRH Need estimation'!AF$2,'Inputs from Uganda staff'!$E$61:$E$80,0),MATCH('HRH Need estimation'!$D152,'Inputs from Uganda staff'!$E$6:$BM$6,0)),
""))</f>
        <v>0</v>
      </c>
      <c r="AG152" s="252">
        <f xml:space="preserve"> IFERROR(
INDEX('WFOM - Time_Base'!$A$4:$API$29, MATCH("ComHos", 'WFOM - Time_Base'!$B$4:$B$29,0), MATCH(CONCATENATE($G152,AG$2),'WFOM - Time_Base'!$A$8:$API$8,0)) *
INDEX('WFOM - Time_Base'!$A$4:$API$29, MATCH("ComHos_Per", 'WFOM - Time_Base'!$B$4:$B$29,0), MATCH(CONCATENATE($G152,AG$2),'WFOM - Time_Base'!$A$8:$API$8,0)),
IFERROR( INDEX('Inputs from Uganda staff'!$E$61:$BM$80,MATCH('HRH Need estimation'!AG$2,'Inputs from Uganda staff'!$E$61:$E$80,0),MATCH('HRH Need estimation'!$D152,'Inputs from Uganda staff'!$E$6:$BM$6,0)),
""))</f>
        <v>0</v>
      </c>
      <c r="AH152" s="252">
        <f>SUM(U84:V84)</f>
        <v>13</v>
      </c>
      <c r="AI152" s="252">
        <f xml:space="preserve"> IFERROR(
INDEX('WFOM - Time_Base'!$A$4:$API$29, MATCH("ComHos", 'WFOM - Time_Base'!$B$4:$B$29,0), MATCH(CONCATENATE($G152,AI$2),'WFOM - Time_Base'!$A$8:$API$8,0)) *
INDEX('WFOM - Time_Base'!$A$4:$API$29, MATCH("ComHos_Per", 'WFOM - Time_Base'!$B$4:$B$29,0), MATCH(CONCATENATE($G152,AI$2),'WFOM - Time_Base'!$A$8:$API$8,0)),
IFERROR( INDEX('Inputs from Uganda staff'!$E$61:$BM$80,MATCH('HRH Need estimation'!AI$2,'Inputs from Uganda staff'!$E$61:$E$80,0),MATCH('HRH Need estimation'!$D152,'Inputs from Uganda staff'!$E$6:$BM$6,0)),
""))</f>
        <v>0</v>
      </c>
      <c r="AJ152" s="252">
        <f xml:space="preserve"> IFERROR(
INDEX('WFOM - Time_Base'!$A$4:$API$29, MATCH("ComHos", 'WFOM - Time_Base'!$B$4:$B$29,0), MATCH(CONCATENATE($G152,AJ$2),'WFOM - Time_Base'!$A$8:$API$8,0)) *
INDEX('WFOM - Time_Base'!$A$4:$API$29, MATCH("ComHos_Per", 'WFOM - Time_Base'!$B$4:$B$29,0), MATCH(CONCATENATE($G152,AJ$2),'WFOM - Time_Base'!$A$8:$API$8,0)),
IFERROR( INDEX('Inputs from Uganda staff'!$E$61:$BM$80,MATCH('HRH Need estimation'!AJ$2,'Inputs from Uganda staff'!$E$61:$E$80,0),MATCH('HRH Need estimation'!$D152,'Inputs from Uganda staff'!$E$6:$BM$6,0)),
""))</f>
        <v>0</v>
      </c>
      <c r="AK152" s="252">
        <f xml:space="preserve"> IFERROR(
INDEX('WFOM - Time_Base'!$A$4:$API$29, MATCH("ComHos", 'WFOM - Time_Base'!$B$4:$B$29,0), MATCH(CONCATENATE($G152,AK$2),'WFOM - Time_Base'!$A$8:$API$8,0)) *
INDEX('WFOM - Time_Base'!$A$4:$API$29, MATCH("ComHos_Per", 'WFOM - Time_Base'!$B$4:$B$29,0), MATCH(CONCATENATE($G152,AK$2),'WFOM - Time_Base'!$A$8:$API$8,0)),
IFERROR( INDEX('Inputs from Uganda staff'!$E$61:$BM$80,MATCH('HRH Need estimation'!AK$2,'Inputs from Uganda staff'!$E$61:$E$80,0),MATCH('HRH Need estimation'!$D152,'Inputs from Uganda staff'!$E$6:$BM$6,0)),
""))</f>
        <v>0</v>
      </c>
      <c r="AL152" s="252">
        <f xml:space="preserve"> IFERROR(
INDEX('WFOM - Time_Base'!$A$4:$API$29, MATCH("ComHos", 'WFOM - Time_Base'!$B$4:$B$29,0), MATCH(CONCATENATE($G152,AL$2),'WFOM - Time_Base'!$A$8:$API$8,0)) *
INDEX('WFOM - Time_Base'!$A$4:$API$29, MATCH("ComHos_Per", 'WFOM - Time_Base'!$B$4:$B$29,0), MATCH(CONCATENATE($G152,AL$2),'WFOM - Time_Base'!$A$8:$API$8,0)),
IFERROR( INDEX('Inputs from Uganda staff'!$E$61:$BM$80,MATCH('HRH Need estimation'!AL$2,'Inputs from Uganda staff'!$E$61:$E$80,0),MATCH('HRH Need estimation'!$D152,'Inputs from Uganda staff'!$E$6:$BM$6,0)),
""))</f>
        <v>0</v>
      </c>
      <c r="AM152" t="s">
        <v>2046</v>
      </c>
      <c r="AN152">
        <v>1</v>
      </c>
      <c r="AO152" t="str">
        <f t="shared" si="6"/>
        <v>167</v>
      </c>
    </row>
    <row r="153" spans="1:43">
      <c r="A153" s="106" t="s">
        <v>985</v>
      </c>
      <c r="B153" s="106" t="s">
        <v>55</v>
      </c>
      <c r="C153" s="107" t="s">
        <v>517</v>
      </c>
      <c r="D153" s="115" t="s">
        <v>518</v>
      </c>
      <c r="E153" s="122" t="s">
        <v>867</v>
      </c>
      <c r="F153" s="122" t="s">
        <v>17</v>
      </c>
      <c r="G153" s="122" t="str">
        <f>IF(F153&lt;&gt;"", VLOOKUP(F153,'WFOM - Cadre and Service List'!$E$4:$F$52,2,FALSE), "")</f>
        <v>Under5OPD</v>
      </c>
      <c r="H153" s="122"/>
      <c r="I153" s="207"/>
      <c r="J153" s="207"/>
      <c r="K153" s="207"/>
      <c r="L153" s="207"/>
      <c r="M153" s="207"/>
      <c r="N153" s="207"/>
      <c r="O153" s="207"/>
      <c r="P153" s="207">
        <f t="shared" si="5"/>
        <v>0</v>
      </c>
      <c r="Q153" s="122" t="s">
        <v>1947</v>
      </c>
      <c r="R153" s="122">
        <f>IFERROR(
$AN153 * INDEX('WFOM - Time_Base'!$A$4:$API$29, MATCH("CenHos", 'WFOM - Time_Base'!$B$4:$B$29,0), MATCH(CONCATENATE($G153,R$2),'WFOM - Time_Base'!$A$8:$API$8,0)) *
INDEX('WFOM - Time_Base'!$A$4:$API$29, MATCH("CenHos_Per", 'WFOM - Time_Base'!$B$4:$B$29,0), MATCH(CONCATENATE($G153,R$2),'WFOM - Time_Base'!$A$8:$API$8,0)),
IFERROR($AN153 * INDEX('Inputs from Uganda staff'!$E$61:$BM$80,MATCH('HRH Need estimation'!R$2,'Inputs from Uganda staff'!$E$61:$E$80,0),MATCH('HRH Need estimation'!$D153,'Inputs from Uganda staff'!$E$6:$BM$6,0)),
""))</f>
        <v>5</v>
      </c>
      <c r="S153" s="122">
        <f>IFERROR(
$AN153 * INDEX('WFOM - Time_Base'!$A$4:$API$29, MATCH("CenHos", 'WFOM - Time_Base'!$B$4:$B$29,0), MATCH(CONCATENATE($G153,S$2),'WFOM - Time_Base'!$A$8:$API$8,0)) *
INDEX('WFOM - Time_Base'!$A$4:$API$29, MATCH("CenHos_Per", 'WFOM - Time_Base'!$B$4:$B$29,0), MATCH(CONCATENATE($G153,S$2),'WFOM - Time_Base'!$A$8:$API$8,0)),
IFERROR($AN153 * INDEX('Inputs from Uganda staff'!$E$61:$BM$80,MATCH('HRH Need estimation'!S$2,'Inputs from Uganda staff'!$E$61:$E$80,0),MATCH('HRH Need estimation'!$D153,'Inputs from Uganda staff'!$E$6:$BM$6,0)),
""))</f>
        <v>6</v>
      </c>
      <c r="T153" s="122">
        <f>IFERROR(
$AN153 * INDEX('WFOM - Time_Base'!$A$4:$API$29, MATCH("CenHos", 'WFOM - Time_Base'!$B$4:$B$29,0), MATCH(CONCATENATE($G153,T$2),'WFOM - Time_Base'!$A$8:$API$8,0)) *
INDEX('WFOM - Time_Base'!$A$4:$API$29, MATCH("CenHos_Per", 'WFOM - Time_Base'!$B$4:$B$29,0), MATCH(CONCATENATE($G153,T$2),'WFOM - Time_Base'!$A$8:$API$8,0)),
IFERROR($AN153 * INDEX('Inputs from Uganda staff'!$E$61:$BM$80,MATCH('HRH Need estimation'!T$2,'Inputs from Uganda staff'!$E$61:$E$80,0),MATCH('HRH Need estimation'!$D153,'Inputs from Uganda staff'!$E$6:$BM$6,0)),
""))</f>
        <v>0</v>
      </c>
      <c r="U153" s="122">
        <f>IFERROR(
$AN153 * INDEX('WFOM - Time_Base'!$A$4:$API$29, MATCH("CenHos", 'WFOM - Time_Base'!$B$4:$B$29,0), MATCH(CONCATENATE($G153,U$2),'WFOM - Time_Base'!$A$8:$API$8,0)) *
INDEX('WFOM - Time_Base'!$A$4:$API$29, MATCH("CenHos_Per", 'WFOM - Time_Base'!$B$4:$B$29,0), MATCH(CONCATENATE($G153,U$2),'WFOM - Time_Base'!$A$8:$API$8,0)),
IFERROR($AN153 * INDEX('Inputs from Uganda staff'!$E$61:$BM$80,MATCH('HRH Need estimation'!U$2,'Inputs from Uganda staff'!$E$61:$E$80,0),MATCH('HRH Need estimation'!$D153,'Inputs from Uganda staff'!$E$6:$BM$6,0)),
""))</f>
        <v>3.5</v>
      </c>
      <c r="V153" s="122">
        <f>IFERROR(
$AN153 * INDEX('WFOM - Time_Base'!$A$4:$API$29, MATCH("CenHos", 'WFOM - Time_Base'!$B$4:$B$29,0), MATCH(CONCATENATE($G153,V$2),'WFOM - Time_Base'!$A$8:$API$8,0)) *
INDEX('WFOM - Time_Base'!$A$4:$API$29, MATCH("CenHos_Per", 'WFOM - Time_Base'!$B$4:$B$29,0), MATCH(CONCATENATE($G153,V$2),'WFOM - Time_Base'!$A$8:$API$8,0)),
IFERROR($AN153 * INDEX('Inputs from Uganda staff'!$E$61:$BM$80,MATCH('HRH Need estimation'!V$2,'Inputs from Uganda staff'!$E$61:$E$80,0),MATCH('HRH Need estimation'!$D153,'Inputs from Uganda staff'!$E$6:$BM$6,0)),
""))</f>
        <v>3.5</v>
      </c>
      <c r="W153" s="122">
        <f>IFERROR(
$AN153 * INDEX('WFOM - Time_Base'!$A$4:$API$29, MATCH("CenHos", 'WFOM - Time_Base'!$B$4:$B$29,0), MATCH(CONCATENATE($G153,W$2),'WFOM - Time_Base'!$A$8:$API$8,0)) *
INDEX('WFOM - Time_Base'!$A$4:$API$29, MATCH("CenHos_Per", 'WFOM - Time_Base'!$B$4:$B$29,0), MATCH(CONCATENATE($G153,W$2),'WFOM - Time_Base'!$A$8:$API$8,0)),
IFERROR($AN153 * INDEX('Inputs from Uganda staff'!$E$61:$BM$80,MATCH('HRH Need estimation'!W$2,'Inputs from Uganda staff'!$E$61:$E$80,0),MATCH('HRH Need estimation'!$D153,'Inputs from Uganda staff'!$E$6:$BM$6,0)),
""))</f>
        <v>0</v>
      </c>
      <c r="X153" s="122">
        <f>IFERROR(
$AN153 * INDEX('WFOM - Time_Base'!$A$4:$API$29, MATCH("CenHos", 'WFOM - Time_Base'!$B$4:$B$29,0), MATCH(CONCATENATE($G153,X$2),'WFOM - Time_Base'!$A$8:$API$8,0)) *
INDEX('WFOM - Time_Base'!$A$4:$API$29, MATCH("CenHos_Per", 'WFOM - Time_Base'!$B$4:$B$29,0), MATCH(CONCATENATE($G153,X$2),'WFOM - Time_Base'!$A$8:$API$8,0)),
IFERROR($AN153 * INDEX('Inputs from Uganda staff'!$E$61:$BM$80,MATCH('HRH Need estimation'!X$2,'Inputs from Uganda staff'!$E$61:$E$80,0),MATCH('HRH Need estimation'!$D153,'Inputs from Uganda staff'!$E$6:$BM$6,0)),
""))</f>
        <v>0.8</v>
      </c>
      <c r="Y153" s="122">
        <f>IFERROR(
$AN153 * INDEX('WFOM - Time_Base'!$A$4:$API$29, MATCH("CenHos", 'WFOM - Time_Base'!$B$4:$B$29,0), MATCH(CONCATENATE($G153,Y$2),'WFOM - Time_Base'!$A$8:$API$8,0)) *
INDEX('WFOM - Time_Base'!$A$4:$API$29, MATCH("CenHos_Per", 'WFOM - Time_Base'!$B$4:$B$29,0), MATCH(CONCATENATE($G153,Y$2),'WFOM - Time_Base'!$A$8:$API$8,0)),
IFERROR($AN153 * INDEX('Inputs from Uganda staff'!$E$61:$BM$80,MATCH('HRH Need estimation'!Y$2,'Inputs from Uganda staff'!$E$61:$E$80,0),MATCH('HRH Need estimation'!$D153,'Inputs from Uganda staff'!$E$6:$BM$6,0)),
""))</f>
        <v>0.8</v>
      </c>
      <c r="Z153" s="122">
        <f>IFERROR(
$AN153 * INDEX('WFOM - Time_Base'!$A$4:$API$29, MATCH("CenHos", 'WFOM - Time_Base'!$B$4:$B$29,0), MATCH(CONCATENATE($G153,Z$2),'WFOM - Time_Base'!$A$8:$API$8,0)) *
INDEX('WFOM - Time_Base'!$A$4:$API$29, MATCH("CenHos_Per", 'WFOM - Time_Base'!$B$4:$B$29,0), MATCH(CONCATENATE($G153,Z$2),'WFOM - Time_Base'!$A$8:$API$8,0)),
IFERROR($AN153 * INDEX('Inputs from Uganda staff'!$E$61:$BM$80,MATCH('HRH Need estimation'!Z$2,'Inputs from Uganda staff'!$E$61:$E$80,0),MATCH('HRH Need estimation'!$D153,'Inputs from Uganda staff'!$E$6:$BM$6,0)),
""))</f>
        <v>0</v>
      </c>
      <c r="AA153" s="122">
        <f>IFERROR(
$AN153 * INDEX('WFOM - Time_Base'!$A$4:$API$29, MATCH("CenHos", 'WFOM - Time_Base'!$B$4:$B$29,0), MATCH(CONCATENATE($G153,AA$2),'WFOM - Time_Base'!$A$8:$API$8,0)) *
INDEX('WFOM - Time_Base'!$A$4:$API$29, MATCH("CenHos_Per", 'WFOM - Time_Base'!$B$4:$B$29,0), MATCH(CONCATENATE($G153,AA$2),'WFOM - Time_Base'!$A$8:$API$8,0)),
IFERROR($AN153 * INDEX('Inputs from Uganda staff'!$E$61:$BM$80,MATCH('HRH Need estimation'!AA$2,'Inputs from Uganda staff'!$E$61:$E$80,0),MATCH('HRH Need estimation'!$D153,'Inputs from Uganda staff'!$E$6:$BM$6,0)),
""))</f>
        <v>0</v>
      </c>
      <c r="AB153" s="122">
        <f>IFERROR(
$AN153 * INDEX('WFOM - Time_Base'!$A$4:$API$29, MATCH("CenHos", 'WFOM - Time_Base'!$B$4:$B$29,0), MATCH(CONCATENATE($G153,AB$2),'WFOM - Time_Base'!$A$8:$API$8,0)) *
INDEX('WFOM - Time_Base'!$A$4:$API$29, MATCH("CenHos_Per", 'WFOM - Time_Base'!$B$4:$B$29,0), MATCH(CONCATENATE($G153,AB$2),'WFOM - Time_Base'!$A$8:$API$8,0)),
IFERROR($AN153 * INDEX('Inputs from Uganda staff'!$E$61:$BM$80,MATCH('HRH Need estimation'!AB$2,'Inputs from Uganda staff'!$E$61:$E$80,0),MATCH('HRH Need estimation'!$D153,'Inputs from Uganda staff'!$E$6:$BM$6,0)),
""))</f>
        <v>0</v>
      </c>
      <c r="AC153" s="122" t="str">
        <f>IFERROR(
$AN153 * INDEX('WFOM - Time_Base'!$A$4:$API$29, MATCH("CenHos", 'WFOM - Time_Base'!$B$4:$B$29,0), MATCH(CONCATENATE($G153,AC$2),'WFOM - Time_Base'!$A$8:$API$8,0)) *
INDEX('WFOM - Time_Base'!$A$4:$API$29, MATCH("CenHos_Per", 'WFOM - Time_Base'!$B$4:$B$29,0), MATCH(CONCATENATE($G153,AC$2),'WFOM - Time_Base'!$A$8:$API$8,0)),
IFERROR($AN153 * INDEX('Inputs from Uganda staff'!$E$61:$BM$80,MATCH('HRH Need estimation'!AC$2,'Inputs from Uganda staff'!$E$61:$E$80,0),MATCH('HRH Need estimation'!$D153,'Inputs from Uganda staff'!$E$6:$BM$6,0)),
""))</f>
        <v/>
      </c>
      <c r="AD153" s="122">
        <f>IFERROR(
$AN153 * INDEX('WFOM - Time_Base'!$A$4:$API$29, MATCH("CenHos", 'WFOM - Time_Base'!$B$4:$B$29,0), MATCH(CONCATENATE($G153,AD$2),'WFOM - Time_Base'!$A$8:$API$8,0)) *
INDEX('WFOM - Time_Base'!$A$4:$API$29, MATCH("CenHos_Per", 'WFOM - Time_Base'!$B$4:$B$29,0), MATCH(CONCATENATE($G153,AD$2),'WFOM - Time_Base'!$A$8:$API$8,0)),
IFERROR($AN153 * INDEX('Inputs from Uganda staff'!$E$61:$BM$80,MATCH('HRH Need estimation'!AD$2,'Inputs from Uganda staff'!$E$61:$E$80,0),MATCH('HRH Need estimation'!$D153,'Inputs from Uganda staff'!$E$6:$BM$6,0)),
""))</f>
        <v>0</v>
      </c>
      <c r="AE153" s="122">
        <f>IFERROR(
$AN153 * INDEX('WFOM - Time_Base'!$A$4:$API$29, MATCH("CenHos", 'WFOM - Time_Base'!$B$4:$B$29,0), MATCH(CONCATENATE($G153,AE$2),'WFOM - Time_Base'!$A$8:$API$8,0)) *
INDEX('WFOM - Time_Base'!$A$4:$API$29, MATCH("CenHos_Per", 'WFOM - Time_Base'!$B$4:$B$29,0), MATCH(CONCATENATE($G153,AE$2),'WFOM - Time_Base'!$A$8:$API$8,0)),
IFERROR($AN153 * INDEX('Inputs from Uganda staff'!$E$61:$BM$80,MATCH('HRH Need estimation'!AE$2,'Inputs from Uganda staff'!$E$61:$E$80,0),MATCH('HRH Need estimation'!$D153,'Inputs from Uganda staff'!$E$6:$BM$6,0)),
""))</f>
        <v>0</v>
      </c>
      <c r="AF153" s="122">
        <f>IFERROR(
$AN153 * INDEX('WFOM - Time_Base'!$A$4:$API$29, MATCH("CenHos", 'WFOM - Time_Base'!$B$4:$B$29,0), MATCH(CONCATENATE($G153,AF$2),'WFOM - Time_Base'!$A$8:$API$8,0)) *
INDEX('WFOM - Time_Base'!$A$4:$API$29, MATCH("CenHos_Per", 'WFOM - Time_Base'!$B$4:$B$29,0), MATCH(CONCATENATE($G153,AF$2),'WFOM - Time_Base'!$A$8:$API$8,0)),
IFERROR($AN153 * INDEX('Inputs from Uganda staff'!$E$61:$BM$80,MATCH('HRH Need estimation'!AF$2,'Inputs from Uganda staff'!$E$61:$E$80,0),MATCH('HRH Need estimation'!$D153,'Inputs from Uganda staff'!$E$6:$BM$6,0)),
""))</f>
        <v>0</v>
      </c>
      <c r="AG153" s="122">
        <f>IFERROR(
$AN153 * INDEX('WFOM - Time_Base'!$A$4:$API$29, MATCH("CenHos", 'WFOM - Time_Base'!$B$4:$B$29,0), MATCH(CONCATENATE($G153,AG$2),'WFOM - Time_Base'!$A$8:$API$8,0)) *
INDEX('WFOM - Time_Base'!$A$4:$API$29, MATCH("CenHos_Per", 'WFOM - Time_Base'!$B$4:$B$29,0), MATCH(CONCATENATE($G153,AG$2),'WFOM - Time_Base'!$A$8:$API$8,0)),
IFERROR($AN153 * INDEX('Inputs from Uganda staff'!$E$61:$BM$80,MATCH('HRH Need estimation'!AG$2,'Inputs from Uganda staff'!$E$61:$E$80,0),MATCH('HRH Need estimation'!$D153,'Inputs from Uganda staff'!$E$6:$BM$6,0)),
""))</f>
        <v>0</v>
      </c>
      <c r="AH153" s="122">
        <f>IFERROR(
$AN153 * INDEX('WFOM - Time_Base'!$A$4:$API$29, MATCH("CenHos", 'WFOM - Time_Base'!$B$4:$B$29,0), MATCH(CONCATENATE($G153,AH$2),'WFOM - Time_Base'!$A$8:$API$8,0)) *
INDEX('WFOM - Time_Base'!$A$4:$API$29, MATCH("CenHos_Per", 'WFOM - Time_Base'!$B$4:$B$29,0), MATCH(CONCATENATE($G153,AH$2),'WFOM - Time_Base'!$A$8:$API$8,0)),
IFERROR($AN153 * INDEX('Inputs from Uganda staff'!$E$61:$BM$80,MATCH('HRH Need estimation'!AH$2,'Inputs from Uganda staff'!$E$61:$E$80,0),MATCH('HRH Need estimation'!$D153,'Inputs from Uganda staff'!$E$6:$BM$6,0)),
""))</f>
        <v>0</v>
      </c>
      <c r="AI153" s="122">
        <f>IFERROR(
$AN153 * INDEX('WFOM - Time_Base'!$A$4:$API$29, MATCH("CenHos", 'WFOM - Time_Base'!$B$4:$B$29,0), MATCH(CONCATENATE($G153,AI$2),'WFOM - Time_Base'!$A$8:$API$8,0)) *
INDEX('WFOM - Time_Base'!$A$4:$API$29, MATCH("CenHos_Per", 'WFOM - Time_Base'!$B$4:$B$29,0), MATCH(CONCATENATE($G153,AI$2),'WFOM - Time_Base'!$A$8:$API$8,0)),
IFERROR($AN153 * INDEX('Inputs from Uganda staff'!$E$61:$BM$80,MATCH('HRH Need estimation'!AI$2,'Inputs from Uganda staff'!$E$61:$E$80,0),MATCH('HRH Need estimation'!$D153,'Inputs from Uganda staff'!$E$6:$BM$6,0)),
""))</f>
        <v>0</v>
      </c>
      <c r="AJ153" s="122">
        <f>IFERROR(
$AN153 * INDEX('WFOM - Time_Base'!$A$4:$API$29, MATCH("CenHos", 'WFOM - Time_Base'!$B$4:$B$29,0), MATCH(CONCATENATE($G153,AJ$2),'WFOM - Time_Base'!$A$8:$API$8,0)) *
INDEX('WFOM - Time_Base'!$A$4:$API$29, MATCH("CenHos_Per", 'WFOM - Time_Base'!$B$4:$B$29,0), MATCH(CONCATENATE($G153,AJ$2),'WFOM - Time_Base'!$A$8:$API$8,0)),
IFERROR($AN153 * INDEX('Inputs from Uganda staff'!$E$61:$BM$80,MATCH('HRH Need estimation'!AJ$2,'Inputs from Uganda staff'!$E$61:$E$80,0),MATCH('HRH Need estimation'!$D153,'Inputs from Uganda staff'!$E$6:$BM$6,0)),
""))</f>
        <v>0</v>
      </c>
      <c r="AK153" s="122">
        <f>IFERROR(
$AN153 * INDEX('WFOM - Time_Base'!$A$4:$API$29, MATCH("CenHos", 'WFOM - Time_Base'!$B$4:$B$29,0), MATCH(CONCATENATE($G153,AK$2),'WFOM - Time_Base'!$A$8:$API$8,0)) *
INDEX('WFOM - Time_Base'!$A$4:$API$29, MATCH("CenHos_Per", 'WFOM - Time_Base'!$B$4:$B$29,0), MATCH(CONCATENATE($G153,AK$2),'WFOM - Time_Base'!$A$8:$API$8,0)),
IFERROR($AN153 * INDEX('Inputs from Uganda staff'!$E$61:$BM$80,MATCH('HRH Need estimation'!AK$2,'Inputs from Uganda staff'!$E$61:$E$80,0),MATCH('HRH Need estimation'!$D153,'Inputs from Uganda staff'!$E$6:$BM$6,0)),
""))</f>
        <v>0</v>
      </c>
      <c r="AL153" s="122">
        <f>IFERROR(
$AN153 * INDEX('WFOM - Time_Base'!$A$4:$API$29, MATCH("CenHos", 'WFOM - Time_Base'!$B$4:$B$29,0), MATCH(CONCATENATE($G153,AL$2),'WFOM - Time_Base'!$A$8:$API$8,0)) *
INDEX('WFOM - Time_Base'!$A$4:$API$29, MATCH("CenHos_Per", 'WFOM - Time_Base'!$B$4:$B$29,0), MATCH(CONCATENATE($G153,AL$2),'WFOM - Time_Base'!$A$8:$API$8,0)),
IFERROR($AN153 * INDEX('Inputs from Uganda staff'!$E$61:$BM$80,MATCH('HRH Need estimation'!AL$2,'Inputs from Uganda staff'!$E$61:$E$80,0),MATCH('HRH Need estimation'!$D153,'Inputs from Uganda staff'!$E$6:$BM$6,0)),
""))</f>
        <v>0</v>
      </c>
      <c r="AN153">
        <v>1</v>
      </c>
      <c r="AO153" t="str">
        <f t="shared" si="6"/>
        <v>168</v>
      </c>
    </row>
    <row r="154" spans="1:43">
      <c r="A154" s="106" t="s">
        <v>986</v>
      </c>
      <c r="B154" s="106" t="s">
        <v>55</v>
      </c>
      <c r="C154" s="107" t="s">
        <v>519</v>
      </c>
      <c r="D154" s="115" t="s">
        <v>520</v>
      </c>
      <c r="E154" s="199"/>
      <c r="F154" s="199"/>
      <c r="G154" s="199" t="str">
        <f>IF(F154&lt;&gt;"", VLOOKUP(F154,'WFOM - Cadre and Service List'!$E$4:$F$52,2,FALSE), "")</f>
        <v/>
      </c>
      <c r="H154" s="199" t="s">
        <v>909</v>
      </c>
      <c r="I154" s="208"/>
      <c r="J154" s="208"/>
      <c r="K154" s="208"/>
      <c r="L154" s="208"/>
      <c r="M154" s="208"/>
      <c r="N154" s="208"/>
      <c r="O154" s="208"/>
      <c r="P154" s="207">
        <f t="shared" si="5"/>
        <v>0</v>
      </c>
      <c r="Q154" s="122" t="s">
        <v>1947</v>
      </c>
      <c r="R154" s="122" t="str">
        <f>IFERROR(
$AN154 * INDEX('WFOM - Time_Base'!$A$4:$API$29, MATCH("CenHos", 'WFOM - Time_Base'!$B$4:$B$29,0), MATCH(CONCATENATE($G154,R$2),'WFOM - Time_Base'!$A$8:$API$8,0)) *
INDEX('WFOM - Time_Base'!$A$4:$API$29, MATCH("CenHos_Per", 'WFOM - Time_Base'!$B$4:$B$29,0), MATCH(CONCATENATE($G154,R$2),'WFOM - Time_Base'!$A$8:$API$8,0)),
IFERROR($AN154 * INDEX('Inputs from Uganda staff'!$E$61:$BM$80,MATCH('HRH Need estimation'!R$2,'Inputs from Uganda staff'!$E$61:$E$80,0),MATCH('HRH Need estimation'!$D154,'Inputs from Uganda staff'!$E$6:$BM$6,0)),
""))</f>
        <v/>
      </c>
      <c r="S154" s="122" t="str">
        <f>IFERROR(
$AN154 * INDEX('WFOM - Time_Base'!$A$4:$API$29, MATCH("CenHos", 'WFOM - Time_Base'!$B$4:$B$29,0), MATCH(CONCATENATE($G154,S$2),'WFOM - Time_Base'!$A$8:$API$8,0)) *
INDEX('WFOM - Time_Base'!$A$4:$API$29, MATCH("CenHos_Per", 'WFOM - Time_Base'!$B$4:$B$29,0), MATCH(CONCATENATE($G154,S$2),'WFOM - Time_Base'!$A$8:$API$8,0)),
IFERROR($AN154 * INDEX('Inputs from Uganda staff'!$E$61:$BM$80,MATCH('HRH Need estimation'!S$2,'Inputs from Uganda staff'!$E$61:$E$80,0),MATCH('HRH Need estimation'!$D154,'Inputs from Uganda staff'!$E$6:$BM$6,0)),
""))</f>
        <v/>
      </c>
      <c r="T154" s="122" t="str">
        <f>IFERROR(
$AN154 * INDEX('WFOM - Time_Base'!$A$4:$API$29, MATCH("CenHos", 'WFOM - Time_Base'!$B$4:$B$29,0), MATCH(CONCATENATE($G154,T$2),'WFOM - Time_Base'!$A$8:$API$8,0)) *
INDEX('WFOM - Time_Base'!$A$4:$API$29, MATCH("CenHos_Per", 'WFOM - Time_Base'!$B$4:$B$29,0), MATCH(CONCATENATE($G154,T$2),'WFOM - Time_Base'!$A$8:$API$8,0)),
IFERROR($AN154 * INDEX('Inputs from Uganda staff'!$E$61:$BM$80,MATCH('HRH Need estimation'!T$2,'Inputs from Uganda staff'!$E$61:$E$80,0),MATCH('HRH Need estimation'!$D154,'Inputs from Uganda staff'!$E$6:$BM$6,0)),
""))</f>
        <v/>
      </c>
      <c r="U154" s="122" t="str">
        <f>IFERROR(
$AN154 * INDEX('WFOM - Time_Base'!$A$4:$API$29, MATCH("CenHos", 'WFOM - Time_Base'!$B$4:$B$29,0), MATCH(CONCATENATE($G154,U$2),'WFOM - Time_Base'!$A$8:$API$8,0)) *
INDEX('WFOM - Time_Base'!$A$4:$API$29, MATCH("CenHos_Per", 'WFOM - Time_Base'!$B$4:$B$29,0), MATCH(CONCATENATE($G154,U$2),'WFOM - Time_Base'!$A$8:$API$8,0)),
IFERROR($AN154 * INDEX('Inputs from Uganda staff'!$E$61:$BM$80,MATCH('HRH Need estimation'!U$2,'Inputs from Uganda staff'!$E$61:$E$80,0),MATCH('HRH Need estimation'!$D154,'Inputs from Uganda staff'!$E$6:$BM$6,0)),
""))</f>
        <v/>
      </c>
      <c r="V154" s="122" t="str">
        <f>IFERROR(
$AN154 * INDEX('WFOM - Time_Base'!$A$4:$API$29, MATCH("CenHos", 'WFOM - Time_Base'!$B$4:$B$29,0), MATCH(CONCATENATE($G154,V$2),'WFOM - Time_Base'!$A$8:$API$8,0)) *
INDEX('WFOM - Time_Base'!$A$4:$API$29, MATCH("CenHos_Per", 'WFOM - Time_Base'!$B$4:$B$29,0), MATCH(CONCATENATE($G154,V$2),'WFOM - Time_Base'!$A$8:$API$8,0)),
IFERROR($AN154 * INDEX('Inputs from Uganda staff'!$E$61:$BM$80,MATCH('HRH Need estimation'!V$2,'Inputs from Uganda staff'!$E$61:$E$80,0),MATCH('HRH Need estimation'!$D154,'Inputs from Uganda staff'!$E$6:$BM$6,0)),
""))</f>
        <v/>
      </c>
      <c r="W154" s="122" t="str">
        <f>IFERROR(
$AN154 * INDEX('WFOM - Time_Base'!$A$4:$API$29, MATCH("CenHos", 'WFOM - Time_Base'!$B$4:$B$29,0), MATCH(CONCATENATE($G154,W$2),'WFOM - Time_Base'!$A$8:$API$8,0)) *
INDEX('WFOM - Time_Base'!$A$4:$API$29, MATCH("CenHos_Per", 'WFOM - Time_Base'!$B$4:$B$29,0), MATCH(CONCATENATE($G154,W$2),'WFOM - Time_Base'!$A$8:$API$8,0)),
IFERROR($AN154 * INDEX('Inputs from Uganda staff'!$E$61:$BM$80,MATCH('HRH Need estimation'!W$2,'Inputs from Uganda staff'!$E$61:$E$80,0),MATCH('HRH Need estimation'!$D154,'Inputs from Uganda staff'!$E$6:$BM$6,0)),
""))</f>
        <v/>
      </c>
      <c r="X154" s="122" t="str">
        <f>IFERROR(
$AN154 * INDEX('WFOM - Time_Base'!$A$4:$API$29, MATCH("CenHos", 'WFOM - Time_Base'!$B$4:$B$29,0), MATCH(CONCATENATE($G154,X$2),'WFOM - Time_Base'!$A$8:$API$8,0)) *
INDEX('WFOM - Time_Base'!$A$4:$API$29, MATCH("CenHos_Per", 'WFOM - Time_Base'!$B$4:$B$29,0), MATCH(CONCATENATE($G154,X$2),'WFOM - Time_Base'!$A$8:$API$8,0)),
IFERROR($AN154 * INDEX('Inputs from Uganda staff'!$E$61:$BM$80,MATCH('HRH Need estimation'!X$2,'Inputs from Uganda staff'!$E$61:$E$80,0),MATCH('HRH Need estimation'!$D154,'Inputs from Uganda staff'!$E$6:$BM$6,0)),
""))</f>
        <v/>
      </c>
      <c r="Y154" s="122" t="str">
        <f>IFERROR(
$AN154 * INDEX('WFOM - Time_Base'!$A$4:$API$29, MATCH("CenHos", 'WFOM - Time_Base'!$B$4:$B$29,0), MATCH(CONCATENATE($G154,Y$2),'WFOM - Time_Base'!$A$8:$API$8,0)) *
INDEX('WFOM - Time_Base'!$A$4:$API$29, MATCH("CenHos_Per", 'WFOM - Time_Base'!$B$4:$B$29,0), MATCH(CONCATENATE($G154,Y$2),'WFOM - Time_Base'!$A$8:$API$8,0)),
IFERROR($AN154 * INDEX('Inputs from Uganda staff'!$E$61:$BM$80,MATCH('HRH Need estimation'!Y$2,'Inputs from Uganda staff'!$E$61:$E$80,0),MATCH('HRH Need estimation'!$D154,'Inputs from Uganda staff'!$E$6:$BM$6,0)),
""))</f>
        <v/>
      </c>
      <c r="Z154" s="122" t="str">
        <f>IFERROR(
$AN154 * INDEX('WFOM - Time_Base'!$A$4:$API$29, MATCH("CenHos", 'WFOM - Time_Base'!$B$4:$B$29,0), MATCH(CONCATENATE($G154,Z$2),'WFOM - Time_Base'!$A$8:$API$8,0)) *
INDEX('WFOM - Time_Base'!$A$4:$API$29, MATCH("CenHos_Per", 'WFOM - Time_Base'!$B$4:$B$29,0), MATCH(CONCATENATE($G154,Z$2),'WFOM - Time_Base'!$A$8:$API$8,0)),
IFERROR($AN154 * INDEX('Inputs from Uganda staff'!$E$61:$BM$80,MATCH('HRH Need estimation'!Z$2,'Inputs from Uganda staff'!$E$61:$E$80,0),MATCH('HRH Need estimation'!$D154,'Inputs from Uganda staff'!$E$6:$BM$6,0)),
""))</f>
        <v/>
      </c>
      <c r="AA154" s="122" t="str">
        <f>IFERROR(
$AN154 * INDEX('WFOM - Time_Base'!$A$4:$API$29, MATCH("CenHos", 'WFOM - Time_Base'!$B$4:$B$29,0), MATCH(CONCATENATE($G154,AA$2),'WFOM - Time_Base'!$A$8:$API$8,0)) *
INDEX('WFOM - Time_Base'!$A$4:$API$29, MATCH("CenHos_Per", 'WFOM - Time_Base'!$B$4:$B$29,0), MATCH(CONCATENATE($G154,AA$2),'WFOM - Time_Base'!$A$8:$API$8,0)),
IFERROR($AN154 * INDEX('Inputs from Uganda staff'!$E$61:$BM$80,MATCH('HRH Need estimation'!AA$2,'Inputs from Uganda staff'!$E$61:$E$80,0),MATCH('HRH Need estimation'!$D154,'Inputs from Uganda staff'!$E$6:$BM$6,0)),
""))</f>
        <v/>
      </c>
      <c r="AB154" s="122" t="str">
        <f>IFERROR(
$AN154 * INDEX('WFOM - Time_Base'!$A$4:$API$29, MATCH("CenHos", 'WFOM - Time_Base'!$B$4:$B$29,0), MATCH(CONCATENATE($G154,AB$2),'WFOM - Time_Base'!$A$8:$API$8,0)) *
INDEX('WFOM - Time_Base'!$A$4:$API$29, MATCH("CenHos_Per", 'WFOM - Time_Base'!$B$4:$B$29,0), MATCH(CONCATENATE($G154,AB$2),'WFOM - Time_Base'!$A$8:$API$8,0)),
IFERROR($AN154 * INDEX('Inputs from Uganda staff'!$E$61:$BM$80,MATCH('HRH Need estimation'!AB$2,'Inputs from Uganda staff'!$E$61:$E$80,0),MATCH('HRH Need estimation'!$D154,'Inputs from Uganda staff'!$E$6:$BM$6,0)),
""))</f>
        <v/>
      </c>
      <c r="AC154" s="122" t="str">
        <f>IFERROR(
$AN154 * INDEX('WFOM - Time_Base'!$A$4:$API$29, MATCH("CenHos", 'WFOM - Time_Base'!$B$4:$B$29,0), MATCH(CONCATENATE($G154,AC$2),'WFOM - Time_Base'!$A$8:$API$8,0)) *
INDEX('WFOM - Time_Base'!$A$4:$API$29, MATCH("CenHos_Per", 'WFOM - Time_Base'!$B$4:$B$29,0), MATCH(CONCATENATE($G154,AC$2),'WFOM - Time_Base'!$A$8:$API$8,0)),
IFERROR($AN154 * INDEX('Inputs from Uganda staff'!$E$61:$BM$80,MATCH('HRH Need estimation'!AC$2,'Inputs from Uganda staff'!$E$61:$E$80,0),MATCH('HRH Need estimation'!$D154,'Inputs from Uganda staff'!$E$6:$BM$6,0)),
""))</f>
        <v/>
      </c>
      <c r="AD154" s="122" t="str">
        <f>IFERROR(
$AN154 * INDEX('WFOM - Time_Base'!$A$4:$API$29, MATCH("CenHos", 'WFOM - Time_Base'!$B$4:$B$29,0), MATCH(CONCATENATE($G154,AD$2),'WFOM - Time_Base'!$A$8:$API$8,0)) *
INDEX('WFOM - Time_Base'!$A$4:$API$29, MATCH("CenHos_Per", 'WFOM - Time_Base'!$B$4:$B$29,0), MATCH(CONCATENATE($G154,AD$2),'WFOM - Time_Base'!$A$8:$API$8,0)),
IFERROR($AN154 * INDEX('Inputs from Uganda staff'!$E$61:$BM$80,MATCH('HRH Need estimation'!AD$2,'Inputs from Uganda staff'!$E$61:$E$80,0),MATCH('HRH Need estimation'!$D154,'Inputs from Uganda staff'!$E$6:$BM$6,0)),
""))</f>
        <v/>
      </c>
      <c r="AE154" s="122" t="str">
        <f>IFERROR(
$AN154 * INDEX('WFOM - Time_Base'!$A$4:$API$29, MATCH("CenHos", 'WFOM - Time_Base'!$B$4:$B$29,0), MATCH(CONCATENATE($G154,AE$2),'WFOM - Time_Base'!$A$8:$API$8,0)) *
INDEX('WFOM - Time_Base'!$A$4:$API$29, MATCH("CenHos_Per", 'WFOM - Time_Base'!$B$4:$B$29,0), MATCH(CONCATENATE($G154,AE$2),'WFOM - Time_Base'!$A$8:$API$8,0)),
IFERROR($AN154 * INDEX('Inputs from Uganda staff'!$E$61:$BM$80,MATCH('HRH Need estimation'!AE$2,'Inputs from Uganda staff'!$E$61:$E$80,0),MATCH('HRH Need estimation'!$D154,'Inputs from Uganda staff'!$E$6:$BM$6,0)),
""))</f>
        <v/>
      </c>
      <c r="AF154" s="122" t="str">
        <f>IFERROR(
$AN154 * INDEX('WFOM - Time_Base'!$A$4:$API$29, MATCH("CenHos", 'WFOM - Time_Base'!$B$4:$B$29,0), MATCH(CONCATENATE($G154,AF$2),'WFOM - Time_Base'!$A$8:$API$8,0)) *
INDEX('WFOM - Time_Base'!$A$4:$API$29, MATCH("CenHos_Per", 'WFOM - Time_Base'!$B$4:$B$29,0), MATCH(CONCATENATE($G154,AF$2),'WFOM - Time_Base'!$A$8:$API$8,0)),
IFERROR($AN154 * INDEX('Inputs from Uganda staff'!$E$61:$BM$80,MATCH('HRH Need estimation'!AF$2,'Inputs from Uganda staff'!$E$61:$E$80,0),MATCH('HRH Need estimation'!$D154,'Inputs from Uganda staff'!$E$6:$BM$6,0)),
""))</f>
        <v/>
      </c>
      <c r="AG154" s="122" t="str">
        <f>IFERROR(
$AN154 * INDEX('WFOM - Time_Base'!$A$4:$API$29, MATCH("CenHos", 'WFOM - Time_Base'!$B$4:$B$29,0), MATCH(CONCATENATE($G154,AG$2),'WFOM - Time_Base'!$A$8:$API$8,0)) *
INDEX('WFOM - Time_Base'!$A$4:$API$29, MATCH("CenHos_Per", 'WFOM - Time_Base'!$B$4:$B$29,0), MATCH(CONCATENATE($G154,AG$2),'WFOM - Time_Base'!$A$8:$API$8,0)),
IFERROR($AN154 * INDEX('Inputs from Uganda staff'!$E$61:$BM$80,MATCH('HRH Need estimation'!AG$2,'Inputs from Uganda staff'!$E$61:$E$80,0),MATCH('HRH Need estimation'!$D154,'Inputs from Uganda staff'!$E$6:$BM$6,0)),
""))</f>
        <v/>
      </c>
      <c r="AH154" s="122" t="str">
        <f>IFERROR(
$AN154 * INDEX('WFOM - Time_Base'!$A$4:$API$29, MATCH("CenHos", 'WFOM - Time_Base'!$B$4:$B$29,0), MATCH(CONCATENATE($G154,AH$2),'WFOM - Time_Base'!$A$8:$API$8,0)) *
INDEX('WFOM - Time_Base'!$A$4:$API$29, MATCH("CenHos_Per", 'WFOM - Time_Base'!$B$4:$B$29,0), MATCH(CONCATENATE($G154,AH$2),'WFOM - Time_Base'!$A$8:$API$8,0)),
IFERROR($AN154 * INDEX('Inputs from Uganda staff'!$E$61:$BM$80,MATCH('HRH Need estimation'!AH$2,'Inputs from Uganda staff'!$E$61:$E$80,0),MATCH('HRH Need estimation'!$D154,'Inputs from Uganda staff'!$E$6:$BM$6,0)),
""))</f>
        <v/>
      </c>
      <c r="AI154" s="122" t="str">
        <f>IFERROR(
$AN154 * INDEX('WFOM - Time_Base'!$A$4:$API$29, MATCH("CenHos", 'WFOM - Time_Base'!$B$4:$B$29,0), MATCH(CONCATENATE($G154,AI$2),'WFOM - Time_Base'!$A$8:$API$8,0)) *
INDEX('WFOM - Time_Base'!$A$4:$API$29, MATCH("CenHos_Per", 'WFOM - Time_Base'!$B$4:$B$29,0), MATCH(CONCATENATE($G154,AI$2),'WFOM - Time_Base'!$A$8:$API$8,0)),
IFERROR($AN154 * INDEX('Inputs from Uganda staff'!$E$61:$BM$80,MATCH('HRH Need estimation'!AI$2,'Inputs from Uganda staff'!$E$61:$E$80,0),MATCH('HRH Need estimation'!$D154,'Inputs from Uganda staff'!$E$6:$BM$6,0)),
""))</f>
        <v/>
      </c>
      <c r="AJ154" s="122" t="str">
        <f>IFERROR(
$AN154 * INDEX('WFOM - Time_Base'!$A$4:$API$29, MATCH("CenHos", 'WFOM - Time_Base'!$B$4:$B$29,0), MATCH(CONCATENATE($G154,AJ$2),'WFOM - Time_Base'!$A$8:$API$8,0)) *
INDEX('WFOM - Time_Base'!$A$4:$API$29, MATCH("CenHos_Per", 'WFOM - Time_Base'!$B$4:$B$29,0), MATCH(CONCATENATE($G154,AJ$2),'WFOM - Time_Base'!$A$8:$API$8,0)),
IFERROR($AN154 * INDEX('Inputs from Uganda staff'!$E$61:$BM$80,MATCH('HRH Need estimation'!AJ$2,'Inputs from Uganda staff'!$E$61:$E$80,0),MATCH('HRH Need estimation'!$D154,'Inputs from Uganda staff'!$E$6:$BM$6,0)),
""))</f>
        <v/>
      </c>
      <c r="AK154" s="122" t="str">
        <f>IFERROR(
$AN154 * INDEX('WFOM - Time_Base'!$A$4:$API$29, MATCH("CenHos", 'WFOM - Time_Base'!$B$4:$B$29,0), MATCH(CONCATENATE($G154,AK$2),'WFOM - Time_Base'!$A$8:$API$8,0)) *
INDEX('WFOM - Time_Base'!$A$4:$API$29, MATCH("CenHos_Per", 'WFOM - Time_Base'!$B$4:$B$29,0), MATCH(CONCATENATE($G154,AK$2),'WFOM - Time_Base'!$A$8:$API$8,0)),
IFERROR($AN154 * INDEX('Inputs from Uganda staff'!$E$61:$BM$80,MATCH('HRH Need estimation'!AK$2,'Inputs from Uganda staff'!$E$61:$E$80,0),MATCH('HRH Need estimation'!$D154,'Inputs from Uganda staff'!$E$6:$BM$6,0)),
""))</f>
        <v/>
      </c>
      <c r="AL154" s="122" t="str">
        <f>IFERROR(
$AN154 * INDEX('WFOM - Time_Base'!$A$4:$API$29, MATCH("CenHos", 'WFOM - Time_Base'!$B$4:$B$29,0), MATCH(CONCATENATE($G154,AL$2),'WFOM - Time_Base'!$A$8:$API$8,0)) *
INDEX('WFOM - Time_Base'!$A$4:$API$29, MATCH("CenHos_Per", 'WFOM - Time_Base'!$B$4:$B$29,0), MATCH(CONCATENATE($G154,AL$2),'WFOM - Time_Base'!$A$8:$API$8,0)),
IFERROR($AN154 * INDEX('Inputs from Uganda staff'!$E$61:$BM$80,MATCH('HRH Need estimation'!AL$2,'Inputs from Uganda staff'!$E$61:$E$80,0),MATCH('HRH Need estimation'!$D154,'Inputs from Uganda staff'!$E$6:$BM$6,0)),
""))</f>
        <v/>
      </c>
      <c r="AN154">
        <v>1</v>
      </c>
      <c r="AO154" t="e">
        <f t="shared" si="6"/>
        <v>#N/A</v>
      </c>
    </row>
    <row r="155" spans="1:43">
      <c r="A155" s="106" t="s">
        <v>987</v>
      </c>
      <c r="B155" s="106" t="s">
        <v>55</v>
      </c>
      <c r="C155" s="107" t="s">
        <v>521</v>
      </c>
      <c r="D155" s="115" t="s">
        <v>522</v>
      </c>
      <c r="E155" s="199"/>
      <c r="F155" s="199"/>
      <c r="G155" s="199" t="str">
        <f>IF(F155&lt;&gt;"", VLOOKUP(F155,'WFOM - Cadre and Service List'!$E$4:$F$52,2,FALSE), "")</f>
        <v/>
      </c>
      <c r="H155" s="199" t="s">
        <v>909</v>
      </c>
      <c r="I155" s="208"/>
      <c r="J155" s="208"/>
      <c r="K155" s="208"/>
      <c r="L155" s="208"/>
      <c r="M155" s="208"/>
      <c r="N155" s="208"/>
      <c r="O155" s="208"/>
      <c r="P155" s="207">
        <f t="shared" si="5"/>
        <v>0</v>
      </c>
      <c r="Q155" s="122" t="s">
        <v>1947</v>
      </c>
      <c r="R155" s="122" t="str">
        <f>IFERROR(
$AN155 * INDEX('WFOM - Time_Base'!$A$4:$API$29, MATCH("CenHos", 'WFOM - Time_Base'!$B$4:$B$29,0), MATCH(CONCATENATE($G155,R$2),'WFOM - Time_Base'!$A$8:$API$8,0)) *
INDEX('WFOM - Time_Base'!$A$4:$API$29, MATCH("CenHos_Per", 'WFOM - Time_Base'!$B$4:$B$29,0), MATCH(CONCATENATE($G155,R$2),'WFOM - Time_Base'!$A$8:$API$8,0)),
IFERROR($AN155 * INDEX('Inputs from Uganda staff'!$E$61:$BM$80,MATCH('HRH Need estimation'!R$2,'Inputs from Uganda staff'!$E$61:$E$80,0),MATCH('HRH Need estimation'!$D155,'Inputs from Uganda staff'!$E$6:$BM$6,0)),
""))</f>
        <v/>
      </c>
      <c r="S155" s="122" t="str">
        <f>IFERROR(
$AN155 * INDEX('WFOM - Time_Base'!$A$4:$API$29, MATCH("CenHos", 'WFOM - Time_Base'!$B$4:$B$29,0), MATCH(CONCATENATE($G155,S$2),'WFOM - Time_Base'!$A$8:$API$8,0)) *
INDEX('WFOM - Time_Base'!$A$4:$API$29, MATCH("CenHos_Per", 'WFOM - Time_Base'!$B$4:$B$29,0), MATCH(CONCATENATE($G155,S$2),'WFOM - Time_Base'!$A$8:$API$8,0)),
IFERROR($AN155 * INDEX('Inputs from Uganda staff'!$E$61:$BM$80,MATCH('HRH Need estimation'!S$2,'Inputs from Uganda staff'!$E$61:$E$80,0),MATCH('HRH Need estimation'!$D155,'Inputs from Uganda staff'!$E$6:$BM$6,0)),
""))</f>
        <v/>
      </c>
      <c r="T155" s="122" t="str">
        <f>IFERROR(
$AN155 * INDEX('WFOM - Time_Base'!$A$4:$API$29, MATCH("CenHos", 'WFOM - Time_Base'!$B$4:$B$29,0), MATCH(CONCATENATE($G155,T$2),'WFOM - Time_Base'!$A$8:$API$8,0)) *
INDEX('WFOM - Time_Base'!$A$4:$API$29, MATCH("CenHos_Per", 'WFOM - Time_Base'!$B$4:$B$29,0), MATCH(CONCATENATE($G155,T$2),'WFOM - Time_Base'!$A$8:$API$8,0)),
IFERROR($AN155 * INDEX('Inputs from Uganda staff'!$E$61:$BM$80,MATCH('HRH Need estimation'!T$2,'Inputs from Uganda staff'!$E$61:$E$80,0),MATCH('HRH Need estimation'!$D155,'Inputs from Uganda staff'!$E$6:$BM$6,0)),
""))</f>
        <v/>
      </c>
      <c r="U155" s="122" t="str">
        <f>IFERROR(
$AN155 * INDEX('WFOM - Time_Base'!$A$4:$API$29, MATCH("CenHos", 'WFOM - Time_Base'!$B$4:$B$29,0), MATCH(CONCATENATE($G155,U$2),'WFOM - Time_Base'!$A$8:$API$8,0)) *
INDEX('WFOM - Time_Base'!$A$4:$API$29, MATCH("CenHos_Per", 'WFOM - Time_Base'!$B$4:$B$29,0), MATCH(CONCATENATE($G155,U$2),'WFOM - Time_Base'!$A$8:$API$8,0)),
IFERROR($AN155 * INDEX('Inputs from Uganda staff'!$E$61:$BM$80,MATCH('HRH Need estimation'!U$2,'Inputs from Uganda staff'!$E$61:$E$80,0),MATCH('HRH Need estimation'!$D155,'Inputs from Uganda staff'!$E$6:$BM$6,0)),
""))</f>
        <v/>
      </c>
      <c r="V155" s="122" t="str">
        <f>IFERROR(
$AN155 * INDEX('WFOM - Time_Base'!$A$4:$API$29, MATCH("CenHos", 'WFOM - Time_Base'!$B$4:$B$29,0), MATCH(CONCATENATE($G155,V$2),'WFOM - Time_Base'!$A$8:$API$8,0)) *
INDEX('WFOM - Time_Base'!$A$4:$API$29, MATCH("CenHos_Per", 'WFOM - Time_Base'!$B$4:$B$29,0), MATCH(CONCATENATE($G155,V$2),'WFOM - Time_Base'!$A$8:$API$8,0)),
IFERROR($AN155 * INDEX('Inputs from Uganda staff'!$E$61:$BM$80,MATCH('HRH Need estimation'!V$2,'Inputs from Uganda staff'!$E$61:$E$80,0),MATCH('HRH Need estimation'!$D155,'Inputs from Uganda staff'!$E$6:$BM$6,0)),
""))</f>
        <v/>
      </c>
      <c r="W155" s="122" t="str">
        <f>IFERROR(
$AN155 * INDEX('WFOM - Time_Base'!$A$4:$API$29, MATCH("CenHos", 'WFOM - Time_Base'!$B$4:$B$29,0), MATCH(CONCATENATE($G155,W$2),'WFOM - Time_Base'!$A$8:$API$8,0)) *
INDEX('WFOM - Time_Base'!$A$4:$API$29, MATCH("CenHos_Per", 'WFOM - Time_Base'!$B$4:$B$29,0), MATCH(CONCATENATE($G155,W$2),'WFOM - Time_Base'!$A$8:$API$8,0)),
IFERROR($AN155 * INDEX('Inputs from Uganda staff'!$E$61:$BM$80,MATCH('HRH Need estimation'!W$2,'Inputs from Uganda staff'!$E$61:$E$80,0),MATCH('HRH Need estimation'!$D155,'Inputs from Uganda staff'!$E$6:$BM$6,0)),
""))</f>
        <v/>
      </c>
      <c r="X155" s="122" t="str">
        <f>IFERROR(
$AN155 * INDEX('WFOM - Time_Base'!$A$4:$API$29, MATCH("CenHos", 'WFOM - Time_Base'!$B$4:$B$29,0), MATCH(CONCATENATE($G155,X$2),'WFOM - Time_Base'!$A$8:$API$8,0)) *
INDEX('WFOM - Time_Base'!$A$4:$API$29, MATCH("CenHos_Per", 'WFOM - Time_Base'!$B$4:$B$29,0), MATCH(CONCATENATE($G155,X$2),'WFOM - Time_Base'!$A$8:$API$8,0)),
IFERROR($AN155 * INDEX('Inputs from Uganda staff'!$E$61:$BM$80,MATCH('HRH Need estimation'!X$2,'Inputs from Uganda staff'!$E$61:$E$80,0),MATCH('HRH Need estimation'!$D155,'Inputs from Uganda staff'!$E$6:$BM$6,0)),
""))</f>
        <v/>
      </c>
      <c r="Y155" s="122" t="str">
        <f>IFERROR(
$AN155 * INDEX('WFOM - Time_Base'!$A$4:$API$29, MATCH("CenHos", 'WFOM - Time_Base'!$B$4:$B$29,0), MATCH(CONCATENATE($G155,Y$2),'WFOM - Time_Base'!$A$8:$API$8,0)) *
INDEX('WFOM - Time_Base'!$A$4:$API$29, MATCH("CenHos_Per", 'WFOM - Time_Base'!$B$4:$B$29,0), MATCH(CONCATENATE($G155,Y$2),'WFOM - Time_Base'!$A$8:$API$8,0)),
IFERROR($AN155 * INDEX('Inputs from Uganda staff'!$E$61:$BM$80,MATCH('HRH Need estimation'!Y$2,'Inputs from Uganda staff'!$E$61:$E$80,0),MATCH('HRH Need estimation'!$D155,'Inputs from Uganda staff'!$E$6:$BM$6,0)),
""))</f>
        <v/>
      </c>
      <c r="Z155" s="122" t="str">
        <f>IFERROR(
$AN155 * INDEX('WFOM - Time_Base'!$A$4:$API$29, MATCH("CenHos", 'WFOM - Time_Base'!$B$4:$B$29,0), MATCH(CONCATENATE($G155,Z$2),'WFOM - Time_Base'!$A$8:$API$8,0)) *
INDEX('WFOM - Time_Base'!$A$4:$API$29, MATCH("CenHos_Per", 'WFOM - Time_Base'!$B$4:$B$29,0), MATCH(CONCATENATE($G155,Z$2),'WFOM - Time_Base'!$A$8:$API$8,0)),
IFERROR($AN155 * INDEX('Inputs from Uganda staff'!$E$61:$BM$80,MATCH('HRH Need estimation'!Z$2,'Inputs from Uganda staff'!$E$61:$E$80,0),MATCH('HRH Need estimation'!$D155,'Inputs from Uganda staff'!$E$6:$BM$6,0)),
""))</f>
        <v/>
      </c>
      <c r="AA155" s="122" t="str">
        <f>IFERROR(
$AN155 * INDEX('WFOM - Time_Base'!$A$4:$API$29, MATCH("CenHos", 'WFOM - Time_Base'!$B$4:$B$29,0), MATCH(CONCATENATE($G155,AA$2),'WFOM - Time_Base'!$A$8:$API$8,0)) *
INDEX('WFOM - Time_Base'!$A$4:$API$29, MATCH("CenHos_Per", 'WFOM - Time_Base'!$B$4:$B$29,0), MATCH(CONCATENATE($G155,AA$2),'WFOM - Time_Base'!$A$8:$API$8,0)),
IFERROR($AN155 * INDEX('Inputs from Uganda staff'!$E$61:$BM$80,MATCH('HRH Need estimation'!AA$2,'Inputs from Uganda staff'!$E$61:$E$80,0),MATCH('HRH Need estimation'!$D155,'Inputs from Uganda staff'!$E$6:$BM$6,0)),
""))</f>
        <v/>
      </c>
      <c r="AB155" s="122" t="str">
        <f>IFERROR(
$AN155 * INDEX('WFOM - Time_Base'!$A$4:$API$29, MATCH("CenHos", 'WFOM - Time_Base'!$B$4:$B$29,0), MATCH(CONCATENATE($G155,AB$2),'WFOM - Time_Base'!$A$8:$API$8,0)) *
INDEX('WFOM - Time_Base'!$A$4:$API$29, MATCH("CenHos_Per", 'WFOM - Time_Base'!$B$4:$B$29,0), MATCH(CONCATENATE($G155,AB$2),'WFOM - Time_Base'!$A$8:$API$8,0)),
IFERROR($AN155 * INDEX('Inputs from Uganda staff'!$E$61:$BM$80,MATCH('HRH Need estimation'!AB$2,'Inputs from Uganda staff'!$E$61:$E$80,0),MATCH('HRH Need estimation'!$D155,'Inputs from Uganda staff'!$E$6:$BM$6,0)),
""))</f>
        <v/>
      </c>
      <c r="AC155" s="122" t="str">
        <f>IFERROR(
$AN155 * INDEX('WFOM - Time_Base'!$A$4:$API$29, MATCH("CenHos", 'WFOM - Time_Base'!$B$4:$B$29,0), MATCH(CONCATENATE($G155,AC$2),'WFOM - Time_Base'!$A$8:$API$8,0)) *
INDEX('WFOM - Time_Base'!$A$4:$API$29, MATCH("CenHos_Per", 'WFOM - Time_Base'!$B$4:$B$29,0), MATCH(CONCATENATE($G155,AC$2),'WFOM - Time_Base'!$A$8:$API$8,0)),
IFERROR($AN155 * INDEX('Inputs from Uganda staff'!$E$61:$BM$80,MATCH('HRH Need estimation'!AC$2,'Inputs from Uganda staff'!$E$61:$E$80,0),MATCH('HRH Need estimation'!$D155,'Inputs from Uganda staff'!$E$6:$BM$6,0)),
""))</f>
        <v/>
      </c>
      <c r="AD155" s="122" t="str">
        <f>IFERROR(
$AN155 * INDEX('WFOM - Time_Base'!$A$4:$API$29, MATCH("CenHos", 'WFOM - Time_Base'!$B$4:$B$29,0), MATCH(CONCATENATE($G155,AD$2),'WFOM - Time_Base'!$A$8:$API$8,0)) *
INDEX('WFOM - Time_Base'!$A$4:$API$29, MATCH("CenHos_Per", 'WFOM - Time_Base'!$B$4:$B$29,0), MATCH(CONCATENATE($G155,AD$2),'WFOM - Time_Base'!$A$8:$API$8,0)),
IFERROR($AN155 * INDEX('Inputs from Uganda staff'!$E$61:$BM$80,MATCH('HRH Need estimation'!AD$2,'Inputs from Uganda staff'!$E$61:$E$80,0),MATCH('HRH Need estimation'!$D155,'Inputs from Uganda staff'!$E$6:$BM$6,0)),
""))</f>
        <v/>
      </c>
      <c r="AE155" s="122" t="str">
        <f>IFERROR(
$AN155 * INDEX('WFOM - Time_Base'!$A$4:$API$29, MATCH("CenHos", 'WFOM - Time_Base'!$B$4:$B$29,0), MATCH(CONCATENATE($G155,AE$2),'WFOM - Time_Base'!$A$8:$API$8,0)) *
INDEX('WFOM - Time_Base'!$A$4:$API$29, MATCH("CenHos_Per", 'WFOM - Time_Base'!$B$4:$B$29,0), MATCH(CONCATENATE($G155,AE$2),'WFOM - Time_Base'!$A$8:$API$8,0)),
IFERROR($AN155 * INDEX('Inputs from Uganda staff'!$E$61:$BM$80,MATCH('HRH Need estimation'!AE$2,'Inputs from Uganda staff'!$E$61:$E$80,0),MATCH('HRH Need estimation'!$D155,'Inputs from Uganda staff'!$E$6:$BM$6,0)),
""))</f>
        <v/>
      </c>
      <c r="AF155" s="122" t="str">
        <f>IFERROR(
$AN155 * INDEX('WFOM - Time_Base'!$A$4:$API$29, MATCH("CenHos", 'WFOM - Time_Base'!$B$4:$B$29,0), MATCH(CONCATENATE($G155,AF$2),'WFOM - Time_Base'!$A$8:$API$8,0)) *
INDEX('WFOM - Time_Base'!$A$4:$API$29, MATCH("CenHos_Per", 'WFOM - Time_Base'!$B$4:$B$29,0), MATCH(CONCATENATE($G155,AF$2),'WFOM - Time_Base'!$A$8:$API$8,0)),
IFERROR($AN155 * INDEX('Inputs from Uganda staff'!$E$61:$BM$80,MATCH('HRH Need estimation'!AF$2,'Inputs from Uganda staff'!$E$61:$E$80,0),MATCH('HRH Need estimation'!$D155,'Inputs from Uganda staff'!$E$6:$BM$6,0)),
""))</f>
        <v/>
      </c>
      <c r="AG155" s="122" t="str">
        <f>IFERROR(
$AN155 * INDEX('WFOM - Time_Base'!$A$4:$API$29, MATCH("CenHos", 'WFOM - Time_Base'!$B$4:$B$29,0), MATCH(CONCATENATE($G155,AG$2),'WFOM - Time_Base'!$A$8:$API$8,0)) *
INDEX('WFOM - Time_Base'!$A$4:$API$29, MATCH("CenHos_Per", 'WFOM - Time_Base'!$B$4:$B$29,0), MATCH(CONCATENATE($G155,AG$2),'WFOM - Time_Base'!$A$8:$API$8,0)),
IFERROR($AN155 * INDEX('Inputs from Uganda staff'!$E$61:$BM$80,MATCH('HRH Need estimation'!AG$2,'Inputs from Uganda staff'!$E$61:$E$80,0),MATCH('HRH Need estimation'!$D155,'Inputs from Uganda staff'!$E$6:$BM$6,0)),
""))</f>
        <v/>
      </c>
      <c r="AH155" s="122" t="str">
        <f>IFERROR(
$AN155 * INDEX('WFOM - Time_Base'!$A$4:$API$29, MATCH("CenHos", 'WFOM - Time_Base'!$B$4:$B$29,0), MATCH(CONCATENATE($G155,AH$2),'WFOM - Time_Base'!$A$8:$API$8,0)) *
INDEX('WFOM - Time_Base'!$A$4:$API$29, MATCH("CenHos_Per", 'WFOM - Time_Base'!$B$4:$B$29,0), MATCH(CONCATENATE($G155,AH$2),'WFOM - Time_Base'!$A$8:$API$8,0)),
IFERROR($AN155 * INDEX('Inputs from Uganda staff'!$E$61:$BM$80,MATCH('HRH Need estimation'!AH$2,'Inputs from Uganda staff'!$E$61:$E$80,0),MATCH('HRH Need estimation'!$D155,'Inputs from Uganda staff'!$E$6:$BM$6,0)),
""))</f>
        <v/>
      </c>
      <c r="AI155" s="122" t="str">
        <f>IFERROR(
$AN155 * INDEX('WFOM - Time_Base'!$A$4:$API$29, MATCH("CenHos", 'WFOM - Time_Base'!$B$4:$B$29,0), MATCH(CONCATENATE($G155,AI$2),'WFOM - Time_Base'!$A$8:$API$8,0)) *
INDEX('WFOM - Time_Base'!$A$4:$API$29, MATCH("CenHos_Per", 'WFOM - Time_Base'!$B$4:$B$29,0), MATCH(CONCATENATE($G155,AI$2),'WFOM - Time_Base'!$A$8:$API$8,0)),
IFERROR($AN155 * INDEX('Inputs from Uganda staff'!$E$61:$BM$80,MATCH('HRH Need estimation'!AI$2,'Inputs from Uganda staff'!$E$61:$E$80,0),MATCH('HRH Need estimation'!$D155,'Inputs from Uganda staff'!$E$6:$BM$6,0)),
""))</f>
        <v/>
      </c>
      <c r="AJ155" s="122" t="str">
        <f>IFERROR(
$AN155 * INDEX('WFOM - Time_Base'!$A$4:$API$29, MATCH("CenHos", 'WFOM - Time_Base'!$B$4:$B$29,0), MATCH(CONCATENATE($G155,AJ$2),'WFOM - Time_Base'!$A$8:$API$8,0)) *
INDEX('WFOM - Time_Base'!$A$4:$API$29, MATCH("CenHos_Per", 'WFOM - Time_Base'!$B$4:$B$29,0), MATCH(CONCATENATE($G155,AJ$2),'WFOM - Time_Base'!$A$8:$API$8,0)),
IFERROR($AN155 * INDEX('Inputs from Uganda staff'!$E$61:$BM$80,MATCH('HRH Need estimation'!AJ$2,'Inputs from Uganda staff'!$E$61:$E$80,0),MATCH('HRH Need estimation'!$D155,'Inputs from Uganda staff'!$E$6:$BM$6,0)),
""))</f>
        <v/>
      </c>
      <c r="AK155" s="122" t="str">
        <f>IFERROR(
$AN155 * INDEX('WFOM - Time_Base'!$A$4:$API$29, MATCH("CenHos", 'WFOM - Time_Base'!$B$4:$B$29,0), MATCH(CONCATENATE($G155,AK$2),'WFOM - Time_Base'!$A$8:$API$8,0)) *
INDEX('WFOM - Time_Base'!$A$4:$API$29, MATCH("CenHos_Per", 'WFOM - Time_Base'!$B$4:$B$29,0), MATCH(CONCATENATE($G155,AK$2),'WFOM - Time_Base'!$A$8:$API$8,0)),
IFERROR($AN155 * INDEX('Inputs from Uganda staff'!$E$61:$BM$80,MATCH('HRH Need estimation'!AK$2,'Inputs from Uganda staff'!$E$61:$E$80,0),MATCH('HRH Need estimation'!$D155,'Inputs from Uganda staff'!$E$6:$BM$6,0)),
""))</f>
        <v/>
      </c>
      <c r="AL155" s="122" t="str">
        <f>IFERROR(
$AN155 * INDEX('WFOM - Time_Base'!$A$4:$API$29, MATCH("CenHos", 'WFOM - Time_Base'!$B$4:$B$29,0), MATCH(CONCATENATE($G155,AL$2),'WFOM - Time_Base'!$A$8:$API$8,0)) *
INDEX('WFOM - Time_Base'!$A$4:$API$29, MATCH("CenHos_Per", 'WFOM - Time_Base'!$B$4:$B$29,0), MATCH(CONCATENATE($G155,AL$2),'WFOM - Time_Base'!$A$8:$API$8,0)),
IFERROR($AN155 * INDEX('Inputs from Uganda staff'!$E$61:$BM$80,MATCH('HRH Need estimation'!AL$2,'Inputs from Uganda staff'!$E$61:$E$80,0),MATCH('HRH Need estimation'!$D155,'Inputs from Uganda staff'!$E$6:$BM$6,0)),
""))</f>
        <v/>
      </c>
      <c r="AN155">
        <v>1</v>
      </c>
      <c r="AO155" t="e">
        <f t="shared" si="6"/>
        <v>#N/A</v>
      </c>
    </row>
    <row r="156" spans="1:43">
      <c r="A156" s="106" t="s">
        <v>524</v>
      </c>
      <c r="B156" s="106" t="s">
        <v>55</v>
      </c>
      <c r="C156" s="107" t="s">
        <v>523</v>
      </c>
      <c r="D156" s="115" t="s">
        <v>524</v>
      </c>
      <c r="E156" s="199"/>
      <c r="F156" s="199"/>
      <c r="G156" s="204" t="str">
        <f>IF(F156&lt;&gt;"", VLOOKUP(F156,'WFOM - Cadre and Service List'!$E$4:$F$52,2,FALSE), "")</f>
        <v/>
      </c>
      <c r="H156" s="204" t="s">
        <v>910</v>
      </c>
      <c r="I156" s="208"/>
      <c r="J156" s="208"/>
      <c r="K156" s="208"/>
      <c r="L156" s="208"/>
      <c r="M156" s="208"/>
      <c r="N156" s="208"/>
      <c r="O156" s="208"/>
      <c r="P156" s="207">
        <f t="shared" si="5"/>
        <v>0</v>
      </c>
      <c r="Q156" s="122" t="s">
        <v>1947</v>
      </c>
      <c r="R156" s="122" t="str">
        <f>IFERROR(
$AN156 * INDEX('WFOM - Time_Base'!$A$4:$API$29, MATCH("CenHos", 'WFOM - Time_Base'!$B$4:$B$29,0), MATCH(CONCATENATE($G156,R$2),'WFOM - Time_Base'!$A$8:$API$8,0)) *
INDEX('WFOM - Time_Base'!$A$4:$API$29, MATCH("CenHos_Per", 'WFOM - Time_Base'!$B$4:$B$29,0), MATCH(CONCATENATE($G156,R$2),'WFOM - Time_Base'!$A$8:$API$8,0)),
IFERROR($AN156 * INDEX('Inputs from Uganda staff'!$E$61:$BM$80,MATCH('HRH Need estimation'!R$2,'Inputs from Uganda staff'!$E$61:$E$80,0),MATCH('HRH Need estimation'!$D156,'Inputs from Uganda staff'!$E$6:$BM$6,0)),
""))</f>
        <v/>
      </c>
      <c r="S156" s="122" t="str">
        <f>IFERROR(
$AN156 * INDEX('WFOM - Time_Base'!$A$4:$API$29, MATCH("CenHos", 'WFOM - Time_Base'!$B$4:$B$29,0), MATCH(CONCATENATE($G156,S$2),'WFOM - Time_Base'!$A$8:$API$8,0)) *
INDEX('WFOM - Time_Base'!$A$4:$API$29, MATCH("CenHos_Per", 'WFOM - Time_Base'!$B$4:$B$29,0), MATCH(CONCATENATE($G156,S$2),'WFOM - Time_Base'!$A$8:$API$8,0)),
IFERROR($AN156 * INDEX('Inputs from Uganda staff'!$E$61:$BM$80,MATCH('HRH Need estimation'!S$2,'Inputs from Uganda staff'!$E$61:$E$80,0),MATCH('HRH Need estimation'!$D156,'Inputs from Uganda staff'!$E$6:$BM$6,0)),
""))</f>
        <v/>
      </c>
      <c r="T156" s="122" t="str">
        <f>IFERROR(
$AN156 * INDEX('WFOM - Time_Base'!$A$4:$API$29, MATCH("CenHos", 'WFOM - Time_Base'!$B$4:$B$29,0), MATCH(CONCATENATE($G156,T$2),'WFOM - Time_Base'!$A$8:$API$8,0)) *
INDEX('WFOM - Time_Base'!$A$4:$API$29, MATCH("CenHos_Per", 'WFOM - Time_Base'!$B$4:$B$29,0), MATCH(CONCATENATE($G156,T$2),'WFOM - Time_Base'!$A$8:$API$8,0)),
IFERROR($AN156 * INDEX('Inputs from Uganda staff'!$E$61:$BM$80,MATCH('HRH Need estimation'!T$2,'Inputs from Uganda staff'!$E$61:$E$80,0),MATCH('HRH Need estimation'!$D156,'Inputs from Uganda staff'!$E$6:$BM$6,0)),
""))</f>
        <v/>
      </c>
      <c r="U156" s="122" t="str">
        <f>IFERROR(
$AN156 * INDEX('WFOM - Time_Base'!$A$4:$API$29, MATCH("CenHos", 'WFOM - Time_Base'!$B$4:$B$29,0), MATCH(CONCATENATE($G156,U$2),'WFOM - Time_Base'!$A$8:$API$8,0)) *
INDEX('WFOM - Time_Base'!$A$4:$API$29, MATCH("CenHos_Per", 'WFOM - Time_Base'!$B$4:$B$29,0), MATCH(CONCATENATE($G156,U$2),'WFOM - Time_Base'!$A$8:$API$8,0)),
IFERROR($AN156 * INDEX('Inputs from Uganda staff'!$E$61:$BM$80,MATCH('HRH Need estimation'!U$2,'Inputs from Uganda staff'!$E$61:$E$80,0),MATCH('HRH Need estimation'!$D156,'Inputs from Uganda staff'!$E$6:$BM$6,0)),
""))</f>
        <v/>
      </c>
      <c r="V156" s="122" t="str">
        <f>IFERROR(
$AN156 * INDEX('WFOM - Time_Base'!$A$4:$API$29, MATCH("CenHos", 'WFOM - Time_Base'!$B$4:$B$29,0), MATCH(CONCATENATE($G156,V$2),'WFOM - Time_Base'!$A$8:$API$8,0)) *
INDEX('WFOM - Time_Base'!$A$4:$API$29, MATCH("CenHos_Per", 'WFOM - Time_Base'!$B$4:$B$29,0), MATCH(CONCATENATE($G156,V$2),'WFOM - Time_Base'!$A$8:$API$8,0)),
IFERROR($AN156 * INDEX('Inputs from Uganda staff'!$E$61:$BM$80,MATCH('HRH Need estimation'!V$2,'Inputs from Uganda staff'!$E$61:$E$80,0),MATCH('HRH Need estimation'!$D156,'Inputs from Uganda staff'!$E$6:$BM$6,0)),
""))</f>
        <v/>
      </c>
      <c r="W156" s="122" t="str">
        <f>IFERROR(
$AN156 * INDEX('WFOM - Time_Base'!$A$4:$API$29, MATCH("CenHos", 'WFOM - Time_Base'!$B$4:$B$29,0), MATCH(CONCATENATE($G156,W$2),'WFOM - Time_Base'!$A$8:$API$8,0)) *
INDEX('WFOM - Time_Base'!$A$4:$API$29, MATCH("CenHos_Per", 'WFOM - Time_Base'!$B$4:$B$29,0), MATCH(CONCATENATE($G156,W$2),'WFOM - Time_Base'!$A$8:$API$8,0)),
IFERROR($AN156 * INDEX('Inputs from Uganda staff'!$E$61:$BM$80,MATCH('HRH Need estimation'!W$2,'Inputs from Uganda staff'!$E$61:$E$80,0),MATCH('HRH Need estimation'!$D156,'Inputs from Uganda staff'!$E$6:$BM$6,0)),
""))</f>
        <v/>
      </c>
      <c r="X156" s="122" t="str">
        <f>IFERROR(
$AN156 * INDEX('WFOM - Time_Base'!$A$4:$API$29, MATCH("CenHos", 'WFOM - Time_Base'!$B$4:$B$29,0), MATCH(CONCATENATE($G156,X$2),'WFOM - Time_Base'!$A$8:$API$8,0)) *
INDEX('WFOM - Time_Base'!$A$4:$API$29, MATCH("CenHos_Per", 'WFOM - Time_Base'!$B$4:$B$29,0), MATCH(CONCATENATE($G156,X$2),'WFOM - Time_Base'!$A$8:$API$8,0)),
IFERROR($AN156 * INDEX('Inputs from Uganda staff'!$E$61:$BM$80,MATCH('HRH Need estimation'!X$2,'Inputs from Uganda staff'!$E$61:$E$80,0),MATCH('HRH Need estimation'!$D156,'Inputs from Uganda staff'!$E$6:$BM$6,0)),
""))</f>
        <v/>
      </c>
      <c r="Y156" s="122" t="str">
        <f>IFERROR(
$AN156 * INDEX('WFOM - Time_Base'!$A$4:$API$29, MATCH("CenHos", 'WFOM - Time_Base'!$B$4:$B$29,0), MATCH(CONCATENATE($G156,Y$2),'WFOM - Time_Base'!$A$8:$API$8,0)) *
INDEX('WFOM - Time_Base'!$A$4:$API$29, MATCH("CenHos_Per", 'WFOM - Time_Base'!$B$4:$B$29,0), MATCH(CONCATENATE($G156,Y$2),'WFOM - Time_Base'!$A$8:$API$8,0)),
IFERROR($AN156 * INDEX('Inputs from Uganda staff'!$E$61:$BM$80,MATCH('HRH Need estimation'!Y$2,'Inputs from Uganda staff'!$E$61:$E$80,0),MATCH('HRH Need estimation'!$D156,'Inputs from Uganda staff'!$E$6:$BM$6,0)),
""))</f>
        <v/>
      </c>
      <c r="Z156" s="122" t="str">
        <f>IFERROR(
$AN156 * INDEX('WFOM - Time_Base'!$A$4:$API$29, MATCH("CenHos", 'WFOM - Time_Base'!$B$4:$B$29,0), MATCH(CONCATENATE($G156,Z$2),'WFOM - Time_Base'!$A$8:$API$8,0)) *
INDEX('WFOM - Time_Base'!$A$4:$API$29, MATCH("CenHos_Per", 'WFOM - Time_Base'!$B$4:$B$29,0), MATCH(CONCATENATE($G156,Z$2),'WFOM - Time_Base'!$A$8:$API$8,0)),
IFERROR($AN156 * INDEX('Inputs from Uganda staff'!$E$61:$BM$80,MATCH('HRH Need estimation'!Z$2,'Inputs from Uganda staff'!$E$61:$E$80,0),MATCH('HRH Need estimation'!$D156,'Inputs from Uganda staff'!$E$6:$BM$6,0)),
""))</f>
        <v/>
      </c>
      <c r="AA156" s="122" t="str">
        <f>IFERROR(
$AN156 * INDEX('WFOM - Time_Base'!$A$4:$API$29, MATCH("CenHos", 'WFOM - Time_Base'!$B$4:$B$29,0), MATCH(CONCATENATE($G156,AA$2),'WFOM - Time_Base'!$A$8:$API$8,0)) *
INDEX('WFOM - Time_Base'!$A$4:$API$29, MATCH("CenHos_Per", 'WFOM - Time_Base'!$B$4:$B$29,0), MATCH(CONCATENATE($G156,AA$2),'WFOM - Time_Base'!$A$8:$API$8,0)),
IFERROR($AN156 * INDEX('Inputs from Uganda staff'!$E$61:$BM$80,MATCH('HRH Need estimation'!AA$2,'Inputs from Uganda staff'!$E$61:$E$80,0),MATCH('HRH Need estimation'!$D156,'Inputs from Uganda staff'!$E$6:$BM$6,0)),
""))</f>
        <v/>
      </c>
      <c r="AB156" s="122" t="str">
        <f>IFERROR(
$AN156 * INDEX('WFOM - Time_Base'!$A$4:$API$29, MATCH("CenHos", 'WFOM - Time_Base'!$B$4:$B$29,0), MATCH(CONCATENATE($G156,AB$2),'WFOM - Time_Base'!$A$8:$API$8,0)) *
INDEX('WFOM - Time_Base'!$A$4:$API$29, MATCH("CenHos_Per", 'WFOM - Time_Base'!$B$4:$B$29,0), MATCH(CONCATENATE($G156,AB$2),'WFOM - Time_Base'!$A$8:$API$8,0)),
IFERROR($AN156 * INDEX('Inputs from Uganda staff'!$E$61:$BM$80,MATCH('HRH Need estimation'!AB$2,'Inputs from Uganda staff'!$E$61:$E$80,0),MATCH('HRH Need estimation'!$D156,'Inputs from Uganda staff'!$E$6:$BM$6,0)),
""))</f>
        <v/>
      </c>
      <c r="AC156" s="122" t="str">
        <f>IFERROR(
$AN156 * INDEX('WFOM - Time_Base'!$A$4:$API$29, MATCH("CenHos", 'WFOM - Time_Base'!$B$4:$B$29,0), MATCH(CONCATENATE($G156,AC$2),'WFOM - Time_Base'!$A$8:$API$8,0)) *
INDEX('WFOM - Time_Base'!$A$4:$API$29, MATCH("CenHos_Per", 'WFOM - Time_Base'!$B$4:$B$29,0), MATCH(CONCATENATE($G156,AC$2),'WFOM - Time_Base'!$A$8:$API$8,0)),
IFERROR($AN156 * INDEX('Inputs from Uganda staff'!$E$61:$BM$80,MATCH('HRH Need estimation'!AC$2,'Inputs from Uganda staff'!$E$61:$E$80,0),MATCH('HRH Need estimation'!$D156,'Inputs from Uganda staff'!$E$6:$BM$6,0)),
""))</f>
        <v/>
      </c>
      <c r="AD156" s="122" t="str">
        <f>IFERROR(
$AN156 * INDEX('WFOM - Time_Base'!$A$4:$API$29, MATCH("CenHos", 'WFOM - Time_Base'!$B$4:$B$29,0), MATCH(CONCATENATE($G156,AD$2),'WFOM - Time_Base'!$A$8:$API$8,0)) *
INDEX('WFOM - Time_Base'!$A$4:$API$29, MATCH("CenHos_Per", 'WFOM - Time_Base'!$B$4:$B$29,0), MATCH(CONCATENATE($G156,AD$2),'WFOM - Time_Base'!$A$8:$API$8,0)),
IFERROR($AN156 * INDEX('Inputs from Uganda staff'!$E$61:$BM$80,MATCH('HRH Need estimation'!AD$2,'Inputs from Uganda staff'!$E$61:$E$80,0),MATCH('HRH Need estimation'!$D156,'Inputs from Uganda staff'!$E$6:$BM$6,0)),
""))</f>
        <v/>
      </c>
      <c r="AE156" s="122" t="str">
        <f>IFERROR(
$AN156 * INDEX('WFOM - Time_Base'!$A$4:$API$29, MATCH("CenHos", 'WFOM - Time_Base'!$B$4:$B$29,0), MATCH(CONCATENATE($G156,AE$2),'WFOM - Time_Base'!$A$8:$API$8,0)) *
INDEX('WFOM - Time_Base'!$A$4:$API$29, MATCH("CenHos_Per", 'WFOM - Time_Base'!$B$4:$B$29,0), MATCH(CONCATENATE($G156,AE$2),'WFOM - Time_Base'!$A$8:$API$8,0)),
IFERROR($AN156 * INDEX('Inputs from Uganda staff'!$E$61:$BM$80,MATCH('HRH Need estimation'!AE$2,'Inputs from Uganda staff'!$E$61:$E$80,0),MATCH('HRH Need estimation'!$D156,'Inputs from Uganda staff'!$E$6:$BM$6,0)),
""))</f>
        <v/>
      </c>
      <c r="AF156" s="122" t="str">
        <f>IFERROR(
$AN156 * INDEX('WFOM - Time_Base'!$A$4:$API$29, MATCH("CenHos", 'WFOM - Time_Base'!$B$4:$B$29,0), MATCH(CONCATENATE($G156,AF$2),'WFOM - Time_Base'!$A$8:$API$8,0)) *
INDEX('WFOM - Time_Base'!$A$4:$API$29, MATCH("CenHos_Per", 'WFOM - Time_Base'!$B$4:$B$29,0), MATCH(CONCATENATE($G156,AF$2),'WFOM - Time_Base'!$A$8:$API$8,0)),
IFERROR($AN156 * INDEX('Inputs from Uganda staff'!$E$61:$BM$80,MATCH('HRH Need estimation'!AF$2,'Inputs from Uganda staff'!$E$61:$E$80,0),MATCH('HRH Need estimation'!$D156,'Inputs from Uganda staff'!$E$6:$BM$6,0)),
""))</f>
        <v/>
      </c>
      <c r="AG156" s="122" t="str">
        <f>IFERROR(
$AN156 * INDEX('WFOM - Time_Base'!$A$4:$API$29, MATCH("CenHos", 'WFOM - Time_Base'!$B$4:$B$29,0), MATCH(CONCATENATE($G156,AG$2),'WFOM - Time_Base'!$A$8:$API$8,0)) *
INDEX('WFOM - Time_Base'!$A$4:$API$29, MATCH("CenHos_Per", 'WFOM - Time_Base'!$B$4:$B$29,0), MATCH(CONCATENATE($G156,AG$2),'WFOM - Time_Base'!$A$8:$API$8,0)),
IFERROR($AN156 * INDEX('Inputs from Uganda staff'!$E$61:$BM$80,MATCH('HRH Need estimation'!AG$2,'Inputs from Uganda staff'!$E$61:$E$80,0),MATCH('HRH Need estimation'!$D156,'Inputs from Uganda staff'!$E$6:$BM$6,0)),
""))</f>
        <v/>
      </c>
      <c r="AH156" s="122" t="str">
        <f>IFERROR(
$AN156 * INDEX('WFOM - Time_Base'!$A$4:$API$29, MATCH("CenHos", 'WFOM - Time_Base'!$B$4:$B$29,0), MATCH(CONCATENATE($G156,AH$2),'WFOM - Time_Base'!$A$8:$API$8,0)) *
INDEX('WFOM - Time_Base'!$A$4:$API$29, MATCH("CenHos_Per", 'WFOM - Time_Base'!$B$4:$B$29,0), MATCH(CONCATENATE($G156,AH$2),'WFOM - Time_Base'!$A$8:$API$8,0)),
IFERROR($AN156 * INDEX('Inputs from Uganda staff'!$E$61:$BM$80,MATCH('HRH Need estimation'!AH$2,'Inputs from Uganda staff'!$E$61:$E$80,0),MATCH('HRH Need estimation'!$D156,'Inputs from Uganda staff'!$E$6:$BM$6,0)),
""))</f>
        <v/>
      </c>
      <c r="AI156" s="122" t="str">
        <f>IFERROR(
$AN156 * INDEX('WFOM - Time_Base'!$A$4:$API$29, MATCH("CenHos", 'WFOM - Time_Base'!$B$4:$B$29,0), MATCH(CONCATENATE($G156,AI$2),'WFOM - Time_Base'!$A$8:$API$8,0)) *
INDEX('WFOM - Time_Base'!$A$4:$API$29, MATCH("CenHos_Per", 'WFOM - Time_Base'!$B$4:$B$29,0), MATCH(CONCATENATE($G156,AI$2),'WFOM - Time_Base'!$A$8:$API$8,0)),
IFERROR($AN156 * INDEX('Inputs from Uganda staff'!$E$61:$BM$80,MATCH('HRH Need estimation'!AI$2,'Inputs from Uganda staff'!$E$61:$E$80,0),MATCH('HRH Need estimation'!$D156,'Inputs from Uganda staff'!$E$6:$BM$6,0)),
""))</f>
        <v/>
      </c>
      <c r="AJ156" s="122" t="str">
        <f>IFERROR(
$AN156 * INDEX('WFOM - Time_Base'!$A$4:$API$29, MATCH("CenHos", 'WFOM - Time_Base'!$B$4:$B$29,0), MATCH(CONCATENATE($G156,AJ$2),'WFOM - Time_Base'!$A$8:$API$8,0)) *
INDEX('WFOM - Time_Base'!$A$4:$API$29, MATCH("CenHos_Per", 'WFOM - Time_Base'!$B$4:$B$29,0), MATCH(CONCATENATE($G156,AJ$2),'WFOM - Time_Base'!$A$8:$API$8,0)),
IFERROR($AN156 * INDEX('Inputs from Uganda staff'!$E$61:$BM$80,MATCH('HRH Need estimation'!AJ$2,'Inputs from Uganda staff'!$E$61:$E$80,0),MATCH('HRH Need estimation'!$D156,'Inputs from Uganda staff'!$E$6:$BM$6,0)),
""))</f>
        <v/>
      </c>
      <c r="AK156" s="122" t="str">
        <f>IFERROR(
$AN156 * INDEX('WFOM - Time_Base'!$A$4:$API$29, MATCH("CenHos", 'WFOM - Time_Base'!$B$4:$B$29,0), MATCH(CONCATENATE($G156,AK$2),'WFOM - Time_Base'!$A$8:$API$8,0)) *
INDEX('WFOM - Time_Base'!$A$4:$API$29, MATCH("CenHos_Per", 'WFOM - Time_Base'!$B$4:$B$29,0), MATCH(CONCATENATE($G156,AK$2),'WFOM - Time_Base'!$A$8:$API$8,0)),
IFERROR($AN156 * INDEX('Inputs from Uganda staff'!$E$61:$BM$80,MATCH('HRH Need estimation'!AK$2,'Inputs from Uganda staff'!$E$61:$E$80,0),MATCH('HRH Need estimation'!$D156,'Inputs from Uganda staff'!$E$6:$BM$6,0)),
""))</f>
        <v/>
      </c>
      <c r="AL156" s="122" t="str">
        <f>IFERROR(
$AN156 * INDEX('WFOM - Time_Base'!$A$4:$API$29, MATCH("CenHos", 'WFOM - Time_Base'!$B$4:$B$29,0), MATCH(CONCATENATE($G156,AL$2),'WFOM - Time_Base'!$A$8:$API$8,0)) *
INDEX('WFOM - Time_Base'!$A$4:$API$29, MATCH("CenHos_Per", 'WFOM - Time_Base'!$B$4:$B$29,0), MATCH(CONCATENATE($G156,AL$2),'WFOM - Time_Base'!$A$8:$API$8,0)),
IFERROR($AN156 * INDEX('Inputs from Uganda staff'!$E$61:$BM$80,MATCH('HRH Need estimation'!AL$2,'Inputs from Uganda staff'!$E$61:$E$80,0),MATCH('HRH Need estimation'!$D156,'Inputs from Uganda staff'!$E$6:$BM$6,0)),
""))</f>
        <v/>
      </c>
      <c r="AN156">
        <v>1</v>
      </c>
      <c r="AO156" t="e">
        <f t="shared" si="6"/>
        <v>#N/A</v>
      </c>
    </row>
    <row r="157" spans="1:43">
      <c r="A157" s="106" t="s">
        <v>915</v>
      </c>
      <c r="B157" s="106" t="s">
        <v>525</v>
      </c>
      <c r="C157" s="107" t="s">
        <v>526</v>
      </c>
      <c r="D157" s="113" t="s">
        <v>527</v>
      </c>
      <c r="E157" s="252"/>
      <c r="F157" s="252"/>
      <c r="G157" s="122" t="str">
        <f>IF(F157&lt;&gt;"", VLOOKUP(F157,'WFOM - Cadre and Service List'!$E$4:$F$52,2,FALSE), "")</f>
        <v/>
      </c>
      <c r="H157" s="122"/>
      <c r="I157" s="207"/>
      <c r="J157" s="207"/>
      <c r="K157" s="207"/>
      <c r="L157" s="207"/>
      <c r="M157" s="207"/>
      <c r="N157" s="207"/>
      <c r="O157" s="207"/>
      <c r="P157" s="207">
        <f t="shared" si="5"/>
        <v>0</v>
      </c>
      <c r="Q157" s="122" t="s">
        <v>1947</v>
      </c>
      <c r="R157" s="122">
        <f>IFERROR(
$AN157 * INDEX('WFOM - Time_Base'!$A$4:$API$29, MATCH("CenHos", 'WFOM - Time_Base'!$B$4:$B$29,0), MATCH(CONCATENATE($G157,R$2),'WFOM - Time_Base'!$A$8:$API$8,0)) *
INDEX('WFOM - Time_Base'!$A$4:$API$29, MATCH("CenHos_Per", 'WFOM - Time_Base'!$B$4:$B$29,0), MATCH(CONCATENATE($G157,R$2),'WFOM - Time_Base'!$A$8:$API$8,0)),
IFERROR($AN157 * INDEX('Inputs from Uganda staff'!$E$61:$BM$80,MATCH('HRH Need estimation'!R$2,'Inputs from Uganda staff'!$E$61:$E$80,0),MATCH('HRH Need estimation'!$D157,'Inputs from Uganda staff'!$E$6:$BM$6,0)),
""))</f>
        <v>0.05</v>
      </c>
      <c r="S157" s="122">
        <f>IFERROR(
$AN157 * INDEX('WFOM - Time_Base'!$A$4:$API$29, MATCH("CenHos", 'WFOM - Time_Base'!$B$4:$B$29,0), MATCH(CONCATENATE($G157,S$2),'WFOM - Time_Base'!$A$8:$API$8,0)) *
INDEX('WFOM - Time_Base'!$A$4:$API$29, MATCH("CenHos_Per", 'WFOM - Time_Base'!$B$4:$B$29,0), MATCH(CONCATENATE($G157,S$2),'WFOM - Time_Base'!$A$8:$API$8,0)),
IFERROR($AN157 * INDEX('Inputs from Uganda staff'!$E$61:$BM$80,MATCH('HRH Need estimation'!S$2,'Inputs from Uganda staff'!$E$61:$E$80,0),MATCH('HRH Need estimation'!$D157,'Inputs from Uganda staff'!$E$6:$BM$6,0)),
""))</f>
        <v>0</v>
      </c>
      <c r="T157" s="122">
        <f>IFERROR(
$AN157 * INDEX('WFOM - Time_Base'!$A$4:$API$29, MATCH("CenHos", 'WFOM - Time_Base'!$B$4:$B$29,0), MATCH(CONCATENATE($G157,T$2),'WFOM - Time_Base'!$A$8:$API$8,0)) *
INDEX('WFOM - Time_Base'!$A$4:$API$29, MATCH("CenHos_Per", 'WFOM - Time_Base'!$B$4:$B$29,0), MATCH(CONCATENATE($G157,T$2),'WFOM - Time_Base'!$A$8:$API$8,0)),
IFERROR($AN157 * INDEX('Inputs from Uganda staff'!$E$61:$BM$80,MATCH('HRH Need estimation'!T$2,'Inputs from Uganda staff'!$E$61:$E$80,0),MATCH('HRH Need estimation'!$D157,'Inputs from Uganda staff'!$E$6:$BM$6,0)),
""))</f>
        <v>0</v>
      </c>
      <c r="U157" s="122">
        <f>IFERROR(
$AN157 * INDEX('WFOM - Time_Base'!$A$4:$API$29, MATCH("CenHos", 'WFOM - Time_Base'!$B$4:$B$29,0), MATCH(CONCATENATE($G157,U$2),'WFOM - Time_Base'!$A$8:$API$8,0)) *
INDEX('WFOM - Time_Base'!$A$4:$API$29, MATCH("CenHos_Per", 'WFOM - Time_Base'!$B$4:$B$29,0), MATCH(CONCATENATE($G157,U$2),'WFOM - Time_Base'!$A$8:$API$8,0)),
IFERROR($AN157 * INDEX('Inputs from Uganda staff'!$E$61:$BM$80,MATCH('HRH Need estimation'!U$2,'Inputs from Uganda staff'!$E$61:$E$80,0),MATCH('HRH Need estimation'!$D157,'Inputs from Uganda staff'!$E$6:$BM$6,0)),
""))</f>
        <v>0</v>
      </c>
      <c r="V157" s="122">
        <f>IFERROR(
$AN157 * INDEX('WFOM - Time_Base'!$A$4:$API$29, MATCH("CenHos", 'WFOM - Time_Base'!$B$4:$B$29,0), MATCH(CONCATENATE($G157,V$2),'WFOM - Time_Base'!$A$8:$API$8,0)) *
INDEX('WFOM - Time_Base'!$A$4:$API$29, MATCH("CenHos_Per", 'WFOM - Time_Base'!$B$4:$B$29,0), MATCH(CONCATENATE($G157,V$2),'WFOM - Time_Base'!$A$8:$API$8,0)),
IFERROR($AN157 * INDEX('Inputs from Uganda staff'!$E$61:$BM$80,MATCH('HRH Need estimation'!V$2,'Inputs from Uganda staff'!$E$61:$E$80,0),MATCH('HRH Need estimation'!$D157,'Inputs from Uganda staff'!$E$6:$BM$6,0)),
""))</f>
        <v>0</v>
      </c>
      <c r="W157" s="122">
        <f>IFERROR(
$AN157 * INDEX('WFOM - Time_Base'!$A$4:$API$29, MATCH("CenHos", 'WFOM - Time_Base'!$B$4:$B$29,0), MATCH(CONCATENATE($G157,W$2),'WFOM - Time_Base'!$A$8:$API$8,0)) *
INDEX('WFOM - Time_Base'!$A$4:$API$29, MATCH("CenHos_Per", 'WFOM - Time_Base'!$B$4:$B$29,0), MATCH(CONCATENATE($G157,W$2),'WFOM - Time_Base'!$A$8:$API$8,0)),
IFERROR($AN157 * INDEX('Inputs from Uganda staff'!$E$61:$BM$80,MATCH('HRH Need estimation'!W$2,'Inputs from Uganda staff'!$E$61:$E$80,0),MATCH('HRH Need estimation'!$D157,'Inputs from Uganda staff'!$E$6:$BM$6,0)),
""))</f>
        <v>0</v>
      </c>
      <c r="X157" s="122">
        <f>IFERROR(
$AN157 * INDEX('WFOM - Time_Base'!$A$4:$API$29, MATCH("CenHos", 'WFOM - Time_Base'!$B$4:$B$29,0), MATCH(CONCATENATE($G157,X$2),'WFOM - Time_Base'!$A$8:$API$8,0)) *
INDEX('WFOM - Time_Base'!$A$4:$API$29, MATCH("CenHos_Per", 'WFOM - Time_Base'!$B$4:$B$29,0), MATCH(CONCATENATE($G157,X$2),'WFOM - Time_Base'!$A$8:$API$8,0)),
IFERROR($AN157 * INDEX('Inputs from Uganda staff'!$E$61:$BM$80,MATCH('HRH Need estimation'!X$2,'Inputs from Uganda staff'!$E$61:$E$80,0),MATCH('HRH Need estimation'!$D157,'Inputs from Uganda staff'!$E$6:$BM$6,0)),
""))</f>
        <v>0</v>
      </c>
      <c r="Y157" s="122">
        <f>IFERROR(
$AN157 * INDEX('WFOM - Time_Base'!$A$4:$API$29, MATCH("CenHos", 'WFOM - Time_Base'!$B$4:$B$29,0), MATCH(CONCATENATE($G157,Y$2),'WFOM - Time_Base'!$A$8:$API$8,0)) *
INDEX('WFOM - Time_Base'!$A$4:$API$29, MATCH("CenHos_Per", 'WFOM - Time_Base'!$B$4:$B$29,0), MATCH(CONCATENATE($G157,Y$2),'WFOM - Time_Base'!$A$8:$API$8,0)),
IFERROR($AN157 * INDEX('Inputs from Uganda staff'!$E$61:$BM$80,MATCH('HRH Need estimation'!Y$2,'Inputs from Uganda staff'!$E$61:$E$80,0),MATCH('HRH Need estimation'!$D157,'Inputs from Uganda staff'!$E$6:$BM$6,0)),
""))</f>
        <v>0</v>
      </c>
      <c r="Z157" s="122">
        <f>IFERROR(
$AN157 * INDEX('WFOM - Time_Base'!$A$4:$API$29, MATCH("CenHos", 'WFOM - Time_Base'!$B$4:$B$29,0), MATCH(CONCATENATE($G157,Z$2),'WFOM - Time_Base'!$A$8:$API$8,0)) *
INDEX('WFOM - Time_Base'!$A$4:$API$29, MATCH("CenHos_Per", 'WFOM - Time_Base'!$B$4:$B$29,0), MATCH(CONCATENATE($G157,Z$2),'WFOM - Time_Base'!$A$8:$API$8,0)),
IFERROR($AN157 * INDEX('Inputs from Uganda staff'!$E$61:$BM$80,MATCH('HRH Need estimation'!Z$2,'Inputs from Uganda staff'!$E$61:$E$80,0),MATCH('HRH Need estimation'!$D157,'Inputs from Uganda staff'!$E$6:$BM$6,0)),
""))</f>
        <v>0.75</v>
      </c>
      <c r="AA157" s="122">
        <f>IFERROR(
$AN157 * INDEX('WFOM - Time_Base'!$A$4:$API$29, MATCH("CenHos", 'WFOM - Time_Base'!$B$4:$B$29,0), MATCH(CONCATENATE($G157,AA$2),'WFOM - Time_Base'!$A$8:$API$8,0)) *
INDEX('WFOM - Time_Base'!$A$4:$API$29, MATCH("CenHos_Per", 'WFOM - Time_Base'!$B$4:$B$29,0), MATCH(CONCATENATE($G157,AA$2),'WFOM - Time_Base'!$A$8:$API$8,0)),
IFERROR($AN157 * INDEX('Inputs from Uganda staff'!$E$61:$BM$80,MATCH('HRH Need estimation'!AA$2,'Inputs from Uganda staff'!$E$61:$E$80,0),MATCH('HRH Need estimation'!$D157,'Inputs from Uganda staff'!$E$6:$BM$6,0)),
""))</f>
        <v>0</v>
      </c>
      <c r="AB157" s="122">
        <f>IFERROR(
$AN157 * INDEX('WFOM - Time_Base'!$A$4:$API$29, MATCH("CenHos", 'WFOM - Time_Base'!$B$4:$B$29,0), MATCH(CONCATENATE($G157,AB$2),'WFOM - Time_Base'!$A$8:$API$8,0)) *
INDEX('WFOM - Time_Base'!$A$4:$API$29, MATCH("CenHos_Per", 'WFOM - Time_Base'!$B$4:$B$29,0), MATCH(CONCATENATE($G157,AB$2),'WFOM - Time_Base'!$A$8:$API$8,0)),
IFERROR($AN157 * INDEX('Inputs from Uganda staff'!$E$61:$BM$80,MATCH('HRH Need estimation'!AB$2,'Inputs from Uganda staff'!$E$61:$E$80,0),MATCH('HRH Need estimation'!$D157,'Inputs from Uganda staff'!$E$6:$BM$6,0)),
""))</f>
        <v>0</v>
      </c>
      <c r="AC157" s="122" t="str">
        <f>IFERROR(
$AN157 * INDEX('WFOM - Time_Base'!$A$4:$API$29, MATCH("CenHos", 'WFOM - Time_Base'!$B$4:$B$29,0), MATCH(CONCATENATE($G157,AC$2),'WFOM - Time_Base'!$A$8:$API$8,0)) *
INDEX('WFOM - Time_Base'!$A$4:$API$29, MATCH("CenHos_Per", 'WFOM - Time_Base'!$B$4:$B$29,0), MATCH(CONCATENATE($G157,AC$2),'WFOM - Time_Base'!$A$8:$API$8,0)),
IFERROR($AN157 * INDEX('Inputs from Uganda staff'!$E$61:$BM$80,MATCH('HRH Need estimation'!AC$2,'Inputs from Uganda staff'!$E$61:$E$80,0),MATCH('HRH Need estimation'!$D157,'Inputs from Uganda staff'!$E$6:$BM$6,0)),
""))</f>
        <v/>
      </c>
      <c r="AD157" s="122">
        <f>IFERROR(
$AN157 * INDEX('WFOM - Time_Base'!$A$4:$API$29, MATCH("CenHos", 'WFOM - Time_Base'!$B$4:$B$29,0), MATCH(CONCATENATE($G157,AD$2),'WFOM - Time_Base'!$A$8:$API$8,0)) *
INDEX('WFOM - Time_Base'!$A$4:$API$29, MATCH("CenHos_Per", 'WFOM - Time_Base'!$B$4:$B$29,0), MATCH(CONCATENATE($G157,AD$2),'WFOM - Time_Base'!$A$8:$API$8,0)),
IFERROR($AN157 * INDEX('Inputs from Uganda staff'!$E$61:$BM$80,MATCH('HRH Need estimation'!AD$2,'Inputs from Uganda staff'!$E$61:$E$80,0),MATCH('HRH Need estimation'!$D157,'Inputs from Uganda staff'!$E$6:$BM$6,0)),
""))</f>
        <v>0</v>
      </c>
      <c r="AE157" s="122">
        <f>IFERROR(
$AN157 * INDEX('WFOM - Time_Base'!$A$4:$API$29, MATCH("CenHos", 'WFOM - Time_Base'!$B$4:$B$29,0), MATCH(CONCATENATE($G157,AE$2),'WFOM - Time_Base'!$A$8:$API$8,0)) *
INDEX('WFOM - Time_Base'!$A$4:$API$29, MATCH("CenHos_Per", 'WFOM - Time_Base'!$B$4:$B$29,0), MATCH(CONCATENATE($G157,AE$2),'WFOM - Time_Base'!$A$8:$API$8,0)),
IFERROR($AN157 * INDEX('Inputs from Uganda staff'!$E$61:$BM$80,MATCH('HRH Need estimation'!AE$2,'Inputs from Uganda staff'!$E$61:$E$80,0),MATCH('HRH Need estimation'!$D157,'Inputs from Uganda staff'!$E$6:$BM$6,0)),
""))</f>
        <v>0</v>
      </c>
      <c r="AF157" s="122">
        <f>IFERROR(
$AN157 * INDEX('WFOM - Time_Base'!$A$4:$API$29, MATCH("CenHos", 'WFOM - Time_Base'!$B$4:$B$29,0), MATCH(CONCATENATE($G157,AF$2),'WFOM - Time_Base'!$A$8:$API$8,0)) *
INDEX('WFOM - Time_Base'!$A$4:$API$29, MATCH("CenHos_Per", 'WFOM - Time_Base'!$B$4:$B$29,0), MATCH(CONCATENATE($G157,AF$2),'WFOM - Time_Base'!$A$8:$API$8,0)),
IFERROR($AN157 * INDEX('Inputs from Uganda staff'!$E$61:$BM$80,MATCH('HRH Need estimation'!AF$2,'Inputs from Uganda staff'!$E$61:$E$80,0),MATCH('HRH Need estimation'!$D157,'Inputs from Uganda staff'!$E$6:$BM$6,0)),
""))</f>
        <v>0</v>
      </c>
      <c r="AG157" s="122">
        <f>IFERROR(
$AN157 * INDEX('WFOM - Time_Base'!$A$4:$API$29, MATCH("CenHos", 'WFOM - Time_Base'!$B$4:$B$29,0), MATCH(CONCATENATE($G157,AG$2),'WFOM - Time_Base'!$A$8:$API$8,0)) *
INDEX('WFOM - Time_Base'!$A$4:$API$29, MATCH("CenHos_Per", 'WFOM - Time_Base'!$B$4:$B$29,0), MATCH(CONCATENATE($G157,AG$2),'WFOM - Time_Base'!$A$8:$API$8,0)),
IFERROR($AN157 * INDEX('Inputs from Uganda staff'!$E$61:$BM$80,MATCH('HRH Need estimation'!AG$2,'Inputs from Uganda staff'!$E$61:$E$80,0),MATCH('HRH Need estimation'!$D157,'Inputs from Uganda staff'!$E$6:$BM$6,0)),
""))</f>
        <v>0</v>
      </c>
      <c r="AH157" s="122">
        <f>IFERROR(
$AN157 * INDEX('WFOM - Time_Base'!$A$4:$API$29, MATCH("CenHos", 'WFOM - Time_Base'!$B$4:$B$29,0), MATCH(CONCATENATE($G157,AH$2),'WFOM - Time_Base'!$A$8:$API$8,0)) *
INDEX('WFOM - Time_Base'!$A$4:$API$29, MATCH("CenHos_Per", 'WFOM - Time_Base'!$B$4:$B$29,0), MATCH(CONCATENATE($G157,AH$2),'WFOM - Time_Base'!$A$8:$API$8,0)),
IFERROR($AN157 * INDEX('Inputs from Uganda staff'!$E$61:$BM$80,MATCH('HRH Need estimation'!AH$2,'Inputs from Uganda staff'!$E$61:$E$80,0),MATCH('HRH Need estimation'!$D157,'Inputs from Uganda staff'!$E$6:$BM$6,0)),
""))</f>
        <v>0</v>
      </c>
      <c r="AI157" s="122">
        <f>IFERROR(
$AN157 * INDEX('WFOM - Time_Base'!$A$4:$API$29, MATCH("CenHos", 'WFOM - Time_Base'!$B$4:$B$29,0), MATCH(CONCATENATE($G157,AI$2),'WFOM - Time_Base'!$A$8:$API$8,0)) *
INDEX('WFOM - Time_Base'!$A$4:$API$29, MATCH("CenHos_Per", 'WFOM - Time_Base'!$B$4:$B$29,0), MATCH(CONCATENATE($G157,AI$2),'WFOM - Time_Base'!$A$8:$API$8,0)),
IFERROR($AN157 * INDEX('Inputs from Uganda staff'!$E$61:$BM$80,MATCH('HRH Need estimation'!AI$2,'Inputs from Uganda staff'!$E$61:$E$80,0),MATCH('HRH Need estimation'!$D157,'Inputs from Uganda staff'!$E$6:$BM$6,0)),
""))</f>
        <v>0</v>
      </c>
      <c r="AJ157" s="122">
        <f>IFERROR(
$AN157 * INDEX('WFOM - Time_Base'!$A$4:$API$29, MATCH("CenHos", 'WFOM - Time_Base'!$B$4:$B$29,0), MATCH(CONCATENATE($G157,AJ$2),'WFOM - Time_Base'!$A$8:$API$8,0)) *
INDEX('WFOM - Time_Base'!$A$4:$API$29, MATCH("CenHos_Per", 'WFOM - Time_Base'!$B$4:$B$29,0), MATCH(CONCATENATE($G157,AJ$2),'WFOM - Time_Base'!$A$8:$API$8,0)),
IFERROR($AN157 * INDEX('Inputs from Uganda staff'!$E$61:$BM$80,MATCH('HRH Need estimation'!AJ$2,'Inputs from Uganda staff'!$E$61:$E$80,0),MATCH('HRH Need estimation'!$D157,'Inputs from Uganda staff'!$E$6:$BM$6,0)),
""))</f>
        <v>0</v>
      </c>
      <c r="AK157" s="122">
        <f>IFERROR(
$AN157 * INDEX('WFOM - Time_Base'!$A$4:$API$29, MATCH("CenHos", 'WFOM - Time_Base'!$B$4:$B$29,0), MATCH(CONCATENATE($G157,AK$2),'WFOM - Time_Base'!$A$8:$API$8,0)) *
INDEX('WFOM - Time_Base'!$A$4:$API$29, MATCH("CenHos_Per", 'WFOM - Time_Base'!$B$4:$B$29,0), MATCH(CONCATENATE($G157,AK$2),'WFOM - Time_Base'!$A$8:$API$8,0)),
IFERROR($AN157 * INDEX('Inputs from Uganda staff'!$E$61:$BM$80,MATCH('HRH Need estimation'!AK$2,'Inputs from Uganda staff'!$E$61:$E$80,0),MATCH('HRH Need estimation'!$D157,'Inputs from Uganda staff'!$E$6:$BM$6,0)),
""))</f>
        <v>0</v>
      </c>
      <c r="AL157" s="122">
        <f>IFERROR(
$AN157 * INDEX('WFOM - Time_Base'!$A$4:$API$29, MATCH("CenHos", 'WFOM - Time_Base'!$B$4:$B$29,0), MATCH(CONCATENATE($G157,AL$2),'WFOM - Time_Base'!$A$8:$API$8,0)) *
INDEX('WFOM - Time_Base'!$A$4:$API$29, MATCH("CenHos_Per", 'WFOM - Time_Base'!$B$4:$B$29,0), MATCH(CONCATENATE($G157,AL$2),'WFOM - Time_Base'!$A$8:$API$8,0)),
IFERROR($AN157 * INDEX('Inputs from Uganda staff'!$E$61:$BM$80,MATCH('HRH Need estimation'!AL$2,'Inputs from Uganda staff'!$E$61:$E$80,0),MATCH('HRH Need estimation'!$D157,'Inputs from Uganda staff'!$E$6:$BM$6,0)),
""))</f>
        <v>0</v>
      </c>
      <c r="AN157">
        <v>1</v>
      </c>
      <c r="AO157" t="e">
        <f t="shared" si="6"/>
        <v>#N/A</v>
      </c>
    </row>
    <row r="158" spans="1:43">
      <c r="A158" s="106" t="s">
        <v>915</v>
      </c>
      <c r="B158" s="106" t="s">
        <v>525</v>
      </c>
      <c r="C158" s="107" t="s">
        <v>528</v>
      </c>
      <c r="D158" s="113" t="s">
        <v>529</v>
      </c>
      <c r="E158" s="252"/>
      <c r="F158" s="252"/>
      <c r="G158" s="122" t="str">
        <f>IF(F158&lt;&gt;"", VLOOKUP(F158,'WFOM - Cadre and Service List'!$E$4:$F$52,2,FALSE), "")</f>
        <v/>
      </c>
      <c r="H158" s="122"/>
      <c r="I158" s="207"/>
      <c r="J158" s="207"/>
      <c r="K158" s="207"/>
      <c r="L158" s="207"/>
      <c r="M158" s="207"/>
      <c r="N158" s="207"/>
      <c r="O158" s="207"/>
      <c r="P158" s="207">
        <f t="shared" si="5"/>
        <v>0</v>
      </c>
      <c r="Q158" s="122" t="s">
        <v>1947</v>
      </c>
      <c r="R158" s="122">
        <f>IFERROR(
$AN158 * INDEX('WFOM - Time_Base'!$A$4:$API$29, MATCH("CenHos", 'WFOM - Time_Base'!$B$4:$B$29,0), MATCH(CONCATENATE($G158,R$2),'WFOM - Time_Base'!$A$8:$API$8,0)) *
INDEX('WFOM - Time_Base'!$A$4:$API$29, MATCH("CenHos_Per", 'WFOM - Time_Base'!$B$4:$B$29,0), MATCH(CONCATENATE($G158,R$2),'WFOM - Time_Base'!$A$8:$API$8,0)),
IFERROR($AN158 * INDEX('Inputs from Uganda staff'!$E$61:$BM$80,MATCH('HRH Need estimation'!R$2,'Inputs from Uganda staff'!$E$61:$E$80,0),MATCH('HRH Need estimation'!$D158,'Inputs from Uganda staff'!$E$6:$BM$6,0)),
""))</f>
        <v>0.05</v>
      </c>
      <c r="S158" s="122">
        <f>IFERROR(
$AN158 * INDEX('WFOM - Time_Base'!$A$4:$API$29, MATCH("CenHos", 'WFOM - Time_Base'!$B$4:$B$29,0), MATCH(CONCATENATE($G158,S$2),'WFOM - Time_Base'!$A$8:$API$8,0)) *
INDEX('WFOM - Time_Base'!$A$4:$API$29, MATCH("CenHos_Per", 'WFOM - Time_Base'!$B$4:$B$29,0), MATCH(CONCATENATE($G158,S$2),'WFOM - Time_Base'!$A$8:$API$8,0)),
IFERROR($AN158 * INDEX('Inputs from Uganda staff'!$E$61:$BM$80,MATCH('HRH Need estimation'!S$2,'Inputs from Uganda staff'!$E$61:$E$80,0),MATCH('HRH Need estimation'!$D158,'Inputs from Uganda staff'!$E$6:$BM$6,0)),
""))</f>
        <v>0</v>
      </c>
      <c r="T158" s="122">
        <f>IFERROR(
$AN158 * INDEX('WFOM - Time_Base'!$A$4:$API$29, MATCH("CenHos", 'WFOM - Time_Base'!$B$4:$B$29,0), MATCH(CONCATENATE($G158,T$2),'WFOM - Time_Base'!$A$8:$API$8,0)) *
INDEX('WFOM - Time_Base'!$A$4:$API$29, MATCH("CenHos_Per", 'WFOM - Time_Base'!$B$4:$B$29,0), MATCH(CONCATENATE($G158,T$2),'WFOM - Time_Base'!$A$8:$API$8,0)),
IFERROR($AN158 * INDEX('Inputs from Uganda staff'!$E$61:$BM$80,MATCH('HRH Need estimation'!T$2,'Inputs from Uganda staff'!$E$61:$E$80,0),MATCH('HRH Need estimation'!$D158,'Inputs from Uganda staff'!$E$6:$BM$6,0)),
""))</f>
        <v>0</v>
      </c>
      <c r="U158" s="122">
        <f>IFERROR(
$AN158 * INDEX('WFOM - Time_Base'!$A$4:$API$29, MATCH("CenHos", 'WFOM - Time_Base'!$B$4:$B$29,0), MATCH(CONCATENATE($G158,U$2),'WFOM - Time_Base'!$A$8:$API$8,0)) *
INDEX('WFOM - Time_Base'!$A$4:$API$29, MATCH("CenHos_Per", 'WFOM - Time_Base'!$B$4:$B$29,0), MATCH(CONCATENATE($G158,U$2),'WFOM - Time_Base'!$A$8:$API$8,0)),
IFERROR($AN158 * INDEX('Inputs from Uganda staff'!$E$61:$BM$80,MATCH('HRH Need estimation'!U$2,'Inputs from Uganda staff'!$E$61:$E$80,0),MATCH('HRH Need estimation'!$D158,'Inputs from Uganda staff'!$E$6:$BM$6,0)),
""))</f>
        <v>0</v>
      </c>
      <c r="V158" s="122">
        <f>IFERROR(
$AN158 * INDEX('WFOM - Time_Base'!$A$4:$API$29, MATCH("CenHos", 'WFOM - Time_Base'!$B$4:$B$29,0), MATCH(CONCATENATE($G158,V$2),'WFOM - Time_Base'!$A$8:$API$8,0)) *
INDEX('WFOM - Time_Base'!$A$4:$API$29, MATCH("CenHos_Per", 'WFOM - Time_Base'!$B$4:$B$29,0), MATCH(CONCATENATE($G158,V$2),'WFOM - Time_Base'!$A$8:$API$8,0)),
IFERROR($AN158 * INDEX('Inputs from Uganda staff'!$E$61:$BM$80,MATCH('HRH Need estimation'!V$2,'Inputs from Uganda staff'!$E$61:$E$80,0),MATCH('HRH Need estimation'!$D158,'Inputs from Uganda staff'!$E$6:$BM$6,0)),
""))</f>
        <v>0</v>
      </c>
      <c r="W158" s="122">
        <f>IFERROR(
$AN158 * INDEX('WFOM - Time_Base'!$A$4:$API$29, MATCH("CenHos", 'WFOM - Time_Base'!$B$4:$B$29,0), MATCH(CONCATENATE($G158,W$2),'WFOM - Time_Base'!$A$8:$API$8,0)) *
INDEX('WFOM - Time_Base'!$A$4:$API$29, MATCH("CenHos_Per", 'WFOM - Time_Base'!$B$4:$B$29,0), MATCH(CONCATENATE($G158,W$2),'WFOM - Time_Base'!$A$8:$API$8,0)),
IFERROR($AN158 * INDEX('Inputs from Uganda staff'!$E$61:$BM$80,MATCH('HRH Need estimation'!W$2,'Inputs from Uganda staff'!$E$61:$E$80,0),MATCH('HRH Need estimation'!$D158,'Inputs from Uganda staff'!$E$6:$BM$6,0)),
""))</f>
        <v>0</v>
      </c>
      <c r="X158" s="122">
        <f>IFERROR(
$AN158 * INDEX('WFOM - Time_Base'!$A$4:$API$29, MATCH("CenHos", 'WFOM - Time_Base'!$B$4:$B$29,0), MATCH(CONCATENATE($G158,X$2),'WFOM - Time_Base'!$A$8:$API$8,0)) *
INDEX('WFOM - Time_Base'!$A$4:$API$29, MATCH("CenHos_Per", 'WFOM - Time_Base'!$B$4:$B$29,0), MATCH(CONCATENATE($G158,X$2),'WFOM - Time_Base'!$A$8:$API$8,0)),
IFERROR($AN158 * INDEX('Inputs from Uganda staff'!$E$61:$BM$80,MATCH('HRH Need estimation'!X$2,'Inputs from Uganda staff'!$E$61:$E$80,0),MATCH('HRH Need estimation'!$D158,'Inputs from Uganda staff'!$E$6:$BM$6,0)),
""))</f>
        <v>0</v>
      </c>
      <c r="Y158" s="122">
        <f>IFERROR(
$AN158 * INDEX('WFOM - Time_Base'!$A$4:$API$29, MATCH("CenHos", 'WFOM - Time_Base'!$B$4:$B$29,0), MATCH(CONCATENATE($G158,Y$2),'WFOM - Time_Base'!$A$8:$API$8,0)) *
INDEX('WFOM - Time_Base'!$A$4:$API$29, MATCH("CenHos_Per", 'WFOM - Time_Base'!$B$4:$B$29,0), MATCH(CONCATENATE($G158,Y$2),'WFOM - Time_Base'!$A$8:$API$8,0)),
IFERROR($AN158 * INDEX('Inputs from Uganda staff'!$E$61:$BM$80,MATCH('HRH Need estimation'!Y$2,'Inputs from Uganda staff'!$E$61:$E$80,0),MATCH('HRH Need estimation'!$D158,'Inputs from Uganda staff'!$E$6:$BM$6,0)),
""))</f>
        <v>0</v>
      </c>
      <c r="Z158" s="122">
        <f>IFERROR(
$AN158 * INDEX('WFOM - Time_Base'!$A$4:$API$29, MATCH("CenHos", 'WFOM - Time_Base'!$B$4:$B$29,0), MATCH(CONCATENATE($G158,Z$2),'WFOM - Time_Base'!$A$8:$API$8,0)) *
INDEX('WFOM - Time_Base'!$A$4:$API$29, MATCH("CenHos_Per", 'WFOM - Time_Base'!$B$4:$B$29,0), MATCH(CONCATENATE($G158,Z$2),'WFOM - Time_Base'!$A$8:$API$8,0)),
IFERROR($AN158 * INDEX('Inputs from Uganda staff'!$E$61:$BM$80,MATCH('HRH Need estimation'!Z$2,'Inputs from Uganda staff'!$E$61:$E$80,0),MATCH('HRH Need estimation'!$D158,'Inputs from Uganda staff'!$E$6:$BM$6,0)),
""))</f>
        <v>0.75</v>
      </c>
      <c r="AA158" s="122">
        <f>IFERROR(
$AN158 * INDEX('WFOM - Time_Base'!$A$4:$API$29, MATCH("CenHos", 'WFOM - Time_Base'!$B$4:$B$29,0), MATCH(CONCATENATE($G158,AA$2),'WFOM - Time_Base'!$A$8:$API$8,0)) *
INDEX('WFOM - Time_Base'!$A$4:$API$29, MATCH("CenHos_Per", 'WFOM - Time_Base'!$B$4:$B$29,0), MATCH(CONCATENATE($G158,AA$2),'WFOM - Time_Base'!$A$8:$API$8,0)),
IFERROR($AN158 * INDEX('Inputs from Uganda staff'!$E$61:$BM$80,MATCH('HRH Need estimation'!AA$2,'Inputs from Uganda staff'!$E$61:$E$80,0),MATCH('HRH Need estimation'!$D158,'Inputs from Uganda staff'!$E$6:$BM$6,0)),
""))</f>
        <v>0</v>
      </c>
      <c r="AB158" s="122">
        <f>IFERROR(
$AN158 * INDEX('WFOM - Time_Base'!$A$4:$API$29, MATCH("CenHos", 'WFOM - Time_Base'!$B$4:$B$29,0), MATCH(CONCATENATE($G158,AB$2),'WFOM - Time_Base'!$A$8:$API$8,0)) *
INDEX('WFOM - Time_Base'!$A$4:$API$29, MATCH("CenHos_Per", 'WFOM - Time_Base'!$B$4:$B$29,0), MATCH(CONCATENATE($G158,AB$2),'WFOM - Time_Base'!$A$8:$API$8,0)),
IFERROR($AN158 * INDEX('Inputs from Uganda staff'!$E$61:$BM$80,MATCH('HRH Need estimation'!AB$2,'Inputs from Uganda staff'!$E$61:$E$80,0),MATCH('HRH Need estimation'!$D158,'Inputs from Uganda staff'!$E$6:$BM$6,0)),
""))</f>
        <v>0</v>
      </c>
      <c r="AC158" s="122" t="str">
        <f>IFERROR(
$AN158 * INDEX('WFOM - Time_Base'!$A$4:$API$29, MATCH("CenHos", 'WFOM - Time_Base'!$B$4:$B$29,0), MATCH(CONCATENATE($G158,AC$2),'WFOM - Time_Base'!$A$8:$API$8,0)) *
INDEX('WFOM - Time_Base'!$A$4:$API$29, MATCH("CenHos_Per", 'WFOM - Time_Base'!$B$4:$B$29,0), MATCH(CONCATENATE($G158,AC$2),'WFOM - Time_Base'!$A$8:$API$8,0)),
IFERROR($AN158 * INDEX('Inputs from Uganda staff'!$E$61:$BM$80,MATCH('HRH Need estimation'!AC$2,'Inputs from Uganda staff'!$E$61:$E$80,0),MATCH('HRH Need estimation'!$D158,'Inputs from Uganda staff'!$E$6:$BM$6,0)),
""))</f>
        <v/>
      </c>
      <c r="AD158" s="122">
        <f>IFERROR(
$AN158 * INDEX('WFOM - Time_Base'!$A$4:$API$29, MATCH("CenHos", 'WFOM - Time_Base'!$B$4:$B$29,0), MATCH(CONCATENATE($G158,AD$2),'WFOM - Time_Base'!$A$8:$API$8,0)) *
INDEX('WFOM - Time_Base'!$A$4:$API$29, MATCH("CenHos_Per", 'WFOM - Time_Base'!$B$4:$B$29,0), MATCH(CONCATENATE($G158,AD$2),'WFOM - Time_Base'!$A$8:$API$8,0)),
IFERROR($AN158 * INDEX('Inputs from Uganda staff'!$E$61:$BM$80,MATCH('HRH Need estimation'!AD$2,'Inputs from Uganda staff'!$E$61:$E$80,0),MATCH('HRH Need estimation'!$D158,'Inputs from Uganda staff'!$E$6:$BM$6,0)),
""))</f>
        <v>0</v>
      </c>
      <c r="AE158" s="122">
        <f>IFERROR(
$AN158 * INDEX('WFOM - Time_Base'!$A$4:$API$29, MATCH("CenHos", 'WFOM - Time_Base'!$B$4:$B$29,0), MATCH(CONCATENATE($G158,AE$2),'WFOM - Time_Base'!$A$8:$API$8,0)) *
INDEX('WFOM - Time_Base'!$A$4:$API$29, MATCH("CenHos_Per", 'WFOM - Time_Base'!$B$4:$B$29,0), MATCH(CONCATENATE($G158,AE$2),'WFOM - Time_Base'!$A$8:$API$8,0)),
IFERROR($AN158 * INDEX('Inputs from Uganda staff'!$E$61:$BM$80,MATCH('HRH Need estimation'!AE$2,'Inputs from Uganda staff'!$E$61:$E$80,0),MATCH('HRH Need estimation'!$D158,'Inputs from Uganda staff'!$E$6:$BM$6,0)),
""))</f>
        <v>0</v>
      </c>
      <c r="AF158" s="122">
        <f>IFERROR(
$AN158 * INDEX('WFOM - Time_Base'!$A$4:$API$29, MATCH("CenHos", 'WFOM - Time_Base'!$B$4:$B$29,0), MATCH(CONCATENATE($G158,AF$2),'WFOM - Time_Base'!$A$8:$API$8,0)) *
INDEX('WFOM - Time_Base'!$A$4:$API$29, MATCH("CenHos_Per", 'WFOM - Time_Base'!$B$4:$B$29,0), MATCH(CONCATENATE($G158,AF$2),'WFOM - Time_Base'!$A$8:$API$8,0)),
IFERROR($AN158 * INDEX('Inputs from Uganda staff'!$E$61:$BM$80,MATCH('HRH Need estimation'!AF$2,'Inputs from Uganda staff'!$E$61:$E$80,0),MATCH('HRH Need estimation'!$D158,'Inputs from Uganda staff'!$E$6:$BM$6,0)),
""))</f>
        <v>0</v>
      </c>
      <c r="AG158" s="122">
        <f>IFERROR(
$AN158 * INDEX('WFOM - Time_Base'!$A$4:$API$29, MATCH("CenHos", 'WFOM - Time_Base'!$B$4:$B$29,0), MATCH(CONCATENATE($G158,AG$2),'WFOM - Time_Base'!$A$8:$API$8,0)) *
INDEX('WFOM - Time_Base'!$A$4:$API$29, MATCH("CenHos_Per", 'WFOM - Time_Base'!$B$4:$B$29,0), MATCH(CONCATENATE($G158,AG$2),'WFOM - Time_Base'!$A$8:$API$8,0)),
IFERROR($AN158 * INDEX('Inputs from Uganda staff'!$E$61:$BM$80,MATCH('HRH Need estimation'!AG$2,'Inputs from Uganda staff'!$E$61:$E$80,0),MATCH('HRH Need estimation'!$D158,'Inputs from Uganda staff'!$E$6:$BM$6,0)),
""))</f>
        <v>0</v>
      </c>
      <c r="AH158" s="122">
        <f>IFERROR(
$AN158 * INDEX('WFOM - Time_Base'!$A$4:$API$29, MATCH("CenHos", 'WFOM - Time_Base'!$B$4:$B$29,0), MATCH(CONCATENATE($G158,AH$2),'WFOM - Time_Base'!$A$8:$API$8,0)) *
INDEX('WFOM - Time_Base'!$A$4:$API$29, MATCH("CenHos_Per", 'WFOM - Time_Base'!$B$4:$B$29,0), MATCH(CONCATENATE($G158,AH$2),'WFOM - Time_Base'!$A$8:$API$8,0)),
IFERROR($AN158 * INDEX('Inputs from Uganda staff'!$E$61:$BM$80,MATCH('HRH Need estimation'!AH$2,'Inputs from Uganda staff'!$E$61:$E$80,0),MATCH('HRH Need estimation'!$D158,'Inputs from Uganda staff'!$E$6:$BM$6,0)),
""))</f>
        <v>0</v>
      </c>
      <c r="AI158" s="122">
        <f>IFERROR(
$AN158 * INDEX('WFOM - Time_Base'!$A$4:$API$29, MATCH("CenHos", 'WFOM - Time_Base'!$B$4:$B$29,0), MATCH(CONCATENATE($G158,AI$2),'WFOM - Time_Base'!$A$8:$API$8,0)) *
INDEX('WFOM - Time_Base'!$A$4:$API$29, MATCH("CenHos_Per", 'WFOM - Time_Base'!$B$4:$B$29,0), MATCH(CONCATENATE($G158,AI$2),'WFOM - Time_Base'!$A$8:$API$8,0)),
IFERROR($AN158 * INDEX('Inputs from Uganda staff'!$E$61:$BM$80,MATCH('HRH Need estimation'!AI$2,'Inputs from Uganda staff'!$E$61:$E$80,0),MATCH('HRH Need estimation'!$D158,'Inputs from Uganda staff'!$E$6:$BM$6,0)),
""))</f>
        <v>0</v>
      </c>
      <c r="AJ158" s="122">
        <f>IFERROR(
$AN158 * INDEX('WFOM - Time_Base'!$A$4:$API$29, MATCH("CenHos", 'WFOM - Time_Base'!$B$4:$B$29,0), MATCH(CONCATENATE($G158,AJ$2),'WFOM - Time_Base'!$A$8:$API$8,0)) *
INDEX('WFOM - Time_Base'!$A$4:$API$29, MATCH("CenHos_Per", 'WFOM - Time_Base'!$B$4:$B$29,0), MATCH(CONCATENATE($G158,AJ$2),'WFOM - Time_Base'!$A$8:$API$8,0)),
IFERROR($AN158 * INDEX('Inputs from Uganda staff'!$E$61:$BM$80,MATCH('HRH Need estimation'!AJ$2,'Inputs from Uganda staff'!$E$61:$E$80,0),MATCH('HRH Need estimation'!$D158,'Inputs from Uganda staff'!$E$6:$BM$6,0)),
""))</f>
        <v>0</v>
      </c>
      <c r="AK158" s="122">
        <f>IFERROR(
$AN158 * INDEX('WFOM - Time_Base'!$A$4:$API$29, MATCH("CenHos", 'WFOM - Time_Base'!$B$4:$B$29,0), MATCH(CONCATENATE($G158,AK$2),'WFOM - Time_Base'!$A$8:$API$8,0)) *
INDEX('WFOM - Time_Base'!$A$4:$API$29, MATCH("CenHos_Per", 'WFOM - Time_Base'!$B$4:$B$29,0), MATCH(CONCATENATE($G158,AK$2),'WFOM - Time_Base'!$A$8:$API$8,0)),
IFERROR($AN158 * INDEX('Inputs from Uganda staff'!$E$61:$BM$80,MATCH('HRH Need estimation'!AK$2,'Inputs from Uganda staff'!$E$61:$E$80,0),MATCH('HRH Need estimation'!$D158,'Inputs from Uganda staff'!$E$6:$BM$6,0)),
""))</f>
        <v>0</v>
      </c>
      <c r="AL158" s="122">
        <f>IFERROR(
$AN158 * INDEX('WFOM - Time_Base'!$A$4:$API$29, MATCH("CenHos", 'WFOM - Time_Base'!$B$4:$B$29,0), MATCH(CONCATENATE($G158,AL$2),'WFOM - Time_Base'!$A$8:$API$8,0)) *
INDEX('WFOM - Time_Base'!$A$4:$API$29, MATCH("CenHos_Per", 'WFOM - Time_Base'!$B$4:$B$29,0), MATCH(CONCATENATE($G158,AL$2),'WFOM - Time_Base'!$A$8:$API$8,0)),
IFERROR($AN158 * INDEX('Inputs from Uganda staff'!$E$61:$BM$80,MATCH('HRH Need estimation'!AL$2,'Inputs from Uganda staff'!$E$61:$E$80,0),MATCH('HRH Need estimation'!$D158,'Inputs from Uganda staff'!$E$6:$BM$6,0)),
""))</f>
        <v>0</v>
      </c>
      <c r="AN158">
        <v>1</v>
      </c>
      <c r="AO158" t="e">
        <f t="shared" si="6"/>
        <v>#N/A</v>
      </c>
    </row>
    <row r="159" spans="1:43">
      <c r="A159" s="106" t="s">
        <v>915</v>
      </c>
      <c r="B159" s="106" t="s">
        <v>525</v>
      </c>
      <c r="C159" s="107" t="s">
        <v>530</v>
      </c>
      <c r="D159" s="115" t="s">
        <v>531</v>
      </c>
      <c r="E159" s="252"/>
      <c r="F159" s="252"/>
      <c r="G159" s="122" t="str">
        <f>IF(F159&lt;&gt;"", VLOOKUP(F159,'WFOM - Cadre and Service List'!$E$4:$F$52,2,FALSE), "")</f>
        <v/>
      </c>
      <c r="H159" s="122"/>
      <c r="I159" s="207"/>
      <c r="J159" s="207"/>
      <c r="K159" s="207"/>
      <c r="L159" s="207"/>
      <c r="M159" s="207"/>
      <c r="N159" s="207"/>
      <c r="O159" s="207"/>
      <c r="P159" s="207">
        <f t="shared" si="5"/>
        <v>0</v>
      </c>
      <c r="Q159" s="122" t="s">
        <v>1947</v>
      </c>
      <c r="R159" s="122">
        <f>IFERROR(
$AN159 * INDEX('WFOM - Time_Base'!$A$4:$API$29, MATCH("CenHos", 'WFOM - Time_Base'!$B$4:$B$29,0), MATCH(CONCATENATE($G159,R$2),'WFOM - Time_Base'!$A$8:$API$8,0)) *
INDEX('WFOM - Time_Base'!$A$4:$API$29, MATCH("CenHos_Per", 'WFOM - Time_Base'!$B$4:$B$29,0), MATCH(CONCATENATE($G159,R$2),'WFOM - Time_Base'!$A$8:$API$8,0)),
IFERROR($AN159 * INDEX('Inputs from Uganda staff'!$E$61:$BM$80,MATCH('HRH Need estimation'!R$2,'Inputs from Uganda staff'!$E$61:$E$80,0),MATCH('HRH Need estimation'!$D159,'Inputs from Uganda staff'!$E$6:$BM$6,0)),
""))</f>
        <v>0.05</v>
      </c>
      <c r="S159" s="122">
        <f>IFERROR(
$AN159 * INDEX('WFOM - Time_Base'!$A$4:$API$29, MATCH("CenHos", 'WFOM - Time_Base'!$B$4:$B$29,0), MATCH(CONCATENATE($G159,S$2),'WFOM - Time_Base'!$A$8:$API$8,0)) *
INDEX('WFOM - Time_Base'!$A$4:$API$29, MATCH("CenHos_Per", 'WFOM - Time_Base'!$B$4:$B$29,0), MATCH(CONCATENATE($G159,S$2),'WFOM - Time_Base'!$A$8:$API$8,0)),
IFERROR($AN159 * INDEX('Inputs from Uganda staff'!$E$61:$BM$80,MATCH('HRH Need estimation'!S$2,'Inputs from Uganda staff'!$E$61:$E$80,0),MATCH('HRH Need estimation'!$D159,'Inputs from Uganda staff'!$E$6:$BM$6,0)),
""))</f>
        <v>0</v>
      </c>
      <c r="T159" s="122">
        <f>IFERROR(
$AN159 * INDEX('WFOM - Time_Base'!$A$4:$API$29, MATCH("CenHos", 'WFOM - Time_Base'!$B$4:$B$29,0), MATCH(CONCATENATE($G159,T$2),'WFOM - Time_Base'!$A$8:$API$8,0)) *
INDEX('WFOM - Time_Base'!$A$4:$API$29, MATCH("CenHos_Per", 'WFOM - Time_Base'!$B$4:$B$29,0), MATCH(CONCATENATE($G159,T$2),'WFOM - Time_Base'!$A$8:$API$8,0)),
IFERROR($AN159 * INDEX('Inputs from Uganda staff'!$E$61:$BM$80,MATCH('HRH Need estimation'!T$2,'Inputs from Uganda staff'!$E$61:$E$80,0),MATCH('HRH Need estimation'!$D159,'Inputs from Uganda staff'!$E$6:$BM$6,0)),
""))</f>
        <v>0</v>
      </c>
      <c r="U159" s="122">
        <f>IFERROR(
$AN159 * INDEX('WFOM - Time_Base'!$A$4:$API$29, MATCH("CenHos", 'WFOM - Time_Base'!$B$4:$B$29,0), MATCH(CONCATENATE($G159,U$2),'WFOM - Time_Base'!$A$8:$API$8,0)) *
INDEX('WFOM - Time_Base'!$A$4:$API$29, MATCH("CenHos_Per", 'WFOM - Time_Base'!$B$4:$B$29,0), MATCH(CONCATENATE($G159,U$2),'WFOM - Time_Base'!$A$8:$API$8,0)),
IFERROR($AN159 * INDEX('Inputs from Uganda staff'!$E$61:$BM$80,MATCH('HRH Need estimation'!U$2,'Inputs from Uganda staff'!$E$61:$E$80,0),MATCH('HRH Need estimation'!$D159,'Inputs from Uganda staff'!$E$6:$BM$6,0)),
""))</f>
        <v>0</v>
      </c>
      <c r="V159" s="122">
        <f>IFERROR(
$AN159 * INDEX('WFOM - Time_Base'!$A$4:$API$29, MATCH("CenHos", 'WFOM - Time_Base'!$B$4:$B$29,0), MATCH(CONCATENATE($G159,V$2),'WFOM - Time_Base'!$A$8:$API$8,0)) *
INDEX('WFOM - Time_Base'!$A$4:$API$29, MATCH("CenHos_Per", 'WFOM - Time_Base'!$B$4:$B$29,0), MATCH(CONCATENATE($G159,V$2),'WFOM - Time_Base'!$A$8:$API$8,0)),
IFERROR($AN159 * INDEX('Inputs from Uganda staff'!$E$61:$BM$80,MATCH('HRH Need estimation'!V$2,'Inputs from Uganda staff'!$E$61:$E$80,0),MATCH('HRH Need estimation'!$D159,'Inputs from Uganda staff'!$E$6:$BM$6,0)),
""))</f>
        <v>0</v>
      </c>
      <c r="W159" s="122">
        <f>IFERROR(
$AN159 * INDEX('WFOM - Time_Base'!$A$4:$API$29, MATCH("CenHos", 'WFOM - Time_Base'!$B$4:$B$29,0), MATCH(CONCATENATE($G159,W$2),'WFOM - Time_Base'!$A$8:$API$8,0)) *
INDEX('WFOM - Time_Base'!$A$4:$API$29, MATCH("CenHos_Per", 'WFOM - Time_Base'!$B$4:$B$29,0), MATCH(CONCATENATE($G159,W$2),'WFOM - Time_Base'!$A$8:$API$8,0)),
IFERROR($AN159 * INDEX('Inputs from Uganda staff'!$E$61:$BM$80,MATCH('HRH Need estimation'!W$2,'Inputs from Uganda staff'!$E$61:$E$80,0),MATCH('HRH Need estimation'!$D159,'Inputs from Uganda staff'!$E$6:$BM$6,0)),
""))</f>
        <v>0</v>
      </c>
      <c r="X159" s="122">
        <f>IFERROR(
$AN159 * INDEX('WFOM - Time_Base'!$A$4:$API$29, MATCH("CenHos", 'WFOM - Time_Base'!$B$4:$B$29,0), MATCH(CONCATENATE($G159,X$2),'WFOM - Time_Base'!$A$8:$API$8,0)) *
INDEX('WFOM - Time_Base'!$A$4:$API$29, MATCH("CenHos_Per", 'WFOM - Time_Base'!$B$4:$B$29,0), MATCH(CONCATENATE($G159,X$2),'WFOM - Time_Base'!$A$8:$API$8,0)),
IFERROR($AN159 * INDEX('Inputs from Uganda staff'!$E$61:$BM$80,MATCH('HRH Need estimation'!X$2,'Inputs from Uganda staff'!$E$61:$E$80,0),MATCH('HRH Need estimation'!$D159,'Inputs from Uganda staff'!$E$6:$BM$6,0)),
""))</f>
        <v>0</v>
      </c>
      <c r="Y159" s="122">
        <f>IFERROR(
$AN159 * INDEX('WFOM - Time_Base'!$A$4:$API$29, MATCH("CenHos", 'WFOM - Time_Base'!$B$4:$B$29,0), MATCH(CONCATENATE($G159,Y$2),'WFOM - Time_Base'!$A$8:$API$8,0)) *
INDEX('WFOM - Time_Base'!$A$4:$API$29, MATCH("CenHos_Per", 'WFOM - Time_Base'!$B$4:$B$29,0), MATCH(CONCATENATE($G159,Y$2),'WFOM - Time_Base'!$A$8:$API$8,0)),
IFERROR($AN159 * INDEX('Inputs from Uganda staff'!$E$61:$BM$80,MATCH('HRH Need estimation'!Y$2,'Inputs from Uganda staff'!$E$61:$E$80,0),MATCH('HRH Need estimation'!$D159,'Inputs from Uganda staff'!$E$6:$BM$6,0)),
""))</f>
        <v>0</v>
      </c>
      <c r="Z159" s="122">
        <f>IFERROR(
$AN159 * INDEX('WFOM - Time_Base'!$A$4:$API$29, MATCH("CenHos", 'WFOM - Time_Base'!$B$4:$B$29,0), MATCH(CONCATENATE($G159,Z$2),'WFOM - Time_Base'!$A$8:$API$8,0)) *
INDEX('WFOM - Time_Base'!$A$4:$API$29, MATCH("CenHos_Per", 'WFOM - Time_Base'!$B$4:$B$29,0), MATCH(CONCATENATE($G159,Z$2),'WFOM - Time_Base'!$A$8:$API$8,0)),
IFERROR($AN159 * INDEX('Inputs from Uganda staff'!$E$61:$BM$80,MATCH('HRH Need estimation'!Z$2,'Inputs from Uganda staff'!$E$61:$E$80,0),MATCH('HRH Need estimation'!$D159,'Inputs from Uganda staff'!$E$6:$BM$6,0)),
""))</f>
        <v>0.75</v>
      </c>
      <c r="AA159" s="122">
        <f>IFERROR(
$AN159 * INDEX('WFOM - Time_Base'!$A$4:$API$29, MATCH("CenHos", 'WFOM - Time_Base'!$B$4:$B$29,0), MATCH(CONCATENATE($G159,AA$2),'WFOM - Time_Base'!$A$8:$API$8,0)) *
INDEX('WFOM - Time_Base'!$A$4:$API$29, MATCH("CenHos_Per", 'WFOM - Time_Base'!$B$4:$B$29,0), MATCH(CONCATENATE($G159,AA$2),'WFOM - Time_Base'!$A$8:$API$8,0)),
IFERROR($AN159 * INDEX('Inputs from Uganda staff'!$E$61:$BM$80,MATCH('HRH Need estimation'!AA$2,'Inputs from Uganda staff'!$E$61:$E$80,0),MATCH('HRH Need estimation'!$D159,'Inputs from Uganda staff'!$E$6:$BM$6,0)),
""))</f>
        <v>0.75</v>
      </c>
      <c r="AB159" s="122">
        <f>IFERROR(
$AN159 * INDEX('WFOM - Time_Base'!$A$4:$API$29, MATCH("CenHos", 'WFOM - Time_Base'!$B$4:$B$29,0), MATCH(CONCATENATE($G159,AB$2),'WFOM - Time_Base'!$A$8:$API$8,0)) *
INDEX('WFOM - Time_Base'!$A$4:$API$29, MATCH("CenHos_Per", 'WFOM - Time_Base'!$B$4:$B$29,0), MATCH(CONCATENATE($G159,AB$2),'WFOM - Time_Base'!$A$8:$API$8,0)),
IFERROR($AN159 * INDEX('Inputs from Uganda staff'!$E$61:$BM$80,MATCH('HRH Need estimation'!AB$2,'Inputs from Uganda staff'!$E$61:$E$80,0),MATCH('HRH Need estimation'!$D159,'Inputs from Uganda staff'!$E$6:$BM$6,0)),
""))</f>
        <v>0</v>
      </c>
      <c r="AC159" s="122" t="str">
        <f>IFERROR(
$AN159 * INDEX('WFOM - Time_Base'!$A$4:$API$29, MATCH("CenHos", 'WFOM - Time_Base'!$B$4:$B$29,0), MATCH(CONCATENATE($G159,AC$2),'WFOM - Time_Base'!$A$8:$API$8,0)) *
INDEX('WFOM - Time_Base'!$A$4:$API$29, MATCH("CenHos_Per", 'WFOM - Time_Base'!$B$4:$B$29,0), MATCH(CONCATENATE($G159,AC$2),'WFOM - Time_Base'!$A$8:$API$8,0)),
IFERROR($AN159 * INDEX('Inputs from Uganda staff'!$E$61:$BM$80,MATCH('HRH Need estimation'!AC$2,'Inputs from Uganda staff'!$E$61:$E$80,0),MATCH('HRH Need estimation'!$D159,'Inputs from Uganda staff'!$E$6:$BM$6,0)),
""))</f>
        <v/>
      </c>
      <c r="AD159" s="122">
        <f>IFERROR(
$AN159 * INDEX('WFOM - Time_Base'!$A$4:$API$29, MATCH("CenHos", 'WFOM - Time_Base'!$B$4:$B$29,0), MATCH(CONCATENATE($G159,AD$2),'WFOM - Time_Base'!$A$8:$API$8,0)) *
INDEX('WFOM - Time_Base'!$A$4:$API$29, MATCH("CenHos_Per", 'WFOM - Time_Base'!$B$4:$B$29,0), MATCH(CONCATENATE($G159,AD$2),'WFOM - Time_Base'!$A$8:$API$8,0)),
IFERROR($AN159 * INDEX('Inputs from Uganda staff'!$E$61:$BM$80,MATCH('HRH Need estimation'!AD$2,'Inputs from Uganda staff'!$E$61:$E$80,0),MATCH('HRH Need estimation'!$D159,'Inputs from Uganda staff'!$E$6:$BM$6,0)),
""))</f>
        <v>0</v>
      </c>
      <c r="AE159" s="122">
        <f>IFERROR(
$AN159 * INDEX('WFOM - Time_Base'!$A$4:$API$29, MATCH("CenHos", 'WFOM - Time_Base'!$B$4:$B$29,0), MATCH(CONCATENATE($G159,AE$2),'WFOM - Time_Base'!$A$8:$API$8,0)) *
INDEX('WFOM - Time_Base'!$A$4:$API$29, MATCH("CenHos_Per", 'WFOM - Time_Base'!$B$4:$B$29,0), MATCH(CONCATENATE($G159,AE$2),'WFOM - Time_Base'!$A$8:$API$8,0)),
IFERROR($AN159 * INDEX('Inputs from Uganda staff'!$E$61:$BM$80,MATCH('HRH Need estimation'!AE$2,'Inputs from Uganda staff'!$E$61:$E$80,0),MATCH('HRH Need estimation'!$D159,'Inputs from Uganda staff'!$E$6:$BM$6,0)),
""))</f>
        <v>0</v>
      </c>
      <c r="AF159" s="122">
        <f>IFERROR(
$AN159 * INDEX('WFOM - Time_Base'!$A$4:$API$29, MATCH("CenHos", 'WFOM - Time_Base'!$B$4:$B$29,0), MATCH(CONCATENATE($G159,AF$2),'WFOM - Time_Base'!$A$8:$API$8,0)) *
INDEX('WFOM - Time_Base'!$A$4:$API$29, MATCH("CenHos_Per", 'WFOM - Time_Base'!$B$4:$B$29,0), MATCH(CONCATENATE($G159,AF$2),'WFOM - Time_Base'!$A$8:$API$8,0)),
IFERROR($AN159 * INDEX('Inputs from Uganda staff'!$E$61:$BM$80,MATCH('HRH Need estimation'!AF$2,'Inputs from Uganda staff'!$E$61:$E$80,0),MATCH('HRH Need estimation'!$D159,'Inputs from Uganda staff'!$E$6:$BM$6,0)),
""))</f>
        <v>0</v>
      </c>
      <c r="AG159" s="122">
        <f>IFERROR(
$AN159 * INDEX('WFOM - Time_Base'!$A$4:$API$29, MATCH("CenHos", 'WFOM - Time_Base'!$B$4:$B$29,0), MATCH(CONCATENATE($G159,AG$2),'WFOM - Time_Base'!$A$8:$API$8,0)) *
INDEX('WFOM - Time_Base'!$A$4:$API$29, MATCH("CenHos_Per", 'WFOM - Time_Base'!$B$4:$B$29,0), MATCH(CONCATENATE($G159,AG$2),'WFOM - Time_Base'!$A$8:$API$8,0)),
IFERROR($AN159 * INDEX('Inputs from Uganda staff'!$E$61:$BM$80,MATCH('HRH Need estimation'!AG$2,'Inputs from Uganda staff'!$E$61:$E$80,0),MATCH('HRH Need estimation'!$D159,'Inputs from Uganda staff'!$E$6:$BM$6,0)),
""))</f>
        <v>0</v>
      </c>
      <c r="AH159" s="122">
        <f>IFERROR(
$AN159 * INDEX('WFOM - Time_Base'!$A$4:$API$29, MATCH("CenHos", 'WFOM - Time_Base'!$B$4:$B$29,0), MATCH(CONCATENATE($G159,AH$2),'WFOM - Time_Base'!$A$8:$API$8,0)) *
INDEX('WFOM - Time_Base'!$A$4:$API$29, MATCH("CenHos_Per", 'WFOM - Time_Base'!$B$4:$B$29,0), MATCH(CONCATENATE($G159,AH$2),'WFOM - Time_Base'!$A$8:$API$8,0)),
IFERROR($AN159 * INDEX('Inputs from Uganda staff'!$E$61:$BM$80,MATCH('HRH Need estimation'!AH$2,'Inputs from Uganda staff'!$E$61:$E$80,0),MATCH('HRH Need estimation'!$D159,'Inputs from Uganda staff'!$E$6:$BM$6,0)),
""))</f>
        <v>0</v>
      </c>
      <c r="AI159" s="122">
        <f>IFERROR(
$AN159 * INDEX('WFOM - Time_Base'!$A$4:$API$29, MATCH("CenHos", 'WFOM - Time_Base'!$B$4:$B$29,0), MATCH(CONCATENATE($G159,AI$2),'WFOM - Time_Base'!$A$8:$API$8,0)) *
INDEX('WFOM - Time_Base'!$A$4:$API$29, MATCH("CenHos_Per", 'WFOM - Time_Base'!$B$4:$B$29,0), MATCH(CONCATENATE($G159,AI$2),'WFOM - Time_Base'!$A$8:$API$8,0)),
IFERROR($AN159 * INDEX('Inputs from Uganda staff'!$E$61:$BM$80,MATCH('HRH Need estimation'!AI$2,'Inputs from Uganda staff'!$E$61:$E$80,0),MATCH('HRH Need estimation'!$D159,'Inputs from Uganda staff'!$E$6:$BM$6,0)),
""))</f>
        <v>0</v>
      </c>
      <c r="AJ159" s="122">
        <f>IFERROR(
$AN159 * INDEX('WFOM - Time_Base'!$A$4:$API$29, MATCH("CenHos", 'WFOM - Time_Base'!$B$4:$B$29,0), MATCH(CONCATENATE($G159,AJ$2),'WFOM - Time_Base'!$A$8:$API$8,0)) *
INDEX('WFOM - Time_Base'!$A$4:$API$29, MATCH("CenHos_Per", 'WFOM - Time_Base'!$B$4:$B$29,0), MATCH(CONCATENATE($G159,AJ$2),'WFOM - Time_Base'!$A$8:$API$8,0)),
IFERROR($AN159 * INDEX('Inputs from Uganda staff'!$E$61:$BM$80,MATCH('HRH Need estimation'!AJ$2,'Inputs from Uganda staff'!$E$61:$E$80,0),MATCH('HRH Need estimation'!$D159,'Inputs from Uganda staff'!$E$6:$BM$6,0)),
""))</f>
        <v>0</v>
      </c>
      <c r="AK159" s="122">
        <f>IFERROR(
$AN159 * INDEX('WFOM - Time_Base'!$A$4:$API$29, MATCH("CenHos", 'WFOM - Time_Base'!$B$4:$B$29,0), MATCH(CONCATENATE($G159,AK$2),'WFOM - Time_Base'!$A$8:$API$8,0)) *
INDEX('WFOM - Time_Base'!$A$4:$API$29, MATCH("CenHos_Per", 'WFOM - Time_Base'!$B$4:$B$29,0), MATCH(CONCATENATE($G159,AK$2),'WFOM - Time_Base'!$A$8:$API$8,0)),
IFERROR($AN159 * INDEX('Inputs from Uganda staff'!$E$61:$BM$80,MATCH('HRH Need estimation'!AK$2,'Inputs from Uganda staff'!$E$61:$E$80,0),MATCH('HRH Need estimation'!$D159,'Inputs from Uganda staff'!$E$6:$BM$6,0)),
""))</f>
        <v>0</v>
      </c>
      <c r="AL159" s="122">
        <f>IFERROR(
$AN159 * INDEX('WFOM - Time_Base'!$A$4:$API$29, MATCH("CenHos", 'WFOM - Time_Base'!$B$4:$B$29,0), MATCH(CONCATENATE($G159,AL$2),'WFOM - Time_Base'!$A$8:$API$8,0)) *
INDEX('WFOM - Time_Base'!$A$4:$API$29, MATCH("CenHos_Per", 'WFOM - Time_Base'!$B$4:$B$29,0), MATCH(CONCATENATE($G159,AL$2),'WFOM - Time_Base'!$A$8:$API$8,0)),
IFERROR($AN159 * INDEX('Inputs from Uganda staff'!$E$61:$BM$80,MATCH('HRH Need estimation'!AL$2,'Inputs from Uganda staff'!$E$61:$E$80,0),MATCH('HRH Need estimation'!$D159,'Inputs from Uganda staff'!$E$6:$BM$6,0)),
""))</f>
        <v>0</v>
      </c>
      <c r="AN159">
        <v>1</v>
      </c>
      <c r="AO159" t="e">
        <f t="shared" si="6"/>
        <v>#N/A</v>
      </c>
    </row>
    <row r="160" spans="1:43">
      <c r="A160" s="106" t="s">
        <v>915</v>
      </c>
      <c r="B160" s="106" t="s">
        <v>525</v>
      </c>
      <c r="C160" s="107" t="s">
        <v>532</v>
      </c>
      <c r="D160" s="115" t="s">
        <v>533</v>
      </c>
      <c r="E160" s="252"/>
      <c r="F160" s="252"/>
      <c r="G160" s="122" t="str">
        <f>IF(F160&lt;&gt;"", VLOOKUP(F160,'WFOM - Cadre and Service List'!$E$4:$F$52,2,FALSE), "")</f>
        <v/>
      </c>
      <c r="H160" s="122"/>
      <c r="I160" s="207"/>
      <c r="J160" s="207"/>
      <c r="K160" s="207"/>
      <c r="L160" s="207"/>
      <c r="M160" s="207"/>
      <c r="N160" s="207"/>
      <c r="O160" s="207"/>
      <c r="P160" s="207">
        <f t="shared" si="5"/>
        <v>0</v>
      </c>
      <c r="Q160" s="122" t="s">
        <v>1947</v>
      </c>
      <c r="R160" s="122">
        <f>IFERROR(
$AN160 * INDEX('WFOM - Time_Base'!$A$4:$API$29, MATCH("CenHos", 'WFOM - Time_Base'!$B$4:$B$29,0), MATCH(CONCATENATE($G160,R$2),'WFOM - Time_Base'!$A$8:$API$8,0)) *
INDEX('WFOM - Time_Base'!$A$4:$API$29, MATCH("CenHos_Per", 'WFOM - Time_Base'!$B$4:$B$29,0), MATCH(CONCATENATE($G160,R$2),'WFOM - Time_Base'!$A$8:$API$8,0)),
IFERROR($AN160 * INDEX('Inputs from Uganda staff'!$E$61:$BM$80,MATCH('HRH Need estimation'!R$2,'Inputs from Uganda staff'!$E$61:$E$80,0),MATCH('HRH Need estimation'!$D160,'Inputs from Uganda staff'!$E$6:$BM$6,0)),
""))</f>
        <v>0.3</v>
      </c>
      <c r="S160" s="122">
        <f>IFERROR(
$AN160 * INDEX('WFOM - Time_Base'!$A$4:$API$29, MATCH("CenHos", 'WFOM - Time_Base'!$B$4:$B$29,0), MATCH(CONCATENATE($G160,S$2),'WFOM - Time_Base'!$A$8:$API$8,0)) *
INDEX('WFOM - Time_Base'!$A$4:$API$29, MATCH("CenHos_Per", 'WFOM - Time_Base'!$B$4:$B$29,0), MATCH(CONCATENATE($G160,S$2),'WFOM - Time_Base'!$A$8:$API$8,0)),
IFERROR($AN160 * INDEX('Inputs from Uganda staff'!$E$61:$BM$80,MATCH('HRH Need estimation'!S$2,'Inputs from Uganda staff'!$E$61:$E$80,0),MATCH('HRH Need estimation'!$D160,'Inputs from Uganda staff'!$E$6:$BM$6,0)),
""))</f>
        <v>0</v>
      </c>
      <c r="T160" s="122">
        <f>IFERROR(
$AN160 * INDEX('WFOM - Time_Base'!$A$4:$API$29, MATCH("CenHos", 'WFOM - Time_Base'!$B$4:$B$29,0), MATCH(CONCATENATE($G160,T$2),'WFOM - Time_Base'!$A$8:$API$8,0)) *
INDEX('WFOM - Time_Base'!$A$4:$API$29, MATCH("CenHos_Per", 'WFOM - Time_Base'!$B$4:$B$29,0), MATCH(CONCATENATE($G160,T$2),'WFOM - Time_Base'!$A$8:$API$8,0)),
IFERROR($AN160 * INDEX('Inputs from Uganda staff'!$E$61:$BM$80,MATCH('HRH Need estimation'!T$2,'Inputs from Uganda staff'!$E$61:$E$80,0),MATCH('HRH Need estimation'!$D160,'Inputs from Uganda staff'!$E$6:$BM$6,0)),
""))</f>
        <v>0</v>
      </c>
      <c r="U160" s="122">
        <f>IFERROR(
$AN160 * INDEX('WFOM - Time_Base'!$A$4:$API$29, MATCH("CenHos", 'WFOM - Time_Base'!$B$4:$B$29,0), MATCH(CONCATENATE($G160,U$2),'WFOM - Time_Base'!$A$8:$API$8,0)) *
INDEX('WFOM - Time_Base'!$A$4:$API$29, MATCH("CenHos_Per", 'WFOM - Time_Base'!$B$4:$B$29,0), MATCH(CONCATENATE($G160,U$2),'WFOM - Time_Base'!$A$8:$API$8,0)),
IFERROR($AN160 * INDEX('Inputs from Uganda staff'!$E$61:$BM$80,MATCH('HRH Need estimation'!U$2,'Inputs from Uganda staff'!$E$61:$E$80,0),MATCH('HRH Need estimation'!$D160,'Inputs from Uganda staff'!$E$6:$BM$6,0)),
""))</f>
        <v>0</v>
      </c>
      <c r="V160" s="122">
        <f>IFERROR(
$AN160 * INDEX('WFOM - Time_Base'!$A$4:$API$29, MATCH("CenHos", 'WFOM - Time_Base'!$B$4:$B$29,0), MATCH(CONCATENATE($G160,V$2),'WFOM - Time_Base'!$A$8:$API$8,0)) *
INDEX('WFOM - Time_Base'!$A$4:$API$29, MATCH("CenHos_Per", 'WFOM - Time_Base'!$B$4:$B$29,0), MATCH(CONCATENATE($G160,V$2),'WFOM - Time_Base'!$A$8:$API$8,0)),
IFERROR($AN160 * INDEX('Inputs from Uganda staff'!$E$61:$BM$80,MATCH('HRH Need estimation'!V$2,'Inputs from Uganda staff'!$E$61:$E$80,0),MATCH('HRH Need estimation'!$D160,'Inputs from Uganda staff'!$E$6:$BM$6,0)),
""))</f>
        <v>0</v>
      </c>
      <c r="W160" s="122">
        <f>IFERROR(
$AN160 * INDEX('WFOM - Time_Base'!$A$4:$API$29, MATCH("CenHos", 'WFOM - Time_Base'!$B$4:$B$29,0), MATCH(CONCATENATE($G160,W$2),'WFOM - Time_Base'!$A$8:$API$8,0)) *
INDEX('WFOM - Time_Base'!$A$4:$API$29, MATCH("CenHos_Per", 'WFOM - Time_Base'!$B$4:$B$29,0), MATCH(CONCATENATE($G160,W$2),'WFOM - Time_Base'!$A$8:$API$8,0)),
IFERROR($AN160 * INDEX('Inputs from Uganda staff'!$E$61:$BM$80,MATCH('HRH Need estimation'!W$2,'Inputs from Uganda staff'!$E$61:$E$80,0),MATCH('HRH Need estimation'!$D160,'Inputs from Uganda staff'!$E$6:$BM$6,0)),
""))</f>
        <v>0</v>
      </c>
      <c r="X160" s="122">
        <f>IFERROR(
$AN160 * INDEX('WFOM - Time_Base'!$A$4:$API$29, MATCH("CenHos", 'WFOM - Time_Base'!$B$4:$B$29,0), MATCH(CONCATENATE($G160,X$2),'WFOM - Time_Base'!$A$8:$API$8,0)) *
INDEX('WFOM - Time_Base'!$A$4:$API$29, MATCH("CenHos_Per", 'WFOM - Time_Base'!$B$4:$B$29,0), MATCH(CONCATENATE($G160,X$2),'WFOM - Time_Base'!$A$8:$API$8,0)),
IFERROR($AN160 * INDEX('Inputs from Uganda staff'!$E$61:$BM$80,MATCH('HRH Need estimation'!X$2,'Inputs from Uganda staff'!$E$61:$E$80,0),MATCH('HRH Need estimation'!$D160,'Inputs from Uganda staff'!$E$6:$BM$6,0)),
""))</f>
        <v>0</v>
      </c>
      <c r="Y160" s="122">
        <f>IFERROR(
$AN160 * INDEX('WFOM - Time_Base'!$A$4:$API$29, MATCH("CenHos", 'WFOM - Time_Base'!$B$4:$B$29,0), MATCH(CONCATENATE($G160,Y$2),'WFOM - Time_Base'!$A$8:$API$8,0)) *
INDEX('WFOM - Time_Base'!$A$4:$API$29, MATCH("CenHos_Per", 'WFOM - Time_Base'!$B$4:$B$29,0), MATCH(CONCATENATE($G160,Y$2),'WFOM - Time_Base'!$A$8:$API$8,0)),
IFERROR($AN160 * INDEX('Inputs from Uganda staff'!$E$61:$BM$80,MATCH('HRH Need estimation'!Y$2,'Inputs from Uganda staff'!$E$61:$E$80,0),MATCH('HRH Need estimation'!$D160,'Inputs from Uganda staff'!$E$6:$BM$6,0)),
""))</f>
        <v>0</v>
      </c>
      <c r="Z160" s="122">
        <f>IFERROR(
$AN160 * INDEX('WFOM - Time_Base'!$A$4:$API$29, MATCH("CenHos", 'WFOM - Time_Base'!$B$4:$B$29,0), MATCH(CONCATENATE($G160,Z$2),'WFOM - Time_Base'!$A$8:$API$8,0)) *
INDEX('WFOM - Time_Base'!$A$4:$API$29, MATCH("CenHos_Per", 'WFOM - Time_Base'!$B$4:$B$29,0), MATCH(CONCATENATE($G160,Z$2),'WFOM - Time_Base'!$A$8:$API$8,0)),
IFERROR($AN160 * INDEX('Inputs from Uganda staff'!$E$61:$BM$80,MATCH('HRH Need estimation'!Z$2,'Inputs from Uganda staff'!$E$61:$E$80,0),MATCH('HRH Need estimation'!$D160,'Inputs from Uganda staff'!$E$6:$BM$6,0)),
""))</f>
        <v>0.75</v>
      </c>
      <c r="AA160" s="122">
        <f>IFERROR(
$AN160 * INDEX('WFOM - Time_Base'!$A$4:$API$29, MATCH("CenHos", 'WFOM - Time_Base'!$B$4:$B$29,0), MATCH(CONCATENATE($G160,AA$2),'WFOM - Time_Base'!$A$8:$API$8,0)) *
INDEX('WFOM - Time_Base'!$A$4:$API$29, MATCH("CenHos_Per", 'WFOM - Time_Base'!$B$4:$B$29,0), MATCH(CONCATENATE($G160,AA$2),'WFOM - Time_Base'!$A$8:$API$8,0)),
IFERROR($AN160 * INDEX('Inputs from Uganda staff'!$E$61:$BM$80,MATCH('HRH Need estimation'!AA$2,'Inputs from Uganda staff'!$E$61:$E$80,0),MATCH('HRH Need estimation'!$D160,'Inputs from Uganda staff'!$E$6:$BM$6,0)),
""))</f>
        <v>0.75</v>
      </c>
      <c r="AB160" s="122">
        <f>IFERROR(
$AN160 * INDEX('WFOM - Time_Base'!$A$4:$API$29, MATCH("CenHos", 'WFOM - Time_Base'!$B$4:$B$29,0), MATCH(CONCATENATE($G160,AB$2),'WFOM - Time_Base'!$A$8:$API$8,0)) *
INDEX('WFOM - Time_Base'!$A$4:$API$29, MATCH("CenHos_Per", 'WFOM - Time_Base'!$B$4:$B$29,0), MATCH(CONCATENATE($G160,AB$2),'WFOM - Time_Base'!$A$8:$API$8,0)),
IFERROR($AN160 * INDEX('Inputs from Uganda staff'!$E$61:$BM$80,MATCH('HRH Need estimation'!AB$2,'Inputs from Uganda staff'!$E$61:$E$80,0),MATCH('HRH Need estimation'!$D160,'Inputs from Uganda staff'!$E$6:$BM$6,0)),
""))</f>
        <v>0</v>
      </c>
      <c r="AC160" s="122" t="str">
        <f>IFERROR(
$AN160 * INDEX('WFOM - Time_Base'!$A$4:$API$29, MATCH("CenHos", 'WFOM - Time_Base'!$B$4:$B$29,0), MATCH(CONCATENATE($G160,AC$2),'WFOM - Time_Base'!$A$8:$API$8,0)) *
INDEX('WFOM - Time_Base'!$A$4:$API$29, MATCH("CenHos_Per", 'WFOM - Time_Base'!$B$4:$B$29,0), MATCH(CONCATENATE($G160,AC$2),'WFOM - Time_Base'!$A$8:$API$8,0)),
IFERROR($AN160 * INDEX('Inputs from Uganda staff'!$E$61:$BM$80,MATCH('HRH Need estimation'!AC$2,'Inputs from Uganda staff'!$E$61:$E$80,0),MATCH('HRH Need estimation'!$D160,'Inputs from Uganda staff'!$E$6:$BM$6,0)),
""))</f>
        <v/>
      </c>
      <c r="AD160" s="122">
        <f>IFERROR(
$AN160 * INDEX('WFOM - Time_Base'!$A$4:$API$29, MATCH("CenHos", 'WFOM - Time_Base'!$B$4:$B$29,0), MATCH(CONCATENATE($G160,AD$2),'WFOM - Time_Base'!$A$8:$API$8,0)) *
INDEX('WFOM - Time_Base'!$A$4:$API$29, MATCH("CenHos_Per", 'WFOM - Time_Base'!$B$4:$B$29,0), MATCH(CONCATENATE($G160,AD$2),'WFOM - Time_Base'!$A$8:$API$8,0)),
IFERROR($AN160 * INDEX('Inputs from Uganda staff'!$E$61:$BM$80,MATCH('HRH Need estimation'!AD$2,'Inputs from Uganda staff'!$E$61:$E$80,0),MATCH('HRH Need estimation'!$D160,'Inputs from Uganda staff'!$E$6:$BM$6,0)),
""))</f>
        <v>0</v>
      </c>
      <c r="AE160" s="122">
        <f>IFERROR(
$AN160 * INDEX('WFOM - Time_Base'!$A$4:$API$29, MATCH("CenHos", 'WFOM - Time_Base'!$B$4:$B$29,0), MATCH(CONCATENATE($G160,AE$2),'WFOM - Time_Base'!$A$8:$API$8,0)) *
INDEX('WFOM - Time_Base'!$A$4:$API$29, MATCH("CenHos_Per", 'WFOM - Time_Base'!$B$4:$B$29,0), MATCH(CONCATENATE($G160,AE$2),'WFOM - Time_Base'!$A$8:$API$8,0)),
IFERROR($AN160 * INDEX('Inputs from Uganda staff'!$E$61:$BM$80,MATCH('HRH Need estimation'!AE$2,'Inputs from Uganda staff'!$E$61:$E$80,0),MATCH('HRH Need estimation'!$D160,'Inputs from Uganda staff'!$E$6:$BM$6,0)),
""))</f>
        <v>0</v>
      </c>
      <c r="AF160" s="122">
        <f>IFERROR(
$AN160 * INDEX('WFOM - Time_Base'!$A$4:$API$29, MATCH("CenHos", 'WFOM - Time_Base'!$B$4:$B$29,0), MATCH(CONCATENATE($G160,AF$2),'WFOM - Time_Base'!$A$8:$API$8,0)) *
INDEX('WFOM - Time_Base'!$A$4:$API$29, MATCH("CenHos_Per", 'WFOM - Time_Base'!$B$4:$B$29,0), MATCH(CONCATENATE($G160,AF$2),'WFOM - Time_Base'!$A$8:$API$8,0)),
IFERROR($AN160 * INDEX('Inputs from Uganda staff'!$E$61:$BM$80,MATCH('HRH Need estimation'!AF$2,'Inputs from Uganda staff'!$E$61:$E$80,0),MATCH('HRH Need estimation'!$D160,'Inputs from Uganda staff'!$E$6:$BM$6,0)),
""))</f>
        <v>0</v>
      </c>
      <c r="AG160" s="122">
        <f>IFERROR(
$AN160 * INDEX('WFOM - Time_Base'!$A$4:$API$29, MATCH("CenHos", 'WFOM - Time_Base'!$B$4:$B$29,0), MATCH(CONCATENATE($G160,AG$2),'WFOM - Time_Base'!$A$8:$API$8,0)) *
INDEX('WFOM - Time_Base'!$A$4:$API$29, MATCH("CenHos_Per", 'WFOM - Time_Base'!$B$4:$B$29,0), MATCH(CONCATENATE($G160,AG$2),'WFOM - Time_Base'!$A$8:$API$8,0)),
IFERROR($AN160 * INDEX('Inputs from Uganda staff'!$E$61:$BM$80,MATCH('HRH Need estimation'!AG$2,'Inputs from Uganda staff'!$E$61:$E$80,0),MATCH('HRH Need estimation'!$D160,'Inputs from Uganda staff'!$E$6:$BM$6,0)),
""))</f>
        <v>0</v>
      </c>
      <c r="AH160" s="122">
        <f>IFERROR(
$AN160 * INDEX('WFOM - Time_Base'!$A$4:$API$29, MATCH("CenHos", 'WFOM - Time_Base'!$B$4:$B$29,0), MATCH(CONCATENATE($G160,AH$2),'WFOM - Time_Base'!$A$8:$API$8,0)) *
INDEX('WFOM - Time_Base'!$A$4:$API$29, MATCH("CenHos_Per", 'WFOM - Time_Base'!$B$4:$B$29,0), MATCH(CONCATENATE($G160,AH$2),'WFOM - Time_Base'!$A$8:$API$8,0)),
IFERROR($AN160 * INDEX('Inputs from Uganda staff'!$E$61:$BM$80,MATCH('HRH Need estimation'!AH$2,'Inputs from Uganda staff'!$E$61:$E$80,0),MATCH('HRH Need estimation'!$D160,'Inputs from Uganda staff'!$E$6:$BM$6,0)),
""))</f>
        <v>0</v>
      </c>
      <c r="AI160" s="122">
        <f>IFERROR(
$AN160 * INDEX('WFOM - Time_Base'!$A$4:$API$29, MATCH("CenHos", 'WFOM - Time_Base'!$B$4:$B$29,0), MATCH(CONCATENATE($G160,AI$2),'WFOM - Time_Base'!$A$8:$API$8,0)) *
INDEX('WFOM - Time_Base'!$A$4:$API$29, MATCH("CenHos_Per", 'WFOM - Time_Base'!$B$4:$B$29,0), MATCH(CONCATENATE($G160,AI$2),'WFOM - Time_Base'!$A$8:$API$8,0)),
IFERROR($AN160 * INDEX('Inputs from Uganda staff'!$E$61:$BM$80,MATCH('HRH Need estimation'!AI$2,'Inputs from Uganda staff'!$E$61:$E$80,0),MATCH('HRH Need estimation'!$D160,'Inputs from Uganda staff'!$E$6:$BM$6,0)),
""))</f>
        <v>0</v>
      </c>
      <c r="AJ160" s="122">
        <f>IFERROR(
$AN160 * INDEX('WFOM - Time_Base'!$A$4:$API$29, MATCH("CenHos", 'WFOM - Time_Base'!$B$4:$B$29,0), MATCH(CONCATENATE($G160,AJ$2),'WFOM - Time_Base'!$A$8:$API$8,0)) *
INDEX('WFOM - Time_Base'!$A$4:$API$29, MATCH("CenHos_Per", 'WFOM - Time_Base'!$B$4:$B$29,0), MATCH(CONCATENATE($G160,AJ$2),'WFOM - Time_Base'!$A$8:$API$8,0)),
IFERROR($AN160 * INDEX('Inputs from Uganda staff'!$E$61:$BM$80,MATCH('HRH Need estimation'!AJ$2,'Inputs from Uganda staff'!$E$61:$E$80,0),MATCH('HRH Need estimation'!$D160,'Inputs from Uganda staff'!$E$6:$BM$6,0)),
""))</f>
        <v>0</v>
      </c>
      <c r="AK160" s="122">
        <f>IFERROR(
$AN160 * INDEX('WFOM - Time_Base'!$A$4:$API$29, MATCH("CenHos", 'WFOM - Time_Base'!$B$4:$B$29,0), MATCH(CONCATENATE($G160,AK$2),'WFOM - Time_Base'!$A$8:$API$8,0)) *
INDEX('WFOM - Time_Base'!$A$4:$API$29, MATCH("CenHos_Per", 'WFOM - Time_Base'!$B$4:$B$29,0), MATCH(CONCATENATE($G160,AK$2),'WFOM - Time_Base'!$A$8:$API$8,0)),
IFERROR($AN160 * INDEX('Inputs from Uganda staff'!$E$61:$BM$80,MATCH('HRH Need estimation'!AK$2,'Inputs from Uganda staff'!$E$61:$E$80,0),MATCH('HRH Need estimation'!$D160,'Inputs from Uganda staff'!$E$6:$BM$6,0)),
""))</f>
        <v>0</v>
      </c>
      <c r="AL160" s="122">
        <f>IFERROR(
$AN160 * INDEX('WFOM - Time_Base'!$A$4:$API$29, MATCH("CenHos", 'WFOM - Time_Base'!$B$4:$B$29,0), MATCH(CONCATENATE($G160,AL$2),'WFOM - Time_Base'!$A$8:$API$8,0)) *
INDEX('WFOM - Time_Base'!$A$4:$API$29, MATCH("CenHos_Per", 'WFOM - Time_Base'!$B$4:$B$29,0), MATCH(CONCATENATE($G160,AL$2),'WFOM - Time_Base'!$A$8:$API$8,0)),
IFERROR($AN160 * INDEX('Inputs from Uganda staff'!$E$61:$BM$80,MATCH('HRH Need estimation'!AL$2,'Inputs from Uganda staff'!$E$61:$E$80,0),MATCH('HRH Need estimation'!$D160,'Inputs from Uganda staff'!$E$6:$BM$6,0)),
""))</f>
        <v>0</v>
      </c>
      <c r="AN160">
        <v>1</v>
      </c>
      <c r="AO160" t="e">
        <f t="shared" si="6"/>
        <v>#N/A</v>
      </c>
    </row>
    <row r="161" spans="1:41">
      <c r="A161" s="106" t="s">
        <v>915</v>
      </c>
      <c r="B161" s="106" t="s">
        <v>525</v>
      </c>
      <c r="C161" s="107" t="s">
        <v>534</v>
      </c>
      <c r="D161" s="115" t="s">
        <v>535</v>
      </c>
      <c r="E161" s="252"/>
      <c r="F161" s="252"/>
      <c r="G161" s="122" t="str">
        <f>IF(F161&lt;&gt;"", VLOOKUP(F161,'WFOM - Cadre and Service List'!$E$4:$F$52,2,FALSE), "")</f>
        <v/>
      </c>
      <c r="H161" s="122"/>
      <c r="I161" s="207"/>
      <c r="J161" s="207"/>
      <c r="K161" s="207"/>
      <c r="L161" s="207"/>
      <c r="M161" s="207"/>
      <c r="N161" s="207"/>
      <c r="O161" s="207"/>
      <c r="P161" s="207">
        <f t="shared" si="5"/>
        <v>0</v>
      </c>
      <c r="Q161" s="122" t="s">
        <v>1947</v>
      </c>
      <c r="R161" s="122">
        <f>IFERROR(
$AN161 * INDEX('WFOM - Time_Base'!$A$4:$API$29, MATCH("CenHos", 'WFOM - Time_Base'!$B$4:$B$29,0), MATCH(CONCATENATE($G161,R$2),'WFOM - Time_Base'!$A$8:$API$8,0)) *
INDEX('WFOM - Time_Base'!$A$4:$API$29, MATCH("CenHos_Per", 'WFOM - Time_Base'!$B$4:$B$29,0), MATCH(CONCATENATE($G161,R$2),'WFOM - Time_Base'!$A$8:$API$8,0)),
IFERROR($AN161 * INDEX('Inputs from Uganda staff'!$E$61:$BM$80,MATCH('HRH Need estimation'!R$2,'Inputs from Uganda staff'!$E$61:$E$80,0),MATCH('HRH Need estimation'!$D161,'Inputs from Uganda staff'!$E$6:$BM$6,0)),
""))</f>
        <v>0.3</v>
      </c>
      <c r="S161" s="122">
        <f>IFERROR(
$AN161 * INDEX('WFOM - Time_Base'!$A$4:$API$29, MATCH("CenHos", 'WFOM - Time_Base'!$B$4:$B$29,0), MATCH(CONCATENATE($G161,S$2),'WFOM - Time_Base'!$A$8:$API$8,0)) *
INDEX('WFOM - Time_Base'!$A$4:$API$29, MATCH("CenHos_Per", 'WFOM - Time_Base'!$B$4:$B$29,0), MATCH(CONCATENATE($G161,S$2),'WFOM - Time_Base'!$A$8:$API$8,0)),
IFERROR($AN161 * INDEX('Inputs from Uganda staff'!$E$61:$BM$80,MATCH('HRH Need estimation'!S$2,'Inputs from Uganda staff'!$E$61:$E$80,0),MATCH('HRH Need estimation'!$D161,'Inputs from Uganda staff'!$E$6:$BM$6,0)),
""))</f>
        <v>0</v>
      </c>
      <c r="T161" s="122">
        <f>IFERROR(
$AN161 * INDEX('WFOM - Time_Base'!$A$4:$API$29, MATCH("CenHos", 'WFOM - Time_Base'!$B$4:$B$29,0), MATCH(CONCATENATE($G161,T$2),'WFOM - Time_Base'!$A$8:$API$8,0)) *
INDEX('WFOM - Time_Base'!$A$4:$API$29, MATCH("CenHos_Per", 'WFOM - Time_Base'!$B$4:$B$29,0), MATCH(CONCATENATE($G161,T$2),'WFOM - Time_Base'!$A$8:$API$8,0)),
IFERROR($AN161 * INDEX('Inputs from Uganda staff'!$E$61:$BM$80,MATCH('HRH Need estimation'!T$2,'Inputs from Uganda staff'!$E$61:$E$80,0),MATCH('HRH Need estimation'!$D161,'Inputs from Uganda staff'!$E$6:$BM$6,0)),
""))</f>
        <v>0</v>
      </c>
      <c r="U161" s="122">
        <f>IFERROR(
$AN161 * INDEX('WFOM - Time_Base'!$A$4:$API$29, MATCH("CenHos", 'WFOM - Time_Base'!$B$4:$B$29,0), MATCH(CONCATENATE($G161,U$2),'WFOM - Time_Base'!$A$8:$API$8,0)) *
INDEX('WFOM - Time_Base'!$A$4:$API$29, MATCH("CenHos_Per", 'WFOM - Time_Base'!$B$4:$B$29,0), MATCH(CONCATENATE($G161,U$2),'WFOM - Time_Base'!$A$8:$API$8,0)),
IFERROR($AN161 * INDEX('Inputs from Uganda staff'!$E$61:$BM$80,MATCH('HRH Need estimation'!U$2,'Inputs from Uganda staff'!$E$61:$E$80,0),MATCH('HRH Need estimation'!$D161,'Inputs from Uganda staff'!$E$6:$BM$6,0)),
""))</f>
        <v>0</v>
      </c>
      <c r="V161" s="122">
        <f>IFERROR(
$AN161 * INDEX('WFOM - Time_Base'!$A$4:$API$29, MATCH("CenHos", 'WFOM - Time_Base'!$B$4:$B$29,0), MATCH(CONCATENATE($G161,V$2),'WFOM - Time_Base'!$A$8:$API$8,0)) *
INDEX('WFOM - Time_Base'!$A$4:$API$29, MATCH("CenHos_Per", 'WFOM - Time_Base'!$B$4:$B$29,0), MATCH(CONCATENATE($G161,V$2),'WFOM - Time_Base'!$A$8:$API$8,0)),
IFERROR($AN161 * INDEX('Inputs from Uganda staff'!$E$61:$BM$80,MATCH('HRH Need estimation'!V$2,'Inputs from Uganda staff'!$E$61:$E$80,0),MATCH('HRH Need estimation'!$D161,'Inputs from Uganda staff'!$E$6:$BM$6,0)),
""))</f>
        <v>0</v>
      </c>
      <c r="W161" s="122">
        <f>IFERROR(
$AN161 * INDEX('WFOM - Time_Base'!$A$4:$API$29, MATCH("CenHos", 'WFOM - Time_Base'!$B$4:$B$29,0), MATCH(CONCATENATE($G161,W$2),'WFOM - Time_Base'!$A$8:$API$8,0)) *
INDEX('WFOM - Time_Base'!$A$4:$API$29, MATCH("CenHos_Per", 'WFOM - Time_Base'!$B$4:$B$29,0), MATCH(CONCATENATE($G161,W$2),'WFOM - Time_Base'!$A$8:$API$8,0)),
IFERROR($AN161 * INDEX('Inputs from Uganda staff'!$E$61:$BM$80,MATCH('HRH Need estimation'!W$2,'Inputs from Uganda staff'!$E$61:$E$80,0),MATCH('HRH Need estimation'!$D161,'Inputs from Uganda staff'!$E$6:$BM$6,0)),
""))</f>
        <v>0</v>
      </c>
      <c r="X161" s="122">
        <f>IFERROR(
$AN161 * INDEX('WFOM - Time_Base'!$A$4:$API$29, MATCH("CenHos", 'WFOM - Time_Base'!$B$4:$B$29,0), MATCH(CONCATENATE($G161,X$2),'WFOM - Time_Base'!$A$8:$API$8,0)) *
INDEX('WFOM - Time_Base'!$A$4:$API$29, MATCH("CenHos_Per", 'WFOM - Time_Base'!$B$4:$B$29,0), MATCH(CONCATENATE($G161,X$2),'WFOM - Time_Base'!$A$8:$API$8,0)),
IFERROR($AN161 * INDEX('Inputs from Uganda staff'!$E$61:$BM$80,MATCH('HRH Need estimation'!X$2,'Inputs from Uganda staff'!$E$61:$E$80,0),MATCH('HRH Need estimation'!$D161,'Inputs from Uganda staff'!$E$6:$BM$6,0)),
""))</f>
        <v>0</v>
      </c>
      <c r="Y161" s="122">
        <f>IFERROR(
$AN161 * INDEX('WFOM - Time_Base'!$A$4:$API$29, MATCH("CenHos", 'WFOM - Time_Base'!$B$4:$B$29,0), MATCH(CONCATENATE($G161,Y$2),'WFOM - Time_Base'!$A$8:$API$8,0)) *
INDEX('WFOM - Time_Base'!$A$4:$API$29, MATCH("CenHos_Per", 'WFOM - Time_Base'!$B$4:$B$29,0), MATCH(CONCATENATE($G161,Y$2),'WFOM - Time_Base'!$A$8:$API$8,0)),
IFERROR($AN161 * INDEX('Inputs from Uganda staff'!$E$61:$BM$80,MATCH('HRH Need estimation'!Y$2,'Inputs from Uganda staff'!$E$61:$E$80,0),MATCH('HRH Need estimation'!$D161,'Inputs from Uganda staff'!$E$6:$BM$6,0)),
""))</f>
        <v>0</v>
      </c>
      <c r="Z161" s="122">
        <f>IFERROR(
$AN161 * INDEX('WFOM - Time_Base'!$A$4:$API$29, MATCH("CenHos", 'WFOM - Time_Base'!$B$4:$B$29,0), MATCH(CONCATENATE($G161,Z$2),'WFOM - Time_Base'!$A$8:$API$8,0)) *
INDEX('WFOM - Time_Base'!$A$4:$API$29, MATCH("CenHos_Per", 'WFOM - Time_Base'!$B$4:$B$29,0), MATCH(CONCATENATE($G161,Z$2),'WFOM - Time_Base'!$A$8:$API$8,0)),
IFERROR($AN161 * INDEX('Inputs from Uganda staff'!$E$61:$BM$80,MATCH('HRH Need estimation'!Z$2,'Inputs from Uganda staff'!$E$61:$E$80,0),MATCH('HRH Need estimation'!$D161,'Inputs from Uganda staff'!$E$6:$BM$6,0)),
""))</f>
        <v>0.75</v>
      </c>
      <c r="AA161" s="122">
        <f>IFERROR(
$AN161 * INDEX('WFOM - Time_Base'!$A$4:$API$29, MATCH("CenHos", 'WFOM - Time_Base'!$B$4:$B$29,0), MATCH(CONCATENATE($G161,AA$2),'WFOM - Time_Base'!$A$8:$API$8,0)) *
INDEX('WFOM - Time_Base'!$A$4:$API$29, MATCH("CenHos_Per", 'WFOM - Time_Base'!$B$4:$B$29,0), MATCH(CONCATENATE($G161,AA$2),'WFOM - Time_Base'!$A$8:$API$8,0)),
IFERROR($AN161 * INDEX('Inputs from Uganda staff'!$E$61:$BM$80,MATCH('HRH Need estimation'!AA$2,'Inputs from Uganda staff'!$E$61:$E$80,0),MATCH('HRH Need estimation'!$D161,'Inputs from Uganda staff'!$E$6:$BM$6,0)),
""))</f>
        <v>0.75</v>
      </c>
      <c r="AB161" s="122">
        <f>IFERROR(
$AN161 * INDEX('WFOM - Time_Base'!$A$4:$API$29, MATCH("CenHos", 'WFOM - Time_Base'!$B$4:$B$29,0), MATCH(CONCATENATE($G161,AB$2),'WFOM - Time_Base'!$A$8:$API$8,0)) *
INDEX('WFOM - Time_Base'!$A$4:$API$29, MATCH("CenHos_Per", 'WFOM - Time_Base'!$B$4:$B$29,0), MATCH(CONCATENATE($G161,AB$2),'WFOM - Time_Base'!$A$8:$API$8,0)),
IFERROR($AN161 * INDEX('Inputs from Uganda staff'!$E$61:$BM$80,MATCH('HRH Need estimation'!AB$2,'Inputs from Uganda staff'!$E$61:$E$80,0),MATCH('HRH Need estimation'!$D161,'Inputs from Uganda staff'!$E$6:$BM$6,0)),
""))</f>
        <v>0</v>
      </c>
      <c r="AC161" s="122" t="str">
        <f>IFERROR(
$AN161 * INDEX('WFOM - Time_Base'!$A$4:$API$29, MATCH("CenHos", 'WFOM - Time_Base'!$B$4:$B$29,0), MATCH(CONCATENATE($G161,AC$2),'WFOM - Time_Base'!$A$8:$API$8,0)) *
INDEX('WFOM - Time_Base'!$A$4:$API$29, MATCH("CenHos_Per", 'WFOM - Time_Base'!$B$4:$B$29,0), MATCH(CONCATENATE($G161,AC$2),'WFOM - Time_Base'!$A$8:$API$8,0)),
IFERROR($AN161 * INDEX('Inputs from Uganda staff'!$E$61:$BM$80,MATCH('HRH Need estimation'!AC$2,'Inputs from Uganda staff'!$E$61:$E$80,0),MATCH('HRH Need estimation'!$D161,'Inputs from Uganda staff'!$E$6:$BM$6,0)),
""))</f>
        <v/>
      </c>
      <c r="AD161" s="122">
        <f>IFERROR(
$AN161 * INDEX('WFOM - Time_Base'!$A$4:$API$29, MATCH("CenHos", 'WFOM - Time_Base'!$B$4:$B$29,0), MATCH(CONCATENATE($G161,AD$2),'WFOM - Time_Base'!$A$8:$API$8,0)) *
INDEX('WFOM - Time_Base'!$A$4:$API$29, MATCH("CenHos_Per", 'WFOM - Time_Base'!$B$4:$B$29,0), MATCH(CONCATENATE($G161,AD$2),'WFOM - Time_Base'!$A$8:$API$8,0)),
IFERROR($AN161 * INDEX('Inputs from Uganda staff'!$E$61:$BM$80,MATCH('HRH Need estimation'!AD$2,'Inputs from Uganda staff'!$E$61:$E$80,0),MATCH('HRH Need estimation'!$D161,'Inputs from Uganda staff'!$E$6:$BM$6,0)),
""))</f>
        <v>0</v>
      </c>
      <c r="AE161" s="122">
        <f>IFERROR(
$AN161 * INDEX('WFOM - Time_Base'!$A$4:$API$29, MATCH("CenHos", 'WFOM - Time_Base'!$B$4:$B$29,0), MATCH(CONCATENATE($G161,AE$2),'WFOM - Time_Base'!$A$8:$API$8,0)) *
INDEX('WFOM - Time_Base'!$A$4:$API$29, MATCH("CenHos_Per", 'WFOM - Time_Base'!$B$4:$B$29,0), MATCH(CONCATENATE($G161,AE$2),'WFOM - Time_Base'!$A$8:$API$8,0)),
IFERROR($AN161 * INDEX('Inputs from Uganda staff'!$E$61:$BM$80,MATCH('HRH Need estimation'!AE$2,'Inputs from Uganda staff'!$E$61:$E$80,0),MATCH('HRH Need estimation'!$D161,'Inputs from Uganda staff'!$E$6:$BM$6,0)),
""))</f>
        <v>0</v>
      </c>
      <c r="AF161" s="122">
        <f>IFERROR(
$AN161 * INDEX('WFOM - Time_Base'!$A$4:$API$29, MATCH("CenHos", 'WFOM - Time_Base'!$B$4:$B$29,0), MATCH(CONCATENATE($G161,AF$2),'WFOM - Time_Base'!$A$8:$API$8,0)) *
INDEX('WFOM - Time_Base'!$A$4:$API$29, MATCH("CenHos_Per", 'WFOM - Time_Base'!$B$4:$B$29,0), MATCH(CONCATENATE($G161,AF$2),'WFOM - Time_Base'!$A$8:$API$8,0)),
IFERROR($AN161 * INDEX('Inputs from Uganda staff'!$E$61:$BM$80,MATCH('HRH Need estimation'!AF$2,'Inputs from Uganda staff'!$E$61:$E$80,0),MATCH('HRH Need estimation'!$D161,'Inputs from Uganda staff'!$E$6:$BM$6,0)),
""))</f>
        <v>0</v>
      </c>
      <c r="AG161" s="122">
        <f>IFERROR(
$AN161 * INDEX('WFOM - Time_Base'!$A$4:$API$29, MATCH("CenHos", 'WFOM - Time_Base'!$B$4:$B$29,0), MATCH(CONCATENATE($G161,AG$2),'WFOM - Time_Base'!$A$8:$API$8,0)) *
INDEX('WFOM - Time_Base'!$A$4:$API$29, MATCH("CenHos_Per", 'WFOM - Time_Base'!$B$4:$B$29,0), MATCH(CONCATENATE($G161,AG$2),'WFOM - Time_Base'!$A$8:$API$8,0)),
IFERROR($AN161 * INDEX('Inputs from Uganda staff'!$E$61:$BM$80,MATCH('HRH Need estimation'!AG$2,'Inputs from Uganda staff'!$E$61:$E$80,0),MATCH('HRH Need estimation'!$D161,'Inputs from Uganda staff'!$E$6:$BM$6,0)),
""))</f>
        <v>0</v>
      </c>
      <c r="AH161" s="122">
        <f>IFERROR(
$AN161 * INDEX('WFOM - Time_Base'!$A$4:$API$29, MATCH("CenHos", 'WFOM - Time_Base'!$B$4:$B$29,0), MATCH(CONCATENATE($G161,AH$2),'WFOM - Time_Base'!$A$8:$API$8,0)) *
INDEX('WFOM - Time_Base'!$A$4:$API$29, MATCH("CenHos_Per", 'WFOM - Time_Base'!$B$4:$B$29,0), MATCH(CONCATENATE($G161,AH$2),'WFOM - Time_Base'!$A$8:$API$8,0)),
IFERROR($AN161 * INDEX('Inputs from Uganda staff'!$E$61:$BM$80,MATCH('HRH Need estimation'!AH$2,'Inputs from Uganda staff'!$E$61:$E$80,0),MATCH('HRH Need estimation'!$D161,'Inputs from Uganda staff'!$E$6:$BM$6,0)),
""))</f>
        <v>0</v>
      </c>
      <c r="AI161" s="122">
        <f>IFERROR(
$AN161 * INDEX('WFOM - Time_Base'!$A$4:$API$29, MATCH("CenHos", 'WFOM - Time_Base'!$B$4:$B$29,0), MATCH(CONCATENATE($G161,AI$2),'WFOM - Time_Base'!$A$8:$API$8,0)) *
INDEX('WFOM - Time_Base'!$A$4:$API$29, MATCH("CenHos_Per", 'WFOM - Time_Base'!$B$4:$B$29,0), MATCH(CONCATENATE($G161,AI$2),'WFOM - Time_Base'!$A$8:$API$8,0)),
IFERROR($AN161 * INDEX('Inputs from Uganda staff'!$E$61:$BM$80,MATCH('HRH Need estimation'!AI$2,'Inputs from Uganda staff'!$E$61:$E$80,0),MATCH('HRH Need estimation'!$D161,'Inputs from Uganda staff'!$E$6:$BM$6,0)),
""))</f>
        <v>0</v>
      </c>
      <c r="AJ161" s="122">
        <f>IFERROR(
$AN161 * INDEX('WFOM - Time_Base'!$A$4:$API$29, MATCH("CenHos", 'WFOM - Time_Base'!$B$4:$B$29,0), MATCH(CONCATENATE($G161,AJ$2),'WFOM - Time_Base'!$A$8:$API$8,0)) *
INDEX('WFOM - Time_Base'!$A$4:$API$29, MATCH("CenHos_Per", 'WFOM - Time_Base'!$B$4:$B$29,0), MATCH(CONCATENATE($G161,AJ$2),'WFOM - Time_Base'!$A$8:$API$8,0)),
IFERROR($AN161 * INDEX('Inputs from Uganda staff'!$E$61:$BM$80,MATCH('HRH Need estimation'!AJ$2,'Inputs from Uganda staff'!$E$61:$E$80,0),MATCH('HRH Need estimation'!$D161,'Inputs from Uganda staff'!$E$6:$BM$6,0)),
""))</f>
        <v>0</v>
      </c>
      <c r="AK161" s="122">
        <f>IFERROR(
$AN161 * INDEX('WFOM - Time_Base'!$A$4:$API$29, MATCH("CenHos", 'WFOM - Time_Base'!$B$4:$B$29,0), MATCH(CONCATENATE($G161,AK$2),'WFOM - Time_Base'!$A$8:$API$8,0)) *
INDEX('WFOM - Time_Base'!$A$4:$API$29, MATCH("CenHos_Per", 'WFOM - Time_Base'!$B$4:$B$29,0), MATCH(CONCATENATE($G161,AK$2),'WFOM - Time_Base'!$A$8:$API$8,0)),
IFERROR($AN161 * INDEX('Inputs from Uganda staff'!$E$61:$BM$80,MATCH('HRH Need estimation'!AK$2,'Inputs from Uganda staff'!$E$61:$E$80,0),MATCH('HRH Need estimation'!$D161,'Inputs from Uganda staff'!$E$6:$BM$6,0)),
""))</f>
        <v>0</v>
      </c>
      <c r="AL161" s="122">
        <f>IFERROR(
$AN161 * INDEX('WFOM - Time_Base'!$A$4:$API$29, MATCH("CenHos", 'WFOM - Time_Base'!$B$4:$B$29,0), MATCH(CONCATENATE($G161,AL$2),'WFOM - Time_Base'!$A$8:$API$8,0)) *
INDEX('WFOM - Time_Base'!$A$4:$API$29, MATCH("CenHos_Per", 'WFOM - Time_Base'!$B$4:$B$29,0), MATCH(CONCATENATE($G161,AL$2),'WFOM - Time_Base'!$A$8:$API$8,0)),
IFERROR($AN161 * INDEX('Inputs from Uganda staff'!$E$61:$BM$80,MATCH('HRH Need estimation'!AL$2,'Inputs from Uganda staff'!$E$61:$E$80,0),MATCH('HRH Need estimation'!$D161,'Inputs from Uganda staff'!$E$6:$BM$6,0)),
""))</f>
        <v>0</v>
      </c>
      <c r="AN161">
        <v>1</v>
      </c>
      <c r="AO161" t="e">
        <f t="shared" si="6"/>
        <v>#N/A</v>
      </c>
    </row>
    <row r="162" spans="1:41">
      <c r="A162" s="106" t="s">
        <v>915</v>
      </c>
      <c r="B162" s="106" t="s">
        <v>525</v>
      </c>
      <c r="C162" s="107" t="s">
        <v>536</v>
      </c>
      <c r="D162" s="115" t="s">
        <v>537</v>
      </c>
      <c r="E162" s="252"/>
      <c r="F162" s="252"/>
      <c r="G162" s="122" t="str">
        <f>IF(F162&lt;&gt;"", VLOOKUP(F162,'WFOM - Cadre and Service List'!$E$4:$F$52,2,FALSE), "")</f>
        <v/>
      </c>
      <c r="H162" s="122"/>
      <c r="I162" s="207"/>
      <c r="J162" s="207"/>
      <c r="K162" s="207"/>
      <c r="L162" s="207"/>
      <c r="M162" s="207"/>
      <c r="N162" s="207"/>
      <c r="O162" s="207"/>
      <c r="P162" s="207">
        <f t="shared" si="5"/>
        <v>0</v>
      </c>
      <c r="Q162" s="122" t="s">
        <v>1947</v>
      </c>
      <c r="R162" s="122">
        <f>IFERROR(
$AN162 * INDEX('WFOM - Time_Base'!$A$4:$API$29, MATCH("CenHos", 'WFOM - Time_Base'!$B$4:$B$29,0), MATCH(CONCATENATE($G162,R$2),'WFOM - Time_Base'!$A$8:$API$8,0)) *
INDEX('WFOM - Time_Base'!$A$4:$API$29, MATCH("CenHos_Per", 'WFOM - Time_Base'!$B$4:$B$29,0), MATCH(CONCATENATE($G162,R$2),'WFOM - Time_Base'!$A$8:$API$8,0)),
IFERROR($AN162 * INDEX('Inputs from Uganda staff'!$E$61:$BM$80,MATCH('HRH Need estimation'!R$2,'Inputs from Uganda staff'!$E$61:$E$80,0),MATCH('HRH Need estimation'!$D162,'Inputs from Uganda staff'!$E$6:$BM$6,0)),
""))</f>
        <v>0.3</v>
      </c>
      <c r="S162" s="122">
        <f>IFERROR(
$AN162 * INDEX('WFOM - Time_Base'!$A$4:$API$29, MATCH("CenHos", 'WFOM - Time_Base'!$B$4:$B$29,0), MATCH(CONCATENATE($G162,S$2),'WFOM - Time_Base'!$A$8:$API$8,0)) *
INDEX('WFOM - Time_Base'!$A$4:$API$29, MATCH("CenHos_Per", 'WFOM - Time_Base'!$B$4:$B$29,0), MATCH(CONCATENATE($G162,S$2),'WFOM - Time_Base'!$A$8:$API$8,0)),
IFERROR($AN162 * INDEX('Inputs from Uganda staff'!$E$61:$BM$80,MATCH('HRH Need estimation'!S$2,'Inputs from Uganda staff'!$E$61:$E$80,0),MATCH('HRH Need estimation'!$D162,'Inputs from Uganda staff'!$E$6:$BM$6,0)),
""))</f>
        <v>0</v>
      </c>
      <c r="T162" s="122">
        <f>IFERROR(
$AN162 * INDEX('WFOM - Time_Base'!$A$4:$API$29, MATCH("CenHos", 'WFOM - Time_Base'!$B$4:$B$29,0), MATCH(CONCATENATE($G162,T$2),'WFOM - Time_Base'!$A$8:$API$8,0)) *
INDEX('WFOM - Time_Base'!$A$4:$API$29, MATCH("CenHos_Per", 'WFOM - Time_Base'!$B$4:$B$29,0), MATCH(CONCATENATE($G162,T$2),'WFOM - Time_Base'!$A$8:$API$8,0)),
IFERROR($AN162 * INDEX('Inputs from Uganda staff'!$E$61:$BM$80,MATCH('HRH Need estimation'!T$2,'Inputs from Uganda staff'!$E$61:$E$80,0),MATCH('HRH Need estimation'!$D162,'Inputs from Uganda staff'!$E$6:$BM$6,0)),
""))</f>
        <v>0</v>
      </c>
      <c r="U162" s="122">
        <f>IFERROR(
$AN162 * INDEX('WFOM - Time_Base'!$A$4:$API$29, MATCH("CenHos", 'WFOM - Time_Base'!$B$4:$B$29,0), MATCH(CONCATENATE($G162,U$2),'WFOM - Time_Base'!$A$8:$API$8,0)) *
INDEX('WFOM - Time_Base'!$A$4:$API$29, MATCH("CenHos_Per", 'WFOM - Time_Base'!$B$4:$B$29,0), MATCH(CONCATENATE($G162,U$2),'WFOM - Time_Base'!$A$8:$API$8,0)),
IFERROR($AN162 * INDEX('Inputs from Uganda staff'!$E$61:$BM$80,MATCH('HRH Need estimation'!U$2,'Inputs from Uganda staff'!$E$61:$E$80,0),MATCH('HRH Need estimation'!$D162,'Inputs from Uganda staff'!$E$6:$BM$6,0)),
""))</f>
        <v>0</v>
      </c>
      <c r="V162" s="122">
        <f>IFERROR(
$AN162 * INDEX('WFOM - Time_Base'!$A$4:$API$29, MATCH("CenHos", 'WFOM - Time_Base'!$B$4:$B$29,0), MATCH(CONCATENATE($G162,V$2),'WFOM - Time_Base'!$A$8:$API$8,0)) *
INDEX('WFOM - Time_Base'!$A$4:$API$29, MATCH("CenHos_Per", 'WFOM - Time_Base'!$B$4:$B$29,0), MATCH(CONCATENATE($G162,V$2),'WFOM - Time_Base'!$A$8:$API$8,0)),
IFERROR($AN162 * INDEX('Inputs from Uganda staff'!$E$61:$BM$80,MATCH('HRH Need estimation'!V$2,'Inputs from Uganda staff'!$E$61:$E$80,0),MATCH('HRH Need estimation'!$D162,'Inputs from Uganda staff'!$E$6:$BM$6,0)),
""))</f>
        <v>0</v>
      </c>
      <c r="W162" s="122">
        <f>IFERROR(
$AN162 * INDEX('WFOM - Time_Base'!$A$4:$API$29, MATCH("CenHos", 'WFOM - Time_Base'!$B$4:$B$29,0), MATCH(CONCATENATE($G162,W$2),'WFOM - Time_Base'!$A$8:$API$8,0)) *
INDEX('WFOM - Time_Base'!$A$4:$API$29, MATCH("CenHos_Per", 'WFOM - Time_Base'!$B$4:$B$29,0), MATCH(CONCATENATE($G162,W$2),'WFOM - Time_Base'!$A$8:$API$8,0)),
IFERROR($AN162 * INDEX('Inputs from Uganda staff'!$E$61:$BM$80,MATCH('HRH Need estimation'!W$2,'Inputs from Uganda staff'!$E$61:$E$80,0),MATCH('HRH Need estimation'!$D162,'Inputs from Uganda staff'!$E$6:$BM$6,0)),
""))</f>
        <v>0</v>
      </c>
      <c r="X162" s="122">
        <f>IFERROR(
$AN162 * INDEX('WFOM - Time_Base'!$A$4:$API$29, MATCH("CenHos", 'WFOM - Time_Base'!$B$4:$B$29,0), MATCH(CONCATENATE($G162,X$2),'WFOM - Time_Base'!$A$8:$API$8,0)) *
INDEX('WFOM - Time_Base'!$A$4:$API$29, MATCH("CenHos_Per", 'WFOM - Time_Base'!$B$4:$B$29,0), MATCH(CONCATENATE($G162,X$2),'WFOM - Time_Base'!$A$8:$API$8,0)),
IFERROR($AN162 * INDEX('Inputs from Uganda staff'!$E$61:$BM$80,MATCH('HRH Need estimation'!X$2,'Inputs from Uganda staff'!$E$61:$E$80,0),MATCH('HRH Need estimation'!$D162,'Inputs from Uganda staff'!$E$6:$BM$6,0)),
""))</f>
        <v>0</v>
      </c>
      <c r="Y162" s="122">
        <f>IFERROR(
$AN162 * INDEX('WFOM - Time_Base'!$A$4:$API$29, MATCH("CenHos", 'WFOM - Time_Base'!$B$4:$B$29,0), MATCH(CONCATENATE($G162,Y$2),'WFOM - Time_Base'!$A$8:$API$8,0)) *
INDEX('WFOM - Time_Base'!$A$4:$API$29, MATCH("CenHos_Per", 'WFOM - Time_Base'!$B$4:$B$29,0), MATCH(CONCATENATE($G162,Y$2),'WFOM - Time_Base'!$A$8:$API$8,0)),
IFERROR($AN162 * INDEX('Inputs from Uganda staff'!$E$61:$BM$80,MATCH('HRH Need estimation'!Y$2,'Inputs from Uganda staff'!$E$61:$E$80,0),MATCH('HRH Need estimation'!$D162,'Inputs from Uganda staff'!$E$6:$BM$6,0)),
""))</f>
        <v>0</v>
      </c>
      <c r="Z162" s="122">
        <f>IFERROR(
$AN162 * INDEX('WFOM - Time_Base'!$A$4:$API$29, MATCH("CenHos", 'WFOM - Time_Base'!$B$4:$B$29,0), MATCH(CONCATENATE($G162,Z$2),'WFOM - Time_Base'!$A$8:$API$8,0)) *
INDEX('WFOM - Time_Base'!$A$4:$API$29, MATCH("CenHos_Per", 'WFOM - Time_Base'!$B$4:$B$29,0), MATCH(CONCATENATE($G162,Z$2),'WFOM - Time_Base'!$A$8:$API$8,0)),
IFERROR($AN162 * INDEX('Inputs from Uganda staff'!$E$61:$BM$80,MATCH('HRH Need estimation'!Z$2,'Inputs from Uganda staff'!$E$61:$E$80,0),MATCH('HRH Need estimation'!$D162,'Inputs from Uganda staff'!$E$6:$BM$6,0)),
""))</f>
        <v>0.75</v>
      </c>
      <c r="AA162" s="122">
        <f>IFERROR(
$AN162 * INDEX('WFOM - Time_Base'!$A$4:$API$29, MATCH("CenHos", 'WFOM - Time_Base'!$B$4:$B$29,0), MATCH(CONCATENATE($G162,AA$2),'WFOM - Time_Base'!$A$8:$API$8,0)) *
INDEX('WFOM - Time_Base'!$A$4:$API$29, MATCH("CenHos_Per", 'WFOM - Time_Base'!$B$4:$B$29,0), MATCH(CONCATENATE($G162,AA$2),'WFOM - Time_Base'!$A$8:$API$8,0)),
IFERROR($AN162 * INDEX('Inputs from Uganda staff'!$E$61:$BM$80,MATCH('HRH Need estimation'!AA$2,'Inputs from Uganda staff'!$E$61:$E$80,0),MATCH('HRH Need estimation'!$D162,'Inputs from Uganda staff'!$E$6:$BM$6,0)),
""))</f>
        <v>1.5</v>
      </c>
      <c r="AB162" s="122">
        <f>IFERROR(
$AN162 * INDEX('WFOM - Time_Base'!$A$4:$API$29, MATCH("CenHos", 'WFOM - Time_Base'!$B$4:$B$29,0), MATCH(CONCATENATE($G162,AB$2),'WFOM - Time_Base'!$A$8:$API$8,0)) *
INDEX('WFOM - Time_Base'!$A$4:$API$29, MATCH("CenHos_Per", 'WFOM - Time_Base'!$B$4:$B$29,0), MATCH(CONCATENATE($G162,AB$2),'WFOM - Time_Base'!$A$8:$API$8,0)),
IFERROR($AN162 * INDEX('Inputs from Uganda staff'!$E$61:$BM$80,MATCH('HRH Need estimation'!AB$2,'Inputs from Uganda staff'!$E$61:$E$80,0),MATCH('HRH Need estimation'!$D162,'Inputs from Uganda staff'!$E$6:$BM$6,0)),
""))</f>
        <v>0</v>
      </c>
      <c r="AC162" s="122" t="str">
        <f>IFERROR(
$AN162 * INDEX('WFOM - Time_Base'!$A$4:$API$29, MATCH("CenHos", 'WFOM - Time_Base'!$B$4:$B$29,0), MATCH(CONCATENATE($G162,AC$2),'WFOM - Time_Base'!$A$8:$API$8,0)) *
INDEX('WFOM - Time_Base'!$A$4:$API$29, MATCH("CenHos_Per", 'WFOM - Time_Base'!$B$4:$B$29,0), MATCH(CONCATENATE($G162,AC$2),'WFOM - Time_Base'!$A$8:$API$8,0)),
IFERROR($AN162 * INDEX('Inputs from Uganda staff'!$E$61:$BM$80,MATCH('HRH Need estimation'!AC$2,'Inputs from Uganda staff'!$E$61:$E$80,0),MATCH('HRH Need estimation'!$D162,'Inputs from Uganda staff'!$E$6:$BM$6,0)),
""))</f>
        <v/>
      </c>
      <c r="AD162" s="122">
        <f>IFERROR(
$AN162 * INDEX('WFOM - Time_Base'!$A$4:$API$29, MATCH("CenHos", 'WFOM - Time_Base'!$B$4:$B$29,0), MATCH(CONCATENATE($G162,AD$2),'WFOM - Time_Base'!$A$8:$API$8,0)) *
INDEX('WFOM - Time_Base'!$A$4:$API$29, MATCH("CenHos_Per", 'WFOM - Time_Base'!$B$4:$B$29,0), MATCH(CONCATENATE($G162,AD$2),'WFOM - Time_Base'!$A$8:$API$8,0)),
IFERROR($AN162 * INDEX('Inputs from Uganda staff'!$E$61:$BM$80,MATCH('HRH Need estimation'!AD$2,'Inputs from Uganda staff'!$E$61:$E$80,0),MATCH('HRH Need estimation'!$D162,'Inputs from Uganda staff'!$E$6:$BM$6,0)),
""))</f>
        <v>0</v>
      </c>
      <c r="AE162" s="122">
        <f>IFERROR(
$AN162 * INDEX('WFOM - Time_Base'!$A$4:$API$29, MATCH("CenHos", 'WFOM - Time_Base'!$B$4:$B$29,0), MATCH(CONCATENATE($G162,AE$2),'WFOM - Time_Base'!$A$8:$API$8,0)) *
INDEX('WFOM - Time_Base'!$A$4:$API$29, MATCH("CenHos_Per", 'WFOM - Time_Base'!$B$4:$B$29,0), MATCH(CONCATENATE($G162,AE$2),'WFOM - Time_Base'!$A$8:$API$8,0)),
IFERROR($AN162 * INDEX('Inputs from Uganda staff'!$E$61:$BM$80,MATCH('HRH Need estimation'!AE$2,'Inputs from Uganda staff'!$E$61:$E$80,0),MATCH('HRH Need estimation'!$D162,'Inputs from Uganda staff'!$E$6:$BM$6,0)),
""))</f>
        <v>0</v>
      </c>
      <c r="AF162" s="122">
        <f>IFERROR(
$AN162 * INDEX('WFOM - Time_Base'!$A$4:$API$29, MATCH("CenHos", 'WFOM - Time_Base'!$B$4:$B$29,0), MATCH(CONCATENATE($G162,AF$2),'WFOM - Time_Base'!$A$8:$API$8,0)) *
INDEX('WFOM - Time_Base'!$A$4:$API$29, MATCH("CenHos_Per", 'WFOM - Time_Base'!$B$4:$B$29,0), MATCH(CONCATENATE($G162,AF$2),'WFOM - Time_Base'!$A$8:$API$8,0)),
IFERROR($AN162 * INDEX('Inputs from Uganda staff'!$E$61:$BM$80,MATCH('HRH Need estimation'!AF$2,'Inputs from Uganda staff'!$E$61:$E$80,0),MATCH('HRH Need estimation'!$D162,'Inputs from Uganda staff'!$E$6:$BM$6,0)),
""))</f>
        <v>0</v>
      </c>
      <c r="AG162" s="122">
        <f>IFERROR(
$AN162 * INDEX('WFOM - Time_Base'!$A$4:$API$29, MATCH("CenHos", 'WFOM - Time_Base'!$B$4:$B$29,0), MATCH(CONCATENATE($G162,AG$2),'WFOM - Time_Base'!$A$8:$API$8,0)) *
INDEX('WFOM - Time_Base'!$A$4:$API$29, MATCH("CenHos_Per", 'WFOM - Time_Base'!$B$4:$B$29,0), MATCH(CONCATENATE($G162,AG$2),'WFOM - Time_Base'!$A$8:$API$8,0)),
IFERROR($AN162 * INDEX('Inputs from Uganda staff'!$E$61:$BM$80,MATCH('HRH Need estimation'!AG$2,'Inputs from Uganda staff'!$E$61:$E$80,0),MATCH('HRH Need estimation'!$D162,'Inputs from Uganda staff'!$E$6:$BM$6,0)),
""))</f>
        <v>0</v>
      </c>
      <c r="AH162" s="122">
        <f>IFERROR(
$AN162 * INDEX('WFOM - Time_Base'!$A$4:$API$29, MATCH("CenHos", 'WFOM - Time_Base'!$B$4:$B$29,0), MATCH(CONCATENATE($G162,AH$2),'WFOM - Time_Base'!$A$8:$API$8,0)) *
INDEX('WFOM - Time_Base'!$A$4:$API$29, MATCH("CenHos_Per", 'WFOM - Time_Base'!$B$4:$B$29,0), MATCH(CONCATENATE($G162,AH$2),'WFOM - Time_Base'!$A$8:$API$8,0)),
IFERROR($AN162 * INDEX('Inputs from Uganda staff'!$E$61:$BM$80,MATCH('HRH Need estimation'!AH$2,'Inputs from Uganda staff'!$E$61:$E$80,0),MATCH('HRH Need estimation'!$D162,'Inputs from Uganda staff'!$E$6:$BM$6,0)),
""))</f>
        <v>0</v>
      </c>
      <c r="AI162" s="122">
        <f>IFERROR(
$AN162 * INDEX('WFOM - Time_Base'!$A$4:$API$29, MATCH("CenHos", 'WFOM - Time_Base'!$B$4:$B$29,0), MATCH(CONCATENATE($G162,AI$2),'WFOM - Time_Base'!$A$8:$API$8,0)) *
INDEX('WFOM - Time_Base'!$A$4:$API$29, MATCH("CenHos_Per", 'WFOM - Time_Base'!$B$4:$B$29,0), MATCH(CONCATENATE($G162,AI$2),'WFOM - Time_Base'!$A$8:$API$8,0)),
IFERROR($AN162 * INDEX('Inputs from Uganda staff'!$E$61:$BM$80,MATCH('HRH Need estimation'!AI$2,'Inputs from Uganda staff'!$E$61:$E$80,0),MATCH('HRH Need estimation'!$D162,'Inputs from Uganda staff'!$E$6:$BM$6,0)),
""))</f>
        <v>0</v>
      </c>
      <c r="AJ162" s="122">
        <f>IFERROR(
$AN162 * INDEX('WFOM - Time_Base'!$A$4:$API$29, MATCH("CenHos", 'WFOM - Time_Base'!$B$4:$B$29,0), MATCH(CONCATENATE($G162,AJ$2),'WFOM - Time_Base'!$A$8:$API$8,0)) *
INDEX('WFOM - Time_Base'!$A$4:$API$29, MATCH("CenHos_Per", 'WFOM - Time_Base'!$B$4:$B$29,0), MATCH(CONCATENATE($G162,AJ$2),'WFOM - Time_Base'!$A$8:$API$8,0)),
IFERROR($AN162 * INDEX('Inputs from Uganda staff'!$E$61:$BM$80,MATCH('HRH Need estimation'!AJ$2,'Inputs from Uganda staff'!$E$61:$E$80,0),MATCH('HRH Need estimation'!$D162,'Inputs from Uganda staff'!$E$6:$BM$6,0)),
""))</f>
        <v>0</v>
      </c>
      <c r="AK162" s="122">
        <f>IFERROR(
$AN162 * INDEX('WFOM - Time_Base'!$A$4:$API$29, MATCH("CenHos", 'WFOM - Time_Base'!$B$4:$B$29,0), MATCH(CONCATENATE($G162,AK$2),'WFOM - Time_Base'!$A$8:$API$8,0)) *
INDEX('WFOM - Time_Base'!$A$4:$API$29, MATCH("CenHos_Per", 'WFOM - Time_Base'!$B$4:$B$29,0), MATCH(CONCATENATE($G162,AK$2),'WFOM - Time_Base'!$A$8:$API$8,0)),
IFERROR($AN162 * INDEX('Inputs from Uganda staff'!$E$61:$BM$80,MATCH('HRH Need estimation'!AK$2,'Inputs from Uganda staff'!$E$61:$E$80,0),MATCH('HRH Need estimation'!$D162,'Inputs from Uganda staff'!$E$6:$BM$6,0)),
""))</f>
        <v>0</v>
      </c>
      <c r="AL162" s="122">
        <f>IFERROR(
$AN162 * INDEX('WFOM - Time_Base'!$A$4:$API$29, MATCH("CenHos", 'WFOM - Time_Base'!$B$4:$B$29,0), MATCH(CONCATENATE($G162,AL$2),'WFOM - Time_Base'!$A$8:$API$8,0)) *
INDEX('WFOM - Time_Base'!$A$4:$API$29, MATCH("CenHos_Per", 'WFOM - Time_Base'!$B$4:$B$29,0), MATCH(CONCATENATE($G162,AL$2),'WFOM - Time_Base'!$A$8:$API$8,0)),
IFERROR($AN162 * INDEX('Inputs from Uganda staff'!$E$61:$BM$80,MATCH('HRH Need estimation'!AL$2,'Inputs from Uganda staff'!$E$61:$E$80,0),MATCH('HRH Need estimation'!$D162,'Inputs from Uganda staff'!$E$6:$BM$6,0)),
""))</f>
        <v>0</v>
      </c>
      <c r="AN162">
        <v>1</v>
      </c>
      <c r="AO162" t="e">
        <f t="shared" si="6"/>
        <v>#N/A</v>
      </c>
    </row>
    <row r="163" spans="1:41">
      <c r="A163" s="106" t="s">
        <v>988</v>
      </c>
      <c r="B163" s="106" t="s">
        <v>525</v>
      </c>
      <c r="C163" s="107" t="s">
        <v>538</v>
      </c>
      <c r="D163" s="115" t="s">
        <v>539</v>
      </c>
      <c r="E163" s="252"/>
      <c r="F163" s="252"/>
      <c r="G163" s="122" t="str">
        <f>IF(F163&lt;&gt;"", VLOOKUP(F163,'WFOM - Cadre and Service List'!$E$4:$F$52,2,FALSE), "")</f>
        <v/>
      </c>
      <c r="H163" s="122"/>
      <c r="I163" s="207"/>
      <c r="J163" s="207"/>
      <c r="K163" s="207"/>
      <c r="L163" s="207"/>
      <c r="M163" s="207"/>
      <c r="N163" s="207"/>
      <c r="O163" s="207"/>
      <c r="P163" s="207">
        <f t="shared" si="5"/>
        <v>0</v>
      </c>
      <c r="Q163" s="122" t="s">
        <v>1947</v>
      </c>
      <c r="R163" s="122">
        <f>IFERROR(
$AN163 * INDEX('WFOM - Time_Base'!$A$4:$API$29, MATCH("CenHos", 'WFOM - Time_Base'!$B$4:$B$29,0), MATCH(CONCATENATE($G163,R$2),'WFOM - Time_Base'!$A$8:$API$8,0)) *
INDEX('WFOM - Time_Base'!$A$4:$API$29, MATCH("CenHos_Per", 'WFOM - Time_Base'!$B$4:$B$29,0), MATCH(CONCATENATE($G163,R$2),'WFOM - Time_Base'!$A$8:$API$8,0)),
IFERROR($AN163 * INDEX('Inputs from Uganda staff'!$E$61:$BM$80,MATCH('HRH Need estimation'!R$2,'Inputs from Uganda staff'!$E$61:$E$80,0),MATCH('HRH Need estimation'!$D163,'Inputs from Uganda staff'!$E$6:$BM$6,0)),
""))</f>
        <v>0.3</v>
      </c>
      <c r="S163" s="122">
        <f>IFERROR(
$AN163 * INDEX('WFOM - Time_Base'!$A$4:$API$29, MATCH("CenHos", 'WFOM - Time_Base'!$B$4:$B$29,0), MATCH(CONCATENATE($G163,S$2),'WFOM - Time_Base'!$A$8:$API$8,0)) *
INDEX('WFOM - Time_Base'!$A$4:$API$29, MATCH("CenHos_Per", 'WFOM - Time_Base'!$B$4:$B$29,0), MATCH(CONCATENATE($G163,S$2),'WFOM - Time_Base'!$A$8:$API$8,0)),
IFERROR($AN163 * INDEX('Inputs from Uganda staff'!$E$61:$BM$80,MATCH('HRH Need estimation'!S$2,'Inputs from Uganda staff'!$E$61:$E$80,0),MATCH('HRH Need estimation'!$D163,'Inputs from Uganda staff'!$E$6:$BM$6,0)),
""))</f>
        <v>0</v>
      </c>
      <c r="T163" s="122">
        <f>IFERROR(
$AN163 * INDEX('WFOM - Time_Base'!$A$4:$API$29, MATCH("CenHos", 'WFOM - Time_Base'!$B$4:$B$29,0), MATCH(CONCATENATE($G163,T$2),'WFOM - Time_Base'!$A$8:$API$8,0)) *
INDEX('WFOM - Time_Base'!$A$4:$API$29, MATCH("CenHos_Per", 'WFOM - Time_Base'!$B$4:$B$29,0), MATCH(CONCATENATE($G163,T$2),'WFOM - Time_Base'!$A$8:$API$8,0)),
IFERROR($AN163 * INDEX('Inputs from Uganda staff'!$E$61:$BM$80,MATCH('HRH Need estimation'!T$2,'Inputs from Uganda staff'!$E$61:$E$80,0),MATCH('HRH Need estimation'!$D163,'Inputs from Uganda staff'!$E$6:$BM$6,0)),
""))</f>
        <v>0</v>
      </c>
      <c r="U163" s="122">
        <f>IFERROR(
$AN163 * INDEX('WFOM - Time_Base'!$A$4:$API$29, MATCH("CenHos", 'WFOM - Time_Base'!$B$4:$B$29,0), MATCH(CONCATENATE($G163,U$2),'WFOM - Time_Base'!$A$8:$API$8,0)) *
INDEX('WFOM - Time_Base'!$A$4:$API$29, MATCH("CenHos_Per", 'WFOM - Time_Base'!$B$4:$B$29,0), MATCH(CONCATENATE($G163,U$2),'WFOM - Time_Base'!$A$8:$API$8,0)),
IFERROR($AN163 * INDEX('Inputs from Uganda staff'!$E$61:$BM$80,MATCH('HRH Need estimation'!U$2,'Inputs from Uganda staff'!$E$61:$E$80,0),MATCH('HRH Need estimation'!$D163,'Inputs from Uganda staff'!$E$6:$BM$6,0)),
""))</f>
        <v>0</v>
      </c>
      <c r="V163" s="122">
        <f>IFERROR(
$AN163 * INDEX('WFOM - Time_Base'!$A$4:$API$29, MATCH("CenHos", 'WFOM - Time_Base'!$B$4:$B$29,0), MATCH(CONCATENATE($G163,V$2),'WFOM - Time_Base'!$A$8:$API$8,0)) *
INDEX('WFOM - Time_Base'!$A$4:$API$29, MATCH("CenHos_Per", 'WFOM - Time_Base'!$B$4:$B$29,0), MATCH(CONCATENATE($G163,V$2),'WFOM - Time_Base'!$A$8:$API$8,0)),
IFERROR($AN163 * INDEX('Inputs from Uganda staff'!$E$61:$BM$80,MATCH('HRH Need estimation'!V$2,'Inputs from Uganda staff'!$E$61:$E$80,0),MATCH('HRH Need estimation'!$D163,'Inputs from Uganda staff'!$E$6:$BM$6,0)),
""))</f>
        <v>0</v>
      </c>
      <c r="W163" s="122">
        <f>IFERROR(
$AN163 * INDEX('WFOM - Time_Base'!$A$4:$API$29, MATCH("CenHos", 'WFOM - Time_Base'!$B$4:$B$29,0), MATCH(CONCATENATE($G163,W$2),'WFOM - Time_Base'!$A$8:$API$8,0)) *
INDEX('WFOM - Time_Base'!$A$4:$API$29, MATCH("CenHos_Per", 'WFOM - Time_Base'!$B$4:$B$29,0), MATCH(CONCATENATE($G163,W$2),'WFOM - Time_Base'!$A$8:$API$8,0)),
IFERROR($AN163 * INDEX('Inputs from Uganda staff'!$E$61:$BM$80,MATCH('HRH Need estimation'!W$2,'Inputs from Uganda staff'!$E$61:$E$80,0),MATCH('HRH Need estimation'!$D163,'Inputs from Uganda staff'!$E$6:$BM$6,0)),
""))</f>
        <v>0</v>
      </c>
      <c r="X163" s="122">
        <f>IFERROR(
$AN163 * INDEX('WFOM - Time_Base'!$A$4:$API$29, MATCH("CenHos", 'WFOM - Time_Base'!$B$4:$B$29,0), MATCH(CONCATENATE($G163,X$2),'WFOM - Time_Base'!$A$8:$API$8,0)) *
INDEX('WFOM - Time_Base'!$A$4:$API$29, MATCH("CenHos_Per", 'WFOM - Time_Base'!$B$4:$B$29,0), MATCH(CONCATENATE($G163,X$2),'WFOM - Time_Base'!$A$8:$API$8,0)),
IFERROR($AN163 * INDEX('Inputs from Uganda staff'!$E$61:$BM$80,MATCH('HRH Need estimation'!X$2,'Inputs from Uganda staff'!$E$61:$E$80,0),MATCH('HRH Need estimation'!$D163,'Inputs from Uganda staff'!$E$6:$BM$6,0)),
""))</f>
        <v>0</v>
      </c>
      <c r="Y163" s="122">
        <f>IFERROR(
$AN163 * INDEX('WFOM - Time_Base'!$A$4:$API$29, MATCH("CenHos", 'WFOM - Time_Base'!$B$4:$B$29,0), MATCH(CONCATENATE($G163,Y$2),'WFOM - Time_Base'!$A$8:$API$8,0)) *
INDEX('WFOM - Time_Base'!$A$4:$API$29, MATCH("CenHos_Per", 'WFOM - Time_Base'!$B$4:$B$29,0), MATCH(CONCATENATE($G163,Y$2),'WFOM - Time_Base'!$A$8:$API$8,0)),
IFERROR($AN163 * INDEX('Inputs from Uganda staff'!$E$61:$BM$80,MATCH('HRH Need estimation'!Y$2,'Inputs from Uganda staff'!$E$61:$E$80,0),MATCH('HRH Need estimation'!$D163,'Inputs from Uganda staff'!$E$6:$BM$6,0)),
""))</f>
        <v>0</v>
      </c>
      <c r="Z163" s="122">
        <f>IFERROR(
$AN163 * INDEX('WFOM - Time_Base'!$A$4:$API$29, MATCH("CenHos", 'WFOM - Time_Base'!$B$4:$B$29,0), MATCH(CONCATENATE($G163,Z$2),'WFOM - Time_Base'!$A$8:$API$8,0)) *
INDEX('WFOM - Time_Base'!$A$4:$API$29, MATCH("CenHos_Per", 'WFOM - Time_Base'!$B$4:$B$29,0), MATCH(CONCATENATE($G163,Z$2),'WFOM - Time_Base'!$A$8:$API$8,0)),
IFERROR($AN163 * INDEX('Inputs from Uganda staff'!$E$61:$BM$80,MATCH('HRH Need estimation'!Z$2,'Inputs from Uganda staff'!$E$61:$E$80,0),MATCH('HRH Need estimation'!$D163,'Inputs from Uganda staff'!$E$6:$BM$6,0)),
""))</f>
        <v>0.75</v>
      </c>
      <c r="AA163" s="122">
        <f>IFERROR(
$AN163 * INDEX('WFOM - Time_Base'!$A$4:$API$29, MATCH("CenHos", 'WFOM - Time_Base'!$B$4:$B$29,0), MATCH(CONCATENATE($G163,AA$2),'WFOM - Time_Base'!$A$8:$API$8,0)) *
INDEX('WFOM - Time_Base'!$A$4:$API$29, MATCH("CenHos_Per", 'WFOM - Time_Base'!$B$4:$B$29,0), MATCH(CONCATENATE($G163,AA$2),'WFOM - Time_Base'!$A$8:$API$8,0)),
IFERROR($AN163 * INDEX('Inputs from Uganda staff'!$E$61:$BM$80,MATCH('HRH Need estimation'!AA$2,'Inputs from Uganda staff'!$E$61:$E$80,0),MATCH('HRH Need estimation'!$D163,'Inputs from Uganda staff'!$E$6:$BM$6,0)),
""))</f>
        <v>1.5</v>
      </c>
      <c r="AB163" s="122">
        <f>IFERROR(
$AN163 * INDEX('WFOM - Time_Base'!$A$4:$API$29, MATCH("CenHos", 'WFOM - Time_Base'!$B$4:$B$29,0), MATCH(CONCATENATE($G163,AB$2),'WFOM - Time_Base'!$A$8:$API$8,0)) *
INDEX('WFOM - Time_Base'!$A$4:$API$29, MATCH("CenHos_Per", 'WFOM - Time_Base'!$B$4:$B$29,0), MATCH(CONCATENATE($G163,AB$2),'WFOM - Time_Base'!$A$8:$API$8,0)),
IFERROR($AN163 * INDEX('Inputs from Uganda staff'!$E$61:$BM$80,MATCH('HRH Need estimation'!AB$2,'Inputs from Uganda staff'!$E$61:$E$80,0),MATCH('HRH Need estimation'!$D163,'Inputs from Uganda staff'!$E$6:$BM$6,0)),
""))</f>
        <v>0</v>
      </c>
      <c r="AC163" s="122" t="str">
        <f>IFERROR(
$AN163 * INDEX('WFOM - Time_Base'!$A$4:$API$29, MATCH("CenHos", 'WFOM - Time_Base'!$B$4:$B$29,0), MATCH(CONCATENATE($G163,AC$2),'WFOM - Time_Base'!$A$8:$API$8,0)) *
INDEX('WFOM - Time_Base'!$A$4:$API$29, MATCH("CenHos_Per", 'WFOM - Time_Base'!$B$4:$B$29,0), MATCH(CONCATENATE($G163,AC$2),'WFOM - Time_Base'!$A$8:$API$8,0)),
IFERROR($AN163 * INDEX('Inputs from Uganda staff'!$E$61:$BM$80,MATCH('HRH Need estimation'!AC$2,'Inputs from Uganda staff'!$E$61:$E$80,0),MATCH('HRH Need estimation'!$D163,'Inputs from Uganda staff'!$E$6:$BM$6,0)),
""))</f>
        <v/>
      </c>
      <c r="AD163" s="122">
        <f>IFERROR(
$AN163 * INDEX('WFOM - Time_Base'!$A$4:$API$29, MATCH("CenHos", 'WFOM - Time_Base'!$B$4:$B$29,0), MATCH(CONCATENATE($G163,AD$2),'WFOM - Time_Base'!$A$8:$API$8,0)) *
INDEX('WFOM - Time_Base'!$A$4:$API$29, MATCH("CenHos_Per", 'WFOM - Time_Base'!$B$4:$B$29,0), MATCH(CONCATENATE($G163,AD$2),'WFOM - Time_Base'!$A$8:$API$8,0)),
IFERROR($AN163 * INDEX('Inputs from Uganda staff'!$E$61:$BM$80,MATCH('HRH Need estimation'!AD$2,'Inputs from Uganda staff'!$E$61:$E$80,0),MATCH('HRH Need estimation'!$D163,'Inputs from Uganda staff'!$E$6:$BM$6,0)),
""))</f>
        <v>0</v>
      </c>
      <c r="AE163" s="122">
        <f>IFERROR(
$AN163 * INDEX('WFOM - Time_Base'!$A$4:$API$29, MATCH("CenHos", 'WFOM - Time_Base'!$B$4:$B$29,0), MATCH(CONCATENATE($G163,AE$2),'WFOM - Time_Base'!$A$8:$API$8,0)) *
INDEX('WFOM - Time_Base'!$A$4:$API$29, MATCH("CenHos_Per", 'WFOM - Time_Base'!$B$4:$B$29,0), MATCH(CONCATENATE($G163,AE$2),'WFOM - Time_Base'!$A$8:$API$8,0)),
IFERROR($AN163 * INDEX('Inputs from Uganda staff'!$E$61:$BM$80,MATCH('HRH Need estimation'!AE$2,'Inputs from Uganda staff'!$E$61:$E$80,0),MATCH('HRH Need estimation'!$D163,'Inputs from Uganda staff'!$E$6:$BM$6,0)),
""))</f>
        <v>0</v>
      </c>
      <c r="AF163" s="122">
        <f>IFERROR(
$AN163 * INDEX('WFOM - Time_Base'!$A$4:$API$29, MATCH("CenHos", 'WFOM - Time_Base'!$B$4:$B$29,0), MATCH(CONCATENATE($G163,AF$2),'WFOM - Time_Base'!$A$8:$API$8,0)) *
INDEX('WFOM - Time_Base'!$A$4:$API$29, MATCH("CenHos_Per", 'WFOM - Time_Base'!$B$4:$B$29,0), MATCH(CONCATENATE($G163,AF$2),'WFOM - Time_Base'!$A$8:$API$8,0)),
IFERROR($AN163 * INDEX('Inputs from Uganda staff'!$E$61:$BM$80,MATCH('HRH Need estimation'!AF$2,'Inputs from Uganda staff'!$E$61:$E$80,0),MATCH('HRH Need estimation'!$D163,'Inputs from Uganda staff'!$E$6:$BM$6,0)),
""))</f>
        <v>0</v>
      </c>
      <c r="AG163" s="122">
        <f>IFERROR(
$AN163 * INDEX('WFOM - Time_Base'!$A$4:$API$29, MATCH("CenHos", 'WFOM - Time_Base'!$B$4:$B$29,0), MATCH(CONCATENATE($G163,AG$2),'WFOM - Time_Base'!$A$8:$API$8,0)) *
INDEX('WFOM - Time_Base'!$A$4:$API$29, MATCH("CenHos_Per", 'WFOM - Time_Base'!$B$4:$B$29,0), MATCH(CONCATENATE($G163,AG$2),'WFOM - Time_Base'!$A$8:$API$8,0)),
IFERROR($AN163 * INDEX('Inputs from Uganda staff'!$E$61:$BM$80,MATCH('HRH Need estimation'!AG$2,'Inputs from Uganda staff'!$E$61:$E$80,0),MATCH('HRH Need estimation'!$D163,'Inputs from Uganda staff'!$E$6:$BM$6,0)),
""))</f>
        <v>0</v>
      </c>
      <c r="AH163" s="122">
        <f>IFERROR(
$AN163 * INDEX('WFOM - Time_Base'!$A$4:$API$29, MATCH("CenHos", 'WFOM - Time_Base'!$B$4:$B$29,0), MATCH(CONCATENATE($G163,AH$2),'WFOM - Time_Base'!$A$8:$API$8,0)) *
INDEX('WFOM - Time_Base'!$A$4:$API$29, MATCH("CenHos_Per", 'WFOM - Time_Base'!$B$4:$B$29,0), MATCH(CONCATENATE($G163,AH$2),'WFOM - Time_Base'!$A$8:$API$8,0)),
IFERROR($AN163 * INDEX('Inputs from Uganda staff'!$E$61:$BM$80,MATCH('HRH Need estimation'!AH$2,'Inputs from Uganda staff'!$E$61:$E$80,0),MATCH('HRH Need estimation'!$D163,'Inputs from Uganda staff'!$E$6:$BM$6,0)),
""))</f>
        <v>0</v>
      </c>
      <c r="AI163" s="122">
        <f>IFERROR(
$AN163 * INDEX('WFOM - Time_Base'!$A$4:$API$29, MATCH("CenHos", 'WFOM - Time_Base'!$B$4:$B$29,0), MATCH(CONCATENATE($G163,AI$2),'WFOM - Time_Base'!$A$8:$API$8,0)) *
INDEX('WFOM - Time_Base'!$A$4:$API$29, MATCH("CenHos_Per", 'WFOM - Time_Base'!$B$4:$B$29,0), MATCH(CONCATENATE($G163,AI$2),'WFOM - Time_Base'!$A$8:$API$8,0)),
IFERROR($AN163 * INDEX('Inputs from Uganda staff'!$E$61:$BM$80,MATCH('HRH Need estimation'!AI$2,'Inputs from Uganda staff'!$E$61:$E$80,0),MATCH('HRH Need estimation'!$D163,'Inputs from Uganda staff'!$E$6:$BM$6,0)),
""))</f>
        <v>0</v>
      </c>
      <c r="AJ163" s="122">
        <f>IFERROR(
$AN163 * INDEX('WFOM - Time_Base'!$A$4:$API$29, MATCH("CenHos", 'WFOM - Time_Base'!$B$4:$B$29,0), MATCH(CONCATENATE($G163,AJ$2),'WFOM - Time_Base'!$A$8:$API$8,0)) *
INDEX('WFOM - Time_Base'!$A$4:$API$29, MATCH("CenHos_Per", 'WFOM - Time_Base'!$B$4:$B$29,0), MATCH(CONCATENATE($G163,AJ$2),'WFOM - Time_Base'!$A$8:$API$8,0)),
IFERROR($AN163 * INDEX('Inputs from Uganda staff'!$E$61:$BM$80,MATCH('HRH Need estimation'!AJ$2,'Inputs from Uganda staff'!$E$61:$E$80,0),MATCH('HRH Need estimation'!$D163,'Inputs from Uganda staff'!$E$6:$BM$6,0)),
""))</f>
        <v>0</v>
      </c>
      <c r="AK163" s="122">
        <f>IFERROR(
$AN163 * INDEX('WFOM - Time_Base'!$A$4:$API$29, MATCH("CenHos", 'WFOM - Time_Base'!$B$4:$B$29,0), MATCH(CONCATENATE($G163,AK$2),'WFOM - Time_Base'!$A$8:$API$8,0)) *
INDEX('WFOM - Time_Base'!$A$4:$API$29, MATCH("CenHos_Per", 'WFOM - Time_Base'!$B$4:$B$29,0), MATCH(CONCATENATE($G163,AK$2),'WFOM - Time_Base'!$A$8:$API$8,0)),
IFERROR($AN163 * INDEX('Inputs from Uganda staff'!$E$61:$BM$80,MATCH('HRH Need estimation'!AK$2,'Inputs from Uganda staff'!$E$61:$E$80,0),MATCH('HRH Need estimation'!$D163,'Inputs from Uganda staff'!$E$6:$BM$6,0)),
""))</f>
        <v>0</v>
      </c>
      <c r="AL163" s="122">
        <f>IFERROR(
$AN163 * INDEX('WFOM - Time_Base'!$A$4:$API$29, MATCH("CenHos", 'WFOM - Time_Base'!$B$4:$B$29,0), MATCH(CONCATENATE($G163,AL$2),'WFOM - Time_Base'!$A$8:$API$8,0)) *
INDEX('WFOM - Time_Base'!$A$4:$API$29, MATCH("CenHos_Per", 'WFOM - Time_Base'!$B$4:$B$29,0), MATCH(CONCATENATE($G163,AL$2),'WFOM - Time_Base'!$A$8:$API$8,0)),
IFERROR($AN163 * INDEX('Inputs from Uganda staff'!$E$61:$BM$80,MATCH('HRH Need estimation'!AL$2,'Inputs from Uganda staff'!$E$61:$E$80,0),MATCH('HRH Need estimation'!$D163,'Inputs from Uganda staff'!$E$6:$BM$6,0)),
""))</f>
        <v>0</v>
      </c>
      <c r="AN163">
        <v>1</v>
      </c>
      <c r="AO163" t="str">
        <f t="shared" si="6"/>
        <v>178</v>
      </c>
    </row>
    <row r="164" spans="1:41">
      <c r="A164" s="106" t="s">
        <v>989</v>
      </c>
      <c r="B164" s="106" t="s">
        <v>525</v>
      </c>
      <c r="C164" s="107" t="s">
        <v>540</v>
      </c>
      <c r="D164" s="115" t="s">
        <v>541</v>
      </c>
      <c r="E164" s="122" t="s">
        <v>867</v>
      </c>
      <c r="F164" s="122" t="s">
        <v>21</v>
      </c>
      <c r="G164" s="122" t="str">
        <f>IF(F164&lt;&gt;"", VLOOKUP(F164,'WFOM - Cadre and Service List'!$E$4:$F$52,2,FALSE), "")</f>
        <v>Over5OPD</v>
      </c>
      <c r="H164" s="122"/>
      <c r="I164" s="207"/>
      <c r="J164" s="207"/>
      <c r="K164" s="207"/>
      <c r="L164" s="207"/>
      <c r="M164" s="207"/>
      <c r="N164" s="207"/>
      <c r="O164" s="207"/>
      <c r="P164" s="207">
        <f t="shared" si="5"/>
        <v>0</v>
      </c>
      <c r="Q164" s="122" t="s">
        <v>1947</v>
      </c>
      <c r="R164" s="122">
        <f>IFERROR(
$AN164 * INDEX('WFOM - Time_Base'!$A$4:$API$29, MATCH("CenHos", 'WFOM - Time_Base'!$B$4:$B$29,0), MATCH(CONCATENATE($G164,R$2),'WFOM - Time_Base'!$A$8:$API$8,0)) *
INDEX('WFOM - Time_Base'!$A$4:$API$29, MATCH("CenHos_Per", 'WFOM - Time_Base'!$B$4:$B$29,0), MATCH(CONCATENATE($G164,R$2),'WFOM - Time_Base'!$A$8:$API$8,0)),
IFERROR($AN164 * INDEX('Inputs from Uganda staff'!$E$61:$BM$80,MATCH('HRH Need estimation'!R$2,'Inputs from Uganda staff'!$E$61:$E$80,0),MATCH('HRH Need estimation'!$D164,'Inputs from Uganda staff'!$E$6:$BM$6,0)),
""))</f>
        <v>3.5</v>
      </c>
      <c r="S164" s="122">
        <f>IFERROR(
$AN164 * INDEX('WFOM - Time_Base'!$A$4:$API$29, MATCH("CenHos", 'WFOM - Time_Base'!$B$4:$B$29,0), MATCH(CONCATENATE($G164,S$2),'WFOM - Time_Base'!$A$8:$API$8,0)) *
INDEX('WFOM - Time_Base'!$A$4:$API$29, MATCH("CenHos_Per", 'WFOM - Time_Base'!$B$4:$B$29,0), MATCH(CONCATENATE($G164,S$2),'WFOM - Time_Base'!$A$8:$API$8,0)),
IFERROR($AN164 * INDEX('Inputs from Uganda staff'!$E$61:$BM$80,MATCH('HRH Need estimation'!S$2,'Inputs from Uganda staff'!$E$61:$E$80,0),MATCH('HRH Need estimation'!$D164,'Inputs from Uganda staff'!$E$6:$BM$6,0)),
""))</f>
        <v>6</v>
      </c>
      <c r="T164" s="122">
        <f>IFERROR(
$AN164 * INDEX('WFOM - Time_Base'!$A$4:$API$29, MATCH("CenHos", 'WFOM - Time_Base'!$B$4:$B$29,0), MATCH(CONCATENATE($G164,T$2),'WFOM - Time_Base'!$A$8:$API$8,0)) *
INDEX('WFOM - Time_Base'!$A$4:$API$29, MATCH("CenHos_Per", 'WFOM - Time_Base'!$B$4:$B$29,0), MATCH(CONCATENATE($G164,T$2),'WFOM - Time_Base'!$A$8:$API$8,0)),
IFERROR($AN164 * INDEX('Inputs from Uganda staff'!$E$61:$BM$80,MATCH('HRH Need estimation'!T$2,'Inputs from Uganda staff'!$E$61:$E$80,0),MATCH('HRH Need estimation'!$D164,'Inputs from Uganda staff'!$E$6:$BM$6,0)),
""))</f>
        <v>0</v>
      </c>
      <c r="U164" s="122">
        <f>IFERROR(
$AN164 * INDEX('WFOM - Time_Base'!$A$4:$API$29, MATCH("CenHos", 'WFOM - Time_Base'!$B$4:$B$29,0), MATCH(CONCATENATE($G164,U$2),'WFOM - Time_Base'!$A$8:$API$8,0)) *
INDEX('WFOM - Time_Base'!$A$4:$API$29, MATCH("CenHos_Per", 'WFOM - Time_Base'!$B$4:$B$29,0), MATCH(CONCATENATE($G164,U$2),'WFOM - Time_Base'!$A$8:$API$8,0)),
IFERROR($AN164 * INDEX('Inputs from Uganda staff'!$E$61:$BM$80,MATCH('HRH Need estimation'!U$2,'Inputs from Uganda staff'!$E$61:$E$80,0),MATCH('HRH Need estimation'!$D164,'Inputs from Uganda staff'!$E$6:$BM$6,0)),
""))</f>
        <v>1</v>
      </c>
      <c r="V164" s="122">
        <f>IFERROR(
$AN164 * INDEX('WFOM - Time_Base'!$A$4:$API$29, MATCH("CenHos", 'WFOM - Time_Base'!$B$4:$B$29,0), MATCH(CONCATENATE($G164,V$2),'WFOM - Time_Base'!$A$8:$API$8,0)) *
INDEX('WFOM - Time_Base'!$A$4:$API$29, MATCH("CenHos_Per", 'WFOM - Time_Base'!$B$4:$B$29,0), MATCH(CONCATENATE($G164,V$2),'WFOM - Time_Base'!$A$8:$API$8,0)),
IFERROR($AN164 * INDEX('Inputs from Uganda staff'!$E$61:$BM$80,MATCH('HRH Need estimation'!V$2,'Inputs from Uganda staff'!$E$61:$E$80,0),MATCH('HRH Need estimation'!$D164,'Inputs from Uganda staff'!$E$6:$BM$6,0)),
""))</f>
        <v>4</v>
      </c>
      <c r="W164" s="122">
        <f>IFERROR(
$AN164 * INDEX('WFOM - Time_Base'!$A$4:$API$29, MATCH("CenHos", 'WFOM - Time_Base'!$B$4:$B$29,0), MATCH(CONCATENATE($G164,W$2),'WFOM - Time_Base'!$A$8:$API$8,0)) *
INDEX('WFOM - Time_Base'!$A$4:$API$29, MATCH("CenHos_Per", 'WFOM - Time_Base'!$B$4:$B$29,0), MATCH(CONCATENATE($G164,W$2),'WFOM - Time_Base'!$A$8:$API$8,0)),
IFERROR($AN164 * INDEX('Inputs from Uganda staff'!$E$61:$BM$80,MATCH('HRH Need estimation'!W$2,'Inputs from Uganda staff'!$E$61:$E$80,0),MATCH('HRH Need estimation'!$D164,'Inputs from Uganda staff'!$E$6:$BM$6,0)),
""))</f>
        <v>0</v>
      </c>
      <c r="X164" s="122">
        <f>IFERROR(
$AN164 * INDEX('WFOM - Time_Base'!$A$4:$API$29, MATCH("CenHos", 'WFOM - Time_Base'!$B$4:$B$29,0), MATCH(CONCATENATE($G164,X$2),'WFOM - Time_Base'!$A$8:$API$8,0)) *
INDEX('WFOM - Time_Base'!$A$4:$API$29, MATCH("CenHos_Per", 'WFOM - Time_Base'!$B$4:$B$29,0), MATCH(CONCATENATE($G164,X$2),'WFOM - Time_Base'!$A$8:$API$8,0)),
IFERROR($AN164 * INDEX('Inputs from Uganda staff'!$E$61:$BM$80,MATCH('HRH Need estimation'!X$2,'Inputs from Uganda staff'!$E$61:$E$80,0),MATCH('HRH Need estimation'!$D164,'Inputs from Uganda staff'!$E$6:$BM$6,0)),
""))</f>
        <v>0</v>
      </c>
      <c r="Y164" s="122">
        <f>IFERROR(
$AN164 * INDEX('WFOM - Time_Base'!$A$4:$API$29, MATCH("CenHos", 'WFOM - Time_Base'!$B$4:$B$29,0), MATCH(CONCATENATE($G164,Y$2),'WFOM - Time_Base'!$A$8:$API$8,0)) *
INDEX('WFOM - Time_Base'!$A$4:$API$29, MATCH("CenHos_Per", 'WFOM - Time_Base'!$B$4:$B$29,0), MATCH(CONCATENATE($G164,Y$2),'WFOM - Time_Base'!$A$8:$API$8,0)),
IFERROR($AN164 * INDEX('Inputs from Uganda staff'!$E$61:$BM$80,MATCH('HRH Need estimation'!Y$2,'Inputs from Uganda staff'!$E$61:$E$80,0),MATCH('HRH Need estimation'!$D164,'Inputs from Uganda staff'!$E$6:$BM$6,0)),
""))</f>
        <v>0</v>
      </c>
      <c r="Z164" s="122">
        <f>IFERROR(
$AN164 * INDEX('WFOM - Time_Base'!$A$4:$API$29, MATCH("CenHos", 'WFOM - Time_Base'!$B$4:$B$29,0), MATCH(CONCATENATE($G164,Z$2),'WFOM - Time_Base'!$A$8:$API$8,0)) *
INDEX('WFOM - Time_Base'!$A$4:$API$29, MATCH("CenHos_Per", 'WFOM - Time_Base'!$B$4:$B$29,0), MATCH(CONCATENATE($G164,Z$2),'WFOM - Time_Base'!$A$8:$API$8,0)),
IFERROR($AN164 * INDEX('Inputs from Uganda staff'!$E$61:$BM$80,MATCH('HRH Need estimation'!Z$2,'Inputs from Uganda staff'!$E$61:$E$80,0),MATCH('HRH Need estimation'!$D164,'Inputs from Uganda staff'!$E$6:$BM$6,0)),
""))</f>
        <v>0</v>
      </c>
      <c r="AA164" s="122">
        <f>IFERROR(
$AN164 * INDEX('WFOM - Time_Base'!$A$4:$API$29, MATCH("CenHos", 'WFOM - Time_Base'!$B$4:$B$29,0), MATCH(CONCATENATE($G164,AA$2),'WFOM - Time_Base'!$A$8:$API$8,0)) *
INDEX('WFOM - Time_Base'!$A$4:$API$29, MATCH("CenHos_Per", 'WFOM - Time_Base'!$B$4:$B$29,0), MATCH(CONCATENATE($G164,AA$2),'WFOM - Time_Base'!$A$8:$API$8,0)),
IFERROR($AN164 * INDEX('Inputs from Uganda staff'!$E$61:$BM$80,MATCH('HRH Need estimation'!AA$2,'Inputs from Uganda staff'!$E$61:$E$80,0),MATCH('HRH Need estimation'!$D164,'Inputs from Uganda staff'!$E$6:$BM$6,0)),
""))</f>
        <v>0</v>
      </c>
      <c r="AB164" s="122">
        <f>IFERROR(
$AN164 * INDEX('WFOM - Time_Base'!$A$4:$API$29, MATCH("CenHos", 'WFOM - Time_Base'!$B$4:$B$29,0), MATCH(CONCATENATE($G164,AB$2),'WFOM - Time_Base'!$A$8:$API$8,0)) *
INDEX('WFOM - Time_Base'!$A$4:$API$29, MATCH("CenHos_Per", 'WFOM - Time_Base'!$B$4:$B$29,0), MATCH(CONCATENATE($G164,AB$2),'WFOM - Time_Base'!$A$8:$API$8,0)),
IFERROR($AN164 * INDEX('Inputs from Uganda staff'!$E$61:$BM$80,MATCH('HRH Need estimation'!AB$2,'Inputs from Uganda staff'!$E$61:$E$80,0),MATCH('HRH Need estimation'!$D164,'Inputs from Uganda staff'!$E$6:$BM$6,0)),
""))</f>
        <v>0</v>
      </c>
      <c r="AC164" s="122" t="str">
        <f>IFERROR(
$AN164 * INDEX('WFOM - Time_Base'!$A$4:$API$29, MATCH("CenHos", 'WFOM - Time_Base'!$B$4:$B$29,0), MATCH(CONCATENATE($G164,AC$2),'WFOM - Time_Base'!$A$8:$API$8,0)) *
INDEX('WFOM - Time_Base'!$A$4:$API$29, MATCH("CenHos_Per", 'WFOM - Time_Base'!$B$4:$B$29,0), MATCH(CONCATENATE($G164,AC$2),'WFOM - Time_Base'!$A$8:$API$8,0)),
IFERROR($AN164 * INDEX('Inputs from Uganda staff'!$E$61:$BM$80,MATCH('HRH Need estimation'!AC$2,'Inputs from Uganda staff'!$E$61:$E$80,0),MATCH('HRH Need estimation'!$D164,'Inputs from Uganda staff'!$E$6:$BM$6,0)),
""))</f>
        <v/>
      </c>
      <c r="AD164" s="122">
        <f>IFERROR(
$AN164 * INDEX('WFOM - Time_Base'!$A$4:$API$29, MATCH("CenHos", 'WFOM - Time_Base'!$B$4:$B$29,0), MATCH(CONCATENATE($G164,AD$2),'WFOM - Time_Base'!$A$8:$API$8,0)) *
INDEX('WFOM - Time_Base'!$A$4:$API$29, MATCH("CenHos_Per", 'WFOM - Time_Base'!$B$4:$B$29,0), MATCH(CONCATENATE($G164,AD$2),'WFOM - Time_Base'!$A$8:$API$8,0)),
IFERROR($AN164 * INDEX('Inputs from Uganda staff'!$E$61:$BM$80,MATCH('HRH Need estimation'!AD$2,'Inputs from Uganda staff'!$E$61:$E$80,0),MATCH('HRH Need estimation'!$D164,'Inputs from Uganda staff'!$E$6:$BM$6,0)),
""))</f>
        <v>0</v>
      </c>
      <c r="AE164" s="122">
        <f>IFERROR(
$AN164 * INDEX('WFOM - Time_Base'!$A$4:$API$29, MATCH("CenHos", 'WFOM - Time_Base'!$B$4:$B$29,0), MATCH(CONCATENATE($G164,AE$2),'WFOM - Time_Base'!$A$8:$API$8,0)) *
INDEX('WFOM - Time_Base'!$A$4:$API$29, MATCH("CenHos_Per", 'WFOM - Time_Base'!$B$4:$B$29,0), MATCH(CONCATENATE($G164,AE$2),'WFOM - Time_Base'!$A$8:$API$8,0)),
IFERROR($AN164 * INDEX('Inputs from Uganda staff'!$E$61:$BM$80,MATCH('HRH Need estimation'!AE$2,'Inputs from Uganda staff'!$E$61:$E$80,0),MATCH('HRH Need estimation'!$D164,'Inputs from Uganda staff'!$E$6:$BM$6,0)),
""))</f>
        <v>0</v>
      </c>
      <c r="AF164" s="122">
        <f>IFERROR(
$AN164 * INDEX('WFOM - Time_Base'!$A$4:$API$29, MATCH("CenHos", 'WFOM - Time_Base'!$B$4:$B$29,0), MATCH(CONCATENATE($G164,AF$2),'WFOM - Time_Base'!$A$8:$API$8,0)) *
INDEX('WFOM - Time_Base'!$A$4:$API$29, MATCH("CenHos_Per", 'WFOM - Time_Base'!$B$4:$B$29,0), MATCH(CONCATENATE($G164,AF$2),'WFOM - Time_Base'!$A$8:$API$8,0)),
IFERROR($AN164 * INDEX('Inputs from Uganda staff'!$E$61:$BM$80,MATCH('HRH Need estimation'!AF$2,'Inputs from Uganda staff'!$E$61:$E$80,0),MATCH('HRH Need estimation'!$D164,'Inputs from Uganda staff'!$E$6:$BM$6,0)),
""))</f>
        <v>0</v>
      </c>
      <c r="AG164" s="122">
        <f>IFERROR(
$AN164 * INDEX('WFOM - Time_Base'!$A$4:$API$29, MATCH("CenHos", 'WFOM - Time_Base'!$B$4:$B$29,0), MATCH(CONCATENATE($G164,AG$2),'WFOM - Time_Base'!$A$8:$API$8,0)) *
INDEX('WFOM - Time_Base'!$A$4:$API$29, MATCH("CenHos_Per", 'WFOM - Time_Base'!$B$4:$B$29,0), MATCH(CONCATENATE($G164,AG$2),'WFOM - Time_Base'!$A$8:$API$8,0)),
IFERROR($AN164 * INDEX('Inputs from Uganda staff'!$E$61:$BM$80,MATCH('HRH Need estimation'!AG$2,'Inputs from Uganda staff'!$E$61:$E$80,0),MATCH('HRH Need estimation'!$D164,'Inputs from Uganda staff'!$E$6:$BM$6,0)),
""))</f>
        <v>0</v>
      </c>
      <c r="AH164" s="122">
        <f>IFERROR(
$AN164 * INDEX('WFOM - Time_Base'!$A$4:$API$29, MATCH("CenHos", 'WFOM - Time_Base'!$B$4:$B$29,0), MATCH(CONCATENATE($G164,AH$2),'WFOM - Time_Base'!$A$8:$API$8,0)) *
INDEX('WFOM - Time_Base'!$A$4:$API$29, MATCH("CenHos_Per", 'WFOM - Time_Base'!$B$4:$B$29,0), MATCH(CONCATENATE($G164,AH$2),'WFOM - Time_Base'!$A$8:$API$8,0)),
IFERROR($AN164 * INDEX('Inputs from Uganda staff'!$E$61:$BM$80,MATCH('HRH Need estimation'!AH$2,'Inputs from Uganda staff'!$E$61:$E$80,0),MATCH('HRH Need estimation'!$D164,'Inputs from Uganda staff'!$E$6:$BM$6,0)),
""))</f>
        <v>0</v>
      </c>
      <c r="AI164" s="122">
        <f>IFERROR(
$AN164 * INDEX('WFOM - Time_Base'!$A$4:$API$29, MATCH("CenHos", 'WFOM - Time_Base'!$B$4:$B$29,0), MATCH(CONCATENATE($G164,AI$2),'WFOM - Time_Base'!$A$8:$API$8,0)) *
INDEX('WFOM - Time_Base'!$A$4:$API$29, MATCH("CenHos_Per", 'WFOM - Time_Base'!$B$4:$B$29,0), MATCH(CONCATENATE($G164,AI$2),'WFOM - Time_Base'!$A$8:$API$8,0)),
IFERROR($AN164 * INDEX('Inputs from Uganda staff'!$E$61:$BM$80,MATCH('HRH Need estimation'!AI$2,'Inputs from Uganda staff'!$E$61:$E$80,0),MATCH('HRH Need estimation'!$D164,'Inputs from Uganda staff'!$E$6:$BM$6,0)),
""))</f>
        <v>0</v>
      </c>
      <c r="AJ164" s="122">
        <f>IFERROR(
$AN164 * INDEX('WFOM - Time_Base'!$A$4:$API$29, MATCH("CenHos", 'WFOM - Time_Base'!$B$4:$B$29,0), MATCH(CONCATENATE($G164,AJ$2),'WFOM - Time_Base'!$A$8:$API$8,0)) *
INDEX('WFOM - Time_Base'!$A$4:$API$29, MATCH("CenHos_Per", 'WFOM - Time_Base'!$B$4:$B$29,0), MATCH(CONCATENATE($G164,AJ$2),'WFOM - Time_Base'!$A$8:$API$8,0)),
IFERROR($AN164 * INDEX('Inputs from Uganda staff'!$E$61:$BM$80,MATCH('HRH Need estimation'!AJ$2,'Inputs from Uganda staff'!$E$61:$E$80,0),MATCH('HRH Need estimation'!$D164,'Inputs from Uganda staff'!$E$6:$BM$6,0)),
""))</f>
        <v>0</v>
      </c>
      <c r="AK164" s="122">
        <f>IFERROR(
$AN164 * INDEX('WFOM - Time_Base'!$A$4:$API$29, MATCH("CenHos", 'WFOM - Time_Base'!$B$4:$B$29,0), MATCH(CONCATENATE($G164,AK$2),'WFOM - Time_Base'!$A$8:$API$8,0)) *
INDEX('WFOM - Time_Base'!$A$4:$API$29, MATCH("CenHos_Per", 'WFOM - Time_Base'!$B$4:$B$29,0), MATCH(CONCATENATE($G164,AK$2),'WFOM - Time_Base'!$A$8:$API$8,0)),
IFERROR($AN164 * INDEX('Inputs from Uganda staff'!$E$61:$BM$80,MATCH('HRH Need estimation'!AK$2,'Inputs from Uganda staff'!$E$61:$E$80,0),MATCH('HRH Need estimation'!$D164,'Inputs from Uganda staff'!$E$6:$BM$6,0)),
""))</f>
        <v>0</v>
      </c>
      <c r="AL164" s="122">
        <f>IFERROR(
$AN164 * INDEX('WFOM - Time_Base'!$A$4:$API$29, MATCH("CenHos", 'WFOM - Time_Base'!$B$4:$B$29,0), MATCH(CONCATENATE($G164,AL$2),'WFOM - Time_Base'!$A$8:$API$8,0)) *
INDEX('WFOM - Time_Base'!$A$4:$API$29, MATCH("CenHos_Per", 'WFOM - Time_Base'!$B$4:$B$29,0), MATCH(CONCATENATE($G164,AL$2),'WFOM - Time_Base'!$A$8:$API$8,0)),
IFERROR($AN164 * INDEX('Inputs from Uganda staff'!$E$61:$BM$80,MATCH('HRH Need estimation'!AL$2,'Inputs from Uganda staff'!$E$61:$E$80,0),MATCH('HRH Need estimation'!$D164,'Inputs from Uganda staff'!$E$6:$BM$6,0)),
""))</f>
        <v>0</v>
      </c>
      <c r="AN164">
        <v>1</v>
      </c>
      <c r="AO164" t="e">
        <f t="shared" si="6"/>
        <v>#N/A</v>
      </c>
    </row>
    <row r="165" spans="1:41">
      <c r="A165" s="106" t="s">
        <v>990</v>
      </c>
      <c r="B165" s="106" t="s">
        <v>525</v>
      </c>
      <c r="C165" s="107" t="s">
        <v>542</v>
      </c>
      <c r="D165" s="115" t="s">
        <v>543</v>
      </c>
      <c r="E165" s="122" t="s">
        <v>867</v>
      </c>
      <c r="F165" s="122" t="s">
        <v>9</v>
      </c>
      <c r="G165" s="122" t="str">
        <f>IF(F165&lt;&gt;"", VLOOKUP(F165,'WFOM - Cadre and Service List'!$E$4:$F$52,2,FALSE), "")</f>
        <v>InpatientDays</v>
      </c>
      <c r="H165" s="122"/>
      <c r="I165" s="207"/>
      <c r="J165" s="207"/>
      <c r="K165" s="207"/>
      <c r="L165" s="207"/>
      <c r="M165" s="207"/>
      <c r="N165" s="207"/>
      <c r="O165" s="207"/>
      <c r="P165" s="207">
        <f t="shared" si="5"/>
        <v>0</v>
      </c>
      <c r="Q165" s="122" t="s">
        <v>1947</v>
      </c>
      <c r="R165" s="122">
        <f>IFERROR(
$AN165 * INDEX('WFOM - Time_Base'!$A$4:$API$29, MATCH("CenHos", 'WFOM - Time_Base'!$B$4:$B$29,0), MATCH(CONCATENATE($G165,R$2),'WFOM - Time_Base'!$A$8:$API$8,0)) *
INDEX('WFOM - Time_Base'!$A$4:$API$29, MATCH("CenHos_Per", 'WFOM - Time_Base'!$B$4:$B$29,0), MATCH(CONCATENATE($G165,R$2),'WFOM - Time_Base'!$A$8:$API$8,0)),
IFERROR($AN165 * INDEX('Inputs from Uganda staff'!$E$61:$BM$80,MATCH('HRH Need estimation'!R$2,'Inputs from Uganda staff'!$E$61:$E$80,0),MATCH('HRH Need estimation'!$D165,'Inputs from Uganda staff'!$E$6:$BM$6,0)),
""))</f>
        <v>5</v>
      </c>
      <c r="S165" s="122">
        <f>IFERROR(
$AN165 * INDEX('WFOM - Time_Base'!$A$4:$API$29, MATCH("CenHos", 'WFOM - Time_Base'!$B$4:$B$29,0), MATCH(CONCATENATE($G165,S$2),'WFOM - Time_Base'!$A$8:$API$8,0)) *
INDEX('WFOM - Time_Base'!$A$4:$API$29, MATCH("CenHos_Per", 'WFOM - Time_Base'!$B$4:$B$29,0), MATCH(CONCATENATE($G165,S$2),'WFOM - Time_Base'!$A$8:$API$8,0)),
IFERROR($AN165 * INDEX('Inputs from Uganda staff'!$E$61:$BM$80,MATCH('HRH Need estimation'!S$2,'Inputs from Uganda staff'!$E$61:$E$80,0),MATCH('HRH Need estimation'!$D165,'Inputs from Uganda staff'!$E$6:$BM$6,0)),
""))</f>
        <v>7</v>
      </c>
      <c r="T165" s="122">
        <f>IFERROR(
$AN165 * INDEX('WFOM - Time_Base'!$A$4:$API$29, MATCH("CenHos", 'WFOM - Time_Base'!$B$4:$B$29,0), MATCH(CONCATENATE($G165,T$2),'WFOM - Time_Base'!$A$8:$API$8,0)) *
INDEX('WFOM - Time_Base'!$A$4:$API$29, MATCH("CenHos_Per", 'WFOM - Time_Base'!$B$4:$B$29,0), MATCH(CONCATENATE($G165,T$2),'WFOM - Time_Base'!$A$8:$API$8,0)),
IFERROR($AN165 * INDEX('Inputs from Uganda staff'!$E$61:$BM$80,MATCH('HRH Need estimation'!T$2,'Inputs from Uganda staff'!$E$61:$E$80,0),MATCH('HRH Need estimation'!$D165,'Inputs from Uganda staff'!$E$6:$BM$6,0)),
""))</f>
        <v>0</v>
      </c>
      <c r="U165" s="122">
        <f>IFERROR(
$AN165 * INDEX('WFOM - Time_Base'!$A$4:$API$29, MATCH("CenHos", 'WFOM - Time_Base'!$B$4:$B$29,0), MATCH(CONCATENATE($G165,U$2),'WFOM - Time_Base'!$A$8:$API$8,0)) *
INDEX('WFOM - Time_Base'!$A$4:$API$29, MATCH("CenHos_Per", 'WFOM - Time_Base'!$B$4:$B$29,0), MATCH(CONCATENATE($G165,U$2),'WFOM - Time_Base'!$A$8:$API$8,0)),
IFERROR($AN165 * INDEX('Inputs from Uganda staff'!$E$61:$BM$80,MATCH('HRH Need estimation'!U$2,'Inputs from Uganda staff'!$E$61:$E$80,0),MATCH('HRH Need estimation'!$D165,'Inputs from Uganda staff'!$E$6:$BM$6,0)),
""))</f>
        <v>12</v>
      </c>
      <c r="V165" s="122">
        <f>IFERROR(
$AN165 * INDEX('WFOM - Time_Base'!$A$4:$API$29, MATCH("CenHos", 'WFOM - Time_Base'!$B$4:$B$29,0), MATCH(CONCATENATE($G165,V$2),'WFOM - Time_Base'!$A$8:$API$8,0)) *
INDEX('WFOM - Time_Base'!$A$4:$API$29, MATCH("CenHos_Per", 'WFOM - Time_Base'!$B$4:$B$29,0), MATCH(CONCATENATE($G165,V$2),'WFOM - Time_Base'!$A$8:$API$8,0)),
IFERROR($AN165 * INDEX('Inputs from Uganda staff'!$E$61:$BM$80,MATCH('HRH Need estimation'!V$2,'Inputs from Uganda staff'!$E$61:$E$80,0),MATCH('HRH Need estimation'!$D165,'Inputs from Uganda staff'!$E$6:$BM$6,0)),
""))</f>
        <v>28</v>
      </c>
      <c r="W165" s="122">
        <f>IFERROR(
$AN165 * INDEX('WFOM - Time_Base'!$A$4:$API$29, MATCH("CenHos", 'WFOM - Time_Base'!$B$4:$B$29,0), MATCH(CONCATENATE($G165,W$2),'WFOM - Time_Base'!$A$8:$API$8,0)) *
INDEX('WFOM - Time_Base'!$A$4:$API$29, MATCH("CenHos_Per", 'WFOM - Time_Base'!$B$4:$B$29,0), MATCH(CONCATENATE($G165,W$2),'WFOM - Time_Base'!$A$8:$API$8,0)),
IFERROR($AN165 * INDEX('Inputs from Uganda staff'!$E$61:$BM$80,MATCH('HRH Need estimation'!W$2,'Inputs from Uganda staff'!$E$61:$E$80,0),MATCH('HRH Need estimation'!$D165,'Inputs from Uganda staff'!$E$6:$BM$6,0)),
""))</f>
        <v>2</v>
      </c>
      <c r="X165" s="122">
        <f>IFERROR(
$AN165 * INDEX('WFOM - Time_Base'!$A$4:$API$29, MATCH("CenHos", 'WFOM - Time_Base'!$B$4:$B$29,0), MATCH(CONCATENATE($G165,X$2),'WFOM - Time_Base'!$A$8:$API$8,0)) *
INDEX('WFOM - Time_Base'!$A$4:$API$29, MATCH("CenHos_Per", 'WFOM - Time_Base'!$B$4:$B$29,0), MATCH(CONCATENATE($G165,X$2),'WFOM - Time_Base'!$A$8:$API$8,0)),
IFERROR($AN165 * INDEX('Inputs from Uganda staff'!$E$61:$BM$80,MATCH('HRH Need estimation'!X$2,'Inputs from Uganda staff'!$E$61:$E$80,0),MATCH('HRH Need estimation'!$D165,'Inputs from Uganda staff'!$E$6:$BM$6,0)),
""))</f>
        <v>0</v>
      </c>
      <c r="Y165" s="122">
        <f>IFERROR(
$AN165 * INDEX('WFOM - Time_Base'!$A$4:$API$29, MATCH("CenHos", 'WFOM - Time_Base'!$B$4:$B$29,0), MATCH(CONCATENATE($G165,Y$2),'WFOM - Time_Base'!$A$8:$API$8,0)) *
INDEX('WFOM - Time_Base'!$A$4:$API$29, MATCH("CenHos_Per", 'WFOM - Time_Base'!$B$4:$B$29,0), MATCH(CONCATENATE($G165,Y$2),'WFOM - Time_Base'!$A$8:$API$8,0)),
IFERROR($AN165 * INDEX('Inputs from Uganda staff'!$E$61:$BM$80,MATCH('HRH Need estimation'!Y$2,'Inputs from Uganda staff'!$E$61:$E$80,0),MATCH('HRH Need estimation'!$D165,'Inputs from Uganda staff'!$E$6:$BM$6,0)),
""))</f>
        <v>0</v>
      </c>
      <c r="Z165" s="122">
        <f>IFERROR(
$AN165 * INDEX('WFOM - Time_Base'!$A$4:$API$29, MATCH("CenHos", 'WFOM - Time_Base'!$B$4:$B$29,0), MATCH(CONCATENATE($G165,Z$2),'WFOM - Time_Base'!$A$8:$API$8,0)) *
INDEX('WFOM - Time_Base'!$A$4:$API$29, MATCH("CenHos_Per", 'WFOM - Time_Base'!$B$4:$B$29,0), MATCH(CONCATENATE($G165,Z$2),'WFOM - Time_Base'!$A$8:$API$8,0)),
IFERROR($AN165 * INDEX('Inputs from Uganda staff'!$E$61:$BM$80,MATCH('HRH Need estimation'!Z$2,'Inputs from Uganda staff'!$E$61:$E$80,0),MATCH('HRH Need estimation'!$D165,'Inputs from Uganda staff'!$E$6:$BM$6,0)),
""))</f>
        <v>0</v>
      </c>
      <c r="AA165" s="122">
        <f>IFERROR(
$AN165 * INDEX('WFOM - Time_Base'!$A$4:$API$29, MATCH("CenHos", 'WFOM - Time_Base'!$B$4:$B$29,0), MATCH(CONCATENATE($G165,AA$2),'WFOM - Time_Base'!$A$8:$API$8,0)) *
INDEX('WFOM - Time_Base'!$A$4:$API$29, MATCH("CenHos_Per", 'WFOM - Time_Base'!$B$4:$B$29,0), MATCH(CONCATENATE($G165,AA$2),'WFOM - Time_Base'!$A$8:$API$8,0)),
IFERROR($AN165 * INDEX('Inputs from Uganda staff'!$E$61:$BM$80,MATCH('HRH Need estimation'!AA$2,'Inputs from Uganda staff'!$E$61:$E$80,0),MATCH('HRH Need estimation'!$D165,'Inputs from Uganda staff'!$E$6:$BM$6,0)),
""))</f>
        <v>0</v>
      </c>
      <c r="AB165" s="122">
        <f>IFERROR(
$AN165 * INDEX('WFOM - Time_Base'!$A$4:$API$29, MATCH("CenHos", 'WFOM - Time_Base'!$B$4:$B$29,0), MATCH(CONCATENATE($G165,AB$2),'WFOM - Time_Base'!$A$8:$API$8,0)) *
INDEX('WFOM - Time_Base'!$A$4:$API$29, MATCH("CenHos_Per", 'WFOM - Time_Base'!$B$4:$B$29,0), MATCH(CONCATENATE($G165,AB$2),'WFOM - Time_Base'!$A$8:$API$8,0)),
IFERROR($AN165 * INDEX('Inputs from Uganda staff'!$E$61:$BM$80,MATCH('HRH Need estimation'!AB$2,'Inputs from Uganda staff'!$E$61:$E$80,0),MATCH('HRH Need estimation'!$D165,'Inputs from Uganda staff'!$E$6:$BM$6,0)),
""))</f>
        <v>0</v>
      </c>
      <c r="AC165" s="122" t="str">
        <f>IFERROR(
$AN165 * INDEX('WFOM - Time_Base'!$A$4:$API$29, MATCH("CenHos", 'WFOM - Time_Base'!$B$4:$B$29,0), MATCH(CONCATENATE($G165,AC$2),'WFOM - Time_Base'!$A$8:$API$8,0)) *
INDEX('WFOM - Time_Base'!$A$4:$API$29, MATCH("CenHos_Per", 'WFOM - Time_Base'!$B$4:$B$29,0), MATCH(CONCATENATE($G165,AC$2),'WFOM - Time_Base'!$A$8:$API$8,0)),
IFERROR($AN165 * INDEX('Inputs from Uganda staff'!$E$61:$BM$80,MATCH('HRH Need estimation'!AC$2,'Inputs from Uganda staff'!$E$61:$E$80,0),MATCH('HRH Need estimation'!$D165,'Inputs from Uganda staff'!$E$6:$BM$6,0)),
""))</f>
        <v/>
      </c>
      <c r="AD165" s="122">
        <f>IFERROR(
$AN165 * INDEX('WFOM - Time_Base'!$A$4:$API$29, MATCH("CenHos", 'WFOM - Time_Base'!$B$4:$B$29,0), MATCH(CONCATENATE($G165,AD$2),'WFOM - Time_Base'!$A$8:$API$8,0)) *
INDEX('WFOM - Time_Base'!$A$4:$API$29, MATCH("CenHos_Per", 'WFOM - Time_Base'!$B$4:$B$29,0), MATCH(CONCATENATE($G165,AD$2),'WFOM - Time_Base'!$A$8:$API$8,0)),
IFERROR($AN165 * INDEX('Inputs from Uganda staff'!$E$61:$BM$80,MATCH('HRH Need estimation'!AD$2,'Inputs from Uganda staff'!$E$61:$E$80,0),MATCH('HRH Need estimation'!$D165,'Inputs from Uganda staff'!$E$6:$BM$6,0)),
""))</f>
        <v>0</v>
      </c>
      <c r="AE165" s="122">
        <f>IFERROR(
$AN165 * INDEX('WFOM - Time_Base'!$A$4:$API$29, MATCH("CenHos", 'WFOM - Time_Base'!$B$4:$B$29,0), MATCH(CONCATENATE($G165,AE$2),'WFOM - Time_Base'!$A$8:$API$8,0)) *
INDEX('WFOM - Time_Base'!$A$4:$API$29, MATCH("CenHos_Per", 'WFOM - Time_Base'!$B$4:$B$29,0), MATCH(CONCATENATE($G165,AE$2),'WFOM - Time_Base'!$A$8:$API$8,0)),
IFERROR($AN165 * INDEX('Inputs from Uganda staff'!$E$61:$BM$80,MATCH('HRH Need estimation'!AE$2,'Inputs from Uganda staff'!$E$61:$E$80,0),MATCH('HRH Need estimation'!$D165,'Inputs from Uganda staff'!$E$6:$BM$6,0)),
""))</f>
        <v>0</v>
      </c>
      <c r="AF165" s="122">
        <f>IFERROR(
$AN165 * INDEX('WFOM - Time_Base'!$A$4:$API$29, MATCH("CenHos", 'WFOM - Time_Base'!$B$4:$B$29,0), MATCH(CONCATENATE($G165,AF$2),'WFOM - Time_Base'!$A$8:$API$8,0)) *
INDEX('WFOM - Time_Base'!$A$4:$API$29, MATCH("CenHos_Per", 'WFOM - Time_Base'!$B$4:$B$29,0), MATCH(CONCATENATE($G165,AF$2),'WFOM - Time_Base'!$A$8:$API$8,0)),
IFERROR($AN165 * INDEX('Inputs from Uganda staff'!$E$61:$BM$80,MATCH('HRH Need estimation'!AF$2,'Inputs from Uganda staff'!$E$61:$E$80,0),MATCH('HRH Need estimation'!$D165,'Inputs from Uganda staff'!$E$6:$BM$6,0)),
""))</f>
        <v>0</v>
      </c>
      <c r="AG165" s="122">
        <f>IFERROR(
$AN165 * INDEX('WFOM - Time_Base'!$A$4:$API$29, MATCH("CenHos", 'WFOM - Time_Base'!$B$4:$B$29,0), MATCH(CONCATENATE($G165,AG$2),'WFOM - Time_Base'!$A$8:$API$8,0)) *
INDEX('WFOM - Time_Base'!$A$4:$API$29, MATCH("CenHos_Per", 'WFOM - Time_Base'!$B$4:$B$29,0), MATCH(CONCATENATE($G165,AG$2),'WFOM - Time_Base'!$A$8:$API$8,0)),
IFERROR($AN165 * INDEX('Inputs from Uganda staff'!$E$61:$BM$80,MATCH('HRH Need estimation'!AG$2,'Inputs from Uganda staff'!$E$61:$E$80,0),MATCH('HRH Need estimation'!$D165,'Inputs from Uganda staff'!$E$6:$BM$6,0)),
""))</f>
        <v>0</v>
      </c>
      <c r="AH165" s="122">
        <f>IFERROR(
$AN165 * INDEX('WFOM - Time_Base'!$A$4:$API$29, MATCH("CenHos", 'WFOM - Time_Base'!$B$4:$B$29,0), MATCH(CONCATENATE($G165,AH$2),'WFOM - Time_Base'!$A$8:$API$8,0)) *
INDEX('WFOM - Time_Base'!$A$4:$API$29, MATCH("CenHos_Per", 'WFOM - Time_Base'!$B$4:$B$29,0), MATCH(CONCATENATE($G165,AH$2),'WFOM - Time_Base'!$A$8:$API$8,0)),
IFERROR($AN165 * INDEX('Inputs from Uganda staff'!$E$61:$BM$80,MATCH('HRH Need estimation'!AH$2,'Inputs from Uganda staff'!$E$61:$E$80,0),MATCH('HRH Need estimation'!$D165,'Inputs from Uganda staff'!$E$6:$BM$6,0)),
""))</f>
        <v>0</v>
      </c>
      <c r="AI165" s="122">
        <f>IFERROR(
$AN165 * INDEX('WFOM - Time_Base'!$A$4:$API$29, MATCH("CenHos", 'WFOM - Time_Base'!$B$4:$B$29,0), MATCH(CONCATENATE($G165,AI$2),'WFOM - Time_Base'!$A$8:$API$8,0)) *
INDEX('WFOM - Time_Base'!$A$4:$API$29, MATCH("CenHos_Per", 'WFOM - Time_Base'!$B$4:$B$29,0), MATCH(CONCATENATE($G165,AI$2),'WFOM - Time_Base'!$A$8:$API$8,0)),
IFERROR($AN165 * INDEX('Inputs from Uganda staff'!$E$61:$BM$80,MATCH('HRH Need estimation'!AI$2,'Inputs from Uganda staff'!$E$61:$E$80,0),MATCH('HRH Need estimation'!$D165,'Inputs from Uganda staff'!$E$6:$BM$6,0)),
""))</f>
        <v>0</v>
      </c>
      <c r="AJ165" s="122">
        <f>IFERROR(
$AN165 * INDEX('WFOM - Time_Base'!$A$4:$API$29, MATCH("CenHos", 'WFOM - Time_Base'!$B$4:$B$29,0), MATCH(CONCATENATE($G165,AJ$2),'WFOM - Time_Base'!$A$8:$API$8,0)) *
INDEX('WFOM - Time_Base'!$A$4:$API$29, MATCH("CenHos_Per", 'WFOM - Time_Base'!$B$4:$B$29,0), MATCH(CONCATENATE($G165,AJ$2),'WFOM - Time_Base'!$A$8:$API$8,0)),
IFERROR($AN165 * INDEX('Inputs from Uganda staff'!$E$61:$BM$80,MATCH('HRH Need estimation'!AJ$2,'Inputs from Uganda staff'!$E$61:$E$80,0),MATCH('HRH Need estimation'!$D165,'Inputs from Uganda staff'!$E$6:$BM$6,0)),
""))</f>
        <v>0</v>
      </c>
      <c r="AK165" s="122">
        <f>IFERROR(
$AN165 * INDEX('WFOM - Time_Base'!$A$4:$API$29, MATCH("CenHos", 'WFOM - Time_Base'!$B$4:$B$29,0), MATCH(CONCATENATE($G165,AK$2),'WFOM - Time_Base'!$A$8:$API$8,0)) *
INDEX('WFOM - Time_Base'!$A$4:$API$29, MATCH("CenHos_Per", 'WFOM - Time_Base'!$B$4:$B$29,0), MATCH(CONCATENATE($G165,AK$2),'WFOM - Time_Base'!$A$8:$API$8,0)),
IFERROR($AN165 * INDEX('Inputs from Uganda staff'!$E$61:$BM$80,MATCH('HRH Need estimation'!AK$2,'Inputs from Uganda staff'!$E$61:$E$80,0),MATCH('HRH Need estimation'!$D165,'Inputs from Uganda staff'!$E$6:$BM$6,0)),
""))</f>
        <v>0</v>
      </c>
      <c r="AL165" s="122">
        <f>IFERROR(
$AN165 * INDEX('WFOM - Time_Base'!$A$4:$API$29, MATCH("CenHos", 'WFOM - Time_Base'!$B$4:$B$29,0), MATCH(CONCATENATE($G165,AL$2),'WFOM - Time_Base'!$A$8:$API$8,0)) *
INDEX('WFOM - Time_Base'!$A$4:$API$29, MATCH("CenHos_Per", 'WFOM - Time_Base'!$B$4:$B$29,0), MATCH(CONCATENATE($G165,AL$2),'WFOM - Time_Base'!$A$8:$API$8,0)),
IFERROR($AN165 * INDEX('Inputs from Uganda staff'!$E$61:$BM$80,MATCH('HRH Need estimation'!AL$2,'Inputs from Uganda staff'!$E$61:$E$80,0),MATCH('HRH Need estimation'!$D165,'Inputs from Uganda staff'!$E$6:$BM$6,0)),
""))</f>
        <v>0</v>
      </c>
      <c r="AN165">
        <v>1</v>
      </c>
      <c r="AO165" t="e">
        <f t="shared" si="6"/>
        <v>#N/A</v>
      </c>
    </row>
    <row r="166" spans="1:41">
      <c r="A166" s="106" t="s">
        <v>991</v>
      </c>
      <c r="B166" s="106" t="s">
        <v>525</v>
      </c>
      <c r="C166" s="107" t="s">
        <v>544</v>
      </c>
      <c r="D166" s="115" t="s">
        <v>545</v>
      </c>
      <c r="E166" s="122" t="s">
        <v>867</v>
      </c>
      <c r="F166" s="122" t="s">
        <v>21</v>
      </c>
      <c r="G166" s="122" t="str">
        <f>IF(F166&lt;&gt;"", VLOOKUP(F166,'WFOM - Cadre and Service List'!$E$4:$F$52,2,FALSE), "")</f>
        <v>Over5OPD</v>
      </c>
      <c r="H166" s="122"/>
      <c r="I166" s="207"/>
      <c r="J166" s="207"/>
      <c r="K166" s="207"/>
      <c r="L166" s="207"/>
      <c r="M166" s="207"/>
      <c r="N166" s="207"/>
      <c r="O166" s="207"/>
      <c r="P166" s="207">
        <f t="shared" si="5"/>
        <v>0</v>
      </c>
      <c r="Q166" s="122" t="s">
        <v>1947</v>
      </c>
      <c r="R166" s="122">
        <f>IFERROR(
$AN166 * INDEX('WFOM - Time_Base'!$A$4:$API$29, MATCH("CenHos", 'WFOM - Time_Base'!$B$4:$B$29,0), MATCH(CONCATENATE($G166,R$2),'WFOM - Time_Base'!$A$8:$API$8,0)) *
INDEX('WFOM - Time_Base'!$A$4:$API$29, MATCH("CenHos_Per", 'WFOM - Time_Base'!$B$4:$B$29,0), MATCH(CONCATENATE($G166,R$2),'WFOM - Time_Base'!$A$8:$API$8,0)),
IFERROR($AN166 * INDEX('Inputs from Uganda staff'!$E$61:$BM$80,MATCH('HRH Need estimation'!R$2,'Inputs from Uganda staff'!$E$61:$E$80,0),MATCH('HRH Need estimation'!$D166,'Inputs from Uganda staff'!$E$6:$BM$6,0)),
""))</f>
        <v>3.5</v>
      </c>
      <c r="S166" s="122">
        <f>IFERROR(
$AN166 * INDEX('WFOM - Time_Base'!$A$4:$API$29, MATCH("CenHos", 'WFOM - Time_Base'!$B$4:$B$29,0), MATCH(CONCATENATE($G166,S$2),'WFOM - Time_Base'!$A$8:$API$8,0)) *
INDEX('WFOM - Time_Base'!$A$4:$API$29, MATCH("CenHos_Per", 'WFOM - Time_Base'!$B$4:$B$29,0), MATCH(CONCATENATE($G166,S$2),'WFOM - Time_Base'!$A$8:$API$8,0)),
IFERROR($AN166 * INDEX('Inputs from Uganda staff'!$E$61:$BM$80,MATCH('HRH Need estimation'!S$2,'Inputs from Uganda staff'!$E$61:$E$80,0),MATCH('HRH Need estimation'!$D166,'Inputs from Uganda staff'!$E$6:$BM$6,0)),
""))</f>
        <v>6</v>
      </c>
      <c r="T166" s="122">
        <f>IFERROR(
$AN166 * INDEX('WFOM - Time_Base'!$A$4:$API$29, MATCH("CenHos", 'WFOM - Time_Base'!$B$4:$B$29,0), MATCH(CONCATENATE($G166,T$2),'WFOM - Time_Base'!$A$8:$API$8,0)) *
INDEX('WFOM - Time_Base'!$A$4:$API$29, MATCH("CenHos_Per", 'WFOM - Time_Base'!$B$4:$B$29,0), MATCH(CONCATENATE($G166,T$2),'WFOM - Time_Base'!$A$8:$API$8,0)),
IFERROR($AN166 * INDEX('Inputs from Uganda staff'!$E$61:$BM$80,MATCH('HRH Need estimation'!T$2,'Inputs from Uganda staff'!$E$61:$E$80,0),MATCH('HRH Need estimation'!$D166,'Inputs from Uganda staff'!$E$6:$BM$6,0)),
""))</f>
        <v>0</v>
      </c>
      <c r="U166" s="122">
        <f>IFERROR(
$AN166 * INDEX('WFOM - Time_Base'!$A$4:$API$29, MATCH("CenHos", 'WFOM - Time_Base'!$B$4:$B$29,0), MATCH(CONCATENATE($G166,U$2),'WFOM - Time_Base'!$A$8:$API$8,0)) *
INDEX('WFOM - Time_Base'!$A$4:$API$29, MATCH("CenHos_Per", 'WFOM - Time_Base'!$B$4:$B$29,0), MATCH(CONCATENATE($G166,U$2),'WFOM - Time_Base'!$A$8:$API$8,0)),
IFERROR($AN166 * INDEX('Inputs from Uganda staff'!$E$61:$BM$80,MATCH('HRH Need estimation'!U$2,'Inputs from Uganda staff'!$E$61:$E$80,0),MATCH('HRH Need estimation'!$D166,'Inputs from Uganda staff'!$E$6:$BM$6,0)),
""))</f>
        <v>1</v>
      </c>
      <c r="V166" s="122">
        <f>IFERROR(
$AN166 * INDEX('WFOM - Time_Base'!$A$4:$API$29, MATCH("CenHos", 'WFOM - Time_Base'!$B$4:$B$29,0), MATCH(CONCATENATE($G166,V$2),'WFOM - Time_Base'!$A$8:$API$8,0)) *
INDEX('WFOM - Time_Base'!$A$4:$API$29, MATCH("CenHos_Per", 'WFOM - Time_Base'!$B$4:$B$29,0), MATCH(CONCATENATE($G166,V$2),'WFOM - Time_Base'!$A$8:$API$8,0)),
IFERROR($AN166 * INDEX('Inputs from Uganda staff'!$E$61:$BM$80,MATCH('HRH Need estimation'!V$2,'Inputs from Uganda staff'!$E$61:$E$80,0),MATCH('HRH Need estimation'!$D166,'Inputs from Uganda staff'!$E$6:$BM$6,0)),
""))</f>
        <v>4</v>
      </c>
      <c r="W166" s="122">
        <f>IFERROR(
$AN166 * INDEX('WFOM - Time_Base'!$A$4:$API$29, MATCH("CenHos", 'WFOM - Time_Base'!$B$4:$B$29,0), MATCH(CONCATENATE($G166,W$2),'WFOM - Time_Base'!$A$8:$API$8,0)) *
INDEX('WFOM - Time_Base'!$A$4:$API$29, MATCH("CenHos_Per", 'WFOM - Time_Base'!$B$4:$B$29,0), MATCH(CONCATENATE($G166,W$2),'WFOM - Time_Base'!$A$8:$API$8,0)),
IFERROR($AN166 * INDEX('Inputs from Uganda staff'!$E$61:$BM$80,MATCH('HRH Need estimation'!W$2,'Inputs from Uganda staff'!$E$61:$E$80,0),MATCH('HRH Need estimation'!$D166,'Inputs from Uganda staff'!$E$6:$BM$6,0)),
""))</f>
        <v>0</v>
      </c>
      <c r="X166" s="122">
        <f>IFERROR(
$AN166 * INDEX('WFOM - Time_Base'!$A$4:$API$29, MATCH("CenHos", 'WFOM - Time_Base'!$B$4:$B$29,0), MATCH(CONCATENATE($G166,X$2),'WFOM - Time_Base'!$A$8:$API$8,0)) *
INDEX('WFOM - Time_Base'!$A$4:$API$29, MATCH("CenHos_Per", 'WFOM - Time_Base'!$B$4:$B$29,0), MATCH(CONCATENATE($G166,X$2),'WFOM - Time_Base'!$A$8:$API$8,0)),
IFERROR($AN166 * INDEX('Inputs from Uganda staff'!$E$61:$BM$80,MATCH('HRH Need estimation'!X$2,'Inputs from Uganda staff'!$E$61:$E$80,0),MATCH('HRH Need estimation'!$D166,'Inputs from Uganda staff'!$E$6:$BM$6,0)),
""))</f>
        <v>0</v>
      </c>
      <c r="Y166" s="122">
        <f>IFERROR(
$AN166 * INDEX('WFOM - Time_Base'!$A$4:$API$29, MATCH("CenHos", 'WFOM - Time_Base'!$B$4:$B$29,0), MATCH(CONCATENATE($G166,Y$2),'WFOM - Time_Base'!$A$8:$API$8,0)) *
INDEX('WFOM - Time_Base'!$A$4:$API$29, MATCH("CenHos_Per", 'WFOM - Time_Base'!$B$4:$B$29,0), MATCH(CONCATENATE($G166,Y$2),'WFOM - Time_Base'!$A$8:$API$8,0)),
IFERROR($AN166 * INDEX('Inputs from Uganda staff'!$E$61:$BM$80,MATCH('HRH Need estimation'!Y$2,'Inputs from Uganda staff'!$E$61:$E$80,0),MATCH('HRH Need estimation'!$D166,'Inputs from Uganda staff'!$E$6:$BM$6,0)),
""))</f>
        <v>0</v>
      </c>
      <c r="Z166" s="122">
        <f>IFERROR(
$AN166 * INDEX('WFOM - Time_Base'!$A$4:$API$29, MATCH("CenHos", 'WFOM - Time_Base'!$B$4:$B$29,0), MATCH(CONCATENATE($G166,Z$2),'WFOM - Time_Base'!$A$8:$API$8,0)) *
INDEX('WFOM - Time_Base'!$A$4:$API$29, MATCH("CenHos_Per", 'WFOM - Time_Base'!$B$4:$B$29,0), MATCH(CONCATENATE($G166,Z$2),'WFOM - Time_Base'!$A$8:$API$8,0)),
IFERROR($AN166 * INDEX('Inputs from Uganda staff'!$E$61:$BM$80,MATCH('HRH Need estimation'!Z$2,'Inputs from Uganda staff'!$E$61:$E$80,0),MATCH('HRH Need estimation'!$D166,'Inputs from Uganda staff'!$E$6:$BM$6,0)),
""))</f>
        <v>0</v>
      </c>
      <c r="AA166" s="122">
        <f>IFERROR(
$AN166 * INDEX('WFOM - Time_Base'!$A$4:$API$29, MATCH("CenHos", 'WFOM - Time_Base'!$B$4:$B$29,0), MATCH(CONCATENATE($G166,AA$2),'WFOM - Time_Base'!$A$8:$API$8,0)) *
INDEX('WFOM - Time_Base'!$A$4:$API$29, MATCH("CenHos_Per", 'WFOM - Time_Base'!$B$4:$B$29,0), MATCH(CONCATENATE($G166,AA$2),'WFOM - Time_Base'!$A$8:$API$8,0)),
IFERROR($AN166 * INDEX('Inputs from Uganda staff'!$E$61:$BM$80,MATCH('HRH Need estimation'!AA$2,'Inputs from Uganda staff'!$E$61:$E$80,0),MATCH('HRH Need estimation'!$D166,'Inputs from Uganda staff'!$E$6:$BM$6,0)),
""))</f>
        <v>0</v>
      </c>
      <c r="AB166" s="122">
        <f>IFERROR(
$AN166 * INDEX('WFOM - Time_Base'!$A$4:$API$29, MATCH("CenHos", 'WFOM - Time_Base'!$B$4:$B$29,0), MATCH(CONCATENATE($G166,AB$2),'WFOM - Time_Base'!$A$8:$API$8,0)) *
INDEX('WFOM - Time_Base'!$A$4:$API$29, MATCH("CenHos_Per", 'WFOM - Time_Base'!$B$4:$B$29,0), MATCH(CONCATENATE($G166,AB$2),'WFOM - Time_Base'!$A$8:$API$8,0)),
IFERROR($AN166 * INDEX('Inputs from Uganda staff'!$E$61:$BM$80,MATCH('HRH Need estimation'!AB$2,'Inputs from Uganda staff'!$E$61:$E$80,0),MATCH('HRH Need estimation'!$D166,'Inputs from Uganda staff'!$E$6:$BM$6,0)),
""))</f>
        <v>0</v>
      </c>
      <c r="AC166" s="122" t="str">
        <f>IFERROR(
$AN166 * INDEX('WFOM - Time_Base'!$A$4:$API$29, MATCH("CenHos", 'WFOM - Time_Base'!$B$4:$B$29,0), MATCH(CONCATENATE($G166,AC$2),'WFOM - Time_Base'!$A$8:$API$8,0)) *
INDEX('WFOM - Time_Base'!$A$4:$API$29, MATCH("CenHos_Per", 'WFOM - Time_Base'!$B$4:$B$29,0), MATCH(CONCATENATE($G166,AC$2),'WFOM - Time_Base'!$A$8:$API$8,0)),
IFERROR($AN166 * INDEX('Inputs from Uganda staff'!$E$61:$BM$80,MATCH('HRH Need estimation'!AC$2,'Inputs from Uganda staff'!$E$61:$E$80,0),MATCH('HRH Need estimation'!$D166,'Inputs from Uganda staff'!$E$6:$BM$6,0)),
""))</f>
        <v/>
      </c>
      <c r="AD166" s="122">
        <f>IFERROR(
$AN166 * INDEX('WFOM - Time_Base'!$A$4:$API$29, MATCH("CenHos", 'WFOM - Time_Base'!$B$4:$B$29,0), MATCH(CONCATENATE($G166,AD$2),'WFOM - Time_Base'!$A$8:$API$8,0)) *
INDEX('WFOM - Time_Base'!$A$4:$API$29, MATCH("CenHos_Per", 'WFOM - Time_Base'!$B$4:$B$29,0), MATCH(CONCATENATE($G166,AD$2),'WFOM - Time_Base'!$A$8:$API$8,0)),
IFERROR($AN166 * INDEX('Inputs from Uganda staff'!$E$61:$BM$80,MATCH('HRH Need estimation'!AD$2,'Inputs from Uganda staff'!$E$61:$E$80,0),MATCH('HRH Need estimation'!$D166,'Inputs from Uganda staff'!$E$6:$BM$6,0)),
""))</f>
        <v>0</v>
      </c>
      <c r="AE166" s="122">
        <f>IFERROR(
$AN166 * INDEX('WFOM - Time_Base'!$A$4:$API$29, MATCH("CenHos", 'WFOM - Time_Base'!$B$4:$B$29,0), MATCH(CONCATENATE($G166,AE$2),'WFOM - Time_Base'!$A$8:$API$8,0)) *
INDEX('WFOM - Time_Base'!$A$4:$API$29, MATCH("CenHos_Per", 'WFOM - Time_Base'!$B$4:$B$29,0), MATCH(CONCATENATE($G166,AE$2),'WFOM - Time_Base'!$A$8:$API$8,0)),
IFERROR($AN166 * INDEX('Inputs from Uganda staff'!$E$61:$BM$80,MATCH('HRH Need estimation'!AE$2,'Inputs from Uganda staff'!$E$61:$E$80,0),MATCH('HRH Need estimation'!$D166,'Inputs from Uganda staff'!$E$6:$BM$6,0)),
""))</f>
        <v>0</v>
      </c>
      <c r="AF166" s="122">
        <f>IFERROR(
$AN166 * INDEX('WFOM - Time_Base'!$A$4:$API$29, MATCH("CenHos", 'WFOM - Time_Base'!$B$4:$B$29,0), MATCH(CONCATENATE($G166,AF$2),'WFOM - Time_Base'!$A$8:$API$8,0)) *
INDEX('WFOM - Time_Base'!$A$4:$API$29, MATCH("CenHos_Per", 'WFOM - Time_Base'!$B$4:$B$29,0), MATCH(CONCATENATE($G166,AF$2),'WFOM - Time_Base'!$A$8:$API$8,0)),
IFERROR($AN166 * INDEX('Inputs from Uganda staff'!$E$61:$BM$80,MATCH('HRH Need estimation'!AF$2,'Inputs from Uganda staff'!$E$61:$E$80,0),MATCH('HRH Need estimation'!$D166,'Inputs from Uganda staff'!$E$6:$BM$6,0)),
""))</f>
        <v>0</v>
      </c>
      <c r="AG166" s="122">
        <f>IFERROR(
$AN166 * INDEX('WFOM - Time_Base'!$A$4:$API$29, MATCH("CenHos", 'WFOM - Time_Base'!$B$4:$B$29,0), MATCH(CONCATENATE($G166,AG$2),'WFOM - Time_Base'!$A$8:$API$8,0)) *
INDEX('WFOM - Time_Base'!$A$4:$API$29, MATCH("CenHos_Per", 'WFOM - Time_Base'!$B$4:$B$29,0), MATCH(CONCATENATE($G166,AG$2),'WFOM - Time_Base'!$A$8:$API$8,0)),
IFERROR($AN166 * INDEX('Inputs from Uganda staff'!$E$61:$BM$80,MATCH('HRH Need estimation'!AG$2,'Inputs from Uganda staff'!$E$61:$E$80,0),MATCH('HRH Need estimation'!$D166,'Inputs from Uganda staff'!$E$6:$BM$6,0)),
""))</f>
        <v>0</v>
      </c>
      <c r="AH166" s="122">
        <f>IFERROR(
$AN166 * INDEX('WFOM - Time_Base'!$A$4:$API$29, MATCH("CenHos", 'WFOM - Time_Base'!$B$4:$B$29,0), MATCH(CONCATENATE($G166,AH$2),'WFOM - Time_Base'!$A$8:$API$8,0)) *
INDEX('WFOM - Time_Base'!$A$4:$API$29, MATCH("CenHos_Per", 'WFOM - Time_Base'!$B$4:$B$29,0), MATCH(CONCATENATE($G166,AH$2),'WFOM - Time_Base'!$A$8:$API$8,0)),
IFERROR($AN166 * INDEX('Inputs from Uganda staff'!$E$61:$BM$80,MATCH('HRH Need estimation'!AH$2,'Inputs from Uganda staff'!$E$61:$E$80,0),MATCH('HRH Need estimation'!$D166,'Inputs from Uganda staff'!$E$6:$BM$6,0)),
""))</f>
        <v>0</v>
      </c>
      <c r="AI166" s="122">
        <f>IFERROR(
$AN166 * INDEX('WFOM - Time_Base'!$A$4:$API$29, MATCH("CenHos", 'WFOM - Time_Base'!$B$4:$B$29,0), MATCH(CONCATENATE($G166,AI$2),'WFOM - Time_Base'!$A$8:$API$8,0)) *
INDEX('WFOM - Time_Base'!$A$4:$API$29, MATCH("CenHos_Per", 'WFOM - Time_Base'!$B$4:$B$29,0), MATCH(CONCATENATE($G166,AI$2),'WFOM - Time_Base'!$A$8:$API$8,0)),
IFERROR($AN166 * INDEX('Inputs from Uganda staff'!$E$61:$BM$80,MATCH('HRH Need estimation'!AI$2,'Inputs from Uganda staff'!$E$61:$E$80,0),MATCH('HRH Need estimation'!$D166,'Inputs from Uganda staff'!$E$6:$BM$6,0)),
""))</f>
        <v>0</v>
      </c>
      <c r="AJ166" s="122">
        <f>IFERROR(
$AN166 * INDEX('WFOM - Time_Base'!$A$4:$API$29, MATCH("CenHos", 'WFOM - Time_Base'!$B$4:$B$29,0), MATCH(CONCATENATE($G166,AJ$2),'WFOM - Time_Base'!$A$8:$API$8,0)) *
INDEX('WFOM - Time_Base'!$A$4:$API$29, MATCH("CenHos_Per", 'WFOM - Time_Base'!$B$4:$B$29,0), MATCH(CONCATENATE($G166,AJ$2),'WFOM - Time_Base'!$A$8:$API$8,0)),
IFERROR($AN166 * INDEX('Inputs from Uganda staff'!$E$61:$BM$80,MATCH('HRH Need estimation'!AJ$2,'Inputs from Uganda staff'!$E$61:$E$80,0),MATCH('HRH Need estimation'!$D166,'Inputs from Uganda staff'!$E$6:$BM$6,0)),
""))</f>
        <v>0</v>
      </c>
      <c r="AK166" s="122">
        <f>IFERROR(
$AN166 * INDEX('WFOM - Time_Base'!$A$4:$API$29, MATCH("CenHos", 'WFOM - Time_Base'!$B$4:$B$29,0), MATCH(CONCATENATE($G166,AK$2),'WFOM - Time_Base'!$A$8:$API$8,0)) *
INDEX('WFOM - Time_Base'!$A$4:$API$29, MATCH("CenHos_Per", 'WFOM - Time_Base'!$B$4:$B$29,0), MATCH(CONCATENATE($G166,AK$2),'WFOM - Time_Base'!$A$8:$API$8,0)),
IFERROR($AN166 * INDEX('Inputs from Uganda staff'!$E$61:$BM$80,MATCH('HRH Need estimation'!AK$2,'Inputs from Uganda staff'!$E$61:$E$80,0),MATCH('HRH Need estimation'!$D166,'Inputs from Uganda staff'!$E$6:$BM$6,0)),
""))</f>
        <v>0</v>
      </c>
      <c r="AL166" s="122">
        <f>IFERROR(
$AN166 * INDEX('WFOM - Time_Base'!$A$4:$API$29, MATCH("CenHos", 'WFOM - Time_Base'!$B$4:$B$29,0), MATCH(CONCATENATE($G166,AL$2),'WFOM - Time_Base'!$A$8:$API$8,0)) *
INDEX('WFOM - Time_Base'!$A$4:$API$29, MATCH("CenHos_Per", 'WFOM - Time_Base'!$B$4:$B$29,0), MATCH(CONCATENATE($G166,AL$2),'WFOM - Time_Base'!$A$8:$API$8,0)),
IFERROR($AN166 * INDEX('Inputs from Uganda staff'!$E$61:$BM$80,MATCH('HRH Need estimation'!AL$2,'Inputs from Uganda staff'!$E$61:$E$80,0),MATCH('HRH Need estimation'!$D166,'Inputs from Uganda staff'!$E$6:$BM$6,0)),
""))</f>
        <v>0</v>
      </c>
      <c r="AN166">
        <v>1</v>
      </c>
      <c r="AO166" t="e">
        <f t="shared" si="6"/>
        <v>#N/A</v>
      </c>
    </row>
    <row r="167" spans="1:41">
      <c r="A167" s="106" t="s">
        <v>992</v>
      </c>
      <c r="B167" s="106" t="s">
        <v>525</v>
      </c>
      <c r="C167" s="107" t="s">
        <v>546</v>
      </c>
      <c r="D167" s="115" t="s">
        <v>547</v>
      </c>
      <c r="E167" s="122" t="s">
        <v>867</v>
      </c>
      <c r="F167" s="122" t="s">
        <v>9</v>
      </c>
      <c r="G167" s="122" t="str">
        <f>IF(F167&lt;&gt;"", VLOOKUP(F167,'WFOM - Cadre and Service List'!$E$4:$F$52,2,FALSE), "")</f>
        <v>InpatientDays</v>
      </c>
      <c r="H167" s="122"/>
      <c r="I167" s="207"/>
      <c r="J167" s="207"/>
      <c r="K167" s="207"/>
      <c r="L167" s="207"/>
      <c r="M167" s="207"/>
      <c r="N167" s="207"/>
      <c r="O167" s="207"/>
      <c r="P167" s="207">
        <f t="shared" si="5"/>
        <v>0</v>
      </c>
      <c r="Q167" s="122" t="s">
        <v>1947</v>
      </c>
      <c r="R167" s="122">
        <f>IFERROR(
$AN167 * INDEX('WFOM - Time_Base'!$A$4:$API$29, MATCH("CenHos", 'WFOM - Time_Base'!$B$4:$B$29,0), MATCH(CONCATENATE($G167,R$2),'WFOM - Time_Base'!$A$8:$API$8,0)) *
INDEX('WFOM - Time_Base'!$A$4:$API$29, MATCH("CenHos_Per", 'WFOM - Time_Base'!$B$4:$B$29,0), MATCH(CONCATENATE($G167,R$2),'WFOM - Time_Base'!$A$8:$API$8,0)),
IFERROR($AN167 * INDEX('Inputs from Uganda staff'!$E$61:$BM$80,MATCH('HRH Need estimation'!R$2,'Inputs from Uganda staff'!$E$61:$E$80,0),MATCH('HRH Need estimation'!$D167,'Inputs from Uganda staff'!$E$6:$BM$6,0)),
""))</f>
        <v>5</v>
      </c>
      <c r="S167" s="122">
        <f>IFERROR(
$AN167 * INDEX('WFOM - Time_Base'!$A$4:$API$29, MATCH("CenHos", 'WFOM - Time_Base'!$B$4:$B$29,0), MATCH(CONCATENATE($G167,S$2),'WFOM - Time_Base'!$A$8:$API$8,0)) *
INDEX('WFOM - Time_Base'!$A$4:$API$29, MATCH("CenHos_Per", 'WFOM - Time_Base'!$B$4:$B$29,0), MATCH(CONCATENATE($G167,S$2),'WFOM - Time_Base'!$A$8:$API$8,0)),
IFERROR($AN167 * INDEX('Inputs from Uganda staff'!$E$61:$BM$80,MATCH('HRH Need estimation'!S$2,'Inputs from Uganda staff'!$E$61:$E$80,0),MATCH('HRH Need estimation'!$D167,'Inputs from Uganda staff'!$E$6:$BM$6,0)),
""))</f>
        <v>7</v>
      </c>
      <c r="T167" s="122">
        <f>IFERROR(
$AN167 * INDEX('WFOM - Time_Base'!$A$4:$API$29, MATCH("CenHos", 'WFOM - Time_Base'!$B$4:$B$29,0), MATCH(CONCATENATE($G167,T$2),'WFOM - Time_Base'!$A$8:$API$8,0)) *
INDEX('WFOM - Time_Base'!$A$4:$API$29, MATCH("CenHos_Per", 'WFOM - Time_Base'!$B$4:$B$29,0), MATCH(CONCATENATE($G167,T$2),'WFOM - Time_Base'!$A$8:$API$8,0)),
IFERROR($AN167 * INDEX('Inputs from Uganda staff'!$E$61:$BM$80,MATCH('HRH Need estimation'!T$2,'Inputs from Uganda staff'!$E$61:$E$80,0),MATCH('HRH Need estimation'!$D167,'Inputs from Uganda staff'!$E$6:$BM$6,0)),
""))</f>
        <v>0</v>
      </c>
      <c r="U167" s="122">
        <f>IFERROR(
$AN167 * INDEX('WFOM - Time_Base'!$A$4:$API$29, MATCH("CenHos", 'WFOM - Time_Base'!$B$4:$B$29,0), MATCH(CONCATENATE($G167,U$2),'WFOM - Time_Base'!$A$8:$API$8,0)) *
INDEX('WFOM - Time_Base'!$A$4:$API$29, MATCH("CenHos_Per", 'WFOM - Time_Base'!$B$4:$B$29,0), MATCH(CONCATENATE($G167,U$2),'WFOM - Time_Base'!$A$8:$API$8,0)),
IFERROR($AN167 * INDEX('Inputs from Uganda staff'!$E$61:$BM$80,MATCH('HRH Need estimation'!U$2,'Inputs from Uganda staff'!$E$61:$E$80,0),MATCH('HRH Need estimation'!$D167,'Inputs from Uganda staff'!$E$6:$BM$6,0)),
""))</f>
        <v>12</v>
      </c>
      <c r="V167" s="122">
        <f>IFERROR(
$AN167 * INDEX('WFOM - Time_Base'!$A$4:$API$29, MATCH("CenHos", 'WFOM - Time_Base'!$B$4:$B$29,0), MATCH(CONCATENATE($G167,V$2),'WFOM - Time_Base'!$A$8:$API$8,0)) *
INDEX('WFOM - Time_Base'!$A$4:$API$29, MATCH("CenHos_Per", 'WFOM - Time_Base'!$B$4:$B$29,0), MATCH(CONCATENATE($G167,V$2),'WFOM - Time_Base'!$A$8:$API$8,0)),
IFERROR($AN167 * INDEX('Inputs from Uganda staff'!$E$61:$BM$80,MATCH('HRH Need estimation'!V$2,'Inputs from Uganda staff'!$E$61:$E$80,0),MATCH('HRH Need estimation'!$D167,'Inputs from Uganda staff'!$E$6:$BM$6,0)),
""))</f>
        <v>28</v>
      </c>
      <c r="W167" s="122">
        <f>IFERROR(
$AN167 * INDEX('WFOM - Time_Base'!$A$4:$API$29, MATCH("CenHos", 'WFOM - Time_Base'!$B$4:$B$29,0), MATCH(CONCATENATE($G167,W$2),'WFOM - Time_Base'!$A$8:$API$8,0)) *
INDEX('WFOM - Time_Base'!$A$4:$API$29, MATCH("CenHos_Per", 'WFOM - Time_Base'!$B$4:$B$29,0), MATCH(CONCATENATE($G167,W$2),'WFOM - Time_Base'!$A$8:$API$8,0)),
IFERROR($AN167 * INDEX('Inputs from Uganda staff'!$E$61:$BM$80,MATCH('HRH Need estimation'!W$2,'Inputs from Uganda staff'!$E$61:$E$80,0),MATCH('HRH Need estimation'!$D167,'Inputs from Uganda staff'!$E$6:$BM$6,0)),
""))</f>
        <v>2</v>
      </c>
      <c r="X167" s="122">
        <f>IFERROR(
$AN167 * INDEX('WFOM - Time_Base'!$A$4:$API$29, MATCH("CenHos", 'WFOM - Time_Base'!$B$4:$B$29,0), MATCH(CONCATENATE($G167,X$2),'WFOM - Time_Base'!$A$8:$API$8,0)) *
INDEX('WFOM - Time_Base'!$A$4:$API$29, MATCH("CenHos_Per", 'WFOM - Time_Base'!$B$4:$B$29,0), MATCH(CONCATENATE($G167,X$2),'WFOM - Time_Base'!$A$8:$API$8,0)),
IFERROR($AN167 * INDEX('Inputs from Uganda staff'!$E$61:$BM$80,MATCH('HRH Need estimation'!X$2,'Inputs from Uganda staff'!$E$61:$E$80,0),MATCH('HRH Need estimation'!$D167,'Inputs from Uganda staff'!$E$6:$BM$6,0)),
""))</f>
        <v>0</v>
      </c>
      <c r="Y167" s="122">
        <f>IFERROR(
$AN167 * INDEX('WFOM - Time_Base'!$A$4:$API$29, MATCH("CenHos", 'WFOM - Time_Base'!$B$4:$B$29,0), MATCH(CONCATENATE($G167,Y$2),'WFOM - Time_Base'!$A$8:$API$8,0)) *
INDEX('WFOM - Time_Base'!$A$4:$API$29, MATCH("CenHos_Per", 'WFOM - Time_Base'!$B$4:$B$29,0), MATCH(CONCATENATE($G167,Y$2),'WFOM - Time_Base'!$A$8:$API$8,0)),
IFERROR($AN167 * INDEX('Inputs from Uganda staff'!$E$61:$BM$80,MATCH('HRH Need estimation'!Y$2,'Inputs from Uganda staff'!$E$61:$E$80,0),MATCH('HRH Need estimation'!$D167,'Inputs from Uganda staff'!$E$6:$BM$6,0)),
""))</f>
        <v>0</v>
      </c>
      <c r="Z167" s="122">
        <f>IFERROR(
$AN167 * INDEX('WFOM - Time_Base'!$A$4:$API$29, MATCH("CenHos", 'WFOM - Time_Base'!$B$4:$B$29,0), MATCH(CONCATENATE($G167,Z$2),'WFOM - Time_Base'!$A$8:$API$8,0)) *
INDEX('WFOM - Time_Base'!$A$4:$API$29, MATCH("CenHos_Per", 'WFOM - Time_Base'!$B$4:$B$29,0), MATCH(CONCATENATE($G167,Z$2),'WFOM - Time_Base'!$A$8:$API$8,0)),
IFERROR($AN167 * INDEX('Inputs from Uganda staff'!$E$61:$BM$80,MATCH('HRH Need estimation'!Z$2,'Inputs from Uganda staff'!$E$61:$E$80,0),MATCH('HRH Need estimation'!$D167,'Inputs from Uganda staff'!$E$6:$BM$6,0)),
""))</f>
        <v>0</v>
      </c>
      <c r="AA167" s="122">
        <f>IFERROR(
$AN167 * INDEX('WFOM - Time_Base'!$A$4:$API$29, MATCH("CenHos", 'WFOM - Time_Base'!$B$4:$B$29,0), MATCH(CONCATENATE($G167,AA$2),'WFOM - Time_Base'!$A$8:$API$8,0)) *
INDEX('WFOM - Time_Base'!$A$4:$API$29, MATCH("CenHos_Per", 'WFOM - Time_Base'!$B$4:$B$29,0), MATCH(CONCATENATE($G167,AA$2),'WFOM - Time_Base'!$A$8:$API$8,0)),
IFERROR($AN167 * INDEX('Inputs from Uganda staff'!$E$61:$BM$80,MATCH('HRH Need estimation'!AA$2,'Inputs from Uganda staff'!$E$61:$E$80,0),MATCH('HRH Need estimation'!$D167,'Inputs from Uganda staff'!$E$6:$BM$6,0)),
""))</f>
        <v>0</v>
      </c>
      <c r="AB167" s="122">
        <f>IFERROR(
$AN167 * INDEX('WFOM - Time_Base'!$A$4:$API$29, MATCH("CenHos", 'WFOM - Time_Base'!$B$4:$B$29,0), MATCH(CONCATENATE($G167,AB$2),'WFOM - Time_Base'!$A$8:$API$8,0)) *
INDEX('WFOM - Time_Base'!$A$4:$API$29, MATCH("CenHos_Per", 'WFOM - Time_Base'!$B$4:$B$29,0), MATCH(CONCATENATE($G167,AB$2),'WFOM - Time_Base'!$A$8:$API$8,0)),
IFERROR($AN167 * INDEX('Inputs from Uganda staff'!$E$61:$BM$80,MATCH('HRH Need estimation'!AB$2,'Inputs from Uganda staff'!$E$61:$E$80,0),MATCH('HRH Need estimation'!$D167,'Inputs from Uganda staff'!$E$6:$BM$6,0)),
""))</f>
        <v>0</v>
      </c>
      <c r="AC167" s="122" t="str">
        <f>IFERROR(
$AN167 * INDEX('WFOM - Time_Base'!$A$4:$API$29, MATCH("CenHos", 'WFOM - Time_Base'!$B$4:$B$29,0), MATCH(CONCATENATE($G167,AC$2),'WFOM - Time_Base'!$A$8:$API$8,0)) *
INDEX('WFOM - Time_Base'!$A$4:$API$29, MATCH("CenHos_Per", 'WFOM - Time_Base'!$B$4:$B$29,0), MATCH(CONCATENATE($G167,AC$2),'WFOM - Time_Base'!$A$8:$API$8,0)),
IFERROR($AN167 * INDEX('Inputs from Uganda staff'!$E$61:$BM$80,MATCH('HRH Need estimation'!AC$2,'Inputs from Uganda staff'!$E$61:$E$80,0),MATCH('HRH Need estimation'!$D167,'Inputs from Uganda staff'!$E$6:$BM$6,0)),
""))</f>
        <v/>
      </c>
      <c r="AD167" s="122">
        <f>IFERROR(
$AN167 * INDEX('WFOM - Time_Base'!$A$4:$API$29, MATCH("CenHos", 'WFOM - Time_Base'!$B$4:$B$29,0), MATCH(CONCATENATE($G167,AD$2),'WFOM - Time_Base'!$A$8:$API$8,0)) *
INDEX('WFOM - Time_Base'!$A$4:$API$29, MATCH("CenHos_Per", 'WFOM - Time_Base'!$B$4:$B$29,0), MATCH(CONCATENATE($G167,AD$2),'WFOM - Time_Base'!$A$8:$API$8,0)),
IFERROR($AN167 * INDEX('Inputs from Uganda staff'!$E$61:$BM$80,MATCH('HRH Need estimation'!AD$2,'Inputs from Uganda staff'!$E$61:$E$80,0),MATCH('HRH Need estimation'!$D167,'Inputs from Uganda staff'!$E$6:$BM$6,0)),
""))</f>
        <v>0</v>
      </c>
      <c r="AE167" s="122">
        <f>IFERROR(
$AN167 * INDEX('WFOM - Time_Base'!$A$4:$API$29, MATCH("CenHos", 'WFOM - Time_Base'!$B$4:$B$29,0), MATCH(CONCATENATE($G167,AE$2),'WFOM - Time_Base'!$A$8:$API$8,0)) *
INDEX('WFOM - Time_Base'!$A$4:$API$29, MATCH("CenHos_Per", 'WFOM - Time_Base'!$B$4:$B$29,0), MATCH(CONCATENATE($G167,AE$2),'WFOM - Time_Base'!$A$8:$API$8,0)),
IFERROR($AN167 * INDEX('Inputs from Uganda staff'!$E$61:$BM$80,MATCH('HRH Need estimation'!AE$2,'Inputs from Uganda staff'!$E$61:$E$80,0),MATCH('HRH Need estimation'!$D167,'Inputs from Uganda staff'!$E$6:$BM$6,0)),
""))</f>
        <v>0</v>
      </c>
      <c r="AF167" s="122">
        <f>IFERROR(
$AN167 * INDEX('WFOM - Time_Base'!$A$4:$API$29, MATCH("CenHos", 'WFOM - Time_Base'!$B$4:$B$29,0), MATCH(CONCATENATE($G167,AF$2),'WFOM - Time_Base'!$A$8:$API$8,0)) *
INDEX('WFOM - Time_Base'!$A$4:$API$29, MATCH("CenHos_Per", 'WFOM - Time_Base'!$B$4:$B$29,0), MATCH(CONCATENATE($G167,AF$2),'WFOM - Time_Base'!$A$8:$API$8,0)),
IFERROR($AN167 * INDEX('Inputs from Uganda staff'!$E$61:$BM$80,MATCH('HRH Need estimation'!AF$2,'Inputs from Uganda staff'!$E$61:$E$80,0),MATCH('HRH Need estimation'!$D167,'Inputs from Uganda staff'!$E$6:$BM$6,0)),
""))</f>
        <v>0</v>
      </c>
      <c r="AG167" s="122">
        <f>IFERROR(
$AN167 * INDEX('WFOM - Time_Base'!$A$4:$API$29, MATCH("CenHos", 'WFOM - Time_Base'!$B$4:$B$29,0), MATCH(CONCATENATE($G167,AG$2),'WFOM - Time_Base'!$A$8:$API$8,0)) *
INDEX('WFOM - Time_Base'!$A$4:$API$29, MATCH("CenHos_Per", 'WFOM - Time_Base'!$B$4:$B$29,0), MATCH(CONCATENATE($G167,AG$2),'WFOM - Time_Base'!$A$8:$API$8,0)),
IFERROR($AN167 * INDEX('Inputs from Uganda staff'!$E$61:$BM$80,MATCH('HRH Need estimation'!AG$2,'Inputs from Uganda staff'!$E$61:$E$80,0),MATCH('HRH Need estimation'!$D167,'Inputs from Uganda staff'!$E$6:$BM$6,0)),
""))</f>
        <v>0</v>
      </c>
      <c r="AH167" s="122">
        <f>IFERROR(
$AN167 * INDEX('WFOM - Time_Base'!$A$4:$API$29, MATCH("CenHos", 'WFOM - Time_Base'!$B$4:$B$29,0), MATCH(CONCATENATE($G167,AH$2),'WFOM - Time_Base'!$A$8:$API$8,0)) *
INDEX('WFOM - Time_Base'!$A$4:$API$29, MATCH("CenHos_Per", 'WFOM - Time_Base'!$B$4:$B$29,0), MATCH(CONCATENATE($G167,AH$2),'WFOM - Time_Base'!$A$8:$API$8,0)),
IFERROR($AN167 * INDEX('Inputs from Uganda staff'!$E$61:$BM$80,MATCH('HRH Need estimation'!AH$2,'Inputs from Uganda staff'!$E$61:$E$80,0),MATCH('HRH Need estimation'!$D167,'Inputs from Uganda staff'!$E$6:$BM$6,0)),
""))</f>
        <v>0</v>
      </c>
      <c r="AI167" s="122">
        <f>IFERROR(
$AN167 * INDEX('WFOM - Time_Base'!$A$4:$API$29, MATCH("CenHos", 'WFOM - Time_Base'!$B$4:$B$29,0), MATCH(CONCATENATE($G167,AI$2),'WFOM - Time_Base'!$A$8:$API$8,0)) *
INDEX('WFOM - Time_Base'!$A$4:$API$29, MATCH("CenHos_Per", 'WFOM - Time_Base'!$B$4:$B$29,0), MATCH(CONCATENATE($G167,AI$2),'WFOM - Time_Base'!$A$8:$API$8,0)),
IFERROR($AN167 * INDEX('Inputs from Uganda staff'!$E$61:$BM$80,MATCH('HRH Need estimation'!AI$2,'Inputs from Uganda staff'!$E$61:$E$80,0),MATCH('HRH Need estimation'!$D167,'Inputs from Uganda staff'!$E$6:$BM$6,0)),
""))</f>
        <v>0</v>
      </c>
      <c r="AJ167" s="122">
        <f>IFERROR(
$AN167 * INDEX('WFOM - Time_Base'!$A$4:$API$29, MATCH("CenHos", 'WFOM - Time_Base'!$B$4:$B$29,0), MATCH(CONCATENATE($G167,AJ$2),'WFOM - Time_Base'!$A$8:$API$8,0)) *
INDEX('WFOM - Time_Base'!$A$4:$API$29, MATCH("CenHos_Per", 'WFOM - Time_Base'!$B$4:$B$29,0), MATCH(CONCATENATE($G167,AJ$2),'WFOM - Time_Base'!$A$8:$API$8,0)),
IFERROR($AN167 * INDEX('Inputs from Uganda staff'!$E$61:$BM$80,MATCH('HRH Need estimation'!AJ$2,'Inputs from Uganda staff'!$E$61:$E$80,0),MATCH('HRH Need estimation'!$D167,'Inputs from Uganda staff'!$E$6:$BM$6,0)),
""))</f>
        <v>0</v>
      </c>
      <c r="AK167" s="122">
        <f>IFERROR(
$AN167 * INDEX('WFOM - Time_Base'!$A$4:$API$29, MATCH("CenHos", 'WFOM - Time_Base'!$B$4:$B$29,0), MATCH(CONCATENATE($G167,AK$2),'WFOM - Time_Base'!$A$8:$API$8,0)) *
INDEX('WFOM - Time_Base'!$A$4:$API$29, MATCH("CenHos_Per", 'WFOM - Time_Base'!$B$4:$B$29,0), MATCH(CONCATENATE($G167,AK$2),'WFOM - Time_Base'!$A$8:$API$8,0)),
IFERROR($AN167 * INDEX('Inputs from Uganda staff'!$E$61:$BM$80,MATCH('HRH Need estimation'!AK$2,'Inputs from Uganda staff'!$E$61:$E$80,0),MATCH('HRH Need estimation'!$D167,'Inputs from Uganda staff'!$E$6:$BM$6,0)),
""))</f>
        <v>0</v>
      </c>
      <c r="AL167" s="122">
        <f>IFERROR(
$AN167 * INDEX('WFOM - Time_Base'!$A$4:$API$29, MATCH("CenHos", 'WFOM - Time_Base'!$B$4:$B$29,0), MATCH(CONCATENATE($G167,AL$2),'WFOM - Time_Base'!$A$8:$API$8,0)) *
INDEX('WFOM - Time_Base'!$A$4:$API$29, MATCH("CenHos_Per", 'WFOM - Time_Base'!$B$4:$B$29,0), MATCH(CONCATENATE($G167,AL$2),'WFOM - Time_Base'!$A$8:$API$8,0)),
IFERROR($AN167 * INDEX('Inputs from Uganda staff'!$E$61:$BM$80,MATCH('HRH Need estimation'!AL$2,'Inputs from Uganda staff'!$E$61:$E$80,0),MATCH('HRH Need estimation'!$D167,'Inputs from Uganda staff'!$E$6:$BM$6,0)),
""))</f>
        <v>0</v>
      </c>
      <c r="AN167">
        <v>1</v>
      </c>
      <c r="AO167" t="e">
        <f t="shared" si="6"/>
        <v>#N/A</v>
      </c>
    </row>
    <row r="168" spans="1:41">
      <c r="A168" s="106" t="s">
        <v>993</v>
      </c>
      <c r="B168" s="106" t="s">
        <v>525</v>
      </c>
      <c r="C168" s="107" t="s">
        <v>548</v>
      </c>
      <c r="D168" s="115" t="s">
        <v>549</v>
      </c>
      <c r="E168" s="122" t="s">
        <v>867</v>
      </c>
      <c r="F168" s="122" t="s">
        <v>21</v>
      </c>
      <c r="G168" s="122" t="str">
        <f>IF(F168&lt;&gt;"", VLOOKUP(F168,'WFOM - Cadre and Service List'!$E$4:$F$52,2,FALSE), "")</f>
        <v>Over5OPD</v>
      </c>
      <c r="H168" s="122"/>
      <c r="I168" s="207"/>
      <c r="J168" s="207"/>
      <c r="K168" s="207"/>
      <c r="L168" s="207"/>
      <c r="M168" s="207"/>
      <c r="N168" s="207"/>
      <c r="O168" s="207"/>
      <c r="P168" s="207">
        <f t="shared" si="5"/>
        <v>0</v>
      </c>
      <c r="Q168" s="122" t="s">
        <v>1947</v>
      </c>
      <c r="R168" s="122">
        <f>IFERROR(
$AN168 * INDEX('WFOM - Time_Base'!$A$4:$API$29, MATCH("CenHos", 'WFOM - Time_Base'!$B$4:$B$29,0), MATCH(CONCATENATE($G168,R$2),'WFOM - Time_Base'!$A$8:$API$8,0)) *
INDEX('WFOM - Time_Base'!$A$4:$API$29, MATCH("CenHos_Per", 'WFOM - Time_Base'!$B$4:$B$29,0), MATCH(CONCATENATE($G168,R$2),'WFOM - Time_Base'!$A$8:$API$8,0)),
IFERROR($AN168 * INDEX('Inputs from Uganda staff'!$E$61:$BM$80,MATCH('HRH Need estimation'!R$2,'Inputs from Uganda staff'!$E$61:$E$80,0),MATCH('HRH Need estimation'!$D168,'Inputs from Uganda staff'!$E$6:$BM$6,0)),
""))</f>
        <v>3.5</v>
      </c>
      <c r="S168" s="122">
        <f>IFERROR(
$AN168 * INDEX('WFOM - Time_Base'!$A$4:$API$29, MATCH("CenHos", 'WFOM - Time_Base'!$B$4:$B$29,0), MATCH(CONCATENATE($G168,S$2),'WFOM - Time_Base'!$A$8:$API$8,0)) *
INDEX('WFOM - Time_Base'!$A$4:$API$29, MATCH("CenHos_Per", 'WFOM - Time_Base'!$B$4:$B$29,0), MATCH(CONCATENATE($G168,S$2),'WFOM - Time_Base'!$A$8:$API$8,0)),
IFERROR($AN168 * INDEX('Inputs from Uganda staff'!$E$61:$BM$80,MATCH('HRH Need estimation'!S$2,'Inputs from Uganda staff'!$E$61:$E$80,0),MATCH('HRH Need estimation'!$D168,'Inputs from Uganda staff'!$E$6:$BM$6,0)),
""))</f>
        <v>6</v>
      </c>
      <c r="T168" s="122">
        <f>IFERROR(
$AN168 * INDEX('WFOM - Time_Base'!$A$4:$API$29, MATCH("CenHos", 'WFOM - Time_Base'!$B$4:$B$29,0), MATCH(CONCATENATE($G168,T$2),'WFOM - Time_Base'!$A$8:$API$8,0)) *
INDEX('WFOM - Time_Base'!$A$4:$API$29, MATCH("CenHos_Per", 'WFOM - Time_Base'!$B$4:$B$29,0), MATCH(CONCATENATE($G168,T$2),'WFOM - Time_Base'!$A$8:$API$8,0)),
IFERROR($AN168 * INDEX('Inputs from Uganda staff'!$E$61:$BM$80,MATCH('HRH Need estimation'!T$2,'Inputs from Uganda staff'!$E$61:$E$80,0),MATCH('HRH Need estimation'!$D168,'Inputs from Uganda staff'!$E$6:$BM$6,0)),
""))</f>
        <v>0</v>
      </c>
      <c r="U168" s="122">
        <f>IFERROR(
$AN168 * INDEX('WFOM - Time_Base'!$A$4:$API$29, MATCH("CenHos", 'WFOM - Time_Base'!$B$4:$B$29,0), MATCH(CONCATENATE($G168,U$2),'WFOM - Time_Base'!$A$8:$API$8,0)) *
INDEX('WFOM - Time_Base'!$A$4:$API$29, MATCH("CenHos_Per", 'WFOM - Time_Base'!$B$4:$B$29,0), MATCH(CONCATENATE($G168,U$2),'WFOM - Time_Base'!$A$8:$API$8,0)),
IFERROR($AN168 * INDEX('Inputs from Uganda staff'!$E$61:$BM$80,MATCH('HRH Need estimation'!U$2,'Inputs from Uganda staff'!$E$61:$E$80,0),MATCH('HRH Need estimation'!$D168,'Inputs from Uganda staff'!$E$6:$BM$6,0)),
""))</f>
        <v>1</v>
      </c>
      <c r="V168" s="122">
        <f>IFERROR(
$AN168 * INDEX('WFOM - Time_Base'!$A$4:$API$29, MATCH("CenHos", 'WFOM - Time_Base'!$B$4:$B$29,0), MATCH(CONCATENATE($G168,V$2),'WFOM - Time_Base'!$A$8:$API$8,0)) *
INDEX('WFOM - Time_Base'!$A$4:$API$29, MATCH("CenHos_Per", 'WFOM - Time_Base'!$B$4:$B$29,0), MATCH(CONCATENATE($G168,V$2),'WFOM - Time_Base'!$A$8:$API$8,0)),
IFERROR($AN168 * INDEX('Inputs from Uganda staff'!$E$61:$BM$80,MATCH('HRH Need estimation'!V$2,'Inputs from Uganda staff'!$E$61:$E$80,0),MATCH('HRH Need estimation'!$D168,'Inputs from Uganda staff'!$E$6:$BM$6,0)),
""))</f>
        <v>4</v>
      </c>
      <c r="W168" s="122">
        <f>IFERROR(
$AN168 * INDEX('WFOM - Time_Base'!$A$4:$API$29, MATCH("CenHos", 'WFOM - Time_Base'!$B$4:$B$29,0), MATCH(CONCATENATE($G168,W$2),'WFOM - Time_Base'!$A$8:$API$8,0)) *
INDEX('WFOM - Time_Base'!$A$4:$API$29, MATCH("CenHos_Per", 'WFOM - Time_Base'!$B$4:$B$29,0), MATCH(CONCATENATE($G168,W$2),'WFOM - Time_Base'!$A$8:$API$8,0)),
IFERROR($AN168 * INDEX('Inputs from Uganda staff'!$E$61:$BM$80,MATCH('HRH Need estimation'!W$2,'Inputs from Uganda staff'!$E$61:$E$80,0),MATCH('HRH Need estimation'!$D168,'Inputs from Uganda staff'!$E$6:$BM$6,0)),
""))</f>
        <v>0</v>
      </c>
      <c r="X168" s="122">
        <f>IFERROR(
$AN168 * INDEX('WFOM - Time_Base'!$A$4:$API$29, MATCH("CenHos", 'WFOM - Time_Base'!$B$4:$B$29,0), MATCH(CONCATENATE($G168,X$2),'WFOM - Time_Base'!$A$8:$API$8,0)) *
INDEX('WFOM - Time_Base'!$A$4:$API$29, MATCH("CenHos_Per", 'WFOM - Time_Base'!$B$4:$B$29,0), MATCH(CONCATENATE($G168,X$2),'WFOM - Time_Base'!$A$8:$API$8,0)),
IFERROR($AN168 * INDEX('Inputs from Uganda staff'!$E$61:$BM$80,MATCH('HRH Need estimation'!X$2,'Inputs from Uganda staff'!$E$61:$E$80,0),MATCH('HRH Need estimation'!$D168,'Inputs from Uganda staff'!$E$6:$BM$6,0)),
""))</f>
        <v>0</v>
      </c>
      <c r="Y168" s="122">
        <f>IFERROR(
$AN168 * INDEX('WFOM - Time_Base'!$A$4:$API$29, MATCH("CenHos", 'WFOM - Time_Base'!$B$4:$B$29,0), MATCH(CONCATENATE($G168,Y$2),'WFOM - Time_Base'!$A$8:$API$8,0)) *
INDEX('WFOM - Time_Base'!$A$4:$API$29, MATCH("CenHos_Per", 'WFOM - Time_Base'!$B$4:$B$29,0), MATCH(CONCATENATE($G168,Y$2),'WFOM - Time_Base'!$A$8:$API$8,0)),
IFERROR($AN168 * INDEX('Inputs from Uganda staff'!$E$61:$BM$80,MATCH('HRH Need estimation'!Y$2,'Inputs from Uganda staff'!$E$61:$E$80,0),MATCH('HRH Need estimation'!$D168,'Inputs from Uganda staff'!$E$6:$BM$6,0)),
""))</f>
        <v>0</v>
      </c>
      <c r="Z168" s="122">
        <f>IFERROR(
$AN168 * INDEX('WFOM - Time_Base'!$A$4:$API$29, MATCH("CenHos", 'WFOM - Time_Base'!$B$4:$B$29,0), MATCH(CONCATENATE($G168,Z$2),'WFOM - Time_Base'!$A$8:$API$8,0)) *
INDEX('WFOM - Time_Base'!$A$4:$API$29, MATCH("CenHos_Per", 'WFOM - Time_Base'!$B$4:$B$29,0), MATCH(CONCATENATE($G168,Z$2),'WFOM - Time_Base'!$A$8:$API$8,0)),
IFERROR($AN168 * INDEX('Inputs from Uganda staff'!$E$61:$BM$80,MATCH('HRH Need estimation'!Z$2,'Inputs from Uganda staff'!$E$61:$E$80,0),MATCH('HRH Need estimation'!$D168,'Inputs from Uganda staff'!$E$6:$BM$6,0)),
""))</f>
        <v>0</v>
      </c>
      <c r="AA168" s="122">
        <f>IFERROR(
$AN168 * INDEX('WFOM - Time_Base'!$A$4:$API$29, MATCH("CenHos", 'WFOM - Time_Base'!$B$4:$B$29,0), MATCH(CONCATENATE($G168,AA$2),'WFOM - Time_Base'!$A$8:$API$8,0)) *
INDEX('WFOM - Time_Base'!$A$4:$API$29, MATCH("CenHos_Per", 'WFOM - Time_Base'!$B$4:$B$29,0), MATCH(CONCATENATE($G168,AA$2),'WFOM - Time_Base'!$A$8:$API$8,0)),
IFERROR($AN168 * INDEX('Inputs from Uganda staff'!$E$61:$BM$80,MATCH('HRH Need estimation'!AA$2,'Inputs from Uganda staff'!$E$61:$E$80,0),MATCH('HRH Need estimation'!$D168,'Inputs from Uganda staff'!$E$6:$BM$6,0)),
""))</f>
        <v>0</v>
      </c>
      <c r="AB168" s="122">
        <f>IFERROR(
$AN168 * INDEX('WFOM - Time_Base'!$A$4:$API$29, MATCH("CenHos", 'WFOM - Time_Base'!$B$4:$B$29,0), MATCH(CONCATENATE($G168,AB$2),'WFOM - Time_Base'!$A$8:$API$8,0)) *
INDEX('WFOM - Time_Base'!$A$4:$API$29, MATCH("CenHos_Per", 'WFOM - Time_Base'!$B$4:$B$29,0), MATCH(CONCATENATE($G168,AB$2),'WFOM - Time_Base'!$A$8:$API$8,0)),
IFERROR($AN168 * INDEX('Inputs from Uganda staff'!$E$61:$BM$80,MATCH('HRH Need estimation'!AB$2,'Inputs from Uganda staff'!$E$61:$E$80,0),MATCH('HRH Need estimation'!$D168,'Inputs from Uganda staff'!$E$6:$BM$6,0)),
""))</f>
        <v>0</v>
      </c>
      <c r="AC168" s="122" t="str">
        <f>IFERROR(
$AN168 * INDEX('WFOM - Time_Base'!$A$4:$API$29, MATCH("CenHos", 'WFOM - Time_Base'!$B$4:$B$29,0), MATCH(CONCATENATE($G168,AC$2),'WFOM - Time_Base'!$A$8:$API$8,0)) *
INDEX('WFOM - Time_Base'!$A$4:$API$29, MATCH("CenHos_Per", 'WFOM - Time_Base'!$B$4:$B$29,0), MATCH(CONCATENATE($G168,AC$2),'WFOM - Time_Base'!$A$8:$API$8,0)),
IFERROR($AN168 * INDEX('Inputs from Uganda staff'!$E$61:$BM$80,MATCH('HRH Need estimation'!AC$2,'Inputs from Uganda staff'!$E$61:$E$80,0),MATCH('HRH Need estimation'!$D168,'Inputs from Uganda staff'!$E$6:$BM$6,0)),
""))</f>
        <v/>
      </c>
      <c r="AD168" s="122">
        <f>IFERROR(
$AN168 * INDEX('WFOM - Time_Base'!$A$4:$API$29, MATCH("CenHos", 'WFOM - Time_Base'!$B$4:$B$29,0), MATCH(CONCATENATE($G168,AD$2),'WFOM - Time_Base'!$A$8:$API$8,0)) *
INDEX('WFOM - Time_Base'!$A$4:$API$29, MATCH("CenHos_Per", 'WFOM - Time_Base'!$B$4:$B$29,0), MATCH(CONCATENATE($G168,AD$2),'WFOM - Time_Base'!$A$8:$API$8,0)),
IFERROR($AN168 * INDEX('Inputs from Uganda staff'!$E$61:$BM$80,MATCH('HRH Need estimation'!AD$2,'Inputs from Uganda staff'!$E$61:$E$80,0),MATCH('HRH Need estimation'!$D168,'Inputs from Uganda staff'!$E$6:$BM$6,0)),
""))</f>
        <v>0</v>
      </c>
      <c r="AE168" s="122">
        <f>IFERROR(
$AN168 * INDEX('WFOM - Time_Base'!$A$4:$API$29, MATCH("CenHos", 'WFOM - Time_Base'!$B$4:$B$29,0), MATCH(CONCATENATE($G168,AE$2),'WFOM - Time_Base'!$A$8:$API$8,0)) *
INDEX('WFOM - Time_Base'!$A$4:$API$29, MATCH("CenHos_Per", 'WFOM - Time_Base'!$B$4:$B$29,0), MATCH(CONCATENATE($G168,AE$2),'WFOM - Time_Base'!$A$8:$API$8,0)),
IFERROR($AN168 * INDEX('Inputs from Uganda staff'!$E$61:$BM$80,MATCH('HRH Need estimation'!AE$2,'Inputs from Uganda staff'!$E$61:$E$80,0),MATCH('HRH Need estimation'!$D168,'Inputs from Uganda staff'!$E$6:$BM$6,0)),
""))</f>
        <v>0</v>
      </c>
      <c r="AF168" s="122">
        <f>IFERROR(
$AN168 * INDEX('WFOM - Time_Base'!$A$4:$API$29, MATCH("CenHos", 'WFOM - Time_Base'!$B$4:$B$29,0), MATCH(CONCATENATE($G168,AF$2),'WFOM - Time_Base'!$A$8:$API$8,0)) *
INDEX('WFOM - Time_Base'!$A$4:$API$29, MATCH("CenHos_Per", 'WFOM - Time_Base'!$B$4:$B$29,0), MATCH(CONCATENATE($G168,AF$2),'WFOM - Time_Base'!$A$8:$API$8,0)),
IFERROR($AN168 * INDEX('Inputs from Uganda staff'!$E$61:$BM$80,MATCH('HRH Need estimation'!AF$2,'Inputs from Uganda staff'!$E$61:$E$80,0),MATCH('HRH Need estimation'!$D168,'Inputs from Uganda staff'!$E$6:$BM$6,0)),
""))</f>
        <v>0</v>
      </c>
      <c r="AG168" s="122">
        <f>IFERROR(
$AN168 * INDEX('WFOM - Time_Base'!$A$4:$API$29, MATCH("CenHos", 'WFOM - Time_Base'!$B$4:$B$29,0), MATCH(CONCATENATE($G168,AG$2),'WFOM - Time_Base'!$A$8:$API$8,0)) *
INDEX('WFOM - Time_Base'!$A$4:$API$29, MATCH("CenHos_Per", 'WFOM - Time_Base'!$B$4:$B$29,0), MATCH(CONCATENATE($G168,AG$2),'WFOM - Time_Base'!$A$8:$API$8,0)),
IFERROR($AN168 * INDEX('Inputs from Uganda staff'!$E$61:$BM$80,MATCH('HRH Need estimation'!AG$2,'Inputs from Uganda staff'!$E$61:$E$80,0),MATCH('HRH Need estimation'!$D168,'Inputs from Uganda staff'!$E$6:$BM$6,0)),
""))</f>
        <v>0</v>
      </c>
      <c r="AH168" s="122">
        <f>IFERROR(
$AN168 * INDEX('WFOM - Time_Base'!$A$4:$API$29, MATCH("CenHos", 'WFOM - Time_Base'!$B$4:$B$29,0), MATCH(CONCATENATE($G168,AH$2),'WFOM - Time_Base'!$A$8:$API$8,0)) *
INDEX('WFOM - Time_Base'!$A$4:$API$29, MATCH("CenHos_Per", 'WFOM - Time_Base'!$B$4:$B$29,0), MATCH(CONCATENATE($G168,AH$2),'WFOM - Time_Base'!$A$8:$API$8,0)),
IFERROR($AN168 * INDEX('Inputs from Uganda staff'!$E$61:$BM$80,MATCH('HRH Need estimation'!AH$2,'Inputs from Uganda staff'!$E$61:$E$80,0),MATCH('HRH Need estimation'!$D168,'Inputs from Uganda staff'!$E$6:$BM$6,0)),
""))</f>
        <v>0</v>
      </c>
      <c r="AI168" s="122">
        <f>IFERROR(
$AN168 * INDEX('WFOM - Time_Base'!$A$4:$API$29, MATCH("CenHos", 'WFOM - Time_Base'!$B$4:$B$29,0), MATCH(CONCATENATE($G168,AI$2),'WFOM - Time_Base'!$A$8:$API$8,0)) *
INDEX('WFOM - Time_Base'!$A$4:$API$29, MATCH("CenHos_Per", 'WFOM - Time_Base'!$B$4:$B$29,0), MATCH(CONCATENATE($G168,AI$2),'WFOM - Time_Base'!$A$8:$API$8,0)),
IFERROR($AN168 * INDEX('Inputs from Uganda staff'!$E$61:$BM$80,MATCH('HRH Need estimation'!AI$2,'Inputs from Uganda staff'!$E$61:$E$80,0),MATCH('HRH Need estimation'!$D168,'Inputs from Uganda staff'!$E$6:$BM$6,0)),
""))</f>
        <v>0</v>
      </c>
      <c r="AJ168" s="122">
        <f>IFERROR(
$AN168 * INDEX('WFOM - Time_Base'!$A$4:$API$29, MATCH("CenHos", 'WFOM - Time_Base'!$B$4:$B$29,0), MATCH(CONCATENATE($G168,AJ$2),'WFOM - Time_Base'!$A$8:$API$8,0)) *
INDEX('WFOM - Time_Base'!$A$4:$API$29, MATCH("CenHos_Per", 'WFOM - Time_Base'!$B$4:$B$29,0), MATCH(CONCATENATE($G168,AJ$2),'WFOM - Time_Base'!$A$8:$API$8,0)),
IFERROR($AN168 * INDEX('Inputs from Uganda staff'!$E$61:$BM$80,MATCH('HRH Need estimation'!AJ$2,'Inputs from Uganda staff'!$E$61:$E$80,0),MATCH('HRH Need estimation'!$D168,'Inputs from Uganda staff'!$E$6:$BM$6,0)),
""))</f>
        <v>0</v>
      </c>
      <c r="AK168" s="122">
        <f>IFERROR(
$AN168 * INDEX('WFOM - Time_Base'!$A$4:$API$29, MATCH("CenHos", 'WFOM - Time_Base'!$B$4:$B$29,0), MATCH(CONCATENATE($G168,AK$2),'WFOM - Time_Base'!$A$8:$API$8,0)) *
INDEX('WFOM - Time_Base'!$A$4:$API$29, MATCH("CenHos_Per", 'WFOM - Time_Base'!$B$4:$B$29,0), MATCH(CONCATENATE($G168,AK$2),'WFOM - Time_Base'!$A$8:$API$8,0)),
IFERROR($AN168 * INDEX('Inputs from Uganda staff'!$E$61:$BM$80,MATCH('HRH Need estimation'!AK$2,'Inputs from Uganda staff'!$E$61:$E$80,0),MATCH('HRH Need estimation'!$D168,'Inputs from Uganda staff'!$E$6:$BM$6,0)),
""))</f>
        <v>0</v>
      </c>
      <c r="AL168" s="122">
        <f>IFERROR(
$AN168 * INDEX('WFOM - Time_Base'!$A$4:$API$29, MATCH("CenHos", 'WFOM - Time_Base'!$B$4:$B$29,0), MATCH(CONCATENATE($G168,AL$2),'WFOM - Time_Base'!$A$8:$API$8,0)) *
INDEX('WFOM - Time_Base'!$A$4:$API$29, MATCH("CenHos_Per", 'WFOM - Time_Base'!$B$4:$B$29,0), MATCH(CONCATENATE($G168,AL$2),'WFOM - Time_Base'!$A$8:$API$8,0)),
IFERROR($AN168 * INDEX('Inputs from Uganda staff'!$E$61:$BM$80,MATCH('HRH Need estimation'!AL$2,'Inputs from Uganda staff'!$E$61:$E$80,0),MATCH('HRH Need estimation'!$D168,'Inputs from Uganda staff'!$E$6:$BM$6,0)),
""))</f>
        <v>0</v>
      </c>
      <c r="AN168">
        <v>1</v>
      </c>
      <c r="AO168" t="e">
        <f t="shared" si="6"/>
        <v>#N/A</v>
      </c>
    </row>
    <row r="169" spans="1:41">
      <c r="A169" s="106" t="s">
        <v>994</v>
      </c>
      <c r="B169" s="106" t="s">
        <v>525</v>
      </c>
      <c r="C169" s="107" t="s">
        <v>550</v>
      </c>
      <c r="D169" s="115" t="s">
        <v>551</v>
      </c>
      <c r="E169" s="122" t="s">
        <v>867</v>
      </c>
      <c r="F169" s="122" t="s">
        <v>9</v>
      </c>
      <c r="G169" s="122" t="str">
        <f>IF(F169&lt;&gt;"", VLOOKUP(F169,'WFOM - Cadre and Service List'!$E$4:$F$52,2,FALSE), "")</f>
        <v>InpatientDays</v>
      </c>
      <c r="H169" s="122"/>
      <c r="I169" s="207"/>
      <c r="J169" s="207"/>
      <c r="K169" s="207"/>
      <c r="L169" s="207"/>
      <c r="M169" s="207"/>
      <c r="N169" s="207"/>
      <c r="O169" s="207"/>
      <c r="P169" s="207">
        <f t="shared" si="5"/>
        <v>0</v>
      </c>
      <c r="Q169" s="122" t="s">
        <v>1947</v>
      </c>
      <c r="R169" s="122">
        <f>IFERROR(
$AN169 * INDEX('WFOM - Time_Base'!$A$4:$API$29, MATCH("CenHos", 'WFOM - Time_Base'!$B$4:$B$29,0), MATCH(CONCATENATE($G169,R$2),'WFOM - Time_Base'!$A$8:$API$8,0)) *
INDEX('WFOM - Time_Base'!$A$4:$API$29, MATCH("CenHos_Per", 'WFOM - Time_Base'!$B$4:$B$29,0), MATCH(CONCATENATE($G169,R$2),'WFOM - Time_Base'!$A$8:$API$8,0)),
IFERROR($AN169 * INDEX('Inputs from Uganda staff'!$E$61:$BM$80,MATCH('HRH Need estimation'!R$2,'Inputs from Uganda staff'!$E$61:$E$80,0),MATCH('HRH Need estimation'!$D169,'Inputs from Uganda staff'!$E$6:$BM$6,0)),
""))</f>
        <v>5</v>
      </c>
      <c r="S169" s="122">
        <f>IFERROR(
$AN169 * INDEX('WFOM - Time_Base'!$A$4:$API$29, MATCH("CenHos", 'WFOM - Time_Base'!$B$4:$B$29,0), MATCH(CONCATENATE($G169,S$2),'WFOM - Time_Base'!$A$8:$API$8,0)) *
INDEX('WFOM - Time_Base'!$A$4:$API$29, MATCH("CenHos_Per", 'WFOM - Time_Base'!$B$4:$B$29,0), MATCH(CONCATENATE($G169,S$2),'WFOM - Time_Base'!$A$8:$API$8,0)),
IFERROR($AN169 * INDEX('Inputs from Uganda staff'!$E$61:$BM$80,MATCH('HRH Need estimation'!S$2,'Inputs from Uganda staff'!$E$61:$E$80,0),MATCH('HRH Need estimation'!$D169,'Inputs from Uganda staff'!$E$6:$BM$6,0)),
""))</f>
        <v>7</v>
      </c>
      <c r="T169" s="122">
        <f>IFERROR(
$AN169 * INDEX('WFOM - Time_Base'!$A$4:$API$29, MATCH("CenHos", 'WFOM - Time_Base'!$B$4:$B$29,0), MATCH(CONCATENATE($G169,T$2),'WFOM - Time_Base'!$A$8:$API$8,0)) *
INDEX('WFOM - Time_Base'!$A$4:$API$29, MATCH("CenHos_Per", 'WFOM - Time_Base'!$B$4:$B$29,0), MATCH(CONCATENATE($G169,T$2),'WFOM - Time_Base'!$A$8:$API$8,0)),
IFERROR($AN169 * INDEX('Inputs from Uganda staff'!$E$61:$BM$80,MATCH('HRH Need estimation'!T$2,'Inputs from Uganda staff'!$E$61:$E$80,0),MATCH('HRH Need estimation'!$D169,'Inputs from Uganda staff'!$E$6:$BM$6,0)),
""))</f>
        <v>0</v>
      </c>
      <c r="U169" s="122">
        <f>IFERROR(
$AN169 * INDEX('WFOM - Time_Base'!$A$4:$API$29, MATCH("CenHos", 'WFOM - Time_Base'!$B$4:$B$29,0), MATCH(CONCATENATE($G169,U$2),'WFOM - Time_Base'!$A$8:$API$8,0)) *
INDEX('WFOM - Time_Base'!$A$4:$API$29, MATCH("CenHos_Per", 'WFOM - Time_Base'!$B$4:$B$29,0), MATCH(CONCATENATE($G169,U$2),'WFOM - Time_Base'!$A$8:$API$8,0)),
IFERROR($AN169 * INDEX('Inputs from Uganda staff'!$E$61:$BM$80,MATCH('HRH Need estimation'!U$2,'Inputs from Uganda staff'!$E$61:$E$80,0),MATCH('HRH Need estimation'!$D169,'Inputs from Uganda staff'!$E$6:$BM$6,0)),
""))</f>
        <v>12</v>
      </c>
      <c r="V169" s="122">
        <f>IFERROR(
$AN169 * INDEX('WFOM - Time_Base'!$A$4:$API$29, MATCH("CenHos", 'WFOM - Time_Base'!$B$4:$B$29,0), MATCH(CONCATENATE($G169,V$2),'WFOM - Time_Base'!$A$8:$API$8,0)) *
INDEX('WFOM - Time_Base'!$A$4:$API$29, MATCH("CenHos_Per", 'WFOM - Time_Base'!$B$4:$B$29,0), MATCH(CONCATENATE($G169,V$2),'WFOM - Time_Base'!$A$8:$API$8,0)),
IFERROR($AN169 * INDEX('Inputs from Uganda staff'!$E$61:$BM$80,MATCH('HRH Need estimation'!V$2,'Inputs from Uganda staff'!$E$61:$E$80,0),MATCH('HRH Need estimation'!$D169,'Inputs from Uganda staff'!$E$6:$BM$6,0)),
""))</f>
        <v>28</v>
      </c>
      <c r="W169" s="122">
        <f>IFERROR(
$AN169 * INDEX('WFOM - Time_Base'!$A$4:$API$29, MATCH("CenHos", 'WFOM - Time_Base'!$B$4:$B$29,0), MATCH(CONCATENATE($G169,W$2),'WFOM - Time_Base'!$A$8:$API$8,0)) *
INDEX('WFOM - Time_Base'!$A$4:$API$29, MATCH("CenHos_Per", 'WFOM - Time_Base'!$B$4:$B$29,0), MATCH(CONCATENATE($G169,W$2),'WFOM - Time_Base'!$A$8:$API$8,0)),
IFERROR($AN169 * INDEX('Inputs from Uganda staff'!$E$61:$BM$80,MATCH('HRH Need estimation'!W$2,'Inputs from Uganda staff'!$E$61:$E$80,0),MATCH('HRH Need estimation'!$D169,'Inputs from Uganda staff'!$E$6:$BM$6,0)),
""))</f>
        <v>2</v>
      </c>
      <c r="X169" s="122">
        <f>IFERROR(
$AN169 * INDEX('WFOM - Time_Base'!$A$4:$API$29, MATCH("CenHos", 'WFOM - Time_Base'!$B$4:$B$29,0), MATCH(CONCATENATE($G169,X$2),'WFOM - Time_Base'!$A$8:$API$8,0)) *
INDEX('WFOM - Time_Base'!$A$4:$API$29, MATCH("CenHos_Per", 'WFOM - Time_Base'!$B$4:$B$29,0), MATCH(CONCATENATE($G169,X$2),'WFOM - Time_Base'!$A$8:$API$8,0)),
IFERROR($AN169 * INDEX('Inputs from Uganda staff'!$E$61:$BM$80,MATCH('HRH Need estimation'!X$2,'Inputs from Uganda staff'!$E$61:$E$80,0),MATCH('HRH Need estimation'!$D169,'Inputs from Uganda staff'!$E$6:$BM$6,0)),
""))</f>
        <v>0</v>
      </c>
      <c r="Y169" s="122">
        <f>IFERROR(
$AN169 * INDEX('WFOM - Time_Base'!$A$4:$API$29, MATCH("CenHos", 'WFOM - Time_Base'!$B$4:$B$29,0), MATCH(CONCATENATE($G169,Y$2),'WFOM - Time_Base'!$A$8:$API$8,0)) *
INDEX('WFOM - Time_Base'!$A$4:$API$29, MATCH("CenHos_Per", 'WFOM - Time_Base'!$B$4:$B$29,0), MATCH(CONCATENATE($G169,Y$2),'WFOM - Time_Base'!$A$8:$API$8,0)),
IFERROR($AN169 * INDEX('Inputs from Uganda staff'!$E$61:$BM$80,MATCH('HRH Need estimation'!Y$2,'Inputs from Uganda staff'!$E$61:$E$80,0),MATCH('HRH Need estimation'!$D169,'Inputs from Uganda staff'!$E$6:$BM$6,0)),
""))</f>
        <v>0</v>
      </c>
      <c r="Z169" s="122">
        <f>IFERROR(
$AN169 * INDEX('WFOM - Time_Base'!$A$4:$API$29, MATCH("CenHos", 'WFOM - Time_Base'!$B$4:$B$29,0), MATCH(CONCATENATE($G169,Z$2),'WFOM - Time_Base'!$A$8:$API$8,0)) *
INDEX('WFOM - Time_Base'!$A$4:$API$29, MATCH("CenHos_Per", 'WFOM - Time_Base'!$B$4:$B$29,0), MATCH(CONCATENATE($G169,Z$2),'WFOM - Time_Base'!$A$8:$API$8,0)),
IFERROR($AN169 * INDEX('Inputs from Uganda staff'!$E$61:$BM$80,MATCH('HRH Need estimation'!Z$2,'Inputs from Uganda staff'!$E$61:$E$80,0),MATCH('HRH Need estimation'!$D169,'Inputs from Uganda staff'!$E$6:$BM$6,0)),
""))</f>
        <v>0</v>
      </c>
      <c r="AA169" s="122">
        <f>IFERROR(
$AN169 * INDEX('WFOM - Time_Base'!$A$4:$API$29, MATCH("CenHos", 'WFOM - Time_Base'!$B$4:$B$29,0), MATCH(CONCATENATE($G169,AA$2),'WFOM - Time_Base'!$A$8:$API$8,0)) *
INDEX('WFOM - Time_Base'!$A$4:$API$29, MATCH("CenHos_Per", 'WFOM - Time_Base'!$B$4:$B$29,0), MATCH(CONCATENATE($G169,AA$2),'WFOM - Time_Base'!$A$8:$API$8,0)),
IFERROR($AN169 * INDEX('Inputs from Uganda staff'!$E$61:$BM$80,MATCH('HRH Need estimation'!AA$2,'Inputs from Uganda staff'!$E$61:$E$80,0),MATCH('HRH Need estimation'!$D169,'Inputs from Uganda staff'!$E$6:$BM$6,0)),
""))</f>
        <v>0</v>
      </c>
      <c r="AB169" s="122">
        <f>IFERROR(
$AN169 * INDEX('WFOM - Time_Base'!$A$4:$API$29, MATCH("CenHos", 'WFOM - Time_Base'!$B$4:$B$29,0), MATCH(CONCATENATE($G169,AB$2),'WFOM - Time_Base'!$A$8:$API$8,0)) *
INDEX('WFOM - Time_Base'!$A$4:$API$29, MATCH("CenHos_Per", 'WFOM - Time_Base'!$B$4:$B$29,0), MATCH(CONCATENATE($G169,AB$2),'WFOM - Time_Base'!$A$8:$API$8,0)),
IFERROR($AN169 * INDEX('Inputs from Uganda staff'!$E$61:$BM$80,MATCH('HRH Need estimation'!AB$2,'Inputs from Uganda staff'!$E$61:$E$80,0),MATCH('HRH Need estimation'!$D169,'Inputs from Uganda staff'!$E$6:$BM$6,0)),
""))</f>
        <v>0</v>
      </c>
      <c r="AC169" s="122" t="str">
        <f>IFERROR(
$AN169 * INDEX('WFOM - Time_Base'!$A$4:$API$29, MATCH("CenHos", 'WFOM - Time_Base'!$B$4:$B$29,0), MATCH(CONCATENATE($G169,AC$2),'WFOM - Time_Base'!$A$8:$API$8,0)) *
INDEX('WFOM - Time_Base'!$A$4:$API$29, MATCH("CenHos_Per", 'WFOM - Time_Base'!$B$4:$B$29,0), MATCH(CONCATENATE($G169,AC$2),'WFOM - Time_Base'!$A$8:$API$8,0)),
IFERROR($AN169 * INDEX('Inputs from Uganda staff'!$E$61:$BM$80,MATCH('HRH Need estimation'!AC$2,'Inputs from Uganda staff'!$E$61:$E$80,0),MATCH('HRH Need estimation'!$D169,'Inputs from Uganda staff'!$E$6:$BM$6,0)),
""))</f>
        <v/>
      </c>
      <c r="AD169" s="122">
        <f>IFERROR(
$AN169 * INDEX('WFOM - Time_Base'!$A$4:$API$29, MATCH("CenHos", 'WFOM - Time_Base'!$B$4:$B$29,0), MATCH(CONCATENATE($G169,AD$2),'WFOM - Time_Base'!$A$8:$API$8,0)) *
INDEX('WFOM - Time_Base'!$A$4:$API$29, MATCH("CenHos_Per", 'WFOM - Time_Base'!$B$4:$B$29,0), MATCH(CONCATENATE($G169,AD$2),'WFOM - Time_Base'!$A$8:$API$8,0)),
IFERROR($AN169 * INDEX('Inputs from Uganda staff'!$E$61:$BM$80,MATCH('HRH Need estimation'!AD$2,'Inputs from Uganda staff'!$E$61:$E$80,0),MATCH('HRH Need estimation'!$D169,'Inputs from Uganda staff'!$E$6:$BM$6,0)),
""))</f>
        <v>0</v>
      </c>
      <c r="AE169" s="122">
        <f>IFERROR(
$AN169 * INDEX('WFOM - Time_Base'!$A$4:$API$29, MATCH("CenHos", 'WFOM - Time_Base'!$B$4:$B$29,0), MATCH(CONCATENATE($G169,AE$2),'WFOM - Time_Base'!$A$8:$API$8,0)) *
INDEX('WFOM - Time_Base'!$A$4:$API$29, MATCH("CenHos_Per", 'WFOM - Time_Base'!$B$4:$B$29,0), MATCH(CONCATENATE($G169,AE$2),'WFOM - Time_Base'!$A$8:$API$8,0)),
IFERROR($AN169 * INDEX('Inputs from Uganda staff'!$E$61:$BM$80,MATCH('HRH Need estimation'!AE$2,'Inputs from Uganda staff'!$E$61:$E$80,0),MATCH('HRH Need estimation'!$D169,'Inputs from Uganda staff'!$E$6:$BM$6,0)),
""))</f>
        <v>0</v>
      </c>
      <c r="AF169" s="122">
        <f>IFERROR(
$AN169 * INDEX('WFOM - Time_Base'!$A$4:$API$29, MATCH("CenHos", 'WFOM - Time_Base'!$B$4:$B$29,0), MATCH(CONCATENATE($G169,AF$2),'WFOM - Time_Base'!$A$8:$API$8,0)) *
INDEX('WFOM - Time_Base'!$A$4:$API$29, MATCH("CenHos_Per", 'WFOM - Time_Base'!$B$4:$B$29,0), MATCH(CONCATENATE($G169,AF$2),'WFOM - Time_Base'!$A$8:$API$8,0)),
IFERROR($AN169 * INDEX('Inputs from Uganda staff'!$E$61:$BM$80,MATCH('HRH Need estimation'!AF$2,'Inputs from Uganda staff'!$E$61:$E$80,0),MATCH('HRH Need estimation'!$D169,'Inputs from Uganda staff'!$E$6:$BM$6,0)),
""))</f>
        <v>0</v>
      </c>
      <c r="AG169" s="122">
        <f>IFERROR(
$AN169 * INDEX('WFOM - Time_Base'!$A$4:$API$29, MATCH("CenHos", 'WFOM - Time_Base'!$B$4:$B$29,0), MATCH(CONCATENATE($G169,AG$2),'WFOM - Time_Base'!$A$8:$API$8,0)) *
INDEX('WFOM - Time_Base'!$A$4:$API$29, MATCH("CenHos_Per", 'WFOM - Time_Base'!$B$4:$B$29,0), MATCH(CONCATENATE($G169,AG$2),'WFOM - Time_Base'!$A$8:$API$8,0)),
IFERROR($AN169 * INDEX('Inputs from Uganda staff'!$E$61:$BM$80,MATCH('HRH Need estimation'!AG$2,'Inputs from Uganda staff'!$E$61:$E$80,0),MATCH('HRH Need estimation'!$D169,'Inputs from Uganda staff'!$E$6:$BM$6,0)),
""))</f>
        <v>0</v>
      </c>
      <c r="AH169" s="122">
        <f>IFERROR(
$AN169 * INDEX('WFOM - Time_Base'!$A$4:$API$29, MATCH("CenHos", 'WFOM - Time_Base'!$B$4:$B$29,0), MATCH(CONCATENATE($G169,AH$2),'WFOM - Time_Base'!$A$8:$API$8,0)) *
INDEX('WFOM - Time_Base'!$A$4:$API$29, MATCH("CenHos_Per", 'WFOM - Time_Base'!$B$4:$B$29,0), MATCH(CONCATENATE($G169,AH$2),'WFOM - Time_Base'!$A$8:$API$8,0)),
IFERROR($AN169 * INDEX('Inputs from Uganda staff'!$E$61:$BM$80,MATCH('HRH Need estimation'!AH$2,'Inputs from Uganda staff'!$E$61:$E$80,0),MATCH('HRH Need estimation'!$D169,'Inputs from Uganda staff'!$E$6:$BM$6,0)),
""))</f>
        <v>0</v>
      </c>
      <c r="AI169" s="122">
        <f>IFERROR(
$AN169 * INDEX('WFOM - Time_Base'!$A$4:$API$29, MATCH("CenHos", 'WFOM - Time_Base'!$B$4:$B$29,0), MATCH(CONCATENATE($G169,AI$2),'WFOM - Time_Base'!$A$8:$API$8,0)) *
INDEX('WFOM - Time_Base'!$A$4:$API$29, MATCH("CenHos_Per", 'WFOM - Time_Base'!$B$4:$B$29,0), MATCH(CONCATENATE($G169,AI$2),'WFOM - Time_Base'!$A$8:$API$8,0)),
IFERROR($AN169 * INDEX('Inputs from Uganda staff'!$E$61:$BM$80,MATCH('HRH Need estimation'!AI$2,'Inputs from Uganda staff'!$E$61:$E$80,0),MATCH('HRH Need estimation'!$D169,'Inputs from Uganda staff'!$E$6:$BM$6,0)),
""))</f>
        <v>0</v>
      </c>
      <c r="AJ169" s="122">
        <f>IFERROR(
$AN169 * INDEX('WFOM - Time_Base'!$A$4:$API$29, MATCH("CenHos", 'WFOM - Time_Base'!$B$4:$B$29,0), MATCH(CONCATENATE($G169,AJ$2),'WFOM - Time_Base'!$A$8:$API$8,0)) *
INDEX('WFOM - Time_Base'!$A$4:$API$29, MATCH("CenHos_Per", 'WFOM - Time_Base'!$B$4:$B$29,0), MATCH(CONCATENATE($G169,AJ$2),'WFOM - Time_Base'!$A$8:$API$8,0)),
IFERROR($AN169 * INDEX('Inputs from Uganda staff'!$E$61:$BM$80,MATCH('HRH Need estimation'!AJ$2,'Inputs from Uganda staff'!$E$61:$E$80,0),MATCH('HRH Need estimation'!$D169,'Inputs from Uganda staff'!$E$6:$BM$6,0)),
""))</f>
        <v>0</v>
      </c>
      <c r="AK169" s="122">
        <f>IFERROR(
$AN169 * INDEX('WFOM - Time_Base'!$A$4:$API$29, MATCH("CenHos", 'WFOM - Time_Base'!$B$4:$B$29,0), MATCH(CONCATENATE($G169,AK$2),'WFOM - Time_Base'!$A$8:$API$8,0)) *
INDEX('WFOM - Time_Base'!$A$4:$API$29, MATCH("CenHos_Per", 'WFOM - Time_Base'!$B$4:$B$29,0), MATCH(CONCATENATE($G169,AK$2),'WFOM - Time_Base'!$A$8:$API$8,0)),
IFERROR($AN169 * INDEX('Inputs from Uganda staff'!$E$61:$BM$80,MATCH('HRH Need estimation'!AK$2,'Inputs from Uganda staff'!$E$61:$E$80,0),MATCH('HRH Need estimation'!$D169,'Inputs from Uganda staff'!$E$6:$BM$6,0)),
""))</f>
        <v>0</v>
      </c>
      <c r="AL169" s="122">
        <f>IFERROR(
$AN169 * INDEX('WFOM - Time_Base'!$A$4:$API$29, MATCH("CenHos", 'WFOM - Time_Base'!$B$4:$B$29,0), MATCH(CONCATENATE($G169,AL$2),'WFOM - Time_Base'!$A$8:$API$8,0)) *
INDEX('WFOM - Time_Base'!$A$4:$API$29, MATCH("CenHos_Per", 'WFOM - Time_Base'!$B$4:$B$29,0), MATCH(CONCATENATE($G169,AL$2),'WFOM - Time_Base'!$A$8:$API$8,0)),
IFERROR($AN169 * INDEX('Inputs from Uganda staff'!$E$61:$BM$80,MATCH('HRH Need estimation'!AL$2,'Inputs from Uganda staff'!$E$61:$E$80,0),MATCH('HRH Need estimation'!$D169,'Inputs from Uganda staff'!$E$6:$BM$6,0)),
""))</f>
        <v>0</v>
      </c>
      <c r="AN169">
        <v>1</v>
      </c>
      <c r="AO169" t="e">
        <f t="shared" si="6"/>
        <v>#N/A</v>
      </c>
    </row>
    <row r="170" spans="1:41">
      <c r="A170" s="106" t="s">
        <v>995</v>
      </c>
      <c r="B170" s="106" t="s">
        <v>525</v>
      </c>
      <c r="C170" s="107" t="s">
        <v>552</v>
      </c>
      <c r="D170" s="115" t="s">
        <v>553</v>
      </c>
      <c r="E170" s="122" t="s">
        <v>866</v>
      </c>
      <c r="F170" s="200" t="s">
        <v>68</v>
      </c>
      <c r="G170" s="122" t="str">
        <f>IF(F170&lt;&gt;"", VLOOKUP(F170,'WFOM - Cadre and Service List'!$E$4:$F$52,2,FALSE), "")</f>
        <v>MajorSurg</v>
      </c>
      <c r="H170" s="122"/>
      <c r="I170" s="207"/>
      <c r="J170" s="207"/>
      <c r="K170" s="207"/>
      <c r="L170" s="207"/>
      <c r="M170" s="207"/>
      <c r="N170" s="207"/>
      <c r="O170" s="207"/>
      <c r="P170" s="207">
        <f t="shared" si="5"/>
        <v>0</v>
      </c>
      <c r="Q170" s="122" t="s">
        <v>1947</v>
      </c>
      <c r="R170" s="122">
        <f>IFERROR(
$AN170 * INDEX('WFOM - Time_Base'!$A$4:$API$29, MATCH("CenHos", 'WFOM - Time_Base'!$B$4:$B$29,0), MATCH(CONCATENATE($G170,R$2),'WFOM - Time_Base'!$A$8:$API$8,0)) *
INDEX('WFOM - Time_Base'!$A$4:$API$29, MATCH("CenHos_Per", 'WFOM - Time_Base'!$B$4:$B$29,0), MATCH(CONCATENATE($G170,R$2),'WFOM - Time_Base'!$A$8:$API$8,0)),
IFERROR($AN170 * INDEX('Inputs from Uganda staff'!$E$61:$BM$80,MATCH('HRH Need estimation'!R$2,'Inputs from Uganda staff'!$E$61:$E$80,0),MATCH('HRH Need estimation'!$D170,'Inputs from Uganda staff'!$E$6:$BM$6,0)),
""))</f>
        <v>172</v>
      </c>
      <c r="S170" s="122">
        <f>IFERROR(
$AN170 * INDEX('WFOM - Time_Base'!$A$4:$API$29, MATCH("CenHos", 'WFOM - Time_Base'!$B$4:$B$29,0), MATCH(CONCATENATE($G170,S$2),'WFOM - Time_Base'!$A$8:$API$8,0)) *
INDEX('WFOM - Time_Base'!$A$4:$API$29, MATCH("CenHos_Per", 'WFOM - Time_Base'!$B$4:$B$29,0), MATCH(CONCATENATE($G170,S$2),'WFOM - Time_Base'!$A$8:$API$8,0)),
IFERROR($AN170 * INDEX('Inputs from Uganda staff'!$E$61:$BM$80,MATCH('HRH Need estimation'!S$2,'Inputs from Uganda staff'!$E$61:$E$80,0),MATCH('HRH Need estimation'!$D170,'Inputs from Uganda staff'!$E$6:$BM$6,0)),
""))</f>
        <v>190</v>
      </c>
      <c r="T170" s="122">
        <f>IFERROR(
$AN170 * INDEX('WFOM - Time_Base'!$A$4:$API$29, MATCH("CenHos", 'WFOM - Time_Base'!$B$4:$B$29,0), MATCH(CONCATENATE($G170,T$2),'WFOM - Time_Base'!$A$8:$API$8,0)) *
INDEX('WFOM - Time_Base'!$A$4:$API$29, MATCH("CenHos_Per", 'WFOM - Time_Base'!$B$4:$B$29,0), MATCH(CONCATENATE($G170,T$2),'WFOM - Time_Base'!$A$8:$API$8,0)),
IFERROR($AN170 * INDEX('Inputs from Uganda staff'!$E$61:$BM$80,MATCH('HRH Need estimation'!T$2,'Inputs from Uganda staff'!$E$61:$E$80,0),MATCH('HRH Need estimation'!$D170,'Inputs from Uganda staff'!$E$6:$BM$6,0)),
""))</f>
        <v>0</v>
      </c>
      <c r="U170" s="122">
        <f>IFERROR(
$AN170 * INDEX('WFOM - Time_Base'!$A$4:$API$29, MATCH("CenHos", 'WFOM - Time_Base'!$B$4:$B$29,0), MATCH(CONCATENATE($G170,U$2),'WFOM - Time_Base'!$A$8:$API$8,0)) *
INDEX('WFOM - Time_Base'!$A$4:$API$29, MATCH("CenHos_Per", 'WFOM - Time_Base'!$B$4:$B$29,0), MATCH(CONCATENATE($G170,U$2),'WFOM - Time_Base'!$A$8:$API$8,0)),
IFERROR($AN170 * INDEX('Inputs from Uganda staff'!$E$61:$BM$80,MATCH('HRH Need estimation'!U$2,'Inputs from Uganda staff'!$E$61:$E$80,0),MATCH('HRH Need estimation'!$D170,'Inputs from Uganda staff'!$E$6:$BM$6,0)),
""))</f>
        <v>137.6</v>
      </c>
      <c r="V170" s="122">
        <f>IFERROR(
$AN170 * INDEX('WFOM - Time_Base'!$A$4:$API$29, MATCH("CenHos", 'WFOM - Time_Base'!$B$4:$B$29,0), MATCH(CONCATENATE($G170,V$2),'WFOM - Time_Base'!$A$8:$API$8,0)) *
INDEX('WFOM - Time_Base'!$A$4:$API$29, MATCH("CenHos_Per", 'WFOM - Time_Base'!$B$4:$B$29,0), MATCH(CONCATENATE($G170,V$2),'WFOM - Time_Base'!$A$8:$API$8,0)),
IFERROR($AN170 * INDEX('Inputs from Uganda staff'!$E$61:$BM$80,MATCH('HRH Need estimation'!V$2,'Inputs from Uganda staff'!$E$61:$E$80,0),MATCH('HRH Need estimation'!$D170,'Inputs from Uganda staff'!$E$6:$BM$6,0)),
""))</f>
        <v>34.4</v>
      </c>
      <c r="W170" s="122">
        <f>IFERROR(
$AN170 * INDEX('WFOM - Time_Base'!$A$4:$API$29, MATCH("CenHos", 'WFOM - Time_Base'!$B$4:$B$29,0), MATCH(CONCATENATE($G170,W$2),'WFOM - Time_Base'!$A$8:$API$8,0)) *
INDEX('WFOM - Time_Base'!$A$4:$API$29, MATCH("CenHos_Per", 'WFOM - Time_Base'!$B$4:$B$29,0), MATCH(CONCATENATE($G170,W$2),'WFOM - Time_Base'!$A$8:$API$8,0)),
IFERROR($AN170 * INDEX('Inputs from Uganda staff'!$E$61:$BM$80,MATCH('HRH Need estimation'!W$2,'Inputs from Uganda staff'!$E$61:$E$80,0),MATCH('HRH Need estimation'!$D170,'Inputs from Uganda staff'!$E$6:$BM$6,0)),
""))</f>
        <v>5</v>
      </c>
      <c r="X170" s="122">
        <f>IFERROR(
$AN170 * INDEX('WFOM - Time_Base'!$A$4:$API$29, MATCH("CenHos", 'WFOM - Time_Base'!$B$4:$B$29,0), MATCH(CONCATENATE($G170,X$2),'WFOM - Time_Base'!$A$8:$API$8,0)) *
INDEX('WFOM - Time_Base'!$A$4:$API$29, MATCH("CenHos_Per", 'WFOM - Time_Base'!$B$4:$B$29,0), MATCH(CONCATENATE($G170,X$2),'WFOM - Time_Base'!$A$8:$API$8,0)),
IFERROR($AN170 * INDEX('Inputs from Uganda staff'!$E$61:$BM$80,MATCH('HRH Need estimation'!X$2,'Inputs from Uganda staff'!$E$61:$E$80,0),MATCH('HRH Need estimation'!$D170,'Inputs from Uganda staff'!$E$6:$BM$6,0)),
""))</f>
        <v>5</v>
      </c>
      <c r="Y170" s="122">
        <f>IFERROR(
$AN170 * INDEX('WFOM - Time_Base'!$A$4:$API$29, MATCH("CenHos", 'WFOM - Time_Base'!$B$4:$B$29,0), MATCH(CONCATENATE($G170,Y$2),'WFOM - Time_Base'!$A$8:$API$8,0)) *
INDEX('WFOM - Time_Base'!$A$4:$API$29, MATCH("CenHos_Per", 'WFOM - Time_Base'!$B$4:$B$29,0), MATCH(CONCATENATE($G170,Y$2),'WFOM - Time_Base'!$A$8:$API$8,0)),
IFERROR($AN170 * INDEX('Inputs from Uganda staff'!$E$61:$BM$80,MATCH('HRH Need estimation'!Y$2,'Inputs from Uganda staff'!$E$61:$E$80,0),MATCH('HRH Need estimation'!$D170,'Inputs from Uganda staff'!$E$6:$BM$6,0)),
""))</f>
        <v>0</v>
      </c>
      <c r="Z170" s="122">
        <f>IFERROR(
$AN170 * INDEX('WFOM - Time_Base'!$A$4:$API$29, MATCH("CenHos", 'WFOM - Time_Base'!$B$4:$B$29,0), MATCH(CONCATENATE($G170,Z$2),'WFOM - Time_Base'!$A$8:$API$8,0)) *
INDEX('WFOM - Time_Base'!$A$4:$API$29, MATCH("CenHos_Per", 'WFOM - Time_Base'!$B$4:$B$29,0), MATCH(CONCATENATE($G170,Z$2),'WFOM - Time_Base'!$A$8:$API$8,0)),
IFERROR($AN170 * INDEX('Inputs from Uganda staff'!$E$61:$BM$80,MATCH('HRH Need estimation'!Z$2,'Inputs from Uganda staff'!$E$61:$E$80,0),MATCH('HRH Need estimation'!$D170,'Inputs from Uganda staff'!$E$6:$BM$6,0)),
""))</f>
        <v>0</v>
      </c>
      <c r="AA170" s="122">
        <f>IFERROR(
$AN170 * INDEX('WFOM - Time_Base'!$A$4:$API$29, MATCH("CenHos", 'WFOM - Time_Base'!$B$4:$B$29,0), MATCH(CONCATENATE($G170,AA$2),'WFOM - Time_Base'!$A$8:$API$8,0)) *
INDEX('WFOM - Time_Base'!$A$4:$API$29, MATCH("CenHos_Per", 'WFOM - Time_Base'!$B$4:$B$29,0), MATCH(CONCATENATE($G170,AA$2),'WFOM - Time_Base'!$A$8:$API$8,0)),
IFERROR($AN170 * INDEX('Inputs from Uganda staff'!$E$61:$BM$80,MATCH('HRH Need estimation'!AA$2,'Inputs from Uganda staff'!$E$61:$E$80,0),MATCH('HRH Need estimation'!$D170,'Inputs from Uganda staff'!$E$6:$BM$6,0)),
""))</f>
        <v>0</v>
      </c>
      <c r="AB170" s="122">
        <f>IFERROR(
$AN170 * INDEX('WFOM - Time_Base'!$A$4:$API$29, MATCH("CenHos", 'WFOM - Time_Base'!$B$4:$B$29,0), MATCH(CONCATENATE($G170,AB$2),'WFOM - Time_Base'!$A$8:$API$8,0)) *
INDEX('WFOM - Time_Base'!$A$4:$API$29, MATCH("CenHos_Per", 'WFOM - Time_Base'!$B$4:$B$29,0), MATCH(CONCATENATE($G170,AB$2),'WFOM - Time_Base'!$A$8:$API$8,0)),
IFERROR($AN170 * INDEX('Inputs from Uganda staff'!$E$61:$BM$80,MATCH('HRH Need estimation'!AB$2,'Inputs from Uganda staff'!$E$61:$E$80,0),MATCH('HRH Need estimation'!$D170,'Inputs from Uganda staff'!$E$6:$BM$6,0)),
""))</f>
        <v>0</v>
      </c>
      <c r="AC170" s="122" t="str">
        <f>IFERROR(
$AN170 * INDEX('WFOM - Time_Base'!$A$4:$API$29, MATCH("CenHos", 'WFOM - Time_Base'!$B$4:$B$29,0), MATCH(CONCATENATE($G170,AC$2),'WFOM - Time_Base'!$A$8:$API$8,0)) *
INDEX('WFOM - Time_Base'!$A$4:$API$29, MATCH("CenHos_Per", 'WFOM - Time_Base'!$B$4:$B$29,0), MATCH(CONCATENATE($G170,AC$2),'WFOM - Time_Base'!$A$8:$API$8,0)),
IFERROR($AN170 * INDEX('Inputs from Uganda staff'!$E$61:$BM$80,MATCH('HRH Need estimation'!AC$2,'Inputs from Uganda staff'!$E$61:$E$80,0),MATCH('HRH Need estimation'!$D170,'Inputs from Uganda staff'!$E$6:$BM$6,0)),
""))</f>
        <v/>
      </c>
      <c r="AD170" s="122">
        <f>IFERROR(
$AN170 * INDEX('WFOM - Time_Base'!$A$4:$API$29, MATCH("CenHos", 'WFOM - Time_Base'!$B$4:$B$29,0), MATCH(CONCATENATE($G170,AD$2),'WFOM - Time_Base'!$A$8:$API$8,0)) *
INDEX('WFOM - Time_Base'!$A$4:$API$29, MATCH("CenHos_Per", 'WFOM - Time_Base'!$B$4:$B$29,0), MATCH(CONCATENATE($G170,AD$2),'WFOM - Time_Base'!$A$8:$API$8,0)),
IFERROR($AN170 * INDEX('Inputs from Uganda staff'!$E$61:$BM$80,MATCH('HRH Need estimation'!AD$2,'Inputs from Uganda staff'!$E$61:$E$80,0),MATCH('HRH Need estimation'!$D170,'Inputs from Uganda staff'!$E$6:$BM$6,0)),
""))</f>
        <v>0</v>
      </c>
      <c r="AE170" s="122">
        <f>IFERROR(
$AN170 * INDEX('WFOM - Time_Base'!$A$4:$API$29, MATCH("CenHos", 'WFOM - Time_Base'!$B$4:$B$29,0), MATCH(CONCATENATE($G170,AE$2),'WFOM - Time_Base'!$A$8:$API$8,0)) *
INDEX('WFOM - Time_Base'!$A$4:$API$29, MATCH("CenHos_Per", 'WFOM - Time_Base'!$B$4:$B$29,0), MATCH(CONCATENATE($G170,AE$2),'WFOM - Time_Base'!$A$8:$API$8,0)),
IFERROR($AN170 * INDEX('Inputs from Uganda staff'!$E$61:$BM$80,MATCH('HRH Need estimation'!AE$2,'Inputs from Uganda staff'!$E$61:$E$80,0),MATCH('HRH Need estimation'!$D170,'Inputs from Uganda staff'!$E$6:$BM$6,0)),
""))</f>
        <v>0</v>
      </c>
      <c r="AF170" s="122">
        <f>IFERROR(
$AN170 * INDEX('WFOM - Time_Base'!$A$4:$API$29, MATCH("CenHos", 'WFOM - Time_Base'!$B$4:$B$29,0), MATCH(CONCATENATE($G170,AF$2),'WFOM - Time_Base'!$A$8:$API$8,0)) *
INDEX('WFOM - Time_Base'!$A$4:$API$29, MATCH("CenHos_Per", 'WFOM - Time_Base'!$B$4:$B$29,0), MATCH(CONCATENATE($G170,AF$2),'WFOM - Time_Base'!$A$8:$API$8,0)),
IFERROR($AN170 * INDEX('Inputs from Uganda staff'!$E$61:$BM$80,MATCH('HRH Need estimation'!AF$2,'Inputs from Uganda staff'!$E$61:$E$80,0),MATCH('HRH Need estimation'!$D170,'Inputs from Uganda staff'!$E$6:$BM$6,0)),
""))</f>
        <v>0</v>
      </c>
      <c r="AG170" s="122">
        <f>IFERROR(
$AN170 * INDEX('WFOM - Time_Base'!$A$4:$API$29, MATCH("CenHos", 'WFOM - Time_Base'!$B$4:$B$29,0), MATCH(CONCATENATE($G170,AG$2),'WFOM - Time_Base'!$A$8:$API$8,0)) *
INDEX('WFOM - Time_Base'!$A$4:$API$29, MATCH("CenHos_Per", 'WFOM - Time_Base'!$B$4:$B$29,0), MATCH(CONCATENATE($G170,AG$2),'WFOM - Time_Base'!$A$8:$API$8,0)),
IFERROR($AN170 * INDEX('Inputs from Uganda staff'!$E$61:$BM$80,MATCH('HRH Need estimation'!AG$2,'Inputs from Uganda staff'!$E$61:$E$80,0),MATCH('HRH Need estimation'!$D170,'Inputs from Uganda staff'!$E$6:$BM$6,0)),
""))</f>
        <v>0</v>
      </c>
      <c r="AH170" s="122">
        <f>IFERROR(
$AN170 * INDEX('WFOM - Time_Base'!$A$4:$API$29, MATCH("CenHos", 'WFOM - Time_Base'!$B$4:$B$29,0), MATCH(CONCATENATE($G170,AH$2),'WFOM - Time_Base'!$A$8:$API$8,0)) *
INDEX('WFOM - Time_Base'!$A$4:$API$29, MATCH("CenHos_Per", 'WFOM - Time_Base'!$B$4:$B$29,0), MATCH(CONCATENATE($G170,AH$2),'WFOM - Time_Base'!$A$8:$API$8,0)),
IFERROR($AN170 * INDEX('Inputs from Uganda staff'!$E$61:$BM$80,MATCH('HRH Need estimation'!AH$2,'Inputs from Uganda staff'!$E$61:$E$80,0),MATCH('HRH Need estimation'!$D170,'Inputs from Uganda staff'!$E$6:$BM$6,0)),
""))</f>
        <v>0</v>
      </c>
      <c r="AI170" s="122">
        <f>IFERROR(
$AN170 * INDEX('WFOM - Time_Base'!$A$4:$API$29, MATCH("CenHos", 'WFOM - Time_Base'!$B$4:$B$29,0), MATCH(CONCATENATE($G170,AI$2),'WFOM - Time_Base'!$A$8:$API$8,0)) *
INDEX('WFOM - Time_Base'!$A$4:$API$29, MATCH("CenHos_Per", 'WFOM - Time_Base'!$B$4:$B$29,0), MATCH(CONCATENATE($G170,AI$2),'WFOM - Time_Base'!$A$8:$API$8,0)),
IFERROR($AN170 * INDEX('Inputs from Uganda staff'!$E$61:$BM$80,MATCH('HRH Need estimation'!AI$2,'Inputs from Uganda staff'!$E$61:$E$80,0),MATCH('HRH Need estimation'!$D170,'Inputs from Uganda staff'!$E$6:$BM$6,0)),
""))</f>
        <v>0</v>
      </c>
      <c r="AJ170" s="122">
        <f>IFERROR(
$AN170 * INDEX('WFOM - Time_Base'!$A$4:$API$29, MATCH("CenHos", 'WFOM - Time_Base'!$B$4:$B$29,0), MATCH(CONCATENATE($G170,AJ$2),'WFOM - Time_Base'!$A$8:$API$8,0)) *
INDEX('WFOM - Time_Base'!$A$4:$API$29, MATCH("CenHos_Per", 'WFOM - Time_Base'!$B$4:$B$29,0), MATCH(CONCATENATE($G170,AJ$2),'WFOM - Time_Base'!$A$8:$API$8,0)),
IFERROR($AN170 * INDEX('Inputs from Uganda staff'!$E$61:$BM$80,MATCH('HRH Need estimation'!AJ$2,'Inputs from Uganda staff'!$E$61:$E$80,0),MATCH('HRH Need estimation'!$D170,'Inputs from Uganda staff'!$E$6:$BM$6,0)),
""))</f>
        <v>0</v>
      </c>
      <c r="AK170" s="122">
        <f>IFERROR(
$AN170 * INDEX('WFOM - Time_Base'!$A$4:$API$29, MATCH("CenHos", 'WFOM - Time_Base'!$B$4:$B$29,0), MATCH(CONCATENATE($G170,AK$2),'WFOM - Time_Base'!$A$8:$API$8,0)) *
INDEX('WFOM - Time_Base'!$A$4:$API$29, MATCH("CenHos_Per", 'WFOM - Time_Base'!$B$4:$B$29,0), MATCH(CONCATENATE($G170,AK$2),'WFOM - Time_Base'!$A$8:$API$8,0)),
IFERROR($AN170 * INDEX('Inputs from Uganda staff'!$E$61:$BM$80,MATCH('HRH Need estimation'!AK$2,'Inputs from Uganda staff'!$E$61:$E$80,0),MATCH('HRH Need estimation'!$D170,'Inputs from Uganda staff'!$E$6:$BM$6,0)),
""))</f>
        <v>0</v>
      </c>
      <c r="AL170" s="122">
        <f>IFERROR(
$AN170 * INDEX('WFOM - Time_Base'!$A$4:$API$29, MATCH("CenHos", 'WFOM - Time_Base'!$B$4:$B$29,0), MATCH(CONCATENATE($G170,AL$2),'WFOM - Time_Base'!$A$8:$API$8,0)) *
INDEX('WFOM - Time_Base'!$A$4:$API$29, MATCH("CenHos_Per", 'WFOM - Time_Base'!$B$4:$B$29,0), MATCH(CONCATENATE($G170,AL$2),'WFOM - Time_Base'!$A$8:$API$8,0)),
IFERROR($AN170 * INDEX('Inputs from Uganda staff'!$E$61:$BM$80,MATCH('HRH Need estimation'!AL$2,'Inputs from Uganda staff'!$E$61:$E$80,0),MATCH('HRH Need estimation'!$D170,'Inputs from Uganda staff'!$E$6:$BM$6,0)),
""))</f>
        <v>0</v>
      </c>
      <c r="AN170">
        <v>1</v>
      </c>
      <c r="AO170" t="str">
        <f t="shared" si="6"/>
        <v>185</v>
      </c>
    </row>
    <row r="171" spans="1:41">
      <c r="A171" s="106" t="s">
        <v>996</v>
      </c>
      <c r="B171" s="106" t="s">
        <v>525</v>
      </c>
      <c r="C171" s="107" t="s">
        <v>554</v>
      </c>
      <c r="D171" s="115" t="s">
        <v>555</v>
      </c>
      <c r="E171" s="122" t="s">
        <v>866</v>
      </c>
      <c r="F171" s="200" t="s">
        <v>68</v>
      </c>
      <c r="G171" s="122" t="str">
        <f>IF(F171&lt;&gt;"", VLOOKUP(F171,'WFOM - Cadre and Service List'!$E$4:$F$52,2,FALSE), "")</f>
        <v>MajorSurg</v>
      </c>
      <c r="H171" s="122"/>
      <c r="I171" s="207"/>
      <c r="J171" s="207"/>
      <c r="K171" s="207"/>
      <c r="L171" s="207"/>
      <c r="M171" s="207"/>
      <c r="N171" s="207"/>
      <c r="O171" s="207"/>
      <c r="P171" s="207">
        <f t="shared" si="5"/>
        <v>0</v>
      </c>
      <c r="Q171" s="122" t="s">
        <v>1947</v>
      </c>
      <c r="R171" s="122">
        <f>IFERROR(
$AN171 * INDEX('WFOM - Time_Base'!$A$4:$API$29, MATCH("CenHos", 'WFOM - Time_Base'!$B$4:$B$29,0), MATCH(CONCATENATE($G171,R$2),'WFOM - Time_Base'!$A$8:$API$8,0)) *
INDEX('WFOM - Time_Base'!$A$4:$API$29, MATCH("CenHos_Per", 'WFOM - Time_Base'!$B$4:$B$29,0), MATCH(CONCATENATE($G171,R$2),'WFOM - Time_Base'!$A$8:$API$8,0)),
IFERROR($AN171 * INDEX('Inputs from Uganda staff'!$E$61:$BM$80,MATCH('HRH Need estimation'!R$2,'Inputs from Uganda staff'!$E$61:$E$80,0),MATCH('HRH Need estimation'!$D171,'Inputs from Uganda staff'!$E$6:$BM$6,0)),
""))</f>
        <v>172</v>
      </c>
      <c r="S171" s="122">
        <f>IFERROR(
$AN171 * INDEX('WFOM - Time_Base'!$A$4:$API$29, MATCH("CenHos", 'WFOM - Time_Base'!$B$4:$B$29,0), MATCH(CONCATENATE($G171,S$2),'WFOM - Time_Base'!$A$8:$API$8,0)) *
INDEX('WFOM - Time_Base'!$A$4:$API$29, MATCH("CenHos_Per", 'WFOM - Time_Base'!$B$4:$B$29,0), MATCH(CONCATENATE($G171,S$2),'WFOM - Time_Base'!$A$8:$API$8,0)),
IFERROR($AN171 * INDEX('Inputs from Uganda staff'!$E$61:$BM$80,MATCH('HRH Need estimation'!S$2,'Inputs from Uganda staff'!$E$61:$E$80,0),MATCH('HRH Need estimation'!$D171,'Inputs from Uganda staff'!$E$6:$BM$6,0)),
""))</f>
        <v>190</v>
      </c>
      <c r="T171" s="122">
        <f>IFERROR(
$AN171 * INDEX('WFOM - Time_Base'!$A$4:$API$29, MATCH("CenHos", 'WFOM - Time_Base'!$B$4:$B$29,0), MATCH(CONCATENATE($G171,T$2),'WFOM - Time_Base'!$A$8:$API$8,0)) *
INDEX('WFOM - Time_Base'!$A$4:$API$29, MATCH("CenHos_Per", 'WFOM - Time_Base'!$B$4:$B$29,0), MATCH(CONCATENATE($G171,T$2),'WFOM - Time_Base'!$A$8:$API$8,0)),
IFERROR($AN171 * INDEX('Inputs from Uganda staff'!$E$61:$BM$80,MATCH('HRH Need estimation'!T$2,'Inputs from Uganda staff'!$E$61:$E$80,0),MATCH('HRH Need estimation'!$D171,'Inputs from Uganda staff'!$E$6:$BM$6,0)),
""))</f>
        <v>0</v>
      </c>
      <c r="U171" s="122">
        <f>IFERROR(
$AN171 * INDEX('WFOM - Time_Base'!$A$4:$API$29, MATCH("CenHos", 'WFOM - Time_Base'!$B$4:$B$29,0), MATCH(CONCATENATE($G171,U$2),'WFOM - Time_Base'!$A$8:$API$8,0)) *
INDEX('WFOM - Time_Base'!$A$4:$API$29, MATCH("CenHos_Per", 'WFOM - Time_Base'!$B$4:$B$29,0), MATCH(CONCATENATE($G171,U$2),'WFOM - Time_Base'!$A$8:$API$8,0)),
IFERROR($AN171 * INDEX('Inputs from Uganda staff'!$E$61:$BM$80,MATCH('HRH Need estimation'!U$2,'Inputs from Uganda staff'!$E$61:$E$80,0),MATCH('HRH Need estimation'!$D171,'Inputs from Uganda staff'!$E$6:$BM$6,0)),
""))</f>
        <v>137.6</v>
      </c>
      <c r="V171" s="122">
        <f>IFERROR(
$AN171 * INDEX('WFOM - Time_Base'!$A$4:$API$29, MATCH("CenHos", 'WFOM - Time_Base'!$B$4:$B$29,0), MATCH(CONCATENATE($G171,V$2),'WFOM - Time_Base'!$A$8:$API$8,0)) *
INDEX('WFOM - Time_Base'!$A$4:$API$29, MATCH("CenHos_Per", 'WFOM - Time_Base'!$B$4:$B$29,0), MATCH(CONCATENATE($G171,V$2),'WFOM - Time_Base'!$A$8:$API$8,0)),
IFERROR($AN171 * INDEX('Inputs from Uganda staff'!$E$61:$BM$80,MATCH('HRH Need estimation'!V$2,'Inputs from Uganda staff'!$E$61:$E$80,0),MATCH('HRH Need estimation'!$D171,'Inputs from Uganda staff'!$E$6:$BM$6,0)),
""))</f>
        <v>34.4</v>
      </c>
      <c r="W171" s="122">
        <f>IFERROR(
$AN171 * INDEX('WFOM - Time_Base'!$A$4:$API$29, MATCH("CenHos", 'WFOM - Time_Base'!$B$4:$B$29,0), MATCH(CONCATENATE($G171,W$2),'WFOM - Time_Base'!$A$8:$API$8,0)) *
INDEX('WFOM - Time_Base'!$A$4:$API$29, MATCH("CenHos_Per", 'WFOM - Time_Base'!$B$4:$B$29,0), MATCH(CONCATENATE($G171,W$2),'WFOM - Time_Base'!$A$8:$API$8,0)),
IFERROR($AN171 * INDEX('Inputs from Uganda staff'!$E$61:$BM$80,MATCH('HRH Need estimation'!W$2,'Inputs from Uganda staff'!$E$61:$E$80,0),MATCH('HRH Need estimation'!$D171,'Inputs from Uganda staff'!$E$6:$BM$6,0)),
""))</f>
        <v>5</v>
      </c>
      <c r="X171" s="122">
        <f>IFERROR(
$AN171 * INDEX('WFOM - Time_Base'!$A$4:$API$29, MATCH("CenHos", 'WFOM - Time_Base'!$B$4:$B$29,0), MATCH(CONCATENATE($G171,X$2),'WFOM - Time_Base'!$A$8:$API$8,0)) *
INDEX('WFOM - Time_Base'!$A$4:$API$29, MATCH("CenHos_Per", 'WFOM - Time_Base'!$B$4:$B$29,0), MATCH(CONCATENATE($G171,X$2),'WFOM - Time_Base'!$A$8:$API$8,0)),
IFERROR($AN171 * INDEX('Inputs from Uganda staff'!$E$61:$BM$80,MATCH('HRH Need estimation'!X$2,'Inputs from Uganda staff'!$E$61:$E$80,0),MATCH('HRH Need estimation'!$D171,'Inputs from Uganda staff'!$E$6:$BM$6,0)),
""))</f>
        <v>5</v>
      </c>
      <c r="Y171" s="122">
        <f>IFERROR(
$AN171 * INDEX('WFOM - Time_Base'!$A$4:$API$29, MATCH("CenHos", 'WFOM - Time_Base'!$B$4:$B$29,0), MATCH(CONCATENATE($G171,Y$2),'WFOM - Time_Base'!$A$8:$API$8,0)) *
INDEX('WFOM - Time_Base'!$A$4:$API$29, MATCH("CenHos_Per", 'WFOM - Time_Base'!$B$4:$B$29,0), MATCH(CONCATENATE($G171,Y$2),'WFOM - Time_Base'!$A$8:$API$8,0)),
IFERROR($AN171 * INDEX('Inputs from Uganda staff'!$E$61:$BM$80,MATCH('HRH Need estimation'!Y$2,'Inputs from Uganda staff'!$E$61:$E$80,0),MATCH('HRH Need estimation'!$D171,'Inputs from Uganda staff'!$E$6:$BM$6,0)),
""))</f>
        <v>0</v>
      </c>
      <c r="Z171" s="122">
        <f>IFERROR(
$AN171 * INDEX('WFOM - Time_Base'!$A$4:$API$29, MATCH("CenHos", 'WFOM - Time_Base'!$B$4:$B$29,0), MATCH(CONCATENATE($G171,Z$2),'WFOM - Time_Base'!$A$8:$API$8,0)) *
INDEX('WFOM - Time_Base'!$A$4:$API$29, MATCH("CenHos_Per", 'WFOM - Time_Base'!$B$4:$B$29,0), MATCH(CONCATENATE($G171,Z$2),'WFOM - Time_Base'!$A$8:$API$8,0)),
IFERROR($AN171 * INDEX('Inputs from Uganda staff'!$E$61:$BM$80,MATCH('HRH Need estimation'!Z$2,'Inputs from Uganda staff'!$E$61:$E$80,0),MATCH('HRH Need estimation'!$D171,'Inputs from Uganda staff'!$E$6:$BM$6,0)),
""))</f>
        <v>0</v>
      </c>
      <c r="AA171" s="122">
        <f>IFERROR(
$AN171 * INDEX('WFOM - Time_Base'!$A$4:$API$29, MATCH("CenHos", 'WFOM - Time_Base'!$B$4:$B$29,0), MATCH(CONCATENATE($G171,AA$2),'WFOM - Time_Base'!$A$8:$API$8,0)) *
INDEX('WFOM - Time_Base'!$A$4:$API$29, MATCH("CenHos_Per", 'WFOM - Time_Base'!$B$4:$B$29,0), MATCH(CONCATENATE($G171,AA$2),'WFOM - Time_Base'!$A$8:$API$8,0)),
IFERROR($AN171 * INDEX('Inputs from Uganda staff'!$E$61:$BM$80,MATCH('HRH Need estimation'!AA$2,'Inputs from Uganda staff'!$E$61:$E$80,0),MATCH('HRH Need estimation'!$D171,'Inputs from Uganda staff'!$E$6:$BM$6,0)),
""))</f>
        <v>0</v>
      </c>
      <c r="AB171" s="122">
        <f>IFERROR(
$AN171 * INDEX('WFOM - Time_Base'!$A$4:$API$29, MATCH("CenHos", 'WFOM - Time_Base'!$B$4:$B$29,0), MATCH(CONCATENATE($G171,AB$2),'WFOM - Time_Base'!$A$8:$API$8,0)) *
INDEX('WFOM - Time_Base'!$A$4:$API$29, MATCH("CenHos_Per", 'WFOM - Time_Base'!$B$4:$B$29,0), MATCH(CONCATENATE($G171,AB$2),'WFOM - Time_Base'!$A$8:$API$8,0)),
IFERROR($AN171 * INDEX('Inputs from Uganda staff'!$E$61:$BM$80,MATCH('HRH Need estimation'!AB$2,'Inputs from Uganda staff'!$E$61:$E$80,0),MATCH('HRH Need estimation'!$D171,'Inputs from Uganda staff'!$E$6:$BM$6,0)),
""))</f>
        <v>0</v>
      </c>
      <c r="AC171" s="122" t="str">
        <f>IFERROR(
$AN171 * INDEX('WFOM - Time_Base'!$A$4:$API$29, MATCH("CenHos", 'WFOM - Time_Base'!$B$4:$B$29,0), MATCH(CONCATENATE($G171,AC$2),'WFOM - Time_Base'!$A$8:$API$8,0)) *
INDEX('WFOM - Time_Base'!$A$4:$API$29, MATCH("CenHos_Per", 'WFOM - Time_Base'!$B$4:$B$29,0), MATCH(CONCATENATE($G171,AC$2),'WFOM - Time_Base'!$A$8:$API$8,0)),
IFERROR($AN171 * INDEX('Inputs from Uganda staff'!$E$61:$BM$80,MATCH('HRH Need estimation'!AC$2,'Inputs from Uganda staff'!$E$61:$E$80,0),MATCH('HRH Need estimation'!$D171,'Inputs from Uganda staff'!$E$6:$BM$6,0)),
""))</f>
        <v/>
      </c>
      <c r="AD171" s="122">
        <f>IFERROR(
$AN171 * INDEX('WFOM - Time_Base'!$A$4:$API$29, MATCH("CenHos", 'WFOM - Time_Base'!$B$4:$B$29,0), MATCH(CONCATENATE($G171,AD$2),'WFOM - Time_Base'!$A$8:$API$8,0)) *
INDEX('WFOM - Time_Base'!$A$4:$API$29, MATCH("CenHos_Per", 'WFOM - Time_Base'!$B$4:$B$29,0), MATCH(CONCATENATE($G171,AD$2),'WFOM - Time_Base'!$A$8:$API$8,0)),
IFERROR($AN171 * INDEX('Inputs from Uganda staff'!$E$61:$BM$80,MATCH('HRH Need estimation'!AD$2,'Inputs from Uganda staff'!$E$61:$E$80,0),MATCH('HRH Need estimation'!$D171,'Inputs from Uganda staff'!$E$6:$BM$6,0)),
""))</f>
        <v>0</v>
      </c>
      <c r="AE171" s="122">
        <f>IFERROR(
$AN171 * INDEX('WFOM - Time_Base'!$A$4:$API$29, MATCH("CenHos", 'WFOM - Time_Base'!$B$4:$B$29,0), MATCH(CONCATENATE($G171,AE$2),'WFOM - Time_Base'!$A$8:$API$8,0)) *
INDEX('WFOM - Time_Base'!$A$4:$API$29, MATCH("CenHos_Per", 'WFOM - Time_Base'!$B$4:$B$29,0), MATCH(CONCATENATE($G171,AE$2),'WFOM - Time_Base'!$A$8:$API$8,0)),
IFERROR($AN171 * INDEX('Inputs from Uganda staff'!$E$61:$BM$80,MATCH('HRH Need estimation'!AE$2,'Inputs from Uganda staff'!$E$61:$E$80,0),MATCH('HRH Need estimation'!$D171,'Inputs from Uganda staff'!$E$6:$BM$6,0)),
""))</f>
        <v>0</v>
      </c>
      <c r="AF171" s="122">
        <f>IFERROR(
$AN171 * INDEX('WFOM - Time_Base'!$A$4:$API$29, MATCH("CenHos", 'WFOM - Time_Base'!$B$4:$B$29,0), MATCH(CONCATENATE($G171,AF$2),'WFOM - Time_Base'!$A$8:$API$8,0)) *
INDEX('WFOM - Time_Base'!$A$4:$API$29, MATCH("CenHos_Per", 'WFOM - Time_Base'!$B$4:$B$29,0), MATCH(CONCATENATE($G171,AF$2),'WFOM - Time_Base'!$A$8:$API$8,0)),
IFERROR($AN171 * INDEX('Inputs from Uganda staff'!$E$61:$BM$80,MATCH('HRH Need estimation'!AF$2,'Inputs from Uganda staff'!$E$61:$E$80,0),MATCH('HRH Need estimation'!$D171,'Inputs from Uganda staff'!$E$6:$BM$6,0)),
""))</f>
        <v>0</v>
      </c>
      <c r="AG171" s="122">
        <f>IFERROR(
$AN171 * INDEX('WFOM - Time_Base'!$A$4:$API$29, MATCH("CenHos", 'WFOM - Time_Base'!$B$4:$B$29,0), MATCH(CONCATENATE($G171,AG$2),'WFOM - Time_Base'!$A$8:$API$8,0)) *
INDEX('WFOM - Time_Base'!$A$4:$API$29, MATCH("CenHos_Per", 'WFOM - Time_Base'!$B$4:$B$29,0), MATCH(CONCATENATE($G171,AG$2),'WFOM - Time_Base'!$A$8:$API$8,0)),
IFERROR($AN171 * INDEX('Inputs from Uganda staff'!$E$61:$BM$80,MATCH('HRH Need estimation'!AG$2,'Inputs from Uganda staff'!$E$61:$E$80,0),MATCH('HRH Need estimation'!$D171,'Inputs from Uganda staff'!$E$6:$BM$6,0)),
""))</f>
        <v>0</v>
      </c>
      <c r="AH171" s="122">
        <f>IFERROR(
$AN171 * INDEX('WFOM - Time_Base'!$A$4:$API$29, MATCH("CenHos", 'WFOM - Time_Base'!$B$4:$B$29,0), MATCH(CONCATENATE($G171,AH$2),'WFOM - Time_Base'!$A$8:$API$8,0)) *
INDEX('WFOM - Time_Base'!$A$4:$API$29, MATCH("CenHos_Per", 'WFOM - Time_Base'!$B$4:$B$29,0), MATCH(CONCATENATE($G171,AH$2),'WFOM - Time_Base'!$A$8:$API$8,0)),
IFERROR($AN171 * INDEX('Inputs from Uganda staff'!$E$61:$BM$80,MATCH('HRH Need estimation'!AH$2,'Inputs from Uganda staff'!$E$61:$E$80,0),MATCH('HRH Need estimation'!$D171,'Inputs from Uganda staff'!$E$6:$BM$6,0)),
""))</f>
        <v>0</v>
      </c>
      <c r="AI171" s="122">
        <f>IFERROR(
$AN171 * INDEX('WFOM - Time_Base'!$A$4:$API$29, MATCH("CenHos", 'WFOM - Time_Base'!$B$4:$B$29,0), MATCH(CONCATENATE($G171,AI$2),'WFOM - Time_Base'!$A$8:$API$8,0)) *
INDEX('WFOM - Time_Base'!$A$4:$API$29, MATCH("CenHos_Per", 'WFOM - Time_Base'!$B$4:$B$29,0), MATCH(CONCATENATE($G171,AI$2),'WFOM - Time_Base'!$A$8:$API$8,0)),
IFERROR($AN171 * INDEX('Inputs from Uganda staff'!$E$61:$BM$80,MATCH('HRH Need estimation'!AI$2,'Inputs from Uganda staff'!$E$61:$E$80,0),MATCH('HRH Need estimation'!$D171,'Inputs from Uganda staff'!$E$6:$BM$6,0)),
""))</f>
        <v>0</v>
      </c>
      <c r="AJ171" s="122">
        <f>IFERROR(
$AN171 * INDEX('WFOM - Time_Base'!$A$4:$API$29, MATCH("CenHos", 'WFOM - Time_Base'!$B$4:$B$29,0), MATCH(CONCATENATE($G171,AJ$2),'WFOM - Time_Base'!$A$8:$API$8,0)) *
INDEX('WFOM - Time_Base'!$A$4:$API$29, MATCH("CenHos_Per", 'WFOM - Time_Base'!$B$4:$B$29,0), MATCH(CONCATENATE($G171,AJ$2),'WFOM - Time_Base'!$A$8:$API$8,0)),
IFERROR($AN171 * INDEX('Inputs from Uganda staff'!$E$61:$BM$80,MATCH('HRH Need estimation'!AJ$2,'Inputs from Uganda staff'!$E$61:$E$80,0),MATCH('HRH Need estimation'!$D171,'Inputs from Uganda staff'!$E$6:$BM$6,0)),
""))</f>
        <v>0</v>
      </c>
      <c r="AK171" s="122">
        <f>IFERROR(
$AN171 * INDEX('WFOM - Time_Base'!$A$4:$API$29, MATCH("CenHos", 'WFOM - Time_Base'!$B$4:$B$29,0), MATCH(CONCATENATE($G171,AK$2),'WFOM - Time_Base'!$A$8:$API$8,0)) *
INDEX('WFOM - Time_Base'!$A$4:$API$29, MATCH("CenHos_Per", 'WFOM - Time_Base'!$B$4:$B$29,0), MATCH(CONCATENATE($G171,AK$2),'WFOM - Time_Base'!$A$8:$API$8,0)),
IFERROR($AN171 * INDEX('Inputs from Uganda staff'!$E$61:$BM$80,MATCH('HRH Need estimation'!AK$2,'Inputs from Uganda staff'!$E$61:$E$80,0),MATCH('HRH Need estimation'!$D171,'Inputs from Uganda staff'!$E$6:$BM$6,0)),
""))</f>
        <v>0</v>
      </c>
      <c r="AL171" s="122">
        <f>IFERROR(
$AN171 * INDEX('WFOM - Time_Base'!$A$4:$API$29, MATCH("CenHos", 'WFOM - Time_Base'!$B$4:$B$29,0), MATCH(CONCATENATE($G171,AL$2),'WFOM - Time_Base'!$A$8:$API$8,0)) *
INDEX('WFOM - Time_Base'!$A$4:$API$29, MATCH("CenHos_Per", 'WFOM - Time_Base'!$B$4:$B$29,0), MATCH(CONCATENATE($G171,AL$2),'WFOM - Time_Base'!$A$8:$API$8,0)),
IFERROR($AN171 * INDEX('Inputs from Uganda staff'!$E$61:$BM$80,MATCH('HRH Need estimation'!AL$2,'Inputs from Uganda staff'!$E$61:$E$80,0),MATCH('HRH Need estimation'!$D171,'Inputs from Uganda staff'!$E$6:$BM$6,0)),
""))</f>
        <v>0</v>
      </c>
      <c r="AN171">
        <v>1</v>
      </c>
      <c r="AO171" t="str">
        <f t="shared" si="6"/>
        <v>186</v>
      </c>
    </row>
    <row r="172" spans="1:41">
      <c r="A172" s="106" t="s">
        <v>997</v>
      </c>
      <c r="B172" s="106" t="s">
        <v>525</v>
      </c>
      <c r="C172" s="107" t="s">
        <v>556</v>
      </c>
      <c r="D172" s="113" t="s">
        <v>557</v>
      </c>
      <c r="E172" s="122" t="s">
        <v>866</v>
      </c>
      <c r="F172" s="205" t="s">
        <v>0</v>
      </c>
      <c r="G172" s="122" t="str">
        <f>IF(F172&lt;&gt;"", VLOOKUP(F172,'WFOM - Cadre and Service List'!$E$4:$F$52,2,FALSE), "")</f>
        <v>AccidentsandEmerg</v>
      </c>
      <c r="H172" s="122"/>
      <c r="I172" s="207"/>
      <c r="J172" s="207"/>
      <c r="K172" s="207"/>
      <c r="L172" s="207"/>
      <c r="M172" s="207"/>
      <c r="N172" s="207"/>
      <c r="O172" s="207"/>
      <c r="P172" s="207">
        <f t="shared" si="5"/>
        <v>0</v>
      </c>
      <c r="Q172" s="122" t="s">
        <v>1947</v>
      </c>
      <c r="R172" s="122">
        <f>IFERROR(
$AN172 * INDEX('WFOM - Time_Base'!$A$4:$API$29, MATCH("CenHos", 'WFOM - Time_Base'!$B$4:$B$29,0), MATCH(CONCATENATE($G172,R$2),'WFOM - Time_Base'!$A$8:$API$8,0)) *
INDEX('WFOM - Time_Base'!$A$4:$API$29, MATCH("CenHos_Per", 'WFOM - Time_Base'!$B$4:$B$29,0), MATCH(CONCATENATE($G172,R$2),'WFOM - Time_Base'!$A$8:$API$8,0)),
IFERROR($AN172 * INDEX('Inputs from Uganda staff'!$E$61:$BM$80,MATCH('HRH Need estimation'!R$2,'Inputs from Uganda staff'!$E$61:$E$80,0),MATCH('HRH Need estimation'!$D172,'Inputs from Uganda staff'!$E$6:$BM$6,0)),
""))</f>
        <v>12</v>
      </c>
      <c r="S172" s="122">
        <f>IFERROR(
$AN172 * INDEX('WFOM - Time_Base'!$A$4:$API$29, MATCH("CenHos", 'WFOM - Time_Base'!$B$4:$B$29,0), MATCH(CONCATENATE($G172,S$2),'WFOM - Time_Base'!$A$8:$API$8,0)) *
INDEX('WFOM - Time_Base'!$A$4:$API$29, MATCH("CenHos_Per", 'WFOM - Time_Base'!$B$4:$B$29,0), MATCH(CONCATENATE($G172,S$2),'WFOM - Time_Base'!$A$8:$API$8,0)),
IFERROR($AN172 * INDEX('Inputs from Uganda staff'!$E$61:$BM$80,MATCH('HRH Need estimation'!S$2,'Inputs from Uganda staff'!$E$61:$E$80,0),MATCH('HRH Need estimation'!$D172,'Inputs from Uganda staff'!$E$6:$BM$6,0)),
""))</f>
        <v>24</v>
      </c>
      <c r="T172" s="122">
        <f>IFERROR(
$AN172 * INDEX('WFOM - Time_Base'!$A$4:$API$29, MATCH("CenHos", 'WFOM - Time_Base'!$B$4:$B$29,0), MATCH(CONCATENATE($G172,T$2),'WFOM - Time_Base'!$A$8:$API$8,0)) *
INDEX('WFOM - Time_Base'!$A$4:$API$29, MATCH("CenHos_Per", 'WFOM - Time_Base'!$B$4:$B$29,0), MATCH(CONCATENATE($G172,T$2),'WFOM - Time_Base'!$A$8:$API$8,0)),
IFERROR($AN172 * INDEX('Inputs from Uganda staff'!$E$61:$BM$80,MATCH('HRH Need estimation'!T$2,'Inputs from Uganda staff'!$E$61:$E$80,0),MATCH('HRH Need estimation'!$D172,'Inputs from Uganda staff'!$E$6:$BM$6,0)),
""))</f>
        <v>20</v>
      </c>
      <c r="U172" s="122">
        <f>IFERROR(
$AN172 * INDEX('WFOM - Time_Base'!$A$4:$API$29, MATCH("CenHos", 'WFOM - Time_Base'!$B$4:$B$29,0), MATCH(CONCATENATE($G172,U$2),'WFOM - Time_Base'!$A$8:$API$8,0)) *
INDEX('WFOM - Time_Base'!$A$4:$API$29, MATCH("CenHos_Per", 'WFOM - Time_Base'!$B$4:$B$29,0), MATCH(CONCATENATE($G172,U$2),'WFOM - Time_Base'!$A$8:$API$8,0)),
IFERROR($AN172 * INDEX('Inputs from Uganda staff'!$E$61:$BM$80,MATCH('HRH Need estimation'!U$2,'Inputs from Uganda staff'!$E$61:$E$80,0),MATCH('HRH Need estimation'!$D172,'Inputs from Uganda staff'!$E$6:$BM$6,0)),
""))</f>
        <v>12.5</v>
      </c>
      <c r="V172" s="122">
        <f>IFERROR(
$AN172 * INDEX('WFOM - Time_Base'!$A$4:$API$29, MATCH("CenHos", 'WFOM - Time_Base'!$B$4:$B$29,0), MATCH(CONCATENATE($G172,V$2),'WFOM - Time_Base'!$A$8:$API$8,0)) *
INDEX('WFOM - Time_Base'!$A$4:$API$29, MATCH("CenHos_Per", 'WFOM - Time_Base'!$B$4:$B$29,0), MATCH(CONCATENATE($G172,V$2),'WFOM - Time_Base'!$A$8:$API$8,0)),
IFERROR($AN172 * INDEX('Inputs from Uganda staff'!$E$61:$BM$80,MATCH('HRH Need estimation'!V$2,'Inputs from Uganda staff'!$E$61:$E$80,0),MATCH('HRH Need estimation'!$D172,'Inputs from Uganda staff'!$E$6:$BM$6,0)),
""))</f>
        <v>12.5</v>
      </c>
      <c r="W172" s="122">
        <f>IFERROR(
$AN172 * INDEX('WFOM - Time_Base'!$A$4:$API$29, MATCH("CenHos", 'WFOM - Time_Base'!$B$4:$B$29,0), MATCH(CONCATENATE($G172,W$2),'WFOM - Time_Base'!$A$8:$API$8,0)) *
INDEX('WFOM - Time_Base'!$A$4:$API$29, MATCH("CenHos_Per", 'WFOM - Time_Base'!$B$4:$B$29,0), MATCH(CONCATENATE($G172,W$2),'WFOM - Time_Base'!$A$8:$API$8,0)),
IFERROR($AN172 * INDEX('Inputs from Uganda staff'!$E$61:$BM$80,MATCH('HRH Need estimation'!W$2,'Inputs from Uganda staff'!$E$61:$E$80,0),MATCH('HRH Need estimation'!$D172,'Inputs from Uganda staff'!$E$6:$BM$6,0)),
""))</f>
        <v>0</v>
      </c>
      <c r="X172" s="122">
        <f>IFERROR(
$AN172 * INDEX('WFOM - Time_Base'!$A$4:$API$29, MATCH("CenHos", 'WFOM - Time_Base'!$B$4:$B$29,0), MATCH(CONCATENATE($G172,X$2),'WFOM - Time_Base'!$A$8:$API$8,0)) *
INDEX('WFOM - Time_Base'!$A$4:$API$29, MATCH("CenHos_Per", 'WFOM - Time_Base'!$B$4:$B$29,0), MATCH(CONCATENATE($G172,X$2),'WFOM - Time_Base'!$A$8:$API$8,0)),
IFERROR($AN172 * INDEX('Inputs from Uganda staff'!$E$61:$BM$80,MATCH('HRH Need estimation'!X$2,'Inputs from Uganda staff'!$E$61:$E$80,0),MATCH('HRH Need estimation'!$D172,'Inputs from Uganda staff'!$E$6:$BM$6,0)),
""))</f>
        <v>0</v>
      </c>
      <c r="Y172" s="122">
        <f>IFERROR(
$AN172 * INDEX('WFOM - Time_Base'!$A$4:$API$29, MATCH("CenHos", 'WFOM - Time_Base'!$B$4:$B$29,0), MATCH(CONCATENATE($G172,Y$2),'WFOM - Time_Base'!$A$8:$API$8,0)) *
INDEX('WFOM - Time_Base'!$A$4:$API$29, MATCH("CenHos_Per", 'WFOM - Time_Base'!$B$4:$B$29,0), MATCH(CONCATENATE($G172,Y$2),'WFOM - Time_Base'!$A$8:$API$8,0)),
IFERROR($AN172 * INDEX('Inputs from Uganda staff'!$E$61:$BM$80,MATCH('HRH Need estimation'!Y$2,'Inputs from Uganda staff'!$E$61:$E$80,0),MATCH('HRH Need estimation'!$D172,'Inputs from Uganda staff'!$E$6:$BM$6,0)),
""))</f>
        <v>0</v>
      </c>
      <c r="Z172" s="122">
        <f>IFERROR(
$AN172 * INDEX('WFOM - Time_Base'!$A$4:$API$29, MATCH("CenHos", 'WFOM - Time_Base'!$B$4:$B$29,0), MATCH(CONCATENATE($G172,Z$2),'WFOM - Time_Base'!$A$8:$API$8,0)) *
INDEX('WFOM - Time_Base'!$A$4:$API$29, MATCH("CenHos_Per", 'WFOM - Time_Base'!$B$4:$B$29,0), MATCH(CONCATENATE($G172,Z$2),'WFOM - Time_Base'!$A$8:$API$8,0)),
IFERROR($AN172 * INDEX('Inputs from Uganda staff'!$E$61:$BM$80,MATCH('HRH Need estimation'!Z$2,'Inputs from Uganda staff'!$E$61:$E$80,0),MATCH('HRH Need estimation'!$D172,'Inputs from Uganda staff'!$E$6:$BM$6,0)),
""))</f>
        <v>0</v>
      </c>
      <c r="AA172" s="122">
        <f>IFERROR(
$AN172 * INDEX('WFOM - Time_Base'!$A$4:$API$29, MATCH("CenHos", 'WFOM - Time_Base'!$B$4:$B$29,0), MATCH(CONCATENATE($G172,AA$2),'WFOM - Time_Base'!$A$8:$API$8,0)) *
INDEX('WFOM - Time_Base'!$A$4:$API$29, MATCH("CenHos_Per", 'WFOM - Time_Base'!$B$4:$B$29,0), MATCH(CONCATENATE($G172,AA$2),'WFOM - Time_Base'!$A$8:$API$8,0)),
IFERROR($AN172 * INDEX('Inputs from Uganda staff'!$E$61:$BM$80,MATCH('HRH Need estimation'!AA$2,'Inputs from Uganda staff'!$E$61:$E$80,0),MATCH('HRH Need estimation'!$D172,'Inputs from Uganda staff'!$E$6:$BM$6,0)),
""))</f>
        <v>0</v>
      </c>
      <c r="AB172" s="122">
        <f>IFERROR(
$AN172 * INDEX('WFOM - Time_Base'!$A$4:$API$29, MATCH("CenHos", 'WFOM - Time_Base'!$B$4:$B$29,0), MATCH(CONCATENATE($G172,AB$2),'WFOM - Time_Base'!$A$8:$API$8,0)) *
INDEX('WFOM - Time_Base'!$A$4:$API$29, MATCH("CenHos_Per", 'WFOM - Time_Base'!$B$4:$B$29,0), MATCH(CONCATENATE($G172,AB$2),'WFOM - Time_Base'!$A$8:$API$8,0)),
IFERROR($AN172 * INDEX('Inputs from Uganda staff'!$E$61:$BM$80,MATCH('HRH Need estimation'!AB$2,'Inputs from Uganda staff'!$E$61:$E$80,0),MATCH('HRH Need estimation'!$D172,'Inputs from Uganda staff'!$E$6:$BM$6,0)),
""))</f>
        <v>0</v>
      </c>
      <c r="AC172" s="122" t="str">
        <f>IFERROR(
$AN172 * INDEX('WFOM - Time_Base'!$A$4:$API$29, MATCH("CenHos", 'WFOM - Time_Base'!$B$4:$B$29,0), MATCH(CONCATENATE($G172,AC$2),'WFOM - Time_Base'!$A$8:$API$8,0)) *
INDEX('WFOM - Time_Base'!$A$4:$API$29, MATCH("CenHos_Per", 'WFOM - Time_Base'!$B$4:$B$29,0), MATCH(CONCATENATE($G172,AC$2),'WFOM - Time_Base'!$A$8:$API$8,0)),
IFERROR($AN172 * INDEX('Inputs from Uganda staff'!$E$61:$BM$80,MATCH('HRH Need estimation'!AC$2,'Inputs from Uganda staff'!$E$61:$E$80,0),MATCH('HRH Need estimation'!$D172,'Inputs from Uganda staff'!$E$6:$BM$6,0)),
""))</f>
        <v/>
      </c>
      <c r="AD172" s="122">
        <f>IFERROR(
$AN172 * INDEX('WFOM - Time_Base'!$A$4:$API$29, MATCH("CenHos", 'WFOM - Time_Base'!$B$4:$B$29,0), MATCH(CONCATENATE($G172,AD$2),'WFOM - Time_Base'!$A$8:$API$8,0)) *
INDEX('WFOM - Time_Base'!$A$4:$API$29, MATCH("CenHos_Per", 'WFOM - Time_Base'!$B$4:$B$29,0), MATCH(CONCATENATE($G172,AD$2),'WFOM - Time_Base'!$A$8:$API$8,0)),
IFERROR($AN172 * INDEX('Inputs from Uganda staff'!$E$61:$BM$80,MATCH('HRH Need estimation'!AD$2,'Inputs from Uganda staff'!$E$61:$E$80,0),MATCH('HRH Need estimation'!$D172,'Inputs from Uganda staff'!$E$6:$BM$6,0)),
""))</f>
        <v>0</v>
      </c>
      <c r="AE172" s="122">
        <f>IFERROR(
$AN172 * INDEX('WFOM - Time_Base'!$A$4:$API$29, MATCH("CenHos", 'WFOM - Time_Base'!$B$4:$B$29,0), MATCH(CONCATENATE($G172,AE$2),'WFOM - Time_Base'!$A$8:$API$8,0)) *
INDEX('WFOM - Time_Base'!$A$4:$API$29, MATCH("CenHos_Per", 'WFOM - Time_Base'!$B$4:$B$29,0), MATCH(CONCATENATE($G172,AE$2),'WFOM - Time_Base'!$A$8:$API$8,0)),
IFERROR($AN172 * INDEX('Inputs from Uganda staff'!$E$61:$BM$80,MATCH('HRH Need estimation'!AE$2,'Inputs from Uganda staff'!$E$61:$E$80,0),MATCH('HRH Need estimation'!$D172,'Inputs from Uganda staff'!$E$6:$BM$6,0)),
""))</f>
        <v>0</v>
      </c>
      <c r="AF172" s="122">
        <f>IFERROR(
$AN172 * INDEX('WFOM - Time_Base'!$A$4:$API$29, MATCH("CenHos", 'WFOM - Time_Base'!$B$4:$B$29,0), MATCH(CONCATENATE($G172,AF$2),'WFOM - Time_Base'!$A$8:$API$8,0)) *
INDEX('WFOM - Time_Base'!$A$4:$API$29, MATCH("CenHos_Per", 'WFOM - Time_Base'!$B$4:$B$29,0), MATCH(CONCATENATE($G172,AF$2),'WFOM - Time_Base'!$A$8:$API$8,0)),
IFERROR($AN172 * INDEX('Inputs from Uganda staff'!$E$61:$BM$80,MATCH('HRH Need estimation'!AF$2,'Inputs from Uganda staff'!$E$61:$E$80,0),MATCH('HRH Need estimation'!$D172,'Inputs from Uganda staff'!$E$6:$BM$6,0)),
""))</f>
        <v>0</v>
      </c>
      <c r="AG172" s="122">
        <f>IFERROR(
$AN172 * INDEX('WFOM - Time_Base'!$A$4:$API$29, MATCH("CenHos", 'WFOM - Time_Base'!$B$4:$B$29,0), MATCH(CONCATENATE($G172,AG$2),'WFOM - Time_Base'!$A$8:$API$8,0)) *
INDEX('WFOM - Time_Base'!$A$4:$API$29, MATCH("CenHos_Per", 'WFOM - Time_Base'!$B$4:$B$29,0), MATCH(CONCATENATE($G172,AG$2),'WFOM - Time_Base'!$A$8:$API$8,0)),
IFERROR($AN172 * INDEX('Inputs from Uganda staff'!$E$61:$BM$80,MATCH('HRH Need estimation'!AG$2,'Inputs from Uganda staff'!$E$61:$E$80,0),MATCH('HRH Need estimation'!$D172,'Inputs from Uganda staff'!$E$6:$BM$6,0)),
""))</f>
        <v>0</v>
      </c>
      <c r="AH172" s="122">
        <f>IFERROR(
$AN172 * INDEX('WFOM - Time_Base'!$A$4:$API$29, MATCH("CenHos", 'WFOM - Time_Base'!$B$4:$B$29,0), MATCH(CONCATENATE($G172,AH$2),'WFOM - Time_Base'!$A$8:$API$8,0)) *
INDEX('WFOM - Time_Base'!$A$4:$API$29, MATCH("CenHos_Per", 'WFOM - Time_Base'!$B$4:$B$29,0), MATCH(CONCATENATE($G172,AH$2),'WFOM - Time_Base'!$A$8:$API$8,0)),
IFERROR($AN172 * INDEX('Inputs from Uganda staff'!$E$61:$BM$80,MATCH('HRH Need estimation'!AH$2,'Inputs from Uganda staff'!$E$61:$E$80,0),MATCH('HRH Need estimation'!$D172,'Inputs from Uganda staff'!$E$6:$BM$6,0)),
""))</f>
        <v>0</v>
      </c>
      <c r="AI172" s="122">
        <f>IFERROR(
$AN172 * INDEX('WFOM - Time_Base'!$A$4:$API$29, MATCH("CenHos", 'WFOM - Time_Base'!$B$4:$B$29,0), MATCH(CONCATENATE($G172,AI$2),'WFOM - Time_Base'!$A$8:$API$8,0)) *
INDEX('WFOM - Time_Base'!$A$4:$API$29, MATCH("CenHos_Per", 'WFOM - Time_Base'!$B$4:$B$29,0), MATCH(CONCATENATE($G172,AI$2),'WFOM - Time_Base'!$A$8:$API$8,0)),
IFERROR($AN172 * INDEX('Inputs from Uganda staff'!$E$61:$BM$80,MATCH('HRH Need estimation'!AI$2,'Inputs from Uganda staff'!$E$61:$E$80,0),MATCH('HRH Need estimation'!$D172,'Inputs from Uganda staff'!$E$6:$BM$6,0)),
""))</f>
        <v>0</v>
      </c>
      <c r="AJ172" s="122">
        <f>IFERROR(
$AN172 * INDEX('WFOM - Time_Base'!$A$4:$API$29, MATCH("CenHos", 'WFOM - Time_Base'!$B$4:$B$29,0), MATCH(CONCATENATE($G172,AJ$2),'WFOM - Time_Base'!$A$8:$API$8,0)) *
INDEX('WFOM - Time_Base'!$A$4:$API$29, MATCH("CenHos_Per", 'WFOM - Time_Base'!$B$4:$B$29,0), MATCH(CONCATENATE($G172,AJ$2),'WFOM - Time_Base'!$A$8:$API$8,0)),
IFERROR($AN172 * INDEX('Inputs from Uganda staff'!$E$61:$BM$80,MATCH('HRH Need estimation'!AJ$2,'Inputs from Uganda staff'!$E$61:$E$80,0),MATCH('HRH Need estimation'!$D172,'Inputs from Uganda staff'!$E$6:$BM$6,0)),
""))</f>
        <v>0</v>
      </c>
      <c r="AK172" s="122">
        <f>IFERROR(
$AN172 * INDEX('WFOM - Time_Base'!$A$4:$API$29, MATCH("CenHos", 'WFOM - Time_Base'!$B$4:$B$29,0), MATCH(CONCATENATE($G172,AK$2),'WFOM - Time_Base'!$A$8:$API$8,0)) *
INDEX('WFOM - Time_Base'!$A$4:$API$29, MATCH("CenHos_Per", 'WFOM - Time_Base'!$B$4:$B$29,0), MATCH(CONCATENATE($G172,AK$2),'WFOM - Time_Base'!$A$8:$API$8,0)),
IFERROR($AN172 * INDEX('Inputs from Uganda staff'!$E$61:$BM$80,MATCH('HRH Need estimation'!AK$2,'Inputs from Uganda staff'!$E$61:$E$80,0),MATCH('HRH Need estimation'!$D172,'Inputs from Uganda staff'!$E$6:$BM$6,0)),
""))</f>
        <v>0</v>
      </c>
      <c r="AL172" s="122">
        <f>IFERROR(
$AN172 * INDEX('WFOM - Time_Base'!$A$4:$API$29, MATCH("CenHos", 'WFOM - Time_Base'!$B$4:$B$29,0), MATCH(CONCATENATE($G172,AL$2),'WFOM - Time_Base'!$A$8:$API$8,0)) *
INDEX('WFOM - Time_Base'!$A$4:$API$29, MATCH("CenHos_Per", 'WFOM - Time_Base'!$B$4:$B$29,0), MATCH(CONCATENATE($G172,AL$2),'WFOM - Time_Base'!$A$8:$API$8,0)),
IFERROR($AN172 * INDEX('Inputs from Uganda staff'!$E$61:$BM$80,MATCH('HRH Need estimation'!AL$2,'Inputs from Uganda staff'!$E$61:$E$80,0),MATCH('HRH Need estimation'!$D172,'Inputs from Uganda staff'!$E$6:$BM$6,0)),
""))</f>
        <v>0</v>
      </c>
      <c r="AN172">
        <v>1</v>
      </c>
      <c r="AO172" t="str">
        <f t="shared" si="6"/>
        <v>187</v>
      </c>
    </row>
    <row r="173" spans="1:41">
      <c r="A173" s="106" t="s">
        <v>998</v>
      </c>
      <c r="B173" s="106" t="s">
        <v>525</v>
      </c>
      <c r="C173" s="107" t="s">
        <v>558</v>
      </c>
      <c r="D173" s="113" t="s">
        <v>559</v>
      </c>
      <c r="E173" s="122" t="s">
        <v>866</v>
      </c>
      <c r="F173" s="205" t="s">
        <v>0</v>
      </c>
      <c r="G173" s="122" t="str">
        <f>IF(F173&lt;&gt;"", VLOOKUP(F173,'WFOM - Cadre and Service List'!$E$4:$F$52,2,FALSE), "")</f>
        <v>AccidentsandEmerg</v>
      </c>
      <c r="H173" s="122"/>
      <c r="I173" s="207"/>
      <c r="J173" s="207"/>
      <c r="K173" s="207"/>
      <c r="L173" s="207"/>
      <c r="M173" s="207"/>
      <c r="N173" s="207"/>
      <c r="O173" s="207"/>
      <c r="P173" s="207">
        <f t="shared" si="5"/>
        <v>0</v>
      </c>
      <c r="Q173" s="122" t="s">
        <v>1947</v>
      </c>
      <c r="R173" s="122">
        <f>IFERROR(
$AN173 * INDEX('WFOM - Time_Base'!$A$4:$API$29, MATCH("CenHos", 'WFOM - Time_Base'!$B$4:$B$29,0), MATCH(CONCATENATE($G173,R$2),'WFOM - Time_Base'!$A$8:$API$8,0)) *
INDEX('WFOM - Time_Base'!$A$4:$API$29, MATCH("CenHos_Per", 'WFOM - Time_Base'!$B$4:$B$29,0), MATCH(CONCATENATE($G173,R$2),'WFOM - Time_Base'!$A$8:$API$8,0)),
IFERROR($AN173 * INDEX('Inputs from Uganda staff'!$E$61:$BM$80,MATCH('HRH Need estimation'!R$2,'Inputs from Uganda staff'!$E$61:$E$80,0),MATCH('HRH Need estimation'!$D173,'Inputs from Uganda staff'!$E$6:$BM$6,0)),
""))</f>
        <v>12</v>
      </c>
      <c r="S173" s="122">
        <f>IFERROR(
$AN173 * INDEX('WFOM - Time_Base'!$A$4:$API$29, MATCH("CenHos", 'WFOM - Time_Base'!$B$4:$B$29,0), MATCH(CONCATENATE($G173,S$2),'WFOM - Time_Base'!$A$8:$API$8,0)) *
INDEX('WFOM - Time_Base'!$A$4:$API$29, MATCH("CenHos_Per", 'WFOM - Time_Base'!$B$4:$B$29,0), MATCH(CONCATENATE($G173,S$2),'WFOM - Time_Base'!$A$8:$API$8,0)),
IFERROR($AN173 * INDEX('Inputs from Uganda staff'!$E$61:$BM$80,MATCH('HRH Need estimation'!S$2,'Inputs from Uganda staff'!$E$61:$E$80,0),MATCH('HRH Need estimation'!$D173,'Inputs from Uganda staff'!$E$6:$BM$6,0)),
""))</f>
        <v>24</v>
      </c>
      <c r="T173" s="122">
        <f>IFERROR(
$AN173 * INDEX('WFOM - Time_Base'!$A$4:$API$29, MATCH("CenHos", 'WFOM - Time_Base'!$B$4:$B$29,0), MATCH(CONCATENATE($G173,T$2),'WFOM - Time_Base'!$A$8:$API$8,0)) *
INDEX('WFOM - Time_Base'!$A$4:$API$29, MATCH("CenHos_Per", 'WFOM - Time_Base'!$B$4:$B$29,0), MATCH(CONCATENATE($G173,T$2),'WFOM - Time_Base'!$A$8:$API$8,0)),
IFERROR($AN173 * INDEX('Inputs from Uganda staff'!$E$61:$BM$80,MATCH('HRH Need estimation'!T$2,'Inputs from Uganda staff'!$E$61:$E$80,0),MATCH('HRH Need estimation'!$D173,'Inputs from Uganda staff'!$E$6:$BM$6,0)),
""))</f>
        <v>20</v>
      </c>
      <c r="U173" s="122">
        <f>IFERROR(
$AN173 * INDEX('WFOM - Time_Base'!$A$4:$API$29, MATCH("CenHos", 'WFOM - Time_Base'!$B$4:$B$29,0), MATCH(CONCATENATE($G173,U$2),'WFOM - Time_Base'!$A$8:$API$8,0)) *
INDEX('WFOM - Time_Base'!$A$4:$API$29, MATCH("CenHos_Per", 'WFOM - Time_Base'!$B$4:$B$29,0), MATCH(CONCATENATE($G173,U$2),'WFOM - Time_Base'!$A$8:$API$8,0)),
IFERROR($AN173 * INDEX('Inputs from Uganda staff'!$E$61:$BM$80,MATCH('HRH Need estimation'!U$2,'Inputs from Uganda staff'!$E$61:$E$80,0),MATCH('HRH Need estimation'!$D173,'Inputs from Uganda staff'!$E$6:$BM$6,0)),
""))</f>
        <v>12.5</v>
      </c>
      <c r="V173" s="122">
        <f>IFERROR(
$AN173 * INDEX('WFOM - Time_Base'!$A$4:$API$29, MATCH("CenHos", 'WFOM - Time_Base'!$B$4:$B$29,0), MATCH(CONCATENATE($G173,V$2),'WFOM - Time_Base'!$A$8:$API$8,0)) *
INDEX('WFOM - Time_Base'!$A$4:$API$29, MATCH("CenHos_Per", 'WFOM - Time_Base'!$B$4:$B$29,0), MATCH(CONCATENATE($G173,V$2),'WFOM - Time_Base'!$A$8:$API$8,0)),
IFERROR($AN173 * INDEX('Inputs from Uganda staff'!$E$61:$BM$80,MATCH('HRH Need estimation'!V$2,'Inputs from Uganda staff'!$E$61:$E$80,0),MATCH('HRH Need estimation'!$D173,'Inputs from Uganda staff'!$E$6:$BM$6,0)),
""))</f>
        <v>12.5</v>
      </c>
      <c r="W173" s="122">
        <f>IFERROR(
$AN173 * INDEX('WFOM - Time_Base'!$A$4:$API$29, MATCH("CenHos", 'WFOM - Time_Base'!$B$4:$B$29,0), MATCH(CONCATENATE($G173,W$2),'WFOM - Time_Base'!$A$8:$API$8,0)) *
INDEX('WFOM - Time_Base'!$A$4:$API$29, MATCH("CenHos_Per", 'WFOM - Time_Base'!$B$4:$B$29,0), MATCH(CONCATENATE($G173,W$2),'WFOM - Time_Base'!$A$8:$API$8,0)),
IFERROR($AN173 * INDEX('Inputs from Uganda staff'!$E$61:$BM$80,MATCH('HRH Need estimation'!W$2,'Inputs from Uganda staff'!$E$61:$E$80,0),MATCH('HRH Need estimation'!$D173,'Inputs from Uganda staff'!$E$6:$BM$6,0)),
""))</f>
        <v>0</v>
      </c>
      <c r="X173" s="122">
        <f>IFERROR(
$AN173 * INDEX('WFOM - Time_Base'!$A$4:$API$29, MATCH("CenHos", 'WFOM - Time_Base'!$B$4:$B$29,0), MATCH(CONCATENATE($G173,X$2),'WFOM - Time_Base'!$A$8:$API$8,0)) *
INDEX('WFOM - Time_Base'!$A$4:$API$29, MATCH("CenHos_Per", 'WFOM - Time_Base'!$B$4:$B$29,0), MATCH(CONCATENATE($G173,X$2),'WFOM - Time_Base'!$A$8:$API$8,0)),
IFERROR($AN173 * INDEX('Inputs from Uganda staff'!$E$61:$BM$80,MATCH('HRH Need estimation'!X$2,'Inputs from Uganda staff'!$E$61:$E$80,0),MATCH('HRH Need estimation'!$D173,'Inputs from Uganda staff'!$E$6:$BM$6,0)),
""))</f>
        <v>0</v>
      </c>
      <c r="Y173" s="122">
        <f>IFERROR(
$AN173 * INDEX('WFOM - Time_Base'!$A$4:$API$29, MATCH("CenHos", 'WFOM - Time_Base'!$B$4:$B$29,0), MATCH(CONCATENATE($G173,Y$2),'WFOM - Time_Base'!$A$8:$API$8,0)) *
INDEX('WFOM - Time_Base'!$A$4:$API$29, MATCH("CenHos_Per", 'WFOM - Time_Base'!$B$4:$B$29,0), MATCH(CONCATENATE($G173,Y$2),'WFOM - Time_Base'!$A$8:$API$8,0)),
IFERROR($AN173 * INDEX('Inputs from Uganda staff'!$E$61:$BM$80,MATCH('HRH Need estimation'!Y$2,'Inputs from Uganda staff'!$E$61:$E$80,0),MATCH('HRH Need estimation'!$D173,'Inputs from Uganda staff'!$E$6:$BM$6,0)),
""))</f>
        <v>0</v>
      </c>
      <c r="Z173" s="122">
        <f>IFERROR(
$AN173 * INDEX('WFOM - Time_Base'!$A$4:$API$29, MATCH("CenHos", 'WFOM - Time_Base'!$B$4:$B$29,0), MATCH(CONCATENATE($G173,Z$2),'WFOM - Time_Base'!$A$8:$API$8,0)) *
INDEX('WFOM - Time_Base'!$A$4:$API$29, MATCH("CenHos_Per", 'WFOM - Time_Base'!$B$4:$B$29,0), MATCH(CONCATENATE($G173,Z$2),'WFOM - Time_Base'!$A$8:$API$8,0)),
IFERROR($AN173 * INDEX('Inputs from Uganda staff'!$E$61:$BM$80,MATCH('HRH Need estimation'!Z$2,'Inputs from Uganda staff'!$E$61:$E$80,0),MATCH('HRH Need estimation'!$D173,'Inputs from Uganda staff'!$E$6:$BM$6,0)),
""))</f>
        <v>0</v>
      </c>
      <c r="AA173" s="122">
        <f>IFERROR(
$AN173 * INDEX('WFOM - Time_Base'!$A$4:$API$29, MATCH("CenHos", 'WFOM - Time_Base'!$B$4:$B$29,0), MATCH(CONCATENATE($G173,AA$2),'WFOM - Time_Base'!$A$8:$API$8,0)) *
INDEX('WFOM - Time_Base'!$A$4:$API$29, MATCH("CenHos_Per", 'WFOM - Time_Base'!$B$4:$B$29,0), MATCH(CONCATENATE($G173,AA$2),'WFOM - Time_Base'!$A$8:$API$8,0)),
IFERROR($AN173 * INDEX('Inputs from Uganda staff'!$E$61:$BM$80,MATCH('HRH Need estimation'!AA$2,'Inputs from Uganda staff'!$E$61:$E$80,0),MATCH('HRH Need estimation'!$D173,'Inputs from Uganda staff'!$E$6:$BM$6,0)),
""))</f>
        <v>0</v>
      </c>
      <c r="AB173" s="122">
        <f>IFERROR(
$AN173 * INDEX('WFOM - Time_Base'!$A$4:$API$29, MATCH("CenHos", 'WFOM - Time_Base'!$B$4:$B$29,0), MATCH(CONCATENATE($G173,AB$2),'WFOM - Time_Base'!$A$8:$API$8,0)) *
INDEX('WFOM - Time_Base'!$A$4:$API$29, MATCH("CenHos_Per", 'WFOM - Time_Base'!$B$4:$B$29,0), MATCH(CONCATENATE($G173,AB$2),'WFOM - Time_Base'!$A$8:$API$8,0)),
IFERROR($AN173 * INDEX('Inputs from Uganda staff'!$E$61:$BM$80,MATCH('HRH Need estimation'!AB$2,'Inputs from Uganda staff'!$E$61:$E$80,0),MATCH('HRH Need estimation'!$D173,'Inputs from Uganda staff'!$E$6:$BM$6,0)),
""))</f>
        <v>0</v>
      </c>
      <c r="AC173" s="122" t="str">
        <f>IFERROR(
$AN173 * INDEX('WFOM - Time_Base'!$A$4:$API$29, MATCH("CenHos", 'WFOM - Time_Base'!$B$4:$B$29,0), MATCH(CONCATENATE($G173,AC$2),'WFOM - Time_Base'!$A$8:$API$8,0)) *
INDEX('WFOM - Time_Base'!$A$4:$API$29, MATCH("CenHos_Per", 'WFOM - Time_Base'!$B$4:$B$29,0), MATCH(CONCATENATE($G173,AC$2),'WFOM - Time_Base'!$A$8:$API$8,0)),
IFERROR($AN173 * INDEX('Inputs from Uganda staff'!$E$61:$BM$80,MATCH('HRH Need estimation'!AC$2,'Inputs from Uganda staff'!$E$61:$E$80,0),MATCH('HRH Need estimation'!$D173,'Inputs from Uganda staff'!$E$6:$BM$6,0)),
""))</f>
        <v/>
      </c>
      <c r="AD173" s="122">
        <f>IFERROR(
$AN173 * INDEX('WFOM - Time_Base'!$A$4:$API$29, MATCH("CenHos", 'WFOM - Time_Base'!$B$4:$B$29,0), MATCH(CONCATENATE($G173,AD$2),'WFOM - Time_Base'!$A$8:$API$8,0)) *
INDEX('WFOM - Time_Base'!$A$4:$API$29, MATCH("CenHos_Per", 'WFOM - Time_Base'!$B$4:$B$29,0), MATCH(CONCATENATE($G173,AD$2),'WFOM - Time_Base'!$A$8:$API$8,0)),
IFERROR($AN173 * INDEX('Inputs from Uganda staff'!$E$61:$BM$80,MATCH('HRH Need estimation'!AD$2,'Inputs from Uganda staff'!$E$61:$E$80,0),MATCH('HRH Need estimation'!$D173,'Inputs from Uganda staff'!$E$6:$BM$6,0)),
""))</f>
        <v>0</v>
      </c>
      <c r="AE173" s="122">
        <f>IFERROR(
$AN173 * INDEX('WFOM - Time_Base'!$A$4:$API$29, MATCH("CenHos", 'WFOM - Time_Base'!$B$4:$B$29,0), MATCH(CONCATENATE($G173,AE$2),'WFOM - Time_Base'!$A$8:$API$8,0)) *
INDEX('WFOM - Time_Base'!$A$4:$API$29, MATCH("CenHos_Per", 'WFOM - Time_Base'!$B$4:$B$29,0), MATCH(CONCATENATE($G173,AE$2),'WFOM - Time_Base'!$A$8:$API$8,0)),
IFERROR($AN173 * INDEX('Inputs from Uganda staff'!$E$61:$BM$80,MATCH('HRH Need estimation'!AE$2,'Inputs from Uganda staff'!$E$61:$E$80,0),MATCH('HRH Need estimation'!$D173,'Inputs from Uganda staff'!$E$6:$BM$6,0)),
""))</f>
        <v>0</v>
      </c>
      <c r="AF173" s="122">
        <f>IFERROR(
$AN173 * INDEX('WFOM - Time_Base'!$A$4:$API$29, MATCH("CenHos", 'WFOM - Time_Base'!$B$4:$B$29,0), MATCH(CONCATENATE($G173,AF$2),'WFOM - Time_Base'!$A$8:$API$8,0)) *
INDEX('WFOM - Time_Base'!$A$4:$API$29, MATCH("CenHos_Per", 'WFOM - Time_Base'!$B$4:$B$29,0), MATCH(CONCATENATE($G173,AF$2),'WFOM - Time_Base'!$A$8:$API$8,0)),
IFERROR($AN173 * INDEX('Inputs from Uganda staff'!$E$61:$BM$80,MATCH('HRH Need estimation'!AF$2,'Inputs from Uganda staff'!$E$61:$E$80,0),MATCH('HRH Need estimation'!$D173,'Inputs from Uganda staff'!$E$6:$BM$6,0)),
""))</f>
        <v>0</v>
      </c>
      <c r="AG173" s="122">
        <f>IFERROR(
$AN173 * INDEX('WFOM - Time_Base'!$A$4:$API$29, MATCH("CenHos", 'WFOM - Time_Base'!$B$4:$B$29,0), MATCH(CONCATENATE($G173,AG$2),'WFOM - Time_Base'!$A$8:$API$8,0)) *
INDEX('WFOM - Time_Base'!$A$4:$API$29, MATCH("CenHos_Per", 'WFOM - Time_Base'!$B$4:$B$29,0), MATCH(CONCATENATE($G173,AG$2),'WFOM - Time_Base'!$A$8:$API$8,0)),
IFERROR($AN173 * INDEX('Inputs from Uganda staff'!$E$61:$BM$80,MATCH('HRH Need estimation'!AG$2,'Inputs from Uganda staff'!$E$61:$E$80,0),MATCH('HRH Need estimation'!$D173,'Inputs from Uganda staff'!$E$6:$BM$6,0)),
""))</f>
        <v>0</v>
      </c>
      <c r="AH173" s="122">
        <f>IFERROR(
$AN173 * INDEX('WFOM - Time_Base'!$A$4:$API$29, MATCH("CenHos", 'WFOM - Time_Base'!$B$4:$B$29,0), MATCH(CONCATENATE($G173,AH$2),'WFOM - Time_Base'!$A$8:$API$8,0)) *
INDEX('WFOM - Time_Base'!$A$4:$API$29, MATCH("CenHos_Per", 'WFOM - Time_Base'!$B$4:$B$29,0), MATCH(CONCATENATE($G173,AH$2),'WFOM - Time_Base'!$A$8:$API$8,0)),
IFERROR($AN173 * INDEX('Inputs from Uganda staff'!$E$61:$BM$80,MATCH('HRH Need estimation'!AH$2,'Inputs from Uganda staff'!$E$61:$E$80,0),MATCH('HRH Need estimation'!$D173,'Inputs from Uganda staff'!$E$6:$BM$6,0)),
""))</f>
        <v>0</v>
      </c>
      <c r="AI173" s="122">
        <f>IFERROR(
$AN173 * INDEX('WFOM - Time_Base'!$A$4:$API$29, MATCH("CenHos", 'WFOM - Time_Base'!$B$4:$B$29,0), MATCH(CONCATENATE($G173,AI$2),'WFOM - Time_Base'!$A$8:$API$8,0)) *
INDEX('WFOM - Time_Base'!$A$4:$API$29, MATCH("CenHos_Per", 'WFOM - Time_Base'!$B$4:$B$29,0), MATCH(CONCATENATE($G173,AI$2),'WFOM - Time_Base'!$A$8:$API$8,0)),
IFERROR($AN173 * INDEX('Inputs from Uganda staff'!$E$61:$BM$80,MATCH('HRH Need estimation'!AI$2,'Inputs from Uganda staff'!$E$61:$E$80,0),MATCH('HRH Need estimation'!$D173,'Inputs from Uganda staff'!$E$6:$BM$6,0)),
""))</f>
        <v>0</v>
      </c>
      <c r="AJ173" s="122">
        <f>IFERROR(
$AN173 * INDEX('WFOM - Time_Base'!$A$4:$API$29, MATCH("CenHos", 'WFOM - Time_Base'!$B$4:$B$29,0), MATCH(CONCATENATE($G173,AJ$2),'WFOM - Time_Base'!$A$8:$API$8,0)) *
INDEX('WFOM - Time_Base'!$A$4:$API$29, MATCH("CenHos_Per", 'WFOM - Time_Base'!$B$4:$B$29,0), MATCH(CONCATENATE($G173,AJ$2),'WFOM - Time_Base'!$A$8:$API$8,0)),
IFERROR($AN173 * INDEX('Inputs from Uganda staff'!$E$61:$BM$80,MATCH('HRH Need estimation'!AJ$2,'Inputs from Uganda staff'!$E$61:$E$80,0),MATCH('HRH Need estimation'!$D173,'Inputs from Uganda staff'!$E$6:$BM$6,0)),
""))</f>
        <v>0</v>
      </c>
      <c r="AK173" s="122">
        <f>IFERROR(
$AN173 * INDEX('WFOM - Time_Base'!$A$4:$API$29, MATCH("CenHos", 'WFOM - Time_Base'!$B$4:$B$29,0), MATCH(CONCATENATE($G173,AK$2),'WFOM - Time_Base'!$A$8:$API$8,0)) *
INDEX('WFOM - Time_Base'!$A$4:$API$29, MATCH("CenHos_Per", 'WFOM - Time_Base'!$B$4:$B$29,0), MATCH(CONCATENATE($G173,AK$2),'WFOM - Time_Base'!$A$8:$API$8,0)),
IFERROR($AN173 * INDEX('Inputs from Uganda staff'!$E$61:$BM$80,MATCH('HRH Need estimation'!AK$2,'Inputs from Uganda staff'!$E$61:$E$80,0),MATCH('HRH Need estimation'!$D173,'Inputs from Uganda staff'!$E$6:$BM$6,0)),
""))</f>
        <v>0</v>
      </c>
      <c r="AL173" s="122">
        <f>IFERROR(
$AN173 * INDEX('WFOM - Time_Base'!$A$4:$API$29, MATCH("CenHos", 'WFOM - Time_Base'!$B$4:$B$29,0), MATCH(CONCATENATE($G173,AL$2),'WFOM - Time_Base'!$A$8:$API$8,0)) *
INDEX('WFOM - Time_Base'!$A$4:$API$29, MATCH("CenHos_Per", 'WFOM - Time_Base'!$B$4:$B$29,0), MATCH(CONCATENATE($G173,AL$2),'WFOM - Time_Base'!$A$8:$API$8,0)),
IFERROR($AN173 * INDEX('Inputs from Uganda staff'!$E$61:$BM$80,MATCH('HRH Need estimation'!AL$2,'Inputs from Uganda staff'!$E$61:$E$80,0),MATCH('HRH Need estimation'!$D173,'Inputs from Uganda staff'!$E$6:$BM$6,0)),
""))</f>
        <v>0</v>
      </c>
      <c r="AN173">
        <v>1</v>
      </c>
      <c r="AO173" t="str">
        <f t="shared" si="6"/>
        <v>188</v>
      </c>
    </row>
    <row r="174" spans="1:41">
      <c r="A174" s="106" t="s">
        <v>915</v>
      </c>
      <c r="B174" s="106" t="s">
        <v>525</v>
      </c>
      <c r="C174" s="107" t="s">
        <v>560</v>
      </c>
      <c r="D174" s="113" t="s">
        <v>561</v>
      </c>
      <c r="E174" s="122" t="s">
        <v>866</v>
      </c>
      <c r="F174" s="205" t="s">
        <v>0</v>
      </c>
      <c r="G174" s="122" t="str">
        <f>IF(F174&lt;&gt;"", VLOOKUP(F174,'WFOM - Cadre and Service List'!$E$4:$F$52,2,FALSE), "")</f>
        <v>AccidentsandEmerg</v>
      </c>
      <c r="H174" s="122"/>
      <c r="I174" s="207"/>
      <c r="J174" s="207"/>
      <c r="K174" s="207"/>
      <c r="L174" s="207"/>
      <c r="M174" s="207"/>
      <c r="N174" s="207"/>
      <c r="O174" s="207"/>
      <c r="P174" s="207">
        <f t="shared" si="5"/>
        <v>0</v>
      </c>
      <c r="Q174" s="122" t="s">
        <v>1947</v>
      </c>
      <c r="R174" s="122">
        <f>IFERROR(
$AN174 * INDEX('WFOM - Time_Base'!$A$4:$API$29, MATCH("CenHos", 'WFOM - Time_Base'!$B$4:$B$29,0), MATCH(CONCATENATE($G174,R$2),'WFOM - Time_Base'!$A$8:$API$8,0)) *
INDEX('WFOM - Time_Base'!$A$4:$API$29, MATCH("CenHos_Per", 'WFOM - Time_Base'!$B$4:$B$29,0), MATCH(CONCATENATE($G174,R$2),'WFOM - Time_Base'!$A$8:$API$8,0)),
IFERROR($AN174 * INDEX('Inputs from Uganda staff'!$E$61:$BM$80,MATCH('HRH Need estimation'!R$2,'Inputs from Uganda staff'!$E$61:$E$80,0),MATCH('HRH Need estimation'!$D174,'Inputs from Uganda staff'!$E$6:$BM$6,0)),
""))</f>
        <v>12</v>
      </c>
      <c r="S174" s="122">
        <f>IFERROR(
$AN174 * INDEX('WFOM - Time_Base'!$A$4:$API$29, MATCH("CenHos", 'WFOM - Time_Base'!$B$4:$B$29,0), MATCH(CONCATENATE($G174,S$2),'WFOM - Time_Base'!$A$8:$API$8,0)) *
INDEX('WFOM - Time_Base'!$A$4:$API$29, MATCH("CenHos_Per", 'WFOM - Time_Base'!$B$4:$B$29,0), MATCH(CONCATENATE($G174,S$2),'WFOM - Time_Base'!$A$8:$API$8,0)),
IFERROR($AN174 * INDEX('Inputs from Uganda staff'!$E$61:$BM$80,MATCH('HRH Need estimation'!S$2,'Inputs from Uganda staff'!$E$61:$E$80,0),MATCH('HRH Need estimation'!$D174,'Inputs from Uganda staff'!$E$6:$BM$6,0)),
""))</f>
        <v>24</v>
      </c>
      <c r="T174" s="122">
        <f>IFERROR(
$AN174 * INDEX('WFOM - Time_Base'!$A$4:$API$29, MATCH("CenHos", 'WFOM - Time_Base'!$B$4:$B$29,0), MATCH(CONCATENATE($G174,T$2),'WFOM - Time_Base'!$A$8:$API$8,0)) *
INDEX('WFOM - Time_Base'!$A$4:$API$29, MATCH("CenHos_Per", 'WFOM - Time_Base'!$B$4:$B$29,0), MATCH(CONCATENATE($G174,T$2),'WFOM - Time_Base'!$A$8:$API$8,0)),
IFERROR($AN174 * INDEX('Inputs from Uganda staff'!$E$61:$BM$80,MATCH('HRH Need estimation'!T$2,'Inputs from Uganda staff'!$E$61:$E$80,0),MATCH('HRH Need estimation'!$D174,'Inputs from Uganda staff'!$E$6:$BM$6,0)),
""))</f>
        <v>20</v>
      </c>
      <c r="U174" s="122">
        <f>IFERROR(
$AN174 * INDEX('WFOM - Time_Base'!$A$4:$API$29, MATCH("CenHos", 'WFOM - Time_Base'!$B$4:$B$29,0), MATCH(CONCATENATE($G174,U$2),'WFOM - Time_Base'!$A$8:$API$8,0)) *
INDEX('WFOM - Time_Base'!$A$4:$API$29, MATCH("CenHos_Per", 'WFOM - Time_Base'!$B$4:$B$29,0), MATCH(CONCATENATE($G174,U$2),'WFOM - Time_Base'!$A$8:$API$8,0)),
IFERROR($AN174 * INDEX('Inputs from Uganda staff'!$E$61:$BM$80,MATCH('HRH Need estimation'!U$2,'Inputs from Uganda staff'!$E$61:$E$80,0),MATCH('HRH Need estimation'!$D174,'Inputs from Uganda staff'!$E$6:$BM$6,0)),
""))</f>
        <v>12.5</v>
      </c>
      <c r="V174" s="122">
        <f>IFERROR(
$AN174 * INDEX('WFOM - Time_Base'!$A$4:$API$29, MATCH("CenHos", 'WFOM - Time_Base'!$B$4:$B$29,0), MATCH(CONCATENATE($G174,V$2),'WFOM - Time_Base'!$A$8:$API$8,0)) *
INDEX('WFOM - Time_Base'!$A$4:$API$29, MATCH("CenHos_Per", 'WFOM - Time_Base'!$B$4:$B$29,0), MATCH(CONCATENATE($G174,V$2),'WFOM - Time_Base'!$A$8:$API$8,0)),
IFERROR($AN174 * INDEX('Inputs from Uganda staff'!$E$61:$BM$80,MATCH('HRH Need estimation'!V$2,'Inputs from Uganda staff'!$E$61:$E$80,0),MATCH('HRH Need estimation'!$D174,'Inputs from Uganda staff'!$E$6:$BM$6,0)),
""))</f>
        <v>12.5</v>
      </c>
      <c r="W174" s="122">
        <f>IFERROR(
$AN174 * INDEX('WFOM - Time_Base'!$A$4:$API$29, MATCH("CenHos", 'WFOM - Time_Base'!$B$4:$B$29,0), MATCH(CONCATENATE($G174,W$2),'WFOM - Time_Base'!$A$8:$API$8,0)) *
INDEX('WFOM - Time_Base'!$A$4:$API$29, MATCH("CenHos_Per", 'WFOM - Time_Base'!$B$4:$B$29,0), MATCH(CONCATENATE($G174,W$2),'WFOM - Time_Base'!$A$8:$API$8,0)),
IFERROR($AN174 * INDEX('Inputs from Uganda staff'!$E$61:$BM$80,MATCH('HRH Need estimation'!W$2,'Inputs from Uganda staff'!$E$61:$E$80,0),MATCH('HRH Need estimation'!$D174,'Inputs from Uganda staff'!$E$6:$BM$6,0)),
""))</f>
        <v>0</v>
      </c>
      <c r="X174" s="122">
        <f>IFERROR(
$AN174 * INDEX('WFOM - Time_Base'!$A$4:$API$29, MATCH("CenHos", 'WFOM - Time_Base'!$B$4:$B$29,0), MATCH(CONCATENATE($G174,X$2),'WFOM - Time_Base'!$A$8:$API$8,0)) *
INDEX('WFOM - Time_Base'!$A$4:$API$29, MATCH("CenHos_Per", 'WFOM - Time_Base'!$B$4:$B$29,0), MATCH(CONCATENATE($G174,X$2),'WFOM - Time_Base'!$A$8:$API$8,0)),
IFERROR($AN174 * INDEX('Inputs from Uganda staff'!$E$61:$BM$80,MATCH('HRH Need estimation'!X$2,'Inputs from Uganda staff'!$E$61:$E$80,0),MATCH('HRH Need estimation'!$D174,'Inputs from Uganda staff'!$E$6:$BM$6,0)),
""))</f>
        <v>0</v>
      </c>
      <c r="Y174" s="122">
        <f>IFERROR(
$AN174 * INDEX('WFOM - Time_Base'!$A$4:$API$29, MATCH("CenHos", 'WFOM - Time_Base'!$B$4:$B$29,0), MATCH(CONCATENATE($G174,Y$2),'WFOM - Time_Base'!$A$8:$API$8,0)) *
INDEX('WFOM - Time_Base'!$A$4:$API$29, MATCH("CenHos_Per", 'WFOM - Time_Base'!$B$4:$B$29,0), MATCH(CONCATENATE($G174,Y$2),'WFOM - Time_Base'!$A$8:$API$8,0)),
IFERROR($AN174 * INDEX('Inputs from Uganda staff'!$E$61:$BM$80,MATCH('HRH Need estimation'!Y$2,'Inputs from Uganda staff'!$E$61:$E$80,0),MATCH('HRH Need estimation'!$D174,'Inputs from Uganda staff'!$E$6:$BM$6,0)),
""))</f>
        <v>0</v>
      </c>
      <c r="Z174" s="122">
        <f>IFERROR(
$AN174 * INDEX('WFOM - Time_Base'!$A$4:$API$29, MATCH("CenHos", 'WFOM - Time_Base'!$B$4:$B$29,0), MATCH(CONCATENATE($G174,Z$2),'WFOM - Time_Base'!$A$8:$API$8,0)) *
INDEX('WFOM - Time_Base'!$A$4:$API$29, MATCH("CenHos_Per", 'WFOM - Time_Base'!$B$4:$B$29,0), MATCH(CONCATENATE($G174,Z$2),'WFOM - Time_Base'!$A$8:$API$8,0)),
IFERROR($AN174 * INDEX('Inputs from Uganda staff'!$E$61:$BM$80,MATCH('HRH Need estimation'!Z$2,'Inputs from Uganda staff'!$E$61:$E$80,0),MATCH('HRH Need estimation'!$D174,'Inputs from Uganda staff'!$E$6:$BM$6,0)),
""))</f>
        <v>0</v>
      </c>
      <c r="AA174" s="122">
        <f>IFERROR(
$AN174 * INDEX('WFOM - Time_Base'!$A$4:$API$29, MATCH("CenHos", 'WFOM - Time_Base'!$B$4:$B$29,0), MATCH(CONCATENATE($G174,AA$2),'WFOM - Time_Base'!$A$8:$API$8,0)) *
INDEX('WFOM - Time_Base'!$A$4:$API$29, MATCH("CenHos_Per", 'WFOM - Time_Base'!$B$4:$B$29,0), MATCH(CONCATENATE($G174,AA$2),'WFOM - Time_Base'!$A$8:$API$8,0)),
IFERROR($AN174 * INDEX('Inputs from Uganda staff'!$E$61:$BM$80,MATCH('HRH Need estimation'!AA$2,'Inputs from Uganda staff'!$E$61:$E$80,0),MATCH('HRH Need estimation'!$D174,'Inputs from Uganda staff'!$E$6:$BM$6,0)),
""))</f>
        <v>0</v>
      </c>
      <c r="AB174" s="122">
        <f>IFERROR(
$AN174 * INDEX('WFOM - Time_Base'!$A$4:$API$29, MATCH("CenHos", 'WFOM - Time_Base'!$B$4:$B$29,0), MATCH(CONCATENATE($G174,AB$2),'WFOM - Time_Base'!$A$8:$API$8,0)) *
INDEX('WFOM - Time_Base'!$A$4:$API$29, MATCH("CenHos_Per", 'WFOM - Time_Base'!$B$4:$B$29,0), MATCH(CONCATENATE($G174,AB$2),'WFOM - Time_Base'!$A$8:$API$8,0)),
IFERROR($AN174 * INDEX('Inputs from Uganda staff'!$E$61:$BM$80,MATCH('HRH Need estimation'!AB$2,'Inputs from Uganda staff'!$E$61:$E$80,0),MATCH('HRH Need estimation'!$D174,'Inputs from Uganda staff'!$E$6:$BM$6,0)),
""))</f>
        <v>0</v>
      </c>
      <c r="AC174" s="122" t="str">
        <f>IFERROR(
$AN174 * INDEX('WFOM - Time_Base'!$A$4:$API$29, MATCH("CenHos", 'WFOM - Time_Base'!$B$4:$B$29,0), MATCH(CONCATENATE($G174,AC$2),'WFOM - Time_Base'!$A$8:$API$8,0)) *
INDEX('WFOM - Time_Base'!$A$4:$API$29, MATCH("CenHos_Per", 'WFOM - Time_Base'!$B$4:$B$29,0), MATCH(CONCATENATE($G174,AC$2),'WFOM - Time_Base'!$A$8:$API$8,0)),
IFERROR($AN174 * INDEX('Inputs from Uganda staff'!$E$61:$BM$80,MATCH('HRH Need estimation'!AC$2,'Inputs from Uganda staff'!$E$61:$E$80,0),MATCH('HRH Need estimation'!$D174,'Inputs from Uganda staff'!$E$6:$BM$6,0)),
""))</f>
        <v/>
      </c>
      <c r="AD174" s="122">
        <f>IFERROR(
$AN174 * INDEX('WFOM - Time_Base'!$A$4:$API$29, MATCH("CenHos", 'WFOM - Time_Base'!$B$4:$B$29,0), MATCH(CONCATENATE($G174,AD$2),'WFOM - Time_Base'!$A$8:$API$8,0)) *
INDEX('WFOM - Time_Base'!$A$4:$API$29, MATCH("CenHos_Per", 'WFOM - Time_Base'!$B$4:$B$29,0), MATCH(CONCATENATE($G174,AD$2),'WFOM - Time_Base'!$A$8:$API$8,0)),
IFERROR($AN174 * INDEX('Inputs from Uganda staff'!$E$61:$BM$80,MATCH('HRH Need estimation'!AD$2,'Inputs from Uganda staff'!$E$61:$E$80,0),MATCH('HRH Need estimation'!$D174,'Inputs from Uganda staff'!$E$6:$BM$6,0)),
""))</f>
        <v>0</v>
      </c>
      <c r="AE174" s="122">
        <f>IFERROR(
$AN174 * INDEX('WFOM - Time_Base'!$A$4:$API$29, MATCH("CenHos", 'WFOM - Time_Base'!$B$4:$B$29,0), MATCH(CONCATENATE($G174,AE$2),'WFOM - Time_Base'!$A$8:$API$8,0)) *
INDEX('WFOM - Time_Base'!$A$4:$API$29, MATCH("CenHos_Per", 'WFOM - Time_Base'!$B$4:$B$29,0), MATCH(CONCATENATE($G174,AE$2),'WFOM - Time_Base'!$A$8:$API$8,0)),
IFERROR($AN174 * INDEX('Inputs from Uganda staff'!$E$61:$BM$80,MATCH('HRH Need estimation'!AE$2,'Inputs from Uganda staff'!$E$61:$E$80,0),MATCH('HRH Need estimation'!$D174,'Inputs from Uganda staff'!$E$6:$BM$6,0)),
""))</f>
        <v>0</v>
      </c>
      <c r="AF174" s="122">
        <f>IFERROR(
$AN174 * INDEX('WFOM - Time_Base'!$A$4:$API$29, MATCH("CenHos", 'WFOM - Time_Base'!$B$4:$B$29,0), MATCH(CONCATENATE($G174,AF$2),'WFOM - Time_Base'!$A$8:$API$8,0)) *
INDEX('WFOM - Time_Base'!$A$4:$API$29, MATCH("CenHos_Per", 'WFOM - Time_Base'!$B$4:$B$29,0), MATCH(CONCATENATE($G174,AF$2),'WFOM - Time_Base'!$A$8:$API$8,0)),
IFERROR($AN174 * INDEX('Inputs from Uganda staff'!$E$61:$BM$80,MATCH('HRH Need estimation'!AF$2,'Inputs from Uganda staff'!$E$61:$E$80,0),MATCH('HRH Need estimation'!$D174,'Inputs from Uganda staff'!$E$6:$BM$6,0)),
""))</f>
        <v>0</v>
      </c>
      <c r="AG174" s="122">
        <f>IFERROR(
$AN174 * INDEX('WFOM - Time_Base'!$A$4:$API$29, MATCH("CenHos", 'WFOM - Time_Base'!$B$4:$B$29,0), MATCH(CONCATENATE($G174,AG$2),'WFOM - Time_Base'!$A$8:$API$8,0)) *
INDEX('WFOM - Time_Base'!$A$4:$API$29, MATCH("CenHos_Per", 'WFOM - Time_Base'!$B$4:$B$29,0), MATCH(CONCATENATE($G174,AG$2),'WFOM - Time_Base'!$A$8:$API$8,0)),
IFERROR($AN174 * INDEX('Inputs from Uganda staff'!$E$61:$BM$80,MATCH('HRH Need estimation'!AG$2,'Inputs from Uganda staff'!$E$61:$E$80,0),MATCH('HRH Need estimation'!$D174,'Inputs from Uganda staff'!$E$6:$BM$6,0)),
""))</f>
        <v>0</v>
      </c>
      <c r="AH174" s="122">
        <f>IFERROR(
$AN174 * INDEX('WFOM - Time_Base'!$A$4:$API$29, MATCH("CenHos", 'WFOM - Time_Base'!$B$4:$B$29,0), MATCH(CONCATENATE($G174,AH$2),'WFOM - Time_Base'!$A$8:$API$8,0)) *
INDEX('WFOM - Time_Base'!$A$4:$API$29, MATCH("CenHos_Per", 'WFOM - Time_Base'!$B$4:$B$29,0), MATCH(CONCATENATE($G174,AH$2),'WFOM - Time_Base'!$A$8:$API$8,0)),
IFERROR($AN174 * INDEX('Inputs from Uganda staff'!$E$61:$BM$80,MATCH('HRH Need estimation'!AH$2,'Inputs from Uganda staff'!$E$61:$E$80,0),MATCH('HRH Need estimation'!$D174,'Inputs from Uganda staff'!$E$6:$BM$6,0)),
""))</f>
        <v>0</v>
      </c>
      <c r="AI174" s="122">
        <f>IFERROR(
$AN174 * INDEX('WFOM - Time_Base'!$A$4:$API$29, MATCH("CenHos", 'WFOM - Time_Base'!$B$4:$B$29,0), MATCH(CONCATENATE($G174,AI$2),'WFOM - Time_Base'!$A$8:$API$8,0)) *
INDEX('WFOM - Time_Base'!$A$4:$API$29, MATCH("CenHos_Per", 'WFOM - Time_Base'!$B$4:$B$29,0), MATCH(CONCATENATE($G174,AI$2),'WFOM - Time_Base'!$A$8:$API$8,0)),
IFERROR($AN174 * INDEX('Inputs from Uganda staff'!$E$61:$BM$80,MATCH('HRH Need estimation'!AI$2,'Inputs from Uganda staff'!$E$61:$E$80,0),MATCH('HRH Need estimation'!$D174,'Inputs from Uganda staff'!$E$6:$BM$6,0)),
""))</f>
        <v>0</v>
      </c>
      <c r="AJ174" s="122">
        <f>IFERROR(
$AN174 * INDEX('WFOM - Time_Base'!$A$4:$API$29, MATCH("CenHos", 'WFOM - Time_Base'!$B$4:$B$29,0), MATCH(CONCATENATE($G174,AJ$2),'WFOM - Time_Base'!$A$8:$API$8,0)) *
INDEX('WFOM - Time_Base'!$A$4:$API$29, MATCH("CenHos_Per", 'WFOM - Time_Base'!$B$4:$B$29,0), MATCH(CONCATENATE($G174,AJ$2),'WFOM - Time_Base'!$A$8:$API$8,0)),
IFERROR($AN174 * INDEX('Inputs from Uganda staff'!$E$61:$BM$80,MATCH('HRH Need estimation'!AJ$2,'Inputs from Uganda staff'!$E$61:$E$80,0),MATCH('HRH Need estimation'!$D174,'Inputs from Uganda staff'!$E$6:$BM$6,0)),
""))</f>
        <v>0</v>
      </c>
      <c r="AK174" s="122">
        <f>IFERROR(
$AN174 * INDEX('WFOM - Time_Base'!$A$4:$API$29, MATCH("CenHos", 'WFOM - Time_Base'!$B$4:$B$29,0), MATCH(CONCATENATE($G174,AK$2),'WFOM - Time_Base'!$A$8:$API$8,0)) *
INDEX('WFOM - Time_Base'!$A$4:$API$29, MATCH("CenHos_Per", 'WFOM - Time_Base'!$B$4:$B$29,0), MATCH(CONCATENATE($G174,AK$2),'WFOM - Time_Base'!$A$8:$API$8,0)),
IFERROR($AN174 * INDEX('Inputs from Uganda staff'!$E$61:$BM$80,MATCH('HRH Need estimation'!AK$2,'Inputs from Uganda staff'!$E$61:$E$80,0),MATCH('HRH Need estimation'!$D174,'Inputs from Uganda staff'!$E$6:$BM$6,0)),
""))</f>
        <v>0</v>
      </c>
      <c r="AL174" s="122">
        <f>IFERROR(
$AN174 * INDEX('WFOM - Time_Base'!$A$4:$API$29, MATCH("CenHos", 'WFOM - Time_Base'!$B$4:$B$29,0), MATCH(CONCATENATE($G174,AL$2),'WFOM - Time_Base'!$A$8:$API$8,0)) *
INDEX('WFOM - Time_Base'!$A$4:$API$29, MATCH("CenHos_Per", 'WFOM - Time_Base'!$B$4:$B$29,0), MATCH(CONCATENATE($G174,AL$2),'WFOM - Time_Base'!$A$8:$API$8,0)),
IFERROR($AN174 * INDEX('Inputs from Uganda staff'!$E$61:$BM$80,MATCH('HRH Need estimation'!AL$2,'Inputs from Uganda staff'!$E$61:$E$80,0),MATCH('HRH Need estimation'!$D174,'Inputs from Uganda staff'!$E$6:$BM$6,0)),
""))</f>
        <v>0</v>
      </c>
      <c r="AN174">
        <v>1</v>
      </c>
      <c r="AO174" t="e">
        <f t="shared" si="6"/>
        <v>#N/A</v>
      </c>
    </row>
    <row r="175" spans="1:41">
      <c r="A175" s="106" t="s">
        <v>999</v>
      </c>
      <c r="B175" s="106" t="s">
        <v>525</v>
      </c>
      <c r="C175" s="107" t="s">
        <v>562</v>
      </c>
      <c r="D175" s="113" t="s">
        <v>563</v>
      </c>
      <c r="E175" s="122" t="s">
        <v>866</v>
      </c>
      <c r="F175" s="122" t="s">
        <v>68</v>
      </c>
      <c r="G175" s="122" t="str">
        <f>IF(F175&lt;&gt;"", VLOOKUP(F175,'WFOM - Cadre and Service List'!$E$4:$F$52,2,FALSE), "")</f>
        <v>MajorSurg</v>
      </c>
      <c r="H175" s="122"/>
      <c r="I175" s="207"/>
      <c r="J175" s="207"/>
      <c r="K175" s="207"/>
      <c r="L175" s="207"/>
      <c r="M175" s="207"/>
      <c r="N175" s="207"/>
      <c r="O175" s="207"/>
      <c r="P175" s="207">
        <f t="shared" si="5"/>
        <v>0</v>
      </c>
      <c r="Q175" s="122" t="s">
        <v>1947</v>
      </c>
      <c r="R175" s="122">
        <f>IFERROR(
$AN175 * INDEX('WFOM - Time_Base'!$A$4:$API$29, MATCH("CenHos", 'WFOM - Time_Base'!$B$4:$B$29,0), MATCH(CONCATENATE($G175,R$2),'WFOM - Time_Base'!$A$8:$API$8,0)) *
INDEX('WFOM - Time_Base'!$A$4:$API$29, MATCH("CenHos_Per", 'WFOM - Time_Base'!$B$4:$B$29,0), MATCH(CONCATENATE($G175,R$2),'WFOM - Time_Base'!$A$8:$API$8,0)),
IFERROR($AN175 * INDEX('Inputs from Uganda staff'!$E$61:$BM$80,MATCH('HRH Need estimation'!R$2,'Inputs from Uganda staff'!$E$61:$E$80,0),MATCH('HRH Need estimation'!$D175,'Inputs from Uganda staff'!$E$6:$BM$6,0)),
""))</f>
        <v>172</v>
      </c>
      <c r="S175" s="122">
        <f>IFERROR(
$AN175 * INDEX('WFOM - Time_Base'!$A$4:$API$29, MATCH("CenHos", 'WFOM - Time_Base'!$B$4:$B$29,0), MATCH(CONCATENATE($G175,S$2),'WFOM - Time_Base'!$A$8:$API$8,0)) *
INDEX('WFOM - Time_Base'!$A$4:$API$29, MATCH("CenHos_Per", 'WFOM - Time_Base'!$B$4:$B$29,0), MATCH(CONCATENATE($G175,S$2),'WFOM - Time_Base'!$A$8:$API$8,0)),
IFERROR($AN175 * INDEX('Inputs from Uganda staff'!$E$61:$BM$80,MATCH('HRH Need estimation'!S$2,'Inputs from Uganda staff'!$E$61:$E$80,0),MATCH('HRH Need estimation'!$D175,'Inputs from Uganda staff'!$E$6:$BM$6,0)),
""))</f>
        <v>190</v>
      </c>
      <c r="T175" s="122">
        <f>IFERROR(
$AN175 * INDEX('WFOM - Time_Base'!$A$4:$API$29, MATCH("CenHos", 'WFOM - Time_Base'!$B$4:$B$29,0), MATCH(CONCATENATE($G175,T$2),'WFOM - Time_Base'!$A$8:$API$8,0)) *
INDEX('WFOM - Time_Base'!$A$4:$API$29, MATCH("CenHos_Per", 'WFOM - Time_Base'!$B$4:$B$29,0), MATCH(CONCATENATE($G175,T$2),'WFOM - Time_Base'!$A$8:$API$8,0)),
IFERROR($AN175 * INDEX('Inputs from Uganda staff'!$E$61:$BM$80,MATCH('HRH Need estimation'!T$2,'Inputs from Uganda staff'!$E$61:$E$80,0),MATCH('HRH Need estimation'!$D175,'Inputs from Uganda staff'!$E$6:$BM$6,0)),
""))</f>
        <v>0</v>
      </c>
      <c r="U175" s="122">
        <f>IFERROR(
$AN175 * INDEX('WFOM - Time_Base'!$A$4:$API$29, MATCH("CenHos", 'WFOM - Time_Base'!$B$4:$B$29,0), MATCH(CONCATENATE($G175,U$2),'WFOM - Time_Base'!$A$8:$API$8,0)) *
INDEX('WFOM - Time_Base'!$A$4:$API$29, MATCH("CenHos_Per", 'WFOM - Time_Base'!$B$4:$B$29,0), MATCH(CONCATENATE($G175,U$2),'WFOM - Time_Base'!$A$8:$API$8,0)),
IFERROR($AN175 * INDEX('Inputs from Uganda staff'!$E$61:$BM$80,MATCH('HRH Need estimation'!U$2,'Inputs from Uganda staff'!$E$61:$E$80,0),MATCH('HRH Need estimation'!$D175,'Inputs from Uganda staff'!$E$6:$BM$6,0)),
""))</f>
        <v>137.6</v>
      </c>
      <c r="V175" s="122">
        <f>IFERROR(
$AN175 * INDEX('WFOM - Time_Base'!$A$4:$API$29, MATCH("CenHos", 'WFOM - Time_Base'!$B$4:$B$29,0), MATCH(CONCATENATE($G175,V$2),'WFOM - Time_Base'!$A$8:$API$8,0)) *
INDEX('WFOM - Time_Base'!$A$4:$API$29, MATCH("CenHos_Per", 'WFOM - Time_Base'!$B$4:$B$29,0), MATCH(CONCATENATE($G175,V$2),'WFOM - Time_Base'!$A$8:$API$8,0)),
IFERROR($AN175 * INDEX('Inputs from Uganda staff'!$E$61:$BM$80,MATCH('HRH Need estimation'!V$2,'Inputs from Uganda staff'!$E$61:$E$80,0),MATCH('HRH Need estimation'!$D175,'Inputs from Uganda staff'!$E$6:$BM$6,0)),
""))</f>
        <v>34.4</v>
      </c>
      <c r="W175" s="122">
        <f>IFERROR(
$AN175 * INDEX('WFOM - Time_Base'!$A$4:$API$29, MATCH("CenHos", 'WFOM - Time_Base'!$B$4:$B$29,0), MATCH(CONCATENATE($G175,W$2),'WFOM - Time_Base'!$A$8:$API$8,0)) *
INDEX('WFOM - Time_Base'!$A$4:$API$29, MATCH("CenHos_Per", 'WFOM - Time_Base'!$B$4:$B$29,0), MATCH(CONCATENATE($G175,W$2),'WFOM - Time_Base'!$A$8:$API$8,0)),
IFERROR($AN175 * INDEX('Inputs from Uganda staff'!$E$61:$BM$80,MATCH('HRH Need estimation'!W$2,'Inputs from Uganda staff'!$E$61:$E$80,0),MATCH('HRH Need estimation'!$D175,'Inputs from Uganda staff'!$E$6:$BM$6,0)),
""))</f>
        <v>5</v>
      </c>
      <c r="X175" s="122">
        <f>IFERROR(
$AN175 * INDEX('WFOM - Time_Base'!$A$4:$API$29, MATCH("CenHos", 'WFOM - Time_Base'!$B$4:$B$29,0), MATCH(CONCATENATE($G175,X$2),'WFOM - Time_Base'!$A$8:$API$8,0)) *
INDEX('WFOM - Time_Base'!$A$4:$API$29, MATCH("CenHos_Per", 'WFOM - Time_Base'!$B$4:$B$29,0), MATCH(CONCATENATE($G175,X$2),'WFOM - Time_Base'!$A$8:$API$8,0)),
IFERROR($AN175 * INDEX('Inputs from Uganda staff'!$E$61:$BM$80,MATCH('HRH Need estimation'!X$2,'Inputs from Uganda staff'!$E$61:$E$80,0),MATCH('HRH Need estimation'!$D175,'Inputs from Uganda staff'!$E$6:$BM$6,0)),
""))</f>
        <v>5</v>
      </c>
      <c r="Y175" s="122">
        <f>IFERROR(
$AN175 * INDEX('WFOM - Time_Base'!$A$4:$API$29, MATCH("CenHos", 'WFOM - Time_Base'!$B$4:$B$29,0), MATCH(CONCATENATE($G175,Y$2),'WFOM - Time_Base'!$A$8:$API$8,0)) *
INDEX('WFOM - Time_Base'!$A$4:$API$29, MATCH("CenHos_Per", 'WFOM - Time_Base'!$B$4:$B$29,0), MATCH(CONCATENATE($G175,Y$2),'WFOM - Time_Base'!$A$8:$API$8,0)),
IFERROR($AN175 * INDEX('Inputs from Uganda staff'!$E$61:$BM$80,MATCH('HRH Need estimation'!Y$2,'Inputs from Uganda staff'!$E$61:$E$80,0),MATCH('HRH Need estimation'!$D175,'Inputs from Uganda staff'!$E$6:$BM$6,0)),
""))</f>
        <v>0</v>
      </c>
      <c r="Z175" s="122">
        <f>IFERROR(
$AN175 * INDEX('WFOM - Time_Base'!$A$4:$API$29, MATCH("CenHos", 'WFOM - Time_Base'!$B$4:$B$29,0), MATCH(CONCATENATE($G175,Z$2),'WFOM - Time_Base'!$A$8:$API$8,0)) *
INDEX('WFOM - Time_Base'!$A$4:$API$29, MATCH("CenHos_Per", 'WFOM - Time_Base'!$B$4:$B$29,0), MATCH(CONCATENATE($G175,Z$2),'WFOM - Time_Base'!$A$8:$API$8,0)),
IFERROR($AN175 * INDEX('Inputs from Uganda staff'!$E$61:$BM$80,MATCH('HRH Need estimation'!Z$2,'Inputs from Uganda staff'!$E$61:$E$80,0),MATCH('HRH Need estimation'!$D175,'Inputs from Uganda staff'!$E$6:$BM$6,0)),
""))</f>
        <v>0</v>
      </c>
      <c r="AA175" s="122">
        <f>IFERROR(
$AN175 * INDEX('WFOM - Time_Base'!$A$4:$API$29, MATCH("CenHos", 'WFOM - Time_Base'!$B$4:$B$29,0), MATCH(CONCATENATE($G175,AA$2),'WFOM - Time_Base'!$A$8:$API$8,0)) *
INDEX('WFOM - Time_Base'!$A$4:$API$29, MATCH("CenHos_Per", 'WFOM - Time_Base'!$B$4:$B$29,0), MATCH(CONCATENATE($G175,AA$2),'WFOM - Time_Base'!$A$8:$API$8,0)),
IFERROR($AN175 * INDEX('Inputs from Uganda staff'!$E$61:$BM$80,MATCH('HRH Need estimation'!AA$2,'Inputs from Uganda staff'!$E$61:$E$80,0),MATCH('HRH Need estimation'!$D175,'Inputs from Uganda staff'!$E$6:$BM$6,0)),
""))</f>
        <v>0</v>
      </c>
      <c r="AB175" s="122">
        <f>IFERROR(
$AN175 * INDEX('WFOM - Time_Base'!$A$4:$API$29, MATCH("CenHos", 'WFOM - Time_Base'!$B$4:$B$29,0), MATCH(CONCATENATE($G175,AB$2),'WFOM - Time_Base'!$A$8:$API$8,0)) *
INDEX('WFOM - Time_Base'!$A$4:$API$29, MATCH("CenHos_Per", 'WFOM - Time_Base'!$B$4:$B$29,0), MATCH(CONCATENATE($G175,AB$2),'WFOM - Time_Base'!$A$8:$API$8,0)),
IFERROR($AN175 * INDEX('Inputs from Uganda staff'!$E$61:$BM$80,MATCH('HRH Need estimation'!AB$2,'Inputs from Uganda staff'!$E$61:$E$80,0),MATCH('HRH Need estimation'!$D175,'Inputs from Uganda staff'!$E$6:$BM$6,0)),
""))</f>
        <v>0</v>
      </c>
      <c r="AC175" s="122" t="str">
        <f>IFERROR(
$AN175 * INDEX('WFOM - Time_Base'!$A$4:$API$29, MATCH("CenHos", 'WFOM - Time_Base'!$B$4:$B$29,0), MATCH(CONCATENATE($G175,AC$2),'WFOM - Time_Base'!$A$8:$API$8,0)) *
INDEX('WFOM - Time_Base'!$A$4:$API$29, MATCH("CenHos_Per", 'WFOM - Time_Base'!$B$4:$B$29,0), MATCH(CONCATENATE($G175,AC$2),'WFOM - Time_Base'!$A$8:$API$8,0)),
IFERROR($AN175 * INDEX('Inputs from Uganda staff'!$E$61:$BM$80,MATCH('HRH Need estimation'!AC$2,'Inputs from Uganda staff'!$E$61:$E$80,0),MATCH('HRH Need estimation'!$D175,'Inputs from Uganda staff'!$E$6:$BM$6,0)),
""))</f>
        <v/>
      </c>
      <c r="AD175" s="122">
        <f>IFERROR(
$AN175 * INDEX('WFOM - Time_Base'!$A$4:$API$29, MATCH("CenHos", 'WFOM - Time_Base'!$B$4:$B$29,0), MATCH(CONCATENATE($G175,AD$2),'WFOM - Time_Base'!$A$8:$API$8,0)) *
INDEX('WFOM - Time_Base'!$A$4:$API$29, MATCH("CenHos_Per", 'WFOM - Time_Base'!$B$4:$B$29,0), MATCH(CONCATENATE($G175,AD$2),'WFOM - Time_Base'!$A$8:$API$8,0)),
IFERROR($AN175 * INDEX('Inputs from Uganda staff'!$E$61:$BM$80,MATCH('HRH Need estimation'!AD$2,'Inputs from Uganda staff'!$E$61:$E$80,0),MATCH('HRH Need estimation'!$D175,'Inputs from Uganda staff'!$E$6:$BM$6,0)),
""))</f>
        <v>0</v>
      </c>
      <c r="AE175" s="122">
        <f>IFERROR(
$AN175 * INDEX('WFOM - Time_Base'!$A$4:$API$29, MATCH("CenHos", 'WFOM - Time_Base'!$B$4:$B$29,0), MATCH(CONCATENATE($G175,AE$2),'WFOM - Time_Base'!$A$8:$API$8,0)) *
INDEX('WFOM - Time_Base'!$A$4:$API$29, MATCH("CenHos_Per", 'WFOM - Time_Base'!$B$4:$B$29,0), MATCH(CONCATENATE($G175,AE$2),'WFOM - Time_Base'!$A$8:$API$8,0)),
IFERROR($AN175 * INDEX('Inputs from Uganda staff'!$E$61:$BM$80,MATCH('HRH Need estimation'!AE$2,'Inputs from Uganda staff'!$E$61:$E$80,0),MATCH('HRH Need estimation'!$D175,'Inputs from Uganda staff'!$E$6:$BM$6,0)),
""))</f>
        <v>0</v>
      </c>
      <c r="AF175" s="122">
        <f>IFERROR(
$AN175 * INDEX('WFOM - Time_Base'!$A$4:$API$29, MATCH("CenHos", 'WFOM - Time_Base'!$B$4:$B$29,0), MATCH(CONCATENATE($G175,AF$2),'WFOM - Time_Base'!$A$8:$API$8,0)) *
INDEX('WFOM - Time_Base'!$A$4:$API$29, MATCH("CenHos_Per", 'WFOM - Time_Base'!$B$4:$B$29,0), MATCH(CONCATENATE($G175,AF$2),'WFOM - Time_Base'!$A$8:$API$8,0)),
IFERROR($AN175 * INDEX('Inputs from Uganda staff'!$E$61:$BM$80,MATCH('HRH Need estimation'!AF$2,'Inputs from Uganda staff'!$E$61:$E$80,0),MATCH('HRH Need estimation'!$D175,'Inputs from Uganda staff'!$E$6:$BM$6,0)),
""))</f>
        <v>0</v>
      </c>
      <c r="AG175" s="122">
        <f>IFERROR(
$AN175 * INDEX('WFOM - Time_Base'!$A$4:$API$29, MATCH("CenHos", 'WFOM - Time_Base'!$B$4:$B$29,0), MATCH(CONCATENATE($G175,AG$2),'WFOM - Time_Base'!$A$8:$API$8,0)) *
INDEX('WFOM - Time_Base'!$A$4:$API$29, MATCH("CenHos_Per", 'WFOM - Time_Base'!$B$4:$B$29,0), MATCH(CONCATENATE($G175,AG$2),'WFOM - Time_Base'!$A$8:$API$8,0)),
IFERROR($AN175 * INDEX('Inputs from Uganda staff'!$E$61:$BM$80,MATCH('HRH Need estimation'!AG$2,'Inputs from Uganda staff'!$E$61:$E$80,0),MATCH('HRH Need estimation'!$D175,'Inputs from Uganda staff'!$E$6:$BM$6,0)),
""))</f>
        <v>0</v>
      </c>
      <c r="AH175" s="122">
        <f>IFERROR(
$AN175 * INDEX('WFOM - Time_Base'!$A$4:$API$29, MATCH("CenHos", 'WFOM - Time_Base'!$B$4:$B$29,0), MATCH(CONCATENATE($G175,AH$2),'WFOM - Time_Base'!$A$8:$API$8,0)) *
INDEX('WFOM - Time_Base'!$A$4:$API$29, MATCH("CenHos_Per", 'WFOM - Time_Base'!$B$4:$B$29,0), MATCH(CONCATENATE($G175,AH$2),'WFOM - Time_Base'!$A$8:$API$8,0)),
IFERROR($AN175 * INDEX('Inputs from Uganda staff'!$E$61:$BM$80,MATCH('HRH Need estimation'!AH$2,'Inputs from Uganda staff'!$E$61:$E$80,0),MATCH('HRH Need estimation'!$D175,'Inputs from Uganda staff'!$E$6:$BM$6,0)),
""))</f>
        <v>0</v>
      </c>
      <c r="AI175" s="122">
        <f>IFERROR(
$AN175 * INDEX('WFOM - Time_Base'!$A$4:$API$29, MATCH("CenHos", 'WFOM - Time_Base'!$B$4:$B$29,0), MATCH(CONCATENATE($G175,AI$2),'WFOM - Time_Base'!$A$8:$API$8,0)) *
INDEX('WFOM - Time_Base'!$A$4:$API$29, MATCH("CenHos_Per", 'WFOM - Time_Base'!$B$4:$B$29,0), MATCH(CONCATENATE($G175,AI$2),'WFOM - Time_Base'!$A$8:$API$8,0)),
IFERROR($AN175 * INDEX('Inputs from Uganda staff'!$E$61:$BM$80,MATCH('HRH Need estimation'!AI$2,'Inputs from Uganda staff'!$E$61:$E$80,0),MATCH('HRH Need estimation'!$D175,'Inputs from Uganda staff'!$E$6:$BM$6,0)),
""))</f>
        <v>0</v>
      </c>
      <c r="AJ175" s="122">
        <f>IFERROR(
$AN175 * INDEX('WFOM - Time_Base'!$A$4:$API$29, MATCH("CenHos", 'WFOM - Time_Base'!$B$4:$B$29,0), MATCH(CONCATENATE($G175,AJ$2),'WFOM - Time_Base'!$A$8:$API$8,0)) *
INDEX('WFOM - Time_Base'!$A$4:$API$29, MATCH("CenHos_Per", 'WFOM - Time_Base'!$B$4:$B$29,0), MATCH(CONCATENATE($G175,AJ$2),'WFOM - Time_Base'!$A$8:$API$8,0)),
IFERROR($AN175 * INDEX('Inputs from Uganda staff'!$E$61:$BM$80,MATCH('HRH Need estimation'!AJ$2,'Inputs from Uganda staff'!$E$61:$E$80,0),MATCH('HRH Need estimation'!$D175,'Inputs from Uganda staff'!$E$6:$BM$6,0)),
""))</f>
        <v>0</v>
      </c>
      <c r="AK175" s="122">
        <f>IFERROR(
$AN175 * INDEX('WFOM - Time_Base'!$A$4:$API$29, MATCH("CenHos", 'WFOM - Time_Base'!$B$4:$B$29,0), MATCH(CONCATENATE($G175,AK$2),'WFOM - Time_Base'!$A$8:$API$8,0)) *
INDEX('WFOM - Time_Base'!$A$4:$API$29, MATCH("CenHos_Per", 'WFOM - Time_Base'!$B$4:$B$29,0), MATCH(CONCATENATE($G175,AK$2),'WFOM - Time_Base'!$A$8:$API$8,0)),
IFERROR($AN175 * INDEX('Inputs from Uganda staff'!$E$61:$BM$80,MATCH('HRH Need estimation'!AK$2,'Inputs from Uganda staff'!$E$61:$E$80,0),MATCH('HRH Need estimation'!$D175,'Inputs from Uganda staff'!$E$6:$BM$6,0)),
""))</f>
        <v>0</v>
      </c>
      <c r="AL175" s="122">
        <f>IFERROR(
$AN175 * INDEX('WFOM - Time_Base'!$A$4:$API$29, MATCH("CenHos", 'WFOM - Time_Base'!$B$4:$B$29,0), MATCH(CONCATENATE($G175,AL$2),'WFOM - Time_Base'!$A$8:$API$8,0)) *
INDEX('WFOM - Time_Base'!$A$4:$API$29, MATCH("CenHos_Per", 'WFOM - Time_Base'!$B$4:$B$29,0), MATCH(CONCATENATE($G175,AL$2),'WFOM - Time_Base'!$A$8:$API$8,0)),
IFERROR($AN175 * INDEX('Inputs from Uganda staff'!$E$61:$BM$80,MATCH('HRH Need estimation'!AL$2,'Inputs from Uganda staff'!$E$61:$E$80,0),MATCH('HRH Need estimation'!$D175,'Inputs from Uganda staff'!$E$6:$BM$6,0)),
""))</f>
        <v>0</v>
      </c>
      <c r="AN175">
        <v>1</v>
      </c>
      <c r="AO175" t="str">
        <f t="shared" si="6"/>
        <v>190</v>
      </c>
    </row>
    <row r="176" spans="1:41">
      <c r="A176" s="106" t="s">
        <v>1000</v>
      </c>
      <c r="B176" s="106" t="s">
        <v>525</v>
      </c>
      <c r="C176" s="107" t="s">
        <v>564</v>
      </c>
      <c r="D176" s="113" t="s">
        <v>565</v>
      </c>
      <c r="E176" s="122" t="s">
        <v>866</v>
      </c>
      <c r="F176" s="200" t="s">
        <v>68</v>
      </c>
      <c r="G176" s="122" t="str">
        <f>IF(F176&lt;&gt;"", VLOOKUP(F176,'WFOM - Cadre and Service List'!$E$4:$F$52,2,FALSE), "")</f>
        <v>MajorSurg</v>
      </c>
      <c r="H176" s="122"/>
      <c r="I176" s="207"/>
      <c r="J176" s="207"/>
      <c r="K176" s="207"/>
      <c r="L176" s="207"/>
      <c r="M176" s="207"/>
      <c r="N176" s="207"/>
      <c r="O176" s="207"/>
      <c r="P176" s="207">
        <f t="shared" si="5"/>
        <v>0</v>
      </c>
      <c r="Q176" s="122" t="s">
        <v>1947</v>
      </c>
      <c r="R176" s="122">
        <f>IFERROR(
$AN176 * INDEX('WFOM - Time_Base'!$A$4:$API$29, MATCH("CenHos", 'WFOM - Time_Base'!$B$4:$B$29,0), MATCH(CONCATENATE($G176,R$2),'WFOM - Time_Base'!$A$8:$API$8,0)) *
INDEX('WFOM - Time_Base'!$A$4:$API$29, MATCH("CenHos_Per", 'WFOM - Time_Base'!$B$4:$B$29,0), MATCH(CONCATENATE($G176,R$2),'WFOM - Time_Base'!$A$8:$API$8,0)),
IFERROR($AN176 * INDEX('Inputs from Uganda staff'!$E$61:$BM$80,MATCH('HRH Need estimation'!R$2,'Inputs from Uganda staff'!$E$61:$E$80,0),MATCH('HRH Need estimation'!$D176,'Inputs from Uganda staff'!$E$6:$BM$6,0)),
""))</f>
        <v>172</v>
      </c>
      <c r="S176" s="122">
        <f>IFERROR(
$AN176 * INDEX('WFOM - Time_Base'!$A$4:$API$29, MATCH("CenHos", 'WFOM - Time_Base'!$B$4:$B$29,0), MATCH(CONCATENATE($G176,S$2),'WFOM - Time_Base'!$A$8:$API$8,0)) *
INDEX('WFOM - Time_Base'!$A$4:$API$29, MATCH("CenHos_Per", 'WFOM - Time_Base'!$B$4:$B$29,0), MATCH(CONCATENATE($G176,S$2),'WFOM - Time_Base'!$A$8:$API$8,0)),
IFERROR($AN176 * INDEX('Inputs from Uganda staff'!$E$61:$BM$80,MATCH('HRH Need estimation'!S$2,'Inputs from Uganda staff'!$E$61:$E$80,0),MATCH('HRH Need estimation'!$D176,'Inputs from Uganda staff'!$E$6:$BM$6,0)),
""))</f>
        <v>190</v>
      </c>
      <c r="T176" s="122">
        <f>IFERROR(
$AN176 * INDEX('WFOM - Time_Base'!$A$4:$API$29, MATCH("CenHos", 'WFOM - Time_Base'!$B$4:$B$29,0), MATCH(CONCATENATE($G176,T$2),'WFOM - Time_Base'!$A$8:$API$8,0)) *
INDEX('WFOM - Time_Base'!$A$4:$API$29, MATCH("CenHos_Per", 'WFOM - Time_Base'!$B$4:$B$29,0), MATCH(CONCATENATE($G176,T$2),'WFOM - Time_Base'!$A$8:$API$8,0)),
IFERROR($AN176 * INDEX('Inputs from Uganda staff'!$E$61:$BM$80,MATCH('HRH Need estimation'!T$2,'Inputs from Uganda staff'!$E$61:$E$80,0),MATCH('HRH Need estimation'!$D176,'Inputs from Uganda staff'!$E$6:$BM$6,0)),
""))</f>
        <v>0</v>
      </c>
      <c r="U176" s="122">
        <f>IFERROR(
$AN176 * INDEX('WFOM - Time_Base'!$A$4:$API$29, MATCH("CenHos", 'WFOM - Time_Base'!$B$4:$B$29,0), MATCH(CONCATENATE($G176,U$2),'WFOM - Time_Base'!$A$8:$API$8,0)) *
INDEX('WFOM - Time_Base'!$A$4:$API$29, MATCH("CenHos_Per", 'WFOM - Time_Base'!$B$4:$B$29,0), MATCH(CONCATENATE($G176,U$2),'WFOM - Time_Base'!$A$8:$API$8,0)),
IFERROR($AN176 * INDEX('Inputs from Uganda staff'!$E$61:$BM$80,MATCH('HRH Need estimation'!U$2,'Inputs from Uganda staff'!$E$61:$E$80,0),MATCH('HRH Need estimation'!$D176,'Inputs from Uganda staff'!$E$6:$BM$6,0)),
""))</f>
        <v>137.6</v>
      </c>
      <c r="V176" s="122">
        <f>IFERROR(
$AN176 * INDEX('WFOM - Time_Base'!$A$4:$API$29, MATCH("CenHos", 'WFOM - Time_Base'!$B$4:$B$29,0), MATCH(CONCATENATE($G176,V$2),'WFOM - Time_Base'!$A$8:$API$8,0)) *
INDEX('WFOM - Time_Base'!$A$4:$API$29, MATCH("CenHos_Per", 'WFOM - Time_Base'!$B$4:$B$29,0), MATCH(CONCATENATE($G176,V$2),'WFOM - Time_Base'!$A$8:$API$8,0)),
IFERROR($AN176 * INDEX('Inputs from Uganda staff'!$E$61:$BM$80,MATCH('HRH Need estimation'!V$2,'Inputs from Uganda staff'!$E$61:$E$80,0),MATCH('HRH Need estimation'!$D176,'Inputs from Uganda staff'!$E$6:$BM$6,0)),
""))</f>
        <v>34.4</v>
      </c>
      <c r="W176" s="122">
        <f>IFERROR(
$AN176 * INDEX('WFOM - Time_Base'!$A$4:$API$29, MATCH("CenHos", 'WFOM - Time_Base'!$B$4:$B$29,0), MATCH(CONCATENATE($G176,W$2),'WFOM - Time_Base'!$A$8:$API$8,0)) *
INDEX('WFOM - Time_Base'!$A$4:$API$29, MATCH("CenHos_Per", 'WFOM - Time_Base'!$B$4:$B$29,0), MATCH(CONCATENATE($G176,W$2),'WFOM - Time_Base'!$A$8:$API$8,0)),
IFERROR($AN176 * INDEX('Inputs from Uganda staff'!$E$61:$BM$80,MATCH('HRH Need estimation'!W$2,'Inputs from Uganda staff'!$E$61:$E$80,0),MATCH('HRH Need estimation'!$D176,'Inputs from Uganda staff'!$E$6:$BM$6,0)),
""))</f>
        <v>5</v>
      </c>
      <c r="X176" s="122">
        <f>IFERROR(
$AN176 * INDEX('WFOM - Time_Base'!$A$4:$API$29, MATCH("CenHos", 'WFOM - Time_Base'!$B$4:$B$29,0), MATCH(CONCATENATE($G176,X$2),'WFOM - Time_Base'!$A$8:$API$8,0)) *
INDEX('WFOM - Time_Base'!$A$4:$API$29, MATCH("CenHos_Per", 'WFOM - Time_Base'!$B$4:$B$29,0), MATCH(CONCATENATE($G176,X$2),'WFOM - Time_Base'!$A$8:$API$8,0)),
IFERROR($AN176 * INDEX('Inputs from Uganda staff'!$E$61:$BM$80,MATCH('HRH Need estimation'!X$2,'Inputs from Uganda staff'!$E$61:$E$80,0),MATCH('HRH Need estimation'!$D176,'Inputs from Uganda staff'!$E$6:$BM$6,0)),
""))</f>
        <v>5</v>
      </c>
      <c r="Y176" s="122">
        <f>IFERROR(
$AN176 * INDEX('WFOM - Time_Base'!$A$4:$API$29, MATCH("CenHos", 'WFOM - Time_Base'!$B$4:$B$29,0), MATCH(CONCATENATE($G176,Y$2),'WFOM - Time_Base'!$A$8:$API$8,0)) *
INDEX('WFOM - Time_Base'!$A$4:$API$29, MATCH("CenHos_Per", 'WFOM - Time_Base'!$B$4:$B$29,0), MATCH(CONCATENATE($G176,Y$2),'WFOM - Time_Base'!$A$8:$API$8,0)),
IFERROR($AN176 * INDEX('Inputs from Uganda staff'!$E$61:$BM$80,MATCH('HRH Need estimation'!Y$2,'Inputs from Uganda staff'!$E$61:$E$80,0),MATCH('HRH Need estimation'!$D176,'Inputs from Uganda staff'!$E$6:$BM$6,0)),
""))</f>
        <v>0</v>
      </c>
      <c r="Z176" s="122">
        <f>IFERROR(
$AN176 * INDEX('WFOM - Time_Base'!$A$4:$API$29, MATCH("CenHos", 'WFOM - Time_Base'!$B$4:$B$29,0), MATCH(CONCATENATE($G176,Z$2),'WFOM - Time_Base'!$A$8:$API$8,0)) *
INDEX('WFOM - Time_Base'!$A$4:$API$29, MATCH("CenHos_Per", 'WFOM - Time_Base'!$B$4:$B$29,0), MATCH(CONCATENATE($G176,Z$2),'WFOM - Time_Base'!$A$8:$API$8,0)),
IFERROR($AN176 * INDEX('Inputs from Uganda staff'!$E$61:$BM$80,MATCH('HRH Need estimation'!Z$2,'Inputs from Uganda staff'!$E$61:$E$80,0),MATCH('HRH Need estimation'!$D176,'Inputs from Uganda staff'!$E$6:$BM$6,0)),
""))</f>
        <v>0</v>
      </c>
      <c r="AA176" s="122">
        <f>IFERROR(
$AN176 * INDEX('WFOM - Time_Base'!$A$4:$API$29, MATCH("CenHos", 'WFOM - Time_Base'!$B$4:$B$29,0), MATCH(CONCATENATE($G176,AA$2),'WFOM - Time_Base'!$A$8:$API$8,0)) *
INDEX('WFOM - Time_Base'!$A$4:$API$29, MATCH("CenHos_Per", 'WFOM - Time_Base'!$B$4:$B$29,0), MATCH(CONCATENATE($G176,AA$2),'WFOM - Time_Base'!$A$8:$API$8,0)),
IFERROR($AN176 * INDEX('Inputs from Uganda staff'!$E$61:$BM$80,MATCH('HRH Need estimation'!AA$2,'Inputs from Uganda staff'!$E$61:$E$80,0),MATCH('HRH Need estimation'!$D176,'Inputs from Uganda staff'!$E$6:$BM$6,0)),
""))</f>
        <v>0</v>
      </c>
      <c r="AB176" s="122">
        <f>IFERROR(
$AN176 * INDEX('WFOM - Time_Base'!$A$4:$API$29, MATCH("CenHos", 'WFOM - Time_Base'!$B$4:$B$29,0), MATCH(CONCATENATE($G176,AB$2),'WFOM - Time_Base'!$A$8:$API$8,0)) *
INDEX('WFOM - Time_Base'!$A$4:$API$29, MATCH("CenHos_Per", 'WFOM - Time_Base'!$B$4:$B$29,0), MATCH(CONCATENATE($G176,AB$2),'WFOM - Time_Base'!$A$8:$API$8,0)),
IFERROR($AN176 * INDEX('Inputs from Uganda staff'!$E$61:$BM$80,MATCH('HRH Need estimation'!AB$2,'Inputs from Uganda staff'!$E$61:$E$80,0),MATCH('HRH Need estimation'!$D176,'Inputs from Uganda staff'!$E$6:$BM$6,0)),
""))</f>
        <v>0</v>
      </c>
      <c r="AC176" s="122" t="str">
        <f>IFERROR(
$AN176 * INDEX('WFOM - Time_Base'!$A$4:$API$29, MATCH("CenHos", 'WFOM - Time_Base'!$B$4:$B$29,0), MATCH(CONCATENATE($G176,AC$2),'WFOM - Time_Base'!$A$8:$API$8,0)) *
INDEX('WFOM - Time_Base'!$A$4:$API$29, MATCH("CenHos_Per", 'WFOM - Time_Base'!$B$4:$B$29,0), MATCH(CONCATENATE($G176,AC$2),'WFOM - Time_Base'!$A$8:$API$8,0)),
IFERROR($AN176 * INDEX('Inputs from Uganda staff'!$E$61:$BM$80,MATCH('HRH Need estimation'!AC$2,'Inputs from Uganda staff'!$E$61:$E$80,0),MATCH('HRH Need estimation'!$D176,'Inputs from Uganda staff'!$E$6:$BM$6,0)),
""))</f>
        <v/>
      </c>
      <c r="AD176" s="122">
        <f>IFERROR(
$AN176 * INDEX('WFOM - Time_Base'!$A$4:$API$29, MATCH("CenHos", 'WFOM - Time_Base'!$B$4:$B$29,0), MATCH(CONCATENATE($G176,AD$2),'WFOM - Time_Base'!$A$8:$API$8,0)) *
INDEX('WFOM - Time_Base'!$A$4:$API$29, MATCH("CenHos_Per", 'WFOM - Time_Base'!$B$4:$B$29,0), MATCH(CONCATENATE($G176,AD$2),'WFOM - Time_Base'!$A$8:$API$8,0)),
IFERROR($AN176 * INDEX('Inputs from Uganda staff'!$E$61:$BM$80,MATCH('HRH Need estimation'!AD$2,'Inputs from Uganda staff'!$E$61:$E$80,0),MATCH('HRH Need estimation'!$D176,'Inputs from Uganda staff'!$E$6:$BM$6,0)),
""))</f>
        <v>0</v>
      </c>
      <c r="AE176" s="122">
        <f>IFERROR(
$AN176 * INDEX('WFOM - Time_Base'!$A$4:$API$29, MATCH("CenHos", 'WFOM - Time_Base'!$B$4:$B$29,0), MATCH(CONCATENATE($G176,AE$2),'WFOM - Time_Base'!$A$8:$API$8,0)) *
INDEX('WFOM - Time_Base'!$A$4:$API$29, MATCH("CenHos_Per", 'WFOM - Time_Base'!$B$4:$B$29,0), MATCH(CONCATENATE($G176,AE$2),'WFOM - Time_Base'!$A$8:$API$8,0)),
IFERROR($AN176 * INDEX('Inputs from Uganda staff'!$E$61:$BM$80,MATCH('HRH Need estimation'!AE$2,'Inputs from Uganda staff'!$E$61:$E$80,0),MATCH('HRH Need estimation'!$D176,'Inputs from Uganda staff'!$E$6:$BM$6,0)),
""))</f>
        <v>0</v>
      </c>
      <c r="AF176" s="122">
        <f>IFERROR(
$AN176 * INDEX('WFOM - Time_Base'!$A$4:$API$29, MATCH("CenHos", 'WFOM - Time_Base'!$B$4:$B$29,0), MATCH(CONCATENATE($G176,AF$2),'WFOM - Time_Base'!$A$8:$API$8,0)) *
INDEX('WFOM - Time_Base'!$A$4:$API$29, MATCH("CenHos_Per", 'WFOM - Time_Base'!$B$4:$B$29,0), MATCH(CONCATENATE($G176,AF$2),'WFOM - Time_Base'!$A$8:$API$8,0)),
IFERROR($AN176 * INDEX('Inputs from Uganda staff'!$E$61:$BM$80,MATCH('HRH Need estimation'!AF$2,'Inputs from Uganda staff'!$E$61:$E$80,0),MATCH('HRH Need estimation'!$D176,'Inputs from Uganda staff'!$E$6:$BM$6,0)),
""))</f>
        <v>0</v>
      </c>
      <c r="AG176" s="122">
        <f>IFERROR(
$AN176 * INDEX('WFOM - Time_Base'!$A$4:$API$29, MATCH("CenHos", 'WFOM - Time_Base'!$B$4:$B$29,0), MATCH(CONCATENATE($G176,AG$2),'WFOM - Time_Base'!$A$8:$API$8,0)) *
INDEX('WFOM - Time_Base'!$A$4:$API$29, MATCH("CenHos_Per", 'WFOM - Time_Base'!$B$4:$B$29,0), MATCH(CONCATENATE($G176,AG$2),'WFOM - Time_Base'!$A$8:$API$8,0)),
IFERROR($AN176 * INDEX('Inputs from Uganda staff'!$E$61:$BM$80,MATCH('HRH Need estimation'!AG$2,'Inputs from Uganda staff'!$E$61:$E$80,0),MATCH('HRH Need estimation'!$D176,'Inputs from Uganda staff'!$E$6:$BM$6,0)),
""))</f>
        <v>0</v>
      </c>
      <c r="AH176" s="122">
        <f>IFERROR(
$AN176 * INDEX('WFOM - Time_Base'!$A$4:$API$29, MATCH("CenHos", 'WFOM - Time_Base'!$B$4:$B$29,0), MATCH(CONCATENATE($G176,AH$2),'WFOM - Time_Base'!$A$8:$API$8,0)) *
INDEX('WFOM - Time_Base'!$A$4:$API$29, MATCH("CenHos_Per", 'WFOM - Time_Base'!$B$4:$B$29,0), MATCH(CONCATENATE($G176,AH$2),'WFOM - Time_Base'!$A$8:$API$8,0)),
IFERROR($AN176 * INDEX('Inputs from Uganda staff'!$E$61:$BM$80,MATCH('HRH Need estimation'!AH$2,'Inputs from Uganda staff'!$E$61:$E$80,0),MATCH('HRH Need estimation'!$D176,'Inputs from Uganda staff'!$E$6:$BM$6,0)),
""))</f>
        <v>0</v>
      </c>
      <c r="AI176" s="122">
        <f>IFERROR(
$AN176 * INDEX('WFOM - Time_Base'!$A$4:$API$29, MATCH("CenHos", 'WFOM - Time_Base'!$B$4:$B$29,0), MATCH(CONCATENATE($G176,AI$2),'WFOM - Time_Base'!$A$8:$API$8,0)) *
INDEX('WFOM - Time_Base'!$A$4:$API$29, MATCH("CenHos_Per", 'WFOM - Time_Base'!$B$4:$B$29,0), MATCH(CONCATENATE($G176,AI$2),'WFOM - Time_Base'!$A$8:$API$8,0)),
IFERROR($AN176 * INDEX('Inputs from Uganda staff'!$E$61:$BM$80,MATCH('HRH Need estimation'!AI$2,'Inputs from Uganda staff'!$E$61:$E$80,0),MATCH('HRH Need estimation'!$D176,'Inputs from Uganda staff'!$E$6:$BM$6,0)),
""))</f>
        <v>0</v>
      </c>
      <c r="AJ176" s="122">
        <f>IFERROR(
$AN176 * INDEX('WFOM - Time_Base'!$A$4:$API$29, MATCH("CenHos", 'WFOM - Time_Base'!$B$4:$B$29,0), MATCH(CONCATENATE($G176,AJ$2),'WFOM - Time_Base'!$A$8:$API$8,0)) *
INDEX('WFOM - Time_Base'!$A$4:$API$29, MATCH("CenHos_Per", 'WFOM - Time_Base'!$B$4:$B$29,0), MATCH(CONCATENATE($G176,AJ$2),'WFOM - Time_Base'!$A$8:$API$8,0)),
IFERROR($AN176 * INDEX('Inputs from Uganda staff'!$E$61:$BM$80,MATCH('HRH Need estimation'!AJ$2,'Inputs from Uganda staff'!$E$61:$E$80,0),MATCH('HRH Need estimation'!$D176,'Inputs from Uganda staff'!$E$6:$BM$6,0)),
""))</f>
        <v>0</v>
      </c>
      <c r="AK176" s="122">
        <f>IFERROR(
$AN176 * INDEX('WFOM - Time_Base'!$A$4:$API$29, MATCH("CenHos", 'WFOM - Time_Base'!$B$4:$B$29,0), MATCH(CONCATENATE($G176,AK$2),'WFOM - Time_Base'!$A$8:$API$8,0)) *
INDEX('WFOM - Time_Base'!$A$4:$API$29, MATCH("CenHos_Per", 'WFOM - Time_Base'!$B$4:$B$29,0), MATCH(CONCATENATE($G176,AK$2),'WFOM - Time_Base'!$A$8:$API$8,0)),
IFERROR($AN176 * INDEX('Inputs from Uganda staff'!$E$61:$BM$80,MATCH('HRH Need estimation'!AK$2,'Inputs from Uganda staff'!$E$61:$E$80,0),MATCH('HRH Need estimation'!$D176,'Inputs from Uganda staff'!$E$6:$BM$6,0)),
""))</f>
        <v>0</v>
      </c>
      <c r="AL176" s="122">
        <f>IFERROR(
$AN176 * INDEX('WFOM - Time_Base'!$A$4:$API$29, MATCH("CenHos", 'WFOM - Time_Base'!$B$4:$B$29,0), MATCH(CONCATENATE($G176,AL$2),'WFOM - Time_Base'!$A$8:$API$8,0)) *
INDEX('WFOM - Time_Base'!$A$4:$API$29, MATCH("CenHos_Per", 'WFOM - Time_Base'!$B$4:$B$29,0), MATCH(CONCATENATE($G176,AL$2),'WFOM - Time_Base'!$A$8:$API$8,0)),
IFERROR($AN176 * INDEX('Inputs from Uganda staff'!$E$61:$BM$80,MATCH('HRH Need estimation'!AL$2,'Inputs from Uganda staff'!$E$61:$E$80,0),MATCH('HRH Need estimation'!$D176,'Inputs from Uganda staff'!$E$6:$BM$6,0)),
""))</f>
        <v>0</v>
      </c>
      <c r="AN176">
        <v>1</v>
      </c>
      <c r="AO176" t="str">
        <f t="shared" si="6"/>
        <v>191</v>
      </c>
    </row>
    <row r="177" spans="1:41">
      <c r="A177" s="106" t="s">
        <v>1001</v>
      </c>
      <c r="B177" s="106" t="s">
        <v>525</v>
      </c>
      <c r="C177" s="107" t="s">
        <v>566</v>
      </c>
      <c r="D177" s="113" t="s">
        <v>567</v>
      </c>
      <c r="E177" s="122" t="s">
        <v>866</v>
      </c>
      <c r="F177" s="200" t="s">
        <v>68</v>
      </c>
      <c r="G177" s="122" t="str">
        <f>IF(F177&lt;&gt;"", VLOOKUP(F177,'WFOM - Cadre and Service List'!$E$4:$F$52,2,FALSE), "")</f>
        <v>MajorSurg</v>
      </c>
      <c r="H177" s="122"/>
      <c r="I177" s="207"/>
      <c r="J177" s="207"/>
      <c r="K177" s="207"/>
      <c r="L177" s="207"/>
      <c r="M177" s="207"/>
      <c r="N177" s="207"/>
      <c r="O177" s="207"/>
      <c r="P177" s="207">
        <f t="shared" si="5"/>
        <v>0</v>
      </c>
      <c r="Q177" s="122" t="s">
        <v>1947</v>
      </c>
      <c r="R177" s="122">
        <f>IFERROR(
$AN177 * INDEX('WFOM - Time_Base'!$A$4:$API$29, MATCH("CenHos", 'WFOM - Time_Base'!$B$4:$B$29,0), MATCH(CONCATENATE($G177,R$2),'WFOM - Time_Base'!$A$8:$API$8,0)) *
INDEX('WFOM - Time_Base'!$A$4:$API$29, MATCH("CenHos_Per", 'WFOM - Time_Base'!$B$4:$B$29,0), MATCH(CONCATENATE($G177,R$2),'WFOM - Time_Base'!$A$8:$API$8,0)),
IFERROR($AN177 * INDEX('Inputs from Uganda staff'!$E$61:$BM$80,MATCH('HRH Need estimation'!R$2,'Inputs from Uganda staff'!$E$61:$E$80,0),MATCH('HRH Need estimation'!$D177,'Inputs from Uganda staff'!$E$6:$BM$6,0)),
""))</f>
        <v>172</v>
      </c>
      <c r="S177" s="122">
        <f>IFERROR(
$AN177 * INDEX('WFOM - Time_Base'!$A$4:$API$29, MATCH("CenHos", 'WFOM - Time_Base'!$B$4:$B$29,0), MATCH(CONCATENATE($G177,S$2),'WFOM - Time_Base'!$A$8:$API$8,0)) *
INDEX('WFOM - Time_Base'!$A$4:$API$29, MATCH("CenHos_Per", 'WFOM - Time_Base'!$B$4:$B$29,0), MATCH(CONCATENATE($G177,S$2),'WFOM - Time_Base'!$A$8:$API$8,0)),
IFERROR($AN177 * INDEX('Inputs from Uganda staff'!$E$61:$BM$80,MATCH('HRH Need estimation'!S$2,'Inputs from Uganda staff'!$E$61:$E$80,0),MATCH('HRH Need estimation'!$D177,'Inputs from Uganda staff'!$E$6:$BM$6,0)),
""))</f>
        <v>190</v>
      </c>
      <c r="T177" s="122">
        <f>IFERROR(
$AN177 * INDEX('WFOM - Time_Base'!$A$4:$API$29, MATCH("CenHos", 'WFOM - Time_Base'!$B$4:$B$29,0), MATCH(CONCATENATE($G177,T$2),'WFOM - Time_Base'!$A$8:$API$8,0)) *
INDEX('WFOM - Time_Base'!$A$4:$API$29, MATCH("CenHos_Per", 'WFOM - Time_Base'!$B$4:$B$29,0), MATCH(CONCATENATE($G177,T$2),'WFOM - Time_Base'!$A$8:$API$8,0)),
IFERROR($AN177 * INDEX('Inputs from Uganda staff'!$E$61:$BM$80,MATCH('HRH Need estimation'!T$2,'Inputs from Uganda staff'!$E$61:$E$80,0),MATCH('HRH Need estimation'!$D177,'Inputs from Uganda staff'!$E$6:$BM$6,0)),
""))</f>
        <v>0</v>
      </c>
      <c r="U177" s="122">
        <f>IFERROR(
$AN177 * INDEX('WFOM - Time_Base'!$A$4:$API$29, MATCH("CenHos", 'WFOM - Time_Base'!$B$4:$B$29,0), MATCH(CONCATENATE($G177,U$2),'WFOM - Time_Base'!$A$8:$API$8,0)) *
INDEX('WFOM - Time_Base'!$A$4:$API$29, MATCH("CenHos_Per", 'WFOM - Time_Base'!$B$4:$B$29,0), MATCH(CONCATENATE($G177,U$2),'WFOM - Time_Base'!$A$8:$API$8,0)),
IFERROR($AN177 * INDEX('Inputs from Uganda staff'!$E$61:$BM$80,MATCH('HRH Need estimation'!U$2,'Inputs from Uganda staff'!$E$61:$E$80,0),MATCH('HRH Need estimation'!$D177,'Inputs from Uganda staff'!$E$6:$BM$6,0)),
""))</f>
        <v>137.6</v>
      </c>
      <c r="V177" s="122">
        <f>IFERROR(
$AN177 * INDEX('WFOM - Time_Base'!$A$4:$API$29, MATCH("CenHos", 'WFOM - Time_Base'!$B$4:$B$29,0), MATCH(CONCATENATE($G177,V$2),'WFOM - Time_Base'!$A$8:$API$8,0)) *
INDEX('WFOM - Time_Base'!$A$4:$API$29, MATCH("CenHos_Per", 'WFOM - Time_Base'!$B$4:$B$29,0), MATCH(CONCATENATE($G177,V$2),'WFOM - Time_Base'!$A$8:$API$8,0)),
IFERROR($AN177 * INDEX('Inputs from Uganda staff'!$E$61:$BM$80,MATCH('HRH Need estimation'!V$2,'Inputs from Uganda staff'!$E$61:$E$80,0),MATCH('HRH Need estimation'!$D177,'Inputs from Uganda staff'!$E$6:$BM$6,0)),
""))</f>
        <v>34.4</v>
      </c>
      <c r="W177" s="122">
        <f>IFERROR(
$AN177 * INDEX('WFOM - Time_Base'!$A$4:$API$29, MATCH("CenHos", 'WFOM - Time_Base'!$B$4:$B$29,0), MATCH(CONCATENATE($G177,W$2),'WFOM - Time_Base'!$A$8:$API$8,0)) *
INDEX('WFOM - Time_Base'!$A$4:$API$29, MATCH("CenHos_Per", 'WFOM - Time_Base'!$B$4:$B$29,0), MATCH(CONCATENATE($G177,W$2),'WFOM - Time_Base'!$A$8:$API$8,0)),
IFERROR($AN177 * INDEX('Inputs from Uganda staff'!$E$61:$BM$80,MATCH('HRH Need estimation'!W$2,'Inputs from Uganda staff'!$E$61:$E$80,0),MATCH('HRH Need estimation'!$D177,'Inputs from Uganda staff'!$E$6:$BM$6,0)),
""))</f>
        <v>5</v>
      </c>
      <c r="X177" s="122">
        <f>IFERROR(
$AN177 * INDEX('WFOM - Time_Base'!$A$4:$API$29, MATCH("CenHos", 'WFOM - Time_Base'!$B$4:$B$29,0), MATCH(CONCATENATE($G177,X$2),'WFOM - Time_Base'!$A$8:$API$8,0)) *
INDEX('WFOM - Time_Base'!$A$4:$API$29, MATCH("CenHos_Per", 'WFOM - Time_Base'!$B$4:$B$29,0), MATCH(CONCATENATE($G177,X$2),'WFOM - Time_Base'!$A$8:$API$8,0)),
IFERROR($AN177 * INDEX('Inputs from Uganda staff'!$E$61:$BM$80,MATCH('HRH Need estimation'!X$2,'Inputs from Uganda staff'!$E$61:$E$80,0),MATCH('HRH Need estimation'!$D177,'Inputs from Uganda staff'!$E$6:$BM$6,0)),
""))</f>
        <v>5</v>
      </c>
      <c r="Y177" s="122">
        <f>IFERROR(
$AN177 * INDEX('WFOM - Time_Base'!$A$4:$API$29, MATCH("CenHos", 'WFOM - Time_Base'!$B$4:$B$29,0), MATCH(CONCATENATE($G177,Y$2),'WFOM - Time_Base'!$A$8:$API$8,0)) *
INDEX('WFOM - Time_Base'!$A$4:$API$29, MATCH("CenHos_Per", 'WFOM - Time_Base'!$B$4:$B$29,0), MATCH(CONCATENATE($G177,Y$2),'WFOM - Time_Base'!$A$8:$API$8,0)),
IFERROR($AN177 * INDEX('Inputs from Uganda staff'!$E$61:$BM$80,MATCH('HRH Need estimation'!Y$2,'Inputs from Uganda staff'!$E$61:$E$80,0),MATCH('HRH Need estimation'!$D177,'Inputs from Uganda staff'!$E$6:$BM$6,0)),
""))</f>
        <v>0</v>
      </c>
      <c r="Z177" s="122">
        <f>IFERROR(
$AN177 * INDEX('WFOM - Time_Base'!$A$4:$API$29, MATCH("CenHos", 'WFOM - Time_Base'!$B$4:$B$29,0), MATCH(CONCATENATE($G177,Z$2),'WFOM - Time_Base'!$A$8:$API$8,0)) *
INDEX('WFOM - Time_Base'!$A$4:$API$29, MATCH("CenHos_Per", 'WFOM - Time_Base'!$B$4:$B$29,0), MATCH(CONCATENATE($G177,Z$2),'WFOM - Time_Base'!$A$8:$API$8,0)),
IFERROR($AN177 * INDEX('Inputs from Uganda staff'!$E$61:$BM$80,MATCH('HRH Need estimation'!Z$2,'Inputs from Uganda staff'!$E$61:$E$80,0),MATCH('HRH Need estimation'!$D177,'Inputs from Uganda staff'!$E$6:$BM$6,0)),
""))</f>
        <v>0</v>
      </c>
      <c r="AA177" s="122">
        <f>IFERROR(
$AN177 * INDEX('WFOM - Time_Base'!$A$4:$API$29, MATCH("CenHos", 'WFOM - Time_Base'!$B$4:$B$29,0), MATCH(CONCATENATE($G177,AA$2),'WFOM - Time_Base'!$A$8:$API$8,0)) *
INDEX('WFOM - Time_Base'!$A$4:$API$29, MATCH("CenHos_Per", 'WFOM - Time_Base'!$B$4:$B$29,0), MATCH(CONCATENATE($G177,AA$2),'WFOM - Time_Base'!$A$8:$API$8,0)),
IFERROR($AN177 * INDEX('Inputs from Uganda staff'!$E$61:$BM$80,MATCH('HRH Need estimation'!AA$2,'Inputs from Uganda staff'!$E$61:$E$80,0),MATCH('HRH Need estimation'!$D177,'Inputs from Uganda staff'!$E$6:$BM$6,0)),
""))</f>
        <v>0</v>
      </c>
      <c r="AB177" s="122">
        <f>IFERROR(
$AN177 * INDEX('WFOM - Time_Base'!$A$4:$API$29, MATCH("CenHos", 'WFOM - Time_Base'!$B$4:$B$29,0), MATCH(CONCATENATE($G177,AB$2),'WFOM - Time_Base'!$A$8:$API$8,0)) *
INDEX('WFOM - Time_Base'!$A$4:$API$29, MATCH("CenHos_Per", 'WFOM - Time_Base'!$B$4:$B$29,0), MATCH(CONCATENATE($G177,AB$2),'WFOM - Time_Base'!$A$8:$API$8,0)),
IFERROR($AN177 * INDEX('Inputs from Uganda staff'!$E$61:$BM$80,MATCH('HRH Need estimation'!AB$2,'Inputs from Uganda staff'!$E$61:$E$80,0),MATCH('HRH Need estimation'!$D177,'Inputs from Uganda staff'!$E$6:$BM$6,0)),
""))</f>
        <v>0</v>
      </c>
      <c r="AC177" s="122" t="str">
        <f>IFERROR(
$AN177 * INDEX('WFOM - Time_Base'!$A$4:$API$29, MATCH("CenHos", 'WFOM - Time_Base'!$B$4:$B$29,0), MATCH(CONCATENATE($G177,AC$2),'WFOM - Time_Base'!$A$8:$API$8,0)) *
INDEX('WFOM - Time_Base'!$A$4:$API$29, MATCH("CenHos_Per", 'WFOM - Time_Base'!$B$4:$B$29,0), MATCH(CONCATENATE($G177,AC$2),'WFOM - Time_Base'!$A$8:$API$8,0)),
IFERROR($AN177 * INDEX('Inputs from Uganda staff'!$E$61:$BM$80,MATCH('HRH Need estimation'!AC$2,'Inputs from Uganda staff'!$E$61:$E$80,0),MATCH('HRH Need estimation'!$D177,'Inputs from Uganda staff'!$E$6:$BM$6,0)),
""))</f>
        <v/>
      </c>
      <c r="AD177" s="122">
        <f>IFERROR(
$AN177 * INDEX('WFOM - Time_Base'!$A$4:$API$29, MATCH("CenHos", 'WFOM - Time_Base'!$B$4:$B$29,0), MATCH(CONCATENATE($G177,AD$2),'WFOM - Time_Base'!$A$8:$API$8,0)) *
INDEX('WFOM - Time_Base'!$A$4:$API$29, MATCH("CenHos_Per", 'WFOM - Time_Base'!$B$4:$B$29,0), MATCH(CONCATENATE($G177,AD$2),'WFOM - Time_Base'!$A$8:$API$8,0)),
IFERROR($AN177 * INDEX('Inputs from Uganda staff'!$E$61:$BM$80,MATCH('HRH Need estimation'!AD$2,'Inputs from Uganda staff'!$E$61:$E$80,0),MATCH('HRH Need estimation'!$D177,'Inputs from Uganda staff'!$E$6:$BM$6,0)),
""))</f>
        <v>0</v>
      </c>
      <c r="AE177" s="122">
        <f>IFERROR(
$AN177 * INDEX('WFOM - Time_Base'!$A$4:$API$29, MATCH("CenHos", 'WFOM - Time_Base'!$B$4:$B$29,0), MATCH(CONCATENATE($G177,AE$2),'WFOM - Time_Base'!$A$8:$API$8,0)) *
INDEX('WFOM - Time_Base'!$A$4:$API$29, MATCH("CenHos_Per", 'WFOM - Time_Base'!$B$4:$B$29,0), MATCH(CONCATENATE($G177,AE$2),'WFOM - Time_Base'!$A$8:$API$8,0)),
IFERROR($AN177 * INDEX('Inputs from Uganda staff'!$E$61:$BM$80,MATCH('HRH Need estimation'!AE$2,'Inputs from Uganda staff'!$E$61:$E$80,0),MATCH('HRH Need estimation'!$D177,'Inputs from Uganda staff'!$E$6:$BM$6,0)),
""))</f>
        <v>0</v>
      </c>
      <c r="AF177" s="122">
        <f>IFERROR(
$AN177 * INDEX('WFOM - Time_Base'!$A$4:$API$29, MATCH("CenHos", 'WFOM - Time_Base'!$B$4:$B$29,0), MATCH(CONCATENATE($G177,AF$2),'WFOM - Time_Base'!$A$8:$API$8,0)) *
INDEX('WFOM - Time_Base'!$A$4:$API$29, MATCH("CenHos_Per", 'WFOM - Time_Base'!$B$4:$B$29,0), MATCH(CONCATENATE($G177,AF$2),'WFOM - Time_Base'!$A$8:$API$8,0)),
IFERROR($AN177 * INDEX('Inputs from Uganda staff'!$E$61:$BM$80,MATCH('HRH Need estimation'!AF$2,'Inputs from Uganda staff'!$E$61:$E$80,0),MATCH('HRH Need estimation'!$D177,'Inputs from Uganda staff'!$E$6:$BM$6,0)),
""))</f>
        <v>0</v>
      </c>
      <c r="AG177" s="122">
        <f>IFERROR(
$AN177 * INDEX('WFOM - Time_Base'!$A$4:$API$29, MATCH("CenHos", 'WFOM - Time_Base'!$B$4:$B$29,0), MATCH(CONCATENATE($G177,AG$2),'WFOM - Time_Base'!$A$8:$API$8,0)) *
INDEX('WFOM - Time_Base'!$A$4:$API$29, MATCH("CenHos_Per", 'WFOM - Time_Base'!$B$4:$B$29,0), MATCH(CONCATENATE($G177,AG$2),'WFOM - Time_Base'!$A$8:$API$8,0)),
IFERROR($AN177 * INDEX('Inputs from Uganda staff'!$E$61:$BM$80,MATCH('HRH Need estimation'!AG$2,'Inputs from Uganda staff'!$E$61:$E$80,0),MATCH('HRH Need estimation'!$D177,'Inputs from Uganda staff'!$E$6:$BM$6,0)),
""))</f>
        <v>0</v>
      </c>
      <c r="AH177" s="122">
        <f>IFERROR(
$AN177 * INDEX('WFOM - Time_Base'!$A$4:$API$29, MATCH("CenHos", 'WFOM - Time_Base'!$B$4:$B$29,0), MATCH(CONCATENATE($G177,AH$2),'WFOM - Time_Base'!$A$8:$API$8,0)) *
INDEX('WFOM - Time_Base'!$A$4:$API$29, MATCH("CenHos_Per", 'WFOM - Time_Base'!$B$4:$B$29,0), MATCH(CONCATENATE($G177,AH$2),'WFOM - Time_Base'!$A$8:$API$8,0)),
IFERROR($AN177 * INDEX('Inputs from Uganda staff'!$E$61:$BM$80,MATCH('HRH Need estimation'!AH$2,'Inputs from Uganda staff'!$E$61:$E$80,0),MATCH('HRH Need estimation'!$D177,'Inputs from Uganda staff'!$E$6:$BM$6,0)),
""))</f>
        <v>0</v>
      </c>
      <c r="AI177" s="122">
        <f>IFERROR(
$AN177 * INDEX('WFOM - Time_Base'!$A$4:$API$29, MATCH("CenHos", 'WFOM - Time_Base'!$B$4:$B$29,0), MATCH(CONCATENATE($G177,AI$2),'WFOM - Time_Base'!$A$8:$API$8,0)) *
INDEX('WFOM - Time_Base'!$A$4:$API$29, MATCH("CenHos_Per", 'WFOM - Time_Base'!$B$4:$B$29,0), MATCH(CONCATENATE($G177,AI$2),'WFOM - Time_Base'!$A$8:$API$8,0)),
IFERROR($AN177 * INDEX('Inputs from Uganda staff'!$E$61:$BM$80,MATCH('HRH Need estimation'!AI$2,'Inputs from Uganda staff'!$E$61:$E$80,0),MATCH('HRH Need estimation'!$D177,'Inputs from Uganda staff'!$E$6:$BM$6,0)),
""))</f>
        <v>0</v>
      </c>
      <c r="AJ177" s="122">
        <f>IFERROR(
$AN177 * INDEX('WFOM - Time_Base'!$A$4:$API$29, MATCH("CenHos", 'WFOM - Time_Base'!$B$4:$B$29,0), MATCH(CONCATENATE($G177,AJ$2),'WFOM - Time_Base'!$A$8:$API$8,0)) *
INDEX('WFOM - Time_Base'!$A$4:$API$29, MATCH("CenHos_Per", 'WFOM - Time_Base'!$B$4:$B$29,0), MATCH(CONCATENATE($G177,AJ$2),'WFOM - Time_Base'!$A$8:$API$8,0)),
IFERROR($AN177 * INDEX('Inputs from Uganda staff'!$E$61:$BM$80,MATCH('HRH Need estimation'!AJ$2,'Inputs from Uganda staff'!$E$61:$E$80,0),MATCH('HRH Need estimation'!$D177,'Inputs from Uganda staff'!$E$6:$BM$6,0)),
""))</f>
        <v>0</v>
      </c>
      <c r="AK177" s="122">
        <f>IFERROR(
$AN177 * INDEX('WFOM - Time_Base'!$A$4:$API$29, MATCH("CenHos", 'WFOM - Time_Base'!$B$4:$B$29,0), MATCH(CONCATENATE($G177,AK$2),'WFOM - Time_Base'!$A$8:$API$8,0)) *
INDEX('WFOM - Time_Base'!$A$4:$API$29, MATCH("CenHos_Per", 'WFOM - Time_Base'!$B$4:$B$29,0), MATCH(CONCATENATE($G177,AK$2),'WFOM - Time_Base'!$A$8:$API$8,0)),
IFERROR($AN177 * INDEX('Inputs from Uganda staff'!$E$61:$BM$80,MATCH('HRH Need estimation'!AK$2,'Inputs from Uganda staff'!$E$61:$E$80,0),MATCH('HRH Need estimation'!$D177,'Inputs from Uganda staff'!$E$6:$BM$6,0)),
""))</f>
        <v>0</v>
      </c>
      <c r="AL177" s="122">
        <f>IFERROR(
$AN177 * INDEX('WFOM - Time_Base'!$A$4:$API$29, MATCH("CenHos", 'WFOM - Time_Base'!$B$4:$B$29,0), MATCH(CONCATENATE($G177,AL$2),'WFOM - Time_Base'!$A$8:$API$8,0)) *
INDEX('WFOM - Time_Base'!$A$4:$API$29, MATCH("CenHos_Per", 'WFOM - Time_Base'!$B$4:$B$29,0), MATCH(CONCATENATE($G177,AL$2),'WFOM - Time_Base'!$A$8:$API$8,0)),
IFERROR($AN177 * INDEX('Inputs from Uganda staff'!$E$61:$BM$80,MATCH('HRH Need estimation'!AL$2,'Inputs from Uganda staff'!$E$61:$E$80,0),MATCH('HRH Need estimation'!$D177,'Inputs from Uganda staff'!$E$6:$BM$6,0)),
""))</f>
        <v>0</v>
      </c>
      <c r="AN177">
        <v>1</v>
      </c>
      <c r="AO177" t="str">
        <f t="shared" si="6"/>
        <v>192</v>
      </c>
    </row>
    <row r="178" spans="1:41">
      <c r="A178" s="106" t="s">
        <v>1002</v>
      </c>
      <c r="B178" s="106" t="s">
        <v>525</v>
      </c>
      <c r="C178" s="107" t="s">
        <v>568</v>
      </c>
      <c r="D178" s="113" t="s">
        <v>2038</v>
      </c>
      <c r="E178" s="199" t="s">
        <v>1056</v>
      </c>
      <c r="F178" s="199"/>
      <c r="G178" s="199" t="str">
        <f>IF(F178&lt;&gt;"", VLOOKUP(F178,'WFOM - Cadre and Service List'!$E$4:$F$52,2,FALSE), "")</f>
        <v/>
      </c>
      <c r="H178" s="199" t="s">
        <v>1058</v>
      </c>
      <c r="I178" s="208"/>
      <c r="J178" s="208"/>
      <c r="K178" s="208"/>
      <c r="L178" s="208"/>
      <c r="M178" s="208"/>
      <c r="N178" s="208"/>
      <c r="O178" s="208"/>
      <c r="P178" s="207">
        <f t="shared" si="5"/>
        <v>0</v>
      </c>
      <c r="Q178" s="122" t="s">
        <v>1947</v>
      </c>
      <c r="R178" s="252">
        <v>0</v>
      </c>
      <c r="S178" s="252">
        <v>0</v>
      </c>
      <c r="T178" s="252">
        <v>0</v>
      </c>
      <c r="U178" s="252">
        <v>0</v>
      </c>
      <c r="V178" s="252">
        <v>0</v>
      </c>
      <c r="W178" s="252">
        <v>0</v>
      </c>
      <c r="X178" s="252">
        <v>0</v>
      </c>
      <c r="Y178" s="252">
        <v>0</v>
      </c>
      <c r="Z178" s="252">
        <v>0</v>
      </c>
      <c r="AA178" s="252">
        <v>0</v>
      </c>
      <c r="AB178" s="252">
        <v>0</v>
      </c>
      <c r="AC178" s="252">
        <v>0</v>
      </c>
      <c r="AD178" s="252">
        <v>0</v>
      </c>
      <c r="AE178" s="252">
        <v>0</v>
      </c>
      <c r="AF178" s="252">
        <v>0</v>
      </c>
      <c r="AG178" s="252">
        <v>0</v>
      </c>
      <c r="AH178" s="252">
        <v>0</v>
      </c>
      <c r="AI178" s="252">
        <v>0</v>
      </c>
      <c r="AJ178" s="252">
        <v>0</v>
      </c>
      <c r="AK178" s="252">
        <v>0</v>
      </c>
      <c r="AL178" s="252">
        <v>0</v>
      </c>
      <c r="AN178">
        <v>1</v>
      </c>
      <c r="AO178" t="e">
        <f t="shared" si="6"/>
        <v>#N/A</v>
      </c>
    </row>
    <row r="179" spans="1:41">
      <c r="A179" s="106" t="s">
        <v>1003</v>
      </c>
      <c r="B179" s="106" t="s">
        <v>525</v>
      </c>
      <c r="C179" s="107" t="s">
        <v>569</v>
      </c>
      <c r="D179" s="116" t="s">
        <v>570</v>
      </c>
      <c r="E179" s="199"/>
      <c r="F179" s="199"/>
      <c r="G179" s="199" t="str">
        <f>IF(F179&lt;&gt;"", VLOOKUP(F179,'WFOM - Cadre and Service List'!$E$4:$F$52,2,FALSE), "")</f>
        <v/>
      </c>
      <c r="H179" s="199" t="s">
        <v>910</v>
      </c>
      <c r="I179" s="208"/>
      <c r="J179" s="208"/>
      <c r="K179" s="208"/>
      <c r="L179" s="208"/>
      <c r="M179" s="208"/>
      <c r="N179" s="208"/>
      <c r="O179" s="208"/>
      <c r="P179" s="207">
        <f t="shared" si="5"/>
        <v>0</v>
      </c>
      <c r="Q179" s="122" t="s">
        <v>1947</v>
      </c>
      <c r="R179" s="122" t="str">
        <f>IFERROR(
$AN179 * INDEX('WFOM - Time_Base'!$A$4:$API$29, MATCH("CenHos", 'WFOM - Time_Base'!$B$4:$B$29,0), MATCH(CONCATENATE($G179,R$2),'WFOM - Time_Base'!$A$8:$API$8,0)) *
INDEX('WFOM - Time_Base'!$A$4:$API$29, MATCH("CenHos_Per", 'WFOM - Time_Base'!$B$4:$B$29,0), MATCH(CONCATENATE($G179,R$2),'WFOM - Time_Base'!$A$8:$API$8,0)),
IFERROR($AN179 * INDEX('Inputs from Uganda staff'!$E$61:$BM$80,MATCH('HRH Need estimation'!R$2,'Inputs from Uganda staff'!$E$61:$E$80,0),MATCH('HRH Need estimation'!$D179,'Inputs from Uganda staff'!$E$6:$BM$6,0)),
""))</f>
        <v/>
      </c>
      <c r="S179" s="122" t="str">
        <f>IFERROR(
$AN179 * INDEX('WFOM - Time_Base'!$A$4:$API$29, MATCH("CenHos", 'WFOM - Time_Base'!$B$4:$B$29,0), MATCH(CONCATENATE($G179,S$2),'WFOM - Time_Base'!$A$8:$API$8,0)) *
INDEX('WFOM - Time_Base'!$A$4:$API$29, MATCH("CenHos_Per", 'WFOM - Time_Base'!$B$4:$B$29,0), MATCH(CONCATENATE($G179,S$2),'WFOM - Time_Base'!$A$8:$API$8,0)),
IFERROR($AN179 * INDEX('Inputs from Uganda staff'!$E$61:$BM$80,MATCH('HRH Need estimation'!S$2,'Inputs from Uganda staff'!$E$61:$E$80,0),MATCH('HRH Need estimation'!$D179,'Inputs from Uganda staff'!$E$6:$BM$6,0)),
""))</f>
        <v/>
      </c>
      <c r="T179" s="122" t="str">
        <f>IFERROR(
$AN179 * INDEX('WFOM - Time_Base'!$A$4:$API$29, MATCH("CenHos", 'WFOM - Time_Base'!$B$4:$B$29,0), MATCH(CONCATENATE($G179,T$2),'WFOM - Time_Base'!$A$8:$API$8,0)) *
INDEX('WFOM - Time_Base'!$A$4:$API$29, MATCH("CenHos_Per", 'WFOM - Time_Base'!$B$4:$B$29,0), MATCH(CONCATENATE($G179,T$2),'WFOM - Time_Base'!$A$8:$API$8,0)),
IFERROR($AN179 * INDEX('Inputs from Uganda staff'!$E$61:$BM$80,MATCH('HRH Need estimation'!T$2,'Inputs from Uganda staff'!$E$61:$E$80,0),MATCH('HRH Need estimation'!$D179,'Inputs from Uganda staff'!$E$6:$BM$6,0)),
""))</f>
        <v/>
      </c>
      <c r="U179" s="122" t="str">
        <f>IFERROR(
$AN179 * INDEX('WFOM - Time_Base'!$A$4:$API$29, MATCH("CenHos", 'WFOM - Time_Base'!$B$4:$B$29,0), MATCH(CONCATENATE($G179,U$2),'WFOM - Time_Base'!$A$8:$API$8,0)) *
INDEX('WFOM - Time_Base'!$A$4:$API$29, MATCH("CenHos_Per", 'WFOM - Time_Base'!$B$4:$B$29,0), MATCH(CONCATENATE($G179,U$2),'WFOM - Time_Base'!$A$8:$API$8,0)),
IFERROR($AN179 * INDEX('Inputs from Uganda staff'!$E$61:$BM$80,MATCH('HRH Need estimation'!U$2,'Inputs from Uganda staff'!$E$61:$E$80,0),MATCH('HRH Need estimation'!$D179,'Inputs from Uganda staff'!$E$6:$BM$6,0)),
""))</f>
        <v/>
      </c>
      <c r="V179" s="122" t="str">
        <f>IFERROR(
$AN179 * INDEX('WFOM - Time_Base'!$A$4:$API$29, MATCH("CenHos", 'WFOM - Time_Base'!$B$4:$B$29,0), MATCH(CONCATENATE($G179,V$2),'WFOM - Time_Base'!$A$8:$API$8,0)) *
INDEX('WFOM - Time_Base'!$A$4:$API$29, MATCH("CenHos_Per", 'WFOM - Time_Base'!$B$4:$B$29,0), MATCH(CONCATENATE($G179,V$2),'WFOM - Time_Base'!$A$8:$API$8,0)),
IFERROR($AN179 * INDEX('Inputs from Uganda staff'!$E$61:$BM$80,MATCH('HRH Need estimation'!V$2,'Inputs from Uganda staff'!$E$61:$E$80,0),MATCH('HRH Need estimation'!$D179,'Inputs from Uganda staff'!$E$6:$BM$6,0)),
""))</f>
        <v/>
      </c>
      <c r="W179" s="122" t="str">
        <f>IFERROR(
$AN179 * INDEX('WFOM - Time_Base'!$A$4:$API$29, MATCH("CenHos", 'WFOM - Time_Base'!$B$4:$B$29,0), MATCH(CONCATENATE($G179,W$2),'WFOM - Time_Base'!$A$8:$API$8,0)) *
INDEX('WFOM - Time_Base'!$A$4:$API$29, MATCH("CenHos_Per", 'WFOM - Time_Base'!$B$4:$B$29,0), MATCH(CONCATENATE($G179,W$2),'WFOM - Time_Base'!$A$8:$API$8,0)),
IFERROR($AN179 * INDEX('Inputs from Uganda staff'!$E$61:$BM$80,MATCH('HRH Need estimation'!W$2,'Inputs from Uganda staff'!$E$61:$E$80,0),MATCH('HRH Need estimation'!$D179,'Inputs from Uganda staff'!$E$6:$BM$6,0)),
""))</f>
        <v/>
      </c>
      <c r="X179" s="122" t="str">
        <f>IFERROR(
$AN179 * INDEX('WFOM - Time_Base'!$A$4:$API$29, MATCH("CenHos", 'WFOM - Time_Base'!$B$4:$B$29,0), MATCH(CONCATENATE($G179,X$2),'WFOM - Time_Base'!$A$8:$API$8,0)) *
INDEX('WFOM - Time_Base'!$A$4:$API$29, MATCH("CenHos_Per", 'WFOM - Time_Base'!$B$4:$B$29,0), MATCH(CONCATENATE($G179,X$2),'WFOM - Time_Base'!$A$8:$API$8,0)),
IFERROR($AN179 * INDEX('Inputs from Uganda staff'!$E$61:$BM$80,MATCH('HRH Need estimation'!X$2,'Inputs from Uganda staff'!$E$61:$E$80,0),MATCH('HRH Need estimation'!$D179,'Inputs from Uganda staff'!$E$6:$BM$6,0)),
""))</f>
        <v/>
      </c>
      <c r="Y179" s="122" t="str">
        <f>IFERROR(
$AN179 * INDEX('WFOM - Time_Base'!$A$4:$API$29, MATCH("CenHos", 'WFOM - Time_Base'!$B$4:$B$29,0), MATCH(CONCATENATE($G179,Y$2),'WFOM - Time_Base'!$A$8:$API$8,0)) *
INDEX('WFOM - Time_Base'!$A$4:$API$29, MATCH("CenHos_Per", 'WFOM - Time_Base'!$B$4:$B$29,0), MATCH(CONCATENATE($G179,Y$2),'WFOM - Time_Base'!$A$8:$API$8,0)),
IFERROR($AN179 * INDEX('Inputs from Uganda staff'!$E$61:$BM$80,MATCH('HRH Need estimation'!Y$2,'Inputs from Uganda staff'!$E$61:$E$80,0),MATCH('HRH Need estimation'!$D179,'Inputs from Uganda staff'!$E$6:$BM$6,0)),
""))</f>
        <v/>
      </c>
      <c r="Z179" s="122" t="str">
        <f>IFERROR(
$AN179 * INDEX('WFOM - Time_Base'!$A$4:$API$29, MATCH("CenHos", 'WFOM - Time_Base'!$B$4:$B$29,0), MATCH(CONCATENATE($G179,Z$2),'WFOM - Time_Base'!$A$8:$API$8,0)) *
INDEX('WFOM - Time_Base'!$A$4:$API$29, MATCH("CenHos_Per", 'WFOM - Time_Base'!$B$4:$B$29,0), MATCH(CONCATENATE($G179,Z$2),'WFOM - Time_Base'!$A$8:$API$8,0)),
IFERROR($AN179 * INDEX('Inputs from Uganda staff'!$E$61:$BM$80,MATCH('HRH Need estimation'!Z$2,'Inputs from Uganda staff'!$E$61:$E$80,0),MATCH('HRH Need estimation'!$D179,'Inputs from Uganda staff'!$E$6:$BM$6,0)),
""))</f>
        <v/>
      </c>
      <c r="AA179" s="122" t="str">
        <f>IFERROR(
$AN179 * INDEX('WFOM - Time_Base'!$A$4:$API$29, MATCH("CenHos", 'WFOM - Time_Base'!$B$4:$B$29,0), MATCH(CONCATENATE($G179,AA$2),'WFOM - Time_Base'!$A$8:$API$8,0)) *
INDEX('WFOM - Time_Base'!$A$4:$API$29, MATCH("CenHos_Per", 'WFOM - Time_Base'!$B$4:$B$29,0), MATCH(CONCATENATE($G179,AA$2),'WFOM - Time_Base'!$A$8:$API$8,0)),
IFERROR($AN179 * INDEX('Inputs from Uganda staff'!$E$61:$BM$80,MATCH('HRH Need estimation'!AA$2,'Inputs from Uganda staff'!$E$61:$E$80,0),MATCH('HRH Need estimation'!$D179,'Inputs from Uganda staff'!$E$6:$BM$6,0)),
""))</f>
        <v/>
      </c>
      <c r="AB179" s="122" t="str">
        <f>IFERROR(
$AN179 * INDEX('WFOM - Time_Base'!$A$4:$API$29, MATCH("CenHos", 'WFOM - Time_Base'!$B$4:$B$29,0), MATCH(CONCATENATE($G179,AB$2),'WFOM - Time_Base'!$A$8:$API$8,0)) *
INDEX('WFOM - Time_Base'!$A$4:$API$29, MATCH("CenHos_Per", 'WFOM - Time_Base'!$B$4:$B$29,0), MATCH(CONCATENATE($G179,AB$2),'WFOM - Time_Base'!$A$8:$API$8,0)),
IFERROR($AN179 * INDEX('Inputs from Uganda staff'!$E$61:$BM$80,MATCH('HRH Need estimation'!AB$2,'Inputs from Uganda staff'!$E$61:$E$80,0),MATCH('HRH Need estimation'!$D179,'Inputs from Uganda staff'!$E$6:$BM$6,0)),
""))</f>
        <v/>
      </c>
      <c r="AC179" s="122" t="str">
        <f>IFERROR(
$AN179 * INDEX('WFOM - Time_Base'!$A$4:$API$29, MATCH("CenHos", 'WFOM - Time_Base'!$B$4:$B$29,0), MATCH(CONCATENATE($G179,AC$2),'WFOM - Time_Base'!$A$8:$API$8,0)) *
INDEX('WFOM - Time_Base'!$A$4:$API$29, MATCH("CenHos_Per", 'WFOM - Time_Base'!$B$4:$B$29,0), MATCH(CONCATENATE($G179,AC$2),'WFOM - Time_Base'!$A$8:$API$8,0)),
IFERROR($AN179 * INDEX('Inputs from Uganda staff'!$E$61:$BM$80,MATCH('HRH Need estimation'!AC$2,'Inputs from Uganda staff'!$E$61:$E$80,0),MATCH('HRH Need estimation'!$D179,'Inputs from Uganda staff'!$E$6:$BM$6,0)),
""))</f>
        <v/>
      </c>
      <c r="AD179" s="122" t="str">
        <f>IFERROR(
$AN179 * INDEX('WFOM - Time_Base'!$A$4:$API$29, MATCH("CenHos", 'WFOM - Time_Base'!$B$4:$B$29,0), MATCH(CONCATENATE($G179,AD$2),'WFOM - Time_Base'!$A$8:$API$8,0)) *
INDEX('WFOM - Time_Base'!$A$4:$API$29, MATCH("CenHos_Per", 'WFOM - Time_Base'!$B$4:$B$29,0), MATCH(CONCATENATE($G179,AD$2),'WFOM - Time_Base'!$A$8:$API$8,0)),
IFERROR($AN179 * INDEX('Inputs from Uganda staff'!$E$61:$BM$80,MATCH('HRH Need estimation'!AD$2,'Inputs from Uganda staff'!$E$61:$E$80,0),MATCH('HRH Need estimation'!$D179,'Inputs from Uganda staff'!$E$6:$BM$6,0)),
""))</f>
        <v/>
      </c>
      <c r="AE179" s="122" t="str">
        <f>IFERROR(
$AN179 * INDEX('WFOM - Time_Base'!$A$4:$API$29, MATCH("CenHos", 'WFOM - Time_Base'!$B$4:$B$29,0), MATCH(CONCATENATE($G179,AE$2),'WFOM - Time_Base'!$A$8:$API$8,0)) *
INDEX('WFOM - Time_Base'!$A$4:$API$29, MATCH("CenHos_Per", 'WFOM - Time_Base'!$B$4:$B$29,0), MATCH(CONCATENATE($G179,AE$2),'WFOM - Time_Base'!$A$8:$API$8,0)),
IFERROR($AN179 * INDEX('Inputs from Uganda staff'!$E$61:$BM$80,MATCH('HRH Need estimation'!AE$2,'Inputs from Uganda staff'!$E$61:$E$80,0),MATCH('HRH Need estimation'!$D179,'Inputs from Uganda staff'!$E$6:$BM$6,0)),
""))</f>
        <v/>
      </c>
      <c r="AF179" s="122" t="str">
        <f>IFERROR(
$AN179 * INDEX('WFOM - Time_Base'!$A$4:$API$29, MATCH("CenHos", 'WFOM - Time_Base'!$B$4:$B$29,0), MATCH(CONCATENATE($G179,AF$2),'WFOM - Time_Base'!$A$8:$API$8,0)) *
INDEX('WFOM - Time_Base'!$A$4:$API$29, MATCH("CenHos_Per", 'WFOM - Time_Base'!$B$4:$B$29,0), MATCH(CONCATENATE($G179,AF$2),'WFOM - Time_Base'!$A$8:$API$8,0)),
IFERROR($AN179 * INDEX('Inputs from Uganda staff'!$E$61:$BM$80,MATCH('HRH Need estimation'!AF$2,'Inputs from Uganda staff'!$E$61:$E$80,0),MATCH('HRH Need estimation'!$D179,'Inputs from Uganda staff'!$E$6:$BM$6,0)),
""))</f>
        <v/>
      </c>
      <c r="AG179" s="122" t="str">
        <f>IFERROR(
$AN179 * INDEX('WFOM - Time_Base'!$A$4:$API$29, MATCH("CenHos", 'WFOM - Time_Base'!$B$4:$B$29,0), MATCH(CONCATENATE($G179,AG$2),'WFOM - Time_Base'!$A$8:$API$8,0)) *
INDEX('WFOM - Time_Base'!$A$4:$API$29, MATCH("CenHos_Per", 'WFOM - Time_Base'!$B$4:$B$29,0), MATCH(CONCATENATE($G179,AG$2),'WFOM - Time_Base'!$A$8:$API$8,0)),
IFERROR($AN179 * INDEX('Inputs from Uganda staff'!$E$61:$BM$80,MATCH('HRH Need estimation'!AG$2,'Inputs from Uganda staff'!$E$61:$E$80,0),MATCH('HRH Need estimation'!$D179,'Inputs from Uganda staff'!$E$6:$BM$6,0)),
""))</f>
        <v/>
      </c>
      <c r="AH179" s="122" t="str">
        <f>IFERROR(
$AN179 * INDEX('WFOM - Time_Base'!$A$4:$API$29, MATCH("CenHos", 'WFOM - Time_Base'!$B$4:$B$29,0), MATCH(CONCATENATE($G179,AH$2),'WFOM - Time_Base'!$A$8:$API$8,0)) *
INDEX('WFOM - Time_Base'!$A$4:$API$29, MATCH("CenHos_Per", 'WFOM - Time_Base'!$B$4:$B$29,0), MATCH(CONCATENATE($G179,AH$2),'WFOM - Time_Base'!$A$8:$API$8,0)),
IFERROR($AN179 * INDEX('Inputs from Uganda staff'!$E$61:$BM$80,MATCH('HRH Need estimation'!AH$2,'Inputs from Uganda staff'!$E$61:$E$80,0),MATCH('HRH Need estimation'!$D179,'Inputs from Uganda staff'!$E$6:$BM$6,0)),
""))</f>
        <v/>
      </c>
      <c r="AI179" s="122" t="str">
        <f>IFERROR(
$AN179 * INDEX('WFOM - Time_Base'!$A$4:$API$29, MATCH("CenHos", 'WFOM - Time_Base'!$B$4:$B$29,0), MATCH(CONCATENATE($G179,AI$2),'WFOM - Time_Base'!$A$8:$API$8,0)) *
INDEX('WFOM - Time_Base'!$A$4:$API$29, MATCH("CenHos_Per", 'WFOM - Time_Base'!$B$4:$B$29,0), MATCH(CONCATENATE($G179,AI$2),'WFOM - Time_Base'!$A$8:$API$8,0)),
IFERROR($AN179 * INDEX('Inputs from Uganda staff'!$E$61:$BM$80,MATCH('HRH Need estimation'!AI$2,'Inputs from Uganda staff'!$E$61:$E$80,0),MATCH('HRH Need estimation'!$D179,'Inputs from Uganda staff'!$E$6:$BM$6,0)),
""))</f>
        <v/>
      </c>
      <c r="AJ179" s="122" t="str">
        <f>IFERROR(
$AN179 * INDEX('WFOM - Time_Base'!$A$4:$API$29, MATCH("CenHos", 'WFOM - Time_Base'!$B$4:$B$29,0), MATCH(CONCATENATE($G179,AJ$2),'WFOM - Time_Base'!$A$8:$API$8,0)) *
INDEX('WFOM - Time_Base'!$A$4:$API$29, MATCH("CenHos_Per", 'WFOM - Time_Base'!$B$4:$B$29,0), MATCH(CONCATENATE($G179,AJ$2),'WFOM - Time_Base'!$A$8:$API$8,0)),
IFERROR($AN179 * INDEX('Inputs from Uganda staff'!$E$61:$BM$80,MATCH('HRH Need estimation'!AJ$2,'Inputs from Uganda staff'!$E$61:$E$80,0),MATCH('HRH Need estimation'!$D179,'Inputs from Uganda staff'!$E$6:$BM$6,0)),
""))</f>
        <v/>
      </c>
      <c r="AK179" s="122" t="str">
        <f>IFERROR(
$AN179 * INDEX('WFOM - Time_Base'!$A$4:$API$29, MATCH("CenHos", 'WFOM - Time_Base'!$B$4:$B$29,0), MATCH(CONCATENATE($G179,AK$2),'WFOM - Time_Base'!$A$8:$API$8,0)) *
INDEX('WFOM - Time_Base'!$A$4:$API$29, MATCH("CenHos_Per", 'WFOM - Time_Base'!$B$4:$B$29,0), MATCH(CONCATENATE($G179,AK$2),'WFOM - Time_Base'!$A$8:$API$8,0)),
IFERROR($AN179 * INDEX('Inputs from Uganda staff'!$E$61:$BM$80,MATCH('HRH Need estimation'!AK$2,'Inputs from Uganda staff'!$E$61:$E$80,0),MATCH('HRH Need estimation'!$D179,'Inputs from Uganda staff'!$E$6:$BM$6,0)),
""))</f>
        <v/>
      </c>
      <c r="AL179" s="122" t="str">
        <f>IFERROR(
$AN179 * INDEX('WFOM - Time_Base'!$A$4:$API$29, MATCH("CenHos", 'WFOM - Time_Base'!$B$4:$B$29,0), MATCH(CONCATENATE($G179,AL$2),'WFOM - Time_Base'!$A$8:$API$8,0)) *
INDEX('WFOM - Time_Base'!$A$4:$API$29, MATCH("CenHos_Per", 'WFOM - Time_Base'!$B$4:$B$29,0), MATCH(CONCATENATE($G179,AL$2),'WFOM - Time_Base'!$A$8:$API$8,0)),
IFERROR($AN179 * INDEX('Inputs from Uganda staff'!$E$61:$BM$80,MATCH('HRH Need estimation'!AL$2,'Inputs from Uganda staff'!$E$61:$E$80,0),MATCH('HRH Need estimation'!$D179,'Inputs from Uganda staff'!$E$6:$BM$6,0)),
""))</f>
        <v/>
      </c>
      <c r="AN179">
        <v>1</v>
      </c>
      <c r="AO179" t="e">
        <f t="shared" si="6"/>
        <v>#N/A</v>
      </c>
    </row>
    <row r="180" spans="1:41">
      <c r="A180" s="106" t="s">
        <v>1004</v>
      </c>
      <c r="B180" s="106" t="s">
        <v>525</v>
      </c>
      <c r="C180" s="107" t="s">
        <v>571</v>
      </c>
      <c r="D180" s="118" t="s">
        <v>572</v>
      </c>
      <c r="E180" s="122" t="s">
        <v>867</v>
      </c>
      <c r="F180" s="122" t="s">
        <v>21</v>
      </c>
      <c r="G180" s="122" t="str">
        <f>IF(F180&lt;&gt;"", VLOOKUP(F180,'WFOM - Cadre and Service List'!$E$4:$F$52,2,FALSE), "")</f>
        <v>Over5OPD</v>
      </c>
      <c r="H180" s="122"/>
      <c r="I180" s="207"/>
      <c r="J180" s="207"/>
      <c r="K180" s="207"/>
      <c r="L180" s="207"/>
      <c r="M180" s="207"/>
      <c r="N180" s="207"/>
      <c r="O180" s="207"/>
      <c r="P180" s="207">
        <f t="shared" si="5"/>
        <v>0</v>
      </c>
      <c r="Q180" s="122" t="s">
        <v>1947</v>
      </c>
      <c r="R180" s="122">
        <f>IFERROR(
$AN180 * INDEX('WFOM - Time_Base'!$A$4:$API$29, MATCH("CenHos", 'WFOM - Time_Base'!$B$4:$B$29,0), MATCH(CONCATENATE($G180,R$2),'WFOM - Time_Base'!$A$8:$API$8,0)) *
INDEX('WFOM - Time_Base'!$A$4:$API$29, MATCH("CenHos_Per", 'WFOM - Time_Base'!$B$4:$B$29,0), MATCH(CONCATENATE($G180,R$2),'WFOM - Time_Base'!$A$8:$API$8,0)),
IFERROR($AN180 * INDEX('Inputs from Uganda staff'!$E$61:$BM$80,MATCH('HRH Need estimation'!R$2,'Inputs from Uganda staff'!$E$61:$E$80,0),MATCH('HRH Need estimation'!$D180,'Inputs from Uganda staff'!$E$6:$BM$6,0)),
""))</f>
        <v>3.5</v>
      </c>
      <c r="S180" s="122">
        <f>IFERROR(
$AN180 * INDEX('WFOM - Time_Base'!$A$4:$API$29, MATCH("CenHos", 'WFOM - Time_Base'!$B$4:$B$29,0), MATCH(CONCATENATE($G180,S$2),'WFOM - Time_Base'!$A$8:$API$8,0)) *
INDEX('WFOM - Time_Base'!$A$4:$API$29, MATCH("CenHos_Per", 'WFOM - Time_Base'!$B$4:$B$29,0), MATCH(CONCATENATE($G180,S$2),'WFOM - Time_Base'!$A$8:$API$8,0)),
IFERROR($AN180 * INDEX('Inputs from Uganda staff'!$E$61:$BM$80,MATCH('HRH Need estimation'!S$2,'Inputs from Uganda staff'!$E$61:$E$80,0),MATCH('HRH Need estimation'!$D180,'Inputs from Uganda staff'!$E$6:$BM$6,0)),
""))</f>
        <v>6</v>
      </c>
      <c r="T180" s="122">
        <f>IFERROR(
$AN180 * INDEX('WFOM - Time_Base'!$A$4:$API$29, MATCH("CenHos", 'WFOM - Time_Base'!$B$4:$B$29,0), MATCH(CONCATENATE($G180,T$2),'WFOM - Time_Base'!$A$8:$API$8,0)) *
INDEX('WFOM - Time_Base'!$A$4:$API$29, MATCH("CenHos_Per", 'WFOM - Time_Base'!$B$4:$B$29,0), MATCH(CONCATENATE($G180,T$2),'WFOM - Time_Base'!$A$8:$API$8,0)),
IFERROR($AN180 * INDEX('Inputs from Uganda staff'!$E$61:$BM$80,MATCH('HRH Need estimation'!T$2,'Inputs from Uganda staff'!$E$61:$E$80,0),MATCH('HRH Need estimation'!$D180,'Inputs from Uganda staff'!$E$6:$BM$6,0)),
""))</f>
        <v>0</v>
      </c>
      <c r="U180" s="122">
        <f>IFERROR(
$AN180 * INDEX('WFOM - Time_Base'!$A$4:$API$29, MATCH("CenHos", 'WFOM - Time_Base'!$B$4:$B$29,0), MATCH(CONCATENATE($G180,U$2),'WFOM - Time_Base'!$A$8:$API$8,0)) *
INDEX('WFOM - Time_Base'!$A$4:$API$29, MATCH("CenHos_Per", 'WFOM - Time_Base'!$B$4:$B$29,0), MATCH(CONCATENATE($G180,U$2),'WFOM - Time_Base'!$A$8:$API$8,0)),
IFERROR($AN180 * INDEX('Inputs from Uganda staff'!$E$61:$BM$80,MATCH('HRH Need estimation'!U$2,'Inputs from Uganda staff'!$E$61:$E$80,0),MATCH('HRH Need estimation'!$D180,'Inputs from Uganda staff'!$E$6:$BM$6,0)),
""))</f>
        <v>1</v>
      </c>
      <c r="V180" s="122">
        <f>IFERROR(
$AN180 * INDEX('WFOM - Time_Base'!$A$4:$API$29, MATCH("CenHos", 'WFOM - Time_Base'!$B$4:$B$29,0), MATCH(CONCATENATE($G180,V$2),'WFOM - Time_Base'!$A$8:$API$8,0)) *
INDEX('WFOM - Time_Base'!$A$4:$API$29, MATCH("CenHos_Per", 'WFOM - Time_Base'!$B$4:$B$29,0), MATCH(CONCATENATE($G180,V$2),'WFOM - Time_Base'!$A$8:$API$8,0)),
IFERROR($AN180 * INDEX('Inputs from Uganda staff'!$E$61:$BM$80,MATCH('HRH Need estimation'!V$2,'Inputs from Uganda staff'!$E$61:$E$80,0),MATCH('HRH Need estimation'!$D180,'Inputs from Uganda staff'!$E$6:$BM$6,0)),
""))</f>
        <v>4</v>
      </c>
      <c r="W180" s="122">
        <f>IFERROR(
$AN180 * INDEX('WFOM - Time_Base'!$A$4:$API$29, MATCH("CenHos", 'WFOM - Time_Base'!$B$4:$B$29,0), MATCH(CONCATENATE($G180,W$2),'WFOM - Time_Base'!$A$8:$API$8,0)) *
INDEX('WFOM - Time_Base'!$A$4:$API$29, MATCH("CenHos_Per", 'WFOM - Time_Base'!$B$4:$B$29,0), MATCH(CONCATENATE($G180,W$2),'WFOM - Time_Base'!$A$8:$API$8,0)),
IFERROR($AN180 * INDEX('Inputs from Uganda staff'!$E$61:$BM$80,MATCH('HRH Need estimation'!W$2,'Inputs from Uganda staff'!$E$61:$E$80,0),MATCH('HRH Need estimation'!$D180,'Inputs from Uganda staff'!$E$6:$BM$6,0)),
""))</f>
        <v>0</v>
      </c>
      <c r="X180" s="122">
        <f>IFERROR(
$AN180 * INDEX('WFOM - Time_Base'!$A$4:$API$29, MATCH("CenHos", 'WFOM - Time_Base'!$B$4:$B$29,0), MATCH(CONCATENATE($G180,X$2),'WFOM - Time_Base'!$A$8:$API$8,0)) *
INDEX('WFOM - Time_Base'!$A$4:$API$29, MATCH("CenHos_Per", 'WFOM - Time_Base'!$B$4:$B$29,0), MATCH(CONCATENATE($G180,X$2),'WFOM - Time_Base'!$A$8:$API$8,0)),
IFERROR($AN180 * INDEX('Inputs from Uganda staff'!$E$61:$BM$80,MATCH('HRH Need estimation'!X$2,'Inputs from Uganda staff'!$E$61:$E$80,0),MATCH('HRH Need estimation'!$D180,'Inputs from Uganda staff'!$E$6:$BM$6,0)),
""))</f>
        <v>0</v>
      </c>
      <c r="Y180" s="122">
        <f>IFERROR(
$AN180 * INDEX('WFOM - Time_Base'!$A$4:$API$29, MATCH("CenHos", 'WFOM - Time_Base'!$B$4:$B$29,0), MATCH(CONCATENATE($G180,Y$2),'WFOM - Time_Base'!$A$8:$API$8,0)) *
INDEX('WFOM - Time_Base'!$A$4:$API$29, MATCH("CenHos_Per", 'WFOM - Time_Base'!$B$4:$B$29,0), MATCH(CONCATENATE($G180,Y$2),'WFOM - Time_Base'!$A$8:$API$8,0)),
IFERROR($AN180 * INDEX('Inputs from Uganda staff'!$E$61:$BM$80,MATCH('HRH Need estimation'!Y$2,'Inputs from Uganda staff'!$E$61:$E$80,0),MATCH('HRH Need estimation'!$D180,'Inputs from Uganda staff'!$E$6:$BM$6,0)),
""))</f>
        <v>0</v>
      </c>
      <c r="Z180" s="122">
        <f>IFERROR(
$AN180 * INDEX('WFOM - Time_Base'!$A$4:$API$29, MATCH("CenHos", 'WFOM - Time_Base'!$B$4:$B$29,0), MATCH(CONCATENATE($G180,Z$2),'WFOM - Time_Base'!$A$8:$API$8,0)) *
INDEX('WFOM - Time_Base'!$A$4:$API$29, MATCH("CenHos_Per", 'WFOM - Time_Base'!$B$4:$B$29,0), MATCH(CONCATENATE($G180,Z$2),'WFOM - Time_Base'!$A$8:$API$8,0)),
IFERROR($AN180 * INDEX('Inputs from Uganda staff'!$E$61:$BM$80,MATCH('HRH Need estimation'!Z$2,'Inputs from Uganda staff'!$E$61:$E$80,0),MATCH('HRH Need estimation'!$D180,'Inputs from Uganda staff'!$E$6:$BM$6,0)),
""))</f>
        <v>0</v>
      </c>
      <c r="AA180" s="122">
        <f>IFERROR(
$AN180 * INDEX('WFOM - Time_Base'!$A$4:$API$29, MATCH("CenHos", 'WFOM - Time_Base'!$B$4:$B$29,0), MATCH(CONCATENATE($G180,AA$2),'WFOM - Time_Base'!$A$8:$API$8,0)) *
INDEX('WFOM - Time_Base'!$A$4:$API$29, MATCH("CenHos_Per", 'WFOM - Time_Base'!$B$4:$B$29,0), MATCH(CONCATENATE($G180,AA$2),'WFOM - Time_Base'!$A$8:$API$8,0)),
IFERROR($AN180 * INDEX('Inputs from Uganda staff'!$E$61:$BM$80,MATCH('HRH Need estimation'!AA$2,'Inputs from Uganda staff'!$E$61:$E$80,0),MATCH('HRH Need estimation'!$D180,'Inputs from Uganda staff'!$E$6:$BM$6,0)),
""))</f>
        <v>0</v>
      </c>
      <c r="AB180" s="122">
        <f>IFERROR(
$AN180 * INDEX('WFOM - Time_Base'!$A$4:$API$29, MATCH("CenHos", 'WFOM - Time_Base'!$B$4:$B$29,0), MATCH(CONCATENATE($G180,AB$2),'WFOM - Time_Base'!$A$8:$API$8,0)) *
INDEX('WFOM - Time_Base'!$A$4:$API$29, MATCH("CenHos_Per", 'WFOM - Time_Base'!$B$4:$B$29,0), MATCH(CONCATENATE($G180,AB$2),'WFOM - Time_Base'!$A$8:$API$8,0)),
IFERROR($AN180 * INDEX('Inputs from Uganda staff'!$E$61:$BM$80,MATCH('HRH Need estimation'!AB$2,'Inputs from Uganda staff'!$E$61:$E$80,0),MATCH('HRH Need estimation'!$D180,'Inputs from Uganda staff'!$E$6:$BM$6,0)),
""))</f>
        <v>0</v>
      </c>
      <c r="AC180" s="122" t="str">
        <f>IFERROR(
$AN180 * INDEX('WFOM - Time_Base'!$A$4:$API$29, MATCH("CenHos", 'WFOM - Time_Base'!$B$4:$B$29,0), MATCH(CONCATENATE($G180,AC$2),'WFOM - Time_Base'!$A$8:$API$8,0)) *
INDEX('WFOM - Time_Base'!$A$4:$API$29, MATCH("CenHos_Per", 'WFOM - Time_Base'!$B$4:$B$29,0), MATCH(CONCATENATE($G180,AC$2),'WFOM - Time_Base'!$A$8:$API$8,0)),
IFERROR($AN180 * INDEX('Inputs from Uganda staff'!$E$61:$BM$80,MATCH('HRH Need estimation'!AC$2,'Inputs from Uganda staff'!$E$61:$E$80,0),MATCH('HRH Need estimation'!$D180,'Inputs from Uganda staff'!$E$6:$BM$6,0)),
""))</f>
        <v/>
      </c>
      <c r="AD180" s="122">
        <f>IFERROR(
$AN180 * INDEX('WFOM - Time_Base'!$A$4:$API$29, MATCH("CenHos", 'WFOM - Time_Base'!$B$4:$B$29,0), MATCH(CONCATENATE($G180,AD$2),'WFOM - Time_Base'!$A$8:$API$8,0)) *
INDEX('WFOM - Time_Base'!$A$4:$API$29, MATCH("CenHos_Per", 'WFOM - Time_Base'!$B$4:$B$29,0), MATCH(CONCATENATE($G180,AD$2),'WFOM - Time_Base'!$A$8:$API$8,0)),
IFERROR($AN180 * INDEX('Inputs from Uganda staff'!$E$61:$BM$80,MATCH('HRH Need estimation'!AD$2,'Inputs from Uganda staff'!$E$61:$E$80,0),MATCH('HRH Need estimation'!$D180,'Inputs from Uganda staff'!$E$6:$BM$6,0)),
""))</f>
        <v>0</v>
      </c>
      <c r="AE180" s="122">
        <f>IFERROR(
$AN180 * INDEX('WFOM - Time_Base'!$A$4:$API$29, MATCH("CenHos", 'WFOM - Time_Base'!$B$4:$B$29,0), MATCH(CONCATENATE($G180,AE$2),'WFOM - Time_Base'!$A$8:$API$8,0)) *
INDEX('WFOM - Time_Base'!$A$4:$API$29, MATCH("CenHos_Per", 'WFOM - Time_Base'!$B$4:$B$29,0), MATCH(CONCATENATE($G180,AE$2),'WFOM - Time_Base'!$A$8:$API$8,0)),
IFERROR($AN180 * INDEX('Inputs from Uganda staff'!$E$61:$BM$80,MATCH('HRH Need estimation'!AE$2,'Inputs from Uganda staff'!$E$61:$E$80,0),MATCH('HRH Need estimation'!$D180,'Inputs from Uganda staff'!$E$6:$BM$6,0)),
""))</f>
        <v>0</v>
      </c>
      <c r="AF180" s="122">
        <f>IFERROR(
$AN180 * INDEX('WFOM - Time_Base'!$A$4:$API$29, MATCH("CenHos", 'WFOM - Time_Base'!$B$4:$B$29,0), MATCH(CONCATENATE($G180,AF$2),'WFOM - Time_Base'!$A$8:$API$8,0)) *
INDEX('WFOM - Time_Base'!$A$4:$API$29, MATCH("CenHos_Per", 'WFOM - Time_Base'!$B$4:$B$29,0), MATCH(CONCATENATE($G180,AF$2),'WFOM - Time_Base'!$A$8:$API$8,0)),
IFERROR($AN180 * INDEX('Inputs from Uganda staff'!$E$61:$BM$80,MATCH('HRH Need estimation'!AF$2,'Inputs from Uganda staff'!$E$61:$E$80,0),MATCH('HRH Need estimation'!$D180,'Inputs from Uganda staff'!$E$6:$BM$6,0)),
""))</f>
        <v>0</v>
      </c>
      <c r="AG180" s="122">
        <f>IFERROR(
$AN180 * INDEX('WFOM - Time_Base'!$A$4:$API$29, MATCH("CenHos", 'WFOM - Time_Base'!$B$4:$B$29,0), MATCH(CONCATENATE($G180,AG$2),'WFOM - Time_Base'!$A$8:$API$8,0)) *
INDEX('WFOM - Time_Base'!$A$4:$API$29, MATCH("CenHos_Per", 'WFOM - Time_Base'!$B$4:$B$29,0), MATCH(CONCATENATE($G180,AG$2),'WFOM - Time_Base'!$A$8:$API$8,0)),
IFERROR($AN180 * INDEX('Inputs from Uganda staff'!$E$61:$BM$80,MATCH('HRH Need estimation'!AG$2,'Inputs from Uganda staff'!$E$61:$E$80,0),MATCH('HRH Need estimation'!$D180,'Inputs from Uganda staff'!$E$6:$BM$6,0)),
""))</f>
        <v>0</v>
      </c>
      <c r="AH180" s="122">
        <f>IFERROR(
$AN180 * INDEX('WFOM - Time_Base'!$A$4:$API$29, MATCH("CenHos", 'WFOM - Time_Base'!$B$4:$B$29,0), MATCH(CONCATENATE($G180,AH$2),'WFOM - Time_Base'!$A$8:$API$8,0)) *
INDEX('WFOM - Time_Base'!$A$4:$API$29, MATCH("CenHos_Per", 'WFOM - Time_Base'!$B$4:$B$29,0), MATCH(CONCATENATE($G180,AH$2),'WFOM - Time_Base'!$A$8:$API$8,0)),
IFERROR($AN180 * INDEX('Inputs from Uganda staff'!$E$61:$BM$80,MATCH('HRH Need estimation'!AH$2,'Inputs from Uganda staff'!$E$61:$E$80,0),MATCH('HRH Need estimation'!$D180,'Inputs from Uganda staff'!$E$6:$BM$6,0)),
""))</f>
        <v>0</v>
      </c>
      <c r="AI180" s="122">
        <f>IFERROR(
$AN180 * INDEX('WFOM - Time_Base'!$A$4:$API$29, MATCH("CenHos", 'WFOM - Time_Base'!$B$4:$B$29,0), MATCH(CONCATENATE($G180,AI$2),'WFOM - Time_Base'!$A$8:$API$8,0)) *
INDEX('WFOM - Time_Base'!$A$4:$API$29, MATCH("CenHos_Per", 'WFOM - Time_Base'!$B$4:$B$29,0), MATCH(CONCATENATE($G180,AI$2),'WFOM - Time_Base'!$A$8:$API$8,0)),
IFERROR($AN180 * INDEX('Inputs from Uganda staff'!$E$61:$BM$80,MATCH('HRH Need estimation'!AI$2,'Inputs from Uganda staff'!$E$61:$E$80,0),MATCH('HRH Need estimation'!$D180,'Inputs from Uganda staff'!$E$6:$BM$6,0)),
""))</f>
        <v>0</v>
      </c>
      <c r="AJ180" s="122">
        <f>IFERROR(
$AN180 * INDEX('WFOM - Time_Base'!$A$4:$API$29, MATCH("CenHos", 'WFOM - Time_Base'!$B$4:$B$29,0), MATCH(CONCATENATE($G180,AJ$2),'WFOM - Time_Base'!$A$8:$API$8,0)) *
INDEX('WFOM - Time_Base'!$A$4:$API$29, MATCH("CenHos_Per", 'WFOM - Time_Base'!$B$4:$B$29,0), MATCH(CONCATENATE($G180,AJ$2),'WFOM - Time_Base'!$A$8:$API$8,0)),
IFERROR($AN180 * INDEX('Inputs from Uganda staff'!$E$61:$BM$80,MATCH('HRH Need estimation'!AJ$2,'Inputs from Uganda staff'!$E$61:$E$80,0),MATCH('HRH Need estimation'!$D180,'Inputs from Uganda staff'!$E$6:$BM$6,0)),
""))</f>
        <v>0</v>
      </c>
      <c r="AK180" s="122">
        <f>IFERROR(
$AN180 * INDEX('WFOM - Time_Base'!$A$4:$API$29, MATCH("CenHos", 'WFOM - Time_Base'!$B$4:$B$29,0), MATCH(CONCATENATE($G180,AK$2),'WFOM - Time_Base'!$A$8:$API$8,0)) *
INDEX('WFOM - Time_Base'!$A$4:$API$29, MATCH("CenHos_Per", 'WFOM - Time_Base'!$B$4:$B$29,0), MATCH(CONCATENATE($G180,AK$2),'WFOM - Time_Base'!$A$8:$API$8,0)),
IFERROR($AN180 * INDEX('Inputs from Uganda staff'!$E$61:$BM$80,MATCH('HRH Need estimation'!AK$2,'Inputs from Uganda staff'!$E$61:$E$80,0),MATCH('HRH Need estimation'!$D180,'Inputs from Uganda staff'!$E$6:$BM$6,0)),
""))</f>
        <v>0</v>
      </c>
      <c r="AL180" s="122">
        <f>IFERROR(
$AN180 * INDEX('WFOM - Time_Base'!$A$4:$API$29, MATCH("CenHos", 'WFOM - Time_Base'!$B$4:$B$29,0), MATCH(CONCATENATE($G180,AL$2),'WFOM - Time_Base'!$A$8:$API$8,0)) *
INDEX('WFOM - Time_Base'!$A$4:$API$29, MATCH("CenHos_Per", 'WFOM - Time_Base'!$B$4:$B$29,0), MATCH(CONCATENATE($G180,AL$2),'WFOM - Time_Base'!$A$8:$API$8,0)),
IFERROR($AN180 * INDEX('Inputs from Uganda staff'!$E$61:$BM$80,MATCH('HRH Need estimation'!AL$2,'Inputs from Uganda staff'!$E$61:$E$80,0),MATCH('HRH Need estimation'!$D180,'Inputs from Uganda staff'!$E$6:$BM$6,0)),
""))</f>
        <v>0</v>
      </c>
      <c r="AN180">
        <v>1</v>
      </c>
      <c r="AO180" t="str">
        <f t="shared" si="6"/>
        <v>195</v>
      </c>
    </row>
    <row r="181" spans="1:41">
      <c r="A181" s="106" t="s">
        <v>915</v>
      </c>
      <c r="B181" s="106" t="s">
        <v>525</v>
      </c>
      <c r="C181" s="107" t="s">
        <v>573</v>
      </c>
      <c r="D181" s="118" t="s">
        <v>574</v>
      </c>
      <c r="E181" s="122" t="s">
        <v>867</v>
      </c>
      <c r="F181" s="122" t="s">
        <v>21</v>
      </c>
      <c r="G181" s="122" t="str">
        <f>IF(F181&lt;&gt;"", VLOOKUP(F181,'WFOM - Cadre and Service List'!$E$4:$F$52,2,FALSE), "")</f>
        <v>Over5OPD</v>
      </c>
      <c r="H181" s="122"/>
      <c r="I181" s="207"/>
      <c r="J181" s="207"/>
      <c r="K181" s="207"/>
      <c r="L181" s="207"/>
      <c r="M181" s="207"/>
      <c r="N181" s="207"/>
      <c r="O181" s="207"/>
      <c r="P181" s="207">
        <f t="shared" si="5"/>
        <v>0</v>
      </c>
      <c r="Q181" s="122" t="s">
        <v>1947</v>
      </c>
      <c r="R181" s="122">
        <f>IFERROR(
$AN181 * INDEX('WFOM - Time_Base'!$A$4:$API$29, MATCH("CenHos", 'WFOM - Time_Base'!$B$4:$B$29,0), MATCH(CONCATENATE($G181,R$2),'WFOM - Time_Base'!$A$8:$API$8,0)) *
INDEX('WFOM - Time_Base'!$A$4:$API$29, MATCH("CenHos_Per", 'WFOM - Time_Base'!$B$4:$B$29,0), MATCH(CONCATENATE($G181,R$2),'WFOM - Time_Base'!$A$8:$API$8,0)),
IFERROR($AN181 * INDEX('Inputs from Uganda staff'!$E$61:$BM$80,MATCH('HRH Need estimation'!R$2,'Inputs from Uganda staff'!$E$61:$E$80,0),MATCH('HRH Need estimation'!$D181,'Inputs from Uganda staff'!$E$6:$BM$6,0)),
""))</f>
        <v>3.5</v>
      </c>
      <c r="S181" s="122">
        <f>IFERROR(
$AN181 * INDEX('WFOM - Time_Base'!$A$4:$API$29, MATCH("CenHos", 'WFOM - Time_Base'!$B$4:$B$29,0), MATCH(CONCATENATE($G181,S$2),'WFOM - Time_Base'!$A$8:$API$8,0)) *
INDEX('WFOM - Time_Base'!$A$4:$API$29, MATCH("CenHos_Per", 'WFOM - Time_Base'!$B$4:$B$29,0), MATCH(CONCATENATE($G181,S$2),'WFOM - Time_Base'!$A$8:$API$8,0)),
IFERROR($AN181 * INDEX('Inputs from Uganda staff'!$E$61:$BM$80,MATCH('HRH Need estimation'!S$2,'Inputs from Uganda staff'!$E$61:$E$80,0),MATCH('HRH Need estimation'!$D181,'Inputs from Uganda staff'!$E$6:$BM$6,0)),
""))</f>
        <v>6</v>
      </c>
      <c r="T181" s="122">
        <f>IFERROR(
$AN181 * INDEX('WFOM - Time_Base'!$A$4:$API$29, MATCH("CenHos", 'WFOM - Time_Base'!$B$4:$B$29,0), MATCH(CONCATENATE($G181,T$2),'WFOM - Time_Base'!$A$8:$API$8,0)) *
INDEX('WFOM - Time_Base'!$A$4:$API$29, MATCH("CenHos_Per", 'WFOM - Time_Base'!$B$4:$B$29,0), MATCH(CONCATENATE($G181,T$2),'WFOM - Time_Base'!$A$8:$API$8,0)),
IFERROR($AN181 * INDEX('Inputs from Uganda staff'!$E$61:$BM$80,MATCH('HRH Need estimation'!T$2,'Inputs from Uganda staff'!$E$61:$E$80,0),MATCH('HRH Need estimation'!$D181,'Inputs from Uganda staff'!$E$6:$BM$6,0)),
""))</f>
        <v>0</v>
      </c>
      <c r="U181" s="122">
        <f>IFERROR(
$AN181 * INDEX('WFOM - Time_Base'!$A$4:$API$29, MATCH("CenHos", 'WFOM - Time_Base'!$B$4:$B$29,0), MATCH(CONCATENATE($G181,U$2),'WFOM - Time_Base'!$A$8:$API$8,0)) *
INDEX('WFOM - Time_Base'!$A$4:$API$29, MATCH("CenHos_Per", 'WFOM - Time_Base'!$B$4:$B$29,0), MATCH(CONCATENATE($G181,U$2),'WFOM - Time_Base'!$A$8:$API$8,0)),
IFERROR($AN181 * INDEX('Inputs from Uganda staff'!$E$61:$BM$80,MATCH('HRH Need estimation'!U$2,'Inputs from Uganda staff'!$E$61:$E$80,0),MATCH('HRH Need estimation'!$D181,'Inputs from Uganda staff'!$E$6:$BM$6,0)),
""))</f>
        <v>1</v>
      </c>
      <c r="V181" s="122">
        <f>IFERROR(
$AN181 * INDEX('WFOM - Time_Base'!$A$4:$API$29, MATCH("CenHos", 'WFOM - Time_Base'!$B$4:$B$29,0), MATCH(CONCATENATE($G181,V$2),'WFOM - Time_Base'!$A$8:$API$8,0)) *
INDEX('WFOM - Time_Base'!$A$4:$API$29, MATCH("CenHos_Per", 'WFOM - Time_Base'!$B$4:$B$29,0), MATCH(CONCATENATE($G181,V$2),'WFOM - Time_Base'!$A$8:$API$8,0)),
IFERROR($AN181 * INDEX('Inputs from Uganda staff'!$E$61:$BM$80,MATCH('HRH Need estimation'!V$2,'Inputs from Uganda staff'!$E$61:$E$80,0),MATCH('HRH Need estimation'!$D181,'Inputs from Uganda staff'!$E$6:$BM$6,0)),
""))</f>
        <v>4</v>
      </c>
      <c r="W181" s="122">
        <f>IFERROR(
$AN181 * INDEX('WFOM - Time_Base'!$A$4:$API$29, MATCH("CenHos", 'WFOM - Time_Base'!$B$4:$B$29,0), MATCH(CONCATENATE($G181,W$2),'WFOM - Time_Base'!$A$8:$API$8,0)) *
INDEX('WFOM - Time_Base'!$A$4:$API$29, MATCH("CenHos_Per", 'WFOM - Time_Base'!$B$4:$B$29,0), MATCH(CONCATENATE($G181,W$2),'WFOM - Time_Base'!$A$8:$API$8,0)),
IFERROR($AN181 * INDEX('Inputs from Uganda staff'!$E$61:$BM$80,MATCH('HRH Need estimation'!W$2,'Inputs from Uganda staff'!$E$61:$E$80,0),MATCH('HRH Need estimation'!$D181,'Inputs from Uganda staff'!$E$6:$BM$6,0)),
""))</f>
        <v>0</v>
      </c>
      <c r="X181" s="122">
        <f>IFERROR(
$AN181 * INDEX('WFOM - Time_Base'!$A$4:$API$29, MATCH("CenHos", 'WFOM - Time_Base'!$B$4:$B$29,0), MATCH(CONCATENATE($G181,X$2),'WFOM - Time_Base'!$A$8:$API$8,0)) *
INDEX('WFOM - Time_Base'!$A$4:$API$29, MATCH("CenHos_Per", 'WFOM - Time_Base'!$B$4:$B$29,0), MATCH(CONCATENATE($G181,X$2),'WFOM - Time_Base'!$A$8:$API$8,0)),
IFERROR($AN181 * INDEX('Inputs from Uganda staff'!$E$61:$BM$80,MATCH('HRH Need estimation'!X$2,'Inputs from Uganda staff'!$E$61:$E$80,0),MATCH('HRH Need estimation'!$D181,'Inputs from Uganda staff'!$E$6:$BM$6,0)),
""))</f>
        <v>0</v>
      </c>
      <c r="Y181" s="122">
        <f>IFERROR(
$AN181 * INDEX('WFOM - Time_Base'!$A$4:$API$29, MATCH("CenHos", 'WFOM - Time_Base'!$B$4:$B$29,0), MATCH(CONCATENATE($G181,Y$2),'WFOM - Time_Base'!$A$8:$API$8,0)) *
INDEX('WFOM - Time_Base'!$A$4:$API$29, MATCH("CenHos_Per", 'WFOM - Time_Base'!$B$4:$B$29,0), MATCH(CONCATENATE($G181,Y$2),'WFOM - Time_Base'!$A$8:$API$8,0)),
IFERROR($AN181 * INDEX('Inputs from Uganda staff'!$E$61:$BM$80,MATCH('HRH Need estimation'!Y$2,'Inputs from Uganda staff'!$E$61:$E$80,0),MATCH('HRH Need estimation'!$D181,'Inputs from Uganda staff'!$E$6:$BM$6,0)),
""))</f>
        <v>0</v>
      </c>
      <c r="Z181" s="122">
        <f>IFERROR(
$AN181 * INDEX('WFOM - Time_Base'!$A$4:$API$29, MATCH("CenHos", 'WFOM - Time_Base'!$B$4:$B$29,0), MATCH(CONCATENATE($G181,Z$2),'WFOM - Time_Base'!$A$8:$API$8,0)) *
INDEX('WFOM - Time_Base'!$A$4:$API$29, MATCH("CenHos_Per", 'WFOM - Time_Base'!$B$4:$B$29,0), MATCH(CONCATENATE($G181,Z$2),'WFOM - Time_Base'!$A$8:$API$8,0)),
IFERROR($AN181 * INDEX('Inputs from Uganda staff'!$E$61:$BM$80,MATCH('HRH Need estimation'!Z$2,'Inputs from Uganda staff'!$E$61:$E$80,0),MATCH('HRH Need estimation'!$D181,'Inputs from Uganda staff'!$E$6:$BM$6,0)),
""))</f>
        <v>0</v>
      </c>
      <c r="AA181" s="122">
        <f>IFERROR(
$AN181 * INDEX('WFOM - Time_Base'!$A$4:$API$29, MATCH("CenHos", 'WFOM - Time_Base'!$B$4:$B$29,0), MATCH(CONCATENATE($G181,AA$2),'WFOM - Time_Base'!$A$8:$API$8,0)) *
INDEX('WFOM - Time_Base'!$A$4:$API$29, MATCH("CenHos_Per", 'WFOM - Time_Base'!$B$4:$B$29,0), MATCH(CONCATENATE($G181,AA$2),'WFOM - Time_Base'!$A$8:$API$8,0)),
IFERROR($AN181 * INDEX('Inputs from Uganda staff'!$E$61:$BM$80,MATCH('HRH Need estimation'!AA$2,'Inputs from Uganda staff'!$E$61:$E$80,0),MATCH('HRH Need estimation'!$D181,'Inputs from Uganda staff'!$E$6:$BM$6,0)),
""))</f>
        <v>0</v>
      </c>
      <c r="AB181" s="122">
        <f>IFERROR(
$AN181 * INDEX('WFOM - Time_Base'!$A$4:$API$29, MATCH("CenHos", 'WFOM - Time_Base'!$B$4:$B$29,0), MATCH(CONCATENATE($G181,AB$2),'WFOM - Time_Base'!$A$8:$API$8,0)) *
INDEX('WFOM - Time_Base'!$A$4:$API$29, MATCH("CenHos_Per", 'WFOM - Time_Base'!$B$4:$B$29,0), MATCH(CONCATENATE($G181,AB$2),'WFOM - Time_Base'!$A$8:$API$8,0)),
IFERROR($AN181 * INDEX('Inputs from Uganda staff'!$E$61:$BM$80,MATCH('HRH Need estimation'!AB$2,'Inputs from Uganda staff'!$E$61:$E$80,0),MATCH('HRH Need estimation'!$D181,'Inputs from Uganda staff'!$E$6:$BM$6,0)),
""))</f>
        <v>0</v>
      </c>
      <c r="AC181" s="122" t="str">
        <f>IFERROR(
$AN181 * INDEX('WFOM - Time_Base'!$A$4:$API$29, MATCH("CenHos", 'WFOM - Time_Base'!$B$4:$B$29,0), MATCH(CONCATENATE($G181,AC$2),'WFOM - Time_Base'!$A$8:$API$8,0)) *
INDEX('WFOM - Time_Base'!$A$4:$API$29, MATCH("CenHos_Per", 'WFOM - Time_Base'!$B$4:$B$29,0), MATCH(CONCATENATE($G181,AC$2),'WFOM - Time_Base'!$A$8:$API$8,0)),
IFERROR($AN181 * INDEX('Inputs from Uganda staff'!$E$61:$BM$80,MATCH('HRH Need estimation'!AC$2,'Inputs from Uganda staff'!$E$61:$E$80,0),MATCH('HRH Need estimation'!$D181,'Inputs from Uganda staff'!$E$6:$BM$6,0)),
""))</f>
        <v/>
      </c>
      <c r="AD181" s="122">
        <f>IFERROR(
$AN181 * INDEX('WFOM - Time_Base'!$A$4:$API$29, MATCH("CenHos", 'WFOM - Time_Base'!$B$4:$B$29,0), MATCH(CONCATENATE($G181,AD$2),'WFOM - Time_Base'!$A$8:$API$8,0)) *
INDEX('WFOM - Time_Base'!$A$4:$API$29, MATCH("CenHos_Per", 'WFOM - Time_Base'!$B$4:$B$29,0), MATCH(CONCATENATE($G181,AD$2),'WFOM - Time_Base'!$A$8:$API$8,0)),
IFERROR($AN181 * INDEX('Inputs from Uganda staff'!$E$61:$BM$80,MATCH('HRH Need estimation'!AD$2,'Inputs from Uganda staff'!$E$61:$E$80,0),MATCH('HRH Need estimation'!$D181,'Inputs from Uganda staff'!$E$6:$BM$6,0)),
""))</f>
        <v>0</v>
      </c>
      <c r="AE181" s="122">
        <f>IFERROR(
$AN181 * INDEX('WFOM - Time_Base'!$A$4:$API$29, MATCH("CenHos", 'WFOM - Time_Base'!$B$4:$B$29,0), MATCH(CONCATENATE($G181,AE$2),'WFOM - Time_Base'!$A$8:$API$8,0)) *
INDEX('WFOM - Time_Base'!$A$4:$API$29, MATCH("CenHos_Per", 'WFOM - Time_Base'!$B$4:$B$29,0), MATCH(CONCATENATE($G181,AE$2),'WFOM - Time_Base'!$A$8:$API$8,0)),
IFERROR($AN181 * INDEX('Inputs from Uganda staff'!$E$61:$BM$80,MATCH('HRH Need estimation'!AE$2,'Inputs from Uganda staff'!$E$61:$E$80,0),MATCH('HRH Need estimation'!$D181,'Inputs from Uganda staff'!$E$6:$BM$6,0)),
""))</f>
        <v>0</v>
      </c>
      <c r="AF181" s="122">
        <f>IFERROR(
$AN181 * INDEX('WFOM - Time_Base'!$A$4:$API$29, MATCH("CenHos", 'WFOM - Time_Base'!$B$4:$B$29,0), MATCH(CONCATENATE($G181,AF$2),'WFOM - Time_Base'!$A$8:$API$8,0)) *
INDEX('WFOM - Time_Base'!$A$4:$API$29, MATCH("CenHos_Per", 'WFOM - Time_Base'!$B$4:$B$29,0), MATCH(CONCATENATE($G181,AF$2),'WFOM - Time_Base'!$A$8:$API$8,0)),
IFERROR($AN181 * INDEX('Inputs from Uganda staff'!$E$61:$BM$80,MATCH('HRH Need estimation'!AF$2,'Inputs from Uganda staff'!$E$61:$E$80,0),MATCH('HRH Need estimation'!$D181,'Inputs from Uganda staff'!$E$6:$BM$6,0)),
""))</f>
        <v>0</v>
      </c>
      <c r="AG181" s="122">
        <f>IFERROR(
$AN181 * INDEX('WFOM - Time_Base'!$A$4:$API$29, MATCH("CenHos", 'WFOM - Time_Base'!$B$4:$B$29,0), MATCH(CONCATENATE($G181,AG$2),'WFOM - Time_Base'!$A$8:$API$8,0)) *
INDEX('WFOM - Time_Base'!$A$4:$API$29, MATCH("CenHos_Per", 'WFOM - Time_Base'!$B$4:$B$29,0), MATCH(CONCATENATE($G181,AG$2),'WFOM - Time_Base'!$A$8:$API$8,0)),
IFERROR($AN181 * INDEX('Inputs from Uganda staff'!$E$61:$BM$80,MATCH('HRH Need estimation'!AG$2,'Inputs from Uganda staff'!$E$61:$E$80,0),MATCH('HRH Need estimation'!$D181,'Inputs from Uganda staff'!$E$6:$BM$6,0)),
""))</f>
        <v>0</v>
      </c>
      <c r="AH181" s="122">
        <f>IFERROR(
$AN181 * INDEX('WFOM - Time_Base'!$A$4:$API$29, MATCH("CenHos", 'WFOM - Time_Base'!$B$4:$B$29,0), MATCH(CONCATENATE($G181,AH$2),'WFOM - Time_Base'!$A$8:$API$8,0)) *
INDEX('WFOM - Time_Base'!$A$4:$API$29, MATCH("CenHos_Per", 'WFOM - Time_Base'!$B$4:$B$29,0), MATCH(CONCATENATE($G181,AH$2),'WFOM - Time_Base'!$A$8:$API$8,0)),
IFERROR($AN181 * INDEX('Inputs from Uganda staff'!$E$61:$BM$80,MATCH('HRH Need estimation'!AH$2,'Inputs from Uganda staff'!$E$61:$E$80,0),MATCH('HRH Need estimation'!$D181,'Inputs from Uganda staff'!$E$6:$BM$6,0)),
""))</f>
        <v>0</v>
      </c>
      <c r="AI181" s="122">
        <f>IFERROR(
$AN181 * INDEX('WFOM - Time_Base'!$A$4:$API$29, MATCH("CenHos", 'WFOM - Time_Base'!$B$4:$B$29,0), MATCH(CONCATENATE($G181,AI$2),'WFOM - Time_Base'!$A$8:$API$8,0)) *
INDEX('WFOM - Time_Base'!$A$4:$API$29, MATCH("CenHos_Per", 'WFOM - Time_Base'!$B$4:$B$29,0), MATCH(CONCATENATE($G181,AI$2),'WFOM - Time_Base'!$A$8:$API$8,0)),
IFERROR($AN181 * INDEX('Inputs from Uganda staff'!$E$61:$BM$80,MATCH('HRH Need estimation'!AI$2,'Inputs from Uganda staff'!$E$61:$E$80,0),MATCH('HRH Need estimation'!$D181,'Inputs from Uganda staff'!$E$6:$BM$6,0)),
""))</f>
        <v>0</v>
      </c>
      <c r="AJ181" s="122">
        <f>IFERROR(
$AN181 * INDEX('WFOM - Time_Base'!$A$4:$API$29, MATCH("CenHos", 'WFOM - Time_Base'!$B$4:$B$29,0), MATCH(CONCATENATE($G181,AJ$2),'WFOM - Time_Base'!$A$8:$API$8,0)) *
INDEX('WFOM - Time_Base'!$A$4:$API$29, MATCH("CenHos_Per", 'WFOM - Time_Base'!$B$4:$B$29,0), MATCH(CONCATENATE($G181,AJ$2),'WFOM - Time_Base'!$A$8:$API$8,0)),
IFERROR($AN181 * INDEX('Inputs from Uganda staff'!$E$61:$BM$80,MATCH('HRH Need estimation'!AJ$2,'Inputs from Uganda staff'!$E$61:$E$80,0),MATCH('HRH Need estimation'!$D181,'Inputs from Uganda staff'!$E$6:$BM$6,0)),
""))</f>
        <v>0</v>
      </c>
      <c r="AK181" s="122">
        <f>IFERROR(
$AN181 * INDEX('WFOM - Time_Base'!$A$4:$API$29, MATCH("CenHos", 'WFOM - Time_Base'!$B$4:$B$29,0), MATCH(CONCATENATE($G181,AK$2),'WFOM - Time_Base'!$A$8:$API$8,0)) *
INDEX('WFOM - Time_Base'!$A$4:$API$29, MATCH("CenHos_Per", 'WFOM - Time_Base'!$B$4:$B$29,0), MATCH(CONCATENATE($G181,AK$2),'WFOM - Time_Base'!$A$8:$API$8,0)),
IFERROR($AN181 * INDEX('Inputs from Uganda staff'!$E$61:$BM$80,MATCH('HRH Need estimation'!AK$2,'Inputs from Uganda staff'!$E$61:$E$80,0),MATCH('HRH Need estimation'!$D181,'Inputs from Uganda staff'!$E$6:$BM$6,0)),
""))</f>
        <v>0</v>
      </c>
      <c r="AL181" s="122">
        <f>IFERROR(
$AN181 * INDEX('WFOM - Time_Base'!$A$4:$API$29, MATCH("CenHos", 'WFOM - Time_Base'!$B$4:$B$29,0), MATCH(CONCATENATE($G181,AL$2),'WFOM - Time_Base'!$A$8:$API$8,0)) *
INDEX('WFOM - Time_Base'!$A$4:$API$29, MATCH("CenHos_Per", 'WFOM - Time_Base'!$B$4:$B$29,0), MATCH(CONCATENATE($G181,AL$2),'WFOM - Time_Base'!$A$8:$API$8,0)),
IFERROR($AN181 * INDEX('Inputs from Uganda staff'!$E$61:$BM$80,MATCH('HRH Need estimation'!AL$2,'Inputs from Uganda staff'!$E$61:$E$80,0),MATCH('HRH Need estimation'!$D181,'Inputs from Uganda staff'!$E$6:$BM$6,0)),
""))</f>
        <v>0</v>
      </c>
      <c r="AN181">
        <v>1</v>
      </c>
      <c r="AO181" t="e">
        <f t="shared" si="6"/>
        <v>#N/A</v>
      </c>
    </row>
    <row r="182" spans="1:41">
      <c r="A182" s="106" t="s">
        <v>915</v>
      </c>
      <c r="B182" s="106" t="s">
        <v>525</v>
      </c>
      <c r="C182" s="107" t="s">
        <v>575</v>
      </c>
      <c r="D182" s="118" t="s">
        <v>576</v>
      </c>
      <c r="E182" s="122" t="s">
        <v>867</v>
      </c>
      <c r="F182" s="122" t="s">
        <v>21</v>
      </c>
      <c r="G182" s="122" t="str">
        <f>IF(F182&lt;&gt;"", VLOOKUP(F182,'WFOM - Cadre and Service List'!$E$4:$F$52,2,FALSE), "")</f>
        <v>Over5OPD</v>
      </c>
      <c r="H182" s="122"/>
      <c r="I182" s="207"/>
      <c r="J182" s="207"/>
      <c r="K182" s="207"/>
      <c r="L182" s="207"/>
      <c r="M182" s="207"/>
      <c r="N182" s="207"/>
      <c r="O182" s="207"/>
      <c r="P182" s="207">
        <f t="shared" si="5"/>
        <v>0</v>
      </c>
      <c r="Q182" s="122" t="s">
        <v>1947</v>
      </c>
      <c r="R182" s="122">
        <f>IFERROR(
$AN182 * INDEX('WFOM - Time_Base'!$A$4:$API$29, MATCH("CenHos", 'WFOM - Time_Base'!$B$4:$B$29,0), MATCH(CONCATENATE($G182,R$2),'WFOM - Time_Base'!$A$8:$API$8,0)) *
INDEX('WFOM - Time_Base'!$A$4:$API$29, MATCH("CenHos_Per", 'WFOM - Time_Base'!$B$4:$B$29,0), MATCH(CONCATENATE($G182,R$2),'WFOM - Time_Base'!$A$8:$API$8,0)),
IFERROR($AN182 * INDEX('Inputs from Uganda staff'!$E$61:$BM$80,MATCH('HRH Need estimation'!R$2,'Inputs from Uganda staff'!$E$61:$E$80,0),MATCH('HRH Need estimation'!$D182,'Inputs from Uganda staff'!$E$6:$BM$6,0)),
""))</f>
        <v>3.5</v>
      </c>
      <c r="S182" s="122">
        <f>IFERROR(
$AN182 * INDEX('WFOM - Time_Base'!$A$4:$API$29, MATCH("CenHos", 'WFOM - Time_Base'!$B$4:$B$29,0), MATCH(CONCATENATE($G182,S$2),'WFOM - Time_Base'!$A$8:$API$8,0)) *
INDEX('WFOM - Time_Base'!$A$4:$API$29, MATCH("CenHos_Per", 'WFOM - Time_Base'!$B$4:$B$29,0), MATCH(CONCATENATE($G182,S$2),'WFOM - Time_Base'!$A$8:$API$8,0)),
IFERROR($AN182 * INDEX('Inputs from Uganda staff'!$E$61:$BM$80,MATCH('HRH Need estimation'!S$2,'Inputs from Uganda staff'!$E$61:$E$80,0),MATCH('HRH Need estimation'!$D182,'Inputs from Uganda staff'!$E$6:$BM$6,0)),
""))</f>
        <v>6</v>
      </c>
      <c r="T182" s="122">
        <f>IFERROR(
$AN182 * INDEX('WFOM - Time_Base'!$A$4:$API$29, MATCH("CenHos", 'WFOM - Time_Base'!$B$4:$B$29,0), MATCH(CONCATENATE($G182,T$2),'WFOM - Time_Base'!$A$8:$API$8,0)) *
INDEX('WFOM - Time_Base'!$A$4:$API$29, MATCH("CenHos_Per", 'WFOM - Time_Base'!$B$4:$B$29,0), MATCH(CONCATENATE($G182,T$2),'WFOM - Time_Base'!$A$8:$API$8,0)),
IFERROR($AN182 * INDEX('Inputs from Uganda staff'!$E$61:$BM$80,MATCH('HRH Need estimation'!T$2,'Inputs from Uganda staff'!$E$61:$E$80,0),MATCH('HRH Need estimation'!$D182,'Inputs from Uganda staff'!$E$6:$BM$6,0)),
""))</f>
        <v>0</v>
      </c>
      <c r="U182" s="122">
        <f>IFERROR(
$AN182 * INDEX('WFOM - Time_Base'!$A$4:$API$29, MATCH("CenHos", 'WFOM - Time_Base'!$B$4:$B$29,0), MATCH(CONCATENATE($G182,U$2),'WFOM - Time_Base'!$A$8:$API$8,0)) *
INDEX('WFOM - Time_Base'!$A$4:$API$29, MATCH("CenHos_Per", 'WFOM - Time_Base'!$B$4:$B$29,0), MATCH(CONCATENATE($G182,U$2),'WFOM - Time_Base'!$A$8:$API$8,0)),
IFERROR($AN182 * INDEX('Inputs from Uganda staff'!$E$61:$BM$80,MATCH('HRH Need estimation'!U$2,'Inputs from Uganda staff'!$E$61:$E$80,0),MATCH('HRH Need estimation'!$D182,'Inputs from Uganda staff'!$E$6:$BM$6,0)),
""))</f>
        <v>1</v>
      </c>
      <c r="V182" s="122">
        <f>IFERROR(
$AN182 * INDEX('WFOM - Time_Base'!$A$4:$API$29, MATCH("CenHos", 'WFOM - Time_Base'!$B$4:$B$29,0), MATCH(CONCATENATE($G182,V$2),'WFOM - Time_Base'!$A$8:$API$8,0)) *
INDEX('WFOM - Time_Base'!$A$4:$API$29, MATCH("CenHos_Per", 'WFOM - Time_Base'!$B$4:$B$29,0), MATCH(CONCATENATE($G182,V$2),'WFOM - Time_Base'!$A$8:$API$8,0)),
IFERROR($AN182 * INDEX('Inputs from Uganda staff'!$E$61:$BM$80,MATCH('HRH Need estimation'!V$2,'Inputs from Uganda staff'!$E$61:$E$80,0),MATCH('HRH Need estimation'!$D182,'Inputs from Uganda staff'!$E$6:$BM$6,0)),
""))</f>
        <v>4</v>
      </c>
      <c r="W182" s="122">
        <f>IFERROR(
$AN182 * INDEX('WFOM - Time_Base'!$A$4:$API$29, MATCH("CenHos", 'WFOM - Time_Base'!$B$4:$B$29,0), MATCH(CONCATENATE($G182,W$2),'WFOM - Time_Base'!$A$8:$API$8,0)) *
INDEX('WFOM - Time_Base'!$A$4:$API$29, MATCH("CenHos_Per", 'WFOM - Time_Base'!$B$4:$B$29,0), MATCH(CONCATENATE($G182,W$2),'WFOM - Time_Base'!$A$8:$API$8,0)),
IFERROR($AN182 * INDEX('Inputs from Uganda staff'!$E$61:$BM$80,MATCH('HRH Need estimation'!W$2,'Inputs from Uganda staff'!$E$61:$E$80,0),MATCH('HRH Need estimation'!$D182,'Inputs from Uganda staff'!$E$6:$BM$6,0)),
""))</f>
        <v>0</v>
      </c>
      <c r="X182" s="122">
        <f>IFERROR(
$AN182 * INDEX('WFOM - Time_Base'!$A$4:$API$29, MATCH("CenHos", 'WFOM - Time_Base'!$B$4:$B$29,0), MATCH(CONCATENATE($G182,X$2),'WFOM - Time_Base'!$A$8:$API$8,0)) *
INDEX('WFOM - Time_Base'!$A$4:$API$29, MATCH("CenHos_Per", 'WFOM - Time_Base'!$B$4:$B$29,0), MATCH(CONCATENATE($G182,X$2),'WFOM - Time_Base'!$A$8:$API$8,0)),
IFERROR($AN182 * INDEX('Inputs from Uganda staff'!$E$61:$BM$80,MATCH('HRH Need estimation'!X$2,'Inputs from Uganda staff'!$E$61:$E$80,0),MATCH('HRH Need estimation'!$D182,'Inputs from Uganda staff'!$E$6:$BM$6,0)),
""))</f>
        <v>0</v>
      </c>
      <c r="Y182" s="122">
        <f>IFERROR(
$AN182 * INDEX('WFOM - Time_Base'!$A$4:$API$29, MATCH("CenHos", 'WFOM - Time_Base'!$B$4:$B$29,0), MATCH(CONCATENATE($G182,Y$2),'WFOM - Time_Base'!$A$8:$API$8,0)) *
INDEX('WFOM - Time_Base'!$A$4:$API$29, MATCH("CenHos_Per", 'WFOM - Time_Base'!$B$4:$B$29,0), MATCH(CONCATENATE($G182,Y$2),'WFOM - Time_Base'!$A$8:$API$8,0)),
IFERROR($AN182 * INDEX('Inputs from Uganda staff'!$E$61:$BM$80,MATCH('HRH Need estimation'!Y$2,'Inputs from Uganda staff'!$E$61:$E$80,0),MATCH('HRH Need estimation'!$D182,'Inputs from Uganda staff'!$E$6:$BM$6,0)),
""))</f>
        <v>0</v>
      </c>
      <c r="Z182" s="122">
        <f>IFERROR(
$AN182 * INDEX('WFOM - Time_Base'!$A$4:$API$29, MATCH("CenHos", 'WFOM - Time_Base'!$B$4:$B$29,0), MATCH(CONCATENATE($G182,Z$2),'WFOM - Time_Base'!$A$8:$API$8,0)) *
INDEX('WFOM - Time_Base'!$A$4:$API$29, MATCH("CenHos_Per", 'WFOM - Time_Base'!$B$4:$B$29,0), MATCH(CONCATENATE($G182,Z$2),'WFOM - Time_Base'!$A$8:$API$8,0)),
IFERROR($AN182 * INDEX('Inputs from Uganda staff'!$E$61:$BM$80,MATCH('HRH Need estimation'!Z$2,'Inputs from Uganda staff'!$E$61:$E$80,0),MATCH('HRH Need estimation'!$D182,'Inputs from Uganda staff'!$E$6:$BM$6,0)),
""))</f>
        <v>0</v>
      </c>
      <c r="AA182" s="122">
        <f>IFERROR(
$AN182 * INDEX('WFOM - Time_Base'!$A$4:$API$29, MATCH("CenHos", 'WFOM - Time_Base'!$B$4:$B$29,0), MATCH(CONCATENATE($G182,AA$2),'WFOM - Time_Base'!$A$8:$API$8,0)) *
INDEX('WFOM - Time_Base'!$A$4:$API$29, MATCH("CenHos_Per", 'WFOM - Time_Base'!$B$4:$B$29,0), MATCH(CONCATENATE($G182,AA$2),'WFOM - Time_Base'!$A$8:$API$8,0)),
IFERROR($AN182 * INDEX('Inputs from Uganda staff'!$E$61:$BM$80,MATCH('HRH Need estimation'!AA$2,'Inputs from Uganda staff'!$E$61:$E$80,0),MATCH('HRH Need estimation'!$D182,'Inputs from Uganda staff'!$E$6:$BM$6,0)),
""))</f>
        <v>0</v>
      </c>
      <c r="AB182" s="122">
        <f>IFERROR(
$AN182 * INDEX('WFOM - Time_Base'!$A$4:$API$29, MATCH("CenHos", 'WFOM - Time_Base'!$B$4:$B$29,0), MATCH(CONCATENATE($G182,AB$2),'WFOM - Time_Base'!$A$8:$API$8,0)) *
INDEX('WFOM - Time_Base'!$A$4:$API$29, MATCH("CenHos_Per", 'WFOM - Time_Base'!$B$4:$B$29,0), MATCH(CONCATENATE($G182,AB$2),'WFOM - Time_Base'!$A$8:$API$8,0)),
IFERROR($AN182 * INDEX('Inputs from Uganda staff'!$E$61:$BM$80,MATCH('HRH Need estimation'!AB$2,'Inputs from Uganda staff'!$E$61:$E$80,0),MATCH('HRH Need estimation'!$D182,'Inputs from Uganda staff'!$E$6:$BM$6,0)),
""))</f>
        <v>0</v>
      </c>
      <c r="AC182" s="122" t="str">
        <f>IFERROR(
$AN182 * INDEX('WFOM - Time_Base'!$A$4:$API$29, MATCH("CenHos", 'WFOM - Time_Base'!$B$4:$B$29,0), MATCH(CONCATENATE($G182,AC$2),'WFOM - Time_Base'!$A$8:$API$8,0)) *
INDEX('WFOM - Time_Base'!$A$4:$API$29, MATCH("CenHos_Per", 'WFOM - Time_Base'!$B$4:$B$29,0), MATCH(CONCATENATE($G182,AC$2),'WFOM - Time_Base'!$A$8:$API$8,0)),
IFERROR($AN182 * INDEX('Inputs from Uganda staff'!$E$61:$BM$80,MATCH('HRH Need estimation'!AC$2,'Inputs from Uganda staff'!$E$61:$E$80,0),MATCH('HRH Need estimation'!$D182,'Inputs from Uganda staff'!$E$6:$BM$6,0)),
""))</f>
        <v/>
      </c>
      <c r="AD182" s="122">
        <f>IFERROR(
$AN182 * INDEX('WFOM - Time_Base'!$A$4:$API$29, MATCH("CenHos", 'WFOM - Time_Base'!$B$4:$B$29,0), MATCH(CONCATENATE($G182,AD$2),'WFOM - Time_Base'!$A$8:$API$8,0)) *
INDEX('WFOM - Time_Base'!$A$4:$API$29, MATCH("CenHos_Per", 'WFOM - Time_Base'!$B$4:$B$29,0), MATCH(CONCATENATE($G182,AD$2),'WFOM - Time_Base'!$A$8:$API$8,0)),
IFERROR($AN182 * INDEX('Inputs from Uganda staff'!$E$61:$BM$80,MATCH('HRH Need estimation'!AD$2,'Inputs from Uganda staff'!$E$61:$E$80,0),MATCH('HRH Need estimation'!$D182,'Inputs from Uganda staff'!$E$6:$BM$6,0)),
""))</f>
        <v>0</v>
      </c>
      <c r="AE182" s="122">
        <f>IFERROR(
$AN182 * INDEX('WFOM - Time_Base'!$A$4:$API$29, MATCH("CenHos", 'WFOM - Time_Base'!$B$4:$B$29,0), MATCH(CONCATENATE($G182,AE$2),'WFOM - Time_Base'!$A$8:$API$8,0)) *
INDEX('WFOM - Time_Base'!$A$4:$API$29, MATCH("CenHos_Per", 'WFOM - Time_Base'!$B$4:$B$29,0), MATCH(CONCATENATE($G182,AE$2),'WFOM - Time_Base'!$A$8:$API$8,0)),
IFERROR($AN182 * INDEX('Inputs from Uganda staff'!$E$61:$BM$80,MATCH('HRH Need estimation'!AE$2,'Inputs from Uganda staff'!$E$61:$E$80,0),MATCH('HRH Need estimation'!$D182,'Inputs from Uganda staff'!$E$6:$BM$6,0)),
""))</f>
        <v>0</v>
      </c>
      <c r="AF182" s="122">
        <f>IFERROR(
$AN182 * INDEX('WFOM - Time_Base'!$A$4:$API$29, MATCH("CenHos", 'WFOM - Time_Base'!$B$4:$B$29,0), MATCH(CONCATENATE($G182,AF$2),'WFOM - Time_Base'!$A$8:$API$8,0)) *
INDEX('WFOM - Time_Base'!$A$4:$API$29, MATCH("CenHos_Per", 'WFOM - Time_Base'!$B$4:$B$29,0), MATCH(CONCATENATE($G182,AF$2),'WFOM - Time_Base'!$A$8:$API$8,0)),
IFERROR($AN182 * INDEX('Inputs from Uganda staff'!$E$61:$BM$80,MATCH('HRH Need estimation'!AF$2,'Inputs from Uganda staff'!$E$61:$E$80,0),MATCH('HRH Need estimation'!$D182,'Inputs from Uganda staff'!$E$6:$BM$6,0)),
""))</f>
        <v>0</v>
      </c>
      <c r="AG182" s="122">
        <f>IFERROR(
$AN182 * INDEX('WFOM - Time_Base'!$A$4:$API$29, MATCH("CenHos", 'WFOM - Time_Base'!$B$4:$B$29,0), MATCH(CONCATENATE($G182,AG$2),'WFOM - Time_Base'!$A$8:$API$8,0)) *
INDEX('WFOM - Time_Base'!$A$4:$API$29, MATCH("CenHos_Per", 'WFOM - Time_Base'!$B$4:$B$29,0), MATCH(CONCATENATE($G182,AG$2),'WFOM - Time_Base'!$A$8:$API$8,0)),
IFERROR($AN182 * INDEX('Inputs from Uganda staff'!$E$61:$BM$80,MATCH('HRH Need estimation'!AG$2,'Inputs from Uganda staff'!$E$61:$E$80,0),MATCH('HRH Need estimation'!$D182,'Inputs from Uganda staff'!$E$6:$BM$6,0)),
""))</f>
        <v>0</v>
      </c>
      <c r="AH182" s="122">
        <f>IFERROR(
$AN182 * INDEX('WFOM - Time_Base'!$A$4:$API$29, MATCH("CenHos", 'WFOM - Time_Base'!$B$4:$B$29,0), MATCH(CONCATENATE($G182,AH$2),'WFOM - Time_Base'!$A$8:$API$8,0)) *
INDEX('WFOM - Time_Base'!$A$4:$API$29, MATCH("CenHos_Per", 'WFOM - Time_Base'!$B$4:$B$29,0), MATCH(CONCATENATE($G182,AH$2),'WFOM - Time_Base'!$A$8:$API$8,0)),
IFERROR($AN182 * INDEX('Inputs from Uganda staff'!$E$61:$BM$80,MATCH('HRH Need estimation'!AH$2,'Inputs from Uganda staff'!$E$61:$E$80,0),MATCH('HRH Need estimation'!$D182,'Inputs from Uganda staff'!$E$6:$BM$6,0)),
""))</f>
        <v>0</v>
      </c>
      <c r="AI182" s="122">
        <f>IFERROR(
$AN182 * INDEX('WFOM - Time_Base'!$A$4:$API$29, MATCH("CenHos", 'WFOM - Time_Base'!$B$4:$B$29,0), MATCH(CONCATENATE($G182,AI$2),'WFOM - Time_Base'!$A$8:$API$8,0)) *
INDEX('WFOM - Time_Base'!$A$4:$API$29, MATCH("CenHos_Per", 'WFOM - Time_Base'!$B$4:$B$29,0), MATCH(CONCATENATE($G182,AI$2),'WFOM - Time_Base'!$A$8:$API$8,0)),
IFERROR($AN182 * INDEX('Inputs from Uganda staff'!$E$61:$BM$80,MATCH('HRH Need estimation'!AI$2,'Inputs from Uganda staff'!$E$61:$E$80,0),MATCH('HRH Need estimation'!$D182,'Inputs from Uganda staff'!$E$6:$BM$6,0)),
""))</f>
        <v>0</v>
      </c>
      <c r="AJ182" s="122">
        <f>IFERROR(
$AN182 * INDEX('WFOM - Time_Base'!$A$4:$API$29, MATCH("CenHos", 'WFOM - Time_Base'!$B$4:$B$29,0), MATCH(CONCATENATE($G182,AJ$2),'WFOM - Time_Base'!$A$8:$API$8,0)) *
INDEX('WFOM - Time_Base'!$A$4:$API$29, MATCH("CenHos_Per", 'WFOM - Time_Base'!$B$4:$B$29,0), MATCH(CONCATENATE($G182,AJ$2),'WFOM - Time_Base'!$A$8:$API$8,0)),
IFERROR($AN182 * INDEX('Inputs from Uganda staff'!$E$61:$BM$80,MATCH('HRH Need estimation'!AJ$2,'Inputs from Uganda staff'!$E$61:$E$80,0),MATCH('HRH Need estimation'!$D182,'Inputs from Uganda staff'!$E$6:$BM$6,0)),
""))</f>
        <v>0</v>
      </c>
      <c r="AK182" s="122">
        <f>IFERROR(
$AN182 * INDEX('WFOM - Time_Base'!$A$4:$API$29, MATCH("CenHos", 'WFOM - Time_Base'!$B$4:$B$29,0), MATCH(CONCATENATE($G182,AK$2),'WFOM - Time_Base'!$A$8:$API$8,0)) *
INDEX('WFOM - Time_Base'!$A$4:$API$29, MATCH("CenHos_Per", 'WFOM - Time_Base'!$B$4:$B$29,0), MATCH(CONCATENATE($G182,AK$2),'WFOM - Time_Base'!$A$8:$API$8,0)),
IFERROR($AN182 * INDEX('Inputs from Uganda staff'!$E$61:$BM$80,MATCH('HRH Need estimation'!AK$2,'Inputs from Uganda staff'!$E$61:$E$80,0),MATCH('HRH Need estimation'!$D182,'Inputs from Uganda staff'!$E$6:$BM$6,0)),
""))</f>
        <v>0</v>
      </c>
      <c r="AL182" s="122">
        <f>IFERROR(
$AN182 * INDEX('WFOM - Time_Base'!$A$4:$API$29, MATCH("CenHos", 'WFOM - Time_Base'!$B$4:$B$29,0), MATCH(CONCATENATE($G182,AL$2),'WFOM - Time_Base'!$A$8:$API$8,0)) *
INDEX('WFOM - Time_Base'!$A$4:$API$29, MATCH("CenHos_Per", 'WFOM - Time_Base'!$B$4:$B$29,0), MATCH(CONCATENATE($G182,AL$2),'WFOM - Time_Base'!$A$8:$API$8,0)),
IFERROR($AN182 * INDEX('Inputs from Uganda staff'!$E$61:$BM$80,MATCH('HRH Need estimation'!AL$2,'Inputs from Uganda staff'!$E$61:$E$80,0),MATCH('HRH Need estimation'!$D182,'Inputs from Uganda staff'!$E$6:$BM$6,0)),
""))</f>
        <v>0</v>
      </c>
      <c r="AN182">
        <v>1</v>
      </c>
      <c r="AO182" t="e">
        <f t="shared" si="6"/>
        <v>#N/A</v>
      </c>
    </row>
    <row r="183" spans="1:41">
      <c r="A183" s="106" t="s">
        <v>1005</v>
      </c>
      <c r="B183" s="106" t="s">
        <v>525</v>
      </c>
      <c r="C183" s="107" t="s">
        <v>577</v>
      </c>
      <c r="D183" s="118" t="s">
        <v>578</v>
      </c>
      <c r="E183" s="122" t="s">
        <v>867</v>
      </c>
      <c r="F183" s="122" t="s">
        <v>21</v>
      </c>
      <c r="G183" s="122" t="str">
        <f>IF(F183&lt;&gt;"", VLOOKUP(F183,'WFOM - Cadre and Service List'!$E$4:$F$52,2,FALSE), "")</f>
        <v>Over5OPD</v>
      </c>
      <c r="H183" s="122"/>
      <c r="I183" s="207"/>
      <c r="J183" s="207"/>
      <c r="K183" s="207"/>
      <c r="L183" s="207"/>
      <c r="M183" s="207"/>
      <c r="N183" s="207"/>
      <c r="O183" s="207"/>
      <c r="P183" s="207">
        <f t="shared" si="5"/>
        <v>0</v>
      </c>
      <c r="Q183" s="122" t="s">
        <v>1947</v>
      </c>
      <c r="R183" s="122">
        <f>IFERROR(
$AN183 * INDEX('WFOM - Time_Base'!$A$4:$API$29, MATCH("CenHos", 'WFOM - Time_Base'!$B$4:$B$29,0), MATCH(CONCATENATE($G183,R$2),'WFOM - Time_Base'!$A$8:$API$8,0)) *
INDEX('WFOM - Time_Base'!$A$4:$API$29, MATCH("CenHos_Per", 'WFOM - Time_Base'!$B$4:$B$29,0), MATCH(CONCATENATE($G183,R$2),'WFOM - Time_Base'!$A$8:$API$8,0)),
IFERROR($AN183 * INDEX('Inputs from Uganda staff'!$E$61:$BM$80,MATCH('HRH Need estimation'!R$2,'Inputs from Uganda staff'!$E$61:$E$80,0),MATCH('HRH Need estimation'!$D183,'Inputs from Uganda staff'!$E$6:$BM$6,0)),
""))</f>
        <v>3.5</v>
      </c>
      <c r="S183" s="122">
        <f>IFERROR(
$AN183 * INDEX('WFOM - Time_Base'!$A$4:$API$29, MATCH("CenHos", 'WFOM - Time_Base'!$B$4:$B$29,0), MATCH(CONCATENATE($G183,S$2),'WFOM - Time_Base'!$A$8:$API$8,0)) *
INDEX('WFOM - Time_Base'!$A$4:$API$29, MATCH("CenHos_Per", 'WFOM - Time_Base'!$B$4:$B$29,0), MATCH(CONCATENATE($G183,S$2),'WFOM - Time_Base'!$A$8:$API$8,0)),
IFERROR($AN183 * INDEX('Inputs from Uganda staff'!$E$61:$BM$80,MATCH('HRH Need estimation'!S$2,'Inputs from Uganda staff'!$E$61:$E$80,0),MATCH('HRH Need estimation'!$D183,'Inputs from Uganda staff'!$E$6:$BM$6,0)),
""))</f>
        <v>6</v>
      </c>
      <c r="T183" s="122">
        <f>IFERROR(
$AN183 * INDEX('WFOM - Time_Base'!$A$4:$API$29, MATCH("CenHos", 'WFOM - Time_Base'!$B$4:$B$29,0), MATCH(CONCATENATE($G183,T$2),'WFOM - Time_Base'!$A$8:$API$8,0)) *
INDEX('WFOM - Time_Base'!$A$4:$API$29, MATCH("CenHos_Per", 'WFOM - Time_Base'!$B$4:$B$29,0), MATCH(CONCATENATE($G183,T$2),'WFOM - Time_Base'!$A$8:$API$8,0)),
IFERROR($AN183 * INDEX('Inputs from Uganda staff'!$E$61:$BM$80,MATCH('HRH Need estimation'!T$2,'Inputs from Uganda staff'!$E$61:$E$80,0),MATCH('HRH Need estimation'!$D183,'Inputs from Uganda staff'!$E$6:$BM$6,0)),
""))</f>
        <v>0</v>
      </c>
      <c r="U183" s="122">
        <f>IFERROR(
$AN183 * INDEX('WFOM - Time_Base'!$A$4:$API$29, MATCH("CenHos", 'WFOM - Time_Base'!$B$4:$B$29,0), MATCH(CONCATENATE($G183,U$2),'WFOM - Time_Base'!$A$8:$API$8,0)) *
INDEX('WFOM - Time_Base'!$A$4:$API$29, MATCH("CenHos_Per", 'WFOM - Time_Base'!$B$4:$B$29,0), MATCH(CONCATENATE($G183,U$2),'WFOM - Time_Base'!$A$8:$API$8,0)),
IFERROR($AN183 * INDEX('Inputs from Uganda staff'!$E$61:$BM$80,MATCH('HRH Need estimation'!U$2,'Inputs from Uganda staff'!$E$61:$E$80,0),MATCH('HRH Need estimation'!$D183,'Inputs from Uganda staff'!$E$6:$BM$6,0)),
""))</f>
        <v>1</v>
      </c>
      <c r="V183" s="122">
        <f>IFERROR(
$AN183 * INDEX('WFOM - Time_Base'!$A$4:$API$29, MATCH("CenHos", 'WFOM - Time_Base'!$B$4:$B$29,0), MATCH(CONCATENATE($G183,V$2),'WFOM - Time_Base'!$A$8:$API$8,0)) *
INDEX('WFOM - Time_Base'!$A$4:$API$29, MATCH("CenHos_Per", 'WFOM - Time_Base'!$B$4:$B$29,0), MATCH(CONCATENATE($G183,V$2),'WFOM - Time_Base'!$A$8:$API$8,0)),
IFERROR($AN183 * INDEX('Inputs from Uganda staff'!$E$61:$BM$80,MATCH('HRH Need estimation'!V$2,'Inputs from Uganda staff'!$E$61:$E$80,0),MATCH('HRH Need estimation'!$D183,'Inputs from Uganda staff'!$E$6:$BM$6,0)),
""))</f>
        <v>4</v>
      </c>
      <c r="W183" s="122">
        <f>IFERROR(
$AN183 * INDEX('WFOM - Time_Base'!$A$4:$API$29, MATCH("CenHos", 'WFOM - Time_Base'!$B$4:$B$29,0), MATCH(CONCATENATE($G183,W$2),'WFOM - Time_Base'!$A$8:$API$8,0)) *
INDEX('WFOM - Time_Base'!$A$4:$API$29, MATCH("CenHos_Per", 'WFOM - Time_Base'!$B$4:$B$29,0), MATCH(CONCATENATE($G183,W$2),'WFOM - Time_Base'!$A$8:$API$8,0)),
IFERROR($AN183 * INDEX('Inputs from Uganda staff'!$E$61:$BM$80,MATCH('HRH Need estimation'!W$2,'Inputs from Uganda staff'!$E$61:$E$80,0),MATCH('HRH Need estimation'!$D183,'Inputs from Uganda staff'!$E$6:$BM$6,0)),
""))</f>
        <v>0</v>
      </c>
      <c r="X183" s="122">
        <f>IFERROR(
$AN183 * INDEX('WFOM - Time_Base'!$A$4:$API$29, MATCH("CenHos", 'WFOM - Time_Base'!$B$4:$B$29,0), MATCH(CONCATENATE($G183,X$2),'WFOM - Time_Base'!$A$8:$API$8,0)) *
INDEX('WFOM - Time_Base'!$A$4:$API$29, MATCH("CenHos_Per", 'WFOM - Time_Base'!$B$4:$B$29,0), MATCH(CONCATENATE($G183,X$2),'WFOM - Time_Base'!$A$8:$API$8,0)),
IFERROR($AN183 * INDEX('Inputs from Uganda staff'!$E$61:$BM$80,MATCH('HRH Need estimation'!X$2,'Inputs from Uganda staff'!$E$61:$E$80,0),MATCH('HRH Need estimation'!$D183,'Inputs from Uganda staff'!$E$6:$BM$6,0)),
""))</f>
        <v>0</v>
      </c>
      <c r="Y183" s="122">
        <f>IFERROR(
$AN183 * INDEX('WFOM - Time_Base'!$A$4:$API$29, MATCH("CenHos", 'WFOM - Time_Base'!$B$4:$B$29,0), MATCH(CONCATENATE($G183,Y$2),'WFOM - Time_Base'!$A$8:$API$8,0)) *
INDEX('WFOM - Time_Base'!$A$4:$API$29, MATCH("CenHos_Per", 'WFOM - Time_Base'!$B$4:$B$29,0), MATCH(CONCATENATE($G183,Y$2),'WFOM - Time_Base'!$A$8:$API$8,0)),
IFERROR($AN183 * INDEX('Inputs from Uganda staff'!$E$61:$BM$80,MATCH('HRH Need estimation'!Y$2,'Inputs from Uganda staff'!$E$61:$E$80,0),MATCH('HRH Need estimation'!$D183,'Inputs from Uganda staff'!$E$6:$BM$6,0)),
""))</f>
        <v>0</v>
      </c>
      <c r="Z183" s="122">
        <f>IFERROR(
$AN183 * INDEX('WFOM - Time_Base'!$A$4:$API$29, MATCH("CenHos", 'WFOM - Time_Base'!$B$4:$B$29,0), MATCH(CONCATENATE($G183,Z$2),'WFOM - Time_Base'!$A$8:$API$8,0)) *
INDEX('WFOM - Time_Base'!$A$4:$API$29, MATCH("CenHos_Per", 'WFOM - Time_Base'!$B$4:$B$29,0), MATCH(CONCATENATE($G183,Z$2),'WFOM - Time_Base'!$A$8:$API$8,0)),
IFERROR($AN183 * INDEX('Inputs from Uganda staff'!$E$61:$BM$80,MATCH('HRH Need estimation'!Z$2,'Inputs from Uganda staff'!$E$61:$E$80,0),MATCH('HRH Need estimation'!$D183,'Inputs from Uganda staff'!$E$6:$BM$6,0)),
""))</f>
        <v>0</v>
      </c>
      <c r="AA183" s="122">
        <f>IFERROR(
$AN183 * INDEX('WFOM - Time_Base'!$A$4:$API$29, MATCH("CenHos", 'WFOM - Time_Base'!$B$4:$B$29,0), MATCH(CONCATENATE($G183,AA$2),'WFOM - Time_Base'!$A$8:$API$8,0)) *
INDEX('WFOM - Time_Base'!$A$4:$API$29, MATCH("CenHos_Per", 'WFOM - Time_Base'!$B$4:$B$29,0), MATCH(CONCATENATE($G183,AA$2),'WFOM - Time_Base'!$A$8:$API$8,0)),
IFERROR($AN183 * INDEX('Inputs from Uganda staff'!$E$61:$BM$80,MATCH('HRH Need estimation'!AA$2,'Inputs from Uganda staff'!$E$61:$E$80,0),MATCH('HRH Need estimation'!$D183,'Inputs from Uganda staff'!$E$6:$BM$6,0)),
""))</f>
        <v>0</v>
      </c>
      <c r="AB183" s="122">
        <f>IFERROR(
$AN183 * INDEX('WFOM - Time_Base'!$A$4:$API$29, MATCH("CenHos", 'WFOM - Time_Base'!$B$4:$B$29,0), MATCH(CONCATENATE($G183,AB$2),'WFOM - Time_Base'!$A$8:$API$8,0)) *
INDEX('WFOM - Time_Base'!$A$4:$API$29, MATCH("CenHos_Per", 'WFOM - Time_Base'!$B$4:$B$29,0), MATCH(CONCATENATE($G183,AB$2),'WFOM - Time_Base'!$A$8:$API$8,0)),
IFERROR($AN183 * INDEX('Inputs from Uganda staff'!$E$61:$BM$80,MATCH('HRH Need estimation'!AB$2,'Inputs from Uganda staff'!$E$61:$E$80,0),MATCH('HRH Need estimation'!$D183,'Inputs from Uganda staff'!$E$6:$BM$6,0)),
""))</f>
        <v>0</v>
      </c>
      <c r="AC183" s="122" t="str">
        <f>IFERROR(
$AN183 * INDEX('WFOM - Time_Base'!$A$4:$API$29, MATCH("CenHos", 'WFOM - Time_Base'!$B$4:$B$29,0), MATCH(CONCATENATE($G183,AC$2),'WFOM - Time_Base'!$A$8:$API$8,0)) *
INDEX('WFOM - Time_Base'!$A$4:$API$29, MATCH("CenHos_Per", 'WFOM - Time_Base'!$B$4:$B$29,0), MATCH(CONCATENATE($G183,AC$2),'WFOM - Time_Base'!$A$8:$API$8,0)),
IFERROR($AN183 * INDEX('Inputs from Uganda staff'!$E$61:$BM$80,MATCH('HRH Need estimation'!AC$2,'Inputs from Uganda staff'!$E$61:$E$80,0),MATCH('HRH Need estimation'!$D183,'Inputs from Uganda staff'!$E$6:$BM$6,0)),
""))</f>
        <v/>
      </c>
      <c r="AD183" s="122">
        <f>IFERROR(
$AN183 * INDEX('WFOM - Time_Base'!$A$4:$API$29, MATCH("CenHos", 'WFOM - Time_Base'!$B$4:$B$29,0), MATCH(CONCATENATE($G183,AD$2),'WFOM - Time_Base'!$A$8:$API$8,0)) *
INDEX('WFOM - Time_Base'!$A$4:$API$29, MATCH("CenHos_Per", 'WFOM - Time_Base'!$B$4:$B$29,0), MATCH(CONCATENATE($G183,AD$2),'WFOM - Time_Base'!$A$8:$API$8,0)),
IFERROR($AN183 * INDEX('Inputs from Uganda staff'!$E$61:$BM$80,MATCH('HRH Need estimation'!AD$2,'Inputs from Uganda staff'!$E$61:$E$80,0),MATCH('HRH Need estimation'!$D183,'Inputs from Uganda staff'!$E$6:$BM$6,0)),
""))</f>
        <v>0</v>
      </c>
      <c r="AE183" s="122">
        <f>IFERROR(
$AN183 * INDEX('WFOM - Time_Base'!$A$4:$API$29, MATCH("CenHos", 'WFOM - Time_Base'!$B$4:$B$29,0), MATCH(CONCATENATE($G183,AE$2),'WFOM - Time_Base'!$A$8:$API$8,0)) *
INDEX('WFOM - Time_Base'!$A$4:$API$29, MATCH("CenHos_Per", 'WFOM - Time_Base'!$B$4:$B$29,0), MATCH(CONCATENATE($G183,AE$2),'WFOM - Time_Base'!$A$8:$API$8,0)),
IFERROR($AN183 * INDEX('Inputs from Uganda staff'!$E$61:$BM$80,MATCH('HRH Need estimation'!AE$2,'Inputs from Uganda staff'!$E$61:$E$80,0),MATCH('HRH Need estimation'!$D183,'Inputs from Uganda staff'!$E$6:$BM$6,0)),
""))</f>
        <v>0</v>
      </c>
      <c r="AF183" s="122">
        <f>IFERROR(
$AN183 * INDEX('WFOM - Time_Base'!$A$4:$API$29, MATCH("CenHos", 'WFOM - Time_Base'!$B$4:$B$29,0), MATCH(CONCATENATE($G183,AF$2),'WFOM - Time_Base'!$A$8:$API$8,0)) *
INDEX('WFOM - Time_Base'!$A$4:$API$29, MATCH("CenHos_Per", 'WFOM - Time_Base'!$B$4:$B$29,0), MATCH(CONCATENATE($G183,AF$2),'WFOM - Time_Base'!$A$8:$API$8,0)),
IFERROR($AN183 * INDEX('Inputs from Uganda staff'!$E$61:$BM$80,MATCH('HRH Need estimation'!AF$2,'Inputs from Uganda staff'!$E$61:$E$80,0),MATCH('HRH Need estimation'!$D183,'Inputs from Uganda staff'!$E$6:$BM$6,0)),
""))</f>
        <v>0</v>
      </c>
      <c r="AG183" s="122">
        <f>IFERROR(
$AN183 * INDEX('WFOM - Time_Base'!$A$4:$API$29, MATCH("CenHos", 'WFOM - Time_Base'!$B$4:$B$29,0), MATCH(CONCATENATE($G183,AG$2),'WFOM - Time_Base'!$A$8:$API$8,0)) *
INDEX('WFOM - Time_Base'!$A$4:$API$29, MATCH("CenHos_Per", 'WFOM - Time_Base'!$B$4:$B$29,0), MATCH(CONCATENATE($G183,AG$2),'WFOM - Time_Base'!$A$8:$API$8,0)),
IFERROR($AN183 * INDEX('Inputs from Uganda staff'!$E$61:$BM$80,MATCH('HRH Need estimation'!AG$2,'Inputs from Uganda staff'!$E$61:$E$80,0),MATCH('HRH Need estimation'!$D183,'Inputs from Uganda staff'!$E$6:$BM$6,0)),
""))</f>
        <v>0</v>
      </c>
      <c r="AH183" s="122">
        <f>IFERROR(
$AN183 * INDEX('WFOM - Time_Base'!$A$4:$API$29, MATCH("CenHos", 'WFOM - Time_Base'!$B$4:$B$29,0), MATCH(CONCATENATE($G183,AH$2),'WFOM - Time_Base'!$A$8:$API$8,0)) *
INDEX('WFOM - Time_Base'!$A$4:$API$29, MATCH("CenHos_Per", 'WFOM - Time_Base'!$B$4:$B$29,0), MATCH(CONCATENATE($G183,AH$2),'WFOM - Time_Base'!$A$8:$API$8,0)),
IFERROR($AN183 * INDEX('Inputs from Uganda staff'!$E$61:$BM$80,MATCH('HRH Need estimation'!AH$2,'Inputs from Uganda staff'!$E$61:$E$80,0),MATCH('HRH Need estimation'!$D183,'Inputs from Uganda staff'!$E$6:$BM$6,0)),
""))</f>
        <v>0</v>
      </c>
      <c r="AI183" s="122">
        <f>IFERROR(
$AN183 * INDEX('WFOM - Time_Base'!$A$4:$API$29, MATCH("CenHos", 'WFOM - Time_Base'!$B$4:$B$29,0), MATCH(CONCATENATE($G183,AI$2),'WFOM - Time_Base'!$A$8:$API$8,0)) *
INDEX('WFOM - Time_Base'!$A$4:$API$29, MATCH("CenHos_Per", 'WFOM - Time_Base'!$B$4:$B$29,0), MATCH(CONCATENATE($G183,AI$2),'WFOM - Time_Base'!$A$8:$API$8,0)),
IFERROR($AN183 * INDEX('Inputs from Uganda staff'!$E$61:$BM$80,MATCH('HRH Need estimation'!AI$2,'Inputs from Uganda staff'!$E$61:$E$80,0),MATCH('HRH Need estimation'!$D183,'Inputs from Uganda staff'!$E$6:$BM$6,0)),
""))</f>
        <v>0</v>
      </c>
      <c r="AJ183" s="122">
        <f>IFERROR(
$AN183 * INDEX('WFOM - Time_Base'!$A$4:$API$29, MATCH("CenHos", 'WFOM - Time_Base'!$B$4:$B$29,0), MATCH(CONCATENATE($G183,AJ$2),'WFOM - Time_Base'!$A$8:$API$8,0)) *
INDEX('WFOM - Time_Base'!$A$4:$API$29, MATCH("CenHos_Per", 'WFOM - Time_Base'!$B$4:$B$29,0), MATCH(CONCATENATE($G183,AJ$2),'WFOM - Time_Base'!$A$8:$API$8,0)),
IFERROR($AN183 * INDEX('Inputs from Uganda staff'!$E$61:$BM$80,MATCH('HRH Need estimation'!AJ$2,'Inputs from Uganda staff'!$E$61:$E$80,0),MATCH('HRH Need estimation'!$D183,'Inputs from Uganda staff'!$E$6:$BM$6,0)),
""))</f>
        <v>0</v>
      </c>
      <c r="AK183" s="122">
        <f>IFERROR(
$AN183 * INDEX('WFOM - Time_Base'!$A$4:$API$29, MATCH("CenHos", 'WFOM - Time_Base'!$B$4:$B$29,0), MATCH(CONCATENATE($G183,AK$2),'WFOM - Time_Base'!$A$8:$API$8,0)) *
INDEX('WFOM - Time_Base'!$A$4:$API$29, MATCH("CenHos_Per", 'WFOM - Time_Base'!$B$4:$B$29,0), MATCH(CONCATENATE($G183,AK$2),'WFOM - Time_Base'!$A$8:$API$8,0)),
IFERROR($AN183 * INDEX('Inputs from Uganda staff'!$E$61:$BM$80,MATCH('HRH Need estimation'!AK$2,'Inputs from Uganda staff'!$E$61:$E$80,0),MATCH('HRH Need estimation'!$D183,'Inputs from Uganda staff'!$E$6:$BM$6,0)),
""))</f>
        <v>0</v>
      </c>
      <c r="AL183" s="122">
        <f>IFERROR(
$AN183 * INDEX('WFOM - Time_Base'!$A$4:$API$29, MATCH("CenHos", 'WFOM - Time_Base'!$B$4:$B$29,0), MATCH(CONCATENATE($G183,AL$2),'WFOM - Time_Base'!$A$8:$API$8,0)) *
INDEX('WFOM - Time_Base'!$A$4:$API$29, MATCH("CenHos_Per", 'WFOM - Time_Base'!$B$4:$B$29,0), MATCH(CONCATENATE($G183,AL$2),'WFOM - Time_Base'!$A$8:$API$8,0)),
IFERROR($AN183 * INDEX('Inputs from Uganda staff'!$E$61:$BM$80,MATCH('HRH Need estimation'!AL$2,'Inputs from Uganda staff'!$E$61:$E$80,0),MATCH('HRH Need estimation'!$D183,'Inputs from Uganda staff'!$E$6:$BM$6,0)),
""))</f>
        <v>0</v>
      </c>
      <c r="AN183">
        <v>1</v>
      </c>
      <c r="AO183" t="str">
        <f t="shared" si="6"/>
        <v>198</v>
      </c>
    </row>
    <row r="184" spans="1:41">
      <c r="A184" s="106" t="s">
        <v>1006</v>
      </c>
      <c r="B184" s="106" t="s">
        <v>525</v>
      </c>
      <c r="C184" s="107" t="s">
        <v>579</v>
      </c>
      <c r="D184" s="118" t="s">
        <v>580</v>
      </c>
      <c r="E184" s="122" t="s">
        <v>867</v>
      </c>
      <c r="F184" s="122" t="s">
        <v>9</v>
      </c>
      <c r="G184" s="122" t="str">
        <f>IF(F184&lt;&gt;"", VLOOKUP(F184,'WFOM - Cadre and Service List'!$E$4:$F$52,2,FALSE), "")</f>
        <v>InpatientDays</v>
      </c>
      <c r="H184" s="122"/>
      <c r="I184" s="207"/>
      <c r="J184" s="207"/>
      <c r="K184" s="207"/>
      <c r="L184" s="207"/>
      <c r="M184" s="207"/>
      <c r="N184" s="207"/>
      <c r="O184" s="207"/>
      <c r="P184" s="207">
        <f t="shared" si="5"/>
        <v>0</v>
      </c>
      <c r="Q184" s="122" t="s">
        <v>1947</v>
      </c>
      <c r="R184" s="122">
        <f>IFERROR(
$AN184 * INDEX('WFOM - Time_Base'!$A$4:$API$29, MATCH("CenHos", 'WFOM - Time_Base'!$B$4:$B$29,0), MATCH(CONCATENATE($G184,R$2),'WFOM - Time_Base'!$A$8:$API$8,0)) *
INDEX('WFOM - Time_Base'!$A$4:$API$29, MATCH("CenHos_Per", 'WFOM - Time_Base'!$B$4:$B$29,0), MATCH(CONCATENATE($G184,R$2),'WFOM - Time_Base'!$A$8:$API$8,0)),
IFERROR($AN184 * INDEX('Inputs from Uganda staff'!$E$61:$BM$80,MATCH('HRH Need estimation'!R$2,'Inputs from Uganda staff'!$E$61:$E$80,0),MATCH('HRH Need estimation'!$D184,'Inputs from Uganda staff'!$E$6:$BM$6,0)),
""))</f>
        <v>5</v>
      </c>
      <c r="S184" s="122">
        <f>IFERROR(
$AN184 * INDEX('WFOM - Time_Base'!$A$4:$API$29, MATCH("CenHos", 'WFOM - Time_Base'!$B$4:$B$29,0), MATCH(CONCATENATE($G184,S$2),'WFOM - Time_Base'!$A$8:$API$8,0)) *
INDEX('WFOM - Time_Base'!$A$4:$API$29, MATCH("CenHos_Per", 'WFOM - Time_Base'!$B$4:$B$29,0), MATCH(CONCATENATE($G184,S$2),'WFOM - Time_Base'!$A$8:$API$8,0)),
IFERROR($AN184 * INDEX('Inputs from Uganda staff'!$E$61:$BM$80,MATCH('HRH Need estimation'!S$2,'Inputs from Uganda staff'!$E$61:$E$80,0),MATCH('HRH Need estimation'!$D184,'Inputs from Uganda staff'!$E$6:$BM$6,0)),
""))</f>
        <v>7</v>
      </c>
      <c r="T184" s="122">
        <f>IFERROR(
$AN184 * INDEX('WFOM - Time_Base'!$A$4:$API$29, MATCH("CenHos", 'WFOM - Time_Base'!$B$4:$B$29,0), MATCH(CONCATENATE($G184,T$2),'WFOM - Time_Base'!$A$8:$API$8,0)) *
INDEX('WFOM - Time_Base'!$A$4:$API$29, MATCH("CenHos_Per", 'WFOM - Time_Base'!$B$4:$B$29,0), MATCH(CONCATENATE($G184,T$2),'WFOM - Time_Base'!$A$8:$API$8,0)),
IFERROR($AN184 * INDEX('Inputs from Uganda staff'!$E$61:$BM$80,MATCH('HRH Need estimation'!T$2,'Inputs from Uganda staff'!$E$61:$E$80,0),MATCH('HRH Need estimation'!$D184,'Inputs from Uganda staff'!$E$6:$BM$6,0)),
""))</f>
        <v>0</v>
      </c>
      <c r="U184" s="122">
        <f>IFERROR(
$AN184 * INDEX('WFOM - Time_Base'!$A$4:$API$29, MATCH("CenHos", 'WFOM - Time_Base'!$B$4:$B$29,0), MATCH(CONCATENATE($G184,U$2),'WFOM - Time_Base'!$A$8:$API$8,0)) *
INDEX('WFOM - Time_Base'!$A$4:$API$29, MATCH("CenHos_Per", 'WFOM - Time_Base'!$B$4:$B$29,0), MATCH(CONCATENATE($G184,U$2),'WFOM - Time_Base'!$A$8:$API$8,0)),
IFERROR($AN184 * INDEX('Inputs from Uganda staff'!$E$61:$BM$80,MATCH('HRH Need estimation'!U$2,'Inputs from Uganda staff'!$E$61:$E$80,0),MATCH('HRH Need estimation'!$D184,'Inputs from Uganda staff'!$E$6:$BM$6,0)),
""))</f>
        <v>12</v>
      </c>
      <c r="V184" s="122">
        <f>IFERROR(
$AN184 * INDEX('WFOM - Time_Base'!$A$4:$API$29, MATCH("CenHos", 'WFOM - Time_Base'!$B$4:$B$29,0), MATCH(CONCATENATE($G184,V$2),'WFOM - Time_Base'!$A$8:$API$8,0)) *
INDEX('WFOM - Time_Base'!$A$4:$API$29, MATCH("CenHos_Per", 'WFOM - Time_Base'!$B$4:$B$29,0), MATCH(CONCATENATE($G184,V$2),'WFOM - Time_Base'!$A$8:$API$8,0)),
IFERROR($AN184 * INDEX('Inputs from Uganda staff'!$E$61:$BM$80,MATCH('HRH Need estimation'!V$2,'Inputs from Uganda staff'!$E$61:$E$80,0),MATCH('HRH Need estimation'!$D184,'Inputs from Uganda staff'!$E$6:$BM$6,0)),
""))</f>
        <v>28</v>
      </c>
      <c r="W184" s="122">
        <f>IFERROR(
$AN184 * INDEX('WFOM - Time_Base'!$A$4:$API$29, MATCH("CenHos", 'WFOM - Time_Base'!$B$4:$B$29,0), MATCH(CONCATENATE($G184,W$2),'WFOM - Time_Base'!$A$8:$API$8,0)) *
INDEX('WFOM - Time_Base'!$A$4:$API$29, MATCH("CenHos_Per", 'WFOM - Time_Base'!$B$4:$B$29,0), MATCH(CONCATENATE($G184,W$2),'WFOM - Time_Base'!$A$8:$API$8,0)),
IFERROR($AN184 * INDEX('Inputs from Uganda staff'!$E$61:$BM$80,MATCH('HRH Need estimation'!W$2,'Inputs from Uganda staff'!$E$61:$E$80,0),MATCH('HRH Need estimation'!$D184,'Inputs from Uganda staff'!$E$6:$BM$6,0)),
""))</f>
        <v>2</v>
      </c>
      <c r="X184" s="122">
        <f>IFERROR(
$AN184 * INDEX('WFOM - Time_Base'!$A$4:$API$29, MATCH("CenHos", 'WFOM - Time_Base'!$B$4:$B$29,0), MATCH(CONCATENATE($G184,X$2),'WFOM - Time_Base'!$A$8:$API$8,0)) *
INDEX('WFOM - Time_Base'!$A$4:$API$29, MATCH("CenHos_Per", 'WFOM - Time_Base'!$B$4:$B$29,0), MATCH(CONCATENATE($G184,X$2),'WFOM - Time_Base'!$A$8:$API$8,0)),
IFERROR($AN184 * INDEX('Inputs from Uganda staff'!$E$61:$BM$80,MATCH('HRH Need estimation'!X$2,'Inputs from Uganda staff'!$E$61:$E$80,0),MATCH('HRH Need estimation'!$D184,'Inputs from Uganda staff'!$E$6:$BM$6,0)),
""))</f>
        <v>0</v>
      </c>
      <c r="Y184" s="122">
        <f>IFERROR(
$AN184 * INDEX('WFOM - Time_Base'!$A$4:$API$29, MATCH("CenHos", 'WFOM - Time_Base'!$B$4:$B$29,0), MATCH(CONCATENATE($G184,Y$2),'WFOM - Time_Base'!$A$8:$API$8,0)) *
INDEX('WFOM - Time_Base'!$A$4:$API$29, MATCH("CenHos_Per", 'WFOM - Time_Base'!$B$4:$B$29,0), MATCH(CONCATENATE($G184,Y$2),'WFOM - Time_Base'!$A$8:$API$8,0)),
IFERROR($AN184 * INDEX('Inputs from Uganda staff'!$E$61:$BM$80,MATCH('HRH Need estimation'!Y$2,'Inputs from Uganda staff'!$E$61:$E$80,0),MATCH('HRH Need estimation'!$D184,'Inputs from Uganda staff'!$E$6:$BM$6,0)),
""))</f>
        <v>0</v>
      </c>
      <c r="Z184" s="122">
        <f>IFERROR(
$AN184 * INDEX('WFOM - Time_Base'!$A$4:$API$29, MATCH("CenHos", 'WFOM - Time_Base'!$B$4:$B$29,0), MATCH(CONCATENATE($G184,Z$2),'WFOM - Time_Base'!$A$8:$API$8,0)) *
INDEX('WFOM - Time_Base'!$A$4:$API$29, MATCH("CenHos_Per", 'WFOM - Time_Base'!$B$4:$B$29,0), MATCH(CONCATENATE($G184,Z$2),'WFOM - Time_Base'!$A$8:$API$8,0)),
IFERROR($AN184 * INDEX('Inputs from Uganda staff'!$E$61:$BM$80,MATCH('HRH Need estimation'!Z$2,'Inputs from Uganda staff'!$E$61:$E$80,0),MATCH('HRH Need estimation'!$D184,'Inputs from Uganda staff'!$E$6:$BM$6,0)),
""))</f>
        <v>0</v>
      </c>
      <c r="AA184" s="122">
        <f>IFERROR(
$AN184 * INDEX('WFOM - Time_Base'!$A$4:$API$29, MATCH("CenHos", 'WFOM - Time_Base'!$B$4:$B$29,0), MATCH(CONCATENATE($G184,AA$2),'WFOM - Time_Base'!$A$8:$API$8,0)) *
INDEX('WFOM - Time_Base'!$A$4:$API$29, MATCH("CenHos_Per", 'WFOM - Time_Base'!$B$4:$B$29,0), MATCH(CONCATENATE($G184,AA$2),'WFOM - Time_Base'!$A$8:$API$8,0)),
IFERROR($AN184 * INDEX('Inputs from Uganda staff'!$E$61:$BM$80,MATCH('HRH Need estimation'!AA$2,'Inputs from Uganda staff'!$E$61:$E$80,0),MATCH('HRH Need estimation'!$D184,'Inputs from Uganda staff'!$E$6:$BM$6,0)),
""))</f>
        <v>0</v>
      </c>
      <c r="AB184" s="122">
        <f>IFERROR(
$AN184 * INDEX('WFOM - Time_Base'!$A$4:$API$29, MATCH("CenHos", 'WFOM - Time_Base'!$B$4:$B$29,0), MATCH(CONCATENATE($G184,AB$2),'WFOM - Time_Base'!$A$8:$API$8,0)) *
INDEX('WFOM - Time_Base'!$A$4:$API$29, MATCH("CenHos_Per", 'WFOM - Time_Base'!$B$4:$B$29,0), MATCH(CONCATENATE($G184,AB$2),'WFOM - Time_Base'!$A$8:$API$8,0)),
IFERROR($AN184 * INDEX('Inputs from Uganda staff'!$E$61:$BM$80,MATCH('HRH Need estimation'!AB$2,'Inputs from Uganda staff'!$E$61:$E$80,0),MATCH('HRH Need estimation'!$D184,'Inputs from Uganda staff'!$E$6:$BM$6,0)),
""))</f>
        <v>0</v>
      </c>
      <c r="AC184" s="122" t="str">
        <f>IFERROR(
$AN184 * INDEX('WFOM - Time_Base'!$A$4:$API$29, MATCH("CenHos", 'WFOM - Time_Base'!$B$4:$B$29,0), MATCH(CONCATENATE($G184,AC$2),'WFOM - Time_Base'!$A$8:$API$8,0)) *
INDEX('WFOM - Time_Base'!$A$4:$API$29, MATCH("CenHos_Per", 'WFOM - Time_Base'!$B$4:$B$29,0), MATCH(CONCATENATE($G184,AC$2),'WFOM - Time_Base'!$A$8:$API$8,0)),
IFERROR($AN184 * INDEX('Inputs from Uganda staff'!$E$61:$BM$80,MATCH('HRH Need estimation'!AC$2,'Inputs from Uganda staff'!$E$61:$E$80,0),MATCH('HRH Need estimation'!$D184,'Inputs from Uganda staff'!$E$6:$BM$6,0)),
""))</f>
        <v/>
      </c>
      <c r="AD184" s="122">
        <f>IFERROR(
$AN184 * INDEX('WFOM - Time_Base'!$A$4:$API$29, MATCH("CenHos", 'WFOM - Time_Base'!$B$4:$B$29,0), MATCH(CONCATENATE($G184,AD$2),'WFOM - Time_Base'!$A$8:$API$8,0)) *
INDEX('WFOM - Time_Base'!$A$4:$API$29, MATCH("CenHos_Per", 'WFOM - Time_Base'!$B$4:$B$29,0), MATCH(CONCATENATE($G184,AD$2),'WFOM - Time_Base'!$A$8:$API$8,0)),
IFERROR($AN184 * INDEX('Inputs from Uganda staff'!$E$61:$BM$80,MATCH('HRH Need estimation'!AD$2,'Inputs from Uganda staff'!$E$61:$E$80,0),MATCH('HRH Need estimation'!$D184,'Inputs from Uganda staff'!$E$6:$BM$6,0)),
""))</f>
        <v>0</v>
      </c>
      <c r="AE184" s="122">
        <f>IFERROR(
$AN184 * INDEX('WFOM - Time_Base'!$A$4:$API$29, MATCH("CenHos", 'WFOM - Time_Base'!$B$4:$B$29,0), MATCH(CONCATENATE($G184,AE$2),'WFOM - Time_Base'!$A$8:$API$8,0)) *
INDEX('WFOM - Time_Base'!$A$4:$API$29, MATCH("CenHos_Per", 'WFOM - Time_Base'!$B$4:$B$29,0), MATCH(CONCATENATE($G184,AE$2),'WFOM - Time_Base'!$A$8:$API$8,0)),
IFERROR($AN184 * INDEX('Inputs from Uganda staff'!$E$61:$BM$80,MATCH('HRH Need estimation'!AE$2,'Inputs from Uganda staff'!$E$61:$E$80,0),MATCH('HRH Need estimation'!$D184,'Inputs from Uganda staff'!$E$6:$BM$6,0)),
""))</f>
        <v>0</v>
      </c>
      <c r="AF184" s="122">
        <f>IFERROR(
$AN184 * INDEX('WFOM - Time_Base'!$A$4:$API$29, MATCH("CenHos", 'WFOM - Time_Base'!$B$4:$B$29,0), MATCH(CONCATENATE($G184,AF$2),'WFOM - Time_Base'!$A$8:$API$8,0)) *
INDEX('WFOM - Time_Base'!$A$4:$API$29, MATCH("CenHos_Per", 'WFOM - Time_Base'!$B$4:$B$29,0), MATCH(CONCATENATE($G184,AF$2),'WFOM - Time_Base'!$A$8:$API$8,0)),
IFERROR($AN184 * INDEX('Inputs from Uganda staff'!$E$61:$BM$80,MATCH('HRH Need estimation'!AF$2,'Inputs from Uganda staff'!$E$61:$E$80,0),MATCH('HRH Need estimation'!$D184,'Inputs from Uganda staff'!$E$6:$BM$6,0)),
""))</f>
        <v>0</v>
      </c>
      <c r="AG184" s="122">
        <f>IFERROR(
$AN184 * INDEX('WFOM - Time_Base'!$A$4:$API$29, MATCH("CenHos", 'WFOM - Time_Base'!$B$4:$B$29,0), MATCH(CONCATENATE($G184,AG$2),'WFOM - Time_Base'!$A$8:$API$8,0)) *
INDEX('WFOM - Time_Base'!$A$4:$API$29, MATCH("CenHos_Per", 'WFOM - Time_Base'!$B$4:$B$29,0), MATCH(CONCATENATE($G184,AG$2),'WFOM - Time_Base'!$A$8:$API$8,0)),
IFERROR($AN184 * INDEX('Inputs from Uganda staff'!$E$61:$BM$80,MATCH('HRH Need estimation'!AG$2,'Inputs from Uganda staff'!$E$61:$E$80,0),MATCH('HRH Need estimation'!$D184,'Inputs from Uganda staff'!$E$6:$BM$6,0)),
""))</f>
        <v>0</v>
      </c>
      <c r="AH184" s="122">
        <f>IFERROR(
$AN184 * INDEX('WFOM - Time_Base'!$A$4:$API$29, MATCH("CenHos", 'WFOM - Time_Base'!$B$4:$B$29,0), MATCH(CONCATENATE($G184,AH$2),'WFOM - Time_Base'!$A$8:$API$8,0)) *
INDEX('WFOM - Time_Base'!$A$4:$API$29, MATCH("CenHos_Per", 'WFOM - Time_Base'!$B$4:$B$29,0), MATCH(CONCATENATE($G184,AH$2),'WFOM - Time_Base'!$A$8:$API$8,0)),
IFERROR($AN184 * INDEX('Inputs from Uganda staff'!$E$61:$BM$80,MATCH('HRH Need estimation'!AH$2,'Inputs from Uganda staff'!$E$61:$E$80,0),MATCH('HRH Need estimation'!$D184,'Inputs from Uganda staff'!$E$6:$BM$6,0)),
""))</f>
        <v>0</v>
      </c>
      <c r="AI184" s="122">
        <f>IFERROR(
$AN184 * INDEX('WFOM - Time_Base'!$A$4:$API$29, MATCH("CenHos", 'WFOM - Time_Base'!$B$4:$B$29,0), MATCH(CONCATENATE($G184,AI$2),'WFOM - Time_Base'!$A$8:$API$8,0)) *
INDEX('WFOM - Time_Base'!$A$4:$API$29, MATCH("CenHos_Per", 'WFOM - Time_Base'!$B$4:$B$29,0), MATCH(CONCATENATE($G184,AI$2),'WFOM - Time_Base'!$A$8:$API$8,0)),
IFERROR($AN184 * INDEX('Inputs from Uganda staff'!$E$61:$BM$80,MATCH('HRH Need estimation'!AI$2,'Inputs from Uganda staff'!$E$61:$E$80,0),MATCH('HRH Need estimation'!$D184,'Inputs from Uganda staff'!$E$6:$BM$6,0)),
""))</f>
        <v>0</v>
      </c>
      <c r="AJ184" s="122">
        <f>IFERROR(
$AN184 * INDEX('WFOM - Time_Base'!$A$4:$API$29, MATCH("CenHos", 'WFOM - Time_Base'!$B$4:$B$29,0), MATCH(CONCATENATE($G184,AJ$2),'WFOM - Time_Base'!$A$8:$API$8,0)) *
INDEX('WFOM - Time_Base'!$A$4:$API$29, MATCH("CenHos_Per", 'WFOM - Time_Base'!$B$4:$B$29,0), MATCH(CONCATENATE($G184,AJ$2),'WFOM - Time_Base'!$A$8:$API$8,0)),
IFERROR($AN184 * INDEX('Inputs from Uganda staff'!$E$61:$BM$80,MATCH('HRH Need estimation'!AJ$2,'Inputs from Uganda staff'!$E$61:$E$80,0),MATCH('HRH Need estimation'!$D184,'Inputs from Uganda staff'!$E$6:$BM$6,0)),
""))</f>
        <v>0</v>
      </c>
      <c r="AK184" s="122">
        <f>IFERROR(
$AN184 * INDEX('WFOM - Time_Base'!$A$4:$API$29, MATCH("CenHos", 'WFOM - Time_Base'!$B$4:$B$29,0), MATCH(CONCATENATE($G184,AK$2),'WFOM - Time_Base'!$A$8:$API$8,0)) *
INDEX('WFOM - Time_Base'!$A$4:$API$29, MATCH("CenHos_Per", 'WFOM - Time_Base'!$B$4:$B$29,0), MATCH(CONCATENATE($G184,AK$2),'WFOM - Time_Base'!$A$8:$API$8,0)),
IFERROR($AN184 * INDEX('Inputs from Uganda staff'!$E$61:$BM$80,MATCH('HRH Need estimation'!AK$2,'Inputs from Uganda staff'!$E$61:$E$80,0),MATCH('HRH Need estimation'!$D184,'Inputs from Uganda staff'!$E$6:$BM$6,0)),
""))</f>
        <v>0</v>
      </c>
      <c r="AL184" s="122">
        <f>IFERROR(
$AN184 * INDEX('WFOM - Time_Base'!$A$4:$API$29, MATCH("CenHos", 'WFOM - Time_Base'!$B$4:$B$29,0), MATCH(CONCATENATE($G184,AL$2),'WFOM - Time_Base'!$A$8:$API$8,0)) *
INDEX('WFOM - Time_Base'!$A$4:$API$29, MATCH("CenHos_Per", 'WFOM - Time_Base'!$B$4:$B$29,0), MATCH(CONCATENATE($G184,AL$2),'WFOM - Time_Base'!$A$8:$API$8,0)),
IFERROR($AN184 * INDEX('Inputs from Uganda staff'!$E$61:$BM$80,MATCH('HRH Need estimation'!AL$2,'Inputs from Uganda staff'!$E$61:$E$80,0),MATCH('HRH Need estimation'!$D184,'Inputs from Uganda staff'!$E$6:$BM$6,0)),
""))</f>
        <v>0</v>
      </c>
      <c r="AN184">
        <v>1</v>
      </c>
      <c r="AO184" t="str">
        <f t="shared" si="6"/>
        <v>199</v>
      </c>
    </row>
    <row r="185" spans="1:41">
      <c r="A185" s="106" t="s">
        <v>1007</v>
      </c>
      <c r="B185" s="106" t="s">
        <v>525</v>
      </c>
      <c r="C185" s="107" t="s">
        <v>581</v>
      </c>
      <c r="D185" s="118" t="s">
        <v>582</v>
      </c>
      <c r="E185" s="122" t="s">
        <v>867</v>
      </c>
      <c r="F185" s="122" t="s">
        <v>21</v>
      </c>
      <c r="G185" s="122" t="str">
        <f>IF(F185&lt;&gt;"", VLOOKUP(F185,'WFOM - Cadre and Service List'!$E$4:$F$52,2,FALSE), "")</f>
        <v>Over5OPD</v>
      </c>
      <c r="H185" s="122"/>
      <c r="I185" s="207"/>
      <c r="J185" s="207"/>
      <c r="K185" s="207"/>
      <c r="L185" s="207"/>
      <c r="M185" s="207"/>
      <c r="N185" s="207"/>
      <c r="O185" s="207"/>
      <c r="P185" s="207">
        <f t="shared" si="5"/>
        <v>0</v>
      </c>
      <c r="Q185" s="122" t="s">
        <v>1947</v>
      </c>
      <c r="R185" s="122">
        <f>IFERROR(
$AN185 * INDEX('WFOM - Time_Base'!$A$4:$API$29, MATCH("CenHos", 'WFOM - Time_Base'!$B$4:$B$29,0), MATCH(CONCATENATE($G185,R$2),'WFOM - Time_Base'!$A$8:$API$8,0)) *
INDEX('WFOM - Time_Base'!$A$4:$API$29, MATCH("CenHos_Per", 'WFOM - Time_Base'!$B$4:$B$29,0), MATCH(CONCATENATE($G185,R$2),'WFOM - Time_Base'!$A$8:$API$8,0)),
IFERROR($AN185 * INDEX('Inputs from Uganda staff'!$E$61:$BM$80,MATCH('HRH Need estimation'!R$2,'Inputs from Uganda staff'!$E$61:$E$80,0),MATCH('HRH Need estimation'!$D185,'Inputs from Uganda staff'!$E$6:$BM$6,0)),
""))</f>
        <v>3.5</v>
      </c>
      <c r="S185" s="122">
        <f>IFERROR(
$AN185 * INDEX('WFOM - Time_Base'!$A$4:$API$29, MATCH("CenHos", 'WFOM - Time_Base'!$B$4:$B$29,0), MATCH(CONCATENATE($G185,S$2),'WFOM - Time_Base'!$A$8:$API$8,0)) *
INDEX('WFOM - Time_Base'!$A$4:$API$29, MATCH("CenHos_Per", 'WFOM - Time_Base'!$B$4:$B$29,0), MATCH(CONCATENATE($G185,S$2),'WFOM - Time_Base'!$A$8:$API$8,0)),
IFERROR($AN185 * INDEX('Inputs from Uganda staff'!$E$61:$BM$80,MATCH('HRH Need estimation'!S$2,'Inputs from Uganda staff'!$E$61:$E$80,0),MATCH('HRH Need estimation'!$D185,'Inputs from Uganda staff'!$E$6:$BM$6,0)),
""))</f>
        <v>6</v>
      </c>
      <c r="T185" s="122">
        <f>IFERROR(
$AN185 * INDEX('WFOM - Time_Base'!$A$4:$API$29, MATCH("CenHos", 'WFOM - Time_Base'!$B$4:$B$29,0), MATCH(CONCATENATE($G185,T$2),'WFOM - Time_Base'!$A$8:$API$8,0)) *
INDEX('WFOM - Time_Base'!$A$4:$API$29, MATCH("CenHos_Per", 'WFOM - Time_Base'!$B$4:$B$29,0), MATCH(CONCATENATE($G185,T$2),'WFOM - Time_Base'!$A$8:$API$8,0)),
IFERROR($AN185 * INDEX('Inputs from Uganda staff'!$E$61:$BM$80,MATCH('HRH Need estimation'!T$2,'Inputs from Uganda staff'!$E$61:$E$80,0),MATCH('HRH Need estimation'!$D185,'Inputs from Uganda staff'!$E$6:$BM$6,0)),
""))</f>
        <v>0</v>
      </c>
      <c r="U185" s="122">
        <f>IFERROR(
$AN185 * INDEX('WFOM - Time_Base'!$A$4:$API$29, MATCH("CenHos", 'WFOM - Time_Base'!$B$4:$B$29,0), MATCH(CONCATENATE($G185,U$2),'WFOM - Time_Base'!$A$8:$API$8,0)) *
INDEX('WFOM - Time_Base'!$A$4:$API$29, MATCH("CenHos_Per", 'WFOM - Time_Base'!$B$4:$B$29,0), MATCH(CONCATENATE($G185,U$2),'WFOM - Time_Base'!$A$8:$API$8,0)),
IFERROR($AN185 * INDEX('Inputs from Uganda staff'!$E$61:$BM$80,MATCH('HRH Need estimation'!U$2,'Inputs from Uganda staff'!$E$61:$E$80,0),MATCH('HRH Need estimation'!$D185,'Inputs from Uganda staff'!$E$6:$BM$6,0)),
""))</f>
        <v>1</v>
      </c>
      <c r="V185" s="122">
        <f>IFERROR(
$AN185 * INDEX('WFOM - Time_Base'!$A$4:$API$29, MATCH("CenHos", 'WFOM - Time_Base'!$B$4:$B$29,0), MATCH(CONCATENATE($G185,V$2),'WFOM - Time_Base'!$A$8:$API$8,0)) *
INDEX('WFOM - Time_Base'!$A$4:$API$29, MATCH("CenHos_Per", 'WFOM - Time_Base'!$B$4:$B$29,0), MATCH(CONCATENATE($G185,V$2),'WFOM - Time_Base'!$A$8:$API$8,0)),
IFERROR($AN185 * INDEX('Inputs from Uganda staff'!$E$61:$BM$80,MATCH('HRH Need estimation'!V$2,'Inputs from Uganda staff'!$E$61:$E$80,0),MATCH('HRH Need estimation'!$D185,'Inputs from Uganda staff'!$E$6:$BM$6,0)),
""))</f>
        <v>4</v>
      </c>
      <c r="W185" s="122">
        <f>IFERROR(
$AN185 * INDEX('WFOM - Time_Base'!$A$4:$API$29, MATCH("CenHos", 'WFOM - Time_Base'!$B$4:$B$29,0), MATCH(CONCATENATE($G185,W$2),'WFOM - Time_Base'!$A$8:$API$8,0)) *
INDEX('WFOM - Time_Base'!$A$4:$API$29, MATCH("CenHos_Per", 'WFOM - Time_Base'!$B$4:$B$29,0), MATCH(CONCATENATE($G185,W$2),'WFOM - Time_Base'!$A$8:$API$8,0)),
IFERROR($AN185 * INDEX('Inputs from Uganda staff'!$E$61:$BM$80,MATCH('HRH Need estimation'!W$2,'Inputs from Uganda staff'!$E$61:$E$80,0),MATCH('HRH Need estimation'!$D185,'Inputs from Uganda staff'!$E$6:$BM$6,0)),
""))</f>
        <v>0</v>
      </c>
      <c r="X185" s="122">
        <f>IFERROR(
$AN185 * INDEX('WFOM - Time_Base'!$A$4:$API$29, MATCH("CenHos", 'WFOM - Time_Base'!$B$4:$B$29,0), MATCH(CONCATENATE($G185,X$2),'WFOM - Time_Base'!$A$8:$API$8,0)) *
INDEX('WFOM - Time_Base'!$A$4:$API$29, MATCH("CenHos_Per", 'WFOM - Time_Base'!$B$4:$B$29,0), MATCH(CONCATENATE($G185,X$2),'WFOM - Time_Base'!$A$8:$API$8,0)),
IFERROR($AN185 * INDEX('Inputs from Uganda staff'!$E$61:$BM$80,MATCH('HRH Need estimation'!X$2,'Inputs from Uganda staff'!$E$61:$E$80,0),MATCH('HRH Need estimation'!$D185,'Inputs from Uganda staff'!$E$6:$BM$6,0)),
""))</f>
        <v>0</v>
      </c>
      <c r="Y185" s="122">
        <f>IFERROR(
$AN185 * INDEX('WFOM - Time_Base'!$A$4:$API$29, MATCH("CenHos", 'WFOM - Time_Base'!$B$4:$B$29,0), MATCH(CONCATENATE($G185,Y$2),'WFOM - Time_Base'!$A$8:$API$8,0)) *
INDEX('WFOM - Time_Base'!$A$4:$API$29, MATCH("CenHos_Per", 'WFOM - Time_Base'!$B$4:$B$29,0), MATCH(CONCATENATE($G185,Y$2),'WFOM - Time_Base'!$A$8:$API$8,0)),
IFERROR($AN185 * INDEX('Inputs from Uganda staff'!$E$61:$BM$80,MATCH('HRH Need estimation'!Y$2,'Inputs from Uganda staff'!$E$61:$E$80,0),MATCH('HRH Need estimation'!$D185,'Inputs from Uganda staff'!$E$6:$BM$6,0)),
""))</f>
        <v>0</v>
      </c>
      <c r="Z185" s="122">
        <f>IFERROR(
$AN185 * INDEX('WFOM - Time_Base'!$A$4:$API$29, MATCH("CenHos", 'WFOM - Time_Base'!$B$4:$B$29,0), MATCH(CONCATENATE($G185,Z$2),'WFOM - Time_Base'!$A$8:$API$8,0)) *
INDEX('WFOM - Time_Base'!$A$4:$API$29, MATCH("CenHos_Per", 'WFOM - Time_Base'!$B$4:$B$29,0), MATCH(CONCATENATE($G185,Z$2),'WFOM - Time_Base'!$A$8:$API$8,0)),
IFERROR($AN185 * INDEX('Inputs from Uganda staff'!$E$61:$BM$80,MATCH('HRH Need estimation'!Z$2,'Inputs from Uganda staff'!$E$61:$E$80,0),MATCH('HRH Need estimation'!$D185,'Inputs from Uganda staff'!$E$6:$BM$6,0)),
""))</f>
        <v>0</v>
      </c>
      <c r="AA185" s="122">
        <f>IFERROR(
$AN185 * INDEX('WFOM - Time_Base'!$A$4:$API$29, MATCH("CenHos", 'WFOM - Time_Base'!$B$4:$B$29,0), MATCH(CONCATENATE($G185,AA$2),'WFOM - Time_Base'!$A$8:$API$8,0)) *
INDEX('WFOM - Time_Base'!$A$4:$API$29, MATCH("CenHos_Per", 'WFOM - Time_Base'!$B$4:$B$29,0), MATCH(CONCATENATE($G185,AA$2),'WFOM - Time_Base'!$A$8:$API$8,0)),
IFERROR($AN185 * INDEX('Inputs from Uganda staff'!$E$61:$BM$80,MATCH('HRH Need estimation'!AA$2,'Inputs from Uganda staff'!$E$61:$E$80,0),MATCH('HRH Need estimation'!$D185,'Inputs from Uganda staff'!$E$6:$BM$6,0)),
""))</f>
        <v>0</v>
      </c>
      <c r="AB185" s="122">
        <f>IFERROR(
$AN185 * INDEX('WFOM - Time_Base'!$A$4:$API$29, MATCH("CenHos", 'WFOM - Time_Base'!$B$4:$B$29,0), MATCH(CONCATENATE($G185,AB$2),'WFOM - Time_Base'!$A$8:$API$8,0)) *
INDEX('WFOM - Time_Base'!$A$4:$API$29, MATCH("CenHos_Per", 'WFOM - Time_Base'!$B$4:$B$29,0), MATCH(CONCATENATE($G185,AB$2),'WFOM - Time_Base'!$A$8:$API$8,0)),
IFERROR($AN185 * INDEX('Inputs from Uganda staff'!$E$61:$BM$80,MATCH('HRH Need estimation'!AB$2,'Inputs from Uganda staff'!$E$61:$E$80,0),MATCH('HRH Need estimation'!$D185,'Inputs from Uganda staff'!$E$6:$BM$6,0)),
""))</f>
        <v>0</v>
      </c>
      <c r="AC185" s="122" t="str">
        <f>IFERROR(
$AN185 * INDEX('WFOM - Time_Base'!$A$4:$API$29, MATCH("CenHos", 'WFOM - Time_Base'!$B$4:$B$29,0), MATCH(CONCATENATE($G185,AC$2),'WFOM - Time_Base'!$A$8:$API$8,0)) *
INDEX('WFOM - Time_Base'!$A$4:$API$29, MATCH("CenHos_Per", 'WFOM - Time_Base'!$B$4:$B$29,0), MATCH(CONCATENATE($G185,AC$2),'WFOM - Time_Base'!$A$8:$API$8,0)),
IFERROR($AN185 * INDEX('Inputs from Uganda staff'!$E$61:$BM$80,MATCH('HRH Need estimation'!AC$2,'Inputs from Uganda staff'!$E$61:$E$80,0),MATCH('HRH Need estimation'!$D185,'Inputs from Uganda staff'!$E$6:$BM$6,0)),
""))</f>
        <v/>
      </c>
      <c r="AD185" s="122">
        <f>IFERROR(
$AN185 * INDEX('WFOM - Time_Base'!$A$4:$API$29, MATCH("CenHos", 'WFOM - Time_Base'!$B$4:$B$29,0), MATCH(CONCATENATE($G185,AD$2),'WFOM - Time_Base'!$A$8:$API$8,0)) *
INDEX('WFOM - Time_Base'!$A$4:$API$29, MATCH("CenHos_Per", 'WFOM - Time_Base'!$B$4:$B$29,0), MATCH(CONCATENATE($G185,AD$2),'WFOM - Time_Base'!$A$8:$API$8,0)),
IFERROR($AN185 * INDEX('Inputs from Uganda staff'!$E$61:$BM$80,MATCH('HRH Need estimation'!AD$2,'Inputs from Uganda staff'!$E$61:$E$80,0),MATCH('HRH Need estimation'!$D185,'Inputs from Uganda staff'!$E$6:$BM$6,0)),
""))</f>
        <v>0</v>
      </c>
      <c r="AE185" s="122">
        <f>IFERROR(
$AN185 * INDEX('WFOM - Time_Base'!$A$4:$API$29, MATCH("CenHos", 'WFOM - Time_Base'!$B$4:$B$29,0), MATCH(CONCATENATE($G185,AE$2),'WFOM - Time_Base'!$A$8:$API$8,0)) *
INDEX('WFOM - Time_Base'!$A$4:$API$29, MATCH("CenHos_Per", 'WFOM - Time_Base'!$B$4:$B$29,0), MATCH(CONCATENATE($G185,AE$2),'WFOM - Time_Base'!$A$8:$API$8,0)),
IFERROR($AN185 * INDEX('Inputs from Uganda staff'!$E$61:$BM$80,MATCH('HRH Need estimation'!AE$2,'Inputs from Uganda staff'!$E$61:$E$80,0),MATCH('HRH Need estimation'!$D185,'Inputs from Uganda staff'!$E$6:$BM$6,0)),
""))</f>
        <v>0</v>
      </c>
      <c r="AF185" s="122">
        <f>IFERROR(
$AN185 * INDEX('WFOM - Time_Base'!$A$4:$API$29, MATCH("CenHos", 'WFOM - Time_Base'!$B$4:$B$29,0), MATCH(CONCATENATE($G185,AF$2),'WFOM - Time_Base'!$A$8:$API$8,0)) *
INDEX('WFOM - Time_Base'!$A$4:$API$29, MATCH("CenHos_Per", 'WFOM - Time_Base'!$B$4:$B$29,0), MATCH(CONCATENATE($G185,AF$2),'WFOM - Time_Base'!$A$8:$API$8,0)),
IFERROR($AN185 * INDEX('Inputs from Uganda staff'!$E$61:$BM$80,MATCH('HRH Need estimation'!AF$2,'Inputs from Uganda staff'!$E$61:$E$80,0),MATCH('HRH Need estimation'!$D185,'Inputs from Uganda staff'!$E$6:$BM$6,0)),
""))</f>
        <v>0</v>
      </c>
      <c r="AG185" s="122">
        <f>IFERROR(
$AN185 * INDEX('WFOM - Time_Base'!$A$4:$API$29, MATCH("CenHos", 'WFOM - Time_Base'!$B$4:$B$29,0), MATCH(CONCATENATE($G185,AG$2),'WFOM - Time_Base'!$A$8:$API$8,0)) *
INDEX('WFOM - Time_Base'!$A$4:$API$29, MATCH("CenHos_Per", 'WFOM - Time_Base'!$B$4:$B$29,0), MATCH(CONCATENATE($G185,AG$2),'WFOM - Time_Base'!$A$8:$API$8,0)),
IFERROR($AN185 * INDEX('Inputs from Uganda staff'!$E$61:$BM$80,MATCH('HRH Need estimation'!AG$2,'Inputs from Uganda staff'!$E$61:$E$80,0),MATCH('HRH Need estimation'!$D185,'Inputs from Uganda staff'!$E$6:$BM$6,0)),
""))</f>
        <v>0</v>
      </c>
      <c r="AH185" s="122">
        <f>IFERROR(
$AN185 * INDEX('WFOM - Time_Base'!$A$4:$API$29, MATCH("CenHos", 'WFOM - Time_Base'!$B$4:$B$29,0), MATCH(CONCATENATE($G185,AH$2),'WFOM - Time_Base'!$A$8:$API$8,0)) *
INDEX('WFOM - Time_Base'!$A$4:$API$29, MATCH("CenHos_Per", 'WFOM - Time_Base'!$B$4:$B$29,0), MATCH(CONCATENATE($G185,AH$2),'WFOM - Time_Base'!$A$8:$API$8,0)),
IFERROR($AN185 * INDEX('Inputs from Uganda staff'!$E$61:$BM$80,MATCH('HRH Need estimation'!AH$2,'Inputs from Uganda staff'!$E$61:$E$80,0),MATCH('HRH Need estimation'!$D185,'Inputs from Uganda staff'!$E$6:$BM$6,0)),
""))</f>
        <v>0</v>
      </c>
      <c r="AI185" s="122">
        <f>IFERROR(
$AN185 * INDEX('WFOM - Time_Base'!$A$4:$API$29, MATCH("CenHos", 'WFOM - Time_Base'!$B$4:$B$29,0), MATCH(CONCATENATE($G185,AI$2),'WFOM - Time_Base'!$A$8:$API$8,0)) *
INDEX('WFOM - Time_Base'!$A$4:$API$29, MATCH("CenHos_Per", 'WFOM - Time_Base'!$B$4:$B$29,0), MATCH(CONCATENATE($G185,AI$2),'WFOM - Time_Base'!$A$8:$API$8,0)),
IFERROR($AN185 * INDEX('Inputs from Uganda staff'!$E$61:$BM$80,MATCH('HRH Need estimation'!AI$2,'Inputs from Uganda staff'!$E$61:$E$80,0),MATCH('HRH Need estimation'!$D185,'Inputs from Uganda staff'!$E$6:$BM$6,0)),
""))</f>
        <v>0</v>
      </c>
      <c r="AJ185" s="122">
        <f>IFERROR(
$AN185 * INDEX('WFOM - Time_Base'!$A$4:$API$29, MATCH("CenHos", 'WFOM - Time_Base'!$B$4:$B$29,0), MATCH(CONCATENATE($G185,AJ$2),'WFOM - Time_Base'!$A$8:$API$8,0)) *
INDEX('WFOM - Time_Base'!$A$4:$API$29, MATCH("CenHos_Per", 'WFOM - Time_Base'!$B$4:$B$29,0), MATCH(CONCATENATE($G185,AJ$2),'WFOM - Time_Base'!$A$8:$API$8,0)),
IFERROR($AN185 * INDEX('Inputs from Uganda staff'!$E$61:$BM$80,MATCH('HRH Need estimation'!AJ$2,'Inputs from Uganda staff'!$E$61:$E$80,0),MATCH('HRH Need estimation'!$D185,'Inputs from Uganda staff'!$E$6:$BM$6,0)),
""))</f>
        <v>0</v>
      </c>
      <c r="AK185" s="122">
        <f>IFERROR(
$AN185 * INDEX('WFOM - Time_Base'!$A$4:$API$29, MATCH("CenHos", 'WFOM - Time_Base'!$B$4:$B$29,0), MATCH(CONCATENATE($G185,AK$2),'WFOM - Time_Base'!$A$8:$API$8,0)) *
INDEX('WFOM - Time_Base'!$A$4:$API$29, MATCH("CenHos_Per", 'WFOM - Time_Base'!$B$4:$B$29,0), MATCH(CONCATENATE($G185,AK$2),'WFOM - Time_Base'!$A$8:$API$8,0)),
IFERROR($AN185 * INDEX('Inputs from Uganda staff'!$E$61:$BM$80,MATCH('HRH Need estimation'!AK$2,'Inputs from Uganda staff'!$E$61:$E$80,0),MATCH('HRH Need estimation'!$D185,'Inputs from Uganda staff'!$E$6:$BM$6,0)),
""))</f>
        <v>0</v>
      </c>
      <c r="AL185" s="122">
        <f>IFERROR(
$AN185 * INDEX('WFOM - Time_Base'!$A$4:$API$29, MATCH("CenHos", 'WFOM - Time_Base'!$B$4:$B$29,0), MATCH(CONCATENATE($G185,AL$2),'WFOM - Time_Base'!$A$8:$API$8,0)) *
INDEX('WFOM - Time_Base'!$A$4:$API$29, MATCH("CenHos_Per", 'WFOM - Time_Base'!$B$4:$B$29,0), MATCH(CONCATENATE($G185,AL$2),'WFOM - Time_Base'!$A$8:$API$8,0)),
IFERROR($AN185 * INDEX('Inputs from Uganda staff'!$E$61:$BM$80,MATCH('HRH Need estimation'!AL$2,'Inputs from Uganda staff'!$E$61:$E$80,0),MATCH('HRH Need estimation'!$D185,'Inputs from Uganda staff'!$E$6:$BM$6,0)),
""))</f>
        <v>0</v>
      </c>
      <c r="AN185">
        <v>1</v>
      </c>
      <c r="AO185" t="e">
        <f t="shared" si="6"/>
        <v>#N/A</v>
      </c>
    </row>
    <row r="186" spans="1:41">
      <c r="A186" s="106" t="s">
        <v>915</v>
      </c>
      <c r="B186" s="106" t="s">
        <v>525</v>
      </c>
      <c r="C186" s="107" t="s">
        <v>583</v>
      </c>
      <c r="D186" s="118" t="s">
        <v>584</v>
      </c>
      <c r="E186" s="122" t="s">
        <v>867</v>
      </c>
      <c r="F186" s="122" t="s">
        <v>21</v>
      </c>
      <c r="G186" s="122" t="str">
        <f>IF(F186&lt;&gt;"", VLOOKUP(F186,'WFOM - Cadre and Service List'!$E$4:$F$52,2,FALSE), "")</f>
        <v>Over5OPD</v>
      </c>
      <c r="H186" s="122"/>
      <c r="I186" s="207"/>
      <c r="J186" s="207"/>
      <c r="K186" s="207"/>
      <c r="L186" s="207"/>
      <c r="M186" s="207"/>
      <c r="N186" s="207"/>
      <c r="O186" s="207"/>
      <c r="P186" s="207">
        <f t="shared" si="5"/>
        <v>0</v>
      </c>
      <c r="Q186" s="122" t="s">
        <v>1947</v>
      </c>
      <c r="R186" s="122">
        <f>IFERROR(
$AN186 * INDEX('WFOM - Time_Base'!$A$4:$API$29, MATCH("CenHos", 'WFOM - Time_Base'!$B$4:$B$29,0), MATCH(CONCATENATE($G186,R$2),'WFOM - Time_Base'!$A$8:$API$8,0)) *
INDEX('WFOM - Time_Base'!$A$4:$API$29, MATCH("CenHos_Per", 'WFOM - Time_Base'!$B$4:$B$29,0), MATCH(CONCATENATE($G186,R$2),'WFOM - Time_Base'!$A$8:$API$8,0)),
IFERROR($AN186 * INDEX('Inputs from Uganda staff'!$E$61:$BM$80,MATCH('HRH Need estimation'!R$2,'Inputs from Uganda staff'!$E$61:$E$80,0),MATCH('HRH Need estimation'!$D186,'Inputs from Uganda staff'!$E$6:$BM$6,0)),
""))</f>
        <v>3.5</v>
      </c>
      <c r="S186" s="122">
        <f>IFERROR(
$AN186 * INDEX('WFOM - Time_Base'!$A$4:$API$29, MATCH("CenHos", 'WFOM - Time_Base'!$B$4:$B$29,0), MATCH(CONCATENATE($G186,S$2),'WFOM - Time_Base'!$A$8:$API$8,0)) *
INDEX('WFOM - Time_Base'!$A$4:$API$29, MATCH("CenHos_Per", 'WFOM - Time_Base'!$B$4:$B$29,0), MATCH(CONCATENATE($G186,S$2),'WFOM - Time_Base'!$A$8:$API$8,0)),
IFERROR($AN186 * INDEX('Inputs from Uganda staff'!$E$61:$BM$80,MATCH('HRH Need estimation'!S$2,'Inputs from Uganda staff'!$E$61:$E$80,0),MATCH('HRH Need estimation'!$D186,'Inputs from Uganda staff'!$E$6:$BM$6,0)),
""))</f>
        <v>6</v>
      </c>
      <c r="T186" s="122">
        <f>IFERROR(
$AN186 * INDEX('WFOM - Time_Base'!$A$4:$API$29, MATCH("CenHos", 'WFOM - Time_Base'!$B$4:$B$29,0), MATCH(CONCATENATE($G186,T$2),'WFOM - Time_Base'!$A$8:$API$8,0)) *
INDEX('WFOM - Time_Base'!$A$4:$API$29, MATCH("CenHos_Per", 'WFOM - Time_Base'!$B$4:$B$29,0), MATCH(CONCATENATE($G186,T$2),'WFOM - Time_Base'!$A$8:$API$8,0)),
IFERROR($AN186 * INDEX('Inputs from Uganda staff'!$E$61:$BM$80,MATCH('HRH Need estimation'!T$2,'Inputs from Uganda staff'!$E$61:$E$80,0),MATCH('HRH Need estimation'!$D186,'Inputs from Uganda staff'!$E$6:$BM$6,0)),
""))</f>
        <v>0</v>
      </c>
      <c r="U186" s="122">
        <f>IFERROR(
$AN186 * INDEX('WFOM - Time_Base'!$A$4:$API$29, MATCH("CenHos", 'WFOM - Time_Base'!$B$4:$B$29,0), MATCH(CONCATENATE($G186,U$2),'WFOM - Time_Base'!$A$8:$API$8,0)) *
INDEX('WFOM - Time_Base'!$A$4:$API$29, MATCH("CenHos_Per", 'WFOM - Time_Base'!$B$4:$B$29,0), MATCH(CONCATENATE($G186,U$2),'WFOM - Time_Base'!$A$8:$API$8,0)),
IFERROR($AN186 * INDEX('Inputs from Uganda staff'!$E$61:$BM$80,MATCH('HRH Need estimation'!U$2,'Inputs from Uganda staff'!$E$61:$E$80,0),MATCH('HRH Need estimation'!$D186,'Inputs from Uganda staff'!$E$6:$BM$6,0)),
""))</f>
        <v>1</v>
      </c>
      <c r="V186" s="122">
        <f>IFERROR(
$AN186 * INDEX('WFOM - Time_Base'!$A$4:$API$29, MATCH("CenHos", 'WFOM - Time_Base'!$B$4:$B$29,0), MATCH(CONCATENATE($G186,V$2),'WFOM - Time_Base'!$A$8:$API$8,0)) *
INDEX('WFOM - Time_Base'!$A$4:$API$29, MATCH("CenHos_Per", 'WFOM - Time_Base'!$B$4:$B$29,0), MATCH(CONCATENATE($G186,V$2),'WFOM - Time_Base'!$A$8:$API$8,0)),
IFERROR($AN186 * INDEX('Inputs from Uganda staff'!$E$61:$BM$80,MATCH('HRH Need estimation'!V$2,'Inputs from Uganda staff'!$E$61:$E$80,0),MATCH('HRH Need estimation'!$D186,'Inputs from Uganda staff'!$E$6:$BM$6,0)),
""))</f>
        <v>4</v>
      </c>
      <c r="W186" s="122">
        <f>IFERROR(
$AN186 * INDEX('WFOM - Time_Base'!$A$4:$API$29, MATCH("CenHos", 'WFOM - Time_Base'!$B$4:$B$29,0), MATCH(CONCATENATE($G186,W$2),'WFOM - Time_Base'!$A$8:$API$8,0)) *
INDEX('WFOM - Time_Base'!$A$4:$API$29, MATCH("CenHos_Per", 'WFOM - Time_Base'!$B$4:$B$29,0), MATCH(CONCATENATE($G186,W$2),'WFOM - Time_Base'!$A$8:$API$8,0)),
IFERROR($AN186 * INDEX('Inputs from Uganda staff'!$E$61:$BM$80,MATCH('HRH Need estimation'!W$2,'Inputs from Uganda staff'!$E$61:$E$80,0),MATCH('HRH Need estimation'!$D186,'Inputs from Uganda staff'!$E$6:$BM$6,0)),
""))</f>
        <v>0</v>
      </c>
      <c r="X186" s="122">
        <f>IFERROR(
$AN186 * INDEX('WFOM - Time_Base'!$A$4:$API$29, MATCH("CenHos", 'WFOM - Time_Base'!$B$4:$B$29,0), MATCH(CONCATENATE($G186,X$2),'WFOM - Time_Base'!$A$8:$API$8,0)) *
INDEX('WFOM - Time_Base'!$A$4:$API$29, MATCH("CenHos_Per", 'WFOM - Time_Base'!$B$4:$B$29,0), MATCH(CONCATENATE($G186,X$2),'WFOM - Time_Base'!$A$8:$API$8,0)),
IFERROR($AN186 * INDEX('Inputs from Uganda staff'!$E$61:$BM$80,MATCH('HRH Need estimation'!X$2,'Inputs from Uganda staff'!$E$61:$E$80,0),MATCH('HRH Need estimation'!$D186,'Inputs from Uganda staff'!$E$6:$BM$6,0)),
""))</f>
        <v>0</v>
      </c>
      <c r="Y186" s="122">
        <f>IFERROR(
$AN186 * INDEX('WFOM - Time_Base'!$A$4:$API$29, MATCH("CenHos", 'WFOM - Time_Base'!$B$4:$B$29,0), MATCH(CONCATENATE($G186,Y$2),'WFOM - Time_Base'!$A$8:$API$8,0)) *
INDEX('WFOM - Time_Base'!$A$4:$API$29, MATCH("CenHos_Per", 'WFOM - Time_Base'!$B$4:$B$29,0), MATCH(CONCATENATE($G186,Y$2),'WFOM - Time_Base'!$A$8:$API$8,0)),
IFERROR($AN186 * INDEX('Inputs from Uganda staff'!$E$61:$BM$80,MATCH('HRH Need estimation'!Y$2,'Inputs from Uganda staff'!$E$61:$E$80,0),MATCH('HRH Need estimation'!$D186,'Inputs from Uganda staff'!$E$6:$BM$6,0)),
""))</f>
        <v>0</v>
      </c>
      <c r="Z186" s="122">
        <f>IFERROR(
$AN186 * INDEX('WFOM - Time_Base'!$A$4:$API$29, MATCH("CenHos", 'WFOM - Time_Base'!$B$4:$B$29,0), MATCH(CONCATENATE($G186,Z$2),'WFOM - Time_Base'!$A$8:$API$8,0)) *
INDEX('WFOM - Time_Base'!$A$4:$API$29, MATCH("CenHos_Per", 'WFOM - Time_Base'!$B$4:$B$29,0), MATCH(CONCATENATE($G186,Z$2),'WFOM - Time_Base'!$A$8:$API$8,0)),
IFERROR($AN186 * INDEX('Inputs from Uganda staff'!$E$61:$BM$80,MATCH('HRH Need estimation'!Z$2,'Inputs from Uganda staff'!$E$61:$E$80,0),MATCH('HRH Need estimation'!$D186,'Inputs from Uganda staff'!$E$6:$BM$6,0)),
""))</f>
        <v>0</v>
      </c>
      <c r="AA186" s="122">
        <f>IFERROR(
$AN186 * INDEX('WFOM - Time_Base'!$A$4:$API$29, MATCH("CenHos", 'WFOM - Time_Base'!$B$4:$B$29,0), MATCH(CONCATENATE($G186,AA$2),'WFOM - Time_Base'!$A$8:$API$8,0)) *
INDEX('WFOM - Time_Base'!$A$4:$API$29, MATCH("CenHos_Per", 'WFOM - Time_Base'!$B$4:$B$29,0), MATCH(CONCATENATE($G186,AA$2),'WFOM - Time_Base'!$A$8:$API$8,0)),
IFERROR($AN186 * INDEX('Inputs from Uganda staff'!$E$61:$BM$80,MATCH('HRH Need estimation'!AA$2,'Inputs from Uganda staff'!$E$61:$E$80,0),MATCH('HRH Need estimation'!$D186,'Inputs from Uganda staff'!$E$6:$BM$6,0)),
""))</f>
        <v>0</v>
      </c>
      <c r="AB186" s="122">
        <f>IFERROR(
$AN186 * INDEX('WFOM - Time_Base'!$A$4:$API$29, MATCH("CenHos", 'WFOM - Time_Base'!$B$4:$B$29,0), MATCH(CONCATENATE($G186,AB$2),'WFOM - Time_Base'!$A$8:$API$8,0)) *
INDEX('WFOM - Time_Base'!$A$4:$API$29, MATCH("CenHos_Per", 'WFOM - Time_Base'!$B$4:$B$29,0), MATCH(CONCATENATE($G186,AB$2),'WFOM - Time_Base'!$A$8:$API$8,0)),
IFERROR($AN186 * INDEX('Inputs from Uganda staff'!$E$61:$BM$80,MATCH('HRH Need estimation'!AB$2,'Inputs from Uganda staff'!$E$61:$E$80,0),MATCH('HRH Need estimation'!$D186,'Inputs from Uganda staff'!$E$6:$BM$6,0)),
""))</f>
        <v>0</v>
      </c>
      <c r="AC186" s="122" t="str">
        <f>IFERROR(
$AN186 * INDEX('WFOM - Time_Base'!$A$4:$API$29, MATCH("CenHos", 'WFOM - Time_Base'!$B$4:$B$29,0), MATCH(CONCATENATE($G186,AC$2),'WFOM - Time_Base'!$A$8:$API$8,0)) *
INDEX('WFOM - Time_Base'!$A$4:$API$29, MATCH("CenHos_Per", 'WFOM - Time_Base'!$B$4:$B$29,0), MATCH(CONCATENATE($G186,AC$2),'WFOM - Time_Base'!$A$8:$API$8,0)),
IFERROR($AN186 * INDEX('Inputs from Uganda staff'!$E$61:$BM$80,MATCH('HRH Need estimation'!AC$2,'Inputs from Uganda staff'!$E$61:$E$80,0),MATCH('HRH Need estimation'!$D186,'Inputs from Uganda staff'!$E$6:$BM$6,0)),
""))</f>
        <v/>
      </c>
      <c r="AD186" s="122">
        <f>IFERROR(
$AN186 * INDEX('WFOM - Time_Base'!$A$4:$API$29, MATCH("CenHos", 'WFOM - Time_Base'!$B$4:$B$29,0), MATCH(CONCATENATE($G186,AD$2),'WFOM - Time_Base'!$A$8:$API$8,0)) *
INDEX('WFOM - Time_Base'!$A$4:$API$29, MATCH("CenHos_Per", 'WFOM - Time_Base'!$B$4:$B$29,0), MATCH(CONCATENATE($G186,AD$2),'WFOM - Time_Base'!$A$8:$API$8,0)),
IFERROR($AN186 * INDEX('Inputs from Uganda staff'!$E$61:$BM$80,MATCH('HRH Need estimation'!AD$2,'Inputs from Uganda staff'!$E$61:$E$80,0),MATCH('HRH Need estimation'!$D186,'Inputs from Uganda staff'!$E$6:$BM$6,0)),
""))</f>
        <v>0</v>
      </c>
      <c r="AE186" s="122">
        <f>IFERROR(
$AN186 * INDEX('WFOM - Time_Base'!$A$4:$API$29, MATCH("CenHos", 'WFOM - Time_Base'!$B$4:$B$29,0), MATCH(CONCATENATE($G186,AE$2),'WFOM - Time_Base'!$A$8:$API$8,0)) *
INDEX('WFOM - Time_Base'!$A$4:$API$29, MATCH("CenHos_Per", 'WFOM - Time_Base'!$B$4:$B$29,0), MATCH(CONCATENATE($G186,AE$2),'WFOM - Time_Base'!$A$8:$API$8,0)),
IFERROR($AN186 * INDEX('Inputs from Uganda staff'!$E$61:$BM$80,MATCH('HRH Need estimation'!AE$2,'Inputs from Uganda staff'!$E$61:$E$80,0),MATCH('HRH Need estimation'!$D186,'Inputs from Uganda staff'!$E$6:$BM$6,0)),
""))</f>
        <v>0</v>
      </c>
      <c r="AF186" s="122">
        <f>IFERROR(
$AN186 * INDEX('WFOM - Time_Base'!$A$4:$API$29, MATCH("CenHos", 'WFOM - Time_Base'!$B$4:$B$29,0), MATCH(CONCATENATE($G186,AF$2),'WFOM - Time_Base'!$A$8:$API$8,0)) *
INDEX('WFOM - Time_Base'!$A$4:$API$29, MATCH("CenHos_Per", 'WFOM - Time_Base'!$B$4:$B$29,0), MATCH(CONCATENATE($G186,AF$2),'WFOM - Time_Base'!$A$8:$API$8,0)),
IFERROR($AN186 * INDEX('Inputs from Uganda staff'!$E$61:$BM$80,MATCH('HRH Need estimation'!AF$2,'Inputs from Uganda staff'!$E$61:$E$80,0),MATCH('HRH Need estimation'!$D186,'Inputs from Uganda staff'!$E$6:$BM$6,0)),
""))</f>
        <v>0</v>
      </c>
      <c r="AG186" s="122">
        <f>IFERROR(
$AN186 * INDEX('WFOM - Time_Base'!$A$4:$API$29, MATCH("CenHos", 'WFOM - Time_Base'!$B$4:$B$29,0), MATCH(CONCATENATE($G186,AG$2),'WFOM - Time_Base'!$A$8:$API$8,0)) *
INDEX('WFOM - Time_Base'!$A$4:$API$29, MATCH("CenHos_Per", 'WFOM - Time_Base'!$B$4:$B$29,0), MATCH(CONCATENATE($G186,AG$2),'WFOM - Time_Base'!$A$8:$API$8,0)),
IFERROR($AN186 * INDEX('Inputs from Uganda staff'!$E$61:$BM$80,MATCH('HRH Need estimation'!AG$2,'Inputs from Uganda staff'!$E$61:$E$80,0),MATCH('HRH Need estimation'!$D186,'Inputs from Uganda staff'!$E$6:$BM$6,0)),
""))</f>
        <v>0</v>
      </c>
      <c r="AH186" s="122">
        <f>IFERROR(
$AN186 * INDEX('WFOM - Time_Base'!$A$4:$API$29, MATCH("CenHos", 'WFOM - Time_Base'!$B$4:$B$29,0), MATCH(CONCATENATE($G186,AH$2),'WFOM - Time_Base'!$A$8:$API$8,0)) *
INDEX('WFOM - Time_Base'!$A$4:$API$29, MATCH("CenHos_Per", 'WFOM - Time_Base'!$B$4:$B$29,0), MATCH(CONCATENATE($G186,AH$2),'WFOM - Time_Base'!$A$8:$API$8,0)),
IFERROR($AN186 * INDEX('Inputs from Uganda staff'!$E$61:$BM$80,MATCH('HRH Need estimation'!AH$2,'Inputs from Uganda staff'!$E$61:$E$80,0),MATCH('HRH Need estimation'!$D186,'Inputs from Uganda staff'!$E$6:$BM$6,0)),
""))</f>
        <v>0</v>
      </c>
      <c r="AI186" s="122">
        <f>IFERROR(
$AN186 * INDEX('WFOM - Time_Base'!$A$4:$API$29, MATCH("CenHos", 'WFOM - Time_Base'!$B$4:$B$29,0), MATCH(CONCATENATE($G186,AI$2),'WFOM - Time_Base'!$A$8:$API$8,0)) *
INDEX('WFOM - Time_Base'!$A$4:$API$29, MATCH("CenHos_Per", 'WFOM - Time_Base'!$B$4:$B$29,0), MATCH(CONCATENATE($G186,AI$2),'WFOM - Time_Base'!$A$8:$API$8,0)),
IFERROR($AN186 * INDEX('Inputs from Uganda staff'!$E$61:$BM$80,MATCH('HRH Need estimation'!AI$2,'Inputs from Uganda staff'!$E$61:$E$80,0),MATCH('HRH Need estimation'!$D186,'Inputs from Uganda staff'!$E$6:$BM$6,0)),
""))</f>
        <v>0</v>
      </c>
      <c r="AJ186" s="122">
        <f>IFERROR(
$AN186 * INDEX('WFOM - Time_Base'!$A$4:$API$29, MATCH("CenHos", 'WFOM - Time_Base'!$B$4:$B$29,0), MATCH(CONCATENATE($G186,AJ$2),'WFOM - Time_Base'!$A$8:$API$8,0)) *
INDEX('WFOM - Time_Base'!$A$4:$API$29, MATCH("CenHos_Per", 'WFOM - Time_Base'!$B$4:$B$29,0), MATCH(CONCATENATE($G186,AJ$2),'WFOM - Time_Base'!$A$8:$API$8,0)),
IFERROR($AN186 * INDEX('Inputs from Uganda staff'!$E$61:$BM$80,MATCH('HRH Need estimation'!AJ$2,'Inputs from Uganda staff'!$E$61:$E$80,0),MATCH('HRH Need estimation'!$D186,'Inputs from Uganda staff'!$E$6:$BM$6,0)),
""))</f>
        <v>0</v>
      </c>
      <c r="AK186" s="122">
        <f>IFERROR(
$AN186 * INDEX('WFOM - Time_Base'!$A$4:$API$29, MATCH("CenHos", 'WFOM - Time_Base'!$B$4:$B$29,0), MATCH(CONCATENATE($G186,AK$2),'WFOM - Time_Base'!$A$8:$API$8,0)) *
INDEX('WFOM - Time_Base'!$A$4:$API$29, MATCH("CenHos_Per", 'WFOM - Time_Base'!$B$4:$B$29,0), MATCH(CONCATENATE($G186,AK$2),'WFOM - Time_Base'!$A$8:$API$8,0)),
IFERROR($AN186 * INDEX('Inputs from Uganda staff'!$E$61:$BM$80,MATCH('HRH Need estimation'!AK$2,'Inputs from Uganda staff'!$E$61:$E$80,0),MATCH('HRH Need estimation'!$D186,'Inputs from Uganda staff'!$E$6:$BM$6,0)),
""))</f>
        <v>0</v>
      </c>
      <c r="AL186" s="122">
        <f>IFERROR(
$AN186 * INDEX('WFOM - Time_Base'!$A$4:$API$29, MATCH("CenHos", 'WFOM - Time_Base'!$B$4:$B$29,0), MATCH(CONCATENATE($G186,AL$2),'WFOM - Time_Base'!$A$8:$API$8,0)) *
INDEX('WFOM - Time_Base'!$A$4:$API$29, MATCH("CenHos_Per", 'WFOM - Time_Base'!$B$4:$B$29,0), MATCH(CONCATENATE($G186,AL$2),'WFOM - Time_Base'!$A$8:$API$8,0)),
IFERROR($AN186 * INDEX('Inputs from Uganda staff'!$E$61:$BM$80,MATCH('HRH Need estimation'!AL$2,'Inputs from Uganda staff'!$E$61:$E$80,0),MATCH('HRH Need estimation'!$D186,'Inputs from Uganda staff'!$E$6:$BM$6,0)),
""))</f>
        <v>0</v>
      </c>
      <c r="AN186">
        <v>1</v>
      </c>
      <c r="AO186" t="e">
        <f t="shared" si="6"/>
        <v>#N/A</v>
      </c>
    </row>
    <row r="187" spans="1:41">
      <c r="A187" s="106" t="s">
        <v>1004</v>
      </c>
      <c r="B187" s="106" t="s">
        <v>525</v>
      </c>
      <c r="C187" s="107" t="s">
        <v>585</v>
      </c>
      <c r="D187" s="114" t="s">
        <v>586</v>
      </c>
      <c r="E187" s="122" t="s">
        <v>867</v>
      </c>
      <c r="F187" s="122" t="s">
        <v>21</v>
      </c>
      <c r="G187" s="122" t="str">
        <f>IF(F187&lt;&gt;"", VLOOKUP(F187,'WFOM - Cadre and Service List'!$E$4:$F$52,2,FALSE), "")</f>
        <v>Over5OPD</v>
      </c>
      <c r="H187" s="122"/>
      <c r="I187" s="207"/>
      <c r="J187" s="207"/>
      <c r="K187" s="207"/>
      <c r="L187" s="207"/>
      <c r="M187" s="207"/>
      <c r="N187" s="207"/>
      <c r="O187" s="207"/>
      <c r="P187" s="207">
        <f t="shared" si="5"/>
        <v>0</v>
      </c>
      <c r="Q187" s="122" t="s">
        <v>1947</v>
      </c>
      <c r="R187" s="122">
        <f>IFERROR(
$AN187 * INDEX('WFOM - Time_Base'!$A$4:$API$29, MATCH("CenHos", 'WFOM - Time_Base'!$B$4:$B$29,0), MATCH(CONCATENATE($G187,R$2),'WFOM - Time_Base'!$A$8:$API$8,0)) *
INDEX('WFOM - Time_Base'!$A$4:$API$29, MATCH("CenHos_Per", 'WFOM - Time_Base'!$B$4:$B$29,0), MATCH(CONCATENATE($G187,R$2),'WFOM - Time_Base'!$A$8:$API$8,0)),
IFERROR($AN187 * INDEX('Inputs from Uganda staff'!$E$61:$BM$80,MATCH('HRH Need estimation'!R$2,'Inputs from Uganda staff'!$E$61:$E$80,0),MATCH('HRH Need estimation'!$D187,'Inputs from Uganda staff'!$E$6:$BM$6,0)),
""))</f>
        <v>3.5</v>
      </c>
      <c r="S187" s="122">
        <f>IFERROR(
$AN187 * INDEX('WFOM - Time_Base'!$A$4:$API$29, MATCH("CenHos", 'WFOM - Time_Base'!$B$4:$B$29,0), MATCH(CONCATENATE($G187,S$2),'WFOM - Time_Base'!$A$8:$API$8,0)) *
INDEX('WFOM - Time_Base'!$A$4:$API$29, MATCH("CenHos_Per", 'WFOM - Time_Base'!$B$4:$B$29,0), MATCH(CONCATENATE($G187,S$2),'WFOM - Time_Base'!$A$8:$API$8,0)),
IFERROR($AN187 * INDEX('Inputs from Uganda staff'!$E$61:$BM$80,MATCH('HRH Need estimation'!S$2,'Inputs from Uganda staff'!$E$61:$E$80,0),MATCH('HRH Need estimation'!$D187,'Inputs from Uganda staff'!$E$6:$BM$6,0)),
""))</f>
        <v>6</v>
      </c>
      <c r="T187" s="122">
        <f>IFERROR(
$AN187 * INDEX('WFOM - Time_Base'!$A$4:$API$29, MATCH("CenHos", 'WFOM - Time_Base'!$B$4:$B$29,0), MATCH(CONCATENATE($G187,T$2),'WFOM - Time_Base'!$A$8:$API$8,0)) *
INDEX('WFOM - Time_Base'!$A$4:$API$29, MATCH("CenHos_Per", 'WFOM - Time_Base'!$B$4:$B$29,0), MATCH(CONCATENATE($G187,T$2),'WFOM - Time_Base'!$A$8:$API$8,0)),
IFERROR($AN187 * INDEX('Inputs from Uganda staff'!$E$61:$BM$80,MATCH('HRH Need estimation'!T$2,'Inputs from Uganda staff'!$E$61:$E$80,0),MATCH('HRH Need estimation'!$D187,'Inputs from Uganda staff'!$E$6:$BM$6,0)),
""))</f>
        <v>0</v>
      </c>
      <c r="U187" s="122">
        <f>IFERROR(
$AN187 * INDEX('WFOM - Time_Base'!$A$4:$API$29, MATCH("CenHos", 'WFOM - Time_Base'!$B$4:$B$29,0), MATCH(CONCATENATE($G187,U$2),'WFOM - Time_Base'!$A$8:$API$8,0)) *
INDEX('WFOM - Time_Base'!$A$4:$API$29, MATCH("CenHos_Per", 'WFOM - Time_Base'!$B$4:$B$29,0), MATCH(CONCATENATE($G187,U$2),'WFOM - Time_Base'!$A$8:$API$8,0)),
IFERROR($AN187 * INDEX('Inputs from Uganda staff'!$E$61:$BM$80,MATCH('HRH Need estimation'!U$2,'Inputs from Uganda staff'!$E$61:$E$80,0),MATCH('HRH Need estimation'!$D187,'Inputs from Uganda staff'!$E$6:$BM$6,0)),
""))</f>
        <v>1</v>
      </c>
      <c r="V187" s="122">
        <f>IFERROR(
$AN187 * INDEX('WFOM - Time_Base'!$A$4:$API$29, MATCH("CenHos", 'WFOM - Time_Base'!$B$4:$B$29,0), MATCH(CONCATENATE($G187,V$2),'WFOM - Time_Base'!$A$8:$API$8,0)) *
INDEX('WFOM - Time_Base'!$A$4:$API$29, MATCH("CenHos_Per", 'WFOM - Time_Base'!$B$4:$B$29,0), MATCH(CONCATENATE($G187,V$2),'WFOM - Time_Base'!$A$8:$API$8,0)),
IFERROR($AN187 * INDEX('Inputs from Uganda staff'!$E$61:$BM$80,MATCH('HRH Need estimation'!V$2,'Inputs from Uganda staff'!$E$61:$E$80,0),MATCH('HRH Need estimation'!$D187,'Inputs from Uganda staff'!$E$6:$BM$6,0)),
""))</f>
        <v>4</v>
      </c>
      <c r="W187" s="122">
        <f>IFERROR(
$AN187 * INDEX('WFOM - Time_Base'!$A$4:$API$29, MATCH("CenHos", 'WFOM - Time_Base'!$B$4:$B$29,0), MATCH(CONCATENATE($G187,W$2),'WFOM - Time_Base'!$A$8:$API$8,0)) *
INDEX('WFOM - Time_Base'!$A$4:$API$29, MATCH("CenHos_Per", 'WFOM - Time_Base'!$B$4:$B$29,0), MATCH(CONCATENATE($G187,W$2),'WFOM - Time_Base'!$A$8:$API$8,0)),
IFERROR($AN187 * INDEX('Inputs from Uganda staff'!$E$61:$BM$80,MATCH('HRH Need estimation'!W$2,'Inputs from Uganda staff'!$E$61:$E$80,0),MATCH('HRH Need estimation'!$D187,'Inputs from Uganda staff'!$E$6:$BM$6,0)),
""))</f>
        <v>0</v>
      </c>
      <c r="X187" s="122">
        <f>IFERROR(
$AN187 * INDEX('WFOM - Time_Base'!$A$4:$API$29, MATCH("CenHos", 'WFOM - Time_Base'!$B$4:$B$29,0), MATCH(CONCATENATE($G187,X$2),'WFOM - Time_Base'!$A$8:$API$8,0)) *
INDEX('WFOM - Time_Base'!$A$4:$API$29, MATCH("CenHos_Per", 'WFOM - Time_Base'!$B$4:$B$29,0), MATCH(CONCATENATE($G187,X$2),'WFOM - Time_Base'!$A$8:$API$8,0)),
IFERROR($AN187 * INDEX('Inputs from Uganda staff'!$E$61:$BM$80,MATCH('HRH Need estimation'!X$2,'Inputs from Uganda staff'!$E$61:$E$80,0),MATCH('HRH Need estimation'!$D187,'Inputs from Uganda staff'!$E$6:$BM$6,0)),
""))</f>
        <v>0</v>
      </c>
      <c r="Y187" s="122">
        <f>IFERROR(
$AN187 * INDEX('WFOM - Time_Base'!$A$4:$API$29, MATCH("CenHos", 'WFOM - Time_Base'!$B$4:$B$29,0), MATCH(CONCATENATE($G187,Y$2),'WFOM - Time_Base'!$A$8:$API$8,0)) *
INDEX('WFOM - Time_Base'!$A$4:$API$29, MATCH("CenHos_Per", 'WFOM - Time_Base'!$B$4:$B$29,0), MATCH(CONCATENATE($G187,Y$2),'WFOM - Time_Base'!$A$8:$API$8,0)),
IFERROR($AN187 * INDEX('Inputs from Uganda staff'!$E$61:$BM$80,MATCH('HRH Need estimation'!Y$2,'Inputs from Uganda staff'!$E$61:$E$80,0),MATCH('HRH Need estimation'!$D187,'Inputs from Uganda staff'!$E$6:$BM$6,0)),
""))</f>
        <v>0</v>
      </c>
      <c r="Z187" s="122">
        <f>IFERROR(
$AN187 * INDEX('WFOM - Time_Base'!$A$4:$API$29, MATCH("CenHos", 'WFOM - Time_Base'!$B$4:$B$29,0), MATCH(CONCATENATE($G187,Z$2),'WFOM - Time_Base'!$A$8:$API$8,0)) *
INDEX('WFOM - Time_Base'!$A$4:$API$29, MATCH("CenHos_Per", 'WFOM - Time_Base'!$B$4:$B$29,0), MATCH(CONCATENATE($G187,Z$2),'WFOM - Time_Base'!$A$8:$API$8,0)),
IFERROR($AN187 * INDEX('Inputs from Uganda staff'!$E$61:$BM$80,MATCH('HRH Need estimation'!Z$2,'Inputs from Uganda staff'!$E$61:$E$80,0),MATCH('HRH Need estimation'!$D187,'Inputs from Uganda staff'!$E$6:$BM$6,0)),
""))</f>
        <v>0</v>
      </c>
      <c r="AA187" s="122">
        <f>IFERROR(
$AN187 * INDEX('WFOM - Time_Base'!$A$4:$API$29, MATCH("CenHos", 'WFOM - Time_Base'!$B$4:$B$29,0), MATCH(CONCATENATE($G187,AA$2),'WFOM - Time_Base'!$A$8:$API$8,0)) *
INDEX('WFOM - Time_Base'!$A$4:$API$29, MATCH("CenHos_Per", 'WFOM - Time_Base'!$B$4:$B$29,0), MATCH(CONCATENATE($G187,AA$2),'WFOM - Time_Base'!$A$8:$API$8,0)),
IFERROR($AN187 * INDEX('Inputs from Uganda staff'!$E$61:$BM$80,MATCH('HRH Need estimation'!AA$2,'Inputs from Uganda staff'!$E$61:$E$80,0),MATCH('HRH Need estimation'!$D187,'Inputs from Uganda staff'!$E$6:$BM$6,0)),
""))</f>
        <v>0</v>
      </c>
      <c r="AB187" s="122">
        <f>IFERROR(
$AN187 * INDEX('WFOM - Time_Base'!$A$4:$API$29, MATCH("CenHos", 'WFOM - Time_Base'!$B$4:$B$29,0), MATCH(CONCATENATE($G187,AB$2),'WFOM - Time_Base'!$A$8:$API$8,0)) *
INDEX('WFOM - Time_Base'!$A$4:$API$29, MATCH("CenHos_Per", 'WFOM - Time_Base'!$B$4:$B$29,0), MATCH(CONCATENATE($G187,AB$2),'WFOM - Time_Base'!$A$8:$API$8,0)),
IFERROR($AN187 * INDEX('Inputs from Uganda staff'!$E$61:$BM$80,MATCH('HRH Need estimation'!AB$2,'Inputs from Uganda staff'!$E$61:$E$80,0),MATCH('HRH Need estimation'!$D187,'Inputs from Uganda staff'!$E$6:$BM$6,0)),
""))</f>
        <v>0</v>
      </c>
      <c r="AC187" s="122" t="str">
        <f>IFERROR(
$AN187 * INDEX('WFOM - Time_Base'!$A$4:$API$29, MATCH("CenHos", 'WFOM - Time_Base'!$B$4:$B$29,0), MATCH(CONCATENATE($G187,AC$2),'WFOM - Time_Base'!$A$8:$API$8,0)) *
INDEX('WFOM - Time_Base'!$A$4:$API$29, MATCH("CenHos_Per", 'WFOM - Time_Base'!$B$4:$B$29,0), MATCH(CONCATENATE($G187,AC$2),'WFOM - Time_Base'!$A$8:$API$8,0)),
IFERROR($AN187 * INDEX('Inputs from Uganda staff'!$E$61:$BM$80,MATCH('HRH Need estimation'!AC$2,'Inputs from Uganda staff'!$E$61:$E$80,0),MATCH('HRH Need estimation'!$D187,'Inputs from Uganda staff'!$E$6:$BM$6,0)),
""))</f>
        <v/>
      </c>
      <c r="AD187" s="122">
        <f>IFERROR(
$AN187 * INDEX('WFOM - Time_Base'!$A$4:$API$29, MATCH("CenHos", 'WFOM - Time_Base'!$B$4:$B$29,0), MATCH(CONCATENATE($G187,AD$2),'WFOM - Time_Base'!$A$8:$API$8,0)) *
INDEX('WFOM - Time_Base'!$A$4:$API$29, MATCH("CenHos_Per", 'WFOM - Time_Base'!$B$4:$B$29,0), MATCH(CONCATENATE($G187,AD$2),'WFOM - Time_Base'!$A$8:$API$8,0)),
IFERROR($AN187 * INDEX('Inputs from Uganda staff'!$E$61:$BM$80,MATCH('HRH Need estimation'!AD$2,'Inputs from Uganda staff'!$E$61:$E$80,0),MATCH('HRH Need estimation'!$D187,'Inputs from Uganda staff'!$E$6:$BM$6,0)),
""))</f>
        <v>0</v>
      </c>
      <c r="AE187" s="122">
        <f>IFERROR(
$AN187 * INDEX('WFOM - Time_Base'!$A$4:$API$29, MATCH("CenHos", 'WFOM - Time_Base'!$B$4:$B$29,0), MATCH(CONCATENATE($G187,AE$2),'WFOM - Time_Base'!$A$8:$API$8,0)) *
INDEX('WFOM - Time_Base'!$A$4:$API$29, MATCH("CenHos_Per", 'WFOM - Time_Base'!$B$4:$B$29,0), MATCH(CONCATENATE($G187,AE$2),'WFOM - Time_Base'!$A$8:$API$8,0)),
IFERROR($AN187 * INDEX('Inputs from Uganda staff'!$E$61:$BM$80,MATCH('HRH Need estimation'!AE$2,'Inputs from Uganda staff'!$E$61:$E$80,0),MATCH('HRH Need estimation'!$D187,'Inputs from Uganda staff'!$E$6:$BM$6,0)),
""))</f>
        <v>0</v>
      </c>
      <c r="AF187" s="122">
        <f>IFERROR(
$AN187 * INDEX('WFOM - Time_Base'!$A$4:$API$29, MATCH("CenHos", 'WFOM - Time_Base'!$B$4:$B$29,0), MATCH(CONCATENATE($G187,AF$2),'WFOM - Time_Base'!$A$8:$API$8,0)) *
INDEX('WFOM - Time_Base'!$A$4:$API$29, MATCH("CenHos_Per", 'WFOM - Time_Base'!$B$4:$B$29,0), MATCH(CONCATENATE($G187,AF$2),'WFOM - Time_Base'!$A$8:$API$8,0)),
IFERROR($AN187 * INDEX('Inputs from Uganda staff'!$E$61:$BM$80,MATCH('HRH Need estimation'!AF$2,'Inputs from Uganda staff'!$E$61:$E$80,0),MATCH('HRH Need estimation'!$D187,'Inputs from Uganda staff'!$E$6:$BM$6,0)),
""))</f>
        <v>0</v>
      </c>
      <c r="AG187" s="122">
        <f>IFERROR(
$AN187 * INDEX('WFOM - Time_Base'!$A$4:$API$29, MATCH("CenHos", 'WFOM - Time_Base'!$B$4:$B$29,0), MATCH(CONCATENATE($G187,AG$2),'WFOM - Time_Base'!$A$8:$API$8,0)) *
INDEX('WFOM - Time_Base'!$A$4:$API$29, MATCH("CenHos_Per", 'WFOM - Time_Base'!$B$4:$B$29,0), MATCH(CONCATENATE($G187,AG$2),'WFOM - Time_Base'!$A$8:$API$8,0)),
IFERROR($AN187 * INDEX('Inputs from Uganda staff'!$E$61:$BM$80,MATCH('HRH Need estimation'!AG$2,'Inputs from Uganda staff'!$E$61:$E$80,0),MATCH('HRH Need estimation'!$D187,'Inputs from Uganda staff'!$E$6:$BM$6,0)),
""))</f>
        <v>0</v>
      </c>
      <c r="AH187" s="122">
        <f>IFERROR(
$AN187 * INDEX('WFOM - Time_Base'!$A$4:$API$29, MATCH("CenHos", 'WFOM - Time_Base'!$B$4:$B$29,0), MATCH(CONCATENATE($G187,AH$2),'WFOM - Time_Base'!$A$8:$API$8,0)) *
INDEX('WFOM - Time_Base'!$A$4:$API$29, MATCH("CenHos_Per", 'WFOM - Time_Base'!$B$4:$B$29,0), MATCH(CONCATENATE($G187,AH$2),'WFOM - Time_Base'!$A$8:$API$8,0)),
IFERROR($AN187 * INDEX('Inputs from Uganda staff'!$E$61:$BM$80,MATCH('HRH Need estimation'!AH$2,'Inputs from Uganda staff'!$E$61:$E$80,0),MATCH('HRH Need estimation'!$D187,'Inputs from Uganda staff'!$E$6:$BM$6,0)),
""))</f>
        <v>0</v>
      </c>
      <c r="AI187" s="122">
        <f>IFERROR(
$AN187 * INDEX('WFOM - Time_Base'!$A$4:$API$29, MATCH("CenHos", 'WFOM - Time_Base'!$B$4:$B$29,0), MATCH(CONCATENATE($G187,AI$2),'WFOM - Time_Base'!$A$8:$API$8,0)) *
INDEX('WFOM - Time_Base'!$A$4:$API$29, MATCH("CenHos_Per", 'WFOM - Time_Base'!$B$4:$B$29,0), MATCH(CONCATENATE($G187,AI$2),'WFOM - Time_Base'!$A$8:$API$8,0)),
IFERROR($AN187 * INDEX('Inputs from Uganda staff'!$E$61:$BM$80,MATCH('HRH Need estimation'!AI$2,'Inputs from Uganda staff'!$E$61:$E$80,0),MATCH('HRH Need estimation'!$D187,'Inputs from Uganda staff'!$E$6:$BM$6,0)),
""))</f>
        <v>0</v>
      </c>
      <c r="AJ187" s="122">
        <f>IFERROR(
$AN187 * INDEX('WFOM - Time_Base'!$A$4:$API$29, MATCH("CenHos", 'WFOM - Time_Base'!$B$4:$B$29,0), MATCH(CONCATENATE($G187,AJ$2),'WFOM - Time_Base'!$A$8:$API$8,0)) *
INDEX('WFOM - Time_Base'!$A$4:$API$29, MATCH("CenHos_Per", 'WFOM - Time_Base'!$B$4:$B$29,0), MATCH(CONCATENATE($G187,AJ$2),'WFOM - Time_Base'!$A$8:$API$8,0)),
IFERROR($AN187 * INDEX('Inputs from Uganda staff'!$E$61:$BM$80,MATCH('HRH Need estimation'!AJ$2,'Inputs from Uganda staff'!$E$61:$E$80,0),MATCH('HRH Need estimation'!$D187,'Inputs from Uganda staff'!$E$6:$BM$6,0)),
""))</f>
        <v>0</v>
      </c>
      <c r="AK187" s="122">
        <f>IFERROR(
$AN187 * INDEX('WFOM - Time_Base'!$A$4:$API$29, MATCH("CenHos", 'WFOM - Time_Base'!$B$4:$B$29,0), MATCH(CONCATENATE($G187,AK$2),'WFOM - Time_Base'!$A$8:$API$8,0)) *
INDEX('WFOM - Time_Base'!$A$4:$API$29, MATCH("CenHos_Per", 'WFOM - Time_Base'!$B$4:$B$29,0), MATCH(CONCATENATE($G187,AK$2),'WFOM - Time_Base'!$A$8:$API$8,0)),
IFERROR($AN187 * INDEX('Inputs from Uganda staff'!$E$61:$BM$80,MATCH('HRH Need estimation'!AK$2,'Inputs from Uganda staff'!$E$61:$E$80,0),MATCH('HRH Need estimation'!$D187,'Inputs from Uganda staff'!$E$6:$BM$6,0)),
""))</f>
        <v>0</v>
      </c>
      <c r="AL187" s="122">
        <f>IFERROR(
$AN187 * INDEX('WFOM - Time_Base'!$A$4:$API$29, MATCH("CenHos", 'WFOM - Time_Base'!$B$4:$B$29,0), MATCH(CONCATENATE($G187,AL$2),'WFOM - Time_Base'!$A$8:$API$8,0)) *
INDEX('WFOM - Time_Base'!$A$4:$API$29, MATCH("CenHos_Per", 'WFOM - Time_Base'!$B$4:$B$29,0), MATCH(CONCATENATE($G187,AL$2),'WFOM - Time_Base'!$A$8:$API$8,0)),
IFERROR($AN187 * INDEX('Inputs from Uganda staff'!$E$61:$BM$80,MATCH('HRH Need estimation'!AL$2,'Inputs from Uganda staff'!$E$61:$E$80,0),MATCH('HRH Need estimation'!$D187,'Inputs from Uganda staff'!$E$6:$BM$6,0)),
""))</f>
        <v>0</v>
      </c>
      <c r="AN187">
        <v>1</v>
      </c>
      <c r="AO187" t="str">
        <f t="shared" si="6"/>
        <v>202</v>
      </c>
    </row>
    <row r="188" spans="1:41">
      <c r="A188" s="106" t="s">
        <v>1008</v>
      </c>
      <c r="B188" s="106" t="s">
        <v>525</v>
      </c>
      <c r="C188" s="107" t="s">
        <v>587</v>
      </c>
      <c r="D188" s="114" t="s">
        <v>588</v>
      </c>
      <c r="E188" s="122" t="s">
        <v>867</v>
      </c>
      <c r="F188" s="122" t="s">
        <v>21</v>
      </c>
      <c r="G188" s="122" t="str">
        <f>IF(F188&lt;&gt;"", VLOOKUP(F188,'WFOM - Cadre and Service List'!$E$4:$F$52,2,FALSE), "")</f>
        <v>Over5OPD</v>
      </c>
      <c r="H188" s="122"/>
      <c r="I188" s="207"/>
      <c r="J188" s="207"/>
      <c r="K188" s="207"/>
      <c r="L188" s="207"/>
      <c r="M188" s="207"/>
      <c r="N188" s="207"/>
      <c r="O188" s="207"/>
      <c r="P188" s="207">
        <f t="shared" si="5"/>
        <v>0</v>
      </c>
      <c r="Q188" s="122" t="s">
        <v>1947</v>
      </c>
      <c r="R188" s="122">
        <f>IFERROR(
$AN188 * INDEX('WFOM - Time_Base'!$A$4:$API$29, MATCH("CenHos", 'WFOM - Time_Base'!$B$4:$B$29,0), MATCH(CONCATENATE($G188,R$2),'WFOM - Time_Base'!$A$8:$API$8,0)) *
INDEX('WFOM - Time_Base'!$A$4:$API$29, MATCH("CenHos_Per", 'WFOM - Time_Base'!$B$4:$B$29,0), MATCH(CONCATENATE($G188,R$2),'WFOM - Time_Base'!$A$8:$API$8,0)),
IFERROR($AN188 * INDEX('Inputs from Uganda staff'!$E$61:$BM$80,MATCH('HRH Need estimation'!R$2,'Inputs from Uganda staff'!$E$61:$E$80,0),MATCH('HRH Need estimation'!$D188,'Inputs from Uganda staff'!$E$6:$BM$6,0)),
""))</f>
        <v>3.5</v>
      </c>
      <c r="S188" s="122">
        <f>IFERROR(
$AN188 * INDEX('WFOM - Time_Base'!$A$4:$API$29, MATCH("CenHos", 'WFOM - Time_Base'!$B$4:$B$29,0), MATCH(CONCATENATE($G188,S$2),'WFOM - Time_Base'!$A$8:$API$8,0)) *
INDEX('WFOM - Time_Base'!$A$4:$API$29, MATCH("CenHos_Per", 'WFOM - Time_Base'!$B$4:$B$29,0), MATCH(CONCATENATE($G188,S$2),'WFOM - Time_Base'!$A$8:$API$8,0)),
IFERROR($AN188 * INDEX('Inputs from Uganda staff'!$E$61:$BM$80,MATCH('HRH Need estimation'!S$2,'Inputs from Uganda staff'!$E$61:$E$80,0),MATCH('HRH Need estimation'!$D188,'Inputs from Uganda staff'!$E$6:$BM$6,0)),
""))</f>
        <v>6</v>
      </c>
      <c r="T188" s="122">
        <f>IFERROR(
$AN188 * INDEX('WFOM - Time_Base'!$A$4:$API$29, MATCH("CenHos", 'WFOM - Time_Base'!$B$4:$B$29,0), MATCH(CONCATENATE($G188,T$2),'WFOM - Time_Base'!$A$8:$API$8,0)) *
INDEX('WFOM - Time_Base'!$A$4:$API$29, MATCH("CenHos_Per", 'WFOM - Time_Base'!$B$4:$B$29,0), MATCH(CONCATENATE($G188,T$2),'WFOM - Time_Base'!$A$8:$API$8,0)),
IFERROR($AN188 * INDEX('Inputs from Uganda staff'!$E$61:$BM$80,MATCH('HRH Need estimation'!T$2,'Inputs from Uganda staff'!$E$61:$E$80,0),MATCH('HRH Need estimation'!$D188,'Inputs from Uganda staff'!$E$6:$BM$6,0)),
""))</f>
        <v>0</v>
      </c>
      <c r="U188" s="122">
        <f>IFERROR(
$AN188 * INDEX('WFOM - Time_Base'!$A$4:$API$29, MATCH("CenHos", 'WFOM - Time_Base'!$B$4:$B$29,0), MATCH(CONCATENATE($G188,U$2),'WFOM - Time_Base'!$A$8:$API$8,0)) *
INDEX('WFOM - Time_Base'!$A$4:$API$29, MATCH("CenHos_Per", 'WFOM - Time_Base'!$B$4:$B$29,0), MATCH(CONCATENATE($G188,U$2),'WFOM - Time_Base'!$A$8:$API$8,0)),
IFERROR($AN188 * INDEX('Inputs from Uganda staff'!$E$61:$BM$80,MATCH('HRH Need estimation'!U$2,'Inputs from Uganda staff'!$E$61:$E$80,0),MATCH('HRH Need estimation'!$D188,'Inputs from Uganda staff'!$E$6:$BM$6,0)),
""))</f>
        <v>1</v>
      </c>
      <c r="V188" s="122">
        <f>IFERROR(
$AN188 * INDEX('WFOM - Time_Base'!$A$4:$API$29, MATCH("CenHos", 'WFOM - Time_Base'!$B$4:$B$29,0), MATCH(CONCATENATE($G188,V$2),'WFOM - Time_Base'!$A$8:$API$8,0)) *
INDEX('WFOM - Time_Base'!$A$4:$API$29, MATCH("CenHos_Per", 'WFOM - Time_Base'!$B$4:$B$29,0), MATCH(CONCATENATE($G188,V$2),'WFOM - Time_Base'!$A$8:$API$8,0)),
IFERROR($AN188 * INDEX('Inputs from Uganda staff'!$E$61:$BM$80,MATCH('HRH Need estimation'!V$2,'Inputs from Uganda staff'!$E$61:$E$80,0),MATCH('HRH Need estimation'!$D188,'Inputs from Uganda staff'!$E$6:$BM$6,0)),
""))</f>
        <v>4</v>
      </c>
      <c r="W188" s="122">
        <f>IFERROR(
$AN188 * INDEX('WFOM - Time_Base'!$A$4:$API$29, MATCH("CenHos", 'WFOM - Time_Base'!$B$4:$B$29,0), MATCH(CONCATENATE($G188,W$2),'WFOM - Time_Base'!$A$8:$API$8,0)) *
INDEX('WFOM - Time_Base'!$A$4:$API$29, MATCH("CenHos_Per", 'WFOM - Time_Base'!$B$4:$B$29,0), MATCH(CONCATENATE($G188,W$2),'WFOM - Time_Base'!$A$8:$API$8,0)),
IFERROR($AN188 * INDEX('Inputs from Uganda staff'!$E$61:$BM$80,MATCH('HRH Need estimation'!W$2,'Inputs from Uganda staff'!$E$61:$E$80,0),MATCH('HRH Need estimation'!$D188,'Inputs from Uganda staff'!$E$6:$BM$6,0)),
""))</f>
        <v>0</v>
      </c>
      <c r="X188" s="122">
        <f>IFERROR(
$AN188 * INDEX('WFOM - Time_Base'!$A$4:$API$29, MATCH("CenHos", 'WFOM - Time_Base'!$B$4:$B$29,0), MATCH(CONCATENATE($G188,X$2),'WFOM - Time_Base'!$A$8:$API$8,0)) *
INDEX('WFOM - Time_Base'!$A$4:$API$29, MATCH("CenHos_Per", 'WFOM - Time_Base'!$B$4:$B$29,0), MATCH(CONCATENATE($G188,X$2),'WFOM - Time_Base'!$A$8:$API$8,0)),
IFERROR($AN188 * INDEX('Inputs from Uganda staff'!$E$61:$BM$80,MATCH('HRH Need estimation'!X$2,'Inputs from Uganda staff'!$E$61:$E$80,0),MATCH('HRH Need estimation'!$D188,'Inputs from Uganda staff'!$E$6:$BM$6,0)),
""))</f>
        <v>0</v>
      </c>
      <c r="Y188" s="122">
        <f>IFERROR(
$AN188 * INDEX('WFOM - Time_Base'!$A$4:$API$29, MATCH("CenHos", 'WFOM - Time_Base'!$B$4:$B$29,0), MATCH(CONCATENATE($G188,Y$2),'WFOM - Time_Base'!$A$8:$API$8,0)) *
INDEX('WFOM - Time_Base'!$A$4:$API$29, MATCH("CenHos_Per", 'WFOM - Time_Base'!$B$4:$B$29,0), MATCH(CONCATENATE($G188,Y$2),'WFOM - Time_Base'!$A$8:$API$8,0)),
IFERROR($AN188 * INDEX('Inputs from Uganda staff'!$E$61:$BM$80,MATCH('HRH Need estimation'!Y$2,'Inputs from Uganda staff'!$E$61:$E$80,0),MATCH('HRH Need estimation'!$D188,'Inputs from Uganda staff'!$E$6:$BM$6,0)),
""))</f>
        <v>0</v>
      </c>
      <c r="Z188" s="122">
        <f>IFERROR(
$AN188 * INDEX('WFOM - Time_Base'!$A$4:$API$29, MATCH("CenHos", 'WFOM - Time_Base'!$B$4:$B$29,0), MATCH(CONCATENATE($G188,Z$2),'WFOM - Time_Base'!$A$8:$API$8,0)) *
INDEX('WFOM - Time_Base'!$A$4:$API$29, MATCH("CenHos_Per", 'WFOM - Time_Base'!$B$4:$B$29,0), MATCH(CONCATENATE($G188,Z$2),'WFOM - Time_Base'!$A$8:$API$8,0)),
IFERROR($AN188 * INDEX('Inputs from Uganda staff'!$E$61:$BM$80,MATCH('HRH Need estimation'!Z$2,'Inputs from Uganda staff'!$E$61:$E$80,0),MATCH('HRH Need estimation'!$D188,'Inputs from Uganda staff'!$E$6:$BM$6,0)),
""))</f>
        <v>0</v>
      </c>
      <c r="AA188" s="122">
        <f>IFERROR(
$AN188 * INDEX('WFOM - Time_Base'!$A$4:$API$29, MATCH("CenHos", 'WFOM - Time_Base'!$B$4:$B$29,0), MATCH(CONCATENATE($G188,AA$2),'WFOM - Time_Base'!$A$8:$API$8,0)) *
INDEX('WFOM - Time_Base'!$A$4:$API$29, MATCH("CenHos_Per", 'WFOM - Time_Base'!$B$4:$B$29,0), MATCH(CONCATENATE($G188,AA$2),'WFOM - Time_Base'!$A$8:$API$8,0)),
IFERROR($AN188 * INDEX('Inputs from Uganda staff'!$E$61:$BM$80,MATCH('HRH Need estimation'!AA$2,'Inputs from Uganda staff'!$E$61:$E$80,0),MATCH('HRH Need estimation'!$D188,'Inputs from Uganda staff'!$E$6:$BM$6,0)),
""))</f>
        <v>0</v>
      </c>
      <c r="AB188" s="122">
        <f>IFERROR(
$AN188 * INDEX('WFOM - Time_Base'!$A$4:$API$29, MATCH("CenHos", 'WFOM - Time_Base'!$B$4:$B$29,0), MATCH(CONCATENATE($G188,AB$2),'WFOM - Time_Base'!$A$8:$API$8,0)) *
INDEX('WFOM - Time_Base'!$A$4:$API$29, MATCH("CenHos_Per", 'WFOM - Time_Base'!$B$4:$B$29,0), MATCH(CONCATENATE($G188,AB$2),'WFOM - Time_Base'!$A$8:$API$8,0)),
IFERROR($AN188 * INDEX('Inputs from Uganda staff'!$E$61:$BM$80,MATCH('HRH Need estimation'!AB$2,'Inputs from Uganda staff'!$E$61:$E$80,0),MATCH('HRH Need estimation'!$D188,'Inputs from Uganda staff'!$E$6:$BM$6,0)),
""))</f>
        <v>0</v>
      </c>
      <c r="AC188" s="122" t="str">
        <f>IFERROR(
$AN188 * INDEX('WFOM - Time_Base'!$A$4:$API$29, MATCH("CenHos", 'WFOM - Time_Base'!$B$4:$B$29,0), MATCH(CONCATENATE($G188,AC$2),'WFOM - Time_Base'!$A$8:$API$8,0)) *
INDEX('WFOM - Time_Base'!$A$4:$API$29, MATCH("CenHos_Per", 'WFOM - Time_Base'!$B$4:$B$29,0), MATCH(CONCATENATE($G188,AC$2),'WFOM - Time_Base'!$A$8:$API$8,0)),
IFERROR($AN188 * INDEX('Inputs from Uganda staff'!$E$61:$BM$80,MATCH('HRH Need estimation'!AC$2,'Inputs from Uganda staff'!$E$61:$E$80,0),MATCH('HRH Need estimation'!$D188,'Inputs from Uganda staff'!$E$6:$BM$6,0)),
""))</f>
        <v/>
      </c>
      <c r="AD188" s="122">
        <f>IFERROR(
$AN188 * INDEX('WFOM - Time_Base'!$A$4:$API$29, MATCH("CenHos", 'WFOM - Time_Base'!$B$4:$B$29,0), MATCH(CONCATENATE($G188,AD$2),'WFOM - Time_Base'!$A$8:$API$8,0)) *
INDEX('WFOM - Time_Base'!$A$4:$API$29, MATCH("CenHos_Per", 'WFOM - Time_Base'!$B$4:$B$29,0), MATCH(CONCATENATE($G188,AD$2),'WFOM - Time_Base'!$A$8:$API$8,0)),
IFERROR($AN188 * INDEX('Inputs from Uganda staff'!$E$61:$BM$80,MATCH('HRH Need estimation'!AD$2,'Inputs from Uganda staff'!$E$61:$E$80,0),MATCH('HRH Need estimation'!$D188,'Inputs from Uganda staff'!$E$6:$BM$6,0)),
""))</f>
        <v>0</v>
      </c>
      <c r="AE188" s="122">
        <f>IFERROR(
$AN188 * INDEX('WFOM - Time_Base'!$A$4:$API$29, MATCH("CenHos", 'WFOM - Time_Base'!$B$4:$B$29,0), MATCH(CONCATENATE($G188,AE$2),'WFOM - Time_Base'!$A$8:$API$8,0)) *
INDEX('WFOM - Time_Base'!$A$4:$API$29, MATCH("CenHos_Per", 'WFOM - Time_Base'!$B$4:$B$29,0), MATCH(CONCATENATE($G188,AE$2),'WFOM - Time_Base'!$A$8:$API$8,0)),
IFERROR($AN188 * INDEX('Inputs from Uganda staff'!$E$61:$BM$80,MATCH('HRH Need estimation'!AE$2,'Inputs from Uganda staff'!$E$61:$E$80,0),MATCH('HRH Need estimation'!$D188,'Inputs from Uganda staff'!$E$6:$BM$6,0)),
""))</f>
        <v>0</v>
      </c>
      <c r="AF188" s="122">
        <f>IFERROR(
$AN188 * INDEX('WFOM - Time_Base'!$A$4:$API$29, MATCH("CenHos", 'WFOM - Time_Base'!$B$4:$B$29,0), MATCH(CONCATENATE($G188,AF$2),'WFOM - Time_Base'!$A$8:$API$8,0)) *
INDEX('WFOM - Time_Base'!$A$4:$API$29, MATCH("CenHos_Per", 'WFOM - Time_Base'!$B$4:$B$29,0), MATCH(CONCATENATE($G188,AF$2),'WFOM - Time_Base'!$A$8:$API$8,0)),
IFERROR($AN188 * INDEX('Inputs from Uganda staff'!$E$61:$BM$80,MATCH('HRH Need estimation'!AF$2,'Inputs from Uganda staff'!$E$61:$E$80,0),MATCH('HRH Need estimation'!$D188,'Inputs from Uganda staff'!$E$6:$BM$6,0)),
""))</f>
        <v>0</v>
      </c>
      <c r="AG188" s="122">
        <f>IFERROR(
$AN188 * INDEX('WFOM - Time_Base'!$A$4:$API$29, MATCH("CenHos", 'WFOM - Time_Base'!$B$4:$B$29,0), MATCH(CONCATENATE($G188,AG$2),'WFOM - Time_Base'!$A$8:$API$8,0)) *
INDEX('WFOM - Time_Base'!$A$4:$API$29, MATCH("CenHos_Per", 'WFOM - Time_Base'!$B$4:$B$29,0), MATCH(CONCATENATE($G188,AG$2),'WFOM - Time_Base'!$A$8:$API$8,0)),
IFERROR($AN188 * INDEX('Inputs from Uganda staff'!$E$61:$BM$80,MATCH('HRH Need estimation'!AG$2,'Inputs from Uganda staff'!$E$61:$E$80,0),MATCH('HRH Need estimation'!$D188,'Inputs from Uganda staff'!$E$6:$BM$6,0)),
""))</f>
        <v>0</v>
      </c>
      <c r="AH188" s="122">
        <f>IFERROR(
$AN188 * INDEX('WFOM - Time_Base'!$A$4:$API$29, MATCH("CenHos", 'WFOM - Time_Base'!$B$4:$B$29,0), MATCH(CONCATENATE($G188,AH$2),'WFOM - Time_Base'!$A$8:$API$8,0)) *
INDEX('WFOM - Time_Base'!$A$4:$API$29, MATCH("CenHos_Per", 'WFOM - Time_Base'!$B$4:$B$29,0), MATCH(CONCATENATE($G188,AH$2),'WFOM - Time_Base'!$A$8:$API$8,0)),
IFERROR($AN188 * INDEX('Inputs from Uganda staff'!$E$61:$BM$80,MATCH('HRH Need estimation'!AH$2,'Inputs from Uganda staff'!$E$61:$E$80,0),MATCH('HRH Need estimation'!$D188,'Inputs from Uganda staff'!$E$6:$BM$6,0)),
""))</f>
        <v>0</v>
      </c>
      <c r="AI188" s="122">
        <f>IFERROR(
$AN188 * INDEX('WFOM - Time_Base'!$A$4:$API$29, MATCH("CenHos", 'WFOM - Time_Base'!$B$4:$B$29,0), MATCH(CONCATENATE($G188,AI$2),'WFOM - Time_Base'!$A$8:$API$8,0)) *
INDEX('WFOM - Time_Base'!$A$4:$API$29, MATCH("CenHos_Per", 'WFOM - Time_Base'!$B$4:$B$29,0), MATCH(CONCATENATE($G188,AI$2),'WFOM - Time_Base'!$A$8:$API$8,0)),
IFERROR($AN188 * INDEX('Inputs from Uganda staff'!$E$61:$BM$80,MATCH('HRH Need estimation'!AI$2,'Inputs from Uganda staff'!$E$61:$E$80,0),MATCH('HRH Need estimation'!$D188,'Inputs from Uganda staff'!$E$6:$BM$6,0)),
""))</f>
        <v>0</v>
      </c>
      <c r="AJ188" s="122">
        <f>IFERROR(
$AN188 * INDEX('WFOM - Time_Base'!$A$4:$API$29, MATCH("CenHos", 'WFOM - Time_Base'!$B$4:$B$29,0), MATCH(CONCATENATE($G188,AJ$2),'WFOM - Time_Base'!$A$8:$API$8,0)) *
INDEX('WFOM - Time_Base'!$A$4:$API$29, MATCH("CenHos_Per", 'WFOM - Time_Base'!$B$4:$B$29,0), MATCH(CONCATENATE($G188,AJ$2),'WFOM - Time_Base'!$A$8:$API$8,0)),
IFERROR($AN188 * INDEX('Inputs from Uganda staff'!$E$61:$BM$80,MATCH('HRH Need estimation'!AJ$2,'Inputs from Uganda staff'!$E$61:$E$80,0),MATCH('HRH Need estimation'!$D188,'Inputs from Uganda staff'!$E$6:$BM$6,0)),
""))</f>
        <v>0</v>
      </c>
      <c r="AK188" s="122">
        <f>IFERROR(
$AN188 * INDEX('WFOM - Time_Base'!$A$4:$API$29, MATCH("CenHos", 'WFOM - Time_Base'!$B$4:$B$29,0), MATCH(CONCATENATE($G188,AK$2),'WFOM - Time_Base'!$A$8:$API$8,0)) *
INDEX('WFOM - Time_Base'!$A$4:$API$29, MATCH("CenHos_Per", 'WFOM - Time_Base'!$B$4:$B$29,0), MATCH(CONCATENATE($G188,AK$2),'WFOM - Time_Base'!$A$8:$API$8,0)),
IFERROR($AN188 * INDEX('Inputs from Uganda staff'!$E$61:$BM$80,MATCH('HRH Need estimation'!AK$2,'Inputs from Uganda staff'!$E$61:$E$80,0),MATCH('HRH Need estimation'!$D188,'Inputs from Uganda staff'!$E$6:$BM$6,0)),
""))</f>
        <v>0</v>
      </c>
      <c r="AL188" s="122">
        <f>IFERROR(
$AN188 * INDEX('WFOM - Time_Base'!$A$4:$API$29, MATCH("CenHos", 'WFOM - Time_Base'!$B$4:$B$29,0), MATCH(CONCATENATE($G188,AL$2),'WFOM - Time_Base'!$A$8:$API$8,0)) *
INDEX('WFOM - Time_Base'!$A$4:$API$29, MATCH("CenHos_Per", 'WFOM - Time_Base'!$B$4:$B$29,0), MATCH(CONCATENATE($G188,AL$2),'WFOM - Time_Base'!$A$8:$API$8,0)),
IFERROR($AN188 * INDEX('Inputs from Uganda staff'!$E$61:$BM$80,MATCH('HRH Need estimation'!AL$2,'Inputs from Uganda staff'!$E$61:$E$80,0),MATCH('HRH Need estimation'!$D188,'Inputs from Uganda staff'!$E$6:$BM$6,0)),
""))</f>
        <v>0</v>
      </c>
      <c r="AN188">
        <v>1</v>
      </c>
      <c r="AO188" t="str">
        <f t="shared" si="6"/>
        <v>203</v>
      </c>
    </row>
    <row r="189" spans="1:41">
      <c r="A189" s="106" t="s">
        <v>1009</v>
      </c>
      <c r="B189" s="106" t="s">
        <v>525</v>
      </c>
      <c r="C189" s="107" t="s">
        <v>589</v>
      </c>
      <c r="D189" s="114" t="s">
        <v>590</v>
      </c>
      <c r="E189" s="122" t="s">
        <v>867</v>
      </c>
      <c r="F189" s="122" t="s">
        <v>21</v>
      </c>
      <c r="G189" s="122" t="str">
        <f>IF(F189&lt;&gt;"", VLOOKUP(F189,'WFOM - Cadre and Service List'!$E$4:$F$52,2,FALSE), "")</f>
        <v>Over5OPD</v>
      </c>
      <c r="H189" s="122"/>
      <c r="I189" s="207"/>
      <c r="J189" s="207"/>
      <c r="K189" s="207"/>
      <c r="L189" s="207"/>
      <c r="M189" s="207"/>
      <c r="N189" s="207"/>
      <c r="O189" s="207"/>
      <c r="P189" s="207">
        <f t="shared" si="5"/>
        <v>0</v>
      </c>
      <c r="Q189" s="122" t="s">
        <v>1947</v>
      </c>
      <c r="R189" s="122">
        <f>IFERROR(
$AN189 * INDEX('WFOM - Time_Base'!$A$4:$API$29, MATCH("CenHos", 'WFOM - Time_Base'!$B$4:$B$29,0), MATCH(CONCATENATE($G189,R$2),'WFOM - Time_Base'!$A$8:$API$8,0)) *
INDEX('WFOM - Time_Base'!$A$4:$API$29, MATCH("CenHos_Per", 'WFOM - Time_Base'!$B$4:$B$29,0), MATCH(CONCATENATE($G189,R$2),'WFOM - Time_Base'!$A$8:$API$8,0)),
IFERROR($AN189 * INDEX('Inputs from Uganda staff'!$E$61:$BM$80,MATCH('HRH Need estimation'!R$2,'Inputs from Uganda staff'!$E$61:$E$80,0),MATCH('HRH Need estimation'!$D189,'Inputs from Uganda staff'!$E$6:$BM$6,0)),
""))</f>
        <v>3.5</v>
      </c>
      <c r="S189" s="122">
        <f>IFERROR(
$AN189 * INDEX('WFOM - Time_Base'!$A$4:$API$29, MATCH("CenHos", 'WFOM - Time_Base'!$B$4:$B$29,0), MATCH(CONCATENATE($G189,S$2),'WFOM - Time_Base'!$A$8:$API$8,0)) *
INDEX('WFOM - Time_Base'!$A$4:$API$29, MATCH("CenHos_Per", 'WFOM - Time_Base'!$B$4:$B$29,0), MATCH(CONCATENATE($G189,S$2),'WFOM - Time_Base'!$A$8:$API$8,0)),
IFERROR($AN189 * INDEX('Inputs from Uganda staff'!$E$61:$BM$80,MATCH('HRH Need estimation'!S$2,'Inputs from Uganda staff'!$E$61:$E$80,0),MATCH('HRH Need estimation'!$D189,'Inputs from Uganda staff'!$E$6:$BM$6,0)),
""))</f>
        <v>6</v>
      </c>
      <c r="T189" s="122">
        <f>IFERROR(
$AN189 * INDEX('WFOM - Time_Base'!$A$4:$API$29, MATCH("CenHos", 'WFOM - Time_Base'!$B$4:$B$29,0), MATCH(CONCATENATE($G189,T$2),'WFOM - Time_Base'!$A$8:$API$8,0)) *
INDEX('WFOM - Time_Base'!$A$4:$API$29, MATCH("CenHos_Per", 'WFOM - Time_Base'!$B$4:$B$29,0), MATCH(CONCATENATE($G189,T$2),'WFOM - Time_Base'!$A$8:$API$8,0)),
IFERROR($AN189 * INDEX('Inputs from Uganda staff'!$E$61:$BM$80,MATCH('HRH Need estimation'!T$2,'Inputs from Uganda staff'!$E$61:$E$80,0),MATCH('HRH Need estimation'!$D189,'Inputs from Uganda staff'!$E$6:$BM$6,0)),
""))</f>
        <v>0</v>
      </c>
      <c r="U189" s="122">
        <f>IFERROR(
$AN189 * INDEX('WFOM - Time_Base'!$A$4:$API$29, MATCH("CenHos", 'WFOM - Time_Base'!$B$4:$B$29,0), MATCH(CONCATENATE($G189,U$2),'WFOM - Time_Base'!$A$8:$API$8,0)) *
INDEX('WFOM - Time_Base'!$A$4:$API$29, MATCH("CenHos_Per", 'WFOM - Time_Base'!$B$4:$B$29,0), MATCH(CONCATENATE($G189,U$2),'WFOM - Time_Base'!$A$8:$API$8,0)),
IFERROR($AN189 * INDEX('Inputs from Uganda staff'!$E$61:$BM$80,MATCH('HRH Need estimation'!U$2,'Inputs from Uganda staff'!$E$61:$E$80,0),MATCH('HRH Need estimation'!$D189,'Inputs from Uganda staff'!$E$6:$BM$6,0)),
""))</f>
        <v>1</v>
      </c>
      <c r="V189" s="122">
        <f>IFERROR(
$AN189 * INDEX('WFOM - Time_Base'!$A$4:$API$29, MATCH("CenHos", 'WFOM - Time_Base'!$B$4:$B$29,0), MATCH(CONCATENATE($G189,V$2),'WFOM - Time_Base'!$A$8:$API$8,0)) *
INDEX('WFOM - Time_Base'!$A$4:$API$29, MATCH("CenHos_Per", 'WFOM - Time_Base'!$B$4:$B$29,0), MATCH(CONCATENATE($G189,V$2),'WFOM - Time_Base'!$A$8:$API$8,0)),
IFERROR($AN189 * INDEX('Inputs from Uganda staff'!$E$61:$BM$80,MATCH('HRH Need estimation'!V$2,'Inputs from Uganda staff'!$E$61:$E$80,0),MATCH('HRH Need estimation'!$D189,'Inputs from Uganda staff'!$E$6:$BM$6,0)),
""))</f>
        <v>4</v>
      </c>
      <c r="W189" s="122">
        <f>IFERROR(
$AN189 * INDEX('WFOM - Time_Base'!$A$4:$API$29, MATCH("CenHos", 'WFOM - Time_Base'!$B$4:$B$29,0), MATCH(CONCATENATE($G189,W$2),'WFOM - Time_Base'!$A$8:$API$8,0)) *
INDEX('WFOM - Time_Base'!$A$4:$API$29, MATCH("CenHos_Per", 'WFOM - Time_Base'!$B$4:$B$29,0), MATCH(CONCATENATE($G189,W$2),'WFOM - Time_Base'!$A$8:$API$8,0)),
IFERROR($AN189 * INDEX('Inputs from Uganda staff'!$E$61:$BM$80,MATCH('HRH Need estimation'!W$2,'Inputs from Uganda staff'!$E$61:$E$80,0),MATCH('HRH Need estimation'!$D189,'Inputs from Uganda staff'!$E$6:$BM$6,0)),
""))</f>
        <v>0</v>
      </c>
      <c r="X189" s="122">
        <f>IFERROR(
$AN189 * INDEX('WFOM - Time_Base'!$A$4:$API$29, MATCH("CenHos", 'WFOM - Time_Base'!$B$4:$B$29,0), MATCH(CONCATENATE($G189,X$2),'WFOM - Time_Base'!$A$8:$API$8,0)) *
INDEX('WFOM - Time_Base'!$A$4:$API$29, MATCH("CenHos_Per", 'WFOM - Time_Base'!$B$4:$B$29,0), MATCH(CONCATENATE($G189,X$2),'WFOM - Time_Base'!$A$8:$API$8,0)),
IFERROR($AN189 * INDEX('Inputs from Uganda staff'!$E$61:$BM$80,MATCH('HRH Need estimation'!X$2,'Inputs from Uganda staff'!$E$61:$E$80,0),MATCH('HRH Need estimation'!$D189,'Inputs from Uganda staff'!$E$6:$BM$6,0)),
""))</f>
        <v>0</v>
      </c>
      <c r="Y189" s="122">
        <f>IFERROR(
$AN189 * INDEX('WFOM - Time_Base'!$A$4:$API$29, MATCH("CenHos", 'WFOM - Time_Base'!$B$4:$B$29,0), MATCH(CONCATENATE($G189,Y$2),'WFOM - Time_Base'!$A$8:$API$8,0)) *
INDEX('WFOM - Time_Base'!$A$4:$API$29, MATCH("CenHos_Per", 'WFOM - Time_Base'!$B$4:$B$29,0), MATCH(CONCATENATE($G189,Y$2),'WFOM - Time_Base'!$A$8:$API$8,0)),
IFERROR($AN189 * INDEX('Inputs from Uganda staff'!$E$61:$BM$80,MATCH('HRH Need estimation'!Y$2,'Inputs from Uganda staff'!$E$61:$E$80,0),MATCH('HRH Need estimation'!$D189,'Inputs from Uganda staff'!$E$6:$BM$6,0)),
""))</f>
        <v>0</v>
      </c>
      <c r="Z189" s="122">
        <f>IFERROR(
$AN189 * INDEX('WFOM - Time_Base'!$A$4:$API$29, MATCH("CenHos", 'WFOM - Time_Base'!$B$4:$B$29,0), MATCH(CONCATENATE($G189,Z$2),'WFOM - Time_Base'!$A$8:$API$8,0)) *
INDEX('WFOM - Time_Base'!$A$4:$API$29, MATCH("CenHos_Per", 'WFOM - Time_Base'!$B$4:$B$29,0), MATCH(CONCATENATE($G189,Z$2),'WFOM - Time_Base'!$A$8:$API$8,0)),
IFERROR($AN189 * INDEX('Inputs from Uganda staff'!$E$61:$BM$80,MATCH('HRH Need estimation'!Z$2,'Inputs from Uganda staff'!$E$61:$E$80,0),MATCH('HRH Need estimation'!$D189,'Inputs from Uganda staff'!$E$6:$BM$6,0)),
""))</f>
        <v>0</v>
      </c>
      <c r="AA189" s="122">
        <f>IFERROR(
$AN189 * INDEX('WFOM - Time_Base'!$A$4:$API$29, MATCH("CenHos", 'WFOM - Time_Base'!$B$4:$B$29,0), MATCH(CONCATENATE($G189,AA$2),'WFOM - Time_Base'!$A$8:$API$8,0)) *
INDEX('WFOM - Time_Base'!$A$4:$API$29, MATCH("CenHos_Per", 'WFOM - Time_Base'!$B$4:$B$29,0), MATCH(CONCATENATE($G189,AA$2),'WFOM - Time_Base'!$A$8:$API$8,0)),
IFERROR($AN189 * INDEX('Inputs from Uganda staff'!$E$61:$BM$80,MATCH('HRH Need estimation'!AA$2,'Inputs from Uganda staff'!$E$61:$E$80,0),MATCH('HRH Need estimation'!$D189,'Inputs from Uganda staff'!$E$6:$BM$6,0)),
""))</f>
        <v>0</v>
      </c>
      <c r="AB189" s="122">
        <f>IFERROR(
$AN189 * INDEX('WFOM - Time_Base'!$A$4:$API$29, MATCH("CenHos", 'WFOM - Time_Base'!$B$4:$B$29,0), MATCH(CONCATENATE($G189,AB$2),'WFOM - Time_Base'!$A$8:$API$8,0)) *
INDEX('WFOM - Time_Base'!$A$4:$API$29, MATCH("CenHos_Per", 'WFOM - Time_Base'!$B$4:$B$29,0), MATCH(CONCATENATE($G189,AB$2),'WFOM - Time_Base'!$A$8:$API$8,0)),
IFERROR($AN189 * INDEX('Inputs from Uganda staff'!$E$61:$BM$80,MATCH('HRH Need estimation'!AB$2,'Inputs from Uganda staff'!$E$61:$E$80,0),MATCH('HRH Need estimation'!$D189,'Inputs from Uganda staff'!$E$6:$BM$6,0)),
""))</f>
        <v>0</v>
      </c>
      <c r="AC189" s="122" t="str">
        <f>IFERROR(
$AN189 * INDEX('WFOM - Time_Base'!$A$4:$API$29, MATCH("CenHos", 'WFOM - Time_Base'!$B$4:$B$29,0), MATCH(CONCATENATE($G189,AC$2),'WFOM - Time_Base'!$A$8:$API$8,0)) *
INDEX('WFOM - Time_Base'!$A$4:$API$29, MATCH("CenHos_Per", 'WFOM - Time_Base'!$B$4:$B$29,0), MATCH(CONCATENATE($G189,AC$2),'WFOM - Time_Base'!$A$8:$API$8,0)),
IFERROR($AN189 * INDEX('Inputs from Uganda staff'!$E$61:$BM$80,MATCH('HRH Need estimation'!AC$2,'Inputs from Uganda staff'!$E$61:$E$80,0),MATCH('HRH Need estimation'!$D189,'Inputs from Uganda staff'!$E$6:$BM$6,0)),
""))</f>
        <v/>
      </c>
      <c r="AD189" s="122">
        <f>IFERROR(
$AN189 * INDEX('WFOM - Time_Base'!$A$4:$API$29, MATCH("CenHos", 'WFOM - Time_Base'!$B$4:$B$29,0), MATCH(CONCATENATE($G189,AD$2),'WFOM - Time_Base'!$A$8:$API$8,0)) *
INDEX('WFOM - Time_Base'!$A$4:$API$29, MATCH("CenHos_Per", 'WFOM - Time_Base'!$B$4:$B$29,0), MATCH(CONCATENATE($G189,AD$2),'WFOM - Time_Base'!$A$8:$API$8,0)),
IFERROR($AN189 * INDEX('Inputs from Uganda staff'!$E$61:$BM$80,MATCH('HRH Need estimation'!AD$2,'Inputs from Uganda staff'!$E$61:$E$80,0),MATCH('HRH Need estimation'!$D189,'Inputs from Uganda staff'!$E$6:$BM$6,0)),
""))</f>
        <v>0</v>
      </c>
      <c r="AE189" s="122">
        <f>IFERROR(
$AN189 * INDEX('WFOM - Time_Base'!$A$4:$API$29, MATCH("CenHos", 'WFOM - Time_Base'!$B$4:$B$29,0), MATCH(CONCATENATE($G189,AE$2),'WFOM - Time_Base'!$A$8:$API$8,0)) *
INDEX('WFOM - Time_Base'!$A$4:$API$29, MATCH("CenHos_Per", 'WFOM - Time_Base'!$B$4:$B$29,0), MATCH(CONCATENATE($G189,AE$2),'WFOM - Time_Base'!$A$8:$API$8,0)),
IFERROR($AN189 * INDEX('Inputs from Uganda staff'!$E$61:$BM$80,MATCH('HRH Need estimation'!AE$2,'Inputs from Uganda staff'!$E$61:$E$80,0),MATCH('HRH Need estimation'!$D189,'Inputs from Uganda staff'!$E$6:$BM$6,0)),
""))</f>
        <v>0</v>
      </c>
      <c r="AF189" s="122">
        <f>IFERROR(
$AN189 * INDEX('WFOM - Time_Base'!$A$4:$API$29, MATCH("CenHos", 'WFOM - Time_Base'!$B$4:$B$29,0), MATCH(CONCATENATE($G189,AF$2),'WFOM - Time_Base'!$A$8:$API$8,0)) *
INDEX('WFOM - Time_Base'!$A$4:$API$29, MATCH("CenHos_Per", 'WFOM - Time_Base'!$B$4:$B$29,0), MATCH(CONCATENATE($G189,AF$2),'WFOM - Time_Base'!$A$8:$API$8,0)),
IFERROR($AN189 * INDEX('Inputs from Uganda staff'!$E$61:$BM$80,MATCH('HRH Need estimation'!AF$2,'Inputs from Uganda staff'!$E$61:$E$80,0),MATCH('HRH Need estimation'!$D189,'Inputs from Uganda staff'!$E$6:$BM$6,0)),
""))</f>
        <v>0</v>
      </c>
      <c r="AG189" s="122">
        <f>IFERROR(
$AN189 * INDEX('WFOM - Time_Base'!$A$4:$API$29, MATCH("CenHos", 'WFOM - Time_Base'!$B$4:$B$29,0), MATCH(CONCATENATE($G189,AG$2),'WFOM - Time_Base'!$A$8:$API$8,0)) *
INDEX('WFOM - Time_Base'!$A$4:$API$29, MATCH("CenHos_Per", 'WFOM - Time_Base'!$B$4:$B$29,0), MATCH(CONCATENATE($G189,AG$2),'WFOM - Time_Base'!$A$8:$API$8,0)),
IFERROR($AN189 * INDEX('Inputs from Uganda staff'!$E$61:$BM$80,MATCH('HRH Need estimation'!AG$2,'Inputs from Uganda staff'!$E$61:$E$80,0),MATCH('HRH Need estimation'!$D189,'Inputs from Uganda staff'!$E$6:$BM$6,0)),
""))</f>
        <v>0</v>
      </c>
      <c r="AH189" s="122">
        <f>IFERROR(
$AN189 * INDEX('WFOM - Time_Base'!$A$4:$API$29, MATCH("CenHos", 'WFOM - Time_Base'!$B$4:$B$29,0), MATCH(CONCATENATE($G189,AH$2),'WFOM - Time_Base'!$A$8:$API$8,0)) *
INDEX('WFOM - Time_Base'!$A$4:$API$29, MATCH("CenHos_Per", 'WFOM - Time_Base'!$B$4:$B$29,0), MATCH(CONCATENATE($G189,AH$2),'WFOM - Time_Base'!$A$8:$API$8,0)),
IFERROR($AN189 * INDEX('Inputs from Uganda staff'!$E$61:$BM$80,MATCH('HRH Need estimation'!AH$2,'Inputs from Uganda staff'!$E$61:$E$80,0),MATCH('HRH Need estimation'!$D189,'Inputs from Uganda staff'!$E$6:$BM$6,0)),
""))</f>
        <v>0</v>
      </c>
      <c r="AI189" s="122">
        <f>IFERROR(
$AN189 * INDEX('WFOM - Time_Base'!$A$4:$API$29, MATCH("CenHos", 'WFOM - Time_Base'!$B$4:$B$29,0), MATCH(CONCATENATE($G189,AI$2),'WFOM - Time_Base'!$A$8:$API$8,0)) *
INDEX('WFOM - Time_Base'!$A$4:$API$29, MATCH("CenHos_Per", 'WFOM - Time_Base'!$B$4:$B$29,0), MATCH(CONCATENATE($G189,AI$2),'WFOM - Time_Base'!$A$8:$API$8,0)),
IFERROR($AN189 * INDEX('Inputs from Uganda staff'!$E$61:$BM$80,MATCH('HRH Need estimation'!AI$2,'Inputs from Uganda staff'!$E$61:$E$80,0),MATCH('HRH Need estimation'!$D189,'Inputs from Uganda staff'!$E$6:$BM$6,0)),
""))</f>
        <v>0</v>
      </c>
      <c r="AJ189" s="122">
        <f>IFERROR(
$AN189 * INDEX('WFOM - Time_Base'!$A$4:$API$29, MATCH("CenHos", 'WFOM - Time_Base'!$B$4:$B$29,0), MATCH(CONCATENATE($G189,AJ$2),'WFOM - Time_Base'!$A$8:$API$8,0)) *
INDEX('WFOM - Time_Base'!$A$4:$API$29, MATCH("CenHos_Per", 'WFOM - Time_Base'!$B$4:$B$29,0), MATCH(CONCATENATE($G189,AJ$2),'WFOM - Time_Base'!$A$8:$API$8,0)),
IFERROR($AN189 * INDEX('Inputs from Uganda staff'!$E$61:$BM$80,MATCH('HRH Need estimation'!AJ$2,'Inputs from Uganda staff'!$E$61:$E$80,0),MATCH('HRH Need estimation'!$D189,'Inputs from Uganda staff'!$E$6:$BM$6,0)),
""))</f>
        <v>0</v>
      </c>
      <c r="AK189" s="122">
        <f>IFERROR(
$AN189 * INDEX('WFOM - Time_Base'!$A$4:$API$29, MATCH("CenHos", 'WFOM - Time_Base'!$B$4:$B$29,0), MATCH(CONCATENATE($G189,AK$2),'WFOM - Time_Base'!$A$8:$API$8,0)) *
INDEX('WFOM - Time_Base'!$A$4:$API$29, MATCH("CenHos_Per", 'WFOM - Time_Base'!$B$4:$B$29,0), MATCH(CONCATENATE($G189,AK$2),'WFOM - Time_Base'!$A$8:$API$8,0)),
IFERROR($AN189 * INDEX('Inputs from Uganda staff'!$E$61:$BM$80,MATCH('HRH Need estimation'!AK$2,'Inputs from Uganda staff'!$E$61:$E$80,0),MATCH('HRH Need estimation'!$D189,'Inputs from Uganda staff'!$E$6:$BM$6,0)),
""))</f>
        <v>0</v>
      </c>
      <c r="AL189" s="122">
        <f>IFERROR(
$AN189 * INDEX('WFOM - Time_Base'!$A$4:$API$29, MATCH("CenHos", 'WFOM - Time_Base'!$B$4:$B$29,0), MATCH(CONCATENATE($G189,AL$2),'WFOM - Time_Base'!$A$8:$API$8,0)) *
INDEX('WFOM - Time_Base'!$A$4:$API$29, MATCH("CenHos_Per", 'WFOM - Time_Base'!$B$4:$B$29,0), MATCH(CONCATENATE($G189,AL$2),'WFOM - Time_Base'!$A$8:$API$8,0)),
IFERROR($AN189 * INDEX('Inputs from Uganda staff'!$E$61:$BM$80,MATCH('HRH Need estimation'!AL$2,'Inputs from Uganda staff'!$E$61:$E$80,0),MATCH('HRH Need estimation'!$D189,'Inputs from Uganda staff'!$E$6:$BM$6,0)),
""))</f>
        <v>0</v>
      </c>
      <c r="AN189">
        <v>1</v>
      </c>
      <c r="AO189" t="e">
        <f t="shared" si="6"/>
        <v>#N/A</v>
      </c>
    </row>
    <row r="190" spans="1:41">
      <c r="A190" s="106" t="s">
        <v>915</v>
      </c>
      <c r="B190" s="106" t="s">
        <v>525</v>
      </c>
      <c r="C190" s="107" t="s">
        <v>591</v>
      </c>
      <c r="D190" s="114" t="s">
        <v>592</v>
      </c>
      <c r="E190" s="122" t="s">
        <v>867</v>
      </c>
      <c r="F190" s="122" t="s">
        <v>21</v>
      </c>
      <c r="G190" s="122" t="str">
        <f>IF(F190&lt;&gt;"", VLOOKUP(F190,'WFOM - Cadre and Service List'!$E$4:$F$52,2,FALSE), "")</f>
        <v>Over5OPD</v>
      </c>
      <c r="H190" s="122"/>
      <c r="I190" s="207"/>
      <c r="J190" s="207"/>
      <c r="K190" s="207"/>
      <c r="L190" s="207"/>
      <c r="M190" s="207"/>
      <c r="N190" s="207"/>
      <c r="O190" s="207"/>
      <c r="P190" s="207">
        <f t="shared" si="5"/>
        <v>0</v>
      </c>
      <c r="Q190" s="122" t="s">
        <v>1947</v>
      </c>
      <c r="R190" s="122">
        <f>IFERROR(
$AN190 * INDEX('WFOM - Time_Base'!$A$4:$API$29, MATCH("CenHos", 'WFOM - Time_Base'!$B$4:$B$29,0), MATCH(CONCATENATE($G190,R$2),'WFOM - Time_Base'!$A$8:$API$8,0)) *
INDEX('WFOM - Time_Base'!$A$4:$API$29, MATCH("CenHos_Per", 'WFOM - Time_Base'!$B$4:$B$29,0), MATCH(CONCATENATE($G190,R$2),'WFOM - Time_Base'!$A$8:$API$8,0)),
IFERROR($AN190 * INDEX('Inputs from Uganda staff'!$E$61:$BM$80,MATCH('HRH Need estimation'!R$2,'Inputs from Uganda staff'!$E$61:$E$80,0),MATCH('HRH Need estimation'!$D190,'Inputs from Uganda staff'!$E$6:$BM$6,0)),
""))</f>
        <v>3.5</v>
      </c>
      <c r="S190" s="122">
        <f>IFERROR(
$AN190 * INDEX('WFOM - Time_Base'!$A$4:$API$29, MATCH("CenHos", 'WFOM - Time_Base'!$B$4:$B$29,0), MATCH(CONCATENATE($G190,S$2),'WFOM - Time_Base'!$A$8:$API$8,0)) *
INDEX('WFOM - Time_Base'!$A$4:$API$29, MATCH("CenHos_Per", 'WFOM - Time_Base'!$B$4:$B$29,0), MATCH(CONCATENATE($G190,S$2),'WFOM - Time_Base'!$A$8:$API$8,0)),
IFERROR($AN190 * INDEX('Inputs from Uganda staff'!$E$61:$BM$80,MATCH('HRH Need estimation'!S$2,'Inputs from Uganda staff'!$E$61:$E$80,0),MATCH('HRH Need estimation'!$D190,'Inputs from Uganda staff'!$E$6:$BM$6,0)),
""))</f>
        <v>6</v>
      </c>
      <c r="T190" s="122">
        <f>IFERROR(
$AN190 * INDEX('WFOM - Time_Base'!$A$4:$API$29, MATCH("CenHos", 'WFOM - Time_Base'!$B$4:$B$29,0), MATCH(CONCATENATE($G190,T$2),'WFOM - Time_Base'!$A$8:$API$8,0)) *
INDEX('WFOM - Time_Base'!$A$4:$API$29, MATCH("CenHos_Per", 'WFOM - Time_Base'!$B$4:$B$29,0), MATCH(CONCATENATE($G190,T$2),'WFOM - Time_Base'!$A$8:$API$8,0)),
IFERROR($AN190 * INDEX('Inputs from Uganda staff'!$E$61:$BM$80,MATCH('HRH Need estimation'!T$2,'Inputs from Uganda staff'!$E$61:$E$80,0),MATCH('HRH Need estimation'!$D190,'Inputs from Uganda staff'!$E$6:$BM$6,0)),
""))</f>
        <v>0</v>
      </c>
      <c r="U190" s="122">
        <f>IFERROR(
$AN190 * INDEX('WFOM - Time_Base'!$A$4:$API$29, MATCH("CenHos", 'WFOM - Time_Base'!$B$4:$B$29,0), MATCH(CONCATENATE($G190,U$2),'WFOM - Time_Base'!$A$8:$API$8,0)) *
INDEX('WFOM - Time_Base'!$A$4:$API$29, MATCH("CenHos_Per", 'WFOM - Time_Base'!$B$4:$B$29,0), MATCH(CONCATENATE($G190,U$2),'WFOM - Time_Base'!$A$8:$API$8,0)),
IFERROR($AN190 * INDEX('Inputs from Uganda staff'!$E$61:$BM$80,MATCH('HRH Need estimation'!U$2,'Inputs from Uganda staff'!$E$61:$E$80,0),MATCH('HRH Need estimation'!$D190,'Inputs from Uganda staff'!$E$6:$BM$6,0)),
""))</f>
        <v>1</v>
      </c>
      <c r="V190" s="122">
        <f>IFERROR(
$AN190 * INDEX('WFOM - Time_Base'!$A$4:$API$29, MATCH("CenHos", 'WFOM - Time_Base'!$B$4:$B$29,0), MATCH(CONCATENATE($G190,V$2),'WFOM - Time_Base'!$A$8:$API$8,0)) *
INDEX('WFOM - Time_Base'!$A$4:$API$29, MATCH("CenHos_Per", 'WFOM - Time_Base'!$B$4:$B$29,0), MATCH(CONCATENATE($G190,V$2),'WFOM - Time_Base'!$A$8:$API$8,0)),
IFERROR($AN190 * INDEX('Inputs from Uganda staff'!$E$61:$BM$80,MATCH('HRH Need estimation'!V$2,'Inputs from Uganda staff'!$E$61:$E$80,0),MATCH('HRH Need estimation'!$D190,'Inputs from Uganda staff'!$E$6:$BM$6,0)),
""))</f>
        <v>4</v>
      </c>
      <c r="W190" s="122">
        <f>IFERROR(
$AN190 * INDEX('WFOM - Time_Base'!$A$4:$API$29, MATCH("CenHos", 'WFOM - Time_Base'!$B$4:$B$29,0), MATCH(CONCATENATE($G190,W$2),'WFOM - Time_Base'!$A$8:$API$8,0)) *
INDEX('WFOM - Time_Base'!$A$4:$API$29, MATCH("CenHos_Per", 'WFOM - Time_Base'!$B$4:$B$29,0), MATCH(CONCATENATE($G190,W$2),'WFOM - Time_Base'!$A$8:$API$8,0)),
IFERROR($AN190 * INDEX('Inputs from Uganda staff'!$E$61:$BM$80,MATCH('HRH Need estimation'!W$2,'Inputs from Uganda staff'!$E$61:$E$80,0),MATCH('HRH Need estimation'!$D190,'Inputs from Uganda staff'!$E$6:$BM$6,0)),
""))</f>
        <v>0</v>
      </c>
      <c r="X190" s="122">
        <f>IFERROR(
$AN190 * INDEX('WFOM - Time_Base'!$A$4:$API$29, MATCH("CenHos", 'WFOM - Time_Base'!$B$4:$B$29,0), MATCH(CONCATENATE($G190,X$2),'WFOM - Time_Base'!$A$8:$API$8,0)) *
INDEX('WFOM - Time_Base'!$A$4:$API$29, MATCH("CenHos_Per", 'WFOM - Time_Base'!$B$4:$B$29,0), MATCH(CONCATENATE($G190,X$2),'WFOM - Time_Base'!$A$8:$API$8,0)),
IFERROR($AN190 * INDEX('Inputs from Uganda staff'!$E$61:$BM$80,MATCH('HRH Need estimation'!X$2,'Inputs from Uganda staff'!$E$61:$E$80,0),MATCH('HRH Need estimation'!$D190,'Inputs from Uganda staff'!$E$6:$BM$6,0)),
""))</f>
        <v>0</v>
      </c>
      <c r="Y190" s="122">
        <f>IFERROR(
$AN190 * INDEX('WFOM - Time_Base'!$A$4:$API$29, MATCH("CenHos", 'WFOM - Time_Base'!$B$4:$B$29,0), MATCH(CONCATENATE($G190,Y$2),'WFOM - Time_Base'!$A$8:$API$8,0)) *
INDEX('WFOM - Time_Base'!$A$4:$API$29, MATCH("CenHos_Per", 'WFOM - Time_Base'!$B$4:$B$29,0), MATCH(CONCATENATE($G190,Y$2),'WFOM - Time_Base'!$A$8:$API$8,0)),
IFERROR($AN190 * INDEX('Inputs from Uganda staff'!$E$61:$BM$80,MATCH('HRH Need estimation'!Y$2,'Inputs from Uganda staff'!$E$61:$E$80,0),MATCH('HRH Need estimation'!$D190,'Inputs from Uganda staff'!$E$6:$BM$6,0)),
""))</f>
        <v>0</v>
      </c>
      <c r="Z190" s="122">
        <f>IFERROR(
$AN190 * INDEX('WFOM - Time_Base'!$A$4:$API$29, MATCH("CenHos", 'WFOM - Time_Base'!$B$4:$B$29,0), MATCH(CONCATENATE($G190,Z$2),'WFOM - Time_Base'!$A$8:$API$8,0)) *
INDEX('WFOM - Time_Base'!$A$4:$API$29, MATCH("CenHos_Per", 'WFOM - Time_Base'!$B$4:$B$29,0), MATCH(CONCATENATE($G190,Z$2),'WFOM - Time_Base'!$A$8:$API$8,0)),
IFERROR($AN190 * INDEX('Inputs from Uganda staff'!$E$61:$BM$80,MATCH('HRH Need estimation'!Z$2,'Inputs from Uganda staff'!$E$61:$E$80,0),MATCH('HRH Need estimation'!$D190,'Inputs from Uganda staff'!$E$6:$BM$6,0)),
""))</f>
        <v>0</v>
      </c>
      <c r="AA190" s="122">
        <f>IFERROR(
$AN190 * INDEX('WFOM - Time_Base'!$A$4:$API$29, MATCH("CenHos", 'WFOM - Time_Base'!$B$4:$B$29,0), MATCH(CONCATENATE($G190,AA$2),'WFOM - Time_Base'!$A$8:$API$8,0)) *
INDEX('WFOM - Time_Base'!$A$4:$API$29, MATCH("CenHos_Per", 'WFOM - Time_Base'!$B$4:$B$29,0), MATCH(CONCATENATE($G190,AA$2),'WFOM - Time_Base'!$A$8:$API$8,0)),
IFERROR($AN190 * INDEX('Inputs from Uganda staff'!$E$61:$BM$80,MATCH('HRH Need estimation'!AA$2,'Inputs from Uganda staff'!$E$61:$E$80,0),MATCH('HRH Need estimation'!$D190,'Inputs from Uganda staff'!$E$6:$BM$6,0)),
""))</f>
        <v>0</v>
      </c>
      <c r="AB190" s="122">
        <f>IFERROR(
$AN190 * INDEX('WFOM - Time_Base'!$A$4:$API$29, MATCH("CenHos", 'WFOM - Time_Base'!$B$4:$B$29,0), MATCH(CONCATENATE($G190,AB$2),'WFOM - Time_Base'!$A$8:$API$8,0)) *
INDEX('WFOM - Time_Base'!$A$4:$API$29, MATCH("CenHos_Per", 'WFOM - Time_Base'!$B$4:$B$29,0), MATCH(CONCATENATE($G190,AB$2),'WFOM - Time_Base'!$A$8:$API$8,0)),
IFERROR($AN190 * INDEX('Inputs from Uganda staff'!$E$61:$BM$80,MATCH('HRH Need estimation'!AB$2,'Inputs from Uganda staff'!$E$61:$E$80,0),MATCH('HRH Need estimation'!$D190,'Inputs from Uganda staff'!$E$6:$BM$6,0)),
""))</f>
        <v>0</v>
      </c>
      <c r="AC190" s="122" t="str">
        <f>IFERROR(
$AN190 * INDEX('WFOM - Time_Base'!$A$4:$API$29, MATCH("CenHos", 'WFOM - Time_Base'!$B$4:$B$29,0), MATCH(CONCATENATE($G190,AC$2),'WFOM - Time_Base'!$A$8:$API$8,0)) *
INDEX('WFOM - Time_Base'!$A$4:$API$29, MATCH("CenHos_Per", 'WFOM - Time_Base'!$B$4:$B$29,0), MATCH(CONCATENATE($G190,AC$2),'WFOM - Time_Base'!$A$8:$API$8,0)),
IFERROR($AN190 * INDEX('Inputs from Uganda staff'!$E$61:$BM$80,MATCH('HRH Need estimation'!AC$2,'Inputs from Uganda staff'!$E$61:$E$80,0),MATCH('HRH Need estimation'!$D190,'Inputs from Uganda staff'!$E$6:$BM$6,0)),
""))</f>
        <v/>
      </c>
      <c r="AD190" s="122">
        <f>IFERROR(
$AN190 * INDEX('WFOM - Time_Base'!$A$4:$API$29, MATCH("CenHos", 'WFOM - Time_Base'!$B$4:$B$29,0), MATCH(CONCATENATE($G190,AD$2),'WFOM - Time_Base'!$A$8:$API$8,0)) *
INDEX('WFOM - Time_Base'!$A$4:$API$29, MATCH("CenHos_Per", 'WFOM - Time_Base'!$B$4:$B$29,0), MATCH(CONCATENATE($G190,AD$2),'WFOM - Time_Base'!$A$8:$API$8,0)),
IFERROR($AN190 * INDEX('Inputs from Uganda staff'!$E$61:$BM$80,MATCH('HRH Need estimation'!AD$2,'Inputs from Uganda staff'!$E$61:$E$80,0),MATCH('HRH Need estimation'!$D190,'Inputs from Uganda staff'!$E$6:$BM$6,0)),
""))</f>
        <v>0</v>
      </c>
      <c r="AE190" s="122">
        <f>IFERROR(
$AN190 * INDEX('WFOM - Time_Base'!$A$4:$API$29, MATCH("CenHos", 'WFOM - Time_Base'!$B$4:$B$29,0), MATCH(CONCATENATE($G190,AE$2),'WFOM - Time_Base'!$A$8:$API$8,0)) *
INDEX('WFOM - Time_Base'!$A$4:$API$29, MATCH("CenHos_Per", 'WFOM - Time_Base'!$B$4:$B$29,0), MATCH(CONCATENATE($G190,AE$2),'WFOM - Time_Base'!$A$8:$API$8,0)),
IFERROR($AN190 * INDEX('Inputs from Uganda staff'!$E$61:$BM$80,MATCH('HRH Need estimation'!AE$2,'Inputs from Uganda staff'!$E$61:$E$80,0),MATCH('HRH Need estimation'!$D190,'Inputs from Uganda staff'!$E$6:$BM$6,0)),
""))</f>
        <v>0</v>
      </c>
      <c r="AF190" s="122">
        <f>IFERROR(
$AN190 * INDEX('WFOM - Time_Base'!$A$4:$API$29, MATCH("CenHos", 'WFOM - Time_Base'!$B$4:$B$29,0), MATCH(CONCATENATE($G190,AF$2),'WFOM - Time_Base'!$A$8:$API$8,0)) *
INDEX('WFOM - Time_Base'!$A$4:$API$29, MATCH("CenHos_Per", 'WFOM - Time_Base'!$B$4:$B$29,0), MATCH(CONCATENATE($G190,AF$2),'WFOM - Time_Base'!$A$8:$API$8,0)),
IFERROR($AN190 * INDEX('Inputs from Uganda staff'!$E$61:$BM$80,MATCH('HRH Need estimation'!AF$2,'Inputs from Uganda staff'!$E$61:$E$80,0),MATCH('HRH Need estimation'!$D190,'Inputs from Uganda staff'!$E$6:$BM$6,0)),
""))</f>
        <v>0</v>
      </c>
      <c r="AG190" s="122">
        <f>IFERROR(
$AN190 * INDEX('WFOM - Time_Base'!$A$4:$API$29, MATCH("CenHos", 'WFOM - Time_Base'!$B$4:$B$29,0), MATCH(CONCATENATE($G190,AG$2),'WFOM - Time_Base'!$A$8:$API$8,0)) *
INDEX('WFOM - Time_Base'!$A$4:$API$29, MATCH("CenHos_Per", 'WFOM - Time_Base'!$B$4:$B$29,0), MATCH(CONCATENATE($G190,AG$2),'WFOM - Time_Base'!$A$8:$API$8,0)),
IFERROR($AN190 * INDEX('Inputs from Uganda staff'!$E$61:$BM$80,MATCH('HRH Need estimation'!AG$2,'Inputs from Uganda staff'!$E$61:$E$80,0),MATCH('HRH Need estimation'!$D190,'Inputs from Uganda staff'!$E$6:$BM$6,0)),
""))</f>
        <v>0</v>
      </c>
      <c r="AH190" s="122">
        <f>IFERROR(
$AN190 * INDEX('WFOM - Time_Base'!$A$4:$API$29, MATCH("CenHos", 'WFOM - Time_Base'!$B$4:$B$29,0), MATCH(CONCATENATE($G190,AH$2),'WFOM - Time_Base'!$A$8:$API$8,0)) *
INDEX('WFOM - Time_Base'!$A$4:$API$29, MATCH("CenHos_Per", 'WFOM - Time_Base'!$B$4:$B$29,0), MATCH(CONCATENATE($G190,AH$2),'WFOM - Time_Base'!$A$8:$API$8,0)),
IFERROR($AN190 * INDEX('Inputs from Uganda staff'!$E$61:$BM$80,MATCH('HRH Need estimation'!AH$2,'Inputs from Uganda staff'!$E$61:$E$80,0),MATCH('HRH Need estimation'!$D190,'Inputs from Uganda staff'!$E$6:$BM$6,0)),
""))</f>
        <v>0</v>
      </c>
      <c r="AI190" s="122">
        <f>IFERROR(
$AN190 * INDEX('WFOM - Time_Base'!$A$4:$API$29, MATCH("CenHos", 'WFOM - Time_Base'!$B$4:$B$29,0), MATCH(CONCATENATE($G190,AI$2),'WFOM - Time_Base'!$A$8:$API$8,0)) *
INDEX('WFOM - Time_Base'!$A$4:$API$29, MATCH("CenHos_Per", 'WFOM - Time_Base'!$B$4:$B$29,0), MATCH(CONCATENATE($G190,AI$2),'WFOM - Time_Base'!$A$8:$API$8,0)),
IFERROR($AN190 * INDEX('Inputs from Uganda staff'!$E$61:$BM$80,MATCH('HRH Need estimation'!AI$2,'Inputs from Uganda staff'!$E$61:$E$80,0),MATCH('HRH Need estimation'!$D190,'Inputs from Uganda staff'!$E$6:$BM$6,0)),
""))</f>
        <v>0</v>
      </c>
      <c r="AJ190" s="122">
        <f>IFERROR(
$AN190 * INDEX('WFOM - Time_Base'!$A$4:$API$29, MATCH("CenHos", 'WFOM - Time_Base'!$B$4:$B$29,0), MATCH(CONCATENATE($G190,AJ$2),'WFOM - Time_Base'!$A$8:$API$8,0)) *
INDEX('WFOM - Time_Base'!$A$4:$API$29, MATCH("CenHos_Per", 'WFOM - Time_Base'!$B$4:$B$29,0), MATCH(CONCATENATE($G190,AJ$2),'WFOM - Time_Base'!$A$8:$API$8,0)),
IFERROR($AN190 * INDEX('Inputs from Uganda staff'!$E$61:$BM$80,MATCH('HRH Need estimation'!AJ$2,'Inputs from Uganda staff'!$E$61:$E$80,0),MATCH('HRH Need estimation'!$D190,'Inputs from Uganda staff'!$E$6:$BM$6,0)),
""))</f>
        <v>0</v>
      </c>
      <c r="AK190" s="122">
        <f>IFERROR(
$AN190 * INDEX('WFOM - Time_Base'!$A$4:$API$29, MATCH("CenHos", 'WFOM - Time_Base'!$B$4:$B$29,0), MATCH(CONCATENATE($G190,AK$2),'WFOM - Time_Base'!$A$8:$API$8,0)) *
INDEX('WFOM - Time_Base'!$A$4:$API$29, MATCH("CenHos_Per", 'WFOM - Time_Base'!$B$4:$B$29,0), MATCH(CONCATENATE($G190,AK$2),'WFOM - Time_Base'!$A$8:$API$8,0)),
IFERROR($AN190 * INDEX('Inputs from Uganda staff'!$E$61:$BM$80,MATCH('HRH Need estimation'!AK$2,'Inputs from Uganda staff'!$E$61:$E$80,0),MATCH('HRH Need estimation'!$D190,'Inputs from Uganda staff'!$E$6:$BM$6,0)),
""))</f>
        <v>0</v>
      </c>
      <c r="AL190" s="122">
        <f>IFERROR(
$AN190 * INDEX('WFOM - Time_Base'!$A$4:$API$29, MATCH("CenHos", 'WFOM - Time_Base'!$B$4:$B$29,0), MATCH(CONCATENATE($G190,AL$2),'WFOM - Time_Base'!$A$8:$API$8,0)) *
INDEX('WFOM - Time_Base'!$A$4:$API$29, MATCH("CenHos_Per", 'WFOM - Time_Base'!$B$4:$B$29,0), MATCH(CONCATENATE($G190,AL$2),'WFOM - Time_Base'!$A$8:$API$8,0)),
IFERROR($AN190 * INDEX('Inputs from Uganda staff'!$E$61:$BM$80,MATCH('HRH Need estimation'!AL$2,'Inputs from Uganda staff'!$E$61:$E$80,0),MATCH('HRH Need estimation'!$D190,'Inputs from Uganda staff'!$E$6:$BM$6,0)),
""))</f>
        <v>0</v>
      </c>
      <c r="AN190">
        <v>1</v>
      </c>
      <c r="AO190" t="e">
        <f t="shared" si="6"/>
        <v>#N/A</v>
      </c>
    </row>
    <row r="191" spans="1:41">
      <c r="A191" s="106" t="s">
        <v>915</v>
      </c>
      <c r="B191" s="106" t="s">
        <v>525</v>
      </c>
      <c r="C191" s="107" t="s">
        <v>593</v>
      </c>
      <c r="D191" s="114" t="s">
        <v>594</v>
      </c>
      <c r="E191" s="122" t="s">
        <v>867</v>
      </c>
      <c r="F191" s="122" t="s">
        <v>21</v>
      </c>
      <c r="G191" s="122" t="str">
        <f>IF(F191&lt;&gt;"", VLOOKUP(F191,'WFOM - Cadre and Service List'!$E$4:$F$52,2,FALSE), "")</f>
        <v>Over5OPD</v>
      </c>
      <c r="H191" s="122"/>
      <c r="I191" s="207"/>
      <c r="J191" s="207"/>
      <c r="K191" s="207"/>
      <c r="L191" s="207"/>
      <c r="M191" s="207"/>
      <c r="N191" s="207"/>
      <c r="O191" s="207"/>
      <c r="P191" s="207">
        <f t="shared" si="5"/>
        <v>0</v>
      </c>
      <c r="Q191" s="122" t="s">
        <v>1947</v>
      </c>
      <c r="R191" s="122">
        <f>IFERROR(
$AN191 * INDEX('WFOM - Time_Base'!$A$4:$API$29, MATCH("CenHos", 'WFOM - Time_Base'!$B$4:$B$29,0), MATCH(CONCATENATE($G191,R$2),'WFOM - Time_Base'!$A$8:$API$8,0)) *
INDEX('WFOM - Time_Base'!$A$4:$API$29, MATCH("CenHos_Per", 'WFOM - Time_Base'!$B$4:$B$29,0), MATCH(CONCATENATE($G191,R$2),'WFOM - Time_Base'!$A$8:$API$8,0)),
IFERROR($AN191 * INDEX('Inputs from Uganda staff'!$E$61:$BM$80,MATCH('HRH Need estimation'!R$2,'Inputs from Uganda staff'!$E$61:$E$80,0),MATCH('HRH Need estimation'!$D191,'Inputs from Uganda staff'!$E$6:$BM$6,0)),
""))</f>
        <v>3.5</v>
      </c>
      <c r="S191" s="122">
        <f>IFERROR(
$AN191 * INDEX('WFOM - Time_Base'!$A$4:$API$29, MATCH("CenHos", 'WFOM - Time_Base'!$B$4:$B$29,0), MATCH(CONCATENATE($G191,S$2),'WFOM - Time_Base'!$A$8:$API$8,0)) *
INDEX('WFOM - Time_Base'!$A$4:$API$29, MATCH("CenHos_Per", 'WFOM - Time_Base'!$B$4:$B$29,0), MATCH(CONCATENATE($G191,S$2),'WFOM - Time_Base'!$A$8:$API$8,0)),
IFERROR($AN191 * INDEX('Inputs from Uganda staff'!$E$61:$BM$80,MATCH('HRH Need estimation'!S$2,'Inputs from Uganda staff'!$E$61:$E$80,0),MATCH('HRH Need estimation'!$D191,'Inputs from Uganda staff'!$E$6:$BM$6,0)),
""))</f>
        <v>6</v>
      </c>
      <c r="T191" s="122">
        <f>IFERROR(
$AN191 * INDEX('WFOM - Time_Base'!$A$4:$API$29, MATCH("CenHos", 'WFOM - Time_Base'!$B$4:$B$29,0), MATCH(CONCATENATE($G191,T$2),'WFOM - Time_Base'!$A$8:$API$8,0)) *
INDEX('WFOM - Time_Base'!$A$4:$API$29, MATCH("CenHos_Per", 'WFOM - Time_Base'!$B$4:$B$29,0), MATCH(CONCATENATE($G191,T$2),'WFOM - Time_Base'!$A$8:$API$8,0)),
IFERROR($AN191 * INDEX('Inputs from Uganda staff'!$E$61:$BM$80,MATCH('HRH Need estimation'!T$2,'Inputs from Uganda staff'!$E$61:$E$80,0),MATCH('HRH Need estimation'!$D191,'Inputs from Uganda staff'!$E$6:$BM$6,0)),
""))</f>
        <v>0</v>
      </c>
      <c r="U191" s="122">
        <f>IFERROR(
$AN191 * INDEX('WFOM - Time_Base'!$A$4:$API$29, MATCH("CenHos", 'WFOM - Time_Base'!$B$4:$B$29,0), MATCH(CONCATENATE($G191,U$2),'WFOM - Time_Base'!$A$8:$API$8,0)) *
INDEX('WFOM - Time_Base'!$A$4:$API$29, MATCH("CenHos_Per", 'WFOM - Time_Base'!$B$4:$B$29,0), MATCH(CONCATENATE($G191,U$2),'WFOM - Time_Base'!$A$8:$API$8,0)),
IFERROR($AN191 * INDEX('Inputs from Uganda staff'!$E$61:$BM$80,MATCH('HRH Need estimation'!U$2,'Inputs from Uganda staff'!$E$61:$E$80,0),MATCH('HRH Need estimation'!$D191,'Inputs from Uganda staff'!$E$6:$BM$6,0)),
""))</f>
        <v>1</v>
      </c>
      <c r="V191" s="122">
        <f>IFERROR(
$AN191 * INDEX('WFOM - Time_Base'!$A$4:$API$29, MATCH("CenHos", 'WFOM - Time_Base'!$B$4:$B$29,0), MATCH(CONCATENATE($G191,V$2),'WFOM - Time_Base'!$A$8:$API$8,0)) *
INDEX('WFOM - Time_Base'!$A$4:$API$29, MATCH("CenHos_Per", 'WFOM - Time_Base'!$B$4:$B$29,0), MATCH(CONCATENATE($G191,V$2),'WFOM - Time_Base'!$A$8:$API$8,0)),
IFERROR($AN191 * INDEX('Inputs from Uganda staff'!$E$61:$BM$80,MATCH('HRH Need estimation'!V$2,'Inputs from Uganda staff'!$E$61:$E$80,0),MATCH('HRH Need estimation'!$D191,'Inputs from Uganda staff'!$E$6:$BM$6,0)),
""))</f>
        <v>4</v>
      </c>
      <c r="W191" s="122">
        <f>IFERROR(
$AN191 * INDEX('WFOM - Time_Base'!$A$4:$API$29, MATCH("CenHos", 'WFOM - Time_Base'!$B$4:$B$29,0), MATCH(CONCATENATE($G191,W$2),'WFOM - Time_Base'!$A$8:$API$8,0)) *
INDEX('WFOM - Time_Base'!$A$4:$API$29, MATCH("CenHos_Per", 'WFOM - Time_Base'!$B$4:$B$29,0), MATCH(CONCATENATE($G191,W$2),'WFOM - Time_Base'!$A$8:$API$8,0)),
IFERROR($AN191 * INDEX('Inputs from Uganda staff'!$E$61:$BM$80,MATCH('HRH Need estimation'!W$2,'Inputs from Uganda staff'!$E$61:$E$80,0),MATCH('HRH Need estimation'!$D191,'Inputs from Uganda staff'!$E$6:$BM$6,0)),
""))</f>
        <v>0</v>
      </c>
      <c r="X191" s="122">
        <f>IFERROR(
$AN191 * INDEX('WFOM - Time_Base'!$A$4:$API$29, MATCH("CenHos", 'WFOM - Time_Base'!$B$4:$B$29,0), MATCH(CONCATENATE($G191,X$2),'WFOM - Time_Base'!$A$8:$API$8,0)) *
INDEX('WFOM - Time_Base'!$A$4:$API$29, MATCH("CenHos_Per", 'WFOM - Time_Base'!$B$4:$B$29,0), MATCH(CONCATENATE($G191,X$2),'WFOM - Time_Base'!$A$8:$API$8,0)),
IFERROR($AN191 * INDEX('Inputs from Uganda staff'!$E$61:$BM$80,MATCH('HRH Need estimation'!X$2,'Inputs from Uganda staff'!$E$61:$E$80,0),MATCH('HRH Need estimation'!$D191,'Inputs from Uganda staff'!$E$6:$BM$6,0)),
""))</f>
        <v>0</v>
      </c>
      <c r="Y191" s="122">
        <f>IFERROR(
$AN191 * INDEX('WFOM - Time_Base'!$A$4:$API$29, MATCH("CenHos", 'WFOM - Time_Base'!$B$4:$B$29,0), MATCH(CONCATENATE($G191,Y$2),'WFOM - Time_Base'!$A$8:$API$8,0)) *
INDEX('WFOM - Time_Base'!$A$4:$API$29, MATCH("CenHos_Per", 'WFOM - Time_Base'!$B$4:$B$29,0), MATCH(CONCATENATE($G191,Y$2),'WFOM - Time_Base'!$A$8:$API$8,0)),
IFERROR($AN191 * INDEX('Inputs from Uganda staff'!$E$61:$BM$80,MATCH('HRH Need estimation'!Y$2,'Inputs from Uganda staff'!$E$61:$E$80,0),MATCH('HRH Need estimation'!$D191,'Inputs from Uganda staff'!$E$6:$BM$6,0)),
""))</f>
        <v>0</v>
      </c>
      <c r="Z191" s="122">
        <f>IFERROR(
$AN191 * INDEX('WFOM - Time_Base'!$A$4:$API$29, MATCH("CenHos", 'WFOM - Time_Base'!$B$4:$B$29,0), MATCH(CONCATENATE($G191,Z$2),'WFOM - Time_Base'!$A$8:$API$8,0)) *
INDEX('WFOM - Time_Base'!$A$4:$API$29, MATCH("CenHos_Per", 'WFOM - Time_Base'!$B$4:$B$29,0), MATCH(CONCATENATE($G191,Z$2),'WFOM - Time_Base'!$A$8:$API$8,0)),
IFERROR($AN191 * INDEX('Inputs from Uganda staff'!$E$61:$BM$80,MATCH('HRH Need estimation'!Z$2,'Inputs from Uganda staff'!$E$61:$E$80,0),MATCH('HRH Need estimation'!$D191,'Inputs from Uganda staff'!$E$6:$BM$6,0)),
""))</f>
        <v>0</v>
      </c>
      <c r="AA191" s="122">
        <f>IFERROR(
$AN191 * INDEX('WFOM - Time_Base'!$A$4:$API$29, MATCH("CenHos", 'WFOM - Time_Base'!$B$4:$B$29,0), MATCH(CONCATENATE($G191,AA$2),'WFOM - Time_Base'!$A$8:$API$8,0)) *
INDEX('WFOM - Time_Base'!$A$4:$API$29, MATCH("CenHos_Per", 'WFOM - Time_Base'!$B$4:$B$29,0), MATCH(CONCATENATE($G191,AA$2),'WFOM - Time_Base'!$A$8:$API$8,0)),
IFERROR($AN191 * INDEX('Inputs from Uganda staff'!$E$61:$BM$80,MATCH('HRH Need estimation'!AA$2,'Inputs from Uganda staff'!$E$61:$E$80,0),MATCH('HRH Need estimation'!$D191,'Inputs from Uganda staff'!$E$6:$BM$6,0)),
""))</f>
        <v>0</v>
      </c>
      <c r="AB191" s="122">
        <f>IFERROR(
$AN191 * INDEX('WFOM - Time_Base'!$A$4:$API$29, MATCH("CenHos", 'WFOM - Time_Base'!$B$4:$B$29,0), MATCH(CONCATENATE($G191,AB$2),'WFOM - Time_Base'!$A$8:$API$8,0)) *
INDEX('WFOM - Time_Base'!$A$4:$API$29, MATCH("CenHos_Per", 'WFOM - Time_Base'!$B$4:$B$29,0), MATCH(CONCATENATE($G191,AB$2),'WFOM - Time_Base'!$A$8:$API$8,0)),
IFERROR($AN191 * INDEX('Inputs from Uganda staff'!$E$61:$BM$80,MATCH('HRH Need estimation'!AB$2,'Inputs from Uganda staff'!$E$61:$E$80,0),MATCH('HRH Need estimation'!$D191,'Inputs from Uganda staff'!$E$6:$BM$6,0)),
""))</f>
        <v>0</v>
      </c>
      <c r="AC191" s="122" t="str">
        <f>IFERROR(
$AN191 * INDEX('WFOM - Time_Base'!$A$4:$API$29, MATCH("CenHos", 'WFOM - Time_Base'!$B$4:$B$29,0), MATCH(CONCATENATE($G191,AC$2),'WFOM - Time_Base'!$A$8:$API$8,0)) *
INDEX('WFOM - Time_Base'!$A$4:$API$29, MATCH("CenHos_Per", 'WFOM - Time_Base'!$B$4:$B$29,0), MATCH(CONCATENATE($G191,AC$2),'WFOM - Time_Base'!$A$8:$API$8,0)),
IFERROR($AN191 * INDEX('Inputs from Uganda staff'!$E$61:$BM$80,MATCH('HRH Need estimation'!AC$2,'Inputs from Uganda staff'!$E$61:$E$80,0),MATCH('HRH Need estimation'!$D191,'Inputs from Uganda staff'!$E$6:$BM$6,0)),
""))</f>
        <v/>
      </c>
      <c r="AD191" s="122">
        <f>IFERROR(
$AN191 * INDEX('WFOM - Time_Base'!$A$4:$API$29, MATCH("CenHos", 'WFOM - Time_Base'!$B$4:$B$29,0), MATCH(CONCATENATE($G191,AD$2),'WFOM - Time_Base'!$A$8:$API$8,0)) *
INDEX('WFOM - Time_Base'!$A$4:$API$29, MATCH("CenHos_Per", 'WFOM - Time_Base'!$B$4:$B$29,0), MATCH(CONCATENATE($G191,AD$2),'WFOM - Time_Base'!$A$8:$API$8,0)),
IFERROR($AN191 * INDEX('Inputs from Uganda staff'!$E$61:$BM$80,MATCH('HRH Need estimation'!AD$2,'Inputs from Uganda staff'!$E$61:$E$80,0),MATCH('HRH Need estimation'!$D191,'Inputs from Uganda staff'!$E$6:$BM$6,0)),
""))</f>
        <v>0</v>
      </c>
      <c r="AE191" s="122">
        <f>IFERROR(
$AN191 * INDEX('WFOM - Time_Base'!$A$4:$API$29, MATCH("CenHos", 'WFOM - Time_Base'!$B$4:$B$29,0), MATCH(CONCATENATE($G191,AE$2),'WFOM - Time_Base'!$A$8:$API$8,0)) *
INDEX('WFOM - Time_Base'!$A$4:$API$29, MATCH("CenHos_Per", 'WFOM - Time_Base'!$B$4:$B$29,0), MATCH(CONCATENATE($G191,AE$2),'WFOM - Time_Base'!$A$8:$API$8,0)),
IFERROR($AN191 * INDEX('Inputs from Uganda staff'!$E$61:$BM$80,MATCH('HRH Need estimation'!AE$2,'Inputs from Uganda staff'!$E$61:$E$80,0),MATCH('HRH Need estimation'!$D191,'Inputs from Uganda staff'!$E$6:$BM$6,0)),
""))</f>
        <v>0</v>
      </c>
      <c r="AF191" s="122">
        <f>IFERROR(
$AN191 * INDEX('WFOM - Time_Base'!$A$4:$API$29, MATCH("CenHos", 'WFOM - Time_Base'!$B$4:$B$29,0), MATCH(CONCATENATE($G191,AF$2),'WFOM - Time_Base'!$A$8:$API$8,0)) *
INDEX('WFOM - Time_Base'!$A$4:$API$29, MATCH("CenHos_Per", 'WFOM - Time_Base'!$B$4:$B$29,0), MATCH(CONCATENATE($G191,AF$2),'WFOM - Time_Base'!$A$8:$API$8,0)),
IFERROR($AN191 * INDEX('Inputs from Uganda staff'!$E$61:$BM$80,MATCH('HRH Need estimation'!AF$2,'Inputs from Uganda staff'!$E$61:$E$80,0),MATCH('HRH Need estimation'!$D191,'Inputs from Uganda staff'!$E$6:$BM$6,0)),
""))</f>
        <v>0</v>
      </c>
      <c r="AG191" s="122">
        <f>IFERROR(
$AN191 * INDEX('WFOM - Time_Base'!$A$4:$API$29, MATCH("CenHos", 'WFOM - Time_Base'!$B$4:$B$29,0), MATCH(CONCATENATE($G191,AG$2),'WFOM - Time_Base'!$A$8:$API$8,0)) *
INDEX('WFOM - Time_Base'!$A$4:$API$29, MATCH("CenHos_Per", 'WFOM - Time_Base'!$B$4:$B$29,0), MATCH(CONCATENATE($G191,AG$2),'WFOM - Time_Base'!$A$8:$API$8,0)),
IFERROR($AN191 * INDEX('Inputs from Uganda staff'!$E$61:$BM$80,MATCH('HRH Need estimation'!AG$2,'Inputs from Uganda staff'!$E$61:$E$80,0),MATCH('HRH Need estimation'!$D191,'Inputs from Uganda staff'!$E$6:$BM$6,0)),
""))</f>
        <v>0</v>
      </c>
      <c r="AH191" s="122">
        <f>IFERROR(
$AN191 * INDEX('WFOM - Time_Base'!$A$4:$API$29, MATCH("CenHos", 'WFOM - Time_Base'!$B$4:$B$29,0), MATCH(CONCATENATE($G191,AH$2),'WFOM - Time_Base'!$A$8:$API$8,0)) *
INDEX('WFOM - Time_Base'!$A$4:$API$29, MATCH("CenHos_Per", 'WFOM - Time_Base'!$B$4:$B$29,0), MATCH(CONCATENATE($G191,AH$2),'WFOM - Time_Base'!$A$8:$API$8,0)),
IFERROR($AN191 * INDEX('Inputs from Uganda staff'!$E$61:$BM$80,MATCH('HRH Need estimation'!AH$2,'Inputs from Uganda staff'!$E$61:$E$80,0),MATCH('HRH Need estimation'!$D191,'Inputs from Uganda staff'!$E$6:$BM$6,0)),
""))</f>
        <v>0</v>
      </c>
      <c r="AI191" s="122">
        <f>IFERROR(
$AN191 * INDEX('WFOM - Time_Base'!$A$4:$API$29, MATCH("CenHos", 'WFOM - Time_Base'!$B$4:$B$29,0), MATCH(CONCATENATE($G191,AI$2),'WFOM - Time_Base'!$A$8:$API$8,0)) *
INDEX('WFOM - Time_Base'!$A$4:$API$29, MATCH("CenHos_Per", 'WFOM - Time_Base'!$B$4:$B$29,0), MATCH(CONCATENATE($G191,AI$2),'WFOM - Time_Base'!$A$8:$API$8,0)),
IFERROR($AN191 * INDEX('Inputs from Uganda staff'!$E$61:$BM$80,MATCH('HRH Need estimation'!AI$2,'Inputs from Uganda staff'!$E$61:$E$80,0),MATCH('HRH Need estimation'!$D191,'Inputs from Uganda staff'!$E$6:$BM$6,0)),
""))</f>
        <v>0</v>
      </c>
      <c r="AJ191" s="122">
        <f>IFERROR(
$AN191 * INDEX('WFOM - Time_Base'!$A$4:$API$29, MATCH("CenHos", 'WFOM - Time_Base'!$B$4:$B$29,0), MATCH(CONCATENATE($G191,AJ$2),'WFOM - Time_Base'!$A$8:$API$8,0)) *
INDEX('WFOM - Time_Base'!$A$4:$API$29, MATCH("CenHos_Per", 'WFOM - Time_Base'!$B$4:$B$29,0), MATCH(CONCATENATE($G191,AJ$2),'WFOM - Time_Base'!$A$8:$API$8,0)),
IFERROR($AN191 * INDEX('Inputs from Uganda staff'!$E$61:$BM$80,MATCH('HRH Need estimation'!AJ$2,'Inputs from Uganda staff'!$E$61:$E$80,0),MATCH('HRH Need estimation'!$D191,'Inputs from Uganda staff'!$E$6:$BM$6,0)),
""))</f>
        <v>0</v>
      </c>
      <c r="AK191" s="122">
        <f>IFERROR(
$AN191 * INDEX('WFOM - Time_Base'!$A$4:$API$29, MATCH("CenHos", 'WFOM - Time_Base'!$B$4:$B$29,0), MATCH(CONCATENATE($G191,AK$2),'WFOM - Time_Base'!$A$8:$API$8,0)) *
INDEX('WFOM - Time_Base'!$A$4:$API$29, MATCH("CenHos_Per", 'WFOM - Time_Base'!$B$4:$B$29,0), MATCH(CONCATENATE($G191,AK$2),'WFOM - Time_Base'!$A$8:$API$8,0)),
IFERROR($AN191 * INDEX('Inputs from Uganda staff'!$E$61:$BM$80,MATCH('HRH Need estimation'!AK$2,'Inputs from Uganda staff'!$E$61:$E$80,0),MATCH('HRH Need estimation'!$D191,'Inputs from Uganda staff'!$E$6:$BM$6,0)),
""))</f>
        <v>0</v>
      </c>
      <c r="AL191" s="122">
        <f>IFERROR(
$AN191 * INDEX('WFOM - Time_Base'!$A$4:$API$29, MATCH("CenHos", 'WFOM - Time_Base'!$B$4:$B$29,0), MATCH(CONCATENATE($G191,AL$2),'WFOM - Time_Base'!$A$8:$API$8,0)) *
INDEX('WFOM - Time_Base'!$A$4:$API$29, MATCH("CenHos_Per", 'WFOM - Time_Base'!$B$4:$B$29,0), MATCH(CONCATENATE($G191,AL$2),'WFOM - Time_Base'!$A$8:$API$8,0)),
IFERROR($AN191 * INDEX('Inputs from Uganda staff'!$E$61:$BM$80,MATCH('HRH Need estimation'!AL$2,'Inputs from Uganda staff'!$E$61:$E$80,0),MATCH('HRH Need estimation'!$D191,'Inputs from Uganda staff'!$E$6:$BM$6,0)),
""))</f>
        <v>0</v>
      </c>
      <c r="AN191">
        <v>1</v>
      </c>
      <c r="AO191" t="e">
        <f t="shared" si="6"/>
        <v>#N/A</v>
      </c>
    </row>
    <row r="192" spans="1:41">
      <c r="A192" s="106" t="s">
        <v>915</v>
      </c>
      <c r="B192" s="106" t="s">
        <v>525</v>
      </c>
      <c r="C192" s="107" t="s">
        <v>595</v>
      </c>
      <c r="D192" s="114" t="s">
        <v>596</v>
      </c>
      <c r="E192" s="122" t="s">
        <v>867</v>
      </c>
      <c r="F192" s="122" t="s">
        <v>21</v>
      </c>
      <c r="G192" s="122" t="str">
        <f>IF(F192&lt;&gt;"", VLOOKUP(F192,'WFOM - Cadre and Service List'!$E$4:$F$52,2,FALSE), "")</f>
        <v>Over5OPD</v>
      </c>
      <c r="H192" s="122"/>
      <c r="I192" s="207"/>
      <c r="J192" s="207"/>
      <c r="K192" s="207"/>
      <c r="L192" s="207"/>
      <c r="M192" s="207"/>
      <c r="N192" s="207"/>
      <c r="O192" s="207"/>
      <c r="P192" s="207">
        <f t="shared" si="5"/>
        <v>0</v>
      </c>
      <c r="Q192" s="122" t="s">
        <v>1947</v>
      </c>
      <c r="R192" s="122">
        <f>IFERROR(
$AN192 * INDEX('WFOM - Time_Base'!$A$4:$API$29, MATCH("CenHos", 'WFOM - Time_Base'!$B$4:$B$29,0), MATCH(CONCATENATE($G192,R$2),'WFOM - Time_Base'!$A$8:$API$8,0)) *
INDEX('WFOM - Time_Base'!$A$4:$API$29, MATCH("CenHos_Per", 'WFOM - Time_Base'!$B$4:$B$29,0), MATCH(CONCATENATE($G192,R$2),'WFOM - Time_Base'!$A$8:$API$8,0)),
IFERROR($AN192 * INDEX('Inputs from Uganda staff'!$E$61:$BM$80,MATCH('HRH Need estimation'!R$2,'Inputs from Uganda staff'!$E$61:$E$80,0),MATCH('HRH Need estimation'!$D192,'Inputs from Uganda staff'!$E$6:$BM$6,0)),
""))</f>
        <v>3.5</v>
      </c>
      <c r="S192" s="122">
        <f>IFERROR(
$AN192 * INDEX('WFOM - Time_Base'!$A$4:$API$29, MATCH("CenHos", 'WFOM - Time_Base'!$B$4:$B$29,0), MATCH(CONCATENATE($G192,S$2),'WFOM - Time_Base'!$A$8:$API$8,0)) *
INDEX('WFOM - Time_Base'!$A$4:$API$29, MATCH("CenHos_Per", 'WFOM - Time_Base'!$B$4:$B$29,0), MATCH(CONCATENATE($G192,S$2),'WFOM - Time_Base'!$A$8:$API$8,0)),
IFERROR($AN192 * INDEX('Inputs from Uganda staff'!$E$61:$BM$80,MATCH('HRH Need estimation'!S$2,'Inputs from Uganda staff'!$E$61:$E$80,0),MATCH('HRH Need estimation'!$D192,'Inputs from Uganda staff'!$E$6:$BM$6,0)),
""))</f>
        <v>6</v>
      </c>
      <c r="T192" s="122">
        <f>IFERROR(
$AN192 * INDEX('WFOM - Time_Base'!$A$4:$API$29, MATCH("CenHos", 'WFOM - Time_Base'!$B$4:$B$29,0), MATCH(CONCATENATE($G192,T$2),'WFOM - Time_Base'!$A$8:$API$8,0)) *
INDEX('WFOM - Time_Base'!$A$4:$API$29, MATCH("CenHos_Per", 'WFOM - Time_Base'!$B$4:$B$29,0), MATCH(CONCATENATE($G192,T$2),'WFOM - Time_Base'!$A$8:$API$8,0)),
IFERROR($AN192 * INDEX('Inputs from Uganda staff'!$E$61:$BM$80,MATCH('HRH Need estimation'!T$2,'Inputs from Uganda staff'!$E$61:$E$80,0),MATCH('HRH Need estimation'!$D192,'Inputs from Uganda staff'!$E$6:$BM$6,0)),
""))</f>
        <v>0</v>
      </c>
      <c r="U192" s="122">
        <f>IFERROR(
$AN192 * INDEX('WFOM - Time_Base'!$A$4:$API$29, MATCH("CenHos", 'WFOM - Time_Base'!$B$4:$B$29,0), MATCH(CONCATENATE($G192,U$2),'WFOM - Time_Base'!$A$8:$API$8,0)) *
INDEX('WFOM - Time_Base'!$A$4:$API$29, MATCH("CenHos_Per", 'WFOM - Time_Base'!$B$4:$B$29,0), MATCH(CONCATENATE($G192,U$2),'WFOM - Time_Base'!$A$8:$API$8,0)),
IFERROR($AN192 * INDEX('Inputs from Uganda staff'!$E$61:$BM$80,MATCH('HRH Need estimation'!U$2,'Inputs from Uganda staff'!$E$61:$E$80,0),MATCH('HRH Need estimation'!$D192,'Inputs from Uganda staff'!$E$6:$BM$6,0)),
""))</f>
        <v>1</v>
      </c>
      <c r="V192" s="122">
        <f>IFERROR(
$AN192 * INDEX('WFOM - Time_Base'!$A$4:$API$29, MATCH("CenHos", 'WFOM - Time_Base'!$B$4:$B$29,0), MATCH(CONCATENATE($G192,V$2),'WFOM - Time_Base'!$A$8:$API$8,0)) *
INDEX('WFOM - Time_Base'!$A$4:$API$29, MATCH("CenHos_Per", 'WFOM - Time_Base'!$B$4:$B$29,0), MATCH(CONCATENATE($G192,V$2),'WFOM - Time_Base'!$A$8:$API$8,0)),
IFERROR($AN192 * INDEX('Inputs from Uganda staff'!$E$61:$BM$80,MATCH('HRH Need estimation'!V$2,'Inputs from Uganda staff'!$E$61:$E$80,0),MATCH('HRH Need estimation'!$D192,'Inputs from Uganda staff'!$E$6:$BM$6,0)),
""))</f>
        <v>4</v>
      </c>
      <c r="W192" s="122">
        <f>IFERROR(
$AN192 * INDEX('WFOM - Time_Base'!$A$4:$API$29, MATCH("CenHos", 'WFOM - Time_Base'!$B$4:$B$29,0), MATCH(CONCATENATE($G192,W$2),'WFOM - Time_Base'!$A$8:$API$8,0)) *
INDEX('WFOM - Time_Base'!$A$4:$API$29, MATCH("CenHos_Per", 'WFOM - Time_Base'!$B$4:$B$29,0), MATCH(CONCATENATE($G192,W$2),'WFOM - Time_Base'!$A$8:$API$8,0)),
IFERROR($AN192 * INDEX('Inputs from Uganda staff'!$E$61:$BM$80,MATCH('HRH Need estimation'!W$2,'Inputs from Uganda staff'!$E$61:$E$80,0),MATCH('HRH Need estimation'!$D192,'Inputs from Uganda staff'!$E$6:$BM$6,0)),
""))</f>
        <v>0</v>
      </c>
      <c r="X192" s="122">
        <f>IFERROR(
$AN192 * INDEX('WFOM - Time_Base'!$A$4:$API$29, MATCH("CenHos", 'WFOM - Time_Base'!$B$4:$B$29,0), MATCH(CONCATENATE($G192,X$2),'WFOM - Time_Base'!$A$8:$API$8,0)) *
INDEX('WFOM - Time_Base'!$A$4:$API$29, MATCH("CenHos_Per", 'WFOM - Time_Base'!$B$4:$B$29,0), MATCH(CONCATENATE($G192,X$2),'WFOM - Time_Base'!$A$8:$API$8,0)),
IFERROR($AN192 * INDEX('Inputs from Uganda staff'!$E$61:$BM$80,MATCH('HRH Need estimation'!X$2,'Inputs from Uganda staff'!$E$61:$E$80,0),MATCH('HRH Need estimation'!$D192,'Inputs from Uganda staff'!$E$6:$BM$6,0)),
""))</f>
        <v>0</v>
      </c>
      <c r="Y192" s="122">
        <f>IFERROR(
$AN192 * INDEX('WFOM - Time_Base'!$A$4:$API$29, MATCH("CenHos", 'WFOM - Time_Base'!$B$4:$B$29,0), MATCH(CONCATENATE($G192,Y$2),'WFOM - Time_Base'!$A$8:$API$8,0)) *
INDEX('WFOM - Time_Base'!$A$4:$API$29, MATCH("CenHos_Per", 'WFOM - Time_Base'!$B$4:$B$29,0), MATCH(CONCATENATE($G192,Y$2),'WFOM - Time_Base'!$A$8:$API$8,0)),
IFERROR($AN192 * INDEX('Inputs from Uganda staff'!$E$61:$BM$80,MATCH('HRH Need estimation'!Y$2,'Inputs from Uganda staff'!$E$61:$E$80,0),MATCH('HRH Need estimation'!$D192,'Inputs from Uganda staff'!$E$6:$BM$6,0)),
""))</f>
        <v>0</v>
      </c>
      <c r="Z192" s="122">
        <f>IFERROR(
$AN192 * INDEX('WFOM - Time_Base'!$A$4:$API$29, MATCH("CenHos", 'WFOM - Time_Base'!$B$4:$B$29,0), MATCH(CONCATENATE($G192,Z$2),'WFOM - Time_Base'!$A$8:$API$8,0)) *
INDEX('WFOM - Time_Base'!$A$4:$API$29, MATCH("CenHos_Per", 'WFOM - Time_Base'!$B$4:$B$29,0), MATCH(CONCATENATE($G192,Z$2),'WFOM - Time_Base'!$A$8:$API$8,0)),
IFERROR($AN192 * INDEX('Inputs from Uganda staff'!$E$61:$BM$80,MATCH('HRH Need estimation'!Z$2,'Inputs from Uganda staff'!$E$61:$E$80,0),MATCH('HRH Need estimation'!$D192,'Inputs from Uganda staff'!$E$6:$BM$6,0)),
""))</f>
        <v>0</v>
      </c>
      <c r="AA192" s="122">
        <f>IFERROR(
$AN192 * INDEX('WFOM - Time_Base'!$A$4:$API$29, MATCH("CenHos", 'WFOM - Time_Base'!$B$4:$B$29,0), MATCH(CONCATENATE($G192,AA$2),'WFOM - Time_Base'!$A$8:$API$8,0)) *
INDEX('WFOM - Time_Base'!$A$4:$API$29, MATCH("CenHos_Per", 'WFOM - Time_Base'!$B$4:$B$29,0), MATCH(CONCATENATE($G192,AA$2),'WFOM - Time_Base'!$A$8:$API$8,0)),
IFERROR($AN192 * INDEX('Inputs from Uganda staff'!$E$61:$BM$80,MATCH('HRH Need estimation'!AA$2,'Inputs from Uganda staff'!$E$61:$E$80,0),MATCH('HRH Need estimation'!$D192,'Inputs from Uganda staff'!$E$6:$BM$6,0)),
""))</f>
        <v>0</v>
      </c>
      <c r="AB192" s="122">
        <f>IFERROR(
$AN192 * INDEX('WFOM - Time_Base'!$A$4:$API$29, MATCH("CenHos", 'WFOM - Time_Base'!$B$4:$B$29,0), MATCH(CONCATENATE($G192,AB$2),'WFOM - Time_Base'!$A$8:$API$8,0)) *
INDEX('WFOM - Time_Base'!$A$4:$API$29, MATCH("CenHos_Per", 'WFOM - Time_Base'!$B$4:$B$29,0), MATCH(CONCATENATE($G192,AB$2),'WFOM - Time_Base'!$A$8:$API$8,0)),
IFERROR($AN192 * INDEX('Inputs from Uganda staff'!$E$61:$BM$80,MATCH('HRH Need estimation'!AB$2,'Inputs from Uganda staff'!$E$61:$E$80,0),MATCH('HRH Need estimation'!$D192,'Inputs from Uganda staff'!$E$6:$BM$6,0)),
""))</f>
        <v>0</v>
      </c>
      <c r="AC192" s="122" t="str">
        <f>IFERROR(
$AN192 * INDEX('WFOM - Time_Base'!$A$4:$API$29, MATCH("CenHos", 'WFOM - Time_Base'!$B$4:$B$29,0), MATCH(CONCATENATE($G192,AC$2),'WFOM - Time_Base'!$A$8:$API$8,0)) *
INDEX('WFOM - Time_Base'!$A$4:$API$29, MATCH("CenHos_Per", 'WFOM - Time_Base'!$B$4:$B$29,0), MATCH(CONCATENATE($G192,AC$2),'WFOM - Time_Base'!$A$8:$API$8,0)),
IFERROR($AN192 * INDEX('Inputs from Uganda staff'!$E$61:$BM$80,MATCH('HRH Need estimation'!AC$2,'Inputs from Uganda staff'!$E$61:$E$80,0),MATCH('HRH Need estimation'!$D192,'Inputs from Uganda staff'!$E$6:$BM$6,0)),
""))</f>
        <v/>
      </c>
      <c r="AD192" s="122">
        <f>IFERROR(
$AN192 * INDEX('WFOM - Time_Base'!$A$4:$API$29, MATCH("CenHos", 'WFOM - Time_Base'!$B$4:$B$29,0), MATCH(CONCATENATE($G192,AD$2),'WFOM - Time_Base'!$A$8:$API$8,0)) *
INDEX('WFOM - Time_Base'!$A$4:$API$29, MATCH("CenHos_Per", 'WFOM - Time_Base'!$B$4:$B$29,0), MATCH(CONCATENATE($G192,AD$2),'WFOM - Time_Base'!$A$8:$API$8,0)),
IFERROR($AN192 * INDEX('Inputs from Uganda staff'!$E$61:$BM$80,MATCH('HRH Need estimation'!AD$2,'Inputs from Uganda staff'!$E$61:$E$80,0),MATCH('HRH Need estimation'!$D192,'Inputs from Uganda staff'!$E$6:$BM$6,0)),
""))</f>
        <v>0</v>
      </c>
      <c r="AE192" s="122">
        <f>IFERROR(
$AN192 * INDEX('WFOM - Time_Base'!$A$4:$API$29, MATCH("CenHos", 'WFOM - Time_Base'!$B$4:$B$29,0), MATCH(CONCATENATE($G192,AE$2),'WFOM - Time_Base'!$A$8:$API$8,0)) *
INDEX('WFOM - Time_Base'!$A$4:$API$29, MATCH("CenHos_Per", 'WFOM - Time_Base'!$B$4:$B$29,0), MATCH(CONCATENATE($G192,AE$2),'WFOM - Time_Base'!$A$8:$API$8,0)),
IFERROR($AN192 * INDEX('Inputs from Uganda staff'!$E$61:$BM$80,MATCH('HRH Need estimation'!AE$2,'Inputs from Uganda staff'!$E$61:$E$80,0),MATCH('HRH Need estimation'!$D192,'Inputs from Uganda staff'!$E$6:$BM$6,0)),
""))</f>
        <v>0</v>
      </c>
      <c r="AF192" s="122">
        <f>IFERROR(
$AN192 * INDEX('WFOM - Time_Base'!$A$4:$API$29, MATCH("CenHos", 'WFOM - Time_Base'!$B$4:$B$29,0), MATCH(CONCATENATE($G192,AF$2),'WFOM - Time_Base'!$A$8:$API$8,0)) *
INDEX('WFOM - Time_Base'!$A$4:$API$29, MATCH("CenHos_Per", 'WFOM - Time_Base'!$B$4:$B$29,0), MATCH(CONCATENATE($G192,AF$2),'WFOM - Time_Base'!$A$8:$API$8,0)),
IFERROR($AN192 * INDEX('Inputs from Uganda staff'!$E$61:$BM$80,MATCH('HRH Need estimation'!AF$2,'Inputs from Uganda staff'!$E$61:$E$80,0),MATCH('HRH Need estimation'!$D192,'Inputs from Uganda staff'!$E$6:$BM$6,0)),
""))</f>
        <v>0</v>
      </c>
      <c r="AG192" s="122">
        <f>IFERROR(
$AN192 * INDEX('WFOM - Time_Base'!$A$4:$API$29, MATCH("CenHos", 'WFOM - Time_Base'!$B$4:$B$29,0), MATCH(CONCATENATE($G192,AG$2),'WFOM - Time_Base'!$A$8:$API$8,0)) *
INDEX('WFOM - Time_Base'!$A$4:$API$29, MATCH("CenHos_Per", 'WFOM - Time_Base'!$B$4:$B$29,0), MATCH(CONCATENATE($G192,AG$2),'WFOM - Time_Base'!$A$8:$API$8,0)),
IFERROR($AN192 * INDEX('Inputs from Uganda staff'!$E$61:$BM$80,MATCH('HRH Need estimation'!AG$2,'Inputs from Uganda staff'!$E$61:$E$80,0),MATCH('HRH Need estimation'!$D192,'Inputs from Uganda staff'!$E$6:$BM$6,0)),
""))</f>
        <v>0</v>
      </c>
      <c r="AH192" s="122">
        <f>IFERROR(
$AN192 * INDEX('WFOM - Time_Base'!$A$4:$API$29, MATCH("CenHos", 'WFOM - Time_Base'!$B$4:$B$29,0), MATCH(CONCATENATE($G192,AH$2),'WFOM - Time_Base'!$A$8:$API$8,0)) *
INDEX('WFOM - Time_Base'!$A$4:$API$29, MATCH("CenHos_Per", 'WFOM - Time_Base'!$B$4:$B$29,0), MATCH(CONCATENATE($G192,AH$2),'WFOM - Time_Base'!$A$8:$API$8,0)),
IFERROR($AN192 * INDEX('Inputs from Uganda staff'!$E$61:$BM$80,MATCH('HRH Need estimation'!AH$2,'Inputs from Uganda staff'!$E$61:$E$80,0),MATCH('HRH Need estimation'!$D192,'Inputs from Uganda staff'!$E$6:$BM$6,0)),
""))</f>
        <v>0</v>
      </c>
      <c r="AI192" s="122">
        <f>IFERROR(
$AN192 * INDEX('WFOM - Time_Base'!$A$4:$API$29, MATCH("CenHos", 'WFOM - Time_Base'!$B$4:$B$29,0), MATCH(CONCATENATE($G192,AI$2),'WFOM - Time_Base'!$A$8:$API$8,0)) *
INDEX('WFOM - Time_Base'!$A$4:$API$29, MATCH("CenHos_Per", 'WFOM - Time_Base'!$B$4:$B$29,0), MATCH(CONCATENATE($G192,AI$2),'WFOM - Time_Base'!$A$8:$API$8,0)),
IFERROR($AN192 * INDEX('Inputs from Uganda staff'!$E$61:$BM$80,MATCH('HRH Need estimation'!AI$2,'Inputs from Uganda staff'!$E$61:$E$80,0),MATCH('HRH Need estimation'!$D192,'Inputs from Uganda staff'!$E$6:$BM$6,0)),
""))</f>
        <v>0</v>
      </c>
      <c r="AJ192" s="122">
        <f>IFERROR(
$AN192 * INDEX('WFOM - Time_Base'!$A$4:$API$29, MATCH("CenHos", 'WFOM - Time_Base'!$B$4:$B$29,0), MATCH(CONCATENATE($G192,AJ$2),'WFOM - Time_Base'!$A$8:$API$8,0)) *
INDEX('WFOM - Time_Base'!$A$4:$API$29, MATCH("CenHos_Per", 'WFOM - Time_Base'!$B$4:$B$29,0), MATCH(CONCATENATE($G192,AJ$2),'WFOM - Time_Base'!$A$8:$API$8,0)),
IFERROR($AN192 * INDEX('Inputs from Uganda staff'!$E$61:$BM$80,MATCH('HRH Need estimation'!AJ$2,'Inputs from Uganda staff'!$E$61:$E$80,0),MATCH('HRH Need estimation'!$D192,'Inputs from Uganda staff'!$E$6:$BM$6,0)),
""))</f>
        <v>0</v>
      </c>
      <c r="AK192" s="122">
        <f>IFERROR(
$AN192 * INDEX('WFOM - Time_Base'!$A$4:$API$29, MATCH("CenHos", 'WFOM - Time_Base'!$B$4:$B$29,0), MATCH(CONCATENATE($G192,AK$2),'WFOM - Time_Base'!$A$8:$API$8,0)) *
INDEX('WFOM - Time_Base'!$A$4:$API$29, MATCH("CenHos_Per", 'WFOM - Time_Base'!$B$4:$B$29,0), MATCH(CONCATENATE($G192,AK$2),'WFOM - Time_Base'!$A$8:$API$8,0)),
IFERROR($AN192 * INDEX('Inputs from Uganda staff'!$E$61:$BM$80,MATCH('HRH Need estimation'!AK$2,'Inputs from Uganda staff'!$E$61:$E$80,0),MATCH('HRH Need estimation'!$D192,'Inputs from Uganda staff'!$E$6:$BM$6,0)),
""))</f>
        <v>0</v>
      </c>
      <c r="AL192" s="122">
        <f>IFERROR(
$AN192 * INDEX('WFOM - Time_Base'!$A$4:$API$29, MATCH("CenHos", 'WFOM - Time_Base'!$B$4:$B$29,0), MATCH(CONCATENATE($G192,AL$2),'WFOM - Time_Base'!$A$8:$API$8,0)) *
INDEX('WFOM - Time_Base'!$A$4:$API$29, MATCH("CenHos_Per", 'WFOM - Time_Base'!$B$4:$B$29,0), MATCH(CONCATENATE($G192,AL$2),'WFOM - Time_Base'!$A$8:$API$8,0)),
IFERROR($AN192 * INDEX('Inputs from Uganda staff'!$E$61:$BM$80,MATCH('HRH Need estimation'!AL$2,'Inputs from Uganda staff'!$E$61:$E$80,0),MATCH('HRH Need estimation'!$D192,'Inputs from Uganda staff'!$E$6:$BM$6,0)),
""))</f>
        <v>0</v>
      </c>
      <c r="AN192">
        <v>1</v>
      </c>
      <c r="AO192" t="e">
        <f t="shared" si="6"/>
        <v>#N/A</v>
      </c>
    </row>
    <row r="193" spans="1:41">
      <c r="A193" s="106" t="s">
        <v>915</v>
      </c>
      <c r="B193" s="106" t="s">
        <v>525</v>
      </c>
      <c r="C193" s="107" t="s">
        <v>597</v>
      </c>
      <c r="D193" s="115" t="s">
        <v>598</v>
      </c>
      <c r="E193" s="122" t="s">
        <v>867</v>
      </c>
      <c r="F193" s="122" t="s">
        <v>21</v>
      </c>
      <c r="G193" s="122" t="str">
        <f>IF(F193&lt;&gt;"", VLOOKUP(F193,'WFOM - Cadre and Service List'!$E$4:$F$52,2,FALSE), "")</f>
        <v>Over5OPD</v>
      </c>
      <c r="H193" s="122"/>
      <c r="I193" s="207"/>
      <c r="J193" s="207"/>
      <c r="K193" s="207"/>
      <c r="L193" s="207"/>
      <c r="M193" s="207"/>
      <c r="N193" s="207"/>
      <c r="O193" s="207"/>
      <c r="P193" s="207">
        <f t="shared" si="5"/>
        <v>0</v>
      </c>
      <c r="Q193" s="122" t="s">
        <v>1947</v>
      </c>
      <c r="R193" s="122">
        <f>IFERROR(
$AN193 * INDEX('WFOM - Time_Base'!$A$4:$API$29, MATCH("CenHos", 'WFOM - Time_Base'!$B$4:$B$29,0), MATCH(CONCATENATE($G193,R$2),'WFOM - Time_Base'!$A$8:$API$8,0)) *
INDEX('WFOM - Time_Base'!$A$4:$API$29, MATCH("CenHos_Per", 'WFOM - Time_Base'!$B$4:$B$29,0), MATCH(CONCATENATE($G193,R$2),'WFOM - Time_Base'!$A$8:$API$8,0)),
IFERROR($AN193 * INDEX('Inputs from Uganda staff'!$E$61:$BM$80,MATCH('HRH Need estimation'!R$2,'Inputs from Uganda staff'!$E$61:$E$80,0),MATCH('HRH Need estimation'!$D193,'Inputs from Uganda staff'!$E$6:$BM$6,0)),
""))</f>
        <v>3.5</v>
      </c>
      <c r="S193" s="122">
        <f>IFERROR(
$AN193 * INDEX('WFOM - Time_Base'!$A$4:$API$29, MATCH("CenHos", 'WFOM - Time_Base'!$B$4:$B$29,0), MATCH(CONCATENATE($G193,S$2),'WFOM - Time_Base'!$A$8:$API$8,0)) *
INDEX('WFOM - Time_Base'!$A$4:$API$29, MATCH("CenHos_Per", 'WFOM - Time_Base'!$B$4:$B$29,0), MATCH(CONCATENATE($G193,S$2),'WFOM - Time_Base'!$A$8:$API$8,0)),
IFERROR($AN193 * INDEX('Inputs from Uganda staff'!$E$61:$BM$80,MATCH('HRH Need estimation'!S$2,'Inputs from Uganda staff'!$E$61:$E$80,0),MATCH('HRH Need estimation'!$D193,'Inputs from Uganda staff'!$E$6:$BM$6,0)),
""))</f>
        <v>6</v>
      </c>
      <c r="T193" s="122">
        <f>IFERROR(
$AN193 * INDEX('WFOM - Time_Base'!$A$4:$API$29, MATCH("CenHos", 'WFOM - Time_Base'!$B$4:$B$29,0), MATCH(CONCATENATE($G193,T$2),'WFOM - Time_Base'!$A$8:$API$8,0)) *
INDEX('WFOM - Time_Base'!$A$4:$API$29, MATCH("CenHos_Per", 'WFOM - Time_Base'!$B$4:$B$29,0), MATCH(CONCATENATE($G193,T$2),'WFOM - Time_Base'!$A$8:$API$8,0)),
IFERROR($AN193 * INDEX('Inputs from Uganda staff'!$E$61:$BM$80,MATCH('HRH Need estimation'!T$2,'Inputs from Uganda staff'!$E$61:$E$80,0),MATCH('HRH Need estimation'!$D193,'Inputs from Uganda staff'!$E$6:$BM$6,0)),
""))</f>
        <v>0</v>
      </c>
      <c r="U193" s="122">
        <f>IFERROR(
$AN193 * INDEX('WFOM - Time_Base'!$A$4:$API$29, MATCH("CenHos", 'WFOM - Time_Base'!$B$4:$B$29,0), MATCH(CONCATENATE($G193,U$2),'WFOM - Time_Base'!$A$8:$API$8,0)) *
INDEX('WFOM - Time_Base'!$A$4:$API$29, MATCH("CenHos_Per", 'WFOM - Time_Base'!$B$4:$B$29,0), MATCH(CONCATENATE($G193,U$2),'WFOM - Time_Base'!$A$8:$API$8,0)),
IFERROR($AN193 * INDEX('Inputs from Uganda staff'!$E$61:$BM$80,MATCH('HRH Need estimation'!U$2,'Inputs from Uganda staff'!$E$61:$E$80,0),MATCH('HRH Need estimation'!$D193,'Inputs from Uganda staff'!$E$6:$BM$6,0)),
""))</f>
        <v>1</v>
      </c>
      <c r="V193" s="122">
        <f>IFERROR(
$AN193 * INDEX('WFOM - Time_Base'!$A$4:$API$29, MATCH("CenHos", 'WFOM - Time_Base'!$B$4:$B$29,0), MATCH(CONCATENATE($G193,V$2),'WFOM - Time_Base'!$A$8:$API$8,0)) *
INDEX('WFOM - Time_Base'!$A$4:$API$29, MATCH("CenHos_Per", 'WFOM - Time_Base'!$B$4:$B$29,0), MATCH(CONCATENATE($G193,V$2),'WFOM - Time_Base'!$A$8:$API$8,0)),
IFERROR($AN193 * INDEX('Inputs from Uganda staff'!$E$61:$BM$80,MATCH('HRH Need estimation'!V$2,'Inputs from Uganda staff'!$E$61:$E$80,0),MATCH('HRH Need estimation'!$D193,'Inputs from Uganda staff'!$E$6:$BM$6,0)),
""))</f>
        <v>4</v>
      </c>
      <c r="W193" s="122">
        <f>IFERROR(
$AN193 * INDEX('WFOM - Time_Base'!$A$4:$API$29, MATCH("CenHos", 'WFOM - Time_Base'!$B$4:$B$29,0), MATCH(CONCATENATE($G193,W$2),'WFOM - Time_Base'!$A$8:$API$8,0)) *
INDEX('WFOM - Time_Base'!$A$4:$API$29, MATCH("CenHos_Per", 'WFOM - Time_Base'!$B$4:$B$29,0), MATCH(CONCATENATE($G193,W$2),'WFOM - Time_Base'!$A$8:$API$8,0)),
IFERROR($AN193 * INDEX('Inputs from Uganda staff'!$E$61:$BM$80,MATCH('HRH Need estimation'!W$2,'Inputs from Uganda staff'!$E$61:$E$80,0),MATCH('HRH Need estimation'!$D193,'Inputs from Uganda staff'!$E$6:$BM$6,0)),
""))</f>
        <v>0</v>
      </c>
      <c r="X193" s="122">
        <f>IFERROR(
$AN193 * INDEX('WFOM - Time_Base'!$A$4:$API$29, MATCH("CenHos", 'WFOM - Time_Base'!$B$4:$B$29,0), MATCH(CONCATENATE($G193,X$2),'WFOM - Time_Base'!$A$8:$API$8,0)) *
INDEX('WFOM - Time_Base'!$A$4:$API$29, MATCH("CenHos_Per", 'WFOM - Time_Base'!$B$4:$B$29,0), MATCH(CONCATENATE($G193,X$2),'WFOM - Time_Base'!$A$8:$API$8,0)),
IFERROR($AN193 * INDEX('Inputs from Uganda staff'!$E$61:$BM$80,MATCH('HRH Need estimation'!X$2,'Inputs from Uganda staff'!$E$61:$E$80,0),MATCH('HRH Need estimation'!$D193,'Inputs from Uganda staff'!$E$6:$BM$6,0)),
""))</f>
        <v>0</v>
      </c>
      <c r="Y193" s="122">
        <f>IFERROR(
$AN193 * INDEX('WFOM - Time_Base'!$A$4:$API$29, MATCH("CenHos", 'WFOM - Time_Base'!$B$4:$B$29,0), MATCH(CONCATENATE($G193,Y$2),'WFOM - Time_Base'!$A$8:$API$8,0)) *
INDEX('WFOM - Time_Base'!$A$4:$API$29, MATCH("CenHos_Per", 'WFOM - Time_Base'!$B$4:$B$29,0), MATCH(CONCATENATE($G193,Y$2),'WFOM - Time_Base'!$A$8:$API$8,0)),
IFERROR($AN193 * INDEX('Inputs from Uganda staff'!$E$61:$BM$80,MATCH('HRH Need estimation'!Y$2,'Inputs from Uganda staff'!$E$61:$E$80,0),MATCH('HRH Need estimation'!$D193,'Inputs from Uganda staff'!$E$6:$BM$6,0)),
""))</f>
        <v>0</v>
      </c>
      <c r="Z193" s="122">
        <f>IFERROR(
$AN193 * INDEX('WFOM - Time_Base'!$A$4:$API$29, MATCH("CenHos", 'WFOM - Time_Base'!$B$4:$B$29,0), MATCH(CONCATENATE($G193,Z$2),'WFOM - Time_Base'!$A$8:$API$8,0)) *
INDEX('WFOM - Time_Base'!$A$4:$API$29, MATCH("CenHos_Per", 'WFOM - Time_Base'!$B$4:$B$29,0), MATCH(CONCATENATE($G193,Z$2),'WFOM - Time_Base'!$A$8:$API$8,0)),
IFERROR($AN193 * INDEX('Inputs from Uganda staff'!$E$61:$BM$80,MATCH('HRH Need estimation'!Z$2,'Inputs from Uganda staff'!$E$61:$E$80,0),MATCH('HRH Need estimation'!$D193,'Inputs from Uganda staff'!$E$6:$BM$6,0)),
""))</f>
        <v>0</v>
      </c>
      <c r="AA193" s="122">
        <f>IFERROR(
$AN193 * INDEX('WFOM - Time_Base'!$A$4:$API$29, MATCH("CenHos", 'WFOM - Time_Base'!$B$4:$B$29,0), MATCH(CONCATENATE($G193,AA$2),'WFOM - Time_Base'!$A$8:$API$8,0)) *
INDEX('WFOM - Time_Base'!$A$4:$API$29, MATCH("CenHos_Per", 'WFOM - Time_Base'!$B$4:$B$29,0), MATCH(CONCATENATE($G193,AA$2),'WFOM - Time_Base'!$A$8:$API$8,0)),
IFERROR($AN193 * INDEX('Inputs from Uganda staff'!$E$61:$BM$80,MATCH('HRH Need estimation'!AA$2,'Inputs from Uganda staff'!$E$61:$E$80,0),MATCH('HRH Need estimation'!$D193,'Inputs from Uganda staff'!$E$6:$BM$6,0)),
""))</f>
        <v>0</v>
      </c>
      <c r="AB193" s="122">
        <f>IFERROR(
$AN193 * INDEX('WFOM - Time_Base'!$A$4:$API$29, MATCH("CenHos", 'WFOM - Time_Base'!$B$4:$B$29,0), MATCH(CONCATENATE($G193,AB$2),'WFOM - Time_Base'!$A$8:$API$8,0)) *
INDEX('WFOM - Time_Base'!$A$4:$API$29, MATCH("CenHos_Per", 'WFOM - Time_Base'!$B$4:$B$29,0), MATCH(CONCATENATE($G193,AB$2),'WFOM - Time_Base'!$A$8:$API$8,0)),
IFERROR($AN193 * INDEX('Inputs from Uganda staff'!$E$61:$BM$80,MATCH('HRH Need estimation'!AB$2,'Inputs from Uganda staff'!$E$61:$E$80,0),MATCH('HRH Need estimation'!$D193,'Inputs from Uganda staff'!$E$6:$BM$6,0)),
""))</f>
        <v>0</v>
      </c>
      <c r="AC193" s="122" t="str">
        <f>IFERROR(
$AN193 * INDEX('WFOM - Time_Base'!$A$4:$API$29, MATCH("CenHos", 'WFOM - Time_Base'!$B$4:$B$29,0), MATCH(CONCATENATE($G193,AC$2),'WFOM - Time_Base'!$A$8:$API$8,0)) *
INDEX('WFOM - Time_Base'!$A$4:$API$29, MATCH("CenHos_Per", 'WFOM - Time_Base'!$B$4:$B$29,0), MATCH(CONCATENATE($G193,AC$2),'WFOM - Time_Base'!$A$8:$API$8,0)),
IFERROR($AN193 * INDEX('Inputs from Uganda staff'!$E$61:$BM$80,MATCH('HRH Need estimation'!AC$2,'Inputs from Uganda staff'!$E$61:$E$80,0),MATCH('HRH Need estimation'!$D193,'Inputs from Uganda staff'!$E$6:$BM$6,0)),
""))</f>
        <v/>
      </c>
      <c r="AD193" s="122">
        <f>IFERROR(
$AN193 * INDEX('WFOM - Time_Base'!$A$4:$API$29, MATCH("CenHos", 'WFOM - Time_Base'!$B$4:$B$29,0), MATCH(CONCATENATE($G193,AD$2),'WFOM - Time_Base'!$A$8:$API$8,0)) *
INDEX('WFOM - Time_Base'!$A$4:$API$29, MATCH("CenHos_Per", 'WFOM - Time_Base'!$B$4:$B$29,0), MATCH(CONCATENATE($G193,AD$2),'WFOM - Time_Base'!$A$8:$API$8,0)),
IFERROR($AN193 * INDEX('Inputs from Uganda staff'!$E$61:$BM$80,MATCH('HRH Need estimation'!AD$2,'Inputs from Uganda staff'!$E$61:$E$80,0),MATCH('HRH Need estimation'!$D193,'Inputs from Uganda staff'!$E$6:$BM$6,0)),
""))</f>
        <v>0</v>
      </c>
      <c r="AE193" s="122">
        <f>IFERROR(
$AN193 * INDEX('WFOM - Time_Base'!$A$4:$API$29, MATCH("CenHos", 'WFOM - Time_Base'!$B$4:$B$29,0), MATCH(CONCATENATE($G193,AE$2),'WFOM - Time_Base'!$A$8:$API$8,0)) *
INDEX('WFOM - Time_Base'!$A$4:$API$29, MATCH("CenHos_Per", 'WFOM - Time_Base'!$B$4:$B$29,0), MATCH(CONCATENATE($G193,AE$2),'WFOM - Time_Base'!$A$8:$API$8,0)),
IFERROR($AN193 * INDEX('Inputs from Uganda staff'!$E$61:$BM$80,MATCH('HRH Need estimation'!AE$2,'Inputs from Uganda staff'!$E$61:$E$80,0),MATCH('HRH Need estimation'!$D193,'Inputs from Uganda staff'!$E$6:$BM$6,0)),
""))</f>
        <v>0</v>
      </c>
      <c r="AF193" s="122">
        <f>IFERROR(
$AN193 * INDEX('WFOM - Time_Base'!$A$4:$API$29, MATCH("CenHos", 'WFOM - Time_Base'!$B$4:$B$29,0), MATCH(CONCATENATE($G193,AF$2),'WFOM - Time_Base'!$A$8:$API$8,0)) *
INDEX('WFOM - Time_Base'!$A$4:$API$29, MATCH("CenHos_Per", 'WFOM - Time_Base'!$B$4:$B$29,0), MATCH(CONCATENATE($G193,AF$2),'WFOM - Time_Base'!$A$8:$API$8,0)),
IFERROR($AN193 * INDEX('Inputs from Uganda staff'!$E$61:$BM$80,MATCH('HRH Need estimation'!AF$2,'Inputs from Uganda staff'!$E$61:$E$80,0),MATCH('HRH Need estimation'!$D193,'Inputs from Uganda staff'!$E$6:$BM$6,0)),
""))</f>
        <v>0</v>
      </c>
      <c r="AG193" s="122">
        <f>IFERROR(
$AN193 * INDEX('WFOM - Time_Base'!$A$4:$API$29, MATCH("CenHos", 'WFOM - Time_Base'!$B$4:$B$29,0), MATCH(CONCATENATE($G193,AG$2),'WFOM - Time_Base'!$A$8:$API$8,0)) *
INDEX('WFOM - Time_Base'!$A$4:$API$29, MATCH("CenHos_Per", 'WFOM - Time_Base'!$B$4:$B$29,0), MATCH(CONCATENATE($G193,AG$2),'WFOM - Time_Base'!$A$8:$API$8,0)),
IFERROR($AN193 * INDEX('Inputs from Uganda staff'!$E$61:$BM$80,MATCH('HRH Need estimation'!AG$2,'Inputs from Uganda staff'!$E$61:$E$80,0),MATCH('HRH Need estimation'!$D193,'Inputs from Uganda staff'!$E$6:$BM$6,0)),
""))</f>
        <v>0</v>
      </c>
      <c r="AH193" s="122">
        <f>IFERROR(
$AN193 * INDEX('WFOM - Time_Base'!$A$4:$API$29, MATCH("CenHos", 'WFOM - Time_Base'!$B$4:$B$29,0), MATCH(CONCATENATE($G193,AH$2),'WFOM - Time_Base'!$A$8:$API$8,0)) *
INDEX('WFOM - Time_Base'!$A$4:$API$29, MATCH("CenHos_Per", 'WFOM - Time_Base'!$B$4:$B$29,0), MATCH(CONCATENATE($G193,AH$2),'WFOM - Time_Base'!$A$8:$API$8,0)),
IFERROR($AN193 * INDEX('Inputs from Uganda staff'!$E$61:$BM$80,MATCH('HRH Need estimation'!AH$2,'Inputs from Uganda staff'!$E$61:$E$80,0),MATCH('HRH Need estimation'!$D193,'Inputs from Uganda staff'!$E$6:$BM$6,0)),
""))</f>
        <v>0</v>
      </c>
      <c r="AI193" s="122">
        <f>IFERROR(
$AN193 * INDEX('WFOM - Time_Base'!$A$4:$API$29, MATCH("CenHos", 'WFOM - Time_Base'!$B$4:$B$29,0), MATCH(CONCATENATE($G193,AI$2),'WFOM - Time_Base'!$A$8:$API$8,0)) *
INDEX('WFOM - Time_Base'!$A$4:$API$29, MATCH("CenHos_Per", 'WFOM - Time_Base'!$B$4:$B$29,0), MATCH(CONCATENATE($G193,AI$2),'WFOM - Time_Base'!$A$8:$API$8,0)),
IFERROR($AN193 * INDEX('Inputs from Uganda staff'!$E$61:$BM$80,MATCH('HRH Need estimation'!AI$2,'Inputs from Uganda staff'!$E$61:$E$80,0),MATCH('HRH Need estimation'!$D193,'Inputs from Uganda staff'!$E$6:$BM$6,0)),
""))</f>
        <v>0</v>
      </c>
      <c r="AJ193" s="122">
        <f>IFERROR(
$AN193 * INDEX('WFOM - Time_Base'!$A$4:$API$29, MATCH("CenHos", 'WFOM - Time_Base'!$B$4:$B$29,0), MATCH(CONCATENATE($G193,AJ$2),'WFOM - Time_Base'!$A$8:$API$8,0)) *
INDEX('WFOM - Time_Base'!$A$4:$API$29, MATCH("CenHos_Per", 'WFOM - Time_Base'!$B$4:$B$29,0), MATCH(CONCATENATE($G193,AJ$2),'WFOM - Time_Base'!$A$8:$API$8,0)),
IFERROR($AN193 * INDEX('Inputs from Uganda staff'!$E$61:$BM$80,MATCH('HRH Need estimation'!AJ$2,'Inputs from Uganda staff'!$E$61:$E$80,0),MATCH('HRH Need estimation'!$D193,'Inputs from Uganda staff'!$E$6:$BM$6,0)),
""))</f>
        <v>0</v>
      </c>
      <c r="AK193" s="122">
        <f>IFERROR(
$AN193 * INDEX('WFOM - Time_Base'!$A$4:$API$29, MATCH("CenHos", 'WFOM - Time_Base'!$B$4:$B$29,0), MATCH(CONCATENATE($G193,AK$2),'WFOM - Time_Base'!$A$8:$API$8,0)) *
INDEX('WFOM - Time_Base'!$A$4:$API$29, MATCH("CenHos_Per", 'WFOM - Time_Base'!$B$4:$B$29,0), MATCH(CONCATENATE($G193,AK$2),'WFOM - Time_Base'!$A$8:$API$8,0)),
IFERROR($AN193 * INDEX('Inputs from Uganda staff'!$E$61:$BM$80,MATCH('HRH Need estimation'!AK$2,'Inputs from Uganda staff'!$E$61:$E$80,0),MATCH('HRH Need estimation'!$D193,'Inputs from Uganda staff'!$E$6:$BM$6,0)),
""))</f>
        <v>0</v>
      </c>
      <c r="AL193" s="122">
        <f>IFERROR(
$AN193 * INDEX('WFOM - Time_Base'!$A$4:$API$29, MATCH("CenHos", 'WFOM - Time_Base'!$B$4:$B$29,0), MATCH(CONCATENATE($G193,AL$2),'WFOM - Time_Base'!$A$8:$API$8,0)) *
INDEX('WFOM - Time_Base'!$A$4:$API$29, MATCH("CenHos_Per", 'WFOM - Time_Base'!$B$4:$B$29,0), MATCH(CONCATENATE($G193,AL$2),'WFOM - Time_Base'!$A$8:$API$8,0)),
IFERROR($AN193 * INDEX('Inputs from Uganda staff'!$E$61:$BM$80,MATCH('HRH Need estimation'!AL$2,'Inputs from Uganda staff'!$E$61:$E$80,0),MATCH('HRH Need estimation'!$D193,'Inputs from Uganda staff'!$E$6:$BM$6,0)),
""))</f>
        <v>0</v>
      </c>
      <c r="AN193">
        <v>1</v>
      </c>
      <c r="AO193" t="e">
        <f t="shared" si="6"/>
        <v>#N/A</v>
      </c>
    </row>
    <row r="194" spans="1:41">
      <c r="A194" s="106" t="s">
        <v>1010</v>
      </c>
      <c r="B194" s="106" t="s">
        <v>525</v>
      </c>
      <c r="C194" s="107" t="s">
        <v>599</v>
      </c>
      <c r="D194" s="115" t="s">
        <v>600</v>
      </c>
      <c r="E194" s="122" t="s">
        <v>867</v>
      </c>
      <c r="F194" s="122" t="s">
        <v>21</v>
      </c>
      <c r="G194" s="122" t="str">
        <f>IF(F194&lt;&gt;"", VLOOKUP(F194,'WFOM - Cadre and Service List'!$E$4:$F$52,2,FALSE), "")</f>
        <v>Over5OPD</v>
      </c>
      <c r="H194" s="122"/>
      <c r="I194" s="207"/>
      <c r="J194" s="207"/>
      <c r="K194" s="207"/>
      <c r="L194" s="207"/>
      <c r="M194" s="207"/>
      <c r="N194" s="207"/>
      <c r="O194" s="207"/>
      <c r="P194" s="207">
        <f t="shared" si="5"/>
        <v>0</v>
      </c>
      <c r="Q194" s="122" t="s">
        <v>1947</v>
      </c>
      <c r="R194" s="122">
        <f>IFERROR(
$AN194 * INDEX('WFOM - Time_Base'!$A$4:$API$29, MATCH("CenHos", 'WFOM - Time_Base'!$B$4:$B$29,0), MATCH(CONCATENATE($G194,R$2),'WFOM - Time_Base'!$A$8:$API$8,0)) *
INDEX('WFOM - Time_Base'!$A$4:$API$29, MATCH("CenHos_Per", 'WFOM - Time_Base'!$B$4:$B$29,0), MATCH(CONCATENATE($G194,R$2),'WFOM - Time_Base'!$A$8:$API$8,0)),
IFERROR($AN194 * INDEX('Inputs from Uganda staff'!$E$61:$BM$80,MATCH('HRH Need estimation'!R$2,'Inputs from Uganda staff'!$E$61:$E$80,0),MATCH('HRH Need estimation'!$D194,'Inputs from Uganda staff'!$E$6:$BM$6,0)),
""))</f>
        <v>3.5</v>
      </c>
      <c r="S194" s="122">
        <f>IFERROR(
$AN194 * INDEX('WFOM - Time_Base'!$A$4:$API$29, MATCH("CenHos", 'WFOM - Time_Base'!$B$4:$B$29,0), MATCH(CONCATENATE($G194,S$2),'WFOM - Time_Base'!$A$8:$API$8,0)) *
INDEX('WFOM - Time_Base'!$A$4:$API$29, MATCH("CenHos_Per", 'WFOM - Time_Base'!$B$4:$B$29,0), MATCH(CONCATENATE($G194,S$2),'WFOM - Time_Base'!$A$8:$API$8,0)),
IFERROR($AN194 * INDEX('Inputs from Uganda staff'!$E$61:$BM$80,MATCH('HRH Need estimation'!S$2,'Inputs from Uganda staff'!$E$61:$E$80,0),MATCH('HRH Need estimation'!$D194,'Inputs from Uganda staff'!$E$6:$BM$6,0)),
""))</f>
        <v>6</v>
      </c>
      <c r="T194" s="122">
        <f>IFERROR(
$AN194 * INDEX('WFOM - Time_Base'!$A$4:$API$29, MATCH("CenHos", 'WFOM - Time_Base'!$B$4:$B$29,0), MATCH(CONCATENATE($G194,T$2),'WFOM - Time_Base'!$A$8:$API$8,0)) *
INDEX('WFOM - Time_Base'!$A$4:$API$29, MATCH("CenHos_Per", 'WFOM - Time_Base'!$B$4:$B$29,0), MATCH(CONCATENATE($G194,T$2),'WFOM - Time_Base'!$A$8:$API$8,0)),
IFERROR($AN194 * INDEX('Inputs from Uganda staff'!$E$61:$BM$80,MATCH('HRH Need estimation'!T$2,'Inputs from Uganda staff'!$E$61:$E$80,0),MATCH('HRH Need estimation'!$D194,'Inputs from Uganda staff'!$E$6:$BM$6,0)),
""))</f>
        <v>0</v>
      </c>
      <c r="U194" s="122">
        <f>IFERROR(
$AN194 * INDEX('WFOM - Time_Base'!$A$4:$API$29, MATCH("CenHos", 'WFOM - Time_Base'!$B$4:$B$29,0), MATCH(CONCATENATE($G194,U$2),'WFOM - Time_Base'!$A$8:$API$8,0)) *
INDEX('WFOM - Time_Base'!$A$4:$API$29, MATCH("CenHos_Per", 'WFOM - Time_Base'!$B$4:$B$29,0), MATCH(CONCATENATE($G194,U$2),'WFOM - Time_Base'!$A$8:$API$8,0)),
IFERROR($AN194 * INDEX('Inputs from Uganda staff'!$E$61:$BM$80,MATCH('HRH Need estimation'!U$2,'Inputs from Uganda staff'!$E$61:$E$80,0),MATCH('HRH Need estimation'!$D194,'Inputs from Uganda staff'!$E$6:$BM$6,0)),
""))</f>
        <v>1</v>
      </c>
      <c r="V194" s="122">
        <f>IFERROR(
$AN194 * INDEX('WFOM - Time_Base'!$A$4:$API$29, MATCH("CenHos", 'WFOM - Time_Base'!$B$4:$B$29,0), MATCH(CONCATENATE($G194,V$2),'WFOM - Time_Base'!$A$8:$API$8,0)) *
INDEX('WFOM - Time_Base'!$A$4:$API$29, MATCH("CenHos_Per", 'WFOM - Time_Base'!$B$4:$B$29,0), MATCH(CONCATENATE($G194,V$2),'WFOM - Time_Base'!$A$8:$API$8,0)),
IFERROR($AN194 * INDEX('Inputs from Uganda staff'!$E$61:$BM$80,MATCH('HRH Need estimation'!V$2,'Inputs from Uganda staff'!$E$61:$E$80,0),MATCH('HRH Need estimation'!$D194,'Inputs from Uganda staff'!$E$6:$BM$6,0)),
""))</f>
        <v>4</v>
      </c>
      <c r="W194" s="122">
        <f>IFERROR(
$AN194 * INDEX('WFOM - Time_Base'!$A$4:$API$29, MATCH("CenHos", 'WFOM - Time_Base'!$B$4:$B$29,0), MATCH(CONCATENATE($G194,W$2),'WFOM - Time_Base'!$A$8:$API$8,0)) *
INDEX('WFOM - Time_Base'!$A$4:$API$29, MATCH("CenHos_Per", 'WFOM - Time_Base'!$B$4:$B$29,0), MATCH(CONCATENATE($G194,W$2),'WFOM - Time_Base'!$A$8:$API$8,0)),
IFERROR($AN194 * INDEX('Inputs from Uganda staff'!$E$61:$BM$80,MATCH('HRH Need estimation'!W$2,'Inputs from Uganda staff'!$E$61:$E$80,0),MATCH('HRH Need estimation'!$D194,'Inputs from Uganda staff'!$E$6:$BM$6,0)),
""))</f>
        <v>0</v>
      </c>
      <c r="X194" s="122">
        <f>IFERROR(
$AN194 * INDEX('WFOM - Time_Base'!$A$4:$API$29, MATCH("CenHos", 'WFOM - Time_Base'!$B$4:$B$29,0), MATCH(CONCATENATE($G194,X$2),'WFOM - Time_Base'!$A$8:$API$8,0)) *
INDEX('WFOM - Time_Base'!$A$4:$API$29, MATCH("CenHos_Per", 'WFOM - Time_Base'!$B$4:$B$29,0), MATCH(CONCATENATE($G194,X$2),'WFOM - Time_Base'!$A$8:$API$8,0)),
IFERROR($AN194 * INDEX('Inputs from Uganda staff'!$E$61:$BM$80,MATCH('HRH Need estimation'!X$2,'Inputs from Uganda staff'!$E$61:$E$80,0),MATCH('HRH Need estimation'!$D194,'Inputs from Uganda staff'!$E$6:$BM$6,0)),
""))</f>
        <v>0</v>
      </c>
      <c r="Y194" s="122">
        <f>IFERROR(
$AN194 * INDEX('WFOM - Time_Base'!$A$4:$API$29, MATCH("CenHos", 'WFOM - Time_Base'!$B$4:$B$29,0), MATCH(CONCATENATE($G194,Y$2),'WFOM - Time_Base'!$A$8:$API$8,0)) *
INDEX('WFOM - Time_Base'!$A$4:$API$29, MATCH("CenHos_Per", 'WFOM - Time_Base'!$B$4:$B$29,0), MATCH(CONCATENATE($G194,Y$2),'WFOM - Time_Base'!$A$8:$API$8,0)),
IFERROR($AN194 * INDEX('Inputs from Uganda staff'!$E$61:$BM$80,MATCH('HRH Need estimation'!Y$2,'Inputs from Uganda staff'!$E$61:$E$80,0),MATCH('HRH Need estimation'!$D194,'Inputs from Uganda staff'!$E$6:$BM$6,0)),
""))</f>
        <v>0</v>
      </c>
      <c r="Z194" s="122">
        <f>IFERROR(
$AN194 * INDEX('WFOM - Time_Base'!$A$4:$API$29, MATCH("CenHos", 'WFOM - Time_Base'!$B$4:$B$29,0), MATCH(CONCATENATE($G194,Z$2),'WFOM - Time_Base'!$A$8:$API$8,0)) *
INDEX('WFOM - Time_Base'!$A$4:$API$29, MATCH("CenHos_Per", 'WFOM - Time_Base'!$B$4:$B$29,0), MATCH(CONCATENATE($G194,Z$2),'WFOM - Time_Base'!$A$8:$API$8,0)),
IFERROR($AN194 * INDEX('Inputs from Uganda staff'!$E$61:$BM$80,MATCH('HRH Need estimation'!Z$2,'Inputs from Uganda staff'!$E$61:$E$80,0),MATCH('HRH Need estimation'!$D194,'Inputs from Uganda staff'!$E$6:$BM$6,0)),
""))</f>
        <v>0</v>
      </c>
      <c r="AA194" s="122">
        <f>IFERROR(
$AN194 * INDEX('WFOM - Time_Base'!$A$4:$API$29, MATCH("CenHos", 'WFOM - Time_Base'!$B$4:$B$29,0), MATCH(CONCATENATE($G194,AA$2),'WFOM - Time_Base'!$A$8:$API$8,0)) *
INDEX('WFOM - Time_Base'!$A$4:$API$29, MATCH("CenHos_Per", 'WFOM - Time_Base'!$B$4:$B$29,0), MATCH(CONCATENATE($G194,AA$2),'WFOM - Time_Base'!$A$8:$API$8,0)),
IFERROR($AN194 * INDEX('Inputs from Uganda staff'!$E$61:$BM$80,MATCH('HRH Need estimation'!AA$2,'Inputs from Uganda staff'!$E$61:$E$80,0),MATCH('HRH Need estimation'!$D194,'Inputs from Uganda staff'!$E$6:$BM$6,0)),
""))</f>
        <v>0</v>
      </c>
      <c r="AB194" s="122">
        <f>IFERROR(
$AN194 * INDEX('WFOM - Time_Base'!$A$4:$API$29, MATCH("CenHos", 'WFOM - Time_Base'!$B$4:$B$29,0), MATCH(CONCATENATE($G194,AB$2),'WFOM - Time_Base'!$A$8:$API$8,0)) *
INDEX('WFOM - Time_Base'!$A$4:$API$29, MATCH("CenHos_Per", 'WFOM - Time_Base'!$B$4:$B$29,0), MATCH(CONCATENATE($G194,AB$2),'WFOM - Time_Base'!$A$8:$API$8,0)),
IFERROR($AN194 * INDEX('Inputs from Uganda staff'!$E$61:$BM$80,MATCH('HRH Need estimation'!AB$2,'Inputs from Uganda staff'!$E$61:$E$80,0),MATCH('HRH Need estimation'!$D194,'Inputs from Uganda staff'!$E$6:$BM$6,0)),
""))</f>
        <v>0</v>
      </c>
      <c r="AC194" s="122" t="str">
        <f>IFERROR(
$AN194 * INDEX('WFOM - Time_Base'!$A$4:$API$29, MATCH("CenHos", 'WFOM - Time_Base'!$B$4:$B$29,0), MATCH(CONCATENATE($G194,AC$2),'WFOM - Time_Base'!$A$8:$API$8,0)) *
INDEX('WFOM - Time_Base'!$A$4:$API$29, MATCH("CenHos_Per", 'WFOM - Time_Base'!$B$4:$B$29,0), MATCH(CONCATENATE($G194,AC$2),'WFOM - Time_Base'!$A$8:$API$8,0)),
IFERROR($AN194 * INDEX('Inputs from Uganda staff'!$E$61:$BM$80,MATCH('HRH Need estimation'!AC$2,'Inputs from Uganda staff'!$E$61:$E$80,0),MATCH('HRH Need estimation'!$D194,'Inputs from Uganda staff'!$E$6:$BM$6,0)),
""))</f>
        <v/>
      </c>
      <c r="AD194" s="122">
        <f>IFERROR(
$AN194 * INDEX('WFOM - Time_Base'!$A$4:$API$29, MATCH("CenHos", 'WFOM - Time_Base'!$B$4:$B$29,0), MATCH(CONCATENATE($G194,AD$2),'WFOM - Time_Base'!$A$8:$API$8,0)) *
INDEX('WFOM - Time_Base'!$A$4:$API$29, MATCH("CenHos_Per", 'WFOM - Time_Base'!$B$4:$B$29,0), MATCH(CONCATENATE($G194,AD$2),'WFOM - Time_Base'!$A$8:$API$8,0)),
IFERROR($AN194 * INDEX('Inputs from Uganda staff'!$E$61:$BM$80,MATCH('HRH Need estimation'!AD$2,'Inputs from Uganda staff'!$E$61:$E$80,0),MATCH('HRH Need estimation'!$D194,'Inputs from Uganda staff'!$E$6:$BM$6,0)),
""))</f>
        <v>0</v>
      </c>
      <c r="AE194" s="122">
        <f>IFERROR(
$AN194 * INDEX('WFOM - Time_Base'!$A$4:$API$29, MATCH("CenHos", 'WFOM - Time_Base'!$B$4:$B$29,0), MATCH(CONCATENATE($G194,AE$2),'WFOM - Time_Base'!$A$8:$API$8,0)) *
INDEX('WFOM - Time_Base'!$A$4:$API$29, MATCH("CenHos_Per", 'WFOM - Time_Base'!$B$4:$B$29,0), MATCH(CONCATENATE($G194,AE$2),'WFOM - Time_Base'!$A$8:$API$8,0)),
IFERROR($AN194 * INDEX('Inputs from Uganda staff'!$E$61:$BM$80,MATCH('HRH Need estimation'!AE$2,'Inputs from Uganda staff'!$E$61:$E$80,0),MATCH('HRH Need estimation'!$D194,'Inputs from Uganda staff'!$E$6:$BM$6,0)),
""))</f>
        <v>0</v>
      </c>
      <c r="AF194" s="122">
        <f>IFERROR(
$AN194 * INDEX('WFOM - Time_Base'!$A$4:$API$29, MATCH("CenHos", 'WFOM - Time_Base'!$B$4:$B$29,0), MATCH(CONCATENATE($G194,AF$2),'WFOM - Time_Base'!$A$8:$API$8,0)) *
INDEX('WFOM - Time_Base'!$A$4:$API$29, MATCH("CenHos_Per", 'WFOM - Time_Base'!$B$4:$B$29,0), MATCH(CONCATENATE($G194,AF$2),'WFOM - Time_Base'!$A$8:$API$8,0)),
IFERROR($AN194 * INDEX('Inputs from Uganda staff'!$E$61:$BM$80,MATCH('HRH Need estimation'!AF$2,'Inputs from Uganda staff'!$E$61:$E$80,0),MATCH('HRH Need estimation'!$D194,'Inputs from Uganda staff'!$E$6:$BM$6,0)),
""))</f>
        <v>0</v>
      </c>
      <c r="AG194" s="122">
        <f>IFERROR(
$AN194 * INDEX('WFOM - Time_Base'!$A$4:$API$29, MATCH("CenHos", 'WFOM - Time_Base'!$B$4:$B$29,0), MATCH(CONCATENATE($G194,AG$2),'WFOM - Time_Base'!$A$8:$API$8,0)) *
INDEX('WFOM - Time_Base'!$A$4:$API$29, MATCH("CenHos_Per", 'WFOM - Time_Base'!$B$4:$B$29,0), MATCH(CONCATENATE($G194,AG$2),'WFOM - Time_Base'!$A$8:$API$8,0)),
IFERROR($AN194 * INDEX('Inputs from Uganda staff'!$E$61:$BM$80,MATCH('HRH Need estimation'!AG$2,'Inputs from Uganda staff'!$E$61:$E$80,0),MATCH('HRH Need estimation'!$D194,'Inputs from Uganda staff'!$E$6:$BM$6,0)),
""))</f>
        <v>0</v>
      </c>
      <c r="AH194" s="122">
        <f>IFERROR(
$AN194 * INDEX('WFOM - Time_Base'!$A$4:$API$29, MATCH("CenHos", 'WFOM - Time_Base'!$B$4:$B$29,0), MATCH(CONCATENATE($G194,AH$2),'WFOM - Time_Base'!$A$8:$API$8,0)) *
INDEX('WFOM - Time_Base'!$A$4:$API$29, MATCH("CenHos_Per", 'WFOM - Time_Base'!$B$4:$B$29,0), MATCH(CONCATENATE($G194,AH$2),'WFOM - Time_Base'!$A$8:$API$8,0)),
IFERROR($AN194 * INDEX('Inputs from Uganda staff'!$E$61:$BM$80,MATCH('HRH Need estimation'!AH$2,'Inputs from Uganda staff'!$E$61:$E$80,0),MATCH('HRH Need estimation'!$D194,'Inputs from Uganda staff'!$E$6:$BM$6,0)),
""))</f>
        <v>0</v>
      </c>
      <c r="AI194" s="122">
        <f>IFERROR(
$AN194 * INDEX('WFOM - Time_Base'!$A$4:$API$29, MATCH("CenHos", 'WFOM - Time_Base'!$B$4:$B$29,0), MATCH(CONCATENATE($G194,AI$2),'WFOM - Time_Base'!$A$8:$API$8,0)) *
INDEX('WFOM - Time_Base'!$A$4:$API$29, MATCH("CenHos_Per", 'WFOM - Time_Base'!$B$4:$B$29,0), MATCH(CONCATENATE($G194,AI$2),'WFOM - Time_Base'!$A$8:$API$8,0)),
IFERROR($AN194 * INDEX('Inputs from Uganda staff'!$E$61:$BM$80,MATCH('HRH Need estimation'!AI$2,'Inputs from Uganda staff'!$E$61:$E$80,0),MATCH('HRH Need estimation'!$D194,'Inputs from Uganda staff'!$E$6:$BM$6,0)),
""))</f>
        <v>0</v>
      </c>
      <c r="AJ194" s="122">
        <f>IFERROR(
$AN194 * INDEX('WFOM - Time_Base'!$A$4:$API$29, MATCH("CenHos", 'WFOM - Time_Base'!$B$4:$B$29,0), MATCH(CONCATENATE($G194,AJ$2),'WFOM - Time_Base'!$A$8:$API$8,0)) *
INDEX('WFOM - Time_Base'!$A$4:$API$29, MATCH("CenHos_Per", 'WFOM - Time_Base'!$B$4:$B$29,0), MATCH(CONCATENATE($G194,AJ$2),'WFOM - Time_Base'!$A$8:$API$8,0)),
IFERROR($AN194 * INDEX('Inputs from Uganda staff'!$E$61:$BM$80,MATCH('HRH Need estimation'!AJ$2,'Inputs from Uganda staff'!$E$61:$E$80,0),MATCH('HRH Need estimation'!$D194,'Inputs from Uganda staff'!$E$6:$BM$6,0)),
""))</f>
        <v>0</v>
      </c>
      <c r="AK194" s="122">
        <f>IFERROR(
$AN194 * INDEX('WFOM - Time_Base'!$A$4:$API$29, MATCH("CenHos", 'WFOM - Time_Base'!$B$4:$B$29,0), MATCH(CONCATENATE($G194,AK$2),'WFOM - Time_Base'!$A$8:$API$8,0)) *
INDEX('WFOM - Time_Base'!$A$4:$API$29, MATCH("CenHos_Per", 'WFOM - Time_Base'!$B$4:$B$29,0), MATCH(CONCATENATE($G194,AK$2),'WFOM - Time_Base'!$A$8:$API$8,0)),
IFERROR($AN194 * INDEX('Inputs from Uganda staff'!$E$61:$BM$80,MATCH('HRH Need estimation'!AK$2,'Inputs from Uganda staff'!$E$61:$E$80,0),MATCH('HRH Need estimation'!$D194,'Inputs from Uganda staff'!$E$6:$BM$6,0)),
""))</f>
        <v>0</v>
      </c>
      <c r="AL194" s="122">
        <f>IFERROR(
$AN194 * INDEX('WFOM - Time_Base'!$A$4:$API$29, MATCH("CenHos", 'WFOM - Time_Base'!$B$4:$B$29,0), MATCH(CONCATENATE($G194,AL$2),'WFOM - Time_Base'!$A$8:$API$8,0)) *
INDEX('WFOM - Time_Base'!$A$4:$API$29, MATCH("CenHos_Per", 'WFOM - Time_Base'!$B$4:$B$29,0), MATCH(CONCATENATE($G194,AL$2),'WFOM - Time_Base'!$A$8:$API$8,0)),
IFERROR($AN194 * INDEX('Inputs from Uganda staff'!$E$61:$BM$80,MATCH('HRH Need estimation'!AL$2,'Inputs from Uganda staff'!$E$61:$E$80,0),MATCH('HRH Need estimation'!$D194,'Inputs from Uganda staff'!$E$6:$BM$6,0)),
""))</f>
        <v>0</v>
      </c>
      <c r="AN194">
        <v>1</v>
      </c>
      <c r="AO194" t="e">
        <f t="shared" si="6"/>
        <v>#N/A</v>
      </c>
    </row>
    <row r="195" spans="1:41">
      <c r="A195" s="106" t="s">
        <v>1011</v>
      </c>
      <c r="B195" s="106" t="s">
        <v>525</v>
      </c>
      <c r="C195" s="107" t="s">
        <v>601</v>
      </c>
      <c r="D195" s="115" t="s">
        <v>602</v>
      </c>
      <c r="E195" s="199"/>
      <c r="F195" s="199"/>
      <c r="G195" s="199" t="str">
        <f>IF(F195&lt;&gt;"", VLOOKUP(F195,'WFOM - Cadre and Service List'!$E$4:$F$52,2,FALSE), "")</f>
        <v/>
      </c>
      <c r="H195" s="199" t="s">
        <v>910</v>
      </c>
      <c r="I195" s="208"/>
      <c r="J195" s="208"/>
      <c r="K195" s="208"/>
      <c r="L195" s="208"/>
      <c r="M195" s="208"/>
      <c r="N195" s="208"/>
      <c r="O195" s="208"/>
      <c r="P195" s="207">
        <f t="shared" si="5"/>
        <v>0</v>
      </c>
      <c r="Q195" s="122" t="s">
        <v>1947</v>
      </c>
      <c r="R195" s="252">
        <v>0</v>
      </c>
      <c r="S195" s="252">
        <v>0</v>
      </c>
      <c r="T195" s="252">
        <v>0</v>
      </c>
      <c r="U195" s="252">
        <v>60</v>
      </c>
      <c r="V195" s="252">
        <v>0</v>
      </c>
      <c r="W195" s="252">
        <v>0</v>
      </c>
      <c r="X195" s="252">
        <v>0</v>
      </c>
      <c r="Y195" s="252">
        <v>1</v>
      </c>
      <c r="Z195" s="252">
        <v>0</v>
      </c>
      <c r="AA195" s="252">
        <v>0</v>
      </c>
      <c r="AB195" s="252">
        <v>0</v>
      </c>
      <c r="AC195" s="252">
        <v>0</v>
      </c>
      <c r="AD195" s="252">
        <v>0</v>
      </c>
      <c r="AE195" s="252">
        <v>0</v>
      </c>
      <c r="AF195" s="252">
        <v>0</v>
      </c>
      <c r="AG195" s="252">
        <v>0</v>
      </c>
      <c r="AH195" s="252">
        <v>0</v>
      </c>
      <c r="AI195" s="252">
        <v>0</v>
      </c>
      <c r="AJ195" s="252">
        <v>0</v>
      </c>
      <c r="AK195" s="252">
        <v>0</v>
      </c>
      <c r="AL195" s="252">
        <v>0</v>
      </c>
      <c r="AM195" t="s">
        <v>2039</v>
      </c>
      <c r="AN195">
        <v>1</v>
      </c>
      <c r="AO195" t="str">
        <f t="shared" si="6"/>
        <v>210</v>
      </c>
    </row>
    <row r="196" spans="1:41">
      <c r="A196" s="106" t="s">
        <v>915</v>
      </c>
      <c r="B196" s="106" t="s">
        <v>525</v>
      </c>
      <c r="C196" s="107" t="s">
        <v>603</v>
      </c>
      <c r="D196" s="113" t="s">
        <v>604</v>
      </c>
      <c r="E196" s="122" t="s">
        <v>867</v>
      </c>
      <c r="F196" s="200" t="s">
        <v>21</v>
      </c>
      <c r="G196" s="122" t="str">
        <f>IF(F196&lt;&gt;"", VLOOKUP(F196,'WFOM - Cadre and Service List'!$E$4:$F$52,2,FALSE), "")</f>
        <v>Over5OPD</v>
      </c>
      <c r="H196" s="122"/>
      <c r="I196" s="207"/>
      <c r="J196" s="207"/>
      <c r="K196" s="207"/>
      <c r="L196" s="207"/>
      <c r="M196" s="207"/>
      <c r="N196" s="207"/>
      <c r="O196" s="207"/>
      <c r="P196" s="207">
        <f t="shared" si="5"/>
        <v>0</v>
      </c>
      <c r="Q196" s="122" t="s">
        <v>1947</v>
      </c>
      <c r="R196" s="122">
        <f>IFERROR(
$AN196 * INDEX('WFOM - Time_Base'!$A$4:$API$29, MATCH("CenHos", 'WFOM - Time_Base'!$B$4:$B$29,0), MATCH(CONCATENATE($G196,R$2),'WFOM - Time_Base'!$A$8:$API$8,0)) *
INDEX('WFOM - Time_Base'!$A$4:$API$29, MATCH("CenHos_Per", 'WFOM - Time_Base'!$B$4:$B$29,0), MATCH(CONCATENATE($G196,R$2),'WFOM - Time_Base'!$A$8:$API$8,0)),
IFERROR($AN196 * INDEX('Inputs from Uganda staff'!$E$61:$BM$80,MATCH('HRH Need estimation'!R$2,'Inputs from Uganda staff'!$E$61:$E$80,0),MATCH('HRH Need estimation'!$D196,'Inputs from Uganda staff'!$E$6:$BM$6,0)),
""))</f>
        <v>3.5</v>
      </c>
      <c r="S196" s="122">
        <f>IFERROR(
$AN196 * INDEX('WFOM - Time_Base'!$A$4:$API$29, MATCH("CenHos", 'WFOM - Time_Base'!$B$4:$B$29,0), MATCH(CONCATENATE($G196,S$2),'WFOM - Time_Base'!$A$8:$API$8,0)) *
INDEX('WFOM - Time_Base'!$A$4:$API$29, MATCH("CenHos_Per", 'WFOM - Time_Base'!$B$4:$B$29,0), MATCH(CONCATENATE($G196,S$2),'WFOM - Time_Base'!$A$8:$API$8,0)),
IFERROR($AN196 * INDEX('Inputs from Uganda staff'!$E$61:$BM$80,MATCH('HRH Need estimation'!S$2,'Inputs from Uganda staff'!$E$61:$E$80,0),MATCH('HRH Need estimation'!$D196,'Inputs from Uganda staff'!$E$6:$BM$6,0)),
""))</f>
        <v>6</v>
      </c>
      <c r="T196" s="122">
        <f>IFERROR(
$AN196 * INDEX('WFOM - Time_Base'!$A$4:$API$29, MATCH("CenHos", 'WFOM - Time_Base'!$B$4:$B$29,0), MATCH(CONCATENATE($G196,T$2),'WFOM - Time_Base'!$A$8:$API$8,0)) *
INDEX('WFOM - Time_Base'!$A$4:$API$29, MATCH("CenHos_Per", 'WFOM - Time_Base'!$B$4:$B$29,0), MATCH(CONCATENATE($G196,T$2),'WFOM - Time_Base'!$A$8:$API$8,0)),
IFERROR($AN196 * INDEX('Inputs from Uganda staff'!$E$61:$BM$80,MATCH('HRH Need estimation'!T$2,'Inputs from Uganda staff'!$E$61:$E$80,0),MATCH('HRH Need estimation'!$D196,'Inputs from Uganda staff'!$E$6:$BM$6,0)),
""))</f>
        <v>0</v>
      </c>
      <c r="U196" s="122">
        <f>IFERROR(
$AN196 * INDEX('WFOM - Time_Base'!$A$4:$API$29, MATCH("CenHos", 'WFOM - Time_Base'!$B$4:$B$29,0), MATCH(CONCATENATE($G196,U$2),'WFOM - Time_Base'!$A$8:$API$8,0)) *
INDEX('WFOM - Time_Base'!$A$4:$API$29, MATCH("CenHos_Per", 'WFOM - Time_Base'!$B$4:$B$29,0), MATCH(CONCATENATE($G196,U$2),'WFOM - Time_Base'!$A$8:$API$8,0)),
IFERROR($AN196 * INDEX('Inputs from Uganda staff'!$E$61:$BM$80,MATCH('HRH Need estimation'!U$2,'Inputs from Uganda staff'!$E$61:$E$80,0),MATCH('HRH Need estimation'!$D196,'Inputs from Uganda staff'!$E$6:$BM$6,0)),
""))</f>
        <v>1</v>
      </c>
      <c r="V196" s="122">
        <f>IFERROR(
$AN196 * INDEX('WFOM - Time_Base'!$A$4:$API$29, MATCH("CenHos", 'WFOM - Time_Base'!$B$4:$B$29,0), MATCH(CONCATENATE($G196,V$2),'WFOM - Time_Base'!$A$8:$API$8,0)) *
INDEX('WFOM - Time_Base'!$A$4:$API$29, MATCH("CenHos_Per", 'WFOM - Time_Base'!$B$4:$B$29,0), MATCH(CONCATENATE($G196,V$2),'WFOM - Time_Base'!$A$8:$API$8,0)),
IFERROR($AN196 * INDEX('Inputs from Uganda staff'!$E$61:$BM$80,MATCH('HRH Need estimation'!V$2,'Inputs from Uganda staff'!$E$61:$E$80,0),MATCH('HRH Need estimation'!$D196,'Inputs from Uganda staff'!$E$6:$BM$6,0)),
""))</f>
        <v>4</v>
      </c>
      <c r="W196" s="122">
        <f>IFERROR(
$AN196 * INDEX('WFOM - Time_Base'!$A$4:$API$29, MATCH("CenHos", 'WFOM - Time_Base'!$B$4:$B$29,0), MATCH(CONCATENATE($G196,W$2),'WFOM - Time_Base'!$A$8:$API$8,0)) *
INDEX('WFOM - Time_Base'!$A$4:$API$29, MATCH("CenHos_Per", 'WFOM - Time_Base'!$B$4:$B$29,0), MATCH(CONCATENATE($G196,W$2),'WFOM - Time_Base'!$A$8:$API$8,0)),
IFERROR($AN196 * INDEX('Inputs from Uganda staff'!$E$61:$BM$80,MATCH('HRH Need estimation'!W$2,'Inputs from Uganda staff'!$E$61:$E$80,0),MATCH('HRH Need estimation'!$D196,'Inputs from Uganda staff'!$E$6:$BM$6,0)),
""))</f>
        <v>0</v>
      </c>
      <c r="X196" s="122">
        <f>IFERROR(
$AN196 * INDEX('WFOM - Time_Base'!$A$4:$API$29, MATCH("CenHos", 'WFOM - Time_Base'!$B$4:$B$29,0), MATCH(CONCATENATE($G196,X$2),'WFOM - Time_Base'!$A$8:$API$8,0)) *
INDEX('WFOM - Time_Base'!$A$4:$API$29, MATCH("CenHos_Per", 'WFOM - Time_Base'!$B$4:$B$29,0), MATCH(CONCATENATE($G196,X$2),'WFOM - Time_Base'!$A$8:$API$8,0)),
IFERROR($AN196 * INDEX('Inputs from Uganda staff'!$E$61:$BM$80,MATCH('HRH Need estimation'!X$2,'Inputs from Uganda staff'!$E$61:$E$80,0),MATCH('HRH Need estimation'!$D196,'Inputs from Uganda staff'!$E$6:$BM$6,0)),
""))</f>
        <v>0</v>
      </c>
      <c r="Y196" s="122">
        <f>IFERROR(
$AN196 * INDEX('WFOM - Time_Base'!$A$4:$API$29, MATCH("CenHos", 'WFOM - Time_Base'!$B$4:$B$29,0), MATCH(CONCATENATE($G196,Y$2),'WFOM - Time_Base'!$A$8:$API$8,0)) *
INDEX('WFOM - Time_Base'!$A$4:$API$29, MATCH("CenHos_Per", 'WFOM - Time_Base'!$B$4:$B$29,0), MATCH(CONCATENATE($G196,Y$2),'WFOM - Time_Base'!$A$8:$API$8,0)),
IFERROR($AN196 * INDEX('Inputs from Uganda staff'!$E$61:$BM$80,MATCH('HRH Need estimation'!Y$2,'Inputs from Uganda staff'!$E$61:$E$80,0),MATCH('HRH Need estimation'!$D196,'Inputs from Uganda staff'!$E$6:$BM$6,0)),
""))</f>
        <v>0</v>
      </c>
      <c r="Z196" s="122">
        <f>IFERROR(
$AN196 * INDEX('WFOM - Time_Base'!$A$4:$API$29, MATCH("CenHos", 'WFOM - Time_Base'!$B$4:$B$29,0), MATCH(CONCATENATE($G196,Z$2),'WFOM - Time_Base'!$A$8:$API$8,0)) *
INDEX('WFOM - Time_Base'!$A$4:$API$29, MATCH("CenHos_Per", 'WFOM - Time_Base'!$B$4:$B$29,0), MATCH(CONCATENATE($G196,Z$2),'WFOM - Time_Base'!$A$8:$API$8,0)),
IFERROR($AN196 * INDEX('Inputs from Uganda staff'!$E$61:$BM$80,MATCH('HRH Need estimation'!Z$2,'Inputs from Uganda staff'!$E$61:$E$80,0),MATCH('HRH Need estimation'!$D196,'Inputs from Uganda staff'!$E$6:$BM$6,0)),
""))</f>
        <v>0</v>
      </c>
      <c r="AA196" s="122">
        <f>IFERROR(
$AN196 * INDEX('WFOM - Time_Base'!$A$4:$API$29, MATCH("CenHos", 'WFOM - Time_Base'!$B$4:$B$29,0), MATCH(CONCATENATE($G196,AA$2),'WFOM - Time_Base'!$A$8:$API$8,0)) *
INDEX('WFOM - Time_Base'!$A$4:$API$29, MATCH("CenHos_Per", 'WFOM - Time_Base'!$B$4:$B$29,0), MATCH(CONCATENATE($G196,AA$2),'WFOM - Time_Base'!$A$8:$API$8,0)),
IFERROR($AN196 * INDEX('Inputs from Uganda staff'!$E$61:$BM$80,MATCH('HRH Need estimation'!AA$2,'Inputs from Uganda staff'!$E$61:$E$80,0),MATCH('HRH Need estimation'!$D196,'Inputs from Uganda staff'!$E$6:$BM$6,0)),
""))</f>
        <v>0</v>
      </c>
      <c r="AB196" s="122">
        <f>IFERROR(
$AN196 * INDEX('WFOM - Time_Base'!$A$4:$API$29, MATCH("CenHos", 'WFOM - Time_Base'!$B$4:$B$29,0), MATCH(CONCATENATE($G196,AB$2),'WFOM - Time_Base'!$A$8:$API$8,0)) *
INDEX('WFOM - Time_Base'!$A$4:$API$29, MATCH("CenHos_Per", 'WFOM - Time_Base'!$B$4:$B$29,0), MATCH(CONCATENATE($G196,AB$2),'WFOM - Time_Base'!$A$8:$API$8,0)),
IFERROR($AN196 * INDEX('Inputs from Uganda staff'!$E$61:$BM$80,MATCH('HRH Need estimation'!AB$2,'Inputs from Uganda staff'!$E$61:$E$80,0),MATCH('HRH Need estimation'!$D196,'Inputs from Uganda staff'!$E$6:$BM$6,0)),
""))</f>
        <v>0</v>
      </c>
      <c r="AC196" s="122" t="str">
        <f>IFERROR(
$AN196 * INDEX('WFOM - Time_Base'!$A$4:$API$29, MATCH("CenHos", 'WFOM - Time_Base'!$B$4:$B$29,0), MATCH(CONCATENATE($G196,AC$2),'WFOM - Time_Base'!$A$8:$API$8,0)) *
INDEX('WFOM - Time_Base'!$A$4:$API$29, MATCH("CenHos_Per", 'WFOM - Time_Base'!$B$4:$B$29,0), MATCH(CONCATENATE($G196,AC$2),'WFOM - Time_Base'!$A$8:$API$8,0)),
IFERROR($AN196 * INDEX('Inputs from Uganda staff'!$E$61:$BM$80,MATCH('HRH Need estimation'!AC$2,'Inputs from Uganda staff'!$E$61:$E$80,0),MATCH('HRH Need estimation'!$D196,'Inputs from Uganda staff'!$E$6:$BM$6,0)),
""))</f>
        <v/>
      </c>
      <c r="AD196" s="122">
        <f>IFERROR(
$AN196 * INDEX('WFOM - Time_Base'!$A$4:$API$29, MATCH("CenHos", 'WFOM - Time_Base'!$B$4:$B$29,0), MATCH(CONCATENATE($G196,AD$2),'WFOM - Time_Base'!$A$8:$API$8,0)) *
INDEX('WFOM - Time_Base'!$A$4:$API$29, MATCH("CenHos_Per", 'WFOM - Time_Base'!$B$4:$B$29,0), MATCH(CONCATENATE($G196,AD$2),'WFOM - Time_Base'!$A$8:$API$8,0)),
IFERROR($AN196 * INDEX('Inputs from Uganda staff'!$E$61:$BM$80,MATCH('HRH Need estimation'!AD$2,'Inputs from Uganda staff'!$E$61:$E$80,0),MATCH('HRH Need estimation'!$D196,'Inputs from Uganda staff'!$E$6:$BM$6,0)),
""))</f>
        <v>0</v>
      </c>
      <c r="AE196" s="122">
        <f>IFERROR(
$AN196 * INDEX('WFOM - Time_Base'!$A$4:$API$29, MATCH("CenHos", 'WFOM - Time_Base'!$B$4:$B$29,0), MATCH(CONCATENATE($G196,AE$2),'WFOM - Time_Base'!$A$8:$API$8,0)) *
INDEX('WFOM - Time_Base'!$A$4:$API$29, MATCH("CenHos_Per", 'WFOM - Time_Base'!$B$4:$B$29,0), MATCH(CONCATENATE($G196,AE$2),'WFOM - Time_Base'!$A$8:$API$8,0)),
IFERROR($AN196 * INDEX('Inputs from Uganda staff'!$E$61:$BM$80,MATCH('HRH Need estimation'!AE$2,'Inputs from Uganda staff'!$E$61:$E$80,0),MATCH('HRH Need estimation'!$D196,'Inputs from Uganda staff'!$E$6:$BM$6,0)),
""))</f>
        <v>0</v>
      </c>
      <c r="AF196" s="122">
        <f>IFERROR(
$AN196 * INDEX('WFOM - Time_Base'!$A$4:$API$29, MATCH("CenHos", 'WFOM - Time_Base'!$B$4:$B$29,0), MATCH(CONCATENATE($G196,AF$2),'WFOM - Time_Base'!$A$8:$API$8,0)) *
INDEX('WFOM - Time_Base'!$A$4:$API$29, MATCH("CenHos_Per", 'WFOM - Time_Base'!$B$4:$B$29,0), MATCH(CONCATENATE($G196,AF$2),'WFOM - Time_Base'!$A$8:$API$8,0)),
IFERROR($AN196 * INDEX('Inputs from Uganda staff'!$E$61:$BM$80,MATCH('HRH Need estimation'!AF$2,'Inputs from Uganda staff'!$E$61:$E$80,0),MATCH('HRH Need estimation'!$D196,'Inputs from Uganda staff'!$E$6:$BM$6,0)),
""))</f>
        <v>0</v>
      </c>
      <c r="AG196" s="122">
        <f>IFERROR(
$AN196 * INDEX('WFOM - Time_Base'!$A$4:$API$29, MATCH("CenHos", 'WFOM - Time_Base'!$B$4:$B$29,0), MATCH(CONCATENATE($G196,AG$2),'WFOM - Time_Base'!$A$8:$API$8,0)) *
INDEX('WFOM - Time_Base'!$A$4:$API$29, MATCH("CenHos_Per", 'WFOM - Time_Base'!$B$4:$B$29,0), MATCH(CONCATENATE($G196,AG$2),'WFOM - Time_Base'!$A$8:$API$8,0)),
IFERROR($AN196 * INDEX('Inputs from Uganda staff'!$E$61:$BM$80,MATCH('HRH Need estimation'!AG$2,'Inputs from Uganda staff'!$E$61:$E$80,0),MATCH('HRH Need estimation'!$D196,'Inputs from Uganda staff'!$E$6:$BM$6,0)),
""))</f>
        <v>0</v>
      </c>
      <c r="AH196" s="122">
        <f>IFERROR(
$AN196 * INDEX('WFOM - Time_Base'!$A$4:$API$29, MATCH("CenHos", 'WFOM - Time_Base'!$B$4:$B$29,0), MATCH(CONCATENATE($G196,AH$2),'WFOM - Time_Base'!$A$8:$API$8,0)) *
INDEX('WFOM - Time_Base'!$A$4:$API$29, MATCH("CenHos_Per", 'WFOM - Time_Base'!$B$4:$B$29,0), MATCH(CONCATENATE($G196,AH$2),'WFOM - Time_Base'!$A$8:$API$8,0)),
IFERROR($AN196 * INDEX('Inputs from Uganda staff'!$E$61:$BM$80,MATCH('HRH Need estimation'!AH$2,'Inputs from Uganda staff'!$E$61:$E$80,0),MATCH('HRH Need estimation'!$D196,'Inputs from Uganda staff'!$E$6:$BM$6,0)),
""))</f>
        <v>0</v>
      </c>
      <c r="AI196" s="122">
        <f>IFERROR(
$AN196 * INDEX('WFOM - Time_Base'!$A$4:$API$29, MATCH("CenHos", 'WFOM - Time_Base'!$B$4:$B$29,0), MATCH(CONCATENATE($G196,AI$2),'WFOM - Time_Base'!$A$8:$API$8,0)) *
INDEX('WFOM - Time_Base'!$A$4:$API$29, MATCH("CenHos_Per", 'WFOM - Time_Base'!$B$4:$B$29,0), MATCH(CONCATENATE($G196,AI$2),'WFOM - Time_Base'!$A$8:$API$8,0)),
IFERROR($AN196 * INDEX('Inputs from Uganda staff'!$E$61:$BM$80,MATCH('HRH Need estimation'!AI$2,'Inputs from Uganda staff'!$E$61:$E$80,0),MATCH('HRH Need estimation'!$D196,'Inputs from Uganda staff'!$E$6:$BM$6,0)),
""))</f>
        <v>0</v>
      </c>
      <c r="AJ196" s="122">
        <f>IFERROR(
$AN196 * INDEX('WFOM - Time_Base'!$A$4:$API$29, MATCH("CenHos", 'WFOM - Time_Base'!$B$4:$B$29,0), MATCH(CONCATENATE($G196,AJ$2),'WFOM - Time_Base'!$A$8:$API$8,0)) *
INDEX('WFOM - Time_Base'!$A$4:$API$29, MATCH("CenHos_Per", 'WFOM - Time_Base'!$B$4:$B$29,0), MATCH(CONCATENATE($G196,AJ$2),'WFOM - Time_Base'!$A$8:$API$8,0)),
IFERROR($AN196 * INDEX('Inputs from Uganda staff'!$E$61:$BM$80,MATCH('HRH Need estimation'!AJ$2,'Inputs from Uganda staff'!$E$61:$E$80,0),MATCH('HRH Need estimation'!$D196,'Inputs from Uganda staff'!$E$6:$BM$6,0)),
""))</f>
        <v>0</v>
      </c>
      <c r="AK196" s="122">
        <f>IFERROR(
$AN196 * INDEX('WFOM - Time_Base'!$A$4:$API$29, MATCH("CenHos", 'WFOM - Time_Base'!$B$4:$B$29,0), MATCH(CONCATENATE($G196,AK$2),'WFOM - Time_Base'!$A$8:$API$8,0)) *
INDEX('WFOM - Time_Base'!$A$4:$API$29, MATCH("CenHos_Per", 'WFOM - Time_Base'!$B$4:$B$29,0), MATCH(CONCATENATE($G196,AK$2),'WFOM - Time_Base'!$A$8:$API$8,0)),
IFERROR($AN196 * INDEX('Inputs from Uganda staff'!$E$61:$BM$80,MATCH('HRH Need estimation'!AK$2,'Inputs from Uganda staff'!$E$61:$E$80,0),MATCH('HRH Need estimation'!$D196,'Inputs from Uganda staff'!$E$6:$BM$6,0)),
""))</f>
        <v>0</v>
      </c>
      <c r="AL196" s="122">
        <f>IFERROR(
$AN196 * INDEX('WFOM - Time_Base'!$A$4:$API$29, MATCH("CenHos", 'WFOM - Time_Base'!$B$4:$B$29,0), MATCH(CONCATENATE($G196,AL$2),'WFOM - Time_Base'!$A$8:$API$8,0)) *
INDEX('WFOM - Time_Base'!$A$4:$API$29, MATCH("CenHos_Per", 'WFOM - Time_Base'!$B$4:$B$29,0), MATCH(CONCATENATE($G196,AL$2),'WFOM - Time_Base'!$A$8:$API$8,0)),
IFERROR($AN196 * INDEX('Inputs from Uganda staff'!$E$61:$BM$80,MATCH('HRH Need estimation'!AL$2,'Inputs from Uganda staff'!$E$61:$E$80,0),MATCH('HRH Need estimation'!$D196,'Inputs from Uganda staff'!$E$6:$BM$6,0)),
""))</f>
        <v>0</v>
      </c>
      <c r="AN196">
        <v>1</v>
      </c>
      <c r="AO196" t="e">
        <f t="shared" si="6"/>
        <v>#N/A</v>
      </c>
    </row>
    <row r="197" spans="1:41">
      <c r="A197" s="106" t="s">
        <v>915</v>
      </c>
      <c r="B197" s="106" t="s">
        <v>525</v>
      </c>
      <c r="C197" s="107" t="s">
        <v>605</v>
      </c>
      <c r="D197" s="113" t="s">
        <v>606</v>
      </c>
      <c r="E197" s="122" t="s">
        <v>867</v>
      </c>
      <c r="F197" s="200" t="s">
        <v>21</v>
      </c>
      <c r="G197" s="122" t="str">
        <f>IF(F197&lt;&gt;"", VLOOKUP(F197,'WFOM - Cadre and Service List'!$E$4:$F$52,2,FALSE), "")</f>
        <v>Over5OPD</v>
      </c>
      <c r="H197" s="122"/>
      <c r="I197" s="207"/>
      <c r="J197" s="207"/>
      <c r="K197" s="207"/>
      <c r="L197" s="207"/>
      <c r="M197" s="207"/>
      <c r="N197" s="207"/>
      <c r="O197" s="207"/>
      <c r="P197" s="207">
        <f t="shared" ref="P197:P260" si="7">SUM(I197:O197)</f>
        <v>0</v>
      </c>
      <c r="Q197" s="122" t="s">
        <v>1947</v>
      </c>
      <c r="R197" s="122">
        <f>IFERROR(
$AN197 * INDEX('WFOM - Time_Base'!$A$4:$API$29, MATCH("CenHos", 'WFOM - Time_Base'!$B$4:$B$29,0), MATCH(CONCATENATE($G197,R$2),'WFOM - Time_Base'!$A$8:$API$8,0)) *
INDEX('WFOM - Time_Base'!$A$4:$API$29, MATCH("CenHos_Per", 'WFOM - Time_Base'!$B$4:$B$29,0), MATCH(CONCATENATE($G197,R$2),'WFOM - Time_Base'!$A$8:$API$8,0)),
IFERROR($AN197 * INDEX('Inputs from Uganda staff'!$E$61:$BM$80,MATCH('HRH Need estimation'!R$2,'Inputs from Uganda staff'!$E$61:$E$80,0),MATCH('HRH Need estimation'!$D197,'Inputs from Uganda staff'!$E$6:$BM$6,0)),
""))</f>
        <v>3.5</v>
      </c>
      <c r="S197" s="122">
        <f>IFERROR(
$AN197 * INDEX('WFOM - Time_Base'!$A$4:$API$29, MATCH("CenHos", 'WFOM - Time_Base'!$B$4:$B$29,0), MATCH(CONCATENATE($G197,S$2),'WFOM - Time_Base'!$A$8:$API$8,0)) *
INDEX('WFOM - Time_Base'!$A$4:$API$29, MATCH("CenHos_Per", 'WFOM - Time_Base'!$B$4:$B$29,0), MATCH(CONCATENATE($G197,S$2),'WFOM - Time_Base'!$A$8:$API$8,0)),
IFERROR($AN197 * INDEX('Inputs from Uganda staff'!$E$61:$BM$80,MATCH('HRH Need estimation'!S$2,'Inputs from Uganda staff'!$E$61:$E$80,0),MATCH('HRH Need estimation'!$D197,'Inputs from Uganda staff'!$E$6:$BM$6,0)),
""))</f>
        <v>6</v>
      </c>
      <c r="T197" s="122">
        <f>IFERROR(
$AN197 * INDEX('WFOM - Time_Base'!$A$4:$API$29, MATCH("CenHos", 'WFOM - Time_Base'!$B$4:$B$29,0), MATCH(CONCATENATE($G197,T$2),'WFOM - Time_Base'!$A$8:$API$8,0)) *
INDEX('WFOM - Time_Base'!$A$4:$API$29, MATCH("CenHos_Per", 'WFOM - Time_Base'!$B$4:$B$29,0), MATCH(CONCATENATE($G197,T$2),'WFOM - Time_Base'!$A$8:$API$8,0)),
IFERROR($AN197 * INDEX('Inputs from Uganda staff'!$E$61:$BM$80,MATCH('HRH Need estimation'!T$2,'Inputs from Uganda staff'!$E$61:$E$80,0),MATCH('HRH Need estimation'!$D197,'Inputs from Uganda staff'!$E$6:$BM$6,0)),
""))</f>
        <v>0</v>
      </c>
      <c r="U197" s="122">
        <f>IFERROR(
$AN197 * INDEX('WFOM - Time_Base'!$A$4:$API$29, MATCH("CenHos", 'WFOM - Time_Base'!$B$4:$B$29,0), MATCH(CONCATENATE($G197,U$2),'WFOM - Time_Base'!$A$8:$API$8,0)) *
INDEX('WFOM - Time_Base'!$A$4:$API$29, MATCH("CenHos_Per", 'WFOM - Time_Base'!$B$4:$B$29,0), MATCH(CONCATENATE($G197,U$2),'WFOM - Time_Base'!$A$8:$API$8,0)),
IFERROR($AN197 * INDEX('Inputs from Uganda staff'!$E$61:$BM$80,MATCH('HRH Need estimation'!U$2,'Inputs from Uganda staff'!$E$61:$E$80,0),MATCH('HRH Need estimation'!$D197,'Inputs from Uganda staff'!$E$6:$BM$6,0)),
""))</f>
        <v>1</v>
      </c>
      <c r="V197" s="122">
        <f>IFERROR(
$AN197 * INDEX('WFOM - Time_Base'!$A$4:$API$29, MATCH("CenHos", 'WFOM - Time_Base'!$B$4:$B$29,0), MATCH(CONCATENATE($G197,V$2),'WFOM - Time_Base'!$A$8:$API$8,0)) *
INDEX('WFOM - Time_Base'!$A$4:$API$29, MATCH("CenHos_Per", 'WFOM - Time_Base'!$B$4:$B$29,0), MATCH(CONCATENATE($G197,V$2),'WFOM - Time_Base'!$A$8:$API$8,0)),
IFERROR($AN197 * INDEX('Inputs from Uganda staff'!$E$61:$BM$80,MATCH('HRH Need estimation'!V$2,'Inputs from Uganda staff'!$E$61:$E$80,0),MATCH('HRH Need estimation'!$D197,'Inputs from Uganda staff'!$E$6:$BM$6,0)),
""))</f>
        <v>4</v>
      </c>
      <c r="W197" s="122">
        <f>IFERROR(
$AN197 * INDEX('WFOM - Time_Base'!$A$4:$API$29, MATCH("CenHos", 'WFOM - Time_Base'!$B$4:$B$29,0), MATCH(CONCATENATE($G197,W$2),'WFOM - Time_Base'!$A$8:$API$8,0)) *
INDEX('WFOM - Time_Base'!$A$4:$API$29, MATCH("CenHos_Per", 'WFOM - Time_Base'!$B$4:$B$29,0), MATCH(CONCATENATE($G197,W$2),'WFOM - Time_Base'!$A$8:$API$8,0)),
IFERROR($AN197 * INDEX('Inputs from Uganda staff'!$E$61:$BM$80,MATCH('HRH Need estimation'!W$2,'Inputs from Uganda staff'!$E$61:$E$80,0),MATCH('HRH Need estimation'!$D197,'Inputs from Uganda staff'!$E$6:$BM$6,0)),
""))</f>
        <v>0</v>
      </c>
      <c r="X197" s="122">
        <f>IFERROR(
$AN197 * INDEX('WFOM - Time_Base'!$A$4:$API$29, MATCH("CenHos", 'WFOM - Time_Base'!$B$4:$B$29,0), MATCH(CONCATENATE($G197,X$2),'WFOM - Time_Base'!$A$8:$API$8,0)) *
INDEX('WFOM - Time_Base'!$A$4:$API$29, MATCH("CenHos_Per", 'WFOM - Time_Base'!$B$4:$B$29,0), MATCH(CONCATENATE($G197,X$2),'WFOM - Time_Base'!$A$8:$API$8,0)),
IFERROR($AN197 * INDEX('Inputs from Uganda staff'!$E$61:$BM$80,MATCH('HRH Need estimation'!X$2,'Inputs from Uganda staff'!$E$61:$E$80,0),MATCH('HRH Need estimation'!$D197,'Inputs from Uganda staff'!$E$6:$BM$6,0)),
""))</f>
        <v>0</v>
      </c>
      <c r="Y197" s="122">
        <f>IFERROR(
$AN197 * INDEX('WFOM - Time_Base'!$A$4:$API$29, MATCH("CenHos", 'WFOM - Time_Base'!$B$4:$B$29,0), MATCH(CONCATENATE($G197,Y$2),'WFOM - Time_Base'!$A$8:$API$8,0)) *
INDEX('WFOM - Time_Base'!$A$4:$API$29, MATCH("CenHos_Per", 'WFOM - Time_Base'!$B$4:$B$29,0), MATCH(CONCATENATE($G197,Y$2),'WFOM - Time_Base'!$A$8:$API$8,0)),
IFERROR($AN197 * INDEX('Inputs from Uganda staff'!$E$61:$BM$80,MATCH('HRH Need estimation'!Y$2,'Inputs from Uganda staff'!$E$61:$E$80,0),MATCH('HRH Need estimation'!$D197,'Inputs from Uganda staff'!$E$6:$BM$6,0)),
""))</f>
        <v>0</v>
      </c>
      <c r="Z197" s="122">
        <f>IFERROR(
$AN197 * INDEX('WFOM - Time_Base'!$A$4:$API$29, MATCH("CenHos", 'WFOM - Time_Base'!$B$4:$B$29,0), MATCH(CONCATENATE($G197,Z$2),'WFOM - Time_Base'!$A$8:$API$8,0)) *
INDEX('WFOM - Time_Base'!$A$4:$API$29, MATCH("CenHos_Per", 'WFOM - Time_Base'!$B$4:$B$29,0), MATCH(CONCATENATE($G197,Z$2),'WFOM - Time_Base'!$A$8:$API$8,0)),
IFERROR($AN197 * INDEX('Inputs from Uganda staff'!$E$61:$BM$80,MATCH('HRH Need estimation'!Z$2,'Inputs from Uganda staff'!$E$61:$E$80,0),MATCH('HRH Need estimation'!$D197,'Inputs from Uganda staff'!$E$6:$BM$6,0)),
""))</f>
        <v>0</v>
      </c>
      <c r="AA197" s="122">
        <f>IFERROR(
$AN197 * INDEX('WFOM - Time_Base'!$A$4:$API$29, MATCH("CenHos", 'WFOM - Time_Base'!$B$4:$B$29,0), MATCH(CONCATENATE($G197,AA$2),'WFOM - Time_Base'!$A$8:$API$8,0)) *
INDEX('WFOM - Time_Base'!$A$4:$API$29, MATCH("CenHos_Per", 'WFOM - Time_Base'!$B$4:$B$29,0), MATCH(CONCATENATE($G197,AA$2),'WFOM - Time_Base'!$A$8:$API$8,0)),
IFERROR($AN197 * INDEX('Inputs from Uganda staff'!$E$61:$BM$80,MATCH('HRH Need estimation'!AA$2,'Inputs from Uganda staff'!$E$61:$E$80,0),MATCH('HRH Need estimation'!$D197,'Inputs from Uganda staff'!$E$6:$BM$6,0)),
""))</f>
        <v>0</v>
      </c>
      <c r="AB197" s="122">
        <f>IFERROR(
$AN197 * INDEX('WFOM - Time_Base'!$A$4:$API$29, MATCH("CenHos", 'WFOM - Time_Base'!$B$4:$B$29,0), MATCH(CONCATENATE($G197,AB$2),'WFOM - Time_Base'!$A$8:$API$8,0)) *
INDEX('WFOM - Time_Base'!$A$4:$API$29, MATCH("CenHos_Per", 'WFOM - Time_Base'!$B$4:$B$29,0), MATCH(CONCATENATE($G197,AB$2),'WFOM - Time_Base'!$A$8:$API$8,0)),
IFERROR($AN197 * INDEX('Inputs from Uganda staff'!$E$61:$BM$80,MATCH('HRH Need estimation'!AB$2,'Inputs from Uganda staff'!$E$61:$E$80,0),MATCH('HRH Need estimation'!$D197,'Inputs from Uganda staff'!$E$6:$BM$6,0)),
""))</f>
        <v>0</v>
      </c>
      <c r="AC197" s="122" t="str">
        <f>IFERROR(
$AN197 * INDEX('WFOM - Time_Base'!$A$4:$API$29, MATCH("CenHos", 'WFOM - Time_Base'!$B$4:$B$29,0), MATCH(CONCATENATE($G197,AC$2),'WFOM - Time_Base'!$A$8:$API$8,0)) *
INDEX('WFOM - Time_Base'!$A$4:$API$29, MATCH("CenHos_Per", 'WFOM - Time_Base'!$B$4:$B$29,0), MATCH(CONCATENATE($G197,AC$2),'WFOM - Time_Base'!$A$8:$API$8,0)),
IFERROR($AN197 * INDEX('Inputs from Uganda staff'!$E$61:$BM$80,MATCH('HRH Need estimation'!AC$2,'Inputs from Uganda staff'!$E$61:$E$80,0),MATCH('HRH Need estimation'!$D197,'Inputs from Uganda staff'!$E$6:$BM$6,0)),
""))</f>
        <v/>
      </c>
      <c r="AD197" s="122">
        <f>IFERROR(
$AN197 * INDEX('WFOM - Time_Base'!$A$4:$API$29, MATCH("CenHos", 'WFOM - Time_Base'!$B$4:$B$29,0), MATCH(CONCATENATE($G197,AD$2),'WFOM - Time_Base'!$A$8:$API$8,0)) *
INDEX('WFOM - Time_Base'!$A$4:$API$29, MATCH("CenHos_Per", 'WFOM - Time_Base'!$B$4:$B$29,0), MATCH(CONCATENATE($G197,AD$2),'WFOM - Time_Base'!$A$8:$API$8,0)),
IFERROR($AN197 * INDEX('Inputs from Uganda staff'!$E$61:$BM$80,MATCH('HRH Need estimation'!AD$2,'Inputs from Uganda staff'!$E$61:$E$80,0),MATCH('HRH Need estimation'!$D197,'Inputs from Uganda staff'!$E$6:$BM$6,0)),
""))</f>
        <v>0</v>
      </c>
      <c r="AE197" s="122">
        <f>IFERROR(
$AN197 * INDEX('WFOM - Time_Base'!$A$4:$API$29, MATCH("CenHos", 'WFOM - Time_Base'!$B$4:$B$29,0), MATCH(CONCATENATE($G197,AE$2),'WFOM - Time_Base'!$A$8:$API$8,0)) *
INDEX('WFOM - Time_Base'!$A$4:$API$29, MATCH("CenHos_Per", 'WFOM - Time_Base'!$B$4:$B$29,0), MATCH(CONCATENATE($G197,AE$2),'WFOM - Time_Base'!$A$8:$API$8,0)),
IFERROR($AN197 * INDEX('Inputs from Uganda staff'!$E$61:$BM$80,MATCH('HRH Need estimation'!AE$2,'Inputs from Uganda staff'!$E$61:$E$80,0),MATCH('HRH Need estimation'!$D197,'Inputs from Uganda staff'!$E$6:$BM$6,0)),
""))</f>
        <v>0</v>
      </c>
      <c r="AF197" s="122">
        <f>IFERROR(
$AN197 * INDEX('WFOM - Time_Base'!$A$4:$API$29, MATCH("CenHos", 'WFOM - Time_Base'!$B$4:$B$29,0), MATCH(CONCATENATE($G197,AF$2),'WFOM - Time_Base'!$A$8:$API$8,0)) *
INDEX('WFOM - Time_Base'!$A$4:$API$29, MATCH("CenHos_Per", 'WFOM - Time_Base'!$B$4:$B$29,0), MATCH(CONCATENATE($G197,AF$2),'WFOM - Time_Base'!$A$8:$API$8,0)),
IFERROR($AN197 * INDEX('Inputs from Uganda staff'!$E$61:$BM$80,MATCH('HRH Need estimation'!AF$2,'Inputs from Uganda staff'!$E$61:$E$80,0),MATCH('HRH Need estimation'!$D197,'Inputs from Uganda staff'!$E$6:$BM$6,0)),
""))</f>
        <v>0</v>
      </c>
      <c r="AG197" s="122">
        <f>IFERROR(
$AN197 * INDEX('WFOM - Time_Base'!$A$4:$API$29, MATCH("CenHos", 'WFOM - Time_Base'!$B$4:$B$29,0), MATCH(CONCATENATE($G197,AG$2),'WFOM - Time_Base'!$A$8:$API$8,0)) *
INDEX('WFOM - Time_Base'!$A$4:$API$29, MATCH("CenHos_Per", 'WFOM - Time_Base'!$B$4:$B$29,0), MATCH(CONCATENATE($G197,AG$2),'WFOM - Time_Base'!$A$8:$API$8,0)),
IFERROR($AN197 * INDEX('Inputs from Uganda staff'!$E$61:$BM$80,MATCH('HRH Need estimation'!AG$2,'Inputs from Uganda staff'!$E$61:$E$80,0),MATCH('HRH Need estimation'!$D197,'Inputs from Uganda staff'!$E$6:$BM$6,0)),
""))</f>
        <v>0</v>
      </c>
      <c r="AH197" s="122">
        <f>IFERROR(
$AN197 * INDEX('WFOM - Time_Base'!$A$4:$API$29, MATCH("CenHos", 'WFOM - Time_Base'!$B$4:$B$29,0), MATCH(CONCATENATE($G197,AH$2),'WFOM - Time_Base'!$A$8:$API$8,0)) *
INDEX('WFOM - Time_Base'!$A$4:$API$29, MATCH("CenHos_Per", 'WFOM - Time_Base'!$B$4:$B$29,0), MATCH(CONCATENATE($G197,AH$2),'WFOM - Time_Base'!$A$8:$API$8,0)),
IFERROR($AN197 * INDEX('Inputs from Uganda staff'!$E$61:$BM$80,MATCH('HRH Need estimation'!AH$2,'Inputs from Uganda staff'!$E$61:$E$80,0),MATCH('HRH Need estimation'!$D197,'Inputs from Uganda staff'!$E$6:$BM$6,0)),
""))</f>
        <v>0</v>
      </c>
      <c r="AI197" s="122">
        <f>IFERROR(
$AN197 * INDEX('WFOM - Time_Base'!$A$4:$API$29, MATCH("CenHos", 'WFOM - Time_Base'!$B$4:$B$29,0), MATCH(CONCATENATE($G197,AI$2),'WFOM - Time_Base'!$A$8:$API$8,0)) *
INDEX('WFOM - Time_Base'!$A$4:$API$29, MATCH("CenHos_Per", 'WFOM - Time_Base'!$B$4:$B$29,0), MATCH(CONCATENATE($G197,AI$2),'WFOM - Time_Base'!$A$8:$API$8,0)),
IFERROR($AN197 * INDEX('Inputs from Uganda staff'!$E$61:$BM$80,MATCH('HRH Need estimation'!AI$2,'Inputs from Uganda staff'!$E$61:$E$80,0),MATCH('HRH Need estimation'!$D197,'Inputs from Uganda staff'!$E$6:$BM$6,0)),
""))</f>
        <v>0</v>
      </c>
      <c r="AJ197" s="122">
        <f>IFERROR(
$AN197 * INDEX('WFOM - Time_Base'!$A$4:$API$29, MATCH("CenHos", 'WFOM - Time_Base'!$B$4:$B$29,0), MATCH(CONCATENATE($G197,AJ$2),'WFOM - Time_Base'!$A$8:$API$8,0)) *
INDEX('WFOM - Time_Base'!$A$4:$API$29, MATCH("CenHos_Per", 'WFOM - Time_Base'!$B$4:$B$29,0), MATCH(CONCATENATE($G197,AJ$2),'WFOM - Time_Base'!$A$8:$API$8,0)),
IFERROR($AN197 * INDEX('Inputs from Uganda staff'!$E$61:$BM$80,MATCH('HRH Need estimation'!AJ$2,'Inputs from Uganda staff'!$E$61:$E$80,0),MATCH('HRH Need estimation'!$D197,'Inputs from Uganda staff'!$E$6:$BM$6,0)),
""))</f>
        <v>0</v>
      </c>
      <c r="AK197" s="122">
        <f>IFERROR(
$AN197 * INDEX('WFOM - Time_Base'!$A$4:$API$29, MATCH("CenHos", 'WFOM - Time_Base'!$B$4:$B$29,0), MATCH(CONCATENATE($G197,AK$2),'WFOM - Time_Base'!$A$8:$API$8,0)) *
INDEX('WFOM - Time_Base'!$A$4:$API$29, MATCH("CenHos_Per", 'WFOM - Time_Base'!$B$4:$B$29,0), MATCH(CONCATENATE($G197,AK$2),'WFOM - Time_Base'!$A$8:$API$8,0)),
IFERROR($AN197 * INDEX('Inputs from Uganda staff'!$E$61:$BM$80,MATCH('HRH Need estimation'!AK$2,'Inputs from Uganda staff'!$E$61:$E$80,0),MATCH('HRH Need estimation'!$D197,'Inputs from Uganda staff'!$E$6:$BM$6,0)),
""))</f>
        <v>0</v>
      </c>
      <c r="AL197" s="122">
        <f>IFERROR(
$AN197 * INDEX('WFOM - Time_Base'!$A$4:$API$29, MATCH("CenHos", 'WFOM - Time_Base'!$B$4:$B$29,0), MATCH(CONCATENATE($G197,AL$2),'WFOM - Time_Base'!$A$8:$API$8,0)) *
INDEX('WFOM - Time_Base'!$A$4:$API$29, MATCH("CenHos_Per", 'WFOM - Time_Base'!$B$4:$B$29,0), MATCH(CONCATENATE($G197,AL$2),'WFOM - Time_Base'!$A$8:$API$8,0)),
IFERROR($AN197 * INDEX('Inputs from Uganda staff'!$E$61:$BM$80,MATCH('HRH Need estimation'!AL$2,'Inputs from Uganda staff'!$E$61:$E$80,0),MATCH('HRH Need estimation'!$D197,'Inputs from Uganda staff'!$E$6:$BM$6,0)),
""))</f>
        <v>0</v>
      </c>
      <c r="AN197">
        <v>1</v>
      </c>
      <c r="AO197" t="e">
        <f t="shared" ref="AO197:AO260" si="8">VLOOKUP(C197,$AQ$4:$AQ$151,1,FALSE)</f>
        <v>#N/A</v>
      </c>
    </row>
    <row r="198" spans="1:41">
      <c r="A198" s="106" t="s">
        <v>1012</v>
      </c>
      <c r="B198" s="106" t="s">
        <v>525</v>
      </c>
      <c r="C198" s="107" t="s">
        <v>607</v>
      </c>
      <c r="D198" s="114" t="s">
        <v>608</v>
      </c>
      <c r="E198" s="122" t="s">
        <v>866</v>
      </c>
      <c r="F198" s="122" t="s">
        <v>72</v>
      </c>
      <c r="G198" s="122" t="str">
        <f>IF(F198&lt;&gt;"", VLOOKUP(F198,'WFOM - Cadre and Service List'!$E$4:$F$52,2,FALSE), "")</f>
        <v>MinorSurg</v>
      </c>
      <c r="H198" s="122"/>
      <c r="I198" s="207"/>
      <c r="J198" s="207"/>
      <c r="K198" s="207"/>
      <c r="L198" s="207"/>
      <c r="M198" s="207"/>
      <c r="N198" s="207"/>
      <c r="O198" s="207"/>
      <c r="P198" s="207">
        <f t="shared" si="7"/>
        <v>0</v>
      </c>
      <c r="Q198" s="122" t="s">
        <v>1947</v>
      </c>
      <c r="R198" s="122">
        <f>IFERROR(
$AN198 * INDEX('WFOM - Time_Base'!$A$4:$API$29, MATCH("CenHos", 'WFOM - Time_Base'!$B$4:$B$29,0), MATCH(CONCATENATE($G198,R$2),'WFOM - Time_Base'!$A$8:$API$8,0)) *
INDEX('WFOM - Time_Base'!$A$4:$API$29, MATCH("CenHos_Per", 'WFOM - Time_Base'!$B$4:$B$29,0), MATCH(CONCATENATE($G198,R$2),'WFOM - Time_Base'!$A$8:$API$8,0)),
IFERROR($AN198 * INDEX('Inputs from Uganda staff'!$E$61:$BM$80,MATCH('HRH Need estimation'!R$2,'Inputs from Uganda staff'!$E$61:$E$80,0),MATCH('HRH Need estimation'!$D198,'Inputs from Uganda staff'!$E$6:$BM$6,0)),
""))</f>
        <v>60</v>
      </c>
      <c r="S198" s="122">
        <f>IFERROR(
$AN198 * INDEX('WFOM - Time_Base'!$A$4:$API$29, MATCH("CenHos", 'WFOM - Time_Base'!$B$4:$B$29,0), MATCH(CONCATENATE($G198,S$2),'WFOM - Time_Base'!$A$8:$API$8,0)) *
INDEX('WFOM - Time_Base'!$A$4:$API$29, MATCH("CenHos_Per", 'WFOM - Time_Base'!$B$4:$B$29,0), MATCH(CONCATENATE($G198,S$2),'WFOM - Time_Base'!$A$8:$API$8,0)),
IFERROR($AN198 * INDEX('Inputs from Uganda staff'!$E$61:$BM$80,MATCH('HRH Need estimation'!S$2,'Inputs from Uganda staff'!$E$61:$E$80,0),MATCH('HRH Need estimation'!$D198,'Inputs from Uganda staff'!$E$6:$BM$6,0)),
""))</f>
        <v>80</v>
      </c>
      <c r="T198" s="122">
        <f>IFERROR(
$AN198 * INDEX('WFOM - Time_Base'!$A$4:$API$29, MATCH("CenHos", 'WFOM - Time_Base'!$B$4:$B$29,0), MATCH(CONCATENATE($G198,T$2),'WFOM - Time_Base'!$A$8:$API$8,0)) *
INDEX('WFOM - Time_Base'!$A$4:$API$29, MATCH("CenHos_Per", 'WFOM - Time_Base'!$B$4:$B$29,0), MATCH(CONCATENATE($G198,T$2),'WFOM - Time_Base'!$A$8:$API$8,0)),
IFERROR($AN198 * INDEX('Inputs from Uganda staff'!$E$61:$BM$80,MATCH('HRH Need estimation'!T$2,'Inputs from Uganda staff'!$E$61:$E$80,0),MATCH('HRH Need estimation'!$D198,'Inputs from Uganda staff'!$E$6:$BM$6,0)),
""))</f>
        <v>0</v>
      </c>
      <c r="U198" s="122">
        <f>IFERROR(
$AN198 * INDEX('WFOM - Time_Base'!$A$4:$API$29, MATCH("CenHos", 'WFOM - Time_Base'!$B$4:$B$29,0), MATCH(CONCATENATE($G198,U$2),'WFOM - Time_Base'!$A$8:$API$8,0)) *
INDEX('WFOM - Time_Base'!$A$4:$API$29, MATCH("CenHos_Per", 'WFOM - Time_Base'!$B$4:$B$29,0), MATCH(CONCATENATE($G198,U$2),'WFOM - Time_Base'!$A$8:$API$8,0)),
IFERROR($AN198 * INDEX('Inputs from Uganda staff'!$E$61:$BM$80,MATCH('HRH Need estimation'!U$2,'Inputs from Uganda staff'!$E$61:$E$80,0),MATCH('HRH Need estimation'!$D198,'Inputs from Uganda staff'!$E$6:$BM$6,0)),
""))</f>
        <v>18</v>
      </c>
      <c r="V198" s="122">
        <f>IFERROR(
$AN198 * INDEX('WFOM - Time_Base'!$A$4:$API$29, MATCH("CenHos", 'WFOM - Time_Base'!$B$4:$B$29,0), MATCH(CONCATENATE($G198,V$2),'WFOM - Time_Base'!$A$8:$API$8,0)) *
INDEX('WFOM - Time_Base'!$A$4:$API$29, MATCH("CenHos_Per", 'WFOM - Time_Base'!$B$4:$B$29,0), MATCH(CONCATENATE($G198,V$2),'WFOM - Time_Base'!$A$8:$API$8,0)),
IFERROR($AN198 * INDEX('Inputs from Uganda staff'!$E$61:$BM$80,MATCH('HRH Need estimation'!V$2,'Inputs from Uganda staff'!$E$61:$E$80,0),MATCH('HRH Need estimation'!$D198,'Inputs from Uganda staff'!$E$6:$BM$6,0)),
""))</f>
        <v>42</v>
      </c>
      <c r="W198" s="122">
        <f>IFERROR(
$AN198 * INDEX('WFOM - Time_Base'!$A$4:$API$29, MATCH("CenHos", 'WFOM - Time_Base'!$B$4:$B$29,0), MATCH(CONCATENATE($G198,W$2),'WFOM - Time_Base'!$A$8:$API$8,0)) *
INDEX('WFOM - Time_Base'!$A$4:$API$29, MATCH("CenHos_Per", 'WFOM - Time_Base'!$B$4:$B$29,0), MATCH(CONCATENATE($G198,W$2),'WFOM - Time_Base'!$A$8:$API$8,0)),
IFERROR($AN198 * INDEX('Inputs from Uganda staff'!$E$61:$BM$80,MATCH('HRH Need estimation'!W$2,'Inputs from Uganda staff'!$E$61:$E$80,0),MATCH('HRH Need estimation'!$D198,'Inputs from Uganda staff'!$E$6:$BM$6,0)),
""))</f>
        <v>2.5</v>
      </c>
      <c r="X198" s="122">
        <f>IFERROR(
$AN198 * INDEX('WFOM - Time_Base'!$A$4:$API$29, MATCH("CenHos", 'WFOM - Time_Base'!$B$4:$B$29,0), MATCH(CONCATENATE($G198,X$2),'WFOM - Time_Base'!$A$8:$API$8,0)) *
INDEX('WFOM - Time_Base'!$A$4:$API$29, MATCH("CenHos_Per", 'WFOM - Time_Base'!$B$4:$B$29,0), MATCH(CONCATENATE($G198,X$2),'WFOM - Time_Base'!$A$8:$API$8,0)),
IFERROR($AN198 * INDEX('Inputs from Uganda staff'!$E$61:$BM$80,MATCH('HRH Need estimation'!X$2,'Inputs from Uganda staff'!$E$61:$E$80,0),MATCH('HRH Need estimation'!$D198,'Inputs from Uganda staff'!$E$6:$BM$6,0)),
""))</f>
        <v>2.5</v>
      </c>
      <c r="Y198" s="122">
        <f>IFERROR(
$AN198 * INDEX('WFOM - Time_Base'!$A$4:$API$29, MATCH("CenHos", 'WFOM - Time_Base'!$B$4:$B$29,0), MATCH(CONCATENATE($G198,Y$2),'WFOM - Time_Base'!$A$8:$API$8,0)) *
INDEX('WFOM - Time_Base'!$A$4:$API$29, MATCH("CenHos_Per", 'WFOM - Time_Base'!$B$4:$B$29,0), MATCH(CONCATENATE($G198,Y$2),'WFOM - Time_Base'!$A$8:$API$8,0)),
IFERROR($AN198 * INDEX('Inputs from Uganda staff'!$E$61:$BM$80,MATCH('HRH Need estimation'!Y$2,'Inputs from Uganda staff'!$E$61:$E$80,0),MATCH('HRH Need estimation'!$D198,'Inputs from Uganda staff'!$E$6:$BM$6,0)),
""))</f>
        <v>0</v>
      </c>
      <c r="Z198" s="122">
        <f>IFERROR(
$AN198 * INDEX('WFOM - Time_Base'!$A$4:$API$29, MATCH("CenHos", 'WFOM - Time_Base'!$B$4:$B$29,0), MATCH(CONCATENATE($G198,Z$2),'WFOM - Time_Base'!$A$8:$API$8,0)) *
INDEX('WFOM - Time_Base'!$A$4:$API$29, MATCH("CenHos_Per", 'WFOM - Time_Base'!$B$4:$B$29,0), MATCH(CONCATENATE($G198,Z$2),'WFOM - Time_Base'!$A$8:$API$8,0)),
IFERROR($AN198 * INDEX('Inputs from Uganda staff'!$E$61:$BM$80,MATCH('HRH Need estimation'!Z$2,'Inputs from Uganda staff'!$E$61:$E$80,0),MATCH('HRH Need estimation'!$D198,'Inputs from Uganda staff'!$E$6:$BM$6,0)),
""))</f>
        <v>0</v>
      </c>
      <c r="AA198" s="122">
        <f>IFERROR(
$AN198 * INDEX('WFOM - Time_Base'!$A$4:$API$29, MATCH("CenHos", 'WFOM - Time_Base'!$B$4:$B$29,0), MATCH(CONCATENATE($G198,AA$2),'WFOM - Time_Base'!$A$8:$API$8,0)) *
INDEX('WFOM - Time_Base'!$A$4:$API$29, MATCH("CenHos_Per", 'WFOM - Time_Base'!$B$4:$B$29,0), MATCH(CONCATENATE($G198,AA$2),'WFOM - Time_Base'!$A$8:$API$8,0)),
IFERROR($AN198 * INDEX('Inputs from Uganda staff'!$E$61:$BM$80,MATCH('HRH Need estimation'!AA$2,'Inputs from Uganda staff'!$E$61:$E$80,0),MATCH('HRH Need estimation'!$D198,'Inputs from Uganda staff'!$E$6:$BM$6,0)),
""))</f>
        <v>0</v>
      </c>
      <c r="AB198" s="122">
        <f>IFERROR(
$AN198 * INDEX('WFOM - Time_Base'!$A$4:$API$29, MATCH("CenHos", 'WFOM - Time_Base'!$B$4:$B$29,0), MATCH(CONCATENATE($G198,AB$2),'WFOM - Time_Base'!$A$8:$API$8,0)) *
INDEX('WFOM - Time_Base'!$A$4:$API$29, MATCH("CenHos_Per", 'WFOM - Time_Base'!$B$4:$B$29,0), MATCH(CONCATENATE($G198,AB$2),'WFOM - Time_Base'!$A$8:$API$8,0)),
IFERROR($AN198 * INDEX('Inputs from Uganda staff'!$E$61:$BM$80,MATCH('HRH Need estimation'!AB$2,'Inputs from Uganda staff'!$E$61:$E$80,0),MATCH('HRH Need estimation'!$D198,'Inputs from Uganda staff'!$E$6:$BM$6,0)),
""))</f>
        <v>0</v>
      </c>
      <c r="AC198" s="122" t="str">
        <f>IFERROR(
$AN198 * INDEX('WFOM - Time_Base'!$A$4:$API$29, MATCH("CenHos", 'WFOM - Time_Base'!$B$4:$B$29,0), MATCH(CONCATENATE($G198,AC$2),'WFOM - Time_Base'!$A$8:$API$8,0)) *
INDEX('WFOM - Time_Base'!$A$4:$API$29, MATCH("CenHos_Per", 'WFOM - Time_Base'!$B$4:$B$29,0), MATCH(CONCATENATE($G198,AC$2),'WFOM - Time_Base'!$A$8:$API$8,0)),
IFERROR($AN198 * INDEX('Inputs from Uganda staff'!$E$61:$BM$80,MATCH('HRH Need estimation'!AC$2,'Inputs from Uganda staff'!$E$61:$E$80,0),MATCH('HRH Need estimation'!$D198,'Inputs from Uganda staff'!$E$6:$BM$6,0)),
""))</f>
        <v/>
      </c>
      <c r="AD198" s="122">
        <f>IFERROR(
$AN198 * INDEX('WFOM - Time_Base'!$A$4:$API$29, MATCH("CenHos", 'WFOM - Time_Base'!$B$4:$B$29,0), MATCH(CONCATENATE($G198,AD$2),'WFOM - Time_Base'!$A$8:$API$8,0)) *
INDEX('WFOM - Time_Base'!$A$4:$API$29, MATCH("CenHos_Per", 'WFOM - Time_Base'!$B$4:$B$29,0), MATCH(CONCATENATE($G198,AD$2),'WFOM - Time_Base'!$A$8:$API$8,0)),
IFERROR($AN198 * INDEX('Inputs from Uganda staff'!$E$61:$BM$80,MATCH('HRH Need estimation'!AD$2,'Inputs from Uganda staff'!$E$61:$E$80,0),MATCH('HRH Need estimation'!$D198,'Inputs from Uganda staff'!$E$6:$BM$6,0)),
""))</f>
        <v>0</v>
      </c>
      <c r="AE198" s="122">
        <f>IFERROR(
$AN198 * INDEX('WFOM - Time_Base'!$A$4:$API$29, MATCH("CenHos", 'WFOM - Time_Base'!$B$4:$B$29,0), MATCH(CONCATENATE($G198,AE$2),'WFOM - Time_Base'!$A$8:$API$8,0)) *
INDEX('WFOM - Time_Base'!$A$4:$API$29, MATCH("CenHos_Per", 'WFOM - Time_Base'!$B$4:$B$29,0), MATCH(CONCATENATE($G198,AE$2),'WFOM - Time_Base'!$A$8:$API$8,0)),
IFERROR($AN198 * INDEX('Inputs from Uganda staff'!$E$61:$BM$80,MATCH('HRH Need estimation'!AE$2,'Inputs from Uganda staff'!$E$61:$E$80,0),MATCH('HRH Need estimation'!$D198,'Inputs from Uganda staff'!$E$6:$BM$6,0)),
""))</f>
        <v>0</v>
      </c>
      <c r="AF198" s="122">
        <f>IFERROR(
$AN198 * INDEX('WFOM - Time_Base'!$A$4:$API$29, MATCH("CenHos", 'WFOM - Time_Base'!$B$4:$B$29,0), MATCH(CONCATENATE($G198,AF$2),'WFOM - Time_Base'!$A$8:$API$8,0)) *
INDEX('WFOM - Time_Base'!$A$4:$API$29, MATCH("CenHos_Per", 'WFOM - Time_Base'!$B$4:$B$29,0), MATCH(CONCATENATE($G198,AF$2),'WFOM - Time_Base'!$A$8:$API$8,0)),
IFERROR($AN198 * INDEX('Inputs from Uganda staff'!$E$61:$BM$80,MATCH('HRH Need estimation'!AF$2,'Inputs from Uganda staff'!$E$61:$E$80,0),MATCH('HRH Need estimation'!$D198,'Inputs from Uganda staff'!$E$6:$BM$6,0)),
""))</f>
        <v>0</v>
      </c>
      <c r="AG198" s="122">
        <f>IFERROR(
$AN198 * INDEX('WFOM - Time_Base'!$A$4:$API$29, MATCH("CenHos", 'WFOM - Time_Base'!$B$4:$B$29,0), MATCH(CONCATENATE($G198,AG$2),'WFOM - Time_Base'!$A$8:$API$8,0)) *
INDEX('WFOM - Time_Base'!$A$4:$API$29, MATCH("CenHos_Per", 'WFOM - Time_Base'!$B$4:$B$29,0), MATCH(CONCATENATE($G198,AG$2),'WFOM - Time_Base'!$A$8:$API$8,0)),
IFERROR($AN198 * INDEX('Inputs from Uganda staff'!$E$61:$BM$80,MATCH('HRH Need estimation'!AG$2,'Inputs from Uganda staff'!$E$61:$E$80,0),MATCH('HRH Need estimation'!$D198,'Inputs from Uganda staff'!$E$6:$BM$6,0)),
""))</f>
        <v>0</v>
      </c>
      <c r="AH198" s="122">
        <f>IFERROR(
$AN198 * INDEX('WFOM - Time_Base'!$A$4:$API$29, MATCH("CenHos", 'WFOM - Time_Base'!$B$4:$B$29,0), MATCH(CONCATENATE($G198,AH$2),'WFOM - Time_Base'!$A$8:$API$8,0)) *
INDEX('WFOM - Time_Base'!$A$4:$API$29, MATCH("CenHos_Per", 'WFOM - Time_Base'!$B$4:$B$29,0), MATCH(CONCATENATE($G198,AH$2),'WFOM - Time_Base'!$A$8:$API$8,0)),
IFERROR($AN198 * INDEX('Inputs from Uganda staff'!$E$61:$BM$80,MATCH('HRH Need estimation'!AH$2,'Inputs from Uganda staff'!$E$61:$E$80,0),MATCH('HRH Need estimation'!$D198,'Inputs from Uganda staff'!$E$6:$BM$6,0)),
""))</f>
        <v>0</v>
      </c>
      <c r="AI198" s="122">
        <f>IFERROR(
$AN198 * INDEX('WFOM - Time_Base'!$A$4:$API$29, MATCH("CenHos", 'WFOM - Time_Base'!$B$4:$B$29,0), MATCH(CONCATENATE($G198,AI$2),'WFOM - Time_Base'!$A$8:$API$8,0)) *
INDEX('WFOM - Time_Base'!$A$4:$API$29, MATCH("CenHos_Per", 'WFOM - Time_Base'!$B$4:$B$29,0), MATCH(CONCATENATE($G198,AI$2),'WFOM - Time_Base'!$A$8:$API$8,0)),
IFERROR($AN198 * INDEX('Inputs from Uganda staff'!$E$61:$BM$80,MATCH('HRH Need estimation'!AI$2,'Inputs from Uganda staff'!$E$61:$E$80,0),MATCH('HRH Need estimation'!$D198,'Inputs from Uganda staff'!$E$6:$BM$6,0)),
""))</f>
        <v>0</v>
      </c>
      <c r="AJ198" s="122">
        <f>IFERROR(
$AN198 * INDEX('WFOM - Time_Base'!$A$4:$API$29, MATCH("CenHos", 'WFOM - Time_Base'!$B$4:$B$29,0), MATCH(CONCATENATE($G198,AJ$2),'WFOM - Time_Base'!$A$8:$API$8,0)) *
INDEX('WFOM - Time_Base'!$A$4:$API$29, MATCH("CenHos_Per", 'WFOM - Time_Base'!$B$4:$B$29,0), MATCH(CONCATENATE($G198,AJ$2),'WFOM - Time_Base'!$A$8:$API$8,0)),
IFERROR($AN198 * INDEX('Inputs from Uganda staff'!$E$61:$BM$80,MATCH('HRH Need estimation'!AJ$2,'Inputs from Uganda staff'!$E$61:$E$80,0),MATCH('HRH Need estimation'!$D198,'Inputs from Uganda staff'!$E$6:$BM$6,0)),
""))</f>
        <v>0</v>
      </c>
      <c r="AK198" s="122">
        <f>IFERROR(
$AN198 * INDEX('WFOM - Time_Base'!$A$4:$API$29, MATCH("CenHos", 'WFOM - Time_Base'!$B$4:$B$29,0), MATCH(CONCATENATE($G198,AK$2),'WFOM - Time_Base'!$A$8:$API$8,0)) *
INDEX('WFOM - Time_Base'!$A$4:$API$29, MATCH("CenHos_Per", 'WFOM - Time_Base'!$B$4:$B$29,0), MATCH(CONCATENATE($G198,AK$2),'WFOM - Time_Base'!$A$8:$API$8,0)),
IFERROR($AN198 * INDEX('Inputs from Uganda staff'!$E$61:$BM$80,MATCH('HRH Need estimation'!AK$2,'Inputs from Uganda staff'!$E$61:$E$80,0),MATCH('HRH Need estimation'!$D198,'Inputs from Uganda staff'!$E$6:$BM$6,0)),
""))</f>
        <v>0</v>
      </c>
      <c r="AL198" s="122">
        <f>IFERROR(
$AN198 * INDEX('WFOM - Time_Base'!$A$4:$API$29, MATCH("CenHos", 'WFOM - Time_Base'!$B$4:$B$29,0), MATCH(CONCATENATE($G198,AL$2),'WFOM - Time_Base'!$A$8:$API$8,0)) *
INDEX('WFOM - Time_Base'!$A$4:$API$29, MATCH("CenHos_Per", 'WFOM - Time_Base'!$B$4:$B$29,0), MATCH(CONCATENATE($G198,AL$2),'WFOM - Time_Base'!$A$8:$API$8,0)),
IFERROR($AN198 * INDEX('Inputs from Uganda staff'!$E$61:$BM$80,MATCH('HRH Need estimation'!AL$2,'Inputs from Uganda staff'!$E$61:$E$80,0),MATCH('HRH Need estimation'!$D198,'Inputs from Uganda staff'!$E$6:$BM$6,0)),
""))</f>
        <v>0</v>
      </c>
      <c r="AN198">
        <v>1</v>
      </c>
      <c r="AO198" t="str">
        <f t="shared" si="8"/>
        <v>213</v>
      </c>
    </row>
    <row r="199" spans="1:41">
      <c r="A199" s="106" t="s">
        <v>915</v>
      </c>
      <c r="B199" s="106" t="s">
        <v>525</v>
      </c>
      <c r="C199" s="107" t="s">
        <v>609</v>
      </c>
      <c r="D199" s="114" t="s">
        <v>610</v>
      </c>
      <c r="E199" s="122" t="s">
        <v>866</v>
      </c>
      <c r="F199" s="122" t="s">
        <v>72</v>
      </c>
      <c r="G199" s="122" t="str">
        <f>IF(F199&lt;&gt;"", VLOOKUP(F199,'WFOM - Cadre and Service List'!$E$4:$F$52,2,FALSE), "")</f>
        <v>MinorSurg</v>
      </c>
      <c r="H199" s="122"/>
      <c r="I199" s="207"/>
      <c r="J199" s="207"/>
      <c r="K199" s="207"/>
      <c r="L199" s="207"/>
      <c r="M199" s="207"/>
      <c r="N199" s="207"/>
      <c r="O199" s="207"/>
      <c r="P199" s="207">
        <f t="shared" si="7"/>
        <v>0</v>
      </c>
      <c r="Q199" s="122" t="s">
        <v>1947</v>
      </c>
      <c r="R199" s="122">
        <f>IFERROR(
$AN199 * INDEX('WFOM - Time_Base'!$A$4:$API$29, MATCH("CenHos", 'WFOM - Time_Base'!$B$4:$B$29,0), MATCH(CONCATENATE($G199,R$2),'WFOM - Time_Base'!$A$8:$API$8,0)) *
INDEX('WFOM - Time_Base'!$A$4:$API$29, MATCH("CenHos_Per", 'WFOM - Time_Base'!$B$4:$B$29,0), MATCH(CONCATENATE($G199,R$2),'WFOM - Time_Base'!$A$8:$API$8,0)),
IFERROR($AN199 * INDEX('Inputs from Uganda staff'!$E$61:$BM$80,MATCH('HRH Need estimation'!R$2,'Inputs from Uganda staff'!$E$61:$E$80,0),MATCH('HRH Need estimation'!$D199,'Inputs from Uganda staff'!$E$6:$BM$6,0)),
""))</f>
        <v>60</v>
      </c>
      <c r="S199" s="122">
        <f>IFERROR(
$AN199 * INDEX('WFOM - Time_Base'!$A$4:$API$29, MATCH("CenHos", 'WFOM - Time_Base'!$B$4:$B$29,0), MATCH(CONCATENATE($G199,S$2),'WFOM - Time_Base'!$A$8:$API$8,0)) *
INDEX('WFOM - Time_Base'!$A$4:$API$29, MATCH("CenHos_Per", 'WFOM - Time_Base'!$B$4:$B$29,0), MATCH(CONCATENATE($G199,S$2),'WFOM - Time_Base'!$A$8:$API$8,0)),
IFERROR($AN199 * INDEX('Inputs from Uganda staff'!$E$61:$BM$80,MATCH('HRH Need estimation'!S$2,'Inputs from Uganda staff'!$E$61:$E$80,0),MATCH('HRH Need estimation'!$D199,'Inputs from Uganda staff'!$E$6:$BM$6,0)),
""))</f>
        <v>80</v>
      </c>
      <c r="T199" s="122">
        <f>IFERROR(
$AN199 * INDEX('WFOM - Time_Base'!$A$4:$API$29, MATCH("CenHos", 'WFOM - Time_Base'!$B$4:$B$29,0), MATCH(CONCATENATE($G199,T$2),'WFOM - Time_Base'!$A$8:$API$8,0)) *
INDEX('WFOM - Time_Base'!$A$4:$API$29, MATCH("CenHos_Per", 'WFOM - Time_Base'!$B$4:$B$29,0), MATCH(CONCATENATE($G199,T$2),'WFOM - Time_Base'!$A$8:$API$8,0)),
IFERROR($AN199 * INDEX('Inputs from Uganda staff'!$E$61:$BM$80,MATCH('HRH Need estimation'!T$2,'Inputs from Uganda staff'!$E$61:$E$80,0),MATCH('HRH Need estimation'!$D199,'Inputs from Uganda staff'!$E$6:$BM$6,0)),
""))</f>
        <v>0</v>
      </c>
      <c r="U199" s="122">
        <f>IFERROR(
$AN199 * INDEX('WFOM - Time_Base'!$A$4:$API$29, MATCH("CenHos", 'WFOM - Time_Base'!$B$4:$B$29,0), MATCH(CONCATENATE($G199,U$2),'WFOM - Time_Base'!$A$8:$API$8,0)) *
INDEX('WFOM - Time_Base'!$A$4:$API$29, MATCH("CenHos_Per", 'WFOM - Time_Base'!$B$4:$B$29,0), MATCH(CONCATENATE($G199,U$2),'WFOM - Time_Base'!$A$8:$API$8,0)),
IFERROR($AN199 * INDEX('Inputs from Uganda staff'!$E$61:$BM$80,MATCH('HRH Need estimation'!U$2,'Inputs from Uganda staff'!$E$61:$E$80,0),MATCH('HRH Need estimation'!$D199,'Inputs from Uganda staff'!$E$6:$BM$6,0)),
""))</f>
        <v>18</v>
      </c>
      <c r="V199" s="122">
        <f>IFERROR(
$AN199 * INDEX('WFOM - Time_Base'!$A$4:$API$29, MATCH("CenHos", 'WFOM - Time_Base'!$B$4:$B$29,0), MATCH(CONCATENATE($G199,V$2),'WFOM - Time_Base'!$A$8:$API$8,0)) *
INDEX('WFOM - Time_Base'!$A$4:$API$29, MATCH("CenHos_Per", 'WFOM - Time_Base'!$B$4:$B$29,0), MATCH(CONCATENATE($G199,V$2),'WFOM - Time_Base'!$A$8:$API$8,0)),
IFERROR($AN199 * INDEX('Inputs from Uganda staff'!$E$61:$BM$80,MATCH('HRH Need estimation'!V$2,'Inputs from Uganda staff'!$E$61:$E$80,0),MATCH('HRH Need estimation'!$D199,'Inputs from Uganda staff'!$E$6:$BM$6,0)),
""))</f>
        <v>42</v>
      </c>
      <c r="W199" s="122">
        <f>IFERROR(
$AN199 * INDEX('WFOM - Time_Base'!$A$4:$API$29, MATCH("CenHos", 'WFOM - Time_Base'!$B$4:$B$29,0), MATCH(CONCATENATE($G199,W$2),'WFOM - Time_Base'!$A$8:$API$8,0)) *
INDEX('WFOM - Time_Base'!$A$4:$API$29, MATCH("CenHos_Per", 'WFOM - Time_Base'!$B$4:$B$29,0), MATCH(CONCATENATE($G199,W$2),'WFOM - Time_Base'!$A$8:$API$8,0)),
IFERROR($AN199 * INDEX('Inputs from Uganda staff'!$E$61:$BM$80,MATCH('HRH Need estimation'!W$2,'Inputs from Uganda staff'!$E$61:$E$80,0),MATCH('HRH Need estimation'!$D199,'Inputs from Uganda staff'!$E$6:$BM$6,0)),
""))</f>
        <v>2.5</v>
      </c>
      <c r="X199" s="122">
        <f>IFERROR(
$AN199 * INDEX('WFOM - Time_Base'!$A$4:$API$29, MATCH("CenHos", 'WFOM - Time_Base'!$B$4:$B$29,0), MATCH(CONCATENATE($G199,X$2),'WFOM - Time_Base'!$A$8:$API$8,0)) *
INDEX('WFOM - Time_Base'!$A$4:$API$29, MATCH("CenHos_Per", 'WFOM - Time_Base'!$B$4:$B$29,0), MATCH(CONCATENATE($G199,X$2),'WFOM - Time_Base'!$A$8:$API$8,0)),
IFERROR($AN199 * INDEX('Inputs from Uganda staff'!$E$61:$BM$80,MATCH('HRH Need estimation'!X$2,'Inputs from Uganda staff'!$E$61:$E$80,0),MATCH('HRH Need estimation'!$D199,'Inputs from Uganda staff'!$E$6:$BM$6,0)),
""))</f>
        <v>2.5</v>
      </c>
      <c r="Y199" s="122">
        <f>IFERROR(
$AN199 * INDEX('WFOM - Time_Base'!$A$4:$API$29, MATCH("CenHos", 'WFOM - Time_Base'!$B$4:$B$29,0), MATCH(CONCATENATE($G199,Y$2),'WFOM - Time_Base'!$A$8:$API$8,0)) *
INDEX('WFOM - Time_Base'!$A$4:$API$29, MATCH("CenHos_Per", 'WFOM - Time_Base'!$B$4:$B$29,0), MATCH(CONCATENATE($G199,Y$2),'WFOM - Time_Base'!$A$8:$API$8,0)),
IFERROR($AN199 * INDEX('Inputs from Uganda staff'!$E$61:$BM$80,MATCH('HRH Need estimation'!Y$2,'Inputs from Uganda staff'!$E$61:$E$80,0),MATCH('HRH Need estimation'!$D199,'Inputs from Uganda staff'!$E$6:$BM$6,0)),
""))</f>
        <v>0</v>
      </c>
      <c r="Z199" s="122">
        <f>IFERROR(
$AN199 * INDEX('WFOM - Time_Base'!$A$4:$API$29, MATCH("CenHos", 'WFOM - Time_Base'!$B$4:$B$29,0), MATCH(CONCATENATE($G199,Z$2),'WFOM - Time_Base'!$A$8:$API$8,0)) *
INDEX('WFOM - Time_Base'!$A$4:$API$29, MATCH("CenHos_Per", 'WFOM - Time_Base'!$B$4:$B$29,0), MATCH(CONCATENATE($G199,Z$2),'WFOM - Time_Base'!$A$8:$API$8,0)),
IFERROR($AN199 * INDEX('Inputs from Uganda staff'!$E$61:$BM$80,MATCH('HRH Need estimation'!Z$2,'Inputs from Uganda staff'!$E$61:$E$80,0),MATCH('HRH Need estimation'!$D199,'Inputs from Uganda staff'!$E$6:$BM$6,0)),
""))</f>
        <v>0</v>
      </c>
      <c r="AA199" s="122">
        <f>IFERROR(
$AN199 * INDEX('WFOM - Time_Base'!$A$4:$API$29, MATCH("CenHos", 'WFOM - Time_Base'!$B$4:$B$29,0), MATCH(CONCATENATE($G199,AA$2),'WFOM - Time_Base'!$A$8:$API$8,0)) *
INDEX('WFOM - Time_Base'!$A$4:$API$29, MATCH("CenHos_Per", 'WFOM - Time_Base'!$B$4:$B$29,0), MATCH(CONCATENATE($G199,AA$2),'WFOM - Time_Base'!$A$8:$API$8,0)),
IFERROR($AN199 * INDEX('Inputs from Uganda staff'!$E$61:$BM$80,MATCH('HRH Need estimation'!AA$2,'Inputs from Uganda staff'!$E$61:$E$80,0),MATCH('HRH Need estimation'!$D199,'Inputs from Uganda staff'!$E$6:$BM$6,0)),
""))</f>
        <v>0</v>
      </c>
      <c r="AB199" s="122">
        <f>IFERROR(
$AN199 * INDEX('WFOM - Time_Base'!$A$4:$API$29, MATCH("CenHos", 'WFOM - Time_Base'!$B$4:$B$29,0), MATCH(CONCATENATE($G199,AB$2),'WFOM - Time_Base'!$A$8:$API$8,0)) *
INDEX('WFOM - Time_Base'!$A$4:$API$29, MATCH("CenHos_Per", 'WFOM - Time_Base'!$B$4:$B$29,0), MATCH(CONCATENATE($G199,AB$2),'WFOM - Time_Base'!$A$8:$API$8,0)),
IFERROR($AN199 * INDEX('Inputs from Uganda staff'!$E$61:$BM$80,MATCH('HRH Need estimation'!AB$2,'Inputs from Uganda staff'!$E$61:$E$80,0),MATCH('HRH Need estimation'!$D199,'Inputs from Uganda staff'!$E$6:$BM$6,0)),
""))</f>
        <v>0</v>
      </c>
      <c r="AC199" s="122" t="str">
        <f>IFERROR(
$AN199 * INDEX('WFOM - Time_Base'!$A$4:$API$29, MATCH("CenHos", 'WFOM - Time_Base'!$B$4:$B$29,0), MATCH(CONCATENATE($G199,AC$2),'WFOM - Time_Base'!$A$8:$API$8,0)) *
INDEX('WFOM - Time_Base'!$A$4:$API$29, MATCH("CenHos_Per", 'WFOM - Time_Base'!$B$4:$B$29,0), MATCH(CONCATENATE($G199,AC$2),'WFOM - Time_Base'!$A$8:$API$8,0)),
IFERROR($AN199 * INDEX('Inputs from Uganda staff'!$E$61:$BM$80,MATCH('HRH Need estimation'!AC$2,'Inputs from Uganda staff'!$E$61:$E$80,0),MATCH('HRH Need estimation'!$D199,'Inputs from Uganda staff'!$E$6:$BM$6,0)),
""))</f>
        <v/>
      </c>
      <c r="AD199" s="122">
        <f>IFERROR(
$AN199 * INDEX('WFOM - Time_Base'!$A$4:$API$29, MATCH("CenHos", 'WFOM - Time_Base'!$B$4:$B$29,0), MATCH(CONCATENATE($G199,AD$2),'WFOM - Time_Base'!$A$8:$API$8,0)) *
INDEX('WFOM - Time_Base'!$A$4:$API$29, MATCH("CenHos_Per", 'WFOM - Time_Base'!$B$4:$B$29,0), MATCH(CONCATENATE($G199,AD$2),'WFOM - Time_Base'!$A$8:$API$8,0)),
IFERROR($AN199 * INDEX('Inputs from Uganda staff'!$E$61:$BM$80,MATCH('HRH Need estimation'!AD$2,'Inputs from Uganda staff'!$E$61:$E$80,0),MATCH('HRH Need estimation'!$D199,'Inputs from Uganda staff'!$E$6:$BM$6,0)),
""))</f>
        <v>0</v>
      </c>
      <c r="AE199" s="122">
        <f>IFERROR(
$AN199 * INDEX('WFOM - Time_Base'!$A$4:$API$29, MATCH("CenHos", 'WFOM - Time_Base'!$B$4:$B$29,0), MATCH(CONCATENATE($G199,AE$2),'WFOM - Time_Base'!$A$8:$API$8,0)) *
INDEX('WFOM - Time_Base'!$A$4:$API$29, MATCH("CenHos_Per", 'WFOM - Time_Base'!$B$4:$B$29,0), MATCH(CONCATENATE($G199,AE$2),'WFOM - Time_Base'!$A$8:$API$8,0)),
IFERROR($AN199 * INDEX('Inputs from Uganda staff'!$E$61:$BM$80,MATCH('HRH Need estimation'!AE$2,'Inputs from Uganda staff'!$E$61:$E$80,0),MATCH('HRH Need estimation'!$D199,'Inputs from Uganda staff'!$E$6:$BM$6,0)),
""))</f>
        <v>0</v>
      </c>
      <c r="AF199" s="122">
        <f>IFERROR(
$AN199 * INDEX('WFOM - Time_Base'!$A$4:$API$29, MATCH("CenHos", 'WFOM - Time_Base'!$B$4:$B$29,0), MATCH(CONCATENATE($G199,AF$2),'WFOM - Time_Base'!$A$8:$API$8,0)) *
INDEX('WFOM - Time_Base'!$A$4:$API$29, MATCH("CenHos_Per", 'WFOM - Time_Base'!$B$4:$B$29,0), MATCH(CONCATENATE($G199,AF$2),'WFOM - Time_Base'!$A$8:$API$8,0)),
IFERROR($AN199 * INDEX('Inputs from Uganda staff'!$E$61:$BM$80,MATCH('HRH Need estimation'!AF$2,'Inputs from Uganda staff'!$E$61:$E$80,0),MATCH('HRH Need estimation'!$D199,'Inputs from Uganda staff'!$E$6:$BM$6,0)),
""))</f>
        <v>0</v>
      </c>
      <c r="AG199" s="122">
        <f>IFERROR(
$AN199 * INDEX('WFOM - Time_Base'!$A$4:$API$29, MATCH("CenHos", 'WFOM - Time_Base'!$B$4:$B$29,0), MATCH(CONCATENATE($G199,AG$2),'WFOM - Time_Base'!$A$8:$API$8,0)) *
INDEX('WFOM - Time_Base'!$A$4:$API$29, MATCH("CenHos_Per", 'WFOM - Time_Base'!$B$4:$B$29,0), MATCH(CONCATENATE($G199,AG$2),'WFOM - Time_Base'!$A$8:$API$8,0)),
IFERROR($AN199 * INDEX('Inputs from Uganda staff'!$E$61:$BM$80,MATCH('HRH Need estimation'!AG$2,'Inputs from Uganda staff'!$E$61:$E$80,0),MATCH('HRH Need estimation'!$D199,'Inputs from Uganda staff'!$E$6:$BM$6,0)),
""))</f>
        <v>0</v>
      </c>
      <c r="AH199" s="122">
        <f>IFERROR(
$AN199 * INDEX('WFOM - Time_Base'!$A$4:$API$29, MATCH("CenHos", 'WFOM - Time_Base'!$B$4:$B$29,0), MATCH(CONCATENATE($G199,AH$2),'WFOM - Time_Base'!$A$8:$API$8,0)) *
INDEX('WFOM - Time_Base'!$A$4:$API$29, MATCH("CenHos_Per", 'WFOM - Time_Base'!$B$4:$B$29,0), MATCH(CONCATENATE($G199,AH$2),'WFOM - Time_Base'!$A$8:$API$8,0)),
IFERROR($AN199 * INDEX('Inputs from Uganda staff'!$E$61:$BM$80,MATCH('HRH Need estimation'!AH$2,'Inputs from Uganda staff'!$E$61:$E$80,0),MATCH('HRH Need estimation'!$D199,'Inputs from Uganda staff'!$E$6:$BM$6,0)),
""))</f>
        <v>0</v>
      </c>
      <c r="AI199" s="122">
        <f>IFERROR(
$AN199 * INDEX('WFOM - Time_Base'!$A$4:$API$29, MATCH("CenHos", 'WFOM - Time_Base'!$B$4:$B$29,0), MATCH(CONCATENATE($G199,AI$2),'WFOM - Time_Base'!$A$8:$API$8,0)) *
INDEX('WFOM - Time_Base'!$A$4:$API$29, MATCH("CenHos_Per", 'WFOM - Time_Base'!$B$4:$B$29,0), MATCH(CONCATENATE($G199,AI$2),'WFOM - Time_Base'!$A$8:$API$8,0)),
IFERROR($AN199 * INDEX('Inputs from Uganda staff'!$E$61:$BM$80,MATCH('HRH Need estimation'!AI$2,'Inputs from Uganda staff'!$E$61:$E$80,0),MATCH('HRH Need estimation'!$D199,'Inputs from Uganda staff'!$E$6:$BM$6,0)),
""))</f>
        <v>0</v>
      </c>
      <c r="AJ199" s="122">
        <f>IFERROR(
$AN199 * INDEX('WFOM - Time_Base'!$A$4:$API$29, MATCH("CenHos", 'WFOM - Time_Base'!$B$4:$B$29,0), MATCH(CONCATENATE($G199,AJ$2),'WFOM - Time_Base'!$A$8:$API$8,0)) *
INDEX('WFOM - Time_Base'!$A$4:$API$29, MATCH("CenHos_Per", 'WFOM - Time_Base'!$B$4:$B$29,0), MATCH(CONCATENATE($G199,AJ$2),'WFOM - Time_Base'!$A$8:$API$8,0)),
IFERROR($AN199 * INDEX('Inputs from Uganda staff'!$E$61:$BM$80,MATCH('HRH Need estimation'!AJ$2,'Inputs from Uganda staff'!$E$61:$E$80,0),MATCH('HRH Need estimation'!$D199,'Inputs from Uganda staff'!$E$6:$BM$6,0)),
""))</f>
        <v>0</v>
      </c>
      <c r="AK199" s="122">
        <f>IFERROR(
$AN199 * INDEX('WFOM - Time_Base'!$A$4:$API$29, MATCH("CenHos", 'WFOM - Time_Base'!$B$4:$B$29,0), MATCH(CONCATENATE($G199,AK$2),'WFOM - Time_Base'!$A$8:$API$8,0)) *
INDEX('WFOM - Time_Base'!$A$4:$API$29, MATCH("CenHos_Per", 'WFOM - Time_Base'!$B$4:$B$29,0), MATCH(CONCATENATE($G199,AK$2),'WFOM - Time_Base'!$A$8:$API$8,0)),
IFERROR($AN199 * INDEX('Inputs from Uganda staff'!$E$61:$BM$80,MATCH('HRH Need estimation'!AK$2,'Inputs from Uganda staff'!$E$61:$E$80,0),MATCH('HRH Need estimation'!$D199,'Inputs from Uganda staff'!$E$6:$BM$6,0)),
""))</f>
        <v>0</v>
      </c>
      <c r="AL199" s="122">
        <f>IFERROR(
$AN199 * INDEX('WFOM - Time_Base'!$A$4:$API$29, MATCH("CenHos", 'WFOM - Time_Base'!$B$4:$B$29,0), MATCH(CONCATENATE($G199,AL$2),'WFOM - Time_Base'!$A$8:$API$8,0)) *
INDEX('WFOM - Time_Base'!$A$4:$API$29, MATCH("CenHos_Per", 'WFOM - Time_Base'!$B$4:$B$29,0), MATCH(CONCATENATE($G199,AL$2),'WFOM - Time_Base'!$A$8:$API$8,0)),
IFERROR($AN199 * INDEX('Inputs from Uganda staff'!$E$61:$BM$80,MATCH('HRH Need estimation'!AL$2,'Inputs from Uganda staff'!$E$61:$E$80,0),MATCH('HRH Need estimation'!$D199,'Inputs from Uganda staff'!$E$6:$BM$6,0)),
""))</f>
        <v>0</v>
      </c>
      <c r="AN199">
        <v>1</v>
      </c>
      <c r="AO199" t="e">
        <f t="shared" si="8"/>
        <v>#N/A</v>
      </c>
    </row>
    <row r="200" spans="1:41">
      <c r="A200" s="106" t="s">
        <v>1013</v>
      </c>
      <c r="B200" s="106" t="s">
        <v>525</v>
      </c>
      <c r="C200" s="107" t="s">
        <v>611</v>
      </c>
      <c r="D200" s="115" t="s">
        <v>612</v>
      </c>
      <c r="E200" s="122" t="s">
        <v>867</v>
      </c>
      <c r="F200" s="122" t="s">
        <v>21</v>
      </c>
      <c r="G200" s="122" t="str">
        <f>IF(F200&lt;&gt;"", VLOOKUP(F200,'WFOM - Cadre and Service List'!$E$4:$F$52,2,FALSE), "")</f>
        <v>Over5OPD</v>
      </c>
      <c r="H200" s="122"/>
      <c r="I200" s="207"/>
      <c r="J200" s="207"/>
      <c r="K200" s="207"/>
      <c r="L200" s="207"/>
      <c r="M200" s="207"/>
      <c r="N200" s="207"/>
      <c r="O200" s="207"/>
      <c r="P200" s="207">
        <f t="shared" si="7"/>
        <v>0</v>
      </c>
      <c r="Q200" s="122" t="s">
        <v>1947</v>
      </c>
      <c r="R200" s="122">
        <f>IFERROR(
$AN200 * INDEX('WFOM - Time_Base'!$A$4:$API$29, MATCH("CenHos", 'WFOM - Time_Base'!$B$4:$B$29,0), MATCH(CONCATENATE($G200,R$2),'WFOM - Time_Base'!$A$8:$API$8,0)) *
INDEX('WFOM - Time_Base'!$A$4:$API$29, MATCH("CenHos_Per", 'WFOM - Time_Base'!$B$4:$B$29,0), MATCH(CONCATENATE($G200,R$2),'WFOM - Time_Base'!$A$8:$API$8,0)),
IFERROR($AN200 * INDEX('Inputs from Uganda staff'!$E$61:$BM$80,MATCH('HRH Need estimation'!R$2,'Inputs from Uganda staff'!$E$61:$E$80,0),MATCH('HRH Need estimation'!$D200,'Inputs from Uganda staff'!$E$6:$BM$6,0)),
""))</f>
        <v>3.5</v>
      </c>
      <c r="S200" s="122">
        <f>IFERROR(
$AN200 * INDEX('WFOM - Time_Base'!$A$4:$API$29, MATCH("CenHos", 'WFOM - Time_Base'!$B$4:$B$29,0), MATCH(CONCATENATE($G200,S$2),'WFOM - Time_Base'!$A$8:$API$8,0)) *
INDEX('WFOM - Time_Base'!$A$4:$API$29, MATCH("CenHos_Per", 'WFOM - Time_Base'!$B$4:$B$29,0), MATCH(CONCATENATE($G200,S$2),'WFOM - Time_Base'!$A$8:$API$8,0)),
IFERROR($AN200 * INDEX('Inputs from Uganda staff'!$E$61:$BM$80,MATCH('HRH Need estimation'!S$2,'Inputs from Uganda staff'!$E$61:$E$80,0),MATCH('HRH Need estimation'!$D200,'Inputs from Uganda staff'!$E$6:$BM$6,0)),
""))</f>
        <v>6</v>
      </c>
      <c r="T200" s="122">
        <f>IFERROR(
$AN200 * INDEX('WFOM - Time_Base'!$A$4:$API$29, MATCH("CenHos", 'WFOM - Time_Base'!$B$4:$B$29,0), MATCH(CONCATENATE($G200,T$2),'WFOM - Time_Base'!$A$8:$API$8,0)) *
INDEX('WFOM - Time_Base'!$A$4:$API$29, MATCH("CenHos_Per", 'WFOM - Time_Base'!$B$4:$B$29,0), MATCH(CONCATENATE($G200,T$2),'WFOM - Time_Base'!$A$8:$API$8,0)),
IFERROR($AN200 * INDEX('Inputs from Uganda staff'!$E$61:$BM$80,MATCH('HRH Need estimation'!T$2,'Inputs from Uganda staff'!$E$61:$E$80,0),MATCH('HRH Need estimation'!$D200,'Inputs from Uganda staff'!$E$6:$BM$6,0)),
""))</f>
        <v>0</v>
      </c>
      <c r="U200" s="122">
        <f>IFERROR(
$AN200 * INDEX('WFOM - Time_Base'!$A$4:$API$29, MATCH("CenHos", 'WFOM - Time_Base'!$B$4:$B$29,0), MATCH(CONCATENATE($G200,U$2),'WFOM - Time_Base'!$A$8:$API$8,0)) *
INDEX('WFOM - Time_Base'!$A$4:$API$29, MATCH("CenHos_Per", 'WFOM - Time_Base'!$B$4:$B$29,0), MATCH(CONCATENATE($G200,U$2),'WFOM - Time_Base'!$A$8:$API$8,0)),
IFERROR($AN200 * INDEX('Inputs from Uganda staff'!$E$61:$BM$80,MATCH('HRH Need estimation'!U$2,'Inputs from Uganda staff'!$E$61:$E$80,0),MATCH('HRH Need estimation'!$D200,'Inputs from Uganda staff'!$E$6:$BM$6,0)),
""))</f>
        <v>1</v>
      </c>
      <c r="V200" s="122">
        <f>IFERROR(
$AN200 * INDEX('WFOM - Time_Base'!$A$4:$API$29, MATCH("CenHos", 'WFOM - Time_Base'!$B$4:$B$29,0), MATCH(CONCATENATE($G200,V$2),'WFOM - Time_Base'!$A$8:$API$8,0)) *
INDEX('WFOM - Time_Base'!$A$4:$API$29, MATCH("CenHos_Per", 'WFOM - Time_Base'!$B$4:$B$29,0), MATCH(CONCATENATE($G200,V$2),'WFOM - Time_Base'!$A$8:$API$8,0)),
IFERROR($AN200 * INDEX('Inputs from Uganda staff'!$E$61:$BM$80,MATCH('HRH Need estimation'!V$2,'Inputs from Uganda staff'!$E$61:$E$80,0),MATCH('HRH Need estimation'!$D200,'Inputs from Uganda staff'!$E$6:$BM$6,0)),
""))</f>
        <v>4</v>
      </c>
      <c r="W200" s="122">
        <f>IFERROR(
$AN200 * INDEX('WFOM - Time_Base'!$A$4:$API$29, MATCH("CenHos", 'WFOM - Time_Base'!$B$4:$B$29,0), MATCH(CONCATENATE($G200,W$2),'WFOM - Time_Base'!$A$8:$API$8,0)) *
INDEX('WFOM - Time_Base'!$A$4:$API$29, MATCH("CenHos_Per", 'WFOM - Time_Base'!$B$4:$B$29,0), MATCH(CONCATENATE($G200,W$2),'WFOM - Time_Base'!$A$8:$API$8,0)),
IFERROR($AN200 * INDEX('Inputs from Uganda staff'!$E$61:$BM$80,MATCH('HRH Need estimation'!W$2,'Inputs from Uganda staff'!$E$61:$E$80,0),MATCH('HRH Need estimation'!$D200,'Inputs from Uganda staff'!$E$6:$BM$6,0)),
""))</f>
        <v>0</v>
      </c>
      <c r="X200" s="122">
        <f>IFERROR(
$AN200 * INDEX('WFOM - Time_Base'!$A$4:$API$29, MATCH("CenHos", 'WFOM - Time_Base'!$B$4:$B$29,0), MATCH(CONCATENATE($G200,X$2),'WFOM - Time_Base'!$A$8:$API$8,0)) *
INDEX('WFOM - Time_Base'!$A$4:$API$29, MATCH("CenHos_Per", 'WFOM - Time_Base'!$B$4:$B$29,0), MATCH(CONCATENATE($G200,X$2),'WFOM - Time_Base'!$A$8:$API$8,0)),
IFERROR($AN200 * INDEX('Inputs from Uganda staff'!$E$61:$BM$80,MATCH('HRH Need estimation'!X$2,'Inputs from Uganda staff'!$E$61:$E$80,0),MATCH('HRH Need estimation'!$D200,'Inputs from Uganda staff'!$E$6:$BM$6,0)),
""))</f>
        <v>0</v>
      </c>
      <c r="Y200" s="122">
        <f>IFERROR(
$AN200 * INDEX('WFOM - Time_Base'!$A$4:$API$29, MATCH("CenHos", 'WFOM - Time_Base'!$B$4:$B$29,0), MATCH(CONCATENATE($G200,Y$2),'WFOM - Time_Base'!$A$8:$API$8,0)) *
INDEX('WFOM - Time_Base'!$A$4:$API$29, MATCH("CenHos_Per", 'WFOM - Time_Base'!$B$4:$B$29,0), MATCH(CONCATENATE($G200,Y$2),'WFOM - Time_Base'!$A$8:$API$8,0)),
IFERROR($AN200 * INDEX('Inputs from Uganda staff'!$E$61:$BM$80,MATCH('HRH Need estimation'!Y$2,'Inputs from Uganda staff'!$E$61:$E$80,0),MATCH('HRH Need estimation'!$D200,'Inputs from Uganda staff'!$E$6:$BM$6,0)),
""))</f>
        <v>0</v>
      </c>
      <c r="Z200" s="122">
        <f>IFERROR(
$AN200 * INDEX('WFOM - Time_Base'!$A$4:$API$29, MATCH("CenHos", 'WFOM - Time_Base'!$B$4:$B$29,0), MATCH(CONCATENATE($G200,Z$2),'WFOM - Time_Base'!$A$8:$API$8,0)) *
INDEX('WFOM - Time_Base'!$A$4:$API$29, MATCH("CenHos_Per", 'WFOM - Time_Base'!$B$4:$B$29,0), MATCH(CONCATENATE($G200,Z$2),'WFOM - Time_Base'!$A$8:$API$8,0)),
IFERROR($AN200 * INDEX('Inputs from Uganda staff'!$E$61:$BM$80,MATCH('HRH Need estimation'!Z$2,'Inputs from Uganda staff'!$E$61:$E$80,0),MATCH('HRH Need estimation'!$D200,'Inputs from Uganda staff'!$E$6:$BM$6,0)),
""))</f>
        <v>0</v>
      </c>
      <c r="AA200" s="122">
        <f>IFERROR(
$AN200 * INDEX('WFOM - Time_Base'!$A$4:$API$29, MATCH("CenHos", 'WFOM - Time_Base'!$B$4:$B$29,0), MATCH(CONCATENATE($G200,AA$2),'WFOM - Time_Base'!$A$8:$API$8,0)) *
INDEX('WFOM - Time_Base'!$A$4:$API$29, MATCH("CenHos_Per", 'WFOM - Time_Base'!$B$4:$B$29,0), MATCH(CONCATENATE($G200,AA$2),'WFOM - Time_Base'!$A$8:$API$8,0)),
IFERROR($AN200 * INDEX('Inputs from Uganda staff'!$E$61:$BM$80,MATCH('HRH Need estimation'!AA$2,'Inputs from Uganda staff'!$E$61:$E$80,0),MATCH('HRH Need estimation'!$D200,'Inputs from Uganda staff'!$E$6:$BM$6,0)),
""))</f>
        <v>0</v>
      </c>
      <c r="AB200" s="122">
        <f>IFERROR(
$AN200 * INDEX('WFOM - Time_Base'!$A$4:$API$29, MATCH("CenHos", 'WFOM - Time_Base'!$B$4:$B$29,0), MATCH(CONCATENATE($G200,AB$2),'WFOM - Time_Base'!$A$8:$API$8,0)) *
INDEX('WFOM - Time_Base'!$A$4:$API$29, MATCH("CenHos_Per", 'WFOM - Time_Base'!$B$4:$B$29,0), MATCH(CONCATENATE($G200,AB$2),'WFOM - Time_Base'!$A$8:$API$8,0)),
IFERROR($AN200 * INDEX('Inputs from Uganda staff'!$E$61:$BM$80,MATCH('HRH Need estimation'!AB$2,'Inputs from Uganda staff'!$E$61:$E$80,0),MATCH('HRH Need estimation'!$D200,'Inputs from Uganda staff'!$E$6:$BM$6,0)),
""))</f>
        <v>0</v>
      </c>
      <c r="AC200" s="122" t="str">
        <f>IFERROR(
$AN200 * INDEX('WFOM - Time_Base'!$A$4:$API$29, MATCH("CenHos", 'WFOM - Time_Base'!$B$4:$B$29,0), MATCH(CONCATENATE($G200,AC$2),'WFOM - Time_Base'!$A$8:$API$8,0)) *
INDEX('WFOM - Time_Base'!$A$4:$API$29, MATCH("CenHos_Per", 'WFOM - Time_Base'!$B$4:$B$29,0), MATCH(CONCATENATE($G200,AC$2),'WFOM - Time_Base'!$A$8:$API$8,0)),
IFERROR($AN200 * INDEX('Inputs from Uganda staff'!$E$61:$BM$80,MATCH('HRH Need estimation'!AC$2,'Inputs from Uganda staff'!$E$61:$E$80,0),MATCH('HRH Need estimation'!$D200,'Inputs from Uganda staff'!$E$6:$BM$6,0)),
""))</f>
        <v/>
      </c>
      <c r="AD200" s="122">
        <f>IFERROR(
$AN200 * INDEX('WFOM - Time_Base'!$A$4:$API$29, MATCH("CenHos", 'WFOM - Time_Base'!$B$4:$B$29,0), MATCH(CONCATENATE($G200,AD$2),'WFOM - Time_Base'!$A$8:$API$8,0)) *
INDEX('WFOM - Time_Base'!$A$4:$API$29, MATCH("CenHos_Per", 'WFOM - Time_Base'!$B$4:$B$29,0), MATCH(CONCATENATE($G200,AD$2),'WFOM - Time_Base'!$A$8:$API$8,0)),
IFERROR($AN200 * INDEX('Inputs from Uganda staff'!$E$61:$BM$80,MATCH('HRH Need estimation'!AD$2,'Inputs from Uganda staff'!$E$61:$E$80,0),MATCH('HRH Need estimation'!$D200,'Inputs from Uganda staff'!$E$6:$BM$6,0)),
""))</f>
        <v>0</v>
      </c>
      <c r="AE200" s="122">
        <f>IFERROR(
$AN200 * INDEX('WFOM - Time_Base'!$A$4:$API$29, MATCH("CenHos", 'WFOM - Time_Base'!$B$4:$B$29,0), MATCH(CONCATENATE($G200,AE$2),'WFOM - Time_Base'!$A$8:$API$8,0)) *
INDEX('WFOM - Time_Base'!$A$4:$API$29, MATCH("CenHos_Per", 'WFOM - Time_Base'!$B$4:$B$29,0), MATCH(CONCATENATE($G200,AE$2),'WFOM - Time_Base'!$A$8:$API$8,0)),
IFERROR($AN200 * INDEX('Inputs from Uganda staff'!$E$61:$BM$80,MATCH('HRH Need estimation'!AE$2,'Inputs from Uganda staff'!$E$61:$E$80,0),MATCH('HRH Need estimation'!$D200,'Inputs from Uganda staff'!$E$6:$BM$6,0)),
""))</f>
        <v>0</v>
      </c>
      <c r="AF200" s="122">
        <f>IFERROR(
$AN200 * INDEX('WFOM - Time_Base'!$A$4:$API$29, MATCH("CenHos", 'WFOM - Time_Base'!$B$4:$B$29,0), MATCH(CONCATENATE($G200,AF$2),'WFOM - Time_Base'!$A$8:$API$8,0)) *
INDEX('WFOM - Time_Base'!$A$4:$API$29, MATCH("CenHos_Per", 'WFOM - Time_Base'!$B$4:$B$29,0), MATCH(CONCATENATE($G200,AF$2),'WFOM - Time_Base'!$A$8:$API$8,0)),
IFERROR($AN200 * INDEX('Inputs from Uganda staff'!$E$61:$BM$80,MATCH('HRH Need estimation'!AF$2,'Inputs from Uganda staff'!$E$61:$E$80,0),MATCH('HRH Need estimation'!$D200,'Inputs from Uganda staff'!$E$6:$BM$6,0)),
""))</f>
        <v>0</v>
      </c>
      <c r="AG200" s="122">
        <f>IFERROR(
$AN200 * INDEX('WFOM - Time_Base'!$A$4:$API$29, MATCH("CenHos", 'WFOM - Time_Base'!$B$4:$B$29,0), MATCH(CONCATENATE($G200,AG$2),'WFOM - Time_Base'!$A$8:$API$8,0)) *
INDEX('WFOM - Time_Base'!$A$4:$API$29, MATCH("CenHos_Per", 'WFOM - Time_Base'!$B$4:$B$29,0), MATCH(CONCATENATE($G200,AG$2),'WFOM - Time_Base'!$A$8:$API$8,0)),
IFERROR($AN200 * INDEX('Inputs from Uganda staff'!$E$61:$BM$80,MATCH('HRH Need estimation'!AG$2,'Inputs from Uganda staff'!$E$61:$E$80,0),MATCH('HRH Need estimation'!$D200,'Inputs from Uganda staff'!$E$6:$BM$6,0)),
""))</f>
        <v>0</v>
      </c>
      <c r="AH200" s="122">
        <f>IFERROR(
$AN200 * INDEX('WFOM - Time_Base'!$A$4:$API$29, MATCH("CenHos", 'WFOM - Time_Base'!$B$4:$B$29,0), MATCH(CONCATENATE($G200,AH$2),'WFOM - Time_Base'!$A$8:$API$8,0)) *
INDEX('WFOM - Time_Base'!$A$4:$API$29, MATCH("CenHos_Per", 'WFOM - Time_Base'!$B$4:$B$29,0), MATCH(CONCATENATE($G200,AH$2),'WFOM - Time_Base'!$A$8:$API$8,0)),
IFERROR($AN200 * INDEX('Inputs from Uganda staff'!$E$61:$BM$80,MATCH('HRH Need estimation'!AH$2,'Inputs from Uganda staff'!$E$61:$E$80,0),MATCH('HRH Need estimation'!$D200,'Inputs from Uganda staff'!$E$6:$BM$6,0)),
""))</f>
        <v>0</v>
      </c>
      <c r="AI200" s="122">
        <f>IFERROR(
$AN200 * INDEX('WFOM - Time_Base'!$A$4:$API$29, MATCH("CenHos", 'WFOM - Time_Base'!$B$4:$B$29,0), MATCH(CONCATENATE($G200,AI$2),'WFOM - Time_Base'!$A$8:$API$8,0)) *
INDEX('WFOM - Time_Base'!$A$4:$API$29, MATCH("CenHos_Per", 'WFOM - Time_Base'!$B$4:$B$29,0), MATCH(CONCATENATE($G200,AI$2),'WFOM - Time_Base'!$A$8:$API$8,0)),
IFERROR($AN200 * INDEX('Inputs from Uganda staff'!$E$61:$BM$80,MATCH('HRH Need estimation'!AI$2,'Inputs from Uganda staff'!$E$61:$E$80,0),MATCH('HRH Need estimation'!$D200,'Inputs from Uganda staff'!$E$6:$BM$6,0)),
""))</f>
        <v>0</v>
      </c>
      <c r="AJ200" s="122">
        <f>IFERROR(
$AN200 * INDEX('WFOM - Time_Base'!$A$4:$API$29, MATCH("CenHos", 'WFOM - Time_Base'!$B$4:$B$29,0), MATCH(CONCATENATE($G200,AJ$2),'WFOM - Time_Base'!$A$8:$API$8,0)) *
INDEX('WFOM - Time_Base'!$A$4:$API$29, MATCH("CenHos_Per", 'WFOM - Time_Base'!$B$4:$B$29,0), MATCH(CONCATENATE($G200,AJ$2),'WFOM - Time_Base'!$A$8:$API$8,0)),
IFERROR($AN200 * INDEX('Inputs from Uganda staff'!$E$61:$BM$80,MATCH('HRH Need estimation'!AJ$2,'Inputs from Uganda staff'!$E$61:$E$80,0),MATCH('HRH Need estimation'!$D200,'Inputs from Uganda staff'!$E$6:$BM$6,0)),
""))</f>
        <v>0</v>
      </c>
      <c r="AK200" s="122">
        <f>IFERROR(
$AN200 * INDEX('WFOM - Time_Base'!$A$4:$API$29, MATCH("CenHos", 'WFOM - Time_Base'!$B$4:$B$29,0), MATCH(CONCATENATE($G200,AK$2),'WFOM - Time_Base'!$A$8:$API$8,0)) *
INDEX('WFOM - Time_Base'!$A$4:$API$29, MATCH("CenHos_Per", 'WFOM - Time_Base'!$B$4:$B$29,0), MATCH(CONCATENATE($G200,AK$2),'WFOM - Time_Base'!$A$8:$API$8,0)),
IFERROR($AN200 * INDEX('Inputs from Uganda staff'!$E$61:$BM$80,MATCH('HRH Need estimation'!AK$2,'Inputs from Uganda staff'!$E$61:$E$80,0),MATCH('HRH Need estimation'!$D200,'Inputs from Uganda staff'!$E$6:$BM$6,0)),
""))</f>
        <v>0</v>
      </c>
      <c r="AL200" s="122">
        <f>IFERROR(
$AN200 * INDEX('WFOM - Time_Base'!$A$4:$API$29, MATCH("CenHos", 'WFOM - Time_Base'!$B$4:$B$29,0), MATCH(CONCATENATE($G200,AL$2),'WFOM - Time_Base'!$A$8:$API$8,0)) *
INDEX('WFOM - Time_Base'!$A$4:$API$29, MATCH("CenHos_Per", 'WFOM - Time_Base'!$B$4:$B$29,0), MATCH(CONCATENATE($G200,AL$2),'WFOM - Time_Base'!$A$8:$API$8,0)),
IFERROR($AN200 * INDEX('Inputs from Uganda staff'!$E$61:$BM$80,MATCH('HRH Need estimation'!AL$2,'Inputs from Uganda staff'!$E$61:$E$80,0),MATCH('HRH Need estimation'!$D200,'Inputs from Uganda staff'!$E$6:$BM$6,0)),
""))</f>
        <v>0</v>
      </c>
      <c r="AN200">
        <v>1</v>
      </c>
      <c r="AO200" t="str">
        <f t="shared" si="8"/>
        <v>217</v>
      </c>
    </row>
    <row r="201" spans="1:41">
      <c r="A201" s="106" t="s">
        <v>1014</v>
      </c>
      <c r="B201" s="106" t="s">
        <v>525</v>
      </c>
      <c r="C201" s="107" t="s">
        <v>613</v>
      </c>
      <c r="D201" s="115" t="s">
        <v>614</v>
      </c>
      <c r="E201" s="122" t="s">
        <v>867</v>
      </c>
      <c r="F201" s="122" t="s">
        <v>21</v>
      </c>
      <c r="G201" s="122" t="str">
        <f>IF(F201&lt;&gt;"", VLOOKUP(F201,'WFOM - Cadre and Service List'!$E$4:$F$52,2,FALSE), "")</f>
        <v>Over5OPD</v>
      </c>
      <c r="H201" s="122"/>
      <c r="I201" s="207"/>
      <c r="J201" s="207"/>
      <c r="K201" s="207"/>
      <c r="L201" s="207"/>
      <c r="M201" s="207"/>
      <c r="N201" s="207"/>
      <c r="O201" s="207"/>
      <c r="P201" s="207">
        <f t="shared" si="7"/>
        <v>0</v>
      </c>
      <c r="Q201" s="122" t="s">
        <v>1947</v>
      </c>
      <c r="R201" s="122">
        <f>IFERROR(
$AN201 * INDEX('WFOM - Time_Base'!$A$4:$API$29, MATCH("CenHos", 'WFOM - Time_Base'!$B$4:$B$29,0), MATCH(CONCATENATE($G201,R$2),'WFOM - Time_Base'!$A$8:$API$8,0)) *
INDEX('WFOM - Time_Base'!$A$4:$API$29, MATCH("CenHos_Per", 'WFOM - Time_Base'!$B$4:$B$29,0), MATCH(CONCATENATE($G201,R$2),'WFOM - Time_Base'!$A$8:$API$8,0)),
IFERROR($AN201 * INDEX('Inputs from Uganda staff'!$E$61:$BM$80,MATCH('HRH Need estimation'!R$2,'Inputs from Uganda staff'!$E$61:$E$80,0),MATCH('HRH Need estimation'!$D201,'Inputs from Uganda staff'!$E$6:$BM$6,0)),
""))</f>
        <v>3.5</v>
      </c>
      <c r="S201" s="122">
        <f>IFERROR(
$AN201 * INDEX('WFOM - Time_Base'!$A$4:$API$29, MATCH("CenHos", 'WFOM - Time_Base'!$B$4:$B$29,0), MATCH(CONCATENATE($G201,S$2),'WFOM - Time_Base'!$A$8:$API$8,0)) *
INDEX('WFOM - Time_Base'!$A$4:$API$29, MATCH("CenHos_Per", 'WFOM - Time_Base'!$B$4:$B$29,0), MATCH(CONCATENATE($G201,S$2),'WFOM - Time_Base'!$A$8:$API$8,0)),
IFERROR($AN201 * INDEX('Inputs from Uganda staff'!$E$61:$BM$80,MATCH('HRH Need estimation'!S$2,'Inputs from Uganda staff'!$E$61:$E$80,0),MATCH('HRH Need estimation'!$D201,'Inputs from Uganda staff'!$E$6:$BM$6,0)),
""))</f>
        <v>6</v>
      </c>
      <c r="T201" s="122">
        <f>IFERROR(
$AN201 * INDEX('WFOM - Time_Base'!$A$4:$API$29, MATCH("CenHos", 'WFOM - Time_Base'!$B$4:$B$29,0), MATCH(CONCATENATE($G201,T$2),'WFOM - Time_Base'!$A$8:$API$8,0)) *
INDEX('WFOM - Time_Base'!$A$4:$API$29, MATCH("CenHos_Per", 'WFOM - Time_Base'!$B$4:$B$29,0), MATCH(CONCATENATE($G201,T$2),'WFOM - Time_Base'!$A$8:$API$8,0)),
IFERROR($AN201 * INDEX('Inputs from Uganda staff'!$E$61:$BM$80,MATCH('HRH Need estimation'!T$2,'Inputs from Uganda staff'!$E$61:$E$80,0),MATCH('HRH Need estimation'!$D201,'Inputs from Uganda staff'!$E$6:$BM$6,0)),
""))</f>
        <v>0</v>
      </c>
      <c r="U201" s="122">
        <f>IFERROR(
$AN201 * INDEX('WFOM - Time_Base'!$A$4:$API$29, MATCH("CenHos", 'WFOM - Time_Base'!$B$4:$B$29,0), MATCH(CONCATENATE($G201,U$2),'WFOM - Time_Base'!$A$8:$API$8,0)) *
INDEX('WFOM - Time_Base'!$A$4:$API$29, MATCH("CenHos_Per", 'WFOM - Time_Base'!$B$4:$B$29,0), MATCH(CONCATENATE($G201,U$2),'WFOM - Time_Base'!$A$8:$API$8,0)),
IFERROR($AN201 * INDEX('Inputs from Uganda staff'!$E$61:$BM$80,MATCH('HRH Need estimation'!U$2,'Inputs from Uganda staff'!$E$61:$E$80,0),MATCH('HRH Need estimation'!$D201,'Inputs from Uganda staff'!$E$6:$BM$6,0)),
""))</f>
        <v>1</v>
      </c>
      <c r="V201" s="122">
        <f>IFERROR(
$AN201 * INDEX('WFOM - Time_Base'!$A$4:$API$29, MATCH("CenHos", 'WFOM - Time_Base'!$B$4:$B$29,0), MATCH(CONCATENATE($G201,V$2),'WFOM - Time_Base'!$A$8:$API$8,0)) *
INDEX('WFOM - Time_Base'!$A$4:$API$29, MATCH("CenHos_Per", 'WFOM - Time_Base'!$B$4:$B$29,0), MATCH(CONCATENATE($G201,V$2),'WFOM - Time_Base'!$A$8:$API$8,0)),
IFERROR($AN201 * INDEX('Inputs from Uganda staff'!$E$61:$BM$80,MATCH('HRH Need estimation'!V$2,'Inputs from Uganda staff'!$E$61:$E$80,0),MATCH('HRH Need estimation'!$D201,'Inputs from Uganda staff'!$E$6:$BM$6,0)),
""))</f>
        <v>4</v>
      </c>
      <c r="W201" s="122">
        <f>IFERROR(
$AN201 * INDEX('WFOM - Time_Base'!$A$4:$API$29, MATCH("CenHos", 'WFOM - Time_Base'!$B$4:$B$29,0), MATCH(CONCATENATE($G201,W$2),'WFOM - Time_Base'!$A$8:$API$8,0)) *
INDEX('WFOM - Time_Base'!$A$4:$API$29, MATCH("CenHos_Per", 'WFOM - Time_Base'!$B$4:$B$29,0), MATCH(CONCATENATE($G201,W$2),'WFOM - Time_Base'!$A$8:$API$8,0)),
IFERROR($AN201 * INDEX('Inputs from Uganda staff'!$E$61:$BM$80,MATCH('HRH Need estimation'!W$2,'Inputs from Uganda staff'!$E$61:$E$80,0),MATCH('HRH Need estimation'!$D201,'Inputs from Uganda staff'!$E$6:$BM$6,0)),
""))</f>
        <v>0</v>
      </c>
      <c r="X201" s="122">
        <f>IFERROR(
$AN201 * INDEX('WFOM - Time_Base'!$A$4:$API$29, MATCH("CenHos", 'WFOM - Time_Base'!$B$4:$B$29,0), MATCH(CONCATENATE($G201,X$2),'WFOM - Time_Base'!$A$8:$API$8,0)) *
INDEX('WFOM - Time_Base'!$A$4:$API$29, MATCH("CenHos_Per", 'WFOM - Time_Base'!$B$4:$B$29,0), MATCH(CONCATENATE($G201,X$2),'WFOM - Time_Base'!$A$8:$API$8,0)),
IFERROR($AN201 * INDEX('Inputs from Uganda staff'!$E$61:$BM$80,MATCH('HRH Need estimation'!X$2,'Inputs from Uganda staff'!$E$61:$E$80,0),MATCH('HRH Need estimation'!$D201,'Inputs from Uganda staff'!$E$6:$BM$6,0)),
""))</f>
        <v>0</v>
      </c>
      <c r="Y201" s="122">
        <f>IFERROR(
$AN201 * INDEX('WFOM - Time_Base'!$A$4:$API$29, MATCH("CenHos", 'WFOM - Time_Base'!$B$4:$B$29,0), MATCH(CONCATENATE($G201,Y$2),'WFOM - Time_Base'!$A$8:$API$8,0)) *
INDEX('WFOM - Time_Base'!$A$4:$API$29, MATCH("CenHos_Per", 'WFOM - Time_Base'!$B$4:$B$29,0), MATCH(CONCATENATE($G201,Y$2),'WFOM - Time_Base'!$A$8:$API$8,0)),
IFERROR($AN201 * INDEX('Inputs from Uganda staff'!$E$61:$BM$80,MATCH('HRH Need estimation'!Y$2,'Inputs from Uganda staff'!$E$61:$E$80,0),MATCH('HRH Need estimation'!$D201,'Inputs from Uganda staff'!$E$6:$BM$6,0)),
""))</f>
        <v>0</v>
      </c>
      <c r="Z201" s="122">
        <f>IFERROR(
$AN201 * INDEX('WFOM - Time_Base'!$A$4:$API$29, MATCH("CenHos", 'WFOM - Time_Base'!$B$4:$B$29,0), MATCH(CONCATENATE($G201,Z$2),'WFOM - Time_Base'!$A$8:$API$8,0)) *
INDEX('WFOM - Time_Base'!$A$4:$API$29, MATCH("CenHos_Per", 'WFOM - Time_Base'!$B$4:$B$29,0), MATCH(CONCATENATE($G201,Z$2),'WFOM - Time_Base'!$A$8:$API$8,0)),
IFERROR($AN201 * INDEX('Inputs from Uganda staff'!$E$61:$BM$80,MATCH('HRH Need estimation'!Z$2,'Inputs from Uganda staff'!$E$61:$E$80,0),MATCH('HRH Need estimation'!$D201,'Inputs from Uganda staff'!$E$6:$BM$6,0)),
""))</f>
        <v>0</v>
      </c>
      <c r="AA201" s="122">
        <f>IFERROR(
$AN201 * INDEX('WFOM - Time_Base'!$A$4:$API$29, MATCH("CenHos", 'WFOM - Time_Base'!$B$4:$B$29,0), MATCH(CONCATENATE($G201,AA$2),'WFOM - Time_Base'!$A$8:$API$8,0)) *
INDEX('WFOM - Time_Base'!$A$4:$API$29, MATCH("CenHos_Per", 'WFOM - Time_Base'!$B$4:$B$29,0), MATCH(CONCATENATE($G201,AA$2),'WFOM - Time_Base'!$A$8:$API$8,0)),
IFERROR($AN201 * INDEX('Inputs from Uganda staff'!$E$61:$BM$80,MATCH('HRH Need estimation'!AA$2,'Inputs from Uganda staff'!$E$61:$E$80,0),MATCH('HRH Need estimation'!$D201,'Inputs from Uganda staff'!$E$6:$BM$6,0)),
""))</f>
        <v>0</v>
      </c>
      <c r="AB201" s="122">
        <f>IFERROR(
$AN201 * INDEX('WFOM - Time_Base'!$A$4:$API$29, MATCH("CenHos", 'WFOM - Time_Base'!$B$4:$B$29,0), MATCH(CONCATENATE($G201,AB$2),'WFOM - Time_Base'!$A$8:$API$8,0)) *
INDEX('WFOM - Time_Base'!$A$4:$API$29, MATCH("CenHos_Per", 'WFOM - Time_Base'!$B$4:$B$29,0), MATCH(CONCATENATE($G201,AB$2),'WFOM - Time_Base'!$A$8:$API$8,0)),
IFERROR($AN201 * INDEX('Inputs from Uganda staff'!$E$61:$BM$80,MATCH('HRH Need estimation'!AB$2,'Inputs from Uganda staff'!$E$61:$E$80,0),MATCH('HRH Need estimation'!$D201,'Inputs from Uganda staff'!$E$6:$BM$6,0)),
""))</f>
        <v>0</v>
      </c>
      <c r="AC201" s="122" t="str">
        <f>IFERROR(
$AN201 * INDEX('WFOM - Time_Base'!$A$4:$API$29, MATCH("CenHos", 'WFOM - Time_Base'!$B$4:$B$29,0), MATCH(CONCATENATE($G201,AC$2),'WFOM - Time_Base'!$A$8:$API$8,0)) *
INDEX('WFOM - Time_Base'!$A$4:$API$29, MATCH("CenHos_Per", 'WFOM - Time_Base'!$B$4:$B$29,0), MATCH(CONCATENATE($G201,AC$2),'WFOM - Time_Base'!$A$8:$API$8,0)),
IFERROR($AN201 * INDEX('Inputs from Uganda staff'!$E$61:$BM$80,MATCH('HRH Need estimation'!AC$2,'Inputs from Uganda staff'!$E$61:$E$80,0),MATCH('HRH Need estimation'!$D201,'Inputs from Uganda staff'!$E$6:$BM$6,0)),
""))</f>
        <v/>
      </c>
      <c r="AD201" s="122">
        <f>IFERROR(
$AN201 * INDEX('WFOM - Time_Base'!$A$4:$API$29, MATCH("CenHos", 'WFOM - Time_Base'!$B$4:$B$29,0), MATCH(CONCATENATE($G201,AD$2),'WFOM - Time_Base'!$A$8:$API$8,0)) *
INDEX('WFOM - Time_Base'!$A$4:$API$29, MATCH("CenHos_Per", 'WFOM - Time_Base'!$B$4:$B$29,0), MATCH(CONCATENATE($G201,AD$2),'WFOM - Time_Base'!$A$8:$API$8,0)),
IFERROR($AN201 * INDEX('Inputs from Uganda staff'!$E$61:$BM$80,MATCH('HRH Need estimation'!AD$2,'Inputs from Uganda staff'!$E$61:$E$80,0),MATCH('HRH Need estimation'!$D201,'Inputs from Uganda staff'!$E$6:$BM$6,0)),
""))</f>
        <v>0</v>
      </c>
      <c r="AE201" s="122">
        <f>IFERROR(
$AN201 * INDEX('WFOM - Time_Base'!$A$4:$API$29, MATCH("CenHos", 'WFOM - Time_Base'!$B$4:$B$29,0), MATCH(CONCATENATE($G201,AE$2),'WFOM - Time_Base'!$A$8:$API$8,0)) *
INDEX('WFOM - Time_Base'!$A$4:$API$29, MATCH("CenHos_Per", 'WFOM - Time_Base'!$B$4:$B$29,0), MATCH(CONCATENATE($G201,AE$2),'WFOM - Time_Base'!$A$8:$API$8,0)),
IFERROR($AN201 * INDEX('Inputs from Uganda staff'!$E$61:$BM$80,MATCH('HRH Need estimation'!AE$2,'Inputs from Uganda staff'!$E$61:$E$80,0),MATCH('HRH Need estimation'!$D201,'Inputs from Uganda staff'!$E$6:$BM$6,0)),
""))</f>
        <v>0</v>
      </c>
      <c r="AF201" s="122">
        <f>IFERROR(
$AN201 * INDEX('WFOM - Time_Base'!$A$4:$API$29, MATCH("CenHos", 'WFOM - Time_Base'!$B$4:$B$29,0), MATCH(CONCATENATE($G201,AF$2),'WFOM - Time_Base'!$A$8:$API$8,0)) *
INDEX('WFOM - Time_Base'!$A$4:$API$29, MATCH("CenHos_Per", 'WFOM - Time_Base'!$B$4:$B$29,0), MATCH(CONCATENATE($G201,AF$2),'WFOM - Time_Base'!$A$8:$API$8,0)),
IFERROR($AN201 * INDEX('Inputs from Uganda staff'!$E$61:$BM$80,MATCH('HRH Need estimation'!AF$2,'Inputs from Uganda staff'!$E$61:$E$80,0),MATCH('HRH Need estimation'!$D201,'Inputs from Uganda staff'!$E$6:$BM$6,0)),
""))</f>
        <v>0</v>
      </c>
      <c r="AG201" s="122">
        <f>IFERROR(
$AN201 * INDEX('WFOM - Time_Base'!$A$4:$API$29, MATCH("CenHos", 'WFOM - Time_Base'!$B$4:$B$29,0), MATCH(CONCATENATE($G201,AG$2),'WFOM - Time_Base'!$A$8:$API$8,0)) *
INDEX('WFOM - Time_Base'!$A$4:$API$29, MATCH("CenHos_Per", 'WFOM - Time_Base'!$B$4:$B$29,0), MATCH(CONCATENATE($G201,AG$2),'WFOM - Time_Base'!$A$8:$API$8,0)),
IFERROR($AN201 * INDEX('Inputs from Uganda staff'!$E$61:$BM$80,MATCH('HRH Need estimation'!AG$2,'Inputs from Uganda staff'!$E$61:$E$80,0),MATCH('HRH Need estimation'!$D201,'Inputs from Uganda staff'!$E$6:$BM$6,0)),
""))</f>
        <v>0</v>
      </c>
      <c r="AH201" s="122">
        <f>IFERROR(
$AN201 * INDEX('WFOM - Time_Base'!$A$4:$API$29, MATCH("CenHos", 'WFOM - Time_Base'!$B$4:$B$29,0), MATCH(CONCATENATE($G201,AH$2),'WFOM - Time_Base'!$A$8:$API$8,0)) *
INDEX('WFOM - Time_Base'!$A$4:$API$29, MATCH("CenHos_Per", 'WFOM - Time_Base'!$B$4:$B$29,0), MATCH(CONCATENATE($G201,AH$2),'WFOM - Time_Base'!$A$8:$API$8,0)),
IFERROR($AN201 * INDEX('Inputs from Uganda staff'!$E$61:$BM$80,MATCH('HRH Need estimation'!AH$2,'Inputs from Uganda staff'!$E$61:$E$80,0),MATCH('HRH Need estimation'!$D201,'Inputs from Uganda staff'!$E$6:$BM$6,0)),
""))</f>
        <v>0</v>
      </c>
      <c r="AI201" s="122">
        <f>IFERROR(
$AN201 * INDEX('WFOM - Time_Base'!$A$4:$API$29, MATCH("CenHos", 'WFOM - Time_Base'!$B$4:$B$29,0), MATCH(CONCATENATE($G201,AI$2),'WFOM - Time_Base'!$A$8:$API$8,0)) *
INDEX('WFOM - Time_Base'!$A$4:$API$29, MATCH("CenHos_Per", 'WFOM - Time_Base'!$B$4:$B$29,0), MATCH(CONCATENATE($G201,AI$2),'WFOM - Time_Base'!$A$8:$API$8,0)),
IFERROR($AN201 * INDEX('Inputs from Uganda staff'!$E$61:$BM$80,MATCH('HRH Need estimation'!AI$2,'Inputs from Uganda staff'!$E$61:$E$80,0),MATCH('HRH Need estimation'!$D201,'Inputs from Uganda staff'!$E$6:$BM$6,0)),
""))</f>
        <v>0</v>
      </c>
      <c r="AJ201" s="122">
        <f>IFERROR(
$AN201 * INDEX('WFOM - Time_Base'!$A$4:$API$29, MATCH("CenHos", 'WFOM - Time_Base'!$B$4:$B$29,0), MATCH(CONCATENATE($G201,AJ$2),'WFOM - Time_Base'!$A$8:$API$8,0)) *
INDEX('WFOM - Time_Base'!$A$4:$API$29, MATCH("CenHos_Per", 'WFOM - Time_Base'!$B$4:$B$29,0), MATCH(CONCATENATE($G201,AJ$2),'WFOM - Time_Base'!$A$8:$API$8,0)),
IFERROR($AN201 * INDEX('Inputs from Uganda staff'!$E$61:$BM$80,MATCH('HRH Need estimation'!AJ$2,'Inputs from Uganda staff'!$E$61:$E$80,0),MATCH('HRH Need estimation'!$D201,'Inputs from Uganda staff'!$E$6:$BM$6,0)),
""))</f>
        <v>0</v>
      </c>
      <c r="AK201" s="122">
        <f>IFERROR(
$AN201 * INDEX('WFOM - Time_Base'!$A$4:$API$29, MATCH("CenHos", 'WFOM - Time_Base'!$B$4:$B$29,0), MATCH(CONCATENATE($G201,AK$2),'WFOM - Time_Base'!$A$8:$API$8,0)) *
INDEX('WFOM - Time_Base'!$A$4:$API$29, MATCH("CenHos_Per", 'WFOM - Time_Base'!$B$4:$B$29,0), MATCH(CONCATENATE($G201,AK$2),'WFOM - Time_Base'!$A$8:$API$8,0)),
IFERROR($AN201 * INDEX('Inputs from Uganda staff'!$E$61:$BM$80,MATCH('HRH Need estimation'!AK$2,'Inputs from Uganda staff'!$E$61:$E$80,0),MATCH('HRH Need estimation'!$D201,'Inputs from Uganda staff'!$E$6:$BM$6,0)),
""))</f>
        <v>0</v>
      </c>
      <c r="AL201" s="122">
        <f>IFERROR(
$AN201 * INDEX('WFOM - Time_Base'!$A$4:$API$29, MATCH("CenHos", 'WFOM - Time_Base'!$B$4:$B$29,0), MATCH(CONCATENATE($G201,AL$2),'WFOM - Time_Base'!$A$8:$API$8,0)) *
INDEX('WFOM - Time_Base'!$A$4:$API$29, MATCH("CenHos_Per", 'WFOM - Time_Base'!$B$4:$B$29,0), MATCH(CONCATENATE($G201,AL$2),'WFOM - Time_Base'!$A$8:$API$8,0)),
IFERROR($AN201 * INDEX('Inputs from Uganda staff'!$E$61:$BM$80,MATCH('HRH Need estimation'!AL$2,'Inputs from Uganda staff'!$E$61:$E$80,0),MATCH('HRH Need estimation'!$D201,'Inputs from Uganda staff'!$E$6:$BM$6,0)),
""))</f>
        <v>0</v>
      </c>
      <c r="AN201">
        <v>1</v>
      </c>
      <c r="AO201" t="str">
        <f t="shared" si="8"/>
        <v>218</v>
      </c>
    </row>
    <row r="202" spans="1:41">
      <c r="A202" s="106" t="s">
        <v>1015</v>
      </c>
      <c r="B202" s="106" t="s">
        <v>525</v>
      </c>
      <c r="C202" s="107" t="s">
        <v>615</v>
      </c>
      <c r="D202" s="115" t="s">
        <v>616</v>
      </c>
      <c r="E202" s="199"/>
      <c r="F202" s="199"/>
      <c r="G202" s="199" t="str">
        <f>IF(F202&lt;&gt;"", VLOOKUP(F202,'WFOM - Cadre and Service List'!$E$4:$F$52,2,FALSE), "")</f>
        <v/>
      </c>
      <c r="H202" s="199" t="s">
        <v>910</v>
      </c>
      <c r="I202" s="208"/>
      <c r="J202" s="208"/>
      <c r="K202" s="208"/>
      <c r="L202" s="208"/>
      <c r="M202" s="208"/>
      <c r="N202" s="208"/>
      <c r="O202" s="208"/>
      <c r="P202" s="207">
        <f t="shared" si="7"/>
        <v>0</v>
      </c>
      <c r="Q202" s="122" t="s">
        <v>1947</v>
      </c>
      <c r="R202" s="122" t="str">
        <f>IFERROR(
$AN202 * INDEX('WFOM - Time_Base'!$A$4:$API$29, MATCH("CenHos", 'WFOM - Time_Base'!$B$4:$B$29,0), MATCH(CONCATENATE($G202,R$2),'WFOM - Time_Base'!$A$8:$API$8,0)) *
INDEX('WFOM - Time_Base'!$A$4:$API$29, MATCH("CenHos_Per", 'WFOM - Time_Base'!$B$4:$B$29,0), MATCH(CONCATENATE($G202,R$2),'WFOM - Time_Base'!$A$8:$API$8,0)),
IFERROR($AN202 * INDEX('Inputs from Uganda staff'!$E$61:$BM$80,MATCH('HRH Need estimation'!R$2,'Inputs from Uganda staff'!$E$61:$E$80,0),MATCH('HRH Need estimation'!$D202,'Inputs from Uganda staff'!$E$6:$BM$6,0)),
""))</f>
        <v/>
      </c>
      <c r="S202" s="122" t="str">
        <f>IFERROR(
$AN202 * INDEX('WFOM - Time_Base'!$A$4:$API$29, MATCH("CenHos", 'WFOM - Time_Base'!$B$4:$B$29,0), MATCH(CONCATENATE($G202,S$2),'WFOM - Time_Base'!$A$8:$API$8,0)) *
INDEX('WFOM - Time_Base'!$A$4:$API$29, MATCH("CenHos_Per", 'WFOM - Time_Base'!$B$4:$B$29,0), MATCH(CONCATENATE($G202,S$2),'WFOM - Time_Base'!$A$8:$API$8,0)),
IFERROR($AN202 * INDEX('Inputs from Uganda staff'!$E$61:$BM$80,MATCH('HRH Need estimation'!S$2,'Inputs from Uganda staff'!$E$61:$E$80,0),MATCH('HRH Need estimation'!$D202,'Inputs from Uganda staff'!$E$6:$BM$6,0)),
""))</f>
        <v/>
      </c>
      <c r="T202" s="122" t="str">
        <f>IFERROR(
$AN202 * INDEX('WFOM - Time_Base'!$A$4:$API$29, MATCH("CenHos", 'WFOM - Time_Base'!$B$4:$B$29,0), MATCH(CONCATENATE($G202,T$2),'WFOM - Time_Base'!$A$8:$API$8,0)) *
INDEX('WFOM - Time_Base'!$A$4:$API$29, MATCH("CenHos_Per", 'WFOM - Time_Base'!$B$4:$B$29,0), MATCH(CONCATENATE($G202,T$2),'WFOM - Time_Base'!$A$8:$API$8,0)),
IFERROR($AN202 * INDEX('Inputs from Uganda staff'!$E$61:$BM$80,MATCH('HRH Need estimation'!T$2,'Inputs from Uganda staff'!$E$61:$E$80,0),MATCH('HRH Need estimation'!$D202,'Inputs from Uganda staff'!$E$6:$BM$6,0)),
""))</f>
        <v/>
      </c>
      <c r="U202" s="122" t="str">
        <f>IFERROR(
$AN202 * INDEX('WFOM - Time_Base'!$A$4:$API$29, MATCH("CenHos", 'WFOM - Time_Base'!$B$4:$B$29,0), MATCH(CONCATENATE($G202,U$2),'WFOM - Time_Base'!$A$8:$API$8,0)) *
INDEX('WFOM - Time_Base'!$A$4:$API$29, MATCH("CenHos_Per", 'WFOM - Time_Base'!$B$4:$B$29,0), MATCH(CONCATENATE($G202,U$2),'WFOM - Time_Base'!$A$8:$API$8,0)),
IFERROR($AN202 * INDEX('Inputs from Uganda staff'!$E$61:$BM$80,MATCH('HRH Need estimation'!U$2,'Inputs from Uganda staff'!$E$61:$E$80,0),MATCH('HRH Need estimation'!$D202,'Inputs from Uganda staff'!$E$6:$BM$6,0)),
""))</f>
        <v/>
      </c>
      <c r="V202" s="122" t="str">
        <f>IFERROR(
$AN202 * INDEX('WFOM - Time_Base'!$A$4:$API$29, MATCH("CenHos", 'WFOM - Time_Base'!$B$4:$B$29,0), MATCH(CONCATENATE($G202,V$2),'WFOM - Time_Base'!$A$8:$API$8,0)) *
INDEX('WFOM - Time_Base'!$A$4:$API$29, MATCH("CenHos_Per", 'WFOM - Time_Base'!$B$4:$B$29,0), MATCH(CONCATENATE($G202,V$2),'WFOM - Time_Base'!$A$8:$API$8,0)),
IFERROR($AN202 * INDEX('Inputs from Uganda staff'!$E$61:$BM$80,MATCH('HRH Need estimation'!V$2,'Inputs from Uganda staff'!$E$61:$E$80,0),MATCH('HRH Need estimation'!$D202,'Inputs from Uganda staff'!$E$6:$BM$6,0)),
""))</f>
        <v/>
      </c>
      <c r="W202" s="122" t="str">
        <f>IFERROR(
$AN202 * INDEX('WFOM - Time_Base'!$A$4:$API$29, MATCH("CenHos", 'WFOM - Time_Base'!$B$4:$B$29,0), MATCH(CONCATENATE($G202,W$2),'WFOM - Time_Base'!$A$8:$API$8,0)) *
INDEX('WFOM - Time_Base'!$A$4:$API$29, MATCH("CenHos_Per", 'WFOM - Time_Base'!$B$4:$B$29,0), MATCH(CONCATENATE($G202,W$2),'WFOM - Time_Base'!$A$8:$API$8,0)),
IFERROR($AN202 * INDEX('Inputs from Uganda staff'!$E$61:$BM$80,MATCH('HRH Need estimation'!W$2,'Inputs from Uganda staff'!$E$61:$E$80,0),MATCH('HRH Need estimation'!$D202,'Inputs from Uganda staff'!$E$6:$BM$6,0)),
""))</f>
        <v/>
      </c>
      <c r="X202" s="122" t="str">
        <f>IFERROR(
$AN202 * INDEX('WFOM - Time_Base'!$A$4:$API$29, MATCH("CenHos", 'WFOM - Time_Base'!$B$4:$B$29,0), MATCH(CONCATENATE($G202,X$2),'WFOM - Time_Base'!$A$8:$API$8,0)) *
INDEX('WFOM - Time_Base'!$A$4:$API$29, MATCH("CenHos_Per", 'WFOM - Time_Base'!$B$4:$B$29,0), MATCH(CONCATENATE($G202,X$2),'WFOM - Time_Base'!$A$8:$API$8,0)),
IFERROR($AN202 * INDEX('Inputs from Uganda staff'!$E$61:$BM$80,MATCH('HRH Need estimation'!X$2,'Inputs from Uganda staff'!$E$61:$E$80,0),MATCH('HRH Need estimation'!$D202,'Inputs from Uganda staff'!$E$6:$BM$6,0)),
""))</f>
        <v/>
      </c>
      <c r="Y202" s="122" t="str">
        <f>IFERROR(
$AN202 * INDEX('WFOM - Time_Base'!$A$4:$API$29, MATCH("CenHos", 'WFOM - Time_Base'!$B$4:$B$29,0), MATCH(CONCATENATE($G202,Y$2),'WFOM - Time_Base'!$A$8:$API$8,0)) *
INDEX('WFOM - Time_Base'!$A$4:$API$29, MATCH("CenHos_Per", 'WFOM - Time_Base'!$B$4:$B$29,0), MATCH(CONCATENATE($G202,Y$2),'WFOM - Time_Base'!$A$8:$API$8,0)),
IFERROR($AN202 * INDEX('Inputs from Uganda staff'!$E$61:$BM$80,MATCH('HRH Need estimation'!Y$2,'Inputs from Uganda staff'!$E$61:$E$80,0),MATCH('HRH Need estimation'!$D202,'Inputs from Uganda staff'!$E$6:$BM$6,0)),
""))</f>
        <v/>
      </c>
      <c r="Z202" s="122" t="str">
        <f>IFERROR(
$AN202 * INDEX('WFOM - Time_Base'!$A$4:$API$29, MATCH("CenHos", 'WFOM - Time_Base'!$B$4:$B$29,0), MATCH(CONCATENATE($G202,Z$2),'WFOM - Time_Base'!$A$8:$API$8,0)) *
INDEX('WFOM - Time_Base'!$A$4:$API$29, MATCH("CenHos_Per", 'WFOM - Time_Base'!$B$4:$B$29,0), MATCH(CONCATENATE($G202,Z$2),'WFOM - Time_Base'!$A$8:$API$8,0)),
IFERROR($AN202 * INDEX('Inputs from Uganda staff'!$E$61:$BM$80,MATCH('HRH Need estimation'!Z$2,'Inputs from Uganda staff'!$E$61:$E$80,0),MATCH('HRH Need estimation'!$D202,'Inputs from Uganda staff'!$E$6:$BM$6,0)),
""))</f>
        <v/>
      </c>
      <c r="AA202" s="122" t="str">
        <f>IFERROR(
$AN202 * INDEX('WFOM - Time_Base'!$A$4:$API$29, MATCH("CenHos", 'WFOM - Time_Base'!$B$4:$B$29,0), MATCH(CONCATENATE($G202,AA$2),'WFOM - Time_Base'!$A$8:$API$8,0)) *
INDEX('WFOM - Time_Base'!$A$4:$API$29, MATCH("CenHos_Per", 'WFOM - Time_Base'!$B$4:$B$29,0), MATCH(CONCATENATE($G202,AA$2),'WFOM - Time_Base'!$A$8:$API$8,0)),
IFERROR($AN202 * INDEX('Inputs from Uganda staff'!$E$61:$BM$80,MATCH('HRH Need estimation'!AA$2,'Inputs from Uganda staff'!$E$61:$E$80,0),MATCH('HRH Need estimation'!$D202,'Inputs from Uganda staff'!$E$6:$BM$6,0)),
""))</f>
        <v/>
      </c>
      <c r="AB202" s="122" t="str">
        <f>IFERROR(
$AN202 * INDEX('WFOM - Time_Base'!$A$4:$API$29, MATCH("CenHos", 'WFOM - Time_Base'!$B$4:$B$29,0), MATCH(CONCATENATE($G202,AB$2),'WFOM - Time_Base'!$A$8:$API$8,0)) *
INDEX('WFOM - Time_Base'!$A$4:$API$29, MATCH("CenHos_Per", 'WFOM - Time_Base'!$B$4:$B$29,0), MATCH(CONCATENATE($G202,AB$2),'WFOM - Time_Base'!$A$8:$API$8,0)),
IFERROR($AN202 * INDEX('Inputs from Uganda staff'!$E$61:$BM$80,MATCH('HRH Need estimation'!AB$2,'Inputs from Uganda staff'!$E$61:$E$80,0),MATCH('HRH Need estimation'!$D202,'Inputs from Uganda staff'!$E$6:$BM$6,0)),
""))</f>
        <v/>
      </c>
      <c r="AC202" s="122" t="str">
        <f>IFERROR(
$AN202 * INDEX('WFOM - Time_Base'!$A$4:$API$29, MATCH("CenHos", 'WFOM - Time_Base'!$B$4:$B$29,0), MATCH(CONCATENATE($G202,AC$2),'WFOM - Time_Base'!$A$8:$API$8,0)) *
INDEX('WFOM - Time_Base'!$A$4:$API$29, MATCH("CenHos_Per", 'WFOM - Time_Base'!$B$4:$B$29,0), MATCH(CONCATENATE($G202,AC$2),'WFOM - Time_Base'!$A$8:$API$8,0)),
IFERROR($AN202 * INDEX('Inputs from Uganda staff'!$E$61:$BM$80,MATCH('HRH Need estimation'!AC$2,'Inputs from Uganda staff'!$E$61:$E$80,0),MATCH('HRH Need estimation'!$D202,'Inputs from Uganda staff'!$E$6:$BM$6,0)),
""))</f>
        <v/>
      </c>
      <c r="AD202" s="122" t="str">
        <f>IFERROR(
$AN202 * INDEX('WFOM - Time_Base'!$A$4:$API$29, MATCH("CenHos", 'WFOM - Time_Base'!$B$4:$B$29,0), MATCH(CONCATENATE($G202,AD$2),'WFOM - Time_Base'!$A$8:$API$8,0)) *
INDEX('WFOM - Time_Base'!$A$4:$API$29, MATCH("CenHos_Per", 'WFOM - Time_Base'!$B$4:$B$29,0), MATCH(CONCATENATE($G202,AD$2),'WFOM - Time_Base'!$A$8:$API$8,0)),
IFERROR($AN202 * INDEX('Inputs from Uganda staff'!$E$61:$BM$80,MATCH('HRH Need estimation'!AD$2,'Inputs from Uganda staff'!$E$61:$E$80,0),MATCH('HRH Need estimation'!$D202,'Inputs from Uganda staff'!$E$6:$BM$6,0)),
""))</f>
        <v/>
      </c>
      <c r="AE202" s="122" t="str">
        <f>IFERROR(
$AN202 * INDEX('WFOM - Time_Base'!$A$4:$API$29, MATCH("CenHos", 'WFOM - Time_Base'!$B$4:$B$29,0), MATCH(CONCATENATE($G202,AE$2),'WFOM - Time_Base'!$A$8:$API$8,0)) *
INDEX('WFOM - Time_Base'!$A$4:$API$29, MATCH("CenHos_Per", 'WFOM - Time_Base'!$B$4:$B$29,0), MATCH(CONCATENATE($G202,AE$2),'WFOM - Time_Base'!$A$8:$API$8,0)),
IFERROR($AN202 * INDEX('Inputs from Uganda staff'!$E$61:$BM$80,MATCH('HRH Need estimation'!AE$2,'Inputs from Uganda staff'!$E$61:$E$80,0),MATCH('HRH Need estimation'!$D202,'Inputs from Uganda staff'!$E$6:$BM$6,0)),
""))</f>
        <v/>
      </c>
      <c r="AF202" s="122" t="str">
        <f>IFERROR(
$AN202 * INDEX('WFOM - Time_Base'!$A$4:$API$29, MATCH("CenHos", 'WFOM - Time_Base'!$B$4:$B$29,0), MATCH(CONCATENATE($G202,AF$2),'WFOM - Time_Base'!$A$8:$API$8,0)) *
INDEX('WFOM - Time_Base'!$A$4:$API$29, MATCH("CenHos_Per", 'WFOM - Time_Base'!$B$4:$B$29,0), MATCH(CONCATENATE($G202,AF$2),'WFOM - Time_Base'!$A$8:$API$8,0)),
IFERROR($AN202 * INDEX('Inputs from Uganda staff'!$E$61:$BM$80,MATCH('HRH Need estimation'!AF$2,'Inputs from Uganda staff'!$E$61:$E$80,0),MATCH('HRH Need estimation'!$D202,'Inputs from Uganda staff'!$E$6:$BM$6,0)),
""))</f>
        <v/>
      </c>
      <c r="AG202" s="122" t="str">
        <f>IFERROR(
$AN202 * INDEX('WFOM - Time_Base'!$A$4:$API$29, MATCH("CenHos", 'WFOM - Time_Base'!$B$4:$B$29,0), MATCH(CONCATENATE($G202,AG$2),'WFOM - Time_Base'!$A$8:$API$8,0)) *
INDEX('WFOM - Time_Base'!$A$4:$API$29, MATCH("CenHos_Per", 'WFOM - Time_Base'!$B$4:$B$29,0), MATCH(CONCATENATE($G202,AG$2),'WFOM - Time_Base'!$A$8:$API$8,0)),
IFERROR($AN202 * INDEX('Inputs from Uganda staff'!$E$61:$BM$80,MATCH('HRH Need estimation'!AG$2,'Inputs from Uganda staff'!$E$61:$E$80,0),MATCH('HRH Need estimation'!$D202,'Inputs from Uganda staff'!$E$6:$BM$6,0)),
""))</f>
        <v/>
      </c>
      <c r="AH202" s="122" t="str">
        <f>IFERROR(
$AN202 * INDEX('WFOM - Time_Base'!$A$4:$API$29, MATCH("CenHos", 'WFOM - Time_Base'!$B$4:$B$29,0), MATCH(CONCATENATE($G202,AH$2),'WFOM - Time_Base'!$A$8:$API$8,0)) *
INDEX('WFOM - Time_Base'!$A$4:$API$29, MATCH("CenHos_Per", 'WFOM - Time_Base'!$B$4:$B$29,0), MATCH(CONCATENATE($G202,AH$2),'WFOM - Time_Base'!$A$8:$API$8,0)),
IFERROR($AN202 * INDEX('Inputs from Uganda staff'!$E$61:$BM$80,MATCH('HRH Need estimation'!AH$2,'Inputs from Uganda staff'!$E$61:$E$80,0),MATCH('HRH Need estimation'!$D202,'Inputs from Uganda staff'!$E$6:$BM$6,0)),
""))</f>
        <v/>
      </c>
      <c r="AI202" s="122" t="str">
        <f>IFERROR(
$AN202 * INDEX('WFOM - Time_Base'!$A$4:$API$29, MATCH("CenHos", 'WFOM - Time_Base'!$B$4:$B$29,0), MATCH(CONCATENATE($G202,AI$2),'WFOM - Time_Base'!$A$8:$API$8,0)) *
INDEX('WFOM - Time_Base'!$A$4:$API$29, MATCH("CenHos_Per", 'WFOM - Time_Base'!$B$4:$B$29,0), MATCH(CONCATENATE($G202,AI$2),'WFOM - Time_Base'!$A$8:$API$8,0)),
IFERROR($AN202 * INDEX('Inputs from Uganda staff'!$E$61:$BM$80,MATCH('HRH Need estimation'!AI$2,'Inputs from Uganda staff'!$E$61:$E$80,0),MATCH('HRH Need estimation'!$D202,'Inputs from Uganda staff'!$E$6:$BM$6,0)),
""))</f>
        <v/>
      </c>
      <c r="AJ202" s="122" t="str">
        <f>IFERROR(
$AN202 * INDEX('WFOM - Time_Base'!$A$4:$API$29, MATCH("CenHos", 'WFOM - Time_Base'!$B$4:$B$29,0), MATCH(CONCATENATE($G202,AJ$2),'WFOM - Time_Base'!$A$8:$API$8,0)) *
INDEX('WFOM - Time_Base'!$A$4:$API$29, MATCH("CenHos_Per", 'WFOM - Time_Base'!$B$4:$B$29,0), MATCH(CONCATENATE($G202,AJ$2),'WFOM - Time_Base'!$A$8:$API$8,0)),
IFERROR($AN202 * INDEX('Inputs from Uganda staff'!$E$61:$BM$80,MATCH('HRH Need estimation'!AJ$2,'Inputs from Uganda staff'!$E$61:$E$80,0),MATCH('HRH Need estimation'!$D202,'Inputs from Uganda staff'!$E$6:$BM$6,0)),
""))</f>
        <v/>
      </c>
      <c r="AK202" s="122" t="str">
        <f>IFERROR(
$AN202 * INDEX('WFOM - Time_Base'!$A$4:$API$29, MATCH("CenHos", 'WFOM - Time_Base'!$B$4:$B$29,0), MATCH(CONCATENATE($G202,AK$2),'WFOM - Time_Base'!$A$8:$API$8,0)) *
INDEX('WFOM - Time_Base'!$A$4:$API$29, MATCH("CenHos_Per", 'WFOM - Time_Base'!$B$4:$B$29,0), MATCH(CONCATENATE($G202,AK$2),'WFOM - Time_Base'!$A$8:$API$8,0)),
IFERROR($AN202 * INDEX('Inputs from Uganda staff'!$E$61:$BM$80,MATCH('HRH Need estimation'!AK$2,'Inputs from Uganda staff'!$E$61:$E$80,0),MATCH('HRH Need estimation'!$D202,'Inputs from Uganda staff'!$E$6:$BM$6,0)),
""))</f>
        <v/>
      </c>
      <c r="AL202" s="122" t="str">
        <f>IFERROR(
$AN202 * INDEX('WFOM - Time_Base'!$A$4:$API$29, MATCH("CenHos", 'WFOM - Time_Base'!$B$4:$B$29,0), MATCH(CONCATENATE($G202,AL$2),'WFOM - Time_Base'!$A$8:$API$8,0)) *
INDEX('WFOM - Time_Base'!$A$4:$API$29, MATCH("CenHos_Per", 'WFOM - Time_Base'!$B$4:$B$29,0), MATCH(CONCATENATE($G202,AL$2),'WFOM - Time_Base'!$A$8:$API$8,0)),
IFERROR($AN202 * INDEX('Inputs from Uganda staff'!$E$61:$BM$80,MATCH('HRH Need estimation'!AL$2,'Inputs from Uganda staff'!$E$61:$E$80,0),MATCH('HRH Need estimation'!$D202,'Inputs from Uganda staff'!$E$6:$BM$6,0)),
""))</f>
        <v/>
      </c>
      <c r="AN202">
        <v>1</v>
      </c>
      <c r="AO202" t="e">
        <f t="shared" si="8"/>
        <v>#N/A</v>
      </c>
    </row>
    <row r="203" spans="1:41">
      <c r="A203" s="106" t="s">
        <v>915</v>
      </c>
      <c r="B203" s="106" t="s">
        <v>525</v>
      </c>
      <c r="C203" s="107" t="s">
        <v>617</v>
      </c>
      <c r="D203" s="115" t="s">
        <v>618</v>
      </c>
      <c r="E203" s="252"/>
      <c r="F203" s="252"/>
      <c r="G203" s="122" t="str">
        <f>IF(F203&lt;&gt;"", VLOOKUP(F203,'WFOM - Cadre and Service List'!$E$4:$F$52,2,FALSE), "")</f>
        <v/>
      </c>
      <c r="H203" s="122"/>
      <c r="I203" s="207"/>
      <c r="J203" s="207"/>
      <c r="K203" s="207"/>
      <c r="L203" s="207"/>
      <c r="M203" s="207"/>
      <c r="N203" s="207"/>
      <c r="O203" s="207"/>
      <c r="P203" s="207">
        <f t="shared" si="7"/>
        <v>0</v>
      </c>
      <c r="Q203" s="122" t="s">
        <v>1947</v>
      </c>
      <c r="R203" s="122">
        <f>IFERROR(
$AN203 * INDEX('WFOM - Time_Base'!$A$4:$API$29, MATCH("CenHos", 'WFOM - Time_Base'!$B$4:$B$29,0), MATCH(CONCATENATE($G203,R$2),'WFOM - Time_Base'!$A$8:$API$8,0)) *
INDEX('WFOM - Time_Base'!$A$4:$API$29, MATCH("CenHos_Per", 'WFOM - Time_Base'!$B$4:$B$29,0), MATCH(CONCATENATE($G203,R$2),'WFOM - Time_Base'!$A$8:$API$8,0)),
IFERROR($AN203 * INDEX('Inputs from Uganda staff'!$E$61:$BM$80,MATCH('HRH Need estimation'!R$2,'Inputs from Uganda staff'!$E$61:$E$80,0),MATCH('HRH Need estimation'!$D203,'Inputs from Uganda staff'!$E$6:$BM$6,0)),
""))</f>
        <v>0.3</v>
      </c>
      <c r="S203" s="122">
        <f>IFERROR(
$AN203 * INDEX('WFOM - Time_Base'!$A$4:$API$29, MATCH("CenHos", 'WFOM - Time_Base'!$B$4:$B$29,0), MATCH(CONCATENATE($G203,S$2),'WFOM - Time_Base'!$A$8:$API$8,0)) *
INDEX('WFOM - Time_Base'!$A$4:$API$29, MATCH("CenHos_Per", 'WFOM - Time_Base'!$B$4:$B$29,0), MATCH(CONCATENATE($G203,S$2),'WFOM - Time_Base'!$A$8:$API$8,0)),
IFERROR($AN203 * INDEX('Inputs from Uganda staff'!$E$61:$BM$80,MATCH('HRH Need estimation'!S$2,'Inputs from Uganda staff'!$E$61:$E$80,0),MATCH('HRH Need estimation'!$D203,'Inputs from Uganda staff'!$E$6:$BM$6,0)),
""))</f>
        <v>0</v>
      </c>
      <c r="T203" s="122">
        <f>IFERROR(
$AN203 * INDEX('WFOM - Time_Base'!$A$4:$API$29, MATCH("CenHos", 'WFOM - Time_Base'!$B$4:$B$29,0), MATCH(CONCATENATE($G203,T$2),'WFOM - Time_Base'!$A$8:$API$8,0)) *
INDEX('WFOM - Time_Base'!$A$4:$API$29, MATCH("CenHos_Per", 'WFOM - Time_Base'!$B$4:$B$29,0), MATCH(CONCATENATE($G203,T$2),'WFOM - Time_Base'!$A$8:$API$8,0)),
IFERROR($AN203 * INDEX('Inputs from Uganda staff'!$E$61:$BM$80,MATCH('HRH Need estimation'!T$2,'Inputs from Uganda staff'!$E$61:$E$80,0),MATCH('HRH Need estimation'!$D203,'Inputs from Uganda staff'!$E$6:$BM$6,0)),
""))</f>
        <v>0</v>
      </c>
      <c r="U203" s="122">
        <f>IFERROR(
$AN203 * INDEX('WFOM - Time_Base'!$A$4:$API$29, MATCH("CenHos", 'WFOM - Time_Base'!$B$4:$B$29,0), MATCH(CONCATENATE($G203,U$2),'WFOM - Time_Base'!$A$8:$API$8,0)) *
INDEX('WFOM - Time_Base'!$A$4:$API$29, MATCH("CenHos_Per", 'WFOM - Time_Base'!$B$4:$B$29,0), MATCH(CONCATENATE($G203,U$2),'WFOM - Time_Base'!$A$8:$API$8,0)),
IFERROR($AN203 * INDEX('Inputs from Uganda staff'!$E$61:$BM$80,MATCH('HRH Need estimation'!U$2,'Inputs from Uganda staff'!$E$61:$E$80,0),MATCH('HRH Need estimation'!$D203,'Inputs from Uganda staff'!$E$6:$BM$6,0)),
""))</f>
        <v>0</v>
      </c>
      <c r="V203" s="122">
        <f>IFERROR(
$AN203 * INDEX('WFOM - Time_Base'!$A$4:$API$29, MATCH("CenHos", 'WFOM - Time_Base'!$B$4:$B$29,0), MATCH(CONCATENATE($G203,V$2),'WFOM - Time_Base'!$A$8:$API$8,0)) *
INDEX('WFOM - Time_Base'!$A$4:$API$29, MATCH("CenHos_Per", 'WFOM - Time_Base'!$B$4:$B$29,0), MATCH(CONCATENATE($G203,V$2),'WFOM - Time_Base'!$A$8:$API$8,0)),
IFERROR($AN203 * INDEX('Inputs from Uganda staff'!$E$61:$BM$80,MATCH('HRH Need estimation'!V$2,'Inputs from Uganda staff'!$E$61:$E$80,0),MATCH('HRH Need estimation'!$D203,'Inputs from Uganda staff'!$E$6:$BM$6,0)),
""))</f>
        <v>0</v>
      </c>
      <c r="W203" s="122">
        <f>IFERROR(
$AN203 * INDEX('WFOM - Time_Base'!$A$4:$API$29, MATCH("CenHos", 'WFOM - Time_Base'!$B$4:$B$29,0), MATCH(CONCATENATE($G203,W$2),'WFOM - Time_Base'!$A$8:$API$8,0)) *
INDEX('WFOM - Time_Base'!$A$4:$API$29, MATCH("CenHos_Per", 'WFOM - Time_Base'!$B$4:$B$29,0), MATCH(CONCATENATE($G203,W$2),'WFOM - Time_Base'!$A$8:$API$8,0)),
IFERROR($AN203 * INDEX('Inputs from Uganda staff'!$E$61:$BM$80,MATCH('HRH Need estimation'!W$2,'Inputs from Uganda staff'!$E$61:$E$80,0),MATCH('HRH Need estimation'!$D203,'Inputs from Uganda staff'!$E$6:$BM$6,0)),
""))</f>
        <v>0</v>
      </c>
      <c r="X203" s="122">
        <f>IFERROR(
$AN203 * INDEX('WFOM - Time_Base'!$A$4:$API$29, MATCH("CenHos", 'WFOM - Time_Base'!$B$4:$B$29,0), MATCH(CONCATENATE($G203,X$2),'WFOM - Time_Base'!$A$8:$API$8,0)) *
INDEX('WFOM - Time_Base'!$A$4:$API$29, MATCH("CenHos_Per", 'WFOM - Time_Base'!$B$4:$B$29,0), MATCH(CONCATENATE($G203,X$2),'WFOM - Time_Base'!$A$8:$API$8,0)),
IFERROR($AN203 * INDEX('Inputs from Uganda staff'!$E$61:$BM$80,MATCH('HRH Need estimation'!X$2,'Inputs from Uganda staff'!$E$61:$E$80,0),MATCH('HRH Need estimation'!$D203,'Inputs from Uganda staff'!$E$6:$BM$6,0)),
""))</f>
        <v>0</v>
      </c>
      <c r="Y203" s="122">
        <f>IFERROR(
$AN203 * INDEX('WFOM - Time_Base'!$A$4:$API$29, MATCH("CenHos", 'WFOM - Time_Base'!$B$4:$B$29,0), MATCH(CONCATENATE($G203,Y$2),'WFOM - Time_Base'!$A$8:$API$8,0)) *
INDEX('WFOM - Time_Base'!$A$4:$API$29, MATCH("CenHos_Per", 'WFOM - Time_Base'!$B$4:$B$29,0), MATCH(CONCATENATE($G203,Y$2),'WFOM - Time_Base'!$A$8:$API$8,0)),
IFERROR($AN203 * INDEX('Inputs from Uganda staff'!$E$61:$BM$80,MATCH('HRH Need estimation'!Y$2,'Inputs from Uganda staff'!$E$61:$E$80,0),MATCH('HRH Need estimation'!$D203,'Inputs from Uganda staff'!$E$6:$BM$6,0)),
""))</f>
        <v>0</v>
      </c>
      <c r="Z203" s="122">
        <f>IFERROR(
$AN203 * INDEX('WFOM - Time_Base'!$A$4:$API$29, MATCH("CenHos", 'WFOM - Time_Base'!$B$4:$B$29,0), MATCH(CONCATENATE($G203,Z$2),'WFOM - Time_Base'!$A$8:$API$8,0)) *
INDEX('WFOM - Time_Base'!$A$4:$API$29, MATCH("CenHos_Per", 'WFOM - Time_Base'!$B$4:$B$29,0), MATCH(CONCATENATE($G203,Z$2),'WFOM - Time_Base'!$A$8:$API$8,0)),
IFERROR($AN203 * INDEX('Inputs from Uganda staff'!$E$61:$BM$80,MATCH('HRH Need estimation'!Z$2,'Inputs from Uganda staff'!$E$61:$E$80,0),MATCH('HRH Need estimation'!$D203,'Inputs from Uganda staff'!$E$6:$BM$6,0)),
""))</f>
        <v>0.75</v>
      </c>
      <c r="AA203" s="122">
        <f>IFERROR(
$AN203 * INDEX('WFOM - Time_Base'!$A$4:$API$29, MATCH("CenHos", 'WFOM - Time_Base'!$B$4:$B$29,0), MATCH(CONCATENATE($G203,AA$2),'WFOM - Time_Base'!$A$8:$API$8,0)) *
INDEX('WFOM - Time_Base'!$A$4:$API$29, MATCH("CenHos_Per", 'WFOM - Time_Base'!$B$4:$B$29,0), MATCH(CONCATENATE($G203,AA$2),'WFOM - Time_Base'!$A$8:$API$8,0)),
IFERROR($AN203 * INDEX('Inputs from Uganda staff'!$E$61:$BM$80,MATCH('HRH Need estimation'!AA$2,'Inputs from Uganda staff'!$E$61:$E$80,0),MATCH('HRH Need estimation'!$D203,'Inputs from Uganda staff'!$E$6:$BM$6,0)),
""))</f>
        <v>1.5</v>
      </c>
      <c r="AB203" s="122">
        <f>IFERROR(
$AN203 * INDEX('WFOM - Time_Base'!$A$4:$API$29, MATCH("CenHos", 'WFOM - Time_Base'!$B$4:$B$29,0), MATCH(CONCATENATE($G203,AB$2),'WFOM - Time_Base'!$A$8:$API$8,0)) *
INDEX('WFOM - Time_Base'!$A$4:$API$29, MATCH("CenHos_Per", 'WFOM - Time_Base'!$B$4:$B$29,0), MATCH(CONCATENATE($G203,AB$2),'WFOM - Time_Base'!$A$8:$API$8,0)),
IFERROR($AN203 * INDEX('Inputs from Uganda staff'!$E$61:$BM$80,MATCH('HRH Need estimation'!AB$2,'Inputs from Uganda staff'!$E$61:$E$80,0),MATCH('HRH Need estimation'!$D203,'Inputs from Uganda staff'!$E$6:$BM$6,0)),
""))</f>
        <v>0</v>
      </c>
      <c r="AC203" s="122" t="str">
        <f>IFERROR(
$AN203 * INDEX('WFOM - Time_Base'!$A$4:$API$29, MATCH("CenHos", 'WFOM - Time_Base'!$B$4:$B$29,0), MATCH(CONCATENATE($G203,AC$2),'WFOM - Time_Base'!$A$8:$API$8,0)) *
INDEX('WFOM - Time_Base'!$A$4:$API$29, MATCH("CenHos_Per", 'WFOM - Time_Base'!$B$4:$B$29,0), MATCH(CONCATENATE($G203,AC$2),'WFOM - Time_Base'!$A$8:$API$8,0)),
IFERROR($AN203 * INDEX('Inputs from Uganda staff'!$E$61:$BM$80,MATCH('HRH Need estimation'!AC$2,'Inputs from Uganda staff'!$E$61:$E$80,0),MATCH('HRH Need estimation'!$D203,'Inputs from Uganda staff'!$E$6:$BM$6,0)),
""))</f>
        <v/>
      </c>
      <c r="AD203" s="122">
        <f>IFERROR(
$AN203 * INDEX('WFOM - Time_Base'!$A$4:$API$29, MATCH("CenHos", 'WFOM - Time_Base'!$B$4:$B$29,0), MATCH(CONCATENATE($G203,AD$2),'WFOM - Time_Base'!$A$8:$API$8,0)) *
INDEX('WFOM - Time_Base'!$A$4:$API$29, MATCH("CenHos_Per", 'WFOM - Time_Base'!$B$4:$B$29,0), MATCH(CONCATENATE($G203,AD$2),'WFOM - Time_Base'!$A$8:$API$8,0)),
IFERROR($AN203 * INDEX('Inputs from Uganda staff'!$E$61:$BM$80,MATCH('HRH Need estimation'!AD$2,'Inputs from Uganda staff'!$E$61:$E$80,0),MATCH('HRH Need estimation'!$D203,'Inputs from Uganda staff'!$E$6:$BM$6,0)),
""))</f>
        <v>0</v>
      </c>
      <c r="AE203" s="122">
        <f>IFERROR(
$AN203 * INDEX('WFOM - Time_Base'!$A$4:$API$29, MATCH("CenHos", 'WFOM - Time_Base'!$B$4:$B$29,0), MATCH(CONCATENATE($G203,AE$2),'WFOM - Time_Base'!$A$8:$API$8,0)) *
INDEX('WFOM - Time_Base'!$A$4:$API$29, MATCH("CenHos_Per", 'WFOM - Time_Base'!$B$4:$B$29,0), MATCH(CONCATENATE($G203,AE$2),'WFOM - Time_Base'!$A$8:$API$8,0)),
IFERROR($AN203 * INDEX('Inputs from Uganda staff'!$E$61:$BM$80,MATCH('HRH Need estimation'!AE$2,'Inputs from Uganda staff'!$E$61:$E$80,0),MATCH('HRH Need estimation'!$D203,'Inputs from Uganda staff'!$E$6:$BM$6,0)),
""))</f>
        <v>0</v>
      </c>
      <c r="AF203" s="122">
        <f>IFERROR(
$AN203 * INDEX('WFOM - Time_Base'!$A$4:$API$29, MATCH("CenHos", 'WFOM - Time_Base'!$B$4:$B$29,0), MATCH(CONCATENATE($G203,AF$2),'WFOM - Time_Base'!$A$8:$API$8,0)) *
INDEX('WFOM - Time_Base'!$A$4:$API$29, MATCH("CenHos_Per", 'WFOM - Time_Base'!$B$4:$B$29,0), MATCH(CONCATENATE($G203,AF$2),'WFOM - Time_Base'!$A$8:$API$8,0)),
IFERROR($AN203 * INDEX('Inputs from Uganda staff'!$E$61:$BM$80,MATCH('HRH Need estimation'!AF$2,'Inputs from Uganda staff'!$E$61:$E$80,0),MATCH('HRH Need estimation'!$D203,'Inputs from Uganda staff'!$E$6:$BM$6,0)),
""))</f>
        <v>0</v>
      </c>
      <c r="AG203" s="122">
        <f>IFERROR(
$AN203 * INDEX('WFOM - Time_Base'!$A$4:$API$29, MATCH("CenHos", 'WFOM - Time_Base'!$B$4:$B$29,0), MATCH(CONCATENATE($G203,AG$2),'WFOM - Time_Base'!$A$8:$API$8,0)) *
INDEX('WFOM - Time_Base'!$A$4:$API$29, MATCH("CenHos_Per", 'WFOM - Time_Base'!$B$4:$B$29,0), MATCH(CONCATENATE($G203,AG$2),'WFOM - Time_Base'!$A$8:$API$8,0)),
IFERROR($AN203 * INDEX('Inputs from Uganda staff'!$E$61:$BM$80,MATCH('HRH Need estimation'!AG$2,'Inputs from Uganda staff'!$E$61:$E$80,0),MATCH('HRH Need estimation'!$D203,'Inputs from Uganda staff'!$E$6:$BM$6,0)),
""))</f>
        <v>0</v>
      </c>
      <c r="AH203" s="122">
        <f>IFERROR(
$AN203 * INDEX('WFOM - Time_Base'!$A$4:$API$29, MATCH("CenHos", 'WFOM - Time_Base'!$B$4:$B$29,0), MATCH(CONCATENATE($G203,AH$2),'WFOM - Time_Base'!$A$8:$API$8,0)) *
INDEX('WFOM - Time_Base'!$A$4:$API$29, MATCH("CenHos_Per", 'WFOM - Time_Base'!$B$4:$B$29,0), MATCH(CONCATENATE($G203,AH$2),'WFOM - Time_Base'!$A$8:$API$8,0)),
IFERROR($AN203 * INDEX('Inputs from Uganda staff'!$E$61:$BM$80,MATCH('HRH Need estimation'!AH$2,'Inputs from Uganda staff'!$E$61:$E$80,0),MATCH('HRH Need estimation'!$D203,'Inputs from Uganda staff'!$E$6:$BM$6,0)),
""))</f>
        <v>0</v>
      </c>
      <c r="AI203" s="122">
        <f>IFERROR(
$AN203 * INDEX('WFOM - Time_Base'!$A$4:$API$29, MATCH("CenHos", 'WFOM - Time_Base'!$B$4:$B$29,0), MATCH(CONCATENATE($G203,AI$2),'WFOM - Time_Base'!$A$8:$API$8,0)) *
INDEX('WFOM - Time_Base'!$A$4:$API$29, MATCH("CenHos_Per", 'WFOM - Time_Base'!$B$4:$B$29,0), MATCH(CONCATENATE($G203,AI$2),'WFOM - Time_Base'!$A$8:$API$8,0)),
IFERROR($AN203 * INDEX('Inputs from Uganda staff'!$E$61:$BM$80,MATCH('HRH Need estimation'!AI$2,'Inputs from Uganda staff'!$E$61:$E$80,0),MATCH('HRH Need estimation'!$D203,'Inputs from Uganda staff'!$E$6:$BM$6,0)),
""))</f>
        <v>0</v>
      </c>
      <c r="AJ203" s="122">
        <f>IFERROR(
$AN203 * INDEX('WFOM - Time_Base'!$A$4:$API$29, MATCH("CenHos", 'WFOM - Time_Base'!$B$4:$B$29,0), MATCH(CONCATENATE($G203,AJ$2),'WFOM - Time_Base'!$A$8:$API$8,0)) *
INDEX('WFOM - Time_Base'!$A$4:$API$29, MATCH("CenHos_Per", 'WFOM - Time_Base'!$B$4:$B$29,0), MATCH(CONCATENATE($G203,AJ$2),'WFOM - Time_Base'!$A$8:$API$8,0)),
IFERROR($AN203 * INDEX('Inputs from Uganda staff'!$E$61:$BM$80,MATCH('HRH Need estimation'!AJ$2,'Inputs from Uganda staff'!$E$61:$E$80,0),MATCH('HRH Need estimation'!$D203,'Inputs from Uganda staff'!$E$6:$BM$6,0)),
""))</f>
        <v>0</v>
      </c>
      <c r="AK203" s="122">
        <f>IFERROR(
$AN203 * INDEX('WFOM - Time_Base'!$A$4:$API$29, MATCH("CenHos", 'WFOM - Time_Base'!$B$4:$B$29,0), MATCH(CONCATENATE($G203,AK$2),'WFOM - Time_Base'!$A$8:$API$8,0)) *
INDEX('WFOM - Time_Base'!$A$4:$API$29, MATCH("CenHos_Per", 'WFOM - Time_Base'!$B$4:$B$29,0), MATCH(CONCATENATE($G203,AK$2),'WFOM - Time_Base'!$A$8:$API$8,0)),
IFERROR($AN203 * INDEX('Inputs from Uganda staff'!$E$61:$BM$80,MATCH('HRH Need estimation'!AK$2,'Inputs from Uganda staff'!$E$61:$E$80,0),MATCH('HRH Need estimation'!$D203,'Inputs from Uganda staff'!$E$6:$BM$6,0)),
""))</f>
        <v>0</v>
      </c>
      <c r="AL203" s="122">
        <f>IFERROR(
$AN203 * INDEX('WFOM - Time_Base'!$A$4:$API$29, MATCH("CenHos", 'WFOM - Time_Base'!$B$4:$B$29,0), MATCH(CONCATENATE($G203,AL$2),'WFOM - Time_Base'!$A$8:$API$8,0)) *
INDEX('WFOM - Time_Base'!$A$4:$API$29, MATCH("CenHos_Per", 'WFOM - Time_Base'!$B$4:$B$29,0), MATCH(CONCATENATE($G203,AL$2),'WFOM - Time_Base'!$A$8:$API$8,0)),
IFERROR($AN203 * INDEX('Inputs from Uganda staff'!$E$61:$BM$80,MATCH('HRH Need estimation'!AL$2,'Inputs from Uganda staff'!$E$61:$E$80,0),MATCH('HRH Need estimation'!$D203,'Inputs from Uganda staff'!$E$6:$BM$6,0)),
""))</f>
        <v>0</v>
      </c>
      <c r="AN203">
        <v>1</v>
      </c>
      <c r="AO203" t="e">
        <f t="shared" si="8"/>
        <v>#N/A</v>
      </c>
    </row>
    <row r="204" spans="1:41">
      <c r="A204" s="106" t="s">
        <v>915</v>
      </c>
      <c r="B204" s="106" t="s">
        <v>525</v>
      </c>
      <c r="C204" s="107" t="s">
        <v>619</v>
      </c>
      <c r="D204" s="114" t="s">
        <v>620</v>
      </c>
      <c r="E204" s="252"/>
      <c r="F204" s="252"/>
      <c r="G204" s="122" t="str">
        <f>IF(F204&lt;&gt;"", VLOOKUP(F204,'WFOM - Cadre and Service List'!$E$4:$F$52,2,FALSE), "")</f>
        <v/>
      </c>
      <c r="H204" s="122"/>
      <c r="I204" s="207"/>
      <c r="J204" s="207"/>
      <c r="K204" s="207"/>
      <c r="L204" s="207"/>
      <c r="M204" s="207"/>
      <c r="N204" s="207"/>
      <c r="O204" s="207"/>
      <c r="P204" s="207">
        <f t="shared" si="7"/>
        <v>0</v>
      </c>
      <c r="Q204" s="122" t="s">
        <v>1947</v>
      </c>
      <c r="R204" s="122">
        <f>IFERROR(
$AN204 * INDEX('WFOM - Time_Base'!$A$4:$API$29, MATCH("CenHos", 'WFOM - Time_Base'!$B$4:$B$29,0), MATCH(CONCATENATE($G204,R$2),'WFOM - Time_Base'!$A$8:$API$8,0)) *
INDEX('WFOM - Time_Base'!$A$4:$API$29, MATCH("CenHos_Per", 'WFOM - Time_Base'!$B$4:$B$29,0), MATCH(CONCATENATE($G204,R$2),'WFOM - Time_Base'!$A$8:$API$8,0)),
IFERROR($AN204 * INDEX('Inputs from Uganda staff'!$E$61:$BM$80,MATCH('HRH Need estimation'!R$2,'Inputs from Uganda staff'!$E$61:$E$80,0),MATCH('HRH Need estimation'!$D204,'Inputs from Uganda staff'!$E$6:$BM$6,0)),
""))</f>
        <v>0.5</v>
      </c>
      <c r="S204" s="122">
        <f>IFERROR(
$AN204 * INDEX('WFOM - Time_Base'!$A$4:$API$29, MATCH("CenHos", 'WFOM - Time_Base'!$B$4:$B$29,0), MATCH(CONCATENATE($G204,S$2),'WFOM - Time_Base'!$A$8:$API$8,0)) *
INDEX('WFOM - Time_Base'!$A$4:$API$29, MATCH("CenHos_Per", 'WFOM - Time_Base'!$B$4:$B$29,0), MATCH(CONCATENATE($G204,S$2),'WFOM - Time_Base'!$A$8:$API$8,0)),
IFERROR($AN204 * INDEX('Inputs from Uganda staff'!$E$61:$BM$80,MATCH('HRH Need estimation'!S$2,'Inputs from Uganda staff'!$E$61:$E$80,0),MATCH('HRH Need estimation'!$D204,'Inputs from Uganda staff'!$E$6:$BM$6,0)),
""))</f>
        <v>0</v>
      </c>
      <c r="T204" s="122">
        <f>IFERROR(
$AN204 * INDEX('WFOM - Time_Base'!$A$4:$API$29, MATCH("CenHos", 'WFOM - Time_Base'!$B$4:$B$29,0), MATCH(CONCATENATE($G204,T$2),'WFOM - Time_Base'!$A$8:$API$8,0)) *
INDEX('WFOM - Time_Base'!$A$4:$API$29, MATCH("CenHos_Per", 'WFOM - Time_Base'!$B$4:$B$29,0), MATCH(CONCATENATE($G204,T$2),'WFOM - Time_Base'!$A$8:$API$8,0)),
IFERROR($AN204 * INDEX('Inputs from Uganda staff'!$E$61:$BM$80,MATCH('HRH Need estimation'!T$2,'Inputs from Uganda staff'!$E$61:$E$80,0),MATCH('HRH Need estimation'!$D204,'Inputs from Uganda staff'!$E$6:$BM$6,0)),
""))</f>
        <v>0</v>
      </c>
      <c r="U204" s="122">
        <f>IFERROR(
$AN204 * INDEX('WFOM - Time_Base'!$A$4:$API$29, MATCH("CenHos", 'WFOM - Time_Base'!$B$4:$B$29,0), MATCH(CONCATENATE($G204,U$2),'WFOM - Time_Base'!$A$8:$API$8,0)) *
INDEX('WFOM - Time_Base'!$A$4:$API$29, MATCH("CenHos_Per", 'WFOM - Time_Base'!$B$4:$B$29,0), MATCH(CONCATENATE($G204,U$2),'WFOM - Time_Base'!$A$8:$API$8,0)),
IFERROR($AN204 * INDEX('Inputs from Uganda staff'!$E$61:$BM$80,MATCH('HRH Need estimation'!U$2,'Inputs from Uganda staff'!$E$61:$E$80,0),MATCH('HRH Need estimation'!$D204,'Inputs from Uganda staff'!$E$6:$BM$6,0)),
""))</f>
        <v>0</v>
      </c>
      <c r="V204" s="122">
        <f>IFERROR(
$AN204 * INDEX('WFOM - Time_Base'!$A$4:$API$29, MATCH("CenHos", 'WFOM - Time_Base'!$B$4:$B$29,0), MATCH(CONCATENATE($G204,V$2),'WFOM - Time_Base'!$A$8:$API$8,0)) *
INDEX('WFOM - Time_Base'!$A$4:$API$29, MATCH("CenHos_Per", 'WFOM - Time_Base'!$B$4:$B$29,0), MATCH(CONCATENATE($G204,V$2),'WFOM - Time_Base'!$A$8:$API$8,0)),
IFERROR($AN204 * INDEX('Inputs from Uganda staff'!$E$61:$BM$80,MATCH('HRH Need estimation'!V$2,'Inputs from Uganda staff'!$E$61:$E$80,0),MATCH('HRH Need estimation'!$D204,'Inputs from Uganda staff'!$E$6:$BM$6,0)),
""))</f>
        <v>0</v>
      </c>
      <c r="W204" s="122">
        <f>IFERROR(
$AN204 * INDEX('WFOM - Time_Base'!$A$4:$API$29, MATCH("CenHos", 'WFOM - Time_Base'!$B$4:$B$29,0), MATCH(CONCATENATE($G204,W$2),'WFOM - Time_Base'!$A$8:$API$8,0)) *
INDEX('WFOM - Time_Base'!$A$4:$API$29, MATCH("CenHos_Per", 'WFOM - Time_Base'!$B$4:$B$29,0), MATCH(CONCATENATE($G204,W$2),'WFOM - Time_Base'!$A$8:$API$8,0)),
IFERROR($AN204 * INDEX('Inputs from Uganda staff'!$E$61:$BM$80,MATCH('HRH Need estimation'!W$2,'Inputs from Uganda staff'!$E$61:$E$80,0),MATCH('HRH Need estimation'!$D204,'Inputs from Uganda staff'!$E$6:$BM$6,0)),
""))</f>
        <v>0</v>
      </c>
      <c r="X204" s="122">
        <f>IFERROR(
$AN204 * INDEX('WFOM - Time_Base'!$A$4:$API$29, MATCH("CenHos", 'WFOM - Time_Base'!$B$4:$B$29,0), MATCH(CONCATENATE($G204,X$2),'WFOM - Time_Base'!$A$8:$API$8,0)) *
INDEX('WFOM - Time_Base'!$A$4:$API$29, MATCH("CenHos_Per", 'WFOM - Time_Base'!$B$4:$B$29,0), MATCH(CONCATENATE($G204,X$2),'WFOM - Time_Base'!$A$8:$API$8,0)),
IFERROR($AN204 * INDEX('Inputs from Uganda staff'!$E$61:$BM$80,MATCH('HRH Need estimation'!X$2,'Inputs from Uganda staff'!$E$61:$E$80,0),MATCH('HRH Need estimation'!$D204,'Inputs from Uganda staff'!$E$6:$BM$6,0)),
""))</f>
        <v>0</v>
      </c>
      <c r="Y204" s="122">
        <f>IFERROR(
$AN204 * INDEX('WFOM - Time_Base'!$A$4:$API$29, MATCH("CenHos", 'WFOM - Time_Base'!$B$4:$B$29,0), MATCH(CONCATENATE($G204,Y$2),'WFOM - Time_Base'!$A$8:$API$8,0)) *
INDEX('WFOM - Time_Base'!$A$4:$API$29, MATCH("CenHos_Per", 'WFOM - Time_Base'!$B$4:$B$29,0), MATCH(CONCATENATE($G204,Y$2),'WFOM - Time_Base'!$A$8:$API$8,0)),
IFERROR($AN204 * INDEX('Inputs from Uganda staff'!$E$61:$BM$80,MATCH('HRH Need estimation'!Y$2,'Inputs from Uganda staff'!$E$61:$E$80,0),MATCH('HRH Need estimation'!$D204,'Inputs from Uganda staff'!$E$6:$BM$6,0)),
""))</f>
        <v>0</v>
      </c>
      <c r="Z204" s="122">
        <f>IFERROR(
$AN204 * INDEX('WFOM - Time_Base'!$A$4:$API$29, MATCH("CenHos", 'WFOM - Time_Base'!$B$4:$B$29,0), MATCH(CONCATENATE($G204,Z$2),'WFOM - Time_Base'!$A$8:$API$8,0)) *
INDEX('WFOM - Time_Base'!$A$4:$API$29, MATCH("CenHos_Per", 'WFOM - Time_Base'!$B$4:$B$29,0), MATCH(CONCATENATE($G204,Z$2),'WFOM - Time_Base'!$A$8:$API$8,0)),
IFERROR($AN204 * INDEX('Inputs from Uganda staff'!$E$61:$BM$80,MATCH('HRH Need estimation'!Z$2,'Inputs from Uganda staff'!$E$61:$E$80,0),MATCH('HRH Need estimation'!$D204,'Inputs from Uganda staff'!$E$6:$BM$6,0)),
""))</f>
        <v>0.75</v>
      </c>
      <c r="AA204" s="122">
        <f>IFERROR(
$AN204 * INDEX('WFOM - Time_Base'!$A$4:$API$29, MATCH("CenHos", 'WFOM - Time_Base'!$B$4:$B$29,0), MATCH(CONCATENATE($G204,AA$2),'WFOM - Time_Base'!$A$8:$API$8,0)) *
INDEX('WFOM - Time_Base'!$A$4:$API$29, MATCH("CenHos_Per", 'WFOM - Time_Base'!$B$4:$B$29,0), MATCH(CONCATENATE($G204,AA$2),'WFOM - Time_Base'!$A$8:$API$8,0)),
IFERROR($AN204 * INDEX('Inputs from Uganda staff'!$E$61:$BM$80,MATCH('HRH Need estimation'!AA$2,'Inputs from Uganda staff'!$E$61:$E$80,0),MATCH('HRH Need estimation'!$D204,'Inputs from Uganda staff'!$E$6:$BM$6,0)),
""))</f>
        <v>1.5</v>
      </c>
      <c r="AB204" s="122">
        <f>IFERROR(
$AN204 * INDEX('WFOM - Time_Base'!$A$4:$API$29, MATCH("CenHos", 'WFOM - Time_Base'!$B$4:$B$29,0), MATCH(CONCATENATE($G204,AB$2),'WFOM - Time_Base'!$A$8:$API$8,0)) *
INDEX('WFOM - Time_Base'!$A$4:$API$29, MATCH("CenHos_Per", 'WFOM - Time_Base'!$B$4:$B$29,0), MATCH(CONCATENATE($G204,AB$2),'WFOM - Time_Base'!$A$8:$API$8,0)),
IFERROR($AN204 * INDEX('Inputs from Uganda staff'!$E$61:$BM$80,MATCH('HRH Need estimation'!AB$2,'Inputs from Uganda staff'!$E$61:$E$80,0),MATCH('HRH Need estimation'!$D204,'Inputs from Uganda staff'!$E$6:$BM$6,0)),
""))</f>
        <v>0</v>
      </c>
      <c r="AC204" s="122" t="str">
        <f>IFERROR(
$AN204 * INDEX('WFOM - Time_Base'!$A$4:$API$29, MATCH("CenHos", 'WFOM - Time_Base'!$B$4:$B$29,0), MATCH(CONCATENATE($G204,AC$2),'WFOM - Time_Base'!$A$8:$API$8,0)) *
INDEX('WFOM - Time_Base'!$A$4:$API$29, MATCH("CenHos_Per", 'WFOM - Time_Base'!$B$4:$B$29,0), MATCH(CONCATENATE($G204,AC$2),'WFOM - Time_Base'!$A$8:$API$8,0)),
IFERROR($AN204 * INDEX('Inputs from Uganda staff'!$E$61:$BM$80,MATCH('HRH Need estimation'!AC$2,'Inputs from Uganda staff'!$E$61:$E$80,0),MATCH('HRH Need estimation'!$D204,'Inputs from Uganda staff'!$E$6:$BM$6,0)),
""))</f>
        <v/>
      </c>
      <c r="AD204" s="122">
        <f>IFERROR(
$AN204 * INDEX('WFOM - Time_Base'!$A$4:$API$29, MATCH("CenHos", 'WFOM - Time_Base'!$B$4:$B$29,0), MATCH(CONCATENATE($G204,AD$2),'WFOM - Time_Base'!$A$8:$API$8,0)) *
INDEX('WFOM - Time_Base'!$A$4:$API$29, MATCH("CenHos_Per", 'WFOM - Time_Base'!$B$4:$B$29,0), MATCH(CONCATENATE($G204,AD$2),'WFOM - Time_Base'!$A$8:$API$8,0)),
IFERROR($AN204 * INDEX('Inputs from Uganda staff'!$E$61:$BM$80,MATCH('HRH Need estimation'!AD$2,'Inputs from Uganda staff'!$E$61:$E$80,0),MATCH('HRH Need estimation'!$D204,'Inputs from Uganda staff'!$E$6:$BM$6,0)),
""))</f>
        <v>0</v>
      </c>
      <c r="AE204" s="122">
        <f>IFERROR(
$AN204 * INDEX('WFOM - Time_Base'!$A$4:$API$29, MATCH("CenHos", 'WFOM - Time_Base'!$B$4:$B$29,0), MATCH(CONCATENATE($G204,AE$2),'WFOM - Time_Base'!$A$8:$API$8,0)) *
INDEX('WFOM - Time_Base'!$A$4:$API$29, MATCH("CenHos_Per", 'WFOM - Time_Base'!$B$4:$B$29,0), MATCH(CONCATENATE($G204,AE$2),'WFOM - Time_Base'!$A$8:$API$8,0)),
IFERROR($AN204 * INDEX('Inputs from Uganda staff'!$E$61:$BM$80,MATCH('HRH Need estimation'!AE$2,'Inputs from Uganda staff'!$E$61:$E$80,0),MATCH('HRH Need estimation'!$D204,'Inputs from Uganda staff'!$E$6:$BM$6,0)),
""))</f>
        <v>0</v>
      </c>
      <c r="AF204" s="122">
        <f>IFERROR(
$AN204 * INDEX('WFOM - Time_Base'!$A$4:$API$29, MATCH("CenHos", 'WFOM - Time_Base'!$B$4:$B$29,0), MATCH(CONCATENATE($G204,AF$2),'WFOM - Time_Base'!$A$8:$API$8,0)) *
INDEX('WFOM - Time_Base'!$A$4:$API$29, MATCH("CenHos_Per", 'WFOM - Time_Base'!$B$4:$B$29,0), MATCH(CONCATENATE($G204,AF$2),'WFOM - Time_Base'!$A$8:$API$8,0)),
IFERROR($AN204 * INDEX('Inputs from Uganda staff'!$E$61:$BM$80,MATCH('HRH Need estimation'!AF$2,'Inputs from Uganda staff'!$E$61:$E$80,0),MATCH('HRH Need estimation'!$D204,'Inputs from Uganda staff'!$E$6:$BM$6,0)),
""))</f>
        <v>0</v>
      </c>
      <c r="AG204" s="122">
        <f>IFERROR(
$AN204 * INDEX('WFOM - Time_Base'!$A$4:$API$29, MATCH("CenHos", 'WFOM - Time_Base'!$B$4:$B$29,0), MATCH(CONCATENATE($G204,AG$2),'WFOM - Time_Base'!$A$8:$API$8,0)) *
INDEX('WFOM - Time_Base'!$A$4:$API$29, MATCH("CenHos_Per", 'WFOM - Time_Base'!$B$4:$B$29,0), MATCH(CONCATENATE($G204,AG$2),'WFOM - Time_Base'!$A$8:$API$8,0)),
IFERROR($AN204 * INDEX('Inputs from Uganda staff'!$E$61:$BM$80,MATCH('HRH Need estimation'!AG$2,'Inputs from Uganda staff'!$E$61:$E$80,0),MATCH('HRH Need estimation'!$D204,'Inputs from Uganda staff'!$E$6:$BM$6,0)),
""))</f>
        <v>0</v>
      </c>
      <c r="AH204" s="122">
        <f>IFERROR(
$AN204 * INDEX('WFOM - Time_Base'!$A$4:$API$29, MATCH("CenHos", 'WFOM - Time_Base'!$B$4:$B$29,0), MATCH(CONCATENATE($G204,AH$2),'WFOM - Time_Base'!$A$8:$API$8,0)) *
INDEX('WFOM - Time_Base'!$A$4:$API$29, MATCH("CenHos_Per", 'WFOM - Time_Base'!$B$4:$B$29,0), MATCH(CONCATENATE($G204,AH$2),'WFOM - Time_Base'!$A$8:$API$8,0)),
IFERROR($AN204 * INDEX('Inputs from Uganda staff'!$E$61:$BM$80,MATCH('HRH Need estimation'!AH$2,'Inputs from Uganda staff'!$E$61:$E$80,0),MATCH('HRH Need estimation'!$D204,'Inputs from Uganda staff'!$E$6:$BM$6,0)),
""))</f>
        <v>0</v>
      </c>
      <c r="AI204" s="122">
        <f>IFERROR(
$AN204 * INDEX('WFOM - Time_Base'!$A$4:$API$29, MATCH("CenHos", 'WFOM - Time_Base'!$B$4:$B$29,0), MATCH(CONCATENATE($G204,AI$2),'WFOM - Time_Base'!$A$8:$API$8,0)) *
INDEX('WFOM - Time_Base'!$A$4:$API$29, MATCH("CenHos_Per", 'WFOM - Time_Base'!$B$4:$B$29,0), MATCH(CONCATENATE($G204,AI$2),'WFOM - Time_Base'!$A$8:$API$8,0)),
IFERROR($AN204 * INDEX('Inputs from Uganda staff'!$E$61:$BM$80,MATCH('HRH Need estimation'!AI$2,'Inputs from Uganda staff'!$E$61:$E$80,0),MATCH('HRH Need estimation'!$D204,'Inputs from Uganda staff'!$E$6:$BM$6,0)),
""))</f>
        <v>0</v>
      </c>
      <c r="AJ204" s="122">
        <f>IFERROR(
$AN204 * INDEX('WFOM - Time_Base'!$A$4:$API$29, MATCH("CenHos", 'WFOM - Time_Base'!$B$4:$B$29,0), MATCH(CONCATENATE($G204,AJ$2),'WFOM - Time_Base'!$A$8:$API$8,0)) *
INDEX('WFOM - Time_Base'!$A$4:$API$29, MATCH("CenHos_Per", 'WFOM - Time_Base'!$B$4:$B$29,0), MATCH(CONCATENATE($G204,AJ$2),'WFOM - Time_Base'!$A$8:$API$8,0)),
IFERROR($AN204 * INDEX('Inputs from Uganda staff'!$E$61:$BM$80,MATCH('HRH Need estimation'!AJ$2,'Inputs from Uganda staff'!$E$61:$E$80,0),MATCH('HRH Need estimation'!$D204,'Inputs from Uganda staff'!$E$6:$BM$6,0)),
""))</f>
        <v>0</v>
      </c>
      <c r="AK204" s="122">
        <f>IFERROR(
$AN204 * INDEX('WFOM - Time_Base'!$A$4:$API$29, MATCH("CenHos", 'WFOM - Time_Base'!$B$4:$B$29,0), MATCH(CONCATENATE($G204,AK$2),'WFOM - Time_Base'!$A$8:$API$8,0)) *
INDEX('WFOM - Time_Base'!$A$4:$API$29, MATCH("CenHos_Per", 'WFOM - Time_Base'!$B$4:$B$29,0), MATCH(CONCATENATE($G204,AK$2),'WFOM - Time_Base'!$A$8:$API$8,0)),
IFERROR($AN204 * INDEX('Inputs from Uganda staff'!$E$61:$BM$80,MATCH('HRH Need estimation'!AK$2,'Inputs from Uganda staff'!$E$61:$E$80,0),MATCH('HRH Need estimation'!$D204,'Inputs from Uganda staff'!$E$6:$BM$6,0)),
""))</f>
        <v>0</v>
      </c>
      <c r="AL204" s="122">
        <f>IFERROR(
$AN204 * INDEX('WFOM - Time_Base'!$A$4:$API$29, MATCH("CenHos", 'WFOM - Time_Base'!$B$4:$B$29,0), MATCH(CONCATENATE($G204,AL$2),'WFOM - Time_Base'!$A$8:$API$8,0)) *
INDEX('WFOM - Time_Base'!$A$4:$API$29, MATCH("CenHos_Per", 'WFOM - Time_Base'!$B$4:$B$29,0), MATCH(CONCATENATE($G204,AL$2),'WFOM - Time_Base'!$A$8:$API$8,0)),
IFERROR($AN204 * INDEX('Inputs from Uganda staff'!$E$61:$BM$80,MATCH('HRH Need estimation'!AL$2,'Inputs from Uganda staff'!$E$61:$E$80,0),MATCH('HRH Need estimation'!$D204,'Inputs from Uganda staff'!$E$6:$BM$6,0)),
""))</f>
        <v>0</v>
      </c>
      <c r="AN204">
        <v>1</v>
      </c>
      <c r="AO204" t="e">
        <f t="shared" si="8"/>
        <v>#N/A</v>
      </c>
    </row>
    <row r="205" spans="1:41">
      <c r="A205" s="106" t="s">
        <v>1016</v>
      </c>
      <c r="B205" s="106" t="s">
        <v>525</v>
      </c>
      <c r="C205" s="107" t="s">
        <v>621</v>
      </c>
      <c r="D205" s="115" t="s">
        <v>622</v>
      </c>
      <c r="E205" s="122" t="s">
        <v>866</v>
      </c>
      <c r="F205" s="200" t="s">
        <v>68</v>
      </c>
      <c r="G205" s="122" t="str">
        <f>IF(F205&lt;&gt;"", VLOOKUP(F205,'WFOM - Cadre and Service List'!$E$4:$F$52,2,FALSE), "")</f>
        <v>MajorSurg</v>
      </c>
      <c r="H205" s="122"/>
      <c r="I205" s="207"/>
      <c r="J205" s="207"/>
      <c r="K205" s="207"/>
      <c r="L205" s="207"/>
      <c r="M205" s="207"/>
      <c r="N205" s="207"/>
      <c r="O205" s="207"/>
      <c r="P205" s="207">
        <f t="shared" si="7"/>
        <v>0</v>
      </c>
      <c r="Q205" s="122" t="s">
        <v>1947</v>
      </c>
      <c r="R205" s="122">
        <f>IFERROR(
$AN205 * INDEX('WFOM - Time_Base'!$A$4:$API$29, MATCH("CenHos", 'WFOM - Time_Base'!$B$4:$B$29,0), MATCH(CONCATENATE($G205,R$2),'WFOM - Time_Base'!$A$8:$API$8,0)) *
INDEX('WFOM - Time_Base'!$A$4:$API$29, MATCH("CenHos_Per", 'WFOM - Time_Base'!$B$4:$B$29,0), MATCH(CONCATENATE($G205,R$2),'WFOM - Time_Base'!$A$8:$API$8,0)),
IFERROR($AN205 * INDEX('Inputs from Uganda staff'!$E$61:$BM$80,MATCH('HRH Need estimation'!R$2,'Inputs from Uganda staff'!$E$61:$E$80,0),MATCH('HRH Need estimation'!$D205,'Inputs from Uganda staff'!$E$6:$BM$6,0)),
""))</f>
        <v>172</v>
      </c>
      <c r="S205" s="122">
        <f>IFERROR(
$AN205 * INDEX('WFOM - Time_Base'!$A$4:$API$29, MATCH("CenHos", 'WFOM - Time_Base'!$B$4:$B$29,0), MATCH(CONCATENATE($G205,S$2),'WFOM - Time_Base'!$A$8:$API$8,0)) *
INDEX('WFOM - Time_Base'!$A$4:$API$29, MATCH("CenHos_Per", 'WFOM - Time_Base'!$B$4:$B$29,0), MATCH(CONCATENATE($G205,S$2),'WFOM - Time_Base'!$A$8:$API$8,0)),
IFERROR($AN205 * INDEX('Inputs from Uganda staff'!$E$61:$BM$80,MATCH('HRH Need estimation'!S$2,'Inputs from Uganda staff'!$E$61:$E$80,0),MATCH('HRH Need estimation'!$D205,'Inputs from Uganda staff'!$E$6:$BM$6,0)),
""))</f>
        <v>190</v>
      </c>
      <c r="T205" s="122">
        <f>IFERROR(
$AN205 * INDEX('WFOM - Time_Base'!$A$4:$API$29, MATCH("CenHos", 'WFOM - Time_Base'!$B$4:$B$29,0), MATCH(CONCATENATE($G205,T$2),'WFOM - Time_Base'!$A$8:$API$8,0)) *
INDEX('WFOM - Time_Base'!$A$4:$API$29, MATCH("CenHos_Per", 'WFOM - Time_Base'!$B$4:$B$29,0), MATCH(CONCATENATE($G205,T$2),'WFOM - Time_Base'!$A$8:$API$8,0)),
IFERROR($AN205 * INDEX('Inputs from Uganda staff'!$E$61:$BM$80,MATCH('HRH Need estimation'!T$2,'Inputs from Uganda staff'!$E$61:$E$80,0),MATCH('HRH Need estimation'!$D205,'Inputs from Uganda staff'!$E$6:$BM$6,0)),
""))</f>
        <v>0</v>
      </c>
      <c r="U205" s="122">
        <f>IFERROR(
$AN205 * INDEX('WFOM - Time_Base'!$A$4:$API$29, MATCH("CenHos", 'WFOM - Time_Base'!$B$4:$B$29,0), MATCH(CONCATENATE($G205,U$2),'WFOM - Time_Base'!$A$8:$API$8,0)) *
INDEX('WFOM - Time_Base'!$A$4:$API$29, MATCH("CenHos_Per", 'WFOM - Time_Base'!$B$4:$B$29,0), MATCH(CONCATENATE($G205,U$2),'WFOM - Time_Base'!$A$8:$API$8,0)),
IFERROR($AN205 * INDEX('Inputs from Uganda staff'!$E$61:$BM$80,MATCH('HRH Need estimation'!U$2,'Inputs from Uganda staff'!$E$61:$E$80,0),MATCH('HRH Need estimation'!$D205,'Inputs from Uganda staff'!$E$6:$BM$6,0)),
""))</f>
        <v>137.6</v>
      </c>
      <c r="V205" s="122">
        <f>IFERROR(
$AN205 * INDEX('WFOM - Time_Base'!$A$4:$API$29, MATCH("CenHos", 'WFOM - Time_Base'!$B$4:$B$29,0), MATCH(CONCATENATE($G205,V$2),'WFOM - Time_Base'!$A$8:$API$8,0)) *
INDEX('WFOM - Time_Base'!$A$4:$API$29, MATCH("CenHos_Per", 'WFOM - Time_Base'!$B$4:$B$29,0), MATCH(CONCATENATE($G205,V$2),'WFOM - Time_Base'!$A$8:$API$8,0)),
IFERROR($AN205 * INDEX('Inputs from Uganda staff'!$E$61:$BM$80,MATCH('HRH Need estimation'!V$2,'Inputs from Uganda staff'!$E$61:$E$80,0),MATCH('HRH Need estimation'!$D205,'Inputs from Uganda staff'!$E$6:$BM$6,0)),
""))</f>
        <v>34.4</v>
      </c>
      <c r="W205" s="122">
        <f>IFERROR(
$AN205 * INDEX('WFOM - Time_Base'!$A$4:$API$29, MATCH("CenHos", 'WFOM - Time_Base'!$B$4:$B$29,0), MATCH(CONCATENATE($G205,W$2),'WFOM - Time_Base'!$A$8:$API$8,0)) *
INDEX('WFOM - Time_Base'!$A$4:$API$29, MATCH("CenHos_Per", 'WFOM - Time_Base'!$B$4:$B$29,0), MATCH(CONCATENATE($G205,W$2),'WFOM - Time_Base'!$A$8:$API$8,0)),
IFERROR($AN205 * INDEX('Inputs from Uganda staff'!$E$61:$BM$80,MATCH('HRH Need estimation'!W$2,'Inputs from Uganda staff'!$E$61:$E$80,0),MATCH('HRH Need estimation'!$D205,'Inputs from Uganda staff'!$E$6:$BM$6,0)),
""))</f>
        <v>5</v>
      </c>
      <c r="X205" s="122">
        <f>IFERROR(
$AN205 * INDEX('WFOM - Time_Base'!$A$4:$API$29, MATCH("CenHos", 'WFOM - Time_Base'!$B$4:$B$29,0), MATCH(CONCATENATE($G205,X$2),'WFOM - Time_Base'!$A$8:$API$8,0)) *
INDEX('WFOM - Time_Base'!$A$4:$API$29, MATCH("CenHos_Per", 'WFOM - Time_Base'!$B$4:$B$29,0), MATCH(CONCATENATE($G205,X$2),'WFOM - Time_Base'!$A$8:$API$8,0)),
IFERROR($AN205 * INDEX('Inputs from Uganda staff'!$E$61:$BM$80,MATCH('HRH Need estimation'!X$2,'Inputs from Uganda staff'!$E$61:$E$80,0),MATCH('HRH Need estimation'!$D205,'Inputs from Uganda staff'!$E$6:$BM$6,0)),
""))</f>
        <v>5</v>
      </c>
      <c r="Y205" s="122">
        <f>IFERROR(
$AN205 * INDEX('WFOM - Time_Base'!$A$4:$API$29, MATCH("CenHos", 'WFOM - Time_Base'!$B$4:$B$29,0), MATCH(CONCATENATE($G205,Y$2),'WFOM - Time_Base'!$A$8:$API$8,0)) *
INDEX('WFOM - Time_Base'!$A$4:$API$29, MATCH("CenHos_Per", 'WFOM - Time_Base'!$B$4:$B$29,0), MATCH(CONCATENATE($G205,Y$2),'WFOM - Time_Base'!$A$8:$API$8,0)),
IFERROR($AN205 * INDEX('Inputs from Uganda staff'!$E$61:$BM$80,MATCH('HRH Need estimation'!Y$2,'Inputs from Uganda staff'!$E$61:$E$80,0),MATCH('HRH Need estimation'!$D205,'Inputs from Uganda staff'!$E$6:$BM$6,0)),
""))</f>
        <v>0</v>
      </c>
      <c r="Z205" s="122">
        <f>IFERROR(
$AN205 * INDEX('WFOM - Time_Base'!$A$4:$API$29, MATCH("CenHos", 'WFOM - Time_Base'!$B$4:$B$29,0), MATCH(CONCATENATE($G205,Z$2),'WFOM - Time_Base'!$A$8:$API$8,0)) *
INDEX('WFOM - Time_Base'!$A$4:$API$29, MATCH("CenHos_Per", 'WFOM - Time_Base'!$B$4:$B$29,0), MATCH(CONCATENATE($G205,Z$2),'WFOM - Time_Base'!$A$8:$API$8,0)),
IFERROR($AN205 * INDEX('Inputs from Uganda staff'!$E$61:$BM$80,MATCH('HRH Need estimation'!Z$2,'Inputs from Uganda staff'!$E$61:$E$80,0),MATCH('HRH Need estimation'!$D205,'Inputs from Uganda staff'!$E$6:$BM$6,0)),
""))</f>
        <v>0</v>
      </c>
      <c r="AA205" s="122">
        <f>IFERROR(
$AN205 * INDEX('WFOM - Time_Base'!$A$4:$API$29, MATCH("CenHos", 'WFOM - Time_Base'!$B$4:$B$29,0), MATCH(CONCATENATE($G205,AA$2),'WFOM - Time_Base'!$A$8:$API$8,0)) *
INDEX('WFOM - Time_Base'!$A$4:$API$29, MATCH("CenHos_Per", 'WFOM - Time_Base'!$B$4:$B$29,0), MATCH(CONCATENATE($G205,AA$2),'WFOM - Time_Base'!$A$8:$API$8,0)),
IFERROR($AN205 * INDEX('Inputs from Uganda staff'!$E$61:$BM$80,MATCH('HRH Need estimation'!AA$2,'Inputs from Uganda staff'!$E$61:$E$80,0),MATCH('HRH Need estimation'!$D205,'Inputs from Uganda staff'!$E$6:$BM$6,0)),
""))</f>
        <v>0</v>
      </c>
      <c r="AB205" s="122">
        <f>IFERROR(
$AN205 * INDEX('WFOM - Time_Base'!$A$4:$API$29, MATCH("CenHos", 'WFOM - Time_Base'!$B$4:$B$29,0), MATCH(CONCATENATE($G205,AB$2),'WFOM - Time_Base'!$A$8:$API$8,0)) *
INDEX('WFOM - Time_Base'!$A$4:$API$29, MATCH("CenHos_Per", 'WFOM - Time_Base'!$B$4:$B$29,0), MATCH(CONCATENATE($G205,AB$2),'WFOM - Time_Base'!$A$8:$API$8,0)),
IFERROR($AN205 * INDEX('Inputs from Uganda staff'!$E$61:$BM$80,MATCH('HRH Need estimation'!AB$2,'Inputs from Uganda staff'!$E$61:$E$80,0),MATCH('HRH Need estimation'!$D205,'Inputs from Uganda staff'!$E$6:$BM$6,0)),
""))</f>
        <v>0</v>
      </c>
      <c r="AC205" s="122" t="str">
        <f>IFERROR(
$AN205 * INDEX('WFOM - Time_Base'!$A$4:$API$29, MATCH("CenHos", 'WFOM - Time_Base'!$B$4:$B$29,0), MATCH(CONCATENATE($G205,AC$2),'WFOM - Time_Base'!$A$8:$API$8,0)) *
INDEX('WFOM - Time_Base'!$A$4:$API$29, MATCH("CenHos_Per", 'WFOM - Time_Base'!$B$4:$B$29,0), MATCH(CONCATENATE($G205,AC$2),'WFOM - Time_Base'!$A$8:$API$8,0)),
IFERROR($AN205 * INDEX('Inputs from Uganda staff'!$E$61:$BM$80,MATCH('HRH Need estimation'!AC$2,'Inputs from Uganda staff'!$E$61:$E$80,0),MATCH('HRH Need estimation'!$D205,'Inputs from Uganda staff'!$E$6:$BM$6,0)),
""))</f>
        <v/>
      </c>
      <c r="AD205" s="122">
        <f>IFERROR(
$AN205 * INDEX('WFOM - Time_Base'!$A$4:$API$29, MATCH("CenHos", 'WFOM - Time_Base'!$B$4:$B$29,0), MATCH(CONCATENATE($G205,AD$2),'WFOM - Time_Base'!$A$8:$API$8,0)) *
INDEX('WFOM - Time_Base'!$A$4:$API$29, MATCH("CenHos_Per", 'WFOM - Time_Base'!$B$4:$B$29,0), MATCH(CONCATENATE($G205,AD$2),'WFOM - Time_Base'!$A$8:$API$8,0)),
IFERROR($AN205 * INDEX('Inputs from Uganda staff'!$E$61:$BM$80,MATCH('HRH Need estimation'!AD$2,'Inputs from Uganda staff'!$E$61:$E$80,0),MATCH('HRH Need estimation'!$D205,'Inputs from Uganda staff'!$E$6:$BM$6,0)),
""))</f>
        <v>0</v>
      </c>
      <c r="AE205" s="122">
        <f>IFERROR(
$AN205 * INDEX('WFOM - Time_Base'!$A$4:$API$29, MATCH("CenHos", 'WFOM - Time_Base'!$B$4:$B$29,0), MATCH(CONCATENATE($G205,AE$2),'WFOM - Time_Base'!$A$8:$API$8,0)) *
INDEX('WFOM - Time_Base'!$A$4:$API$29, MATCH("CenHos_Per", 'WFOM - Time_Base'!$B$4:$B$29,0), MATCH(CONCATENATE($G205,AE$2),'WFOM - Time_Base'!$A$8:$API$8,0)),
IFERROR($AN205 * INDEX('Inputs from Uganda staff'!$E$61:$BM$80,MATCH('HRH Need estimation'!AE$2,'Inputs from Uganda staff'!$E$61:$E$80,0),MATCH('HRH Need estimation'!$D205,'Inputs from Uganda staff'!$E$6:$BM$6,0)),
""))</f>
        <v>0</v>
      </c>
      <c r="AF205" s="122">
        <f>IFERROR(
$AN205 * INDEX('WFOM - Time_Base'!$A$4:$API$29, MATCH("CenHos", 'WFOM - Time_Base'!$B$4:$B$29,0), MATCH(CONCATENATE($G205,AF$2),'WFOM - Time_Base'!$A$8:$API$8,0)) *
INDEX('WFOM - Time_Base'!$A$4:$API$29, MATCH("CenHos_Per", 'WFOM - Time_Base'!$B$4:$B$29,0), MATCH(CONCATENATE($G205,AF$2),'WFOM - Time_Base'!$A$8:$API$8,0)),
IFERROR($AN205 * INDEX('Inputs from Uganda staff'!$E$61:$BM$80,MATCH('HRH Need estimation'!AF$2,'Inputs from Uganda staff'!$E$61:$E$80,0),MATCH('HRH Need estimation'!$D205,'Inputs from Uganda staff'!$E$6:$BM$6,0)),
""))</f>
        <v>0</v>
      </c>
      <c r="AG205" s="122">
        <f>IFERROR(
$AN205 * INDEX('WFOM - Time_Base'!$A$4:$API$29, MATCH("CenHos", 'WFOM - Time_Base'!$B$4:$B$29,0), MATCH(CONCATENATE($G205,AG$2),'WFOM - Time_Base'!$A$8:$API$8,0)) *
INDEX('WFOM - Time_Base'!$A$4:$API$29, MATCH("CenHos_Per", 'WFOM - Time_Base'!$B$4:$B$29,0), MATCH(CONCATENATE($G205,AG$2),'WFOM - Time_Base'!$A$8:$API$8,0)),
IFERROR($AN205 * INDEX('Inputs from Uganda staff'!$E$61:$BM$80,MATCH('HRH Need estimation'!AG$2,'Inputs from Uganda staff'!$E$61:$E$80,0),MATCH('HRH Need estimation'!$D205,'Inputs from Uganda staff'!$E$6:$BM$6,0)),
""))</f>
        <v>0</v>
      </c>
      <c r="AH205" s="122">
        <f>IFERROR(
$AN205 * INDEX('WFOM - Time_Base'!$A$4:$API$29, MATCH("CenHos", 'WFOM - Time_Base'!$B$4:$B$29,0), MATCH(CONCATENATE($G205,AH$2),'WFOM - Time_Base'!$A$8:$API$8,0)) *
INDEX('WFOM - Time_Base'!$A$4:$API$29, MATCH("CenHos_Per", 'WFOM - Time_Base'!$B$4:$B$29,0), MATCH(CONCATENATE($G205,AH$2),'WFOM - Time_Base'!$A$8:$API$8,0)),
IFERROR($AN205 * INDEX('Inputs from Uganda staff'!$E$61:$BM$80,MATCH('HRH Need estimation'!AH$2,'Inputs from Uganda staff'!$E$61:$E$80,0),MATCH('HRH Need estimation'!$D205,'Inputs from Uganda staff'!$E$6:$BM$6,0)),
""))</f>
        <v>0</v>
      </c>
      <c r="AI205" s="122">
        <f>IFERROR(
$AN205 * INDEX('WFOM - Time_Base'!$A$4:$API$29, MATCH("CenHos", 'WFOM - Time_Base'!$B$4:$B$29,0), MATCH(CONCATENATE($G205,AI$2),'WFOM - Time_Base'!$A$8:$API$8,0)) *
INDEX('WFOM - Time_Base'!$A$4:$API$29, MATCH("CenHos_Per", 'WFOM - Time_Base'!$B$4:$B$29,0), MATCH(CONCATENATE($G205,AI$2),'WFOM - Time_Base'!$A$8:$API$8,0)),
IFERROR($AN205 * INDEX('Inputs from Uganda staff'!$E$61:$BM$80,MATCH('HRH Need estimation'!AI$2,'Inputs from Uganda staff'!$E$61:$E$80,0),MATCH('HRH Need estimation'!$D205,'Inputs from Uganda staff'!$E$6:$BM$6,0)),
""))</f>
        <v>0</v>
      </c>
      <c r="AJ205" s="122">
        <f>IFERROR(
$AN205 * INDEX('WFOM - Time_Base'!$A$4:$API$29, MATCH("CenHos", 'WFOM - Time_Base'!$B$4:$B$29,0), MATCH(CONCATENATE($G205,AJ$2),'WFOM - Time_Base'!$A$8:$API$8,0)) *
INDEX('WFOM - Time_Base'!$A$4:$API$29, MATCH("CenHos_Per", 'WFOM - Time_Base'!$B$4:$B$29,0), MATCH(CONCATENATE($G205,AJ$2),'WFOM - Time_Base'!$A$8:$API$8,0)),
IFERROR($AN205 * INDEX('Inputs from Uganda staff'!$E$61:$BM$80,MATCH('HRH Need estimation'!AJ$2,'Inputs from Uganda staff'!$E$61:$E$80,0),MATCH('HRH Need estimation'!$D205,'Inputs from Uganda staff'!$E$6:$BM$6,0)),
""))</f>
        <v>0</v>
      </c>
      <c r="AK205" s="122">
        <f>IFERROR(
$AN205 * INDEX('WFOM - Time_Base'!$A$4:$API$29, MATCH("CenHos", 'WFOM - Time_Base'!$B$4:$B$29,0), MATCH(CONCATENATE($G205,AK$2),'WFOM - Time_Base'!$A$8:$API$8,0)) *
INDEX('WFOM - Time_Base'!$A$4:$API$29, MATCH("CenHos_Per", 'WFOM - Time_Base'!$B$4:$B$29,0), MATCH(CONCATENATE($G205,AK$2),'WFOM - Time_Base'!$A$8:$API$8,0)),
IFERROR($AN205 * INDEX('Inputs from Uganda staff'!$E$61:$BM$80,MATCH('HRH Need estimation'!AK$2,'Inputs from Uganda staff'!$E$61:$E$80,0),MATCH('HRH Need estimation'!$D205,'Inputs from Uganda staff'!$E$6:$BM$6,0)),
""))</f>
        <v>0</v>
      </c>
      <c r="AL205" s="122">
        <f>IFERROR(
$AN205 * INDEX('WFOM - Time_Base'!$A$4:$API$29, MATCH("CenHos", 'WFOM - Time_Base'!$B$4:$B$29,0), MATCH(CONCATENATE($G205,AL$2),'WFOM - Time_Base'!$A$8:$API$8,0)) *
INDEX('WFOM - Time_Base'!$A$4:$API$29, MATCH("CenHos_Per", 'WFOM - Time_Base'!$B$4:$B$29,0), MATCH(CONCATENATE($G205,AL$2),'WFOM - Time_Base'!$A$8:$API$8,0)),
IFERROR($AN205 * INDEX('Inputs from Uganda staff'!$E$61:$BM$80,MATCH('HRH Need estimation'!AL$2,'Inputs from Uganda staff'!$E$61:$E$80,0),MATCH('HRH Need estimation'!$D205,'Inputs from Uganda staff'!$E$6:$BM$6,0)),
""))</f>
        <v>0</v>
      </c>
      <c r="AN205">
        <v>1</v>
      </c>
      <c r="AO205" t="str">
        <f t="shared" si="8"/>
        <v>223</v>
      </c>
    </row>
    <row r="206" spans="1:41">
      <c r="A206" s="106" t="s">
        <v>1017</v>
      </c>
      <c r="B206" s="106" t="s">
        <v>525</v>
      </c>
      <c r="C206" s="107" t="s">
        <v>623</v>
      </c>
      <c r="D206" s="115" t="s">
        <v>624</v>
      </c>
      <c r="E206" s="122" t="s">
        <v>866</v>
      </c>
      <c r="F206" s="200" t="s">
        <v>68</v>
      </c>
      <c r="G206" s="122" t="str">
        <f>IF(F206&lt;&gt;"", VLOOKUP(F206,'WFOM - Cadre and Service List'!$E$4:$F$52,2,FALSE), "")</f>
        <v>MajorSurg</v>
      </c>
      <c r="H206" s="122"/>
      <c r="I206" s="207"/>
      <c r="J206" s="207"/>
      <c r="K206" s="207"/>
      <c r="L206" s="207"/>
      <c r="M206" s="207"/>
      <c r="N206" s="207"/>
      <c r="O206" s="207"/>
      <c r="P206" s="207">
        <f t="shared" si="7"/>
        <v>0</v>
      </c>
      <c r="Q206" s="122" t="s">
        <v>1947</v>
      </c>
      <c r="R206" s="122">
        <f>IFERROR(
$AN206 * INDEX('WFOM - Time_Base'!$A$4:$API$29, MATCH("CenHos", 'WFOM - Time_Base'!$B$4:$B$29,0), MATCH(CONCATENATE($G206,R$2),'WFOM - Time_Base'!$A$8:$API$8,0)) *
INDEX('WFOM - Time_Base'!$A$4:$API$29, MATCH("CenHos_Per", 'WFOM - Time_Base'!$B$4:$B$29,0), MATCH(CONCATENATE($G206,R$2),'WFOM - Time_Base'!$A$8:$API$8,0)),
IFERROR($AN206 * INDEX('Inputs from Uganda staff'!$E$61:$BM$80,MATCH('HRH Need estimation'!R$2,'Inputs from Uganda staff'!$E$61:$E$80,0),MATCH('HRH Need estimation'!$D206,'Inputs from Uganda staff'!$E$6:$BM$6,0)),
""))</f>
        <v>172</v>
      </c>
      <c r="S206" s="122">
        <f>IFERROR(
$AN206 * INDEX('WFOM - Time_Base'!$A$4:$API$29, MATCH("CenHos", 'WFOM - Time_Base'!$B$4:$B$29,0), MATCH(CONCATENATE($G206,S$2),'WFOM - Time_Base'!$A$8:$API$8,0)) *
INDEX('WFOM - Time_Base'!$A$4:$API$29, MATCH("CenHos_Per", 'WFOM - Time_Base'!$B$4:$B$29,0), MATCH(CONCATENATE($G206,S$2),'WFOM - Time_Base'!$A$8:$API$8,0)),
IFERROR($AN206 * INDEX('Inputs from Uganda staff'!$E$61:$BM$80,MATCH('HRH Need estimation'!S$2,'Inputs from Uganda staff'!$E$61:$E$80,0),MATCH('HRH Need estimation'!$D206,'Inputs from Uganda staff'!$E$6:$BM$6,0)),
""))</f>
        <v>190</v>
      </c>
      <c r="T206" s="122">
        <f>IFERROR(
$AN206 * INDEX('WFOM - Time_Base'!$A$4:$API$29, MATCH("CenHos", 'WFOM - Time_Base'!$B$4:$B$29,0), MATCH(CONCATENATE($G206,T$2),'WFOM - Time_Base'!$A$8:$API$8,0)) *
INDEX('WFOM - Time_Base'!$A$4:$API$29, MATCH("CenHos_Per", 'WFOM - Time_Base'!$B$4:$B$29,0), MATCH(CONCATENATE($G206,T$2),'WFOM - Time_Base'!$A$8:$API$8,0)),
IFERROR($AN206 * INDEX('Inputs from Uganda staff'!$E$61:$BM$80,MATCH('HRH Need estimation'!T$2,'Inputs from Uganda staff'!$E$61:$E$80,0),MATCH('HRH Need estimation'!$D206,'Inputs from Uganda staff'!$E$6:$BM$6,0)),
""))</f>
        <v>0</v>
      </c>
      <c r="U206" s="122">
        <f>IFERROR(
$AN206 * INDEX('WFOM - Time_Base'!$A$4:$API$29, MATCH("CenHos", 'WFOM - Time_Base'!$B$4:$B$29,0), MATCH(CONCATENATE($G206,U$2),'WFOM - Time_Base'!$A$8:$API$8,0)) *
INDEX('WFOM - Time_Base'!$A$4:$API$29, MATCH("CenHos_Per", 'WFOM - Time_Base'!$B$4:$B$29,0), MATCH(CONCATENATE($G206,U$2),'WFOM - Time_Base'!$A$8:$API$8,0)),
IFERROR($AN206 * INDEX('Inputs from Uganda staff'!$E$61:$BM$80,MATCH('HRH Need estimation'!U$2,'Inputs from Uganda staff'!$E$61:$E$80,0),MATCH('HRH Need estimation'!$D206,'Inputs from Uganda staff'!$E$6:$BM$6,0)),
""))</f>
        <v>137.6</v>
      </c>
      <c r="V206" s="122">
        <f>IFERROR(
$AN206 * INDEX('WFOM - Time_Base'!$A$4:$API$29, MATCH("CenHos", 'WFOM - Time_Base'!$B$4:$B$29,0), MATCH(CONCATENATE($G206,V$2),'WFOM - Time_Base'!$A$8:$API$8,0)) *
INDEX('WFOM - Time_Base'!$A$4:$API$29, MATCH("CenHos_Per", 'WFOM - Time_Base'!$B$4:$B$29,0), MATCH(CONCATENATE($G206,V$2),'WFOM - Time_Base'!$A$8:$API$8,0)),
IFERROR($AN206 * INDEX('Inputs from Uganda staff'!$E$61:$BM$80,MATCH('HRH Need estimation'!V$2,'Inputs from Uganda staff'!$E$61:$E$80,0),MATCH('HRH Need estimation'!$D206,'Inputs from Uganda staff'!$E$6:$BM$6,0)),
""))</f>
        <v>34.4</v>
      </c>
      <c r="W206" s="122">
        <f>IFERROR(
$AN206 * INDEX('WFOM - Time_Base'!$A$4:$API$29, MATCH("CenHos", 'WFOM - Time_Base'!$B$4:$B$29,0), MATCH(CONCATENATE($G206,W$2),'WFOM - Time_Base'!$A$8:$API$8,0)) *
INDEX('WFOM - Time_Base'!$A$4:$API$29, MATCH("CenHos_Per", 'WFOM - Time_Base'!$B$4:$B$29,0), MATCH(CONCATENATE($G206,W$2),'WFOM - Time_Base'!$A$8:$API$8,0)),
IFERROR($AN206 * INDEX('Inputs from Uganda staff'!$E$61:$BM$80,MATCH('HRH Need estimation'!W$2,'Inputs from Uganda staff'!$E$61:$E$80,0),MATCH('HRH Need estimation'!$D206,'Inputs from Uganda staff'!$E$6:$BM$6,0)),
""))</f>
        <v>5</v>
      </c>
      <c r="X206" s="122">
        <f>IFERROR(
$AN206 * INDEX('WFOM - Time_Base'!$A$4:$API$29, MATCH("CenHos", 'WFOM - Time_Base'!$B$4:$B$29,0), MATCH(CONCATENATE($G206,X$2),'WFOM - Time_Base'!$A$8:$API$8,0)) *
INDEX('WFOM - Time_Base'!$A$4:$API$29, MATCH("CenHos_Per", 'WFOM - Time_Base'!$B$4:$B$29,0), MATCH(CONCATENATE($G206,X$2),'WFOM - Time_Base'!$A$8:$API$8,0)),
IFERROR($AN206 * INDEX('Inputs from Uganda staff'!$E$61:$BM$80,MATCH('HRH Need estimation'!X$2,'Inputs from Uganda staff'!$E$61:$E$80,0),MATCH('HRH Need estimation'!$D206,'Inputs from Uganda staff'!$E$6:$BM$6,0)),
""))</f>
        <v>5</v>
      </c>
      <c r="Y206" s="122">
        <f>IFERROR(
$AN206 * INDEX('WFOM - Time_Base'!$A$4:$API$29, MATCH("CenHos", 'WFOM - Time_Base'!$B$4:$B$29,0), MATCH(CONCATENATE($G206,Y$2),'WFOM - Time_Base'!$A$8:$API$8,0)) *
INDEX('WFOM - Time_Base'!$A$4:$API$29, MATCH("CenHos_Per", 'WFOM - Time_Base'!$B$4:$B$29,0), MATCH(CONCATENATE($G206,Y$2),'WFOM - Time_Base'!$A$8:$API$8,0)),
IFERROR($AN206 * INDEX('Inputs from Uganda staff'!$E$61:$BM$80,MATCH('HRH Need estimation'!Y$2,'Inputs from Uganda staff'!$E$61:$E$80,0),MATCH('HRH Need estimation'!$D206,'Inputs from Uganda staff'!$E$6:$BM$6,0)),
""))</f>
        <v>0</v>
      </c>
      <c r="Z206" s="122">
        <f>IFERROR(
$AN206 * INDEX('WFOM - Time_Base'!$A$4:$API$29, MATCH("CenHos", 'WFOM - Time_Base'!$B$4:$B$29,0), MATCH(CONCATENATE($G206,Z$2),'WFOM - Time_Base'!$A$8:$API$8,0)) *
INDEX('WFOM - Time_Base'!$A$4:$API$29, MATCH("CenHos_Per", 'WFOM - Time_Base'!$B$4:$B$29,0), MATCH(CONCATENATE($G206,Z$2),'WFOM - Time_Base'!$A$8:$API$8,0)),
IFERROR($AN206 * INDEX('Inputs from Uganda staff'!$E$61:$BM$80,MATCH('HRH Need estimation'!Z$2,'Inputs from Uganda staff'!$E$61:$E$80,0),MATCH('HRH Need estimation'!$D206,'Inputs from Uganda staff'!$E$6:$BM$6,0)),
""))</f>
        <v>0</v>
      </c>
      <c r="AA206" s="122">
        <f>IFERROR(
$AN206 * INDEX('WFOM - Time_Base'!$A$4:$API$29, MATCH("CenHos", 'WFOM - Time_Base'!$B$4:$B$29,0), MATCH(CONCATENATE($G206,AA$2),'WFOM - Time_Base'!$A$8:$API$8,0)) *
INDEX('WFOM - Time_Base'!$A$4:$API$29, MATCH("CenHos_Per", 'WFOM - Time_Base'!$B$4:$B$29,0), MATCH(CONCATENATE($G206,AA$2),'WFOM - Time_Base'!$A$8:$API$8,0)),
IFERROR($AN206 * INDEX('Inputs from Uganda staff'!$E$61:$BM$80,MATCH('HRH Need estimation'!AA$2,'Inputs from Uganda staff'!$E$61:$E$80,0),MATCH('HRH Need estimation'!$D206,'Inputs from Uganda staff'!$E$6:$BM$6,0)),
""))</f>
        <v>0</v>
      </c>
      <c r="AB206" s="122">
        <f>IFERROR(
$AN206 * INDEX('WFOM - Time_Base'!$A$4:$API$29, MATCH("CenHos", 'WFOM - Time_Base'!$B$4:$B$29,0), MATCH(CONCATENATE($G206,AB$2),'WFOM - Time_Base'!$A$8:$API$8,0)) *
INDEX('WFOM - Time_Base'!$A$4:$API$29, MATCH("CenHos_Per", 'WFOM - Time_Base'!$B$4:$B$29,0), MATCH(CONCATENATE($G206,AB$2),'WFOM - Time_Base'!$A$8:$API$8,0)),
IFERROR($AN206 * INDEX('Inputs from Uganda staff'!$E$61:$BM$80,MATCH('HRH Need estimation'!AB$2,'Inputs from Uganda staff'!$E$61:$E$80,0),MATCH('HRH Need estimation'!$D206,'Inputs from Uganda staff'!$E$6:$BM$6,0)),
""))</f>
        <v>0</v>
      </c>
      <c r="AC206" s="122" t="str">
        <f>IFERROR(
$AN206 * INDEX('WFOM - Time_Base'!$A$4:$API$29, MATCH("CenHos", 'WFOM - Time_Base'!$B$4:$B$29,0), MATCH(CONCATENATE($G206,AC$2),'WFOM - Time_Base'!$A$8:$API$8,0)) *
INDEX('WFOM - Time_Base'!$A$4:$API$29, MATCH("CenHos_Per", 'WFOM - Time_Base'!$B$4:$B$29,0), MATCH(CONCATENATE($G206,AC$2),'WFOM - Time_Base'!$A$8:$API$8,0)),
IFERROR($AN206 * INDEX('Inputs from Uganda staff'!$E$61:$BM$80,MATCH('HRH Need estimation'!AC$2,'Inputs from Uganda staff'!$E$61:$E$80,0),MATCH('HRH Need estimation'!$D206,'Inputs from Uganda staff'!$E$6:$BM$6,0)),
""))</f>
        <v/>
      </c>
      <c r="AD206" s="122">
        <f>IFERROR(
$AN206 * INDEX('WFOM - Time_Base'!$A$4:$API$29, MATCH("CenHos", 'WFOM - Time_Base'!$B$4:$B$29,0), MATCH(CONCATENATE($G206,AD$2),'WFOM - Time_Base'!$A$8:$API$8,0)) *
INDEX('WFOM - Time_Base'!$A$4:$API$29, MATCH("CenHos_Per", 'WFOM - Time_Base'!$B$4:$B$29,0), MATCH(CONCATENATE($G206,AD$2),'WFOM - Time_Base'!$A$8:$API$8,0)),
IFERROR($AN206 * INDEX('Inputs from Uganda staff'!$E$61:$BM$80,MATCH('HRH Need estimation'!AD$2,'Inputs from Uganda staff'!$E$61:$E$80,0),MATCH('HRH Need estimation'!$D206,'Inputs from Uganda staff'!$E$6:$BM$6,0)),
""))</f>
        <v>0</v>
      </c>
      <c r="AE206" s="122">
        <f>IFERROR(
$AN206 * INDEX('WFOM - Time_Base'!$A$4:$API$29, MATCH("CenHos", 'WFOM - Time_Base'!$B$4:$B$29,0), MATCH(CONCATENATE($G206,AE$2),'WFOM - Time_Base'!$A$8:$API$8,0)) *
INDEX('WFOM - Time_Base'!$A$4:$API$29, MATCH("CenHos_Per", 'WFOM - Time_Base'!$B$4:$B$29,0), MATCH(CONCATENATE($G206,AE$2),'WFOM - Time_Base'!$A$8:$API$8,0)),
IFERROR($AN206 * INDEX('Inputs from Uganda staff'!$E$61:$BM$80,MATCH('HRH Need estimation'!AE$2,'Inputs from Uganda staff'!$E$61:$E$80,0),MATCH('HRH Need estimation'!$D206,'Inputs from Uganda staff'!$E$6:$BM$6,0)),
""))</f>
        <v>0</v>
      </c>
      <c r="AF206" s="122">
        <f>IFERROR(
$AN206 * INDEX('WFOM - Time_Base'!$A$4:$API$29, MATCH("CenHos", 'WFOM - Time_Base'!$B$4:$B$29,0), MATCH(CONCATENATE($G206,AF$2),'WFOM - Time_Base'!$A$8:$API$8,0)) *
INDEX('WFOM - Time_Base'!$A$4:$API$29, MATCH("CenHos_Per", 'WFOM - Time_Base'!$B$4:$B$29,0), MATCH(CONCATENATE($G206,AF$2),'WFOM - Time_Base'!$A$8:$API$8,0)),
IFERROR($AN206 * INDEX('Inputs from Uganda staff'!$E$61:$BM$80,MATCH('HRH Need estimation'!AF$2,'Inputs from Uganda staff'!$E$61:$E$80,0),MATCH('HRH Need estimation'!$D206,'Inputs from Uganda staff'!$E$6:$BM$6,0)),
""))</f>
        <v>0</v>
      </c>
      <c r="AG206" s="122">
        <f>IFERROR(
$AN206 * INDEX('WFOM - Time_Base'!$A$4:$API$29, MATCH("CenHos", 'WFOM - Time_Base'!$B$4:$B$29,0), MATCH(CONCATENATE($G206,AG$2),'WFOM - Time_Base'!$A$8:$API$8,0)) *
INDEX('WFOM - Time_Base'!$A$4:$API$29, MATCH("CenHos_Per", 'WFOM - Time_Base'!$B$4:$B$29,0), MATCH(CONCATENATE($G206,AG$2),'WFOM - Time_Base'!$A$8:$API$8,0)),
IFERROR($AN206 * INDEX('Inputs from Uganda staff'!$E$61:$BM$80,MATCH('HRH Need estimation'!AG$2,'Inputs from Uganda staff'!$E$61:$E$80,0),MATCH('HRH Need estimation'!$D206,'Inputs from Uganda staff'!$E$6:$BM$6,0)),
""))</f>
        <v>0</v>
      </c>
      <c r="AH206" s="122">
        <f>IFERROR(
$AN206 * INDEX('WFOM - Time_Base'!$A$4:$API$29, MATCH("CenHos", 'WFOM - Time_Base'!$B$4:$B$29,0), MATCH(CONCATENATE($G206,AH$2),'WFOM - Time_Base'!$A$8:$API$8,0)) *
INDEX('WFOM - Time_Base'!$A$4:$API$29, MATCH("CenHos_Per", 'WFOM - Time_Base'!$B$4:$B$29,0), MATCH(CONCATENATE($G206,AH$2),'WFOM - Time_Base'!$A$8:$API$8,0)),
IFERROR($AN206 * INDEX('Inputs from Uganda staff'!$E$61:$BM$80,MATCH('HRH Need estimation'!AH$2,'Inputs from Uganda staff'!$E$61:$E$80,0),MATCH('HRH Need estimation'!$D206,'Inputs from Uganda staff'!$E$6:$BM$6,0)),
""))</f>
        <v>0</v>
      </c>
      <c r="AI206" s="122">
        <f>IFERROR(
$AN206 * INDEX('WFOM - Time_Base'!$A$4:$API$29, MATCH("CenHos", 'WFOM - Time_Base'!$B$4:$B$29,0), MATCH(CONCATENATE($G206,AI$2),'WFOM - Time_Base'!$A$8:$API$8,0)) *
INDEX('WFOM - Time_Base'!$A$4:$API$29, MATCH("CenHos_Per", 'WFOM - Time_Base'!$B$4:$B$29,0), MATCH(CONCATENATE($G206,AI$2),'WFOM - Time_Base'!$A$8:$API$8,0)),
IFERROR($AN206 * INDEX('Inputs from Uganda staff'!$E$61:$BM$80,MATCH('HRH Need estimation'!AI$2,'Inputs from Uganda staff'!$E$61:$E$80,0),MATCH('HRH Need estimation'!$D206,'Inputs from Uganda staff'!$E$6:$BM$6,0)),
""))</f>
        <v>0</v>
      </c>
      <c r="AJ206" s="122">
        <f>IFERROR(
$AN206 * INDEX('WFOM - Time_Base'!$A$4:$API$29, MATCH("CenHos", 'WFOM - Time_Base'!$B$4:$B$29,0), MATCH(CONCATENATE($G206,AJ$2),'WFOM - Time_Base'!$A$8:$API$8,0)) *
INDEX('WFOM - Time_Base'!$A$4:$API$29, MATCH("CenHos_Per", 'WFOM - Time_Base'!$B$4:$B$29,0), MATCH(CONCATENATE($G206,AJ$2),'WFOM - Time_Base'!$A$8:$API$8,0)),
IFERROR($AN206 * INDEX('Inputs from Uganda staff'!$E$61:$BM$80,MATCH('HRH Need estimation'!AJ$2,'Inputs from Uganda staff'!$E$61:$E$80,0),MATCH('HRH Need estimation'!$D206,'Inputs from Uganda staff'!$E$6:$BM$6,0)),
""))</f>
        <v>0</v>
      </c>
      <c r="AK206" s="122">
        <f>IFERROR(
$AN206 * INDEX('WFOM - Time_Base'!$A$4:$API$29, MATCH("CenHos", 'WFOM - Time_Base'!$B$4:$B$29,0), MATCH(CONCATENATE($G206,AK$2),'WFOM - Time_Base'!$A$8:$API$8,0)) *
INDEX('WFOM - Time_Base'!$A$4:$API$29, MATCH("CenHos_Per", 'WFOM - Time_Base'!$B$4:$B$29,0), MATCH(CONCATENATE($G206,AK$2),'WFOM - Time_Base'!$A$8:$API$8,0)),
IFERROR($AN206 * INDEX('Inputs from Uganda staff'!$E$61:$BM$80,MATCH('HRH Need estimation'!AK$2,'Inputs from Uganda staff'!$E$61:$E$80,0),MATCH('HRH Need estimation'!$D206,'Inputs from Uganda staff'!$E$6:$BM$6,0)),
""))</f>
        <v>0</v>
      </c>
      <c r="AL206" s="122">
        <f>IFERROR(
$AN206 * INDEX('WFOM - Time_Base'!$A$4:$API$29, MATCH("CenHos", 'WFOM - Time_Base'!$B$4:$B$29,0), MATCH(CONCATENATE($G206,AL$2),'WFOM - Time_Base'!$A$8:$API$8,0)) *
INDEX('WFOM - Time_Base'!$A$4:$API$29, MATCH("CenHos_Per", 'WFOM - Time_Base'!$B$4:$B$29,0), MATCH(CONCATENATE($G206,AL$2),'WFOM - Time_Base'!$A$8:$API$8,0)),
IFERROR($AN206 * INDEX('Inputs from Uganda staff'!$E$61:$BM$80,MATCH('HRH Need estimation'!AL$2,'Inputs from Uganda staff'!$E$61:$E$80,0),MATCH('HRH Need estimation'!$D206,'Inputs from Uganda staff'!$E$6:$BM$6,0)),
""))</f>
        <v>0</v>
      </c>
      <c r="AN206">
        <v>1</v>
      </c>
      <c r="AO206" t="str">
        <f t="shared" si="8"/>
        <v>224</v>
      </c>
    </row>
    <row r="207" spans="1:41">
      <c r="A207" s="106" t="s">
        <v>1018</v>
      </c>
      <c r="B207" s="106" t="s">
        <v>525</v>
      </c>
      <c r="C207" s="107" t="s">
        <v>625</v>
      </c>
      <c r="D207" s="115" t="s">
        <v>626</v>
      </c>
      <c r="E207" s="122" t="s">
        <v>866</v>
      </c>
      <c r="F207" s="200" t="s">
        <v>68</v>
      </c>
      <c r="G207" s="122" t="str">
        <f>IF(F207&lt;&gt;"", VLOOKUP(F207,'WFOM - Cadre and Service List'!$E$4:$F$52,2,FALSE), "")</f>
        <v>MajorSurg</v>
      </c>
      <c r="H207" s="122"/>
      <c r="I207" s="207"/>
      <c r="J207" s="207"/>
      <c r="K207" s="207"/>
      <c r="L207" s="207"/>
      <c r="M207" s="207"/>
      <c r="N207" s="207"/>
      <c r="O207" s="207"/>
      <c r="P207" s="207">
        <f t="shared" si="7"/>
        <v>0</v>
      </c>
      <c r="Q207" s="122" t="s">
        <v>1947</v>
      </c>
      <c r="R207" s="122">
        <f>IFERROR(
$AN207 * INDEX('WFOM - Time_Base'!$A$4:$API$29, MATCH("CenHos", 'WFOM - Time_Base'!$B$4:$B$29,0), MATCH(CONCATENATE($G207,R$2),'WFOM - Time_Base'!$A$8:$API$8,0)) *
INDEX('WFOM - Time_Base'!$A$4:$API$29, MATCH("CenHos_Per", 'WFOM - Time_Base'!$B$4:$B$29,0), MATCH(CONCATENATE($G207,R$2),'WFOM - Time_Base'!$A$8:$API$8,0)),
IFERROR($AN207 * INDEX('Inputs from Uganda staff'!$E$61:$BM$80,MATCH('HRH Need estimation'!R$2,'Inputs from Uganda staff'!$E$61:$E$80,0),MATCH('HRH Need estimation'!$D207,'Inputs from Uganda staff'!$E$6:$BM$6,0)),
""))</f>
        <v>172</v>
      </c>
      <c r="S207" s="122">
        <f>IFERROR(
$AN207 * INDEX('WFOM - Time_Base'!$A$4:$API$29, MATCH("CenHos", 'WFOM - Time_Base'!$B$4:$B$29,0), MATCH(CONCATENATE($G207,S$2),'WFOM - Time_Base'!$A$8:$API$8,0)) *
INDEX('WFOM - Time_Base'!$A$4:$API$29, MATCH("CenHos_Per", 'WFOM - Time_Base'!$B$4:$B$29,0), MATCH(CONCATENATE($G207,S$2),'WFOM - Time_Base'!$A$8:$API$8,0)),
IFERROR($AN207 * INDEX('Inputs from Uganda staff'!$E$61:$BM$80,MATCH('HRH Need estimation'!S$2,'Inputs from Uganda staff'!$E$61:$E$80,0),MATCH('HRH Need estimation'!$D207,'Inputs from Uganda staff'!$E$6:$BM$6,0)),
""))</f>
        <v>190</v>
      </c>
      <c r="T207" s="122">
        <f>IFERROR(
$AN207 * INDEX('WFOM - Time_Base'!$A$4:$API$29, MATCH("CenHos", 'WFOM - Time_Base'!$B$4:$B$29,0), MATCH(CONCATENATE($G207,T$2),'WFOM - Time_Base'!$A$8:$API$8,0)) *
INDEX('WFOM - Time_Base'!$A$4:$API$29, MATCH("CenHos_Per", 'WFOM - Time_Base'!$B$4:$B$29,0), MATCH(CONCATENATE($G207,T$2),'WFOM - Time_Base'!$A$8:$API$8,0)),
IFERROR($AN207 * INDEX('Inputs from Uganda staff'!$E$61:$BM$80,MATCH('HRH Need estimation'!T$2,'Inputs from Uganda staff'!$E$61:$E$80,0),MATCH('HRH Need estimation'!$D207,'Inputs from Uganda staff'!$E$6:$BM$6,0)),
""))</f>
        <v>0</v>
      </c>
      <c r="U207" s="122">
        <f>IFERROR(
$AN207 * INDEX('WFOM - Time_Base'!$A$4:$API$29, MATCH("CenHos", 'WFOM - Time_Base'!$B$4:$B$29,0), MATCH(CONCATENATE($G207,U$2),'WFOM - Time_Base'!$A$8:$API$8,0)) *
INDEX('WFOM - Time_Base'!$A$4:$API$29, MATCH("CenHos_Per", 'WFOM - Time_Base'!$B$4:$B$29,0), MATCH(CONCATENATE($G207,U$2),'WFOM - Time_Base'!$A$8:$API$8,0)),
IFERROR($AN207 * INDEX('Inputs from Uganda staff'!$E$61:$BM$80,MATCH('HRH Need estimation'!U$2,'Inputs from Uganda staff'!$E$61:$E$80,0),MATCH('HRH Need estimation'!$D207,'Inputs from Uganda staff'!$E$6:$BM$6,0)),
""))</f>
        <v>137.6</v>
      </c>
      <c r="V207" s="122">
        <f>IFERROR(
$AN207 * INDEX('WFOM - Time_Base'!$A$4:$API$29, MATCH("CenHos", 'WFOM - Time_Base'!$B$4:$B$29,0), MATCH(CONCATENATE($G207,V$2),'WFOM - Time_Base'!$A$8:$API$8,0)) *
INDEX('WFOM - Time_Base'!$A$4:$API$29, MATCH("CenHos_Per", 'WFOM - Time_Base'!$B$4:$B$29,0), MATCH(CONCATENATE($G207,V$2),'WFOM - Time_Base'!$A$8:$API$8,0)),
IFERROR($AN207 * INDEX('Inputs from Uganda staff'!$E$61:$BM$80,MATCH('HRH Need estimation'!V$2,'Inputs from Uganda staff'!$E$61:$E$80,0),MATCH('HRH Need estimation'!$D207,'Inputs from Uganda staff'!$E$6:$BM$6,0)),
""))</f>
        <v>34.4</v>
      </c>
      <c r="W207" s="122">
        <f>IFERROR(
$AN207 * INDEX('WFOM - Time_Base'!$A$4:$API$29, MATCH("CenHos", 'WFOM - Time_Base'!$B$4:$B$29,0), MATCH(CONCATENATE($G207,W$2),'WFOM - Time_Base'!$A$8:$API$8,0)) *
INDEX('WFOM - Time_Base'!$A$4:$API$29, MATCH("CenHos_Per", 'WFOM - Time_Base'!$B$4:$B$29,0), MATCH(CONCATENATE($G207,W$2),'WFOM - Time_Base'!$A$8:$API$8,0)),
IFERROR($AN207 * INDEX('Inputs from Uganda staff'!$E$61:$BM$80,MATCH('HRH Need estimation'!W$2,'Inputs from Uganda staff'!$E$61:$E$80,0),MATCH('HRH Need estimation'!$D207,'Inputs from Uganda staff'!$E$6:$BM$6,0)),
""))</f>
        <v>5</v>
      </c>
      <c r="X207" s="122">
        <f>IFERROR(
$AN207 * INDEX('WFOM - Time_Base'!$A$4:$API$29, MATCH("CenHos", 'WFOM - Time_Base'!$B$4:$B$29,0), MATCH(CONCATENATE($G207,X$2),'WFOM - Time_Base'!$A$8:$API$8,0)) *
INDEX('WFOM - Time_Base'!$A$4:$API$29, MATCH("CenHos_Per", 'WFOM - Time_Base'!$B$4:$B$29,0), MATCH(CONCATENATE($G207,X$2),'WFOM - Time_Base'!$A$8:$API$8,0)),
IFERROR($AN207 * INDEX('Inputs from Uganda staff'!$E$61:$BM$80,MATCH('HRH Need estimation'!X$2,'Inputs from Uganda staff'!$E$61:$E$80,0),MATCH('HRH Need estimation'!$D207,'Inputs from Uganda staff'!$E$6:$BM$6,0)),
""))</f>
        <v>5</v>
      </c>
      <c r="Y207" s="122">
        <f>IFERROR(
$AN207 * INDEX('WFOM - Time_Base'!$A$4:$API$29, MATCH("CenHos", 'WFOM - Time_Base'!$B$4:$B$29,0), MATCH(CONCATENATE($G207,Y$2),'WFOM - Time_Base'!$A$8:$API$8,0)) *
INDEX('WFOM - Time_Base'!$A$4:$API$29, MATCH("CenHos_Per", 'WFOM - Time_Base'!$B$4:$B$29,0), MATCH(CONCATENATE($G207,Y$2),'WFOM - Time_Base'!$A$8:$API$8,0)),
IFERROR($AN207 * INDEX('Inputs from Uganda staff'!$E$61:$BM$80,MATCH('HRH Need estimation'!Y$2,'Inputs from Uganda staff'!$E$61:$E$80,0),MATCH('HRH Need estimation'!$D207,'Inputs from Uganda staff'!$E$6:$BM$6,0)),
""))</f>
        <v>0</v>
      </c>
      <c r="Z207" s="122">
        <f>IFERROR(
$AN207 * INDEX('WFOM - Time_Base'!$A$4:$API$29, MATCH("CenHos", 'WFOM - Time_Base'!$B$4:$B$29,0), MATCH(CONCATENATE($G207,Z$2),'WFOM - Time_Base'!$A$8:$API$8,0)) *
INDEX('WFOM - Time_Base'!$A$4:$API$29, MATCH("CenHos_Per", 'WFOM - Time_Base'!$B$4:$B$29,0), MATCH(CONCATENATE($G207,Z$2),'WFOM - Time_Base'!$A$8:$API$8,0)),
IFERROR($AN207 * INDEX('Inputs from Uganda staff'!$E$61:$BM$80,MATCH('HRH Need estimation'!Z$2,'Inputs from Uganda staff'!$E$61:$E$80,0),MATCH('HRH Need estimation'!$D207,'Inputs from Uganda staff'!$E$6:$BM$6,0)),
""))</f>
        <v>0</v>
      </c>
      <c r="AA207" s="122">
        <f>IFERROR(
$AN207 * INDEX('WFOM - Time_Base'!$A$4:$API$29, MATCH("CenHos", 'WFOM - Time_Base'!$B$4:$B$29,0), MATCH(CONCATENATE($G207,AA$2),'WFOM - Time_Base'!$A$8:$API$8,0)) *
INDEX('WFOM - Time_Base'!$A$4:$API$29, MATCH("CenHos_Per", 'WFOM - Time_Base'!$B$4:$B$29,0), MATCH(CONCATENATE($G207,AA$2),'WFOM - Time_Base'!$A$8:$API$8,0)),
IFERROR($AN207 * INDEX('Inputs from Uganda staff'!$E$61:$BM$80,MATCH('HRH Need estimation'!AA$2,'Inputs from Uganda staff'!$E$61:$E$80,0),MATCH('HRH Need estimation'!$D207,'Inputs from Uganda staff'!$E$6:$BM$6,0)),
""))</f>
        <v>0</v>
      </c>
      <c r="AB207" s="122">
        <f>IFERROR(
$AN207 * INDEX('WFOM - Time_Base'!$A$4:$API$29, MATCH("CenHos", 'WFOM - Time_Base'!$B$4:$B$29,0), MATCH(CONCATENATE($G207,AB$2),'WFOM - Time_Base'!$A$8:$API$8,0)) *
INDEX('WFOM - Time_Base'!$A$4:$API$29, MATCH("CenHos_Per", 'WFOM - Time_Base'!$B$4:$B$29,0), MATCH(CONCATENATE($G207,AB$2),'WFOM - Time_Base'!$A$8:$API$8,0)),
IFERROR($AN207 * INDEX('Inputs from Uganda staff'!$E$61:$BM$80,MATCH('HRH Need estimation'!AB$2,'Inputs from Uganda staff'!$E$61:$E$80,0),MATCH('HRH Need estimation'!$D207,'Inputs from Uganda staff'!$E$6:$BM$6,0)),
""))</f>
        <v>0</v>
      </c>
      <c r="AC207" s="122" t="str">
        <f>IFERROR(
$AN207 * INDEX('WFOM - Time_Base'!$A$4:$API$29, MATCH("CenHos", 'WFOM - Time_Base'!$B$4:$B$29,0), MATCH(CONCATENATE($G207,AC$2),'WFOM - Time_Base'!$A$8:$API$8,0)) *
INDEX('WFOM - Time_Base'!$A$4:$API$29, MATCH("CenHos_Per", 'WFOM - Time_Base'!$B$4:$B$29,0), MATCH(CONCATENATE($G207,AC$2),'WFOM - Time_Base'!$A$8:$API$8,0)),
IFERROR($AN207 * INDEX('Inputs from Uganda staff'!$E$61:$BM$80,MATCH('HRH Need estimation'!AC$2,'Inputs from Uganda staff'!$E$61:$E$80,0),MATCH('HRH Need estimation'!$D207,'Inputs from Uganda staff'!$E$6:$BM$6,0)),
""))</f>
        <v/>
      </c>
      <c r="AD207" s="122">
        <f>IFERROR(
$AN207 * INDEX('WFOM - Time_Base'!$A$4:$API$29, MATCH("CenHos", 'WFOM - Time_Base'!$B$4:$B$29,0), MATCH(CONCATENATE($G207,AD$2),'WFOM - Time_Base'!$A$8:$API$8,0)) *
INDEX('WFOM - Time_Base'!$A$4:$API$29, MATCH("CenHos_Per", 'WFOM - Time_Base'!$B$4:$B$29,0), MATCH(CONCATENATE($G207,AD$2),'WFOM - Time_Base'!$A$8:$API$8,0)),
IFERROR($AN207 * INDEX('Inputs from Uganda staff'!$E$61:$BM$80,MATCH('HRH Need estimation'!AD$2,'Inputs from Uganda staff'!$E$61:$E$80,0),MATCH('HRH Need estimation'!$D207,'Inputs from Uganda staff'!$E$6:$BM$6,0)),
""))</f>
        <v>0</v>
      </c>
      <c r="AE207" s="122">
        <f>IFERROR(
$AN207 * INDEX('WFOM - Time_Base'!$A$4:$API$29, MATCH("CenHos", 'WFOM - Time_Base'!$B$4:$B$29,0), MATCH(CONCATENATE($G207,AE$2),'WFOM - Time_Base'!$A$8:$API$8,0)) *
INDEX('WFOM - Time_Base'!$A$4:$API$29, MATCH("CenHos_Per", 'WFOM - Time_Base'!$B$4:$B$29,0), MATCH(CONCATENATE($G207,AE$2),'WFOM - Time_Base'!$A$8:$API$8,0)),
IFERROR($AN207 * INDEX('Inputs from Uganda staff'!$E$61:$BM$80,MATCH('HRH Need estimation'!AE$2,'Inputs from Uganda staff'!$E$61:$E$80,0),MATCH('HRH Need estimation'!$D207,'Inputs from Uganda staff'!$E$6:$BM$6,0)),
""))</f>
        <v>0</v>
      </c>
      <c r="AF207" s="122">
        <f>IFERROR(
$AN207 * INDEX('WFOM - Time_Base'!$A$4:$API$29, MATCH("CenHos", 'WFOM - Time_Base'!$B$4:$B$29,0), MATCH(CONCATENATE($G207,AF$2),'WFOM - Time_Base'!$A$8:$API$8,0)) *
INDEX('WFOM - Time_Base'!$A$4:$API$29, MATCH("CenHos_Per", 'WFOM - Time_Base'!$B$4:$B$29,0), MATCH(CONCATENATE($G207,AF$2),'WFOM - Time_Base'!$A$8:$API$8,0)),
IFERROR($AN207 * INDEX('Inputs from Uganda staff'!$E$61:$BM$80,MATCH('HRH Need estimation'!AF$2,'Inputs from Uganda staff'!$E$61:$E$80,0),MATCH('HRH Need estimation'!$D207,'Inputs from Uganda staff'!$E$6:$BM$6,0)),
""))</f>
        <v>0</v>
      </c>
      <c r="AG207" s="122">
        <f>IFERROR(
$AN207 * INDEX('WFOM - Time_Base'!$A$4:$API$29, MATCH("CenHos", 'WFOM - Time_Base'!$B$4:$B$29,0), MATCH(CONCATENATE($G207,AG$2),'WFOM - Time_Base'!$A$8:$API$8,0)) *
INDEX('WFOM - Time_Base'!$A$4:$API$29, MATCH("CenHos_Per", 'WFOM - Time_Base'!$B$4:$B$29,0), MATCH(CONCATENATE($G207,AG$2),'WFOM - Time_Base'!$A$8:$API$8,0)),
IFERROR($AN207 * INDEX('Inputs from Uganda staff'!$E$61:$BM$80,MATCH('HRH Need estimation'!AG$2,'Inputs from Uganda staff'!$E$61:$E$80,0),MATCH('HRH Need estimation'!$D207,'Inputs from Uganda staff'!$E$6:$BM$6,0)),
""))</f>
        <v>0</v>
      </c>
      <c r="AH207" s="122">
        <f>IFERROR(
$AN207 * INDEX('WFOM - Time_Base'!$A$4:$API$29, MATCH("CenHos", 'WFOM - Time_Base'!$B$4:$B$29,0), MATCH(CONCATENATE($G207,AH$2),'WFOM - Time_Base'!$A$8:$API$8,0)) *
INDEX('WFOM - Time_Base'!$A$4:$API$29, MATCH("CenHos_Per", 'WFOM - Time_Base'!$B$4:$B$29,0), MATCH(CONCATENATE($G207,AH$2),'WFOM - Time_Base'!$A$8:$API$8,0)),
IFERROR($AN207 * INDEX('Inputs from Uganda staff'!$E$61:$BM$80,MATCH('HRH Need estimation'!AH$2,'Inputs from Uganda staff'!$E$61:$E$80,0),MATCH('HRH Need estimation'!$D207,'Inputs from Uganda staff'!$E$6:$BM$6,0)),
""))</f>
        <v>0</v>
      </c>
      <c r="AI207" s="122">
        <f>IFERROR(
$AN207 * INDEX('WFOM - Time_Base'!$A$4:$API$29, MATCH("CenHos", 'WFOM - Time_Base'!$B$4:$B$29,0), MATCH(CONCATENATE($G207,AI$2),'WFOM - Time_Base'!$A$8:$API$8,0)) *
INDEX('WFOM - Time_Base'!$A$4:$API$29, MATCH("CenHos_Per", 'WFOM - Time_Base'!$B$4:$B$29,0), MATCH(CONCATENATE($G207,AI$2),'WFOM - Time_Base'!$A$8:$API$8,0)),
IFERROR($AN207 * INDEX('Inputs from Uganda staff'!$E$61:$BM$80,MATCH('HRH Need estimation'!AI$2,'Inputs from Uganda staff'!$E$61:$E$80,0),MATCH('HRH Need estimation'!$D207,'Inputs from Uganda staff'!$E$6:$BM$6,0)),
""))</f>
        <v>0</v>
      </c>
      <c r="AJ207" s="122">
        <f>IFERROR(
$AN207 * INDEX('WFOM - Time_Base'!$A$4:$API$29, MATCH("CenHos", 'WFOM - Time_Base'!$B$4:$B$29,0), MATCH(CONCATENATE($G207,AJ$2),'WFOM - Time_Base'!$A$8:$API$8,0)) *
INDEX('WFOM - Time_Base'!$A$4:$API$29, MATCH("CenHos_Per", 'WFOM - Time_Base'!$B$4:$B$29,0), MATCH(CONCATENATE($G207,AJ$2),'WFOM - Time_Base'!$A$8:$API$8,0)),
IFERROR($AN207 * INDEX('Inputs from Uganda staff'!$E$61:$BM$80,MATCH('HRH Need estimation'!AJ$2,'Inputs from Uganda staff'!$E$61:$E$80,0),MATCH('HRH Need estimation'!$D207,'Inputs from Uganda staff'!$E$6:$BM$6,0)),
""))</f>
        <v>0</v>
      </c>
      <c r="AK207" s="122">
        <f>IFERROR(
$AN207 * INDEX('WFOM - Time_Base'!$A$4:$API$29, MATCH("CenHos", 'WFOM - Time_Base'!$B$4:$B$29,0), MATCH(CONCATENATE($G207,AK$2),'WFOM - Time_Base'!$A$8:$API$8,0)) *
INDEX('WFOM - Time_Base'!$A$4:$API$29, MATCH("CenHos_Per", 'WFOM - Time_Base'!$B$4:$B$29,0), MATCH(CONCATENATE($G207,AK$2),'WFOM - Time_Base'!$A$8:$API$8,0)),
IFERROR($AN207 * INDEX('Inputs from Uganda staff'!$E$61:$BM$80,MATCH('HRH Need estimation'!AK$2,'Inputs from Uganda staff'!$E$61:$E$80,0),MATCH('HRH Need estimation'!$D207,'Inputs from Uganda staff'!$E$6:$BM$6,0)),
""))</f>
        <v>0</v>
      </c>
      <c r="AL207" s="122">
        <f>IFERROR(
$AN207 * INDEX('WFOM - Time_Base'!$A$4:$API$29, MATCH("CenHos", 'WFOM - Time_Base'!$B$4:$B$29,0), MATCH(CONCATENATE($G207,AL$2),'WFOM - Time_Base'!$A$8:$API$8,0)) *
INDEX('WFOM - Time_Base'!$A$4:$API$29, MATCH("CenHos_Per", 'WFOM - Time_Base'!$B$4:$B$29,0), MATCH(CONCATENATE($G207,AL$2),'WFOM - Time_Base'!$A$8:$API$8,0)),
IFERROR($AN207 * INDEX('Inputs from Uganda staff'!$E$61:$BM$80,MATCH('HRH Need estimation'!AL$2,'Inputs from Uganda staff'!$E$61:$E$80,0),MATCH('HRH Need estimation'!$D207,'Inputs from Uganda staff'!$E$6:$BM$6,0)),
""))</f>
        <v>0</v>
      </c>
      <c r="AN207">
        <v>1</v>
      </c>
      <c r="AO207" t="str">
        <f t="shared" si="8"/>
        <v>225</v>
      </c>
    </row>
    <row r="208" spans="1:41">
      <c r="A208" s="106" t="s">
        <v>1019</v>
      </c>
      <c r="B208" s="106" t="s">
        <v>525</v>
      </c>
      <c r="C208" s="107" t="s">
        <v>627</v>
      </c>
      <c r="D208" s="115" t="s">
        <v>628</v>
      </c>
      <c r="E208" s="122" t="s">
        <v>866</v>
      </c>
      <c r="F208" s="200" t="s">
        <v>72</v>
      </c>
      <c r="G208" s="122" t="str">
        <f>IF(F208&lt;&gt;"", VLOOKUP(F208,'WFOM - Cadre and Service List'!$E$4:$F$52,2,FALSE), "")</f>
        <v>MinorSurg</v>
      </c>
      <c r="H208" s="122"/>
      <c r="I208" s="207"/>
      <c r="J208" s="207"/>
      <c r="K208" s="207"/>
      <c r="L208" s="207"/>
      <c r="M208" s="207"/>
      <c r="N208" s="207"/>
      <c r="O208" s="207"/>
      <c r="P208" s="207">
        <f t="shared" si="7"/>
        <v>0</v>
      </c>
      <c r="Q208" s="122" t="s">
        <v>1947</v>
      </c>
      <c r="R208" s="122">
        <f>IFERROR(
$AN208 * INDEX('WFOM - Time_Base'!$A$4:$API$29, MATCH("CenHos", 'WFOM - Time_Base'!$B$4:$B$29,0), MATCH(CONCATENATE($G208,R$2),'WFOM - Time_Base'!$A$8:$API$8,0)) *
INDEX('WFOM - Time_Base'!$A$4:$API$29, MATCH("CenHos_Per", 'WFOM - Time_Base'!$B$4:$B$29,0), MATCH(CONCATENATE($G208,R$2),'WFOM - Time_Base'!$A$8:$API$8,0)),
IFERROR($AN208 * INDEX('Inputs from Uganda staff'!$E$61:$BM$80,MATCH('HRH Need estimation'!R$2,'Inputs from Uganda staff'!$E$61:$E$80,0),MATCH('HRH Need estimation'!$D208,'Inputs from Uganda staff'!$E$6:$BM$6,0)),
""))</f>
        <v>60</v>
      </c>
      <c r="S208" s="122">
        <f>IFERROR(
$AN208 * INDEX('WFOM - Time_Base'!$A$4:$API$29, MATCH("CenHos", 'WFOM - Time_Base'!$B$4:$B$29,0), MATCH(CONCATENATE($G208,S$2),'WFOM - Time_Base'!$A$8:$API$8,0)) *
INDEX('WFOM - Time_Base'!$A$4:$API$29, MATCH("CenHos_Per", 'WFOM - Time_Base'!$B$4:$B$29,0), MATCH(CONCATENATE($G208,S$2),'WFOM - Time_Base'!$A$8:$API$8,0)),
IFERROR($AN208 * INDEX('Inputs from Uganda staff'!$E$61:$BM$80,MATCH('HRH Need estimation'!S$2,'Inputs from Uganda staff'!$E$61:$E$80,0),MATCH('HRH Need estimation'!$D208,'Inputs from Uganda staff'!$E$6:$BM$6,0)),
""))</f>
        <v>80</v>
      </c>
      <c r="T208" s="122">
        <f>IFERROR(
$AN208 * INDEX('WFOM - Time_Base'!$A$4:$API$29, MATCH("CenHos", 'WFOM - Time_Base'!$B$4:$B$29,0), MATCH(CONCATENATE($G208,T$2),'WFOM - Time_Base'!$A$8:$API$8,0)) *
INDEX('WFOM - Time_Base'!$A$4:$API$29, MATCH("CenHos_Per", 'WFOM - Time_Base'!$B$4:$B$29,0), MATCH(CONCATENATE($G208,T$2),'WFOM - Time_Base'!$A$8:$API$8,0)),
IFERROR($AN208 * INDEX('Inputs from Uganda staff'!$E$61:$BM$80,MATCH('HRH Need estimation'!T$2,'Inputs from Uganda staff'!$E$61:$E$80,0),MATCH('HRH Need estimation'!$D208,'Inputs from Uganda staff'!$E$6:$BM$6,0)),
""))</f>
        <v>0</v>
      </c>
      <c r="U208" s="122">
        <f>IFERROR(
$AN208 * INDEX('WFOM - Time_Base'!$A$4:$API$29, MATCH("CenHos", 'WFOM - Time_Base'!$B$4:$B$29,0), MATCH(CONCATENATE($G208,U$2),'WFOM - Time_Base'!$A$8:$API$8,0)) *
INDEX('WFOM - Time_Base'!$A$4:$API$29, MATCH("CenHos_Per", 'WFOM - Time_Base'!$B$4:$B$29,0), MATCH(CONCATENATE($G208,U$2),'WFOM - Time_Base'!$A$8:$API$8,0)),
IFERROR($AN208 * INDEX('Inputs from Uganda staff'!$E$61:$BM$80,MATCH('HRH Need estimation'!U$2,'Inputs from Uganda staff'!$E$61:$E$80,0),MATCH('HRH Need estimation'!$D208,'Inputs from Uganda staff'!$E$6:$BM$6,0)),
""))</f>
        <v>18</v>
      </c>
      <c r="V208" s="122">
        <f>IFERROR(
$AN208 * INDEX('WFOM - Time_Base'!$A$4:$API$29, MATCH("CenHos", 'WFOM - Time_Base'!$B$4:$B$29,0), MATCH(CONCATENATE($G208,V$2),'WFOM - Time_Base'!$A$8:$API$8,0)) *
INDEX('WFOM - Time_Base'!$A$4:$API$29, MATCH("CenHos_Per", 'WFOM - Time_Base'!$B$4:$B$29,0), MATCH(CONCATENATE($G208,V$2),'WFOM - Time_Base'!$A$8:$API$8,0)),
IFERROR($AN208 * INDEX('Inputs from Uganda staff'!$E$61:$BM$80,MATCH('HRH Need estimation'!V$2,'Inputs from Uganda staff'!$E$61:$E$80,0),MATCH('HRH Need estimation'!$D208,'Inputs from Uganda staff'!$E$6:$BM$6,0)),
""))</f>
        <v>42</v>
      </c>
      <c r="W208" s="122">
        <f>IFERROR(
$AN208 * INDEX('WFOM - Time_Base'!$A$4:$API$29, MATCH("CenHos", 'WFOM - Time_Base'!$B$4:$B$29,0), MATCH(CONCATENATE($G208,W$2),'WFOM - Time_Base'!$A$8:$API$8,0)) *
INDEX('WFOM - Time_Base'!$A$4:$API$29, MATCH("CenHos_Per", 'WFOM - Time_Base'!$B$4:$B$29,0), MATCH(CONCATENATE($G208,W$2),'WFOM - Time_Base'!$A$8:$API$8,0)),
IFERROR($AN208 * INDEX('Inputs from Uganda staff'!$E$61:$BM$80,MATCH('HRH Need estimation'!W$2,'Inputs from Uganda staff'!$E$61:$E$80,0),MATCH('HRH Need estimation'!$D208,'Inputs from Uganda staff'!$E$6:$BM$6,0)),
""))</f>
        <v>2.5</v>
      </c>
      <c r="X208" s="122">
        <f>IFERROR(
$AN208 * INDEX('WFOM - Time_Base'!$A$4:$API$29, MATCH("CenHos", 'WFOM - Time_Base'!$B$4:$B$29,0), MATCH(CONCATENATE($G208,X$2),'WFOM - Time_Base'!$A$8:$API$8,0)) *
INDEX('WFOM - Time_Base'!$A$4:$API$29, MATCH("CenHos_Per", 'WFOM - Time_Base'!$B$4:$B$29,0), MATCH(CONCATENATE($G208,X$2),'WFOM - Time_Base'!$A$8:$API$8,0)),
IFERROR($AN208 * INDEX('Inputs from Uganda staff'!$E$61:$BM$80,MATCH('HRH Need estimation'!X$2,'Inputs from Uganda staff'!$E$61:$E$80,0),MATCH('HRH Need estimation'!$D208,'Inputs from Uganda staff'!$E$6:$BM$6,0)),
""))</f>
        <v>2.5</v>
      </c>
      <c r="Y208" s="122">
        <f>IFERROR(
$AN208 * INDEX('WFOM - Time_Base'!$A$4:$API$29, MATCH("CenHos", 'WFOM - Time_Base'!$B$4:$B$29,0), MATCH(CONCATENATE($G208,Y$2),'WFOM - Time_Base'!$A$8:$API$8,0)) *
INDEX('WFOM - Time_Base'!$A$4:$API$29, MATCH("CenHos_Per", 'WFOM - Time_Base'!$B$4:$B$29,0), MATCH(CONCATENATE($G208,Y$2),'WFOM - Time_Base'!$A$8:$API$8,0)),
IFERROR($AN208 * INDEX('Inputs from Uganda staff'!$E$61:$BM$80,MATCH('HRH Need estimation'!Y$2,'Inputs from Uganda staff'!$E$61:$E$80,0),MATCH('HRH Need estimation'!$D208,'Inputs from Uganda staff'!$E$6:$BM$6,0)),
""))</f>
        <v>0</v>
      </c>
      <c r="Z208" s="122">
        <f>IFERROR(
$AN208 * INDEX('WFOM - Time_Base'!$A$4:$API$29, MATCH("CenHos", 'WFOM - Time_Base'!$B$4:$B$29,0), MATCH(CONCATENATE($G208,Z$2),'WFOM - Time_Base'!$A$8:$API$8,0)) *
INDEX('WFOM - Time_Base'!$A$4:$API$29, MATCH("CenHos_Per", 'WFOM - Time_Base'!$B$4:$B$29,0), MATCH(CONCATENATE($G208,Z$2),'WFOM - Time_Base'!$A$8:$API$8,0)),
IFERROR($AN208 * INDEX('Inputs from Uganda staff'!$E$61:$BM$80,MATCH('HRH Need estimation'!Z$2,'Inputs from Uganda staff'!$E$61:$E$80,0),MATCH('HRH Need estimation'!$D208,'Inputs from Uganda staff'!$E$6:$BM$6,0)),
""))</f>
        <v>0</v>
      </c>
      <c r="AA208" s="122">
        <f>IFERROR(
$AN208 * INDEX('WFOM - Time_Base'!$A$4:$API$29, MATCH("CenHos", 'WFOM - Time_Base'!$B$4:$B$29,0), MATCH(CONCATENATE($G208,AA$2),'WFOM - Time_Base'!$A$8:$API$8,0)) *
INDEX('WFOM - Time_Base'!$A$4:$API$29, MATCH("CenHos_Per", 'WFOM - Time_Base'!$B$4:$B$29,0), MATCH(CONCATENATE($G208,AA$2),'WFOM - Time_Base'!$A$8:$API$8,0)),
IFERROR($AN208 * INDEX('Inputs from Uganda staff'!$E$61:$BM$80,MATCH('HRH Need estimation'!AA$2,'Inputs from Uganda staff'!$E$61:$E$80,0),MATCH('HRH Need estimation'!$D208,'Inputs from Uganda staff'!$E$6:$BM$6,0)),
""))</f>
        <v>0</v>
      </c>
      <c r="AB208" s="122">
        <f>IFERROR(
$AN208 * INDEX('WFOM - Time_Base'!$A$4:$API$29, MATCH("CenHos", 'WFOM - Time_Base'!$B$4:$B$29,0), MATCH(CONCATENATE($G208,AB$2),'WFOM - Time_Base'!$A$8:$API$8,0)) *
INDEX('WFOM - Time_Base'!$A$4:$API$29, MATCH("CenHos_Per", 'WFOM - Time_Base'!$B$4:$B$29,0), MATCH(CONCATENATE($G208,AB$2),'WFOM - Time_Base'!$A$8:$API$8,0)),
IFERROR($AN208 * INDEX('Inputs from Uganda staff'!$E$61:$BM$80,MATCH('HRH Need estimation'!AB$2,'Inputs from Uganda staff'!$E$61:$E$80,0),MATCH('HRH Need estimation'!$D208,'Inputs from Uganda staff'!$E$6:$BM$6,0)),
""))</f>
        <v>0</v>
      </c>
      <c r="AC208" s="122" t="str">
        <f>IFERROR(
$AN208 * INDEX('WFOM - Time_Base'!$A$4:$API$29, MATCH("CenHos", 'WFOM - Time_Base'!$B$4:$B$29,0), MATCH(CONCATENATE($G208,AC$2),'WFOM - Time_Base'!$A$8:$API$8,0)) *
INDEX('WFOM - Time_Base'!$A$4:$API$29, MATCH("CenHos_Per", 'WFOM - Time_Base'!$B$4:$B$29,0), MATCH(CONCATENATE($G208,AC$2),'WFOM - Time_Base'!$A$8:$API$8,0)),
IFERROR($AN208 * INDEX('Inputs from Uganda staff'!$E$61:$BM$80,MATCH('HRH Need estimation'!AC$2,'Inputs from Uganda staff'!$E$61:$E$80,0),MATCH('HRH Need estimation'!$D208,'Inputs from Uganda staff'!$E$6:$BM$6,0)),
""))</f>
        <v/>
      </c>
      <c r="AD208" s="122">
        <f>IFERROR(
$AN208 * INDEX('WFOM - Time_Base'!$A$4:$API$29, MATCH("CenHos", 'WFOM - Time_Base'!$B$4:$B$29,0), MATCH(CONCATENATE($G208,AD$2),'WFOM - Time_Base'!$A$8:$API$8,0)) *
INDEX('WFOM - Time_Base'!$A$4:$API$29, MATCH("CenHos_Per", 'WFOM - Time_Base'!$B$4:$B$29,0), MATCH(CONCATENATE($G208,AD$2),'WFOM - Time_Base'!$A$8:$API$8,0)),
IFERROR($AN208 * INDEX('Inputs from Uganda staff'!$E$61:$BM$80,MATCH('HRH Need estimation'!AD$2,'Inputs from Uganda staff'!$E$61:$E$80,0),MATCH('HRH Need estimation'!$D208,'Inputs from Uganda staff'!$E$6:$BM$6,0)),
""))</f>
        <v>0</v>
      </c>
      <c r="AE208" s="122">
        <f>IFERROR(
$AN208 * INDEX('WFOM - Time_Base'!$A$4:$API$29, MATCH("CenHos", 'WFOM - Time_Base'!$B$4:$B$29,0), MATCH(CONCATENATE($G208,AE$2),'WFOM - Time_Base'!$A$8:$API$8,0)) *
INDEX('WFOM - Time_Base'!$A$4:$API$29, MATCH("CenHos_Per", 'WFOM - Time_Base'!$B$4:$B$29,0), MATCH(CONCATENATE($G208,AE$2),'WFOM - Time_Base'!$A$8:$API$8,0)),
IFERROR($AN208 * INDEX('Inputs from Uganda staff'!$E$61:$BM$80,MATCH('HRH Need estimation'!AE$2,'Inputs from Uganda staff'!$E$61:$E$80,0),MATCH('HRH Need estimation'!$D208,'Inputs from Uganda staff'!$E$6:$BM$6,0)),
""))</f>
        <v>0</v>
      </c>
      <c r="AF208" s="122">
        <f>IFERROR(
$AN208 * INDEX('WFOM - Time_Base'!$A$4:$API$29, MATCH("CenHos", 'WFOM - Time_Base'!$B$4:$B$29,0), MATCH(CONCATENATE($G208,AF$2),'WFOM - Time_Base'!$A$8:$API$8,0)) *
INDEX('WFOM - Time_Base'!$A$4:$API$29, MATCH("CenHos_Per", 'WFOM - Time_Base'!$B$4:$B$29,0), MATCH(CONCATENATE($G208,AF$2),'WFOM - Time_Base'!$A$8:$API$8,0)),
IFERROR($AN208 * INDEX('Inputs from Uganda staff'!$E$61:$BM$80,MATCH('HRH Need estimation'!AF$2,'Inputs from Uganda staff'!$E$61:$E$80,0),MATCH('HRH Need estimation'!$D208,'Inputs from Uganda staff'!$E$6:$BM$6,0)),
""))</f>
        <v>0</v>
      </c>
      <c r="AG208" s="122">
        <f>IFERROR(
$AN208 * INDEX('WFOM - Time_Base'!$A$4:$API$29, MATCH("CenHos", 'WFOM - Time_Base'!$B$4:$B$29,0), MATCH(CONCATENATE($G208,AG$2),'WFOM - Time_Base'!$A$8:$API$8,0)) *
INDEX('WFOM - Time_Base'!$A$4:$API$29, MATCH("CenHos_Per", 'WFOM - Time_Base'!$B$4:$B$29,0), MATCH(CONCATENATE($G208,AG$2),'WFOM - Time_Base'!$A$8:$API$8,0)),
IFERROR($AN208 * INDEX('Inputs from Uganda staff'!$E$61:$BM$80,MATCH('HRH Need estimation'!AG$2,'Inputs from Uganda staff'!$E$61:$E$80,0),MATCH('HRH Need estimation'!$D208,'Inputs from Uganda staff'!$E$6:$BM$6,0)),
""))</f>
        <v>0</v>
      </c>
      <c r="AH208" s="122">
        <f>IFERROR(
$AN208 * INDEX('WFOM - Time_Base'!$A$4:$API$29, MATCH("CenHos", 'WFOM - Time_Base'!$B$4:$B$29,0), MATCH(CONCATENATE($G208,AH$2),'WFOM - Time_Base'!$A$8:$API$8,0)) *
INDEX('WFOM - Time_Base'!$A$4:$API$29, MATCH("CenHos_Per", 'WFOM - Time_Base'!$B$4:$B$29,0), MATCH(CONCATENATE($G208,AH$2),'WFOM - Time_Base'!$A$8:$API$8,0)),
IFERROR($AN208 * INDEX('Inputs from Uganda staff'!$E$61:$BM$80,MATCH('HRH Need estimation'!AH$2,'Inputs from Uganda staff'!$E$61:$E$80,0),MATCH('HRH Need estimation'!$D208,'Inputs from Uganda staff'!$E$6:$BM$6,0)),
""))</f>
        <v>0</v>
      </c>
      <c r="AI208" s="122">
        <f>IFERROR(
$AN208 * INDEX('WFOM - Time_Base'!$A$4:$API$29, MATCH("CenHos", 'WFOM - Time_Base'!$B$4:$B$29,0), MATCH(CONCATENATE($G208,AI$2),'WFOM - Time_Base'!$A$8:$API$8,0)) *
INDEX('WFOM - Time_Base'!$A$4:$API$29, MATCH("CenHos_Per", 'WFOM - Time_Base'!$B$4:$B$29,0), MATCH(CONCATENATE($G208,AI$2),'WFOM - Time_Base'!$A$8:$API$8,0)),
IFERROR($AN208 * INDEX('Inputs from Uganda staff'!$E$61:$BM$80,MATCH('HRH Need estimation'!AI$2,'Inputs from Uganda staff'!$E$61:$E$80,0),MATCH('HRH Need estimation'!$D208,'Inputs from Uganda staff'!$E$6:$BM$6,0)),
""))</f>
        <v>0</v>
      </c>
      <c r="AJ208" s="122">
        <f>IFERROR(
$AN208 * INDEX('WFOM - Time_Base'!$A$4:$API$29, MATCH("CenHos", 'WFOM - Time_Base'!$B$4:$B$29,0), MATCH(CONCATENATE($G208,AJ$2),'WFOM - Time_Base'!$A$8:$API$8,0)) *
INDEX('WFOM - Time_Base'!$A$4:$API$29, MATCH("CenHos_Per", 'WFOM - Time_Base'!$B$4:$B$29,0), MATCH(CONCATENATE($G208,AJ$2),'WFOM - Time_Base'!$A$8:$API$8,0)),
IFERROR($AN208 * INDEX('Inputs from Uganda staff'!$E$61:$BM$80,MATCH('HRH Need estimation'!AJ$2,'Inputs from Uganda staff'!$E$61:$E$80,0),MATCH('HRH Need estimation'!$D208,'Inputs from Uganda staff'!$E$6:$BM$6,0)),
""))</f>
        <v>0</v>
      </c>
      <c r="AK208" s="122">
        <f>IFERROR(
$AN208 * INDEX('WFOM - Time_Base'!$A$4:$API$29, MATCH("CenHos", 'WFOM - Time_Base'!$B$4:$B$29,0), MATCH(CONCATENATE($G208,AK$2),'WFOM - Time_Base'!$A$8:$API$8,0)) *
INDEX('WFOM - Time_Base'!$A$4:$API$29, MATCH("CenHos_Per", 'WFOM - Time_Base'!$B$4:$B$29,0), MATCH(CONCATENATE($G208,AK$2),'WFOM - Time_Base'!$A$8:$API$8,0)),
IFERROR($AN208 * INDEX('Inputs from Uganda staff'!$E$61:$BM$80,MATCH('HRH Need estimation'!AK$2,'Inputs from Uganda staff'!$E$61:$E$80,0),MATCH('HRH Need estimation'!$D208,'Inputs from Uganda staff'!$E$6:$BM$6,0)),
""))</f>
        <v>0</v>
      </c>
      <c r="AL208" s="122">
        <f>IFERROR(
$AN208 * INDEX('WFOM - Time_Base'!$A$4:$API$29, MATCH("CenHos", 'WFOM - Time_Base'!$B$4:$B$29,0), MATCH(CONCATENATE($G208,AL$2),'WFOM - Time_Base'!$A$8:$API$8,0)) *
INDEX('WFOM - Time_Base'!$A$4:$API$29, MATCH("CenHos_Per", 'WFOM - Time_Base'!$B$4:$B$29,0), MATCH(CONCATENATE($G208,AL$2),'WFOM - Time_Base'!$A$8:$API$8,0)),
IFERROR($AN208 * INDEX('Inputs from Uganda staff'!$E$61:$BM$80,MATCH('HRH Need estimation'!AL$2,'Inputs from Uganda staff'!$E$61:$E$80,0),MATCH('HRH Need estimation'!$D208,'Inputs from Uganda staff'!$E$6:$BM$6,0)),
""))</f>
        <v>0</v>
      </c>
      <c r="AN208">
        <v>1</v>
      </c>
      <c r="AO208" t="str">
        <f t="shared" si="8"/>
        <v>227</v>
      </c>
    </row>
    <row r="209" spans="1:41">
      <c r="A209" s="106" t="s">
        <v>915</v>
      </c>
      <c r="B209" s="106" t="s">
        <v>525</v>
      </c>
      <c r="C209" s="107" t="s">
        <v>629</v>
      </c>
      <c r="D209" s="115" t="s">
        <v>630</v>
      </c>
      <c r="E209" s="122" t="s">
        <v>867</v>
      </c>
      <c r="F209" s="122" t="s">
        <v>21</v>
      </c>
      <c r="G209" s="122" t="str">
        <f>IF(F209&lt;&gt;"", VLOOKUP(F209,'WFOM - Cadre and Service List'!$E$4:$F$52,2,FALSE), "")</f>
        <v>Over5OPD</v>
      </c>
      <c r="H209" s="122"/>
      <c r="I209" s="207"/>
      <c r="J209" s="207"/>
      <c r="K209" s="207"/>
      <c r="L209" s="207"/>
      <c r="M209" s="207"/>
      <c r="N209" s="207"/>
      <c r="O209" s="207"/>
      <c r="P209" s="207">
        <f t="shared" si="7"/>
        <v>0</v>
      </c>
      <c r="Q209" s="122" t="s">
        <v>1947</v>
      </c>
      <c r="R209" s="122">
        <f>IFERROR(
$AN209 * INDEX('WFOM - Time_Base'!$A$4:$API$29, MATCH("CenHos", 'WFOM - Time_Base'!$B$4:$B$29,0), MATCH(CONCATENATE($G209,R$2),'WFOM - Time_Base'!$A$8:$API$8,0)) *
INDEX('WFOM - Time_Base'!$A$4:$API$29, MATCH("CenHos_Per", 'WFOM - Time_Base'!$B$4:$B$29,0), MATCH(CONCATENATE($G209,R$2),'WFOM - Time_Base'!$A$8:$API$8,0)),
IFERROR($AN209 * INDEX('Inputs from Uganda staff'!$E$61:$BM$80,MATCH('HRH Need estimation'!R$2,'Inputs from Uganda staff'!$E$61:$E$80,0),MATCH('HRH Need estimation'!$D209,'Inputs from Uganda staff'!$E$6:$BM$6,0)),
""))</f>
        <v>3.5</v>
      </c>
      <c r="S209" s="122">
        <f>IFERROR(
$AN209 * INDEX('WFOM - Time_Base'!$A$4:$API$29, MATCH("CenHos", 'WFOM - Time_Base'!$B$4:$B$29,0), MATCH(CONCATENATE($G209,S$2),'WFOM - Time_Base'!$A$8:$API$8,0)) *
INDEX('WFOM - Time_Base'!$A$4:$API$29, MATCH("CenHos_Per", 'WFOM - Time_Base'!$B$4:$B$29,0), MATCH(CONCATENATE($G209,S$2),'WFOM - Time_Base'!$A$8:$API$8,0)),
IFERROR($AN209 * INDEX('Inputs from Uganda staff'!$E$61:$BM$80,MATCH('HRH Need estimation'!S$2,'Inputs from Uganda staff'!$E$61:$E$80,0),MATCH('HRH Need estimation'!$D209,'Inputs from Uganda staff'!$E$6:$BM$6,0)),
""))</f>
        <v>6</v>
      </c>
      <c r="T209" s="122">
        <f>IFERROR(
$AN209 * INDEX('WFOM - Time_Base'!$A$4:$API$29, MATCH("CenHos", 'WFOM - Time_Base'!$B$4:$B$29,0), MATCH(CONCATENATE($G209,T$2),'WFOM - Time_Base'!$A$8:$API$8,0)) *
INDEX('WFOM - Time_Base'!$A$4:$API$29, MATCH("CenHos_Per", 'WFOM - Time_Base'!$B$4:$B$29,0), MATCH(CONCATENATE($G209,T$2),'WFOM - Time_Base'!$A$8:$API$8,0)),
IFERROR($AN209 * INDEX('Inputs from Uganda staff'!$E$61:$BM$80,MATCH('HRH Need estimation'!T$2,'Inputs from Uganda staff'!$E$61:$E$80,0),MATCH('HRH Need estimation'!$D209,'Inputs from Uganda staff'!$E$6:$BM$6,0)),
""))</f>
        <v>0</v>
      </c>
      <c r="U209" s="122">
        <f>IFERROR(
$AN209 * INDEX('WFOM - Time_Base'!$A$4:$API$29, MATCH("CenHos", 'WFOM - Time_Base'!$B$4:$B$29,0), MATCH(CONCATENATE($G209,U$2),'WFOM - Time_Base'!$A$8:$API$8,0)) *
INDEX('WFOM - Time_Base'!$A$4:$API$29, MATCH("CenHos_Per", 'WFOM - Time_Base'!$B$4:$B$29,0), MATCH(CONCATENATE($G209,U$2),'WFOM - Time_Base'!$A$8:$API$8,0)),
IFERROR($AN209 * INDEX('Inputs from Uganda staff'!$E$61:$BM$80,MATCH('HRH Need estimation'!U$2,'Inputs from Uganda staff'!$E$61:$E$80,0),MATCH('HRH Need estimation'!$D209,'Inputs from Uganda staff'!$E$6:$BM$6,0)),
""))</f>
        <v>1</v>
      </c>
      <c r="V209" s="122">
        <f>IFERROR(
$AN209 * INDEX('WFOM - Time_Base'!$A$4:$API$29, MATCH("CenHos", 'WFOM - Time_Base'!$B$4:$B$29,0), MATCH(CONCATENATE($G209,V$2),'WFOM - Time_Base'!$A$8:$API$8,0)) *
INDEX('WFOM - Time_Base'!$A$4:$API$29, MATCH("CenHos_Per", 'WFOM - Time_Base'!$B$4:$B$29,0), MATCH(CONCATENATE($G209,V$2),'WFOM - Time_Base'!$A$8:$API$8,0)),
IFERROR($AN209 * INDEX('Inputs from Uganda staff'!$E$61:$BM$80,MATCH('HRH Need estimation'!V$2,'Inputs from Uganda staff'!$E$61:$E$80,0),MATCH('HRH Need estimation'!$D209,'Inputs from Uganda staff'!$E$6:$BM$6,0)),
""))</f>
        <v>4</v>
      </c>
      <c r="W209" s="122">
        <f>IFERROR(
$AN209 * INDEX('WFOM - Time_Base'!$A$4:$API$29, MATCH("CenHos", 'WFOM - Time_Base'!$B$4:$B$29,0), MATCH(CONCATENATE($G209,W$2),'WFOM - Time_Base'!$A$8:$API$8,0)) *
INDEX('WFOM - Time_Base'!$A$4:$API$29, MATCH("CenHos_Per", 'WFOM - Time_Base'!$B$4:$B$29,0), MATCH(CONCATENATE($G209,W$2),'WFOM - Time_Base'!$A$8:$API$8,0)),
IFERROR($AN209 * INDEX('Inputs from Uganda staff'!$E$61:$BM$80,MATCH('HRH Need estimation'!W$2,'Inputs from Uganda staff'!$E$61:$E$80,0),MATCH('HRH Need estimation'!$D209,'Inputs from Uganda staff'!$E$6:$BM$6,0)),
""))</f>
        <v>0</v>
      </c>
      <c r="X209" s="122">
        <f>IFERROR(
$AN209 * INDEX('WFOM - Time_Base'!$A$4:$API$29, MATCH("CenHos", 'WFOM - Time_Base'!$B$4:$B$29,0), MATCH(CONCATENATE($G209,X$2),'WFOM - Time_Base'!$A$8:$API$8,0)) *
INDEX('WFOM - Time_Base'!$A$4:$API$29, MATCH("CenHos_Per", 'WFOM - Time_Base'!$B$4:$B$29,0), MATCH(CONCATENATE($G209,X$2),'WFOM - Time_Base'!$A$8:$API$8,0)),
IFERROR($AN209 * INDEX('Inputs from Uganda staff'!$E$61:$BM$80,MATCH('HRH Need estimation'!X$2,'Inputs from Uganda staff'!$E$61:$E$80,0),MATCH('HRH Need estimation'!$D209,'Inputs from Uganda staff'!$E$6:$BM$6,0)),
""))</f>
        <v>0</v>
      </c>
      <c r="Y209" s="122">
        <f>IFERROR(
$AN209 * INDEX('WFOM - Time_Base'!$A$4:$API$29, MATCH("CenHos", 'WFOM - Time_Base'!$B$4:$B$29,0), MATCH(CONCATENATE($G209,Y$2),'WFOM - Time_Base'!$A$8:$API$8,0)) *
INDEX('WFOM - Time_Base'!$A$4:$API$29, MATCH("CenHos_Per", 'WFOM - Time_Base'!$B$4:$B$29,0), MATCH(CONCATENATE($G209,Y$2),'WFOM - Time_Base'!$A$8:$API$8,0)),
IFERROR($AN209 * INDEX('Inputs from Uganda staff'!$E$61:$BM$80,MATCH('HRH Need estimation'!Y$2,'Inputs from Uganda staff'!$E$61:$E$80,0),MATCH('HRH Need estimation'!$D209,'Inputs from Uganda staff'!$E$6:$BM$6,0)),
""))</f>
        <v>0</v>
      </c>
      <c r="Z209" s="122">
        <f>IFERROR(
$AN209 * INDEX('WFOM - Time_Base'!$A$4:$API$29, MATCH("CenHos", 'WFOM - Time_Base'!$B$4:$B$29,0), MATCH(CONCATENATE($G209,Z$2),'WFOM - Time_Base'!$A$8:$API$8,0)) *
INDEX('WFOM - Time_Base'!$A$4:$API$29, MATCH("CenHos_Per", 'WFOM - Time_Base'!$B$4:$B$29,0), MATCH(CONCATENATE($G209,Z$2),'WFOM - Time_Base'!$A$8:$API$8,0)),
IFERROR($AN209 * INDEX('Inputs from Uganda staff'!$E$61:$BM$80,MATCH('HRH Need estimation'!Z$2,'Inputs from Uganda staff'!$E$61:$E$80,0),MATCH('HRH Need estimation'!$D209,'Inputs from Uganda staff'!$E$6:$BM$6,0)),
""))</f>
        <v>0</v>
      </c>
      <c r="AA209" s="122">
        <f>IFERROR(
$AN209 * INDEX('WFOM - Time_Base'!$A$4:$API$29, MATCH("CenHos", 'WFOM - Time_Base'!$B$4:$B$29,0), MATCH(CONCATENATE($G209,AA$2),'WFOM - Time_Base'!$A$8:$API$8,0)) *
INDEX('WFOM - Time_Base'!$A$4:$API$29, MATCH("CenHos_Per", 'WFOM - Time_Base'!$B$4:$B$29,0), MATCH(CONCATENATE($G209,AA$2),'WFOM - Time_Base'!$A$8:$API$8,0)),
IFERROR($AN209 * INDEX('Inputs from Uganda staff'!$E$61:$BM$80,MATCH('HRH Need estimation'!AA$2,'Inputs from Uganda staff'!$E$61:$E$80,0),MATCH('HRH Need estimation'!$D209,'Inputs from Uganda staff'!$E$6:$BM$6,0)),
""))</f>
        <v>0</v>
      </c>
      <c r="AB209" s="122">
        <f>IFERROR(
$AN209 * INDEX('WFOM - Time_Base'!$A$4:$API$29, MATCH("CenHos", 'WFOM - Time_Base'!$B$4:$B$29,0), MATCH(CONCATENATE($G209,AB$2),'WFOM - Time_Base'!$A$8:$API$8,0)) *
INDEX('WFOM - Time_Base'!$A$4:$API$29, MATCH("CenHos_Per", 'WFOM - Time_Base'!$B$4:$B$29,0), MATCH(CONCATENATE($G209,AB$2),'WFOM - Time_Base'!$A$8:$API$8,0)),
IFERROR($AN209 * INDEX('Inputs from Uganda staff'!$E$61:$BM$80,MATCH('HRH Need estimation'!AB$2,'Inputs from Uganda staff'!$E$61:$E$80,0),MATCH('HRH Need estimation'!$D209,'Inputs from Uganda staff'!$E$6:$BM$6,0)),
""))</f>
        <v>0</v>
      </c>
      <c r="AC209" s="122" t="str">
        <f>IFERROR(
$AN209 * INDEX('WFOM - Time_Base'!$A$4:$API$29, MATCH("CenHos", 'WFOM - Time_Base'!$B$4:$B$29,0), MATCH(CONCATENATE($G209,AC$2),'WFOM - Time_Base'!$A$8:$API$8,0)) *
INDEX('WFOM - Time_Base'!$A$4:$API$29, MATCH("CenHos_Per", 'WFOM - Time_Base'!$B$4:$B$29,0), MATCH(CONCATENATE($G209,AC$2),'WFOM - Time_Base'!$A$8:$API$8,0)),
IFERROR($AN209 * INDEX('Inputs from Uganda staff'!$E$61:$BM$80,MATCH('HRH Need estimation'!AC$2,'Inputs from Uganda staff'!$E$61:$E$80,0),MATCH('HRH Need estimation'!$D209,'Inputs from Uganda staff'!$E$6:$BM$6,0)),
""))</f>
        <v/>
      </c>
      <c r="AD209" s="122">
        <f>IFERROR(
$AN209 * INDEX('WFOM - Time_Base'!$A$4:$API$29, MATCH("CenHos", 'WFOM - Time_Base'!$B$4:$B$29,0), MATCH(CONCATENATE($G209,AD$2),'WFOM - Time_Base'!$A$8:$API$8,0)) *
INDEX('WFOM - Time_Base'!$A$4:$API$29, MATCH("CenHos_Per", 'WFOM - Time_Base'!$B$4:$B$29,0), MATCH(CONCATENATE($G209,AD$2),'WFOM - Time_Base'!$A$8:$API$8,0)),
IFERROR($AN209 * INDEX('Inputs from Uganda staff'!$E$61:$BM$80,MATCH('HRH Need estimation'!AD$2,'Inputs from Uganda staff'!$E$61:$E$80,0),MATCH('HRH Need estimation'!$D209,'Inputs from Uganda staff'!$E$6:$BM$6,0)),
""))</f>
        <v>0</v>
      </c>
      <c r="AE209" s="122">
        <f>IFERROR(
$AN209 * INDEX('WFOM - Time_Base'!$A$4:$API$29, MATCH("CenHos", 'WFOM - Time_Base'!$B$4:$B$29,0), MATCH(CONCATENATE($G209,AE$2),'WFOM - Time_Base'!$A$8:$API$8,0)) *
INDEX('WFOM - Time_Base'!$A$4:$API$29, MATCH("CenHos_Per", 'WFOM - Time_Base'!$B$4:$B$29,0), MATCH(CONCATENATE($G209,AE$2),'WFOM - Time_Base'!$A$8:$API$8,0)),
IFERROR($AN209 * INDEX('Inputs from Uganda staff'!$E$61:$BM$80,MATCH('HRH Need estimation'!AE$2,'Inputs from Uganda staff'!$E$61:$E$80,0),MATCH('HRH Need estimation'!$D209,'Inputs from Uganda staff'!$E$6:$BM$6,0)),
""))</f>
        <v>0</v>
      </c>
      <c r="AF209" s="122">
        <f>IFERROR(
$AN209 * INDEX('WFOM - Time_Base'!$A$4:$API$29, MATCH("CenHos", 'WFOM - Time_Base'!$B$4:$B$29,0), MATCH(CONCATENATE($G209,AF$2),'WFOM - Time_Base'!$A$8:$API$8,0)) *
INDEX('WFOM - Time_Base'!$A$4:$API$29, MATCH("CenHos_Per", 'WFOM - Time_Base'!$B$4:$B$29,0), MATCH(CONCATENATE($G209,AF$2),'WFOM - Time_Base'!$A$8:$API$8,0)),
IFERROR($AN209 * INDEX('Inputs from Uganda staff'!$E$61:$BM$80,MATCH('HRH Need estimation'!AF$2,'Inputs from Uganda staff'!$E$61:$E$80,0),MATCH('HRH Need estimation'!$D209,'Inputs from Uganda staff'!$E$6:$BM$6,0)),
""))</f>
        <v>0</v>
      </c>
      <c r="AG209" s="122">
        <f>IFERROR(
$AN209 * INDEX('WFOM - Time_Base'!$A$4:$API$29, MATCH("CenHos", 'WFOM - Time_Base'!$B$4:$B$29,0), MATCH(CONCATENATE($G209,AG$2),'WFOM - Time_Base'!$A$8:$API$8,0)) *
INDEX('WFOM - Time_Base'!$A$4:$API$29, MATCH("CenHos_Per", 'WFOM - Time_Base'!$B$4:$B$29,0), MATCH(CONCATENATE($G209,AG$2),'WFOM - Time_Base'!$A$8:$API$8,0)),
IFERROR($AN209 * INDEX('Inputs from Uganda staff'!$E$61:$BM$80,MATCH('HRH Need estimation'!AG$2,'Inputs from Uganda staff'!$E$61:$E$80,0),MATCH('HRH Need estimation'!$D209,'Inputs from Uganda staff'!$E$6:$BM$6,0)),
""))</f>
        <v>0</v>
      </c>
      <c r="AH209" s="122">
        <f>IFERROR(
$AN209 * INDEX('WFOM - Time_Base'!$A$4:$API$29, MATCH("CenHos", 'WFOM - Time_Base'!$B$4:$B$29,0), MATCH(CONCATENATE($G209,AH$2),'WFOM - Time_Base'!$A$8:$API$8,0)) *
INDEX('WFOM - Time_Base'!$A$4:$API$29, MATCH("CenHos_Per", 'WFOM - Time_Base'!$B$4:$B$29,0), MATCH(CONCATENATE($G209,AH$2),'WFOM - Time_Base'!$A$8:$API$8,0)),
IFERROR($AN209 * INDEX('Inputs from Uganda staff'!$E$61:$BM$80,MATCH('HRH Need estimation'!AH$2,'Inputs from Uganda staff'!$E$61:$E$80,0),MATCH('HRH Need estimation'!$D209,'Inputs from Uganda staff'!$E$6:$BM$6,0)),
""))</f>
        <v>0</v>
      </c>
      <c r="AI209" s="122">
        <f>IFERROR(
$AN209 * INDEX('WFOM - Time_Base'!$A$4:$API$29, MATCH("CenHos", 'WFOM - Time_Base'!$B$4:$B$29,0), MATCH(CONCATENATE($G209,AI$2),'WFOM - Time_Base'!$A$8:$API$8,0)) *
INDEX('WFOM - Time_Base'!$A$4:$API$29, MATCH("CenHos_Per", 'WFOM - Time_Base'!$B$4:$B$29,0), MATCH(CONCATENATE($G209,AI$2),'WFOM - Time_Base'!$A$8:$API$8,0)),
IFERROR($AN209 * INDEX('Inputs from Uganda staff'!$E$61:$BM$80,MATCH('HRH Need estimation'!AI$2,'Inputs from Uganda staff'!$E$61:$E$80,0),MATCH('HRH Need estimation'!$D209,'Inputs from Uganda staff'!$E$6:$BM$6,0)),
""))</f>
        <v>0</v>
      </c>
      <c r="AJ209" s="122">
        <f>IFERROR(
$AN209 * INDEX('WFOM - Time_Base'!$A$4:$API$29, MATCH("CenHos", 'WFOM - Time_Base'!$B$4:$B$29,0), MATCH(CONCATENATE($G209,AJ$2),'WFOM - Time_Base'!$A$8:$API$8,0)) *
INDEX('WFOM - Time_Base'!$A$4:$API$29, MATCH("CenHos_Per", 'WFOM - Time_Base'!$B$4:$B$29,0), MATCH(CONCATENATE($G209,AJ$2),'WFOM - Time_Base'!$A$8:$API$8,0)),
IFERROR($AN209 * INDEX('Inputs from Uganda staff'!$E$61:$BM$80,MATCH('HRH Need estimation'!AJ$2,'Inputs from Uganda staff'!$E$61:$E$80,0),MATCH('HRH Need estimation'!$D209,'Inputs from Uganda staff'!$E$6:$BM$6,0)),
""))</f>
        <v>0</v>
      </c>
      <c r="AK209" s="122">
        <f>IFERROR(
$AN209 * INDEX('WFOM - Time_Base'!$A$4:$API$29, MATCH("CenHos", 'WFOM - Time_Base'!$B$4:$B$29,0), MATCH(CONCATENATE($G209,AK$2),'WFOM - Time_Base'!$A$8:$API$8,0)) *
INDEX('WFOM - Time_Base'!$A$4:$API$29, MATCH("CenHos_Per", 'WFOM - Time_Base'!$B$4:$B$29,0), MATCH(CONCATENATE($G209,AK$2),'WFOM - Time_Base'!$A$8:$API$8,0)),
IFERROR($AN209 * INDEX('Inputs from Uganda staff'!$E$61:$BM$80,MATCH('HRH Need estimation'!AK$2,'Inputs from Uganda staff'!$E$61:$E$80,0),MATCH('HRH Need estimation'!$D209,'Inputs from Uganda staff'!$E$6:$BM$6,0)),
""))</f>
        <v>0</v>
      </c>
      <c r="AL209" s="122">
        <f>IFERROR(
$AN209 * INDEX('WFOM - Time_Base'!$A$4:$API$29, MATCH("CenHos", 'WFOM - Time_Base'!$B$4:$B$29,0), MATCH(CONCATENATE($G209,AL$2),'WFOM - Time_Base'!$A$8:$API$8,0)) *
INDEX('WFOM - Time_Base'!$A$4:$API$29, MATCH("CenHos_Per", 'WFOM - Time_Base'!$B$4:$B$29,0), MATCH(CONCATENATE($G209,AL$2),'WFOM - Time_Base'!$A$8:$API$8,0)),
IFERROR($AN209 * INDEX('Inputs from Uganda staff'!$E$61:$BM$80,MATCH('HRH Need estimation'!AL$2,'Inputs from Uganda staff'!$E$61:$E$80,0),MATCH('HRH Need estimation'!$D209,'Inputs from Uganda staff'!$E$6:$BM$6,0)),
""))</f>
        <v>0</v>
      </c>
      <c r="AN209">
        <v>1</v>
      </c>
      <c r="AO209" t="e">
        <f t="shared" si="8"/>
        <v>#N/A</v>
      </c>
    </row>
    <row r="210" spans="1:41">
      <c r="A210" s="106" t="s">
        <v>1020</v>
      </c>
      <c r="B210" s="106" t="s">
        <v>141</v>
      </c>
      <c r="C210" s="107" t="s">
        <v>631</v>
      </c>
      <c r="D210" s="115" t="s">
        <v>632</v>
      </c>
      <c r="E210" s="122" t="s">
        <v>141</v>
      </c>
      <c r="F210" s="122" t="s">
        <v>142</v>
      </c>
      <c r="G210" s="122" t="str">
        <f>IF(F210&lt;&gt;"", VLOOKUP(F210,'WFOM - Cadre and Service List'!$E$4:$F$52,2,FALSE), "")</f>
        <v>MentOPD</v>
      </c>
      <c r="H210" s="122"/>
      <c r="I210" s="207"/>
      <c r="J210" s="207"/>
      <c r="K210" s="207"/>
      <c r="L210" s="207"/>
      <c r="M210" s="207"/>
      <c r="N210" s="207"/>
      <c r="O210" s="207"/>
      <c r="P210" s="207">
        <f t="shared" si="7"/>
        <v>0</v>
      </c>
      <c r="Q210" s="122" t="s">
        <v>1947</v>
      </c>
      <c r="R210" s="252">
        <f>0.33 *
INDEX('WFOM - Time_Base'!$A$4:$API$29, MATCH("CenHos", 'WFOM - Time_Base'!$B$4:$B$29,0), MATCH(CONCATENATE("Over5OPD",R$2),'WFOM - Time_Base'!$A$8:$API$8,0)) *
INDEX('WFOM - Time_Base'!$A$4:$API$29, MATCH("CenHos_Per", 'WFOM - Time_Base'!$B$4:$B$29,0), MATCH(CONCATENATE("Over5OPD",R$2),'WFOM - Time_Base'!$A$8:$API$8,0)) +
0.25 * INDEX('WFOM - Time_Base'!$A$4:$API$29, MATCH("CenHos", 'WFOM - Time_Base'!$B$4:$B$29,0), MATCH(CONCATENATE("InpatientDays",R$2),'WFOM - Time_Base'!$A$8:$API$8,0)) *
INDEX('WFOM - Time_Base'!$A$4:$API$29, MATCH("CenHos_Per", 'WFOM - Time_Base'!$B$4:$B$29,0), MATCH(CONCATENATE("InpatientDays",R$2),'WFOM - Time_Base'!$A$8:$API$8,0))</f>
        <v>2.4050000000000002</v>
      </c>
      <c r="S210" s="252">
        <f>0.33 *
INDEX('WFOM - Time_Base'!$A$4:$API$29, MATCH("CenHos", 'WFOM - Time_Base'!$B$4:$B$29,0), MATCH(CONCATENATE("Over5OPD",S$2),'WFOM - Time_Base'!$A$8:$API$8,0)) *
INDEX('WFOM - Time_Base'!$A$4:$API$29, MATCH("CenHos_Per", 'WFOM - Time_Base'!$B$4:$B$29,0), MATCH(CONCATENATE("Over5OPD",S$2),'WFOM - Time_Base'!$A$8:$API$8,0)) +
0.25 * INDEX('WFOM - Time_Base'!$A$4:$API$29, MATCH("CenHos", 'WFOM - Time_Base'!$B$4:$B$29,0), MATCH(CONCATENATE("InpatientDays",S$2),'WFOM - Time_Base'!$A$8:$API$8,0)) *
INDEX('WFOM - Time_Base'!$A$4:$API$29, MATCH("CenHos_Per", 'WFOM - Time_Base'!$B$4:$B$29,0), MATCH(CONCATENATE("InpatientDays",S$2),'WFOM - Time_Base'!$A$8:$API$8,0))</f>
        <v>3.73</v>
      </c>
      <c r="T210" s="252">
        <f>0.33 *
INDEX('WFOM - Time_Base'!$A$4:$API$29, MATCH("CenHos", 'WFOM - Time_Base'!$B$4:$B$29,0), MATCH(CONCATENATE("Over5OPD",T$2),'WFOM - Time_Base'!$A$8:$API$8,0)) *
INDEX('WFOM - Time_Base'!$A$4:$API$29, MATCH("CenHos_Per", 'WFOM - Time_Base'!$B$4:$B$29,0), MATCH(CONCATENATE("Over5OPD",T$2),'WFOM - Time_Base'!$A$8:$API$8,0)) +
0.25 * INDEX('WFOM - Time_Base'!$A$4:$API$29, MATCH("CenHos", 'WFOM - Time_Base'!$B$4:$B$29,0), MATCH(CONCATENATE("InpatientDays",T$2),'WFOM - Time_Base'!$A$8:$API$8,0)) *
INDEX('WFOM - Time_Base'!$A$4:$API$29, MATCH("CenHos_Per", 'WFOM - Time_Base'!$B$4:$B$29,0), MATCH(CONCATENATE("InpatientDays",T$2),'WFOM - Time_Base'!$A$8:$API$8,0))</f>
        <v>0</v>
      </c>
      <c r="U210" s="252">
        <f>0.33 *
INDEX('WFOM - Time_Base'!$A$4:$API$29, MATCH("CenHos", 'WFOM - Time_Base'!$B$4:$B$29,0), MATCH(CONCATENATE("Over5OPD",U$2),'WFOM - Time_Base'!$A$8:$API$8,0)) *
INDEX('WFOM - Time_Base'!$A$4:$API$29, MATCH("CenHos_Per", 'WFOM - Time_Base'!$B$4:$B$29,0), MATCH(CONCATENATE("Over5OPD",U$2),'WFOM - Time_Base'!$A$8:$API$8,0)) +
0.25 * INDEX('WFOM - Time_Base'!$A$4:$API$29, MATCH("CenHos", 'WFOM - Time_Base'!$B$4:$B$29,0), MATCH(CONCATENATE("InpatientDays",U$2),'WFOM - Time_Base'!$A$8:$API$8,0)) *
INDEX('WFOM - Time_Base'!$A$4:$API$29, MATCH("CenHos_Per", 'WFOM - Time_Base'!$B$4:$B$29,0), MATCH(CONCATENATE("InpatientDays",U$2),'WFOM - Time_Base'!$A$8:$API$8,0))</f>
        <v>3.33</v>
      </c>
      <c r="V210" s="252">
        <f>0.33 *
INDEX('WFOM - Time_Base'!$A$4:$API$29, MATCH("CenHos", 'WFOM - Time_Base'!$B$4:$B$29,0), MATCH(CONCATENATE("Over5OPD",V$2),'WFOM - Time_Base'!$A$8:$API$8,0)) *
INDEX('WFOM - Time_Base'!$A$4:$API$29, MATCH("CenHos_Per", 'WFOM - Time_Base'!$B$4:$B$29,0), MATCH(CONCATENATE("Over5OPD",V$2),'WFOM - Time_Base'!$A$8:$API$8,0)) +
0.25 * INDEX('WFOM - Time_Base'!$A$4:$API$29, MATCH("CenHos", 'WFOM - Time_Base'!$B$4:$B$29,0), MATCH(CONCATENATE("InpatientDays",V$2),'WFOM - Time_Base'!$A$8:$API$8,0)) *
INDEX('WFOM - Time_Base'!$A$4:$API$29, MATCH("CenHos_Per", 'WFOM - Time_Base'!$B$4:$B$29,0), MATCH(CONCATENATE("InpatientDays",V$2),'WFOM - Time_Base'!$A$8:$API$8,0))</f>
        <v>8.32</v>
      </c>
      <c r="W210" s="252">
        <f>0.33 *
INDEX('WFOM - Time_Base'!$A$4:$API$29, MATCH("CenHos", 'WFOM - Time_Base'!$B$4:$B$29,0), MATCH(CONCATENATE("Over5OPD",W$2),'WFOM - Time_Base'!$A$8:$API$8,0)) *
INDEX('WFOM - Time_Base'!$A$4:$API$29, MATCH("CenHos_Per", 'WFOM - Time_Base'!$B$4:$B$29,0), MATCH(CONCATENATE("Over5OPD",W$2),'WFOM - Time_Base'!$A$8:$API$8,0)) +
0.25 * INDEX('WFOM - Time_Base'!$A$4:$API$29, MATCH("CenHos", 'WFOM - Time_Base'!$B$4:$B$29,0), MATCH(CONCATENATE("InpatientDays",W$2),'WFOM - Time_Base'!$A$8:$API$8,0)) *
INDEX('WFOM - Time_Base'!$A$4:$API$29, MATCH("CenHos_Per", 'WFOM - Time_Base'!$B$4:$B$29,0), MATCH(CONCATENATE("InpatientDays",W$2),'WFOM - Time_Base'!$A$8:$API$8,0))</f>
        <v>0.5</v>
      </c>
      <c r="X210" s="252">
        <f>0.33 *
INDEX('WFOM - Time_Base'!$A$4:$API$29, MATCH("CenHos", 'WFOM - Time_Base'!$B$4:$B$29,0), MATCH(CONCATENATE("Over5OPD",X$2),'WFOM - Time_Base'!$A$8:$API$8,0)) *
INDEX('WFOM - Time_Base'!$A$4:$API$29, MATCH("CenHos_Per", 'WFOM - Time_Base'!$B$4:$B$29,0), MATCH(CONCATENATE("Over5OPD",X$2),'WFOM - Time_Base'!$A$8:$API$8,0)) +
0.25 * INDEX('WFOM - Time_Base'!$A$4:$API$29, MATCH("CenHos", 'WFOM - Time_Base'!$B$4:$B$29,0), MATCH(CONCATENATE("InpatientDays",X$2),'WFOM - Time_Base'!$A$8:$API$8,0)) *
INDEX('WFOM - Time_Base'!$A$4:$API$29, MATCH("CenHos_Per", 'WFOM - Time_Base'!$B$4:$B$29,0), MATCH(CONCATENATE("InpatientDays",X$2),'WFOM - Time_Base'!$A$8:$API$8,0))</f>
        <v>0</v>
      </c>
      <c r="Y210" s="252">
        <f>0.33 *
INDEX('WFOM - Time_Base'!$A$4:$API$29, MATCH("CenHos", 'WFOM - Time_Base'!$B$4:$B$29,0), MATCH(CONCATENATE("Over5OPD",Y$2),'WFOM - Time_Base'!$A$8:$API$8,0)) *
INDEX('WFOM - Time_Base'!$A$4:$API$29, MATCH("CenHos_Per", 'WFOM - Time_Base'!$B$4:$B$29,0), MATCH(CONCATENATE("Over5OPD",Y$2),'WFOM - Time_Base'!$A$8:$API$8,0)) +
0.25 * INDEX('WFOM - Time_Base'!$A$4:$API$29, MATCH("CenHos", 'WFOM - Time_Base'!$B$4:$B$29,0), MATCH(CONCATENATE("InpatientDays",Y$2),'WFOM - Time_Base'!$A$8:$API$8,0)) *
INDEX('WFOM - Time_Base'!$A$4:$API$29, MATCH("CenHos_Per", 'WFOM - Time_Base'!$B$4:$B$29,0), MATCH(CONCATENATE("InpatientDays",Y$2),'WFOM - Time_Base'!$A$8:$API$8,0))</f>
        <v>0</v>
      </c>
      <c r="Z210" s="252">
        <f>0.33 *
INDEX('WFOM - Time_Base'!$A$4:$API$29, MATCH("CenHos", 'WFOM - Time_Base'!$B$4:$B$29,0), MATCH(CONCATENATE("Over5OPD",Z$2),'WFOM - Time_Base'!$A$8:$API$8,0)) *
INDEX('WFOM - Time_Base'!$A$4:$API$29, MATCH("CenHos_Per", 'WFOM - Time_Base'!$B$4:$B$29,0), MATCH(CONCATENATE("Over5OPD",Z$2),'WFOM - Time_Base'!$A$8:$API$8,0)) +
0.25 * INDEX('WFOM - Time_Base'!$A$4:$API$29, MATCH("CenHos", 'WFOM - Time_Base'!$B$4:$B$29,0), MATCH(CONCATENATE("InpatientDays",Z$2),'WFOM - Time_Base'!$A$8:$API$8,0)) *
INDEX('WFOM - Time_Base'!$A$4:$API$29, MATCH("CenHos_Per", 'WFOM - Time_Base'!$B$4:$B$29,0), MATCH(CONCATENATE("InpatientDays",Z$2),'WFOM - Time_Base'!$A$8:$API$8,0))</f>
        <v>0</v>
      </c>
      <c r="AA210" s="252">
        <f>0.33 *
INDEX('WFOM - Time_Base'!$A$4:$API$29, MATCH("CenHos", 'WFOM - Time_Base'!$B$4:$B$29,0), MATCH(CONCATENATE("Over5OPD",AA$2),'WFOM - Time_Base'!$A$8:$API$8,0)) *
INDEX('WFOM - Time_Base'!$A$4:$API$29, MATCH("CenHos_Per", 'WFOM - Time_Base'!$B$4:$B$29,0), MATCH(CONCATENATE("Over5OPD",AA$2),'WFOM - Time_Base'!$A$8:$API$8,0)) +
0.25 * INDEX('WFOM - Time_Base'!$A$4:$API$29, MATCH("CenHos", 'WFOM - Time_Base'!$B$4:$B$29,0), MATCH(CONCATENATE("InpatientDays",AA$2),'WFOM - Time_Base'!$A$8:$API$8,0)) *
INDEX('WFOM - Time_Base'!$A$4:$API$29, MATCH("CenHos_Per", 'WFOM - Time_Base'!$B$4:$B$29,0), MATCH(CONCATENATE("InpatientDays",AA$2),'WFOM - Time_Base'!$A$8:$API$8,0))</f>
        <v>0</v>
      </c>
      <c r="AB210" s="252">
        <f>0.33 *
INDEX('WFOM - Time_Base'!$A$4:$API$29, MATCH("CenHos", 'WFOM - Time_Base'!$B$4:$B$29,0), MATCH(CONCATENATE("Over5OPD",AB$2),'WFOM - Time_Base'!$A$8:$API$8,0)) *
INDEX('WFOM - Time_Base'!$A$4:$API$29, MATCH("CenHos_Per", 'WFOM - Time_Base'!$B$4:$B$29,0), MATCH(CONCATENATE("Over5OPD",AB$2),'WFOM - Time_Base'!$A$8:$API$8,0)) +
0.25 * INDEX('WFOM - Time_Base'!$A$4:$API$29, MATCH("CenHos", 'WFOM - Time_Base'!$B$4:$B$29,0), MATCH(CONCATENATE("InpatientDays",AB$2),'WFOM - Time_Base'!$A$8:$API$8,0)) *
INDEX('WFOM - Time_Base'!$A$4:$API$29, MATCH("CenHos_Per", 'WFOM - Time_Base'!$B$4:$B$29,0), MATCH(CONCATENATE("InpatientDays",AB$2),'WFOM - Time_Base'!$A$8:$API$8,0))</f>
        <v>0</v>
      </c>
      <c r="AC210" s="252"/>
      <c r="AD210" s="252">
        <f>0.33 *
INDEX('WFOM - Time_Base'!$A$4:$API$29, MATCH("CenHos", 'WFOM - Time_Base'!$B$4:$B$29,0), MATCH(CONCATENATE("Over5OPD",AD$2),'WFOM - Time_Base'!$A$8:$API$8,0)) *
INDEX('WFOM - Time_Base'!$A$4:$API$29, MATCH("CenHos_Per", 'WFOM - Time_Base'!$B$4:$B$29,0), MATCH(CONCATENATE("Over5OPD",AD$2),'WFOM - Time_Base'!$A$8:$API$8,0)) +
0.25 * INDEX('WFOM - Time_Base'!$A$4:$API$29, MATCH("CenHos", 'WFOM - Time_Base'!$B$4:$B$29,0), MATCH(CONCATENATE("InpatientDays",AD$2),'WFOM - Time_Base'!$A$8:$API$8,0)) *
INDEX('WFOM - Time_Base'!$A$4:$API$29, MATCH("CenHos_Per", 'WFOM - Time_Base'!$B$4:$B$29,0), MATCH(CONCATENATE("InpatientDays",AD$2),'WFOM - Time_Base'!$A$8:$API$8,0))</f>
        <v>0</v>
      </c>
      <c r="AE210" s="252">
        <f>0.33 *
INDEX('WFOM - Time_Base'!$A$4:$API$29, MATCH("CenHos", 'WFOM - Time_Base'!$B$4:$B$29,0), MATCH(CONCATENATE("Over5OPD",AE$2),'WFOM - Time_Base'!$A$8:$API$8,0)) *
INDEX('WFOM - Time_Base'!$A$4:$API$29, MATCH("CenHos_Per", 'WFOM - Time_Base'!$B$4:$B$29,0), MATCH(CONCATENATE("Over5OPD",AE$2),'WFOM - Time_Base'!$A$8:$API$8,0)) +
0.25 * INDEX('WFOM - Time_Base'!$A$4:$API$29, MATCH("CenHos", 'WFOM - Time_Base'!$B$4:$B$29,0), MATCH(CONCATENATE("InpatientDays",AE$2),'WFOM - Time_Base'!$A$8:$API$8,0)) *
INDEX('WFOM - Time_Base'!$A$4:$API$29, MATCH("CenHos_Per", 'WFOM - Time_Base'!$B$4:$B$29,0), MATCH(CONCATENATE("InpatientDays",AE$2),'WFOM - Time_Base'!$A$8:$API$8,0))</f>
        <v>0</v>
      </c>
      <c r="AF210" s="252">
        <f>0.33 *
INDEX('WFOM - Time_Base'!$A$4:$API$29, MATCH("CenHos", 'WFOM - Time_Base'!$B$4:$B$29,0), MATCH(CONCATENATE("Over5OPD",AF$2),'WFOM - Time_Base'!$A$8:$API$8,0)) *
INDEX('WFOM - Time_Base'!$A$4:$API$29, MATCH("CenHos_Per", 'WFOM - Time_Base'!$B$4:$B$29,0), MATCH(CONCATENATE("Over5OPD",AF$2),'WFOM - Time_Base'!$A$8:$API$8,0)) +
0.25 * INDEX('WFOM - Time_Base'!$A$4:$API$29, MATCH("CenHos", 'WFOM - Time_Base'!$B$4:$B$29,0), MATCH(CONCATENATE("InpatientDays",AF$2),'WFOM - Time_Base'!$A$8:$API$8,0)) *
INDEX('WFOM - Time_Base'!$A$4:$API$29, MATCH("CenHos_Per", 'WFOM - Time_Base'!$B$4:$B$29,0), MATCH(CONCATENATE("InpatientDays",AF$2),'WFOM - Time_Base'!$A$8:$API$8,0))</f>
        <v>0</v>
      </c>
      <c r="AG210" s="252">
        <f>4 *
INDEX('WFOM - Time_Base'!$A$4:$API$29, MATCH("CenHos", 'WFOM - Time_Base'!$B$4:$B$29,0), MATCH(CONCATENATE("MentClinic",AG$2),'WFOM - Time_Base'!$A$8:$API$8,0)) *
INDEX('WFOM - Time_Base'!$A$4:$API$29, MATCH("CenHos_Per", 'WFOM - Time_Base'!$B$4:$B$29,0), MATCH(CONCATENATE("MentClinic",AG$2),'WFOM - Time_Base'!$A$8:$API$8,0))</f>
        <v>100</v>
      </c>
      <c r="AH210" s="252">
        <f>0.33 *
INDEX('WFOM - Time_Base'!$A$4:$API$29, MATCH("CenHos", 'WFOM - Time_Base'!$B$4:$B$29,0), MATCH(CONCATENATE("Over5OPD",AH$2),'WFOM - Time_Base'!$A$8:$API$8,0)) *
INDEX('WFOM - Time_Base'!$A$4:$API$29, MATCH("CenHos_Per", 'WFOM - Time_Base'!$B$4:$B$29,0), MATCH(CONCATENATE("Over5OPD",AH$2),'WFOM - Time_Base'!$A$8:$API$8,0)) +
0.25 * INDEX('WFOM - Time_Base'!$A$4:$API$29, MATCH("CenHos", 'WFOM - Time_Base'!$B$4:$B$29,0), MATCH(CONCATENATE("InpatientDays",AH$2),'WFOM - Time_Base'!$A$8:$API$8,0)) *
INDEX('WFOM - Time_Base'!$A$4:$API$29, MATCH("CenHos_Per", 'WFOM - Time_Base'!$B$4:$B$29,0), MATCH(CONCATENATE("InpatientDays",AH$2),'WFOM - Time_Base'!$A$8:$API$8,0))</f>
        <v>0</v>
      </c>
      <c r="AI210" s="252">
        <f>0.33 *
INDEX('WFOM - Time_Base'!$A$4:$API$29, MATCH("CenHos", 'WFOM - Time_Base'!$B$4:$B$29,0), MATCH(CONCATENATE("Over5OPD",AI$2),'WFOM - Time_Base'!$A$8:$API$8,0)) *
INDEX('WFOM - Time_Base'!$A$4:$API$29, MATCH("CenHos_Per", 'WFOM - Time_Base'!$B$4:$B$29,0), MATCH(CONCATENATE("Over5OPD",AI$2),'WFOM - Time_Base'!$A$8:$API$8,0)) +
0.25 * INDEX('WFOM - Time_Base'!$A$4:$API$29, MATCH("CenHos", 'WFOM - Time_Base'!$B$4:$B$29,0), MATCH(CONCATENATE("InpatientDays",AI$2),'WFOM - Time_Base'!$A$8:$API$8,0)) *
INDEX('WFOM - Time_Base'!$A$4:$API$29, MATCH("CenHos_Per", 'WFOM - Time_Base'!$B$4:$B$29,0), MATCH(CONCATENATE("InpatientDays",AI$2),'WFOM - Time_Base'!$A$8:$API$8,0))</f>
        <v>0</v>
      </c>
      <c r="AJ210" s="252">
        <f>0.33 *
INDEX('WFOM - Time_Base'!$A$4:$API$29, MATCH("CenHos", 'WFOM - Time_Base'!$B$4:$B$29,0), MATCH(CONCATENATE("Over5OPD",AJ$2),'WFOM - Time_Base'!$A$8:$API$8,0)) *
INDEX('WFOM - Time_Base'!$A$4:$API$29, MATCH("CenHos_Per", 'WFOM - Time_Base'!$B$4:$B$29,0), MATCH(CONCATENATE("Over5OPD",AJ$2),'WFOM - Time_Base'!$A$8:$API$8,0)) +
0.25 * INDEX('WFOM - Time_Base'!$A$4:$API$29, MATCH("CenHos", 'WFOM - Time_Base'!$B$4:$B$29,0), MATCH(CONCATENATE("InpatientDays",AJ$2),'WFOM - Time_Base'!$A$8:$API$8,0)) *
INDEX('WFOM - Time_Base'!$A$4:$API$29, MATCH("CenHos_Per", 'WFOM - Time_Base'!$B$4:$B$29,0), MATCH(CONCATENATE("InpatientDays",AJ$2),'WFOM - Time_Base'!$A$8:$API$8,0))</f>
        <v>0</v>
      </c>
      <c r="AK210" s="252">
        <f>0.33 *
INDEX('WFOM - Time_Base'!$A$4:$API$29, MATCH("CenHos", 'WFOM - Time_Base'!$B$4:$B$29,0), MATCH(CONCATENATE("Over5OPD",AK$2),'WFOM - Time_Base'!$A$8:$API$8,0)) *
INDEX('WFOM - Time_Base'!$A$4:$API$29, MATCH("CenHos_Per", 'WFOM - Time_Base'!$B$4:$B$29,0), MATCH(CONCATENATE("Over5OPD",AK$2),'WFOM - Time_Base'!$A$8:$API$8,0)) +
0.25 * INDEX('WFOM - Time_Base'!$A$4:$API$29, MATCH("CenHos", 'WFOM - Time_Base'!$B$4:$B$29,0), MATCH(CONCATENATE("InpatientDays",AK$2),'WFOM - Time_Base'!$A$8:$API$8,0)) *
INDEX('WFOM - Time_Base'!$A$4:$API$29, MATCH("CenHos_Per", 'WFOM - Time_Base'!$B$4:$B$29,0), MATCH(CONCATENATE("InpatientDays",AK$2),'WFOM - Time_Base'!$A$8:$API$8,0))</f>
        <v>0</v>
      </c>
      <c r="AL210" s="252">
        <f>0.33 *
INDEX('WFOM - Time_Base'!$A$4:$API$29, MATCH("CenHos", 'WFOM - Time_Base'!$B$4:$B$29,0), MATCH(CONCATENATE("Over5OPD",AL$2),'WFOM - Time_Base'!$A$8:$API$8,0)) *
INDEX('WFOM - Time_Base'!$A$4:$API$29, MATCH("CenHos_Per", 'WFOM - Time_Base'!$B$4:$B$29,0), MATCH(CONCATENATE("Over5OPD",AL$2),'WFOM - Time_Base'!$A$8:$API$8,0)) +
0.25 * INDEX('WFOM - Time_Base'!$A$4:$API$29, MATCH("CenHos", 'WFOM - Time_Base'!$B$4:$B$29,0), MATCH(CONCATENATE("InpatientDays",AL$2),'WFOM - Time_Base'!$A$8:$API$8,0)) *
INDEX('WFOM - Time_Base'!$A$4:$API$29, MATCH("CenHos_Per", 'WFOM - Time_Base'!$B$4:$B$29,0), MATCH(CONCATENATE("InpatientDays",AL$2),'WFOM - Time_Base'!$A$8:$API$8,0))</f>
        <v>0</v>
      </c>
      <c r="AM210" t="s">
        <v>2056</v>
      </c>
      <c r="AN210" t="s">
        <v>2073</v>
      </c>
      <c r="AO210" t="str">
        <f t="shared" si="8"/>
        <v>229</v>
      </c>
    </row>
    <row r="211" spans="1:41">
      <c r="A211" s="106" t="s">
        <v>1021</v>
      </c>
      <c r="B211" s="106" t="s">
        <v>141</v>
      </c>
      <c r="C211" s="107" t="s">
        <v>633</v>
      </c>
      <c r="D211" s="115" t="s">
        <v>634</v>
      </c>
      <c r="E211" s="122" t="s">
        <v>141</v>
      </c>
      <c r="F211" s="122" t="s">
        <v>144</v>
      </c>
      <c r="G211" s="122" t="str">
        <f>IF(F211&lt;&gt;"", VLOOKUP(F211,'WFOM - Cadre and Service List'!$E$4:$F$52,2,FALSE), "")</f>
        <v>MentClinic</v>
      </c>
      <c r="H211" s="122"/>
      <c r="I211" s="207"/>
      <c r="J211" s="207"/>
      <c r="K211" s="207"/>
      <c r="L211" s="207"/>
      <c r="M211" s="207"/>
      <c r="N211" s="207"/>
      <c r="O211" s="207"/>
      <c r="P211" s="207">
        <f t="shared" si="7"/>
        <v>0</v>
      </c>
      <c r="Q211" s="122" t="s">
        <v>1947</v>
      </c>
      <c r="R211" s="252">
        <f>R213</f>
        <v>7</v>
      </c>
      <c r="S211" s="252">
        <f t="shared" ref="S211:AB211" si="9">S213</f>
        <v>12</v>
      </c>
      <c r="T211" s="252">
        <f t="shared" si="9"/>
        <v>0</v>
      </c>
      <c r="U211" s="252">
        <f t="shared" si="9"/>
        <v>2</v>
      </c>
      <c r="V211" s="252">
        <f t="shared" si="9"/>
        <v>8</v>
      </c>
      <c r="W211" s="252">
        <f t="shared" si="9"/>
        <v>0</v>
      </c>
      <c r="X211" s="252">
        <f t="shared" si="9"/>
        <v>0</v>
      </c>
      <c r="Y211" s="252">
        <f t="shared" si="9"/>
        <v>0</v>
      </c>
      <c r="Z211" s="252">
        <f t="shared" si="9"/>
        <v>0</v>
      </c>
      <c r="AA211" s="252">
        <f t="shared" si="9"/>
        <v>0</v>
      </c>
      <c r="AB211" s="252">
        <f t="shared" si="9"/>
        <v>0</v>
      </c>
      <c r="AC211" s="252"/>
      <c r="AD211" s="252">
        <f xml:space="preserve"> IFERROR(
INDEX('WFOM - Time_Base'!$A$4:$API$29, MATCH("CenHos", 'WFOM - Time_Base'!$B$4:$B$29,0), MATCH(CONCATENATE($G211,AD$2),'WFOM - Time_Base'!$A$8:$API$8,0)) *
INDEX('WFOM - Time_Base'!$A$4:$API$29, MATCH("CenHos_Per", 'WFOM - Time_Base'!$B$4:$B$29,0), MATCH(CONCATENATE($G211,AD$2),'WFOM - Time_Base'!$A$8:$API$8,0)),
IFERROR( INDEX('Inputs from Uganda staff'!$E$61:$BM$80,MATCH('HRH Need estimation'!AD$2,'Inputs from Uganda staff'!$E$61:$E$80,0),MATCH('HRH Need estimation'!$D211,'Inputs from Uganda staff'!$E$6:$BM$6,0)),
""))</f>
        <v>0</v>
      </c>
      <c r="AE211" s="252">
        <f xml:space="preserve"> IFERROR(
INDEX('WFOM - Time_Base'!$A$4:$API$29, MATCH("CenHos", 'WFOM - Time_Base'!$B$4:$B$29,0), MATCH(CONCATENATE($G211,AE$2),'WFOM - Time_Base'!$A$8:$API$8,0)) *
INDEX('WFOM - Time_Base'!$A$4:$API$29, MATCH("CenHos_Per", 'WFOM - Time_Base'!$B$4:$B$29,0), MATCH(CONCATENATE($G211,AE$2),'WFOM - Time_Base'!$A$8:$API$8,0)),
IFERROR( INDEX('Inputs from Uganda staff'!$E$61:$BM$80,MATCH('HRH Need estimation'!AE$2,'Inputs from Uganda staff'!$E$61:$E$80,0),MATCH('HRH Need estimation'!$D211,'Inputs from Uganda staff'!$E$6:$BM$6,0)),
""))</f>
        <v>0</v>
      </c>
      <c r="AF211" s="252">
        <f xml:space="preserve"> IFERROR(
INDEX('WFOM - Time_Base'!$A$4:$API$29, MATCH("CenHos", 'WFOM - Time_Base'!$B$4:$B$29,0), MATCH(CONCATENATE($G211,AF$2),'WFOM - Time_Base'!$A$8:$API$8,0)) *
INDEX('WFOM - Time_Base'!$A$4:$API$29, MATCH("CenHos_Per", 'WFOM - Time_Base'!$B$4:$B$29,0), MATCH(CONCATENATE($G211,AF$2),'WFOM - Time_Base'!$A$8:$API$8,0)),
IFERROR( INDEX('Inputs from Uganda staff'!$E$61:$BM$80,MATCH('HRH Need estimation'!AF$2,'Inputs from Uganda staff'!$E$61:$E$80,0),MATCH('HRH Need estimation'!$D211,'Inputs from Uganda staff'!$E$6:$BM$6,0)),
""))</f>
        <v>0</v>
      </c>
      <c r="AG211" s="252">
        <f t="shared" ref="AG211:AL211" si="10">AG213</f>
        <v>100</v>
      </c>
      <c r="AH211" s="252">
        <f t="shared" si="10"/>
        <v>0</v>
      </c>
      <c r="AI211" s="252">
        <f t="shared" si="10"/>
        <v>0</v>
      </c>
      <c r="AJ211" s="252">
        <f t="shared" si="10"/>
        <v>0</v>
      </c>
      <c r="AK211" s="252">
        <f t="shared" si="10"/>
        <v>0</v>
      </c>
      <c r="AL211" s="252">
        <f t="shared" si="10"/>
        <v>0</v>
      </c>
      <c r="AM211" t="s">
        <v>2057</v>
      </c>
      <c r="AN211" t="s">
        <v>2073</v>
      </c>
      <c r="AO211" t="str">
        <f t="shared" si="8"/>
        <v>230</v>
      </c>
    </row>
    <row r="212" spans="1:41">
      <c r="A212" s="106" t="s">
        <v>1022</v>
      </c>
      <c r="B212" s="106" t="s">
        <v>141</v>
      </c>
      <c r="C212" s="107" t="s">
        <v>635</v>
      </c>
      <c r="D212" s="115" t="s">
        <v>636</v>
      </c>
      <c r="E212" s="122" t="s">
        <v>141</v>
      </c>
      <c r="F212" s="122" t="s">
        <v>144</v>
      </c>
      <c r="G212" s="122" t="str">
        <f>IF(F212&lt;&gt;"", VLOOKUP(F212,'WFOM - Cadre and Service List'!$E$4:$F$52,2,FALSE), "")</f>
        <v>MentClinic</v>
      </c>
      <c r="H212" s="122"/>
      <c r="I212" s="207"/>
      <c r="J212" s="207"/>
      <c r="K212" s="207"/>
      <c r="L212" s="207"/>
      <c r="M212" s="207"/>
      <c r="N212" s="207"/>
      <c r="O212" s="207"/>
      <c r="P212" s="207">
        <f t="shared" si="7"/>
        <v>0</v>
      </c>
      <c r="Q212" s="122" t="s">
        <v>1947</v>
      </c>
      <c r="R212" s="252">
        <f>1.2 *
INDEX('WFOM - Time_Base'!$A$4:$API$29, MATCH("CenHos", 'WFOM - Time_Base'!$B$4:$B$29,0), MATCH(CONCATENATE("Over5OPD",R$2),'WFOM - Time_Base'!$A$8:$API$8,0)) *
INDEX('WFOM - Time_Base'!$A$4:$API$29, MATCH("CenHos_Per", 'WFOM - Time_Base'!$B$4:$B$29,0), MATCH(CONCATENATE("Over5OPD",R$2),'WFOM - Time_Base'!$A$8:$API$8,0)) +
8 * INDEX('WFOM - Time_Base'!$A$4:$API$29, MATCH("CenHos", 'WFOM - Time_Base'!$B$4:$B$29,0), MATCH(CONCATENATE("STI",R$2),'WFOM - Time_Base'!$A$8:$API$8,0)) *
INDEX('WFOM - Time_Base'!$A$4:$API$29, MATCH("CenHos_Per", 'WFOM - Time_Base'!$B$4:$B$29,0), MATCH(CONCATENATE("STI",R$2),'WFOM - Time_Base'!$A$8:$API$8,0)) +
8.4 * INDEX('WFOM - Time_Base'!$A$4:$API$29, MATCH("CenHos", 'WFOM - Time_Base'!$B$4:$B$29,0), MATCH(CONCATENATE("InpatientDays",R$2),'WFOM - Time_Base'!$A$8:$API$8,0)) *
INDEX('WFOM - Time_Base'!$A$4:$API$29, MATCH("CenHos_Per", 'WFOM - Time_Base'!$B$4:$B$29,0), MATCH(CONCATENATE("InpatientDays",R$2),'WFOM - Time_Base'!$A$8:$API$8,0))</f>
        <v>46.2</v>
      </c>
      <c r="S212" s="252">
        <f>1.2 *
INDEX('WFOM - Time_Base'!$A$4:$API$29, MATCH("CenHos", 'WFOM - Time_Base'!$B$4:$B$29,0), MATCH(CONCATENATE("Over5OPD",S$2),'WFOM - Time_Base'!$A$8:$API$8,0)) *
INDEX('WFOM - Time_Base'!$A$4:$API$29, MATCH("CenHos_Per", 'WFOM - Time_Base'!$B$4:$B$29,0), MATCH(CONCATENATE("Over5OPD",S$2),'WFOM - Time_Base'!$A$8:$API$8,0)) +
8 * INDEX('WFOM - Time_Base'!$A$4:$API$29, MATCH("CenHos", 'WFOM - Time_Base'!$B$4:$B$29,0), MATCH(CONCATENATE("STI",S$2),'WFOM - Time_Base'!$A$8:$API$8,0)) *
INDEX('WFOM - Time_Base'!$A$4:$API$29, MATCH("CenHos_Per", 'WFOM - Time_Base'!$B$4:$B$29,0), MATCH(CONCATENATE("STI",S$2),'WFOM - Time_Base'!$A$8:$API$8,0)) +
8.4 * INDEX('WFOM - Time_Base'!$A$4:$API$29, MATCH("CenHos", 'WFOM - Time_Base'!$B$4:$B$29,0), MATCH(CONCATENATE("InpatientDays",S$2),'WFOM - Time_Base'!$A$8:$API$8,0)) *
INDEX('WFOM - Time_Base'!$A$4:$API$29, MATCH("CenHos_Per", 'WFOM - Time_Base'!$B$4:$B$29,0), MATCH(CONCATENATE("InpatientDays",S$2),'WFOM - Time_Base'!$A$8:$API$8,0))</f>
        <v>106</v>
      </c>
      <c r="T212" s="252">
        <f>1.2 *
INDEX('WFOM - Time_Base'!$A$4:$API$29, MATCH("CenHos", 'WFOM - Time_Base'!$B$4:$B$29,0), MATCH(CONCATENATE("Over5OPD",T$2),'WFOM - Time_Base'!$A$8:$API$8,0)) *
INDEX('WFOM - Time_Base'!$A$4:$API$29, MATCH("CenHos_Per", 'WFOM - Time_Base'!$B$4:$B$29,0), MATCH(CONCATENATE("Over5OPD",T$2),'WFOM - Time_Base'!$A$8:$API$8,0)) +
8 * INDEX('WFOM - Time_Base'!$A$4:$API$29, MATCH("CenHos", 'WFOM - Time_Base'!$B$4:$B$29,0), MATCH(CONCATENATE("STI",T$2),'WFOM - Time_Base'!$A$8:$API$8,0)) *
INDEX('WFOM - Time_Base'!$A$4:$API$29, MATCH("CenHos_Per", 'WFOM - Time_Base'!$B$4:$B$29,0), MATCH(CONCATENATE("STI",T$2),'WFOM - Time_Base'!$A$8:$API$8,0)) +
8.4 * INDEX('WFOM - Time_Base'!$A$4:$API$29, MATCH("CenHos", 'WFOM - Time_Base'!$B$4:$B$29,0), MATCH(CONCATENATE("InpatientDays",T$2),'WFOM - Time_Base'!$A$8:$API$8,0)) *
INDEX('WFOM - Time_Base'!$A$4:$API$29, MATCH("CenHos_Per", 'WFOM - Time_Base'!$B$4:$B$29,0), MATCH(CONCATENATE("InpatientDays",T$2),'WFOM - Time_Base'!$A$8:$API$8,0))</f>
        <v>0</v>
      </c>
      <c r="U212" s="252">
        <f>1.2 *
INDEX('WFOM - Time_Base'!$A$4:$API$29, MATCH("CenHos", 'WFOM - Time_Base'!$B$4:$B$29,0), MATCH(CONCATENATE("Over5OPD",U$2),'WFOM - Time_Base'!$A$8:$API$8,0)) *
INDEX('WFOM - Time_Base'!$A$4:$API$29, MATCH("CenHos_Per", 'WFOM - Time_Base'!$B$4:$B$29,0), MATCH(CONCATENATE("Over5OPD",U$2),'WFOM - Time_Base'!$A$8:$API$8,0)) +
8 * INDEX('WFOM - Time_Base'!$A$4:$API$29, MATCH("CenHos", 'WFOM - Time_Base'!$B$4:$B$29,0), MATCH(CONCATENATE("STI",U$2),'WFOM - Time_Base'!$A$8:$API$8,0)) *
INDEX('WFOM - Time_Base'!$A$4:$API$29, MATCH("CenHos_Per", 'WFOM - Time_Base'!$B$4:$B$29,0), MATCH(CONCATENATE("STI",U$2),'WFOM - Time_Base'!$A$8:$API$8,0)) +
8.4 * INDEX('WFOM - Time_Base'!$A$4:$API$29, MATCH("CenHos", 'WFOM - Time_Base'!$B$4:$B$29,0), MATCH(CONCATENATE("InpatientDays",U$2),'WFOM - Time_Base'!$A$8:$API$8,0)) *
INDEX('WFOM - Time_Base'!$A$4:$API$29, MATCH("CenHos_Per", 'WFOM - Time_Base'!$B$4:$B$29,0), MATCH(CONCATENATE("InpatientDays",U$2),'WFOM - Time_Base'!$A$8:$API$8,0))</f>
        <v>142</v>
      </c>
      <c r="V212" s="252">
        <f>1.2 *
INDEX('WFOM - Time_Base'!$A$4:$API$29, MATCH("CenHos", 'WFOM - Time_Base'!$B$4:$B$29,0), MATCH(CONCATENATE("Over5OPD",V$2),'WFOM - Time_Base'!$A$8:$API$8,0)) *
INDEX('WFOM - Time_Base'!$A$4:$API$29, MATCH("CenHos_Per", 'WFOM - Time_Base'!$B$4:$B$29,0), MATCH(CONCATENATE("Over5OPD",V$2),'WFOM - Time_Base'!$A$8:$API$8,0)) +
8 * INDEX('WFOM - Time_Base'!$A$4:$API$29, MATCH("CenHos", 'WFOM - Time_Base'!$B$4:$B$29,0), MATCH(CONCATENATE("STI",V$2),'WFOM - Time_Base'!$A$8:$API$8,0)) *
INDEX('WFOM - Time_Base'!$A$4:$API$29, MATCH("CenHos_Per", 'WFOM - Time_Base'!$B$4:$B$29,0), MATCH(CONCATENATE("STI",V$2),'WFOM - Time_Base'!$A$8:$API$8,0)) +
8.4 * INDEX('WFOM - Time_Base'!$A$4:$API$29, MATCH("CenHos", 'WFOM - Time_Base'!$B$4:$B$29,0), MATCH(CONCATENATE("InpatientDays",V$2),'WFOM - Time_Base'!$A$8:$API$8,0)) *
INDEX('WFOM - Time_Base'!$A$4:$API$29, MATCH("CenHos_Per", 'WFOM - Time_Base'!$B$4:$B$29,0), MATCH(CONCATENATE("InpatientDays",V$2),'WFOM - Time_Base'!$A$8:$API$8,0))</f>
        <v>280</v>
      </c>
      <c r="W212" s="252">
        <f>1.2 *
INDEX('WFOM - Time_Base'!$A$4:$API$29, MATCH("CenHos", 'WFOM - Time_Base'!$B$4:$B$29,0), MATCH(CONCATENATE("Over5OPD",W$2),'WFOM - Time_Base'!$A$8:$API$8,0)) *
INDEX('WFOM - Time_Base'!$A$4:$API$29, MATCH("CenHos_Per", 'WFOM - Time_Base'!$B$4:$B$29,0), MATCH(CONCATENATE("Over5OPD",W$2),'WFOM - Time_Base'!$A$8:$API$8,0)) +
8 * INDEX('WFOM - Time_Base'!$A$4:$API$29, MATCH("CenHos", 'WFOM - Time_Base'!$B$4:$B$29,0), MATCH(CONCATENATE("STI",W$2),'WFOM - Time_Base'!$A$8:$API$8,0)) *
INDEX('WFOM - Time_Base'!$A$4:$API$29, MATCH("CenHos_Per", 'WFOM - Time_Base'!$B$4:$B$29,0), MATCH(CONCATENATE("STI",W$2),'WFOM - Time_Base'!$A$8:$API$8,0)) +
8.4 * INDEX('WFOM - Time_Base'!$A$4:$API$29, MATCH("CenHos", 'WFOM - Time_Base'!$B$4:$B$29,0), MATCH(CONCATENATE("InpatientDays",W$2),'WFOM - Time_Base'!$A$8:$API$8,0)) *
INDEX('WFOM - Time_Base'!$A$4:$API$29, MATCH("CenHos_Per", 'WFOM - Time_Base'!$B$4:$B$29,0), MATCH(CONCATENATE("InpatientDays",W$2),'WFOM - Time_Base'!$A$8:$API$8,0))</f>
        <v>18.400000000000002</v>
      </c>
      <c r="X212" s="252">
        <f>1.2 *
INDEX('WFOM - Time_Base'!$A$4:$API$29, MATCH("CenHos", 'WFOM - Time_Base'!$B$4:$B$29,0), MATCH(CONCATENATE("Over5OPD",X$2),'WFOM - Time_Base'!$A$8:$API$8,0)) *
INDEX('WFOM - Time_Base'!$A$4:$API$29, MATCH("CenHos_Per", 'WFOM - Time_Base'!$B$4:$B$29,0), MATCH(CONCATENATE("Over5OPD",X$2),'WFOM - Time_Base'!$A$8:$API$8,0)) +
8 * INDEX('WFOM - Time_Base'!$A$4:$API$29, MATCH("CenHos", 'WFOM - Time_Base'!$B$4:$B$29,0), MATCH(CONCATENATE("STI",X$2),'WFOM - Time_Base'!$A$8:$API$8,0)) *
INDEX('WFOM - Time_Base'!$A$4:$API$29, MATCH("CenHos_Per", 'WFOM - Time_Base'!$B$4:$B$29,0), MATCH(CONCATENATE("STI",X$2),'WFOM - Time_Base'!$A$8:$API$8,0)) +
8.4 * INDEX('WFOM - Time_Base'!$A$4:$API$29, MATCH("CenHos", 'WFOM - Time_Base'!$B$4:$B$29,0), MATCH(CONCATENATE("InpatientDays",X$2),'WFOM - Time_Base'!$A$8:$API$8,0)) *
INDEX('WFOM - Time_Base'!$A$4:$API$29, MATCH("CenHos_Per", 'WFOM - Time_Base'!$B$4:$B$29,0), MATCH(CONCATENATE("InpatientDays",X$2),'WFOM - Time_Base'!$A$8:$API$8,0))</f>
        <v>12</v>
      </c>
      <c r="Y212" s="252">
        <f>1.2 *
INDEX('WFOM - Time_Base'!$A$4:$API$29, MATCH("CenHos", 'WFOM - Time_Base'!$B$4:$B$29,0), MATCH(CONCATENATE("Over5OPD",Y$2),'WFOM - Time_Base'!$A$8:$API$8,0)) *
INDEX('WFOM - Time_Base'!$A$4:$API$29, MATCH("CenHos_Per", 'WFOM - Time_Base'!$B$4:$B$29,0), MATCH(CONCATENATE("Over5OPD",Y$2),'WFOM - Time_Base'!$A$8:$API$8,0)) +
8 * INDEX('WFOM - Time_Base'!$A$4:$API$29, MATCH("CenHos", 'WFOM - Time_Base'!$B$4:$B$29,0), MATCH(CONCATENATE("STI",Y$2),'WFOM - Time_Base'!$A$8:$API$8,0)) *
INDEX('WFOM - Time_Base'!$A$4:$API$29, MATCH("CenHos_Per", 'WFOM - Time_Base'!$B$4:$B$29,0), MATCH(CONCATENATE("STI",Y$2),'WFOM - Time_Base'!$A$8:$API$8,0)) +
8.4 * INDEX('WFOM - Time_Base'!$A$4:$API$29, MATCH("CenHos", 'WFOM - Time_Base'!$B$4:$B$29,0), MATCH(CONCATENATE("InpatientDays",Y$2),'WFOM - Time_Base'!$A$8:$API$8,0)) *
INDEX('WFOM - Time_Base'!$A$4:$API$29, MATCH("CenHos_Per", 'WFOM - Time_Base'!$B$4:$B$29,0), MATCH(CONCATENATE("InpatientDays",Y$2),'WFOM - Time_Base'!$A$8:$API$8,0))</f>
        <v>12</v>
      </c>
      <c r="Z212" s="252">
        <f>1.2 *
INDEX('WFOM - Time_Base'!$A$4:$API$29, MATCH("CenHos", 'WFOM - Time_Base'!$B$4:$B$29,0), MATCH(CONCATENATE("Over5OPD",Z$2),'WFOM - Time_Base'!$A$8:$API$8,0)) *
INDEX('WFOM - Time_Base'!$A$4:$API$29, MATCH("CenHos_Per", 'WFOM - Time_Base'!$B$4:$B$29,0), MATCH(CONCATENATE("Over5OPD",Z$2),'WFOM - Time_Base'!$A$8:$API$8,0)) +
8 * INDEX('WFOM - Time_Base'!$A$4:$API$29, MATCH("CenHos", 'WFOM - Time_Base'!$B$4:$B$29,0), MATCH(CONCATENATE("STI",Z$2),'WFOM - Time_Base'!$A$8:$API$8,0)) *
INDEX('WFOM - Time_Base'!$A$4:$API$29, MATCH("CenHos_Per", 'WFOM - Time_Base'!$B$4:$B$29,0), MATCH(CONCATENATE("STI",Z$2),'WFOM - Time_Base'!$A$8:$API$8,0)) +
8.4 * INDEX('WFOM - Time_Base'!$A$4:$API$29, MATCH("CenHos", 'WFOM - Time_Base'!$B$4:$B$29,0), MATCH(CONCATENATE("InpatientDays",Z$2),'WFOM - Time_Base'!$A$8:$API$8,0)) *
INDEX('WFOM - Time_Base'!$A$4:$API$29, MATCH("CenHos_Per", 'WFOM - Time_Base'!$B$4:$B$29,0), MATCH(CONCATENATE("InpatientDays",Z$2),'WFOM - Time_Base'!$A$8:$API$8,0))</f>
        <v>0</v>
      </c>
      <c r="AA212" s="252">
        <f>1.2 *
INDEX('WFOM - Time_Base'!$A$4:$API$29, MATCH("CenHos", 'WFOM - Time_Base'!$B$4:$B$29,0), MATCH(CONCATENATE("Over5OPD",AA$2),'WFOM - Time_Base'!$A$8:$API$8,0)) *
INDEX('WFOM - Time_Base'!$A$4:$API$29, MATCH("CenHos_Per", 'WFOM - Time_Base'!$B$4:$B$29,0), MATCH(CONCATENATE("Over5OPD",AA$2),'WFOM - Time_Base'!$A$8:$API$8,0)) +
8 * INDEX('WFOM - Time_Base'!$A$4:$API$29, MATCH("CenHos", 'WFOM - Time_Base'!$B$4:$B$29,0), MATCH(CONCATENATE("STI",AA$2),'WFOM - Time_Base'!$A$8:$API$8,0)) *
INDEX('WFOM - Time_Base'!$A$4:$API$29, MATCH("CenHos_Per", 'WFOM - Time_Base'!$B$4:$B$29,0), MATCH(CONCATENATE("STI",AA$2),'WFOM - Time_Base'!$A$8:$API$8,0)) +
8.4 * INDEX('WFOM - Time_Base'!$A$4:$API$29, MATCH("CenHos", 'WFOM - Time_Base'!$B$4:$B$29,0), MATCH(CONCATENATE("InpatientDays",AA$2),'WFOM - Time_Base'!$A$8:$API$8,0)) *
INDEX('WFOM - Time_Base'!$A$4:$API$29, MATCH("CenHos_Per", 'WFOM - Time_Base'!$B$4:$B$29,0), MATCH(CONCATENATE("InpatientDays",AA$2),'WFOM - Time_Base'!$A$8:$API$8,0))</f>
        <v>0</v>
      </c>
      <c r="AB212" s="252">
        <f>1.2 *
INDEX('WFOM - Time_Base'!$A$4:$API$29, MATCH("CenHos", 'WFOM - Time_Base'!$B$4:$B$29,0), MATCH(CONCATENATE("Over5OPD",AB$2),'WFOM - Time_Base'!$A$8:$API$8,0)) *
INDEX('WFOM - Time_Base'!$A$4:$API$29, MATCH("CenHos_Per", 'WFOM - Time_Base'!$B$4:$B$29,0), MATCH(CONCATENATE("Over5OPD",AB$2),'WFOM - Time_Base'!$A$8:$API$8,0)) +
8 * INDEX('WFOM - Time_Base'!$A$4:$API$29, MATCH("CenHos", 'WFOM - Time_Base'!$B$4:$B$29,0), MATCH(CONCATENATE("STI",AB$2),'WFOM - Time_Base'!$A$8:$API$8,0)) *
INDEX('WFOM - Time_Base'!$A$4:$API$29, MATCH("CenHos_Per", 'WFOM - Time_Base'!$B$4:$B$29,0), MATCH(CONCATENATE("STI",AB$2),'WFOM - Time_Base'!$A$8:$API$8,0)) +
8.4 * INDEX('WFOM - Time_Base'!$A$4:$API$29, MATCH("CenHos", 'WFOM - Time_Base'!$B$4:$B$29,0), MATCH(CONCATENATE("InpatientDays",AB$2),'WFOM - Time_Base'!$A$8:$API$8,0)) *
INDEX('WFOM - Time_Base'!$A$4:$API$29, MATCH("CenHos_Per", 'WFOM - Time_Base'!$B$4:$B$29,0), MATCH(CONCATENATE("InpatientDays",AB$2),'WFOM - Time_Base'!$A$8:$API$8,0))</f>
        <v>0</v>
      </c>
      <c r="AC212" s="252"/>
      <c r="AD212" s="252">
        <f>1.2 *
INDEX('WFOM - Time_Base'!$A$4:$API$29, MATCH("CenHos", 'WFOM - Time_Base'!$B$4:$B$29,0), MATCH(CONCATENATE("Over5OPD",AD$2),'WFOM - Time_Base'!$A$8:$API$8,0)) *
INDEX('WFOM - Time_Base'!$A$4:$API$29, MATCH("CenHos_Per", 'WFOM - Time_Base'!$B$4:$B$29,0), MATCH(CONCATENATE("Over5OPD",AD$2),'WFOM - Time_Base'!$A$8:$API$8,0)) +
8 * INDEX('WFOM - Time_Base'!$A$4:$API$29, MATCH("CenHos", 'WFOM - Time_Base'!$B$4:$B$29,0), MATCH(CONCATENATE("STI",AD$2),'WFOM - Time_Base'!$A$8:$API$8,0)) *
INDEX('WFOM - Time_Base'!$A$4:$API$29, MATCH("CenHos_Per", 'WFOM - Time_Base'!$B$4:$B$29,0), MATCH(CONCATENATE("STI",AD$2),'WFOM - Time_Base'!$A$8:$API$8,0)) +
8.4 * INDEX('WFOM - Time_Base'!$A$4:$API$29, MATCH("CenHos", 'WFOM - Time_Base'!$B$4:$B$29,0), MATCH(CONCATENATE("InpatientDays",AD$2),'WFOM - Time_Base'!$A$8:$API$8,0)) *
INDEX('WFOM - Time_Base'!$A$4:$API$29, MATCH("CenHos_Per", 'WFOM - Time_Base'!$B$4:$B$29,0), MATCH(CONCATENATE("InpatientDays",AD$2),'WFOM - Time_Base'!$A$8:$API$8,0))</f>
        <v>0</v>
      </c>
      <c r="AE212" s="252">
        <f>1.2 *
INDEX('WFOM - Time_Base'!$A$4:$API$29, MATCH("CenHos", 'WFOM - Time_Base'!$B$4:$B$29,0), MATCH(CONCATENATE("Over5OPD",AE$2),'WFOM - Time_Base'!$A$8:$API$8,0)) *
INDEX('WFOM - Time_Base'!$A$4:$API$29, MATCH("CenHos_Per", 'WFOM - Time_Base'!$B$4:$B$29,0), MATCH(CONCATENATE("Over5OPD",AE$2),'WFOM - Time_Base'!$A$8:$API$8,0)) +
8 * INDEX('WFOM - Time_Base'!$A$4:$API$29, MATCH("CenHos", 'WFOM - Time_Base'!$B$4:$B$29,0), MATCH(CONCATENATE("STI",AE$2),'WFOM - Time_Base'!$A$8:$API$8,0)) *
INDEX('WFOM - Time_Base'!$A$4:$API$29, MATCH("CenHos_Per", 'WFOM - Time_Base'!$B$4:$B$29,0), MATCH(CONCATENATE("STI",AE$2),'WFOM - Time_Base'!$A$8:$API$8,0)) +
8.4 * INDEX('WFOM - Time_Base'!$A$4:$API$29, MATCH("CenHos", 'WFOM - Time_Base'!$B$4:$B$29,0), MATCH(CONCATENATE("InpatientDays",AE$2),'WFOM - Time_Base'!$A$8:$API$8,0)) *
INDEX('WFOM - Time_Base'!$A$4:$API$29, MATCH("CenHos_Per", 'WFOM - Time_Base'!$B$4:$B$29,0), MATCH(CONCATENATE("InpatientDays",AE$2),'WFOM - Time_Base'!$A$8:$API$8,0))</f>
        <v>0</v>
      </c>
      <c r="AF212" s="252">
        <f>1.2 *
INDEX('WFOM - Time_Base'!$A$4:$API$29, MATCH("CenHos", 'WFOM - Time_Base'!$B$4:$B$29,0), MATCH(CONCATENATE("Over5OPD",AF$2),'WFOM - Time_Base'!$A$8:$API$8,0)) *
INDEX('WFOM - Time_Base'!$A$4:$API$29, MATCH("CenHos_Per", 'WFOM - Time_Base'!$B$4:$B$29,0), MATCH(CONCATENATE("Over5OPD",AF$2),'WFOM - Time_Base'!$A$8:$API$8,0)) +
8 * INDEX('WFOM - Time_Base'!$A$4:$API$29, MATCH("CenHos", 'WFOM - Time_Base'!$B$4:$B$29,0), MATCH(CONCATENATE("STI",AF$2),'WFOM - Time_Base'!$A$8:$API$8,0)) *
INDEX('WFOM - Time_Base'!$A$4:$API$29, MATCH("CenHos_Per", 'WFOM - Time_Base'!$B$4:$B$29,0), MATCH(CONCATENATE("STI",AF$2),'WFOM - Time_Base'!$A$8:$API$8,0)) +
8.4 * INDEX('WFOM - Time_Base'!$A$4:$API$29, MATCH("CenHos", 'WFOM - Time_Base'!$B$4:$B$29,0), MATCH(CONCATENATE("InpatientDays",AF$2),'WFOM - Time_Base'!$A$8:$API$8,0)) *
INDEX('WFOM - Time_Base'!$A$4:$API$29, MATCH("CenHos_Per", 'WFOM - Time_Base'!$B$4:$B$29,0), MATCH(CONCATENATE("InpatientDays",AF$2),'WFOM - Time_Base'!$A$8:$API$8,0))</f>
        <v>0</v>
      </c>
      <c r="AG212" s="252">
        <f>8 *
INDEX('WFOM - Time_Base'!$A$4:$API$29, MATCH("CenHos", 'WFOM - Time_Base'!$B$4:$B$29,0), MATCH(CONCATENATE("MentClinic",AG$2),'WFOM - Time_Base'!$A$8:$API$8,0)) *
INDEX('WFOM - Time_Base'!$A$4:$API$29, MATCH("CenHos_Per", 'WFOM - Time_Base'!$B$4:$B$29,0), MATCH(CONCATENATE("MentClinic",AG$2),'WFOM - Time_Base'!$A$8:$API$8,0))</f>
        <v>200</v>
      </c>
      <c r="AH212" s="252">
        <f>1.2 *
INDEX('WFOM - Time_Base'!$A$4:$API$29, MATCH("CenHos", 'WFOM - Time_Base'!$B$4:$B$29,0), MATCH(CONCATENATE("Over5OPD",AH$2),'WFOM - Time_Base'!$A$8:$API$8,0)) *
INDEX('WFOM - Time_Base'!$A$4:$API$29, MATCH("CenHos_Per", 'WFOM - Time_Base'!$B$4:$B$29,0), MATCH(CONCATENATE("Over5OPD",AH$2),'WFOM - Time_Base'!$A$8:$API$8,0)) +
8 * INDEX('WFOM - Time_Base'!$A$4:$API$29, MATCH("CenHos", 'WFOM - Time_Base'!$B$4:$B$29,0), MATCH(CONCATENATE("STI",AH$2),'WFOM - Time_Base'!$A$8:$API$8,0)) *
INDEX('WFOM - Time_Base'!$A$4:$API$29, MATCH("CenHos_Per", 'WFOM - Time_Base'!$B$4:$B$29,0), MATCH(CONCATENATE("STI",AH$2),'WFOM - Time_Base'!$A$8:$API$8,0)) +
8.4 * INDEX('WFOM - Time_Base'!$A$4:$API$29, MATCH("CenHos", 'WFOM - Time_Base'!$B$4:$B$29,0), MATCH(CONCATENATE("InpatientDays",AH$2),'WFOM - Time_Base'!$A$8:$API$8,0)) *
INDEX('WFOM - Time_Base'!$A$4:$API$29, MATCH("CenHos_Per", 'WFOM - Time_Base'!$B$4:$B$29,0), MATCH(CONCATENATE("InpatientDays",AH$2),'WFOM - Time_Base'!$A$8:$API$8,0))</f>
        <v>0</v>
      </c>
      <c r="AI212" s="252">
        <f>1.2 *
INDEX('WFOM - Time_Base'!$A$4:$API$29, MATCH("CenHos", 'WFOM - Time_Base'!$B$4:$B$29,0), MATCH(CONCATENATE("Over5OPD",AI$2),'WFOM - Time_Base'!$A$8:$API$8,0)) *
INDEX('WFOM - Time_Base'!$A$4:$API$29, MATCH("CenHos_Per", 'WFOM - Time_Base'!$B$4:$B$29,0), MATCH(CONCATENATE("Over5OPD",AI$2),'WFOM - Time_Base'!$A$8:$API$8,0)) +
8 * INDEX('WFOM - Time_Base'!$A$4:$API$29, MATCH("CenHos", 'WFOM - Time_Base'!$B$4:$B$29,0), MATCH(CONCATENATE("STI",AI$2),'WFOM - Time_Base'!$A$8:$API$8,0)) *
INDEX('WFOM - Time_Base'!$A$4:$API$29, MATCH("CenHos_Per", 'WFOM - Time_Base'!$B$4:$B$29,0), MATCH(CONCATENATE("STI",AI$2),'WFOM - Time_Base'!$A$8:$API$8,0)) +
8.4 * INDEX('WFOM - Time_Base'!$A$4:$API$29, MATCH("CenHos", 'WFOM - Time_Base'!$B$4:$B$29,0), MATCH(CONCATENATE("InpatientDays",AI$2),'WFOM - Time_Base'!$A$8:$API$8,0)) *
INDEX('WFOM - Time_Base'!$A$4:$API$29, MATCH("CenHos_Per", 'WFOM - Time_Base'!$B$4:$B$29,0), MATCH(CONCATENATE("InpatientDays",AI$2),'WFOM - Time_Base'!$A$8:$API$8,0))</f>
        <v>0</v>
      </c>
      <c r="AJ212" s="252">
        <f>1.2 *
INDEX('WFOM - Time_Base'!$A$4:$API$29, MATCH("CenHos", 'WFOM - Time_Base'!$B$4:$B$29,0), MATCH(CONCATENATE("Over5OPD",AJ$2),'WFOM - Time_Base'!$A$8:$API$8,0)) *
INDEX('WFOM - Time_Base'!$A$4:$API$29, MATCH("CenHos_Per", 'WFOM - Time_Base'!$B$4:$B$29,0), MATCH(CONCATENATE("Over5OPD",AJ$2),'WFOM - Time_Base'!$A$8:$API$8,0)) +
8 * INDEX('WFOM - Time_Base'!$A$4:$API$29, MATCH("CenHos", 'WFOM - Time_Base'!$B$4:$B$29,0), MATCH(CONCATENATE("STI",AJ$2),'WFOM - Time_Base'!$A$8:$API$8,0)) *
INDEX('WFOM - Time_Base'!$A$4:$API$29, MATCH("CenHos_Per", 'WFOM - Time_Base'!$B$4:$B$29,0), MATCH(CONCATENATE("STI",AJ$2),'WFOM - Time_Base'!$A$8:$API$8,0)) +
8.4 * INDEX('WFOM - Time_Base'!$A$4:$API$29, MATCH("CenHos", 'WFOM - Time_Base'!$B$4:$B$29,0), MATCH(CONCATENATE("InpatientDays",AJ$2),'WFOM - Time_Base'!$A$8:$API$8,0)) *
INDEX('WFOM - Time_Base'!$A$4:$API$29, MATCH("CenHos_Per", 'WFOM - Time_Base'!$B$4:$B$29,0), MATCH(CONCATENATE("InpatientDays",AJ$2),'WFOM - Time_Base'!$A$8:$API$8,0))</f>
        <v>0</v>
      </c>
      <c r="AK212" s="252">
        <f>1.2 *
INDEX('WFOM - Time_Base'!$A$4:$API$29, MATCH("CenHos", 'WFOM - Time_Base'!$B$4:$B$29,0), MATCH(CONCATENATE("Over5OPD",AK$2),'WFOM - Time_Base'!$A$8:$API$8,0)) *
INDEX('WFOM - Time_Base'!$A$4:$API$29, MATCH("CenHos_Per", 'WFOM - Time_Base'!$B$4:$B$29,0), MATCH(CONCATENATE("Over5OPD",AK$2),'WFOM - Time_Base'!$A$8:$API$8,0)) +
8 * INDEX('WFOM - Time_Base'!$A$4:$API$29, MATCH("CenHos", 'WFOM - Time_Base'!$B$4:$B$29,0), MATCH(CONCATENATE("STI",AK$2),'WFOM - Time_Base'!$A$8:$API$8,0)) *
INDEX('WFOM - Time_Base'!$A$4:$API$29, MATCH("CenHos_Per", 'WFOM - Time_Base'!$B$4:$B$29,0), MATCH(CONCATENATE("STI",AK$2),'WFOM - Time_Base'!$A$8:$API$8,0)) +
8.4 * INDEX('WFOM - Time_Base'!$A$4:$API$29, MATCH("CenHos", 'WFOM - Time_Base'!$B$4:$B$29,0), MATCH(CONCATENATE("InpatientDays",AK$2),'WFOM - Time_Base'!$A$8:$API$8,0)) *
INDEX('WFOM - Time_Base'!$A$4:$API$29, MATCH("CenHos_Per", 'WFOM - Time_Base'!$B$4:$B$29,0), MATCH(CONCATENATE("InpatientDays",AK$2),'WFOM - Time_Base'!$A$8:$API$8,0))</f>
        <v>0</v>
      </c>
      <c r="AL212" s="252">
        <f>1.2 *
INDEX('WFOM - Time_Base'!$A$4:$API$29, MATCH("CenHos", 'WFOM - Time_Base'!$B$4:$B$29,0), MATCH(CONCATENATE("Over5OPD",AL$2),'WFOM - Time_Base'!$A$8:$API$8,0)) *
INDEX('WFOM - Time_Base'!$A$4:$API$29, MATCH("CenHos_Per", 'WFOM - Time_Base'!$B$4:$B$29,0), MATCH(CONCATENATE("Over5OPD",AL$2),'WFOM - Time_Base'!$A$8:$API$8,0)) +
8 * INDEX('WFOM - Time_Base'!$A$4:$API$29, MATCH("CenHos", 'WFOM - Time_Base'!$B$4:$B$29,0), MATCH(CONCATENATE("STI",AL$2),'WFOM - Time_Base'!$A$8:$API$8,0)) *
INDEX('WFOM - Time_Base'!$A$4:$API$29, MATCH("CenHos_Per", 'WFOM - Time_Base'!$B$4:$B$29,0), MATCH(CONCATENATE("STI",AL$2),'WFOM - Time_Base'!$A$8:$API$8,0)) +
8.4 * INDEX('WFOM - Time_Base'!$A$4:$API$29, MATCH("CenHos", 'WFOM - Time_Base'!$B$4:$B$29,0), MATCH(CONCATENATE("InpatientDays",AL$2),'WFOM - Time_Base'!$A$8:$API$8,0)) *
INDEX('WFOM - Time_Base'!$A$4:$API$29, MATCH("CenHos_Per", 'WFOM - Time_Base'!$B$4:$B$29,0), MATCH(CONCATENATE("InpatientDays",AL$2),'WFOM - Time_Base'!$A$8:$API$8,0))</f>
        <v>0</v>
      </c>
      <c r="AM212" t="s">
        <v>2056</v>
      </c>
      <c r="AN212" t="s">
        <v>2073</v>
      </c>
      <c r="AO212" t="str">
        <f t="shared" si="8"/>
        <v>231</v>
      </c>
    </row>
    <row r="213" spans="1:41">
      <c r="A213" s="106" t="s">
        <v>1023</v>
      </c>
      <c r="B213" s="106" t="s">
        <v>141</v>
      </c>
      <c r="C213" s="107" t="s">
        <v>637</v>
      </c>
      <c r="D213" s="113" t="s">
        <v>638</v>
      </c>
      <c r="E213" s="122" t="s">
        <v>141</v>
      </c>
      <c r="F213" s="122" t="s">
        <v>142</v>
      </c>
      <c r="G213" s="122" t="str">
        <f>IF(F213&lt;&gt;"", VLOOKUP(F213,'WFOM - Cadre and Service List'!$E$4:$F$52,2,FALSE), "")</f>
        <v>MentOPD</v>
      </c>
      <c r="H213" s="122"/>
      <c r="I213" s="207"/>
      <c r="J213" s="207"/>
      <c r="K213" s="207"/>
      <c r="L213" s="207"/>
      <c r="M213" s="207"/>
      <c r="N213" s="207"/>
      <c r="O213" s="207"/>
      <c r="P213" s="207">
        <f t="shared" si="7"/>
        <v>0</v>
      </c>
      <c r="Q213" s="122" t="s">
        <v>1947</v>
      </c>
      <c r="R213" s="252">
        <f>2 *
INDEX('WFOM - Time_Base'!$A$4:$API$29, MATCH("CenHos", 'WFOM - Time_Base'!$B$4:$B$29,0), MATCH(CONCATENATE("Over5OPD",R$2),'WFOM - Time_Base'!$A$8:$API$8,0)) *
INDEX('WFOM - Time_Base'!$A$4:$API$29, MATCH("CenHos_Per", 'WFOM - Time_Base'!$B$4:$B$29,0), MATCH(CONCATENATE("Over5OPD",R$2),'WFOM - Time_Base'!$A$8:$API$8,0))</f>
        <v>7</v>
      </c>
      <c r="S213" s="252">
        <f>2 *
INDEX('WFOM - Time_Base'!$A$4:$API$29, MATCH("CenHos", 'WFOM - Time_Base'!$B$4:$B$29,0), MATCH(CONCATENATE("Over5OPD",S$2),'WFOM - Time_Base'!$A$8:$API$8,0)) *
INDEX('WFOM - Time_Base'!$A$4:$API$29, MATCH("CenHos_Per", 'WFOM - Time_Base'!$B$4:$B$29,0), MATCH(CONCATENATE("Over5OPD",S$2),'WFOM - Time_Base'!$A$8:$API$8,0))</f>
        <v>12</v>
      </c>
      <c r="T213" s="252">
        <f>2 *
INDEX('WFOM - Time_Base'!$A$4:$API$29, MATCH("CenHos", 'WFOM - Time_Base'!$B$4:$B$29,0), MATCH(CONCATENATE("Over5OPD",T$2),'WFOM - Time_Base'!$A$8:$API$8,0)) *
INDEX('WFOM - Time_Base'!$A$4:$API$29, MATCH("CenHos_Per", 'WFOM - Time_Base'!$B$4:$B$29,0), MATCH(CONCATENATE("Over5OPD",T$2),'WFOM - Time_Base'!$A$8:$API$8,0))</f>
        <v>0</v>
      </c>
      <c r="U213" s="252">
        <f>2 *
INDEX('WFOM - Time_Base'!$A$4:$API$29, MATCH("CenHos", 'WFOM - Time_Base'!$B$4:$B$29,0), MATCH(CONCATENATE("Over5OPD",U$2),'WFOM - Time_Base'!$A$8:$API$8,0)) *
INDEX('WFOM - Time_Base'!$A$4:$API$29, MATCH("CenHos_Per", 'WFOM - Time_Base'!$B$4:$B$29,0), MATCH(CONCATENATE("Over5OPD",U$2),'WFOM - Time_Base'!$A$8:$API$8,0))</f>
        <v>2</v>
      </c>
      <c r="V213" s="252">
        <f>2 *
INDEX('WFOM - Time_Base'!$A$4:$API$29, MATCH("CenHos", 'WFOM - Time_Base'!$B$4:$B$29,0), MATCH(CONCATENATE("Over5OPD",V$2),'WFOM - Time_Base'!$A$8:$API$8,0)) *
INDEX('WFOM - Time_Base'!$A$4:$API$29, MATCH("CenHos_Per", 'WFOM - Time_Base'!$B$4:$B$29,0), MATCH(CONCATENATE("Over5OPD",V$2),'WFOM - Time_Base'!$A$8:$API$8,0))</f>
        <v>8</v>
      </c>
      <c r="W213" s="252">
        <f>2 *
INDEX('WFOM - Time_Base'!$A$4:$API$29, MATCH("CenHos", 'WFOM - Time_Base'!$B$4:$B$29,0), MATCH(CONCATENATE("Over5OPD",W$2),'WFOM - Time_Base'!$A$8:$API$8,0)) *
INDEX('WFOM - Time_Base'!$A$4:$API$29, MATCH("CenHos_Per", 'WFOM - Time_Base'!$B$4:$B$29,0), MATCH(CONCATENATE("Over5OPD",W$2),'WFOM - Time_Base'!$A$8:$API$8,0))</f>
        <v>0</v>
      </c>
      <c r="X213" s="252">
        <f>2 *
INDEX('WFOM - Time_Base'!$A$4:$API$29, MATCH("CenHos", 'WFOM - Time_Base'!$B$4:$B$29,0), MATCH(CONCATENATE("Over5OPD",X$2),'WFOM - Time_Base'!$A$8:$API$8,0)) *
INDEX('WFOM - Time_Base'!$A$4:$API$29, MATCH("CenHos_Per", 'WFOM - Time_Base'!$B$4:$B$29,0), MATCH(CONCATENATE("Over5OPD",X$2),'WFOM - Time_Base'!$A$8:$API$8,0))</f>
        <v>0</v>
      </c>
      <c r="Y213" s="252">
        <f>2 *
INDEX('WFOM - Time_Base'!$A$4:$API$29, MATCH("CenHos", 'WFOM - Time_Base'!$B$4:$B$29,0), MATCH(CONCATENATE("Over5OPD",Y$2),'WFOM - Time_Base'!$A$8:$API$8,0)) *
INDEX('WFOM - Time_Base'!$A$4:$API$29, MATCH("CenHos_Per", 'WFOM - Time_Base'!$B$4:$B$29,0), MATCH(CONCATENATE("Over5OPD",Y$2),'WFOM - Time_Base'!$A$8:$API$8,0))</f>
        <v>0</v>
      </c>
      <c r="Z213" s="252">
        <f>2 *
INDEX('WFOM - Time_Base'!$A$4:$API$29, MATCH("CenHos", 'WFOM - Time_Base'!$B$4:$B$29,0), MATCH(CONCATENATE("Over5OPD",Z$2),'WFOM - Time_Base'!$A$8:$API$8,0)) *
INDEX('WFOM - Time_Base'!$A$4:$API$29, MATCH("CenHos_Per", 'WFOM - Time_Base'!$B$4:$B$29,0), MATCH(CONCATENATE("Over5OPD",Z$2),'WFOM - Time_Base'!$A$8:$API$8,0))</f>
        <v>0</v>
      </c>
      <c r="AA213" s="252">
        <f>2 *
INDEX('WFOM - Time_Base'!$A$4:$API$29, MATCH("CenHos", 'WFOM - Time_Base'!$B$4:$B$29,0), MATCH(CONCATENATE("Over5OPD",AA$2),'WFOM - Time_Base'!$A$8:$API$8,0)) *
INDEX('WFOM - Time_Base'!$A$4:$API$29, MATCH("CenHos_Per", 'WFOM - Time_Base'!$B$4:$B$29,0), MATCH(CONCATENATE("Over5OPD",AA$2),'WFOM - Time_Base'!$A$8:$API$8,0))</f>
        <v>0</v>
      </c>
      <c r="AB213" s="252">
        <f>2 *
INDEX('WFOM - Time_Base'!$A$4:$API$29, MATCH("CenHos", 'WFOM - Time_Base'!$B$4:$B$29,0), MATCH(CONCATENATE("Over5OPD",AB$2),'WFOM - Time_Base'!$A$8:$API$8,0)) *
INDEX('WFOM - Time_Base'!$A$4:$API$29, MATCH("CenHos_Per", 'WFOM - Time_Base'!$B$4:$B$29,0), MATCH(CONCATENATE("Over5OPD",AB$2),'WFOM - Time_Base'!$A$8:$API$8,0))</f>
        <v>0</v>
      </c>
      <c r="AC213" s="252"/>
      <c r="AD213" s="252">
        <f>2 *
INDEX('WFOM - Time_Base'!$A$4:$API$29, MATCH("CenHos", 'WFOM - Time_Base'!$B$4:$B$29,0), MATCH(CONCATENATE("Over5OPD",AD$2),'WFOM - Time_Base'!$A$8:$API$8,0)) *
INDEX('WFOM - Time_Base'!$A$4:$API$29, MATCH("CenHos_Per", 'WFOM - Time_Base'!$B$4:$B$29,0), MATCH(CONCATENATE("Over5OPD",AD$2),'WFOM - Time_Base'!$A$8:$API$8,0))</f>
        <v>0</v>
      </c>
      <c r="AE213" s="252">
        <f>2 *
INDEX('WFOM - Time_Base'!$A$4:$API$29, MATCH("CenHos", 'WFOM - Time_Base'!$B$4:$B$29,0), MATCH(CONCATENATE("Over5OPD",AE$2),'WFOM - Time_Base'!$A$8:$API$8,0)) *
INDEX('WFOM - Time_Base'!$A$4:$API$29, MATCH("CenHos_Per", 'WFOM - Time_Base'!$B$4:$B$29,0), MATCH(CONCATENATE("Over5OPD",AE$2),'WFOM - Time_Base'!$A$8:$API$8,0))</f>
        <v>0</v>
      </c>
      <c r="AF213" s="252">
        <f>2 *
INDEX('WFOM - Time_Base'!$A$4:$API$29, MATCH("CenHos", 'WFOM - Time_Base'!$B$4:$B$29,0), MATCH(CONCATENATE("Over5OPD",AF$2),'WFOM - Time_Base'!$A$8:$API$8,0)) *
INDEX('WFOM - Time_Base'!$A$4:$API$29, MATCH("CenHos_Per", 'WFOM - Time_Base'!$B$4:$B$29,0), MATCH(CONCATENATE("Over5OPD",AF$2),'WFOM - Time_Base'!$A$8:$API$8,0))</f>
        <v>0</v>
      </c>
      <c r="AG213" s="252">
        <f>4 *
INDEX('WFOM - Time_Base'!$A$4:$API$29, MATCH("CenHos", 'WFOM - Time_Base'!$B$4:$B$29,0), MATCH(CONCATENATE("MentClinic",AG$2),'WFOM - Time_Base'!$A$8:$API$8,0)) *
INDEX('WFOM - Time_Base'!$A$4:$API$29, MATCH("CenHos_Per", 'WFOM - Time_Base'!$B$4:$B$29,0), MATCH(CONCATENATE("MentClinic",AG$2),'WFOM - Time_Base'!$A$8:$API$8,0))</f>
        <v>100</v>
      </c>
      <c r="AH213" s="252">
        <f>2 *
INDEX('WFOM - Time_Base'!$A$4:$API$29, MATCH("CenHos", 'WFOM - Time_Base'!$B$4:$B$29,0), MATCH(CONCATENATE("Over5OPD",AH$2),'WFOM - Time_Base'!$A$8:$API$8,0)) *
INDEX('WFOM - Time_Base'!$A$4:$API$29, MATCH("CenHos_Per", 'WFOM - Time_Base'!$B$4:$B$29,0), MATCH(CONCATENATE("Over5OPD",AH$2),'WFOM - Time_Base'!$A$8:$API$8,0))</f>
        <v>0</v>
      </c>
      <c r="AI213" s="252">
        <f>2 *
INDEX('WFOM - Time_Base'!$A$4:$API$29, MATCH("CenHos", 'WFOM - Time_Base'!$B$4:$B$29,0), MATCH(CONCATENATE("Over5OPD",AI$2),'WFOM - Time_Base'!$A$8:$API$8,0)) *
INDEX('WFOM - Time_Base'!$A$4:$API$29, MATCH("CenHos_Per", 'WFOM - Time_Base'!$B$4:$B$29,0), MATCH(CONCATENATE("Over5OPD",AI$2),'WFOM - Time_Base'!$A$8:$API$8,0))</f>
        <v>0</v>
      </c>
      <c r="AJ213" s="252">
        <f>2 *
INDEX('WFOM - Time_Base'!$A$4:$API$29, MATCH("CenHos", 'WFOM - Time_Base'!$B$4:$B$29,0), MATCH(CONCATENATE("Over5OPD",AJ$2),'WFOM - Time_Base'!$A$8:$API$8,0)) *
INDEX('WFOM - Time_Base'!$A$4:$API$29, MATCH("CenHos_Per", 'WFOM - Time_Base'!$B$4:$B$29,0), MATCH(CONCATENATE("Over5OPD",AJ$2),'WFOM - Time_Base'!$A$8:$API$8,0))</f>
        <v>0</v>
      </c>
      <c r="AK213" s="252">
        <f>2 *
INDEX('WFOM - Time_Base'!$A$4:$API$29, MATCH("CenHos", 'WFOM - Time_Base'!$B$4:$B$29,0), MATCH(CONCATENATE("Over5OPD",AK$2),'WFOM - Time_Base'!$A$8:$API$8,0)) *
INDEX('WFOM - Time_Base'!$A$4:$API$29, MATCH("CenHos_Per", 'WFOM - Time_Base'!$B$4:$B$29,0), MATCH(CONCATENATE("Over5OPD",AK$2),'WFOM - Time_Base'!$A$8:$API$8,0))</f>
        <v>0</v>
      </c>
      <c r="AL213" s="252">
        <f>2 *
INDEX('WFOM - Time_Base'!$A$4:$API$29, MATCH("CenHos", 'WFOM - Time_Base'!$B$4:$B$29,0), MATCH(CONCATENATE("Over5OPD",AL$2),'WFOM - Time_Base'!$A$8:$API$8,0)) *
INDEX('WFOM - Time_Base'!$A$4:$API$29, MATCH("CenHos_Per", 'WFOM - Time_Base'!$B$4:$B$29,0), MATCH(CONCATENATE("Over5OPD",AL$2),'WFOM - Time_Base'!$A$8:$API$8,0))</f>
        <v>0</v>
      </c>
      <c r="AM213" t="s">
        <v>2056</v>
      </c>
      <c r="AN213" t="s">
        <v>2073</v>
      </c>
      <c r="AO213" t="str">
        <f t="shared" si="8"/>
        <v>232</v>
      </c>
    </row>
    <row r="214" spans="1:41">
      <c r="A214" s="106" t="s">
        <v>1024</v>
      </c>
      <c r="B214" s="106" t="s">
        <v>141</v>
      </c>
      <c r="C214" s="107" t="s">
        <v>639</v>
      </c>
      <c r="D214" s="115" t="s">
        <v>640</v>
      </c>
      <c r="E214" s="122" t="s">
        <v>141</v>
      </c>
      <c r="F214" s="122" t="s">
        <v>144</v>
      </c>
      <c r="G214" s="122" t="str">
        <f>IF(F214&lt;&gt;"", VLOOKUP(F214,'WFOM - Cadre and Service List'!$E$4:$F$52,2,FALSE), "")</f>
        <v>MentClinic</v>
      </c>
      <c r="H214" s="122"/>
      <c r="I214" s="207"/>
      <c r="J214" s="207"/>
      <c r="K214" s="207"/>
      <c r="L214" s="207"/>
      <c r="M214" s="207"/>
      <c r="N214" s="207"/>
      <c r="O214" s="207"/>
      <c r="P214" s="207">
        <f t="shared" si="7"/>
        <v>0</v>
      </c>
      <c r="Q214" s="122" t="s">
        <v>1947</v>
      </c>
      <c r="R214" s="252">
        <f xml:space="preserve"> IFERROR(
INDEX('WFOM - Time_Base'!$A$4:$API$29, MATCH("CenHos", 'WFOM - Time_Base'!$B$4:$B$29,0), MATCH(CONCATENATE($G214,R$2),'WFOM - Time_Base'!$A$8:$API$8,0)) *
INDEX('WFOM - Time_Base'!$A$4:$API$29, MATCH("CenHos_Per", 'WFOM - Time_Base'!$B$4:$B$29,0), MATCH(CONCATENATE($G214,R$2),'WFOM - Time_Base'!$A$8:$API$8,0)),
IFERROR( INDEX('Inputs from Uganda staff'!$E$61:$BM$80,MATCH('HRH Need estimation'!R$2,'Inputs from Uganda staff'!$E$61:$E$80,0),MATCH('HRH Need estimation'!$D214,'Inputs from Uganda staff'!$E$6:$BM$6,0)),
"")) +
0.35 * INDEX('WFOM - Time_Base'!$A$4:$API$29, MATCH("CenHos", 'WFOM - Time_Base'!$B$4:$B$29,0), MATCH(CONCATENATE("InpatientDays",R$2),'WFOM - Time_Base'!$A$8:$API$8,0)) *
INDEX('WFOM - Time_Base'!$A$4:$API$29, MATCH("CenHos_Per", 'WFOM - Time_Base'!$B$4:$B$29,0), MATCH(CONCATENATE("InpatientDays",R$2),'WFOM - Time_Base'!$A$8:$API$8,0))</f>
        <v>1.75</v>
      </c>
      <c r="S214" s="252">
        <f xml:space="preserve"> IFERROR(
INDEX('WFOM - Time_Base'!$A$4:$API$29, MATCH("CenHos", 'WFOM - Time_Base'!$B$4:$B$29,0), MATCH(CONCATENATE($G214,S$2),'WFOM - Time_Base'!$A$8:$API$8,0)) *
INDEX('WFOM - Time_Base'!$A$4:$API$29, MATCH("CenHos_Per", 'WFOM - Time_Base'!$B$4:$B$29,0), MATCH(CONCATENATE($G214,S$2),'WFOM - Time_Base'!$A$8:$API$8,0)),
IFERROR( INDEX('Inputs from Uganda staff'!$E$61:$BM$80,MATCH('HRH Need estimation'!S$2,'Inputs from Uganda staff'!$E$61:$E$80,0),MATCH('HRH Need estimation'!$D214,'Inputs from Uganda staff'!$E$6:$BM$6,0)),
"")) +
0.35 * INDEX('WFOM - Time_Base'!$A$4:$API$29, MATCH("CenHos", 'WFOM - Time_Base'!$B$4:$B$29,0), MATCH(CONCATENATE("InpatientDays",S$2),'WFOM - Time_Base'!$A$8:$API$8,0)) *
INDEX('WFOM - Time_Base'!$A$4:$API$29, MATCH("CenHos_Per", 'WFOM - Time_Base'!$B$4:$B$29,0), MATCH(CONCATENATE("InpatientDays",S$2),'WFOM - Time_Base'!$A$8:$API$8,0))</f>
        <v>2.4499999999999997</v>
      </c>
      <c r="T214" s="252">
        <f xml:space="preserve"> IFERROR(
INDEX('WFOM - Time_Base'!$A$4:$API$29, MATCH("CenHos", 'WFOM - Time_Base'!$B$4:$B$29,0), MATCH(CONCATENATE($G214,T$2),'WFOM - Time_Base'!$A$8:$API$8,0)) *
INDEX('WFOM - Time_Base'!$A$4:$API$29, MATCH("CenHos_Per", 'WFOM - Time_Base'!$B$4:$B$29,0), MATCH(CONCATENATE($G214,T$2),'WFOM - Time_Base'!$A$8:$API$8,0)),
IFERROR( INDEX('Inputs from Uganda staff'!$E$61:$BM$80,MATCH('HRH Need estimation'!T$2,'Inputs from Uganda staff'!$E$61:$E$80,0),MATCH('HRH Need estimation'!$D214,'Inputs from Uganda staff'!$E$6:$BM$6,0)),
"")) +
0.35 * INDEX('WFOM - Time_Base'!$A$4:$API$29, MATCH("CenHos", 'WFOM - Time_Base'!$B$4:$B$29,0), MATCH(CONCATENATE("InpatientDays",T$2),'WFOM - Time_Base'!$A$8:$API$8,0)) *
INDEX('WFOM - Time_Base'!$A$4:$API$29, MATCH("CenHos_Per", 'WFOM - Time_Base'!$B$4:$B$29,0), MATCH(CONCATENATE("InpatientDays",T$2),'WFOM - Time_Base'!$A$8:$API$8,0))</f>
        <v>0</v>
      </c>
      <c r="U214" s="252">
        <f xml:space="preserve"> IFERROR(
INDEX('WFOM - Time_Base'!$A$4:$API$29, MATCH("CenHos", 'WFOM - Time_Base'!$B$4:$B$29,0), MATCH(CONCATENATE($G214,U$2),'WFOM - Time_Base'!$A$8:$API$8,0)) *
INDEX('WFOM - Time_Base'!$A$4:$API$29, MATCH("CenHos_Per", 'WFOM - Time_Base'!$B$4:$B$29,0), MATCH(CONCATENATE($G214,U$2),'WFOM - Time_Base'!$A$8:$API$8,0)),
IFERROR( INDEX('Inputs from Uganda staff'!$E$61:$BM$80,MATCH('HRH Need estimation'!U$2,'Inputs from Uganda staff'!$E$61:$E$80,0),MATCH('HRH Need estimation'!$D214,'Inputs from Uganda staff'!$E$6:$BM$6,0)),
"")) +
0.35 * INDEX('WFOM - Time_Base'!$A$4:$API$29, MATCH("CenHos", 'WFOM - Time_Base'!$B$4:$B$29,0), MATCH(CONCATENATE("InpatientDays",U$2),'WFOM - Time_Base'!$A$8:$API$8,0)) *
INDEX('WFOM - Time_Base'!$A$4:$API$29, MATCH("CenHos_Per", 'WFOM - Time_Base'!$B$4:$B$29,0), MATCH(CONCATENATE("InpatientDays",U$2),'WFOM - Time_Base'!$A$8:$API$8,0))</f>
        <v>4.2</v>
      </c>
      <c r="V214" s="252">
        <f xml:space="preserve"> IFERROR(
INDEX('WFOM - Time_Base'!$A$4:$API$29, MATCH("CenHos", 'WFOM - Time_Base'!$B$4:$B$29,0), MATCH(CONCATENATE($G214,V$2),'WFOM - Time_Base'!$A$8:$API$8,0)) *
INDEX('WFOM - Time_Base'!$A$4:$API$29, MATCH("CenHos_Per", 'WFOM - Time_Base'!$B$4:$B$29,0), MATCH(CONCATENATE($G214,V$2),'WFOM - Time_Base'!$A$8:$API$8,0)),
IFERROR( INDEX('Inputs from Uganda staff'!$E$61:$BM$80,MATCH('HRH Need estimation'!V$2,'Inputs from Uganda staff'!$E$61:$E$80,0),MATCH('HRH Need estimation'!$D214,'Inputs from Uganda staff'!$E$6:$BM$6,0)),
"")) +
0.35 * INDEX('WFOM - Time_Base'!$A$4:$API$29, MATCH("CenHos", 'WFOM - Time_Base'!$B$4:$B$29,0), MATCH(CONCATENATE("InpatientDays",V$2),'WFOM - Time_Base'!$A$8:$API$8,0)) *
INDEX('WFOM - Time_Base'!$A$4:$API$29, MATCH("CenHos_Per", 'WFOM - Time_Base'!$B$4:$B$29,0), MATCH(CONCATENATE("InpatientDays",V$2),'WFOM - Time_Base'!$A$8:$API$8,0))</f>
        <v>9.7999999999999989</v>
      </c>
      <c r="W214" s="252">
        <f xml:space="preserve"> IFERROR(
INDEX('WFOM - Time_Base'!$A$4:$API$29, MATCH("CenHos", 'WFOM - Time_Base'!$B$4:$B$29,0), MATCH(CONCATENATE($G214,W$2),'WFOM - Time_Base'!$A$8:$API$8,0)) *
INDEX('WFOM - Time_Base'!$A$4:$API$29, MATCH("CenHos_Per", 'WFOM - Time_Base'!$B$4:$B$29,0), MATCH(CONCATENATE($G214,W$2),'WFOM - Time_Base'!$A$8:$API$8,0)),
IFERROR( INDEX('Inputs from Uganda staff'!$E$61:$BM$80,MATCH('HRH Need estimation'!W$2,'Inputs from Uganda staff'!$E$61:$E$80,0),MATCH('HRH Need estimation'!$D214,'Inputs from Uganda staff'!$E$6:$BM$6,0)),
"")) +
0.35 * INDEX('WFOM - Time_Base'!$A$4:$API$29, MATCH("CenHos", 'WFOM - Time_Base'!$B$4:$B$29,0), MATCH(CONCATENATE("InpatientDays",W$2),'WFOM - Time_Base'!$A$8:$API$8,0)) *
INDEX('WFOM - Time_Base'!$A$4:$API$29, MATCH("CenHos_Per", 'WFOM - Time_Base'!$B$4:$B$29,0), MATCH(CONCATENATE("InpatientDays",W$2),'WFOM - Time_Base'!$A$8:$API$8,0))</f>
        <v>0.7</v>
      </c>
      <c r="X214" s="252">
        <f xml:space="preserve"> IFERROR(
INDEX('WFOM - Time_Base'!$A$4:$API$29, MATCH("CenHos", 'WFOM - Time_Base'!$B$4:$B$29,0), MATCH(CONCATENATE($G214,X$2),'WFOM - Time_Base'!$A$8:$API$8,0)) *
INDEX('WFOM - Time_Base'!$A$4:$API$29, MATCH("CenHos_Per", 'WFOM - Time_Base'!$B$4:$B$29,0), MATCH(CONCATENATE($G214,X$2),'WFOM - Time_Base'!$A$8:$API$8,0)),
IFERROR( INDEX('Inputs from Uganda staff'!$E$61:$BM$80,MATCH('HRH Need estimation'!X$2,'Inputs from Uganda staff'!$E$61:$E$80,0),MATCH('HRH Need estimation'!$D214,'Inputs from Uganda staff'!$E$6:$BM$6,0)),
"")) +
0.35 * INDEX('WFOM - Time_Base'!$A$4:$API$29, MATCH("CenHos", 'WFOM - Time_Base'!$B$4:$B$29,0), MATCH(CONCATENATE("InpatientDays",X$2),'WFOM - Time_Base'!$A$8:$API$8,0)) *
INDEX('WFOM - Time_Base'!$A$4:$API$29, MATCH("CenHos_Per", 'WFOM - Time_Base'!$B$4:$B$29,0), MATCH(CONCATENATE("InpatientDays",X$2),'WFOM - Time_Base'!$A$8:$API$8,0))</f>
        <v>0</v>
      </c>
      <c r="Y214" s="252">
        <f xml:space="preserve"> IFERROR(
INDEX('WFOM - Time_Base'!$A$4:$API$29, MATCH("CenHos", 'WFOM - Time_Base'!$B$4:$B$29,0), MATCH(CONCATENATE($G214,Y$2),'WFOM - Time_Base'!$A$8:$API$8,0)) *
INDEX('WFOM - Time_Base'!$A$4:$API$29, MATCH("CenHos_Per", 'WFOM - Time_Base'!$B$4:$B$29,0), MATCH(CONCATENATE($G214,Y$2),'WFOM - Time_Base'!$A$8:$API$8,0)),
IFERROR( INDEX('Inputs from Uganda staff'!$E$61:$BM$80,MATCH('HRH Need estimation'!Y$2,'Inputs from Uganda staff'!$E$61:$E$80,0),MATCH('HRH Need estimation'!$D214,'Inputs from Uganda staff'!$E$6:$BM$6,0)),
"")) +
0.35 * INDEX('WFOM - Time_Base'!$A$4:$API$29, MATCH("CenHos", 'WFOM - Time_Base'!$B$4:$B$29,0), MATCH(CONCATENATE("InpatientDays",Y$2),'WFOM - Time_Base'!$A$8:$API$8,0)) *
INDEX('WFOM - Time_Base'!$A$4:$API$29, MATCH("CenHos_Per", 'WFOM - Time_Base'!$B$4:$B$29,0), MATCH(CONCATENATE("InpatientDays",Y$2),'WFOM - Time_Base'!$A$8:$API$8,0))</f>
        <v>0</v>
      </c>
      <c r="Z214" s="252">
        <f xml:space="preserve"> IFERROR(
INDEX('WFOM - Time_Base'!$A$4:$API$29, MATCH("CenHos", 'WFOM - Time_Base'!$B$4:$B$29,0), MATCH(CONCATENATE($G214,Z$2),'WFOM - Time_Base'!$A$8:$API$8,0)) *
INDEX('WFOM - Time_Base'!$A$4:$API$29, MATCH("CenHos_Per", 'WFOM - Time_Base'!$B$4:$B$29,0), MATCH(CONCATENATE($G214,Z$2),'WFOM - Time_Base'!$A$8:$API$8,0)),
IFERROR( INDEX('Inputs from Uganda staff'!$E$61:$BM$80,MATCH('HRH Need estimation'!Z$2,'Inputs from Uganda staff'!$E$61:$E$80,0),MATCH('HRH Need estimation'!$D214,'Inputs from Uganda staff'!$E$6:$BM$6,0)),
"")) +
0.35 * INDEX('WFOM - Time_Base'!$A$4:$API$29, MATCH("CenHos", 'WFOM - Time_Base'!$B$4:$B$29,0), MATCH(CONCATENATE("InpatientDays",Z$2),'WFOM - Time_Base'!$A$8:$API$8,0)) *
INDEX('WFOM - Time_Base'!$A$4:$API$29, MATCH("CenHos_Per", 'WFOM - Time_Base'!$B$4:$B$29,0), MATCH(CONCATENATE("InpatientDays",Z$2),'WFOM - Time_Base'!$A$8:$API$8,0))</f>
        <v>0</v>
      </c>
      <c r="AA214" s="252">
        <f xml:space="preserve"> IFERROR(
INDEX('WFOM - Time_Base'!$A$4:$API$29, MATCH("CenHos", 'WFOM - Time_Base'!$B$4:$B$29,0), MATCH(CONCATENATE($G214,AA$2),'WFOM - Time_Base'!$A$8:$API$8,0)) *
INDEX('WFOM - Time_Base'!$A$4:$API$29, MATCH("CenHos_Per", 'WFOM - Time_Base'!$B$4:$B$29,0), MATCH(CONCATENATE($G214,AA$2),'WFOM - Time_Base'!$A$8:$API$8,0)),
IFERROR( INDEX('Inputs from Uganda staff'!$E$61:$BM$80,MATCH('HRH Need estimation'!AA$2,'Inputs from Uganda staff'!$E$61:$E$80,0),MATCH('HRH Need estimation'!$D214,'Inputs from Uganda staff'!$E$6:$BM$6,0)),
"")) +
0.35 * INDEX('WFOM - Time_Base'!$A$4:$API$29, MATCH("CenHos", 'WFOM - Time_Base'!$B$4:$B$29,0), MATCH(CONCATENATE("InpatientDays",AA$2),'WFOM - Time_Base'!$A$8:$API$8,0)) *
INDEX('WFOM - Time_Base'!$A$4:$API$29, MATCH("CenHos_Per", 'WFOM - Time_Base'!$B$4:$B$29,0), MATCH(CONCATENATE("InpatientDays",AA$2),'WFOM - Time_Base'!$A$8:$API$8,0))</f>
        <v>0</v>
      </c>
      <c r="AB214" s="252">
        <f xml:space="preserve"> IFERROR(
INDEX('WFOM - Time_Base'!$A$4:$API$29, MATCH("CenHos", 'WFOM - Time_Base'!$B$4:$B$29,0), MATCH(CONCATENATE($G214,AB$2),'WFOM - Time_Base'!$A$8:$API$8,0)) *
INDEX('WFOM - Time_Base'!$A$4:$API$29, MATCH("CenHos_Per", 'WFOM - Time_Base'!$B$4:$B$29,0), MATCH(CONCATENATE($G214,AB$2),'WFOM - Time_Base'!$A$8:$API$8,0)),
IFERROR( INDEX('Inputs from Uganda staff'!$E$61:$BM$80,MATCH('HRH Need estimation'!AB$2,'Inputs from Uganda staff'!$E$61:$E$80,0),MATCH('HRH Need estimation'!$D214,'Inputs from Uganda staff'!$E$6:$BM$6,0)),
"")) +
0.35 * INDEX('WFOM - Time_Base'!$A$4:$API$29, MATCH("CenHos", 'WFOM - Time_Base'!$B$4:$B$29,0), MATCH(CONCATENATE("InpatientDays",AB$2),'WFOM - Time_Base'!$A$8:$API$8,0)) *
INDEX('WFOM - Time_Base'!$A$4:$API$29, MATCH("CenHos_Per", 'WFOM - Time_Base'!$B$4:$B$29,0), MATCH(CONCATENATE("InpatientDays",AB$2),'WFOM - Time_Base'!$A$8:$API$8,0))</f>
        <v>0</v>
      </c>
      <c r="AC214" s="252"/>
      <c r="AD214" s="252">
        <f xml:space="preserve"> IFERROR(
INDEX('WFOM - Time_Base'!$A$4:$API$29, MATCH("CenHos", 'WFOM - Time_Base'!$B$4:$B$29,0), MATCH(CONCATENATE($G214,AD$2),'WFOM - Time_Base'!$A$8:$API$8,0)) *
INDEX('WFOM - Time_Base'!$A$4:$API$29, MATCH("CenHos_Per", 'WFOM - Time_Base'!$B$4:$B$29,0), MATCH(CONCATENATE($G214,AD$2),'WFOM - Time_Base'!$A$8:$API$8,0)),
IFERROR( INDEX('Inputs from Uganda staff'!$E$61:$BM$80,MATCH('HRH Need estimation'!AD$2,'Inputs from Uganda staff'!$E$61:$E$80,0),MATCH('HRH Need estimation'!$D214,'Inputs from Uganda staff'!$E$6:$BM$6,0)),
"")) +
0.35 * INDEX('WFOM - Time_Base'!$A$4:$API$29, MATCH("CenHos", 'WFOM - Time_Base'!$B$4:$B$29,0), MATCH(CONCATENATE("InpatientDays",AD$2),'WFOM - Time_Base'!$A$8:$API$8,0)) *
INDEX('WFOM - Time_Base'!$A$4:$API$29, MATCH("CenHos_Per", 'WFOM - Time_Base'!$B$4:$B$29,0), MATCH(CONCATENATE("InpatientDays",AD$2),'WFOM - Time_Base'!$A$8:$API$8,0))</f>
        <v>0</v>
      </c>
      <c r="AE214" s="252">
        <f xml:space="preserve"> IFERROR(
INDEX('WFOM - Time_Base'!$A$4:$API$29, MATCH("CenHos", 'WFOM - Time_Base'!$B$4:$B$29,0), MATCH(CONCATENATE($G214,AE$2),'WFOM - Time_Base'!$A$8:$API$8,0)) *
INDEX('WFOM - Time_Base'!$A$4:$API$29, MATCH("CenHos_Per", 'WFOM - Time_Base'!$B$4:$B$29,0), MATCH(CONCATENATE($G214,AE$2),'WFOM - Time_Base'!$A$8:$API$8,0)),
IFERROR( INDEX('Inputs from Uganda staff'!$E$61:$BM$80,MATCH('HRH Need estimation'!AE$2,'Inputs from Uganda staff'!$E$61:$E$80,0),MATCH('HRH Need estimation'!$D214,'Inputs from Uganda staff'!$E$6:$BM$6,0)),
"")) +
0.35 * INDEX('WFOM - Time_Base'!$A$4:$API$29, MATCH("CenHos", 'WFOM - Time_Base'!$B$4:$B$29,0), MATCH(CONCATENATE("InpatientDays",AE$2),'WFOM - Time_Base'!$A$8:$API$8,0)) *
INDEX('WFOM - Time_Base'!$A$4:$API$29, MATCH("CenHos_Per", 'WFOM - Time_Base'!$B$4:$B$29,0), MATCH(CONCATENATE("InpatientDays",AE$2),'WFOM - Time_Base'!$A$8:$API$8,0))</f>
        <v>0</v>
      </c>
      <c r="AF214" s="252">
        <f xml:space="preserve"> IFERROR(
INDEX('WFOM - Time_Base'!$A$4:$API$29, MATCH("CenHos", 'WFOM - Time_Base'!$B$4:$B$29,0), MATCH(CONCATENATE($G214,AF$2),'WFOM - Time_Base'!$A$8:$API$8,0)) *
INDEX('WFOM - Time_Base'!$A$4:$API$29, MATCH("CenHos_Per", 'WFOM - Time_Base'!$B$4:$B$29,0), MATCH(CONCATENATE($G214,AF$2),'WFOM - Time_Base'!$A$8:$API$8,0)),
IFERROR( INDEX('Inputs from Uganda staff'!$E$61:$BM$80,MATCH('HRH Need estimation'!AF$2,'Inputs from Uganda staff'!$E$61:$E$80,0),MATCH('HRH Need estimation'!$D214,'Inputs from Uganda staff'!$E$6:$BM$6,0)),
"")) +
0.35 * INDEX('WFOM - Time_Base'!$A$4:$API$29, MATCH("CenHos", 'WFOM - Time_Base'!$B$4:$B$29,0), MATCH(CONCATENATE("InpatientDays",AF$2),'WFOM - Time_Base'!$A$8:$API$8,0)) *
INDEX('WFOM - Time_Base'!$A$4:$API$29, MATCH("CenHos_Per", 'WFOM - Time_Base'!$B$4:$B$29,0), MATCH(CONCATENATE("InpatientDays",AF$2),'WFOM - Time_Base'!$A$8:$API$8,0))</f>
        <v>0</v>
      </c>
      <c r="AG214" s="252">
        <f xml:space="preserve"> 4 *IFERROR(
INDEX('WFOM - Time_Base'!$A$4:$API$29, MATCH("CenHos", 'WFOM - Time_Base'!$B$4:$B$29,0), MATCH(CONCATENATE($G214,AG$2),'WFOM - Time_Base'!$A$8:$API$8,0)) *
INDEX('WFOM - Time_Base'!$A$4:$API$29, MATCH("CenHos_Per", 'WFOM - Time_Base'!$B$4:$B$29,0), MATCH(CONCATENATE($G214,AG$2),'WFOM - Time_Base'!$A$8:$API$8,0)),
IFERROR( INDEX('Inputs from Uganda staff'!$E$61:$BM$80,MATCH('HRH Need estimation'!AG$2,'Inputs from Uganda staff'!$E$61:$E$80,0),MATCH('HRH Need estimation'!$D214,'Inputs from Uganda staff'!$E$6:$BM$6,0)),
""))</f>
        <v>100</v>
      </c>
      <c r="AH214" s="252">
        <f xml:space="preserve"> IFERROR(
INDEX('WFOM - Time_Base'!$A$4:$API$29, MATCH("CenHos", 'WFOM - Time_Base'!$B$4:$B$29,0), MATCH(CONCATENATE($G214,AH$2),'WFOM - Time_Base'!$A$8:$API$8,0)) *
INDEX('WFOM - Time_Base'!$A$4:$API$29, MATCH("CenHos_Per", 'WFOM - Time_Base'!$B$4:$B$29,0), MATCH(CONCATENATE($G214,AH$2),'WFOM - Time_Base'!$A$8:$API$8,0)),
IFERROR( INDEX('Inputs from Uganda staff'!$E$61:$BM$80,MATCH('HRH Need estimation'!AH$2,'Inputs from Uganda staff'!$E$61:$E$80,0),MATCH('HRH Need estimation'!$D214,'Inputs from Uganda staff'!$E$6:$BM$6,0)),
""))</f>
        <v>0</v>
      </c>
      <c r="AI214" s="252">
        <f xml:space="preserve"> IFERROR(
INDEX('WFOM - Time_Base'!$A$4:$API$29, MATCH("CenHos", 'WFOM - Time_Base'!$B$4:$B$29,0), MATCH(CONCATENATE($G214,AI$2),'WFOM - Time_Base'!$A$8:$API$8,0)) *
INDEX('WFOM - Time_Base'!$A$4:$API$29, MATCH("CenHos_Per", 'WFOM - Time_Base'!$B$4:$B$29,0), MATCH(CONCATENATE($G214,AI$2),'WFOM - Time_Base'!$A$8:$API$8,0)),
IFERROR( INDEX('Inputs from Uganda staff'!$E$61:$BM$80,MATCH('HRH Need estimation'!AI$2,'Inputs from Uganda staff'!$E$61:$E$80,0),MATCH('HRH Need estimation'!$D214,'Inputs from Uganda staff'!$E$6:$BM$6,0)),
""))</f>
        <v>0</v>
      </c>
      <c r="AJ214" s="252">
        <f xml:space="preserve"> IFERROR(
INDEX('WFOM - Time_Base'!$A$4:$API$29, MATCH("CenHos", 'WFOM - Time_Base'!$B$4:$B$29,0), MATCH(CONCATENATE($G214,AJ$2),'WFOM - Time_Base'!$A$8:$API$8,0)) *
INDEX('WFOM - Time_Base'!$A$4:$API$29, MATCH("CenHos_Per", 'WFOM - Time_Base'!$B$4:$B$29,0), MATCH(CONCATENATE($G214,AJ$2),'WFOM - Time_Base'!$A$8:$API$8,0)),
IFERROR( INDEX('Inputs from Uganda staff'!$E$61:$BM$80,MATCH('HRH Need estimation'!AJ$2,'Inputs from Uganda staff'!$E$61:$E$80,0),MATCH('HRH Need estimation'!$D214,'Inputs from Uganda staff'!$E$6:$BM$6,0)),
""))</f>
        <v>0</v>
      </c>
      <c r="AK214" s="252">
        <f xml:space="preserve"> IFERROR(
INDEX('WFOM - Time_Base'!$A$4:$API$29, MATCH("CenHos", 'WFOM - Time_Base'!$B$4:$B$29,0), MATCH(CONCATENATE($G214,AK$2),'WFOM - Time_Base'!$A$8:$API$8,0)) *
INDEX('WFOM - Time_Base'!$A$4:$API$29, MATCH("CenHos_Per", 'WFOM - Time_Base'!$B$4:$B$29,0), MATCH(CONCATENATE($G214,AK$2),'WFOM - Time_Base'!$A$8:$API$8,0)),
IFERROR( INDEX('Inputs from Uganda staff'!$E$61:$BM$80,MATCH('HRH Need estimation'!AK$2,'Inputs from Uganda staff'!$E$61:$E$80,0),MATCH('HRH Need estimation'!$D214,'Inputs from Uganda staff'!$E$6:$BM$6,0)),
""))</f>
        <v>0</v>
      </c>
      <c r="AL214" s="252">
        <f xml:space="preserve"> IFERROR(
INDEX('WFOM - Time_Base'!$A$4:$API$29, MATCH("CenHos", 'WFOM - Time_Base'!$B$4:$B$29,0), MATCH(CONCATENATE($G214,AL$2),'WFOM - Time_Base'!$A$8:$API$8,0)) *
INDEX('WFOM - Time_Base'!$A$4:$API$29, MATCH("CenHos_Per", 'WFOM - Time_Base'!$B$4:$B$29,0), MATCH(CONCATENATE($G214,AL$2),'WFOM - Time_Base'!$A$8:$API$8,0)),
IFERROR( INDEX('Inputs from Uganda staff'!$E$61:$BM$80,MATCH('HRH Need estimation'!AL$2,'Inputs from Uganda staff'!$E$61:$E$80,0),MATCH('HRH Need estimation'!$D214,'Inputs from Uganda staff'!$E$6:$BM$6,0)),
""))</f>
        <v>0</v>
      </c>
      <c r="AN214" t="s">
        <v>2073</v>
      </c>
      <c r="AO214" t="str">
        <f t="shared" si="8"/>
        <v>233</v>
      </c>
    </row>
    <row r="215" spans="1:41">
      <c r="A215" s="106" t="s">
        <v>1021</v>
      </c>
      <c r="B215" s="106" t="s">
        <v>141</v>
      </c>
      <c r="C215" s="107" t="s">
        <v>641</v>
      </c>
      <c r="D215" s="115" t="s">
        <v>642</v>
      </c>
      <c r="E215" s="122" t="s">
        <v>141</v>
      </c>
      <c r="F215" s="122" t="s">
        <v>144</v>
      </c>
      <c r="G215" s="122" t="str">
        <f>IF(F215&lt;&gt;"", VLOOKUP(F215,'WFOM - Cadre and Service List'!$E$4:$F$52,2,FALSE), "")</f>
        <v>MentClinic</v>
      </c>
      <c r="H215" s="122"/>
      <c r="I215" s="207"/>
      <c r="J215" s="207"/>
      <c r="K215" s="207"/>
      <c r="L215" s="207"/>
      <c r="M215" s="207"/>
      <c r="N215" s="207"/>
      <c r="O215" s="207"/>
      <c r="P215" s="207">
        <f t="shared" si="7"/>
        <v>0</v>
      </c>
      <c r="Q215" s="122" t="s">
        <v>1947</v>
      </c>
      <c r="R215" s="252">
        <f>2.4 *
INDEX('WFOM - Time_Base'!$A$4:$API$29, MATCH("CenHos", 'WFOM - Time_Base'!$B$4:$B$29,0), MATCH(CONCATENATE("Over5OPD",R$2),'WFOM - Time_Base'!$A$8:$API$8,0)) *
INDEX('WFOM - Time_Base'!$A$4:$API$29, MATCH("CenHos_Per", 'WFOM - Time_Base'!$B$4:$B$29,0), MATCH(CONCATENATE("Over5OPD",R$2),'WFOM - Time_Base'!$A$8:$API$8,0)) +
5.25 * INDEX('WFOM - Time_Base'!$A$4:$API$29, MATCH("CenHos", 'WFOM - Time_Base'!$B$4:$B$29,0), MATCH(CONCATENATE("InpatientDays",R$2),'WFOM - Time_Base'!$A$8:$API$8,0)) *
INDEX('WFOM - Time_Base'!$A$4:$API$29, MATCH("CenHos_Per", 'WFOM - Time_Base'!$B$4:$B$29,0), MATCH(CONCATENATE("InpatientDays",R$2),'WFOM - Time_Base'!$A$8:$API$8,0))</f>
        <v>34.65</v>
      </c>
      <c r="S215" s="252">
        <f>2.4 *
INDEX('WFOM - Time_Base'!$A$4:$API$29, MATCH("CenHos", 'WFOM - Time_Base'!$B$4:$B$29,0), MATCH(CONCATENATE("Over5OPD",S$2),'WFOM - Time_Base'!$A$8:$API$8,0)) *
INDEX('WFOM - Time_Base'!$A$4:$API$29, MATCH("CenHos_Per", 'WFOM - Time_Base'!$B$4:$B$29,0), MATCH(CONCATENATE("Over5OPD",S$2),'WFOM - Time_Base'!$A$8:$API$8,0)) +
5.25 * INDEX('WFOM - Time_Base'!$A$4:$API$29, MATCH("CenHos", 'WFOM - Time_Base'!$B$4:$B$29,0), MATCH(CONCATENATE("InpatientDays",S$2),'WFOM - Time_Base'!$A$8:$API$8,0)) *
INDEX('WFOM - Time_Base'!$A$4:$API$29, MATCH("CenHos_Per", 'WFOM - Time_Base'!$B$4:$B$29,0), MATCH(CONCATENATE("InpatientDays",S$2),'WFOM - Time_Base'!$A$8:$API$8,0))</f>
        <v>51.15</v>
      </c>
      <c r="T215" s="252">
        <f>2.4 *
INDEX('WFOM - Time_Base'!$A$4:$API$29, MATCH("CenHos", 'WFOM - Time_Base'!$B$4:$B$29,0), MATCH(CONCATENATE("Over5OPD",T$2),'WFOM - Time_Base'!$A$8:$API$8,0)) *
INDEX('WFOM - Time_Base'!$A$4:$API$29, MATCH("CenHos_Per", 'WFOM - Time_Base'!$B$4:$B$29,0), MATCH(CONCATENATE("Over5OPD",T$2),'WFOM - Time_Base'!$A$8:$API$8,0)) +
5.25 * INDEX('WFOM - Time_Base'!$A$4:$API$29, MATCH("CenHos", 'WFOM - Time_Base'!$B$4:$B$29,0), MATCH(CONCATENATE("InpatientDays",T$2),'WFOM - Time_Base'!$A$8:$API$8,0)) *
INDEX('WFOM - Time_Base'!$A$4:$API$29, MATCH("CenHos_Per", 'WFOM - Time_Base'!$B$4:$B$29,0), MATCH(CONCATENATE("InpatientDays",T$2),'WFOM - Time_Base'!$A$8:$API$8,0))</f>
        <v>0</v>
      </c>
      <c r="U215" s="252">
        <f>2.4 *
INDEX('WFOM - Time_Base'!$A$4:$API$29, MATCH("CenHos", 'WFOM - Time_Base'!$B$4:$B$29,0), MATCH(CONCATENATE("Over5OPD",U$2),'WFOM - Time_Base'!$A$8:$API$8,0)) *
INDEX('WFOM - Time_Base'!$A$4:$API$29, MATCH("CenHos_Per", 'WFOM - Time_Base'!$B$4:$B$29,0), MATCH(CONCATENATE("Over5OPD",U$2),'WFOM - Time_Base'!$A$8:$API$8,0)) +
5.25 * INDEX('WFOM - Time_Base'!$A$4:$API$29, MATCH("CenHos", 'WFOM - Time_Base'!$B$4:$B$29,0), MATCH(CONCATENATE("InpatientDays",U$2),'WFOM - Time_Base'!$A$8:$API$8,0)) *
INDEX('WFOM - Time_Base'!$A$4:$API$29, MATCH("CenHos_Per", 'WFOM - Time_Base'!$B$4:$B$29,0), MATCH(CONCATENATE("InpatientDays",U$2),'WFOM - Time_Base'!$A$8:$API$8,0))</f>
        <v>65.400000000000006</v>
      </c>
      <c r="V215" s="252">
        <f>2.4 *
INDEX('WFOM - Time_Base'!$A$4:$API$29, MATCH("CenHos", 'WFOM - Time_Base'!$B$4:$B$29,0), MATCH(CONCATENATE("Over5OPD",V$2),'WFOM - Time_Base'!$A$8:$API$8,0)) *
INDEX('WFOM - Time_Base'!$A$4:$API$29, MATCH("CenHos_Per", 'WFOM - Time_Base'!$B$4:$B$29,0), MATCH(CONCATENATE("Over5OPD",V$2),'WFOM - Time_Base'!$A$8:$API$8,0)) +
5.25 * INDEX('WFOM - Time_Base'!$A$4:$API$29, MATCH("CenHos", 'WFOM - Time_Base'!$B$4:$B$29,0), MATCH(CONCATENATE("InpatientDays",V$2),'WFOM - Time_Base'!$A$8:$API$8,0)) *
INDEX('WFOM - Time_Base'!$A$4:$API$29, MATCH("CenHos_Per", 'WFOM - Time_Base'!$B$4:$B$29,0), MATCH(CONCATENATE("InpatientDays",V$2),'WFOM - Time_Base'!$A$8:$API$8,0))</f>
        <v>156.6</v>
      </c>
      <c r="W215" s="252">
        <f>2.4 *
INDEX('WFOM - Time_Base'!$A$4:$API$29, MATCH("CenHos", 'WFOM - Time_Base'!$B$4:$B$29,0), MATCH(CONCATENATE("Over5OPD",W$2),'WFOM - Time_Base'!$A$8:$API$8,0)) *
INDEX('WFOM - Time_Base'!$A$4:$API$29, MATCH("CenHos_Per", 'WFOM - Time_Base'!$B$4:$B$29,0), MATCH(CONCATENATE("Over5OPD",W$2),'WFOM - Time_Base'!$A$8:$API$8,0)) +
5.25 * INDEX('WFOM - Time_Base'!$A$4:$API$29, MATCH("CenHos", 'WFOM - Time_Base'!$B$4:$B$29,0), MATCH(CONCATENATE("InpatientDays",W$2),'WFOM - Time_Base'!$A$8:$API$8,0)) *
INDEX('WFOM - Time_Base'!$A$4:$API$29, MATCH("CenHos_Per", 'WFOM - Time_Base'!$B$4:$B$29,0), MATCH(CONCATENATE("InpatientDays",W$2),'WFOM - Time_Base'!$A$8:$API$8,0))</f>
        <v>10.5</v>
      </c>
      <c r="X215" s="252">
        <f>2.4 *
INDEX('WFOM - Time_Base'!$A$4:$API$29, MATCH("CenHos", 'WFOM - Time_Base'!$B$4:$B$29,0), MATCH(CONCATENATE("Over5OPD",X$2),'WFOM - Time_Base'!$A$8:$API$8,0)) *
INDEX('WFOM - Time_Base'!$A$4:$API$29, MATCH("CenHos_Per", 'WFOM - Time_Base'!$B$4:$B$29,0), MATCH(CONCATENATE("Over5OPD",X$2),'WFOM - Time_Base'!$A$8:$API$8,0)) +
5.25 * INDEX('WFOM - Time_Base'!$A$4:$API$29, MATCH("CenHos", 'WFOM - Time_Base'!$B$4:$B$29,0), MATCH(CONCATENATE("InpatientDays",X$2),'WFOM - Time_Base'!$A$8:$API$8,0)) *
INDEX('WFOM - Time_Base'!$A$4:$API$29, MATCH("CenHos_Per", 'WFOM - Time_Base'!$B$4:$B$29,0), MATCH(CONCATENATE("InpatientDays",X$2),'WFOM - Time_Base'!$A$8:$API$8,0))</f>
        <v>0</v>
      </c>
      <c r="Y215" s="252">
        <f>2.4 *
INDEX('WFOM - Time_Base'!$A$4:$API$29, MATCH("CenHos", 'WFOM - Time_Base'!$B$4:$B$29,0), MATCH(CONCATENATE("Over5OPD",Y$2),'WFOM - Time_Base'!$A$8:$API$8,0)) *
INDEX('WFOM - Time_Base'!$A$4:$API$29, MATCH("CenHos_Per", 'WFOM - Time_Base'!$B$4:$B$29,0), MATCH(CONCATENATE("Over5OPD",Y$2),'WFOM - Time_Base'!$A$8:$API$8,0)) +
5.25 * INDEX('WFOM - Time_Base'!$A$4:$API$29, MATCH("CenHos", 'WFOM - Time_Base'!$B$4:$B$29,0), MATCH(CONCATENATE("InpatientDays",Y$2),'WFOM - Time_Base'!$A$8:$API$8,0)) *
INDEX('WFOM - Time_Base'!$A$4:$API$29, MATCH("CenHos_Per", 'WFOM - Time_Base'!$B$4:$B$29,0), MATCH(CONCATENATE("InpatientDays",Y$2),'WFOM - Time_Base'!$A$8:$API$8,0))</f>
        <v>0</v>
      </c>
      <c r="Z215" s="252">
        <f>2.4 *
INDEX('WFOM - Time_Base'!$A$4:$API$29, MATCH("CenHos", 'WFOM - Time_Base'!$B$4:$B$29,0), MATCH(CONCATENATE("Over5OPD",Z$2),'WFOM - Time_Base'!$A$8:$API$8,0)) *
INDEX('WFOM - Time_Base'!$A$4:$API$29, MATCH("CenHos_Per", 'WFOM - Time_Base'!$B$4:$B$29,0), MATCH(CONCATENATE("Over5OPD",Z$2),'WFOM - Time_Base'!$A$8:$API$8,0)) +
5.25 * INDEX('WFOM - Time_Base'!$A$4:$API$29, MATCH("CenHos", 'WFOM - Time_Base'!$B$4:$B$29,0), MATCH(CONCATENATE("InpatientDays",Z$2),'WFOM - Time_Base'!$A$8:$API$8,0)) *
INDEX('WFOM - Time_Base'!$A$4:$API$29, MATCH("CenHos_Per", 'WFOM - Time_Base'!$B$4:$B$29,0), MATCH(CONCATENATE("InpatientDays",Z$2),'WFOM - Time_Base'!$A$8:$API$8,0))</f>
        <v>0</v>
      </c>
      <c r="AA215" s="252">
        <f>2.4 *
INDEX('WFOM - Time_Base'!$A$4:$API$29, MATCH("CenHos", 'WFOM - Time_Base'!$B$4:$B$29,0), MATCH(CONCATENATE("Over5OPD",AA$2),'WFOM - Time_Base'!$A$8:$API$8,0)) *
INDEX('WFOM - Time_Base'!$A$4:$API$29, MATCH("CenHos_Per", 'WFOM - Time_Base'!$B$4:$B$29,0), MATCH(CONCATENATE("Over5OPD",AA$2),'WFOM - Time_Base'!$A$8:$API$8,0)) +
5.25 * INDEX('WFOM - Time_Base'!$A$4:$API$29, MATCH("CenHos", 'WFOM - Time_Base'!$B$4:$B$29,0), MATCH(CONCATENATE("InpatientDays",AA$2),'WFOM - Time_Base'!$A$8:$API$8,0)) *
INDEX('WFOM - Time_Base'!$A$4:$API$29, MATCH("CenHos_Per", 'WFOM - Time_Base'!$B$4:$B$29,0), MATCH(CONCATENATE("InpatientDays",AA$2),'WFOM - Time_Base'!$A$8:$API$8,0))</f>
        <v>0</v>
      </c>
      <c r="AB215" s="252">
        <f>2.4 *
INDEX('WFOM - Time_Base'!$A$4:$API$29, MATCH("CenHos", 'WFOM - Time_Base'!$B$4:$B$29,0), MATCH(CONCATENATE("Over5OPD",AB$2),'WFOM - Time_Base'!$A$8:$API$8,0)) *
INDEX('WFOM - Time_Base'!$A$4:$API$29, MATCH("CenHos_Per", 'WFOM - Time_Base'!$B$4:$B$29,0), MATCH(CONCATENATE("Over5OPD",AB$2),'WFOM - Time_Base'!$A$8:$API$8,0)) +
5.25 * INDEX('WFOM - Time_Base'!$A$4:$API$29, MATCH("CenHos", 'WFOM - Time_Base'!$B$4:$B$29,0), MATCH(CONCATENATE("InpatientDays",AB$2),'WFOM - Time_Base'!$A$8:$API$8,0)) *
INDEX('WFOM - Time_Base'!$A$4:$API$29, MATCH("CenHos_Per", 'WFOM - Time_Base'!$B$4:$B$29,0), MATCH(CONCATENATE("InpatientDays",AB$2),'WFOM - Time_Base'!$A$8:$API$8,0))</f>
        <v>0</v>
      </c>
      <c r="AC215" s="252"/>
      <c r="AD215" s="252">
        <f>2.4 *
INDEX('WFOM - Time_Base'!$A$4:$API$29, MATCH("CenHos", 'WFOM - Time_Base'!$B$4:$B$29,0), MATCH(CONCATENATE("Over5OPD",AD$2),'WFOM - Time_Base'!$A$8:$API$8,0)) *
INDEX('WFOM - Time_Base'!$A$4:$API$29, MATCH("CenHos_Per", 'WFOM - Time_Base'!$B$4:$B$29,0), MATCH(CONCATENATE("Over5OPD",AD$2),'WFOM - Time_Base'!$A$8:$API$8,0)) +
5.25 * INDEX('WFOM - Time_Base'!$A$4:$API$29, MATCH("CenHos", 'WFOM - Time_Base'!$B$4:$B$29,0), MATCH(CONCATENATE("InpatientDays",AD$2),'WFOM - Time_Base'!$A$8:$API$8,0)) *
INDEX('WFOM - Time_Base'!$A$4:$API$29, MATCH("CenHos_Per", 'WFOM - Time_Base'!$B$4:$B$29,0), MATCH(CONCATENATE("InpatientDays",AD$2),'WFOM - Time_Base'!$A$8:$API$8,0))</f>
        <v>0</v>
      </c>
      <c r="AE215" s="252">
        <f>2.4 *
INDEX('WFOM - Time_Base'!$A$4:$API$29, MATCH("CenHos", 'WFOM - Time_Base'!$B$4:$B$29,0), MATCH(CONCATENATE("Over5OPD",AE$2),'WFOM - Time_Base'!$A$8:$API$8,0)) *
INDEX('WFOM - Time_Base'!$A$4:$API$29, MATCH("CenHos_Per", 'WFOM - Time_Base'!$B$4:$B$29,0), MATCH(CONCATENATE("Over5OPD",AE$2),'WFOM - Time_Base'!$A$8:$API$8,0)) +
5.25 * INDEX('WFOM - Time_Base'!$A$4:$API$29, MATCH("CenHos", 'WFOM - Time_Base'!$B$4:$B$29,0), MATCH(CONCATENATE("InpatientDays",AE$2),'WFOM - Time_Base'!$A$8:$API$8,0)) *
INDEX('WFOM - Time_Base'!$A$4:$API$29, MATCH("CenHos_Per", 'WFOM - Time_Base'!$B$4:$B$29,0), MATCH(CONCATENATE("InpatientDays",AE$2),'WFOM - Time_Base'!$A$8:$API$8,0))</f>
        <v>0</v>
      </c>
      <c r="AF215" s="252">
        <f>2.4 *
INDEX('WFOM - Time_Base'!$A$4:$API$29, MATCH("CenHos", 'WFOM - Time_Base'!$B$4:$B$29,0), MATCH(CONCATENATE("Over5OPD",AF$2),'WFOM - Time_Base'!$A$8:$API$8,0)) *
INDEX('WFOM - Time_Base'!$A$4:$API$29, MATCH("CenHos_Per", 'WFOM - Time_Base'!$B$4:$B$29,0), MATCH(CONCATENATE("Over5OPD",AF$2),'WFOM - Time_Base'!$A$8:$API$8,0)) +
5.25 * INDEX('WFOM - Time_Base'!$A$4:$API$29, MATCH("CenHos", 'WFOM - Time_Base'!$B$4:$B$29,0), MATCH(CONCATENATE("InpatientDays",AF$2),'WFOM - Time_Base'!$A$8:$API$8,0)) *
INDEX('WFOM - Time_Base'!$A$4:$API$29, MATCH("CenHos_Per", 'WFOM - Time_Base'!$B$4:$B$29,0), MATCH(CONCATENATE("InpatientDays",AF$2),'WFOM - Time_Base'!$A$8:$API$8,0))</f>
        <v>0</v>
      </c>
      <c r="AG215" s="252">
        <f>6 *
INDEX('WFOM - Time_Base'!$A$4:$API$29, MATCH("CenHos", 'WFOM - Time_Base'!$B$4:$B$29,0), MATCH(CONCATENATE("MentClinic",AG$2),'WFOM - Time_Base'!$A$8:$API$8,0)) *
INDEX('WFOM - Time_Base'!$A$4:$API$29, MATCH("CenHos_Per", 'WFOM - Time_Base'!$B$4:$B$29,0), MATCH(CONCATENATE("MentClinic",AG$2),'WFOM - Time_Base'!$A$8:$API$8,0))</f>
        <v>150</v>
      </c>
      <c r="AH215" s="252">
        <f>2.4 *
INDEX('WFOM - Time_Base'!$A$4:$API$29, MATCH("CenHos", 'WFOM - Time_Base'!$B$4:$B$29,0), MATCH(CONCATENATE("Over5OPD",AH$2),'WFOM - Time_Base'!$A$8:$API$8,0)) *
INDEX('WFOM - Time_Base'!$A$4:$API$29, MATCH("CenHos_Per", 'WFOM - Time_Base'!$B$4:$B$29,0), MATCH(CONCATENATE("Over5OPD",AH$2),'WFOM - Time_Base'!$A$8:$API$8,0)) +
5.25 * INDEX('WFOM - Time_Base'!$A$4:$API$29, MATCH("CenHos", 'WFOM - Time_Base'!$B$4:$B$29,0), MATCH(CONCATENATE("InpatientDays",AH$2),'WFOM - Time_Base'!$A$8:$API$8,0)) *
INDEX('WFOM - Time_Base'!$A$4:$API$29, MATCH("CenHos_Per", 'WFOM - Time_Base'!$B$4:$B$29,0), MATCH(CONCATENATE("InpatientDays",AH$2),'WFOM - Time_Base'!$A$8:$API$8,0))</f>
        <v>0</v>
      </c>
      <c r="AI215" s="252">
        <f>2.4 *
INDEX('WFOM - Time_Base'!$A$4:$API$29, MATCH("CenHos", 'WFOM - Time_Base'!$B$4:$B$29,0), MATCH(CONCATENATE("Over5OPD",AI$2),'WFOM - Time_Base'!$A$8:$API$8,0)) *
INDEX('WFOM - Time_Base'!$A$4:$API$29, MATCH("CenHos_Per", 'WFOM - Time_Base'!$B$4:$B$29,0), MATCH(CONCATENATE("Over5OPD",AI$2),'WFOM - Time_Base'!$A$8:$API$8,0)) +
5.25 * INDEX('WFOM - Time_Base'!$A$4:$API$29, MATCH("CenHos", 'WFOM - Time_Base'!$B$4:$B$29,0), MATCH(CONCATENATE("InpatientDays",AI$2),'WFOM - Time_Base'!$A$8:$API$8,0)) *
INDEX('WFOM - Time_Base'!$A$4:$API$29, MATCH("CenHos_Per", 'WFOM - Time_Base'!$B$4:$B$29,0), MATCH(CONCATENATE("InpatientDays",AI$2),'WFOM - Time_Base'!$A$8:$API$8,0))</f>
        <v>0</v>
      </c>
      <c r="AJ215" s="252">
        <f>2.4 *
INDEX('WFOM - Time_Base'!$A$4:$API$29, MATCH("CenHos", 'WFOM - Time_Base'!$B$4:$B$29,0), MATCH(CONCATENATE("Over5OPD",AJ$2),'WFOM - Time_Base'!$A$8:$API$8,0)) *
INDEX('WFOM - Time_Base'!$A$4:$API$29, MATCH("CenHos_Per", 'WFOM - Time_Base'!$B$4:$B$29,0), MATCH(CONCATENATE("Over5OPD",AJ$2),'WFOM - Time_Base'!$A$8:$API$8,0)) +
5.25 * INDEX('WFOM - Time_Base'!$A$4:$API$29, MATCH("CenHos", 'WFOM - Time_Base'!$B$4:$B$29,0), MATCH(CONCATENATE("InpatientDays",AJ$2),'WFOM - Time_Base'!$A$8:$API$8,0)) *
INDEX('WFOM - Time_Base'!$A$4:$API$29, MATCH("CenHos_Per", 'WFOM - Time_Base'!$B$4:$B$29,0), MATCH(CONCATENATE("InpatientDays",AJ$2),'WFOM - Time_Base'!$A$8:$API$8,0))</f>
        <v>0</v>
      </c>
      <c r="AK215" s="252">
        <f>2.4 *
INDEX('WFOM - Time_Base'!$A$4:$API$29, MATCH("CenHos", 'WFOM - Time_Base'!$B$4:$B$29,0), MATCH(CONCATENATE("Over5OPD",AK$2),'WFOM - Time_Base'!$A$8:$API$8,0)) *
INDEX('WFOM - Time_Base'!$A$4:$API$29, MATCH("CenHos_Per", 'WFOM - Time_Base'!$B$4:$B$29,0), MATCH(CONCATENATE("Over5OPD",AK$2),'WFOM - Time_Base'!$A$8:$API$8,0)) +
5.25 * INDEX('WFOM - Time_Base'!$A$4:$API$29, MATCH("CenHos", 'WFOM - Time_Base'!$B$4:$B$29,0), MATCH(CONCATENATE("InpatientDays",AK$2),'WFOM - Time_Base'!$A$8:$API$8,0)) *
INDEX('WFOM - Time_Base'!$A$4:$API$29, MATCH("CenHos_Per", 'WFOM - Time_Base'!$B$4:$B$29,0), MATCH(CONCATENATE("InpatientDays",AK$2),'WFOM - Time_Base'!$A$8:$API$8,0))</f>
        <v>0</v>
      </c>
      <c r="AL215" s="252">
        <f>2.4 *
INDEX('WFOM - Time_Base'!$A$4:$API$29, MATCH("CenHos", 'WFOM - Time_Base'!$B$4:$B$29,0), MATCH(CONCATENATE("Over5OPD",AL$2),'WFOM - Time_Base'!$A$8:$API$8,0)) *
INDEX('WFOM - Time_Base'!$A$4:$API$29, MATCH("CenHos_Per", 'WFOM - Time_Base'!$B$4:$B$29,0), MATCH(CONCATENATE("Over5OPD",AL$2),'WFOM - Time_Base'!$A$8:$API$8,0)) +
5.25 * INDEX('WFOM - Time_Base'!$A$4:$API$29, MATCH("CenHos", 'WFOM - Time_Base'!$B$4:$B$29,0), MATCH(CONCATENATE("InpatientDays",AL$2),'WFOM - Time_Base'!$A$8:$API$8,0)) *
INDEX('WFOM - Time_Base'!$A$4:$API$29, MATCH("CenHos_Per", 'WFOM - Time_Base'!$B$4:$B$29,0), MATCH(CONCATENATE("InpatientDays",AL$2),'WFOM - Time_Base'!$A$8:$API$8,0))</f>
        <v>0</v>
      </c>
      <c r="AM215" t="s">
        <v>2056</v>
      </c>
      <c r="AN215" t="s">
        <v>2073</v>
      </c>
      <c r="AO215" t="str">
        <f t="shared" si="8"/>
        <v>234</v>
      </c>
    </row>
    <row r="216" spans="1:41">
      <c r="A216" s="106" t="s">
        <v>1025</v>
      </c>
      <c r="B216" s="106" t="s">
        <v>525</v>
      </c>
      <c r="C216" s="107" t="s">
        <v>643</v>
      </c>
      <c r="D216" s="115" t="s">
        <v>644</v>
      </c>
      <c r="E216" s="122" t="s">
        <v>141</v>
      </c>
      <c r="F216" s="122" t="s">
        <v>144</v>
      </c>
      <c r="G216" s="122" t="str">
        <f>IF(F216&lt;&gt;"", VLOOKUP(F216,'WFOM - Cadre and Service List'!$E$4:$F$52,2,FALSE), "")</f>
        <v>MentClinic</v>
      </c>
      <c r="H216" s="122"/>
      <c r="I216" s="208"/>
      <c r="J216" s="208"/>
      <c r="K216" s="208"/>
      <c r="L216" s="208"/>
      <c r="M216" s="208"/>
      <c r="N216" s="208"/>
      <c r="O216" s="208"/>
      <c r="P216" s="207">
        <f t="shared" si="7"/>
        <v>0</v>
      </c>
      <c r="Q216" s="122" t="s">
        <v>1947</v>
      </c>
      <c r="R216" s="252">
        <f>R201</f>
        <v>3.5</v>
      </c>
      <c r="S216" s="252">
        <f>S201</f>
        <v>6</v>
      </c>
      <c r="T216" s="252">
        <f xml:space="preserve"> IFERROR(
INDEX('WFOM - Time_Base'!$A$4:$API$29, MATCH("CenHos", 'WFOM - Time_Base'!$B$4:$B$29,0), MATCH(CONCATENATE($G216,T$2),'WFOM - Time_Base'!$A$8:$API$8,0)) *
INDEX('WFOM - Time_Base'!$A$4:$API$29, MATCH("CenHos_Per", 'WFOM - Time_Base'!$B$4:$B$29,0), MATCH(CONCATENATE($G216,T$2),'WFOM - Time_Base'!$A$8:$API$8,0)),
IFERROR( INDEX('Inputs from Uganda staff'!$E$61:$BM$80,MATCH('HRH Need estimation'!T$2,'Inputs from Uganda staff'!$E$61:$E$80,0),MATCH('HRH Need estimation'!$D216,'Inputs from Uganda staff'!$E$6:$BM$6,0)),
""))</f>
        <v>0</v>
      </c>
      <c r="U216" s="252">
        <f>U201</f>
        <v>1</v>
      </c>
      <c r="V216" s="252">
        <f>V201</f>
        <v>4</v>
      </c>
      <c r="W216" s="252">
        <f xml:space="preserve"> IFERROR(
INDEX('WFOM - Time_Base'!$A$4:$API$29, MATCH("CenHos", 'WFOM - Time_Base'!$B$4:$B$29,0), MATCH(CONCATENATE($G216,W$2),'WFOM - Time_Base'!$A$8:$API$8,0)) *
INDEX('WFOM - Time_Base'!$A$4:$API$29, MATCH("CenHos_Per", 'WFOM - Time_Base'!$B$4:$B$29,0), MATCH(CONCATENATE($G216,W$2),'WFOM - Time_Base'!$A$8:$API$8,0)),
IFERROR( INDEX('Inputs from Uganda staff'!$E$61:$BM$80,MATCH('HRH Need estimation'!W$2,'Inputs from Uganda staff'!$E$61:$E$80,0),MATCH('HRH Need estimation'!$D216,'Inputs from Uganda staff'!$E$6:$BM$6,0)),
""))</f>
        <v>0</v>
      </c>
      <c r="X216" s="252">
        <f xml:space="preserve"> IFERROR(
INDEX('WFOM - Time_Base'!$A$4:$API$29, MATCH("CenHos", 'WFOM - Time_Base'!$B$4:$B$29,0), MATCH(CONCATENATE($G216,X$2),'WFOM - Time_Base'!$A$8:$API$8,0)) *
INDEX('WFOM - Time_Base'!$A$4:$API$29, MATCH("CenHos_Per", 'WFOM - Time_Base'!$B$4:$B$29,0), MATCH(CONCATENATE($G216,X$2),'WFOM - Time_Base'!$A$8:$API$8,0)),
IFERROR( INDEX('Inputs from Uganda staff'!$E$61:$BM$80,MATCH('HRH Need estimation'!X$2,'Inputs from Uganda staff'!$E$61:$E$80,0),MATCH('HRH Need estimation'!$D216,'Inputs from Uganda staff'!$E$6:$BM$6,0)),
""))</f>
        <v>0</v>
      </c>
      <c r="Y216" s="252">
        <f xml:space="preserve"> IFERROR(
INDEX('WFOM - Time_Base'!$A$4:$API$29, MATCH("CenHos", 'WFOM - Time_Base'!$B$4:$B$29,0), MATCH(CONCATENATE($G216,Y$2),'WFOM - Time_Base'!$A$8:$API$8,0)) *
INDEX('WFOM - Time_Base'!$A$4:$API$29, MATCH("CenHos_Per", 'WFOM - Time_Base'!$B$4:$B$29,0), MATCH(CONCATENATE($G216,Y$2),'WFOM - Time_Base'!$A$8:$API$8,0)),
IFERROR( INDEX('Inputs from Uganda staff'!$E$61:$BM$80,MATCH('HRH Need estimation'!Y$2,'Inputs from Uganda staff'!$E$61:$E$80,0),MATCH('HRH Need estimation'!$D216,'Inputs from Uganda staff'!$E$6:$BM$6,0)),
""))</f>
        <v>0</v>
      </c>
      <c r="Z216" s="252">
        <f xml:space="preserve"> IFERROR(
INDEX('WFOM - Time_Base'!$A$4:$API$29, MATCH("CenHos", 'WFOM - Time_Base'!$B$4:$B$29,0), MATCH(CONCATENATE($G216,Z$2),'WFOM - Time_Base'!$A$8:$API$8,0)) *
INDEX('WFOM - Time_Base'!$A$4:$API$29, MATCH("CenHos_Per", 'WFOM - Time_Base'!$B$4:$B$29,0), MATCH(CONCATENATE($G216,Z$2),'WFOM - Time_Base'!$A$8:$API$8,0)),
IFERROR( INDEX('Inputs from Uganda staff'!$E$61:$BM$80,MATCH('HRH Need estimation'!Z$2,'Inputs from Uganda staff'!$E$61:$E$80,0),MATCH('HRH Need estimation'!$D216,'Inputs from Uganda staff'!$E$6:$BM$6,0)),
""))</f>
        <v>0</v>
      </c>
      <c r="AA216" s="252">
        <f xml:space="preserve"> IFERROR(
INDEX('WFOM - Time_Base'!$A$4:$API$29, MATCH("CenHos", 'WFOM - Time_Base'!$B$4:$B$29,0), MATCH(CONCATENATE($G216,AA$2),'WFOM - Time_Base'!$A$8:$API$8,0)) *
INDEX('WFOM - Time_Base'!$A$4:$API$29, MATCH("CenHos_Per", 'WFOM - Time_Base'!$B$4:$B$29,0), MATCH(CONCATENATE($G216,AA$2),'WFOM - Time_Base'!$A$8:$API$8,0)),
IFERROR( INDEX('Inputs from Uganda staff'!$E$61:$BM$80,MATCH('HRH Need estimation'!AA$2,'Inputs from Uganda staff'!$E$61:$E$80,0),MATCH('HRH Need estimation'!$D216,'Inputs from Uganda staff'!$E$6:$BM$6,0)),
""))</f>
        <v>0</v>
      </c>
      <c r="AB216" s="252">
        <f xml:space="preserve"> IFERROR(
INDEX('WFOM - Time_Base'!$A$4:$API$29, MATCH("CenHos", 'WFOM - Time_Base'!$B$4:$B$29,0), MATCH(CONCATENATE($G216,AB$2),'WFOM - Time_Base'!$A$8:$API$8,0)) *
INDEX('WFOM - Time_Base'!$A$4:$API$29, MATCH("CenHos_Per", 'WFOM - Time_Base'!$B$4:$B$29,0), MATCH(CONCATENATE($G216,AB$2),'WFOM - Time_Base'!$A$8:$API$8,0)),
IFERROR( INDEX('Inputs from Uganda staff'!$E$61:$BM$80,MATCH('HRH Need estimation'!AB$2,'Inputs from Uganda staff'!$E$61:$E$80,0),MATCH('HRH Need estimation'!$D216,'Inputs from Uganda staff'!$E$6:$BM$6,0)),
""))</f>
        <v>0</v>
      </c>
      <c r="AC216" s="252" t="str">
        <f xml:space="preserve"> IFERROR(
INDEX('WFOM - Time_Base'!$A$4:$API$29, MATCH("CenHos", 'WFOM - Time_Base'!$B$4:$B$29,0), MATCH(CONCATENATE($G216,AC$2),'WFOM - Time_Base'!$A$8:$API$8,0)) *
INDEX('WFOM - Time_Base'!$A$4:$API$29, MATCH("CenHos_Per", 'WFOM - Time_Base'!$B$4:$B$29,0), MATCH(CONCATENATE($G216,AC$2),'WFOM - Time_Base'!$A$8:$API$8,0)),
IFERROR( INDEX('Inputs from Uganda staff'!$E$61:$BM$80,MATCH('HRH Need estimation'!AC$2,'Inputs from Uganda staff'!$E$61:$E$80,0),MATCH('HRH Need estimation'!$D216,'Inputs from Uganda staff'!$E$6:$BM$6,0)),
""))</f>
        <v/>
      </c>
      <c r="AD216" s="252">
        <f xml:space="preserve"> IFERROR(
INDEX('WFOM - Time_Base'!$A$4:$API$29, MATCH("CenHos", 'WFOM - Time_Base'!$B$4:$B$29,0), MATCH(CONCATENATE($G216,AD$2),'WFOM - Time_Base'!$A$8:$API$8,0)) *
INDEX('WFOM - Time_Base'!$A$4:$API$29, MATCH("CenHos_Per", 'WFOM - Time_Base'!$B$4:$B$29,0), MATCH(CONCATENATE($G216,AD$2),'WFOM - Time_Base'!$A$8:$API$8,0)),
IFERROR( INDEX('Inputs from Uganda staff'!$E$61:$BM$80,MATCH('HRH Need estimation'!AD$2,'Inputs from Uganda staff'!$E$61:$E$80,0),MATCH('HRH Need estimation'!$D216,'Inputs from Uganda staff'!$E$6:$BM$6,0)),
""))</f>
        <v>0</v>
      </c>
      <c r="AE216" s="252">
        <f xml:space="preserve"> IFERROR(
INDEX('WFOM - Time_Base'!$A$4:$API$29, MATCH("CenHos", 'WFOM - Time_Base'!$B$4:$B$29,0), MATCH(CONCATENATE($G216,AE$2),'WFOM - Time_Base'!$A$8:$API$8,0)) *
INDEX('WFOM - Time_Base'!$A$4:$API$29, MATCH("CenHos_Per", 'WFOM - Time_Base'!$B$4:$B$29,0), MATCH(CONCATENATE($G216,AE$2),'WFOM - Time_Base'!$A$8:$API$8,0)),
IFERROR( INDEX('Inputs from Uganda staff'!$E$61:$BM$80,MATCH('HRH Need estimation'!AE$2,'Inputs from Uganda staff'!$E$61:$E$80,0),MATCH('HRH Need estimation'!$D216,'Inputs from Uganda staff'!$E$6:$BM$6,0)),
""))</f>
        <v>0</v>
      </c>
      <c r="AF216" s="252">
        <f xml:space="preserve"> IFERROR(
INDEX('WFOM - Time_Base'!$A$4:$API$29, MATCH("CenHos", 'WFOM - Time_Base'!$B$4:$B$29,0), MATCH(CONCATENATE($G216,AF$2),'WFOM - Time_Base'!$A$8:$API$8,0)) *
INDEX('WFOM - Time_Base'!$A$4:$API$29, MATCH("CenHos_Per", 'WFOM - Time_Base'!$B$4:$B$29,0), MATCH(CONCATENATE($G216,AF$2),'WFOM - Time_Base'!$A$8:$API$8,0)),
IFERROR( INDEX('Inputs from Uganda staff'!$E$61:$BM$80,MATCH('HRH Need estimation'!AF$2,'Inputs from Uganda staff'!$E$61:$E$80,0),MATCH('HRH Need estimation'!$D216,'Inputs from Uganda staff'!$E$6:$BM$6,0)),
""))</f>
        <v>0</v>
      </c>
      <c r="AG216" s="252">
        <f xml:space="preserve"> 4* IFERROR(
INDEX('WFOM - Time_Base'!$A$4:$API$29, MATCH("CenHos", 'WFOM - Time_Base'!$B$4:$B$29,0), MATCH(CONCATENATE($G216,AG$2),'WFOM - Time_Base'!$A$8:$API$8,0)) *
INDEX('WFOM - Time_Base'!$A$4:$API$29, MATCH("CenHos_Per", 'WFOM - Time_Base'!$B$4:$B$29,0), MATCH(CONCATENATE($G216,AG$2),'WFOM - Time_Base'!$A$8:$API$8,0)),
IFERROR( INDEX('Inputs from Uganda staff'!$E$61:$BM$80,MATCH('HRH Need estimation'!AG$2,'Inputs from Uganda staff'!$E$61:$E$80,0),MATCH('HRH Need estimation'!$D216,'Inputs from Uganda staff'!$E$6:$BM$6,0)),
""))</f>
        <v>100</v>
      </c>
      <c r="AH216" s="252">
        <f xml:space="preserve"> IFERROR(
INDEX('WFOM - Time_Base'!$A$4:$API$29, MATCH("CenHos", 'WFOM - Time_Base'!$B$4:$B$29,0), MATCH(CONCATENATE($G216,AH$2),'WFOM - Time_Base'!$A$8:$API$8,0)) *
INDEX('WFOM - Time_Base'!$A$4:$API$29, MATCH("CenHos_Per", 'WFOM - Time_Base'!$B$4:$B$29,0), MATCH(CONCATENATE($G216,AH$2),'WFOM - Time_Base'!$A$8:$API$8,0)),
IFERROR( INDEX('Inputs from Uganda staff'!$E$61:$BM$80,MATCH('HRH Need estimation'!AH$2,'Inputs from Uganda staff'!$E$61:$E$80,0),MATCH('HRH Need estimation'!$D216,'Inputs from Uganda staff'!$E$6:$BM$6,0)),
""))</f>
        <v>0</v>
      </c>
      <c r="AI216" s="252">
        <f xml:space="preserve"> IFERROR(
INDEX('WFOM - Time_Base'!$A$4:$API$29, MATCH("CenHos", 'WFOM - Time_Base'!$B$4:$B$29,0), MATCH(CONCATENATE($G216,AI$2),'WFOM - Time_Base'!$A$8:$API$8,0)) *
INDEX('WFOM - Time_Base'!$A$4:$API$29, MATCH("CenHos_Per", 'WFOM - Time_Base'!$B$4:$B$29,0), MATCH(CONCATENATE($G216,AI$2),'WFOM - Time_Base'!$A$8:$API$8,0)),
IFERROR( INDEX('Inputs from Uganda staff'!$E$61:$BM$80,MATCH('HRH Need estimation'!AI$2,'Inputs from Uganda staff'!$E$61:$E$80,0),MATCH('HRH Need estimation'!$D216,'Inputs from Uganda staff'!$E$6:$BM$6,0)),
""))</f>
        <v>0</v>
      </c>
      <c r="AJ216" s="252">
        <f xml:space="preserve"> IFERROR(
INDEX('WFOM - Time_Base'!$A$4:$API$29, MATCH("CenHos", 'WFOM - Time_Base'!$B$4:$B$29,0), MATCH(CONCATENATE($G216,AJ$2),'WFOM - Time_Base'!$A$8:$API$8,0)) *
INDEX('WFOM - Time_Base'!$A$4:$API$29, MATCH("CenHos_Per", 'WFOM - Time_Base'!$B$4:$B$29,0), MATCH(CONCATENATE($G216,AJ$2),'WFOM - Time_Base'!$A$8:$API$8,0)),
IFERROR( INDEX('Inputs from Uganda staff'!$E$61:$BM$80,MATCH('HRH Need estimation'!AJ$2,'Inputs from Uganda staff'!$E$61:$E$80,0),MATCH('HRH Need estimation'!$D216,'Inputs from Uganda staff'!$E$6:$BM$6,0)),
""))</f>
        <v>0</v>
      </c>
      <c r="AK216" s="252">
        <f xml:space="preserve"> IFERROR(
INDEX('WFOM - Time_Base'!$A$4:$API$29, MATCH("CenHos", 'WFOM - Time_Base'!$B$4:$B$29,0), MATCH(CONCATENATE($G216,AK$2),'WFOM - Time_Base'!$A$8:$API$8,0)) *
INDEX('WFOM - Time_Base'!$A$4:$API$29, MATCH("CenHos_Per", 'WFOM - Time_Base'!$B$4:$B$29,0), MATCH(CONCATENATE($G216,AK$2),'WFOM - Time_Base'!$A$8:$API$8,0)),
IFERROR( INDEX('Inputs from Uganda staff'!$E$61:$BM$80,MATCH('HRH Need estimation'!AK$2,'Inputs from Uganda staff'!$E$61:$E$80,0),MATCH('HRH Need estimation'!$D216,'Inputs from Uganda staff'!$E$6:$BM$6,0)),
""))</f>
        <v>0</v>
      </c>
      <c r="AL216" s="252">
        <f xml:space="preserve"> IFERROR(
INDEX('WFOM - Time_Base'!$A$4:$API$29, MATCH("CenHos", 'WFOM - Time_Base'!$B$4:$B$29,0), MATCH(CONCATENATE($G216,AL$2),'WFOM - Time_Base'!$A$8:$API$8,0)) *
INDEX('WFOM - Time_Base'!$A$4:$API$29, MATCH("CenHos_Per", 'WFOM - Time_Base'!$B$4:$B$29,0), MATCH(CONCATENATE($G216,AL$2),'WFOM - Time_Base'!$A$8:$API$8,0)),
IFERROR( INDEX('Inputs from Uganda staff'!$E$61:$BM$80,MATCH('HRH Need estimation'!AL$2,'Inputs from Uganda staff'!$E$61:$E$80,0),MATCH('HRH Need estimation'!$D216,'Inputs from Uganda staff'!$E$6:$BM$6,0)),
""))</f>
        <v>0</v>
      </c>
      <c r="AM216" t="s">
        <v>2047</v>
      </c>
      <c r="AN216" t="s">
        <v>2073</v>
      </c>
      <c r="AO216" t="str">
        <f t="shared" si="8"/>
        <v>235</v>
      </c>
    </row>
    <row r="217" spans="1:41">
      <c r="A217" s="106" t="s">
        <v>915</v>
      </c>
      <c r="B217" s="106" t="s">
        <v>525</v>
      </c>
      <c r="C217" s="107" t="s">
        <v>645</v>
      </c>
      <c r="D217" s="115" t="s">
        <v>646</v>
      </c>
      <c r="E217" s="199"/>
      <c r="F217" s="199"/>
      <c r="G217" s="199" t="str">
        <f>IF(F217&lt;&gt;"", VLOOKUP(F217,'WFOM - Cadre and Service List'!$E$4:$F$52,2,FALSE), "")</f>
        <v/>
      </c>
      <c r="H217" s="199" t="s">
        <v>910</v>
      </c>
      <c r="I217" s="208"/>
      <c r="J217" s="208"/>
      <c r="K217" s="208"/>
      <c r="L217" s="208"/>
      <c r="M217" s="208"/>
      <c r="N217" s="208"/>
      <c r="O217" s="208"/>
      <c r="P217" s="207">
        <f t="shared" si="7"/>
        <v>0</v>
      </c>
      <c r="Q217" s="122" t="s">
        <v>1947</v>
      </c>
      <c r="R217" s="122" t="str">
        <f>IFERROR(
$AN217 * INDEX('WFOM - Time_Base'!$A$4:$API$29, MATCH("CenHos", 'WFOM - Time_Base'!$B$4:$B$29,0), MATCH(CONCATENATE($G217,R$2),'WFOM - Time_Base'!$A$8:$API$8,0)) *
INDEX('WFOM - Time_Base'!$A$4:$API$29, MATCH("CenHos_Per", 'WFOM - Time_Base'!$B$4:$B$29,0), MATCH(CONCATENATE($G217,R$2),'WFOM - Time_Base'!$A$8:$API$8,0)),
IFERROR($AN217 * INDEX('Inputs from Uganda staff'!$E$61:$BM$80,MATCH('HRH Need estimation'!R$2,'Inputs from Uganda staff'!$E$61:$E$80,0),MATCH('HRH Need estimation'!$D217,'Inputs from Uganda staff'!$E$6:$BM$6,0)),
""))</f>
        <v/>
      </c>
      <c r="S217" s="122" t="str">
        <f>IFERROR(
$AN217 * INDEX('WFOM - Time_Base'!$A$4:$API$29, MATCH("CenHos", 'WFOM - Time_Base'!$B$4:$B$29,0), MATCH(CONCATENATE($G217,S$2),'WFOM - Time_Base'!$A$8:$API$8,0)) *
INDEX('WFOM - Time_Base'!$A$4:$API$29, MATCH("CenHos_Per", 'WFOM - Time_Base'!$B$4:$B$29,0), MATCH(CONCATENATE($G217,S$2),'WFOM - Time_Base'!$A$8:$API$8,0)),
IFERROR($AN217 * INDEX('Inputs from Uganda staff'!$E$61:$BM$80,MATCH('HRH Need estimation'!S$2,'Inputs from Uganda staff'!$E$61:$E$80,0),MATCH('HRH Need estimation'!$D217,'Inputs from Uganda staff'!$E$6:$BM$6,0)),
""))</f>
        <v/>
      </c>
      <c r="T217" s="122" t="str">
        <f>IFERROR(
$AN217 * INDEX('WFOM - Time_Base'!$A$4:$API$29, MATCH("CenHos", 'WFOM - Time_Base'!$B$4:$B$29,0), MATCH(CONCATENATE($G217,T$2),'WFOM - Time_Base'!$A$8:$API$8,0)) *
INDEX('WFOM - Time_Base'!$A$4:$API$29, MATCH("CenHos_Per", 'WFOM - Time_Base'!$B$4:$B$29,0), MATCH(CONCATENATE($G217,T$2),'WFOM - Time_Base'!$A$8:$API$8,0)),
IFERROR($AN217 * INDEX('Inputs from Uganda staff'!$E$61:$BM$80,MATCH('HRH Need estimation'!T$2,'Inputs from Uganda staff'!$E$61:$E$80,0),MATCH('HRH Need estimation'!$D217,'Inputs from Uganda staff'!$E$6:$BM$6,0)),
""))</f>
        <v/>
      </c>
      <c r="U217" s="122" t="str">
        <f>IFERROR(
$AN217 * INDEX('WFOM - Time_Base'!$A$4:$API$29, MATCH("CenHos", 'WFOM - Time_Base'!$B$4:$B$29,0), MATCH(CONCATENATE($G217,U$2),'WFOM - Time_Base'!$A$8:$API$8,0)) *
INDEX('WFOM - Time_Base'!$A$4:$API$29, MATCH("CenHos_Per", 'WFOM - Time_Base'!$B$4:$B$29,0), MATCH(CONCATENATE($G217,U$2),'WFOM - Time_Base'!$A$8:$API$8,0)),
IFERROR($AN217 * INDEX('Inputs from Uganda staff'!$E$61:$BM$80,MATCH('HRH Need estimation'!U$2,'Inputs from Uganda staff'!$E$61:$E$80,0),MATCH('HRH Need estimation'!$D217,'Inputs from Uganda staff'!$E$6:$BM$6,0)),
""))</f>
        <v/>
      </c>
      <c r="V217" s="122" t="str">
        <f>IFERROR(
$AN217 * INDEX('WFOM - Time_Base'!$A$4:$API$29, MATCH("CenHos", 'WFOM - Time_Base'!$B$4:$B$29,0), MATCH(CONCATENATE($G217,V$2),'WFOM - Time_Base'!$A$8:$API$8,0)) *
INDEX('WFOM - Time_Base'!$A$4:$API$29, MATCH("CenHos_Per", 'WFOM - Time_Base'!$B$4:$B$29,0), MATCH(CONCATENATE($G217,V$2),'WFOM - Time_Base'!$A$8:$API$8,0)),
IFERROR($AN217 * INDEX('Inputs from Uganda staff'!$E$61:$BM$80,MATCH('HRH Need estimation'!V$2,'Inputs from Uganda staff'!$E$61:$E$80,0),MATCH('HRH Need estimation'!$D217,'Inputs from Uganda staff'!$E$6:$BM$6,0)),
""))</f>
        <v/>
      </c>
      <c r="W217" s="122" t="str">
        <f>IFERROR(
$AN217 * INDEX('WFOM - Time_Base'!$A$4:$API$29, MATCH("CenHos", 'WFOM - Time_Base'!$B$4:$B$29,0), MATCH(CONCATENATE($G217,W$2),'WFOM - Time_Base'!$A$8:$API$8,0)) *
INDEX('WFOM - Time_Base'!$A$4:$API$29, MATCH("CenHos_Per", 'WFOM - Time_Base'!$B$4:$B$29,0), MATCH(CONCATENATE($G217,W$2),'WFOM - Time_Base'!$A$8:$API$8,0)),
IFERROR($AN217 * INDEX('Inputs from Uganda staff'!$E$61:$BM$80,MATCH('HRH Need estimation'!W$2,'Inputs from Uganda staff'!$E$61:$E$80,0),MATCH('HRH Need estimation'!$D217,'Inputs from Uganda staff'!$E$6:$BM$6,0)),
""))</f>
        <v/>
      </c>
      <c r="X217" s="122" t="str">
        <f>IFERROR(
$AN217 * INDEX('WFOM - Time_Base'!$A$4:$API$29, MATCH("CenHos", 'WFOM - Time_Base'!$B$4:$B$29,0), MATCH(CONCATENATE($G217,X$2),'WFOM - Time_Base'!$A$8:$API$8,0)) *
INDEX('WFOM - Time_Base'!$A$4:$API$29, MATCH("CenHos_Per", 'WFOM - Time_Base'!$B$4:$B$29,0), MATCH(CONCATENATE($G217,X$2),'WFOM - Time_Base'!$A$8:$API$8,0)),
IFERROR($AN217 * INDEX('Inputs from Uganda staff'!$E$61:$BM$80,MATCH('HRH Need estimation'!X$2,'Inputs from Uganda staff'!$E$61:$E$80,0),MATCH('HRH Need estimation'!$D217,'Inputs from Uganda staff'!$E$6:$BM$6,0)),
""))</f>
        <v/>
      </c>
      <c r="Y217" s="122" t="str">
        <f>IFERROR(
$AN217 * INDEX('WFOM - Time_Base'!$A$4:$API$29, MATCH("CenHos", 'WFOM - Time_Base'!$B$4:$B$29,0), MATCH(CONCATENATE($G217,Y$2),'WFOM - Time_Base'!$A$8:$API$8,0)) *
INDEX('WFOM - Time_Base'!$A$4:$API$29, MATCH("CenHos_Per", 'WFOM - Time_Base'!$B$4:$B$29,0), MATCH(CONCATENATE($G217,Y$2),'WFOM - Time_Base'!$A$8:$API$8,0)),
IFERROR($AN217 * INDEX('Inputs from Uganda staff'!$E$61:$BM$80,MATCH('HRH Need estimation'!Y$2,'Inputs from Uganda staff'!$E$61:$E$80,0),MATCH('HRH Need estimation'!$D217,'Inputs from Uganda staff'!$E$6:$BM$6,0)),
""))</f>
        <v/>
      </c>
      <c r="Z217" s="122" t="str">
        <f>IFERROR(
$AN217 * INDEX('WFOM - Time_Base'!$A$4:$API$29, MATCH("CenHos", 'WFOM - Time_Base'!$B$4:$B$29,0), MATCH(CONCATENATE($G217,Z$2),'WFOM - Time_Base'!$A$8:$API$8,0)) *
INDEX('WFOM - Time_Base'!$A$4:$API$29, MATCH("CenHos_Per", 'WFOM - Time_Base'!$B$4:$B$29,0), MATCH(CONCATENATE($G217,Z$2),'WFOM - Time_Base'!$A$8:$API$8,0)),
IFERROR($AN217 * INDEX('Inputs from Uganda staff'!$E$61:$BM$80,MATCH('HRH Need estimation'!Z$2,'Inputs from Uganda staff'!$E$61:$E$80,0),MATCH('HRH Need estimation'!$D217,'Inputs from Uganda staff'!$E$6:$BM$6,0)),
""))</f>
        <v/>
      </c>
      <c r="AA217" s="122" t="str">
        <f>IFERROR(
$AN217 * INDEX('WFOM - Time_Base'!$A$4:$API$29, MATCH("CenHos", 'WFOM - Time_Base'!$B$4:$B$29,0), MATCH(CONCATENATE($G217,AA$2),'WFOM - Time_Base'!$A$8:$API$8,0)) *
INDEX('WFOM - Time_Base'!$A$4:$API$29, MATCH("CenHos_Per", 'WFOM - Time_Base'!$B$4:$B$29,0), MATCH(CONCATENATE($G217,AA$2),'WFOM - Time_Base'!$A$8:$API$8,0)),
IFERROR($AN217 * INDEX('Inputs from Uganda staff'!$E$61:$BM$80,MATCH('HRH Need estimation'!AA$2,'Inputs from Uganda staff'!$E$61:$E$80,0),MATCH('HRH Need estimation'!$D217,'Inputs from Uganda staff'!$E$6:$BM$6,0)),
""))</f>
        <v/>
      </c>
      <c r="AB217" s="122" t="str">
        <f>IFERROR(
$AN217 * INDEX('WFOM - Time_Base'!$A$4:$API$29, MATCH("CenHos", 'WFOM - Time_Base'!$B$4:$B$29,0), MATCH(CONCATENATE($G217,AB$2),'WFOM - Time_Base'!$A$8:$API$8,0)) *
INDEX('WFOM - Time_Base'!$A$4:$API$29, MATCH("CenHos_Per", 'WFOM - Time_Base'!$B$4:$B$29,0), MATCH(CONCATENATE($G217,AB$2),'WFOM - Time_Base'!$A$8:$API$8,0)),
IFERROR($AN217 * INDEX('Inputs from Uganda staff'!$E$61:$BM$80,MATCH('HRH Need estimation'!AB$2,'Inputs from Uganda staff'!$E$61:$E$80,0),MATCH('HRH Need estimation'!$D217,'Inputs from Uganda staff'!$E$6:$BM$6,0)),
""))</f>
        <v/>
      </c>
      <c r="AC217" s="122" t="str">
        <f>IFERROR(
$AN217 * INDEX('WFOM - Time_Base'!$A$4:$API$29, MATCH("CenHos", 'WFOM - Time_Base'!$B$4:$B$29,0), MATCH(CONCATENATE($G217,AC$2),'WFOM - Time_Base'!$A$8:$API$8,0)) *
INDEX('WFOM - Time_Base'!$A$4:$API$29, MATCH("CenHos_Per", 'WFOM - Time_Base'!$B$4:$B$29,0), MATCH(CONCATENATE($G217,AC$2),'WFOM - Time_Base'!$A$8:$API$8,0)),
IFERROR($AN217 * INDEX('Inputs from Uganda staff'!$E$61:$BM$80,MATCH('HRH Need estimation'!AC$2,'Inputs from Uganda staff'!$E$61:$E$80,0),MATCH('HRH Need estimation'!$D217,'Inputs from Uganda staff'!$E$6:$BM$6,0)),
""))</f>
        <v/>
      </c>
      <c r="AD217" s="122" t="str">
        <f>IFERROR(
$AN217 * INDEX('WFOM - Time_Base'!$A$4:$API$29, MATCH("CenHos", 'WFOM - Time_Base'!$B$4:$B$29,0), MATCH(CONCATENATE($G217,AD$2),'WFOM - Time_Base'!$A$8:$API$8,0)) *
INDEX('WFOM - Time_Base'!$A$4:$API$29, MATCH("CenHos_Per", 'WFOM - Time_Base'!$B$4:$B$29,0), MATCH(CONCATENATE($G217,AD$2),'WFOM - Time_Base'!$A$8:$API$8,0)),
IFERROR($AN217 * INDEX('Inputs from Uganda staff'!$E$61:$BM$80,MATCH('HRH Need estimation'!AD$2,'Inputs from Uganda staff'!$E$61:$E$80,0),MATCH('HRH Need estimation'!$D217,'Inputs from Uganda staff'!$E$6:$BM$6,0)),
""))</f>
        <v/>
      </c>
      <c r="AE217" s="122" t="str">
        <f>IFERROR(
$AN217 * INDEX('WFOM - Time_Base'!$A$4:$API$29, MATCH("CenHos", 'WFOM - Time_Base'!$B$4:$B$29,0), MATCH(CONCATENATE($G217,AE$2),'WFOM - Time_Base'!$A$8:$API$8,0)) *
INDEX('WFOM - Time_Base'!$A$4:$API$29, MATCH("CenHos_Per", 'WFOM - Time_Base'!$B$4:$B$29,0), MATCH(CONCATENATE($G217,AE$2),'WFOM - Time_Base'!$A$8:$API$8,0)),
IFERROR($AN217 * INDEX('Inputs from Uganda staff'!$E$61:$BM$80,MATCH('HRH Need estimation'!AE$2,'Inputs from Uganda staff'!$E$61:$E$80,0),MATCH('HRH Need estimation'!$D217,'Inputs from Uganda staff'!$E$6:$BM$6,0)),
""))</f>
        <v/>
      </c>
      <c r="AF217" s="122" t="str">
        <f>IFERROR(
$AN217 * INDEX('WFOM - Time_Base'!$A$4:$API$29, MATCH("CenHos", 'WFOM - Time_Base'!$B$4:$B$29,0), MATCH(CONCATENATE($G217,AF$2),'WFOM - Time_Base'!$A$8:$API$8,0)) *
INDEX('WFOM - Time_Base'!$A$4:$API$29, MATCH("CenHos_Per", 'WFOM - Time_Base'!$B$4:$B$29,0), MATCH(CONCATENATE($G217,AF$2),'WFOM - Time_Base'!$A$8:$API$8,0)),
IFERROR($AN217 * INDEX('Inputs from Uganda staff'!$E$61:$BM$80,MATCH('HRH Need estimation'!AF$2,'Inputs from Uganda staff'!$E$61:$E$80,0),MATCH('HRH Need estimation'!$D217,'Inputs from Uganda staff'!$E$6:$BM$6,0)),
""))</f>
        <v/>
      </c>
      <c r="AG217" s="122" t="str">
        <f>IFERROR(
$AN217 * INDEX('WFOM - Time_Base'!$A$4:$API$29, MATCH("CenHos", 'WFOM - Time_Base'!$B$4:$B$29,0), MATCH(CONCATENATE($G217,AG$2),'WFOM - Time_Base'!$A$8:$API$8,0)) *
INDEX('WFOM - Time_Base'!$A$4:$API$29, MATCH("CenHos_Per", 'WFOM - Time_Base'!$B$4:$B$29,0), MATCH(CONCATENATE($G217,AG$2),'WFOM - Time_Base'!$A$8:$API$8,0)),
IFERROR($AN217 * INDEX('Inputs from Uganda staff'!$E$61:$BM$80,MATCH('HRH Need estimation'!AG$2,'Inputs from Uganda staff'!$E$61:$E$80,0),MATCH('HRH Need estimation'!$D217,'Inputs from Uganda staff'!$E$6:$BM$6,0)),
""))</f>
        <v/>
      </c>
      <c r="AH217" s="122" t="str">
        <f>IFERROR(
$AN217 * INDEX('WFOM - Time_Base'!$A$4:$API$29, MATCH("CenHos", 'WFOM - Time_Base'!$B$4:$B$29,0), MATCH(CONCATENATE($G217,AH$2),'WFOM - Time_Base'!$A$8:$API$8,0)) *
INDEX('WFOM - Time_Base'!$A$4:$API$29, MATCH("CenHos_Per", 'WFOM - Time_Base'!$B$4:$B$29,0), MATCH(CONCATENATE($G217,AH$2),'WFOM - Time_Base'!$A$8:$API$8,0)),
IFERROR($AN217 * INDEX('Inputs from Uganda staff'!$E$61:$BM$80,MATCH('HRH Need estimation'!AH$2,'Inputs from Uganda staff'!$E$61:$E$80,0),MATCH('HRH Need estimation'!$D217,'Inputs from Uganda staff'!$E$6:$BM$6,0)),
""))</f>
        <v/>
      </c>
      <c r="AI217" s="122" t="str">
        <f>IFERROR(
$AN217 * INDEX('WFOM - Time_Base'!$A$4:$API$29, MATCH("CenHos", 'WFOM - Time_Base'!$B$4:$B$29,0), MATCH(CONCATENATE($G217,AI$2),'WFOM - Time_Base'!$A$8:$API$8,0)) *
INDEX('WFOM - Time_Base'!$A$4:$API$29, MATCH("CenHos_Per", 'WFOM - Time_Base'!$B$4:$B$29,0), MATCH(CONCATENATE($G217,AI$2),'WFOM - Time_Base'!$A$8:$API$8,0)),
IFERROR($AN217 * INDEX('Inputs from Uganda staff'!$E$61:$BM$80,MATCH('HRH Need estimation'!AI$2,'Inputs from Uganda staff'!$E$61:$E$80,0),MATCH('HRH Need estimation'!$D217,'Inputs from Uganda staff'!$E$6:$BM$6,0)),
""))</f>
        <v/>
      </c>
      <c r="AJ217" s="122" t="str">
        <f>IFERROR(
$AN217 * INDEX('WFOM - Time_Base'!$A$4:$API$29, MATCH("CenHos", 'WFOM - Time_Base'!$B$4:$B$29,0), MATCH(CONCATENATE($G217,AJ$2),'WFOM - Time_Base'!$A$8:$API$8,0)) *
INDEX('WFOM - Time_Base'!$A$4:$API$29, MATCH("CenHos_Per", 'WFOM - Time_Base'!$B$4:$B$29,0), MATCH(CONCATENATE($G217,AJ$2),'WFOM - Time_Base'!$A$8:$API$8,0)),
IFERROR($AN217 * INDEX('Inputs from Uganda staff'!$E$61:$BM$80,MATCH('HRH Need estimation'!AJ$2,'Inputs from Uganda staff'!$E$61:$E$80,0),MATCH('HRH Need estimation'!$D217,'Inputs from Uganda staff'!$E$6:$BM$6,0)),
""))</f>
        <v/>
      </c>
      <c r="AK217" s="122" t="str">
        <f>IFERROR(
$AN217 * INDEX('WFOM - Time_Base'!$A$4:$API$29, MATCH("CenHos", 'WFOM - Time_Base'!$B$4:$B$29,0), MATCH(CONCATENATE($G217,AK$2),'WFOM - Time_Base'!$A$8:$API$8,0)) *
INDEX('WFOM - Time_Base'!$A$4:$API$29, MATCH("CenHos_Per", 'WFOM - Time_Base'!$B$4:$B$29,0), MATCH(CONCATENATE($G217,AK$2),'WFOM - Time_Base'!$A$8:$API$8,0)),
IFERROR($AN217 * INDEX('Inputs from Uganda staff'!$E$61:$BM$80,MATCH('HRH Need estimation'!AK$2,'Inputs from Uganda staff'!$E$61:$E$80,0),MATCH('HRH Need estimation'!$D217,'Inputs from Uganda staff'!$E$6:$BM$6,0)),
""))</f>
        <v/>
      </c>
      <c r="AL217" s="122" t="str">
        <f>IFERROR(
$AN217 * INDEX('WFOM - Time_Base'!$A$4:$API$29, MATCH("CenHos", 'WFOM - Time_Base'!$B$4:$B$29,0), MATCH(CONCATENATE($G217,AL$2),'WFOM - Time_Base'!$A$8:$API$8,0)) *
INDEX('WFOM - Time_Base'!$A$4:$API$29, MATCH("CenHos_Per", 'WFOM - Time_Base'!$B$4:$B$29,0), MATCH(CONCATENATE($G217,AL$2),'WFOM - Time_Base'!$A$8:$API$8,0)),
IFERROR($AN217 * INDEX('Inputs from Uganda staff'!$E$61:$BM$80,MATCH('HRH Need estimation'!AL$2,'Inputs from Uganda staff'!$E$61:$E$80,0),MATCH('HRH Need estimation'!$D217,'Inputs from Uganda staff'!$E$6:$BM$6,0)),
""))</f>
        <v/>
      </c>
      <c r="AN217">
        <v>1</v>
      </c>
      <c r="AO217" t="e">
        <f t="shared" si="8"/>
        <v>#N/A</v>
      </c>
    </row>
    <row r="218" spans="1:41">
      <c r="A218" s="106" t="s">
        <v>915</v>
      </c>
      <c r="B218" s="106" t="s">
        <v>647</v>
      </c>
      <c r="C218" s="107" t="s">
        <v>648</v>
      </c>
      <c r="D218" s="115" t="s">
        <v>649</v>
      </c>
      <c r="E218" s="199"/>
      <c r="F218" s="199"/>
      <c r="G218" s="199" t="str">
        <f>IF(F218&lt;&gt;"", VLOOKUP(F218,'WFOM - Cadre and Service List'!$E$4:$F$52,2,FALSE), "")</f>
        <v/>
      </c>
      <c r="H218" s="199" t="s">
        <v>910</v>
      </c>
      <c r="I218" s="208"/>
      <c r="J218" s="208"/>
      <c r="K218" s="208"/>
      <c r="L218" s="208"/>
      <c r="M218" s="208"/>
      <c r="N218" s="208"/>
      <c r="O218" s="208"/>
      <c r="P218" s="207">
        <f t="shared" si="7"/>
        <v>0</v>
      </c>
      <c r="Q218" s="122" t="s">
        <v>1947</v>
      </c>
      <c r="R218" s="122" t="str">
        <f>IFERROR(
$AN218 * INDEX('WFOM - Time_Base'!$A$4:$API$29, MATCH("CenHos", 'WFOM - Time_Base'!$B$4:$B$29,0), MATCH(CONCATENATE($G218,R$2),'WFOM - Time_Base'!$A$8:$API$8,0)) *
INDEX('WFOM - Time_Base'!$A$4:$API$29, MATCH("CenHos_Per", 'WFOM - Time_Base'!$B$4:$B$29,0), MATCH(CONCATENATE($G218,R$2),'WFOM - Time_Base'!$A$8:$API$8,0)),
IFERROR($AN218 * INDEX('Inputs from Uganda staff'!$E$61:$BM$80,MATCH('HRH Need estimation'!R$2,'Inputs from Uganda staff'!$E$61:$E$80,0),MATCH('HRH Need estimation'!$D218,'Inputs from Uganda staff'!$E$6:$BM$6,0)),
""))</f>
        <v/>
      </c>
      <c r="S218" s="122" t="str">
        <f>IFERROR(
$AN218 * INDEX('WFOM - Time_Base'!$A$4:$API$29, MATCH("CenHos", 'WFOM - Time_Base'!$B$4:$B$29,0), MATCH(CONCATENATE($G218,S$2),'WFOM - Time_Base'!$A$8:$API$8,0)) *
INDEX('WFOM - Time_Base'!$A$4:$API$29, MATCH("CenHos_Per", 'WFOM - Time_Base'!$B$4:$B$29,0), MATCH(CONCATENATE($G218,S$2),'WFOM - Time_Base'!$A$8:$API$8,0)),
IFERROR($AN218 * INDEX('Inputs from Uganda staff'!$E$61:$BM$80,MATCH('HRH Need estimation'!S$2,'Inputs from Uganda staff'!$E$61:$E$80,0),MATCH('HRH Need estimation'!$D218,'Inputs from Uganda staff'!$E$6:$BM$6,0)),
""))</f>
        <v/>
      </c>
      <c r="T218" s="122" t="str">
        <f>IFERROR(
$AN218 * INDEX('WFOM - Time_Base'!$A$4:$API$29, MATCH("CenHos", 'WFOM - Time_Base'!$B$4:$B$29,0), MATCH(CONCATENATE($G218,T$2),'WFOM - Time_Base'!$A$8:$API$8,0)) *
INDEX('WFOM - Time_Base'!$A$4:$API$29, MATCH("CenHos_Per", 'WFOM - Time_Base'!$B$4:$B$29,0), MATCH(CONCATENATE($G218,T$2),'WFOM - Time_Base'!$A$8:$API$8,0)),
IFERROR($AN218 * INDEX('Inputs from Uganda staff'!$E$61:$BM$80,MATCH('HRH Need estimation'!T$2,'Inputs from Uganda staff'!$E$61:$E$80,0),MATCH('HRH Need estimation'!$D218,'Inputs from Uganda staff'!$E$6:$BM$6,0)),
""))</f>
        <v/>
      </c>
      <c r="U218" s="122" t="str">
        <f>IFERROR(
$AN218 * INDEX('WFOM - Time_Base'!$A$4:$API$29, MATCH("CenHos", 'WFOM - Time_Base'!$B$4:$B$29,0), MATCH(CONCATENATE($G218,U$2),'WFOM - Time_Base'!$A$8:$API$8,0)) *
INDEX('WFOM - Time_Base'!$A$4:$API$29, MATCH("CenHos_Per", 'WFOM - Time_Base'!$B$4:$B$29,0), MATCH(CONCATENATE($G218,U$2),'WFOM - Time_Base'!$A$8:$API$8,0)),
IFERROR($AN218 * INDEX('Inputs from Uganda staff'!$E$61:$BM$80,MATCH('HRH Need estimation'!U$2,'Inputs from Uganda staff'!$E$61:$E$80,0),MATCH('HRH Need estimation'!$D218,'Inputs from Uganda staff'!$E$6:$BM$6,0)),
""))</f>
        <v/>
      </c>
      <c r="V218" s="122" t="str">
        <f>IFERROR(
$AN218 * INDEX('WFOM - Time_Base'!$A$4:$API$29, MATCH("CenHos", 'WFOM - Time_Base'!$B$4:$B$29,0), MATCH(CONCATENATE($G218,V$2),'WFOM - Time_Base'!$A$8:$API$8,0)) *
INDEX('WFOM - Time_Base'!$A$4:$API$29, MATCH("CenHos_Per", 'WFOM - Time_Base'!$B$4:$B$29,0), MATCH(CONCATENATE($G218,V$2),'WFOM - Time_Base'!$A$8:$API$8,0)),
IFERROR($AN218 * INDEX('Inputs from Uganda staff'!$E$61:$BM$80,MATCH('HRH Need estimation'!V$2,'Inputs from Uganda staff'!$E$61:$E$80,0),MATCH('HRH Need estimation'!$D218,'Inputs from Uganda staff'!$E$6:$BM$6,0)),
""))</f>
        <v/>
      </c>
      <c r="W218" s="122" t="str">
        <f>IFERROR(
$AN218 * INDEX('WFOM - Time_Base'!$A$4:$API$29, MATCH("CenHos", 'WFOM - Time_Base'!$B$4:$B$29,0), MATCH(CONCATENATE($G218,W$2),'WFOM - Time_Base'!$A$8:$API$8,0)) *
INDEX('WFOM - Time_Base'!$A$4:$API$29, MATCH("CenHos_Per", 'WFOM - Time_Base'!$B$4:$B$29,0), MATCH(CONCATENATE($G218,W$2),'WFOM - Time_Base'!$A$8:$API$8,0)),
IFERROR($AN218 * INDEX('Inputs from Uganda staff'!$E$61:$BM$80,MATCH('HRH Need estimation'!W$2,'Inputs from Uganda staff'!$E$61:$E$80,0),MATCH('HRH Need estimation'!$D218,'Inputs from Uganda staff'!$E$6:$BM$6,0)),
""))</f>
        <v/>
      </c>
      <c r="X218" s="122" t="str">
        <f>IFERROR(
$AN218 * INDEX('WFOM - Time_Base'!$A$4:$API$29, MATCH("CenHos", 'WFOM - Time_Base'!$B$4:$B$29,0), MATCH(CONCATENATE($G218,X$2),'WFOM - Time_Base'!$A$8:$API$8,0)) *
INDEX('WFOM - Time_Base'!$A$4:$API$29, MATCH("CenHos_Per", 'WFOM - Time_Base'!$B$4:$B$29,0), MATCH(CONCATENATE($G218,X$2),'WFOM - Time_Base'!$A$8:$API$8,0)),
IFERROR($AN218 * INDEX('Inputs from Uganda staff'!$E$61:$BM$80,MATCH('HRH Need estimation'!X$2,'Inputs from Uganda staff'!$E$61:$E$80,0),MATCH('HRH Need estimation'!$D218,'Inputs from Uganda staff'!$E$6:$BM$6,0)),
""))</f>
        <v/>
      </c>
      <c r="Y218" s="122" t="str">
        <f>IFERROR(
$AN218 * INDEX('WFOM - Time_Base'!$A$4:$API$29, MATCH("CenHos", 'WFOM - Time_Base'!$B$4:$B$29,0), MATCH(CONCATENATE($G218,Y$2),'WFOM - Time_Base'!$A$8:$API$8,0)) *
INDEX('WFOM - Time_Base'!$A$4:$API$29, MATCH("CenHos_Per", 'WFOM - Time_Base'!$B$4:$B$29,0), MATCH(CONCATENATE($G218,Y$2),'WFOM - Time_Base'!$A$8:$API$8,0)),
IFERROR($AN218 * INDEX('Inputs from Uganda staff'!$E$61:$BM$80,MATCH('HRH Need estimation'!Y$2,'Inputs from Uganda staff'!$E$61:$E$80,0),MATCH('HRH Need estimation'!$D218,'Inputs from Uganda staff'!$E$6:$BM$6,0)),
""))</f>
        <v/>
      </c>
      <c r="Z218" s="122" t="str">
        <f>IFERROR(
$AN218 * INDEX('WFOM - Time_Base'!$A$4:$API$29, MATCH("CenHos", 'WFOM - Time_Base'!$B$4:$B$29,0), MATCH(CONCATENATE($G218,Z$2),'WFOM - Time_Base'!$A$8:$API$8,0)) *
INDEX('WFOM - Time_Base'!$A$4:$API$29, MATCH("CenHos_Per", 'WFOM - Time_Base'!$B$4:$B$29,0), MATCH(CONCATENATE($G218,Z$2),'WFOM - Time_Base'!$A$8:$API$8,0)),
IFERROR($AN218 * INDEX('Inputs from Uganda staff'!$E$61:$BM$80,MATCH('HRH Need estimation'!Z$2,'Inputs from Uganda staff'!$E$61:$E$80,0),MATCH('HRH Need estimation'!$D218,'Inputs from Uganda staff'!$E$6:$BM$6,0)),
""))</f>
        <v/>
      </c>
      <c r="AA218" s="122" t="str">
        <f>IFERROR(
$AN218 * INDEX('WFOM - Time_Base'!$A$4:$API$29, MATCH("CenHos", 'WFOM - Time_Base'!$B$4:$B$29,0), MATCH(CONCATENATE($G218,AA$2),'WFOM - Time_Base'!$A$8:$API$8,0)) *
INDEX('WFOM - Time_Base'!$A$4:$API$29, MATCH("CenHos_Per", 'WFOM - Time_Base'!$B$4:$B$29,0), MATCH(CONCATENATE($G218,AA$2),'WFOM - Time_Base'!$A$8:$API$8,0)),
IFERROR($AN218 * INDEX('Inputs from Uganda staff'!$E$61:$BM$80,MATCH('HRH Need estimation'!AA$2,'Inputs from Uganda staff'!$E$61:$E$80,0),MATCH('HRH Need estimation'!$D218,'Inputs from Uganda staff'!$E$6:$BM$6,0)),
""))</f>
        <v/>
      </c>
      <c r="AB218" s="122" t="str">
        <f>IFERROR(
$AN218 * INDEX('WFOM - Time_Base'!$A$4:$API$29, MATCH("CenHos", 'WFOM - Time_Base'!$B$4:$B$29,0), MATCH(CONCATENATE($G218,AB$2),'WFOM - Time_Base'!$A$8:$API$8,0)) *
INDEX('WFOM - Time_Base'!$A$4:$API$29, MATCH("CenHos_Per", 'WFOM - Time_Base'!$B$4:$B$29,0), MATCH(CONCATENATE($G218,AB$2),'WFOM - Time_Base'!$A$8:$API$8,0)),
IFERROR($AN218 * INDEX('Inputs from Uganda staff'!$E$61:$BM$80,MATCH('HRH Need estimation'!AB$2,'Inputs from Uganda staff'!$E$61:$E$80,0),MATCH('HRH Need estimation'!$D218,'Inputs from Uganda staff'!$E$6:$BM$6,0)),
""))</f>
        <v/>
      </c>
      <c r="AC218" s="122" t="str">
        <f>IFERROR(
$AN218 * INDEX('WFOM - Time_Base'!$A$4:$API$29, MATCH("CenHos", 'WFOM - Time_Base'!$B$4:$B$29,0), MATCH(CONCATENATE($G218,AC$2),'WFOM - Time_Base'!$A$8:$API$8,0)) *
INDEX('WFOM - Time_Base'!$A$4:$API$29, MATCH("CenHos_Per", 'WFOM - Time_Base'!$B$4:$B$29,0), MATCH(CONCATENATE($G218,AC$2),'WFOM - Time_Base'!$A$8:$API$8,0)),
IFERROR($AN218 * INDEX('Inputs from Uganda staff'!$E$61:$BM$80,MATCH('HRH Need estimation'!AC$2,'Inputs from Uganda staff'!$E$61:$E$80,0),MATCH('HRH Need estimation'!$D218,'Inputs from Uganda staff'!$E$6:$BM$6,0)),
""))</f>
        <v/>
      </c>
      <c r="AD218" s="122" t="str">
        <f>IFERROR(
$AN218 * INDEX('WFOM - Time_Base'!$A$4:$API$29, MATCH("CenHos", 'WFOM - Time_Base'!$B$4:$B$29,0), MATCH(CONCATENATE($G218,AD$2),'WFOM - Time_Base'!$A$8:$API$8,0)) *
INDEX('WFOM - Time_Base'!$A$4:$API$29, MATCH("CenHos_Per", 'WFOM - Time_Base'!$B$4:$B$29,0), MATCH(CONCATENATE($G218,AD$2),'WFOM - Time_Base'!$A$8:$API$8,0)),
IFERROR($AN218 * INDEX('Inputs from Uganda staff'!$E$61:$BM$80,MATCH('HRH Need estimation'!AD$2,'Inputs from Uganda staff'!$E$61:$E$80,0),MATCH('HRH Need estimation'!$D218,'Inputs from Uganda staff'!$E$6:$BM$6,0)),
""))</f>
        <v/>
      </c>
      <c r="AE218" s="122" t="str">
        <f>IFERROR(
$AN218 * INDEX('WFOM - Time_Base'!$A$4:$API$29, MATCH("CenHos", 'WFOM - Time_Base'!$B$4:$B$29,0), MATCH(CONCATENATE($G218,AE$2),'WFOM - Time_Base'!$A$8:$API$8,0)) *
INDEX('WFOM - Time_Base'!$A$4:$API$29, MATCH("CenHos_Per", 'WFOM - Time_Base'!$B$4:$B$29,0), MATCH(CONCATENATE($G218,AE$2),'WFOM - Time_Base'!$A$8:$API$8,0)),
IFERROR($AN218 * INDEX('Inputs from Uganda staff'!$E$61:$BM$80,MATCH('HRH Need estimation'!AE$2,'Inputs from Uganda staff'!$E$61:$E$80,0),MATCH('HRH Need estimation'!$D218,'Inputs from Uganda staff'!$E$6:$BM$6,0)),
""))</f>
        <v/>
      </c>
      <c r="AF218" s="122" t="str">
        <f>IFERROR(
$AN218 * INDEX('WFOM - Time_Base'!$A$4:$API$29, MATCH("CenHos", 'WFOM - Time_Base'!$B$4:$B$29,0), MATCH(CONCATENATE($G218,AF$2),'WFOM - Time_Base'!$A$8:$API$8,0)) *
INDEX('WFOM - Time_Base'!$A$4:$API$29, MATCH("CenHos_Per", 'WFOM - Time_Base'!$B$4:$B$29,0), MATCH(CONCATENATE($G218,AF$2),'WFOM - Time_Base'!$A$8:$API$8,0)),
IFERROR($AN218 * INDEX('Inputs from Uganda staff'!$E$61:$BM$80,MATCH('HRH Need estimation'!AF$2,'Inputs from Uganda staff'!$E$61:$E$80,0),MATCH('HRH Need estimation'!$D218,'Inputs from Uganda staff'!$E$6:$BM$6,0)),
""))</f>
        <v/>
      </c>
      <c r="AG218" s="122" t="str">
        <f>IFERROR(
$AN218 * INDEX('WFOM - Time_Base'!$A$4:$API$29, MATCH("CenHos", 'WFOM - Time_Base'!$B$4:$B$29,0), MATCH(CONCATENATE($G218,AG$2),'WFOM - Time_Base'!$A$8:$API$8,0)) *
INDEX('WFOM - Time_Base'!$A$4:$API$29, MATCH("CenHos_Per", 'WFOM - Time_Base'!$B$4:$B$29,0), MATCH(CONCATENATE($G218,AG$2),'WFOM - Time_Base'!$A$8:$API$8,0)),
IFERROR($AN218 * INDEX('Inputs from Uganda staff'!$E$61:$BM$80,MATCH('HRH Need estimation'!AG$2,'Inputs from Uganda staff'!$E$61:$E$80,0),MATCH('HRH Need estimation'!$D218,'Inputs from Uganda staff'!$E$6:$BM$6,0)),
""))</f>
        <v/>
      </c>
      <c r="AH218" s="122" t="str">
        <f>IFERROR(
$AN218 * INDEX('WFOM - Time_Base'!$A$4:$API$29, MATCH("CenHos", 'WFOM - Time_Base'!$B$4:$B$29,0), MATCH(CONCATENATE($G218,AH$2),'WFOM - Time_Base'!$A$8:$API$8,0)) *
INDEX('WFOM - Time_Base'!$A$4:$API$29, MATCH("CenHos_Per", 'WFOM - Time_Base'!$B$4:$B$29,0), MATCH(CONCATENATE($G218,AH$2),'WFOM - Time_Base'!$A$8:$API$8,0)),
IFERROR($AN218 * INDEX('Inputs from Uganda staff'!$E$61:$BM$80,MATCH('HRH Need estimation'!AH$2,'Inputs from Uganda staff'!$E$61:$E$80,0),MATCH('HRH Need estimation'!$D218,'Inputs from Uganda staff'!$E$6:$BM$6,0)),
""))</f>
        <v/>
      </c>
      <c r="AI218" s="122" t="str">
        <f>IFERROR(
$AN218 * INDEX('WFOM - Time_Base'!$A$4:$API$29, MATCH("CenHos", 'WFOM - Time_Base'!$B$4:$B$29,0), MATCH(CONCATENATE($G218,AI$2),'WFOM - Time_Base'!$A$8:$API$8,0)) *
INDEX('WFOM - Time_Base'!$A$4:$API$29, MATCH("CenHos_Per", 'WFOM - Time_Base'!$B$4:$B$29,0), MATCH(CONCATENATE($G218,AI$2),'WFOM - Time_Base'!$A$8:$API$8,0)),
IFERROR($AN218 * INDEX('Inputs from Uganda staff'!$E$61:$BM$80,MATCH('HRH Need estimation'!AI$2,'Inputs from Uganda staff'!$E$61:$E$80,0),MATCH('HRH Need estimation'!$D218,'Inputs from Uganda staff'!$E$6:$BM$6,0)),
""))</f>
        <v/>
      </c>
      <c r="AJ218" s="122" t="str">
        <f>IFERROR(
$AN218 * INDEX('WFOM - Time_Base'!$A$4:$API$29, MATCH("CenHos", 'WFOM - Time_Base'!$B$4:$B$29,0), MATCH(CONCATENATE($G218,AJ$2),'WFOM - Time_Base'!$A$8:$API$8,0)) *
INDEX('WFOM - Time_Base'!$A$4:$API$29, MATCH("CenHos_Per", 'WFOM - Time_Base'!$B$4:$B$29,0), MATCH(CONCATENATE($G218,AJ$2),'WFOM - Time_Base'!$A$8:$API$8,0)),
IFERROR($AN218 * INDEX('Inputs from Uganda staff'!$E$61:$BM$80,MATCH('HRH Need estimation'!AJ$2,'Inputs from Uganda staff'!$E$61:$E$80,0),MATCH('HRH Need estimation'!$D218,'Inputs from Uganda staff'!$E$6:$BM$6,0)),
""))</f>
        <v/>
      </c>
      <c r="AK218" s="122" t="str">
        <f>IFERROR(
$AN218 * INDEX('WFOM - Time_Base'!$A$4:$API$29, MATCH("CenHos", 'WFOM - Time_Base'!$B$4:$B$29,0), MATCH(CONCATENATE($G218,AK$2),'WFOM - Time_Base'!$A$8:$API$8,0)) *
INDEX('WFOM - Time_Base'!$A$4:$API$29, MATCH("CenHos_Per", 'WFOM - Time_Base'!$B$4:$B$29,0), MATCH(CONCATENATE($G218,AK$2),'WFOM - Time_Base'!$A$8:$API$8,0)),
IFERROR($AN218 * INDEX('Inputs from Uganda staff'!$E$61:$BM$80,MATCH('HRH Need estimation'!AK$2,'Inputs from Uganda staff'!$E$61:$E$80,0),MATCH('HRH Need estimation'!$D218,'Inputs from Uganda staff'!$E$6:$BM$6,0)),
""))</f>
        <v/>
      </c>
      <c r="AL218" s="122" t="str">
        <f>IFERROR(
$AN218 * INDEX('WFOM - Time_Base'!$A$4:$API$29, MATCH("CenHos", 'WFOM - Time_Base'!$B$4:$B$29,0), MATCH(CONCATENATE($G218,AL$2),'WFOM - Time_Base'!$A$8:$API$8,0)) *
INDEX('WFOM - Time_Base'!$A$4:$API$29, MATCH("CenHos_Per", 'WFOM - Time_Base'!$B$4:$B$29,0), MATCH(CONCATENATE($G218,AL$2),'WFOM - Time_Base'!$A$8:$API$8,0)),
IFERROR($AN218 * INDEX('Inputs from Uganda staff'!$E$61:$BM$80,MATCH('HRH Need estimation'!AL$2,'Inputs from Uganda staff'!$E$61:$E$80,0),MATCH('HRH Need estimation'!$D218,'Inputs from Uganda staff'!$E$6:$BM$6,0)),
""))</f>
        <v/>
      </c>
      <c r="AN218">
        <v>1</v>
      </c>
      <c r="AO218" t="e">
        <f t="shared" si="8"/>
        <v>#N/A</v>
      </c>
    </row>
    <row r="219" spans="1:41">
      <c r="A219" s="106" t="s">
        <v>915</v>
      </c>
      <c r="B219" s="106" t="s">
        <v>647</v>
      </c>
      <c r="C219" s="107" t="s">
        <v>650</v>
      </c>
      <c r="D219" s="115" t="s">
        <v>651</v>
      </c>
      <c r="E219" s="252" t="s">
        <v>866</v>
      </c>
      <c r="F219" s="252"/>
      <c r="G219" s="122" t="str">
        <f>IF(F219&lt;&gt;"", VLOOKUP(F219,'WFOM - Cadre and Service List'!$E$4:$F$52,2,FALSE), "")</f>
        <v/>
      </c>
      <c r="H219" s="122"/>
      <c r="I219" s="207"/>
      <c r="J219" s="207"/>
      <c r="K219" s="207"/>
      <c r="L219" s="207"/>
      <c r="M219" s="207"/>
      <c r="N219" s="207"/>
      <c r="O219" s="207"/>
      <c r="P219" s="207">
        <f t="shared" si="7"/>
        <v>0</v>
      </c>
      <c r="Q219" s="122" t="s">
        <v>1947</v>
      </c>
      <c r="R219" s="122">
        <f>IFERROR(
$AN219 * INDEX('WFOM - Time_Base'!$A$4:$API$29, MATCH("CenHos", 'WFOM - Time_Base'!$B$4:$B$29,0), MATCH(CONCATENATE($G219,R$2),'WFOM - Time_Base'!$A$8:$API$8,0)) *
INDEX('WFOM - Time_Base'!$A$4:$API$29, MATCH("CenHos_Per", 'WFOM - Time_Base'!$B$4:$B$29,0), MATCH(CONCATENATE($G219,R$2),'WFOM - Time_Base'!$A$8:$API$8,0)),
IFERROR($AN219 * INDEX('Inputs from Uganda staff'!$E$61:$BM$80,MATCH('HRH Need estimation'!R$2,'Inputs from Uganda staff'!$E$61:$E$80,0),MATCH('HRH Need estimation'!$D219,'Inputs from Uganda staff'!$E$6:$BM$6,0)),
""))</f>
        <v>1.2</v>
      </c>
      <c r="S219" s="122">
        <f>IFERROR(
$AN219 * INDEX('WFOM - Time_Base'!$A$4:$API$29, MATCH("CenHos", 'WFOM - Time_Base'!$B$4:$B$29,0), MATCH(CONCATENATE($G219,S$2),'WFOM - Time_Base'!$A$8:$API$8,0)) *
INDEX('WFOM - Time_Base'!$A$4:$API$29, MATCH("CenHos_Per", 'WFOM - Time_Base'!$B$4:$B$29,0), MATCH(CONCATENATE($G219,S$2),'WFOM - Time_Base'!$A$8:$API$8,0)),
IFERROR($AN219 * INDEX('Inputs from Uganda staff'!$E$61:$BM$80,MATCH('HRH Need estimation'!S$2,'Inputs from Uganda staff'!$E$61:$E$80,0),MATCH('HRH Need estimation'!$D219,'Inputs from Uganda staff'!$E$6:$BM$6,0)),
""))</f>
        <v>0</v>
      </c>
      <c r="T219" s="122">
        <f>IFERROR(
$AN219 * INDEX('WFOM - Time_Base'!$A$4:$API$29, MATCH("CenHos", 'WFOM - Time_Base'!$B$4:$B$29,0), MATCH(CONCATENATE($G219,T$2),'WFOM - Time_Base'!$A$8:$API$8,0)) *
INDEX('WFOM - Time_Base'!$A$4:$API$29, MATCH("CenHos_Per", 'WFOM - Time_Base'!$B$4:$B$29,0), MATCH(CONCATENATE($G219,T$2),'WFOM - Time_Base'!$A$8:$API$8,0)),
IFERROR($AN219 * INDEX('Inputs from Uganda staff'!$E$61:$BM$80,MATCH('HRH Need estimation'!T$2,'Inputs from Uganda staff'!$E$61:$E$80,0),MATCH('HRH Need estimation'!$D219,'Inputs from Uganda staff'!$E$6:$BM$6,0)),
""))</f>
        <v>1.2</v>
      </c>
      <c r="U219" s="122">
        <f>IFERROR(
$AN219 * INDEX('WFOM - Time_Base'!$A$4:$API$29, MATCH("CenHos", 'WFOM - Time_Base'!$B$4:$B$29,0), MATCH(CONCATENATE($G219,U$2),'WFOM - Time_Base'!$A$8:$API$8,0)) *
INDEX('WFOM - Time_Base'!$A$4:$API$29, MATCH("CenHos_Per", 'WFOM - Time_Base'!$B$4:$B$29,0), MATCH(CONCATENATE($G219,U$2),'WFOM - Time_Base'!$A$8:$API$8,0)),
IFERROR($AN219 * INDEX('Inputs from Uganda staff'!$E$61:$BM$80,MATCH('HRH Need estimation'!U$2,'Inputs from Uganda staff'!$E$61:$E$80,0),MATCH('HRH Need estimation'!$D219,'Inputs from Uganda staff'!$E$6:$BM$6,0)),
""))</f>
        <v>3.6</v>
      </c>
      <c r="V219" s="122">
        <f>IFERROR(
$AN219 * INDEX('WFOM - Time_Base'!$A$4:$API$29, MATCH("CenHos", 'WFOM - Time_Base'!$B$4:$B$29,0), MATCH(CONCATENATE($G219,V$2),'WFOM - Time_Base'!$A$8:$API$8,0)) *
INDEX('WFOM - Time_Base'!$A$4:$API$29, MATCH("CenHos_Per", 'WFOM - Time_Base'!$B$4:$B$29,0), MATCH(CONCATENATE($G219,V$2),'WFOM - Time_Base'!$A$8:$API$8,0)),
IFERROR($AN219 * INDEX('Inputs from Uganda staff'!$E$61:$BM$80,MATCH('HRH Need estimation'!V$2,'Inputs from Uganda staff'!$E$61:$E$80,0),MATCH('HRH Need estimation'!$D219,'Inputs from Uganda staff'!$E$6:$BM$6,0)),
""))</f>
        <v>0</v>
      </c>
      <c r="W219" s="122">
        <f>IFERROR(
$AN219 * INDEX('WFOM - Time_Base'!$A$4:$API$29, MATCH("CenHos", 'WFOM - Time_Base'!$B$4:$B$29,0), MATCH(CONCATENATE($G219,W$2),'WFOM - Time_Base'!$A$8:$API$8,0)) *
INDEX('WFOM - Time_Base'!$A$4:$API$29, MATCH("CenHos_Per", 'WFOM - Time_Base'!$B$4:$B$29,0), MATCH(CONCATENATE($G219,W$2),'WFOM - Time_Base'!$A$8:$API$8,0)),
IFERROR($AN219 * INDEX('Inputs from Uganda staff'!$E$61:$BM$80,MATCH('HRH Need estimation'!W$2,'Inputs from Uganda staff'!$E$61:$E$80,0),MATCH('HRH Need estimation'!$D219,'Inputs from Uganda staff'!$E$6:$BM$6,0)),
""))</f>
        <v>0</v>
      </c>
      <c r="X219" s="122">
        <f>IFERROR(
$AN219 * INDEX('WFOM - Time_Base'!$A$4:$API$29, MATCH("CenHos", 'WFOM - Time_Base'!$B$4:$B$29,0), MATCH(CONCATENATE($G219,X$2),'WFOM - Time_Base'!$A$8:$API$8,0)) *
INDEX('WFOM - Time_Base'!$A$4:$API$29, MATCH("CenHos_Per", 'WFOM - Time_Base'!$B$4:$B$29,0), MATCH(CONCATENATE($G219,X$2),'WFOM - Time_Base'!$A$8:$API$8,0)),
IFERROR($AN219 * INDEX('Inputs from Uganda staff'!$E$61:$BM$80,MATCH('HRH Need estimation'!X$2,'Inputs from Uganda staff'!$E$61:$E$80,0),MATCH('HRH Need estimation'!$D219,'Inputs from Uganda staff'!$E$6:$BM$6,0)),
""))</f>
        <v>0</v>
      </c>
      <c r="Y219" s="122">
        <f>IFERROR(
$AN219 * INDEX('WFOM - Time_Base'!$A$4:$API$29, MATCH("CenHos", 'WFOM - Time_Base'!$B$4:$B$29,0), MATCH(CONCATENATE($G219,Y$2),'WFOM - Time_Base'!$A$8:$API$8,0)) *
INDEX('WFOM - Time_Base'!$A$4:$API$29, MATCH("CenHos_Per", 'WFOM - Time_Base'!$B$4:$B$29,0), MATCH(CONCATENATE($G219,Y$2),'WFOM - Time_Base'!$A$8:$API$8,0)),
IFERROR($AN219 * INDEX('Inputs from Uganda staff'!$E$61:$BM$80,MATCH('HRH Need estimation'!Y$2,'Inputs from Uganda staff'!$E$61:$E$80,0),MATCH('HRH Need estimation'!$D219,'Inputs from Uganda staff'!$E$6:$BM$6,0)),
""))</f>
        <v>0</v>
      </c>
      <c r="Z219" s="122">
        <f>IFERROR(
$AN219 * INDEX('WFOM - Time_Base'!$A$4:$API$29, MATCH("CenHos", 'WFOM - Time_Base'!$B$4:$B$29,0), MATCH(CONCATENATE($G219,Z$2),'WFOM - Time_Base'!$A$8:$API$8,0)) *
INDEX('WFOM - Time_Base'!$A$4:$API$29, MATCH("CenHos_Per", 'WFOM - Time_Base'!$B$4:$B$29,0), MATCH(CONCATENATE($G219,Z$2),'WFOM - Time_Base'!$A$8:$API$8,0)),
IFERROR($AN219 * INDEX('Inputs from Uganda staff'!$E$61:$BM$80,MATCH('HRH Need estimation'!Z$2,'Inputs from Uganda staff'!$E$61:$E$80,0),MATCH('HRH Need estimation'!$D219,'Inputs from Uganda staff'!$E$6:$BM$6,0)),
""))</f>
        <v>0</v>
      </c>
      <c r="AA219" s="122">
        <f>IFERROR(
$AN219 * INDEX('WFOM - Time_Base'!$A$4:$API$29, MATCH("CenHos", 'WFOM - Time_Base'!$B$4:$B$29,0), MATCH(CONCATENATE($G219,AA$2),'WFOM - Time_Base'!$A$8:$API$8,0)) *
INDEX('WFOM - Time_Base'!$A$4:$API$29, MATCH("CenHos_Per", 'WFOM - Time_Base'!$B$4:$B$29,0), MATCH(CONCATENATE($G219,AA$2),'WFOM - Time_Base'!$A$8:$API$8,0)),
IFERROR($AN219 * INDEX('Inputs from Uganda staff'!$E$61:$BM$80,MATCH('HRH Need estimation'!AA$2,'Inputs from Uganda staff'!$E$61:$E$80,0),MATCH('HRH Need estimation'!$D219,'Inputs from Uganda staff'!$E$6:$BM$6,0)),
""))</f>
        <v>0</v>
      </c>
      <c r="AB219" s="122">
        <f>IFERROR(
$AN219 * INDEX('WFOM - Time_Base'!$A$4:$API$29, MATCH("CenHos", 'WFOM - Time_Base'!$B$4:$B$29,0), MATCH(CONCATENATE($G219,AB$2),'WFOM - Time_Base'!$A$8:$API$8,0)) *
INDEX('WFOM - Time_Base'!$A$4:$API$29, MATCH("CenHos_Per", 'WFOM - Time_Base'!$B$4:$B$29,0), MATCH(CONCATENATE($G219,AB$2),'WFOM - Time_Base'!$A$8:$API$8,0)),
IFERROR($AN219 * INDEX('Inputs from Uganda staff'!$E$61:$BM$80,MATCH('HRH Need estimation'!AB$2,'Inputs from Uganda staff'!$E$61:$E$80,0),MATCH('HRH Need estimation'!$D219,'Inputs from Uganda staff'!$E$6:$BM$6,0)),
""))</f>
        <v>0</v>
      </c>
      <c r="AC219" s="122" t="str">
        <f>IFERROR(
$AN219 * INDEX('WFOM - Time_Base'!$A$4:$API$29, MATCH("CenHos", 'WFOM - Time_Base'!$B$4:$B$29,0), MATCH(CONCATENATE($G219,AC$2),'WFOM - Time_Base'!$A$8:$API$8,0)) *
INDEX('WFOM - Time_Base'!$A$4:$API$29, MATCH("CenHos_Per", 'WFOM - Time_Base'!$B$4:$B$29,0), MATCH(CONCATENATE($G219,AC$2),'WFOM - Time_Base'!$A$8:$API$8,0)),
IFERROR($AN219 * INDEX('Inputs from Uganda staff'!$E$61:$BM$80,MATCH('HRH Need estimation'!AC$2,'Inputs from Uganda staff'!$E$61:$E$80,0),MATCH('HRH Need estimation'!$D219,'Inputs from Uganda staff'!$E$6:$BM$6,0)),
""))</f>
        <v/>
      </c>
      <c r="AD219" s="122">
        <f>IFERROR(
$AN219 * INDEX('WFOM - Time_Base'!$A$4:$API$29, MATCH("CenHos", 'WFOM - Time_Base'!$B$4:$B$29,0), MATCH(CONCATENATE($G219,AD$2),'WFOM - Time_Base'!$A$8:$API$8,0)) *
INDEX('WFOM - Time_Base'!$A$4:$API$29, MATCH("CenHos_Per", 'WFOM - Time_Base'!$B$4:$B$29,0), MATCH(CONCATENATE($G219,AD$2),'WFOM - Time_Base'!$A$8:$API$8,0)),
IFERROR($AN219 * INDEX('Inputs from Uganda staff'!$E$61:$BM$80,MATCH('HRH Need estimation'!AD$2,'Inputs from Uganda staff'!$E$61:$E$80,0),MATCH('HRH Need estimation'!$D219,'Inputs from Uganda staff'!$E$6:$BM$6,0)),
""))</f>
        <v>0</v>
      </c>
      <c r="AE219" s="122">
        <f>IFERROR(
$AN219 * INDEX('WFOM - Time_Base'!$A$4:$API$29, MATCH("CenHos", 'WFOM - Time_Base'!$B$4:$B$29,0), MATCH(CONCATENATE($G219,AE$2),'WFOM - Time_Base'!$A$8:$API$8,0)) *
INDEX('WFOM - Time_Base'!$A$4:$API$29, MATCH("CenHos_Per", 'WFOM - Time_Base'!$B$4:$B$29,0), MATCH(CONCATENATE($G219,AE$2),'WFOM - Time_Base'!$A$8:$API$8,0)),
IFERROR($AN219 * INDEX('Inputs from Uganda staff'!$E$61:$BM$80,MATCH('HRH Need estimation'!AE$2,'Inputs from Uganda staff'!$E$61:$E$80,0),MATCH('HRH Need estimation'!$D219,'Inputs from Uganda staff'!$E$6:$BM$6,0)),
""))</f>
        <v>0</v>
      </c>
      <c r="AF219" s="122">
        <f>IFERROR(
$AN219 * INDEX('WFOM - Time_Base'!$A$4:$API$29, MATCH("CenHos", 'WFOM - Time_Base'!$B$4:$B$29,0), MATCH(CONCATENATE($G219,AF$2),'WFOM - Time_Base'!$A$8:$API$8,0)) *
INDEX('WFOM - Time_Base'!$A$4:$API$29, MATCH("CenHos_Per", 'WFOM - Time_Base'!$B$4:$B$29,0), MATCH(CONCATENATE($G219,AF$2),'WFOM - Time_Base'!$A$8:$API$8,0)),
IFERROR($AN219 * INDEX('Inputs from Uganda staff'!$E$61:$BM$80,MATCH('HRH Need estimation'!AF$2,'Inputs from Uganda staff'!$E$61:$E$80,0),MATCH('HRH Need estimation'!$D219,'Inputs from Uganda staff'!$E$6:$BM$6,0)),
""))</f>
        <v>0</v>
      </c>
      <c r="AG219" s="122">
        <f>IFERROR(
$AN219 * INDEX('WFOM - Time_Base'!$A$4:$API$29, MATCH("CenHos", 'WFOM - Time_Base'!$B$4:$B$29,0), MATCH(CONCATENATE($G219,AG$2),'WFOM - Time_Base'!$A$8:$API$8,0)) *
INDEX('WFOM - Time_Base'!$A$4:$API$29, MATCH("CenHos_Per", 'WFOM - Time_Base'!$B$4:$B$29,0), MATCH(CONCATENATE($G219,AG$2),'WFOM - Time_Base'!$A$8:$API$8,0)),
IFERROR($AN219 * INDEX('Inputs from Uganda staff'!$E$61:$BM$80,MATCH('HRH Need estimation'!AG$2,'Inputs from Uganda staff'!$E$61:$E$80,0),MATCH('HRH Need estimation'!$D219,'Inputs from Uganda staff'!$E$6:$BM$6,0)),
""))</f>
        <v>0</v>
      </c>
      <c r="AH219" s="122">
        <f>IFERROR(
$AN219 * INDEX('WFOM - Time_Base'!$A$4:$API$29, MATCH("CenHos", 'WFOM - Time_Base'!$B$4:$B$29,0), MATCH(CONCATENATE($G219,AH$2),'WFOM - Time_Base'!$A$8:$API$8,0)) *
INDEX('WFOM - Time_Base'!$A$4:$API$29, MATCH("CenHos_Per", 'WFOM - Time_Base'!$B$4:$B$29,0), MATCH(CONCATENATE($G219,AH$2),'WFOM - Time_Base'!$A$8:$API$8,0)),
IFERROR($AN219 * INDEX('Inputs from Uganda staff'!$E$61:$BM$80,MATCH('HRH Need estimation'!AH$2,'Inputs from Uganda staff'!$E$61:$E$80,0),MATCH('HRH Need estimation'!$D219,'Inputs from Uganda staff'!$E$6:$BM$6,0)),
""))</f>
        <v>0</v>
      </c>
      <c r="AI219" s="122">
        <f>IFERROR(
$AN219 * INDEX('WFOM - Time_Base'!$A$4:$API$29, MATCH("CenHos", 'WFOM - Time_Base'!$B$4:$B$29,0), MATCH(CONCATENATE($G219,AI$2),'WFOM - Time_Base'!$A$8:$API$8,0)) *
INDEX('WFOM - Time_Base'!$A$4:$API$29, MATCH("CenHos_Per", 'WFOM - Time_Base'!$B$4:$B$29,0), MATCH(CONCATENATE($G219,AI$2),'WFOM - Time_Base'!$A$8:$API$8,0)),
IFERROR($AN219 * INDEX('Inputs from Uganda staff'!$E$61:$BM$80,MATCH('HRH Need estimation'!AI$2,'Inputs from Uganda staff'!$E$61:$E$80,0),MATCH('HRH Need estimation'!$D219,'Inputs from Uganda staff'!$E$6:$BM$6,0)),
""))</f>
        <v>0</v>
      </c>
      <c r="AJ219" s="122">
        <f>IFERROR(
$AN219 * INDEX('WFOM - Time_Base'!$A$4:$API$29, MATCH("CenHos", 'WFOM - Time_Base'!$B$4:$B$29,0), MATCH(CONCATENATE($G219,AJ$2),'WFOM - Time_Base'!$A$8:$API$8,0)) *
INDEX('WFOM - Time_Base'!$A$4:$API$29, MATCH("CenHos_Per", 'WFOM - Time_Base'!$B$4:$B$29,0), MATCH(CONCATENATE($G219,AJ$2),'WFOM - Time_Base'!$A$8:$API$8,0)),
IFERROR($AN219 * INDEX('Inputs from Uganda staff'!$E$61:$BM$80,MATCH('HRH Need estimation'!AJ$2,'Inputs from Uganda staff'!$E$61:$E$80,0),MATCH('HRH Need estimation'!$D219,'Inputs from Uganda staff'!$E$6:$BM$6,0)),
""))</f>
        <v>0</v>
      </c>
      <c r="AK219" s="122">
        <f>IFERROR(
$AN219 * INDEX('WFOM - Time_Base'!$A$4:$API$29, MATCH("CenHos", 'WFOM - Time_Base'!$B$4:$B$29,0), MATCH(CONCATENATE($G219,AK$2),'WFOM - Time_Base'!$A$8:$API$8,0)) *
INDEX('WFOM - Time_Base'!$A$4:$API$29, MATCH("CenHos_Per", 'WFOM - Time_Base'!$B$4:$B$29,0), MATCH(CONCATENATE($G219,AK$2),'WFOM - Time_Base'!$A$8:$API$8,0)),
IFERROR($AN219 * INDEX('Inputs from Uganda staff'!$E$61:$BM$80,MATCH('HRH Need estimation'!AK$2,'Inputs from Uganda staff'!$E$61:$E$80,0),MATCH('HRH Need estimation'!$D219,'Inputs from Uganda staff'!$E$6:$BM$6,0)),
""))</f>
        <v>0</v>
      </c>
      <c r="AL219" s="122">
        <f>IFERROR(
$AN219 * INDEX('WFOM - Time_Base'!$A$4:$API$29, MATCH("CenHos", 'WFOM - Time_Base'!$B$4:$B$29,0), MATCH(CONCATENATE($G219,AL$2),'WFOM - Time_Base'!$A$8:$API$8,0)) *
INDEX('WFOM - Time_Base'!$A$4:$API$29, MATCH("CenHos_Per", 'WFOM - Time_Base'!$B$4:$B$29,0), MATCH(CONCATENATE($G219,AL$2),'WFOM - Time_Base'!$A$8:$API$8,0)),
IFERROR($AN219 * INDEX('Inputs from Uganda staff'!$E$61:$BM$80,MATCH('HRH Need estimation'!AL$2,'Inputs from Uganda staff'!$E$61:$E$80,0),MATCH('HRH Need estimation'!$D219,'Inputs from Uganda staff'!$E$6:$BM$6,0)),
""))</f>
        <v>0</v>
      </c>
      <c r="AN219">
        <v>1</v>
      </c>
      <c r="AO219" t="e">
        <f t="shared" si="8"/>
        <v>#N/A</v>
      </c>
    </row>
    <row r="220" spans="1:41">
      <c r="A220" s="106" t="s">
        <v>1026</v>
      </c>
      <c r="B220" s="106" t="s">
        <v>647</v>
      </c>
      <c r="C220" s="107" t="s">
        <v>652</v>
      </c>
      <c r="D220" s="117" t="s">
        <v>653</v>
      </c>
      <c r="E220" s="199"/>
      <c r="F220" s="199"/>
      <c r="G220" s="199"/>
      <c r="H220" s="199" t="s">
        <v>910</v>
      </c>
      <c r="I220" s="208"/>
      <c r="J220" s="208"/>
      <c r="K220" s="208"/>
      <c r="L220" s="208"/>
      <c r="M220" s="208"/>
      <c r="N220" s="208"/>
      <c r="O220" s="208"/>
      <c r="P220" s="207">
        <f t="shared" si="7"/>
        <v>0</v>
      </c>
      <c r="Q220" s="122" t="s">
        <v>1947</v>
      </c>
      <c r="R220" s="252">
        <v>0</v>
      </c>
      <c r="S220" s="252">
        <v>0</v>
      </c>
      <c r="T220" s="252">
        <v>0</v>
      </c>
      <c r="U220" s="252">
        <v>0</v>
      </c>
      <c r="V220" s="252">
        <v>1</v>
      </c>
      <c r="W220" s="252">
        <v>0</v>
      </c>
      <c r="X220" s="252">
        <v>0</v>
      </c>
      <c r="Y220" s="252">
        <v>0</v>
      </c>
      <c r="Z220" s="252">
        <v>0</v>
      </c>
      <c r="AA220" s="252">
        <v>0</v>
      </c>
      <c r="AB220" s="252">
        <v>0</v>
      </c>
      <c r="AC220" s="252"/>
      <c r="AD220" s="252">
        <v>0</v>
      </c>
      <c r="AE220" s="252">
        <v>0</v>
      </c>
      <c r="AF220" s="252">
        <v>0</v>
      </c>
      <c r="AG220" s="252">
        <v>0</v>
      </c>
      <c r="AH220" s="252">
        <v>0</v>
      </c>
      <c r="AI220" s="252">
        <v>0</v>
      </c>
      <c r="AJ220" s="252">
        <v>0</v>
      </c>
      <c r="AK220" s="252">
        <v>0</v>
      </c>
      <c r="AL220" s="252">
        <v>0</v>
      </c>
      <c r="AM220" t="s">
        <v>2032</v>
      </c>
      <c r="AN220">
        <v>1</v>
      </c>
      <c r="AO220" t="e">
        <f t="shared" si="8"/>
        <v>#N/A</v>
      </c>
    </row>
    <row r="221" spans="1:41">
      <c r="A221" s="106" t="s">
        <v>1027</v>
      </c>
      <c r="B221" s="106" t="s">
        <v>647</v>
      </c>
      <c r="C221" s="107" t="s">
        <v>654</v>
      </c>
      <c r="D221" s="113" t="s">
        <v>655</v>
      </c>
      <c r="E221" s="199"/>
      <c r="F221" s="199"/>
      <c r="G221" s="199"/>
      <c r="H221" s="199" t="s">
        <v>910</v>
      </c>
      <c r="I221" s="208"/>
      <c r="J221" s="208"/>
      <c r="K221" s="208"/>
      <c r="L221" s="208"/>
      <c r="M221" s="208"/>
      <c r="N221" s="208"/>
      <c r="O221" s="208"/>
      <c r="P221" s="207">
        <f t="shared" si="7"/>
        <v>0</v>
      </c>
      <c r="Q221" s="122" t="s">
        <v>1947</v>
      </c>
      <c r="R221" s="252">
        <v>0</v>
      </c>
      <c r="S221" s="252">
        <v>0</v>
      </c>
      <c r="T221" s="252">
        <v>0</v>
      </c>
      <c r="U221" s="252">
        <v>0</v>
      </c>
      <c r="V221" s="252">
        <v>1</v>
      </c>
      <c r="W221" s="252">
        <v>0</v>
      </c>
      <c r="X221" s="252">
        <v>0</v>
      </c>
      <c r="Y221" s="252">
        <v>0</v>
      </c>
      <c r="Z221" s="252">
        <v>0</v>
      </c>
      <c r="AA221" s="252">
        <v>0</v>
      </c>
      <c r="AB221" s="252">
        <v>0</v>
      </c>
      <c r="AC221" s="252"/>
      <c r="AD221" s="252">
        <v>0</v>
      </c>
      <c r="AE221" s="252">
        <v>0</v>
      </c>
      <c r="AF221" s="252">
        <v>0</v>
      </c>
      <c r="AG221" s="252">
        <v>0</v>
      </c>
      <c r="AH221" s="252">
        <v>0</v>
      </c>
      <c r="AI221" s="252">
        <v>0</v>
      </c>
      <c r="AJ221" s="252">
        <v>0</v>
      </c>
      <c r="AK221" s="252">
        <v>0</v>
      </c>
      <c r="AL221" s="252">
        <v>0</v>
      </c>
      <c r="AM221" t="s">
        <v>2032</v>
      </c>
      <c r="AN221">
        <v>1</v>
      </c>
      <c r="AO221" t="e">
        <f t="shared" si="8"/>
        <v>#N/A</v>
      </c>
    </row>
    <row r="222" spans="1:41">
      <c r="A222" s="106" t="s">
        <v>1028</v>
      </c>
      <c r="B222" s="106" t="s">
        <v>647</v>
      </c>
      <c r="C222" s="107" t="s">
        <v>656</v>
      </c>
      <c r="D222" s="115" t="s">
        <v>657</v>
      </c>
      <c r="E222" s="199"/>
      <c r="F222" s="199"/>
      <c r="G222" s="199" t="str">
        <f>IF(F222&lt;&gt;"", VLOOKUP(F222,'WFOM - Cadre and Service List'!$E$4:$F$52,2,FALSE), "")</f>
        <v/>
      </c>
      <c r="H222" s="199" t="s">
        <v>910</v>
      </c>
      <c r="I222" s="208"/>
      <c r="J222" s="208"/>
      <c r="K222" s="208"/>
      <c r="L222" s="208"/>
      <c r="M222" s="208"/>
      <c r="N222" s="208"/>
      <c r="O222" s="208"/>
      <c r="P222" s="207">
        <f t="shared" si="7"/>
        <v>0</v>
      </c>
      <c r="Q222" s="122" t="s">
        <v>1947</v>
      </c>
      <c r="R222" s="122" t="str">
        <f>IFERROR(
$AN222 * INDEX('WFOM - Time_Base'!$A$4:$API$29, MATCH("CenHos", 'WFOM - Time_Base'!$B$4:$B$29,0), MATCH(CONCATENATE($G222,R$2),'WFOM - Time_Base'!$A$8:$API$8,0)) *
INDEX('WFOM - Time_Base'!$A$4:$API$29, MATCH("CenHos_Per", 'WFOM - Time_Base'!$B$4:$B$29,0), MATCH(CONCATENATE($G222,R$2),'WFOM - Time_Base'!$A$8:$API$8,0)),
IFERROR($AN222 * INDEX('Inputs from Uganda staff'!$E$61:$BM$80,MATCH('HRH Need estimation'!R$2,'Inputs from Uganda staff'!$E$61:$E$80,0),MATCH('HRH Need estimation'!$D222,'Inputs from Uganda staff'!$E$6:$BM$6,0)),
""))</f>
        <v/>
      </c>
      <c r="S222" s="122" t="str">
        <f>IFERROR(
$AN222 * INDEX('WFOM - Time_Base'!$A$4:$API$29, MATCH("CenHos", 'WFOM - Time_Base'!$B$4:$B$29,0), MATCH(CONCATENATE($G222,S$2),'WFOM - Time_Base'!$A$8:$API$8,0)) *
INDEX('WFOM - Time_Base'!$A$4:$API$29, MATCH("CenHos_Per", 'WFOM - Time_Base'!$B$4:$B$29,0), MATCH(CONCATENATE($G222,S$2),'WFOM - Time_Base'!$A$8:$API$8,0)),
IFERROR($AN222 * INDEX('Inputs from Uganda staff'!$E$61:$BM$80,MATCH('HRH Need estimation'!S$2,'Inputs from Uganda staff'!$E$61:$E$80,0),MATCH('HRH Need estimation'!$D222,'Inputs from Uganda staff'!$E$6:$BM$6,0)),
""))</f>
        <v/>
      </c>
      <c r="T222" s="122" t="str">
        <f>IFERROR(
$AN222 * INDEX('WFOM - Time_Base'!$A$4:$API$29, MATCH("CenHos", 'WFOM - Time_Base'!$B$4:$B$29,0), MATCH(CONCATENATE($G222,T$2),'WFOM - Time_Base'!$A$8:$API$8,0)) *
INDEX('WFOM - Time_Base'!$A$4:$API$29, MATCH("CenHos_Per", 'WFOM - Time_Base'!$B$4:$B$29,0), MATCH(CONCATENATE($G222,T$2),'WFOM - Time_Base'!$A$8:$API$8,0)),
IFERROR($AN222 * INDEX('Inputs from Uganda staff'!$E$61:$BM$80,MATCH('HRH Need estimation'!T$2,'Inputs from Uganda staff'!$E$61:$E$80,0),MATCH('HRH Need estimation'!$D222,'Inputs from Uganda staff'!$E$6:$BM$6,0)),
""))</f>
        <v/>
      </c>
      <c r="U222" s="122" t="str">
        <f>IFERROR(
$AN222 * INDEX('WFOM - Time_Base'!$A$4:$API$29, MATCH("CenHos", 'WFOM - Time_Base'!$B$4:$B$29,0), MATCH(CONCATENATE($G222,U$2),'WFOM - Time_Base'!$A$8:$API$8,0)) *
INDEX('WFOM - Time_Base'!$A$4:$API$29, MATCH("CenHos_Per", 'WFOM - Time_Base'!$B$4:$B$29,0), MATCH(CONCATENATE($G222,U$2),'WFOM - Time_Base'!$A$8:$API$8,0)),
IFERROR($AN222 * INDEX('Inputs from Uganda staff'!$E$61:$BM$80,MATCH('HRH Need estimation'!U$2,'Inputs from Uganda staff'!$E$61:$E$80,0),MATCH('HRH Need estimation'!$D222,'Inputs from Uganda staff'!$E$6:$BM$6,0)),
""))</f>
        <v/>
      </c>
      <c r="V222" s="122" t="str">
        <f>IFERROR(
$AN222 * INDEX('WFOM - Time_Base'!$A$4:$API$29, MATCH("CenHos", 'WFOM - Time_Base'!$B$4:$B$29,0), MATCH(CONCATENATE($G222,V$2),'WFOM - Time_Base'!$A$8:$API$8,0)) *
INDEX('WFOM - Time_Base'!$A$4:$API$29, MATCH("CenHos_Per", 'WFOM - Time_Base'!$B$4:$B$29,0), MATCH(CONCATENATE($G222,V$2),'WFOM - Time_Base'!$A$8:$API$8,0)),
IFERROR($AN222 * INDEX('Inputs from Uganda staff'!$E$61:$BM$80,MATCH('HRH Need estimation'!V$2,'Inputs from Uganda staff'!$E$61:$E$80,0),MATCH('HRH Need estimation'!$D222,'Inputs from Uganda staff'!$E$6:$BM$6,0)),
""))</f>
        <v/>
      </c>
      <c r="W222" s="122" t="str">
        <f>IFERROR(
$AN222 * INDEX('WFOM - Time_Base'!$A$4:$API$29, MATCH("CenHos", 'WFOM - Time_Base'!$B$4:$B$29,0), MATCH(CONCATENATE($G222,W$2),'WFOM - Time_Base'!$A$8:$API$8,0)) *
INDEX('WFOM - Time_Base'!$A$4:$API$29, MATCH("CenHos_Per", 'WFOM - Time_Base'!$B$4:$B$29,0), MATCH(CONCATENATE($G222,W$2),'WFOM - Time_Base'!$A$8:$API$8,0)),
IFERROR($AN222 * INDEX('Inputs from Uganda staff'!$E$61:$BM$80,MATCH('HRH Need estimation'!W$2,'Inputs from Uganda staff'!$E$61:$E$80,0),MATCH('HRH Need estimation'!$D222,'Inputs from Uganda staff'!$E$6:$BM$6,0)),
""))</f>
        <v/>
      </c>
      <c r="X222" s="122" t="str">
        <f>IFERROR(
$AN222 * INDEX('WFOM - Time_Base'!$A$4:$API$29, MATCH("CenHos", 'WFOM - Time_Base'!$B$4:$B$29,0), MATCH(CONCATENATE($G222,X$2),'WFOM - Time_Base'!$A$8:$API$8,0)) *
INDEX('WFOM - Time_Base'!$A$4:$API$29, MATCH("CenHos_Per", 'WFOM - Time_Base'!$B$4:$B$29,0), MATCH(CONCATENATE($G222,X$2),'WFOM - Time_Base'!$A$8:$API$8,0)),
IFERROR($AN222 * INDEX('Inputs from Uganda staff'!$E$61:$BM$80,MATCH('HRH Need estimation'!X$2,'Inputs from Uganda staff'!$E$61:$E$80,0),MATCH('HRH Need estimation'!$D222,'Inputs from Uganda staff'!$E$6:$BM$6,0)),
""))</f>
        <v/>
      </c>
      <c r="Y222" s="122" t="str">
        <f>IFERROR(
$AN222 * INDEX('WFOM - Time_Base'!$A$4:$API$29, MATCH("CenHos", 'WFOM - Time_Base'!$B$4:$B$29,0), MATCH(CONCATENATE($G222,Y$2),'WFOM - Time_Base'!$A$8:$API$8,0)) *
INDEX('WFOM - Time_Base'!$A$4:$API$29, MATCH("CenHos_Per", 'WFOM - Time_Base'!$B$4:$B$29,0), MATCH(CONCATENATE($G222,Y$2),'WFOM - Time_Base'!$A$8:$API$8,0)),
IFERROR($AN222 * INDEX('Inputs from Uganda staff'!$E$61:$BM$80,MATCH('HRH Need estimation'!Y$2,'Inputs from Uganda staff'!$E$61:$E$80,0),MATCH('HRH Need estimation'!$D222,'Inputs from Uganda staff'!$E$6:$BM$6,0)),
""))</f>
        <v/>
      </c>
      <c r="Z222" s="122" t="str">
        <f>IFERROR(
$AN222 * INDEX('WFOM - Time_Base'!$A$4:$API$29, MATCH("CenHos", 'WFOM - Time_Base'!$B$4:$B$29,0), MATCH(CONCATENATE($G222,Z$2),'WFOM - Time_Base'!$A$8:$API$8,0)) *
INDEX('WFOM - Time_Base'!$A$4:$API$29, MATCH("CenHos_Per", 'WFOM - Time_Base'!$B$4:$B$29,0), MATCH(CONCATENATE($G222,Z$2),'WFOM - Time_Base'!$A$8:$API$8,0)),
IFERROR($AN222 * INDEX('Inputs from Uganda staff'!$E$61:$BM$80,MATCH('HRH Need estimation'!Z$2,'Inputs from Uganda staff'!$E$61:$E$80,0),MATCH('HRH Need estimation'!$D222,'Inputs from Uganda staff'!$E$6:$BM$6,0)),
""))</f>
        <v/>
      </c>
      <c r="AA222" s="122" t="str">
        <f>IFERROR(
$AN222 * INDEX('WFOM - Time_Base'!$A$4:$API$29, MATCH("CenHos", 'WFOM - Time_Base'!$B$4:$B$29,0), MATCH(CONCATENATE($G222,AA$2),'WFOM - Time_Base'!$A$8:$API$8,0)) *
INDEX('WFOM - Time_Base'!$A$4:$API$29, MATCH("CenHos_Per", 'WFOM - Time_Base'!$B$4:$B$29,0), MATCH(CONCATENATE($G222,AA$2),'WFOM - Time_Base'!$A$8:$API$8,0)),
IFERROR($AN222 * INDEX('Inputs from Uganda staff'!$E$61:$BM$80,MATCH('HRH Need estimation'!AA$2,'Inputs from Uganda staff'!$E$61:$E$80,0),MATCH('HRH Need estimation'!$D222,'Inputs from Uganda staff'!$E$6:$BM$6,0)),
""))</f>
        <v/>
      </c>
      <c r="AB222" s="122" t="str">
        <f>IFERROR(
$AN222 * INDEX('WFOM - Time_Base'!$A$4:$API$29, MATCH("CenHos", 'WFOM - Time_Base'!$B$4:$B$29,0), MATCH(CONCATENATE($G222,AB$2),'WFOM - Time_Base'!$A$8:$API$8,0)) *
INDEX('WFOM - Time_Base'!$A$4:$API$29, MATCH("CenHos_Per", 'WFOM - Time_Base'!$B$4:$B$29,0), MATCH(CONCATENATE($G222,AB$2),'WFOM - Time_Base'!$A$8:$API$8,0)),
IFERROR($AN222 * INDEX('Inputs from Uganda staff'!$E$61:$BM$80,MATCH('HRH Need estimation'!AB$2,'Inputs from Uganda staff'!$E$61:$E$80,0),MATCH('HRH Need estimation'!$D222,'Inputs from Uganda staff'!$E$6:$BM$6,0)),
""))</f>
        <v/>
      </c>
      <c r="AC222" s="122" t="str">
        <f>IFERROR(
$AN222 * INDEX('WFOM - Time_Base'!$A$4:$API$29, MATCH("CenHos", 'WFOM - Time_Base'!$B$4:$B$29,0), MATCH(CONCATENATE($G222,AC$2),'WFOM - Time_Base'!$A$8:$API$8,0)) *
INDEX('WFOM - Time_Base'!$A$4:$API$29, MATCH("CenHos_Per", 'WFOM - Time_Base'!$B$4:$B$29,0), MATCH(CONCATENATE($G222,AC$2),'WFOM - Time_Base'!$A$8:$API$8,0)),
IFERROR($AN222 * INDEX('Inputs from Uganda staff'!$E$61:$BM$80,MATCH('HRH Need estimation'!AC$2,'Inputs from Uganda staff'!$E$61:$E$80,0),MATCH('HRH Need estimation'!$D222,'Inputs from Uganda staff'!$E$6:$BM$6,0)),
""))</f>
        <v/>
      </c>
      <c r="AD222" s="122" t="str">
        <f>IFERROR(
$AN222 * INDEX('WFOM - Time_Base'!$A$4:$API$29, MATCH("CenHos", 'WFOM - Time_Base'!$B$4:$B$29,0), MATCH(CONCATENATE($G222,AD$2),'WFOM - Time_Base'!$A$8:$API$8,0)) *
INDEX('WFOM - Time_Base'!$A$4:$API$29, MATCH("CenHos_Per", 'WFOM - Time_Base'!$B$4:$B$29,0), MATCH(CONCATENATE($G222,AD$2),'WFOM - Time_Base'!$A$8:$API$8,0)),
IFERROR($AN222 * INDEX('Inputs from Uganda staff'!$E$61:$BM$80,MATCH('HRH Need estimation'!AD$2,'Inputs from Uganda staff'!$E$61:$E$80,0),MATCH('HRH Need estimation'!$D222,'Inputs from Uganda staff'!$E$6:$BM$6,0)),
""))</f>
        <v/>
      </c>
      <c r="AE222" s="122" t="str">
        <f>IFERROR(
$AN222 * INDEX('WFOM - Time_Base'!$A$4:$API$29, MATCH("CenHos", 'WFOM - Time_Base'!$B$4:$B$29,0), MATCH(CONCATENATE($G222,AE$2),'WFOM - Time_Base'!$A$8:$API$8,0)) *
INDEX('WFOM - Time_Base'!$A$4:$API$29, MATCH("CenHos_Per", 'WFOM - Time_Base'!$B$4:$B$29,0), MATCH(CONCATENATE($G222,AE$2),'WFOM - Time_Base'!$A$8:$API$8,0)),
IFERROR($AN222 * INDEX('Inputs from Uganda staff'!$E$61:$BM$80,MATCH('HRH Need estimation'!AE$2,'Inputs from Uganda staff'!$E$61:$E$80,0),MATCH('HRH Need estimation'!$D222,'Inputs from Uganda staff'!$E$6:$BM$6,0)),
""))</f>
        <v/>
      </c>
      <c r="AF222" s="122" t="str">
        <f>IFERROR(
$AN222 * INDEX('WFOM - Time_Base'!$A$4:$API$29, MATCH("CenHos", 'WFOM - Time_Base'!$B$4:$B$29,0), MATCH(CONCATENATE($G222,AF$2),'WFOM - Time_Base'!$A$8:$API$8,0)) *
INDEX('WFOM - Time_Base'!$A$4:$API$29, MATCH("CenHos_Per", 'WFOM - Time_Base'!$B$4:$B$29,0), MATCH(CONCATENATE($G222,AF$2),'WFOM - Time_Base'!$A$8:$API$8,0)),
IFERROR($AN222 * INDEX('Inputs from Uganda staff'!$E$61:$BM$80,MATCH('HRH Need estimation'!AF$2,'Inputs from Uganda staff'!$E$61:$E$80,0),MATCH('HRH Need estimation'!$D222,'Inputs from Uganda staff'!$E$6:$BM$6,0)),
""))</f>
        <v/>
      </c>
      <c r="AG222" s="122" t="str">
        <f>IFERROR(
$AN222 * INDEX('WFOM - Time_Base'!$A$4:$API$29, MATCH("CenHos", 'WFOM - Time_Base'!$B$4:$B$29,0), MATCH(CONCATENATE($G222,AG$2),'WFOM - Time_Base'!$A$8:$API$8,0)) *
INDEX('WFOM - Time_Base'!$A$4:$API$29, MATCH("CenHos_Per", 'WFOM - Time_Base'!$B$4:$B$29,0), MATCH(CONCATENATE($G222,AG$2),'WFOM - Time_Base'!$A$8:$API$8,0)),
IFERROR($AN222 * INDEX('Inputs from Uganda staff'!$E$61:$BM$80,MATCH('HRH Need estimation'!AG$2,'Inputs from Uganda staff'!$E$61:$E$80,0),MATCH('HRH Need estimation'!$D222,'Inputs from Uganda staff'!$E$6:$BM$6,0)),
""))</f>
        <v/>
      </c>
      <c r="AH222" s="122" t="str">
        <f>IFERROR(
$AN222 * INDEX('WFOM - Time_Base'!$A$4:$API$29, MATCH("CenHos", 'WFOM - Time_Base'!$B$4:$B$29,0), MATCH(CONCATENATE($G222,AH$2),'WFOM - Time_Base'!$A$8:$API$8,0)) *
INDEX('WFOM - Time_Base'!$A$4:$API$29, MATCH("CenHos_Per", 'WFOM - Time_Base'!$B$4:$B$29,0), MATCH(CONCATENATE($G222,AH$2),'WFOM - Time_Base'!$A$8:$API$8,0)),
IFERROR($AN222 * INDEX('Inputs from Uganda staff'!$E$61:$BM$80,MATCH('HRH Need estimation'!AH$2,'Inputs from Uganda staff'!$E$61:$E$80,0),MATCH('HRH Need estimation'!$D222,'Inputs from Uganda staff'!$E$6:$BM$6,0)),
""))</f>
        <v/>
      </c>
      <c r="AI222" s="122" t="str">
        <f>IFERROR(
$AN222 * INDEX('WFOM - Time_Base'!$A$4:$API$29, MATCH("CenHos", 'WFOM - Time_Base'!$B$4:$B$29,0), MATCH(CONCATENATE($G222,AI$2),'WFOM - Time_Base'!$A$8:$API$8,0)) *
INDEX('WFOM - Time_Base'!$A$4:$API$29, MATCH("CenHos_Per", 'WFOM - Time_Base'!$B$4:$B$29,0), MATCH(CONCATENATE($G222,AI$2),'WFOM - Time_Base'!$A$8:$API$8,0)),
IFERROR($AN222 * INDEX('Inputs from Uganda staff'!$E$61:$BM$80,MATCH('HRH Need estimation'!AI$2,'Inputs from Uganda staff'!$E$61:$E$80,0),MATCH('HRH Need estimation'!$D222,'Inputs from Uganda staff'!$E$6:$BM$6,0)),
""))</f>
        <v/>
      </c>
      <c r="AJ222" s="122" t="str">
        <f>IFERROR(
$AN222 * INDEX('WFOM - Time_Base'!$A$4:$API$29, MATCH("CenHos", 'WFOM - Time_Base'!$B$4:$B$29,0), MATCH(CONCATENATE($G222,AJ$2),'WFOM - Time_Base'!$A$8:$API$8,0)) *
INDEX('WFOM - Time_Base'!$A$4:$API$29, MATCH("CenHos_Per", 'WFOM - Time_Base'!$B$4:$B$29,0), MATCH(CONCATENATE($G222,AJ$2),'WFOM - Time_Base'!$A$8:$API$8,0)),
IFERROR($AN222 * INDEX('Inputs from Uganda staff'!$E$61:$BM$80,MATCH('HRH Need estimation'!AJ$2,'Inputs from Uganda staff'!$E$61:$E$80,0),MATCH('HRH Need estimation'!$D222,'Inputs from Uganda staff'!$E$6:$BM$6,0)),
""))</f>
        <v/>
      </c>
      <c r="AK222" s="122" t="str">
        <f>IFERROR(
$AN222 * INDEX('WFOM - Time_Base'!$A$4:$API$29, MATCH("CenHos", 'WFOM - Time_Base'!$B$4:$B$29,0), MATCH(CONCATENATE($G222,AK$2),'WFOM - Time_Base'!$A$8:$API$8,0)) *
INDEX('WFOM - Time_Base'!$A$4:$API$29, MATCH("CenHos_Per", 'WFOM - Time_Base'!$B$4:$B$29,0), MATCH(CONCATENATE($G222,AK$2),'WFOM - Time_Base'!$A$8:$API$8,0)),
IFERROR($AN222 * INDEX('Inputs from Uganda staff'!$E$61:$BM$80,MATCH('HRH Need estimation'!AK$2,'Inputs from Uganda staff'!$E$61:$E$80,0),MATCH('HRH Need estimation'!$D222,'Inputs from Uganda staff'!$E$6:$BM$6,0)),
""))</f>
        <v/>
      </c>
      <c r="AL222" s="122" t="str">
        <f>IFERROR(
$AN222 * INDEX('WFOM - Time_Base'!$A$4:$API$29, MATCH("CenHos", 'WFOM - Time_Base'!$B$4:$B$29,0), MATCH(CONCATENATE($G222,AL$2),'WFOM - Time_Base'!$A$8:$API$8,0)) *
INDEX('WFOM - Time_Base'!$A$4:$API$29, MATCH("CenHos_Per", 'WFOM - Time_Base'!$B$4:$B$29,0), MATCH(CONCATENATE($G222,AL$2),'WFOM - Time_Base'!$A$8:$API$8,0)),
IFERROR($AN222 * INDEX('Inputs from Uganda staff'!$E$61:$BM$80,MATCH('HRH Need estimation'!AL$2,'Inputs from Uganda staff'!$E$61:$E$80,0),MATCH('HRH Need estimation'!$D222,'Inputs from Uganda staff'!$E$6:$BM$6,0)),
""))</f>
        <v/>
      </c>
      <c r="AN222">
        <v>1</v>
      </c>
      <c r="AO222" t="e">
        <f t="shared" si="8"/>
        <v>#N/A</v>
      </c>
    </row>
    <row r="223" spans="1:41">
      <c r="A223" s="106" t="s">
        <v>1028</v>
      </c>
      <c r="B223" s="106" t="s">
        <v>647</v>
      </c>
      <c r="C223" s="107" t="s">
        <v>658</v>
      </c>
      <c r="D223" s="115" t="s">
        <v>659</v>
      </c>
      <c r="E223" s="199"/>
      <c r="F223" s="199"/>
      <c r="G223" s="199"/>
      <c r="H223" s="199" t="s">
        <v>910</v>
      </c>
      <c r="I223" s="208"/>
      <c r="J223" s="208"/>
      <c r="K223" s="208"/>
      <c r="L223" s="208"/>
      <c r="M223" s="208"/>
      <c r="N223" s="208"/>
      <c r="O223" s="208"/>
      <c r="P223" s="207">
        <f t="shared" si="7"/>
        <v>0</v>
      </c>
      <c r="Q223" s="122" t="s">
        <v>1947</v>
      </c>
      <c r="R223" s="252">
        <v>0</v>
      </c>
      <c r="S223" s="252">
        <v>0</v>
      </c>
      <c r="T223" s="252">
        <v>0</v>
      </c>
      <c r="U223" s="252">
        <v>0</v>
      </c>
      <c r="V223" s="252">
        <v>1</v>
      </c>
      <c r="W223" s="252">
        <v>0</v>
      </c>
      <c r="X223" s="252">
        <v>0</v>
      </c>
      <c r="Y223" s="252">
        <v>0</v>
      </c>
      <c r="Z223" s="252">
        <v>0</v>
      </c>
      <c r="AA223" s="252">
        <v>0</v>
      </c>
      <c r="AB223" s="252">
        <v>0</v>
      </c>
      <c r="AC223" s="252"/>
      <c r="AD223" s="252">
        <v>0</v>
      </c>
      <c r="AE223" s="252">
        <v>0</v>
      </c>
      <c r="AF223" s="252">
        <v>0</v>
      </c>
      <c r="AG223" s="252">
        <v>0</v>
      </c>
      <c r="AH223" s="252">
        <v>0</v>
      </c>
      <c r="AI223" s="252">
        <v>0</v>
      </c>
      <c r="AJ223" s="252">
        <v>0</v>
      </c>
      <c r="AK223" s="252">
        <v>0</v>
      </c>
      <c r="AL223" s="252">
        <v>0</v>
      </c>
      <c r="AM223" t="s">
        <v>2032</v>
      </c>
      <c r="AN223" t="s">
        <v>2073</v>
      </c>
      <c r="AO223" t="str">
        <f t="shared" si="8"/>
        <v>242</v>
      </c>
    </row>
    <row r="224" spans="1:41">
      <c r="A224" s="106">
        <v>0</v>
      </c>
      <c r="B224" s="106" t="s">
        <v>647</v>
      </c>
      <c r="C224" s="107" t="s">
        <v>660</v>
      </c>
      <c r="D224" s="115" t="s">
        <v>661</v>
      </c>
      <c r="E224" s="122" t="s">
        <v>867</v>
      </c>
      <c r="F224" s="122" t="s">
        <v>21</v>
      </c>
      <c r="G224" s="122" t="str">
        <f>IF(F224&lt;&gt;"", VLOOKUP(F224,'WFOM - Cadre and Service List'!$E$4:$F$52,2,FALSE), "")</f>
        <v>Over5OPD</v>
      </c>
      <c r="H224" s="122"/>
      <c r="I224" s="207"/>
      <c r="J224" s="207"/>
      <c r="K224" s="207"/>
      <c r="L224" s="207"/>
      <c r="M224" s="207"/>
      <c r="N224" s="207"/>
      <c r="O224" s="207"/>
      <c r="P224" s="207">
        <f t="shared" si="7"/>
        <v>0</v>
      </c>
      <c r="Q224" s="122" t="s">
        <v>1947</v>
      </c>
      <c r="R224" s="122">
        <f>IFERROR(
$AN224 * INDEX('WFOM - Time_Base'!$A$4:$API$29, MATCH("CenHos", 'WFOM - Time_Base'!$B$4:$B$29,0), MATCH(CONCATENATE($G224,R$2),'WFOM - Time_Base'!$A$8:$API$8,0)) *
INDEX('WFOM - Time_Base'!$A$4:$API$29, MATCH("CenHos_Per", 'WFOM - Time_Base'!$B$4:$B$29,0), MATCH(CONCATENATE($G224,R$2),'WFOM - Time_Base'!$A$8:$API$8,0)),
IFERROR($AN224 * INDEX('Inputs from Uganda staff'!$E$61:$BM$80,MATCH('HRH Need estimation'!R$2,'Inputs from Uganda staff'!$E$61:$E$80,0),MATCH('HRH Need estimation'!$D224,'Inputs from Uganda staff'!$E$6:$BM$6,0)),
""))</f>
        <v>3.5</v>
      </c>
      <c r="S224" s="122">
        <f>IFERROR(
$AN224 * INDEX('WFOM - Time_Base'!$A$4:$API$29, MATCH("CenHos", 'WFOM - Time_Base'!$B$4:$B$29,0), MATCH(CONCATENATE($G224,S$2),'WFOM - Time_Base'!$A$8:$API$8,0)) *
INDEX('WFOM - Time_Base'!$A$4:$API$29, MATCH("CenHos_Per", 'WFOM - Time_Base'!$B$4:$B$29,0), MATCH(CONCATENATE($G224,S$2),'WFOM - Time_Base'!$A$8:$API$8,0)),
IFERROR($AN224 * INDEX('Inputs from Uganda staff'!$E$61:$BM$80,MATCH('HRH Need estimation'!S$2,'Inputs from Uganda staff'!$E$61:$E$80,0),MATCH('HRH Need estimation'!$D224,'Inputs from Uganda staff'!$E$6:$BM$6,0)),
""))</f>
        <v>6</v>
      </c>
      <c r="T224" s="122">
        <f>IFERROR(
$AN224 * INDEX('WFOM - Time_Base'!$A$4:$API$29, MATCH("CenHos", 'WFOM - Time_Base'!$B$4:$B$29,0), MATCH(CONCATENATE($G224,T$2),'WFOM - Time_Base'!$A$8:$API$8,0)) *
INDEX('WFOM - Time_Base'!$A$4:$API$29, MATCH("CenHos_Per", 'WFOM - Time_Base'!$B$4:$B$29,0), MATCH(CONCATENATE($G224,T$2),'WFOM - Time_Base'!$A$8:$API$8,0)),
IFERROR($AN224 * INDEX('Inputs from Uganda staff'!$E$61:$BM$80,MATCH('HRH Need estimation'!T$2,'Inputs from Uganda staff'!$E$61:$E$80,0),MATCH('HRH Need estimation'!$D224,'Inputs from Uganda staff'!$E$6:$BM$6,0)),
""))</f>
        <v>0</v>
      </c>
      <c r="U224" s="122">
        <f>IFERROR(
$AN224 * INDEX('WFOM - Time_Base'!$A$4:$API$29, MATCH("CenHos", 'WFOM - Time_Base'!$B$4:$B$29,0), MATCH(CONCATENATE($G224,U$2),'WFOM - Time_Base'!$A$8:$API$8,0)) *
INDEX('WFOM - Time_Base'!$A$4:$API$29, MATCH("CenHos_Per", 'WFOM - Time_Base'!$B$4:$B$29,0), MATCH(CONCATENATE($G224,U$2),'WFOM - Time_Base'!$A$8:$API$8,0)),
IFERROR($AN224 * INDEX('Inputs from Uganda staff'!$E$61:$BM$80,MATCH('HRH Need estimation'!U$2,'Inputs from Uganda staff'!$E$61:$E$80,0),MATCH('HRH Need estimation'!$D224,'Inputs from Uganda staff'!$E$6:$BM$6,0)),
""))</f>
        <v>1</v>
      </c>
      <c r="V224" s="122">
        <f>IFERROR(
$AN224 * INDEX('WFOM - Time_Base'!$A$4:$API$29, MATCH("CenHos", 'WFOM - Time_Base'!$B$4:$B$29,0), MATCH(CONCATENATE($G224,V$2),'WFOM - Time_Base'!$A$8:$API$8,0)) *
INDEX('WFOM - Time_Base'!$A$4:$API$29, MATCH("CenHos_Per", 'WFOM - Time_Base'!$B$4:$B$29,0), MATCH(CONCATENATE($G224,V$2),'WFOM - Time_Base'!$A$8:$API$8,0)),
IFERROR($AN224 * INDEX('Inputs from Uganda staff'!$E$61:$BM$80,MATCH('HRH Need estimation'!V$2,'Inputs from Uganda staff'!$E$61:$E$80,0),MATCH('HRH Need estimation'!$D224,'Inputs from Uganda staff'!$E$6:$BM$6,0)),
""))</f>
        <v>4</v>
      </c>
      <c r="W224" s="122">
        <f>IFERROR(
$AN224 * INDEX('WFOM - Time_Base'!$A$4:$API$29, MATCH("CenHos", 'WFOM - Time_Base'!$B$4:$B$29,0), MATCH(CONCATENATE($G224,W$2),'WFOM - Time_Base'!$A$8:$API$8,0)) *
INDEX('WFOM - Time_Base'!$A$4:$API$29, MATCH("CenHos_Per", 'WFOM - Time_Base'!$B$4:$B$29,0), MATCH(CONCATENATE($G224,W$2),'WFOM - Time_Base'!$A$8:$API$8,0)),
IFERROR($AN224 * INDEX('Inputs from Uganda staff'!$E$61:$BM$80,MATCH('HRH Need estimation'!W$2,'Inputs from Uganda staff'!$E$61:$E$80,0),MATCH('HRH Need estimation'!$D224,'Inputs from Uganda staff'!$E$6:$BM$6,0)),
""))</f>
        <v>0</v>
      </c>
      <c r="X224" s="122">
        <f>IFERROR(
$AN224 * INDEX('WFOM - Time_Base'!$A$4:$API$29, MATCH("CenHos", 'WFOM - Time_Base'!$B$4:$B$29,0), MATCH(CONCATENATE($G224,X$2),'WFOM - Time_Base'!$A$8:$API$8,0)) *
INDEX('WFOM - Time_Base'!$A$4:$API$29, MATCH("CenHos_Per", 'WFOM - Time_Base'!$B$4:$B$29,0), MATCH(CONCATENATE($G224,X$2),'WFOM - Time_Base'!$A$8:$API$8,0)),
IFERROR($AN224 * INDEX('Inputs from Uganda staff'!$E$61:$BM$80,MATCH('HRH Need estimation'!X$2,'Inputs from Uganda staff'!$E$61:$E$80,0),MATCH('HRH Need estimation'!$D224,'Inputs from Uganda staff'!$E$6:$BM$6,0)),
""))</f>
        <v>0</v>
      </c>
      <c r="Y224" s="122">
        <f>IFERROR(
$AN224 * INDEX('WFOM - Time_Base'!$A$4:$API$29, MATCH("CenHos", 'WFOM - Time_Base'!$B$4:$B$29,0), MATCH(CONCATENATE($G224,Y$2),'WFOM - Time_Base'!$A$8:$API$8,0)) *
INDEX('WFOM - Time_Base'!$A$4:$API$29, MATCH("CenHos_Per", 'WFOM - Time_Base'!$B$4:$B$29,0), MATCH(CONCATENATE($G224,Y$2),'WFOM - Time_Base'!$A$8:$API$8,0)),
IFERROR($AN224 * INDEX('Inputs from Uganda staff'!$E$61:$BM$80,MATCH('HRH Need estimation'!Y$2,'Inputs from Uganda staff'!$E$61:$E$80,0),MATCH('HRH Need estimation'!$D224,'Inputs from Uganda staff'!$E$6:$BM$6,0)),
""))</f>
        <v>0</v>
      </c>
      <c r="Z224" s="122">
        <f>IFERROR(
$AN224 * INDEX('WFOM - Time_Base'!$A$4:$API$29, MATCH("CenHos", 'WFOM - Time_Base'!$B$4:$B$29,0), MATCH(CONCATENATE($G224,Z$2),'WFOM - Time_Base'!$A$8:$API$8,0)) *
INDEX('WFOM - Time_Base'!$A$4:$API$29, MATCH("CenHos_Per", 'WFOM - Time_Base'!$B$4:$B$29,0), MATCH(CONCATENATE($G224,Z$2),'WFOM - Time_Base'!$A$8:$API$8,0)),
IFERROR($AN224 * INDEX('Inputs from Uganda staff'!$E$61:$BM$80,MATCH('HRH Need estimation'!Z$2,'Inputs from Uganda staff'!$E$61:$E$80,0),MATCH('HRH Need estimation'!$D224,'Inputs from Uganda staff'!$E$6:$BM$6,0)),
""))</f>
        <v>0</v>
      </c>
      <c r="AA224" s="122">
        <f>IFERROR(
$AN224 * INDEX('WFOM - Time_Base'!$A$4:$API$29, MATCH("CenHos", 'WFOM - Time_Base'!$B$4:$B$29,0), MATCH(CONCATENATE($G224,AA$2),'WFOM - Time_Base'!$A$8:$API$8,0)) *
INDEX('WFOM - Time_Base'!$A$4:$API$29, MATCH("CenHos_Per", 'WFOM - Time_Base'!$B$4:$B$29,0), MATCH(CONCATENATE($G224,AA$2),'WFOM - Time_Base'!$A$8:$API$8,0)),
IFERROR($AN224 * INDEX('Inputs from Uganda staff'!$E$61:$BM$80,MATCH('HRH Need estimation'!AA$2,'Inputs from Uganda staff'!$E$61:$E$80,0),MATCH('HRH Need estimation'!$D224,'Inputs from Uganda staff'!$E$6:$BM$6,0)),
""))</f>
        <v>0</v>
      </c>
      <c r="AB224" s="122">
        <f>IFERROR(
$AN224 * INDEX('WFOM - Time_Base'!$A$4:$API$29, MATCH("CenHos", 'WFOM - Time_Base'!$B$4:$B$29,0), MATCH(CONCATENATE($G224,AB$2),'WFOM - Time_Base'!$A$8:$API$8,0)) *
INDEX('WFOM - Time_Base'!$A$4:$API$29, MATCH("CenHos_Per", 'WFOM - Time_Base'!$B$4:$B$29,0), MATCH(CONCATENATE($G224,AB$2),'WFOM - Time_Base'!$A$8:$API$8,0)),
IFERROR($AN224 * INDEX('Inputs from Uganda staff'!$E$61:$BM$80,MATCH('HRH Need estimation'!AB$2,'Inputs from Uganda staff'!$E$61:$E$80,0),MATCH('HRH Need estimation'!$D224,'Inputs from Uganda staff'!$E$6:$BM$6,0)),
""))</f>
        <v>0</v>
      </c>
      <c r="AC224" s="122" t="str">
        <f>IFERROR(
$AN224 * INDEX('WFOM - Time_Base'!$A$4:$API$29, MATCH("CenHos", 'WFOM - Time_Base'!$B$4:$B$29,0), MATCH(CONCATENATE($G224,AC$2),'WFOM - Time_Base'!$A$8:$API$8,0)) *
INDEX('WFOM - Time_Base'!$A$4:$API$29, MATCH("CenHos_Per", 'WFOM - Time_Base'!$B$4:$B$29,0), MATCH(CONCATENATE($G224,AC$2),'WFOM - Time_Base'!$A$8:$API$8,0)),
IFERROR($AN224 * INDEX('Inputs from Uganda staff'!$E$61:$BM$80,MATCH('HRH Need estimation'!AC$2,'Inputs from Uganda staff'!$E$61:$E$80,0),MATCH('HRH Need estimation'!$D224,'Inputs from Uganda staff'!$E$6:$BM$6,0)),
""))</f>
        <v/>
      </c>
      <c r="AD224" s="122">
        <f>IFERROR(
$AN224 * INDEX('WFOM - Time_Base'!$A$4:$API$29, MATCH("CenHos", 'WFOM - Time_Base'!$B$4:$B$29,0), MATCH(CONCATENATE($G224,AD$2),'WFOM - Time_Base'!$A$8:$API$8,0)) *
INDEX('WFOM - Time_Base'!$A$4:$API$29, MATCH("CenHos_Per", 'WFOM - Time_Base'!$B$4:$B$29,0), MATCH(CONCATENATE($G224,AD$2),'WFOM - Time_Base'!$A$8:$API$8,0)),
IFERROR($AN224 * INDEX('Inputs from Uganda staff'!$E$61:$BM$80,MATCH('HRH Need estimation'!AD$2,'Inputs from Uganda staff'!$E$61:$E$80,0),MATCH('HRH Need estimation'!$D224,'Inputs from Uganda staff'!$E$6:$BM$6,0)),
""))</f>
        <v>0</v>
      </c>
      <c r="AE224" s="122">
        <f>IFERROR(
$AN224 * INDEX('WFOM - Time_Base'!$A$4:$API$29, MATCH("CenHos", 'WFOM - Time_Base'!$B$4:$B$29,0), MATCH(CONCATENATE($G224,AE$2),'WFOM - Time_Base'!$A$8:$API$8,0)) *
INDEX('WFOM - Time_Base'!$A$4:$API$29, MATCH("CenHos_Per", 'WFOM - Time_Base'!$B$4:$B$29,0), MATCH(CONCATENATE($G224,AE$2),'WFOM - Time_Base'!$A$8:$API$8,0)),
IFERROR($AN224 * INDEX('Inputs from Uganda staff'!$E$61:$BM$80,MATCH('HRH Need estimation'!AE$2,'Inputs from Uganda staff'!$E$61:$E$80,0),MATCH('HRH Need estimation'!$D224,'Inputs from Uganda staff'!$E$6:$BM$6,0)),
""))</f>
        <v>0</v>
      </c>
      <c r="AF224" s="122">
        <f>IFERROR(
$AN224 * INDEX('WFOM - Time_Base'!$A$4:$API$29, MATCH("CenHos", 'WFOM - Time_Base'!$B$4:$B$29,0), MATCH(CONCATENATE($G224,AF$2),'WFOM - Time_Base'!$A$8:$API$8,0)) *
INDEX('WFOM - Time_Base'!$A$4:$API$29, MATCH("CenHos_Per", 'WFOM - Time_Base'!$B$4:$B$29,0), MATCH(CONCATENATE($G224,AF$2),'WFOM - Time_Base'!$A$8:$API$8,0)),
IFERROR($AN224 * INDEX('Inputs from Uganda staff'!$E$61:$BM$80,MATCH('HRH Need estimation'!AF$2,'Inputs from Uganda staff'!$E$61:$E$80,0),MATCH('HRH Need estimation'!$D224,'Inputs from Uganda staff'!$E$6:$BM$6,0)),
""))</f>
        <v>0</v>
      </c>
      <c r="AG224" s="122">
        <f>IFERROR(
$AN224 * INDEX('WFOM - Time_Base'!$A$4:$API$29, MATCH("CenHos", 'WFOM - Time_Base'!$B$4:$B$29,0), MATCH(CONCATENATE($G224,AG$2),'WFOM - Time_Base'!$A$8:$API$8,0)) *
INDEX('WFOM - Time_Base'!$A$4:$API$29, MATCH("CenHos_Per", 'WFOM - Time_Base'!$B$4:$B$29,0), MATCH(CONCATENATE($G224,AG$2),'WFOM - Time_Base'!$A$8:$API$8,0)),
IFERROR($AN224 * INDEX('Inputs from Uganda staff'!$E$61:$BM$80,MATCH('HRH Need estimation'!AG$2,'Inputs from Uganda staff'!$E$61:$E$80,0),MATCH('HRH Need estimation'!$D224,'Inputs from Uganda staff'!$E$6:$BM$6,0)),
""))</f>
        <v>0</v>
      </c>
      <c r="AH224" s="122">
        <f>IFERROR(
$AN224 * INDEX('WFOM - Time_Base'!$A$4:$API$29, MATCH("CenHos", 'WFOM - Time_Base'!$B$4:$B$29,0), MATCH(CONCATENATE($G224,AH$2),'WFOM - Time_Base'!$A$8:$API$8,0)) *
INDEX('WFOM - Time_Base'!$A$4:$API$29, MATCH("CenHos_Per", 'WFOM - Time_Base'!$B$4:$B$29,0), MATCH(CONCATENATE($G224,AH$2),'WFOM - Time_Base'!$A$8:$API$8,0)),
IFERROR($AN224 * INDEX('Inputs from Uganda staff'!$E$61:$BM$80,MATCH('HRH Need estimation'!AH$2,'Inputs from Uganda staff'!$E$61:$E$80,0),MATCH('HRH Need estimation'!$D224,'Inputs from Uganda staff'!$E$6:$BM$6,0)),
""))</f>
        <v>0</v>
      </c>
      <c r="AI224" s="122">
        <f>IFERROR(
$AN224 * INDEX('WFOM - Time_Base'!$A$4:$API$29, MATCH("CenHos", 'WFOM - Time_Base'!$B$4:$B$29,0), MATCH(CONCATENATE($G224,AI$2),'WFOM - Time_Base'!$A$8:$API$8,0)) *
INDEX('WFOM - Time_Base'!$A$4:$API$29, MATCH("CenHos_Per", 'WFOM - Time_Base'!$B$4:$B$29,0), MATCH(CONCATENATE($G224,AI$2),'WFOM - Time_Base'!$A$8:$API$8,0)),
IFERROR($AN224 * INDEX('Inputs from Uganda staff'!$E$61:$BM$80,MATCH('HRH Need estimation'!AI$2,'Inputs from Uganda staff'!$E$61:$E$80,0),MATCH('HRH Need estimation'!$D224,'Inputs from Uganda staff'!$E$6:$BM$6,0)),
""))</f>
        <v>0</v>
      </c>
      <c r="AJ224" s="122">
        <f>IFERROR(
$AN224 * INDEX('WFOM - Time_Base'!$A$4:$API$29, MATCH("CenHos", 'WFOM - Time_Base'!$B$4:$B$29,0), MATCH(CONCATENATE($G224,AJ$2),'WFOM - Time_Base'!$A$8:$API$8,0)) *
INDEX('WFOM - Time_Base'!$A$4:$API$29, MATCH("CenHos_Per", 'WFOM - Time_Base'!$B$4:$B$29,0), MATCH(CONCATENATE($G224,AJ$2),'WFOM - Time_Base'!$A$8:$API$8,0)),
IFERROR($AN224 * INDEX('Inputs from Uganda staff'!$E$61:$BM$80,MATCH('HRH Need estimation'!AJ$2,'Inputs from Uganda staff'!$E$61:$E$80,0),MATCH('HRH Need estimation'!$D224,'Inputs from Uganda staff'!$E$6:$BM$6,0)),
""))</f>
        <v>0</v>
      </c>
      <c r="AK224" s="122">
        <f>IFERROR(
$AN224 * INDEX('WFOM - Time_Base'!$A$4:$API$29, MATCH("CenHos", 'WFOM - Time_Base'!$B$4:$B$29,0), MATCH(CONCATENATE($G224,AK$2),'WFOM - Time_Base'!$A$8:$API$8,0)) *
INDEX('WFOM - Time_Base'!$A$4:$API$29, MATCH("CenHos_Per", 'WFOM - Time_Base'!$B$4:$B$29,0), MATCH(CONCATENATE($G224,AK$2),'WFOM - Time_Base'!$A$8:$API$8,0)),
IFERROR($AN224 * INDEX('Inputs from Uganda staff'!$E$61:$BM$80,MATCH('HRH Need estimation'!AK$2,'Inputs from Uganda staff'!$E$61:$E$80,0),MATCH('HRH Need estimation'!$D224,'Inputs from Uganda staff'!$E$6:$BM$6,0)),
""))</f>
        <v>0</v>
      </c>
      <c r="AL224" s="122">
        <f>IFERROR(
$AN224 * INDEX('WFOM - Time_Base'!$A$4:$API$29, MATCH("CenHos", 'WFOM - Time_Base'!$B$4:$B$29,0), MATCH(CONCATENATE($G224,AL$2),'WFOM - Time_Base'!$A$8:$API$8,0)) *
INDEX('WFOM - Time_Base'!$A$4:$API$29, MATCH("CenHos_Per", 'WFOM - Time_Base'!$B$4:$B$29,0), MATCH(CONCATENATE($G224,AL$2),'WFOM - Time_Base'!$A$8:$API$8,0)),
IFERROR($AN224 * INDEX('Inputs from Uganda staff'!$E$61:$BM$80,MATCH('HRH Need estimation'!AL$2,'Inputs from Uganda staff'!$E$61:$E$80,0),MATCH('HRH Need estimation'!$D224,'Inputs from Uganda staff'!$E$6:$BM$6,0)),
""))</f>
        <v>0</v>
      </c>
      <c r="AN224">
        <v>1</v>
      </c>
      <c r="AO224" t="e">
        <f t="shared" si="8"/>
        <v>#N/A</v>
      </c>
    </row>
    <row r="225" spans="1:41">
      <c r="A225" s="106" t="s">
        <v>915</v>
      </c>
      <c r="B225" s="106" t="s">
        <v>647</v>
      </c>
      <c r="C225" s="107" t="s">
        <v>662</v>
      </c>
      <c r="D225" s="114" t="s">
        <v>663</v>
      </c>
      <c r="E225" s="252"/>
      <c r="F225" s="252"/>
      <c r="G225" s="122" t="str">
        <f>IF(F225&lt;&gt;"", VLOOKUP(F225,'WFOM - Cadre and Service List'!$E$4:$F$52,2,FALSE), "")</f>
        <v/>
      </c>
      <c r="H225" s="122"/>
      <c r="I225" s="207"/>
      <c r="J225" s="207"/>
      <c r="K225" s="207"/>
      <c r="L225" s="207"/>
      <c r="M225" s="207"/>
      <c r="N225" s="207"/>
      <c r="O225" s="207"/>
      <c r="P225" s="207">
        <f t="shared" si="7"/>
        <v>0</v>
      </c>
      <c r="Q225" s="122" t="s">
        <v>1947</v>
      </c>
      <c r="R225" s="122" t="str">
        <f>IFERROR(
$AN225 * INDEX('WFOM - Time_Base'!$A$4:$API$29, MATCH("CenHos", 'WFOM - Time_Base'!$B$4:$B$29,0), MATCH(CONCATENATE($G225,R$2),'WFOM - Time_Base'!$A$8:$API$8,0)) *
INDEX('WFOM - Time_Base'!$A$4:$API$29, MATCH("CenHos_Per", 'WFOM - Time_Base'!$B$4:$B$29,0), MATCH(CONCATENATE($G225,R$2),'WFOM - Time_Base'!$A$8:$API$8,0)),
IFERROR($AN225 * INDEX('Inputs from Uganda staff'!$E$61:$BM$80,MATCH('HRH Need estimation'!R$2,'Inputs from Uganda staff'!$E$61:$E$80,0),MATCH('HRH Need estimation'!$D225,'Inputs from Uganda staff'!$E$6:$BM$6,0)),
""))</f>
        <v/>
      </c>
      <c r="S225" s="122" t="str">
        <f>IFERROR(
$AN225 * INDEX('WFOM - Time_Base'!$A$4:$API$29, MATCH("CenHos", 'WFOM - Time_Base'!$B$4:$B$29,0), MATCH(CONCATENATE($G225,S$2),'WFOM - Time_Base'!$A$8:$API$8,0)) *
INDEX('WFOM - Time_Base'!$A$4:$API$29, MATCH("CenHos_Per", 'WFOM - Time_Base'!$B$4:$B$29,0), MATCH(CONCATENATE($G225,S$2),'WFOM - Time_Base'!$A$8:$API$8,0)),
IFERROR($AN225 * INDEX('Inputs from Uganda staff'!$E$61:$BM$80,MATCH('HRH Need estimation'!S$2,'Inputs from Uganda staff'!$E$61:$E$80,0),MATCH('HRH Need estimation'!$D225,'Inputs from Uganda staff'!$E$6:$BM$6,0)),
""))</f>
        <v/>
      </c>
      <c r="T225" s="122" t="str">
        <f>IFERROR(
$AN225 * INDEX('WFOM - Time_Base'!$A$4:$API$29, MATCH("CenHos", 'WFOM - Time_Base'!$B$4:$B$29,0), MATCH(CONCATENATE($G225,T$2),'WFOM - Time_Base'!$A$8:$API$8,0)) *
INDEX('WFOM - Time_Base'!$A$4:$API$29, MATCH("CenHos_Per", 'WFOM - Time_Base'!$B$4:$B$29,0), MATCH(CONCATENATE($G225,T$2),'WFOM - Time_Base'!$A$8:$API$8,0)),
IFERROR($AN225 * INDEX('Inputs from Uganda staff'!$E$61:$BM$80,MATCH('HRH Need estimation'!T$2,'Inputs from Uganda staff'!$E$61:$E$80,0),MATCH('HRH Need estimation'!$D225,'Inputs from Uganda staff'!$E$6:$BM$6,0)),
""))</f>
        <v/>
      </c>
      <c r="U225" s="122" t="str">
        <f>IFERROR(
$AN225 * INDEX('WFOM - Time_Base'!$A$4:$API$29, MATCH("CenHos", 'WFOM - Time_Base'!$B$4:$B$29,0), MATCH(CONCATENATE($G225,U$2),'WFOM - Time_Base'!$A$8:$API$8,0)) *
INDEX('WFOM - Time_Base'!$A$4:$API$29, MATCH("CenHos_Per", 'WFOM - Time_Base'!$B$4:$B$29,0), MATCH(CONCATENATE($G225,U$2),'WFOM - Time_Base'!$A$8:$API$8,0)),
IFERROR($AN225 * INDEX('Inputs from Uganda staff'!$E$61:$BM$80,MATCH('HRH Need estimation'!U$2,'Inputs from Uganda staff'!$E$61:$E$80,0),MATCH('HRH Need estimation'!$D225,'Inputs from Uganda staff'!$E$6:$BM$6,0)),
""))</f>
        <v/>
      </c>
      <c r="V225" s="122" t="str">
        <f>IFERROR(
$AN225 * INDEX('WFOM - Time_Base'!$A$4:$API$29, MATCH("CenHos", 'WFOM - Time_Base'!$B$4:$B$29,0), MATCH(CONCATENATE($G225,V$2),'WFOM - Time_Base'!$A$8:$API$8,0)) *
INDEX('WFOM - Time_Base'!$A$4:$API$29, MATCH("CenHos_Per", 'WFOM - Time_Base'!$B$4:$B$29,0), MATCH(CONCATENATE($G225,V$2),'WFOM - Time_Base'!$A$8:$API$8,0)),
IFERROR($AN225 * INDEX('Inputs from Uganda staff'!$E$61:$BM$80,MATCH('HRH Need estimation'!V$2,'Inputs from Uganda staff'!$E$61:$E$80,0),MATCH('HRH Need estimation'!$D225,'Inputs from Uganda staff'!$E$6:$BM$6,0)),
""))</f>
        <v/>
      </c>
      <c r="W225" s="122" t="str">
        <f>IFERROR(
$AN225 * INDEX('WFOM - Time_Base'!$A$4:$API$29, MATCH("CenHos", 'WFOM - Time_Base'!$B$4:$B$29,0), MATCH(CONCATENATE($G225,W$2),'WFOM - Time_Base'!$A$8:$API$8,0)) *
INDEX('WFOM - Time_Base'!$A$4:$API$29, MATCH("CenHos_Per", 'WFOM - Time_Base'!$B$4:$B$29,0), MATCH(CONCATENATE($G225,W$2),'WFOM - Time_Base'!$A$8:$API$8,0)),
IFERROR($AN225 * INDEX('Inputs from Uganda staff'!$E$61:$BM$80,MATCH('HRH Need estimation'!W$2,'Inputs from Uganda staff'!$E$61:$E$80,0),MATCH('HRH Need estimation'!$D225,'Inputs from Uganda staff'!$E$6:$BM$6,0)),
""))</f>
        <v/>
      </c>
      <c r="X225" s="122" t="str">
        <f>IFERROR(
$AN225 * INDEX('WFOM - Time_Base'!$A$4:$API$29, MATCH("CenHos", 'WFOM - Time_Base'!$B$4:$B$29,0), MATCH(CONCATENATE($G225,X$2),'WFOM - Time_Base'!$A$8:$API$8,0)) *
INDEX('WFOM - Time_Base'!$A$4:$API$29, MATCH("CenHos_Per", 'WFOM - Time_Base'!$B$4:$B$29,0), MATCH(CONCATENATE($G225,X$2),'WFOM - Time_Base'!$A$8:$API$8,0)),
IFERROR($AN225 * INDEX('Inputs from Uganda staff'!$E$61:$BM$80,MATCH('HRH Need estimation'!X$2,'Inputs from Uganda staff'!$E$61:$E$80,0),MATCH('HRH Need estimation'!$D225,'Inputs from Uganda staff'!$E$6:$BM$6,0)),
""))</f>
        <v/>
      </c>
      <c r="Y225" s="122" t="str">
        <f>IFERROR(
$AN225 * INDEX('WFOM - Time_Base'!$A$4:$API$29, MATCH("CenHos", 'WFOM - Time_Base'!$B$4:$B$29,0), MATCH(CONCATENATE($G225,Y$2),'WFOM - Time_Base'!$A$8:$API$8,0)) *
INDEX('WFOM - Time_Base'!$A$4:$API$29, MATCH("CenHos_Per", 'WFOM - Time_Base'!$B$4:$B$29,0), MATCH(CONCATENATE($G225,Y$2),'WFOM - Time_Base'!$A$8:$API$8,0)),
IFERROR($AN225 * INDEX('Inputs from Uganda staff'!$E$61:$BM$80,MATCH('HRH Need estimation'!Y$2,'Inputs from Uganda staff'!$E$61:$E$80,0),MATCH('HRH Need estimation'!$D225,'Inputs from Uganda staff'!$E$6:$BM$6,0)),
""))</f>
        <v/>
      </c>
      <c r="Z225" s="122" t="str">
        <f>IFERROR(
$AN225 * INDEX('WFOM - Time_Base'!$A$4:$API$29, MATCH("CenHos", 'WFOM - Time_Base'!$B$4:$B$29,0), MATCH(CONCATENATE($G225,Z$2),'WFOM - Time_Base'!$A$8:$API$8,0)) *
INDEX('WFOM - Time_Base'!$A$4:$API$29, MATCH("CenHos_Per", 'WFOM - Time_Base'!$B$4:$B$29,0), MATCH(CONCATENATE($G225,Z$2),'WFOM - Time_Base'!$A$8:$API$8,0)),
IFERROR($AN225 * INDEX('Inputs from Uganda staff'!$E$61:$BM$80,MATCH('HRH Need estimation'!Z$2,'Inputs from Uganda staff'!$E$61:$E$80,0),MATCH('HRH Need estimation'!$D225,'Inputs from Uganda staff'!$E$6:$BM$6,0)),
""))</f>
        <v/>
      </c>
      <c r="AA225" s="122" t="str">
        <f>IFERROR(
$AN225 * INDEX('WFOM - Time_Base'!$A$4:$API$29, MATCH("CenHos", 'WFOM - Time_Base'!$B$4:$B$29,0), MATCH(CONCATENATE($G225,AA$2),'WFOM - Time_Base'!$A$8:$API$8,0)) *
INDEX('WFOM - Time_Base'!$A$4:$API$29, MATCH("CenHos_Per", 'WFOM - Time_Base'!$B$4:$B$29,0), MATCH(CONCATENATE($G225,AA$2),'WFOM - Time_Base'!$A$8:$API$8,0)),
IFERROR($AN225 * INDEX('Inputs from Uganda staff'!$E$61:$BM$80,MATCH('HRH Need estimation'!AA$2,'Inputs from Uganda staff'!$E$61:$E$80,0),MATCH('HRH Need estimation'!$D225,'Inputs from Uganda staff'!$E$6:$BM$6,0)),
""))</f>
        <v/>
      </c>
      <c r="AB225" s="122" t="str">
        <f>IFERROR(
$AN225 * INDEX('WFOM - Time_Base'!$A$4:$API$29, MATCH("CenHos", 'WFOM - Time_Base'!$B$4:$B$29,0), MATCH(CONCATENATE($G225,AB$2),'WFOM - Time_Base'!$A$8:$API$8,0)) *
INDEX('WFOM - Time_Base'!$A$4:$API$29, MATCH("CenHos_Per", 'WFOM - Time_Base'!$B$4:$B$29,0), MATCH(CONCATENATE($G225,AB$2),'WFOM - Time_Base'!$A$8:$API$8,0)),
IFERROR($AN225 * INDEX('Inputs from Uganda staff'!$E$61:$BM$80,MATCH('HRH Need estimation'!AB$2,'Inputs from Uganda staff'!$E$61:$E$80,0),MATCH('HRH Need estimation'!$D225,'Inputs from Uganda staff'!$E$6:$BM$6,0)),
""))</f>
        <v/>
      </c>
      <c r="AC225" s="122" t="str">
        <f>IFERROR(
$AN225 * INDEX('WFOM - Time_Base'!$A$4:$API$29, MATCH("CenHos", 'WFOM - Time_Base'!$B$4:$B$29,0), MATCH(CONCATENATE($G225,AC$2),'WFOM - Time_Base'!$A$8:$API$8,0)) *
INDEX('WFOM - Time_Base'!$A$4:$API$29, MATCH("CenHos_Per", 'WFOM - Time_Base'!$B$4:$B$29,0), MATCH(CONCATENATE($G225,AC$2),'WFOM - Time_Base'!$A$8:$API$8,0)),
IFERROR($AN225 * INDEX('Inputs from Uganda staff'!$E$61:$BM$80,MATCH('HRH Need estimation'!AC$2,'Inputs from Uganda staff'!$E$61:$E$80,0),MATCH('HRH Need estimation'!$D225,'Inputs from Uganda staff'!$E$6:$BM$6,0)),
""))</f>
        <v/>
      </c>
      <c r="AD225" s="122" t="str">
        <f>IFERROR(
$AN225 * INDEX('WFOM - Time_Base'!$A$4:$API$29, MATCH("CenHos", 'WFOM - Time_Base'!$B$4:$B$29,0), MATCH(CONCATENATE($G225,AD$2),'WFOM - Time_Base'!$A$8:$API$8,0)) *
INDEX('WFOM - Time_Base'!$A$4:$API$29, MATCH("CenHos_Per", 'WFOM - Time_Base'!$B$4:$B$29,0), MATCH(CONCATENATE($G225,AD$2),'WFOM - Time_Base'!$A$8:$API$8,0)),
IFERROR($AN225 * INDEX('Inputs from Uganda staff'!$E$61:$BM$80,MATCH('HRH Need estimation'!AD$2,'Inputs from Uganda staff'!$E$61:$E$80,0),MATCH('HRH Need estimation'!$D225,'Inputs from Uganda staff'!$E$6:$BM$6,0)),
""))</f>
        <v/>
      </c>
      <c r="AE225" s="122" t="str">
        <f>IFERROR(
$AN225 * INDEX('WFOM - Time_Base'!$A$4:$API$29, MATCH("CenHos", 'WFOM - Time_Base'!$B$4:$B$29,0), MATCH(CONCATENATE($G225,AE$2),'WFOM - Time_Base'!$A$8:$API$8,0)) *
INDEX('WFOM - Time_Base'!$A$4:$API$29, MATCH("CenHos_Per", 'WFOM - Time_Base'!$B$4:$B$29,0), MATCH(CONCATENATE($G225,AE$2),'WFOM - Time_Base'!$A$8:$API$8,0)),
IFERROR($AN225 * INDEX('Inputs from Uganda staff'!$E$61:$BM$80,MATCH('HRH Need estimation'!AE$2,'Inputs from Uganda staff'!$E$61:$E$80,0),MATCH('HRH Need estimation'!$D225,'Inputs from Uganda staff'!$E$6:$BM$6,0)),
""))</f>
        <v/>
      </c>
      <c r="AF225" s="122" t="str">
        <f>IFERROR(
$AN225 * INDEX('WFOM - Time_Base'!$A$4:$API$29, MATCH("CenHos", 'WFOM - Time_Base'!$B$4:$B$29,0), MATCH(CONCATENATE($G225,AF$2),'WFOM - Time_Base'!$A$8:$API$8,0)) *
INDEX('WFOM - Time_Base'!$A$4:$API$29, MATCH("CenHos_Per", 'WFOM - Time_Base'!$B$4:$B$29,0), MATCH(CONCATENATE($G225,AF$2),'WFOM - Time_Base'!$A$8:$API$8,0)),
IFERROR($AN225 * INDEX('Inputs from Uganda staff'!$E$61:$BM$80,MATCH('HRH Need estimation'!AF$2,'Inputs from Uganda staff'!$E$61:$E$80,0),MATCH('HRH Need estimation'!$D225,'Inputs from Uganda staff'!$E$6:$BM$6,0)),
""))</f>
        <v/>
      </c>
      <c r="AG225" s="122" t="str">
        <f>IFERROR(
$AN225 * INDEX('WFOM - Time_Base'!$A$4:$API$29, MATCH("CenHos", 'WFOM - Time_Base'!$B$4:$B$29,0), MATCH(CONCATENATE($G225,AG$2),'WFOM - Time_Base'!$A$8:$API$8,0)) *
INDEX('WFOM - Time_Base'!$A$4:$API$29, MATCH("CenHos_Per", 'WFOM - Time_Base'!$B$4:$B$29,0), MATCH(CONCATENATE($G225,AG$2),'WFOM - Time_Base'!$A$8:$API$8,0)),
IFERROR($AN225 * INDEX('Inputs from Uganda staff'!$E$61:$BM$80,MATCH('HRH Need estimation'!AG$2,'Inputs from Uganda staff'!$E$61:$E$80,0),MATCH('HRH Need estimation'!$D225,'Inputs from Uganda staff'!$E$6:$BM$6,0)),
""))</f>
        <v/>
      </c>
      <c r="AH225" s="122" t="str">
        <f>IFERROR(
$AN225 * INDEX('WFOM - Time_Base'!$A$4:$API$29, MATCH("CenHos", 'WFOM - Time_Base'!$B$4:$B$29,0), MATCH(CONCATENATE($G225,AH$2),'WFOM - Time_Base'!$A$8:$API$8,0)) *
INDEX('WFOM - Time_Base'!$A$4:$API$29, MATCH("CenHos_Per", 'WFOM - Time_Base'!$B$4:$B$29,0), MATCH(CONCATENATE($G225,AH$2),'WFOM - Time_Base'!$A$8:$API$8,0)),
IFERROR($AN225 * INDEX('Inputs from Uganda staff'!$E$61:$BM$80,MATCH('HRH Need estimation'!AH$2,'Inputs from Uganda staff'!$E$61:$E$80,0),MATCH('HRH Need estimation'!$D225,'Inputs from Uganda staff'!$E$6:$BM$6,0)),
""))</f>
        <v/>
      </c>
      <c r="AI225" s="122" t="str">
        <f>IFERROR(
$AN225 * INDEX('WFOM - Time_Base'!$A$4:$API$29, MATCH("CenHos", 'WFOM - Time_Base'!$B$4:$B$29,0), MATCH(CONCATENATE($G225,AI$2),'WFOM - Time_Base'!$A$8:$API$8,0)) *
INDEX('WFOM - Time_Base'!$A$4:$API$29, MATCH("CenHos_Per", 'WFOM - Time_Base'!$B$4:$B$29,0), MATCH(CONCATENATE($G225,AI$2),'WFOM - Time_Base'!$A$8:$API$8,0)),
IFERROR($AN225 * INDEX('Inputs from Uganda staff'!$E$61:$BM$80,MATCH('HRH Need estimation'!AI$2,'Inputs from Uganda staff'!$E$61:$E$80,0),MATCH('HRH Need estimation'!$D225,'Inputs from Uganda staff'!$E$6:$BM$6,0)),
""))</f>
        <v/>
      </c>
      <c r="AJ225" s="122" t="str">
        <f>IFERROR(
$AN225 * INDEX('WFOM - Time_Base'!$A$4:$API$29, MATCH("CenHos", 'WFOM - Time_Base'!$B$4:$B$29,0), MATCH(CONCATENATE($G225,AJ$2),'WFOM - Time_Base'!$A$8:$API$8,0)) *
INDEX('WFOM - Time_Base'!$A$4:$API$29, MATCH("CenHos_Per", 'WFOM - Time_Base'!$B$4:$B$29,0), MATCH(CONCATENATE($G225,AJ$2),'WFOM - Time_Base'!$A$8:$API$8,0)),
IFERROR($AN225 * INDEX('Inputs from Uganda staff'!$E$61:$BM$80,MATCH('HRH Need estimation'!AJ$2,'Inputs from Uganda staff'!$E$61:$E$80,0),MATCH('HRH Need estimation'!$D225,'Inputs from Uganda staff'!$E$6:$BM$6,0)),
""))</f>
        <v/>
      </c>
      <c r="AK225" s="122" t="str">
        <f>IFERROR(
$AN225 * INDEX('WFOM - Time_Base'!$A$4:$API$29, MATCH("CenHos", 'WFOM - Time_Base'!$B$4:$B$29,0), MATCH(CONCATENATE($G225,AK$2),'WFOM - Time_Base'!$A$8:$API$8,0)) *
INDEX('WFOM - Time_Base'!$A$4:$API$29, MATCH("CenHos_Per", 'WFOM - Time_Base'!$B$4:$B$29,0), MATCH(CONCATENATE($G225,AK$2),'WFOM - Time_Base'!$A$8:$API$8,0)),
IFERROR($AN225 * INDEX('Inputs from Uganda staff'!$E$61:$BM$80,MATCH('HRH Need estimation'!AK$2,'Inputs from Uganda staff'!$E$61:$E$80,0),MATCH('HRH Need estimation'!$D225,'Inputs from Uganda staff'!$E$6:$BM$6,0)),
""))</f>
        <v/>
      </c>
      <c r="AL225" s="122" t="str">
        <f>IFERROR(
$AN225 * INDEX('WFOM - Time_Base'!$A$4:$API$29, MATCH("CenHos", 'WFOM - Time_Base'!$B$4:$B$29,0), MATCH(CONCATENATE($G225,AL$2),'WFOM - Time_Base'!$A$8:$API$8,0)) *
INDEX('WFOM - Time_Base'!$A$4:$API$29, MATCH("CenHos_Per", 'WFOM - Time_Base'!$B$4:$B$29,0), MATCH(CONCATENATE($G225,AL$2),'WFOM - Time_Base'!$A$8:$API$8,0)),
IFERROR($AN225 * INDEX('Inputs from Uganda staff'!$E$61:$BM$80,MATCH('HRH Need estimation'!AL$2,'Inputs from Uganda staff'!$E$61:$E$80,0),MATCH('HRH Need estimation'!$D225,'Inputs from Uganda staff'!$E$6:$BM$6,0)),
""))</f>
        <v/>
      </c>
      <c r="AN225">
        <v>1</v>
      </c>
      <c r="AO225" t="e">
        <f t="shared" si="8"/>
        <v>#N/A</v>
      </c>
    </row>
    <row r="226" spans="1:41">
      <c r="A226" s="106" t="s">
        <v>1029</v>
      </c>
      <c r="B226" s="106" t="s">
        <v>647</v>
      </c>
      <c r="C226" s="107" t="s">
        <v>664</v>
      </c>
      <c r="D226" s="114" t="s">
        <v>665</v>
      </c>
      <c r="E226" s="199"/>
      <c r="F226" s="199"/>
      <c r="G226" s="199"/>
      <c r="H226" s="199" t="s">
        <v>910</v>
      </c>
      <c r="I226" s="208"/>
      <c r="J226" s="208"/>
      <c r="K226" s="208"/>
      <c r="L226" s="208"/>
      <c r="M226" s="208"/>
      <c r="N226" s="208"/>
      <c r="O226" s="208"/>
      <c r="P226" s="207">
        <f t="shared" si="7"/>
        <v>0</v>
      </c>
      <c r="Q226" s="122" t="s">
        <v>1947</v>
      </c>
      <c r="R226" s="252">
        <v>0</v>
      </c>
      <c r="S226" s="252">
        <v>0</v>
      </c>
      <c r="T226" s="252">
        <v>0</v>
      </c>
      <c r="U226" s="252">
        <v>0</v>
      </c>
      <c r="V226" s="252">
        <v>1</v>
      </c>
      <c r="W226" s="252">
        <v>0</v>
      </c>
      <c r="X226" s="252">
        <v>0</v>
      </c>
      <c r="Y226" s="252">
        <v>0</v>
      </c>
      <c r="Z226" s="252">
        <v>0</v>
      </c>
      <c r="AA226" s="252">
        <v>0</v>
      </c>
      <c r="AB226" s="252">
        <v>0</v>
      </c>
      <c r="AC226" s="252"/>
      <c r="AD226" s="252">
        <v>0</v>
      </c>
      <c r="AE226" s="252">
        <v>0</v>
      </c>
      <c r="AF226" s="252">
        <v>0</v>
      </c>
      <c r="AG226" s="252">
        <v>0</v>
      </c>
      <c r="AH226" s="252">
        <v>0</v>
      </c>
      <c r="AI226" s="252">
        <v>0</v>
      </c>
      <c r="AJ226" s="252">
        <v>0</v>
      </c>
      <c r="AK226" s="252">
        <v>0</v>
      </c>
      <c r="AL226" s="252">
        <v>0</v>
      </c>
      <c r="AM226" t="s">
        <v>2032</v>
      </c>
      <c r="AN226" t="s">
        <v>2073</v>
      </c>
      <c r="AO226" t="str">
        <f t="shared" si="8"/>
        <v>245</v>
      </c>
    </row>
    <row r="227" spans="1:41">
      <c r="A227" s="106" t="s">
        <v>1030</v>
      </c>
      <c r="B227" s="106" t="s">
        <v>647</v>
      </c>
      <c r="C227" s="107" t="s">
        <v>666</v>
      </c>
      <c r="D227" s="114" t="s">
        <v>667</v>
      </c>
      <c r="E227" s="252" t="s">
        <v>866</v>
      </c>
      <c r="F227" s="252" t="s">
        <v>72</v>
      </c>
      <c r="G227" s="122" t="str">
        <f>IF(F227&lt;&gt;"", VLOOKUP(F227,'WFOM - Cadre and Service List'!$E$4:$F$52,2,FALSE), "")</f>
        <v>MinorSurg</v>
      </c>
      <c r="H227" s="122"/>
      <c r="I227" s="207"/>
      <c r="J227" s="207"/>
      <c r="K227" s="207"/>
      <c r="L227" s="207"/>
      <c r="M227" s="207"/>
      <c r="N227" s="207"/>
      <c r="O227" s="207"/>
      <c r="P227" s="207">
        <f t="shared" si="7"/>
        <v>0</v>
      </c>
      <c r="Q227" s="122" t="s">
        <v>1947</v>
      </c>
      <c r="R227" s="122">
        <f>IFERROR(
$AN227 * INDEX('WFOM - Time_Base'!$A$4:$API$29, MATCH("CenHos", 'WFOM - Time_Base'!$B$4:$B$29,0), MATCH(CONCATENATE($G227,R$2),'WFOM - Time_Base'!$A$8:$API$8,0)) *
INDEX('WFOM - Time_Base'!$A$4:$API$29, MATCH("CenHos_Per", 'WFOM - Time_Base'!$B$4:$B$29,0), MATCH(CONCATENATE($G227,R$2),'WFOM - Time_Base'!$A$8:$API$8,0)),
IFERROR($AN227 * INDEX('Inputs from Uganda staff'!$E$61:$BM$80,MATCH('HRH Need estimation'!R$2,'Inputs from Uganda staff'!$E$61:$E$80,0),MATCH('HRH Need estimation'!$D227,'Inputs from Uganda staff'!$E$6:$BM$6,0)),
""))</f>
        <v>60</v>
      </c>
      <c r="S227" s="122">
        <f>IFERROR(
$AN227 * INDEX('WFOM - Time_Base'!$A$4:$API$29, MATCH("CenHos", 'WFOM - Time_Base'!$B$4:$B$29,0), MATCH(CONCATENATE($G227,S$2),'WFOM - Time_Base'!$A$8:$API$8,0)) *
INDEX('WFOM - Time_Base'!$A$4:$API$29, MATCH("CenHos_Per", 'WFOM - Time_Base'!$B$4:$B$29,0), MATCH(CONCATENATE($G227,S$2),'WFOM - Time_Base'!$A$8:$API$8,0)),
IFERROR($AN227 * INDEX('Inputs from Uganda staff'!$E$61:$BM$80,MATCH('HRH Need estimation'!S$2,'Inputs from Uganda staff'!$E$61:$E$80,0),MATCH('HRH Need estimation'!$D227,'Inputs from Uganda staff'!$E$6:$BM$6,0)),
""))</f>
        <v>80</v>
      </c>
      <c r="T227" s="122">
        <f>IFERROR(
$AN227 * INDEX('WFOM - Time_Base'!$A$4:$API$29, MATCH("CenHos", 'WFOM - Time_Base'!$B$4:$B$29,0), MATCH(CONCATENATE($G227,T$2),'WFOM - Time_Base'!$A$8:$API$8,0)) *
INDEX('WFOM - Time_Base'!$A$4:$API$29, MATCH("CenHos_Per", 'WFOM - Time_Base'!$B$4:$B$29,0), MATCH(CONCATENATE($G227,T$2),'WFOM - Time_Base'!$A$8:$API$8,0)),
IFERROR($AN227 * INDEX('Inputs from Uganda staff'!$E$61:$BM$80,MATCH('HRH Need estimation'!T$2,'Inputs from Uganda staff'!$E$61:$E$80,0),MATCH('HRH Need estimation'!$D227,'Inputs from Uganda staff'!$E$6:$BM$6,0)),
""))</f>
        <v>0</v>
      </c>
      <c r="U227" s="122">
        <f>IFERROR(
$AN227 * INDEX('WFOM - Time_Base'!$A$4:$API$29, MATCH("CenHos", 'WFOM - Time_Base'!$B$4:$B$29,0), MATCH(CONCATENATE($G227,U$2),'WFOM - Time_Base'!$A$8:$API$8,0)) *
INDEX('WFOM - Time_Base'!$A$4:$API$29, MATCH("CenHos_Per", 'WFOM - Time_Base'!$B$4:$B$29,0), MATCH(CONCATENATE($G227,U$2),'WFOM - Time_Base'!$A$8:$API$8,0)),
IFERROR($AN227 * INDEX('Inputs from Uganda staff'!$E$61:$BM$80,MATCH('HRH Need estimation'!U$2,'Inputs from Uganda staff'!$E$61:$E$80,0),MATCH('HRH Need estimation'!$D227,'Inputs from Uganda staff'!$E$6:$BM$6,0)),
""))</f>
        <v>18</v>
      </c>
      <c r="V227" s="122">
        <f>IFERROR(
$AN227 * INDEX('WFOM - Time_Base'!$A$4:$API$29, MATCH("CenHos", 'WFOM - Time_Base'!$B$4:$B$29,0), MATCH(CONCATENATE($G227,V$2),'WFOM - Time_Base'!$A$8:$API$8,0)) *
INDEX('WFOM - Time_Base'!$A$4:$API$29, MATCH("CenHos_Per", 'WFOM - Time_Base'!$B$4:$B$29,0), MATCH(CONCATENATE($G227,V$2),'WFOM - Time_Base'!$A$8:$API$8,0)),
IFERROR($AN227 * INDEX('Inputs from Uganda staff'!$E$61:$BM$80,MATCH('HRH Need estimation'!V$2,'Inputs from Uganda staff'!$E$61:$E$80,0),MATCH('HRH Need estimation'!$D227,'Inputs from Uganda staff'!$E$6:$BM$6,0)),
""))</f>
        <v>42</v>
      </c>
      <c r="W227" s="122">
        <f>IFERROR(
$AN227 * INDEX('WFOM - Time_Base'!$A$4:$API$29, MATCH("CenHos", 'WFOM - Time_Base'!$B$4:$B$29,0), MATCH(CONCATENATE($G227,W$2),'WFOM - Time_Base'!$A$8:$API$8,0)) *
INDEX('WFOM - Time_Base'!$A$4:$API$29, MATCH("CenHos_Per", 'WFOM - Time_Base'!$B$4:$B$29,0), MATCH(CONCATENATE($G227,W$2),'WFOM - Time_Base'!$A$8:$API$8,0)),
IFERROR($AN227 * INDEX('Inputs from Uganda staff'!$E$61:$BM$80,MATCH('HRH Need estimation'!W$2,'Inputs from Uganda staff'!$E$61:$E$80,0),MATCH('HRH Need estimation'!$D227,'Inputs from Uganda staff'!$E$6:$BM$6,0)),
""))</f>
        <v>2.5</v>
      </c>
      <c r="X227" s="122">
        <f>IFERROR(
$AN227 * INDEX('WFOM - Time_Base'!$A$4:$API$29, MATCH("CenHos", 'WFOM - Time_Base'!$B$4:$B$29,0), MATCH(CONCATENATE($G227,X$2),'WFOM - Time_Base'!$A$8:$API$8,0)) *
INDEX('WFOM - Time_Base'!$A$4:$API$29, MATCH("CenHos_Per", 'WFOM - Time_Base'!$B$4:$B$29,0), MATCH(CONCATENATE($G227,X$2),'WFOM - Time_Base'!$A$8:$API$8,0)),
IFERROR($AN227 * INDEX('Inputs from Uganda staff'!$E$61:$BM$80,MATCH('HRH Need estimation'!X$2,'Inputs from Uganda staff'!$E$61:$E$80,0),MATCH('HRH Need estimation'!$D227,'Inputs from Uganda staff'!$E$6:$BM$6,0)),
""))</f>
        <v>2.5</v>
      </c>
      <c r="Y227" s="122">
        <f>IFERROR(
$AN227 * INDEX('WFOM - Time_Base'!$A$4:$API$29, MATCH("CenHos", 'WFOM - Time_Base'!$B$4:$B$29,0), MATCH(CONCATENATE($G227,Y$2),'WFOM - Time_Base'!$A$8:$API$8,0)) *
INDEX('WFOM - Time_Base'!$A$4:$API$29, MATCH("CenHos_Per", 'WFOM - Time_Base'!$B$4:$B$29,0), MATCH(CONCATENATE($G227,Y$2),'WFOM - Time_Base'!$A$8:$API$8,0)),
IFERROR($AN227 * INDEX('Inputs from Uganda staff'!$E$61:$BM$80,MATCH('HRH Need estimation'!Y$2,'Inputs from Uganda staff'!$E$61:$E$80,0),MATCH('HRH Need estimation'!$D227,'Inputs from Uganda staff'!$E$6:$BM$6,0)),
""))</f>
        <v>0</v>
      </c>
      <c r="Z227" s="122">
        <f>IFERROR(
$AN227 * INDEX('WFOM - Time_Base'!$A$4:$API$29, MATCH("CenHos", 'WFOM - Time_Base'!$B$4:$B$29,0), MATCH(CONCATENATE($G227,Z$2),'WFOM - Time_Base'!$A$8:$API$8,0)) *
INDEX('WFOM - Time_Base'!$A$4:$API$29, MATCH("CenHos_Per", 'WFOM - Time_Base'!$B$4:$B$29,0), MATCH(CONCATENATE($G227,Z$2),'WFOM - Time_Base'!$A$8:$API$8,0)),
IFERROR($AN227 * INDEX('Inputs from Uganda staff'!$E$61:$BM$80,MATCH('HRH Need estimation'!Z$2,'Inputs from Uganda staff'!$E$61:$E$80,0),MATCH('HRH Need estimation'!$D227,'Inputs from Uganda staff'!$E$6:$BM$6,0)),
""))</f>
        <v>0</v>
      </c>
      <c r="AA227" s="122">
        <f>IFERROR(
$AN227 * INDEX('WFOM - Time_Base'!$A$4:$API$29, MATCH("CenHos", 'WFOM - Time_Base'!$B$4:$B$29,0), MATCH(CONCATENATE($G227,AA$2),'WFOM - Time_Base'!$A$8:$API$8,0)) *
INDEX('WFOM - Time_Base'!$A$4:$API$29, MATCH("CenHos_Per", 'WFOM - Time_Base'!$B$4:$B$29,0), MATCH(CONCATENATE($G227,AA$2),'WFOM - Time_Base'!$A$8:$API$8,0)),
IFERROR($AN227 * INDEX('Inputs from Uganda staff'!$E$61:$BM$80,MATCH('HRH Need estimation'!AA$2,'Inputs from Uganda staff'!$E$61:$E$80,0),MATCH('HRH Need estimation'!$D227,'Inputs from Uganda staff'!$E$6:$BM$6,0)),
""))</f>
        <v>0</v>
      </c>
      <c r="AB227" s="122">
        <f>IFERROR(
$AN227 * INDEX('WFOM - Time_Base'!$A$4:$API$29, MATCH("CenHos", 'WFOM - Time_Base'!$B$4:$B$29,0), MATCH(CONCATENATE($G227,AB$2),'WFOM - Time_Base'!$A$8:$API$8,0)) *
INDEX('WFOM - Time_Base'!$A$4:$API$29, MATCH("CenHos_Per", 'WFOM - Time_Base'!$B$4:$B$29,0), MATCH(CONCATENATE($G227,AB$2),'WFOM - Time_Base'!$A$8:$API$8,0)),
IFERROR($AN227 * INDEX('Inputs from Uganda staff'!$E$61:$BM$80,MATCH('HRH Need estimation'!AB$2,'Inputs from Uganda staff'!$E$61:$E$80,0),MATCH('HRH Need estimation'!$D227,'Inputs from Uganda staff'!$E$6:$BM$6,0)),
""))</f>
        <v>0</v>
      </c>
      <c r="AC227" s="122" t="str">
        <f>IFERROR(
$AN227 * INDEX('WFOM - Time_Base'!$A$4:$API$29, MATCH("CenHos", 'WFOM - Time_Base'!$B$4:$B$29,0), MATCH(CONCATENATE($G227,AC$2),'WFOM - Time_Base'!$A$8:$API$8,0)) *
INDEX('WFOM - Time_Base'!$A$4:$API$29, MATCH("CenHos_Per", 'WFOM - Time_Base'!$B$4:$B$29,0), MATCH(CONCATENATE($G227,AC$2),'WFOM - Time_Base'!$A$8:$API$8,0)),
IFERROR($AN227 * INDEX('Inputs from Uganda staff'!$E$61:$BM$80,MATCH('HRH Need estimation'!AC$2,'Inputs from Uganda staff'!$E$61:$E$80,0),MATCH('HRH Need estimation'!$D227,'Inputs from Uganda staff'!$E$6:$BM$6,0)),
""))</f>
        <v/>
      </c>
      <c r="AD227" s="122">
        <f>IFERROR(
$AN227 * INDEX('WFOM - Time_Base'!$A$4:$API$29, MATCH("CenHos", 'WFOM - Time_Base'!$B$4:$B$29,0), MATCH(CONCATENATE($G227,AD$2),'WFOM - Time_Base'!$A$8:$API$8,0)) *
INDEX('WFOM - Time_Base'!$A$4:$API$29, MATCH("CenHos_Per", 'WFOM - Time_Base'!$B$4:$B$29,0), MATCH(CONCATENATE($G227,AD$2),'WFOM - Time_Base'!$A$8:$API$8,0)),
IFERROR($AN227 * INDEX('Inputs from Uganda staff'!$E$61:$BM$80,MATCH('HRH Need estimation'!AD$2,'Inputs from Uganda staff'!$E$61:$E$80,0),MATCH('HRH Need estimation'!$D227,'Inputs from Uganda staff'!$E$6:$BM$6,0)),
""))</f>
        <v>0</v>
      </c>
      <c r="AE227" s="122">
        <f>IFERROR(
$AN227 * INDEX('WFOM - Time_Base'!$A$4:$API$29, MATCH("CenHos", 'WFOM - Time_Base'!$B$4:$B$29,0), MATCH(CONCATENATE($G227,AE$2),'WFOM - Time_Base'!$A$8:$API$8,0)) *
INDEX('WFOM - Time_Base'!$A$4:$API$29, MATCH("CenHos_Per", 'WFOM - Time_Base'!$B$4:$B$29,0), MATCH(CONCATENATE($G227,AE$2),'WFOM - Time_Base'!$A$8:$API$8,0)),
IFERROR($AN227 * INDEX('Inputs from Uganda staff'!$E$61:$BM$80,MATCH('HRH Need estimation'!AE$2,'Inputs from Uganda staff'!$E$61:$E$80,0),MATCH('HRH Need estimation'!$D227,'Inputs from Uganda staff'!$E$6:$BM$6,0)),
""))</f>
        <v>0</v>
      </c>
      <c r="AF227" s="122">
        <f>IFERROR(
$AN227 * INDEX('WFOM - Time_Base'!$A$4:$API$29, MATCH("CenHos", 'WFOM - Time_Base'!$B$4:$B$29,0), MATCH(CONCATENATE($G227,AF$2),'WFOM - Time_Base'!$A$8:$API$8,0)) *
INDEX('WFOM - Time_Base'!$A$4:$API$29, MATCH("CenHos_Per", 'WFOM - Time_Base'!$B$4:$B$29,0), MATCH(CONCATENATE($G227,AF$2),'WFOM - Time_Base'!$A$8:$API$8,0)),
IFERROR($AN227 * INDEX('Inputs from Uganda staff'!$E$61:$BM$80,MATCH('HRH Need estimation'!AF$2,'Inputs from Uganda staff'!$E$61:$E$80,0),MATCH('HRH Need estimation'!$D227,'Inputs from Uganda staff'!$E$6:$BM$6,0)),
""))</f>
        <v>0</v>
      </c>
      <c r="AG227" s="122">
        <f>IFERROR(
$AN227 * INDEX('WFOM - Time_Base'!$A$4:$API$29, MATCH("CenHos", 'WFOM - Time_Base'!$B$4:$B$29,0), MATCH(CONCATENATE($G227,AG$2),'WFOM - Time_Base'!$A$8:$API$8,0)) *
INDEX('WFOM - Time_Base'!$A$4:$API$29, MATCH("CenHos_Per", 'WFOM - Time_Base'!$B$4:$B$29,0), MATCH(CONCATENATE($G227,AG$2),'WFOM - Time_Base'!$A$8:$API$8,0)),
IFERROR($AN227 * INDEX('Inputs from Uganda staff'!$E$61:$BM$80,MATCH('HRH Need estimation'!AG$2,'Inputs from Uganda staff'!$E$61:$E$80,0),MATCH('HRH Need estimation'!$D227,'Inputs from Uganda staff'!$E$6:$BM$6,0)),
""))</f>
        <v>0</v>
      </c>
      <c r="AH227" s="122">
        <f>IFERROR(
$AN227 * INDEX('WFOM - Time_Base'!$A$4:$API$29, MATCH("CenHos", 'WFOM - Time_Base'!$B$4:$B$29,0), MATCH(CONCATENATE($G227,AH$2),'WFOM - Time_Base'!$A$8:$API$8,0)) *
INDEX('WFOM - Time_Base'!$A$4:$API$29, MATCH("CenHos_Per", 'WFOM - Time_Base'!$B$4:$B$29,0), MATCH(CONCATENATE($G227,AH$2),'WFOM - Time_Base'!$A$8:$API$8,0)),
IFERROR($AN227 * INDEX('Inputs from Uganda staff'!$E$61:$BM$80,MATCH('HRH Need estimation'!AH$2,'Inputs from Uganda staff'!$E$61:$E$80,0),MATCH('HRH Need estimation'!$D227,'Inputs from Uganda staff'!$E$6:$BM$6,0)),
""))</f>
        <v>0</v>
      </c>
      <c r="AI227" s="122">
        <f>IFERROR(
$AN227 * INDEX('WFOM - Time_Base'!$A$4:$API$29, MATCH("CenHos", 'WFOM - Time_Base'!$B$4:$B$29,0), MATCH(CONCATENATE($G227,AI$2),'WFOM - Time_Base'!$A$8:$API$8,0)) *
INDEX('WFOM - Time_Base'!$A$4:$API$29, MATCH("CenHos_Per", 'WFOM - Time_Base'!$B$4:$B$29,0), MATCH(CONCATENATE($G227,AI$2),'WFOM - Time_Base'!$A$8:$API$8,0)),
IFERROR($AN227 * INDEX('Inputs from Uganda staff'!$E$61:$BM$80,MATCH('HRH Need estimation'!AI$2,'Inputs from Uganda staff'!$E$61:$E$80,0),MATCH('HRH Need estimation'!$D227,'Inputs from Uganda staff'!$E$6:$BM$6,0)),
""))</f>
        <v>0</v>
      </c>
      <c r="AJ227" s="122">
        <f>IFERROR(
$AN227 * INDEX('WFOM - Time_Base'!$A$4:$API$29, MATCH("CenHos", 'WFOM - Time_Base'!$B$4:$B$29,0), MATCH(CONCATENATE($G227,AJ$2),'WFOM - Time_Base'!$A$8:$API$8,0)) *
INDEX('WFOM - Time_Base'!$A$4:$API$29, MATCH("CenHos_Per", 'WFOM - Time_Base'!$B$4:$B$29,0), MATCH(CONCATENATE($G227,AJ$2),'WFOM - Time_Base'!$A$8:$API$8,0)),
IFERROR($AN227 * INDEX('Inputs from Uganda staff'!$E$61:$BM$80,MATCH('HRH Need estimation'!AJ$2,'Inputs from Uganda staff'!$E$61:$E$80,0),MATCH('HRH Need estimation'!$D227,'Inputs from Uganda staff'!$E$6:$BM$6,0)),
""))</f>
        <v>0</v>
      </c>
      <c r="AK227" s="122">
        <f>IFERROR(
$AN227 * INDEX('WFOM - Time_Base'!$A$4:$API$29, MATCH("CenHos", 'WFOM - Time_Base'!$B$4:$B$29,0), MATCH(CONCATENATE($G227,AK$2),'WFOM - Time_Base'!$A$8:$API$8,0)) *
INDEX('WFOM - Time_Base'!$A$4:$API$29, MATCH("CenHos_Per", 'WFOM - Time_Base'!$B$4:$B$29,0), MATCH(CONCATENATE($G227,AK$2),'WFOM - Time_Base'!$A$8:$API$8,0)),
IFERROR($AN227 * INDEX('Inputs from Uganda staff'!$E$61:$BM$80,MATCH('HRH Need estimation'!AK$2,'Inputs from Uganda staff'!$E$61:$E$80,0),MATCH('HRH Need estimation'!$D227,'Inputs from Uganda staff'!$E$6:$BM$6,0)),
""))</f>
        <v>0</v>
      </c>
      <c r="AL227" s="122">
        <f>IFERROR(
$AN227 * INDEX('WFOM - Time_Base'!$A$4:$API$29, MATCH("CenHos", 'WFOM - Time_Base'!$B$4:$B$29,0), MATCH(CONCATENATE($G227,AL$2),'WFOM - Time_Base'!$A$8:$API$8,0)) *
INDEX('WFOM - Time_Base'!$A$4:$API$29, MATCH("CenHos_Per", 'WFOM - Time_Base'!$B$4:$B$29,0), MATCH(CONCATENATE($G227,AL$2),'WFOM - Time_Base'!$A$8:$API$8,0)),
IFERROR($AN227 * INDEX('Inputs from Uganda staff'!$E$61:$BM$80,MATCH('HRH Need estimation'!AL$2,'Inputs from Uganda staff'!$E$61:$E$80,0),MATCH('HRH Need estimation'!$D227,'Inputs from Uganda staff'!$E$6:$BM$6,0)),
""))</f>
        <v>0</v>
      </c>
      <c r="AN227">
        <v>1</v>
      </c>
      <c r="AO227" t="str">
        <f t="shared" si="8"/>
        <v>246</v>
      </c>
    </row>
    <row r="228" spans="1:41">
      <c r="A228" s="106" t="s">
        <v>915</v>
      </c>
      <c r="B228" s="106" t="s">
        <v>647</v>
      </c>
      <c r="C228" s="107" t="s">
        <v>668</v>
      </c>
      <c r="D228" s="114" t="s">
        <v>669</v>
      </c>
      <c r="E228" s="252"/>
      <c r="F228" s="252"/>
      <c r="G228" s="122" t="str">
        <f>IF(F228&lt;&gt;"", VLOOKUP(F228,'WFOM - Cadre and Service List'!$E$4:$F$52,2,FALSE), "")</f>
        <v/>
      </c>
      <c r="H228" s="122"/>
      <c r="I228" s="207"/>
      <c r="J228" s="207"/>
      <c r="K228" s="207"/>
      <c r="L228" s="207"/>
      <c r="M228" s="207"/>
      <c r="N228" s="207"/>
      <c r="O228" s="207"/>
      <c r="P228" s="207">
        <f t="shared" si="7"/>
        <v>0</v>
      </c>
      <c r="Q228" s="122" t="s">
        <v>1947</v>
      </c>
      <c r="R228" s="122" t="str">
        <f>IFERROR(
$AN228 * INDEX('WFOM - Time_Base'!$A$4:$API$29, MATCH("CenHos", 'WFOM - Time_Base'!$B$4:$B$29,0), MATCH(CONCATENATE($G228,R$2),'WFOM - Time_Base'!$A$8:$API$8,0)) *
INDEX('WFOM - Time_Base'!$A$4:$API$29, MATCH("CenHos_Per", 'WFOM - Time_Base'!$B$4:$B$29,0), MATCH(CONCATENATE($G228,R$2),'WFOM - Time_Base'!$A$8:$API$8,0)),
IFERROR($AN228 * INDEX('Inputs from Uganda staff'!$E$61:$BM$80,MATCH('HRH Need estimation'!R$2,'Inputs from Uganda staff'!$E$61:$E$80,0),MATCH('HRH Need estimation'!$D228,'Inputs from Uganda staff'!$E$6:$BM$6,0)),
""))</f>
        <v/>
      </c>
      <c r="S228" s="122" t="str">
        <f>IFERROR(
$AN228 * INDEX('WFOM - Time_Base'!$A$4:$API$29, MATCH("CenHos", 'WFOM - Time_Base'!$B$4:$B$29,0), MATCH(CONCATENATE($G228,S$2),'WFOM - Time_Base'!$A$8:$API$8,0)) *
INDEX('WFOM - Time_Base'!$A$4:$API$29, MATCH("CenHos_Per", 'WFOM - Time_Base'!$B$4:$B$29,0), MATCH(CONCATENATE($G228,S$2),'WFOM - Time_Base'!$A$8:$API$8,0)),
IFERROR($AN228 * INDEX('Inputs from Uganda staff'!$E$61:$BM$80,MATCH('HRH Need estimation'!S$2,'Inputs from Uganda staff'!$E$61:$E$80,0),MATCH('HRH Need estimation'!$D228,'Inputs from Uganda staff'!$E$6:$BM$6,0)),
""))</f>
        <v/>
      </c>
      <c r="T228" s="122" t="str">
        <f>IFERROR(
$AN228 * INDEX('WFOM - Time_Base'!$A$4:$API$29, MATCH("CenHos", 'WFOM - Time_Base'!$B$4:$B$29,0), MATCH(CONCATENATE($G228,T$2),'WFOM - Time_Base'!$A$8:$API$8,0)) *
INDEX('WFOM - Time_Base'!$A$4:$API$29, MATCH("CenHos_Per", 'WFOM - Time_Base'!$B$4:$B$29,0), MATCH(CONCATENATE($G228,T$2),'WFOM - Time_Base'!$A$8:$API$8,0)),
IFERROR($AN228 * INDEX('Inputs from Uganda staff'!$E$61:$BM$80,MATCH('HRH Need estimation'!T$2,'Inputs from Uganda staff'!$E$61:$E$80,0),MATCH('HRH Need estimation'!$D228,'Inputs from Uganda staff'!$E$6:$BM$6,0)),
""))</f>
        <v/>
      </c>
      <c r="U228" s="122" t="str">
        <f>IFERROR(
$AN228 * INDEX('WFOM - Time_Base'!$A$4:$API$29, MATCH("CenHos", 'WFOM - Time_Base'!$B$4:$B$29,0), MATCH(CONCATENATE($G228,U$2),'WFOM - Time_Base'!$A$8:$API$8,0)) *
INDEX('WFOM - Time_Base'!$A$4:$API$29, MATCH("CenHos_Per", 'WFOM - Time_Base'!$B$4:$B$29,0), MATCH(CONCATENATE($G228,U$2),'WFOM - Time_Base'!$A$8:$API$8,0)),
IFERROR($AN228 * INDEX('Inputs from Uganda staff'!$E$61:$BM$80,MATCH('HRH Need estimation'!U$2,'Inputs from Uganda staff'!$E$61:$E$80,0),MATCH('HRH Need estimation'!$D228,'Inputs from Uganda staff'!$E$6:$BM$6,0)),
""))</f>
        <v/>
      </c>
      <c r="V228" s="122" t="str">
        <f>IFERROR(
$AN228 * INDEX('WFOM - Time_Base'!$A$4:$API$29, MATCH("CenHos", 'WFOM - Time_Base'!$B$4:$B$29,0), MATCH(CONCATENATE($G228,V$2),'WFOM - Time_Base'!$A$8:$API$8,0)) *
INDEX('WFOM - Time_Base'!$A$4:$API$29, MATCH("CenHos_Per", 'WFOM - Time_Base'!$B$4:$B$29,0), MATCH(CONCATENATE($G228,V$2),'WFOM - Time_Base'!$A$8:$API$8,0)),
IFERROR($AN228 * INDEX('Inputs from Uganda staff'!$E$61:$BM$80,MATCH('HRH Need estimation'!V$2,'Inputs from Uganda staff'!$E$61:$E$80,0),MATCH('HRH Need estimation'!$D228,'Inputs from Uganda staff'!$E$6:$BM$6,0)),
""))</f>
        <v/>
      </c>
      <c r="W228" s="122" t="str">
        <f>IFERROR(
$AN228 * INDEX('WFOM - Time_Base'!$A$4:$API$29, MATCH("CenHos", 'WFOM - Time_Base'!$B$4:$B$29,0), MATCH(CONCATENATE($G228,W$2),'WFOM - Time_Base'!$A$8:$API$8,0)) *
INDEX('WFOM - Time_Base'!$A$4:$API$29, MATCH("CenHos_Per", 'WFOM - Time_Base'!$B$4:$B$29,0), MATCH(CONCATENATE($G228,W$2),'WFOM - Time_Base'!$A$8:$API$8,0)),
IFERROR($AN228 * INDEX('Inputs from Uganda staff'!$E$61:$BM$80,MATCH('HRH Need estimation'!W$2,'Inputs from Uganda staff'!$E$61:$E$80,0),MATCH('HRH Need estimation'!$D228,'Inputs from Uganda staff'!$E$6:$BM$6,0)),
""))</f>
        <v/>
      </c>
      <c r="X228" s="122" t="str">
        <f>IFERROR(
$AN228 * INDEX('WFOM - Time_Base'!$A$4:$API$29, MATCH("CenHos", 'WFOM - Time_Base'!$B$4:$B$29,0), MATCH(CONCATENATE($G228,X$2),'WFOM - Time_Base'!$A$8:$API$8,0)) *
INDEX('WFOM - Time_Base'!$A$4:$API$29, MATCH("CenHos_Per", 'WFOM - Time_Base'!$B$4:$B$29,0), MATCH(CONCATENATE($G228,X$2),'WFOM - Time_Base'!$A$8:$API$8,0)),
IFERROR($AN228 * INDEX('Inputs from Uganda staff'!$E$61:$BM$80,MATCH('HRH Need estimation'!X$2,'Inputs from Uganda staff'!$E$61:$E$80,0),MATCH('HRH Need estimation'!$D228,'Inputs from Uganda staff'!$E$6:$BM$6,0)),
""))</f>
        <v/>
      </c>
      <c r="Y228" s="122" t="str">
        <f>IFERROR(
$AN228 * INDEX('WFOM - Time_Base'!$A$4:$API$29, MATCH("CenHos", 'WFOM - Time_Base'!$B$4:$B$29,0), MATCH(CONCATENATE($G228,Y$2),'WFOM - Time_Base'!$A$8:$API$8,0)) *
INDEX('WFOM - Time_Base'!$A$4:$API$29, MATCH("CenHos_Per", 'WFOM - Time_Base'!$B$4:$B$29,0), MATCH(CONCATENATE($G228,Y$2),'WFOM - Time_Base'!$A$8:$API$8,0)),
IFERROR($AN228 * INDEX('Inputs from Uganda staff'!$E$61:$BM$80,MATCH('HRH Need estimation'!Y$2,'Inputs from Uganda staff'!$E$61:$E$80,0),MATCH('HRH Need estimation'!$D228,'Inputs from Uganda staff'!$E$6:$BM$6,0)),
""))</f>
        <v/>
      </c>
      <c r="Z228" s="122" t="str">
        <f>IFERROR(
$AN228 * INDEX('WFOM - Time_Base'!$A$4:$API$29, MATCH("CenHos", 'WFOM - Time_Base'!$B$4:$B$29,0), MATCH(CONCATENATE($G228,Z$2),'WFOM - Time_Base'!$A$8:$API$8,0)) *
INDEX('WFOM - Time_Base'!$A$4:$API$29, MATCH("CenHos_Per", 'WFOM - Time_Base'!$B$4:$B$29,0), MATCH(CONCATENATE($G228,Z$2),'WFOM - Time_Base'!$A$8:$API$8,0)),
IFERROR($AN228 * INDEX('Inputs from Uganda staff'!$E$61:$BM$80,MATCH('HRH Need estimation'!Z$2,'Inputs from Uganda staff'!$E$61:$E$80,0),MATCH('HRH Need estimation'!$D228,'Inputs from Uganda staff'!$E$6:$BM$6,0)),
""))</f>
        <v/>
      </c>
      <c r="AA228" s="122" t="str">
        <f>IFERROR(
$AN228 * INDEX('WFOM - Time_Base'!$A$4:$API$29, MATCH("CenHos", 'WFOM - Time_Base'!$B$4:$B$29,0), MATCH(CONCATENATE($G228,AA$2),'WFOM - Time_Base'!$A$8:$API$8,0)) *
INDEX('WFOM - Time_Base'!$A$4:$API$29, MATCH("CenHos_Per", 'WFOM - Time_Base'!$B$4:$B$29,0), MATCH(CONCATENATE($G228,AA$2),'WFOM - Time_Base'!$A$8:$API$8,0)),
IFERROR($AN228 * INDEX('Inputs from Uganda staff'!$E$61:$BM$80,MATCH('HRH Need estimation'!AA$2,'Inputs from Uganda staff'!$E$61:$E$80,0),MATCH('HRH Need estimation'!$D228,'Inputs from Uganda staff'!$E$6:$BM$6,0)),
""))</f>
        <v/>
      </c>
      <c r="AB228" s="122" t="str">
        <f>IFERROR(
$AN228 * INDEX('WFOM - Time_Base'!$A$4:$API$29, MATCH("CenHos", 'WFOM - Time_Base'!$B$4:$B$29,0), MATCH(CONCATENATE($G228,AB$2),'WFOM - Time_Base'!$A$8:$API$8,0)) *
INDEX('WFOM - Time_Base'!$A$4:$API$29, MATCH("CenHos_Per", 'WFOM - Time_Base'!$B$4:$B$29,0), MATCH(CONCATENATE($G228,AB$2),'WFOM - Time_Base'!$A$8:$API$8,0)),
IFERROR($AN228 * INDEX('Inputs from Uganda staff'!$E$61:$BM$80,MATCH('HRH Need estimation'!AB$2,'Inputs from Uganda staff'!$E$61:$E$80,0),MATCH('HRH Need estimation'!$D228,'Inputs from Uganda staff'!$E$6:$BM$6,0)),
""))</f>
        <v/>
      </c>
      <c r="AC228" s="122" t="str">
        <f>IFERROR(
$AN228 * INDEX('WFOM - Time_Base'!$A$4:$API$29, MATCH("CenHos", 'WFOM - Time_Base'!$B$4:$B$29,0), MATCH(CONCATENATE($G228,AC$2),'WFOM - Time_Base'!$A$8:$API$8,0)) *
INDEX('WFOM - Time_Base'!$A$4:$API$29, MATCH("CenHos_Per", 'WFOM - Time_Base'!$B$4:$B$29,0), MATCH(CONCATENATE($G228,AC$2),'WFOM - Time_Base'!$A$8:$API$8,0)),
IFERROR($AN228 * INDEX('Inputs from Uganda staff'!$E$61:$BM$80,MATCH('HRH Need estimation'!AC$2,'Inputs from Uganda staff'!$E$61:$E$80,0),MATCH('HRH Need estimation'!$D228,'Inputs from Uganda staff'!$E$6:$BM$6,0)),
""))</f>
        <v/>
      </c>
      <c r="AD228" s="122" t="str">
        <f>IFERROR(
$AN228 * INDEX('WFOM - Time_Base'!$A$4:$API$29, MATCH("CenHos", 'WFOM - Time_Base'!$B$4:$B$29,0), MATCH(CONCATENATE($G228,AD$2),'WFOM - Time_Base'!$A$8:$API$8,0)) *
INDEX('WFOM - Time_Base'!$A$4:$API$29, MATCH("CenHos_Per", 'WFOM - Time_Base'!$B$4:$B$29,0), MATCH(CONCATENATE($G228,AD$2),'WFOM - Time_Base'!$A$8:$API$8,0)),
IFERROR($AN228 * INDEX('Inputs from Uganda staff'!$E$61:$BM$80,MATCH('HRH Need estimation'!AD$2,'Inputs from Uganda staff'!$E$61:$E$80,0),MATCH('HRH Need estimation'!$D228,'Inputs from Uganda staff'!$E$6:$BM$6,0)),
""))</f>
        <v/>
      </c>
      <c r="AE228" s="122" t="str">
        <f>IFERROR(
$AN228 * INDEX('WFOM - Time_Base'!$A$4:$API$29, MATCH("CenHos", 'WFOM - Time_Base'!$B$4:$B$29,0), MATCH(CONCATENATE($G228,AE$2),'WFOM - Time_Base'!$A$8:$API$8,0)) *
INDEX('WFOM - Time_Base'!$A$4:$API$29, MATCH("CenHos_Per", 'WFOM - Time_Base'!$B$4:$B$29,0), MATCH(CONCATENATE($G228,AE$2),'WFOM - Time_Base'!$A$8:$API$8,0)),
IFERROR($AN228 * INDEX('Inputs from Uganda staff'!$E$61:$BM$80,MATCH('HRH Need estimation'!AE$2,'Inputs from Uganda staff'!$E$61:$E$80,0),MATCH('HRH Need estimation'!$D228,'Inputs from Uganda staff'!$E$6:$BM$6,0)),
""))</f>
        <v/>
      </c>
      <c r="AF228" s="122" t="str">
        <f>IFERROR(
$AN228 * INDEX('WFOM - Time_Base'!$A$4:$API$29, MATCH("CenHos", 'WFOM - Time_Base'!$B$4:$B$29,0), MATCH(CONCATENATE($G228,AF$2),'WFOM - Time_Base'!$A$8:$API$8,0)) *
INDEX('WFOM - Time_Base'!$A$4:$API$29, MATCH("CenHos_Per", 'WFOM - Time_Base'!$B$4:$B$29,0), MATCH(CONCATENATE($G228,AF$2),'WFOM - Time_Base'!$A$8:$API$8,0)),
IFERROR($AN228 * INDEX('Inputs from Uganda staff'!$E$61:$BM$80,MATCH('HRH Need estimation'!AF$2,'Inputs from Uganda staff'!$E$61:$E$80,0),MATCH('HRH Need estimation'!$D228,'Inputs from Uganda staff'!$E$6:$BM$6,0)),
""))</f>
        <v/>
      </c>
      <c r="AG228" s="122" t="str">
        <f>IFERROR(
$AN228 * INDEX('WFOM - Time_Base'!$A$4:$API$29, MATCH("CenHos", 'WFOM - Time_Base'!$B$4:$B$29,0), MATCH(CONCATENATE($G228,AG$2),'WFOM - Time_Base'!$A$8:$API$8,0)) *
INDEX('WFOM - Time_Base'!$A$4:$API$29, MATCH("CenHos_Per", 'WFOM - Time_Base'!$B$4:$B$29,0), MATCH(CONCATENATE($G228,AG$2),'WFOM - Time_Base'!$A$8:$API$8,0)),
IFERROR($AN228 * INDEX('Inputs from Uganda staff'!$E$61:$BM$80,MATCH('HRH Need estimation'!AG$2,'Inputs from Uganda staff'!$E$61:$E$80,0),MATCH('HRH Need estimation'!$D228,'Inputs from Uganda staff'!$E$6:$BM$6,0)),
""))</f>
        <v/>
      </c>
      <c r="AH228" s="122" t="str">
        <f>IFERROR(
$AN228 * INDEX('WFOM - Time_Base'!$A$4:$API$29, MATCH("CenHos", 'WFOM - Time_Base'!$B$4:$B$29,0), MATCH(CONCATENATE($G228,AH$2),'WFOM - Time_Base'!$A$8:$API$8,0)) *
INDEX('WFOM - Time_Base'!$A$4:$API$29, MATCH("CenHos_Per", 'WFOM - Time_Base'!$B$4:$B$29,0), MATCH(CONCATENATE($G228,AH$2),'WFOM - Time_Base'!$A$8:$API$8,0)),
IFERROR($AN228 * INDEX('Inputs from Uganda staff'!$E$61:$BM$80,MATCH('HRH Need estimation'!AH$2,'Inputs from Uganda staff'!$E$61:$E$80,0),MATCH('HRH Need estimation'!$D228,'Inputs from Uganda staff'!$E$6:$BM$6,0)),
""))</f>
        <v/>
      </c>
      <c r="AI228" s="122" t="str">
        <f>IFERROR(
$AN228 * INDEX('WFOM - Time_Base'!$A$4:$API$29, MATCH("CenHos", 'WFOM - Time_Base'!$B$4:$B$29,0), MATCH(CONCATENATE($G228,AI$2),'WFOM - Time_Base'!$A$8:$API$8,0)) *
INDEX('WFOM - Time_Base'!$A$4:$API$29, MATCH("CenHos_Per", 'WFOM - Time_Base'!$B$4:$B$29,0), MATCH(CONCATENATE($G228,AI$2),'WFOM - Time_Base'!$A$8:$API$8,0)),
IFERROR($AN228 * INDEX('Inputs from Uganda staff'!$E$61:$BM$80,MATCH('HRH Need estimation'!AI$2,'Inputs from Uganda staff'!$E$61:$E$80,0),MATCH('HRH Need estimation'!$D228,'Inputs from Uganda staff'!$E$6:$BM$6,0)),
""))</f>
        <v/>
      </c>
      <c r="AJ228" s="122" t="str">
        <f>IFERROR(
$AN228 * INDEX('WFOM - Time_Base'!$A$4:$API$29, MATCH("CenHos", 'WFOM - Time_Base'!$B$4:$B$29,0), MATCH(CONCATENATE($G228,AJ$2),'WFOM - Time_Base'!$A$8:$API$8,0)) *
INDEX('WFOM - Time_Base'!$A$4:$API$29, MATCH("CenHos_Per", 'WFOM - Time_Base'!$B$4:$B$29,0), MATCH(CONCATENATE($G228,AJ$2),'WFOM - Time_Base'!$A$8:$API$8,0)),
IFERROR($AN228 * INDEX('Inputs from Uganda staff'!$E$61:$BM$80,MATCH('HRH Need estimation'!AJ$2,'Inputs from Uganda staff'!$E$61:$E$80,0),MATCH('HRH Need estimation'!$D228,'Inputs from Uganda staff'!$E$6:$BM$6,0)),
""))</f>
        <v/>
      </c>
      <c r="AK228" s="122" t="str">
        <f>IFERROR(
$AN228 * INDEX('WFOM - Time_Base'!$A$4:$API$29, MATCH("CenHos", 'WFOM - Time_Base'!$B$4:$B$29,0), MATCH(CONCATENATE($G228,AK$2),'WFOM - Time_Base'!$A$8:$API$8,0)) *
INDEX('WFOM - Time_Base'!$A$4:$API$29, MATCH("CenHos_Per", 'WFOM - Time_Base'!$B$4:$B$29,0), MATCH(CONCATENATE($G228,AK$2),'WFOM - Time_Base'!$A$8:$API$8,0)),
IFERROR($AN228 * INDEX('Inputs from Uganda staff'!$E$61:$BM$80,MATCH('HRH Need estimation'!AK$2,'Inputs from Uganda staff'!$E$61:$E$80,0),MATCH('HRH Need estimation'!$D228,'Inputs from Uganda staff'!$E$6:$BM$6,0)),
""))</f>
        <v/>
      </c>
      <c r="AL228" s="122" t="str">
        <f>IFERROR(
$AN228 * INDEX('WFOM - Time_Base'!$A$4:$API$29, MATCH("CenHos", 'WFOM - Time_Base'!$B$4:$B$29,0), MATCH(CONCATENATE($G228,AL$2),'WFOM - Time_Base'!$A$8:$API$8,0)) *
INDEX('WFOM - Time_Base'!$A$4:$API$29, MATCH("CenHos_Per", 'WFOM - Time_Base'!$B$4:$B$29,0), MATCH(CONCATENATE($G228,AL$2),'WFOM - Time_Base'!$A$8:$API$8,0)),
IFERROR($AN228 * INDEX('Inputs from Uganda staff'!$E$61:$BM$80,MATCH('HRH Need estimation'!AL$2,'Inputs from Uganda staff'!$E$61:$E$80,0),MATCH('HRH Need estimation'!$D228,'Inputs from Uganda staff'!$E$6:$BM$6,0)),
""))</f>
        <v/>
      </c>
      <c r="AN228">
        <v>1</v>
      </c>
      <c r="AO228" t="e">
        <f t="shared" si="8"/>
        <v>#N/A</v>
      </c>
    </row>
    <row r="229" spans="1:41">
      <c r="A229" s="106" t="s">
        <v>1031</v>
      </c>
      <c r="B229" s="106" t="s">
        <v>670</v>
      </c>
      <c r="C229" s="107" t="s">
        <v>671</v>
      </c>
      <c r="D229" s="115" t="s">
        <v>672</v>
      </c>
      <c r="E229" s="122" t="s">
        <v>867</v>
      </c>
      <c r="F229" s="200" t="s">
        <v>17</v>
      </c>
      <c r="G229" s="122" t="str">
        <f>IF(F229&lt;&gt;"", VLOOKUP(F229,'WFOM - Cadre and Service List'!$E$4:$F$52,2,FALSE), "")</f>
        <v>Under5OPD</v>
      </c>
      <c r="H229" s="122"/>
      <c r="I229" s="207"/>
      <c r="J229" s="207"/>
      <c r="K229" s="207"/>
      <c r="L229" s="207"/>
      <c r="M229" s="207"/>
      <c r="N229" s="207"/>
      <c r="O229" s="207"/>
      <c r="P229" s="207">
        <f t="shared" si="7"/>
        <v>0</v>
      </c>
      <c r="Q229" s="122" t="s">
        <v>1947</v>
      </c>
      <c r="R229" s="122">
        <f>IFERROR(
$AN229 * INDEX('WFOM - Time_Base'!$A$4:$API$29, MATCH("CenHos", 'WFOM - Time_Base'!$B$4:$B$29,0), MATCH(CONCATENATE($G229,R$2),'WFOM - Time_Base'!$A$8:$API$8,0)) *
INDEX('WFOM - Time_Base'!$A$4:$API$29, MATCH("CenHos_Per", 'WFOM - Time_Base'!$B$4:$B$29,0), MATCH(CONCATENATE($G229,R$2),'WFOM - Time_Base'!$A$8:$API$8,0)),
IFERROR($AN229 * INDEX('Inputs from Uganda staff'!$E$61:$BM$80,MATCH('HRH Need estimation'!R$2,'Inputs from Uganda staff'!$E$61:$E$80,0),MATCH('HRH Need estimation'!$D229,'Inputs from Uganda staff'!$E$6:$BM$6,0)),
""))</f>
        <v>5</v>
      </c>
      <c r="S229" s="122">
        <f>IFERROR(
$AN229 * INDEX('WFOM - Time_Base'!$A$4:$API$29, MATCH("CenHos", 'WFOM - Time_Base'!$B$4:$B$29,0), MATCH(CONCATENATE($G229,S$2),'WFOM - Time_Base'!$A$8:$API$8,0)) *
INDEX('WFOM - Time_Base'!$A$4:$API$29, MATCH("CenHos_Per", 'WFOM - Time_Base'!$B$4:$B$29,0), MATCH(CONCATENATE($G229,S$2),'WFOM - Time_Base'!$A$8:$API$8,0)),
IFERROR($AN229 * INDEX('Inputs from Uganda staff'!$E$61:$BM$80,MATCH('HRH Need estimation'!S$2,'Inputs from Uganda staff'!$E$61:$E$80,0),MATCH('HRH Need estimation'!$D229,'Inputs from Uganda staff'!$E$6:$BM$6,0)),
""))</f>
        <v>6</v>
      </c>
      <c r="T229" s="122">
        <f>IFERROR(
$AN229 * INDEX('WFOM - Time_Base'!$A$4:$API$29, MATCH("CenHos", 'WFOM - Time_Base'!$B$4:$B$29,0), MATCH(CONCATENATE($G229,T$2),'WFOM - Time_Base'!$A$8:$API$8,0)) *
INDEX('WFOM - Time_Base'!$A$4:$API$29, MATCH("CenHos_Per", 'WFOM - Time_Base'!$B$4:$B$29,0), MATCH(CONCATENATE($G229,T$2),'WFOM - Time_Base'!$A$8:$API$8,0)),
IFERROR($AN229 * INDEX('Inputs from Uganda staff'!$E$61:$BM$80,MATCH('HRH Need estimation'!T$2,'Inputs from Uganda staff'!$E$61:$E$80,0),MATCH('HRH Need estimation'!$D229,'Inputs from Uganda staff'!$E$6:$BM$6,0)),
""))</f>
        <v>0</v>
      </c>
      <c r="U229" s="122">
        <f>IFERROR(
$AN229 * INDEX('WFOM - Time_Base'!$A$4:$API$29, MATCH("CenHos", 'WFOM - Time_Base'!$B$4:$B$29,0), MATCH(CONCATENATE($G229,U$2),'WFOM - Time_Base'!$A$8:$API$8,0)) *
INDEX('WFOM - Time_Base'!$A$4:$API$29, MATCH("CenHos_Per", 'WFOM - Time_Base'!$B$4:$B$29,0), MATCH(CONCATENATE($G229,U$2),'WFOM - Time_Base'!$A$8:$API$8,0)),
IFERROR($AN229 * INDEX('Inputs from Uganda staff'!$E$61:$BM$80,MATCH('HRH Need estimation'!U$2,'Inputs from Uganda staff'!$E$61:$E$80,0),MATCH('HRH Need estimation'!$D229,'Inputs from Uganda staff'!$E$6:$BM$6,0)),
""))</f>
        <v>3.5</v>
      </c>
      <c r="V229" s="122">
        <f>IFERROR(
$AN229 * INDEX('WFOM - Time_Base'!$A$4:$API$29, MATCH("CenHos", 'WFOM - Time_Base'!$B$4:$B$29,0), MATCH(CONCATENATE($G229,V$2),'WFOM - Time_Base'!$A$8:$API$8,0)) *
INDEX('WFOM - Time_Base'!$A$4:$API$29, MATCH("CenHos_Per", 'WFOM - Time_Base'!$B$4:$B$29,0), MATCH(CONCATENATE($G229,V$2),'WFOM - Time_Base'!$A$8:$API$8,0)),
IFERROR($AN229 * INDEX('Inputs from Uganda staff'!$E$61:$BM$80,MATCH('HRH Need estimation'!V$2,'Inputs from Uganda staff'!$E$61:$E$80,0),MATCH('HRH Need estimation'!$D229,'Inputs from Uganda staff'!$E$6:$BM$6,0)),
""))</f>
        <v>3.5</v>
      </c>
      <c r="W229" s="122">
        <f>IFERROR(
$AN229 * INDEX('WFOM - Time_Base'!$A$4:$API$29, MATCH("CenHos", 'WFOM - Time_Base'!$B$4:$B$29,0), MATCH(CONCATENATE($G229,W$2),'WFOM - Time_Base'!$A$8:$API$8,0)) *
INDEX('WFOM - Time_Base'!$A$4:$API$29, MATCH("CenHos_Per", 'WFOM - Time_Base'!$B$4:$B$29,0), MATCH(CONCATENATE($G229,W$2),'WFOM - Time_Base'!$A$8:$API$8,0)),
IFERROR($AN229 * INDEX('Inputs from Uganda staff'!$E$61:$BM$80,MATCH('HRH Need estimation'!W$2,'Inputs from Uganda staff'!$E$61:$E$80,0),MATCH('HRH Need estimation'!$D229,'Inputs from Uganda staff'!$E$6:$BM$6,0)),
""))</f>
        <v>0</v>
      </c>
      <c r="X229" s="122">
        <f>IFERROR(
$AN229 * INDEX('WFOM - Time_Base'!$A$4:$API$29, MATCH("CenHos", 'WFOM - Time_Base'!$B$4:$B$29,0), MATCH(CONCATENATE($G229,X$2),'WFOM - Time_Base'!$A$8:$API$8,0)) *
INDEX('WFOM - Time_Base'!$A$4:$API$29, MATCH("CenHos_Per", 'WFOM - Time_Base'!$B$4:$B$29,0), MATCH(CONCATENATE($G229,X$2),'WFOM - Time_Base'!$A$8:$API$8,0)),
IFERROR($AN229 * INDEX('Inputs from Uganda staff'!$E$61:$BM$80,MATCH('HRH Need estimation'!X$2,'Inputs from Uganda staff'!$E$61:$E$80,0),MATCH('HRH Need estimation'!$D229,'Inputs from Uganda staff'!$E$6:$BM$6,0)),
""))</f>
        <v>0.8</v>
      </c>
      <c r="Y229" s="122">
        <f>IFERROR(
$AN229 * INDEX('WFOM - Time_Base'!$A$4:$API$29, MATCH("CenHos", 'WFOM - Time_Base'!$B$4:$B$29,0), MATCH(CONCATENATE($G229,Y$2),'WFOM - Time_Base'!$A$8:$API$8,0)) *
INDEX('WFOM - Time_Base'!$A$4:$API$29, MATCH("CenHos_Per", 'WFOM - Time_Base'!$B$4:$B$29,0), MATCH(CONCATENATE($G229,Y$2),'WFOM - Time_Base'!$A$8:$API$8,0)),
IFERROR($AN229 * INDEX('Inputs from Uganda staff'!$E$61:$BM$80,MATCH('HRH Need estimation'!Y$2,'Inputs from Uganda staff'!$E$61:$E$80,0),MATCH('HRH Need estimation'!$D229,'Inputs from Uganda staff'!$E$6:$BM$6,0)),
""))</f>
        <v>0.8</v>
      </c>
      <c r="Z229" s="122">
        <f>IFERROR(
$AN229 * INDEX('WFOM - Time_Base'!$A$4:$API$29, MATCH("CenHos", 'WFOM - Time_Base'!$B$4:$B$29,0), MATCH(CONCATENATE($G229,Z$2),'WFOM - Time_Base'!$A$8:$API$8,0)) *
INDEX('WFOM - Time_Base'!$A$4:$API$29, MATCH("CenHos_Per", 'WFOM - Time_Base'!$B$4:$B$29,0), MATCH(CONCATENATE($G229,Z$2),'WFOM - Time_Base'!$A$8:$API$8,0)),
IFERROR($AN229 * INDEX('Inputs from Uganda staff'!$E$61:$BM$80,MATCH('HRH Need estimation'!Z$2,'Inputs from Uganda staff'!$E$61:$E$80,0),MATCH('HRH Need estimation'!$D229,'Inputs from Uganda staff'!$E$6:$BM$6,0)),
""))</f>
        <v>0</v>
      </c>
      <c r="AA229" s="122">
        <f>IFERROR(
$AN229 * INDEX('WFOM - Time_Base'!$A$4:$API$29, MATCH("CenHos", 'WFOM - Time_Base'!$B$4:$B$29,0), MATCH(CONCATENATE($G229,AA$2),'WFOM - Time_Base'!$A$8:$API$8,0)) *
INDEX('WFOM - Time_Base'!$A$4:$API$29, MATCH("CenHos_Per", 'WFOM - Time_Base'!$B$4:$B$29,0), MATCH(CONCATENATE($G229,AA$2),'WFOM - Time_Base'!$A$8:$API$8,0)),
IFERROR($AN229 * INDEX('Inputs from Uganda staff'!$E$61:$BM$80,MATCH('HRH Need estimation'!AA$2,'Inputs from Uganda staff'!$E$61:$E$80,0),MATCH('HRH Need estimation'!$D229,'Inputs from Uganda staff'!$E$6:$BM$6,0)),
""))</f>
        <v>0</v>
      </c>
      <c r="AB229" s="122">
        <f>IFERROR(
$AN229 * INDEX('WFOM - Time_Base'!$A$4:$API$29, MATCH("CenHos", 'WFOM - Time_Base'!$B$4:$B$29,0), MATCH(CONCATENATE($G229,AB$2),'WFOM - Time_Base'!$A$8:$API$8,0)) *
INDEX('WFOM - Time_Base'!$A$4:$API$29, MATCH("CenHos_Per", 'WFOM - Time_Base'!$B$4:$B$29,0), MATCH(CONCATENATE($G229,AB$2),'WFOM - Time_Base'!$A$8:$API$8,0)),
IFERROR($AN229 * INDEX('Inputs from Uganda staff'!$E$61:$BM$80,MATCH('HRH Need estimation'!AB$2,'Inputs from Uganda staff'!$E$61:$E$80,0),MATCH('HRH Need estimation'!$D229,'Inputs from Uganda staff'!$E$6:$BM$6,0)),
""))</f>
        <v>0</v>
      </c>
      <c r="AC229" s="122" t="str">
        <f>IFERROR(
$AN229 * INDEX('WFOM - Time_Base'!$A$4:$API$29, MATCH("CenHos", 'WFOM - Time_Base'!$B$4:$B$29,0), MATCH(CONCATENATE($G229,AC$2),'WFOM - Time_Base'!$A$8:$API$8,0)) *
INDEX('WFOM - Time_Base'!$A$4:$API$29, MATCH("CenHos_Per", 'WFOM - Time_Base'!$B$4:$B$29,0), MATCH(CONCATENATE($G229,AC$2),'WFOM - Time_Base'!$A$8:$API$8,0)),
IFERROR($AN229 * INDEX('Inputs from Uganda staff'!$E$61:$BM$80,MATCH('HRH Need estimation'!AC$2,'Inputs from Uganda staff'!$E$61:$E$80,0),MATCH('HRH Need estimation'!$D229,'Inputs from Uganda staff'!$E$6:$BM$6,0)),
""))</f>
        <v/>
      </c>
      <c r="AD229" s="122">
        <f>IFERROR(
$AN229 * INDEX('WFOM - Time_Base'!$A$4:$API$29, MATCH("CenHos", 'WFOM - Time_Base'!$B$4:$B$29,0), MATCH(CONCATENATE($G229,AD$2),'WFOM - Time_Base'!$A$8:$API$8,0)) *
INDEX('WFOM - Time_Base'!$A$4:$API$29, MATCH("CenHos_Per", 'WFOM - Time_Base'!$B$4:$B$29,0), MATCH(CONCATENATE($G229,AD$2),'WFOM - Time_Base'!$A$8:$API$8,0)),
IFERROR($AN229 * INDEX('Inputs from Uganda staff'!$E$61:$BM$80,MATCH('HRH Need estimation'!AD$2,'Inputs from Uganda staff'!$E$61:$E$80,0),MATCH('HRH Need estimation'!$D229,'Inputs from Uganda staff'!$E$6:$BM$6,0)),
""))</f>
        <v>0</v>
      </c>
      <c r="AE229" s="122">
        <f>IFERROR(
$AN229 * INDEX('WFOM - Time_Base'!$A$4:$API$29, MATCH("CenHos", 'WFOM - Time_Base'!$B$4:$B$29,0), MATCH(CONCATENATE($G229,AE$2),'WFOM - Time_Base'!$A$8:$API$8,0)) *
INDEX('WFOM - Time_Base'!$A$4:$API$29, MATCH("CenHos_Per", 'WFOM - Time_Base'!$B$4:$B$29,0), MATCH(CONCATENATE($G229,AE$2),'WFOM - Time_Base'!$A$8:$API$8,0)),
IFERROR($AN229 * INDEX('Inputs from Uganda staff'!$E$61:$BM$80,MATCH('HRH Need estimation'!AE$2,'Inputs from Uganda staff'!$E$61:$E$80,0),MATCH('HRH Need estimation'!$D229,'Inputs from Uganda staff'!$E$6:$BM$6,0)),
""))</f>
        <v>0</v>
      </c>
      <c r="AF229" s="122">
        <f>IFERROR(
$AN229 * INDEX('WFOM - Time_Base'!$A$4:$API$29, MATCH("CenHos", 'WFOM - Time_Base'!$B$4:$B$29,0), MATCH(CONCATENATE($G229,AF$2),'WFOM - Time_Base'!$A$8:$API$8,0)) *
INDEX('WFOM - Time_Base'!$A$4:$API$29, MATCH("CenHos_Per", 'WFOM - Time_Base'!$B$4:$B$29,0), MATCH(CONCATENATE($G229,AF$2),'WFOM - Time_Base'!$A$8:$API$8,0)),
IFERROR($AN229 * INDEX('Inputs from Uganda staff'!$E$61:$BM$80,MATCH('HRH Need estimation'!AF$2,'Inputs from Uganda staff'!$E$61:$E$80,0),MATCH('HRH Need estimation'!$D229,'Inputs from Uganda staff'!$E$6:$BM$6,0)),
""))</f>
        <v>0</v>
      </c>
      <c r="AG229" s="122">
        <f>IFERROR(
$AN229 * INDEX('WFOM - Time_Base'!$A$4:$API$29, MATCH("CenHos", 'WFOM - Time_Base'!$B$4:$B$29,0), MATCH(CONCATENATE($G229,AG$2),'WFOM - Time_Base'!$A$8:$API$8,0)) *
INDEX('WFOM - Time_Base'!$A$4:$API$29, MATCH("CenHos_Per", 'WFOM - Time_Base'!$B$4:$B$29,0), MATCH(CONCATENATE($G229,AG$2),'WFOM - Time_Base'!$A$8:$API$8,0)),
IFERROR($AN229 * INDEX('Inputs from Uganda staff'!$E$61:$BM$80,MATCH('HRH Need estimation'!AG$2,'Inputs from Uganda staff'!$E$61:$E$80,0),MATCH('HRH Need estimation'!$D229,'Inputs from Uganda staff'!$E$6:$BM$6,0)),
""))</f>
        <v>0</v>
      </c>
      <c r="AH229" s="122">
        <f>IFERROR(
$AN229 * INDEX('WFOM - Time_Base'!$A$4:$API$29, MATCH("CenHos", 'WFOM - Time_Base'!$B$4:$B$29,0), MATCH(CONCATENATE($G229,AH$2),'WFOM - Time_Base'!$A$8:$API$8,0)) *
INDEX('WFOM - Time_Base'!$A$4:$API$29, MATCH("CenHos_Per", 'WFOM - Time_Base'!$B$4:$B$29,0), MATCH(CONCATENATE($G229,AH$2),'WFOM - Time_Base'!$A$8:$API$8,0)),
IFERROR($AN229 * INDEX('Inputs from Uganda staff'!$E$61:$BM$80,MATCH('HRH Need estimation'!AH$2,'Inputs from Uganda staff'!$E$61:$E$80,0),MATCH('HRH Need estimation'!$D229,'Inputs from Uganda staff'!$E$6:$BM$6,0)),
""))</f>
        <v>0</v>
      </c>
      <c r="AI229" s="122">
        <f>IFERROR(
$AN229 * INDEX('WFOM - Time_Base'!$A$4:$API$29, MATCH("CenHos", 'WFOM - Time_Base'!$B$4:$B$29,0), MATCH(CONCATENATE($G229,AI$2),'WFOM - Time_Base'!$A$8:$API$8,0)) *
INDEX('WFOM - Time_Base'!$A$4:$API$29, MATCH("CenHos_Per", 'WFOM - Time_Base'!$B$4:$B$29,0), MATCH(CONCATENATE($G229,AI$2),'WFOM - Time_Base'!$A$8:$API$8,0)),
IFERROR($AN229 * INDEX('Inputs from Uganda staff'!$E$61:$BM$80,MATCH('HRH Need estimation'!AI$2,'Inputs from Uganda staff'!$E$61:$E$80,0),MATCH('HRH Need estimation'!$D229,'Inputs from Uganda staff'!$E$6:$BM$6,0)),
""))</f>
        <v>0</v>
      </c>
      <c r="AJ229" s="122">
        <f>IFERROR(
$AN229 * INDEX('WFOM - Time_Base'!$A$4:$API$29, MATCH("CenHos", 'WFOM - Time_Base'!$B$4:$B$29,0), MATCH(CONCATENATE($G229,AJ$2),'WFOM - Time_Base'!$A$8:$API$8,0)) *
INDEX('WFOM - Time_Base'!$A$4:$API$29, MATCH("CenHos_Per", 'WFOM - Time_Base'!$B$4:$B$29,0), MATCH(CONCATENATE($G229,AJ$2),'WFOM - Time_Base'!$A$8:$API$8,0)),
IFERROR($AN229 * INDEX('Inputs from Uganda staff'!$E$61:$BM$80,MATCH('HRH Need estimation'!AJ$2,'Inputs from Uganda staff'!$E$61:$E$80,0),MATCH('HRH Need estimation'!$D229,'Inputs from Uganda staff'!$E$6:$BM$6,0)),
""))</f>
        <v>0</v>
      </c>
      <c r="AK229" s="122">
        <f>IFERROR(
$AN229 * INDEX('WFOM - Time_Base'!$A$4:$API$29, MATCH("CenHos", 'WFOM - Time_Base'!$B$4:$B$29,0), MATCH(CONCATENATE($G229,AK$2),'WFOM - Time_Base'!$A$8:$API$8,0)) *
INDEX('WFOM - Time_Base'!$A$4:$API$29, MATCH("CenHos_Per", 'WFOM - Time_Base'!$B$4:$B$29,0), MATCH(CONCATENATE($G229,AK$2),'WFOM - Time_Base'!$A$8:$API$8,0)),
IFERROR($AN229 * INDEX('Inputs from Uganda staff'!$E$61:$BM$80,MATCH('HRH Need estimation'!AK$2,'Inputs from Uganda staff'!$E$61:$E$80,0),MATCH('HRH Need estimation'!$D229,'Inputs from Uganda staff'!$E$6:$BM$6,0)),
""))</f>
        <v>0</v>
      </c>
      <c r="AL229" s="122">
        <f>IFERROR(
$AN229 * INDEX('WFOM - Time_Base'!$A$4:$API$29, MATCH("CenHos", 'WFOM - Time_Base'!$B$4:$B$29,0), MATCH(CONCATENATE($G229,AL$2),'WFOM - Time_Base'!$A$8:$API$8,0)) *
INDEX('WFOM - Time_Base'!$A$4:$API$29, MATCH("CenHos_Per", 'WFOM - Time_Base'!$B$4:$B$29,0), MATCH(CONCATENATE($G229,AL$2),'WFOM - Time_Base'!$A$8:$API$8,0)),
IFERROR($AN229 * INDEX('Inputs from Uganda staff'!$E$61:$BM$80,MATCH('HRH Need estimation'!AL$2,'Inputs from Uganda staff'!$E$61:$E$80,0),MATCH('HRH Need estimation'!$D229,'Inputs from Uganda staff'!$E$6:$BM$6,0)),
""))</f>
        <v>0</v>
      </c>
      <c r="AN229">
        <v>1</v>
      </c>
      <c r="AO229" t="str">
        <f t="shared" si="8"/>
        <v>248</v>
      </c>
    </row>
    <row r="230" spans="1:41">
      <c r="A230" s="106" t="s">
        <v>1032</v>
      </c>
      <c r="B230" s="106" t="s">
        <v>670</v>
      </c>
      <c r="C230" s="107" t="s">
        <v>673</v>
      </c>
      <c r="D230" s="115" t="s">
        <v>674</v>
      </c>
      <c r="E230" s="122" t="s">
        <v>867</v>
      </c>
      <c r="F230" s="122" t="s">
        <v>17</v>
      </c>
      <c r="G230" s="122" t="str">
        <f>IF(F230&lt;&gt;"", VLOOKUP(F230,'WFOM - Cadre and Service List'!$E$4:$F$52,2,FALSE), "")</f>
        <v>Under5OPD</v>
      </c>
      <c r="H230" s="122"/>
      <c r="I230" s="207"/>
      <c r="J230" s="207"/>
      <c r="K230" s="207"/>
      <c r="L230" s="207"/>
      <c r="M230" s="207"/>
      <c r="N230" s="207"/>
      <c r="O230" s="207"/>
      <c r="P230" s="207">
        <f t="shared" si="7"/>
        <v>0</v>
      </c>
      <c r="Q230" s="122" t="s">
        <v>1947</v>
      </c>
      <c r="R230" s="122">
        <f>IFERROR(
$AN230 * INDEX('WFOM - Time_Base'!$A$4:$API$29, MATCH("CenHos", 'WFOM - Time_Base'!$B$4:$B$29,0), MATCH(CONCATENATE($G230,R$2),'WFOM - Time_Base'!$A$8:$API$8,0)) *
INDEX('WFOM - Time_Base'!$A$4:$API$29, MATCH("CenHos_Per", 'WFOM - Time_Base'!$B$4:$B$29,0), MATCH(CONCATENATE($G230,R$2),'WFOM - Time_Base'!$A$8:$API$8,0)),
IFERROR($AN230 * INDEX('Inputs from Uganda staff'!$E$61:$BM$80,MATCH('HRH Need estimation'!R$2,'Inputs from Uganda staff'!$E$61:$E$80,0),MATCH('HRH Need estimation'!$D230,'Inputs from Uganda staff'!$E$6:$BM$6,0)),
""))</f>
        <v>5</v>
      </c>
      <c r="S230" s="122">
        <f>IFERROR(
$AN230 * INDEX('WFOM - Time_Base'!$A$4:$API$29, MATCH("CenHos", 'WFOM - Time_Base'!$B$4:$B$29,0), MATCH(CONCATENATE($G230,S$2),'WFOM - Time_Base'!$A$8:$API$8,0)) *
INDEX('WFOM - Time_Base'!$A$4:$API$29, MATCH("CenHos_Per", 'WFOM - Time_Base'!$B$4:$B$29,0), MATCH(CONCATENATE($G230,S$2),'WFOM - Time_Base'!$A$8:$API$8,0)),
IFERROR($AN230 * INDEX('Inputs from Uganda staff'!$E$61:$BM$80,MATCH('HRH Need estimation'!S$2,'Inputs from Uganda staff'!$E$61:$E$80,0),MATCH('HRH Need estimation'!$D230,'Inputs from Uganda staff'!$E$6:$BM$6,0)),
""))</f>
        <v>6</v>
      </c>
      <c r="T230" s="122">
        <f>IFERROR(
$AN230 * INDEX('WFOM - Time_Base'!$A$4:$API$29, MATCH("CenHos", 'WFOM - Time_Base'!$B$4:$B$29,0), MATCH(CONCATENATE($G230,T$2),'WFOM - Time_Base'!$A$8:$API$8,0)) *
INDEX('WFOM - Time_Base'!$A$4:$API$29, MATCH("CenHos_Per", 'WFOM - Time_Base'!$B$4:$B$29,0), MATCH(CONCATENATE($G230,T$2),'WFOM - Time_Base'!$A$8:$API$8,0)),
IFERROR($AN230 * INDEX('Inputs from Uganda staff'!$E$61:$BM$80,MATCH('HRH Need estimation'!T$2,'Inputs from Uganda staff'!$E$61:$E$80,0),MATCH('HRH Need estimation'!$D230,'Inputs from Uganda staff'!$E$6:$BM$6,0)),
""))</f>
        <v>0</v>
      </c>
      <c r="U230" s="122">
        <f>IFERROR(
$AN230 * INDEX('WFOM - Time_Base'!$A$4:$API$29, MATCH("CenHos", 'WFOM - Time_Base'!$B$4:$B$29,0), MATCH(CONCATENATE($G230,U$2),'WFOM - Time_Base'!$A$8:$API$8,0)) *
INDEX('WFOM - Time_Base'!$A$4:$API$29, MATCH("CenHos_Per", 'WFOM - Time_Base'!$B$4:$B$29,0), MATCH(CONCATENATE($G230,U$2),'WFOM - Time_Base'!$A$8:$API$8,0)),
IFERROR($AN230 * INDEX('Inputs from Uganda staff'!$E$61:$BM$80,MATCH('HRH Need estimation'!U$2,'Inputs from Uganda staff'!$E$61:$E$80,0),MATCH('HRH Need estimation'!$D230,'Inputs from Uganda staff'!$E$6:$BM$6,0)),
""))</f>
        <v>3.5</v>
      </c>
      <c r="V230" s="122">
        <f>IFERROR(
$AN230 * INDEX('WFOM - Time_Base'!$A$4:$API$29, MATCH("CenHos", 'WFOM - Time_Base'!$B$4:$B$29,0), MATCH(CONCATENATE($G230,V$2),'WFOM - Time_Base'!$A$8:$API$8,0)) *
INDEX('WFOM - Time_Base'!$A$4:$API$29, MATCH("CenHos_Per", 'WFOM - Time_Base'!$B$4:$B$29,0), MATCH(CONCATENATE($G230,V$2),'WFOM - Time_Base'!$A$8:$API$8,0)),
IFERROR($AN230 * INDEX('Inputs from Uganda staff'!$E$61:$BM$80,MATCH('HRH Need estimation'!V$2,'Inputs from Uganda staff'!$E$61:$E$80,0),MATCH('HRH Need estimation'!$D230,'Inputs from Uganda staff'!$E$6:$BM$6,0)),
""))</f>
        <v>3.5</v>
      </c>
      <c r="W230" s="122">
        <f>IFERROR(
$AN230 * INDEX('WFOM - Time_Base'!$A$4:$API$29, MATCH("CenHos", 'WFOM - Time_Base'!$B$4:$B$29,0), MATCH(CONCATENATE($G230,W$2),'WFOM - Time_Base'!$A$8:$API$8,0)) *
INDEX('WFOM - Time_Base'!$A$4:$API$29, MATCH("CenHos_Per", 'WFOM - Time_Base'!$B$4:$B$29,0), MATCH(CONCATENATE($G230,W$2),'WFOM - Time_Base'!$A$8:$API$8,0)),
IFERROR($AN230 * INDEX('Inputs from Uganda staff'!$E$61:$BM$80,MATCH('HRH Need estimation'!W$2,'Inputs from Uganda staff'!$E$61:$E$80,0),MATCH('HRH Need estimation'!$D230,'Inputs from Uganda staff'!$E$6:$BM$6,0)),
""))</f>
        <v>0</v>
      </c>
      <c r="X230" s="122">
        <f>IFERROR(
$AN230 * INDEX('WFOM - Time_Base'!$A$4:$API$29, MATCH("CenHos", 'WFOM - Time_Base'!$B$4:$B$29,0), MATCH(CONCATENATE($G230,X$2),'WFOM - Time_Base'!$A$8:$API$8,0)) *
INDEX('WFOM - Time_Base'!$A$4:$API$29, MATCH("CenHos_Per", 'WFOM - Time_Base'!$B$4:$B$29,0), MATCH(CONCATENATE($G230,X$2),'WFOM - Time_Base'!$A$8:$API$8,0)),
IFERROR($AN230 * INDEX('Inputs from Uganda staff'!$E$61:$BM$80,MATCH('HRH Need estimation'!X$2,'Inputs from Uganda staff'!$E$61:$E$80,0),MATCH('HRH Need estimation'!$D230,'Inputs from Uganda staff'!$E$6:$BM$6,0)),
""))</f>
        <v>0.8</v>
      </c>
      <c r="Y230" s="122">
        <f>IFERROR(
$AN230 * INDEX('WFOM - Time_Base'!$A$4:$API$29, MATCH("CenHos", 'WFOM - Time_Base'!$B$4:$B$29,0), MATCH(CONCATENATE($G230,Y$2),'WFOM - Time_Base'!$A$8:$API$8,0)) *
INDEX('WFOM - Time_Base'!$A$4:$API$29, MATCH("CenHos_Per", 'WFOM - Time_Base'!$B$4:$B$29,0), MATCH(CONCATENATE($G230,Y$2),'WFOM - Time_Base'!$A$8:$API$8,0)),
IFERROR($AN230 * INDEX('Inputs from Uganda staff'!$E$61:$BM$80,MATCH('HRH Need estimation'!Y$2,'Inputs from Uganda staff'!$E$61:$E$80,0),MATCH('HRH Need estimation'!$D230,'Inputs from Uganda staff'!$E$6:$BM$6,0)),
""))</f>
        <v>0.8</v>
      </c>
      <c r="Z230" s="122">
        <f>IFERROR(
$AN230 * INDEX('WFOM - Time_Base'!$A$4:$API$29, MATCH("CenHos", 'WFOM - Time_Base'!$B$4:$B$29,0), MATCH(CONCATENATE($G230,Z$2),'WFOM - Time_Base'!$A$8:$API$8,0)) *
INDEX('WFOM - Time_Base'!$A$4:$API$29, MATCH("CenHos_Per", 'WFOM - Time_Base'!$B$4:$B$29,0), MATCH(CONCATENATE($G230,Z$2),'WFOM - Time_Base'!$A$8:$API$8,0)),
IFERROR($AN230 * INDEX('Inputs from Uganda staff'!$E$61:$BM$80,MATCH('HRH Need estimation'!Z$2,'Inputs from Uganda staff'!$E$61:$E$80,0),MATCH('HRH Need estimation'!$D230,'Inputs from Uganda staff'!$E$6:$BM$6,0)),
""))</f>
        <v>0</v>
      </c>
      <c r="AA230" s="122">
        <f>IFERROR(
$AN230 * INDEX('WFOM - Time_Base'!$A$4:$API$29, MATCH("CenHos", 'WFOM - Time_Base'!$B$4:$B$29,0), MATCH(CONCATENATE($G230,AA$2),'WFOM - Time_Base'!$A$8:$API$8,0)) *
INDEX('WFOM - Time_Base'!$A$4:$API$29, MATCH("CenHos_Per", 'WFOM - Time_Base'!$B$4:$B$29,0), MATCH(CONCATENATE($G230,AA$2),'WFOM - Time_Base'!$A$8:$API$8,0)),
IFERROR($AN230 * INDEX('Inputs from Uganda staff'!$E$61:$BM$80,MATCH('HRH Need estimation'!AA$2,'Inputs from Uganda staff'!$E$61:$E$80,0),MATCH('HRH Need estimation'!$D230,'Inputs from Uganda staff'!$E$6:$BM$6,0)),
""))</f>
        <v>0</v>
      </c>
      <c r="AB230" s="122">
        <f>IFERROR(
$AN230 * INDEX('WFOM - Time_Base'!$A$4:$API$29, MATCH("CenHos", 'WFOM - Time_Base'!$B$4:$B$29,0), MATCH(CONCATENATE($G230,AB$2),'WFOM - Time_Base'!$A$8:$API$8,0)) *
INDEX('WFOM - Time_Base'!$A$4:$API$29, MATCH("CenHos_Per", 'WFOM - Time_Base'!$B$4:$B$29,0), MATCH(CONCATENATE($G230,AB$2),'WFOM - Time_Base'!$A$8:$API$8,0)),
IFERROR($AN230 * INDEX('Inputs from Uganda staff'!$E$61:$BM$80,MATCH('HRH Need estimation'!AB$2,'Inputs from Uganda staff'!$E$61:$E$80,0),MATCH('HRH Need estimation'!$D230,'Inputs from Uganda staff'!$E$6:$BM$6,0)),
""))</f>
        <v>0</v>
      </c>
      <c r="AC230" s="122" t="str">
        <f>IFERROR(
$AN230 * INDEX('WFOM - Time_Base'!$A$4:$API$29, MATCH("CenHos", 'WFOM - Time_Base'!$B$4:$B$29,0), MATCH(CONCATENATE($G230,AC$2),'WFOM - Time_Base'!$A$8:$API$8,0)) *
INDEX('WFOM - Time_Base'!$A$4:$API$29, MATCH("CenHos_Per", 'WFOM - Time_Base'!$B$4:$B$29,0), MATCH(CONCATENATE($G230,AC$2),'WFOM - Time_Base'!$A$8:$API$8,0)),
IFERROR($AN230 * INDEX('Inputs from Uganda staff'!$E$61:$BM$80,MATCH('HRH Need estimation'!AC$2,'Inputs from Uganda staff'!$E$61:$E$80,0),MATCH('HRH Need estimation'!$D230,'Inputs from Uganda staff'!$E$6:$BM$6,0)),
""))</f>
        <v/>
      </c>
      <c r="AD230" s="122">
        <f>IFERROR(
$AN230 * INDEX('WFOM - Time_Base'!$A$4:$API$29, MATCH("CenHos", 'WFOM - Time_Base'!$B$4:$B$29,0), MATCH(CONCATENATE($G230,AD$2),'WFOM - Time_Base'!$A$8:$API$8,0)) *
INDEX('WFOM - Time_Base'!$A$4:$API$29, MATCH("CenHos_Per", 'WFOM - Time_Base'!$B$4:$B$29,0), MATCH(CONCATENATE($G230,AD$2),'WFOM - Time_Base'!$A$8:$API$8,0)),
IFERROR($AN230 * INDEX('Inputs from Uganda staff'!$E$61:$BM$80,MATCH('HRH Need estimation'!AD$2,'Inputs from Uganda staff'!$E$61:$E$80,0),MATCH('HRH Need estimation'!$D230,'Inputs from Uganda staff'!$E$6:$BM$6,0)),
""))</f>
        <v>0</v>
      </c>
      <c r="AE230" s="122">
        <f>IFERROR(
$AN230 * INDEX('WFOM - Time_Base'!$A$4:$API$29, MATCH("CenHos", 'WFOM - Time_Base'!$B$4:$B$29,0), MATCH(CONCATENATE($G230,AE$2),'WFOM - Time_Base'!$A$8:$API$8,0)) *
INDEX('WFOM - Time_Base'!$A$4:$API$29, MATCH("CenHos_Per", 'WFOM - Time_Base'!$B$4:$B$29,0), MATCH(CONCATENATE($G230,AE$2),'WFOM - Time_Base'!$A$8:$API$8,0)),
IFERROR($AN230 * INDEX('Inputs from Uganda staff'!$E$61:$BM$80,MATCH('HRH Need estimation'!AE$2,'Inputs from Uganda staff'!$E$61:$E$80,0),MATCH('HRH Need estimation'!$D230,'Inputs from Uganda staff'!$E$6:$BM$6,0)),
""))</f>
        <v>0</v>
      </c>
      <c r="AF230" s="122">
        <f>IFERROR(
$AN230 * INDEX('WFOM - Time_Base'!$A$4:$API$29, MATCH("CenHos", 'WFOM - Time_Base'!$B$4:$B$29,0), MATCH(CONCATENATE($G230,AF$2),'WFOM - Time_Base'!$A$8:$API$8,0)) *
INDEX('WFOM - Time_Base'!$A$4:$API$29, MATCH("CenHos_Per", 'WFOM - Time_Base'!$B$4:$B$29,0), MATCH(CONCATENATE($G230,AF$2),'WFOM - Time_Base'!$A$8:$API$8,0)),
IFERROR($AN230 * INDEX('Inputs from Uganda staff'!$E$61:$BM$80,MATCH('HRH Need estimation'!AF$2,'Inputs from Uganda staff'!$E$61:$E$80,0),MATCH('HRH Need estimation'!$D230,'Inputs from Uganda staff'!$E$6:$BM$6,0)),
""))</f>
        <v>0</v>
      </c>
      <c r="AG230" s="122">
        <f>IFERROR(
$AN230 * INDEX('WFOM - Time_Base'!$A$4:$API$29, MATCH("CenHos", 'WFOM - Time_Base'!$B$4:$B$29,0), MATCH(CONCATENATE($G230,AG$2),'WFOM - Time_Base'!$A$8:$API$8,0)) *
INDEX('WFOM - Time_Base'!$A$4:$API$29, MATCH("CenHos_Per", 'WFOM - Time_Base'!$B$4:$B$29,0), MATCH(CONCATENATE($G230,AG$2),'WFOM - Time_Base'!$A$8:$API$8,0)),
IFERROR($AN230 * INDEX('Inputs from Uganda staff'!$E$61:$BM$80,MATCH('HRH Need estimation'!AG$2,'Inputs from Uganda staff'!$E$61:$E$80,0),MATCH('HRH Need estimation'!$D230,'Inputs from Uganda staff'!$E$6:$BM$6,0)),
""))</f>
        <v>0</v>
      </c>
      <c r="AH230" s="122">
        <f>IFERROR(
$AN230 * INDEX('WFOM - Time_Base'!$A$4:$API$29, MATCH("CenHos", 'WFOM - Time_Base'!$B$4:$B$29,0), MATCH(CONCATENATE($G230,AH$2),'WFOM - Time_Base'!$A$8:$API$8,0)) *
INDEX('WFOM - Time_Base'!$A$4:$API$29, MATCH("CenHos_Per", 'WFOM - Time_Base'!$B$4:$B$29,0), MATCH(CONCATENATE($G230,AH$2),'WFOM - Time_Base'!$A$8:$API$8,0)),
IFERROR($AN230 * INDEX('Inputs from Uganda staff'!$E$61:$BM$80,MATCH('HRH Need estimation'!AH$2,'Inputs from Uganda staff'!$E$61:$E$80,0),MATCH('HRH Need estimation'!$D230,'Inputs from Uganda staff'!$E$6:$BM$6,0)),
""))</f>
        <v>0</v>
      </c>
      <c r="AI230" s="122">
        <f>IFERROR(
$AN230 * INDEX('WFOM - Time_Base'!$A$4:$API$29, MATCH("CenHos", 'WFOM - Time_Base'!$B$4:$B$29,0), MATCH(CONCATENATE($G230,AI$2),'WFOM - Time_Base'!$A$8:$API$8,0)) *
INDEX('WFOM - Time_Base'!$A$4:$API$29, MATCH("CenHos_Per", 'WFOM - Time_Base'!$B$4:$B$29,0), MATCH(CONCATENATE($G230,AI$2),'WFOM - Time_Base'!$A$8:$API$8,0)),
IFERROR($AN230 * INDEX('Inputs from Uganda staff'!$E$61:$BM$80,MATCH('HRH Need estimation'!AI$2,'Inputs from Uganda staff'!$E$61:$E$80,0),MATCH('HRH Need estimation'!$D230,'Inputs from Uganda staff'!$E$6:$BM$6,0)),
""))</f>
        <v>0</v>
      </c>
      <c r="AJ230" s="122">
        <f>IFERROR(
$AN230 * INDEX('WFOM - Time_Base'!$A$4:$API$29, MATCH("CenHos", 'WFOM - Time_Base'!$B$4:$B$29,0), MATCH(CONCATENATE($G230,AJ$2),'WFOM - Time_Base'!$A$8:$API$8,0)) *
INDEX('WFOM - Time_Base'!$A$4:$API$29, MATCH("CenHos_Per", 'WFOM - Time_Base'!$B$4:$B$29,0), MATCH(CONCATENATE($G230,AJ$2),'WFOM - Time_Base'!$A$8:$API$8,0)),
IFERROR($AN230 * INDEX('Inputs from Uganda staff'!$E$61:$BM$80,MATCH('HRH Need estimation'!AJ$2,'Inputs from Uganda staff'!$E$61:$E$80,0),MATCH('HRH Need estimation'!$D230,'Inputs from Uganda staff'!$E$6:$BM$6,0)),
""))</f>
        <v>0</v>
      </c>
      <c r="AK230" s="122">
        <f>IFERROR(
$AN230 * INDEX('WFOM - Time_Base'!$A$4:$API$29, MATCH("CenHos", 'WFOM - Time_Base'!$B$4:$B$29,0), MATCH(CONCATENATE($G230,AK$2),'WFOM - Time_Base'!$A$8:$API$8,0)) *
INDEX('WFOM - Time_Base'!$A$4:$API$29, MATCH("CenHos_Per", 'WFOM - Time_Base'!$B$4:$B$29,0), MATCH(CONCATENATE($G230,AK$2),'WFOM - Time_Base'!$A$8:$API$8,0)),
IFERROR($AN230 * INDEX('Inputs from Uganda staff'!$E$61:$BM$80,MATCH('HRH Need estimation'!AK$2,'Inputs from Uganda staff'!$E$61:$E$80,0),MATCH('HRH Need estimation'!$D230,'Inputs from Uganda staff'!$E$6:$BM$6,0)),
""))</f>
        <v>0</v>
      </c>
      <c r="AL230" s="122">
        <f>IFERROR(
$AN230 * INDEX('WFOM - Time_Base'!$A$4:$API$29, MATCH("CenHos", 'WFOM - Time_Base'!$B$4:$B$29,0), MATCH(CONCATENATE($G230,AL$2),'WFOM - Time_Base'!$A$8:$API$8,0)) *
INDEX('WFOM - Time_Base'!$A$4:$API$29, MATCH("CenHos_Per", 'WFOM - Time_Base'!$B$4:$B$29,0), MATCH(CONCATENATE($G230,AL$2),'WFOM - Time_Base'!$A$8:$API$8,0)),
IFERROR($AN230 * INDEX('Inputs from Uganda staff'!$E$61:$BM$80,MATCH('HRH Need estimation'!AL$2,'Inputs from Uganda staff'!$E$61:$E$80,0),MATCH('HRH Need estimation'!$D230,'Inputs from Uganda staff'!$E$6:$BM$6,0)),
""))</f>
        <v>0</v>
      </c>
      <c r="AN230">
        <v>1</v>
      </c>
      <c r="AO230" t="str">
        <f t="shared" si="8"/>
        <v>249</v>
      </c>
    </row>
    <row r="231" spans="1:41">
      <c r="A231" s="106" t="s">
        <v>1033</v>
      </c>
      <c r="B231" s="106" t="s">
        <v>675</v>
      </c>
      <c r="C231" s="107" t="s">
        <v>676</v>
      </c>
      <c r="D231" s="115" t="s">
        <v>677</v>
      </c>
      <c r="E231" s="122" t="s">
        <v>867</v>
      </c>
      <c r="F231" s="122" t="s">
        <v>17</v>
      </c>
      <c r="G231" s="122" t="str">
        <f>IF(F231&lt;&gt;"", VLOOKUP(F231,'WFOM - Cadre and Service List'!$E$4:$F$52,2,FALSE), "")</f>
        <v>Under5OPD</v>
      </c>
      <c r="H231" s="122"/>
      <c r="I231" s="207"/>
      <c r="J231" s="207"/>
      <c r="K231" s="207"/>
      <c r="L231" s="207"/>
      <c r="M231" s="207"/>
      <c r="N231" s="207"/>
      <c r="O231" s="207"/>
      <c r="P231" s="207">
        <f t="shared" si="7"/>
        <v>0</v>
      </c>
      <c r="Q231" s="122" t="s">
        <v>1947</v>
      </c>
      <c r="R231" s="122">
        <f>IFERROR(
$AN231 * INDEX('WFOM - Time_Base'!$A$4:$API$29, MATCH("CenHos", 'WFOM - Time_Base'!$B$4:$B$29,0), MATCH(CONCATENATE($G231,R$2),'WFOM - Time_Base'!$A$8:$API$8,0)) *
INDEX('WFOM - Time_Base'!$A$4:$API$29, MATCH("CenHos_Per", 'WFOM - Time_Base'!$B$4:$B$29,0), MATCH(CONCATENATE($G231,R$2),'WFOM - Time_Base'!$A$8:$API$8,0)),
IFERROR($AN231 * INDEX('Inputs from Uganda staff'!$E$61:$BM$80,MATCH('HRH Need estimation'!R$2,'Inputs from Uganda staff'!$E$61:$E$80,0),MATCH('HRH Need estimation'!$D231,'Inputs from Uganda staff'!$E$6:$BM$6,0)),
""))</f>
        <v>5</v>
      </c>
      <c r="S231" s="122">
        <f>IFERROR(
$AN231 * INDEX('WFOM - Time_Base'!$A$4:$API$29, MATCH("CenHos", 'WFOM - Time_Base'!$B$4:$B$29,0), MATCH(CONCATENATE($G231,S$2),'WFOM - Time_Base'!$A$8:$API$8,0)) *
INDEX('WFOM - Time_Base'!$A$4:$API$29, MATCH("CenHos_Per", 'WFOM - Time_Base'!$B$4:$B$29,0), MATCH(CONCATENATE($G231,S$2),'WFOM - Time_Base'!$A$8:$API$8,0)),
IFERROR($AN231 * INDEX('Inputs from Uganda staff'!$E$61:$BM$80,MATCH('HRH Need estimation'!S$2,'Inputs from Uganda staff'!$E$61:$E$80,0),MATCH('HRH Need estimation'!$D231,'Inputs from Uganda staff'!$E$6:$BM$6,0)),
""))</f>
        <v>6</v>
      </c>
      <c r="T231" s="122">
        <f>IFERROR(
$AN231 * INDEX('WFOM - Time_Base'!$A$4:$API$29, MATCH("CenHos", 'WFOM - Time_Base'!$B$4:$B$29,0), MATCH(CONCATENATE($G231,T$2),'WFOM - Time_Base'!$A$8:$API$8,0)) *
INDEX('WFOM - Time_Base'!$A$4:$API$29, MATCH("CenHos_Per", 'WFOM - Time_Base'!$B$4:$B$29,0), MATCH(CONCATENATE($G231,T$2),'WFOM - Time_Base'!$A$8:$API$8,0)),
IFERROR($AN231 * INDEX('Inputs from Uganda staff'!$E$61:$BM$80,MATCH('HRH Need estimation'!T$2,'Inputs from Uganda staff'!$E$61:$E$80,0),MATCH('HRH Need estimation'!$D231,'Inputs from Uganda staff'!$E$6:$BM$6,0)),
""))</f>
        <v>0</v>
      </c>
      <c r="U231" s="122">
        <f>IFERROR(
$AN231 * INDEX('WFOM - Time_Base'!$A$4:$API$29, MATCH("CenHos", 'WFOM - Time_Base'!$B$4:$B$29,0), MATCH(CONCATENATE($G231,U$2),'WFOM - Time_Base'!$A$8:$API$8,0)) *
INDEX('WFOM - Time_Base'!$A$4:$API$29, MATCH("CenHos_Per", 'WFOM - Time_Base'!$B$4:$B$29,0), MATCH(CONCATENATE($G231,U$2),'WFOM - Time_Base'!$A$8:$API$8,0)),
IFERROR($AN231 * INDEX('Inputs from Uganda staff'!$E$61:$BM$80,MATCH('HRH Need estimation'!U$2,'Inputs from Uganda staff'!$E$61:$E$80,0),MATCH('HRH Need estimation'!$D231,'Inputs from Uganda staff'!$E$6:$BM$6,0)),
""))</f>
        <v>3.5</v>
      </c>
      <c r="V231" s="122">
        <f>IFERROR(
$AN231 * INDEX('WFOM - Time_Base'!$A$4:$API$29, MATCH("CenHos", 'WFOM - Time_Base'!$B$4:$B$29,0), MATCH(CONCATENATE($G231,V$2),'WFOM - Time_Base'!$A$8:$API$8,0)) *
INDEX('WFOM - Time_Base'!$A$4:$API$29, MATCH("CenHos_Per", 'WFOM - Time_Base'!$B$4:$B$29,0), MATCH(CONCATENATE($G231,V$2),'WFOM - Time_Base'!$A$8:$API$8,0)),
IFERROR($AN231 * INDEX('Inputs from Uganda staff'!$E$61:$BM$80,MATCH('HRH Need estimation'!V$2,'Inputs from Uganda staff'!$E$61:$E$80,0),MATCH('HRH Need estimation'!$D231,'Inputs from Uganda staff'!$E$6:$BM$6,0)),
""))</f>
        <v>3.5</v>
      </c>
      <c r="W231" s="122">
        <f>IFERROR(
$AN231 * INDEX('WFOM - Time_Base'!$A$4:$API$29, MATCH("CenHos", 'WFOM - Time_Base'!$B$4:$B$29,0), MATCH(CONCATENATE($G231,W$2),'WFOM - Time_Base'!$A$8:$API$8,0)) *
INDEX('WFOM - Time_Base'!$A$4:$API$29, MATCH("CenHos_Per", 'WFOM - Time_Base'!$B$4:$B$29,0), MATCH(CONCATENATE($G231,W$2),'WFOM - Time_Base'!$A$8:$API$8,0)),
IFERROR($AN231 * INDEX('Inputs from Uganda staff'!$E$61:$BM$80,MATCH('HRH Need estimation'!W$2,'Inputs from Uganda staff'!$E$61:$E$80,0),MATCH('HRH Need estimation'!$D231,'Inputs from Uganda staff'!$E$6:$BM$6,0)),
""))</f>
        <v>0</v>
      </c>
      <c r="X231" s="122">
        <f>IFERROR(
$AN231 * INDEX('WFOM - Time_Base'!$A$4:$API$29, MATCH("CenHos", 'WFOM - Time_Base'!$B$4:$B$29,0), MATCH(CONCATENATE($G231,X$2),'WFOM - Time_Base'!$A$8:$API$8,0)) *
INDEX('WFOM - Time_Base'!$A$4:$API$29, MATCH("CenHos_Per", 'WFOM - Time_Base'!$B$4:$B$29,0), MATCH(CONCATENATE($G231,X$2),'WFOM - Time_Base'!$A$8:$API$8,0)),
IFERROR($AN231 * INDEX('Inputs from Uganda staff'!$E$61:$BM$80,MATCH('HRH Need estimation'!X$2,'Inputs from Uganda staff'!$E$61:$E$80,0),MATCH('HRH Need estimation'!$D231,'Inputs from Uganda staff'!$E$6:$BM$6,0)),
""))</f>
        <v>0.8</v>
      </c>
      <c r="Y231" s="122">
        <f>IFERROR(
$AN231 * INDEX('WFOM - Time_Base'!$A$4:$API$29, MATCH("CenHos", 'WFOM - Time_Base'!$B$4:$B$29,0), MATCH(CONCATENATE($G231,Y$2),'WFOM - Time_Base'!$A$8:$API$8,0)) *
INDEX('WFOM - Time_Base'!$A$4:$API$29, MATCH("CenHos_Per", 'WFOM - Time_Base'!$B$4:$B$29,0), MATCH(CONCATENATE($G231,Y$2),'WFOM - Time_Base'!$A$8:$API$8,0)),
IFERROR($AN231 * INDEX('Inputs from Uganda staff'!$E$61:$BM$80,MATCH('HRH Need estimation'!Y$2,'Inputs from Uganda staff'!$E$61:$E$80,0),MATCH('HRH Need estimation'!$D231,'Inputs from Uganda staff'!$E$6:$BM$6,0)),
""))</f>
        <v>0.8</v>
      </c>
      <c r="Z231" s="122">
        <f>IFERROR(
$AN231 * INDEX('WFOM - Time_Base'!$A$4:$API$29, MATCH("CenHos", 'WFOM - Time_Base'!$B$4:$B$29,0), MATCH(CONCATENATE($G231,Z$2),'WFOM - Time_Base'!$A$8:$API$8,0)) *
INDEX('WFOM - Time_Base'!$A$4:$API$29, MATCH("CenHos_Per", 'WFOM - Time_Base'!$B$4:$B$29,0), MATCH(CONCATENATE($G231,Z$2),'WFOM - Time_Base'!$A$8:$API$8,0)),
IFERROR($AN231 * INDEX('Inputs from Uganda staff'!$E$61:$BM$80,MATCH('HRH Need estimation'!Z$2,'Inputs from Uganda staff'!$E$61:$E$80,0),MATCH('HRH Need estimation'!$D231,'Inputs from Uganda staff'!$E$6:$BM$6,0)),
""))</f>
        <v>0</v>
      </c>
      <c r="AA231" s="122">
        <f>IFERROR(
$AN231 * INDEX('WFOM - Time_Base'!$A$4:$API$29, MATCH("CenHos", 'WFOM - Time_Base'!$B$4:$B$29,0), MATCH(CONCATENATE($G231,AA$2),'WFOM - Time_Base'!$A$8:$API$8,0)) *
INDEX('WFOM - Time_Base'!$A$4:$API$29, MATCH("CenHos_Per", 'WFOM - Time_Base'!$B$4:$B$29,0), MATCH(CONCATENATE($G231,AA$2),'WFOM - Time_Base'!$A$8:$API$8,0)),
IFERROR($AN231 * INDEX('Inputs from Uganda staff'!$E$61:$BM$80,MATCH('HRH Need estimation'!AA$2,'Inputs from Uganda staff'!$E$61:$E$80,0),MATCH('HRH Need estimation'!$D231,'Inputs from Uganda staff'!$E$6:$BM$6,0)),
""))</f>
        <v>0</v>
      </c>
      <c r="AB231" s="122">
        <f>IFERROR(
$AN231 * INDEX('WFOM - Time_Base'!$A$4:$API$29, MATCH("CenHos", 'WFOM - Time_Base'!$B$4:$B$29,0), MATCH(CONCATENATE($G231,AB$2),'WFOM - Time_Base'!$A$8:$API$8,0)) *
INDEX('WFOM - Time_Base'!$A$4:$API$29, MATCH("CenHos_Per", 'WFOM - Time_Base'!$B$4:$B$29,0), MATCH(CONCATENATE($G231,AB$2),'WFOM - Time_Base'!$A$8:$API$8,0)),
IFERROR($AN231 * INDEX('Inputs from Uganda staff'!$E$61:$BM$80,MATCH('HRH Need estimation'!AB$2,'Inputs from Uganda staff'!$E$61:$E$80,0),MATCH('HRH Need estimation'!$D231,'Inputs from Uganda staff'!$E$6:$BM$6,0)),
""))</f>
        <v>0</v>
      </c>
      <c r="AC231" s="122" t="str">
        <f>IFERROR(
$AN231 * INDEX('WFOM - Time_Base'!$A$4:$API$29, MATCH("CenHos", 'WFOM - Time_Base'!$B$4:$B$29,0), MATCH(CONCATENATE($G231,AC$2),'WFOM - Time_Base'!$A$8:$API$8,0)) *
INDEX('WFOM - Time_Base'!$A$4:$API$29, MATCH("CenHos_Per", 'WFOM - Time_Base'!$B$4:$B$29,0), MATCH(CONCATENATE($G231,AC$2),'WFOM - Time_Base'!$A$8:$API$8,0)),
IFERROR($AN231 * INDEX('Inputs from Uganda staff'!$E$61:$BM$80,MATCH('HRH Need estimation'!AC$2,'Inputs from Uganda staff'!$E$61:$E$80,0),MATCH('HRH Need estimation'!$D231,'Inputs from Uganda staff'!$E$6:$BM$6,0)),
""))</f>
        <v/>
      </c>
      <c r="AD231" s="122">
        <f>IFERROR(
$AN231 * INDEX('WFOM - Time_Base'!$A$4:$API$29, MATCH("CenHos", 'WFOM - Time_Base'!$B$4:$B$29,0), MATCH(CONCATENATE($G231,AD$2),'WFOM - Time_Base'!$A$8:$API$8,0)) *
INDEX('WFOM - Time_Base'!$A$4:$API$29, MATCH("CenHos_Per", 'WFOM - Time_Base'!$B$4:$B$29,0), MATCH(CONCATENATE($G231,AD$2),'WFOM - Time_Base'!$A$8:$API$8,0)),
IFERROR($AN231 * INDEX('Inputs from Uganda staff'!$E$61:$BM$80,MATCH('HRH Need estimation'!AD$2,'Inputs from Uganda staff'!$E$61:$E$80,0),MATCH('HRH Need estimation'!$D231,'Inputs from Uganda staff'!$E$6:$BM$6,0)),
""))</f>
        <v>0</v>
      </c>
      <c r="AE231" s="122">
        <f>IFERROR(
$AN231 * INDEX('WFOM - Time_Base'!$A$4:$API$29, MATCH("CenHos", 'WFOM - Time_Base'!$B$4:$B$29,0), MATCH(CONCATENATE($G231,AE$2),'WFOM - Time_Base'!$A$8:$API$8,0)) *
INDEX('WFOM - Time_Base'!$A$4:$API$29, MATCH("CenHos_Per", 'WFOM - Time_Base'!$B$4:$B$29,0), MATCH(CONCATENATE($G231,AE$2),'WFOM - Time_Base'!$A$8:$API$8,0)),
IFERROR($AN231 * INDEX('Inputs from Uganda staff'!$E$61:$BM$80,MATCH('HRH Need estimation'!AE$2,'Inputs from Uganda staff'!$E$61:$E$80,0),MATCH('HRH Need estimation'!$D231,'Inputs from Uganda staff'!$E$6:$BM$6,0)),
""))</f>
        <v>0</v>
      </c>
      <c r="AF231" s="122">
        <f>IFERROR(
$AN231 * INDEX('WFOM - Time_Base'!$A$4:$API$29, MATCH("CenHos", 'WFOM - Time_Base'!$B$4:$B$29,0), MATCH(CONCATENATE($G231,AF$2),'WFOM - Time_Base'!$A$8:$API$8,0)) *
INDEX('WFOM - Time_Base'!$A$4:$API$29, MATCH("CenHos_Per", 'WFOM - Time_Base'!$B$4:$B$29,0), MATCH(CONCATENATE($G231,AF$2),'WFOM - Time_Base'!$A$8:$API$8,0)),
IFERROR($AN231 * INDEX('Inputs from Uganda staff'!$E$61:$BM$80,MATCH('HRH Need estimation'!AF$2,'Inputs from Uganda staff'!$E$61:$E$80,0),MATCH('HRH Need estimation'!$D231,'Inputs from Uganda staff'!$E$6:$BM$6,0)),
""))</f>
        <v>0</v>
      </c>
      <c r="AG231" s="122">
        <f>IFERROR(
$AN231 * INDEX('WFOM - Time_Base'!$A$4:$API$29, MATCH("CenHos", 'WFOM - Time_Base'!$B$4:$B$29,0), MATCH(CONCATENATE($G231,AG$2),'WFOM - Time_Base'!$A$8:$API$8,0)) *
INDEX('WFOM - Time_Base'!$A$4:$API$29, MATCH("CenHos_Per", 'WFOM - Time_Base'!$B$4:$B$29,0), MATCH(CONCATENATE($G231,AG$2),'WFOM - Time_Base'!$A$8:$API$8,0)),
IFERROR($AN231 * INDEX('Inputs from Uganda staff'!$E$61:$BM$80,MATCH('HRH Need estimation'!AG$2,'Inputs from Uganda staff'!$E$61:$E$80,0),MATCH('HRH Need estimation'!$D231,'Inputs from Uganda staff'!$E$6:$BM$6,0)),
""))</f>
        <v>0</v>
      </c>
      <c r="AH231" s="122">
        <f>IFERROR(
$AN231 * INDEX('WFOM - Time_Base'!$A$4:$API$29, MATCH("CenHos", 'WFOM - Time_Base'!$B$4:$B$29,0), MATCH(CONCATENATE($G231,AH$2),'WFOM - Time_Base'!$A$8:$API$8,0)) *
INDEX('WFOM - Time_Base'!$A$4:$API$29, MATCH("CenHos_Per", 'WFOM - Time_Base'!$B$4:$B$29,0), MATCH(CONCATENATE($G231,AH$2),'WFOM - Time_Base'!$A$8:$API$8,0)),
IFERROR($AN231 * INDEX('Inputs from Uganda staff'!$E$61:$BM$80,MATCH('HRH Need estimation'!AH$2,'Inputs from Uganda staff'!$E$61:$E$80,0),MATCH('HRH Need estimation'!$D231,'Inputs from Uganda staff'!$E$6:$BM$6,0)),
""))</f>
        <v>0</v>
      </c>
      <c r="AI231" s="122">
        <f>IFERROR(
$AN231 * INDEX('WFOM - Time_Base'!$A$4:$API$29, MATCH("CenHos", 'WFOM - Time_Base'!$B$4:$B$29,0), MATCH(CONCATENATE($G231,AI$2),'WFOM - Time_Base'!$A$8:$API$8,0)) *
INDEX('WFOM - Time_Base'!$A$4:$API$29, MATCH("CenHos_Per", 'WFOM - Time_Base'!$B$4:$B$29,0), MATCH(CONCATENATE($G231,AI$2),'WFOM - Time_Base'!$A$8:$API$8,0)),
IFERROR($AN231 * INDEX('Inputs from Uganda staff'!$E$61:$BM$80,MATCH('HRH Need estimation'!AI$2,'Inputs from Uganda staff'!$E$61:$E$80,0),MATCH('HRH Need estimation'!$D231,'Inputs from Uganda staff'!$E$6:$BM$6,0)),
""))</f>
        <v>0</v>
      </c>
      <c r="AJ231" s="122">
        <f>IFERROR(
$AN231 * INDEX('WFOM - Time_Base'!$A$4:$API$29, MATCH("CenHos", 'WFOM - Time_Base'!$B$4:$B$29,0), MATCH(CONCATENATE($G231,AJ$2),'WFOM - Time_Base'!$A$8:$API$8,0)) *
INDEX('WFOM - Time_Base'!$A$4:$API$29, MATCH("CenHos_Per", 'WFOM - Time_Base'!$B$4:$B$29,0), MATCH(CONCATENATE($G231,AJ$2),'WFOM - Time_Base'!$A$8:$API$8,0)),
IFERROR($AN231 * INDEX('Inputs from Uganda staff'!$E$61:$BM$80,MATCH('HRH Need estimation'!AJ$2,'Inputs from Uganda staff'!$E$61:$E$80,0),MATCH('HRH Need estimation'!$D231,'Inputs from Uganda staff'!$E$6:$BM$6,0)),
""))</f>
        <v>0</v>
      </c>
      <c r="AK231" s="122">
        <f>IFERROR(
$AN231 * INDEX('WFOM - Time_Base'!$A$4:$API$29, MATCH("CenHos", 'WFOM - Time_Base'!$B$4:$B$29,0), MATCH(CONCATENATE($G231,AK$2),'WFOM - Time_Base'!$A$8:$API$8,0)) *
INDEX('WFOM - Time_Base'!$A$4:$API$29, MATCH("CenHos_Per", 'WFOM - Time_Base'!$B$4:$B$29,0), MATCH(CONCATENATE($G231,AK$2),'WFOM - Time_Base'!$A$8:$API$8,0)),
IFERROR($AN231 * INDEX('Inputs from Uganda staff'!$E$61:$BM$80,MATCH('HRH Need estimation'!AK$2,'Inputs from Uganda staff'!$E$61:$E$80,0),MATCH('HRH Need estimation'!$D231,'Inputs from Uganda staff'!$E$6:$BM$6,0)),
""))</f>
        <v>0</v>
      </c>
      <c r="AL231" s="122">
        <f>IFERROR(
$AN231 * INDEX('WFOM - Time_Base'!$A$4:$API$29, MATCH("CenHos", 'WFOM - Time_Base'!$B$4:$B$29,0), MATCH(CONCATENATE($G231,AL$2),'WFOM - Time_Base'!$A$8:$API$8,0)) *
INDEX('WFOM - Time_Base'!$A$4:$API$29, MATCH("CenHos_Per", 'WFOM - Time_Base'!$B$4:$B$29,0), MATCH(CONCATENATE($G231,AL$2),'WFOM - Time_Base'!$A$8:$API$8,0)),
IFERROR($AN231 * INDEX('Inputs from Uganda staff'!$E$61:$BM$80,MATCH('HRH Need estimation'!AL$2,'Inputs from Uganda staff'!$E$61:$E$80,0),MATCH('HRH Need estimation'!$D231,'Inputs from Uganda staff'!$E$6:$BM$6,0)),
""))</f>
        <v>0</v>
      </c>
      <c r="AN231">
        <v>1</v>
      </c>
      <c r="AO231" t="str">
        <f t="shared" si="8"/>
        <v>250</v>
      </c>
    </row>
    <row r="232" spans="1:41">
      <c r="A232" s="106" t="s">
        <v>1034</v>
      </c>
      <c r="B232" s="106" t="s">
        <v>675</v>
      </c>
      <c r="C232" s="107" t="s">
        <v>678</v>
      </c>
      <c r="D232" s="115" t="s">
        <v>679</v>
      </c>
      <c r="E232" s="122" t="s">
        <v>867</v>
      </c>
      <c r="F232" s="200" t="s">
        <v>17</v>
      </c>
      <c r="G232" s="122" t="str">
        <f>IF(F232&lt;&gt;"", VLOOKUP(F232,'WFOM - Cadre and Service List'!$E$4:$F$52,2,FALSE), "")</f>
        <v>Under5OPD</v>
      </c>
      <c r="H232" s="122"/>
      <c r="I232" s="207"/>
      <c r="J232" s="207"/>
      <c r="K232" s="207"/>
      <c r="L232" s="207"/>
      <c r="M232" s="207"/>
      <c r="N232" s="207"/>
      <c r="O232" s="207"/>
      <c r="P232" s="207">
        <f t="shared" si="7"/>
        <v>0</v>
      </c>
      <c r="Q232" s="122" t="s">
        <v>1947</v>
      </c>
      <c r="R232" s="122">
        <f>IFERROR(
$AN232 * INDEX('WFOM - Time_Base'!$A$4:$API$29, MATCH("CenHos", 'WFOM - Time_Base'!$B$4:$B$29,0), MATCH(CONCATENATE($G232,R$2),'WFOM - Time_Base'!$A$8:$API$8,0)) *
INDEX('WFOM - Time_Base'!$A$4:$API$29, MATCH("CenHos_Per", 'WFOM - Time_Base'!$B$4:$B$29,0), MATCH(CONCATENATE($G232,R$2),'WFOM - Time_Base'!$A$8:$API$8,0)),
IFERROR($AN232 * INDEX('Inputs from Uganda staff'!$E$61:$BM$80,MATCH('HRH Need estimation'!R$2,'Inputs from Uganda staff'!$E$61:$E$80,0),MATCH('HRH Need estimation'!$D232,'Inputs from Uganda staff'!$E$6:$BM$6,0)),
""))</f>
        <v>5</v>
      </c>
      <c r="S232" s="122">
        <f>IFERROR(
$AN232 * INDEX('WFOM - Time_Base'!$A$4:$API$29, MATCH("CenHos", 'WFOM - Time_Base'!$B$4:$B$29,0), MATCH(CONCATENATE($G232,S$2),'WFOM - Time_Base'!$A$8:$API$8,0)) *
INDEX('WFOM - Time_Base'!$A$4:$API$29, MATCH("CenHos_Per", 'WFOM - Time_Base'!$B$4:$B$29,0), MATCH(CONCATENATE($G232,S$2),'WFOM - Time_Base'!$A$8:$API$8,0)),
IFERROR($AN232 * INDEX('Inputs from Uganda staff'!$E$61:$BM$80,MATCH('HRH Need estimation'!S$2,'Inputs from Uganda staff'!$E$61:$E$80,0),MATCH('HRH Need estimation'!$D232,'Inputs from Uganda staff'!$E$6:$BM$6,0)),
""))</f>
        <v>6</v>
      </c>
      <c r="T232" s="122">
        <f>IFERROR(
$AN232 * INDEX('WFOM - Time_Base'!$A$4:$API$29, MATCH("CenHos", 'WFOM - Time_Base'!$B$4:$B$29,0), MATCH(CONCATENATE($G232,T$2),'WFOM - Time_Base'!$A$8:$API$8,0)) *
INDEX('WFOM - Time_Base'!$A$4:$API$29, MATCH("CenHos_Per", 'WFOM - Time_Base'!$B$4:$B$29,0), MATCH(CONCATENATE($G232,T$2),'WFOM - Time_Base'!$A$8:$API$8,0)),
IFERROR($AN232 * INDEX('Inputs from Uganda staff'!$E$61:$BM$80,MATCH('HRH Need estimation'!T$2,'Inputs from Uganda staff'!$E$61:$E$80,0),MATCH('HRH Need estimation'!$D232,'Inputs from Uganda staff'!$E$6:$BM$6,0)),
""))</f>
        <v>0</v>
      </c>
      <c r="U232" s="122">
        <f>IFERROR(
$AN232 * INDEX('WFOM - Time_Base'!$A$4:$API$29, MATCH("CenHos", 'WFOM - Time_Base'!$B$4:$B$29,0), MATCH(CONCATENATE($G232,U$2),'WFOM - Time_Base'!$A$8:$API$8,0)) *
INDEX('WFOM - Time_Base'!$A$4:$API$29, MATCH("CenHos_Per", 'WFOM - Time_Base'!$B$4:$B$29,0), MATCH(CONCATENATE($G232,U$2),'WFOM - Time_Base'!$A$8:$API$8,0)),
IFERROR($AN232 * INDEX('Inputs from Uganda staff'!$E$61:$BM$80,MATCH('HRH Need estimation'!U$2,'Inputs from Uganda staff'!$E$61:$E$80,0),MATCH('HRH Need estimation'!$D232,'Inputs from Uganda staff'!$E$6:$BM$6,0)),
""))</f>
        <v>3.5</v>
      </c>
      <c r="V232" s="122">
        <f>IFERROR(
$AN232 * INDEX('WFOM - Time_Base'!$A$4:$API$29, MATCH("CenHos", 'WFOM - Time_Base'!$B$4:$B$29,0), MATCH(CONCATENATE($G232,V$2),'WFOM - Time_Base'!$A$8:$API$8,0)) *
INDEX('WFOM - Time_Base'!$A$4:$API$29, MATCH("CenHos_Per", 'WFOM - Time_Base'!$B$4:$B$29,0), MATCH(CONCATENATE($G232,V$2),'WFOM - Time_Base'!$A$8:$API$8,0)),
IFERROR($AN232 * INDEX('Inputs from Uganda staff'!$E$61:$BM$80,MATCH('HRH Need estimation'!V$2,'Inputs from Uganda staff'!$E$61:$E$80,0),MATCH('HRH Need estimation'!$D232,'Inputs from Uganda staff'!$E$6:$BM$6,0)),
""))</f>
        <v>3.5</v>
      </c>
      <c r="W232" s="122">
        <f>IFERROR(
$AN232 * INDEX('WFOM - Time_Base'!$A$4:$API$29, MATCH("CenHos", 'WFOM - Time_Base'!$B$4:$B$29,0), MATCH(CONCATENATE($G232,W$2),'WFOM - Time_Base'!$A$8:$API$8,0)) *
INDEX('WFOM - Time_Base'!$A$4:$API$29, MATCH("CenHos_Per", 'WFOM - Time_Base'!$B$4:$B$29,0), MATCH(CONCATENATE($G232,W$2),'WFOM - Time_Base'!$A$8:$API$8,0)),
IFERROR($AN232 * INDEX('Inputs from Uganda staff'!$E$61:$BM$80,MATCH('HRH Need estimation'!W$2,'Inputs from Uganda staff'!$E$61:$E$80,0),MATCH('HRH Need estimation'!$D232,'Inputs from Uganda staff'!$E$6:$BM$6,0)),
""))</f>
        <v>0</v>
      </c>
      <c r="X232" s="122">
        <f>IFERROR(
$AN232 * INDEX('WFOM - Time_Base'!$A$4:$API$29, MATCH("CenHos", 'WFOM - Time_Base'!$B$4:$B$29,0), MATCH(CONCATENATE($G232,X$2),'WFOM - Time_Base'!$A$8:$API$8,0)) *
INDEX('WFOM - Time_Base'!$A$4:$API$29, MATCH("CenHos_Per", 'WFOM - Time_Base'!$B$4:$B$29,0), MATCH(CONCATENATE($G232,X$2),'WFOM - Time_Base'!$A$8:$API$8,0)),
IFERROR($AN232 * INDEX('Inputs from Uganda staff'!$E$61:$BM$80,MATCH('HRH Need estimation'!X$2,'Inputs from Uganda staff'!$E$61:$E$80,0),MATCH('HRH Need estimation'!$D232,'Inputs from Uganda staff'!$E$6:$BM$6,0)),
""))</f>
        <v>0.8</v>
      </c>
      <c r="Y232" s="122">
        <f>IFERROR(
$AN232 * INDEX('WFOM - Time_Base'!$A$4:$API$29, MATCH("CenHos", 'WFOM - Time_Base'!$B$4:$B$29,0), MATCH(CONCATENATE($G232,Y$2),'WFOM - Time_Base'!$A$8:$API$8,0)) *
INDEX('WFOM - Time_Base'!$A$4:$API$29, MATCH("CenHos_Per", 'WFOM - Time_Base'!$B$4:$B$29,0), MATCH(CONCATENATE($G232,Y$2),'WFOM - Time_Base'!$A$8:$API$8,0)),
IFERROR($AN232 * INDEX('Inputs from Uganda staff'!$E$61:$BM$80,MATCH('HRH Need estimation'!Y$2,'Inputs from Uganda staff'!$E$61:$E$80,0),MATCH('HRH Need estimation'!$D232,'Inputs from Uganda staff'!$E$6:$BM$6,0)),
""))</f>
        <v>0.8</v>
      </c>
      <c r="Z232" s="122">
        <f>IFERROR(
$AN232 * INDEX('WFOM - Time_Base'!$A$4:$API$29, MATCH("CenHos", 'WFOM - Time_Base'!$B$4:$B$29,0), MATCH(CONCATENATE($G232,Z$2),'WFOM - Time_Base'!$A$8:$API$8,0)) *
INDEX('WFOM - Time_Base'!$A$4:$API$29, MATCH("CenHos_Per", 'WFOM - Time_Base'!$B$4:$B$29,0), MATCH(CONCATENATE($G232,Z$2),'WFOM - Time_Base'!$A$8:$API$8,0)),
IFERROR($AN232 * INDEX('Inputs from Uganda staff'!$E$61:$BM$80,MATCH('HRH Need estimation'!Z$2,'Inputs from Uganda staff'!$E$61:$E$80,0),MATCH('HRH Need estimation'!$D232,'Inputs from Uganda staff'!$E$6:$BM$6,0)),
""))</f>
        <v>0</v>
      </c>
      <c r="AA232" s="122">
        <f>IFERROR(
$AN232 * INDEX('WFOM - Time_Base'!$A$4:$API$29, MATCH("CenHos", 'WFOM - Time_Base'!$B$4:$B$29,0), MATCH(CONCATENATE($G232,AA$2),'WFOM - Time_Base'!$A$8:$API$8,0)) *
INDEX('WFOM - Time_Base'!$A$4:$API$29, MATCH("CenHos_Per", 'WFOM - Time_Base'!$B$4:$B$29,0), MATCH(CONCATENATE($G232,AA$2),'WFOM - Time_Base'!$A$8:$API$8,0)),
IFERROR($AN232 * INDEX('Inputs from Uganda staff'!$E$61:$BM$80,MATCH('HRH Need estimation'!AA$2,'Inputs from Uganda staff'!$E$61:$E$80,0),MATCH('HRH Need estimation'!$D232,'Inputs from Uganda staff'!$E$6:$BM$6,0)),
""))</f>
        <v>0</v>
      </c>
      <c r="AB232" s="122">
        <f>IFERROR(
$AN232 * INDEX('WFOM - Time_Base'!$A$4:$API$29, MATCH("CenHos", 'WFOM - Time_Base'!$B$4:$B$29,0), MATCH(CONCATENATE($G232,AB$2),'WFOM - Time_Base'!$A$8:$API$8,0)) *
INDEX('WFOM - Time_Base'!$A$4:$API$29, MATCH("CenHos_Per", 'WFOM - Time_Base'!$B$4:$B$29,0), MATCH(CONCATENATE($G232,AB$2),'WFOM - Time_Base'!$A$8:$API$8,0)),
IFERROR($AN232 * INDEX('Inputs from Uganda staff'!$E$61:$BM$80,MATCH('HRH Need estimation'!AB$2,'Inputs from Uganda staff'!$E$61:$E$80,0),MATCH('HRH Need estimation'!$D232,'Inputs from Uganda staff'!$E$6:$BM$6,0)),
""))</f>
        <v>0</v>
      </c>
      <c r="AC232" s="122" t="str">
        <f>IFERROR(
$AN232 * INDEX('WFOM - Time_Base'!$A$4:$API$29, MATCH("CenHos", 'WFOM - Time_Base'!$B$4:$B$29,0), MATCH(CONCATENATE($G232,AC$2),'WFOM - Time_Base'!$A$8:$API$8,0)) *
INDEX('WFOM - Time_Base'!$A$4:$API$29, MATCH("CenHos_Per", 'WFOM - Time_Base'!$B$4:$B$29,0), MATCH(CONCATENATE($G232,AC$2),'WFOM - Time_Base'!$A$8:$API$8,0)),
IFERROR($AN232 * INDEX('Inputs from Uganda staff'!$E$61:$BM$80,MATCH('HRH Need estimation'!AC$2,'Inputs from Uganda staff'!$E$61:$E$80,0),MATCH('HRH Need estimation'!$D232,'Inputs from Uganda staff'!$E$6:$BM$6,0)),
""))</f>
        <v/>
      </c>
      <c r="AD232" s="122">
        <f>IFERROR(
$AN232 * INDEX('WFOM - Time_Base'!$A$4:$API$29, MATCH("CenHos", 'WFOM - Time_Base'!$B$4:$B$29,0), MATCH(CONCATENATE($G232,AD$2),'WFOM - Time_Base'!$A$8:$API$8,0)) *
INDEX('WFOM - Time_Base'!$A$4:$API$29, MATCH("CenHos_Per", 'WFOM - Time_Base'!$B$4:$B$29,0), MATCH(CONCATENATE($G232,AD$2),'WFOM - Time_Base'!$A$8:$API$8,0)),
IFERROR($AN232 * INDEX('Inputs from Uganda staff'!$E$61:$BM$80,MATCH('HRH Need estimation'!AD$2,'Inputs from Uganda staff'!$E$61:$E$80,0),MATCH('HRH Need estimation'!$D232,'Inputs from Uganda staff'!$E$6:$BM$6,0)),
""))</f>
        <v>0</v>
      </c>
      <c r="AE232" s="122">
        <f>IFERROR(
$AN232 * INDEX('WFOM - Time_Base'!$A$4:$API$29, MATCH("CenHos", 'WFOM - Time_Base'!$B$4:$B$29,0), MATCH(CONCATENATE($G232,AE$2),'WFOM - Time_Base'!$A$8:$API$8,0)) *
INDEX('WFOM - Time_Base'!$A$4:$API$29, MATCH("CenHos_Per", 'WFOM - Time_Base'!$B$4:$B$29,0), MATCH(CONCATENATE($G232,AE$2),'WFOM - Time_Base'!$A$8:$API$8,0)),
IFERROR($AN232 * INDEX('Inputs from Uganda staff'!$E$61:$BM$80,MATCH('HRH Need estimation'!AE$2,'Inputs from Uganda staff'!$E$61:$E$80,0),MATCH('HRH Need estimation'!$D232,'Inputs from Uganda staff'!$E$6:$BM$6,0)),
""))</f>
        <v>0</v>
      </c>
      <c r="AF232" s="122">
        <f>IFERROR(
$AN232 * INDEX('WFOM - Time_Base'!$A$4:$API$29, MATCH("CenHos", 'WFOM - Time_Base'!$B$4:$B$29,0), MATCH(CONCATENATE($G232,AF$2),'WFOM - Time_Base'!$A$8:$API$8,0)) *
INDEX('WFOM - Time_Base'!$A$4:$API$29, MATCH("CenHos_Per", 'WFOM - Time_Base'!$B$4:$B$29,0), MATCH(CONCATENATE($G232,AF$2),'WFOM - Time_Base'!$A$8:$API$8,0)),
IFERROR($AN232 * INDEX('Inputs from Uganda staff'!$E$61:$BM$80,MATCH('HRH Need estimation'!AF$2,'Inputs from Uganda staff'!$E$61:$E$80,0),MATCH('HRH Need estimation'!$D232,'Inputs from Uganda staff'!$E$6:$BM$6,0)),
""))</f>
        <v>0</v>
      </c>
      <c r="AG232" s="122">
        <f>IFERROR(
$AN232 * INDEX('WFOM - Time_Base'!$A$4:$API$29, MATCH("CenHos", 'WFOM - Time_Base'!$B$4:$B$29,0), MATCH(CONCATENATE($G232,AG$2),'WFOM - Time_Base'!$A$8:$API$8,0)) *
INDEX('WFOM - Time_Base'!$A$4:$API$29, MATCH("CenHos_Per", 'WFOM - Time_Base'!$B$4:$B$29,0), MATCH(CONCATENATE($G232,AG$2),'WFOM - Time_Base'!$A$8:$API$8,0)),
IFERROR($AN232 * INDEX('Inputs from Uganda staff'!$E$61:$BM$80,MATCH('HRH Need estimation'!AG$2,'Inputs from Uganda staff'!$E$61:$E$80,0),MATCH('HRH Need estimation'!$D232,'Inputs from Uganda staff'!$E$6:$BM$6,0)),
""))</f>
        <v>0</v>
      </c>
      <c r="AH232" s="122">
        <f>IFERROR(
$AN232 * INDEX('WFOM - Time_Base'!$A$4:$API$29, MATCH("CenHos", 'WFOM - Time_Base'!$B$4:$B$29,0), MATCH(CONCATENATE($G232,AH$2),'WFOM - Time_Base'!$A$8:$API$8,0)) *
INDEX('WFOM - Time_Base'!$A$4:$API$29, MATCH("CenHos_Per", 'WFOM - Time_Base'!$B$4:$B$29,0), MATCH(CONCATENATE($G232,AH$2),'WFOM - Time_Base'!$A$8:$API$8,0)),
IFERROR($AN232 * INDEX('Inputs from Uganda staff'!$E$61:$BM$80,MATCH('HRH Need estimation'!AH$2,'Inputs from Uganda staff'!$E$61:$E$80,0),MATCH('HRH Need estimation'!$D232,'Inputs from Uganda staff'!$E$6:$BM$6,0)),
""))</f>
        <v>0</v>
      </c>
      <c r="AI232" s="122">
        <f>IFERROR(
$AN232 * INDEX('WFOM - Time_Base'!$A$4:$API$29, MATCH("CenHos", 'WFOM - Time_Base'!$B$4:$B$29,0), MATCH(CONCATENATE($G232,AI$2),'WFOM - Time_Base'!$A$8:$API$8,0)) *
INDEX('WFOM - Time_Base'!$A$4:$API$29, MATCH("CenHos_Per", 'WFOM - Time_Base'!$B$4:$B$29,0), MATCH(CONCATENATE($G232,AI$2),'WFOM - Time_Base'!$A$8:$API$8,0)),
IFERROR($AN232 * INDEX('Inputs from Uganda staff'!$E$61:$BM$80,MATCH('HRH Need estimation'!AI$2,'Inputs from Uganda staff'!$E$61:$E$80,0),MATCH('HRH Need estimation'!$D232,'Inputs from Uganda staff'!$E$6:$BM$6,0)),
""))</f>
        <v>0</v>
      </c>
      <c r="AJ232" s="122">
        <f>IFERROR(
$AN232 * INDEX('WFOM - Time_Base'!$A$4:$API$29, MATCH("CenHos", 'WFOM - Time_Base'!$B$4:$B$29,0), MATCH(CONCATENATE($G232,AJ$2),'WFOM - Time_Base'!$A$8:$API$8,0)) *
INDEX('WFOM - Time_Base'!$A$4:$API$29, MATCH("CenHos_Per", 'WFOM - Time_Base'!$B$4:$B$29,0), MATCH(CONCATENATE($G232,AJ$2),'WFOM - Time_Base'!$A$8:$API$8,0)),
IFERROR($AN232 * INDEX('Inputs from Uganda staff'!$E$61:$BM$80,MATCH('HRH Need estimation'!AJ$2,'Inputs from Uganda staff'!$E$61:$E$80,0),MATCH('HRH Need estimation'!$D232,'Inputs from Uganda staff'!$E$6:$BM$6,0)),
""))</f>
        <v>0</v>
      </c>
      <c r="AK232" s="122">
        <f>IFERROR(
$AN232 * INDEX('WFOM - Time_Base'!$A$4:$API$29, MATCH("CenHos", 'WFOM - Time_Base'!$B$4:$B$29,0), MATCH(CONCATENATE($G232,AK$2),'WFOM - Time_Base'!$A$8:$API$8,0)) *
INDEX('WFOM - Time_Base'!$A$4:$API$29, MATCH("CenHos_Per", 'WFOM - Time_Base'!$B$4:$B$29,0), MATCH(CONCATENATE($G232,AK$2),'WFOM - Time_Base'!$A$8:$API$8,0)),
IFERROR($AN232 * INDEX('Inputs from Uganda staff'!$E$61:$BM$80,MATCH('HRH Need estimation'!AK$2,'Inputs from Uganda staff'!$E$61:$E$80,0),MATCH('HRH Need estimation'!$D232,'Inputs from Uganda staff'!$E$6:$BM$6,0)),
""))</f>
        <v>0</v>
      </c>
      <c r="AL232" s="122">
        <f>IFERROR(
$AN232 * INDEX('WFOM - Time_Base'!$A$4:$API$29, MATCH("CenHos", 'WFOM - Time_Base'!$B$4:$B$29,0), MATCH(CONCATENATE($G232,AL$2),'WFOM - Time_Base'!$A$8:$API$8,0)) *
INDEX('WFOM - Time_Base'!$A$4:$API$29, MATCH("CenHos_Per", 'WFOM - Time_Base'!$B$4:$B$29,0), MATCH(CONCATENATE($G232,AL$2),'WFOM - Time_Base'!$A$8:$API$8,0)),
IFERROR($AN232 * INDEX('Inputs from Uganda staff'!$E$61:$BM$80,MATCH('HRH Need estimation'!AL$2,'Inputs from Uganda staff'!$E$61:$E$80,0),MATCH('HRH Need estimation'!$D232,'Inputs from Uganda staff'!$E$6:$BM$6,0)),
""))</f>
        <v>0</v>
      </c>
      <c r="AN232">
        <v>1</v>
      </c>
      <c r="AO232" t="str">
        <f t="shared" si="8"/>
        <v>251</v>
      </c>
    </row>
    <row r="233" spans="1:41">
      <c r="A233" s="106" t="s">
        <v>915</v>
      </c>
      <c r="B233" s="106" t="s">
        <v>680</v>
      </c>
      <c r="C233" s="107" t="s">
        <v>681</v>
      </c>
      <c r="D233" s="115" t="s">
        <v>682</v>
      </c>
      <c r="E233" s="199"/>
      <c r="F233" s="199"/>
      <c r="G233" s="199" t="str">
        <f>IF(F233&lt;&gt;"", VLOOKUP(F233,'WFOM - Cadre and Service List'!$E$4:$F$52,2,FALSE), "")</f>
        <v/>
      </c>
      <c r="H233" s="199" t="s">
        <v>1060</v>
      </c>
      <c r="I233" s="208"/>
      <c r="J233" s="208"/>
      <c r="K233" s="208"/>
      <c r="L233" s="208"/>
      <c r="M233" s="208"/>
      <c r="N233" s="208"/>
      <c r="O233" s="208"/>
      <c r="P233" s="207">
        <f t="shared" si="7"/>
        <v>0</v>
      </c>
      <c r="Q233" s="122" t="s">
        <v>1947</v>
      </c>
      <c r="R233" s="122" t="str">
        <f>IFERROR(
$AN233 * INDEX('WFOM - Time_Base'!$A$4:$API$29, MATCH("CenHos", 'WFOM - Time_Base'!$B$4:$B$29,0), MATCH(CONCATENATE($G233,R$2),'WFOM - Time_Base'!$A$8:$API$8,0)) *
INDEX('WFOM - Time_Base'!$A$4:$API$29, MATCH("CenHos_Per", 'WFOM - Time_Base'!$B$4:$B$29,0), MATCH(CONCATENATE($G233,R$2),'WFOM - Time_Base'!$A$8:$API$8,0)),
IFERROR($AN233 * INDEX('Inputs from Uganda staff'!$E$61:$BM$80,MATCH('HRH Need estimation'!R$2,'Inputs from Uganda staff'!$E$61:$E$80,0),MATCH('HRH Need estimation'!$D233,'Inputs from Uganda staff'!$E$6:$BM$6,0)),
""))</f>
        <v/>
      </c>
      <c r="S233" s="122" t="str">
        <f>IFERROR(
$AN233 * INDEX('WFOM - Time_Base'!$A$4:$API$29, MATCH("CenHos", 'WFOM - Time_Base'!$B$4:$B$29,0), MATCH(CONCATENATE($G233,S$2),'WFOM - Time_Base'!$A$8:$API$8,0)) *
INDEX('WFOM - Time_Base'!$A$4:$API$29, MATCH("CenHos_Per", 'WFOM - Time_Base'!$B$4:$B$29,0), MATCH(CONCATENATE($G233,S$2),'WFOM - Time_Base'!$A$8:$API$8,0)),
IFERROR($AN233 * INDEX('Inputs from Uganda staff'!$E$61:$BM$80,MATCH('HRH Need estimation'!S$2,'Inputs from Uganda staff'!$E$61:$E$80,0),MATCH('HRH Need estimation'!$D233,'Inputs from Uganda staff'!$E$6:$BM$6,0)),
""))</f>
        <v/>
      </c>
      <c r="T233" s="122" t="str">
        <f>IFERROR(
$AN233 * INDEX('WFOM - Time_Base'!$A$4:$API$29, MATCH("CenHos", 'WFOM - Time_Base'!$B$4:$B$29,0), MATCH(CONCATENATE($G233,T$2),'WFOM - Time_Base'!$A$8:$API$8,0)) *
INDEX('WFOM - Time_Base'!$A$4:$API$29, MATCH("CenHos_Per", 'WFOM - Time_Base'!$B$4:$B$29,0), MATCH(CONCATENATE($G233,T$2),'WFOM - Time_Base'!$A$8:$API$8,0)),
IFERROR($AN233 * INDEX('Inputs from Uganda staff'!$E$61:$BM$80,MATCH('HRH Need estimation'!T$2,'Inputs from Uganda staff'!$E$61:$E$80,0),MATCH('HRH Need estimation'!$D233,'Inputs from Uganda staff'!$E$6:$BM$6,0)),
""))</f>
        <v/>
      </c>
      <c r="U233" s="122" t="str">
        <f>IFERROR(
$AN233 * INDEX('WFOM - Time_Base'!$A$4:$API$29, MATCH("CenHos", 'WFOM - Time_Base'!$B$4:$B$29,0), MATCH(CONCATENATE($G233,U$2),'WFOM - Time_Base'!$A$8:$API$8,0)) *
INDEX('WFOM - Time_Base'!$A$4:$API$29, MATCH("CenHos_Per", 'WFOM - Time_Base'!$B$4:$B$29,0), MATCH(CONCATENATE($G233,U$2),'WFOM - Time_Base'!$A$8:$API$8,0)),
IFERROR($AN233 * INDEX('Inputs from Uganda staff'!$E$61:$BM$80,MATCH('HRH Need estimation'!U$2,'Inputs from Uganda staff'!$E$61:$E$80,0),MATCH('HRH Need estimation'!$D233,'Inputs from Uganda staff'!$E$6:$BM$6,0)),
""))</f>
        <v/>
      </c>
      <c r="V233" s="122" t="str">
        <f>IFERROR(
$AN233 * INDEX('WFOM - Time_Base'!$A$4:$API$29, MATCH("CenHos", 'WFOM - Time_Base'!$B$4:$B$29,0), MATCH(CONCATENATE($G233,V$2),'WFOM - Time_Base'!$A$8:$API$8,0)) *
INDEX('WFOM - Time_Base'!$A$4:$API$29, MATCH("CenHos_Per", 'WFOM - Time_Base'!$B$4:$B$29,0), MATCH(CONCATENATE($G233,V$2),'WFOM - Time_Base'!$A$8:$API$8,0)),
IFERROR($AN233 * INDEX('Inputs from Uganda staff'!$E$61:$BM$80,MATCH('HRH Need estimation'!V$2,'Inputs from Uganda staff'!$E$61:$E$80,0),MATCH('HRH Need estimation'!$D233,'Inputs from Uganda staff'!$E$6:$BM$6,0)),
""))</f>
        <v/>
      </c>
      <c r="W233" s="122" t="str">
        <f>IFERROR(
$AN233 * INDEX('WFOM - Time_Base'!$A$4:$API$29, MATCH("CenHos", 'WFOM - Time_Base'!$B$4:$B$29,0), MATCH(CONCATENATE($G233,W$2),'WFOM - Time_Base'!$A$8:$API$8,0)) *
INDEX('WFOM - Time_Base'!$A$4:$API$29, MATCH("CenHos_Per", 'WFOM - Time_Base'!$B$4:$B$29,0), MATCH(CONCATENATE($G233,W$2),'WFOM - Time_Base'!$A$8:$API$8,0)),
IFERROR($AN233 * INDEX('Inputs from Uganda staff'!$E$61:$BM$80,MATCH('HRH Need estimation'!W$2,'Inputs from Uganda staff'!$E$61:$E$80,0),MATCH('HRH Need estimation'!$D233,'Inputs from Uganda staff'!$E$6:$BM$6,0)),
""))</f>
        <v/>
      </c>
      <c r="X233" s="122" t="str">
        <f>IFERROR(
$AN233 * INDEX('WFOM - Time_Base'!$A$4:$API$29, MATCH("CenHos", 'WFOM - Time_Base'!$B$4:$B$29,0), MATCH(CONCATENATE($G233,X$2),'WFOM - Time_Base'!$A$8:$API$8,0)) *
INDEX('WFOM - Time_Base'!$A$4:$API$29, MATCH("CenHos_Per", 'WFOM - Time_Base'!$B$4:$B$29,0), MATCH(CONCATENATE($G233,X$2),'WFOM - Time_Base'!$A$8:$API$8,0)),
IFERROR($AN233 * INDEX('Inputs from Uganda staff'!$E$61:$BM$80,MATCH('HRH Need estimation'!X$2,'Inputs from Uganda staff'!$E$61:$E$80,0),MATCH('HRH Need estimation'!$D233,'Inputs from Uganda staff'!$E$6:$BM$6,0)),
""))</f>
        <v/>
      </c>
      <c r="Y233" s="122" t="str">
        <f>IFERROR(
$AN233 * INDEX('WFOM - Time_Base'!$A$4:$API$29, MATCH("CenHos", 'WFOM - Time_Base'!$B$4:$B$29,0), MATCH(CONCATENATE($G233,Y$2),'WFOM - Time_Base'!$A$8:$API$8,0)) *
INDEX('WFOM - Time_Base'!$A$4:$API$29, MATCH("CenHos_Per", 'WFOM - Time_Base'!$B$4:$B$29,0), MATCH(CONCATENATE($G233,Y$2),'WFOM - Time_Base'!$A$8:$API$8,0)),
IFERROR($AN233 * INDEX('Inputs from Uganda staff'!$E$61:$BM$80,MATCH('HRH Need estimation'!Y$2,'Inputs from Uganda staff'!$E$61:$E$80,0),MATCH('HRH Need estimation'!$D233,'Inputs from Uganda staff'!$E$6:$BM$6,0)),
""))</f>
        <v/>
      </c>
      <c r="Z233" s="122" t="str">
        <f>IFERROR(
$AN233 * INDEX('WFOM - Time_Base'!$A$4:$API$29, MATCH("CenHos", 'WFOM - Time_Base'!$B$4:$B$29,0), MATCH(CONCATENATE($G233,Z$2),'WFOM - Time_Base'!$A$8:$API$8,0)) *
INDEX('WFOM - Time_Base'!$A$4:$API$29, MATCH("CenHos_Per", 'WFOM - Time_Base'!$B$4:$B$29,0), MATCH(CONCATENATE($G233,Z$2),'WFOM - Time_Base'!$A$8:$API$8,0)),
IFERROR($AN233 * INDEX('Inputs from Uganda staff'!$E$61:$BM$80,MATCH('HRH Need estimation'!Z$2,'Inputs from Uganda staff'!$E$61:$E$80,0),MATCH('HRH Need estimation'!$D233,'Inputs from Uganda staff'!$E$6:$BM$6,0)),
""))</f>
        <v/>
      </c>
      <c r="AA233" s="122" t="str">
        <f>IFERROR(
$AN233 * INDEX('WFOM - Time_Base'!$A$4:$API$29, MATCH("CenHos", 'WFOM - Time_Base'!$B$4:$B$29,0), MATCH(CONCATENATE($G233,AA$2),'WFOM - Time_Base'!$A$8:$API$8,0)) *
INDEX('WFOM - Time_Base'!$A$4:$API$29, MATCH("CenHos_Per", 'WFOM - Time_Base'!$B$4:$B$29,0), MATCH(CONCATENATE($G233,AA$2),'WFOM - Time_Base'!$A$8:$API$8,0)),
IFERROR($AN233 * INDEX('Inputs from Uganda staff'!$E$61:$BM$80,MATCH('HRH Need estimation'!AA$2,'Inputs from Uganda staff'!$E$61:$E$80,0),MATCH('HRH Need estimation'!$D233,'Inputs from Uganda staff'!$E$6:$BM$6,0)),
""))</f>
        <v/>
      </c>
      <c r="AB233" s="122" t="str">
        <f>IFERROR(
$AN233 * INDEX('WFOM - Time_Base'!$A$4:$API$29, MATCH("CenHos", 'WFOM - Time_Base'!$B$4:$B$29,0), MATCH(CONCATENATE($G233,AB$2),'WFOM - Time_Base'!$A$8:$API$8,0)) *
INDEX('WFOM - Time_Base'!$A$4:$API$29, MATCH("CenHos_Per", 'WFOM - Time_Base'!$B$4:$B$29,0), MATCH(CONCATENATE($G233,AB$2),'WFOM - Time_Base'!$A$8:$API$8,0)),
IFERROR($AN233 * INDEX('Inputs from Uganda staff'!$E$61:$BM$80,MATCH('HRH Need estimation'!AB$2,'Inputs from Uganda staff'!$E$61:$E$80,0),MATCH('HRH Need estimation'!$D233,'Inputs from Uganda staff'!$E$6:$BM$6,0)),
""))</f>
        <v/>
      </c>
      <c r="AC233" s="122" t="str">
        <f>IFERROR(
$AN233 * INDEX('WFOM - Time_Base'!$A$4:$API$29, MATCH("CenHos", 'WFOM - Time_Base'!$B$4:$B$29,0), MATCH(CONCATENATE($G233,AC$2),'WFOM - Time_Base'!$A$8:$API$8,0)) *
INDEX('WFOM - Time_Base'!$A$4:$API$29, MATCH("CenHos_Per", 'WFOM - Time_Base'!$B$4:$B$29,0), MATCH(CONCATENATE($G233,AC$2),'WFOM - Time_Base'!$A$8:$API$8,0)),
IFERROR($AN233 * INDEX('Inputs from Uganda staff'!$E$61:$BM$80,MATCH('HRH Need estimation'!AC$2,'Inputs from Uganda staff'!$E$61:$E$80,0),MATCH('HRH Need estimation'!$D233,'Inputs from Uganda staff'!$E$6:$BM$6,0)),
""))</f>
        <v/>
      </c>
      <c r="AD233" s="122" t="str">
        <f>IFERROR(
$AN233 * INDEX('WFOM - Time_Base'!$A$4:$API$29, MATCH("CenHos", 'WFOM - Time_Base'!$B$4:$B$29,0), MATCH(CONCATENATE($G233,AD$2),'WFOM - Time_Base'!$A$8:$API$8,0)) *
INDEX('WFOM - Time_Base'!$A$4:$API$29, MATCH("CenHos_Per", 'WFOM - Time_Base'!$B$4:$B$29,0), MATCH(CONCATENATE($G233,AD$2),'WFOM - Time_Base'!$A$8:$API$8,0)),
IFERROR($AN233 * INDEX('Inputs from Uganda staff'!$E$61:$BM$80,MATCH('HRH Need estimation'!AD$2,'Inputs from Uganda staff'!$E$61:$E$80,0),MATCH('HRH Need estimation'!$D233,'Inputs from Uganda staff'!$E$6:$BM$6,0)),
""))</f>
        <v/>
      </c>
      <c r="AE233" s="122" t="str">
        <f>IFERROR(
$AN233 * INDEX('WFOM - Time_Base'!$A$4:$API$29, MATCH("CenHos", 'WFOM - Time_Base'!$B$4:$B$29,0), MATCH(CONCATENATE($G233,AE$2),'WFOM - Time_Base'!$A$8:$API$8,0)) *
INDEX('WFOM - Time_Base'!$A$4:$API$29, MATCH("CenHos_Per", 'WFOM - Time_Base'!$B$4:$B$29,0), MATCH(CONCATENATE($G233,AE$2),'WFOM - Time_Base'!$A$8:$API$8,0)),
IFERROR($AN233 * INDEX('Inputs from Uganda staff'!$E$61:$BM$80,MATCH('HRH Need estimation'!AE$2,'Inputs from Uganda staff'!$E$61:$E$80,0),MATCH('HRH Need estimation'!$D233,'Inputs from Uganda staff'!$E$6:$BM$6,0)),
""))</f>
        <v/>
      </c>
      <c r="AF233" s="122" t="str">
        <f>IFERROR(
$AN233 * INDEX('WFOM - Time_Base'!$A$4:$API$29, MATCH("CenHos", 'WFOM - Time_Base'!$B$4:$B$29,0), MATCH(CONCATENATE($G233,AF$2),'WFOM - Time_Base'!$A$8:$API$8,0)) *
INDEX('WFOM - Time_Base'!$A$4:$API$29, MATCH("CenHos_Per", 'WFOM - Time_Base'!$B$4:$B$29,0), MATCH(CONCATENATE($G233,AF$2),'WFOM - Time_Base'!$A$8:$API$8,0)),
IFERROR($AN233 * INDEX('Inputs from Uganda staff'!$E$61:$BM$80,MATCH('HRH Need estimation'!AF$2,'Inputs from Uganda staff'!$E$61:$E$80,0),MATCH('HRH Need estimation'!$D233,'Inputs from Uganda staff'!$E$6:$BM$6,0)),
""))</f>
        <v/>
      </c>
      <c r="AG233" s="122" t="str">
        <f>IFERROR(
$AN233 * INDEX('WFOM - Time_Base'!$A$4:$API$29, MATCH("CenHos", 'WFOM - Time_Base'!$B$4:$B$29,0), MATCH(CONCATENATE($G233,AG$2),'WFOM - Time_Base'!$A$8:$API$8,0)) *
INDEX('WFOM - Time_Base'!$A$4:$API$29, MATCH("CenHos_Per", 'WFOM - Time_Base'!$B$4:$B$29,0), MATCH(CONCATENATE($G233,AG$2),'WFOM - Time_Base'!$A$8:$API$8,0)),
IFERROR($AN233 * INDEX('Inputs from Uganda staff'!$E$61:$BM$80,MATCH('HRH Need estimation'!AG$2,'Inputs from Uganda staff'!$E$61:$E$80,0),MATCH('HRH Need estimation'!$D233,'Inputs from Uganda staff'!$E$6:$BM$6,0)),
""))</f>
        <v/>
      </c>
      <c r="AH233" s="122" t="str">
        <f>IFERROR(
$AN233 * INDEX('WFOM - Time_Base'!$A$4:$API$29, MATCH("CenHos", 'WFOM - Time_Base'!$B$4:$B$29,0), MATCH(CONCATENATE($G233,AH$2),'WFOM - Time_Base'!$A$8:$API$8,0)) *
INDEX('WFOM - Time_Base'!$A$4:$API$29, MATCH("CenHos_Per", 'WFOM - Time_Base'!$B$4:$B$29,0), MATCH(CONCATENATE($G233,AH$2),'WFOM - Time_Base'!$A$8:$API$8,0)),
IFERROR($AN233 * INDEX('Inputs from Uganda staff'!$E$61:$BM$80,MATCH('HRH Need estimation'!AH$2,'Inputs from Uganda staff'!$E$61:$E$80,0),MATCH('HRH Need estimation'!$D233,'Inputs from Uganda staff'!$E$6:$BM$6,0)),
""))</f>
        <v/>
      </c>
      <c r="AI233" s="122" t="str">
        <f>IFERROR(
$AN233 * INDEX('WFOM - Time_Base'!$A$4:$API$29, MATCH("CenHos", 'WFOM - Time_Base'!$B$4:$B$29,0), MATCH(CONCATENATE($G233,AI$2),'WFOM - Time_Base'!$A$8:$API$8,0)) *
INDEX('WFOM - Time_Base'!$A$4:$API$29, MATCH("CenHos_Per", 'WFOM - Time_Base'!$B$4:$B$29,0), MATCH(CONCATENATE($G233,AI$2),'WFOM - Time_Base'!$A$8:$API$8,0)),
IFERROR($AN233 * INDEX('Inputs from Uganda staff'!$E$61:$BM$80,MATCH('HRH Need estimation'!AI$2,'Inputs from Uganda staff'!$E$61:$E$80,0),MATCH('HRH Need estimation'!$D233,'Inputs from Uganda staff'!$E$6:$BM$6,0)),
""))</f>
        <v/>
      </c>
      <c r="AJ233" s="122" t="str">
        <f>IFERROR(
$AN233 * INDEX('WFOM - Time_Base'!$A$4:$API$29, MATCH("CenHos", 'WFOM - Time_Base'!$B$4:$B$29,0), MATCH(CONCATENATE($G233,AJ$2),'WFOM - Time_Base'!$A$8:$API$8,0)) *
INDEX('WFOM - Time_Base'!$A$4:$API$29, MATCH("CenHos_Per", 'WFOM - Time_Base'!$B$4:$B$29,0), MATCH(CONCATENATE($G233,AJ$2),'WFOM - Time_Base'!$A$8:$API$8,0)),
IFERROR($AN233 * INDEX('Inputs from Uganda staff'!$E$61:$BM$80,MATCH('HRH Need estimation'!AJ$2,'Inputs from Uganda staff'!$E$61:$E$80,0),MATCH('HRH Need estimation'!$D233,'Inputs from Uganda staff'!$E$6:$BM$6,0)),
""))</f>
        <v/>
      </c>
      <c r="AK233" s="122" t="str">
        <f>IFERROR(
$AN233 * INDEX('WFOM - Time_Base'!$A$4:$API$29, MATCH("CenHos", 'WFOM - Time_Base'!$B$4:$B$29,0), MATCH(CONCATENATE($G233,AK$2),'WFOM - Time_Base'!$A$8:$API$8,0)) *
INDEX('WFOM - Time_Base'!$A$4:$API$29, MATCH("CenHos_Per", 'WFOM - Time_Base'!$B$4:$B$29,0), MATCH(CONCATENATE($G233,AK$2),'WFOM - Time_Base'!$A$8:$API$8,0)),
IFERROR($AN233 * INDEX('Inputs from Uganda staff'!$E$61:$BM$80,MATCH('HRH Need estimation'!AK$2,'Inputs from Uganda staff'!$E$61:$E$80,0),MATCH('HRH Need estimation'!$D233,'Inputs from Uganda staff'!$E$6:$BM$6,0)),
""))</f>
        <v/>
      </c>
      <c r="AL233" s="122" t="str">
        <f>IFERROR(
$AN233 * INDEX('WFOM - Time_Base'!$A$4:$API$29, MATCH("CenHos", 'WFOM - Time_Base'!$B$4:$B$29,0), MATCH(CONCATENATE($G233,AL$2),'WFOM - Time_Base'!$A$8:$API$8,0)) *
INDEX('WFOM - Time_Base'!$A$4:$API$29, MATCH("CenHos_Per", 'WFOM - Time_Base'!$B$4:$B$29,0), MATCH(CONCATENATE($G233,AL$2),'WFOM - Time_Base'!$A$8:$API$8,0)),
IFERROR($AN233 * INDEX('Inputs from Uganda staff'!$E$61:$BM$80,MATCH('HRH Need estimation'!AL$2,'Inputs from Uganda staff'!$E$61:$E$80,0),MATCH('HRH Need estimation'!$D233,'Inputs from Uganda staff'!$E$6:$BM$6,0)),
""))</f>
        <v/>
      </c>
      <c r="AN233">
        <v>1</v>
      </c>
      <c r="AO233" t="e">
        <f t="shared" si="8"/>
        <v>#N/A</v>
      </c>
    </row>
    <row r="234" spans="1:41">
      <c r="A234" s="106" t="s">
        <v>915</v>
      </c>
      <c r="B234" s="106" t="s">
        <v>680</v>
      </c>
      <c r="C234" s="107" t="s">
        <v>683</v>
      </c>
      <c r="D234" s="115" t="s">
        <v>684</v>
      </c>
      <c r="E234" s="199"/>
      <c r="F234" s="199"/>
      <c r="G234" s="199" t="str">
        <f>IF(F234&lt;&gt;"", VLOOKUP(F234,'WFOM - Cadre and Service List'!$E$4:$F$52,2,FALSE), "")</f>
        <v/>
      </c>
      <c r="H234" s="199" t="s">
        <v>1060</v>
      </c>
      <c r="I234" s="208"/>
      <c r="J234" s="208"/>
      <c r="K234" s="208"/>
      <c r="L234" s="208"/>
      <c r="M234" s="208"/>
      <c r="N234" s="208"/>
      <c r="O234" s="208"/>
      <c r="P234" s="207">
        <f t="shared" si="7"/>
        <v>0</v>
      </c>
      <c r="Q234" s="122" t="s">
        <v>1947</v>
      </c>
      <c r="R234" s="122" t="str">
        <f>IFERROR(
$AN234 * INDEX('WFOM - Time_Base'!$A$4:$API$29, MATCH("CenHos", 'WFOM - Time_Base'!$B$4:$B$29,0), MATCH(CONCATENATE($G234,R$2),'WFOM - Time_Base'!$A$8:$API$8,0)) *
INDEX('WFOM - Time_Base'!$A$4:$API$29, MATCH("CenHos_Per", 'WFOM - Time_Base'!$B$4:$B$29,0), MATCH(CONCATENATE($G234,R$2),'WFOM - Time_Base'!$A$8:$API$8,0)),
IFERROR($AN234 * INDEX('Inputs from Uganda staff'!$E$61:$BM$80,MATCH('HRH Need estimation'!R$2,'Inputs from Uganda staff'!$E$61:$E$80,0),MATCH('HRH Need estimation'!$D234,'Inputs from Uganda staff'!$E$6:$BM$6,0)),
""))</f>
        <v/>
      </c>
      <c r="S234" s="122" t="str">
        <f>IFERROR(
$AN234 * INDEX('WFOM - Time_Base'!$A$4:$API$29, MATCH("CenHos", 'WFOM - Time_Base'!$B$4:$B$29,0), MATCH(CONCATENATE($G234,S$2),'WFOM - Time_Base'!$A$8:$API$8,0)) *
INDEX('WFOM - Time_Base'!$A$4:$API$29, MATCH("CenHos_Per", 'WFOM - Time_Base'!$B$4:$B$29,0), MATCH(CONCATENATE($G234,S$2),'WFOM - Time_Base'!$A$8:$API$8,0)),
IFERROR($AN234 * INDEX('Inputs from Uganda staff'!$E$61:$BM$80,MATCH('HRH Need estimation'!S$2,'Inputs from Uganda staff'!$E$61:$E$80,0),MATCH('HRH Need estimation'!$D234,'Inputs from Uganda staff'!$E$6:$BM$6,0)),
""))</f>
        <v/>
      </c>
      <c r="T234" s="122" t="str">
        <f>IFERROR(
$AN234 * INDEX('WFOM - Time_Base'!$A$4:$API$29, MATCH("CenHos", 'WFOM - Time_Base'!$B$4:$B$29,0), MATCH(CONCATENATE($G234,T$2),'WFOM - Time_Base'!$A$8:$API$8,0)) *
INDEX('WFOM - Time_Base'!$A$4:$API$29, MATCH("CenHos_Per", 'WFOM - Time_Base'!$B$4:$B$29,0), MATCH(CONCATENATE($G234,T$2),'WFOM - Time_Base'!$A$8:$API$8,0)),
IFERROR($AN234 * INDEX('Inputs from Uganda staff'!$E$61:$BM$80,MATCH('HRH Need estimation'!T$2,'Inputs from Uganda staff'!$E$61:$E$80,0),MATCH('HRH Need estimation'!$D234,'Inputs from Uganda staff'!$E$6:$BM$6,0)),
""))</f>
        <v/>
      </c>
      <c r="U234" s="122" t="str">
        <f>IFERROR(
$AN234 * INDEX('WFOM - Time_Base'!$A$4:$API$29, MATCH("CenHos", 'WFOM - Time_Base'!$B$4:$B$29,0), MATCH(CONCATENATE($G234,U$2),'WFOM - Time_Base'!$A$8:$API$8,0)) *
INDEX('WFOM - Time_Base'!$A$4:$API$29, MATCH("CenHos_Per", 'WFOM - Time_Base'!$B$4:$B$29,0), MATCH(CONCATENATE($G234,U$2),'WFOM - Time_Base'!$A$8:$API$8,0)),
IFERROR($AN234 * INDEX('Inputs from Uganda staff'!$E$61:$BM$80,MATCH('HRH Need estimation'!U$2,'Inputs from Uganda staff'!$E$61:$E$80,0),MATCH('HRH Need estimation'!$D234,'Inputs from Uganda staff'!$E$6:$BM$6,0)),
""))</f>
        <v/>
      </c>
      <c r="V234" s="122" t="str">
        <f>IFERROR(
$AN234 * INDEX('WFOM - Time_Base'!$A$4:$API$29, MATCH("CenHos", 'WFOM - Time_Base'!$B$4:$B$29,0), MATCH(CONCATENATE($G234,V$2),'WFOM - Time_Base'!$A$8:$API$8,0)) *
INDEX('WFOM - Time_Base'!$A$4:$API$29, MATCH("CenHos_Per", 'WFOM - Time_Base'!$B$4:$B$29,0), MATCH(CONCATENATE($G234,V$2),'WFOM - Time_Base'!$A$8:$API$8,0)),
IFERROR($AN234 * INDEX('Inputs from Uganda staff'!$E$61:$BM$80,MATCH('HRH Need estimation'!V$2,'Inputs from Uganda staff'!$E$61:$E$80,0),MATCH('HRH Need estimation'!$D234,'Inputs from Uganda staff'!$E$6:$BM$6,0)),
""))</f>
        <v/>
      </c>
      <c r="W234" s="122" t="str">
        <f>IFERROR(
$AN234 * INDEX('WFOM - Time_Base'!$A$4:$API$29, MATCH("CenHos", 'WFOM - Time_Base'!$B$4:$B$29,0), MATCH(CONCATENATE($G234,W$2),'WFOM - Time_Base'!$A$8:$API$8,0)) *
INDEX('WFOM - Time_Base'!$A$4:$API$29, MATCH("CenHos_Per", 'WFOM - Time_Base'!$B$4:$B$29,0), MATCH(CONCATENATE($G234,W$2),'WFOM - Time_Base'!$A$8:$API$8,0)),
IFERROR($AN234 * INDEX('Inputs from Uganda staff'!$E$61:$BM$80,MATCH('HRH Need estimation'!W$2,'Inputs from Uganda staff'!$E$61:$E$80,0),MATCH('HRH Need estimation'!$D234,'Inputs from Uganda staff'!$E$6:$BM$6,0)),
""))</f>
        <v/>
      </c>
      <c r="X234" s="122" t="str">
        <f>IFERROR(
$AN234 * INDEX('WFOM - Time_Base'!$A$4:$API$29, MATCH("CenHos", 'WFOM - Time_Base'!$B$4:$B$29,0), MATCH(CONCATENATE($G234,X$2),'WFOM - Time_Base'!$A$8:$API$8,0)) *
INDEX('WFOM - Time_Base'!$A$4:$API$29, MATCH("CenHos_Per", 'WFOM - Time_Base'!$B$4:$B$29,0), MATCH(CONCATENATE($G234,X$2),'WFOM - Time_Base'!$A$8:$API$8,0)),
IFERROR($AN234 * INDEX('Inputs from Uganda staff'!$E$61:$BM$80,MATCH('HRH Need estimation'!X$2,'Inputs from Uganda staff'!$E$61:$E$80,0),MATCH('HRH Need estimation'!$D234,'Inputs from Uganda staff'!$E$6:$BM$6,0)),
""))</f>
        <v/>
      </c>
      <c r="Y234" s="122" t="str">
        <f>IFERROR(
$AN234 * INDEX('WFOM - Time_Base'!$A$4:$API$29, MATCH("CenHos", 'WFOM - Time_Base'!$B$4:$B$29,0), MATCH(CONCATENATE($G234,Y$2),'WFOM - Time_Base'!$A$8:$API$8,0)) *
INDEX('WFOM - Time_Base'!$A$4:$API$29, MATCH("CenHos_Per", 'WFOM - Time_Base'!$B$4:$B$29,0), MATCH(CONCATENATE($G234,Y$2),'WFOM - Time_Base'!$A$8:$API$8,0)),
IFERROR($AN234 * INDEX('Inputs from Uganda staff'!$E$61:$BM$80,MATCH('HRH Need estimation'!Y$2,'Inputs from Uganda staff'!$E$61:$E$80,0),MATCH('HRH Need estimation'!$D234,'Inputs from Uganda staff'!$E$6:$BM$6,0)),
""))</f>
        <v/>
      </c>
      <c r="Z234" s="122" t="str">
        <f>IFERROR(
$AN234 * INDEX('WFOM - Time_Base'!$A$4:$API$29, MATCH("CenHos", 'WFOM - Time_Base'!$B$4:$B$29,0), MATCH(CONCATENATE($G234,Z$2),'WFOM - Time_Base'!$A$8:$API$8,0)) *
INDEX('WFOM - Time_Base'!$A$4:$API$29, MATCH("CenHos_Per", 'WFOM - Time_Base'!$B$4:$B$29,0), MATCH(CONCATENATE($G234,Z$2),'WFOM - Time_Base'!$A$8:$API$8,0)),
IFERROR($AN234 * INDEX('Inputs from Uganda staff'!$E$61:$BM$80,MATCH('HRH Need estimation'!Z$2,'Inputs from Uganda staff'!$E$61:$E$80,0),MATCH('HRH Need estimation'!$D234,'Inputs from Uganda staff'!$E$6:$BM$6,0)),
""))</f>
        <v/>
      </c>
      <c r="AA234" s="122" t="str">
        <f>IFERROR(
$AN234 * INDEX('WFOM - Time_Base'!$A$4:$API$29, MATCH("CenHos", 'WFOM - Time_Base'!$B$4:$B$29,0), MATCH(CONCATENATE($G234,AA$2),'WFOM - Time_Base'!$A$8:$API$8,0)) *
INDEX('WFOM - Time_Base'!$A$4:$API$29, MATCH("CenHos_Per", 'WFOM - Time_Base'!$B$4:$B$29,0), MATCH(CONCATENATE($G234,AA$2),'WFOM - Time_Base'!$A$8:$API$8,0)),
IFERROR($AN234 * INDEX('Inputs from Uganda staff'!$E$61:$BM$80,MATCH('HRH Need estimation'!AA$2,'Inputs from Uganda staff'!$E$61:$E$80,0),MATCH('HRH Need estimation'!$D234,'Inputs from Uganda staff'!$E$6:$BM$6,0)),
""))</f>
        <v/>
      </c>
      <c r="AB234" s="122" t="str">
        <f>IFERROR(
$AN234 * INDEX('WFOM - Time_Base'!$A$4:$API$29, MATCH("CenHos", 'WFOM - Time_Base'!$B$4:$B$29,0), MATCH(CONCATENATE($G234,AB$2),'WFOM - Time_Base'!$A$8:$API$8,0)) *
INDEX('WFOM - Time_Base'!$A$4:$API$29, MATCH("CenHos_Per", 'WFOM - Time_Base'!$B$4:$B$29,0), MATCH(CONCATENATE($G234,AB$2),'WFOM - Time_Base'!$A$8:$API$8,0)),
IFERROR($AN234 * INDEX('Inputs from Uganda staff'!$E$61:$BM$80,MATCH('HRH Need estimation'!AB$2,'Inputs from Uganda staff'!$E$61:$E$80,0),MATCH('HRH Need estimation'!$D234,'Inputs from Uganda staff'!$E$6:$BM$6,0)),
""))</f>
        <v/>
      </c>
      <c r="AC234" s="122" t="str">
        <f>IFERROR(
$AN234 * INDEX('WFOM - Time_Base'!$A$4:$API$29, MATCH("CenHos", 'WFOM - Time_Base'!$B$4:$B$29,0), MATCH(CONCATENATE($G234,AC$2),'WFOM - Time_Base'!$A$8:$API$8,0)) *
INDEX('WFOM - Time_Base'!$A$4:$API$29, MATCH("CenHos_Per", 'WFOM - Time_Base'!$B$4:$B$29,0), MATCH(CONCATENATE($G234,AC$2),'WFOM - Time_Base'!$A$8:$API$8,0)),
IFERROR($AN234 * INDEX('Inputs from Uganda staff'!$E$61:$BM$80,MATCH('HRH Need estimation'!AC$2,'Inputs from Uganda staff'!$E$61:$E$80,0),MATCH('HRH Need estimation'!$D234,'Inputs from Uganda staff'!$E$6:$BM$6,0)),
""))</f>
        <v/>
      </c>
      <c r="AD234" s="122" t="str">
        <f>IFERROR(
$AN234 * INDEX('WFOM - Time_Base'!$A$4:$API$29, MATCH("CenHos", 'WFOM - Time_Base'!$B$4:$B$29,0), MATCH(CONCATENATE($G234,AD$2),'WFOM - Time_Base'!$A$8:$API$8,0)) *
INDEX('WFOM - Time_Base'!$A$4:$API$29, MATCH("CenHos_Per", 'WFOM - Time_Base'!$B$4:$B$29,0), MATCH(CONCATENATE($G234,AD$2),'WFOM - Time_Base'!$A$8:$API$8,0)),
IFERROR($AN234 * INDEX('Inputs from Uganda staff'!$E$61:$BM$80,MATCH('HRH Need estimation'!AD$2,'Inputs from Uganda staff'!$E$61:$E$80,0),MATCH('HRH Need estimation'!$D234,'Inputs from Uganda staff'!$E$6:$BM$6,0)),
""))</f>
        <v/>
      </c>
      <c r="AE234" s="122" t="str">
        <f>IFERROR(
$AN234 * INDEX('WFOM - Time_Base'!$A$4:$API$29, MATCH("CenHos", 'WFOM - Time_Base'!$B$4:$B$29,0), MATCH(CONCATENATE($G234,AE$2),'WFOM - Time_Base'!$A$8:$API$8,0)) *
INDEX('WFOM - Time_Base'!$A$4:$API$29, MATCH("CenHos_Per", 'WFOM - Time_Base'!$B$4:$B$29,0), MATCH(CONCATENATE($G234,AE$2),'WFOM - Time_Base'!$A$8:$API$8,0)),
IFERROR($AN234 * INDEX('Inputs from Uganda staff'!$E$61:$BM$80,MATCH('HRH Need estimation'!AE$2,'Inputs from Uganda staff'!$E$61:$E$80,0),MATCH('HRH Need estimation'!$D234,'Inputs from Uganda staff'!$E$6:$BM$6,0)),
""))</f>
        <v/>
      </c>
      <c r="AF234" s="122" t="str">
        <f>IFERROR(
$AN234 * INDEX('WFOM - Time_Base'!$A$4:$API$29, MATCH("CenHos", 'WFOM - Time_Base'!$B$4:$B$29,0), MATCH(CONCATENATE($G234,AF$2),'WFOM - Time_Base'!$A$8:$API$8,0)) *
INDEX('WFOM - Time_Base'!$A$4:$API$29, MATCH("CenHos_Per", 'WFOM - Time_Base'!$B$4:$B$29,0), MATCH(CONCATENATE($G234,AF$2),'WFOM - Time_Base'!$A$8:$API$8,0)),
IFERROR($AN234 * INDEX('Inputs from Uganda staff'!$E$61:$BM$80,MATCH('HRH Need estimation'!AF$2,'Inputs from Uganda staff'!$E$61:$E$80,0),MATCH('HRH Need estimation'!$D234,'Inputs from Uganda staff'!$E$6:$BM$6,0)),
""))</f>
        <v/>
      </c>
      <c r="AG234" s="122" t="str">
        <f>IFERROR(
$AN234 * INDEX('WFOM - Time_Base'!$A$4:$API$29, MATCH("CenHos", 'WFOM - Time_Base'!$B$4:$B$29,0), MATCH(CONCATENATE($G234,AG$2),'WFOM - Time_Base'!$A$8:$API$8,0)) *
INDEX('WFOM - Time_Base'!$A$4:$API$29, MATCH("CenHos_Per", 'WFOM - Time_Base'!$B$4:$B$29,0), MATCH(CONCATENATE($G234,AG$2),'WFOM - Time_Base'!$A$8:$API$8,0)),
IFERROR($AN234 * INDEX('Inputs from Uganda staff'!$E$61:$BM$80,MATCH('HRH Need estimation'!AG$2,'Inputs from Uganda staff'!$E$61:$E$80,0),MATCH('HRH Need estimation'!$D234,'Inputs from Uganda staff'!$E$6:$BM$6,0)),
""))</f>
        <v/>
      </c>
      <c r="AH234" s="122" t="str">
        <f>IFERROR(
$AN234 * INDEX('WFOM - Time_Base'!$A$4:$API$29, MATCH("CenHos", 'WFOM - Time_Base'!$B$4:$B$29,0), MATCH(CONCATENATE($G234,AH$2),'WFOM - Time_Base'!$A$8:$API$8,0)) *
INDEX('WFOM - Time_Base'!$A$4:$API$29, MATCH("CenHos_Per", 'WFOM - Time_Base'!$B$4:$B$29,0), MATCH(CONCATENATE($G234,AH$2),'WFOM - Time_Base'!$A$8:$API$8,0)),
IFERROR($AN234 * INDEX('Inputs from Uganda staff'!$E$61:$BM$80,MATCH('HRH Need estimation'!AH$2,'Inputs from Uganda staff'!$E$61:$E$80,0),MATCH('HRH Need estimation'!$D234,'Inputs from Uganda staff'!$E$6:$BM$6,0)),
""))</f>
        <v/>
      </c>
      <c r="AI234" s="122" t="str">
        <f>IFERROR(
$AN234 * INDEX('WFOM - Time_Base'!$A$4:$API$29, MATCH("CenHos", 'WFOM - Time_Base'!$B$4:$B$29,0), MATCH(CONCATENATE($G234,AI$2),'WFOM - Time_Base'!$A$8:$API$8,0)) *
INDEX('WFOM - Time_Base'!$A$4:$API$29, MATCH("CenHos_Per", 'WFOM - Time_Base'!$B$4:$B$29,0), MATCH(CONCATENATE($G234,AI$2),'WFOM - Time_Base'!$A$8:$API$8,0)),
IFERROR($AN234 * INDEX('Inputs from Uganda staff'!$E$61:$BM$80,MATCH('HRH Need estimation'!AI$2,'Inputs from Uganda staff'!$E$61:$E$80,0),MATCH('HRH Need estimation'!$D234,'Inputs from Uganda staff'!$E$6:$BM$6,0)),
""))</f>
        <v/>
      </c>
      <c r="AJ234" s="122" t="str">
        <f>IFERROR(
$AN234 * INDEX('WFOM - Time_Base'!$A$4:$API$29, MATCH("CenHos", 'WFOM - Time_Base'!$B$4:$B$29,0), MATCH(CONCATENATE($G234,AJ$2),'WFOM - Time_Base'!$A$8:$API$8,0)) *
INDEX('WFOM - Time_Base'!$A$4:$API$29, MATCH("CenHos_Per", 'WFOM - Time_Base'!$B$4:$B$29,0), MATCH(CONCATENATE($G234,AJ$2),'WFOM - Time_Base'!$A$8:$API$8,0)),
IFERROR($AN234 * INDEX('Inputs from Uganda staff'!$E$61:$BM$80,MATCH('HRH Need estimation'!AJ$2,'Inputs from Uganda staff'!$E$61:$E$80,0),MATCH('HRH Need estimation'!$D234,'Inputs from Uganda staff'!$E$6:$BM$6,0)),
""))</f>
        <v/>
      </c>
      <c r="AK234" s="122" t="str">
        <f>IFERROR(
$AN234 * INDEX('WFOM - Time_Base'!$A$4:$API$29, MATCH("CenHos", 'WFOM - Time_Base'!$B$4:$B$29,0), MATCH(CONCATENATE($G234,AK$2),'WFOM - Time_Base'!$A$8:$API$8,0)) *
INDEX('WFOM - Time_Base'!$A$4:$API$29, MATCH("CenHos_Per", 'WFOM - Time_Base'!$B$4:$B$29,0), MATCH(CONCATENATE($G234,AK$2),'WFOM - Time_Base'!$A$8:$API$8,0)),
IFERROR($AN234 * INDEX('Inputs from Uganda staff'!$E$61:$BM$80,MATCH('HRH Need estimation'!AK$2,'Inputs from Uganda staff'!$E$61:$E$80,0),MATCH('HRH Need estimation'!$D234,'Inputs from Uganda staff'!$E$6:$BM$6,0)),
""))</f>
        <v/>
      </c>
      <c r="AL234" s="122" t="str">
        <f>IFERROR(
$AN234 * INDEX('WFOM - Time_Base'!$A$4:$API$29, MATCH("CenHos", 'WFOM - Time_Base'!$B$4:$B$29,0), MATCH(CONCATENATE($G234,AL$2),'WFOM - Time_Base'!$A$8:$API$8,0)) *
INDEX('WFOM - Time_Base'!$A$4:$API$29, MATCH("CenHos_Per", 'WFOM - Time_Base'!$B$4:$B$29,0), MATCH(CONCATENATE($G234,AL$2),'WFOM - Time_Base'!$A$8:$API$8,0)),
IFERROR($AN234 * INDEX('Inputs from Uganda staff'!$E$61:$BM$80,MATCH('HRH Need estimation'!AL$2,'Inputs from Uganda staff'!$E$61:$E$80,0),MATCH('HRH Need estimation'!$D234,'Inputs from Uganda staff'!$E$6:$BM$6,0)),
""))</f>
        <v/>
      </c>
      <c r="AN234">
        <v>1</v>
      </c>
      <c r="AO234" t="e">
        <f t="shared" si="8"/>
        <v>#N/A</v>
      </c>
    </row>
    <row r="235" spans="1:41">
      <c r="A235" s="106" t="s">
        <v>915</v>
      </c>
      <c r="B235" s="106" t="s">
        <v>680</v>
      </c>
      <c r="C235" s="107" t="s">
        <v>685</v>
      </c>
      <c r="D235" s="115" t="s">
        <v>686</v>
      </c>
      <c r="E235" s="199"/>
      <c r="F235" s="199"/>
      <c r="G235" s="199" t="str">
        <f>IF(F235&lt;&gt;"", VLOOKUP(F235,'WFOM - Cadre and Service List'!$E$4:$F$52,2,FALSE), "")</f>
        <v/>
      </c>
      <c r="H235" s="199" t="s">
        <v>1060</v>
      </c>
      <c r="I235" s="208"/>
      <c r="J235" s="208"/>
      <c r="K235" s="208"/>
      <c r="L235" s="208"/>
      <c r="M235" s="208"/>
      <c r="N235" s="208"/>
      <c r="O235" s="208"/>
      <c r="P235" s="207">
        <f t="shared" si="7"/>
        <v>0</v>
      </c>
      <c r="Q235" s="122" t="s">
        <v>1947</v>
      </c>
      <c r="R235" s="122" t="str">
        <f>IFERROR(
$AN235 * INDEX('WFOM - Time_Base'!$A$4:$API$29, MATCH("CenHos", 'WFOM - Time_Base'!$B$4:$B$29,0), MATCH(CONCATENATE($G235,R$2),'WFOM - Time_Base'!$A$8:$API$8,0)) *
INDEX('WFOM - Time_Base'!$A$4:$API$29, MATCH("CenHos_Per", 'WFOM - Time_Base'!$B$4:$B$29,0), MATCH(CONCATENATE($G235,R$2),'WFOM - Time_Base'!$A$8:$API$8,0)),
IFERROR($AN235 * INDEX('Inputs from Uganda staff'!$E$61:$BM$80,MATCH('HRH Need estimation'!R$2,'Inputs from Uganda staff'!$E$61:$E$80,0),MATCH('HRH Need estimation'!$D235,'Inputs from Uganda staff'!$E$6:$BM$6,0)),
""))</f>
        <v/>
      </c>
      <c r="S235" s="122" t="str">
        <f>IFERROR(
$AN235 * INDEX('WFOM - Time_Base'!$A$4:$API$29, MATCH("CenHos", 'WFOM - Time_Base'!$B$4:$B$29,0), MATCH(CONCATENATE($G235,S$2),'WFOM - Time_Base'!$A$8:$API$8,0)) *
INDEX('WFOM - Time_Base'!$A$4:$API$29, MATCH("CenHos_Per", 'WFOM - Time_Base'!$B$4:$B$29,0), MATCH(CONCATENATE($G235,S$2),'WFOM - Time_Base'!$A$8:$API$8,0)),
IFERROR($AN235 * INDEX('Inputs from Uganda staff'!$E$61:$BM$80,MATCH('HRH Need estimation'!S$2,'Inputs from Uganda staff'!$E$61:$E$80,0),MATCH('HRH Need estimation'!$D235,'Inputs from Uganda staff'!$E$6:$BM$6,0)),
""))</f>
        <v/>
      </c>
      <c r="T235" s="122" t="str">
        <f>IFERROR(
$AN235 * INDEX('WFOM - Time_Base'!$A$4:$API$29, MATCH("CenHos", 'WFOM - Time_Base'!$B$4:$B$29,0), MATCH(CONCATENATE($G235,T$2),'WFOM - Time_Base'!$A$8:$API$8,0)) *
INDEX('WFOM - Time_Base'!$A$4:$API$29, MATCH("CenHos_Per", 'WFOM - Time_Base'!$B$4:$B$29,0), MATCH(CONCATENATE($G235,T$2),'WFOM - Time_Base'!$A$8:$API$8,0)),
IFERROR($AN235 * INDEX('Inputs from Uganda staff'!$E$61:$BM$80,MATCH('HRH Need estimation'!T$2,'Inputs from Uganda staff'!$E$61:$E$80,0),MATCH('HRH Need estimation'!$D235,'Inputs from Uganda staff'!$E$6:$BM$6,0)),
""))</f>
        <v/>
      </c>
      <c r="U235" s="122" t="str">
        <f>IFERROR(
$AN235 * INDEX('WFOM - Time_Base'!$A$4:$API$29, MATCH("CenHos", 'WFOM - Time_Base'!$B$4:$B$29,0), MATCH(CONCATENATE($G235,U$2),'WFOM - Time_Base'!$A$8:$API$8,0)) *
INDEX('WFOM - Time_Base'!$A$4:$API$29, MATCH("CenHos_Per", 'WFOM - Time_Base'!$B$4:$B$29,0), MATCH(CONCATENATE($G235,U$2),'WFOM - Time_Base'!$A$8:$API$8,0)),
IFERROR($AN235 * INDEX('Inputs from Uganda staff'!$E$61:$BM$80,MATCH('HRH Need estimation'!U$2,'Inputs from Uganda staff'!$E$61:$E$80,0),MATCH('HRH Need estimation'!$D235,'Inputs from Uganda staff'!$E$6:$BM$6,0)),
""))</f>
        <v/>
      </c>
      <c r="V235" s="122" t="str">
        <f>IFERROR(
$AN235 * INDEX('WFOM - Time_Base'!$A$4:$API$29, MATCH("CenHos", 'WFOM - Time_Base'!$B$4:$B$29,0), MATCH(CONCATENATE($G235,V$2),'WFOM - Time_Base'!$A$8:$API$8,0)) *
INDEX('WFOM - Time_Base'!$A$4:$API$29, MATCH("CenHos_Per", 'WFOM - Time_Base'!$B$4:$B$29,0), MATCH(CONCATENATE($G235,V$2),'WFOM - Time_Base'!$A$8:$API$8,0)),
IFERROR($AN235 * INDEX('Inputs from Uganda staff'!$E$61:$BM$80,MATCH('HRH Need estimation'!V$2,'Inputs from Uganda staff'!$E$61:$E$80,0),MATCH('HRH Need estimation'!$D235,'Inputs from Uganda staff'!$E$6:$BM$6,0)),
""))</f>
        <v/>
      </c>
      <c r="W235" s="122" t="str">
        <f>IFERROR(
$AN235 * INDEX('WFOM - Time_Base'!$A$4:$API$29, MATCH("CenHos", 'WFOM - Time_Base'!$B$4:$B$29,0), MATCH(CONCATENATE($G235,W$2),'WFOM - Time_Base'!$A$8:$API$8,0)) *
INDEX('WFOM - Time_Base'!$A$4:$API$29, MATCH("CenHos_Per", 'WFOM - Time_Base'!$B$4:$B$29,0), MATCH(CONCATENATE($G235,W$2),'WFOM - Time_Base'!$A$8:$API$8,0)),
IFERROR($AN235 * INDEX('Inputs from Uganda staff'!$E$61:$BM$80,MATCH('HRH Need estimation'!W$2,'Inputs from Uganda staff'!$E$61:$E$80,0),MATCH('HRH Need estimation'!$D235,'Inputs from Uganda staff'!$E$6:$BM$6,0)),
""))</f>
        <v/>
      </c>
      <c r="X235" s="122" t="str">
        <f>IFERROR(
$AN235 * INDEX('WFOM - Time_Base'!$A$4:$API$29, MATCH("CenHos", 'WFOM - Time_Base'!$B$4:$B$29,0), MATCH(CONCATENATE($G235,X$2),'WFOM - Time_Base'!$A$8:$API$8,0)) *
INDEX('WFOM - Time_Base'!$A$4:$API$29, MATCH("CenHos_Per", 'WFOM - Time_Base'!$B$4:$B$29,0), MATCH(CONCATENATE($G235,X$2),'WFOM - Time_Base'!$A$8:$API$8,0)),
IFERROR($AN235 * INDEX('Inputs from Uganda staff'!$E$61:$BM$80,MATCH('HRH Need estimation'!X$2,'Inputs from Uganda staff'!$E$61:$E$80,0),MATCH('HRH Need estimation'!$D235,'Inputs from Uganda staff'!$E$6:$BM$6,0)),
""))</f>
        <v/>
      </c>
      <c r="Y235" s="122" t="str">
        <f>IFERROR(
$AN235 * INDEX('WFOM - Time_Base'!$A$4:$API$29, MATCH("CenHos", 'WFOM - Time_Base'!$B$4:$B$29,0), MATCH(CONCATENATE($G235,Y$2),'WFOM - Time_Base'!$A$8:$API$8,0)) *
INDEX('WFOM - Time_Base'!$A$4:$API$29, MATCH("CenHos_Per", 'WFOM - Time_Base'!$B$4:$B$29,0), MATCH(CONCATENATE($G235,Y$2),'WFOM - Time_Base'!$A$8:$API$8,0)),
IFERROR($AN235 * INDEX('Inputs from Uganda staff'!$E$61:$BM$80,MATCH('HRH Need estimation'!Y$2,'Inputs from Uganda staff'!$E$61:$E$80,0),MATCH('HRH Need estimation'!$D235,'Inputs from Uganda staff'!$E$6:$BM$6,0)),
""))</f>
        <v/>
      </c>
      <c r="Z235" s="122" t="str">
        <f>IFERROR(
$AN235 * INDEX('WFOM - Time_Base'!$A$4:$API$29, MATCH("CenHos", 'WFOM - Time_Base'!$B$4:$B$29,0), MATCH(CONCATENATE($G235,Z$2),'WFOM - Time_Base'!$A$8:$API$8,0)) *
INDEX('WFOM - Time_Base'!$A$4:$API$29, MATCH("CenHos_Per", 'WFOM - Time_Base'!$B$4:$B$29,0), MATCH(CONCATENATE($G235,Z$2),'WFOM - Time_Base'!$A$8:$API$8,0)),
IFERROR($AN235 * INDEX('Inputs from Uganda staff'!$E$61:$BM$80,MATCH('HRH Need estimation'!Z$2,'Inputs from Uganda staff'!$E$61:$E$80,0),MATCH('HRH Need estimation'!$D235,'Inputs from Uganda staff'!$E$6:$BM$6,0)),
""))</f>
        <v/>
      </c>
      <c r="AA235" s="122" t="str">
        <f>IFERROR(
$AN235 * INDEX('WFOM - Time_Base'!$A$4:$API$29, MATCH("CenHos", 'WFOM - Time_Base'!$B$4:$B$29,0), MATCH(CONCATENATE($G235,AA$2),'WFOM - Time_Base'!$A$8:$API$8,0)) *
INDEX('WFOM - Time_Base'!$A$4:$API$29, MATCH("CenHos_Per", 'WFOM - Time_Base'!$B$4:$B$29,0), MATCH(CONCATENATE($G235,AA$2),'WFOM - Time_Base'!$A$8:$API$8,0)),
IFERROR($AN235 * INDEX('Inputs from Uganda staff'!$E$61:$BM$80,MATCH('HRH Need estimation'!AA$2,'Inputs from Uganda staff'!$E$61:$E$80,0),MATCH('HRH Need estimation'!$D235,'Inputs from Uganda staff'!$E$6:$BM$6,0)),
""))</f>
        <v/>
      </c>
      <c r="AB235" s="122" t="str">
        <f>IFERROR(
$AN235 * INDEX('WFOM - Time_Base'!$A$4:$API$29, MATCH("CenHos", 'WFOM - Time_Base'!$B$4:$B$29,0), MATCH(CONCATENATE($G235,AB$2),'WFOM - Time_Base'!$A$8:$API$8,0)) *
INDEX('WFOM - Time_Base'!$A$4:$API$29, MATCH("CenHos_Per", 'WFOM - Time_Base'!$B$4:$B$29,0), MATCH(CONCATENATE($G235,AB$2),'WFOM - Time_Base'!$A$8:$API$8,0)),
IFERROR($AN235 * INDEX('Inputs from Uganda staff'!$E$61:$BM$80,MATCH('HRH Need estimation'!AB$2,'Inputs from Uganda staff'!$E$61:$E$80,0),MATCH('HRH Need estimation'!$D235,'Inputs from Uganda staff'!$E$6:$BM$6,0)),
""))</f>
        <v/>
      </c>
      <c r="AC235" s="122" t="str">
        <f>IFERROR(
$AN235 * INDEX('WFOM - Time_Base'!$A$4:$API$29, MATCH("CenHos", 'WFOM - Time_Base'!$B$4:$B$29,0), MATCH(CONCATENATE($G235,AC$2),'WFOM - Time_Base'!$A$8:$API$8,0)) *
INDEX('WFOM - Time_Base'!$A$4:$API$29, MATCH("CenHos_Per", 'WFOM - Time_Base'!$B$4:$B$29,0), MATCH(CONCATENATE($G235,AC$2),'WFOM - Time_Base'!$A$8:$API$8,0)),
IFERROR($AN235 * INDEX('Inputs from Uganda staff'!$E$61:$BM$80,MATCH('HRH Need estimation'!AC$2,'Inputs from Uganda staff'!$E$61:$E$80,0),MATCH('HRH Need estimation'!$D235,'Inputs from Uganda staff'!$E$6:$BM$6,0)),
""))</f>
        <v/>
      </c>
      <c r="AD235" s="122" t="str">
        <f>IFERROR(
$AN235 * INDEX('WFOM - Time_Base'!$A$4:$API$29, MATCH("CenHos", 'WFOM - Time_Base'!$B$4:$B$29,0), MATCH(CONCATENATE($G235,AD$2),'WFOM - Time_Base'!$A$8:$API$8,0)) *
INDEX('WFOM - Time_Base'!$A$4:$API$29, MATCH("CenHos_Per", 'WFOM - Time_Base'!$B$4:$B$29,0), MATCH(CONCATENATE($G235,AD$2),'WFOM - Time_Base'!$A$8:$API$8,0)),
IFERROR($AN235 * INDEX('Inputs from Uganda staff'!$E$61:$BM$80,MATCH('HRH Need estimation'!AD$2,'Inputs from Uganda staff'!$E$61:$E$80,0),MATCH('HRH Need estimation'!$D235,'Inputs from Uganda staff'!$E$6:$BM$6,0)),
""))</f>
        <v/>
      </c>
      <c r="AE235" s="122" t="str">
        <f>IFERROR(
$AN235 * INDEX('WFOM - Time_Base'!$A$4:$API$29, MATCH("CenHos", 'WFOM - Time_Base'!$B$4:$B$29,0), MATCH(CONCATENATE($G235,AE$2),'WFOM - Time_Base'!$A$8:$API$8,0)) *
INDEX('WFOM - Time_Base'!$A$4:$API$29, MATCH("CenHos_Per", 'WFOM - Time_Base'!$B$4:$B$29,0), MATCH(CONCATENATE($G235,AE$2),'WFOM - Time_Base'!$A$8:$API$8,0)),
IFERROR($AN235 * INDEX('Inputs from Uganda staff'!$E$61:$BM$80,MATCH('HRH Need estimation'!AE$2,'Inputs from Uganda staff'!$E$61:$E$80,0),MATCH('HRH Need estimation'!$D235,'Inputs from Uganda staff'!$E$6:$BM$6,0)),
""))</f>
        <v/>
      </c>
      <c r="AF235" s="122" t="str">
        <f>IFERROR(
$AN235 * INDEX('WFOM - Time_Base'!$A$4:$API$29, MATCH("CenHos", 'WFOM - Time_Base'!$B$4:$B$29,0), MATCH(CONCATENATE($G235,AF$2),'WFOM - Time_Base'!$A$8:$API$8,0)) *
INDEX('WFOM - Time_Base'!$A$4:$API$29, MATCH("CenHos_Per", 'WFOM - Time_Base'!$B$4:$B$29,0), MATCH(CONCATENATE($G235,AF$2),'WFOM - Time_Base'!$A$8:$API$8,0)),
IFERROR($AN235 * INDEX('Inputs from Uganda staff'!$E$61:$BM$80,MATCH('HRH Need estimation'!AF$2,'Inputs from Uganda staff'!$E$61:$E$80,0),MATCH('HRH Need estimation'!$D235,'Inputs from Uganda staff'!$E$6:$BM$6,0)),
""))</f>
        <v/>
      </c>
      <c r="AG235" s="122" t="str">
        <f>IFERROR(
$AN235 * INDEX('WFOM - Time_Base'!$A$4:$API$29, MATCH("CenHos", 'WFOM - Time_Base'!$B$4:$B$29,0), MATCH(CONCATENATE($G235,AG$2),'WFOM - Time_Base'!$A$8:$API$8,0)) *
INDEX('WFOM - Time_Base'!$A$4:$API$29, MATCH("CenHos_Per", 'WFOM - Time_Base'!$B$4:$B$29,0), MATCH(CONCATENATE($G235,AG$2),'WFOM - Time_Base'!$A$8:$API$8,0)),
IFERROR($AN235 * INDEX('Inputs from Uganda staff'!$E$61:$BM$80,MATCH('HRH Need estimation'!AG$2,'Inputs from Uganda staff'!$E$61:$E$80,0),MATCH('HRH Need estimation'!$D235,'Inputs from Uganda staff'!$E$6:$BM$6,0)),
""))</f>
        <v/>
      </c>
      <c r="AH235" s="122" t="str">
        <f>IFERROR(
$AN235 * INDEX('WFOM - Time_Base'!$A$4:$API$29, MATCH("CenHos", 'WFOM - Time_Base'!$B$4:$B$29,0), MATCH(CONCATENATE($G235,AH$2),'WFOM - Time_Base'!$A$8:$API$8,0)) *
INDEX('WFOM - Time_Base'!$A$4:$API$29, MATCH("CenHos_Per", 'WFOM - Time_Base'!$B$4:$B$29,0), MATCH(CONCATENATE($G235,AH$2),'WFOM - Time_Base'!$A$8:$API$8,0)),
IFERROR($AN235 * INDEX('Inputs from Uganda staff'!$E$61:$BM$80,MATCH('HRH Need estimation'!AH$2,'Inputs from Uganda staff'!$E$61:$E$80,0),MATCH('HRH Need estimation'!$D235,'Inputs from Uganda staff'!$E$6:$BM$6,0)),
""))</f>
        <v/>
      </c>
      <c r="AI235" s="122" t="str">
        <f>IFERROR(
$AN235 * INDEX('WFOM - Time_Base'!$A$4:$API$29, MATCH("CenHos", 'WFOM - Time_Base'!$B$4:$B$29,0), MATCH(CONCATENATE($G235,AI$2),'WFOM - Time_Base'!$A$8:$API$8,0)) *
INDEX('WFOM - Time_Base'!$A$4:$API$29, MATCH("CenHos_Per", 'WFOM - Time_Base'!$B$4:$B$29,0), MATCH(CONCATENATE($G235,AI$2),'WFOM - Time_Base'!$A$8:$API$8,0)),
IFERROR($AN235 * INDEX('Inputs from Uganda staff'!$E$61:$BM$80,MATCH('HRH Need estimation'!AI$2,'Inputs from Uganda staff'!$E$61:$E$80,0),MATCH('HRH Need estimation'!$D235,'Inputs from Uganda staff'!$E$6:$BM$6,0)),
""))</f>
        <v/>
      </c>
      <c r="AJ235" s="122" t="str">
        <f>IFERROR(
$AN235 * INDEX('WFOM - Time_Base'!$A$4:$API$29, MATCH("CenHos", 'WFOM - Time_Base'!$B$4:$B$29,0), MATCH(CONCATENATE($G235,AJ$2),'WFOM - Time_Base'!$A$8:$API$8,0)) *
INDEX('WFOM - Time_Base'!$A$4:$API$29, MATCH("CenHos_Per", 'WFOM - Time_Base'!$B$4:$B$29,0), MATCH(CONCATENATE($G235,AJ$2),'WFOM - Time_Base'!$A$8:$API$8,0)),
IFERROR($AN235 * INDEX('Inputs from Uganda staff'!$E$61:$BM$80,MATCH('HRH Need estimation'!AJ$2,'Inputs from Uganda staff'!$E$61:$E$80,0),MATCH('HRH Need estimation'!$D235,'Inputs from Uganda staff'!$E$6:$BM$6,0)),
""))</f>
        <v/>
      </c>
      <c r="AK235" s="122" t="str">
        <f>IFERROR(
$AN235 * INDEX('WFOM - Time_Base'!$A$4:$API$29, MATCH("CenHos", 'WFOM - Time_Base'!$B$4:$B$29,0), MATCH(CONCATENATE($G235,AK$2),'WFOM - Time_Base'!$A$8:$API$8,0)) *
INDEX('WFOM - Time_Base'!$A$4:$API$29, MATCH("CenHos_Per", 'WFOM - Time_Base'!$B$4:$B$29,0), MATCH(CONCATENATE($G235,AK$2),'WFOM - Time_Base'!$A$8:$API$8,0)),
IFERROR($AN235 * INDEX('Inputs from Uganda staff'!$E$61:$BM$80,MATCH('HRH Need estimation'!AK$2,'Inputs from Uganda staff'!$E$61:$E$80,0),MATCH('HRH Need estimation'!$D235,'Inputs from Uganda staff'!$E$6:$BM$6,0)),
""))</f>
        <v/>
      </c>
      <c r="AL235" s="122" t="str">
        <f>IFERROR(
$AN235 * INDEX('WFOM - Time_Base'!$A$4:$API$29, MATCH("CenHos", 'WFOM - Time_Base'!$B$4:$B$29,0), MATCH(CONCATENATE($G235,AL$2),'WFOM - Time_Base'!$A$8:$API$8,0)) *
INDEX('WFOM - Time_Base'!$A$4:$API$29, MATCH("CenHos_Per", 'WFOM - Time_Base'!$B$4:$B$29,0), MATCH(CONCATENATE($G235,AL$2),'WFOM - Time_Base'!$A$8:$API$8,0)),
IFERROR($AN235 * INDEX('Inputs from Uganda staff'!$E$61:$BM$80,MATCH('HRH Need estimation'!AL$2,'Inputs from Uganda staff'!$E$61:$E$80,0),MATCH('HRH Need estimation'!$D235,'Inputs from Uganda staff'!$E$6:$BM$6,0)),
""))</f>
        <v/>
      </c>
      <c r="AN235">
        <v>1</v>
      </c>
      <c r="AO235" t="e">
        <f t="shared" si="8"/>
        <v>#N/A</v>
      </c>
    </row>
    <row r="236" spans="1:41">
      <c r="A236" s="106" t="s">
        <v>915</v>
      </c>
      <c r="B236" s="106" t="s">
        <v>680</v>
      </c>
      <c r="C236" s="107" t="s">
        <v>687</v>
      </c>
      <c r="D236" s="115" t="s">
        <v>688</v>
      </c>
      <c r="E236" s="199"/>
      <c r="F236" s="199"/>
      <c r="G236" s="199" t="str">
        <f>IF(F236&lt;&gt;"", VLOOKUP(F236,'WFOM - Cadre and Service List'!$E$4:$F$52,2,FALSE), "")</f>
        <v/>
      </c>
      <c r="H236" s="199" t="s">
        <v>1060</v>
      </c>
      <c r="I236" s="208"/>
      <c r="J236" s="208"/>
      <c r="K236" s="208"/>
      <c r="L236" s="208"/>
      <c r="M236" s="208"/>
      <c r="N236" s="208"/>
      <c r="O236" s="208"/>
      <c r="P236" s="207">
        <f t="shared" si="7"/>
        <v>0</v>
      </c>
      <c r="Q236" s="122" t="s">
        <v>1947</v>
      </c>
      <c r="R236" s="122" t="str">
        <f>IFERROR(
$AN236 * INDEX('WFOM - Time_Base'!$A$4:$API$29, MATCH("CenHos", 'WFOM - Time_Base'!$B$4:$B$29,0), MATCH(CONCATENATE($G236,R$2),'WFOM - Time_Base'!$A$8:$API$8,0)) *
INDEX('WFOM - Time_Base'!$A$4:$API$29, MATCH("CenHos_Per", 'WFOM - Time_Base'!$B$4:$B$29,0), MATCH(CONCATENATE($G236,R$2),'WFOM - Time_Base'!$A$8:$API$8,0)),
IFERROR($AN236 * INDEX('Inputs from Uganda staff'!$E$61:$BM$80,MATCH('HRH Need estimation'!R$2,'Inputs from Uganda staff'!$E$61:$E$80,0),MATCH('HRH Need estimation'!$D236,'Inputs from Uganda staff'!$E$6:$BM$6,0)),
""))</f>
        <v/>
      </c>
      <c r="S236" s="122" t="str">
        <f>IFERROR(
$AN236 * INDEX('WFOM - Time_Base'!$A$4:$API$29, MATCH("CenHos", 'WFOM - Time_Base'!$B$4:$B$29,0), MATCH(CONCATENATE($G236,S$2),'WFOM - Time_Base'!$A$8:$API$8,0)) *
INDEX('WFOM - Time_Base'!$A$4:$API$29, MATCH("CenHos_Per", 'WFOM - Time_Base'!$B$4:$B$29,0), MATCH(CONCATENATE($G236,S$2),'WFOM - Time_Base'!$A$8:$API$8,0)),
IFERROR($AN236 * INDEX('Inputs from Uganda staff'!$E$61:$BM$80,MATCH('HRH Need estimation'!S$2,'Inputs from Uganda staff'!$E$61:$E$80,0),MATCH('HRH Need estimation'!$D236,'Inputs from Uganda staff'!$E$6:$BM$6,0)),
""))</f>
        <v/>
      </c>
      <c r="T236" s="122" t="str">
        <f>IFERROR(
$AN236 * INDEX('WFOM - Time_Base'!$A$4:$API$29, MATCH("CenHos", 'WFOM - Time_Base'!$B$4:$B$29,0), MATCH(CONCATENATE($G236,T$2),'WFOM - Time_Base'!$A$8:$API$8,0)) *
INDEX('WFOM - Time_Base'!$A$4:$API$29, MATCH("CenHos_Per", 'WFOM - Time_Base'!$B$4:$B$29,0), MATCH(CONCATENATE($G236,T$2),'WFOM - Time_Base'!$A$8:$API$8,0)),
IFERROR($AN236 * INDEX('Inputs from Uganda staff'!$E$61:$BM$80,MATCH('HRH Need estimation'!T$2,'Inputs from Uganda staff'!$E$61:$E$80,0),MATCH('HRH Need estimation'!$D236,'Inputs from Uganda staff'!$E$6:$BM$6,0)),
""))</f>
        <v/>
      </c>
      <c r="U236" s="122" t="str">
        <f>IFERROR(
$AN236 * INDEX('WFOM - Time_Base'!$A$4:$API$29, MATCH("CenHos", 'WFOM - Time_Base'!$B$4:$B$29,0), MATCH(CONCATENATE($G236,U$2),'WFOM - Time_Base'!$A$8:$API$8,0)) *
INDEX('WFOM - Time_Base'!$A$4:$API$29, MATCH("CenHos_Per", 'WFOM - Time_Base'!$B$4:$B$29,0), MATCH(CONCATENATE($G236,U$2),'WFOM - Time_Base'!$A$8:$API$8,0)),
IFERROR($AN236 * INDEX('Inputs from Uganda staff'!$E$61:$BM$80,MATCH('HRH Need estimation'!U$2,'Inputs from Uganda staff'!$E$61:$E$80,0),MATCH('HRH Need estimation'!$D236,'Inputs from Uganda staff'!$E$6:$BM$6,0)),
""))</f>
        <v/>
      </c>
      <c r="V236" s="122" t="str">
        <f>IFERROR(
$AN236 * INDEX('WFOM - Time_Base'!$A$4:$API$29, MATCH("CenHos", 'WFOM - Time_Base'!$B$4:$B$29,0), MATCH(CONCATENATE($G236,V$2),'WFOM - Time_Base'!$A$8:$API$8,0)) *
INDEX('WFOM - Time_Base'!$A$4:$API$29, MATCH("CenHos_Per", 'WFOM - Time_Base'!$B$4:$B$29,0), MATCH(CONCATENATE($G236,V$2),'WFOM - Time_Base'!$A$8:$API$8,0)),
IFERROR($AN236 * INDEX('Inputs from Uganda staff'!$E$61:$BM$80,MATCH('HRH Need estimation'!V$2,'Inputs from Uganda staff'!$E$61:$E$80,0),MATCH('HRH Need estimation'!$D236,'Inputs from Uganda staff'!$E$6:$BM$6,0)),
""))</f>
        <v/>
      </c>
      <c r="W236" s="122" t="str">
        <f>IFERROR(
$AN236 * INDEX('WFOM - Time_Base'!$A$4:$API$29, MATCH("CenHos", 'WFOM - Time_Base'!$B$4:$B$29,0), MATCH(CONCATENATE($G236,W$2),'WFOM - Time_Base'!$A$8:$API$8,0)) *
INDEX('WFOM - Time_Base'!$A$4:$API$29, MATCH("CenHos_Per", 'WFOM - Time_Base'!$B$4:$B$29,0), MATCH(CONCATENATE($G236,W$2),'WFOM - Time_Base'!$A$8:$API$8,0)),
IFERROR($AN236 * INDEX('Inputs from Uganda staff'!$E$61:$BM$80,MATCH('HRH Need estimation'!W$2,'Inputs from Uganda staff'!$E$61:$E$80,0),MATCH('HRH Need estimation'!$D236,'Inputs from Uganda staff'!$E$6:$BM$6,0)),
""))</f>
        <v/>
      </c>
      <c r="X236" s="122" t="str">
        <f>IFERROR(
$AN236 * INDEX('WFOM - Time_Base'!$A$4:$API$29, MATCH("CenHos", 'WFOM - Time_Base'!$B$4:$B$29,0), MATCH(CONCATENATE($G236,X$2),'WFOM - Time_Base'!$A$8:$API$8,0)) *
INDEX('WFOM - Time_Base'!$A$4:$API$29, MATCH("CenHos_Per", 'WFOM - Time_Base'!$B$4:$B$29,0), MATCH(CONCATENATE($G236,X$2),'WFOM - Time_Base'!$A$8:$API$8,0)),
IFERROR($AN236 * INDEX('Inputs from Uganda staff'!$E$61:$BM$80,MATCH('HRH Need estimation'!X$2,'Inputs from Uganda staff'!$E$61:$E$80,0),MATCH('HRH Need estimation'!$D236,'Inputs from Uganda staff'!$E$6:$BM$6,0)),
""))</f>
        <v/>
      </c>
      <c r="Y236" s="122" t="str">
        <f>IFERROR(
$AN236 * INDEX('WFOM - Time_Base'!$A$4:$API$29, MATCH("CenHos", 'WFOM - Time_Base'!$B$4:$B$29,0), MATCH(CONCATENATE($G236,Y$2),'WFOM - Time_Base'!$A$8:$API$8,0)) *
INDEX('WFOM - Time_Base'!$A$4:$API$29, MATCH("CenHos_Per", 'WFOM - Time_Base'!$B$4:$B$29,0), MATCH(CONCATENATE($G236,Y$2),'WFOM - Time_Base'!$A$8:$API$8,0)),
IFERROR($AN236 * INDEX('Inputs from Uganda staff'!$E$61:$BM$80,MATCH('HRH Need estimation'!Y$2,'Inputs from Uganda staff'!$E$61:$E$80,0),MATCH('HRH Need estimation'!$D236,'Inputs from Uganda staff'!$E$6:$BM$6,0)),
""))</f>
        <v/>
      </c>
      <c r="Z236" s="122" t="str">
        <f>IFERROR(
$AN236 * INDEX('WFOM - Time_Base'!$A$4:$API$29, MATCH("CenHos", 'WFOM - Time_Base'!$B$4:$B$29,0), MATCH(CONCATENATE($G236,Z$2),'WFOM - Time_Base'!$A$8:$API$8,0)) *
INDEX('WFOM - Time_Base'!$A$4:$API$29, MATCH("CenHos_Per", 'WFOM - Time_Base'!$B$4:$B$29,0), MATCH(CONCATENATE($G236,Z$2),'WFOM - Time_Base'!$A$8:$API$8,0)),
IFERROR($AN236 * INDEX('Inputs from Uganda staff'!$E$61:$BM$80,MATCH('HRH Need estimation'!Z$2,'Inputs from Uganda staff'!$E$61:$E$80,0),MATCH('HRH Need estimation'!$D236,'Inputs from Uganda staff'!$E$6:$BM$6,0)),
""))</f>
        <v/>
      </c>
      <c r="AA236" s="122" t="str">
        <f>IFERROR(
$AN236 * INDEX('WFOM - Time_Base'!$A$4:$API$29, MATCH("CenHos", 'WFOM - Time_Base'!$B$4:$B$29,0), MATCH(CONCATENATE($G236,AA$2),'WFOM - Time_Base'!$A$8:$API$8,0)) *
INDEX('WFOM - Time_Base'!$A$4:$API$29, MATCH("CenHos_Per", 'WFOM - Time_Base'!$B$4:$B$29,0), MATCH(CONCATENATE($G236,AA$2),'WFOM - Time_Base'!$A$8:$API$8,0)),
IFERROR($AN236 * INDEX('Inputs from Uganda staff'!$E$61:$BM$80,MATCH('HRH Need estimation'!AA$2,'Inputs from Uganda staff'!$E$61:$E$80,0),MATCH('HRH Need estimation'!$D236,'Inputs from Uganda staff'!$E$6:$BM$6,0)),
""))</f>
        <v/>
      </c>
      <c r="AB236" s="122" t="str">
        <f>IFERROR(
$AN236 * INDEX('WFOM - Time_Base'!$A$4:$API$29, MATCH("CenHos", 'WFOM - Time_Base'!$B$4:$B$29,0), MATCH(CONCATENATE($G236,AB$2),'WFOM - Time_Base'!$A$8:$API$8,0)) *
INDEX('WFOM - Time_Base'!$A$4:$API$29, MATCH("CenHos_Per", 'WFOM - Time_Base'!$B$4:$B$29,0), MATCH(CONCATENATE($G236,AB$2),'WFOM - Time_Base'!$A$8:$API$8,0)),
IFERROR($AN236 * INDEX('Inputs from Uganda staff'!$E$61:$BM$80,MATCH('HRH Need estimation'!AB$2,'Inputs from Uganda staff'!$E$61:$E$80,0),MATCH('HRH Need estimation'!$D236,'Inputs from Uganda staff'!$E$6:$BM$6,0)),
""))</f>
        <v/>
      </c>
      <c r="AC236" s="122" t="str">
        <f>IFERROR(
$AN236 * INDEX('WFOM - Time_Base'!$A$4:$API$29, MATCH("CenHos", 'WFOM - Time_Base'!$B$4:$B$29,0), MATCH(CONCATENATE($G236,AC$2),'WFOM - Time_Base'!$A$8:$API$8,0)) *
INDEX('WFOM - Time_Base'!$A$4:$API$29, MATCH("CenHos_Per", 'WFOM - Time_Base'!$B$4:$B$29,0), MATCH(CONCATENATE($G236,AC$2),'WFOM - Time_Base'!$A$8:$API$8,0)),
IFERROR($AN236 * INDEX('Inputs from Uganda staff'!$E$61:$BM$80,MATCH('HRH Need estimation'!AC$2,'Inputs from Uganda staff'!$E$61:$E$80,0),MATCH('HRH Need estimation'!$D236,'Inputs from Uganda staff'!$E$6:$BM$6,0)),
""))</f>
        <v/>
      </c>
      <c r="AD236" s="122" t="str">
        <f>IFERROR(
$AN236 * INDEX('WFOM - Time_Base'!$A$4:$API$29, MATCH("CenHos", 'WFOM - Time_Base'!$B$4:$B$29,0), MATCH(CONCATENATE($G236,AD$2),'WFOM - Time_Base'!$A$8:$API$8,0)) *
INDEX('WFOM - Time_Base'!$A$4:$API$29, MATCH("CenHos_Per", 'WFOM - Time_Base'!$B$4:$B$29,0), MATCH(CONCATENATE($G236,AD$2),'WFOM - Time_Base'!$A$8:$API$8,0)),
IFERROR($AN236 * INDEX('Inputs from Uganda staff'!$E$61:$BM$80,MATCH('HRH Need estimation'!AD$2,'Inputs from Uganda staff'!$E$61:$E$80,0),MATCH('HRH Need estimation'!$D236,'Inputs from Uganda staff'!$E$6:$BM$6,0)),
""))</f>
        <v/>
      </c>
      <c r="AE236" s="122" t="str">
        <f>IFERROR(
$AN236 * INDEX('WFOM - Time_Base'!$A$4:$API$29, MATCH("CenHos", 'WFOM - Time_Base'!$B$4:$B$29,0), MATCH(CONCATENATE($G236,AE$2),'WFOM - Time_Base'!$A$8:$API$8,0)) *
INDEX('WFOM - Time_Base'!$A$4:$API$29, MATCH("CenHos_Per", 'WFOM - Time_Base'!$B$4:$B$29,0), MATCH(CONCATENATE($G236,AE$2),'WFOM - Time_Base'!$A$8:$API$8,0)),
IFERROR($AN236 * INDEX('Inputs from Uganda staff'!$E$61:$BM$80,MATCH('HRH Need estimation'!AE$2,'Inputs from Uganda staff'!$E$61:$E$80,0),MATCH('HRH Need estimation'!$D236,'Inputs from Uganda staff'!$E$6:$BM$6,0)),
""))</f>
        <v/>
      </c>
      <c r="AF236" s="122" t="str">
        <f>IFERROR(
$AN236 * INDEX('WFOM - Time_Base'!$A$4:$API$29, MATCH("CenHos", 'WFOM - Time_Base'!$B$4:$B$29,0), MATCH(CONCATENATE($G236,AF$2),'WFOM - Time_Base'!$A$8:$API$8,0)) *
INDEX('WFOM - Time_Base'!$A$4:$API$29, MATCH("CenHos_Per", 'WFOM - Time_Base'!$B$4:$B$29,0), MATCH(CONCATENATE($G236,AF$2),'WFOM - Time_Base'!$A$8:$API$8,0)),
IFERROR($AN236 * INDEX('Inputs from Uganda staff'!$E$61:$BM$80,MATCH('HRH Need estimation'!AF$2,'Inputs from Uganda staff'!$E$61:$E$80,0),MATCH('HRH Need estimation'!$D236,'Inputs from Uganda staff'!$E$6:$BM$6,0)),
""))</f>
        <v/>
      </c>
      <c r="AG236" s="122" t="str">
        <f>IFERROR(
$AN236 * INDEX('WFOM - Time_Base'!$A$4:$API$29, MATCH("CenHos", 'WFOM - Time_Base'!$B$4:$B$29,0), MATCH(CONCATENATE($G236,AG$2),'WFOM - Time_Base'!$A$8:$API$8,0)) *
INDEX('WFOM - Time_Base'!$A$4:$API$29, MATCH("CenHos_Per", 'WFOM - Time_Base'!$B$4:$B$29,0), MATCH(CONCATENATE($G236,AG$2),'WFOM - Time_Base'!$A$8:$API$8,0)),
IFERROR($AN236 * INDEX('Inputs from Uganda staff'!$E$61:$BM$80,MATCH('HRH Need estimation'!AG$2,'Inputs from Uganda staff'!$E$61:$E$80,0),MATCH('HRH Need estimation'!$D236,'Inputs from Uganda staff'!$E$6:$BM$6,0)),
""))</f>
        <v/>
      </c>
      <c r="AH236" s="122" t="str">
        <f>IFERROR(
$AN236 * INDEX('WFOM - Time_Base'!$A$4:$API$29, MATCH("CenHos", 'WFOM - Time_Base'!$B$4:$B$29,0), MATCH(CONCATENATE($G236,AH$2),'WFOM - Time_Base'!$A$8:$API$8,0)) *
INDEX('WFOM - Time_Base'!$A$4:$API$29, MATCH("CenHos_Per", 'WFOM - Time_Base'!$B$4:$B$29,0), MATCH(CONCATENATE($G236,AH$2),'WFOM - Time_Base'!$A$8:$API$8,0)),
IFERROR($AN236 * INDEX('Inputs from Uganda staff'!$E$61:$BM$80,MATCH('HRH Need estimation'!AH$2,'Inputs from Uganda staff'!$E$61:$E$80,0),MATCH('HRH Need estimation'!$D236,'Inputs from Uganda staff'!$E$6:$BM$6,0)),
""))</f>
        <v/>
      </c>
      <c r="AI236" s="122" t="str">
        <f>IFERROR(
$AN236 * INDEX('WFOM - Time_Base'!$A$4:$API$29, MATCH("CenHos", 'WFOM - Time_Base'!$B$4:$B$29,0), MATCH(CONCATENATE($G236,AI$2),'WFOM - Time_Base'!$A$8:$API$8,0)) *
INDEX('WFOM - Time_Base'!$A$4:$API$29, MATCH("CenHos_Per", 'WFOM - Time_Base'!$B$4:$B$29,0), MATCH(CONCATENATE($G236,AI$2),'WFOM - Time_Base'!$A$8:$API$8,0)),
IFERROR($AN236 * INDEX('Inputs from Uganda staff'!$E$61:$BM$80,MATCH('HRH Need estimation'!AI$2,'Inputs from Uganda staff'!$E$61:$E$80,0),MATCH('HRH Need estimation'!$D236,'Inputs from Uganda staff'!$E$6:$BM$6,0)),
""))</f>
        <v/>
      </c>
      <c r="AJ236" s="122" t="str">
        <f>IFERROR(
$AN236 * INDEX('WFOM - Time_Base'!$A$4:$API$29, MATCH("CenHos", 'WFOM - Time_Base'!$B$4:$B$29,0), MATCH(CONCATENATE($G236,AJ$2),'WFOM - Time_Base'!$A$8:$API$8,0)) *
INDEX('WFOM - Time_Base'!$A$4:$API$29, MATCH("CenHos_Per", 'WFOM - Time_Base'!$B$4:$B$29,0), MATCH(CONCATENATE($G236,AJ$2),'WFOM - Time_Base'!$A$8:$API$8,0)),
IFERROR($AN236 * INDEX('Inputs from Uganda staff'!$E$61:$BM$80,MATCH('HRH Need estimation'!AJ$2,'Inputs from Uganda staff'!$E$61:$E$80,0),MATCH('HRH Need estimation'!$D236,'Inputs from Uganda staff'!$E$6:$BM$6,0)),
""))</f>
        <v/>
      </c>
      <c r="AK236" s="122" t="str">
        <f>IFERROR(
$AN236 * INDEX('WFOM - Time_Base'!$A$4:$API$29, MATCH("CenHos", 'WFOM - Time_Base'!$B$4:$B$29,0), MATCH(CONCATENATE($G236,AK$2),'WFOM - Time_Base'!$A$8:$API$8,0)) *
INDEX('WFOM - Time_Base'!$A$4:$API$29, MATCH("CenHos_Per", 'WFOM - Time_Base'!$B$4:$B$29,0), MATCH(CONCATENATE($G236,AK$2),'WFOM - Time_Base'!$A$8:$API$8,0)),
IFERROR($AN236 * INDEX('Inputs from Uganda staff'!$E$61:$BM$80,MATCH('HRH Need estimation'!AK$2,'Inputs from Uganda staff'!$E$61:$E$80,0),MATCH('HRH Need estimation'!$D236,'Inputs from Uganda staff'!$E$6:$BM$6,0)),
""))</f>
        <v/>
      </c>
      <c r="AL236" s="122" t="str">
        <f>IFERROR(
$AN236 * INDEX('WFOM - Time_Base'!$A$4:$API$29, MATCH("CenHos", 'WFOM - Time_Base'!$B$4:$B$29,0), MATCH(CONCATENATE($G236,AL$2),'WFOM - Time_Base'!$A$8:$API$8,0)) *
INDEX('WFOM - Time_Base'!$A$4:$API$29, MATCH("CenHos_Per", 'WFOM - Time_Base'!$B$4:$B$29,0), MATCH(CONCATENATE($G236,AL$2),'WFOM - Time_Base'!$A$8:$API$8,0)),
IFERROR($AN236 * INDEX('Inputs from Uganda staff'!$E$61:$BM$80,MATCH('HRH Need estimation'!AL$2,'Inputs from Uganda staff'!$E$61:$E$80,0),MATCH('HRH Need estimation'!$D236,'Inputs from Uganda staff'!$E$6:$BM$6,0)),
""))</f>
        <v/>
      </c>
      <c r="AN236">
        <v>1</v>
      </c>
      <c r="AO236" t="e">
        <f t="shared" si="8"/>
        <v>#N/A</v>
      </c>
    </row>
    <row r="237" spans="1:41">
      <c r="A237" s="106" t="s">
        <v>1035</v>
      </c>
      <c r="B237" s="106" t="s">
        <v>689</v>
      </c>
      <c r="C237" s="107" t="s">
        <v>690</v>
      </c>
      <c r="D237" s="115" t="s">
        <v>691</v>
      </c>
      <c r="E237" s="122" t="s">
        <v>867</v>
      </c>
      <c r="F237" s="122" t="s">
        <v>21</v>
      </c>
      <c r="G237" s="122" t="str">
        <f>IF(F237&lt;&gt;"", VLOOKUP(F237,'WFOM - Cadre and Service List'!$E$4:$F$52,2,FALSE), "")</f>
        <v>Over5OPD</v>
      </c>
      <c r="H237" s="122"/>
      <c r="I237" s="207"/>
      <c r="J237" s="207"/>
      <c r="K237" s="207"/>
      <c r="L237" s="207"/>
      <c r="M237" s="207"/>
      <c r="N237" s="207"/>
      <c r="O237" s="207"/>
      <c r="P237" s="207">
        <f t="shared" si="7"/>
        <v>0</v>
      </c>
      <c r="Q237" s="122" t="s">
        <v>1947</v>
      </c>
      <c r="R237" s="122">
        <f>IFERROR(
$AN237 * INDEX('WFOM - Time_Base'!$A$4:$API$29, MATCH("CenHos", 'WFOM - Time_Base'!$B$4:$B$29,0), MATCH(CONCATENATE($G237,R$2),'WFOM - Time_Base'!$A$8:$API$8,0)) *
INDEX('WFOM - Time_Base'!$A$4:$API$29, MATCH("CenHos_Per", 'WFOM - Time_Base'!$B$4:$B$29,0), MATCH(CONCATENATE($G237,R$2),'WFOM - Time_Base'!$A$8:$API$8,0)),
IFERROR($AN237 * INDEX('Inputs from Uganda staff'!$E$61:$BM$80,MATCH('HRH Need estimation'!R$2,'Inputs from Uganda staff'!$E$61:$E$80,0),MATCH('HRH Need estimation'!$D237,'Inputs from Uganda staff'!$E$6:$BM$6,0)),
""))</f>
        <v>3.5</v>
      </c>
      <c r="S237" s="122">
        <f>IFERROR(
$AN237 * INDEX('WFOM - Time_Base'!$A$4:$API$29, MATCH("CenHos", 'WFOM - Time_Base'!$B$4:$B$29,0), MATCH(CONCATENATE($G237,S$2),'WFOM - Time_Base'!$A$8:$API$8,0)) *
INDEX('WFOM - Time_Base'!$A$4:$API$29, MATCH("CenHos_Per", 'WFOM - Time_Base'!$B$4:$B$29,0), MATCH(CONCATENATE($G237,S$2),'WFOM - Time_Base'!$A$8:$API$8,0)),
IFERROR($AN237 * INDEX('Inputs from Uganda staff'!$E$61:$BM$80,MATCH('HRH Need estimation'!S$2,'Inputs from Uganda staff'!$E$61:$E$80,0),MATCH('HRH Need estimation'!$D237,'Inputs from Uganda staff'!$E$6:$BM$6,0)),
""))</f>
        <v>6</v>
      </c>
      <c r="T237" s="122">
        <f>IFERROR(
$AN237 * INDEX('WFOM - Time_Base'!$A$4:$API$29, MATCH("CenHos", 'WFOM - Time_Base'!$B$4:$B$29,0), MATCH(CONCATENATE($G237,T$2),'WFOM - Time_Base'!$A$8:$API$8,0)) *
INDEX('WFOM - Time_Base'!$A$4:$API$29, MATCH("CenHos_Per", 'WFOM - Time_Base'!$B$4:$B$29,0), MATCH(CONCATENATE($G237,T$2),'WFOM - Time_Base'!$A$8:$API$8,0)),
IFERROR($AN237 * INDEX('Inputs from Uganda staff'!$E$61:$BM$80,MATCH('HRH Need estimation'!T$2,'Inputs from Uganda staff'!$E$61:$E$80,0),MATCH('HRH Need estimation'!$D237,'Inputs from Uganda staff'!$E$6:$BM$6,0)),
""))</f>
        <v>0</v>
      </c>
      <c r="U237" s="122">
        <f>IFERROR(
$AN237 * INDEX('WFOM - Time_Base'!$A$4:$API$29, MATCH("CenHos", 'WFOM - Time_Base'!$B$4:$B$29,0), MATCH(CONCATENATE($G237,U$2),'WFOM - Time_Base'!$A$8:$API$8,0)) *
INDEX('WFOM - Time_Base'!$A$4:$API$29, MATCH("CenHos_Per", 'WFOM - Time_Base'!$B$4:$B$29,0), MATCH(CONCATENATE($G237,U$2),'WFOM - Time_Base'!$A$8:$API$8,0)),
IFERROR($AN237 * INDEX('Inputs from Uganda staff'!$E$61:$BM$80,MATCH('HRH Need estimation'!U$2,'Inputs from Uganda staff'!$E$61:$E$80,0),MATCH('HRH Need estimation'!$D237,'Inputs from Uganda staff'!$E$6:$BM$6,0)),
""))</f>
        <v>1</v>
      </c>
      <c r="V237" s="122">
        <f>IFERROR(
$AN237 * INDEX('WFOM - Time_Base'!$A$4:$API$29, MATCH("CenHos", 'WFOM - Time_Base'!$B$4:$B$29,0), MATCH(CONCATENATE($G237,V$2),'WFOM - Time_Base'!$A$8:$API$8,0)) *
INDEX('WFOM - Time_Base'!$A$4:$API$29, MATCH("CenHos_Per", 'WFOM - Time_Base'!$B$4:$B$29,0), MATCH(CONCATENATE($G237,V$2),'WFOM - Time_Base'!$A$8:$API$8,0)),
IFERROR($AN237 * INDEX('Inputs from Uganda staff'!$E$61:$BM$80,MATCH('HRH Need estimation'!V$2,'Inputs from Uganda staff'!$E$61:$E$80,0),MATCH('HRH Need estimation'!$D237,'Inputs from Uganda staff'!$E$6:$BM$6,0)),
""))</f>
        <v>4</v>
      </c>
      <c r="W237" s="122">
        <f>IFERROR(
$AN237 * INDEX('WFOM - Time_Base'!$A$4:$API$29, MATCH("CenHos", 'WFOM - Time_Base'!$B$4:$B$29,0), MATCH(CONCATENATE($G237,W$2),'WFOM - Time_Base'!$A$8:$API$8,0)) *
INDEX('WFOM - Time_Base'!$A$4:$API$29, MATCH("CenHos_Per", 'WFOM - Time_Base'!$B$4:$B$29,0), MATCH(CONCATENATE($G237,W$2),'WFOM - Time_Base'!$A$8:$API$8,0)),
IFERROR($AN237 * INDEX('Inputs from Uganda staff'!$E$61:$BM$80,MATCH('HRH Need estimation'!W$2,'Inputs from Uganda staff'!$E$61:$E$80,0),MATCH('HRH Need estimation'!$D237,'Inputs from Uganda staff'!$E$6:$BM$6,0)),
""))</f>
        <v>0</v>
      </c>
      <c r="X237" s="122">
        <f>IFERROR(
$AN237 * INDEX('WFOM - Time_Base'!$A$4:$API$29, MATCH("CenHos", 'WFOM - Time_Base'!$B$4:$B$29,0), MATCH(CONCATENATE($G237,X$2),'WFOM - Time_Base'!$A$8:$API$8,0)) *
INDEX('WFOM - Time_Base'!$A$4:$API$29, MATCH("CenHos_Per", 'WFOM - Time_Base'!$B$4:$B$29,0), MATCH(CONCATENATE($G237,X$2),'WFOM - Time_Base'!$A$8:$API$8,0)),
IFERROR($AN237 * INDEX('Inputs from Uganda staff'!$E$61:$BM$80,MATCH('HRH Need estimation'!X$2,'Inputs from Uganda staff'!$E$61:$E$80,0),MATCH('HRH Need estimation'!$D237,'Inputs from Uganda staff'!$E$6:$BM$6,0)),
""))</f>
        <v>0</v>
      </c>
      <c r="Y237" s="122">
        <f>IFERROR(
$AN237 * INDEX('WFOM - Time_Base'!$A$4:$API$29, MATCH("CenHos", 'WFOM - Time_Base'!$B$4:$B$29,0), MATCH(CONCATENATE($G237,Y$2),'WFOM - Time_Base'!$A$8:$API$8,0)) *
INDEX('WFOM - Time_Base'!$A$4:$API$29, MATCH("CenHos_Per", 'WFOM - Time_Base'!$B$4:$B$29,0), MATCH(CONCATENATE($G237,Y$2),'WFOM - Time_Base'!$A$8:$API$8,0)),
IFERROR($AN237 * INDEX('Inputs from Uganda staff'!$E$61:$BM$80,MATCH('HRH Need estimation'!Y$2,'Inputs from Uganda staff'!$E$61:$E$80,0),MATCH('HRH Need estimation'!$D237,'Inputs from Uganda staff'!$E$6:$BM$6,0)),
""))</f>
        <v>0</v>
      </c>
      <c r="Z237" s="122">
        <f>IFERROR(
$AN237 * INDEX('WFOM - Time_Base'!$A$4:$API$29, MATCH("CenHos", 'WFOM - Time_Base'!$B$4:$B$29,0), MATCH(CONCATENATE($G237,Z$2),'WFOM - Time_Base'!$A$8:$API$8,0)) *
INDEX('WFOM - Time_Base'!$A$4:$API$29, MATCH("CenHos_Per", 'WFOM - Time_Base'!$B$4:$B$29,0), MATCH(CONCATENATE($G237,Z$2),'WFOM - Time_Base'!$A$8:$API$8,0)),
IFERROR($AN237 * INDEX('Inputs from Uganda staff'!$E$61:$BM$80,MATCH('HRH Need estimation'!Z$2,'Inputs from Uganda staff'!$E$61:$E$80,0),MATCH('HRH Need estimation'!$D237,'Inputs from Uganda staff'!$E$6:$BM$6,0)),
""))</f>
        <v>0</v>
      </c>
      <c r="AA237" s="122">
        <f>IFERROR(
$AN237 * INDEX('WFOM - Time_Base'!$A$4:$API$29, MATCH("CenHos", 'WFOM - Time_Base'!$B$4:$B$29,0), MATCH(CONCATENATE($G237,AA$2),'WFOM - Time_Base'!$A$8:$API$8,0)) *
INDEX('WFOM - Time_Base'!$A$4:$API$29, MATCH("CenHos_Per", 'WFOM - Time_Base'!$B$4:$B$29,0), MATCH(CONCATENATE($G237,AA$2),'WFOM - Time_Base'!$A$8:$API$8,0)),
IFERROR($AN237 * INDEX('Inputs from Uganda staff'!$E$61:$BM$80,MATCH('HRH Need estimation'!AA$2,'Inputs from Uganda staff'!$E$61:$E$80,0),MATCH('HRH Need estimation'!$D237,'Inputs from Uganda staff'!$E$6:$BM$6,0)),
""))</f>
        <v>0</v>
      </c>
      <c r="AB237" s="122">
        <f>IFERROR(
$AN237 * INDEX('WFOM - Time_Base'!$A$4:$API$29, MATCH("CenHos", 'WFOM - Time_Base'!$B$4:$B$29,0), MATCH(CONCATENATE($G237,AB$2),'WFOM - Time_Base'!$A$8:$API$8,0)) *
INDEX('WFOM - Time_Base'!$A$4:$API$29, MATCH("CenHos_Per", 'WFOM - Time_Base'!$B$4:$B$29,0), MATCH(CONCATENATE($G237,AB$2),'WFOM - Time_Base'!$A$8:$API$8,0)),
IFERROR($AN237 * INDEX('Inputs from Uganda staff'!$E$61:$BM$80,MATCH('HRH Need estimation'!AB$2,'Inputs from Uganda staff'!$E$61:$E$80,0),MATCH('HRH Need estimation'!$D237,'Inputs from Uganda staff'!$E$6:$BM$6,0)),
""))</f>
        <v>0</v>
      </c>
      <c r="AC237" s="122" t="str">
        <f>IFERROR(
$AN237 * INDEX('WFOM - Time_Base'!$A$4:$API$29, MATCH("CenHos", 'WFOM - Time_Base'!$B$4:$B$29,0), MATCH(CONCATENATE($G237,AC$2),'WFOM - Time_Base'!$A$8:$API$8,0)) *
INDEX('WFOM - Time_Base'!$A$4:$API$29, MATCH("CenHos_Per", 'WFOM - Time_Base'!$B$4:$B$29,0), MATCH(CONCATENATE($G237,AC$2),'WFOM - Time_Base'!$A$8:$API$8,0)),
IFERROR($AN237 * INDEX('Inputs from Uganda staff'!$E$61:$BM$80,MATCH('HRH Need estimation'!AC$2,'Inputs from Uganda staff'!$E$61:$E$80,0),MATCH('HRH Need estimation'!$D237,'Inputs from Uganda staff'!$E$6:$BM$6,0)),
""))</f>
        <v/>
      </c>
      <c r="AD237" s="122">
        <f>IFERROR(
$AN237 * INDEX('WFOM - Time_Base'!$A$4:$API$29, MATCH("CenHos", 'WFOM - Time_Base'!$B$4:$B$29,0), MATCH(CONCATENATE($G237,AD$2),'WFOM - Time_Base'!$A$8:$API$8,0)) *
INDEX('WFOM - Time_Base'!$A$4:$API$29, MATCH("CenHos_Per", 'WFOM - Time_Base'!$B$4:$B$29,0), MATCH(CONCATENATE($G237,AD$2),'WFOM - Time_Base'!$A$8:$API$8,0)),
IFERROR($AN237 * INDEX('Inputs from Uganda staff'!$E$61:$BM$80,MATCH('HRH Need estimation'!AD$2,'Inputs from Uganda staff'!$E$61:$E$80,0),MATCH('HRH Need estimation'!$D237,'Inputs from Uganda staff'!$E$6:$BM$6,0)),
""))</f>
        <v>0</v>
      </c>
      <c r="AE237" s="122">
        <f>IFERROR(
$AN237 * INDEX('WFOM - Time_Base'!$A$4:$API$29, MATCH("CenHos", 'WFOM - Time_Base'!$B$4:$B$29,0), MATCH(CONCATENATE($G237,AE$2),'WFOM - Time_Base'!$A$8:$API$8,0)) *
INDEX('WFOM - Time_Base'!$A$4:$API$29, MATCH("CenHos_Per", 'WFOM - Time_Base'!$B$4:$B$29,0), MATCH(CONCATENATE($G237,AE$2),'WFOM - Time_Base'!$A$8:$API$8,0)),
IFERROR($AN237 * INDEX('Inputs from Uganda staff'!$E$61:$BM$80,MATCH('HRH Need estimation'!AE$2,'Inputs from Uganda staff'!$E$61:$E$80,0),MATCH('HRH Need estimation'!$D237,'Inputs from Uganda staff'!$E$6:$BM$6,0)),
""))</f>
        <v>0</v>
      </c>
      <c r="AF237" s="122">
        <f>IFERROR(
$AN237 * INDEX('WFOM - Time_Base'!$A$4:$API$29, MATCH("CenHos", 'WFOM - Time_Base'!$B$4:$B$29,0), MATCH(CONCATENATE($G237,AF$2),'WFOM - Time_Base'!$A$8:$API$8,0)) *
INDEX('WFOM - Time_Base'!$A$4:$API$29, MATCH("CenHos_Per", 'WFOM - Time_Base'!$B$4:$B$29,0), MATCH(CONCATENATE($G237,AF$2),'WFOM - Time_Base'!$A$8:$API$8,0)),
IFERROR($AN237 * INDEX('Inputs from Uganda staff'!$E$61:$BM$80,MATCH('HRH Need estimation'!AF$2,'Inputs from Uganda staff'!$E$61:$E$80,0),MATCH('HRH Need estimation'!$D237,'Inputs from Uganda staff'!$E$6:$BM$6,0)),
""))</f>
        <v>0</v>
      </c>
      <c r="AG237" s="122">
        <f>IFERROR(
$AN237 * INDEX('WFOM - Time_Base'!$A$4:$API$29, MATCH("CenHos", 'WFOM - Time_Base'!$B$4:$B$29,0), MATCH(CONCATENATE($G237,AG$2),'WFOM - Time_Base'!$A$8:$API$8,0)) *
INDEX('WFOM - Time_Base'!$A$4:$API$29, MATCH("CenHos_Per", 'WFOM - Time_Base'!$B$4:$B$29,0), MATCH(CONCATENATE($G237,AG$2),'WFOM - Time_Base'!$A$8:$API$8,0)),
IFERROR($AN237 * INDEX('Inputs from Uganda staff'!$E$61:$BM$80,MATCH('HRH Need estimation'!AG$2,'Inputs from Uganda staff'!$E$61:$E$80,0),MATCH('HRH Need estimation'!$D237,'Inputs from Uganda staff'!$E$6:$BM$6,0)),
""))</f>
        <v>0</v>
      </c>
      <c r="AH237" s="122">
        <f>IFERROR(
$AN237 * INDEX('WFOM - Time_Base'!$A$4:$API$29, MATCH("CenHos", 'WFOM - Time_Base'!$B$4:$B$29,0), MATCH(CONCATENATE($G237,AH$2),'WFOM - Time_Base'!$A$8:$API$8,0)) *
INDEX('WFOM - Time_Base'!$A$4:$API$29, MATCH("CenHos_Per", 'WFOM - Time_Base'!$B$4:$B$29,0), MATCH(CONCATENATE($G237,AH$2),'WFOM - Time_Base'!$A$8:$API$8,0)),
IFERROR($AN237 * INDEX('Inputs from Uganda staff'!$E$61:$BM$80,MATCH('HRH Need estimation'!AH$2,'Inputs from Uganda staff'!$E$61:$E$80,0),MATCH('HRH Need estimation'!$D237,'Inputs from Uganda staff'!$E$6:$BM$6,0)),
""))</f>
        <v>0</v>
      </c>
      <c r="AI237" s="122">
        <f>IFERROR(
$AN237 * INDEX('WFOM - Time_Base'!$A$4:$API$29, MATCH("CenHos", 'WFOM - Time_Base'!$B$4:$B$29,0), MATCH(CONCATENATE($G237,AI$2),'WFOM - Time_Base'!$A$8:$API$8,0)) *
INDEX('WFOM - Time_Base'!$A$4:$API$29, MATCH("CenHos_Per", 'WFOM - Time_Base'!$B$4:$B$29,0), MATCH(CONCATENATE($G237,AI$2),'WFOM - Time_Base'!$A$8:$API$8,0)),
IFERROR($AN237 * INDEX('Inputs from Uganda staff'!$E$61:$BM$80,MATCH('HRH Need estimation'!AI$2,'Inputs from Uganda staff'!$E$61:$E$80,0),MATCH('HRH Need estimation'!$D237,'Inputs from Uganda staff'!$E$6:$BM$6,0)),
""))</f>
        <v>0</v>
      </c>
      <c r="AJ237" s="122">
        <f>IFERROR(
$AN237 * INDEX('WFOM - Time_Base'!$A$4:$API$29, MATCH("CenHos", 'WFOM - Time_Base'!$B$4:$B$29,0), MATCH(CONCATENATE($G237,AJ$2),'WFOM - Time_Base'!$A$8:$API$8,0)) *
INDEX('WFOM - Time_Base'!$A$4:$API$29, MATCH("CenHos_Per", 'WFOM - Time_Base'!$B$4:$B$29,0), MATCH(CONCATENATE($G237,AJ$2),'WFOM - Time_Base'!$A$8:$API$8,0)),
IFERROR($AN237 * INDEX('Inputs from Uganda staff'!$E$61:$BM$80,MATCH('HRH Need estimation'!AJ$2,'Inputs from Uganda staff'!$E$61:$E$80,0),MATCH('HRH Need estimation'!$D237,'Inputs from Uganda staff'!$E$6:$BM$6,0)),
""))</f>
        <v>0</v>
      </c>
      <c r="AK237" s="122">
        <f>IFERROR(
$AN237 * INDEX('WFOM - Time_Base'!$A$4:$API$29, MATCH("CenHos", 'WFOM - Time_Base'!$B$4:$B$29,0), MATCH(CONCATENATE($G237,AK$2),'WFOM - Time_Base'!$A$8:$API$8,0)) *
INDEX('WFOM - Time_Base'!$A$4:$API$29, MATCH("CenHos_Per", 'WFOM - Time_Base'!$B$4:$B$29,0), MATCH(CONCATENATE($G237,AK$2),'WFOM - Time_Base'!$A$8:$API$8,0)),
IFERROR($AN237 * INDEX('Inputs from Uganda staff'!$E$61:$BM$80,MATCH('HRH Need estimation'!AK$2,'Inputs from Uganda staff'!$E$61:$E$80,0),MATCH('HRH Need estimation'!$D237,'Inputs from Uganda staff'!$E$6:$BM$6,0)),
""))</f>
        <v>0</v>
      </c>
      <c r="AL237" s="122">
        <f>IFERROR(
$AN237 * INDEX('WFOM - Time_Base'!$A$4:$API$29, MATCH("CenHos", 'WFOM - Time_Base'!$B$4:$B$29,0), MATCH(CONCATENATE($G237,AL$2),'WFOM - Time_Base'!$A$8:$API$8,0)) *
INDEX('WFOM - Time_Base'!$A$4:$API$29, MATCH("CenHos_Per", 'WFOM - Time_Base'!$B$4:$B$29,0), MATCH(CONCATENATE($G237,AL$2),'WFOM - Time_Base'!$A$8:$API$8,0)),
IFERROR($AN237 * INDEX('Inputs from Uganda staff'!$E$61:$BM$80,MATCH('HRH Need estimation'!AL$2,'Inputs from Uganda staff'!$E$61:$E$80,0),MATCH('HRH Need estimation'!$D237,'Inputs from Uganda staff'!$E$6:$BM$6,0)),
""))</f>
        <v>0</v>
      </c>
      <c r="AN237">
        <v>1</v>
      </c>
      <c r="AO237" t="e">
        <f t="shared" si="8"/>
        <v>#N/A</v>
      </c>
    </row>
    <row r="238" spans="1:41">
      <c r="A238" s="106" t="s">
        <v>915</v>
      </c>
      <c r="B238" s="106" t="s">
        <v>689</v>
      </c>
      <c r="C238" s="107" t="s">
        <v>692</v>
      </c>
      <c r="D238" s="115" t="s">
        <v>693</v>
      </c>
      <c r="E238" s="122" t="s">
        <v>867</v>
      </c>
      <c r="F238" s="200" t="s">
        <v>17</v>
      </c>
      <c r="G238" s="122" t="str">
        <f>IF(F238&lt;&gt;"", VLOOKUP(F238,'WFOM - Cadre and Service List'!$E$4:$F$52,2,FALSE), "")</f>
        <v>Under5OPD</v>
      </c>
      <c r="H238" s="122"/>
      <c r="I238" s="207"/>
      <c r="J238" s="207"/>
      <c r="K238" s="207"/>
      <c r="L238" s="207"/>
      <c r="M238" s="207"/>
      <c r="N238" s="207"/>
      <c r="O238" s="207"/>
      <c r="P238" s="207">
        <f t="shared" si="7"/>
        <v>0</v>
      </c>
      <c r="Q238" s="122" t="s">
        <v>1947</v>
      </c>
      <c r="R238" s="122">
        <f>IFERROR(
$AN238 * INDEX('WFOM - Time_Base'!$A$4:$API$29, MATCH("CenHos", 'WFOM - Time_Base'!$B$4:$B$29,0), MATCH(CONCATENATE($G238,R$2),'WFOM - Time_Base'!$A$8:$API$8,0)) *
INDEX('WFOM - Time_Base'!$A$4:$API$29, MATCH("CenHos_Per", 'WFOM - Time_Base'!$B$4:$B$29,0), MATCH(CONCATENATE($G238,R$2),'WFOM - Time_Base'!$A$8:$API$8,0)),
IFERROR($AN238 * INDEX('Inputs from Uganda staff'!$E$61:$BM$80,MATCH('HRH Need estimation'!R$2,'Inputs from Uganda staff'!$E$61:$E$80,0),MATCH('HRH Need estimation'!$D238,'Inputs from Uganda staff'!$E$6:$BM$6,0)),
""))</f>
        <v>5</v>
      </c>
      <c r="S238" s="122">
        <f>IFERROR(
$AN238 * INDEX('WFOM - Time_Base'!$A$4:$API$29, MATCH("CenHos", 'WFOM - Time_Base'!$B$4:$B$29,0), MATCH(CONCATENATE($G238,S$2),'WFOM - Time_Base'!$A$8:$API$8,0)) *
INDEX('WFOM - Time_Base'!$A$4:$API$29, MATCH("CenHos_Per", 'WFOM - Time_Base'!$B$4:$B$29,0), MATCH(CONCATENATE($G238,S$2),'WFOM - Time_Base'!$A$8:$API$8,0)),
IFERROR($AN238 * INDEX('Inputs from Uganda staff'!$E$61:$BM$80,MATCH('HRH Need estimation'!S$2,'Inputs from Uganda staff'!$E$61:$E$80,0),MATCH('HRH Need estimation'!$D238,'Inputs from Uganda staff'!$E$6:$BM$6,0)),
""))</f>
        <v>6</v>
      </c>
      <c r="T238" s="122">
        <f>IFERROR(
$AN238 * INDEX('WFOM - Time_Base'!$A$4:$API$29, MATCH("CenHos", 'WFOM - Time_Base'!$B$4:$B$29,0), MATCH(CONCATENATE($G238,T$2),'WFOM - Time_Base'!$A$8:$API$8,0)) *
INDEX('WFOM - Time_Base'!$A$4:$API$29, MATCH("CenHos_Per", 'WFOM - Time_Base'!$B$4:$B$29,0), MATCH(CONCATENATE($G238,T$2),'WFOM - Time_Base'!$A$8:$API$8,0)),
IFERROR($AN238 * INDEX('Inputs from Uganda staff'!$E$61:$BM$80,MATCH('HRH Need estimation'!T$2,'Inputs from Uganda staff'!$E$61:$E$80,0),MATCH('HRH Need estimation'!$D238,'Inputs from Uganda staff'!$E$6:$BM$6,0)),
""))</f>
        <v>0</v>
      </c>
      <c r="U238" s="122">
        <f>IFERROR(
$AN238 * INDEX('WFOM - Time_Base'!$A$4:$API$29, MATCH("CenHos", 'WFOM - Time_Base'!$B$4:$B$29,0), MATCH(CONCATENATE($G238,U$2),'WFOM - Time_Base'!$A$8:$API$8,0)) *
INDEX('WFOM - Time_Base'!$A$4:$API$29, MATCH("CenHos_Per", 'WFOM - Time_Base'!$B$4:$B$29,0), MATCH(CONCATENATE($G238,U$2),'WFOM - Time_Base'!$A$8:$API$8,0)),
IFERROR($AN238 * INDEX('Inputs from Uganda staff'!$E$61:$BM$80,MATCH('HRH Need estimation'!U$2,'Inputs from Uganda staff'!$E$61:$E$80,0),MATCH('HRH Need estimation'!$D238,'Inputs from Uganda staff'!$E$6:$BM$6,0)),
""))</f>
        <v>3.5</v>
      </c>
      <c r="V238" s="122">
        <f>IFERROR(
$AN238 * INDEX('WFOM - Time_Base'!$A$4:$API$29, MATCH("CenHos", 'WFOM - Time_Base'!$B$4:$B$29,0), MATCH(CONCATENATE($G238,V$2),'WFOM - Time_Base'!$A$8:$API$8,0)) *
INDEX('WFOM - Time_Base'!$A$4:$API$29, MATCH("CenHos_Per", 'WFOM - Time_Base'!$B$4:$B$29,0), MATCH(CONCATENATE($G238,V$2),'WFOM - Time_Base'!$A$8:$API$8,0)),
IFERROR($AN238 * INDEX('Inputs from Uganda staff'!$E$61:$BM$80,MATCH('HRH Need estimation'!V$2,'Inputs from Uganda staff'!$E$61:$E$80,0),MATCH('HRH Need estimation'!$D238,'Inputs from Uganda staff'!$E$6:$BM$6,0)),
""))</f>
        <v>3.5</v>
      </c>
      <c r="W238" s="122">
        <f>IFERROR(
$AN238 * INDEX('WFOM - Time_Base'!$A$4:$API$29, MATCH("CenHos", 'WFOM - Time_Base'!$B$4:$B$29,0), MATCH(CONCATENATE($G238,W$2),'WFOM - Time_Base'!$A$8:$API$8,0)) *
INDEX('WFOM - Time_Base'!$A$4:$API$29, MATCH("CenHos_Per", 'WFOM - Time_Base'!$B$4:$B$29,0), MATCH(CONCATENATE($G238,W$2),'WFOM - Time_Base'!$A$8:$API$8,0)),
IFERROR($AN238 * INDEX('Inputs from Uganda staff'!$E$61:$BM$80,MATCH('HRH Need estimation'!W$2,'Inputs from Uganda staff'!$E$61:$E$80,0),MATCH('HRH Need estimation'!$D238,'Inputs from Uganda staff'!$E$6:$BM$6,0)),
""))</f>
        <v>0</v>
      </c>
      <c r="X238" s="122">
        <f>IFERROR(
$AN238 * INDEX('WFOM - Time_Base'!$A$4:$API$29, MATCH("CenHos", 'WFOM - Time_Base'!$B$4:$B$29,0), MATCH(CONCATENATE($G238,X$2),'WFOM - Time_Base'!$A$8:$API$8,0)) *
INDEX('WFOM - Time_Base'!$A$4:$API$29, MATCH("CenHos_Per", 'WFOM - Time_Base'!$B$4:$B$29,0), MATCH(CONCATENATE($G238,X$2),'WFOM - Time_Base'!$A$8:$API$8,0)),
IFERROR($AN238 * INDEX('Inputs from Uganda staff'!$E$61:$BM$80,MATCH('HRH Need estimation'!X$2,'Inputs from Uganda staff'!$E$61:$E$80,0),MATCH('HRH Need estimation'!$D238,'Inputs from Uganda staff'!$E$6:$BM$6,0)),
""))</f>
        <v>0.8</v>
      </c>
      <c r="Y238" s="122">
        <f>IFERROR(
$AN238 * INDEX('WFOM - Time_Base'!$A$4:$API$29, MATCH("CenHos", 'WFOM - Time_Base'!$B$4:$B$29,0), MATCH(CONCATENATE($G238,Y$2),'WFOM - Time_Base'!$A$8:$API$8,0)) *
INDEX('WFOM - Time_Base'!$A$4:$API$29, MATCH("CenHos_Per", 'WFOM - Time_Base'!$B$4:$B$29,0), MATCH(CONCATENATE($G238,Y$2),'WFOM - Time_Base'!$A$8:$API$8,0)),
IFERROR($AN238 * INDEX('Inputs from Uganda staff'!$E$61:$BM$80,MATCH('HRH Need estimation'!Y$2,'Inputs from Uganda staff'!$E$61:$E$80,0),MATCH('HRH Need estimation'!$D238,'Inputs from Uganda staff'!$E$6:$BM$6,0)),
""))</f>
        <v>0.8</v>
      </c>
      <c r="Z238" s="122">
        <f>IFERROR(
$AN238 * INDEX('WFOM - Time_Base'!$A$4:$API$29, MATCH("CenHos", 'WFOM - Time_Base'!$B$4:$B$29,0), MATCH(CONCATENATE($G238,Z$2),'WFOM - Time_Base'!$A$8:$API$8,0)) *
INDEX('WFOM - Time_Base'!$A$4:$API$29, MATCH("CenHos_Per", 'WFOM - Time_Base'!$B$4:$B$29,0), MATCH(CONCATENATE($G238,Z$2),'WFOM - Time_Base'!$A$8:$API$8,0)),
IFERROR($AN238 * INDEX('Inputs from Uganda staff'!$E$61:$BM$80,MATCH('HRH Need estimation'!Z$2,'Inputs from Uganda staff'!$E$61:$E$80,0),MATCH('HRH Need estimation'!$D238,'Inputs from Uganda staff'!$E$6:$BM$6,0)),
""))</f>
        <v>0</v>
      </c>
      <c r="AA238" s="122">
        <f>IFERROR(
$AN238 * INDEX('WFOM - Time_Base'!$A$4:$API$29, MATCH("CenHos", 'WFOM - Time_Base'!$B$4:$B$29,0), MATCH(CONCATENATE($G238,AA$2),'WFOM - Time_Base'!$A$8:$API$8,0)) *
INDEX('WFOM - Time_Base'!$A$4:$API$29, MATCH("CenHos_Per", 'WFOM - Time_Base'!$B$4:$B$29,0), MATCH(CONCATENATE($G238,AA$2),'WFOM - Time_Base'!$A$8:$API$8,0)),
IFERROR($AN238 * INDEX('Inputs from Uganda staff'!$E$61:$BM$80,MATCH('HRH Need estimation'!AA$2,'Inputs from Uganda staff'!$E$61:$E$80,0),MATCH('HRH Need estimation'!$D238,'Inputs from Uganda staff'!$E$6:$BM$6,0)),
""))</f>
        <v>0</v>
      </c>
      <c r="AB238" s="122">
        <f>IFERROR(
$AN238 * INDEX('WFOM - Time_Base'!$A$4:$API$29, MATCH("CenHos", 'WFOM - Time_Base'!$B$4:$B$29,0), MATCH(CONCATENATE($G238,AB$2),'WFOM - Time_Base'!$A$8:$API$8,0)) *
INDEX('WFOM - Time_Base'!$A$4:$API$29, MATCH("CenHos_Per", 'WFOM - Time_Base'!$B$4:$B$29,0), MATCH(CONCATENATE($G238,AB$2),'WFOM - Time_Base'!$A$8:$API$8,0)),
IFERROR($AN238 * INDEX('Inputs from Uganda staff'!$E$61:$BM$80,MATCH('HRH Need estimation'!AB$2,'Inputs from Uganda staff'!$E$61:$E$80,0),MATCH('HRH Need estimation'!$D238,'Inputs from Uganda staff'!$E$6:$BM$6,0)),
""))</f>
        <v>0</v>
      </c>
      <c r="AC238" s="122" t="str">
        <f>IFERROR(
$AN238 * INDEX('WFOM - Time_Base'!$A$4:$API$29, MATCH("CenHos", 'WFOM - Time_Base'!$B$4:$B$29,0), MATCH(CONCATENATE($G238,AC$2),'WFOM - Time_Base'!$A$8:$API$8,0)) *
INDEX('WFOM - Time_Base'!$A$4:$API$29, MATCH("CenHos_Per", 'WFOM - Time_Base'!$B$4:$B$29,0), MATCH(CONCATENATE($G238,AC$2),'WFOM - Time_Base'!$A$8:$API$8,0)),
IFERROR($AN238 * INDEX('Inputs from Uganda staff'!$E$61:$BM$80,MATCH('HRH Need estimation'!AC$2,'Inputs from Uganda staff'!$E$61:$E$80,0),MATCH('HRH Need estimation'!$D238,'Inputs from Uganda staff'!$E$6:$BM$6,0)),
""))</f>
        <v/>
      </c>
      <c r="AD238" s="122">
        <f>IFERROR(
$AN238 * INDEX('WFOM - Time_Base'!$A$4:$API$29, MATCH("CenHos", 'WFOM - Time_Base'!$B$4:$B$29,0), MATCH(CONCATENATE($G238,AD$2),'WFOM - Time_Base'!$A$8:$API$8,0)) *
INDEX('WFOM - Time_Base'!$A$4:$API$29, MATCH("CenHos_Per", 'WFOM - Time_Base'!$B$4:$B$29,0), MATCH(CONCATENATE($G238,AD$2),'WFOM - Time_Base'!$A$8:$API$8,0)),
IFERROR($AN238 * INDEX('Inputs from Uganda staff'!$E$61:$BM$80,MATCH('HRH Need estimation'!AD$2,'Inputs from Uganda staff'!$E$61:$E$80,0),MATCH('HRH Need estimation'!$D238,'Inputs from Uganda staff'!$E$6:$BM$6,0)),
""))</f>
        <v>0</v>
      </c>
      <c r="AE238" s="122">
        <f>IFERROR(
$AN238 * INDEX('WFOM - Time_Base'!$A$4:$API$29, MATCH("CenHos", 'WFOM - Time_Base'!$B$4:$B$29,0), MATCH(CONCATENATE($G238,AE$2),'WFOM - Time_Base'!$A$8:$API$8,0)) *
INDEX('WFOM - Time_Base'!$A$4:$API$29, MATCH("CenHos_Per", 'WFOM - Time_Base'!$B$4:$B$29,0), MATCH(CONCATENATE($G238,AE$2),'WFOM - Time_Base'!$A$8:$API$8,0)),
IFERROR($AN238 * INDEX('Inputs from Uganda staff'!$E$61:$BM$80,MATCH('HRH Need estimation'!AE$2,'Inputs from Uganda staff'!$E$61:$E$80,0),MATCH('HRH Need estimation'!$D238,'Inputs from Uganda staff'!$E$6:$BM$6,0)),
""))</f>
        <v>0</v>
      </c>
      <c r="AF238" s="122">
        <f>IFERROR(
$AN238 * INDEX('WFOM - Time_Base'!$A$4:$API$29, MATCH("CenHos", 'WFOM - Time_Base'!$B$4:$B$29,0), MATCH(CONCATENATE($G238,AF$2),'WFOM - Time_Base'!$A$8:$API$8,0)) *
INDEX('WFOM - Time_Base'!$A$4:$API$29, MATCH("CenHos_Per", 'WFOM - Time_Base'!$B$4:$B$29,0), MATCH(CONCATENATE($G238,AF$2),'WFOM - Time_Base'!$A$8:$API$8,0)),
IFERROR($AN238 * INDEX('Inputs from Uganda staff'!$E$61:$BM$80,MATCH('HRH Need estimation'!AF$2,'Inputs from Uganda staff'!$E$61:$E$80,0),MATCH('HRH Need estimation'!$D238,'Inputs from Uganda staff'!$E$6:$BM$6,0)),
""))</f>
        <v>0</v>
      </c>
      <c r="AG238" s="122">
        <f>IFERROR(
$AN238 * INDEX('WFOM - Time_Base'!$A$4:$API$29, MATCH("CenHos", 'WFOM - Time_Base'!$B$4:$B$29,0), MATCH(CONCATENATE($G238,AG$2),'WFOM - Time_Base'!$A$8:$API$8,0)) *
INDEX('WFOM - Time_Base'!$A$4:$API$29, MATCH("CenHos_Per", 'WFOM - Time_Base'!$B$4:$B$29,0), MATCH(CONCATENATE($G238,AG$2),'WFOM - Time_Base'!$A$8:$API$8,0)),
IFERROR($AN238 * INDEX('Inputs from Uganda staff'!$E$61:$BM$80,MATCH('HRH Need estimation'!AG$2,'Inputs from Uganda staff'!$E$61:$E$80,0),MATCH('HRH Need estimation'!$D238,'Inputs from Uganda staff'!$E$6:$BM$6,0)),
""))</f>
        <v>0</v>
      </c>
      <c r="AH238" s="122">
        <f>IFERROR(
$AN238 * INDEX('WFOM - Time_Base'!$A$4:$API$29, MATCH("CenHos", 'WFOM - Time_Base'!$B$4:$B$29,0), MATCH(CONCATENATE($G238,AH$2),'WFOM - Time_Base'!$A$8:$API$8,0)) *
INDEX('WFOM - Time_Base'!$A$4:$API$29, MATCH("CenHos_Per", 'WFOM - Time_Base'!$B$4:$B$29,0), MATCH(CONCATENATE($G238,AH$2),'WFOM - Time_Base'!$A$8:$API$8,0)),
IFERROR($AN238 * INDEX('Inputs from Uganda staff'!$E$61:$BM$80,MATCH('HRH Need estimation'!AH$2,'Inputs from Uganda staff'!$E$61:$E$80,0),MATCH('HRH Need estimation'!$D238,'Inputs from Uganda staff'!$E$6:$BM$6,0)),
""))</f>
        <v>0</v>
      </c>
      <c r="AI238" s="122">
        <f>IFERROR(
$AN238 * INDEX('WFOM - Time_Base'!$A$4:$API$29, MATCH("CenHos", 'WFOM - Time_Base'!$B$4:$B$29,0), MATCH(CONCATENATE($G238,AI$2),'WFOM - Time_Base'!$A$8:$API$8,0)) *
INDEX('WFOM - Time_Base'!$A$4:$API$29, MATCH("CenHos_Per", 'WFOM - Time_Base'!$B$4:$B$29,0), MATCH(CONCATENATE($G238,AI$2),'WFOM - Time_Base'!$A$8:$API$8,0)),
IFERROR($AN238 * INDEX('Inputs from Uganda staff'!$E$61:$BM$80,MATCH('HRH Need estimation'!AI$2,'Inputs from Uganda staff'!$E$61:$E$80,0),MATCH('HRH Need estimation'!$D238,'Inputs from Uganda staff'!$E$6:$BM$6,0)),
""))</f>
        <v>0</v>
      </c>
      <c r="AJ238" s="122">
        <f>IFERROR(
$AN238 * INDEX('WFOM - Time_Base'!$A$4:$API$29, MATCH("CenHos", 'WFOM - Time_Base'!$B$4:$B$29,0), MATCH(CONCATENATE($G238,AJ$2),'WFOM - Time_Base'!$A$8:$API$8,0)) *
INDEX('WFOM - Time_Base'!$A$4:$API$29, MATCH("CenHos_Per", 'WFOM - Time_Base'!$B$4:$B$29,0), MATCH(CONCATENATE($G238,AJ$2),'WFOM - Time_Base'!$A$8:$API$8,0)),
IFERROR($AN238 * INDEX('Inputs from Uganda staff'!$E$61:$BM$80,MATCH('HRH Need estimation'!AJ$2,'Inputs from Uganda staff'!$E$61:$E$80,0),MATCH('HRH Need estimation'!$D238,'Inputs from Uganda staff'!$E$6:$BM$6,0)),
""))</f>
        <v>0</v>
      </c>
      <c r="AK238" s="122">
        <f>IFERROR(
$AN238 * INDEX('WFOM - Time_Base'!$A$4:$API$29, MATCH("CenHos", 'WFOM - Time_Base'!$B$4:$B$29,0), MATCH(CONCATENATE($G238,AK$2),'WFOM - Time_Base'!$A$8:$API$8,0)) *
INDEX('WFOM - Time_Base'!$A$4:$API$29, MATCH("CenHos_Per", 'WFOM - Time_Base'!$B$4:$B$29,0), MATCH(CONCATENATE($G238,AK$2),'WFOM - Time_Base'!$A$8:$API$8,0)),
IFERROR($AN238 * INDEX('Inputs from Uganda staff'!$E$61:$BM$80,MATCH('HRH Need estimation'!AK$2,'Inputs from Uganda staff'!$E$61:$E$80,0),MATCH('HRH Need estimation'!$D238,'Inputs from Uganda staff'!$E$6:$BM$6,0)),
""))</f>
        <v>0</v>
      </c>
      <c r="AL238" s="122">
        <f>IFERROR(
$AN238 * INDEX('WFOM - Time_Base'!$A$4:$API$29, MATCH("CenHos", 'WFOM - Time_Base'!$B$4:$B$29,0), MATCH(CONCATENATE($G238,AL$2),'WFOM - Time_Base'!$A$8:$API$8,0)) *
INDEX('WFOM - Time_Base'!$A$4:$API$29, MATCH("CenHos_Per", 'WFOM - Time_Base'!$B$4:$B$29,0), MATCH(CONCATENATE($G238,AL$2),'WFOM - Time_Base'!$A$8:$API$8,0)),
IFERROR($AN238 * INDEX('Inputs from Uganda staff'!$E$61:$BM$80,MATCH('HRH Need estimation'!AL$2,'Inputs from Uganda staff'!$E$61:$E$80,0),MATCH('HRH Need estimation'!$D238,'Inputs from Uganda staff'!$E$6:$BM$6,0)),
""))</f>
        <v>0</v>
      </c>
      <c r="AN238">
        <v>1</v>
      </c>
      <c r="AO238" t="e">
        <f t="shared" si="8"/>
        <v>#N/A</v>
      </c>
    </row>
    <row r="239" spans="1:41">
      <c r="A239" s="106" t="s">
        <v>1036</v>
      </c>
      <c r="B239" s="106" t="s">
        <v>689</v>
      </c>
      <c r="C239" s="107" t="s">
        <v>694</v>
      </c>
      <c r="D239" s="115" t="s">
        <v>695</v>
      </c>
      <c r="E239" s="252"/>
      <c r="F239" s="252"/>
      <c r="G239" s="122" t="str">
        <f>IF(F239&lt;&gt;"", VLOOKUP(F239,'WFOM - Cadre and Service List'!$E$4:$F$52,2,FALSE), "")</f>
        <v/>
      </c>
      <c r="H239" s="122"/>
      <c r="I239" s="207"/>
      <c r="J239" s="207"/>
      <c r="K239" s="207"/>
      <c r="L239" s="207"/>
      <c r="M239" s="207"/>
      <c r="N239" s="207"/>
      <c r="O239" s="207"/>
      <c r="P239" s="207">
        <f t="shared" si="7"/>
        <v>0</v>
      </c>
      <c r="Q239" s="122" t="s">
        <v>1947</v>
      </c>
      <c r="R239" s="122" t="str">
        <f>IFERROR(
$AN239 * INDEX('WFOM - Time_Base'!$A$4:$API$29, MATCH("CenHos", 'WFOM - Time_Base'!$B$4:$B$29,0), MATCH(CONCATENATE($G239,R$2),'WFOM - Time_Base'!$A$8:$API$8,0)) *
INDEX('WFOM - Time_Base'!$A$4:$API$29, MATCH("CenHos_Per", 'WFOM - Time_Base'!$B$4:$B$29,0), MATCH(CONCATENATE($G239,R$2),'WFOM - Time_Base'!$A$8:$API$8,0)),
IFERROR($AN239 * INDEX('Inputs from Uganda staff'!$E$61:$BM$80,MATCH('HRH Need estimation'!R$2,'Inputs from Uganda staff'!$E$61:$E$80,0),MATCH('HRH Need estimation'!$D239,'Inputs from Uganda staff'!$E$6:$BM$6,0)),
""))</f>
        <v/>
      </c>
      <c r="S239" s="122" t="str">
        <f>IFERROR(
$AN239 * INDEX('WFOM - Time_Base'!$A$4:$API$29, MATCH("CenHos", 'WFOM - Time_Base'!$B$4:$B$29,0), MATCH(CONCATENATE($G239,S$2),'WFOM - Time_Base'!$A$8:$API$8,0)) *
INDEX('WFOM - Time_Base'!$A$4:$API$29, MATCH("CenHos_Per", 'WFOM - Time_Base'!$B$4:$B$29,0), MATCH(CONCATENATE($G239,S$2),'WFOM - Time_Base'!$A$8:$API$8,0)),
IFERROR($AN239 * INDEX('Inputs from Uganda staff'!$E$61:$BM$80,MATCH('HRH Need estimation'!S$2,'Inputs from Uganda staff'!$E$61:$E$80,0),MATCH('HRH Need estimation'!$D239,'Inputs from Uganda staff'!$E$6:$BM$6,0)),
""))</f>
        <v/>
      </c>
      <c r="T239" s="122" t="str">
        <f>IFERROR(
$AN239 * INDEX('WFOM - Time_Base'!$A$4:$API$29, MATCH("CenHos", 'WFOM - Time_Base'!$B$4:$B$29,0), MATCH(CONCATENATE($G239,T$2),'WFOM - Time_Base'!$A$8:$API$8,0)) *
INDEX('WFOM - Time_Base'!$A$4:$API$29, MATCH("CenHos_Per", 'WFOM - Time_Base'!$B$4:$B$29,0), MATCH(CONCATENATE($G239,T$2),'WFOM - Time_Base'!$A$8:$API$8,0)),
IFERROR($AN239 * INDEX('Inputs from Uganda staff'!$E$61:$BM$80,MATCH('HRH Need estimation'!T$2,'Inputs from Uganda staff'!$E$61:$E$80,0),MATCH('HRH Need estimation'!$D239,'Inputs from Uganda staff'!$E$6:$BM$6,0)),
""))</f>
        <v/>
      </c>
      <c r="U239" s="122" t="str">
        <f>IFERROR(
$AN239 * INDEX('WFOM - Time_Base'!$A$4:$API$29, MATCH("CenHos", 'WFOM - Time_Base'!$B$4:$B$29,0), MATCH(CONCATENATE($G239,U$2),'WFOM - Time_Base'!$A$8:$API$8,0)) *
INDEX('WFOM - Time_Base'!$A$4:$API$29, MATCH("CenHos_Per", 'WFOM - Time_Base'!$B$4:$B$29,0), MATCH(CONCATENATE($G239,U$2),'WFOM - Time_Base'!$A$8:$API$8,0)),
IFERROR($AN239 * INDEX('Inputs from Uganda staff'!$E$61:$BM$80,MATCH('HRH Need estimation'!U$2,'Inputs from Uganda staff'!$E$61:$E$80,0),MATCH('HRH Need estimation'!$D239,'Inputs from Uganda staff'!$E$6:$BM$6,0)),
""))</f>
        <v/>
      </c>
      <c r="V239" s="122" t="str">
        <f>IFERROR(
$AN239 * INDEX('WFOM - Time_Base'!$A$4:$API$29, MATCH("CenHos", 'WFOM - Time_Base'!$B$4:$B$29,0), MATCH(CONCATENATE($G239,V$2),'WFOM - Time_Base'!$A$8:$API$8,0)) *
INDEX('WFOM - Time_Base'!$A$4:$API$29, MATCH("CenHos_Per", 'WFOM - Time_Base'!$B$4:$B$29,0), MATCH(CONCATENATE($G239,V$2),'WFOM - Time_Base'!$A$8:$API$8,0)),
IFERROR($AN239 * INDEX('Inputs from Uganda staff'!$E$61:$BM$80,MATCH('HRH Need estimation'!V$2,'Inputs from Uganda staff'!$E$61:$E$80,0),MATCH('HRH Need estimation'!$D239,'Inputs from Uganda staff'!$E$6:$BM$6,0)),
""))</f>
        <v/>
      </c>
      <c r="W239" s="122" t="str">
        <f>IFERROR(
$AN239 * INDEX('WFOM - Time_Base'!$A$4:$API$29, MATCH("CenHos", 'WFOM - Time_Base'!$B$4:$B$29,0), MATCH(CONCATENATE($G239,W$2),'WFOM - Time_Base'!$A$8:$API$8,0)) *
INDEX('WFOM - Time_Base'!$A$4:$API$29, MATCH("CenHos_Per", 'WFOM - Time_Base'!$B$4:$B$29,0), MATCH(CONCATENATE($G239,W$2),'WFOM - Time_Base'!$A$8:$API$8,0)),
IFERROR($AN239 * INDEX('Inputs from Uganda staff'!$E$61:$BM$80,MATCH('HRH Need estimation'!W$2,'Inputs from Uganda staff'!$E$61:$E$80,0),MATCH('HRH Need estimation'!$D239,'Inputs from Uganda staff'!$E$6:$BM$6,0)),
""))</f>
        <v/>
      </c>
      <c r="X239" s="122" t="str">
        <f>IFERROR(
$AN239 * INDEX('WFOM - Time_Base'!$A$4:$API$29, MATCH("CenHos", 'WFOM - Time_Base'!$B$4:$B$29,0), MATCH(CONCATENATE($G239,X$2),'WFOM - Time_Base'!$A$8:$API$8,0)) *
INDEX('WFOM - Time_Base'!$A$4:$API$29, MATCH("CenHos_Per", 'WFOM - Time_Base'!$B$4:$B$29,0), MATCH(CONCATENATE($G239,X$2),'WFOM - Time_Base'!$A$8:$API$8,0)),
IFERROR($AN239 * INDEX('Inputs from Uganda staff'!$E$61:$BM$80,MATCH('HRH Need estimation'!X$2,'Inputs from Uganda staff'!$E$61:$E$80,0),MATCH('HRH Need estimation'!$D239,'Inputs from Uganda staff'!$E$6:$BM$6,0)),
""))</f>
        <v/>
      </c>
      <c r="Y239" s="122" t="str">
        <f>IFERROR(
$AN239 * INDEX('WFOM - Time_Base'!$A$4:$API$29, MATCH("CenHos", 'WFOM - Time_Base'!$B$4:$B$29,0), MATCH(CONCATENATE($G239,Y$2),'WFOM - Time_Base'!$A$8:$API$8,0)) *
INDEX('WFOM - Time_Base'!$A$4:$API$29, MATCH("CenHos_Per", 'WFOM - Time_Base'!$B$4:$B$29,0), MATCH(CONCATENATE($G239,Y$2),'WFOM - Time_Base'!$A$8:$API$8,0)),
IFERROR($AN239 * INDEX('Inputs from Uganda staff'!$E$61:$BM$80,MATCH('HRH Need estimation'!Y$2,'Inputs from Uganda staff'!$E$61:$E$80,0),MATCH('HRH Need estimation'!$D239,'Inputs from Uganda staff'!$E$6:$BM$6,0)),
""))</f>
        <v/>
      </c>
      <c r="Z239" s="122" t="str">
        <f>IFERROR(
$AN239 * INDEX('WFOM - Time_Base'!$A$4:$API$29, MATCH("CenHos", 'WFOM - Time_Base'!$B$4:$B$29,0), MATCH(CONCATENATE($G239,Z$2),'WFOM - Time_Base'!$A$8:$API$8,0)) *
INDEX('WFOM - Time_Base'!$A$4:$API$29, MATCH("CenHos_Per", 'WFOM - Time_Base'!$B$4:$B$29,0), MATCH(CONCATENATE($G239,Z$2),'WFOM - Time_Base'!$A$8:$API$8,0)),
IFERROR($AN239 * INDEX('Inputs from Uganda staff'!$E$61:$BM$80,MATCH('HRH Need estimation'!Z$2,'Inputs from Uganda staff'!$E$61:$E$80,0),MATCH('HRH Need estimation'!$D239,'Inputs from Uganda staff'!$E$6:$BM$6,0)),
""))</f>
        <v/>
      </c>
      <c r="AA239" s="122" t="str">
        <f>IFERROR(
$AN239 * INDEX('WFOM - Time_Base'!$A$4:$API$29, MATCH("CenHos", 'WFOM - Time_Base'!$B$4:$B$29,0), MATCH(CONCATENATE($G239,AA$2),'WFOM - Time_Base'!$A$8:$API$8,0)) *
INDEX('WFOM - Time_Base'!$A$4:$API$29, MATCH("CenHos_Per", 'WFOM - Time_Base'!$B$4:$B$29,0), MATCH(CONCATENATE($G239,AA$2),'WFOM - Time_Base'!$A$8:$API$8,0)),
IFERROR($AN239 * INDEX('Inputs from Uganda staff'!$E$61:$BM$80,MATCH('HRH Need estimation'!AA$2,'Inputs from Uganda staff'!$E$61:$E$80,0),MATCH('HRH Need estimation'!$D239,'Inputs from Uganda staff'!$E$6:$BM$6,0)),
""))</f>
        <v/>
      </c>
      <c r="AB239" s="122" t="str">
        <f>IFERROR(
$AN239 * INDEX('WFOM - Time_Base'!$A$4:$API$29, MATCH("CenHos", 'WFOM - Time_Base'!$B$4:$B$29,0), MATCH(CONCATENATE($G239,AB$2),'WFOM - Time_Base'!$A$8:$API$8,0)) *
INDEX('WFOM - Time_Base'!$A$4:$API$29, MATCH("CenHos_Per", 'WFOM - Time_Base'!$B$4:$B$29,0), MATCH(CONCATENATE($G239,AB$2),'WFOM - Time_Base'!$A$8:$API$8,0)),
IFERROR($AN239 * INDEX('Inputs from Uganda staff'!$E$61:$BM$80,MATCH('HRH Need estimation'!AB$2,'Inputs from Uganda staff'!$E$61:$E$80,0),MATCH('HRH Need estimation'!$D239,'Inputs from Uganda staff'!$E$6:$BM$6,0)),
""))</f>
        <v/>
      </c>
      <c r="AC239" s="122" t="str">
        <f>IFERROR(
$AN239 * INDEX('WFOM - Time_Base'!$A$4:$API$29, MATCH("CenHos", 'WFOM - Time_Base'!$B$4:$B$29,0), MATCH(CONCATENATE($G239,AC$2),'WFOM - Time_Base'!$A$8:$API$8,0)) *
INDEX('WFOM - Time_Base'!$A$4:$API$29, MATCH("CenHos_Per", 'WFOM - Time_Base'!$B$4:$B$29,0), MATCH(CONCATENATE($G239,AC$2),'WFOM - Time_Base'!$A$8:$API$8,0)),
IFERROR($AN239 * INDEX('Inputs from Uganda staff'!$E$61:$BM$80,MATCH('HRH Need estimation'!AC$2,'Inputs from Uganda staff'!$E$61:$E$80,0),MATCH('HRH Need estimation'!$D239,'Inputs from Uganda staff'!$E$6:$BM$6,0)),
""))</f>
        <v/>
      </c>
      <c r="AD239" s="122" t="str">
        <f>IFERROR(
$AN239 * INDEX('WFOM - Time_Base'!$A$4:$API$29, MATCH("CenHos", 'WFOM - Time_Base'!$B$4:$B$29,0), MATCH(CONCATENATE($G239,AD$2),'WFOM - Time_Base'!$A$8:$API$8,0)) *
INDEX('WFOM - Time_Base'!$A$4:$API$29, MATCH("CenHos_Per", 'WFOM - Time_Base'!$B$4:$B$29,0), MATCH(CONCATENATE($G239,AD$2),'WFOM - Time_Base'!$A$8:$API$8,0)),
IFERROR($AN239 * INDEX('Inputs from Uganda staff'!$E$61:$BM$80,MATCH('HRH Need estimation'!AD$2,'Inputs from Uganda staff'!$E$61:$E$80,0),MATCH('HRH Need estimation'!$D239,'Inputs from Uganda staff'!$E$6:$BM$6,0)),
""))</f>
        <v/>
      </c>
      <c r="AE239" s="122" t="str">
        <f>IFERROR(
$AN239 * INDEX('WFOM - Time_Base'!$A$4:$API$29, MATCH("CenHos", 'WFOM - Time_Base'!$B$4:$B$29,0), MATCH(CONCATENATE($G239,AE$2),'WFOM - Time_Base'!$A$8:$API$8,0)) *
INDEX('WFOM - Time_Base'!$A$4:$API$29, MATCH("CenHos_Per", 'WFOM - Time_Base'!$B$4:$B$29,0), MATCH(CONCATENATE($G239,AE$2),'WFOM - Time_Base'!$A$8:$API$8,0)),
IFERROR($AN239 * INDEX('Inputs from Uganda staff'!$E$61:$BM$80,MATCH('HRH Need estimation'!AE$2,'Inputs from Uganda staff'!$E$61:$E$80,0),MATCH('HRH Need estimation'!$D239,'Inputs from Uganda staff'!$E$6:$BM$6,0)),
""))</f>
        <v/>
      </c>
      <c r="AF239" s="122" t="str">
        <f>IFERROR(
$AN239 * INDEX('WFOM - Time_Base'!$A$4:$API$29, MATCH("CenHos", 'WFOM - Time_Base'!$B$4:$B$29,0), MATCH(CONCATENATE($G239,AF$2),'WFOM - Time_Base'!$A$8:$API$8,0)) *
INDEX('WFOM - Time_Base'!$A$4:$API$29, MATCH("CenHos_Per", 'WFOM - Time_Base'!$B$4:$B$29,0), MATCH(CONCATENATE($G239,AF$2),'WFOM - Time_Base'!$A$8:$API$8,0)),
IFERROR($AN239 * INDEX('Inputs from Uganda staff'!$E$61:$BM$80,MATCH('HRH Need estimation'!AF$2,'Inputs from Uganda staff'!$E$61:$E$80,0),MATCH('HRH Need estimation'!$D239,'Inputs from Uganda staff'!$E$6:$BM$6,0)),
""))</f>
        <v/>
      </c>
      <c r="AG239" s="122" t="str">
        <f>IFERROR(
$AN239 * INDEX('WFOM - Time_Base'!$A$4:$API$29, MATCH("CenHos", 'WFOM - Time_Base'!$B$4:$B$29,0), MATCH(CONCATENATE($G239,AG$2),'WFOM - Time_Base'!$A$8:$API$8,0)) *
INDEX('WFOM - Time_Base'!$A$4:$API$29, MATCH("CenHos_Per", 'WFOM - Time_Base'!$B$4:$B$29,0), MATCH(CONCATENATE($G239,AG$2),'WFOM - Time_Base'!$A$8:$API$8,0)),
IFERROR($AN239 * INDEX('Inputs from Uganda staff'!$E$61:$BM$80,MATCH('HRH Need estimation'!AG$2,'Inputs from Uganda staff'!$E$61:$E$80,0),MATCH('HRH Need estimation'!$D239,'Inputs from Uganda staff'!$E$6:$BM$6,0)),
""))</f>
        <v/>
      </c>
      <c r="AH239" s="122" t="str">
        <f>IFERROR(
$AN239 * INDEX('WFOM - Time_Base'!$A$4:$API$29, MATCH("CenHos", 'WFOM - Time_Base'!$B$4:$B$29,0), MATCH(CONCATENATE($G239,AH$2),'WFOM - Time_Base'!$A$8:$API$8,0)) *
INDEX('WFOM - Time_Base'!$A$4:$API$29, MATCH("CenHos_Per", 'WFOM - Time_Base'!$B$4:$B$29,0), MATCH(CONCATENATE($G239,AH$2),'WFOM - Time_Base'!$A$8:$API$8,0)),
IFERROR($AN239 * INDEX('Inputs from Uganda staff'!$E$61:$BM$80,MATCH('HRH Need estimation'!AH$2,'Inputs from Uganda staff'!$E$61:$E$80,0),MATCH('HRH Need estimation'!$D239,'Inputs from Uganda staff'!$E$6:$BM$6,0)),
""))</f>
        <v/>
      </c>
      <c r="AI239" s="122" t="str">
        <f>IFERROR(
$AN239 * INDEX('WFOM - Time_Base'!$A$4:$API$29, MATCH("CenHos", 'WFOM - Time_Base'!$B$4:$B$29,0), MATCH(CONCATENATE($G239,AI$2),'WFOM - Time_Base'!$A$8:$API$8,0)) *
INDEX('WFOM - Time_Base'!$A$4:$API$29, MATCH("CenHos_Per", 'WFOM - Time_Base'!$B$4:$B$29,0), MATCH(CONCATENATE($G239,AI$2),'WFOM - Time_Base'!$A$8:$API$8,0)),
IFERROR($AN239 * INDEX('Inputs from Uganda staff'!$E$61:$BM$80,MATCH('HRH Need estimation'!AI$2,'Inputs from Uganda staff'!$E$61:$E$80,0),MATCH('HRH Need estimation'!$D239,'Inputs from Uganda staff'!$E$6:$BM$6,0)),
""))</f>
        <v/>
      </c>
      <c r="AJ239" s="122" t="str">
        <f>IFERROR(
$AN239 * INDEX('WFOM - Time_Base'!$A$4:$API$29, MATCH("CenHos", 'WFOM - Time_Base'!$B$4:$B$29,0), MATCH(CONCATENATE($G239,AJ$2),'WFOM - Time_Base'!$A$8:$API$8,0)) *
INDEX('WFOM - Time_Base'!$A$4:$API$29, MATCH("CenHos_Per", 'WFOM - Time_Base'!$B$4:$B$29,0), MATCH(CONCATENATE($G239,AJ$2),'WFOM - Time_Base'!$A$8:$API$8,0)),
IFERROR($AN239 * INDEX('Inputs from Uganda staff'!$E$61:$BM$80,MATCH('HRH Need estimation'!AJ$2,'Inputs from Uganda staff'!$E$61:$E$80,0),MATCH('HRH Need estimation'!$D239,'Inputs from Uganda staff'!$E$6:$BM$6,0)),
""))</f>
        <v/>
      </c>
      <c r="AK239" s="122" t="str">
        <f>IFERROR(
$AN239 * INDEX('WFOM - Time_Base'!$A$4:$API$29, MATCH("CenHos", 'WFOM - Time_Base'!$B$4:$B$29,0), MATCH(CONCATENATE($G239,AK$2),'WFOM - Time_Base'!$A$8:$API$8,0)) *
INDEX('WFOM - Time_Base'!$A$4:$API$29, MATCH("CenHos_Per", 'WFOM - Time_Base'!$B$4:$B$29,0), MATCH(CONCATENATE($G239,AK$2),'WFOM - Time_Base'!$A$8:$API$8,0)),
IFERROR($AN239 * INDEX('Inputs from Uganda staff'!$E$61:$BM$80,MATCH('HRH Need estimation'!AK$2,'Inputs from Uganda staff'!$E$61:$E$80,0),MATCH('HRH Need estimation'!$D239,'Inputs from Uganda staff'!$E$6:$BM$6,0)),
""))</f>
        <v/>
      </c>
      <c r="AL239" s="122" t="str">
        <f>IFERROR(
$AN239 * INDEX('WFOM - Time_Base'!$A$4:$API$29, MATCH("CenHos", 'WFOM - Time_Base'!$B$4:$B$29,0), MATCH(CONCATENATE($G239,AL$2),'WFOM - Time_Base'!$A$8:$API$8,0)) *
INDEX('WFOM - Time_Base'!$A$4:$API$29, MATCH("CenHos_Per", 'WFOM - Time_Base'!$B$4:$B$29,0), MATCH(CONCATENATE($G239,AL$2),'WFOM - Time_Base'!$A$8:$API$8,0)),
IFERROR($AN239 * INDEX('Inputs from Uganda staff'!$E$61:$BM$80,MATCH('HRH Need estimation'!AL$2,'Inputs from Uganda staff'!$E$61:$E$80,0),MATCH('HRH Need estimation'!$D239,'Inputs from Uganda staff'!$E$6:$BM$6,0)),
""))</f>
        <v/>
      </c>
      <c r="AN239">
        <v>1</v>
      </c>
      <c r="AO239" t="e">
        <f t="shared" si="8"/>
        <v>#N/A</v>
      </c>
    </row>
    <row r="240" spans="1:41">
      <c r="A240" s="106" t="s">
        <v>915</v>
      </c>
      <c r="B240" s="106" t="s">
        <v>647</v>
      </c>
      <c r="C240" s="107" t="s">
        <v>696</v>
      </c>
      <c r="D240" s="119" t="s">
        <v>667</v>
      </c>
      <c r="E240" s="252"/>
      <c r="F240" s="252"/>
      <c r="G240" s="122" t="str">
        <f>IF(F240&lt;&gt;"", VLOOKUP(F240,'WFOM - Cadre and Service List'!$E$4:$F$52,2,FALSE), "")</f>
        <v/>
      </c>
      <c r="H240" s="122"/>
      <c r="I240" s="207"/>
      <c r="J240" s="207"/>
      <c r="K240" s="207"/>
      <c r="L240" s="207"/>
      <c r="M240" s="207"/>
      <c r="N240" s="207"/>
      <c r="O240" s="207"/>
      <c r="P240" s="207">
        <f t="shared" si="7"/>
        <v>0</v>
      </c>
      <c r="Q240" s="122" t="s">
        <v>1947</v>
      </c>
      <c r="R240" s="122" t="str">
        <f>IFERROR(
$AN240 * INDEX('WFOM - Time_Base'!$A$4:$API$29, MATCH("CenHos", 'WFOM - Time_Base'!$B$4:$B$29,0), MATCH(CONCATENATE($G240,R$2),'WFOM - Time_Base'!$A$8:$API$8,0)) *
INDEX('WFOM - Time_Base'!$A$4:$API$29, MATCH("CenHos_Per", 'WFOM - Time_Base'!$B$4:$B$29,0), MATCH(CONCATENATE($G240,R$2),'WFOM - Time_Base'!$A$8:$API$8,0)),
IFERROR($AN240 * INDEX('Inputs from Uganda staff'!$E$61:$BM$80,MATCH('HRH Need estimation'!R$2,'Inputs from Uganda staff'!$E$61:$E$80,0),MATCH('HRH Need estimation'!$D240,'Inputs from Uganda staff'!$E$6:$BM$6,0)),
""))</f>
        <v/>
      </c>
      <c r="S240" s="122" t="str">
        <f>IFERROR(
$AN240 * INDEX('WFOM - Time_Base'!$A$4:$API$29, MATCH("CenHos", 'WFOM - Time_Base'!$B$4:$B$29,0), MATCH(CONCATENATE($G240,S$2),'WFOM - Time_Base'!$A$8:$API$8,0)) *
INDEX('WFOM - Time_Base'!$A$4:$API$29, MATCH("CenHos_Per", 'WFOM - Time_Base'!$B$4:$B$29,0), MATCH(CONCATENATE($G240,S$2),'WFOM - Time_Base'!$A$8:$API$8,0)),
IFERROR($AN240 * INDEX('Inputs from Uganda staff'!$E$61:$BM$80,MATCH('HRH Need estimation'!S$2,'Inputs from Uganda staff'!$E$61:$E$80,0),MATCH('HRH Need estimation'!$D240,'Inputs from Uganda staff'!$E$6:$BM$6,0)),
""))</f>
        <v/>
      </c>
      <c r="T240" s="122" t="str">
        <f>IFERROR(
$AN240 * INDEX('WFOM - Time_Base'!$A$4:$API$29, MATCH("CenHos", 'WFOM - Time_Base'!$B$4:$B$29,0), MATCH(CONCATENATE($G240,T$2),'WFOM - Time_Base'!$A$8:$API$8,0)) *
INDEX('WFOM - Time_Base'!$A$4:$API$29, MATCH("CenHos_Per", 'WFOM - Time_Base'!$B$4:$B$29,0), MATCH(CONCATENATE($G240,T$2),'WFOM - Time_Base'!$A$8:$API$8,0)),
IFERROR($AN240 * INDEX('Inputs from Uganda staff'!$E$61:$BM$80,MATCH('HRH Need estimation'!T$2,'Inputs from Uganda staff'!$E$61:$E$80,0),MATCH('HRH Need estimation'!$D240,'Inputs from Uganda staff'!$E$6:$BM$6,0)),
""))</f>
        <v/>
      </c>
      <c r="U240" s="122" t="str">
        <f>IFERROR(
$AN240 * INDEX('WFOM - Time_Base'!$A$4:$API$29, MATCH("CenHos", 'WFOM - Time_Base'!$B$4:$B$29,0), MATCH(CONCATENATE($G240,U$2),'WFOM - Time_Base'!$A$8:$API$8,0)) *
INDEX('WFOM - Time_Base'!$A$4:$API$29, MATCH("CenHos_Per", 'WFOM - Time_Base'!$B$4:$B$29,0), MATCH(CONCATENATE($G240,U$2),'WFOM - Time_Base'!$A$8:$API$8,0)),
IFERROR($AN240 * INDEX('Inputs from Uganda staff'!$E$61:$BM$80,MATCH('HRH Need estimation'!U$2,'Inputs from Uganda staff'!$E$61:$E$80,0),MATCH('HRH Need estimation'!$D240,'Inputs from Uganda staff'!$E$6:$BM$6,0)),
""))</f>
        <v/>
      </c>
      <c r="V240" s="122" t="str">
        <f>IFERROR(
$AN240 * INDEX('WFOM - Time_Base'!$A$4:$API$29, MATCH("CenHos", 'WFOM - Time_Base'!$B$4:$B$29,0), MATCH(CONCATENATE($G240,V$2),'WFOM - Time_Base'!$A$8:$API$8,0)) *
INDEX('WFOM - Time_Base'!$A$4:$API$29, MATCH("CenHos_Per", 'WFOM - Time_Base'!$B$4:$B$29,0), MATCH(CONCATENATE($G240,V$2),'WFOM - Time_Base'!$A$8:$API$8,0)),
IFERROR($AN240 * INDEX('Inputs from Uganda staff'!$E$61:$BM$80,MATCH('HRH Need estimation'!V$2,'Inputs from Uganda staff'!$E$61:$E$80,0),MATCH('HRH Need estimation'!$D240,'Inputs from Uganda staff'!$E$6:$BM$6,0)),
""))</f>
        <v/>
      </c>
      <c r="W240" s="122" t="str">
        <f>IFERROR(
$AN240 * INDEX('WFOM - Time_Base'!$A$4:$API$29, MATCH("CenHos", 'WFOM - Time_Base'!$B$4:$B$29,0), MATCH(CONCATENATE($G240,W$2),'WFOM - Time_Base'!$A$8:$API$8,0)) *
INDEX('WFOM - Time_Base'!$A$4:$API$29, MATCH("CenHos_Per", 'WFOM - Time_Base'!$B$4:$B$29,0), MATCH(CONCATENATE($G240,W$2),'WFOM - Time_Base'!$A$8:$API$8,0)),
IFERROR($AN240 * INDEX('Inputs from Uganda staff'!$E$61:$BM$80,MATCH('HRH Need estimation'!W$2,'Inputs from Uganda staff'!$E$61:$E$80,0),MATCH('HRH Need estimation'!$D240,'Inputs from Uganda staff'!$E$6:$BM$6,0)),
""))</f>
        <v/>
      </c>
      <c r="X240" s="122" t="str">
        <f>IFERROR(
$AN240 * INDEX('WFOM - Time_Base'!$A$4:$API$29, MATCH("CenHos", 'WFOM - Time_Base'!$B$4:$B$29,0), MATCH(CONCATENATE($G240,X$2),'WFOM - Time_Base'!$A$8:$API$8,0)) *
INDEX('WFOM - Time_Base'!$A$4:$API$29, MATCH("CenHos_Per", 'WFOM - Time_Base'!$B$4:$B$29,0), MATCH(CONCATENATE($G240,X$2),'WFOM - Time_Base'!$A$8:$API$8,0)),
IFERROR($AN240 * INDEX('Inputs from Uganda staff'!$E$61:$BM$80,MATCH('HRH Need estimation'!X$2,'Inputs from Uganda staff'!$E$61:$E$80,0),MATCH('HRH Need estimation'!$D240,'Inputs from Uganda staff'!$E$6:$BM$6,0)),
""))</f>
        <v/>
      </c>
      <c r="Y240" s="122" t="str">
        <f>IFERROR(
$AN240 * INDEX('WFOM - Time_Base'!$A$4:$API$29, MATCH("CenHos", 'WFOM - Time_Base'!$B$4:$B$29,0), MATCH(CONCATENATE($G240,Y$2),'WFOM - Time_Base'!$A$8:$API$8,0)) *
INDEX('WFOM - Time_Base'!$A$4:$API$29, MATCH("CenHos_Per", 'WFOM - Time_Base'!$B$4:$B$29,0), MATCH(CONCATENATE($G240,Y$2),'WFOM - Time_Base'!$A$8:$API$8,0)),
IFERROR($AN240 * INDEX('Inputs from Uganda staff'!$E$61:$BM$80,MATCH('HRH Need estimation'!Y$2,'Inputs from Uganda staff'!$E$61:$E$80,0),MATCH('HRH Need estimation'!$D240,'Inputs from Uganda staff'!$E$6:$BM$6,0)),
""))</f>
        <v/>
      </c>
      <c r="Z240" s="122" t="str">
        <f>IFERROR(
$AN240 * INDEX('WFOM - Time_Base'!$A$4:$API$29, MATCH("CenHos", 'WFOM - Time_Base'!$B$4:$B$29,0), MATCH(CONCATENATE($G240,Z$2),'WFOM - Time_Base'!$A$8:$API$8,0)) *
INDEX('WFOM - Time_Base'!$A$4:$API$29, MATCH("CenHos_Per", 'WFOM - Time_Base'!$B$4:$B$29,0), MATCH(CONCATENATE($G240,Z$2),'WFOM - Time_Base'!$A$8:$API$8,0)),
IFERROR($AN240 * INDEX('Inputs from Uganda staff'!$E$61:$BM$80,MATCH('HRH Need estimation'!Z$2,'Inputs from Uganda staff'!$E$61:$E$80,0),MATCH('HRH Need estimation'!$D240,'Inputs from Uganda staff'!$E$6:$BM$6,0)),
""))</f>
        <v/>
      </c>
      <c r="AA240" s="122" t="str">
        <f>IFERROR(
$AN240 * INDEX('WFOM - Time_Base'!$A$4:$API$29, MATCH("CenHos", 'WFOM - Time_Base'!$B$4:$B$29,0), MATCH(CONCATENATE($G240,AA$2),'WFOM - Time_Base'!$A$8:$API$8,0)) *
INDEX('WFOM - Time_Base'!$A$4:$API$29, MATCH("CenHos_Per", 'WFOM - Time_Base'!$B$4:$B$29,0), MATCH(CONCATENATE($G240,AA$2),'WFOM - Time_Base'!$A$8:$API$8,0)),
IFERROR($AN240 * INDEX('Inputs from Uganda staff'!$E$61:$BM$80,MATCH('HRH Need estimation'!AA$2,'Inputs from Uganda staff'!$E$61:$E$80,0),MATCH('HRH Need estimation'!$D240,'Inputs from Uganda staff'!$E$6:$BM$6,0)),
""))</f>
        <v/>
      </c>
      <c r="AB240" s="122" t="str">
        <f>IFERROR(
$AN240 * INDEX('WFOM - Time_Base'!$A$4:$API$29, MATCH("CenHos", 'WFOM - Time_Base'!$B$4:$B$29,0), MATCH(CONCATENATE($G240,AB$2),'WFOM - Time_Base'!$A$8:$API$8,0)) *
INDEX('WFOM - Time_Base'!$A$4:$API$29, MATCH("CenHos_Per", 'WFOM - Time_Base'!$B$4:$B$29,0), MATCH(CONCATENATE($G240,AB$2),'WFOM - Time_Base'!$A$8:$API$8,0)),
IFERROR($AN240 * INDEX('Inputs from Uganda staff'!$E$61:$BM$80,MATCH('HRH Need estimation'!AB$2,'Inputs from Uganda staff'!$E$61:$E$80,0),MATCH('HRH Need estimation'!$D240,'Inputs from Uganda staff'!$E$6:$BM$6,0)),
""))</f>
        <v/>
      </c>
      <c r="AC240" s="122" t="str">
        <f>IFERROR(
$AN240 * INDEX('WFOM - Time_Base'!$A$4:$API$29, MATCH("CenHos", 'WFOM - Time_Base'!$B$4:$B$29,0), MATCH(CONCATENATE($G240,AC$2),'WFOM - Time_Base'!$A$8:$API$8,0)) *
INDEX('WFOM - Time_Base'!$A$4:$API$29, MATCH("CenHos_Per", 'WFOM - Time_Base'!$B$4:$B$29,0), MATCH(CONCATENATE($G240,AC$2),'WFOM - Time_Base'!$A$8:$API$8,0)),
IFERROR($AN240 * INDEX('Inputs from Uganda staff'!$E$61:$BM$80,MATCH('HRH Need estimation'!AC$2,'Inputs from Uganda staff'!$E$61:$E$80,0),MATCH('HRH Need estimation'!$D240,'Inputs from Uganda staff'!$E$6:$BM$6,0)),
""))</f>
        <v/>
      </c>
      <c r="AD240" s="122" t="str">
        <f>IFERROR(
$AN240 * INDEX('WFOM - Time_Base'!$A$4:$API$29, MATCH("CenHos", 'WFOM - Time_Base'!$B$4:$B$29,0), MATCH(CONCATENATE($G240,AD$2),'WFOM - Time_Base'!$A$8:$API$8,0)) *
INDEX('WFOM - Time_Base'!$A$4:$API$29, MATCH("CenHos_Per", 'WFOM - Time_Base'!$B$4:$B$29,0), MATCH(CONCATENATE($G240,AD$2),'WFOM - Time_Base'!$A$8:$API$8,0)),
IFERROR($AN240 * INDEX('Inputs from Uganda staff'!$E$61:$BM$80,MATCH('HRH Need estimation'!AD$2,'Inputs from Uganda staff'!$E$61:$E$80,0),MATCH('HRH Need estimation'!$D240,'Inputs from Uganda staff'!$E$6:$BM$6,0)),
""))</f>
        <v/>
      </c>
      <c r="AE240" s="122" t="str">
        <f>IFERROR(
$AN240 * INDEX('WFOM - Time_Base'!$A$4:$API$29, MATCH("CenHos", 'WFOM - Time_Base'!$B$4:$B$29,0), MATCH(CONCATENATE($G240,AE$2),'WFOM - Time_Base'!$A$8:$API$8,0)) *
INDEX('WFOM - Time_Base'!$A$4:$API$29, MATCH("CenHos_Per", 'WFOM - Time_Base'!$B$4:$B$29,0), MATCH(CONCATENATE($G240,AE$2),'WFOM - Time_Base'!$A$8:$API$8,0)),
IFERROR($AN240 * INDEX('Inputs from Uganda staff'!$E$61:$BM$80,MATCH('HRH Need estimation'!AE$2,'Inputs from Uganda staff'!$E$61:$E$80,0),MATCH('HRH Need estimation'!$D240,'Inputs from Uganda staff'!$E$6:$BM$6,0)),
""))</f>
        <v/>
      </c>
      <c r="AF240" s="122" t="str">
        <f>IFERROR(
$AN240 * INDEX('WFOM - Time_Base'!$A$4:$API$29, MATCH("CenHos", 'WFOM - Time_Base'!$B$4:$B$29,0), MATCH(CONCATENATE($G240,AF$2),'WFOM - Time_Base'!$A$8:$API$8,0)) *
INDEX('WFOM - Time_Base'!$A$4:$API$29, MATCH("CenHos_Per", 'WFOM - Time_Base'!$B$4:$B$29,0), MATCH(CONCATENATE($G240,AF$2),'WFOM - Time_Base'!$A$8:$API$8,0)),
IFERROR($AN240 * INDEX('Inputs from Uganda staff'!$E$61:$BM$80,MATCH('HRH Need estimation'!AF$2,'Inputs from Uganda staff'!$E$61:$E$80,0),MATCH('HRH Need estimation'!$D240,'Inputs from Uganda staff'!$E$6:$BM$6,0)),
""))</f>
        <v/>
      </c>
      <c r="AG240" s="122" t="str">
        <f>IFERROR(
$AN240 * INDEX('WFOM - Time_Base'!$A$4:$API$29, MATCH("CenHos", 'WFOM - Time_Base'!$B$4:$B$29,0), MATCH(CONCATENATE($G240,AG$2),'WFOM - Time_Base'!$A$8:$API$8,0)) *
INDEX('WFOM - Time_Base'!$A$4:$API$29, MATCH("CenHos_Per", 'WFOM - Time_Base'!$B$4:$B$29,0), MATCH(CONCATENATE($G240,AG$2),'WFOM - Time_Base'!$A$8:$API$8,0)),
IFERROR($AN240 * INDEX('Inputs from Uganda staff'!$E$61:$BM$80,MATCH('HRH Need estimation'!AG$2,'Inputs from Uganda staff'!$E$61:$E$80,0),MATCH('HRH Need estimation'!$D240,'Inputs from Uganda staff'!$E$6:$BM$6,0)),
""))</f>
        <v/>
      </c>
      <c r="AH240" s="122" t="str">
        <f>IFERROR(
$AN240 * INDEX('WFOM - Time_Base'!$A$4:$API$29, MATCH("CenHos", 'WFOM - Time_Base'!$B$4:$B$29,0), MATCH(CONCATENATE($G240,AH$2),'WFOM - Time_Base'!$A$8:$API$8,0)) *
INDEX('WFOM - Time_Base'!$A$4:$API$29, MATCH("CenHos_Per", 'WFOM - Time_Base'!$B$4:$B$29,0), MATCH(CONCATENATE($G240,AH$2),'WFOM - Time_Base'!$A$8:$API$8,0)),
IFERROR($AN240 * INDEX('Inputs from Uganda staff'!$E$61:$BM$80,MATCH('HRH Need estimation'!AH$2,'Inputs from Uganda staff'!$E$61:$E$80,0),MATCH('HRH Need estimation'!$D240,'Inputs from Uganda staff'!$E$6:$BM$6,0)),
""))</f>
        <v/>
      </c>
      <c r="AI240" s="122" t="str">
        <f>IFERROR(
$AN240 * INDEX('WFOM - Time_Base'!$A$4:$API$29, MATCH("CenHos", 'WFOM - Time_Base'!$B$4:$B$29,0), MATCH(CONCATENATE($G240,AI$2),'WFOM - Time_Base'!$A$8:$API$8,0)) *
INDEX('WFOM - Time_Base'!$A$4:$API$29, MATCH("CenHos_Per", 'WFOM - Time_Base'!$B$4:$B$29,0), MATCH(CONCATENATE($G240,AI$2),'WFOM - Time_Base'!$A$8:$API$8,0)),
IFERROR($AN240 * INDEX('Inputs from Uganda staff'!$E$61:$BM$80,MATCH('HRH Need estimation'!AI$2,'Inputs from Uganda staff'!$E$61:$E$80,0),MATCH('HRH Need estimation'!$D240,'Inputs from Uganda staff'!$E$6:$BM$6,0)),
""))</f>
        <v/>
      </c>
      <c r="AJ240" s="122" t="str">
        <f>IFERROR(
$AN240 * INDEX('WFOM - Time_Base'!$A$4:$API$29, MATCH("CenHos", 'WFOM - Time_Base'!$B$4:$B$29,0), MATCH(CONCATENATE($G240,AJ$2),'WFOM - Time_Base'!$A$8:$API$8,0)) *
INDEX('WFOM - Time_Base'!$A$4:$API$29, MATCH("CenHos_Per", 'WFOM - Time_Base'!$B$4:$B$29,0), MATCH(CONCATENATE($G240,AJ$2),'WFOM - Time_Base'!$A$8:$API$8,0)),
IFERROR($AN240 * INDEX('Inputs from Uganda staff'!$E$61:$BM$80,MATCH('HRH Need estimation'!AJ$2,'Inputs from Uganda staff'!$E$61:$E$80,0),MATCH('HRH Need estimation'!$D240,'Inputs from Uganda staff'!$E$6:$BM$6,0)),
""))</f>
        <v/>
      </c>
      <c r="AK240" s="122" t="str">
        <f>IFERROR(
$AN240 * INDEX('WFOM - Time_Base'!$A$4:$API$29, MATCH("CenHos", 'WFOM - Time_Base'!$B$4:$B$29,0), MATCH(CONCATENATE($G240,AK$2),'WFOM - Time_Base'!$A$8:$API$8,0)) *
INDEX('WFOM - Time_Base'!$A$4:$API$29, MATCH("CenHos_Per", 'WFOM - Time_Base'!$B$4:$B$29,0), MATCH(CONCATENATE($G240,AK$2),'WFOM - Time_Base'!$A$8:$API$8,0)),
IFERROR($AN240 * INDEX('Inputs from Uganda staff'!$E$61:$BM$80,MATCH('HRH Need estimation'!AK$2,'Inputs from Uganda staff'!$E$61:$E$80,0),MATCH('HRH Need estimation'!$D240,'Inputs from Uganda staff'!$E$6:$BM$6,0)),
""))</f>
        <v/>
      </c>
      <c r="AL240" s="122" t="str">
        <f>IFERROR(
$AN240 * INDEX('WFOM - Time_Base'!$A$4:$API$29, MATCH("CenHos", 'WFOM - Time_Base'!$B$4:$B$29,0), MATCH(CONCATENATE($G240,AL$2),'WFOM - Time_Base'!$A$8:$API$8,0)) *
INDEX('WFOM - Time_Base'!$A$4:$API$29, MATCH("CenHos_Per", 'WFOM - Time_Base'!$B$4:$B$29,0), MATCH(CONCATENATE($G240,AL$2),'WFOM - Time_Base'!$A$8:$API$8,0)),
IFERROR($AN240 * INDEX('Inputs from Uganda staff'!$E$61:$BM$80,MATCH('HRH Need estimation'!AL$2,'Inputs from Uganda staff'!$E$61:$E$80,0),MATCH('HRH Need estimation'!$D240,'Inputs from Uganda staff'!$E$6:$BM$6,0)),
""))</f>
        <v/>
      </c>
      <c r="AN240">
        <v>1</v>
      </c>
      <c r="AO240" t="e">
        <f t="shared" si="8"/>
        <v>#N/A</v>
      </c>
    </row>
    <row r="241" spans="1:41">
      <c r="A241" s="106" t="s">
        <v>1037</v>
      </c>
      <c r="B241" s="106" t="s">
        <v>689</v>
      </c>
      <c r="C241" s="107" t="s">
        <v>697</v>
      </c>
      <c r="D241" s="119" t="s">
        <v>698</v>
      </c>
      <c r="E241" s="252"/>
      <c r="F241" s="252"/>
      <c r="G241" s="122" t="str">
        <f>IF(F241&lt;&gt;"", VLOOKUP(F241,'WFOM - Cadre and Service List'!$E$4:$F$52,2,FALSE), "")</f>
        <v/>
      </c>
      <c r="H241" s="122"/>
      <c r="I241" s="207"/>
      <c r="J241" s="207"/>
      <c r="K241" s="207"/>
      <c r="L241" s="207"/>
      <c r="M241" s="207"/>
      <c r="N241" s="207"/>
      <c r="O241" s="207"/>
      <c r="P241" s="207">
        <f t="shared" si="7"/>
        <v>0</v>
      </c>
      <c r="Q241" s="122" t="s">
        <v>1947</v>
      </c>
      <c r="R241" s="122" t="str">
        <f>IFERROR(
$AN241 * INDEX('WFOM - Time_Base'!$A$4:$API$29, MATCH("CenHos", 'WFOM - Time_Base'!$B$4:$B$29,0), MATCH(CONCATENATE($G241,R$2),'WFOM - Time_Base'!$A$8:$API$8,0)) *
INDEX('WFOM - Time_Base'!$A$4:$API$29, MATCH("CenHos_Per", 'WFOM - Time_Base'!$B$4:$B$29,0), MATCH(CONCATENATE($G241,R$2),'WFOM - Time_Base'!$A$8:$API$8,0)),
IFERROR($AN241 * INDEX('Inputs from Uganda staff'!$E$61:$BM$80,MATCH('HRH Need estimation'!R$2,'Inputs from Uganda staff'!$E$61:$E$80,0),MATCH('HRH Need estimation'!$D241,'Inputs from Uganda staff'!$E$6:$BM$6,0)),
""))</f>
        <v/>
      </c>
      <c r="S241" s="122" t="str">
        <f>IFERROR(
$AN241 * INDEX('WFOM - Time_Base'!$A$4:$API$29, MATCH("CenHos", 'WFOM - Time_Base'!$B$4:$B$29,0), MATCH(CONCATENATE($G241,S$2),'WFOM - Time_Base'!$A$8:$API$8,0)) *
INDEX('WFOM - Time_Base'!$A$4:$API$29, MATCH("CenHos_Per", 'WFOM - Time_Base'!$B$4:$B$29,0), MATCH(CONCATENATE($G241,S$2),'WFOM - Time_Base'!$A$8:$API$8,0)),
IFERROR($AN241 * INDEX('Inputs from Uganda staff'!$E$61:$BM$80,MATCH('HRH Need estimation'!S$2,'Inputs from Uganda staff'!$E$61:$E$80,0),MATCH('HRH Need estimation'!$D241,'Inputs from Uganda staff'!$E$6:$BM$6,0)),
""))</f>
        <v/>
      </c>
      <c r="T241" s="122" t="str">
        <f>IFERROR(
$AN241 * INDEX('WFOM - Time_Base'!$A$4:$API$29, MATCH("CenHos", 'WFOM - Time_Base'!$B$4:$B$29,0), MATCH(CONCATENATE($G241,T$2),'WFOM - Time_Base'!$A$8:$API$8,0)) *
INDEX('WFOM - Time_Base'!$A$4:$API$29, MATCH("CenHos_Per", 'WFOM - Time_Base'!$B$4:$B$29,0), MATCH(CONCATENATE($G241,T$2),'WFOM - Time_Base'!$A$8:$API$8,0)),
IFERROR($AN241 * INDEX('Inputs from Uganda staff'!$E$61:$BM$80,MATCH('HRH Need estimation'!T$2,'Inputs from Uganda staff'!$E$61:$E$80,0),MATCH('HRH Need estimation'!$D241,'Inputs from Uganda staff'!$E$6:$BM$6,0)),
""))</f>
        <v/>
      </c>
      <c r="U241" s="122" t="str">
        <f>IFERROR(
$AN241 * INDEX('WFOM - Time_Base'!$A$4:$API$29, MATCH("CenHos", 'WFOM - Time_Base'!$B$4:$B$29,0), MATCH(CONCATENATE($G241,U$2),'WFOM - Time_Base'!$A$8:$API$8,0)) *
INDEX('WFOM - Time_Base'!$A$4:$API$29, MATCH("CenHos_Per", 'WFOM - Time_Base'!$B$4:$B$29,0), MATCH(CONCATENATE($G241,U$2),'WFOM - Time_Base'!$A$8:$API$8,0)),
IFERROR($AN241 * INDEX('Inputs from Uganda staff'!$E$61:$BM$80,MATCH('HRH Need estimation'!U$2,'Inputs from Uganda staff'!$E$61:$E$80,0),MATCH('HRH Need estimation'!$D241,'Inputs from Uganda staff'!$E$6:$BM$6,0)),
""))</f>
        <v/>
      </c>
      <c r="V241" s="122" t="str">
        <f>IFERROR(
$AN241 * INDEX('WFOM - Time_Base'!$A$4:$API$29, MATCH("CenHos", 'WFOM - Time_Base'!$B$4:$B$29,0), MATCH(CONCATENATE($G241,V$2),'WFOM - Time_Base'!$A$8:$API$8,0)) *
INDEX('WFOM - Time_Base'!$A$4:$API$29, MATCH("CenHos_Per", 'WFOM - Time_Base'!$B$4:$B$29,0), MATCH(CONCATENATE($G241,V$2),'WFOM - Time_Base'!$A$8:$API$8,0)),
IFERROR($AN241 * INDEX('Inputs from Uganda staff'!$E$61:$BM$80,MATCH('HRH Need estimation'!V$2,'Inputs from Uganda staff'!$E$61:$E$80,0),MATCH('HRH Need estimation'!$D241,'Inputs from Uganda staff'!$E$6:$BM$6,0)),
""))</f>
        <v/>
      </c>
      <c r="W241" s="122" t="str">
        <f>IFERROR(
$AN241 * INDEX('WFOM - Time_Base'!$A$4:$API$29, MATCH("CenHos", 'WFOM - Time_Base'!$B$4:$B$29,0), MATCH(CONCATENATE($G241,W$2),'WFOM - Time_Base'!$A$8:$API$8,0)) *
INDEX('WFOM - Time_Base'!$A$4:$API$29, MATCH("CenHos_Per", 'WFOM - Time_Base'!$B$4:$B$29,0), MATCH(CONCATENATE($G241,W$2),'WFOM - Time_Base'!$A$8:$API$8,0)),
IFERROR($AN241 * INDEX('Inputs from Uganda staff'!$E$61:$BM$80,MATCH('HRH Need estimation'!W$2,'Inputs from Uganda staff'!$E$61:$E$80,0),MATCH('HRH Need estimation'!$D241,'Inputs from Uganda staff'!$E$6:$BM$6,0)),
""))</f>
        <v/>
      </c>
      <c r="X241" s="122" t="str">
        <f>IFERROR(
$AN241 * INDEX('WFOM - Time_Base'!$A$4:$API$29, MATCH("CenHos", 'WFOM - Time_Base'!$B$4:$B$29,0), MATCH(CONCATENATE($G241,X$2),'WFOM - Time_Base'!$A$8:$API$8,0)) *
INDEX('WFOM - Time_Base'!$A$4:$API$29, MATCH("CenHos_Per", 'WFOM - Time_Base'!$B$4:$B$29,0), MATCH(CONCATENATE($G241,X$2),'WFOM - Time_Base'!$A$8:$API$8,0)),
IFERROR($AN241 * INDEX('Inputs from Uganda staff'!$E$61:$BM$80,MATCH('HRH Need estimation'!X$2,'Inputs from Uganda staff'!$E$61:$E$80,0),MATCH('HRH Need estimation'!$D241,'Inputs from Uganda staff'!$E$6:$BM$6,0)),
""))</f>
        <v/>
      </c>
      <c r="Y241" s="122" t="str">
        <f>IFERROR(
$AN241 * INDEX('WFOM - Time_Base'!$A$4:$API$29, MATCH("CenHos", 'WFOM - Time_Base'!$B$4:$B$29,0), MATCH(CONCATENATE($G241,Y$2),'WFOM - Time_Base'!$A$8:$API$8,0)) *
INDEX('WFOM - Time_Base'!$A$4:$API$29, MATCH("CenHos_Per", 'WFOM - Time_Base'!$B$4:$B$29,0), MATCH(CONCATENATE($G241,Y$2),'WFOM - Time_Base'!$A$8:$API$8,0)),
IFERROR($AN241 * INDEX('Inputs from Uganda staff'!$E$61:$BM$80,MATCH('HRH Need estimation'!Y$2,'Inputs from Uganda staff'!$E$61:$E$80,0),MATCH('HRH Need estimation'!$D241,'Inputs from Uganda staff'!$E$6:$BM$6,0)),
""))</f>
        <v/>
      </c>
      <c r="Z241" s="122" t="str">
        <f>IFERROR(
$AN241 * INDEX('WFOM - Time_Base'!$A$4:$API$29, MATCH("CenHos", 'WFOM - Time_Base'!$B$4:$B$29,0), MATCH(CONCATENATE($G241,Z$2),'WFOM - Time_Base'!$A$8:$API$8,0)) *
INDEX('WFOM - Time_Base'!$A$4:$API$29, MATCH("CenHos_Per", 'WFOM - Time_Base'!$B$4:$B$29,0), MATCH(CONCATENATE($G241,Z$2),'WFOM - Time_Base'!$A$8:$API$8,0)),
IFERROR($AN241 * INDEX('Inputs from Uganda staff'!$E$61:$BM$80,MATCH('HRH Need estimation'!Z$2,'Inputs from Uganda staff'!$E$61:$E$80,0),MATCH('HRH Need estimation'!$D241,'Inputs from Uganda staff'!$E$6:$BM$6,0)),
""))</f>
        <v/>
      </c>
      <c r="AA241" s="122" t="str">
        <f>IFERROR(
$AN241 * INDEX('WFOM - Time_Base'!$A$4:$API$29, MATCH("CenHos", 'WFOM - Time_Base'!$B$4:$B$29,0), MATCH(CONCATENATE($G241,AA$2),'WFOM - Time_Base'!$A$8:$API$8,0)) *
INDEX('WFOM - Time_Base'!$A$4:$API$29, MATCH("CenHos_Per", 'WFOM - Time_Base'!$B$4:$B$29,0), MATCH(CONCATENATE($G241,AA$2),'WFOM - Time_Base'!$A$8:$API$8,0)),
IFERROR($AN241 * INDEX('Inputs from Uganda staff'!$E$61:$BM$80,MATCH('HRH Need estimation'!AA$2,'Inputs from Uganda staff'!$E$61:$E$80,0),MATCH('HRH Need estimation'!$D241,'Inputs from Uganda staff'!$E$6:$BM$6,0)),
""))</f>
        <v/>
      </c>
      <c r="AB241" s="122" t="str">
        <f>IFERROR(
$AN241 * INDEX('WFOM - Time_Base'!$A$4:$API$29, MATCH("CenHos", 'WFOM - Time_Base'!$B$4:$B$29,0), MATCH(CONCATENATE($G241,AB$2),'WFOM - Time_Base'!$A$8:$API$8,0)) *
INDEX('WFOM - Time_Base'!$A$4:$API$29, MATCH("CenHos_Per", 'WFOM - Time_Base'!$B$4:$B$29,0), MATCH(CONCATENATE($G241,AB$2),'WFOM - Time_Base'!$A$8:$API$8,0)),
IFERROR($AN241 * INDEX('Inputs from Uganda staff'!$E$61:$BM$80,MATCH('HRH Need estimation'!AB$2,'Inputs from Uganda staff'!$E$61:$E$80,0),MATCH('HRH Need estimation'!$D241,'Inputs from Uganda staff'!$E$6:$BM$6,0)),
""))</f>
        <v/>
      </c>
      <c r="AC241" s="122" t="str">
        <f>IFERROR(
$AN241 * INDEX('WFOM - Time_Base'!$A$4:$API$29, MATCH("CenHos", 'WFOM - Time_Base'!$B$4:$B$29,0), MATCH(CONCATENATE($G241,AC$2),'WFOM - Time_Base'!$A$8:$API$8,0)) *
INDEX('WFOM - Time_Base'!$A$4:$API$29, MATCH("CenHos_Per", 'WFOM - Time_Base'!$B$4:$B$29,0), MATCH(CONCATENATE($G241,AC$2),'WFOM - Time_Base'!$A$8:$API$8,0)),
IFERROR($AN241 * INDEX('Inputs from Uganda staff'!$E$61:$BM$80,MATCH('HRH Need estimation'!AC$2,'Inputs from Uganda staff'!$E$61:$E$80,0),MATCH('HRH Need estimation'!$D241,'Inputs from Uganda staff'!$E$6:$BM$6,0)),
""))</f>
        <v/>
      </c>
      <c r="AD241" s="122" t="str">
        <f>IFERROR(
$AN241 * INDEX('WFOM - Time_Base'!$A$4:$API$29, MATCH("CenHos", 'WFOM - Time_Base'!$B$4:$B$29,0), MATCH(CONCATENATE($G241,AD$2),'WFOM - Time_Base'!$A$8:$API$8,0)) *
INDEX('WFOM - Time_Base'!$A$4:$API$29, MATCH("CenHos_Per", 'WFOM - Time_Base'!$B$4:$B$29,0), MATCH(CONCATENATE($G241,AD$2),'WFOM - Time_Base'!$A$8:$API$8,0)),
IFERROR($AN241 * INDEX('Inputs from Uganda staff'!$E$61:$BM$80,MATCH('HRH Need estimation'!AD$2,'Inputs from Uganda staff'!$E$61:$E$80,0),MATCH('HRH Need estimation'!$D241,'Inputs from Uganda staff'!$E$6:$BM$6,0)),
""))</f>
        <v/>
      </c>
      <c r="AE241" s="122" t="str">
        <f>IFERROR(
$AN241 * INDEX('WFOM - Time_Base'!$A$4:$API$29, MATCH("CenHos", 'WFOM - Time_Base'!$B$4:$B$29,0), MATCH(CONCATENATE($G241,AE$2),'WFOM - Time_Base'!$A$8:$API$8,0)) *
INDEX('WFOM - Time_Base'!$A$4:$API$29, MATCH("CenHos_Per", 'WFOM - Time_Base'!$B$4:$B$29,0), MATCH(CONCATENATE($G241,AE$2),'WFOM - Time_Base'!$A$8:$API$8,0)),
IFERROR($AN241 * INDEX('Inputs from Uganda staff'!$E$61:$BM$80,MATCH('HRH Need estimation'!AE$2,'Inputs from Uganda staff'!$E$61:$E$80,0),MATCH('HRH Need estimation'!$D241,'Inputs from Uganda staff'!$E$6:$BM$6,0)),
""))</f>
        <v/>
      </c>
      <c r="AF241" s="122" t="str">
        <f>IFERROR(
$AN241 * INDEX('WFOM - Time_Base'!$A$4:$API$29, MATCH("CenHos", 'WFOM - Time_Base'!$B$4:$B$29,0), MATCH(CONCATENATE($G241,AF$2),'WFOM - Time_Base'!$A$8:$API$8,0)) *
INDEX('WFOM - Time_Base'!$A$4:$API$29, MATCH("CenHos_Per", 'WFOM - Time_Base'!$B$4:$B$29,0), MATCH(CONCATENATE($G241,AF$2),'WFOM - Time_Base'!$A$8:$API$8,0)),
IFERROR($AN241 * INDEX('Inputs from Uganda staff'!$E$61:$BM$80,MATCH('HRH Need estimation'!AF$2,'Inputs from Uganda staff'!$E$61:$E$80,0),MATCH('HRH Need estimation'!$D241,'Inputs from Uganda staff'!$E$6:$BM$6,0)),
""))</f>
        <v/>
      </c>
      <c r="AG241" s="122" t="str">
        <f>IFERROR(
$AN241 * INDEX('WFOM - Time_Base'!$A$4:$API$29, MATCH("CenHos", 'WFOM - Time_Base'!$B$4:$B$29,0), MATCH(CONCATENATE($G241,AG$2),'WFOM - Time_Base'!$A$8:$API$8,0)) *
INDEX('WFOM - Time_Base'!$A$4:$API$29, MATCH("CenHos_Per", 'WFOM - Time_Base'!$B$4:$B$29,0), MATCH(CONCATENATE($G241,AG$2),'WFOM - Time_Base'!$A$8:$API$8,0)),
IFERROR($AN241 * INDEX('Inputs from Uganda staff'!$E$61:$BM$80,MATCH('HRH Need estimation'!AG$2,'Inputs from Uganda staff'!$E$61:$E$80,0),MATCH('HRH Need estimation'!$D241,'Inputs from Uganda staff'!$E$6:$BM$6,0)),
""))</f>
        <v/>
      </c>
      <c r="AH241" s="122" t="str">
        <f>IFERROR(
$AN241 * INDEX('WFOM - Time_Base'!$A$4:$API$29, MATCH("CenHos", 'WFOM - Time_Base'!$B$4:$B$29,0), MATCH(CONCATENATE($G241,AH$2),'WFOM - Time_Base'!$A$8:$API$8,0)) *
INDEX('WFOM - Time_Base'!$A$4:$API$29, MATCH("CenHos_Per", 'WFOM - Time_Base'!$B$4:$B$29,0), MATCH(CONCATENATE($G241,AH$2),'WFOM - Time_Base'!$A$8:$API$8,0)),
IFERROR($AN241 * INDEX('Inputs from Uganda staff'!$E$61:$BM$80,MATCH('HRH Need estimation'!AH$2,'Inputs from Uganda staff'!$E$61:$E$80,0),MATCH('HRH Need estimation'!$D241,'Inputs from Uganda staff'!$E$6:$BM$6,0)),
""))</f>
        <v/>
      </c>
      <c r="AI241" s="122" t="str">
        <f>IFERROR(
$AN241 * INDEX('WFOM - Time_Base'!$A$4:$API$29, MATCH("CenHos", 'WFOM - Time_Base'!$B$4:$B$29,0), MATCH(CONCATENATE($G241,AI$2),'WFOM - Time_Base'!$A$8:$API$8,0)) *
INDEX('WFOM - Time_Base'!$A$4:$API$29, MATCH("CenHos_Per", 'WFOM - Time_Base'!$B$4:$B$29,0), MATCH(CONCATENATE($G241,AI$2),'WFOM - Time_Base'!$A$8:$API$8,0)),
IFERROR($AN241 * INDEX('Inputs from Uganda staff'!$E$61:$BM$80,MATCH('HRH Need estimation'!AI$2,'Inputs from Uganda staff'!$E$61:$E$80,0),MATCH('HRH Need estimation'!$D241,'Inputs from Uganda staff'!$E$6:$BM$6,0)),
""))</f>
        <v/>
      </c>
      <c r="AJ241" s="122" t="str">
        <f>IFERROR(
$AN241 * INDEX('WFOM - Time_Base'!$A$4:$API$29, MATCH("CenHos", 'WFOM - Time_Base'!$B$4:$B$29,0), MATCH(CONCATENATE($G241,AJ$2),'WFOM - Time_Base'!$A$8:$API$8,0)) *
INDEX('WFOM - Time_Base'!$A$4:$API$29, MATCH("CenHos_Per", 'WFOM - Time_Base'!$B$4:$B$29,0), MATCH(CONCATENATE($G241,AJ$2),'WFOM - Time_Base'!$A$8:$API$8,0)),
IFERROR($AN241 * INDEX('Inputs from Uganda staff'!$E$61:$BM$80,MATCH('HRH Need estimation'!AJ$2,'Inputs from Uganda staff'!$E$61:$E$80,0),MATCH('HRH Need estimation'!$D241,'Inputs from Uganda staff'!$E$6:$BM$6,0)),
""))</f>
        <v/>
      </c>
      <c r="AK241" s="122" t="str">
        <f>IFERROR(
$AN241 * INDEX('WFOM - Time_Base'!$A$4:$API$29, MATCH("CenHos", 'WFOM - Time_Base'!$B$4:$B$29,0), MATCH(CONCATENATE($G241,AK$2),'WFOM - Time_Base'!$A$8:$API$8,0)) *
INDEX('WFOM - Time_Base'!$A$4:$API$29, MATCH("CenHos_Per", 'WFOM - Time_Base'!$B$4:$B$29,0), MATCH(CONCATENATE($G241,AK$2),'WFOM - Time_Base'!$A$8:$API$8,0)),
IFERROR($AN241 * INDEX('Inputs from Uganda staff'!$E$61:$BM$80,MATCH('HRH Need estimation'!AK$2,'Inputs from Uganda staff'!$E$61:$E$80,0),MATCH('HRH Need estimation'!$D241,'Inputs from Uganda staff'!$E$6:$BM$6,0)),
""))</f>
        <v/>
      </c>
      <c r="AL241" s="122" t="str">
        <f>IFERROR(
$AN241 * INDEX('WFOM - Time_Base'!$A$4:$API$29, MATCH("CenHos", 'WFOM - Time_Base'!$B$4:$B$29,0), MATCH(CONCATENATE($G241,AL$2),'WFOM - Time_Base'!$A$8:$API$8,0)) *
INDEX('WFOM - Time_Base'!$A$4:$API$29, MATCH("CenHos_Per", 'WFOM - Time_Base'!$B$4:$B$29,0), MATCH(CONCATENATE($G241,AL$2),'WFOM - Time_Base'!$A$8:$API$8,0)),
IFERROR($AN241 * INDEX('Inputs from Uganda staff'!$E$61:$BM$80,MATCH('HRH Need estimation'!AL$2,'Inputs from Uganda staff'!$E$61:$E$80,0),MATCH('HRH Need estimation'!$D241,'Inputs from Uganda staff'!$E$6:$BM$6,0)),
""))</f>
        <v/>
      </c>
      <c r="AN241">
        <v>1</v>
      </c>
      <c r="AO241" t="e">
        <f t="shared" si="8"/>
        <v>#N/A</v>
      </c>
    </row>
    <row r="242" spans="1:41">
      <c r="A242" s="106" t="s">
        <v>915</v>
      </c>
      <c r="B242" s="106" t="s">
        <v>689</v>
      </c>
      <c r="C242" s="107" t="s">
        <v>699</v>
      </c>
      <c r="D242" s="115" t="s">
        <v>700</v>
      </c>
      <c r="E242" s="122" t="s">
        <v>867</v>
      </c>
      <c r="F242" s="122" t="s">
        <v>21</v>
      </c>
      <c r="G242" s="122" t="str">
        <f>IF(F242&lt;&gt;"", VLOOKUP(F242,'WFOM - Cadre and Service List'!$E$4:$F$52,2,FALSE), "")</f>
        <v>Over5OPD</v>
      </c>
      <c r="H242" s="122"/>
      <c r="I242" s="207"/>
      <c r="J242" s="207"/>
      <c r="K242" s="207"/>
      <c r="L242" s="207"/>
      <c r="M242" s="207"/>
      <c r="N242" s="207"/>
      <c r="O242" s="207"/>
      <c r="P242" s="207">
        <f t="shared" si="7"/>
        <v>0</v>
      </c>
      <c r="Q242" s="122" t="s">
        <v>1947</v>
      </c>
      <c r="R242" s="122">
        <f>IFERROR(
$AN242 * INDEX('WFOM - Time_Base'!$A$4:$API$29, MATCH("CenHos", 'WFOM - Time_Base'!$B$4:$B$29,0), MATCH(CONCATENATE($G242,R$2),'WFOM - Time_Base'!$A$8:$API$8,0)) *
INDEX('WFOM - Time_Base'!$A$4:$API$29, MATCH("CenHos_Per", 'WFOM - Time_Base'!$B$4:$B$29,0), MATCH(CONCATENATE($G242,R$2),'WFOM - Time_Base'!$A$8:$API$8,0)),
IFERROR($AN242 * INDEX('Inputs from Uganda staff'!$E$61:$BM$80,MATCH('HRH Need estimation'!R$2,'Inputs from Uganda staff'!$E$61:$E$80,0),MATCH('HRH Need estimation'!$D242,'Inputs from Uganda staff'!$E$6:$BM$6,0)),
""))</f>
        <v>3.5</v>
      </c>
      <c r="S242" s="122">
        <f>IFERROR(
$AN242 * INDEX('WFOM - Time_Base'!$A$4:$API$29, MATCH("CenHos", 'WFOM - Time_Base'!$B$4:$B$29,0), MATCH(CONCATENATE($G242,S$2),'WFOM - Time_Base'!$A$8:$API$8,0)) *
INDEX('WFOM - Time_Base'!$A$4:$API$29, MATCH("CenHos_Per", 'WFOM - Time_Base'!$B$4:$B$29,0), MATCH(CONCATENATE($G242,S$2),'WFOM - Time_Base'!$A$8:$API$8,0)),
IFERROR($AN242 * INDEX('Inputs from Uganda staff'!$E$61:$BM$80,MATCH('HRH Need estimation'!S$2,'Inputs from Uganda staff'!$E$61:$E$80,0),MATCH('HRH Need estimation'!$D242,'Inputs from Uganda staff'!$E$6:$BM$6,0)),
""))</f>
        <v>6</v>
      </c>
      <c r="T242" s="122">
        <f>IFERROR(
$AN242 * INDEX('WFOM - Time_Base'!$A$4:$API$29, MATCH("CenHos", 'WFOM - Time_Base'!$B$4:$B$29,0), MATCH(CONCATENATE($G242,T$2),'WFOM - Time_Base'!$A$8:$API$8,0)) *
INDEX('WFOM - Time_Base'!$A$4:$API$29, MATCH("CenHos_Per", 'WFOM - Time_Base'!$B$4:$B$29,0), MATCH(CONCATENATE($G242,T$2),'WFOM - Time_Base'!$A$8:$API$8,0)),
IFERROR($AN242 * INDEX('Inputs from Uganda staff'!$E$61:$BM$80,MATCH('HRH Need estimation'!T$2,'Inputs from Uganda staff'!$E$61:$E$80,0),MATCH('HRH Need estimation'!$D242,'Inputs from Uganda staff'!$E$6:$BM$6,0)),
""))</f>
        <v>0</v>
      </c>
      <c r="U242" s="122">
        <f>IFERROR(
$AN242 * INDEX('WFOM - Time_Base'!$A$4:$API$29, MATCH("CenHos", 'WFOM - Time_Base'!$B$4:$B$29,0), MATCH(CONCATENATE($G242,U$2),'WFOM - Time_Base'!$A$8:$API$8,0)) *
INDEX('WFOM - Time_Base'!$A$4:$API$29, MATCH("CenHos_Per", 'WFOM - Time_Base'!$B$4:$B$29,0), MATCH(CONCATENATE($G242,U$2),'WFOM - Time_Base'!$A$8:$API$8,0)),
IFERROR($AN242 * INDEX('Inputs from Uganda staff'!$E$61:$BM$80,MATCH('HRH Need estimation'!U$2,'Inputs from Uganda staff'!$E$61:$E$80,0),MATCH('HRH Need estimation'!$D242,'Inputs from Uganda staff'!$E$6:$BM$6,0)),
""))</f>
        <v>1</v>
      </c>
      <c r="V242" s="122">
        <f>IFERROR(
$AN242 * INDEX('WFOM - Time_Base'!$A$4:$API$29, MATCH("CenHos", 'WFOM - Time_Base'!$B$4:$B$29,0), MATCH(CONCATENATE($G242,V$2),'WFOM - Time_Base'!$A$8:$API$8,0)) *
INDEX('WFOM - Time_Base'!$A$4:$API$29, MATCH("CenHos_Per", 'WFOM - Time_Base'!$B$4:$B$29,0), MATCH(CONCATENATE($G242,V$2),'WFOM - Time_Base'!$A$8:$API$8,0)),
IFERROR($AN242 * INDEX('Inputs from Uganda staff'!$E$61:$BM$80,MATCH('HRH Need estimation'!V$2,'Inputs from Uganda staff'!$E$61:$E$80,0),MATCH('HRH Need estimation'!$D242,'Inputs from Uganda staff'!$E$6:$BM$6,0)),
""))</f>
        <v>4</v>
      </c>
      <c r="W242" s="122">
        <f>IFERROR(
$AN242 * INDEX('WFOM - Time_Base'!$A$4:$API$29, MATCH("CenHos", 'WFOM - Time_Base'!$B$4:$B$29,0), MATCH(CONCATENATE($G242,W$2),'WFOM - Time_Base'!$A$8:$API$8,0)) *
INDEX('WFOM - Time_Base'!$A$4:$API$29, MATCH("CenHos_Per", 'WFOM - Time_Base'!$B$4:$B$29,0), MATCH(CONCATENATE($G242,W$2),'WFOM - Time_Base'!$A$8:$API$8,0)),
IFERROR($AN242 * INDEX('Inputs from Uganda staff'!$E$61:$BM$80,MATCH('HRH Need estimation'!W$2,'Inputs from Uganda staff'!$E$61:$E$80,0),MATCH('HRH Need estimation'!$D242,'Inputs from Uganda staff'!$E$6:$BM$6,0)),
""))</f>
        <v>0</v>
      </c>
      <c r="X242" s="122">
        <f>IFERROR(
$AN242 * INDEX('WFOM - Time_Base'!$A$4:$API$29, MATCH("CenHos", 'WFOM - Time_Base'!$B$4:$B$29,0), MATCH(CONCATENATE($G242,X$2),'WFOM - Time_Base'!$A$8:$API$8,0)) *
INDEX('WFOM - Time_Base'!$A$4:$API$29, MATCH("CenHos_Per", 'WFOM - Time_Base'!$B$4:$B$29,0), MATCH(CONCATENATE($G242,X$2),'WFOM - Time_Base'!$A$8:$API$8,0)),
IFERROR($AN242 * INDEX('Inputs from Uganda staff'!$E$61:$BM$80,MATCH('HRH Need estimation'!X$2,'Inputs from Uganda staff'!$E$61:$E$80,0),MATCH('HRH Need estimation'!$D242,'Inputs from Uganda staff'!$E$6:$BM$6,0)),
""))</f>
        <v>0</v>
      </c>
      <c r="Y242" s="122">
        <f>IFERROR(
$AN242 * INDEX('WFOM - Time_Base'!$A$4:$API$29, MATCH("CenHos", 'WFOM - Time_Base'!$B$4:$B$29,0), MATCH(CONCATENATE($G242,Y$2),'WFOM - Time_Base'!$A$8:$API$8,0)) *
INDEX('WFOM - Time_Base'!$A$4:$API$29, MATCH("CenHos_Per", 'WFOM - Time_Base'!$B$4:$B$29,0), MATCH(CONCATENATE($G242,Y$2),'WFOM - Time_Base'!$A$8:$API$8,0)),
IFERROR($AN242 * INDEX('Inputs from Uganda staff'!$E$61:$BM$80,MATCH('HRH Need estimation'!Y$2,'Inputs from Uganda staff'!$E$61:$E$80,0),MATCH('HRH Need estimation'!$D242,'Inputs from Uganda staff'!$E$6:$BM$6,0)),
""))</f>
        <v>0</v>
      </c>
      <c r="Z242" s="122">
        <f>IFERROR(
$AN242 * INDEX('WFOM - Time_Base'!$A$4:$API$29, MATCH("CenHos", 'WFOM - Time_Base'!$B$4:$B$29,0), MATCH(CONCATENATE($G242,Z$2),'WFOM - Time_Base'!$A$8:$API$8,0)) *
INDEX('WFOM - Time_Base'!$A$4:$API$29, MATCH("CenHos_Per", 'WFOM - Time_Base'!$B$4:$B$29,0), MATCH(CONCATENATE($G242,Z$2),'WFOM - Time_Base'!$A$8:$API$8,0)),
IFERROR($AN242 * INDEX('Inputs from Uganda staff'!$E$61:$BM$80,MATCH('HRH Need estimation'!Z$2,'Inputs from Uganda staff'!$E$61:$E$80,0),MATCH('HRH Need estimation'!$D242,'Inputs from Uganda staff'!$E$6:$BM$6,0)),
""))</f>
        <v>0</v>
      </c>
      <c r="AA242" s="122">
        <f>IFERROR(
$AN242 * INDEX('WFOM - Time_Base'!$A$4:$API$29, MATCH("CenHos", 'WFOM - Time_Base'!$B$4:$B$29,0), MATCH(CONCATENATE($G242,AA$2),'WFOM - Time_Base'!$A$8:$API$8,0)) *
INDEX('WFOM - Time_Base'!$A$4:$API$29, MATCH("CenHos_Per", 'WFOM - Time_Base'!$B$4:$B$29,0), MATCH(CONCATENATE($G242,AA$2),'WFOM - Time_Base'!$A$8:$API$8,0)),
IFERROR($AN242 * INDEX('Inputs from Uganda staff'!$E$61:$BM$80,MATCH('HRH Need estimation'!AA$2,'Inputs from Uganda staff'!$E$61:$E$80,0),MATCH('HRH Need estimation'!$D242,'Inputs from Uganda staff'!$E$6:$BM$6,0)),
""))</f>
        <v>0</v>
      </c>
      <c r="AB242" s="122">
        <f>IFERROR(
$AN242 * INDEX('WFOM - Time_Base'!$A$4:$API$29, MATCH("CenHos", 'WFOM - Time_Base'!$B$4:$B$29,0), MATCH(CONCATENATE($G242,AB$2),'WFOM - Time_Base'!$A$8:$API$8,0)) *
INDEX('WFOM - Time_Base'!$A$4:$API$29, MATCH("CenHos_Per", 'WFOM - Time_Base'!$B$4:$B$29,0), MATCH(CONCATENATE($G242,AB$2),'WFOM - Time_Base'!$A$8:$API$8,0)),
IFERROR($AN242 * INDEX('Inputs from Uganda staff'!$E$61:$BM$80,MATCH('HRH Need estimation'!AB$2,'Inputs from Uganda staff'!$E$61:$E$80,0),MATCH('HRH Need estimation'!$D242,'Inputs from Uganda staff'!$E$6:$BM$6,0)),
""))</f>
        <v>0</v>
      </c>
      <c r="AC242" s="122" t="str">
        <f>IFERROR(
$AN242 * INDEX('WFOM - Time_Base'!$A$4:$API$29, MATCH("CenHos", 'WFOM - Time_Base'!$B$4:$B$29,0), MATCH(CONCATENATE($G242,AC$2),'WFOM - Time_Base'!$A$8:$API$8,0)) *
INDEX('WFOM - Time_Base'!$A$4:$API$29, MATCH("CenHos_Per", 'WFOM - Time_Base'!$B$4:$B$29,0), MATCH(CONCATENATE($G242,AC$2),'WFOM - Time_Base'!$A$8:$API$8,0)),
IFERROR($AN242 * INDEX('Inputs from Uganda staff'!$E$61:$BM$80,MATCH('HRH Need estimation'!AC$2,'Inputs from Uganda staff'!$E$61:$E$80,0),MATCH('HRH Need estimation'!$D242,'Inputs from Uganda staff'!$E$6:$BM$6,0)),
""))</f>
        <v/>
      </c>
      <c r="AD242" s="122">
        <f>IFERROR(
$AN242 * INDEX('WFOM - Time_Base'!$A$4:$API$29, MATCH("CenHos", 'WFOM - Time_Base'!$B$4:$B$29,0), MATCH(CONCATENATE($G242,AD$2),'WFOM - Time_Base'!$A$8:$API$8,0)) *
INDEX('WFOM - Time_Base'!$A$4:$API$29, MATCH("CenHos_Per", 'WFOM - Time_Base'!$B$4:$B$29,0), MATCH(CONCATENATE($G242,AD$2),'WFOM - Time_Base'!$A$8:$API$8,0)),
IFERROR($AN242 * INDEX('Inputs from Uganda staff'!$E$61:$BM$80,MATCH('HRH Need estimation'!AD$2,'Inputs from Uganda staff'!$E$61:$E$80,0),MATCH('HRH Need estimation'!$D242,'Inputs from Uganda staff'!$E$6:$BM$6,0)),
""))</f>
        <v>0</v>
      </c>
      <c r="AE242" s="122">
        <f>IFERROR(
$AN242 * INDEX('WFOM - Time_Base'!$A$4:$API$29, MATCH("CenHos", 'WFOM - Time_Base'!$B$4:$B$29,0), MATCH(CONCATENATE($G242,AE$2),'WFOM - Time_Base'!$A$8:$API$8,0)) *
INDEX('WFOM - Time_Base'!$A$4:$API$29, MATCH("CenHos_Per", 'WFOM - Time_Base'!$B$4:$B$29,0), MATCH(CONCATENATE($G242,AE$2),'WFOM - Time_Base'!$A$8:$API$8,0)),
IFERROR($AN242 * INDEX('Inputs from Uganda staff'!$E$61:$BM$80,MATCH('HRH Need estimation'!AE$2,'Inputs from Uganda staff'!$E$61:$E$80,0),MATCH('HRH Need estimation'!$D242,'Inputs from Uganda staff'!$E$6:$BM$6,0)),
""))</f>
        <v>0</v>
      </c>
      <c r="AF242" s="122">
        <f>IFERROR(
$AN242 * INDEX('WFOM - Time_Base'!$A$4:$API$29, MATCH("CenHos", 'WFOM - Time_Base'!$B$4:$B$29,0), MATCH(CONCATENATE($G242,AF$2),'WFOM - Time_Base'!$A$8:$API$8,0)) *
INDEX('WFOM - Time_Base'!$A$4:$API$29, MATCH("CenHos_Per", 'WFOM - Time_Base'!$B$4:$B$29,0), MATCH(CONCATENATE($G242,AF$2),'WFOM - Time_Base'!$A$8:$API$8,0)),
IFERROR($AN242 * INDEX('Inputs from Uganda staff'!$E$61:$BM$80,MATCH('HRH Need estimation'!AF$2,'Inputs from Uganda staff'!$E$61:$E$80,0),MATCH('HRH Need estimation'!$D242,'Inputs from Uganda staff'!$E$6:$BM$6,0)),
""))</f>
        <v>0</v>
      </c>
      <c r="AG242" s="122">
        <f>IFERROR(
$AN242 * INDEX('WFOM - Time_Base'!$A$4:$API$29, MATCH("CenHos", 'WFOM - Time_Base'!$B$4:$B$29,0), MATCH(CONCATENATE($G242,AG$2),'WFOM - Time_Base'!$A$8:$API$8,0)) *
INDEX('WFOM - Time_Base'!$A$4:$API$29, MATCH("CenHos_Per", 'WFOM - Time_Base'!$B$4:$B$29,0), MATCH(CONCATENATE($G242,AG$2),'WFOM - Time_Base'!$A$8:$API$8,0)),
IFERROR($AN242 * INDEX('Inputs from Uganda staff'!$E$61:$BM$80,MATCH('HRH Need estimation'!AG$2,'Inputs from Uganda staff'!$E$61:$E$80,0),MATCH('HRH Need estimation'!$D242,'Inputs from Uganda staff'!$E$6:$BM$6,0)),
""))</f>
        <v>0</v>
      </c>
      <c r="AH242" s="122">
        <f>IFERROR(
$AN242 * INDEX('WFOM - Time_Base'!$A$4:$API$29, MATCH("CenHos", 'WFOM - Time_Base'!$B$4:$B$29,0), MATCH(CONCATENATE($G242,AH$2),'WFOM - Time_Base'!$A$8:$API$8,0)) *
INDEX('WFOM - Time_Base'!$A$4:$API$29, MATCH("CenHos_Per", 'WFOM - Time_Base'!$B$4:$B$29,0), MATCH(CONCATENATE($G242,AH$2),'WFOM - Time_Base'!$A$8:$API$8,0)),
IFERROR($AN242 * INDEX('Inputs from Uganda staff'!$E$61:$BM$80,MATCH('HRH Need estimation'!AH$2,'Inputs from Uganda staff'!$E$61:$E$80,0),MATCH('HRH Need estimation'!$D242,'Inputs from Uganda staff'!$E$6:$BM$6,0)),
""))</f>
        <v>0</v>
      </c>
      <c r="AI242" s="122">
        <f>IFERROR(
$AN242 * INDEX('WFOM - Time_Base'!$A$4:$API$29, MATCH("CenHos", 'WFOM - Time_Base'!$B$4:$B$29,0), MATCH(CONCATENATE($G242,AI$2),'WFOM - Time_Base'!$A$8:$API$8,0)) *
INDEX('WFOM - Time_Base'!$A$4:$API$29, MATCH("CenHos_Per", 'WFOM - Time_Base'!$B$4:$B$29,0), MATCH(CONCATENATE($G242,AI$2),'WFOM - Time_Base'!$A$8:$API$8,0)),
IFERROR($AN242 * INDEX('Inputs from Uganda staff'!$E$61:$BM$80,MATCH('HRH Need estimation'!AI$2,'Inputs from Uganda staff'!$E$61:$E$80,0),MATCH('HRH Need estimation'!$D242,'Inputs from Uganda staff'!$E$6:$BM$6,0)),
""))</f>
        <v>0</v>
      </c>
      <c r="AJ242" s="122">
        <f>IFERROR(
$AN242 * INDEX('WFOM - Time_Base'!$A$4:$API$29, MATCH("CenHos", 'WFOM - Time_Base'!$B$4:$B$29,0), MATCH(CONCATENATE($G242,AJ$2),'WFOM - Time_Base'!$A$8:$API$8,0)) *
INDEX('WFOM - Time_Base'!$A$4:$API$29, MATCH("CenHos_Per", 'WFOM - Time_Base'!$B$4:$B$29,0), MATCH(CONCATENATE($G242,AJ$2),'WFOM - Time_Base'!$A$8:$API$8,0)),
IFERROR($AN242 * INDEX('Inputs from Uganda staff'!$E$61:$BM$80,MATCH('HRH Need estimation'!AJ$2,'Inputs from Uganda staff'!$E$61:$E$80,0),MATCH('HRH Need estimation'!$D242,'Inputs from Uganda staff'!$E$6:$BM$6,0)),
""))</f>
        <v>0</v>
      </c>
      <c r="AK242" s="122">
        <f>IFERROR(
$AN242 * INDEX('WFOM - Time_Base'!$A$4:$API$29, MATCH("CenHos", 'WFOM - Time_Base'!$B$4:$B$29,0), MATCH(CONCATENATE($G242,AK$2),'WFOM - Time_Base'!$A$8:$API$8,0)) *
INDEX('WFOM - Time_Base'!$A$4:$API$29, MATCH("CenHos_Per", 'WFOM - Time_Base'!$B$4:$B$29,0), MATCH(CONCATENATE($G242,AK$2),'WFOM - Time_Base'!$A$8:$API$8,0)),
IFERROR($AN242 * INDEX('Inputs from Uganda staff'!$E$61:$BM$80,MATCH('HRH Need estimation'!AK$2,'Inputs from Uganda staff'!$E$61:$E$80,0),MATCH('HRH Need estimation'!$D242,'Inputs from Uganda staff'!$E$6:$BM$6,0)),
""))</f>
        <v>0</v>
      </c>
      <c r="AL242" s="122">
        <f>IFERROR(
$AN242 * INDEX('WFOM - Time_Base'!$A$4:$API$29, MATCH("CenHos", 'WFOM - Time_Base'!$B$4:$B$29,0), MATCH(CONCATENATE($G242,AL$2),'WFOM - Time_Base'!$A$8:$API$8,0)) *
INDEX('WFOM - Time_Base'!$A$4:$API$29, MATCH("CenHos_Per", 'WFOM - Time_Base'!$B$4:$B$29,0), MATCH(CONCATENATE($G242,AL$2),'WFOM - Time_Base'!$A$8:$API$8,0)),
IFERROR($AN242 * INDEX('Inputs from Uganda staff'!$E$61:$BM$80,MATCH('HRH Need estimation'!AL$2,'Inputs from Uganda staff'!$E$61:$E$80,0),MATCH('HRH Need estimation'!$D242,'Inputs from Uganda staff'!$E$6:$BM$6,0)),
""))</f>
        <v>0</v>
      </c>
      <c r="AN242">
        <v>1</v>
      </c>
      <c r="AO242" t="e">
        <f t="shared" si="8"/>
        <v>#N/A</v>
      </c>
    </row>
    <row r="243" spans="1:41">
      <c r="A243" s="106" t="s">
        <v>915</v>
      </c>
      <c r="B243" s="106" t="s">
        <v>680</v>
      </c>
      <c r="C243" s="107" t="s">
        <v>701</v>
      </c>
      <c r="D243" s="114" t="s">
        <v>702</v>
      </c>
      <c r="E243" s="199"/>
      <c r="F243" s="199"/>
      <c r="G243" s="199" t="str">
        <f>IF(F243&lt;&gt;"", VLOOKUP(F243,'WFOM - Cadre and Service List'!$E$4:$F$52,2,FALSE), "")</f>
        <v/>
      </c>
      <c r="H243" s="199" t="s">
        <v>1060</v>
      </c>
      <c r="I243" s="208"/>
      <c r="J243" s="208"/>
      <c r="K243" s="208"/>
      <c r="L243" s="208"/>
      <c r="M243" s="208"/>
      <c r="N243" s="208"/>
      <c r="O243" s="208"/>
      <c r="P243" s="207">
        <f t="shared" si="7"/>
        <v>0</v>
      </c>
      <c r="Q243" s="122" t="s">
        <v>1947</v>
      </c>
      <c r="R243" s="122" t="str">
        <f>IFERROR(
$AN243 * INDEX('WFOM - Time_Base'!$A$4:$API$29, MATCH("CenHos", 'WFOM - Time_Base'!$B$4:$B$29,0), MATCH(CONCATENATE($G243,R$2),'WFOM - Time_Base'!$A$8:$API$8,0)) *
INDEX('WFOM - Time_Base'!$A$4:$API$29, MATCH("CenHos_Per", 'WFOM - Time_Base'!$B$4:$B$29,0), MATCH(CONCATENATE($G243,R$2),'WFOM - Time_Base'!$A$8:$API$8,0)),
IFERROR($AN243 * INDEX('Inputs from Uganda staff'!$E$61:$BM$80,MATCH('HRH Need estimation'!R$2,'Inputs from Uganda staff'!$E$61:$E$80,0),MATCH('HRH Need estimation'!$D243,'Inputs from Uganda staff'!$E$6:$BM$6,0)),
""))</f>
        <v/>
      </c>
      <c r="S243" s="122" t="str">
        <f>IFERROR(
$AN243 * INDEX('WFOM - Time_Base'!$A$4:$API$29, MATCH("CenHos", 'WFOM - Time_Base'!$B$4:$B$29,0), MATCH(CONCATENATE($G243,S$2),'WFOM - Time_Base'!$A$8:$API$8,0)) *
INDEX('WFOM - Time_Base'!$A$4:$API$29, MATCH("CenHos_Per", 'WFOM - Time_Base'!$B$4:$B$29,0), MATCH(CONCATENATE($G243,S$2),'WFOM - Time_Base'!$A$8:$API$8,0)),
IFERROR($AN243 * INDEX('Inputs from Uganda staff'!$E$61:$BM$80,MATCH('HRH Need estimation'!S$2,'Inputs from Uganda staff'!$E$61:$E$80,0),MATCH('HRH Need estimation'!$D243,'Inputs from Uganda staff'!$E$6:$BM$6,0)),
""))</f>
        <v/>
      </c>
      <c r="T243" s="122" t="str">
        <f>IFERROR(
$AN243 * INDEX('WFOM - Time_Base'!$A$4:$API$29, MATCH("CenHos", 'WFOM - Time_Base'!$B$4:$B$29,0), MATCH(CONCATENATE($G243,T$2),'WFOM - Time_Base'!$A$8:$API$8,0)) *
INDEX('WFOM - Time_Base'!$A$4:$API$29, MATCH("CenHos_Per", 'WFOM - Time_Base'!$B$4:$B$29,0), MATCH(CONCATENATE($G243,T$2),'WFOM - Time_Base'!$A$8:$API$8,0)),
IFERROR($AN243 * INDEX('Inputs from Uganda staff'!$E$61:$BM$80,MATCH('HRH Need estimation'!T$2,'Inputs from Uganda staff'!$E$61:$E$80,0),MATCH('HRH Need estimation'!$D243,'Inputs from Uganda staff'!$E$6:$BM$6,0)),
""))</f>
        <v/>
      </c>
      <c r="U243" s="122" t="str">
        <f>IFERROR(
$AN243 * INDEX('WFOM - Time_Base'!$A$4:$API$29, MATCH("CenHos", 'WFOM - Time_Base'!$B$4:$B$29,0), MATCH(CONCATENATE($G243,U$2),'WFOM - Time_Base'!$A$8:$API$8,0)) *
INDEX('WFOM - Time_Base'!$A$4:$API$29, MATCH("CenHos_Per", 'WFOM - Time_Base'!$B$4:$B$29,0), MATCH(CONCATENATE($G243,U$2),'WFOM - Time_Base'!$A$8:$API$8,0)),
IFERROR($AN243 * INDEX('Inputs from Uganda staff'!$E$61:$BM$80,MATCH('HRH Need estimation'!U$2,'Inputs from Uganda staff'!$E$61:$E$80,0),MATCH('HRH Need estimation'!$D243,'Inputs from Uganda staff'!$E$6:$BM$6,0)),
""))</f>
        <v/>
      </c>
      <c r="V243" s="122" t="str">
        <f>IFERROR(
$AN243 * INDEX('WFOM - Time_Base'!$A$4:$API$29, MATCH("CenHos", 'WFOM - Time_Base'!$B$4:$B$29,0), MATCH(CONCATENATE($G243,V$2),'WFOM - Time_Base'!$A$8:$API$8,0)) *
INDEX('WFOM - Time_Base'!$A$4:$API$29, MATCH("CenHos_Per", 'WFOM - Time_Base'!$B$4:$B$29,0), MATCH(CONCATENATE($G243,V$2),'WFOM - Time_Base'!$A$8:$API$8,0)),
IFERROR($AN243 * INDEX('Inputs from Uganda staff'!$E$61:$BM$80,MATCH('HRH Need estimation'!V$2,'Inputs from Uganda staff'!$E$61:$E$80,0),MATCH('HRH Need estimation'!$D243,'Inputs from Uganda staff'!$E$6:$BM$6,0)),
""))</f>
        <v/>
      </c>
      <c r="W243" s="122" t="str">
        <f>IFERROR(
$AN243 * INDEX('WFOM - Time_Base'!$A$4:$API$29, MATCH("CenHos", 'WFOM - Time_Base'!$B$4:$B$29,0), MATCH(CONCATENATE($G243,W$2),'WFOM - Time_Base'!$A$8:$API$8,0)) *
INDEX('WFOM - Time_Base'!$A$4:$API$29, MATCH("CenHos_Per", 'WFOM - Time_Base'!$B$4:$B$29,0), MATCH(CONCATENATE($G243,W$2),'WFOM - Time_Base'!$A$8:$API$8,0)),
IFERROR($AN243 * INDEX('Inputs from Uganda staff'!$E$61:$BM$80,MATCH('HRH Need estimation'!W$2,'Inputs from Uganda staff'!$E$61:$E$80,0),MATCH('HRH Need estimation'!$D243,'Inputs from Uganda staff'!$E$6:$BM$6,0)),
""))</f>
        <v/>
      </c>
      <c r="X243" s="122" t="str">
        <f>IFERROR(
$AN243 * INDEX('WFOM - Time_Base'!$A$4:$API$29, MATCH("CenHos", 'WFOM - Time_Base'!$B$4:$B$29,0), MATCH(CONCATENATE($G243,X$2),'WFOM - Time_Base'!$A$8:$API$8,0)) *
INDEX('WFOM - Time_Base'!$A$4:$API$29, MATCH("CenHos_Per", 'WFOM - Time_Base'!$B$4:$B$29,0), MATCH(CONCATENATE($G243,X$2),'WFOM - Time_Base'!$A$8:$API$8,0)),
IFERROR($AN243 * INDEX('Inputs from Uganda staff'!$E$61:$BM$80,MATCH('HRH Need estimation'!X$2,'Inputs from Uganda staff'!$E$61:$E$80,0),MATCH('HRH Need estimation'!$D243,'Inputs from Uganda staff'!$E$6:$BM$6,0)),
""))</f>
        <v/>
      </c>
      <c r="Y243" s="122" t="str">
        <f>IFERROR(
$AN243 * INDEX('WFOM - Time_Base'!$A$4:$API$29, MATCH("CenHos", 'WFOM - Time_Base'!$B$4:$B$29,0), MATCH(CONCATENATE($G243,Y$2),'WFOM - Time_Base'!$A$8:$API$8,0)) *
INDEX('WFOM - Time_Base'!$A$4:$API$29, MATCH("CenHos_Per", 'WFOM - Time_Base'!$B$4:$B$29,0), MATCH(CONCATENATE($G243,Y$2),'WFOM - Time_Base'!$A$8:$API$8,0)),
IFERROR($AN243 * INDEX('Inputs from Uganda staff'!$E$61:$BM$80,MATCH('HRH Need estimation'!Y$2,'Inputs from Uganda staff'!$E$61:$E$80,0),MATCH('HRH Need estimation'!$D243,'Inputs from Uganda staff'!$E$6:$BM$6,0)),
""))</f>
        <v/>
      </c>
      <c r="Z243" s="122" t="str">
        <f>IFERROR(
$AN243 * INDEX('WFOM - Time_Base'!$A$4:$API$29, MATCH("CenHos", 'WFOM - Time_Base'!$B$4:$B$29,0), MATCH(CONCATENATE($G243,Z$2),'WFOM - Time_Base'!$A$8:$API$8,0)) *
INDEX('WFOM - Time_Base'!$A$4:$API$29, MATCH("CenHos_Per", 'WFOM - Time_Base'!$B$4:$B$29,0), MATCH(CONCATENATE($G243,Z$2),'WFOM - Time_Base'!$A$8:$API$8,0)),
IFERROR($AN243 * INDEX('Inputs from Uganda staff'!$E$61:$BM$80,MATCH('HRH Need estimation'!Z$2,'Inputs from Uganda staff'!$E$61:$E$80,0),MATCH('HRH Need estimation'!$D243,'Inputs from Uganda staff'!$E$6:$BM$6,0)),
""))</f>
        <v/>
      </c>
      <c r="AA243" s="122" t="str">
        <f>IFERROR(
$AN243 * INDEX('WFOM - Time_Base'!$A$4:$API$29, MATCH("CenHos", 'WFOM - Time_Base'!$B$4:$B$29,0), MATCH(CONCATENATE($G243,AA$2),'WFOM - Time_Base'!$A$8:$API$8,0)) *
INDEX('WFOM - Time_Base'!$A$4:$API$29, MATCH("CenHos_Per", 'WFOM - Time_Base'!$B$4:$B$29,0), MATCH(CONCATENATE($G243,AA$2),'WFOM - Time_Base'!$A$8:$API$8,0)),
IFERROR($AN243 * INDEX('Inputs from Uganda staff'!$E$61:$BM$80,MATCH('HRH Need estimation'!AA$2,'Inputs from Uganda staff'!$E$61:$E$80,0),MATCH('HRH Need estimation'!$D243,'Inputs from Uganda staff'!$E$6:$BM$6,0)),
""))</f>
        <v/>
      </c>
      <c r="AB243" s="122" t="str">
        <f>IFERROR(
$AN243 * INDEX('WFOM - Time_Base'!$A$4:$API$29, MATCH("CenHos", 'WFOM - Time_Base'!$B$4:$B$29,0), MATCH(CONCATENATE($G243,AB$2),'WFOM - Time_Base'!$A$8:$API$8,0)) *
INDEX('WFOM - Time_Base'!$A$4:$API$29, MATCH("CenHos_Per", 'WFOM - Time_Base'!$B$4:$B$29,0), MATCH(CONCATENATE($G243,AB$2),'WFOM - Time_Base'!$A$8:$API$8,0)),
IFERROR($AN243 * INDEX('Inputs from Uganda staff'!$E$61:$BM$80,MATCH('HRH Need estimation'!AB$2,'Inputs from Uganda staff'!$E$61:$E$80,0),MATCH('HRH Need estimation'!$D243,'Inputs from Uganda staff'!$E$6:$BM$6,0)),
""))</f>
        <v/>
      </c>
      <c r="AC243" s="122" t="str">
        <f>IFERROR(
$AN243 * INDEX('WFOM - Time_Base'!$A$4:$API$29, MATCH("CenHos", 'WFOM - Time_Base'!$B$4:$B$29,0), MATCH(CONCATENATE($G243,AC$2),'WFOM - Time_Base'!$A$8:$API$8,0)) *
INDEX('WFOM - Time_Base'!$A$4:$API$29, MATCH("CenHos_Per", 'WFOM - Time_Base'!$B$4:$B$29,0), MATCH(CONCATENATE($G243,AC$2),'WFOM - Time_Base'!$A$8:$API$8,0)),
IFERROR($AN243 * INDEX('Inputs from Uganda staff'!$E$61:$BM$80,MATCH('HRH Need estimation'!AC$2,'Inputs from Uganda staff'!$E$61:$E$80,0),MATCH('HRH Need estimation'!$D243,'Inputs from Uganda staff'!$E$6:$BM$6,0)),
""))</f>
        <v/>
      </c>
      <c r="AD243" s="122" t="str">
        <f>IFERROR(
$AN243 * INDEX('WFOM - Time_Base'!$A$4:$API$29, MATCH("CenHos", 'WFOM - Time_Base'!$B$4:$B$29,0), MATCH(CONCATENATE($G243,AD$2),'WFOM - Time_Base'!$A$8:$API$8,0)) *
INDEX('WFOM - Time_Base'!$A$4:$API$29, MATCH("CenHos_Per", 'WFOM - Time_Base'!$B$4:$B$29,0), MATCH(CONCATENATE($G243,AD$2),'WFOM - Time_Base'!$A$8:$API$8,0)),
IFERROR($AN243 * INDEX('Inputs from Uganda staff'!$E$61:$BM$80,MATCH('HRH Need estimation'!AD$2,'Inputs from Uganda staff'!$E$61:$E$80,0),MATCH('HRH Need estimation'!$D243,'Inputs from Uganda staff'!$E$6:$BM$6,0)),
""))</f>
        <v/>
      </c>
      <c r="AE243" s="122" t="str">
        <f>IFERROR(
$AN243 * INDEX('WFOM - Time_Base'!$A$4:$API$29, MATCH("CenHos", 'WFOM - Time_Base'!$B$4:$B$29,0), MATCH(CONCATENATE($G243,AE$2),'WFOM - Time_Base'!$A$8:$API$8,0)) *
INDEX('WFOM - Time_Base'!$A$4:$API$29, MATCH("CenHos_Per", 'WFOM - Time_Base'!$B$4:$B$29,0), MATCH(CONCATENATE($G243,AE$2),'WFOM - Time_Base'!$A$8:$API$8,0)),
IFERROR($AN243 * INDEX('Inputs from Uganda staff'!$E$61:$BM$80,MATCH('HRH Need estimation'!AE$2,'Inputs from Uganda staff'!$E$61:$E$80,0),MATCH('HRH Need estimation'!$D243,'Inputs from Uganda staff'!$E$6:$BM$6,0)),
""))</f>
        <v/>
      </c>
      <c r="AF243" s="122" t="str">
        <f>IFERROR(
$AN243 * INDEX('WFOM - Time_Base'!$A$4:$API$29, MATCH("CenHos", 'WFOM - Time_Base'!$B$4:$B$29,0), MATCH(CONCATENATE($G243,AF$2),'WFOM - Time_Base'!$A$8:$API$8,0)) *
INDEX('WFOM - Time_Base'!$A$4:$API$29, MATCH("CenHos_Per", 'WFOM - Time_Base'!$B$4:$B$29,0), MATCH(CONCATENATE($G243,AF$2),'WFOM - Time_Base'!$A$8:$API$8,0)),
IFERROR($AN243 * INDEX('Inputs from Uganda staff'!$E$61:$BM$80,MATCH('HRH Need estimation'!AF$2,'Inputs from Uganda staff'!$E$61:$E$80,0),MATCH('HRH Need estimation'!$D243,'Inputs from Uganda staff'!$E$6:$BM$6,0)),
""))</f>
        <v/>
      </c>
      <c r="AG243" s="122" t="str">
        <f>IFERROR(
$AN243 * INDEX('WFOM - Time_Base'!$A$4:$API$29, MATCH("CenHos", 'WFOM - Time_Base'!$B$4:$B$29,0), MATCH(CONCATENATE($G243,AG$2),'WFOM - Time_Base'!$A$8:$API$8,0)) *
INDEX('WFOM - Time_Base'!$A$4:$API$29, MATCH("CenHos_Per", 'WFOM - Time_Base'!$B$4:$B$29,0), MATCH(CONCATENATE($G243,AG$2),'WFOM - Time_Base'!$A$8:$API$8,0)),
IFERROR($AN243 * INDEX('Inputs from Uganda staff'!$E$61:$BM$80,MATCH('HRH Need estimation'!AG$2,'Inputs from Uganda staff'!$E$61:$E$80,0),MATCH('HRH Need estimation'!$D243,'Inputs from Uganda staff'!$E$6:$BM$6,0)),
""))</f>
        <v/>
      </c>
      <c r="AH243" s="122" t="str">
        <f>IFERROR(
$AN243 * INDEX('WFOM - Time_Base'!$A$4:$API$29, MATCH("CenHos", 'WFOM - Time_Base'!$B$4:$B$29,0), MATCH(CONCATENATE($G243,AH$2),'WFOM - Time_Base'!$A$8:$API$8,0)) *
INDEX('WFOM - Time_Base'!$A$4:$API$29, MATCH("CenHos_Per", 'WFOM - Time_Base'!$B$4:$B$29,0), MATCH(CONCATENATE($G243,AH$2),'WFOM - Time_Base'!$A$8:$API$8,0)),
IFERROR($AN243 * INDEX('Inputs from Uganda staff'!$E$61:$BM$80,MATCH('HRH Need estimation'!AH$2,'Inputs from Uganda staff'!$E$61:$E$80,0),MATCH('HRH Need estimation'!$D243,'Inputs from Uganda staff'!$E$6:$BM$6,0)),
""))</f>
        <v/>
      </c>
      <c r="AI243" s="122" t="str">
        <f>IFERROR(
$AN243 * INDEX('WFOM - Time_Base'!$A$4:$API$29, MATCH("CenHos", 'WFOM - Time_Base'!$B$4:$B$29,0), MATCH(CONCATENATE($G243,AI$2),'WFOM - Time_Base'!$A$8:$API$8,0)) *
INDEX('WFOM - Time_Base'!$A$4:$API$29, MATCH("CenHos_Per", 'WFOM - Time_Base'!$B$4:$B$29,0), MATCH(CONCATENATE($G243,AI$2),'WFOM - Time_Base'!$A$8:$API$8,0)),
IFERROR($AN243 * INDEX('Inputs from Uganda staff'!$E$61:$BM$80,MATCH('HRH Need estimation'!AI$2,'Inputs from Uganda staff'!$E$61:$E$80,0),MATCH('HRH Need estimation'!$D243,'Inputs from Uganda staff'!$E$6:$BM$6,0)),
""))</f>
        <v/>
      </c>
      <c r="AJ243" s="122" t="str">
        <f>IFERROR(
$AN243 * INDEX('WFOM - Time_Base'!$A$4:$API$29, MATCH("CenHos", 'WFOM - Time_Base'!$B$4:$B$29,0), MATCH(CONCATENATE($G243,AJ$2),'WFOM - Time_Base'!$A$8:$API$8,0)) *
INDEX('WFOM - Time_Base'!$A$4:$API$29, MATCH("CenHos_Per", 'WFOM - Time_Base'!$B$4:$B$29,0), MATCH(CONCATENATE($G243,AJ$2),'WFOM - Time_Base'!$A$8:$API$8,0)),
IFERROR($AN243 * INDEX('Inputs from Uganda staff'!$E$61:$BM$80,MATCH('HRH Need estimation'!AJ$2,'Inputs from Uganda staff'!$E$61:$E$80,0),MATCH('HRH Need estimation'!$D243,'Inputs from Uganda staff'!$E$6:$BM$6,0)),
""))</f>
        <v/>
      </c>
      <c r="AK243" s="122" t="str">
        <f>IFERROR(
$AN243 * INDEX('WFOM - Time_Base'!$A$4:$API$29, MATCH("CenHos", 'WFOM - Time_Base'!$B$4:$B$29,0), MATCH(CONCATENATE($G243,AK$2),'WFOM - Time_Base'!$A$8:$API$8,0)) *
INDEX('WFOM - Time_Base'!$A$4:$API$29, MATCH("CenHos_Per", 'WFOM - Time_Base'!$B$4:$B$29,0), MATCH(CONCATENATE($G243,AK$2),'WFOM - Time_Base'!$A$8:$API$8,0)),
IFERROR($AN243 * INDEX('Inputs from Uganda staff'!$E$61:$BM$80,MATCH('HRH Need estimation'!AK$2,'Inputs from Uganda staff'!$E$61:$E$80,0),MATCH('HRH Need estimation'!$D243,'Inputs from Uganda staff'!$E$6:$BM$6,0)),
""))</f>
        <v/>
      </c>
      <c r="AL243" s="122" t="str">
        <f>IFERROR(
$AN243 * INDEX('WFOM - Time_Base'!$A$4:$API$29, MATCH("CenHos", 'WFOM - Time_Base'!$B$4:$B$29,0), MATCH(CONCATENATE($G243,AL$2),'WFOM - Time_Base'!$A$8:$API$8,0)) *
INDEX('WFOM - Time_Base'!$A$4:$API$29, MATCH("CenHos_Per", 'WFOM - Time_Base'!$B$4:$B$29,0), MATCH(CONCATENATE($G243,AL$2),'WFOM - Time_Base'!$A$8:$API$8,0)),
IFERROR($AN243 * INDEX('Inputs from Uganda staff'!$E$61:$BM$80,MATCH('HRH Need estimation'!AL$2,'Inputs from Uganda staff'!$E$61:$E$80,0),MATCH('HRH Need estimation'!$D243,'Inputs from Uganda staff'!$E$6:$BM$6,0)),
""))</f>
        <v/>
      </c>
      <c r="AN243">
        <v>1</v>
      </c>
      <c r="AO243" t="e">
        <f t="shared" si="8"/>
        <v>#N/A</v>
      </c>
    </row>
    <row r="244" spans="1:41">
      <c r="A244" s="106" t="s">
        <v>915</v>
      </c>
      <c r="B244" s="106" t="s">
        <v>680</v>
      </c>
      <c r="C244" s="107" t="s">
        <v>703</v>
      </c>
      <c r="D244" s="114" t="s">
        <v>56</v>
      </c>
      <c r="E244" s="122" t="s">
        <v>55</v>
      </c>
      <c r="F244" s="122" t="s">
        <v>56</v>
      </c>
      <c r="G244" s="122" t="str">
        <f>IF(F244&lt;&gt;"", VLOOKUP(F244,'WFOM - Cadre and Service List'!$E$4:$F$52,2,FALSE), "")</f>
        <v>GrowthMon</v>
      </c>
      <c r="H244" s="122"/>
      <c r="I244" s="207"/>
      <c r="J244" s="207"/>
      <c r="K244" s="207"/>
      <c r="L244" s="207"/>
      <c r="M244" s="207"/>
      <c r="N244" s="207"/>
      <c r="O244" s="207"/>
      <c r="P244" s="207">
        <f t="shared" si="7"/>
        <v>0</v>
      </c>
      <c r="Q244" s="122" t="s">
        <v>1947</v>
      </c>
      <c r="R244" s="252">
        <f xml:space="preserve"> IFERROR(
INDEX('WFOM - Time_Base'!$A$4:$API$29, MATCH("ComHos", 'WFOM - Time_Base'!$B$4:$B$29,0), MATCH(CONCATENATE($G244,R$2),'WFOM - Time_Base'!$A$8:$API$8,0)) *
INDEX('WFOM - Time_Base'!$A$4:$API$29, MATCH("ComHos_Per", 'WFOM - Time_Base'!$B$4:$B$29,0), MATCH(CONCATENATE($G244,R$2),'WFOM - Time_Base'!$A$8:$API$8,0)),
IFERROR( INDEX('Inputs from Uganda staff'!$E$61:$BM$80,MATCH('HRH Need estimation'!R$2,'Inputs from Uganda staff'!$E$61:$E$80,0),MATCH('HRH Need estimation'!$D244,'Inputs from Uganda staff'!$E$6:$BM$6,0)),
""))</f>
        <v>0</v>
      </c>
      <c r="S244" s="252">
        <f xml:space="preserve"> IFERROR(
INDEX('WFOM - Time_Base'!$A$4:$API$29, MATCH("ComHos", 'WFOM - Time_Base'!$B$4:$B$29,0), MATCH(CONCATENATE($G244,S$2),'WFOM - Time_Base'!$A$8:$API$8,0)) *
INDEX('WFOM - Time_Base'!$A$4:$API$29, MATCH("ComHos_Per", 'WFOM - Time_Base'!$B$4:$B$29,0), MATCH(CONCATENATE($G244,S$2),'WFOM - Time_Base'!$A$8:$API$8,0)),
IFERROR( INDEX('Inputs from Uganda staff'!$E$61:$BM$80,MATCH('HRH Need estimation'!S$2,'Inputs from Uganda staff'!$E$61:$E$80,0),MATCH('HRH Need estimation'!$D244,'Inputs from Uganda staff'!$E$6:$BM$6,0)),
""))</f>
        <v>1</v>
      </c>
      <c r="T244" s="252">
        <f xml:space="preserve"> IFERROR(
INDEX('WFOM - Time_Base'!$A$4:$API$29, MATCH("ComHos", 'WFOM - Time_Base'!$B$4:$B$29,0), MATCH(CONCATENATE($G244,T$2),'WFOM - Time_Base'!$A$8:$API$8,0)) *
INDEX('WFOM - Time_Base'!$A$4:$API$29, MATCH("ComHos_Per", 'WFOM - Time_Base'!$B$4:$B$29,0), MATCH(CONCATENATE($G244,T$2),'WFOM - Time_Base'!$A$8:$API$8,0)),
IFERROR( INDEX('Inputs from Uganda staff'!$E$61:$BM$80,MATCH('HRH Need estimation'!T$2,'Inputs from Uganda staff'!$E$61:$E$80,0),MATCH('HRH Need estimation'!$D244,'Inputs from Uganda staff'!$E$6:$BM$6,0)),
""))</f>
        <v>1</v>
      </c>
      <c r="U244" s="252">
        <f xml:space="preserve"> IFERROR(
INDEX('WFOM - Time_Base'!$A$4:$API$29, MATCH("ComHos", 'WFOM - Time_Base'!$B$4:$B$29,0), MATCH(CONCATENATE($G244,U$2),'WFOM - Time_Base'!$A$8:$API$8,0)) *
INDEX('WFOM - Time_Base'!$A$4:$API$29, MATCH("ComHos_Per", 'WFOM - Time_Base'!$B$4:$B$29,0), MATCH(CONCATENATE($G244,U$2),'WFOM - Time_Base'!$A$8:$API$8,0)),
IFERROR( INDEX('Inputs from Uganda staff'!$E$61:$BM$80,MATCH('HRH Need estimation'!U$2,'Inputs from Uganda staff'!$E$61:$E$80,0),MATCH('HRH Need estimation'!$D244,'Inputs from Uganda staff'!$E$6:$BM$6,0)),
""))</f>
        <v>0</v>
      </c>
      <c r="V244" s="252">
        <f xml:space="preserve"> IFERROR(
INDEX('WFOM - Time_Base'!$A$4:$API$29, MATCH("ComHos", 'WFOM - Time_Base'!$B$4:$B$29,0), MATCH(CONCATENATE($G244,V$2),'WFOM - Time_Base'!$A$8:$API$8,0)) *
INDEX('WFOM - Time_Base'!$A$4:$API$29, MATCH("ComHos_Per", 'WFOM - Time_Base'!$B$4:$B$29,0), MATCH(CONCATENATE($G244,V$2),'WFOM - Time_Base'!$A$8:$API$8,0)),
IFERROR( INDEX('Inputs from Uganda staff'!$E$61:$BM$80,MATCH('HRH Need estimation'!V$2,'Inputs from Uganda staff'!$E$61:$E$80,0),MATCH('HRH Need estimation'!$D244,'Inputs from Uganda staff'!$E$6:$BM$6,0)),
""))</f>
        <v>2.5</v>
      </c>
      <c r="W244" s="252">
        <f xml:space="preserve"> IFERROR(
INDEX('WFOM - Time_Base'!$A$4:$API$29, MATCH("ComHos", 'WFOM - Time_Base'!$B$4:$B$29,0), MATCH(CONCATENATE($G244,W$2),'WFOM - Time_Base'!$A$8:$API$8,0)) *
INDEX('WFOM - Time_Base'!$A$4:$API$29, MATCH("ComHos_Per", 'WFOM - Time_Base'!$B$4:$B$29,0), MATCH(CONCATENATE($G244,W$2),'WFOM - Time_Base'!$A$8:$API$8,0)),
IFERROR( INDEX('Inputs from Uganda staff'!$E$61:$BM$80,MATCH('HRH Need estimation'!W$2,'Inputs from Uganda staff'!$E$61:$E$80,0),MATCH('HRH Need estimation'!$D244,'Inputs from Uganda staff'!$E$6:$BM$6,0)),
""))</f>
        <v>0</v>
      </c>
      <c r="X244" s="252">
        <f xml:space="preserve"> IFERROR(
INDEX('WFOM - Time_Base'!$A$4:$API$29, MATCH("ComHos", 'WFOM - Time_Base'!$B$4:$B$29,0), MATCH(CONCATENATE($G244,X$2),'WFOM - Time_Base'!$A$8:$API$8,0)) *
INDEX('WFOM - Time_Base'!$A$4:$API$29, MATCH("ComHos_Per", 'WFOM - Time_Base'!$B$4:$B$29,0), MATCH(CONCATENATE($G244,X$2),'WFOM - Time_Base'!$A$8:$API$8,0)),
IFERROR( INDEX('Inputs from Uganda staff'!$E$61:$BM$80,MATCH('HRH Need estimation'!X$2,'Inputs from Uganda staff'!$E$61:$E$80,0),MATCH('HRH Need estimation'!$D244,'Inputs from Uganda staff'!$E$6:$BM$6,0)),
""))</f>
        <v>0</v>
      </c>
      <c r="Y244" s="252">
        <f xml:space="preserve"> IFERROR(
INDEX('WFOM - Time_Base'!$A$4:$API$29, MATCH("ComHos", 'WFOM - Time_Base'!$B$4:$B$29,0), MATCH(CONCATENATE($G244,Y$2),'WFOM - Time_Base'!$A$8:$API$8,0)) *
INDEX('WFOM - Time_Base'!$A$4:$API$29, MATCH("ComHos_Per", 'WFOM - Time_Base'!$B$4:$B$29,0), MATCH(CONCATENATE($G244,Y$2),'WFOM - Time_Base'!$A$8:$API$8,0)),
IFERROR( INDEX('Inputs from Uganda staff'!$E$61:$BM$80,MATCH('HRH Need estimation'!Y$2,'Inputs from Uganda staff'!$E$61:$E$80,0),MATCH('HRH Need estimation'!$D244,'Inputs from Uganda staff'!$E$6:$BM$6,0)),
""))</f>
        <v>0</v>
      </c>
      <c r="Z244" s="252">
        <f xml:space="preserve"> IFERROR(
INDEX('WFOM - Time_Base'!$A$4:$API$29, MATCH("ComHos", 'WFOM - Time_Base'!$B$4:$B$29,0), MATCH(CONCATENATE($G244,Z$2),'WFOM - Time_Base'!$A$8:$API$8,0)) *
INDEX('WFOM - Time_Base'!$A$4:$API$29, MATCH("ComHos_Per", 'WFOM - Time_Base'!$B$4:$B$29,0), MATCH(CONCATENATE($G244,Z$2),'WFOM - Time_Base'!$A$8:$API$8,0)),
IFERROR( INDEX('Inputs from Uganda staff'!$E$61:$BM$80,MATCH('HRH Need estimation'!Z$2,'Inputs from Uganda staff'!$E$61:$E$80,0),MATCH('HRH Need estimation'!$D244,'Inputs from Uganda staff'!$E$6:$BM$6,0)),
""))</f>
        <v>0</v>
      </c>
      <c r="AA244" s="252">
        <f xml:space="preserve"> IFERROR(
INDEX('WFOM - Time_Base'!$A$4:$API$29, MATCH("ComHos", 'WFOM - Time_Base'!$B$4:$B$29,0), MATCH(CONCATENATE($G244,AA$2),'WFOM - Time_Base'!$A$8:$API$8,0)) *
INDEX('WFOM - Time_Base'!$A$4:$API$29, MATCH("ComHos_Per", 'WFOM - Time_Base'!$B$4:$B$29,0), MATCH(CONCATENATE($G244,AA$2),'WFOM - Time_Base'!$A$8:$API$8,0)),
IFERROR( INDEX('Inputs from Uganda staff'!$E$61:$BM$80,MATCH('HRH Need estimation'!AA$2,'Inputs from Uganda staff'!$E$61:$E$80,0),MATCH('HRH Need estimation'!$D244,'Inputs from Uganda staff'!$E$6:$BM$6,0)),
""))</f>
        <v>0</v>
      </c>
      <c r="AB244" s="252">
        <f xml:space="preserve"> IFERROR(
INDEX('WFOM - Time_Base'!$A$4:$API$29, MATCH("ComHos", 'WFOM - Time_Base'!$B$4:$B$29,0), MATCH(CONCATENATE($G244,AB$2),'WFOM - Time_Base'!$A$8:$API$8,0)) *
INDEX('WFOM - Time_Base'!$A$4:$API$29, MATCH("ComHos_Per", 'WFOM - Time_Base'!$B$4:$B$29,0), MATCH(CONCATENATE($G244,AB$2),'WFOM - Time_Base'!$A$8:$API$8,0)),
IFERROR( INDEX('Inputs from Uganda staff'!$E$61:$BM$80,MATCH('HRH Need estimation'!AB$2,'Inputs from Uganda staff'!$E$61:$E$80,0),MATCH('HRH Need estimation'!$D244,'Inputs from Uganda staff'!$E$6:$BM$6,0)),
""))</f>
        <v>0</v>
      </c>
      <c r="AC244" s="252" t="str">
        <f xml:space="preserve"> IFERROR(
INDEX('WFOM - Time_Base'!$A$4:$API$29, MATCH("ComHos", 'WFOM - Time_Base'!$B$4:$B$29,0), MATCH(CONCATENATE($G244,AC$2),'WFOM - Time_Base'!$A$8:$API$8,0)) *
INDEX('WFOM - Time_Base'!$A$4:$API$29, MATCH("ComHos_Per", 'WFOM - Time_Base'!$B$4:$B$29,0), MATCH(CONCATENATE($G244,AC$2),'WFOM - Time_Base'!$A$8:$API$8,0)),
IFERROR( INDEX('Inputs from Uganda staff'!$E$61:$BM$80,MATCH('HRH Need estimation'!AC$2,'Inputs from Uganda staff'!$E$61:$E$80,0),MATCH('HRH Need estimation'!$D244,'Inputs from Uganda staff'!$E$6:$BM$6,0)),
""))</f>
        <v/>
      </c>
      <c r="AD244" s="252">
        <f xml:space="preserve"> IFERROR(
INDEX('WFOM - Time_Base'!$A$4:$API$29, MATCH("ComHos", 'WFOM - Time_Base'!$B$4:$B$29,0), MATCH(CONCATENATE($G244,AD$2),'WFOM - Time_Base'!$A$8:$API$8,0)) *
INDEX('WFOM - Time_Base'!$A$4:$API$29, MATCH("ComHos_Per", 'WFOM - Time_Base'!$B$4:$B$29,0), MATCH(CONCATENATE($G244,AD$2),'WFOM - Time_Base'!$A$8:$API$8,0)),
IFERROR( INDEX('Inputs from Uganda staff'!$E$61:$BM$80,MATCH('HRH Need estimation'!AD$2,'Inputs from Uganda staff'!$E$61:$E$80,0),MATCH('HRH Need estimation'!$D244,'Inputs from Uganda staff'!$E$6:$BM$6,0)),
""))</f>
        <v>0</v>
      </c>
      <c r="AE244" s="252">
        <f xml:space="preserve"> IFERROR(
INDEX('WFOM - Time_Base'!$A$4:$API$29, MATCH("ComHos", 'WFOM - Time_Base'!$B$4:$B$29,0), MATCH(CONCATENATE($G244,AE$2),'WFOM - Time_Base'!$A$8:$API$8,0)) *
INDEX('WFOM - Time_Base'!$A$4:$API$29, MATCH("ComHos_Per", 'WFOM - Time_Base'!$B$4:$B$29,0), MATCH(CONCATENATE($G244,AE$2),'WFOM - Time_Base'!$A$8:$API$8,0)),
IFERROR( INDEX('Inputs from Uganda staff'!$E$61:$BM$80,MATCH('HRH Need estimation'!AE$2,'Inputs from Uganda staff'!$E$61:$E$80,0),MATCH('HRH Need estimation'!$D244,'Inputs from Uganda staff'!$E$6:$BM$6,0)),
""))</f>
        <v>0</v>
      </c>
      <c r="AF244" s="252">
        <f xml:space="preserve"> IFERROR(
INDEX('WFOM - Time_Base'!$A$4:$API$29, MATCH("ComHos", 'WFOM - Time_Base'!$B$4:$B$29,0), MATCH(CONCATENATE($G244,AF$2),'WFOM - Time_Base'!$A$8:$API$8,0)) *
INDEX('WFOM - Time_Base'!$A$4:$API$29, MATCH("ComHos_Per", 'WFOM - Time_Base'!$B$4:$B$29,0), MATCH(CONCATENATE($G244,AF$2),'WFOM - Time_Base'!$A$8:$API$8,0)),
IFERROR( INDEX('Inputs from Uganda staff'!$E$61:$BM$80,MATCH('HRH Need estimation'!AF$2,'Inputs from Uganda staff'!$E$61:$E$80,0),MATCH('HRH Need estimation'!$D244,'Inputs from Uganda staff'!$E$6:$BM$6,0)),
""))</f>
        <v>0</v>
      </c>
      <c r="AG244" s="252">
        <f xml:space="preserve"> IFERROR(
INDEX('WFOM - Time_Base'!$A$4:$API$29, MATCH("ComHos", 'WFOM - Time_Base'!$B$4:$B$29,0), MATCH(CONCATENATE($G244,AG$2),'WFOM - Time_Base'!$A$8:$API$8,0)) *
INDEX('WFOM - Time_Base'!$A$4:$API$29, MATCH("ComHos_Per", 'WFOM - Time_Base'!$B$4:$B$29,0), MATCH(CONCATENATE($G244,AG$2),'WFOM - Time_Base'!$A$8:$API$8,0)),
IFERROR( INDEX('Inputs from Uganda staff'!$E$61:$BM$80,MATCH('HRH Need estimation'!AG$2,'Inputs from Uganda staff'!$E$61:$E$80,0),MATCH('HRH Need estimation'!$D244,'Inputs from Uganda staff'!$E$6:$BM$6,0)),
""))</f>
        <v>0</v>
      </c>
      <c r="AH244" s="252">
        <f xml:space="preserve"> IFERROR(
INDEX('WFOM - Time_Base'!$A$4:$API$29, MATCH("ComHos", 'WFOM - Time_Base'!$B$4:$B$29,0), MATCH(CONCATENATE($G244,AH$2),'WFOM - Time_Base'!$A$8:$API$8,0)) *
INDEX('WFOM - Time_Base'!$A$4:$API$29, MATCH("ComHos_Per", 'WFOM - Time_Base'!$B$4:$B$29,0), MATCH(CONCATENATE($G244,AH$2),'WFOM - Time_Base'!$A$8:$API$8,0)),
IFERROR( INDEX('Inputs from Uganda staff'!$E$61:$BM$80,MATCH('HRH Need estimation'!AH$2,'Inputs from Uganda staff'!$E$61:$E$80,0),MATCH('HRH Need estimation'!$D244,'Inputs from Uganda staff'!$E$6:$BM$6,0)),
""))</f>
        <v>0</v>
      </c>
      <c r="AI244" s="252">
        <f xml:space="preserve"> IFERROR(
INDEX('WFOM - Time_Base'!$A$4:$API$29, MATCH("ComHos", 'WFOM - Time_Base'!$B$4:$B$29,0), MATCH(CONCATENATE($G244,AI$2),'WFOM - Time_Base'!$A$8:$API$8,0)) *
INDEX('WFOM - Time_Base'!$A$4:$API$29, MATCH("ComHos_Per", 'WFOM - Time_Base'!$B$4:$B$29,0), MATCH(CONCATENATE($G244,AI$2),'WFOM - Time_Base'!$A$8:$API$8,0)),
IFERROR( INDEX('Inputs from Uganda staff'!$E$61:$BM$80,MATCH('HRH Need estimation'!AI$2,'Inputs from Uganda staff'!$E$61:$E$80,0),MATCH('HRH Need estimation'!$D244,'Inputs from Uganda staff'!$E$6:$BM$6,0)),
""))</f>
        <v>0</v>
      </c>
      <c r="AJ244" s="252">
        <f xml:space="preserve"> IFERROR(
INDEX('WFOM - Time_Base'!$A$4:$API$29, MATCH("ComHos", 'WFOM - Time_Base'!$B$4:$B$29,0), MATCH(CONCATENATE($G244,AJ$2),'WFOM - Time_Base'!$A$8:$API$8,0)) *
INDEX('WFOM - Time_Base'!$A$4:$API$29, MATCH("ComHos_Per", 'WFOM - Time_Base'!$B$4:$B$29,0), MATCH(CONCATENATE($G244,AJ$2),'WFOM - Time_Base'!$A$8:$API$8,0)),
IFERROR( INDEX('Inputs from Uganda staff'!$E$61:$BM$80,MATCH('HRH Need estimation'!AJ$2,'Inputs from Uganda staff'!$E$61:$E$80,0),MATCH('HRH Need estimation'!$D244,'Inputs from Uganda staff'!$E$6:$BM$6,0)),
""))</f>
        <v>0</v>
      </c>
      <c r="AK244" s="252">
        <f xml:space="preserve"> IFERROR(
INDEX('WFOM - Time_Base'!$A$4:$API$29, MATCH("ComHos", 'WFOM - Time_Base'!$B$4:$B$29,0), MATCH(CONCATENATE($G244,AK$2),'WFOM - Time_Base'!$A$8:$API$8,0)) *
INDEX('WFOM - Time_Base'!$A$4:$API$29, MATCH("ComHos_Per", 'WFOM - Time_Base'!$B$4:$B$29,0), MATCH(CONCATENATE($G244,AK$2),'WFOM - Time_Base'!$A$8:$API$8,0)),
IFERROR( INDEX('Inputs from Uganda staff'!$E$61:$BM$80,MATCH('HRH Need estimation'!AK$2,'Inputs from Uganda staff'!$E$61:$E$80,0),MATCH('HRH Need estimation'!$D244,'Inputs from Uganda staff'!$E$6:$BM$6,0)),
""))</f>
        <v>0</v>
      </c>
      <c r="AL244" s="252">
        <f xml:space="preserve"> IFERROR(
INDEX('WFOM - Time_Base'!$A$4:$API$29, MATCH("ComHos", 'WFOM - Time_Base'!$B$4:$B$29,0), MATCH(CONCATENATE($G244,AL$2),'WFOM - Time_Base'!$A$8:$API$8,0)) *
INDEX('WFOM - Time_Base'!$A$4:$API$29, MATCH("ComHos_Per", 'WFOM - Time_Base'!$B$4:$B$29,0), MATCH(CONCATENATE($G244,AL$2),'WFOM - Time_Base'!$A$8:$API$8,0)),
IFERROR( INDEX('Inputs from Uganda staff'!$E$61:$BM$80,MATCH('HRH Need estimation'!AL$2,'Inputs from Uganda staff'!$E$61:$E$80,0),MATCH('HRH Need estimation'!$D244,'Inputs from Uganda staff'!$E$6:$BM$6,0)),
""))</f>
        <v>0</v>
      </c>
      <c r="AN244">
        <v>1</v>
      </c>
      <c r="AO244" t="e">
        <f t="shared" si="8"/>
        <v>#N/A</v>
      </c>
    </row>
    <row r="245" spans="1:41">
      <c r="A245" s="106" t="s">
        <v>915</v>
      </c>
      <c r="B245" s="106" t="s">
        <v>680</v>
      </c>
      <c r="C245" s="107" t="s">
        <v>704</v>
      </c>
      <c r="D245" s="115" t="s">
        <v>705</v>
      </c>
      <c r="E245" s="199"/>
      <c r="F245" s="199"/>
      <c r="G245" s="199" t="str">
        <f>IF(F245&lt;&gt;"", VLOOKUP(F245,'WFOM - Cadre and Service List'!$E$4:$F$52,2,FALSE), "")</f>
        <v/>
      </c>
      <c r="H245" s="199" t="s">
        <v>1061</v>
      </c>
      <c r="I245" s="208"/>
      <c r="J245" s="208"/>
      <c r="K245" s="208"/>
      <c r="L245" s="208"/>
      <c r="M245" s="208"/>
      <c r="N245" s="208"/>
      <c r="O245" s="208"/>
      <c r="P245" s="207">
        <f t="shared" si="7"/>
        <v>0</v>
      </c>
      <c r="Q245" s="122" t="s">
        <v>1947</v>
      </c>
      <c r="R245" s="122" t="str">
        <f>IFERROR(
$AN245 * INDEX('WFOM - Time_Base'!$A$4:$API$29, MATCH("CenHos", 'WFOM - Time_Base'!$B$4:$B$29,0), MATCH(CONCATENATE($G245,R$2),'WFOM - Time_Base'!$A$8:$API$8,0)) *
INDEX('WFOM - Time_Base'!$A$4:$API$29, MATCH("CenHos_Per", 'WFOM - Time_Base'!$B$4:$B$29,0), MATCH(CONCATENATE($G245,R$2),'WFOM - Time_Base'!$A$8:$API$8,0)),
IFERROR($AN245 * INDEX('Inputs from Uganda staff'!$E$61:$BM$80,MATCH('HRH Need estimation'!R$2,'Inputs from Uganda staff'!$E$61:$E$80,0),MATCH('HRH Need estimation'!$D245,'Inputs from Uganda staff'!$E$6:$BM$6,0)),
""))</f>
        <v/>
      </c>
      <c r="S245" s="122" t="str">
        <f>IFERROR(
$AN245 * INDEX('WFOM - Time_Base'!$A$4:$API$29, MATCH("CenHos", 'WFOM - Time_Base'!$B$4:$B$29,0), MATCH(CONCATENATE($G245,S$2),'WFOM - Time_Base'!$A$8:$API$8,0)) *
INDEX('WFOM - Time_Base'!$A$4:$API$29, MATCH("CenHos_Per", 'WFOM - Time_Base'!$B$4:$B$29,0), MATCH(CONCATENATE($G245,S$2),'WFOM - Time_Base'!$A$8:$API$8,0)),
IFERROR($AN245 * INDEX('Inputs from Uganda staff'!$E$61:$BM$80,MATCH('HRH Need estimation'!S$2,'Inputs from Uganda staff'!$E$61:$E$80,0),MATCH('HRH Need estimation'!$D245,'Inputs from Uganda staff'!$E$6:$BM$6,0)),
""))</f>
        <v/>
      </c>
      <c r="T245" s="122" t="str">
        <f>IFERROR(
$AN245 * INDEX('WFOM - Time_Base'!$A$4:$API$29, MATCH("CenHos", 'WFOM - Time_Base'!$B$4:$B$29,0), MATCH(CONCATENATE($G245,T$2),'WFOM - Time_Base'!$A$8:$API$8,0)) *
INDEX('WFOM - Time_Base'!$A$4:$API$29, MATCH("CenHos_Per", 'WFOM - Time_Base'!$B$4:$B$29,0), MATCH(CONCATENATE($G245,T$2),'WFOM - Time_Base'!$A$8:$API$8,0)),
IFERROR($AN245 * INDEX('Inputs from Uganda staff'!$E$61:$BM$80,MATCH('HRH Need estimation'!T$2,'Inputs from Uganda staff'!$E$61:$E$80,0),MATCH('HRH Need estimation'!$D245,'Inputs from Uganda staff'!$E$6:$BM$6,0)),
""))</f>
        <v/>
      </c>
      <c r="U245" s="122" t="str">
        <f>IFERROR(
$AN245 * INDEX('WFOM - Time_Base'!$A$4:$API$29, MATCH("CenHos", 'WFOM - Time_Base'!$B$4:$B$29,0), MATCH(CONCATENATE($G245,U$2),'WFOM - Time_Base'!$A$8:$API$8,0)) *
INDEX('WFOM - Time_Base'!$A$4:$API$29, MATCH("CenHos_Per", 'WFOM - Time_Base'!$B$4:$B$29,0), MATCH(CONCATENATE($G245,U$2),'WFOM - Time_Base'!$A$8:$API$8,0)),
IFERROR($AN245 * INDEX('Inputs from Uganda staff'!$E$61:$BM$80,MATCH('HRH Need estimation'!U$2,'Inputs from Uganda staff'!$E$61:$E$80,0),MATCH('HRH Need estimation'!$D245,'Inputs from Uganda staff'!$E$6:$BM$6,0)),
""))</f>
        <v/>
      </c>
      <c r="V245" s="122" t="str">
        <f>IFERROR(
$AN245 * INDEX('WFOM - Time_Base'!$A$4:$API$29, MATCH("CenHos", 'WFOM - Time_Base'!$B$4:$B$29,0), MATCH(CONCATENATE($G245,V$2),'WFOM - Time_Base'!$A$8:$API$8,0)) *
INDEX('WFOM - Time_Base'!$A$4:$API$29, MATCH("CenHos_Per", 'WFOM - Time_Base'!$B$4:$B$29,0), MATCH(CONCATENATE($G245,V$2),'WFOM - Time_Base'!$A$8:$API$8,0)),
IFERROR($AN245 * INDEX('Inputs from Uganda staff'!$E$61:$BM$80,MATCH('HRH Need estimation'!V$2,'Inputs from Uganda staff'!$E$61:$E$80,0),MATCH('HRH Need estimation'!$D245,'Inputs from Uganda staff'!$E$6:$BM$6,0)),
""))</f>
        <v/>
      </c>
      <c r="W245" s="122" t="str">
        <f>IFERROR(
$AN245 * INDEX('WFOM - Time_Base'!$A$4:$API$29, MATCH("CenHos", 'WFOM - Time_Base'!$B$4:$B$29,0), MATCH(CONCATENATE($G245,W$2),'WFOM - Time_Base'!$A$8:$API$8,0)) *
INDEX('WFOM - Time_Base'!$A$4:$API$29, MATCH("CenHos_Per", 'WFOM - Time_Base'!$B$4:$B$29,0), MATCH(CONCATENATE($G245,W$2),'WFOM - Time_Base'!$A$8:$API$8,0)),
IFERROR($AN245 * INDEX('Inputs from Uganda staff'!$E$61:$BM$80,MATCH('HRH Need estimation'!W$2,'Inputs from Uganda staff'!$E$61:$E$80,0),MATCH('HRH Need estimation'!$D245,'Inputs from Uganda staff'!$E$6:$BM$6,0)),
""))</f>
        <v/>
      </c>
      <c r="X245" s="122" t="str">
        <f>IFERROR(
$AN245 * INDEX('WFOM - Time_Base'!$A$4:$API$29, MATCH("CenHos", 'WFOM - Time_Base'!$B$4:$B$29,0), MATCH(CONCATENATE($G245,X$2),'WFOM - Time_Base'!$A$8:$API$8,0)) *
INDEX('WFOM - Time_Base'!$A$4:$API$29, MATCH("CenHos_Per", 'WFOM - Time_Base'!$B$4:$B$29,0), MATCH(CONCATENATE($G245,X$2),'WFOM - Time_Base'!$A$8:$API$8,0)),
IFERROR($AN245 * INDEX('Inputs from Uganda staff'!$E$61:$BM$80,MATCH('HRH Need estimation'!X$2,'Inputs from Uganda staff'!$E$61:$E$80,0),MATCH('HRH Need estimation'!$D245,'Inputs from Uganda staff'!$E$6:$BM$6,0)),
""))</f>
        <v/>
      </c>
      <c r="Y245" s="122" t="str">
        <f>IFERROR(
$AN245 * INDEX('WFOM - Time_Base'!$A$4:$API$29, MATCH("CenHos", 'WFOM - Time_Base'!$B$4:$B$29,0), MATCH(CONCATENATE($G245,Y$2),'WFOM - Time_Base'!$A$8:$API$8,0)) *
INDEX('WFOM - Time_Base'!$A$4:$API$29, MATCH("CenHos_Per", 'WFOM - Time_Base'!$B$4:$B$29,0), MATCH(CONCATENATE($G245,Y$2),'WFOM - Time_Base'!$A$8:$API$8,0)),
IFERROR($AN245 * INDEX('Inputs from Uganda staff'!$E$61:$BM$80,MATCH('HRH Need estimation'!Y$2,'Inputs from Uganda staff'!$E$61:$E$80,0),MATCH('HRH Need estimation'!$D245,'Inputs from Uganda staff'!$E$6:$BM$6,0)),
""))</f>
        <v/>
      </c>
      <c r="Z245" s="122" t="str">
        <f>IFERROR(
$AN245 * INDEX('WFOM - Time_Base'!$A$4:$API$29, MATCH("CenHos", 'WFOM - Time_Base'!$B$4:$B$29,0), MATCH(CONCATENATE($G245,Z$2),'WFOM - Time_Base'!$A$8:$API$8,0)) *
INDEX('WFOM - Time_Base'!$A$4:$API$29, MATCH("CenHos_Per", 'WFOM - Time_Base'!$B$4:$B$29,0), MATCH(CONCATENATE($G245,Z$2),'WFOM - Time_Base'!$A$8:$API$8,0)),
IFERROR($AN245 * INDEX('Inputs from Uganda staff'!$E$61:$BM$80,MATCH('HRH Need estimation'!Z$2,'Inputs from Uganda staff'!$E$61:$E$80,0),MATCH('HRH Need estimation'!$D245,'Inputs from Uganda staff'!$E$6:$BM$6,0)),
""))</f>
        <v/>
      </c>
      <c r="AA245" s="122" t="str">
        <f>IFERROR(
$AN245 * INDEX('WFOM - Time_Base'!$A$4:$API$29, MATCH("CenHos", 'WFOM - Time_Base'!$B$4:$B$29,0), MATCH(CONCATENATE($G245,AA$2),'WFOM - Time_Base'!$A$8:$API$8,0)) *
INDEX('WFOM - Time_Base'!$A$4:$API$29, MATCH("CenHos_Per", 'WFOM - Time_Base'!$B$4:$B$29,0), MATCH(CONCATENATE($G245,AA$2),'WFOM - Time_Base'!$A$8:$API$8,0)),
IFERROR($AN245 * INDEX('Inputs from Uganda staff'!$E$61:$BM$80,MATCH('HRH Need estimation'!AA$2,'Inputs from Uganda staff'!$E$61:$E$80,0),MATCH('HRH Need estimation'!$D245,'Inputs from Uganda staff'!$E$6:$BM$6,0)),
""))</f>
        <v/>
      </c>
      <c r="AB245" s="122" t="str">
        <f>IFERROR(
$AN245 * INDEX('WFOM - Time_Base'!$A$4:$API$29, MATCH("CenHos", 'WFOM - Time_Base'!$B$4:$B$29,0), MATCH(CONCATENATE($G245,AB$2),'WFOM - Time_Base'!$A$8:$API$8,0)) *
INDEX('WFOM - Time_Base'!$A$4:$API$29, MATCH("CenHos_Per", 'WFOM - Time_Base'!$B$4:$B$29,0), MATCH(CONCATENATE($G245,AB$2),'WFOM - Time_Base'!$A$8:$API$8,0)),
IFERROR($AN245 * INDEX('Inputs from Uganda staff'!$E$61:$BM$80,MATCH('HRH Need estimation'!AB$2,'Inputs from Uganda staff'!$E$61:$E$80,0),MATCH('HRH Need estimation'!$D245,'Inputs from Uganda staff'!$E$6:$BM$6,0)),
""))</f>
        <v/>
      </c>
      <c r="AC245" s="122" t="str">
        <f>IFERROR(
$AN245 * INDEX('WFOM - Time_Base'!$A$4:$API$29, MATCH("CenHos", 'WFOM - Time_Base'!$B$4:$B$29,0), MATCH(CONCATENATE($G245,AC$2),'WFOM - Time_Base'!$A$8:$API$8,0)) *
INDEX('WFOM - Time_Base'!$A$4:$API$29, MATCH("CenHos_Per", 'WFOM - Time_Base'!$B$4:$B$29,0), MATCH(CONCATENATE($G245,AC$2),'WFOM - Time_Base'!$A$8:$API$8,0)),
IFERROR($AN245 * INDEX('Inputs from Uganda staff'!$E$61:$BM$80,MATCH('HRH Need estimation'!AC$2,'Inputs from Uganda staff'!$E$61:$E$80,0),MATCH('HRH Need estimation'!$D245,'Inputs from Uganda staff'!$E$6:$BM$6,0)),
""))</f>
        <v/>
      </c>
      <c r="AD245" s="122" t="str">
        <f>IFERROR(
$AN245 * INDEX('WFOM - Time_Base'!$A$4:$API$29, MATCH("CenHos", 'WFOM - Time_Base'!$B$4:$B$29,0), MATCH(CONCATENATE($G245,AD$2),'WFOM - Time_Base'!$A$8:$API$8,0)) *
INDEX('WFOM - Time_Base'!$A$4:$API$29, MATCH("CenHos_Per", 'WFOM - Time_Base'!$B$4:$B$29,0), MATCH(CONCATENATE($G245,AD$2),'WFOM - Time_Base'!$A$8:$API$8,0)),
IFERROR($AN245 * INDEX('Inputs from Uganda staff'!$E$61:$BM$80,MATCH('HRH Need estimation'!AD$2,'Inputs from Uganda staff'!$E$61:$E$80,0),MATCH('HRH Need estimation'!$D245,'Inputs from Uganda staff'!$E$6:$BM$6,0)),
""))</f>
        <v/>
      </c>
      <c r="AE245" s="122" t="str">
        <f>IFERROR(
$AN245 * INDEX('WFOM - Time_Base'!$A$4:$API$29, MATCH("CenHos", 'WFOM - Time_Base'!$B$4:$B$29,0), MATCH(CONCATENATE($G245,AE$2),'WFOM - Time_Base'!$A$8:$API$8,0)) *
INDEX('WFOM - Time_Base'!$A$4:$API$29, MATCH("CenHos_Per", 'WFOM - Time_Base'!$B$4:$B$29,0), MATCH(CONCATENATE($G245,AE$2),'WFOM - Time_Base'!$A$8:$API$8,0)),
IFERROR($AN245 * INDEX('Inputs from Uganda staff'!$E$61:$BM$80,MATCH('HRH Need estimation'!AE$2,'Inputs from Uganda staff'!$E$61:$E$80,0),MATCH('HRH Need estimation'!$D245,'Inputs from Uganda staff'!$E$6:$BM$6,0)),
""))</f>
        <v/>
      </c>
      <c r="AF245" s="122" t="str">
        <f>IFERROR(
$AN245 * INDEX('WFOM - Time_Base'!$A$4:$API$29, MATCH("CenHos", 'WFOM - Time_Base'!$B$4:$B$29,0), MATCH(CONCATENATE($G245,AF$2),'WFOM - Time_Base'!$A$8:$API$8,0)) *
INDEX('WFOM - Time_Base'!$A$4:$API$29, MATCH("CenHos_Per", 'WFOM - Time_Base'!$B$4:$B$29,0), MATCH(CONCATENATE($G245,AF$2),'WFOM - Time_Base'!$A$8:$API$8,0)),
IFERROR($AN245 * INDEX('Inputs from Uganda staff'!$E$61:$BM$80,MATCH('HRH Need estimation'!AF$2,'Inputs from Uganda staff'!$E$61:$E$80,0),MATCH('HRH Need estimation'!$D245,'Inputs from Uganda staff'!$E$6:$BM$6,0)),
""))</f>
        <v/>
      </c>
      <c r="AG245" s="122" t="str">
        <f>IFERROR(
$AN245 * INDEX('WFOM - Time_Base'!$A$4:$API$29, MATCH("CenHos", 'WFOM - Time_Base'!$B$4:$B$29,0), MATCH(CONCATENATE($G245,AG$2),'WFOM - Time_Base'!$A$8:$API$8,0)) *
INDEX('WFOM - Time_Base'!$A$4:$API$29, MATCH("CenHos_Per", 'WFOM - Time_Base'!$B$4:$B$29,0), MATCH(CONCATENATE($G245,AG$2),'WFOM - Time_Base'!$A$8:$API$8,0)),
IFERROR($AN245 * INDEX('Inputs from Uganda staff'!$E$61:$BM$80,MATCH('HRH Need estimation'!AG$2,'Inputs from Uganda staff'!$E$61:$E$80,0),MATCH('HRH Need estimation'!$D245,'Inputs from Uganda staff'!$E$6:$BM$6,0)),
""))</f>
        <v/>
      </c>
      <c r="AH245" s="122" t="str">
        <f>IFERROR(
$AN245 * INDEX('WFOM - Time_Base'!$A$4:$API$29, MATCH("CenHos", 'WFOM - Time_Base'!$B$4:$B$29,0), MATCH(CONCATENATE($G245,AH$2),'WFOM - Time_Base'!$A$8:$API$8,0)) *
INDEX('WFOM - Time_Base'!$A$4:$API$29, MATCH("CenHos_Per", 'WFOM - Time_Base'!$B$4:$B$29,0), MATCH(CONCATENATE($G245,AH$2),'WFOM - Time_Base'!$A$8:$API$8,0)),
IFERROR($AN245 * INDEX('Inputs from Uganda staff'!$E$61:$BM$80,MATCH('HRH Need estimation'!AH$2,'Inputs from Uganda staff'!$E$61:$E$80,0),MATCH('HRH Need estimation'!$D245,'Inputs from Uganda staff'!$E$6:$BM$6,0)),
""))</f>
        <v/>
      </c>
      <c r="AI245" s="122" t="str">
        <f>IFERROR(
$AN245 * INDEX('WFOM - Time_Base'!$A$4:$API$29, MATCH("CenHos", 'WFOM - Time_Base'!$B$4:$B$29,0), MATCH(CONCATENATE($G245,AI$2),'WFOM - Time_Base'!$A$8:$API$8,0)) *
INDEX('WFOM - Time_Base'!$A$4:$API$29, MATCH("CenHos_Per", 'WFOM - Time_Base'!$B$4:$B$29,0), MATCH(CONCATENATE($G245,AI$2),'WFOM - Time_Base'!$A$8:$API$8,0)),
IFERROR($AN245 * INDEX('Inputs from Uganda staff'!$E$61:$BM$80,MATCH('HRH Need estimation'!AI$2,'Inputs from Uganda staff'!$E$61:$E$80,0),MATCH('HRH Need estimation'!$D245,'Inputs from Uganda staff'!$E$6:$BM$6,0)),
""))</f>
        <v/>
      </c>
      <c r="AJ245" s="122" t="str">
        <f>IFERROR(
$AN245 * INDEX('WFOM - Time_Base'!$A$4:$API$29, MATCH("CenHos", 'WFOM - Time_Base'!$B$4:$B$29,0), MATCH(CONCATENATE($G245,AJ$2),'WFOM - Time_Base'!$A$8:$API$8,0)) *
INDEX('WFOM - Time_Base'!$A$4:$API$29, MATCH("CenHos_Per", 'WFOM - Time_Base'!$B$4:$B$29,0), MATCH(CONCATENATE($G245,AJ$2),'WFOM - Time_Base'!$A$8:$API$8,0)),
IFERROR($AN245 * INDEX('Inputs from Uganda staff'!$E$61:$BM$80,MATCH('HRH Need estimation'!AJ$2,'Inputs from Uganda staff'!$E$61:$E$80,0),MATCH('HRH Need estimation'!$D245,'Inputs from Uganda staff'!$E$6:$BM$6,0)),
""))</f>
        <v/>
      </c>
      <c r="AK245" s="122" t="str">
        <f>IFERROR(
$AN245 * INDEX('WFOM - Time_Base'!$A$4:$API$29, MATCH("CenHos", 'WFOM - Time_Base'!$B$4:$B$29,0), MATCH(CONCATENATE($G245,AK$2),'WFOM - Time_Base'!$A$8:$API$8,0)) *
INDEX('WFOM - Time_Base'!$A$4:$API$29, MATCH("CenHos_Per", 'WFOM - Time_Base'!$B$4:$B$29,0), MATCH(CONCATENATE($G245,AK$2),'WFOM - Time_Base'!$A$8:$API$8,0)),
IFERROR($AN245 * INDEX('Inputs from Uganda staff'!$E$61:$BM$80,MATCH('HRH Need estimation'!AK$2,'Inputs from Uganda staff'!$E$61:$E$80,0),MATCH('HRH Need estimation'!$D245,'Inputs from Uganda staff'!$E$6:$BM$6,0)),
""))</f>
        <v/>
      </c>
      <c r="AL245" s="122" t="str">
        <f>IFERROR(
$AN245 * INDEX('WFOM - Time_Base'!$A$4:$API$29, MATCH("CenHos", 'WFOM - Time_Base'!$B$4:$B$29,0), MATCH(CONCATENATE($G245,AL$2),'WFOM - Time_Base'!$A$8:$API$8,0)) *
INDEX('WFOM - Time_Base'!$A$4:$API$29, MATCH("CenHos_Per", 'WFOM - Time_Base'!$B$4:$B$29,0), MATCH(CONCATENATE($G245,AL$2),'WFOM - Time_Base'!$A$8:$API$8,0)),
IFERROR($AN245 * INDEX('Inputs from Uganda staff'!$E$61:$BM$80,MATCH('HRH Need estimation'!AL$2,'Inputs from Uganda staff'!$E$61:$E$80,0),MATCH('HRH Need estimation'!$D245,'Inputs from Uganda staff'!$E$6:$BM$6,0)),
""))</f>
        <v/>
      </c>
      <c r="AN245">
        <v>1</v>
      </c>
      <c r="AO245" t="e">
        <f t="shared" si="8"/>
        <v>#N/A</v>
      </c>
    </row>
    <row r="246" spans="1:41">
      <c r="A246" s="106" t="s">
        <v>915</v>
      </c>
      <c r="B246" s="106" t="s">
        <v>680</v>
      </c>
      <c r="C246" s="107" t="s">
        <v>706</v>
      </c>
      <c r="D246" s="115" t="s">
        <v>707</v>
      </c>
      <c r="E246" s="199"/>
      <c r="F246" s="199"/>
      <c r="G246" s="199" t="str">
        <f>IF(F246&lt;&gt;"", VLOOKUP(F246,'WFOM - Cadre and Service List'!$E$4:$F$52,2,FALSE), "")</f>
        <v/>
      </c>
      <c r="H246" s="199" t="s">
        <v>1061</v>
      </c>
      <c r="I246" s="208"/>
      <c r="J246" s="208"/>
      <c r="K246" s="208"/>
      <c r="L246" s="208"/>
      <c r="M246" s="208"/>
      <c r="N246" s="208"/>
      <c r="O246" s="208"/>
      <c r="P246" s="207">
        <f t="shared" si="7"/>
        <v>0</v>
      </c>
      <c r="Q246" s="122" t="s">
        <v>1947</v>
      </c>
      <c r="R246" s="122" t="str">
        <f>IFERROR(
$AN246 * INDEX('WFOM - Time_Base'!$A$4:$API$29, MATCH("CenHos", 'WFOM - Time_Base'!$B$4:$B$29,0), MATCH(CONCATENATE($G246,R$2),'WFOM - Time_Base'!$A$8:$API$8,0)) *
INDEX('WFOM - Time_Base'!$A$4:$API$29, MATCH("CenHos_Per", 'WFOM - Time_Base'!$B$4:$B$29,0), MATCH(CONCATENATE($G246,R$2),'WFOM - Time_Base'!$A$8:$API$8,0)),
IFERROR($AN246 * INDEX('Inputs from Uganda staff'!$E$61:$BM$80,MATCH('HRH Need estimation'!R$2,'Inputs from Uganda staff'!$E$61:$E$80,0),MATCH('HRH Need estimation'!$D246,'Inputs from Uganda staff'!$E$6:$BM$6,0)),
""))</f>
        <v/>
      </c>
      <c r="S246" s="122" t="str">
        <f>IFERROR(
$AN246 * INDEX('WFOM - Time_Base'!$A$4:$API$29, MATCH("CenHos", 'WFOM - Time_Base'!$B$4:$B$29,0), MATCH(CONCATENATE($G246,S$2),'WFOM - Time_Base'!$A$8:$API$8,0)) *
INDEX('WFOM - Time_Base'!$A$4:$API$29, MATCH("CenHos_Per", 'WFOM - Time_Base'!$B$4:$B$29,0), MATCH(CONCATENATE($G246,S$2),'WFOM - Time_Base'!$A$8:$API$8,0)),
IFERROR($AN246 * INDEX('Inputs from Uganda staff'!$E$61:$BM$80,MATCH('HRH Need estimation'!S$2,'Inputs from Uganda staff'!$E$61:$E$80,0),MATCH('HRH Need estimation'!$D246,'Inputs from Uganda staff'!$E$6:$BM$6,0)),
""))</f>
        <v/>
      </c>
      <c r="T246" s="122" t="str">
        <f>IFERROR(
$AN246 * INDEX('WFOM - Time_Base'!$A$4:$API$29, MATCH("CenHos", 'WFOM - Time_Base'!$B$4:$B$29,0), MATCH(CONCATENATE($G246,T$2),'WFOM - Time_Base'!$A$8:$API$8,0)) *
INDEX('WFOM - Time_Base'!$A$4:$API$29, MATCH("CenHos_Per", 'WFOM - Time_Base'!$B$4:$B$29,0), MATCH(CONCATENATE($G246,T$2),'WFOM - Time_Base'!$A$8:$API$8,0)),
IFERROR($AN246 * INDEX('Inputs from Uganda staff'!$E$61:$BM$80,MATCH('HRH Need estimation'!T$2,'Inputs from Uganda staff'!$E$61:$E$80,0),MATCH('HRH Need estimation'!$D246,'Inputs from Uganda staff'!$E$6:$BM$6,0)),
""))</f>
        <v/>
      </c>
      <c r="U246" s="122" t="str">
        <f>IFERROR(
$AN246 * INDEX('WFOM - Time_Base'!$A$4:$API$29, MATCH("CenHos", 'WFOM - Time_Base'!$B$4:$B$29,0), MATCH(CONCATENATE($G246,U$2),'WFOM - Time_Base'!$A$8:$API$8,0)) *
INDEX('WFOM - Time_Base'!$A$4:$API$29, MATCH("CenHos_Per", 'WFOM - Time_Base'!$B$4:$B$29,0), MATCH(CONCATENATE($G246,U$2),'WFOM - Time_Base'!$A$8:$API$8,0)),
IFERROR($AN246 * INDEX('Inputs from Uganda staff'!$E$61:$BM$80,MATCH('HRH Need estimation'!U$2,'Inputs from Uganda staff'!$E$61:$E$80,0),MATCH('HRH Need estimation'!$D246,'Inputs from Uganda staff'!$E$6:$BM$6,0)),
""))</f>
        <v/>
      </c>
      <c r="V246" s="122" t="str">
        <f>IFERROR(
$AN246 * INDEX('WFOM - Time_Base'!$A$4:$API$29, MATCH("CenHos", 'WFOM - Time_Base'!$B$4:$B$29,0), MATCH(CONCATENATE($G246,V$2),'WFOM - Time_Base'!$A$8:$API$8,0)) *
INDEX('WFOM - Time_Base'!$A$4:$API$29, MATCH("CenHos_Per", 'WFOM - Time_Base'!$B$4:$B$29,0), MATCH(CONCATENATE($G246,V$2),'WFOM - Time_Base'!$A$8:$API$8,0)),
IFERROR($AN246 * INDEX('Inputs from Uganda staff'!$E$61:$BM$80,MATCH('HRH Need estimation'!V$2,'Inputs from Uganda staff'!$E$61:$E$80,0),MATCH('HRH Need estimation'!$D246,'Inputs from Uganda staff'!$E$6:$BM$6,0)),
""))</f>
        <v/>
      </c>
      <c r="W246" s="122" t="str">
        <f>IFERROR(
$AN246 * INDEX('WFOM - Time_Base'!$A$4:$API$29, MATCH("CenHos", 'WFOM - Time_Base'!$B$4:$B$29,0), MATCH(CONCATENATE($G246,W$2),'WFOM - Time_Base'!$A$8:$API$8,0)) *
INDEX('WFOM - Time_Base'!$A$4:$API$29, MATCH("CenHos_Per", 'WFOM - Time_Base'!$B$4:$B$29,0), MATCH(CONCATENATE($G246,W$2),'WFOM - Time_Base'!$A$8:$API$8,0)),
IFERROR($AN246 * INDEX('Inputs from Uganda staff'!$E$61:$BM$80,MATCH('HRH Need estimation'!W$2,'Inputs from Uganda staff'!$E$61:$E$80,0),MATCH('HRH Need estimation'!$D246,'Inputs from Uganda staff'!$E$6:$BM$6,0)),
""))</f>
        <v/>
      </c>
      <c r="X246" s="122" t="str">
        <f>IFERROR(
$AN246 * INDEX('WFOM - Time_Base'!$A$4:$API$29, MATCH("CenHos", 'WFOM - Time_Base'!$B$4:$B$29,0), MATCH(CONCATENATE($G246,X$2),'WFOM - Time_Base'!$A$8:$API$8,0)) *
INDEX('WFOM - Time_Base'!$A$4:$API$29, MATCH("CenHos_Per", 'WFOM - Time_Base'!$B$4:$B$29,0), MATCH(CONCATENATE($G246,X$2),'WFOM - Time_Base'!$A$8:$API$8,0)),
IFERROR($AN246 * INDEX('Inputs from Uganda staff'!$E$61:$BM$80,MATCH('HRH Need estimation'!X$2,'Inputs from Uganda staff'!$E$61:$E$80,0),MATCH('HRH Need estimation'!$D246,'Inputs from Uganda staff'!$E$6:$BM$6,0)),
""))</f>
        <v/>
      </c>
      <c r="Y246" s="122" t="str">
        <f>IFERROR(
$AN246 * INDEX('WFOM - Time_Base'!$A$4:$API$29, MATCH("CenHos", 'WFOM - Time_Base'!$B$4:$B$29,0), MATCH(CONCATENATE($G246,Y$2),'WFOM - Time_Base'!$A$8:$API$8,0)) *
INDEX('WFOM - Time_Base'!$A$4:$API$29, MATCH("CenHos_Per", 'WFOM - Time_Base'!$B$4:$B$29,0), MATCH(CONCATENATE($G246,Y$2),'WFOM - Time_Base'!$A$8:$API$8,0)),
IFERROR($AN246 * INDEX('Inputs from Uganda staff'!$E$61:$BM$80,MATCH('HRH Need estimation'!Y$2,'Inputs from Uganda staff'!$E$61:$E$80,0),MATCH('HRH Need estimation'!$D246,'Inputs from Uganda staff'!$E$6:$BM$6,0)),
""))</f>
        <v/>
      </c>
      <c r="Z246" s="122" t="str">
        <f>IFERROR(
$AN246 * INDEX('WFOM - Time_Base'!$A$4:$API$29, MATCH("CenHos", 'WFOM - Time_Base'!$B$4:$B$29,0), MATCH(CONCATENATE($G246,Z$2),'WFOM - Time_Base'!$A$8:$API$8,0)) *
INDEX('WFOM - Time_Base'!$A$4:$API$29, MATCH("CenHos_Per", 'WFOM - Time_Base'!$B$4:$B$29,0), MATCH(CONCATENATE($G246,Z$2),'WFOM - Time_Base'!$A$8:$API$8,0)),
IFERROR($AN246 * INDEX('Inputs from Uganda staff'!$E$61:$BM$80,MATCH('HRH Need estimation'!Z$2,'Inputs from Uganda staff'!$E$61:$E$80,0),MATCH('HRH Need estimation'!$D246,'Inputs from Uganda staff'!$E$6:$BM$6,0)),
""))</f>
        <v/>
      </c>
      <c r="AA246" s="122" t="str">
        <f>IFERROR(
$AN246 * INDEX('WFOM - Time_Base'!$A$4:$API$29, MATCH("CenHos", 'WFOM - Time_Base'!$B$4:$B$29,0), MATCH(CONCATENATE($G246,AA$2),'WFOM - Time_Base'!$A$8:$API$8,0)) *
INDEX('WFOM - Time_Base'!$A$4:$API$29, MATCH("CenHos_Per", 'WFOM - Time_Base'!$B$4:$B$29,0), MATCH(CONCATENATE($G246,AA$2),'WFOM - Time_Base'!$A$8:$API$8,0)),
IFERROR($AN246 * INDEX('Inputs from Uganda staff'!$E$61:$BM$80,MATCH('HRH Need estimation'!AA$2,'Inputs from Uganda staff'!$E$61:$E$80,0),MATCH('HRH Need estimation'!$D246,'Inputs from Uganda staff'!$E$6:$BM$6,0)),
""))</f>
        <v/>
      </c>
      <c r="AB246" s="122" t="str">
        <f>IFERROR(
$AN246 * INDEX('WFOM - Time_Base'!$A$4:$API$29, MATCH("CenHos", 'WFOM - Time_Base'!$B$4:$B$29,0), MATCH(CONCATENATE($G246,AB$2),'WFOM - Time_Base'!$A$8:$API$8,0)) *
INDEX('WFOM - Time_Base'!$A$4:$API$29, MATCH("CenHos_Per", 'WFOM - Time_Base'!$B$4:$B$29,0), MATCH(CONCATENATE($G246,AB$2),'WFOM - Time_Base'!$A$8:$API$8,0)),
IFERROR($AN246 * INDEX('Inputs from Uganda staff'!$E$61:$BM$80,MATCH('HRH Need estimation'!AB$2,'Inputs from Uganda staff'!$E$61:$E$80,0),MATCH('HRH Need estimation'!$D246,'Inputs from Uganda staff'!$E$6:$BM$6,0)),
""))</f>
        <v/>
      </c>
      <c r="AC246" s="122" t="str">
        <f>IFERROR(
$AN246 * INDEX('WFOM - Time_Base'!$A$4:$API$29, MATCH("CenHos", 'WFOM - Time_Base'!$B$4:$B$29,0), MATCH(CONCATENATE($G246,AC$2),'WFOM - Time_Base'!$A$8:$API$8,0)) *
INDEX('WFOM - Time_Base'!$A$4:$API$29, MATCH("CenHos_Per", 'WFOM - Time_Base'!$B$4:$B$29,0), MATCH(CONCATENATE($G246,AC$2),'WFOM - Time_Base'!$A$8:$API$8,0)),
IFERROR($AN246 * INDEX('Inputs from Uganda staff'!$E$61:$BM$80,MATCH('HRH Need estimation'!AC$2,'Inputs from Uganda staff'!$E$61:$E$80,0),MATCH('HRH Need estimation'!$D246,'Inputs from Uganda staff'!$E$6:$BM$6,0)),
""))</f>
        <v/>
      </c>
      <c r="AD246" s="122" t="str">
        <f>IFERROR(
$AN246 * INDEX('WFOM - Time_Base'!$A$4:$API$29, MATCH("CenHos", 'WFOM - Time_Base'!$B$4:$B$29,0), MATCH(CONCATENATE($G246,AD$2),'WFOM - Time_Base'!$A$8:$API$8,0)) *
INDEX('WFOM - Time_Base'!$A$4:$API$29, MATCH("CenHos_Per", 'WFOM - Time_Base'!$B$4:$B$29,0), MATCH(CONCATENATE($G246,AD$2),'WFOM - Time_Base'!$A$8:$API$8,0)),
IFERROR($AN246 * INDEX('Inputs from Uganda staff'!$E$61:$BM$80,MATCH('HRH Need estimation'!AD$2,'Inputs from Uganda staff'!$E$61:$E$80,0),MATCH('HRH Need estimation'!$D246,'Inputs from Uganda staff'!$E$6:$BM$6,0)),
""))</f>
        <v/>
      </c>
      <c r="AE246" s="122" t="str">
        <f>IFERROR(
$AN246 * INDEX('WFOM - Time_Base'!$A$4:$API$29, MATCH("CenHos", 'WFOM - Time_Base'!$B$4:$B$29,0), MATCH(CONCATENATE($G246,AE$2),'WFOM - Time_Base'!$A$8:$API$8,0)) *
INDEX('WFOM - Time_Base'!$A$4:$API$29, MATCH("CenHos_Per", 'WFOM - Time_Base'!$B$4:$B$29,0), MATCH(CONCATENATE($G246,AE$2),'WFOM - Time_Base'!$A$8:$API$8,0)),
IFERROR($AN246 * INDEX('Inputs from Uganda staff'!$E$61:$BM$80,MATCH('HRH Need estimation'!AE$2,'Inputs from Uganda staff'!$E$61:$E$80,0),MATCH('HRH Need estimation'!$D246,'Inputs from Uganda staff'!$E$6:$BM$6,0)),
""))</f>
        <v/>
      </c>
      <c r="AF246" s="122" t="str">
        <f>IFERROR(
$AN246 * INDEX('WFOM - Time_Base'!$A$4:$API$29, MATCH("CenHos", 'WFOM - Time_Base'!$B$4:$B$29,0), MATCH(CONCATENATE($G246,AF$2),'WFOM - Time_Base'!$A$8:$API$8,0)) *
INDEX('WFOM - Time_Base'!$A$4:$API$29, MATCH("CenHos_Per", 'WFOM - Time_Base'!$B$4:$B$29,0), MATCH(CONCATENATE($G246,AF$2),'WFOM - Time_Base'!$A$8:$API$8,0)),
IFERROR($AN246 * INDEX('Inputs from Uganda staff'!$E$61:$BM$80,MATCH('HRH Need estimation'!AF$2,'Inputs from Uganda staff'!$E$61:$E$80,0),MATCH('HRH Need estimation'!$D246,'Inputs from Uganda staff'!$E$6:$BM$6,0)),
""))</f>
        <v/>
      </c>
      <c r="AG246" s="122" t="str">
        <f>IFERROR(
$AN246 * INDEX('WFOM - Time_Base'!$A$4:$API$29, MATCH("CenHos", 'WFOM - Time_Base'!$B$4:$B$29,0), MATCH(CONCATENATE($G246,AG$2),'WFOM - Time_Base'!$A$8:$API$8,0)) *
INDEX('WFOM - Time_Base'!$A$4:$API$29, MATCH("CenHos_Per", 'WFOM - Time_Base'!$B$4:$B$29,0), MATCH(CONCATENATE($G246,AG$2),'WFOM - Time_Base'!$A$8:$API$8,0)),
IFERROR($AN246 * INDEX('Inputs from Uganda staff'!$E$61:$BM$80,MATCH('HRH Need estimation'!AG$2,'Inputs from Uganda staff'!$E$61:$E$80,0),MATCH('HRH Need estimation'!$D246,'Inputs from Uganda staff'!$E$6:$BM$6,0)),
""))</f>
        <v/>
      </c>
      <c r="AH246" s="122" t="str">
        <f>IFERROR(
$AN246 * INDEX('WFOM - Time_Base'!$A$4:$API$29, MATCH("CenHos", 'WFOM - Time_Base'!$B$4:$B$29,0), MATCH(CONCATENATE($G246,AH$2),'WFOM - Time_Base'!$A$8:$API$8,0)) *
INDEX('WFOM - Time_Base'!$A$4:$API$29, MATCH("CenHos_Per", 'WFOM - Time_Base'!$B$4:$B$29,0), MATCH(CONCATENATE($G246,AH$2),'WFOM - Time_Base'!$A$8:$API$8,0)),
IFERROR($AN246 * INDEX('Inputs from Uganda staff'!$E$61:$BM$80,MATCH('HRH Need estimation'!AH$2,'Inputs from Uganda staff'!$E$61:$E$80,0),MATCH('HRH Need estimation'!$D246,'Inputs from Uganda staff'!$E$6:$BM$6,0)),
""))</f>
        <v/>
      </c>
      <c r="AI246" s="122" t="str">
        <f>IFERROR(
$AN246 * INDEX('WFOM - Time_Base'!$A$4:$API$29, MATCH("CenHos", 'WFOM - Time_Base'!$B$4:$B$29,0), MATCH(CONCATENATE($G246,AI$2),'WFOM - Time_Base'!$A$8:$API$8,0)) *
INDEX('WFOM - Time_Base'!$A$4:$API$29, MATCH("CenHos_Per", 'WFOM - Time_Base'!$B$4:$B$29,0), MATCH(CONCATENATE($G246,AI$2),'WFOM - Time_Base'!$A$8:$API$8,0)),
IFERROR($AN246 * INDEX('Inputs from Uganda staff'!$E$61:$BM$80,MATCH('HRH Need estimation'!AI$2,'Inputs from Uganda staff'!$E$61:$E$80,0),MATCH('HRH Need estimation'!$D246,'Inputs from Uganda staff'!$E$6:$BM$6,0)),
""))</f>
        <v/>
      </c>
      <c r="AJ246" s="122" t="str">
        <f>IFERROR(
$AN246 * INDEX('WFOM - Time_Base'!$A$4:$API$29, MATCH("CenHos", 'WFOM - Time_Base'!$B$4:$B$29,0), MATCH(CONCATENATE($G246,AJ$2),'WFOM - Time_Base'!$A$8:$API$8,0)) *
INDEX('WFOM - Time_Base'!$A$4:$API$29, MATCH("CenHos_Per", 'WFOM - Time_Base'!$B$4:$B$29,0), MATCH(CONCATENATE($G246,AJ$2),'WFOM - Time_Base'!$A$8:$API$8,0)),
IFERROR($AN246 * INDEX('Inputs from Uganda staff'!$E$61:$BM$80,MATCH('HRH Need estimation'!AJ$2,'Inputs from Uganda staff'!$E$61:$E$80,0),MATCH('HRH Need estimation'!$D246,'Inputs from Uganda staff'!$E$6:$BM$6,0)),
""))</f>
        <v/>
      </c>
      <c r="AK246" s="122" t="str">
        <f>IFERROR(
$AN246 * INDEX('WFOM - Time_Base'!$A$4:$API$29, MATCH("CenHos", 'WFOM - Time_Base'!$B$4:$B$29,0), MATCH(CONCATENATE($G246,AK$2),'WFOM - Time_Base'!$A$8:$API$8,0)) *
INDEX('WFOM - Time_Base'!$A$4:$API$29, MATCH("CenHos_Per", 'WFOM - Time_Base'!$B$4:$B$29,0), MATCH(CONCATENATE($G246,AK$2),'WFOM - Time_Base'!$A$8:$API$8,0)),
IFERROR($AN246 * INDEX('Inputs from Uganda staff'!$E$61:$BM$80,MATCH('HRH Need estimation'!AK$2,'Inputs from Uganda staff'!$E$61:$E$80,0),MATCH('HRH Need estimation'!$D246,'Inputs from Uganda staff'!$E$6:$BM$6,0)),
""))</f>
        <v/>
      </c>
      <c r="AL246" s="122" t="str">
        <f>IFERROR(
$AN246 * INDEX('WFOM - Time_Base'!$A$4:$API$29, MATCH("CenHos", 'WFOM - Time_Base'!$B$4:$B$29,0), MATCH(CONCATENATE($G246,AL$2),'WFOM - Time_Base'!$A$8:$API$8,0)) *
INDEX('WFOM - Time_Base'!$A$4:$API$29, MATCH("CenHos_Per", 'WFOM - Time_Base'!$B$4:$B$29,0), MATCH(CONCATENATE($G246,AL$2),'WFOM - Time_Base'!$A$8:$API$8,0)),
IFERROR($AN246 * INDEX('Inputs from Uganda staff'!$E$61:$BM$80,MATCH('HRH Need estimation'!AL$2,'Inputs from Uganda staff'!$E$61:$E$80,0),MATCH('HRH Need estimation'!$D246,'Inputs from Uganda staff'!$E$6:$BM$6,0)),
""))</f>
        <v/>
      </c>
      <c r="AN246">
        <v>1</v>
      </c>
      <c r="AO246" t="e">
        <f t="shared" si="8"/>
        <v>#N/A</v>
      </c>
    </row>
    <row r="247" spans="1:41">
      <c r="A247" s="106" t="s">
        <v>915</v>
      </c>
      <c r="B247" s="106" t="s">
        <v>680</v>
      </c>
      <c r="C247" s="107" t="s">
        <v>708</v>
      </c>
      <c r="D247" s="115" t="s">
        <v>709</v>
      </c>
      <c r="E247" s="199"/>
      <c r="F247" s="199"/>
      <c r="G247" s="199" t="str">
        <f>IF(F247&lt;&gt;"", VLOOKUP(F247,'WFOM - Cadre and Service List'!$E$4:$F$52,2,FALSE), "")</f>
        <v/>
      </c>
      <c r="H247" s="199" t="s">
        <v>910</v>
      </c>
      <c r="I247" s="208"/>
      <c r="J247" s="208"/>
      <c r="K247" s="208"/>
      <c r="L247" s="208"/>
      <c r="M247" s="208"/>
      <c r="N247" s="208"/>
      <c r="O247" s="208"/>
      <c r="P247" s="207">
        <f t="shared" si="7"/>
        <v>0</v>
      </c>
      <c r="Q247" s="122" t="s">
        <v>1947</v>
      </c>
      <c r="R247" s="122" t="str">
        <f>IFERROR(
$AN247 * INDEX('WFOM - Time_Base'!$A$4:$API$29, MATCH("CenHos", 'WFOM - Time_Base'!$B$4:$B$29,0), MATCH(CONCATENATE($G247,R$2),'WFOM - Time_Base'!$A$8:$API$8,0)) *
INDEX('WFOM - Time_Base'!$A$4:$API$29, MATCH("CenHos_Per", 'WFOM - Time_Base'!$B$4:$B$29,0), MATCH(CONCATENATE($G247,R$2),'WFOM - Time_Base'!$A$8:$API$8,0)),
IFERROR($AN247 * INDEX('Inputs from Uganda staff'!$E$61:$BM$80,MATCH('HRH Need estimation'!R$2,'Inputs from Uganda staff'!$E$61:$E$80,0),MATCH('HRH Need estimation'!$D247,'Inputs from Uganda staff'!$E$6:$BM$6,0)),
""))</f>
        <v/>
      </c>
      <c r="S247" s="122" t="str">
        <f>IFERROR(
$AN247 * INDEX('WFOM - Time_Base'!$A$4:$API$29, MATCH("CenHos", 'WFOM - Time_Base'!$B$4:$B$29,0), MATCH(CONCATENATE($G247,S$2),'WFOM - Time_Base'!$A$8:$API$8,0)) *
INDEX('WFOM - Time_Base'!$A$4:$API$29, MATCH("CenHos_Per", 'WFOM - Time_Base'!$B$4:$B$29,0), MATCH(CONCATENATE($G247,S$2),'WFOM - Time_Base'!$A$8:$API$8,0)),
IFERROR($AN247 * INDEX('Inputs from Uganda staff'!$E$61:$BM$80,MATCH('HRH Need estimation'!S$2,'Inputs from Uganda staff'!$E$61:$E$80,0),MATCH('HRH Need estimation'!$D247,'Inputs from Uganda staff'!$E$6:$BM$6,0)),
""))</f>
        <v/>
      </c>
      <c r="T247" s="122" t="str">
        <f>IFERROR(
$AN247 * INDEX('WFOM - Time_Base'!$A$4:$API$29, MATCH("CenHos", 'WFOM - Time_Base'!$B$4:$B$29,0), MATCH(CONCATENATE($G247,T$2),'WFOM - Time_Base'!$A$8:$API$8,0)) *
INDEX('WFOM - Time_Base'!$A$4:$API$29, MATCH("CenHos_Per", 'WFOM - Time_Base'!$B$4:$B$29,0), MATCH(CONCATENATE($G247,T$2),'WFOM - Time_Base'!$A$8:$API$8,0)),
IFERROR($AN247 * INDEX('Inputs from Uganda staff'!$E$61:$BM$80,MATCH('HRH Need estimation'!T$2,'Inputs from Uganda staff'!$E$61:$E$80,0),MATCH('HRH Need estimation'!$D247,'Inputs from Uganda staff'!$E$6:$BM$6,0)),
""))</f>
        <v/>
      </c>
      <c r="U247" s="122" t="str">
        <f>IFERROR(
$AN247 * INDEX('WFOM - Time_Base'!$A$4:$API$29, MATCH("CenHos", 'WFOM - Time_Base'!$B$4:$B$29,0), MATCH(CONCATENATE($G247,U$2),'WFOM - Time_Base'!$A$8:$API$8,0)) *
INDEX('WFOM - Time_Base'!$A$4:$API$29, MATCH("CenHos_Per", 'WFOM - Time_Base'!$B$4:$B$29,0), MATCH(CONCATENATE($G247,U$2),'WFOM - Time_Base'!$A$8:$API$8,0)),
IFERROR($AN247 * INDEX('Inputs from Uganda staff'!$E$61:$BM$80,MATCH('HRH Need estimation'!U$2,'Inputs from Uganda staff'!$E$61:$E$80,0),MATCH('HRH Need estimation'!$D247,'Inputs from Uganda staff'!$E$6:$BM$6,0)),
""))</f>
        <v/>
      </c>
      <c r="V247" s="122" t="str">
        <f>IFERROR(
$AN247 * INDEX('WFOM - Time_Base'!$A$4:$API$29, MATCH("CenHos", 'WFOM - Time_Base'!$B$4:$B$29,0), MATCH(CONCATENATE($G247,V$2),'WFOM - Time_Base'!$A$8:$API$8,0)) *
INDEX('WFOM - Time_Base'!$A$4:$API$29, MATCH("CenHos_Per", 'WFOM - Time_Base'!$B$4:$B$29,0), MATCH(CONCATENATE($G247,V$2),'WFOM - Time_Base'!$A$8:$API$8,0)),
IFERROR($AN247 * INDEX('Inputs from Uganda staff'!$E$61:$BM$80,MATCH('HRH Need estimation'!V$2,'Inputs from Uganda staff'!$E$61:$E$80,0),MATCH('HRH Need estimation'!$D247,'Inputs from Uganda staff'!$E$6:$BM$6,0)),
""))</f>
        <v/>
      </c>
      <c r="W247" s="122" t="str">
        <f>IFERROR(
$AN247 * INDEX('WFOM - Time_Base'!$A$4:$API$29, MATCH("CenHos", 'WFOM - Time_Base'!$B$4:$B$29,0), MATCH(CONCATENATE($G247,W$2),'WFOM - Time_Base'!$A$8:$API$8,0)) *
INDEX('WFOM - Time_Base'!$A$4:$API$29, MATCH("CenHos_Per", 'WFOM - Time_Base'!$B$4:$B$29,0), MATCH(CONCATENATE($G247,W$2),'WFOM - Time_Base'!$A$8:$API$8,0)),
IFERROR($AN247 * INDEX('Inputs from Uganda staff'!$E$61:$BM$80,MATCH('HRH Need estimation'!W$2,'Inputs from Uganda staff'!$E$61:$E$80,0),MATCH('HRH Need estimation'!$D247,'Inputs from Uganda staff'!$E$6:$BM$6,0)),
""))</f>
        <v/>
      </c>
      <c r="X247" s="122" t="str">
        <f>IFERROR(
$AN247 * INDEX('WFOM - Time_Base'!$A$4:$API$29, MATCH("CenHos", 'WFOM - Time_Base'!$B$4:$B$29,0), MATCH(CONCATENATE($G247,X$2),'WFOM - Time_Base'!$A$8:$API$8,0)) *
INDEX('WFOM - Time_Base'!$A$4:$API$29, MATCH("CenHos_Per", 'WFOM - Time_Base'!$B$4:$B$29,0), MATCH(CONCATENATE($G247,X$2),'WFOM - Time_Base'!$A$8:$API$8,0)),
IFERROR($AN247 * INDEX('Inputs from Uganda staff'!$E$61:$BM$80,MATCH('HRH Need estimation'!X$2,'Inputs from Uganda staff'!$E$61:$E$80,0),MATCH('HRH Need estimation'!$D247,'Inputs from Uganda staff'!$E$6:$BM$6,0)),
""))</f>
        <v/>
      </c>
      <c r="Y247" s="122" t="str">
        <f>IFERROR(
$AN247 * INDEX('WFOM - Time_Base'!$A$4:$API$29, MATCH("CenHos", 'WFOM - Time_Base'!$B$4:$B$29,0), MATCH(CONCATENATE($G247,Y$2),'WFOM - Time_Base'!$A$8:$API$8,0)) *
INDEX('WFOM - Time_Base'!$A$4:$API$29, MATCH("CenHos_Per", 'WFOM - Time_Base'!$B$4:$B$29,0), MATCH(CONCATENATE($G247,Y$2),'WFOM - Time_Base'!$A$8:$API$8,0)),
IFERROR($AN247 * INDEX('Inputs from Uganda staff'!$E$61:$BM$80,MATCH('HRH Need estimation'!Y$2,'Inputs from Uganda staff'!$E$61:$E$80,0),MATCH('HRH Need estimation'!$D247,'Inputs from Uganda staff'!$E$6:$BM$6,0)),
""))</f>
        <v/>
      </c>
      <c r="Z247" s="122" t="str">
        <f>IFERROR(
$AN247 * INDEX('WFOM - Time_Base'!$A$4:$API$29, MATCH("CenHos", 'WFOM - Time_Base'!$B$4:$B$29,0), MATCH(CONCATENATE($G247,Z$2),'WFOM - Time_Base'!$A$8:$API$8,0)) *
INDEX('WFOM - Time_Base'!$A$4:$API$29, MATCH("CenHos_Per", 'WFOM - Time_Base'!$B$4:$B$29,0), MATCH(CONCATENATE($G247,Z$2),'WFOM - Time_Base'!$A$8:$API$8,0)),
IFERROR($AN247 * INDEX('Inputs from Uganda staff'!$E$61:$BM$80,MATCH('HRH Need estimation'!Z$2,'Inputs from Uganda staff'!$E$61:$E$80,0),MATCH('HRH Need estimation'!$D247,'Inputs from Uganda staff'!$E$6:$BM$6,0)),
""))</f>
        <v/>
      </c>
      <c r="AA247" s="122" t="str">
        <f>IFERROR(
$AN247 * INDEX('WFOM - Time_Base'!$A$4:$API$29, MATCH("CenHos", 'WFOM - Time_Base'!$B$4:$B$29,0), MATCH(CONCATENATE($G247,AA$2),'WFOM - Time_Base'!$A$8:$API$8,0)) *
INDEX('WFOM - Time_Base'!$A$4:$API$29, MATCH("CenHos_Per", 'WFOM - Time_Base'!$B$4:$B$29,0), MATCH(CONCATENATE($G247,AA$2),'WFOM - Time_Base'!$A$8:$API$8,0)),
IFERROR($AN247 * INDEX('Inputs from Uganda staff'!$E$61:$BM$80,MATCH('HRH Need estimation'!AA$2,'Inputs from Uganda staff'!$E$61:$E$80,0),MATCH('HRH Need estimation'!$D247,'Inputs from Uganda staff'!$E$6:$BM$6,0)),
""))</f>
        <v/>
      </c>
      <c r="AB247" s="122" t="str">
        <f>IFERROR(
$AN247 * INDEX('WFOM - Time_Base'!$A$4:$API$29, MATCH("CenHos", 'WFOM - Time_Base'!$B$4:$B$29,0), MATCH(CONCATENATE($G247,AB$2),'WFOM - Time_Base'!$A$8:$API$8,0)) *
INDEX('WFOM - Time_Base'!$A$4:$API$29, MATCH("CenHos_Per", 'WFOM - Time_Base'!$B$4:$B$29,0), MATCH(CONCATENATE($G247,AB$2),'WFOM - Time_Base'!$A$8:$API$8,0)),
IFERROR($AN247 * INDEX('Inputs from Uganda staff'!$E$61:$BM$80,MATCH('HRH Need estimation'!AB$2,'Inputs from Uganda staff'!$E$61:$E$80,0),MATCH('HRH Need estimation'!$D247,'Inputs from Uganda staff'!$E$6:$BM$6,0)),
""))</f>
        <v/>
      </c>
      <c r="AC247" s="122" t="str">
        <f>IFERROR(
$AN247 * INDEX('WFOM - Time_Base'!$A$4:$API$29, MATCH("CenHos", 'WFOM - Time_Base'!$B$4:$B$29,0), MATCH(CONCATENATE($G247,AC$2),'WFOM - Time_Base'!$A$8:$API$8,0)) *
INDEX('WFOM - Time_Base'!$A$4:$API$29, MATCH("CenHos_Per", 'WFOM - Time_Base'!$B$4:$B$29,0), MATCH(CONCATENATE($G247,AC$2),'WFOM - Time_Base'!$A$8:$API$8,0)),
IFERROR($AN247 * INDEX('Inputs from Uganda staff'!$E$61:$BM$80,MATCH('HRH Need estimation'!AC$2,'Inputs from Uganda staff'!$E$61:$E$80,0),MATCH('HRH Need estimation'!$D247,'Inputs from Uganda staff'!$E$6:$BM$6,0)),
""))</f>
        <v/>
      </c>
      <c r="AD247" s="122" t="str">
        <f>IFERROR(
$AN247 * INDEX('WFOM - Time_Base'!$A$4:$API$29, MATCH("CenHos", 'WFOM - Time_Base'!$B$4:$B$29,0), MATCH(CONCATENATE($G247,AD$2),'WFOM - Time_Base'!$A$8:$API$8,0)) *
INDEX('WFOM - Time_Base'!$A$4:$API$29, MATCH("CenHos_Per", 'WFOM - Time_Base'!$B$4:$B$29,0), MATCH(CONCATENATE($G247,AD$2),'WFOM - Time_Base'!$A$8:$API$8,0)),
IFERROR($AN247 * INDEX('Inputs from Uganda staff'!$E$61:$BM$80,MATCH('HRH Need estimation'!AD$2,'Inputs from Uganda staff'!$E$61:$E$80,0),MATCH('HRH Need estimation'!$D247,'Inputs from Uganda staff'!$E$6:$BM$6,0)),
""))</f>
        <v/>
      </c>
      <c r="AE247" s="122" t="str">
        <f>IFERROR(
$AN247 * INDEX('WFOM - Time_Base'!$A$4:$API$29, MATCH("CenHos", 'WFOM - Time_Base'!$B$4:$B$29,0), MATCH(CONCATENATE($G247,AE$2),'WFOM - Time_Base'!$A$8:$API$8,0)) *
INDEX('WFOM - Time_Base'!$A$4:$API$29, MATCH("CenHos_Per", 'WFOM - Time_Base'!$B$4:$B$29,0), MATCH(CONCATENATE($G247,AE$2),'WFOM - Time_Base'!$A$8:$API$8,0)),
IFERROR($AN247 * INDEX('Inputs from Uganda staff'!$E$61:$BM$80,MATCH('HRH Need estimation'!AE$2,'Inputs from Uganda staff'!$E$61:$E$80,0),MATCH('HRH Need estimation'!$D247,'Inputs from Uganda staff'!$E$6:$BM$6,0)),
""))</f>
        <v/>
      </c>
      <c r="AF247" s="122" t="str">
        <f>IFERROR(
$AN247 * INDEX('WFOM - Time_Base'!$A$4:$API$29, MATCH("CenHos", 'WFOM - Time_Base'!$B$4:$B$29,0), MATCH(CONCATENATE($G247,AF$2),'WFOM - Time_Base'!$A$8:$API$8,0)) *
INDEX('WFOM - Time_Base'!$A$4:$API$29, MATCH("CenHos_Per", 'WFOM - Time_Base'!$B$4:$B$29,0), MATCH(CONCATENATE($G247,AF$2),'WFOM - Time_Base'!$A$8:$API$8,0)),
IFERROR($AN247 * INDEX('Inputs from Uganda staff'!$E$61:$BM$80,MATCH('HRH Need estimation'!AF$2,'Inputs from Uganda staff'!$E$61:$E$80,0),MATCH('HRH Need estimation'!$D247,'Inputs from Uganda staff'!$E$6:$BM$6,0)),
""))</f>
        <v/>
      </c>
      <c r="AG247" s="122" t="str">
        <f>IFERROR(
$AN247 * INDEX('WFOM - Time_Base'!$A$4:$API$29, MATCH("CenHos", 'WFOM - Time_Base'!$B$4:$B$29,0), MATCH(CONCATENATE($G247,AG$2),'WFOM - Time_Base'!$A$8:$API$8,0)) *
INDEX('WFOM - Time_Base'!$A$4:$API$29, MATCH("CenHos_Per", 'WFOM - Time_Base'!$B$4:$B$29,0), MATCH(CONCATENATE($G247,AG$2),'WFOM - Time_Base'!$A$8:$API$8,0)),
IFERROR($AN247 * INDEX('Inputs from Uganda staff'!$E$61:$BM$80,MATCH('HRH Need estimation'!AG$2,'Inputs from Uganda staff'!$E$61:$E$80,0),MATCH('HRH Need estimation'!$D247,'Inputs from Uganda staff'!$E$6:$BM$6,0)),
""))</f>
        <v/>
      </c>
      <c r="AH247" s="122" t="str">
        <f>IFERROR(
$AN247 * INDEX('WFOM - Time_Base'!$A$4:$API$29, MATCH("CenHos", 'WFOM - Time_Base'!$B$4:$B$29,0), MATCH(CONCATENATE($G247,AH$2),'WFOM - Time_Base'!$A$8:$API$8,0)) *
INDEX('WFOM - Time_Base'!$A$4:$API$29, MATCH("CenHos_Per", 'WFOM - Time_Base'!$B$4:$B$29,0), MATCH(CONCATENATE($G247,AH$2),'WFOM - Time_Base'!$A$8:$API$8,0)),
IFERROR($AN247 * INDEX('Inputs from Uganda staff'!$E$61:$BM$80,MATCH('HRH Need estimation'!AH$2,'Inputs from Uganda staff'!$E$61:$E$80,0),MATCH('HRH Need estimation'!$D247,'Inputs from Uganda staff'!$E$6:$BM$6,0)),
""))</f>
        <v/>
      </c>
      <c r="AI247" s="122" t="str">
        <f>IFERROR(
$AN247 * INDEX('WFOM - Time_Base'!$A$4:$API$29, MATCH("CenHos", 'WFOM - Time_Base'!$B$4:$B$29,0), MATCH(CONCATENATE($G247,AI$2),'WFOM - Time_Base'!$A$8:$API$8,0)) *
INDEX('WFOM - Time_Base'!$A$4:$API$29, MATCH("CenHos_Per", 'WFOM - Time_Base'!$B$4:$B$29,0), MATCH(CONCATENATE($G247,AI$2),'WFOM - Time_Base'!$A$8:$API$8,0)),
IFERROR($AN247 * INDEX('Inputs from Uganda staff'!$E$61:$BM$80,MATCH('HRH Need estimation'!AI$2,'Inputs from Uganda staff'!$E$61:$E$80,0),MATCH('HRH Need estimation'!$D247,'Inputs from Uganda staff'!$E$6:$BM$6,0)),
""))</f>
        <v/>
      </c>
      <c r="AJ247" s="122" t="str">
        <f>IFERROR(
$AN247 * INDEX('WFOM - Time_Base'!$A$4:$API$29, MATCH("CenHos", 'WFOM - Time_Base'!$B$4:$B$29,0), MATCH(CONCATENATE($G247,AJ$2),'WFOM - Time_Base'!$A$8:$API$8,0)) *
INDEX('WFOM - Time_Base'!$A$4:$API$29, MATCH("CenHos_Per", 'WFOM - Time_Base'!$B$4:$B$29,0), MATCH(CONCATENATE($G247,AJ$2),'WFOM - Time_Base'!$A$8:$API$8,0)),
IFERROR($AN247 * INDEX('Inputs from Uganda staff'!$E$61:$BM$80,MATCH('HRH Need estimation'!AJ$2,'Inputs from Uganda staff'!$E$61:$E$80,0),MATCH('HRH Need estimation'!$D247,'Inputs from Uganda staff'!$E$6:$BM$6,0)),
""))</f>
        <v/>
      </c>
      <c r="AK247" s="122" t="str">
        <f>IFERROR(
$AN247 * INDEX('WFOM - Time_Base'!$A$4:$API$29, MATCH("CenHos", 'WFOM - Time_Base'!$B$4:$B$29,0), MATCH(CONCATENATE($G247,AK$2),'WFOM - Time_Base'!$A$8:$API$8,0)) *
INDEX('WFOM - Time_Base'!$A$4:$API$29, MATCH("CenHos_Per", 'WFOM - Time_Base'!$B$4:$B$29,0), MATCH(CONCATENATE($G247,AK$2),'WFOM - Time_Base'!$A$8:$API$8,0)),
IFERROR($AN247 * INDEX('Inputs from Uganda staff'!$E$61:$BM$80,MATCH('HRH Need estimation'!AK$2,'Inputs from Uganda staff'!$E$61:$E$80,0),MATCH('HRH Need estimation'!$D247,'Inputs from Uganda staff'!$E$6:$BM$6,0)),
""))</f>
        <v/>
      </c>
      <c r="AL247" s="122" t="str">
        <f>IFERROR(
$AN247 * INDEX('WFOM - Time_Base'!$A$4:$API$29, MATCH("CenHos", 'WFOM - Time_Base'!$B$4:$B$29,0), MATCH(CONCATENATE($G247,AL$2),'WFOM - Time_Base'!$A$8:$API$8,0)) *
INDEX('WFOM - Time_Base'!$A$4:$API$29, MATCH("CenHos_Per", 'WFOM - Time_Base'!$B$4:$B$29,0), MATCH(CONCATENATE($G247,AL$2),'WFOM - Time_Base'!$A$8:$API$8,0)),
IFERROR($AN247 * INDEX('Inputs from Uganda staff'!$E$61:$BM$80,MATCH('HRH Need estimation'!AL$2,'Inputs from Uganda staff'!$E$61:$E$80,0),MATCH('HRH Need estimation'!$D247,'Inputs from Uganda staff'!$E$6:$BM$6,0)),
""))</f>
        <v/>
      </c>
      <c r="AN247">
        <v>1</v>
      </c>
      <c r="AO247" t="e">
        <f t="shared" si="8"/>
        <v>#N/A</v>
      </c>
    </row>
    <row r="248" spans="1:41">
      <c r="A248" s="106" t="s">
        <v>915</v>
      </c>
      <c r="B248" s="106" t="s">
        <v>680</v>
      </c>
      <c r="C248" s="107" t="s">
        <v>710</v>
      </c>
      <c r="D248" s="114" t="s">
        <v>711</v>
      </c>
      <c r="E248" s="199"/>
      <c r="F248" s="199"/>
      <c r="G248" s="199" t="str">
        <f>IF(F248&lt;&gt;"", VLOOKUP(F248,'WFOM - Cadre and Service List'!$E$4:$F$52,2,FALSE), "")</f>
        <v/>
      </c>
      <c r="H248" s="199" t="s">
        <v>910</v>
      </c>
      <c r="I248" s="208"/>
      <c r="J248" s="208"/>
      <c r="K248" s="208"/>
      <c r="L248" s="208"/>
      <c r="M248" s="208"/>
      <c r="N248" s="208"/>
      <c r="O248" s="208"/>
      <c r="P248" s="207">
        <f t="shared" si="7"/>
        <v>0</v>
      </c>
      <c r="Q248" s="122" t="s">
        <v>1947</v>
      </c>
      <c r="R248" s="122" t="str">
        <f>IFERROR(
$AN248 * INDEX('WFOM - Time_Base'!$A$4:$API$29, MATCH("CenHos", 'WFOM - Time_Base'!$B$4:$B$29,0), MATCH(CONCATENATE($G248,R$2),'WFOM - Time_Base'!$A$8:$API$8,0)) *
INDEX('WFOM - Time_Base'!$A$4:$API$29, MATCH("CenHos_Per", 'WFOM - Time_Base'!$B$4:$B$29,0), MATCH(CONCATENATE($G248,R$2),'WFOM - Time_Base'!$A$8:$API$8,0)),
IFERROR($AN248 * INDEX('Inputs from Uganda staff'!$E$61:$BM$80,MATCH('HRH Need estimation'!R$2,'Inputs from Uganda staff'!$E$61:$E$80,0),MATCH('HRH Need estimation'!$D248,'Inputs from Uganda staff'!$E$6:$BM$6,0)),
""))</f>
        <v/>
      </c>
      <c r="S248" s="122" t="str">
        <f>IFERROR(
$AN248 * INDEX('WFOM - Time_Base'!$A$4:$API$29, MATCH("CenHos", 'WFOM - Time_Base'!$B$4:$B$29,0), MATCH(CONCATENATE($G248,S$2),'WFOM - Time_Base'!$A$8:$API$8,0)) *
INDEX('WFOM - Time_Base'!$A$4:$API$29, MATCH("CenHos_Per", 'WFOM - Time_Base'!$B$4:$B$29,0), MATCH(CONCATENATE($G248,S$2),'WFOM - Time_Base'!$A$8:$API$8,0)),
IFERROR($AN248 * INDEX('Inputs from Uganda staff'!$E$61:$BM$80,MATCH('HRH Need estimation'!S$2,'Inputs from Uganda staff'!$E$61:$E$80,0),MATCH('HRH Need estimation'!$D248,'Inputs from Uganda staff'!$E$6:$BM$6,0)),
""))</f>
        <v/>
      </c>
      <c r="T248" s="122" t="str">
        <f>IFERROR(
$AN248 * INDEX('WFOM - Time_Base'!$A$4:$API$29, MATCH("CenHos", 'WFOM - Time_Base'!$B$4:$B$29,0), MATCH(CONCATENATE($G248,T$2),'WFOM - Time_Base'!$A$8:$API$8,0)) *
INDEX('WFOM - Time_Base'!$A$4:$API$29, MATCH("CenHos_Per", 'WFOM - Time_Base'!$B$4:$B$29,0), MATCH(CONCATENATE($G248,T$2),'WFOM - Time_Base'!$A$8:$API$8,0)),
IFERROR($AN248 * INDEX('Inputs from Uganda staff'!$E$61:$BM$80,MATCH('HRH Need estimation'!T$2,'Inputs from Uganda staff'!$E$61:$E$80,0),MATCH('HRH Need estimation'!$D248,'Inputs from Uganda staff'!$E$6:$BM$6,0)),
""))</f>
        <v/>
      </c>
      <c r="U248" s="122" t="str">
        <f>IFERROR(
$AN248 * INDEX('WFOM - Time_Base'!$A$4:$API$29, MATCH("CenHos", 'WFOM - Time_Base'!$B$4:$B$29,0), MATCH(CONCATENATE($G248,U$2),'WFOM - Time_Base'!$A$8:$API$8,0)) *
INDEX('WFOM - Time_Base'!$A$4:$API$29, MATCH("CenHos_Per", 'WFOM - Time_Base'!$B$4:$B$29,0), MATCH(CONCATENATE($G248,U$2),'WFOM - Time_Base'!$A$8:$API$8,0)),
IFERROR($AN248 * INDEX('Inputs from Uganda staff'!$E$61:$BM$80,MATCH('HRH Need estimation'!U$2,'Inputs from Uganda staff'!$E$61:$E$80,0),MATCH('HRH Need estimation'!$D248,'Inputs from Uganda staff'!$E$6:$BM$6,0)),
""))</f>
        <v/>
      </c>
      <c r="V248" s="122" t="str">
        <f>IFERROR(
$AN248 * INDEX('WFOM - Time_Base'!$A$4:$API$29, MATCH("CenHos", 'WFOM - Time_Base'!$B$4:$B$29,0), MATCH(CONCATENATE($G248,V$2),'WFOM - Time_Base'!$A$8:$API$8,0)) *
INDEX('WFOM - Time_Base'!$A$4:$API$29, MATCH("CenHos_Per", 'WFOM - Time_Base'!$B$4:$B$29,0), MATCH(CONCATENATE($G248,V$2),'WFOM - Time_Base'!$A$8:$API$8,0)),
IFERROR($AN248 * INDEX('Inputs from Uganda staff'!$E$61:$BM$80,MATCH('HRH Need estimation'!V$2,'Inputs from Uganda staff'!$E$61:$E$80,0),MATCH('HRH Need estimation'!$D248,'Inputs from Uganda staff'!$E$6:$BM$6,0)),
""))</f>
        <v/>
      </c>
      <c r="W248" s="122" t="str">
        <f>IFERROR(
$AN248 * INDEX('WFOM - Time_Base'!$A$4:$API$29, MATCH("CenHos", 'WFOM - Time_Base'!$B$4:$B$29,0), MATCH(CONCATENATE($G248,W$2),'WFOM - Time_Base'!$A$8:$API$8,0)) *
INDEX('WFOM - Time_Base'!$A$4:$API$29, MATCH("CenHos_Per", 'WFOM - Time_Base'!$B$4:$B$29,0), MATCH(CONCATENATE($G248,W$2),'WFOM - Time_Base'!$A$8:$API$8,0)),
IFERROR($AN248 * INDEX('Inputs from Uganda staff'!$E$61:$BM$80,MATCH('HRH Need estimation'!W$2,'Inputs from Uganda staff'!$E$61:$E$80,0),MATCH('HRH Need estimation'!$D248,'Inputs from Uganda staff'!$E$6:$BM$6,0)),
""))</f>
        <v/>
      </c>
      <c r="X248" s="122" t="str">
        <f>IFERROR(
$AN248 * INDEX('WFOM - Time_Base'!$A$4:$API$29, MATCH("CenHos", 'WFOM - Time_Base'!$B$4:$B$29,0), MATCH(CONCATENATE($G248,X$2),'WFOM - Time_Base'!$A$8:$API$8,0)) *
INDEX('WFOM - Time_Base'!$A$4:$API$29, MATCH("CenHos_Per", 'WFOM - Time_Base'!$B$4:$B$29,0), MATCH(CONCATENATE($G248,X$2),'WFOM - Time_Base'!$A$8:$API$8,0)),
IFERROR($AN248 * INDEX('Inputs from Uganda staff'!$E$61:$BM$80,MATCH('HRH Need estimation'!X$2,'Inputs from Uganda staff'!$E$61:$E$80,0),MATCH('HRH Need estimation'!$D248,'Inputs from Uganda staff'!$E$6:$BM$6,0)),
""))</f>
        <v/>
      </c>
      <c r="Y248" s="122" t="str">
        <f>IFERROR(
$AN248 * INDEX('WFOM - Time_Base'!$A$4:$API$29, MATCH("CenHos", 'WFOM - Time_Base'!$B$4:$B$29,0), MATCH(CONCATENATE($G248,Y$2),'WFOM - Time_Base'!$A$8:$API$8,0)) *
INDEX('WFOM - Time_Base'!$A$4:$API$29, MATCH("CenHos_Per", 'WFOM - Time_Base'!$B$4:$B$29,0), MATCH(CONCATENATE($G248,Y$2),'WFOM - Time_Base'!$A$8:$API$8,0)),
IFERROR($AN248 * INDEX('Inputs from Uganda staff'!$E$61:$BM$80,MATCH('HRH Need estimation'!Y$2,'Inputs from Uganda staff'!$E$61:$E$80,0),MATCH('HRH Need estimation'!$D248,'Inputs from Uganda staff'!$E$6:$BM$6,0)),
""))</f>
        <v/>
      </c>
      <c r="Z248" s="122" t="str">
        <f>IFERROR(
$AN248 * INDEX('WFOM - Time_Base'!$A$4:$API$29, MATCH("CenHos", 'WFOM - Time_Base'!$B$4:$B$29,0), MATCH(CONCATENATE($G248,Z$2),'WFOM - Time_Base'!$A$8:$API$8,0)) *
INDEX('WFOM - Time_Base'!$A$4:$API$29, MATCH("CenHos_Per", 'WFOM - Time_Base'!$B$4:$B$29,0), MATCH(CONCATENATE($G248,Z$2),'WFOM - Time_Base'!$A$8:$API$8,0)),
IFERROR($AN248 * INDEX('Inputs from Uganda staff'!$E$61:$BM$80,MATCH('HRH Need estimation'!Z$2,'Inputs from Uganda staff'!$E$61:$E$80,0),MATCH('HRH Need estimation'!$D248,'Inputs from Uganda staff'!$E$6:$BM$6,0)),
""))</f>
        <v/>
      </c>
      <c r="AA248" s="122" t="str">
        <f>IFERROR(
$AN248 * INDEX('WFOM - Time_Base'!$A$4:$API$29, MATCH("CenHos", 'WFOM - Time_Base'!$B$4:$B$29,0), MATCH(CONCATENATE($G248,AA$2),'WFOM - Time_Base'!$A$8:$API$8,0)) *
INDEX('WFOM - Time_Base'!$A$4:$API$29, MATCH("CenHos_Per", 'WFOM - Time_Base'!$B$4:$B$29,0), MATCH(CONCATENATE($G248,AA$2),'WFOM - Time_Base'!$A$8:$API$8,0)),
IFERROR($AN248 * INDEX('Inputs from Uganda staff'!$E$61:$BM$80,MATCH('HRH Need estimation'!AA$2,'Inputs from Uganda staff'!$E$61:$E$80,0),MATCH('HRH Need estimation'!$D248,'Inputs from Uganda staff'!$E$6:$BM$6,0)),
""))</f>
        <v/>
      </c>
      <c r="AB248" s="122" t="str">
        <f>IFERROR(
$AN248 * INDEX('WFOM - Time_Base'!$A$4:$API$29, MATCH("CenHos", 'WFOM - Time_Base'!$B$4:$B$29,0), MATCH(CONCATENATE($G248,AB$2),'WFOM - Time_Base'!$A$8:$API$8,0)) *
INDEX('WFOM - Time_Base'!$A$4:$API$29, MATCH("CenHos_Per", 'WFOM - Time_Base'!$B$4:$B$29,0), MATCH(CONCATENATE($G248,AB$2),'WFOM - Time_Base'!$A$8:$API$8,0)),
IFERROR($AN248 * INDEX('Inputs from Uganda staff'!$E$61:$BM$80,MATCH('HRH Need estimation'!AB$2,'Inputs from Uganda staff'!$E$61:$E$80,0),MATCH('HRH Need estimation'!$D248,'Inputs from Uganda staff'!$E$6:$BM$6,0)),
""))</f>
        <v/>
      </c>
      <c r="AC248" s="122" t="str">
        <f>IFERROR(
$AN248 * INDEX('WFOM - Time_Base'!$A$4:$API$29, MATCH("CenHos", 'WFOM - Time_Base'!$B$4:$B$29,0), MATCH(CONCATENATE($G248,AC$2),'WFOM - Time_Base'!$A$8:$API$8,0)) *
INDEX('WFOM - Time_Base'!$A$4:$API$29, MATCH("CenHos_Per", 'WFOM - Time_Base'!$B$4:$B$29,0), MATCH(CONCATENATE($G248,AC$2),'WFOM - Time_Base'!$A$8:$API$8,0)),
IFERROR($AN248 * INDEX('Inputs from Uganda staff'!$E$61:$BM$80,MATCH('HRH Need estimation'!AC$2,'Inputs from Uganda staff'!$E$61:$E$80,0),MATCH('HRH Need estimation'!$D248,'Inputs from Uganda staff'!$E$6:$BM$6,0)),
""))</f>
        <v/>
      </c>
      <c r="AD248" s="122" t="str">
        <f>IFERROR(
$AN248 * INDEX('WFOM - Time_Base'!$A$4:$API$29, MATCH("CenHos", 'WFOM - Time_Base'!$B$4:$B$29,0), MATCH(CONCATENATE($G248,AD$2),'WFOM - Time_Base'!$A$8:$API$8,0)) *
INDEX('WFOM - Time_Base'!$A$4:$API$29, MATCH("CenHos_Per", 'WFOM - Time_Base'!$B$4:$B$29,0), MATCH(CONCATENATE($G248,AD$2),'WFOM - Time_Base'!$A$8:$API$8,0)),
IFERROR($AN248 * INDEX('Inputs from Uganda staff'!$E$61:$BM$80,MATCH('HRH Need estimation'!AD$2,'Inputs from Uganda staff'!$E$61:$E$80,0),MATCH('HRH Need estimation'!$D248,'Inputs from Uganda staff'!$E$6:$BM$6,0)),
""))</f>
        <v/>
      </c>
      <c r="AE248" s="122" t="str">
        <f>IFERROR(
$AN248 * INDEX('WFOM - Time_Base'!$A$4:$API$29, MATCH("CenHos", 'WFOM - Time_Base'!$B$4:$B$29,0), MATCH(CONCATENATE($G248,AE$2),'WFOM - Time_Base'!$A$8:$API$8,0)) *
INDEX('WFOM - Time_Base'!$A$4:$API$29, MATCH("CenHos_Per", 'WFOM - Time_Base'!$B$4:$B$29,0), MATCH(CONCATENATE($G248,AE$2),'WFOM - Time_Base'!$A$8:$API$8,0)),
IFERROR($AN248 * INDEX('Inputs from Uganda staff'!$E$61:$BM$80,MATCH('HRH Need estimation'!AE$2,'Inputs from Uganda staff'!$E$61:$E$80,0),MATCH('HRH Need estimation'!$D248,'Inputs from Uganda staff'!$E$6:$BM$6,0)),
""))</f>
        <v/>
      </c>
      <c r="AF248" s="122" t="str">
        <f>IFERROR(
$AN248 * INDEX('WFOM - Time_Base'!$A$4:$API$29, MATCH("CenHos", 'WFOM - Time_Base'!$B$4:$B$29,0), MATCH(CONCATENATE($G248,AF$2),'WFOM - Time_Base'!$A$8:$API$8,0)) *
INDEX('WFOM - Time_Base'!$A$4:$API$29, MATCH("CenHos_Per", 'WFOM - Time_Base'!$B$4:$B$29,0), MATCH(CONCATENATE($G248,AF$2),'WFOM - Time_Base'!$A$8:$API$8,0)),
IFERROR($AN248 * INDEX('Inputs from Uganda staff'!$E$61:$BM$80,MATCH('HRH Need estimation'!AF$2,'Inputs from Uganda staff'!$E$61:$E$80,0),MATCH('HRH Need estimation'!$D248,'Inputs from Uganda staff'!$E$6:$BM$6,0)),
""))</f>
        <v/>
      </c>
      <c r="AG248" s="122" t="str">
        <f>IFERROR(
$AN248 * INDEX('WFOM - Time_Base'!$A$4:$API$29, MATCH("CenHos", 'WFOM - Time_Base'!$B$4:$B$29,0), MATCH(CONCATENATE($G248,AG$2),'WFOM - Time_Base'!$A$8:$API$8,0)) *
INDEX('WFOM - Time_Base'!$A$4:$API$29, MATCH("CenHos_Per", 'WFOM - Time_Base'!$B$4:$B$29,0), MATCH(CONCATENATE($G248,AG$2),'WFOM - Time_Base'!$A$8:$API$8,0)),
IFERROR($AN248 * INDEX('Inputs from Uganda staff'!$E$61:$BM$80,MATCH('HRH Need estimation'!AG$2,'Inputs from Uganda staff'!$E$61:$E$80,0),MATCH('HRH Need estimation'!$D248,'Inputs from Uganda staff'!$E$6:$BM$6,0)),
""))</f>
        <v/>
      </c>
      <c r="AH248" s="122" t="str">
        <f>IFERROR(
$AN248 * INDEX('WFOM - Time_Base'!$A$4:$API$29, MATCH("CenHos", 'WFOM - Time_Base'!$B$4:$B$29,0), MATCH(CONCATENATE($G248,AH$2),'WFOM - Time_Base'!$A$8:$API$8,0)) *
INDEX('WFOM - Time_Base'!$A$4:$API$29, MATCH("CenHos_Per", 'WFOM - Time_Base'!$B$4:$B$29,0), MATCH(CONCATENATE($G248,AH$2),'WFOM - Time_Base'!$A$8:$API$8,0)),
IFERROR($AN248 * INDEX('Inputs from Uganda staff'!$E$61:$BM$80,MATCH('HRH Need estimation'!AH$2,'Inputs from Uganda staff'!$E$61:$E$80,0),MATCH('HRH Need estimation'!$D248,'Inputs from Uganda staff'!$E$6:$BM$6,0)),
""))</f>
        <v/>
      </c>
      <c r="AI248" s="122" t="str">
        <f>IFERROR(
$AN248 * INDEX('WFOM - Time_Base'!$A$4:$API$29, MATCH("CenHos", 'WFOM - Time_Base'!$B$4:$B$29,0), MATCH(CONCATENATE($G248,AI$2),'WFOM - Time_Base'!$A$8:$API$8,0)) *
INDEX('WFOM - Time_Base'!$A$4:$API$29, MATCH("CenHos_Per", 'WFOM - Time_Base'!$B$4:$B$29,0), MATCH(CONCATENATE($G248,AI$2),'WFOM - Time_Base'!$A$8:$API$8,0)),
IFERROR($AN248 * INDEX('Inputs from Uganda staff'!$E$61:$BM$80,MATCH('HRH Need estimation'!AI$2,'Inputs from Uganda staff'!$E$61:$E$80,0),MATCH('HRH Need estimation'!$D248,'Inputs from Uganda staff'!$E$6:$BM$6,0)),
""))</f>
        <v/>
      </c>
      <c r="AJ248" s="122" t="str">
        <f>IFERROR(
$AN248 * INDEX('WFOM - Time_Base'!$A$4:$API$29, MATCH("CenHos", 'WFOM - Time_Base'!$B$4:$B$29,0), MATCH(CONCATENATE($G248,AJ$2),'WFOM - Time_Base'!$A$8:$API$8,0)) *
INDEX('WFOM - Time_Base'!$A$4:$API$29, MATCH("CenHos_Per", 'WFOM - Time_Base'!$B$4:$B$29,0), MATCH(CONCATENATE($G248,AJ$2),'WFOM - Time_Base'!$A$8:$API$8,0)),
IFERROR($AN248 * INDEX('Inputs from Uganda staff'!$E$61:$BM$80,MATCH('HRH Need estimation'!AJ$2,'Inputs from Uganda staff'!$E$61:$E$80,0),MATCH('HRH Need estimation'!$D248,'Inputs from Uganda staff'!$E$6:$BM$6,0)),
""))</f>
        <v/>
      </c>
      <c r="AK248" s="122" t="str">
        <f>IFERROR(
$AN248 * INDEX('WFOM - Time_Base'!$A$4:$API$29, MATCH("CenHos", 'WFOM - Time_Base'!$B$4:$B$29,0), MATCH(CONCATENATE($G248,AK$2),'WFOM - Time_Base'!$A$8:$API$8,0)) *
INDEX('WFOM - Time_Base'!$A$4:$API$29, MATCH("CenHos_Per", 'WFOM - Time_Base'!$B$4:$B$29,0), MATCH(CONCATENATE($G248,AK$2),'WFOM - Time_Base'!$A$8:$API$8,0)),
IFERROR($AN248 * INDEX('Inputs from Uganda staff'!$E$61:$BM$80,MATCH('HRH Need estimation'!AK$2,'Inputs from Uganda staff'!$E$61:$E$80,0),MATCH('HRH Need estimation'!$D248,'Inputs from Uganda staff'!$E$6:$BM$6,0)),
""))</f>
        <v/>
      </c>
      <c r="AL248" s="122" t="str">
        <f>IFERROR(
$AN248 * INDEX('WFOM - Time_Base'!$A$4:$API$29, MATCH("CenHos", 'WFOM - Time_Base'!$B$4:$B$29,0), MATCH(CONCATENATE($G248,AL$2),'WFOM - Time_Base'!$A$8:$API$8,0)) *
INDEX('WFOM - Time_Base'!$A$4:$API$29, MATCH("CenHos_Per", 'WFOM - Time_Base'!$B$4:$B$29,0), MATCH(CONCATENATE($G248,AL$2),'WFOM - Time_Base'!$A$8:$API$8,0)),
IFERROR($AN248 * INDEX('Inputs from Uganda staff'!$E$61:$BM$80,MATCH('HRH Need estimation'!AL$2,'Inputs from Uganda staff'!$E$61:$E$80,0),MATCH('HRH Need estimation'!$D248,'Inputs from Uganda staff'!$E$6:$BM$6,0)),
""))</f>
        <v/>
      </c>
      <c r="AN248">
        <v>1</v>
      </c>
      <c r="AO248" t="e">
        <f t="shared" si="8"/>
        <v>#N/A</v>
      </c>
    </row>
    <row r="249" spans="1:41">
      <c r="A249" s="106" t="s">
        <v>915</v>
      </c>
      <c r="B249" s="106" t="s">
        <v>680</v>
      </c>
      <c r="C249" s="107" t="s">
        <v>712</v>
      </c>
      <c r="D249" s="114" t="s">
        <v>713</v>
      </c>
      <c r="E249" s="199"/>
      <c r="F249" s="199"/>
      <c r="G249" s="199" t="str">
        <f>IF(F249&lt;&gt;"", VLOOKUP(F249,'WFOM - Cadre and Service List'!$E$4:$F$52,2,FALSE), "")</f>
        <v/>
      </c>
      <c r="H249" s="199" t="s">
        <v>910</v>
      </c>
      <c r="I249" s="208"/>
      <c r="J249" s="208"/>
      <c r="K249" s="208"/>
      <c r="L249" s="208"/>
      <c r="M249" s="208"/>
      <c r="N249" s="208"/>
      <c r="O249" s="208"/>
      <c r="P249" s="207">
        <f t="shared" si="7"/>
        <v>0</v>
      </c>
      <c r="Q249" s="122" t="s">
        <v>1947</v>
      </c>
      <c r="R249" s="122" t="str">
        <f>IFERROR(
$AN249 * INDEX('WFOM - Time_Base'!$A$4:$API$29, MATCH("CenHos", 'WFOM - Time_Base'!$B$4:$B$29,0), MATCH(CONCATENATE($G249,R$2),'WFOM - Time_Base'!$A$8:$API$8,0)) *
INDEX('WFOM - Time_Base'!$A$4:$API$29, MATCH("CenHos_Per", 'WFOM - Time_Base'!$B$4:$B$29,0), MATCH(CONCATENATE($G249,R$2),'WFOM - Time_Base'!$A$8:$API$8,0)),
IFERROR($AN249 * INDEX('Inputs from Uganda staff'!$E$61:$BM$80,MATCH('HRH Need estimation'!R$2,'Inputs from Uganda staff'!$E$61:$E$80,0),MATCH('HRH Need estimation'!$D249,'Inputs from Uganda staff'!$E$6:$BM$6,0)),
""))</f>
        <v/>
      </c>
      <c r="S249" s="122" t="str">
        <f>IFERROR(
$AN249 * INDEX('WFOM - Time_Base'!$A$4:$API$29, MATCH("CenHos", 'WFOM - Time_Base'!$B$4:$B$29,0), MATCH(CONCATENATE($G249,S$2),'WFOM - Time_Base'!$A$8:$API$8,0)) *
INDEX('WFOM - Time_Base'!$A$4:$API$29, MATCH("CenHos_Per", 'WFOM - Time_Base'!$B$4:$B$29,0), MATCH(CONCATENATE($G249,S$2),'WFOM - Time_Base'!$A$8:$API$8,0)),
IFERROR($AN249 * INDEX('Inputs from Uganda staff'!$E$61:$BM$80,MATCH('HRH Need estimation'!S$2,'Inputs from Uganda staff'!$E$61:$E$80,0),MATCH('HRH Need estimation'!$D249,'Inputs from Uganda staff'!$E$6:$BM$6,0)),
""))</f>
        <v/>
      </c>
      <c r="T249" s="122" t="str">
        <f>IFERROR(
$AN249 * INDEX('WFOM - Time_Base'!$A$4:$API$29, MATCH("CenHos", 'WFOM - Time_Base'!$B$4:$B$29,0), MATCH(CONCATENATE($G249,T$2),'WFOM - Time_Base'!$A$8:$API$8,0)) *
INDEX('WFOM - Time_Base'!$A$4:$API$29, MATCH("CenHos_Per", 'WFOM - Time_Base'!$B$4:$B$29,0), MATCH(CONCATENATE($G249,T$2),'WFOM - Time_Base'!$A$8:$API$8,0)),
IFERROR($AN249 * INDEX('Inputs from Uganda staff'!$E$61:$BM$80,MATCH('HRH Need estimation'!T$2,'Inputs from Uganda staff'!$E$61:$E$80,0),MATCH('HRH Need estimation'!$D249,'Inputs from Uganda staff'!$E$6:$BM$6,0)),
""))</f>
        <v/>
      </c>
      <c r="U249" s="122" t="str">
        <f>IFERROR(
$AN249 * INDEX('WFOM - Time_Base'!$A$4:$API$29, MATCH("CenHos", 'WFOM - Time_Base'!$B$4:$B$29,0), MATCH(CONCATENATE($G249,U$2),'WFOM - Time_Base'!$A$8:$API$8,0)) *
INDEX('WFOM - Time_Base'!$A$4:$API$29, MATCH("CenHos_Per", 'WFOM - Time_Base'!$B$4:$B$29,0), MATCH(CONCATENATE($G249,U$2),'WFOM - Time_Base'!$A$8:$API$8,0)),
IFERROR($AN249 * INDEX('Inputs from Uganda staff'!$E$61:$BM$80,MATCH('HRH Need estimation'!U$2,'Inputs from Uganda staff'!$E$61:$E$80,0),MATCH('HRH Need estimation'!$D249,'Inputs from Uganda staff'!$E$6:$BM$6,0)),
""))</f>
        <v/>
      </c>
      <c r="V249" s="122" t="str">
        <f>IFERROR(
$AN249 * INDEX('WFOM - Time_Base'!$A$4:$API$29, MATCH("CenHos", 'WFOM - Time_Base'!$B$4:$B$29,0), MATCH(CONCATENATE($G249,V$2),'WFOM - Time_Base'!$A$8:$API$8,0)) *
INDEX('WFOM - Time_Base'!$A$4:$API$29, MATCH("CenHos_Per", 'WFOM - Time_Base'!$B$4:$B$29,0), MATCH(CONCATENATE($G249,V$2),'WFOM - Time_Base'!$A$8:$API$8,0)),
IFERROR($AN249 * INDEX('Inputs from Uganda staff'!$E$61:$BM$80,MATCH('HRH Need estimation'!V$2,'Inputs from Uganda staff'!$E$61:$E$80,0),MATCH('HRH Need estimation'!$D249,'Inputs from Uganda staff'!$E$6:$BM$6,0)),
""))</f>
        <v/>
      </c>
      <c r="W249" s="122" t="str">
        <f>IFERROR(
$AN249 * INDEX('WFOM - Time_Base'!$A$4:$API$29, MATCH("CenHos", 'WFOM - Time_Base'!$B$4:$B$29,0), MATCH(CONCATENATE($G249,W$2),'WFOM - Time_Base'!$A$8:$API$8,0)) *
INDEX('WFOM - Time_Base'!$A$4:$API$29, MATCH("CenHos_Per", 'WFOM - Time_Base'!$B$4:$B$29,0), MATCH(CONCATENATE($G249,W$2),'WFOM - Time_Base'!$A$8:$API$8,0)),
IFERROR($AN249 * INDEX('Inputs from Uganda staff'!$E$61:$BM$80,MATCH('HRH Need estimation'!W$2,'Inputs from Uganda staff'!$E$61:$E$80,0),MATCH('HRH Need estimation'!$D249,'Inputs from Uganda staff'!$E$6:$BM$6,0)),
""))</f>
        <v/>
      </c>
      <c r="X249" s="122" t="str">
        <f>IFERROR(
$AN249 * INDEX('WFOM - Time_Base'!$A$4:$API$29, MATCH("CenHos", 'WFOM - Time_Base'!$B$4:$B$29,0), MATCH(CONCATENATE($G249,X$2),'WFOM - Time_Base'!$A$8:$API$8,0)) *
INDEX('WFOM - Time_Base'!$A$4:$API$29, MATCH("CenHos_Per", 'WFOM - Time_Base'!$B$4:$B$29,0), MATCH(CONCATENATE($G249,X$2),'WFOM - Time_Base'!$A$8:$API$8,0)),
IFERROR($AN249 * INDEX('Inputs from Uganda staff'!$E$61:$BM$80,MATCH('HRH Need estimation'!X$2,'Inputs from Uganda staff'!$E$61:$E$80,0),MATCH('HRH Need estimation'!$D249,'Inputs from Uganda staff'!$E$6:$BM$6,0)),
""))</f>
        <v/>
      </c>
      <c r="Y249" s="122" t="str">
        <f>IFERROR(
$AN249 * INDEX('WFOM - Time_Base'!$A$4:$API$29, MATCH("CenHos", 'WFOM - Time_Base'!$B$4:$B$29,0), MATCH(CONCATENATE($G249,Y$2),'WFOM - Time_Base'!$A$8:$API$8,0)) *
INDEX('WFOM - Time_Base'!$A$4:$API$29, MATCH("CenHos_Per", 'WFOM - Time_Base'!$B$4:$B$29,0), MATCH(CONCATENATE($G249,Y$2),'WFOM - Time_Base'!$A$8:$API$8,0)),
IFERROR($AN249 * INDEX('Inputs from Uganda staff'!$E$61:$BM$80,MATCH('HRH Need estimation'!Y$2,'Inputs from Uganda staff'!$E$61:$E$80,0),MATCH('HRH Need estimation'!$D249,'Inputs from Uganda staff'!$E$6:$BM$6,0)),
""))</f>
        <v/>
      </c>
      <c r="Z249" s="122" t="str">
        <f>IFERROR(
$AN249 * INDEX('WFOM - Time_Base'!$A$4:$API$29, MATCH("CenHos", 'WFOM - Time_Base'!$B$4:$B$29,0), MATCH(CONCATENATE($G249,Z$2),'WFOM - Time_Base'!$A$8:$API$8,0)) *
INDEX('WFOM - Time_Base'!$A$4:$API$29, MATCH("CenHos_Per", 'WFOM - Time_Base'!$B$4:$B$29,0), MATCH(CONCATENATE($G249,Z$2),'WFOM - Time_Base'!$A$8:$API$8,0)),
IFERROR($AN249 * INDEX('Inputs from Uganda staff'!$E$61:$BM$80,MATCH('HRH Need estimation'!Z$2,'Inputs from Uganda staff'!$E$61:$E$80,0),MATCH('HRH Need estimation'!$D249,'Inputs from Uganda staff'!$E$6:$BM$6,0)),
""))</f>
        <v/>
      </c>
      <c r="AA249" s="122" t="str">
        <f>IFERROR(
$AN249 * INDEX('WFOM - Time_Base'!$A$4:$API$29, MATCH("CenHos", 'WFOM - Time_Base'!$B$4:$B$29,0), MATCH(CONCATENATE($G249,AA$2),'WFOM - Time_Base'!$A$8:$API$8,0)) *
INDEX('WFOM - Time_Base'!$A$4:$API$29, MATCH("CenHos_Per", 'WFOM - Time_Base'!$B$4:$B$29,0), MATCH(CONCATENATE($G249,AA$2),'WFOM - Time_Base'!$A$8:$API$8,0)),
IFERROR($AN249 * INDEX('Inputs from Uganda staff'!$E$61:$BM$80,MATCH('HRH Need estimation'!AA$2,'Inputs from Uganda staff'!$E$61:$E$80,0),MATCH('HRH Need estimation'!$D249,'Inputs from Uganda staff'!$E$6:$BM$6,0)),
""))</f>
        <v/>
      </c>
      <c r="AB249" s="122" t="str">
        <f>IFERROR(
$AN249 * INDEX('WFOM - Time_Base'!$A$4:$API$29, MATCH("CenHos", 'WFOM - Time_Base'!$B$4:$B$29,0), MATCH(CONCATENATE($G249,AB$2),'WFOM - Time_Base'!$A$8:$API$8,0)) *
INDEX('WFOM - Time_Base'!$A$4:$API$29, MATCH("CenHos_Per", 'WFOM - Time_Base'!$B$4:$B$29,0), MATCH(CONCATENATE($G249,AB$2),'WFOM - Time_Base'!$A$8:$API$8,0)),
IFERROR($AN249 * INDEX('Inputs from Uganda staff'!$E$61:$BM$80,MATCH('HRH Need estimation'!AB$2,'Inputs from Uganda staff'!$E$61:$E$80,0),MATCH('HRH Need estimation'!$D249,'Inputs from Uganda staff'!$E$6:$BM$6,0)),
""))</f>
        <v/>
      </c>
      <c r="AC249" s="122" t="str">
        <f>IFERROR(
$AN249 * INDEX('WFOM - Time_Base'!$A$4:$API$29, MATCH("CenHos", 'WFOM - Time_Base'!$B$4:$B$29,0), MATCH(CONCATENATE($G249,AC$2),'WFOM - Time_Base'!$A$8:$API$8,0)) *
INDEX('WFOM - Time_Base'!$A$4:$API$29, MATCH("CenHos_Per", 'WFOM - Time_Base'!$B$4:$B$29,0), MATCH(CONCATENATE($G249,AC$2),'WFOM - Time_Base'!$A$8:$API$8,0)),
IFERROR($AN249 * INDEX('Inputs from Uganda staff'!$E$61:$BM$80,MATCH('HRH Need estimation'!AC$2,'Inputs from Uganda staff'!$E$61:$E$80,0),MATCH('HRH Need estimation'!$D249,'Inputs from Uganda staff'!$E$6:$BM$6,0)),
""))</f>
        <v/>
      </c>
      <c r="AD249" s="122" t="str">
        <f>IFERROR(
$AN249 * INDEX('WFOM - Time_Base'!$A$4:$API$29, MATCH("CenHos", 'WFOM - Time_Base'!$B$4:$B$29,0), MATCH(CONCATENATE($G249,AD$2),'WFOM - Time_Base'!$A$8:$API$8,0)) *
INDEX('WFOM - Time_Base'!$A$4:$API$29, MATCH("CenHos_Per", 'WFOM - Time_Base'!$B$4:$B$29,0), MATCH(CONCATENATE($G249,AD$2),'WFOM - Time_Base'!$A$8:$API$8,0)),
IFERROR($AN249 * INDEX('Inputs from Uganda staff'!$E$61:$BM$80,MATCH('HRH Need estimation'!AD$2,'Inputs from Uganda staff'!$E$61:$E$80,0),MATCH('HRH Need estimation'!$D249,'Inputs from Uganda staff'!$E$6:$BM$6,0)),
""))</f>
        <v/>
      </c>
      <c r="AE249" s="122" t="str">
        <f>IFERROR(
$AN249 * INDEX('WFOM - Time_Base'!$A$4:$API$29, MATCH("CenHos", 'WFOM - Time_Base'!$B$4:$B$29,0), MATCH(CONCATENATE($G249,AE$2),'WFOM - Time_Base'!$A$8:$API$8,0)) *
INDEX('WFOM - Time_Base'!$A$4:$API$29, MATCH("CenHos_Per", 'WFOM - Time_Base'!$B$4:$B$29,0), MATCH(CONCATENATE($G249,AE$2),'WFOM - Time_Base'!$A$8:$API$8,0)),
IFERROR($AN249 * INDEX('Inputs from Uganda staff'!$E$61:$BM$80,MATCH('HRH Need estimation'!AE$2,'Inputs from Uganda staff'!$E$61:$E$80,0),MATCH('HRH Need estimation'!$D249,'Inputs from Uganda staff'!$E$6:$BM$6,0)),
""))</f>
        <v/>
      </c>
      <c r="AF249" s="122" t="str">
        <f>IFERROR(
$AN249 * INDEX('WFOM - Time_Base'!$A$4:$API$29, MATCH("CenHos", 'WFOM - Time_Base'!$B$4:$B$29,0), MATCH(CONCATENATE($G249,AF$2),'WFOM - Time_Base'!$A$8:$API$8,0)) *
INDEX('WFOM - Time_Base'!$A$4:$API$29, MATCH("CenHos_Per", 'WFOM - Time_Base'!$B$4:$B$29,0), MATCH(CONCATENATE($G249,AF$2),'WFOM - Time_Base'!$A$8:$API$8,0)),
IFERROR($AN249 * INDEX('Inputs from Uganda staff'!$E$61:$BM$80,MATCH('HRH Need estimation'!AF$2,'Inputs from Uganda staff'!$E$61:$E$80,0),MATCH('HRH Need estimation'!$D249,'Inputs from Uganda staff'!$E$6:$BM$6,0)),
""))</f>
        <v/>
      </c>
      <c r="AG249" s="122" t="str">
        <f>IFERROR(
$AN249 * INDEX('WFOM - Time_Base'!$A$4:$API$29, MATCH("CenHos", 'WFOM - Time_Base'!$B$4:$B$29,0), MATCH(CONCATENATE($G249,AG$2),'WFOM - Time_Base'!$A$8:$API$8,0)) *
INDEX('WFOM - Time_Base'!$A$4:$API$29, MATCH("CenHos_Per", 'WFOM - Time_Base'!$B$4:$B$29,0), MATCH(CONCATENATE($G249,AG$2),'WFOM - Time_Base'!$A$8:$API$8,0)),
IFERROR($AN249 * INDEX('Inputs from Uganda staff'!$E$61:$BM$80,MATCH('HRH Need estimation'!AG$2,'Inputs from Uganda staff'!$E$61:$E$80,0),MATCH('HRH Need estimation'!$D249,'Inputs from Uganda staff'!$E$6:$BM$6,0)),
""))</f>
        <v/>
      </c>
      <c r="AH249" s="122" t="str">
        <f>IFERROR(
$AN249 * INDEX('WFOM - Time_Base'!$A$4:$API$29, MATCH("CenHos", 'WFOM - Time_Base'!$B$4:$B$29,0), MATCH(CONCATENATE($G249,AH$2),'WFOM - Time_Base'!$A$8:$API$8,0)) *
INDEX('WFOM - Time_Base'!$A$4:$API$29, MATCH("CenHos_Per", 'WFOM - Time_Base'!$B$4:$B$29,0), MATCH(CONCATENATE($G249,AH$2),'WFOM - Time_Base'!$A$8:$API$8,0)),
IFERROR($AN249 * INDEX('Inputs from Uganda staff'!$E$61:$BM$80,MATCH('HRH Need estimation'!AH$2,'Inputs from Uganda staff'!$E$61:$E$80,0),MATCH('HRH Need estimation'!$D249,'Inputs from Uganda staff'!$E$6:$BM$6,0)),
""))</f>
        <v/>
      </c>
      <c r="AI249" s="122" t="str">
        <f>IFERROR(
$AN249 * INDEX('WFOM - Time_Base'!$A$4:$API$29, MATCH("CenHos", 'WFOM - Time_Base'!$B$4:$B$29,0), MATCH(CONCATENATE($G249,AI$2),'WFOM - Time_Base'!$A$8:$API$8,0)) *
INDEX('WFOM - Time_Base'!$A$4:$API$29, MATCH("CenHos_Per", 'WFOM - Time_Base'!$B$4:$B$29,0), MATCH(CONCATENATE($G249,AI$2),'WFOM - Time_Base'!$A$8:$API$8,0)),
IFERROR($AN249 * INDEX('Inputs from Uganda staff'!$E$61:$BM$80,MATCH('HRH Need estimation'!AI$2,'Inputs from Uganda staff'!$E$61:$E$80,0),MATCH('HRH Need estimation'!$D249,'Inputs from Uganda staff'!$E$6:$BM$6,0)),
""))</f>
        <v/>
      </c>
      <c r="AJ249" s="122" t="str">
        <f>IFERROR(
$AN249 * INDEX('WFOM - Time_Base'!$A$4:$API$29, MATCH("CenHos", 'WFOM - Time_Base'!$B$4:$B$29,0), MATCH(CONCATENATE($G249,AJ$2),'WFOM - Time_Base'!$A$8:$API$8,0)) *
INDEX('WFOM - Time_Base'!$A$4:$API$29, MATCH("CenHos_Per", 'WFOM - Time_Base'!$B$4:$B$29,0), MATCH(CONCATENATE($G249,AJ$2),'WFOM - Time_Base'!$A$8:$API$8,0)),
IFERROR($AN249 * INDEX('Inputs from Uganda staff'!$E$61:$BM$80,MATCH('HRH Need estimation'!AJ$2,'Inputs from Uganda staff'!$E$61:$E$80,0),MATCH('HRH Need estimation'!$D249,'Inputs from Uganda staff'!$E$6:$BM$6,0)),
""))</f>
        <v/>
      </c>
      <c r="AK249" s="122" t="str">
        <f>IFERROR(
$AN249 * INDEX('WFOM - Time_Base'!$A$4:$API$29, MATCH("CenHos", 'WFOM - Time_Base'!$B$4:$B$29,0), MATCH(CONCATENATE($G249,AK$2),'WFOM - Time_Base'!$A$8:$API$8,0)) *
INDEX('WFOM - Time_Base'!$A$4:$API$29, MATCH("CenHos_Per", 'WFOM - Time_Base'!$B$4:$B$29,0), MATCH(CONCATENATE($G249,AK$2),'WFOM - Time_Base'!$A$8:$API$8,0)),
IFERROR($AN249 * INDEX('Inputs from Uganda staff'!$E$61:$BM$80,MATCH('HRH Need estimation'!AK$2,'Inputs from Uganda staff'!$E$61:$E$80,0),MATCH('HRH Need estimation'!$D249,'Inputs from Uganda staff'!$E$6:$BM$6,0)),
""))</f>
        <v/>
      </c>
      <c r="AL249" s="122" t="str">
        <f>IFERROR(
$AN249 * INDEX('WFOM - Time_Base'!$A$4:$API$29, MATCH("CenHos", 'WFOM - Time_Base'!$B$4:$B$29,0), MATCH(CONCATENATE($G249,AL$2),'WFOM - Time_Base'!$A$8:$API$8,0)) *
INDEX('WFOM - Time_Base'!$A$4:$API$29, MATCH("CenHos_Per", 'WFOM - Time_Base'!$B$4:$B$29,0), MATCH(CONCATENATE($G249,AL$2),'WFOM - Time_Base'!$A$8:$API$8,0)),
IFERROR($AN249 * INDEX('Inputs from Uganda staff'!$E$61:$BM$80,MATCH('HRH Need estimation'!AL$2,'Inputs from Uganda staff'!$E$61:$E$80,0),MATCH('HRH Need estimation'!$D249,'Inputs from Uganda staff'!$E$6:$BM$6,0)),
""))</f>
        <v/>
      </c>
      <c r="AN249">
        <v>1</v>
      </c>
      <c r="AO249" t="e">
        <f t="shared" si="8"/>
        <v>#N/A</v>
      </c>
    </row>
    <row r="250" spans="1:41">
      <c r="A250" s="106" t="s">
        <v>915</v>
      </c>
      <c r="B250" s="106" t="s">
        <v>680</v>
      </c>
      <c r="C250" s="107" t="s">
        <v>714</v>
      </c>
      <c r="D250" s="114" t="s">
        <v>715</v>
      </c>
      <c r="E250" s="199"/>
      <c r="F250" s="199"/>
      <c r="G250" s="199" t="str">
        <f>IF(F250&lt;&gt;"", VLOOKUP(F250,'WFOM - Cadre and Service List'!$E$4:$F$52,2,FALSE), "")</f>
        <v/>
      </c>
      <c r="H250" s="199" t="s">
        <v>1060</v>
      </c>
      <c r="I250" s="208"/>
      <c r="J250" s="208"/>
      <c r="K250" s="208"/>
      <c r="L250" s="208"/>
      <c r="M250" s="208"/>
      <c r="N250" s="208"/>
      <c r="O250" s="208"/>
      <c r="P250" s="207">
        <f t="shared" si="7"/>
        <v>0</v>
      </c>
      <c r="Q250" s="122" t="s">
        <v>1947</v>
      </c>
      <c r="R250" s="122" t="str">
        <f>IFERROR(
$AN250 * INDEX('WFOM - Time_Base'!$A$4:$API$29, MATCH("CenHos", 'WFOM - Time_Base'!$B$4:$B$29,0), MATCH(CONCATENATE($G250,R$2),'WFOM - Time_Base'!$A$8:$API$8,0)) *
INDEX('WFOM - Time_Base'!$A$4:$API$29, MATCH("CenHos_Per", 'WFOM - Time_Base'!$B$4:$B$29,0), MATCH(CONCATENATE($G250,R$2),'WFOM - Time_Base'!$A$8:$API$8,0)),
IFERROR($AN250 * INDEX('Inputs from Uganda staff'!$E$61:$BM$80,MATCH('HRH Need estimation'!R$2,'Inputs from Uganda staff'!$E$61:$E$80,0),MATCH('HRH Need estimation'!$D250,'Inputs from Uganda staff'!$E$6:$BM$6,0)),
""))</f>
        <v/>
      </c>
      <c r="S250" s="122" t="str">
        <f>IFERROR(
$AN250 * INDEX('WFOM - Time_Base'!$A$4:$API$29, MATCH("CenHos", 'WFOM - Time_Base'!$B$4:$B$29,0), MATCH(CONCATENATE($G250,S$2),'WFOM - Time_Base'!$A$8:$API$8,0)) *
INDEX('WFOM - Time_Base'!$A$4:$API$29, MATCH("CenHos_Per", 'WFOM - Time_Base'!$B$4:$B$29,0), MATCH(CONCATENATE($G250,S$2),'WFOM - Time_Base'!$A$8:$API$8,0)),
IFERROR($AN250 * INDEX('Inputs from Uganda staff'!$E$61:$BM$80,MATCH('HRH Need estimation'!S$2,'Inputs from Uganda staff'!$E$61:$E$80,0),MATCH('HRH Need estimation'!$D250,'Inputs from Uganda staff'!$E$6:$BM$6,0)),
""))</f>
        <v/>
      </c>
      <c r="T250" s="122" t="str">
        <f>IFERROR(
$AN250 * INDEX('WFOM - Time_Base'!$A$4:$API$29, MATCH("CenHos", 'WFOM - Time_Base'!$B$4:$B$29,0), MATCH(CONCATENATE($G250,T$2),'WFOM - Time_Base'!$A$8:$API$8,0)) *
INDEX('WFOM - Time_Base'!$A$4:$API$29, MATCH("CenHos_Per", 'WFOM - Time_Base'!$B$4:$B$29,0), MATCH(CONCATENATE($G250,T$2),'WFOM - Time_Base'!$A$8:$API$8,0)),
IFERROR($AN250 * INDEX('Inputs from Uganda staff'!$E$61:$BM$80,MATCH('HRH Need estimation'!T$2,'Inputs from Uganda staff'!$E$61:$E$80,0),MATCH('HRH Need estimation'!$D250,'Inputs from Uganda staff'!$E$6:$BM$6,0)),
""))</f>
        <v/>
      </c>
      <c r="U250" s="122" t="str">
        <f>IFERROR(
$AN250 * INDEX('WFOM - Time_Base'!$A$4:$API$29, MATCH("CenHos", 'WFOM - Time_Base'!$B$4:$B$29,0), MATCH(CONCATENATE($G250,U$2),'WFOM - Time_Base'!$A$8:$API$8,0)) *
INDEX('WFOM - Time_Base'!$A$4:$API$29, MATCH("CenHos_Per", 'WFOM - Time_Base'!$B$4:$B$29,0), MATCH(CONCATENATE($G250,U$2),'WFOM - Time_Base'!$A$8:$API$8,0)),
IFERROR($AN250 * INDEX('Inputs from Uganda staff'!$E$61:$BM$80,MATCH('HRH Need estimation'!U$2,'Inputs from Uganda staff'!$E$61:$E$80,0),MATCH('HRH Need estimation'!$D250,'Inputs from Uganda staff'!$E$6:$BM$6,0)),
""))</f>
        <v/>
      </c>
      <c r="V250" s="122" t="str">
        <f>IFERROR(
$AN250 * INDEX('WFOM - Time_Base'!$A$4:$API$29, MATCH("CenHos", 'WFOM - Time_Base'!$B$4:$B$29,0), MATCH(CONCATENATE($G250,V$2),'WFOM - Time_Base'!$A$8:$API$8,0)) *
INDEX('WFOM - Time_Base'!$A$4:$API$29, MATCH("CenHos_Per", 'WFOM - Time_Base'!$B$4:$B$29,0), MATCH(CONCATENATE($G250,V$2),'WFOM - Time_Base'!$A$8:$API$8,0)),
IFERROR($AN250 * INDEX('Inputs from Uganda staff'!$E$61:$BM$80,MATCH('HRH Need estimation'!V$2,'Inputs from Uganda staff'!$E$61:$E$80,0),MATCH('HRH Need estimation'!$D250,'Inputs from Uganda staff'!$E$6:$BM$6,0)),
""))</f>
        <v/>
      </c>
      <c r="W250" s="122" t="str">
        <f>IFERROR(
$AN250 * INDEX('WFOM - Time_Base'!$A$4:$API$29, MATCH("CenHos", 'WFOM - Time_Base'!$B$4:$B$29,0), MATCH(CONCATENATE($G250,W$2),'WFOM - Time_Base'!$A$8:$API$8,0)) *
INDEX('WFOM - Time_Base'!$A$4:$API$29, MATCH("CenHos_Per", 'WFOM - Time_Base'!$B$4:$B$29,0), MATCH(CONCATENATE($G250,W$2),'WFOM - Time_Base'!$A$8:$API$8,0)),
IFERROR($AN250 * INDEX('Inputs from Uganda staff'!$E$61:$BM$80,MATCH('HRH Need estimation'!W$2,'Inputs from Uganda staff'!$E$61:$E$80,0),MATCH('HRH Need estimation'!$D250,'Inputs from Uganda staff'!$E$6:$BM$6,0)),
""))</f>
        <v/>
      </c>
      <c r="X250" s="122" t="str">
        <f>IFERROR(
$AN250 * INDEX('WFOM - Time_Base'!$A$4:$API$29, MATCH("CenHos", 'WFOM - Time_Base'!$B$4:$B$29,0), MATCH(CONCATENATE($G250,X$2),'WFOM - Time_Base'!$A$8:$API$8,0)) *
INDEX('WFOM - Time_Base'!$A$4:$API$29, MATCH("CenHos_Per", 'WFOM - Time_Base'!$B$4:$B$29,0), MATCH(CONCATENATE($G250,X$2),'WFOM - Time_Base'!$A$8:$API$8,0)),
IFERROR($AN250 * INDEX('Inputs from Uganda staff'!$E$61:$BM$80,MATCH('HRH Need estimation'!X$2,'Inputs from Uganda staff'!$E$61:$E$80,0),MATCH('HRH Need estimation'!$D250,'Inputs from Uganda staff'!$E$6:$BM$6,0)),
""))</f>
        <v/>
      </c>
      <c r="Y250" s="122" t="str">
        <f>IFERROR(
$AN250 * INDEX('WFOM - Time_Base'!$A$4:$API$29, MATCH("CenHos", 'WFOM - Time_Base'!$B$4:$B$29,0), MATCH(CONCATENATE($G250,Y$2),'WFOM - Time_Base'!$A$8:$API$8,0)) *
INDEX('WFOM - Time_Base'!$A$4:$API$29, MATCH("CenHos_Per", 'WFOM - Time_Base'!$B$4:$B$29,0), MATCH(CONCATENATE($G250,Y$2),'WFOM - Time_Base'!$A$8:$API$8,0)),
IFERROR($AN250 * INDEX('Inputs from Uganda staff'!$E$61:$BM$80,MATCH('HRH Need estimation'!Y$2,'Inputs from Uganda staff'!$E$61:$E$80,0),MATCH('HRH Need estimation'!$D250,'Inputs from Uganda staff'!$E$6:$BM$6,0)),
""))</f>
        <v/>
      </c>
      <c r="Z250" s="122" t="str">
        <f>IFERROR(
$AN250 * INDEX('WFOM - Time_Base'!$A$4:$API$29, MATCH("CenHos", 'WFOM - Time_Base'!$B$4:$B$29,0), MATCH(CONCATENATE($G250,Z$2),'WFOM - Time_Base'!$A$8:$API$8,0)) *
INDEX('WFOM - Time_Base'!$A$4:$API$29, MATCH("CenHos_Per", 'WFOM - Time_Base'!$B$4:$B$29,0), MATCH(CONCATENATE($G250,Z$2),'WFOM - Time_Base'!$A$8:$API$8,0)),
IFERROR($AN250 * INDEX('Inputs from Uganda staff'!$E$61:$BM$80,MATCH('HRH Need estimation'!Z$2,'Inputs from Uganda staff'!$E$61:$E$80,0),MATCH('HRH Need estimation'!$D250,'Inputs from Uganda staff'!$E$6:$BM$6,0)),
""))</f>
        <v/>
      </c>
      <c r="AA250" s="122" t="str">
        <f>IFERROR(
$AN250 * INDEX('WFOM - Time_Base'!$A$4:$API$29, MATCH("CenHos", 'WFOM - Time_Base'!$B$4:$B$29,0), MATCH(CONCATENATE($G250,AA$2),'WFOM - Time_Base'!$A$8:$API$8,0)) *
INDEX('WFOM - Time_Base'!$A$4:$API$29, MATCH("CenHos_Per", 'WFOM - Time_Base'!$B$4:$B$29,0), MATCH(CONCATENATE($G250,AA$2),'WFOM - Time_Base'!$A$8:$API$8,0)),
IFERROR($AN250 * INDEX('Inputs from Uganda staff'!$E$61:$BM$80,MATCH('HRH Need estimation'!AA$2,'Inputs from Uganda staff'!$E$61:$E$80,0),MATCH('HRH Need estimation'!$D250,'Inputs from Uganda staff'!$E$6:$BM$6,0)),
""))</f>
        <v/>
      </c>
      <c r="AB250" s="122" t="str">
        <f>IFERROR(
$AN250 * INDEX('WFOM - Time_Base'!$A$4:$API$29, MATCH("CenHos", 'WFOM - Time_Base'!$B$4:$B$29,0), MATCH(CONCATENATE($G250,AB$2),'WFOM - Time_Base'!$A$8:$API$8,0)) *
INDEX('WFOM - Time_Base'!$A$4:$API$29, MATCH("CenHos_Per", 'WFOM - Time_Base'!$B$4:$B$29,0), MATCH(CONCATENATE($G250,AB$2),'WFOM - Time_Base'!$A$8:$API$8,0)),
IFERROR($AN250 * INDEX('Inputs from Uganda staff'!$E$61:$BM$80,MATCH('HRH Need estimation'!AB$2,'Inputs from Uganda staff'!$E$61:$E$80,0),MATCH('HRH Need estimation'!$D250,'Inputs from Uganda staff'!$E$6:$BM$6,0)),
""))</f>
        <v/>
      </c>
      <c r="AC250" s="122" t="str">
        <f>IFERROR(
$AN250 * INDEX('WFOM - Time_Base'!$A$4:$API$29, MATCH("CenHos", 'WFOM - Time_Base'!$B$4:$B$29,0), MATCH(CONCATENATE($G250,AC$2),'WFOM - Time_Base'!$A$8:$API$8,0)) *
INDEX('WFOM - Time_Base'!$A$4:$API$29, MATCH("CenHos_Per", 'WFOM - Time_Base'!$B$4:$B$29,0), MATCH(CONCATENATE($G250,AC$2),'WFOM - Time_Base'!$A$8:$API$8,0)),
IFERROR($AN250 * INDEX('Inputs from Uganda staff'!$E$61:$BM$80,MATCH('HRH Need estimation'!AC$2,'Inputs from Uganda staff'!$E$61:$E$80,0),MATCH('HRH Need estimation'!$D250,'Inputs from Uganda staff'!$E$6:$BM$6,0)),
""))</f>
        <v/>
      </c>
      <c r="AD250" s="122" t="str">
        <f>IFERROR(
$AN250 * INDEX('WFOM - Time_Base'!$A$4:$API$29, MATCH("CenHos", 'WFOM - Time_Base'!$B$4:$B$29,0), MATCH(CONCATENATE($G250,AD$2),'WFOM - Time_Base'!$A$8:$API$8,0)) *
INDEX('WFOM - Time_Base'!$A$4:$API$29, MATCH("CenHos_Per", 'WFOM - Time_Base'!$B$4:$B$29,0), MATCH(CONCATENATE($G250,AD$2),'WFOM - Time_Base'!$A$8:$API$8,0)),
IFERROR($AN250 * INDEX('Inputs from Uganda staff'!$E$61:$BM$80,MATCH('HRH Need estimation'!AD$2,'Inputs from Uganda staff'!$E$61:$E$80,0),MATCH('HRH Need estimation'!$D250,'Inputs from Uganda staff'!$E$6:$BM$6,0)),
""))</f>
        <v/>
      </c>
      <c r="AE250" s="122" t="str">
        <f>IFERROR(
$AN250 * INDEX('WFOM - Time_Base'!$A$4:$API$29, MATCH("CenHos", 'WFOM - Time_Base'!$B$4:$B$29,0), MATCH(CONCATENATE($G250,AE$2),'WFOM - Time_Base'!$A$8:$API$8,0)) *
INDEX('WFOM - Time_Base'!$A$4:$API$29, MATCH("CenHos_Per", 'WFOM - Time_Base'!$B$4:$B$29,0), MATCH(CONCATENATE($G250,AE$2),'WFOM - Time_Base'!$A$8:$API$8,0)),
IFERROR($AN250 * INDEX('Inputs from Uganda staff'!$E$61:$BM$80,MATCH('HRH Need estimation'!AE$2,'Inputs from Uganda staff'!$E$61:$E$80,0),MATCH('HRH Need estimation'!$D250,'Inputs from Uganda staff'!$E$6:$BM$6,0)),
""))</f>
        <v/>
      </c>
      <c r="AF250" s="122" t="str">
        <f>IFERROR(
$AN250 * INDEX('WFOM - Time_Base'!$A$4:$API$29, MATCH("CenHos", 'WFOM - Time_Base'!$B$4:$B$29,0), MATCH(CONCATENATE($G250,AF$2),'WFOM - Time_Base'!$A$8:$API$8,0)) *
INDEX('WFOM - Time_Base'!$A$4:$API$29, MATCH("CenHos_Per", 'WFOM - Time_Base'!$B$4:$B$29,0), MATCH(CONCATENATE($G250,AF$2),'WFOM - Time_Base'!$A$8:$API$8,0)),
IFERROR($AN250 * INDEX('Inputs from Uganda staff'!$E$61:$BM$80,MATCH('HRH Need estimation'!AF$2,'Inputs from Uganda staff'!$E$61:$E$80,0),MATCH('HRH Need estimation'!$D250,'Inputs from Uganda staff'!$E$6:$BM$6,0)),
""))</f>
        <v/>
      </c>
      <c r="AG250" s="122" t="str">
        <f>IFERROR(
$AN250 * INDEX('WFOM - Time_Base'!$A$4:$API$29, MATCH("CenHos", 'WFOM - Time_Base'!$B$4:$B$29,0), MATCH(CONCATENATE($G250,AG$2),'WFOM - Time_Base'!$A$8:$API$8,0)) *
INDEX('WFOM - Time_Base'!$A$4:$API$29, MATCH("CenHos_Per", 'WFOM - Time_Base'!$B$4:$B$29,0), MATCH(CONCATENATE($G250,AG$2),'WFOM - Time_Base'!$A$8:$API$8,0)),
IFERROR($AN250 * INDEX('Inputs from Uganda staff'!$E$61:$BM$80,MATCH('HRH Need estimation'!AG$2,'Inputs from Uganda staff'!$E$61:$E$80,0),MATCH('HRH Need estimation'!$D250,'Inputs from Uganda staff'!$E$6:$BM$6,0)),
""))</f>
        <v/>
      </c>
      <c r="AH250" s="122" t="str">
        <f>IFERROR(
$AN250 * INDEX('WFOM - Time_Base'!$A$4:$API$29, MATCH("CenHos", 'WFOM - Time_Base'!$B$4:$B$29,0), MATCH(CONCATENATE($G250,AH$2),'WFOM - Time_Base'!$A$8:$API$8,0)) *
INDEX('WFOM - Time_Base'!$A$4:$API$29, MATCH("CenHos_Per", 'WFOM - Time_Base'!$B$4:$B$29,0), MATCH(CONCATENATE($G250,AH$2),'WFOM - Time_Base'!$A$8:$API$8,0)),
IFERROR($AN250 * INDEX('Inputs from Uganda staff'!$E$61:$BM$80,MATCH('HRH Need estimation'!AH$2,'Inputs from Uganda staff'!$E$61:$E$80,0),MATCH('HRH Need estimation'!$D250,'Inputs from Uganda staff'!$E$6:$BM$6,0)),
""))</f>
        <v/>
      </c>
      <c r="AI250" s="122" t="str">
        <f>IFERROR(
$AN250 * INDEX('WFOM - Time_Base'!$A$4:$API$29, MATCH("CenHos", 'WFOM - Time_Base'!$B$4:$B$29,0), MATCH(CONCATENATE($G250,AI$2),'WFOM - Time_Base'!$A$8:$API$8,0)) *
INDEX('WFOM - Time_Base'!$A$4:$API$29, MATCH("CenHos_Per", 'WFOM - Time_Base'!$B$4:$B$29,0), MATCH(CONCATENATE($G250,AI$2),'WFOM - Time_Base'!$A$8:$API$8,0)),
IFERROR($AN250 * INDEX('Inputs from Uganda staff'!$E$61:$BM$80,MATCH('HRH Need estimation'!AI$2,'Inputs from Uganda staff'!$E$61:$E$80,0),MATCH('HRH Need estimation'!$D250,'Inputs from Uganda staff'!$E$6:$BM$6,0)),
""))</f>
        <v/>
      </c>
      <c r="AJ250" s="122" t="str">
        <f>IFERROR(
$AN250 * INDEX('WFOM - Time_Base'!$A$4:$API$29, MATCH("CenHos", 'WFOM - Time_Base'!$B$4:$B$29,0), MATCH(CONCATENATE($G250,AJ$2),'WFOM - Time_Base'!$A$8:$API$8,0)) *
INDEX('WFOM - Time_Base'!$A$4:$API$29, MATCH("CenHos_Per", 'WFOM - Time_Base'!$B$4:$B$29,0), MATCH(CONCATENATE($G250,AJ$2),'WFOM - Time_Base'!$A$8:$API$8,0)),
IFERROR($AN250 * INDEX('Inputs from Uganda staff'!$E$61:$BM$80,MATCH('HRH Need estimation'!AJ$2,'Inputs from Uganda staff'!$E$61:$E$80,0),MATCH('HRH Need estimation'!$D250,'Inputs from Uganda staff'!$E$6:$BM$6,0)),
""))</f>
        <v/>
      </c>
      <c r="AK250" s="122" t="str">
        <f>IFERROR(
$AN250 * INDEX('WFOM - Time_Base'!$A$4:$API$29, MATCH("CenHos", 'WFOM - Time_Base'!$B$4:$B$29,0), MATCH(CONCATENATE($G250,AK$2),'WFOM - Time_Base'!$A$8:$API$8,0)) *
INDEX('WFOM - Time_Base'!$A$4:$API$29, MATCH("CenHos_Per", 'WFOM - Time_Base'!$B$4:$B$29,0), MATCH(CONCATENATE($G250,AK$2),'WFOM - Time_Base'!$A$8:$API$8,0)),
IFERROR($AN250 * INDEX('Inputs from Uganda staff'!$E$61:$BM$80,MATCH('HRH Need estimation'!AK$2,'Inputs from Uganda staff'!$E$61:$E$80,0),MATCH('HRH Need estimation'!$D250,'Inputs from Uganda staff'!$E$6:$BM$6,0)),
""))</f>
        <v/>
      </c>
      <c r="AL250" s="122" t="str">
        <f>IFERROR(
$AN250 * INDEX('WFOM - Time_Base'!$A$4:$API$29, MATCH("CenHos", 'WFOM - Time_Base'!$B$4:$B$29,0), MATCH(CONCATENATE($G250,AL$2),'WFOM - Time_Base'!$A$8:$API$8,0)) *
INDEX('WFOM - Time_Base'!$A$4:$API$29, MATCH("CenHos_Per", 'WFOM - Time_Base'!$B$4:$B$29,0), MATCH(CONCATENATE($G250,AL$2),'WFOM - Time_Base'!$A$8:$API$8,0)),
IFERROR($AN250 * INDEX('Inputs from Uganda staff'!$E$61:$BM$80,MATCH('HRH Need estimation'!AL$2,'Inputs from Uganda staff'!$E$61:$E$80,0),MATCH('HRH Need estimation'!$D250,'Inputs from Uganda staff'!$E$6:$BM$6,0)),
""))</f>
        <v/>
      </c>
      <c r="AN250">
        <v>1</v>
      </c>
      <c r="AO250" t="e">
        <f t="shared" si="8"/>
        <v>#N/A</v>
      </c>
    </row>
    <row r="251" spans="1:41">
      <c r="A251" s="106" t="s">
        <v>915</v>
      </c>
      <c r="B251" s="106" t="s">
        <v>680</v>
      </c>
      <c r="C251" s="107" t="s">
        <v>716</v>
      </c>
      <c r="D251" s="115" t="s">
        <v>717</v>
      </c>
      <c r="E251" s="199"/>
      <c r="F251" s="199"/>
      <c r="G251" s="199" t="str">
        <f>IF(F251&lt;&gt;"", VLOOKUP(F251,'WFOM - Cadre and Service List'!$E$4:$F$52,2,FALSE), "")</f>
        <v/>
      </c>
      <c r="H251" s="199" t="s">
        <v>1060</v>
      </c>
      <c r="I251" s="208"/>
      <c r="J251" s="208"/>
      <c r="K251" s="208"/>
      <c r="L251" s="208"/>
      <c r="M251" s="208"/>
      <c r="N251" s="208"/>
      <c r="O251" s="208"/>
      <c r="P251" s="207">
        <f t="shared" si="7"/>
        <v>0</v>
      </c>
      <c r="Q251" s="122" t="s">
        <v>1947</v>
      </c>
      <c r="R251" s="122" t="str">
        <f>IFERROR(
$AN251 * INDEX('WFOM - Time_Base'!$A$4:$API$29, MATCH("CenHos", 'WFOM - Time_Base'!$B$4:$B$29,0), MATCH(CONCATENATE($G251,R$2),'WFOM - Time_Base'!$A$8:$API$8,0)) *
INDEX('WFOM - Time_Base'!$A$4:$API$29, MATCH("CenHos_Per", 'WFOM - Time_Base'!$B$4:$B$29,0), MATCH(CONCATENATE($G251,R$2),'WFOM - Time_Base'!$A$8:$API$8,0)),
IFERROR($AN251 * INDEX('Inputs from Uganda staff'!$E$61:$BM$80,MATCH('HRH Need estimation'!R$2,'Inputs from Uganda staff'!$E$61:$E$80,0),MATCH('HRH Need estimation'!$D251,'Inputs from Uganda staff'!$E$6:$BM$6,0)),
""))</f>
        <v/>
      </c>
      <c r="S251" s="122" t="str">
        <f>IFERROR(
$AN251 * INDEX('WFOM - Time_Base'!$A$4:$API$29, MATCH("CenHos", 'WFOM - Time_Base'!$B$4:$B$29,0), MATCH(CONCATENATE($G251,S$2),'WFOM - Time_Base'!$A$8:$API$8,0)) *
INDEX('WFOM - Time_Base'!$A$4:$API$29, MATCH("CenHos_Per", 'WFOM - Time_Base'!$B$4:$B$29,0), MATCH(CONCATENATE($G251,S$2),'WFOM - Time_Base'!$A$8:$API$8,0)),
IFERROR($AN251 * INDEX('Inputs from Uganda staff'!$E$61:$BM$80,MATCH('HRH Need estimation'!S$2,'Inputs from Uganda staff'!$E$61:$E$80,0),MATCH('HRH Need estimation'!$D251,'Inputs from Uganda staff'!$E$6:$BM$6,0)),
""))</f>
        <v/>
      </c>
      <c r="T251" s="122" t="str">
        <f>IFERROR(
$AN251 * INDEX('WFOM - Time_Base'!$A$4:$API$29, MATCH("CenHos", 'WFOM - Time_Base'!$B$4:$B$29,0), MATCH(CONCATENATE($G251,T$2),'WFOM - Time_Base'!$A$8:$API$8,0)) *
INDEX('WFOM - Time_Base'!$A$4:$API$29, MATCH("CenHos_Per", 'WFOM - Time_Base'!$B$4:$B$29,0), MATCH(CONCATENATE($G251,T$2),'WFOM - Time_Base'!$A$8:$API$8,0)),
IFERROR($AN251 * INDEX('Inputs from Uganda staff'!$E$61:$BM$80,MATCH('HRH Need estimation'!T$2,'Inputs from Uganda staff'!$E$61:$E$80,0),MATCH('HRH Need estimation'!$D251,'Inputs from Uganda staff'!$E$6:$BM$6,0)),
""))</f>
        <v/>
      </c>
      <c r="U251" s="122" t="str">
        <f>IFERROR(
$AN251 * INDEX('WFOM - Time_Base'!$A$4:$API$29, MATCH("CenHos", 'WFOM - Time_Base'!$B$4:$B$29,0), MATCH(CONCATENATE($G251,U$2),'WFOM - Time_Base'!$A$8:$API$8,0)) *
INDEX('WFOM - Time_Base'!$A$4:$API$29, MATCH("CenHos_Per", 'WFOM - Time_Base'!$B$4:$B$29,0), MATCH(CONCATENATE($G251,U$2),'WFOM - Time_Base'!$A$8:$API$8,0)),
IFERROR($AN251 * INDEX('Inputs from Uganda staff'!$E$61:$BM$80,MATCH('HRH Need estimation'!U$2,'Inputs from Uganda staff'!$E$61:$E$80,0),MATCH('HRH Need estimation'!$D251,'Inputs from Uganda staff'!$E$6:$BM$6,0)),
""))</f>
        <v/>
      </c>
      <c r="V251" s="122" t="str">
        <f>IFERROR(
$AN251 * INDEX('WFOM - Time_Base'!$A$4:$API$29, MATCH("CenHos", 'WFOM - Time_Base'!$B$4:$B$29,0), MATCH(CONCATENATE($G251,V$2),'WFOM - Time_Base'!$A$8:$API$8,0)) *
INDEX('WFOM - Time_Base'!$A$4:$API$29, MATCH("CenHos_Per", 'WFOM - Time_Base'!$B$4:$B$29,0), MATCH(CONCATENATE($G251,V$2),'WFOM - Time_Base'!$A$8:$API$8,0)),
IFERROR($AN251 * INDEX('Inputs from Uganda staff'!$E$61:$BM$80,MATCH('HRH Need estimation'!V$2,'Inputs from Uganda staff'!$E$61:$E$80,0),MATCH('HRH Need estimation'!$D251,'Inputs from Uganda staff'!$E$6:$BM$6,0)),
""))</f>
        <v/>
      </c>
      <c r="W251" s="122" t="str">
        <f>IFERROR(
$AN251 * INDEX('WFOM - Time_Base'!$A$4:$API$29, MATCH("CenHos", 'WFOM - Time_Base'!$B$4:$B$29,0), MATCH(CONCATENATE($G251,W$2),'WFOM - Time_Base'!$A$8:$API$8,0)) *
INDEX('WFOM - Time_Base'!$A$4:$API$29, MATCH("CenHos_Per", 'WFOM - Time_Base'!$B$4:$B$29,0), MATCH(CONCATENATE($G251,W$2),'WFOM - Time_Base'!$A$8:$API$8,0)),
IFERROR($AN251 * INDEX('Inputs from Uganda staff'!$E$61:$BM$80,MATCH('HRH Need estimation'!W$2,'Inputs from Uganda staff'!$E$61:$E$80,0),MATCH('HRH Need estimation'!$D251,'Inputs from Uganda staff'!$E$6:$BM$6,0)),
""))</f>
        <v/>
      </c>
      <c r="X251" s="122" t="str">
        <f>IFERROR(
$AN251 * INDEX('WFOM - Time_Base'!$A$4:$API$29, MATCH("CenHos", 'WFOM - Time_Base'!$B$4:$B$29,0), MATCH(CONCATENATE($G251,X$2),'WFOM - Time_Base'!$A$8:$API$8,0)) *
INDEX('WFOM - Time_Base'!$A$4:$API$29, MATCH("CenHos_Per", 'WFOM - Time_Base'!$B$4:$B$29,0), MATCH(CONCATENATE($G251,X$2),'WFOM - Time_Base'!$A$8:$API$8,0)),
IFERROR($AN251 * INDEX('Inputs from Uganda staff'!$E$61:$BM$80,MATCH('HRH Need estimation'!X$2,'Inputs from Uganda staff'!$E$61:$E$80,0),MATCH('HRH Need estimation'!$D251,'Inputs from Uganda staff'!$E$6:$BM$6,0)),
""))</f>
        <v/>
      </c>
      <c r="Y251" s="122" t="str">
        <f>IFERROR(
$AN251 * INDEX('WFOM - Time_Base'!$A$4:$API$29, MATCH("CenHos", 'WFOM - Time_Base'!$B$4:$B$29,0), MATCH(CONCATENATE($G251,Y$2),'WFOM - Time_Base'!$A$8:$API$8,0)) *
INDEX('WFOM - Time_Base'!$A$4:$API$29, MATCH("CenHos_Per", 'WFOM - Time_Base'!$B$4:$B$29,0), MATCH(CONCATENATE($G251,Y$2),'WFOM - Time_Base'!$A$8:$API$8,0)),
IFERROR($AN251 * INDEX('Inputs from Uganda staff'!$E$61:$BM$80,MATCH('HRH Need estimation'!Y$2,'Inputs from Uganda staff'!$E$61:$E$80,0),MATCH('HRH Need estimation'!$D251,'Inputs from Uganda staff'!$E$6:$BM$6,0)),
""))</f>
        <v/>
      </c>
      <c r="Z251" s="122" t="str">
        <f>IFERROR(
$AN251 * INDEX('WFOM - Time_Base'!$A$4:$API$29, MATCH("CenHos", 'WFOM - Time_Base'!$B$4:$B$29,0), MATCH(CONCATENATE($G251,Z$2),'WFOM - Time_Base'!$A$8:$API$8,0)) *
INDEX('WFOM - Time_Base'!$A$4:$API$29, MATCH("CenHos_Per", 'WFOM - Time_Base'!$B$4:$B$29,0), MATCH(CONCATENATE($G251,Z$2),'WFOM - Time_Base'!$A$8:$API$8,0)),
IFERROR($AN251 * INDEX('Inputs from Uganda staff'!$E$61:$BM$80,MATCH('HRH Need estimation'!Z$2,'Inputs from Uganda staff'!$E$61:$E$80,0),MATCH('HRH Need estimation'!$D251,'Inputs from Uganda staff'!$E$6:$BM$6,0)),
""))</f>
        <v/>
      </c>
      <c r="AA251" s="122" t="str">
        <f>IFERROR(
$AN251 * INDEX('WFOM - Time_Base'!$A$4:$API$29, MATCH("CenHos", 'WFOM - Time_Base'!$B$4:$B$29,0), MATCH(CONCATENATE($G251,AA$2),'WFOM - Time_Base'!$A$8:$API$8,0)) *
INDEX('WFOM - Time_Base'!$A$4:$API$29, MATCH("CenHos_Per", 'WFOM - Time_Base'!$B$4:$B$29,0), MATCH(CONCATENATE($G251,AA$2),'WFOM - Time_Base'!$A$8:$API$8,0)),
IFERROR($AN251 * INDEX('Inputs from Uganda staff'!$E$61:$BM$80,MATCH('HRH Need estimation'!AA$2,'Inputs from Uganda staff'!$E$61:$E$80,0),MATCH('HRH Need estimation'!$D251,'Inputs from Uganda staff'!$E$6:$BM$6,0)),
""))</f>
        <v/>
      </c>
      <c r="AB251" s="122" t="str">
        <f>IFERROR(
$AN251 * INDEX('WFOM - Time_Base'!$A$4:$API$29, MATCH("CenHos", 'WFOM - Time_Base'!$B$4:$B$29,0), MATCH(CONCATENATE($G251,AB$2),'WFOM - Time_Base'!$A$8:$API$8,0)) *
INDEX('WFOM - Time_Base'!$A$4:$API$29, MATCH("CenHos_Per", 'WFOM - Time_Base'!$B$4:$B$29,0), MATCH(CONCATENATE($G251,AB$2),'WFOM - Time_Base'!$A$8:$API$8,0)),
IFERROR($AN251 * INDEX('Inputs from Uganda staff'!$E$61:$BM$80,MATCH('HRH Need estimation'!AB$2,'Inputs from Uganda staff'!$E$61:$E$80,0),MATCH('HRH Need estimation'!$D251,'Inputs from Uganda staff'!$E$6:$BM$6,0)),
""))</f>
        <v/>
      </c>
      <c r="AC251" s="122" t="str">
        <f>IFERROR(
$AN251 * INDEX('WFOM - Time_Base'!$A$4:$API$29, MATCH("CenHos", 'WFOM - Time_Base'!$B$4:$B$29,0), MATCH(CONCATENATE($G251,AC$2),'WFOM - Time_Base'!$A$8:$API$8,0)) *
INDEX('WFOM - Time_Base'!$A$4:$API$29, MATCH("CenHos_Per", 'WFOM - Time_Base'!$B$4:$B$29,0), MATCH(CONCATENATE($G251,AC$2),'WFOM - Time_Base'!$A$8:$API$8,0)),
IFERROR($AN251 * INDEX('Inputs from Uganda staff'!$E$61:$BM$80,MATCH('HRH Need estimation'!AC$2,'Inputs from Uganda staff'!$E$61:$E$80,0),MATCH('HRH Need estimation'!$D251,'Inputs from Uganda staff'!$E$6:$BM$6,0)),
""))</f>
        <v/>
      </c>
      <c r="AD251" s="122" t="str">
        <f>IFERROR(
$AN251 * INDEX('WFOM - Time_Base'!$A$4:$API$29, MATCH("CenHos", 'WFOM - Time_Base'!$B$4:$B$29,0), MATCH(CONCATENATE($G251,AD$2),'WFOM - Time_Base'!$A$8:$API$8,0)) *
INDEX('WFOM - Time_Base'!$A$4:$API$29, MATCH("CenHos_Per", 'WFOM - Time_Base'!$B$4:$B$29,0), MATCH(CONCATENATE($G251,AD$2),'WFOM - Time_Base'!$A$8:$API$8,0)),
IFERROR($AN251 * INDEX('Inputs from Uganda staff'!$E$61:$BM$80,MATCH('HRH Need estimation'!AD$2,'Inputs from Uganda staff'!$E$61:$E$80,0),MATCH('HRH Need estimation'!$D251,'Inputs from Uganda staff'!$E$6:$BM$6,0)),
""))</f>
        <v/>
      </c>
      <c r="AE251" s="122" t="str">
        <f>IFERROR(
$AN251 * INDEX('WFOM - Time_Base'!$A$4:$API$29, MATCH("CenHos", 'WFOM - Time_Base'!$B$4:$B$29,0), MATCH(CONCATENATE($G251,AE$2),'WFOM - Time_Base'!$A$8:$API$8,0)) *
INDEX('WFOM - Time_Base'!$A$4:$API$29, MATCH("CenHos_Per", 'WFOM - Time_Base'!$B$4:$B$29,0), MATCH(CONCATENATE($G251,AE$2),'WFOM - Time_Base'!$A$8:$API$8,0)),
IFERROR($AN251 * INDEX('Inputs from Uganda staff'!$E$61:$BM$80,MATCH('HRH Need estimation'!AE$2,'Inputs from Uganda staff'!$E$61:$E$80,0),MATCH('HRH Need estimation'!$D251,'Inputs from Uganda staff'!$E$6:$BM$6,0)),
""))</f>
        <v/>
      </c>
      <c r="AF251" s="122" t="str">
        <f>IFERROR(
$AN251 * INDEX('WFOM - Time_Base'!$A$4:$API$29, MATCH("CenHos", 'WFOM - Time_Base'!$B$4:$B$29,0), MATCH(CONCATENATE($G251,AF$2),'WFOM - Time_Base'!$A$8:$API$8,0)) *
INDEX('WFOM - Time_Base'!$A$4:$API$29, MATCH("CenHos_Per", 'WFOM - Time_Base'!$B$4:$B$29,0), MATCH(CONCATENATE($G251,AF$2),'WFOM - Time_Base'!$A$8:$API$8,0)),
IFERROR($AN251 * INDEX('Inputs from Uganda staff'!$E$61:$BM$80,MATCH('HRH Need estimation'!AF$2,'Inputs from Uganda staff'!$E$61:$E$80,0),MATCH('HRH Need estimation'!$D251,'Inputs from Uganda staff'!$E$6:$BM$6,0)),
""))</f>
        <v/>
      </c>
      <c r="AG251" s="122" t="str">
        <f>IFERROR(
$AN251 * INDEX('WFOM - Time_Base'!$A$4:$API$29, MATCH("CenHos", 'WFOM - Time_Base'!$B$4:$B$29,0), MATCH(CONCATENATE($G251,AG$2),'WFOM - Time_Base'!$A$8:$API$8,0)) *
INDEX('WFOM - Time_Base'!$A$4:$API$29, MATCH("CenHos_Per", 'WFOM - Time_Base'!$B$4:$B$29,0), MATCH(CONCATENATE($G251,AG$2),'WFOM - Time_Base'!$A$8:$API$8,0)),
IFERROR($AN251 * INDEX('Inputs from Uganda staff'!$E$61:$BM$80,MATCH('HRH Need estimation'!AG$2,'Inputs from Uganda staff'!$E$61:$E$80,0),MATCH('HRH Need estimation'!$D251,'Inputs from Uganda staff'!$E$6:$BM$6,0)),
""))</f>
        <v/>
      </c>
      <c r="AH251" s="122" t="str">
        <f>IFERROR(
$AN251 * INDEX('WFOM - Time_Base'!$A$4:$API$29, MATCH("CenHos", 'WFOM - Time_Base'!$B$4:$B$29,0), MATCH(CONCATENATE($G251,AH$2),'WFOM - Time_Base'!$A$8:$API$8,0)) *
INDEX('WFOM - Time_Base'!$A$4:$API$29, MATCH("CenHos_Per", 'WFOM - Time_Base'!$B$4:$B$29,0), MATCH(CONCATENATE($G251,AH$2),'WFOM - Time_Base'!$A$8:$API$8,0)),
IFERROR($AN251 * INDEX('Inputs from Uganda staff'!$E$61:$BM$80,MATCH('HRH Need estimation'!AH$2,'Inputs from Uganda staff'!$E$61:$E$80,0),MATCH('HRH Need estimation'!$D251,'Inputs from Uganda staff'!$E$6:$BM$6,0)),
""))</f>
        <v/>
      </c>
      <c r="AI251" s="122" t="str">
        <f>IFERROR(
$AN251 * INDEX('WFOM - Time_Base'!$A$4:$API$29, MATCH("CenHos", 'WFOM - Time_Base'!$B$4:$B$29,0), MATCH(CONCATENATE($G251,AI$2),'WFOM - Time_Base'!$A$8:$API$8,0)) *
INDEX('WFOM - Time_Base'!$A$4:$API$29, MATCH("CenHos_Per", 'WFOM - Time_Base'!$B$4:$B$29,0), MATCH(CONCATENATE($G251,AI$2),'WFOM - Time_Base'!$A$8:$API$8,0)),
IFERROR($AN251 * INDEX('Inputs from Uganda staff'!$E$61:$BM$80,MATCH('HRH Need estimation'!AI$2,'Inputs from Uganda staff'!$E$61:$E$80,0),MATCH('HRH Need estimation'!$D251,'Inputs from Uganda staff'!$E$6:$BM$6,0)),
""))</f>
        <v/>
      </c>
      <c r="AJ251" s="122" t="str">
        <f>IFERROR(
$AN251 * INDEX('WFOM - Time_Base'!$A$4:$API$29, MATCH("CenHos", 'WFOM - Time_Base'!$B$4:$B$29,0), MATCH(CONCATENATE($G251,AJ$2),'WFOM - Time_Base'!$A$8:$API$8,0)) *
INDEX('WFOM - Time_Base'!$A$4:$API$29, MATCH("CenHos_Per", 'WFOM - Time_Base'!$B$4:$B$29,0), MATCH(CONCATENATE($G251,AJ$2),'WFOM - Time_Base'!$A$8:$API$8,0)),
IFERROR($AN251 * INDEX('Inputs from Uganda staff'!$E$61:$BM$80,MATCH('HRH Need estimation'!AJ$2,'Inputs from Uganda staff'!$E$61:$E$80,0),MATCH('HRH Need estimation'!$D251,'Inputs from Uganda staff'!$E$6:$BM$6,0)),
""))</f>
        <v/>
      </c>
      <c r="AK251" s="122" t="str">
        <f>IFERROR(
$AN251 * INDEX('WFOM - Time_Base'!$A$4:$API$29, MATCH("CenHos", 'WFOM - Time_Base'!$B$4:$B$29,0), MATCH(CONCATENATE($G251,AK$2),'WFOM - Time_Base'!$A$8:$API$8,0)) *
INDEX('WFOM - Time_Base'!$A$4:$API$29, MATCH("CenHos_Per", 'WFOM - Time_Base'!$B$4:$B$29,0), MATCH(CONCATENATE($G251,AK$2),'WFOM - Time_Base'!$A$8:$API$8,0)),
IFERROR($AN251 * INDEX('Inputs from Uganda staff'!$E$61:$BM$80,MATCH('HRH Need estimation'!AK$2,'Inputs from Uganda staff'!$E$61:$E$80,0),MATCH('HRH Need estimation'!$D251,'Inputs from Uganda staff'!$E$6:$BM$6,0)),
""))</f>
        <v/>
      </c>
      <c r="AL251" s="122" t="str">
        <f>IFERROR(
$AN251 * INDEX('WFOM - Time_Base'!$A$4:$API$29, MATCH("CenHos", 'WFOM - Time_Base'!$B$4:$B$29,0), MATCH(CONCATENATE($G251,AL$2),'WFOM - Time_Base'!$A$8:$API$8,0)) *
INDEX('WFOM - Time_Base'!$A$4:$API$29, MATCH("CenHos_Per", 'WFOM - Time_Base'!$B$4:$B$29,0), MATCH(CONCATENATE($G251,AL$2),'WFOM - Time_Base'!$A$8:$API$8,0)),
IFERROR($AN251 * INDEX('Inputs from Uganda staff'!$E$61:$BM$80,MATCH('HRH Need estimation'!AL$2,'Inputs from Uganda staff'!$E$61:$E$80,0),MATCH('HRH Need estimation'!$D251,'Inputs from Uganda staff'!$E$6:$BM$6,0)),
""))</f>
        <v/>
      </c>
      <c r="AN251">
        <v>1</v>
      </c>
      <c r="AO251" t="e">
        <f t="shared" si="8"/>
        <v>#N/A</v>
      </c>
    </row>
    <row r="252" spans="1:41">
      <c r="A252" s="106" t="s">
        <v>915</v>
      </c>
      <c r="B252" s="106" t="s">
        <v>680</v>
      </c>
      <c r="C252" s="107" t="s">
        <v>718</v>
      </c>
      <c r="D252" s="114" t="s">
        <v>719</v>
      </c>
      <c r="E252" s="199"/>
      <c r="F252" s="199"/>
      <c r="G252" s="199" t="str">
        <f>IF(F252&lt;&gt;"", VLOOKUP(F252,'WFOM - Cadre and Service List'!$E$4:$F$52,2,FALSE), "")</f>
        <v/>
      </c>
      <c r="H252" s="199" t="s">
        <v>1060</v>
      </c>
      <c r="I252" s="208"/>
      <c r="J252" s="208"/>
      <c r="K252" s="208"/>
      <c r="L252" s="208"/>
      <c r="M252" s="208"/>
      <c r="N252" s="208"/>
      <c r="O252" s="208"/>
      <c r="P252" s="207">
        <f t="shared" si="7"/>
        <v>0</v>
      </c>
      <c r="Q252" s="122" t="s">
        <v>1947</v>
      </c>
      <c r="R252" s="122" t="str">
        <f>IFERROR(
$AN252 * INDEX('WFOM - Time_Base'!$A$4:$API$29, MATCH("CenHos", 'WFOM - Time_Base'!$B$4:$B$29,0), MATCH(CONCATENATE($G252,R$2),'WFOM - Time_Base'!$A$8:$API$8,0)) *
INDEX('WFOM - Time_Base'!$A$4:$API$29, MATCH("CenHos_Per", 'WFOM - Time_Base'!$B$4:$B$29,0), MATCH(CONCATENATE($G252,R$2),'WFOM - Time_Base'!$A$8:$API$8,0)),
IFERROR($AN252 * INDEX('Inputs from Uganda staff'!$E$61:$BM$80,MATCH('HRH Need estimation'!R$2,'Inputs from Uganda staff'!$E$61:$E$80,0),MATCH('HRH Need estimation'!$D252,'Inputs from Uganda staff'!$E$6:$BM$6,0)),
""))</f>
        <v/>
      </c>
      <c r="S252" s="122" t="str">
        <f>IFERROR(
$AN252 * INDEX('WFOM - Time_Base'!$A$4:$API$29, MATCH("CenHos", 'WFOM - Time_Base'!$B$4:$B$29,0), MATCH(CONCATENATE($G252,S$2),'WFOM - Time_Base'!$A$8:$API$8,0)) *
INDEX('WFOM - Time_Base'!$A$4:$API$29, MATCH("CenHos_Per", 'WFOM - Time_Base'!$B$4:$B$29,0), MATCH(CONCATENATE($G252,S$2),'WFOM - Time_Base'!$A$8:$API$8,0)),
IFERROR($AN252 * INDEX('Inputs from Uganda staff'!$E$61:$BM$80,MATCH('HRH Need estimation'!S$2,'Inputs from Uganda staff'!$E$61:$E$80,0),MATCH('HRH Need estimation'!$D252,'Inputs from Uganda staff'!$E$6:$BM$6,0)),
""))</f>
        <v/>
      </c>
      <c r="T252" s="122" t="str">
        <f>IFERROR(
$AN252 * INDEX('WFOM - Time_Base'!$A$4:$API$29, MATCH("CenHos", 'WFOM - Time_Base'!$B$4:$B$29,0), MATCH(CONCATENATE($G252,T$2),'WFOM - Time_Base'!$A$8:$API$8,0)) *
INDEX('WFOM - Time_Base'!$A$4:$API$29, MATCH("CenHos_Per", 'WFOM - Time_Base'!$B$4:$B$29,0), MATCH(CONCATENATE($G252,T$2),'WFOM - Time_Base'!$A$8:$API$8,0)),
IFERROR($AN252 * INDEX('Inputs from Uganda staff'!$E$61:$BM$80,MATCH('HRH Need estimation'!T$2,'Inputs from Uganda staff'!$E$61:$E$80,0),MATCH('HRH Need estimation'!$D252,'Inputs from Uganda staff'!$E$6:$BM$6,0)),
""))</f>
        <v/>
      </c>
      <c r="U252" s="122" t="str">
        <f>IFERROR(
$AN252 * INDEX('WFOM - Time_Base'!$A$4:$API$29, MATCH("CenHos", 'WFOM - Time_Base'!$B$4:$B$29,0), MATCH(CONCATENATE($G252,U$2),'WFOM - Time_Base'!$A$8:$API$8,0)) *
INDEX('WFOM - Time_Base'!$A$4:$API$29, MATCH("CenHos_Per", 'WFOM - Time_Base'!$B$4:$B$29,0), MATCH(CONCATENATE($G252,U$2),'WFOM - Time_Base'!$A$8:$API$8,0)),
IFERROR($AN252 * INDEX('Inputs from Uganda staff'!$E$61:$BM$80,MATCH('HRH Need estimation'!U$2,'Inputs from Uganda staff'!$E$61:$E$80,0),MATCH('HRH Need estimation'!$D252,'Inputs from Uganda staff'!$E$6:$BM$6,0)),
""))</f>
        <v/>
      </c>
      <c r="V252" s="122" t="str">
        <f>IFERROR(
$AN252 * INDEX('WFOM - Time_Base'!$A$4:$API$29, MATCH("CenHos", 'WFOM - Time_Base'!$B$4:$B$29,0), MATCH(CONCATENATE($G252,V$2),'WFOM - Time_Base'!$A$8:$API$8,0)) *
INDEX('WFOM - Time_Base'!$A$4:$API$29, MATCH("CenHos_Per", 'WFOM - Time_Base'!$B$4:$B$29,0), MATCH(CONCATENATE($G252,V$2),'WFOM - Time_Base'!$A$8:$API$8,0)),
IFERROR($AN252 * INDEX('Inputs from Uganda staff'!$E$61:$BM$80,MATCH('HRH Need estimation'!V$2,'Inputs from Uganda staff'!$E$61:$E$80,0),MATCH('HRH Need estimation'!$D252,'Inputs from Uganda staff'!$E$6:$BM$6,0)),
""))</f>
        <v/>
      </c>
      <c r="W252" s="122" t="str">
        <f>IFERROR(
$AN252 * INDEX('WFOM - Time_Base'!$A$4:$API$29, MATCH("CenHos", 'WFOM - Time_Base'!$B$4:$B$29,0), MATCH(CONCATENATE($G252,W$2),'WFOM - Time_Base'!$A$8:$API$8,0)) *
INDEX('WFOM - Time_Base'!$A$4:$API$29, MATCH("CenHos_Per", 'WFOM - Time_Base'!$B$4:$B$29,0), MATCH(CONCATENATE($G252,W$2),'WFOM - Time_Base'!$A$8:$API$8,0)),
IFERROR($AN252 * INDEX('Inputs from Uganda staff'!$E$61:$BM$80,MATCH('HRH Need estimation'!W$2,'Inputs from Uganda staff'!$E$61:$E$80,0),MATCH('HRH Need estimation'!$D252,'Inputs from Uganda staff'!$E$6:$BM$6,0)),
""))</f>
        <v/>
      </c>
      <c r="X252" s="122" t="str">
        <f>IFERROR(
$AN252 * INDEX('WFOM - Time_Base'!$A$4:$API$29, MATCH("CenHos", 'WFOM - Time_Base'!$B$4:$B$29,0), MATCH(CONCATENATE($G252,X$2),'WFOM - Time_Base'!$A$8:$API$8,0)) *
INDEX('WFOM - Time_Base'!$A$4:$API$29, MATCH("CenHos_Per", 'WFOM - Time_Base'!$B$4:$B$29,0), MATCH(CONCATENATE($G252,X$2),'WFOM - Time_Base'!$A$8:$API$8,0)),
IFERROR($AN252 * INDEX('Inputs from Uganda staff'!$E$61:$BM$80,MATCH('HRH Need estimation'!X$2,'Inputs from Uganda staff'!$E$61:$E$80,0),MATCH('HRH Need estimation'!$D252,'Inputs from Uganda staff'!$E$6:$BM$6,0)),
""))</f>
        <v/>
      </c>
      <c r="Y252" s="122" t="str">
        <f>IFERROR(
$AN252 * INDEX('WFOM - Time_Base'!$A$4:$API$29, MATCH("CenHos", 'WFOM - Time_Base'!$B$4:$B$29,0), MATCH(CONCATENATE($G252,Y$2),'WFOM - Time_Base'!$A$8:$API$8,0)) *
INDEX('WFOM - Time_Base'!$A$4:$API$29, MATCH("CenHos_Per", 'WFOM - Time_Base'!$B$4:$B$29,0), MATCH(CONCATENATE($G252,Y$2),'WFOM - Time_Base'!$A$8:$API$8,0)),
IFERROR($AN252 * INDEX('Inputs from Uganda staff'!$E$61:$BM$80,MATCH('HRH Need estimation'!Y$2,'Inputs from Uganda staff'!$E$61:$E$80,0),MATCH('HRH Need estimation'!$D252,'Inputs from Uganda staff'!$E$6:$BM$6,0)),
""))</f>
        <v/>
      </c>
      <c r="Z252" s="122" t="str">
        <f>IFERROR(
$AN252 * INDEX('WFOM - Time_Base'!$A$4:$API$29, MATCH("CenHos", 'WFOM - Time_Base'!$B$4:$B$29,0), MATCH(CONCATENATE($G252,Z$2),'WFOM - Time_Base'!$A$8:$API$8,0)) *
INDEX('WFOM - Time_Base'!$A$4:$API$29, MATCH("CenHos_Per", 'WFOM - Time_Base'!$B$4:$B$29,0), MATCH(CONCATENATE($G252,Z$2),'WFOM - Time_Base'!$A$8:$API$8,0)),
IFERROR($AN252 * INDEX('Inputs from Uganda staff'!$E$61:$BM$80,MATCH('HRH Need estimation'!Z$2,'Inputs from Uganda staff'!$E$61:$E$80,0),MATCH('HRH Need estimation'!$D252,'Inputs from Uganda staff'!$E$6:$BM$6,0)),
""))</f>
        <v/>
      </c>
      <c r="AA252" s="122" t="str">
        <f>IFERROR(
$AN252 * INDEX('WFOM - Time_Base'!$A$4:$API$29, MATCH("CenHos", 'WFOM - Time_Base'!$B$4:$B$29,0), MATCH(CONCATENATE($G252,AA$2),'WFOM - Time_Base'!$A$8:$API$8,0)) *
INDEX('WFOM - Time_Base'!$A$4:$API$29, MATCH("CenHos_Per", 'WFOM - Time_Base'!$B$4:$B$29,0), MATCH(CONCATENATE($G252,AA$2),'WFOM - Time_Base'!$A$8:$API$8,0)),
IFERROR($AN252 * INDEX('Inputs from Uganda staff'!$E$61:$BM$80,MATCH('HRH Need estimation'!AA$2,'Inputs from Uganda staff'!$E$61:$E$80,0),MATCH('HRH Need estimation'!$D252,'Inputs from Uganda staff'!$E$6:$BM$6,0)),
""))</f>
        <v/>
      </c>
      <c r="AB252" s="122" t="str">
        <f>IFERROR(
$AN252 * INDEX('WFOM - Time_Base'!$A$4:$API$29, MATCH("CenHos", 'WFOM - Time_Base'!$B$4:$B$29,0), MATCH(CONCATENATE($G252,AB$2),'WFOM - Time_Base'!$A$8:$API$8,0)) *
INDEX('WFOM - Time_Base'!$A$4:$API$29, MATCH("CenHos_Per", 'WFOM - Time_Base'!$B$4:$B$29,0), MATCH(CONCATENATE($G252,AB$2),'WFOM - Time_Base'!$A$8:$API$8,0)),
IFERROR($AN252 * INDEX('Inputs from Uganda staff'!$E$61:$BM$80,MATCH('HRH Need estimation'!AB$2,'Inputs from Uganda staff'!$E$61:$E$80,0),MATCH('HRH Need estimation'!$D252,'Inputs from Uganda staff'!$E$6:$BM$6,0)),
""))</f>
        <v/>
      </c>
      <c r="AC252" s="122" t="str">
        <f>IFERROR(
$AN252 * INDEX('WFOM - Time_Base'!$A$4:$API$29, MATCH("CenHos", 'WFOM - Time_Base'!$B$4:$B$29,0), MATCH(CONCATENATE($G252,AC$2),'WFOM - Time_Base'!$A$8:$API$8,0)) *
INDEX('WFOM - Time_Base'!$A$4:$API$29, MATCH("CenHos_Per", 'WFOM - Time_Base'!$B$4:$B$29,0), MATCH(CONCATENATE($G252,AC$2),'WFOM - Time_Base'!$A$8:$API$8,0)),
IFERROR($AN252 * INDEX('Inputs from Uganda staff'!$E$61:$BM$80,MATCH('HRH Need estimation'!AC$2,'Inputs from Uganda staff'!$E$61:$E$80,0),MATCH('HRH Need estimation'!$D252,'Inputs from Uganda staff'!$E$6:$BM$6,0)),
""))</f>
        <v/>
      </c>
      <c r="AD252" s="122" t="str">
        <f>IFERROR(
$AN252 * INDEX('WFOM - Time_Base'!$A$4:$API$29, MATCH("CenHos", 'WFOM - Time_Base'!$B$4:$B$29,0), MATCH(CONCATENATE($G252,AD$2),'WFOM - Time_Base'!$A$8:$API$8,0)) *
INDEX('WFOM - Time_Base'!$A$4:$API$29, MATCH("CenHos_Per", 'WFOM - Time_Base'!$B$4:$B$29,0), MATCH(CONCATENATE($G252,AD$2),'WFOM - Time_Base'!$A$8:$API$8,0)),
IFERROR($AN252 * INDEX('Inputs from Uganda staff'!$E$61:$BM$80,MATCH('HRH Need estimation'!AD$2,'Inputs from Uganda staff'!$E$61:$E$80,0),MATCH('HRH Need estimation'!$D252,'Inputs from Uganda staff'!$E$6:$BM$6,0)),
""))</f>
        <v/>
      </c>
      <c r="AE252" s="122" t="str">
        <f>IFERROR(
$AN252 * INDEX('WFOM - Time_Base'!$A$4:$API$29, MATCH("CenHos", 'WFOM - Time_Base'!$B$4:$B$29,0), MATCH(CONCATENATE($G252,AE$2),'WFOM - Time_Base'!$A$8:$API$8,0)) *
INDEX('WFOM - Time_Base'!$A$4:$API$29, MATCH("CenHos_Per", 'WFOM - Time_Base'!$B$4:$B$29,0), MATCH(CONCATENATE($G252,AE$2),'WFOM - Time_Base'!$A$8:$API$8,0)),
IFERROR($AN252 * INDEX('Inputs from Uganda staff'!$E$61:$BM$80,MATCH('HRH Need estimation'!AE$2,'Inputs from Uganda staff'!$E$61:$E$80,0),MATCH('HRH Need estimation'!$D252,'Inputs from Uganda staff'!$E$6:$BM$6,0)),
""))</f>
        <v/>
      </c>
      <c r="AF252" s="122" t="str">
        <f>IFERROR(
$AN252 * INDEX('WFOM - Time_Base'!$A$4:$API$29, MATCH("CenHos", 'WFOM - Time_Base'!$B$4:$B$29,0), MATCH(CONCATENATE($G252,AF$2),'WFOM - Time_Base'!$A$8:$API$8,0)) *
INDEX('WFOM - Time_Base'!$A$4:$API$29, MATCH("CenHos_Per", 'WFOM - Time_Base'!$B$4:$B$29,0), MATCH(CONCATENATE($G252,AF$2),'WFOM - Time_Base'!$A$8:$API$8,0)),
IFERROR($AN252 * INDEX('Inputs from Uganda staff'!$E$61:$BM$80,MATCH('HRH Need estimation'!AF$2,'Inputs from Uganda staff'!$E$61:$E$80,0),MATCH('HRH Need estimation'!$D252,'Inputs from Uganda staff'!$E$6:$BM$6,0)),
""))</f>
        <v/>
      </c>
      <c r="AG252" s="122" t="str">
        <f>IFERROR(
$AN252 * INDEX('WFOM - Time_Base'!$A$4:$API$29, MATCH("CenHos", 'WFOM - Time_Base'!$B$4:$B$29,0), MATCH(CONCATENATE($G252,AG$2),'WFOM - Time_Base'!$A$8:$API$8,0)) *
INDEX('WFOM - Time_Base'!$A$4:$API$29, MATCH("CenHos_Per", 'WFOM - Time_Base'!$B$4:$B$29,0), MATCH(CONCATENATE($G252,AG$2),'WFOM - Time_Base'!$A$8:$API$8,0)),
IFERROR($AN252 * INDEX('Inputs from Uganda staff'!$E$61:$BM$80,MATCH('HRH Need estimation'!AG$2,'Inputs from Uganda staff'!$E$61:$E$80,0),MATCH('HRH Need estimation'!$D252,'Inputs from Uganda staff'!$E$6:$BM$6,0)),
""))</f>
        <v/>
      </c>
      <c r="AH252" s="122" t="str">
        <f>IFERROR(
$AN252 * INDEX('WFOM - Time_Base'!$A$4:$API$29, MATCH("CenHos", 'WFOM - Time_Base'!$B$4:$B$29,0), MATCH(CONCATENATE($G252,AH$2),'WFOM - Time_Base'!$A$8:$API$8,0)) *
INDEX('WFOM - Time_Base'!$A$4:$API$29, MATCH("CenHos_Per", 'WFOM - Time_Base'!$B$4:$B$29,0), MATCH(CONCATENATE($G252,AH$2),'WFOM - Time_Base'!$A$8:$API$8,0)),
IFERROR($AN252 * INDEX('Inputs from Uganda staff'!$E$61:$BM$80,MATCH('HRH Need estimation'!AH$2,'Inputs from Uganda staff'!$E$61:$E$80,0),MATCH('HRH Need estimation'!$D252,'Inputs from Uganda staff'!$E$6:$BM$6,0)),
""))</f>
        <v/>
      </c>
      <c r="AI252" s="122" t="str">
        <f>IFERROR(
$AN252 * INDEX('WFOM - Time_Base'!$A$4:$API$29, MATCH("CenHos", 'WFOM - Time_Base'!$B$4:$B$29,0), MATCH(CONCATENATE($G252,AI$2),'WFOM - Time_Base'!$A$8:$API$8,0)) *
INDEX('WFOM - Time_Base'!$A$4:$API$29, MATCH("CenHos_Per", 'WFOM - Time_Base'!$B$4:$B$29,0), MATCH(CONCATENATE($G252,AI$2),'WFOM - Time_Base'!$A$8:$API$8,0)),
IFERROR($AN252 * INDEX('Inputs from Uganda staff'!$E$61:$BM$80,MATCH('HRH Need estimation'!AI$2,'Inputs from Uganda staff'!$E$61:$E$80,0),MATCH('HRH Need estimation'!$D252,'Inputs from Uganda staff'!$E$6:$BM$6,0)),
""))</f>
        <v/>
      </c>
      <c r="AJ252" s="122" t="str">
        <f>IFERROR(
$AN252 * INDEX('WFOM - Time_Base'!$A$4:$API$29, MATCH("CenHos", 'WFOM - Time_Base'!$B$4:$B$29,0), MATCH(CONCATENATE($G252,AJ$2),'WFOM - Time_Base'!$A$8:$API$8,0)) *
INDEX('WFOM - Time_Base'!$A$4:$API$29, MATCH("CenHos_Per", 'WFOM - Time_Base'!$B$4:$B$29,0), MATCH(CONCATENATE($G252,AJ$2),'WFOM - Time_Base'!$A$8:$API$8,0)),
IFERROR($AN252 * INDEX('Inputs from Uganda staff'!$E$61:$BM$80,MATCH('HRH Need estimation'!AJ$2,'Inputs from Uganda staff'!$E$61:$E$80,0),MATCH('HRH Need estimation'!$D252,'Inputs from Uganda staff'!$E$6:$BM$6,0)),
""))</f>
        <v/>
      </c>
      <c r="AK252" s="122" t="str">
        <f>IFERROR(
$AN252 * INDEX('WFOM - Time_Base'!$A$4:$API$29, MATCH("CenHos", 'WFOM - Time_Base'!$B$4:$B$29,0), MATCH(CONCATENATE($G252,AK$2),'WFOM - Time_Base'!$A$8:$API$8,0)) *
INDEX('WFOM - Time_Base'!$A$4:$API$29, MATCH("CenHos_Per", 'WFOM - Time_Base'!$B$4:$B$29,0), MATCH(CONCATENATE($G252,AK$2),'WFOM - Time_Base'!$A$8:$API$8,0)),
IFERROR($AN252 * INDEX('Inputs from Uganda staff'!$E$61:$BM$80,MATCH('HRH Need estimation'!AK$2,'Inputs from Uganda staff'!$E$61:$E$80,0),MATCH('HRH Need estimation'!$D252,'Inputs from Uganda staff'!$E$6:$BM$6,0)),
""))</f>
        <v/>
      </c>
      <c r="AL252" s="122" t="str">
        <f>IFERROR(
$AN252 * INDEX('WFOM - Time_Base'!$A$4:$API$29, MATCH("CenHos", 'WFOM - Time_Base'!$B$4:$B$29,0), MATCH(CONCATENATE($G252,AL$2),'WFOM - Time_Base'!$A$8:$API$8,0)) *
INDEX('WFOM - Time_Base'!$A$4:$API$29, MATCH("CenHos_Per", 'WFOM - Time_Base'!$B$4:$B$29,0), MATCH(CONCATENATE($G252,AL$2),'WFOM - Time_Base'!$A$8:$API$8,0)),
IFERROR($AN252 * INDEX('Inputs from Uganda staff'!$E$61:$BM$80,MATCH('HRH Need estimation'!AL$2,'Inputs from Uganda staff'!$E$61:$E$80,0),MATCH('HRH Need estimation'!$D252,'Inputs from Uganda staff'!$E$6:$BM$6,0)),
""))</f>
        <v/>
      </c>
      <c r="AN252">
        <v>1</v>
      </c>
      <c r="AO252" t="e">
        <f t="shared" si="8"/>
        <v>#N/A</v>
      </c>
    </row>
    <row r="253" spans="1:41">
      <c r="A253" s="106" t="s">
        <v>915</v>
      </c>
      <c r="B253" s="106" t="s">
        <v>309</v>
      </c>
      <c r="C253" s="107" t="s">
        <v>720</v>
      </c>
      <c r="D253" s="115" t="s">
        <v>721</v>
      </c>
      <c r="E253" s="122" t="s">
        <v>25</v>
      </c>
      <c r="F253" s="122" t="s">
        <v>49</v>
      </c>
      <c r="G253" s="122" t="str">
        <f>IF(F253&lt;&gt;"", VLOOKUP(F253,'WFOM - Cadre and Service List'!$E$4:$F$52,2,FALSE), "")</f>
        <v>EPI</v>
      </c>
      <c r="H253" s="122"/>
      <c r="I253" s="207"/>
      <c r="J253" s="207"/>
      <c r="K253" s="207"/>
      <c r="L253" s="207"/>
      <c r="M253" s="207"/>
      <c r="N253" s="207"/>
      <c r="O253" s="207"/>
      <c r="P253" s="207">
        <f t="shared" si="7"/>
        <v>0</v>
      </c>
      <c r="Q253" s="122" t="s">
        <v>1947</v>
      </c>
      <c r="R253" s="122">
        <f>IFERROR(
$AN253 * INDEX('WFOM - Time_Base'!$A$4:$API$29, MATCH("CenHos", 'WFOM - Time_Base'!$B$4:$B$29,0), MATCH(CONCATENATE($G253,R$2),'WFOM - Time_Base'!$A$8:$API$8,0)) *
INDEX('WFOM - Time_Base'!$A$4:$API$29, MATCH("CenHos_Per", 'WFOM - Time_Base'!$B$4:$B$29,0), MATCH(CONCATENATE($G253,R$2),'WFOM - Time_Base'!$A$8:$API$8,0)),
IFERROR($AN253 * INDEX('Inputs from Uganda staff'!$E$61:$BM$80,MATCH('HRH Need estimation'!R$2,'Inputs from Uganda staff'!$E$61:$E$80,0),MATCH('HRH Need estimation'!$D253,'Inputs from Uganda staff'!$E$6:$BM$6,0)),
""))</f>
        <v>0</v>
      </c>
      <c r="S253" s="122">
        <f>IFERROR(
$AN253 * INDEX('WFOM - Time_Base'!$A$4:$API$29, MATCH("CenHos", 'WFOM - Time_Base'!$B$4:$B$29,0), MATCH(CONCATENATE($G253,S$2),'WFOM - Time_Base'!$A$8:$API$8,0)) *
INDEX('WFOM - Time_Base'!$A$4:$API$29, MATCH("CenHos_Per", 'WFOM - Time_Base'!$B$4:$B$29,0), MATCH(CONCATENATE($G253,S$2),'WFOM - Time_Base'!$A$8:$API$8,0)),
IFERROR($AN253 * INDEX('Inputs from Uganda staff'!$E$61:$BM$80,MATCH('HRH Need estimation'!S$2,'Inputs from Uganda staff'!$E$61:$E$80,0),MATCH('HRH Need estimation'!$D253,'Inputs from Uganda staff'!$E$6:$BM$6,0)),
""))</f>
        <v>0</v>
      </c>
      <c r="T253" s="122">
        <f>IFERROR(
$AN253 * INDEX('WFOM - Time_Base'!$A$4:$API$29, MATCH("CenHos", 'WFOM - Time_Base'!$B$4:$B$29,0), MATCH(CONCATENATE($G253,T$2),'WFOM - Time_Base'!$A$8:$API$8,0)) *
INDEX('WFOM - Time_Base'!$A$4:$API$29, MATCH("CenHos_Per", 'WFOM - Time_Base'!$B$4:$B$29,0), MATCH(CONCATENATE($G253,T$2),'WFOM - Time_Base'!$A$8:$API$8,0)),
IFERROR($AN253 * INDEX('Inputs from Uganda staff'!$E$61:$BM$80,MATCH('HRH Need estimation'!T$2,'Inputs from Uganda staff'!$E$61:$E$80,0),MATCH('HRH Need estimation'!$D253,'Inputs from Uganda staff'!$E$6:$BM$6,0)),
""))</f>
        <v>0</v>
      </c>
      <c r="U253" s="122">
        <f>IFERROR(
$AN253 * INDEX('WFOM - Time_Base'!$A$4:$API$29, MATCH("CenHos", 'WFOM - Time_Base'!$B$4:$B$29,0), MATCH(CONCATENATE($G253,U$2),'WFOM - Time_Base'!$A$8:$API$8,0)) *
INDEX('WFOM - Time_Base'!$A$4:$API$29, MATCH("CenHos_Per", 'WFOM - Time_Base'!$B$4:$B$29,0), MATCH(CONCATENATE($G253,U$2),'WFOM - Time_Base'!$A$8:$API$8,0)),
IFERROR($AN253 * INDEX('Inputs from Uganda staff'!$E$61:$BM$80,MATCH('HRH Need estimation'!U$2,'Inputs from Uganda staff'!$E$61:$E$80,0),MATCH('HRH Need estimation'!$D253,'Inputs from Uganda staff'!$E$6:$BM$6,0)),
""))</f>
        <v>0</v>
      </c>
      <c r="V253" s="122">
        <f>IFERROR(
$AN253 * INDEX('WFOM - Time_Base'!$A$4:$API$29, MATCH("CenHos", 'WFOM - Time_Base'!$B$4:$B$29,0), MATCH(CONCATENATE($G253,V$2),'WFOM - Time_Base'!$A$8:$API$8,0)) *
INDEX('WFOM - Time_Base'!$A$4:$API$29, MATCH("CenHos_Per", 'WFOM - Time_Base'!$B$4:$B$29,0), MATCH(CONCATENATE($G253,V$2),'WFOM - Time_Base'!$A$8:$API$8,0)),
IFERROR($AN253 * INDEX('Inputs from Uganda staff'!$E$61:$BM$80,MATCH('HRH Need estimation'!V$2,'Inputs from Uganda staff'!$E$61:$E$80,0),MATCH('HRH Need estimation'!$D253,'Inputs from Uganda staff'!$E$6:$BM$6,0)),
""))</f>
        <v>1</v>
      </c>
      <c r="W253" s="122">
        <f>IFERROR(
$AN253 * INDEX('WFOM - Time_Base'!$A$4:$API$29, MATCH("CenHos", 'WFOM - Time_Base'!$B$4:$B$29,0), MATCH(CONCATENATE($G253,W$2),'WFOM - Time_Base'!$A$8:$API$8,0)) *
INDEX('WFOM - Time_Base'!$A$4:$API$29, MATCH("CenHos_Per", 'WFOM - Time_Base'!$B$4:$B$29,0), MATCH(CONCATENATE($G253,W$2),'WFOM - Time_Base'!$A$8:$API$8,0)),
IFERROR($AN253 * INDEX('Inputs from Uganda staff'!$E$61:$BM$80,MATCH('HRH Need estimation'!W$2,'Inputs from Uganda staff'!$E$61:$E$80,0),MATCH('HRH Need estimation'!$D253,'Inputs from Uganda staff'!$E$6:$BM$6,0)),
""))</f>
        <v>0</v>
      </c>
      <c r="X253" s="122">
        <f>IFERROR(
$AN253 * INDEX('WFOM - Time_Base'!$A$4:$API$29, MATCH("CenHos", 'WFOM - Time_Base'!$B$4:$B$29,0), MATCH(CONCATENATE($G253,X$2),'WFOM - Time_Base'!$A$8:$API$8,0)) *
INDEX('WFOM - Time_Base'!$A$4:$API$29, MATCH("CenHos_Per", 'WFOM - Time_Base'!$B$4:$B$29,0), MATCH(CONCATENATE($G253,X$2),'WFOM - Time_Base'!$A$8:$API$8,0)),
IFERROR($AN253 * INDEX('Inputs from Uganda staff'!$E$61:$BM$80,MATCH('HRH Need estimation'!X$2,'Inputs from Uganda staff'!$E$61:$E$80,0),MATCH('HRH Need estimation'!$D253,'Inputs from Uganda staff'!$E$6:$BM$6,0)),
""))</f>
        <v>0</v>
      </c>
      <c r="Y253" s="122">
        <f>IFERROR(
$AN253 * INDEX('WFOM - Time_Base'!$A$4:$API$29, MATCH("CenHos", 'WFOM - Time_Base'!$B$4:$B$29,0), MATCH(CONCATENATE($G253,Y$2),'WFOM - Time_Base'!$A$8:$API$8,0)) *
INDEX('WFOM - Time_Base'!$A$4:$API$29, MATCH("CenHos_Per", 'WFOM - Time_Base'!$B$4:$B$29,0), MATCH(CONCATENATE($G253,Y$2),'WFOM - Time_Base'!$A$8:$API$8,0)),
IFERROR($AN253 * INDEX('Inputs from Uganda staff'!$E$61:$BM$80,MATCH('HRH Need estimation'!Y$2,'Inputs from Uganda staff'!$E$61:$E$80,0),MATCH('HRH Need estimation'!$D253,'Inputs from Uganda staff'!$E$6:$BM$6,0)),
""))</f>
        <v>1</v>
      </c>
      <c r="Z253" s="122">
        <f>IFERROR(
$AN253 * INDEX('WFOM - Time_Base'!$A$4:$API$29, MATCH("CenHos", 'WFOM - Time_Base'!$B$4:$B$29,0), MATCH(CONCATENATE($G253,Z$2),'WFOM - Time_Base'!$A$8:$API$8,0)) *
INDEX('WFOM - Time_Base'!$A$4:$API$29, MATCH("CenHos_Per", 'WFOM - Time_Base'!$B$4:$B$29,0), MATCH(CONCATENATE($G253,Z$2),'WFOM - Time_Base'!$A$8:$API$8,0)),
IFERROR($AN253 * INDEX('Inputs from Uganda staff'!$E$61:$BM$80,MATCH('HRH Need estimation'!Z$2,'Inputs from Uganda staff'!$E$61:$E$80,0),MATCH('HRH Need estimation'!$D253,'Inputs from Uganda staff'!$E$6:$BM$6,0)),
""))</f>
        <v>0</v>
      </c>
      <c r="AA253" s="122">
        <f>IFERROR(
$AN253 * INDEX('WFOM - Time_Base'!$A$4:$API$29, MATCH("CenHos", 'WFOM - Time_Base'!$B$4:$B$29,0), MATCH(CONCATENATE($G253,AA$2),'WFOM - Time_Base'!$A$8:$API$8,0)) *
INDEX('WFOM - Time_Base'!$A$4:$API$29, MATCH("CenHos_Per", 'WFOM - Time_Base'!$B$4:$B$29,0), MATCH(CONCATENATE($G253,AA$2),'WFOM - Time_Base'!$A$8:$API$8,0)),
IFERROR($AN253 * INDEX('Inputs from Uganda staff'!$E$61:$BM$80,MATCH('HRH Need estimation'!AA$2,'Inputs from Uganda staff'!$E$61:$E$80,0),MATCH('HRH Need estimation'!$D253,'Inputs from Uganda staff'!$E$6:$BM$6,0)),
""))</f>
        <v>0</v>
      </c>
      <c r="AB253" s="122">
        <f>IFERROR(
$AN253 * INDEX('WFOM - Time_Base'!$A$4:$API$29, MATCH("CenHos", 'WFOM - Time_Base'!$B$4:$B$29,0), MATCH(CONCATENATE($G253,AB$2),'WFOM - Time_Base'!$A$8:$API$8,0)) *
INDEX('WFOM - Time_Base'!$A$4:$API$29, MATCH("CenHos_Per", 'WFOM - Time_Base'!$B$4:$B$29,0), MATCH(CONCATENATE($G253,AB$2),'WFOM - Time_Base'!$A$8:$API$8,0)),
IFERROR($AN253 * INDEX('Inputs from Uganda staff'!$E$61:$BM$80,MATCH('HRH Need estimation'!AB$2,'Inputs from Uganda staff'!$E$61:$E$80,0),MATCH('HRH Need estimation'!$D253,'Inputs from Uganda staff'!$E$6:$BM$6,0)),
""))</f>
        <v>0</v>
      </c>
      <c r="AC253" s="122" t="str">
        <f>IFERROR(
$AN253 * INDEX('WFOM - Time_Base'!$A$4:$API$29, MATCH("CenHos", 'WFOM - Time_Base'!$B$4:$B$29,0), MATCH(CONCATENATE($G253,AC$2),'WFOM - Time_Base'!$A$8:$API$8,0)) *
INDEX('WFOM - Time_Base'!$A$4:$API$29, MATCH("CenHos_Per", 'WFOM - Time_Base'!$B$4:$B$29,0), MATCH(CONCATENATE($G253,AC$2),'WFOM - Time_Base'!$A$8:$API$8,0)),
IFERROR($AN253 * INDEX('Inputs from Uganda staff'!$E$61:$BM$80,MATCH('HRH Need estimation'!AC$2,'Inputs from Uganda staff'!$E$61:$E$80,0),MATCH('HRH Need estimation'!$D253,'Inputs from Uganda staff'!$E$6:$BM$6,0)),
""))</f>
        <v/>
      </c>
      <c r="AD253" s="122">
        <f>IFERROR(
$AN253 * INDEX('WFOM - Time_Base'!$A$4:$API$29, MATCH("CenHos", 'WFOM - Time_Base'!$B$4:$B$29,0), MATCH(CONCATENATE($G253,AD$2),'WFOM - Time_Base'!$A$8:$API$8,0)) *
INDEX('WFOM - Time_Base'!$A$4:$API$29, MATCH("CenHos_Per", 'WFOM - Time_Base'!$B$4:$B$29,0), MATCH(CONCATENATE($G253,AD$2),'WFOM - Time_Base'!$A$8:$API$8,0)),
IFERROR($AN253 * INDEX('Inputs from Uganda staff'!$E$61:$BM$80,MATCH('HRH Need estimation'!AD$2,'Inputs from Uganda staff'!$E$61:$E$80,0),MATCH('HRH Need estimation'!$D253,'Inputs from Uganda staff'!$E$6:$BM$6,0)),
""))</f>
        <v>0</v>
      </c>
      <c r="AE253" s="122">
        <f>IFERROR(
$AN253 * INDEX('WFOM - Time_Base'!$A$4:$API$29, MATCH("CenHos", 'WFOM - Time_Base'!$B$4:$B$29,0), MATCH(CONCATENATE($G253,AE$2),'WFOM - Time_Base'!$A$8:$API$8,0)) *
INDEX('WFOM - Time_Base'!$A$4:$API$29, MATCH("CenHos_Per", 'WFOM - Time_Base'!$B$4:$B$29,0), MATCH(CONCATENATE($G253,AE$2),'WFOM - Time_Base'!$A$8:$API$8,0)),
IFERROR($AN253 * INDEX('Inputs from Uganda staff'!$E$61:$BM$80,MATCH('HRH Need estimation'!AE$2,'Inputs from Uganda staff'!$E$61:$E$80,0),MATCH('HRH Need estimation'!$D253,'Inputs from Uganda staff'!$E$6:$BM$6,0)),
""))</f>
        <v>0</v>
      </c>
      <c r="AF253" s="122">
        <f>IFERROR(
$AN253 * INDEX('WFOM - Time_Base'!$A$4:$API$29, MATCH("CenHos", 'WFOM - Time_Base'!$B$4:$B$29,0), MATCH(CONCATENATE($G253,AF$2),'WFOM - Time_Base'!$A$8:$API$8,0)) *
INDEX('WFOM - Time_Base'!$A$4:$API$29, MATCH("CenHos_Per", 'WFOM - Time_Base'!$B$4:$B$29,0), MATCH(CONCATENATE($G253,AF$2),'WFOM - Time_Base'!$A$8:$API$8,0)),
IFERROR($AN253 * INDEX('Inputs from Uganda staff'!$E$61:$BM$80,MATCH('HRH Need estimation'!AF$2,'Inputs from Uganda staff'!$E$61:$E$80,0),MATCH('HRH Need estimation'!$D253,'Inputs from Uganda staff'!$E$6:$BM$6,0)),
""))</f>
        <v>0</v>
      </c>
      <c r="AG253" s="122">
        <f>IFERROR(
$AN253 * INDEX('WFOM - Time_Base'!$A$4:$API$29, MATCH("CenHos", 'WFOM - Time_Base'!$B$4:$B$29,0), MATCH(CONCATENATE($G253,AG$2),'WFOM - Time_Base'!$A$8:$API$8,0)) *
INDEX('WFOM - Time_Base'!$A$4:$API$29, MATCH("CenHos_Per", 'WFOM - Time_Base'!$B$4:$B$29,0), MATCH(CONCATENATE($G253,AG$2),'WFOM - Time_Base'!$A$8:$API$8,0)),
IFERROR($AN253 * INDEX('Inputs from Uganda staff'!$E$61:$BM$80,MATCH('HRH Need estimation'!AG$2,'Inputs from Uganda staff'!$E$61:$E$80,0),MATCH('HRH Need estimation'!$D253,'Inputs from Uganda staff'!$E$6:$BM$6,0)),
""))</f>
        <v>0</v>
      </c>
      <c r="AH253" s="122">
        <f>IFERROR(
$AN253 * INDEX('WFOM - Time_Base'!$A$4:$API$29, MATCH("CenHos", 'WFOM - Time_Base'!$B$4:$B$29,0), MATCH(CONCATENATE($G253,AH$2),'WFOM - Time_Base'!$A$8:$API$8,0)) *
INDEX('WFOM - Time_Base'!$A$4:$API$29, MATCH("CenHos_Per", 'WFOM - Time_Base'!$B$4:$B$29,0), MATCH(CONCATENATE($G253,AH$2),'WFOM - Time_Base'!$A$8:$API$8,0)),
IFERROR($AN253 * INDEX('Inputs from Uganda staff'!$E$61:$BM$80,MATCH('HRH Need estimation'!AH$2,'Inputs from Uganda staff'!$E$61:$E$80,0),MATCH('HRH Need estimation'!$D253,'Inputs from Uganda staff'!$E$6:$BM$6,0)),
""))</f>
        <v>0</v>
      </c>
      <c r="AI253" s="122">
        <f>IFERROR(
$AN253 * INDEX('WFOM - Time_Base'!$A$4:$API$29, MATCH("CenHos", 'WFOM - Time_Base'!$B$4:$B$29,0), MATCH(CONCATENATE($G253,AI$2),'WFOM - Time_Base'!$A$8:$API$8,0)) *
INDEX('WFOM - Time_Base'!$A$4:$API$29, MATCH("CenHos_Per", 'WFOM - Time_Base'!$B$4:$B$29,0), MATCH(CONCATENATE($G253,AI$2),'WFOM - Time_Base'!$A$8:$API$8,0)),
IFERROR($AN253 * INDEX('Inputs from Uganda staff'!$E$61:$BM$80,MATCH('HRH Need estimation'!AI$2,'Inputs from Uganda staff'!$E$61:$E$80,0),MATCH('HRH Need estimation'!$D253,'Inputs from Uganda staff'!$E$6:$BM$6,0)),
""))</f>
        <v>0</v>
      </c>
      <c r="AJ253" s="122">
        <f>IFERROR(
$AN253 * INDEX('WFOM - Time_Base'!$A$4:$API$29, MATCH("CenHos", 'WFOM - Time_Base'!$B$4:$B$29,0), MATCH(CONCATENATE($G253,AJ$2),'WFOM - Time_Base'!$A$8:$API$8,0)) *
INDEX('WFOM - Time_Base'!$A$4:$API$29, MATCH("CenHos_Per", 'WFOM - Time_Base'!$B$4:$B$29,0), MATCH(CONCATENATE($G253,AJ$2),'WFOM - Time_Base'!$A$8:$API$8,0)),
IFERROR($AN253 * INDEX('Inputs from Uganda staff'!$E$61:$BM$80,MATCH('HRH Need estimation'!AJ$2,'Inputs from Uganda staff'!$E$61:$E$80,0),MATCH('HRH Need estimation'!$D253,'Inputs from Uganda staff'!$E$6:$BM$6,0)),
""))</f>
        <v>0</v>
      </c>
      <c r="AK253" s="122">
        <f>IFERROR(
$AN253 * INDEX('WFOM - Time_Base'!$A$4:$API$29, MATCH("CenHos", 'WFOM - Time_Base'!$B$4:$B$29,0), MATCH(CONCATENATE($G253,AK$2),'WFOM - Time_Base'!$A$8:$API$8,0)) *
INDEX('WFOM - Time_Base'!$A$4:$API$29, MATCH("CenHos_Per", 'WFOM - Time_Base'!$B$4:$B$29,0), MATCH(CONCATENATE($G253,AK$2),'WFOM - Time_Base'!$A$8:$API$8,0)),
IFERROR($AN253 * INDEX('Inputs from Uganda staff'!$E$61:$BM$80,MATCH('HRH Need estimation'!AK$2,'Inputs from Uganda staff'!$E$61:$E$80,0),MATCH('HRH Need estimation'!$D253,'Inputs from Uganda staff'!$E$6:$BM$6,0)),
""))</f>
        <v>0</v>
      </c>
      <c r="AL253" s="122">
        <f>IFERROR(
$AN253 * INDEX('WFOM - Time_Base'!$A$4:$API$29, MATCH("CenHos", 'WFOM - Time_Base'!$B$4:$B$29,0), MATCH(CONCATENATE($G253,AL$2),'WFOM - Time_Base'!$A$8:$API$8,0)) *
INDEX('WFOM - Time_Base'!$A$4:$API$29, MATCH("CenHos_Per", 'WFOM - Time_Base'!$B$4:$B$29,0), MATCH(CONCATENATE($G253,AL$2),'WFOM - Time_Base'!$A$8:$API$8,0)),
IFERROR($AN253 * INDEX('Inputs from Uganda staff'!$E$61:$BM$80,MATCH('HRH Need estimation'!AL$2,'Inputs from Uganda staff'!$E$61:$E$80,0),MATCH('HRH Need estimation'!$D253,'Inputs from Uganda staff'!$E$6:$BM$6,0)),
""))</f>
        <v>0</v>
      </c>
      <c r="AN253">
        <v>1</v>
      </c>
      <c r="AO253" t="e">
        <f t="shared" si="8"/>
        <v>#N/A</v>
      </c>
    </row>
    <row r="254" spans="1:41">
      <c r="A254" s="106" t="s">
        <v>915</v>
      </c>
      <c r="B254" s="106" t="s">
        <v>680</v>
      </c>
      <c r="C254" s="107" t="s">
        <v>722</v>
      </c>
      <c r="D254" s="115" t="s">
        <v>723</v>
      </c>
      <c r="E254" s="199"/>
      <c r="F254" s="199"/>
      <c r="G254" s="199" t="str">
        <f>IF(F254&lt;&gt;"", VLOOKUP(F254,'WFOM - Cadre and Service List'!$E$4:$F$52,2,FALSE), "")</f>
        <v/>
      </c>
      <c r="H254" s="199" t="s">
        <v>1060</v>
      </c>
      <c r="I254" s="208"/>
      <c r="J254" s="208"/>
      <c r="K254" s="208"/>
      <c r="L254" s="208"/>
      <c r="M254" s="208"/>
      <c r="N254" s="208"/>
      <c r="O254" s="208"/>
      <c r="P254" s="207">
        <f t="shared" si="7"/>
        <v>0</v>
      </c>
      <c r="Q254" s="122" t="s">
        <v>1947</v>
      </c>
      <c r="R254" s="122" t="str">
        <f>IFERROR(
$AN254 * INDEX('WFOM - Time_Base'!$A$4:$API$29, MATCH("CenHos", 'WFOM - Time_Base'!$B$4:$B$29,0), MATCH(CONCATENATE($G254,R$2),'WFOM - Time_Base'!$A$8:$API$8,0)) *
INDEX('WFOM - Time_Base'!$A$4:$API$29, MATCH("CenHos_Per", 'WFOM - Time_Base'!$B$4:$B$29,0), MATCH(CONCATENATE($G254,R$2),'WFOM - Time_Base'!$A$8:$API$8,0)),
IFERROR($AN254 * INDEX('Inputs from Uganda staff'!$E$61:$BM$80,MATCH('HRH Need estimation'!R$2,'Inputs from Uganda staff'!$E$61:$E$80,0),MATCH('HRH Need estimation'!$D254,'Inputs from Uganda staff'!$E$6:$BM$6,0)),
""))</f>
        <v/>
      </c>
      <c r="S254" s="122" t="str">
        <f>IFERROR(
$AN254 * INDEX('WFOM - Time_Base'!$A$4:$API$29, MATCH("CenHos", 'WFOM - Time_Base'!$B$4:$B$29,0), MATCH(CONCATENATE($G254,S$2),'WFOM - Time_Base'!$A$8:$API$8,0)) *
INDEX('WFOM - Time_Base'!$A$4:$API$29, MATCH("CenHos_Per", 'WFOM - Time_Base'!$B$4:$B$29,0), MATCH(CONCATENATE($G254,S$2),'WFOM - Time_Base'!$A$8:$API$8,0)),
IFERROR($AN254 * INDEX('Inputs from Uganda staff'!$E$61:$BM$80,MATCH('HRH Need estimation'!S$2,'Inputs from Uganda staff'!$E$61:$E$80,0),MATCH('HRH Need estimation'!$D254,'Inputs from Uganda staff'!$E$6:$BM$6,0)),
""))</f>
        <v/>
      </c>
      <c r="T254" s="122" t="str">
        <f>IFERROR(
$AN254 * INDEX('WFOM - Time_Base'!$A$4:$API$29, MATCH("CenHos", 'WFOM - Time_Base'!$B$4:$B$29,0), MATCH(CONCATENATE($G254,T$2),'WFOM - Time_Base'!$A$8:$API$8,0)) *
INDEX('WFOM - Time_Base'!$A$4:$API$29, MATCH("CenHos_Per", 'WFOM - Time_Base'!$B$4:$B$29,0), MATCH(CONCATENATE($G254,T$2),'WFOM - Time_Base'!$A$8:$API$8,0)),
IFERROR($AN254 * INDEX('Inputs from Uganda staff'!$E$61:$BM$80,MATCH('HRH Need estimation'!T$2,'Inputs from Uganda staff'!$E$61:$E$80,0),MATCH('HRH Need estimation'!$D254,'Inputs from Uganda staff'!$E$6:$BM$6,0)),
""))</f>
        <v/>
      </c>
      <c r="U254" s="122" t="str">
        <f>IFERROR(
$AN254 * INDEX('WFOM - Time_Base'!$A$4:$API$29, MATCH("CenHos", 'WFOM - Time_Base'!$B$4:$B$29,0), MATCH(CONCATENATE($G254,U$2),'WFOM - Time_Base'!$A$8:$API$8,0)) *
INDEX('WFOM - Time_Base'!$A$4:$API$29, MATCH("CenHos_Per", 'WFOM - Time_Base'!$B$4:$B$29,0), MATCH(CONCATENATE($G254,U$2),'WFOM - Time_Base'!$A$8:$API$8,0)),
IFERROR($AN254 * INDEX('Inputs from Uganda staff'!$E$61:$BM$80,MATCH('HRH Need estimation'!U$2,'Inputs from Uganda staff'!$E$61:$E$80,0),MATCH('HRH Need estimation'!$D254,'Inputs from Uganda staff'!$E$6:$BM$6,0)),
""))</f>
        <v/>
      </c>
      <c r="V254" s="122" t="str">
        <f>IFERROR(
$AN254 * INDEX('WFOM - Time_Base'!$A$4:$API$29, MATCH("CenHos", 'WFOM - Time_Base'!$B$4:$B$29,0), MATCH(CONCATENATE($G254,V$2),'WFOM - Time_Base'!$A$8:$API$8,0)) *
INDEX('WFOM - Time_Base'!$A$4:$API$29, MATCH("CenHos_Per", 'WFOM - Time_Base'!$B$4:$B$29,0), MATCH(CONCATENATE($G254,V$2),'WFOM - Time_Base'!$A$8:$API$8,0)),
IFERROR($AN254 * INDEX('Inputs from Uganda staff'!$E$61:$BM$80,MATCH('HRH Need estimation'!V$2,'Inputs from Uganda staff'!$E$61:$E$80,0),MATCH('HRH Need estimation'!$D254,'Inputs from Uganda staff'!$E$6:$BM$6,0)),
""))</f>
        <v/>
      </c>
      <c r="W254" s="122" t="str">
        <f>IFERROR(
$AN254 * INDEX('WFOM - Time_Base'!$A$4:$API$29, MATCH("CenHos", 'WFOM - Time_Base'!$B$4:$B$29,0), MATCH(CONCATENATE($G254,W$2),'WFOM - Time_Base'!$A$8:$API$8,0)) *
INDEX('WFOM - Time_Base'!$A$4:$API$29, MATCH("CenHos_Per", 'WFOM - Time_Base'!$B$4:$B$29,0), MATCH(CONCATENATE($G254,W$2),'WFOM - Time_Base'!$A$8:$API$8,0)),
IFERROR($AN254 * INDEX('Inputs from Uganda staff'!$E$61:$BM$80,MATCH('HRH Need estimation'!W$2,'Inputs from Uganda staff'!$E$61:$E$80,0),MATCH('HRH Need estimation'!$D254,'Inputs from Uganda staff'!$E$6:$BM$6,0)),
""))</f>
        <v/>
      </c>
      <c r="X254" s="122" t="str">
        <f>IFERROR(
$AN254 * INDEX('WFOM - Time_Base'!$A$4:$API$29, MATCH("CenHos", 'WFOM - Time_Base'!$B$4:$B$29,0), MATCH(CONCATENATE($G254,X$2),'WFOM - Time_Base'!$A$8:$API$8,0)) *
INDEX('WFOM - Time_Base'!$A$4:$API$29, MATCH("CenHos_Per", 'WFOM - Time_Base'!$B$4:$B$29,0), MATCH(CONCATENATE($G254,X$2),'WFOM - Time_Base'!$A$8:$API$8,0)),
IFERROR($AN254 * INDEX('Inputs from Uganda staff'!$E$61:$BM$80,MATCH('HRH Need estimation'!X$2,'Inputs from Uganda staff'!$E$61:$E$80,0),MATCH('HRH Need estimation'!$D254,'Inputs from Uganda staff'!$E$6:$BM$6,0)),
""))</f>
        <v/>
      </c>
      <c r="Y254" s="122" t="str">
        <f>IFERROR(
$AN254 * INDEX('WFOM - Time_Base'!$A$4:$API$29, MATCH("CenHos", 'WFOM - Time_Base'!$B$4:$B$29,0), MATCH(CONCATENATE($G254,Y$2),'WFOM - Time_Base'!$A$8:$API$8,0)) *
INDEX('WFOM - Time_Base'!$A$4:$API$29, MATCH("CenHos_Per", 'WFOM - Time_Base'!$B$4:$B$29,0), MATCH(CONCATENATE($G254,Y$2),'WFOM - Time_Base'!$A$8:$API$8,0)),
IFERROR($AN254 * INDEX('Inputs from Uganda staff'!$E$61:$BM$80,MATCH('HRH Need estimation'!Y$2,'Inputs from Uganda staff'!$E$61:$E$80,0),MATCH('HRH Need estimation'!$D254,'Inputs from Uganda staff'!$E$6:$BM$6,0)),
""))</f>
        <v/>
      </c>
      <c r="Z254" s="122" t="str">
        <f>IFERROR(
$AN254 * INDEX('WFOM - Time_Base'!$A$4:$API$29, MATCH("CenHos", 'WFOM - Time_Base'!$B$4:$B$29,0), MATCH(CONCATENATE($G254,Z$2),'WFOM - Time_Base'!$A$8:$API$8,0)) *
INDEX('WFOM - Time_Base'!$A$4:$API$29, MATCH("CenHos_Per", 'WFOM - Time_Base'!$B$4:$B$29,0), MATCH(CONCATENATE($G254,Z$2),'WFOM - Time_Base'!$A$8:$API$8,0)),
IFERROR($AN254 * INDEX('Inputs from Uganda staff'!$E$61:$BM$80,MATCH('HRH Need estimation'!Z$2,'Inputs from Uganda staff'!$E$61:$E$80,0),MATCH('HRH Need estimation'!$D254,'Inputs from Uganda staff'!$E$6:$BM$6,0)),
""))</f>
        <v/>
      </c>
      <c r="AA254" s="122" t="str">
        <f>IFERROR(
$AN254 * INDEX('WFOM - Time_Base'!$A$4:$API$29, MATCH("CenHos", 'WFOM - Time_Base'!$B$4:$B$29,0), MATCH(CONCATENATE($G254,AA$2),'WFOM - Time_Base'!$A$8:$API$8,0)) *
INDEX('WFOM - Time_Base'!$A$4:$API$29, MATCH("CenHos_Per", 'WFOM - Time_Base'!$B$4:$B$29,0), MATCH(CONCATENATE($G254,AA$2),'WFOM - Time_Base'!$A$8:$API$8,0)),
IFERROR($AN254 * INDEX('Inputs from Uganda staff'!$E$61:$BM$80,MATCH('HRH Need estimation'!AA$2,'Inputs from Uganda staff'!$E$61:$E$80,0),MATCH('HRH Need estimation'!$D254,'Inputs from Uganda staff'!$E$6:$BM$6,0)),
""))</f>
        <v/>
      </c>
      <c r="AB254" s="122" t="str">
        <f>IFERROR(
$AN254 * INDEX('WFOM - Time_Base'!$A$4:$API$29, MATCH("CenHos", 'WFOM - Time_Base'!$B$4:$B$29,0), MATCH(CONCATENATE($G254,AB$2),'WFOM - Time_Base'!$A$8:$API$8,0)) *
INDEX('WFOM - Time_Base'!$A$4:$API$29, MATCH("CenHos_Per", 'WFOM - Time_Base'!$B$4:$B$29,0), MATCH(CONCATENATE($G254,AB$2),'WFOM - Time_Base'!$A$8:$API$8,0)),
IFERROR($AN254 * INDEX('Inputs from Uganda staff'!$E$61:$BM$80,MATCH('HRH Need estimation'!AB$2,'Inputs from Uganda staff'!$E$61:$E$80,0),MATCH('HRH Need estimation'!$D254,'Inputs from Uganda staff'!$E$6:$BM$6,0)),
""))</f>
        <v/>
      </c>
      <c r="AC254" s="122" t="str">
        <f>IFERROR(
$AN254 * INDEX('WFOM - Time_Base'!$A$4:$API$29, MATCH("CenHos", 'WFOM - Time_Base'!$B$4:$B$29,0), MATCH(CONCATENATE($G254,AC$2),'WFOM - Time_Base'!$A$8:$API$8,0)) *
INDEX('WFOM - Time_Base'!$A$4:$API$29, MATCH("CenHos_Per", 'WFOM - Time_Base'!$B$4:$B$29,0), MATCH(CONCATENATE($G254,AC$2),'WFOM - Time_Base'!$A$8:$API$8,0)),
IFERROR($AN254 * INDEX('Inputs from Uganda staff'!$E$61:$BM$80,MATCH('HRH Need estimation'!AC$2,'Inputs from Uganda staff'!$E$61:$E$80,0),MATCH('HRH Need estimation'!$D254,'Inputs from Uganda staff'!$E$6:$BM$6,0)),
""))</f>
        <v/>
      </c>
      <c r="AD254" s="122" t="str">
        <f>IFERROR(
$AN254 * INDEX('WFOM - Time_Base'!$A$4:$API$29, MATCH("CenHos", 'WFOM - Time_Base'!$B$4:$B$29,0), MATCH(CONCATENATE($G254,AD$2),'WFOM - Time_Base'!$A$8:$API$8,0)) *
INDEX('WFOM - Time_Base'!$A$4:$API$29, MATCH("CenHos_Per", 'WFOM - Time_Base'!$B$4:$B$29,0), MATCH(CONCATENATE($G254,AD$2),'WFOM - Time_Base'!$A$8:$API$8,0)),
IFERROR($AN254 * INDEX('Inputs from Uganda staff'!$E$61:$BM$80,MATCH('HRH Need estimation'!AD$2,'Inputs from Uganda staff'!$E$61:$E$80,0),MATCH('HRH Need estimation'!$D254,'Inputs from Uganda staff'!$E$6:$BM$6,0)),
""))</f>
        <v/>
      </c>
      <c r="AE254" s="122" t="str">
        <f>IFERROR(
$AN254 * INDEX('WFOM - Time_Base'!$A$4:$API$29, MATCH("CenHos", 'WFOM - Time_Base'!$B$4:$B$29,0), MATCH(CONCATENATE($G254,AE$2),'WFOM - Time_Base'!$A$8:$API$8,0)) *
INDEX('WFOM - Time_Base'!$A$4:$API$29, MATCH("CenHos_Per", 'WFOM - Time_Base'!$B$4:$B$29,0), MATCH(CONCATENATE($G254,AE$2),'WFOM - Time_Base'!$A$8:$API$8,0)),
IFERROR($AN254 * INDEX('Inputs from Uganda staff'!$E$61:$BM$80,MATCH('HRH Need estimation'!AE$2,'Inputs from Uganda staff'!$E$61:$E$80,0),MATCH('HRH Need estimation'!$D254,'Inputs from Uganda staff'!$E$6:$BM$6,0)),
""))</f>
        <v/>
      </c>
      <c r="AF254" s="122" t="str">
        <f>IFERROR(
$AN254 * INDEX('WFOM - Time_Base'!$A$4:$API$29, MATCH("CenHos", 'WFOM - Time_Base'!$B$4:$B$29,0), MATCH(CONCATENATE($G254,AF$2),'WFOM - Time_Base'!$A$8:$API$8,0)) *
INDEX('WFOM - Time_Base'!$A$4:$API$29, MATCH("CenHos_Per", 'WFOM - Time_Base'!$B$4:$B$29,0), MATCH(CONCATENATE($G254,AF$2),'WFOM - Time_Base'!$A$8:$API$8,0)),
IFERROR($AN254 * INDEX('Inputs from Uganda staff'!$E$61:$BM$80,MATCH('HRH Need estimation'!AF$2,'Inputs from Uganda staff'!$E$61:$E$80,0),MATCH('HRH Need estimation'!$D254,'Inputs from Uganda staff'!$E$6:$BM$6,0)),
""))</f>
        <v/>
      </c>
      <c r="AG254" s="122" t="str">
        <f>IFERROR(
$AN254 * INDEX('WFOM - Time_Base'!$A$4:$API$29, MATCH("CenHos", 'WFOM - Time_Base'!$B$4:$B$29,0), MATCH(CONCATENATE($G254,AG$2),'WFOM - Time_Base'!$A$8:$API$8,0)) *
INDEX('WFOM - Time_Base'!$A$4:$API$29, MATCH("CenHos_Per", 'WFOM - Time_Base'!$B$4:$B$29,0), MATCH(CONCATENATE($G254,AG$2),'WFOM - Time_Base'!$A$8:$API$8,0)),
IFERROR($AN254 * INDEX('Inputs from Uganda staff'!$E$61:$BM$80,MATCH('HRH Need estimation'!AG$2,'Inputs from Uganda staff'!$E$61:$E$80,0),MATCH('HRH Need estimation'!$D254,'Inputs from Uganda staff'!$E$6:$BM$6,0)),
""))</f>
        <v/>
      </c>
      <c r="AH254" s="122" t="str">
        <f>IFERROR(
$AN254 * INDEX('WFOM - Time_Base'!$A$4:$API$29, MATCH("CenHos", 'WFOM - Time_Base'!$B$4:$B$29,0), MATCH(CONCATENATE($G254,AH$2),'WFOM - Time_Base'!$A$8:$API$8,0)) *
INDEX('WFOM - Time_Base'!$A$4:$API$29, MATCH("CenHos_Per", 'WFOM - Time_Base'!$B$4:$B$29,0), MATCH(CONCATENATE($G254,AH$2),'WFOM - Time_Base'!$A$8:$API$8,0)),
IFERROR($AN254 * INDEX('Inputs from Uganda staff'!$E$61:$BM$80,MATCH('HRH Need estimation'!AH$2,'Inputs from Uganda staff'!$E$61:$E$80,0),MATCH('HRH Need estimation'!$D254,'Inputs from Uganda staff'!$E$6:$BM$6,0)),
""))</f>
        <v/>
      </c>
      <c r="AI254" s="122" t="str">
        <f>IFERROR(
$AN254 * INDEX('WFOM - Time_Base'!$A$4:$API$29, MATCH("CenHos", 'WFOM - Time_Base'!$B$4:$B$29,0), MATCH(CONCATENATE($G254,AI$2),'WFOM - Time_Base'!$A$8:$API$8,0)) *
INDEX('WFOM - Time_Base'!$A$4:$API$29, MATCH("CenHos_Per", 'WFOM - Time_Base'!$B$4:$B$29,0), MATCH(CONCATENATE($G254,AI$2),'WFOM - Time_Base'!$A$8:$API$8,0)),
IFERROR($AN254 * INDEX('Inputs from Uganda staff'!$E$61:$BM$80,MATCH('HRH Need estimation'!AI$2,'Inputs from Uganda staff'!$E$61:$E$80,0),MATCH('HRH Need estimation'!$D254,'Inputs from Uganda staff'!$E$6:$BM$6,0)),
""))</f>
        <v/>
      </c>
      <c r="AJ254" s="122" t="str">
        <f>IFERROR(
$AN254 * INDEX('WFOM - Time_Base'!$A$4:$API$29, MATCH("CenHos", 'WFOM - Time_Base'!$B$4:$B$29,0), MATCH(CONCATENATE($G254,AJ$2),'WFOM - Time_Base'!$A$8:$API$8,0)) *
INDEX('WFOM - Time_Base'!$A$4:$API$29, MATCH("CenHos_Per", 'WFOM - Time_Base'!$B$4:$B$29,0), MATCH(CONCATENATE($G254,AJ$2),'WFOM - Time_Base'!$A$8:$API$8,0)),
IFERROR($AN254 * INDEX('Inputs from Uganda staff'!$E$61:$BM$80,MATCH('HRH Need estimation'!AJ$2,'Inputs from Uganda staff'!$E$61:$E$80,0),MATCH('HRH Need estimation'!$D254,'Inputs from Uganda staff'!$E$6:$BM$6,0)),
""))</f>
        <v/>
      </c>
      <c r="AK254" s="122" t="str">
        <f>IFERROR(
$AN254 * INDEX('WFOM - Time_Base'!$A$4:$API$29, MATCH("CenHos", 'WFOM - Time_Base'!$B$4:$B$29,0), MATCH(CONCATENATE($G254,AK$2),'WFOM - Time_Base'!$A$8:$API$8,0)) *
INDEX('WFOM - Time_Base'!$A$4:$API$29, MATCH("CenHos_Per", 'WFOM - Time_Base'!$B$4:$B$29,0), MATCH(CONCATENATE($G254,AK$2),'WFOM - Time_Base'!$A$8:$API$8,0)),
IFERROR($AN254 * INDEX('Inputs from Uganda staff'!$E$61:$BM$80,MATCH('HRH Need estimation'!AK$2,'Inputs from Uganda staff'!$E$61:$E$80,0),MATCH('HRH Need estimation'!$D254,'Inputs from Uganda staff'!$E$6:$BM$6,0)),
""))</f>
        <v/>
      </c>
      <c r="AL254" s="122" t="str">
        <f>IFERROR(
$AN254 * INDEX('WFOM - Time_Base'!$A$4:$API$29, MATCH("CenHos", 'WFOM - Time_Base'!$B$4:$B$29,0), MATCH(CONCATENATE($G254,AL$2),'WFOM - Time_Base'!$A$8:$API$8,0)) *
INDEX('WFOM - Time_Base'!$A$4:$API$29, MATCH("CenHos_Per", 'WFOM - Time_Base'!$B$4:$B$29,0), MATCH(CONCATENATE($G254,AL$2),'WFOM - Time_Base'!$A$8:$API$8,0)),
IFERROR($AN254 * INDEX('Inputs from Uganda staff'!$E$61:$BM$80,MATCH('HRH Need estimation'!AL$2,'Inputs from Uganda staff'!$E$61:$E$80,0),MATCH('HRH Need estimation'!$D254,'Inputs from Uganda staff'!$E$6:$BM$6,0)),
""))</f>
        <v/>
      </c>
      <c r="AN254">
        <v>1</v>
      </c>
      <c r="AO254" t="e">
        <f t="shared" si="8"/>
        <v>#N/A</v>
      </c>
    </row>
    <row r="255" spans="1:41">
      <c r="A255" s="106" t="s">
        <v>915</v>
      </c>
      <c r="B255" s="106" t="s">
        <v>724</v>
      </c>
      <c r="C255" s="107" t="s">
        <v>725</v>
      </c>
      <c r="D255" s="113" t="s">
        <v>726</v>
      </c>
      <c r="E255" s="122" t="s">
        <v>865</v>
      </c>
      <c r="F255" s="122" t="s">
        <v>135</v>
      </c>
      <c r="G255" s="122" t="str">
        <f>IF(F255&lt;&gt;"", VLOOKUP(F255,'WFOM - Cadre and Service List'!$E$4:$F$52,2,FALSE), "")</f>
        <v>DentSurg</v>
      </c>
      <c r="H255" s="122"/>
      <c r="I255" s="207"/>
      <c r="J255" s="207"/>
      <c r="K255" s="207"/>
      <c r="L255" s="207"/>
      <c r="M255" s="207"/>
      <c r="N255" s="207"/>
      <c r="O255" s="207"/>
      <c r="P255" s="207">
        <f t="shared" si="7"/>
        <v>0</v>
      </c>
      <c r="Q255" s="122" t="s">
        <v>1947</v>
      </c>
      <c r="R255" s="122">
        <f>IFERROR(
$AN255 * INDEX('WFOM - Time_Base'!$A$4:$API$29, MATCH("CenHos", 'WFOM - Time_Base'!$B$4:$B$29,0), MATCH(CONCATENATE($G255,R$2),'WFOM - Time_Base'!$A$8:$API$8,0)) *
INDEX('WFOM - Time_Base'!$A$4:$API$29, MATCH("CenHos_Per", 'WFOM - Time_Base'!$B$4:$B$29,0), MATCH(CONCATENATE($G255,R$2),'WFOM - Time_Base'!$A$8:$API$8,0)),
IFERROR($AN255 * INDEX('Inputs from Uganda staff'!$E$61:$BM$80,MATCH('HRH Need estimation'!R$2,'Inputs from Uganda staff'!$E$61:$E$80,0),MATCH('HRH Need estimation'!$D255,'Inputs from Uganda staff'!$E$6:$BM$6,0)),
""))</f>
        <v>0</v>
      </c>
      <c r="S255" s="122">
        <f>IFERROR(
$AN255 * INDEX('WFOM - Time_Base'!$A$4:$API$29, MATCH("CenHos", 'WFOM - Time_Base'!$B$4:$B$29,0), MATCH(CONCATENATE($G255,S$2),'WFOM - Time_Base'!$A$8:$API$8,0)) *
INDEX('WFOM - Time_Base'!$A$4:$API$29, MATCH("CenHos_Per", 'WFOM - Time_Base'!$B$4:$B$29,0), MATCH(CONCATENATE($G255,S$2),'WFOM - Time_Base'!$A$8:$API$8,0)),
IFERROR($AN255 * INDEX('Inputs from Uganda staff'!$E$61:$BM$80,MATCH('HRH Need estimation'!S$2,'Inputs from Uganda staff'!$E$61:$E$80,0),MATCH('HRH Need estimation'!$D255,'Inputs from Uganda staff'!$E$6:$BM$6,0)),
""))</f>
        <v>0</v>
      </c>
      <c r="T255" s="122">
        <f>IFERROR(
$AN255 * INDEX('WFOM - Time_Base'!$A$4:$API$29, MATCH("CenHos", 'WFOM - Time_Base'!$B$4:$B$29,0), MATCH(CONCATENATE($G255,T$2),'WFOM - Time_Base'!$A$8:$API$8,0)) *
INDEX('WFOM - Time_Base'!$A$4:$API$29, MATCH("CenHos_Per", 'WFOM - Time_Base'!$B$4:$B$29,0), MATCH(CONCATENATE($G255,T$2),'WFOM - Time_Base'!$A$8:$API$8,0)),
IFERROR($AN255 * INDEX('Inputs from Uganda staff'!$E$61:$BM$80,MATCH('HRH Need estimation'!T$2,'Inputs from Uganda staff'!$E$61:$E$80,0),MATCH('HRH Need estimation'!$D255,'Inputs from Uganda staff'!$E$6:$BM$6,0)),
""))</f>
        <v>0</v>
      </c>
      <c r="U255" s="122">
        <f>IFERROR(
$AN255 * INDEX('WFOM - Time_Base'!$A$4:$API$29, MATCH("CenHos", 'WFOM - Time_Base'!$B$4:$B$29,0), MATCH(CONCATENATE($G255,U$2),'WFOM - Time_Base'!$A$8:$API$8,0)) *
INDEX('WFOM - Time_Base'!$A$4:$API$29, MATCH("CenHos_Per", 'WFOM - Time_Base'!$B$4:$B$29,0), MATCH(CONCATENATE($G255,U$2),'WFOM - Time_Base'!$A$8:$API$8,0)),
IFERROR($AN255 * INDEX('Inputs from Uganda staff'!$E$61:$BM$80,MATCH('HRH Need estimation'!U$2,'Inputs from Uganda staff'!$E$61:$E$80,0),MATCH('HRH Need estimation'!$D255,'Inputs from Uganda staff'!$E$6:$BM$6,0)),
""))</f>
        <v>0</v>
      </c>
      <c r="V255" s="122">
        <f>IFERROR(
$AN255 * INDEX('WFOM - Time_Base'!$A$4:$API$29, MATCH("CenHos", 'WFOM - Time_Base'!$B$4:$B$29,0), MATCH(CONCATENATE($G255,V$2),'WFOM - Time_Base'!$A$8:$API$8,0)) *
INDEX('WFOM - Time_Base'!$A$4:$API$29, MATCH("CenHos_Per", 'WFOM - Time_Base'!$B$4:$B$29,0), MATCH(CONCATENATE($G255,V$2),'WFOM - Time_Base'!$A$8:$API$8,0)),
IFERROR($AN255 * INDEX('Inputs from Uganda staff'!$E$61:$BM$80,MATCH('HRH Need estimation'!V$2,'Inputs from Uganda staff'!$E$61:$E$80,0),MATCH('HRH Need estimation'!$D255,'Inputs from Uganda staff'!$E$6:$BM$6,0)),
""))</f>
        <v>0</v>
      </c>
      <c r="W255" s="122">
        <f>IFERROR(
$AN255 * INDEX('WFOM - Time_Base'!$A$4:$API$29, MATCH("CenHos", 'WFOM - Time_Base'!$B$4:$B$29,0), MATCH(CONCATENATE($G255,W$2),'WFOM - Time_Base'!$A$8:$API$8,0)) *
INDEX('WFOM - Time_Base'!$A$4:$API$29, MATCH("CenHos_Per", 'WFOM - Time_Base'!$B$4:$B$29,0), MATCH(CONCATENATE($G255,W$2),'WFOM - Time_Base'!$A$8:$API$8,0)),
IFERROR($AN255 * INDEX('Inputs from Uganda staff'!$E$61:$BM$80,MATCH('HRH Need estimation'!W$2,'Inputs from Uganda staff'!$E$61:$E$80,0),MATCH('HRH Need estimation'!$D255,'Inputs from Uganda staff'!$E$6:$BM$6,0)),
""))</f>
        <v>0</v>
      </c>
      <c r="X255" s="122">
        <f>IFERROR(
$AN255 * INDEX('WFOM - Time_Base'!$A$4:$API$29, MATCH("CenHos", 'WFOM - Time_Base'!$B$4:$B$29,0), MATCH(CONCATENATE($G255,X$2),'WFOM - Time_Base'!$A$8:$API$8,0)) *
INDEX('WFOM - Time_Base'!$A$4:$API$29, MATCH("CenHos_Per", 'WFOM - Time_Base'!$B$4:$B$29,0), MATCH(CONCATENATE($G255,X$2),'WFOM - Time_Base'!$A$8:$API$8,0)),
IFERROR($AN255 * INDEX('Inputs from Uganda staff'!$E$61:$BM$80,MATCH('HRH Need estimation'!X$2,'Inputs from Uganda staff'!$E$61:$E$80,0),MATCH('HRH Need estimation'!$D255,'Inputs from Uganda staff'!$E$6:$BM$6,0)),
""))</f>
        <v>0</v>
      </c>
      <c r="Y255" s="122">
        <f>IFERROR(
$AN255 * INDEX('WFOM - Time_Base'!$A$4:$API$29, MATCH("CenHos", 'WFOM - Time_Base'!$B$4:$B$29,0), MATCH(CONCATENATE($G255,Y$2),'WFOM - Time_Base'!$A$8:$API$8,0)) *
INDEX('WFOM - Time_Base'!$A$4:$API$29, MATCH("CenHos_Per", 'WFOM - Time_Base'!$B$4:$B$29,0), MATCH(CONCATENATE($G255,Y$2),'WFOM - Time_Base'!$A$8:$API$8,0)),
IFERROR($AN255 * INDEX('Inputs from Uganda staff'!$E$61:$BM$80,MATCH('HRH Need estimation'!Y$2,'Inputs from Uganda staff'!$E$61:$E$80,0),MATCH('HRH Need estimation'!$D255,'Inputs from Uganda staff'!$E$6:$BM$6,0)),
""))</f>
        <v>0</v>
      </c>
      <c r="Z255" s="122">
        <f>IFERROR(
$AN255 * INDEX('WFOM - Time_Base'!$A$4:$API$29, MATCH("CenHos", 'WFOM - Time_Base'!$B$4:$B$29,0), MATCH(CONCATENATE($G255,Z$2),'WFOM - Time_Base'!$A$8:$API$8,0)) *
INDEX('WFOM - Time_Base'!$A$4:$API$29, MATCH("CenHos_Per", 'WFOM - Time_Base'!$B$4:$B$29,0), MATCH(CONCATENATE($G255,Z$2),'WFOM - Time_Base'!$A$8:$API$8,0)),
IFERROR($AN255 * INDEX('Inputs from Uganda staff'!$E$61:$BM$80,MATCH('HRH Need estimation'!Z$2,'Inputs from Uganda staff'!$E$61:$E$80,0),MATCH('HRH Need estimation'!$D255,'Inputs from Uganda staff'!$E$6:$BM$6,0)),
""))</f>
        <v>0</v>
      </c>
      <c r="AA255" s="122">
        <f>IFERROR(
$AN255 * INDEX('WFOM - Time_Base'!$A$4:$API$29, MATCH("CenHos", 'WFOM - Time_Base'!$B$4:$B$29,0), MATCH(CONCATENATE($G255,AA$2),'WFOM - Time_Base'!$A$8:$API$8,0)) *
INDEX('WFOM - Time_Base'!$A$4:$API$29, MATCH("CenHos_Per", 'WFOM - Time_Base'!$B$4:$B$29,0), MATCH(CONCATENATE($G255,AA$2),'WFOM - Time_Base'!$A$8:$API$8,0)),
IFERROR($AN255 * INDEX('Inputs from Uganda staff'!$E$61:$BM$80,MATCH('HRH Need estimation'!AA$2,'Inputs from Uganda staff'!$E$61:$E$80,0),MATCH('HRH Need estimation'!$D255,'Inputs from Uganda staff'!$E$6:$BM$6,0)),
""))</f>
        <v>0</v>
      </c>
      <c r="AB255" s="122">
        <f>IFERROR(
$AN255 * INDEX('WFOM - Time_Base'!$A$4:$API$29, MATCH("CenHos", 'WFOM - Time_Base'!$B$4:$B$29,0), MATCH(CONCATENATE($G255,AB$2),'WFOM - Time_Base'!$A$8:$API$8,0)) *
INDEX('WFOM - Time_Base'!$A$4:$API$29, MATCH("CenHos_Per", 'WFOM - Time_Base'!$B$4:$B$29,0), MATCH(CONCATENATE($G255,AB$2),'WFOM - Time_Base'!$A$8:$API$8,0)),
IFERROR($AN255 * INDEX('Inputs from Uganda staff'!$E$61:$BM$80,MATCH('HRH Need estimation'!AB$2,'Inputs from Uganda staff'!$E$61:$E$80,0),MATCH('HRH Need estimation'!$D255,'Inputs from Uganda staff'!$E$6:$BM$6,0)),
""))</f>
        <v>0</v>
      </c>
      <c r="AC255" s="122" t="str">
        <f>IFERROR(
$AN255 * INDEX('WFOM - Time_Base'!$A$4:$API$29, MATCH("CenHos", 'WFOM - Time_Base'!$B$4:$B$29,0), MATCH(CONCATENATE($G255,AC$2),'WFOM - Time_Base'!$A$8:$API$8,0)) *
INDEX('WFOM - Time_Base'!$A$4:$API$29, MATCH("CenHos_Per", 'WFOM - Time_Base'!$B$4:$B$29,0), MATCH(CONCATENATE($G255,AC$2),'WFOM - Time_Base'!$A$8:$API$8,0)),
IFERROR($AN255 * INDEX('Inputs from Uganda staff'!$E$61:$BM$80,MATCH('HRH Need estimation'!AC$2,'Inputs from Uganda staff'!$E$61:$E$80,0),MATCH('HRH Need estimation'!$D255,'Inputs from Uganda staff'!$E$6:$BM$6,0)),
""))</f>
        <v/>
      </c>
      <c r="AD255" s="122">
        <f>IFERROR(
$AN255 * INDEX('WFOM - Time_Base'!$A$4:$API$29, MATCH("CenHos", 'WFOM - Time_Base'!$B$4:$B$29,0), MATCH(CONCATENATE($G255,AD$2),'WFOM - Time_Base'!$A$8:$API$8,0)) *
INDEX('WFOM - Time_Base'!$A$4:$API$29, MATCH("CenHos_Per", 'WFOM - Time_Base'!$B$4:$B$29,0), MATCH(CONCATENATE($G255,AD$2),'WFOM - Time_Base'!$A$8:$API$8,0)),
IFERROR($AN255 * INDEX('Inputs from Uganda staff'!$E$61:$BM$80,MATCH('HRH Need estimation'!AD$2,'Inputs from Uganda staff'!$E$61:$E$80,0),MATCH('HRH Need estimation'!$D255,'Inputs from Uganda staff'!$E$6:$BM$6,0)),
""))</f>
        <v>90</v>
      </c>
      <c r="AE255" s="122">
        <f>IFERROR(
$AN255 * INDEX('WFOM - Time_Base'!$A$4:$API$29, MATCH("CenHos", 'WFOM - Time_Base'!$B$4:$B$29,0), MATCH(CONCATENATE($G255,AE$2),'WFOM - Time_Base'!$A$8:$API$8,0)) *
INDEX('WFOM - Time_Base'!$A$4:$API$29, MATCH("CenHos_Per", 'WFOM - Time_Base'!$B$4:$B$29,0), MATCH(CONCATENATE($G255,AE$2),'WFOM - Time_Base'!$A$8:$API$8,0)),
IFERROR($AN255 * INDEX('Inputs from Uganda staff'!$E$61:$BM$80,MATCH('HRH Need estimation'!AE$2,'Inputs from Uganda staff'!$E$61:$E$80,0),MATCH('HRH Need estimation'!$D255,'Inputs from Uganda staff'!$E$6:$BM$6,0)),
""))</f>
        <v>0</v>
      </c>
      <c r="AF255" s="122">
        <f>IFERROR(
$AN255 * INDEX('WFOM - Time_Base'!$A$4:$API$29, MATCH("CenHos", 'WFOM - Time_Base'!$B$4:$B$29,0), MATCH(CONCATENATE($G255,AF$2),'WFOM - Time_Base'!$A$8:$API$8,0)) *
INDEX('WFOM - Time_Base'!$A$4:$API$29, MATCH("CenHos_Per", 'WFOM - Time_Base'!$B$4:$B$29,0), MATCH(CONCATENATE($G255,AF$2),'WFOM - Time_Base'!$A$8:$API$8,0)),
IFERROR($AN255 * INDEX('Inputs from Uganda staff'!$E$61:$BM$80,MATCH('HRH Need estimation'!AF$2,'Inputs from Uganda staff'!$E$61:$E$80,0),MATCH('HRH Need estimation'!$D255,'Inputs from Uganda staff'!$E$6:$BM$6,0)),
""))</f>
        <v>100</v>
      </c>
      <c r="AG255" s="122">
        <f>IFERROR(
$AN255 * INDEX('WFOM - Time_Base'!$A$4:$API$29, MATCH("CenHos", 'WFOM - Time_Base'!$B$4:$B$29,0), MATCH(CONCATENATE($G255,AG$2),'WFOM - Time_Base'!$A$8:$API$8,0)) *
INDEX('WFOM - Time_Base'!$A$4:$API$29, MATCH("CenHos_Per", 'WFOM - Time_Base'!$B$4:$B$29,0), MATCH(CONCATENATE($G255,AG$2),'WFOM - Time_Base'!$A$8:$API$8,0)),
IFERROR($AN255 * INDEX('Inputs from Uganda staff'!$E$61:$BM$80,MATCH('HRH Need estimation'!AG$2,'Inputs from Uganda staff'!$E$61:$E$80,0),MATCH('HRH Need estimation'!$D255,'Inputs from Uganda staff'!$E$6:$BM$6,0)),
""))</f>
        <v>0</v>
      </c>
      <c r="AH255" s="122">
        <f>IFERROR(
$AN255 * INDEX('WFOM - Time_Base'!$A$4:$API$29, MATCH("CenHos", 'WFOM - Time_Base'!$B$4:$B$29,0), MATCH(CONCATENATE($G255,AH$2),'WFOM - Time_Base'!$A$8:$API$8,0)) *
INDEX('WFOM - Time_Base'!$A$4:$API$29, MATCH("CenHos_Per", 'WFOM - Time_Base'!$B$4:$B$29,0), MATCH(CONCATENATE($G255,AH$2),'WFOM - Time_Base'!$A$8:$API$8,0)),
IFERROR($AN255 * INDEX('Inputs from Uganda staff'!$E$61:$BM$80,MATCH('HRH Need estimation'!AH$2,'Inputs from Uganda staff'!$E$61:$E$80,0),MATCH('HRH Need estimation'!$D255,'Inputs from Uganda staff'!$E$6:$BM$6,0)),
""))</f>
        <v>0</v>
      </c>
      <c r="AI255" s="122">
        <f>IFERROR(
$AN255 * INDEX('WFOM - Time_Base'!$A$4:$API$29, MATCH("CenHos", 'WFOM - Time_Base'!$B$4:$B$29,0), MATCH(CONCATENATE($G255,AI$2),'WFOM - Time_Base'!$A$8:$API$8,0)) *
INDEX('WFOM - Time_Base'!$A$4:$API$29, MATCH("CenHos_Per", 'WFOM - Time_Base'!$B$4:$B$29,0), MATCH(CONCATENATE($G255,AI$2),'WFOM - Time_Base'!$A$8:$API$8,0)),
IFERROR($AN255 * INDEX('Inputs from Uganda staff'!$E$61:$BM$80,MATCH('HRH Need estimation'!AI$2,'Inputs from Uganda staff'!$E$61:$E$80,0),MATCH('HRH Need estimation'!$D255,'Inputs from Uganda staff'!$E$6:$BM$6,0)),
""))</f>
        <v>0</v>
      </c>
      <c r="AJ255" s="122">
        <f>IFERROR(
$AN255 * INDEX('WFOM - Time_Base'!$A$4:$API$29, MATCH("CenHos", 'WFOM - Time_Base'!$B$4:$B$29,0), MATCH(CONCATENATE($G255,AJ$2),'WFOM - Time_Base'!$A$8:$API$8,0)) *
INDEX('WFOM - Time_Base'!$A$4:$API$29, MATCH("CenHos_Per", 'WFOM - Time_Base'!$B$4:$B$29,0), MATCH(CONCATENATE($G255,AJ$2),'WFOM - Time_Base'!$A$8:$API$8,0)),
IFERROR($AN255 * INDEX('Inputs from Uganda staff'!$E$61:$BM$80,MATCH('HRH Need estimation'!AJ$2,'Inputs from Uganda staff'!$E$61:$E$80,0),MATCH('HRH Need estimation'!$D255,'Inputs from Uganda staff'!$E$6:$BM$6,0)),
""))</f>
        <v>0</v>
      </c>
      <c r="AK255" s="122">
        <f>IFERROR(
$AN255 * INDEX('WFOM - Time_Base'!$A$4:$API$29, MATCH("CenHos", 'WFOM - Time_Base'!$B$4:$B$29,0), MATCH(CONCATENATE($G255,AK$2),'WFOM - Time_Base'!$A$8:$API$8,0)) *
INDEX('WFOM - Time_Base'!$A$4:$API$29, MATCH("CenHos_Per", 'WFOM - Time_Base'!$B$4:$B$29,0), MATCH(CONCATENATE($G255,AK$2),'WFOM - Time_Base'!$A$8:$API$8,0)),
IFERROR($AN255 * INDEX('Inputs from Uganda staff'!$E$61:$BM$80,MATCH('HRH Need estimation'!AK$2,'Inputs from Uganda staff'!$E$61:$E$80,0),MATCH('HRH Need estimation'!$D255,'Inputs from Uganda staff'!$E$6:$BM$6,0)),
""))</f>
        <v>0</v>
      </c>
      <c r="AL255" s="122">
        <f>IFERROR(
$AN255 * INDEX('WFOM - Time_Base'!$A$4:$API$29, MATCH("CenHos", 'WFOM - Time_Base'!$B$4:$B$29,0), MATCH(CONCATENATE($G255,AL$2),'WFOM - Time_Base'!$A$8:$API$8,0)) *
INDEX('WFOM - Time_Base'!$A$4:$API$29, MATCH("CenHos_Per", 'WFOM - Time_Base'!$B$4:$B$29,0), MATCH(CONCATENATE($G255,AL$2),'WFOM - Time_Base'!$A$8:$API$8,0)),
IFERROR($AN255 * INDEX('Inputs from Uganda staff'!$E$61:$BM$80,MATCH('HRH Need estimation'!AL$2,'Inputs from Uganda staff'!$E$61:$E$80,0),MATCH('HRH Need estimation'!$D255,'Inputs from Uganda staff'!$E$6:$BM$6,0)),
""))</f>
        <v>0</v>
      </c>
      <c r="AN255">
        <v>1</v>
      </c>
      <c r="AO255" t="e">
        <f t="shared" si="8"/>
        <v>#N/A</v>
      </c>
    </row>
    <row r="256" spans="1:41">
      <c r="A256" s="106" t="s">
        <v>915</v>
      </c>
      <c r="B256" s="106" t="s">
        <v>724</v>
      </c>
      <c r="C256" s="107" t="s">
        <v>727</v>
      </c>
      <c r="D256" s="113" t="s">
        <v>728</v>
      </c>
      <c r="E256" s="122" t="s">
        <v>865</v>
      </c>
      <c r="F256" s="122" t="s">
        <v>139</v>
      </c>
      <c r="G256" s="122" t="str">
        <f>IF(F256&lt;&gt;"", VLOOKUP(F256,'WFOM - Cadre and Service List'!$E$4:$F$52,2,FALSE), "")</f>
        <v>DentalO5</v>
      </c>
      <c r="H256" s="122"/>
      <c r="I256" s="207"/>
      <c r="J256" s="207"/>
      <c r="K256" s="207"/>
      <c r="L256" s="207"/>
      <c r="M256" s="207"/>
      <c r="N256" s="207"/>
      <c r="O256" s="207"/>
      <c r="P256" s="207">
        <f t="shared" si="7"/>
        <v>0</v>
      </c>
      <c r="Q256" s="122" t="s">
        <v>1947</v>
      </c>
      <c r="R256" s="122">
        <f>IFERROR(
$AN256 * INDEX('WFOM - Time_Base'!$A$4:$API$29, MATCH("CenHos", 'WFOM - Time_Base'!$B$4:$B$29,0), MATCH(CONCATENATE($G256,R$2),'WFOM - Time_Base'!$A$8:$API$8,0)) *
INDEX('WFOM - Time_Base'!$A$4:$API$29, MATCH("CenHos_Per", 'WFOM - Time_Base'!$B$4:$B$29,0), MATCH(CONCATENATE($G256,R$2),'WFOM - Time_Base'!$A$8:$API$8,0)),
IFERROR($AN256 * INDEX('Inputs from Uganda staff'!$E$61:$BM$80,MATCH('HRH Need estimation'!R$2,'Inputs from Uganda staff'!$E$61:$E$80,0),MATCH('HRH Need estimation'!$D256,'Inputs from Uganda staff'!$E$6:$BM$6,0)),
""))</f>
        <v>0</v>
      </c>
      <c r="S256" s="122">
        <f>IFERROR(
$AN256 * INDEX('WFOM - Time_Base'!$A$4:$API$29, MATCH("CenHos", 'WFOM - Time_Base'!$B$4:$B$29,0), MATCH(CONCATENATE($G256,S$2),'WFOM - Time_Base'!$A$8:$API$8,0)) *
INDEX('WFOM - Time_Base'!$A$4:$API$29, MATCH("CenHos_Per", 'WFOM - Time_Base'!$B$4:$B$29,0), MATCH(CONCATENATE($G256,S$2),'WFOM - Time_Base'!$A$8:$API$8,0)),
IFERROR($AN256 * INDEX('Inputs from Uganda staff'!$E$61:$BM$80,MATCH('HRH Need estimation'!S$2,'Inputs from Uganda staff'!$E$61:$E$80,0),MATCH('HRH Need estimation'!$D256,'Inputs from Uganda staff'!$E$6:$BM$6,0)),
""))</f>
        <v>0</v>
      </c>
      <c r="T256" s="122">
        <f>IFERROR(
$AN256 * INDEX('WFOM - Time_Base'!$A$4:$API$29, MATCH("CenHos", 'WFOM - Time_Base'!$B$4:$B$29,0), MATCH(CONCATENATE($G256,T$2),'WFOM - Time_Base'!$A$8:$API$8,0)) *
INDEX('WFOM - Time_Base'!$A$4:$API$29, MATCH("CenHos_Per", 'WFOM - Time_Base'!$B$4:$B$29,0), MATCH(CONCATENATE($G256,T$2),'WFOM - Time_Base'!$A$8:$API$8,0)),
IFERROR($AN256 * INDEX('Inputs from Uganda staff'!$E$61:$BM$80,MATCH('HRH Need estimation'!T$2,'Inputs from Uganda staff'!$E$61:$E$80,0),MATCH('HRH Need estimation'!$D256,'Inputs from Uganda staff'!$E$6:$BM$6,0)),
""))</f>
        <v>0</v>
      </c>
      <c r="U256" s="122">
        <f>IFERROR(
$AN256 * INDEX('WFOM - Time_Base'!$A$4:$API$29, MATCH("CenHos", 'WFOM - Time_Base'!$B$4:$B$29,0), MATCH(CONCATENATE($G256,U$2),'WFOM - Time_Base'!$A$8:$API$8,0)) *
INDEX('WFOM - Time_Base'!$A$4:$API$29, MATCH("CenHos_Per", 'WFOM - Time_Base'!$B$4:$B$29,0), MATCH(CONCATENATE($G256,U$2),'WFOM - Time_Base'!$A$8:$API$8,0)),
IFERROR($AN256 * INDEX('Inputs from Uganda staff'!$E$61:$BM$80,MATCH('HRH Need estimation'!U$2,'Inputs from Uganda staff'!$E$61:$E$80,0),MATCH('HRH Need estimation'!$D256,'Inputs from Uganda staff'!$E$6:$BM$6,0)),
""))</f>
        <v>0</v>
      </c>
      <c r="V256" s="122">
        <f>IFERROR(
$AN256 * INDEX('WFOM - Time_Base'!$A$4:$API$29, MATCH("CenHos", 'WFOM - Time_Base'!$B$4:$B$29,0), MATCH(CONCATENATE($G256,V$2),'WFOM - Time_Base'!$A$8:$API$8,0)) *
INDEX('WFOM - Time_Base'!$A$4:$API$29, MATCH("CenHos_Per", 'WFOM - Time_Base'!$B$4:$B$29,0), MATCH(CONCATENATE($G256,V$2),'WFOM - Time_Base'!$A$8:$API$8,0)),
IFERROR($AN256 * INDEX('Inputs from Uganda staff'!$E$61:$BM$80,MATCH('HRH Need estimation'!V$2,'Inputs from Uganda staff'!$E$61:$E$80,0),MATCH('HRH Need estimation'!$D256,'Inputs from Uganda staff'!$E$6:$BM$6,0)),
""))</f>
        <v>0</v>
      </c>
      <c r="W256" s="122">
        <f>IFERROR(
$AN256 * INDEX('WFOM - Time_Base'!$A$4:$API$29, MATCH("CenHos", 'WFOM - Time_Base'!$B$4:$B$29,0), MATCH(CONCATENATE($G256,W$2),'WFOM - Time_Base'!$A$8:$API$8,0)) *
INDEX('WFOM - Time_Base'!$A$4:$API$29, MATCH("CenHos_Per", 'WFOM - Time_Base'!$B$4:$B$29,0), MATCH(CONCATENATE($G256,W$2),'WFOM - Time_Base'!$A$8:$API$8,0)),
IFERROR($AN256 * INDEX('Inputs from Uganda staff'!$E$61:$BM$80,MATCH('HRH Need estimation'!W$2,'Inputs from Uganda staff'!$E$61:$E$80,0),MATCH('HRH Need estimation'!$D256,'Inputs from Uganda staff'!$E$6:$BM$6,0)),
""))</f>
        <v>0</v>
      </c>
      <c r="X256" s="122">
        <f>IFERROR(
$AN256 * INDEX('WFOM - Time_Base'!$A$4:$API$29, MATCH("CenHos", 'WFOM - Time_Base'!$B$4:$B$29,0), MATCH(CONCATENATE($G256,X$2),'WFOM - Time_Base'!$A$8:$API$8,0)) *
INDEX('WFOM - Time_Base'!$A$4:$API$29, MATCH("CenHos_Per", 'WFOM - Time_Base'!$B$4:$B$29,0), MATCH(CONCATENATE($G256,X$2),'WFOM - Time_Base'!$A$8:$API$8,0)),
IFERROR($AN256 * INDEX('Inputs from Uganda staff'!$E$61:$BM$80,MATCH('HRH Need estimation'!X$2,'Inputs from Uganda staff'!$E$61:$E$80,0),MATCH('HRH Need estimation'!$D256,'Inputs from Uganda staff'!$E$6:$BM$6,0)),
""))</f>
        <v>0</v>
      </c>
      <c r="Y256" s="122">
        <f>IFERROR(
$AN256 * INDEX('WFOM - Time_Base'!$A$4:$API$29, MATCH("CenHos", 'WFOM - Time_Base'!$B$4:$B$29,0), MATCH(CONCATENATE($G256,Y$2),'WFOM - Time_Base'!$A$8:$API$8,0)) *
INDEX('WFOM - Time_Base'!$A$4:$API$29, MATCH("CenHos_Per", 'WFOM - Time_Base'!$B$4:$B$29,0), MATCH(CONCATENATE($G256,Y$2),'WFOM - Time_Base'!$A$8:$API$8,0)),
IFERROR($AN256 * INDEX('Inputs from Uganda staff'!$E$61:$BM$80,MATCH('HRH Need estimation'!Y$2,'Inputs from Uganda staff'!$E$61:$E$80,0),MATCH('HRH Need estimation'!$D256,'Inputs from Uganda staff'!$E$6:$BM$6,0)),
""))</f>
        <v>0</v>
      </c>
      <c r="Z256" s="122">
        <f>IFERROR(
$AN256 * INDEX('WFOM - Time_Base'!$A$4:$API$29, MATCH("CenHos", 'WFOM - Time_Base'!$B$4:$B$29,0), MATCH(CONCATENATE($G256,Z$2),'WFOM - Time_Base'!$A$8:$API$8,0)) *
INDEX('WFOM - Time_Base'!$A$4:$API$29, MATCH("CenHos_Per", 'WFOM - Time_Base'!$B$4:$B$29,0), MATCH(CONCATENATE($G256,Z$2),'WFOM - Time_Base'!$A$8:$API$8,0)),
IFERROR($AN256 * INDEX('Inputs from Uganda staff'!$E$61:$BM$80,MATCH('HRH Need estimation'!Z$2,'Inputs from Uganda staff'!$E$61:$E$80,0),MATCH('HRH Need estimation'!$D256,'Inputs from Uganda staff'!$E$6:$BM$6,0)),
""))</f>
        <v>0</v>
      </c>
      <c r="AA256" s="122">
        <f>IFERROR(
$AN256 * INDEX('WFOM - Time_Base'!$A$4:$API$29, MATCH("CenHos", 'WFOM - Time_Base'!$B$4:$B$29,0), MATCH(CONCATENATE($G256,AA$2),'WFOM - Time_Base'!$A$8:$API$8,0)) *
INDEX('WFOM - Time_Base'!$A$4:$API$29, MATCH("CenHos_Per", 'WFOM - Time_Base'!$B$4:$B$29,0), MATCH(CONCATENATE($G256,AA$2),'WFOM - Time_Base'!$A$8:$API$8,0)),
IFERROR($AN256 * INDEX('Inputs from Uganda staff'!$E$61:$BM$80,MATCH('HRH Need estimation'!AA$2,'Inputs from Uganda staff'!$E$61:$E$80,0),MATCH('HRH Need estimation'!$D256,'Inputs from Uganda staff'!$E$6:$BM$6,0)),
""))</f>
        <v>0</v>
      </c>
      <c r="AB256" s="122">
        <f>IFERROR(
$AN256 * INDEX('WFOM - Time_Base'!$A$4:$API$29, MATCH("CenHos", 'WFOM - Time_Base'!$B$4:$B$29,0), MATCH(CONCATENATE($G256,AB$2),'WFOM - Time_Base'!$A$8:$API$8,0)) *
INDEX('WFOM - Time_Base'!$A$4:$API$29, MATCH("CenHos_Per", 'WFOM - Time_Base'!$B$4:$B$29,0), MATCH(CONCATENATE($G256,AB$2),'WFOM - Time_Base'!$A$8:$API$8,0)),
IFERROR($AN256 * INDEX('Inputs from Uganda staff'!$E$61:$BM$80,MATCH('HRH Need estimation'!AB$2,'Inputs from Uganda staff'!$E$61:$E$80,0),MATCH('HRH Need estimation'!$D256,'Inputs from Uganda staff'!$E$6:$BM$6,0)),
""))</f>
        <v>0</v>
      </c>
      <c r="AC256" s="122" t="str">
        <f>IFERROR(
$AN256 * INDEX('WFOM - Time_Base'!$A$4:$API$29, MATCH("CenHos", 'WFOM - Time_Base'!$B$4:$B$29,0), MATCH(CONCATENATE($G256,AC$2),'WFOM - Time_Base'!$A$8:$API$8,0)) *
INDEX('WFOM - Time_Base'!$A$4:$API$29, MATCH("CenHos_Per", 'WFOM - Time_Base'!$B$4:$B$29,0), MATCH(CONCATENATE($G256,AC$2),'WFOM - Time_Base'!$A$8:$API$8,0)),
IFERROR($AN256 * INDEX('Inputs from Uganda staff'!$E$61:$BM$80,MATCH('HRH Need estimation'!AC$2,'Inputs from Uganda staff'!$E$61:$E$80,0),MATCH('HRH Need estimation'!$D256,'Inputs from Uganda staff'!$E$6:$BM$6,0)),
""))</f>
        <v/>
      </c>
      <c r="AD256" s="122">
        <f>IFERROR(
$AN256 * INDEX('WFOM - Time_Base'!$A$4:$API$29, MATCH("CenHos", 'WFOM - Time_Base'!$B$4:$B$29,0), MATCH(CONCATENATE($G256,AD$2),'WFOM - Time_Base'!$A$8:$API$8,0)) *
INDEX('WFOM - Time_Base'!$A$4:$API$29, MATCH("CenHos_Per", 'WFOM - Time_Base'!$B$4:$B$29,0), MATCH(CONCATENATE($G256,AD$2),'WFOM - Time_Base'!$A$8:$API$8,0)),
IFERROR($AN256 * INDEX('Inputs from Uganda staff'!$E$61:$BM$80,MATCH('HRH Need estimation'!AD$2,'Inputs from Uganda staff'!$E$61:$E$80,0),MATCH('HRH Need estimation'!$D256,'Inputs from Uganda staff'!$E$6:$BM$6,0)),
""))</f>
        <v>30</v>
      </c>
      <c r="AE256" s="122">
        <f>IFERROR(
$AN256 * INDEX('WFOM - Time_Base'!$A$4:$API$29, MATCH("CenHos", 'WFOM - Time_Base'!$B$4:$B$29,0), MATCH(CONCATENATE($G256,AE$2),'WFOM - Time_Base'!$A$8:$API$8,0)) *
INDEX('WFOM - Time_Base'!$A$4:$API$29, MATCH("CenHos_Per", 'WFOM - Time_Base'!$B$4:$B$29,0), MATCH(CONCATENATE($G256,AE$2),'WFOM - Time_Base'!$A$8:$API$8,0)),
IFERROR($AN256 * INDEX('Inputs from Uganda staff'!$E$61:$BM$80,MATCH('HRH Need estimation'!AE$2,'Inputs from Uganda staff'!$E$61:$E$80,0),MATCH('HRH Need estimation'!$D256,'Inputs from Uganda staff'!$E$6:$BM$6,0)),
""))</f>
        <v>30</v>
      </c>
      <c r="AF256" s="122">
        <f>IFERROR(
$AN256 * INDEX('WFOM - Time_Base'!$A$4:$API$29, MATCH("CenHos", 'WFOM - Time_Base'!$B$4:$B$29,0), MATCH(CONCATENATE($G256,AF$2),'WFOM - Time_Base'!$A$8:$API$8,0)) *
INDEX('WFOM - Time_Base'!$A$4:$API$29, MATCH("CenHos_Per", 'WFOM - Time_Base'!$B$4:$B$29,0), MATCH(CONCATENATE($G256,AF$2),'WFOM - Time_Base'!$A$8:$API$8,0)),
IFERROR($AN256 * INDEX('Inputs from Uganda staff'!$E$61:$BM$80,MATCH('HRH Need estimation'!AF$2,'Inputs from Uganda staff'!$E$61:$E$80,0),MATCH('HRH Need estimation'!$D256,'Inputs from Uganda staff'!$E$6:$BM$6,0)),
""))</f>
        <v>15</v>
      </c>
      <c r="AG256" s="122">
        <f>IFERROR(
$AN256 * INDEX('WFOM - Time_Base'!$A$4:$API$29, MATCH("CenHos", 'WFOM - Time_Base'!$B$4:$B$29,0), MATCH(CONCATENATE($G256,AG$2),'WFOM - Time_Base'!$A$8:$API$8,0)) *
INDEX('WFOM - Time_Base'!$A$4:$API$29, MATCH("CenHos_Per", 'WFOM - Time_Base'!$B$4:$B$29,0), MATCH(CONCATENATE($G256,AG$2),'WFOM - Time_Base'!$A$8:$API$8,0)),
IFERROR($AN256 * INDEX('Inputs from Uganda staff'!$E$61:$BM$80,MATCH('HRH Need estimation'!AG$2,'Inputs from Uganda staff'!$E$61:$E$80,0),MATCH('HRH Need estimation'!$D256,'Inputs from Uganda staff'!$E$6:$BM$6,0)),
""))</f>
        <v>0</v>
      </c>
      <c r="AH256" s="122">
        <f>IFERROR(
$AN256 * INDEX('WFOM - Time_Base'!$A$4:$API$29, MATCH("CenHos", 'WFOM - Time_Base'!$B$4:$B$29,0), MATCH(CONCATENATE($G256,AH$2),'WFOM - Time_Base'!$A$8:$API$8,0)) *
INDEX('WFOM - Time_Base'!$A$4:$API$29, MATCH("CenHos_Per", 'WFOM - Time_Base'!$B$4:$B$29,0), MATCH(CONCATENATE($G256,AH$2),'WFOM - Time_Base'!$A$8:$API$8,0)),
IFERROR($AN256 * INDEX('Inputs from Uganda staff'!$E$61:$BM$80,MATCH('HRH Need estimation'!AH$2,'Inputs from Uganda staff'!$E$61:$E$80,0),MATCH('HRH Need estimation'!$D256,'Inputs from Uganda staff'!$E$6:$BM$6,0)),
""))</f>
        <v>0</v>
      </c>
      <c r="AI256" s="122">
        <f>IFERROR(
$AN256 * INDEX('WFOM - Time_Base'!$A$4:$API$29, MATCH("CenHos", 'WFOM - Time_Base'!$B$4:$B$29,0), MATCH(CONCATENATE($G256,AI$2),'WFOM - Time_Base'!$A$8:$API$8,0)) *
INDEX('WFOM - Time_Base'!$A$4:$API$29, MATCH("CenHos_Per", 'WFOM - Time_Base'!$B$4:$B$29,0), MATCH(CONCATENATE($G256,AI$2),'WFOM - Time_Base'!$A$8:$API$8,0)),
IFERROR($AN256 * INDEX('Inputs from Uganda staff'!$E$61:$BM$80,MATCH('HRH Need estimation'!AI$2,'Inputs from Uganda staff'!$E$61:$E$80,0),MATCH('HRH Need estimation'!$D256,'Inputs from Uganda staff'!$E$6:$BM$6,0)),
""))</f>
        <v>0</v>
      </c>
      <c r="AJ256" s="122">
        <f>IFERROR(
$AN256 * INDEX('WFOM - Time_Base'!$A$4:$API$29, MATCH("CenHos", 'WFOM - Time_Base'!$B$4:$B$29,0), MATCH(CONCATENATE($G256,AJ$2),'WFOM - Time_Base'!$A$8:$API$8,0)) *
INDEX('WFOM - Time_Base'!$A$4:$API$29, MATCH("CenHos_Per", 'WFOM - Time_Base'!$B$4:$B$29,0), MATCH(CONCATENATE($G256,AJ$2),'WFOM - Time_Base'!$A$8:$API$8,0)),
IFERROR($AN256 * INDEX('Inputs from Uganda staff'!$E$61:$BM$80,MATCH('HRH Need estimation'!AJ$2,'Inputs from Uganda staff'!$E$61:$E$80,0),MATCH('HRH Need estimation'!$D256,'Inputs from Uganda staff'!$E$6:$BM$6,0)),
""))</f>
        <v>0</v>
      </c>
      <c r="AK256" s="122">
        <f>IFERROR(
$AN256 * INDEX('WFOM - Time_Base'!$A$4:$API$29, MATCH("CenHos", 'WFOM - Time_Base'!$B$4:$B$29,0), MATCH(CONCATENATE($G256,AK$2),'WFOM - Time_Base'!$A$8:$API$8,0)) *
INDEX('WFOM - Time_Base'!$A$4:$API$29, MATCH("CenHos_Per", 'WFOM - Time_Base'!$B$4:$B$29,0), MATCH(CONCATENATE($G256,AK$2),'WFOM - Time_Base'!$A$8:$API$8,0)),
IFERROR($AN256 * INDEX('Inputs from Uganda staff'!$E$61:$BM$80,MATCH('HRH Need estimation'!AK$2,'Inputs from Uganda staff'!$E$61:$E$80,0),MATCH('HRH Need estimation'!$D256,'Inputs from Uganda staff'!$E$6:$BM$6,0)),
""))</f>
        <v>0</v>
      </c>
      <c r="AL256" s="122">
        <f>IFERROR(
$AN256 * INDEX('WFOM - Time_Base'!$A$4:$API$29, MATCH("CenHos", 'WFOM - Time_Base'!$B$4:$B$29,0), MATCH(CONCATENATE($G256,AL$2),'WFOM - Time_Base'!$A$8:$API$8,0)) *
INDEX('WFOM - Time_Base'!$A$4:$API$29, MATCH("CenHos_Per", 'WFOM - Time_Base'!$B$4:$B$29,0), MATCH(CONCATENATE($G256,AL$2),'WFOM - Time_Base'!$A$8:$API$8,0)),
IFERROR($AN256 * INDEX('Inputs from Uganda staff'!$E$61:$BM$80,MATCH('HRH Need estimation'!AL$2,'Inputs from Uganda staff'!$E$61:$E$80,0),MATCH('HRH Need estimation'!$D256,'Inputs from Uganda staff'!$E$6:$BM$6,0)),
""))</f>
        <v>0</v>
      </c>
      <c r="AN256">
        <v>1</v>
      </c>
      <c r="AO256" t="e">
        <f t="shared" si="8"/>
        <v>#N/A</v>
      </c>
    </row>
    <row r="257" spans="1:41">
      <c r="A257" s="106" t="s">
        <v>915</v>
      </c>
      <c r="B257" s="106" t="s">
        <v>724</v>
      </c>
      <c r="C257" s="107" t="s">
        <v>729</v>
      </c>
      <c r="D257" s="115" t="s">
        <v>730</v>
      </c>
      <c r="E257" s="122" t="s">
        <v>865</v>
      </c>
      <c r="F257" s="122" t="s">
        <v>135</v>
      </c>
      <c r="G257" s="122" t="str">
        <f>IF(F257&lt;&gt;"", VLOOKUP(F257,'WFOM - Cadre and Service List'!$E$4:$F$52,2,FALSE), "")</f>
        <v>DentSurg</v>
      </c>
      <c r="H257" s="122"/>
      <c r="I257" s="207"/>
      <c r="J257" s="207"/>
      <c r="K257" s="207"/>
      <c r="L257" s="207"/>
      <c r="M257" s="207"/>
      <c r="N257" s="207"/>
      <c r="O257" s="207"/>
      <c r="P257" s="207">
        <f t="shared" si="7"/>
        <v>0</v>
      </c>
      <c r="Q257" s="122" t="s">
        <v>1947</v>
      </c>
      <c r="R257" s="122">
        <f>IFERROR(
$AN257 * INDEX('WFOM - Time_Base'!$A$4:$API$29, MATCH("CenHos", 'WFOM - Time_Base'!$B$4:$B$29,0), MATCH(CONCATENATE($G257,R$2),'WFOM - Time_Base'!$A$8:$API$8,0)) *
INDEX('WFOM - Time_Base'!$A$4:$API$29, MATCH("CenHos_Per", 'WFOM - Time_Base'!$B$4:$B$29,0), MATCH(CONCATENATE($G257,R$2),'WFOM - Time_Base'!$A$8:$API$8,0)),
IFERROR($AN257 * INDEX('Inputs from Uganda staff'!$E$61:$BM$80,MATCH('HRH Need estimation'!R$2,'Inputs from Uganda staff'!$E$61:$E$80,0),MATCH('HRH Need estimation'!$D257,'Inputs from Uganda staff'!$E$6:$BM$6,0)),
""))</f>
        <v>0</v>
      </c>
      <c r="S257" s="122">
        <f>IFERROR(
$AN257 * INDEX('WFOM - Time_Base'!$A$4:$API$29, MATCH("CenHos", 'WFOM - Time_Base'!$B$4:$B$29,0), MATCH(CONCATENATE($G257,S$2),'WFOM - Time_Base'!$A$8:$API$8,0)) *
INDEX('WFOM - Time_Base'!$A$4:$API$29, MATCH("CenHos_Per", 'WFOM - Time_Base'!$B$4:$B$29,0), MATCH(CONCATENATE($G257,S$2),'WFOM - Time_Base'!$A$8:$API$8,0)),
IFERROR($AN257 * INDEX('Inputs from Uganda staff'!$E$61:$BM$80,MATCH('HRH Need estimation'!S$2,'Inputs from Uganda staff'!$E$61:$E$80,0),MATCH('HRH Need estimation'!$D257,'Inputs from Uganda staff'!$E$6:$BM$6,0)),
""))</f>
        <v>0</v>
      </c>
      <c r="T257" s="122">
        <f>IFERROR(
$AN257 * INDEX('WFOM - Time_Base'!$A$4:$API$29, MATCH("CenHos", 'WFOM - Time_Base'!$B$4:$B$29,0), MATCH(CONCATENATE($G257,T$2),'WFOM - Time_Base'!$A$8:$API$8,0)) *
INDEX('WFOM - Time_Base'!$A$4:$API$29, MATCH("CenHos_Per", 'WFOM - Time_Base'!$B$4:$B$29,0), MATCH(CONCATENATE($G257,T$2),'WFOM - Time_Base'!$A$8:$API$8,0)),
IFERROR($AN257 * INDEX('Inputs from Uganda staff'!$E$61:$BM$80,MATCH('HRH Need estimation'!T$2,'Inputs from Uganda staff'!$E$61:$E$80,0),MATCH('HRH Need estimation'!$D257,'Inputs from Uganda staff'!$E$6:$BM$6,0)),
""))</f>
        <v>0</v>
      </c>
      <c r="U257" s="122">
        <f>IFERROR(
$AN257 * INDEX('WFOM - Time_Base'!$A$4:$API$29, MATCH("CenHos", 'WFOM - Time_Base'!$B$4:$B$29,0), MATCH(CONCATENATE($G257,U$2),'WFOM - Time_Base'!$A$8:$API$8,0)) *
INDEX('WFOM - Time_Base'!$A$4:$API$29, MATCH("CenHos_Per", 'WFOM - Time_Base'!$B$4:$B$29,0), MATCH(CONCATENATE($G257,U$2),'WFOM - Time_Base'!$A$8:$API$8,0)),
IFERROR($AN257 * INDEX('Inputs from Uganda staff'!$E$61:$BM$80,MATCH('HRH Need estimation'!U$2,'Inputs from Uganda staff'!$E$61:$E$80,0),MATCH('HRH Need estimation'!$D257,'Inputs from Uganda staff'!$E$6:$BM$6,0)),
""))</f>
        <v>0</v>
      </c>
      <c r="V257" s="122">
        <f>IFERROR(
$AN257 * INDEX('WFOM - Time_Base'!$A$4:$API$29, MATCH("CenHos", 'WFOM - Time_Base'!$B$4:$B$29,0), MATCH(CONCATENATE($G257,V$2),'WFOM - Time_Base'!$A$8:$API$8,0)) *
INDEX('WFOM - Time_Base'!$A$4:$API$29, MATCH("CenHos_Per", 'WFOM - Time_Base'!$B$4:$B$29,0), MATCH(CONCATENATE($G257,V$2),'WFOM - Time_Base'!$A$8:$API$8,0)),
IFERROR($AN257 * INDEX('Inputs from Uganda staff'!$E$61:$BM$80,MATCH('HRH Need estimation'!V$2,'Inputs from Uganda staff'!$E$61:$E$80,0),MATCH('HRH Need estimation'!$D257,'Inputs from Uganda staff'!$E$6:$BM$6,0)),
""))</f>
        <v>0</v>
      </c>
      <c r="W257" s="122">
        <f>IFERROR(
$AN257 * INDEX('WFOM - Time_Base'!$A$4:$API$29, MATCH("CenHos", 'WFOM - Time_Base'!$B$4:$B$29,0), MATCH(CONCATENATE($G257,W$2),'WFOM - Time_Base'!$A$8:$API$8,0)) *
INDEX('WFOM - Time_Base'!$A$4:$API$29, MATCH("CenHos_Per", 'WFOM - Time_Base'!$B$4:$B$29,0), MATCH(CONCATENATE($G257,W$2),'WFOM - Time_Base'!$A$8:$API$8,0)),
IFERROR($AN257 * INDEX('Inputs from Uganda staff'!$E$61:$BM$80,MATCH('HRH Need estimation'!W$2,'Inputs from Uganda staff'!$E$61:$E$80,0),MATCH('HRH Need estimation'!$D257,'Inputs from Uganda staff'!$E$6:$BM$6,0)),
""))</f>
        <v>0</v>
      </c>
      <c r="X257" s="122">
        <f>IFERROR(
$AN257 * INDEX('WFOM - Time_Base'!$A$4:$API$29, MATCH("CenHos", 'WFOM - Time_Base'!$B$4:$B$29,0), MATCH(CONCATENATE($G257,X$2),'WFOM - Time_Base'!$A$8:$API$8,0)) *
INDEX('WFOM - Time_Base'!$A$4:$API$29, MATCH("CenHos_Per", 'WFOM - Time_Base'!$B$4:$B$29,0), MATCH(CONCATENATE($G257,X$2),'WFOM - Time_Base'!$A$8:$API$8,0)),
IFERROR($AN257 * INDEX('Inputs from Uganda staff'!$E$61:$BM$80,MATCH('HRH Need estimation'!X$2,'Inputs from Uganda staff'!$E$61:$E$80,0),MATCH('HRH Need estimation'!$D257,'Inputs from Uganda staff'!$E$6:$BM$6,0)),
""))</f>
        <v>0</v>
      </c>
      <c r="Y257" s="122">
        <f>IFERROR(
$AN257 * INDEX('WFOM - Time_Base'!$A$4:$API$29, MATCH("CenHos", 'WFOM - Time_Base'!$B$4:$B$29,0), MATCH(CONCATENATE($G257,Y$2),'WFOM - Time_Base'!$A$8:$API$8,0)) *
INDEX('WFOM - Time_Base'!$A$4:$API$29, MATCH("CenHos_Per", 'WFOM - Time_Base'!$B$4:$B$29,0), MATCH(CONCATENATE($G257,Y$2),'WFOM - Time_Base'!$A$8:$API$8,0)),
IFERROR($AN257 * INDEX('Inputs from Uganda staff'!$E$61:$BM$80,MATCH('HRH Need estimation'!Y$2,'Inputs from Uganda staff'!$E$61:$E$80,0),MATCH('HRH Need estimation'!$D257,'Inputs from Uganda staff'!$E$6:$BM$6,0)),
""))</f>
        <v>0</v>
      </c>
      <c r="Z257" s="122">
        <f>IFERROR(
$AN257 * INDEX('WFOM - Time_Base'!$A$4:$API$29, MATCH("CenHos", 'WFOM - Time_Base'!$B$4:$B$29,0), MATCH(CONCATENATE($G257,Z$2),'WFOM - Time_Base'!$A$8:$API$8,0)) *
INDEX('WFOM - Time_Base'!$A$4:$API$29, MATCH("CenHos_Per", 'WFOM - Time_Base'!$B$4:$B$29,0), MATCH(CONCATENATE($G257,Z$2),'WFOM - Time_Base'!$A$8:$API$8,0)),
IFERROR($AN257 * INDEX('Inputs from Uganda staff'!$E$61:$BM$80,MATCH('HRH Need estimation'!Z$2,'Inputs from Uganda staff'!$E$61:$E$80,0),MATCH('HRH Need estimation'!$D257,'Inputs from Uganda staff'!$E$6:$BM$6,0)),
""))</f>
        <v>0</v>
      </c>
      <c r="AA257" s="122">
        <f>IFERROR(
$AN257 * INDEX('WFOM - Time_Base'!$A$4:$API$29, MATCH("CenHos", 'WFOM - Time_Base'!$B$4:$B$29,0), MATCH(CONCATENATE($G257,AA$2),'WFOM - Time_Base'!$A$8:$API$8,0)) *
INDEX('WFOM - Time_Base'!$A$4:$API$29, MATCH("CenHos_Per", 'WFOM - Time_Base'!$B$4:$B$29,0), MATCH(CONCATENATE($G257,AA$2),'WFOM - Time_Base'!$A$8:$API$8,0)),
IFERROR($AN257 * INDEX('Inputs from Uganda staff'!$E$61:$BM$80,MATCH('HRH Need estimation'!AA$2,'Inputs from Uganda staff'!$E$61:$E$80,0),MATCH('HRH Need estimation'!$D257,'Inputs from Uganda staff'!$E$6:$BM$6,0)),
""))</f>
        <v>0</v>
      </c>
      <c r="AB257" s="122">
        <f>IFERROR(
$AN257 * INDEX('WFOM - Time_Base'!$A$4:$API$29, MATCH("CenHos", 'WFOM - Time_Base'!$B$4:$B$29,0), MATCH(CONCATENATE($G257,AB$2),'WFOM - Time_Base'!$A$8:$API$8,0)) *
INDEX('WFOM - Time_Base'!$A$4:$API$29, MATCH("CenHos_Per", 'WFOM - Time_Base'!$B$4:$B$29,0), MATCH(CONCATENATE($G257,AB$2),'WFOM - Time_Base'!$A$8:$API$8,0)),
IFERROR($AN257 * INDEX('Inputs from Uganda staff'!$E$61:$BM$80,MATCH('HRH Need estimation'!AB$2,'Inputs from Uganda staff'!$E$61:$E$80,0),MATCH('HRH Need estimation'!$D257,'Inputs from Uganda staff'!$E$6:$BM$6,0)),
""))</f>
        <v>0</v>
      </c>
      <c r="AC257" s="122" t="str">
        <f>IFERROR(
$AN257 * INDEX('WFOM - Time_Base'!$A$4:$API$29, MATCH("CenHos", 'WFOM - Time_Base'!$B$4:$B$29,0), MATCH(CONCATENATE($G257,AC$2),'WFOM - Time_Base'!$A$8:$API$8,0)) *
INDEX('WFOM - Time_Base'!$A$4:$API$29, MATCH("CenHos_Per", 'WFOM - Time_Base'!$B$4:$B$29,0), MATCH(CONCATENATE($G257,AC$2),'WFOM - Time_Base'!$A$8:$API$8,0)),
IFERROR($AN257 * INDEX('Inputs from Uganda staff'!$E$61:$BM$80,MATCH('HRH Need estimation'!AC$2,'Inputs from Uganda staff'!$E$61:$E$80,0),MATCH('HRH Need estimation'!$D257,'Inputs from Uganda staff'!$E$6:$BM$6,0)),
""))</f>
        <v/>
      </c>
      <c r="AD257" s="122">
        <f>IFERROR(
$AN257 * INDEX('WFOM - Time_Base'!$A$4:$API$29, MATCH("CenHos", 'WFOM - Time_Base'!$B$4:$B$29,0), MATCH(CONCATENATE($G257,AD$2),'WFOM - Time_Base'!$A$8:$API$8,0)) *
INDEX('WFOM - Time_Base'!$A$4:$API$29, MATCH("CenHos_Per", 'WFOM - Time_Base'!$B$4:$B$29,0), MATCH(CONCATENATE($G257,AD$2),'WFOM - Time_Base'!$A$8:$API$8,0)),
IFERROR($AN257 * INDEX('Inputs from Uganda staff'!$E$61:$BM$80,MATCH('HRH Need estimation'!AD$2,'Inputs from Uganda staff'!$E$61:$E$80,0),MATCH('HRH Need estimation'!$D257,'Inputs from Uganda staff'!$E$6:$BM$6,0)),
""))</f>
        <v>90</v>
      </c>
      <c r="AE257" s="122">
        <f>IFERROR(
$AN257 * INDEX('WFOM - Time_Base'!$A$4:$API$29, MATCH("CenHos", 'WFOM - Time_Base'!$B$4:$B$29,0), MATCH(CONCATENATE($G257,AE$2),'WFOM - Time_Base'!$A$8:$API$8,0)) *
INDEX('WFOM - Time_Base'!$A$4:$API$29, MATCH("CenHos_Per", 'WFOM - Time_Base'!$B$4:$B$29,0), MATCH(CONCATENATE($G257,AE$2),'WFOM - Time_Base'!$A$8:$API$8,0)),
IFERROR($AN257 * INDEX('Inputs from Uganda staff'!$E$61:$BM$80,MATCH('HRH Need estimation'!AE$2,'Inputs from Uganda staff'!$E$61:$E$80,0),MATCH('HRH Need estimation'!$D257,'Inputs from Uganda staff'!$E$6:$BM$6,0)),
""))</f>
        <v>0</v>
      </c>
      <c r="AF257" s="122">
        <f>IFERROR(
$AN257 * INDEX('WFOM - Time_Base'!$A$4:$API$29, MATCH("CenHos", 'WFOM - Time_Base'!$B$4:$B$29,0), MATCH(CONCATENATE($G257,AF$2),'WFOM - Time_Base'!$A$8:$API$8,0)) *
INDEX('WFOM - Time_Base'!$A$4:$API$29, MATCH("CenHos_Per", 'WFOM - Time_Base'!$B$4:$B$29,0), MATCH(CONCATENATE($G257,AF$2),'WFOM - Time_Base'!$A$8:$API$8,0)),
IFERROR($AN257 * INDEX('Inputs from Uganda staff'!$E$61:$BM$80,MATCH('HRH Need estimation'!AF$2,'Inputs from Uganda staff'!$E$61:$E$80,0),MATCH('HRH Need estimation'!$D257,'Inputs from Uganda staff'!$E$6:$BM$6,0)),
""))</f>
        <v>100</v>
      </c>
      <c r="AG257" s="122">
        <f>IFERROR(
$AN257 * INDEX('WFOM - Time_Base'!$A$4:$API$29, MATCH("CenHos", 'WFOM - Time_Base'!$B$4:$B$29,0), MATCH(CONCATENATE($G257,AG$2),'WFOM - Time_Base'!$A$8:$API$8,0)) *
INDEX('WFOM - Time_Base'!$A$4:$API$29, MATCH("CenHos_Per", 'WFOM - Time_Base'!$B$4:$B$29,0), MATCH(CONCATENATE($G257,AG$2),'WFOM - Time_Base'!$A$8:$API$8,0)),
IFERROR($AN257 * INDEX('Inputs from Uganda staff'!$E$61:$BM$80,MATCH('HRH Need estimation'!AG$2,'Inputs from Uganda staff'!$E$61:$E$80,0),MATCH('HRH Need estimation'!$D257,'Inputs from Uganda staff'!$E$6:$BM$6,0)),
""))</f>
        <v>0</v>
      </c>
      <c r="AH257" s="122">
        <f>IFERROR(
$AN257 * INDEX('WFOM - Time_Base'!$A$4:$API$29, MATCH("CenHos", 'WFOM - Time_Base'!$B$4:$B$29,0), MATCH(CONCATENATE($G257,AH$2),'WFOM - Time_Base'!$A$8:$API$8,0)) *
INDEX('WFOM - Time_Base'!$A$4:$API$29, MATCH("CenHos_Per", 'WFOM - Time_Base'!$B$4:$B$29,0), MATCH(CONCATENATE($G257,AH$2),'WFOM - Time_Base'!$A$8:$API$8,0)),
IFERROR($AN257 * INDEX('Inputs from Uganda staff'!$E$61:$BM$80,MATCH('HRH Need estimation'!AH$2,'Inputs from Uganda staff'!$E$61:$E$80,0),MATCH('HRH Need estimation'!$D257,'Inputs from Uganda staff'!$E$6:$BM$6,0)),
""))</f>
        <v>0</v>
      </c>
      <c r="AI257" s="122">
        <f>IFERROR(
$AN257 * INDEX('WFOM - Time_Base'!$A$4:$API$29, MATCH("CenHos", 'WFOM - Time_Base'!$B$4:$B$29,0), MATCH(CONCATENATE($G257,AI$2),'WFOM - Time_Base'!$A$8:$API$8,0)) *
INDEX('WFOM - Time_Base'!$A$4:$API$29, MATCH("CenHos_Per", 'WFOM - Time_Base'!$B$4:$B$29,0), MATCH(CONCATENATE($G257,AI$2),'WFOM - Time_Base'!$A$8:$API$8,0)),
IFERROR($AN257 * INDEX('Inputs from Uganda staff'!$E$61:$BM$80,MATCH('HRH Need estimation'!AI$2,'Inputs from Uganda staff'!$E$61:$E$80,0),MATCH('HRH Need estimation'!$D257,'Inputs from Uganda staff'!$E$6:$BM$6,0)),
""))</f>
        <v>0</v>
      </c>
      <c r="AJ257" s="122">
        <f>IFERROR(
$AN257 * INDEX('WFOM - Time_Base'!$A$4:$API$29, MATCH("CenHos", 'WFOM - Time_Base'!$B$4:$B$29,0), MATCH(CONCATENATE($G257,AJ$2),'WFOM - Time_Base'!$A$8:$API$8,0)) *
INDEX('WFOM - Time_Base'!$A$4:$API$29, MATCH("CenHos_Per", 'WFOM - Time_Base'!$B$4:$B$29,0), MATCH(CONCATENATE($G257,AJ$2),'WFOM - Time_Base'!$A$8:$API$8,0)),
IFERROR($AN257 * INDEX('Inputs from Uganda staff'!$E$61:$BM$80,MATCH('HRH Need estimation'!AJ$2,'Inputs from Uganda staff'!$E$61:$E$80,0),MATCH('HRH Need estimation'!$D257,'Inputs from Uganda staff'!$E$6:$BM$6,0)),
""))</f>
        <v>0</v>
      </c>
      <c r="AK257" s="122">
        <f>IFERROR(
$AN257 * INDEX('WFOM - Time_Base'!$A$4:$API$29, MATCH("CenHos", 'WFOM - Time_Base'!$B$4:$B$29,0), MATCH(CONCATENATE($G257,AK$2),'WFOM - Time_Base'!$A$8:$API$8,0)) *
INDEX('WFOM - Time_Base'!$A$4:$API$29, MATCH("CenHos_Per", 'WFOM - Time_Base'!$B$4:$B$29,0), MATCH(CONCATENATE($G257,AK$2),'WFOM - Time_Base'!$A$8:$API$8,0)),
IFERROR($AN257 * INDEX('Inputs from Uganda staff'!$E$61:$BM$80,MATCH('HRH Need estimation'!AK$2,'Inputs from Uganda staff'!$E$61:$E$80,0),MATCH('HRH Need estimation'!$D257,'Inputs from Uganda staff'!$E$6:$BM$6,0)),
""))</f>
        <v>0</v>
      </c>
      <c r="AL257" s="122">
        <f>IFERROR(
$AN257 * INDEX('WFOM - Time_Base'!$A$4:$API$29, MATCH("CenHos", 'WFOM - Time_Base'!$B$4:$B$29,0), MATCH(CONCATENATE($G257,AL$2),'WFOM - Time_Base'!$A$8:$API$8,0)) *
INDEX('WFOM - Time_Base'!$A$4:$API$29, MATCH("CenHos_Per", 'WFOM - Time_Base'!$B$4:$B$29,0), MATCH(CONCATENATE($G257,AL$2),'WFOM - Time_Base'!$A$8:$API$8,0)),
IFERROR($AN257 * INDEX('Inputs from Uganda staff'!$E$61:$BM$80,MATCH('HRH Need estimation'!AL$2,'Inputs from Uganda staff'!$E$61:$E$80,0),MATCH('HRH Need estimation'!$D257,'Inputs from Uganda staff'!$E$6:$BM$6,0)),
""))</f>
        <v>0</v>
      </c>
      <c r="AN257">
        <v>1</v>
      </c>
      <c r="AO257" t="e">
        <f t="shared" si="8"/>
        <v>#N/A</v>
      </c>
    </row>
    <row r="258" spans="1:41">
      <c r="A258" s="106" t="s">
        <v>915</v>
      </c>
      <c r="B258" s="106" t="s">
        <v>724</v>
      </c>
      <c r="C258" s="107" t="s">
        <v>731</v>
      </c>
      <c r="D258" s="113" t="s">
        <v>732</v>
      </c>
      <c r="E258" s="122" t="s">
        <v>865</v>
      </c>
      <c r="F258" s="122" t="s">
        <v>139</v>
      </c>
      <c r="G258" s="122" t="str">
        <f>IF(F258&lt;&gt;"", VLOOKUP(F258,'WFOM - Cadre and Service List'!$E$4:$F$52,2,FALSE), "")</f>
        <v>DentalO5</v>
      </c>
      <c r="H258" s="122"/>
      <c r="I258" s="207"/>
      <c r="J258" s="207"/>
      <c r="K258" s="207"/>
      <c r="L258" s="207"/>
      <c r="M258" s="207"/>
      <c r="N258" s="207"/>
      <c r="O258" s="207"/>
      <c r="P258" s="207">
        <f t="shared" si="7"/>
        <v>0</v>
      </c>
      <c r="Q258" s="122" t="s">
        <v>1947</v>
      </c>
      <c r="R258" s="122">
        <f>IFERROR(
$AN258 * INDEX('WFOM - Time_Base'!$A$4:$API$29, MATCH("CenHos", 'WFOM - Time_Base'!$B$4:$B$29,0), MATCH(CONCATENATE($G258,R$2),'WFOM - Time_Base'!$A$8:$API$8,0)) *
INDEX('WFOM - Time_Base'!$A$4:$API$29, MATCH("CenHos_Per", 'WFOM - Time_Base'!$B$4:$B$29,0), MATCH(CONCATENATE($G258,R$2),'WFOM - Time_Base'!$A$8:$API$8,0)),
IFERROR($AN258 * INDEX('Inputs from Uganda staff'!$E$61:$BM$80,MATCH('HRH Need estimation'!R$2,'Inputs from Uganda staff'!$E$61:$E$80,0),MATCH('HRH Need estimation'!$D258,'Inputs from Uganda staff'!$E$6:$BM$6,0)),
""))</f>
        <v>0</v>
      </c>
      <c r="S258" s="122">
        <f>IFERROR(
$AN258 * INDEX('WFOM - Time_Base'!$A$4:$API$29, MATCH("CenHos", 'WFOM - Time_Base'!$B$4:$B$29,0), MATCH(CONCATENATE($G258,S$2),'WFOM - Time_Base'!$A$8:$API$8,0)) *
INDEX('WFOM - Time_Base'!$A$4:$API$29, MATCH("CenHos_Per", 'WFOM - Time_Base'!$B$4:$B$29,0), MATCH(CONCATENATE($G258,S$2),'WFOM - Time_Base'!$A$8:$API$8,0)),
IFERROR($AN258 * INDEX('Inputs from Uganda staff'!$E$61:$BM$80,MATCH('HRH Need estimation'!S$2,'Inputs from Uganda staff'!$E$61:$E$80,0),MATCH('HRH Need estimation'!$D258,'Inputs from Uganda staff'!$E$6:$BM$6,0)),
""))</f>
        <v>0</v>
      </c>
      <c r="T258" s="122">
        <f>IFERROR(
$AN258 * INDEX('WFOM - Time_Base'!$A$4:$API$29, MATCH("CenHos", 'WFOM - Time_Base'!$B$4:$B$29,0), MATCH(CONCATENATE($G258,T$2),'WFOM - Time_Base'!$A$8:$API$8,0)) *
INDEX('WFOM - Time_Base'!$A$4:$API$29, MATCH("CenHos_Per", 'WFOM - Time_Base'!$B$4:$B$29,0), MATCH(CONCATENATE($G258,T$2),'WFOM - Time_Base'!$A$8:$API$8,0)),
IFERROR($AN258 * INDEX('Inputs from Uganda staff'!$E$61:$BM$80,MATCH('HRH Need estimation'!T$2,'Inputs from Uganda staff'!$E$61:$E$80,0),MATCH('HRH Need estimation'!$D258,'Inputs from Uganda staff'!$E$6:$BM$6,0)),
""))</f>
        <v>0</v>
      </c>
      <c r="U258" s="122">
        <f>IFERROR(
$AN258 * INDEX('WFOM - Time_Base'!$A$4:$API$29, MATCH("CenHos", 'WFOM - Time_Base'!$B$4:$B$29,0), MATCH(CONCATENATE($G258,U$2),'WFOM - Time_Base'!$A$8:$API$8,0)) *
INDEX('WFOM - Time_Base'!$A$4:$API$29, MATCH("CenHos_Per", 'WFOM - Time_Base'!$B$4:$B$29,0), MATCH(CONCATENATE($G258,U$2),'WFOM - Time_Base'!$A$8:$API$8,0)),
IFERROR($AN258 * INDEX('Inputs from Uganda staff'!$E$61:$BM$80,MATCH('HRH Need estimation'!U$2,'Inputs from Uganda staff'!$E$61:$E$80,0),MATCH('HRH Need estimation'!$D258,'Inputs from Uganda staff'!$E$6:$BM$6,0)),
""))</f>
        <v>0</v>
      </c>
      <c r="V258" s="122">
        <f>IFERROR(
$AN258 * INDEX('WFOM - Time_Base'!$A$4:$API$29, MATCH("CenHos", 'WFOM - Time_Base'!$B$4:$B$29,0), MATCH(CONCATENATE($G258,V$2),'WFOM - Time_Base'!$A$8:$API$8,0)) *
INDEX('WFOM - Time_Base'!$A$4:$API$29, MATCH("CenHos_Per", 'WFOM - Time_Base'!$B$4:$B$29,0), MATCH(CONCATENATE($G258,V$2),'WFOM - Time_Base'!$A$8:$API$8,0)),
IFERROR($AN258 * INDEX('Inputs from Uganda staff'!$E$61:$BM$80,MATCH('HRH Need estimation'!V$2,'Inputs from Uganda staff'!$E$61:$E$80,0),MATCH('HRH Need estimation'!$D258,'Inputs from Uganda staff'!$E$6:$BM$6,0)),
""))</f>
        <v>0</v>
      </c>
      <c r="W258" s="122">
        <f>IFERROR(
$AN258 * INDEX('WFOM - Time_Base'!$A$4:$API$29, MATCH("CenHos", 'WFOM - Time_Base'!$B$4:$B$29,0), MATCH(CONCATENATE($G258,W$2),'WFOM - Time_Base'!$A$8:$API$8,0)) *
INDEX('WFOM - Time_Base'!$A$4:$API$29, MATCH("CenHos_Per", 'WFOM - Time_Base'!$B$4:$B$29,0), MATCH(CONCATENATE($G258,W$2),'WFOM - Time_Base'!$A$8:$API$8,0)),
IFERROR($AN258 * INDEX('Inputs from Uganda staff'!$E$61:$BM$80,MATCH('HRH Need estimation'!W$2,'Inputs from Uganda staff'!$E$61:$E$80,0),MATCH('HRH Need estimation'!$D258,'Inputs from Uganda staff'!$E$6:$BM$6,0)),
""))</f>
        <v>0</v>
      </c>
      <c r="X258" s="122">
        <f>IFERROR(
$AN258 * INDEX('WFOM - Time_Base'!$A$4:$API$29, MATCH("CenHos", 'WFOM - Time_Base'!$B$4:$B$29,0), MATCH(CONCATENATE($G258,X$2),'WFOM - Time_Base'!$A$8:$API$8,0)) *
INDEX('WFOM - Time_Base'!$A$4:$API$29, MATCH("CenHos_Per", 'WFOM - Time_Base'!$B$4:$B$29,0), MATCH(CONCATENATE($G258,X$2),'WFOM - Time_Base'!$A$8:$API$8,0)),
IFERROR($AN258 * INDEX('Inputs from Uganda staff'!$E$61:$BM$80,MATCH('HRH Need estimation'!X$2,'Inputs from Uganda staff'!$E$61:$E$80,0),MATCH('HRH Need estimation'!$D258,'Inputs from Uganda staff'!$E$6:$BM$6,0)),
""))</f>
        <v>0</v>
      </c>
      <c r="Y258" s="122">
        <f>IFERROR(
$AN258 * INDEX('WFOM - Time_Base'!$A$4:$API$29, MATCH("CenHos", 'WFOM - Time_Base'!$B$4:$B$29,0), MATCH(CONCATENATE($G258,Y$2),'WFOM - Time_Base'!$A$8:$API$8,0)) *
INDEX('WFOM - Time_Base'!$A$4:$API$29, MATCH("CenHos_Per", 'WFOM - Time_Base'!$B$4:$B$29,0), MATCH(CONCATENATE($G258,Y$2),'WFOM - Time_Base'!$A$8:$API$8,0)),
IFERROR($AN258 * INDEX('Inputs from Uganda staff'!$E$61:$BM$80,MATCH('HRH Need estimation'!Y$2,'Inputs from Uganda staff'!$E$61:$E$80,0),MATCH('HRH Need estimation'!$D258,'Inputs from Uganda staff'!$E$6:$BM$6,0)),
""))</f>
        <v>0</v>
      </c>
      <c r="Z258" s="122">
        <f>IFERROR(
$AN258 * INDEX('WFOM - Time_Base'!$A$4:$API$29, MATCH("CenHos", 'WFOM - Time_Base'!$B$4:$B$29,0), MATCH(CONCATENATE($G258,Z$2),'WFOM - Time_Base'!$A$8:$API$8,0)) *
INDEX('WFOM - Time_Base'!$A$4:$API$29, MATCH("CenHos_Per", 'WFOM - Time_Base'!$B$4:$B$29,0), MATCH(CONCATENATE($G258,Z$2),'WFOM - Time_Base'!$A$8:$API$8,0)),
IFERROR($AN258 * INDEX('Inputs from Uganda staff'!$E$61:$BM$80,MATCH('HRH Need estimation'!Z$2,'Inputs from Uganda staff'!$E$61:$E$80,0),MATCH('HRH Need estimation'!$D258,'Inputs from Uganda staff'!$E$6:$BM$6,0)),
""))</f>
        <v>0</v>
      </c>
      <c r="AA258" s="122">
        <f>IFERROR(
$AN258 * INDEX('WFOM - Time_Base'!$A$4:$API$29, MATCH("CenHos", 'WFOM - Time_Base'!$B$4:$B$29,0), MATCH(CONCATENATE($G258,AA$2),'WFOM - Time_Base'!$A$8:$API$8,0)) *
INDEX('WFOM - Time_Base'!$A$4:$API$29, MATCH("CenHos_Per", 'WFOM - Time_Base'!$B$4:$B$29,0), MATCH(CONCATENATE($G258,AA$2),'WFOM - Time_Base'!$A$8:$API$8,0)),
IFERROR($AN258 * INDEX('Inputs from Uganda staff'!$E$61:$BM$80,MATCH('HRH Need estimation'!AA$2,'Inputs from Uganda staff'!$E$61:$E$80,0),MATCH('HRH Need estimation'!$D258,'Inputs from Uganda staff'!$E$6:$BM$6,0)),
""))</f>
        <v>0</v>
      </c>
      <c r="AB258" s="122">
        <f>IFERROR(
$AN258 * INDEX('WFOM - Time_Base'!$A$4:$API$29, MATCH("CenHos", 'WFOM - Time_Base'!$B$4:$B$29,0), MATCH(CONCATENATE($G258,AB$2),'WFOM - Time_Base'!$A$8:$API$8,0)) *
INDEX('WFOM - Time_Base'!$A$4:$API$29, MATCH("CenHos_Per", 'WFOM - Time_Base'!$B$4:$B$29,0), MATCH(CONCATENATE($G258,AB$2),'WFOM - Time_Base'!$A$8:$API$8,0)),
IFERROR($AN258 * INDEX('Inputs from Uganda staff'!$E$61:$BM$80,MATCH('HRH Need estimation'!AB$2,'Inputs from Uganda staff'!$E$61:$E$80,0),MATCH('HRH Need estimation'!$D258,'Inputs from Uganda staff'!$E$6:$BM$6,0)),
""))</f>
        <v>0</v>
      </c>
      <c r="AC258" s="122" t="str">
        <f>IFERROR(
$AN258 * INDEX('WFOM - Time_Base'!$A$4:$API$29, MATCH("CenHos", 'WFOM - Time_Base'!$B$4:$B$29,0), MATCH(CONCATENATE($G258,AC$2),'WFOM - Time_Base'!$A$8:$API$8,0)) *
INDEX('WFOM - Time_Base'!$A$4:$API$29, MATCH("CenHos_Per", 'WFOM - Time_Base'!$B$4:$B$29,0), MATCH(CONCATENATE($G258,AC$2),'WFOM - Time_Base'!$A$8:$API$8,0)),
IFERROR($AN258 * INDEX('Inputs from Uganda staff'!$E$61:$BM$80,MATCH('HRH Need estimation'!AC$2,'Inputs from Uganda staff'!$E$61:$E$80,0),MATCH('HRH Need estimation'!$D258,'Inputs from Uganda staff'!$E$6:$BM$6,0)),
""))</f>
        <v/>
      </c>
      <c r="AD258" s="122">
        <f>IFERROR(
$AN258 * INDEX('WFOM - Time_Base'!$A$4:$API$29, MATCH("CenHos", 'WFOM - Time_Base'!$B$4:$B$29,0), MATCH(CONCATENATE($G258,AD$2),'WFOM - Time_Base'!$A$8:$API$8,0)) *
INDEX('WFOM - Time_Base'!$A$4:$API$29, MATCH("CenHos_Per", 'WFOM - Time_Base'!$B$4:$B$29,0), MATCH(CONCATENATE($G258,AD$2),'WFOM - Time_Base'!$A$8:$API$8,0)),
IFERROR($AN258 * INDEX('Inputs from Uganda staff'!$E$61:$BM$80,MATCH('HRH Need estimation'!AD$2,'Inputs from Uganda staff'!$E$61:$E$80,0),MATCH('HRH Need estimation'!$D258,'Inputs from Uganda staff'!$E$6:$BM$6,0)),
""))</f>
        <v>30</v>
      </c>
      <c r="AE258" s="122">
        <f>IFERROR(
$AN258 * INDEX('WFOM - Time_Base'!$A$4:$API$29, MATCH("CenHos", 'WFOM - Time_Base'!$B$4:$B$29,0), MATCH(CONCATENATE($G258,AE$2),'WFOM - Time_Base'!$A$8:$API$8,0)) *
INDEX('WFOM - Time_Base'!$A$4:$API$29, MATCH("CenHos_Per", 'WFOM - Time_Base'!$B$4:$B$29,0), MATCH(CONCATENATE($G258,AE$2),'WFOM - Time_Base'!$A$8:$API$8,0)),
IFERROR($AN258 * INDEX('Inputs from Uganda staff'!$E$61:$BM$80,MATCH('HRH Need estimation'!AE$2,'Inputs from Uganda staff'!$E$61:$E$80,0),MATCH('HRH Need estimation'!$D258,'Inputs from Uganda staff'!$E$6:$BM$6,0)),
""))</f>
        <v>30</v>
      </c>
      <c r="AF258" s="122">
        <f>IFERROR(
$AN258 * INDEX('WFOM - Time_Base'!$A$4:$API$29, MATCH("CenHos", 'WFOM - Time_Base'!$B$4:$B$29,0), MATCH(CONCATENATE($G258,AF$2),'WFOM - Time_Base'!$A$8:$API$8,0)) *
INDEX('WFOM - Time_Base'!$A$4:$API$29, MATCH("CenHos_Per", 'WFOM - Time_Base'!$B$4:$B$29,0), MATCH(CONCATENATE($G258,AF$2),'WFOM - Time_Base'!$A$8:$API$8,0)),
IFERROR($AN258 * INDEX('Inputs from Uganda staff'!$E$61:$BM$80,MATCH('HRH Need estimation'!AF$2,'Inputs from Uganda staff'!$E$61:$E$80,0),MATCH('HRH Need estimation'!$D258,'Inputs from Uganda staff'!$E$6:$BM$6,0)),
""))</f>
        <v>15</v>
      </c>
      <c r="AG258" s="122">
        <f>IFERROR(
$AN258 * INDEX('WFOM - Time_Base'!$A$4:$API$29, MATCH("CenHos", 'WFOM - Time_Base'!$B$4:$B$29,0), MATCH(CONCATENATE($G258,AG$2),'WFOM - Time_Base'!$A$8:$API$8,0)) *
INDEX('WFOM - Time_Base'!$A$4:$API$29, MATCH("CenHos_Per", 'WFOM - Time_Base'!$B$4:$B$29,0), MATCH(CONCATENATE($G258,AG$2),'WFOM - Time_Base'!$A$8:$API$8,0)),
IFERROR($AN258 * INDEX('Inputs from Uganda staff'!$E$61:$BM$80,MATCH('HRH Need estimation'!AG$2,'Inputs from Uganda staff'!$E$61:$E$80,0),MATCH('HRH Need estimation'!$D258,'Inputs from Uganda staff'!$E$6:$BM$6,0)),
""))</f>
        <v>0</v>
      </c>
      <c r="AH258" s="122">
        <f>IFERROR(
$AN258 * INDEX('WFOM - Time_Base'!$A$4:$API$29, MATCH("CenHos", 'WFOM - Time_Base'!$B$4:$B$29,0), MATCH(CONCATENATE($G258,AH$2),'WFOM - Time_Base'!$A$8:$API$8,0)) *
INDEX('WFOM - Time_Base'!$A$4:$API$29, MATCH("CenHos_Per", 'WFOM - Time_Base'!$B$4:$B$29,0), MATCH(CONCATENATE($G258,AH$2),'WFOM - Time_Base'!$A$8:$API$8,0)),
IFERROR($AN258 * INDEX('Inputs from Uganda staff'!$E$61:$BM$80,MATCH('HRH Need estimation'!AH$2,'Inputs from Uganda staff'!$E$61:$E$80,0),MATCH('HRH Need estimation'!$D258,'Inputs from Uganda staff'!$E$6:$BM$6,0)),
""))</f>
        <v>0</v>
      </c>
      <c r="AI258" s="122">
        <f>IFERROR(
$AN258 * INDEX('WFOM - Time_Base'!$A$4:$API$29, MATCH("CenHos", 'WFOM - Time_Base'!$B$4:$B$29,0), MATCH(CONCATENATE($G258,AI$2),'WFOM - Time_Base'!$A$8:$API$8,0)) *
INDEX('WFOM - Time_Base'!$A$4:$API$29, MATCH("CenHos_Per", 'WFOM - Time_Base'!$B$4:$B$29,0), MATCH(CONCATENATE($G258,AI$2),'WFOM - Time_Base'!$A$8:$API$8,0)),
IFERROR($AN258 * INDEX('Inputs from Uganda staff'!$E$61:$BM$80,MATCH('HRH Need estimation'!AI$2,'Inputs from Uganda staff'!$E$61:$E$80,0),MATCH('HRH Need estimation'!$D258,'Inputs from Uganda staff'!$E$6:$BM$6,0)),
""))</f>
        <v>0</v>
      </c>
      <c r="AJ258" s="122">
        <f>IFERROR(
$AN258 * INDEX('WFOM - Time_Base'!$A$4:$API$29, MATCH("CenHos", 'WFOM - Time_Base'!$B$4:$B$29,0), MATCH(CONCATENATE($G258,AJ$2),'WFOM - Time_Base'!$A$8:$API$8,0)) *
INDEX('WFOM - Time_Base'!$A$4:$API$29, MATCH("CenHos_Per", 'WFOM - Time_Base'!$B$4:$B$29,0), MATCH(CONCATENATE($G258,AJ$2),'WFOM - Time_Base'!$A$8:$API$8,0)),
IFERROR($AN258 * INDEX('Inputs from Uganda staff'!$E$61:$BM$80,MATCH('HRH Need estimation'!AJ$2,'Inputs from Uganda staff'!$E$61:$E$80,0),MATCH('HRH Need estimation'!$D258,'Inputs from Uganda staff'!$E$6:$BM$6,0)),
""))</f>
        <v>0</v>
      </c>
      <c r="AK258" s="122">
        <f>IFERROR(
$AN258 * INDEX('WFOM - Time_Base'!$A$4:$API$29, MATCH("CenHos", 'WFOM - Time_Base'!$B$4:$B$29,0), MATCH(CONCATENATE($G258,AK$2),'WFOM - Time_Base'!$A$8:$API$8,0)) *
INDEX('WFOM - Time_Base'!$A$4:$API$29, MATCH("CenHos_Per", 'WFOM - Time_Base'!$B$4:$B$29,0), MATCH(CONCATENATE($G258,AK$2),'WFOM - Time_Base'!$A$8:$API$8,0)),
IFERROR($AN258 * INDEX('Inputs from Uganda staff'!$E$61:$BM$80,MATCH('HRH Need estimation'!AK$2,'Inputs from Uganda staff'!$E$61:$E$80,0),MATCH('HRH Need estimation'!$D258,'Inputs from Uganda staff'!$E$6:$BM$6,0)),
""))</f>
        <v>0</v>
      </c>
      <c r="AL258" s="122">
        <f>IFERROR(
$AN258 * INDEX('WFOM - Time_Base'!$A$4:$API$29, MATCH("CenHos", 'WFOM - Time_Base'!$B$4:$B$29,0), MATCH(CONCATENATE($G258,AL$2),'WFOM - Time_Base'!$A$8:$API$8,0)) *
INDEX('WFOM - Time_Base'!$A$4:$API$29, MATCH("CenHos_Per", 'WFOM - Time_Base'!$B$4:$B$29,0), MATCH(CONCATENATE($G258,AL$2),'WFOM - Time_Base'!$A$8:$API$8,0)),
IFERROR($AN258 * INDEX('Inputs from Uganda staff'!$E$61:$BM$80,MATCH('HRH Need estimation'!AL$2,'Inputs from Uganda staff'!$E$61:$E$80,0),MATCH('HRH Need estimation'!$D258,'Inputs from Uganda staff'!$E$6:$BM$6,0)),
""))</f>
        <v>0</v>
      </c>
      <c r="AN258">
        <v>1</v>
      </c>
      <c r="AO258" t="e">
        <f t="shared" si="8"/>
        <v>#N/A</v>
      </c>
    </row>
    <row r="259" spans="1:41">
      <c r="A259" s="106" t="s">
        <v>915</v>
      </c>
      <c r="B259" s="106" t="s">
        <v>724</v>
      </c>
      <c r="C259" s="107" t="s">
        <v>733</v>
      </c>
      <c r="D259" s="115" t="s">
        <v>734</v>
      </c>
      <c r="E259" s="122" t="s">
        <v>865</v>
      </c>
      <c r="F259" s="122" t="s">
        <v>133</v>
      </c>
      <c r="G259" s="122" t="str">
        <f>IF(F259&lt;&gt;"", VLOOKUP(F259,'WFOM - Cadre and Service List'!$E$4:$F$52,2,FALSE), "")</f>
        <v>DentAccidEmerg</v>
      </c>
      <c r="H259" s="122"/>
      <c r="I259" s="207"/>
      <c r="J259" s="207"/>
      <c r="K259" s="207"/>
      <c r="L259" s="207"/>
      <c r="M259" s="207"/>
      <c r="N259" s="207"/>
      <c r="O259" s="207"/>
      <c r="P259" s="207">
        <f t="shared" si="7"/>
        <v>0</v>
      </c>
      <c r="Q259" s="122" t="s">
        <v>1947</v>
      </c>
      <c r="R259" s="122">
        <f>IFERROR(
$AN259 * INDEX('WFOM - Time_Base'!$A$4:$API$29, MATCH("CenHos", 'WFOM - Time_Base'!$B$4:$B$29,0), MATCH(CONCATENATE($G259,R$2),'WFOM - Time_Base'!$A$8:$API$8,0)) *
INDEX('WFOM - Time_Base'!$A$4:$API$29, MATCH("CenHos_Per", 'WFOM - Time_Base'!$B$4:$B$29,0), MATCH(CONCATENATE($G259,R$2),'WFOM - Time_Base'!$A$8:$API$8,0)),
IFERROR($AN259 * INDEX('Inputs from Uganda staff'!$E$61:$BM$80,MATCH('HRH Need estimation'!R$2,'Inputs from Uganda staff'!$E$61:$E$80,0),MATCH('HRH Need estimation'!$D259,'Inputs from Uganda staff'!$E$6:$BM$6,0)),
""))</f>
        <v>0</v>
      </c>
      <c r="S259" s="122">
        <f>IFERROR(
$AN259 * INDEX('WFOM - Time_Base'!$A$4:$API$29, MATCH("CenHos", 'WFOM - Time_Base'!$B$4:$B$29,0), MATCH(CONCATENATE($G259,S$2),'WFOM - Time_Base'!$A$8:$API$8,0)) *
INDEX('WFOM - Time_Base'!$A$4:$API$29, MATCH("CenHos_Per", 'WFOM - Time_Base'!$B$4:$B$29,0), MATCH(CONCATENATE($G259,S$2),'WFOM - Time_Base'!$A$8:$API$8,0)),
IFERROR($AN259 * INDEX('Inputs from Uganda staff'!$E$61:$BM$80,MATCH('HRH Need estimation'!S$2,'Inputs from Uganda staff'!$E$61:$E$80,0),MATCH('HRH Need estimation'!$D259,'Inputs from Uganda staff'!$E$6:$BM$6,0)),
""))</f>
        <v>0</v>
      </c>
      <c r="T259" s="122">
        <f>IFERROR(
$AN259 * INDEX('WFOM - Time_Base'!$A$4:$API$29, MATCH("CenHos", 'WFOM - Time_Base'!$B$4:$B$29,0), MATCH(CONCATENATE($G259,T$2),'WFOM - Time_Base'!$A$8:$API$8,0)) *
INDEX('WFOM - Time_Base'!$A$4:$API$29, MATCH("CenHos_Per", 'WFOM - Time_Base'!$B$4:$B$29,0), MATCH(CONCATENATE($G259,T$2),'WFOM - Time_Base'!$A$8:$API$8,0)),
IFERROR($AN259 * INDEX('Inputs from Uganda staff'!$E$61:$BM$80,MATCH('HRH Need estimation'!T$2,'Inputs from Uganda staff'!$E$61:$E$80,0),MATCH('HRH Need estimation'!$D259,'Inputs from Uganda staff'!$E$6:$BM$6,0)),
""))</f>
        <v>0</v>
      </c>
      <c r="U259" s="122">
        <f>IFERROR(
$AN259 * INDEX('WFOM - Time_Base'!$A$4:$API$29, MATCH("CenHos", 'WFOM - Time_Base'!$B$4:$B$29,0), MATCH(CONCATENATE($G259,U$2),'WFOM - Time_Base'!$A$8:$API$8,0)) *
INDEX('WFOM - Time_Base'!$A$4:$API$29, MATCH("CenHos_Per", 'WFOM - Time_Base'!$B$4:$B$29,0), MATCH(CONCATENATE($G259,U$2),'WFOM - Time_Base'!$A$8:$API$8,0)),
IFERROR($AN259 * INDEX('Inputs from Uganda staff'!$E$61:$BM$80,MATCH('HRH Need estimation'!U$2,'Inputs from Uganda staff'!$E$61:$E$80,0),MATCH('HRH Need estimation'!$D259,'Inputs from Uganda staff'!$E$6:$BM$6,0)),
""))</f>
        <v>0</v>
      </c>
      <c r="V259" s="122">
        <f>IFERROR(
$AN259 * INDEX('WFOM - Time_Base'!$A$4:$API$29, MATCH("CenHos", 'WFOM - Time_Base'!$B$4:$B$29,0), MATCH(CONCATENATE($G259,V$2),'WFOM - Time_Base'!$A$8:$API$8,0)) *
INDEX('WFOM - Time_Base'!$A$4:$API$29, MATCH("CenHos_Per", 'WFOM - Time_Base'!$B$4:$B$29,0), MATCH(CONCATENATE($G259,V$2),'WFOM - Time_Base'!$A$8:$API$8,0)),
IFERROR($AN259 * INDEX('Inputs from Uganda staff'!$E$61:$BM$80,MATCH('HRH Need estimation'!V$2,'Inputs from Uganda staff'!$E$61:$E$80,0),MATCH('HRH Need estimation'!$D259,'Inputs from Uganda staff'!$E$6:$BM$6,0)),
""))</f>
        <v>0</v>
      </c>
      <c r="W259" s="122">
        <f>IFERROR(
$AN259 * INDEX('WFOM - Time_Base'!$A$4:$API$29, MATCH("CenHos", 'WFOM - Time_Base'!$B$4:$B$29,0), MATCH(CONCATENATE($G259,W$2),'WFOM - Time_Base'!$A$8:$API$8,0)) *
INDEX('WFOM - Time_Base'!$A$4:$API$29, MATCH("CenHos_Per", 'WFOM - Time_Base'!$B$4:$B$29,0), MATCH(CONCATENATE($G259,W$2),'WFOM - Time_Base'!$A$8:$API$8,0)),
IFERROR($AN259 * INDEX('Inputs from Uganda staff'!$E$61:$BM$80,MATCH('HRH Need estimation'!W$2,'Inputs from Uganda staff'!$E$61:$E$80,0),MATCH('HRH Need estimation'!$D259,'Inputs from Uganda staff'!$E$6:$BM$6,0)),
""))</f>
        <v>0</v>
      </c>
      <c r="X259" s="122">
        <f>IFERROR(
$AN259 * INDEX('WFOM - Time_Base'!$A$4:$API$29, MATCH("CenHos", 'WFOM - Time_Base'!$B$4:$B$29,0), MATCH(CONCATENATE($G259,X$2),'WFOM - Time_Base'!$A$8:$API$8,0)) *
INDEX('WFOM - Time_Base'!$A$4:$API$29, MATCH("CenHos_Per", 'WFOM - Time_Base'!$B$4:$B$29,0), MATCH(CONCATENATE($G259,X$2),'WFOM - Time_Base'!$A$8:$API$8,0)),
IFERROR($AN259 * INDEX('Inputs from Uganda staff'!$E$61:$BM$80,MATCH('HRH Need estimation'!X$2,'Inputs from Uganda staff'!$E$61:$E$80,0),MATCH('HRH Need estimation'!$D259,'Inputs from Uganda staff'!$E$6:$BM$6,0)),
""))</f>
        <v>0</v>
      </c>
      <c r="Y259" s="122">
        <f>IFERROR(
$AN259 * INDEX('WFOM - Time_Base'!$A$4:$API$29, MATCH("CenHos", 'WFOM - Time_Base'!$B$4:$B$29,0), MATCH(CONCATENATE($G259,Y$2),'WFOM - Time_Base'!$A$8:$API$8,0)) *
INDEX('WFOM - Time_Base'!$A$4:$API$29, MATCH("CenHos_Per", 'WFOM - Time_Base'!$B$4:$B$29,0), MATCH(CONCATENATE($G259,Y$2),'WFOM - Time_Base'!$A$8:$API$8,0)),
IFERROR($AN259 * INDEX('Inputs from Uganda staff'!$E$61:$BM$80,MATCH('HRH Need estimation'!Y$2,'Inputs from Uganda staff'!$E$61:$E$80,0),MATCH('HRH Need estimation'!$D259,'Inputs from Uganda staff'!$E$6:$BM$6,0)),
""))</f>
        <v>0</v>
      </c>
      <c r="Z259" s="122">
        <f>IFERROR(
$AN259 * INDEX('WFOM - Time_Base'!$A$4:$API$29, MATCH("CenHos", 'WFOM - Time_Base'!$B$4:$B$29,0), MATCH(CONCATENATE($G259,Z$2),'WFOM - Time_Base'!$A$8:$API$8,0)) *
INDEX('WFOM - Time_Base'!$A$4:$API$29, MATCH("CenHos_Per", 'WFOM - Time_Base'!$B$4:$B$29,0), MATCH(CONCATENATE($G259,Z$2),'WFOM - Time_Base'!$A$8:$API$8,0)),
IFERROR($AN259 * INDEX('Inputs from Uganda staff'!$E$61:$BM$80,MATCH('HRH Need estimation'!Z$2,'Inputs from Uganda staff'!$E$61:$E$80,0),MATCH('HRH Need estimation'!$D259,'Inputs from Uganda staff'!$E$6:$BM$6,0)),
""))</f>
        <v>0</v>
      </c>
      <c r="AA259" s="122">
        <f>IFERROR(
$AN259 * INDEX('WFOM - Time_Base'!$A$4:$API$29, MATCH("CenHos", 'WFOM - Time_Base'!$B$4:$B$29,0), MATCH(CONCATENATE($G259,AA$2),'WFOM - Time_Base'!$A$8:$API$8,0)) *
INDEX('WFOM - Time_Base'!$A$4:$API$29, MATCH("CenHos_Per", 'WFOM - Time_Base'!$B$4:$B$29,0), MATCH(CONCATENATE($G259,AA$2),'WFOM - Time_Base'!$A$8:$API$8,0)),
IFERROR($AN259 * INDEX('Inputs from Uganda staff'!$E$61:$BM$80,MATCH('HRH Need estimation'!AA$2,'Inputs from Uganda staff'!$E$61:$E$80,0),MATCH('HRH Need estimation'!$D259,'Inputs from Uganda staff'!$E$6:$BM$6,0)),
""))</f>
        <v>0</v>
      </c>
      <c r="AB259" s="122">
        <f>IFERROR(
$AN259 * INDEX('WFOM - Time_Base'!$A$4:$API$29, MATCH("CenHos", 'WFOM - Time_Base'!$B$4:$B$29,0), MATCH(CONCATENATE($G259,AB$2),'WFOM - Time_Base'!$A$8:$API$8,0)) *
INDEX('WFOM - Time_Base'!$A$4:$API$29, MATCH("CenHos_Per", 'WFOM - Time_Base'!$B$4:$B$29,0), MATCH(CONCATENATE($G259,AB$2),'WFOM - Time_Base'!$A$8:$API$8,0)),
IFERROR($AN259 * INDEX('Inputs from Uganda staff'!$E$61:$BM$80,MATCH('HRH Need estimation'!AB$2,'Inputs from Uganda staff'!$E$61:$E$80,0),MATCH('HRH Need estimation'!$D259,'Inputs from Uganda staff'!$E$6:$BM$6,0)),
""))</f>
        <v>0</v>
      </c>
      <c r="AC259" s="122" t="str">
        <f>IFERROR(
$AN259 * INDEX('WFOM - Time_Base'!$A$4:$API$29, MATCH("CenHos", 'WFOM - Time_Base'!$B$4:$B$29,0), MATCH(CONCATENATE($G259,AC$2),'WFOM - Time_Base'!$A$8:$API$8,0)) *
INDEX('WFOM - Time_Base'!$A$4:$API$29, MATCH("CenHos_Per", 'WFOM - Time_Base'!$B$4:$B$29,0), MATCH(CONCATENATE($G259,AC$2),'WFOM - Time_Base'!$A$8:$API$8,0)),
IFERROR($AN259 * INDEX('Inputs from Uganda staff'!$E$61:$BM$80,MATCH('HRH Need estimation'!AC$2,'Inputs from Uganda staff'!$E$61:$E$80,0),MATCH('HRH Need estimation'!$D259,'Inputs from Uganda staff'!$E$6:$BM$6,0)),
""))</f>
        <v/>
      </c>
      <c r="AD259" s="122">
        <f>IFERROR(
$AN259 * INDEX('WFOM - Time_Base'!$A$4:$API$29, MATCH("CenHos", 'WFOM - Time_Base'!$B$4:$B$29,0), MATCH(CONCATENATE($G259,AD$2),'WFOM - Time_Base'!$A$8:$API$8,0)) *
INDEX('WFOM - Time_Base'!$A$4:$API$29, MATCH("CenHos_Per", 'WFOM - Time_Base'!$B$4:$B$29,0), MATCH(CONCATENATE($G259,AD$2),'WFOM - Time_Base'!$A$8:$API$8,0)),
IFERROR($AN259 * INDEX('Inputs from Uganda staff'!$E$61:$BM$80,MATCH('HRH Need estimation'!AD$2,'Inputs from Uganda staff'!$E$61:$E$80,0),MATCH('HRH Need estimation'!$D259,'Inputs from Uganda staff'!$E$6:$BM$6,0)),
""))</f>
        <v>60</v>
      </c>
      <c r="AE259" s="122">
        <f>IFERROR(
$AN259 * INDEX('WFOM - Time_Base'!$A$4:$API$29, MATCH("CenHos", 'WFOM - Time_Base'!$B$4:$B$29,0), MATCH(CONCATENATE($G259,AE$2),'WFOM - Time_Base'!$A$8:$API$8,0)) *
INDEX('WFOM - Time_Base'!$A$4:$API$29, MATCH("CenHos_Per", 'WFOM - Time_Base'!$B$4:$B$29,0), MATCH(CONCATENATE($G259,AE$2),'WFOM - Time_Base'!$A$8:$API$8,0)),
IFERROR($AN259 * INDEX('Inputs from Uganda staff'!$E$61:$BM$80,MATCH('HRH Need estimation'!AE$2,'Inputs from Uganda staff'!$E$61:$E$80,0),MATCH('HRH Need estimation'!$D259,'Inputs from Uganda staff'!$E$6:$BM$6,0)),
""))</f>
        <v>30</v>
      </c>
      <c r="AF259" s="122">
        <f>IFERROR(
$AN259 * INDEX('WFOM - Time_Base'!$A$4:$API$29, MATCH("CenHos", 'WFOM - Time_Base'!$B$4:$B$29,0), MATCH(CONCATENATE($G259,AF$2),'WFOM - Time_Base'!$A$8:$API$8,0)) *
INDEX('WFOM - Time_Base'!$A$4:$API$29, MATCH("CenHos_Per", 'WFOM - Time_Base'!$B$4:$B$29,0), MATCH(CONCATENATE($G259,AF$2),'WFOM - Time_Base'!$A$8:$API$8,0)),
IFERROR($AN259 * INDEX('Inputs from Uganda staff'!$E$61:$BM$80,MATCH('HRH Need estimation'!AF$2,'Inputs from Uganda staff'!$E$61:$E$80,0),MATCH('HRH Need estimation'!$D259,'Inputs from Uganda staff'!$E$6:$BM$6,0)),
""))</f>
        <v>15</v>
      </c>
      <c r="AG259" s="122">
        <f>IFERROR(
$AN259 * INDEX('WFOM - Time_Base'!$A$4:$API$29, MATCH("CenHos", 'WFOM - Time_Base'!$B$4:$B$29,0), MATCH(CONCATENATE($G259,AG$2),'WFOM - Time_Base'!$A$8:$API$8,0)) *
INDEX('WFOM - Time_Base'!$A$4:$API$29, MATCH("CenHos_Per", 'WFOM - Time_Base'!$B$4:$B$29,0), MATCH(CONCATENATE($G259,AG$2),'WFOM - Time_Base'!$A$8:$API$8,0)),
IFERROR($AN259 * INDEX('Inputs from Uganda staff'!$E$61:$BM$80,MATCH('HRH Need estimation'!AG$2,'Inputs from Uganda staff'!$E$61:$E$80,0),MATCH('HRH Need estimation'!$D259,'Inputs from Uganda staff'!$E$6:$BM$6,0)),
""))</f>
        <v>0</v>
      </c>
      <c r="AH259" s="122">
        <f>IFERROR(
$AN259 * INDEX('WFOM - Time_Base'!$A$4:$API$29, MATCH("CenHos", 'WFOM - Time_Base'!$B$4:$B$29,0), MATCH(CONCATENATE($G259,AH$2),'WFOM - Time_Base'!$A$8:$API$8,0)) *
INDEX('WFOM - Time_Base'!$A$4:$API$29, MATCH("CenHos_Per", 'WFOM - Time_Base'!$B$4:$B$29,0), MATCH(CONCATENATE($G259,AH$2),'WFOM - Time_Base'!$A$8:$API$8,0)),
IFERROR($AN259 * INDEX('Inputs from Uganda staff'!$E$61:$BM$80,MATCH('HRH Need estimation'!AH$2,'Inputs from Uganda staff'!$E$61:$E$80,0),MATCH('HRH Need estimation'!$D259,'Inputs from Uganda staff'!$E$6:$BM$6,0)),
""))</f>
        <v>0</v>
      </c>
      <c r="AI259" s="122">
        <f>IFERROR(
$AN259 * INDEX('WFOM - Time_Base'!$A$4:$API$29, MATCH("CenHos", 'WFOM - Time_Base'!$B$4:$B$29,0), MATCH(CONCATENATE($G259,AI$2),'WFOM - Time_Base'!$A$8:$API$8,0)) *
INDEX('WFOM - Time_Base'!$A$4:$API$29, MATCH("CenHos_Per", 'WFOM - Time_Base'!$B$4:$B$29,0), MATCH(CONCATENATE($G259,AI$2),'WFOM - Time_Base'!$A$8:$API$8,0)),
IFERROR($AN259 * INDEX('Inputs from Uganda staff'!$E$61:$BM$80,MATCH('HRH Need estimation'!AI$2,'Inputs from Uganda staff'!$E$61:$E$80,0),MATCH('HRH Need estimation'!$D259,'Inputs from Uganda staff'!$E$6:$BM$6,0)),
""))</f>
        <v>0</v>
      </c>
      <c r="AJ259" s="122">
        <f>IFERROR(
$AN259 * INDEX('WFOM - Time_Base'!$A$4:$API$29, MATCH("CenHos", 'WFOM - Time_Base'!$B$4:$B$29,0), MATCH(CONCATENATE($G259,AJ$2),'WFOM - Time_Base'!$A$8:$API$8,0)) *
INDEX('WFOM - Time_Base'!$A$4:$API$29, MATCH("CenHos_Per", 'WFOM - Time_Base'!$B$4:$B$29,0), MATCH(CONCATENATE($G259,AJ$2),'WFOM - Time_Base'!$A$8:$API$8,0)),
IFERROR($AN259 * INDEX('Inputs from Uganda staff'!$E$61:$BM$80,MATCH('HRH Need estimation'!AJ$2,'Inputs from Uganda staff'!$E$61:$E$80,0),MATCH('HRH Need estimation'!$D259,'Inputs from Uganda staff'!$E$6:$BM$6,0)),
""))</f>
        <v>0</v>
      </c>
      <c r="AK259" s="122">
        <f>IFERROR(
$AN259 * INDEX('WFOM - Time_Base'!$A$4:$API$29, MATCH("CenHos", 'WFOM - Time_Base'!$B$4:$B$29,0), MATCH(CONCATENATE($G259,AK$2),'WFOM - Time_Base'!$A$8:$API$8,0)) *
INDEX('WFOM - Time_Base'!$A$4:$API$29, MATCH("CenHos_Per", 'WFOM - Time_Base'!$B$4:$B$29,0), MATCH(CONCATENATE($G259,AK$2),'WFOM - Time_Base'!$A$8:$API$8,0)),
IFERROR($AN259 * INDEX('Inputs from Uganda staff'!$E$61:$BM$80,MATCH('HRH Need estimation'!AK$2,'Inputs from Uganda staff'!$E$61:$E$80,0),MATCH('HRH Need estimation'!$D259,'Inputs from Uganda staff'!$E$6:$BM$6,0)),
""))</f>
        <v>0</v>
      </c>
      <c r="AL259" s="122">
        <f>IFERROR(
$AN259 * INDEX('WFOM - Time_Base'!$A$4:$API$29, MATCH("CenHos", 'WFOM - Time_Base'!$B$4:$B$29,0), MATCH(CONCATENATE($G259,AL$2),'WFOM - Time_Base'!$A$8:$API$8,0)) *
INDEX('WFOM - Time_Base'!$A$4:$API$29, MATCH("CenHos_Per", 'WFOM - Time_Base'!$B$4:$B$29,0), MATCH(CONCATENATE($G259,AL$2),'WFOM - Time_Base'!$A$8:$API$8,0)),
IFERROR($AN259 * INDEX('Inputs from Uganda staff'!$E$61:$BM$80,MATCH('HRH Need estimation'!AL$2,'Inputs from Uganda staff'!$E$61:$E$80,0),MATCH('HRH Need estimation'!$D259,'Inputs from Uganda staff'!$E$6:$BM$6,0)),
""))</f>
        <v>0</v>
      </c>
      <c r="AN259">
        <v>1</v>
      </c>
      <c r="AO259" t="e">
        <f t="shared" si="8"/>
        <v>#N/A</v>
      </c>
    </row>
    <row r="260" spans="1:41">
      <c r="A260" s="106" t="s">
        <v>915</v>
      </c>
      <c r="B260" s="106" t="s">
        <v>724</v>
      </c>
      <c r="C260" s="107" t="s">
        <v>735</v>
      </c>
      <c r="D260" s="113" t="s">
        <v>736</v>
      </c>
      <c r="E260" s="122" t="s">
        <v>865</v>
      </c>
      <c r="F260" s="122" t="s">
        <v>135</v>
      </c>
      <c r="G260" s="122" t="str">
        <f>IF(F260&lt;&gt;"", VLOOKUP(F260,'WFOM - Cadre and Service List'!$E$4:$F$52,2,FALSE), "")</f>
        <v>DentSurg</v>
      </c>
      <c r="H260" s="122"/>
      <c r="I260" s="207"/>
      <c r="J260" s="207"/>
      <c r="K260" s="207"/>
      <c r="L260" s="207"/>
      <c r="M260" s="207"/>
      <c r="N260" s="207"/>
      <c r="O260" s="207"/>
      <c r="P260" s="207">
        <f t="shared" si="7"/>
        <v>0</v>
      </c>
      <c r="Q260" s="122" t="s">
        <v>1947</v>
      </c>
      <c r="R260" s="122">
        <f>IFERROR(
$AN260 * INDEX('WFOM - Time_Base'!$A$4:$API$29, MATCH("CenHos", 'WFOM - Time_Base'!$B$4:$B$29,0), MATCH(CONCATENATE($G260,R$2),'WFOM - Time_Base'!$A$8:$API$8,0)) *
INDEX('WFOM - Time_Base'!$A$4:$API$29, MATCH("CenHos_Per", 'WFOM - Time_Base'!$B$4:$B$29,0), MATCH(CONCATENATE($G260,R$2),'WFOM - Time_Base'!$A$8:$API$8,0)),
IFERROR($AN260 * INDEX('Inputs from Uganda staff'!$E$61:$BM$80,MATCH('HRH Need estimation'!R$2,'Inputs from Uganda staff'!$E$61:$E$80,0),MATCH('HRH Need estimation'!$D260,'Inputs from Uganda staff'!$E$6:$BM$6,0)),
""))</f>
        <v>0</v>
      </c>
      <c r="S260" s="122">
        <f>IFERROR(
$AN260 * INDEX('WFOM - Time_Base'!$A$4:$API$29, MATCH("CenHos", 'WFOM - Time_Base'!$B$4:$B$29,0), MATCH(CONCATENATE($G260,S$2),'WFOM - Time_Base'!$A$8:$API$8,0)) *
INDEX('WFOM - Time_Base'!$A$4:$API$29, MATCH("CenHos_Per", 'WFOM - Time_Base'!$B$4:$B$29,0), MATCH(CONCATENATE($G260,S$2),'WFOM - Time_Base'!$A$8:$API$8,0)),
IFERROR($AN260 * INDEX('Inputs from Uganda staff'!$E$61:$BM$80,MATCH('HRH Need estimation'!S$2,'Inputs from Uganda staff'!$E$61:$E$80,0),MATCH('HRH Need estimation'!$D260,'Inputs from Uganda staff'!$E$6:$BM$6,0)),
""))</f>
        <v>0</v>
      </c>
      <c r="T260" s="122">
        <f>IFERROR(
$AN260 * INDEX('WFOM - Time_Base'!$A$4:$API$29, MATCH("CenHos", 'WFOM - Time_Base'!$B$4:$B$29,0), MATCH(CONCATENATE($G260,T$2),'WFOM - Time_Base'!$A$8:$API$8,0)) *
INDEX('WFOM - Time_Base'!$A$4:$API$29, MATCH("CenHos_Per", 'WFOM - Time_Base'!$B$4:$B$29,0), MATCH(CONCATENATE($G260,T$2),'WFOM - Time_Base'!$A$8:$API$8,0)),
IFERROR($AN260 * INDEX('Inputs from Uganda staff'!$E$61:$BM$80,MATCH('HRH Need estimation'!T$2,'Inputs from Uganda staff'!$E$61:$E$80,0),MATCH('HRH Need estimation'!$D260,'Inputs from Uganda staff'!$E$6:$BM$6,0)),
""))</f>
        <v>0</v>
      </c>
      <c r="U260" s="122">
        <f>IFERROR(
$AN260 * INDEX('WFOM - Time_Base'!$A$4:$API$29, MATCH("CenHos", 'WFOM - Time_Base'!$B$4:$B$29,0), MATCH(CONCATENATE($G260,U$2),'WFOM - Time_Base'!$A$8:$API$8,0)) *
INDEX('WFOM - Time_Base'!$A$4:$API$29, MATCH("CenHos_Per", 'WFOM - Time_Base'!$B$4:$B$29,0), MATCH(CONCATENATE($G260,U$2),'WFOM - Time_Base'!$A$8:$API$8,0)),
IFERROR($AN260 * INDEX('Inputs from Uganda staff'!$E$61:$BM$80,MATCH('HRH Need estimation'!U$2,'Inputs from Uganda staff'!$E$61:$E$80,0),MATCH('HRH Need estimation'!$D260,'Inputs from Uganda staff'!$E$6:$BM$6,0)),
""))</f>
        <v>0</v>
      </c>
      <c r="V260" s="122">
        <f>IFERROR(
$AN260 * INDEX('WFOM - Time_Base'!$A$4:$API$29, MATCH("CenHos", 'WFOM - Time_Base'!$B$4:$B$29,0), MATCH(CONCATENATE($G260,V$2),'WFOM - Time_Base'!$A$8:$API$8,0)) *
INDEX('WFOM - Time_Base'!$A$4:$API$29, MATCH("CenHos_Per", 'WFOM - Time_Base'!$B$4:$B$29,0), MATCH(CONCATENATE($G260,V$2),'WFOM - Time_Base'!$A$8:$API$8,0)),
IFERROR($AN260 * INDEX('Inputs from Uganda staff'!$E$61:$BM$80,MATCH('HRH Need estimation'!V$2,'Inputs from Uganda staff'!$E$61:$E$80,0),MATCH('HRH Need estimation'!$D260,'Inputs from Uganda staff'!$E$6:$BM$6,0)),
""))</f>
        <v>0</v>
      </c>
      <c r="W260" s="122">
        <f>IFERROR(
$AN260 * INDEX('WFOM - Time_Base'!$A$4:$API$29, MATCH("CenHos", 'WFOM - Time_Base'!$B$4:$B$29,0), MATCH(CONCATENATE($G260,W$2),'WFOM - Time_Base'!$A$8:$API$8,0)) *
INDEX('WFOM - Time_Base'!$A$4:$API$29, MATCH("CenHos_Per", 'WFOM - Time_Base'!$B$4:$B$29,0), MATCH(CONCATENATE($G260,W$2),'WFOM - Time_Base'!$A$8:$API$8,0)),
IFERROR($AN260 * INDEX('Inputs from Uganda staff'!$E$61:$BM$80,MATCH('HRH Need estimation'!W$2,'Inputs from Uganda staff'!$E$61:$E$80,0),MATCH('HRH Need estimation'!$D260,'Inputs from Uganda staff'!$E$6:$BM$6,0)),
""))</f>
        <v>0</v>
      </c>
      <c r="X260" s="122">
        <f>IFERROR(
$AN260 * INDEX('WFOM - Time_Base'!$A$4:$API$29, MATCH("CenHos", 'WFOM - Time_Base'!$B$4:$B$29,0), MATCH(CONCATENATE($G260,X$2),'WFOM - Time_Base'!$A$8:$API$8,0)) *
INDEX('WFOM - Time_Base'!$A$4:$API$29, MATCH("CenHos_Per", 'WFOM - Time_Base'!$B$4:$B$29,0), MATCH(CONCATENATE($G260,X$2),'WFOM - Time_Base'!$A$8:$API$8,0)),
IFERROR($AN260 * INDEX('Inputs from Uganda staff'!$E$61:$BM$80,MATCH('HRH Need estimation'!X$2,'Inputs from Uganda staff'!$E$61:$E$80,0),MATCH('HRH Need estimation'!$D260,'Inputs from Uganda staff'!$E$6:$BM$6,0)),
""))</f>
        <v>0</v>
      </c>
      <c r="Y260" s="122">
        <f>IFERROR(
$AN260 * INDEX('WFOM - Time_Base'!$A$4:$API$29, MATCH("CenHos", 'WFOM - Time_Base'!$B$4:$B$29,0), MATCH(CONCATENATE($G260,Y$2),'WFOM - Time_Base'!$A$8:$API$8,0)) *
INDEX('WFOM - Time_Base'!$A$4:$API$29, MATCH("CenHos_Per", 'WFOM - Time_Base'!$B$4:$B$29,0), MATCH(CONCATENATE($G260,Y$2),'WFOM - Time_Base'!$A$8:$API$8,0)),
IFERROR($AN260 * INDEX('Inputs from Uganda staff'!$E$61:$BM$80,MATCH('HRH Need estimation'!Y$2,'Inputs from Uganda staff'!$E$61:$E$80,0),MATCH('HRH Need estimation'!$D260,'Inputs from Uganda staff'!$E$6:$BM$6,0)),
""))</f>
        <v>0</v>
      </c>
      <c r="Z260" s="122">
        <f>IFERROR(
$AN260 * INDEX('WFOM - Time_Base'!$A$4:$API$29, MATCH("CenHos", 'WFOM - Time_Base'!$B$4:$B$29,0), MATCH(CONCATENATE($G260,Z$2),'WFOM - Time_Base'!$A$8:$API$8,0)) *
INDEX('WFOM - Time_Base'!$A$4:$API$29, MATCH("CenHos_Per", 'WFOM - Time_Base'!$B$4:$B$29,0), MATCH(CONCATENATE($G260,Z$2),'WFOM - Time_Base'!$A$8:$API$8,0)),
IFERROR($AN260 * INDEX('Inputs from Uganda staff'!$E$61:$BM$80,MATCH('HRH Need estimation'!Z$2,'Inputs from Uganda staff'!$E$61:$E$80,0),MATCH('HRH Need estimation'!$D260,'Inputs from Uganda staff'!$E$6:$BM$6,0)),
""))</f>
        <v>0</v>
      </c>
      <c r="AA260" s="122">
        <f>IFERROR(
$AN260 * INDEX('WFOM - Time_Base'!$A$4:$API$29, MATCH("CenHos", 'WFOM - Time_Base'!$B$4:$B$29,0), MATCH(CONCATENATE($G260,AA$2),'WFOM - Time_Base'!$A$8:$API$8,0)) *
INDEX('WFOM - Time_Base'!$A$4:$API$29, MATCH("CenHos_Per", 'WFOM - Time_Base'!$B$4:$B$29,0), MATCH(CONCATENATE($G260,AA$2),'WFOM - Time_Base'!$A$8:$API$8,0)),
IFERROR($AN260 * INDEX('Inputs from Uganda staff'!$E$61:$BM$80,MATCH('HRH Need estimation'!AA$2,'Inputs from Uganda staff'!$E$61:$E$80,0),MATCH('HRH Need estimation'!$D260,'Inputs from Uganda staff'!$E$6:$BM$6,0)),
""))</f>
        <v>0</v>
      </c>
      <c r="AB260" s="122">
        <f>IFERROR(
$AN260 * INDEX('WFOM - Time_Base'!$A$4:$API$29, MATCH("CenHos", 'WFOM - Time_Base'!$B$4:$B$29,0), MATCH(CONCATENATE($G260,AB$2),'WFOM - Time_Base'!$A$8:$API$8,0)) *
INDEX('WFOM - Time_Base'!$A$4:$API$29, MATCH("CenHos_Per", 'WFOM - Time_Base'!$B$4:$B$29,0), MATCH(CONCATENATE($G260,AB$2),'WFOM - Time_Base'!$A$8:$API$8,0)),
IFERROR($AN260 * INDEX('Inputs from Uganda staff'!$E$61:$BM$80,MATCH('HRH Need estimation'!AB$2,'Inputs from Uganda staff'!$E$61:$E$80,0),MATCH('HRH Need estimation'!$D260,'Inputs from Uganda staff'!$E$6:$BM$6,0)),
""))</f>
        <v>0</v>
      </c>
      <c r="AC260" s="122" t="str">
        <f>IFERROR(
$AN260 * INDEX('WFOM - Time_Base'!$A$4:$API$29, MATCH("CenHos", 'WFOM - Time_Base'!$B$4:$B$29,0), MATCH(CONCATENATE($G260,AC$2),'WFOM - Time_Base'!$A$8:$API$8,0)) *
INDEX('WFOM - Time_Base'!$A$4:$API$29, MATCH("CenHos_Per", 'WFOM - Time_Base'!$B$4:$B$29,0), MATCH(CONCATENATE($G260,AC$2),'WFOM - Time_Base'!$A$8:$API$8,0)),
IFERROR($AN260 * INDEX('Inputs from Uganda staff'!$E$61:$BM$80,MATCH('HRH Need estimation'!AC$2,'Inputs from Uganda staff'!$E$61:$E$80,0),MATCH('HRH Need estimation'!$D260,'Inputs from Uganda staff'!$E$6:$BM$6,0)),
""))</f>
        <v/>
      </c>
      <c r="AD260" s="122">
        <f>IFERROR(
$AN260 * INDEX('WFOM - Time_Base'!$A$4:$API$29, MATCH("CenHos", 'WFOM - Time_Base'!$B$4:$B$29,0), MATCH(CONCATENATE($G260,AD$2),'WFOM - Time_Base'!$A$8:$API$8,0)) *
INDEX('WFOM - Time_Base'!$A$4:$API$29, MATCH("CenHos_Per", 'WFOM - Time_Base'!$B$4:$B$29,0), MATCH(CONCATENATE($G260,AD$2),'WFOM - Time_Base'!$A$8:$API$8,0)),
IFERROR($AN260 * INDEX('Inputs from Uganda staff'!$E$61:$BM$80,MATCH('HRH Need estimation'!AD$2,'Inputs from Uganda staff'!$E$61:$E$80,0),MATCH('HRH Need estimation'!$D260,'Inputs from Uganda staff'!$E$6:$BM$6,0)),
""))</f>
        <v>90</v>
      </c>
      <c r="AE260" s="122">
        <f>IFERROR(
$AN260 * INDEX('WFOM - Time_Base'!$A$4:$API$29, MATCH("CenHos", 'WFOM - Time_Base'!$B$4:$B$29,0), MATCH(CONCATENATE($G260,AE$2),'WFOM - Time_Base'!$A$8:$API$8,0)) *
INDEX('WFOM - Time_Base'!$A$4:$API$29, MATCH("CenHos_Per", 'WFOM - Time_Base'!$B$4:$B$29,0), MATCH(CONCATENATE($G260,AE$2),'WFOM - Time_Base'!$A$8:$API$8,0)),
IFERROR($AN260 * INDEX('Inputs from Uganda staff'!$E$61:$BM$80,MATCH('HRH Need estimation'!AE$2,'Inputs from Uganda staff'!$E$61:$E$80,0),MATCH('HRH Need estimation'!$D260,'Inputs from Uganda staff'!$E$6:$BM$6,0)),
""))</f>
        <v>0</v>
      </c>
      <c r="AF260" s="122">
        <f>IFERROR(
$AN260 * INDEX('WFOM - Time_Base'!$A$4:$API$29, MATCH("CenHos", 'WFOM - Time_Base'!$B$4:$B$29,0), MATCH(CONCATENATE($G260,AF$2),'WFOM - Time_Base'!$A$8:$API$8,0)) *
INDEX('WFOM - Time_Base'!$A$4:$API$29, MATCH("CenHos_Per", 'WFOM - Time_Base'!$B$4:$B$29,0), MATCH(CONCATENATE($G260,AF$2),'WFOM - Time_Base'!$A$8:$API$8,0)),
IFERROR($AN260 * INDEX('Inputs from Uganda staff'!$E$61:$BM$80,MATCH('HRH Need estimation'!AF$2,'Inputs from Uganda staff'!$E$61:$E$80,0),MATCH('HRH Need estimation'!$D260,'Inputs from Uganda staff'!$E$6:$BM$6,0)),
""))</f>
        <v>100</v>
      </c>
      <c r="AG260" s="122">
        <f>IFERROR(
$AN260 * INDEX('WFOM - Time_Base'!$A$4:$API$29, MATCH("CenHos", 'WFOM - Time_Base'!$B$4:$B$29,0), MATCH(CONCATENATE($G260,AG$2),'WFOM - Time_Base'!$A$8:$API$8,0)) *
INDEX('WFOM - Time_Base'!$A$4:$API$29, MATCH("CenHos_Per", 'WFOM - Time_Base'!$B$4:$B$29,0), MATCH(CONCATENATE($G260,AG$2),'WFOM - Time_Base'!$A$8:$API$8,0)),
IFERROR($AN260 * INDEX('Inputs from Uganda staff'!$E$61:$BM$80,MATCH('HRH Need estimation'!AG$2,'Inputs from Uganda staff'!$E$61:$E$80,0),MATCH('HRH Need estimation'!$D260,'Inputs from Uganda staff'!$E$6:$BM$6,0)),
""))</f>
        <v>0</v>
      </c>
      <c r="AH260" s="122">
        <f>IFERROR(
$AN260 * INDEX('WFOM - Time_Base'!$A$4:$API$29, MATCH("CenHos", 'WFOM - Time_Base'!$B$4:$B$29,0), MATCH(CONCATENATE($G260,AH$2),'WFOM - Time_Base'!$A$8:$API$8,0)) *
INDEX('WFOM - Time_Base'!$A$4:$API$29, MATCH("CenHos_Per", 'WFOM - Time_Base'!$B$4:$B$29,0), MATCH(CONCATENATE($G260,AH$2),'WFOM - Time_Base'!$A$8:$API$8,0)),
IFERROR($AN260 * INDEX('Inputs from Uganda staff'!$E$61:$BM$80,MATCH('HRH Need estimation'!AH$2,'Inputs from Uganda staff'!$E$61:$E$80,0),MATCH('HRH Need estimation'!$D260,'Inputs from Uganda staff'!$E$6:$BM$6,0)),
""))</f>
        <v>0</v>
      </c>
      <c r="AI260" s="122">
        <f>IFERROR(
$AN260 * INDEX('WFOM - Time_Base'!$A$4:$API$29, MATCH("CenHos", 'WFOM - Time_Base'!$B$4:$B$29,0), MATCH(CONCATENATE($G260,AI$2),'WFOM - Time_Base'!$A$8:$API$8,0)) *
INDEX('WFOM - Time_Base'!$A$4:$API$29, MATCH("CenHos_Per", 'WFOM - Time_Base'!$B$4:$B$29,0), MATCH(CONCATENATE($G260,AI$2),'WFOM - Time_Base'!$A$8:$API$8,0)),
IFERROR($AN260 * INDEX('Inputs from Uganda staff'!$E$61:$BM$80,MATCH('HRH Need estimation'!AI$2,'Inputs from Uganda staff'!$E$61:$E$80,0),MATCH('HRH Need estimation'!$D260,'Inputs from Uganda staff'!$E$6:$BM$6,0)),
""))</f>
        <v>0</v>
      </c>
      <c r="AJ260" s="122">
        <f>IFERROR(
$AN260 * INDEX('WFOM - Time_Base'!$A$4:$API$29, MATCH("CenHos", 'WFOM - Time_Base'!$B$4:$B$29,0), MATCH(CONCATENATE($G260,AJ$2),'WFOM - Time_Base'!$A$8:$API$8,0)) *
INDEX('WFOM - Time_Base'!$A$4:$API$29, MATCH("CenHos_Per", 'WFOM - Time_Base'!$B$4:$B$29,0), MATCH(CONCATENATE($G260,AJ$2),'WFOM - Time_Base'!$A$8:$API$8,0)),
IFERROR($AN260 * INDEX('Inputs from Uganda staff'!$E$61:$BM$80,MATCH('HRH Need estimation'!AJ$2,'Inputs from Uganda staff'!$E$61:$E$80,0),MATCH('HRH Need estimation'!$D260,'Inputs from Uganda staff'!$E$6:$BM$6,0)),
""))</f>
        <v>0</v>
      </c>
      <c r="AK260" s="122">
        <f>IFERROR(
$AN260 * INDEX('WFOM - Time_Base'!$A$4:$API$29, MATCH("CenHos", 'WFOM - Time_Base'!$B$4:$B$29,0), MATCH(CONCATENATE($G260,AK$2),'WFOM - Time_Base'!$A$8:$API$8,0)) *
INDEX('WFOM - Time_Base'!$A$4:$API$29, MATCH("CenHos_Per", 'WFOM - Time_Base'!$B$4:$B$29,0), MATCH(CONCATENATE($G260,AK$2),'WFOM - Time_Base'!$A$8:$API$8,0)),
IFERROR($AN260 * INDEX('Inputs from Uganda staff'!$E$61:$BM$80,MATCH('HRH Need estimation'!AK$2,'Inputs from Uganda staff'!$E$61:$E$80,0),MATCH('HRH Need estimation'!$D260,'Inputs from Uganda staff'!$E$6:$BM$6,0)),
""))</f>
        <v>0</v>
      </c>
      <c r="AL260" s="122">
        <f>IFERROR(
$AN260 * INDEX('WFOM - Time_Base'!$A$4:$API$29, MATCH("CenHos", 'WFOM - Time_Base'!$B$4:$B$29,0), MATCH(CONCATENATE($G260,AL$2),'WFOM - Time_Base'!$A$8:$API$8,0)) *
INDEX('WFOM - Time_Base'!$A$4:$API$29, MATCH("CenHos_Per", 'WFOM - Time_Base'!$B$4:$B$29,0), MATCH(CONCATENATE($G260,AL$2),'WFOM - Time_Base'!$A$8:$API$8,0)),
IFERROR($AN260 * INDEX('Inputs from Uganda staff'!$E$61:$BM$80,MATCH('HRH Need estimation'!AL$2,'Inputs from Uganda staff'!$E$61:$E$80,0),MATCH('HRH Need estimation'!$D260,'Inputs from Uganda staff'!$E$6:$BM$6,0)),
""))</f>
        <v>0</v>
      </c>
      <c r="AN260">
        <v>1</v>
      </c>
      <c r="AO260" t="e">
        <f t="shared" si="8"/>
        <v>#N/A</v>
      </c>
    </row>
    <row r="261" spans="1:41">
      <c r="A261" s="106" t="s">
        <v>915</v>
      </c>
      <c r="B261" s="106" t="s">
        <v>724</v>
      </c>
      <c r="C261" s="107" t="s">
        <v>737</v>
      </c>
      <c r="D261" s="113" t="s">
        <v>738</v>
      </c>
      <c r="E261" s="122" t="s">
        <v>865</v>
      </c>
      <c r="F261" s="122" t="s">
        <v>135</v>
      </c>
      <c r="G261" s="122" t="str">
        <f>IF(F261&lt;&gt;"", VLOOKUP(F261,'WFOM - Cadre and Service List'!$E$4:$F$52,2,FALSE), "")</f>
        <v>DentSurg</v>
      </c>
      <c r="H261" s="122"/>
      <c r="I261" s="207"/>
      <c r="J261" s="207"/>
      <c r="K261" s="207"/>
      <c r="L261" s="207"/>
      <c r="M261" s="207"/>
      <c r="N261" s="207"/>
      <c r="O261" s="207"/>
      <c r="P261" s="207">
        <f t="shared" ref="P261:P323" si="11">SUM(I261:O261)</f>
        <v>0</v>
      </c>
      <c r="Q261" s="122" t="s">
        <v>1947</v>
      </c>
      <c r="R261" s="122">
        <f>IFERROR(
$AN261 * INDEX('WFOM - Time_Base'!$A$4:$API$29, MATCH("CenHos", 'WFOM - Time_Base'!$B$4:$B$29,0), MATCH(CONCATENATE($G261,R$2),'WFOM - Time_Base'!$A$8:$API$8,0)) *
INDEX('WFOM - Time_Base'!$A$4:$API$29, MATCH("CenHos_Per", 'WFOM - Time_Base'!$B$4:$B$29,0), MATCH(CONCATENATE($G261,R$2),'WFOM - Time_Base'!$A$8:$API$8,0)),
IFERROR($AN261 * INDEX('Inputs from Uganda staff'!$E$61:$BM$80,MATCH('HRH Need estimation'!R$2,'Inputs from Uganda staff'!$E$61:$E$80,0),MATCH('HRH Need estimation'!$D261,'Inputs from Uganda staff'!$E$6:$BM$6,0)),
""))</f>
        <v>0</v>
      </c>
      <c r="S261" s="122">
        <f>IFERROR(
$AN261 * INDEX('WFOM - Time_Base'!$A$4:$API$29, MATCH("CenHos", 'WFOM - Time_Base'!$B$4:$B$29,0), MATCH(CONCATENATE($G261,S$2),'WFOM - Time_Base'!$A$8:$API$8,0)) *
INDEX('WFOM - Time_Base'!$A$4:$API$29, MATCH("CenHos_Per", 'WFOM - Time_Base'!$B$4:$B$29,0), MATCH(CONCATENATE($G261,S$2),'WFOM - Time_Base'!$A$8:$API$8,0)),
IFERROR($AN261 * INDEX('Inputs from Uganda staff'!$E$61:$BM$80,MATCH('HRH Need estimation'!S$2,'Inputs from Uganda staff'!$E$61:$E$80,0),MATCH('HRH Need estimation'!$D261,'Inputs from Uganda staff'!$E$6:$BM$6,0)),
""))</f>
        <v>0</v>
      </c>
      <c r="T261" s="122">
        <f>IFERROR(
$AN261 * INDEX('WFOM - Time_Base'!$A$4:$API$29, MATCH("CenHos", 'WFOM - Time_Base'!$B$4:$B$29,0), MATCH(CONCATENATE($G261,T$2),'WFOM - Time_Base'!$A$8:$API$8,0)) *
INDEX('WFOM - Time_Base'!$A$4:$API$29, MATCH("CenHos_Per", 'WFOM - Time_Base'!$B$4:$B$29,0), MATCH(CONCATENATE($G261,T$2),'WFOM - Time_Base'!$A$8:$API$8,0)),
IFERROR($AN261 * INDEX('Inputs from Uganda staff'!$E$61:$BM$80,MATCH('HRH Need estimation'!T$2,'Inputs from Uganda staff'!$E$61:$E$80,0),MATCH('HRH Need estimation'!$D261,'Inputs from Uganda staff'!$E$6:$BM$6,0)),
""))</f>
        <v>0</v>
      </c>
      <c r="U261" s="122">
        <f>IFERROR(
$AN261 * INDEX('WFOM - Time_Base'!$A$4:$API$29, MATCH("CenHos", 'WFOM - Time_Base'!$B$4:$B$29,0), MATCH(CONCATENATE($G261,U$2),'WFOM - Time_Base'!$A$8:$API$8,0)) *
INDEX('WFOM - Time_Base'!$A$4:$API$29, MATCH("CenHos_Per", 'WFOM - Time_Base'!$B$4:$B$29,0), MATCH(CONCATENATE($G261,U$2),'WFOM - Time_Base'!$A$8:$API$8,0)),
IFERROR($AN261 * INDEX('Inputs from Uganda staff'!$E$61:$BM$80,MATCH('HRH Need estimation'!U$2,'Inputs from Uganda staff'!$E$61:$E$80,0),MATCH('HRH Need estimation'!$D261,'Inputs from Uganda staff'!$E$6:$BM$6,0)),
""))</f>
        <v>0</v>
      </c>
      <c r="V261" s="122">
        <f>IFERROR(
$AN261 * INDEX('WFOM - Time_Base'!$A$4:$API$29, MATCH("CenHos", 'WFOM - Time_Base'!$B$4:$B$29,0), MATCH(CONCATENATE($G261,V$2),'WFOM - Time_Base'!$A$8:$API$8,0)) *
INDEX('WFOM - Time_Base'!$A$4:$API$29, MATCH("CenHos_Per", 'WFOM - Time_Base'!$B$4:$B$29,0), MATCH(CONCATENATE($G261,V$2),'WFOM - Time_Base'!$A$8:$API$8,0)),
IFERROR($AN261 * INDEX('Inputs from Uganda staff'!$E$61:$BM$80,MATCH('HRH Need estimation'!V$2,'Inputs from Uganda staff'!$E$61:$E$80,0),MATCH('HRH Need estimation'!$D261,'Inputs from Uganda staff'!$E$6:$BM$6,0)),
""))</f>
        <v>0</v>
      </c>
      <c r="W261" s="122">
        <f>IFERROR(
$AN261 * INDEX('WFOM - Time_Base'!$A$4:$API$29, MATCH("CenHos", 'WFOM - Time_Base'!$B$4:$B$29,0), MATCH(CONCATENATE($G261,W$2),'WFOM - Time_Base'!$A$8:$API$8,0)) *
INDEX('WFOM - Time_Base'!$A$4:$API$29, MATCH("CenHos_Per", 'WFOM - Time_Base'!$B$4:$B$29,0), MATCH(CONCATENATE($G261,W$2),'WFOM - Time_Base'!$A$8:$API$8,0)),
IFERROR($AN261 * INDEX('Inputs from Uganda staff'!$E$61:$BM$80,MATCH('HRH Need estimation'!W$2,'Inputs from Uganda staff'!$E$61:$E$80,0),MATCH('HRH Need estimation'!$D261,'Inputs from Uganda staff'!$E$6:$BM$6,0)),
""))</f>
        <v>0</v>
      </c>
      <c r="X261" s="122">
        <f>IFERROR(
$AN261 * INDEX('WFOM - Time_Base'!$A$4:$API$29, MATCH("CenHos", 'WFOM - Time_Base'!$B$4:$B$29,0), MATCH(CONCATENATE($G261,X$2),'WFOM - Time_Base'!$A$8:$API$8,0)) *
INDEX('WFOM - Time_Base'!$A$4:$API$29, MATCH("CenHos_Per", 'WFOM - Time_Base'!$B$4:$B$29,0), MATCH(CONCATENATE($G261,X$2),'WFOM - Time_Base'!$A$8:$API$8,0)),
IFERROR($AN261 * INDEX('Inputs from Uganda staff'!$E$61:$BM$80,MATCH('HRH Need estimation'!X$2,'Inputs from Uganda staff'!$E$61:$E$80,0),MATCH('HRH Need estimation'!$D261,'Inputs from Uganda staff'!$E$6:$BM$6,0)),
""))</f>
        <v>0</v>
      </c>
      <c r="Y261" s="122">
        <f>IFERROR(
$AN261 * INDEX('WFOM - Time_Base'!$A$4:$API$29, MATCH("CenHos", 'WFOM - Time_Base'!$B$4:$B$29,0), MATCH(CONCATENATE($G261,Y$2),'WFOM - Time_Base'!$A$8:$API$8,0)) *
INDEX('WFOM - Time_Base'!$A$4:$API$29, MATCH("CenHos_Per", 'WFOM - Time_Base'!$B$4:$B$29,0), MATCH(CONCATENATE($G261,Y$2),'WFOM - Time_Base'!$A$8:$API$8,0)),
IFERROR($AN261 * INDEX('Inputs from Uganda staff'!$E$61:$BM$80,MATCH('HRH Need estimation'!Y$2,'Inputs from Uganda staff'!$E$61:$E$80,0),MATCH('HRH Need estimation'!$D261,'Inputs from Uganda staff'!$E$6:$BM$6,0)),
""))</f>
        <v>0</v>
      </c>
      <c r="Z261" s="122">
        <f>IFERROR(
$AN261 * INDEX('WFOM - Time_Base'!$A$4:$API$29, MATCH("CenHos", 'WFOM - Time_Base'!$B$4:$B$29,0), MATCH(CONCATENATE($G261,Z$2),'WFOM - Time_Base'!$A$8:$API$8,0)) *
INDEX('WFOM - Time_Base'!$A$4:$API$29, MATCH("CenHos_Per", 'WFOM - Time_Base'!$B$4:$B$29,0), MATCH(CONCATENATE($G261,Z$2),'WFOM - Time_Base'!$A$8:$API$8,0)),
IFERROR($AN261 * INDEX('Inputs from Uganda staff'!$E$61:$BM$80,MATCH('HRH Need estimation'!Z$2,'Inputs from Uganda staff'!$E$61:$E$80,0),MATCH('HRH Need estimation'!$D261,'Inputs from Uganda staff'!$E$6:$BM$6,0)),
""))</f>
        <v>0</v>
      </c>
      <c r="AA261" s="122">
        <f>IFERROR(
$AN261 * INDEX('WFOM - Time_Base'!$A$4:$API$29, MATCH("CenHos", 'WFOM - Time_Base'!$B$4:$B$29,0), MATCH(CONCATENATE($G261,AA$2),'WFOM - Time_Base'!$A$8:$API$8,0)) *
INDEX('WFOM - Time_Base'!$A$4:$API$29, MATCH("CenHos_Per", 'WFOM - Time_Base'!$B$4:$B$29,0), MATCH(CONCATENATE($G261,AA$2),'WFOM - Time_Base'!$A$8:$API$8,0)),
IFERROR($AN261 * INDEX('Inputs from Uganda staff'!$E$61:$BM$80,MATCH('HRH Need estimation'!AA$2,'Inputs from Uganda staff'!$E$61:$E$80,0),MATCH('HRH Need estimation'!$D261,'Inputs from Uganda staff'!$E$6:$BM$6,0)),
""))</f>
        <v>0</v>
      </c>
      <c r="AB261" s="122">
        <f>IFERROR(
$AN261 * INDEX('WFOM - Time_Base'!$A$4:$API$29, MATCH("CenHos", 'WFOM - Time_Base'!$B$4:$B$29,0), MATCH(CONCATENATE($G261,AB$2),'WFOM - Time_Base'!$A$8:$API$8,0)) *
INDEX('WFOM - Time_Base'!$A$4:$API$29, MATCH("CenHos_Per", 'WFOM - Time_Base'!$B$4:$B$29,0), MATCH(CONCATENATE($G261,AB$2),'WFOM - Time_Base'!$A$8:$API$8,0)),
IFERROR($AN261 * INDEX('Inputs from Uganda staff'!$E$61:$BM$80,MATCH('HRH Need estimation'!AB$2,'Inputs from Uganda staff'!$E$61:$E$80,0),MATCH('HRH Need estimation'!$D261,'Inputs from Uganda staff'!$E$6:$BM$6,0)),
""))</f>
        <v>0</v>
      </c>
      <c r="AC261" s="122" t="str">
        <f>IFERROR(
$AN261 * INDEX('WFOM - Time_Base'!$A$4:$API$29, MATCH("CenHos", 'WFOM - Time_Base'!$B$4:$B$29,0), MATCH(CONCATENATE($G261,AC$2),'WFOM - Time_Base'!$A$8:$API$8,0)) *
INDEX('WFOM - Time_Base'!$A$4:$API$29, MATCH("CenHos_Per", 'WFOM - Time_Base'!$B$4:$B$29,0), MATCH(CONCATENATE($G261,AC$2),'WFOM - Time_Base'!$A$8:$API$8,0)),
IFERROR($AN261 * INDEX('Inputs from Uganda staff'!$E$61:$BM$80,MATCH('HRH Need estimation'!AC$2,'Inputs from Uganda staff'!$E$61:$E$80,0),MATCH('HRH Need estimation'!$D261,'Inputs from Uganda staff'!$E$6:$BM$6,0)),
""))</f>
        <v/>
      </c>
      <c r="AD261" s="122">
        <f>IFERROR(
$AN261 * INDEX('WFOM - Time_Base'!$A$4:$API$29, MATCH("CenHos", 'WFOM - Time_Base'!$B$4:$B$29,0), MATCH(CONCATENATE($G261,AD$2),'WFOM - Time_Base'!$A$8:$API$8,0)) *
INDEX('WFOM - Time_Base'!$A$4:$API$29, MATCH("CenHos_Per", 'WFOM - Time_Base'!$B$4:$B$29,0), MATCH(CONCATENATE($G261,AD$2),'WFOM - Time_Base'!$A$8:$API$8,0)),
IFERROR($AN261 * INDEX('Inputs from Uganda staff'!$E$61:$BM$80,MATCH('HRH Need estimation'!AD$2,'Inputs from Uganda staff'!$E$61:$E$80,0),MATCH('HRH Need estimation'!$D261,'Inputs from Uganda staff'!$E$6:$BM$6,0)),
""))</f>
        <v>90</v>
      </c>
      <c r="AE261" s="122">
        <f>IFERROR(
$AN261 * INDEX('WFOM - Time_Base'!$A$4:$API$29, MATCH("CenHos", 'WFOM - Time_Base'!$B$4:$B$29,0), MATCH(CONCATENATE($G261,AE$2),'WFOM - Time_Base'!$A$8:$API$8,0)) *
INDEX('WFOM - Time_Base'!$A$4:$API$29, MATCH("CenHos_Per", 'WFOM - Time_Base'!$B$4:$B$29,0), MATCH(CONCATENATE($G261,AE$2),'WFOM - Time_Base'!$A$8:$API$8,0)),
IFERROR($AN261 * INDEX('Inputs from Uganda staff'!$E$61:$BM$80,MATCH('HRH Need estimation'!AE$2,'Inputs from Uganda staff'!$E$61:$E$80,0),MATCH('HRH Need estimation'!$D261,'Inputs from Uganda staff'!$E$6:$BM$6,0)),
""))</f>
        <v>0</v>
      </c>
      <c r="AF261" s="122">
        <f>IFERROR(
$AN261 * INDEX('WFOM - Time_Base'!$A$4:$API$29, MATCH("CenHos", 'WFOM - Time_Base'!$B$4:$B$29,0), MATCH(CONCATENATE($G261,AF$2),'WFOM - Time_Base'!$A$8:$API$8,0)) *
INDEX('WFOM - Time_Base'!$A$4:$API$29, MATCH("CenHos_Per", 'WFOM - Time_Base'!$B$4:$B$29,0), MATCH(CONCATENATE($G261,AF$2),'WFOM - Time_Base'!$A$8:$API$8,0)),
IFERROR($AN261 * INDEX('Inputs from Uganda staff'!$E$61:$BM$80,MATCH('HRH Need estimation'!AF$2,'Inputs from Uganda staff'!$E$61:$E$80,0),MATCH('HRH Need estimation'!$D261,'Inputs from Uganda staff'!$E$6:$BM$6,0)),
""))</f>
        <v>100</v>
      </c>
      <c r="AG261" s="122">
        <f>IFERROR(
$AN261 * INDEX('WFOM - Time_Base'!$A$4:$API$29, MATCH("CenHos", 'WFOM - Time_Base'!$B$4:$B$29,0), MATCH(CONCATENATE($G261,AG$2),'WFOM - Time_Base'!$A$8:$API$8,0)) *
INDEX('WFOM - Time_Base'!$A$4:$API$29, MATCH("CenHos_Per", 'WFOM - Time_Base'!$B$4:$B$29,0), MATCH(CONCATENATE($G261,AG$2),'WFOM - Time_Base'!$A$8:$API$8,0)),
IFERROR($AN261 * INDEX('Inputs from Uganda staff'!$E$61:$BM$80,MATCH('HRH Need estimation'!AG$2,'Inputs from Uganda staff'!$E$61:$E$80,0),MATCH('HRH Need estimation'!$D261,'Inputs from Uganda staff'!$E$6:$BM$6,0)),
""))</f>
        <v>0</v>
      </c>
      <c r="AH261" s="122">
        <f>IFERROR(
$AN261 * INDEX('WFOM - Time_Base'!$A$4:$API$29, MATCH("CenHos", 'WFOM - Time_Base'!$B$4:$B$29,0), MATCH(CONCATENATE($G261,AH$2),'WFOM - Time_Base'!$A$8:$API$8,0)) *
INDEX('WFOM - Time_Base'!$A$4:$API$29, MATCH("CenHos_Per", 'WFOM - Time_Base'!$B$4:$B$29,0), MATCH(CONCATENATE($G261,AH$2),'WFOM - Time_Base'!$A$8:$API$8,0)),
IFERROR($AN261 * INDEX('Inputs from Uganda staff'!$E$61:$BM$80,MATCH('HRH Need estimation'!AH$2,'Inputs from Uganda staff'!$E$61:$E$80,0),MATCH('HRH Need estimation'!$D261,'Inputs from Uganda staff'!$E$6:$BM$6,0)),
""))</f>
        <v>0</v>
      </c>
      <c r="AI261" s="122">
        <f>IFERROR(
$AN261 * INDEX('WFOM - Time_Base'!$A$4:$API$29, MATCH("CenHos", 'WFOM - Time_Base'!$B$4:$B$29,0), MATCH(CONCATENATE($G261,AI$2),'WFOM - Time_Base'!$A$8:$API$8,0)) *
INDEX('WFOM - Time_Base'!$A$4:$API$29, MATCH("CenHos_Per", 'WFOM - Time_Base'!$B$4:$B$29,0), MATCH(CONCATENATE($G261,AI$2),'WFOM - Time_Base'!$A$8:$API$8,0)),
IFERROR($AN261 * INDEX('Inputs from Uganda staff'!$E$61:$BM$80,MATCH('HRH Need estimation'!AI$2,'Inputs from Uganda staff'!$E$61:$E$80,0),MATCH('HRH Need estimation'!$D261,'Inputs from Uganda staff'!$E$6:$BM$6,0)),
""))</f>
        <v>0</v>
      </c>
      <c r="AJ261" s="122">
        <f>IFERROR(
$AN261 * INDEX('WFOM - Time_Base'!$A$4:$API$29, MATCH("CenHos", 'WFOM - Time_Base'!$B$4:$B$29,0), MATCH(CONCATENATE($G261,AJ$2),'WFOM - Time_Base'!$A$8:$API$8,0)) *
INDEX('WFOM - Time_Base'!$A$4:$API$29, MATCH("CenHos_Per", 'WFOM - Time_Base'!$B$4:$B$29,0), MATCH(CONCATENATE($G261,AJ$2),'WFOM - Time_Base'!$A$8:$API$8,0)),
IFERROR($AN261 * INDEX('Inputs from Uganda staff'!$E$61:$BM$80,MATCH('HRH Need estimation'!AJ$2,'Inputs from Uganda staff'!$E$61:$E$80,0),MATCH('HRH Need estimation'!$D261,'Inputs from Uganda staff'!$E$6:$BM$6,0)),
""))</f>
        <v>0</v>
      </c>
      <c r="AK261" s="122">
        <f>IFERROR(
$AN261 * INDEX('WFOM - Time_Base'!$A$4:$API$29, MATCH("CenHos", 'WFOM - Time_Base'!$B$4:$B$29,0), MATCH(CONCATENATE($G261,AK$2),'WFOM - Time_Base'!$A$8:$API$8,0)) *
INDEX('WFOM - Time_Base'!$A$4:$API$29, MATCH("CenHos_Per", 'WFOM - Time_Base'!$B$4:$B$29,0), MATCH(CONCATENATE($G261,AK$2),'WFOM - Time_Base'!$A$8:$API$8,0)),
IFERROR($AN261 * INDEX('Inputs from Uganda staff'!$E$61:$BM$80,MATCH('HRH Need estimation'!AK$2,'Inputs from Uganda staff'!$E$61:$E$80,0),MATCH('HRH Need estimation'!$D261,'Inputs from Uganda staff'!$E$6:$BM$6,0)),
""))</f>
        <v>0</v>
      </c>
      <c r="AL261" s="122">
        <f>IFERROR(
$AN261 * INDEX('WFOM - Time_Base'!$A$4:$API$29, MATCH("CenHos", 'WFOM - Time_Base'!$B$4:$B$29,0), MATCH(CONCATENATE($G261,AL$2),'WFOM - Time_Base'!$A$8:$API$8,0)) *
INDEX('WFOM - Time_Base'!$A$4:$API$29, MATCH("CenHos_Per", 'WFOM - Time_Base'!$B$4:$B$29,0), MATCH(CONCATENATE($G261,AL$2),'WFOM - Time_Base'!$A$8:$API$8,0)),
IFERROR($AN261 * INDEX('Inputs from Uganda staff'!$E$61:$BM$80,MATCH('HRH Need estimation'!AL$2,'Inputs from Uganda staff'!$E$61:$E$80,0),MATCH('HRH Need estimation'!$D261,'Inputs from Uganda staff'!$E$6:$BM$6,0)),
""))</f>
        <v>0</v>
      </c>
      <c r="AN261">
        <v>1</v>
      </c>
      <c r="AO261" t="e">
        <f t="shared" ref="AO261:AO324" si="12">VLOOKUP(C261,$AQ$4:$AQ$151,1,FALSE)</f>
        <v>#N/A</v>
      </c>
    </row>
    <row r="262" spans="1:41">
      <c r="A262" s="106" t="s">
        <v>915</v>
      </c>
      <c r="B262" s="106" t="s">
        <v>724</v>
      </c>
      <c r="C262" s="107" t="s">
        <v>739</v>
      </c>
      <c r="D262" s="115" t="s">
        <v>740</v>
      </c>
      <c r="E262" s="122" t="s">
        <v>865</v>
      </c>
      <c r="F262" s="122" t="s">
        <v>135</v>
      </c>
      <c r="G262" s="122" t="str">
        <f>IF(F262&lt;&gt;"", VLOOKUP(F262,'WFOM - Cadre and Service List'!$E$4:$F$52,2,FALSE), "")</f>
        <v>DentSurg</v>
      </c>
      <c r="H262" s="122"/>
      <c r="I262" s="207"/>
      <c r="J262" s="207"/>
      <c r="K262" s="207"/>
      <c r="L262" s="207"/>
      <c r="M262" s="207"/>
      <c r="N262" s="207"/>
      <c r="O262" s="207"/>
      <c r="P262" s="207">
        <f t="shared" si="11"/>
        <v>0</v>
      </c>
      <c r="Q262" s="122" t="s">
        <v>1947</v>
      </c>
      <c r="R262" s="122">
        <f>IFERROR(
$AN262 * INDEX('WFOM - Time_Base'!$A$4:$API$29, MATCH("CenHos", 'WFOM - Time_Base'!$B$4:$B$29,0), MATCH(CONCATENATE($G262,R$2),'WFOM - Time_Base'!$A$8:$API$8,0)) *
INDEX('WFOM - Time_Base'!$A$4:$API$29, MATCH("CenHos_Per", 'WFOM - Time_Base'!$B$4:$B$29,0), MATCH(CONCATENATE($G262,R$2),'WFOM - Time_Base'!$A$8:$API$8,0)),
IFERROR($AN262 * INDEX('Inputs from Uganda staff'!$E$61:$BM$80,MATCH('HRH Need estimation'!R$2,'Inputs from Uganda staff'!$E$61:$E$80,0),MATCH('HRH Need estimation'!$D262,'Inputs from Uganda staff'!$E$6:$BM$6,0)),
""))</f>
        <v>0</v>
      </c>
      <c r="S262" s="122">
        <f>IFERROR(
$AN262 * INDEX('WFOM - Time_Base'!$A$4:$API$29, MATCH("CenHos", 'WFOM - Time_Base'!$B$4:$B$29,0), MATCH(CONCATENATE($G262,S$2),'WFOM - Time_Base'!$A$8:$API$8,0)) *
INDEX('WFOM - Time_Base'!$A$4:$API$29, MATCH("CenHos_Per", 'WFOM - Time_Base'!$B$4:$B$29,0), MATCH(CONCATENATE($G262,S$2),'WFOM - Time_Base'!$A$8:$API$8,0)),
IFERROR($AN262 * INDEX('Inputs from Uganda staff'!$E$61:$BM$80,MATCH('HRH Need estimation'!S$2,'Inputs from Uganda staff'!$E$61:$E$80,0),MATCH('HRH Need estimation'!$D262,'Inputs from Uganda staff'!$E$6:$BM$6,0)),
""))</f>
        <v>0</v>
      </c>
      <c r="T262" s="122">
        <f>IFERROR(
$AN262 * INDEX('WFOM - Time_Base'!$A$4:$API$29, MATCH("CenHos", 'WFOM - Time_Base'!$B$4:$B$29,0), MATCH(CONCATENATE($G262,T$2),'WFOM - Time_Base'!$A$8:$API$8,0)) *
INDEX('WFOM - Time_Base'!$A$4:$API$29, MATCH("CenHos_Per", 'WFOM - Time_Base'!$B$4:$B$29,0), MATCH(CONCATENATE($G262,T$2),'WFOM - Time_Base'!$A$8:$API$8,0)),
IFERROR($AN262 * INDEX('Inputs from Uganda staff'!$E$61:$BM$80,MATCH('HRH Need estimation'!T$2,'Inputs from Uganda staff'!$E$61:$E$80,0),MATCH('HRH Need estimation'!$D262,'Inputs from Uganda staff'!$E$6:$BM$6,0)),
""))</f>
        <v>0</v>
      </c>
      <c r="U262" s="122">
        <f>IFERROR(
$AN262 * INDEX('WFOM - Time_Base'!$A$4:$API$29, MATCH("CenHos", 'WFOM - Time_Base'!$B$4:$B$29,0), MATCH(CONCATENATE($G262,U$2),'WFOM - Time_Base'!$A$8:$API$8,0)) *
INDEX('WFOM - Time_Base'!$A$4:$API$29, MATCH("CenHos_Per", 'WFOM - Time_Base'!$B$4:$B$29,0), MATCH(CONCATENATE($G262,U$2),'WFOM - Time_Base'!$A$8:$API$8,0)),
IFERROR($AN262 * INDEX('Inputs from Uganda staff'!$E$61:$BM$80,MATCH('HRH Need estimation'!U$2,'Inputs from Uganda staff'!$E$61:$E$80,0),MATCH('HRH Need estimation'!$D262,'Inputs from Uganda staff'!$E$6:$BM$6,0)),
""))</f>
        <v>0</v>
      </c>
      <c r="V262" s="122">
        <f>IFERROR(
$AN262 * INDEX('WFOM - Time_Base'!$A$4:$API$29, MATCH("CenHos", 'WFOM - Time_Base'!$B$4:$B$29,0), MATCH(CONCATENATE($G262,V$2),'WFOM - Time_Base'!$A$8:$API$8,0)) *
INDEX('WFOM - Time_Base'!$A$4:$API$29, MATCH("CenHos_Per", 'WFOM - Time_Base'!$B$4:$B$29,0), MATCH(CONCATENATE($G262,V$2),'WFOM - Time_Base'!$A$8:$API$8,0)),
IFERROR($AN262 * INDEX('Inputs from Uganda staff'!$E$61:$BM$80,MATCH('HRH Need estimation'!V$2,'Inputs from Uganda staff'!$E$61:$E$80,0),MATCH('HRH Need estimation'!$D262,'Inputs from Uganda staff'!$E$6:$BM$6,0)),
""))</f>
        <v>0</v>
      </c>
      <c r="W262" s="122">
        <f>IFERROR(
$AN262 * INDEX('WFOM - Time_Base'!$A$4:$API$29, MATCH("CenHos", 'WFOM - Time_Base'!$B$4:$B$29,0), MATCH(CONCATENATE($G262,W$2),'WFOM - Time_Base'!$A$8:$API$8,0)) *
INDEX('WFOM - Time_Base'!$A$4:$API$29, MATCH("CenHos_Per", 'WFOM - Time_Base'!$B$4:$B$29,0), MATCH(CONCATENATE($G262,W$2),'WFOM - Time_Base'!$A$8:$API$8,0)),
IFERROR($AN262 * INDEX('Inputs from Uganda staff'!$E$61:$BM$80,MATCH('HRH Need estimation'!W$2,'Inputs from Uganda staff'!$E$61:$E$80,0),MATCH('HRH Need estimation'!$D262,'Inputs from Uganda staff'!$E$6:$BM$6,0)),
""))</f>
        <v>0</v>
      </c>
      <c r="X262" s="122">
        <f>IFERROR(
$AN262 * INDEX('WFOM - Time_Base'!$A$4:$API$29, MATCH("CenHos", 'WFOM - Time_Base'!$B$4:$B$29,0), MATCH(CONCATENATE($G262,X$2),'WFOM - Time_Base'!$A$8:$API$8,0)) *
INDEX('WFOM - Time_Base'!$A$4:$API$29, MATCH("CenHos_Per", 'WFOM - Time_Base'!$B$4:$B$29,0), MATCH(CONCATENATE($G262,X$2),'WFOM - Time_Base'!$A$8:$API$8,0)),
IFERROR($AN262 * INDEX('Inputs from Uganda staff'!$E$61:$BM$80,MATCH('HRH Need estimation'!X$2,'Inputs from Uganda staff'!$E$61:$E$80,0),MATCH('HRH Need estimation'!$D262,'Inputs from Uganda staff'!$E$6:$BM$6,0)),
""))</f>
        <v>0</v>
      </c>
      <c r="Y262" s="122">
        <f>IFERROR(
$AN262 * INDEX('WFOM - Time_Base'!$A$4:$API$29, MATCH("CenHos", 'WFOM - Time_Base'!$B$4:$B$29,0), MATCH(CONCATENATE($G262,Y$2),'WFOM - Time_Base'!$A$8:$API$8,0)) *
INDEX('WFOM - Time_Base'!$A$4:$API$29, MATCH("CenHos_Per", 'WFOM - Time_Base'!$B$4:$B$29,0), MATCH(CONCATENATE($G262,Y$2),'WFOM - Time_Base'!$A$8:$API$8,0)),
IFERROR($AN262 * INDEX('Inputs from Uganda staff'!$E$61:$BM$80,MATCH('HRH Need estimation'!Y$2,'Inputs from Uganda staff'!$E$61:$E$80,0),MATCH('HRH Need estimation'!$D262,'Inputs from Uganda staff'!$E$6:$BM$6,0)),
""))</f>
        <v>0</v>
      </c>
      <c r="Z262" s="122">
        <f>IFERROR(
$AN262 * INDEX('WFOM - Time_Base'!$A$4:$API$29, MATCH("CenHos", 'WFOM - Time_Base'!$B$4:$B$29,0), MATCH(CONCATENATE($G262,Z$2),'WFOM - Time_Base'!$A$8:$API$8,0)) *
INDEX('WFOM - Time_Base'!$A$4:$API$29, MATCH("CenHos_Per", 'WFOM - Time_Base'!$B$4:$B$29,0), MATCH(CONCATENATE($G262,Z$2),'WFOM - Time_Base'!$A$8:$API$8,0)),
IFERROR($AN262 * INDEX('Inputs from Uganda staff'!$E$61:$BM$80,MATCH('HRH Need estimation'!Z$2,'Inputs from Uganda staff'!$E$61:$E$80,0),MATCH('HRH Need estimation'!$D262,'Inputs from Uganda staff'!$E$6:$BM$6,0)),
""))</f>
        <v>0</v>
      </c>
      <c r="AA262" s="122">
        <f>IFERROR(
$AN262 * INDEX('WFOM - Time_Base'!$A$4:$API$29, MATCH("CenHos", 'WFOM - Time_Base'!$B$4:$B$29,0), MATCH(CONCATENATE($G262,AA$2),'WFOM - Time_Base'!$A$8:$API$8,0)) *
INDEX('WFOM - Time_Base'!$A$4:$API$29, MATCH("CenHos_Per", 'WFOM - Time_Base'!$B$4:$B$29,0), MATCH(CONCATENATE($G262,AA$2),'WFOM - Time_Base'!$A$8:$API$8,0)),
IFERROR($AN262 * INDEX('Inputs from Uganda staff'!$E$61:$BM$80,MATCH('HRH Need estimation'!AA$2,'Inputs from Uganda staff'!$E$61:$E$80,0),MATCH('HRH Need estimation'!$D262,'Inputs from Uganda staff'!$E$6:$BM$6,0)),
""))</f>
        <v>0</v>
      </c>
      <c r="AB262" s="122">
        <f>IFERROR(
$AN262 * INDEX('WFOM - Time_Base'!$A$4:$API$29, MATCH("CenHos", 'WFOM - Time_Base'!$B$4:$B$29,0), MATCH(CONCATENATE($G262,AB$2),'WFOM - Time_Base'!$A$8:$API$8,0)) *
INDEX('WFOM - Time_Base'!$A$4:$API$29, MATCH("CenHos_Per", 'WFOM - Time_Base'!$B$4:$B$29,0), MATCH(CONCATENATE($G262,AB$2),'WFOM - Time_Base'!$A$8:$API$8,0)),
IFERROR($AN262 * INDEX('Inputs from Uganda staff'!$E$61:$BM$80,MATCH('HRH Need estimation'!AB$2,'Inputs from Uganda staff'!$E$61:$E$80,0),MATCH('HRH Need estimation'!$D262,'Inputs from Uganda staff'!$E$6:$BM$6,0)),
""))</f>
        <v>0</v>
      </c>
      <c r="AC262" s="122" t="str">
        <f>IFERROR(
$AN262 * INDEX('WFOM - Time_Base'!$A$4:$API$29, MATCH("CenHos", 'WFOM - Time_Base'!$B$4:$B$29,0), MATCH(CONCATENATE($G262,AC$2),'WFOM - Time_Base'!$A$8:$API$8,0)) *
INDEX('WFOM - Time_Base'!$A$4:$API$29, MATCH("CenHos_Per", 'WFOM - Time_Base'!$B$4:$B$29,0), MATCH(CONCATENATE($G262,AC$2),'WFOM - Time_Base'!$A$8:$API$8,0)),
IFERROR($AN262 * INDEX('Inputs from Uganda staff'!$E$61:$BM$80,MATCH('HRH Need estimation'!AC$2,'Inputs from Uganda staff'!$E$61:$E$80,0),MATCH('HRH Need estimation'!$D262,'Inputs from Uganda staff'!$E$6:$BM$6,0)),
""))</f>
        <v/>
      </c>
      <c r="AD262" s="122">
        <f>IFERROR(
$AN262 * INDEX('WFOM - Time_Base'!$A$4:$API$29, MATCH("CenHos", 'WFOM - Time_Base'!$B$4:$B$29,0), MATCH(CONCATENATE($G262,AD$2),'WFOM - Time_Base'!$A$8:$API$8,0)) *
INDEX('WFOM - Time_Base'!$A$4:$API$29, MATCH("CenHos_Per", 'WFOM - Time_Base'!$B$4:$B$29,0), MATCH(CONCATENATE($G262,AD$2),'WFOM - Time_Base'!$A$8:$API$8,0)),
IFERROR($AN262 * INDEX('Inputs from Uganda staff'!$E$61:$BM$80,MATCH('HRH Need estimation'!AD$2,'Inputs from Uganda staff'!$E$61:$E$80,0),MATCH('HRH Need estimation'!$D262,'Inputs from Uganda staff'!$E$6:$BM$6,0)),
""))</f>
        <v>90</v>
      </c>
      <c r="AE262" s="122">
        <f>IFERROR(
$AN262 * INDEX('WFOM - Time_Base'!$A$4:$API$29, MATCH("CenHos", 'WFOM - Time_Base'!$B$4:$B$29,0), MATCH(CONCATENATE($G262,AE$2),'WFOM - Time_Base'!$A$8:$API$8,0)) *
INDEX('WFOM - Time_Base'!$A$4:$API$29, MATCH("CenHos_Per", 'WFOM - Time_Base'!$B$4:$B$29,0), MATCH(CONCATENATE($G262,AE$2),'WFOM - Time_Base'!$A$8:$API$8,0)),
IFERROR($AN262 * INDEX('Inputs from Uganda staff'!$E$61:$BM$80,MATCH('HRH Need estimation'!AE$2,'Inputs from Uganda staff'!$E$61:$E$80,0),MATCH('HRH Need estimation'!$D262,'Inputs from Uganda staff'!$E$6:$BM$6,0)),
""))</f>
        <v>0</v>
      </c>
      <c r="AF262" s="122">
        <f>IFERROR(
$AN262 * INDEX('WFOM - Time_Base'!$A$4:$API$29, MATCH("CenHos", 'WFOM - Time_Base'!$B$4:$B$29,0), MATCH(CONCATENATE($G262,AF$2),'WFOM - Time_Base'!$A$8:$API$8,0)) *
INDEX('WFOM - Time_Base'!$A$4:$API$29, MATCH("CenHos_Per", 'WFOM - Time_Base'!$B$4:$B$29,0), MATCH(CONCATENATE($G262,AF$2),'WFOM - Time_Base'!$A$8:$API$8,0)),
IFERROR($AN262 * INDEX('Inputs from Uganda staff'!$E$61:$BM$80,MATCH('HRH Need estimation'!AF$2,'Inputs from Uganda staff'!$E$61:$E$80,0),MATCH('HRH Need estimation'!$D262,'Inputs from Uganda staff'!$E$6:$BM$6,0)),
""))</f>
        <v>100</v>
      </c>
      <c r="AG262" s="122">
        <f>IFERROR(
$AN262 * INDEX('WFOM - Time_Base'!$A$4:$API$29, MATCH("CenHos", 'WFOM - Time_Base'!$B$4:$B$29,0), MATCH(CONCATENATE($G262,AG$2),'WFOM - Time_Base'!$A$8:$API$8,0)) *
INDEX('WFOM - Time_Base'!$A$4:$API$29, MATCH("CenHos_Per", 'WFOM - Time_Base'!$B$4:$B$29,0), MATCH(CONCATENATE($G262,AG$2),'WFOM - Time_Base'!$A$8:$API$8,0)),
IFERROR($AN262 * INDEX('Inputs from Uganda staff'!$E$61:$BM$80,MATCH('HRH Need estimation'!AG$2,'Inputs from Uganda staff'!$E$61:$E$80,0),MATCH('HRH Need estimation'!$D262,'Inputs from Uganda staff'!$E$6:$BM$6,0)),
""))</f>
        <v>0</v>
      </c>
      <c r="AH262" s="122">
        <f>IFERROR(
$AN262 * INDEX('WFOM - Time_Base'!$A$4:$API$29, MATCH("CenHos", 'WFOM - Time_Base'!$B$4:$B$29,0), MATCH(CONCATENATE($G262,AH$2),'WFOM - Time_Base'!$A$8:$API$8,0)) *
INDEX('WFOM - Time_Base'!$A$4:$API$29, MATCH("CenHos_Per", 'WFOM - Time_Base'!$B$4:$B$29,0), MATCH(CONCATENATE($G262,AH$2),'WFOM - Time_Base'!$A$8:$API$8,0)),
IFERROR($AN262 * INDEX('Inputs from Uganda staff'!$E$61:$BM$80,MATCH('HRH Need estimation'!AH$2,'Inputs from Uganda staff'!$E$61:$E$80,0),MATCH('HRH Need estimation'!$D262,'Inputs from Uganda staff'!$E$6:$BM$6,0)),
""))</f>
        <v>0</v>
      </c>
      <c r="AI262" s="122">
        <f>IFERROR(
$AN262 * INDEX('WFOM - Time_Base'!$A$4:$API$29, MATCH("CenHos", 'WFOM - Time_Base'!$B$4:$B$29,0), MATCH(CONCATENATE($G262,AI$2),'WFOM - Time_Base'!$A$8:$API$8,0)) *
INDEX('WFOM - Time_Base'!$A$4:$API$29, MATCH("CenHos_Per", 'WFOM - Time_Base'!$B$4:$B$29,0), MATCH(CONCATENATE($G262,AI$2),'WFOM - Time_Base'!$A$8:$API$8,0)),
IFERROR($AN262 * INDEX('Inputs from Uganda staff'!$E$61:$BM$80,MATCH('HRH Need estimation'!AI$2,'Inputs from Uganda staff'!$E$61:$E$80,0),MATCH('HRH Need estimation'!$D262,'Inputs from Uganda staff'!$E$6:$BM$6,0)),
""))</f>
        <v>0</v>
      </c>
      <c r="AJ262" s="122">
        <f>IFERROR(
$AN262 * INDEX('WFOM - Time_Base'!$A$4:$API$29, MATCH("CenHos", 'WFOM - Time_Base'!$B$4:$B$29,0), MATCH(CONCATENATE($G262,AJ$2),'WFOM - Time_Base'!$A$8:$API$8,0)) *
INDEX('WFOM - Time_Base'!$A$4:$API$29, MATCH("CenHos_Per", 'WFOM - Time_Base'!$B$4:$B$29,0), MATCH(CONCATENATE($G262,AJ$2),'WFOM - Time_Base'!$A$8:$API$8,0)),
IFERROR($AN262 * INDEX('Inputs from Uganda staff'!$E$61:$BM$80,MATCH('HRH Need estimation'!AJ$2,'Inputs from Uganda staff'!$E$61:$E$80,0),MATCH('HRH Need estimation'!$D262,'Inputs from Uganda staff'!$E$6:$BM$6,0)),
""))</f>
        <v>0</v>
      </c>
      <c r="AK262" s="122">
        <f>IFERROR(
$AN262 * INDEX('WFOM - Time_Base'!$A$4:$API$29, MATCH("CenHos", 'WFOM - Time_Base'!$B$4:$B$29,0), MATCH(CONCATENATE($G262,AK$2),'WFOM - Time_Base'!$A$8:$API$8,0)) *
INDEX('WFOM - Time_Base'!$A$4:$API$29, MATCH("CenHos_Per", 'WFOM - Time_Base'!$B$4:$B$29,0), MATCH(CONCATENATE($G262,AK$2),'WFOM - Time_Base'!$A$8:$API$8,0)),
IFERROR($AN262 * INDEX('Inputs from Uganda staff'!$E$61:$BM$80,MATCH('HRH Need estimation'!AK$2,'Inputs from Uganda staff'!$E$61:$E$80,0),MATCH('HRH Need estimation'!$D262,'Inputs from Uganda staff'!$E$6:$BM$6,0)),
""))</f>
        <v>0</v>
      </c>
      <c r="AL262" s="122">
        <f>IFERROR(
$AN262 * INDEX('WFOM - Time_Base'!$A$4:$API$29, MATCH("CenHos", 'WFOM - Time_Base'!$B$4:$B$29,0), MATCH(CONCATENATE($G262,AL$2),'WFOM - Time_Base'!$A$8:$API$8,0)) *
INDEX('WFOM - Time_Base'!$A$4:$API$29, MATCH("CenHos_Per", 'WFOM - Time_Base'!$B$4:$B$29,0), MATCH(CONCATENATE($G262,AL$2),'WFOM - Time_Base'!$A$8:$API$8,0)),
IFERROR($AN262 * INDEX('Inputs from Uganda staff'!$E$61:$BM$80,MATCH('HRH Need estimation'!AL$2,'Inputs from Uganda staff'!$E$61:$E$80,0),MATCH('HRH Need estimation'!$D262,'Inputs from Uganda staff'!$E$6:$BM$6,0)),
""))</f>
        <v>0</v>
      </c>
      <c r="AN262">
        <v>1</v>
      </c>
      <c r="AO262" t="e">
        <f t="shared" si="12"/>
        <v>#N/A</v>
      </c>
    </row>
    <row r="263" spans="1:41">
      <c r="A263" s="106" t="s">
        <v>915</v>
      </c>
      <c r="B263" s="106" t="s">
        <v>724</v>
      </c>
      <c r="C263" s="107" t="s">
        <v>741</v>
      </c>
      <c r="D263" s="113" t="s">
        <v>742</v>
      </c>
      <c r="E263" s="122" t="s">
        <v>865</v>
      </c>
      <c r="F263" s="122" t="s">
        <v>135</v>
      </c>
      <c r="G263" s="122" t="str">
        <f>IF(F263&lt;&gt;"", VLOOKUP(F263,'WFOM - Cadre and Service List'!$E$4:$F$52,2,FALSE), "")</f>
        <v>DentSurg</v>
      </c>
      <c r="H263" s="122"/>
      <c r="I263" s="207"/>
      <c r="J263" s="207"/>
      <c r="K263" s="207"/>
      <c r="L263" s="207"/>
      <c r="M263" s="207"/>
      <c r="N263" s="207"/>
      <c r="O263" s="207"/>
      <c r="P263" s="207">
        <f t="shared" si="11"/>
        <v>0</v>
      </c>
      <c r="Q263" s="122" t="s">
        <v>1947</v>
      </c>
      <c r="R263" s="122">
        <f>IFERROR(
$AN263 * INDEX('WFOM - Time_Base'!$A$4:$API$29, MATCH("CenHos", 'WFOM - Time_Base'!$B$4:$B$29,0), MATCH(CONCATENATE($G263,R$2),'WFOM - Time_Base'!$A$8:$API$8,0)) *
INDEX('WFOM - Time_Base'!$A$4:$API$29, MATCH("CenHos_Per", 'WFOM - Time_Base'!$B$4:$B$29,0), MATCH(CONCATENATE($G263,R$2),'WFOM - Time_Base'!$A$8:$API$8,0)),
IFERROR($AN263 * INDEX('Inputs from Uganda staff'!$E$61:$BM$80,MATCH('HRH Need estimation'!R$2,'Inputs from Uganda staff'!$E$61:$E$80,0),MATCH('HRH Need estimation'!$D263,'Inputs from Uganda staff'!$E$6:$BM$6,0)),
""))</f>
        <v>0</v>
      </c>
      <c r="S263" s="122">
        <f>IFERROR(
$AN263 * INDEX('WFOM - Time_Base'!$A$4:$API$29, MATCH("CenHos", 'WFOM - Time_Base'!$B$4:$B$29,0), MATCH(CONCATENATE($G263,S$2),'WFOM - Time_Base'!$A$8:$API$8,0)) *
INDEX('WFOM - Time_Base'!$A$4:$API$29, MATCH("CenHos_Per", 'WFOM - Time_Base'!$B$4:$B$29,0), MATCH(CONCATENATE($G263,S$2),'WFOM - Time_Base'!$A$8:$API$8,0)),
IFERROR($AN263 * INDEX('Inputs from Uganda staff'!$E$61:$BM$80,MATCH('HRH Need estimation'!S$2,'Inputs from Uganda staff'!$E$61:$E$80,0),MATCH('HRH Need estimation'!$D263,'Inputs from Uganda staff'!$E$6:$BM$6,0)),
""))</f>
        <v>0</v>
      </c>
      <c r="T263" s="122">
        <f>IFERROR(
$AN263 * INDEX('WFOM - Time_Base'!$A$4:$API$29, MATCH("CenHos", 'WFOM - Time_Base'!$B$4:$B$29,0), MATCH(CONCATENATE($G263,T$2),'WFOM - Time_Base'!$A$8:$API$8,0)) *
INDEX('WFOM - Time_Base'!$A$4:$API$29, MATCH("CenHos_Per", 'WFOM - Time_Base'!$B$4:$B$29,0), MATCH(CONCATENATE($G263,T$2),'WFOM - Time_Base'!$A$8:$API$8,0)),
IFERROR($AN263 * INDEX('Inputs from Uganda staff'!$E$61:$BM$80,MATCH('HRH Need estimation'!T$2,'Inputs from Uganda staff'!$E$61:$E$80,0),MATCH('HRH Need estimation'!$D263,'Inputs from Uganda staff'!$E$6:$BM$6,0)),
""))</f>
        <v>0</v>
      </c>
      <c r="U263" s="122">
        <f>IFERROR(
$AN263 * INDEX('WFOM - Time_Base'!$A$4:$API$29, MATCH("CenHos", 'WFOM - Time_Base'!$B$4:$B$29,0), MATCH(CONCATENATE($G263,U$2),'WFOM - Time_Base'!$A$8:$API$8,0)) *
INDEX('WFOM - Time_Base'!$A$4:$API$29, MATCH("CenHos_Per", 'WFOM - Time_Base'!$B$4:$B$29,0), MATCH(CONCATENATE($G263,U$2),'WFOM - Time_Base'!$A$8:$API$8,0)),
IFERROR($AN263 * INDEX('Inputs from Uganda staff'!$E$61:$BM$80,MATCH('HRH Need estimation'!U$2,'Inputs from Uganda staff'!$E$61:$E$80,0),MATCH('HRH Need estimation'!$D263,'Inputs from Uganda staff'!$E$6:$BM$6,0)),
""))</f>
        <v>0</v>
      </c>
      <c r="V263" s="122">
        <f>IFERROR(
$AN263 * INDEX('WFOM - Time_Base'!$A$4:$API$29, MATCH("CenHos", 'WFOM - Time_Base'!$B$4:$B$29,0), MATCH(CONCATENATE($G263,V$2),'WFOM - Time_Base'!$A$8:$API$8,0)) *
INDEX('WFOM - Time_Base'!$A$4:$API$29, MATCH("CenHos_Per", 'WFOM - Time_Base'!$B$4:$B$29,0), MATCH(CONCATENATE($G263,V$2),'WFOM - Time_Base'!$A$8:$API$8,0)),
IFERROR($AN263 * INDEX('Inputs from Uganda staff'!$E$61:$BM$80,MATCH('HRH Need estimation'!V$2,'Inputs from Uganda staff'!$E$61:$E$80,0),MATCH('HRH Need estimation'!$D263,'Inputs from Uganda staff'!$E$6:$BM$6,0)),
""))</f>
        <v>0</v>
      </c>
      <c r="W263" s="122">
        <f>IFERROR(
$AN263 * INDEX('WFOM - Time_Base'!$A$4:$API$29, MATCH("CenHos", 'WFOM - Time_Base'!$B$4:$B$29,0), MATCH(CONCATENATE($G263,W$2),'WFOM - Time_Base'!$A$8:$API$8,0)) *
INDEX('WFOM - Time_Base'!$A$4:$API$29, MATCH("CenHos_Per", 'WFOM - Time_Base'!$B$4:$B$29,0), MATCH(CONCATENATE($G263,W$2),'WFOM - Time_Base'!$A$8:$API$8,0)),
IFERROR($AN263 * INDEX('Inputs from Uganda staff'!$E$61:$BM$80,MATCH('HRH Need estimation'!W$2,'Inputs from Uganda staff'!$E$61:$E$80,0),MATCH('HRH Need estimation'!$D263,'Inputs from Uganda staff'!$E$6:$BM$6,0)),
""))</f>
        <v>0</v>
      </c>
      <c r="X263" s="122">
        <f>IFERROR(
$AN263 * INDEX('WFOM - Time_Base'!$A$4:$API$29, MATCH("CenHos", 'WFOM - Time_Base'!$B$4:$B$29,0), MATCH(CONCATENATE($G263,X$2),'WFOM - Time_Base'!$A$8:$API$8,0)) *
INDEX('WFOM - Time_Base'!$A$4:$API$29, MATCH("CenHos_Per", 'WFOM - Time_Base'!$B$4:$B$29,0), MATCH(CONCATENATE($G263,X$2),'WFOM - Time_Base'!$A$8:$API$8,0)),
IFERROR($AN263 * INDEX('Inputs from Uganda staff'!$E$61:$BM$80,MATCH('HRH Need estimation'!X$2,'Inputs from Uganda staff'!$E$61:$E$80,0),MATCH('HRH Need estimation'!$D263,'Inputs from Uganda staff'!$E$6:$BM$6,0)),
""))</f>
        <v>0</v>
      </c>
      <c r="Y263" s="122">
        <f>IFERROR(
$AN263 * INDEX('WFOM - Time_Base'!$A$4:$API$29, MATCH("CenHos", 'WFOM - Time_Base'!$B$4:$B$29,0), MATCH(CONCATENATE($G263,Y$2),'WFOM - Time_Base'!$A$8:$API$8,0)) *
INDEX('WFOM - Time_Base'!$A$4:$API$29, MATCH("CenHos_Per", 'WFOM - Time_Base'!$B$4:$B$29,0), MATCH(CONCATENATE($G263,Y$2),'WFOM - Time_Base'!$A$8:$API$8,0)),
IFERROR($AN263 * INDEX('Inputs from Uganda staff'!$E$61:$BM$80,MATCH('HRH Need estimation'!Y$2,'Inputs from Uganda staff'!$E$61:$E$80,0),MATCH('HRH Need estimation'!$D263,'Inputs from Uganda staff'!$E$6:$BM$6,0)),
""))</f>
        <v>0</v>
      </c>
      <c r="Z263" s="122">
        <f>IFERROR(
$AN263 * INDEX('WFOM - Time_Base'!$A$4:$API$29, MATCH("CenHos", 'WFOM - Time_Base'!$B$4:$B$29,0), MATCH(CONCATENATE($G263,Z$2),'WFOM - Time_Base'!$A$8:$API$8,0)) *
INDEX('WFOM - Time_Base'!$A$4:$API$29, MATCH("CenHos_Per", 'WFOM - Time_Base'!$B$4:$B$29,0), MATCH(CONCATENATE($G263,Z$2),'WFOM - Time_Base'!$A$8:$API$8,0)),
IFERROR($AN263 * INDEX('Inputs from Uganda staff'!$E$61:$BM$80,MATCH('HRH Need estimation'!Z$2,'Inputs from Uganda staff'!$E$61:$E$80,0),MATCH('HRH Need estimation'!$D263,'Inputs from Uganda staff'!$E$6:$BM$6,0)),
""))</f>
        <v>0</v>
      </c>
      <c r="AA263" s="122">
        <f>IFERROR(
$AN263 * INDEX('WFOM - Time_Base'!$A$4:$API$29, MATCH("CenHos", 'WFOM - Time_Base'!$B$4:$B$29,0), MATCH(CONCATENATE($G263,AA$2),'WFOM - Time_Base'!$A$8:$API$8,0)) *
INDEX('WFOM - Time_Base'!$A$4:$API$29, MATCH("CenHos_Per", 'WFOM - Time_Base'!$B$4:$B$29,0), MATCH(CONCATENATE($G263,AA$2),'WFOM - Time_Base'!$A$8:$API$8,0)),
IFERROR($AN263 * INDEX('Inputs from Uganda staff'!$E$61:$BM$80,MATCH('HRH Need estimation'!AA$2,'Inputs from Uganda staff'!$E$61:$E$80,0),MATCH('HRH Need estimation'!$D263,'Inputs from Uganda staff'!$E$6:$BM$6,0)),
""))</f>
        <v>0</v>
      </c>
      <c r="AB263" s="122">
        <f>IFERROR(
$AN263 * INDEX('WFOM - Time_Base'!$A$4:$API$29, MATCH("CenHos", 'WFOM - Time_Base'!$B$4:$B$29,0), MATCH(CONCATENATE($G263,AB$2),'WFOM - Time_Base'!$A$8:$API$8,0)) *
INDEX('WFOM - Time_Base'!$A$4:$API$29, MATCH("CenHos_Per", 'WFOM - Time_Base'!$B$4:$B$29,0), MATCH(CONCATENATE($G263,AB$2),'WFOM - Time_Base'!$A$8:$API$8,0)),
IFERROR($AN263 * INDEX('Inputs from Uganda staff'!$E$61:$BM$80,MATCH('HRH Need estimation'!AB$2,'Inputs from Uganda staff'!$E$61:$E$80,0),MATCH('HRH Need estimation'!$D263,'Inputs from Uganda staff'!$E$6:$BM$6,0)),
""))</f>
        <v>0</v>
      </c>
      <c r="AC263" s="122" t="str">
        <f>IFERROR(
$AN263 * INDEX('WFOM - Time_Base'!$A$4:$API$29, MATCH("CenHos", 'WFOM - Time_Base'!$B$4:$B$29,0), MATCH(CONCATENATE($G263,AC$2),'WFOM - Time_Base'!$A$8:$API$8,0)) *
INDEX('WFOM - Time_Base'!$A$4:$API$29, MATCH("CenHos_Per", 'WFOM - Time_Base'!$B$4:$B$29,0), MATCH(CONCATENATE($G263,AC$2),'WFOM - Time_Base'!$A$8:$API$8,0)),
IFERROR($AN263 * INDEX('Inputs from Uganda staff'!$E$61:$BM$80,MATCH('HRH Need estimation'!AC$2,'Inputs from Uganda staff'!$E$61:$E$80,0),MATCH('HRH Need estimation'!$D263,'Inputs from Uganda staff'!$E$6:$BM$6,0)),
""))</f>
        <v/>
      </c>
      <c r="AD263" s="122">
        <f>IFERROR(
$AN263 * INDEX('WFOM - Time_Base'!$A$4:$API$29, MATCH("CenHos", 'WFOM - Time_Base'!$B$4:$B$29,0), MATCH(CONCATENATE($G263,AD$2),'WFOM - Time_Base'!$A$8:$API$8,0)) *
INDEX('WFOM - Time_Base'!$A$4:$API$29, MATCH("CenHos_Per", 'WFOM - Time_Base'!$B$4:$B$29,0), MATCH(CONCATENATE($G263,AD$2),'WFOM - Time_Base'!$A$8:$API$8,0)),
IFERROR($AN263 * INDEX('Inputs from Uganda staff'!$E$61:$BM$80,MATCH('HRH Need estimation'!AD$2,'Inputs from Uganda staff'!$E$61:$E$80,0),MATCH('HRH Need estimation'!$D263,'Inputs from Uganda staff'!$E$6:$BM$6,0)),
""))</f>
        <v>90</v>
      </c>
      <c r="AE263" s="122">
        <f>IFERROR(
$AN263 * INDEX('WFOM - Time_Base'!$A$4:$API$29, MATCH("CenHos", 'WFOM - Time_Base'!$B$4:$B$29,0), MATCH(CONCATENATE($G263,AE$2),'WFOM - Time_Base'!$A$8:$API$8,0)) *
INDEX('WFOM - Time_Base'!$A$4:$API$29, MATCH("CenHos_Per", 'WFOM - Time_Base'!$B$4:$B$29,0), MATCH(CONCATENATE($G263,AE$2),'WFOM - Time_Base'!$A$8:$API$8,0)),
IFERROR($AN263 * INDEX('Inputs from Uganda staff'!$E$61:$BM$80,MATCH('HRH Need estimation'!AE$2,'Inputs from Uganda staff'!$E$61:$E$80,0),MATCH('HRH Need estimation'!$D263,'Inputs from Uganda staff'!$E$6:$BM$6,0)),
""))</f>
        <v>0</v>
      </c>
      <c r="AF263" s="122">
        <f>IFERROR(
$AN263 * INDEX('WFOM - Time_Base'!$A$4:$API$29, MATCH("CenHos", 'WFOM - Time_Base'!$B$4:$B$29,0), MATCH(CONCATENATE($G263,AF$2),'WFOM - Time_Base'!$A$8:$API$8,0)) *
INDEX('WFOM - Time_Base'!$A$4:$API$29, MATCH("CenHos_Per", 'WFOM - Time_Base'!$B$4:$B$29,0), MATCH(CONCATENATE($G263,AF$2),'WFOM - Time_Base'!$A$8:$API$8,0)),
IFERROR($AN263 * INDEX('Inputs from Uganda staff'!$E$61:$BM$80,MATCH('HRH Need estimation'!AF$2,'Inputs from Uganda staff'!$E$61:$E$80,0),MATCH('HRH Need estimation'!$D263,'Inputs from Uganda staff'!$E$6:$BM$6,0)),
""))</f>
        <v>100</v>
      </c>
      <c r="AG263" s="122">
        <f>IFERROR(
$AN263 * INDEX('WFOM - Time_Base'!$A$4:$API$29, MATCH("CenHos", 'WFOM - Time_Base'!$B$4:$B$29,0), MATCH(CONCATENATE($G263,AG$2),'WFOM - Time_Base'!$A$8:$API$8,0)) *
INDEX('WFOM - Time_Base'!$A$4:$API$29, MATCH("CenHos_Per", 'WFOM - Time_Base'!$B$4:$B$29,0), MATCH(CONCATENATE($G263,AG$2),'WFOM - Time_Base'!$A$8:$API$8,0)),
IFERROR($AN263 * INDEX('Inputs from Uganda staff'!$E$61:$BM$80,MATCH('HRH Need estimation'!AG$2,'Inputs from Uganda staff'!$E$61:$E$80,0),MATCH('HRH Need estimation'!$D263,'Inputs from Uganda staff'!$E$6:$BM$6,0)),
""))</f>
        <v>0</v>
      </c>
      <c r="AH263" s="122">
        <f>IFERROR(
$AN263 * INDEX('WFOM - Time_Base'!$A$4:$API$29, MATCH("CenHos", 'WFOM - Time_Base'!$B$4:$B$29,0), MATCH(CONCATENATE($G263,AH$2),'WFOM - Time_Base'!$A$8:$API$8,0)) *
INDEX('WFOM - Time_Base'!$A$4:$API$29, MATCH("CenHos_Per", 'WFOM - Time_Base'!$B$4:$B$29,0), MATCH(CONCATENATE($G263,AH$2),'WFOM - Time_Base'!$A$8:$API$8,0)),
IFERROR($AN263 * INDEX('Inputs from Uganda staff'!$E$61:$BM$80,MATCH('HRH Need estimation'!AH$2,'Inputs from Uganda staff'!$E$61:$E$80,0),MATCH('HRH Need estimation'!$D263,'Inputs from Uganda staff'!$E$6:$BM$6,0)),
""))</f>
        <v>0</v>
      </c>
      <c r="AI263" s="122">
        <f>IFERROR(
$AN263 * INDEX('WFOM - Time_Base'!$A$4:$API$29, MATCH("CenHos", 'WFOM - Time_Base'!$B$4:$B$29,0), MATCH(CONCATENATE($G263,AI$2),'WFOM - Time_Base'!$A$8:$API$8,0)) *
INDEX('WFOM - Time_Base'!$A$4:$API$29, MATCH("CenHos_Per", 'WFOM - Time_Base'!$B$4:$B$29,0), MATCH(CONCATENATE($G263,AI$2),'WFOM - Time_Base'!$A$8:$API$8,0)),
IFERROR($AN263 * INDEX('Inputs from Uganda staff'!$E$61:$BM$80,MATCH('HRH Need estimation'!AI$2,'Inputs from Uganda staff'!$E$61:$E$80,0),MATCH('HRH Need estimation'!$D263,'Inputs from Uganda staff'!$E$6:$BM$6,0)),
""))</f>
        <v>0</v>
      </c>
      <c r="AJ263" s="122">
        <f>IFERROR(
$AN263 * INDEX('WFOM - Time_Base'!$A$4:$API$29, MATCH("CenHos", 'WFOM - Time_Base'!$B$4:$B$29,0), MATCH(CONCATENATE($G263,AJ$2),'WFOM - Time_Base'!$A$8:$API$8,0)) *
INDEX('WFOM - Time_Base'!$A$4:$API$29, MATCH("CenHos_Per", 'WFOM - Time_Base'!$B$4:$B$29,0), MATCH(CONCATENATE($G263,AJ$2),'WFOM - Time_Base'!$A$8:$API$8,0)),
IFERROR($AN263 * INDEX('Inputs from Uganda staff'!$E$61:$BM$80,MATCH('HRH Need estimation'!AJ$2,'Inputs from Uganda staff'!$E$61:$E$80,0),MATCH('HRH Need estimation'!$D263,'Inputs from Uganda staff'!$E$6:$BM$6,0)),
""))</f>
        <v>0</v>
      </c>
      <c r="AK263" s="122">
        <f>IFERROR(
$AN263 * INDEX('WFOM - Time_Base'!$A$4:$API$29, MATCH("CenHos", 'WFOM - Time_Base'!$B$4:$B$29,0), MATCH(CONCATENATE($G263,AK$2),'WFOM - Time_Base'!$A$8:$API$8,0)) *
INDEX('WFOM - Time_Base'!$A$4:$API$29, MATCH("CenHos_Per", 'WFOM - Time_Base'!$B$4:$B$29,0), MATCH(CONCATENATE($G263,AK$2),'WFOM - Time_Base'!$A$8:$API$8,0)),
IFERROR($AN263 * INDEX('Inputs from Uganda staff'!$E$61:$BM$80,MATCH('HRH Need estimation'!AK$2,'Inputs from Uganda staff'!$E$61:$E$80,0),MATCH('HRH Need estimation'!$D263,'Inputs from Uganda staff'!$E$6:$BM$6,0)),
""))</f>
        <v>0</v>
      </c>
      <c r="AL263" s="122">
        <f>IFERROR(
$AN263 * INDEX('WFOM - Time_Base'!$A$4:$API$29, MATCH("CenHos", 'WFOM - Time_Base'!$B$4:$B$29,0), MATCH(CONCATENATE($G263,AL$2),'WFOM - Time_Base'!$A$8:$API$8,0)) *
INDEX('WFOM - Time_Base'!$A$4:$API$29, MATCH("CenHos_Per", 'WFOM - Time_Base'!$B$4:$B$29,0), MATCH(CONCATENATE($G263,AL$2),'WFOM - Time_Base'!$A$8:$API$8,0)),
IFERROR($AN263 * INDEX('Inputs from Uganda staff'!$E$61:$BM$80,MATCH('HRH Need estimation'!AL$2,'Inputs from Uganda staff'!$E$61:$E$80,0),MATCH('HRH Need estimation'!$D263,'Inputs from Uganda staff'!$E$6:$BM$6,0)),
""))</f>
        <v>0</v>
      </c>
      <c r="AN263">
        <v>1</v>
      </c>
      <c r="AO263" t="e">
        <f t="shared" si="12"/>
        <v>#N/A</v>
      </c>
    </row>
    <row r="264" spans="1:41">
      <c r="A264" s="106" t="s">
        <v>915</v>
      </c>
      <c r="B264" s="106" t="s">
        <v>724</v>
      </c>
      <c r="C264" s="107" t="s">
        <v>743</v>
      </c>
      <c r="D264" s="113" t="s">
        <v>744</v>
      </c>
      <c r="E264" s="122" t="s">
        <v>865</v>
      </c>
      <c r="F264" s="122" t="s">
        <v>135</v>
      </c>
      <c r="G264" s="122" t="str">
        <f>IF(F264&lt;&gt;"", VLOOKUP(F264,'WFOM - Cadre and Service List'!$E$4:$F$52,2,FALSE), "")</f>
        <v>DentSurg</v>
      </c>
      <c r="H264" s="122"/>
      <c r="I264" s="207"/>
      <c r="J264" s="207"/>
      <c r="K264" s="207"/>
      <c r="L264" s="207"/>
      <c r="M264" s="207"/>
      <c r="N264" s="207"/>
      <c r="O264" s="207"/>
      <c r="P264" s="207">
        <f t="shared" si="11"/>
        <v>0</v>
      </c>
      <c r="Q264" s="122" t="s">
        <v>1947</v>
      </c>
      <c r="R264" s="122">
        <f>IFERROR(
$AN264 * INDEX('WFOM - Time_Base'!$A$4:$API$29, MATCH("CenHos", 'WFOM - Time_Base'!$B$4:$B$29,0), MATCH(CONCATENATE($G264,R$2),'WFOM - Time_Base'!$A$8:$API$8,0)) *
INDEX('WFOM - Time_Base'!$A$4:$API$29, MATCH("CenHos_Per", 'WFOM - Time_Base'!$B$4:$B$29,0), MATCH(CONCATENATE($G264,R$2),'WFOM - Time_Base'!$A$8:$API$8,0)),
IFERROR($AN264 * INDEX('Inputs from Uganda staff'!$E$61:$BM$80,MATCH('HRH Need estimation'!R$2,'Inputs from Uganda staff'!$E$61:$E$80,0),MATCH('HRH Need estimation'!$D264,'Inputs from Uganda staff'!$E$6:$BM$6,0)),
""))</f>
        <v>0</v>
      </c>
      <c r="S264" s="122">
        <f>IFERROR(
$AN264 * INDEX('WFOM - Time_Base'!$A$4:$API$29, MATCH("CenHos", 'WFOM - Time_Base'!$B$4:$B$29,0), MATCH(CONCATENATE($G264,S$2),'WFOM - Time_Base'!$A$8:$API$8,0)) *
INDEX('WFOM - Time_Base'!$A$4:$API$29, MATCH("CenHos_Per", 'WFOM - Time_Base'!$B$4:$B$29,0), MATCH(CONCATENATE($G264,S$2),'WFOM - Time_Base'!$A$8:$API$8,0)),
IFERROR($AN264 * INDEX('Inputs from Uganda staff'!$E$61:$BM$80,MATCH('HRH Need estimation'!S$2,'Inputs from Uganda staff'!$E$61:$E$80,0),MATCH('HRH Need estimation'!$D264,'Inputs from Uganda staff'!$E$6:$BM$6,0)),
""))</f>
        <v>0</v>
      </c>
      <c r="T264" s="122">
        <f>IFERROR(
$AN264 * INDEX('WFOM - Time_Base'!$A$4:$API$29, MATCH("CenHos", 'WFOM - Time_Base'!$B$4:$B$29,0), MATCH(CONCATENATE($G264,T$2),'WFOM - Time_Base'!$A$8:$API$8,0)) *
INDEX('WFOM - Time_Base'!$A$4:$API$29, MATCH("CenHos_Per", 'WFOM - Time_Base'!$B$4:$B$29,0), MATCH(CONCATENATE($G264,T$2),'WFOM - Time_Base'!$A$8:$API$8,0)),
IFERROR($AN264 * INDEX('Inputs from Uganda staff'!$E$61:$BM$80,MATCH('HRH Need estimation'!T$2,'Inputs from Uganda staff'!$E$61:$E$80,0),MATCH('HRH Need estimation'!$D264,'Inputs from Uganda staff'!$E$6:$BM$6,0)),
""))</f>
        <v>0</v>
      </c>
      <c r="U264" s="122">
        <f>IFERROR(
$AN264 * INDEX('WFOM - Time_Base'!$A$4:$API$29, MATCH("CenHos", 'WFOM - Time_Base'!$B$4:$B$29,0), MATCH(CONCATENATE($G264,U$2),'WFOM - Time_Base'!$A$8:$API$8,0)) *
INDEX('WFOM - Time_Base'!$A$4:$API$29, MATCH("CenHos_Per", 'WFOM - Time_Base'!$B$4:$B$29,0), MATCH(CONCATENATE($G264,U$2),'WFOM - Time_Base'!$A$8:$API$8,0)),
IFERROR($AN264 * INDEX('Inputs from Uganda staff'!$E$61:$BM$80,MATCH('HRH Need estimation'!U$2,'Inputs from Uganda staff'!$E$61:$E$80,0),MATCH('HRH Need estimation'!$D264,'Inputs from Uganda staff'!$E$6:$BM$6,0)),
""))</f>
        <v>0</v>
      </c>
      <c r="V264" s="122">
        <f>IFERROR(
$AN264 * INDEX('WFOM - Time_Base'!$A$4:$API$29, MATCH("CenHos", 'WFOM - Time_Base'!$B$4:$B$29,0), MATCH(CONCATENATE($G264,V$2),'WFOM - Time_Base'!$A$8:$API$8,0)) *
INDEX('WFOM - Time_Base'!$A$4:$API$29, MATCH("CenHos_Per", 'WFOM - Time_Base'!$B$4:$B$29,0), MATCH(CONCATENATE($G264,V$2),'WFOM - Time_Base'!$A$8:$API$8,0)),
IFERROR($AN264 * INDEX('Inputs from Uganda staff'!$E$61:$BM$80,MATCH('HRH Need estimation'!V$2,'Inputs from Uganda staff'!$E$61:$E$80,0),MATCH('HRH Need estimation'!$D264,'Inputs from Uganda staff'!$E$6:$BM$6,0)),
""))</f>
        <v>0</v>
      </c>
      <c r="W264" s="122">
        <f>IFERROR(
$AN264 * INDEX('WFOM - Time_Base'!$A$4:$API$29, MATCH("CenHos", 'WFOM - Time_Base'!$B$4:$B$29,0), MATCH(CONCATENATE($G264,W$2),'WFOM - Time_Base'!$A$8:$API$8,0)) *
INDEX('WFOM - Time_Base'!$A$4:$API$29, MATCH("CenHos_Per", 'WFOM - Time_Base'!$B$4:$B$29,0), MATCH(CONCATENATE($G264,W$2),'WFOM - Time_Base'!$A$8:$API$8,0)),
IFERROR($AN264 * INDEX('Inputs from Uganda staff'!$E$61:$BM$80,MATCH('HRH Need estimation'!W$2,'Inputs from Uganda staff'!$E$61:$E$80,0),MATCH('HRH Need estimation'!$D264,'Inputs from Uganda staff'!$E$6:$BM$6,0)),
""))</f>
        <v>0</v>
      </c>
      <c r="X264" s="122">
        <f>IFERROR(
$AN264 * INDEX('WFOM - Time_Base'!$A$4:$API$29, MATCH("CenHos", 'WFOM - Time_Base'!$B$4:$B$29,0), MATCH(CONCATENATE($G264,X$2),'WFOM - Time_Base'!$A$8:$API$8,0)) *
INDEX('WFOM - Time_Base'!$A$4:$API$29, MATCH("CenHos_Per", 'WFOM - Time_Base'!$B$4:$B$29,0), MATCH(CONCATENATE($G264,X$2),'WFOM - Time_Base'!$A$8:$API$8,0)),
IFERROR($AN264 * INDEX('Inputs from Uganda staff'!$E$61:$BM$80,MATCH('HRH Need estimation'!X$2,'Inputs from Uganda staff'!$E$61:$E$80,0),MATCH('HRH Need estimation'!$D264,'Inputs from Uganda staff'!$E$6:$BM$6,0)),
""))</f>
        <v>0</v>
      </c>
      <c r="Y264" s="122">
        <f>IFERROR(
$AN264 * INDEX('WFOM - Time_Base'!$A$4:$API$29, MATCH("CenHos", 'WFOM - Time_Base'!$B$4:$B$29,0), MATCH(CONCATENATE($G264,Y$2),'WFOM - Time_Base'!$A$8:$API$8,0)) *
INDEX('WFOM - Time_Base'!$A$4:$API$29, MATCH("CenHos_Per", 'WFOM - Time_Base'!$B$4:$B$29,0), MATCH(CONCATENATE($G264,Y$2),'WFOM - Time_Base'!$A$8:$API$8,0)),
IFERROR($AN264 * INDEX('Inputs from Uganda staff'!$E$61:$BM$80,MATCH('HRH Need estimation'!Y$2,'Inputs from Uganda staff'!$E$61:$E$80,0),MATCH('HRH Need estimation'!$D264,'Inputs from Uganda staff'!$E$6:$BM$6,0)),
""))</f>
        <v>0</v>
      </c>
      <c r="Z264" s="122">
        <f>IFERROR(
$AN264 * INDEX('WFOM - Time_Base'!$A$4:$API$29, MATCH("CenHos", 'WFOM - Time_Base'!$B$4:$B$29,0), MATCH(CONCATENATE($G264,Z$2),'WFOM - Time_Base'!$A$8:$API$8,0)) *
INDEX('WFOM - Time_Base'!$A$4:$API$29, MATCH("CenHos_Per", 'WFOM - Time_Base'!$B$4:$B$29,0), MATCH(CONCATENATE($G264,Z$2),'WFOM - Time_Base'!$A$8:$API$8,0)),
IFERROR($AN264 * INDEX('Inputs from Uganda staff'!$E$61:$BM$80,MATCH('HRH Need estimation'!Z$2,'Inputs from Uganda staff'!$E$61:$E$80,0),MATCH('HRH Need estimation'!$D264,'Inputs from Uganda staff'!$E$6:$BM$6,0)),
""))</f>
        <v>0</v>
      </c>
      <c r="AA264" s="122">
        <f>IFERROR(
$AN264 * INDEX('WFOM - Time_Base'!$A$4:$API$29, MATCH("CenHos", 'WFOM - Time_Base'!$B$4:$B$29,0), MATCH(CONCATENATE($G264,AA$2),'WFOM - Time_Base'!$A$8:$API$8,0)) *
INDEX('WFOM - Time_Base'!$A$4:$API$29, MATCH("CenHos_Per", 'WFOM - Time_Base'!$B$4:$B$29,0), MATCH(CONCATENATE($G264,AA$2),'WFOM - Time_Base'!$A$8:$API$8,0)),
IFERROR($AN264 * INDEX('Inputs from Uganda staff'!$E$61:$BM$80,MATCH('HRH Need estimation'!AA$2,'Inputs from Uganda staff'!$E$61:$E$80,0),MATCH('HRH Need estimation'!$D264,'Inputs from Uganda staff'!$E$6:$BM$6,0)),
""))</f>
        <v>0</v>
      </c>
      <c r="AB264" s="122">
        <f>IFERROR(
$AN264 * INDEX('WFOM - Time_Base'!$A$4:$API$29, MATCH("CenHos", 'WFOM - Time_Base'!$B$4:$B$29,0), MATCH(CONCATENATE($G264,AB$2),'WFOM - Time_Base'!$A$8:$API$8,0)) *
INDEX('WFOM - Time_Base'!$A$4:$API$29, MATCH("CenHos_Per", 'WFOM - Time_Base'!$B$4:$B$29,0), MATCH(CONCATENATE($G264,AB$2),'WFOM - Time_Base'!$A$8:$API$8,0)),
IFERROR($AN264 * INDEX('Inputs from Uganda staff'!$E$61:$BM$80,MATCH('HRH Need estimation'!AB$2,'Inputs from Uganda staff'!$E$61:$E$80,0),MATCH('HRH Need estimation'!$D264,'Inputs from Uganda staff'!$E$6:$BM$6,0)),
""))</f>
        <v>0</v>
      </c>
      <c r="AC264" s="122" t="str">
        <f>IFERROR(
$AN264 * INDEX('WFOM - Time_Base'!$A$4:$API$29, MATCH("CenHos", 'WFOM - Time_Base'!$B$4:$B$29,0), MATCH(CONCATENATE($G264,AC$2),'WFOM - Time_Base'!$A$8:$API$8,0)) *
INDEX('WFOM - Time_Base'!$A$4:$API$29, MATCH("CenHos_Per", 'WFOM - Time_Base'!$B$4:$B$29,0), MATCH(CONCATENATE($G264,AC$2),'WFOM - Time_Base'!$A$8:$API$8,0)),
IFERROR($AN264 * INDEX('Inputs from Uganda staff'!$E$61:$BM$80,MATCH('HRH Need estimation'!AC$2,'Inputs from Uganda staff'!$E$61:$E$80,0),MATCH('HRH Need estimation'!$D264,'Inputs from Uganda staff'!$E$6:$BM$6,0)),
""))</f>
        <v/>
      </c>
      <c r="AD264" s="122">
        <f>IFERROR(
$AN264 * INDEX('WFOM - Time_Base'!$A$4:$API$29, MATCH("CenHos", 'WFOM - Time_Base'!$B$4:$B$29,0), MATCH(CONCATENATE($G264,AD$2),'WFOM - Time_Base'!$A$8:$API$8,0)) *
INDEX('WFOM - Time_Base'!$A$4:$API$29, MATCH("CenHos_Per", 'WFOM - Time_Base'!$B$4:$B$29,0), MATCH(CONCATENATE($G264,AD$2),'WFOM - Time_Base'!$A$8:$API$8,0)),
IFERROR($AN264 * INDEX('Inputs from Uganda staff'!$E$61:$BM$80,MATCH('HRH Need estimation'!AD$2,'Inputs from Uganda staff'!$E$61:$E$80,0),MATCH('HRH Need estimation'!$D264,'Inputs from Uganda staff'!$E$6:$BM$6,0)),
""))</f>
        <v>90</v>
      </c>
      <c r="AE264" s="122">
        <f>IFERROR(
$AN264 * INDEX('WFOM - Time_Base'!$A$4:$API$29, MATCH("CenHos", 'WFOM - Time_Base'!$B$4:$B$29,0), MATCH(CONCATENATE($G264,AE$2),'WFOM - Time_Base'!$A$8:$API$8,0)) *
INDEX('WFOM - Time_Base'!$A$4:$API$29, MATCH("CenHos_Per", 'WFOM - Time_Base'!$B$4:$B$29,0), MATCH(CONCATENATE($G264,AE$2),'WFOM - Time_Base'!$A$8:$API$8,0)),
IFERROR($AN264 * INDEX('Inputs from Uganda staff'!$E$61:$BM$80,MATCH('HRH Need estimation'!AE$2,'Inputs from Uganda staff'!$E$61:$E$80,0),MATCH('HRH Need estimation'!$D264,'Inputs from Uganda staff'!$E$6:$BM$6,0)),
""))</f>
        <v>0</v>
      </c>
      <c r="AF264" s="122">
        <f>IFERROR(
$AN264 * INDEX('WFOM - Time_Base'!$A$4:$API$29, MATCH("CenHos", 'WFOM - Time_Base'!$B$4:$B$29,0), MATCH(CONCATENATE($G264,AF$2),'WFOM - Time_Base'!$A$8:$API$8,0)) *
INDEX('WFOM - Time_Base'!$A$4:$API$29, MATCH("CenHos_Per", 'WFOM - Time_Base'!$B$4:$B$29,0), MATCH(CONCATENATE($G264,AF$2),'WFOM - Time_Base'!$A$8:$API$8,0)),
IFERROR($AN264 * INDEX('Inputs from Uganda staff'!$E$61:$BM$80,MATCH('HRH Need estimation'!AF$2,'Inputs from Uganda staff'!$E$61:$E$80,0),MATCH('HRH Need estimation'!$D264,'Inputs from Uganda staff'!$E$6:$BM$6,0)),
""))</f>
        <v>100</v>
      </c>
      <c r="AG264" s="122">
        <f>IFERROR(
$AN264 * INDEX('WFOM - Time_Base'!$A$4:$API$29, MATCH("CenHos", 'WFOM - Time_Base'!$B$4:$B$29,0), MATCH(CONCATENATE($G264,AG$2),'WFOM - Time_Base'!$A$8:$API$8,0)) *
INDEX('WFOM - Time_Base'!$A$4:$API$29, MATCH("CenHos_Per", 'WFOM - Time_Base'!$B$4:$B$29,0), MATCH(CONCATENATE($G264,AG$2),'WFOM - Time_Base'!$A$8:$API$8,0)),
IFERROR($AN264 * INDEX('Inputs from Uganda staff'!$E$61:$BM$80,MATCH('HRH Need estimation'!AG$2,'Inputs from Uganda staff'!$E$61:$E$80,0),MATCH('HRH Need estimation'!$D264,'Inputs from Uganda staff'!$E$6:$BM$6,0)),
""))</f>
        <v>0</v>
      </c>
      <c r="AH264" s="122">
        <f>IFERROR(
$AN264 * INDEX('WFOM - Time_Base'!$A$4:$API$29, MATCH("CenHos", 'WFOM - Time_Base'!$B$4:$B$29,0), MATCH(CONCATENATE($G264,AH$2),'WFOM - Time_Base'!$A$8:$API$8,0)) *
INDEX('WFOM - Time_Base'!$A$4:$API$29, MATCH("CenHos_Per", 'WFOM - Time_Base'!$B$4:$B$29,0), MATCH(CONCATENATE($G264,AH$2),'WFOM - Time_Base'!$A$8:$API$8,0)),
IFERROR($AN264 * INDEX('Inputs from Uganda staff'!$E$61:$BM$80,MATCH('HRH Need estimation'!AH$2,'Inputs from Uganda staff'!$E$61:$E$80,0),MATCH('HRH Need estimation'!$D264,'Inputs from Uganda staff'!$E$6:$BM$6,0)),
""))</f>
        <v>0</v>
      </c>
      <c r="AI264" s="122">
        <f>IFERROR(
$AN264 * INDEX('WFOM - Time_Base'!$A$4:$API$29, MATCH("CenHos", 'WFOM - Time_Base'!$B$4:$B$29,0), MATCH(CONCATENATE($G264,AI$2),'WFOM - Time_Base'!$A$8:$API$8,0)) *
INDEX('WFOM - Time_Base'!$A$4:$API$29, MATCH("CenHos_Per", 'WFOM - Time_Base'!$B$4:$B$29,0), MATCH(CONCATENATE($G264,AI$2),'WFOM - Time_Base'!$A$8:$API$8,0)),
IFERROR($AN264 * INDEX('Inputs from Uganda staff'!$E$61:$BM$80,MATCH('HRH Need estimation'!AI$2,'Inputs from Uganda staff'!$E$61:$E$80,0),MATCH('HRH Need estimation'!$D264,'Inputs from Uganda staff'!$E$6:$BM$6,0)),
""))</f>
        <v>0</v>
      </c>
      <c r="AJ264" s="122">
        <f>IFERROR(
$AN264 * INDEX('WFOM - Time_Base'!$A$4:$API$29, MATCH("CenHos", 'WFOM - Time_Base'!$B$4:$B$29,0), MATCH(CONCATENATE($G264,AJ$2),'WFOM - Time_Base'!$A$8:$API$8,0)) *
INDEX('WFOM - Time_Base'!$A$4:$API$29, MATCH("CenHos_Per", 'WFOM - Time_Base'!$B$4:$B$29,0), MATCH(CONCATENATE($G264,AJ$2),'WFOM - Time_Base'!$A$8:$API$8,0)),
IFERROR($AN264 * INDEX('Inputs from Uganda staff'!$E$61:$BM$80,MATCH('HRH Need estimation'!AJ$2,'Inputs from Uganda staff'!$E$61:$E$80,0),MATCH('HRH Need estimation'!$D264,'Inputs from Uganda staff'!$E$6:$BM$6,0)),
""))</f>
        <v>0</v>
      </c>
      <c r="AK264" s="122">
        <f>IFERROR(
$AN264 * INDEX('WFOM - Time_Base'!$A$4:$API$29, MATCH("CenHos", 'WFOM - Time_Base'!$B$4:$B$29,0), MATCH(CONCATENATE($G264,AK$2),'WFOM - Time_Base'!$A$8:$API$8,0)) *
INDEX('WFOM - Time_Base'!$A$4:$API$29, MATCH("CenHos_Per", 'WFOM - Time_Base'!$B$4:$B$29,0), MATCH(CONCATENATE($G264,AK$2),'WFOM - Time_Base'!$A$8:$API$8,0)),
IFERROR($AN264 * INDEX('Inputs from Uganda staff'!$E$61:$BM$80,MATCH('HRH Need estimation'!AK$2,'Inputs from Uganda staff'!$E$61:$E$80,0),MATCH('HRH Need estimation'!$D264,'Inputs from Uganda staff'!$E$6:$BM$6,0)),
""))</f>
        <v>0</v>
      </c>
      <c r="AL264" s="122">
        <f>IFERROR(
$AN264 * INDEX('WFOM - Time_Base'!$A$4:$API$29, MATCH("CenHos", 'WFOM - Time_Base'!$B$4:$B$29,0), MATCH(CONCATENATE($G264,AL$2),'WFOM - Time_Base'!$A$8:$API$8,0)) *
INDEX('WFOM - Time_Base'!$A$4:$API$29, MATCH("CenHos_Per", 'WFOM - Time_Base'!$B$4:$B$29,0), MATCH(CONCATENATE($G264,AL$2),'WFOM - Time_Base'!$A$8:$API$8,0)),
IFERROR($AN264 * INDEX('Inputs from Uganda staff'!$E$61:$BM$80,MATCH('HRH Need estimation'!AL$2,'Inputs from Uganda staff'!$E$61:$E$80,0),MATCH('HRH Need estimation'!$D264,'Inputs from Uganda staff'!$E$6:$BM$6,0)),
""))</f>
        <v>0</v>
      </c>
      <c r="AN264">
        <v>1</v>
      </c>
      <c r="AO264" t="e">
        <f t="shared" si="12"/>
        <v>#N/A</v>
      </c>
    </row>
    <row r="265" spans="1:41">
      <c r="A265" s="106" t="s">
        <v>915</v>
      </c>
      <c r="B265" s="106" t="s">
        <v>724</v>
      </c>
      <c r="C265" s="107" t="s">
        <v>745</v>
      </c>
      <c r="D265" s="113" t="s">
        <v>746</v>
      </c>
      <c r="E265" s="122" t="s">
        <v>865</v>
      </c>
      <c r="F265" s="200" t="s">
        <v>135</v>
      </c>
      <c r="G265" s="122" t="str">
        <f>IF(F265&lt;&gt;"", VLOOKUP(F265,'WFOM - Cadre and Service List'!$E$4:$F$52,2,FALSE), "")</f>
        <v>DentSurg</v>
      </c>
      <c r="H265" s="122"/>
      <c r="I265" s="207"/>
      <c r="J265" s="207"/>
      <c r="K265" s="207"/>
      <c r="L265" s="207"/>
      <c r="M265" s="207"/>
      <c r="N265" s="207"/>
      <c r="O265" s="207"/>
      <c r="P265" s="207">
        <f t="shared" si="11"/>
        <v>0</v>
      </c>
      <c r="Q265" s="122" t="s">
        <v>1947</v>
      </c>
      <c r="R265" s="122">
        <f>IFERROR(
$AN265 * INDEX('WFOM - Time_Base'!$A$4:$API$29, MATCH("CenHos", 'WFOM - Time_Base'!$B$4:$B$29,0), MATCH(CONCATENATE($G265,R$2),'WFOM - Time_Base'!$A$8:$API$8,0)) *
INDEX('WFOM - Time_Base'!$A$4:$API$29, MATCH("CenHos_Per", 'WFOM - Time_Base'!$B$4:$B$29,0), MATCH(CONCATENATE($G265,R$2),'WFOM - Time_Base'!$A$8:$API$8,0)),
IFERROR($AN265 * INDEX('Inputs from Uganda staff'!$E$61:$BM$80,MATCH('HRH Need estimation'!R$2,'Inputs from Uganda staff'!$E$61:$E$80,0),MATCH('HRH Need estimation'!$D265,'Inputs from Uganda staff'!$E$6:$BM$6,0)),
""))</f>
        <v>0</v>
      </c>
      <c r="S265" s="122">
        <f>IFERROR(
$AN265 * INDEX('WFOM - Time_Base'!$A$4:$API$29, MATCH("CenHos", 'WFOM - Time_Base'!$B$4:$B$29,0), MATCH(CONCATENATE($G265,S$2),'WFOM - Time_Base'!$A$8:$API$8,0)) *
INDEX('WFOM - Time_Base'!$A$4:$API$29, MATCH("CenHos_Per", 'WFOM - Time_Base'!$B$4:$B$29,0), MATCH(CONCATENATE($G265,S$2),'WFOM - Time_Base'!$A$8:$API$8,0)),
IFERROR($AN265 * INDEX('Inputs from Uganda staff'!$E$61:$BM$80,MATCH('HRH Need estimation'!S$2,'Inputs from Uganda staff'!$E$61:$E$80,0),MATCH('HRH Need estimation'!$D265,'Inputs from Uganda staff'!$E$6:$BM$6,0)),
""))</f>
        <v>0</v>
      </c>
      <c r="T265" s="122">
        <f>IFERROR(
$AN265 * INDEX('WFOM - Time_Base'!$A$4:$API$29, MATCH("CenHos", 'WFOM - Time_Base'!$B$4:$B$29,0), MATCH(CONCATENATE($G265,T$2),'WFOM - Time_Base'!$A$8:$API$8,0)) *
INDEX('WFOM - Time_Base'!$A$4:$API$29, MATCH("CenHos_Per", 'WFOM - Time_Base'!$B$4:$B$29,0), MATCH(CONCATENATE($G265,T$2),'WFOM - Time_Base'!$A$8:$API$8,0)),
IFERROR($AN265 * INDEX('Inputs from Uganda staff'!$E$61:$BM$80,MATCH('HRH Need estimation'!T$2,'Inputs from Uganda staff'!$E$61:$E$80,0),MATCH('HRH Need estimation'!$D265,'Inputs from Uganda staff'!$E$6:$BM$6,0)),
""))</f>
        <v>0</v>
      </c>
      <c r="U265" s="122">
        <f>IFERROR(
$AN265 * INDEX('WFOM - Time_Base'!$A$4:$API$29, MATCH("CenHos", 'WFOM - Time_Base'!$B$4:$B$29,0), MATCH(CONCATENATE($G265,U$2),'WFOM - Time_Base'!$A$8:$API$8,0)) *
INDEX('WFOM - Time_Base'!$A$4:$API$29, MATCH("CenHos_Per", 'WFOM - Time_Base'!$B$4:$B$29,0), MATCH(CONCATENATE($G265,U$2),'WFOM - Time_Base'!$A$8:$API$8,0)),
IFERROR($AN265 * INDEX('Inputs from Uganda staff'!$E$61:$BM$80,MATCH('HRH Need estimation'!U$2,'Inputs from Uganda staff'!$E$61:$E$80,0),MATCH('HRH Need estimation'!$D265,'Inputs from Uganda staff'!$E$6:$BM$6,0)),
""))</f>
        <v>0</v>
      </c>
      <c r="V265" s="122">
        <f>IFERROR(
$AN265 * INDEX('WFOM - Time_Base'!$A$4:$API$29, MATCH("CenHos", 'WFOM - Time_Base'!$B$4:$B$29,0), MATCH(CONCATENATE($G265,V$2),'WFOM - Time_Base'!$A$8:$API$8,0)) *
INDEX('WFOM - Time_Base'!$A$4:$API$29, MATCH("CenHos_Per", 'WFOM - Time_Base'!$B$4:$B$29,0), MATCH(CONCATENATE($G265,V$2),'WFOM - Time_Base'!$A$8:$API$8,0)),
IFERROR($AN265 * INDEX('Inputs from Uganda staff'!$E$61:$BM$80,MATCH('HRH Need estimation'!V$2,'Inputs from Uganda staff'!$E$61:$E$80,0),MATCH('HRH Need estimation'!$D265,'Inputs from Uganda staff'!$E$6:$BM$6,0)),
""))</f>
        <v>0</v>
      </c>
      <c r="W265" s="122">
        <f>IFERROR(
$AN265 * INDEX('WFOM - Time_Base'!$A$4:$API$29, MATCH("CenHos", 'WFOM - Time_Base'!$B$4:$B$29,0), MATCH(CONCATENATE($G265,W$2),'WFOM - Time_Base'!$A$8:$API$8,0)) *
INDEX('WFOM - Time_Base'!$A$4:$API$29, MATCH("CenHos_Per", 'WFOM - Time_Base'!$B$4:$B$29,0), MATCH(CONCATENATE($G265,W$2),'WFOM - Time_Base'!$A$8:$API$8,0)),
IFERROR($AN265 * INDEX('Inputs from Uganda staff'!$E$61:$BM$80,MATCH('HRH Need estimation'!W$2,'Inputs from Uganda staff'!$E$61:$E$80,0),MATCH('HRH Need estimation'!$D265,'Inputs from Uganda staff'!$E$6:$BM$6,0)),
""))</f>
        <v>0</v>
      </c>
      <c r="X265" s="122">
        <f>IFERROR(
$AN265 * INDEX('WFOM - Time_Base'!$A$4:$API$29, MATCH("CenHos", 'WFOM - Time_Base'!$B$4:$B$29,0), MATCH(CONCATENATE($G265,X$2),'WFOM - Time_Base'!$A$8:$API$8,0)) *
INDEX('WFOM - Time_Base'!$A$4:$API$29, MATCH("CenHos_Per", 'WFOM - Time_Base'!$B$4:$B$29,0), MATCH(CONCATENATE($G265,X$2),'WFOM - Time_Base'!$A$8:$API$8,0)),
IFERROR($AN265 * INDEX('Inputs from Uganda staff'!$E$61:$BM$80,MATCH('HRH Need estimation'!X$2,'Inputs from Uganda staff'!$E$61:$E$80,0),MATCH('HRH Need estimation'!$D265,'Inputs from Uganda staff'!$E$6:$BM$6,0)),
""))</f>
        <v>0</v>
      </c>
      <c r="Y265" s="122">
        <f>IFERROR(
$AN265 * INDEX('WFOM - Time_Base'!$A$4:$API$29, MATCH("CenHos", 'WFOM - Time_Base'!$B$4:$B$29,0), MATCH(CONCATENATE($G265,Y$2),'WFOM - Time_Base'!$A$8:$API$8,0)) *
INDEX('WFOM - Time_Base'!$A$4:$API$29, MATCH("CenHos_Per", 'WFOM - Time_Base'!$B$4:$B$29,0), MATCH(CONCATENATE($G265,Y$2),'WFOM - Time_Base'!$A$8:$API$8,0)),
IFERROR($AN265 * INDEX('Inputs from Uganda staff'!$E$61:$BM$80,MATCH('HRH Need estimation'!Y$2,'Inputs from Uganda staff'!$E$61:$E$80,0),MATCH('HRH Need estimation'!$D265,'Inputs from Uganda staff'!$E$6:$BM$6,0)),
""))</f>
        <v>0</v>
      </c>
      <c r="Z265" s="122">
        <f>IFERROR(
$AN265 * INDEX('WFOM - Time_Base'!$A$4:$API$29, MATCH("CenHos", 'WFOM - Time_Base'!$B$4:$B$29,0), MATCH(CONCATENATE($G265,Z$2),'WFOM - Time_Base'!$A$8:$API$8,0)) *
INDEX('WFOM - Time_Base'!$A$4:$API$29, MATCH("CenHos_Per", 'WFOM - Time_Base'!$B$4:$B$29,0), MATCH(CONCATENATE($G265,Z$2),'WFOM - Time_Base'!$A$8:$API$8,0)),
IFERROR($AN265 * INDEX('Inputs from Uganda staff'!$E$61:$BM$80,MATCH('HRH Need estimation'!Z$2,'Inputs from Uganda staff'!$E$61:$E$80,0),MATCH('HRH Need estimation'!$D265,'Inputs from Uganda staff'!$E$6:$BM$6,0)),
""))</f>
        <v>0</v>
      </c>
      <c r="AA265" s="122">
        <f>IFERROR(
$AN265 * INDEX('WFOM - Time_Base'!$A$4:$API$29, MATCH("CenHos", 'WFOM - Time_Base'!$B$4:$B$29,0), MATCH(CONCATENATE($G265,AA$2),'WFOM - Time_Base'!$A$8:$API$8,0)) *
INDEX('WFOM - Time_Base'!$A$4:$API$29, MATCH("CenHos_Per", 'WFOM - Time_Base'!$B$4:$B$29,0), MATCH(CONCATENATE($G265,AA$2),'WFOM - Time_Base'!$A$8:$API$8,0)),
IFERROR($AN265 * INDEX('Inputs from Uganda staff'!$E$61:$BM$80,MATCH('HRH Need estimation'!AA$2,'Inputs from Uganda staff'!$E$61:$E$80,0),MATCH('HRH Need estimation'!$D265,'Inputs from Uganda staff'!$E$6:$BM$6,0)),
""))</f>
        <v>0</v>
      </c>
      <c r="AB265" s="122">
        <f>IFERROR(
$AN265 * INDEX('WFOM - Time_Base'!$A$4:$API$29, MATCH("CenHos", 'WFOM - Time_Base'!$B$4:$B$29,0), MATCH(CONCATENATE($G265,AB$2),'WFOM - Time_Base'!$A$8:$API$8,0)) *
INDEX('WFOM - Time_Base'!$A$4:$API$29, MATCH("CenHos_Per", 'WFOM - Time_Base'!$B$4:$B$29,0), MATCH(CONCATENATE($G265,AB$2),'WFOM - Time_Base'!$A$8:$API$8,0)),
IFERROR($AN265 * INDEX('Inputs from Uganda staff'!$E$61:$BM$80,MATCH('HRH Need estimation'!AB$2,'Inputs from Uganda staff'!$E$61:$E$80,0),MATCH('HRH Need estimation'!$D265,'Inputs from Uganda staff'!$E$6:$BM$6,0)),
""))</f>
        <v>0</v>
      </c>
      <c r="AC265" s="122" t="str">
        <f>IFERROR(
$AN265 * INDEX('WFOM - Time_Base'!$A$4:$API$29, MATCH("CenHos", 'WFOM - Time_Base'!$B$4:$B$29,0), MATCH(CONCATENATE($G265,AC$2),'WFOM - Time_Base'!$A$8:$API$8,0)) *
INDEX('WFOM - Time_Base'!$A$4:$API$29, MATCH("CenHos_Per", 'WFOM - Time_Base'!$B$4:$B$29,0), MATCH(CONCATENATE($G265,AC$2),'WFOM - Time_Base'!$A$8:$API$8,0)),
IFERROR($AN265 * INDEX('Inputs from Uganda staff'!$E$61:$BM$80,MATCH('HRH Need estimation'!AC$2,'Inputs from Uganda staff'!$E$61:$E$80,0),MATCH('HRH Need estimation'!$D265,'Inputs from Uganda staff'!$E$6:$BM$6,0)),
""))</f>
        <v/>
      </c>
      <c r="AD265" s="122">
        <f>IFERROR(
$AN265 * INDEX('WFOM - Time_Base'!$A$4:$API$29, MATCH("CenHos", 'WFOM - Time_Base'!$B$4:$B$29,0), MATCH(CONCATENATE($G265,AD$2),'WFOM - Time_Base'!$A$8:$API$8,0)) *
INDEX('WFOM - Time_Base'!$A$4:$API$29, MATCH("CenHos_Per", 'WFOM - Time_Base'!$B$4:$B$29,0), MATCH(CONCATENATE($G265,AD$2),'WFOM - Time_Base'!$A$8:$API$8,0)),
IFERROR($AN265 * INDEX('Inputs from Uganda staff'!$E$61:$BM$80,MATCH('HRH Need estimation'!AD$2,'Inputs from Uganda staff'!$E$61:$E$80,0),MATCH('HRH Need estimation'!$D265,'Inputs from Uganda staff'!$E$6:$BM$6,0)),
""))</f>
        <v>90</v>
      </c>
      <c r="AE265" s="122">
        <f>IFERROR(
$AN265 * INDEX('WFOM - Time_Base'!$A$4:$API$29, MATCH("CenHos", 'WFOM - Time_Base'!$B$4:$B$29,0), MATCH(CONCATENATE($G265,AE$2),'WFOM - Time_Base'!$A$8:$API$8,0)) *
INDEX('WFOM - Time_Base'!$A$4:$API$29, MATCH("CenHos_Per", 'WFOM - Time_Base'!$B$4:$B$29,0), MATCH(CONCATENATE($G265,AE$2),'WFOM - Time_Base'!$A$8:$API$8,0)),
IFERROR($AN265 * INDEX('Inputs from Uganda staff'!$E$61:$BM$80,MATCH('HRH Need estimation'!AE$2,'Inputs from Uganda staff'!$E$61:$E$80,0),MATCH('HRH Need estimation'!$D265,'Inputs from Uganda staff'!$E$6:$BM$6,0)),
""))</f>
        <v>0</v>
      </c>
      <c r="AF265" s="122">
        <f>IFERROR(
$AN265 * INDEX('WFOM - Time_Base'!$A$4:$API$29, MATCH("CenHos", 'WFOM - Time_Base'!$B$4:$B$29,0), MATCH(CONCATENATE($G265,AF$2),'WFOM - Time_Base'!$A$8:$API$8,0)) *
INDEX('WFOM - Time_Base'!$A$4:$API$29, MATCH("CenHos_Per", 'WFOM - Time_Base'!$B$4:$B$29,0), MATCH(CONCATENATE($G265,AF$2),'WFOM - Time_Base'!$A$8:$API$8,0)),
IFERROR($AN265 * INDEX('Inputs from Uganda staff'!$E$61:$BM$80,MATCH('HRH Need estimation'!AF$2,'Inputs from Uganda staff'!$E$61:$E$80,0),MATCH('HRH Need estimation'!$D265,'Inputs from Uganda staff'!$E$6:$BM$6,0)),
""))</f>
        <v>100</v>
      </c>
      <c r="AG265" s="122">
        <f>IFERROR(
$AN265 * INDEX('WFOM - Time_Base'!$A$4:$API$29, MATCH("CenHos", 'WFOM - Time_Base'!$B$4:$B$29,0), MATCH(CONCATENATE($G265,AG$2),'WFOM - Time_Base'!$A$8:$API$8,0)) *
INDEX('WFOM - Time_Base'!$A$4:$API$29, MATCH("CenHos_Per", 'WFOM - Time_Base'!$B$4:$B$29,0), MATCH(CONCATENATE($G265,AG$2),'WFOM - Time_Base'!$A$8:$API$8,0)),
IFERROR($AN265 * INDEX('Inputs from Uganda staff'!$E$61:$BM$80,MATCH('HRH Need estimation'!AG$2,'Inputs from Uganda staff'!$E$61:$E$80,0),MATCH('HRH Need estimation'!$D265,'Inputs from Uganda staff'!$E$6:$BM$6,0)),
""))</f>
        <v>0</v>
      </c>
      <c r="AH265" s="122">
        <f>IFERROR(
$AN265 * INDEX('WFOM - Time_Base'!$A$4:$API$29, MATCH("CenHos", 'WFOM - Time_Base'!$B$4:$B$29,0), MATCH(CONCATENATE($G265,AH$2),'WFOM - Time_Base'!$A$8:$API$8,0)) *
INDEX('WFOM - Time_Base'!$A$4:$API$29, MATCH("CenHos_Per", 'WFOM - Time_Base'!$B$4:$B$29,0), MATCH(CONCATENATE($G265,AH$2),'WFOM - Time_Base'!$A$8:$API$8,0)),
IFERROR($AN265 * INDEX('Inputs from Uganda staff'!$E$61:$BM$80,MATCH('HRH Need estimation'!AH$2,'Inputs from Uganda staff'!$E$61:$E$80,0),MATCH('HRH Need estimation'!$D265,'Inputs from Uganda staff'!$E$6:$BM$6,0)),
""))</f>
        <v>0</v>
      </c>
      <c r="AI265" s="122">
        <f>IFERROR(
$AN265 * INDEX('WFOM - Time_Base'!$A$4:$API$29, MATCH("CenHos", 'WFOM - Time_Base'!$B$4:$B$29,0), MATCH(CONCATENATE($G265,AI$2),'WFOM - Time_Base'!$A$8:$API$8,0)) *
INDEX('WFOM - Time_Base'!$A$4:$API$29, MATCH("CenHos_Per", 'WFOM - Time_Base'!$B$4:$B$29,0), MATCH(CONCATENATE($G265,AI$2),'WFOM - Time_Base'!$A$8:$API$8,0)),
IFERROR($AN265 * INDEX('Inputs from Uganda staff'!$E$61:$BM$80,MATCH('HRH Need estimation'!AI$2,'Inputs from Uganda staff'!$E$61:$E$80,0),MATCH('HRH Need estimation'!$D265,'Inputs from Uganda staff'!$E$6:$BM$6,0)),
""))</f>
        <v>0</v>
      </c>
      <c r="AJ265" s="122">
        <f>IFERROR(
$AN265 * INDEX('WFOM - Time_Base'!$A$4:$API$29, MATCH("CenHos", 'WFOM - Time_Base'!$B$4:$B$29,0), MATCH(CONCATENATE($G265,AJ$2),'WFOM - Time_Base'!$A$8:$API$8,0)) *
INDEX('WFOM - Time_Base'!$A$4:$API$29, MATCH("CenHos_Per", 'WFOM - Time_Base'!$B$4:$B$29,0), MATCH(CONCATENATE($G265,AJ$2),'WFOM - Time_Base'!$A$8:$API$8,0)),
IFERROR($AN265 * INDEX('Inputs from Uganda staff'!$E$61:$BM$80,MATCH('HRH Need estimation'!AJ$2,'Inputs from Uganda staff'!$E$61:$E$80,0),MATCH('HRH Need estimation'!$D265,'Inputs from Uganda staff'!$E$6:$BM$6,0)),
""))</f>
        <v>0</v>
      </c>
      <c r="AK265" s="122">
        <f>IFERROR(
$AN265 * INDEX('WFOM - Time_Base'!$A$4:$API$29, MATCH("CenHos", 'WFOM - Time_Base'!$B$4:$B$29,0), MATCH(CONCATENATE($G265,AK$2),'WFOM - Time_Base'!$A$8:$API$8,0)) *
INDEX('WFOM - Time_Base'!$A$4:$API$29, MATCH("CenHos_Per", 'WFOM - Time_Base'!$B$4:$B$29,0), MATCH(CONCATENATE($G265,AK$2),'WFOM - Time_Base'!$A$8:$API$8,0)),
IFERROR($AN265 * INDEX('Inputs from Uganda staff'!$E$61:$BM$80,MATCH('HRH Need estimation'!AK$2,'Inputs from Uganda staff'!$E$61:$E$80,0),MATCH('HRH Need estimation'!$D265,'Inputs from Uganda staff'!$E$6:$BM$6,0)),
""))</f>
        <v>0</v>
      </c>
      <c r="AL265" s="122">
        <f>IFERROR(
$AN265 * INDEX('WFOM - Time_Base'!$A$4:$API$29, MATCH("CenHos", 'WFOM - Time_Base'!$B$4:$B$29,0), MATCH(CONCATENATE($G265,AL$2),'WFOM - Time_Base'!$A$8:$API$8,0)) *
INDEX('WFOM - Time_Base'!$A$4:$API$29, MATCH("CenHos_Per", 'WFOM - Time_Base'!$B$4:$B$29,0), MATCH(CONCATENATE($G265,AL$2),'WFOM - Time_Base'!$A$8:$API$8,0)),
IFERROR($AN265 * INDEX('Inputs from Uganda staff'!$E$61:$BM$80,MATCH('HRH Need estimation'!AL$2,'Inputs from Uganda staff'!$E$61:$E$80,0),MATCH('HRH Need estimation'!$D265,'Inputs from Uganda staff'!$E$6:$BM$6,0)),
""))</f>
        <v>0</v>
      </c>
      <c r="AN265">
        <v>1</v>
      </c>
      <c r="AO265" t="e">
        <f t="shared" si="12"/>
        <v>#N/A</v>
      </c>
    </row>
    <row r="266" spans="1:41">
      <c r="A266" s="106" t="s">
        <v>915</v>
      </c>
      <c r="B266" s="106" t="s">
        <v>724</v>
      </c>
      <c r="C266" s="107" t="s">
        <v>747</v>
      </c>
      <c r="D266" s="113" t="s">
        <v>748</v>
      </c>
      <c r="E266" s="252"/>
      <c r="F266" s="252"/>
      <c r="G266" s="122" t="str">
        <f>IF(F266&lt;&gt;"", VLOOKUP(F266,'WFOM - Cadre and Service List'!$E$4:$F$52,2,FALSE), "")</f>
        <v/>
      </c>
      <c r="H266" s="122"/>
      <c r="I266" s="207"/>
      <c r="J266" s="207"/>
      <c r="K266" s="207"/>
      <c r="L266" s="207"/>
      <c r="M266" s="207"/>
      <c r="N266" s="207"/>
      <c r="O266" s="207"/>
      <c r="P266" s="207">
        <f t="shared" si="11"/>
        <v>0</v>
      </c>
      <c r="Q266" s="122" t="s">
        <v>1947</v>
      </c>
      <c r="R266" s="122">
        <f>IFERROR(
$AN266 * INDEX('WFOM - Time_Base'!$A$4:$API$29, MATCH("CenHos", 'WFOM - Time_Base'!$B$4:$B$29,0), MATCH(CONCATENATE($G266,R$2),'WFOM - Time_Base'!$A$8:$API$8,0)) *
INDEX('WFOM - Time_Base'!$A$4:$API$29, MATCH("CenHos_Per", 'WFOM - Time_Base'!$B$4:$B$29,0), MATCH(CONCATENATE($G266,R$2),'WFOM - Time_Base'!$A$8:$API$8,0)),
IFERROR($AN266 * INDEX('Inputs from Uganda staff'!$E$61:$BM$80,MATCH('HRH Need estimation'!R$2,'Inputs from Uganda staff'!$E$61:$E$80,0),MATCH('HRH Need estimation'!$D266,'Inputs from Uganda staff'!$E$6:$BM$6,0)),
""))</f>
        <v>0</v>
      </c>
      <c r="S266" s="122">
        <f>IFERROR(
$AN266 * INDEX('WFOM - Time_Base'!$A$4:$API$29, MATCH("CenHos", 'WFOM - Time_Base'!$B$4:$B$29,0), MATCH(CONCATENATE($G266,S$2),'WFOM - Time_Base'!$A$8:$API$8,0)) *
INDEX('WFOM - Time_Base'!$A$4:$API$29, MATCH("CenHos_Per", 'WFOM - Time_Base'!$B$4:$B$29,0), MATCH(CONCATENATE($G266,S$2),'WFOM - Time_Base'!$A$8:$API$8,0)),
IFERROR($AN266 * INDEX('Inputs from Uganda staff'!$E$61:$BM$80,MATCH('HRH Need estimation'!S$2,'Inputs from Uganda staff'!$E$61:$E$80,0),MATCH('HRH Need estimation'!$D266,'Inputs from Uganda staff'!$E$6:$BM$6,0)),
""))</f>
        <v>0</v>
      </c>
      <c r="T266" s="122">
        <f>IFERROR(
$AN266 * INDEX('WFOM - Time_Base'!$A$4:$API$29, MATCH("CenHos", 'WFOM - Time_Base'!$B$4:$B$29,0), MATCH(CONCATENATE($G266,T$2),'WFOM - Time_Base'!$A$8:$API$8,0)) *
INDEX('WFOM - Time_Base'!$A$4:$API$29, MATCH("CenHos_Per", 'WFOM - Time_Base'!$B$4:$B$29,0), MATCH(CONCATENATE($G266,T$2),'WFOM - Time_Base'!$A$8:$API$8,0)),
IFERROR($AN266 * INDEX('Inputs from Uganda staff'!$E$61:$BM$80,MATCH('HRH Need estimation'!T$2,'Inputs from Uganda staff'!$E$61:$E$80,0),MATCH('HRH Need estimation'!$D266,'Inputs from Uganda staff'!$E$6:$BM$6,0)),
""))</f>
        <v>0</v>
      </c>
      <c r="U266" s="122">
        <f>IFERROR(
$AN266 * INDEX('WFOM - Time_Base'!$A$4:$API$29, MATCH("CenHos", 'WFOM - Time_Base'!$B$4:$B$29,0), MATCH(CONCATENATE($G266,U$2),'WFOM - Time_Base'!$A$8:$API$8,0)) *
INDEX('WFOM - Time_Base'!$A$4:$API$29, MATCH("CenHos_Per", 'WFOM - Time_Base'!$B$4:$B$29,0), MATCH(CONCATENATE($G266,U$2),'WFOM - Time_Base'!$A$8:$API$8,0)),
IFERROR($AN266 * INDEX('Inputs from Uganda staff'!$E$61:$BM$80,MATCH('HRH Need estimation'!U$2,'Inputs from Uganda staff'!$E$61:$E$80,0),MATCH('HRH Need estimation'!$D266,'Inputs from Uganda staff'!$E$6:$BM$6,0)),
""))</f>
        <v>1.2</v>
      </c>
      <c r="V266" s="122">
        <f>IFERROR(
$AN266 * INDEX('WFOM - Time_Base'!$A$4:$API$29, MATCH("CenHos", 'WFOM - Time_Base'!$B$4:$B$29,0), MATCH(CONCATENATE($G266,V$2),'WFOM - Time_Base'!$A$8:$API$8,0)) *
INDEX('WFOM - Time_Base'!$A$4:$API$29, MATCH("CenHos_Per", 'WFOM - Time_Base'!$B$4:$B$29,0), MATCH(CONCATENATE($G266,V$2),'WFOM - Time_Base'!$A$8:$API$8,0)),
IFERROR($AN266 * INDEX('Inputs from Uganda staff'!$E$61:$BM$80,MATCH('HRH Need estimation'!V$2,'Inputs from Uganda staff'!$E$61:$E$80,0),MATCH('HRH Need estimation'!$D266,'Inputs from Uganda staff'!$E$6:$BM$6,0)),
""))</f>
        <v>1.2</v>
      </c>
      <c r="W266" s="122">
        <f>IFERROR(
$AN266 * INDEX('WFOM - Time_Base'!$A$4:$API$29, MATCH("CenHos", 'WFOM - Time_Base'!$B$4:$B$29,0), MATCH(CONCATENATE($G266,W$2),'WFOM - Time_Base'!$A$8:$API$8,0)) *
INDEX('WFOM - Time_Base'!$A$4:$API$29, MATCH("CenHos_Per", 'WFOM - Time_Base'!$B$4:$B$29,0), MATCH(CONCATENATE($G266,W$2),'WFOM - Time_Base'!$A$8:$API$8,0)),
IFERROR($AN266 * INDEX('Inputs from Uganda staff'!$E$61:$BM$80,MATCH('HRH Need estimation'!W$2,'Inputs from Uganda staff'!$E$61:$E$80,0),MATCH('HRH Need estimation'!$D266,'Inputs from Uganda staff'!$E$6:$BM$6,0)),
""))</f>
        <v>0</v>
      </c>
      <c r="X266" s="122">
        <f>IFERROR(
$AN266 * INDEX('WFOM - Time_Base'!$A$4:$API$29, MATCH("CenHos", 'WFOM - Time_Base'!$B$4:$B$29,0), MATCH(CONCATENATE($G266,X$2),'WFOM - Time_Base'!$A$8:$API$8,0)) *
INDEX('WFOM - Time_Base'!$A$4:$API$29, MATCH("CenHos_Per", 'WFOM - Time_Base'!$B$4:$B$29,0), MATCH(CONCATENATE($G266,X$2),'WFOM - Time_Base'!$A$8:$API$8,0)),
IFERROR($AN266 * INDEX('Inputs from Uganda staff'!$E$61:$BM$80,MATCH('HRH Need estimation'!X$2,'Inputs from Uganda staff'!$E$61:$E$80,0),MATCH('HRH Need estimation'!$D266,'Inputs from Uganda staff'!$E$6:$BM$6,0)),
""))</f>
        <v>0</v>
      </c>
      <c r="Y266" s="122">
        <f>IFERROR(
$AN266 * INDEX('WFOM - Time_Base'!$A$4:$API$29, MATCH("CenHos", 'WFOM - Time_Base'!$B$4:$B$29,0), MATCH(CONCATENATE($G266,Y$2),'WFOM - Time_Base'!$A$8:$API$8,0)) *
INDEX('WFOM - Time_Base'!$A$4:$API$29, MATCH("CenHos_Per", 'WFOM - Time_Base'!$B$4:$B$29,0), MATCH(CONCATENATE($G266,Y$2),'WFOM - Time_Base'!$A$8:$API$8,0)),
IFERROR($AN266 * INDEX('Inputs from Uganda staff'!$E$61:$BM$80,MATCH('HRH Need estimation'!Y$2,'Inputs from Uganda staff'!$E$61:$E$80,0),MATCH('HRH Need estimation'!$D266,'Inputs from Uganda staff'!$E$6:$BM$6,0)),
""))</f>
        <v>0</v>
      </c>
      <c r="Z266" s="122">
        <f>IFERROR(
$AN266 * INDEX('WFOM - Time_Base'!$A$4:$API$29, MATCH("CenHos", 'WFOM - Time_Base'!$B$4:$B$29,0), MATCH(CONCATENATE($G266,Z$2),'WFOM - Time_Base'!$A$8:$API$8,0)) *
INDEX('WFOM - Time_Base'!$A$4:$API$29, MATCH("CenHos_Per", 'WFOM - Time_Base'!$B$4:$B$29,0), MATCH(CONCATENATE($G266,Z$2),'WFOM - Time_Base'!$A$8:$API$8,0)),
IFERROR($AN266 * INDEX('Inputs from Uganda staff'!$E$61:$BM$80,MATCH('HRH Need estimation'!Z$2,'Inputs from Uganda staff'!$E$61:$E$80,0),MATCH('HRH Need estimation'!$D266,'Inputs from Uganda staff'!$E$6:$BM$6,0)),
""))</f>
        <v>0</v>
      </c>
      <c r="AA266" s="122">
        <f>IFERROR(
$AN266 * INDEX('WFOM - Time_Base'!$A$4:$API$29, MATCH("CenHos", 'WFOM - Time_Base'!$B$4:$B$29,0), MATCH(CONCATENATE($G266,AA$2),'WFOM - Time_Base'!$A$8:$API$8,0)) *
INDEX('WFOM - Time_Base'!$A$4:$API$29, MATCH("CenHos_Per", 'WFOM - Time_Base'!$B$4:$B$29,0), MATCH(CONCATENATE($G266,AA$2),'WFOM - Time_Base'!$A$8:$API$8,0)),
IFERROR($AN266 * INDEX('Inputs from Uganda staff'!$E$61:$BM$80,MATCH('HRH Need estimation'!AA$2,'Inputs from Uganda staff'!$E$61:$E$80,0),MATCH('HRH Need estimation'!$D266,'Inputs from Uganda staff'!$E$6:$BM$6,0)),
""))</f>
        <v>0</v>
      </c>
      <c r="AB266" s="122">
        <f>IFERROR(
$AN266 * INDEX('WFOM - Time_Base'!$A$4:$API$29, MATCH("CenHos", 'WFOM - Time_Base'!$B$4:$B$29,0), MATCH(CONCATENATE($G266,AB$2),'WFOM - Time_Base'!$A$8:$API$8,0)) *
INDEX('WFOM - Time_Base'!$A$4:$API$29, MATCH("CenHos_Per", 'WFOM - Time_Base'!$B$4:$B$29,0), MATCH(CONCATENATE($G266,AB$2),'WFOM - Time_Base'!$A$8:$API$8,0)),
IFERROR($AN266 * INDEX('Inputs from Uganda staff'!$E$61:$BM$80,MATCH('HRH Need estimation'!AB$2,'Inputs from Uganda staff'!$E$61:$E$80,0),MATCH('HRH Need estimation'!$D266,'Inputs from Uganda staff'!$E$6:$BM$6,0)),
""))</f>
        <v>0</v>
      </c>
      <c r="AC266" s="122" t="str">
        <f>IFERROR(
$AN266 * INDEX('WFOM - Time_Base'!$A$4:$API$29, MATCH("CenHos", 'WFOM - Time_Base'!$B$4:$B$29,0), MATCH(CONCATENATE($G266,AC$2),'WFOM - Time_Base'!$A$8:$API$8,0)) *
INDEX('WFOM - Time_Base'!$A$4:$API$29, MATCH("CenHos_Per", 'WFOM - Time_Base'!$B$4:$B$29,0), MATCH(CONCATENATE($G266,AC$2),'WFOM - Time_Base'!$A$8:$API$8,0)),
IFERROR($AN266 * INDEX('Inputs from Uganda staff'!$E$61:$BM$80,MATCH('HRH Need estimation'!AC$2,'Inputs from Uganda staff'!$E$61:$E$80,0),MATCH('HRH Need estimation'!$D266,'Inputs from Uganda staff'!$E$6:$BM$6,0)),
""))</f>
        <v/>
      </c>
      <c r="AD266" s="122">
        <f>IFERROR(
$AN266 * INDEX('WFOM - Time_Base'!$A$4:$API$29, MATCH("CenHos", 'WFOM - Time_Base'!$B$4:$B$29,0), MATCH(CONCATENATE($G266,AD$2),'WFOM - Time_Base'!$A$8:$API$8,0)) *
INDEX('WFOM - Time_Base'!$A$4:$API$29, MATCH("CenHos_Per", 'WFOM - Time_Base'!$B$4:$B$29,0), MATCH(CONCATENATE($G266,AD$2),'WFOM - Time_Base'!$A$8:$API$8,0)),
IFERROR($AN266 * INDEX('Inputs from Uganda staff'!$E$61:$BM$80,MATCH('HRH Need estimation'!AD$2,'Inputs from Uganda staff'!$E$61:$E$80,0),MATCH('HRH Need estimation'!$D266,'Inputs from Uganda staff'!$E$6:$BM$6,0)),
""))</f>
        <v>54</v>
      </c>
      <c r="AE266" s="122">
        <f>IFERROR(
$AN266 * INDEX('WFOM - Time_Base'!$A$4:$API$29, MATCH("CenHos", 'WFOM - Time_Base'!$B$4:$B$29,0), MATCH(CONCATENATE($G266,AE$2),'WFOM - Time_Base'!$A$8:$API$8,0)) *
INDEX('WFOM - Time_Base'!$A$4:$API$29, MATCH("CenHos_Per", 'WFOM - Time_Base'!$B$4:$B$29,0), MATCH(CONCATENATE($G266,AE$2),'WFOM - Time_Base'!$A$8:$API$8,0)),
IFERROR($AN266 * INDEX('Inputs from Uganda staff'!$E$61:$BM$80,MATCH('HRH Need estimation'!AE$2,'Inputs from Uganda staff'!$E$61:$E$80,0),MATCH('HRH Need estimation'!$D266,'Inputs from Uganda staff'!$E$6:$BM$6,0)),
""))</f>
        <v>0</v>
      </c>
      <c r="AF266" s="122">
        <f>IFERROR(
$AN266 * INDEX('WFOM - Time_Base'!$A$4:$API$29, MATCH("CenHos", 'WFOM - Time_Base'!$B$4:$B$29,0), MATCH(CONCATENATE($G266,AF$2),'WFOM - Time_Base'!$A$8:$API$8,0)) *
INDEX('WFOM - Time_Base'!$A$4:$API$29, MATCH("CenHos_Per", 'WFOM - Time_Base'!$B$4:$B$29,0), MATCH(CONCATENATE($G266,AF$2),'WFOM - Time_Base'!$A$8:$API$8,0)),
IFERROR($AN266 * INDEX('Inputs from Uganda staff'!$E$61:$BM$80,MATCH('HRH Need estimation'!AF$2,'Inputs from Uganda staff'!$E$61:$E$80,0),MATCH('HRH Need estimation'!$D266,'Inputs from Uganda staff'!$E$6:$BM$6,0)),
""))</f>
        <v>18</v>
      </c>
      <c r="AG266" s="122">
        <f>IFERROR(
$AN266 * INDEX('WFOM - Time_Base'!$A$4:$API$29, MATCH("CenHos", 'WFOM - Time_Base'!$B$4:$B$29,0), MATCH(CONCATENATE($G266,AG$2),'WFOM - Time_Base'!$A$8:$API$8,0)) *
INDEX('WFOM - Time_Base'!$A$4:$API$29, MATCH("CenHos_Per", 'WFOM - Time_Base'!$B$4:$B$29,0), MATCH(CONCATENATE($G266,AG$2),'WFOM - Time_Base'!$A$8:$API$8,0)),
IFERROR($AN266 * INDEX('Inputs from Uganda staff'!$E$61:$BM$80,MATCH('HRH Need estimation'!AG$2,'Inputs from Uganda staff'!$E$61:$E$80,0),MATCH('HRH Need estimation'!$D266,'Inputs from Uganda staff'!$E$6:$BM$6,0)),
""))</f>
        <v>0</v>
      </c>
      <c r="AH266" s="122">
        <f>IFERROR(
$AN266 * INDEX('WFOM - Time_Base'!$A$4:$API$29, MATCH("CenHos", 'WFOM - Time_Base'!$B$4:$B$29,0), MATCH(CONCATENATE($G266,AH$2),'WFOM - Time_Base'!$A$8:$API$8,0)) *
INDEX('WFOM - Time_Base'!$A$4:$API$29, MATCH("CenHos_Per", 'WFOM - Time_Base'!$B$4:$B$29,0), MATCH(CONCATENATE($G266,AH$2),'WFOM - Time_Base'!$A$8:$API$8,0)),
IFERROR($AN266 * INDEX('Inputs from Uganda staff'!$E$61:$BM$80,MATCH('HRH Need estimation'!AH$2,'Inputs from Uganda staff'!$E$61:$E$80,0),MATCH('HRH Need estimation'!$D266,'Inputs from Uganda staff'!$E$6:$BM$6,0)),
""))</f>
        <v>0</v>
      </c>
      <c r="AI266" s="122">
        <f>IFERROR(
$AN266 * INDEX('WFOM - Time_Base'!$A$4:$API$29, MATCH("CenHos", 'WFOM - Time_Base'!$B$4:$B$29,0), MATCH(CONCATENATE($G266,AI$2),'WFOM - Time_Base'!$A$8:$API$8,0)) *
INDEX('WFOM - Time_Base'!$A$4:$API$29, MATCH("CenHos_Per", 'WFOM - Time_Base'!$B$4:$B$29,0), MATCH(CONCATENATE($G266,AI$2),'WFOM - Time_Base'!$A$8:$API$8,0)),
IFERROR($AN266 * INDEX('Inputs from Uganda staff'!$E$61:$BM$80,MATCH('HRH Need estimation'!AI$2,'Inputs from Uganda staff'!$E$61:$E$80,0),MATCH('HRH Need estimation'!$D266,'Inputs from Uganda staff'!$E$6:$BM$6,0)),
""))</f>
        <v>0.8</v>
      </c>
      <c r="AJ266" s="122">
        <f>IFERROR(
$AN266 * INDEX('WFOM - Time_Base'!$A$4:$API$29, MATCH("CenHos", 'WFOM - Time_Base'!$B$4:$B$29,0), MATCH(CONCATENATE($G266,AJ$2),'WFOM - Time_Base'!$A$8:$API$8,0)) *
INDEX('WFOM - Time_Base'!$A$4:$API$29, MATCH("CenHos_Per", 'WFOM - Time_Base'!$B$4:$B$29,0), MATCH(CONCATENATE($G266,AJ$2),'WFOM - Time_Base'!$A$8:$API$8,0)),
IFERROR($AN266 * INDEX('Inputs from Uganda staff'!$E$61:$BM$80,MATCH('HRH Need estimation'!AJ$2,'Inputs from Uganda staff'!$E$61:$E$80,0),MATCH('HRH Need estimation'!$D266,'Inputs from Uganda staff'!$E$6:$BM$6,0)),
""))</f>
        <v>0</v>
      </c>
      <c r="AK266" s="122">
        <f>IFERROR(
$AN266 * INDEX('WFOM - Time_Base'!$A$4:$API$29, MATCH("CenHos", 'WFOM - Time_Base'!$B$4:$B$29,0), MATCH(CONCATENATE($G266,AK$2),'WFOM - Time_Base'!$A$8:$API$8,0)) *
INDEX('WFOM - Time_Base'!$A$4:$API$29, MATCH("CenHos_Per", 'WFOM - Time_Base'!$B$4:$B$29,0), MATCH(CONCATENATE($G266,AK$2),'WFOM - Time_Base'!$A$8:$API$8,0)),
IFERROR($AN266 * INDEX('Inputs from Uganda staff'!$E$61:$BM$80,MATCH('HRH Need estimation'!AK$2,'Inputs from Uganda staff'!$E$61:$E$80,0),MATCH('HRH Need estimation'!$D266,'Inputs from Uganda staff'!$E$6:$BM$6,0)),
""))</f>
        <v>0</v>
      </c>
      <c r="AL266" s="122">
        <f>IFERROR(
$AN266 * INDEX('WFOM - Time_Base'!$A$4:$API$29, MATCH("CenHos", 'WFOM - Time_Base'!$B$4:$B$29,0), MATCH(CONCATENATE($G266,AL$2),'WFOM - Time_Base'!$A$8:$API$8,0)) *
INDEX('WFOM - Time_Base'!$A$4:$API$29, MATCH("CenHos_Per", 'WFOM - Time_Base'!$B$4:$B$29,0), MATCH(CONCATENATE($G266,AL$2),'WFOM - Time_Base'!$A$8:$API$8,0)),
IFERROR($AN266 * INDEX('Inputs from Uganda staff'!$E$61:$BM$80,MATCH('HRH Need estimation'!AL$2,'Inputs from Uganda staff'!$E$61:$E$80,0),MATCH('HRH Need estimation'!$D266,'Inputs from Uganda staff'!$E$6:$BM$6,0)),
""))</f>
        <v>0</v>
      </c>
      <c r="AN266">
        <v>1</v>
      </c>
      <c r="AO266" t="e">
        <f t="shared" si="12"/>
        <v>#N/A</v>
      </c>
    </row>
    <row r="267" spans="1:41">
      <c r="A267" s="106" t="s">
        <v>915</v>
      </c>
      <c r="B267" s="106" t="s">
        <v>724</v>
      </c>
      <c r="C267" s="107" t="s">
        <v>749</v>
      </c>
      <c r="D267" s="115" t="s">
        <v>750</v>
      </c>
      <c r="E267" s="122" t="s">
        <v>865</v>
      </c>
      <c r="F267" s="122" t="s">
        <v>135</v>
      </c>
      <c r="G267" s="122" t="str">
        <f>IF(F267&lt;&gt;"", VLOOKUP(F267,'WFOM - Cadre and Service List'!$E$4:$F$52,2,FALSE), "")</f>
        <v>DentSurg</v>
      </c>
      <c r="H267" s="122"/>
      <c r="I267" s="207"/>
      <c r="J267" s="207"/>
      <c r="K267" s="207"/>
      <c r="L267" s="207"/>
      <c r="M267" s="207"/>
      <c r="N267" s="207"/>
      <c r="O267" s="207"/>
      <c r="P267" s="207">
        <f t="shared" si="11"/>
        <v>0</v>
      </c>
      <c r="Q267" s="122" t="s">
        <v>1947</v>
      </c>
      <c r="R267" s="122">
        <f>IFERROR(
$AN267 * INDEX('WFOM - Time_Base'!$A$4:$API$29, MATCH("CenHos", 'WFOM - Time_Base'!$B$4:$B$29,0), MATCH(CONCATENATE($G267,R$2),'WFOM - Time_Base'!$A$8:$API$8,0)) *
INDEX('WFOM - Time_Base'!$A$4:$API$29, MATCH("CenHos_Per", 'WFOM - Time_Base'!$B$4:$B$29,0), MATCH(CONCATENATE($G267,R$2),'WFOM - Time_Base'!$A$8:$API$8,0)),
IFERROR($AN267 * INDEX('Inputs from Uganda staff'!$E$61:$BM$80,MATCH('HRH Need estimation'!R$2,'Inputs from Uganda staff'!$E$61:$E$80,0),MATCH('HRH Need estimation'!$D267,'Inputs from Uganda staff'!$E$6:$BM$6,0)),
""))</f>
        <v>0</v>
      </c>
      <c r="S267" s="122">
        <f>IFERROR(
$AN267 * INDEX('WFOM - Time_Base'!$A$4:$API$29, MATCH("CenHos", 'WFOM - Time_Base'!$B$4:$B$29,0), MATCH(CONCATENATE($G267,S$2),'WFOM - Time_Base'!$A$8:$API$8,0)) *
INDEX('WFOM - Time_Base'!$A$4:$API$29, MATCH("CenHos_Per", 'WFOM - Time_Base'!$B$4:$B$29,0), MATCH(CONCATENATE($G267,S$2),'WFOM - Time_Base'!$A$8:$API$8,0)),
IFERROR($AN267 * INDEX('Inputs from Uganda staff'!$E$61:$BM$80,MATCH('HRH Need estimation'!S$2,'Inputs from Uganda staff'!$E$61:$E$80,0),MATCH('HRH Need estimation'!$D267,'Inputs from Uganda staff'!$E$6:$BM$6,0)),
""))</f>
        <v>0</v>
      </c>
      <c r="T267" s="122">
        <f>IFERROR(
$AN267 * INDEX('WFOM - Time_Base'!$A$4:$API$29, MATCH("CenHos", 'WFOM - Time_Base'!$B$4:$B$29,0), MATCH(CONCATENATE($G267,T$2),'WFOM - Time_Base'!$A$8:$API$8,0)) *
INDEX('WFOM - Time_Base'!$A$4:$API$29, MATCH("CenHos_Per", 'WFOM - Time_Base'!$B$4:$B$29,0), MATCH(CONCATENATE($G267,T$2),'WFOM - Time_Base'!$A$8:$API$8,0)),
IFERROR($AN267 * INDEX('Inputs from Uganda staff'!$E$61:$BM$80,MATCH('HRH Need estimation'!T$2,'Inputs from Uganda staff'!$E$61:$E$80,0),MATCH('HRH Need estimation'!$D267,'Inputs from Uganda staff'!$E$6:$BM$6,0)),
""))</f>
        <v>0</v>
      </c>
      <c r="U267" s="122">
        <f>IFERROR(
$AN267 * INDEX('WFOM - Time_Base'!$A$4:$API$29, MATCH("CenHos", 'WFOM - Time_Base'!$B$4:$B$29,0), MATCH(CONCATENATE($G267,U$2),'WFOM - Time_Base'!$A$8:$API$8,0)) *
INDEX('WFOM - Time_Base'!$A$4:$API$29, MATCH("CenHos_Per", 'WFOM - Time_Base'!$B$4:$B$29,0), MATCH(CONCATENATE($G267,U$2),'WFOM - Time_Base'!$A$8:$API$8,0)),
IFERROR($AN267 * INDEX('Inputs from Uganda staff'!$E$61:$BM$80,MATCH('HRH Need estimation'!U$2,'Inputs from Uganda staff'!$E$61:$E$80,0),MATCH('HRH Need estimation'!$D267,'Inputs from Uganda staff'!$E$6:$BM$6,0)),
""))</f>
        <v>0</v>
      </c>
      <c r="V267" s="122">
        <f>IFERROR(
$AN267 * INDEX('WFOM - Time_Base'!$A$4:$API$29, MATCH("CenHos", 'WFOM - Time_Base'!$B$4:$B$29,0), MATCH(CONCATENATE($G267,V$2),'WFOM - Time_Base'!$A$8:$API$8,0)) *
INDEX('WFOM - Time_Base'!$A$4:$API$29, MATCH("CenHos_Per", 'WFOM - Time_Base'!$B$4:$B$29,0), MATCH(CONCATENATE($G267,V$2),'WFOM - Time_Base'!$A$8:$API$8,0)),
IFERROR($AN267 * INDEX('Inputs from Uganda staff'!$E$61:$BM$80,MATCH('HRH Need estimation'!V$2,'Inputs from Uganda staff'!$E$61:$E$80,0),MATCH('HRH Need estimation'!$D267,'Inputs from Uganda staff'!$E$6:$BM$6,0)),
""))</f>
        <v>0</v>
      </c>
      <c r="W267" s="122">
        <f>IFERROR(
$AN267 * INDEX('WFOM - Time_Base'!$A$4:$API$29, MATCH("CenHos", 'WFOM - Time_Base'!$B$4:$B$29,0), MATCH(CONCATENATE($G267,W$2),'WFOM - Time_Base'!$A$8:$API$8,0)) *
INDEX('WFOM - Time_Base'!$A$4:$API$29, MATCH("CenHos_Per", 'WFOM - Time_Base'!$B$4:$B$29,0), MATCH(CONCATENATE($G267,W$2),'WFOM - Time_Base'!$A$8:$API$8,0)),
IFERROR($AN267 * INDEX('Inputs from Uganda staff'!$E$61:$BM$80,MATCH('HRH Need estimation'!W$2,'Inputs from Uganda staff'!$E$61:$E$80,0),MATCH('HRH Need estimation'!$D267,'Inputs from Uganda staff'!$E$6:$BM$6,0)),
""))</f>
        <v>0</v>
      </c>
      <c r="X267" s="122">
        <f>IFERROR(
$AN267 * INDEX('WFOM - Time_Base'!$A$4:$API$29, MATCH("CenHos", 'WFOM - Time_Base'!$B$4:$B$29,0), MATCH(CONCATENATE($G267,X$2),'WFOM - Time_Base'!$A$8:$API$8,0)) *
INDEX('WFOM - Time_Base'!$A$4:$API$29, MATCH("CenHos_Per", 'WFOM - Time_Base'!$B$4:$B$29,0), MATCH(CONCATENATE($G267,X$2),'WFOM - Time_Base'!$A$8:$API$8,0)),
IFERROR($AN267 * INDEX('Inputs from Uganda staff'!$E$61:$BM$80,MATCH('HRH Need estimation'!X$2,'Inputs from Uganda staff'!$E$61:$E$80,0),MATCH('HRH Need estimation'!$D267,'Inputs from Uganda staff'!$E$6:$BM$6,0)),
""))</f>
        <v>0</v>
      </c>
      <c r="Y267" s="122">
        <f>IFERROR(
$AN267 * INDEX('WFOM - Time_Base'!$A$4:$API$29, MATCH("CenHos", 'WFOM - Time_Base'!$B$4:$B$29,0), MATCH(CONCATENATE($G267,Y$2),'WFOM - Time_Base'!$A$8:$API$8,0)) *
INDEX('WFOM - Time_Base'!$A$4:$API$29, MATCH("CenHos_Per", 'WFOM - Time_Base'!$B$4:$B$29,0), MATCH(CONCATENATE($G267,Y$2),'WFOM - Time_Base'!$A$8:$API$8,0)),
IFERROR($AN267 * INDEX('Inputs from Uganda staff'!$E$61:$BM$80,MATCH('HRH Need estimation'!Y$2,'Inputs from Uganda staff'!$E$61:$E$80,0),MATCH('HRH Need estimation'!$D267,'Inputs from Uganda staff'!$E$6:$BM$6,0)),
""))</f>
        <v>0</v>
      </c>
      <c r="Z267" s="122">
        <f>IFERROR(
$AN267 * INDEX('WFOM - Time_Base'!$A$4:$API$29, MATCH("CenHos", 'WFOM - Time_Base'!$B$4:$B$29,0), MATCH(CONCATENATE($G267,Z$2),'WFOM - Time_Base'!$A$8:$API$8,0)) *
INDEX('WFOM - Time_Base'!$A$4:$API$29, MATCH("CenHos_Per", 'WFOM - Time_Base'!$B$4:$B$29,0), MATCH(CONCATENATE($G267,Z$2),'WFOM - Time_Base'!$A$8:$API$8,0)),
IFERROR($AN267 * INDEX('Inputs from Uganda staff'!$E$61:$BM$80,MATCH('HRH Need estimation'!Z$2,'Inputs from Uganda staff'!$E$61:$E$80,0),MATCH('HRH Need estimation'!$D267,'Inputs from Uganda staff'!$E$6:$BM$6,0)),
""))</f>
        <v>0</v>
      </c>
      <c r="AA267" s="122">
        <f>IFERROR(
$AN267 * INDEX('WFOM - Time_Base'!$A$4:$API$29, MATCH("CenHos", 'WFOM - Time_Base'!$B$4:$B$29,0), MATCH(CONCATENATE($G267,AA$2),'WFOM - Time_Base'!$A$8:$API$8,0)) *
INDEX('WFOM - Time_Base'!$A$4:$API$29, MATCH("CenHos_Per", 'WFOM - Time_Base'!$B$4:$B$29,0), MATCH(CONCATENATE($G267,AA$2),'WFOM - Time_Base'!$A$8:$API$8,0)),
IFERROR($AN267 * INDEX('Inputs from Uganda staff'!$E$61:$BM$80,MATCH('HRH Need estimation'!AA$2,'Inputs from Uganda staff'!$E$61:$E$80,0),MATCH('HRH Need estimation'!$D267,'Inputs from Uganda staff'!$E$6:$BM$6,0)),
""))</f>
        <v>0</v>
      </c>
      <c r="AB267" s="122">
        <f>IFERROR(
$AN267 * INDEX('WFOM - Time_Base'!$A$4:$API$29, MATCH("CenHos", 'WFOM - Time_Base'!$B$4:$B$29,0), MATCH(CONCATENATE($G267,AB$2),'WFOM - Time_Base'!$A$8:$API$8,0)) *
INDEX('WFOM - Time_Base'!$A$4:$API$29, MATCH("CenHos_Per", 'WFOM - Time_Base'!$B$4:$B$29,0), MATCH(CONCATENATE($G267,AB$2),'WFOM - Time_Base'!$A$8:$API$8,0)),
IFERROR($AN267 * INDEX('Inputs from Uganda staff'!$E$61:$BM$80,MATCH('HRH Need estimation'!AB$2,'Inputs from Uganda staff'!$E$61:$E$80,0),MATCH('HRH Need estimation'!$D267,'Inputs from Uganda staff'!$E$6:$BM$6,0)),
""))</f>
        <v>0</v>
      </c>
      <c r="AC267" s="122" t="str">
        <f>IFERROR(
$AN267 * INDEX('WFOM - Time_Base'!$A$4:$API$29, MATCH("CenHos", 'WFOM - Time_Base'!$B$4:$B$29,0), MATCH(CONCATENATE($G267,AC$2),'WFOM - Time_Base'!$A$8:$API$8,0)) *
INDEX('WFOM - Time_Base'!$A$4:$API$29, MATCH("CenHos_Per", 'WFOM - Time_Base'!$B$4:$B$29,0), MATCH(CONCATENATE($G267,AC$2),'WFOM - Time_Base'!$A$8:$API$8,0)),
IFERROR($AN267 * INDEX('Inputs from Uganda staff'!$E$61:$BM$80,MATCH('HRH Need estimation'!AC$2,'Inputs from Uganda staff'!$E$61:$E$80,0),MATCH('HRH Need estimation'!$D267,'Inputs from Uganda staff'!$E$6:$BM$6,0)),
""))</f>
        <v/>
      </c>
      <c r="AD267" s="122">
        <f>IFERROR(
$AN267 * INDEX('WFOM - Time_Base'!$A$4:$API$29, MATCH("CenHos", 'WFOM - Time_Base'!$B$4:$B$29,0), MATCH(CONCATENATE($G267,AD$2),'WFOM - Time_Base'!$A$8:$API$8,0)) *
INDEX('WFOM - Time_Base'!$A$4:$API$29, MATCH("CenHos_Per", 'WFOM - Time_Base'!$B$4:$B$29,0), MATCH(CONCATENATE($G267,AD$2),'WFOM - Time_Base'!$A$8:$API$8,0)),
IFERROR($AN267 * INDEX('Inputs from Uganda staff'!$E$61:$BM$80,MATCH('HRH Need estimation'!AD$2,'Inputs from Uganda staff'!$E$61:$E$80,0),MATCH('HRH Need estimation'!$D267,'Inputs from Uganda staff'!$E$6:$BM$6,0)),
""))</f>
        <v>90</v>
      </c>
      <c r="AE267" s="122">
        <f>IFERROR(
$AN267 * INDEX('WFOM - Time_Base'!$A$4:$API$29, MATCH("CenHos", 'WFOM - Time_Base'!$B$4:$B$29,0), MATCH(CONCATENATE($G267,AE$2),'WFOM - Time_Base'!$A$8:$API$8,0)) *
INDEX('WFOM - Time_Base'!$A$4:$API$29, MATCH("CenHos_Per", 'WFOM - Time_Base'!$B$4:$B$29,0), MATCH(CONCATENATE($G267,AE$2),'WFOM - Time_Base'!$A$8:$API$8,0)),
IFERROR($AN267 * INDEX('Inputs from Uganda staff'!$E$61:$BM$80,MATCH('HRH Need estimation'!AE$2,'Inputs from Uganda staff'!$E$61:$E$80,0),MATCH('HRH Need estimation'!$D267,'Inputs from Uganda staff'!$E$6:$BM$6,0)),
""))</f>
        <v>0</v>
      </c>
      <c r="AF267" s="122">
        <f>IFERROR(
$AN267 * INDEX('WFOM - Time_Base'!$A$4:$API$29, MATCH("CenHos", 'WFOM - Time_Base'!$B$4:$B$29,0), MATCH(CONCATENATE($G267,AF$2),'WFOM - Time_Base'!$A$8:$API$8,0)) *
INDEX('WFOM - Time_Base'!$A$4:$API$29, MATCH("CenHos_Per", 'WFOM - Time_Base'!$B$4:$B$29,0), MATCH(CONCATENATE($G267,AF$2),'WFOM - Time_Base'!$A$8:$API$8,0)),
IFERROR($AN267 * INDEX('Inputs from Uganda staff'!$E$61:$BM$80,MATCH('HRH Need estimation'!AF$2,'Inputs from Uganda staff'!$E$61:$E$80,0),MATCH('HRH Need estimation'!$D267,'Inputs from Uganda staff'!$E$6:$BM$6,0)),
""))</f>
        <v>100</v>
      </c>
      <c r="AG267" s="122">
        <f>IFERROR(
$AN267 * INDEX('WFOM - Time_Base'!$A$4:$API$29, MATCH("CenHos", 'WFOM - Time_Base'!$B$4:$B$29,0), MATCH(CONCATENATE($G267,AG$2),'WFOM - Time_Base'!$A$8:$API$8,0)) *
INDEX('WFOM - Time_Base'!$A$4:$API$29, MATCH("CenHos_Per", 'WFOM - Time_Base'!$B$4:$B$29,0), MATCH(CONCATENATE($G267,AG$2),'WFOM - Time_Base'!$A$8:$API$8,0)),
IFERROR($AN267 * INDEX('Inputs from Uganda staff'!$E$61:$BM$80,MATCH('HRH Need estimation'!AG$2,'Inputs from Uganda staff'!$E$61:$E$80,0),MATCH('HRH Need estimation'!$D267,'Inputs from Uganda staff'!$E$6:$BM$6,0)),
""))</f>
        <v>0</v>
      </c>
      <c r="AH267" s="122">
        <f>IFERROR(
$AN267 * INDEX('WFOM - Time_Base'!$A$4:$API$29, MATCH("CenHos", 'WFOM - Time_Base'!$B$4:$B$29,0), MATCH(CONCATENATE($G267,AH$2),'WFOM - Time_Base'!$A$8:$API$8,0)) *
INDEX('WFOM - Time_Base'!$A$4:$API$29, MATCH("CenHos_Per", 'WFOM - Time_Base'!$B$4:$B$29,0), MATCH(CONCATENATE($G267,AH$2),'WFOM - Time_Base'!$A$8:$API$8,0)),
IFERROR($AN267 * INDEX('Inputs from Uganda staff'!$E$61:$BM$80,MATCH('HRH Need estimation'!AH$2,'Inputs from Uganda staff'!$E$61:$E$80,0),MATCH('HRH Need estimation'!$D267,'Inputs from Uganda staff'!$E$6:$BM$6,0)),
""))</f>
        <v>0</v>
      </c>
      <c r="AI267" s="122">
        <f>IFERROR(
$AN267 * INDEX('WFOM - Time_Base'!$A$4:$API$29, MATCH("CenHos", 'WFOM - Time_Base'!$B$4:$B$29,0), MATCH(CONCATENATE($G267,AI$2),'WFOM - Time_Base'!$A$8:$API$8,0)) *
INDEX('WFOM - Time_Base'!$A$4:$API$29, MATCH("CenHos_Per", 'WFOM - Time_Base'!$B$4:$B$29,0), MATCH(CONCATENATE($G267,AI$2),'WFOM - Time_Base'!$A$8:$API$8,0)),
IFERROR($AN267 * INDEX('Inputs from Uganda staff'!$E$61:$BM$80,MATCH('HRH Need estimation'!AI$2,'Inputs from Uganda staff'!$E$61:$E$80,0),MATCH('HRH Need estimation'!$D267,'Inputs from Uganda staff'!$E$6:$BM$6,0)),
""))</f>
        <v>0</v>
      </c>
      <c r="AJ267" s="122">
        <f>IFERROR(
$AN267 * INDEX('WFOM - Time_Base'!$A$4:$API$29, MATCH("CenHos", 'WFOM - Time_Base'!$B$4:$B$29,0), MATCH(CONCATENATE($G267,AJ$2),'WFOM - Time_Base'!$A$8:$API$8,0)) *
INDEX('WFOM - Time_Base'!$A$4:$API$29, MATCH("CenHos_Per", 'WFOM - Time_Base'!$B$4:$B$29,0), MATCH(CONCATENATE($G267,AJ$2),'WFOM - Time_Base'!$A$8:$API$8,0)),
IFERROR($AN267 * INDEX('Inputs from Uganda staff'!$E$61:$BM$80,MATCH('HRH Need estimation'!AJ$2,'Inputs from Uganda staff'!$E$61:$E$80,0),MATCH('HRH Need estimation'!$D267,'Inputs from Uganda staff'!$E$6:$BM$6,0)),
""))</f>
        <v>0</v>
      </c>
      <c r="AK267" s="122">
        <f>IFERROR(
$AN267 * INDEX('WFOM - Time_Base'!$A$4:$API$29, MATCH("CenHos", 'WFOM - Time_Base'!$B$4:$B$29,0), MATCH(CONCATENATE($G267,AK$2),'WFOM - Time_Base'!$A$8:$API$8,0)) *
INDEX('WFOM - Time_Base'!$A$4:$API$29, MATCH("CenHos_Per", 'WFOM - Time_Base'!$B$4:$B$29,0), MATCH(CONCATENATE($G267,AK$2),'WFOM - Time_Base'!$A$8:$API$8,0)),
IFERROR($AN267 * INDEX('Inputs from Uganda staff'!$E$61:$BM$80,MATCH('HRH Need estimation'!AK$2,'Inputs from Uganda staff'!$E$61:$E$80,0),MATCH('HRH Need estimation'!$D267,'Inputs from Uganda staff'!$E$6:$BM$6,0)),
""))</f>
        <v>0</v>
      </c>
      <c r="AL267" s="122">
        <f>IFERROR(
$AN267 * INDEX('WFOM - Time_Base'!$A$4:$API$29, MATCH("CenHos", 'WFOM - Time_Base'!$B$4:$B$29,0), MATCH(CONCATENATE($G267,AL$2),'WFOM - Time_Base'!$A$8:$API$8,0)) *
INDEX('WFOM - Time_Base'!$A$4:$API$29, MATCH("CenHos_Per", 'WFOM - Time_Base'!$B$4:$B$29,0), MATCH(CONCATENATE($G267,AL$2),'WFOM - Time_Base'!$A$8:$API$8,0)),
IFERROR($AN267 * INDEX('Inputs from Uganda staff'!$E$61:$BM$80,MATCH('HRH Need estimation'!AL$2,'Inputs from Uganda staff'!$E$61:$E$80,0),MATCH('HRH Need estimation'!$D267,'Inputs from Uganda staff'!$E$6:$BM$6,0)),
""))</f>
        <v>0</v>
      </c>
      <c r="AN267">
        <v>1</v>
      </c>
      <c r="AO267" t="e">
        <f t="shared" si="12"/>
        <v>#N/A</v>
      </c>
    </row>
    <row r="268" spans="1:41">
      <c r="A268" s="106" t="s">
        <v>915</v>
      </c>
      <c r="B268" s="106" t="s">
        <v>724</v>
      </c>
      <c r="C268" s="107" t="s">
        <v>751</v>
      </c>
      <c r="D268" s="115" t="s">
        <v>752</v>
      </c>
      <c r="E268" s="252"/>
      <c r="F268" s="252"/>
      <c r="G268" s="122" t="str">
        <f>IF(F268&lt;&gt;"", VLOOKUP(F268,'WFOM - Cadre and Service List'!$E$4:$F$52,2,FALSE), "")</f>
        <v/>
      </c>
      <c r="H268" s="122"/>
      <c r="I268" s="207"/>
      <c r="J268" s="207"/>
      <c r="K268" s="207"/>
      <c r="L268" s="207"/>
      <c r="M268" s="207"/>
      <c r="N268" s="207"/>
      <c r="O268" s="207"/>
      <c r="P268" s="207">
        <f t="shared" si="11"/>
        <v>0</v>
      </c>
      <c r="Q268" s="122" t="s">
        <v>1947</v>
      </c>
      <c r="R268" s="122">
        <f>IFERROR(
$AN268 * INDEX('WFOM - Time_Base'!$A$4:$API$29, MATCH("CenHos", 'WFOM - Time_Base'!$B$4:$B$29,0), MATCH(CONCATENATE($G268,R$2),'WFOM - Time_Base'!$A$8:$API$8,0)) *
INDEX('WFOM - Time_Base'!$A$4:$API$29, MATCH("CenHos_Per", 'WFOM - Time_Base'!$B$4:$B$29,0), MATCH(CONCATENATE($G268,R$2),'WFOM - Time_Base'!$A$8:$API$8,0)),
IFERROR($AN268 * INDEX('Inputs from Uganda staff'!$E$61:$BM$80,MATCH('HRH Need estimation'!R$2,'Inputs from Uganda staff'!$E$61:$E$80,0),MATCH('HRH Need estimation'!$D268,'Inputs from Uganda staff'!$E$6:$BM$6,0)),
""))</f>
        <v>0</v>
      </c>
      <c r="S268" s="122">
        <f>IFERROR(
$AN268 * INDEX('WFOM - Time_Base'!$A$4:$API$29, MATCH("CenHos", 'WFOM - Time_Base'!$B$4:$B$29,0), MATCH(CONCATENATE($G268,S$2),'WFOM - Time_Base'!$A$8:$API$8,0)) *
INDEX('WFOM - Time_Base'!$A$4:$API$29, MATCH("CenHos_Per", 'WFOM - Time_Base'!$B$4:$B$29,0), MATCH(CONCATENATE($G268,S$2),'WFOM - Time_Base'!$A$8:$API$8,0)),
IFERROR($AN268 * INDEX('Inputs from Uganda staff'!$E$61:$BM$80,MATCH('HRH Need estimation'!S$2,'Inputs from Uganda staff'!$E$61:$E$80,0),MATCH('HRH Need estimation'!$D268,'Inputs from Uganda staff'!$E$6:$BM$6,0)),
""))</f>
        <v>0</v>
      </c>
      <c r="T268" s="122">
        <f>IFERROR(
$AN268 * INDEX('WFOM - Time_Base'!$A$4:$API$29, MATCH("CenHos", 'WFOM - Time_Base'!$B$4:$B$29,0), MATCH(CONCATENATE($G268,T$2),'WFOM - Time_Base'!$A$8:$API$8,0)) *
INDEX('WFOM - Time_Base'!$A$4:$API$29, MATCH("CenHos_Per", 'WFOM - Time_Base'!$B$4:$B$29,0), MATCH(CONCATENATE($G268,T$2),'WFOM - Time_Base'!$A$8:$API$8,0)),
IFERROR($AN268 * INDEX('Inputs from Uganda staff'!$E$61:$BM$80,MATCH('HRH Need estimation'!T$2,'Inputs from Uganda staff'!$E$61:$E$80,0),MATCH('HRH Need estimation'!$D268,'Inputs from Uganda staff'!$E$6:$BM$6,0)),
""))</f>
        <v>0</v>
      </c>
      <c r="U268" s="122">
        <f>IFERROR(
$AN268 * INDEX('WFOM - Time_Base'!$A$4:$API$29, MATCH("CenHos", 'WFOM - Time_Base'!$B$4:$B$29,0), MATCH(CONCATENATE($G268,U$2),'WFOM - Time_Base'!$A$8:$API$8,0)) *
INDEX('WFOM - Time_Base'!$A$4:$API$29, MATCH("CenHos_Per", 'WFOM - Time_Base'!$B$4:$B$29,0), MATCH(CONCATENATE($G268,U$2),'WFOM - Time_Base'!$A$8:$API$8,0)),
IFERROR($AN268 * INDEX('Inputs from Uganda staff'!$E$61:$BM$80,MATCH('HRH Need estimation'!U$2,'Inputs from Uganda staff'!$E$61:$E$80,0),MATCH('HRH Need estimation'!$D268,'Inputs from Uganda staff'!$E$6:$BM$6,0)),
""))</f>
        <v>1.2</v>
      </c>
      <c r="V268" s="122">
        <f>IFERROR(
$AN268 * INDEX('WFOM - Time_Base'!$A$4:$API$29, MATCH("CenHos", 'WFOM - Time_Base'!$B$4:$B$29,0), MATCH(CONCATENATE($G268,V$2),'WFOM - Time_Base'!$A$8:$API$8,0)) *
INDEX('WFOM - Time_Base'!$A$4:$API$29, MATCH("CenHos_Per", 'WFOM - Time_Base'!$B$4:$B$29,0), MATCH(CONCATENATE($G268,V$2),'WFOM - Time_Base'!$A$8:$API$8,0)),
IFERROR($AN268 * INDEX('Inputs from Uganda staff'!$E$61:$BM$80,MATCH('HRH Need estimation'!V$2,'Inputs from Uganda staff'!$E$61:$E$80,0),MATCH('HRH Need estimation'!$D268,'Inputs from Uganda staff'!$E$6:$BM$6,0)),
""))</f>
        <v>1.2</v>
      </c>
      <c r="W268" s="122">
        <f>IFERROR(
$AN268 * INDEX('WFOM - Time_Base'!$A$4:$API$29, MATCH("CenHos", 'WFOM - Time_Base'!$B$4:$B$29,0), MATCH(CONCATENATE($G268,W$2),'WFOM - Time_Base'!$A$8:$API$8,0)) *
INDEX('WFOM - Time_Base'!$A$4:$API$29, MATCH("CenHos_Per", 'WFOM - Time_Base'!$B$4:$B$29,0), MATCH(CONCATENATE($G268,W$2),'WFOM - Time_Base'!$A$8:$API$8,0)),
IFERROR($AN268 * INDEX('Inputs from Uganda staff'!$E$61:$BM$80,MATCH('HRH Need estimation'!W$2,'Inputs from Uganda staff'!$E$61:$E$80,0),MATCH('HRH Need estimation'!$D268,'Inputs from Uganda staff'!$E$6:$BM$6,0)),
""))</f>
        <v>0</v>
      </c>
      <c r="X268" s="122">
        <f>IFERROR(
$AN268 * INDEX('WFOM - Time_Base'!$A$4:$API$29, MATCH("CenHos", 'WFOM - Time_Base'!$B$4:$B$29,0), MATCH(CONCATENATE($G268,X$2),'WFOM - Time_Base'!$A$8:$API$8,0)) *
INDEX('WFOM - Time_Base'!$A$4:$API$29, MATCH("CenHos_Per", 'WFOM - Time_Base'!$B$4:$B$29,0), MATCH(CONCATENATE($G268,X$2),'WFOM - Time_Base'!$A$8:$API$8,0)),
IFERROR($AN268 * INDEX('Inputs from Uganda staff'!$E$61:$BM$80,MATCH('HRH Need estimation'!X$2,'Inputs from Uganda staff'!$E$61:$E$80,0),MATCH('HRH Need estimation'!$D268,'Inputs from Uganda staff'!$E$6:$BM$6,0)),
""))</f>
        <v>0</v>
      </c>
      <c r="Y268" s="122">
        <f>IFERROR(
$AN268 * INDEX('WFOM - Time_Base'!$A$4:$API$29, MATCH("CenHos", 'WFOM - Time_Base'!$B$4:$B$29,0), MATCH(CONCATENATE($G268,Y$2),'WFOM - Time_Base'!$A$8:$API$8,0)) *
INDEX('WFOM - Time_Base'!$A$4:$API$29, MATCH("CenHos_Per", 'WFOM - Time_Base'!$B$4:$B$29,0), MATCH(CONCATENATE($G268,Y$2),'WFOM - Time_Base'!$A$8:$API$8,0)),
IFERROR($AN268 * INDEX('Inputs from Uganda staff'!$E$61:$BM$80,MATCH('HRH Need estimation'!Y$2,'Inputs from Uganda staff'!$E$61:$E$80,0),MATCH('HRH Need estimation'!$D268,'Inputs from Uganda staff'!$E$6:$BM$6,0)),
""))</f>
        <v>0</v>
      </c>
      <c r="Z268" s="122">
        <f>IFERROR(
$AN268 * INDEX('WFOM - Time_Base'!$A$4:$API$29, MATCH("CenHos", 'WFOM - Time_Base'!$B$4:$B$29,0), MATCH(CONCATENATE($G268,Z$2),'WFOM - Time_Base'!$A$8:$API$8,0)) *
INDEX('WFOM - Time_Base'!$A$4:$API$29, MATCH("CenHos_Per", 'WFOM - Time_Base'!$B$4:$B$29,0), MATCH(CONCATENATE($G268,Z$2),'WFOM - Time_Base'!$A$8:$API$8,0)),
IFERROR($AN268 * INDEX('Inputs from Uganda staff'!$E$61:$BM$80,MATCH('HRH Need estimation'!Z$2,'Inputs from Uganda staff'!$E$61:$E$80,0),MATCH('HRH Need estimation'!$D268,'Inputs from Uganda staff'!$E$6:$BM$6,0)),
""))</f>
        <v>0</v>
      </c>
      <c r="AA268" s="122">
        <f>IFERROR(
$AN268 * INDEX('WFOM - Time_Base'!$A$4:$API$29, MATCH("CenHos", 'WFOM - Time_Base'!$B$4:$B$29,0), MATCH(CONCATENATE($G268,AA$2),'WFOM - Time_Base'!$A$8:$API$8,0)) *
INDEX('WFOM - Time_Base'!$A$4:$API$29, MATCH("CenHos_Per", 'WFOM - Time_Base'!$B$4:$B$29,0), MATCH(CONCATENATE($G268,AA$2),'WFOM - Time_Base'!$A$8:$API$8,0)),
IFERROR($AN268 * INDEX('Inputs from Uganda staff'!$E$61:$BM$80,MATCH('HRH Need estimation'!AA$2,'Inputs from Uganda staff'!$E$61:$E$80,0),MATCH('HRH Need estimation'!$D268,'Inputs from Uganda staff'!$E$6:$BM$6,0)),
""))</f>
        <v>0</v>
      </c>
      <c r="AB268" s="122">
        <f>IFERROR(
$AN268 * INDEX('WFOM - Time_Base'!$A$4:$API$29, MATCH("CenHos", 'WFOM - Time_Base'!$B$4:$B$29,0), MATCH(CONCATENATE($G268,AB$2),'WFOM - Time_Base'!$A$8:$API$8,0)) *
INDEX('WFOM - Time_Base'!$A$4:$API$29, MATCH("CenHos_Per", 'WFOM - Time_Base'!$B$4:$B$29,0), MATCH(CONCATENATE($G268,AB$2),'WFOM - Time_Base'!$A$8:$API$8,0)),
IFERROR($AN268 * INDEX('Inputs from Uganda staff'!$E$61:$BM$80,MATCH('HRH Need estimation'!AB$2,'Inputs from Uganda staff'!$E$61:$E$80,0),MATCH('HRH Need estimation'!$D268,'Inputs from Uganda staff'!$E$6:$BM$6,0)),
""))</f>
        <v>0</v>
      </c>
      <c r="AC268" s="122" t="str">
        <f>IFERROR(
$AN268 * INDEX('WFOM - Time_Base'!$A$4:$API$29, MATCH("CenHos", 'WFOM - Time_Base'!$B$4:$B$29,0), MATCH(CONCATENATE($G268,AC$2),'WFOM - Time_Base'!$A$8:$API$8,0)) *
INDEX('WFOM - Time_Base'!$A$4:$API$29, MATCH("CenHos_Per", 'WFOM - Time_Base'!$B$4:$B$29,0), MATCH(CONCATENATE($G268,AC$2),'WFOM - Time_Base'!$A$8:$API$8,0)),
IFERROR($AN268 * INDEX('Inputs from Uganda staff'!$E$61:$BM$80,MATCH('HRH Need estimation'!AC$2,'Inputs from Uganda staff'!$E$61:$E$80,0),MATCH('HRH Need estimation'!$D268,'Inputs from Uganda staff'!$E$6:$BM$6,0)),
""))</f>
        <v/>
      </c>
      <c r="AD268" s="122">
        <f>IFERROR(
$AN268 * INDEX('WFOM - Time_Base'!$A$4:$API$29, MATCH("CenHos", 'WFOM - Time_Base'!$B$4:$B$29,0), MATCH(CONCATENATE($G268,AD$2),'WFOM - Time_Base'!$A$8:$API$8,0)) *
INDEX('WFOM - Time_Base'!$A$4:$API$29, MATCH("CenHos_Per", 'WFOM - Time_Base'!$B$4:$B$29,0), MATCH(CONCATENATE($G268,AD$2),'WFOM - Time_Base'!$A$8:$API$8,0)),
IFERROR($AN268 * INDEX('Inputs from Uganda staff'!$E$61:$BM$80,MATCH('HRH Need estimation'!AD$2,'Inputs from Uganda staff'!$E$61:$E$80,0),MATCH('HRH Need estimation'!$D268,'Inputs from Uganda staff'!$E$6:$BM$6,0)),
""))</f>
        <v>54</v>
      </c>
      <c r="AE268" s="122">
        <f>IFERROR(
$AN268 * INDEX('WFOM - Time_Base'!$A$4:$API$29, MATCH("CenHos", 'WFOM - Time_Base'!$B$4:$B$29,0), MATCH(CONCATENATE($G268,AE$2),'WFOM - Time_Base'!$A$8:$API$8,0)) *
INDEX('WFOM - Time_Base'!$A$4:$API$29, MATCH("CenHos_Per", 'WFOM - Time_Base'!$B$4:$B$29,0), MATCH(CONCATENATE($G268,AE$2),'WFOM - Time_Base'!$A$8:$API$8,0)),
IFERROR($AN268 * INDEX('Inputs from Uganda staff'!$E$61:$BM$80,MATCH('HRH Need estimation'!AE$2,'Inputs from Uganda staff'!$E$61:$E$80,0),MATCH('HRH Need estimation'!$D268,'Inputs from Uganda staff'!$E$6:$BM$6,0)),
""))</f>
        <v>0</v>
      </c>
      <c r="AF268" s="122">
        <f>IFERROR(
$AN268 * INDEX('WFOM - Time_Base'!$A$4:$API$29, MATCH("CenHos", 'WFOM - Time_Base'!$B$4:$B$29,0), MATCH(CONCATENATE($G268,AF$2),'WFOM - Time_Base'!$A$8:$API$8,0)) *
INDEX('WFOM - Time_Base'!$A$4:$API$29, MATCH("CenHos_Per", 'WFOM - Time_Base'!$B$4:$B$29,0), MATCH(CONCATENATE($G268,AF$2),'WFOM - Time_Base'!$A$8:$API$8,0)),
IFERROR($AN268 * INDEX('Inputs from Uganda staff'!$E$61:$BM$80,MATCH('HRH Need estimation'!AF$2,'Inputs from Uganda staff'!$E$61:$E$80,0),MATCH('HRH Need estimation'!$D268,'Inputs from Uganda staff'!$E$6:$BM$6,0)),
""))</f>
        <v>18</v>
      </c>
      <c r="AG268" s="122">
        <f>IFERROR(
$AN268 * INDEX('WFOM - Time_Base'!$A$4:$API$29, MATCH("CenHos", 'WFOM - Time_Base'!$B$4:$B$29,0), MATCH(CONCATENATE($G268,AG$2),'WFOM - Time_Base'!$A$8:$API$8,0)) *
INDEX('WFOM - Time_Base'!$A$4:$API$29, MATCH("CenHos_Per", 'WFOM - Time_Base'!$B$4:$B$29,0), MATCH(CONCATENATE($G268,AG$2),'WFOM - Time_Base'!$A$8:$API$8,0)),
IFERROR($AN268 * INDEX('Inputs from Uganda staff'!$E$61:$BM$80,MATCH('HRH Need estimation'!AG$2,'Inputs from Uganda staff'!$E$61:$E$80,0),MATCH('HRH Need estimation'!$D268,'Inputs from Uganda staff'!$E$6:$BM$6,0)),
""))</f>
        <v>0</v>
      </c>
      <c r="AH268" s="122">
        <f>IFERROR(
$AN268 * INDEX('WFOM - Time_Base'!$A$4:$API$29, MATCH("CenHos", 'WFOM - Time_Base'!$B$4:$B$29,0), MATCH(CONCATENATE($G268,AH$2),'WFOM - Time_Base'!$A$8:$API$8,0)) *
INDEX('WFOM - Time_Base'!$A$4:$API$29, MATCH("CenHos_Per", 'WFOM - Time_Base'!$B$4:$B$29,0), MATCH(CONCATENATE($G268,AH$2),'WFOM - Time_Base'!$A$8:$API$8,0)),
IFERROR($AN268 * INDEX('Inputs from Uganda staff'!$E$61:$BM$80,MATCH('HRH Need estimation'!AH$2,'Inputs from Uganda staff'!$E$61:$E$80,0),MATCH('HRH Need estimation'!$D268,'Inputs from Uganda staff'!$E$6:$BM$6,0)),
""))</f>
        <v>0</v>
      </c>
      <c r="AI268" s="122">
        <f>IFERROR(
$AN268 * INDEX('WFOM - Time_Base'!$A$4:$API$29, MATCH("CenHos", 'WFOM - Time_Base'!$B$4:$B$29,0), MATCH(CONCATENATE($G268,AI$2),'WFOM - Time_Base'!$A$8:$API$8,0)) *
INDEX('WFOM - Time_Base'!$A$4:$API$29, MATCH("CenHos_Per", 'WFOM - Time_Base'!$B$4:$B$29,0), MATCH(CONCATENATE($G268,AI$2),'WFOM - Time_Base'!$A$8:$API$8,0)),
IFERROR($AN268 * INDEX('Inputs from Uganda staff'!$E$61:$BM$80,MATCH('HRH Need estimation'!AI$2,'Inputs from Uganda staff'!$E$61:$E$80,0),MATCH('HRH Need estimation'!$D268,'Inputs from Uganda staff'!$E$6:$BM$6,0)),
""))</f>
        <v>0.8</v>
      </c>
      <c r="AJ268" s="122">
        <f>IFERROR(
$AN268 * INDEX('WFOM - Time_Base'!$A$4:$API$29, MATCH("CenHos", 'WFOM - Time_Base'!$B$4:$B$29,0), MATCH(CONCATENATE($G268,AJ$2),'WFOM - Time_Base'!$A$8:$API$8,0)) *
INDEX('WFOM - Time_Base'!$A$4:$API$29, MATCH("CenHos_Per", 'WFOM - Time_Base'!$B$4:$B$29,0), MATCH(CONCATENATE($G268,AJ$2),'WFOM - Time_Base'!$A$8:$API$8,0)),
IFERROR($AN268 * INDEX('Inputs from Uganda staff'!$E$61:$BM$80,MATCH('HRH Need estimation'!AJ$2,'Inputs from Uganda staff'!$E$61:$E$80,0),MATCH('HRH Need estimation'!$D268,'Inputs from Uganda staff'!$E$6:$BM$6,0)),
""))</f>
        <v>0</v>
      </c>
      <c r="AK268" s="122">
        <f>IFERROR(
$AN268 * INDEX('WFOM - Time_Base'!$A$4:$API$29, MATCH("CenHos", 'WFOM - Time_Base'!$B$4:$B$29,0), MATCH(CONCATENATE($G268,AK$2),'WFOM - Time_Base'!$A$8:$API$8,0)) *
INDEX('WFOM - Time_Base'!$A$4:$API$29, MATCH("CenHos_Per", 'WFOM - Time_Base'!$B$4:$B$29,0), MATCH(CONCATENATE($G268,AK$2),'WFOM - Time_Base'!$A$8:$API$8,0)),
IFERROR($AN268 * INDEX('Inputs from Uganda staff'!$E$61:$BM$80,MATCH('HRH Need estimation'!AK$2,'Inputs from Uganda staff'!$E$61:$E$80,0),MATCH('HRH Need estimation'!$D268,'Inputs from Uganda staff'!$E$6:$BM$6,0)),
""))</f>
        <v>0</v>
      </c>
      <c r="AL268" s="122">
        <f>IFERROR(
$AN268 * INDEX('WFOM - Time_Base'!$A$4:$API$29, MATCH("CenHos", 'WFOM - Time_Base'!$B$4:$B$29,0), MATCH(CONCATENATE($G268,AL$2),'WFOM - Time_Base'!$A$8:$API$8,0)) *
INDEX('WFOM - Time_Base'!$A$4:$API$29, MATCH("CenHos_Per", 'WFOM - Time_Base'!$B$4:$B$29,0), MATCH(CONCATENATE($G268,AL$2),'WFOM - Time_Base'!$A$8:$API$8,0)),
IFERROR($AN268 * INDEX('Inputs from Uganda staff'!$E$61:$BM$80,MATCH('HRH Need estimation'!AL$2,'Inputs from Uganda staff'!$E$61:$E$80,0),MATCH('HRH Need estimation'!$D268,'Inputs from Uganda staff'!$E$6:$BM$6,0)),
""))</f>
        <v>0</v>
      </c>
      <c r="AN268">
        <v>1</v>
      </c>
      <c r="AO268" t="e">
        <f t="shared" si="12"/>
        <v>#N/A</v>
      </c>
    </row>
    <row r="269" spans="1:41">
      <c r="A269" s="106" t="s">
        <v>915</v>
      </c>
      <c r="B269" s="106" t="s">
        <v>724</v>
      </c>
      <c r="C269" s="107" t="s">
        <v>753</v>
      </c>
      <c r="D269" s="113" t="s">
        <v>754</v>
      </c>
      <c r="E269" s="252"/>
      <c r="F269" s="252"/>
      <c r="G269" s="122" t="str">
        <f>IF(F269&lt;&gt;"", VLOOKUP(F269,'WFOM - Cadre and Service List'!$E$4:$F$52,2,FALSE), "")</f>
        <v/>
      </c>
      <c r="H269" s="122"/>
      <c r="I269" s="207"/>
      <c r="J269" s="207"/>
      <c r="K269" s="207"/>
      <c r="L269" s="207"/>
      <c r="M269" s="207"/>
      <c r="N269" s="207"/>
      <c r="O269" s="207"/>
      <c r="P269" s="207">
        <f t="shared" si="11"/>
        <v>0</v>
      </c>
      <c r="Q269" s="122" t="s">
        <v>1947</v>
      </c>
      <c r="R269" s="122">
        <f>IFERROR(
$AN269 * INDEX('WFOM - Time_Base'!$A$4:$API$29, MATCH("CenHos", 'WFOM - Time_Base'!$B$4:$B$29,0), MATCH(CONCATENATE($G269,R$2),'WFOM - Time_Base'!$A$8:$API$8,0)) *
INDEX('WFOM - Time_Base'!$A$4:$API$29, MATCH("CenHos_Per", 'WFOM - Time_Base'!$B$4:$B$29,0), MATCH(CONCATENATE($G269,R$2),'WFOM - Time_Base'!$A$8:$API$8,0)),
IFERROR($AN269 * INDEX('Inputs from Uganda staff'!$E$61:$BM$80,MATCH('HRH Need estimation'!R$2,'Inputs from Uganda staff'!$E$61:$E$80,0),MATCH('HRH Need estimation'!$D269,'Inputs from Uganda staff'!$E$6:$BM$6,0)),
""))</f>
        <v>0</v>
      </c>
      <c r="S269" s="122">
        <f>IFERROR(
$AN269 * INDEX('WFOM - Time_Base'!$A$4:$API$29, MATCH("CenHos", 'WFOM - Time_Base'!$B$4:$B$29,0), MATCH(CONCATENATE($G269,S$2),'WFOM - Time_Base'!$A$8:$API$8,0)) *
INDEX('WFOM - Time_Base'!$A$4:$API$29, MATCH("CenHos_Per", 'WFOM - Time_Base'!$B$4:$B$29,0), MATCH(CONCATENATE($G269,S$2),'WFOM - Time_Base'!$A$8:$API$8,0)),
IFERROR($AN269 * INDEX('Inputs from Uganda staff'!$E$61:$BM$80,MATCH('HRH Need estimation'!S$2,'Inputs from Uganda staff'!$E$61:$E$80,0),MATCH('HRH Need estimation'!$D269,'Inputs from Uganda staff'!$E$6:$BM$6,0)),
""))</f>
        <v>0</v>
      </c>
      <c r="T269" s="122">
        <f>IFERROR(
$AN269 * INDEX('WFOM - Time_Base'!$A$4:$API$29, MATCH("CenHos", 'WFOM - Time_Base'!$B$4:$B$29,0), MATCH(CONCATENATE($G269,T$2),'WFOM - Time_Base'!$A$8:$API$8,0)) *
INDEX('WFOM - Time_Base'!$A$4:$API$29, MATCH("CenHos_Per", 'WFOM - Time_Base'!$B$4:$B$29,0), MATCH(CONCATENATE($G269,T$2),'WFOM - Time_Base'!$A$8:$API$8,0)),
IFERROR($AN269 * INDEX('Inputs from Uganda staff'!$E$61:$BM$80,MATCH('HRH Need estimation'!T$2,'Inputs from Uganda staff'!$E$61:$E$80,0),MATCH('HRH Need estimation'!$D269,'Inputs from Uganda staff'!$E$6:$BM$6,0)),
""))</f>
        <v>0</v>
      </c>
      <c r="U269" s="122">
        <f>IFERROR(
$AN269 * INDEX('WFOM - Time_Base'!$A$4:$API$29, MATCH("CenHos", 'WFOM - Time_Base'!$B$4:$B$29,0), MATCH(CONCATENATE($G269,U$2),'WFOM - Time_Base'!$A$8:$API$8,0)) *
INDEX('WFOM - Time_Base'!$A$4:$API$29, MATCH("CenHos_Per", 'WFOM - Time_Base'!$B$4:$B$29,0), MATCH(CONCATENATE($G269,U$2),'WFOM - Time_Base'!$A$8:$API$8,0)),
IFERROR($AN269 * INDEX('Inputs from Uganda staff'!$E$61:$BM$80,MATCH('HRH Need estimation'!U$2,'Inputs from Uganda staff'!$E$61:$E$80,0),MATCH('HRH Need estimation'!$D269,'Inputs from Uganda staff'!$E$6:$BM$6,0)),
""))</f>
        <v>0</v>
      </c>
      <c r="V269" s="122">
        <f>IFERROR(
$AN269 * INDEX('WFOM - Time_Base'!$A$4:$API$29, MATCH("CenHos", 'WFOM - Time_Base'!$B$4:$B$29,0), MATCH(CONCATENATE($G269,V$2),'WFOM - Time_Base'!$A$8:$API$8,0)) *
INDEX('WFOM - Time_Base'!$A$4:$API$29, MATCH("CenHos_Per", 'WFOM - Time_Base'!$B$4:$B$29,0), MATCH(CONCATENATE($G269,V$2),'WFOM - Time_Base'!$A$8:$API$8,0)),
IFERROR($AN269 * INDEX('Inputs from Uganda staff'!$E$61:$BM$80,MATCH('HRH Need estimation'!V$2,'Inputs from Uganda staff'!$E$61:$E$80,0),MATCH('HRH Need estimation'!$D269,'Inputs from Uganda staff'!$E$6:$BM$6,0)),
""))</f>
        <v>0</v>
      </c>
      <c r="W269" s="122">
        <f>IFERROR(
$AN269 * INDEX('WFOM - Time_Base'!$A$4:$API$29, MATCH("CenHos", 'WFOM - Time_Base'!$B$4:$B$29,0), MATCH(CONCATENATE($G269,W$2),'WFOM - Time_Base'!$A$8:$API$8,0)) *
INDEX('WFOM - Time_Base'!$A$4:$API$29, MATCH("CenHos_Per", 'WFOM - Time_Base'!$B$4:$B$29,0), MATCH(CONCATENATE($G269,W$2),'WFOM - Time_Base'!$A$8:$API$8,0)),
IFERROR($AN269 * INDEX('Inputs from Uganda staff'!$E$61:$BM$80,MATCH('HRH Need estimation'!W$2,'Inputs from Uganda staff'!$E$61:$E$80,0),MATCH('HRH Need estimation'!$D269,'Inputs from Uganda staff'!$E$6:$BM$6,0)),
""))</f>
        <v>0</v>
      </c>
      <c r="X269" s="122">
        <f>IFERROR(
$AN269 * INDEX('WFOM - Time_Base'!$A$4:$API$29, MATCH("CenHos", 'WFOM - Time_Base'!$B$4:$B$29,0), MATCH(CONCATENATE($G269,X$2),'WFOM - Time_Base'!$A$8:$API$8,0)) *
INDEX('WFOM - Time_Base'!$A$4:$API$29, MATCH("CenHos_Per", 'WFOM - Time_Base'!$B$4:$B$29,0), MATCH(CONCATENATE($G269,X$2),'WFOM - Time_Base'!$A$8:$API$8,0)),
IFERROR($AN269 * INDEX('Inputs from Uganda staff'!$E$61:$BM$80,MATCH('HRH Need estimation'!X$2,'Inputs from Uganda staff'!$E$61:$E$80,0),MATCH('HRH Need estimation'!$D269,'Inputs from Uganda staff'!$E$6:$BM$6,0)),
""))</f>
        <v>0</v>
      </c>
      <c r="Y269" s="122">
        <f>IFERROR(
$AN269 * INDEX('WFOM - Time_Base'!$A$4:$API$29, MATCH("CenHos", 'WFOM - Time_Base'!$B$4:$B$29,0), MATCH(CONCATENATE($G269,Y$2),'WFOM - Time_Base'!$A$8:$API$8,0)) *
INDEX('WFOM - Time_Base'!$A$4:$API$29, MATCH("CenHos_Per", 'WFOM - Time_Base'!$B$4:$B$29,0), MATCH(CONCATENATE($G269,Y$2),'WFOM - Time_Base'!$A$8:$API$8,0)),
IFERROR($AN269 * INDEX('Inputs from Uganda staff'!$E$61:$BM$80,MATCH('HRH Need estimation'!Y$2,'Inputs from Uganda staff'!$E$61:$E$80,0),MATCH('HRH Need estimation'!$D269,'Inputs from Uganda staff'!$E$6:$BM$6,0)),
""))</f>
        <v>0</v>
      </c>
      <c r="Z269" s="122">
        <f>IFERROR(
$AN269 * INDEX('WFOM - Time_Base'!$A$4:$API$29, MATCH("CenHos", 'WFOM - Time_Base'!$B$4:$B$29,0), MATCH(CONCATENATE($G269,Z$2),'WFOM - Time_Base'!$A$8:$API$8,0)) *
INDEX('WFOM - Time_Base'!$A$4:$API$29, MATCH("CenHos_Per", 'WFOM - Time_Base'!$B$4:$B$29,0), MATCH(CONCATENATE($G269,Z$2),'WFOM - Time_Base'!$A$8:$API$8,0)),
IFERROR($AN269 * INDEX('Inputs from Uganda staff'!$E$61:$BM$80,MATCH('HRH Need estimation'!Z$2,'Inputs from Uganda staff'!$E$61:$E$80,0),MATCH('HRH Need estimation'!$D269,'Inputs from Uganda staff'!$E$6:$BM$6,0)),
""))</f>
        <v>0</v>
      </c>
      <c r="AA269" s="122">
        <f>IFERROR(
$AN269 * INDEX('WFOM - Time_Base'!$A$4:$API$29, MATCH("CenHos", 'WFOM - Time_Base'!$B$4:$B$29,0), MATCH(CONCATENATE($G269,AA$2),'WFOM - Time_Base'!$A$8:$API$8,0)) *
INDEX('WFOM - Time_Base'!$A$4:$API$29, MATCH("CenHos_Per", 'WFOM - Time_Base'!$B$4:$B$29,0), MATCH(CONCATENATE($G269,AA$2),'WFOM - Time_Base'!$A$8:$API$8,0)),
IFERROR($AN269 * INDEX('Inputs from Uganda staff'!$E$61:$BM$80,MATCH('HRH Need estimation'!AA$2,'Inputs from Uganda staff'!$E$61:$E$80,0),MATCH('HRH Need estimation'!$D269,'Inputs from Uganda staff'!$E$6:$BM$6,0)),
""))</f>
        <v>0</v>
      </c>
      <c r="AB269" s="122">
        <f>IFERROR(
$AN269 * INDEX('WFOM - Time_Base'!$A$4:$API$29, MATCH("CenHos", 'WFOM - Time_Base'!$B$4:$B$29,0), MATCH(CONCATENATE($G269,AB$2),'WFOM - Time_Base'!$A$8:$API$8,0)) *
INDEX('WFOM - Time_Base'!$A$4:$API$29, MATCH("CenHos_Per", 'WFOM - Time_Base'!$B$4:$B$29,0), MATCH(CONCATENATE($G269,AB$2),'WFOM - Time_Base'!$A$8:$API$8,0)),
IFERROR($AN269 * INDEX('Inputs from Uganda staff'!$E$61:$BM$80,MATCH('HRH Need estimation'!AB$2,'Inputs from Uganda staff'!$E$61:$E$80,0),MATCH('HRH Need estimation'!$D269,'Inputs from Uganda staff'!$E$6:$BM$6,0)),
""))</f>
        <v>0</v>
      </c>
      <c r="AC269" s="122" t="str">
        <f>IFERROR(
$AN269 * INDEX('WFOM - Time_Base'!$A$4:$API$29, MATCH("CenHos", 'WFOM - Time_Base'!$B$4:$B$29,0), MATCH(CONCATENATE($G269,AC$2),'WFOM - Time_Base'!$A$8:$API$8,0)) *
INDEX('WFOM - Time_Base'!$A$4:$API$29, MATCH("CenHos_Per", 'WFOM - Time_Base'!$B$4:$B$29,0), MATCH(CONCATENATE($G269,AC$2),'WFOM - Time_Base'!$A$8:$API$8,0)),
IFERROR($AN269 * INDEX('Inputs from Uganda staff'!$E$61:$BM$80,MATCH('HRH Need estimation'!AC$2,'Inputs from Uganda staff'!$E$61:$E$80,0),MATCH('HRH Need estimation'!$D269,'Inputs from Uganda staff'!$E$6:$BM$6,0)),
""))</f>
        <v/>
      </c>
      <c r="AD269" s="122">
        <f>IFERROR(
$AN269 * INDEX('WFOM - Time_Base'!$A$4:$API$29, MATCH("CenHos", 'WFOM - Time_Base'!$B$4:$B$29,0), MATCH(CONCATENATE($G269,AD$2),'WFOM - Time_Base'!$A$8:$API$8,0)) *
INDEX('WFOM - Time_Base'!$A$4:$API$29, MATCH("CenHos_Per", 'WFOM - Time_Base'!$B$4:$B$29,0), MATCH(CONCATENATE($G269,AD$2),'WFOM - Time_Base'!$A$8:$API$8,0)),
IFERROR($AN269 * INDEX('Inputs from Uganda staff'!$E$61:$BM$80,MATCH('HRH Need estimation'!AD$2,'Inputs from Uganda staff'!$E$61:$E$80,0),MATCH('HRH Need estimation'!$D269,'Inputs from Uganda staff'!$E$6:$BM$6,0)),
""))</f>
        <v>54</v>
      </c>
      <c r="AE269" s="122">
        <f>IFERROR(
$AN269 * INDEX('WFOM - Time_Base'!$A$4:$API$29, MATCH("CenHos", 'WFOM - Time_Base'!$B$4:$B$29,0), MATCH(CONCATENATE($G269,AE$2),'WFOM - Time_Base'!$A$8:$API$8,0)) *
INDEX('WFOM - Time_Base'!$A$4:$API$29, MATCH("CenHos_Per", 'WFOM - Time_Base'!$B$4:$B$29,0), MATCH(CONCATENATE($G269,AE$2),'WFOM - Time_Base'!$A$8:$API$8,0)),
IFERROR($AN269 * INDEX('Inputs from Uganda staff'!$E$61:$BM$80,MATCH('HRH Need estimation'!AE$2,'Inputs from Uganda staff'!$E$61:$E$80,0),MATCH('HRH Need estimation'!$D269,'Inputs from Uganda staff'!$E$6:$BM$6,0)),
""))</f>
        <v>0</v>
      </c>
      <c r="AF269" s="122">
        <f>IFERROR(
$AN269 * INDEX('WFOM - Time_Base'!$A$4:$API$29, MATCH("CenHos", 'WFOM - Time_Base'!$B$4:$B$29,0), MATCH(CONCATENATE($G269,AF$2),'WFOM - Time_Base'!$A$8:$API$8,0)) *
INDEX('WFOM - Time_Base'!$A$4:$API$29, MATCH("CenHos_Per", 'WFOM - Time_Base'!$B$4:$B$29,0), MATCH(CONCATENATE($G269,AF$2),'WFOM - Time_Base'!$A$8:$API$8,0)),
IFERROR($AN269 * INDEX('Inputs from Uganda staff'!$E$61:$BM$80,MATCH('HRH Need estimation'!AF$2,'Inputs from Uganda staff'!$E$61:$E$80,0),MATCH('HRH Need estimation'!$D269,'Inputs from Uganda staff'!$E$6:$BM$6,0)),
""))</f>
        <v>18</v>
      </c>
      <c r="AG269" s="122">
        <f>IFERROR(
$AN269 * INDEX('WFOM - Time_Base'!$A$4:$API$29, MATCH("CenHos", 'WFOM - Time_Base'!$B$4:$B$29,0), MATCH(CONCATENATE($G269,AG$2),'WFOM - Time_Base'!$A$8:$API$8,0)) *
INDEX('WFOM - Time_Base'!$A$4:$API$29, MATCH("CenHos_Per", 'WFOM - Time_Base'!$B$4:$B$29,0), MATCH(CONCATENATE($G269,AG$2),'WFOM - Time_Base'!$A$8:$API$8,0)),
IFERROR($AN269 * INDEX('Inputs from Uganda staff'!$E$61:$BM$80,MATCH('HRH Need estimation'!AG$2,'Inputs from Uganda staff'!$E$61:$E$80,0),MATCH('HRH Need estimation'!$D269,'Inputs from Uganda staff'!$E$6:$BM$6,0)),
""))</f>
        <v>0</v>
      </c>
      <c r="AH269" s="122">
        <f>IFERROR(
$AN269 * INDEX('WFOM - Time_Base'!$A$4:$API$29, MATCH("CenHos", 'WFOM - Time_Base'!$B$4:$B$29,0), MATCH(CONCATENATE($G269,AH$2),'WFOM - Time_Base'!$A$8:$API$8,0)) *
INDEX('WFOM - Time_Base'!$A$4:$API$29, MATCH("CenHos_Per", 'WFOM - Time_Base'!$B$4:$B$29,0), MATCH(CONCATENATE($G269,AH$2),'WFOM - Time_Base'!$A$8:$API$8,0)),
IFERROR($AN269 * INDEX('Inputs from Uganda staff'!$E$61:$BM$80,MATCH('HRH Need estimation'!AH$2,'Inputs from Uganda staff'!$E$61:$E$80,0),MATCH('HRH Need estimation'!$D269,'Inputs from Uganda staff'!$E$6:$BM$6,0)),
""))</f>
        <v>0</v>
      </c>
      <c r="AI269" s="122">
        <f>IFERROR(
$AN269 * INDEX('WFOM - Time_Base'!$A$4:$API$29, MATCH("CenHos", 'WFOM - Time_Base'!$B$4:$B$29,0), MATCH(CONCATENATE($G269,AI$2),'WFOM - Time_Base'!$A$8:$API$8,0)) *
INDEX('WFOM - Time_Base'!$A$4:$API$29, MATCH("CenHos_Per", 'WFOM - Time_Base'!$B$4:$B$29,0), MATCH(CONCATENATE($G269,AI$2),'WFOM - Time_Base'!$A$8:$API$8,0)),
IFERROR($AN269 * INDEX('Inputs from Uganda staff'!$E$61:$BM$80,MATCH('HRH Need estimation'!AI$2,'Inputs from Uganda staff'!$E$61:$E$80,0),MATCH('HRH Need estimation'!$D269,'Inputs from Uganda staff'!$E$6:$BM$6,0)),
""))</f>
        <v>0.8</v>
      </c>
      <c r="AJ269" s="122">
        <f>IFERROR(
$AN269 * INDEX('WFOM - Time_Base'!$A$4:$API$29, MATCH("CenHos", 'WFOM - Time_Base'!$B$4:$B$29,0), MATCH(CONCATENATE($G269,AJ$2),'WFOM - Time_Base'!$A$8:$API$8,0)) *
INDEX('WFOM - Time_Base'!$A$4:$API$29, MATCH("CenHos_Per", 'WFOM - Time_Base'!$B$4:$B$29,0), MATCH(CONCATENATE($G269,AJ$2),'WFOM - Time_Base'!$A$8:$API$8,0)),
IFERROR($AN269 * INDEX('Inputs from Uganda staff'!$E$61:$BM$80,MATCH('HRH Need estimation'!AJ$2,'Inputs from Uganda staff'!$E$61:$E$80,0),MATCH('HRH Need estimation'!$D269,'Inputs from Uganda staff'!$E$6:$BM$6,0)),
""))</f>
        <v>0</v>
      </c>
      <c r="AK269" s="122">
        <f>IFERROR(
$AN269 * INDEX('WFOM - Time_Base'!$A$4:$API$29, MATCH("CenHos", 'WFOM - Time_Base'!$B$4:$B$29,0), MATCH(CONCATENATE($G269,AK$2),'WFOM - Time_Base'!$A$8:$API$8,0)) *
INDEX('WFOM - Time_Base'!$A$4:$API$29, MATCH("CenHos_Per", 'WFOM - Time_Base'!$B$4:$B$29,0), MATCH(CONCATENATE($G269,AK$2),'WFOM - Time_Base'!$A$8:$API$8,0)),
IFERROR($AN269 * INDEX('Inputs from Uganda staff'!$E$61:$BM$80,MATCH('HRH Need estimation'!AK$2,'Inputs from Uganda staff'!$E$61:$E$80,0),MATCH('HRH Need estimation'!$D269,'Inputs from Uganda staff'!$E$6:$BM$6,0)),
""))</f>
        <v>0</v>
      </c>
      <c r="AL269" s="122">
        <f>IFERROR(
$AN269 * INDEX('WFOM - Time_Base'!$A$4:$API$29, MATCH("CenHos", 'WFOM - Time_Base'!$B$4:$B$29,0), MATCH(CONCATENATE($G269,AL$2),'WFOM - Time_Base'!$A$8:$API$8,0)) *
INDEX('WFOM - Time_Base'!$A$4:$API$29, MATCH("CenHos_Per", 'WFOM - Time_Base'!$B$4:$B$29,0), MATCH(CONCATENATE($G269,AL$2),'WFOM - Time_Base'!$A$8:$API$8,0)),
IFERROR($AN269 * INDEX('Inputs from Uganda staff'!$E$61:$BM$80,MATCH('HRH Need estimation'!AL$2,'Inputs from Uganda staff'!$E$61:$E$80,0),MATCH('HRH Need estimation'!$D269,'Inputs from Uganda staff'!$E$6:$BM$6,0)),
""))</f>
        <v>0</v>
      </c>
      <c r="AN269">
        <v>1</v>
      </c>
      <c r="AO269" t="e">
        <f t="shared" si="12"/>
        <v>#N/A</v>
      </c>
    </row>
    <row r="270" spans="1:41">
      <c r="A270" s="106" t="s">
        <v>915</v>
      </c>
      <c r="B270" s="106" t="s">
        <v>724</v>
      </c>
      <c r="C270" s="107" t="s">
        <v>755</v>
      </c>
      <c r="D270" s="115" t="s">
        <v>756</v>
      </c>
      <c r="E270" s="252"/>
      <c r="F270" s="252"/>
      <c r="G270" s="122" t="str">
        <f>IF(F270&lt;&gt;"", VLOOKUP(F270,'WFOM - Cadre and Service List'!$E$4:$F$52,2,FALSE), "")</f>
        <v/>
      </c>
      <c r="H270" s="122"/>
      <c r="I270" s="207"/>
      <c r="J270" s="207"/>
      <c r="K270" s="207"/>
      <c r="L270" s="207"/>
      <c r="M270" s="207"/>
      <c r="N270" s="207"/>
      <c r="O270" s="207"/>
      <c r="P270" s="207">
        <f t="shared" si="11"/>
        <v>0</v>
      </c>
      <c r="Q270" s="122" t="s">
        <v>1947</v>
      </c>
      <c r="R270" s="122">
        <f>IFERROR(
$AN270 * INDEX('WFOM - Time_Base'!$A$4:$API$29, MATCH("CenHos", 'WFOM - Time_Base'!$B$4:$B$29,0), MATCH(CONCATENATE($G270,R$2),'WFOM - Time_Base'!$A$8:$API$8,0)) *
INDEX('WFOM - Time_Base'!$A$4:$API$29, MATCH("CenHos_Per", 'WFOM - Time_Base'!$B$4:$B$29,0), MATCH(CONCATENATE($G270,R$2),'WFOM - Time_Base'!$A$8:$API$8,0)),
IFERROR($AN270 * INDEX('Inputs from Uganda staff'!$E$61:$BM$80,MATCH('HRH Need estimation'!R$2,'Inputs from Uganda staff'!$E$61:$E$80,0),MATCH('HRH Need estimation'!$D270,'Inputs from Uganda staff'!$E$6:$BM$6,0)),
""))</f>
        <v>0</v>
      </c>
      <c r="S270" s="122">
        <f>IFERROR(
$AN270 * INDEX('WFOM - Time_Base'!$A$4:$API$29, MATCH("CenHos", 'WFOM - Time_Base'!$B$4:$B$29,0), MATCH(CONCATENATE($G270,S$2),'WFOM - Time_Base'!$A$8:$API$8,0)) *
INDEX('WFOM - Time_Base'!$A$4:$API$29, MATCH("CenHos_Per", 'WFOM - Time_Base'!$B$4:$B$29,0), MATCH(CONCATENATE($G270,S$2),'WFOM - Time_Base'!$A$8:$API$8,0)),
IFERROR($AN270 * INDEX('Inputs from Uganda staff'!$E$61:$BM$80,MATCH('HRH Need estimation'!S$2,'Inputs from Uganda staff'!$E$61:$E$80,0),MATCH('HRH Need estimation'!$D270,'Inputs from Uganda staff'!$E$6:$BM$6,0)),
""))</f>
        <v>0</v>
      </c>
      <c r="T270" s="122">
        <f>IFERROR(
$AN270 * INDEX('WFOM - Time_Base'!$A$4:$API$29, MATCH("CenHos", 'WFOM - Time_Base'!$B$4:$B$29,0), MATCH(CONCATENATE($G270,T$2),'WFOM - Time_Base'!$A$8:$API$8,0)) *
INDEX('WFOM - Time_Base'!$A$4:$API$29, MATCH("CenHos_Per", 'WFOM - Time_Base'!$B$4:$B$29,0), MATCH(CONCATENATE($G270,T$2),'WFOM - Time_Base'!$A$8:$API$8,0)),
IFERROR($AN270 * INDEX('Inputs from Uganda staff'!$E$61:$BM$80,MATCH('HRH Need estimation'!T$2,'Inputs from Uganda staff'!$E$61:$E$80,0),MATCH('HRH Need estimation'!$D270,'Inputs from Uganda staff'!$E$6:$BM$6,0)),
""))</f>
        <v>0</v>
      </c>
      <c r="U270" s="122">
        <f>IFERROR(
$AN270 * INDEX('WFOM - Time_Base'!$A$4:$API$29, MATCH("CenHos", 'WFOM - Time_Base'!$B$4:$B$29,0), MATCH(CONCATENATE($G270,U$2),'WFOM - Time_Base'!$A$8:$API$8,0)) *
INDEX('WFOM - Time_Base'!$A$4:$API$29, MATCH("CenHos_Per", 'WFOM - Time_Base'!$B$4:$B$29,0), MATCH(CONCATENATE($G270,U$2),'WFOM - Time_Base'!$A$8:$API$8,0)),
IFERROR($AN270 * INDEX('Inputs from Uganda staff'!$E$61:$BM$80,MATCH('HRH Need estimation'!U$2,'Inputs from Uganda staff'!$E$61:$E$80,0),MATCH('HRH Need estimation'!$D270,'Inputs from Uganda staff'!$E$6:$BM$6,0)),
""))</f>
        <v>1.2</v>
      </c>
      <c r="V270" s="122">
        <f>IFERROR(
$AN270 * INDEX('WFOM - Time_Base'!$A$4:$API$29, MATCH("CenHos", 'WFOM - Time_Base'!$B$4:$B$29,0), MATCH(CONCATENATE($G270,V$2),'WFOM - Time_Base'!$A$8:$API$8,0)) *
INDEX('WFOM - Time_Base'!$A$4:$API$29, MATCH("CenHos_Per", 'WFOM - Time_Base'!$B$4:$B$29,0), MATCH(CONCATENATE($G270,V$2),'WFOM - Time_Base'!$A$8:$API$8,0)),
IFERROR($AN270 * INDEX('Inputs from Uganda staff'!$E$61:$BM$80,MATCH('HRH Need estimation'!V$2,'Inputs from Uganda staff'!$E$61:$E$80,0),MATCH('HRH Need estimation'!$D270,'Inputs from Uganda staff'!$E$6:$BM$6,0)),
""))</f>
        <v>1.2</v>
      </c>
      <c r="W270" s="122">
        <f>IFERROR(
$AN270 * INDEX('WFOM - Time_Base'!$A$4:$API$29, MATCH("CenHos", 'WFOM - Time_Base'!$B$4:$B$29,0), MATCH(CONCATENATE($G270,W$2),'WFOM - Time_Base'!$A$8:$API$8,0)) *
INDEX('WFOM - Time_Base'!$A$4:$API$29, MATCH("CenHos_Per", 'WFOM - Time_Base'!$B$4:$B$29,0), MATCH(CONCATENATE($G270,W$2),'WFOM - Time_Base'!$A$8:$API$8,0)),
IFERROR($AN270 * INDEX('Inputs from Uganda staff'!$E$61:$BM$80,MATCH('HRH Need estimation'!W$2,'Inputs from Uganda staff'!$E$61:$E$80,0),MATCH('HRH Need estimation'!$D270,'Inputs from Uganda staff'!$E$6:$BM$6,0)),
""))</f>
        <v>0</v>
      </c>
      <c r="X270" s="122">
        <f>IFERROR(
$AN270 * INDEX('WFOM - Time_Base'!$A$4:$API$29, MATCH("CenHos", 'WFOM - Time_Base'!$B$4:$B$29,0), MATCH(CONCATENATE($G270,X$2),'WFOM - Time_Base'!$A$8:$API$8,0)) *
INDEX('WFOM - Time_Base'!$A$4:$API$29, MATCH("CenHos_Per", 'WFOM - Time_Base'!$B$4:$B$29,0), MATCH(CONCATENATE($G270,X$2),'WFOM - Time_Base'!$A$8:$API$8,0)),
IFERROR($AN270 * INDEX('Inputs from Uganda staff'!$E$61:$BM$80,MATCH('HRH Need estimation'!X$2,'Inputs from Uganda staff'!$E$61:$E$80,0),MATCH('HRH Need estimation'!$D270,'Inputs from Uganda staff'!$E$6:$BM$6,0)),
""))</f>
        <v>0</v>
      </c>
      <c r="Y270" s="122">
        <f>IFERROR(
$AN270 * INDEX('WFOM - Time_Base'!$A$4:$API$29, MATCH("CenHos", 'WFOM - Time_Base'!$B$4:$B$29,0), MATCH(CONCATENATE($G270,Y$2),'WFOM - Time_Base'!$A$8:$API$8,0)) *
INDEX('WFOM - Time_Base'!$A$4:$API$29, MATCH("CenHos_Per", 'WFOM - Time_Base'!$B$4:$B$29,0), MATCH(CONCATENATE($G270,Y$2),'WFOM - Time_Base'!$A$8:$API$8,0)),
IFERROR($AN270 * INDEX('Inputs from Uganda staff'!$E$61:$BM$80,MATCH('HRH Need estimation'!Y$2,'Inputs from Uganda staff'!$E$61:$E$80,0),MATCH('HRH Need estimation'!$D270,'Inputs from Uganda staff'!$E$6:$BM$6,0)),
""))</f>
        <v>0</v>
      </c>
      <c r="Z270" s="122">
        <f>IFERROR(
$AN270 * INDEX('WFOM - Time_Base'!$A$4:$API$29, MATCH("CenHos", 'WFOM - Time_Base'!$B$4:$B$29,0), MATCH(CONCATENATE($G270,Z$2),'WFOM - Time_Base'!$A$8:$API$8,0)) *
INDEX('WFOM - Time_Base'!$A$4:$API$29, MATCH("CenHos_Per", 'WFOM - Time_Base'!$B$4:$B$29,0), MATCH(CONCATENATE($G270,Z$2),'WFOM - Time_Base'!$A$8:$API$8,0)),
IFERROR($AN270 * INDEX('Inputs from Uganda staff'!$E$61:$BM$80,MATCH('HRH Need estimation'!Z$2,'Inputs from Uganda staff'!$E$61:$E$80,0),MATCH('HRH Need estimation'!$D270,'Inputs from Uganda staff'!$E$6:$BM$6,0)),
""))</f>
        <v>0</v>
      </c>
      <c r="AA270" s="122">
        <f>IFERROR(
$AN270 * INDEX('WFOM - Time_Base'!$A$4:$API$29, MATCH("CenHos", 'WFOM - Time_Base'!$B$4:$B$29,0), MATCH(CONCATENATE($G270,AA$2),'WFOM - Time_Base'!$A$8:$API$8,0)) *
INDEX('WFOM - Time_Base'!$A$4:$API$29, MATCH("CenHos_Per", 'WFOM - Time_Base'!$B$4:$B$29,0), MATCH(CONCATENATE($G270,AA$2),'WFOM - Time_Base'!$A$8:$API$8,0)),
IFERROR($AN270 * INDEX('Inputs from Uganda staff'!$E$61:$BM$80,MATCH('HRH Need estimation'!AA$2,'Inputs from Uganda staff'!$E$61:$E$80,0),MATCH('HRH Need estimation'!$D270,'Inputs from Uganda staff'!$E$6:$BM$6,0)),
""))</f>
        <v>0</v>
      </c>
      <c r="AB270" s="122">
        <f>IFERROR(
$AN270 * INDEX('WFOM - Time_Base'!$A$4:$API$29, MATCH("CenHos", 'WFOM - Time_Base'!$B$4:$B$29,0), MATCH(CONCATENATE($G270,AB$2),'WFOM - Time_Base'!$A$8:$API$8,0)) *
INDEX('WFOM - Time_Base'!$A$4:$API$29, MATCH("CenHos_Per", 'WFOM - Time_Base'!$B$4:$B$29,0), MATCH(CONCATENATE($G270,AB$2),'WFOM - Time_Base'!$A$8:$API$8,0)),
IFERROR($AN270 * INDEX('Inputs from Uganda staff'!$E$61:$BM$80,MATCH('HRH Need estimation'!AB$2,'Inputs from Uganda staff'!$E$61:$E$80,0),MATCH('HRH Need estimation'!$D270,'Inputs from Uganda staff'!$E$6:$BM$6,0)),
""))</f>
        <v>0</v>
      </c>
      <c r="AC270" s="122" t="str">
        <f>IFERROR(
$AN270 * INDEX('WFOM - Time_Base'!$A$4:$API$29, MATCH("CenHos", 'WFOM - Time_Base'!$B$4:$B$29,0), MATCH(CONCATENATE($G270,AC$2),'WFOM - Time_Base'!$A$8:$API$8,0)) *
INDEX('WFOM - Time_Base'!$A$4:$API$29, MATCH("CenHos_Per", 'WFOM - Time_Base'!$B$4:$B$29,0), MATCH(CONCATENATE($G270,AC$2),'WFOM - Time_Base'!$A$8:$API$8,0)),
IFERROR($AN270 * INDEX('Inputs from Uganda staff'!$E$61:$BM$80,MATCH('HRH Need estimation'!AC$2,'Inputs from Uganda staff'!$E$61:$E$80,0),MATCH('HRH Need estimation'!$D270,'Inputs from Uganda staff'!$E$6:$BM$6,0)),
""))</f>
        <v/>
      </c>
      <c r="AD270" s="122">
        <f>IFERROR(
$AN270 * INDEX('WFOM - Time_Base'!$A$4:$API$29, MATCH("CenHos", 'WFOM - Time_Base'!$B$4:$B$29,0), MATCH(CONCATENATE($G270,AD$2),'WFOM - Time_Base'!$A$8:$API$8,0)) *
INDEX('WFOM - Time_Base'!$A$4:$API$29, MATCH("CenHos_Per", 'WFOM - Time_Base'!$B$4:$B$29,0), MATCH(CONCATENATE($G270,AD$2),'WFOM - Time_Base'!$A$8:$API$8,0)),
IFERROR($AN270 * INDEX('Inputs from Uganda staff'!$E$61:$BM$80,MATCH('HRH Need estimation'!AD$2,'Inputs from Uganda staff'!$E$61:$E$80,0),MATCH('HRH Need estimation'!$D270,'Inputs from Uganda staff'!$E$6:$BM$6,0)),
""))</f>
        <v>24</v>
      </c>
      <c r="AE270" s="122">
        <f>IFERROR(
$AN270 * INDEX('WFOM - Time_Base'!$A$4:$API$29, MATCH("CenHos", 'WFOM - Time_Base'!$B$4:$B$29,0), MATCH(CONCATENATE($G270,AE$2),'WFOM - Time_Base'!$A$8:$API$8,0)) *
INDEX('WFOM - Time_Base'!$A$4:$API$29, MATCH("CenHos_Per", 'WFOM - Time_Base'!$B$4:$B$29,0), MATCH(CONCATENATE($G270,AE$2),'WFOM - Time_Base'!$A$8:$API$8,0)),
IFERROR($AN270 * INDEX('Inputs from Uganda staff'!$E$61:$BM$80,MATCH('HRH Need estimation'!AE$2,'Inputs from Uganda staff'!$E$61:$E$80,0),MATCH('HRH Need estimation'!$D270,'Inputs from Uganda staff'!$E$6:$BM$6,0)),
""))</f>
        <v>0</v>
      </c>
      <c r="AF270" s="122">
        <f>IFERROR(
$AN270 * INDEX('WFOM - Time_Base'!$A$4:$API$29, MATCH("CenHos", 'WFOM - Time_Base'!$B$4:$B$29,0), MATCH(CONCATENATE($G270,AF$2),'WFOM - Time_Base'!$A$8:$API$8,0)) *
INDEX('WFOM - Time_Base'!$A$4:$API$29, MATCH("CenHos_Per", 'WFOM - Time_Base'!$B$4:$B$29,0), MATCH(CONCATENATE($G270,AF$2),'WFOM - Time_Base'!$A$8:$API$8,0)),
IFERROR($AN270 * INDEX('Inputs from Uganda staff'!$E$61:$BM$80,MATCH('HRH Need estimation'!AF$2,'Inputs from Uganda staff'!$E$61:$E$80,0),MATCH('HRH Need estimation'!$D270,'Inputs from Uganda staff'!$E$6:$BM$6,0)),
""))</f>
        <v>18</v>
      </c>
      <c r="AG270" s="122">
        <f>IFERROR(
$AN270 * INDEX('WFOM - Time_Base'!$A$4:$API$29, MATCH("CenHos", 'WFOM - Time_Base'!$B$4:$B$29,0), MATCH(CONCATENATE($G270,AG$2),'WFOM - Time_Base'!$A$8:$API$8,0)) *
INDEX('WFOM - Time_Base'!$A$4:$API$29, MATCH("CenHos_Per", 'WFOM - Time_Base'!$B$4:$B$29,0), MATCH(CONCATENATE($G270,AG$2),'WFOM - Time_Base'!$A$8:$API$8,0)),
IFERROR($AN270 * INDEX('Inputs from Uganda staff'!$E$61:$BM$80,MATCH('HRH Need estimation'!AG$2,'Inputs from Uganda staff'!$E$61:$E$80,0),MATCH('HRH Need estimation'!$D270,'Inputs from Uganda staff'!$E$6:$BM$6,0)),
""))</f>
        <v>0</v>
      </c>
      <c r="AH270" s="122">
        <f>IFERROR(
$AN270 * INDEX('WFOM - Time_Base'!$A$4:$API$29, MATCH("CenHos", 'WFOM - Time_Base'!$B$4:$B$29,0), MATCH(CONCATENATE($G270,AH$2),'WFOM - Time_Base'!$A$8:$API$8,0)) *
INDEX('WFOM - Time_Base'!$A$4:$API$29, MATCH("CenHos_Per", 'WFOM - Time_Base'!$B$4:$B$29,0), MATCH(CONCATENATE($G270,AH$2),'WFOM - Time_Base'!$A$8:$API$8,0)),
IFERROR($AN270 * INDEX('Inputs from Uganda staff'!$E$61:$BM$80,MATCH('HRH Need estimation'!AH$2,'Inputs from Uganda staff'!$E$61:$E$80,0),MATCH('HRH Need estimation'!$D270,'Inputs from Uganda staff'!$E$6:$BM$6,0)),
""))</f>
        <v>0</v>
      </c>
      <c r="AI270" s="122">
        <f>IFERROR(
$AN270 * INDEX('WFOM - Time_Base'!$A$4:$API$29, MATCH("CenHos", 'WFOM - Time_Base'!$B$4:$B$29,0), MATCH(CONCATENATE($G270,AI$2),'WFOM - Time_Base'!$A$8:$API$8,0)) *
INDEX('WFOM - Time_Base'!$A$4:$API$29, MATCH("CenHos_Per", 'WFOM - Time_Base'!$B$4:$B$29,0), MATCH(CONCATENATE($G270,AI$2),'WFOM - Time_Base'!$A$8:$API$8,0)),
IFERROR($AN270 * INDEX('Inputs from Uganda staff'!$E$61:$BM$80,MATCH('HRH Need estimation'!AI$2,'Inputs from Uganda staff'!$E$61:$E$80,0),MATCH('HRH Need estimation'!$D270,'Inputs from Uganda staff'!$E$6:$BM$6,0)),
""))</f>
        <v>0.8</v>
      </c>
      <c r="AJ270" s="122">
        <f>IFERROR(
$AN270 * INDEX('WFOM - Time_Base'!$A$4:$API$29, MATCH("CenHos", 'WFOM - Time_Base'!$B$4:$B$29,0), MATCH(CONCATENATE($G270,AJ$2),'WFOM - Time_Base'!$A$8:$API$8,0)) *
INDEX('WFOM - Time_Base'!$A$4:$API$29, MATCH("CenHos_Per", 'WFOM - Time_Base'!$B$4:$B$29,0), MATCH(CONCATENATE($G270,AJ$2),'WFOM - Time_Base'!$A$8:$API$8,0)),
IFERROR($AN270 * INDEX('Inputs from Uganda staff'!$E$61:$BM$80,MATCH('HRH Need estimation'!AJ$2,'Inputs from Uganda staff'!$E$61:$E$80,0),MATCH('HRH Need estimation'!$D270,'Inputs from Uganda staff'!$E$6:$BM$6,0)),
""))</f>
        <v>0</v>
      </c>
      <c r="AK270" s="122">
        <f>IFERROR(
$AN270 * INDEX('WFOM - Time_Base'!$A$4:$API$29, MATCH("CenHos", 'WFOM - Time_Base'!$B$4:$B$29,0), MATCH(CONCATENATE($G270,AK$2),'WFOM - Time_Base'!$A$8:$API$8,0)) *
INDEX('WFOM - Time_Base'!$A$4:$API$29, MATCH("CenHos_Per", 'WFOM - Time_Base'!$B$4:$B$29,0), MATCH(CONCATENATE($G270,AK$2),'WFOM - Time_Base'!$A$8:$API$8,0)),
IFERROR($AN270 * INDEX('Inputs from Uganda staff'!$E$61:$BM$80,MATCH('HRH Need estimation'!AK$2,'Inputs from Uganda staff'!$E$61:$E$80,0),MATCH('HRH Need estimation'!$D270,'Inputs from Uganda staff'!$E$6:$BM$6,0)),
""))</f>
        <v>0</v>
      </c>
      <c r="AL270" s="122">
        <f>IFERROR(
$AN270 * INDEX('WFOM - Time_Base'!$A$4:$API$29, MATCH("CenHos", 'WFOM - Time_Base'!$B$4:$B$29,0), MATCH(CONCATENATE($G270,AL$2),'WFOM - Time_Base'!$A$8:$API$8,0)) *
INDEX('WFOM - Time_Base'!$A$4:$API$29, MATCH("CenHos_Per", 'WFOM - Time_Base'!$B$4:$B$29,0), MATCH(CONCATENATE($G270,AL$2),'WFOM - Time_Base'!$A$8:$API$8,0)),
IFERROR($AN270 * INDEX('Inputs from Uganda staff'!$E$61:$BM$80,MATCH('HRH Need estimation'!AL$2,'Inputs from Uganda staff'!$E$61:$E$80,0),MATCH('HRH Need estimation'!$D270,'Inputs from Uganda staff'!$E$6:$BM$6,0)),
""))</f>
        <v>0</v>
      </c>
      <c r="AN270">
        <v>1</v>
      </c>
      <c r="AO270" t="e">
        <f t="shared" si="12"/>
        <v>#N/A</v>
      </c>
    </row>
    <row r="271" spans="1:41">
      <c r="A271" s="106" t="s">
        <v>915</v>
      </c>
      <c r="B271" s="106" t="s">
        <v>724</v>
      </c>
      <c r="C271" s="107" t="s">
        <v>757</v>
      </c>
      <c r="D271" s="115" t="s">
        <v>758</v>
      </c>
      <c r="E271" s="252"/>
      <c r="F271" s="252"/>
      <c r="G271" s="122" t="str">
        <f>IF(F271&lt;&gt;"", VLOOKUP(F271,'WFOM - Cadre and Service List'!$E$4:$F$52,2,FALSE), "")</f>
        <v/>
      </c>
      <c r="H271" s="122"/>
      <c r="I271" s="207"/>
      <c r="J271" s="207"/>
      <c r="K271" s="207"/>
      <c r="L271" s="207"/>
      <c r="M271" s="207"/>
      <c r="N271" s="207"/>
      <c r="O271" s="207"/>
      <c r="P271" s="207">
        <f t="shared" si="11"/>
        <v>0</v>
      </c>
      <c r="Q271" s="122" t="s">
        <v>1947</v>
      </c>
      <c r="R271" s="122">
        <f>IFERROR(
$AN271 * INDEX('WFOM - Time_Base'!$A$4:$API$29, MATCH("CenHos", 'WFOM - Time_Base'!$B$4:$B$29,0), MATCH(CONCATENATE($G271,R$2),'WFOM - Time_Base'!$A$8:$API$8,0)) *
INDEX('WFOM - Time_Base'!$A$4:$API$29, MATCH("CenHos_Per", 'WFOM - Time_Base'!$B$4:$B$29,0), MATCH(CONCATENATE($G271,R$2),'WFOM - Time_Base'!$A$8:$API$8,0)),
IFERROR($AN271 * INDEX('Inputs from Uganda staff'!$E$61:$BM$80,MATCH('HRH Need estimation'!R$2,'Inputs from Uganda staff'!$E$61:$E$80,0),MATCH('HRH Need estimation'!$D271,'Inputs from Uganda staff'!$E$6:$BM$6,0)),
""))</f>
        <v>0</v>
      </c>
      <c r="S271" s="122">
        <f>IFERROR(
$AN271 * INDEX('WFOM - Time_Base'!$A$4:$API$29, MATCH("CenHos", 'WFOM - Time_Base'!$B$4:$B$29,0), MATCH(CONCATENATE($G271,S$2),'WFOM - Time_Base'!$A$8:$API$8,0)) *
INDEX('WFOM - Time_Base'!$A$4:$API$29, MATCH("CenHos_Per", 'WFOM - Time_Base'!$B$4:$B$29,0), MATCH(CONCATENATE($G271,S$2),'WFOM - Time_Base'!$A$8:$API$8,0)),
IFERROR($AN271 * INDEX('Inputs from Uganda staff'!$E$61:$BM$80,MATCH('HRH Need estimation'!S$2,'Inputs from Uganda staff'!$E$61:$E$80,0),MATCH('HRH Need estimation'!$D271,'Inputs from Uganda staff'!$E$6:$BM$6,0)),
""))</f>
        <v>0</v>
      </c>
      <c r="T271" s="122">
        <f>IFERROR(
$AN271 * INDEX('WFOM - Time_Base'!$A$4:$API$29, MATCH("CenHos", 'WFOM - Time_Base'!$B$4:$B$29,0), MATCH(CONCATENATE($G271,T$2),'WFOM - Time_Base'!$A$8:$API$8,0)) *
INDEX('WFOM - Time_Base'!$A$4:$API$29, MATCH("CenHos_Per", 'WFOM - Time_Base'!$B$4:$B$29,0), MATCH(CONCATENATE($G271,T$2),'WFOM - Time_Base'!$A$8:$API$8,0)),
IFERROR($AN271 * INDEX('Inputs from Uganda staff'!$E$61:$BM$80,MATCH('HRH Need estimation'!T$2,'Inputs from Uganda staff'!$E$61:$E$80,0),MATCH('HRH Need estimation'!$D271,'Inputs from Uganda staff'!$E$6:$BM$6,0)),
""))</f>
        <v>0</v>
      </c>
      <c r="U271" s="122">
        <f>IFERROR(
$AN271 * INDEX('WFOM - Time_Base'!$A$4:$API$29, MATCH("CenHos", 'WFOM - Time_Base'!$B$4:$B$29,0), MATCH(CONCATENATE($G271,U$2),'WFOM - Time_Base'!$A$8:$API$8,0)) *
INDEX('WFOM - Time_Base'!$A$4:$API$29, MATCH("CenHos_Per", 'WFOM - Time_Base'!$B$4:$B$29,0), MATCH(CONCATENATE($G271,U$2),'WFOM - Time_Base'!$A$8:$API$8,0)),
IFERROR($AN271 * INDEX('Inputs from Uganda staff'!$E$61:$BM$80,MATCH('HRH Need estimation'!U$2,'Inputs from Uganda staff'!$E$61:$E$80,0),MATCH('HRH Need estimation'!$D271,'Inputs from Uganda staff'!$E$6:$BM$6,0)),
""))</f>
        <v>1.2</v>
      </c>
      <c r="V271" s="122">
        <f>IFERROR(
$AN271 * INDEX('WFOM - Time_Base'!$A$4:$API$29, MATCH("CenHos", 'WFOM - Time_Base'!$B$4:$B$29,0), MATCH(CONCATENATE($G271,V$2),'WFOM - Time_Base'!$A$8:$API$8,0)) *
INDEX('WFOM - Time_Base'!$A$4:$API$29, MATCH("CenHos_Per", 'WFOM - Time_Base'!$B$4:$B$29,0), MATCH(CONCATENATE($G271,V$2),'WFOM - Time_Base'!$A$8:$API$8,0)),
IFERROR($AN271 * INDEX('Inputs from Uganda staff'!$E$61:$BM$80,MATCH('HRH Need estimation'!V$2,'Inputs from Uganda staff'!$E$61:$E$80,0),MATCH('HRH Need estimation'!$D271,'Inputs from Uganda staff'!$E$6:$BM$6,0)),
""))</f>
        <v>1.2</v>
      </c>
      <c r="W271" s="122">
        <f>IFERROR(
$AN271 * INDEX('WFOM - Time_Base'!$A$4:$API$29, MATCH("CenHos", 'WFOM - Time_Base'!$B$4:$B$29,0), MATCH(CONCATENATE($G271,W$2),'WFOM - Time_Base'!$A$8:$API$8,0)) *
INDEX('WFOM - Time_Base'!$A$4:$API$29, MATCH("CenHos_Per", 'WFOM - Time_Base'!$B$4:$B$29,0), MATCH(CONCATENATE($G271,W$2),'WFOM - Time_Base'!$A$8:$API$8,0)),
IFERROR($AN271 * INDEX('Inputs from Uganda staff'!$E$61:$BM$80,MATCH('HRH Need estimation'!W$2,'Inputs from Uganda staff'!$E$61:$E$80,0),MATCH('HRH Need estimation'!$D271,'Inputs from Uganda staff'!$E$6:$BM$6,0)),
""))</f>
        <v>0</v>
      </c>
      <c r="X271" s="122">
        <f>IFERROR(
$AN271 * INDEX('WFOM - Time_Base'!$A$4:$API$29, MATCH("CenHos", 'WFOM - Time_Base'!$B$4:$B$29,0), MATCH(CONCATENATE($G271,X$2),'WFOM - Time_Base'!$A$8:$API$8,0)) *
INDEX('WFOM - Time_Base'!$A$4:$API$29, MATCH("CenHos_Per", 'WFOM - Time_Base'!$B$4:$B$29,0), MATCH(CONCATENATE($G271,X$2),'WFOM - Time_Base'!$A$8:$API$8,0)),
IFERROR($AN271 * INDEX('Inputs from Uganda staff'!$E$61:$BM$80,MATCH('HRH Need estimation'!X$2,'Inputs from Uganda staff'!$E$61:$E$80,0),MATCH('HRH Need estimation'!$D271,'Inputs from Uganda staff'!$E$6:$BM$6,0)),
""))</f>
        <v>0</v>
      </c>
      <c r="Y271" s="122">
        <f>IFERROR(
$AN271 * INDEX('WFOM - Time_Base'!$A$4:$API$29, MATCH("CenHos", 'WFOM - Time_Base'!$B$4:$B$29,0), MATCH(CONCATENATE($G271,Y$2),'WFOM - Time_Base'!$A$8:$API$8,0)) *
INDEX('WFOM - Time_Base'!$A$4:$API$29, MATCH("CenHos_Per", 'WFOM - Time_Base'!$B$4:$B$29,0), MATCH(CONCATENATE($G271,Y$2),'WFOM - Time_Base'!$A$8:$API$8,0)),
IFERROR($AN271 * INDEX('Inputs from Uganda staff'!$E$61:$BM$80,MATCH('HRH Need estimation'!Y$2,'Inputs from Uganda staff'!$E$61:$E$80,0),MATCH('HRH Need estimation'!$D271,'Inputs from Uganda staff'!$E$6:$BM$6,0)),
""))</f>
        <v>0</v>
      </c>
      <c r="Z271" s="122">
        <f>IFERROR(
$AN271 * INDEX('WFOM - Time_Base'!$A$4:$API$29, MATCH("CenHos", 'WFOM - Time_Base'!$B$4:$B$29,0), MATCH(CONCATENATE($G271,Z$2),'WFOM - Time_Base'!$A$8:$API$8,0)) *
INDEX('WFOM - Time_Base'!$A$4:$API$29, MATCH("CenHos_Per", 'WFOM - Time_Base'!$B$4:$B$29,0), MATCH(CONCATENATE($G271,Z$2),'WFOM - Time_Base'!$A$8:$API$8,0)),
IFERROR($AN271 * INDEX('Inputs from Uganda staff'!$E$61:$BM$80,MATCH('HRH Need estimation'!Z$2,'Inputs from Uganda staff'!$E$61:$E$80,0),MATCH('HRH Need estimation'!$D271,'Inputs from Uganda staff'!$E$6:$BM$6,0)),
""))</f>
        <v>0</v>
      </c>
      <c r="AA271" s="122">
        <f>IFERROR(
$AN271 * INDEX('WFOM - Time_Base'!$A$4:$API$29, MATCH("CenHos", 'WFOM - Time_Base'!$B$4:$B$29,0), MATCH(CONCATENATE($G271,AA$2),'WFOM - Time_Base'!$A$8:$API$8,0)) *
INDEX('WFOM - Time_Base'!$A$4:$API$29, MATCH("CenHos_Per", 'WFOM - Time_Base'!$B$4:$B$29,0), MATCH(CONCATENATE($G271,AA$2),'WFOM - Time_Base'!$A$8:$API$8,0)),
IFERROR($AN271 * INDEX('Inputs from Uganda staff'!$E$61:$BM$80,MATCH('HRH Need estimation'!AA$2,'Inputs from Uganda staff'!$E$61:$E$80,0),MATCH('HRH Need estimation'!$D271,'Inputs from Uganda staff'!$E$6:$BM$6,0)),
""))</f>
        <v>0</v>
      </c>
      <c r="AB271" s="122">
        <f>IFERROR(
$AN271 * INDEX('WFOM - Time_Base'!$A$4:$API$29, MATCH("CenHos", 'WFOM - Time_Base'!$B$4:$B$29,0), MATCH(CONCATENATE($G271,AB$2),'WFOM - Time_Base'!$A$8:$API$8,0)) *
INDEX('WFOM - Time_Base'!$A$4:$API$29, MATCH("CenHos_Per", 'WFOM - Time_Base'!$B$4:$B$29,0), MATCH(CONCATENATE($G271,AB$2),'WFOM - Time_Base'!$A$8:$API$8,0)),
IFERROR($AN271 * INDEX('Inputs from Uganda staff'!$E$61:$BM$80,MATCH('HRH Need estimation'!AB$2,'Inputs from Uganda staff'!$E$61:$E$80,0),MATCH('HRH Need estimation'!$D271,'Inputs from Uganda staff'!$E$6:$BM$6,0)),
""))</f>
        <v>0</v>
      </c>
      <c r="AC271" s="122" t="str">
        <f>IFERROR(
$AN271 * INDEX('WFOM - Time_Base'!$A$4:$API$29, MATCH("CenHos", 'WFOM - Time_Base'!$B$4:$B$29,0), MATCH(CONCATENATE($G271,AC$2),'WFOM - Time_Base'!$A$8:$API$8,0)) *
INDEX('WFOM - Time_Base'!$A$4:$API$29, MATCH("CenHos_Per", 'WFOM - Time_Base'!$B$4:$B$29,0), MATCH(CONCATENATE($G271,AC$2),'WFOM - Time_Base'!$A$8:$API$8,0)),
IFERROR($AN271 * INDEX('Inputs from Uganda staff'!$E$61:$BM$80,MATCH('HRH Need estimation'!AC$2,'Inputs from Uganda staff'!$E$61:$E$80,0),MATCH('HRH Need estimation'!$D271,'Inputs from Uganda staff'!$E$6:$BM$6,0)),
""))</f>
        <v/>
      </c>
      <c r="AD271" s="122">
        <f>IFERROR(
$AN271 * INDEX('WFOM - Time_Base'!$A$4:$API$29, MATCH("CenHos", 'WFOM - Time_Base'!$B$4:$B$29,0), MATCH(CONCATENATE($G271,AD$2),'WFOM - Time_Base'!$A$8:$API$8,0)) *
INDEX('WFOM - Time_Base'!$A$4:$API$29, MATCH("CenHos_Per", 'WFOM - Time_Base'!$B$4:$B$29,0), MATCH(CONCATENATE($G271,AD$2),'WFOM - Time_Base'!$A$8:$API$8,0)),
IFERROR($AN271 * INDEX('Inputs from Uganda staff'!$E$61:$BM$80,MATCH('HRH Need estimation'!AD$2,'Inputs from Uganda staff'!$E$61:$E$80,0),MATCH('HRH Need estimation'!$D271,'Inputs from Uganda staff'!$E$6:$BM$6,0)),
""))</f>
        <v>3</v>
      </c>
      <c r="AE271" s="122">
        <f>IFERROR(
$AN271 * INDEX('WFOM - Time_Base'!$A$4:$API$29, MATCH("CenHos", 'WFOM - Time_Base'!$B$4:$B$29,0), MATCH(CONCATENATE($G271,AE$2),'WFOM - Time_Base'!$A$8:$API$8,0)) *
INDEX('WFOM - Time_Base'!$A$4:$API$29, MATCH("CenHos_Per", 'WFOM - Time_Base'!$B$4:$B$29,0), MATCH(CONCATENATE($G271,AE$2),'WFOM - Time_Base'!$A$8:$API$8,0)),
IFERROR($AN271 * INDEX('Inputs from Uganda staff'!$E$61:$BM$80,MATCH('HRH Need estimation'!AE$2,'Inputs from Uganda staff'!$E$61:$E$80,0),MATCH('HRH Need estimation'!$D271,'Inputs from Uganda staff'!$E$6:$BM$6,0)),
""))</f>
        <v>0</v>
      </c>
      <c r="AF271" s="122">
        <f>IFERROR(
$AN271 * INDEX('WFOM - Time_Base'!$A$4:$API$29, MATCH("CenHos", 'WFOM - Time_Base'!$B$4:$B$29,0), MATCH(CONCATENATE($G271,AF$2),'WFOM - Time_Base'!$A$8:$API$8,0)) *
INDEX('WFOM - Time_Base'!$A$4:$API$29, MATCH("CenHos_Per", 'WFOM - Time_Base'!$B$4:$B$29,0), MATCH(CONCATENATE($G271,AF$2),'WFOM - Time_Base'!$A$8:$API$8,0)),
IFERROR($AN271 * INDEX('Inputs from Uganda staff'!$E$61:$BM$80,MATCH('HRH Need estimation'!AF$2,'Inputs from Uganda staff'!$E$61:$E$80,0),MATCH('HRH Need estimation'!$D271,'Inputs from Uganda staff'!$E$6:$BM$6,0)),
""))</f>
        <v>18</v>
      </c>
      <c r="AG271" s="122">
        <f>IFERROR(
$AN271 * INDEX('WFOM - Time_Base'!$A$4:$API$29, MATCH("CenHos", 'WFOM - Time_Base'!$B$4:$B$29,0), MATCH(CONCATENATE($G271,AG$2),'WFOM - Time_Base'!$A$8:$API$8,0)) *
INDEX('WFOM - Time_Base'!$A$4:$API$29, MATCH("CenHos_Per", 'WFOM - Time_Base'!$B$4:$B$29,0), MATCH(CONCATENATE($G271,AG$2),'WFOM - Time_Base'!$A$8:$API$8,0)),
IFERROR($AN271 * INDEX('Inputs from Uganda staff'!$E$61:$BM$80,MATCH('HRH Need estimation'!AG$2,'Inputs from Uganda staff'!$E$61:$E$80,0),MATCH('HRH Need estimation'!$D271,'Inputs from Uganda staff'!$E$6:$BM$6,0)),
""))</f>
        <v>0</v>
      </c>
      <c r="AH271" s="122">
        <f>IFERROR(
$AN271 * INDEX('WFOM - Time_Base'!$A$4:$API$29, MATCH("CenHos", 'WFOM - Time_Base'!$B$4:$B$29,0), MATCH(CONCATENATE($G271,AH$2),'WFOM - Time_Base'!$A$8:$API$8,0)) *
INDEX('WFOM - Time_Base'!$A$4:$API$29, MATCH("CenHos_Per", 'WFOM - Time_Base'!$B$4:$B$29,0), MATCH(CONCATENATE($G271,AH$2),'WFOM - Time_Base'!$A$8:$API$8,0)),
IFERROR($AN271 * INDEX('Inputs from Uganda staff'!$E$61:$BM$80,MATCH('HRH Need estimation'!AH$2,'Inputs from Uganda staff'!$E$61:$E$80,0),MATCH('HRH Need estimation'!$D271,'Inputs from Uganda staff'!$E$6:$BM$6,0)),
""))</f>
        <v>0</v>
      </c>
      <c r="AI271" s="122">
        <f>IFERROR(
$AN271 * INDEX('WFOM - Time_Base'!$A$4:$API$29, MATCH("CenHos", 'WFOM - Time_Base'!$B$4:$B$29,0), MATCH(CONCATENATE($G271,AI$2),'WFOM - Time_Base'!$A$8:$API$8,0)) *
INDEX('WFOM - Time_Base'!$A$4:$API$29, MATCH("CenHos_Per", 'WFOM - Time_Base'!$B$4:$B$29,0), MATCH(CONCATENATE($G271,AI$2),'WFOM - Time_Base'!$A$8:$API$8,0)),
IFERROR($AN271 * INDEX('Inputs from Uganda staff'!$E$61:$BM$80,MATCH('HRH Need estimation'!AI$2,'Inputs from Uganda staff'!$E$61:$E$80,0),MATCH('HRH Need estimation'!$D271,'Inputs from Uganda staff'!$E$6:$BM$6,0)),
""))</f>
        <v>0.8</v>
      </c>
      <c r="AJ271" s="122">
        <f>IFERROR(
$AN271 * INDEX('WFOM - Time_Base'!$A$4:$API$29, MATCH("CenHos", 'WFOM - Time_Base'!$B$4:$B$29,0), MATCH(CONCATENATE($G271,AJ$2),'WFOM - Time_Base'!$A$8:$API$8,0)) *
INDEX('WFOM - Time_Base'!$A$4:$API$29, MATCH("CenHos_Per", 'WFOM - Time_Base'!$B$4:$B$29,0), MATCH(CONCATENATE($G271,AJ$2),'WFOM - Time_Base'!$A$8:$API$8,0)),
IFERROR($AN271 * INDEX('Inputs from Uganda staff'!$E$61:$BM$80,MATCH('HRH Need estimation'!AJ$2,'Inputs from Uganda staff'!$E$61:$E$80,0),MATCH('HRH Need estimation'!$D271,'Inputs from Uganda staff'!$E$6:$BM$6,0)),
""))</f>
        <v>0</v>
      </c>
      <c r="AK271" s="122">
        <f>IFERROR(
$AN271 * INDEX('WFOM - Time_Base'!$A$4:$API$29, MATCH("CenHos", 'WFOM - Time_Base'!$B$4:$B$29,0), MATCH(CONCATENATE($G271,AK$2),'WFOM - Time_Base'!$A$8:$API$8,0)) *
INDEX('WFOM - Time_Base'!$A$4:$API$29, MATCH("CenHos_Per", 'WFOM - Time_Base'!$B$4:$B$29,0), MATCH(CONCATENATE($G271,AK$2),'WFOM - Time_Base'!$A$8:$API$8,0)),
IFERROR($AN271 * INDEX('Inputs from Uganda staff'!$E$61:$BM$80,MATCH('HRH Need estimation'!AK$2,'Inputs from Uganda staff'!$E$61:$E$80,0),MATCH('HRH Need estimation'!$D271,'Inputs from Uganda staff'!$E$6:$BM$6,0)),
""))</f>
        <v>0</v>
      </c>
      <c r="AL271" s="122">
        <f>IFERROR(
$AN271 * INDEX('WFOM - Time_Base'!$A$4:$API$29, MATCH("CenHos", 'WFOM - Time_Base'!$B$4:$B$29,0), MATCH(CONCATENATE($G271,AL$2),'WFOM - Time_Base'!$A$8:$API$8,0)) *
INDEX('WFOM - Time_Base'!$A$4:$API$29, MATCH("CenHos_Per", 'WFOM - Time_Base'!$B$4:$B$29,0), MATCH(CONCATENATE($G271,AL$2),'WFOM - Time_Base'!$A$8:$API$8,0)),
IFERROR($AN271 * INDEX('Inputs from Uganda staff'!$E$61:$BM$80,MATCH('HRH Need estimation'!AL$2,'Inputs from Uganda staff'!$E$61:$E$80,0),MATCH('HRH Need estimation'!$D271,'Inputs from Uganda staff'!$E$6:$BM$6,0)),
""))</f>
        <v>0</v>
      </c>
      <c r="AN271">
        <v>1</v>
      </c>
      <c r="AO271" t="e">
        <f t="shared" si="12"/>
        <v>#N/A</v>
      </c>
    </row>
    <row r="272" spans="1:41">
      <c r="A272" s="106" t="s">
        <v>915</v>
      </c>
      <c r="B272" s="106" t="s">
        <v>25</v>
      </c>
      <c r="C272" s="107" t="s">
        <v>759</v>
      </c>
      <c r="D272" s="115" t="s">
        <v>760</v>
      </c>
      <c r="E272" s="122" t="s">
        <v>25</v>
      </c>
      <c r="F272" s="122" t="s">
        <v>38</v>
      </c>
      <c r="G272" s="122" t="str">
        <f>IF(F272&lt;&gt;"", VLOOKUP(F272,'WFOM - Cadre and Service List'!$E$4:$F$52,2,FALSE), "")</f>
        <v>FamPlan</v>
      </c>
      <c r="H272" s="122"/>
      <c r="I272" s="207"/>
      <c r="J272" s="207"/>
      <c r="K272" s="207"/>
      <c r="L272" s="207"/>
      <c r="M272" s="207"/>
      <c r="N272" s="207"/>
      <c r="O272" s="207"/>
      <c r="P272" s="207">
        <f t="shared" si="11"/>
        <v>0</v>
      </c>
      <c r="Q272" s="122" t="s">
        <v>1947</v>
      </c>
      <c r="R272" s="252">
        <f>IFERROR(
$AN272 * INDEX('WFOM - Time_Base'!$A$4:$API$29, MATCH("CenHos", 'WFOM - Time_Base'!$B$4:$B$29,0), MATCH(CONCATENATE($G272,R$2),'WFOM - Time_Base'!$A$8:$API$8,0)) *
INDEX('WFOM - Time_Base'!$A$4:$API$29, MATCH("CenHos_Per", 'WFOM - Time_Base'!$B$4:$B$29,0), MATCH(CONCATENATE($G272,R$2),'WFOM - Time_Base'!$A$8:$API$8,0)),
IFERROR($AN272 * INDEX('Inputs from Uganda staff'!$E$61:$BM$80,MATCH('HRH Need estimation'!R$2,'Inputs from Uganda staff'!$E$61:$E$80,0),MATCH('HRH Need estimation'!$D272,'Inputs from Uganda staff'!$E$6:$BM$6,0)),
""))</f>
        <v>0</v>
      </c>
      <c r="S272" s="252">
        <f>IFERROR(
$AN272 * INDEX('WFOM - Time_Base'!$A$4:$API$29, MATCH("CenHos", 'WFOM - Time_Base'!$B$4:$B$29,0), MATCH(CONCATENATE($G272,S$2),'WFOM - Time_Base'!$A$8:$API$8,0)) *
INDEX('WFOM - Time_Base'!$A$4:$API$29, MATCH("CenHos_Per", 'WFOM - Time_Base'!$B$4:$B$29,0), MATCH(CONCATENATE($G272,S$2),'WFOM - Time_Base'!$A$8:$API$8,0)),
IFERROR($AN272 * INDEX('Inputs from Uganda staff'!$E$61:$BM$80,MATCH('HRH Need estimation'!S$2,'Inputs from Uganda staff'!$E$61:$E$80,0),MATCH('HRH Need estimation'!$D272,'Inputs from Uganda staff'!$E$6:$BM$6,0)),
""))</f>
        <v>0</v>
      </c>
      <c r="T272" s="252">
        <f>IFERROR(
$AN272 * INDEX('WFOM - Time_Base'!$A$4:$API$29, MATCH("CenHos", 'WFOM - Time_Base'!$B$4:$B$29,0), MATCH(CONCATENATE($G272,T$2),'WFOM - Time_Base'!$A$8:$API$8,0)) *
INDEX('WFOM - Time_Base'!$A$4:$API$29, MATCH("CenHos_Per", 'WFOM - Time_Base'!$B$4:$B$29,0), MATCH(CONCATENATE($G272,T$2),'WFOM - Time_Base'!$A$8:$API$8,0)),
IFERROR($AN272 * INDEX('Inputs from Uganda staff'!$E$61:$BM$80,MATCH('HRH Need estimation'!T$2,'Inputs from Uganda staff'!$E$61:$E$80,0),MATCH('HRH Need estimation'!$D272,'Inputs from Uganda staff'!$E$6:$BM$6,0)),
""))</f>
        <v>0</v>
      </c>
      <c r="U272" s="252">
        <f>IFERROR(
$AN272 * INDEX('WFOM - Time_Base'!$A$4:$API$29, MATCH("CenHos", 'WFOM - Time_Base'!$B$4:$B$29,0), MATCH(CONCATENATE($G272,U$2),'WFOM - Time_Base'!$A$8:$API$8,0)) *
INDEX('WFOM - Time_Base'!$A$4:$API$29, MATCH("CenHos_Per", 'WFOM - Time_Base'!$B$4:$B$29,0), MATCH(CONCATENATE($G272,U$2),'WFOM - Time_Base'!$A$8:$API$8,0)),
IFERROR($AN272 * INDEX('Inputs from Uganda staff'!$E$61:$BM$80,MATCH('HRH Need estimation'!U$2,'Inputs from Uganda staff'!$E$61:$E$80,0),MATCH('HRH Need estimation'!$D272,'Inputs from Uganda staff'!$E$6:$BM$6,0)),
""))</f>
        <v>10</v>
      </c>
      <c r="V272" s="252">
        <f>IFERROR(
$AN272 * INDEX('WFOM - Time_Base'!$A$4:$API$29, MATCH("CenHos", 'WFOM - Time_Base'!$B$4:$B$29,0), MATCH(CONCATENATE($G272,V$2),'WFOM - Time_Base'!$A$8:$API$8,0)) *
INDEX('WFOM - Time_Base'!$A$4:$API$29, MATCH("CenHos_Per", 'WFOM - Time_Base'!$B$4:$B$29,0), MATCH(CONCATENATE($G272,V$2),'WFOM - Time_Base'!$A$8:$API$8,0)),
IFERROR($AN272 * INDEX('Inputs from Uganda staff'!$E$61:$BM$80,MATCH('HRH Need estimation'!V$2,'Inputs from Uganda staff'!$E$61:$E$80,0),MATCH('HRH Need estimation'!$D272,'Inputs from Uganda staff'!$E$6:$BM$6,0)),
""))</f>
        <v>10</v>
      </c>
      <c r="W272" s="252">
        <f>IFERROR(
$AN272 * INDEX('WFOM - Time_Base'!$A$4:$API$29, MATCH("CenHos", 'WFOM - Time_Base'!$B$4:$B$29,0), MATCH(CONCATENATE($G272,W$2),'WFOM - Time_Base'!$A$8:$API$8,0)) *
INDEX('WFOM - Time_Base'!$A$4:$API$29, MATCH("CenHos_Per", 'WFOM - Time_Base'!$B$4:$B$29,0), MATCH(CONCATENATE($G272,W$2),'WFOM - Time_Base'!$A$8:$API$8,0)),
IFERROR($AN272 * INDEX('Inputs from Uganda staff'!$E$61:$BM$80,MATCH('HRH Need estimation'!W$2,'Inputs from Uganda staff'!$E$61:$E$80,0),MATCH('HRH Need estimation'!$D272,'Inputs from Uganda staff'!$E$6:$BM$6,0)),
""))</f>
        <v>0</v>
      </c>
      <c r="X272" s="252">
        <f>IFERROR(
$AN272 * INDEX('WFOM - Time_Base'!$A$4:$API$29, MATCH("CenHos", 'WFOM - Time_Base'!$B$4:$B$29,0), MATCH(CONCATENATE($G272,X$2),'WFOM - Time_Base'!$A$8:$API$8,0)) *
INDEX('WFOM - Time_Base'!$A$4:$API$29, MATCH("CenHos_Per", 'WFOM - Time_Base'!$B$4:$B$29,0), MATCH(CONCATENATE($G272,X$2),'WFOM - Time_Base'!$A$8:$API$8,0)),
IFERROR($AN272 * INDEX('Inputs from Uganda staff'!$E$61:$BM$80,MATCH('HRH Need estimation'!X$2,'Inputs from Uganda staff'!$E$61:$E$80,0),MATCH('HRH Need estimation'!$D272,'Inputs from Uganda staff'!$E$6:$BM$6,0)),
""))</f>
        <v>0</v>
      </c>
      <c r="Y272" s="252">
        <v>1</v>
      </c>
      <c r="Z272" s="252">
        <f>IFERROR(
$AN272 * INDEX('WFOM - Time_Base'!$A$4:$API$29, MATCH("CenHos", 'WFOM - Time_Base'!$B$4:$B$29,0), MATCH(CONCATENATE($G272,Z$2),'WFOM - Time_Base'!$A$8:$API$8,0)) *
INDEX('WFOM - Time_Base'!$A$4:$API$29, MATCH("CenHos_Per", 'WFOM - Time_Base'!$B$4:$B$29,0), MATCH(CONCATENATE($G272,Z$2),'WFOM - Time_Base'!$A$8:$API$8,0)),
IFERROR($AN272 * INDEX('Inputs from Uganda staff'!$E$61:$BM$80,MATCH('HRH Need estimation'!Z$2,'Inputs from Uganda staff'!$E$61:$E$80,0),MATCH('HRH Need estimation'!$D272,'Inputs from Uganda staff'!$E$6:$BM$6,0)),
""))</f>
        <v>0</v>
      </c>
      <c r="AA272" s="252">
        <f>IFERROR(
$AN272 * INDEX('WFOM - Time_Base'!$A$4:$API$29, MATCH("CenHos", 'WFOM - Time_Base'!$B$4:$B$29,0), MATCH(CONCATENATE($G272,AA$2),'WFOM - Time_Base'!$A$8:$API$8,0)) *
INDEX('WFOM - Time_Base'!$A$4:$API$29, MATCH("CenHos_Per", 'WFOM - Time_Base'!$B$4:$B$29,0), MATCH(CONCATENATE($G272,AA$2),'WFOM - Time_Base'!$A$8:$API$8,0)),
IFERROR($AN272 * INDEX('Inputs from Uganda staff'!$E$61:$BM$80,MATCH('HRH Need estimation'!AA$2,'Inputs from Uganda staff'!$E$61:$E$80,0),MATCH('HRH Need estimation'!$D272,'Inputs from Uganda staff'!$E$6:$BM$6,0)),
""))</f>
        <v>0</v>
      </c>
      <c r="AB272" s="252">
        <f>IFERROR(
$AN272 * INDEX('WFOM - Time_Base'!$A$4:$API$29, MATCH("CenHos", 'WFOM - Time_Base'!$B$4:$B$29,0), MATCH(CONCATENATE($G272,AB$2),'WFOM - Time_Base'!$A$8:$API$8,0)) *
INDEX('WFOM - Time_Base'!$A$4:$API$29, MATCH("CenHos_Per", 'WFOM - Time_Base'!$B$4:$B$29,0), MATCH(CONCATENATE($G272,AB$2),'WFOM - Time_Base'!$A$8:$API$8,0)),
IFERROR($AN272 * INDEX('Inputs from Uganda staff'!$E$61:$BM$80,MATCH('HRH Need estimation'!AB$2,'Inputs from Uganda staff'!$E$61:$E$80,0),MATCH('HRH Need estimation'!$D272,'Inputs from Uganda staff'!$E$6:$BM$6,0)),
""))</f>
        <v>0</v>
      </c>
      <c r="AC272" s="252" t="str">
        <f>IFERROR(
$AN272 * INDEX('WFOM - Time_Base'!$A$4:$API$29, MATCH("CenHos", 'WFOM - Time_Base'!$B$4:$B$29,0), MATCH(CONCATENATE($G272,AC$2),'WFOM - Time_Base'!$A$8:$API$8,0)) *
INDEX('WFOM - Time_Base'!$A$4:$API$29, MATCH("CenHos_Per", 'WFOM - Time_Base'!$B$4:$B$29,0), MATCH(CONCATENATE($G272,AC$2),'WFOM - Time_Base'!$A$8:$API$8,0)),
IFERROR($AN272 * INDEX('Inputs from Uganda staff'!$E$61:$BM$80,MATCH('HRH Need estimation'!AC$2,'Inputs from Uganda staff'!$E$61:$E$80,0),MATCH('HRH Need estimation'!$D272,'Inputs from Uganda staff'!$E$6:$BM$6,0)),
""))</f>
        <v/>
      </c>
      <c r="AD272" s="252">
        <f>IFERROR(
$AN272 * INDEX('WFOM - Time_Base'!$A$4:$API$29, MATCH("CenHos", 'WFOM - Time_Base'!$B$4:$B$29,0), MATCH(CONCATENATE($G272,AD$2),'WFOM - Time_Base'!$A$8:$API$8,0)) *
INDEX('WFOM - Time_Base'!$A$4:$API$29, MATCH("CenHos_Per", 'WFOM - Time_Base'!$B$4:$B$29,0), MATCH(CONCATENATE($G272,AD$2),'WFOM - Time_Base'!$A$8:$API$8,0)),
IFERROR($AN272 * INDEX('Inputs from Uganda staff'!$E$61:$BM$80,MATCH('HRH Need estimation'!AD$2,'Inputs from Uganda staff'!$E$61:$E$80,0),MATCH('HRH Need estimation'!$D272,'Inputs from Uganda staff'!$E$6:$BM$6,0)),
""))</f>
        <v>0</v>
      </c>
      <c r="AE272" s="252">
        <f>IFERROR(
$AN272 * INDEX('WFOM - Time_Base'!$A$4:$API$29, MATCH("CenHos", 'WFOM - Time_Base'!$B$4:$B$29,0), MATCH(CONCATENATE($G272,AE$2),'WFOM - Time_Base'!$A$8:$API$8,0)) *
INDEX('WFOM - Time_Base'!$A$4:$API$29, MATCH("CenHos_Per", 'WFOM - Time_Base'!$B$4:$B$29,0), MATCH(CONCATENATE($G272,AE$2),'WFOM - Time_Base'!$A$8:$API$8,0)),
IFERROR($AN272 * INDEX('Inputs from Uganda staff'!$E$61:$BM$80,MATCH('HRH Need estimation'!AE$2,'Inputs from Uganda staff'!$E$61:$E$80,0),MATCH('HRH Need estimation'!$D272,'Inputs from Uganda staff'!$E$6:$BM$6,0)),
""))</f>
        <v>0</v>
      </c>
      <c r="AF272" s="252">
        <f>IFERROR(
$AN272 * INDEX('WFOM - Time_Base'!$A$4:$API$29, MATCH("CenHos", 'WFOM - Time_Base'!$B$4:$B$29,0), MATCH(CONCATENATE($G272,AF$2),'WFOM - Time_Base'!$A$8:$API$8,0)) *
INDEX('WFOM - Time_Base'!$A$4:$API$29, MATCH("CenHos_Per", 'WFOM - Time_Base'!$B$4:$B$29,0), MATCH(CONCATENATE($G272,AF$2),'WFOM - Time_Base'!$A$8:$API$8,0)),
IFERROR($AN272 * INDEX('Inputs from Uganda staff'!$E$61:$BM$80,MATCH('HRH Need estimation'!AF$2,'Inputs from Uganda staff'!$E$61:$E$80,0),MATCH('HRH Need estimation'!$D272,'Inputs from Uganda staff'!$E$6:$BM$6,0)),
""))</f>
        <v>0</v>
      </c>
      <c r="AG272" s="252">
        <f>IFERROR(
$AN272 * INDEX('WFOM - Time_Base'!$A$4:$API$29, MATCH("CenHos", 'WFOM - Time_Base'!$B$4:$B$29,0), MATCH(CONCATENATE($G272,AG$2),'WFOM - Time_Base'!$A$8:$API$8,0)) *
INDEX('WFOM - Time_Base'!$A$4:$API$29, MATCH("CenHos_Per", 'WFOM - Time_Base'!$B$4:$B$29,0), MATCH(CONCATENATE($G272,AG$2),'WFOM - Time_Base'!$A$8:$API$8,0)),
IFERROR($AN272 * INDEX('Inputs from Uganda staff'!$E$61:$BM$80,MATCH('HRH Need estimation'!AG$2,'Inputs from Uganda staff'!$E$61:$E$80,0),MATCH('HRH Need estimation'!$D272,'Inputs from Uganda staff'!$E$6:$BM$6,0)),
""))</f>
        <v>0</v>
      </c>
      <c r="AH272" s="252">
        <f>IFERROR(
$AN272 * INDEX('WFOM - Time_Base'!$A$4:$API$29, MATCH("CenHos", 'WFOM - Time_Base'!$B$4:$B$29,0), MATCH(CONCATENATE($G272,AH$2),'WFOM - Time_Base'!$A$8:$API$8,0)) *
INDEX('WFOM - Time_Base'!$A$4:$API$29, MATCH("CenHos_Per", 'WFOM - Time_Base'!$B$4:$B$29,0), MATCH(CONCATENATE($G272,AH$2),'WFOM - Time_Base'!$A$8:$API$8,0)),
IFERROR($AN272 * INDEX('Inputs from Uganda staff'!$E$61:$BM$80,MATCH('HRH Need estimation'!AH$2,'Inputs from Uganda staff'!$E$61:$E$80,0),MATCH('HRH Need estimation'!$D272,'Inputs from Uganda staff'!$E$6:$BM$6,0)),
""))</f>
        <v>0</v>
      </c>
      <c r="AI272" s="252">
        <f>IFERROR(
$AN272 * INDEX('WFOM - Time_Base'!$A$4:$API$29, MATCH("CenHos", 'WFOM - Time_Base'!$B$4:$B$29,0), MATCH(CONCATENATE($G272,AI$2),'WFOM - Time_Base'!$A$8:$API$8,0)) *
INDEX('WFOM - Time_Base'!$A$4:$API$29, MATCH("CenHos_Per", 'WFOM - Time_Base'!$B$4:$B$29,0), MATCH(CONCATENATE($G272,AI$2),'WFOM - Time_Base'!$A$8:$API$8,0)),
IFERROR($AN272 * INDEX('Inputs from Uganda staff'!$E$61:$BM$80,MATCH('HRH Need estimation'!AI$2,'Inputs from Uganda staff'!$E$61:$E$80,0),MATCH('HRH Need estimation'!$D272,'Inputs from Uganda staff'!$E$6:$BM$6,0)),
""))</f>
        <v>0</v>
      </c>
      <c r="AJ272" s="252">
        <f>IFERROR(
$AN272 * INDEX('WFOM - Time_Base'!$A$4:$API$29, MATCH("CenHos", 'WFOM - Time_Base'!$B$4:$B$29,0), MATCH(CONCATENATE($G272,AJ$2),'WFOM - Time_Base'!$A$8:$API$8,0)) *
INDEX('WFOM - Time_Base'!$A$4:$API$29, MATCH("CenHos_Per", 'WFOM - Time_Base'!$B$4:$B$29,0), MATCH(CONCATENATE($G272,AJ$2),'WFOM - Time_Base'!$A$8:$API$8,0)),
IFERROR($AN272 * INDEX('Inputs from Uganda staff'!$E$61:$BM$80,MATCH('HRH Need estimation'!AJ$2,'Inputs from Uganda staff'!$E$61:$E$80,0),MATCH('HRH Need estimation'!$D272,'Inputs from Uganda staff'!$E$6:$BM$6,0)),
""))</f>
        <v>0</v>
      </c>
      <c r="AK272" s="252">
        <f>IFERROR(
$AN272 * INDEX('WFOM - Time_Base'!$A$4:$API$29, MATCH("CenHos", 'WFOM - Time_Base'!$B$4:$B$29,0), MATCH(CONCATENATE($G272,AK$2),'WFOM - Time_Base'!$A$8:$API$8,0)) *
INDEX('WFOM - Time_Base'!$A$4:$API$29, MATCH("CenHos_Per", 'WFOM - Time_Base'!$B$4:$B$29,0), MATCH(CONCATENATE($G272,AK$2),'WFOM - Time_Base'!$A$8:$API$8,0)),
IFERROR($AN272 * INDEX('Inputs from Uganda staff'!$E$61:$BM$80,MATCH('HRH Need estimation'!AK$2,'Inputs from Uganda staff'!$E$61:$E$80,0),MATCH('HRH Need estimation'!$D272,'Inputs from Uganda staff'!$E$6:$BM$6,0)),
""))</f>
        <v>0</v>
      </c>
      <c r="AL272" s="252">
        <f>IFERROR(
$AN272 * INDEX('WFOM - Time_Base'!$A$4:$API$29, MATCH("CenHos", 'WFOM - Time_Base'!$B$4:$B$29,0), MATCH(CONCATENATE($G272,AL$2),'WFOM - Time_Base'!$A$8:$API$8,0)) *
INDEX('WFOM - Time_Base'!$A$4:$API$29, MATCH("CenHos_Per", 'WFOM - Time_Base'!$B$4:$B$29,0), MATCH(CONCATENATE($G272,AL$2),'WFOM - Time_Base'!$A$8:$API$8,0)),
IFERROR($AN272 * INDEX('Inputs from Uganda staff'!$E$61:$BM$80,MATCH('HRH Need estimation'!AL$2,'Inputs from Uganda staff'!$E$61:$E$80,0),MATCH('HRH Need estimation'!$D272,'Inputs from Uganda staff'!$E$6:$BM$6,0)),
""))</f>
        <v>0</v>
      </c>
      <c r="AN272">
        <v>1</v>
      </c>
      <c r="AO272" t="str">
        <f t="shared" si="12"/>
        <v>291</v>
      </c>
    </row>
    <row r="273" spans="1:41">
      <c r="A273" s="106" t="s">
        <v>1038</v>
      </c>
      <c r="B273" s="106" t="s">
        <v>25</v>
      </c>
      <c r="C273" s="107" t="s">
        <v>761</v>
      </c>
      <c r="D273" s="115" t="s">
        <v>762</v>
      </c>
      <c r="E273" s="122" t="s">
        <v>25</v>
      </c>
      <c r="F273" s="122" t="s">
        <v>38</v>
      </c>
      <c r="G273" s="122" t="str">
        <f>IF(F273&lt;&gt;"", VLOOKUP(F273,'WFOM - Cadre and Service List'!$E$4:$F$52,2,FALSE), "")</f>
        <v>FamPlan</v>
      </c>
      <c r="H273" s="122"/>
      <c r="I273" s="207"/>
      <c r="J273" s="207"/>
      <c r="K273" s="207"/>
      <c r="L273" s="207"/>
      <c r="M273" s="207"/>
      <c r="N273" s="207"/>
      <c r="O273" s="207"/>
      <c r="P273" s="207">
        <f t="shared" si="11"/>
        <v>0</v>
      </c>
      <c r="Q273" s="122" t="s">
        <v>1947</v>
      </c>
      <c r="R273" s="252">
        <f>IFERROR(
$AN273 * INDEX('WFOM - Time_Base'!$A$4:$API$29, MATCH("CenHos", 'WFOM - Time_Base'!$B$4:$B$29,0), MATCH(CONCATENATE($G273,R$2),'WFOM - Time_Base'!$A$8:$API$8,0)) *
INDEX('WFOM - Time_Base'!$A$4:$API$29, MATCH("CenHos_Per", 'WFOM - Time_Base'!$B$4:$B$29,0), MATCH(CONCATENATE($G273,R$2),'WFOM - Time_Base'!$A$8:$API$8,0)),
IFERROR($AN273 * INDEX('Inputs from Uganda staff'!$E$61:$BM$80,MATCH('HRH Need estimation'!R$2,'Inputs from Uganda staff'!$E$61:$E$80,0),MATCH('HRH Need estimation'!$D273,'Inputs from Uganda staff'!$E$6:$BM$6,0)),
""))</f>
        <v>0</v>
      </c>
      <c r="S273" s="252">
        <f>IFERROR(
$AN273 * INDEX('WFOM - Time_Base'!$A$4:$API$29, MATCH("CenHos", 'WFOM - Time_Base'!$B$4:$B$29,0), MATCH(CONCATENATE($G273,S$2),'WFOM - Time_Base'!$A$8:$API$8,0)) *
INDEX('WFOM - Time_Base'!$A$4:$API$29, MATCH("CenHos_Per", 'WFOM - Time_Base'!$B$4:$B$29,0), MATCH(CONCATENATE($G273,S$2),'WFOM - Time_Base'!$A$8:$API$8,0)),
IFERROR($AN273 * INDEX('Inputs from Uganda staff'!$E$61:$BM$80,MATCH('HRH Need estimation'!S$2,'Inputs from Uganda staff'!$E$61:$E$80,0),MATCH('HRH Need estimation'!$D273,'Inputs from Uganda staff'!$E$6:$BM$6,0)),
""))</f>
        <v>0</v>
      </c>
      <c r="T273" s="252">
        <f>IFERROR(
$AN273 * INDEX('WFOM - Time_Base'!$A$4:$API$29, MATCH("CenHos", 'WFOM - Time_Base'!$B$4:$B$29,0), MATCH(CONCATENATE($G273,T$2),'WFOM - Time_Base'!$A$8:$API$8,0)) *
INDEX('WFOM - Time_Base'!$A$4:$API$29, MATCH("CenHos_Per", 'WFOM - Time_Base'!$B$4:$B$29,0), MATCH(CONCATENATE($G273,T$2),'WFOM - Time_Base'!$A$8:$API$8,0)),
IFERROR($AN273 * INDEX('Inputs from Uganda staff'!$E$61:$BM$80,MATCH('HRH Need estimation'!T$2,'Inputs from Uganda staff'!$E$61:$E$80,0),MATCH('HRH Need estimation'!$D273,'Inputs from Uganda staff'!$E$6:$BM$6,0)),
""))</f>
        <v>0</v>
      </c>
      <c r="U273" s="252">
        <f>IFERROR(
$AN273 * INDEX('WFOM - Time_Base'!$A$4:$API$29, MATCH("CenHos", 'WFOM - Time_Base'!$B$4:$B$29,0), MATCH(CONCATENATE($G273,U$2),'WFOM - Time_Base'!$A$8:$API$8,0)) *
INDEX('WFOM - Time_Base'!$A$4:$API$29, MATCH("CenHos_Per", 'WFOM - Time_Base'!$B$4:$B$29,0), MATCH(CONCATENATE($G273,U$2),'WFOM - Time_Base'!$A$8:$API$8,0)),
IFERROR($AN273 * INDEX('Inputs from Uganda staff'!$E$61:$BM$80,MATCH('HRH Need estimation'!U$2,'Inputs from Uganda staff'!$E$61:$E$80,0),MATCH('HRH Need estimation'!$D273,'Inputs from Uganda staff'!$E$6:$BM$6,0)),
""))</f>
        <v>10</v>
      </c>
      <c r="V273" s="252">
        <f>IFERROR(
$AN273 * INDEX('WFOM - Time_Base'!$A$4:$API$29, MATCH("CenHos", 'WFOM - Time_Base'!$B$4:$B$29,0), MATCH(CONCATENATE($G273,V$2),'WFOM - Time_Base'!$A$8:$API$8,0)) *
INDEX('WFOM - Time_Base'!$A$4:$API$29, MATCH("CenHos_Per", 'WFOM - Time_Base'!$B$4:$B$29,0), MATCH(CONCATENATE($G273,V$2),'WFOM - Time_Base'!$A$8:$API$8,0)),
IFERROR($AN273 * INDEX('Inputs from Uganda staff'!$E$61:$BM$80,MATCH('HRH Need estimation'!V$2,'Inputs from Uganda staff'!$E$61:$E$80,0),MATCH('HRH Need estimation'!$D273,'Inputs from Uganda staff'!$E$6:$BM$6,0)),
""))</f>
        <v>10</v>
      </c>
      <c r="W273" s="252">
        <f>IFERROR(
$AN273 * INDEX('WFOM - Time_Base'!$A$4:$API$29, MATCH("CenHos", 'WFOM - Time_Base'!$B$4:$B$29,0), MATCH(CONCATENATE($G273,W$2),'WFOM - Time_Base'!$A$8:$API$8,0)) *
INDEX('WFOM - Time_Base'!$A$4:$API$29, MATCH("CenHos_Per", 'WFOM - Time_Base'!$B$4:$B$29,0), MATCH(CONCATENATE($G273,W$2),'WFOM - Time_Base'!$A$8:$API$8,0)),
IFERROR($AN273 * INDEX('Inputs from Uganda staff'!$E$61:$BM$80,MATCH('HRH Need estimation'!W$2,'Inputs from Uganda staff'!$E$61:$E$80,0),MATCH('HRH Need estimation'!$D273,'Inputs from Uganda staff'!$E$6:$BM$6,0)),
""))</f>
        <v>0</v>
      </c>
      <c r="X273" s="252">
        <f>IFERROR(
$AN273 * INDEX('WFOM - Time_Base'!$A$4:$API$29, MATCH("CenHos", 'WFOM - Time_Base'!$B$4:$B$29,0), MATCH(CONCATENATE($G273,X$2),'WFOM - Time_Base'!$A$8:$API$8,0)) *
INDEX('WFOM - Time_Base'!$A$4:$API$29, MATCH("CenHos_Per", 'WFOM - Time_Base'!$B$4:$B$29,0), MATCH(CONCATENATE($G273,X$2),'WFOM - Time_Base'!$A$8:$API$8,0)),
IFERROR($AN273 * INDEX('Inputs from Uganda staff'!$E$61:$BM$80,MATCH('HRH Need estimation'!X$2,'Inputs from Uganda staff'!$E$61:$E$80,0),MATCH('HRH Need estimation'!$D273,'Inputs from Uganda staff'!$E$6:$BM$6,0)),
""))</f>
        <v>0</v>
      </c>
      <c r="Y273" s="252">
        <v>1</v>
      </c>
      <c r="Z273" s="252">
        <f>IFERROR(
$AN273 * INDEX('WFOM - Time_Base'!$A$4:$API$29, MATCH("CenHos", 'WFOM - Time_Base'!$B$4:$B$29,0), MATCH(CONCATENATE($G273,Z$2),'WFOM - Time_Base'!$A$8:$API$8,0)) *
INDEX('WFOM - Time_Base'!$A$4:$API$29, MATCH("CenHos_Per", 'WFOM - Time_Base'!$B$4:$B$29,0), MATCH(CONCATENATE($G273,Z$2),'WFOM - Time_Base'!$A$8:$API$8,0)),
IFERROR($AN273 * INDEX('Inputs from Uganda staff'!$E$61:$BM$80,MATCH('HRH Need estimation'!Z$2,'Inputs from Uganda staff'!$E$61:$E$80,0),MATCH('HRH Need estimation'!$D273,'Inputs from Uganda staff'!$E$6:$BM$6,0)),
""))</f>
        <v>0</v>
      </c>
      <c r="AA273" s="252">
        <f>IFERROR(
$AN273 * INDEX('WFOM - Time_Base'!$A$4:$API$29, MATCH("CenHos", 'WFOM - Time_Base'!$B$4:$B$29,0), MATCH(CONCATENATE($G273,AA$2),'WFOM - Time_Base'!$A$8:$API$8,0)) *
INDEX('WFOM - Time_Base'!$A$4:$API$29, MATCH("CenHos_Per", 'WFOM - Time_Base'!$B$4:$B$29,0), MATCH(CONCATENATE($G273,AA$2),'WFOM - Time_Base'!$A$8:$API$8,0)),
IFERROR($AN273 * INDEX('Inputs from Uganda staff'!$E$61:$BM$80,MATCH('HRH Need estimation'!AA$2,'Inputs from Uganda staff'!$E$61:$E$80,0),MATCH('HRH Need estimation'!$D273,'Inputs from Uganda staff'!$E$6:$BM$6,0)),
""))</f>
        <v>0</v>
      </c>
      <c r="AB273" s="252">
        <f>IFERROR(
$AN273 * INDEX('WFOM - Time_Base'!$A$4:$API$29, MATCH("CenHos", 'WFOM - Time_Base'!$B$4:$B$29,0), MATCH(CONCATENATE($G273,AB$2),'WFOM - Time_Base'!$A$8:$API$8,0)) *
INDEX('WFOM - Time_Base'!$A$4:$API$29, MATCH("CenHos_Per", 'WFOM - Time_Base'!$B$4:$B$29,0), MATCH(CONCATENATE($G273,AB$2),'WFOM - Time_Base'!$A$8:$API$8,0)),
IFERROR($AN273 * INDEX('Inputs from Uganda staff'!$E$61:$BM$80,MATCH('HRH Need estimation'!AB$2,'Inputs from Uganda staff'!$E$61:$E$80,0),MATCH('HRH Need estimation'!$D273,'Inputs from Uganda staff'!$E$6:$BM$6,0)),
""))</f>
        <v>0</v>
      </c>
      <c r="AC273" s="252" t="str">
        <f>IFERROR(
$AN273 * INDEX('WFOM - Time_Base'!$A$4:$API$29, MATCH("CenHos", 'WFOM - Time_Base'!$B$4:$B$29,0), MATCH(CONCATENATE($G273,AC$2),'WFOM - Time_Base'!$A$8:$API$8,0)) *
INDEX('WFOM - Time_Base'!$A$4:$API$29, MATCH("CenHos_Per", 'WFOM - Time_Base'!$B$4:$B$29,0), MATCH(CONCATENATE($G273,AC$2),'WFOM - Time_Base'!$A$8:$API$8,0)),
IFERROR($AN273 * INDEX('Inputs from Uganda staff'!$E$61:$BM$80,MATCH('HRH Need estimation'!AC$2,'Inputs from Uganda staff'!$E$61:$E$80,0),MATCH('HRH Need estimation'!$D273,'Inputs from Uganda staff'!$E$6:$BM$6,0)),
""))</f>
        <v/>
      </c>
      <c r="AD273" s="252">
        <f>IFERROR(
$AN273 * INDEX('WFOM - Time_Base'!$A$4:$API$29, MATCH("CenHos", 'WFOM - Time_Base'!$B$4:$B$29,0), MATCH(CONCATENATE($G273,AD$2),'WFOM - Time_Base'!$A$8:$API$8,0)) *
INDEX('WFOM - Time_Base'!$A$4:$API$29, MATCH("CenHos_Per", 'WFOM - Time_Base'!$B$4:$B$29,0), MATCH(CONCATENATE($G273,AD$2),'WFOM - Time_Base'!$A$8:$API$8,0)),
IFERROR($AN273 * INDEX('Inputs from Uganda staff'!$E$61:$BM$80,MATCH('HRH Need estimation'!AD$2,'Inputs from Uganda staff'!$E$61:$E$80,0),MATCH('HRH Need estimation'!$D273,'Inputs from Uganda staff'!$E$6:$BM$6,0)),
""))</f>
        <v>0</v>
      </c>
      <c r="AE273" s="252">
        <f>IFERROR(
$AN273 * INDEX('WFOM - Time_Base'!$A$4:$API$29, MATCH("CenHos", 'WFOM - Time_Base'!$B$4:$B$29,0), MATCH(CONCATENATE($G273,AE$2),'WFOM - Time_Base'!$A$8:$API$8,0)) *
INDEX('WFOM - Time_Base'!$A$4:$API$29, MATCH("CenHos_Per", 'WFOM - Time_Base'!$B$4:$B$29,0), MATCH(CONCATENATE($G273,AE$2),'WFOM - Time_Base'!$A$8:$API$8,0)),
IFERROR($AN273 * INDEX('Inputs from Uganda staff'!$E$61:$BM$80,MATCH('HRH Need estimation'!AE$2,'Inputs from Uganda staff'!$E$61:$E$80,0),MATCH('HRH Need estimation'!$D273,'Inputs from Uganda staff'!$E$6:$BM$6,0)),
""))</f>
        <v>0</v>
      </c>
      <c r="AF273" s="252">
        <f>IFERROR(
$AN273 * INDEX('WFOM - Time_Base'!$A$4:$API$29, MATCH("CenHos", 'WFOM - Time_Base'!$B$4:$B$29,0), MATCH(CONCATENATE($G273,AF$2),'WFOM - Time_Base'!$A$8:$API$8,0)) *
INDEX('WFOM - Time_Base'!$A$4:$API$29, MATCH("CenHos_Per", 'WFOM - Time_Base'!$B$4:$B$29,0), MATCH(CONCATENATE($G273,AF$2),'WFOM - Time_Base'!$A$8:$API$8,0)),
IFERROR($AN273 * INDEX('Inputs from Uganda staff'!$E$61:$BM$80,MATCH('HRH Need estimation'!AF$2,'Inputs from Uganda staff'!$E$61:$E$80,0),MATCH('HRH Need estimation'!$D273,'Inputs from Uganda staff'!$E$6:$BM$6,0)),
""))</f>
        <v>0</v>
      </c>
      <c r="AG273" s="252">
        <f>IFERROR(
$AN273 * INDEX('WFOM - Time_Base'!$A$4:$API$29, MATCH("CenHos", 'WFOM - Time_Base'!$B$4:$B$29,0), MATCH(CONCATENATE($G273,AG$2),'WFOM - Time_Base'!$A$8:$API$8,0)) *
INDEX('WFOM - Time_Base'!$A$4:$API$29, MATCH("CenHos_Per", 'WFOM - Time_Base'!$B$4:$B$29,0), MATCH(CONCATENATE($G273,AG$2),'WFOM - Time_Base'!$A$8:$API$8,0)),
IFERROR($AN273 * INDEX('Inputs from Uganda staff'!$E$61:$BM$80,MATCH('HRH Need estimation'!AG$2,'Inputs from Uganda staff'!$E$61:$E$80,0),MATCH('HRH Need estimation'!$D273,'Inputs from Uganda staff'!$E$6:$BM$6,0)),
""))</f>
        <v>0</v>
      </c>
      <c r="AH273" s="252">
        <f>IFERROR(
$AN273 * INDEX('WFOM - Time_Base'!$A$4:$API$29, MATCH("CenHos", 'WFOM - Time_Base'!$B$4:$B$29,0), MATCH(CONCATENATE($G273,AH$2),'WFOM - Time_Base'!$A$8:$API$8,0)) *
INDEX('WFOM - Time_Base'!$A$4:$API$29, MATCH("CenHos_Per", 'WFOM - Time_Base'!$B$4:$B$29,0), MATCH(CONCATENATE($G273,AH$2),'WFOM - Time_Base'!$A$8:$API$8,0)),
IFERROR($AN273 * INDEX('Inputs from Uganda staff'!$E$61:$BM$80,MATCH('HRH Need estimation'!AH$2,'Inputs from Uganda staff'!$E$61:$E$80,0),MATCH('HRH Need estimation'!$D273,'Inputs from Uganda staff'!$E$6:$BM$6,0)),
""))</f>
        <v>0</v>
      </c>
      <c r="AI273" s="252">
        <f>IFERROR(
$AN273 * INDEX('WFOM - Time_Base'!$A$4:$API$29, MATCH("CenHos", 'WFOM - Time_Base'!$B$4:$B$29,0), MATCH(CONCATENATE($G273,AI$2),'WFOM - Time_Base'!$A$8:$API$8,0)) *
INDEX('WFOM - Time_Base'!$A$4:$API$29, MATCH("CenHos_Per", 'WFOM - Time_Base'!$B$4:$B$29,0), MATCH(CONCATENATE($G273,AI$2),'WFOM - Time_Base'!$A$8:$API$8,0)),
IFERROR($AN273 * INDEX('Inputs from Uganda staff'!$E$61:$BM$80,MATCH('HRH Need estimation'!AI$2,'Inputs from Uganda staff'!$E$61:$E$80,0),MATCH('HRH Need estimation'!$D273,'Inputs from Uganda staff'!$E$6:$BM$6,0)),
""))</f>
        <v>0</v>
      </c>
      <c r="AJ273" s="252">
        <f>IFERROR(
$AN273 * INDEX('WFOM - Time_Base'!$A$4:$API$29, MATCH("CenHos", 'WFOM - Time_Base'!$B$4:$B$29,0), MATCH(CONCATENATE($G273,AJ$2),'WFOM - Time_Base'!$A$8:$API$8,0)) *
INDEX('WFOM - Time_Base'!$A$4:$API$29, MATCH("CenHos_Per", 'WFOM - Time_Base'!$B$4:$B$29,0), MATCH(CONCATENATE($G273,AJ$2),'WFOM - Time_Base'!$A$8:$API$8,0)),
IFERROR($AN273 * INDEX('Inputs from Uganda staff'!$E$61:$BM$80,MATCH('HRH Need estimation'!AJ$2,'Inputs from Uganda staff'!$E$61:$E$80,0),MATCH('HRH Need estimation'!$D273,'Inputs from Uganda staff'!$E$6:$BM$6,0)),
""))</f>
        <v>0</v>
      </c>
      <c r="AK273" s="252">
        <f>IFERROR(
$AN273 * INDEX('WFOM - Time_Base'!$A$4:$API$29, MATCH("CenHos", 'WFOM - Time_Base'!$B$4:$B$29,0), MATCH(CONCATENATE($G273,AK$2),'WFOM - Time_Base'!$A$8:$API$8,0)) *
INDEX('WFOM - Time_Base'!$A$4:$API$29, MATCH("CenHos_Per", 'WFOM - Time_Base'!$B$4:$B$29,0), MATCH(CONCATENATE($G273,AK$2),'WFOM - Time_Base'!$A$8:$API$8,0)),
IFERROR($AN273 * INDEX('Inputs from Uganda staff'!$E$61:$BM$80,MATCH('HRH Need estimation'!AK$2,'Inputs from Uganda staff'!$E$61:$E$80,0),MATCH('HRH Need estimation'!$D273,'Inputs from Uganda staff'!$E$6:$BM$6,0)),
""))</f>
        <v>0</v>
      </c>
      <c r="AL273" s="252">
        <f>IFERROR(
$AN273 * INDEX('WFOM - Time_Base'!$A$4:$API$29, MATCH("CenHos", 'WFOM - Time_Base'!$B$4:$B$29,0), MATCH(CONCATENATE($G273,AL$2),'WFOM - Time_Base'!$A$8:$API$8,0)) *
INDEX('WFOM - Time_Base'!$A$4:$API$29, MATCH("CenHos_Per", 'WFOM - Time_Base'!$B$4:$B$29,0), MATCH(CONCATENATE($G273,AL$2),'WFOM - Time_Base'!$A$8:$API$8,0)),
IFERROR($AN273 * INDEX('Inputs from Uganda staff'!$E$61:$BM$80,MATCH('HRH Need estimation'!AL$2,'Inputs from Uganda staff'!$E$61:$E$80,0),MATCH('HRH Need estimation'!$D273,'Inputs from Uganda staff'!$E$6:$BM$6,0)),
""))</f>
        <v>0</v>
      </c>
      <c r="AN273">
        <v>1</v>
      </c>
      <c r="AO273" t="str">
        <f t="shared" si="12"/>
        <v>292</v>
      </c>
    </row>
    <row r="274" spans="1:41">
      <c r="A274" s="106" t="s">
        <v>971</v>
      </c>
      <c r="B274" s="106" t="s">
        <v>25</v>
      </c>
      <c r="C274" s="107" t="s">
        <v>763</v>
      </c>
      <c r="D274" s="115" t="s">
        <v>764</v>
      </c>
      <c r="E274" s="122" t="s">
        <v>25</v>
      </c>
      <c r="F274" s="122" t="s">
        <v>49</v>
      </c>
      <c r="G274" s="122" t="str">
        <f>IF(F274&lt;&gt;"", VLOOKUP(F274,'WFOM - Cadre and Service List'!$E$4:$F$52,2,FALSE), "")</f>
        <v>EPI</v>
      </c>
      <c r="H274" s="122"/>
      <c r="I274" s="207"/>
      <c r="J274" s="207"/>
      <c r="K274" s="207"/>
      <c r="L274" s="207"/>
      <c r="M274" s="207"/>
      <c r="N274" s="207"/>
      <c r="O274" s="207"/>
      <c r="P274" s="207">
        <f t="shared" si="11"/>
        <v>0</v>
      </c>
      <c r="Q274" s="122" t="s">
        <v>1947</v>
      </c>
      <c r="R274" s="122">
        <f>IFERROR(
$AN274 * INDEX('WFOM - Time_Base'!$A$4:$API$29, MATCH("CenHos", 'WFOM - Time_Base'!$B$4:$B$29,0), MATCH(CONCATENATE($G274,R$2),'WFOM - Time_Base'!$A$8:$API$8,0)) *
INDEX('WFOM - Time_Base'!$A$4:$API$29, MATCH("CenHos_Per", 'WFOM - Time_Base'!$B$4:$B$29,0), MATCH(CONCATENATE($G274,R$2),'WFOM - Time_Base'!$A$8:$API$8,0)),
IFERROR($AN274 * INDEX('Inputs from Uganda staff'!$E$61:$BM$80,MATCH('HRH Need estimation'!R$2,'Inputs from Uganda staff'!$E$61:$E$80,0),MATCH('HRH Need estimation'!$D274,'Inputs from Uganda staff'!$E$6:$BM$6,0)),
""))</f>
        <v>0</v>
      </c>
      <c r="S274" s="122">
        <f>IFERROR(
$AN274 * INDEX('WFOM - Time_Base'!$A$4:$API$29, MATCH("CenHos", 'WFOM - Time_Base'!$B$4:$B$29,0), MATCH(CONCATENATE($G274,S$2),'WFOM - Time_Base'!$A$8:$API$8,0)) *
INDEX('WFOM - Time_Base'!$A$4:$API$29, MATCH("CenHos_Per", 'WFOM - Time_Base'!$B$4:$B$29,0), MATCH(CONCATENATE($G274,S$2),'WFOM - Time_Base'!$A$8:$API$8,0)),
IFERROR($AN274 * INDEX('Inputs from Uganda staff'!$E$61:$BM$80,MATCH('HRH Need estimation'!S$2,'Inputs from Uganda staff'!$E$61:$E$80,0),MATCH('HRH Need estimation'!$D274,'Inputs from Uganda staff'!$E$6:$BM$6,0)),
""))</f>
        <v>0</v>
      </c>
      <c r="T274" s="122">
        <f>IFERROR(
$AN274 * INDEX('WFOM - Time_Base'!$A$4:$API$29, MATCH("CenHos", 'WFOM - Time_Base'!$B$4:$B$29,0), MATCH(CONCATENATE($G274,T$2),'WFOM - Time_Base'!$A$8:$API$8,0)) *
INDEX('WFOM - Time_Base'!$A$4:$API$29, MATCH("CenHos_Per", 'WFOM - Time_Base'!$B$4:$B$29,0), MATCH(CONCATENATE($G274,T$2),'WFOM - Time_Base'!$A$8:$API$8,0)),
IFERROR($AN274 * INDEX('Inputs from Uganda staff'!$E$61:$BM$80,MATCH('HRH Need estimation'!T$2,'Inputs from Uganda staff'!$E$61:$E$80,0),MATCH('HRH Need estimation'!$D274,'Inputs from Uganda staff'!$E$6:$BM$6,0)),
""))</f>
        <v>0</v>
      </c>
      <c r="U274" s="122">
        <f>IFERROR(
$AN274 * INDEX('WFOM - Time_Base'!$A$4:$API$29, MATCH("CenHos", 'WFOM - Time_Base'!$B$4:$B$29,0), MATCH(CONCATENATE($G274,U$2),'WFOM - Time_Base'!$A$8:$API$8,0)) *
INDEX('WFOM - Time_Base'!$A$4:$API$29, MATCH("CenHos_Per", 'WFOM - Time_Base'!$B$4:$B$29,0), MATCH(CONCATENATE($G274,U$2),'WFOM - Time_Base'!$A$8:$API$8,0)),
IFERROR($AN274 * INDEX('Inputs from Uganda staff'!$E$61:$BM$80,MATCH('HRH Need estimation'!U$2,'Inputs from Uganda staff'!$E$61:$E$80,0),MATCH('HRH Need estimation'!$D274,'Inputs from Uganda staff'!$E$6:$BM$6,0)),
""))</f>
        <v>0</v>
      </c>
      <c r="V274" s="122">
        <f>IFERROR(
$AN274 * INDEX('WFOM - Time_Base'!$A$4:$API$29, MATCH("CenHos", 'WFOM - Time_Base'!$B$4:$B$29,0), MATCH(CONCATENATE($G274,V$2),'WFOM - Time_Base'!$A$8:$API$8,0)) *
INDEX('WFOM - Time_Base'!$A$4:$API$29, MATCH("CenHos_Per", 'WFOM - Time_Base'!$B$4:$B$29,0), MATCH(CONCATENATE($G274,V$2),'WFOM - Time_Base'!$A$8:$API$8,0)),
IFERROR($AN274 * INDEX('Inputs from Uganda staff'!$E$61:$BM$80,MATCH('HRH Need estimation'!V$2,'Inputs from Uganda staff'!$E$61:$E$80,0),MATCH('HRH Need estimation'!$D274,'Inputs from Uganda staff'!$E$6:$BM$6,0)),
""))</f>
        <v>1</v>
      </c>
      <c r="W274" s="122">
        <f>IFERROR(
$AN274 * INDEX('WFOM - Time_Base'!$A$4:$API$29, MATCH("CenHos", 'WFOM - Time_Base'!$B$4:$B$29,0), MATCH(CONCATENATE($G274,W$2),'WFOM - Time_Base'!$A$8:$API$8,0)) *
INDEX('WFOM - Time_Base'!$A$4:$API$29, MATCH("CenHos_Per", 'WFOM - Time_Base'!$B$4:$B$29,0), MATCH(CONCATENATE($G274,W$2),'WFOM - Time_Base'!$A$8:$API$8,0)),
IFERROR($AN274 * INDEX('Inputs from Uganda staff'!$E$61:$BM$80,MATCH('HRH Need estimation'!W$2,'Inputs from Uganda staff'!$E$61:$E$80,0),MATCH('HRH Need estimation'!$D274,'Inputs from Uganda staff'!$E$6:$BM$6,0)),
""))</f>
        <v>0</v>
      </c>
      <c r="X274" s="122">
        <f>IFERROR(
$AN274 * INDEX('WFOM - Time_Base'!$A$4:$API$29, MATCH("CenHos", 'WFOM - Time_Base'!$B$4:$B$29,0), MATCH(CONCATENATE($G274,X$2),'WFOM - Time_Base'!$A$8:$API$8,0)) *
INDEX('WFOM - Time_Base'!$A$4:$API$29, MATCH("CenHos_Per", 'WFOM - Time_Base'!$B$4:$B$29,0), MATCH(CONCATENATE($G274,X$2),'WFOM - Time_Base'!$A$8:$API$8,0)),
IFERROR($AN274 * INDEX('Inputs from Uganda staff'!$E$61:$BM$80,MATCH('HRH Need estimation'!X$2,'Inputs from Uganda staff'!$E$61:$E$80,0),MATCH('HRH Need estimation'!$D274,'Inputs from Uganda staff'!$E$6:$BM$6,0)),
""))</f>
        <v>0</v>
      </c>
      <c r="Y274" s="122">
        <f>IFERROR(
$AN274 * INDEX('WFOM - Time_Base'!$A$4:$API$29, MATCH("CenHos", 'WFOM - Time_Base'!$B$4:$B$29,0), MATCH(CONCATENATE($G274,Y$2),'WFOM - Time_Base'!$A$8:$API$8,0)) *
INDEX('WFOM - Time_Base'!$A$4:$API$29, MATCH("CenHos_Per", 'WFOM - Time_Base'!$B$4:$B$29,0), MATCH(CONCATENATE($G274,Y$2),'WFOM - Time_Base'!$A$8:$API$8,0)),
IFERROR($AN274 * INDEX('Inputs from Uganda staff'!$E$61:$BM$80,MATCH('HRH Need estimation'!Y$2,'Inputs from Uganda staff'!$E$61:$E$80,0),MATCH('HRH Need estimation'!$D274,'Inputs from Uganda staff'!$E$6:$BM$6,0)),
""))</f>
        <v>1</v>
      </c>
      <c r="Z274" s="122">
        <f>IFERROR(
$AN274 * INDEX('WFOM - Time_Base'!$A$4:$API$29, MATCH("CenHos", 'WFOM - Time_Base'!$B$4:$B$29,0), MATCH(CONCATENATE($G274,Z$2),'WFOM - Time_Base'!$A$8:$API$8,0)) *
INDEX('WFOM - Time_Base'!$A$4:$API$29, MATCH("CenHos_Per", 'WFOM - Time_Base'!$B$4:$B$29,0), MATCH(CONCATENATE($G274,Z$2),'WFOM - Time_Base'!$A$8:$API$8,0)),
IFERROR($AN274 * INDEX('Inputs from Uganda staff'!$E$61:$BM$80,MATCH('HRH Need estimation'!Z$2,'Inputs from Uganda staff'!$E$61:$E$80,0),MATCH('HRH Need estimation'!$D274,'Inputs from Uganda staff'!$E$6:$BM$6,0)),
""))</f>
        <v>0</v>
      </c>
      <c r="AA274" s="122">
        <f>IFERROR(
$AN274 * INDEX('WFOM - Time_Base'!$A$4:$API$29, MATCH("CenHos", 'WFOM - Time_Base'!$B$4:$B$29,0), MATCH(CONCATENATE($G274,AA$2),'WFOM - Time_Base'!$A$8:$API$8,0)) *
INDEX('WFOM - Time_Base'!$A$4:$API$29, MATCH("CenHos_Per", 'WFOM - Time_Base'!$B$4:$B$29,0), MATCH(CONCATENATE($G274,AA$2),'WFOM - Time_Base'!$A$8:$API$8,0)),
IFERROR($AN274 * INDEX('Inputs from Uganda staff'!$E$61:$BM$80,MATCH('HRH Need estimation'!AA$2,'Inputs from Uganda staff'!$E$61:$E$80,0),MATCH('HRH Need estimation'!$D274,'Inputs from Uganda staff'!$E$6:$BM$6,0)),
""))</f>
        <v>0</v>
      </c>
      <c r="AB274" s="122">
        <f>IFERROR(
$AN274 * INDEX('WFOM - Time_Base'!$A$4:$API$29, MATCH("CenHos", 'WFOM - Time_Base'!$B$4:$B$29,0), MATCH(CONCATENATE($G274,AB$2),'WFOM - Time_Base'!$A$8:$API$8,0)) *
INDEX('WFOM - Time_Base'!$A$4:$API$29, MATCH("CenHos_Per", 'WFOM - Time_Base'!$B$4:$B$29,0), MATCH(CONCATENATE($G274,AB$2),'WFOM - Time_Base'!$A$8:$API$8,0)),
IFERROR($AN274 * INDEX('Inputs from Uganda staff'!$E$61:$BM$80,MATCH('HRH Need estimation'!AB$2,'Inputs from Uganda staff'!$E$61:$E$80,0),MATCH('HRH Need estimation'!$D274,'Inputs from Uganda staff'!$E$6:$BM$6,0)),
""))</f>
        <v>0</v>
      </c>
      <c r="AC274" s="122" t="str">
        <f>IFERROR(
$AN274 * INDEX('WFOM - Time_Base'!$A$4:$API$29, MATCH("CenHos", 'WFOM - Time_Base'!$B$4:$B$29,0), MATCH(CONCATENATE($G274,AC$2),'WFOM - Time_Base'!$A$8:$API$8,0)) *
INDEX('WFOM - Time_Base'!$A$4:$API$29, MATCH("CenHos_Per", 'WFOM - Time_Base'!$B$4:$B$29,0), MATCH(CONCATENATE($G274,AC$2),'WFOM - Time_Base'!$A$8:$API$8,0)),
IFERROR($AN274 * INDEX('Inputs from Uganda staff'!$E$61:$BM$80,MATCH('HRH Need estimation'!AC$2,'Inputs from Uganda staff'!$E$61:$E$80,0),MATCH('HRH Need estimation'!$D274,'Inputs from Uganda staff'!$E$6:$BM$6,0)),
""))</f>
        <v/>
      </c>
      <c r="AD274" s="122">
        <f>IFERROR(
$AN274 * INDEX('WFOM - Time_Base'!$A$4:$API$29, MATCH("CenHos", 'WFOM - Time_Base'!$B$4:$B$29,0), MATCH(CONCATENATE($G274,AD$2),'WFOM - Time_Base'!$A$8:$API$8,0)) *
INDEX('WFOM - Time_Base'!$A$4:$API$29, MATCH("CenHos_Per", 'WFOM - Time_Base'!$B$4:$B$29,0), MATCH(CONCATENATE($G274,AD$2),'WFOM - Time_Base'!$A$8:$API$8,0)),
IFERROR($AN274 * INDEX('Inputs from Uganda staff'!$E$61:$BM$80,MATCH('HRH Need estimation'!AD$2,'Inputs from Uganda staff'!$E$61:$E$80,0),MATCH('HRH Need estimation'!$D274,'Inputs from Uganda staff'!$E$6:$BM$6,0)),
""))</f>
        <v>0</v>
      </c>
      <c r="AE274" s="122">
        <f>IFERROR(
$AN274 * INDEX('WFOM - Time_Base'!$A$4:$API$29, MATCH("CenHos", 'WFOM - Time_Base'!$B$4:$B$29,0), MATCH(CONCATENATE($G274,AE$2),'WFOM - Time_Base'!$A$8:$API$8,0)) *
INDEX('WFOM - Time_Base'!$A$4:$API$29, MATCH("CenHos_Per", 'WFOM - Time_Base'!$B$4:$B$29,0), MATCH(CONCATENATE($G274,AE$2),'WFOM - Time_Base'!$A$8:$API$8,0)),
IFERROR($AN274 * INDEX('Inputs from Uganda staff'!$E$61:$BM$80,MATCH('HRH Need estimation'!AE$2,'Inputs from Uganda staff'!$E$61:$E$80,0),MATCH('HRH Need estimation'!$D274,'Inputs from Uganda staff'!$E$6:$BM$6,0)),
""))</f>
        <v>0</v>
      </c>
      <c r="AF274" s="122">
        <f>IFERROR(
$AN274 * INDEX('WFOM - Time_Base'!$A$4:$API$29, MATCH("CenHos", 'WFOM - Time_Base'!$B$4:$B$29,0), MATCH(CONCATENATE($G274,AF$2),'WFOM - Time_Base'!$A$8:$API$8,0)) *
INDEX('WFOM - Time_Base'!$A$4:$API$29, MATCH("CenHos_Per", 'WFOM - Time_Base'!$B$4:$B$29,0), MATCH(CONCATENATE($G274,AF$2),'WFOM - Time_Base'!$A$8:$API$8,0)),
IFERROR($AN274 * INDEX('Inputs from Uganda staff'!$E$61:$BM$80,MATCH('HRH Need estimation'!AF$2,'Inputs from Uganda staff'!$E$61:$E$80,0),MATCH('HRH Need estimation'!$D274,'Inputs from Uganda staff'!$E$6:$BM$6,0)),
""))</f>
        <v>0</v>
      </c>
      <c r="AG274" s="122">
        <f>IFERROR(
$AN274 * INDEX('WFOM - Time_Base'!$A$4:$API$29, MATCH("CenHos", 'WFOM - Time_Base'!$B$4:$B$29,0), MATCH(CONCATENATE($G274,AG$2),'WFOM - Time_Base'!$A$8:$API$8,0)) *
INDEX('WFOM - Time_Base'!$A$4:$API$29, MATCH("CenHos_Per", 'WFOM - Time_Base'!$B$4:$B$29,0), MATCH(CONCATENATE($G274,AG$2),'WFOM - Time_Base'!$A$8:$API$8,0)),
IFERROR($AN274 * INDEX('Inputs from Uganda staff'!$E$61:$BM$80,MATCH('HRH Need estimation'!AG$2,'Inputs from Uganda staff'!$E$61:$E$80,0),MATCH('HRH Need estimation'!$D274,'Inputs from Uganda staff'!$E$6:$BM$6,0)),
""))</f>
        <v>0</v>
      </c>
      <c r="AH274" s="122">
        <f>IFERROR(
$AN274 * INDEX('WFOM - Time_Base'!$A$4:$API$29, MATCH("CenHos", 'WFOM - Time_Base'!$B$4:$B$29,0), MATCH(CONCATENATE($G274,AH$2),'WFOM - Time_Base'!$A$8:$API$8,0)) *
INDEX('WFOM - Time_Base'!$A$4:$API$29, MATCH("CenHos_Per", 'WFOM - Time_Base'!$B$4:$B$29,0), MATCH(CONCATENATE($G274,AH$2),'WFOM - Time_Base'!$A$8:$API$8,0)),
IFERROR($AN274 * INDEX('Inputs from Uganda staff'!$E$61:$BM$80,MATCH('HRH Need estimation'!AH$2,'Inputs from Uganda staff'!$E$61:$E$80,0),MATCH('HRH Need estimation'!$D274,'Inputs from Uganda staff'!$E$6:$BM$6,0)),
""))</f>
        <v>0</v>
      </c>
      <c r="AI274" s="122">
        <f>IFERROR(
$AN274 * INDEX('WFOM - Time_Base'!$A$4:$API$29, MATCH("CenHos", 'WFOM - Time_Base'!$B$4:$B$29,0), MATCH(CONCATENATE($G274,AI$2),'WFOM - Time_Base'!$A$8:$API$8,0)) *
INDEX('WFOM - Time_Base'!$A$4:$API$29, MATCH("CenHos_Per", 'WFOM - Time_Base'!$B$4:$B$29,0), MATCH(CONCATENATE($G274,AI$2),'WFOM - Time_Base'!$A$8:$API$8,0)),
IFERROR($AN274 * INDEX('Inputs from Uganda staff'!$E$61:$BM$80,MATCH('HRH Need estimation'!AI$2,'Inputs from Uganda staff'!$E$61:$E$80,0),MATCH('HRH Need estimation'!$D274,'Inputs from Uganda staff'!$E$6:$BM$6,0)),
""))</f>
        <v>0</v>
      </c>
      <c r="AJ274" s="122">
        <f>IFERROR(
$AN274 * INDEX('WFOM - Time_Base'!$A$4:$API$29, MATCH("CenHos", 'WFOM - Time_Base'!$B$4:$B$29,0), MATCH(CONCATENATE($G274,AJ$2),'WFOM - Time_Base'!$A$8:$API$8,0)) *
INDEX('WFOM - Time_Base'!$A$4:$API$29, MATCH("CenHos_Per", 'WFOM - Time_Base'!$B$4:$B$29,0), MATCH(CONCATENATE($G274,AJ$2),'WFOM - Time_Base'!$A$8:$API$8,0)),
IFERROR($AN274 * INDEX('Inputs from Uganda staff'!$E$61:$BM$80,MATCH('HRH Need estimation'!AJ$2,'Inputs from Uganda staff'!$E$61:$E$80,0),MATCH('HRH Need estimation'!$D274,'Inputs from Uganda staff'!$E$6:$BM$6,0)),
""))</f>
        <v>0</v>
      </c>
      <c r="AK274" s="122">
        <f>IFERROR(
$AN274 * INDEX('WFOM - Time_Base'!$A$4:$API$29, MATCH("CenHos", 'WFOM - Time_Base'!$B$4:$B$29,0), MATCH(CONCATENATE($G274,AK$2),'WFOM - Time_Base'!$A$8:$API$8,0)) *
INDEX('WFOM - Time_Base'!$A$4:$API$29, MATCH("CenHos_Per", 'WFOM - Time_Base'!$B$4:$B$29,0), MATCH(CONCATENATE($G274,AK$2),'WFOM - Time_Base'!$A$8:$API$8,0)),
IFERROR($AN274 * INDEX('Inputs from Uganda staff'!$E$61:$BM$80,MATCH('HRH Need estimation'!AK$2,'Inputs from Uganda staff'!$E$61:$E$80,0),MATCH('HRH Need estimation'!$D274,'Inputs from Uganda staff'!$E$6:$BM$6,0)),
""))</f>
        <v>0</v>
      </c>
      <c r="AL274" s="122">
        <f>IFERROR(
$AN274 * INDEX('WFOM - Time_Base'!$A$4:$API$29, MATCH("CenHos", 'WFOM - Time_Base'!$B$4:$B$29,0), MATCH(CONCATENATE($G274,AL$2),'WFOM - Time_Base'!$A$8:$API$8,0)) *
INDEX('WFOM - Time_Base'!$A$4:$API$29, MATCH("CenHos_Per", 'WFOM - Time_Base'!$B$4:$B$29,0), MATCH(CONCATENATE($G274,AL$2),'WFOM - Time_Base'!$A$8:$API$8,0)),
IFERROR($AN274 * INDEX('Inputs from Uganda staff'!$E$61:$BM$80,MATCH('HRH Need estimation'!AL$2,'Inputs from Uganda staff'!$E$61:$E$80,0),MATCH('HRH Need estimation'!$D274,'Inputs from Uganda staff'!$E$6:$BM$6,0)),
""))</f>
        <v>0</v>
      </c>
      <c r="AM274" t="s">
        <v>2034</v>
      </c>
      <c r="AN274">
        <v>1</v>
      </c>
      <c r="AO274" t="e">
        <f t="shared" si="12"/>
        <v>#N/A</v>
      </c>
    </row>
    <row r="275" spans="1:41">
      <c r="A275" s="106" t="s">
        <v>1039</v>
      </c>
      <c r="B275" s="106" t="s">
        <v>25</v>
      </c>
      <c r="C275" s="107" t="s">
        <v>765</v>
      </c>
      <c r="D275" s="115" t="s">
        <v>766</v>
      </c>
      <c r="E275" s="199"/>
      <c r="F275" s="199"/>
      <c r="G275" s="199" t="str">
        <f>IF(F275&lt;&gt;"", VLOOKUP(F275,'WFOM - Cadre and Service List'!$E$4:$F$52,2,FALSE), "")</f>
        <v/>
      </c>
      <c r="H275" s="199" t="s">
        <v>910</v>
      </c>
      <c r="I275" s="208"/>
      <c r="J275" s="208"/>
      <c r="K275" s="208"/>
      <c r="L275" s="208"/>
      <c r="M275" s="208"/>
      <c r="N275" s="208"/>
      <c r="O275" s="208"/>
      <c r="P275" s="207">
        <f t="shared" si="11"/>
        <v>0</v>
      </c>
      <c r="Q275" s="122" t="s">
        <v>1947</v>
      </c>
      <c r="R275" s="122" t="str">
        <f>IFERROR(
$AN275 * INDEX('WFOM - Time_Base'!$A$4:$API$29, MATCH("CenHos", 'WFOM - Time_Base'!$B$4:$B$29,0), MATCH(CONCATENATE($G275,R$2),'WFOM - Time_Base'!$A$8:$API$8,0)) *
INDEX('WFOM - Time_Base'!$A$4:$API$29, MATCH("CenHos_Per", 'WFOM - Time_Base'!$B$4:$B$29,0), MATCH(CONCATENATE($G275,R$2),'WFOM - Time_Base'!$A$8:$API$8,0)),
IFERROR($AN275 * INDEX('Inputs from Uganda staff'!$E$61:$BM$80,MATCH('HRH Need estimation'!R$2,'Inputs from Uganda staff'!$E$61:$E$80,0),MATCH('HRH Need estimation'!$D275,'Inputs from Uganda staff'!$E$6:$BM$6,0)),
""))</f>
        <v/>
      </c>
      <c r="S275" s="122" t="str">
        <f>IFERROR(
$AN275 * INDEX('WFOM - Time_Base'!$A$4:$API$29, MATCH("CenHos", 'WFOM - Time_Base'!$B$4:$B$29,0), MATCH(CONCATENATE($G275,S$2),'WFOM - Time_Base'!$A$8:$API$8,0)) *
INDEX('WFOM - Time_Base'!$A$4:$API$29, MATCH("CenHos_Per", 'WFOM - Time_Base'!$B$4:$B$29,0), MATCH(CONCATENATE($G275,S$2),'WFOM - Time_Base'!$A$8:$API$8,0)),
IFERROR($AN275 * INDEX('Inputs from Uganda staff'!$E$61:$BM$80,MATCH('HRH Need estimation'!S$2,'Inputs from Uganda staff'!$E$61:$E$80,0),MATCH('HRH Need estimation'!$D275,'Inputs from Uganda staff'!$E$6:$BM$6,0)),
""))</f>
        <v/>
      </c>
      <c r="T275" s="122" t="str">
        <f>IFERROR(
$AN275 * INDEX('WFOM - Time_Base'!$A$4:$API$29, MATCH("CenHos", 'WFOM - Time_Base'!$B$4:$B$29,0), MATCH(CONCATENATE($G275,T$2),'WFOM - Time_Base'!$A$8:$API$8,0)) *
INDEX('WFOM - Time_Base'!$A$4:$API$29, MATCH("CenHos_Per", 'WFOM - Time_Base'!$B$4:$B$29,0), MATCH(CONCATENATE($G275,T$2),'WFOM - Time_Base'!$A$8:$API$8,0)),
IFERROR($AN275 * INDEX('Inputs from Uganda staff'!$E$61:$BM$80,MATCH('HRH Need estimation'!T$2,'Inputs from Uganda staff'!$E$61:$E$80,0),MATCH('HRH Need estimation'!$D275,'Inputs from Uganda staff'!$E$6:$BM$6,0)),
""))</f>
        <v/>
      </c>
      <c r="U275" s="122" t="str">
        <f>IFERROR(
$AN275 * INDEX('WFOM - Time_Base'!$A$4:$API$29, MATCH("CenHos", 'WFOM - Time_Base'!$B$4:$B$29,0), MATCH(CONCATENATE($G275,U$2),'WFOM - Time_Base'!$A$8:$API$8,0)) *
INDEX('WFOM - Time_Base'!$A$4:$API$29, MATCH("CenHos_Per", 'WFOM - Time_Base'!$B$4:$B$29,0), MATCH(CONCATENATE($G275,U$2),'WFOM - Time_Base'!$A$8:$API$8,0)),
IFERROR($AN275 * INDEX('Inputs from Uganda staff'!$E$61:$BM$80,MATCH('HRH Need estimation'!U$2,'Inputs from Uganda staff'!$E$61:$E$80,0),MATCH('HRH Need estimation'!$D275,'Inputs from Uganda staff'!$E$6:$BM$6,0)),
""))</f>
        <v/>
      </c>
      <c r="V275" s="122" t="str">
        <f>IFERROR(
$AN275 * INDEX('WFOM - Time_Base'!$A$4:$API$29, MATCH("CenHos", 'WFOM - Time_Base'!$B$4:$B$29,0), MATCH(CONCATENATE($G275,V$2),'WFOM - Time_Base'!$A$8:$API$8,0)) *
INDEX('WFOM - Time_Base'!$A$4:$API$29, MATCH("CenHos_Per", 'WFOM - Time_Base'!$B$4:$B$29,0), MATCH(CONCATENATE($G275,V$2),'WFOM - Time_Base'!$A$8:$API$8,0)),
IFERROR($AN275 * INDEX('Inputs from Uganda staff'!$E$61:$BM$80,MATCH('HRH Need estimation'!V$2,'Inputs from Uganda staff'!$E$61:$E$80,0),MATCH('HRH Need estimation'!$D275,'Inputs from Uganda staff'!$E$6:$BM$6,0)),
""))</f>
        <v/>
      </c>
      <c r="W275" s="122" t="str">
        <f>IFERROR(
$AN275 * INDEX('WFOM - Time_Base'!$A$4:$API$29, MATCH("CenHos", 'WFOM - Time_Base'!$B$4:$B$29,0), MATCH(CONCATENATE($G275,W$2),'WFOM - Time_Base'!$A$8:$API$8,0)) *
INDEX('WFOM - Time_Base'!$A$4:$API$29, MATCH("CenHos_Per", 'WFOM - Time_Base'!$B$4:$B$29,0), MATCH(CONCATENATE($G275,W$2),'WFOM - Time_Base'!$A$8:$API$8,0)),
IFERROR($AN275 * INDEX('Inputs from Uganda staff'!$E$61:$BM$80,MATCH('HRH Need estimation'!W$2,'Inputs from Uganda staff'!$E$61:$E$80,0),MATCH('HRH Need estimation'!$D275,'Inputs from Uganda staff'!$E$6:$BM$6,0)),
""))</f>
        <v/>
      </c>
      <c r="X275" s="122" t="str">
        <f>IFERROR(
$AN275 * INDEX('WFOM - Time_Base'!$A$4:$API$29, MATCH("CenHos", 'WFOM - Time_Base'!$B$4:$B$29,0), MATCH(CONCATENATE($G275,X$2),'WFOM - Time_Base'!$A$8:$API$8,0)) *
INDEX('WFOM - Time_Base'!$A$4:$API$29, MATCH("CenHos_Per", 'WFOM - Time_Base'!$B$4:$B$29,0), MATCH(CONCATENATE($G275,X$2),'WFOM - Time_Base'!$A$8:$API$8,0)),
IFERROR($AN275 * INDEX('Inputs from Uganda staff'!$E$61:$BM$80,MATCH('HRH Need estimation'!X$2,'Inputs from Uganda staff'!$E$61:$E$80,0),MATCH('HRH Need estimation'!$D275,'Inputs from Uganda staff'!$E$6:$BM$6,0)),
""))</f>
        <v/>
      </c>
      <c r="Y275" s="122" t="str">
        <f>IFERROR(
$AN275 * INDEX('WFOM - Time_Base'!$A$4:$API$29, MATCH("CenHos", 'WFOM - Time_Base'!$B$4:$B$29,0), MATCH(CONCATENATE($G275,Y$2),'WFOM - Time_Base'!$A$8:$API$8,0)) *
INDEX('WFOM - Time_Base'!$A$4:$API$29, MATCH("CenHos_Per", 'WFOM - Time_Base'!$B$4:$B$29,0), MATCH(CONCATENATE($G275,Y$2),'WFOM - Time_Base'!$A$8:$API$8,0)),
IFERROR($AN275 * INDEX('Inputs from Uganda staff'!$E$61:$BM$80,MATCH('HRH Need estimation'!Y$2,'Inputs from Uganda staff'!$E$61:$E$80,0),MATCH('HRH Need estimation'!$D275,'Inputs from Uganda staff'!$E$6:$BM$6,0)),
""))</f>
        <v/>
      </c>
      <c r="Z275" s="122" t="str">
        <f>IFERROR(
$AN275 * INDEX('WFOM - Time_Base'!$A$4:$API$29, MATCH("CenHos", 'WFOM - Time_Base'!$B$4:$B$29,0), MATCH(CONCATENATE($G275,Z$2),'WFOM - Time_Base'!$A$8:$API$8,0)) *
INDEX('WFOM - Time_Base'!$A$4:$API$29, MATCH("CenHos_Per", 'WFOM - Time_Base'!$B$4:$B$29,0), MATCH(CONCATENATE($G275,Z$2),'WFOM - Time_Base'!$A$8:$API$8,0)),
IFERROR($AN275 * INDEX('Inputs from Uganda staff'!$E$61:$BM$80,MATCH('HRH Need estimation'!Z$2,'Inputs from Uganda staff'!$E$61:$E$80,0),MATCH('HRH Need estimation'!$D275,'Inputs from Uganda staff'!$E$6:$BM$6,0)),
""))</f>
        <v/>
      </c>
      <c r="AA275" s="122" t="str">
        <f>IFERROR(
$AN275 * INDEX('WFOM - Time_Base'!$A$4:$API$29, MATCH("CenHos", 'WFOM - Time_Base'!$B$4:$B$29,0), MATCH(CONCATENATE($G275,AA$2),'WFOM - Time_Base'!$A$8:$API$8,0)) *
INDEX('WFOM - Time_Base'!$A$4:$API$29, MATCH("CenHos_Per", 'WFOM - Time_Base'!$B$4:$B$29,0), MATCH(CONCATENATE($G275,AA$2),'WFOM - Time_Base'!$A$8:$API$8,0)),
IFERROR($AN275 * INDEX('Inputs from Uganda staff'!$E$61:$BM$80,MATCH('HRH Need estimation'!AA$2,'Inputs from Uganda staff'!$E$61:$E$80,0),MATCH('HRH Need estimation'!$D275,'Inputs from Uganda staff'!$E$6:$BM$6,0)),
""))</f>
        <v/>
      </c>
      <c r="AB275" s="122" t="str">
        <f>IFERROR(
$AN275 * INDEX('WFOM - Time_Base'!$A$4:$API$29, MATCH("CenHos", 'WFOM - Time_Base'!$B$4:$B$29,0), MATCH(CONCATENATE($G275,AB$2),'WFOM - Time_Base'!$A$8:$API$8,0)) *
INDEX('WFOM - Time_Base'!$A$4:$API$29, MATCH("CenHos_Per", 'WFOM - Time_Base'!$B$4:$B$29,0), MATCH(CONCATENATE($G275,AB$2),'WFOM - Time_Base'!$A$8:$API$8,0)),
IFERROR($AN275 * INDEX('Inputs from Uganda staff'!$E$61:$BM$80,MATCH('HRH Need estimation'!AB$2,'Inputs from Uganda staff'!$E$61:$E$80,0),MATCH('HRH Need estimation'!$D275,'Inputs from Uganda staff'!$E$6:$BM$6,0)),
""))</f>
        <v/>
      </c>
      <c r="AC275" s="122" t="str">
        <f>IFERROR(
$AN275 * INDEX('WFOM - Time_Base'!$A$4:$API$29, MATCH("CenHos", 'WFOM - Time_Base'!$B$4:$B$29,0), MATCH(CONCATENATE($G275,AC$2),'WFOM - Time_Base'!$A$8:$API$8,0)) *
INDEX('WFOM - Time_Base'!$A$4:$API$29, MATCH("CenHos_Per", 'WFOM - Time_Base'!$B$4:$B$29,0), MATCH(CONCATENATE($G275,AC$2),'WFOM - Time_Base'!$A$8:$API$8,0)),
IFERROR($AN275 * INDEX('Inputs from Uganda staff'!$E$61:$BM$80,MATCH('HRH Need estimation'!AC$2,'Inputs from Uganda staff'!$E$61:$E$80,0),MATCH('HRH Need estimation'!$D275,'Inputs from Uganda staff'!$E$6:$BM$6,0)),
""))</f>
        <v/>
      </c>
      <c r="AD275" s="122" t="str">
        <f>IFERROR(
$AN275 * INDEX('WFOM - Time_Base'!$A$4:$API$29, MATCH("CenHos", 'WFOM - Time_Base'!$B$4:$B$29,0), MATCH(CONCATENATE($G275,AD$2),'WFOM - Time_Base'!$A$8:$API$8,0)) *
INDEX('WFOM - Time_Base'!$A$4:$API$29, MATCH("CenHos_Per", 'WFOM - Time_Base'!$B$4:$B$29,0), MATCH(CONCATENATE($G275,AD$2),'WFOM - Time_Base'!$A$8:$API$8,0)),
IFERROR($AN275 * INDEX('Inputs from Uganda staff'!$E$61:$BM$80,MATCH('HRH Need estimation'!AD$2,'Inputs from Uganda staff'!$E$61:$E$80,0),MATCH('HRH Need estimation'!$D275,'Inputs from Uganda staff'!$E$6:$BM$6,0)),
""))</f>
        <v/>
      </c>
      <c r="AE275" s="122" t="str">
        <f>IFERROR(
$AN275 * INDEX('WFOM - Time_Base'!$A$4:$API$29, MATCH("CenHos", 'WFOM - Time_Base'!$B$4:$B$29,0), MATCH(CONCATENATE($G275,AE$2),'WFOM - Time_Base'!$A$8:$API$8,0)) *
INDEX('WFOM - Time_Base'!$A$4:$API$29, MATCH("CenHos_Per", 'WFOM - Time_Base'!$B$4:$B$29,0), MATCH(CONCATENATE($G275,AE$2),'WFOM - Time_Base'!$A$8:$API$8,0)),
IFERROR($AN275 * INDEX('Inputs from Uganda staff'!$E$61:$BM$80,MATCH('HRH Need estimation'!AE$2,'Inputs from Uganda staff'!$E$61:$E$80,0),MATCH('HRH Need estimation'!$D275,'Inputs from Uganda staff'!$E$6:$BM$6,0)),
""))</f>
        <v/>
      </c>
      <c r="AF275" s="122" t="str">
        <f>IFERROR(
$AN275 * INDEX('WFOM - Time_Base'!$A$4:$API$29, MATCH("CenHos", 'WFOM - Time_Base'!$B$4:$B$29,0), MATCH(CONCATENATE($G275,AF$2),'WFOM - Time_Base'!$A$8:$API$8,0)) *
INDEX('WFOM - Time_Base'!$A$4:$API$29, MATCH("CenHos_Per", 'WFOM - Time_Base'!$B$4:$B$29,0), MATCH(CONCATENATE($G275,AF$2),'WFOM - Time_Base'!$A$8:$API$8,0)),
IFERROR($AN275 * INDEX('Inputs from Uganda staff'!$E$61:$BM$80,MATCH('HRH Need estimation'!AF$2,'Inputs from Uganda staff'!$E$61:$E$80,0),MATCH('HRH Need estimation'!$D275,'Inputs from Uganda staff'!$E$6:$BM$6,0)),
""))</f>
        <v/>
      </c>
      <c r="AG275" s="122" t="str">
        <f>IFERROR(
$AN275 * INDEX('WFOM - Time_Base'!$A$4:$API$29, MATCH("CenHos", 'WFOM - Time_Base'!$B$4:$B$29,0), MATCH(CONCATENATE($G275,AG$2),'WFOM - Time_Base'!$A$8:$API$8,0)) *
INDEX('WFOM - Time_Base'!$A$4:$API$29, MATCH("CenHos_Per", 'WFOM - Time_Base'!$B$4:$B$29,0), MATCH(CONCATENATE($G275,AG$2),'WFOM - Time_Base'!$A$8:$API$8,0)),
IFERROR($AN275 * INDEX('Inputs from Uganda staff'!$E$61:$BM$80,MATCH('HRH Need estimation'!AG$2,'Inputs from Uganda staff'!$E$61:$E$80,0),MATCH('HRH Need estimation'!$D275,'Inputs from Uganda staff'!$E$6:$BM$6,0)),
""))</f>
        <v/>
      </c>
      <c r="AH275" s="122" t="str">
        <f>IFERROR(
$AN275 * INDEX('WFOM - Time_Base'!$A$4:$API$29, MATCH("CenHos", 'WFOM - Time_Base'!$B$4:$B$29,0), MATCH(CONCATENATE($G275,AH$2),'WFOM - Time_Base'!$A$8:$API$8,0)) *
INDEX('WFOM - Time_Base'!$A$4:$API$29, MATCH("CenHos_Per", 'WFOM - Time_Base'!$B$4:$B$29,0), MATCH(CONCATENATE($G275,AH$2),'WFOM - Time_Base'!$A$8:$API$8,0)),
IFERROR($AN275 * INDEX('Inputs from Uganda staff'!$E$61:$BM$80,MATCH('HRH Need estimation'!AH$2,'Inputs from Uganda staff'!$E$61:$E$80,0),MATCH('HRH Need estimation'!$D275,'Inputs from Uganda staff'!$E$6:$BM$6,0)),
""))</f>
        <v/>
      </c>
      <c r="AI275" s="122" t="str">
        <f>IFERROR(
$AN275 * INDEX('WFOM - Time_Base'!$A$4:$API$29, MATCH("CenHos", 'WFOM - Time_Base'!$B$4:$B$29,0), MATCH(CONCATENATE($G275,AI$2),'WFOM - Time_Base'!$A$8:$API$8,0)) *
INDEX('WFOM - Time_Base'!$A$4:$API$29, MATCH("CenHos_Per", 'WFOM - Time_Base'!$B$4:$B$29,0), MATCH(CONCATENATE($G275,AI$2),'WFOM - Time_Base'!$A$8:$API$8,0)),
IFERROR($AN275 * INDEX('Inputs from Uganda staff'!$E$61:$BM$80,MATCH('HRH Need estimation'!AI$2,'Inputs from Uganda staff'!$E$61:$E$80,0),MATCH('HRH Need estimation'!$D275,'Inputs from Uganda staff'!$E$6:$BM$6,0)),
""))</f>
        <v/>
      </c>
      <c r="AJ275" s="122" t="str">
        <f>IFERROR(
$AN275 * INDEX('WFOM - Time_Base'!$A$4:$API$29, MATCH("CenHos", 'WFOM - Time_Base'!$B$4:$B$29,0), MATCH(CONCATENATE($G275,AJ$2),'WFOM - Time_Base'!$A$8:$API$8,0)) *
INDEX('WFOM - Time_Base'!$A$4:$API$29, MATCH("CenHos_Per", 'WFOM - Time_Base'!$B$4:$B$29,0), MATCH(CONCATENATE($G275,AJ$2),'WFOM - Time_Base'!$A$8:$API$8,0)),
IFERROR($AN275 * INDEX('Inputs from Uganda staff'!$E$61:$BM$80,MATCH('HRH Need estimation'!AJ$2,'Inputs from Uganda staff'!$E$61:$E$80,0),MATCH('HRH Need estimation'!$D275,'Inputs from Uganda staff'!$E$6:$BM$6,0)),
""))</f>
        <v/>
      </c>
      <c r="AK275" s="122" t="str">
        <f>IFERROR(
$AN275 * INDEX('WFOM - Time_Base'!$A$4:$API$29, MATCH("CenHos", 'WFOM - Time_Base'!$B$4:$B$29,0), MATCH(CONCATENATE($G275,AK$2),'WFOM - Time_Base'!$A$8:$API$8,0)) *
INDEX('WFOM - Time_Base'!$A$4:$API$29, MATCH("CenHos_Per", 'WFOM - Time_Base'!$B$4:$B$29,0), MATCH(CONCATENATE($G275,AK$2),'WFOM - Time_Base'!$A$8:$API$8,0)),
IFERROR($AN275 * INDEX('Inputs from Uganda staff'!$E$61:$BM$80,MATCH('HRH Need estimation'!AK$2,'Inputs from Uganda staff'!$E$61:$E$80,0),MATCH('HRH Need estimation'!$D275,'Inputs from Uganda staff'!$E$6:$BM$6,0)),
""))</f>
        <v/>
      </c>
      <c r="AL275" s="122" t="str">
        <f>IFERROR(
$AN275 * INDEX('WFOM - Time_Base'!$A$4:$API$29, MATCH("CenHos", 'WFOM - Time_Base'!$B$4:$B$29,0), MATCH(CONCATENATE($G275,AL$2),'WFOM - Time_Base'!$A$8:$API$8,0)) *
INDEX('WFOM - Time_Base'!$A$4:$API$29, MATCH("CenHos_Per", 'WFOM - Time_Base'!$B$4:$B$29,0), MATCH(CONCATENATE($G275,AL$2),'WFOM - Time_Base'!$A$8:$API$8,0)),
IFERROR($AN275 * INDEX('Inputs from Uganda staff'!$E$61:$BM$80,MATCH('HRH Need estimation'!AL$2,'Inputs from Uganda staff'!$E$61:$E$80,0),MATCH('HRH Need estimation'!$D275,'Inputs from Uganda staff'!$E$6:$BM$6,0)),
""))</f>
        <v/>
      </c>
      <c r="AN275">
        <v>1</v>
      </c>
      <c r="AO275" t="e">
        <f t="shared" si="12"/>
        <v>#N/A</v>
      </c>
    </row>
    <row r="276" spans="1:41">
      <c r="A276" s="106" t="s">
        <v>1040</v>
      </c>
      <c r="B276" s="106" t="s">
        <v>25</v>
      </c>
      <c r="C276" s="107" t="s">
        <v>767</v>
      </c>
      <c r="D276" s="115" t="s">
        <v>768</v>
      </c>
      <c r="E276" s="199"/>
      <c r="F276" s="199"/>
      <c r="G276" s="199" t="str">
        <f>IF(F276&lt;&gt;"", VLOOKUP(F276,'WFOM - Cadre and Service List'!$E$4:$F$52,2,FALSE), "")</f>
        <v/>
      </c>
      <c r="H276" s="199" t="s">
        <v>910</v>
      </c>
      <c r="I276" s="208"/>
      <c r="J276" s="208"/>
      <c r="K276" s="208"/>
      <c r="L276" s="208"/>
      <c r="M276" s="208"/>
      <c r="N276" s="208"/>
      <c r="O276" s="208"/>
      <c r="P276" s="207">
        <f t="shared" si="11"/>
        <v>0</v>
      </c>
      <c r="Q276" s="122" t="s">
        <v>1947</v>
      </c>
      <c r="R276" s="122" t="str">
        <f>IFERROR(
$AN276 * INDEX('WFOM - Time_Base'!$A$4:$API$29, MATCH("CenHos", 'WFOM - Time_Base'!$B$4:$B$29,0), MATCH(CONCATENATE($G276,R$2),'WFOM - Time_Base'!$A$8:$API$8,0)) *
INDEX('WFOM - Time_Base'!$A$4:$API$29, MATCH("CenHos_Per", 'WFOM - Time_Base'!$B$4:$B$29,0), MATCH(CONCATENATE($G276,R$2),'WFOM - Time_Base'!$A$8:$API$8,0)),
IFERROR($AN276 * INDEX('Inputs from Uganda staff'!$E$61:$BM$80,MATCH('HRH Need estimation'!R$2,'Inputs from Uganda staff'!$E$61:$E$80,0),MATCH('HRH Need estimation'!$D276,'Inputs from Uganda staff'!$E$6:$BM$6,0)),
""))</f>
        <v/>
      </c>
      <c r="S276" s="122" t="str">
        <f>IFERROR(
$AN276 * INDEX('WFOM - Time_Base'!$A$4:$API$29, MATCH("CenHos", 'WFOM - Time_Base'!$B$4:$B$29,0), MATCH(CONCATENATE($G276,S$2),'WFOM - Time_Base'!$A$8:$API$8,0)) *
INDEX('WFOM - Time_Base'!$A$4:$API$29, MATCH("CenHos_Per", 'WFOM - Time_Base'!$B$4:$B$29,0), MATCH(CONCATENATE($G276,S$2),'WFOM - Time_Base'!$A$8:$API$8,0)),
IFERROR($AN276 * INDEX('Inputs from Uganda staff'!$E$61:$BM$80,MATCH('HRH Need estimation'!S$2,'Inputs from Uganda staff'!$E$61:$E$80,0),MATCH('HRH Need estimation'!$D276,'Inputs from Uganda staff'!$E$6:$BM$6,0)),
""))</f>
        <v/>
      </c>
      <c r="T276" s="122" t="str">
        <f>IFERROR(
$AN276 * INDEX('WFOM - Time_Base'!$A$4:$API$29, MATCH("CenHos", 'WFOM - Time_Base'!$B$4:$B$29,0), MATCH(CONCATENATE($G276,T$2),'WFOM - Time_Base'!$A$8:$API$8,0)) *
INDEX('WFOM - Time_Base'!$A$4:$API$29, MATCH("CenHos_Per", 'WFOM - Time_Base'!$B$4:$B$29,0), MATCH(CONCATENATE($G276,T$2),'WFOM - Time_Base'!$A$8:$API$8,0)),
IFERROR($AN276 * INDEX('Inputs from Uganda staff'!$E$61:$BM$80,MATCH('HRH Need estimation'!T$2,'Inputs from Uganda staff'!$E$61:$E$80,0),MATCH('HRH Need estimation'!$D276,'Inputs from Uganda staff'!$E$6:$BM$6,0)),
""))</f>
        <v/>
      </c>
      <c r="U276" s="122" t="str">
        <f>IFERROR(
$AN276 * INDEX('WFOM - Time_Base'!$A$4:$API$29, MATCH("CenHos", 'WFOM - Time_Base'!$B$4:$B$29,0), MATCH(CONCATENATE($G276,U$2),'WFOM - Time_Base'!$A$8:$API$8,0)) *
INDEX('WFOM - Time_Base'!$A$4:$API$29, MATCH("CenHos_Per", 'WFOM - Time_Base'!$B$4:$B$29,0), MATCH(CONCATENATE($G276,U$2),'WFOM - Time_Base'!$A$8:$API$8,0)),
IFERROR($AN276 * INDEX('Inputs from Uganda staff'!$E$61:$BM$80,MATCH('HRH Need estimation'!U$2,'Inputs from Uganda staff'!$E$61:$E$80,0),MATCH('HRH Need estimation'!$D276,'Inputs from Uganda staff'!$E$6:$BM$6,0)),
""))</f>
        <v/>
      </c>
      <c r="V276" s="122" t="str">
        <f>IFERROR(
$AN276 * INDEX('WFOM - Time_Base'!$A$4:$API$29, MATCH("CenHos", 'WFOM - Time_Base'!$B$4:$B$29,0), MATCH(CONCATENATE($G276,V$2),'WFOM - Time_Base'!$A$8:$API$8,0)) *
INDEX('WFOM - Time_Base'!$A$4:$API$29, MATCH("CenHos_Per", 'WFOM - Time_Base'!$B$4:$B$29,0), MATCH(CONCATENATE($G276,V$2),'WFOM - Time_Base'!$A$8:$API$8,0)),
IFERROR($AN276 * INDEX('Inputs from Uganda staff'!$E$61:$BM$80,MATCH('HRH Need estimation'!V$2,'Inputs from Uganda staff'!$E$61:$E$80,0),MATCH('HRH Need estimation'!$D276,'Inputs from Uganda staff'!$E$6:$BM$6,0)),
""))</f>
        <v/>
      </c>
      <c r="W276" s="122" t="str">
        <f>IFERROR(
$AN276 * INDEX('WFOM - Time_Base'!$A$4:$API$29, MATCH("CenHos", 'WFOM - Time_Base'!$B$4:$B$29,0), MATCH(CONCATENATE($G276,W$2),'WFOM - Time_Base'!$A$8:$API$8,0)) *
INDEX('WFOM - Time_Base'!$A$4:$API$29, MATCH("CenHos_Per", 'WFOM - Time_Base'!$B$4:$B$29,0), MATCH(CONCATENATE($G276,W$2),'WFOM - Time_Base'!$A$8:$API$8,0)),
IFERROR($AN276 * INDEX('Inputs from Uganda staff'!$E$61:$BM$80,MATCH('HRH Need estimation'!W$2,'Inputs from Uganda staff'!$E$61:$E$80,0),MATCH('HRH Need estimation'!$D276,'Inputs from Uganda staff'!$E$6:$BM$6,0)),
""))</f>
        <v/>
      </c>
      <c r="X276" s="122" t="str">
        <f>IFERROR(
$AN276 * INDEX('WFOM - Time_Base'!$A$4:$API$29, MATCH("CenHos", 'WFOM - Time_Base'!$B$4:$B$29,0), MATCH(CONCATENATE($G276,X$2),'WFOM - Time_Base'!$A$8:$API$8,0)) *
INDEX('WFOM - Time_Base'!$A$4:$API$29, MATCH("CenHos_Per", 'WFOM - Time_Base'!$B$4:$B$29,0), MATCH(CONCATENATE($G276,X$2),'WFOM - Time_Base'!$A$8:$API$8,0)),
IFERROR($AN276 * INDEX('Inputs from Uganda staff'!$E$61:$BM$80,MATCH('HRH Need estimation'!X$2,'Inputs from Uganda staff'!$E$61:$E$80,0),MATCH('HRH Need estimation'!$D276,'Inputs from Uganda staff'!$E$6:$BM$6,0)),
""))</f>
        <v/>
      </c>
      <c r="Y276" s="122" t="str">
        <f>IFERROR(
$AN276 * INDEX('WFOM - Time_Base'!$A$4:$API$29, MATCH("CenHos", 'WFOM - Time_Base'!$B$4:$B$29,0), MATCH(CONCATENATE($G276,Y$2),'WFOM - Time_Base'!$A$8:$API$8,0)) *
INDEX('WFOM - Time_Base'!$A$4:$API$29, MATCH("CenHos_Per", 'WFOM - Time_Base'!$B$4:$B$29,0), MATCH(CONCATENATE($G276,Y$2),'WFOM - Time_Base'!$A$8:$API$8,0)),
IFERROR($AN276 * INDEX('Inputs from Uganda staff'!$E$61:$BM$80,MATCH('HRH Need estimation'!Y$2,'Inputs from Uganda staff'!$E$61:$E$80,0),MATCH('HRH Need estimation'!$D276,'Inputs from Uganda staff'!$E$6:$BM$6,0)),
""))</f>
        <v/>
      </c>
      <c r="Z276" s="122" t="str">
        <f>IFERROR(
$AN276 * INDEX('WFOM - Time_Base'!$A$4:$API$29, MATCH("CenHos", 'WFOM - Time_Base'!$B$4:$B$29,0), MATCH(CONCATENATE($G276,Z$2),'WFOM - Time_Base'!$A$8:$API$8,0)) *
INDEX('WFOM - Time_Base'!$A$4:$API$29, MATCH("CenHos_Per", 'WFOM - Time_Base'!$B$4:$B$29,0), MATCH(CONCATENATE($G276,Z$2),'WFOM - Time_Base'!$A$8:$API$8,0)),
IFERROR($AN276 * INDEX('Inputs from Uganda staff'!$E$61:$BM$80,MATCH('HRH Need estimation'!Z$2,'Inputs from Uganda staff'!$E$61:$E$80,0),MATCH('HRH Need estimation'!$D276,'Inputs from Uganda staff'!$E$6:$BM$6,0)),
""))</f>
        <v/>
      </c>
      <c r="AA276" s="122" t="str">
        <f>IFERROR(
$AN276 * INDEX('WFOM - Time_Base'!$A$4:$API$29, MATCH("CenHos", 'WFOM - Time_Base'!$B$4:$B$29,0), MATCH(CONCATENATE($G276,AA$2),'WFOM - Time_Base'!$A$8:$API$8,0)) *
INDEX('WFOM - Time_Base'!$A$4:$API$29, MATCH("CenHos_Per", 'WFOM - Time_Base'!$B$4:$B$29,0), MATCH(CONCATENATE($G276,AA$2),'WFOM - Time_Base'!$A$8:$API$8,0)),
IFERROR($AN276 * INDEX('Inputs from Uganda staff'!$E$61:$BM$80,MATCH('HRH Need estimation'!AA$2,'Inputs from Uganda staff'!$E$61:$E$80,0),MATCH('HRH Need estimation'!$D276,'Inputs from Uganda staff'!$E$6:$BM$6,0)),
""))</f>
        <v/>
      </c>
      <c r="AB276" s="122" t="str">
        <f>IFERROR(
$AN276 * INDEX('WFOM - Time_Base'!$A$4:$API$29, MATCH("CenHos", 'WFOM - Time_Base'!$B$4:$B$29,0), MATCH(CONCATENATE($G276,AB$2),'WFOM - Time_Base'!$A$8:$API$8,0)) *
INDEX('WFOM - Time_Base'!$A$4:$API$29, MATCH("CenHos_Per", 'WFOM - Time_Base'!$B$4:$B$29,0), MATCH(CONCATENATE($G276,AB$2),'WFOM - Time_Base'!$A$8:$API$8,0)),
IFERROR($AN276 * INDEX('Inputs from Uganda staff'!$E$61:$BM$80,MATCH('HRH Need estimation'!AB$2,'Inputs from Uganda staff'!$E$61:$E$80,0),MATCH('HRH Need estimation'!$D276,'Inputs from Uganda staff'!$E$6:$BM$6,0)),
""))</f>
        <v/>
      </c>
      <c r="AC276" s="122" t="str">
        <f>IFERROR(
$AN276 * INDEX('WFOM - Time_Base'!$A$4:$API$29, MATCH("CenHos", 'WFOM - Time_Base'!$B$4:$B$29,0), MATCH(CONCATENATE($G276,AC$2),'WFOM - Time_Base'!$A$8:$API$8,0)) *
INDEX('WFOM - Time_Base'!$A$4:$API$29, MATCH("CenHos_Per", 'WFOM - Time_Base'!$B$4:$B$29,0), MATCH(CONCATENATE($G276,AC$2),'WFOM - Time_Base'!$A$8:$API$8,0)),
IFERROR($AN276 * INDEX('Inputs from Uganda staff'!$E$61:$BM$80,MATCH('HRH Need estimation'!AC$2,'Inputs from Uganda staff'!$E$61:$E$80,0),MATCH('HRH Need estimation'!$D276,'Inputs from Uganda staff'!$E$6:$BM$6,0)),
""))</f>
        <v/>
      </c>
      <c r="AD276" s="122" t="str">
        <f>IFERROR(
$AN276 * INDEX('WFOM - Time_Base'!$A$4:$API$29, MATCH("CenHos", 'WFOM - Time_Base'!$B$4:$B$29,0), MATCH(CONCATENATE($G276,AD$2),'WFOM - Time_Base'!$A$8:$API$8,0)) *
INDEX('WFOM - Time_Base'!$A$4:$API$29, MATCH("CenHos_Per", 'WFOM - Time_Base'!$B$4:$B$29,0), MATCH(CONCATENATE($G276,AD$2),'WFOM - Time_Base'!$A$8:$API$8,0)),
IFERROR($AN276 * INDEX('Inputs from Uganda staff'!$E$61:$BM$80,MATCH('HRH Need estimation'!AD$2,'Inputs from Uganda staff'!$E$61:$E$80,0),MATCH('HRH Need estimation'!$D276,'Inputs from Uganda staff'!$E$6:$BM$6,0)),
""))</f>
        <v/>
      </c>
      <c r="AE276" s="122" t="str">
        <f>IFERROR(
$AN276 * INDEX('WFOM - Time_Base'!$A$4:$API$29, MATCH("CenHos", 'WFOM - Time_Base'!$B$4:$B$29,0), MATCH(CONCATENATE($G276,AE$2),'WFOM - Time_Base'!$A$8:$API$8,0)) *
INDEX('WFOM - Time_Base'!$A$4:$API$29, MATCH("CenHos_Per", 'WFOM - Time_Base'!$B$4:$B$29,0), MATCH(CONCATENATE($G276,AE$2),'WFOM - Time_Base'!$A$8:$API$8,0)),
IFERROR($AN276 * INDEX('Inputs from Uganda staff'!$E$61:$BM$80,MATCH('HRH Need estimation'!AE$2,'Inputs from Uganda staff'!$E$61:$E$80,0),MATCH('HRH Need estimation'!$D276,'Inputs from Uganda staff'!$E$6:$BM$6,0)),
""))</f>
        <v/>
      </c>
      <c r="AF276" s="122" t="str">
        <f>IFERROR(
$AN276 * INDEX('WFOM - Time_Base'!$A$4:$API$29, MATCH("CenHos", 'WFOM - Time_Base'!$B$4:$B$29,0), MATCH(CONCATENATE($G276,AF$2),'WFOM - Time_Base'!$A$8:$API$8,0)) *
INDEX('WFOM - Time_Base'!$A$4:$API$29, MATCH("CenHos_Per", 'WFOM - Time_Base'!$B$4:$B$29,0), MATCH(CONCATENATE($G276,AF$2),'WFOM - Time_Base'!$A$8:$API$8,0)),
IFERROR($AN276 * INDEX('Inputs from Uganda staff'!$E$61:$BM$80,MATCH('HRH Need estimation'!AF$2,'Inputs from Uganda staff'!$E$61:$E$80,0),MATCH('HRH Need estimation'!$D276,'Inputs from Uganda staff'!$E$6:$BM$6,0)),
""))</f>
        <v/>
      </c>
      <c r="AG276" s="122" t="str">
        <f>IFERROR(
$AN276 * INDEX('WFOM - Time_Base'!$A$4:$API$29, MATCH("CenHos", 'WFOM - Time_Base'!$B$4:$B$29,0), MATCH(CONCATENATE($G276,AG$2),'WFOM - Time_Base'!$A$8:$API$8,0)) *
INDEX('WFOM - Time_Base'!$A$4:$API$29, MATCH("CenHos_Per", 'WFOM - Time_Base'!$B$4:$B$29,0), MATCH(CONCATENATE($G276,AG$2),'WFOM - Time_Base'!$A$8:$API$8,0)),
IFERROR($AN276 * INDEX('Inputs from Uganda staff'!$E$61:$BM$80,MATCH('HRH Need estimation'!AG$2,'Inputs from Uganda staff'!$E$61:$E$80,0),MATCH('HRH Need estimation'!$D276,'Inputs from Uganda staff'!$E$6:$BM$6,0)),
""))</f>
        <v/>
      </c>
      <c r="AH276" s="122" t="str">
        <f>IFERROR(
$AN276 * INDEX('WFOM - Time_Base'!$A$4:$API$29, MATCH("CenHos", 'WFOM - Time_Base'!$B$4:$B$29,0), MATCH(CONCATENATE($G276,AH$2),'WFOM - Time_Base'!$A$8:$API$8,0)) *
INDEX('WFOM - Time_Base'!$A$4:$API$29, MATCH("CenHos_Per", 'WFOM - Time_Base'!$B$4:$B$29,0), MATCH(CONCATENATE($G276,AH$2),'WFOM - Time_Base'!$A$8:$API$8,0)),
IFERROR($AN276 * INDEX('Inputs from Uganda staff'!$E$61:$BM$80,MATCH('HRH Need estimation'!AH$2,'Inputs from Uganda staff'!$E$61:$E$80,0),MATCH('HRH Need estimation'!$D276,'Inputs from Uganda staff'!$E$6:$BM$6,0)),
""))</f>
        <v/>
      </c>
      <c r="AI276" s="122" t="str">
        <f>IFERROR(
$AN276 * INDEX('WFOM - Time_Base'!$A$4:$API$29, MATCH("CenHos", 'WFOM - Time_Base'!$B$4:$B$29,0), MATCH(CONCATENATE($G276,AI$2),'WFOM - Time_Base'!$A$8:$API$8,0)) *
INDEX('WFOM - Time_Base'!$A$4:$API$29, MATCH("CenHos_Per", 'WFOM - Time_Base'!$B$4:$B$29,0), MATCH(CONCATENATE($G276,AI$2),'WFOM - Time_Base'!$A$8:$API$8,0)),
IFERROR($AN276 * INDEX('Inputs from Uganda staff'!$E$61:$BM$80,MATCH('HRH Need estimation'!AI$2,'Inputs from Uganda staff'!$E$61:$E$80,0),MATCH('HRH Need estimation'!$D276,'Inputs from Uganda staff'!$E$6:$BM$6,0)),
""))</f>
        <v/>
      </c>
      <c r="AJ276" s="122" t="str">
        <f>IFERROR(
$AN276 * INDEX('WFOM - Time_Base'!$A$4:$API$29, MATCH("CenHos", 'WFOM - Time_Base'!$B$4:$B$29,0), MATCH(CONCATENATE($G276,AJ$2),'WFOM - Time_Base'!$A$8:$API$8,0)) *
INDEX('WFOM - Time_Base'!$A$4:$API$29, MATCH("CenHos_Per", 'WFOM - Time_Base'!$B$4:$B$29,0), MATCH(CONCATENATE($G276,AJ$2),'WFOM - Time_Base'!$A$8:$API$8,0)),
IFERROR($AN276 * INDEX('Inputs from Uganda staff'!$E$61:$BM$80,MATCH('HRH Need estimation'!AJ$2,'Inputs from Uganda staff'!$E$61:$E$80,0),MATCH('HRH Need estimation'!$D276,'Inputs from Uganda staff'!$E$6:$BM$6,0)),
""))</f>
        <v/>
      </c>
      <c r="AK276" s="122" t="str">
        <f>IFERROR(
$AN276 * INDEX('WFOM - Time_Base'!$A$4:$API$29, MATCH("CenHos", 'WFOM - Time_Base'!$B$4:$B$29,0), MATCH(CONCATENATE($G276,AK$2),'WFOM - Time_Base'!$A$8:$API$8,0)) *
INDEX('WFOM - Time_Base'!$A$4:$API$29, MATCH("CenHos_Per", 'WFOM - Time_Base'!$B$4:$B$29,0), MATCH(CONCATENATE($G276,AK$2),'WFOM - Time_Base'!$A$8:$API$8,0)),
IFERROR($AN276 * INDEX('Inputs from Uganda staff'!$E$61:$BM$80,MATCH('HRH Need estimation'!AK$2,'Inputs from Uganda staff'!$E$61:$E$80,0),MATCH('HRH Need estimation'!$D276,'Inputs from Uganda staff'!$E$6:$BM$6,0)),
""))</f>
        <v/>
      </c>
      <c r="AL276" s="122" t="str">
        <f>IFERROR(
$AN276 * INDEX('WFOM - Time_Base'!$A$4:$API$29, MATCH("CenHos", 'WFOM - Time_Base'!$B$4:$B$29,0), MATCH(CONCATENATE($G276,AL$2),'WFOM - Time_Base'!$A$8:$API$8,0)) *
INDEX('WFOM - Time_Base'!$A$4:$API$29, MATCH("CenHos_Per", 'WFOM - Time_Base'!$B$4:$B$29,0), MATCH(CONCATENATE($G276,AL$2),'WFOM - Time_Base'!$A$8:$API$8,0)),
IFERROR($AN276 * INDEX('Inputs from Uganda staff'!$E$61:$BM$80,MATCH('HRH Need estimation'!AL$2,'Inputs from Uganda staff'!$E$61:$E$80,0),MATCH('HRH Need estimation'!$D276,'Inputs from Uganda staff'!$E$6:$BM$6,0)),
""))</f>
        <v/>
      </c>
      <c r="AN276">
        <v>1</v>
      </c>
      <c r="AO276" t="e">
        <f t="shared" si="12"/>
        <v>#N/A</v>
      </c>
    </row>
    <row r="277" spans="1:41">
      <c r="A277" s="106" t="s">
        <v>1041</v>
      </c>
      <c r="B277" s="106" t="s">
        <v>25</v>
      </c>
      <c r="C277" s="107" t="s">
        <v>769</v>
      </c>
      <c r="D277" s="115" t="s">
        <v>770</v>
      </c>
      <c r="E277" s="252"/>
      <c r="F277" s="252"/>
      <c r="G277" s="122" t="str">
        <f>IF(F277&lt;&gt;"", VLOOKUP(F277,'WFOM - Cadre and Service List'!$E$4:$F$52,2,FALSE), "")</f>
        <v/>
      </c>
      <c r="H277" s="122"/>
      <c r="I277" s="207"/>
      <c r="J277" s="207"/>
      <c r="K277" s="207"/>
      <c r="L277" s="207"/>
      <c r="M277" s="207"/>
      <c r="N277" s="207"/>
      <c r="O277" s="207"/>
      <c r="P277" s="207">
        <f t="shared" si="11"/>
        <v>0</v>
      </c>
      <c r="Q277" s="122" t="s">
        <v>1947</v>
      </c>
      <c r="R277" s="122">
        <f>IFERROR(
$AN277 * INDEX('WFOM - Time_Base'!$A$4:$API$29, MATCH("CenHos", 'WFOM - Time_Base'!$B$4:$B$29,0), MATCH(CONCATENATE($G277,R$2),'WFOM - Time_Base'!$A$8:$API$8,0)) *
INDEX('WFOM - Time_Base'!$A$4:$API$29, MATCH("CenHos_Per", 'WFOM - Time_Base'!$B$4:$B$29,0), MATCH(CONCATENATE($G277,R$2),'WFOM - Time_Base'!$A$8:$API$8,0)),
IFERROR($AN277 * INDEX('Inputs from Uganda staff'!$E$61:$BM$80,MATCH('HRH Need estimation'!R$2,'Inputs from Uganda staff'!$E$61:$E$80,0),MATCH('HRH Need estimation'!$D277,'Inputs from Uganda staff'!$E$6:$BM$6,0)),
""))</f>
        <v>3.6</v>
      </c>
      <c r="S277" s="122">
        <f>IFERROR(
$AN277 * INDEX('WFOM - Time_Base'!$A$4:$API$29, MATCH("CenHos", 'WFOM - Time_Base'!$B$4:$B$29,0), MATCH(CONCATENATE($G277,S$2),'WFOM - Time_Base'!$A$8:$API$8,0)) *
INDEX('WFOM - Time_Base'!$A$4:$API$29, MATCH("CenHos_Per", 'WFOM - Time_Base'!$B$4:$B$29,0), MATCH(CONCATENATE($G277,S$2),'WFOM - Time_Base'!$A$8:$API$8,0)),
IFERROR($AN277 * INDEX('Inputs from Uganda staff'!$E$61:$BM$80,MATCH('HRH Need estimation'!S$2,'Inputs from Uganda staff'!$E$61:$E$80,0),MATCH('HRH Need estimation'!$D277,'Inputs from Uganda staff'!$E$6:$BM$6,0)),
""))</f>
        <v>0</v>
      </c>
      <c r="T277" s="122">
        <f>IFERROR(
$AN277 * INDEX('WFOM - Time_Base'!$A$4:$API$29, MATCH("CenHos", 'WFOM - Time_Base'!$B$4:$B$29,0), MATCH(CONCATENATE($G277,T$2),'WFOM - Time_Base'!$A$8:$API$8,0)) *
INDEX('WFOM - Time_Base'!$A$4:$API$29, MATCH("CenHos_Per", 'WFOM - Time_Base'!$B$4:$B$29,0), MATCH(CONCATENATE($G277,T$2),'WFOM - Time_Base'!$A$8:$API$8,0)),
IFERROR($AN277 * INDEX('Inputs from Uganda staff'!$E$61:$BM$80,MATCH('HRH Need estimation'!T$2,'Inputs from Uganda staff'!$E$61:$E$80,0),MATCH('HRH Need estimation'!$D277,'Inputs from Uganda staff'!$E$6:$BM$6,0)),
""))</f>
        <v>0</v>
      </c>
      <c r="U277" s="122">
        <f>IFERROR(
$AN277 * INDEX('WFOM - Time_Base'!$A$4:$API$29, MATCH("CenHos", 'WFOM - Time_Base'!$B$4:$B$29,0), MATCH(CONCATENATE($G277,U$2),'WFOM - Time_Base'!$A$8:$API$8,0)) *
INDEX('WFOM - Time_Base'!$A$4:$API$29, MATCH("CenHos_Per", 'WFOM - Time_Base'!$B$4:$B$29,0), MATCH(CONCATENATE($G277,U$2),'WFOM - Time_Base'!$A$8:$API$8,0)),
IFERROR($AN277 * INDEX('Inputs from Uganda staff'!$E$61:$BM$80,MATCH('HRH Need estimation'!U$2,'Inputs from Uganda staff'!$E$61:$E$80,0),MATCH('HRH Need estimation'!$D277,'Inputs from Uganda staff'!$E$6:$BM$6,0)),
""))</f>
        <v>10.8</v>
      </c>
      <c r="V277" s="122">
        <f>IFERROR(
$AN277 * INDEX('WFOM - Time_Base'!$A$4:$API$29, MATCH("CenHos", 'WFOM - Time_Base'!$B$4:$B$29,0), MATCH(CONCATENATE($G277,V$2),'WFOM - Time_Base'!$A$8:$API$8,0)) *
INDEX('WFOM - Time_Base'!$A$4:$API$29, MATCH("CenHos_Per", 'WFOM - Time_Base'!$B$4:$B$29,0), MATCH(CONCATENATE($G277,V$2),'WFOM - Time_Base'!$A$8:$API$8,0)),
IFERROR($AN277 * INDEX('Inputs from Uganda staff'!$E$61:$BM$80,MATCH('HRH Need estimation'!V$2,'Inputs from Uganda staff'!$E$61:$E$80,0),MATCH('HRH Need estimation'!$D277,'Inputs from Uganda staff'!$E$6:$BM$6,0)),
""))</f>
        <v>1.8</v>
      </c>
      <c r="W277" s="122">
        <f>IFERROR(
$AN277 * INDEX('WFOM - Time_Base'!$A$4:$API$29, MATCH("CenHos", 'WFOM - Time_Base'!$B$4:$B$29,0), MATCH(CONCATENATE($G277,W$2),'WFOM - Time_Base'!$A$8:$API$8,0)) *
INDEX('WFOM - Time_Base'!$A$4:$API$29, MATCH("CenHos_Per", 'WFOM - Time_Base'!$B$4:$B$29,0), MATCH(CONCATENATE($G277,W$2),'WFOM - Time_Base'!$A$8:$API$8,0)),
IFERROR($AN277 * INDEX('Inputs from Uganda staff'!$E$61:$BM$80,MATCH('HRH Need estimation'!W$2,'Inputs from Uganda staff'!$E$61:$E$80,0),MATCH('HRH Need estimation'!$D277,'Inputs from Uganda staff'!$E$6:$BM$6,0)),
""))</f>
        <v>0</v>
      </c>
      <c r="X277" s="122">
        <f>IFERROR(
$AN277 * INDEX('WFOM - Time_Base'!$A$4:$API$29, MATCH("CenHos", 'WFOM - Time_Base'!$B$4:$B$29,0), MATCH(CONCATENATE($G277,X$2),'WFOM - Time_Base'!$A$8:$API$8,0)) *
INDEX('WFOM - Time_Base'!$A$4:$API$29, MATCH("CenHos_Per", 'WFOM - Time_Base'!$B$4:$B$29,0), MATCH(CONCATENATE($G277,X$2),'WFOM - Time_Base'!$A$8:$API$8,0)),
IFERROR($AN277 * INDEX('Inputs from Uganda staff'!$E$61:$BM$80,MATCH('HRH Need estimation'!X$2,'Inputs from Uganda staff'!$E$61:$E$80,0),MATCH('HRH Need estimation'!$D277,'Inputs from Uganda staff'!$E$6:$BM$6,0)),
""))</f>
        <v>0</v>
      </c>
      <c r="Y277" s="122">
        <f>IFERROR(
$AN277 * INDEX('WFOM - Time_Base'!$A$4:$API$29, MATCH("CenHos", 'WFOM - Time_Base'!$B$4:$B$29,0), MATCH(CONCATENATE($G277,Y$2),'WFOM - Time_Base'!$A$8:$API$8,0)) *
INDEX('WFOM - Time_Base'!$A$4:$API$29, MATCH("CenHos_Per", 'WFOM - Time_Base'!$B$4:$B$29,0), MATCH(CONCATENATE($G277,Y$2),'WFOM - Time_Base'!$A$8:$API$8,0)),
IFERROR($AN277 * INDEX('Inputs from Uganda staff'!$E$61:$BM$80,MATCH('HRH Need estimation'!Y$2,'Inputs from Uganda staff'!$E$61:$E$80,0),MATCH('HRH Need estimation'!$D277,'Inputs from Uganda staff'!$E$6:$BM$6,0)),
""))</f>
        <v>0</v>
      </c>
      <c r="Z277" s="122">
        <f>IFERROR(
$AN277 * INDEX('WFOM - Time_Base'!$A$4:$API$29, MATCH("CenHos", 'WFOM - Time_Base'!$B$4:$B$29,0), MATCH(CONCATENATE($G277,Z$2),'WFOM - Time_Base'!$A$8:$API$8,0)) *
INDEX('WFOM - Time_Base'!$A$4:$API$29, MATCH("CenHos_Per", 'WFOM - Time_Base'!$B$4:$B$29,0), MATCH(CONCATENATE($G277,Z$2),'WFOM - Time_Base'!$A$8:$API$8,0)),
IFERROR($AN277 * INDEX('Inputs from Uganda staff'!$E$61:$BM$80,MATCH('HRH Need estimation'!Z$2,'Inputs from Uganda staff'!$E$61:$E$80,0),MATCH('HRH Need estimation'!$D277,'Inputs from Uganda staff'!$E$6:$BM$6,0)),
""))</f>
        <v>0</v>
      </c>
      <c r="AA277" s="122">
        <f>IFERROR(
$AN277 * INDEX('WFOM - Time_Base'!$A$4:$API$29, MATCH("CenHos", 'WFOM - Time_Base'!$B$4:$B$29,0), MATCH(CONCATENATE($G277,AA$2),'WFOM - Time_Base'!$A$8:$API$8,0)) *
INDEX('WFOM - Time_Base'!$A$4:$API$29, MATCH("CenHos_Per", 'WFOM - Time_Base'!$B$4:$B$29,0), MATCH(CONCATENATE($G277,AA$2),'WFOM - Time_Base'!$A$8:$API$8,0)),
IFERROR($AN277 * INDEX('Inputs from Uganda staff'!$E$61:$BM$80,MATCH('HRH Need estimation'!AA$2,'Inputs from Uganda staff'!$E$61:$E$80,0),MATCH('HRH Need estimation'!$D277,'Inputs from Uganda staff'!$E$6:$BM$6,0)),
""))</f>
        <v>0</v>
      </c>
      <c r="AB277" s="122">
        <f>IFERROR(
$AN277 * INDEX('WFOM - Time_Base'!$A$4:$API$29, MATCH("CenHos", 'WFOM - Time_Base'!$B$4:$B$29,0), MATCH(CONCATENATE($G277,AB$2),'WFOM - Time_Base'!$A$8:$API$8,0)) *
INDEX('WFOM - Time_Base'!$A$4:$API$29, MATCH("CenHos_Per", 'WFOM - Time_Base'!$B$4:$B$29,0), MATCH(CONCATENATE($G277,AB$2),'WFOM - Time_Base'!$A$8:$API$8,0)),
IFERROR($AN277 * INDEX('Inputs from Uganda staff'!$E$61:$BM$80,MATCH('HRH Need estimation'!AB$2,'Inputs from Uganda staff'!$E$61:$E$80,0),MATCH('HRH Need estimation'!$D277,'Inputs from Uganda staff'!$E$6:$BM$6,0)),
""))</f>
        <v>0</v>
      </c>
      <c r="AC277" s="122" t="str">
        <f>IFERROR(
$AN277 * INDEX('WFOM - Time_Base'!$A$4:$API$29, MATCH("CenHos", 'WFOM - Time_Base'!$B$4:$B$29,0), MATCH(CONCATENATE($G277,AC$2),'WFOM - Time_Base'!$A$8:$API$8,0)) *
INDEX('WFOM - Time_Base'!$A$4:$API$29, MATCH("CenHos_Per", 'WFOM - Time_Base'!$B$4:$B$29,0), MATCH(CONCATENATE($G277,AC$2),'WFOM - Time_Base'!$A$8:$API$8,0)),
IFERROR($AN277 * INDEX('Inputs from Uganda staff'!$E$61:$BM$80,MATCH('HRH Need estimation'!AC$2,'Inputs from Uganda staff'!$E$61:$E$80,0),MATCH('HRH Need estimation'!$D277,'Inputs from Uganda staff'!$E$6:$BM$6,0)),
""))</f>
        <v/>
      </c>
      <c r="AD277" s="122">
        <f>IFERROR(
$AN277 * INDEX('WFOM - Time_Base'!$A$4:$API$29, MATCH("CenHos", 'WFOM - Time_Base'!$B$4:$B$29,0), MATCH(CONCATENATE($G277,AD$2),'WFOM - Time_Base'!$A$8:$API$8,0)) *
INDEX('WFOM - Time_Base'!$A$4:$API$29, MATCH("CenHos_Per", 'WFOM - Time_Base'!$B$4:$B$29,0), MATCH(CONCATENATE($G277,AD$2),'WFOM - Time_Base'!$A$8:$API$8,0)),
IFERROR($AN277 * INDEX('Inputs from Uganda staff'!$E$61:$BM$80,MATCH('HRH Need estimation'!AD$2,'Inputs from Uganda staff'!$E$61:$E$80,0),MATCH('HRH Need estimation'!$D277,'Inputs from Uganda staff'!$E$6:$BM$6,0)),
""))</f>
        <v>0</v>
      </c>
      <c r="AE277" s="122">
        <f>IFERROR(
$AN277 * INDEX('WFOM - Time_Base'!$A$4:$API$29, MATCH("CenHos", 'WFOM - Time_Base'!$B$4:$B$29,0), MATCH(CONCATENATE($G277,AE$2),'WFOM - Time_Base'!$A$8:$API$8,0)) *
INDEX('WFOM - Time_Base'!$A$4:$API$29, MATCH("CenHos_Per", 'WFOM - Time_Base'!$B$4:$B$29,0), MATCH(CONCATENATE($G277,AE$2),'WFOM - Time_Base'!$A$8:$API$8,0)),
IFERROR($AN277 * INDEX('Inputs from Uganda staff'!$E$61:$BM$80,MATCH('HRH Need estimation'!AE$2,'Inputs from Uganda staff'!$E$61:$E$80,0),MATCH('HRH Need estimation'!$D277,'Inputs from Uganda staff'!$E$6:$BM$6,0)),
""))</f>
        <v>0</v>
      </c>
      <c r="AF277" s="122">
        <f>IFERROR(
$AN277 * INDEX('WFOM - Time_Base'!$A$4:$API$29, MATCH("CenHos", 'WFOM - Time_Base'!$B$4:$B$29,0), MATCH(CONCATENATE($G277,AF$2),'WFOM - Time_Base'!$A$8:$API$8,0)) *
INDEX('WFOM - Time_Base'!$A$4:$API$29, MATCH("CenHos_Per", 'WFOM - Time_Base'!$B$4:$B$29,0), MATCH(CONCATENATE($G277,AF$2),'WFOM - Time_Base'!$A$8:$API$8,0)),
IFERROR($AN277 * INDEX('Inputs from Uganda staff'!$E$61:$BM$80,MATCH('HRH Need estimation'!AF$2,'Inputs from Uganda staff'!$E$61:$E$80,0),MATCH('HRH Need estimation'!$D277,'Inputs from Uganda staff'!$E$6:$BM$6,0)),
""))</f>
        <v>0</v>
      </c>
      <c r="AG277" s="122">
        <f>IFERROR(
$AN277 * INDEX('WFOM - Time_Base'!$A$4:$API$29, MATCH("CenHos", 'WFOM - Time_Base'!$B$4:$B$29,0), MATCH(CONCATENATE($G277,AG$2),'WFOM - Time_Base'!$A$8:$API$8,0)) *
INDEX('WFOM - Time_Base'!$A$4:$API$29, MATCH("CenHos_Per", 'WFOM - Time_Base'!$B$4:$B$29,0), MATCH(CONCATENATE($G277,AG$2),'WFOM - Time_Base'!$A$8:$API$8,0)),
IFERROR($AN277 * INDEX('Inputs from Uganda staff'!$E$61:$BM$80,MATCH('HRH Need estimation'!AG$2,'Inputs from Uganda staff'!$E$61:$E$80,0),MATCH('HRH Need estimation'!$D277,'Inputs from Uganda staff'!$E$6:$BM$6,0)),
""))</f>
        <v>0</v>
      </c>
      <c r="AH277" s="122">
        <f>IFERROR(
$AN277 * INDEX('WFOM - Time_Base'!$A$4:$API$29, MATCH("CenHos", 'WFOM - Time_Base'!$B$4:$B$29,0), MATCH(CONCATENATE($G277,AH$2),'WFOM - Time_Base'!$A$8:$API$8,0)) *
INDEX('WFOM - Time_Base'!$A$4:$API$29, MATCH("CenHos_Per", 'WFOM - Time_Base'!$B$4:$B$29,0), MATCH(CONCATENATE($G277,AH$2),'WFOM - Time_Base'!$A$8:$API$8,0)),
IFERROR($AN277 * INDEX('Inputs from Uganda staff'!$E$61:$BM$80,MATCH('HRH Need estimation'!AH$2,'Inputs from Uganda staff'!$E$61:$E$80,0),MATCH('HRH Need estimation'!$D277,'Inputs from Uganda staff'!$E$6:$BM$6,0)),
""))</f>
        <v>0</v>
      </c>
      <c r="AI277" s="122">
        <f>IFERROR(
$AN277 * INDEX('WFOM - Time_Base'!$A$4:$API$29, MATCH("CenHos", 'WFOM - Time_Base'!$B$4:$B$29,0), MATCH(CONCATENATE($G277,AI$2),'WFOM - Time_Base'!$A$8:$API$8,0)) *
INDEX('WFOM - Time_Base'!$A$4:$API$29, MATCH("CenHos_Per", 'WFOM - Time_Base'!$B$4:$B$29,0), MATCH(CONCATENATE($G277,AI$2),'WFOM - Time_Base'!$A$8:$API$8,0)),
IFERROR($AN277 * INDEX('Inputs from Uganda staff'!$E$61:$BM$80,MATCH('HRH Need estimation'!AI$2,'Inputs from Uganda staff'!$E$61:$E$80,0),MATCH('HRH Need estimation'!$D277,'Inputs from Uganda staff'!$E$6:$BM$6,0)),
""))</f>
        <v>0</v>
      </c>
      <c r="AJ277" s="122">
        <f>IFERROR(
$AN277 * INDEX('WFOM - Time_Base'!$A$4:$API$29, MATCH("CenHos", 'WFOM - Time_Base'!$B$4:$B$29,0), MATCH(CONCATENATE($G277,AJ$2),'WFOM - Time_Base'!$A$8:$API$8,0)) *
INDEX('WFOM - Time_Base'!$A$4:$API$29, MATCH("CenHos_Per", 'WFOM - Time_Base'!$B$4:$B$29,0), MATCH(CONCATENATE($G277,AJ$2),'WFOM - Time_Base'!$A$8:$API$8,0)),
IFERROR($AN277 * INDEX('Inputs from Uganda staff'!$E$61:$BM$80,MATCH('HRH Need estimation'!AJ$2,'Inputs from Uganda staff'!$E$61:$E$80,0),MATCH('HRH Need estimation'!$D277,'Inputs from Uganda staff'!$E$6:$BM$6,0)),
""))</f>
        <v>0</v>
      </c>
      <c r="AK277" s="122">
        <f>IFERROR(
$AN277 * INDEX('WFOM - Time_Base'!$A$4:$API$29, MATCH("CenHos", 'WFOM - Time_Base'!$B$4:$B$29,0), MATCH(CONCATENATE($G277,AK$2),'WFOM - Time_Base'!$A$8:$API$8,0)) *
INDEX('WFOM - Time_Base'!$A$4:$API$29, MATCH("CenHos_Per", 'WFOM - Time_Base'!$B$4:$B$29,0), MATCH(CONCATENATE($G277,AK$2),'WFOM - Time_Base'!$A$8:$API$8,0)),
IFERROR($AN277 * INDEX('Inputs from Uganda staff'!$E$61:$BM$80,MATCH('HRH Need estimation'!AK$2,'Inputs from Uganda staff'!$E$61:$E$80,0),MATCH('HRH Need estimation'!$D277,'Inputs from Uganda staff'!$E$6:$BM$6,0)),
""))</f>
        <v>0</v>
      </c>
      <c r="AL277" s="122">
        <f>IFERROR(
$AN277 * INDEX('WFOM - Time_Base'!$A$4:$API$29, MATCH("CenHos", 'WFOM - Time_Base'!$B$4:$B$29,0), MATCH(CONCATENATE($G277,AL$2),'WFOM - Time_Base'!$A$8:$API$8,0)) *
INDEX('WFOM - Time_Base'!$A$4:$API$29, MATCH("CenHos_Per", 'WFOM - Time_Base'!$B$4:$B$29,0), MATCH(CONCATENATE($G277,AL$2),'WFOM - Time_Base'!$A$8:$API$8,0)),
IFERROR($AN277 * INDEX('Inputs from Uganda staff'!$E$61:$BM$80,MATCH('HRH Need estimation'!AL$2,'Inputs from Uganda staff'!$E$61:$E$80,0),MATCH('HRH Need estimation'!$D277,'Inputs from Uganda staff'!$E$6:$BM$6,0)),
""))</f>
        <v>0</v>
      </c>
      <c r="AN277">
        <v>1</v>
      </c>
      <c r="AO277" t="str">
        <f t="shared" si="12"/>
        <v>296</v>
      </c>
    </row>
    <row r="278" spans="1:41">
      <c r="A278" s="106" t="s">
        <v>1042</v>
      </c>
      <c r="B278" s="106" t="s">
        <v>25</v>
      </c>
      <c r="C278" s="107" t="s">
        <v>771</v>
      </c>
      <c r="D278" s="115" t="s">
        <v>772</v>
      </c>
      <c r="E278" s="122" t="s">
        <v>25</v>
      </c>
      <c r="F278" s="122" t="s">
        <v>38</v>
      </c>
      <c r="G278" s="122" t="str">
        <f>IF(F278&lt;&gt;"", VLOOKUP(F278,'WFOM - Cadre and Service List'!$E$4:$F$52,2,FALSE), "")</f>
        <v>FamPlan</v>
      </c>
      <c r="H278" s="122"/>
      <c r="I278" s="207"/>
      <c r="J278" s="207"/>
      <c r="K278" s="207"/>
      <c r="L278" s="207"/>
      <c r="M278" s="207"/>
      <c r="N278" s="207"/>
      <c r="O278" s="207"/>
      <c r="P278" s="207">
        <f t="shared" si="11"/>
        <v>0</v>
      </c>
      <c r="Q278" s="122" t="s">
        <v>1947</v>
      </c>
      <c r="R278" s="122">
        <f>IFERROR(
$AN278 * INDEX('WFOM - Time_Base'!$A$4:$API$29, MATCH("CenHos", 'WFOM - Time_Base'!$B$4:$B$29,0), MATCH(CONCATENATE($G278,R$2),'WFOM - Time_Base'!$A$8:$API$8,0)) *
INDEX('WFOM - Time_Base'!$A$4:$API$29, MATCH("CenHos_Per", 'WFOM - Time_Base'!$B$4:$B$29,0), MATCH(CONCATENATE($G278,R$2),'WFOM - Time_Base'!$A$8:$API$8,0)),
IFERROR($AN278 * INDEX('Inputs from Uganda staff'!$E$61:$BM$80,MATCH('HRH Need estimation'!R$2,'Inputs from Uganda staff'!$E$61:$E$80,0),MATCH('HRH Need estimation'!$D278,'Inputs from Uganda staff'!$E$6:$BM$6,0)),
""))</f>
        <v>0</v>
      </c>
      <c r="S278" s="122">
        <f>IFERROR(
$AN278 * INDEX('WFOM - Time_Base'!$A$4:$API$29, MATCH("CenHos", 'WFOM - Time_Base'!$B$4:$B$29,0), MATCH(CONCATENATE($G278,S$2),'WFOM - Time_Base'!$A$8:$API$8,0)) *
INDEX('WFOM - Time_Base'!$A$4:$API$29, MATCH("CenHos_Per", 'WFOM - Time_Base'!$B$4:$B$29,0), MATCH(CONCATENATE($G278,S$2),'WFOM - Time_Base'!$A$8:$API$8,0)),
IFERROR($AN278 * INDEX('Inputs from Uganda staff'!$E$61:$BM$80,MATCH('HRH Need estimation'!S$2,'Inputs from Uganda staff'!$E$61:$E$80,0),MATCH('HRH Need estimation'!$D278,'Inputs from Uganda staff'!$E$6:$BM$6,0)),
""))</f>
        <v>0</v>
      </c>
      <c r="T278" s="122">
        <f>IFERROR(
$AN278 * INDEX('WFOM - Time_Base'!$A$4:$API$29, MATCH("CenHos", 'WFOM - Time_Base'!$B$4:$B$29,0), MATCH(CONCATENATE($G278,T$2),'WFOM - Time_Base'!$A$8:$API$8,0)) *
INDEX('WFOM - Time_Base'!$A$4:$API$29, MATCH("CenHos_Per", 'WFOM - Time_Base'!$B$4:$B$29,0), MATCH(CONCATENATE($G278,T$2),'WFOM - Time_Base'!$A$8:$API$8,0)),
IFERROR($AN278 * INDEX('Inputs from Uganda staff'!$E$61:$BM$80,MATCH('HRH Need estimation'!T$2,'Inputs from Uganda staff'!$E$61:$E$80,0),MATCH('HRH Need estimation'!$D278,'Inputs from Uganda staff'!$E$6:$BM$6,0)),
""))</f>
        <v>0</v>
      </c>
      <c r="U278" s="122">
        <f>IFERROR(
$AN278 * INDEX('WFOM - Time_Base'!$A$4:$API$29, MATCH("CenHos", 'WFOM - Time_Base'!$B$4:$B$29,0), MATCH(CONCATENATE($G278,U$2),'WFOM - Time_Base'!$A$8:$API$8,0)) *
INDEX('WFOM - Time_Base'!$A$4:$API$29, MATCH("CenHos_Per", 'WFOM - Time_Base'!$B$4:$B$29,0), MATCH(CONCATENATE($G278,U$2),'WFOM - Time_Base'!$A$8:$API$8,0)),
IFERROR($AN278 * INDEX('Inputs from Uganda staff'!$E$61:$BM$80,MATCH('HRH Need estimation'!U$2,'Inputs from Uganda staff'!$E$61:$E$80,0),MATCH('HRH Need estimation'!$D278,'Inputs from Uganda staff'!$E$6:$BM$6,0)),
""))</f>
        <v>10</v>
      </c>
      <c r="V278" s="122">
        <f>IFERROR(
$AN278 * INDEX('WFOM - Time_Base'!$A$4:$API$29, MATCH("CenHos", 'WFOM - Time_Base'!$B$4:$B$29,0), MATCH(CONCATENATE($G278,V$2),'WFOM - Time_Base'!$A$8:$API$8,0)) *
INDEX('WFOM - Time_Base'!$A$4:$API$29, MATCH("CenHos_Per", 'WFOM - Time_Base'!$B$4:$B$29,0), MATCH(CONCATENATE($G278,V$2),'WFOM - Time_Base'!$A$8:$API$8,0)),
IFERROR($AN278 * INDEX('Inputs from Uganda staff'!$E$61:$BM$80,MATCH('HRH Need estimation'!V$2,'Inputs from Uganda staff'!$E$61:$E$80,0),MATCH('HRH Need estimation'!$D278,'Inputs from Uganda staff'!$E$6:$BM$6,0)),
""))</f>
        <v>10</v>
      </c>
      <c r="W278" s="122">
        <f>IFERROR(
$AN278 * INDEX('WFOM - Time_Base'!$A$4:$API$29, MATCH("CenHos", 'WFOM - Time_Base'!$B$4:$B$29,0), MATCH(CONCATENATE($G278,W$2),'WFOM - Time_Base'!$A$8:$API$8,0)) *
INDEX('WFOM - Time_Base'!$A$4:$API$29, MATCH("CenHos_Per", 'WFOM - Time_Base'!$B$4:$B$29,0), MATCH(CONCATENATE($G278,W$2),'WFOM - Time_Base'!$A$8:$API$8,0)),
IFERROR($AN278 * INDEX('Inputs from Uganda staff'!$E$61:$BM$80,MATCH('HRH Need estimation'!W$2,'Inputs from Uganda staff'!$E$61:$E$80,0),MATCH('HRH Need estimation'!$D278,'Inputs from Uganda staff'!$E$6:$BM$6,0)),
""))</f>
        <v>0</v>
      </c>
      <c r="X278" s="122">
        <f>IFERROR(
$AN278 * INDEX('WFOM - Time_Base'!$A$4:$API$29, MATCH("CenHos", 'WFOM - Time_Base'!$B$4:$B$29,0), MATCH(CONCATENATE($G278,X$2),'WFOM - Time_Base'!$A$8:$API$8,0)) *
INDEX('WFOM - Time_Base'!$A$4:$API$29, MATCH("CenHos_Per", 'WFOM - Time_Base'!$B$4:$B$29,0), MATCH(CONCATENATE($G278,X$2),'WFOM - Time_Base'!$A$8:$API$8,0)),
IFERROR($AN278 * INDEX('Inputs from Uganda staff'!$E$61:$BM$80,MATCH('HRH Need estimation'!X$2,'Inputs from Uganda staff'!$E$61:$E$80,0),MATCH('HRH Need estimation'!$D278,'Inputs from Uganda staff'!$E$6:$BM$6,0)),
""))</f>
        <v>0</v>
      </c>
      <c r="Y278" s="122">
        <f>IFERROR(
$AN278 * INDEX('WFOM - Time_Base'!$A$4:$API$29, MATCH("CenHos", 'WFOM - Time_Base'!$B$4:$B$29,0), MATCH(CONCATENATE($G278,Y$2),'WFOM - Time_Base'!$A$8:$API$8,0)) *
INDEX('WFOM - Time_Base'!$A$4:$API$29, MATCH("CenHos_Per", 'WFOM - Time_Base'!$B$4:$B$29,0), MATCH(CONCATENATE($G278,Y$2),'WFOM - Time_Base'!$A$8:$API$8,0)),
IFERROR($AN278 * INDEX('Inputs from Uganda staff'!$E$61:$BM$80,MATCH('HRH Need estimation'!Y$2,'Inputs from Uganda staff'!$E$61:$E$80,0),MATCH('HRH Need estimation'!$D278,'Inputs from Uganda staff'!$E$6:$BM$6,0)),
""))</f>
        <v>0</v>
      </c>
      <c r="Z278" s="122">
        <f>IFERROR(
$AN278 * INDEX('WFOM - Time_Base'!$A$4:$API$29, MATCH("CenHos", 'WFOM - Time_Base'!$B$4:$B$29,0), MATCH(CONCATENATE($G278,Z$2),'WFOM - Time_Base'!$A$8:$API$8,0)) *
INDEX('WFOM - Time_Base'!$A$4:$API$29, MATCH("CenHos_Per", 'WFOM - Time_Base'!$B$4:$B$29,0), MATCH(CONCATENATE($G278,Z$2),'WFOM - Time_Base'!$A$8:$API$8,0)),
IFERROR($AN278 * INDEX('Inputs from Uganda staff'!$E$61:$BM$80,MATCH('HRH Need estimation'!Z$2,'Inputs from Uganda staff'!$E$61:$E$80,0),MATCH('HRH Need estimation'!$D278,'Inputs from Uganda staff'!$E$6:$BM$6,0)),
""))</f>
        <v>0</v>
      </c>
      <c r="AA278" s="122">
        <f>IFERROR(
$AN278 * INDEX('WFOM - Time_Base'!$A$4:$API$29, MATCH("CenHos", 'WFOM - Time_Base'!$B$4:$B$29,0), MATCH(CONCATENATE($G278,AA$2),'WFOM - Time_Base'!$A$8:$API$8,0)) *
INDEX('WFOM - Time_Base'!$A$4:$API$29, MATCH("CenHos_Per", 'WFOM - Time_Base'!$B$4:$B$29,0), MATCH(CONCATENATE($G278,AA$2),'WFOM - Time_Base'!$A$8:$API$8,0)),
IFERROR($AN278 * INDEX('Inputs from Uganda staff'!$E$61:$BM$80,MATCH('HRH Need estimation'!AA$2,'Inputs from Uganda staff'!$E$61:$E$80,0),MATCH('HRH Need estimation'!$D278,'Inputs from Uganda staff'!$E$6:$BM$6,0)),
""))</f>
        <v>0</v>
      </c>
      <c r="AB278" s="122">
        <f>IFERROR(
$AN278 * INDEX('WFOM - Time_Base'!$A$4:$API$29, MATCH("CenHos", 'WFOM - Time_Base'!$B$4:$B$29,0), MATCH(CONCATENATE($G278,AB$2),'WFOM - Time_Base'!$A$8:$API$8,0)) *
INDEX('WFOM - Time_Base'!$A$4:$API$29, MATCH("CenHos_Per", 'WFOM - Time_Base'!$B$4:$B$29,0), MATCH(CONCATENATE($G278,AB$2),'WFOM - Time_Base'!$A$8:$API$8,0)),
IFERROR($AN278 * INDEX('Inputs from Uganda staff'!$E$61:$BM$80,MATCH('HRH Need estimation'!AB$2,'Inputs from Uganda staff'!$E$61:$E$80,0),MATCH('HRH Need estimation'!$D278,'Inputs from Uganda staff'!$E$6:$BM$6,0)),
""))</f>
        <v>0</v>
      </c>
      <c r="AC278" s="122" t="str">
        <f>IFERROR(
$AN278 * INDEX('WFOM - Time_Base'!$A$4:$API$29, MATCH("CenHos", 'WFOM - Time_Base'!$B$4:$B$29,0), MATCH(CONCATENATE($G278,AC$2),'WFOM - Time_Base'!$A$8:$API$8,0)) *
INDEX('WFOM - Time_Base'!$A$4:$API$29, MATCH("CenHos_Per", 'WFOM - Time_Base'!$B$4:$B$29,0), MATCH(CONCATENATE($G278,AC$2),'WFOM - Time_Base'!$A$8:$API$8,0)),
IFERROR($AN278 * INDEX('Inputs from Uganda staff'!$E$61:$BM$80,MATCH('HRH Need estimation'!AC$2,'Inputs from Uganda staff'!$E$61:$E$80,0),MATCH('HRH Need estimation'!$D278,'Inputs from Uganda staff'!$E$6:$BM$6,0)),
""))</f>
        <v/>
      </c>
      <c r="AD278" s="122">
        <f>IFERROR(
$AN278 * INDEX('WFOM - Time_Base'!$A$4:$API$29, MATCH("CenHos", 'WFOM - Time_Base'!$B$4:$B$29,0), MATCH(CONCATENATE($G278,AD$2),'WFOM - Time_Base'!$A$8:$API$8,0)) *
INDEX('WFOM - Time_Base'!$A$4:$API$29, MATCH("CenHos_Per", 'WFOM - Time_Base'!$B$4:$B$29,0), MATCH(CONCATENATE($G278,AD$2),'WFOM - Time_Base'!$A$8:$API$8,0)),
IFERROR($AN278 * INDEX('Inputs from Uganda staff'!$E$61:$BM$80,MATCH('HRH Need estimation'!AD$2,'Inputs from Uganda staff'!$E$61:$E$80,0),MATCH('HRH Need estimation'!$D278,'Inputs from Uganda staff'!$E$6:$BM$6,0)),
""))</f>
        <v>0</v>
      </c>
      <c r="AE278" s="122">
        <f>IFERROR(
$AN278 * INDEX('WFOM - Time_Base'!$A$4:$API$29, MATCH("CenHos", 'WFOM - Time_Base'!$B$4:$B$29,0), MATCH(CONCATENATE($G278,AE$2),'WFOM - Time_Base'!$A$8:$API$8,0)) *
INDEX('WFOM - Time_Base'!$A$4:$API$29, MATCH("CenHos_Per", 'WFOM - Time_Base'!$B$4:$B$29,0), MATCH(CONCATENATE($G278,AE$2),'WFOM - Time_Base'!$A$8:$API$8,0)),
IFERROR($AN278 * INDEX('Inputs from Uganda staff'!$E$61:$BM$80,MATCH('HRH Need estimation'!AE$2,'Inputs from Uganda staff'!$E$61:$E$80,0),MATCH('HRH Need estimation'!$D278,'Inputs from Uganda staff'!$E$6:$BM$6,0)),
""))</f>
        <v>0</v>
      </c>
      <c r="AF278" s="122">
        <f>IFERROR(
$AN278 * INDEX('WFOM - Time_Base'!$A$4:$API$29, MATCH("CenHos", 'WFOM - Time_Base'!$B$4:$B$29,0), MATCH(CONCATENATE($G278,AF$2),'WFOM - Time_Base'!$A$8:$API$8,0)) *
INDEX('WFOM - Time_Base'!$A$4:$API$29, MATCH("CenHos_Per", 'WFOM - Time_Base'!$B$4:$B$29,0), MATCH(CONCATENATE($G278,AF$2),'WFOM - Time_Base'!$A$8:$API$8,0)),
IFERROR($AN278 * INDEX('Inputs from Uganda staff'!$E$61:$BM$80,MATCH('HRH Need estimation'!AF$2,'Inputs from Uganda staff'!$E$61:$E$80,0),MATCH('HRH Need estimation'!$D278,'Inputs from Uganda staff'!$E$6:$BM$6,0)),
""))</f>
        <v>0</v>
      </c>
      <c r="AG278" s="122">
        <f>IFERROR(
$AN278 * INDEX('WFOM - Time_Base'!$A$4:$API$29, MATCH("CenHos", 'WFOM - Time_Base'!$B$4:$B$29,0), MATCH(CONCATENATE($G278,AG$2),'WFOM - Time_Base'!$A$8:$API$8,0)) *
INDEX('WFOM - Time_Base'!$A$4:$API$29, MATCH("CenHos_Per", 'WFOM - Time_Base'!$B$4:$B$29,0), MATCH(CONCATENATE($G278,AG$2),'WFOM - Time_Base'!$A$8:$API$8,0)),
IFERROR($AN278 * INDEX('Inputs from Uganda staff'!$E$61:$BM$80,MATCH('HRH Need estimation'!AG$2,'Inputs from Uganda staff'!$E$61:$E$80,0),MATCH('HRH Need estimation'!$D278,'Inputs from Uganda staff'!$E$6:$BM$6,0)),
""))</f>
        <v>0</v>
      </c>
      <c r="AH278" s="122">
        <f>IFERROR(
$AN278 * INDEX('WFOM - Time_Base'!$A$4:$API$29, MATCH("CenHos", 'WFOM - Time_Base'!$B$4:$B$29,0), MATCH(CONCATENATE($G278,AH$2),'WFOM - Time_Base'!$A$8:$API$8,0)) *
INDEX('WFOM - Time_Base'!$A$4:$API$29, MATCH("CenHos_Per", 'WFOM - Time_Base'!$B$4:$B$29,0), MATCH(CONCATENATE($G278,AH$2),'WFOM - Time_Base'!$A$8:$API$8,0)),
IFERROR($AN278 * INDEX('Inputs from Uganda staff'!$E$61:$BM$80,MATCH('HRH Need estimation'!AH$2,'Inputs from Uganda staff'!$E$61:$E$80,0),MATCH('HRH Need estimation'!$D278,'Inputs from Uganda staff'!$E$6:$BM$6,0)),
""))</f>
        <v>0</v>
      </c>
      <c r="AI278" s="122">
        <f>IFERROR(
$AN278 * INDEX('WFOM - Time_Base'!$A$4:$API$29, MATCH("CenHos", 'WFOM - Time_Base'!$B$4:$B$29,0), MATCH(CONCATENATE($G278,AI$2),'WFOM - Time_Base'!$A$8:$API$8,0)) *
INDEX('WFOM - Time_Base'!$A$4:$API$29, MATCH("CenHos_Per", 'WFOM - Time_Base'!$B$4:$B$29,0), MATCH(CONCATENATE($G278,AI$2),'WFOM - Time_Base'!$A$8:$API$8,0)),
IFERROR($AN278 * INDEX('Inputs from Uganda staff'!$E$61:$BM$80,MATCH('HRH Need estimation'!AI$2,'Inputs from Uganda staff'!$E$61:$E$80,0),MATCH('HRH Need estimation'!$D278,'Inputs from Uganda staff'!$E$6:$BM$6,0)),
""))</f>
        <v>0</v>
      </c>
      <c r="AJ278" s="122">
        <f>IFERROR(
$AN278 * INDEX('WFOM - Time_Base'!$A$4:$API$29, MATCH("CenHos", 'WFOM - Time_Base'!$B$4:$B$29,0), MATCH(CONCATENATE($G278,AJ$2),'WFOM - Time_Base'!$A$8:$API$8,0)) *
INDEX('WFOM - Time_Base'!$A$4:$API$29, MATCH("CenHos_Per", 'WFOM - Time_Base'!$B$4:$B$29,0), MATCH(CONCATENATE($G278,AJ$2),'WFOM - Time_Base'!$A$8:$API$8,0)),
IFERROR($AN278 * INDEX('Inputs from Uganda staff'!$E$61:$BM$80,MATCH('HRH Need estimation'!AJ$2,'Inputs from Uganda staff'!$E$61:$E$80,0),MATCH('HRH Need estimation'!$D278,'Inputs from Uganda staff'!$E$6:$BM$6,0)),
""))</f>
        <v>0</v>
      </c>
      <c r="AK278" s="122">
        <f>IFERROR(
$AN278 * INDEX('WFOM - Time_Base'!$A$4:$API$29, MATCH("CenHos", 'WFOM - Time_Base'!$B$4:$B$29,0), MATCH(CONCATENATE($G278,AK$2),'WFOM - Time_Base'!$A$8:$API$8,0)) *
INDEX('WFOM - Time_Base'!$A$4:$API$29, MATCH("CenHos_Per", 'WFOM - Time_Base'!$B$4:$B$29,0), MATCH(CONCATENATE($G278,AK$2),'WFOM - Time_Base'!$A$8:$API$8,0)),
IFERROR($AN278 * INDEX('Inputs from Uganda staff'!$E$61:$BM$80,MATCH('HRH Need estimation'!AK$2,'Inputs from Uganda staff'!$E$61:$E$80,0),MATCH('HRH Need estimation'!$D278,'Inputs from Uganda staff'!$E$6:$BM$6,0)),
""))</f>
        <v>0</v>
      </c>
      <c r="AL278" s="122">
        <f>IFERROR(
$AN278 * INDEX('WFOM - Time_Base'!$A$4:$API$29, MATCH("CenHos", 'WFOM - Time_Base'!$B$4:$B$29,0), MATCH(CONCATENATE($G278,AL$2),'WFOM - Time_Base'!$A$8:$API$8,0)) *
INDEX('WFOM - Time_Base'!$A$4:$API$29, MATCH("CenHos_Per", 'WFOM - Time_Base'!$B$4:$B$29,0), MATCH(CONCATENATE($G278,AL$2),'WFOM - Time_Base'!$A$8:$API$8,0)),
IFERROR($AN278 * INDEX('Inputs from Uganda staff'!$E$61:$BM$80,MATCH('HRH Need estimation'!AL$2,'Inputs from Uganda staff'!$E$61:$E$80,0),MATCH('HRH Need estimation'!$D278,'Inputs from Uganda staff'!$E$6:$BM$6,0)),
""))</f>
        <v>0</v>
      </c>
      <c r="AN278">
        <v>1</v>
      </c>
      <c r="AO278" t="e">
        <f t="shared" si="12"/>
        <v>#N/A</v>
      </c>
    </row>
    <row r="279" spans="1:41">
      <c r="A279" s="106" t="s">
        <v>915</v>
      </c>
      <c r="B279" s="106" t="s">
        <v>25</v>
      </c>
      <c r="C279" s="107" t="s">
        <v>773</v>
      </c>
      <c r="D279" s="115" t="s">
        <v>774</v>
      </c>
      <c r="E279" s="122" t="s">
        <v>867</v>
      </c>
      <c r="F279" s="122" t="s">
        <v>21</v>
      </c>
      <c r="G279" s="122" t="str">
        <f>IF(F279&lt;&gt;"", VLOOKUP(F279,'WFOM - Cadre and Service List'!$E$4:$F$52,2,FALSE), "")</f>
        <v>Over5OPD</v>
      </c>
      <c r="H279" s="122"/>
      <c r="I279" s="207"/>
      <c r="J279" s="207"/>
      <c r="K279" s="207"/>
      <c r="L279" s="207"/>
      <c r="M279" s="207"/>
      <c r="N279" s="207"/>
      <c r="O279" s="207"/>
      <c r="P279" s="207">
        <f t="shared" si="11"/>
        <v>0</v>
      </c>
      <c r="Q279" s="122" t="s">
        <v>1947</v>
      </c>
      <c r="R279" s="252">
        <f>IFERROR(
$AN279 * INDEX('WFOM - Time_Base'!$A$4:$API$29, MATCH("CenHos", 'WFOM - Time_Base'!$B$4:$B$29,0), MATCH(CONCATENATE($G279,R$2),'WFOM - Time_Base'!$A$8:$API$8,0)) *
INDEX('WFOM - Time_Base'!$A$4:$API$29, MATCH("CenHos_Per", 'WFOM - Time_Base'!$B$4:$B$29,0), MATCH(CONCATENATE($G279,R$2),'WFOM - Time_Base'!$A$8:$API$8,0)),
IFERROR($AN279 * INDEX('Inputs from Uganda staff'!$E$61:$BM$80,MATCH('HRH Need estimation'!R$2,'Inputs from Uganda staff'!$E$61:$E$80,0),MATCH('HRH Need estimation'!$D279,'Inputs from Uganda staff'!$E$6:$BM$6,0)),
""))</f>
        <v>3.5</v>
      </c>
      <c r="S279" s="252">
        <f>IFERROR(
$AN279 * INDEX('WFOM - Time_Base'!$A$4:$API$29, MATCH("CenHos", 'WFOM - Time_Base'!$B$4:$B$29,0), MATCH(CONCATENATE($G279,S$2),'WFOM - Time_Base'!$A$8:$API$8,0)) *
INDEX('WFOM - Time_Base'!$A$4:$API$29, MATCH("CenHos_Per", 'WFOM - Time_Base'!$B$4:$B$29,0), MATCH(CONCATENATE($G279,S$2),'WFOM - Time_Base'!$A$8:$API$8,0)),
IFERROR($AN279 * INDEX('Inputs from Uganda staff'!$E$61:$BM$80,MATCH('HRH Need estimation'!S$2,'Inputs from Uganda staff'!$E$61:$E$80,0),MATCH('HRH Need estimation'!$D279,'Inputs from Uganda staff'!$E$6:$BM$6,0)),
""))</f>
        <v>6</v>
      </c>
      <c r="T279" s="252">
        <f>IFERROR(
$AN279 * INDEX('WFOM - Time_Base'!$A$4:$API$29, MATCH("CenHos", 'WFOM - Time_Base'!$B$4:$B$29,0), MATCH(CONCATENATE($G279,T$2),'WFOM - Time_Base'!$A$8:$API$8,0)) *
INDEX('WFOM - Time_Base'!$A$4:$API$29, MATCH("CenHos_Per", 'WFOM - Time_Base'!$B$4:$B$29,0), MATCH(CONCATENATE($G279,T$2),'WFOM - Time_Base'!$A$8:$API$8,0)),
IFERROR($AN279 * INDEX('Inputs from Uganda staff'!$E$61:$BM$80,MATCH('HRH Need estimation'!T$2,'Inputs from Uganda staff'!$E$61:$E$80,0),MATCH('HRH Need estimation'!$D279,'Inputs from Uganda staff'!$E$6:$BM$6,0)),
""))</f>
        <v>0</v>
      </c>
      <c r="U279" s="252">
        <f>IFERROR(
$AN279 * INDEX('WFOM - Time_Base'!$A$4:$API$29, MATCH("CenHos", 'WFOM - Time_Base'!$B$4:$B$29,0), MATCH(CONCATENATE($G279,U$2),'WFOM - Time_Base'!$A$8:$API$8,0)) *
INDEX('WFOM - Time_Base'!$A$4:$API$29, MATCH("CenHos_Per", 'WFOM - Time_Base'!$B$4:$B$29,0), MATCH(CONCATENATE($G279,U$2),'WFOM - Time_Base'!$A$8:$API$8,0)),
IFERROR($AN279 * INDEX('Inputs from Uganda staff'!$E$61:$BM$80,MATCH('HRH Need estimation'!U$2,'Inputs from Uganda staff'!$E$61:$E$80,0),MATCH('HRH Need estimation'!$D279,'Inputs from Uganda staff'!$E$6:$BM$6,0)),
""))</f>
        <v>1</v>
      </c>
      <c r="V279" s="252">
        <f>IFERROR(
$AN279 * INDEX('WFOM - Time_Base'!$A$4:$API$29, MATCH("CenHos", 'WFOM - Time_Base'!$B$4:$B$29,0), MATCH(CONCATENATE($G279,V$2),'WFOM - Time_Base'!$A$8:$API$8,0)) *
INDEX('WFOM - Time_Base'!$A$4:$API$29, MATCH("CenHos_Per", 'WFOM - Time_Base'!$B$4:$B$29,0), MATCH(CONCATENATE($G279,V$2),'WFOM - Time_Base'!$A$8:$API$8,0)),
IFERROR($AN279 * INDEX('Inputs from Uganda staff'!$E$61:$BM$80,MATCH('HRH Need estimation'!V$2,'Inputs from Uganda staff'!$E$61:$E$80,0),MATCH('HRH Need estimation'!$D279,'Inputs from Uganda staff'!$E$6:$BM$6,0)),
""))</f>
        <v>4</v>
      </c>
      <c r="W279" s="252">
        <f>IFERROR(
$AN279 * INDEX('WFOM - Time_Base'!$A$4:$API$29, MATCH("CenHos", 'WFOM - Time_Base'!$B$4:$B$29,0), MATCH(CONCATENATE($G279,W$2),'WFOM - Time_Base'!$A$8:$API$8,0)) *
INDEX('WFOM - Time_Base'!$A$4:$API$29, MATCH("CenHos_Per", 'WFOM - Time_Base'!$B$4:$B$29,0), MATCH(CONCATENATE($G279,W$2),'WFOM - Time_Base'!$A$8:$API$8,0)),
IFERROR($AN279 * INDEX('Inputs from Uganda staff'!$E$61:$BM$80,MATCH('HRH Need estimation'!W$2,'Inputs from Uganda staff'!$E$61:$E$80,0),MATCH('HRH Need estimation'!$D279,'Inputs from Uganda staff'!$E$6:$BM$6,0)),
""))</f>
        <v>0</v>
      </c>
      <c r="X279" s="252">
        <f>IFERROR(
$AN279 * INDEX('WFOM - Time_Base'!$A$4:$API$29, MATCH("CenHos", 'WFOM - Time_Base'!$B$4:$B$29,0), MATCH(CONCATENATE($G279,X$2),'WFOM - Time_Base'!$A$8:$API$8,0)) *
INDEX('WFOM - Time_Base'!$A$4:$API$29, MATCH("CenHos_Per", 'WFOM - Time_Base'!$B$4:$B$29,0), MATCH(CONCATENATE($G279,X$2),'WFOM - Time_Base'!$A$8:$API$8,0)),
IFERROR($AN279 * INDEX('Inputs from Uganda staff'!$E$61:$BM$80,MATCH('HRH Need estimation'!X$2,'Inputs from Uganda staff'!$E$61:$E$80,0),MATCH('HRH Need estimation'!$D279,'Inputs from Uganda staff'!$E$6:$BM$6,0)),
""))</f>
        <v>0</v>
      </c>
      <c r="Y279" s="252">
        <v>2</v>
      </c>
      <c r="Z279" s="252">
        <f>IFERROR(
$AN279 * INDEX('WFOM - Time_Base'!$A$4:$API$29, MATCH("CenHos", 'WFOM - Time_Base'!$B$4:$B$29,0), MATCH(CONCATENATE($G279,Z$2),'WFOM - Time_Base'!$A$8:$API$8,0)) *
INDEX('WFOM - Time_Base'!$A$4:$API$29, MATCH("CenHos_Per", 'WFOM - Time_Base'!$B$4:$B$29,0), MATCH(CONCATENATE($G279,Z$2),'WFOM - Time_Base'!$A$8:$API$8,0)),
IFERROR($AN279 * INDEX('Inputs from Uganda staff'!$E$61:$BM$80,MATCH('HRH Need estimation'!Z$2,'Inputs from Uganda staff'!$E$61:$E$80,0),MATCH('HRH Need estimation'!$D279,'Inputs from Uganda staff'!$E$6:$BM$6,0)),
""))</f>
        <v>0</v>
      </c>
      <c r="AA279" s="252">
        <f>IFERROR(
$AN279 * INDEX('WFOM - Time_Base'!$A$4:$API$29, MATCH("CenHos", 'WFOM - Time_Base'!$B$4:$B$29,0), MATCH(CONCATENATE($G279,AA$2),'WFOM - Time_Base'!$A$8:$API$8,0)) *
INDEX('WFOM - Time_Base'!$A$4:$API$29, MATCH("CenHos_Per", 'WFOM - Time_Base'!$B$4:$B$29,0), MATCH(CONCATENATE($G279,AA$2),'WFOM - Time_Base'!$A$8:$API$8,0)),
IFERROR($AN279 * INDEX('Inputs from Uganda staff'!$E$61:$BM$80,MATCH('HRH Need estimation'!AA$2,'Inputs from Uganda staff'!$E$61:$E$80,0),MATCH('HRH Need estimation'!$D279,'Inputs from Uganda staff'!$E$6:$BM$6,0)),
""))</f>
        <v>0</v>
      </c>
      <c r="AB279" s="252">
        <f>IFERROR(
$AN279 * INDEX('WFOM - Time_Base'!$A$4:$API$29, MATCH("CenHos", 'WFOM - Time_Base'!$B$4:$B$29,0), MATCH(CONCATENATE($G279,AB$2),'WFOM - Time_Base'!$A$8:$API$8,0)) *
INDEX('WFOM - Time_Base'!$A$4:$API$29, MATCH("CenHos_Per", 'WFOM - Time_Base'!$B$4:$B$29,0), MATCH(CONCATENATE($G279,AB$2),'WFOM - Time_Base'!$A$8:$API$8,0)),
IFERROR($AN279 * INDEX('Inputs from Uganda staff'!$E$61:$BM$80,MATCH('HRH Need estimation'!AB$2,'Inputs from Uganda staff'!$E$61:$E$80,0),MATCH('HRH Need estimation'!$D279,'Inputs from Uganda staff'!$E$6:$BM$6,0)),
""))</f>
        <v>0</v>
      </c>
      <c r="AC279" s="252" t="str">
        <f>IFERROR(
$AN279 * INDEX('WFOM - Time_Base'!$A$4:$API$29, MATCH("CenHos", 'WFOM - Time_Base'!$B$4:$B$29,0), MATCH(CONCATENATE($G279,AC$2),'WFOM - Time_Base'!$A$8:$API$8,0)) *
INDEX('WFOM - Time_Base'!$A$4:$API$29, MATCH("CenHos_Per", 'WFOM - Time_Base'!$B$4:$B$29,0), MATCH(CONCATENATE($G279,AC$2),'WFOM - Time_Base'!$A$8:$API$8,0)),
IFERROR($AN279 * INDEX('Inputs from Uganda staff'!$E$61:$BM$80,MATCH('HRH Need estimation'!AC$2,'Inputs from Uganda staff'!$E$61:$E$80,0),MATCH('HRH Need estimation'!$D279,'Inputs from Uganda staff'!$E$6:$BM$6,0)),
""))</f>
        <v/>
      </c>
      <c r="AD279" s="252">
        <f>IFERROR(
$AN279 * INDEX('WFOM - Time_Base'!$A$4:$API$29, MATCH("CenHos", 'WFOM - Time_Base'!$B$4:$B$29,0), MATCH(CONCATENATE($G279,AD$2),'WFOM - Time_Base'!$A$8:$API$8,0)) *
INDEX('WFOM - Time_Base'!$A$4:$API$29, MATCH("CenHos_Per", 'WFOM - Time_Base'!$B$4:$B$29,0), MATCH(CONCATENATE($G279,AD$2),'WFOM - Time_Base'!$A$8:$API$8,0)),
IFERROR($AN279 * INDEX('Inputs from Uganda staff'!$E$61:$BM$80,MATCH('HRH Need estimation'!AD$2,'Inputs from Uganda staff'!$E$61:$E$80,0),MATCH('HRH Need estimation'!$D279,'Inputs from Uganda staff'!$E$6:$BM$6,0)),
""))</f>
        <v>0</v>
      </c>
      <c r="AE279" s="252">
        <f>IFERROR(
$AN279 * INDEX('WFOM - Time_Base'!$A$4:$API$29, MATCH("CenHos", 'WFOM - Time_Base'!$B$4:$B$29,0), MATCH(CONCATENATE($G279,AE$2),'WFOM - Time_Base'!$A$8:$API$8,0)) *
INDEX('WFOM - Time_Base'!$A$4:$API$29, MATCH("CenHos_Per", 'WFOM - Time_Base'!$B$4:$B$29,0), MATCH(CONCATENATE($G279,AE$2),'WFOM - Time_Base'!$A$8:$API$8,0)),
IFERROR($AN279 * INDEX('Inputs from Uganda staff'!$E$61:$BM$80,MATCH('HRH Need estimation'!AE$2,'Inputs from Uganda staff'!$E$61:$E$80,0),MATCH('HRH Need estimation'!$D279,'Inputs from Uganda staff'!$E$6:$BM$6,0)),
""))</f>
        <v>0</v>
      </c>
      <c r="AF279" s="252">
        <f>IFERROR(
$AN279 * INDEX('WFOM - Time_Base'!$A$4:$API$29, MATCH("CenHos", 'WFOM - Time_Base'!$B$4:$B$29,0), MATCH(CONCATENATE($G279,AF$2),'WFOM - Time_Base'!$A$8:$API$8,0)) *
INDEX('WFOM - Time_Base'!$A$4:$API$29, MATCH("CenHos_Per", 'WFOM - Time_Base'!$B$4:$B$29,0), MATCH(CONCATENATE($G279,AF$2),'WFOM - Time_Base'!$A$8:$API$8,0)),
IFERROR($AN279 * INDEX('Inputs from Uganda staff'!$E$61:$BM$80,MATCH('HRH Need estimation'!AF$2,'Inputs from Uganda staff'!$E$61:$E$80,0),MATCH('HRH Need estimation'!$D279,'Inputs from Uganda staff'!$E$6:$BM$6,0)),
""))</f>
        <v>0</v>
      </c>
      <c r="AG279" s="252">
        <f>IFERROR(
$AN279 * INDEX('WFOM - Time_Base'!$A$4:$API$29, MATCH("CenHos", 'WFOM - Time_Base'!$B$4:$B$29,0), MATCH(CONCATENATE($G279,AG$2),'WFOM - Time_Base'!$A$8:$API$8,0)) *
INDEX('WFOM - Time_Base'!$A$4:$API$29, MATCH("CenHos_Per", 'WFOM - Time_Base'!$B$4:$B$29,0), MATCH(CONCATENATE($G279,AG$2),'WFOM - Time_Base'!$A$8:$API$8,0)),
IFERROR($AN279 * INDEX('Inputs from Uganda staff'!$E$61:$BM$80,MATCH('HRH Need estimation'!AG$2,'Inputs from Uganda staff'!$E$61:$E$80,0),MATCH('HRH Need estimation'!$D279,'Inputs from Uganda staff'!$E$6:$BM$6,0)),
""))</f>
        <v>0</v>
      </c>
      <c r="AH279" s="252">
        <f>IFERROR(
$AN279 * INDEX('WFOM - Time_Base'!$A$4:$API$29, MATCH("CenHos", 'WFOM - Time_Base'!$B$4:$B$29,0), MATCH(CONCATENATE($G279,AH$2),'WFOM - Time_Base'!$A$8:$API$8,0)) *
INDEX('WFOM - Time_Base'!$A$4:$API$29, MATCH("CenHos_Per", 'WFOM - Time_Base'!$B$4:$B$29,0), MATCH(CONCATENATE($G279,AH$2),'WFOM - Time_Base'!$A$8:$API$8,0)),
IFERROR($AN279 * INDEX('Inputs from Uganda staff'!$E$61:$BM$80,MATCH('HRH Need estimation'!AH$2,'Inputs from Uganda staff'!$E$61:$E$80,0),MATCH('HRH Need estimation'!$D279,'Inputs from Uganda staff'!$E$6:$BM$6,0)),
""))</f>
        <v>0</v>
      </c>
      <c r="AI279" s="252">
        <f>IFERROR(
$AN279 * INDEX('WFOM - Time_Base'!$A$4:$API$29, MATCH("CenHos", 'WFOM - Time_Base'!$B$4:$B$29,0), MATCH(CONCATENATE($G279,AI$2),'WFOM - Time_Base'!$A$8:$API$8,0)) *
INDEX('WFOM - Time_Base'!$A$4:$API$29, MATCH("CenHos_Per", 'WFOM - Time_Base'!$B$4:$B$29,0), MATCH(CONCATENATE($G279,AI$2),'WFOM - Time_Base'!$A$8:$API$8,0)),
IFERROR($AN279 * INDEX('Inputs from Uganda staff'!$E$61:$BM$80,MATCH('HRH Need estimation'!AI$2,'Inputs from Uganda staff'!$E$61:$E$80,0),MATCH('HRH Need estimation'!$D279,'Inputs from Uganda staff'!$E$6:$BM$6,0)),
""))</f>
        <v>0</v>
      </c>
      <c r="AJ279" s="252">
        <f>IFERROR(
$AN279 * INDEX('WFOM - Time_Base'!$A$4:$API$29, MATCH("CenHos", 'WFOM - Time_Base'!$B$4:$B$29,0), MATCH(CONCATENATE($G279,AJ$2),'WFOM - Time_Base'!$A$8:$API$8,0)) *
INDEX('WFOM - Time_Base'!$A$4:$API$29, MATCH("CenHos_Per", 'WFOM - Time_Base'!$B$4:$B$29,0), MATCH(CONCATENATE($G279,AJ$2),'WFOM - Time_Base'!$A$8:$API$8,0)),
IFERROR($AN279 * INDEX('Inputs from Uganda staff'!$E$61:$BM$80,MATCH('HRH Need estimation'!AJ$2,'Inputs from Uganda staff'!$E$61:$E$80,0),MATCH('HRH Need estimation'!$D279,'Inputs from Uganda staff'!$E$6:$BM$6,0)),
""))</f>
        <v>0</v>
      </c>
      <c r="AK279" s="252">
        <f>IFERROR(
$AN279 * INDEX('WFOM - Time_Base'!$A$4:$API$29, MATCH("CenHos", 'WFOM - Time_Base'!$B$4:$B$29,0), MATCH(CONCATENATE($G279,AK$2),'WFOM - Time_Base'!$A$8:$API$8,0)) *
INDEX('WFOM - Time_Base'!$A$4:$API$29, MATCH("CenHos_Per", 'WFOM - Time_Base'!$B$4:$B$29,0), MATCH(CONCATENATE($G279,AK$2),'WFOM - Time_Base'!$A$8:$API$8,0)),
IFERROR($AN279 * INDEX('Inputs from Uganda staff'!$E$61:$BM$80,MATCH('HRH Need estimation'!AK$2,'Inputs from Uganda staff'!$E$61:$E$80,0),MATCH('HRH Need estimation'!$D279,'Inputs from Uganda staff'!$E$6:$BM$6,0)),
""))</f>
        <v>0</v>
      </c>
      <c r="AL279" s="252">
        <f>IFERROR(
$AN279 * INDEX('WFOM - Time_Base'!$A$4:$API$29, MATCH("CenHos", 'WFOM - Time_Base'!$B$4:$B$29,0), MATCH(CONCATENATE($G279,AL$2),'WFOM - Time_Base'!$A$8:$API$8,0)) *
INDEX('WFOM - Time_Base'!$A$4:$API$29, MATCH("CenHos_Per", 'WFOM - Time_Base'!$B$4:$B$29,0), MATCH(CONCATENATE($G279,AL$2),'WFOM - Time_Base'!$A$8:$API$8,0)),
IFERROR($AN279 * INDEX('Inputs from Uganda staff'!$E$61:$BM$80,MATCH('HRH Need estimation'!AL$2,'Inputs from Uganda staff'!$E$61:$E$80,0),MATCH('HRH Need estimation'!$D279,'Inputs from Uganda staff'!$E$6:$BM$6,0)),
""))</f>
        <v>0</v>
      </c>
      <c r="AN279">
        <v>1</v>
      </c>
      <c r="AO279" t="str">
        <f t="shared" si="12"/>
        <v>298</v>
      </c>
    </row>
    <row r="280" spans="1:41">
      <c r="A280" s="106" t="s">
        <v>915</v>
      </c>
      <c r="B280" s="106" t="s">
        <v>25</v>
      </c>
      <c r="C280" s="107" t="s">
        <v>775</v>
      </c>
      <c r="D280" s="115" t="s">
        <v>776</v>
      </c>
      <c r="E280" s="122" t="s">
        <v>867</v>
      </c>
      <c r="F280" s="122" t="s">
        <v>13</v>
      </c>
      <c r="G280" s="122" t="str">
        <f>IF(F280&lt;&gt;"", VLOOKUP(F280,'WFOM - Cadre and Service List'!$E$4:$F$52,2,FALSE), "")</f>
        <v>IPAdmission</v>
      </c>
      <c r="H280" s="122"/>
      <c r="I280" s="207"/>
      <c r="J280" s="207"/>
      <c r="K280" s="207"/>
      <c r="L280" s="207"/>
      <c r="M280" s="207"/>
      <c r="N280" s="207"/>
      <c r="O280" s="207"/>
      <c r="P280" s="207">
        <f t="shared" si="11"/>
        <v>0</v>
      </c>
      <c r="Q280" s="122" t="s">
        <v>1947</v>
      </c>
      <c r="R280" s="252">
        <f>2*R281+R279</f>
        <v>18.5</v>
      </c>
      <c r="S280" s="252">
        <f t="shared" ref="S280:AL280" si="13">2*S281+S279</f>
        <v>26</v>
      </c>
      <c r="T280" s="252">
        <f t="shared" si="13"/>
        <v>0</v>
      </c>
      <c r="U280" s="252">
        <f t="shared" si="13"/>
        <v>13</v>
      </c>
      <c r="V280" s="252">
        <f t="shared" si="13"/>
        <v>32</v>
      </c>
      <c r="W280" s="252">
        <f t="shared" si="13"/>
        <v>0</v>
      </c>
      <c r="X280" s="252">
        <f t="shared" si="13"/>
        <v>0</v>
      </c>
      <c r="Y280" s="252">
        <v>2</v>
      </c>
      <c r="Z280" s="252">
        <f t="shared" si="13"/>
        <v>0</v>
      </c>
      <c r="AA280" s="252">
        <f t="shared" si="13"/>
        <v>0</v>
      </c>
      <c r="AB280" s="252">
        <f t="shared" si="13"/>
        <v>0</v>
      </c>
      <c r="AC280" s="252"/>
      <c r="AD280" s="252">
        <f t="shared" si="13"/>
        <v>0</v>
      </c>
      <c r="AE280" s="252">
        <f t="shared" si="13"/>
        <v>0</v>
      </c>
      <c r="AF280" s="252">
        <f t="shared" si="13"/>
        <v>0</v>
      </c>
      <c r="AG280" s="252">
        <f t="shared" si="13"/>
        <v>0</v>
      </c>
      <c r="AH280" s="252">
        <f t="shared" si="13"/>
        <v>0</v>
      </c>
      <c r="AI280" s="252">
        <f t="shared" si="13"/>
        <v>0</v>
      </c>
      <c r="AJ280" s="252">
        <f t="shared" si="13"/>
        <v>0</v>
      </c>
      <c r="AK280" s="252">
        <f t="shared" si="13"/>
        <v>0</v>
      </c>
      <c r="AL280" s="252">
        <f t="shared" si="13"/>
        <v>0</v>
      </c>
      <c r="AM280" t="s">
        <v>2075</v>
      </c>
      <c r="AN280">
        <v>3</v>
      </c>
      <c r="AO280" t="str">
        <f t="shared" si="12"/>
        <v>299</v>
      </c>
    </row>
    <row r="281" spans="1:41">
      <c r="A281" s="106" t="s">
        <v>915</v>
      </c>
      <c r="B281" s="106" t="s">
        <v>25</v>
      </c>
      <c r="C281" s="107" t="s">
        <v>777</v>
      </c>
      <c r="D281" s="115" t="s">
        <v>778</v>
      </c>
      <c r="E281" s="122" t="s">
        <v>867</v>
      </c>
      <c r="F281" s="122" t="s">
        <v>13</v>
      </c>
      <c r="G281" s="122" t="str">
        <f>IF(F281&lt;&gt;"", VLOOKUP(F281,'WFOM - Cadre and Service List'!$E$4:$F$52,2,FALSE), "")</f>
        <v>IPAdmission</v>
      </c>
      <c r="H281" s="122"/>
      <c r="I281" s="207"/>
      <c r="J281" s="207"/>
      <c r="K281" s="207"/>
      <c r="L281" s="207"/>
      <c r="M281" s="207"/>
      <c r="N281" s="207"/>
      <c r="O281" s="207"/>
      <c r="P281" s="207">
        <f t="shared" si="11"/>
        <v>0</v>
      </c>
      <c r="Q281" s="122" t="s">
        <v>1947</v>
      </c>
      <c r="R281" s="122">
        <f>IFERROR(
$AN281 * INDEX('WFOM - Time_Base'!$A$4:$API$29, MATCH("CenHos", 'WFOM - Time_Base'!$B$4:$B$29,0), MATCH(CONCATENATE($G281,R$2),'WFOM - Time_Base'!$A$8:$API$8,0)) *
INDEX('WFOM - Time_Base'!$A$4:$API$29, MATCH("CenHos_Per", 'WFOM - Time_Base'!$B$4:$B$29,0), MATCH(CONCATENATE($G281,R$2),'WFOM - Time_Base'!$A$8:$API$8,0)),
IFERROR($AN281 * INDEX('Inputs from Uganda staff'!$E$61:$BM$80,MATCH('HRH Need estimation'!R$2,'Inputs from Uganda staff'!$E$61:$E$80,0),MATCH('HRH Need estimation'!$D281,'Inputs from Uganda staff'!$E$6:$BM$6,0)),
""))</f>
        <v>7.5</v>
      </c>
      <c r="S281" s="122">
        <f>IFERROR(
$AN281 * INDEX('WFOM - Time_Base'!$A$4:$API$29, MATCH("CenHos", 'WFOM - Time_Base'!$B$4:$B$29,0), MATCH(CONCATENATE($G281,S$2),'WFOM - Time_Base'!$A$8:$API$8,0)) *
INDEX('WFOM - Time_Base'!$A$4:$API$29, MATCH("CenHos_Per", 'WFOM - Time_Base'!$B$4:$B$29,0), MATCH(CONCATENATE($G281,S$2),'WFOM - Time_Base'!$A$8:$API$8,0)),
IFERROR($AN281 * INDEX('Inputs from Uganda staff'!$E$61:$BM$80,MATCH('HRH Need estimation'!S$2,'Inputs from Uganda staff'!$E$61:$E$80,0),MATCH('HRH Need estimation'!$D281,'Inputs from Uganda staff'!$E$6:$BM$6,0)),
""))</f>
        <v>10</v>
      </c>
      <c r="T281" s="122">
        <f>IFERROR(
$AN281 * INDEX('WFOM - Time_Base'!$A$4:$API$29, MATCH("CenHos", 'WFOM - Time_Base'!$B$4:$B$29,0), MATCH(CONCATENATE($G281,T$2),'WFOM - Time_Base'!$A$8:$API$8,0)) *
INDEX('WFOM - Time_Base'!$A$4:$API$29, MATCH("CenHos_Per", 'WFOM - Time_Base'!$B$4:$B$29,0), MATCH(CONCATENATE($G281,T$2),'WFOM - Time_Base'!$A$8:$API$8,0)),
IFERROR($AN281 * INDEX('Inputs from Uganda staff'!$E$61:$BM$80,MATCH('HRH Need estimation'!T$2,'Inputs from Uganda staff'!$E$61:$E$80,0),MATCH('HRH Need estimation'!$D281,'Inputs from Uganda staff'!$E$6:$BM$6,0)),
""))</f>
        <v>0</v>
      </c>
      <c r="U281" s="122">
        <f>IFERROR(
$AN281 * INDEX('WFOM - Time_Base'!$A$4:$API$29, MATCH("CenHos", 'WFOM - Time_Base'!$B$4:$B$29,0), MATCH(CONCATENATE($G281,U$2),'WFOM - Time_Base'!$A$8:$API$8,0)) *
INDEX('WFOM - Time_Base'!$A$4:$API$29, MATCH("CenHos_Per", 'WFOM - Time_Base'!$B$4:$B$29,0), MATCH(CONCATENATE($G281,U$2),'WFOM - Time_Base'!$A$8:$API$8,0)),
IFERROR($AN281 * INDEX('Inputs from Uganda staff'!$E$61:$BM$80,MATCH('HRH Need estimation'!U$2,'Inputs from Uganda staff'!$E$61:$E$80,0),MATCH('HRH Need estimation'!$D281,'Inputs from Uganda staff'!$E$6:$BM$6,0)),
""))</f>
        <v>6</v>
      </c>
      <c r="V281" s="122">
        <f>IFERROR(
$AN281 * INDEX('WFOM - Time_Base'!$A$4:$API$29, MATCH("CenHos", 'WFOM - Time_Base'!$B$4:$B$29,0), MATCH(CONCATENATE($G281,V$2),'WFOM - Time_Base'!$A$8:$API$8,0)) *
INDEX('WFOM - Time_Base'!$A$4:$API$29, MATCH("CenHos_Per", 'WFOM - Time_Base'!$B$4:$B$29,0), MATCH(CONCATENATE($G281,V$2),'WFOM - Time_Base'!$A$8:$API$8,0)),
IFERROR($AN281 * INDEX('Inputs from Uganda staff'!$E$61:$BM$80,MATCH('HRH Need estimation'!V$2,'Inputs from Uganda staff'!$E$61:$E$80,0),MATCH('HRH Need estimation'!$D281,'Inputs from Uganda staff'!$E$6:$BM$6,0)),
""))</f>
        <v>14</v>
      </c>
      <c r="W281" s="122">
        <f>IFERROR(
$AN281 * INDEX('WFOM - Time_Base'!$A$4:$API$29, MATCH("CenHos", 'WFOM - Time_Base'!$B$4:$B$29,0), MATCH(CONCATENATE($G281,W$2),'WFOM - Time_Base'!$A$8:$API$8,0)) *
INDEX('WFOM - Time_Base'!$A$4:$API$29, MATCH("CenHos_Per", 'WFOM - Time_Base'!$B$4:$B$29,0), MATCH(CONCATENATE($G281,W$2),'WFOM - Time_Base'!$A$8:$API$8,0)),
IFERROR($AN281 * INDEX('Inputs from Uganda staff'!$E$61:$BM$80,MATCH('HRH Need estimation'!W$2,'Inputs from Uganda staff'!$E$61:$E$80,0),MATCH('HRH Need estimation'!$D281,'Inputs from Uganda staff'!$E$6:$BM$6,0)),
""))</f>
        <v>0</v>
      </c>
      <c r="X281" s="122">
        <f>IFERROR(
$AN281 * INDEX('WFOM - Time_Base'!$A$4:$API$29, MATCH("CenHos", 'WFOM - Time_Base'!$B$4:$B$29,0), MATCH(CONCATENATE($G281,X$2),'WFOM - Time_Base'!$A$8:$API$8,0)) *
INDEX('WFOM - Time_Base'!$A$4:$API$29, MATCH("CenHos_Per", 'WFOM - Time_Base'!$B$4:$B$29,0), MATCH(CONCATENATE($G281,X$2),'WFOM - Time_Base'!$A$8:$API$8,0)),
IFERROR($AN281 * INDEX('Inputs from Uganda staff'!$E$61:$BM$80,MATCH('HRH Need estimation'!X$2,'Inputs from Uganda staff'!$E$61:$E$80,0),MATCH('HRH Need estimation'!$D281,'Inputs from Uganda staff'!$E$6:$BM$6,0)),
""))</f>
        <v>0</v>
      </c>
      <c r="Y281" s="122">
        <f>IFERROR(
$AN281 * INDEX('WFOM - Time_Base'!$A$4:$API$29, MATCH("CenHos", 'WFOM - Time_Base'!$B$4:$B$29,0), MATCH(CONCATENATE($G281,Y$2),'WFOM - Time_Base'!$A$8:$API$8,0)) *
INDEX('WFOM - Time_Base'!$A$4:$API$29, MATCH("CenHos_Per", 'WFOM - Time_Base'!$B$4:$B$29,0), MATCH(CONCATENATE($G281,Y$2),'WFOM - Time_Base'!$A$8:$API$8,0)),
IFERROR($AN281 * INDEX('Inputs from Uganda staff'!$E$61:$BM$80,MATCH('HRH Need estimation'!Y$2,'Inputs from Uganda staff'!$E$61:$E$80,0),MATCH('HRH Need estimation'!$D281,'Inputs from Uganda staff'!$E$6:$BM$6,0)),
""))</f>
        <v>2</v>
      </c>
      <c r="Z281" s="122">
        <f>IFERROR(
$AN281 * INDEX('WFOM - Time_Base'!$A$4:$API$29, MATCH("CenHos", 'WFOM - Time_Base'!$B$4:$B$29,0), MATCH(CONCATENATE($G281,Z$2),'WFOM - Time_Base'!$A$8:$API$8,0)) *
INDEX('WFOM - Time_Base'!$A$4:$API$29, MATCH("CenHos_Per", 'WFOM - Time_Base'!$B$4:$B$29,0), MATCH(CONCATENATE($G281,Z$2),'WFOM - Time_Base'!$A$8:$API$8,0)),
IFERROR($AN281 * INDEX('Inputs from Uganda staff'!$E$61:$BM$80,MATCH('HRH Need estimation'!Z$2,'Inputs from Uganda staff'!$E$61:$E$80,0),MATCH('HRH Need estimation'!$D281,'Inputs from Uganda staff'!$E$6:$BM$6,0)),
""))</f>
        <v>0</v>
      </c>
      <c r="AA281" s="122">
        <f>IFERROR(
$AN281 * INDEX('WFOM - Time_Base'!$A$4:$API$29, MATCH("CenHos", 'WFOM - Time_Base'!$B$4:$B$29,0), MATCH(CONCATENATE($G281,AA$2),'WFOM - Time_Base'!$A$8:$API$8,0)) *
INDEX('WFOM - Time_Base'!$A$4:$API$29, MATCH("CenHos_Per", 'WFOM - Time_Base'!$B$4:$B$29,0), MATCH(CONCATENATE($G281,AA$2),'WFOM - Time_Base'!$A$8:$API$8,0)),
IFERROR($AN281 * INDEX('Inputs from Uganda staff'!$E$61:$BM$80,MATCH('HRH Need estimation'!AA$2,'Inputs from Uganda staff'!$E$61:$E$80,0),MATCH('HRH Need estimation'!$D281,'Inputs from Uganda staff'!$E$6:$BM$6,0)),
""))</f>
        <v>0</v>
      </c>
      <c r="AB281" s="122">
        <f>IFERROR(
$AN281 * INDEX('WFOM - Time_Base'!$A$4:$API$29, MATCH("CenHos", 'WFOM - Time_Base'!$B$4:$B$29,0), MATCH(CONCATENATE($G281,AB$2),'WFOM - Time_Base'!$A$8:$API$8,0)) *
INDEX('WFOM - Time_Base'!$A$4:$API$29, MATCH("CenHos_Per", 'WFOM - Time_Base'!$B$4:$B$29,0), MATCH(CONCATENATE($G281,AB$2),'WFOM - Time_Base'!$A$8:$API$8,0)),
IFERROR($AN281 * INDEX('Inputs from Uganda staff'!$E$61:$BM$80,MATCH('HRH Need estimation'!AB$2,'Inputs from Uganda staff'!$E$61:$E$80,0),MATCH('HRH Need estimation'!$D281,'Inputs from Uganda staff'!$E$6:$BM$6,0)),
""))</f>
        <v>0</v>
      </c>
      <c r="AC281" s="122" t="str">
        <f>IFERROR(
$AN281 * INDEX('WFOM - Time_Base'!$A$4:$API$29, MATCH("CenHos", 'WFOM - Time_Base'!$B$4:$B$29,0), MATCH(CONCATENATE($G281,AC$2),'WFOM - Time_Base'!$A$8:$API$8,0)) *
INDEX('WFOM - Time_Base'!$A$4:$API$29, MATCH("CenHos_Per", 'WFOM - Time_Base'!$B$4:$B$29,0), MATCH(CONCATENATE($G281,AC$2),'WFOM - Time_Base'!$A$8:$API$8,0)),
IFERROR($AN281 * INDEX('Inputs from Uganda staff'!$E$61:$BM$80,MATCH('HRH Need estimation'!AC$2,'Inputs from Uganda staff'!$E$61:$E$80,0),MATCH('HRH Need estimation'!$D281,'Inputs from Uganda staff'!$E$6:$BM$6,0)),
""))</f>
        <v/>
      </c>
      <c r="AD281" s="122">
        <f>IFERROR(
$AN281 * INDEX('WFOM - Time_Base'!$A$4:$API$29, MATCH("CenHos", 'WFOM - Time_Base'!$B$4:$B$29,0), MATCH(CONCATENATE($G281,AD$2),'WFOM - Time_Base'!$A$8:$API$8,0)) *
INDEX('WFOM - Time_Base'!$A$4:$API$29, MATCH("CenHos_Per", 'WFOM - Time_Base'!$B$4:$B$29,0), MATCH(CONCATENATE($G281,AD$2),'WFOM - Time_Base'!$A$8:$API$8,0)),
IFERROR($AN281 * INDEX('Inputs from Uganda staff'!$E$61:$BM$80,MATCH('HRH Need estimation'!AD$2,'Inputs from Uganda staff'!$E$61:$E$80,0),MATCH('HRH Need estimation'!$D281,'Inputs from Uganda staff'!$E$6:$BM$6,0)),
""))</f>
        <v>0</v>
      </c>
      <c r="AE281" s="122">
        <f>IFERROR(
$AN281 * INDEX('WFOM - Time_Base'!$A$4:$API$29, MATCH("CenHos", 'WFOM - Time_Base'!$B$4:$B$29,0), MATCH(CONCATENATE($G281,AE$2),'WFOM - Time_Base'!$A$8:$API$8,0)) *
INDEX('WFOM - Time_Base'!$A$4:$API$29, MATCH("CenHos_Per", 'WFOM - Time_Base'!$B$4:$B$29,0), MATCH(CONCATENATE($G281,AE$2),'WFOM - Time_Base'!$A$8:$API$8,0)),
IFERROR($AN281 * INDEX('Inputs from Uganda staff'!$E$61:$BM$80,MATCH('HRH Need estimation'!AE$2,'Inputs from Uganda staff'!$E$61:$E$80,0),MATCH('HRH Need estimation'!$D281,'Inputs from Uganda staff'!$E$6:$BM$6,0)),
""))</f>
        <v>0</v>
      </c>
      <c r="AF281" s="122">
        <f>IFERROR(
$AN281 * INDEX('WFOM - Time_Base'!$A$4:$API$29, MATCH("CenHos", 'WFOM - Time_Base'!$B$4:$B$29,0), MATCH(CONCATENATE($G281,AF$2),'WFOM - Time_Base'!$A$8:$API$8,0)) *
INDEX('WFOM - Time_Base'!$A$4:$API$29, MATCH("CenHos_Per", 'WFOM - Time_Base'!$B$4:$B$29,0), MATCH(CONCATENATE($G281,AF$2),'WFOM - Time_Base'!$A$8:$API$8,0)),
IFERROR($AN281 * INDEX('Inputs from Uganda staff'!$E$61:$BM$80,MATCH('HRH Need estimation'!AF$2,'Inputs from Uganda staff'!$E$61:$E$80,0),MATCH('HRH Need estimation'!$D281,'Inputs from Uganda staff'!$E$6:$BM$6,0)),
""))</f>
        <v>0</v>
      </c>
      <c r="AG281" s="122">
        <f>IFERROR(
$AN281 * INDEX('WFOM - Time_Base'!$A$4:$API$29, MATCH("CenHos", 'WFOM - Time_Base'!$B$4:$B$29,0), MATCH(CONCATENATE($G281,AG$2),'WFOM - Time_Base'!$A$8:$API$8,0)) *
INDEX('WFOM - Time_Base'!$A$4:$API$29, MATCH("CenHos_Per", 'WFOM - Time_Base'!$B$4:$B$29,0), MATCH(CONCATENATE($G281,AG$2),'WFOM - Time_Base'!$A$8:$API$8,0)),
IFERROR($AN281 * INDEX('Inputs from Uganda staff'!$E$61:$BM$80,MATCH('HRH Need estimation'!AG$2,'Inputs from Uganda staff'!$E$61:$E$80,0),MATCH('HRH Need estimation'!$D281,'Inputs from Uganda staff'!$E$6:$BM$6,0)),
""))</f>
        <v>0</v>
      </c>
      <c r="AH281" s="122">
        <f>IFERROR(
$AN281 * INDEX('WFOM - Time_Base'!$A$4:$API$29, MATCH("CenHos", 'WFOM - Time_Base'!$B$4:$B$29,0), MATCH(CONCATENATE($G281,AH$2),'WFOM - Time_Base'!$A$8:$API$8,0)) *
INDEX('WFOM - Time_Base'!$A$4:$API$29, MATCH("CenHos_Per", 'WFOM - Time_Base'!$B$4:$B$29,0), MATCH(CONCATENATE($G281,AH$2),'WFOM - Time_Base'!$A$8:$API$8,0)),
IFERROR($AN281 * INDEX('Inputs from Uganda staff'!$E$61:$BM$80,MATCH('HRH Need estimation'!AH$2,'Inputs from Uganda staff'!$E$61:$E$80,0),MATCH('HRH Need estimation'!$D281,'Inputs from Uganda staff'!$E$6:$BM$6,0)),
""))</f>
        <v>0</v>
      </c>
      <c r="AI281" s="122">
        <f>IFERROR(
$AN281 * INDEX('WFOM - Time_Base'!$A$4:$API$29, MATCH("CenHos", 'WFOM - Time_Base'!$B$4:$B$29,0), MATCH(CONCATENATE($G281,AI$2),'WFOM - Time_Base'!$A$8:$API$8,0)) *
INDEX('WFOM - Time_Base'!$A$4:$API$29, MATCH("CenHos_Per", 'WFOM - Time_Base'!$B$4:$B$29,0), MATCH(CONCATENATE($G281,AI$2),'WFOM - Time_Base'!$A$8:$API$8,0)),
IFERROR($AN281 * INDEX('Inputs from Uganda staff'!$E$61:$BM$80,MATCH('HRH Need estimation'!AI$2,'Inputs from Uganda staff'!$E$61:$E$80,0),MATCH('HRH Need estimation'!$D281,'Inputs from Uganda staff'!$E$6:$BM$6,0)),
""))</f>
        <v>0</v>
      </c>
      <c r="AJ281" s="122">
        <f>IFERROR(
$AN281 * INDEX('WFOM - Time_Base'!$A$4:$API$29, MATCH("CenHos", 'WFOM - Time_Base'!$B$4:$B$29,0), MATCH(CONCATENATE($G281,AJ$2),'WFOM - Time_Base'!$A$8:$API$8,0)) *
INDEX('WFOM - Time_Base'!$A$4:$API$29, MATCH("CenHos_Per", 'WFOM - Time_Base'!$B$4:$B$29,0), MATCH(CONCATENATE($G281,AJ$2),'WFOM - Time_Base'!$A$8:$API$8,0)),
IFERROR($AN281 * INDEX('Inputs from Uganda staff'!$E$61:$BM$80,MATCH('HRH Need estimation'!AJ$2,'Inputs from Uganda staff'!$E$61:$E$80,0),MATCH('HRH Need estimation'!$D281,'Inputs from Uganda staff'!$E$6:$BM$6,0)),
""))</f>
        <v>0</v>
      </c>
      <c r="AK281" s="122">
        <f>IFERROR(
$AN281 * INDEX('WFOM - Time_Base'!$A$4:$API$29, MATCH("CenHos", 'WFOM - Time_Base'!$B$4:$B$29,0), MATCH(CONCATENATE($G281,AK$2),'WFOM - Time_Base'!$A$8:$API$8,0)) *
INDEX('WFOM - Time_Base'!$A$4:$API$29, MATCH("CenHos_Per", 'WFOM - Time_Base'!$B$4:$B$29,0), MATCH(CONCATENATE($G281,AK$2),'WFOM - Time_Base'!$A$8:$API$8,0)),
IFERROR($AN281 * INDEX('Inputs from Uganda staff'!$E$61:$BM$80,MATCH('HRH Need estimation'!AK$2,'Inputs from Uganda staff'!$E$61:$E$80,0),MATCH('HRH Need estimation'!$D281,'Inputs from Uganda staff'!$E$6:$BM$6,0)),
""))</f>
        <v>0</v>
      </c>
      <c r="AL281" s="122">
        <f>IFERROR(
$AN281 * INDEX('WFOM - Time_Base'!$A$4:$API$29, MATCH("CenHos", 'WFOM - Time_Base'!$B$4:$B$29,0), MATCH(CONCATENATE($G281,AL$2),'WFOM - Time_Base'!$A$8:$API$8,0)) *
INDEX('WFOM - Time_Base'!$A$4:$API$29, MATCH("CenHos_Per", 'WFOM - Time_Base'!$B$4:$B$29,0), MATCH(CONCATENATE($G281,AL$2),'WFOM - Time_Base'!$A$8:$API$8,0)),
IFERROR($AN281 * INDEX('Inputs from Uganda staff'!$E$61:$BM$80,MATCH('HRH Need estimation'!AL$2,'Inputs from Uganda staff'!$E$61:$E$80,0),MATCH('HRH Need estimation'!$D281,'Inputs from Uganda staff'!$E$6:$BM$6,0)),
""))</f>
        <v>0</v>
      </c>
      <c r="AN281">
        <v>1</v>
      </c>
      <c r="AO281" t="str">
        <f t="shared" si="12"/>
        <v>300</v>
      </c>
    </row>
    <row r="282" spans="1:41">
      <c r="A282" s="106" t="s">
        <v>915</v>
      </c>
      <c r="B282" s="106" t="s">
        <v>25</v>
      </c>
      <c r="C282" s="107" t="s">
        <v>779</v>
      </c>
      <c r="D282" s="115" t="s">
        <v>780</v>
      </c>
      <c r="E282" s="122" t="s">
        <v>866</v>
      </c>
      <c r="F282" s="122" t="s">
        <v>72</v>
      </c>
      <c r="G282" s="122" t="str">
        <f>IF(F282&lt;&gt;"", VLOOKUP(F282,'WFOM - Cadre and Service List'!$E$4:$F$52,2,FALSE), "")</f>
        <v>MinorSurg</v>
      </c>
      <c r="H282" s="122"/>
      <c r="I282" s="207"/>
      <c r="J282" s="207"/>
      <c r="K282" s="207"/>
      <c r="L282" s="207"/>
      <c r="M282" s="207"/>
      <c r="N282" s="207"/>
      <c r="O282" s="207"/>
      <c r="P282" s="207">
        <f t="shared" si="11"/>
        <v>0</v>
      </c>
      <c r="Q282" s="122" t="s">
        <v>1947</v>
      </c>
      <c r="R282" s="122">
        <f>IFERROR(
$AN282 * INDEX('WFOM - Time_Base'!$A$4:$API$29, MATCH("CenHos", 'WFOM - Time_Base'!$B$4:$B$29,0), MATCH(CONCATENATE($G282,R$2),'WFOM - Time_Base'!$A$8:$API$8,0)) *
INDEX('WFOM - Time_Base'!$A$4:$API$29, MATCH("CenHos_Per", 'WFOM - Time_Base'!$B$4:$B$29,0), MATCH(CONCATENATE($G282,R$2),'WFOM - Time_Base'!$A$8:$API$8,0)),
IFERROR($AN282 * INDEX('Inputs from Uganda staff'!$E$61:$BM$80,MATCH('HRH Need estimation'!R$2,'Inputs from Uganda staff'!$E$61:$E$80,0),MATCH('HRH Need estimation'!$D282,'Inputs from Uganda staff'!$E$6:$BM$6,0)),
""))</f>
        <v>60</v>
      </c>
      <c r="S282" s="122">
        <f>IFERROR(
$AN282 * INDEX('WFOM - Time_Base'!$A$4:$API$29, MATCH("CenHos", 'WFOM - Time_Base'!$B$4:$B$29,0), MATCH(CONCATENATE($G282,S$2),'WFOM - Time_Base'!$A$8:$API$8,0)) *
INDEX('WFOM - Time_Base'!$A$4:$API$29, MATCH("CenHos_Per", 'WFOM - Time_Base'!$B$4:$B$29,0), MATCH(CONCATENATE($G282,S$2),'WFOM - Time_Base'!$A$8:$API$8,0)),
IFERROR($AN282 * INDEX('Inputs from Uganda staff'!$E$61:$BM$80,MATCH('HRH Need estimation'!S$2,'Inputs from Uganda staff'!$E$61:$E$80,0),MATCH('HRH Need estimation'!$D282,'Inputs from Uganda staff'!$E$6:$BM$6,0)),
""))</f>
        <v>80</v>
      </c>
      <c r="T282" s="122">
        <f>IFERROR(
$AN282 * INDEX('WFOM - Time_Base'!$A$4:$API$29, MATCH("CenHos", 'WFOM - Time_Base'!$B$4:$B$29,0), MATCH(CONCATENATE($G282,T$2),'WFOM - Time_Base'!$A$8:$API$8,0)) *
INDEX('WFOM - Time_Base'!$A$4:$API$29, MATCH("CenHos_Per", 'WFOM - Time_Base'!$B$4:$B$29,0), MATCH(CONCATENATE($G282,T$2),'WFOM - Time_Base'!$A$8:$API$8,0)),
IFERROR($AN282 * INDEX('Inputs from Uganda staff'!$E$61:$BM$80,MATCH('HRH Need estimation'!T$2,'Inputs from Uganda staff'!$E$61:$E$80,0),MATCH('HRH Need estimation'!$D282,'Inputs from Uganda staff'!$E$6:$BM$6,0)),
""))</f>
        <v>0</v>
      </c>
      <c r="U282" s="122">
        <f>IFERROR(
$AN282 * INDEX('WFOM - Time_Base'!$A$4:$API$29, MATCH("CenHos", 'WFOM - Time_Base'!$B$4:$B$29,0), MATCH(CONCATENATE($G282,U$2),'WFOM - Time_Base'!$A$8:$API$8,0)) *
INDEX('WFOM - Time_Base'!$A$4:$API$29, MATCH("CenHos_Per", 'WFOM - Time_Base'!$B$4:$B$29,0), MATCH(CONCATENATE($G282,U$2),'WFOM - Time_Base'!$A$8:$API$8,0)),
IFERROR($AN282 * INDEX('Inputs from Uganda staff'!$E$61:$BM$80,MATCH('HRH Need estimation'!U$2,'Inputs from Uganda staff'!$E$61:$E$80,0),MATCH('HRH Need estimation'!$D282,'Inputs from Uganda staff'!$E$6:$BM$6,0)),
""))</f>
        <v>18</v>
      </c>
      <c r="V282" s="122">
        <f>IFERROR(
$AN282 * INDEX('WFOM - Time_Base'!$A$4:$API$29, MATCH("CenHos", 'WFOM - Time_Base'!$B$4:$B$29,0), MATCH(CONCATENATE($G282,V$2),'WFOM - Time_Base'!$A$8:$API$8,0)) *
INDEX('WFOM - Time_Base'!$A$4:$API$29, MATCH("CenHos_Per", 'WFOM - Time_Base'!$B$4:$B$29,0), MATCH(CONCATENATE($G282,V$2),'WFOM - Time_Base'!$A$8:$API$8,0)),
IFERROR($AN282 * INDEX('Inputs from Uganda staff'!$E$61:$BM$80,MATCH('HRH Need estimation'!V$2,'Inputs from Uganda staff'!$E$61:$E$80,0),MATCH('HRH Need estimation'!$D282,'Inputs from Uganda staff'!$E$6:$BM$6,0)),
""))</f>
        <v>42</v>
      </c>
      <c r="W282" s="122">
        <f>IFERROR(
$AN282 * INDEX('WFOM - Time_Base'!$A$4:$API$29, MATCH("CenHos", 'WFOM - Time_Base'!$B$4:$B$29,0), MATCH(CONCATENATE($G282,W$2),'WFOM - Time_Base'!$A$8:$API$8,0)) *
INDEX('WFOM - Time_Base'!$A$4:$API$29, MATCH("CenHos_Per", 'WFOM - Time_Base'!$B$4:$B$29,0), MATCH(CONCATENATE($G282,W$2),'WFOM - Time_Base'!$A$8:$API$8,0)),
IFERROR($AN282 * INDEX('Inputs from Uganda staff'!$E$61:$BM$80,MATCH('HRH Need estimation'!W$2,'Inputs from Uganda staff'!$E$61:$E$80,0),MATCH('HRH Need estimation'!$D282,'Inputs from Uganda staff'!$E$6:$BM$6,0)),
""))</f>
        <v>2.5</v>
      </c>
      <c r="X282" s="122">
        <f>IFERROR(
$AN282 * INDEX('WFOM - Time_Base'!$A$4:$API$29, MATCH("CenHos", 'WFOM - Time_Base'!$B$4:$B$29,0), MATCH(CONCATENATE($G282,X$2),'WFOM - Time_Base'!$A$8:$API$8,0)) *
INDEX('WFOM - Time_Base'!$A$4:$API$29, MATCH("CenHos_Per", 'WFOM - Time_Base'!$B$4:$B$29,0), MATCH(CONCATENATE($G282,X$2),'WFOM - Time_Base'!$A$8:$API$8,0)),
IFERROR($AN282 * INDEX('Inputs from Uganda staff'!$E$61:$BM$80,MATCH('HRH Need estimation'!X$2,'Inputs from Uganda staff'!$E$61:$E$80,0),MATCH('HRH Need estimation'!$D282,'Inputs from Uganda staff'!$E$6:$BM$6,0)),
""))</f>
        <v>2.5</v>
      </c>
      <c r="Y282" s="122">
        <f>IFERROR(
$AN282 * INDEX('WFOM - Time_Base'!$A$4:$API$29, MATCH("CenHos", 'WFOM - Time_Base'!$B$4:$B$29,0), MATCH(CONCATENATE($G282,Y$2),'WFOM - Time_Base'!$A$8:$API$8,0)) *
INDEX('WFOM - Time_Base'!$A$4:$API$29, MATCH("CenHos_Per", 'WFOM - Time_Base'!$B$4:$B$29,0), MATCH(CONCATENATE($G282,Y$2),'WFOM - Time_Base'!$A$8:$API$8,0)),
IFERROR($AN282 * INDEX('Inputs from Uganda staff'!$E$61:$BM$80,MATCH('HRH Need estimation'!Y$2,'Inputs from Uganda staff'!$E$61:$E$80,0),MATCH('HRH Need estimation'!$D282,'Inputs from Uganda staff'!$E$6:$BM$6,0)),
""))</f>
        <v>0</v>
      </c>
      <c r="Z282" s="122">
        <f>IFERROR(
$AN282 * INDEX('WFOM - Time_Base'!$A$4:$API$29, MATCH("CenHos", 'WFOM - Time_Base'!$B$4:$B$29,0), MATCH(CONCATENATE($G282,Z$2),'WFOM - Time_Base'!$A$8:$API$8,0)) *
INDEX('WFOM - Time_Base'!$A$4:$API$29, MATCH("CenHos_Per", 'WFOM - Time_Base'!$B$4:$B$29,0), MATCH(CONCATENATE($G282,Z$2),'WFOM - Time_Base'!$A$8:$API$8,0)),
IFERROR($AN282 * INDEX('Inputs from Uganda staff'!$E$61:$BM$80,MATCH('HRH Need estimation'!Z$2,'Inputs from Uganda staff'!$E$61:$E$80,0),MATCH('HRH Need estimation'!$D282,'Inputs from Uganda staff'!$E$6:$BM$6,0)),
""))</f>
        <v>0</v>
      </c>
      <c r="AA282" s="122">
        <f>IFERROR(
$AN282 * INDEX('WFOM - Time_Base'!$A$4:$API$29, MATCH("CenHos", 'WFOM - Time_Base'!$B$4:$B$29,0), MATCH(CONCATENATE($G282,AA$2),'WFOM - Time_Base'!$A$8:$API$8,0)) *
INDEX('WFOM - Time_Base'!$A$4:$API$29, MATCH("CenHos_Per", 'WFOM - Time_Base'!$B$4:$B$29,0), MATCH(CONCATENATE($G282,AA$2),'WFOM - Time_Base'!$A$8:$API$8,0)),
IFERROR($AN282 * INDEX('Inputs from Uganda staff'!$E$61:$BM$80,MATCH('HRH Need estimation'!AA$2,'Inputs from Uganda staff'!$E$61:$E$80,0),MATCH('HRH Need estimation'!$D282,'Inputs from Uganda staff'!$E$6:$BM$6,0)),
""))</f>
        <v>0</v>
      </c>
      <c r="AB282" s="122">
        <f>IFERROR(
$AN282 * INDEX('WFOM - Time_Base'!$A$4:$API$29, MATCH("CenHos", 'WFOM - Time_Base'!$B$4:$B$29,0), MATCH(CONCATENATE($G282,AB$2),'WFOM - Time_Base'!$A$8:$API$8,0)) *
INDEX('WFOM - Time_Base'!$A$4:$API$29, MATCH("CenHos_Per", 'WFOM - Time_Base'!$B$4:$B$29,0), MATCH(CONCATENATE($G282,AB$2),'WFOM - Time_Base'!$A$8:$API$8,0)),
IFERROR($AN282 * INDEX('Inputs from Uganda staff'!$E$61:$BM$80,MATCH('HRH Need estimation'!AB$2,'Inputs from Uganda staff'!$E$61:$E$80,0),MATCH('HRH Need estimation'!$D282,'Inputs from Uganda staff'!$E$6:$BM$6,0)),
""))</f>
        <v>0</v>
      </c>
      <c r="AC282" s="122" t="str">
        <f>IFERROR(
$AN282 * INDEX('WFOM - Time_Base'!$A$4:$API$29, MATCH("CenHos", 'WFOM - Time_Base'!$B$4:$B$29,0), MATCH(CONCATENATE($G282,AC$2),'WFOM - Time_Base'!$A$8:$API$8,0)) *
INDEX('WFOM - Time_Base'!$A$4:$API$29, MATCH("CenHos_Per", 'WFOM - Time_Base'!$B$4:$B$29,0), MATCH(CONCATENATE($G282,AC$2),'WFOM - Time_Base'!$A$8:$API$8,0)),
IFERROR($AN282 * INDEX('Inputs from Uganda staff'!$E$61:$BM$80,MATCH('HRH Need estimation'!AC$2,'Inputs from Uganda staff'!$E$61:$E$80,0),MATCH('HRH Need estimation'!$D282,'Inputs from Uganda staff'!$E$6:$BM$6,0)),
""))</f>
        <v/>
      </c>
      <c r="AD282" s="122">
        <f>IFERROR(
$AN282 * INDEX('WFOM - Time_Base'!$A$4:$API$29, MATCH("CenHos", 'WFOM - Time_Base'!$B$4:$B$29,0), MATCH(CONCATENATE($G282,AD$2),'WFOM - Time_Base'!$A$8:$API$8,0)) *
INDEX('WFOM - Time_Base'!$A$4:$API$29, MATCH("CenHos_Per", 'WFOM - Time_Base'!$B$4:$B$29,0), MATCH(CONCATENATE($G282,AD$2),'WFOM - Time_Base'!$A$8:$API$8,0)),
IFERROR($AN282 * INDEX('Inputs from Uganda staff'!$E$61:$BM$80,MATCH('HRH Need estimation'!AD$2,'Inputs from Uganda staff'!$E$61:$E$80,0),MATCH('HRH Need estimation'!$D282,'Inputs from Uganda staff'!$E$6:$BM$6,0)),
""))</f>
        <v>0</v>
      </c>
      <c r="AE282" s="122">
        <f>IFERROR(
$AN282 * INDEX('WFOM - Time_Base'!$A$4:$API$29, MATCH("CenHos", 'WFOM - Time_Base'!$B$4:$B$29,0), MATCH(CONCATENATE($G282,AE$2),'WFOM - Time_Base'!$A$8:$API$8,0)) *
INDEX('WFOM - Time_Base'!$A$4:$API$29, MATCH("CenHos_Per", 'WFOM - Time_Base'!$B$4:$B$29,0), MATCH(CONCATENATE($G282,AE$2),'WFOM - Time_Base'!$A$8:$API$8,0)),
IFERROR($AN282 * INDEX('Inputs from Uganda staff'!$E$61:$BM$80,MATCH('HRH Need estimation'!AE$2,'Inputs from Uganda staff'!$E$61:$E$80,0),MATCH('HRH Need estimation'!$D282,'Inputs from Uganda staff'!$E$6:$BM$6,0)),
""))</f>
        <v>0</v>
      </c>
      <c r="AF282" s="122">
        <f>IFERROR(
$AN282 * INDEX('WFOM - Time_Base'!$A$4:$API$29, MATCH("CenHos", 'WFOM - Time_Base'!$B$4:$B$29,0), MATCH(CONCATENATE($G282,AF$2),'WFOM - Time_Base'!$A$8:$API$8,0)) *
INDEX('WFOM - Time_Base'!$A$4:$API$29, MATCH("CenHos_Per", 'WFOM - Time_Base'!$B$4:$B$29,0), MATCH(CONCATENATE($G282,AF$2),'WFOM - Time_Base'!$A$8:$API$8,0)),
IFERROR($AN282 * INDEX('Inputs from Uganda staff'!$E$61:$BM$80,MATCH('HRH Need estimation'!AF$2,'Inputs from Uganda staff'!$E$61:$E$80,0),MATCH('HRH Need estimation'!$D282,'Inputs from Uganda staff'!$E$6:$BM$6,0)),
""))</f>
        <v>0</v>
      </c>
      <c r="AG282" s="122">
        <f>IFERROR(
$AN282 * INDEX('WFOM - Time_Base'!$A$4:$API$29, MATCH("CenHos", 'WFOM - Time_Base'!$B$4:$B$29,0), MATCH(CONCATENATE($G282,AG$2),'WFOM - Time_Base'!$A$8:$API$8,0)) *
INDEX('WFOM - Time_Base'!$A$4:$API$29, MATCH("CenHos_Per", 'WFOM - Time_Base'!$B$4:$B$29,0), MATCH(CONCATENATE($G282,AG$2),'WFOM - Time_Base'!$A$8:$API$8,0)),
IFERROR($AN282 * INDEX('Inputs from Uganda staff'!$E$61:$BM$80,MATCH('HRH Need estimation'!AG$2,'Inputs from Uganda staff'!$E$61:$E$80,0),MATCH('HRH Need estimation'!$D282,'Inputs from Uganda staff'!$E$6:$BM$6,0)),
""))</f>
        <v>0</v>
      </c>
      <c r="AH282" s="122">
        <f>IFERROR(
$AN282 * INDEX('WFOM - Time_Base'!$A$4:$API$29, MATCH("CenHos", 'WFOM - Time_Base'!$B$4:$B$29,0), MATCH(CONCATENATE($G282,AH$2),'WFOM - Time_Base'!$A$8:$API$8,0)) *
INDEX('WFOM - Time_Base'!$A$4:$API$29, MATCH("CenHos_Per", 'WFOM - Time_Base'!$B$4:$B$29,0), MATCH(CONCATENATE($G282,AH$2),'WFOM - Time_Base'!$A$8:$API$8,0)),
IFERROR($AN282 * INDEX('Inputs from Uganda staff'!$E$61:$BM$80,MATCH('HRH Need estimation'!AH$2,'Inputs from Uganda staff'!$E$61:$E$80,0),MATCH('HRH Need estimation'!$D282,'Inputs from Uganda staff'!$E$6:$BM$6,0)),
""))</f>
        <v>0</v>
      </c>
      <c r="AI282" s="122">
        <f>IFERROR(
$AN282 * INDEX('WFOM - Time_Base'!$A$4:$API$29, MATCH("CenHos", 'WFOM - Time_Base'!$B$4:$B$29,0), MATCH(CONCATENATE($G282,AI$2),'WFOM - Time_Base'!$A$8:$API$8,0)) *
INDEX('WFOM - Time_Base'!$A$4:$API$29, MATCH("CenHos_Per", 'WFOM - Time_Base'!$B$4:$B$29,0), MATCH(CONCATENATE($G282,AI$2),'WFOM - Time_Base'!$A$8:$API$8,0)),
IFERROR($AN282 * INDEX('Inputs from Uganda staff'!$E$61:$BM$80,MATCH('HRH Need estimation'!AI$2,'Inputs from Uganda staff'!$E$61:$E$80,0),MATCH('HRH Need estimation'!$D282,'Inputs from Uganda staff'!$E$6:$BM$6,0)),
""))</f>
        <v>0</v>
      </c>
      <c r="AJ282" s="122">
        <f>IFERROR(
$AN282 * INDEX('WFOM - Time_Base'!$A$4:$API$29, MATCH("CenHos", 'WFOM - Time_Base'!$B$4:$B$29,0), MATCH(CONCATENATE($G282,AJ$2),'WFOM - Time_Base'!$A$8:$API$8,0)) *
INDEX('WFOM - Time_Base'!$A$4:$API$29, MATCH("CenHos_Per", 'WFOM - Time_Base'!$B$4:$B$29,0), MATCH(CONCATENATE($G282,AJ$2),'WFOM - Time_Base'!$A$8:$API$8,0)),
IFERROR($AN282 * INDEX('Inputs from Uganda staff'!$E$61:$BM$80,MATCH('HRH Need estimation'!AJ$2,'Inputs from Uganda staff'!$E$61:$E$80,0),MATCH('HRH Need estimation'!$D282,'Inputs from Uganda staff'!$E$6:$BM$6,0)),
""))</f>
        <v>0</v>
      </c>
      <c r="AK282" s="122">
        <f>IFERROR(
$AN282 * INDEX('WFOM - Time_Base'!$A$4:$API$29, MATCH("CenHos", 'WFOM - Time_Base'!$B$4:$B$29,0), MATCH(CONCATENATE($G282,AK$2),'WFOM - Time_Base'!$A$8:$API$8,0)) *
INDEX('WFOM - Time_Base'!$A$4:$API$29, MATCH("CenHos_Per", 'WFOM - Time_Base'!$B$4:$B$29,0), MATCH(CONCATENATE($G282,AK$2),'WFOM - Time_Base'!$A$8:$API$8,0)),
IFERROR($AN282 * INDEX('Inputs from Uganda staff'!$E$61:$BM$80,MATCH('HRH Need estimation'!AK$2,'Inputs from Uganda staff'!$E$61:$E$80,0),MATCH('HRH Need estimation'!$D282,'Inputs from Uganda staff'!$E$6:$BM$6,0)),
""))</f>
        <v>0</v>
      </c>
      <c r="AL282" s="122">
        <f>IFERROR(
$AN282 * INDEX('WFOM - Time_Base'!$A$4:$API$29, MATCH("CenHos", 'WFOM - Time_Base'!$B$4:$B$29,0), MATCH(CONCATENATE($G282,AL$2),'WFOM - Time_Base'!$A$8:$API$8,0)) *
INDEX('WFOM - Time_Base'!$A$4:$API$29, MATCH("CenHos_Per", 'WFOM - Time_Base'!$B$4:$B$29,0), MATCH(CONCATENATE($G282,AL$2),'WFOM - Time_Base'!$A$8:$API$8,0)),
IFERROR($AN282 * INDEX('Inputs from Uganda staff'!$E$61:$BM$80,MATCH('HRH Need estimation'!AL$2,'Inputs from Uganda staff'!$E$61:$E$80,0),MATCH('HRH Need estimation'!$D282,'Inputs from Uganda staff'!$E$6:$BM$6,0)),
""))</f>
        <v>0</v>
      </c>
      <c r="AN282">
        <v>1</v>
      </c>
      <c r="AO282" t="str">
        <f t="shared" si="12"/>
        <v>301</v>
      </c>
    </row>
    <row r="283" spans="1:41">
      <c r="A283" s="106" t="s">
        <v>915</v>
      </c>
      <c r="B283" s="106" t="s">
        <v>25</v>
      </c>
      <c r="C283" s="107" t="s">
        <v>781</v>
      </c>
      <c r="D283" s="115" t="s">
        <v>782</v>
      </c>
      <c r="E283" s="122" t="s">
        <v>866</v>
      </c>
      <c r="F283" s="122" t="s">
        <v>72</v>
      </c>
      <c r="G283" s="122" t="str">
        <f>IF(F283&lt;&gt;"", VLOOKUP(F283,'WFOM - Cadre and Service List'!$E$4:$F$52,2,FALSE), "")</f>
        <v>MinorSurg</v>
      </c>
      <c r="H283" s="122"/>
      <c r="I283" s="207"/>
      <c r="J283" s="207"/>
      <c r="K283" s="207"/>
      <c r="L283" s="207"/>
      <c r="M283" s="207"/>
      <c r="N283" s="207"/>
      <c r="O283" s="207"/>
      <c r="P283" s="207">
        <f t="shared" si="11"/>
        <v>0</v>
      </c>
      <c r="Q283" s="122" t="s">
        <v>1947</v>
      </c>
      <c r="R283" s="122">
        <f>IFERROR(
$AN283 * INDEX('WFOM - Time_Base'!$A$4:$API$29, MATCH("CenHos", 'WFOM - Time_Base'!$B$4:$B$29,0), MATCH(CONCATENATE($G283,R$2),'WFOM - Time_Base'!$A$8:$API$8,0)) *
INDEX('WFOM - Time_Base'!$A$4:$API$29, MATCH("CenHos_Per", 'WFOM - Time_Base'!$B$4:$B$29,0), MATCH(CONCATENATE($G283,R$2),'WFOM - Time_Base'!$A$8:$API$8,0)),
IFERROR($AN283 * INDEX('Inputs from Uganda staff'!$E$61:$BM$80,MATCH('HRH Need estimation'!R$2,'Inputs from Uganda staff'!$E$61:$E$80,0),MATCH('HRH Need estimation'!$D283,'Inputs from Uganda staff'!$E$6:$BM$6,0)),
""))</f>
        <v>60</v>
      </c>
      <c r="S283" s="122">
        <f>IFERROR(
$AN283 * INDEX('WFOM - Time_Base'!$A$4:$API$29, MATCH("CenHos", 'WFOM - Time_Base'!$B$4:$B$29,0), MATCH(CONCATENATE($G283,S$2),'WFOM - Time_Base'!$A$8:$API$8,0)) *
INDEX('WFOM - Time_Base'!$A$4:$API$29, MATCH("CenHos_Per", 'WFOM - Time_Base'!$B$4:$B$29,0), MATCH(CONCATENATE($G283,S$2),'WFOM - Time_Base'!$A$8:$API$8,0)),
IFERROR($AN283 * INDEX('Inputs from Uganda staff'!$E$61:$BM$80,MATCH('HRH Need estimation'!S$2,'Inputs from Uganda staff'!$E$61:$E$80,0),MATCH('HRH Need estimation'!$D283,'Inputs from Uganda staff'!$E$6:$BM$6,0)),
""))</f>
        <v>80</v>
      </c>
      <c r="T283" s="122">
        <f>IFERROR(
$AN283 * INDEX('WFOM - Time_Base'!$A$4:$API$29, MATCH("CenHos", 'WFOM - Time_Base'!$B$4:$B$29,0), MATCH(CONCATENATE($G283,T$2),'WFOM - Time_Base'!$A$8:$API$8,0)) *
INDEX('WFOM - Time_Base'!$A$4:$API$29, MATCH("CenHos_Per", 'WFOM - Time_Base'!$B$4:$B$29,0), MATCH(CONCATENATE($G283,T$2),'WFOM - Time_Base'!$A$8:$API$8,0)),
IFERROR($AN283 * INDEX('Inputs from Uganda staff'!$E$61:$BM$80,MATCH('HRH Need estimation'!T$2,'Inputs from Uganda staff'!$E$61:$E$80,0),MATCH('HRH Need estimation'!$D283,'Inputs from Uganda staff'!$E$6:$BM$6,0)),
""))</f>
        <v>0</v>
      </c>
      <c r="U283" s="122">
        <f>IFERROR(
$AN283 * INDEX('WFOM - Time_Base'!$A$4:$API$29, MATCH("CenHos", 'WFOM - Time_Base'!$B$4:$B$29,0), MATCH(CONCATENATE($G283,U$2),'WFOM - Time_Base'!$A$8:$API$8,0)) *
INDEX('WFOM - Time_Base'!$A$4:$API$29, MATCH("CenHos_Per", 'WFOM - Time_Base'!$B$4:$B$29,0), MATCH(CONCATENATE($G283,U$2),'WFOM - Time_Base'!$A$8:$API$8,0)),
IFERROR($AN283 * INDEX('Inputs from Uganda staff'!$E$61:$BM$80,MATCH('HRH Need estimation'!U$2,'Inputs from Uganda staff'!$E$61:$E$80,0),MATCH('HRH Need estimation'!$D283,'Inputs from Uganda staff'!$E$6:$BM$6,0)),
""))</f>
        <v>18</v>
      </c>
      <c r="V283" s="122">
        <f>IFERROR(
$AN283 * INDEX('WFOM - Time_Base'!$A$4:$API$29, MATCH("CenHos", 'WFOM - Time_Base'!$B$4:$B$29,0), MATCH(CONCATENATE($G283,V$2),'WFOM - Time_Base'!$A$8:$API$8,0)) *
INDEX('WFOM - Time_Base'!$A$4:$API$29, MATCH("CenHos_Per", 'WFOM - Time_Base'!$B$4:$B$29,0), MATCH(CONCATENATE($G283,V$2),'WFOM - Time_Base'!$A$8:$API$8,0)),
IFERROR($AN283 * INDEX('Inputs from Uganda staff'!$E$61:$BM$80,MATCH('HRH Need estimation'!V$2,'Inputs from Uganda staff'!$E$61:$E$80,0),MATCH('HRH Need estimation'!$D283,'Inputs from Uganda staff'!$E$6:$BM$6,0)),
""))</f>
        <v>42</v>
      </c>
      <c r="W283" s="122">
        <f>IFERROR(
$AN283 * INDEX('WFOM - Time_Base'!$A$4:$API$29, MATCH("CenHos", 'WFOM - Time_Base'!$B$4:$B$29,0), MATCH(CONCATENATE($G283,W$2),'WFOM - Time_Base'!$A$8:$API$8,0)) *
INDEX('WFOM - Time_Base'!$A$4:$API$29, MATCH("CenHos_Per", 'WFOM - Time_Base'!$B$4:$B$29,0), MATCH(CONCATENATE($G283,W$2),'WFOM - Time_Base'!$A$8:$API$8,0)),
IFERROR($AN283 * INDEX('Inputs from Uganda staff'!$E$61:$BM$80,MATCH('HRH Need estimation'!W$2,'Inputs from Uganda staff'!$E$61:$E$80,0),MATCH('HRH Need estimation'!$D283,'Inputs from Uganda staff'!$E$6:$BM$6,0)),
""))</f>
        <v>2.5</v>
      </c>
      <c r="X283" s="122">
        <f>IFERROR(
$AN283 * INDEX('WFOM - Time_Base'!$A$4:$API$29, MATCH("CenHos", 'WFOM - Time_Base'!$B$4:$B$29,0), MATCH(CONCATENATE($G283,X$2),'WFOM - Time_Base'!$A$8:$API$8,0)) *
INDEX('WFOM - Time_Base'!$A$4:$API$29, MATCH("CenHos_Per", 'WFOM - Time_Base'!$B$4:$B$29,0), MATCH(CONCATENATE($G283,X$2),'WFOM - Time_Base'!$A$8:$API$8,0)),
IFERROR($AN283 * INDEX('Inputs from Uganda staff'!$E$61:$BM$80,MATCH('HRH Need estimation'!X$2,'Inputs from Uganda staff'!$E$61:$E$80,0),MATCH('HRH Need estimation'!$D283,'Inputs from Uganda staff'!$E$6:$BM$6,0)),
""))</f>
        <v>2.5</v>
      </c>
      <c r="Y283" s="122">
        <f>IFERROR(
$AN283 * INDEX('WFOM - Time_Base'!$A$4:$API$29, MATCH("CenHos", 'WFOM - Time_Base'!$B$4:$B$29,0), MATCH(CONCATENATE($G283,Y$2),'WFOM - Time_Base'!$A$8:$API$8,0)) *
INDEX('WFOM - Time_Base'!$A$4:$API$29, MATCH("CenHos_Per", 'WFOM - Time_Base'!$B$4:$B$29,0), MATCH(CONCATENATE($G283,Y$2),'WFOM - Time_Base'!$A$8:$API$8,0)),
IFERROR($AN283 * INDEX('Inputs from Uganda staff'!$E$61:$BM$80,MATCH('HRH Need estimation'!Y$2,'Inputs from Uganda staff'!$E$61:$E$80,0),MATCH('HRH Need estimation'!$D283,'Inputs from Uganda staff'!$E$6:$BM$6,0)),
""))</f>
        <v>0</v>
      </c>
      <c r="Z283" s="122">
        <f>IFERROR(
$AN283 * INDEX('WFOM - Time_Base'!$A$4:$API$29, MATCH("CenHos", 'WFOM - Time_Base'!$B$4:$B$29,0), MATCH(CONCATENATE($G283,Z$2),'WFOM - Time_Base'!$A$8:$API$8,0)) *
INDEX('WFOM - Time_Base'!$A$4:$API$29, MATCH("CenHos_Per", 'WFOM - Time_Base'!$B$4:$B$29,0), MATCH(CONCATENATE($G283,Z$2),'WFOM - Time_Base'!$A$8:$API$8,0)),
IFERROR($AN283 * INDEX('Inputs from Uganda staff'!$E$61:$BM$80,MATCH('HRH Need estimation'!Z$2,'Inputs from Uganda staff'!$E$61:$E$80,0),MATCH('HRH Need estimation'!$D283,'Inputs from Uganda staff'!$E$6:$BM$6,0)),
""))</f>
        <v>0</v>
      </c>
      <c r="AA283" s="122">
        <f>IFERROR(
$AN283 * INDEX('WFOM - Time_Base'!$A$4:$API$29, MATCH("CenHos", 'WFOM - Time_Base'!$B$4:$B$29,0), MATCH(CONCATENATE($G283,AA$2),'WFOM - Time_Base'!$A$8:$API$8,0)) *
INDEX('WFOM - Time_Base'!$A$4:$API$29, MATCH("CenHos_Per", 'WFOM - Time_Base'!$B$4:$B$29,0), MATCH(CONCATENATE($G283,AA$2),'WFOM - Time_Base'!$A$8:$API$8,0)),
IFERROR($AN283 * INDEX('Inputs from Uganda staff'!$E$61:$BM$80,MATCH('HRH Need estimation'!AA$2,'Inputs from Uganda staff'!$E$61:$E$80,0),MATCH('HRH Need estimation'!$D283,'Inputs from Uganda staff'!$E$6:$BM$6,0)),
""))</f>
        <v>0</v>
      </c>
      <c r="AB283" s="122">
        <f>IFERROR(
$AN283 * INDEX('WFOM - Time_Base'!$A$4:$API$29, MATCH("CenHos", 'WFOM - Time_Base'!$B$4:$B$29,0), MATCH(CONCATENATE($G283,AB$2),'WFOM - Time_Base'!$A$8:$API$8,0)) *
INDEX('WFOM - Time_Base'!$A$4:$API$29, MATCH("CenHos_Per", 'WFOM - Time_Base'!$B$4:$B$29,0), MATCH(CONCATENATE($G283,AB$2),'WFOM - Time_Base'!$A$8:$API$8,0)),
IFERROR($AN283 * INDEX('Inputs from Uganda staff'!$E$61:$BM$80,MATCH('HRH Need estimation'!AB$2,'Inputs from Uganda staff'!$E$61:$E$80,0),MATCH('HRH Need estimation'!$D283,'Inputs from Uganda staff'!$E$6:$BM$6,0)),
""))</f>
        <v>0</v>
      </c>
      <c r="AC283" s="122" t="str">
        <f>IFERROR(
$AN283 * INDEX('WFOM - Time_Base'!$A$4:$API$29, MATCH("CenHos", 'WFOM - Time_Base'!$B$4:$B$29,0), MATCH(CONCATENATE($G283,AC$2),'WFOM - Time_Base'!$A$8:$API$8,0)) *
INDEX('WFOM - Time_Base'!$A$4:$API$29, MATCH("CenHos_Per", 'WFOM - Time_Base'!$B$4:$B$29,0), MATCH(CONCATENATE($G283,AC$2),'WFOM - Time_Base'!$A$8:$API$8,0)),
IFERROR($AN283 * INDEX('Inputs from Uganda staff'!$E$61:$BM$80,MATCH('HRH Need estimation'!AC$2,'Inputs from Uganda staff'!$E$61:$E$80,0),MATCH('HRH Need estimation'!$D283,'Inputs from Uganda staff'!$E$6:$BM$6,0)),
""))</f>
        <v/>
      </c>
      <c r="AD283" s="122">
        <f>IFERROR(
$AN283 * INDEX('WFOM - Time_Base'!$A$4:$API$29, MATCH("CenHos", 'WFOM - Time_Base'!$B$4:$B$29,0), MATCH(CONCATENATE($G283,AD$2),'WFOM - Time_Base'!$A$8:$API$8,0)) *
INDEX('WFOM - Time_Base'!$A$4:$API$29, MATCH("CenHos_Per", 'WFOM - Time_Base'!$B$4:$B$29,0), MATCH(CONCATENATE($G283,AD$2),'WFOM - Time_Base'!$A$8:$API$8,0)),
IFERROR($AN283 * INDEX('Inputs from Uganda staff'!$E$61:$BM$80,MATCH('HRH Need estimation'!AD$2,'Inputs from Uganda staff'!$E$61:$E$80,0),MATCH('HRH Need estimation'!$D283,'Inputs from Uganda staff'!$E$6:$BM$6,0)),
""))</f>
        <v>0</v>
      </c>
      <c r="AE283" s="122">
        <f>IFERROR(
$AN283 * INDEX('WFOM - Time_Base'!$A$4:$API$29, MATCH("CenHos", 'WFOM - Time_Base'!$B$4:$B$29,0), MATCH(CONCATENATE($G283,AE$2),'WFOM - Time_Base'!$A$8:$API$8,0)) *
INDEX('WFOM - Time_Base'!$A$4:$API$29, MATCH("CenHos_Per", 'WFOM - Time_Base'!$B$4:$B$29,0), MATCH(CONCATENATE($G283,AE$2),'WFOM - Time_Base'!$A$8:$API$8,0)),
IFERROR($AN283 * INDEX('Inputs from Uganda staff'!$E$61:$BM$80,MATCH('HRH Need estimation'!AE$2,'Inputs from Uganda staff'!$E$61:$E$80,0),MATCH('HRH Need estimation'!$D283,'Inputs from Uganda staff'!$E$6:$BM$6,0)),
""))</f>
        <v>0</v>
      </c>
      <c r="AF283" s="122">
        <f>IFERROR(
$AN283 * INDEX('WFOM - Time_Base'!$A$4:$API$29, MATCH("CenHos", 'WFOM - Time_Base'!$B$4:$B$29,0), MATCH(CONCATENATE($G283,AF$2),'WFOM - Time_Base'!$A$8:$API$8,0)) *
INDEX('WFOM - Time_Base'!$A$4:$API$29, MATCH("CenHos_Per", 'WFOM - Time_Base'!$B$4:$B$29,0), MATCH(CONCATENATE($G283,AF$2),'WFOM - Time_Base'!$A$8:$API$8,0)),
IFERROR($AN283 * INDEX('Inputs from Uganda staff'!$E$61:$BM$80,MATCH('HRH Need estimation'!AF$2,'Inputs from Uganda staff'!$E$61:$E$80,0),MATCH('HRH Need estimation'!$D283,'Inputs from Uganda staff'!$E$6:$BM$6,0)),
""))</f>
        <v>0</v>
      </c>
      <c r="AG283" s="122">
        <f>IFERROR(
$AN283 * INDEX('WFOM - Time_Base'!$A$4:$API$29, MATCH("CenHos", 'WFOM - Time_Base'!$B$4:$B$29,0), MATCH(CONCATENATE($G283,AG$2),'WFOM - Time_Base'!$A$8:$API$8,0)) *
INDEX('WFOM - Time_Base'!$A$4:$API$29, MATCH("CenHos_Per", 'WFOM - Time_Base'!$B$4:$B$29,0), MATCH(CONCATENATE($G283,AG$2),'WFOM - Time_Base'!$A$8:$API$8,0)),
IFERROR($AN283 * INDEX('Inputs from Uganda staff'!$E$61:$BM$80,MATCH('HRH Need estimation'!AG$2,'Inputs from Uganda staff'!$E$61:$E$80,0),MATCH('HRH Need estimation'!$D283,'Inputs from Uganda staff'!$E$6:$BM$6,0)),
""))</f>
        <v>0</v>
      </c>
      <c r="AH283" s="122">
        <f>IFERROR(
$AN283 * INDEX('WFOM - Time_Base'!$A$4:$API$29, MATCH("CenHos", 'WFOM - Time_Base'!$B$4:$B$29,0), MATCH(CONCATENATE($G283,AH$2),'WFOM - Time_Base'!$A$8:$API$8,0)) *
INDEX('WFOM - Time_Base'!$A$4:$API$29, MATCH("CenHos_Per", 'WFOM - Time_Base'!$B$4:$B$29,0), MATCH(CONCATENATE($G283,AH$2),'WFOM - Time_Base'!$A$8:$API$8,0)),
IFERROR($AN283 * INDEX('Inputs from Uganda staff'!$E$61:$BM$80,MATCH('HRH Need estimation'!AH$2,'Inputs from Uganda staff'!$E$61:$E$80,0),MATCH('HRH Need estimation'!$D283,'Inputs from Uganda staff'!$E$6:$BM$6,0)),
""))</f>
        <v>0</v>
      </c>
      <c r="AI283" s="122">
        <f>IFERROR(
$AN283 * INDEX('WFOM - Time_Base'!$A$4:$API$29, MATCH("CenHos", 'WFOM - Time_Base'!$B$4:$B$29,0), MATCH(CONCATENATE($G283,AI$2),'WFOM - Time_Base'!$A$8:$API$8,0)) *
INDEX('WFOM - Time_Base'!$A$4:$API$29, MATCH("CenHos_Per", 'WFOM - Time_Base'!$B$4:$B$29,0), MATCH(CONCATENATE($G283,AI$2),'WFOM - Time_Base'!$A$8:$API$8,0)),
IFERROR($AN283 * INDEX('Inputs from Uganda staff'!$E$61:$BM$80,MATCH('HRH Need estimation'!AI$2,'Inputs from Uganda staff'!$E$61:$E$80,0),MATCH('HRH Need estimation'!$D283,'Inputs from Uganda staff'!$E$6:$BM$6,0)),
""))</f>
        <v>0</v>
      </c>
      <c r="AJ283" s="122">
        <f>IFERROR(
$AN283 * INDEX('WFOM - Time_Base'!$A$4:$API$29, MATCH("CenHos", 'WFOM - Time_Base'!$B$4:$B$29,0), MATCH(CONCATENATE($G283,AJ$2),'WFOM - Time_Base'!$A$8:$API$8,0)) *
INDEX('WFOM - Time_Base'!$A$4:$API$29, MATCH("CenHos_Per", 'WFOM - Time_Base'!$B$4:$B$29,0), MATCH(CONCATENATE($G283,AJ$2),'WFOM - Time_Base'!$A$8:$API$8,0)),
IFERROR($AN283 * INDEX('Inputs from Uganda staff'!$E$61:$BM$80,MATCH('HRH Need estimation'!AJ$2,'Inputs from Uganda staff'!$E$61:$E$80,0),MATCH('HRH Need estimation'!$D283,'Inputs from Uganda staff'!$E$6:$BM$6,0)),
""))</f>
        <v>0</v>
      </c>
      <c r="AK283" s="122">
        <f>IFERROR(
$AN283 * INDEX('WFOM - Time_Base'!$A$4:$API$29, MATCH("CenHos", 'WFOM - Time_Base'!$B$4:$B$29,0), MATCH(CONCATENATE($G283,AK$2),'WFOM - Time_Base'!$A$8:$API$8,0)) *
INDEX('WFOM - Time_Base'!$A$4:$API$29, MATCH("CenHos_Per", 'WFOM - Time_Base'!$B$4:$B$29,0), MATCH(CONCATENATE($G283,AK$2),'WFOM - Time_Base'!$A$8:$API$8,0)),
IFERROR($AN283 * INDEX('Inputs from Uganda staff'!$E$61:$BM$80,MATCH('HRH Need estimation'!AK$2,'Inputs from Uganda staff'!$E$61:$E$80,0),MATCH('HRH Need estimation'!$D283,'Inputs from Uganda staff'!$E$6:$BM$6,0)),
""))</f>
        <v>0</v>
      </c>
      <c r="AL283" s="122">
        <f>IFERROR(
$AN283 * INDEX('WFOM - Time_Base'!$A$4:$API$29, MATCH("CenHos", 'WFOM - Time_Base'!$B$4:$B$29,0), MATCH(CONCATENATE($G283,AL$2),'WFOM - Time_Base'!$A$8:$API$8,0)) *
INDEX('WFOM - Time_Base'!$A$4:$API$29, MATCH("CenHos_Per", 'WFOM - Time_Base'!$B$4:$B$29,0), MATCH(CONCATENATE($G283,AL$2),'WFOM - Time_Base'!$A$8:$API$8,0)),
IFERROR($AN283 * INDEX('Inputs from Uganda staff'!$E$61:$BM$80,MATCH('HRH Need estimation'!AL$2,'Inputs from Uganda staff'!$E$61:$E$80,0),MATCH('HRH Need estimation'!$D283,'Inputs from Uganda staff'!$E$6:$BM$6,0)),
""))</f>
        <v>0</v>
      </c>
      <c r="AN283">
        <v>1</v>
      </c>
      <c r="AO283" t="str">
        <f t="shared" si="12"/>
        <v>302</v>
      </c>
    </row>
    <row r="284" spans="1:41">
      <c r="A284" s="106" t="s">
        <v>915</v>
      </c>
      <c r="B284" s="106" t="s">
        <v>25</v>
      </c>
      <c r="C284" s="107" t="s">
        <v>783</v>
      </c>
      <c r="D284" s="115" t="s">
        <v>784</v>
      </c>
      <c r="E284" s="122" t="s">
        <v>25</v>
      </c>
      <c r="F284" s="122" t="s">
        <v>49</v>
      </c>
      <c r="G284" s="122" t="str">
        <f>IF(F284&lt;&gt;"", VLOOKUP(F284,'WFOM - Cadre and Service List'!$E$4:$F$52,2,FALSE), "")</f>
        <v>EPI</v>
      </c>
      <c r="H284" s="122"/>
      <c r="I284" s="207"/>
      <c r="J284" s="207"/>
      <c r="K284" s="207"/>
      <c r="L284" s="207"/>
      <c r="M284" s="207"/>
      <c r="N284" s="207"/>
      <c r="O284" s="207"/>
      <c r="P284" s="207">
        <f t="shared" si="11"/>
        <v>0</v>
      </c>
      <c r="Q284" s="122" t="s">
        <v>1947</v>
      </c>
      <c r="R284" s="252">
        <f xml:space="preserve"> 4 *IFERROR(
INDEX('WFOM - Time_Base'!$A$4:$API$29, MATCH("CenHos", 'WFOM - Time_Base'!$B$4:$B$29,0), MATCH(CONCATENATE($G284,R$2),'WFOM - Time_Base'!$A$8:$API$8,0)) *
INDEX('WFOM - Time_Base'!$A$4:$API$29, MATCH("CenHos_Per", 'WFOM - Time_Base'!$B$4:$B$29,0), MATCH(CONCATENATE($G284,R$2),'WFOM - Time_Base'!$A$8:$API$8,0)),
IFERROR( INDEX('Inputs from Uganda staff'!$E$61:$BM$80,MATCH('HRH Need estimation'!R$2,'Inputs from Uganda staff'!$E$61:$E$80,0),MATCH('HRH Need estimation'!$D284,'Inputs from Uganda staff'!$E$6:$BM$6,0)),
""))</f>
        <v>0</v>
      </c>
      <c r="S284" s="252">
        <f xml:space="preserve"> 4 *IFERROR(
INDEX('WFOM - Time_Base'!$A$4:$API$29, MATCH("CenHos", 'WFOM - Time_Base'!$B$4:$B$29,0), MATCH(CONCATENATE($G284,S$2),'WFOM - Time_Base'!$A$8:$API$8,0)) *
INDEX('WFOM - Time_Base'!$A$4:$API$29, MATCH("CenHos_Per", 'WFOM - Time_Base'!$B$4:$B$29,0), MATCH(CONCATENATE($G284,S$2),'WFOM - Time_Base'!$A$8:$API$8,0)),
IFERROR( INDEX('Inputs from Uganda staff'!$E$61:$BM$80,MATCH('HRH Need estimation'!S$2,'Inputs from Uganda staff'!$E$61:$E$80,0),MATCH('HRH Need estimation'!$D284,'Inputs from Uganda staff'!$E$6:$BM$6,0)),
""))</f>
        <v>0</v>
      </c>
      <c r="T284" s="252">
        <f xml:space="preserve"> 4 *IFERROR(
INDEX('WFOM - Time_Base'!$A$4:$API$29, MATCH("CenHos", 'WFOM - Time_Base'!$B$4:$B$29,0), MATCH(CONCATENATE($G284,T$2),'WFOM - Time_Base'!$A$8:$API$8,0)) *
INDEX('WFOM - Time_Base'!$A$4:$API$29, MATCH("CenHos_Per", 'WFOM - Time_Base'!$B$4:$B$29,0), MATCH(CONCATENATE($G284,T$2),'WFOM - Time_Base'!$A$8:$API$8,0)),
IFERROR( INDEX('Inputs from Uganda staff'!$E$61:$BM$80,MATCH('HRH Need estimation'!T$2,'Inputs from Uganda staff'!$E$61:$E$80,0),MATCH('HRH Need estimation'!$D284,'Inputs from Uganda staff'!$E$6:$BM$6,0)),
""))</f>
        <v>0</v>
      </c>
      <c r="U284" s="252">
        <f xml:space="preserve"> 4 *IFERROR(
INDEX('WFOM - Time_Base'!$A$4:$API$29, MATCH("CenHos", 'WFOM - Time_Base'!$B$4:$B$29,0), MATCH(CONCATENATE($G284,U$2),'WFOM - Time_Base'!$A$8:$API$8,0)) *
INDEX('WFOM - Time_Base'!$A$4:$API$29, MATCH("CenHos_Per", 'WFOM - Time_Base'!$B$4:$B$29,0), MATCH(CONCATENATE($G284,U$2),'WFOM - Time_Base'!$A$8:$API$8,0)),
IFERROR( INDEX('Inputs from Uganda staff'!$E$61:$BM$80,MATCH('HRH Need estimation'!U$2,'Inputs from Uganda staff'!$E$61:$E$80,0),MATCH('HRH Need estimation'!$D284,'Inputs from Uganda staff'!$E$6:$BM$6,0)),
""))</f>
        <v>0</v>
      </c>
      <c r="V284" s="252">
        <f xml:space="preserve"> 4 *IFERROR(
INDEX('WFOM - Time_Base'!$A$4:$API$29, MATCH("CenHos", 'WFOM - Time_Base'!$B$4:$B$29,0), MATCH(CONCATENATE($G284,V$2),'WFOM - Time_Base'!$A$8:$API$8,0)) *
INDEX('WFOM - Time_Base'!$A$4:$API$29, MATCH("CenHos_Per", 'WFOM - Time_Base'!$B$4:$B$29,0), MATCH(CONCATENATE($G284,V$2),'WFOM - Time_Base'!$A$8:$API$8,0)),
IFERROR( INDEX('Inputs from Uganda staff'!$E$61:$BM$80,MATCH('HRH Need estimation'!V$2,'Inputs from Uganda staff'!$E$61:$E$80,0),MATCH('HRH Need estimation'!$D284,'Inputs from Uganda staff'!$E$6:$BM$6,0)),
""))</f>
        <v>4</v>
      </c>
      <c r="W284" s="252">
        <f xml:space="preserve"> 4 *IFERROR(
INDEX('WFOM - Time_Base'!$A$4:$API$29, MATCH("CenHos", 'WFOM - Time_Base'!$B$4:$B$29,0), MATCH(CONCATENATE($G284,W$2),'WFOM - Time_Base'!$A$8:$API$8,0)) *
INDEX('WFOM - Time_Base'!$A$4:$API$29, MATCH("CenHos_Per", 'WFOM - Time_Base'!$B$4:$B$29,0), MATCH(CONCATENATE($G284,W$2),'WFOM - Time_Base'!$A$8:$API$8,0)),
IFERROR( INDEX('Inputs from Uganda staff'!$E$61:$BM$80,MATCH('HRH Need estimation'!W$2,'Inputs from Uganda staff'!$E$61:$E$80,0),MATCH('HRH Need estimation'!$D284,'Inputs from Uganda staff'!$E$6:$BM$6,0)),
""))</f>
        <v>0</v>
      </c>
      <c r="X284" s="252">
        <f xml:space="preserve"> 4 *IFERROR(
INDEX('WFOM - Time_Base'!$A$4:$API$29, MATCH("CenHos", 'WFOM - Time_Base'!$B$4:$B$29,0), MATCH(CONCATENATE($G284,X$2),'WFOM - Time_Base'!$A$8:$API$8,0)) *
INDEX('WFOM - Time_Base'!$A$4:$API$29, MATCH("CenHos_Per", 'WFOM - Time_Base'!$B$4:$B$29,0), MATCH(CONCATENATE($G284,X$2),'WFOM - Time_Base'!$A$8:$API$8,0)),
IFERROR( INDEX('Inputs from Uganda staff'!$E$61:$BM$80,MATCH('HRH Need estimation'!X$2,'Inputs from Uganda staff'!$E$61:$E$80,0),MATCH('HRH Need estimation'!$D284,'Inputs from Uganda staff'!$E$6:$BM$6,0)),
""))</f>
        <v>0</v>
      </c>
      <c r="Y284" s="252">
        <f xml:space="preserve"> 4 *IFERROR(
INDEX('WFOM - Time_Base'!$A$4:$API$29, MATCH("CenHos", 'WFOM - Time_Base'!$B$4:$B$29,0), MATCH(CONCATENATE($G284,Y$2),'WFOM - Time_Base'!$A$8:$API$8,0)) *
INDEX('WFOM - Time_Base'!$A$4:$API$29, MATCH("CenHos_Per", 'WFOM - Time_Base'!$B$4:$B$29,0), MATCH(CONCATENATE($G284,Y$2),'WFOM - Time_Base'!$A$8:$API$8,0)),
IFERROR( INDEX('Inputs from Uganda staff'!$E$61:$BM$80,MATCH('HRH Need estimation'!Y$2,'Inputs from Uganda staff'!$E$61:$E$80,0),MATCH('HRH Need estimation'!$D284,'Inputs from Uganda staff'!$E$6:$BM$6,0)),
""))</f>
        <v>4</v>
      </c>
      <c r="Z284" s="252">
        <f xml:space="preserve"> 4 *IFERROR(
INDEX('WFOM - Time_Base'!$A$4:$API$29, MATCH("CenHos", 'WFOM - Time_Base'!$B$4:$B$29,0), MATCH(CONCATENATE($G284,Z$2),'WFOM - Time_Base'!$A$8:$API$8,0)) *
INDEX('WFOM - Time_Base'!$A$4:$API$29, MATCH("CenHos_Per", 'WFOM - Time_Base'!$B$4:$B$29,0), MATCH(CONCATENATE($G284,Z$2),'WFOM - Time_Base'!$A$8:$API$8,0)),
IFERROR( INDEX('Inputs from Uganda staff'!$E$61:$BM$80,MATCH('HRH Need estimation'!Z$2,'Inputs from Uganda staff'!$E$61:$E$80,0),MATCH('HRH Need estimation'!$D284,'Inputs from Uganda staff'!$E$6:$BM$6,0)),
""))</f>
        <v>0</v>
      </c>
      <c r="AA284" s="252">
        <f xml:space="preserve"> 4 *IFERROR(
INDEX('WFOM - Time_Base'!$A$4:$API$29, MATCH("CenHos", 'WFOM - Time_Base'!$B$4:$B$29,0), MATCH(CONCATENATE($G284,AA$2),'WFOM - Time_Base'!$A$8:$API$8,0)) *
INDEX('WFOM - Time_Base'!$A$4:$API$29, MATCH("CenHos_Per", 'WFOM - Time_Base'!$B$4:$B$29,0), MATCH(CONCATENATE($G284,AA$2),'WFOM - Time_Base'!$A$8:$API$8,0)),
IFERROR( INDEX('Inputs from Uganda staff'!$E$61:$BM$80,MATCH('HRH Need estimation'!AA$2,'Inputs from Uganda staff'!$E$61:$E$80,0),MATCH('HRH Need estimation'!$D284,'Inputs from Uganda staff'!$E$6:$BM$6,0)),
""))</f>
        <v>0</v>
      </c>
      <c r="AB284" s="252">
        <f xml:space="preserve"> 4 *IFERROR(
INDEX('WFOM - Time_Base'!$A$4:$API$29, MATCH("CenHos", 'WFOM - Time_Base'!$B$4:$B$29,0), MATCH(CONCATENATE($G284,AB$2),'WFOM - Time_Base'!$A$8:$API$8,0)) *
INDEX('WFOM - Time_Base'!$A$4:$API$29, MATCH("CenHos_Per", 'WFOM - Time_Base'!$B$4:$B$29,0), MATCH(CONCATENATE($G284,AB$2),'WFOM - Time_Base'!$A$8:$API$8,0)),
IFERROR( INDEX('Inputs from Uganda staff'!$E$61:$BM$80,MATCH('HRH Need estimation'!AB$2,'Inputs from Uganda staff'!$E$61:$E$80,0),MATCH('HRH Need estimation'!$D284,'Inputs from Uganda staff'!$E$6:$BM$6,0)),
""))</f>
        <v>0</v>
      </c>
      <c r="AC284" s="252"/>
      <c r="AD284" s="252">
        <f xml:space="preserve"> 4 *IFERROR(
INDEX('WFOM - Time_Base'!$A$4:$API$29, MATCH("CenHos", 'WFOM - Time_Base'!$B$4:$B$29,0), MATCH(CONCATENATE($G284,AD$2),'WFOM - Time_Base'!$A$8:$API$8,0)) *
INDEX('WFOM - Time_Base'!$A$4:$API$29, MATCH("CenHos_Per", 'WFOM - Time_Base'!$B$4:$B$29,0), MATCH(CONCATENATE($G284,AD$2),'WFOM - Time_Base'!$A$8:$API$8,0)),
IFERROR( INDEX('Inputs from Uganda staff'!$E$61:$BM$80,MATCH('HRH Need estimation'!AD$2,'Inputs from Uganda staff'!$E$61:$E$80,0),MATCH('HRH Need estimation'!$D284,'Inputs from Uganda staff'!$E$6:$BM$6,0)),
""))</f>
        <v>0</v>
      </c>
      <c r="AE284" s="252">
        <f xml:space="preserve"> 4 *IFERROR(
INDEX('WFOM - Time_Base'!$A$4:$API$29, MATCH("CenHos", 'WFOM - Time_Base'!$B$4:$B$29,0), MATCH(CONCATENATE($G284,AE$2),'WFOM - Time_Base'!$A$8:$API$8,0)) *
INDEX('WFOM - Time_Base'!$A$4:$API$29, MATCH("CenHos_Per", 'WFOM - Time_Base'!$B$4:$B$29,0), MATCH(CONCATENATE($G284,AE$2),'WFOM - Time_Base'!$A$8:$API$8,0)),
IFERROR( INDEX('Inputs from Uganda staff'!$E$61:$BM$80,MATCH('HRH Need estimation'!AE$2,'Inputs from Uganda staff'!$E$61:$E$80,0),MATCH('HRH Need estimation'!$D284,'Inputs from Uganda staff'!$E$6:$BM$6,0)),
""))</f>
        <v>0</v>
      </c>
      <c r="AF284" s="252">
        <f xml:space="preserve"> 4 *IFERROR(
INDEX('WFOM - Time_Base'!$A$4:$API$29, MATCH("CenHos", 'WFOM - Time_Base'!$B$4:$B$29,0), MATCH(CONCATENATE($G284,AF$2),'WFOM - Time_Base'!$A$8:$API$8,0)) *
INDEX('WFOM - Time_Base'!$A$4:$API$29, MATCH("CenHos_Per", 'WFOM - Time_Base'!$B$4:$B$29,0), MATCH(CONCATENATE($G284,AF$2),'WFOM - Time_Base'!$A$8:$API$8,0)),
IFERROR( INDEX('Inputs from Uganda staff'!$E$61:$BM$80,MATCH('HRH Need estimation'!AF$2,'Inputs from Uganda staff'!$E$61:$E$80,0),MATCH('HRH Need estimation'!$D284,'Inputs from Uganda staff'!$E$6:$BM$6,0)),
""))</f>
        <v>0</v>
      </c>
      <c r="AG284" s="252">
        <f xml:space="preserve"> 4 *IFERROR(
INDEX('WFOM - Time_Base'!$A$4:$API$29, MATCH("CenHos", 'WFOM - Time_Base'!$B$4:$B$29,0), MATCH(CONCATENATE($G284,AG$2),'WFOM - Time_Base'!$A$8:$API$8,0)) *
INDEX('WFOM - Time_Base'!$A$4:$API$29, MATCH("CenHos_Per", 'WFOM - Time_Base'!$B$4:$B$29,0), MATCH(CONCATENATE($G284,AG$2),'WFOM - Time_Base'!$A$8:$API$8,0)),
IFERROR( INDEX('Inputs from Uganda staff'!$E$61:$BM$80,MATCH('HRH Need estimation'!AG$2,'Inputs from Uganda staff'!$E$61:$E$80,0),MATCH('HRH Need estimation'!$D284,'Inputs from Uganda staff'!$E$6:$BM$6,0)),
""))</f>
        <v>0</v>
      </c>
      <c r="AH284" s="252">
        <f xml:space="preserve"> 4 *IFERROR(
INDEX('WFOM - Time_Base'!$A$4:$API$29, MATCH("CenHos", 'WFOM - Time_Base'!$B$4:$B$29,0), MATCH(CONCATENATE($G284,AH$2),'WFOM - Time_Base'!$A$8:$API$8,0)) *
INDEX('WFOM - Time_Base'!$A$4:$API$29, MATCH("CenHos_Per", 'WFOM - Time_Base'!$B$4:$B$29,0), MATCH(CONCATENATE($G284,AH$2),'WFOM - Time_Base'!$A$8:$API$8,0)),
IFERROR( INDEX('Inputs from Uganda staff'!$E$61:$BM$80,MATCH('HRH Need estimation'!AH$2,'Inputs from Uganda staff'!$E$61:$E$80,0),MATCH('HRH Need estimation'!$D284,'Inputs from Uganda staff'!$E$6:$BM$6,0)),
""))</f>
        <v>0</v>
      </c>
      <c r="AI284" s="252">
        <f xml:space="preserve"> 4 *IFERROR(
INDEX('WFOM - Time_Base'!$A$4:$API$29, MATCH("CenHos", 'WFOM - Time_Base'!$B$4:$B$29,0), MATCH(CONCATENATE($G284,AI$2),'WFOM - Time_Base'!$A$8:$API$8,0)) *
INDEX('WFOM - Time_Base'!$A$4:$API$29, MATCH("CenHos_Per", 'WFOM - Time_Base'!$B$4:$B$29,0), MATCH(CONCATENATE($G284,AI$2),'WFOM - Time_Base'!$A$8:$API$8,0)),
IFERROR( INDEX('Inputs from Uganda staff'!$E$61:$BM$80,MATCH('HRH Need estimation'!AI$2,'Inputs from Uganda staff'!$E$61:$E$80,0),MATCH('HRH Need estimation'!$D284,'Inputs from Uganda staff'!$E$6:$BM$6,0)),
""))</f>
        <v>0</v>
      </c>
      <c r="AJ284" s="252">
        <f xml:space="preserve"> 4 *IFERROR(
INDEX('WFOM - Time_Base'!$A$4:$API$29, MATCH("CenHos", 'WFOM - Time_Base'!$B$4:$B$29,0), MATCH(CONCATENATE($G284,AJ$2),'WFOM - Time_Base'!$A$8:$API$8,0)) *
INDEX('WFOM - Time_Base'!$A$4:$API$29, MATCH("CenHos_Per", 'WFOM - Time_Base'!$B$4:$B$29,0), MATCH(CONCATENATE($G284,AJ$2),'WFOM - Time_Base'!$A$8:$API$8,0)),
IFERROR( INDEX('Inputs from Uganda staff'!$E$61:$BM$80,MATCH('HRH Need estimation'!AJ$2,'Inputs from Uganda staff'!$E$61:$E$80,0),MATCH('HRH Need estimation'!$D284,'Inputs from Uganda staff'!$E$6:$BM$6,0)),
""))</f>
        <v>0</v>
      </c>
      <c r="AK284" s="252">
        <f xml:space="preserve"> 4 *IFERROR(
INDEX('WFOM - Time_Base'!$A$4:$API$29, MATCH("CenHos", 'WFOM - Time_Base'!$B$4:$B$29,0), MATCH(CONCATENATE($G284,AK$2),'WFOM - Time_Base'!$A$8:$API$8,0)) *
INDEX('WFOM - Time_Base'!$A$4:$API$29, MATCH("CenHos_Per", 'WFOM - Time_Base'!$B$4:$B$29,0), MATCH(CONCATENATE($G284,AK$2),'WFOM - Time_Base'!$A$8:$API$8,0)),
IFERROR( INDEX('Inputs from Uganda staff'!$E$61:$BM$80,MATCH('HRH Need estimation'!AK$2,'Inputs from Uganda staff'!$E$61:$E$80,0),MATCH('HRH Need estimation'!$D284,'Inputs from Uganda staff'!$E$6:$BM$6,0)),
""))</f>
        <v>0</v>
      </c>
      <c r="AL284" s="252">
        <f xml:space="preserve"> 4 *IFERROR(
INDEX('WFOM - Time_Base'!$A$4:$API$29, MATCH("CenHos", 'WFOM - Time_Base'!$B$4:$B$29,0), MATCH(CONCATENATE($G284,AL$2),'WFOM - Time_Base'!$A$8:$API$8,0)) *
INDEX('WFOM - Time_Base'!$A$4:$API$29, MATCH("CenHos_Per", 'WFOM - Time_Base'!$B$4:$B$29,0), MATCH(CONCATENATE($G284,AL$2),'WFOM - Time_Base'!$A$8:$API$8,0)),
IFERROR( INDEX('Inputs from Uganda staff'!$E$61:$BM$80,MATCH('HRH Need estimation'!AL$2,'Inputs from Uganda staff'!$E$61:$E$80,0),MATCH('HRH Need estimation'!$D284,'Inputs from Uganda staff'!$E$6:$BM$6,0)),
""))</f>
        <v>0</v>
      </c>
      <c r="AM284" t="s">
        <v>2061</v>
      </c>
      <c r="AN284">
        <v>1</v>
      </c>
      <c r="AO284" t="str">
        <f t="shared" si="12"/>
        <v>303</v>
      </c>
    </row>
    <row r="285" spans="1:41">
      <c r="A285" s="106" t="s">
        <v>915</v>
      </c>
      <c r="B285" s="106" t="s">
        <v>525</v>
      </c>
      <c r="C285" s="107" t="s">
        <v>785</v>
      </c>
      <c r="D285" s="120" t="s">
        <v>786</v>
      </c>
      <c r="E285" s="122" t="s">
        <v>867</v>
      </c>
      <c r="F285" s="122" t="s">
        <v>21</v>
      </c>
      <c r="G285" s="122" t="str">
        <f>IF(F285&lt;&gt;"", VLOOKUP(F285,'WFOM - Cadre and Service List'!$E$4:$F$52,2,FALSE), "")</f>
        <v>Over5OPD</v>
      </c>
      <c r="H285" s="122"/>
      <c r="I285" s="207"/>
      <c r="J285" s="207"/>
      <c r="K285" s="207"/>
      <c r="L285" s="207"/>
      <c r="M285" s="207"/>
      <c r="N285" s="207"/>
      <c r="O285" s="207"/>
      <c r="P285" s="207">
        <f t="shared" si="11"/>
        <v>0</v>
      </c>
      <c r="Q285" s="122" t="s">
        <v>1947</v>
      </c>
      <c r="R285" s="122">
        <f>IFERROR(
$AN285 * INDEX('WFOM - Time_Base'!$A$4:$API$29, MATCH("CenHos", 'WFOM - Time_Base'!$B$4:$B$29,0), MATCH(CONCATENATE($G285,R$2),'WFOM - Time_Base'!$A$8:$API$8,0)) *
INDEX('WFOM - Time_Base'!$A$4:$API$29, MATCH("CenHos_Per", 'WFOM - Time_Base'!$B$4:$B$29,0), MATCH(CONCATENATE($G285,R$2),'WFOM - Time_Base'!$A$8:$API$8,0)),
IFERROR($AN285 * INDEX('Inputs from Uganda staff'!$E$61:$BM$80,MATCH('HRH Need estimation'!R$2,'Inputs from Uganda staff'!$E$61:$E$80,0),MATCH('HRH Need estimation'!$D285,'Inputs from Uganda staff'!$E$6:$BM$6,0)),
""))</f>
        <v>3.5</v>
      </c>
      <c r="S285" s="122">
        <f>IFERROR(
$AN285 * INDEX('WFOM - Time_Base'!$A$4:$API$29, MATCH("CenHos", 'WFOM - Time_Base'!$B$4:$B$29,0), MATCH(CONCATENATE($G285,S$2),'WFOM - Time_Base'!$A$8:$API$8,0)) *
INDEX('WFOM - Time_Base'!$A$4:$API$29, MATCH("CenHos_Per", 'WFOM - Time_Base'!$B$4:$B$29,0), MATCH(CONCATENATE($G285,S$2),'WFOM - Time_Base'!$A$8:$API$8,0)),
IFERROR($AN285 * INDEX('Inputs from Uganda staff'!$E$61:$BM$80,MATCH('HRH Need estimation'!S$2,'Inputs from Uganda staff'!$E$61:$E$80,0),MATCH('HRH Need estimation'!$D285,'Inputs from Uganda staff'!$E$6:$BM$6,0)),
""))</f>
        <v>6</v>
      </c>
      <c r="T285" s="122">
        <f>IFERROR(
$AN285 * INDEX('WFOM - Time_Base'!$A$4:$API$29, MATCH("CenHos", 'WFOM - Time_Base'!$B$4:$B$29,0), MATCH(CONCATENATE($G285,T$2),'WFOM - Time_Base'!$A$8:$API$8,0)) *
INDEX('WFOM - Time_Base'!$A$4:$API$29, MATCH("CenHos_Per", 'WFOM - Time_Base'!$B$4:$B$29,0), MATCH(CONCATENATE($G285,T$2),'WFOM - Time_Base'!$A$8:$API$8,0)),
IFERROR($AN285 * INDEX('Inputs from Uganda staff'!$E$61:$BM$80,MATCH('HRH Need estimation'!T$2,'Inputs from Uganda staff'!$E$61:$E$80,0),MATCH('HRH Need estimation'!$D285,'Inputs from Uganda staff'!$E$6:$BM$6,0)),
""))</f>
        <v>0</v>
      </c>
      <c r="U285" s="122">
        <f>IFERROR(
$AN285 * INDEX('WFOM - Time_Base'!$A$4:$API$29, MATCH("CenHos", 'WFOM - Time_Base'!$B$4:$B$29,0), MATCH(CONCATENATE($G285,U$2),'WFOM - Time_Base'!$A$8:$API$8,0)) *
INDEX('WFOM - Time_Base'!$A$4:$API$29, MATCH("CenHos_Per", 'WFOM - Time_Base'!$B$4:$B$29,0), MATCH(CONCATENATE($G285,U$2),'WFOM - Time_Base'!$A$8:$API$8,0)),
IFERROR($AN285 * INDEX('Inputs from Uganda staff'!$E$61:$BM$80,MATCH('HRH Need estimation'!U$2,'Inputs from Uganda staff'!$E$61:$E$80,0),MATCH('HRH Need estimation'!$D285,'Inputs from Uganda staff'!$E$6:$BM$6,0)),
""))</f>
        <v>1</v>
      </c>
      <c r="V285" s="122">
        <f>IFERROR(
$AN285 * INDEX('WFOM - Time_Base'!$A$4:$API$29, MATCH("CenHos", 'WFOM - Time_Base'!$B$4:$B$29,0), MATCH(CONCATENATE($G285,V$2),'WFOM - Time_Base'!$A$8:$API$8,0)) *
INDEX('WFOM - Time_Base'!$A$4:$API$29, MATCH("CenHos_Per", 'WFOM - Time_Base'!$B$4:$B$29,0), MATCH(CONCATENATE($G285,V$2),'WFOM - Time_Base'!$A$8:$API$8,0)),
IFERROR($AN285 * INDEX('Inputs from Uganda staff'!$E$61:$BM$80,MATCH('HRH Need estimation'!V$2,'Inputs from Uganda staff'!$E$61:$E$80,0),MATCH('HRH Need estimation'!$D285,'Inputs from Uganda staff'!$E$6:$BM$6,0)),
""))</f>
        <v>4</v>
      </c>
      <c r="W285" s="122">
        <f>IFERROR(
$AN285 * INDEX('WFOM - Time_Base'!$A$4:$API$29, MATCH("CenHos", 'WFOM - Time_Base'!$B$4:$B$29,0), MATCH(CONCATENATE($G285,W$2),'WFOM - Time_Base'!$A$8:$API$8,0)) *
INDEX('WFOM - Time_Base'!$A$4:$API$29, MATCH("CenHos_Per", 'WFOM - Time_Base'!$B$4:$B$29,0), MATCH(CONCATENATE($G285,W$2),'WFOM - Time_Base'!$A$8:$API$8,0)),
IFERROR($AN285 * INDEX('Inputs from Uganda staff'!$E$61:$BM$80,MATCH('HRH Need estimation'!W$2,'Inputs from Uganda staff'!$E$61:$E$80,0),MATCH('HRH Need estimation'!$D285,'Inputs from Uganda staff'!$E$6:$BM$6,0)),
""))</f>
        <v>0</v>
      </c>
      <c r="X285" s="122">
        <f>IFERROR(
$AN285 * INDEX('WFOM - Time_Base'!$A$4:$API$29, MATCH("CenHos", 'WFOM - Time_Base'!$B$4:$B$29,0), MATCH(CONCATENATE($G285,X$2),'WFOM - Time_Base'!$A$8:$API$8,0)) *
INDEX('WFOM - Time_Base'!$A$4:$API$29, MATCH("CenHos_Per", 'WFOM - Time_Base'!$B$4:$B$29,0), MATCH(CONCATENATE($G285,X$2),'WFOM - Time_Base'!$A$8:$API$8,0)),
IFERROR($AN285 * INDEX('Inputs from Uganda staff'!$E$61:$BM$80,MATCH('HRH Need estimation'!X$2,'Inputs from Uganda staff'!$E$61:$E$80,0),MATCH('HRH Need estimation'!$D285,'Inputs from Uganda staff'!$E$6:$BM$6,0)),
""))</f>
        <v>0</v>
      </c>
      <c r="Y285" s="122">
        <f>IFERROR(
$AN285 * INDEX('WFOM - Time_Base'!$A$4:$API$29, MATCH("CenHos", 'WFOM - Time_Base'!$B$4:$B$29,0), MATCH(CONCATENATE($G285,Y$2),'WFOM - Time_Base'!$A$8:$API$8,0)) *
INDEX('WFOM - Time_Base'!$A$4:$API$29, MATCH("CenHos_Per", 'WFOM - Time_Base'!$B$4:$B$29,0), MATCH(CONCATENATE($G285,Y$2),'WFOM - Time_Base'!$A$8:$API$8,0)),
IFERROR($AN285 * INDEX('Inputs from Uganda staff'!$E$61:$BM$80,MATCH('HRH Need estimation'!Y$2,'Inputs from Uganda staff'!$E$61:$E$80,0),MATCH('HRH Need estimation'!$D285,'Inputs from Uganda staff'!$E$6:$BM$6,0)),
""))</f>
        <v>0</v>
      </c>
      <c r="Z285" s="122">
        <f>IFERROR(
$AN285 * INDEX('WFOM - Time_Base'!$A$4:$API$29, MATCH("CenHos", 'WFOM - Time_Base'!$B$4:$B$29,0), MATCH(CONCATENATE($G285,Z$2),'WFOM - Time_Base'!$A$8:$API$8,0)) *
INDEX('WFOM - Time_Base'!$A$4:$API$29, MATCH("CenHos_Per", 'WFOM - Time_Base'!$B$4:$B$29,0), MATCH(CONCATENATE($G285,Z$2),'WFOM - Time_Base'!$A$8:$API$8,0)),
IFERROR($AN285 * INDEX('Inputs from Uganda staff'!$E$61:$BM$80,MATCH('HRH Need estimation'!Z$2,'Inputs from Uganda staff'!$E$61:$E$80,0),MATCH('HRH Need estimation'!$D285,'Inputs from Uganda staff'!$E$6:$BM$6,0)),
""))</f>
        <v>0</v>
      </c>
      <c r="AA285" s="122">
        <f>IFERROR(
$AN285 * INDEX('WFOM - Time_Base'!$A$4:$API$29, MATCH("CenHos", 'WFOM - Time_Base'!$B$4:$B$29,0), MATCH(CONCATENATE($G285,AA$2),'WFOM - Time_Base'!$A$8:$API$8,0)) *
INDEX('WFOM - Time_Base'!$A$4:$API$29, MATCH("CenHos_Per", 'WFOM - Time_Base'!$B$4:$B$29,0), MATCH(CONCATENATE($G285,AA$2),'WFOM - Time_Base'!$A$8:$API$8,0)),
IFERROR($AN285 * INDEX('Inputs from Uganda staff'!$E$61:$BM$80,MATCH('HRH Need estimation'!AA$2,'Inputs from Uganda staff'!$E$61:$E$80,0),MATCH('HRH Need estimation'!$D285,'Inputs from Uganda staff'!$E$6:$BM$6,0)),
""))</f>
        <v>0</v>
      </c>
      <c r="AB285" s="122">
        <f>IFERROR(
$AN285 * INDEX('WFOM - Time_Base'!$A$4:$API$29, MATCH("CenHos", 'WFOM - Time_Base'!$B$4:$B$29,0), MATCH(CONCATENATE($G285,AB$2),'WFOM - Time_Base'!$A$8:$API$8,0)) *
INDEX('WFOM - Time_Base'!$A$4:$API$29, MATCH("CenHos_Per", 'WFOM - Time_Base'!$B$4:$B$29,0), MATCH(CONCATENATE($G285,AB$2),'WFOM - Time_Base'!$A$8:$API$8,0)),
IFERROR($AN285 * INDEX('Inputs from Uganda staff'!$E$61:$BM$80,MATCH('HRH Need estimation'!AB$2,'Inputs from Uganda staff'!$E$61:$E$80,0),MATCH('HRH Need estimation'!$D285,'Inputs from Uganda staff'!$E$6:$BM$6,0)),
""))</f>
        <v>0</v>
      </c>
      <c r="AC285" s="122" t="str">
        <f>IFERROR(
$AN285 * INDEX('WFOM - Time_Base'!$A$4:$API$29, MATCH("CenHos", 'WFOM - Time_Base'!$B$4:$B$29,0), MATCH(CONCATENATE($G285,AC$2),'WFOM - Time_Base'!$A$8:$API$8,0)) *
INDEX('WFOM - Time_Base'!$A$4:$API$29, MATCH("CenHos_Per", 'WFOM - Time_Base'!$B$4:$B$29,0), MATCH(CONCATENATE($G285,AC$2),'WFOM - Time_Base'!$A$8:$API$8,0)),
IFERROR($AN285 * INDEX('Inputs from Uganda staff'!$E$61:$BM$80,MATCH('HRH Need estimation'!AC$2,'Inputs from Uganda staff'!$E$61:$E$80,0),MATCH('HRH Need estimation'!$D285,'Inputs from Uganda staff'!$E$6:$BM$6,0)),
""))</f>
        <v/>
      </c>
      <c r="AD285" s="122">
        <f>IFERROR(
$AN285 * INDEX('WFOM - Time_Base'!$A$4:$API$29, MATCH("CenHos", 'WFOM - Time_Base'!$B$4:$B$29,0), MATCH(CONCATENATE($G285,AD$2),'WFOM - Time_Base'!$A$8:$API$8,0)) *
INDEX('WFOM - Time_Base'!$A$4:$API$29, MATCH("CenHos_Per", 'WFOM - Time_Base'!$B$4:$B$29,0), MATCH(CONCATENATE($G285,AD$2),'WFOM - Time_Base'!$A$8:$API$8,0)),
IFERROR($AN285 * INDEX('Inputs from Uganda staff'!$E$61:$BM$80,MATCH('HRH Need estimation'!AD$2,'Inputs from Uganda staff'!$E$61:$E$80,0),MATCH('HRH Need estimation'!$D285,'Inputs from Uganda staff'!$E$6:$BM$6,0)),
""))</f>
        <v>0</v>
      </c>
      <c r="AE285" s="122">
        <f>IFERROR(
$AN285 * INDEX('WFOM - Time_Base'!$A$4:$API$29, MATCH("CenHos", 'WFOM - Time_Base'!$B$4:$B$29,0), MATCH(CONCATENATE($G285,AE$2),'WFOM - Time_Base'!$A$8:$API$8,0)) *
INDEX('WFOM - Time_Base'!$A$4:$API$29, MATCH("CenHos_Per", 'WFOM - Time_Base'!$B$4:$B$29,0), MATCH(CONCATENATE($G285,AE$2),'WFOM - Time_Base'!$A$8:$API$8,0)),
IFERROR($AN285 * INDEX('Inputs from Uganda staff'!$E$61:$BM$80,MATCH('HRH Need estimation'!AE$2,'Inputs from Uganda staff'!$E$61:$E$80,0),MATCH('HRH Need estimation'!$D285,'Inputs from Uganda staff'!$E$6:$BM$6,0)),
""))</f>
        <v>0</v>
      </c>
      <c r="AF285" s="122">
        <f>IFERROR(
$AN285 * INDEX('WFOM - Time_Base'!$A$4:$API$29, MATCH("CenHos", 'WFOM - Time_Base'!$B$4:$B$29,0), MATCH(CONCATENATE($G285,AF$2),'WFOM - Time_Base'!$A$8:$API$8,0)) *
INDEX('WFOM - Time_Base'!$A$4:$API$29, MATCH("CenHos_Per", 'WFOM - Time_Base'!$B$4:$B$29,0), MATCH(CONCATENATE($G285,AF$2),'WFOM - Time_Base'!$A$8:$API$8,0)),
IFERROR($AN285 * INDEX('Inputs from Uganda staff'!$E$61:$BM$80,MATCH('HRH Need estimation'!AF$2,'Inputs from Uganda staff'!$E$61:$E$80,0),MATCH('HRH Need estimation'!$D285,'Inputs from Uganda staff'!$E$6:$BM$6,0)),
""))</f>
        <v>0</v>
      </c>
      <c r="AG285" s="122">
        <f>IFERROR(
$AN285 * INDEX('WFOM - Time_Base'!$A$4:$API$29, MATCH("CenHos", 'WFOM - Time_Base'!$B$4:$B$29,0), MATCH(CONCATENATE($G285,AG$2),'WFOM - Time_Base'!$A$8:$API$8,0)) *
INDEX('WFOM - Time_Base'!$A$4:$API$29, MATCH("CenHos_Per", 'WFOM - Time_Base'!$B$4:$B$29,0), MATCH(CONCATENATE($G285,AG$2),'WFOM - Time_Base'!$A$8:$API$8,0)),
IFERROR($AN285 * INDEX('Inputs from Uganda staff'!$E$61:$BM$80,MATCH('HRH Need estimation'!AG$2,'Inputs from Uganda staff'!$E$61:$E$80,0),MATCH('HRH Need estimation'!$D285,'Inputs from Uganda staff'!$E$6:$BM$6,0)),
""))</f>
        <v>0</v>
      </c>
      <c r="AH285" s="122">
        <f>IFERROR(
$AN285 * INDEX('WFOM - Time_Base'!$A$4:$API$29, MATCH("CenHos", 'WFOM - Time_Base'!$B$4:$B$29,0), MATCH(CONCATENATE($G285,AH$2),'WFOM - Time_Base'!$A$8:$API$8,0)) *
INDEX('WFOM - Time_Base'!$A$4:$API$29, MATCH("CenHos_Per", 'WFOM - Time_Base'!$B$4:$B$29,0), MATCH(CONCATENATE($G285,AH$2),'WFOM - Time_Base'!$A$8:$API$8,0)),
IFERROR($AN285 * INDEX('Inputs from Uganda staff'!$E$61:$BM$80,MATCH('HRH Need estimation'!AH$2,'Inputs from Uganda staff'!$E$61:$E$80,0),MATCH('HRH Need estimation'!$D285,'Inputs from Uganda staff'!$E$6:$BM$6,0)),
""))</f>
        <v>0</v>
      </c>
      <c r="AI285" s="122">
        <f>IFERROR(
$AN285 * INDEX('WFOM - Time_Base'!$A$4:$API$29, MATCH("CenHos", 'WFOM - Time_Base'!$B$4:$B$29,0), MATCH(CONCATENATE($G285,AI$2),'WFOM - Time_Base'!$A$8:$API$8,0)) *
INDEX('WFOM - Time_Base'!$A$4:$API$29, MATCH("CenHos_Per", 'WFOM - Time_Base'!$B$4:$B$29,0), MATCH(CONCATENATE($G285,AI$2),'WFOM - Time_Base'!$A$8:$API$8,0)),
IFERROR($AN285 * INDEX('Inputs from Uganda staff'!$E$61:$BM$80,MATCH('HRH Need estimation'!AI$2,'Inputs from Uganda staff'!$E$61:$E$80,0),MATCH('HRH Need estimation'!$D285,'Inputs from Uganda staff'!$E$6:$BM$6,0)),
""))</f>
        <v>0</v>
      </c>
      <c r="AJ285" s="122">
        <f>IFERROR(
$AN285 * INDEX('WFOM - Time_Base'!$A$4:$API$29, MATCH("CenHos", 'WFOM - Time_Base'!$B$4:$B$29,0), MATCH(CONCATENATE($G285,AJ$2),'WFOM - Time_Base'!$A$8:$API$8,0)) *
INDEX('WFOM - Time_Base'!$A$4:$API$29, MATCH("CenHos_Per", 'WFOM - Time_Base'!$B$4:$B$29,0), MATCH(CONCATENATE($G285,AJ$2),'WFOM - Time_Base'!$A$8:$API$8,0)),
IFERROR($AN285 * INDEX('Inputs from Uganda staff'!$E$61:$BM$80,MATCH('HRH Need estimation'!AJ$2,'Inputs from Uganda staff'!$E$61:$E$80,0),MATCH('HRH Need estimation'!$D285,'Inputs from Uganda staff'!$E$6:$BM$6,0)),
""))</f>
        <v>0</v>
      </c>
      <c r="AK285" s="122">
        <f>IFERROR(
$AN285 * INDEX('WFOM - Time_Base'!$A$4:$API$29, MATCH("CenHos", 'WFOM - Time_Base'!$B$4:$B$29,0), MATCH(CONCATENATE($G285,AK$2),'WFOM - Time_Base'!$A$8:$API$8,0)) *
INDEX('WFOM - Time_Base'!$A$4:$API$29, MATCH("CenHos_Per", 'WFOM - Time_Base'!$B$4:$B$29,0), MATCH(CONCATENATE($G285,AK$2),'WFOM - Time_Base'!$A$8:$API$8,0)),
IFERROR($AN285 * INDEX('Inputs from Uganda staff'!$E$61:$BM$80,MATCH('HRH Need estimation'!AK$2,'Inputs from Uganda staff'!$E$61:$E$80,0),MATCH('HRH Need estimation'!$D285,'Inputs from Uganda staff'!$E$6:$BM$6,0)),
""))</f>
        <v>0</v>
      </c>
      <c r="AL285" s="122">
        <f>IFERROR(
$AN285 * INDEX('WFOM - Time_Base'!$A$4:$API$29, MATCH("CenHos", 'WFOM - Time_Base'!$B$4:$B$29,0), MATCH(CONCATENATE($G285,AL$2),'WFOM - Time_Base'!$A$8:$API$8,0)) *
INDEX('WFOM - Time_Base'!$A$4:$API$29, MATCH("CenHos_Per", 'WFOM - Time_Base'!$B$4:$B$29,0), MATCH(CONCATENATE($G285,AL$2),'WFOM - Time_Base'!$A$8:$API$8,0)),
IFERROR($AN285 * INDEX('Inputs from Uganda staff'!$E$61:$BM$80,MATCH('HRH Need estimation'!AL$2,'Inputs from Uganda staff'!$E$61:$E$80,0),MATCH('HRH Need estimation'!$D285,'Inputs from Uganda staff'!$E$6:$BM$6,0)),
""))</f>
        <v>0</v>
      </c>
      <c r="AN285">
        <v>1</v>
      </c>
      <c r="AO285" t="e">
        <f t="shared" si="12"/>
        <v>#N/A</v>
      </c>
    </row>
    <row r="286" spans="1:41">
      <c r="A286" s="106" t="s">
        <v>915</v>
      </c>
      <c r="B286" s="106" t="s">
        <v>141</v>
      </c>
      <c r="C286" s="107" t="s">
        <v>787</v>
      </c>
      <c r="D286" s="115" t="s">
        <v>788</v>
      </c>
      <c r="E286" s="122" t="s">
        <v>141</v>
      </c>
      <c r="F286" s="122" t="s">
        <v>142</v>
      </c>
      <c r="G286" s="122" t="str">
        <f>IF(F286&lt;&gt;"", VLOOKUP(F286,'WFOM - Cadre and Service List'!$E$4:$F$52,2,FALSE), "")</f>
        <v>MentOPD</v>
      </c>
      <c r="H286" s="122"/>
      <c r="I286" s="207"/>
      <c r="J286" s="207"/>
      <c r="K286" s="207"/>
      <c r="L286" s="207"/>
      <c r="M286" s="207"/>
      <c r="N286" s="207"/>
      <c r="O286" s="207"/>
      <c r="P286" s="207">
        <f t="shared" si="11"/>
        <v>0</v>
      </c>
      <c r="Q286" s="122" t="s">
        <v>1947</v>
      </c>
      <c r="R286" s="122">
        <f>IFERROR(
$AN286 * INDEX('WFOM - Time_Base'!$A$4:$API$29, MATCH("CenHos", 'WFOM - Time_Base'!$B$4:$B$29,0), MATCH(CONCATENATE($G286,R$2),'WFOM - Time_Base'!$A$8:$API$8,0)) *
INDEX('WFOM - Time_Base'!$A$4:$API$29, MATCH("CenHos_Per", 'WFOM - Time_Base'!$B$4:$B$29,0), MATCH(CONCATENATE($G286,R$2),'WFOM - Time_Base'!$A$8:$API$8,0)),
IFERROR($AN286 * INDEX('Inputs from Uganda staff'!$E$61:$BM$80,MATCH('HRH Need estimation'!R$2,'Inputs from Uganda staff'!$E$61:$E$80,0),MATCH('HRH Need estimation'!$D286,'Inputs from Uganda staff'!$E$6:$BM$6,0)),
""))</f>
        <v>0</v>
      </c>
      <c r="S286" s="122">
        <f>IFERROR(
$AN286 * INDEX('WFOM - Time_Base'!$A$4:$API$29, MATCH("CenHos", 'WFOM - Time_Base'!$B$4:$B$29,0), MATCH(CONCATENATE($G286,S$2),'WFOM - Time_Base'!$A$8:$API$8,0)) *
INDEX('WFOM - Time_Base'!$A$4:$API$29, MATCH("CenHos_Per", 'WFOM - Time_Base'!$B$4:$B$29,0), MATCH(CONCATENATE($G286,S$2),'WFOM - Time_Base'!$A$8:$API$8,0)),
IFERROR($AN286 * INDEX('Inputs from Uganda staff'!$E$61:$BM$80,MATCH('HRH Need estimation'!S$2,'Inputs from Uganda staff'!$E$61:$E$80,0),MATCH('HRH Need estimation'!$D286,'Inputs from Uganda staff'!$E$6:$BM$6,0)),
""))</f>
        <v>0</v>
      </c>
      <c r="T286" s="122">
        <f>IFERROR(
$AN286 * INDEX('WFOM - Time_Base'!$A$4:$API$29, MATCH("CenHos", 'WFOM - Time_Base'!$B$4:$B$29,0), MATCH(CONCATENATE($G286,T$2),'WFOM - Time_Base'!$A$8:$API$8,0)) *
INDEX('WFOM - Time_Base'!$A$4:$API$29, MATCH("CenHos_Per", 'WFOM - Time_Base'!$B$4:$B$29,0), MATCH(CONCATENATE($G286,T$2),'WFOM - Time_Base'!$A$8:$API$8,0)),
IFERROR($AN286 * INDEX('Inputs from Uganda staff'!$E$61:$BM$80,MATCH('HRH Need estimation'!T$2,'Inputs from Uganda staff'!$E$61:$E$80,0),MATCH('HRH Need estimation'!$D286,'Inputs from Uganda staff'!$E$6:$BM$6,0)),
""))</f>
        <v>0</v>
      </c>
      <c r="U286" s="122">
        <f>IFERROR(
$AN286 * INDEX('WFOM - Time_Base'!$A$4:$API$29, MATCH("CenHos", 'WFOM - Time_Base'!$B$4:$B$29,0), MATCH(CONCATENATE($G286,U$2),'WFOM - Time_Base'!$A$8:$API$8,0)) *
INDEX('WFOM - Time_Base'!$A$4:$API$29, MATCH("CenHos_Per", 'WFOM - Time_Base'!$B$4:$B$29,0), MATCH(CONCATENATE($G286,U$2),'WFOM - Time_Base'!$A$8:$API$8,0)),
IFERROR($AN286 * INDEX('Inputs from Uganda staff'!$E$61:$BM$80,MATCH('HRH Need estimation'!U$2,'Inputs from Uganda staff'!$E$61:$E$80,0),MATCH('HRH Need estimation'!$D286,'Inputs from Uganda staff'!$E$6:$BM$6,0)),
""))</f>
        <v>0</v>
      </c>
      <c r="V286" s="122">
        <f>IFERROR(
$AN286 * INDEX('WFOM - Time_Base'!$A$4:$API$29, MATCH("CenHos", 'WFOM - Time_Base'!$B$4:$B$29,0), MATCH(CONCATENATE($G286,V$2),'WFOM - Time_Base'!$A$8:$API$8,0)) *
INDEX('WFOM - Time_Base'!$A$4:$API$29, MATCH("CenHos_Per", 'WFOM - Time_Base'!$B$4:$B$29,0), MATCH(CONCATENATE($G286,V$2),'WFOM - Time_Base'!$A$8:$API$8,0)),
IFERROR($AN286 * INDEX('Inputs from Uganda staff'!$E$61:$BM$80,MATCH('HRH Need estimation'!V$2,'Inputs from Uganda staff'!$E$61:$E$80,0),MATCH('HRH Need estimation'!$D286,'Inputs from Uganda staff'!$E$6:$BM$6,0)),
""))</f>
        <v>0</v>
      </c>
      <c r="W286" s="122">
        <f>IFERROR(
$AN286 * INDEX('WFOM - Time_Base'!$A$4:$API$29, MATCH("CenHos", 'WFOM - Time_Base'!$B$4:$B$29,0), MATCH(CONCATENATE($G286,W$2),'WFOM - Time_Base'!$A$8:$API$8,0)) *
INDEX('WFOM - Time_Base'!$A$4:$API$29, MATCH("CenHos_Per", 'WFOM - Time_Base'!$B$4:$B$29,0), MATCH(CONCATENATE($G286,W$2),'WFOM - Time_Base'!$A$8:$API$8,0)),
IFERROR($AN286 * INDEX('Inputs from Uganda staff'!$E$61:$BM$80,MATCH('HRH Need estimation'!W$2,'Inputs from Uganda staff'!$E$61:$E$80,0),MATCH('HRH Need estimation'!$D286,'Inputs from Uganda staff'!$E$6:$BM$6,0)),
""))</f>
        <v>0</v>
      </c>
      <c r="X286" s="122">
        <f>IFERROR(
$AN286 * INDEX('WFOM - Time_Base'!$A$4:$API$29, MATCH("CenHos", 'WFOM - Time_Base'!$B$4:$B$29,0), MATCH(CONCATENATE($G286,X$2),'WFOM - Time_Base'!$A$8:$API$8,0)) *
INDEX('WFOM - Time_Base'!$A$4:$API$29, MATCH("CenHos_Per", 'WFOM - Time_Base'!$B$4:$B$29,0), MATCH(CONCATENATE($G286,X$2),'WFOM - Time_Base'!$A$8:$API$8,0)),
IFERROR($AN286 * INDEX('Inputs from Uganda staff'!$E$61:$BM$80,MATCH('HRH Need estimation'!X$2,'Inputs from Uganda staff'!$E$61:$E$80,0),MATCH('HRH Need estimation'!$D286,'Inputs from Uganda staff'!$E$6:$BM$6,0)),
""))</f>
        <v>0</v>
      </c>
      <c r="Y286" s="122">
        <f>IFERROR(
$AN286 * INDEX('WFOM - Time_Base'!$A$4:$API$29, MATCH("CenHos", 'WFOM - Time_Base'!$B$4:$B$29,0), MATCH(CONCATENATE($G286,Y$2),'WFOM - Time_Base'!$A$8:$API$8,0)) *
INDEX('WFOM - Time_Base'!$A$4:$API$29, MATCH("CenHos_Per", 'WFOM - Time_Base'!$B$4:$B$29,0), MATCH(CONCATENATE($G286,Y$2),'WFOM - Time_Base'!$A$8:$API$8,0)),
IFERROR($AN286 * INDEX('Inputs from Uganda staff'!$E$61:$BM$80,MATCH('HRH Need estimation'!Y$2,'Inputs from Uganda staff'!$E$61:$E$80,0),MATCH('HRH Need estimation'!$D286,'Inputs from Uganda staff'!$E$6:$BM$6,0)),
""))</f>
        <v>0</v>
      </c>
      <c r="Z286" s="122">
        <f>IFERROR(
$AN286 * INDEX('WFOM - Time_Base'!$A$4:$API$29, MATCH("CenHos", 'WFOM - Time_Base'!$B$4:$B$29,0), MATCH(CONCATENATE($G286,Z$2),'WFOM - Time_Base'!$A$8:$API$8,0)) *
INDEX('WFOM - Time_Base'!$A$4:$API$29, MATCH("CenHos_Per", 'WFOM - Time_Base'!$B$4:$B$29,0), MATCH(CONCATENATE($G286,Z$2),'WFOM - Time_Base'!$A$8:$API$8,0)),
IFERROR($AN286 * INDEX('Inputs from Uganda staff'!$E$61:$BM$80,MATCH('HRH Need estimation'!Z$2,'Inputs from Uganda staff'!$E$61:$E$80,0),MATCH('HRH Need estimation'!$D286,'Inputs from Uganda staff'!$E$6:$BM$6,0)),
""))</f>
        <v>0</v>
      </c>
      <c r="AA286" s="122">
        <f>IFERROR(
$AN286 * INDEX('WFOM - Time_Base'!$A$4:$API$29, MATCH("CenHos", 'WFOM - Time_Base'!$B$4:$B$29,0), MATCH(CONCATENATE($G286,AA$2),'WFOM - Time_Base'!$A$8:$API$8,0)) *
INDEX('WFOM - Time_Base'!$A$4:$API$29, MATCH("CenHos_Per", 'WFOM - Time_Base'!$B$4:$B$29,0), MATCH(CONCATENATE($G286,AA$2),'WFOM - Time_Base'!$A$8:$API$8,0)),
IFERROR($AN286 * INDEX('Inputs from Uganda staff'!$E$61:$BM$80,MATCH('HRH Need estimation'!AA$2,'Inputs from Uganda staff'!$E$61:$E$80,0),MATCH('HRH Need estimation'!$D286,'Inputs from Uganda staff'!$E$6:$BM$6,0)),
""))</f>
        <v>0</v>
      </c>
      <c r="AB286" s="122">
        <f>IFERROR(
$AN286 * INDEX('WFOM - Time_Base'!$A$4:$API$29, MATCH("CenHos", 'WFOM - Time_Base'!$B$4:$B$29,0), MATCH(CONCATENATE($G286,AB$2),'WFOM - Time_Base'!$A$8:$API$8,0)) *
INDEX('WFOM - Time_Base'!$A$4:$API$29, MATCH("CenHos_Per", 'WFOM - Time_Base'!$B$4:$B$29,0), MATCH(CONCATENATE($G286,AB$2),'WFOM - Time_Base'!$A$8:$API$8,0)),
IFERROR($AN286 * INDEX('Inputs from Uganda staff'!$E$61:$BM$80,MATCH('HRH Need estimation'!AB$2,'Inputs from Uganda staff'!$E$61:$E$80,0),MATCH('HRH Need estimation'!$D286,'Inputs from Uganda staff'!$E$6:$BM$6,0)),
""))</f>
        <v>0</v>
      </c>
      <c r="AC286" s="122" t="str">
        <f>IFERROR(
$AN286 * INDEX('WFOM - Time_Base'!$A$4:$API$29, MATCH("CenHos", 'WFOM - Time_Base'!$B$4:$B$29,0), MATCH(CONCATENATE($G286,AC$2),'WFOM - Time_Base'!$A$8:$API$8,0)) *
INDEX('WFOM - Time_Base'!$A$4:$API$29, MATCH("CenHos_Per", 'WFOM - Time_Base'!$B$4:$B$29,0), MATCH(CONCATENATE($G286,AC$2),'WFOM - Time_Base'!$A$8:$API$8,0)),
IFERROR($AN286 * INDEX('Inputs from Uganda staff'!$E$61:$BM$80,MATCH('HRH Need estimation'!AC$2,'Inputs from Uganda staff'!$E$61:$E$80,0),MATCH('HRH Need estimation'!$D286,'Inputs from Uganda staff'!$E$6:$BM$6,0)),
""))</f>
        <v/>
      </c>
      <c r="AD286" s="122">
        <f>IFERROR(
$AN286 * INDEX('WFOM - Time_Base'!$A$4:$API$29, MATCH("CenHos", 'WFOM - Time_Base'!$B$4:$B$29,0), MATCH(CONCATENATE($G286,AD$2),'WFOM - Time_Base'!$A$8:$API$8,0)) *
INDEX('WFOM - Time_Base'!$A$4:$API$29, MATCH("CenHos_Per", 'WFOM - Time_Base'!$B$4:$B$29,0), MATCH(CONCATENATE($G286,AD$2),'WFOM - Time_Base'!$A$8:$API$8,0)),
IFERROR($AN286 * INDEX('Inputs from Uganda staff'!$E$61:$BM$80,MATCH('HRH Need estimation'!AD$2,'Inputs from Uganda staff'!$E$61:$E$80,0),MATCH('HRH Need estimation'!$D286,'Inputs from Uganda staff'!$E$6:$BM$6,0)),
""))</f>
        <v>0</v>
      </c>
      <c r="AE286" s="122">
        <f>IFERROR(
$AN286 * INDEX('WFOM - Time_Base'!$A$4:$API$29, MATCH("CenHos", 'WFOM - Time_Base'!$B$4:$B$29,0), MATCH(CONCATENATE($G286,AE$2),'WFOM - Time_Base'!$A$8:$API$8,0)) *
INDEX('WFOM - Time_Base'!$A$4:$API$29, MATCH("CenHos_Per", 'WFOM - Time_Base'!$B$4:$B$29,0), MATCH(CONCATENATE($G286,AE$2),'WFOM - Time_Base'!$A$8:$API$8,0)),
IFERROR($AN286 * INDEX('Inputs from Uganda staff'!$E$61:$BM$80,MATCH('HRH Need estimation'!AE$2,'Inputs from Uganda staff'!$E$61:$E$80,0),MATCH('HRH Need estimation'!$D286,'Inputs from Uganda staff'!$E$6:$BM$6,0)),
""))</f>
        <v>0</v>
      </c>
      <c r="AF286" s="122">
        <f>IFERROR(
$AN286 * INDEX('WFOM - Time_Base'!$A$4:$API$29, MATCH("CenHos", 'WFOM - Time_Base'!$B$4:$B$29,0), MATCH(CONCATENATE($G286,AF$2),'WFOM - Time_Base'!$A$8:$API$8,0)) *
INDEX('WFOM - Time_Base'!$A$4:$API$29, MATCH("CenHos_Per", 'WFOM - Time_Base'!$B$4:$B$29,0), MATCH(CONCATENATE($G286,AF$2),'WFOM - Time_Base'!$A$8:$API$8,0)),
IFERROR($AN286 * INDEX('Inputs from Uganda staff'!$E$61:$BM$80,MATCH('HRH Need estimation'!AF$2,'Inputs from Uganda staff'!$E$61:$E$80,0),MATCH('HRH Need estimation'!$D286,'Inputs from Uganda staff'!$E$6:$BM$6,0)),
""))</f>
        <v>0</v>
      </c>
      <c r="AG286" s="122">
        <f>IFERROR(
$AN286 * INDEX('WFOM - Time_Base'!$A$4:$API$29, MATCH("CenHos", 'WFOM - Time_Base'!$B$4:$B$29,0), MATCH(CONCATENATE($G286,AG$2),'WFOM - Time_Base'!$A$8:$API$8,0)) *
INDEX('WFOM - Time_Base'!$A$4:$API$29, MATCH("CenHos_Per", 'WFOM - Time_Base'!$B$4:$B$29,0), MATCH(CONCATENATE($G286,AG$2),'WFOM - Time_Base'!$A$8:$API$8,0)),
IFERROR($AN286 * INDEX('Inputs from Uganda staff'!$E$61:$BM$80,MATCH('HRH Need estimation'!AG$2,'Inputs from Uganda staff'!$E$61:$E$80,0),MATCH('HRH Need estimation'!$D286,'Inputs from Uganda staff'!$E$6:$BM$6,0)),
""))</f>
        <v>15</v>
      </c>
      <c r="AH286" s="122">
        <f>IFERROR(
$AN286 * INDEX('WFOM - Time_Base'!$A$4:$API$29, MATCH("CenHos", 'WFOM - Time_Base'!$B$4:$B$29,0), MATCH(CONCATENATE($G286,AH$2),'WFOM - Time_Base'!$A$8:$API$8,0)) *
INDEX('WFOM - Time_Base'!$A$4:$API$29, MATCH("CenHos_Per", 'WFOM - Time_Base'!$B$4:$B$29,0), MATCH(CONCATENATE($G286,AH$2),'WFOM - Time_Base'!$A$8:$API$8,0)),
IFERROR($AN286 * INDEX('Inputs from Uganda staff'!$E$61:$BM$80,MATCH('HRH Need estimation'!AH$2,'Inputs from Uganda staff'!$E$61:$E$80,0),MATCH('HRH Need estimation'!$D286,'Inputs from Uganda staff'!$E$6:$BM$6,0)),
""))</f>
        <v>0</v>
      </c>
      <c r="AI286" s="122">
        <f>IFERROR(
$AN286 * INDEX('WFOM - Time_Base'!$A$4:$API$29, MATCH("CenHos", 'WFOM - Time_Base'!$B$4:$B$29,0), MATCH(CONCATENATE($G286,AI$2),'WFOM - Time_Base'!$A$8:$API$8,0)) *
INDEX('WFOM - Time_Base'!$A$4:$API$29, MATCH("CenHos_Per", 'WFOM - Time_Base'!$B$4:$B$29,0), MATCH(CONCATENATE($G286,AI$2),'WFOM - Time_Base'!$A$8:$API$8,0)),
IFERROR($AN286 * INDEX('Inputs from Uganda staff'!$E$61:$BM$80,MATCH('HRH Need estimation'!AI$2,'Inputs from Uganda staff'!$E$61:$E$80,0),MATCH('HRH Need estimation'!$D286,'Inputs from Uganda staff'!$E$6:$BM$6,0)),
""))</f>
        <v>0</v>
      </c>
      <c r="AJ286" s="122">
        <f>IFERROR(
$AN286 * INDEX('WFOM - Time_Base'!$A$4:$API$29, MATCH("CenHos", 'WFOM - Time_Base'!$B$4:$B$29,0), MATCH(CONCATENATE($G286,AJ$2),'WFOM - Time_Base'!$A$8:$API$8,0)) *
INDEX('WFOM - Time_Base'!$A$4:$API$29, MATCH("CenHos_Per", 'WFOM - Time_Base'!$B$4:$B$29,0), MATCH(CONCATENATE($G286,AJ$2),'WFOM - Time_Base'!$A$8:$API$8,0)),
IFERROR($AN286 * INDEX('Inputs from Uganda staff'!$E$61:$BM$80,MATCH('HRH Need estimation'!AJ$2,'Inputs from Uganda staff'!$E$61:$E$80,0),MATCH('HRH Need estimation'!$D286,'Inputs from Uganda staff'!$E$6:$BM$6,0)),
""))</f>
        <v>0</v>
      </c>
      <c r="AK286" s="122">
        <f>IFERROR(
$AN286 * INDEX('WFOM - Time_Base'!$A$4:$API$29, MATCH("CenHos", 'WFOM - Time_Base'!$B$4:$B$29,0), MATCH(CONCATENATE($G286,AK$2),'WFOM - Time_Base'!$A$8:$API$8,0)) *
INDEX('WFOM - Time_Base'!$A$4:$API$29, MATCH("CenHos_Per", 'WFOM - Time_Base'!$B$4:$B$29,0), MATCH(CONCATENATE($G286,AK$2),'WFOM - Time_Base'!$A$8:$API$8,0)),
IFERROR($AN286 * INDEX('Inputs from Uganda staff'!$E$61:$BM$80,MATCH('HRH Need estimation'!AK$2,'Inputs from Uganda staff'!$E$61:$E$80,0),MATCH('HRH Need estimation'!$D286,'Inputs from Uganda staff'!$E$6:$BM$6,0)),
""))</f>
        <v>0</v>
      </c>
      <c r="AL286" s="122">
        <f>IFERROR(
$AN286 * INDEX('WFOM - Time_Base'!$A$4:$API$29, MATCH("CenHos", 'WFOM - Time_Base'!$B$4:$B$29,0), MATCH(CONCATENATE($G286,AL$2),'WFOM - Time_Base'!$A$8:$API$8,0)) *
INDEX('WFOM - Time_Base'!$A$4:$API$29, MATCH("CenHos_Per", 'WFOM - Time_Base'!$B$4:$B$29,0), MATCH(CONCATENATE($G286,AL$2),'WFOM - Time_Base'!$A$8:$API$8,0)),
IFERROR($AN286 * INDEX('Inputs from Uganda staff'!$E$61:$BM$80,MATCH('HRH Need estimation'!AL$2,'Inputs from Uganda staff'!$E$61:$E$80,0),MATCH('HRH Need estimation'!$D286,'Inputs from Uganda staff'!$E$6:$BM$6,0)),
""))</f>
        <v>0</v>
      </c>
      <c r="AN286">
        <v>1</v>
      </c>
      <c r="AO286" t="e">
        <f t="shared" si="12"/>
        <v>#N/A</v>
      </c>
    </row>
    <row r="287" spans="1:41">
      <c r="A287" s="106" t="s">
        <v>1043</v>
      </c>
      <c r="B287" s="106" t="s">
        <v>55</v>
      </c>
      <c r="C287" s="107" t="s">
        <v>789</v>
      </c>
      <c r="D287" s="115" t="s">
        <v>790</v>
      </c>
      <c r="E287" s="199" t="s">
        <v>1056</v>
      </c>
      <c r="F287" s="199"/>
      <c r="G287" s="199" t="str">
        <f>IF(F287&lt;&gt;"", VLOOKUP(F287,'WFOM - Cadre and Service List'!$E$4:$F$52,2,FALSE), "")</f>
        <v/>
      </c>
      <c r="H287" s="199" t="s">
        <v>1058</v>
      </c>
      <c r="I287" s="208"/>
      <c r="J287" s="208"/>
      <c r="K287" s="208"/>
      <c r="L287" s="208"/>
      <c r="M287" s="208"/>
      <c r="N287" s="208"/>
      <c r="O287" s="208"/>
      <c r="P287" s="207">
        <f t="shared" si="11"/>
        <v>0</v>
      </c>
      <c r="Q287" s="122" t="s">
        <v>1947</v>
      </c>
      <c r="R287" s="252">
        <v>0</v>
      </c>
      <c r="S287" s="252">
        <v>0</v>
      </c>
      <c r="T287" s="252">
        <v>0</v>
      </c>
      <c r="U287" s="252">
        <v>0</v>
      </c>
      <c r="V287" s="252">
        <v>0</v>
      </c>
      <c r="W287" s="252">
        <v>0</v>
      </c>
      <c r="X287" s="252">
        <v>0</v>
      </c>
      <c r="Y287" s="252">
        <v>0</v>
      </c>
      <c r="Z287" s="252">
        <v>0</v>
      </c>
      <c r="AA287" s="252">
        <v>0</v>
      </c>
      <c r="AB287" s="252">
        <v>0</v>
      </c>
      <c r="AC287" s="252">
        <v>0</v>
      </c>
      <c r="AD287" s="252">
        <v>0</v>
      </c>
      <c r="AE287" s="252">
        <v>0</v>
      </c>
      <c r="AF287" s="252">
        <v>0</v>
      </c>
      <c r="AG287" s="252">
        <v>0</v>
      </c>
      <c r="AH287" s="252">
        <v>0</v>
      </c>
      <c r="AI287" s="252">
        <v>0</v>
      </c>
      <c r="AJ287" s="252">
        <v>0</v>
      </c>
      <c r="AK287" s="252">
        <v>0</v>
      </c>
      <c r="AL287" s="252">
        <v>0</v>
      </c>
      <c r="AN287">
        <v>1</v>
      </c>
      <c r="AO287" t="str">
        <f t="shared" si="12"/>
        <v>307</v>
      </c>
    </row>
    <row r="288" spans="1:41">
      <c r="A288" s="106" t="s">
        <v>1044</v>
      </c>
      <c r="B288" s="106" t="s">
        <v>55</v>
      </c>
      <c r="C288" s="107" t="s">
        <v>791</v>
      </c>
      <c r="D288" s="115" t="s">
        <v>792</v>
      </c>
      <c r="E288" s="122" t="s">
        <v>867</v>
      </c>
      <c r="F288" s="200" t="s">
        <v>21</v>
      </c>
      <c r="G288" s="122" t="str">
        <f>IF(F288&lt;&gt;"", VLOOKUP(F288,'WFOM - Cadre and Service List'!$E$4:$F$52,2,FALSE), "")</f>
        <v>Over5OPD</v>
      </c>
      <c r="H288" s="122"/>
      <c r="I288" s="207"/>
      <c r="J288" s="207"/>
      <c r="K288" s="207"/>
      <c r="L288" s="207"/>
      <c r="M288" s="207"/>
      <c r="N288" s="207"/>
      <c r="O288" s="207"/>
      <c r="P288" s="207">
        <f t="shared" si="11"/>
        <v>0</v>
      </c>
      <c r="Q288" s="122" t="s">
        <v>1947</v>
      </c>
      <c r="R288" s="122">
        <f>IFERROR(
$AN288 * INDEX('WFOM - Time_Base'!$A$4:$API$29, MATCH("CenHos", 'WFOM - Time_Base'!$B$4:$B$29,0), MATCH(CONCATENATE($G288,R$2),'WFOM - Time_Base'!$A$8:$API$8,0)) *
INDEX('WFOM - Time_Base'!$A$4:$API$29, MATCH("CenHos_Per", 'WFOM - Time_Base'!$B$4:$B$29,0), MATCH(CONCATENATE($G288,R$2),'WFOM - Time_Base'!$A$8:$API$8,0)),
IFERROR($AN288 * INDEX('Inputs from Uganda staff'!$E$61:$BM$80,MATCH('HRH Need estimation'!R$2,'Inputs from Uganda staff'!$E$61:$E$80,0),MATCH('HRH Need estimation'!$D288,'Inputs from Uganda staff'!$E$6:$BM$6,0)),
""))</f>
        <v>3.5</v>
      </c>
      <c r="S288" s="122">
        <f>IFERROR(
$AN288 * INDEX('WFOM - Time_Base'!$A$4:$API$29, MATCH("CenHos", 'WFOM - Time_Base'!$B$4:$B$29,0), MATCH(CONCATENATE($G288,S$2),'WFOM - Time_Base'!$A$8:$API$8,0)) *
INDEX('WFOM - Time_Base'!$A$4:$API$29, MATCH("CenHos_Per", 'WFOM - Time_Base'!$B$4:$B$29,0), MATCH(CONCATENATE($G288,S$2),'WFOM - Time_Base'!$A$8:$API$8,0)),
IFERROR($AN288 * INDEX('Inputs from Uganda staff'!$E$61:$BM$80,MATCH('HRH Need estimation'!S$2,'Inputs from Uganda staff'!$E$61:$E$80,0),MATCH('HRH Need estimation'!$D288,'Inputs from Uganda staff'!$E$6:$BM$6,0)),
""))</f>
        <v>6</v>
      </c>
      <c r="T288" s="122">
        <f>IFERROR(
$AN288 * INDEX('WFOM - Time_Base'!$A$4:$API$29, MATCH("CenHos", 'WFOM - Time_Base'!$B$4:$B$29,0), MATCH(CONCATENATE($G288,T$2),'WFOM - Time_Base'!$A$8:$API$8,0)) *
INDEX('WFOM - Time_Base'!$A$4:$API$29, MATCH("CenHos_Per", 'WFOM - Time_Base'!$B$4:$B$29,0), MATCH(CONCATENATE($G288,T$2),'WFOM - Time_Base'!$A$8:$API$8,0)),
IFERROR($AN288 * INDEX('Inputs from Uganda staff'!$E$61:$BM$80,MATCH('HRH Need estimation'!T$2,'Inputs from Uganda staff'!$E$61:$E$80,0),MATCH('HRH Need estimation'!$D288,'Inputs from Uganda staff'!$E$6:$BM$6,0)),
""))</f>
        <v>0</v>
      </c>
      <c r="U288" s="122">
        <f>IFERROR(
$AN288 * INDEX('WFOM - Time_Base'!$A$4:$API$29, MATCH("CenHos", 'WFOM - Time_Base'!$B$4:$B$29,0), MATCH(CONCATENATE($G288,U$2),'WFOM - Time_Base'!$A$8:$API$8,0)) *
INDEX('WFOM - Time_Base'!$A$4:$API$29, MATCH("CenHos_Per", 'WFOM - Time_Base'!$B$4:$B$29,0), MATCH(CONCATENATE($G288,U$2),'WFOM - Time_Base'!$A$8:$API$8,0)),
IFERROR($AN288 * INDEX('Inputs from Uganda staff'!$E$61:$BM$80,MATCH('HRH Need estimation'!U$2,'Inputs from Uganda staff'!$E$61:$E$80,0),MATCH('HRH Need estimation'!$D288,'Inputs from Uganda staff'!$E$6:$BM$6,0)),
""))</f>
        <v>1</v>
      </c>
      <c r="V288" s="122">
        <f>IFERROR(
$AN288 * INDEX('WFOM - Time_Base'!$A$4:$API$29, MATCH("CenHos", 'WFOM - Time_Base'!$B$4:$B$29,0), MATCH(CONCATENATE($G288,V$2),'WFOM - Time_Base'!$A$8:$API$8,0)) *
INDEX('WFOM - Time_Base'!$A$4:$API$29, MATCH("CenHos_Per", 'WFOM - Time_Base'!$B$4:$B$29,0), MATCH(CONCATENATE($G288,V$2),'WFOM - Time_Base'!$A$8:$API$8,0)),
IFERROR($AN288 * INDEX('Inputs from Uganda staff'!$E$61:$BM$80,MATCH('HRH Need estimation'!V$2,'Inputs from Uganda staff'!$E$61:$E$80,0),MATCH('HRH Need estimation'!$D288,'Inputs from Uganda staff'!$E$6:$BM$6,0)),
""))</f>
        <v>4</v>
      </c>
      <c r="W288" s="122">
        <f>IFERROR(
$AN288 * INDEX('WFOM - Time_Base'!$A$4:$API$29, MATCH("CenHos", 'WFOM - Time_Base'!$B$4:$B$29,0), MATCH(CONCATENATE($G288,W$2),'WFOM - Time_Base'!$A$8:$API$8,0)) *
INDEX('WFOM - Time_Base'!$A$4:$API$29, MATCH("CenHos_Per", 'WFOM - Time_Base'!$B$4:$B$29,0), MATCH(CONCATENATE($G288,W$2),'WFOM - Time_Base'!$A$8:$API$8,0)),
IFERROR($AN288 * INDEX('Inputs from Uganda staff'!$E$61:$BM$80,MATCH('HRH Need estimation'!W$2,'Inputs from Uganda staff'!$E$61:$E$80,0),MATCH('HRH Need estimation'!$D288,'Inputs from Uganda staff'!$E$6:$BM$6,0)),
""))</f>
        <v>0</v>
      </c>
      <c r="X288" s="122">
        <f>IFERROR(
$AN288 * INDEX('WFOM - Time_Base'!$A$4:$API$29, MATCH("CenHos", 'WFOM - Time_Base'!$B$4:$B$29,0), MATCH(CONCATENATE($G288,X$2),'WFOM - Time_Base'!$A$8:$API$8,0)) *
INDEX('WFOM - Time_Base'!$A$4:$API$29, MATCH("CenHos_Per", 'WFOM - Time_Base'!$B$4:$B$29,0), MATCH(CONCATENATE($G288,X$2),'WFOM - Time_Base'!$A$8:$API$8,0)),
IFERROR($AN288 * INDEX('Inputs from Uganda staff'!$E$61:$BM$80,MATCH('HRH Need estimation'!X$2,'Inputs from Uganda staff'!$E$61:$E$80,0),MATCH('HRH Need estimation'!$D288,'Inputs from Uganda staff'!$E$6:$BM$6,0)),
""))</f>
        <v>0</v>
      </c>
      <c r="Y288" s="122">
        <f>IFERROR(
$AN288 * INDEX('WFOM - Time_Base'!$A$4:$API$29, MATCH("CenHos", 'WFOM - Time_Base'!$B$4:$B$29,0), MATCH(CONCATENATE($G288,Y$2),'WFOM - Time_Base'!$A$8:$API$8,0)) *
INDEX('WFOM - Time_Base'!$A$4:$API$29, MATCH("CenHos_Per", 'WFOM - Time_Base'!$B$4:$B$29,0), MATCH(CONCATENATE($G288,Y$2),'WFOM - Time_Base'!$A$8:$API$8,0)),
IFERROR($AN288 * INDEX('Inputs from Uganda staff'!$E$61:$BM$80,MATCH('HRH Need estimation'!Y$2,'Inputs from Uganda staff'!$E$61:$E$80,0),MATCH('HRH Need estimation'!$D288,'Inputs from Uganda staff'!$E$6:$BM$6,0)),
""))</f>
        <v>0</v>
      </c>
      <c r="Z288" s="122">
        <f>IFERROR(
$AN288 * INDEX('WFOM - Time_Base'!$A$4:$API$29, MATCH("CenHos", 'WFOM - Time_Base'!$B$4:$B$29,0), MATCH(CONCATENATE($G288,Z$2),'WFOM - Time_Base'!$A$8:$API$8,0)) *
INDEX('WFOM - Time_Base'!$A$4:$API$29, MATCH("CenHos_Per", 'WFOM - Time_Base'!$B$4:$B$29,0), MATCH(CONCATENATE($G288,Z$2),'WFOM - Time_Base'!$A$8:$API$8,0)),
IFERROR($AN288 * INDEX('Inputs from Uganda staff'!$E$61:$BM$80,MATCH('HRH Need estimation'!Z$2,'Inputs from Uganda staff'!$E$61:$E$80,0),MATCH('HRH Need estimation'!$D288,'Inputs from Uganda staff'!$E$6:$BM$6,0)),
""))</f>
        <v>0</v>
      </c>
      <c r="AA288" s="122">
        <f>IFERROR(
$AN288 * INDEX('WFOM - Time_Base'!$A$4:$API$29, MATCH("CenHos", 'WFOM - Time_Base'!$B$4:$B$29,0), MATCH(CONCATENATE($G288,AA$2),'WFOM - Time_Base'!$A$8:$API$8,0)) *
INDEX('WFOM - Time_Base'!$A$4:$API$29, MATCH("CenHos_Per", 'WFOM - Time_Base'!$B$4:$B$29,0), MATCH(CONCATENATE($G288,AA$2),'WFOM - Time_Base'!$A$8:$API$8,0)),
IFERROR($AN288 * INDEX('Inputs from Uganda staff'!$E$61:$BM$80,MATCH('HRH Need estimation'!AA$2,'Inputs from Uganda staff'!$E$61:$E$80,0),MATCH('HRH Need estimation'!$D288,'Inputs from Uganda staff'!$E$6:$BM$6,0)),
""))</f>
        <v>0</v>
      </c>
      <c r="AB288" s="122">
        <f>IFERROR(
$AN288 * INDEX('WFOM - Time_Base'!$A$4:$API$29, MATCH("CenHos", 'WFOM - Time_Base'!$B$4:$B$29,0), MATCH(CONCATENATE($G288,AB$2),'WFOM - Time_Base'!$A$8:$API$8,0)) *
INDEX('WFOM - Time_Base'!$A$4:$API$29, MATCH("CenHos_Per", 'WFOM - Time_Base'!$B$4:$B$29,0), MATCH(CONCATENATE($G288,AB$2),'WFOM - Time_Base'!$A$8:$API$8,0)),
IFERROR($AN288 * INDEX('Inputs from Uganda staff'!$E$61:$BM$80,MATCH('HRH Need estimation'!AB$2,'Inputs from Uganda staff'!$E$61:$E$80,0),MATCH('HRH Need estimation'!$D288,'Inputs from Uganda staff'!$E$6:$BM$6,0)),
""))</f>
        <v>0</v>
      </c>
      <c r="AC288" s="122" t="str">
        <f>IFERROR(
$AN288 * INDEX('WFOM - Time_Base'!$A$4:$API$29, MATCH("CenHos", 'WFOM - Time_Base'!$B$4:$B$29,0), MATCH(CONCATENATE($G288,AC$2),'WFOM - Time_Base'!$A$8:$API$8,0)) *
INDEX('WFOM - Time_Base'!$A$4:$API$29, MATCH("CenHos_Per", 'WFOM - Time_Base'!$B$4:$B$29,0), MATCH(CONCATENATE($G288,AC$2),'WFOM - Time_Base'!$A$8:$API$8,0)),
IFERROR($AN288 * INDEX('Inputs from Uganda staff'!$E$61:$BM$80,MATCH('HRH Need estimation'!AC$2,'Inputs from Uganda staff'!$E$61:$E$80,0),MATCH('HRH Need estimation'!$D288,'Inputs from Uganda staff'!$E$6:$BM$6,0)),
""))</f>
        <v/>
      </c>
      <c r="AD288" s="122">
        <f>IFERROR(
$AN288 * INDEX('WFOM - Time_Base'!$A$4:$API$29, MATCH("CenHos", 'WFOM - Time_Base'!$B$4:$B$29,0), MATCH(CONCATENATE($G288,AD$2),'WFOM - Time_Base'!$A$8:$API$8,0)) *
INDEX('WFOM - Time_Base'!$A$4:$API$29, MATCH("CenHos_Per", 'WFOM - Time_Base'!$B$4:$B$29,0), MATCH(CONCATENATE($G288,AD$2),'WFOM - Time_Base'!$A$8:$API$8,0)),
IFERROR($AN288 * INDEX('Inputs from Uganda staff'!$E$61:$BM$80,MATCH('HRH Need estimation'!AD$2,'Inputs from Uganda staff'!$E$61:$E$80,0),MATCH('HRH Need estimation'!$D288,'Inputs from Uganda staff'!$E$6:$BM$6,0)),
""))</f>
        <v>0</v>
      </c>
      <c r="AE288" s="122">
        <f>IFERROR(
$AN288 * INDEX('WFOM - Time_Base'!$A$4:$API$29, MATCH("CenHos", 'WFOM - Time_Base'!$B$4:$B$29,0), MATCH(CONCATENATE($G288,AE$2),'WFOM - Time_Base'!$A$8:$API$8,0)) *
INDEX('WFOM - Time_Base'!$A$4:$API$29, MATCH("CenHos_Per", 'WFOM - Time_Base'!$B$4:$B$29,0), MATCH(CONCATENATE($G288,AE$2),'WFOM - Time_Base'!$A$8:$API$8,0)),
IFERROR($AN288 * INDEX('Inputs from Uganda staff'!$E$61:$BM$80,MATCH('HRH Need estimation'!AE$2,'Inputs from Uganda staff'!$E$61:$E$80,0),MATCH('HRH Need estimation'!$D288,'Inputs from Uganda staff'!$E$6:$BM$6,0)),
""))</f>
        <v>0</v>
      </c>
      <c r="AF288" s="122">
        <f>IFERROR(
$AN288 * INDEX('WFOM - Time_Base'!$A$4:$API$29, MATCH("CenHos", 'WFOM - Time_Base'!$B$4:$B$29,0), MATCH(CONCATENATE($G288,AF$2),'WFOM - Time_Base'!$A$8:$API$8,0)) *
INDEX('WFOM - Time_Base'!$A$4:$API$29, MATCH("CenHos_Per", 'WFOM - Time_Base'!$B$4:$B$29,0), MATCH(CONCATENATE($G288,AF$2),'WFOM - Time_Base'!$A$8:$API$8,0)),
IFERROR($AN288 * INDEX('Inputs from Uganda staff'!$E$61:$BM$80,MATCH('HRH Need estimation'!AF$2,'Inputs from Uganda staff'!$E$61:$E$80,0),MATCH('HRH Need estimation'!$D288,'Inputs from Uganda staff'!$E$6:$BM$6,0)),
""))</f>
        <v>0</v>
      </c>
      <c r="AG288" s="122">
        <f>IFERROR(
$AN288 * INDEX('WFOM - Time_Base'!$A$4:$API$29, MATCH("CenHos", 'WFOM - Time_Base'!$B$4:$B$29,0), MATCH(CONCATENATE($G288,AG$2),'WFOM - Time_Base'!$A$8:$API$8,0)) *
INDEX('WFOM - Time_Base'!$A$4:$API$29, MATCH("CenHos_Per", 'WFOM - Time_Base'!$B$4:$B$29,0), MATCH(CONCATENATE($G288,AG$2),'WFOM - Time_Base'!$A$8:$API$8,0)),
IFERROR($AN288 * INDEX('Inputs from Uganda staff'!$E$61:$BM$80,MATCH('HRH Need estimation'!AG$2,'Inputs from Uganda staff'!$E$61:$E$80,0),MATCH('HRH Need estimation'!$D288,'Inputs from Uganda staff'!$E$6:$BM$6,0)),
""))</f>
        <v>0</v>
      </c>
      <c r="AH288" s="122">
        <f>IFERROR(
$AN288 * INDEX('WFOM - Time_Base'!$A$4:$API$29, MATCH("CenHos", 'WFOM - Time_Base'!$B$4:$B$29,0), MATCH(CONCATENATE($G288,AH$2),'WFOM - Time_Base'!$A$8:$API$8,0)) *
INDEX('WFOM - Time_Base'!$A$4:$API$29, MATCH("CenHos_Per", 'WFOM - Time_Base'!$B$4:$B$29,0), MATCH(CONCATENATE($G288,AH$2),'WFOM - Time_Base'!$A$8:$API$8,0)),
IFERROR($AN288 * INDEX('Inputs from Uganda staff'!$E$61:$BM$80,MATCH('HRH Need estimation'!AH$2,'Inputs from Uganda staff'!$E$61:$E$80,0),MATCH('HRH Need estimation'!$D288,'Inputs from Uganda staff'!$E$6:$BM$6,0)),
""))</f>
        <v>0</v>
      </c>
      <c r="AI288" s="122">
        <f>IFERROR(
$AN288 * INDEX('WFOM - Time_Base'!$A$4:$API$29, MATCH("CenHos", 'WFOM - Time_Base'!$B$4:$B$29,0), MATCH(CONCATENATE($G288,AI$2),'WFOM - Time_Base'!$A$8:$API$8,0)) *
INDEX('WFOM - Time_Base'!$A$4:$API$29, MATCH("CenHos_Per", 'WFOM - Time_Base'!$B$4:$B$29,0), MATCH(CONCATENATE($G288,AI$2),'WFOM - Time_Base'!$A$8:$API$8,0)),
IFERROR($AN288 * INDEX('Inputs from Uganda staff'!$E$61:$BM$80,MATCH('HRH Need estimation'!AI$2,'Inputs from Uganda staff'!$E$61:$E$80,0),MATCH('HRH Need estimation'!$D288,'Inputs from Uganda staff'!$E$6:$BM$6,0)),
""))</f>
        <v>0</v>
      </c>
      <c r="AJ288" s="122">
        <f>IFERROR(
$AN288 * INDEX('WFOM - Time_Base'!$A$4:$API$29, MATCH("CenHos", 'WFOM - Time_Base'!$B$4:$B$29,0), MATCH(CONCATENATE($G288,AJ$2),'WFOM - Time_Base'!$A$8:$API$8,0)) *
INDEX('WFOM - Time_Base'!$A$4:$API$29, MATCH("CenHos_Per", 'WFOM - Time_Base'!$B$4:$B$29,0), MATCH(CONCATENATE($G288,AJ$2),'WFOM - Time_Base'!$A$8:$API$8,0)),
IFERROR($AN288 * INDEX('Inputs from Uganda staff'!$E$61:$BM$80,MATCH('HRH Need estimation'!AJ$2,'Inputs from Uganda staff'!$E$61:$E$80,0),MATCH('HRH Need estimation'!$D288,'Inputs from Uganda staff'!$E$6:$BM$6,0)),
""))</f>
        <v>0</v>
      </c>
      <c r="AK288" s="122">
        <f>IFERROR(
$AN288 * INDEX('WFOM - Time_Base'!$A$4:$API$29, MATCH("CenHos", 'WFOM - Time_Base'!$B$4:$B$29,0), MATCH(CONCATENATE($G288,AK$2),'WFOM - Time_Base'!$A$8:$API$8,0)) *
INDEX('WFOM - Time_Base'!$A$4:$API$29, MATCH("CenHos_Per", 'WFOM - Time_Base'!$B$4:$B$29,0), MATCH(CONCATENATE($G288,AK$2),'WFOM - Time_Base'!$A$8:$API$8,0)),
IFERROR($AN288 * INDEX('Inputs from Uganda staff'!$E$61:$BM$80,MATCH('HRH Need estimation'!AK$2,'Inputs from Uganda staff'!$E$61:$E$80,0),MATCH('HRH Need estimation'!$D288,'Inputs from Uganda staff'!$E$6:$BM$6,0)),
""))</f>
        <v>0</v>
      </c>
      <c r="AL288" s="122">
        <f>IFERROR(
$AN288 * INDEX('WFOM - Time_Base'!$A$4:$API$29, MATCH("CenHos", 'WFOM - Time_Base'!$B$4:$B$29,0), MATCH(CONCATENATE($G288,AL$2),'WFOM - Time_Base'!$A$8:$API$8,0)) *
INDEX('WFOM - Time_Base'!$A$4:$API$29, MATCH("CenHos_Per", 'WFOM - Time_Base'!$B$4:$B$29,0), MATCH(CONCATENATE($G288,AL$2),'WFOM - Time_Base'!$A$8:$API$8,0)),
IFERROR($AN288 * INDEX('Inputs from Uganda staff'!$E$61:$BM$80,MATCH('HRH Need estimation'!AL$2,'Inputs from Uganda staff'!$E$61:$E$80,0),MATCH('HRH Need estimation'!$D288,'Inputs from Uganda staff'!$E$6:$BM$6,0)),
""))</f>
        <v>0</v>
      </c>
      <c r="AN288">
        <v>1</v>
      </c>
      <c r="AO288" t="str">
        <f t="shared" si="12"/>
        <v>308</v>
      </c>
    </row>
    <row r="289" spans="1:42">
      <c r="A289" s="106" t="s">
        <v>915</v>
      </c>
      <c r="B289" s="106" t="s">
        <v>55</v>
      </c>
      <c r="C289" s="107" t="s">
        <v>793</v>
      </c>
      <c r="D289" s="115" t="s">
        <v>794</v>
      </c>
      <c r="E289" s="122" t="s">
        <v>867</v>
      </c>
      <c r="F289" s="200" t="s">
        <v>21</v>
      </c>
      <c r="G289" s="122" t="str">
        <f>IF(F289&lt;&gt;"", VLOOKUP(F289,'WFOM - Cadre and Service List'!$E$4:$F$52,2,FALSE), "")</f>
        <v>Over5OPD</v>
      </c>
      <c r="H289" s="122"/>
      <c r="I289" s="207"/>
      <c r="J289" s="207"/>
      <c r="K289" s="207"/>
      <c r="L289" s="207"/>
      <c r="M289" s="207"/>
      <c r="N289" s="207"/>
      <c r="O289" s="207"/>
      <c r="P289" s="207">
        <f t="shared" si="11"/>
        <v>0</v>
      </c>
      <c r="Q289" s="122" t="s">
        <v>1947</v>
      </c>
      <c r="R289" s="122">
        <f>IFERROR(
$AN289 * INDEX('WFOM - Time_Base'!$A$4:$API$29, MATCH("CenHos", 'WFOM - Time_Base'!$B$4:$B$29,0), MATCH(CONCATENATE($G289,R$2),'WFOM - Time_Base'!$A$8:$API$8,0)) *
INDEX('WFOM - Time_Base'!$A$4:$API$29, MATCH("CenHos_Per", 'WFOM - Time_Base'!$B$4:$B$29,0), MATCH(CONCATENATE($G289,R$2),'WFOM - Time_Base'!$A$8:$API$8,0)),
IFERROR($AN289 * INDEX('Inputs from Uganda staff'!$E$61:$BM$80,MATCH('HRH Need estimation'!R$2,'Inputs from Uganda staff'!$E$61:$E$80,0),MATCH('HRH Need estimation'!$D289,'Inputs from Uganda staff'!$E$6:$BM$6,0)),
""))</f>
        <v>3.5</v>
      </c>
      <c r="S289" s="122">
        <f>IFERROR(
$AN289 * INDEX('WFOM - Time_Base'!$A$4:$API$29, MATCH("CenHos", 'WFOM - Time_Base'!$B$4:$B$29,0), MATCH(CONCATENATE($G289,S$2),'WFOM - Time_Base'!$A$8:$API$8,0)) *
INDEX('WFOM - Time_Base'!$A$4:$API$29, MATCH("CenHos_Per", 'WFOM - Time_Base'!$B$4:$B$29,0), MATCH(CONCATENATE($G289,S$2),'WFOM - Time_Base'!$A$8:$API$8,0)),
IFERROR($AN289 * INDEX('Inputs from Uganda staff'!$E$61:$BM$80,MATCH('HRH Need estimation'!S$2,'Inputs from Uganda staff'!$E$61:$E$80,0),MATCH('HRH Need estimation'!$D289,'Inputs from Uganda staff'!$E$6:$BM$6,0)),
""))</f>
        <v>6</v>
      </c>
      <c r="T289" s="122">
        <f>IFERROR(
$AN289 * INDEX('WFOM - Time_Base'!$A$4:$API$29, MATCH("CenHos", 'WFOM - Time_Base'!$B$4:$B$29,0), MATCH(CONCATENATE($G289,T$2),'WFOM - Time_Base'!$A$8:$API$8,0)) *
INDEX('WFOM - Time_Base'!$A$4:$API$29, MATCH("CenHos_Per", 'WFOM - Time_Base'!$B$4:$B$29,0), MATCH(CONCATENATE($G289,T$2),'WFOM - Time_Base'!$A$8:$API$8,0)),
IFERROR($AN289 * INDEX('Inputs from Uganda staff'!$E$61:$BM$80,MATCH('HRH Need estimation'!T$2,'Inputs from Uganda staff'!$E$61:$E$80,0),MATCH('HRH Need estimation'!$D289,'Inputs from Uganda staff'!$E$6:$BM$6,0)),
""))</f>
        <v>0</v>
      </c>
      <c r="U289" s="122">
        <f>IFERROR(
$AN289 * INDEX('WFOM - Time_Base'!$A$4:$API$29, MATCH("CenHos", 'WFOM - Time_Base'!$B$4:$B$29,0), MATCH(CONCATENATE($G289,U$2),'WFOM - Time_Base'!$A$8:$API$8,0)) *
INDEX('WFOM - Time_Base'!$A$4:$API$29, MATCH("CenHos_Per", 'WFOM - Time_Base'!$B$4:$B$29,0), MATCH(CONCATENATE($G289,U$2),'WFOM - Time_Base'!$A$8:$API$8,0)),
IFERROR($AN289 * INDEX('Inputs from Uganda staff'!$E$61:$BM$80,MATCH('HRH Need estimation'!U$2,'Inputs from Uganda staff'!$E$61:$E$80,0),MATCH('HRH Need estimation'!$D289,'Inputs from Uganda staff'!$E$6:$BM$6,0)),
""))</f>
        <v>1</v>
      </c>
      <c r="V289" s="122">
        <f>IFERROR(
$AN289 * INDEX('WFOM - Time_Base'!$A$4:$API$29, MATCH("CenHos", 'WFOM - Time_Base'!$B$4:$B$29,0), MATCH(CONCATENATE($G289,V$2),'WFOM - Time_Base'!$A$8:$API$8,0)) *
INDEX('WFOM - Time_Base'!$A$4:$API$29, MATCH("CenHos_Per", 'WFOM - Time_Base'!$B$4:$B$29,0), MATCH(CONCATENATE($G289,V$2),'WFOM - Time_Base'!$A$8:$API$8,0)),
IFERROR($AN289 * INDEX('Inputs from Uganda staff'!$E$61:$BM$80,MATCH('HRH Need estimation'!V$2,'Inputs from Uganda staff'!$E$61:$E$80,0),MATCH('HRH Need estimation'!$D289,'Inputs from Uganda staff'!$E$6:$BM$6,0)),
""))</f>
        <v>4</v>
      </c>
      <c r="W289" s="122">
        <f>IFERROR(
$AN289 * INDEX('WFOM - Time_Base'!$A$4:$API$29, MATCH("CenHos", 'WFOM - Time_Base'!$B$4:$B$29,0), MATCH(CONCATENATE($G289,W$2),'WFOM - Time_Base'!$A$8:$API$8,0)) *
INDEX('WFOM - Time_Base'!$A$4:$API$29, MATCH("CenHos_Per", 'WFOM - Time_Base'!$B$4:$B$29,0), MATCH(CONCATENATE($G289,W$2),'WFOM - Time_Base'!$A$8:$API$8,0)),
IFERROR($AN289 * INDEX('Inputs from Uganda staff'!$E$61:$BM$80,MATCH('HRH Need estimation'!W$2,'Inputs from Uganda staff'!$E$61:$E$80,0),MATCH('HRH Need estimation'!$D289,'Inputs from Uganda staff'!$E$6:$BM$6,0)),
""))</f>
        <v>0</v>
      </c>
      <c r="X289" s="122">
        <f>IFERROR(
$AN289 * INDEX('WFOM - Time_Base'!$A$4:$API$29, MATCH("CenHos", 'WFOM - Time_Base'!$B$4:$B$29,0), MATCH(CONCATENATE($G289,X$2),'WFOM - Time_Base'!$A$8:$API$8,0)) *
INDEX('WFOM - Time_Base'!$A$4:$API$29, MATCH("CenHos_Per", 'WFOM - Time_Base'!$B$4:$B$29,0), MATCH(CONCATENATE($G289,X$2),'WFOM - Time_Base'!$A$8:$API$8,0)),
IFERROR($AN289 * INDEX('Inputs from Uganda staff'!$E$61:$BM$80,MATCH('HRH Need estimation'!X$2,'Inputs from Uganda staff'!$E$61:$E$80,0),MATCH('HRH Need estimation'!$D289,'Inputs from Uganda staff'!$E$6:$BM$6,0)),
""))</f>
        <v>0</v>
      </c>
      <c r="Y289" s="122">
        <f>IFERROR(
$AN289 * INDEX('WFOM - Time_Base'!$A$4:$API$29, MATCH("CenHos", 'WFOM - Time_Base'!$B$4:$B$29,0), MATCH(CONCATENATE($G289,Y$2),'WFOM - Time_Base'!$A$8:$API$8,0)) *
INDEX('WFOM - Time_Base'!$A$4:$API$29, MATCH("CenHos_Per", 'WFOM - Time_Base'!$B$4:$B$29,0), MATCH(CONCATENATE($G289,Y$2),'WFOM - Time_Base'!$A$8:$API$8,0)),
IFERROR($AN289 * INDEX('Inputs from Uganda staff'!$E$61:$BM$80,MATCH('HRH Need estimation'!Y$2,'Inputs from Uganda staff'!$E$61:$E$80,0),MATCH('HRH Need estimation'!$D289,'Inputs from Uganda staff'!$E$6:$BM$6,0)),
""))</f>
        <v>0</v>
      </c>
      <c r="Z289" s="122">
        <f>IFERROR(
$AN289 * INDEX('WFOM - Time_Base'!$A$4:$API$29, MATCH("CenHos", 'WFOM - Time_Base'!$B$4:$B$29,0), MATCH(CONCATENATE($G289,Z$2),'WFOM - Time_Base'!$A$8:$API$8,0)) *
INDEX('WFOM - Time_Base'!$A$4:$API$29, MATCH("CenHos_Per", 'WFOM - Time_Base'!$B$4:$B$29,0), MATCH(CONCATENATE($G289,Z$2),'WFOM - Time_Base'!$A$8:$API$8,0)),
IFERROR($AN289 * INDEX('Inputs from Uganda staff'!$E$61:$BM$80,MATCH('HRH Need estimation'!Z$2,'Inputs from Uganda staff'!$E$61:$E$80,0),MATCH('HRH Need estimation'!$D289,'Inputs from Uganda staff'!$E$6:$BM$6,0)),
""))</f>
        <v>0</v>
      </c>
      <c r="AA289" s="122">
        <f>IFERROR(
$AN289 * INDEX('WFOM - Time_Base'!$A$4:$API$29, MATCH("CenHos", 'WFOM - Time_Base'!$B$4:$B$29,0), MATCH(CONCATENATE($G289,AA$2),'WFOM - Time_Base'!$A$8:$API$8,0)) *
INDEX('WFOM - Time_Base'!$A$4:$API$29, MATCH("CenHos_Per", 'WFOM - Time_Base'!$B$4:$B$29,0), MATCH(CONCATENATE($G289,AA$2),'WFOM - Time_Base'!$A$8:$API$8,0)),
IFERROR($AN289 * INDEX('Inputs from Uganda staff'!$E$61:$BM$80,MATCH('HRH Need estimation'!AA$2,'Inputs from Uganda staff'!$E$61:$E$80,0),MATCH('HRH Need estimation'!$D289,'Inputs from Uganda staff'!$E$6:$BM$6,0)),
""))</f>
        <v>0</v>
      </c>
      <c r="AB289" s="122">
        <f>IFERROR(
$AN289 * INDEX('WFOM - Time_Base'!$A$4:$API$29, MATCH("CenHos", 'WFOM - Time_Base'!$B$4:$B$29,0), MATCH(CONCATENATE($G289,AB$2),'WFOM - Time_Base'!$A$8:$API$8,0)) *
INDEX('WFOM - Time_Base'!$A$4:$API$29, MATCH("CenHos_Per", 'WFOM - Time_Base'!$B$4:$B$29,0), MATCH(CONCATENATE($G289,AB$2),'WFOM - Time_Base'!$A$8:$API$8,0)),
IFERROR($AN289 * INDEX('Inputs from Uganda staff'!$E$61:$BM$80,MATCH('HRH Need estimation'!AB$2,'Inputs from Uganda staff'!$E$61:$E$80,0),MATCH('HRH Need estimation'!$D289,'Inputs from Uganda staff'!$E$6:$BM$6,0)),
""))</f>
        <v>0</v>
      </c>
      <c r="AC289" s="122" t="str">
        <f>IFERROR(
$AN289 * INDEX('WFOM - Time_Base'!$A$4:$API$29, MATCH("CenHos", 'WFOM - Time_Base'!$B$4:$B$29,0), MATCH(CONCATENATE($G289,AC$2),'WFOM - Time_Base'!$A$8:$API$8,0)) *
INDEX('WFOM - Time_Base'!$A$4:$API$29, MATCH("CenHos_Per", 'WFOM - Time_Base'!$B$4:$B$29,0), MATCH(CONCATENATE($G289,AC$2),'WFOM - Time_Base'!$A$8:$API$8,0)),
IFERROR($AN289 * INDEX('Inputs from Uganda staff'!$E$61:$BM$80,MATCH('HRH Need estimation'!AC$2,'Inputs from Uganda staff'!$E$61:$E$80,0),MATCH('HRH Need estimation'!$D289,'Inputs from Uganda staff'!$E$6:$BM$6,0)),
""))</f>
        <v/>
      </c>
      <c r="AD289" s="122">
        <f>IFERROR(
$AN289 * INDEX('WFOM - Time_Base'!$A$4:$API$29, MATCH("CenHos", 'WFOM - Time_Base'!$B$4:$B$29,0), MATCH(CONCATENATE($G289,AD$2),'WFOM - Time_Base'!$A$8:$API$8,0)) *
INDEX('WFOM - Time_Base'!$A$4:$API$29, MATCH("CenHos_Per", 'WFOM - Time_Base'!$B$4:$B$29,0), MATCH(CONCATENATE($G289,AD$2),'WFOM - Time_Base'!$A$8:$API$8,0)),
IFERROR($AN289 * INDEX('Inputs from Uganda staff'!$E$61:$BM$80,MATCH('HRH Need estimation'!AD$2,'Inputs from Uganda staff'!$E$61:$E$80,0),MATCH('HRH Need estimation'!$D289,'Inputs from Uganda staff'!$E$6:$BM$6,0)),
""))</f>
        <v>0</v>
      </c>
      <c r="AE289" s="122">
        <f>IFERROR(
$AN289 * INDEX('WFOM - Time_Base'!$A$4:$API$29, MATCH("CenHos", 'WFOM - Time_Base'!$B$4:$B$29,0), MATCH(CONCATENATE($G289,AE$2),'WFOM - Time_Base'!$A$8:$API$8,0)) *
INDEX('WFOM - Time_Base'!$A$4:$API$29, MATCH("CenHos_Per", 'WFOM - Time_Base'!$B$4:$B$29,0), MATCH(CONCATENATE($G289,AE$2),'WFOM - Time_Base'!$A$8:$API$8,0)),
IFERROR($AN289 * INDEX('Inputs from Uganda staff'!$E$61:$BM$80,MATCH('HRH Need estimation'!AE$2,'Inputs from Uganda staff'!$E$61:$E$80,0),MATCH('HRH Need estimation'!$D289,'Inputs from Uganda staff'!$E$6:$BM$6,0)),
""))</f>
        <v>0</v>
      </c>
      <c r="AF289" s="122">
        <f>IFERROR(
$AN289 * INDEX('WFOM - Time_Base'!$A$4:$API$29, MATCH("CenHos", 'WFOM - Time_Base'!$B$4:$B$29,0), MATCH(CONCATENATE($G289,AF$2),'WFOM - Time_Base'!$A$8:$API$8,0)) *
INDEX('WFOM - Time_Base'!$A$4:$API$29, MATCH("CenHos_Per", 'WFOM - Time_Base'!$B$4:$B$29,0), MATCH(CONCATENATE($G289,AF$2),'WFOM - Time_Base'!$A$8:$API$8,0)),
IFERROR($AN289 * INDEX('Inputs from Uganda staff'!$E$61:$BM$80,MATCH('HRH Need estimation'!AF$2,'Inputs from Uganda staff'!$E$61:$E$80,0),MATCH('HRH Need estimation'!$D289,'Inputs from Uganda staff'!$E$6:$BM$6,0)),
""))</f>
        <v>0</v>
      </c>
      <c r="AG289" s="122">
        <f>IFERROR(
$AN289 * INDEX('WFOM - Time_Base'!$A$4:$API$29, MATCH("CenHos", 'WFOM - Time_Base'!$B$4:$B$29,0), MATCH(CONCATENATE($G289,AG$2),'WFOM - Time_Base'!$A$8:$API$8,0)) *
INDEX('WFOM - Time_Base'!$A$4:$API$29, MATCH("CenHos_Per", 'WFOM - Time_Base'!$B$4:$B$29,0), MATCH(CONCATENATE($G289,AG$2),'WFOM - Time_Base'!$A$8:$API$8,0)),
IFERROR($AN289 * INDEX('Inputs from Uganda staff'!$E$61:$BM$80,MATCH('HRH Need estimation'!AG$2,'Inputs from Uganda staff'!$E$61:$E$80,0),MATCH('HRH Need estimation'!$D289,'Inputs from Uganda staff'!$E$6:$BM$6,0)),
""))</f>
        <v>0</v>
      </c>
      <c r="AH289" s="122">
        <f>IFERROR(
$AN289 * INDEX('WFOM - Time_Base'!$A$4:$API$29, MATCH("CenHos", 'WFOM - Time_Base'!$B$4:$B$29,0), MATCH(CONCATENATE($G289,AH$2),'WFOM - Time_Base'!$A$8:$API$8,0)) *
INDEX('WFOM - Time_Base'!$A$4:$API$29, MATCH("CenHos_Per", 'WFOM - Time_Base'!$B$4:$B$29,0), MATCH(CONCATENATE($G289,AH$2),'WFOM - Time_Base'!$A$8:$API$8,0)),
IFERROR($AN289 * INDEX('Inputs from Uganda staff'!$E$61:$BM$80,MATCH('HRH Need estimation'!AH$2,'Inputs from Uganda staff'!$E$61:$E$80,0),MATCH('HRH Need estimation'!$D289,'Inputs from Uganda staff'!$E$6:$BM$6,0)),
""))</f>
        <v>0</v>
      </c>
      <c r="AI289" s="122">
        <f>IFERROR(
$AN289 * INDEX('WFOM - Time_Base'!$A$4:$API$29, MATCH("CenHos", 'WFOM - Time_Base'!$B$4:$B$29,0), MATCH(CONCATENATE($G289,AI$2),'WFOM - Time_Base'!$A$8:$API$8,0)) *
INDEX('WFOM - Time_Base'!$A$4:$API$29, MATCH("CenHos_Per", 'WFOM - Time_Base'!$B$4:$B$29,0), MATCH(CONCATENATE($G289,AI$2),'WFOM - Time_Base'!$A$8:$API$8,0)),
IFERROR($AN289 * INDEX('Inputs from Uganda staff'!$E$61:$BM$80,MATCH('HRH Need estimation'!AI$2,'Inputs from Uganda staff'!$E$61:$E$80,0),MATCH('HRH Need estimation'!$D289,'Inputs from Uganda staff'!$E$6:$BM$6,0)),
""))</f>
        <v>0</v>
      </c>
      <c r="AJ289" s="122">
        <f>IFERROR(
$AN289 * INDEX('WFOM - Time_Base'!$A$4:$API$29, MATCH("CenHos", 'WFOM - Time_Base'!$B$4:$B$29,0), MATCH(CONCATENATE($G289,AJ$2),'WFOM - Time_Base'!$A$8:$API$8,0)) *
INDEX('WFOM - Time_Base'!$A$4:$API$29, MATCH("CenHos_Per", 'WFOM - Time_Base'!$B$4:$B$29,0), MATCH(CONCATENATE($G289,AJ$2),'WFOM - Time_Base'!$A$8:$API$8,0)),
IFERROR($AN289 * INDEX('Inputs from Uganda staff'!$E$61:$BM$80,MATCH('HRH Need estimation'!AJ$2,'Inputs from Uganda staff'!$E$61:$E$80,0),MATCH('HRH Need estimation'!$D289,'Inputs from Uganda staff'!$E$6:$BM$6,0)),
""))</f>
        <v>0</v>
      </c>
      <c r="AK289" s="122">
        <f>IFERROR(
$AN289 * INDEX('WFOM - Time_Base'!$A$4:$API$29, MATCH("CenHos", 'WFOM - Time_Base'!$B$4:$B$29,0), MATCH(CONCATENATE($G289,AK$2),'WFOM - Time_Base'!$A$8:$API$8,0)) *
INDEX('WFOM - Time_Base'!$A$4:$API$29, MATCH("CenHos_Per", 'WFOM - Time_Base'!$B$4:$B$29,0), MATCH(CONCATENATE($G289,AK$2),'WFOM - Time_Base'!$A$8:$API$8,0)),
IFERROR($AN289 * INDEX('Inputs from Uganda staff'!$E$61:$BM$80,MATCH('HRH Need estimation'!AK$2,'Inputs from Uganda staff'!$E$61:$E$80,0),MATCH('HRH Need estimation'!$D289,'Inputs from Uganda staff'!$E$6:$BM$6,0)),
""))</f>
        <v>0</v>
      </c>
      <c r="AL289" s="122">
        <f>IFERROR(
$AN289 * INDEX('WFOM - Time_Base'!$A$4:$API$29, MATCH("CenHos", 'WFOM - Time_Base'!$B$4:$B$29,0), MATCH(CONCATENATE($G289,AL$2),'WFOM - Time_Base'!$A$8:$API$8,0)) *
INDEX('WFOM - Time_Base'!$A$4:$API$29, MATCH("CenHos_Per", 'WFOM - Time_Base'!$B$4:$B$29,0), MATCH(CONCATENATE($G289,AL$2),'WFOM - Time_Base'!$A$8:$API$8,0)),
IFERROR($AN289 * INDEX('Inputs from Uganda staff'!$E$61:$BM$80,MATCH('HRH Need estimation'!AL$2,'Inputs from Uganda staff'!$E$61:$E$80,0),MATCH('HRH Need estimation'!$D289,'Inputs from Uganda staff'!$E$6:$BM$6,0)),
""))</f>
        <v>0</v>
      </c>
      <c r="AN289">
        <v>1</v>
      </c>
      <c r="AO289" t="e">
        <f t="shared" si="12"/>
        <v>#N/A</v>
      </c>
    </row>
    <row r="290" spans="1:42">
      <c r="A290" s="106" t="s">
        <v>915</v>
      </c>
      <c r="B290" s="106" t="s">
        <v>25</v>
      </c>
      <c r="C290" s="107" t="s">
        <v>795</v>
      </c>
      <c r="D290" s="115" t="s">
        <v>796</v>
      </c>
      <c r="E290" s="122" t="s">
        <v>866</v>
      </c>
      <c r="F290" s="200" t="s">
        <v>68</v>
      </c>
      <c r="G290" s="122" t="str">
        <f>IF(F290&lt;&gt;"", VLOOKUP(F290,'WFOM - Cadre and Service List'!$E$4:$F$52,2,FALSE), "")</f>
        <v>MajorSurg</v>
      </c>
      <c r="H290" s="122"/>
      <c r="I290" s="207"/>
      <c r="J290" s="207"/>
      <c r="K290" s="207"/>
      <c r="L290" s="207"/>
      <c r="M290" s="207"/>
      <c r="N290" s="207"/>
      <c r="O290" s="207"/>
      <c r="P290" s="207">
        <f t="shared" si="11"/>
        <v>0</v>
      </c>
      <c r="Q290" s="122" t="s">
        <v>1947</v>
      </c>
      <c r="R290" s="122">
        <f>IFERROR(
$AN290 * INDEX('WFOM - Time_Base'!$A$4:$API$29, MATCH("CenHos", 'WFOM - Time_Base'!$B$4:$B$29,0), MATCH(CONCATENATE($G290,R$2),'WFOM - Time_Base'!$A$8:$API$8,0)) *
INDEX('WFOM - Time_Base'!$A$4:$API$29, MATCH("CenHos_Per", 'WFOM - Time_Base'!$B$4:$B$29,0), MATCH(CONCATENATE($G290,R$2),'WFOM - Time_Base'!$A$8:$API$8,0)),
IFERROR($AN290 * INDEX('Inputs from Uganda staff'!$E$61:$BM$80,MATCH('HRH Need estimation'!R$2,'Inputs from Uganda staff'!$E$61:$E$80,0),MATCH('HRH Need estimation'!$D290,'Inputs from Uganda staff'!$E$6:$BM$6,0)),
""))</f>
        <v>172</v>
      </c>
      <c r="S290" s="122">
        <f>IFERROR(
$AN290 * INDEX('WFOM - Time_Base'!$A$4:$API$29, MATCH("CenHos", 'WFOM - Time_Base'!$B$4:$B$29,0), MATCH(CONCATENATE($G290,S$2),'WFOM - Time_Base'!$A$8:$API$8,0)) *
INDEX('WFOM - Time_Base'!$A$4:$API$29, MATCH("CenHos_Per", 'WFOM - Time_Base'!$B$4:$B$29,0), MATCH(CONCATENATE($G290,S$2),'WFOM - Time_Base'!$A$8:$API$8,0)),
IFERROR($AN290 * INDEX('Inputs from Uganda staff'!$E$61:$BM$80,MATCH('HRH Need estimation'!S$2,'Inputs from Uganda staff'!$E$61:$E$80,0),MATCH('HRH Need estimation'!$D290,'Inputs from Uganda staff'!$E$6:$BM$6,0)),
""))</f>
        <v>190</v>
      </c>
      <c r="T290" s="122">
        <f>IFERROR(
$AN290 * INDEX('WFOM - Time_Base'!$A$4:$API$29, MATCH("CenHos", 'WFOM - Time_Base'!$B$4:$B$29,0), MATCH(CONCATENATE($G290,T$2),'WFOM - Time_Base'!$A$8:$API$8,0)) *
INDEX('WFOM - Time_Base'!$A$4:$API$29, MATCH("CenHos_Per", 'WFOM - Time_Base'!$B$4:$B$29,0), MATCH(CONCATENATE($G290,T$2),'WFOM - Time_Base'!$A$8:$API$8,0)),
IFERROR($AN290 * INDEX('Inputs from Uganda staff'!$E$61:$BM$80,MATCH('HRH Need estimation'!T$2,'Inputs from Uganda staff'!$E$61:$E$80,0),MATCH('HRH Need estimation'!$D290,'Inputs from Uganda staff'!$E$6:$BM$6,0)),
""))</f>
        <v>0</v>
      </c>
      <c r="U290" s="122">
        <f>IFERROR(
$AN290 * INDEX('WFOM - Time_Base'!$A$4:$API$29, MATCH("CenHos", 'WFOM - Time_Base'!$B$4:$B$29,0), MATCH(CONCATENATE($G290,U$2),'WFOM - Time_Base'!$A$8:$API$8,0)) *
INDEX('WFOM - Time_Base'!$A$4:$API$29, MATCH("CenHos_Per", 'WFOM - Time_Base'!$B$4:$B$29,0), MATCH(CONCATENATE($G290,U$2),'WFOM - Time_Base'!$A$8:$API$8,0)),
IFERROR($AN290 * INDEX('Inputs from Uganda staff'!$E$61:$BM$80,MATCH('HRH Need estimation'!U$2,'Inputs from Uganda staff'!$E$61:$E$80,0),MATCH('HRH Need estimation'!$D290,'Inputs from Uganda staff'!$E$6:$BM$6,0)),
""))</f>
        <v>137.6</v>
      </c>
      <c r="V290" s="122">
        <f>IFERROR(
$AN290 * INDEX('WFOM - Time_Base'!$A$4:$API$29, MATCH("CenHos", 'WFOM - Time_Base'!$B$4:$B$29,0), MATCH(CONCATENATE($G290,V$2),'WFOM - Time_Base'!$A$8:$API$8,0)) *
INDEX('WFOM - Time_Base'!$A$4:$API$29, MATCH("CenHos_Per", 'WFOM - Time_Base'!$B$4:$B$29,0), MATCH(CONCATENATE($G290,V$2),'WFOM - Time_Base'!$A$8:$API$8,0)),
IFERROR($AN290 * INDEX('Inputs from Uganda staff'!$E$61:$BM$80,MATCH('HRH Need estimation'!V$2,'Inputs from Uganda staff'!$E$61:$E$80,0),MATCH('HRH Need estimation'!$D290,'Inputs from Uganda staff'!$E$6:$BM$6,0)),
""))</f>
        <v>34.4</v>
      </c>
      <c r="W290" s="122">
        <f>IFERROR(
$AN290 * INDEX('WFOM - Time_Base'!$A$4:$API$29, MATCH("CenHos", 'WFOM - Time_Base'!$B$4:$B$29,0), MATCH(CONCATENATE($G290,W$2),'WFOM - Time_Base'!$A$8:$API$8,0)) *
INDEX('WFOM - Time_Base'!$A$4:$API$29, MATCH("CenHos_Per", 'WFOM - Time_Base'!$B$4:$B$29,0), MATCH(CONCATENATE($G290,W$2),'WFOM - Time_Base'!$A$8:$API$8,0)),
IFERROR($AN290 * INDEX('Inputs from Uganda staff'!$E$61:$BM$80,MATCH('HRH Need estimation'!W$2,'Inputs from Uganda staff'!$E$61:$E$80,0),MATCH('HRH Need estimation'!$D290,'Inputs from Uganda staff'!$E$6:$BM$6,0)),
""))</f>
        <v>5</v>
      </c>
      <c r="X290" s="122">
        <f>IFERROR(
$AN290 * INDEX('WFOM - Time_Base'!$A$4:$API$29, MATCH("CenHos", 'WFOM - Time_Base'!$B$4:$B$29,0), MATCH(CONCATENATE($G290,X$2),'WFOM - Time_Base'!$A$8:$API$8,0)) *
INDEX('WFOM - Time_Base'!$A$4:$API$29, MATCH("CenHos_Per", 'WFOM - Time_Base'!$B$4:$B$29,0), MATCH(CONCATENATE($G290,X$2),'WFOM - Time_Base'!$A$8:$API$8,0)),
IFERROR($AN290 * INDEX('Inputs from Uganda staff'!$E$61:$BM$80,MATCH('HRH Need estimation'!X$2,'Inputs from Uganda staff'!$E$61:$E$80,0),MATCH('HRH Need estimation'!$D290,'Inputs from Uganda staff'!$E$6:$BM$6,0)),
""))</f>
        <v>5</v>
      </c>
      <c r="Y290" s="122">
        <f>IFERROR(
$AN290 * INDEX('WFOM - Time_Base'!$A$4:$API$29, MATCH("CenHos", 'WFOM - Time_Base'!$B$4:$B$29,0), MATCH(CONCATENATE($G290,Y$2),'WFOM - Time_Base'!$A$8:$API$8,0)) *
INDEX('WFOM - Time_Base'!$A$4:$API$29, MATCH("CenHos_Per", 'WFOM - Time_Base'!$B$4:$B$29,0), MATCH(CONCATENATE($G290,Y$2),'WFOM - Time_Base'!$A$8:$API$8,0)),
IFERROR($AN290 * INDEX('Inputs from Uganda staff'!$E$61:$BM$80,MATCH('HRH Need estimation'!Y$2,'Inputs from Uganda staff'!$E$61:$E$80,0),MATCH('HRH Need estimation'!$D290,'Inputs from Uganda staff'!$E$6:$BM$6,0)),
""))</f>
        <v>0</v>
      </c>
      <c r="Z290" s="122">
        <f>IFERROR(
$AN290 * INDEX('WFOM - Time_Base'!$A$4:$API$29, MATCH("CenHos", 'WFOM - Time_Base'!$B$4:$B$29,0), MATCH(CONCATENATE($G290,Z$2),'WFOM - Time_Base'!$A$8:$API$8,0)) *
INDEX('WFOM - Time_Base'!$A$4:$API$29, MATCH("CenHos_Per", 'WFOM - Time_Base'!$B$4:$B$29,0), MATCH(CONCATENATE($G290,Z$2),'WFOM - Time_Base'!$A$8:$API$8,0)),
IFERROR($AN290 * INDEX('Inputs from Uganda staff'!$E$61:$BM$80,MATCH('HRH Need estimation'!Z$2,'Inputs from Uganda staff'!$E$61:$E$80,0),MATCH('HRH Need estimation'!$D290,'Inputs from Uganda staff'!$E$6:$BM$6,0)),
""))</f>
        <v>0</v>
      </c>
      <c r="AA290" s="122">
        <f>IFERROR(
$AN290 * INDEX('WFOM - Time_Base'!$A$4:$API$29, MATCH("CenHos", 'WFOM - Time_Base'!$B$4:$B$29,0), MATCH(CONCATENATE($G290,AA$2),'WFOM - Time_Base'!$A$8:$API$8,0)) *
INDEX('WFOM - Time_Base'!$A$4:$API$29, MATCH("CenHos_Per", 'WFOM - Time_Base'!$B$4:$B$29,0), MATCH(CONCATENATE($G290,AA$2),'WFOM - Time_Base'!$A$8:$API$8,0)),
IFERROR($AN290 * INDEX('Inputs from Uganda staff'!$E$61:$BM$80,MATCH('HRH Need estimation'!AA$2,'Inputs from Uganda staff'!$E$61:$E$80,0),MATCH('HRH Need estimation'!$D290,'Inputs from Uganda staff'!$E$6:$BM$6,0)),
""))</f>
        <v>0</v>
      </c>
      <c r="AB290" s="122">
        <f>IFERROR(
$AN290 * INDEX('WFOM - Time_Base'!$A$4:$API$29, MATCH("CenHos", 'WFOM - Time_Base'!$B$4:$B$29,0), MATCH(CONCATENATE($G290,AB$2),'WFOM - Time_Base'!$A$8:$API$8,0)) *
INDEX('WFOM - Time_Base'!$A$4:$API$29, MATCH("CenHos_Per", 'WFOM - Time_Base'!$B$4:$B$29,0), MATCH(CONCATENATE($G290,AB$2),'WFOM - Time_Base'!$A$8:$API$8,0)),
IFERROR($AN290 * INDEX('Inputs from Uganda staff'!$E$61:$BM$80,MATCH('HRH Need estimation'!AB$2,'Inputs from Uganda staff'!$E$61:$E$80,0),MATCH('HRH Need estimation'!$D290,'Inputs from Uganda staff'!$E$6:$BM$6,0)),
""))</f>
        <v>0</v>
      </c>
      <c r="AC290" s="122" t="str">
        <f>IFERROR(
$AN290 * INDEX('WFOM - Time_Base'!$A$4:$API$29, MATCH("CenHos", 'WFOM - Time_Base'!$B$4:$B$29,0), MATCH(CONCATENATE($G290,AC$2),'WFOM - Time_Base'!$A$8:$API$8,0)) *
INDEX('WFOM - Time_Base'!$A$4:$API$29, MATCH("CenHos_Per", 'WFOM - Time_Base'!$B$4:$B$29,0), MATCH(CONCATENATE($G290,AC$2),'WFOM - Time_Base'!$A$8:$API$8,0)),
IFERROR($AN290 * INDEX('Inputs from Uganda staff'!$E$61:$BM$80,MATCH('HRH Need estimation'!AC$2,'Inputs from Uganda staff'!$E$61:$E$80,0),MATCH('HRH Need estimation'!$D290,'Inputs from Uganda staff'!$E$6:$BM$6,0)),
""))</f>
        <v/>
      </c>
      <c r="AD290" s="122">
        <f>IFERROR(
$AN290 * INDEX('WFOM - Time_Base'!$A$4:$API$29, MATCH("CenHos", 'WFOM - Time_Base'!$B$4:$B$29,0), MATCH(CONCATENATE($G290,AD$2),'WFOM - Time_Base'!$A$8:$API$8,0)) *
INDEX('WFOM - Time_Base'!$A$4:$API$29, MATCH("CenHos_Per", 'WFOM - Time_Base'!$B$4:$B$29,0), MATCH(CONCATENATE($G290,AD$2),'WFOM - Time_Base'!$A$8:$API$8,0)),
IFERROR($AN290 * INDEX('Inputs from Uganda staff'!$E$61:$BM$80,MATCH('HRH Need estimation'!AD$2,'Inputs from Uganda staff'!$E$61:$E$80,0),MATCH('HRH Need estimation'!$D290,'Inputs from Uganda staff'!$E$6:$BM$6,0)),
""))</f>
        <v>0</v>
      </c>
      <c r="AE290" s="122">
        <f>IFERROR(
$AN290 * INDEX('WFOM - Time_Base'!$A$4:$API$29, MATCH("CenHos", 'WFOM - Time_Base'!$B$4:$B$29,0), MATCH(CONCATENATE($G290,AE$2),'WFOM - Time_Base'!$A$8:$API$8,0)) *
INDEX('WFOM - Time_Base'!$A$4:$API$29, MATCH("CenHos_Per", 'WFOM - Time_Base'!$B$4:$B$29,0), MATCH(CONCATENATE($G290,AE$2),'WFOM - Time_Base'!$A$8:$API$8,0)),
IFERROR($AN290 * INDEX('Inputs from Uganda staff'!$E$61:$BM$80,MATCH('HRH Need estimation'!AE$2,'Inputs from Uganda staff'!$E$61:$E$80,0),MATCH('HRH Need estimation'!$D290,'Inputs from Uganda staff'!$E$6:$BM$6,0)),
""))</f>
        <v>0</v>
      </c>
      <c r="AF290" s="122">
        <f>IFERROR(
$AN290 * INDEX('WFOM - Time_Base'!$A$4:$API$29, MATCH("CenHos", 'WFOM - Time_Base'!$B$4:$B$29,0), MATCH(CONCATENATE($G290,AF$2),'WFOM - Time_Base'!$A$8:$API$8,0)) *
INDEX('WFOM - Time_Base'!$A$4:$API$29, MATCH("CenHos_Per", 'WFOM - Time_Base'!$B$4:$B$29,0), MATCH(CONCATENATE($G290,AF$2),'WFOM - Time_Base'!$A$8:$API$8,0)),
IFERROR($AN290 * INDEX('Inputs from Uganda staff'!$E$61:$BM$80,MATCH('HRH Need estimation'!AF$2,'Inputs from Uganda staff'!$E$61:$E$80,0),MATCH('HRH Need estimation'!$D290,'Inputs from Uganda staff'!$E$6:$BM$6,0)),
""))</f>
        <v>0</v>
      </c>
      <c r="AG290" s="122">
        <f>IFERROR(
$AN290 * INDEX('WFOM - Time_Base'!$A$4:$API$29, MATCH("CenHos", 'WFOM - Time_Base'!$B$4:$B$29,0), MATCH(CONCATENATE($G290,AG$2),'WFOM - Time_Base'!$A$8:$API$8,0)) *
INDEX('WFOM - Time_Base'!$A$4:$API$29, MATCH("CenHos_Per", 'WFOM - Time_Base'!$B$4:$B$29,0), MATCH(CONCATENATE($G290,AG$2),'WFOM - Time_Base'!$A$8:$API$8,0)),
IFERROR($AN290 * INDEX('Inputs from Uganda staff'!$E$61:$BM$80,MATCH('HRH Need estimation'!AG$2,'Inputs from Uganda staff'!$E$61:$E$80,0),MATCH('HRH Need estimation'!$D290,'Inputs from Uganda staff'!$E$6:$BM$6,0)),
""))</f>
        <v>0</v>
      </c>
      <c r="AH290" s="122">
        <f>IFERROR(
$AN290 * INDEX('WFOM - Time_Base'!$A$4:$API$29, MATCH("CenHos", 'WFOM - Time_Base'!$B$4:$B$29,0), MATCH(CONCATENATE($G290,AH$2),'WFOM - Time_Base'!$A$8:$API$8,0)) *
INDEX('WFOM - Time_Base'!$A$4:$API$29, MATCH("CenHos_Per", 'WFOM - Time_Base'!$B$4:$B$29,0), MATCH(CONCATENATE($G290,AH$2),'WFOM - Time_Base'!$A$8:$API$8,0)),
IFERROR($AN290 * INDEX('Inputs from Uganda staff'!$E$61:$BM$80,MATCH('HRH Need estimation'!AH$2,'Inputs from Uganda staff'!$E$61:$E$80,0),MATCH('HRH Need estimation'!$D290,'Inputs from Uganda staff'!$E$6:$BM$6,0)),
""))</f>
        <v>0</v>
      </c>
      <c r="AI290" s="122">
        <f>IFERROR(
$AN290 * INDEX('WFOM - Time_Base'!$A$4:$API$29, MATCH("CenHos", 'WFOM - Time_Base'!$B$4:$B$29,0), MATCH(CONCATENATE($G290,AI$2),'WFOM - Time_Base'!$A$8:$API$8,0)) *
INDEX('WFOM - Time_Base'!$A$4:$API$29, MATCH("CenHos_Per", 'WFOM - Time_Base'!$B$4:$B$29,0), MATCH(CONCATENATE($G290,AI$2),'WFOM - Time_Base'!$A$8:$API$8,0)),
IFERROR($AN290 * INDEX('Inputs from Uganda staff'!$E$61:$BM$80,MATCH('HRH Need estimation'!AI$2,'Inputs from Uganda staff'!$E$61:$E$80,0),MATCH('HRH Need estimation'!$D290,'Inputs from Uganda staff'!$E$6:$BM$6,0)),
""))</f>
        <v>0</v>
      </c>
      <c r="AJ290" s="122">
        <f>IFERROR(
$AN290 * INDEX('WFOM - Time_Base'!$A$4:$API$29, MATCH("CenHos", 'WFOM - Time_Base'!$B$4:$B$29,0), MATCH(CONCATENATE($G290,AJ$2),'WFOM - Time_Base'!$A$8:$API$8,0)) *
INDEX('WFOM - Time_Base'!$A$4:$API$29, MATCH("CenHos_Per", 'WFOM - Time_Base'!$B$4:$B$29,0), MATCH(CONCATENATE($G290,AJ$2),'WFOM - Time_Base'!$A$8:$API$8,0)),
IFERROR($AN290 * INDEX('Inputs from Uganda staff'!$E$61:$BM$80,MATCH('HRH Need estimation'!AJ$2,'Inputs from Uganda staff'!$E$61:$E$80,0),MATCH('HRH Need estimation'!$D290,'Inputs from Uganda staff'!$E$6:$BM$6,0)),
""))</f>
        <v>0</v>
      </c>
      <c r="AK290" s="122">
        <f>IFERROR(
$AN290 * INDEX('WFOM - Time_Base'!$A$4:$API$29, MATCH("CenHos", 'WFOM - Time_Base'!$B$4:$B$29,0), MATCH(CONCATENATE($G290,AK$2),'WFOM - Time_Base'!$A$8:$API$8,0)) *
INDEX('WFOM - Time_Base'!$A$4:$API$29, MATCH("CenHos_Per", 'WFOM - Time_Base'!$B$4:$B$29,0), MATCH(CONCATENATE($G290,AK$2),'WFOM - Time_Base'!$A$8:$API$8,0)),
IFERROR($AN290 * INDEX('Inputs from Uganda staff'!$E$61:$BM$80,MATCH('HRH Need estimation'!AK$2,'Inputs from Uganda staff'!$E$61:$E$80,0),MATCH('HRH Need estimation'!$D290,'Inputs from Uganda staff'!$E$6:$BM$6,0)),
""))</f>
        <v>0</v>
      </c>
      <c r="AL290" s="122">
        <f>IFERROR(
$AN290 * INDEX('WFOM - Time_Base'!$A$4:$API$29, MATCH("CenHos", 'WFOM - Time_Base'!$B$4:$B$29,0), MATCH(CONCATENATE($G290,AL$2),'WFOM - Time_Base'!$A$8:$API$8,0)) *
INDEX('WFOM - Time_Base'!$A$4:$API$29, MATCH("CenHos_Per", 'WFOM - Time_Base'!$B$4:$B$29,0), MATCH(CONCATENATE($G290,AL$2),'WFOM - Time_Base'!$A$8:$API$8,0)),
IFERROR($AN290 * INDEX('Inputs from Uganda staff'!$E$61:$BM$80,MATCH('HRH Need estimation'!AL$2,'Inputs from Uganda staff'!$E$61:$E$80,0),MATCH('HRH Need estimation'!$D290,'Inputs from Uganda staff'!$E$6:$BM$6,0)),
""))</f>
        <v>0</v>
      </c>
      <c r="AN290">
        <v>1</v>
      </c>
      <c r="AO290" t="e">
        <f t="shared" si="12"/>
        <v>#N/A</v>
      </c>
    </row>
    <row r="291" spans="1:42">
      <c r="A291" s="106" t="s">
        <v>915</v>
      </c>
      <c r="B291" s="106" t="s">
        <v>25</v>
      </c>
      <c r="C291" s="107" t="s">
        <v>797</v>
      </c>
      <c r="D291" s="115" t="s">
        <v>798</v>
      </c>
      <c r="E291" s="122" t="s">
        <v>25</v>
      </c>
      <c r="F291" s="122" t="s">
        <v>38</v>
      </c>
      <c r="G291" s="122" t="str">
        <f>IF(F291&lt;&gt;"", VLOOKUP(F291,'WFOM - Cadre and Service List'!$E$4:$F$52,2,FALSE), "")</f>
        <v>FamPlan</v>
      </c>
      <c r="H291" s="122"/>
      <c r="I291" s="207"/>
      <c r="J291" s="207"/>
      <c r="K291" s="207"/>
      <c r="L291" s="207"/>
      <c r="M291" s="207"/>
      <c r="N291" s="207"/>
      <c r="O291" s="207"/>
      <c r="P291" s="207">
        <f t="shared" si="11"/>
        <v>0</v>
      </c>
      <c r="Q291" s="122" t="s">
        <v>1947</v>
      </c>
      <c r="R291" s="122">
        <f>IFERROR(
$AN291 * INDEX('WFOM - Time_Base'!$A$4:$API$29, MATCH("CenHos", 'WFOM - Time_Base'!$B$4:$B$29,0), MATCH(CONCATENATE($G291,R$2),'WFOM - Time_Base'!$A$8:$API$8,0)) *
INDEX('WFOM - Time_Base'!$A$4:$API$29, MATCH("CenHos_Per", 'WFOM - Time_Base'!$B$4:$B$29,0), MATCH(CONCATENATE($G291,R$2),'WFOM - Time_Base'!$A$8:$API$8,0)),
IFERROR($AN291 * INDEX('Inputs from Uganda staff'!$E$61:$BM$80,MATCH('HRH Need estimation'!R$2,'Inputs from Uganda staff'!$E$61:$E$80,0),MATCH('HRH Need estimation'!$D291,'Inputs from Uganda staff'!$E$6:$BM$6,0)),
""))</f>
        <v>0</v>
      </c>
      <c r="S291" s="122">
        <f>IFERROR(
$AN291 * INDEX('WFOM - Time_Base'!$A$4:$API$29, MATCH("CenHos", 'WFOM - Time_Base'!$B$4:$B$29,0), MATCH(CONCATENATE($G291,S$2),'WFOM - Time_Base'!$A$8:$API$8,0)) *
INDEX('WFOM - Time_Base'!$A$4:$API$29, MATCH("CenHos_Per", 'WFOM - Time_Base'!$B$4:$B$29,0), MATCH(CONCATENATE($G291,S$2),'WFOM - Time_Base'!$A$8:$API$8,0)),
IFERROR($AN291 * INDEX('Inputs from Uganda staff'!$E$61:$BM$80,MATCH('HRH Need estimation'!S$2,'Inputs from Uganda staff'!$E$61:$E$80,0),MATCH('HRH Need estimation'!$D291,'Inputs from Uganda staff'!$E$6:$BM$6,0)),
""))</f>
        <v>0</v>
      </c>
      <c r="T291" s="122">
        <f>IFERROR(
$AN291 * INDEX('WFOM - Time_Base'!$A$4:$API$29, MATCH("CenHos", 'WFOM - Time_Base'!$B$4:$B$29,0), MATCH(CONCATENATE($G291,T$2),'WFOM - Time_Base'!$A$8:$API$8,0)) *
INDEX('WFOM - Time_Base'!$A$4:$API$29, MATCH("CenHos_Per", 'WFOM - Time_Base'!$B$4:$B$29,0), MATCH(CONCATENATE($G291,T$2),'WFOM - Time_Base'!$A$8:$API$8,0)),
IFERROR($AN291 * INDEX('Inputs from Uganda staff'!$E$61:$BM$80,MATCH('HRH Need estimation'!T$2,'Inputs from Uganda staff'!$E$61:$E$80,0),MATCH('HRH Need estimation'!$D291,'Inputs from Uganda staff'!$E$6:$BM$6,0)),
""))</f>
        <v>0</v>
      </c>
      <c r="U291" s="122">
        <f>IFERROR(
$AN291 * INDEX('WFOM - Time_Base'!$A$4:$API$29, MATCH("CenHos", 'WFOM - Time_Base'!$B$4:$B$29,0), MATCH(CONCATENATE($G291,U$2),'WFOM - Time_Base'!$A$8:$API$8,0)) *
INDEX('WFOM - Time_Base'!$A$4:$API$29, MATCH("CenHos_Per", 'WFOM - Time_Base'!$B$4:$B$29,0), MATCH(CONCATENATE($G291,U$2),'WFOM - Time_Base'!$A$8:$API$8,0)),
IFERROR($AN291 * INDEX('Inputs from Uganda staff'!$E$61:$BM$80,MATCH('HRH Need estimation'!U$2,'Inputs from Uganda staff'!$E$61:$E$80,0),MATCH('HRH Need estimation'!$D291,'Inputs from Uganda staff'!$E$6:$BM$6,0)),
""))</f>
        <v>10</v>
      </c>
      <c r="V291" s="122">
        <f>IFERROR(
$AN291 * INDEX('WFOM - Time_Base'!$A$4:$API$29, MATCH("CenHos", 'WFOM - Time_Base'!$B$4:$B$29,0), MATCH(CONCATENATE($G291,V$2),'WFOM - Time_Base'!$A$8:$API$8,0)) *
INDEX('WFOM - Time_Base'!$A$4:$API$29, MATCH("CenHos_Per", 'WFOM - Time_Base'!$B$4:$B$29,0), MATCH(CONCATENATE($G291,V$2),'WFOM - Time_Base'!$A$8:$API$8,0)),
IFERROR($AN291 * INDEX('Inputs from Uganda staff'!$E$61:$BM$80,MATCH('HRH Need estimation'!V$2,'Inputs from Uganda staff'!$E$61:$E$80,0),MATCH('HRH Need estimation'!$D291,'Inputs from Uganda staff'!$E$6:$BM$6,0)),
""))</f>
        <v>10</v>
      </c>
      <c r="W291" s="122">
        <f>IFERROR(
$AN291 * INDEX('WFOM - Time_Base'!$A$4:$API$29, MATCH("CenHos", 'WFOM - Time_Base'!$B$4:$B$29,0), MATCH(CONCATENATE($G291,W$2),'WFOM - Time_Base'!$A$8:$API$8,0)) *
INDEX('WFOM - Time_Base'!$A$4:$API$29, MATCH("CenHos_Per", 'WFOM - Time_Base'!$B$4:$B$29,0), MATCH(CONCATENATE($G291,W$2),'WFOM - Time_Base'!$A$8:$API$8,0)),
IFERROR($AN291 * INDEX('Inputs from Uganda staff'!$E$61:$BM$80,MATCH('HRH Need estimation'!W$2,'Inputs from Uganda staff'!$E$61:$E$80,0),MATCH('HRH Need estimation'!$D291,'Inputs from Uganda staff'!$E$6:$BM$6,0)),
""))</f>
        <v>0</v>
      </c>
      <c r="X291" s="122">
        <f>IFERROR(
$AN291 * INDEX('WFOM - Time_Base'!$A$4:$API$29, MATCH("CenHos", 'WFOM - Time_Base'!$B$4:$B$29,0), MATCH(CONCATENATE($G291,X$2),'WFOM - Time_Base'!$A$8:$API$8,0)) *
INDEX('WFOM - Time_Base'!$A$4:$API$29, MATCH("CenHos_Per", 'WFOM - Time_Base'!$B$4:$B$29,0), MATCH(CONCATENATE($G291,X$2),'WFOM - Time_Base'!$A$8:$API$8,0)),
IFERROR($AN291 * INDEX('Inputs from Uganda staff'!$E$61:$BM$80,MATCH('HRH Need estimation'!X$2,'Inputs from Uganda staff'!$E$61:$E$80,0),MATCH('HRH Need estimation'!$D291,'Inputs from Uganda staff'!$E$6:$BM$6,0)),
""))</f>
        <v>0</v>
      </c>
      <c r="Y291" s="122">
        <f>IFERROR(
$AN291 * INDEX('WFOM - Time_Base'!$A$4:$API$29, MATCH("CenHos", 'WFOM - Time_Base'!$B$4:$B$29,0), MATCH(CONCATENATE($G291,Y$2),'WFOM - Time_Base'!$A$8:$API$8,0)) *
INDEX('WFOM - Time_Base'!$A$4:$API$29, MATCH("CenHos_Per", 'WFOM - Time_Base'!$B$4:$B$29,0), MATCH(CONCATENATE($G291,Y$2),'WFOM - Time_Base'!$A$8:$API$8,0)),
IFERROR($AN291 * INDEX('Inputs from Uganda staff'!$E$61:$BM$80,MATCH('HRH Need estimation'!Y$2,'Inputs from Uganda staff'!$E$61:$E$80,0),MATCH('HRH Need estimation'!$D291,'Inputs from Uganda staff'!$E$6:$BM$6,0)),
""))</f>
        <v>0</v>
      </c>
      <c r="Z291" s="122">
        <f>IFERROR(
$AN291 * INDEX('WFOM - Time_Base'!$A$4:$API$29, MATCH("CenHos", 'WFOM - Time_Base'!$B$4:$B$29,0), MATCH(CONCATENATE($G291,Z$2),'WFOM - Time_Base'!$A$8:$API$8,0)) *
INDEX('WFOM - Time_Base'!$A$4:$API$29, MATCH("CenHos_Per", 'WFOM - Time_Base'!$B$4:$B$29,0), MATCH(CONCATENATE($G291,Z$2),'WFOM - Time_Base'!$A$8:$API$8,0)),
IFERROR($AN291 * INDEX('Inputs from Uganda staff'!$E$61:$BM$80,MATCH('HRH Need estimation'!Z$2,'Inputs from Uganda staff'!$E$61:$E$80,0),MATCH('HRH Need estimation'!$D291,'Inputs from Uganda staff'!$E$6:$BM$6,0)),
""))</f>
        <v>0</v>
      </c>
      <c r="AA291" s="122">
        <f>IFERROR(
$AN291 * INDEX('WFOM - Time_Base'!$A$4:$API$29, MATCH("CenHos", 'WFOM - Time_Base'!$B$4:$B$29,0), MATCH(CONCATENATE($G291,AA$2),'WFOM - Time_Base'!$A$8:$API$8,0)) *
INDEX('WFOM - Time_Base'!$A$4:$API$29, MATCH("CenHos_Per", 'WFOM - Time_Base'!$B$4:$B$29,0), MATCH(CONCATENATE($G291,AA$2),'WFOM - Time_Base'!$A$8:$API$8,0)),
IFERROR($AN291 * INDEX('Inputs from Uganda staff'!$E$61:$BM$80,MATCH('HRH Need estimation'!AA$2,'Inputs from Uganda staff'!$E$61:$E$80,0),MATCH('HRH Need estimation'!$D291,'Inputs from Uganda staff'!$E$6:$BM$6,0)),
""))</f>
        <v>0</v>
      </c>
      <c r="AB291" s="122">
        <f>IFERROR(
$AN291 * INDEX('WFOM - Time_Base'!$A$4:$API$29, MATCH("CenHos", 'WFOM - Time_Base'!$B$4:$B$29,0), MATCH(CONCATENATE($G291,AB$2),'WFOM - Time_Base'!$A$8:$API$8,0)) *
INDEX('WFOM - Time_Base'!$A$4:$API$29, MATCH("CenHos_Per", 'WFOM - Time_Base'!$B$4:$B$29,0), MATCH(CONCATENATE($G291,AB$2),'WFOM - Time_Base'!$A$8:$API$8,0)),
IFERROR($AN291 * INDEX('Inputs from Uganda staff'!$E$61:$BM$80,MATCH('HRH Need estimation'!AB$2,'Inputs from Uganda staff'!$E$61:$E$80,0),MATCH('HRH Need estimation'!$D291,'Inputs from Uganda staff'!$E$6:$BM$6,0)),
""))</f>
        <v>0</v>
      </c>
      <c r="AC291" s="122" t="str">
        <f>IFERROR(
$AN291 * INDEX('WFOM - Time_Base'!$A$4:$API$29, MATCH("CenHos", 'WFOM - Time_Base'!$B$4:$B$29,0), MATCH(CONCATENATE($G291,AC$2),'WFOM - Time_Base'!$A$8:$API$8,0)) *
INDEX('WFOM - Time_Base'!$A$4:$API$29, MATCH("CenHos_Per", 'WFOM - Time_Base'!$B$4:$B$29,0), MATCH(CONCATENATE($G291,AC$2),'WFOM - Time_Base'!$A$8:$API$8,0)),
IFERROR($AN291 * INDEX('Inputs from Uganda staff'!$E$61:$BM$80,MATCH('HRH Need estimation'!AC$2,'Inputs from Uganda staff'!$E$61:$E$80,0),MATCH('HRH Need estimation'!$D291,'Inputs from Uganda staff'!$E$6:$BM$6,0)),
""))</f>
        <v/>
      </c>
      <c r="AD291" s="122">
        <f>IFERROR(
$AN291 * INDEX('WFOM - Time_Base'!$A$4:$API$29, MATCH("CenHos", 'WFOM - Time_Base'!$B$4:$B$29,0), MATCH(CONCATENATE($G291,AD$2),'WFOM - Time_Base'!$A$8:$API$8,0)) *
INDEX('WFOM - Time_Base'!$A$4:$API$29, MATCH("CenHos_Per", 'WFOM - Time_Base'!$B$4:$B$29,0), MATCH(CONCATENATE($G291,AD$2),'WFOM - Time_Base'!$A$8:$API$8,0)),
IFERROR($AN291 * INDEX('Inputs from Uganda staff'!$E$61:$BM$80,MATCH('HRH Need estimation'!AD$2,'Inputs from Uganda staff'!$E$61:$E$80,0),MATCH('HRH Need estimation'!$D291,'Inputs from Uganda staff'!$E$6:$BM$6,0)),
""))</f>
        <v>0</v>
      </c>
      <c r="AE291" s="122">
        <f>IFERROR(
$AN291 * INDEX('WFOM - Time_Base'!$A$4:$API$29, MATCH("CenHos", 'WFOM - Time_Base'!$B$4:$B$29,0), MATCH(CONCATENATE($G291,AE$2),'WFOM - Time_Base'!$A$8:$API$8,0)) *
INDEX('WFOM - Time_Base'!$A$4:$API$29, MATCH("CenHos_Per", 'WFOM - Time_Base'!$B$4:$B$29,0), MATCH(CONCATENATE($G291,AE$2),'WFOM - Time_Base'!$A$8:$API$8,0)),
IFERROR($AN291 * INDEX('Inputs from Uganda staff'!$E$61:$BM$80,MATCH('HRH Need estimation'!AE$2,'Inputs from Uganda staff'!$E$61:$E$80,0),MATCH('HRH Need estimation'!$D291,'Inputs from Uganda staff'!$E$6:$BM$6,0)),
""))</f>
        <v>0</v>
      </c>
      <c r="AF291" s="122">
        <f>IFERROR(
$AN291 * INDEX('WFOM - Time_Base'!$A$4:$API$29, MATCH("CenHos", 'WFOM - Time_Base'!$B$4:$B$29,0), MATCH(CONCATENATE($G291,AF$2),'WFOM - Time_Base'!$A$8:$API$8,0)) *
INDEX('WFOM - Time_Base'!$A$4:$API$29, MATCH("CenHos_Per", 'WFOM - Time_Base'!$B$4:$B$29,0), MATCH(CONCATENATE($G291,AF$2),'WFOM - Time_Base'!$A$8:$API$8,0)),
IFERROR($AN291 * INDEX('Inputs from Uganda staff'!$E$61:$BM$80,MATCH('HRH Need estimation'!AF$2,'Inputs from Uganda staff'!$E$61:$E$80,0),MATCH('HRH Need estimation'!$D291,'Inputs from Uganda staff'!$E$6:$BM$6,0)),
""))</f>
        <v>0</v>
      </c>
      <c r="AG291" s="122">
        <f>IFERROR(
$AN291 * INDEX('WFOM - Time_Base'!$A$4:$API$29, MATCH("CenHos", 'WFOM - Time_Base'!$B$4:$B$29,0), MATCH(CONCATENATE($G291,AG$2),'WFOM - Time_Base'!$A$8:$API$8,0)) *
INDEX('WFOM - Time_Base'!$A$4:$API$29, MATCH("CenHos_Per", 'WFOM - Time_Base'!$B$4:$B$29,0), MATCH(CONCATENATE($G291,AG$2),'WFOM - Time_Base'!$A$8:$API$8,0)),
IFERROR($AN291 * INDEX('Inputs from Uganda staff'!$E$61:$BM$80,MATCH('HRH Need estimation'!AG$2,'Inputs from Uganda staff'!$E$61:$E$80,0),MATCH('HRH Need estimation'!$D291,'Inputs from Uganda staff'!$E$6:$BM$6,0)),
""))</f>
        <v>0</v>
      </c>
      <c r="AH291" s="122">
        <f>IFERROR(
$AN291 * INDEX('WFOM - Time_Base'!$A$4:$API$29, MATCH("CenHos", 'WFOM - Time_Base'!$B$4:$B$29,0), MATCH(CONCATENATE($G291,AH$2),'WFOM - Time_Base'!$A$8:$API$8,0)) *
INDEX('WFOM - Time_Base'!$A$4:$API$29, MATCH("CenHos_Per", 'WFOM - Time_Base'!$B$4:$B$29,0), MATCH(CONCATENATE($G291,AH$2),'WFOM - Time_Base'!$A$8:$API$8,0)),
IFERROR($AN291 * INDEX('Inputs from Uganda staff'!$E$61:$BM$80,MATCH('HRH Need estimation'!AH$2,'Inputs from Uganda staff'!$E$61:$E$80,0),MATCH('HRH Need estimation'!$D291,'Inputs from Uganda staff'!$E$6:$BM$6,0)),
""))</f>
        <v>0</v>
      </c>
      <c r="AI291" s="122">
        <f>IFERROR(
$AN291 * INDEX('WFOM - Time_Base'!$A$4:$API$29, MATCH("CenHos", 'WFOM - Time_Base'!$B$4:$B$29,0), MATCH(CONCATENATE($G291,AI$2),'WFOM - Time_Base'!$A$8:$API$8,0)) *
INDEX('WFOM - Time_Base'!$A$4:$API$29, MATCH("CenHos_Per", 'WFOM - Time_Base'!$B$4:$B$29,0), MATCH(CONCATENATE($G291,AI$2),'WFOM - Time_Base'!$A$8:$API$8,0)),
IFERROR($AN291 * INDEX('Inputs from Uganda staff'!$E$61:$BM$80,MATCH('HRH Need estimation'!AI$2,'Inputs from Uganda staff'!$E$61:$E$80,0),MATCH('HRH Need estimation'!$D291,'Inputs from Uganda staff'!$E$6:$BM$6,0)),
""))</f>
        <v>0</v>
      </c>
      <c r="AJ291" s="122">
        <f>IFERROR(
$AN291 * INDEX('WFOM - Time_Base'!$A$4:$API$29, MATCH("CenHos", 'WFOM - Time_Base'!$B$4:$B$29,0), MATCH(CONCATENATE($G291,AJ$2),'WFOM - Time_Base'!$A$8:$API$8,0)) *
INDEX('WFOM - Time_Base'!$A$4:$API$29, MATCH("CenHos_Per", 'WFOM - Time_Base'!$B$4:$B$29,0), MATCH(CONCATENATE($G291,AJ$2),'WFOM - Time_Base'!$A$8:$API$8,0)),
IFERROR($AN291 * INDEX('Inputs from Uganda staff'!$E$61:$BM$80,MATCH('HRH Need estimation'!AJ$2,'Inputs from Uganda staff'!$E$61:$E$80,0),MATCH('HRH Need estimation'!$D291,'Inputs from Uganda staff'!$E$6:$BM$6,0)),
""))</f>
        <v>0</v>
      </c>
      <c r="AK291" s="122">
        <f>IFERROR(
$AN291 * INDEX('WFOM - Time_Base'!$A$4:$API$29, MATCH("CenHos", 'WFOM - Time_Base'!$B$4:$B$29,0), MATCH(CONCATENATE($G291,AK$2),'WFOM - Time_Base'!$A$8:$API$8,0)) *
INDEX('WFOM - Time_Base'!$A$4:$API$29, MATCH("CenHos_Per", 'WFOM - Time_Base'!$B$4:$B$29,0), MATCH(CONCATENATE($G291,AK$2),'WFOM - Time_Base'!$A$8:$API$8,0)),
IFERROR($AN291 * INDEX('Inputs from Uganda staff'!$E$61:$BM$80,MATCH('HRH Need estimation'!AK$2,'Inputs from Uganda staff'!$E$61:$E$80,0),MATCH('HRH Need estimation'!$D291,'Inputs from Uganda staff'!$E$6:$BM$6,0)),
""))</f>
        <v>0</v>
      </c>
      <c r="AL291" s="122">
        <f>IFERROR(
$AN291 * INDEX('WFOM - Time_Base'!$A$4:$API$29, MATCH("CenHos", 'WFOM - Time_Base'!$B$4:$B$29,0), MATCH(CONCATENATE($G291,AL$2),'WFOM - Time_Base'!$A$8:$API$8,0)) *
INDEX('WFOM - Time_Base'!$A$4:$API$29, MATCH("CenHos_Per", 'WFOM - Time_Base'!$B$4:$B$29,0), MATCH(CONCATENATE($G291,AL$2),'WFOM - Time_Base'!$A$8:$API$8,0)),
IFERROR($AN291 * INDEX('Inputs from Uganda staff'!$E$61:$BM$80,MATCH('HRH Need estimation'!AL$2,'Inputs from Uganda staff'!$E$61:$E$80,0),MATCH('HRH Need estimation'!$D291,'Inputs from Uganda staff'!$E$6:$BM$6,0)),
""))</f>
        <v>0</v>
      </c>
      <c r="AN291">
        <v>1</v>
      </c>
      <c r="AO291" t="e">
        <f t="shared" si="12"/>
        <v>#N/A</v>
      </c>
    </row>
    <row r="292" spans="1:42">
      <c r="A292" s="106" t="s">
        <v>915</v>
      </c>
      <c r="B292" s="106" t="s">
        <v>25</v>
      </c>
      <c r="C292" s="107" t="s">
        <v>799</v>
      </c>
      <c r="D292" s="115" t="s">
        <v>800</v>
      </c>
      <c r="E292" s="122" t="s">
        <v>25</v>
      </c>
      <c r="F292" s="122" t="s">
        <v>38</v>
      </c>
      <c r="G292" s="122" t="str">
        <f>IF(F292&lt;&gt;"", VLOOKUP(F292,'WFOM - Cadre and Service List'!$E$4:$F$52,2,FALSE), "")</f>
        <v>FamPlan</v>
      </c>
      <c r="H292" s="122"/>
      <c r="I292" s="207"/>
      <c r="J292" s="207"/>
      <c r="K292" s="207"/>
      <c r="L292" s="207"/>
      <c r="M292" s="207"/>
      <c r="N292" s="207"/>
      <c r="O292" s="207"/>
      <c r="P292" s="207">
        <f t="shared" si="11"/>
        <v>0</v>
      </c>
      <c r="Q292" s="122" t="s">
        <v>1947</v>
      </c>
      <c r="R292" s="122">
        <f>IFERROR(
$AN292 * INDEX('WFOM - Time_Base'!$A$4:$API$29, MATCH("CenHos", 'WFOM - Time_Base'!$B$4:$B$29,0), MATCH(CONCATENATE($G292,R$2),'WFOM - Time_Base'!$A$8:$API$8,0)) *
INDEX('WFOM - Time_Base'!$A$4:$API$29, MATCH("CenHos_Per", 'WFOM - Time_Base'!$B$4:$B$29,0), MATCH(CONCATENATE($G292,R$2),'WFOM - Time_Base'!$A$8:$API$8,0)),
IFERROR($AN292 * INDEX('Inputs from Uganda staff'!$E$61:$BM$80,MATCH('HRH Need estimation'!R$2,'Inputs from Uganda staff'!$E$61:$E$80,0),MATCH('HRH Need estimation'!$D292,'Inputs from Uganda staff'!$E$6:$BM$6,0)),
""))</f>
        <v>0</v>
      </c>
      <c r="S292" s="122">
        <f>IFERROR(
$AN292 * INDEX('WFOM - Time_Base'!$A$4:$API$29, MATCH("CenHos", 'WFOM - Time_Base'!$B$4:$B$29,0), MATCH(CONCATENATE($G292,S$2),'WFOM - Time_Base'!$A$8:$API$8,0)) *
INDEX('WFOM - Time_Base'!$A$4:$API$29, MATCH("CenHos_Per", 'WFOM - Time_Base'!$B$4:$B$29,0), MATCH(CONCATENATE($G292,S$2),'WFOM - Time_Base'!$A$8:$API$8,0)),
IFERROR($AN292 * INDEX('Inputs from Uganda staff'!$E$61:$BM$80,MATCH('HRH Need estimation'!S$2,'Inputs from Uganda staff'!$E$61:$E$80,0),MATCH('HRH Need estimation'!$D292,'Inputs from Uganda staff'!$E$6:$BM$6,0)),
""))</f>
        <v>0</v>
      </c>
      <c r="T292" s="122">
        <f>IFERROR(
$AN292 * INDEX('WFOM - Time_Base'!$A$4:$API$29, MATCH("CenHos", 'WFOM - Time_Base'!$B$4:$B$29,0), MATCH(CONCATENATE($G292,T$2),'WFOM - Time_Base'!$A$8:$API$8,0)) *
INDEX('WFOM - Time_Base'!$A$4:$API$29, MATCH("CenHos_Per", 'WFOM - Time_Base'!$B$4:$B$29,0), MATCH(CONCATENATE($G292,T$2),'WFOM - Time_Base'!$A$8:$API$8,0)),
IFERROR($AN292 * INDEX('Inputs from Uganda staff'!$E$61:$BM$80,MATCH('HRH Need estimation'!T$2,'Inputs from Uganda staff'!$E$61:$E$80,0),MATCH('HRH Need estimation'!$D292,'Inputs from Uganda staff'!$E$6:$BM$6,0)),
""))</f>
        <v>0</v>
      </c>
      <c r="U292" s="122">
        <f>IFERROR(
$AN292 * INDEX('WFOM - Time_Base'!$A$4:$API$29, MATCH("CenHos", 'WFOM - Time_Base'!$B$4:$B$29,0), MATCH(CONCATENATE($G292,U$2),'WFOM - Time_Base'!$A$8:$API$8,0)) *
INDEX('WFOM - Time_Base'!$A$4:$API$29, MATCH("CenHos_Per", 'WFOM - Time_Base'!$B$4:$B$29,0), MATCH(CONCATENATE($G292,U$2),'WFOM - Time_Base'!$A$8:$API$8,0)),
IFERROR($AN292 * INDEX('Inputs from Uganda staff'!$E$61:$BM$80,MATCH('HRH Need estimation'!U$2,'Inputs from Uganda staff'!$E$61:$E$80,0),MATCH('HRH Need estimation'!$D292,'Inputs from Uganda staff'!$E$6:$BM$6,0)),
""))</f>
        <v>10</v>
      </c>
      <c r="V292" s="122">
        <f>IFERROR(
$AN292 * INDEX('WFOM - Time_Base'!$A$4:$API$29, MATCH("CenHos", 'WFOM - Time_Base'!$B$4:$B$29,0), MATCH(CONCATENATE($G292,V$2),'WFOM - Time_Base'!$A$8:$API$8,0)) *
INDEX('WFOM - Time_Base'!$A$4:$API$29, MATCH("CenHos_Per", 'WFOM - Time_Base'!$B$4:$B$29,0), MATCH(CONCATENATE($G292,V$2),'WFOM - Time_Base'!$A$8:$API$8,0)),
IFERROR($AN292 * INDEX('Inputs from Uganda staff'!$E$61:$BM$80,MATCH('HRH Need estimation'!V$2,'Inputs from Uganda staff'!$E$61:$E$80,0),MATCH('HRH Need estimation'!$D292,'Inputs from Uganda staff'!$E$6:$BM$6,0)),
""))</f>
        <v>10</v>
      </c>
      <c r="W292" s="122">
        <f>IFERROR(
$AN292 * INDEX('WFOM - Time_Base'!$A$4:$API$29, MATCH("CenHos", 'WFOM - Time_Base'!$B$4:$B$29,0), MATCH(CONCATENATE($G292,W$2),'WFOM - Time_Base'!$A$8:$API$8,0)) *
INDEX('WFOM - Time_Base'!$A$4:$API$29, MATCH("CenHos_Per", 'WFOM - Time_Base'!$B$4:$B$29,0), MATCH(CONCATENATE($G292,W$2),'WFOM - Time_Base'!$A$8:$API$8,0)),
IFERROR($AN292 * INDEX('Inputs from Uganda staff'!$E$61:$BM$80,MATCH('HRH Need estimation'!W$2,'Inputs from Uganda staff'!$E$61:$E$80,0),MATCH('HRH Need estimation'!$D292,'Inputs from Uganda staff'!$E$6:$BM$6,0)),
""))</f>
        <v>0</v>
      </c>
      <c r="X292" s="122">
        <f>IFERROR(
$AN292 * INDEX('WFOM - Time_Base'!$A$4:$API$29, MATCH("CenHos", 'WFOM - Time_Base'!$B$4:$B$29,0), MATCH(CONCATENATE($G292,X$2),'WFOM - Time_Base'!$A$8:$API$8,0)) *
INDEX('WFOM - Time_Base'!$A$4:$API$29, MATCH("CenHos_Per", 'WFOM - Time_Base'!$B$4:$B$29,0), MATCH(CONCATENATE($G292,X$2),'WFOM - Time_Base'!$A$8:$API$8,0)),
IFERROR($AN292 * INDEX('Inputs from Uganda staff'!$E$61:$BM$80,MATCH('HRH Need estimation'!X$2,'Inputs from Uganda staff'!$E$61:$E$80,0),MATCH('HRH Need estimation'!$D292,'Inputs from Uganda staff'!$E$6:$BM$6,0)),
""))</f>
        <v>0</v>
      </c>
      <c r="Y292" s="122">
        <f>IFERROR(
$AN292 * INDEX('WFOM - Time_Base'!$A$4:$API$29, MATCH("CenHos", 'WFOM - Time_Base'!$B$4:$B$29,0), MATCH(CONCATENATE($G292,Y$2),'WFOM - Time_Base'!$A$8:$API$8,0)) *
INDEX('WFOM - Time_Base'!$A$4:$API$29, MATCH("CenHos_Per", 'WFOM - Time_Base'!$B$4:$B$29,0), MATCH(CONCATENATE($G292,Y$2),'WFOM - Time_Base'!$A$8:$API$8,0)),
IFERROR($AN292 * INDEX('Inputs from Uganda staff'!$E$61:$BM$80,MATCH('HRH Need estimation'!Y$2,'Inputs from Uganda staff'!$E$61:$E$80,0),MATCH('HRH Need estimation'!$D292,'Inputs from Uganda staff'!$E$6:$BM$6,0)),
""))</f>
        <v>0</v>
      </c>
      <c r="Z292" s="122">
        <f>IFERROR(
$AN292 * INDEX('WFOM - Time_Base'!$A$4:$API$29, MATCH("CenHos", 'WFOM - Time_Base'!$B$4:$B$29,0), MATCH(CONCATENATE($G292,Z$2),'WFOM - Time_Base'!$A$8:$API$8,0)) *
INDEX('WFOM - Time_Base'!$A$4:$API$29, MATCH("CenHos_Per", 'WFOM - Time_Base'!$B$4:$B$29,0), MATCH(CONCATENATE($G292,Z$2),'WFOM - Time_Base'!$A$8:$API$8,0)),
IFERROR($AN292 * INDEX('Inputs from Uganda staff'!$E$61:$BM$80,MATCH('HRH Need estimation'!Z$2,'Inputs from Uganda staff'!$E$61:$E$80,0),MATCH('HRH Need estimation'!$D292,'Inputs from Uganda staff'!$E$6:$BM$6,0)),
""))</f>
        <v>0</v>
      </c>
      <c r="AA292" s="122">
        <f>IFERROR(
$AN292 * INDEX('WFOM - Time_Base'!$A$4:$API$29, MATCH("CenHos", 'WFOM - Time_Base'!$B$4:$B$29,0), MATCH(CONCATENATE($G292,AA$2),'WFOM - Time_Base'!$A$8:$API$8,0)) *
INDEX('WFOM - Time_Base'!$A$4:$API$29, MATCH("CenHos_Per", 'WFOM - Time_Base'!$B$4:$B$29,0), MATCH(CONCATENATE($G292,AA$2),'WFOM - Time_Base'!$A$8:$API$8,0)),
IFERROR($AN292 * INDEX('Inputs from Uganda staff'!$E$61:$BM$80,MATCH('HRH Need estimation'!AA$2,'Inputs from Uganda staff'!$E$61:$E$80,0),MATCH('HRH Need estimation'!$D292,'Inputs from Uganda staff'!$E$6:$BM$6,0)),
""))</f>
        <v>0</v>
      </c>
      <c r="AB292" s="122">
        <f>IFERROR(
$AN292 * INDEX('WFOM - Time_Base'!$A$4:$API$29, MATCH("CenHos", 'WFOM - Time_Base'!$B$4:$B$29,0), MATCH(CONCATENATE($G292,AB$2),'WFOM - Time_Base'!$A$8:$API$8,0)) *
INDEX('WFOM - Time_Base'!$A$4:$API$29, MATCH("CenHos_Per", 'WFOM - Time_Base'!$B$4:$B$29,0), MATCH(CONCATENATE($G292,AB$2),'WFOM - Time_Base'!$A$8:$API$8,0)),
IFERROR($AN292 * INDEX('Inputs from Uganda staff'!$E$61:$BM$80,MATCH('HRH Need estimation'!AB$2,'Inputs from Uganda staff'!$E$61:$E$80,0),MATCH('HRH Need estimation'!$D292,'Inputs from Uganda staff'!$E$6:$BM$6,0)),
""))</f>
        <v>0</v>
      </c>
      <c r="AC292" s="122" t="str">
        <f>IFERROR(
$AN292 * INDEX('WFOM - Time_Base'!$A$4:$API$29, MATCH("CenHos", 'WFOM - Time_Base'!$B$4:$B$29,0), MATCH(CONCATENATE($G292,AC$2),'WFOM - Time_Base'!$A$8:$API$8,0)) *
INDEX('WFOM - Time_Base'!$A$4:$API$29, MATCH("CenHos_Per", 'WFOM - Time_Base'!$B$4:$B$29,0), MATCH(CONCATENATE($G292,AC$2),'WFOM - Time_Base'!$A$8:$API$8,0)),
IFERROR($AN292 * INDEX('Inputs from Uganda staff'!$E$61:$BM$80,MATCH('HRH Need estimation'!AC$2,'Inputs from Uganda staff'!$E$61:$E$80,0),MATCH('HRH Need estimation'!$D292,'Inputs from Uganda staff'!$E$6:$BM$6,0)),
""))</f>
        <v/>
      </c>
      <c r="AD292" s="122">
        <f>IFERROR(
$AN292 * INDEX('WFOM - Time_Base'!$A$4:$API$29, MATCH("CenHos", 'WFOM - Time_Base'!$B$4:$B$29,0), MATCH(CONCATENATE($G292,AD$2),'WFOM - Time_Base'!$A$8:$API$8,0)) *
INDEX('WFOM - Time_Base'!$A$4:$API$29, MATCH("CenHos_Per", 'WFOM - Time_Base'!$B$4:$B$29,0), MATCH(CONCATENATE($G292,AD$2),'WFOM - Time_Base'!$A$8:$API$8,0)),
IFERROR($AN292 * INDEX('Inputs from Uganda staff'!$E$61:$BM$80,MATCH('HRH Need estimation'!AD$2,'Inputs from Uganda staff'!$E$61:$E$80,0),MATCH('HRH Need estimation'!$D292,'Inputs from Uganda staff'!$E$6:$BM$6,0)),
""))</f>
        <v>0</v>
      </c>
      <c r="AE292" s="122">
        <f>IFERROR(
$AN292 * INDEX('WFOM - Time_Base'!$A$4:$API$29, MATCH("CenHos", 'WFOM - Time_Base'!$B$4:$B$29,0), MATCH(CONCATENATE($G292,AE$2),'WFOM - Time_Base'!$A$8:$API$8,0)) *
INDEX('WFOM - Time_Base'!$A$4:$API$29, MATCH("CenHos_Per", 'WFOM - Time_Base'!$B$4:$B$29,0), MATCH(CONCATENATE($G292,AE$2),'WFOM - Time_Base'!$A$8:$API$8,0)),
IFERROR($AN292 * INDEX('Inputs from Uganda staff'!$E$61:$BM$80,MATCH('HRH Need estimation'!AE$2,'Inputs from Uganda staff'!$E$61:$E$80,0),MATCH('HRH Need estimation'!$D292,'Inputs from Uganda staff'!$E$6:$BM$6,0)),
""))</f>
        <v>0</v>
      </c>
      <c r="AF292" s="122">
        <f>IFERROR(
$AN292 * INDEX('WFOM - Time_Base'!$A$4:$API$29, MATCH("CenHos", 'WFOM - Time_Base'!$B$4:$B$29,0), MATCH(CONCATENATE($G292,AF$2),'WFOM - Time_Base'!$A$8:$API$8,0)) *
INDEX('WFOM - Time_Base'!$A$4:$API$29, MATCH("CenHos_Per", 'WFOM - Time_Base'!$B$4:$B$29,0), MATCH(CONCATENATE($G292,AF$2),'WFOM - Time_Base'!$A$8:$API$8,0)),
IFERROR($AN292 * INDEX('Inputs from Uganda staff'!$E$61:$BM$80,MATCH('HRH Need estimation'!AF$2,'Inputs from Uganda staff'!$E$61:$E$80,0),MATCH('HRH Need estimation'!$D292,'Inputs from Uganda staff'!$E$6:$BM$6,0)),
""))</f>
        <v>0</v>
      </c>
      <c r="AG292" s="122">
        <f>IFERROR(
$AN292 * INDEX('WFOM - Time_Base'!$A$4:$API$29, MATCH("CenHos", 'WFOM - Time_Base'!$B$4:$B$29,0), MATCH(CONCATENATE($G292,AG$2),'WFOM - Time_Base'!$A$8:$API$8,0)) *
INDEX('WFOM - Time_Base'!$A$4:$API$29, MATCH("CenHos_Per", 'WFOM - Time_Base'!$B$4:$B$29,0), MATCH(CONCATENATE($G292,AG$2),'WFOM - Time_Base'!$A$8:$API$8,0)),
IFERROR($AN292 * INDEX('Inputs from Uganda staff'!$E$61:$BM$80,MATCH('HRH Need estimation'!AG$2,'Inputs from Uganda staff'!$E$61:$E$80,0),MATCH('HRH Need estimation'!$D292,'Inputs from Uganda staff'!$E$6:$BM$6,0)),
""))</f>
        <v>0</v>
      </c>
      <c r="AH292" s="122">
        <f>IFERROR(
$AN292 * INDEX('WFOM - Time_Base'!$A$4:$API$29, MATCH("CenHos", 'WFOM - Time_Base'!$B$4:$B$29,0), MATCH(CONCATENATE($G292,AH$2),'WFOM - Time_Base'!$A$8:$API$8,0)) *
INDEX('WFOM - Time_Base'!$A$4:$API$29, MATCH("CenHos_Per", 'WFOM - Time_Base'!$B$4:$B$29,0), MATCH(CONCATENATE($G292,AH$2),'WFOM - Time_Base'!$A$8:$API$8,0)),
IFERROR($AN292 * INDEX('Inputs from Uganda staff'!$E$61:$BM$80,MATCH('HRH Need estimation'!AH$2,'Inputs from Uganda staff'!$E$61:$E$80,0),MATCH('HRH Need estimation'!$D292,'Inputs from Uganda staff'!$E$6:$BM$6,0)),
""))</f>
        <v>0</v>
      </c>
      <c r="AI292" s="122">
        <f>IFERROR(
$AN292 * INDEX('WFOM - Time_Base'!$A$4:$API$29, MATCH("CenHos", 'WFOM - Time_Base'!$B$4:$B$29,0), MATCH(CONCATENATE($G292,AI$2),'WFOM - Time_Base'!$A$8:$API$8,0)) *
INDEX('WFOM - Time_Base'!$A$4:$API$29, MATCH("CenHos_Per", 'WFOM - Time_Base'!$B$4:$B$29,0), MATCH(CONCATENATE($G292,AI$2),'WFOM - Time_Base'!$A$8:$API$8,0)),
IFERROR($AN292 * INDEX('Inputs from Uganda staff'!$E$61:$BM$80,MATCH('HRH Need estimation'!AI$2,'Inputs from Uganda staff'!$E$61:$E$80,0),MATCH('HRH Need estimation'!$D292,'Inputs from Uganda staff'!$E$6:$BM$6,0)),
""))</f>
        <v>0</v>
      </c>
      <c r="AJ292" s="122">
        <f>IFERROR(
$AN292 * INDEX('WFOM - Time_Base'!$A$4:$API$29, MATCH("CenHos", 'WFOM - Time_Base'!$B$4:$B$29,0), MATCH(CONCATENATE($G292,AJ$2),'WFOM - Time_Base'!$A$8:$API$8,0)) *
INDEX('WFOM - Time_Base'!$A$4:$API$29, MATCH("CenHos_Per", 'WFOM - Time_Base'!$B$4:$B$29,0), MATCH(CONCATENATE($G292,AJ$2),'WFOM - Time_Base'!$A$8:$API$8,0)),
IFERROR($AN292 * INDEX('Inputs from Uganda staff'!$E$61:$BM$80,MATCH('HRH Need estimation'!AJ$2,'Inputs from Uganda staff'!$E$61:$E$80,0),MATCH('HRH Need estimation'!$D292,'Inputs from Uganda staff'!$E$6:$BM$6,0)),
""))</f>
        <v>0</v>
      </c>
      <c r="AK292" s="122">
        <f>IFERROR(
$AN292 * INDEX('WFOM - Time_Base'!$A$4:$API$29, MATCH("CenHos", 'WFOM - Time_Base'!$B$4:$B$29,0), MATCH(CONCATENATE($G292,AK$2),'WFOM - Time_Base'!$A$8:$API$8,0)) *
INDEX('WFOM - Time_Base'!$A$4:$API$29, MATCH("CenHos_Per", 'WFOM - Time_Base'!$B$4:$B$29,0), MATCH(CONCATENATE($G292,AK$2),'WFOM - Time_Base'!$A$8:$API$8,0)),
IFERROR($AN292 * INDEX('Inputs from Uganda staff'!$E$61:$BM$80,MATCH('HRH Need estimation'!AK$2,'Inputs from Uganda staff'!$E$61:$E$80,0),MATCH('HRH Need estimation'!$D292,'Inputs from Uganda staff'!$E$6:$BM$6,0)),
""))</f>
        <v>0</v>
      </c>
      <c r="AL292" s="122">
        <f>IFERROR(
$AN292 * INDEX('WFOM - Time_Base'!$A$4:$API$29, MATCH("CenHos", 'WFOM - Time_Base'!$B$4:$B$29,0), MATCH(CONCATENATE($G292,AL$2),'WFOM - Time_Base'!$A$8:$API$8,0)) *
INDEX('WFOM - Time_Base'!$A$4:$API$29, MATCH("CenHos_Per", 'WFOM - Time_Base'!$B$4:$B$29,0), MATCH(CONCATENATE($G292,AL$2),'WFOM - Time_Base'!$A$8:$API$8,0)),
IFERROR($AN292 * INDEX('Inputs from Uganda staff'!$E$61:$BM$80,MATCH('HRH Need estimation'!AL$2,'Inputs from Uganda staff'!$E$61:$E$80,0),MATCH('HRH Need estimation'!$D292,'Inputs from Uganda staff'!$E$6:$BM$6,0)),
""))</f>
        <v>0</v>
      </c>
      <c r="AN292">
        <v>1</v>
      </c>
      <c r="AO292" t="e">
        <f t="shared" si="12"/>
        <v>#N/A</v>
      </c>
    </row>
    <row r="293" spans="1:42">
      <c r="A293" s="106" t="s">
        <v>915</v>
      </c>
      <c r="B293" s="106" t="s">
        <v>76</v>
      </c>
      <c r="C293" s="107" t="s">
        <v>801</v>
      </c>
      <c r="D293" s="113" t="s">
        <v>802</v>
      </c>
      <c r="E293" s="122" t="s">
        <v>863</v>
      </c>
      <c r="F293" s="122" t="s">
        <v>113</v>
      </c>
      <c r="G293" s="122" t="str">
        <f>IF(F293&lt;&gt;"", VLOOKUP(F293,'WFOM - Cadre and Service List'!$E$4:$F$52,2,FALSE), "")</f>
        <v>LabTBMicro</v>
      </c>
      <c r="H293" s="122"/>
      <c r="I293" s="207"/>
      <c r="J293" s="207"/>
      <c r="K293" s="207"/>
      <c r="L293" s="207"/>
      <c r="M293" s="207"/>
      <c r="N293" s="207"/>
      <c r="O293" s="207"/>
      <c r="P293" s="207">
        <f t="shared" si="11"/>
        <v>0</v>
      </c>
      <c r="Q293" s="122" t="s">
        <v>1947</v>
      </c>
      <c r="R293" s="122">
        <f>IFERROR(
$AN293 * INDEX('WFOM - Time_Base'!$A$4:$API$29, MATCH("CenHos", 'WFOM - Time_Base'!$B$4:$B$29,0), MATCH(CONCATENATE($G293,R$2),'WFOM - Time_Base'!$A$8:$API$8,0)) *
INDEX('WFOM - Time_Base'!$A$4:$API$29, MATCH("CenHos_Per", 'WFOM - Time_Base'!$B$4:$B$29,0), MATCH(CONCATENATE($G293,R$2),'WFOM - Time_Base'!$A$8:$API$8,0)),
IFERROR($AN293 * INDEX('Inputs from Uganda staff'!$E$61:$BM$80,MATCH('HRH Need estimation'!R$2,'Inputs from Uganda staff'!$E$61:$E$80,0),MATCH('HRH Need estimation'!$D293,'Inputs from Uganda staff'!$E$6:$BM$6,0)),
""))</f>
        <v>0</v>
      </c>
      <c r="S293" s="122">
        <f>IFERROR(
$AN293 * INDEX('WFOM - Time_Base'!$A$4:$API$29, MATCH("CenHos", 'WFOM - Time_Base'!$B$4:$B$29,0), MATCH(CONCATENATE($G293,S$2),'WFOM - Time_Base'!$A$8:$API$8,0)) *
INDEX('WFOM - Time_Base'!$A$4:$API$29, MATCH("CenHos_Per", 'WFOM - Time_Base'!$B$4:$B$29,0), MATCH(CONCATENATE($G293,S$2),'WFOM - Time_Base'!$A$8:$API$8,0)),
IFERROR($AN293 * INDEX('Inputs from Uganda staff'!$E$61:$BM$80,MATCH('HRH Need estimation'!S$2,'Inputs from Uganda staff'!$E$61:$E$80,0),MATCH('HRH Need estimation'!$D293,'Inputs from Uganda staff'!$E$6:$BM$6,0)),
""))</f>
        <v>0</v>
      </c>
      <c r="T293" s="122">
        <f>IFERROR(
$AN293 * INDEX('WFOM - Time_Base'!$A$4:$API$29, MATCH("CenHos", 'WFOM - Time_Base'!$B$4:$B$29,0), MATCH(CONCATENATE($G293,T$2),'WFOM - Time_Base'!$A$8:$API$8,0)) *
INDEX('WFOM - Time_Base'!$A$4:$API$29, MATCH("CenHos_Per", 'WFOM - Time_Base'!$B$4:$B$29,0), MATCH(CONCATENATE($G293,T$2),'WFOM - Time_Base'!$A$8:$API$8,0)),
IFERROR($AN293 * INDEX('Inputs from Uganda staff'!$E$61:$BM$80,MATCH('HRH Need estimation'!T$2,'Inputs from Uganda staff'!$E$61:$E$80,0),MATCH('HRH Need estimation'!$D293,'Inputs from Uganda staff'!$E$6:$BM$6,0)),
""))</f>
        <v>0</v>
      </c>
      <c r="U293" s="122">
        <f>IFERROR(
$AN293 * INDEX('WFOM - Time_Base'!$A$4:$API$29, MATCH("CenHos", 'WFOM - Time_Base'!$B$4:$B$29,0), MATCH(CONCATENATE($G293,U$2),'WFOM - Time_Base'!$A$8:$API$8,0)) *
INDEX('WFOM - Time_Base'!$A$4:$API$29, MATCH("CenHos_Per", 'WFOM - Time_Base'!$B$4:$B$29,0), MATCH(CONCATENATE($G293,U$2),'WFOM - Time_Base'!$A$8:$API$8,0)),
IFERROR($AN293 * INDEX('Inputs from Uganda staff'!$E$61:$BM$80,MATCH('HRH Need estimation'!U$2,'Inputs from Uganda staff'!$E$61:$E$80,0),MATCH('HRH Need estimation'!$D293,'Inputs from Uganda staff'!$E$6:$BM$6,0)),
""))</f>
        <v>0</v>
      </c>
      <c r="V293" s="122">
        <f>IFERROR(
$AN293 * INDEX('WFOM - Time_Base'!$A$4:$API$29, MATCH("CenHos", 'WFOM - Time_Base'!$B$4:$B$29,0), MATCH(CONCATENATE($G293,V$2),'WFOM - Time_Base'!$A$8:$API$8,0)) *
INDEX('WFOM - Time_Base'!$A$4:$API$29, MATCH("CenHos_Per", 'WFOM - Time_Base'!$B$4:$B$29,0), MATCH(CONCATENATE($G293,V$2),'WFOM - Time_Base'!$A$8:$API$8,0)),
IFERROR($AN293 * INDEX('Inputs from Uganda staff'!$E$61:$BM$80,MATCH('HRH Need estimation'!V$2,'Inputs from Uganda staff'!$E$61:$E$80,0),MATCH('HRH Need estimation'!$D293,'Inputs from Uganda staff'!$E$6:$BM$6,0)),
""))</f>
        <v>0</v>
      </c>
      <c r="W293" s="122">
        <f>IFERROR(
$AN293 * INDEX('WFOM - Time_Base'!$A$4:$API$29, MATCH("CenHos", 'WFOM - Time_Base'!$B$4:$B$29,0), MATCH(CONCATENATE($G293,W$2),'WFOM - Time_Base'!$A$8:$API$8,0)) *
INDEX('WFOM - Time_Base'!$A$4:$API$29, MATCH("CenHos_Per", 'WFOM - Time_Base'!$B$4:$B$29,0), MATCH(CONCATENATE($G293,W$2),'WFOM - Time_Base'!$A$8:$API$8,0)),
IFERROR($AN293 * INDEX('Inputs from Uganda staff'!$E$61:$BM$80,MATCH('HRH Need estimation'!W$2,'Inputs from Uganda staff'!$E$61:$E$80,0),MATCH('HRH Need estimation'!$D293,'Inputs from Uganda staff'!$E$6:$BM$6,0)),
""))</f>
        <v>0</v>
      </c>
      <c r="X293" s="122">
        <f>IFERROR(
$AN293 * INDEX('WFOM - Time_Base'!$A$4:$API$29, MATCH("CenHos", 'WFOM - Time_Base'!$B$4:$B$29,0), MATCH(CONCATENATE($G293,X$2),'WFOM - Time_Base'!$A$8:$API$8,0)) *
INDEX('WFOM - Time_Base'!$A$4:$API$29, MATCH("CenHos_Per", 'WFOM - Time_Base'!$B$4:$B$29,0), MATCH(CONCATENATE($G293,X$2),'WFOM - Time_Base'!$A$8:$API$8,0)),
IFERROR($AN293 * INDEX('Inputs from Uganda staff'!$E$61:$BM$80,MATCH('HRH Need estimation'!X$2,'Inputs from Uganda staff'!$E$61:$E$80,0),MATCH('HRH Need estimation'!$D293,'Inputs from Uganda staff'!$E$6:$BM$6,0)),
""))</f>
        <v>0</v>
      </c>
      <c r="Y293" s="122">
        <f>IFERROR(
$AN293 * INDEX('WFOM - Time_Base'!$A$4:$API$29, MATCH("CenHos", 'WFOM - Time_Base'!$B$4:$B$29,0), MATCH(CONCATENATE($G293,Y$2),'WFOM - Time_Base'!$A$8:$API$8,0)) *
INDEX('WFOM - Time_Base'!$A$4:$API$29, MATCH("CenHos_Per", 'WFOM - Time_Base'!$B$4:$B$29,0), MATCH(CONCATENATE($G293,Y$2),'WFOM - Time_Base'!$A$8:$API$8,0)),
IFERROR($AN293 * INDEX('Inputs from Uganda staff'!$E$61:$BM$80,MATCH('HRH Need estimation'!Y$2,'Inputs from Uganda staff'!$E$61:$E$80,0),MATCH('HRH Need estimation'!$D293,'Inputs from Uganda staff'!$E$6:$BM$6,0)),
""))</f>
        <v>0</v>
      </c>
      <c r="Z293" s="122">
        <f>IFERROR(
$AN293 * INDEX('WFOM - Time_Base'!$A$4:$API$29, MATCH("CenHos", 'WFOM - Time_Base'!$B$4:$B$29,0), MATCH(CONCATENATE($G293,Z$2),'WFOM - Time_Base'!$A$8:$API$8,0)) *
INDEX('WFOM - Time_Base'!$A$4:$API$29, MATCH("CenHos_Per", 'WFOM - Time_Base'!$B$4:$B$29,0), MATCH(CONCATENATE($G293,Z$2),'WFOM - Time_Base'!$A$8:$API$8,0)),
IFERROR($AN293 * INDEX('Inputs from Uganda staff'!$E$61:$BM$80,MATCH('HRH Need estimation'!Z$2,'Inputs from Uganda staff'!$E$61:$E$80,0),MATCH('HRH Need estimation'!$D293,'Inputs from Uganda staff'!$E$6:$BM$6,0)),
""))</f>
        <v>5</v>
      </c>
      <c r="AA293" s="122">
        <f>IFERROR(
$AN293 * INDEX('WFOM - Time_Base'!$A$4:$API$29, MATCH("CenHos", 'WFOM - Time_Base'!$B$4:$B$29,0), MATCH(CONCATENATE($G293,AA$2),'WFOM - Time_Base'!$A$8:$API$8,0)) *
INDEX('WFOM - Time_Base'!$A$4:$API$29, MATCH("CenHos_Per", 'WFOM - Time_Base'!$B$4:$B$29,0), MATCH(CONCATENATE($G293,AA$2),'WFOM - Time_Base'!$A$8:$API$8,0)),
IFERROR($AN293 * INDEX('Inputs from Uganda staff'!$E$61:$BM$80,MATCH('HRH Need estimation'!AA$2,'Inputs from Uganda staff'!$E$61:$E$80,0),MATCH('HRH Need estimation'!$D293,'Inputs from Uganda staff'!$E$6:$BM$6,0)),
""))</f>
        <v>9</v>
      </c>
      <c r="AB293" s="122">
        <f>IFERROR(
$AN293 * INDEX('WFOM - Time_Base'!$A$4:$API$29, MATCH("CenHos", 'WFOM - Time_Base'!$B$4:$B$29,0), MATCH(CONCATENATE($G293,AB$2),'WFOM - Time_Base'!$A$8:$API$8,0)) *
INDEX('WFOM - Time_Base'!$A$4:$API$29, MATCH("CenHos_Per", 'WFOM - Time_Base'!$B$4:$B$29,0), MATCH(CONCATENATE($G293,AB$2),'WFOM - Time_Base'!$A$8:$API$8,0)),
IFERROR($AN293 * INDEX('Inputs from Uganda staff'!$E$61:$BM$80,MATCH('HRH Need estimation'!AB$2,'Inputs from Uganda staff'!$E$61:$E$80,0),MATCH('HRH Need estimation'!$D293,'Inputs from Uganda staff'!$E$6:$BM$6,0)),
""))</f>
        <v>10</v>
      </c>
      <c r="AC293" s="122" t="str">
        <f>IFERROR(
$AN293 * INDEX('WFOM - Time_Base'!$A$4:$API$29, MATCH("CenHos", 'WFOM - Time_Base'!$B$4:$B$29,0), MATCH(CONCATENATE($G293,AC$2),'WFOM - Time_Base'!$A$8:$API$8,0)) *
INDEX('WFOM - Time_Base'!$A$4:$API$29, MATCH("CenHos_Per", 'WFOM - Time_Base'!$B$4:$B$29,0), MATCH(CONCATENATE($G293,AC$2),'WFOM - Time_Base'!$A$8:$API$8,0)),
IFERROR($AN293 * INDEX('Inputs from Uganda staff'!$E$61:$BM$80,MATCH('HRH Need estimation'!AC$2,'Inputs from Uganda staff'!$E$61:$E$80,0),MATCH('HRH Need estimation'!$D293,'Inputs from Uganda staff'!$E$6:$BM$6,0)),
""))</f>
        <v/>
      </c>
      <c r="AD293" s="122">
        <f>IFERROR(
$AN293 * INDEX('WFOM - Time_Base'!$A$4:$API$29, MATCH("CenHos", 'WFOM - Time_Base'!$B$4:$B$29,0), MATCH(CONCATENATE($G293,AD$2),'WFOM - Time_Base'!$A$8:$API$8,0)) *
INDEX('WFOM - Time_Base'!$A$4:$API$29, MATCH("CenHos_Per", 'WFOM - Time_Base'!$B$4:$B$29,0), MATCH(CONCATENATE($G293,AD$2),'WFOM - Time_Base'!$A$8:$API$8,0)),
IFERROR($AN293 * INDEX('Inputs from Uganda staff'!$E$61:$BM$80,MATCH('HRH Need estimation'!AD$2,'Inputs from Uganda staff'!$E$61:$E$80,0),MATCH('HRH Need estimation'!$D293,'Inputs from Uganda staff'!$E$6:$BM$6,0)),
""))</f>
        <v>0</v>
      </c>
      <c r="AE293" s="122">
        <f>IFERROR(
$AN293 * INDEX('WFOM - Time_Base'!$A$4:$API$29, MATCH("CenHos", 'WFOM - Time_Base'!$B$4:$B$29,0), MATCH(CONCATENATE($G293,AE$2),'WFOM - Time_Base'!$A$8:$API$8,0)) *
INDEX('WFOM - Time_Base'!$A$4:$API$29, MATCH("CenHos_Per", 'WFOM - Time_Base'!$B$4:$B$29,0), MATCH(CONCATENATE($G293,AE$2),'WFOM - Time_Base'!$A$8:$API$8,0)),
IFERROR($AN293 * INDEX('Inputs from Uganda staff'!$E$61:$BM$80,MATCH('HRH Need estimation'!AE$2,'Inputs from Uganda staff'!$E$61:$E$80,0),MATCH('HRH Need estimation'!$D293,'Inputs from Uganda staff'!$E$6:$BM$6,0)),
""))</f>
        <v>0</v>
      </c>
      <c r="AF293" s="122">
        <f>IFERROR(
$AN293 * INDEX('WFOM - Time_Base'!$A$4:$API$29, MATCH("CenHos", 'WFOM - Time_Base'!$B$4:$B$29,0), MATCH(CONCATENATE($G293,AF$2),'WFOM - Time_Base'!$A$8:$API$8,0)) *
INDEX('WFOM - Time_Base'!$A$4:$API$29, MATCH("CenHos_Per", 'WFOM - Time_Base'!$B$4:$B$29,0), MATCH(CONCATENATE($G293,AF$2),'WFOM - Time_Base'!$A$8:$API$8,0)),
IFERROR($AN293 * INDEX('Inputs from Uganda staff'!$E$61:$BM$80,MATCH('HRH Need estimation'!AF$2,'Inputs from Uganda staff'!$E$61:$E$80,0),MATCH('HRH Need estimation'!$D293,'Inputs from Uganda staff'!$E$6:$BM$6,0)),
""))</f>
        <v>0</v>
      </c>
      <c r="AG293" s="122">
        <f>IFERROR(
$AN293 * INDEX('WFOM - Time_Base'!$A$4:$API$29, MATCH("CenHos", 'WFOM - Time_Base'!$B$4:$B$29,0), MATCH(CONCATENATE($G293,AG$2),'WFOM - Time_Base'!$A$8:$API$8,0)) *
INDEX('WFOM - Time_Base'!$A$4:$API$29, MATCH("CenHos_Per", 'WFOM - Time_Base'!$B$4:$B$29,0), MATCH(CONCATENATE($G293,AG$2),'WFOM - Time_Base'!$A$8:$API$8,0)),
IFERROR($AN293 * INDEX('Inputs from Uganda staff'!$E$61:$BM$80,MATCH('HRH Need estimation'!AG$2,'Inputs from Uganda staff'!$E$61:$E$80,0),MATCH('HRH Need estimation'!$D293,'Inputs from Uganda staff'!$E$6:$BM$6,0)),
""))</f>
        <v>0</v>
      </c>
      <c r="AH293" s="122">
        <f>IFERROR(
$AN293 * INDEX('WFOM - Time_Base'!$A$4:$API$29, MATCH("CenHos", 'WFOM - Time_Base'!$B$4:$B$29,0), MATCH(CONCATENATE($G293,AH$2),'WFOM - Time_Base'!$A$8:$API$8,0)) *
INDEX('WFOM - Time_Base'!$A$4:$API$29, MATCH("CenHos_Per", 'WFOM - Time_Base'!$B$4:$B$29,0), MATCH(CONCATENATE($G293,AH$2),'WFOM - Time_Base'!$A$8:$API$8,0)),
IFERROR($AN293 * INDEX('Inputs from Uganda staff'!$E$61:$BM$80,MATCH('HRH Need estimation'!AH$2,'Inputs from Uganda staff'!$E$61:$E$80,0),MATCH('HRH Need estimation'!$D293,'Inputs from Uganda staff'!$E$6:$BM$6,0)),
""))</f>
        <v>0</v>
      </c>
      <c r="AI293" s="122">
        <f>IFERROR(
$AN293 * INDEX('WFOM - Time_Base'!$A$4:$API$29, MATCH("CenHos", 'WFOM - Time_Base'!$B$4:$B$29,0), MATCH(CONCATENATE($G293,AI$2),'WFOM - Time_Base'!$A$8:$API$8,0)) *
INDEX('WFOM - Time_Base'!$A$4:$API$29, MATCH("CenHos_Per", 'WFOM - Time_Base'!$B$4:$B$29,0), MATCH(CONCATENATE($G293,AI$2),'WFOM - Time_Base'!$A$8:$API$8,0)),
IFERROR($AN293 * INDEX('Inputs from Uganda staff'!$E$61:$BM$80,MATCH('HRH Need estimation'!AI$2,'Inputs from Uganda staff'!$E$61:$E$80,0),MATCH('HRH Need estimation'!$D293,'Inputs from Uganda staff'!$E$6:$BM$6,0)),
""))</f>
        <v>0</v>
      </c>
      <c r="AJ293" s="122">
        <f>IFERROR(
$AN293 * INDEX('WFOM - Time_Base'!$A$4:$API$29, MATCH("CenHos", 'WFOM - Time_Base'!$B$4:$B$29,0), MATCH(CONCATENATE($G293,AJ$2),'WFOM - Time_Base'!$A$8:$API$8,0)) *
INDEX('WFOM - Time_Base'!$A$4:$API$29, MATCH("CenHos_Per", 'WFOM - Time_Base'!$B$4:$B$29,0), MATCH(CONCATENATE($G293,AJ$2),'WFOM - Time_Base'!$A$8:$API$8,0)),
IFERROR($AN293 * INDEX('Inputs from Uganda staff'!$E$61:$BM$80,MATCH('HRH Need estimation'!AJ$2,'Inputs from Uganda staff'!$E$61:$E$80,0),MATCH('HRH Need estimation'!$D293,'Inputs from Uganda staff'!$E$6:$BM$6,0)),
""))</f>
        <v>0</v>
      </c>
      <c r="AK293" s="122">
        <f>IFERROR(
$AN293 * INDEX('WFOM - Time_Base'!$A$4:$API$29, MATCH("CenHos", 'WFOM - Time_Base'!$B$4:$B$29,0), MATCH(CONCATENATE($G293,AK$2),'WFOM - Time_Base'!$A$8:$API$8,0)) *
INDEX('WFOM - Time_Base'!$A$4:$API$29, MATCH("CenHos_Per", 'WFOM - Time_Base'!$B$4:$B$29,0), MATCH(CONCATENATE($G293,AK$2),'WFOM - Time_Base'!$A$8:$API$8,0)),
IFERROR($AN293 * INDEX('Inputs from Uganda staff'!$E$61:$BM$80,MATCH('HRH Need estimation'!AK$2,'Inputs from Uganda staff'!$E$61:$E$80,0),MATCH('HRH Need estimation'!$D293,'Inputs from Uganda staff'!$E$6:$BM$6,0)),
""))</f>
        <v>0</v>
      </c>
      <c r="AL293" s="122">
        <f>IFERROR(
$AN293 * INDEX('WFOM - Time_Base'!$A$4:$API$29, MATCH("CenHos", 'WFOM - Time_Base'!$B$4:$B$29,0), MATCH(CONCATENATE($G293,AL$2),'WFOM - Time_Base'!$A$8:$API$8,0)) *
INDEX('WFOM - Time_Base'!$A$4:$API$29, MATCH("CenHos_Per", 'WFOM - Time_Base'!$B$4:$B$29,0), MATCH(CONCATENATE($G293,AL$2),'WFOM - Time_Base'!$A$8:$API$8,0)),
IFERROR($AN293 * INDEX('Inputs from Uganda staff'!$E$61:$BM$80,MATCH('HRH Need estimation'!AL$2,'Inputs from Uganda staff'!$E$61:$E$80,0),MATCH('HRH Need estimation'!$D293,'Inputs from Uganda staff'!$E$6:$BM$6,0)),
""))</f>
        <v>0</v>
      </c>
      <c r="AN293">
        <v>1</v>
      </c>
      <c r="AO293" t="e">
        <f t="shared" si="12"/>
        <v>#N/A</v>
      </c>
    </row>
    <row r="294" spans="1:42">
      <c r="A294" s="106" t="s">
        <v>1045</v>
      </c>
      <c r="B294" s="106" t="s">
        <v>76</v>
      </c>
      <c r="C294" s="107" t="s">
        <v>803</v>
      </c>
      <c r="D294" s="113" t="s">
        <v>804</v>
      </c>
      <c r="E294" s="122" t="s">
        <v>863</v>
      </c>
      <c r="F294" s="252"/>
      <c r="G294" s="122" t="str">
        <f>IF(F294&lt;&gt;"", VLOOKUP(F294,'WFOM - Cadre and Service List'!$E$4:$F$52,2,FALSE), "")</f>
        <v/>
      </c>
      <c r="H294" s="122"/>
      <c r="I294" s="207"/>
      <c r="J294" s="207"/>
      <c r="K294" s="207"/>
      <c r="L294" s="207"/>
      <c r="M294" s="207"/>
      <c r="N294" s="207"/>
      <c r="O294" s="207"/>
      <c r="P294" s="207">
        <f t="shared" si="11"/>
        <v>0</v>
      </c>
      <c r="Q294" s="122" t="s">
        <v>1947</v>
      </c>
      <c r="R294" s="122">
        <f>IFERROR(
$AN294 * INDEX('WFOM - Time_Base'!$A$4:$API$29, MATCH("CenHos", 'WFOM - Time_Base'!$B$4:$B$29,0), MATCH(CONCATENATE($G294,R$2),'WFOM - Time_Base'!$A$8:$API$8,0)) *
INDEX('WFOM - Time_Base'!$A$4:$API$29, MATCH("CenHos_Per", 'WFOM - Time_Base'!$B$4:$B$29,0), MATCH(CONCATENATE($G294,R$2),'WFOM - Time_Base'!$A$8:$API$8,0)),
IFERROR($AN294 * INDEX('Inputs from Uganda staff'!$E$61:$BM$80,MATCH('HRH Need estimation'!R$2,'Inputs from Uganda staff'!$E$61:$E$80,0),MATCH('HRH Need estimation'!$D294,'Inputs from Uganda staff'!$E$6:$BM$6,0)),
""))</f>
        <v>0</v>
      </c>
      <c r="S294" s="122">
        <f>IFERROR(
$AN294 * INDEX('WFOM - Time_Base'!$A$4:$API$29, MATCH("CenHos", 'WFOM - Time_Base'!$B$4:$B$29,0), MATCH(CONCATENATE($G294,S$2),'WFOM - Time_Base'!$A$8:$API$8,0)) *
INDEX('WFOM - Time_Base'!$A$4:$API$29, MATCH("CenHos_Per", 'WFOM - Time_Base'!$B$4:$B$29,0), MATCH(CONCATENATE($G294,S$2),'WFOM - Time_Base'!$A$8:$API$8,0)),
IFERROR($AN294 * INDEX('Inputs from Uganda staff'!$E$61:$BM$80,MATCH('HRH Need estimation'!S$2,'Inputs from Uganda staff'!$E$61:$E$80,0),MATCH('HRH Need estimation'!$D294,'Inputs from Uganda staff'!$E$6:$BM$6,0)),
""))</f>
        <v>0</v>
      </c>
      <c r="T294" s="122">
        <f>IFERROR(
$AN294 * INDEX('WFOM - Time_Base'!$A$4:$API$29, MATCH("CenHos", 'WFOM - Time_Base'!$B$4:$B$29,0), MATCH(CONCATENATE($G294,T$2),'WFOM - Time_Base'!$A$8:$API$8,0)) *
INDEX('WFOM - Time_Base'!$A$4:$API$29, MATCH("CenHos_Per", 'WFOM - Time_Base'!$B$4:$B$29,0), MATCH(CONCATENATE($G294,T$2),'WFOM - Time_Base'!$A$8:$API$8,0)),
IFERROR($AN294 * INDEX('Inputs from Uganda staff'!$E$61:$BM$80,MATCH('HRH Need estimation'!T$2,'Inputs from Uganda staff'!$E$61:$E$80,0),MATCH('HRH Need estimation'!$D294,'Inputs from Uganda staff'!$E$6:$BM$6,0)),
""))</f>
        <v>0</v>
      </c>
      <c r="U294" s="122">
        <f>IFERROR(
$AN294 * INDEX('WFOM - Time_Base'!$A$4:$API$29, MATCH("CenHos", 'WFOM - Time_Base'!$B$4:$B$29,0), MATCH(CONCATENATE($G294,U$2),'WFOM - Time_Base'!$A$8:$API$8,0)) *
INDEX('WFOM - Time_Base'!$A$4:$API$29, MATCH("CenHos_Per", 'WFOM - Time_Base'!$B$4:$B$29,0), MATCH(CONCATENATE($G294,U$2),'WFOM - Time_Base'!$A$8:$API$8,0)),
IFERROR($AN294 * INDEX('Inputs from Uganda staff'!$E$61:$BM$80,MATCH('HRH Need estimation'!U$2,'Inputs from Uganda staff'!$E$61:$E$80,0),MATCH('HRH Need estimation'!$D294,'Inputs from Uganda staff'!$E$6:$BM$6,0)),
""))</f>
        <v>0</v>
      </c>
      <c r="V294" s="122">
        <f>IFERROR(
$AN294 * INDEX('WFOM - Time_Base'!$A$4:$API$29, MATCH("CenHos", 'WFOM - Time_Base'!$B$4:$B$29,0), MATCH(CONCATENATE($G294,V$2),'WFOM - Time_Base'!$A$8:$API$8,0)) *
INDEX('WFOM - Time_Base'!$A$4:$API$29, MATCH("CenHos_Per", 'WFOM - Time_Base'!$B$4:$B$29,0), MATCH(CONCATENATE($G294,V$2),'WFOM - Time_Base'!$A$8:$API$8,0)),
IFERROR($AN294 * INDEX('Inputs from Uganda staff'!$E$61:$BM$80,MATCH('HRH Need estimation'!V$2,'Inputs from Uganda staff'!$E$61:$E$80,0),MATCH('HRH Need estimation'!$D294,'Inputs from Uganda staff'!$E$6:$BM$6,0)),
""))</f>
        <v>0</v>
      </c>
      <c r="W294" s="122">
        <f>IFERROR(
$AN294 * INDEX('WFOM - Time_Base'!$A$4:$API$29, MATCH("CenHos", 'WFOM - Time_Base'!$B$4:$B$29,0), MATCH(CONCATENATE($G294,W$2),'WFOM - Time_Base'!$A$8:$API$8,0)) *
INDEX('WFOM - Time_Base'!$A$4:$API$29, MATCH("CenHos_Per", 'WFOM - Time_Base'!$B$4:$B$29,0), MATCH(CONCATENATE($G294,W$2),'WFOM - Time_Base'!$A$8:$API$8,0)),
IFERROR($AN294 * INDEX('Inputs from Uganda staff'!$E$61:$BM$80,MATCH('HRH Need estimation'!W$2,'Inputs from Uganda staff'!$E$61:$E$80,0),MATCH('HRH Need estimation'!$D294,'Inputs from Uganda staff'!$E$6:$BM$6,0)),
""))</f>
        <v>0</v>
      </c>
      <c r="X294" s="122">
        <f>IFERROR(
$AN294 * INDEX('WFOM - Time_Base'!$A$4:$API$29, MATCH("CenHos", 'WFOM - Time_Base'!$B$4:$B$29,0), MATCH(CONCATENATE($G294,X$2),'WFOM - Time_Base'!$A$8:$API$8,0)) *
INDEX('WFOM - Time_Base'!$A$4:$API$29, MATCH("CenHos_Per", 'WFOM - Time_Base'!$B$4:$B$29,0), MATCH(CONCATENATE($G294,X$2),'WFOM - Time_Base'!$A$8:$API$8,0)),
IFERROR($AN294 * INDEX('Inputs from Uganda staff'!$E$61:$BM$80,MATCH('HRH Need estimation'!X$2,'Inputs from Uganda staff'!$E$61:$E$80,0),MATCH('HRH Need estimation'!$D294,'Inputs from Uganda staff'!$E$6:$BM$6,0)),
""))</f>
        <v>0</v>
      </c>
      <c r="Y294" s="122">
        <f>IFERROR(
$AN294 * INDEX('WFOM - Time_Base'!$A$4:$API$29, MATCH("CenHos", 'WFOM - Time_Base'!$B$4:$B$29,0), MATCH(CONCATENATE($G294,Y$2),'WFOM - Time_Base'!$A$8:$API$8,0)) *
INDEX('WFOM - Time_Base'!$A$4:$API$29, MATCH("CenHos_Per", 'WFOM - Time_Base'!$B$4:$B$29,0), MATCH(CONCATENATE($G294,Y$2),'WFOM - Time_Base'!$A$8:$API$8,0)),
IFERROR($AN294 * INDEX('Inputs from Uganda staff'!$E$61:$BM$80,MATCH('HRH Need estimation'!Y$2,'Inputs from Uganda staff'!$E$61:$E$80,0),MATCH('HRH Need estimation'!$D294,'Inputs from Uganda staff'!$E$6:$BM$6,0)),
""))</f>
        <v>0</v>
      </c>
      <c r="Z294" s="122">
        <f>IFERROR(
$AN294 * INDEX('WFOM - Time_Base'!$A$4:$API$29, MATCH("CenHos", 'WFOM - Time_Base'!$B$4:$B$29,0), MATCH(CONCATENATE($G294,Z$2),'WFOM - Time_Base'!$A$8:$API$8,0)) *
INDEX('WFOM - Time_Base'!$A$4:$API$29, MATCH("CenHos_Per", 'WFOM - Time_Base'!$B$4:$B$29,0), MATCH(CONCATENATE($G294,Z$2),'WFOM - Time_Base'!$A$8:$API$8,0)),
IFERROR($AN294 * INDEX('Inputs from Uganda staff'!$E$61:$BM$80,MATCH('HRH Need estimation'!Z$2,'Inputs from Uganda staff'!$E$61:$E$80,0),MATCH('HRH Need estimation'!$D294,'Inputs from Uganda staff'!$E$6:$BM$6,0)),
""))</f>
        <v>0</v>
      </c>
      <c r="AA294" s="122">
        <f>IFERROR(
$AN294 * INDEX('WFOM - Time_Base'!$A$4:$API$29, MATCH("CenHos", 'WFOM - Time_Base'!$B$4:$B$29,0), MATCH(CONCATENATE($G294,AA$2),'WFOM - Time_Base'!$A$8:$API$8,0)) *
INDEX('WFOM - Time_Base'!$A$4:$API$29, MATCH("CenHos_Per", 'WFOM - Time_Base'!$B$4:$B$29,0), MATCH(CONCATENATE($G294,AA$2),'WFOM - Time_Base'!$A$8:$API$8,0)),
IFERROR($AN294 * INDEX('Inputs from Uganda staff'!$E$61:$BM$80,MATCH('HRH Need estimation'!AA$2,'Inputs from Uganda staff'!$E$61:$E$80,0),MATCH('HRH Need estimation'!$D294,'Inputs from Uganda staff'!$E$6:$BM$6,0)),
""))</f>
        <v>10</v>
      </c>
      <c r="AB294" s="122">
        <f>IFERROR(
$AN294 * INDEX('WFOM - Time_Base'!$A$4:$API$29, MATCH("CenHos", 'WFOM - Time_Base'!$B$4:$B$29,0), MATCH(CONCATENATE($G294,AB$2),'WFOM - Time_Base'!$A$8:$API$8,0)) *
INDEX('WFOM - Time_Base'!$A$4:$API$29, MATCH("CenHos_Per", 'WFOM - Time_Base'!$B$4:$B$29,0), MATCH(CONCATENATE($G294,AB$2),'WFOM - Time_Base'!$A$8:$API$8,0)),
IFERROR($AN294 * INDEX('Inputs from Uganda staff'!$E$61:$BM$80,MATCH('HRH Need estimation'!AB$2,'Inputs from Uganda staff'!$E$61:$E$80,0),MATCH('HRH Need estimation'!$D294,'Inputs from Uganda staff'!$E$6:$BM$6,0)),
""))</f>
        <v>0</v>
      </c>
      <c r="AC294" s="122" t="str">
        <f>IFERROR(
$AN294 * INDEX('WFOM - Time_Base'!$A$4:$API$29, MATCH("CenHos", 'WFOM - Time_Base'!$B$4:$B$29,0), MATCH(CONCATENATE($G294,AC$2),'WFOM - Time_Base'!$A$8:$API$8,0)) *
INDEX('WFOM - Time_Base'!$A$4:$API$29, MATCH("CenHos_Per", 'WFOM - Time_Base'!$B$4:$B$29,0), MATCH(CONCATENATE($G294,AC$2),'WFOM - Time_Base'!$A$8:$API$8,0)),
IFERROR($AN294 * INDEX('Inputs from Uganda staff'!$E$61:$BM$80,MATCH('HRH Need estimation'!AC$2,'Inputs from Uganda staff'!$E$61:$E$80,0),MATCH('HRH Need estimation'!$D294,'Inputs from Uganda staff'!$E$6:$BM$6,0)),
""))</f>
        <v/>
      </c>
      <c r="AD294" s="122">
        <f>IFERROR(
$AN294 * INDEX('WFOM - Time_Base'!$A$4:$API$29, MATCH("CenHos", 'WFOM - Time_Base'!$B$4:$B$29,0), MATCH(CONCATENATE($G294,AD$2),'WFOM - Time_Base'!$A$8:$API$8,0)) *
INDEX('WFOM - Time_Base'!$A$4:$API$29, MATCH("CenHos_Per", 'WFOM - Time_Base'!$B$4:$B$29,0), MATCH(CONCATENATE($G294,AD$2),'WFOM - Time_Base'!$A$8:$API$8,0)),
IFERROR($AN294 * INDEX('Inputs from Uganda staff'!$E$61:$BM$80,MATCH('HRH Need estimation'!AD$2,'Inputs from Uganda staff'!$E$61:$E$80,0),MATCH('HRH Need estimation'!$D294,'Inputs from Uganda staff'!$E$6:$BM$6,0)),
""))</f>
        <v>0</v>
      </c>
      <c r="AE294" s="122">
        <f>IFERROR(
$AN294 * INDEX('WFOM - Time_Base'!$A$4:$API$29, MATCH("CenHos", 'WFOM - Time_Base'!$B$4:$B$29,0), MATCH(CONCATENATE($G294,AE$2),'WFOM - Time_Base'!$A$8:$API$8,0)) *
INDEX('WFOM - Time_Base'!$A$4:$API$29, MATCH("CenHos_Per", 'WFOM - Time_Base'!$B$4:$B$29,0), MATCH(CONCATENATE($G294,AE$2),'WFOM - Time_Base'!$A$8:$API$8,0)),
IFERROR($AN294 * INDEX('Inputs from Uganda staff'!$E$61:$BM$80,MATCH('HRH Need estimation'!AE$2,'Inputs from Uganda staff'!$E$61:$E$80,0),MATCH('HRH Need estimation'!$D294,'Inputs from Uganda staff'!$E$6:$BM$6,0)),
""))</f>
        <v>0</v>
      </c>
      <c r="AF294" s="122">
        <f>IFERROR(
$AN294 * INDEX('WFOM - Time_Base'!$A$4:$API$29, MATCH("CenHos", 'WFOM - Time_Base'!$B$4:$B$29,0), MATCH(CONCATENATE($G294,AF$2),'WFOM - Time_Base'!$A$8:$API$8,0)) *
INDEX('WFOM - Time_Base'!$A$4:$API$29, MATCH("CenHos_Per", 'WFOM - Time_Base'!$B$4:$B$29,0), MATCH(CONCATENATE($G294,AF$2),'WFOM - Time_Base'!$A$8:$API$8,0)),
IFERROR($AN294 * INDEX('Inputs from Uganda staff'!$E$61:$BM$80,MATCH('HRH Need estimation'!AF$2,'Inputs from Uganda staff'!$E$61:$E$80,0),MATCH('HRH Need estimation'!$D294,'Inputs from Uganda staff'!$E$6:$BM$6,0)),
""))</f>
        <v>0</v>
      </c>
      <c r="AG294" s="122">
        <f>IFERROR(
$AN294 * INDEX('WFOM - Time_Base'!$A$4:$API$29, MATCH("CenHos", 'WFOM - Time_Base'!$B$4:$B$29,0), MATCH(CONCATENATE($G294,AG$2),'WFOM - Time_Base'!$A$8:$API$8,0)) *
INDEX('WFOM - Time_Base'!$A$4:$API$29, MATCH("CenHos_Per", 'WFOM - Time_Base'!$B$4:$B$29,0), MATCH(CONCATENATE($G294,AG$2),'WFOM - Time_Base'!$A$8:$API$8,0)),
IFERROR($AN294 * INDEX('Inputs from Uganda staff'!$E$61:$BM$80,MATCH('HRH Need estimation'!AG$2,'Inputs from Uganda staff'!$E$61:$E$80,0),MATCH('HRH Need estimation'!$D294,'Inputs from Uganda staff'!$E$6:$BM$6,0)),
""))</f>
        <v>0</v>
      </c>
      <c r="AH294" s="122">
        <f>IFERROR(
$AN294 * INDEX('WFOM - Time_Base'!$A$4:$API$29, MATCH("CenHos", 'WFOM - Time_Base'!$B$4:$B$29,0), MATCH(CONCATENATE($G294,AH$2),'WFOM - Time_Base'!$A$8:$API$8,0)) *
INDEX('WFOM - Time_Base'!$A$4:$API$29, MATCH("CenHos_Per", 'WFOM - Time_Base'!$B$4:$B$29,0), MATCH(CONCATENATE($G294,AH$2),'WFOM - Time_Base'!$A$8:$API$8,0)),
IFERROR($AN294 * INDEX('Inputs from Uganda staff'!$E$61:$BM$80,MATCH('HRH Need estimation'!AH$2,'Inputs from Uganda staff'!$E$61:$E$80,0),MATCH('HRH Need estimation'!$D294,'Inputs from Uganda staff'!$E$6:$BM$6,0)),
""))</f>
        <v>0</v>
      </c>
      <c r="AI294" s="122">
        <f>IFERROR(
$AN294 * INDEX('WFOM - Time_Base'!$A$4:$API$29, MATCH("CenHos", 'WFOM - Time_Base'!$B$4:$B$29,0), MATCH(CONCATENATE($G294,AI$2),'WFOM - Time_Base'!$A$8:$API$8,0)) *
INDEX('WFOM - Time_Base'!$A$4:$API$29, MATCH("CenHos_Per", 'WFOM - Time_Base'!$B$4:$B$29,0), MATCH(CONCATENATE($G294,AI$2),'WFOM - Time_Base'!$A$8:$API$8,0)),
IFERROR($AN294 * INDEX('Inputs from Uganda staff'!$E$61:$BM$80,MATCH('HRH Need estimation'!AI$2,'Inputs from Uganda staff'!$E$61:$E$80,0),MATCH('HRH Need estimation'!$D294,'Inputs from Uganda staff'!$E$6:$BM$6,0)),
""))</f>
        <v>0</v>
      </c>
      <c r="AJ294" s="122">
        <f>IFERROR(
$AN294 * INDEX('WFOM - Time_Base'!$A$4:$API$29, MATCH("CenHos", 'WFOM - Time_Base'!$B$4:$B$29,0), MATCH(CONCATENATE($G294,AJ$2),'WFOM - Time_Base'!$A$8:$API$8,0)) *
INDEX('WFOM - Time_Base'!$A$4:$API$29, MATCH("CenHos_Per", 'WFOM - Time_Base'!$B$4:$B$29,0), MATCH(CONCATENATE($G294,AJ$2),'WFOM - Time_Base'!$A$8:$API$8,0)),
IFERROR($AN294 * INDEX('Inputs from Uganda staff'!$E$61:$BM$80,MATCH('HRH Need estimation'!AJ$2,'Inputs from Uganda staff'!$E$61:$E$80,0),MATCH('HRH Need estimation'!$D294,'Inputs from Uganda staff'!$E$6:$BM$6,0)),
""))</f>
        <v>0</v>
      </c>
      <c r="AK294" s="122">
        <f>IFERROR(
$AN294 * INDEX('WFOM - Time_Base'!$A$4:$API$29, MATCH("CenHos", 'WFOM - Time_Base'!$B$4:$B$29,0), MATCH(CONCATENATE($G294,AK$2),'WFOM - Time_Base'!$A$8:$API$8,0)) *
INDEX('WFOM - Time_Base'!$A$4:$API$29, MATCH("CenHos_Per", 'WFOM - Time_Base'!$B$4:$B$29,0), MATCH(CONCATENATE($G294,AK$2),'WFOM - Time_Base'!$A$8:$API$8,0)),
IFERROR($AN294 * INDEX('Inputs from Uganda staff'!$E$61:$BM$80,MATCH('HRH Need estimation'!AK$2,'Inputs from Uganda staff'!$E$61:$E$80,0),MATCH('HRH Need estimation'!$D294,'Inputs from Uganda staff'!$E$6:$BM$6,0)),
""))</f>
        <v>0</v>
      </c>
      <c r="AL294" s="122">
        <f>IFERROR(
$AN294 * INDEX('WFOM - Time_Base'!$A$4:$API$29, MATCH("CenHos", 'WFOM - Time_Base'!$B$4:$B$29,0), MATCH(CONCATENATE($G294,AL$2),'WFOM - Time_Base'!$A$8:$API$8,0)) *
INDEX('WFOM - Time_Base'!$A$4:$API$29, MATCH("CenHos_Per", 'WFOM - Time_Base'!$B$4:$B$29,0), MATCH(CONCATENATE($G294,AL$2),'WFOM - Time_Base'!$A$8:$API$8,0)),
IFERROR($AN294 * INDEX('Inputs from Uganda staff'!$E$61:$BM$80,MATCH('HRH Need estimation'!AL$2,'Inputs from Uganda staff'!$E$61:$E$80,0),MATCH('HRH Need estimation'!$D294,'Inputs from Uganda staff'!$E$6:$BM$6,0)),
""))</f>
        <v>0</v>
      </c>
      <c r="AN294">
        <v>1</v>
      </c>
      <c r="AO294" t="e">
        <f t="shared" si="12"/>
        <v>#N/A</v>
      </c>
    </row>
    <row r="295" spans="1:42">
      <c r="A295" s="106" t="s">
        <v>915</v>
      </c>
      <c r="B295" s="106" t="s">
        <v>76</v>
      </c>
      <c r="C295" s="107" t="s">
        <v>805</v>
      </c>
      <c r="D295" s="113" t="s">
        <v>806</v>
      </c>
      <c r="E295" s="122" t="s">
        <v>863</v>
      </c>
      <c r="F295" s="252"/>
      <c r="G295" s="122" t="str">
        <f>IF(F295&lt;&gt;"", VLOOKUP(F295,'WFOM - Cadre and Service List'!$E$4:$F$52,2,FALSE), "")</f>
        <v/>
      </c>
      <c r="H295" s="122"/>
      <c r="I295" s="207"/>
      <c r="J295" s="207"/>
      <c r="K295" s="207"/>
      <c r="L295" s="207"/>
      <c r="M295" s="207"/>
      <c r="N295" s="207"/>
      <c r="O295" s="207"/>
      <c r="P295" s="207">
        <f t="shared" si="11"/>
        <v>0</v>
      </c>
      <c r="Q295" s="122" t="s">
        <v>1947</v>
      </c>
      <c r="R295" s="122">
        <f>IFERROR(
$AN295 * INDEX('WFOM - Time_Base'!$A$4:$API$29, MATCH("CenHos", 'WFOM - Time_Base'!$B$4:$B$29,0), MATCH(CONCATENATE($G295,R$2),'WFOM - Time_Base'!$A$8:$API$8,0)) *
INDEX('WFOM - Time_Base'!$A$4:$API$29, MATCH("CenHos_Per", 'WFOM - Time_Base'!$B$4:$B$29,0), MATCH(CONCATENATE($G295,R$2),'WFOM - Time_Base'!$A$8:$API$8,0)),
IFERROR($AN295 * INDEX('Inputs from Uganda staff'!$E$61:$BM$80,MATCH('HRH Need estimation'!R$2,'Inputs from Uganda staff'!$E$61:$E$80,0),MATCH('HRH Need estimation'!$D295,'Inputs from Uganda staff'!$E$6:$BM$6,0)),
""))</f>
        <v>0</v>
      </c>
      <c r="S295" s="122">
        <f>IFERROR(
$AN295 * INDEX('WFOM - Time_Base'!$A$4:$API$29, MATCH("CenHos", 'WFOM - Time_Base'!$B$4:$B$29,0), MATCH(CONCATENATE($G295,S$2),'WFOM - Time_Base'!$A$8:$API$8,0)) *
INDEX('WFOM - Time_Base'!$A$4:$API$29, MATCH("CenHos_Per", 'WFOM - Time_Base'!$B$4:$B$29,0), MATCH(CONCATENATE($G295,S$2),'WFOM - Time_Base'!$A$8:$API$8,0)),
IFERROR($AN295 * INDEX('Inputs from Uganda staff'!$E$61:$BM$80,MATCH('HRH Need estimation'!S$2,'Inputs from Uganda staff'!$E$61:$E$80,0),MATCH('HRH Need estimation'!$D295,'Inputs from Uganda staff'!$E$6:$BM$6,0)),
""))</f>
        <v>0</v>
      </c>
      <c r="T295" s="122">
        <f>IFERROR(
$AN295 * INDEX('WFOM - Time_Base'!$A$4:$API$29, MATCH("CenHos", 'WFOM - Time_Base'!$B$4:$B$29,0), MATCH(CONCATENATE($G295,T$2),'WFOM - Time_Base'!$A$8:$API$8,0)) *
INDEX('WFOM - Time_Base'!$A$4:$API$29, MATCH("CenHos_Per", 'WFOM - Time_Base'!$B$4:$B$29,0), MATCH(CONCATENATE($G295,T$2),'WFOM - Time_Base'!$A$8:$API$8,0)),
IFERROR($AN295 * INDEX('Inputs from Uganda staff'!$E$61:$BM$80,MATCH('HRH Need estimation'!T$2,'Inputs from Uganda staff'!$E$61:$E$80,0),MATCH('HRH Need estimation'!$D295,'Inputs from Uganda staff'!$E$6:$BM$6,0)),
""))</f>
        <v>0</v>
      </c>
      <c r="U295" s="122">
        <f>IFERROR(
$AN295 * INDEX('WFOM - Time_Base'!$A$4:$API$29, MATCH("CenHos", 'WFOM - Time_Base'!$B$4:$B$29,0), MATCH(CONCATENATE($G295,U$2),'WFOM - Time_Base'!$A$8:$API$8,0)) *
INDEX('WFOM - Time_Base'!$A$4:$API$29, MATCH("CenHos_Per", 'WFOM - Time_Base'!$B$4:$B$29,0), MATCH(CONCATENATE($G295,U$2),'WFOM - Time_Base'!$A$8:$API$8,0)),
IFERROR($AN295 * INDEX('Inputs from Uganda staff'!$E$61:$BM$80,MATCH('HRH Need estimation'!U$2,'Inputs from Uganda staff'!$E$61:$E$80,0),MATCH('HRH Need estimation'!$D295,'Inputs from Uganda staff'!$E$6:$BM$6,0)),
""))</f>
        <v>0</v>
      </c>
      <c r="V295" s="122">
        <f>IFERROR(
$AN295 * INDEX('WFOM - Time_Base'!$A$4:$API$29, MATCH("CenHos", 'WFOM - Time_Base'!$B$4:$B$29,0), MATCH(CONCATENATE($G295,V$2),'WFOM - Time_Base'!$A$8:$API$8,0)) *
INDEX('WFOM - Time_Base'!$A$4:$API$29, MATCH("CenHos_Per", 'WFOM - Time_Base'!$B$4:$B$29,0), MATCH(CONCATENATE($G295,V$2),'WFOM - Time_Base'!$A$8:$API$8,0)),
IFERROR($AN295 * INDEX('Inputs from Uganda staff'!$E$61:$BM$80,MATCH('HRH Need estimation'!V$2,'Inputs from Uganda staff'!$E$61:$E$80,0),MATCH('HRH Need estimation'!$D295,'Inputs from Uganda staff'!$E$6:$BM$6,0)),
""))</f>
        <v>0</v>
      </c>
      <c r="W295" s="122">
        <f>IFERROR(
$AN295 * INDEX('WFOM - Time_Base'!$A$4:$API$29, MATCH("CenHos", 'WFOM - Time_Base'!$B$4:$B$29,0), MATCH(CONCATENATE($G295,W$2),'WFOM - Time_Base'!$A$8:$API$8,0)) *
INDEX('WFOM - Time_Base'!$A$4:$API$29, MATCH("CenHos_Per", 'WFOM - Time_Base'!$B$4:$B$29,0), MATCH(CONCATENATE($G295,W$2),'WFOM - Time_Base'!$A$8:$API$8,0)),
IFERROR($AN295 * INDEX('Inputs from Uganda staff'!$E$61:$BM$80,MATCH('HRH Need estimation'!W$2,'Inputs from Uganda staff'!$E$61:$E$80,0),MATCH('HRH Need estimation'!$D295,'Inputs from Uganda staff'!$E$6:$BM$6,0)),
""))</f>
        <v>0</v>
      </c>
      <c r="X295" s="122">
        <f>IFERROR(
$AN295 * INDEX('WFOM - Time_Base'!$A$4:$API$29, MATCH("CenHos", 'WFOM - Time_Base'!$B$4:$B$29,0), MATCH(CONCATENATE($G295,X$2),'WFOM - Time_Base'!$A$8:$API$8,0)) *
INDEX('WFOM - Time_Base'!$A$4:$API$29, MATCH("CenHos_Per", 'WFOM - Time_Base'!$B$4:$B$29,0), MATCH(CONCATENATE($G295,X$2),'WFOM - Time_Base'!$A$8:$API$8,0)),
IFERROR($AN295 * INDEX('Inputs from Uganda staff'!$E$61:$BM$80,MATCH('HRH Need estimation'!X$2,'Inputs from Uganda staff'!$E$61:$E$80,0),MATCH('HRH Need estimation'!$D295,'Inputs from Uganda staff'!$E$6:$BM$6,0)),
""))</f>
        <v>0</v>
      </c>
      <c r="Y295" s="122">
        <f>IFERROR(
$AN295 * INDEX('WFOM - Time_Base'!$A$4:$API$29, MATCH("CenHos", 'WFOM - Time_Base'!$B$4:$B$29,0), MATCH(CONCATENATE($G295,Y$2),'WFOM - Time_Base'!$A$8:$API$8,0)) *
INDEX('WFOM - Time_Base'!$A$4:$API$29, MATCH("CenHos_Per", 'WFOM - Time_Base'!$B$4:$B$29,0), MATCH(CONCATENATE($G295,Y$2),'WFOM - Time_Base'!$A$8:$API$8,0)),
IFERROR($AN295 * INDEX('Inputs from Uganda staff'!$E$61:$BM$80,MATCH('HRH Need estimation'!Y$2,'Inputs from Uganda staff'!$E$61:$E$80,0),MATCH('HRH Need estimation'!$D295,'Inputs from Uganda staff'!$E$6:$BM$6,0)),
""))</f>
        <v>0</v>
      </c>
      <c r="Z295" s="122">
        <f>IFERROR(
$AN295 * INDEX('WFOM - Time_Base'!$A$4:$API$29, MATCH("CenHos", 'WFOM - Time_Base'!$B$4:$B$29,0), MATCH(CONCATENATE($G295,Z$2),'WFOM - Time_Base'!$A$8:$API$8,0)) *
INDEX('WFOM - Time_Base'!$A$4:$API$29, MATCH("CenHos_Per", 'WFOM - Time_Base'!$B$4:$B$29,0), MATCH(CONCATENATE($G295,Z$2),'WFOM - Time_Base'!$A$8:$API$8,0)),
IFERROR($AN295 * INDEX('Inputs from Uganda staff'!$E$61:$BM$80,MATCH('HRH Need estimation'!Z$2,'Inputs from Uganda staff'!$E$61:$E$80,0),MATCH('HRH Need estimation'!$D295,'Inputs from Uganda staff'!$E$6:$BM$6,0)),
""))</f>
        <v>0</v>
      </c>
      <c r="AA295" s="122">
        <f>IFERROR(
$AN295 * INDEX('WFOM - Time_Base'!$A$4:$API$29, MATCH("CenHos", 'WFOM - Time_Base'!$B$4:$B$29,0), MATCH(CONCATENATE($G295,AA$2),'WFOM - Time_Base'!$A$8:$API$8,0)) *
INDEX('WFOM - Time_Base'!$A$4:$API$29, MATCH("CenHos_Per", 'WFOM - Time_Base'!$B$4:$B$29,0), MATCH(CONCATENATE($G295,AA$2),'WFOM - Time_Base'!$A$8:$API$8,0)),
IFERROR($AN295 * INDEX('Inputs from Uganda staff'!$E$61:$BM$80,MATCH('HRH Need estimation'!AA$2,'Inputs from Uganda staff'!$E$61:$E$80,0),MATCH('HRH Need estimation'!$D295,'Inputs from Uganda staff'!$E$6:$BM$6,0)),
""))</f>
        <v>10</v>
      </c>
      <c r="AB295" s="122">
        <f>IFERROR(
$AN295 * INDEX('WFOM - Time_Base'!$A$4:$API$29, MATCH("CenHos", 'WFOM - Time_Base'!$B$4:$B$29,0), MATCH(CONCATENATE($G295,AB$2),'WFOM - Time_Base'!$A$8:$API$8,0)) *
INDEX('WFOM - Time_Base'!$A$4:$API$29, MATCH("CenHos_Per", 'WFOM - Time_Base'!$B$4:$B$29,0), MATCH(CONCATENATE($G295,AB$2),'WFOM - Time_Base'!$A$8:$API$8,0)),
IFERROR($AN295 * INDEX('Inputs from Uganda staff'!$E$61:$BM$80,MATCH('HRH Need estimation'!AB$2,'Inputs from Uganda staff'!$E$61:$E$80,0),MATCH('HRH Need estimation'!$D295,'Inputs from Uganda staff'!$E$6:$BM$6,0)),
""))</f>
        <v>0</v>
      </c>
      <c r="AC295" s="122" t="str">
        <f>IFERROR(
$AN295 * INDEX('WFOM - Time_Base'!$A$4:$API$29, MATCH("CenHos", 'WFOM - Time_Base'!$B$4:$B$29,0), MATCH(CONCATENATE($G295,AC$2),'WFOM - Time_Base'!$A$8:$API$8,0)) *
INDEX('WFOM - Time_Base'!$A$4:$API$29, MATCH("CenHos_Per", 'WFOM - Time_Base'!$B$4:$B$29,0), MATCH(CONCATENATE($G295,AC$2),'WFOM - Time_Base'!$A$8:$API$8,0)),
IFERROR($AN295 * INDEX('Inputs from Uganda staff'!$E$61:$BM$80,MATCH('HRH Need estimation'!AC$2,'Inputs from Uganda staff'!$E$61:$E$80,0),MATCH('HRH Need estimation'!$D295,'Inputs from Uganda staff'!$E$6:$BM$6,0)),
""))</f>
        <v/>
      </c>
      <c r="AD295" s="122">
        <f>IFERROR(
$AN295 * INDEX('WFOM - Time_Base'!$A$4:$API$29, MATCH("CenHos", 'WFOM - Time_Base'!$B$4:$B$29,0), MATCH(CONCATENATE($G295,AD$2),'WFOM - Time_Base'!$A$8:$API$8,0)) *
INDEX('WFOM - Time_Base'!$A$4:$API$29, MATCH("CenHos_Per", 'WFOM - Time_Base'!$B$4:$B$29,0), MATCH(CONCATENATE($G295,AD$2),'WFOM - Time_Base'!$A$8:$API$8,0)),
IFERROR($AN295 * INDEX('Inputs from Uganda staff'!$E$61:$BM$80,MATCH('HRH Need estimation'!AD$2,'Inputs from Uganda staff'!$E$61:$E$80,0),MATCH('HRH Need estimation'!$D295,'Inputs from Uganda staff'!$E$6:$BM$6,0)),
""))</f>
        <v>0</v>
      </c>
      <c r="AE295" s="122">
        <f>IFERROR(
$AN295 * INDEX('WFOM - Time_Base'!$A$4:$API$29, MATCH("CenHos", 'WFOM - Time_Base'!$B$4:$B$29,0), MATCH(CONCATENATE($G295,AE$2),'WFOM - Time_Base'!$A$8:$API$8,0)) *
INDEX('WFOM - Time_Base'!$A$4:$API$29, MATCH("CenHos_Per", 'WFOM - Time_Base'!$B$4:$B$29,0), MATCH(CONCATENATE($G295,AE$2),'WFOM - Time_Base'!$A$8:$API$8,0)),
IFERROR($AN295 * INDEX('Inputs from Uganda staff'!$E$61:$BM$80,MATCH('HRH Need estimation'!AE$2,'Inputs from Uganda staff'!$E$61:$E$80,0),MATCH('HRH Need estimation'!$D295,'Inputs from Uganda staff'!$E$6:$BM$6,0)),
""))</f>
        <v>0</v>
      </c>
      <c r="AF295" s="122">
        <f>IFERROR(
$AN295 * INDEX('WFOM - Time_Base'!$A$4:$API$29, MATCH("CenHos", 'WFOM - Time_Base'!$B$4:$B$29,0), MATCH(CONCATENATE($G295,AF$2),'WFOM - Time_Base'!$A$8:$API$8,0)) *
INDEX('WFOM - Time_Base'!$A$4:$API$29, MATCH("CenHos_Per", 'WFOM - Time_Base'!$B$4:$B$29,0), MATCH(CONCATENATE($G295,AF$2),'WFOM - Time_Base'!$A$8:$API$8,0)),
IFERROR($AN295 * INDEX('Inputs from Uganda staff'!$E$61:$BM$80,MATCH('HRH Need estimation'!AF$2,'Inputs from Uganda staff'!$E$61:$E$80,0),MATCH('HRH Need estimation'!$D295,'Inputs from Uganda staff'!$E$6:$BM$6,0)),
""))</f>
        <v>0</v>
      </c>
      <c r="AG295" s="122">
        <f>IFERROR(
$AN295 * INDEX('WFOM - Time_Base'!$A$4:$API$29, MATCH("CenHos", 'WFOM - Time_Base'!$B$4:$B$29,0), MATCH(CONCATENATE($G295,AG$2),'WFOM - Time_Base'!$A$8:$API$8,0)) *
INDEX('WFOM - Time_Base'!$A$4:$API$29, MATCH("CenHos_Per", 'WFOM - Time_Base'!$B$4:$B$29,0), MATCH(CONCATENATE($G295,AG$2),'WFOM - Time_Base'!$A$8:$API$8,0)),
IFERROR($AN295 * INDEX('Inputs from Uganda staff'!$E$61:$BM$80,MATCH('HRH Need estimation'!AG$2,'Inputs from Uganda staff'!$E$61:$E$80,0),MATCH('HRH Need estimation'!$D295,'Inputs from Uganda staff'!$E$6:$BM$6,0)),
""))</f>
        <v>0</v>
      </c>
      <c r="AH295" s="122">
        <f>IFERROR(
$AN295 * INDEX('WFOM - Time_Base'!$A$4:$API$29, MATCH("CenHos", 'WFOM - Time_Base'!$B$4:$B$29,0), MATCH(CONCATENATE($G295,AH$2),'WFOM - Time_Base'!$A$8:$API$8,0)) *
INDEX('WFOM - Time_Base'!$A$4:$API$29, MATCH("CenHos_Per", 'WFOM - Time_Base'!$B$4:$B$29,0), MATCH(CONCATENATE($G295,AH$2),'WFOM - Time_Base'!$A$8:$API$8,0)),
IFERROR($AN295 * INDEX('Inputs from Uganda staff'!$E$61:$BM$80,MATCH('HRH Need estimation'!AH$2,'Inputs from Uganda staff'!$E$61:$E$80,0),MATCH('HRH Need estimation'!$D295,'Inputs from Uganda staff'!$E$6:$BM$6,0)),
""))</f>
        <v>0</v>
      </c>
      <c r="AI295" s="122">
        <f>IFERROR(
$AN295 * INDEX('WFOM - Time_Base'!$A$4:$API$29, MATCH("CenHos", 'WFOM - Time_Base'!$B$4:$B$29,0), MATCH(CONCATENATE($G295,AI$2),'WFOM - Time_Base'!$A$8:$API$8,0)) *
INDEX('WFOM - Time_Base'!$A$4:$API$29, MATCH("CenHos_Per", 'WFOM - Time_Base'!$B$4:$B$29,0), MATCH(CONCATENATE($G295,AI$2),'WFOM - Time_Base'!$A$8:$API$8,0)),
IFERROR($AN295 * INDEX('Inputs from Uganda staff'!$E$61:$BM$80,MATCH('HRH Need estimation'!AI$2,'Inputs from Uganda staff'!$E$61:$E$80,0),MATCH('HRH Need estimation'!$D295,'Inputs from Uganda staff'!$E$6:$BM$6,0)),
""))</f>
        <v>0</v>
      </c>
      <c r="AJ295" s="122">
        <f>IFERROR(
$AN295 * INDEX('WFOM - Time_Base'!$A$4:$API$29, MATCH("CenHos", 'WFOM - Time_Base'!$B$4:$B$29,0), MATCH(CONCATENATE($G295,AJ$2),'WFOM - Time_Base'!$A$8:$API$8,0)) *
INDEX('WFOM - Time_Base'!$A$4:$API$29, MATCH("CenHos_Per", 'WFOM - Time_Base'!$B$4:$B$29,0), MATCH(CONCATENATE($G295,AJ$2),'WFOM - Time_Base'!$A$8:$API$8,0)),
IFERROR($AN295 * INDEX('Inputs from Uganda staff'!$E$61:$BM$80,MATCH('HRH Need estimation'!AJ$2,'Inputs from Uganda staff'!$E$61:$E$80,0),MATCH('HRH Need estimation'!$D295,'Inputs from Uganda staff'!$E$6:$BM$6,0)),
""))</f>
        <v>0</v>
      </c>
      <c r="AK295" s="122">
        <f>IFERROR(
$AN295 * INDEX('WFOM - Time_Base'!$A$4:$API$29, MATCH("CenHos", 'WFOM - Time_Base'!$B$4:$B$29,0), MATCH(CONCATENATE($G295,AK$2),'WFOM - Time_Base'!$A$8:$API$8,0)) *
INDEX('WFOM - Time_Base'!$A$4:$API$29, MATCH("CenHos_Per", 'WFOM - Time_Base'!$B$4:$B$29,0), MATCH(CONCATENATE($G295,AK$2),'WFOM - Time_Base'!$A$8:$API$8,0)),
IFERROR($AN295 * INDEX('Inputs from Uganda staff'!$E$61:$BM$80,MATCH('HRH Need estimation'!AK$2,'Inputs from Uganda staff'!$E$61:$E$80,0),MATCH('HRH Need estimation'!$D295,'Inputs from Uganda staff'!$E$6:$BM$6,0)),
""))</f>
        <v>0</v>
      </c>
      <c r="AL295" s="122">
        <f>IFERROR(
$AN295 * INDEX('WFOM - Time_Base'!$A$4:$API$29, MATCH("CenHos", 'WFOM - Time_Base'!$B$4:$B$29,0), MATCH(CONCATENATE($G295,AL$2),'WFOM - Time_Base'!$A$8:$API$8,0)) *
INDEX('WFOM - Time_Base'!$A$4:$API$29, MATCH("CenHos_Per", 'WFOM - Time_Base'!$B$4:$B$29,0), MATCH(CONCATENATE($G295,AL$2),'WFOM - Time_Base'!$A$8:$API$8,0)),
IFERROR($AN295 * INDEX('Inputs from Uganda staff'!$E$61:$BM$80,MATCH('HRH Need estimation'!AL$2,'Inputs from Uganda staff'!$E$61:$E$80,0),MATCH('HRH Need estimation'!$D295,'Inputs from Uganda staff'!$E$6:$BM$6,0)),
""))</f>
        <v>0</v>
      </c>
      <c r="AN295">
        <v>1</v>
      </c>
      <c r="AO295" t="e">
        <f t="shared" si="12"/>
        <v>#N/A</v>
      </c>
    </row>
    <row r="296" spans="1:42">
      <c r="A296" s="106" t="s">
        <v>1046</v>
      </c>
      <c r="B296" s="106" t="s">
        <v>76</v>
      </c>
      <c r="C296" s="107" t="s">
        <v>807</v>
      </c>
      <c r="D296" s="113" t="s">
        <v>808</v>
      </c>
      <c r="E296" s="122" t="s">
        <v>863</v>
      </c>
      <c r="F296" s="252"/>
      <c r="G296" s="122" t="str">
        <f>IF(F296&lt;&gt;"", VLOOKUP(F296,'WFOM - Cadre and Service List'!$E$4:$F$52,2,FALSE), "")</f>
        <v/>
      </c>
      <c r="H296" s="122"/>
      <c r="I296" s="207"/>
      <c r="J296" s="207"/>
      <c r="K296" s="207"/>
      <c r="L296" s="207"/>
      <c r="M296" s="207"/>
      <c r="N296" s="207"/>
      <c r="O296" s="207"/>
      <c r="P296" s="207">
        <f t="shared" si="11"/>
        <v>0</v>
      </c>
      <c r="Q296" s="122" t="s">
        <v>1947</v>
      </c>
      <c r="R296" s="122">
        <f>IFERROR(
$AN296 * INDEX('WFOM - Time_Base'!$A$4:$API$29, MATCH("CenHos", 'WFOM - Time_Base'!$B$4:$B$29,0), MATCH(CONCATENATE($G296,R$2),'WFOM - Time_Base'!$A$8:$API$8,0)) *
INDEX('WFOM - Time_Base'!$A$4:$API$29, MATCH("CenHos_Per", 'WFOM - Time_Base'!$B$4:$B$29,0), MATCH(CONCATENATE($G296,R$2),'WFOM - Time_Base'!$A$8:$API$8,0)),
IFERROR($AN296 * INDEX('Inputs from Uganda staff'!$E$61:$BM$80,MATCH('HRH Need estimation'!R$2,'Inputs from Uganda staff'!$E$61:$E$80,0),MATCH('HRH Need estimation'!$D296,'Inputs from Uganda staff'!$E$6:$BM$6,0)),
""))</f>
        <v>0</v>
      </c>
      <c r="S296" s="122">
        <f>IFERROR(
$AN296 * INDEX('WFOM - Time_Base'!$A$4:$API$29, MATCH("CenHos", 'WFOM - Time_Base'!$B$4:$B$29,0), MATCH(CONCATENATE($G296,S$2),'WFOM - Time_Base'!$A$8:$API$8,0)) *
INDEX('WFOM - Time_Base'!$A$4:$API$29, MATCH("CenHos_Per", 'WFOM - Time_Base'!$B$4:$B$29,0), MATCH(CONCATENATE($G296,S$2),'WFOM - Time_Base'!$A$8:$API$8,0)),
IFERROR($AN296 * INDEX('Inputs from Uganda staff'!$E$61:$BM$80,MATCH('HRH Need estimation'!S$2,'Inputs from Uganda staff'!$E$61:$E$80,0),MATCH('HRH Need estimation'!$D296,'Inputs from Uganda staff'!$E$6:$BM$6,0)),
""))</f>
        <v>0</v>
      </c>
      <c r="T296" s="122">
        <f>IFERROR(
$AN296 * INDEX('WFOM - Time_Base'!$A$4:$API$29, MATCH("CenHos", 'WFOM - Time_Base'!$B$4:$B$29,0), MATCH(CONCATENATE($G296,T$2),'WFOM - Time_Base'!$A$8:$API$8,0)) *
INDEX('WFOM - Time_Base'!$A$4:$API$29, MATCH("CenHos_Per", 'WFOM - Time_Base'!$B$4:$B$29,0), MATCH(CONCATENATE($G296,T$2),'WFOM - Time_Base'!$A$8:$API$8,0)),
IFERROR($AN296 * INDEX('Inputs from Uganda staff'!$E$61:$BM$80,MATCH('HRH Need estimation'!T$2,'Inputs from Uganda staff'!$E$61:$E$80,0),MATCH('HRH Need estimation'!$D296,'Inputs from Uganda staff'!$E$6:$BM$6,0)),
""))</f>
        <v>0</v>
      </c>
      <c r="U296" s="122">
        <f>IFERROR(
$AN296 * INDEX('WFOM - Time_Base'!$A$4:$API$29, MATCH("CenHos", 'WFOM - Time_Base'!$B$4:$B$29,0), MATCH(CONCATENATE($G296,U$2),'WFOM - Time_Base'!$A$8:$API$8,0)) *
INDEX('WFOM - Time_Base'!$A$4:$API$29, MATCH("CenHos_Per", 'WFOM - Time_Base'!$B$4:$B$29,0), MATCH(CONCATENATE($G296,U$2),'WFOM - Time_Base'!$A$8:$API$8,0)),
IFERROR($AN296 * INDEX('Inputs from Uganda staff'!$E$61:$BM$80,MATCH('HRH Need estimation'!U$2,'Inputs from Uganda staff'!$E$61:$E$80,0),MATCH('HRH Need estimation'!$D296,'Inputs from Uganda staff'!$E$6:$BM$6,0)),
""))</f>
        <v>5</v>
      </c>
      <c r="V296" s="122">
        <f>IFERROR(
$AN296 * INDEX('WFOM - Time_Base'!$A$4:$API$29, MATCH("CenHos", 'WFOM - Time_Base'!$B$4:$B$29,0), MATCH(CONCATENATE($G296,V$2),'WFOM - Time_Base'!$A$8:$API$8,0)) *
INDEX('WFOM - Time_Base'!$A$4:$API$29, MATCH("CenHos_Per", 'WFOM - Time_Base'!$B$4:$B$29,0), MATCH(CONCATENATE($G296,V$2),'WFOM - Time_Base'!$A$8:$API$8,0)),
IFERROR($AN296 * INDEX('Inputs from Uganda staff'!$E$61:$BM$80,MATCH('HRH Need estimation'!V$2,'Inputs from Uganda staff'!$E$61:$E$80,0),MATCH('HRH Need estimation'!$D296,'Inputs from Uganda staff'!$E$6:$BM$6,0)),
""))</f>
        <v>0</v>
      </c>
      <c r="W296" s="122">
        <f>IFERROR(
$AN296 * INDEX('WFOM - Time_Base'!$A$4:$API$29, MATCH("CenHos", 'WFOM - Time_Base'!$B$4:$B$29,0), MATCH(CONCATENATE($G296,W$2),'WFOM - Time_Base'!$A$8:$API$8,0)) *
INDEX('WFOM - Time_Base'!$A$4:$API$29, MATCH("CenHos_Per", 'WFOM - Time_Base'!$B$4:$B$29,0), MATCH(CONCATENATE($G296,W$2),'WFOM - Time_Base'!$A$8:$API$8,0)),
IFERROR($AN296 * INDEX('Inputs from Uganda staff'!$E$61:$BM$80,MATCH('HRH Need estimation'!W$2,'Inputs from Uganda staff'!$E$61:$E$80,0),MATCH('HRH Need estimation'!$D296,'Inputs from Uganda staff'!$E$6:$BM$6,0)),
""))</f>
        <v>0</v>
      </c>
      <c r="X296" s="122">
        <f>IFERROR(
$AN296 * INDEX('WFOM - Time_Base'!$A$4:$API$29, MATCH("CenHos", 'WFOM - Time_Base'!$B$4:$B$29,0), MATCH(CONCATENATE($G296,X$2),'WFOM - Time_Base'!$A$8:$API$8,0)) *
INDEX('WFOM - Time_Base'!$A$4:$API$29, MATCH("CenHos_Per", 'WFOM - Time_Base'!$B$4:$B$29,0), MATCH(CONCATENATE($G296,X$2),'WFOM - Time_Base'!$A$8:$API$8,0)),
IFERROR($AN296 * INDEX('Inputs from Uganda staff'!$E$61:$BM$80,MATCH('HRH Need estimation'!X$2,'Inputs from Uganda staff'!$E$61:$E$80,0),MATCH('HRH Need estimation'!$D296,'Inputs from Uganda staff'!$E$6:$BM$6,0)),
""))</f>
        <v>0</v>
      </c>
      <c r="Y296" s="122">
        <f>IFERROR(
$AN296 * INDEX('WFOM - Time_Base'!$A$4:$API$29, MATCH("CenHos", 'WFOM - Time_Base'!$B$4:$B$29,0), MATCH(CONCATENATE($G296,Y$2),'WFOM - Time_Base'!$A$8:$API$8,0)) *
INDEX('WFOM - Time_Base'!$A$4:$API$29, MATCH("CenHos_Per", 'WFOM - Time_Base'!$B$4:$B$29,0), MATCH(CONCATENATE($G296,Y$2),'WFOM - Time_Base'!$A$8:$API$8,0)),
IFERROR($AN296 * INDEX('Inputs from Uganda staff'!$E$61:$BM$80,MATCH('HRH Need estimation'!Y$2,'Inputs from Uganda staff'!$E$61:$E$80,0),MATCH('HRH Need estimation'!$D296,'Inputs from Uganda staff'!$E$6:$BM$6,0)),
""))</f>
        <v>0</v>
      </c>
      <c r="Z296" s="122">
        <f>IFERROR(
$AN296 * INDEX('WFOM - Time_Base'!$A$4:$API$29, MATCH("CenHos", 'WFOM - Time_Base'!$B$4:$B$29,0), MATCH(CONCATENATE($G296,Z$2),'WFOM - Time_Base'!$A$8:$API$8,0)) *
INDEX('WFOM - Time_Base'!$A$4:$API$29, MATCH("CenHos_Per", 'WFOM - Time_Base'!$B$4:$B$29,0), MATCH(CONCATENATE($G296,Z$2),'WFOM - Time_Base'!$A$8:$API$8,0)),
IFERROR($AN296 * INDEX('Inputs from Uganda staff'!$E$61:$BM$80,MATCH('HRH Need estimation'!Z$2,'Inputs from Uganda staff'!$E$61:$E$80,0),MATCH('HRH Need estimation'!$D296,'Inputs from Uganda staff'!$E$6:$BM$6,0)),
""))</f>
        <v>0</v>
      </c>
      <c r="AA296" s="122">
        <f>IFERROR(
$AN296 * INDEX('WFOM - Time_Base'!$A$4:$API$29, MATCH("CenHos", 'WFOM - Time_Base'!$B$4:$B$29,0), MATCH(CONCATENATE($G296,AA$2),'WFOM - Time_Base'!$A$8:$API$8,0)) *
INDEX('WFOM - Time_Base'!$A$4:$API$29, MATCH("CenHos_Per", 'WFOM - Time_Base'!$B$4:$B$29,0), MATCH(CONCATENATE($G296,AA$2),'WFOM - Time_Base'!$A$8:$API$8,0)),
IFERROR($AN296 * INDEX('Inputs from Uganda staff'!$E$61:$BM$80,MATCH('HRH Need estimation'!AA$2,'Inputs from Uganda staff'!$E$61:$E$80,0),MATCH('HRH Need estimation'!$D296,'Inputs from Uganda staff'!$E$6:$BM$6,0)),
""))</f>
        <v>10</v>
      </c>
      <c r="AB296" s="122">
        <f>IFERROR(
$AN296 * INDEX('WFOM - Time_Base'!$A$4:$API$29, MATCH("CenHos", 'WFOM - Time_Base'!$B$4:$B$29,0), MATCH(CONCATENATE($G296,AB$2),'WFOM - Time_Base'!$A$8:$API$8,0)) *
INDEX('WFOM - Time_Base'!$A$4:$API$29, MATCH("CenHos_Per", 'WFOM - Time_Base'!$B$4:$B$29,0), MATCH(CONCATENATE($G296,AB$2),'WFOM - Time_Base'!$A$8:$API$8,0)),
IFERROR($AN296 * INDEX('Inputs from Uganda staff'!$E$61:$BM$80,MATCH('HRH Need estimation'!AB$2,'Inputs from Uganda staff'!$E$61:$E$80,0),MATCH('HRH Need estimation'!$D296,'Inputs from Uganda staff'!$E$6:$BM$6,0)),
""))</f>
        <v>0</v>
      </c>
      <c r="AC296" s="122" t="str">
        <f>IFERROR(
$AN296 * INDEX('WFOM - Time_Base'!$A$4:$API$29, MATCH("CenHos", 'WFOM - Time_Base'!$B$4:$B$29,0), MATCH(CONCATENATE($G296,AC$2),'WFOM - Time_Base'!$A$8:$API$8,0)) *
INDEX('WFOM - Time_Base'!$A$4:$API$29, MATCH("CenHos_Per", 'WFOM - Time_Base'!$B$4:$B$29,0), MATCH(CONCATENATE($G296,AC$2),'WFOM - Time_Base'!$A$8:$API$8,0)),
IFERROR($AN296 * INDEX('Inputs from Uganda staff'!$E$61:$BM$80,MATCH('HRH Need estimation'!AC$2,'Inputs from Uganda staff'!$E$61:$E$80,0),MATCH('HRH Need estimation'!$D296,'Inputs from Uganda staff'!$E$6:$BM$6,0)),
""))</f>
        <v/>
      </c>
      <c r="AD296" s="122">
        <f>IFERROR(
$AN296 * INDEX('WFOM - Time_Base'!$A$4:$API$29, MATCH("CenHos", 'WFOM - Time_Base'!$B$4:$B$29,0), MATCH(CONCATENATE($G296,AD$2),'WFOM - Time_Base'!$A$8:$API$8,0)) *
INDEX('WFOM - Time_Base'!$A$4:$API$29, MATCH("CenHos_Per", 'WFOM - Time_Base'!$B$4:$B$29,0), MATCH(CONCATENATE($G296,AD$2),'WFOM - Time_Base'!$A$8:$API$8,0)),
IFERROR($AN296 * INDEX('Inputs from Uganda staff'!$E$61:$BM$80,MATCH('HRH Need estimation'!AD$2,'Inputs from Uganda staff'!$E$61:$E$80,0),MATCH('HRH Need estimation'!$D296,'Inputs from Uganda staff'!$E$6:$BM$6,0)),
""))</f>
        <v>0</v>
      </c>
      <c r="AE296" s="122">
        <f>IFERROR(
$AN296 * INDEX('WFOM - Time_Base'!$A$4:$API$29, MATCH("CenHos", 'WFOM - Time_Base'!$B$4:$B$29,0), MATCH(CONCATENATE($G296,AE$2),'WFOM - Time_Base'!$A$8:$API$8,0)) *
INDEX('WFOM - Time_Base'!$A$4:$API$29, MATCH("CenHos_Per", 'WFOM - Time_Base'!$B$4:$B$29,0), MATCH(CONCATENATE($G296,AE$2),'WFOM - Time_Base'!$A$8:$API$8,0)),
IFERROR($AN296 * INDEX('Inputs from Uganda staff'!$E$61:$BM$80,MATCH('HRH Need estimation'!AE$2,'Inputs from Uganda staff'!$E$61:$E$80,0),MATCH('HRH Need estimation'!$D296,'Inputs from Uganda staff'!$E$6:$BM$6,0)),
""))</f>
        <v>0</v>
      </c>
      <c r="AF296" s="122">
        <f>IFERROR(
$AN296 * INDEX('WFOM - Time_Base'!$A$4:$API$29, MATCH("CenHos", 'WFOM - Time_Base'!$B$4:$B$29,0), MATCH(CONCATENATE($G296,AF$2),'WFOM - Time_Base'!$A$8:$API$8,0)) *
INDEX('WFOM - Time_Base'!$A$4:$API$29, MATCH("CenHos_Per", 'WFOM - Time_Base'!$B$4:$B$29,0), MATCH(CONCATENATE($G296,AF$2),'WFOM - Time_Base'!$A$8:$API$8,0)),
IFERROR($AN296 * INDEX('Inputs from Uganda staff'!$E$61:$BM$80,MATCH('HRH Need estimation'!AF$2,'Inputs from Uganda staff'!$E$61:$E$80,0),MATCH('HRH Need estimation'!$D296,'Inputs from Uganda staff'!$E$6:$BM$6,0)),
""))</f>
        <v>0</v>
      </c>
      <c r="AG296" s="122">
        <f>IFERROR(
$AN296 * INDEX('WFOM - Time_Base'!$A$4:$API$29, MATCH("CenHos", 'WFOM - Time_Base'!$B$4:$B$29,0), MATCH(CONCATENATE($G296,AG$2),'WFOM - Time_Base'!$A$8:$API$8,0)) *
INDEX('WFOM - Time_Base'!$A$4:$API$29, MATCH("CenHos_Per", 'WFOM - Time_Base'!$B$4:$B$29,0), MATCH(CONCATENATE($G296,AG$2),'WFOM - Time_Base'!$A$8:$API$8,0)),
IFERROR($AN296 * INDEX('Inputs from Uganda staff'!$E$61:$BM$80,MATCH('HRH Need estimation'!AG$2,'Inputs from Uganda staff'!$E$61:$E$80,0),MATCH('HRH Need estimation'!$D296,'Inputs from Uganda staff'!$E$6:$BM$6,0)),
""))</f>
        <v>0</v>
      </c>
      <c r="AH296" s="122">
        <f>IFERROR(
$AN296 * INDEX('WFOM - Time_Base'!$A$4:$API$29, MATCH("CenHos", 'WFOM - Time_Base'!$B$4:$B$29,0), MATCH(CONCATENATE($G296,AH$2),'WFOM - Time_Base'!$A$8:$API$8,0)) *
INDEX('WFOM - Time_Base'!$A$4:$API$29, MATCH("CenHos_Per", 'WFOM - Time_Base'!$B$4:$B$29,0), MATCH(CONCATENATE($G296,AH$2),'WFOM - Time_Base'!$A$8:$API$8,0)),
IFERROR($AN296 * INDEX('Inputs from Uganda staff'!$E$61:$BM$80,MATCH('HRH Need estimation'!AH$2,'Inputs from Uganda staff'!$E$61:$E$80,0),MATCH('HRH Need estimation'!$D296,'Inputs from Uganda staff'!$E$6:$BM$6,0)),
""))</f>
        <v>0</v>
      </c>
      <c r="AI296" s="122">
        <f>IFERROR(
$AN296 * INDEX('WFOM - Time_Base'!$A$4:$API$29, MATCH("CenHos", 'WFOM - Time_Base'!$B$4:$B$29,0), MATCH(CONCATENATE($G296,AI$2),'WFOM - Time_Base'!$A$8:$API$8,0)) *
INDEX('WFOM - Time_Base'!$A$4:$API$29, MATCH("CenHos_Per", 'WFOM - Time_Base'!$B$4:$B$29,0), MATCH(CONCATENATE($G296,AI$2),'WFOM - Time_Base'!$A$8:$API$8,0)),
IFERROR($AN296 * INDEX('Inputs from Uganda staff'!$E$61:$BM$80,MATCH('HRH Need estimation'!AI$2,'Inputs from Uganda staff'!$E$61:$E$80,0),MATCH('HRH Need estimation'!$D296,'Inputs from Uganda staff'!$E$6:$BM$6,0)),
""))</f>
        <v>0</v>
      </c>
      <c r="AJ296" s="122">
        <f>IFERROR(
$AN296 * INDEX('WFOM - Time_Base'!$A$4:$API$29, MATCH("CenHos", 'WFOM - Time_Base'!$B$4:$B$29,0), MATCH(CONCATENATE($G296,AJ$2),'WFOM - Time_Base'!$A$8:$API$8,0)) *
INDEX('WFOM - Time_Base'!$A$4:$API$29, MATCH("CenHos_Per", 'WFOM - Time_Base'!$B$4:$B$29,0), MATCH(CONCATENATE($G296,AJ$2),'WFOM - Time_Base'!$A$8:$API$8,0)),
IFERROR($AN296 * INDEX('Inputs from Uganda staff'!$E$61:$BM$80,MATCH('HRH Need estimation'!AJ$2,'Inputs from Uganda staff'!$E$61:$E$80,0),MATCH('HRH Need estimation'!$D296,'Inputs from Uganda staff'!$E$6:$BM$6,0)),
""))</f>
        <v>0</v>
      </c>
      <c r="AK296" s="122">
        <f>IFERROR(
$AN296 * INDEX('WFOM - Time_Base'!$A$4:$API$29, MATCH("CenHos", 'WFOM - Time_Base'!$B$4:$B$29,0), MATCH(CONCATENATE($G296,AK$2),'WFOM - Time_Base'!$A$8:$API$8,0)) *
INDEX('WFOM - Time_Base'!$A$4:$API$29, MATCH("CenHos_Per", 'WFOM - Time_Base'!$B$4:$B$29,0), MATCH(CONCATENATE($G296,AK$2),'WFOM - Time_Base'!$A$8:$API$8,0)),
IFERROR($AN296 * INDEX('Inputs from Uganda staff'!$E$61:$BM$80,MATCH('HRH Need estimation'!AK$2,'Inputs from Uganda staff'!$E$61:$E$80,0),MATCH('HRH Need estimation'!$D296,'Inputs from Uganda staff'!$E$6:$BM$6,0)),
""))</f>
        <v>0</v>
      </c>
      <c r="AL296" s="122">
        <f>IFERROR(
$AN296 * INDEX('WFOM - Time_Base'!$A$4:$API$29, MATCH("CenHos", 'WFOM - Time_Base'!$B$4:$B$29,0), MATCH(CONCATENATE($G296,AL$2),'WFOM - Time_Base'!$A$8:$API$8,0)) *
INDEX('WFOM - Time_Base'!$A$4:$API$29, MATCH("CenHos_Per", 'WFOM - Time_Base'!$B$4:$B$29,0), MATCH(CONCATENATE($G296,AL$2),'WFOM - Time_Base'!$A$8:$API$8,0)),
IFERROR($AN296 * INDEX('Inputs from Uganda staff'!$E$61:$BM$80,MATCH('HRH Need estimation'!AL$2,'Inputs from Uganda staff'!$E$61:$E$80,0),MATCH('HRH Need estimation'!$D296,'Inputs from Uganda staff'!$E$6:$BM$6,0)),
""))</f>
        <v>0</v>
      </c>
      <c r="AN296">
        <v>1</v>
      </c>
      <c r="AO296" t="str">
        <f t="shared" si="12"/>
        <v>316</v>
      </c>
      <c r="AP296" t="s">
        <v>2074</v>
      </c>
    </row>
    <row r="297" spans="1:42">
      <c r="A297" s="106" t="s">
        <v>1047</v>
      </c>
      <c r="B297" s="106" t="s">
        <v>76</v>
      </c>
      <c r="C297" s="107" t="s">
        <v>809</v>
      </c>
      <c r="D297" s="113" t="s">
        <v>810</v>
      </c>
      <c r="E297" s="122" t="s">
        <v>863</v>
      </c>
      <c r="F297" s="252"/>
      <c r="G297" s="122" t="str">
        <f>IF(F297&lt;&gt;"", VLOOKUP(F297,'WFOM - Cadre and Service List'!$E$4:$F$52,2,FALSE), "")</f>
        <v/>
      </c>
      <c r="H297" s="122"/>
      <c r="I297" s="207"/>
      <c r="J297" s="207"/>
      <c r="K297" s="207"/>
      <c r="L297" s="207"/>
      <c r="M297" s="207"/>
      <c r="N297" s="207"/>
      <c r="O297" s="207"/>
      <c r="P297" s="207">
        <f t="shared" si="11"/>
        <v>0</v>
      </c>
      <c r="Q297" s="122" t="s">
        <v>1947</v>
      </c>
      <c r="R297" s="122">
        <f>IFERROR(
$AN297 * INDEX('WFOM - Time_Base'!$A$4:$API$29, MATCH("CenHos", 'WFOM - Time_Base'!$B$4:$B$29,0), MATCH(CONCATENATE($G297,R$2),'WFOM - Time_Base'!$A$8:$API$8,0)) *
INDEX('WFOM - Time_Base'!$A$4:$API$29, MATCH("CenHos_Per", 'WFOM - Time_Base'!$B$4:$B$29,0), MATCH(CONCATENATE($G297,R$2),'WFOM - Time_Base'!$A$8:$API$8,0)),
IFERROR($AN297 * INDEX('Inputs from Uganda staff'!$E$61:$BM$80,MATCH('HRH Need estimation'!R$2,'Inputs from Uganda staff'!$E$61:$E$80,0),MATCH('HRH Need estimation'!$D297,'Inputs from Uganda staff'!$E$6:$BM$6,0)),
""))</f>
        <v>0</v>
      </c>
      <c r="S297" s="122">
        <f>IFERROR(
$AN297 * INDEX('WFOM - Time_Base'!$A$4:$API$29, MATCH("CenHos", 'WFOM - Time_Base'!$B$4:$B$29,0), MATCH(CONCATENATE($G297,S$2),'WFOM - Time_Base'!$A$8:$API$8,0)) *
INDEX('WFOM - Time_Base'!$A$4:$API$29, MATCH("CenHos_Per", 'WFOM - Time_Base'!$B$4:$B$29,0), MATCH(CONCATENATE($G297,S$2),'WFOM - Time_Base'!$A$8:$API$8,0)),
IFERROR($AN297 * INDEX('Inputs from Uganda staff'!$E$61:$BM$80,MATCH('HRH Need estimation'!S$2,'Inputs from Uganda staff'!$E$61:$E$80,0),MATCH('HRH Need estimation'!$D297,'Inputs from Uganda staff'!$E$6:$BM$6,0)),
""))</f>
        <v>0</v>
      </c>
      <c r="T297" s="122">
        <f>IFERROR(
$AN297 * INDEX('WFOM - Time_Base'!$A$4:$API$29, MATCH("CenHos", 'WFOM - Time_Base'!$B$4:$B$29,0), MATCH(CONCATENATE($G297,T$2),'WFOM - Time_Base'!$A$8:$API$8,0)) *
INDEX('WFOM - Time_Base'!$A$4:$API$29, MATCH("CenHos_Per", 'WFOM - Time_Base'!$B$4:$B$29,0), MATCH(CONCATENATE($G297,T$2),'WFOM - Time_Base'!$A$8:$API$8,0)),
IFERROR($AN297 * INDEX('Inputs from Uganda staff'!$E$61:$BM$80,MATCH('HRH Need estimation'!T$2,'Inputs from Uganda staff'!$E$61:$E$80,0),MATCH('HRH Need estimation'!$D297,'Inputs from Uganda staff'!$E$6:$BM$6,0)),
""))</f>
        <v>0</v>
      </c>
      <c r="U297" s="122">
        <f>IFERROR(
$AN297 * INDEX('WFOM - Time_Base'!$A$4:$API$29, MATCH("CenHos", 'WFOM - Time_Base'!$B$4:$B$29,0), MATCH(CONCATENATE($G297,U$2),'WFOM - Time_Base'!$A$8:$API$8,0)) *
INDEX('WFOM - Time_Base'!$A$4:$API$29, MATCH("CenHos_Per", 'WFOM - Time_Base'!$B$4:$B$29,0), MATCH(CONCATENATE($G297,U$2),'WFOM - Time_Base'!$A$8:$API$8,0)),
IFERROR($AN297 * INDEX('Inputs from Uganda staff'!$E$61:$BM$80,MATCH('HRH Need estimation'!U$2,'Inputs from Uganda staff'!$E$61:$E$80,0),MATCH('HRH Need estimation'!$D297,'Inputs from Uganda staff'!$E$6:$BM$6,0)),
""))</f>
        <v>5</v>
      </c>
      <c r="V297" s="122">
        <f>IFERROR(
$AN297 * INDEX('WFOM - Time_Base'!$A$4:$API$29, MATCH("CenHos", 'WFOM - Time_Base'!$B$4:$B$29,0), MATCH(CONCATENATE($G297,V$2),'WFOM - Time_Base'!$A$8:$API$8,0)) *
INDEX('WFOM - Time_Base'!$A$4:$API$29, MATCH("CenHos_Per", 'WFOM - Time_Base'!$B$4:$B$29,0), MATCH(CONCATENATE($G297,V$2),'WFOM - Time_Base'!$A$8:$API$8,0)),
IFERROR($AN297 * INDEX('Inputs from Uganda staff'!$E$61:$BM$80,MATCH('HRH Need estimation'!V$2,'Inputs from Uganda staff'!$E$61:$E$80,0),MATCH('HRH Need estimation'!$D297,'Inputs from Uganda staff'!$E$6:$BM$6,0)),
""))</f>
        <v>0</v>
      </c>
      <c r="W297" s="122">
        <f>IFERROR(
$AN297 * INDEX('WFOM - Time_Base'!$A$4:$API$29, MATCH("CenHos", 'WFOM - Time_Base'!$B$4:$B$29,0), MATCH(CONCATENATE($G297,W$2),'WFOM - Time_Base'!$A$8:$API$8,0)) *
INDEX('WFOM - Time_Base'!$A$4:$API$29, MATCH("CenHos_Per", 'WFOM - Time_Base'!$B$4:$B$29,0), MATCH(CONCATENATE($G297,W$2),'WFOM - Time_Base'!$A$8:$API$8,0)),
IFERROR($AN297 * INDEX('Inputs from Uganda staff'!$E$61:$BM$80,MATCH('HRH Need estimation'!W$2,'Inputs from Uganda staff'!$E$61:$E$80,0),MATCH('HRH Need estimation'!$D297,'Inputs from Uganda staff'!$E$6:$BM$6,0)),
""))</f>
        <v>0</v>
      </c>
      <c r="X297" s="122">
        <f>IFERROR(
$AN297 * INDEX('WFOM - Time_Base'!$A$4:$API$29, MATCH("CenHos", 'WFOM - Time_Base'!$B$4:$B$29,0), MATCH(CONCATENATE($G297,X$2),'WFOM - Time_Base'!$A$8:$API$8,0)) *
INDEX('WFOM - Time_Base'!$A$4:$API$29, MATCH("CenHos_Per", 'WFOM - Time_Base'!$B$4:$B$29,0), MATCH(CONCATENATE($G297,X$2),'WFOM - Time_Base'!$A$8:$API$8,0)),
IFERROR($AN297 * INDEX('Inputs from Uganda staff'!$E$61:$BM$80,MATCH('HRH Need estimation'!X$2,'Inputs from Uganda staff'!$E$61:$E$80,0),MATCH('HRH Need estimation'!$D297,'Inputs from Uganda staff'!$E$6:$BM$6,0)),
""))</f>
        <v>0</v>
      </c>
      <c r="Y297" s="122">
        <f>IFERROR(
$AN297 * INDEX('WFOM - Time_Base'!$A$4:$API$29, MATCH("CenHos", 'WFOM - Time_Base'!$B$4:$B$29,0), MATCH(CONCATENATE($G297,Y$2),'WFOM - Time_Base'!$A$8:$API$8,0)) *
INDEX('WFOM - Time_Base'!$A$4:$API$29, MATCH("CenHos_Per", 'WFOM - Time_Base'!$B$4:$B$29,0), MATCH(CONCATENATE($G297,Y$2),'WFOM - Time_Base'!$A$8:$API$8,0)),
IFERROR($AN297 * INDEX('Inputs from Uganda staff'!$E$61:$BM$80,MATCH('HRH Need estimation'!Y$2,'Inputs from Uganda staff'!$E$61:$E$80,0),MATCH('HRH Need estimation'!$D297,'Inputs from Uganda staff'!$E$6:$BM$6,0)),
""))</f>
        <v>0</v>
      </c>
      <c r="Z297" s="122">
        <f>IFERROR(
$AN297 * INDEX('WFOM - Time_Base'!$A$4:$API$29, MATCH("CenHos", 'WFOM - Time_Base'!$B$4:$B$29,0), MATCH(CONCATENATE($G297,Z$2),'WFOM - Time_Base'!$A$8:$API$8,0)) *
INDEX('WFOM - Time_Base'!$A$4:$API$29, MATCH("CenHos_Per", 'WFOM - Time_Base'!$B$4:$B$29,0), MATCH(CONCATENATE($G297,Z$2),'WFOM - Time_Base'!$A$8:$API$8,0)),
IFERROR($AN297 * INDEX('Inputs from Uganda staff'!$E$61:$BM$80,MATCH('HRH Need estimation'!Z$2,'Inputs from Uganda staff'!$E$61:$E$80,0),MATCH('HRH Need estimation'!$D297,'Inputs from Uganda staff'!$E$6:$BM$6,0)),
""))</f>
        <v>0</v>
      </c>
      <c r="AA297" s="122">
        <f>IFERROR(
$AN297 * INDEX('WFOM - Time_Base'!$A$4:$API$29, MATCH("CenHos", 'WFOM - Time_Base'!$B$4:$B$29,0), MATCH(CONCATENATE($G297,AA$2),'WFOM - Time_Base'!$A$8:$API$8,0)) *
INDEX('WFOM - Time_Base'!$A$4:$API$29, MATCH("CenHos_Per", 'WFOM - Time_Base'!$B$4:$B$29,0), MATCH(CONCATENATE($G297,AA$2),'WFOM - Time_Base'!$A$8:$API$8,0)),
IFERROR($AN297 * INDEX('Inputs from Uganda staff'!$E$61:$BM$80,MATCH('HRH Need estimation'!AA$2,'Inputs from Uganda staff'!$E$61:$E$80,0),MATCH('HRH Need estimation'!$D297,'Inputs from Uganda staff'!$E$6:$BM$6,0)),
""))</f>
        <v>10</v>
      </c>
      <c r="AB297" s="122">
        <f>IFERROR(
$AN297 * INDEX('WFOM - Time_Base'!$A$4:$API$29, MATCH("CenHos", 'WFOM - Time_Base'!$B$4:$B$29,0), MATCH(CONCATENATE($G297,AB$2),'WFOM - Time_Base'!$A$8:$API$8,0)) *
INDEX('WFOM - Time_Base'!$A$4:$API$29, MATCH("CenHos_Per", 'WFOM - Time_Base'!$B$4:$B$29,0), MATCH(CONCATENATE($G297,AB$2),'WFOM - Time_Base'!$A$8:$API$8,0)),
IFERROR($AN297 * INDEX('Inputs from Uganda staff'!$E$61:$BM$80,MATCH('HRH Need estimation'!AB$2,'Inputs from Uganda staff'!$E$61:$E$80,0),MATCH('HRH Need estimation'!$D297,'Inputs from Uganda staff'!$E$6:$BM$6,0)),
""))</f>
        <v>0</v>
      </c>
      <c r="AC297" s="122" t="str">
        <f>IFERROR(
$AN297 * INDEX('WFOM - Time_Base'!$A$4:$API$29, MATCH("CenHos", 'WFOM - Time_Base'!$B$4:$B$29,0), MATCH(CONCATENATE($G297,AC$2),'WFOM - Time_Base'!$A$8:$API$8,0)) *
INDEX('WFOM - Time_Base'!$A$4:$API$29, MATCH("CenHos_Per", 'WFOM - Time_Base'!$B$4:$B$29,0), MATCH(CONCATENATE($G297,AC$2),'WFOM - Time_Base'!$A$8:$API$8,0)),
IFERROR($AN297 * INDEX('Inputs from Uganda staff'!$E$61:$BM$80,MATCH('HRH Need estimation'!AC$2,'Inputs from Uganda staff'!$E$61:$E$80,0),MATCH('HRH Need estimation'!$D297,'Inputs from Uganda staff'!$E$6:$BM$6,0)),
""))</f>
        <v/>
      </c>
      <c r="AD297" s="122">
        <f>IFERROR(
$AN297 * INDEX('WFOM - Time_Base'!$A$4:$API$29, MATCH("CenHos", 'WFOM - Time_Base'!$B$4:$B$29,0), MATCH(CONCATENATE($G297,AD$2),'WFOM - Time_Base'!$A$8:$API$8,0)) *
INDEX('WFOM - Time_Base'!$A$4:$API$29, MATCH("CenHos_Per", 'WFOM - Time_Base'!$B$4:$B$29,0), MATCH(CONCATENATE($G297,AD$2),'WFOM - Time_Base'!$A$8:$API$8,0)),
IFERROR($AN297 * INDEX('Inputs from Uganda staff'!$E$61:$BM$80,MATCH('HRH Need estimation'!AD$2,'Inputs from Uganda staff'!$E$61:$E$80,0),MATCH('HRH Need estimation'!$D297,'Inputs from Uganda staff'!$E$6:$BM$6,0)),
""))</f>
        <v>0</v>
      </c>
      <c r="AE297" s="122">
        <f>IFERROR(
$AN297 * INDEX('WFOM - Time_Base'!$A$4:$API$29, MATCH("CenHos", 'WFOM - Time_Base'!$B$4:$B$29,0), MATCH(CONCATENATE($G297,AE$2),'WFOM - Time_Base'!$A$8:$API$8,0)) *
INDEX('WFOM - Time_Base'!$A$4:$API$29, MATCH("CenHos_Per", 'WFOM - Time_Base'!$B$4:$B$29,0), MATCH(CONCATENATE($G297,AE$2),'WFOM - Time_Base'!$A$8:$API$8,0)),
IFERROR($AN297 * INDEX('Inputs from Uganda staff'!$E$61:$BM$80,MATCH('HRH Need estimation'!AE$2,'Inputs from Uganda staff'!$E$61:$E$80,0),MATCH('HRH Need estimation'!$D297,'Inputs from Uganda staff'!$E$6:$BM$6,0)),
""))</f>
        <v>0</v>
      </c>
      <c r="AF297" s="122">
        <f>IFERROR(
$AN297 * INDEX('WFOM - Time_Base'!$A$4:$API$29, MATCH("CenHos", 'WFOM - Time_Base'!$B$4:$B$29,0), MATCH(CONCATENATE($G297,AF$2),'WFOM - Time_Base'!$A$8:$API$8,0)) *
INDEX('WFOM - Time_Base'!$A$4:$API$29, MATCH("CenHos_Per", 'WFOM - Time_Base'!$B$4:$B$29,0), MATCH(CONCATENATE($G297,AF$2),'WFOM - Time_Base'!$A$8:$API$8,0)),
IFERROR($AN297 * INDEX('Inputs from Uganda staff'!$E$61:$BM$80,MATCH('HRH Need estimation'!AF$2,'Inputs from Uganda staff'!$E$61:$E$80,0),MATCH('HRH Need estimation'!$D297,'Inputs from Uganda staff'!$E$6:$BM$6,0)),
""))</f>
        <v>0</v>
      </c>
      <c r="AG297" s="122">
        <f>IFERROR(
$AN297 * INDEX('WFOM - Time_Base'!$A$4:$API$29, MATCH("CenHos", 'WFOM - Time_Base'!$B$4:$B$29,0), MATCH(CONCATENATE($G297,AG$2),'WFOM - Time_Base'!$A$8:$API$8,0)) *
INDEX('WFOM - Time_Base'!$A$4:$API$29, MATCH("CenHos_Per", 'WFOM - Time_Base'!$B$4:$B$29,0), MATCH(CONCATENATE($G297,AG$2),'WFOM - Time_Base'!$A$8:$API$8,0)),
IFERROR($AN297 * INDEX('Inputs from Uganda staff'!$E$61:$BM$80,MATCH('HRH Need estimation'!AG$2,'Inputs from Uganda staff'!$E$61:$E$80,0),MATCH('HRH Need estimation'!$D297,'Inputs from Uganda staff'!$E$6:$BM$6,0)),
""))</f>
        <v>0</v>
      </c>
      <c r="AH297" s="122">
        <f>IFERROR(
$AN297 * INDEX('WFOM - Time_Base'!$A$4:$API$29, MATCH("CenHos", 'WFOM - Time_Base'!$B$4:$B$29,0), MATCH(CONCATENATE($G297,AH$2),'WFOM - Time_Base'!$A$8:$API$8,0)) *
INDEX('WFOM - Time_Base'!$A$4:$API$29, MATCH("CenHos_Per", 'WFOM - Time_Base'!$B$4:$B$29,0), MATCH(CONCATENATE($G297,AH$2),'WFOM - Time_Base'!$A$8:$API$8,0)),
IFERROR($AN297 * INDEX('Inputs from Uganda staff'!$E$61:$BM$80,MATCH('HRH Need estimation'!AH$2,'Inputs from Uganda staff'!$E$61:$E$80,0),MATCH('HRH Need estimation'!$D297,'Inputs from Uganda staff'!$E$6:$BM$6,0)),
""))</f>
        <v>0</v>
      </c>
      <c r="AI297" s="122">
        <f>IFERROR(
$AN297 * INDEX('WFOM - Time_Base'!$A$4:$API$29, MATCH("CenHos", 'WFOM - Time_Base'!$B$4:$B$29,0), MATCH(CONCATENATE($G297,AI$2),'WFOM - Time_Base'!$A$8:$API$8,0)) *
INDEX('WFOM - Time_Base'!$A$4:$API$29, MATCH("CenHos_Per", 'WFOM - Time_Base'!$B$4:$B$29,0), MATCH(CONCATENATE($G297,AI$2),'WFOM - Time_Base'!$A$8:$API$8,0)),
IFERROR($AN297 * INDEX('Inputs from Uganda staff'!$E$61:$BM$80,MATCH('HRH Need estimation'!AI$2,'Inputs from Uganda staff'!$E$61:$E$80,0),MATCH('HRH Need estimation'!$D297,'Inputs from Uganda staff'!$E$6:$BM$6,0)),
""))</f>
        <v>0</v>
      </c>
      <c r="AJ297" s="122">
        <f>IFERROR(
$AN297 * INDEX('WFOM - Time_Base'!$A$4:$API$29, MATCH("CenHos", 'WFOM - Time_Base'!$B$4:$B$29,0), MATCH(CONCATENATE($G297,AJ$2),'WFOM - Time_Base'!$A$8:$API$8,0)) *
INDEX('WFOM - Time_Base'!$A$4:$API$29, MATCH("CenHos_Per", 'WFOM - Time_Base'!$B$4:$B$29,0), MATCH(CONCATENATE($G297,AJ$2),'WFOM - Time_Base'!$A$8:$API$8,0)),
IFERROR($AN297 * INDEX('Inputs from Uganda staff'!$E$61:$BM$80,MATCH('HRH Need estimation'!AJ$2,'Inputs from Uganda staff'!$E$61:$E$80,0),MATCH('HRH Need estimation'!$D297,'Inputs from Uganda staff'!$E$6:$BM$6,0)),
""))</f>
        <v>0</v>
      </c>
      <c r="AK297" s="122">
        <f>IFERROR(
$AN297 * INDEX('WFOM - Time_Base'!$A$4:$API$29, MATCH("CenHos", 'WFOM - Time_Base'!$B$4:$B$29,0), MATCH(CONCATENATE($G297,AK$2),'WFOM - Time_Base'!$A$8:$API$8,0)) *
INDEX('WFOM - Time_Base'!$A$4:$API$29, MATCH("CenHos_Per", 'WFOM - Time_Base'!$B$4:$B$29,0), MATCH(CONCATENATE($G297,AK$2),'WFOM - Time_Base'!$A$8:$API$8,0)),
IFERROR($AN297 * INDEX('Inputs from Uganda staff'!$E$61:$BM$80,MATCH('HRH Need estimation'!AK$2,'Inputs from Uganda staff'!$E$61:$E$80,0),MATCH('HRH Need estimation'!$D297,'Inputs from Uganda staff'!$E$6:$BM$6,0)),
""))</f>
        <v>0</v>
      </c>
      <c r="AL297" s="122">
        <f>IFERROR(
$AN297 * INDEX('WFOM - Time_Base'!$A$4:$API$29, MATCH("CenHos", 'WFOM - Time_Base'!$B$4:$B$29,0), MATCH(CONCATENATE($G297,AL$2),'WFOM - Time_Base'!$A$8:$API$8,0)) *
INDEX('WFOM - Time_Base'!$A$4:$API$29, MATCH("CenHos_Per", 'WFOM - Time_Base'!$B$4:$B$29,0), MATCH(CONCATENATE($G297,AL$2),'WFOM - Time_Base'!$A$8:$API$8,0)),
IFERROR($AN297 * INDEX('Inputs from Uganda staff'!$E$61:$BM$80,MATCH('HRH Need estimation'!AL$2,'Inputs from Uganda staff'!$E$61:$E$80,0),MATCH('HRH Need estimation'!$D297,'Inputs from Uganda staff'!$E$6:$BM$6,0)),
""))</f>
        <v>0</v>
      </c>
      <c r="AN297">
        <v>1</v>
      </c>
      <c r="AO297" t="str">
        <f t="shared" si="12"/>
        <v>317</v>
      </c>
      <c r="AP297" t="s">
        <v>2074</v>
      </c>
    </row>
    <row r="298" spans="1:42">
      <c r="A298" s="106" t="s">
        <v>915</v>
      </c>
      <c r="B298" s="106" t="s">
        <v>76</v>
      </c>
      <c r="C298" s="107" t="s">
        <v>811</v>
      </c>
      <c r="D298" s="113" t="s">
        <v>812</v>
      </c>
      <c r="E298" s="122" t="s">
        <v>863</v>
      </c>
      <c r="F298" s="252"/>
      <c r="G298" s="122" t="str">
        <f>IF(F298&lt;&gt;"", VLOOKUP(F298,'WFOM - Cadre and Service List'!$E$4:$F$52,2,FALSE), "")</f>
        <v/>
      </c>
      <c r="H298" s="122"/>
      <c r="I298" s="207"/>
      <c r="J298" s="207"/>
      <c r="K298" s="207"/>
      <c r="L298" s="207"/>
      <c r="M298" s="207"/>
      <c r="N298" s="207"/>
      <c r="O298" s="207"/>
      <c r="P298" s="207">
        <f t="shared" si="11"/>
        <v>0</v>
      </c>
      <c r="Q298" s="122" t="s">
        <v>1947</v>
      </c>
      <c r="R298" s="122">
        <f>IFERROR(
$AN298 * INDEX('WFOM - Time_Base'!$A$4:$API$29, MATCH("CenHos", 'WFOM - Time_Base'!$B$4:$B$29,0), MATCH(CONCATENATE($G298,R$2),'WFOM - Time_Base'!$A$8:$API$8,0)) *
INDEX('WFOM - Time_Base'!$A$4:$API$29, MATCH("CenHos_Per", 'WFOM - Time_Base'!$B$4:$B$29,0), MATCH(CONCATENATE($G298,R$2),'WFOM - Time_Base'!$A$8:$API$8,0)),
IFERROR($AN298 * INDEX('Inputs from Uganda staff'!$E$61:$BM$80,MATCH('HRH Need estimation'!R$2,'Inputs from Uganda staff'!$E$61:$E$80,0),MATCH('HRH Need estimation'!$D298,'Inputs from Uganda staff'!$E$6:$BM$6,0)),
""))</f>
        <v>0</v>
      </c>
      <c r="S298" s="122">
        <f>IFERROR(
$AN298 * INDEX('WFOM - Time_Base'!$A$4:$API$29, MATCH("CenHos", 'WFOM - Time_Base'!$B$4:$B$29,0), MATCH(CONCATENATE($G298,S$2),'WFOM - Time_Base'!$A$8:$API$8,0)) *
INDEX('WFOM - Time_Base'!$A$4:$API$29, MATCH("CenHos_Per", 'WFOM - Time_Base'!$B$4:$B$29,0), MATCH(CONCATENATE($G298,S$2),'WFOM - Time_Base'!$A$8:$API$8,0)),
IFERROR($AN298 * INDEX('Inputs from Uganda staff'!$E$61:$BM$80,MATCH('HRH Need estimation'!S$2,'Inputs from Uganda staff'!$E$61:$E$80,0),MATCH('HRH Need estimation'!$D298,'Inputs from Uganda staff'!$E$6:$BM$6,0)),
""))</f>
        <v>0</v>
      </c>
      <c r="T298" s="122">
        <f>IFERROR(
$AN298 * INDEX('WFOM - Time_Base'!$A$4:$API$29, MATCH("CenHos", 'WFOM - Time_Base'!$B$4:$B$29,0), MATCH(CONCATENATE($G298,T$2),'WFOM - Time_Base'!$A$8:$API$8,0)) *
INDEX('WFOM - Time_Base'!$A$4:$API$29, MATCH("CenHos_Per", 'WFOM - Time_Base'!$B$4:$B$29,0), MATCH(CONCATENATE($G298,T$2),'WFOM - Time_Base'!$A$8:$API$8,0)),
IFERROR($AN298 * INDEX('Inputs from Uganda staff'!$E$61:$BM$80,MATCH('HRH Need estimation'!T$2,'Inputs from Uganda staff'!$E$61:$E$80,0),MATCH('HRH Need estimation'!$D298,'Inputs from Uganda staff'!$E$6:$BM$6,0)),
""))</f>
        <v>0</v>
      </c>
      <c r="U298" s="122">
        <f>IFERROR(
$AN298 * INDEX('WFOM - Time_Base'!$A$4:$API$29, MATCH("CenHos", 'WFOM - Time_Base'!$B$4:$B$29,0), MATCH(CONCATENATE($G298,U$2),'WFOM - Time_Base'!$A$8:$API$8,0)) *
INDEX('WFOM - Time_Base'!$A$4:$API$29, MATCH("CenHos_Per", 'WFOM - Time_Base'!$B$4:$B$29,0), MATCH(CONCATENATE($G298,U$2),'WFOM - Time_Base'!$A$8:$API$8,0)),
IFERROR($AN298 * INDEX('Inputs from Uganda staff'!$E$61:$BM$80,MATCH('HRH Need estimation'!U$2,'Inputs from Uganda staff'!$E$61:$E$80,0),MATCH('HRH Need estimation'!$D298,'Inputs from Uganda staff'!$E$6:$BM$6,0)),
""))</f>
        <v>0</v>
      </c>
      <c r="V298" s="122">
        <f>IFERROR(
$AN298 * INDEX('WFOM - Time_Base'!$A$4:$API$29, MATCH("CenHos", 'WFOM - Time_Base'!$B$4:$B$29,0), MATCH(CONCATENATE($G298,V$2),'WFOM - Time_Base'!$A$8:$API$8,0)) *
INDEX('WFOM - Time_Base'!$A$4:$API$29, MATCH("CenHos_Per", 'WFOM - Time_Base'!$B$4:$B$29,0), MATCH(CONCATENATE($G298,V$2),'WFOM - Time_Base'!$A$8:$API$8,0)),
IFERROR($AN298 * INDEX('Inputs from Uganda staff'!$E$61:$BM$80,MATCH('HRH Need estimation'!V$2,'Inputs from Uganda staff'!$E$61:$E$80,0),MATCH('HRH Need estimation'!$D298,'Inputs from Uganda staff'!$E$6:$BM$6,0)),
""))</f>
        <v>0</v>
      </c>
      <c r="W298" s="122">
        <f>IFERROR(
$AN298 * INDEX('WFOM - Time_Base'!$A$4:$API$29, MATCH("CenHos", 'WFOM - Time_Base'!$B$4:$B$29,0), MATCH(CONCATENATE($G298,W$2),'WFOM - Time_Base'!$A$8:$API$8,0)) *
INDEX('WFOM - Time_Base'!$A$4:$API$29, MATCH("CenHos_Per", 'WFOM - Time_Base'!$B$4:$B$29,0), MATCH(CONCATENATE($G298,W$2),'WFOM - Time_Base'!$A$8:$API$8,0)),
IFERROR($AN298 * INDEX('Inputs from Uganda staff'!$E$61:$BM$80,MATCH('HRH Need estimation'!W$2,'Inputs from Uganda staff'!$E$61:$E$80,0),MATCH('HRH Need estimation'!$D298,'Inputs from Uganda staff'!$E$6:$BM$6,0)),
""))</f>
        <v>0</v>
      </c>
      <c r="X298" s="122">
        <f>IFERROR(
$AN298 * INDEX('WFOM - Time_Base'!$A$4:$API$29, MATCH("CenHos", 'WFOM - Time_Base'!$B$4:$B$29,0), MATCH(CONCATENATE($G298,X$2),'WFOM - Time_Base'!$A$8:$API$8,0)) *
INDEX('WFOM - Time_Base'!$A$4:$API$29, MATCH("CenHos_Per", 'WFOM - Time_Base'!$B$4:$B$29,0), MATCH(CONCATENATE($G298,X$2),'WFOM - Time_Base'!$A$8:$API$8,0)),
IFERROR($AN298 * INDEX('Inputs from Uganda staff'!$E$61:$BM$80,MATCH('HRH Need estimation'!X$2,'Inputs from Uganda staff'!$E$61:$E$80,0),MATCH('HRH Need estimation'!$D298,'Inputs from Uganda staff'!$E$6:$BM$6,0)),
""))</f>
        <v>0</v>
      </c>
      <c r="Y298" s="122">
        <f>IFERROR(
$AN298 * INDEX('WFOM - Time_Base'!$A$4:$API$29, MATCH("CenHos", 'WFOM - Time_Base'!$B$4:$B$29,0), MATCH(CONCATENATE($G298,Y$2),'WFOM - Time_Base'!$A$8:$API$8,0)) *
INDEX('WFOM - Time_Base'!$A$4:$API$29, MATCH("CenHos_Per", 'WFOM - Time_Base'!$B$4:$B$29,0), MATCH(CONCATENATE($G298,Y$2),'WFOM - Time_Base'!$A$8:$API$8,0)),
IFERROR($AN298 * INDEX('Inputs from Uganda staff'!$E$61:$BM$80,MATCH('HRH Need estimation'!Y$2,'Inputs from Uganda staff'!$E$61:$E$80,0),MATCH('HRH Need estimation'!$D298,'Inputs from Uganda staff'!$E$6:$BM$6,0)),
""))</f>
        <v>0</v>
      </c>
      <c r="Z298" s="122">
        <f>IFERROR(
$AN298 * INDEX('WFOM - Time_Base'!$A$4:$API$29, MATCH("CenHos", 'WFOM - Time_Base'!$B$4:$B$29,0), MATCH(CONCATENATE($G298,Z$2),'WFOM - Time_Base'!$A$8:$API$8,0)) *
INDEX('WFOM - Time_Base'!$A$4:$API$29, MATCH("CenHos_Per", 'WFOM - Time_Base'!$B$4:$B$29,0), MATCH(CONCATENATE($G298,Z$2),'WFOM - Time_Base'!$A$8:$API$8,0)),
IFERROR($AN298 * INDEX('Inputs from Uganda staff'!$E$61:$BM$80,MATCH('HRH Need estimation'!Z$2,'Inputs from Uganda staff'!$E$61:$E$80,0),MATCH('HRH Need estimation'!$D298,'Inputs from Uganda staff'!$E$6:$BM$6,0)),
""))</f>
        <v>0</v>
      </c>
      <c r="AA298" s="122">
        <f>IFERROR(
$AN298 * INDEX('WFOM - Time_Base'!$A$4:$API$29, MATCH("CenHos", 'WFOM - Time_Base'!$B$4:$B$29,0), MATCH(CONCATENATE($G298,AA$2),'WFOM - Time_Base'!$A$8:$API$8,0)) *
INDEX('WFOM - Time_Base'!$A$4:$API$29, MATCH("CenHos_Per", 'WFOM - Time_Base'!$B$4:$B$29,0), MATCH(CONCATENATE($G298,AA$2),'WFOM - Time_Base'!$A$8:$API$8,0)),
IFERROR($AN298 * INDEX('Inputs from Uganda staff'!$E$61:$BM$80,MATCH('HRH Need estimation'!AA$2,'Inputs from Uganda staff'!$E$61:$E$80,0),MATCH('HRH Need estimation'!$D298,'Inputs from Uganda staff'!$E$6:$BM$6,0)),
""))</f>
        <v>10</v>
      </c>
      <c r="AB298" s="122">
        <f>IFERROR(
$AN298 * INDEX('WFOM - Time_Base'!$A$4:$API$29, MATCH("CenHos", 'WFOM - Time_Base'!$B$4:$B$29,0), MATCH(CONCATENATE($G298,AB$2),'WFOM - Time_Base'!$A$8:$API$8,0)) *
INDEX('WFOM - Time_Base'!$A$4:$API$29, MATCH("CenHos_Per", 'WFOM - Time_Base'!$B$4:$B$29,0), MATCH(CONCATENATE($G298,AB$2),'WFOM - Time_Base'!$A$8:$API$8,0)),
IFERROR($AN298 * INDEX('Inputs from Uganda staff'!$E$61:$BM$80,MATCH('HRH Need estimation'!AB$2,'Inputs from Uganda staff'!$E$61:$E$80,0),MATCH('HRH Need estimation'!$D298,'Inputs from Uganda staff'!$E$6:$BM$6,0)),
""))</f>
        <v>0</v>
      </c>
      <c r="AC298" s="122" t="str">
        <f>IFERROR(
$AN298 * INDEX('WFOM - Time_Base'!$A$4:$API$29, MATCH("CenHos", 'WFOM - Time_Base'!$B$4:$B$29,0), MATCH(CONCATENATE($G298,AC$2),'WFOM - Time_Base'!$A$8:$API$8,0)) *
INDEX('WFOM - Time_Base'!$A$4:$API$29, MATCH("CenHos_Per", 'WFOM - Time_Base'!$B$4:$B$29,0), MATCH(CONCATENATE($G298,AC$2),'WFOM - Time_Base'!$A$8:$API$8,0)),
IFERROR($AN298 * INDEX('Inputs from Uganda staff'!$E$61:$BM$80,MATCH('HRH Need estimation'!AC$2,'Inputs from Uganda staff'!$E$61:$E$80,0),MATCH('HRH Need estimation'!$D298,'Inputs from Uganda staff'!$E$6:$BM$6,0)),
""))</f>
        <v/>
      </c>
      <c r="AD298" s="122">
        <f>IFERROR(
$AN298 * INDEX('WFOM - Time_Base'!$A$4:$API$29, MATCH("CenHos", 'WFOM - Time_Base'!$B$4:$B$29,0), MATCH(CONCATENATE($G298,AD$2),'WFOM - Time_Base'!$A$8:$API$8,0)) *
INDEX('WFOM - Time_Base'!$A$4:$API$29, MATCH("CenHos_Per", 'WFOM - Time_Base'!$B$4:$B$29,0), MATCH(CONCATENATE($G298,AD$2),'WFOM - Time_Base'!$A$8:$API$8,0)),
IFERROR($AN298 * INDEX('Inputs from Uganda staff'!$E$61:$BM$80,MATCH('HRH Need estimation'!AD$2,'Inputs from Uganda staff'!$E$61:$E$80,0),MATCH('HRH Need estimation'!$D298,'Inputs from Uganda staff'!$E$6:$BM$6,0)),
""))</f>
        <v>0</v>
      </c>
      <c r="AE298" s="122">
        <f>IFERROR(
$AN298 * INDEX('WFOM - Time_Base'!$A$4:$API$29, MATCH("CenHos", 'WFOM - Time_Base'!$B$4:$B$29,0), MATCH(CONCATENATE($G298,AE$2),'WFOM - Time_Base'!$A$8:$API$8,0)) *
INDEX('WFOM - Time_Base'!$A$4:$API$29, MATCH("CenHos_Per", 'WFOM - Time_Base'!$B$4:$B$29,0), MATCH(CONCATENATE($G298,AE$2),'WFOM - Time_Base'!$A$8:$API$8,0)),
IFERROR($AN298 * INDEX('Inputs from Uganda staff'!$E$61:$BM$80,MATCH('HRH Need estimation'!AE$2,'Inputs from Uganda staff'!$E$61:$E$80,0),MATCH('HRH Need estimation'!$D298,'Inputs from Uganda staff'!$E$6:$BM$6,0)),
""))</f>
        <v>0</v>
      </c>
      <c r="AF298" s="122">
        <f>IFERROR(
$AN298 * INDEX('WFOM - Time_Base'!$A$4:$API$29, MATCH("CenHos", 'WFOM - Time_Base'!$B$4:$B$29,0), MATCH(CONCATENATE($G298,AF$2),'WFOM - Time_Base'!$A$8:$API$8,0)) *
INDEX('WFOM - Time_Base'!$A$4:$API$29, MATCH("CenHos_Per", 'WFOM - Time_Base'!$B$4:$B$29,0), MATCH(CONCATENATE($G298,AF$2),'WFOM - Time_Base'!$A$8:$API$8,0)),
IFERROR($AN298 * INDEX('Inputs from Uganda staff'!$E$61:$BM$80,MATCH('HRH Need estimation'!AF$2,'Inputs from Uganda staff'!$E$61:$E$80,0),MATCH('HRH Need estimation'!$D298,'Inputs from Uganda staff'!$E$6:$BM$6,0)),
""))</f>
        <v>0</v>
      </c>
      <c r="AG298" s="122">
        <f>IFERROR(
$AN298 * INDEX('WFOM - Time_Base'!$A$4:$API$29, MATCH("CenHos", 'WFOM - Time_Base'!$B$4:$B$29,0), MATCH(CONCATENATE($G298,AG$2),'WFOM - Time_Base'!$A$8:$API$8,0)) *
INDEX('WFOM - Time_Base'!$A$4:$API$29, MATCH("CenHos_Per", 'WFOM - Time_Base'!$B$4:$B$29,0), MATCH(CONCATENATE($G298,AG$2),'WFOM - Time_Base'!$A$8:$API$8,0)),
IFERROR($AN298 * INDEX('Inputs from Uganda staff'!$E$61:$BM$80,MATCH('HRH Need estimation'!AG$2,'Inputs from Uganda staff'!$E$61:$E$80,0),MATCH('HRH Need estimation'!$D298,'Inputs from Uganda staff'!$E$6:$BM$6,0)),
""))</f>
        <v>0</v>
      </c>
      <c r="AH298" s="122">
        <f>IFERROR(
$AN298 * INDEX('WFOM - Time_Base'!$A$4:$API$29, MATCH("CenHos", 'WFOM - Time_Base'!$B$4:$B$29,0), MATCH(CONCATENATE($G298,AH$2),'WFOM - Time_Base'!$A$8:$API$8,0)) *
INDEX('WFOM - Time_Base'!$A$4:$API$29, MATCH("CenHos_Per", 'WFOM - Time_Base'!$B$4:$B$29,0), MATCH(CONCATENATE($G298,AH$2),'WFOM - Time_Base'!$A$8:$API$8,0)),
IFERROR($AN298 * INDEX('Inputs from Uganda staff'!$E$61:$BM$80,MATCH('HRH Need estimation'!AH$2,'Inputs from Uganda staff'!$E$61:$E$80,0),MATCH('HRH Need estimation'!$D298,'Inputs from Uganda staff'!$E$6:$BM$6,0)),
""))</f>
        <v>0</v>
      </c>
      <c r="AI298" s="122">
        <f>IFERROR(
$AN298 * INDEX('WFOM - Time_Base'!$A$4:$API$29, MATCH("CenHos", 'WFOM - Time_Base'!$B$4:$B$29,0), MATCH(CONCATENATE($G298,AI$2),'WFOM - Time_Base'!$A$8:$API$8,0)) *
INDEX('WFOM - Time_Base'!$A$4:$API$29, MATCH("CenHos_Per", 'WFOM - Time_Base'!$B$4:$B$29,0), MATCH(CONCATENATE($G298,AI$2),'WFOM - Time_Base'!$A$8:$API$8,0)),
IFERROR($AN298 * INDEX('Inputs from Uganda staff'!$E$61:$BM$80,MATCH('HRH Need estimation'!AI$2,'Inputs from Uganda staff'!$E$61:$E$80,0),MATCH('HRH Need estimation'!$D298,'Inputs from Uganda staff'!$E$6:$BM$6,0)),
""))</f>
        <v>0</v>
      </c>
      <c r="AJ298" s="122">
        <f>IFERROR(
$AN298 * INDEX('WFOM - Time_Base'!$A$4:$API$29, MATCH("CenHos", 'WFOM - Time_Base'!$B$4:$B$29,0), MATCH(CONCATENATE($G298,AJ$2),'WFOM - Time_Base'!$A$8:$API$8,0)) *
INDEX('WFOM - Time_Base'!$A$4:$API$29, MATCH("CenHos_Per", 'WFOM - Time_Base'!$B$4:$B$29,0), MATCH(CONCATENATE($G298,AJ$2),'WFOM - Time_Base'!$A$8:$API$8,0)),
IFERROR($AN298 * INDEX('Inputs from Uganda staff'!$E$61:$BM$80,MATCH('HRH Need estimation'!AJ$2,'Inputs from Uganda staff'!$E$61:$E$80,0),MATCH('HRH Need estimation'!$D298,'Inputs from Uganda staff'!$E$6:$BM$6,0)),
""))</f>
        <v>0</v>
      </c>
      <c r="AK298" s="122">
        <f>IFERROR(
$AN298 * INDEX('WFOM - Time_Base'!$A$4:$API$29, MATCH("CenHos", 'WFOM - Time_Base'!$B$4:$B$29,0), MATCH(CONCATENATE($G298,AK$2),'WFOM - Time_Base'!$A$8:$API$8,0)) *
INDEX('WFOM - Time_Base'!$A$4:$API$29, MATCH("CenHos_Per", 'WFOM - Time_Base'!$B$4:$B$29,0), MATCH(CONCATENATE($G298,AK$2),'WFOM - Time_Base'!$A$8:$API$8,0)),
IFERROR($AN298 * INDEX('Inputs from Uganda staff'!$E$61:$BM$80,MATCH('HRH Need estimation'!AK$2,'Inputs from Uganda staff'!$E$61:$E$80,0),MATCH('HRH Need estimation'!$D298,'Inputs from Uganda staff'!$E$6:$BM$6,0)),
""))</f>
        <v>0</v>
      </c>
      <c r="AL298" s="122">
        <f>IFERROR(
$AN298 * INDEX('WFOM - Time_Base'!$A$4:$API$29, MATCH("CenHos", 'WFOM - Time_Base'!$B$4:$B$29,0), MATCH(CONCATENATE($G298,AL$2),'WFOM - Time_Base'!$A$8:$API$8,0)) *
INDEX('WFOM - Time_Base'!$A$4:$API$29, MATCH("CenHos_Per", 'WFOM - Time_Base'!$B$4:$B$29,0), MATCH(CONCATENATE($G298,AL$2),'WFOM - Time_Base'!$A$8:$API$8,0)),
IFERROR($AN298 * INDEX('Inputs from Uganda staff'!$E$61:$BM$80,MATCH('HRH Need estimation'!AL$2,'Inputs from Uganda staff'!$E$61:$E$80,0),MATCH('HRH Need estimation'!$D298,'Inputs from Uganda staff'!$E$6:$BM$6,0)),
""))</f>
        <v>0</v>
      </c>
      <c r="AN298">
        <v>1</v>
      </c>
      <c r="AO298" t="e">
        <f t="shared" si="12"/>
        <v>#N/A</v>
      </c>
    </row>
    <row r="299" spans="1:42">
      <c r="A299" s="106" t="s">
        <v>915</v>
      </c>
      <c r="B299" s="106" t="s">
        <v>76</v>
      </c>
      <c r="C299" s="107" t="s">
        <v>813</v>
      </c>
      <c r="D299" s="113" t="s">
        <v>814</v>
      </c>
      <c r="E299" s="122" t="s">
        <v>863</v>
      </c>
      <c r="F299" s="252"/>
      <c r="G299" s="122" t="str">
        <f>IF(F299&lt;&gt;"", VLOOKUP(F299,'WFOM - Cadre and Service List'!$E$4:$F$52,2,FALSE), "")</f>
        <v/>
      </c>
      <c r="H299" s="122"/>
      <c r="I299" s="207"/>
      <c r="J299" s="207"/>
      <c r="K299" s="207"/>
      <c r="L299" s="207"/>
      <c r="M299" s="207"/>
      <c r="N299" s="207"/>
      <c r="O299" s="207"/>
      <c r="P299" s="207">
        <f t="shared" si="11"/>
        <v>0</v>
      </c>
      <c r="Q299" s="122" t="s">
        <v>1947</v>
      </c>
      <c r="R299" s="122">
        <f>IFERROR(
$AN299 * INDEX('WFOM - Time_Base'!$A$4:$API$29, MATCH("CenHos", 'WFOM - Time_Base'!$B$4:$B$29,0), MATCH(CONCATENATE($G299,R$2),'WFOM - Time_Base'!$A$8:$API$8,0)) *
INDEX('WFOM - Time_Base'!$A$4:$API$29, MATCH("CenHos_Per", 'WFOM - Time_Base'!$B$4:$B$29,0), MATCH(CONCATENATE($G299,R$2),'WFOM - Time_Base'!$A$8:$API$8,0)),
IFERROR($AN299 * INDEX('Inputs from Uganda staff'!$E$61:$BM$80,MATCH('HRH Need estimation'!R$2,'Inputs from Uganda staff'!$E$61:$E$80,0),MATCH('HRH Need estimation'!$D299,'Inputs from Uganda staff'!$E$6:$BM$6,0)),
""))</f>
        <v>0</v>
      </c>
      <c r="S299" s="122">
        <f>IFERROR(
$AN299 * INDEX('WFOM - Time_Base'!$A$4:$API$29, MATCH("CenHos", 'WFOM - Time_Base'!$B$4:$B$29,0), MATCH(CONCATENATE($G299,S$2),'WFOM - Time_Base'!$A$8:$API$8,0)) *
INDEX('WFOM - Time_Base'!$A$4:$API$29, MATCH("CenHos_Per", 'WFOM - Time_Base'!$B$4:$B$29,0), MATCH(CONCATENATE($G299,S$2),'WFOM - Time_Base'!$A$8:$API$8,0)),
IFERROR($AN299 * INDEX('Inputs from Uganda staff'!$E$61:$BM$80,MATCH('HRH Need estimation'!S$2,'Inputs from Uganda staff'!$E$61:$E$80,0),MATCH('HRH Need estimation'!$D299,'Inputs from Uganda staff'!$E$6:$BM$6,0)),
""))</f>
        <v>0</v>
      </c>
      <c r="T299" s="122">
        <f>IFERROR(
$AN299 * INDEX('WFOM - Time_Base'!$A$4:$API$29, MATCH("CenHos", 'WFOM - Time_Base'!$B$4:$B$29,0), MATCH(CONCATENATE($G299,T$2),'WFOM - Time_Base'!$A$8:$API$8,0)) *
INDEX('WFOM - Time_Base'!$A$4:$API$29, MATCH("CenHos_Per", 'WFOM - Time_Base'!$B$4:$B$29,0), MATCH(CONCATENATE($G299,T$2),'WFOM - Time_Base'!$A$8:$API$8,0)),
IFERROR($AN299 * INDEX('Inputs from Uganda staff'!$E$61:$BM$80,MATCH('HRH Need estimation'!T$2,'Inputs from Uganda staff'!$E$61:$E$80,0),MATCH('HRH Need estimation'!$D299,'Inputs from Uganda staff'!$E$6:$BM$6,0)),
""))</f>
        <v>0</v>
      </c>
      <c r="U299" s="122">
        <f>IFERROR(
$AN299 * INDEX('WFOM - Time_Base'!$A$4:$API$29, MATCH("CenHos", 'WFOM - Time_Base'!$B$4:$B$29,0), MATCH(CONCATENATE($G299,U$2),'WFOM - Time_Base'!$A$8:$API$8,0)) *
INDEX('WFOM - Time_Base'!$A$4:$API$29, MATCH("CenHos_Per", 'WFOM - Time_Base'!$B$4:$B$29,0), MATCH(CONCATENATE($G299,U$2),'WFOM - Time_Base'!$A$8:$API$8,0)),
IFERROR($AN299 * INDEX('Inputs from Uganda staff'!$E$61:$BM$80,MATCH('HRH Need estimation'!U$2,'Inputs from Uganda staff'!$E$61:$E$80,0),MATCH('HRH Need estimation'!$D299,'Inputs from Uganda staff'!$E$6:$BM$6,0)),
""))</f>
        <v>0</v>
      </c>
      <c r="V299" s="122">
        <f>IFERROR(
$AN299 * INDEX('WFOM - Time_Base'!$A$4:$API$29, MATCH("CenHos", 'WFOM - Time_Base'!$B$4:$B$29,0), MATCH(CONCATENATE($G299,V$2),'WFOM - Time_Base'!$A$8:$API$8,0)) *
INDEX('WFOM - Time_Base'!$A$4:$API$29, MATCH("CenHos_Per", 'WFOM - Time_Base'!$B$4:$B$29,0), MATCH(CONCATENATE($G299,V$2),'WFOM - Time_Base'!$A$8:$API$8,0)),
IFERROR($AN299 * INDEX('Inputs from Uganda staff'!$E$61:$BM$80,MATCH('HRH Need estimation'!V$2,'Inputs from Uganda staff'!$E$61:$E$80,0),MATCH('HRH Need estimation'!$D299,'Inputs from Uganda staff'!$E$6:$BM$6,0)),
""))</f>
        <v>0</v>
      </c>
      <c r="W299" s="122">
        <f>IFERROR(
$AN299 * INDEX('WFOM - Time_Base'!$A$4:$API$29, MATCH("CenHos", 'WFOM - Time_Base'!$B$4:$B$29,0), MATCH(CONCATENATE($G299,W$2),'WFOM - Time_Base'!$A$8:$API$8,0)) *
INDEX('WFOM - Time_Base'!$A$4:$API$29, MATCH("CenHos_Per", 'WFOM - Time_Base'!$B$4:$B$29,0), MATCH(CONCATENATE($G299,W$2),'WFOM - Time_Base'!$A$8:$API$8,0)),
IFERROR($AN299 * INDEX('Inputs from Uganda staff'!$E$61:$BM$80,MATCH('HRH Need estimation'!W$2,'Inputs from Uganda staff'!$E$61:$E$80,0),MATCH('HRH Need estimation'!$D299,'Inputs from Uganda staff'!$E$6:$BM$6,0)),
""))</f>
        <v>0</v>
      </c>
      <c r="X299" s="122">
        <f>IFERROR(
$AN299 * INDEX('WFOM - Time_Base'!$A$4:$API$29, MATCH("CenHos", 'WFOM - Time_Base'!$B$4:$B$29,0), MATCH(CONCATENATE($G299,X$2),'WFOM - Time_Base'!$A$8:$API$8,0)) *
INDEX('WFOM - Time_Base'!$A$4:$API$29, MATCH("CenHos_Per", 'WFOM - Time_Base'!$B$4:$B$29,0), MATCH(CONCATENATE($G299,X$2),'WFOM - Time_Base'!$A$8:$API$8,0)),
IFERROR($AN299 * INDEX('Inputs from Uganda staff'!$E$61:$BM$80,MATCH('HRH Need estimation'!X$2,'Inputs from Uganda staff'!$E$61:$E$80,0),MATCH('HRH Need estimation'!$D299,'Inputs from Uganda staff'!$E$6:$BM$6,0)),
""))</f>
        <v>0</v>
      </c>
      <c r="Y299" s="122">
        <f>IFERROR(
$AN299 * INDEX('WFOM - Time_Base'!$A$4:$API$29, MATCH("CenHos", 'WFOM - Time_Base'!$B$4:$B$29,0), MATCH(CONCATENATE($G299,Y$2),'WFOM - Time_Base'!$A$8:$API$8,0)) *
INDEX('WFOM - Time_Base'!$A$4:$API$29, MATCH("CenHos_Per", 'WFOM - Time_Base'!$B$4:$B$29,0), MATCH(CONCATENATE($G299,Y$2),'WFOM - Time_Base'!$A$8:$API$8,0)),
IFERROR($AN299 * INDEX('Inputs from Uganda staff'!$E$61:$BM$80,MATCH('HRH Need estimation'!Y$2,'Inputs from Uganda staff'!$E$61:$E$80,0),MATCH('HRH Need estimation'!$D299,'Inputs from Uganda staff'!$E$6:$BM$6,0)),
""))</f>
        <v>0</v>
      </c>
      <c r="Z299" s="122">
        <f>IFERROR(
$AN299 * INDEX('WFOM - Time_Base'!$A$4:$API$29, MATCH("CenHos", 'WFOM - Time_Base'!$B$4:$B$29,0), MATCH(CONCATENATE($G299,Z$2),'WFOM - Time_Base'!$A$8:$API$8,0)) *
INDEX('WFOM - Time_Base'!$A$4:$API$29, MATCH("CenHos_Per", 'WFOM - Time_Base'!$B$4:$B$29,0), MATCH(CONCATENATE($G299,Z$2),'WFOM - Time_Base'!$A$8:$API$8,0)),
IFERROR($AN299 * INDEX('Inputs from Uganda staff'!$E$61:$BM$80,MATCH('HRH Need estimation'!Z$2,'Inputs from Uganda staff'!$E$61:$E$80,0),MATCH('HRH Need estimation'!$D299,'Inputs from Uganda staff'!$E$6:$BM$6,0)),
""))</f>
        <v>0</v>
      </c>
      <c r="AA299" s="122">
        <f>IFERROR(
$AN299 * INDEX('WFOM - Time_Base'!$A$4:$API$29, MATCH("CenHos", 'WFOM - Time_Base'!$B$4:$B$29,0), MATCH(CONCATENATE($G299,AA$2),'WFOM - Time_Base'!$A$8:$API$8,0)) *
INDEX('WFOM - Time_Base'!$A$4:$API$29, MATCH("CenHos_Per", 'WFOM - Time_Base'!$B$4:$B$29,0), MATCH(CONCATENATE($G299,AA$2),'WFOM - Time_Base'!$A$8:$API$8,0)),
IFERROR($AN299 * INDEX('Inputs from Uganda staff'!$E$61:$BM$80,MATCH('HRH Need estimation'!AA$2,'Inputs from Uganda staff'!$E$61:$E$80,0),MATCH('HRH Need estimation'!$D299,'Inputs from Uganda staff'!$E$6:$BM$6,0)),
""))</f>
        <v>10</v>
      </c>
      <c r="AB299" s="122">
        <f>IFERROR(
$AN299 * INDEX('WFOM - Time_Base'!$A$4:$API$29, MATCH("CenHos", 'WFOM - Time_Base'!$B$4:$B$29,0), MATCH(CONCATENATE($G299,AB$2),'WFOM - Time_Base'!$A$8:$API$8,0)) *
INDEX('WFOM - Time_Base'!$A$4:$API$29, MATCH("CenHos_Per", 'WFOM - Time_Base'!$B$4:$B$29,0), MATCH(CONCATENATE($G299,AB$2),'WFOM - Time_Base'!$A$8:$API$8,0)),
IFERROR($AN299 * INDEX('Inputs from Uganda staff'!$E$61:$BM$80,MATCH('HRH Need estimation'!AB$2,'Inputs from Uganda staff'!$E$61:$E$80,0),MATCH('HRH Need estimation'!$D299,'Inputs from Uganda staff'!$E$6:$BM$6,0)),
""))</f>
        <v>0</v>
      </c>
      <c r="AC299" s="122" t="str">
        <f>IFERROR(
$AN299 * INDEX('WFOM - Time_Base'!$A$4:$API$29, MATCH("CenHos", 'WFOM - Time_Base'!$B$4:$B$29,0), MATCH(CONCATENATE($G299,AC$2),'WFOM - Time_Base'!$A$8:$API$8,0)) *
INDEX('WFOM - Time_Base'!$A$4:$API$29, MATCH("CenHos_Per", 'WFOM - Time_Base'!$B$4:$B$29,0), MATCH(CONCATENATE($G299,AC$2),'WFOM - Time_Base'!$A$8:$API$8,0)),
IFERROR($AN299 * INDEX('Inputs from Uganda staff'!$E$61:$BM$80,MATCH('HRH Need estimation'!AC$2,'Inputs from Uganda staff'!$E$61:$E$80,0),MATCH('HRH Need estimation'!$D299,'Inputs from Uganda staff'!$E$6:$BM$6,0)),
""))</f>
        <v/>
      </c>
      <c r="AD299" s="122">
        <f>IFERROR(
$AN299 * INDEX('WFOM - Time_Base'!$A$4:$API$29, MATCH("CenHos", 'WFOM - Time_Base'!$B$4:$B$29,0), MATCH(CONCATENATE($G299,AD$2),'WFOM - Time_Base'!$A$8:$API$8,0)) *
INDEX('WFOM - Time_Base'!$A$4:$API$29, MATCH("CenHos_Per", 'WFOM - Time_Base'!$B$4:$B$29,0), MATCH(CONCATENATE($G299,AD$2),'WFOM - Time_Base'!$A$8:$API$8,0)),
IFERROR($AN299 * INDEX('Inputs from Uganda staff'!$E$61:$BM$80,MATCH('HRH Need estimation'!AD$2,'Inputs from Uganda staff'!$E$61:$E$80,0),MATCH('HRH Need estimation'!$D299,'Inputs from Uganda staff'!$E$6:$BM$6,0)),
""))</f>
        <v>0</v>
      </c>
      <c r="AE299" s="122">
        <f>IFERROR(
$AN299 * INDEX('WFOM - Time_Base'!$A$4:$API$29, MATCH("CenHos", 'WFOM - Time_Base'!$B$4:$B$29,0), MATCH(CONCATENATE($G299,AE$2),'WFOM - Time_Base'!$A$8:$API$8,0)) *
INDEX('WFOM - Time_Base'!$A$4:$API$29, MATCH("CenHos_Per", 'WFOM - Time_Base'!$B$4:$B$29,0), MATCH(CONCATENATE($G299,AE$2),'WFOM - Time_Base'!$A$8:$API$8,0)),
IFERROR($AN299 * INDEX('Inputs from Uganda staff'!$E$61:$BM$80,MATCH('HRH Need estimation'!AE$2,'Inputs from Uganda staff'!$E$61:$E$80,0),MATCH('HRH Need estimation'!$D299,'Inputs from Uganda staff'!$E$6:$BM$6,0)),
""))</f>
        <v>0</v>
      </c>
      <c r="AF299" s="122">
        <f>IFERROR(
$AN299 * INDEX('WFOM - Time_Base'!$A$4:$API$29, MATCH("CenHos", 'WFOM - Time_Base'!$B$4:$B$29,0), MATCH(CONCATENATE($G299,AF$2),'WFOM - Time_Base'!$A$8:$API$8,0)) *
INDEX('WFOM - Time_Base'!$A$4:$API$29, MATCH("CenHos_Per", 'WFOM - Time_Base'!$B$4:$B$29,0), MATCH(CONCATENATE($G299,AF$2),'WFOM - Time_Base'!$A$8:$API$8,0)),
IFERROR($AN299 * INDEX('Inputs from Uganda staff'!$E$61:$BM$80,MATCH('HRH Need estimation'!AF$2,'Inputs from Uganda staff'!$E$61:$E$80,0),MATCH('HRH Need estimation'!$D299,'Inputs from Uganda staff'!$E$6:$BM$6,0)),
""))</f>
        <v>0</v>
      </c>
      <c r="AG299" s="122">
        <f>IFERROR(
$AN299 * INDEX('WFOM - Time_Base'!$A$4:$API$29, MATCH("CenHos", 'WFOM - Time_Base'!$B$4:$B$29,0), MATCH(CONCATENATE($G299,AG$2),'WFOM - Time_Base'!$A$8:$API$8,0)) *
INDEX('WFOM - Time_Base'!$A$4:$API$29, MATCH("CenHos_Per", 'WFOM - Time_Base'!$B$4:$B$29,0), MATCH(CONCATENATE($G299,AG$2),'WFOM - Time_Base'!$A$8:$API$8,0)),
IFERROR($AN299 * INDEX('Inputs from Uganda staff'!$E$61:$BM$80,MATCH('HRH Need estimation'!AG$2,'Inputs from Uganda staff'!$E$61:$E$80,0),MATCH('HRH Need estimation'!$D299,'Inputs from Uganda staff'!$E$6:$BM$6,0)),
""))</f>
        <v>0</v>
      </c>
      <c r="AH299" s="122">
        <f>IFERROR(
$AN299 * INDEX('WFOM - Time_Base'!$A$4:$API$29, MATCH("CenHos", 'WFOM - Time_Base'!$B$4:$B$29,0), MATCH(CONCATENATE($G299,AH$2),'WFOM - Time_Base'!$A$8:$API$8,0)) *
INDEX('WFOM - Time_Base'!$A$4:$API$29, MATCH("CenHos_Per", 'WFOM - Time_Base'!$B$4:$B$29,0), MATCH(CONCATENATE($G299,AH$2),'WFOM - Time_Base'!$A$8:$API$8,0)),
IFERROR($AN299 * INDEX('Inputs from Uganda staff'!$E$61:$BM$80,MATCH('HRH Need estimation'!AH$2,'Inputs from Uganda staff'!$E$61:$E$80,0),MATCH('HRH Need estimation'!$D299,'Inputs from Uganda staff'!$E$6:$BM$6,0)),
""))</f>
        <v>0</v>
      </c>
      <c r="AI299" s="122">
        <f>IFERROR(
$AN299 * INDEX('WFOM - Time_Base'!$A$4:$API$29, MATCH("CenHos", 'WFOM - Time_Base'!$B$4:$B$29,0), MATCH(CONCATENATE($G299,AI$2),'WFOM - Time_Base'!$A$8:$API$8,0)) *
INDEX('WFOM - Time_Base'!$A$4:$API$29, MATCH("CenHos_Per", 'WFOM - Time_Base'!$B$4:$B$29,0), MATCH(CONCATENATE($G299,AI$2),'WFOM - Time_Base'!$A$8:$API$8,0)),
IFERROR($AN299 * INDEX('Inputs from Uganda staff'!$E$61:$BM$80,MATCH('HRH Need estimation'!AI$2,'Inputs from Uganda staff'!$E$61:$E$80,0),MATCH('HRH Need estimation'!$D299,'Inputs from Uganda staff'!$E$6:$BM$6,0)),
""))</f>
        <v>0</v>
      </c>
      <c r="AJ299" s="122">
        <f>IFERROR(
$AN299 * INDEX('WFOM - Time_Base'!$A$4:$API$29, MATCH("CenHos", 'WFOM - Time_Base'!$B$4:$B$29,0), MATCH(CONCATENATE($G299,AJ$2),'WFOM - Time_Base'!$A$8:$API$8,0)) *
INDEX('WFOM - Time_Base'!$A$4:$API$29, MATCH("CenHos_Per", 'WFOM - Time_Base'!$B$4:$B$29,0), MATCH(CONCATENATE($G299,AJ$2),'WFOM - Time_Base'!$A$8:$API$8,0)),
IFERROR($AN299 * INDEX('Inputs from Uganda staff'!$E$61:$BM$80,MATCH('HRH Need estimation'!AJ$2,'Inputs from Uganda staff'!$E$61:$E$80,0),MATCH('HRH Need estimation'!$D299,'Inputs from Uganda staff'!$E$6:$BM$6,0)),
""))</f>
        <v>0</v>
      </c>
      <c r="AK299" s="122">
        <f>IFERROR(
$AN299 * INDEX('WFOM - Time_Base'!$A$4:$API$29, MATCH("CenHos", 'WFOM - Time_Base'!$B$4:$B$29,0), MATCH(CONCATENATE($G299,AK$2),'WFOM - Time_Base'!$A$8:$API$8,0)) *
INDEX('WFOM - Time_Base'!$A$4:$API$29, MATCH("CenHos_Per", 'WFOM - Time_Base'!$B$4:$B$29,0), MATCH(CONCATENATE($G299,AK$2),'WFOM - Time_Base'!$A$8:$API$8,0)),
IFERROR($AN299 * INDEX('Inputs from Uganda staff'!$E$61:$BM$80,MATCH('HRH Need estimation'!AK$2,'Inputs from Uganda staff'!$E$61:$E$80,0),MATCH('HRH Need estimation'!$D299,'Inputs from Uganda staff'!$E$6:$BM$6,0)),
""))</f>
        <v>0</v>
      </c>
      <c r="AL299" s="122">
        <f>IFERROR(
$AN299 * INDEX('WFOM - Time_Base'!$A$4:$API$29, MATCH("CenHos", 'WFOM - Time_Base'!$B$4:$B$29,0), MATCH(CONCATENATE($G299,AL$2),'WFOM - Time_Base'!$A$8:$API$8,0)) *
INDEX('WFOM - Time_Base'!$A$4:$API$29, MATCH("CenHos_Per", 'WFOM - Time_Base'!$B$4:$B$29,0), MATCH(CONCATENATE($G299,AL$2),'WFOM - Time_Base'!$A$8:$API$8,0)),
IFERROR($AN299 * INDEX('Inputs from Uganda staff'!$E$61:$BM$80,MATCH('HRH Need estimation'!AL$2,'Inputs from Uganda staff'!$E$61:$E$80,0),MATCH('HRH Need estimation'!$D299,'Inputs from Uganda staff'!$E$6:$BM$6,0)),
""))</f>
        <v>0</v>
      </c>
      <c r="AN299">
        <v>1</v>
      </c>
      <c r="AO299" t="e">
        <f t="shared" si="12"/>
        <v>#N/A</v>
      </c>
    </row>
    <row r="300" spans="1:42">
      <c r="A300" s="106" t="s">
        <v>1048</v>
      </c>
      <c r="B300" s="106" t="s">
        <v>292</v>
      </c>
      <c r="C300" s="107" t="s">
        <v>815</v>
      </c>
      <c r="D300" s="113" t="s">
        <v>816</v>
      </c>
      <c r="E300" s="122" t="s">
        <v>85</v>
      </c>
      <c r="F300" s="122" t="s">
        <v>94</v>
      </c>
      <c r="G300" s="122" t="str">
        <f>IF(F300&lt;&gt;"", VLOOKUP(F300,'WFOM - Cadre and Service List'!$E$4:$F$52,2,FALSE), "")</f>
        <v>EstMedCom</v>
      </c>
      <c r="H300" s="122"/>
      <c r="I300" s="207"/>
      <c r="J300" s="207"/>
      <c r="K300" s="207"/>
      <c r="L300" s="207"/>
      <c r="M300" s="207"/>
      <c r="N300" s="207"/>
      <c r="O300" s="207"/>
      <c r="P300" s="207">
        <f t="shared" si="11"/>
        <v>0</v>
      </c>
      <c r="Q300" s="122" t="s">
        <v>1947</v>
      </c>
      <c r="R300" s="122">
        <f>IFERROR(
$AN300 * INDEX('WFOM - Time_Base'!$A$4:$API$29, MATCH("CenHos", 'WFOM - Time_Base'!$B$4:$B$29,0), MATCH(CONCATENATE($G300,R$2),'WFOM - Time_Base'!$A$8:$API$8,0)) *
INDEX('WFOM - Time_Base'!$A$4:$API$29, MATCH("CenHos_Per", 'WFOM - Time_Base'!$B$4:$B$29,0), MATCH(CONCATENATE($G300,R$2),'WFOM - Time_Base'!$A$8:$API$8,0)),
IFERROR($AN300 * INDEX('Inputs from Uganda staff'!$E$61:$BM$80,MATCH('HRH Need estimation'!R$2,'Inputs from Uganda staff'!$E$61:$E$80,0),MATCH('HRH Need estimation'!$D300,'Inputs from Uganda staff'!$E$6:$BM$6,0)),
""))</f>
        <v>18</v>
      </c>
      <c r="S300" s="122">
        <f>IFERROR(
$AN300 * INDEX('WFOM - Time_Base'!$A$4:$API$29, MATCH("CenHos", 'WFOM - Time_Base'!$B$4:$B$29,0), MATCH(CONCATENATE($G300,S$2),'WFOM - Time_Base'!$A$8:$API$8,0)) *
INDEX('WFOM - Time_Base'!$A$4:$API$29, MATCH("CenHos_Per", 'WFOM - Time_Base'!$B$4:$B$29,0), MATCH(CONCATENATE($G300,S$2),'WFOM - Time_Base'!$A$8:$API$8,0)),
IFERROR($AN300 * INDEX('Inputs from Uganda staff'!$E$61:$BM$80,MATCH('HRH Need estimation'!S$2,'Inputs from Uganda staff'!$E$61:$E$80,0),MATCH('HRH Need estimation'!$D300,'Inputs from Uganda staff'!$E$6:$BM$6,0)),
""))</f>
        <v>30</v>
      </c>
      <c r="T300" s="122">
        <f>IFERROR(
$AN300 * INDEX('WFOM - Time_Base'!$A$4:$API$29, MATCH("CenHos", 'WFOM - Time_Base'!$B$4:$B$29,0), MATCH(CONCATENATE($G300,T$2),'WFOM - Time_Base'!$A$8:$API$8,0)) *
INDEX('WFOM - Time_Base'!$A$4:$API$29, MATCH("CenHos_Per", 'WFOM - Time_Base'!$B$4:$B$29,0), MATCH(CONCATENATE($G300,T$2),'WFOM - Time_Base'!$A$8:$API$8,0)),
IFERROR($AN300 * INDEX('Inputs from Uganda staff'!$E$61:$BM$80,MATCH('HRH Need estimation'!T$2,'Inputs from Uganda staff'!$E$61:$E$80,0),MATCH('HRH Need estimation'!$D300,'Inputs from Uganda staff'!$E$6:$BM$6,0)),
""))</f>
        <v>0</v>
      </c>
      <c r="U300" s="122">
        <f>IFERROR(
$AN300 * INDEX('WFOM - Time_Base'!$A$4:$API$29, MATCH("CenHos", 'WFOM - Time_Base'!$B$4:$B$29,0), MATCH(CONCATENATE($G300,U$2),'WFOM - Time_Base'!$A$8:$API$8,0)) *
INDEX('WFOM - Time_Base'!$A$4:$API$29, MATCH("CenHos_Per", 'WFOM - Time_Base'!$B$4:$B$29,0), MATCH(CONCATENATE($G300,U$2),'WFOM - Time_Base'!$A$8:$API$8,0)),
IFERROR($AN300 * INDEX('Inputs from Uganda staff'!$E$61:$BM$80,MATCH('HRH Need estimation'!U$2,'Inputs from Uganda staff'!$E$61:$E$80,0),MATCH('HRH Need estimation'!$D300,'Inputs from Uganda staff'!$E$6:$BM$6,0)),
""))</f>
        <v>0</v>
      </c>
      <c r="V300" s="122">
        <f>IFERROR(
$AN300 * INDEX('WFOM - Time_Base'!$A$4:$API$29, MATCH("CenHos", 'WFOM - Time_Base'!$B$4:$B$29,0), MATCH(CONCATENATE($G300,V$2),'WFOM - Time_Base'!$A$8:$API$8,0)) *
INDEX('WFOM - Time_Base'!$A$4:$API$29, MATCH("CenHos_Per", 'WFOM - Time_Base'!$B$4:$B$29,0), MATCH(CONCATENATE($G300,V$2),'WFOM - Time_Base'!$A$8:$API$8,0)),
IFERROR($AN300 * INDEX('Inputs from Uganda staff'!$E$61:$BM$80,MATCH('HRH Need estimation'!V$2,'Inputs from Uganda staff'!$E$61:$E$80,0),MATCH('HRH Need estimation'!$D300,'Inputs from Uganda staff'!$E$6:$BM$6,0)),
""))</f>
        <v>24</v>
      </c>
      <c r="W300" s="122">
        <f>IFERROR(
$AN300 * INDEX('WFOM - Time_Base'!$A$4:$API$29, MATCH("CenHos", 'WFOM - Time_Base'!$B$4:$B$29,0), MATCH(CONCATENATE($G300,W$2),'WFOM - Time_Base'!$A$8:$API$8,0)) *
INDEX('WFOM - Time_Base'!$A$4:$API$29, MATCH("CenHos_Per", 'WFOM - Time_Base'!$B$4:$B$29,0), MATCH(CONCATENATE($G300,W$2),'WFOM - Time_Base'!$A$8:$API$8,0)),
IFERROR($AN300 * INDEX('Inputs from Uganda staff'!$E$61:$BM$80,MATCH('HRH Need estimation'!W$2,'Inputs from Uganda staff'!$E$61:$E$80,0),MATCH('HRH Need estimation'!$D300,'Inputs from Uganda staff'!$E$6:$BM$6,0)),
""))</f>
        <v>0</v>
      </c>
      <c r="X300" s="122">
        <f>IFERROR(
$AN300 * INDEX('WFOM - Time_Base'!$A$4:$API$29, MATCH("CenHos", 'WFOM - Time_Base'!$B$4:$B$29,0), MATCH(CONCATENATE($G300,X$2),'WFOM - Time_Base'!$A$8:$API$8,0)) *
INDEX('WFOM - Time_Base'!$A$4:$API$29, MATCH("CenHos_Per", 'WFOM - Time_Base'!$B$4:$B$29,0), MATCH(CONCATENATE($G300,X$2),'WFOM - Time_Base'!$A$8:$API$8,0)),
IFERROR($AN300 * INDEX('Inputs from Uganda staff'!$E$61:$BM$80,MATCH('HRH Need estimation'!X$2,'Inputs from Uganda staff'!$E$61:$E$80,0),MATCH('HRH Need estimation'!$D300,'Inputs from Uganda staff'!$E$6:$BM$6,0)),
""))</f>
        <v>3</v>
      </c>
      <c r="Y300" s="122">
        <f>IFERROR(
$AN300 * INDEX('WFOM - Time_Base'!$A$4:$API$29, MATCH("CenHos", 'WFOM - Time_Base'!$B$4:$B$29,0), MATCH(CONCATENATE($G300,Y$2),'WFOM - Time_Base'!$A$8:$API$8,0)) *
INDEX('WFOM - Time_Base'!$A$4:$API$29, MATCH("CenHos_Per", 'WFOM - Time_Base'!$B$4:$B$29,0), MATCH(CONCATENATE($G300,Y$2),'WFOM - Time_Base'!$A$8:$API$8,0)),
IFERROR($AN300 * INDEX('Inputs from Uganda staff'!$E$61:$BM$80,MATCH('HRH Need estimation'!Y$2,'Inputs from Uganda staff'!$E$61:$E$80,0),MATCH('HRH Need estimation'!$D300,'Inputs from Uganda staff'!$E$6:$BM$6,0)),
""))</f>
        <v>3</v>
      </c>
      <c r="Z300" s="122">
        <f>IFERROR(
$AN300 * INDEX('WFOM - Time_Base'!$A$4:$API$29, MATCH("CenHos", 'WFOM - Time_Base'!$B$4:$B$29,0), MATCH(CONCATENATE($G300,Z$2),'WFOM - Time_Base'!$A$8:$API$8,0)) *
INDEX('WFOM - Time_Base'!$A$4:$API$29, MATCH("CenHos_Per", 'WFOM - Time_Base'!$B$4:$B$29,0), MATCH(CONCATENATE($G300,Z$2),'WFOM - Time_Base'!$A$8:$API$8,0)),
IFERROR($AN300 * INDEX('Inputs from Uganda staff'!$E$61:$BM$80,MATCH('HRH Need estimation'!Z$2,'Inputs from Uganda staff'!$E$61:$E$80,0),MATCH('HRH Need estimation'!$D300,'Inputs from Uganda staff'!$E$6:$BM$6,0)),
""))</f>
        <v>0</v>
      </c>
      <c r="AA300" s="122">
        <f>IFERROR(
$AN300 * INDEX('WFOM - Time_Base'!$A$4:$API$29, MATCH("CenHos", 'WFOM - Time_Base'!$B$4:$B$29,0), MATCH(CONCATENATE($G300,AA$2),'WFOM - Time_Base'!$A$8:$API$8,0)) *
INDEX('WFOM - Time_Base'!$A$4:$API$29, MATCH("CenHos_Per", 'WFOM - Time_Base'!$B$4:$B$29,0), MATCH(CONCATENATE($G300,AA$2),'WFOM - Time_Base'!$A$8:$API$8,0)),
IFERROR($AN300 * INDEX('Inputs from Uganda staff'!$E$61:$BM$80,MATCH('HRH Need estimation'!AA$2,'Inputs from Uganda staff'!$E$61:$E$80,0),MATCH('HRH Need estimation'!$D300,'Inputs from Uganda staff'!$E$6:$BM$6,0)),
""))</f>
        <v>0</v>
      </c>
      <c r="AB300" s="122">
        <f>IFERROR(
$AN300 * INDEX('WFOM - Time_Base'!$A$4:$API$29, MATCH("CenHos", 'WFOM - Time_Base'!$B$4:$B$29,0), MATCH(CONCATENATE($G300,AB$2),'WFOM - Time_Base'!$A$8:$API$8,0)) *
INDEX('WFOM - Time_Base'!$A$4:$API$29, MATCH("CenHos_Per", 'WFOM - Time_Base'!$B$4:$B$29,0), MATCH(CONCATENATE($G300,AB$2),'WFOM - Time_Base'!$A$8:$API$8,0)),
IFERROR($AN300 * INDEX('Inputs from Uganda staff'!$E$61:$BM$80,MATCH('HRH Need estimation'!AB$2,'Inputs from Uganda staff'!$E$61:$E$80,0),MATCH('HRH Need estimation'!$D300,'Inputs from Uganda staff'!$E$6:$BM$6,0)),
""))</f>
        <v>0</v>
      </c>
      <c r="AC300" s="122" t="str">
        <f>IFERROR(
$AN300 * INDEX('WFOM - Time_Base'!$A$4:$API$29, MATCH("CenHos", 'WFOM - Time_Base'!$B$4:$B$29,0), MATCH(CONCATENATE($G300,AC$2),'WFOM - Time_Base'!$A$8:$API$8,0)) *
INDEX('WFOM - Time_Base'!$A$4:$API$29, MATCH("CenHos_Per", 'WFOM - Time_Base'!$B$4:$B$29,0), MATCH(CONCATENATE($G300,AC$2),'WFOM - Time_Base'!$A$8:$API$8,0)),
IFERROR($AN300 * INDEX('Inputs from Uganda staff'!$E$61:$BM$80,MATCH('HRH Need estimation'!AC$2,'Inputs from Uganda staff'!$E$61:$E$80,0),MATCH('HRH Need estimation'!$D300,'Inputs from Uganda staff'!$E$6:$BM$6,0)),
""))</f>
        <v/>
      </c>
      <c r="AD300" s="122">
        <f>IFERROR(
$AN300 * INDEX('WFOM - Time_Base'!$A$4:$API$29, MATCH("CenHos", 'WFOM - Time_Base'!$B$4:$B$29,0), MATCH(CONCATENATE($G300,AD$2),'WFOM - Time_Base'!$A$8:$API$8,0)) *
INDEX('WFOM - Time_Base'!$A$4:$API$29, MATCH("CenHos_Per", 'WFOM - Time_Base'!$B$4:$B$29,0), MATCH(CONCATENATE($G300,AD$2),'WFOM - Time_Base'!$A$8:$API$8,0)),
IFERROR($AN300 * INDEX('Inputs from Uganda staff'!$E$61:$BM$80,MATCH('HRH Need estimation'!AD$2,'Inputs from Uganda staff'!$E$61:$E$80,0),MATCH('HRH Need estimation'!$D300,'Inputs from Uganda staff'!$E$6:$BM$6,0)),
""))</f>
        <v>0</v>
      </c>
      <c r="AE300" s="122">
        <f>IFERROR(
$AN300 * INDEX('WFOM - Time_Base'!$A$4:$API$29, MATCH("CenHos", 'WFOM - Time_Base'!$B$4:$B$29,0), MATCH(CONCATENATE($G300,AE$2),'WFOM - Time_Base'!$A$8:$API$8,0)) *
INDEX('WFOM - Time_Base'!$A$4:$API$29, MATCH("CenHos_Per", 'WFOM - Time_Base'!$B$4:$B$29,0), MATCH(CONCATENATE($G300,AE$2),'WFOM - Time_Base'!$A$8:$API$8,0)),
IFERROR($AN300 * INDEX('Inputs from Uganda staff'!$E$61:$BM$80,MATCH('HRH Need estimation'!AE$2,'Inputs from Uganda staff'!$E$61:$E$80,0),MATCH('HRH Need estimation'!$D300,'Inputs from Uganda staff'!$E$6:$BM$6,0)),
""))</f>
        <v>0</v>
      </c>
      <c r="AF300" s="122">
        <f>IFERROR(
$AN300 * INDEX('WFOM - Time_Base'!$A$4:$API$29, MATCH("CenHos", 'WFOM - Time_Base'!$B$4:$B$29,0), MATCH(CONCATENATE($G300,AF$2),'WFOM - Time_Base'!$A$8:$API$8,0)) *
INDEX('WFOM - Time_Base'!$A$4:$API$29, MATCH("CenHos_Per", 'WFOM - Time_Base'!$B$4:$B$29,0), MATCH(CONCATENATE($G300,AF$2),'WFOM - Time_Base'!$A$8:$API$8,0)),
IFERROR($AN300 * INDEX('Inputs from Uganda staff'!$E$61:$BM$80,MATCH('HRH Need estimation'!AF$2,'Inputs from Uganda staff'!$E$61:$E$80,0),MATCH('HRH Need estimation'!$D300,'Inputs from Uganda staff'!$E$6:$BM$6,0)),
""))</f>
        <v>0</v>
      </c>
      <c r="AG300" s="122">
        <f>IFERROR(
$AN300 * INDEX('WFOM - Time_Base'!$A$4:$API$29, MATCH("CenHos", 'WFOM - Time_Base'!$B$4:$B$29,0), MATCH(CONCATENATE($G300,AG$2),'WFOM - Time_Base'!$A$8:$API$8,0)) *
INDEX('WFOM - Time_Base'!$A$4:$API$29, MATCH("CenHos_Per", 'WFOM - Time_Base'!$B$4:$B$29,0), MATCH(CONCATENATE($G300,AG$2),'WFOM - Time_Base'!$A$8:$API$8,0)),
IFERROR($AN300 * INDEX('Inputs from Uganda staff'!$E$61:$BM$80,MATCH('HRH Need estimation'!AG$2,'Inputs from Uganda staff'!$E$61:$E$80,0),MATCH('HRH Need estimation'!$D300,'Inputs from Uganda staff'!$E$6:$BM$6,0)),
""))</f>
        <v>0</v>
      </c>
      <c r="AH300" s="122">
        <f>IFERROR(
$AN300 * INDEX('WFOM - Time_Base'!$A$4:$API$29, MATCH("CenHos", 'WFOM - Time_Base'!$B$4:$B$29,0), MATCH(CONCATENATE($G300,AH$2),'WFOM - Time_Base'!$A$8:$API$8,0)) *
INDEX('WFOM - Time_Base'!$A$4:$API$29, MATCH("CenHos_Per", 'WFOM - Time_Base'!$B$4:$B$29,0), MATCH(CONCATENATE($G300,AH$2),'WFOM - Time_Base'!$A$8:$API$8,0)),
IFERROR($AN300 * INDEX('Inputs from Uganda staff'!$E$61:$BM$80,MATCH('HRH Need estimation'!AH$2,'Inputs from Uganda staff'!$E$61:$E$80,0),MATCH('HRH Need estimation'!$D300,'Inputs from Uganda staff'!$E$6:$BM$6,0)),
""))</f>
        <v>0</v>
      </c>
      <c r="AI300" s="122">
        <f>IFERROR(
$AN300 * INDEX('WFOM - Time_Base'!$A$4:$API$29, MATCH("CenHos", 'WFOM - Time_Base'!$B$4:$B$29,0), MATCH(CONCATENATE($G300,AI$2),'WFOM - Time_Base'!$A$8:$API$8,0)) *
INDEX('WFOM - Time_Base'!$A$4:$API$29, MATCH("CenHos_Per", 'WFOM - Time_Base'!$B$4:$B$29,0), MATCH(CONCATENATE($G300,AI$2),'WFOM - Time_Base'!$A$8:$API$8,0)),
IFERROR($AN300 * INDEX('Inputs from Uganda staff'!$E$61:$BM$80,MATCH('HRH Need estimation'!AI$2,'Inputs from Uganda staff'!$E$61:$E$80,0),MATCH('HRH Need estimation'!$D300,'Inputs from Uganda staff'!$E$6:$BM$6,0)),
""))</f>
        <v>0</v>
      </c>
      <c r="AJ300" s="122">
        <f>IFERROR(
$AN300 * INDEX('WFOM - Time_Base'!$A$4:$API$29, MATCH("CenHos", 'WFOM - Time_Base'!$B$4:$B$29,0), MATCH(CONCATENATE($G300,AJ$2),'WFOM - Time_Base'!$A$8:$API$8,0)) *
INDEX('WFOM - Time_Base'!$A$4:$API$29, MATCH("CenHos_Per", 'WFOM - Time_Base'!$B$4:$B$29,0), MATCH(CONCATENATE($G300,AJ$2),'WFOM - Time_Base'!$A$8:$API$8,0)),
IFERROR($AN300 * INDEX('Inputs from Uganda staff'!$E$61:$BM$80,MATCH('HRH Need estimation'!AJ$2,'Inputs from Uganda staff'!$E$61:$E$80,0),MATCH('HRH Need estimation'!$D300,'Inputs from Uganda staff'!$E$6:$BM$6,0)),
""))</f>
        <v>0</v>
      </c>
      <c r="AK300" s="122">
        <f>IFERROR(
$AN300 * INDEX('WFOM - Time_Base'!$A$4:$API$29, MATCH("CenHos", 'WFOM - Time_Base'!$B$4:$B$29,0), MATCH(CONCATENATE($G300,AK$2),'WFOM - Time_Base'!$A$8:$API$8,0)) *
INDEX('WFOM - Time_Base'!$A$4:$API$29, MATCH("CenHos_Per", 'WFOM - Time_Base'!$B$4:$B$29,0), MATCH(CONCATENATE($G300,AK$2),'WFOM - Time_Base'!$A$8:$API$8,0)),
IFERROR($AN300 * INDEX('Inputs from Uganda staff'!$E$61:$BM$80,MATCH('HRH Need estimation'!AK$2,'Inputs from Uganda staff'!$E$61:$E$80,0),MATCH('HRH Need estimation'!$D300,'Inputs from Uganda staff'!$E$6:$BM$6,0)),
""))</f>
        <v>0</v>
      </c>
      <c r="AL300" s="122">
        <f>IFERROR(
$AN300 * INDEX('WFOM - Time_Base'!$A$4:$API$29, MATCH("CenHos", 'WFOM - Time_Base'!$B$4:$B$29,0), MATCH(CONCATENATE($G300,AL$2),'WFOM - Time_Base'!$A$8:$API$8,0)) *
INDEX('WFOM - Time_Base'!$A$4:$API$29, MATCH("CenHos_Per", 'WFOM - Time_Base'!$B$4:$B$29,0), MATCH(CONCATENATE($G300,AL$2),'WFOM - Time_Base'!$A$8:$API$8,0)),
IFERROR($AN300 * INDEX('Inputs from Uganda staff'!$E$61:$BM$80,MATCH('HRH Need estimation'!AL$2,'Inputs from Uganda staff'!$E$61:$E$80,0),MATCH('HRH Need estimation'!$D300,'Inputs from Uganda staff'!$E$6:$BM$6,0)),
""))</f>
        <v>0</v>
      </c>
      <c r="AN300">
        <v>4</v>
      </c>
      <c r="AO300" t="str">
        <f t="shared" si="12"/>
        <v>321</v>
      </c>
    </row>
    <row r="301" spans="1:42">
      <c r="A301" s="106" t="s">
        <v>1049</v>
      </c>
      <c r="B301" s="106" t="s">
        <v>292</v>
      </c>
      <c r="C301" s="107" t="s">
        <v>817</v>
      </c>
      <c r="D301" s="113" t="s">
        <v>818</v>
      </c>
      <c r="E301" s="122" t="s">
        <v>85</v>
      </c>
      <c r="F301" s="122" t="s">
        <v>94</v>
      </c>
      <c r="G301" s="122" t="str">
        <f>IF(F301&lt;&gt;"", VLOOKUP(F301,'WFOM - Cadre and Service List'!$E$4:$F$52,2,FALSE), "")</f>
        <v>EstMedCom</v>
      </c>
      <c r="H301" s="122"/>
      <c r="I301" s="207"/>
      <c r="J301" s="207"/>
      <c r="K301" s="207"/>
      <c r="L301" s="207"/>
      <c r="M301" s="207"/>
      <c r="N301" s="207"/>
      <c r="O301" s="207"/>
      <c r="P301" s="207">
        <f t="shared" si="11"/>
        <v>0</v>
      </c>
      <c r="Q301" s="122" t="s">
        <v>1947</v>
      </c>
      <c r="R301" s="122">
        <f>IFERROR(
$AN301 * INDEX('WFOM - Time_Base'!$A$4:$API$29, MATCH("CenHos", 'WFOM - Time_Base'!$B$4:$B$29,0), MATCH(CONCATENATE($G301,R$2),'WFOM - Time_Base'!$A$8:$API$8,0)) *
INDEX('WFOM - Time_Base'!$A$4:$API$29, MATCH("CenHos_Per", 'WFOM - Time_Base'!$B$4:$B$29,0), MATCH(CONCATENATE($G301,R$2),'WFOM - Time_Base'!$A$8:$API$8,0)),
IFERROR($AN301 * INDEX('Inputs from Uganda staff'!$E$61:$BM$80,MATCH('HRH Need estimation'!R$2,'Inputs from Uganda staff'!$E$61:$E$80,0),MATCH('HRH Need estimation'!$D301,'Inputs from Uganda staff'!$E$6:$BM$6,0)),
""))</f>
        <v>58.5</v>
      </c>
      <c r="S301" s="122">
        <f>IFERROR(
$AN301 * INDEX('WFOM - Time_Base'!$A$4:$API$29, MATCH("CenHos", 'WFOM - Time_Base'!$B$4:$B$29,0), MATCH(CONCATENATE($G301,S$2),'WFOM - Time_Base'!$A$8:$API$8,0)) *
INDEX('WFOM - Time_Base'!$A$4:$API$29, MATCH("CenHos_Per", 'WFOM - Time_Base'!$B$4:$B$29,0), MATCH(CONCATENATE($G301,S$2),'WFOM - Time_Base'!$A$8:$API$8,0)),
IFERROR($AN301 * INDEX('Inputs from Uganda staff'!$E$61:$BM$80,MATCH('HRH Need estimation'!S$2,'Inputs from Uganda staff'!$E$61:$E$80,0),MATCH('HRH Need estimation'!$D301,'Inputs from Uganda staff'!$E$6:$BM$6,0)),
""))</f>
        <v>97.5</v>
      </c>
      <c r="T301" s="122">
        <f>IFERROR(
$AN301 * INDEX('WFOM - Time_Base'!$A$4:$API$29, MATCH("CenHos", 'WFOM - Time_Base'!$B$4:$B$29,0), MATCH(CONCATENATE($G301,T$2),'WFOM - Time_Base'!$A$8:$API$8,0)) *
INDEX('WFOM - Time_Base'!$A$4:$API$29, MATCH("CenHos_Per", 'WFOM - Time_Base'!$B$4:$B$29,0), MATCH(CONCATENATE($G301,T$2),'WFOM - Time_Base'!$A$8:$API$8,0)),
IFERROR($AN301 * INDEX('Inputs from Uganda staff'!$E$61:$BM$80,MATCH('HRH Need estimation'!T$2,'Inputs from Uganda staff'!$E$61:$E$80,0),MATCH('HRH Need estimation'!$D301,'Inputs from Uganda staff'!$E$6:$BM$6,0)),
""))</f>
        <v>0</v>
      </c>
      <c r="U301" s="122">
        <f>IFERROR(
$AN301 * INDEX('WFOM - Time_Base'!$A$4:$API$29, MATCH("CenHos", 'WFOM - Time_Base'!$B$4:$B$29,0), MATCH(CONCATENATE($G301,U$2),'WFOM - Time_Base'!$A$8:$API$8,0)) *
INDEX('WFOM - Time_Base'!$A$4:$API$29, MATCH("CenHos_Per", 'WFOM - Time_Base'!$B$4:$B$29,0), MATCH(CONCATENATE($G301,U$2),'WFOM - Time_Base'!$A$8:$API$8,0)),
IFERROR($AN301 * INDEX('Inputs from Uganda staff'!$E$61:$BM$80,MATCH('HRH Need estimation'!U$2,'Inputs from Uganda staff'!$E$61:$E$80,0),MATCH('HRH Need estimation'!$D301,'Inputs from Uganda staff'!$E$6:$BM$6,0)),
""))</f>
        <v>0</v>
      </c>
      <c r="V301" s="122">
        <f>IFERROR(
$AN301 * INDEX('WFOM - Time_Base'!$A$4:$API$29, MATCH("CenHos", 'WFOM - Time_Base'!$B$4:$B$29,0), MATCH(CONCATENATE($G301,V$2),'WFOM - Time_Base'!$A$8:$API$8,0)) *
INDEX('WFOM - Time_Base'!$A$4:$API$29, MATCH("CenHos_Per", 'WFOM - Time_Base'!$B$4:$B$29,0), MATCH(CONCATENATE($G301,V$2),'WFOM - Time_Base'!$A$8:$API$8,0)),
IFERROR($AN301 * INDEX('Inputs from Uganda staff'!$E$61:$BM$80,MATCH('HRH Need estimation'!V$2,'Inputs from Uganda staff'!$E$61:$E$80,0),MATCH('HRH Need estimation'!$D301,'Inputs from Uganda staff'!$E$6:$BM$6,0)),
""))</f>
        <v>78</v>
      </c>
      <c r="W301" s="122">
        <f>IFERROR(
$AN301 * INDEX('WFOM - Time_Base'!$A$4:$API$29, MATCH("CenHos", 'WFOM - Time_Base'!$B$4:$B$29,0), MATCH(CONCATENATE($G301,W$2),'WFOM - Time_Base'!$A$8:$API$8,0)) *
INDEX('WFOM - Time_Base'!$A$4:$API$29, MATCH("CenHos_Per", 'WFOM - Time_Base'!$B$4:$B$29,0), MATCH(CONCATENATE($G301,W$2),'WFOM - Time_Base'!$A$8:$API$8,0)),
IFERROR($AN301 * INDEX('Inputs from Uganda staff'!$E$61:$BM$80,MATCH('HRH Need estimation'!W$2,'Inputs from Uganda staff'!$E$61:$E$80,0),MATCH('HRH Need estimation'!$D301,'Inputs from Uganda staff'!$E$6:$BM$6,0)),
""))</f>
        <v>0</v>
      </c>
      <c r="X301" s="122">
        <f>IFERROR(
$AN301 * INDEX('WFOM - Time_Base'!$A$4:$API$29, MATCH("CenHos", 'WFOM - Time_Base'!$B$4:$B$29,0), MATCH(CONCATENATE($G301,X$2),'WFOM - Time_Base'!$A$8:$API$8,0)) *
INDEX('WFOM - Time_Base'!$A$4:$API$29, MATCH("CenHos_Per", 'WFOM - Time_Base'!$B$4:$B$29,0), MATCH(CONCATENATE($G301,X$2),'WFOM - Time_Base'!$A$8:$API$8,0)),
IFERROR($AN301 * INDEX('Inputs from Uganda staff'!$E$61:$BM$80,MATCH('HRH Need estimation'!X$2,'Inputs from Uganda staff'!$E$61:$E$80,0),MATCH('HRH Need estimation'!$D301,'Inputs from Uganda staff'!$E$6:$BM$6,0)),
""))</f>
        <v>9.75</v>
      </c>
      <c r="Y301" s="122">
        <f>IFERROR(
$AN301 * INDEX('WFOM - Time_Base'!$A$4:$API$29, MATCH("CenHos", 'WFOM - Time_Base'!$B$4:$B$29,0), MATCH(CONCATENATE($G301,Y$2),'WFOM - Time_Base'!$A$8:$API$8,0)) *
INDEX('WFOM - Time_Base'!$A$4:$API$29, MATCH("CenHos_Per", 'WFOM - Time_Base'!$B$4:$B$29,0), MATCH(CONCATENATE($G301,Y$2),'WFOM - Time_Base'!$A$8:$API$8,0)),
IFERROR($AN301 * INDEX('Inputs from Uganda staff'!$E$61:$BM$80,MATCH('HRH Need estimation'!Y$2,'Inputs from Uganda staff'!$E$61:$E$80,0),MATCH('HRH Need estimation'!$D301,'Inputs from Uganda staff'!$E$6:$BM$6,0)),
""))</f>
        <v>9.75</v>
      </c>
      <c r="Z301" s="122">
        <f>IFERROR(
$AN301 * INDEX('WFOM - Time_Base'!$A$4:$API$29, MATCH("CenHos", 'WFOM - Time_Base'!$B$4:$B$29,0), MATCH(CONCATENATE($G301,Z$2),'WFOM - Time_Base'!$A$8:$API$8,0)) *
INDEX('WFOM - Time_Base'!$A$4:$API$29, MATCH("CenHos_Per", 'WFOM - Time_Base'!$B$4:$B$29,0), MATCH(CONCATENATE($G301,Z$2),'WFOM - Time_Base'!$A$8:$API$8,0)),
IFERROR($AN301 * INDEX('Inputs from Uganda staff'!$E$61:$BM$80,MATCH('HRH Need estimation'!Z$2,'Inputs from Uganda staff'!$E$61:$E$80,0),MATCH('HRH Need estimation'!$D301,'Inputs from Uganda staff'!$E$6:$BM$6,0)),
""))</f>
        <v>0</v>
      </c>
      <c r="AA301" s="122">
        <f>IFERROR(
$AN301 * INDEX('WFOM - Time_Base'!$A$4:$API$29, MATCH("CenHos", 'WFOM - Time_Base'!$B$4:$B$29,0), MATCH(CONCATENATE($G301,AA$2),'WFOM - Time_Base'!$A$8:$API$8,0)) *
INDEX('WFOM - Time_Base'!$A$4:$API$29, MATCH("CenHos_Per", 'WFOM - Time_Base'!$B$4:$B$29,0), MATCH(CONCATENATE($G301,AA$2),'WFOM - Time_Base'!$A$8:$API$8,0)),
IFERROR($AN301 * INDEX('Inputs from Uganda staff'!$E$61:$BM$80,MATCH('HRH Need estimation'!AA$2,'Inputs from Uganda staff'!$E$61:$E$80,0),MATCH('HRH Need estimation'!$D301,'Inputs from Uganda staff'!$E$6:$BM$6,0)),
""))</f>
        <v>0</v>
      </c>
      <c r="AB301" s="122">
        <f>IFERROR(
$AN301 * INDEX('WFOM - Time_Base'!$A$4:$API$29, MATCH("CenHos", 'WFOM - Time_Base'!$B$4:$B$29,0), MATCH(CONCATENATE($G301,AB$2),'WFOM - Time_Base'!$A$8:$API$8,0)) *
INDEX('WFOM - Time_Base'!$A$4:$API$29, MATCH("CenHos_Per", 'WFOM - Time_Base'!$B$4:$B$29,0), MATCH(CONCATENATE($G301,AB$2),'WFOM - Time_Base'!$A$8:$API$8,0)),
IFERROR($AN301 * INDEX('Inputs from Uganda staff'!$E$61:$BM$80,MATCH('HRH Need estimation'!AB$2,'Inputs from Uganda staff'!$E$61:$E$80,0),MATCH('HRH Need estimation'!$D301,'Inputs from Uganda staff'!$E$6:$BM$6,0)),
""))</f>
        <v>0</v>
      </c>
      <c r="AC301" s="122" t="str">
        <f>IFERROR(
$AN301 * INDEX('WFOM - Time_Base'!$A$4:$API$29, MATCH("CenHos", 'WFOM - Time_Base'!$B$4:$B$29,0), MATCH(CONCATENATE($G301,AC$2),'WFOM - Time_Base'!$A$8:$API$8,0)) *
INDEX('WFOM - Time_Base'!$A$4:$API$29, MATCH("CenHos_Per", 'WFOM - Time_Base'!$B$4:$B$29,0), MATCH(CONCATENATE($G301,AC$2),'WFOM - Time_Base'!$A$8:$API$8,0)),
IFERROR($AN301 * INDEX('Inputs from Uganda staff'!$E$61:$BM$80,MATCH('HRH Need estimation'!AC$2,'Inputs from Uganda staff'!$E$61:$E$80,0),MATCH('HRH Need estimation'!$D301,'Inputs from Uganda staff'!$E$6:$BM$6,0)),
""))</f>
        <v/>
      </c>
      <c r="AD301" s="122">
        <f>IFERROR(
$AN301 * INDEX('WFOM - Time_Base'!$A$4:$API$29, MATCH("CenHos", 'WFOM - Time_Base'!$B$4:$B$29,0), MATCH(CONCATENATE($G301,AD$2),'WFOM - Time_Base'!$A$8:$API$8,0)) *
INDEX('WFOM - Time_Base'!$A$4:$API$29, MATCH("CenHos_Per", 'WFOM - Time_Base'!$B$4:$B$29,0), MATCH(CONCATENATE($G301,AD$2),'WFOM - Time_Base'!$A$8:$API$8,0)),
IFERROR($AN301 * INDEX('Inputs from Uganda staff'!$E$61:$BM$80,MATCH('HRH Need estimation'!AD$2,'Inputs from Uganda staff'!$E$61:$E$80,0),MATCH('HRH Need estimation'!$D301,'Inputs from Uganda staff'!$E$6:$BM$6,0)),
""))</f>
        <v>0</v>
      </c>
      <c r="AE301" s="122">
        <f>IFERROR(
$AN301 * INDEX('WFOM - Time_Base'!$A$4:$API$29, MATCH("CenHos", 'WFOM - Time_Base'!$B$4:$B$29,0), MATCH(CONCATENATE($G301,AE$2),'WFOM - Time_Base'!$A$8:$API$8,0)) *
INDEX('WFOM - Time_Base'!$A$4:$API$29, MATCH("CenHos_Per", 'WFOM - Time_Base'!$B$4:$B$29,0), MATCH(CONCATENATE($G301,AE$2),'WFOM - Time_Base'!$A$8:$API$8,0)),
IFERROR($AN301 * INDEX('Inputs from Uganda staff'!$E$61:$BM$80,MATCH('HRH Need estimation'!AE$2,'Inputs from Uganda staff'!$E$61:$E$80,0),MATCH('HRH Need estimation'!$D301,'Inputs from Uganda staff'!$E$6:$BM$6,0)),
""))</f>
        <v>0</v>
      </c>
      <c r="AF301" s="122">
        <f>IFERROR(
$AN301 * INDEX('WFOM - Time_Base'!$A$4:$API$29, MATCH("CenHos", 'WFOM - Time_Base'!$B$4:$B$29,0), MATCH(CONCATENATE($G301,AF$2),'WFOM - Time_Base'!$A$8:$API$8,0)) *
INDEX('WFOM - Time_Base'!$A$4:$API$29, MATCH("CenHos_Per", 'WFOM - Time_Base'!$B$4:$B$29,0), MATCH(CONCATENATE($G301,AF$2),'WFOM - Time_Base'!$A$8:$API$8,0)),
IFERROR($AN301 * INDEX('Inputs from Uganda staff'!$E$61:$BM$80,MATCH('HRH Need estimation'!AF$2,'Inputs from Uganda staff'!$E$61:$E$80,0),MATCH('HRH Need estimation'!$D301,'Inputs from Uganda staff'!$E$6:$BM$6,0)),
""))</f>
        <v>0</v>
      </c>
      <c r="AG301" s="122">
        <f>IFERROR(
$AN301 * INDEX('WFOM - Time_Base'!$A$4:$API$29, MATCH("CenHos", 'WFOM - Time_Base'!$B$4:$B$29,0), MATCH(CONCATENATE($G301,AG$2),'WFOM - Time_Base'!$A$8:$API$8,0)) *
INDEX('WFOM - Time_Base'!$A$4:$API$29, MATCH("CenHos_Per", 'WFOM - Time_Base'!$B$4:$B$29,0), MATCH(CONCATENATE($G301,AG$2),'WFOM - Time_Base'!$A$8:$API$8,0)),
IFERROR($AN301 * INDEX('Inputs from Uganda staff'!$E$61:$BM$80,MATCH('HRH Need estimation'!AG$2,'Inputs from Uganda staff'!$E$61:$E$80,0),MATCH('HRH Need estimation'!$D301,'Inputs from Uganda staff'!$E$6:$BM$6,0)),
""))</f>
        <v>0</v>
      </c>
      <c r="AH301" s="122">
        <f>IFERROR(
$AN301 * INDEX('WFOM - Time_Base'!$A$4:$API$29, MATCH("CenHos", 'WFOM - Time_Base'!$B$4:$B$29,0), MATCH(CONCATENATE($G301,AH$2),'WFOM - Time_Base'!$A$8:$API$8,0)) *
INDEX('WFOM - Time_Base'!$A$4:$API$29, MATCH("CenHos_Per", 'WFOM - Time_Base'!$B$4:$B$29,0), MATCH(CONCATENATE($G301,AH$2),'WFOM - Time_Base'!$A$8:$API$8,0)),
IFERROR($AN301 * INDEX('Inputs from Uganda staff'!$E$61:$BM$80,MATCH('HRH Need estimation'!AH$2,'Inputs from Uganda staff'!$E$61:$E$80,0),MATCH('HRH Need estimation'!$D301,'Inputs from Uganda staff'!$E$6:$BM$6,0)),
""))</f>
        <v>0</v>
      </c>
      <c r="AI301" s="122">
        <f>IFERROR(
$AN301 * INDEX('WFOM - Time_Base'!$A$4:$API$29, MATCH("CenHos", 'WFOM - Time_Base'!$B$4:$B$29,0), MATCH(CONCATENATE($G301,AI$2),'WFOM - Time_Base'!$A$8:$API$8,0)) *
INDEX('WFOM - Time_Base'!$A$4:$API$29, MATCH("CenHos_Per", 'WFOM - Time_Base'!$B$4:$B$29,0), MATCH(CONCATENATE($G301,AI$2),'WFOM - Time_Base'!$A$8:$API$8,0)),
IFERROR($AN301 * INDEX('Inputs from Uganda staff'!$E$61:$BM$80,MATCH('HRH Need estimation'!AI$2,'Inputs from Uganda staff'!$E$61:$E$80,0),MATCH('HRH Need estimation'!$D301,'Inputs from Uganda staff'!$E$6:$BM$6,0)),
""))</f>
        <v>0</v>
      </c>
      <c r="AJ301" s="122">
        <f>IFERROR(
$AN301 * INDEX('WFOM - Time_Base'!$A$4:$API$29, MATCH("CenHos", 'WFOM - Time_Base'!$B$4:$B$29,0), MATCH(CONCATENATE($G301,AJ$2),'WFOM - Time_Base'!$A$8:$API$8,0)) *
INDEX('WFOM - Time_Base'!$A$4:$API$29, MATCH("CenHos_Per", 'WFOM - Time_Base'!$B$4:$B$29,0), MATCH(CONCATENATE($G301,AJ$2),'WFOM - Time_Base'!$A$8:$API$8,0)),
IFERROR($AN301 * INDEX('Inputs from Uganda staff'!$E$61:$BM$80,MATCH('HRH Need estimation'!AJ$2,'Inputs from Uganda staff'!$E$61:$E$80,0),MATCH('HRH Need estimation'!$D301,'Inputs from Uganda staff'!$E$6:$BM$6,0)),
""))</f>
        <v>0</v>
      </c>
      <c r="AK301" s="122">
        <f>IFERROR(
$AN301 * INDEX('WFOM - Time_Base'!$A$4:$API$29, MATCH("CenHos", 'WFOM - Time_Base'!$B$4:$B$29,0), MATCH(CONCATENATE($G301,AK$2),'WFOM - Time_Base'!$A$8:$API$8,0)) *
INDEX('WFOM - Time_Base'!$A$4:$API$29, MATCH("CenHos_Per", 'WFOM - Time_Base'!$B$4:$B$29,0), MATCH(CONCATENATE($G301,AK$2),'WFOM - Time_Base'!$A$8:$API$8,0)),
IFERROR($AN301 * INDEX('Inputs from Uganda staff'!$E$61:$BM$80,MATCH('HRH Need estimation'!AK$2,'Inputs from Uganda staff'!$E$61:$E$80,0),MATCH('HRH Need estimation'!$D301,'Inputs from Uganda staff'!$E$6:$BM$6,0)),
""))</f>
        <v>0</v>
      </c>
      <c r="AL301" s="122">
        <f>IFERROR(
$AN301 * INDEX('WFOM - Time_Base'!$A$4:$API$29, MATCH("CenHos", 'WFOM - Time_Base'!$B$4:$B$29,0), MATCH(CONCATENATE($G301,AL$2),'WFOM - Time_Base'!$A$8:$API$8,0)) *
INDEX('WFOM - Time_Base'!$A$4:$API$29, MATCH("CenHos_Per", 'WFOM - Time_Base'!$B$4:$B$29,0), MATCH(CONCATENATE($G301,AL$2),'WFOM - Time_Base'!$A$8:$API$8,0)),
IFERROR($AN301 * INDEX('Inputs from Uganda staff'!$E$61:$BM$80,MATCH('HRH Need estimation'!AL$2,'Inputs from Uganda staff'!$E$61:$E$80,0),MATCH('HRH Need estimation'!$D301,'Inputs from Uganda staff'!$E$6:$BM$6,0)),
""))</f>
        <v>0</v>
      </c>
      <c r="AN301">
        <v>13</v>
      </c>
      <c r="AO301" t="str">
        <f t="shared" si="12"/>
        <v>322</v>
      </c>
    </row>
    <row r="302" spans="1:42">
      <c r="A302" s="106" t="s">
        <v>1050</v>
      </c>
      <c r="B302" s="106" t="s">
        <v>675</v>
      </c>
      <c r="C302" s="107" t="s">
        <v>819</v>
      </c>
      <c r="D302" s="113" t="s">
        <v>820</v>
      </c>
      <c r="E302" s="122" t="s">
        <v>867</v>
      </c>
      <c r="F302" s="122" t="s">
        <v>9</v>
      </c>
      <c r="G302" s="122" t="str">
        <f>IF(F302&lt;&gt;"", VLOOKUP(F302,'WFOM - Cadre and Service List'!$E$4:$F$52,2,FALSE), "")</f>
        <v>InpatientDays</v>
      </c>
      <c r="H302" s="122"/>
      <c r="I302" s="207"/>
      <c r="J302" s="207"/>
      <c r="K302" s="207"/>
      <c r="L302" s="207"/>
      <c r="M302" s="207"/>
      <c r="N302" s="207"/>
      <c r="O302" s="207"/>
      <c r="P302" s="207">
        <f t="shared" si="11"/>
        <v>0</v>
      </c>
      <c r="Q302" s="122" t="s">
        <v>1947</v>
      </c>
      <c r="R302" s="122">
        <f>IFERROR(
$AN302 * INDEX('WFOM - Time_Base'!$A$4:$API$29, MATCH("CenHos", 'WFOM - Time_Base'!$B$4:$B$29,0), MATCH(CONCATENATE($G302,R$2),'WFOM - Time_Base'!$A$8:$API$8,0)) *
INDEX('WFOM - Time_Base'!$A$4:$API$29, MATCH("CenHos_Per", 'WFOM - Time_Base'!$B$4:$B$29,0), MATCH(CONCATENATE($G302,R$2),'WFOM - Time_Base'!$A$8:$API$8,0)),
IFERROR($AN302 * INDEX('Inputs from Uganda staff'!$E$61:$BM$80,MATCH('HRH Need estimation'!R$2,'Inputs from Uganda staff'!$E$61:$E$80,0),MATCH('HRH Need estimation'!$D302,'Inputs from Uganda staff'!$E$6:$BM$6,0)),
""))</f>
        <v>5</v>
      </c>
      <c r="S302" s="122">
        <f>IFERROR(
$AN302 * INDEX('WFOM - Time_Base'!$A$4:$API$29, MATCH("CenHos", 'WFOM - Time_Base'!$B$4:$B$29,0), MATCH(CONCATENATE($G302,S$2),'WFOM - Time_Base'!$A$8:$API$8,0)) *
INDEX('WFOM - Time_Base'!$A$4:$API$29, MATCH("CenHos_Per", 'WFOM - Time_Base'!$B$4:$B$29,0), MATCH(CONCATENATE($G302,S$2),'WFOM - Time_Base'!$A$8:$API$8,0)),
IFERROR($AN302 * INDEX('Inputs from Uganda staff'!$E$61:$BM$80,MATCH('HRH Need estimation'!S$2,'Inputs from Uganda staff'!$E$61:$E$80,0),MATCH('HRH Need estimation'!$D302,'Inputs from Uganda staff'!$E$6:$BM$6,0)),
""))</f>
        <v>7</v>
      </c>
      <c r="T302" s="122">
        <f>IFERROR(
$AN302 * INDEX('WFOM - Time_Base'!$A$4:$API$29, MATCH("CenHos", 'WFOM - Time_Base'!$B$4:$B$29,0), MATCH(CONCATENATE($G302,T$2),'WFOM - Time_Base'!$A$8:$API$8,0)) *
INDEX('WFOM - Time_Base'!$A$4:$API$29, MATCH("CenHos_Per", 'WFOM - Time_Base'!$B$4:$B$29,0), MATCH(CONCATENATE($G302,T$2),'WFOM - Time_Base'!$A$8:$API$8,0)),
IFERROR($AN302 * INDEX('Inputs from Uganda staff'!$E$61:$BM$80,MATCH('HRH Need estimation'!T$2,'Inputs from Uganda staff'!$E$61:$E$80,0),MATCH('HRH Need estimation'!$D302,'Inputs from Uganda staff'!$E$6:$BM$6,0)),
""))</f>
        <v>0</v>
      </c>
      <c r="U302" s="122">
        <f>IFERROR(
$AN302 * INDEX('WFOM - Time_Base'!$A$4:$API$29, MATCH("CenHos", 'WFOM - Time_Base'!$B$4:$B$29,0), MATCH(CONCATENATE($G302,U$2),'WFOM - Time_Base'!$A$8:$API$8,0)) *
INDEX('WFOM - Time_Base'!$A$4:$API$29, MATCH("CenHos_Per", 'WFOM - Time_Base'!$B$4:$B$29,0), MATCH(CONCATENATE($G302,U$2),'WFOM - Time_Base'!$A$8:$API$8,0)),
IFERROR($AN302 * INDEX('Inputs from Uganda staff'!$E$61:$BM$80,MATCH('HRH Need estimation'!U$2,'Inputs from Uganda staff'!$E$61:$E$80,0),MATCH('HRH Need estimation'!$D302,'Inputs from Uganda staff'!$E$6:$BM$6,0)),
""))</f>
        <v>12</v>
      </c>
      <c r="V302" s="122">
        <f>IFERROR(
$AN302 * INDEX('WFOM - Time_Base'!$A$4:$API$29, MATCH("CenHos", 'WFOM - Time_Base'!$B$4:$B$29,0), MATCH(CONCATENATE($G302,V$2),'WFOM - Time_Base'!$A$8:$API$8,0)) *
INDEX('WFOM - Time_Base'!$A$4:$API$29, MATCH("CenHos_Per", 'WFOM - Time_Base'!$B$4:$B$29,0), MATCH(CONCATENATE($G302,V$2),'WFOM - Time_Base'!$A$8:$API$8,0)),
IFERROR($AN302 * INDEX('Inputs from Uganda staff'!$E$61:$BM$80,MATCH('HRH Need estimation'!V$2,'Inputs from Uganda staff'!$E$61:$E$80,0),MATCH('HRH Need estimation'!$D302,'Inputs from Uganda staff'!$E$6:$BM$6,0)),
""))</f>
        <v>28</v>
      </c>
      <c r="W302" s="122">
        <f>IFERROR(
$AN302 * INDEX('WFOM - Time_Base'!$A$4:$API$29, MATCH("CenHos", 'WFOM - Time_Base'!$B$4:$B$29,0), MATCH(CONCATENATE($G302,W$2),'WFOM - Time_Base'!$A$8:$API$8,0)) *
INDEX('WFOM - Time_Base'!$A$4:$API$29, MATCH("CenHos_Per", 'WFOM - Time_Base'!$B$4:$B$29,0), MATCH(CONCATENATE($G302,W$2),'WFOM - Time_Base'!$A$8:$API$8,0)),
IFERROR($AN302 * INDEX('Inputs from Uganda staff'!$E$61:$BM$80,MATCH('HRH Need estimation'!W$2,'Inputs from Uganda staff'!$E$61:$E$80,0),MATCH('HRH Need estimation'!$D302,'Inputs from Uganda staff'!$E$6:$BM$6,0)),
""))</f>
        <v>2</v>
      </c>
      <c r="X302" s="122">
        <f>IFERROR(
$AN302 * INDEX('WFOM - Time_Base'!$A$4:$API$29, MATCH("CenHos", 'WFOM - Time_Base'!$B$4:$B$29,0), MATCH(CONCATENATE($G302,X$2),'WFOM - Time_Base'!$A$8:$API$8,0)) *
INDEX('WFOM - Time_Base'!$A$4:$API$29, MATCH("CenHos_Per", 'WFOM - Time_Base'!$B$4:$B$29,0), MATCH(CONCATENATE($G302,X$2),'WFOM - Time_Base'!$A$8:$API$8,0)),
IFERROR($AN302 * INDEX('Inputs from Uganda staff'!$E$61:$BM$80,MATCH('HRH Need estimation'!X$2,'Inputs from Uganda staff'!$E$61:$E$80,0),MATCH('HRH Need estimation'!$D302,'Inputs from Uganda staff'!$E$6:$BM$6,0)),
""))</f>
        <v>0</v>
      </c>
      <c r="Y302" s="122">
        <f>IFERROR(
$AN302 * INDEX('WFOM - Time_Base'!$A$4:$API$29, MATCH("CenHos", 'WFOM - Time_Base'!$B$4:$B$29,0), MATCH(CONCATENATE($G302,Y$2),'WFOM - Time_Base'!$A$8:$API$8,0)) *
INDEX('WFOM - Time_Base'!$A$4:$API$29, MATCH("CenHos_Per", 'WFOM - Time_Base'!$B$4:$B$29,0), MATCH(CONCATENATE($G302,Y$2),'WFOM - Time_Base'!$A$8:$API$8,0)),
IFERROR($AN302 * INDEX('Inputs from Uganda staff'!$E$61:$BM$80,MATCH('HRH Need estimation'!Y$2,'Inputs from Uganda staff'!$E$61:$E$80,0),MATCH('HRH Need estimation'!$D302,'Inputs from Uganda staff'!$E$6:$BM$6,0)),
""))</f>
        <v>0</v>
      </c>
      <c r="Z302" s="122">
        <f>IFERROR(
$AN302 * INDEX('WFOM - Time_Base'!$A$4:$API$29, MATCH("CenHos", 'WFOM - Time_Base'!$B$4:$B$29,0), MATCH(CONCATENATE($G302,Z$2),'WFOM - Time_Base'!$A$8:$API$8,0)) *
INDEX('WFOM - Time_Base'!$A$4:$API$29, MATCH("CenHos_Per", 'WFOM - Time_Base'!$B$4:$B$29,0), MATCH(CONCATENATE($G302,Z$2),'WFOM - Time_Base'!$A$8:$API$8,0)),
IFERROR($AN302 * INDEX('Inputs from Uganda staff'!$E$61:$BM$80,MATCH('HRH Need estimation'!Z$2,'Inputs from Uganda staff'!$E$61:$E$80,0),MATCH('HRH Need estimation'!$D302,'Inputs from Uganda staff'!$E$6:$BM$6,0)),
""))</f>
        <v>0</v>
      </c>
      <c r="AA302" s="122">
        <f>IFERROR(
$AN302 * INDEX('WFOM - Time_Base'!$A$4:$API$29, MATCH("CenHos", 'WFOM - Time_Base'!$B$4:$B$29,0), MATCH(CONCATENATE($G302,AA$2),'WFOM - Time_Base'!$A$8:$API$8,0)) *
INDEX('WFOM - Time_Base'!$A$4:$API$29, MATCH("CenHos_Per", 'WFOM - Time_Base'!$B$4:$B$29,0), MATCH(CONCATENATE($G302,AA$2),'WFOM - Time_Base'!$A$8:$API$8,0)),
IFERROR($AN302 * INDEX('Inputs from Uganda staff'!$E$61:$BM$80,MATCH('HRH Need estimation'!AA$2,'Inputs from Uganda staff'!$E$61:$E$80,0),MATCH('HRH Need estimation'!$D302,'Inputs from Uganda staff'!$E$6:$BM$6,0)),
""))</f>
        <v>0</v>
      </c>
      <c r="AB302" s="122">
        <f>IFERROR(
$AN302 * INDEX('WFOM - Time_Base'!$A$4:$API$29, MATCH("CenHos", 'WFOM - Time_Base'!$B$4:$B$29,0), MATCH(CONCATENATE($G302,AB$2),'WFOM - Time_Base'!$A$8:$API$8,0)) *
INDEX('WFOM - Time_Base'!$A$4:$API$29, MATCH("CenHos_Per", 'WFOM - Time_Base'!$B$4:$B$29,0), MATCH(CONCATENATE($G302,AB$2),'WFOM - Time_Base'!$A$8:$API$8,0)),
IFERROR($AN302 * INDEX('Inputs from Uganda staff'!$E$61:$BM$80,MATCH('HRH Need estimation'!AB$2,'Inputs from Uganda staff'!$E$61:$E$80,0),MATCH('HRH Need estimation'!$D302,'Inputs from Uganda staff'!$E$6:$BM$6,0)),
""))</f>
        <v>0</v>
      </c>
      <c r="AC302" s="122" t="str">
        <f>IFERROR(
$AN302 * INDEX('WFOM - Time_Base'!$A$4:$API$29, MATCH("CenHos", 'WFOM - Time_Base'!$B$4:$B$29,0), MATCH(CONCATENATE($G302,AC$2),'WFOM - Time_Base'!$A$8:$API$8,0)) *
INDEX('WFOM - Time_Base'!$A$4:$API$29, MATCH("CenHos_Per", 'WFOM - Time_Base'!$B$4:$B$29,0), MATCH(CONCATENATE($G302,AC$2),'WFOM - Time_Base'!$A$8:$API$8,0)),
IFERROR($AN302 * INDEX('Inputs from Uganda staff'!$E$61:$BM$80,MATCH('HRH Need estimation'!AC$2,'Inputs from Uganda staff'!$E$61:$E$80,0),MATCH('HRH Need estimation'!$D302,'Inputs from Uganda staff'!$E$6:$BM$6,0)),
""))</f>
        <v/>
      </c>
      <c r="AD302" s="122">
        <f>IFERROR(
$AN302 * INDEX('WFOM - Time_Base'!$A$4:$API$29, MATCH("CenHos", 'WFOM - Time_Base'!$B$4:$B$29,0), MATCH(CONCATENATE($G302,AD$2),'WFOM - Time_Base'!$A$8:$API$8,0)) *
INDEX('WFOM - Time_Base'!$A$4:$API$29, MATCH("CenHos_Per", 'WFOM - Time_Base'!$B$4:$B$29,0), MATCH(CONCATENATE($G302,AD$2),'WFOM - Time_Base'!$A$8:$API$8,0)),
IFERROR($AN302 * INDEX('Inputs from Uganda staff'!$E$61:$BM$80,MATCH('HRH Need estimation'!AD$2,'Inputs from Uganda staff'!$E$61:$E$80,0),MATCH('HRH Need estimation'!$D302,'Inputs from Uganda staff'!$E$6:$BM$6,0)),
""))</f>
        <v>0</v>
      </c>
      <c r="AE302" s="122">
        <f>IFERROR(
$AN302 * INDEX('WFOM - Time_Base'!$A$4:$API$29, MATCH("CenHos", 'WFOM - Time_Base'!$B$4:$B$29,0), MATCH(CONCATENATE($G302,AE$2),'WFOM - Time_Base'!$A$8:$API$8,0)) *
INDEX('WFOM - Time_Base'!$A$4:$API$29, MATCH("CenHos_Per", 'WFOM - Time_Base'!$B$4:$B$29,0), MATCH(CONCATENATE($G302,AE$2),'WFOM - Time_Base'!$A$8:$API$8,0)),
IFERROR($AN302 * INDEX('Inputs from Uganda staff'!$E$61:$BM$80,MATCH('HRH Need estimation'!AE$2,'Inputs from Uganda staff'!$E$61:$E$80,0),MATCH('HRH Need estimation'!$D302,'Inputs from Uganda staff'!$E$6:$BM$6,0)),
""))</f>
        <v>0</v>
      </c>
      <c r="AF302" s="122">
        <f>IFERROR(
$AN302 * INDEX('WFOM - Time_Base'!$A$4:$API$29, MATCH("CenHos", 'WFOM - Time_Base'!$B$4:$B$29,0), MATCH(CONCATENATE($G302,AF$2),'WFOM - Time_Base'!$A$8:$API$8,0)) *
INDEX('WFOM - Time_Base'!$A$4:$API$29, MATCH("CenHos_Per", 'WFOM - Time_Base'!$B$4:$B$29,0), MATCH(CONCATENATE($G302,AF$2),'WFOM - Time_Base'!$A$8:$API$8,0)),
IFERROR($AN302 * INDEX('Inputs from Uganda staff'!$E$61:$BM$80,MATCH('HRH Need estimation'!AF$2,'Inputs from Uganda staff'!$E$61:$E$80,0),MATCH('HRH Need estimation'!$D302,'Inputs from Uganda staff'!$E$6:$BM$6,0)),
""))</f>
        <v>0</v>
      </c>
      <c r="AG302" s="122">
        <f>IFERROR(
$AN302 * INDEX('WFOM - Time_Base'!$A$4:$API$29, MATCH("CenHos", 'WFOM - Time_Base'!$B$4:$B$29,0), MATCH(CONCATENATE($G302,AG$2),'WFOM - Time_Base'!$A$8:$API$8,0)) *
INDEX('WFOM - Time_Base'!$A$4:$API$29, MATCH("CenHos_Per", 'WFOM - Time_Base'!$B$4:$B$29,0), MATCH(CONCATENATE($G302,AG$2),'WFOM - Time_Base'!$A$8:$API$8,0)),
IFERROR($AN302 * INDEX('Inputs from Uganda staff'!$E$61:$BM$80,MATCH('HRH Need estimation'!AG$2,'Inputs from Uganda staff'!$E$61:$E$80,0),MATCH('HRH Need estimation'!$D302,'Inputs from Uganda staff'!$E$6:$BM$6,0)),
""))</f>
        <v>0</v>
      </c>
      <c r="AH302" s="122">
        <f>IFERROR(
$AN302 * INDEX('WFOM - Time_Base'!$A$4:$API$29, MATCH("CenHos", 'WFOM - Time_Base'!$B$4:$B$29,0), MATCH(CONCATENATE($G302,AH$2),'WFOM - Time_Base'!$A$8:$API$8,0)) *
INDEX('WFOM - Time_Base'!$A$4:$API$29, MATCH("CenHos_Per", 'WFOM - Time_Base'!$B$4:$B$29,0), MATCH(CONCATENATE($G302,AH$2),'WFOM - Time_Base'!$A$8:$API$8,0)),
IFERROR($AN302 * INDEX('Inputs from Uganda staff'!$E$61:$BM$80,MATCH('HRH Need estimation'!AH$2,'Inputs from Uganda staff'!$E$61:$E$80,0),MATCH('HRH Need estimation'!$D302,'Inputs from Uganda staff'!$E$6:$BM$6,0)),
""))</f>
        <v>0</v>
      </c>
      <c r="AI302" s="122">
        <f>IFERROR(
$AN302 * INDEX('WFOM - Time_Base'!$A$4:$API$29, MATCH("CenHos", 'WFOM - Time_Base'!$B$4:$B$29,0), MATCH(CONCATENATE($G302,AI$2),'WFOM - Time_Base'!$A$8:$API$8,0)) *
INDEX('WFOM - Time_Base'!$A$4:$API$29, MATCH("CenHos_Per", 'WFOM - Time_Base'!$B$4:$B$29,0), MATCH(CONCATENATE($G302,AI$2),'WFOM - Time_Base'!$A$8:$API$8,0)),
IFERROR($AN302 * INDEX('Inputs from Uganda staff'!$E$61:$BM$80,MATCH('HRH Need estimation'!AI$2,'Inputs from Uganda staff'!$E$61:$E$80,0),MATCH('HRH Need estimation'!$D302,'Inputs from Uganda staff'!$E$6:$BM$6,0)),
""))</f>
        <v>0</v>
      </c>
      <c r="AJ302" s="122">
        <f>IFERROR(
$AN302 * INDEX('WFOM - Time_Base'!$A$4:$API$29, MATCH("CenHos", 'WFOM - Time_Base'!$B$4:$B$29,0), MATCH(CONCATENATE($G302,AJ$2),'WFOM - Time_Base'!$A$8:$API$8,0)) *
INDEX('WFOM - Time_Base'!$A$4:$API$29, MATCH("CenHos_Per", 'WFOM - Time_Base'!$B$4:$B$29,0), MATCH(CONCATENATE($G302,AJ$2),'WFOM - Time_Base'!$A$8:$API$8,0)),
IFERROR($AN302 * INDEX('Inputs from Uganda staff'!$E$61:$BM$80,MATCH('HRH Need estimation'!AJ$2,'Inputs from Uganda staff'!$E$61:$E$80,0),MATCH('HRH Need estimation'!$D302,'Inputs from Uganda staff'!$E$6:$BM$6,0)),
""))</f>
        <v>0</v>
      </c>
      <c r="AK302" s="122">
        <f>IFERROR(
$AN302 * INDEX('WFOM - Time_Base'!$A$4:$API$29, MATCH("CenHos", 'WFOM - Time_Base'!$B$4:$B$29,0), MATCH(CONCATENATE($G302,AK$2),'WFOM - Time_Base'!$A$8:$API$8,0)) *
INDEX('WFOM - Time_Base'!$A$4:$API$29, MATCH("CenHos_Per", 'WFOM - Time_Base'!$B$4:$B$29,0), MATCH(CONCATENATE($G302,AK$2),'WFOM - Time_Base'!$A$8:$API$8,0)),
IFERROR($AN302 * INDEX('Inputs from Uganda staff'!$E$61:$BM$80,MATCH('HRH Need estimation'!AK$2,'Inputs from Uganda staff'!$E$61:$E$80,0),MATCH('HRH Need estimation'!$D302,'Inputs from Uganda staff'!$E$6:$BM$6,0)),
""))</f>
        <v>0</v>
      </c>
      <c r="AL302" s="122">
        <f>IFERROR(
$AN302 * INDEX('WFOM - Time_Base'!$A$4:$API$29, MATCH("CenHos", 'WFOM - Time_Base'!$B$4:$B$29,0), MATCH(CONCATENATE($G302,AL$2),'WFOM - Time_Base'!$A$8:$API$8,0)) *
INDEX('WFOM - Time_Base'!$A$4:$API$29, MATCH("CenHos_Per", 'WFOM - Time_Base'!$B$4:$B$29,0), MATCH(CONCATENATE($G302,AL$2),'WFOM - Time_Base'!$A$8:$API$8,0)),
IFERROR($AN302 * INDEX('Inputs from Uganda staff'!$E$61:$BM$80,MATCH('HRH Need estimation'!AL$2,'Inputs from Uganda staff'!$E$61:$E$80,0),MATCH('HRH Need estimation'!$D302,'Inputs from Uganda staff'!$E$6:$BM$6,0)),
""))</f>
        <v>0</v>
      </c>
      <c r="AN302">
        <v>1</v>
      </c>
      <c r="AO302" t="e">
        <f t="shared" si="12"/>
        <v>#N/A</v>
      </c>
    </row>
    <row r="303" spans="1:42">
      <c r="A303" s="106" t="s">
        <v>915</v>
      </c>
      <c r="B303" s="106" t="s">
        <v>525</v>
      </c>
      <c r="C303" s="107" t="s">
        <v>821</v>
      </c>
      <c r="D303" s="113" t="s">
        <v>822</v>
      </c>
      <c r="E303" s="252"/>
      <c r="F303" s="252"/>
      <c r="G303" s="122" t="str">
        <f>IF(F303&lt;&gt;"", VLOOKUP(F303,'WFOM - Cadre and Service List'!$E$4:$F$52,2,FALSE), "")</f>
        <v/>
      </c>
      <c r="H303" s="122"/>
      <c r="I303" s="207"/>
      <c r="J303" s="207"/>
      <c r="K303" s="207"/>
      <c r="L303" s="207"/>
      <c r="M303" s="207"/>
      <c r="N303" s="207"/>
      <c r="O303" s="207"/>
      <c r="P303" s="207">
        <f t="shared" si="11"/>
        <v>0</v>
      </c>
      <c r="Q303" s="122" t="s">
        <v>1947</v>
      </c>
      <c r="R303" s="122">
        <f>IFERROR(
$AN303 * INDEX('WFOM - Time_Base'!$A$4:$API$29, MATCH("CenHos", 'WFOM - Time_Base'!$B$4:$B$29,0), MATCH(CONCATENATE($G303,R$2),'WFOM - Time_Base'!$A$8:$API$8,0)) *
INDEX('WFOM - Time_Base'!$A$4:$API$29, MATCH("CenHos_Per", 'WFOM - Time_Base'!$B$4:$B$29,0), MATCH(CONCATENATE($G303,R$2),'WFOM - Time_Base'!$A$8:$API$8,0)),
IFERROR($AN303 * INDEX('Inputs from Uganda staff'!$E$61:$BM$80,MATCH('HRH Need estimation'!R$2,'Inputs from Uganda staff'!$E$61:$E$80,0),MATCH('HRH Need estimation'!$D303,'Inputs from Uganda staff'!$E$6:$BM$6,0)),
""))</f>
        <v>0.5</v>
      </c>
      <c r="S303" s="122">
        <f>IFERROR(
$AN303 * INDEX('WFOM - Time_Base'!$A$4:$API$29, MATCH("CenHos", 'WFOM - Time_Base'!$B$4:$B$29,0), MATCH(CONCATENATE($G303,S$2),'WFOM - Time_Base'!$A$8:$API$8,0)) *
INDEX('WFOM - Time_Base'!$A$4:$API$29, MATCH("CenHos_Per", 'WFOM - Time_Base'!$B$4:$B$29,0), MATCH(CONCATENATE($G303,S$2),'WFOM - Time_Base'!$A$8:$API$8,0)),
IFERROR($AN303 * INDEX('Inputs from Uganda staff'!$E$61:$BM$80,MATCH('HRH Need estimation'!S$2,'Inputs from Uganda staff'!$E$61:$E$80,0),MATCH('HRH Need estimation'!$D303,'Inputs from Uganda staff'!$E$6:$BM$6,0)),
""))</f>
        <v>0.5</v>
      </c>
      <c r="T303" s="122">
        <f>IFERROR(
$AN303 * INDEX('WFOM - Time_Base'!$A$4:$API$29, MATCH("CenHos", 'WFOM - Time_Base'!$B$4:$B$29,0), MATCH(CONCATENATE($G303,T$2),'WFOM - Time_Base'!$A$8:$API$8,0)) *
INDEX('WFOM - Time_Base'!$A$4:$API$29, MATCH("CenHos_Per", 'WFOM - Time_Base'!$B$4:$B$29,0), MATCH(CONCATENATE($G303,T$2),'WFOM - Time_Base'!$A$8:$API$8,0)),
IFERROR($AN303 * INDEX('Inputs from Uganda staff'!$E$61:$BM$80,MATCH('HRH Need estimation'!T$2,'Inputs from Uganda staff'!$E$61:$E$80,0),MATCH('HRH Need estimation'!$D303,'Inputs from Uganda staff'!$E$6:$BM$6,0)),
""))</f>
        <v>0</v>
      </c>
      <c r="U303" s="122">
        <f>IFERROR(
$AN303 * INDEX('WFOM - Time_Base'!$A$4:$API$29, MATCH("CenHos", 'WFOM - Time_Base'!$B$4:$B$29,0), MATCH(CONCATENATE($G303,U$2),'WFOM - Time_Base'!$A$8:$API$8,0)) *
INDEX('WFOM - Time_Base'!$A$4:$API$29, MATCH("CenHos_Per", 'WFOM - Time_Base'!$B$4:$B$29,0), MATCH(CONCATENATE($G303,U$2),'WFOM - Time_Base'!$A$8:$API$8,0)),
IFERROR($AN303 * INDEX('Inputs from Uganda staff'!$E$61:$BM$80,MATCH('HRH Need estimation'!U$2,'Inputs from Uganda staff'!$E$61:$E$80,0),MATCH('HRH Need estimation'!$D303,'Inputs from Uganda staff'!$E$6:$BM$6,0)),
""))</f>
        <v>0.75</v>
      </c>
      <c r="V303" s="122">
        <f>IFERROR(
$AN303 * INDEX('WFOM - Time_Base'!$A$4:$API$29, MATCH("CenHos", 'WFOM - Time_Base'!$B$4:$B$29,0), MATCH(CONCATENATE($G303,V$2),'WFOM - Time_Base'!$A$8:$API$8,0)) *
INDEX('WFOM - Time_Base'!$A$4:$API$29, MATCH("CenHos_Per", 'WFOM - Time_Base'!$B$4:$B$29,0), MATCH(CONCATENATE($G303,V$2),'WFOM - Time_Base'!$A$8:$API$8,0)),
IFERROR($AN303 * INDEX('Inputs from Uganda staff'!$E$61:$BM$80,MATCH('HRH Need estimation'!V$2,'Inputs from Uganda staff'!$E$61:$E$80,0),MATCH('HRH Need estimation'!$D303,'Inputs from Uganda staff'!$E$6:$BM$6,0)),
""))</f>
        <v>6</v>
      </c>
      <c r="W303" s="122">
        <f>IFERROR(
$AN303 * INDEX('WFOM - Time_Base'!$A$4:$API$29, MATCH("CenHos", 'WFOM - Time_Base'!$B$4:$B$29,0), MATCH(CONCATENATE($G303,W$2),'WFOM - Time_Base'!$A$8:$API$8,0)) *
INDEX('WFOM - Time_Base'!$A$4:$API$29, MATCH("CenHos_Per", 'WFOM - Time_Base'!$B$4:$B$29,0), MATCH(CONCATENATE($G303,W$2),'WFOM - Time_Base'!$A$8:$API$8,0)),
IFERROR($AN303 * INDEX('Inputs from Uganda staff'!$E$61:$BM$80,MATCH('HRH Need estimation'!W$2,'Inputs from Uganda staff'!$E$61:$E$80,0),MATCH('HRH Need estimation'!$D303,'Inputs from Uganda staff'!$E$6:$BM$6,0)),
""))</f>
        <v>0</v>
      </c>
      <c r="X303" s="122">
        <f>IFERROR(
$AN303 * INDEX('WFOM - Time_Base'!$A$4:$API$29, MATCH("CenHos", 'WFOM - Time_Base'!$B$4:$B$29,0), MATCH(CONCATENATE($G303,X$2),'WFOM - Time_Base'!$A$8:$API$8,0)) *
INDEX('WFOM - Time_Base'!$A$4:$API$29, MATCH("CenHos_Per", 'WFOM - Time_Base'!$B$4:$B$29,0), MATCH(CONCATENATE($G303,X$2),'WFOM - Time_Base'!$A$8:$API$8,0)),
IFERROR($AN303 * INDEX('Inputs from Uganda staff'!$E$61:$BM$80,MATCH('HRH Need estimation'!X$2,'Inputs from Uganda staff'!$E$61:$E$80,0),MATCH('HRH Need estimation'!$D303,'Inputs from Uganda staff'!$E$6:$BM$6,0)),
""))</f>
        <v>0</v>
      </c>
      <c r="Y303" s="122">
        <f>IFERROR(
$AN303 * INDEX('WFOM - Time_Base'!$A$4:$API$29, MATCH("CenHos", 'WFOM - Time_Base'!$B$4:$B$29,0), MATCH(CONCATENATE($G303,Y$2),'WFOM - Time_Base'!$A$8:$API$8,0)) *
INDEX('WFOM - Time_Base'!$A$4:$API$29, MATCH("CenHos_Per", 'WFOM - Time_Base'!$B$4:$B$29,0), MATCH(CONCATENATE($G303,Y$2),'WFOM - Time_Base'!$A$8:$API$8,0)),
IFERROR($AN303 * INDEX('Inputs from Uganda staff'!$E$61:$BM$80,MATCH('HRH Need estimation'!Y$2,'Inputs from Uganda staff'!$E$61:$E$80,0),MATCH('HRH Need estimation'!$D303,'Inputs from Uganda staff'!$E$6:$BM$6,0)),
""))</f>
        <v>1.8</v>
      </c>
      <c r="Z303" s="122">
        <f>IFERROR(
$AN303 * INDEX('WFOM - Time_Base'!$A$4:$API$29, MATCH("CenHos", 'WFOM - Time_Base'!$B$4:$B$29,0), MATCH(CONCATENATE($G303,Z$2),'WFOM - Time_Base'!$A$8:$API$8,0)) *
INDEX('WFOM - Time_Base'!$A$4:$API$29, MATCH("CenHos_Per", 'WFOM - Time_Base'!$B$4:$B$29,0), MATCH(CONCATENATE($G303,Z$2),'WFOM - Time_Base'!$A$8:$API$8,0)),
IFERROR($AN303 * INDEX('Inputs from Uganda staff'!$E$61:$BM$80,MATCH('HRH Need estimation'!Z$2,'Inputs from Uganda staff'!$E$61:$E$80,0),MATCH('HRH Need estimation'!$D303,'Inputs from Uganda staff'!$E$6:$BM$6,0)),
""))</f>
        <v>0</v>
      </c>
      <c r="AA303" s="122">
        <f>IFERROR(
$AN303 * INDEX('WFOM - Time_Base'!$A$4:$API$29, MATCH("CenHos", 'WFOM - Time_Base'!$B$4:$B$29,0), MATCH(CONCATENATE($G303,AA$2),'WFOM - Time_Base'!$A$8:$API$8,0)) *
INDEX('WFOM - Time_Base'!$A$4:$API$29, MATCH("CenHos_Per", 'WFOM - Time_Base'!$B$4:$B$29,0), MATCH(CONCATENATE($G303,AA$2),'WFOM - Time_Base'!$A$8:$API$8,0)),
IFERROR($AN303 * INDEX('Inputs from Uganda staff'!$E$61:$BM$80,MATCH('HRH Need estimation'!AA$2,'Inputs from Uganda staff'!$E$61:$E$80,0),MATCH('HRH Need estimation'!$D303,'Inputs from Uganda staff'!$E$6:$BM$6,0)),
""))</f>
        <v>0.3</v>
      </c>
      <c r="AB303" s="122">
        <f>IFERROR(
$AN303 * INDEX('WFOM - Time_Base'!$A$4:$API$29, MATCH("CenHos", 'WFOM - Time_Base'!$B$4:$B$29,0), MATCH(CONCATENATE($G303,AB$2),'WFOM - Time_Base'!$A$8:$API$8,0)) *
INDEX('WFOM - Time_Base'!$A$4:$API$29, MATCH("CenHos_Per", 'WFOM - Time_Base'!$B$4:$B$29,0), MATCH(CONCATENATE($G303,AB$2),'WFOM - Time_Base'!$A$8:$API$8,0)),
IFERROR($AN303 * INDEX('Inputs from Uganda staff'!$E$61:$BM$80,MATCH('HRH Need estimation'!AB$2,'Inputs from Uganda staff'!$E$61:$E$80,0),MATCH('HRH Need estimation'!$D303,'Inputs from Uganda staff'!$E$6:$BM$6,0)),
""))</f>
        <v>0</v>
      </c>
      <c r="AC303" s="122" t="str">
        <f>IFERROR(
$AN303 * INDEX('WFOM - Time_Base'!$A$4:$API$29, MATCH("CenHos", 'WFOM - Time_Base'!$B$4:$B$29,0), MATCH(CONCATENATE($G303,AC$2),'WFOM - Time_Base'!$A$8:$API$8,0)) *
INDEX('WFOM - Time_Base'!$A$4:$API$29, MATCH("CenHos_Per", 'WFOM - Time_Base'!$B$4:$B$29,0), MATCH(CONCATENATE($G303,AC$2),'WFOM - Time_Base'!$A$8:$API$8,0)),
IFERROR($AN303 * INDEX('Inputs from Uganda staff'!$E$61:$BM$80,MATCH('HRH Need estimation'!AC$2,'Inputs from Uganda staff'!$E$61:$E$80,0),MATCH('HRH Need estimation'!$D303,'Inputs from Uganda staff'!$E$6:$BM$6,0)),
""))</f>
        <v/>
      </c>
      <c r="AD303" s="122">
        <f>IFERROR(
$AN303 * INDEX('WFOM - Time_Base'!$A$4:$API$29, MATCH("CenHos", 'WFOM - Time_Base'!$B$4:$B$29,0), MATCH(CONCATENATE($G303,AD$2),'WFOM - Time_Base'!$A$8:$API$8,0)) *
INDEX('WFOM - Time_Base'!$A$4:$API$29, MATCH("CenHos_Per", 'WFOM - Time_Base'!$B$4:$B$29,0), MATCH(CONCATENATE($G303,AD$2),'WFOM - Time_Base'!$A$8:$API$8,0)),
IFERROR($AN303 * INDEX('Inputs from Uganda staff'!$E$61:$BM$80,MATCH('HRH Need estimation'!AD$2,'Inputs from Uganda staff'!$E$61:$E$80,0),MATCH('HRH Need estimation'!$D303,'Inputs from Uganda staff'!$E$6:$BM$6,0)),
""))</f>
        <v>0</v>
      </c>
      <c r="AE303" s="122">
        <f>IFERROR(
$AN303 * INDEX('WFOM - Time_Base'!$A$4:$API$29, MATCH("CenHos", 'WFOM - Time_Base'!$B$4:$B$29,0), MATCH(CONCATENATE($G303,AE$2),'WFOM - Time_Base'!$A$8:$API$8,0)) *
INDEX('WFOM - Time_Base'!$A$4:$API$29, MATCH("CenHos_Per", 'WFOM - Time_Base'!$B$4:$B$29,0), MATCH(CONCATENATE($G303,AE$2),'WFOM - Time_Base'!$A$8:$API$8,0)),
IFERROR($AN303 * INDEX('Inputs from Uganda staff'!$E$61:$BM$80,MATCH('HRH Need estimation'!AE$2,'Inputs from Uganda staff'!$E$61:$E$80,0),MATCH('HRH Need estimation'!$D303,'Inputs from Uganda staff'!$E$6:$BM$6,0)),
""))</f>
        <v>0</v>
      </c>
      <c r="AF303" s="122">
        <f>IFERROR(
$AN303 * INDEX('WFOM - Time_Base'!$A$4:$API$29, MATCH("CenHos", 'WFOM - Time_Base'!$B$4:$B$29,0), MATCH(CONCATENATE($G303,AF$2),'WFOM - Time_Base'!$A$8:$API$8,0)) *
INDEX('WFOM - Time_Base'!$A$4:$API$29, MATCH("CenHos_Per", 'WFOM - Time_Base'!$B$4:$B$29,0), MATCH(CONCATENATE($G303,AF$2),'WFOM - Time_Base'!$A$8:$API$8,0)),
IFERROR($AN303 * INDEX('Inputs from Uganda staff'!$E$61:$BM$80,MATCH('HRH Need estimation'!AF$2,'Inputs from Uganda staff'!$E$61:$E$80,0),MATCH('HRH Need estimation'!$D303,'Inputs from Uganda staff'!$E$6:$BM$6,0)),
""))</f>
        <v>0</v>
      </c>
      <c r="AG303" s="122">
        <f>IFERROR(
$AN303 * INDEX('WFOM - Time_Base'!$A$4:$API$29, MATCH("CenHos", 'WFOM - Time_Base'!$B$4:$B$29,0), MATCH(CONCATENATE($G303,AG$2),'WFOM - Time_Base'!$A$8:$API$8,0)) *
INDEX('WFOM - Time_Base'!$A$4:$API$29, MATCH("CenHos_Per", 'WFOM - Time_Base'!$B$4:$B$29,0), MATCH(CONCATENATE($G303,AG$2),'WFOM - Time_Base'!$A$8:$API$8,0)),
IFERROR($AN303 * INDEX('Inputs from Uganda staff'!$E$61:$BM$80,MATCH('HRH Need estimation'!AG$2,'Inputs from Uganda staff'!$E$61:$E$80,0),MATCH('HRH Need estimation'!$D303,'Inputs from Uganda staff'!$E$6:$BM$6,0)),
""))</f>
        <v>0</v>
      </c>
      <c r="AH303" s="122">
        <f>IFERROR(
$AN303 * INDEX('WFOM - Time_Base'!$A$4:$API$29, MATCH("CenHos", 'WFOM - Time_Base'!$B$4:$B$29,0), MATCH(CONCATENATE($G303,AH$2),'WFOM - Time_Base'!$A$8:$API$8,0)) *
INDEX('WFOM - Time_Base'!$A$4:$API$29, MATCH("CenHos_Per", 'WFOM - Time_Base'!$B$4:$B$29,0), MATCH(CONCATENATE($G303,AH$2),'WFOM - Time_Base'!$A$8:$API$8,0)),
IFERROR($AN303 * INDEX('Inputs from Uganda staff'!$E$61:$BM$80,MATCH('HRH Need estimation'!AH$2,'Inputs from Uganda staff'!$E$61:$E$80,0),MATCH('HRH Need estimation'!$D303,'Inputs from Uganda staff'!$E$6:$BM$6,0)),
""))</f>
        <v>0</v>
      </c>
      <c r="AI303" s="122">
        <f>IFERROR(
$AN303 * INDEX('WFOM - Time_Base'!$A$4:$API$29, MATCH("CenHos", 'WFOM - Time_Base'!$B$4:$B$29,0), MATCH(CONCATENATE($G303,AI$2),'WFOM - Time_Base'!$A$8:$API$8,0)) *
INDEX('WFOM - Time_Base'!$A$4:$API$29, MATCH("CenHos_Per", 'WFOM - Time_Base'!$B$4:$B$29,0), MATCH(CONCATENATE($G303,AI$2),'WFOM - Time_Base'!$A$8:$API$8,0)),
IFERROR($AN303 * INDEX('Inputs from Uganda staff'!$E$61:$BM$80,MATCH('HRH Need estimation'!AI$2,'Inputs from Uganda staff'!$E$61:$E$80,0),MATCH('HRH Need estimation'!$D303,'Inputs from Uganda staff'!$E$6:$BM$6,0)),
""))</f>
        <v>0</v>
      </c>
      <c r="AJ303" s="122">
        <f>IFERROR(
$AN303 * INDEX('WFOM - Time_Base'!$A$4:$API$29, MATCH("CenHos", 'WFOM - Time_Base'!$B$4:$B$29,0), MATCH(CONCATENATE($G303,AJ$2),'WFOM - Time_Base'!$A$8:$API$8,0)) *
INDEX('WFOM - Time_Base'!$A$4:$API$29, MATCH("CenHos_Per", 'WFOM - Time_Base'!$B$4:$B$29,0), MATCH(CONCATENATE($G303,AJ$2),'WFOM - Time_Base'!$A$8:$API$8,0)),
IFERROR($AN303 * INDEX('Inputs from Uganda staff'!$E$61:$BM$80,MATCH('HRH Need estimation'!AJ$2,'Inputs from Uganda staff'!$E$61:$E$80,0),MATCH('HRH Need estimation'!$D303,'Inputs from Uganda staff'!$E$6:$BM$6,0)),
""))</f>
        <v>0</v>
      </c>
      <c r="AK303" s="122">
        <f>IFERROR(
$AN303 * INDEX('WFOM - Time_Base'!$A$4:$API$29, MATCH("CenHos", 'WFOM - Time_Base'!$B$4:$B$29,0), MATCH(CONCATENATE($G303,AK$2),'WFOM - Time_Base'!$A$8:$API$8,0)) *
INDEX('WFOM - Time_Base'!$A$4:$API$29, MATCH("CenHos_Per", 'WFOM - Time_Base'!$B$4:$B$29,0), MATCH(CONCATENATE($G303,AK$2),'WFOM - Time_Base'!$A$8:$API$8,0)),
IFERROR($AN303 * INDEX('Inputs from Uganda staff'!$E$61:$BM$80,MATCH('HRH Need estimation'!AK$2,'Inputs from Uganda staff'!$E$61:$E$80,0),MATCH('HRH Need estimation'!$D303,'Inputs from Uganda staff'!$E$6:$BM$6,0)),
""))</f>
        <v>0</v>
      </c>
      <c r="AL303" s="122">
        <f>IFERROR(
$AN303 * INDEX('WFOM - Time_Base'!$A$4:$API$29, MATCH("CenHos", 'WFOM - Time_Base'!$B$4:$B$29,0), MATCH(CONCATENATE($G303,AL$2),'WFOM - Time_Base'!$A$8:$API$8,0)) *
INDEX('WFOM - Time_Base'!$A$4:$API$29, MATCH("CenHos_Per", 'WFOM - Time_Base'!$B$4:$B$29,0), MATCH(CONCATENATE($G303,AL$2),'WFOM - Time_Base'!$A$8:$API$8,0)),
IFERROR($AN303 * INDEX('Inputs from Uganda staff'!$E$61:$BM$80,MATCH('HRH Need estimation'!AL$2,'Inputs from Uganda staff'!$E$61:$E$80,0),MATCH('HRH Need estimation'!$D303,'Inputs from Uganda staff'!$E$6:$BM$6,0)),
""))</f>
        <v>0</v>
      </c>
      <c r="AN303">
        <v>1</v>
      </c>
      <c r="AO303" t="e">
        <f t="shared" si="12"/>
        <v>#N/A</v>
      </c>
    </row>
    <row r="304" spans="1:42">
      <c r="A304" s="106" t="s">
        <v>915</v>
      </c>
      <c r="B304" s="106" t="s">
        <v>525</v>
      </c>
      <c r="C304" s="107" t="s">
        <v>823</v>
      </c>
      <c r="D304" s="113" t="s">
        <v>824</v>
      </c>
      <c r="E304" s="252"/>
      <c r="F304" s="252"/>
      <c r="G304" s="122" t="str">
        <f>IF(F304&lt;&gt;"", VLOOKUP(F304,'WFOM - Cadre and Service List'!$E$4:$F$52,2,FALSE), "")</f>
        <v/>
      </c>
      <c r="H304" s="122"/>
      <c r="I304" s="207"/>
      <c r="J304" s="207"/>
      <c r="K304" s="207"/>
      <c r="L304" s="207"/>
      <c r="M304" s="207"/>
      <c r="N304" s="207"/>
      <c r="O304" s="207"/>
      <c r="P304" s="207">
        <f t="shared" si="11"/>
        <v>0</v>
      </c>
      <c r="Q304" s="122" t="s">
        <v>1947</v>
      </c>
      <c r="R304" s="122">
        <f>IFERROR(
$AN304 * INDEX('WFOM - Time_Base'!$A$4:$API$29, MATCH("CenHos", 'WFOM - Time_Base'!$B$4:$B$29,0), MATCH(CONCATENATE($G304,R$2),'WFOM - Time_Base'!$A$8:$API$8,0)) *
INDEX('WFOM - Time_Base'!$A$4:$API$29, MATCH("CenHos_Per", 'WFOM - Time_Base'!$B$4:$B$29,0), MATCH(CONCATENATE($G304,R$2),'WFOM - Time_Base'!$A$8:$API$8,0)),
IFERROR($AN304 * INDEX('Inputs from Uganda staff'!$E$61:$BM$80,MATCH('HRH Need estimation'!R$2,'Inputs from Uganda staff'!$E$61:$E$80,0),MATCH('HRH Need estimation'!$D304,'Inputs from Uganda staff'!$E$6:$BM$6,0)),
""))</f>
        <v>0.5</v>
      </c>
      <c r="S304" s="122">
        <f>IFERROR(
$AN304 * INDEX('WFOM - Time_Base'!$A$4:$API$29, MATCH("CenHos", 'WFOM - Time_Base'!$B$4:$B$29,0), MATCH(CONCATENATE($G304,S$2),'WFOM - Time_Base'!$A$8:$API$8,0)) *
INDEX('WFOM - Time_Base'!$A$4:$API$29, MATCH("CenHos_Per", 'WFOM - Time_Base'!$B$4:$B$29,0), MATCH(CONCATENATE($G304,S$2),'WFOM - Time_Base'!$A$8:$API$8,0)),
IFERROR($AN304 * INDEX('Inputs from Uganda staff'!$E$61:$BM$80,MATCH('HRH Need estimation'!S$2,'Inputs from Uganda staff'!$E$61:$E$80,0),MATCH('HRH Need estimation'!$D304,'Inputs from Uganda staff'!$E$6:$BM$6,0)),
""))</f>
        <v>0.5</v>
      </c>
      <c r="T304" s="122">
        <f>IFERROR(
$AN304 * INDEX('WFOM - Time_Base'!$A$4:$API$29, MATCH("CenHos", 'WFOM - Time_Base'!$B$4:$B$29,0), MATCH(CONCATENATE($G304,T$2),'WFOM - Time_Base'!$A$8:$API$8,0)) *
INDEX('WFOM - Time_Base'!$A$4:$API$29, MATCH("CenHos_Per", 'WFOM - Time_Base'!$B$4:$B$29,0), MATCH(CONCATENATE($G304,T$2),'WFOM - Time_Base'!$A$8:$API$8,0)),
IFERROR($AN304 * INDEX('Inputs from Uganda staff'!$E$61:$BM$80,MATCH('HRH Need estimation'!T$2,'Inputs from Uganda staff'!$E$61:$E$80,0),MATCH('HRH Need estimation'!$D304,'Inputs from Uganda staff'!$E$6:$BM$6,0)),
""))</f>
        <v>0</v>
      </c>
      <c r="U304" s="122">
        <f>IFERROR(
$AN304 * INDEX('WFOM - Time_Base'!$A$4:$API$29, MATCH("CenHos", 'WFOM - Time_Base'!$B$4:$B$29,0), MATCH(CONCATENATE($G304,U$2),'WFOM - Time_Base'!$A$8:$API$8,0)) *
INDEX('WFOM - Time_Base'!$A$4:$API$29, MATCH("CenHos_Per", 'WFOM - Time_Base'!$B$4:$B$29,0), MATCH(CONCATENATE($G304,U$2),'WFOM - Time_Base'!$A$8:$API$8,0)),
IFERROR($AN304 * INDEX('Inputs from Uganda staff'!$E$61:$BM$80,MATCH('HRH Need estimation'!U$2,'Inputs from Uganda staff'!$E$61:$E$80,0),MATCH('HRH Need estimation'!$D304,'Inputs from Uganda staff'!$E$6:$BM$6,0)),
""))</f>
        <v>0.75</v>
      </c>
      <c r="V304" s="122">
        <f>IFERROR(
$AN304 * INDEX('WFOM - Time_Base'!$A$4:$API$29, MATCH("CenHos", 'WFOM - Time_Base'!$B$4:$B$29,0), MATCH(CONCATENATE($G304,V$2),'WFOM - Time_Base'!$A$8:$API$8,0)) *
INDEX('WFOM - Time_Base'!$A$4:$API$29, MATCH("CenHos_Per", 'WFOM - Time_Base'!$B$4:$B$29,0), MATCH(CONCATENATE($G304,V$2),'WFOM - Time_Base'!$A$8:$API$8,0)),
IFERROR($AN304 * INDEX('Inputs from Uganda staff'!$E$61:$BM$80,MATCH('HRH Need estimation'!V$2,'Inputs from Uganda staff'!$E$61:$E$80,0),MATCH('HRH Need estimation'!$D304,'Inputs from Uganda staff'!$E$6:$BM$6,0)),
""))</f>
        <v>6</v>
      </c>
      <c r="W304" s="122">
        <f>IFERROR(
$AN304 * INDEX('WFOM - Time_Base'!$A$4:$API$29, MATCH("CenHos", 'WFOM - Time_Base'!$B$4:$B$29,0), MATCH(CONCATENATE($G304,W$2),'WFOM - Time_Base'!$A$8:$API$8,0)) *
INDEX('WFOM - Time_Base'!$A$4:$API$29, MATCH("CenHos_Per", 'WFOM - Time_Base'!$B$4:$B$29,0), MATCH(CONCATENATE($G304,W$2),'WFOM - Time_Base'!$A$8:$API$8,0)),
IFERROR($AN304 * INDEX('Inputs from Uganda staff'!$E$61:$BM$80,MATCH('HRH Need estimation'!W$2,'Inputs from Uganda staff'!$E$61:$E$80,0),MATCH('HRH Need estimation'!$D304,'Inputs from Uganda staff'!$E$6:$BM$6,0)),
""))</f>
        <v>0</v>
      </c>
      <c r="X304" s="122">
        <f>IFERROR(
$AN304 * INDEX('WFOM - Time_Base'!$A$4:$API$29, MATCH("CenHos", 'WFOM - Time_Base'!$B$4:$B$29,0), MATCH(CONCATENATE($G304,X$2),'WFOM - Time_Base'!$A$8:$API$8,0)) *
INDEX('WFOM - Time_Base'!$A$4:$API$29, MATCH("CenHos_Per", 'WFOM - Time_Base'!$B$4:$B$29,0), MATCH(CONCATENATE($G304,X$2),'WFOM - Time_Base'!$A$8:$API$8,0)),
IFERROR($AN304 * INDEX('Inputs from Uganda staff'!$E$61:$BM$80,MATCH('HRH Need estimation'!X$2,'Inputs from Uganda staff'!$E$61:$E$80,0),MATCH('HRH Need estimation'!$D304,'Inputs from Uganda staff'!$E$6:$BM$6,0)),
""))</f>
        <v>0</v>
      </c>
      <c r="Y304" s="122">
        <f>IFERROR(
$AN304 * INDEX('WFOM - Time_Base'!$A$4:$API$29, MATCH("CenHos", 'WFOM - Time_Base'!$B$4:$B$29,0), MATCH(CONCATENATE($G304,Y$2),'WFOM - Time_Base'!$A$8:$API$8,0)) *
INDEX('WFOM - Time_Base'!$A$4:$API$29, MATCH("CenHos_Per", 'WFOM - Time_Base'!$B$4:$B$29,0), MATCH(CONCATENATE($G304,Y$2),'WFOM - Time_Base'!$A$8:$API$8,0)),
IFERROR($AN304 * INDEX('Inputs from Uganda staff'!$E$61:$BM$80,MATCH('HRH Need estimation'!Y$2,'Inputs from Uganda staff'!$E$61:$E$80,0),MATCH('HRH Need estimation'!$D304,'Inputs from Uganda staff'!$E$6:$BM$6,0)),
""))</f>
        <v>1.8</v>
      </c>
      <c r="Z304" s="122">
        <f>IFERROR(
$AN304 * INDEX('WFOM - Time_Base'!$A$4:$API$29, MATCH("CenHos", 'WFOM - Time_Base'!$B$4:$B$29,0), MATCH(CONCATENATE($G304,Z$2),'WFOM - Time_Base'!$A$8:$API$8,0)) *
INDEX('WFOM - Time_Base'!$A$4:$API$29, MATCH("CenHos_Per", 'WFOM - Time_Base'!$B$4:$B$29,0), MATCH(CONCATENATE($G304,Z$2),'WFOM - Time_Base'!$A$8:$API$8,0)),
IFERROR($AN304 * INDEX('Inputs from Uganda staff'!$E$61:$BM$80,MATCH('HRH Need estimation'!Z$2,'Inputs from Uganda staff'!$E$61:$E$80,0),MATCH('HRH Need estimation'!$D304,'Inputs from Uganda staff'!$E$6:$BM$6,0)),
""))</f>
        <v>0</v>
      </c>
      <c r="AA304" s="122">
        <f>IFERROR(
$AN304 * INDEX('WFOM - Time_Base'!$A$4:$API$29, MATCH("CenHos", 'WFOM - Time_Base'!$B$4:$B$29,0), MATCH(CONCATENATE($G304,AA$2),'WFOM - Time_Base'!$A$8:$API$8,0)) *
INDEX('WFOM - Time_Base'!$A$4:$API$29, MATCH("CenHos_Per", 'WFOM - Time_Base'!$B$4:$B$29,0), MATCH(CONCATENATE($G304,AA$2),'WFOM - Time_Base'!$A$8:$API$8,0)),
IFERROR($AN304 * INDEX('Inputs from Uganda staff'!$E$61:$BM$80,MATCH('HRH Need estimation'!AA$2,'Inputs from Uganda staff'!$E$61:$E$80,0),MATCH('HRH Need estimation'!$D304,'Inputs from Uganda staff'!$E$6:$BM$6,0)),
""))</f>
        <v>0.3</v>
      </c>
      <c r="AB304" s="122">
        <f>IFERROR(
$AN304 * INDEX('WFOM - Time_Base'!$A$4:$API$29, MATCH("CenHos", 'WFOM - Time_Base'!$B$4:$B$29,0), MATCH(CONCATENATE($G304,AB$2),'WFOM - Time_Base'!$A$8:$API$8,0)) *
INDEX('WFOM - Time_Base'!$A$4:$API$29, MATCH("CenHos_Per", 'WFOM - Time_Base'!$B$4:$B$29,0), MATCH(CONCATENATE($G304,AB$2),'WFOM - Time_Base'!$A$8:$API$8,0)),
IFERROR($AN304 * INDEX('Inputs from Uganda staff'!$E$61:$BM$80,MATCH('HRH Need estimation'!AB$2,'Inputs from Uganda staff'!$E$61:$E$80,0),MATCH('HRH Need estimation'!$D304,'Inputs from Uganda staff'!$E$6:$BM$6,0)),
""))</f>
        <v>0</v>
      </c>
      <c r="AC304" s="122" t="str">
        <f>IFERROR(
$AN304 * INDEX('WFOM - Time_Base'!$A$4:$API$29, MATCH("CenHos", 'WFOM - Time_Base'!$B$4:$B$29,0), MATCH(CONCATENATE($G304,AC$2),'WFOM - Time_Base'!$A$8:$API$8,0)) *
INDEX('WFOM - Time_Base'!$A$4:$API$29, MATCH("CenHos_Per", 'WFOM - Time_Base'!$B$4:$B$29,0), MATCH(CONCATENATE($G304,AC$2),'WFOM - Time_Base'!$A$8:$API$8,0)),
IFERROR($AN304 * INDEX('Inputs from Uganda staff'!$E$61:$BM$80,MATCH('HRH Need estimation'!AC$2,'Inputs from Uganda staff'!$E$61:$E$80,0),MATCH('HRH Need estimation'!$D304,'Inputs from Uganda staff'!$E$6:$BM$6,0)),
""))</f>
        <v/>
      </c>
      <c r="AD304" s="122">
        <f>IFERROR(
$AN304 * INDEX('WFOM - Time_Base'!$A$4:$API$29, MATCH("CenHos", 'WFOM - Time_Base'!$B$4:$B$29,0), MATCH(CONCATENATE($G304,AD$2),'WFOM - Time_Base'!$A$8:$API$8,0)) *
INDEX('WFOM - Time_Base'!$A$4:$API$29, MATCH("CenHos_Per", 'WFOM - Time_Base'!$B$4:$B$29,0), MATCH(CONCATENATE($G304,AD$2),'WFOM - Time_Base'!$A$8:$API$8,0)),
IFERROR($AN304 * INDEX('Inputs from Uganda staff'!$E$61:$BM$80,MATCH('HRH Need estimation'!AD$2,'Inputs from Uganda staff'!$E$61:$E$80,0),MATCH('HRH Need estimation'!$D304,'Inputs from Uganda staff'!$E$6:$BM$6,0)),
""))</f>
        <v>0</v>
      </c>
      <c r="AE304" s="122">
        <f>IFERROR(
$AN304 * INDEX('WFOM - Time_Base'!$A$4:$API$29, MATCH("CenHos", 'WFOM - Time_Base'!$B$4:$B$29,0), MATCH(CONCATENATE($G304,AE$2),'WFOM - Time_Base'!$A$8:$API$8,0)) *
INDEX('WFOM - Time_Base'!$A$4:$API$29, MATCH("CenHos_Per", 'WFOM - Time_Base'!$B$4:$B$29,0), MATCH(CONCATENATE($G304,AE$2),'WFOM - Time_Base'!$A$8:$API$8,0)),
IFERROR($AN304 * INDEX('Inputs from Uganda staff'!$E$61:$BM$80,MATCH('HRH Need estimation'!AE$2,'Inputs from Uganda staff'!$E$61:$E$80,0),MATCH('HRH Need estimation'!$D304,'Inputs from Uganda staff'!$E$6:$BM$6,0)),
""))</f>
        <v>0</v>
      </c>
      <c r="AF304" s="122">
        <f>IFERROR(
$AN304 * INDEX('WFOM - Time_Base'!$A$4:$API$29, MATCH("CenHos", 'WFOM - Time_Base'!$B$4:$B$29,0), MATCH(CONCATENATE($G304,AF$2),'WFOM - Time_Base'!$A$8:$API$8,0)) *
INDEX('WFOM - Time_Base'!$A$4:$API$29, MATCH("CenHos_Per", 'WFOM - Time_Base'!$B$4:$B$29,0), MATCH(CONCATENATE($G304,AF$2),'WFOM - Time_Base'!$A$8:$API$8,0)),
IFERROR($AN304 * INDEX('Inputs from Uganda staff'!$E$61:$BM$80,MATCH('HRH Need estimation'!AF$2,'Inputs from Uganda staff'!$E$61:$E$80,0),MATCH('HRH Need estimation'!$D304,'Inputs from Uganda staff'!$E$6:$BM$6,0)),
""))</f>
        <v>0</v>
      </c>
      <c r="AG304" s="122">
        <f>IFERROR(
$AN304 * INDEX('WFOM - Time_Base'!$A$4:$API$29, MATCH("CenHos", 'WFOM - Time_Base'!$B$4:$B$29,0), MATCH(CONCATENATE($G304,AG$2),'WFOM - Time_Base'!$A$8:$API$8,0)) *
INDEX('WFOM - Time_Base'!$A$4:$API$29, MATCH("CenHos_Per", 'WFOM - Time_Base'!$B$4:$B$29,0), MATCH(CONCATENATE($G304,AG$2),'WFOM - Time_Base'!$A$8:$API$8,0)),
IFERROR($AN304 * INDEX('Inputs from Uganda staff'!$E$61:$BM$80,MATCH('HRH Need estimation'!AG$2,'Inputs from Uganda staff'!$E$61:$E$80,0),MATCH('HRH Need estimation'!$D304,'Inputs from Uganda staff'!$E$6:$BM$6,0)),
""))</f>
        <v>0</v>
      </c>
      <c r="AH304" s="122">
        <f>IFERROR(
$AN304 * INDEX('WFOM - Time_Base'!$A$4:$API$29, MATCH("CenHos", 'WFOM - Time_Base'!$B$4:$B$29,0), MATCH(CONCATENATE($G304,AH$2),'WFOM - Time_Base'!$A$8:$API$8,0)) *
INDEX('WFOM - Time_Base'!$A$4:$API$29, MATCH("CenHos_Per", 'WFOM - Time_Base'!$B$4:$B$29,0), MATCH(CONCATENATE($G304,AH$2),'WFOM - Time_Base'!$A$8:$API$8,0)),
IFERROR($AN304 * INDEX('Inputs from Uganda staff'!$E$61:$BM$80,MATCH('HRH Need estimation'!AH$2,'Inputs from Uganda staff'!$E$61:$E$80,0),MATCH('HRH Need estimation'!$D304,'Inputs from Uganda staff'!$E$6:$BM$6,0)),
""))</f>
        <v>0</v>
      </c>
      <c r="AI304" s="122">
        <f>IFERROR(
$AN304 * INDEX('WFOM - Time_Base'!$A$4:$API$29, MATCH("CenHos", 'WFOM - Time_Base'!$B$4:$B$29,0), MATCH(CONCATENATE($G304,AI$2),'WFOM - Time_Base'!$A$8:$API$8,0)) *
INDEX('WFOM - Time_Base'!$A$4:$API$29, MATCH("CenHos_Per", 'WFOM - Time_Base'!$B$4:$B$29,0), MATCH(CONCATENATE($G304,AI$2),'WFOM - Time_Base'!$A$8:$API$8,0)),
IFERROR($AN304 * INDEX('Inputs from Uganda staff'!$E$61:$BM$80,MATCH('HRH Need estimation'!AI$2,'Inputs from Uganda staff'!$E$61:$E$80,0),MATCH('HRH Need estimation'!$D304,'Inputs from Uganda staff'!$E$6:$BM$6,0)),
""))</f>
        <v>0</v>
      </c>
      <c r="AJ304" s="122">
        <f>IFERROR(
$AN304 * INDEX('WFOM - Time_Base'!$A$4:$API$29, MATCH("CenHos", 'WFOM - Time_Base'!$B$4:$B$29,0), MATCH(CONCATENATE($G304,AJ$2),'WFOM - Time_Base'!$A$8:$API$8,0)) *
INDEX('WFOM - Time_Base'!$A$4:$API$29, MATCH("CenHos_Per", 'WFOM - Time_Base'!$B$4:$B$29,0), MATCH(CONCATENATE($G304,AJ$2),'WFOM - Time_Base'!$A$8:$API$8,0)),
IFERROR($AN304 * INDEX('Inputs from Uganda staff'!$E$61:$BM$80,MATCH('HRH Need estimation'!AJ$2,'Inputs from Uganda staff'!$E$61:$E$80,0),MATCH('HRH Need estimation'!$D304,'Inputs from Uganda staff'!$E$6:$BM$6,0)),
""))</f>
        <v>0</v>
      </c>
      <c r="AK304" s="122">
        <f>IFERROR(
$AN304 * INDEX('WFOM - Time_Base'!$A$4:$API$29, MATCH("CenHos", 'WFOM - Time_Base'!$B$4:$B$29,0), MATCH(CONCATENATE($G304,AK$2),'WFOM - Time_Base'!$A$8:$API$8,0)) *
INDEX('WFOM - Time_Base'!$A$4:$API$29, MATCH("CenHos_Per", 'WFOM - Time_Base'!$B$4:$B$29,0), MATCH(CONCATENATE($G304,AK$2),'WFOM - Time_Base'!$A$8:$API$8,0)),
IFERROR($AN304 * INDEX('Inputs from Uganda staff'!$E$61:$BM$80,MATCH('HRH Need estimation'!AK$2,'Inputs from Uganda staff'!$E$61:$E$80,0),MATCH('HRH Need estimation'!$D304,'Inputs from Uganda staff'!$E$6:$BM$6,0)),
""))</f>
        <v>0</v>
      </c>
      <c r="AL304" s="122">
        <f>IFERROR(
$AN304 * INDEX('WFOM - Time_Base'!$A$4:$API$29, MATCH("CenHos", 'WFOM - Time_Base'!$B$4:$B$29,0), MATCH(CONCATENATE($G304,AL$2),'WFOM - Time_Base'!$A$8:$API$8,0)) *
INDEX('WFOM - Time_Base'!$A$4:$API$29, MATCH("CenHos_Per", 'WFOM - Time_Base'!$B$4:$B$29,0), MATCH(CONCATENATE($G304,AL$2),'WFOM - Time_Base'!$A$8:$API$8,0)),
IFERROR($AN304 * INDEX('Inputs from Uganda staff'!$E$61:$BM$80,MATCH('HRH Need estimation'!AL$2,'Inputs from Uganda staff'!$E$61:$E$80,0),MATCH('HRH Need estimation'!$D304,'Inputs from Uganda staff'!$E$6:$BM$6,0)),
""))</f>
        <v>0</v>
      </c>
      <c r="AN304">
        <v>1</v>
      </c>
      <c r="AO304" t="e">
        <f t="shared" si="12"/>
        <v>#N/A</v>
      </c>
    </row>
    <row r="305" spans="1:41">
      <c r="A305" s="106" t="s">
        <v>1051</v>
      </c>
      <c r="B305" s="106" t="s">
        <v>689</v>
      </c>
      <c r="C305" s="107" t="s">
        <v>825</v>
      </c>
      <c r="D305" s="113" t="s">
        <v>826</v>
      </c>
      <c r="E305" s="252"/>
      <c r="F305" s="252"/>
      <c r="G305" s="122" t="str">
        <f>IF(F305&lt;&gt;"", VLOOKUP(F305,'WFOM - Cadre and Service List'!$E$4:$F$52,2,FALSE), "")</f>
        <v/>
      </c>
      <c r="H305" s="122"/>
      <c r="I305" s="207"/>
      <c r="J305" s="207"/>
      <c r="K305" s="207"/>
      <c r="L305" s="207"/>
      <c r="M305" s="207"/>
      <c r="N305" s="207"/>
      <c r="O305" s="207"/>
      <c r="P305" s="207">
        <f t="shared" si="11"/>
        <v>0</v>
      </c>
      <c r="Q305" s="122" t="s">
        <v>1947</v>
      </c>
      <c r="R305" s="122">
        <f>IFERROR(
$AN305 * INDEX('WFOM - Time_Base'!$A$4:$API$29, MATCH("CenHos", 'WFOM - Time_Base'!$B$4:$B$29,0), MATCH(CONCATENATE($G305,R$2),'WFOM - Time_Base'!$A$8:$API$8,0)) *
INDEX('WFOM - Time_Base'!$A$4:$API$29, MATCH("CenHos_Per", 'WFOM - Time_Base'!$B$4:$B$29,0), MATCH(CONCATENATE($G305,R$2),'WFOM - Time_Base'!$A$8:$API$8,0)),
IFERROR($AN305 * INDEX('Inputs from Uganda staff'!$E$61:$BM$80,MATCH('HRH Need estimation'!R$2,'Inputs from Uganda staff'!$E$61:$E$80,0),MATCH('HRH Need estimation'!$D305,'Inputs from Uganda staff'!$E$6:$BM$6,0)),
""))</f>
        <v>0.5</v>
      </c>
      <c r="S305" s="122">
        <f>IFERROR(
$AN305 * INDEX('WFOM - Time_Base'!$A$4:$API$29, MATCH("CenHos", 'WFOM - Time_Base'!$B$4:$B$29,0), MATCH(CONCATENATE($G305,S$2),'WFOM - Time_Base'!$A$8:$API$8,0)) *
INDEX('WFOM - Time_Base'!$A$4:$API$29, MATCH("CenHos_Per", 'WFOM - Time_Base'!$B$4:$B$29,0), MATCH(CONCATENATE($G305,S$2),'WFOM - Time_Base'!$A$8:$API$8,0)),
IFERROR($AN305 * INDEX('Inputs from Uganda staff'!$E$61:$BM$80,MATCH('HRH Need estimation'!S$2,'Inputs from Uganda staff'!$E$61:$E$80,0),MATCH('HRH Need estimation'!$D305,'Inputs from Uganda staff'!$E$6:$BM$6,0)),
""))</f>
        <v>0.5</v>
      </c>
      <c r="T305" s="122">
        <f>IFERROR(
$AN305 * INDEX('WFOM - Time_Base'!$A$4:$API$29, MATCH("CenHos", 'WFOM - Time_Base'!$B$4:$B$29,0), MATCH(CONCATENATE($G305,T$2),'WFOM - Time_Base'!$A$8:$API$8,0)) *
INDEX('WFOM - Time_Base'!$A$4:$API$29, MATCH("CenHos_Per", 'WFOM - Time_Base'!$B$4:$B$29,0), MATCH(CONCATENATE($G305,T$2),'WFOM - Time_Base'!$A$8:$API$8,0)),
IFERROR($AN305 * INDEX('Inputs from Uganda staff'!$E$61:$BM$80,MATCH('HRH Need estimation'!T$2,'Inputs from Uganda staff'!$E$61:$E$80,0),MATCH('HRH Need estimation'!$D305,'Inputs from Uganda staff'!$E$6:$BM$6,0)),
""))</f>
        <v>0</v>
      </c>
      <c r="U305" s="122">
        <f>IFERROR(
$AN305 * INDEX('WFOM - Time_Base'!$A$4:$API$29, MATCH("CenHos", 'WFOM - Time_Base'!$B$4:$B$29,0), MATCH(CONCATENATE($G305,U$2),'WFOM - Time_Base'!$A$8:$API$8,0)) *
INDEX('WFOM - Time_Base'!$A$4:$API$29, MATCH("CenHos_Per", 'WFOM - Time_Base'!$B$4:$B$29,0), MATCH(CONCATENATE($G305,U$2),'WFOM - Time_Base'!$A$8:$API$8,0)),
IFERROR($AN305 * INDEX('Inputs from Uganda staff'!$E$61:$BM$80,MATCH('HRH Need estimation'!U$2,'Inputs from Uganda staff'!$E$61:$E$80,0),MATCH('HRH Need estimation'!$D305,'Inputs from Uganda staff'!$E$6:$BM$6,0)),
""))</f>
        <v>0.75</v>
      </c>
      <c r="V305" s="122">
        <f>IFERROR(
$AN305 * INDEX('WFOM - Time_Base'!$A$4:$API$29, MATCH("CenHos", 'WFOM - Time_Base'!$B$4:$B$29,0), MATCH(CONCATENATE($G305,V$2),'WFOM - Time_Base'!$A$8:$API$8,0)) *
INDEX('WFOM - Time_Base'!$A$4:$API$29, MATCH("CenHos_Per", 'WFOM - Time_Base'!$B$4:$B$29,0), MATCH(CONCATENATE($G305,V$2),'WFOM - Time_Base'!$A$8:$API$8,0)),
IFERROR($AN305 * INDEX('Inputs from Uganda staff'!$E$61:$BM$80,MATCH('HRH Need estimation'!V$2,'Inputs from Uganda staff'!$E$61:$E$80,0),MATCH('HRH Need estimation'!$D305,'Inputs from Uganda staff'!$E$6:$BM$6,0)),
""))</f>
        <v>6</v>
      </c>
      <c r="W305" s="122">
        <f>IFERROR(
$AN305 * INDEX('WFOM - Time_Base'!$A$4:$API$29, MATCH("CenHos", 'WFOM - Time_Base'!$B$4:$B$29,0), MATCH(CONCATENATE($G305,W$2),'WFOM - Time_Base'!$A$8:$API$8,0)) *
INDEX('WFOM - Time_Base'!$A$4:$API$29, MATCH("CenHos_Per", 'WFOM - Time_Base'!$B$4:$B$29,0), MATCH(CONCATENATE($G305,W$2),'WFOM - Time_Base'!$A$8:$API$8,0)),
IFERROR($AN305 * INDEX('Inputs from Uganda staff'!$E$61:$BM$80,MATCH('HRH Need estimation'!W$2,'Inputs from Uganda staff'!$E$61:$E$80,0),MATCH('HRH Need estimation'!$D305,'Inputs from Uganda staff'!$E$6:$BM$6,0)),
""))</f>
        <v>0</v>
      </c>
      <c r="X305" s="122">
        <f>IFERROR(
$AN305 * INDEX('WFOM - Time_Base'!$A$4:$API$29, MATCH("CenHos", 'WFOM - Time_Base'!$B$4:$B$29,0), MATCH(CONCATENATE($G305,X$2),'WFOM - Time_Base'!$A$8:$API$8,0)) *
INDEX('WFOM - Time_Base'!$A$4:$API$29, MATCH("CenHos_Per", 'WFOM - Time_Base'!$B$4:$B$29,0), MATCH(CONCATENATE($G305,X$2),'WFOM - Time_Base'!$A$8:$API$8,0)),
IFERROR($AN305 * INDEX('Inputs from Uganda staff'!$E$61:$BM$80,MATCH('HRH Need estimation'!X$2,'Inputs from Uganda staff'!$E$61:$E$80,0),MATCH('HRH Need estimation'!$D305,'Inputs from Uganda staff'!$E$6:$BM$6,0)),
""))</f>
        <v>0</v>
      </c>
      <c r="Y305" s="122">
        <f>IFERROR(
$AN305 * INDEX('WFOM - Time_Base'!$A$4:$API$29, MATCH("CenHos", 'WFOM - Time_Base'!$B$4:$B$29,0), MATCH(CONCATENATE($G305,Y$2),'WFOM - Time_Base'!$A$8:$API$8,0)) *
INDEX('WFOM - Time_Base'!$A$4:$API$29, MATCH("CenHos_Per", 'WFOM - Time_Base'!$B$4:$B$29,0), MATCH(CONCATENATE($G305,Y$2),'WFOM - Time_Base'!$A$8:$API$8,0)),
IFERROR($AN305 * INDEX('Inputs from Uganda staff'!$E$61:$BM$80,MATCH('HRH Need estimation'!Y$2,'Inputs from Uganda staff'!$E$61:$E$80,0),MATCH('HRH Need estimation'!$D305,'Inputs from Uganda staff'!$E$6:$BM$6,0)),
""))</f>
        <v>1.8</v>
      </c>
      <c r="Z305" s="122">
        <f>IFERROR(
$AN305 * INDEX('WFOM - Time_Base'!$A$4:$API$29, MATCH("CenHos", 'WFOM - Time_Base'!$B$4:$B$29,0), MATCH(CONCATENATE($G305,Z$2),'WFOM - Time_Base'!$A$8:$API$8,0)) *
INDEX('WFOM - Time_Base'!$A$4:$API$29, MATCH("CenHos_Per", 'WFOM - Time_Base'!$B$4:$B$29,0), MATCH(CONCATENATE($G305,Z$2),'WFOM - Time_Base'!$A$8:$API$8,0)),
IFERROR($AN305 * INDEX('Inputs from Uganda staff'!$E$61:$BM$80,MATCH('HRH Need estimation'!Z$2,'Inputs from Uganda staff'!$E$61:$E$80,0),MATCH('HRH Need estimation'!$D305,'Inputs from Uganda staff'!$E$6:$BM$6,0)),
""))</f>
        <v>0</v>
      </c>
      <c r="AA305" s="122">
        <f>IFERROR(
$AN305 * INDEX('WFOM - Time_Base'!$A$4:$API$29, MATCH("CenHos", 'WFOM - Time_Base'!$B$4:$B$29,0), MATCH(CONCATENATE($G305,AA$2),'WFOM - Time_Base'!$A$8:$API$8,0)) *
INDEX('WFOM - Time_Base'!$A$4:$API$29, MATCH("CenHos_Per", 'WFOM - Time_Base'!$B$4:$B$29,0), MATCH(CONCATENATE($G305,AA$2),'WFOM - Time_Base'!$A$8:$API$8,0)),
IFERROR($AN305 * INDEX('Inputs from Uganda staff'!$E$61:$BM$80,MATCH('HRH Need estimation'!AA$2,'Inputs from Uganda staff'!$E$61:$E$80,0),MATCH('HRH Need estimation'!$D305,'Inputs from Uganda staff'!$E$6:$BM$6,0)),
""))</f>
        <v>0.3</v>
      </c>
      <c r="AB305" s="122">
        <f>IFERROR(
$AN305 * INDEX('WFOM - Time_Base'!$A$4:$API$29, MATCH("CenHos", 'WFOM - Time_Base'!$B$4:$B$29,0), MATCH(CONCATENATE($G305,AB$2),'WFOM - Time_Base'!$A$8:$API$8,0)) *
INDEX('WFOM - Time_Base'!$A$4:$API$29, MATCH("CenHos_Per", 'WFOM - Time_Base'!$B$4:$B$29,0), MATCH(CONCATENATE($G305,AB$2),'WFOM - Time_Base'!$A$8:$API$8,0)),
IFERROR($AN305 * INDEX('Inputs from Uganda staff'!$E$61:$BM$80,MATCH('HRH Need estimation'!AB$2,'Inputs from Uganda staff'!$E$61:$E$80,0),MATCH('HRH Need estimation'!$D305,'Inputs from Uganda staff'!$E$6:$BM$6,0)),
""))</f>
        <v>0</v>
      </c>
      <c r="AC305" s="122" t="str">
        <f>IFERROR(
$AN305 * INDEX('WFOM - Time_Base'!$A$4:$API$29, MATCH("CenHos", 'WFOM - Time_Base'!$B$4:$B$29,0), MATCH(CONCATENATE($G305,AC$2),'WFOM - Time_Base'!$A$8:$API$8,0)) *
INDEX('WFOM - Time_Base'!$A$4:$API$29, MATCH("CenHos_Per", 'WFOM - Time_Base'!$B$4:$B$29,0), MATCH(CONCATENATE($G305,AC$2),'WFOM - Time_Base'!$A$8:$API$8,0)),
IFERROR($AN305 * INDEX('Inputs from Uganda staff'!$E$61:$BM$80,MATCH('HRH Need estimation'!AC$2,'Inputs from Uganda staff'!$E$61:$E$80,0),MATCH('HRH Need estimation'!$D305,'Inputs from Uganda staff'!$E$6:$BM$6,0)),
""))</f>
        <v/>
      </c>
      <c r="AD305" s="122">
        <f>IFERROR(
$AN305 * INDEX('WFOM - Time_Base'!$A$4:$API$29, MATCH("CenHos", 'WFOM - Time_Base'!$B$4:$B$29,0), MATCH(CONCATENATE($G305,AD$2),'WFOM - Time_Base'!$A$8:$API$8,0)) *
INDEX('WFOM - Time_Base'!$A$4:$API$29, MATCH("CenHos_Per", 'WFOM - Time_Base'!$B$4:$B$29,0), MATCH(CONCATENATE($G305,AD$2),'WFOM - Time_Base'!$A$8:$API$8,0)),
IFERROR($AN305 * INDEX('Inputs from Uganda staff'!$E$61:$BM$80,MATCH('HRH Need estimation'!AD$2,'Inputs from Uganda staff'!$E$61:$E$80,0),MATCH('HRH Need estimation'!$D305,'Inputs from Uganda staff'!$E$6:$BM$6,0)),
""))</f>
        <v>0</v>
      </c>
      <c r="AE305" s="122">
        <f>IFERROR(
$AN305 * INDEX('WFOM - Time_Base'!$A$4:$API$29, MATCH("CenHos", 'WFOM - Time_Base'!$B$4:$B$29,0), MATCH(CONCATENATE($G305,AE$2),'WFOM - Time_Base'!$A$8:$API$8,0)) *
INDEX('WFOM - Time_Base'!$A$4:$API$29, MATCH("CenHos_Per", 'WFOM - Time_Base'!$B$4:$B$29,0), MATCH(CONCATENATE($G305,AE$2),'WFOM - Time_Base'!$A$8:$API$8,0)),
IFERROR($AN305 * INDEX('Inputs from Uganda staff'!$E$61:$BM$80,MATCH('HRH Need estimation'!AE$2,'Inputs from Uganda staff'!$E$61:$E$80,0),MATCH('HRH Need estimation'!$D305,'Inputs from Uganda staff'!$E$6:$BM$6,0)),
""))</f>
        <v>0</v>
      </c>
      <c r="AF305" s="122">
        <f>IFERROR(
$AN305 * INDEX('WFOM - Time_Base'!$A$4:$API$29, MATCH("CenHos", 'WFOM - Time_Base'!$B$4:$B$29,0), MATCH(CONCATENATE($G305,AF$2),'WFOM - Time_Base'!$A$8:$API$8,0)) *
INDEX('WFOM - Time_Base'!$A$4:$API$29, MATCH("CenHos_Per", 'WFOM - Time_Base'!$B$4:$B$29,0), MATCH(CONCATENATE($G305,AF$2),'WFOM - Time_Base'!$A$8:$API$8,0)),
IFERROR($AN305 * INDEX('Inputs from Uganda staff'!$E$61:$BM$80,MATCH('HRH Need estimation'!AF$2,'Inputs from Uganda staff'!$E$61:$E$80,0),MATCH('HRH Need estimation'!$D305,'Inputs from Uganda staff'!$E$6:$BM$6,0)),
""))</f>
        <v>0</v>
      </c>
      <c r="AG305" s="122">
        <f>IFERROR(
$AN305 * INDEX('WFOM - Time_Base'!$A$4:$API$29, MATCH("CenHos", 'WFOM - Time_Base'!$B$4:$B$29,0), MATCH(CONCATENATE($G305,AG$2),'WFOM - Time_Base'!$A$8:$API$8,0)) *
INDEX('WFOM - Time_Base'!$A$4:$API$29, MATCH("CenHos_Per", 'WFOM - Time_Base'!$B$4:$B$29,0), MATCH(CONCATENATE($G305,AG$2),'WFOM - Time_Base'!$A$8:$API$8,0)),
IFERROR($AN305 * INDEX('Inputs from Uganda staff'!$E$61:$BM$80,MATCH('HRH Need estimation'!AG$2,'Inputs from Uganda staff'!$E$61:$E$80,0),MATCH('HRH Need estimation'!$D305,'Inputs from Uganda staff'!$E$6:$BM$6,0)),
""))</f>
        <v>0</v>
      </c>
      <c r="AH305" s="122">
        <f>IFERROR(
$AN305 * INDEX('WFOM - Time_Base'!$A$4:$API$29, MATCH("CenHos", 'WFOM - Time_Base'!$B$4:$B$29,0), MATCH(CONCATENATE($G305,AH$2),'WFOM - Time_Base'!$A$8:$API$8,0)) *
INDEX('WFOM - Time_Base'!$A$4:$API$29, MATCH("CenHos_Per", 'WFOM - Time_Base'!$B$4:$B$29,0), MATCH(CONCATENATE($G305,AH$2),'WFOM - Time_Base'!$A$8:$API$8,0)),
IFERROR($AN305 * INDEX('Inputs from Uganda staff'!$E$61:$BM$80,MATCH('HRH Need estimation'!AH$2,'Inputs from Uganda staff'!$E$61:$E$80,0),MATCH('HRH Need estimation'!$D305,'Inputs from Uganda staff'!$E$6:$BM$6,0)),
""))</f>
        <v>0</v>
      </c>
      <c r="AI305" s="122">
        <f>IFERROR(
$AN305 * INDEX('WFOM - Time_Base'!$A$4:$API$29, MATCH("CenHos", 'WFOM - Time_Base'!$B$4:$B$29,0), MATCH(CONCATENATE($G305,AI$2),'WFOM - Time_Base'!$A$8:$API$8,0)) *
INDEX('WFOM - Time_Base'!$A$4:$API$29, MATCH("CenHos_Per", 'WFOM - Time_Base'!$B$4:$B$29,0), MATCH(CONCATENATE($G305,AI$2),'WFOM - Time_Base'!$A$8:$API$8,0)),
IFERROR($AN305 * INDEX('Inputs from Uganda staff'!$E$61:$BM$80,MATCH('HRH Need estimation'!AI$2,'Inputs from Uganda staff'!$E$61:$E$80,0),MATCH('HRH Need estimation'!$D305,'Inputs from Uganda staff'!$E$6:$BM$6,0)),
""))</f>
        <v>0</v>
      </c>
      <c r="AJ305" s="122">
        <f>IFERROR(
$AN305 * INDEX('WFOM - Time_Base'!$A$4:$API$29, MATCH("CenHos", 'WFOM - Time_Base'!$B$4:$B$29,0), MATCH(CONCATENATE($G305,AJ$2),'WFOM - Time_Base'!$A$8:$API$8,0)) *
INDEX('WFOM - Time_Base'!$A$4:$API$29, MATCH("CenHos_Per", 'WFOM - Time_Base'!$B$4:$B$29,0), MATCH(CONCATENATE($G305,AJ$2),'WFOM - Time_Base'!$A$8:$API$8,0)),
IFERROR($AN305 * INDEX('Inputs from Uganda staff'!$E$61:$BM$80,MATCH('HRH Need estimation'!AJ$2,'Inputs from Uganda staff'!$E$61:$E$80,0),MATCH('HRH Need estimation'!$D305,'Inputs from Uganda staff'!$E$6:$BM$6,0)),
""))</f>
        <v>0</v>
      </c>
      <c r="AK305" s="122">
        <f>IFERROR(
$AN305 * INDEX('WFOM - Time_Base'!$A$4:$API$29, MATCH("CenHos", 'WFOM - Time_Base'!$B$4:$B$29,0), MATCH(CONCATENATE($G305,AK$2),'WFOM - Time_Base'!$A$8:$API$8,0)) *
INDEX('WFOM - Time_Base'!$A$4:$API$29, MATCH("CenHos_Per", 'WFOM - Time_Base'!$B$4:$B$29,0), MATCH(CONCATENATE($G305,AK$2),'WFOM - Time_Base'!$A$8:$API$8,0)),
IFERROR($AN305 * INDEX('Inputs from Uganda staff'!$E$61:$BM$80,MATCH('HRH Need estimation'!AK$2,'Inputs from Uganda staff'!$E$61:$E$80,0),MATCH('HRH Need estimation'!$D305,'Inputs from Uganda staff'!$E$6:$BM$6,0)),
""))</f>
        <v>0</v>
      </c>
      <c r="AL305" s="122">
        <f>IFERROR(
$AN305 * INDEX('WFOM - Time_Base'!$A$4:$API$29, MATCH("CenHos", 'WFOM - Time_Base'!$B$4:$B$29,0), MATCH(CONCATENATE($G305,AL$2),'WFOM - Time_Base'!$A$8:$API$8,0)) *
INDEX('WFOM - Time_Base'!$A$4:$API$29, MATCH("CenHos_Per", 'WFOM - Time_Base'!$B$4:$B$29,0), MATCH(CONCATENATE($G305,AL$2),'WFOM - Time_Base'!$A$8:$API$8,0)),
IFERROR($AN305 * INDEX('Inputs from Uganda staff'!$E$61:$BM$80,MATCH('HRH Need estimation'!AL$2,'Inputs from Uganda staff'!$E$61:$E$80,0),MATCH('HRH Need estimation'!$D305,'Inputs from Uganda staff'!$E$6:$BM$6,0)),
""))</f>
        <v>0</v>
      </c>
      <c r="AN305">
        <v>1</v>
      </c>
      <c r="AO305" t="e">
        <f t="shared" si="12"/>
        <v>#N/A</v>
      </c>
    </row>
    <row r="306" spans="1:41">
      <c r="A306" s="106" t="s">
        <v>915</v>
      </c>
      <c r="B306" s="106" t="s">
        <v>689</v>
      </c>
      <c r="C306" s="107" t="s">
        <v>827</v>
      </c>
      <c r="D306" s="113" t="s">
        <v>828</v>
      </c>
      <c r="E306" s="122" t="s">
        <v>866</v>
      </c>
      <c r="F306" s="122" t="s">
        <v>72</v>
      </c>
      <c r="G306" s="122" t="str">
        <f>IF(F306&lt;&gt;"", VLOOKUP(F306,'WFOM - Cadre and Service List'!$E$4:$F$52,2,FALSE), "")</f>
        <v>MinorSurg</v>
      </c>
      <c r="H306" s="122"/>
      <c r="I306" s="207"/>
      <c r="J306" s="207"/>
      <c r="K306" s="207"/>
      <c r="L306" s="207"/>
      <c r="M306" s="207"/>
      <c r="N306" s="207"/>
      <c r="O306" s="207"/>
      <c r="P306" s="207">
        <f t="shared" si="11"/>
        <v>0</v>
      </c>
      <c r="Q306" s="122" t="s">
        <v>1947</v>
      </c>
      <c r="R306" s="122">
        <f>IFERROR(
$AN306 * INDEX('WFOM - Time_Base'!$A$4:$API$29, MATCH("CenHos", 'WFOM - Time_Base'!$B$4:$B$29,0), MATCH(CONCATENATE($G306,R$2),'WFOM - Time_Base'!$A$8:$API$8,0)) *
INDEX('WFOM - Time_Base'!$A$4:$API$29, MATCH("CenHos_Per", 'WFOM - Time_Base'!$B$4:$B$29,0), MATCH(CONCATENATE($G306,R$2),'WFOM - Time_Base'!$A$8:$API$8,0)),
IFERROR($AN306 * INDEX('Inputs from Uganda staff'!$E$61:$BM$80,MATCH('HRH Need estimation'!R$2,'Inputs from Uganda staff'!$E$61:$E$80,0),MATCH('HRH Need estimation'!$D306,'Inputs from Uganda staff'!$E$6:$BM$6,0)),
""))</f>
        <v>60</v>
      </c>
      <c r="S306" s="122">
        <f>IFERROR(
$AN306 * INDEX('WFOM - Time_Base'!$A$4:$API$29, MATCH("CenHos", 'WFOM - Time_Base'!$B$4:$B$29,0), MATCH(CONCATENATE($G306,S$2),'WFOM - Time_Base'!$A$8:$API$8,0)) *
INDEX('WFOM - Time_Base'!$A$4:$API$29, MATCH("CenHos_Per", 'WFOM - Time_Base'!$B$4:$B$29,0), MATCH(CONCATENATE($G306,S$2),'WFOM - Time_Base'!$A$8:$API$8,0)),
IFERROR($AN306 * INDEX('Inputs from Uganda staff'!$E$61:$BM$80,MATCH('HRH Need estimation'!S$2,'Inputs from Uganda staff'!$E$61:$E$80,0),MATCH('HRH Need estimation'!$D306,'Inputs from Uganda staff'!$E$6:$BM$6,0)),
""))</f>
        <v>80</v>
      </c>
      <c r="T306" s="122">
        <f>IFERROR(
$AN306 * INDEX('WFOM - Time_Base'!$A$4:$API$29, MATCH("CenHos", 'WFOM - Time_Base'!$B$4:$B$29,0), MATCH(CONCATENATE($G306,T$2),'WFOM - Time_Base'!$A$8:$API$8,0)) *
INDEX('WFOM - Time_Base'!$A$4:$API$29, MATCH("CenHos_Per", 'WFOM - Time_Base'!$B$4:$B$29,0), MATCH(CONCATENATE($G306,T$2),'WFOM - Time_Base'!$A$8:$API$8,0)),
IFERROR($AN306 * INDEX('Inputs from Uganda staff'!$E$61:$BM$80,MATCH('HRH Need estimation'!T$2,'Inputs from Uganda staff'!$E$61:$E$80,0),MATCH('HRH Need estimation'!$D306,'Inputs from Uganda staff'!$E$6:$BM$6,0)),
""))</f>
        <v>0</v>
      </c>
      <c r="U306" s="122">
        <f>IFERROR(
$AN306 * INDEX('WFOM - Time_Base'!$A$4:$API$29, MATCH("CenHos", 'WFOM - Time_Base'!$B$4:$B$29,0), MATCH(CONCATENATE($G306,U$2),'WFOM - Time_Base'!$A$8:$API$8,0)) *
INDEX('WFOM - Time_Base'!$A$4:$API$29, MATCH("CenHos_Per", 'WFOM - Time_Base'!$B$4:$B$29,0), MATCH(CONCATENATE($G306,U$2),'WFOM - Time_Base'!$A$8:$API$8,0)),
IFERROR($AN306 * INDEX('Inputs from Uganda staff'!$E$61:$BM$80,MATCH('HRH Need estimation'!U$2,'Inputs from Uganda staff'!$E$61:$E$80,0),MATCH('HRH Need estimation'!$D306,'Inputs from Uganda staff'!$E$6:$BM$6,0)),
""))</f>
        <v>18</v>
      </c>
      <c r="V306" s="122">
        <f>IFERROR(
$AN306 * INDEX('WFOM - Time_Base'!$A$4:$API$29, MATCH("CenHos", 'WFOM - Time_Base'!$B$4:$B$29,0), MATCH(CONCATENATE($G306,V$2),'WFOM - Time_Base'!$A$8:$API$8,0)) *
INDEX('WFOM - Time_Base'!$A$4:$API$29, MATCH("CenHos_Per", 'WFOM - Time_Base'!$B$4:$B$29,0), MATCH(CONCATENATE($G306,V$2),'WFOM - Time_Base'!$A$8:$API$8,0)),
IFERROR($AN306 * INDEX('Inputs from Uganda staff'!$E$61:$BM$80,MATCH('HRH Need estimation'!V$2,'Inputs from Uganda staff'!$E$61:$E$80,0),MATCH('HRH Need estimation'!$D306,'Inputs from Uganda staff'!$E$6:$BM$6,0)),
""))</f>
        <v>42</v>
      </c>
      <c r="W306" s="122">
        <f>IFERROR(
$AN306 * INDEX('WFOM - Time_Base'!$A$4:$API$29, MATCH("CenHos", 'WFOM - Time_Base'!$B$4:$B$29,0), MATCH(CONCATENATE($G306,W$2),'WFOM - Time_Base'!$A$8:$API$8,0)) *
INDEX('WFOM - Time_Base'!$A$4:$API$29, MATCH("CenHos_Per", 'WFOM - Time_Base'!$B$4:$B$29,0), MATCH(CONCATENATE($G306,W$2),'WFOM - Time_Base'!$A$8:$API$8,0)),
IFERROR($AN306 * INDEX('Inputs from Uganda staff'!$E$61:$BM$80,MATCH('HRH Need estimation'!W$2,'Inputs from Uganda staff'!$E$61:$E$80,0),MATCH('HRH Need estimation'!$D306,'Inputs from Uganda staff'!$E$6:$BM$6,0)),
""))</f>
        <v>2.5</v>
      </c>
      <c r="X306" s="122">
        <f>IFERROR(
$AN306 * INDEX('WFOM - Time_Base'!$A$4:$API$29, MATCH("CenHos", 'WFOM - Time_Base'!$B$4:$B$29,0), MATCH(CONCATENATE($G306,X$2),'WFOM - Time_Base'!$A$8:$API$8,0)) *
INDEX('WFOM - Time_Base'!$A$4:$API$29, MATCH("CenHos_Per", 'WFOM - Time_Base'!$B$4:$B$29,0), MATCH(CONCATENATE($G306,X$2),'WFOM - Time_Base'!$A$8:$API$8,0)),
IFERROR($AN306 * INDEX('Inputs from Uganda staff'!$E$61:$BM$80,MATCH('HRH Need estimation'!X$2,'Inputs from Uganda staff'!$E$61:$E$80,0),MATCH('HRH Need estimation'!$D306,'Inputs from Uganda staff'!$E$6:$BM$6,0)),
""))</f>
        <v>2.5</v>
      </c>
      <c r="Y306" s="122">
        <f>IFERROR(
$AN306 * INDEX('WFOM - Time_Base'!$A$4:$API$29, MATCH("CenHos", 'WFOM - Time_Base'!$B$4:$B$29,0), MATCH(CONCATENATE($G306,Y$2),'WFOM - Time_Base'!$A$8:$API$8,0)) *
INDEX('WFOM - Time_Base'!$A$4:$API$29, MATCH("CenHos_Per", 'WFOM - Time_Base'!$B$4:$B$29,0), MATCH(CONCATENATE($G306,Y$2),'WFOM - Time_Base'!$A$8:$API$8,0)),
IFERROR($AN306 * INDEX('Inputs from Uganda staff'!$E$61:$BM$80,MATCH('HRH Need estimation'!Y$2,'Inputs from Uganda staff'!$E$61:$E$80,0),MATCH('HRH Need estimation'!$D306,'Inputs from Uganda staff'!$E$6:$BM$6,0)),
""))</f>
        <v>0</v>
      </c>
      <c r="Z306" s="122">
        <f>IFERROR(
$AN306 * INDEX('WFOM - Time_Base'!$A$4:$API$29, MATCH("CenHos", 'WFOM - Time_Base'!$B$4:$B$29,0), MATCH(CONCATENATE($G306,Z$2),'WFOM - Time_Base'!$A$8:$API$8,0)) *
INDEX('WFOM - Time_Base'!$A$4:$API$29, MATCH("CenHos_Per", 'WFOM - Time_Base'!$B$4:$B$29,0), MATCH(CONCATENATE($G306,Z$2),'WFOM - Time_Base'!$A$8:$API$8,0)),
IFERROR($AN306 * INDEX('Inputs from Uganda staff'!$E$61:$BM$80,MATCH('HRH Need estimation'!Z$2,'Inputs from Uganda staff'!$E$61:$E$80,0),MATCH('HRH Need estimation'!$D306,'Inputs from Uganda staff'!$E$6:$BM$6,0)),
""))</f>
        <v>0</v>
      </c>
      <c r="AA306" s="122">
        <f>IFERROR(
$AN306 * INDEX('WFOM - Time_Base'!$A$4:$API$29, MATCH("CenHos", 'WFOM - Time_Base'!$B$4:$B$29,0), MATCH(CONCATENATE($G306,AA$2),'WFOM - Time_Base'!$A$8:$API$8,0)) *
INDEX('WFOM - Time_Base'!$A$4:$API$29, MATCH("CenHos_Per", 'WFOM - Time_Base'!$B$4:$B$29,0), MATCH(CONCATENATE($G306,AA$2),'WFOM - Time_Base'!$A$8:$API$8,0)),
IFERROR($AN306 * INDEX('Inputs from Uganda staff'!$E$61:$BM$80,MATCH('HRH Need estimation'!AA$2,'Inputs from Uganda staff'!$E$61:$E$80,0),MATCH('HRH Need estimation'!$D306,'Inputs from Uganda staff'!$E$6:$BM$6,0)),
""))</f>
        <v>0</v>
      </c>
      <c r="AB306" s="122">
        <f>IFERROR(
$AN306 * INDEX('WFOM - Time_Base'!$A$4:$API$29, MATCH("CenHos", 'WFOM - Time_Base'!$B$4:$B$29,0), MATCH(CONCATENATE($G306,AB$2),'WFOM - Time_Base'!$A$8:$API$8,0)) *
INDEX('WFOM - Time_Base'!$A$4:$API$29, MATCH("CenHos_Per", 'WFOM - Time_Base'!$B$4:$B$29,0), MATCH(CONCATENATE($G306,AB$2),'WFOM - Time_Base'!$A$8:$API$8,0)),
IFERROR($AN306 * INDEX('Inputs from Uganda staff'!$E$61:$BM$80,MATCH('HRH Need estimation'!AB$2,'Inputs from Uganda staff'!$E$61:$E$80,0),MATCH('HRH Need estimation'!$D306,'Inputs from Uganda staff'!$E$6:$BM$6,0)),
""))</f>
        <v>0</v>
      </c>
      <c r="AC306" s="122" t="str">
        <f>IFERROR(
$AN306 * INDEX('WFOM - Time_Base'!$A$4:$API$29, MATCH("CenHos", 'WFOM - Time_Base'!$B$4:$B$29,0), MATCH(CONCATENATE($G306,AC$2),'WFOM - Time_Base'!$A$8:$API$8,0)) *
INDEX('WFOM - Time_Base'!$A$4:$API$29, MATCH("CenHos_Per", 'WFOM - Time_Base'!$B$4:$B$29,0), MATCH(CONCATENATE($G306,AC$2),'WFOM - Time_Base'!$A$8:$API$8,0)),
IFERROR($AN306 * INDEX('Inputs from Uganda staff'!$E$61:$BM$80,MATCH('HRH Need estimation'!AC$2,'Inputs from Uganda staff'!$E$61:$E$80,0),MATCH('HRH Need estimation'!$D306,'Inputs from Uganda staff'!$E$6:$BM$6,0)),
""))</f>
        <v/>
      </c>
      <c r="AD306" s="122">
        <f>IFERROR(
$AN306 * INDEX('WFOM - Time_Base'!$A$4:$API$29, MATCH("CenHos", 'WFOM - Time_Base'!$B$4:$B$29,0), MATCH(CONCATENATE($G306,AD$2),'WFOM - Time_Base'!$A$8:$API$8,0)) *
INDEX('WFOM - Time_Base'!$A$4:$API$29, MATCH("CenHos_Per", 'WFOM - Time_Base'!$B$4:$B$29,0), MATCH(CONCATENATE($G306,AD$2),'WFOM - Time_Base'!$A$8:$API$8,0)),
IFERROR($AN306 * INDEX('Inputs from Uganda staff'!$E$61:$BM$80,MATCH('HRH Need estimation'!AD$2,'Inputs from Uganda staff'!$E$61:$E$80,0),MATCH('HRH Need estimation'!$D306,'Inputs from Uganda staff'!$E$6:$BM$6,0)),
""))</f>
        <v>0</v>
      </c>
      <c r="AE306" s="122">
        <f>IFERROR(
$AN306 * INDEX('WFOM - Time_Base'!$A$4:$API$29, MATCH("CenHos", 'WFOM - Time_Base'!$B$4:$B$29,0), MATCH(CONCATENATE($G306,AE$2),'WFOM - Time_Base'!$A$8:$API$8,0)) *
INDEX('WFOM - Time_Base'!$A$4:$API$29, MATCH("CenHos_Per", 'WFOM - Time_Base'!$B$4:$B$29,0), MATCH(CONCATENATE($G306,AE$2),'WFOM - Time_Base'!$A$8:$API$8,0)),
IFERROR($AN306 * INDEX('Inputs from Uganda staff'!$E$61:$BM$80,MATCH('HRH Need estimation'!AE$2,'Inputs from Uganda staff'!$E$61:$E$80,0),MATCH('HRH Need estimation'!$D306,'Inputs from Uganda staff'!$E$6:$BM$6,0)),
""))</f>
        <v>0</v>
      </c>
      <c r="AF306" s="122">
        <f>IFERROR(
$AN306 * INDEX('WFOM - Time_Base'!$A$4:$API$29, MATCH("CenHos", 'WFOM - Time_Base'!$B$4:$B$29,0), MATCH(CONCATENATE($G306,AF$2),'WFOM - Time_Base'!$A$8:$API$8,0)) *
INDEX('WFOM - Time_Base'!$A$4:$API$29, MATCH("CenHos_Per", 'WFOM - Time_Base'!$B$4:$B$29,0), MATCH(CONCATENATE($G306,AF$2),'WFOM - Time_Base'!$A$8:$API$8,0)),
IFERROR($AN306 * INDEX('Inputs from Uganda staff'!$E$61:$BM$80,MATCH('HRH Need estimation'!AF$2,'Inputs from Uganda staff'!$E$61:$E$80,0),MATCH('HRH Need estimation'!$D306,'Inputs from Uganda staff'!$E$6:$BM$6,0)),
""))</f>
        <v>0</v>
      </c>
      <c r="AG306" s="122">
        <f>IFERROR(
$AN306 * INDEX('WFOM - Time_Base'!$A$4:$API$29, MATCH("CenHos", 'WFOM - Time_Base'!$B$4:$B$29,0), MATCH(CONCATENATE($G306,AG$2),'WFOM - Time_Base'!$A$8:$API$8,0)) *
INDEX('WFOM - Time_Base'!$A$4:$API$29, MATCH("CenHos_Per", 'WFOM - Time_Base'!$B$4:$B$29,0), MATCH(CONCATENATE($G306,AG$2),'WFOM - Time_Base'!$A$8:$API$8,0)),
IFERROR($AN306 * INDEX('Inputs from Uganda staff'!$E$61:$BM$80,MATCH('HRH Need estimation'!AG$2,'Inputs from Uganda staff'!$E$61:$E$80,0),MATCH('HRH Need estimation'!$D306,'Inputs from Uganda staff'!$E$6:$BM$6,0)),
""))</f>
        <v>0</v>
      </c>
      <c r="AH306" s="122">
        <f>IFERROR(
$AN306 * INDEX('WFOM - Time_Base'!$A$4:$API$29, MATCH("CenHos", 'WFOM - Time_Base'!$B$4:$B$29,0), MATCH(CONCATENATE($G306,AH$2),'WFOM - Time_Base'!$A$8:$API$8,0)) *
INDEX('WFOM - Time_Base'!$A$4:$API$29, MATCH("CenHos_Per", 'WFOM - Time_Base'!$B$4:$B$29,0), MATCH(CONCATENATE($G306,AH$2),'WFOM - Time_Base'!$A$8:$API$8,0)),
IFERROR($AN306 * INDEX('Inputs from Uganda staff'!$E$61:$BM$80,MATCH('HRH Need estimation'!AH$2,'Inputs from Uganda staff'!$E$61:$E$80,0),MATCH('HRH Need estimation'!$D306,'Inputs from Uganda staff'!$E$6:$BM$6,0)),
""))</f>
        <v>0</v>
      </c>
      <c r="AI306" s="122">
        <f>IFERROR(
$AN306 * INDEX('WFOM - Time_Base'!$A$4:$API$29, MATCH("CenHos", 'WFOM - Time_Base'!$B$4:$B$29,0), MATCH(CONCATENATE($G306,AI$2),'WFOM - Time_Base'!$A$8:$API$8,0)) *
INDEX('WFOM - Time_Base'!$A$4:$API$29, MATCH("CenHos_Per", 'WFOM - Time_Base'!$B$4:$B$29,0), MATCH(CONCATENATE($G306,AI$2),'WFOM - Time_Base'!$A$8:$API$8,0)),
IFERROR($AN306 * INDEX('Inputs from Uganda staff'!$E$61:$BM$80,MATCH('HRH Need estimation'!AI$2,'Inputs from Uganda staff'!$E$61:$E$80,0),MATCH('HRH Need estimation'!$D306,'Inputs from Uganda staff'!$E$6:$BM$6,0)),
""))</f>
        <v>0</v>
      </c>
      <c r="AJ306" s="122">
        <f>IFERROR(
$AN306 * INDEX('WFOM - Time_Base'!$A$4:$API$29, MATCH("CenHos", 'WFOM - Time_Base'!$B$4:$B$29,0), MATCH(CONCATENATE($G306,AJ$2),'WFOM - Time_Base'!$A$8:$API$8,0)) *
INDEX('WFOM - Time_Base'!$A$4:$API$29, MATCH("CenHos_Per", 'WFOM - Time_Base'!$B$4:$B$29,0), MATCH(CONCATENATE($G306,AJ$2),'WFOM - Time_Base'!$A$8:$API$8,0)),
IFERROR($AN306 * INDEX('Inputs from Uganda staff'!$E$61:$BM$80,MATCH('HRH Need estimation'!AJ$2,'Inputs from Uganda staff'!$E$61:$E$80,0),MATCH('HRH Need estimation'!$D306,'Inputs from Uganda staff'!$E$6:$BM$6,0)),
""))</f>
        <v>0</v>
      </c>
      <c r="AK306" s="122">
        <f>IFERROR(
$AN306 * INDEX('WFOM - Time_Base'!$A$4:$API$29, MATCH("CenHos", 'WFOM - Time_Base'!$B$4:$B$29,0), MATCH(CONCATENATE($G306,AK$2),'WFOM - Time_Base'!$A$8:$API$8,0)) *
INDEX('WFOM - Time_Base'!$A$4:$API$29, MATCH("CenHos_Per", 'WFOM - Time_Base'!$B$4:$B$29,0), MATCH(CONCATENATE($G306,AK$2),'WFOM - Time_Base'!$A$8:$API$8,0)),
IFERROR($AN306 * INDEX('Inputs from Uganda staff'!$E$61:$BM$80,MATCH('HRH Need estimation'!AK$2,'Inputs from Uganda staff'!$E$61:$E$80,0),MATCH('HRH Need estimation'!$D306,'Inputs from Uganda staff'!$E$6:$BM$6,0)),
""))</f>
        <v>0</v>
      </c>
      <c r="AL306" s="122">
        <f>IFERROR(
$AN306 * INDEX('WFOM - Time_Base'!$A$4:$API$29, MATCH("CenHos", 'WFOM - Time_Base'!$B$4:$B$29,0), MATCH(CONCATENATE($G306,AL$2),'WFOM - Time_Base'!$A$8:$API$8,0)) *
INDEX('WFOM - Time_Base'!$A$4:$API$29, MATCH("CenHos_Per", 'WFOM - Time_Base'!$B$4:$B$29,0), MATCH(CONCATENATE($G306,AL$2),'WFOM - Time_Base'!$A$8:$API$8,0)),
IFERROR($AN306 * INDEX('Inputs from Uganda staff'!$E$61:$BM$80,MATCH('HRH Need estimation'!AL$2,'Inputs from Uganda staff'!$E$61:$E$80,0),MATCH('HRH Need estimation'!$D306,'Inputs from Uganda staff'!$E$6:$BM$6,0)),
""))</f>
        <v>0</v>
      </c>
      <c r="AN306">
        <v>1</v>
      </c>
      <c r="AO306" t="e">
        <f t="shared" si="12"/>
        <v>#N/A</v>
      </c>
    </row>
    <row r="307" spans="1:41">
      <c r="A307" s="106" t="s">
        <v>915</v>
      </c>
      <c r="B307" s="106" t="s">
        <v>724</v>
      </c>
      <c r="C307" s="107" t="s">
        <v>829</v>
      </c>
      <c r="D307" s="113" t="s">
        <v>830</v>
      </c>
      <c r="E307" s="122" t="s">
        <v>865</v>
      </c>
      <c r="F307" s="122" t="s">
        <v>139</v>
      </c>
      <c r="G307" s="122" t="str">
        <f>IF(F307&lt;&gt;"", VLOOKUP(F307,'WFOM - Cadre and Service List'!$E$4:$F$52,2,FALSE), "")</f>
        <v>DentalO5</v>
      </c>
      <c r="H307" s="122"/>
      <c r="I307" s="207"/>
      <c r="J307" s="207"/>
      <c r="K307" s="207"/>
      <c r="L307" s="207"/>
      <c r="M307" s="207"/>
      <c r="N307" s="207"/>
      <c r="O307" s="207"/>
      <c r="P307" s="207">
        <f t="shared" si="11"/>
        <v>0</v>
      </c>
      <c r="Q307" s="122" t="s">
        <v>1947</v>
      </c>
      <c r="R307" s="122">
        <f>IFERROR(
$AN307 * INDEX('WFOM - Time_Base'!$A$4:$API$29, MATCH("CenHos", 'WFOM - Time_Base'!$B$4:$B$29,0), MATCH(CONCATENATE($G307,R$2),'WFOM - Time_Base'!$A$8:$API$8,0)) *
INDEX('WFOM - Time_Base'!$A$4:$API$29, MATCH("CenHos_Per", 'WFOM - Time_Base'!$B$4:$B$29,0), MATCH(CONCATENATE($G307,R$2),'WFOM - Time_Base'!$A$8:$API$8,0)),
IFERROR($AN307 * INDEX('Inputs from Uganda staff'!$E$61:$BM$80,MATCH('HRH Need estimation'!R$2,'Inputs from Uganda staff'!$E$61:$E$80,0),MATCH('HRH Need estimation'!$D307,'Inputs from Uganda staff'!$E$6:$BM$6,0)),
""))</f>
        <v>0</v>
      </c>
      <c r="S307" s="122">
        <f>IFERROR(
$AN307 * INDEX('WFOM - Time_Base'!$A$4:$API$29, MATCH("CenHos", 'WFOM - Time_Base'!$B$4:$B$29,0), MATCH(CONCATENATE($G307,S$2),'WFOM - Time_Base'!$A$8:$API$8,0)) *
INDEX('WFOM - Time_Base'!$A$4:$API$29, MATCH("CenHos_Per", 'WFOM - Time_Base'!$B$4:$B$29,0), MATCH(CONCATENATE($G307,S$2),'WFOM - Time_Base'!$A$8:$API$8,0)),
IFERROR($AN307 * INDEX('Inputs from Uganda staff'!$E$61:$BM$80,MATCH('HRH Need estimation'!S$2,'Inputs from Uganda staff'!$E$61:$E$80,0),MATCH('HRH Need estimation'!$D307,'Inputs from Uganda staff'!$E$6:$BM$6,0)),
""))</f>
        <v>0</v>
      </c>
      <c r="T307" s="122">
        <f>IFERROR(
$AN307 * INDEX('WFOM - Time_Base'!$A$4:$API$29, MATCH("CenHos", 'WFOM - Time_Base'!$B$4:$B$29,0), MATCH(CONCATENATE($G307,T$2),'WFOM - Time_Base'!$A$8:$API$8,0)) *
INDEX('WFOM - Time_Base'!$A$4:$API$29, MATCH("CenHos_Per", 'WFOM - Time_Base'!$B$4:$B$29,0), MATCH(CONCATENATE($G307,T$2),'WFOM - Time_Base'!$A$8:$API$8,0)),
IFERROR($AN307 * INDEX('Inputs from Uganda staff'!$E$61:$BM$80,MATCH('HRH Need estimation'!T$2,'Inputs from Uganda staff'!$E$61:$E$80,0),MATCH('HRH Need estimation'!$D307,'Inputs from Uganda staff'!$E$6:$BM$6,0)),
""))</f>
        <v>0</v>
      </c>
      <c r="U307" s="122">
        <f>IFERROR(
$AN307 * INDEX('WFOM - Time_Base'!$A$4:$API$29, MATCH("CenHos", 'WFOM - Time_Base'!$B$4:$B$29,0), MATCH(CONCATENATE($G307,U$2),'WFOM - Time_Base'!$A$8:$API$8,0)) *
INDEX('WFOM - Time_Base'!$A$4:$API$29, MATCH("CenHos_Per", 'WFOM - Time_Base'!$B$4:$B$29,0), MATCH(CONCATENATE($G307,U$2),'WFOM - Time_Base'!$A$8:$API$8,0)),
IFERROR($AN307 * INDEX('Inputs from Uganda staff'!$E$61:$BM$80,MATCH('HRH Need estimation'!U$2,'Inputs from Uganda staff'!$E$61:$E$80,0),MATCH('HRH Need estimation'!$D307,'Inputs from Uganda staff'!$E$6:$BM$6,0)),
""))</f>
        <v>0</v>
      </c>
      <c r="V307" s="122">
        <f>IFERROR(
$AN307 * INDEX('WFOM - Time_Base'!$A$4:$API$29, MATCH("CenHos", 'WFOM - Time_Base'!$B$4:$B$29,0), MATCH(CONCATENATE($G307,V$2),'WFOM - Time_Base'!$A$8:$API$8,0)) *
INDEX('WFOM - Time_Base'!$A$4:$API$29, MATCH("CenHos_Per", 'WFOM - Time_Base'!$B$4:$B$29,0), MATCH(CONCATENATE($G307,V$2),'WFOM - Time_Base'!$A$8:$API$8,0)),
IFERROR($AN307 * INDEX('Inputs from Uganda staff'!$E$61:$BM$80,MATCH('HRH Need estimation'!V$2,'Inputs from Uganda staff'!$E$61:$E$80,0),MATCH('HRH Need estimation'!$D307,'Inputs from Uganda staff'!$E$6:$BM$6,0)),
""))</f>
        <v>0</v>
      </c>
      <c r="W307" s="122">
        <f>IFERROR(
$AN307 * INDEX('WFOM - Time_Base'!$A$4:$API$29, MATCH("CenHos", 'WFOM - Time_Base'!$B$4:$B$29,0), MATCH(CONCATENATE($G307,W$2),'WFOM - Time_Base'!$A$8:$API$8,0)) *
INDEX('WFOM - Time_Base'!$A$4:$API$29, MATCH("CenHos_Per", 'WFOM - Time_Base'!$B$4:$B$29,0), MATCH(CONCATENATE($G307,W$2),'WFOM - Time_Base'!$A$8:$API$8,0)),
IFERROR($AN307 * INDEX('Inputs from Uganda staff'!$E$61:$BM$80,MATCH('HRH Need estimation'!W$2,'Inputs from Uganda staff'!$E$61:$E$80,0),MATCH('HRH Need estimation'!$D307,'Inputs from Uganda staff'!$E$6:$BM$6,0)),
""))</f>
        <v>0</v>
      </c>
      <c r="X307" s="122">
        <f>IFERROR(
$AN307 * INDEX('WFOM - Time_Base'!$A$4:$API$29, MATCH("CenHos", 'WFOM - Time_Base'!$B$4:$B$29,0), MATCH(CONCATENATE($G307,X$2),'WFOM - Time_Base'!$A$8:$API$8,0)) *
INDEX('WFOM - Time_Base'!$A$4:$API$29, MATCH("CenHos_Per", 'WFOM - Time_Base'!$B$4:$B$29,0), MATCH(CONCATENATE($G307,X$2),'WFOM - Time_Base'!$A$8:$API$8,0)),
IFERROR($AN307 * INDEX('Inputs from Uganda staff'!$E$61:$BM$80,MATCH('HRH Need estimation'!X$2,'Inputs from Uganda staff'!$E$61:$E$80,0),MATCH('HRH Need estimation'!$D307,'Inputs from Uganda staff'!$E$6:$BM$6,0)),
""))</f>
        <v>0</v>
      </c>
      <c r="Y307" s="122">
        <f>IFERROR(
$AN307 * INDEX('WFOM - Time_Base'!$A$4:$API$29, MATCH("CenHos", 'WFOM - Time_Base'!$B$4:$B$29,0), MATCH(CONCATENATE($G307,Y$2),'WFOM - Time_Base'!$A$8:$API$8,0)) *
INDEX('WFOM - Time_Base'!$A$4:$API$29, MATCH("CenHos_Per", 'WFOM - Time_Base'!$B$4:$B$29,0), MATCH(CONCATENATE($G307,Y$2),'WFOM - Time_Base'!$A$8:$API$8,0)),
IFERROR($AN307 * INDEX('Inputs from Uganda staff'!$E$61:$BM$80,MATCH('HRH Need estimation'!Y$2,'Inputs from Uganda staff'!$E$61:$E$80,0),MATCH('HRH Need estimation'!$D307,'Inputs from Uganda staff'!$E$6:$BM$6,0)),
""))</f>
        <v>0</v>
      </c>
      <c r="Z307" s="122">
        <f>IFERROR(
$AN307 * INDEX('WFOM - Time_Base'!$A$4:$API$29, MATCH("CenHos", 'WFOM - Time_Base'!$B$4:$B$29,0), MATCH(CONCATENATE($G307,Z$2),'WFOM - Time_Base'!$A$8:$API$8,0)) *
INDEX('WFOM - Time_Base'!$A$4:$API$29, MATCH("CenHos_Per", 'WFOM - Time_Base'!$B$4:$B$29,0), MATCH(CONCATENATE($G307,Z$2),'WFOM - Time_Base'!$A$8:$API$8,0)),
IFERROR($AN307 * INDEX('Inputs from Uganda staff'!$E$61:$BM$80,MATCH('HRH Need estimation'!Z$2,'Inputs from Uganda staff'!$E$61:$E$80,0),MATCH('HRH Need estimation'!$D307,'Inputs from Uganda staff'!$E$6:$BM$6,0)),
""))</f>
        <v>0</v>
      </c>
      <c r="AA307" s="122">
        <f>IFERROR(
$AN307 * INDEX('WFOM - Time_Base'!$A$4:$API$29, MATCH("CenHos", 'WFOM - Time_Base'!$B$4:$B$29,0), MATCH(CONCATENATE($G307,AA$2),'WFOM - Time_Base'!$A$8:$API$8,0)) *
INDEX('WFOM - Time_Base'!$A$4:$API$29, MATCH("CenHos_Per", 'WFOM - Time_Base'!$B$4:$B$29,0), MATCH(CONCATENATE($G307,AA$2),'WFOM - Time_Base'!$A$8:$API$8,0)),
IFERROR($AN307 * INDEX('Inputs from Uganda staff'!$E$61:$BM$80,MATCH('HRH Need estimation'!AA$2,'Inputs from Uganda staff'!$E$61:$E$80,0),MATCH('HRH Need estimation'!$D307,'Inputs from Uganda staff'!$E$6:$BM$6,0)),
""))</f>
        <v>0</v>
      </c>
      <c r="AB307" s="122">
        <f>IFERROR(
$AN307 * INDEX('WFOM - Time_Base'!$A$4:$API$29, MATCH("CenHos", 'WFOM - Time_Base'!$B$4:$B$29,0), MATCH(CONCATENATE($G307,AB$2),'WFOM - Time_Base'!$A$8:$API$8,0)) *
INDEX('WFOM - Time_Base'!$A$4:$API$29, MATCH("CenHos_Per", 'WFOM - Time_Base'!$B$4:$B$29,0), MATCH(CONCATENATE($G307,AB$2),'WFOM - Time_Base'!$A$8:$API$8,0)),
IFERROR($AN307 * INDEX('Inputs from Uganda staff'!$E$61:$BM$80,MATCH('HRH Need estimation'!AB$2,'Inputs from Uganda staff'!$E$61:$E$80,0),MATCH('HRH Need estimation'!$D307,'Inputs from Uganda staff'!$E$6:$BM$6,0)),
""))</f>
        <v>0</v>
      </c>
      <c r="AC307" s="122" t="str">
        <f>IFERROR(
$AN307 * INDEX('WFOM - Time_Base'!$A$4:$API$29, MATCH("CenHos", 'WFOM - Time_Base'!$B$4:$B$29,0), MATCH(CONCATENATE($G307,AC$2),'WFOM - Time_Base'!$A$8:$API$8,0)) *
INDEX('WFOM - Time_Base'!$A$4:$API$29, MATCH("CenHos_Per", 'WFOM - Time_Base'!$B$4:$B$29,0), MATCH(CONCATENATE($G307,AC$2),'WFOM - Time_Base'!$A$8:$API$8,0)),
IFERROR($AN307 * INDEX('Inputs from Uganda staff'!$E$61:$BM$80,MATCH('HRH Need estimation'!AC$2,'Inputs from Uganda staff'!$E$61:$E$80,0),MATCH('HRH Need estimation'!$D307,'Inputs from Uganda staff'!$E$6:$BM$6,0)),
""))</f>
        <v/>
      </c>
      <c r="AD307" s="122">
        <f>IFERROR(
$AN307 * INDEX('WFOM - Time_Base'!$A$4:$API$29, MATCH("CenHos", 'WFOM - Time_Base'!$B$4:$B$29,0), MATCH(CONCATENATE($G307,AD$2),'WFOM - Time_Base'!$A$8:$API$8,0)) *
INDEX('WFOM - Time_Base'!$A$4:$API$29, MATCH("CenHos_Per", 'WFOM - Time_Base'!$B$4:$B$29,0), MATCH(CONCATENATE($G307,AD$2),'WFOM - Time_Base'!$A$8:$API$8,0)),
IFERROR($AN307 * INDEX('Inputs from Uganda staff'!$E$61:$BM$80,MATCH('HRH Need estimation'!AD$2,'Inputs from Uganda staff'!$E$61:$E$80,0),MATCH('HRH Need estimation'!$D307,'Inputs from Uganda staff'!$E$6:$BM$6,0)),
""))</f>
        <v>30</v>
      </c>
      <c r="AE307" s="122">
        <f>IFERROR(
$AN307 * INDEX('WFOM - Time_Base'!$A$4:$API$29, MATCH("CenHos", 'WFOM - Time_Base'!$B$4:$B$29,0), MATCH(CONCATENATE($G307,AE$2),'WFOM - Time_Base'!$A$8:$API$8,0)) *
INDEX('WFOM - Time_Base'!$A$4:$API$29, MATCH("CenHos_Per", 'WFOM - Time_Base'!$B$4:$B$29,0), MATCH(CONCATENATE($G307,AE$2),'WFOM - Time_Base'!$A$8:$API$8,0)),
IFERROR($AN307 * INDEX('Inputs from Uganda staff'!$E$61:$BM$80,MATCH('HRH Need estimation'!AE$2,'Inputs from Uganda staff'!$E$61:$E$80,0),MATCH('HRH Need estimation'!$D307,'Inputs from Uganda staff'!$E$6:$BM$6,0)),
""))</f>
        <v>30</v>
      </c>
      <c r="AF307" s="122">
        <f>IFERROR(
$AN307 * INDEX('WFOM - Time_Base'!$A$4:$API$29, MATCH("CenHos", 'WFOM - Time_Base'!$B$4:$B$29,0), MATCH(CONCATENATE($G307,AF$2),'WFOM - Time_Base'!$A$8:$API$8,0)) *
INDEX('WFOM - Time_Base'!$A$4:$API$29, MATCH("CenHos_Per", 'WFOM - Time_Base'!$B$4:$B$29,0), MATCH(CONCATENATE($G307,AF$2),'WFOM - Time_Base'!$A$8:$API$8,0)),
IFERROR($AN307 * INDEX('Inputs from Uganda staff'!$E$61:$BM$80,MATCH('HRH Need estimation'!AF$2,'Inputs from Uganda staff'!$E$61:$E$80,0),MATCH('HRH Need estimation'!$D307,'Inputs from Uganda staff'!$E$6:$BM$6,0)),
""))</f>
        <v>15</v>
      </c>
      <c r="AG307" s="122">
        <f>IFERROR(
$AN307 * INDEX('WFOM - Time_Base'!$A$4:$API$29, MATCH("CenHos", 'WFOM - Time_Base'!$B$4:$B$29,0), MATCH(CONCATENATE($G307,AG$2),'WFOM - Time_Base'!$A$8:$API$8,0)) *
INDEX('WFOM - Time_Base'!$A$4:$API$29, MATCH("CenHos_Per", 'WFOM - Time_Base'!$B$4:$B$29,0), MATCH(CONCATENATE($G307,AG$2),'WFOM - Time_Base'!$A$8:$API$8,0)),
IFERROR($AN307 * INDEX('Inputs from Uganda staff'!$E$61:$BM$80,MATCH('HRH Need estimation'!AG$2,'Inputs from Uganda staff'!$E$61:$E$80,0),MATCH('HRH Need estimation'!$D307,'Inputs from Uganda staff'!$E$6:$BM$6,0)),
""))</f>
        <v>0</v>
      </c>
      <c r="AH307" s="122">
        <f>IFERROR(
$AN307 * INDEX('WFOM - Time_Base'!$A$4:$API$29, MATCH("CenHos", 'WFOM - Time_Base'!$B$4:$B$29,0), MATCH(CONCATENATE($G307,AH$2),'WFOM - Time_Base'!$A$8:$API$8,0)) *
INDEX('WFOM - Time_Base'!$A$4:$API$29, MATCH("CenHos_Per", 'WFOM - Time_Base'!$B$4:$B$29,0), MATCH(CONCATENATE($G307,AH$2),'WFOM - Time_Base'!$A$8:$API$8,0)),
IFERROR($AN307 * INDEX('Inputs from Uganda staff'!$E$61:$BM$80,MATCH('HRH Need estimation'!AH$2,'Inputs from Uganda staff'!$E$61:$E$80,0),MATCH('HRH Need estimation'!$D307,'Inputs from Uganda staff'!$E$6:$BM$6,0)),
""))</f>
        <v>0</v>
      </c>
      <c r="AI307" s="122">
        <f>IFERROR(
$AN307 * INDEX('WFOM - Time_Base'!$A$4:$API$29, MATCH("CenHos", 'WFOM - Time_Base'!$B$4:$B$29,0), MATCH(CONCATENATE($G307,AI$2),'WFOM - Time_Base'!$A$8:$API$8,0)) *
INDEX('WFOM - Time_Base'!$A$4:$API$29, MATCH("CenHos_Per", 'WFOM - Time_Base'!$B$4:$B$29,0), MATCH(CONCATENATE($G307,AI$2),'WFOM - Time_Base'!$A$8:$API$8,0)),
IFERROR($AN307 * INDEX('Inputs from Uganda staff'!$E$61:$BM$80,MATCH('HRH Need estimation'!AI$2,'Inputs from Uganda staff'!$E$61:$E$80,0),MATCH('HRH Need estimation'!$D307,'Inputs from Uganda staff'!$E$6:$BM$6,0)),
""))</f>
        <v>0</v>
      </c>
      <c r="AJ307" s="122">
        <f>IFERROR(
$AN307 * INDEX('WFOM - Time_Base'!$A$4:$API$29, MATCH("CenHos", 'WFOM - Time_Base'!$B$4:$B$29,0), MATCH(CONCATENATE($G307,AJ$2),'WFOM - Time_Base'!$A$8:$API$8,0)) *
INDEX('WFOM - Time_Base'!$A$4:$API$29, MATCH("CenHos_Per", 'WFOM - Time_Base'!$B$4:$B$29,0), MATCH(CONCATENATE($G307,AJ$2),'WFOM - Time_Base'!$A$8:$API$8,0)),
IFERROR($AN307 * INDEX('Inputs from Uganda staff'!$E$61:$BM$80,MATCH('HRH Need estimation'!AJ$2,'Inputs from Uganda staff'!$E$61:$E$80,0),MATCH('HRH Need estimation'!$D307,'Inputs from Uganda staff'!$E$6:$BM$6,0)),
""))</f>
        <v>0</v>
      </c>
      <c r="AK307" s="122">
        <f>IFERROR(
$AN307 * INDEX('WFOM - Time_Base'!$A$4:$API$29, MATCH("CenHos", 'WFOM - Time_Base'!$B$4:$B$29,0), MATCH(CONCATENATE($G307,AK$2),'WFOM - Time_Base'!$A$8:$API$8,0)) *
INDEX('WFOM - Time_Base'!$A$4:$API$29, MATCH("CenHos_Per", 'WFOM - Time_Base'!$B$4:$B$29,0), MATCH(CONCATENATE($G307,AK$2),'WFOM - Time_Base'!$A$8:$API$8,0)),
IFERROR($AN307 * INDEX('Inputs from Uganda staff'!$E$61:$BM$80,MATCH('HRH Need estimation'!AK$2,'Inputs from Uganda staff'!$E$61:$E$80,0),MATCH('HRH Need estimation'!$D307,'Inputs from Uganda staff'!$E$6:$BM$6,0)),
""))</f>
        <v>0</v>
      </c>
      <c r="AL307" s="122">
        <f>IFERROR(
$AN307 * INDEX('WFOM - Time_Base'!$A$4:$API$29, MATCH("CenHos", 'WFOM - Time_Base'!$B$4:$B$29,0), MATCH(CONCATENATE($G307,AL$2),'WFOM - Time_Base'!$A$8:$API$8,0)) *
INDEX('WFOM - Time_Base'!$A$4:$API$29, MATCH("CenHos_Per", 'WFOM - Time_Base'!$B$4:$B$29,0), MATCH(CONCATENATE($G307,AL$2),'WFOM - Time_Base'!$A$8:$API$8,0)),
IFERROR($AN307 * INDEX('Inputs from Uganda staff'!$E$61:$BM$80,MATCH('HRH Need estimation'!AL$2,'Inputs from Uganda staff'!$E$61:$E$80,0),MATCH('HRH Need estimation'!$D307,'Inputs from Uganda staff'!$E$6:$BM$6,0)),
""))</f>
        <v>0</v>
      </c>
      <c r="AN307">
        <v>1</v>
      </c>
      <c r="AO307" t="e">
        <f t="shared" si="12"/>
        <v>#N/A</v>
      </c>
    </row>
    <row r="308" spans="1:41">
      <c r="A308" s="106" t="s">
        <v>915</v>
      </c>
      <c r="B308" s="106" t="s">
        <v>25</v>
      </c>
      <c r="C308" s="107" t="s">
        <v>831</v>
      </c>
      <c r="D308" s="113" t="s">
        <v>832</v>
      </c>
      <c r="E308" s="252"/>
      <c r="F308" s="252"/>
      <c r="G308" s="122" t="str">
        <f>IF(F308&lt;&gt;"", VLOOKUP(F308,'WFOM - Cadre and Service List'!$E$4:$F$52,2,FALSE), "")</f>
        <v/>
      </c>
      <c r="H308" s="122"/>
      <c r="I308" s="207"/>
      <c r="J308" s="207"/>
      <c r="K308" s="207"/>
      <c r="L308" s="207"/>
      <c r="M308" s="207"/>
      <c r="N308" s="207"/>
      <c r="O308" s="207"/>
      <c r="P308" s="207">
        <f t="shared" si="11"/>
        <v>0</v>
      </c>
      <c r="Q308" s="122" t="s">
        <v>1947</v>
      </c>
      <c r="R308" s="122">
        <f>IFERROR(
$AN308 * INDEX('WFOM - Time_Base'!$A$4:$API$29, MATCH("CenHos", 'WFOM - Time_Base'!$B$4:$B$29,0), MATCH(CONCATENATE($G308,R$2),'WFOM - Time_Base'!$A$8:$API$8,0)) *
INDEX('WFOM - Time_Base'!$A$4:$API$29, MATCH("CenHos_Per", 'WFOM - Time_Base'!$B$4:$B$29,0), MATCH(CONCATENATE($G308,R$2),'WFOM - Time_Base'!$A$8:$API$8,0)),
IFERROR($AN308 * INDEX('Inputs from Uganda staff'!$E$61:$BM$80,MATCH('HRH Need estimation'!R$2,'Inputs from Uganda staff'!$E$61:$E$80,0),MATCH('HRH Need estimation'!$D308,'Inputs from Uganda staff'!$E$6:$BM$6,0)),
""))</f>
        <v>0.5</v>
      </c>
      <c r="S308" s="122">
        <f>IFERROR(
$AN308 * INDEX('WFOM - Time_Base'!$A$4:$API$29, MATCH("CenHos", 'WFOM - Time_Base'!$B$4:$B$29,0), MATCH(CONCATENATE($G308,S$2),'WFOM - Time_Base'!$A$8:$API$8,0)) *
INDEX('WFOM - Time_Base'!$A$4:$API$29, MATCH("CenHos_Per", 'WFOM - Time_Base'!$B$4:$B$29,0), MATCH(CONCATENATE($G308,S$2),'WFOM - Time_Base'!$A$8:$API$8,0)),
IFERROR($AN308 * INDEX('Inputs from Uganda staff'!$E$61:$BM$80,MATCH('HRH Need estimation'!S$2,'Inputs from Uganda staff'!$E$61:$E$80,0),MATCH('HRH Need estimation'!$D308,'Inputs from Uganda staff'!$E$6:$BM$6,0)),
""))</f>
        <v>0</v>
      </c>
      <c r="T308" s="122">
        <f>IFERROR(
$AN308 * INDEX('WFOM - Time_Base'!$A$4:$API$29, MATCH("CenHos", 'WFOM - Time_Base'!$B$4:$B$29,0), MATCH(CONCATENATE($G308,T$2),'WFOM - Time_Base'!$A$8:$API$8,0)) *
INDEX('WFOM - Time_Base'!$A$4:$API$29, MATCH("CenHos_Per", 'WFOM - Time_Base'!$B$4:$B$29,0), MATCH(CONCATENATE($G308,T$2),'WFOM - Time_Base'!$A$8:$API$8,0)),
IFERROR($AN308 * INDEX('Inputs from Uganda staff'!$E$61:$BM$80,MATCH('HRH Need estimation'!T$2,'Inputs from Uganda staff'!$E$61:$E$80,0),MATCH('HRH Need estimation'!$D308,'Inputs from Uganda staff'!$E$6:$BM$6,0)),
""))</f>
        <v>0</v>
      </c>
      <c r="U308" s="122">
        <f>IFERROR(
$AN308 * INDEX('WFOM - Time_Base'!$A$4:$API$29, MATCH("CenHos", 'WFOM - Time_Base'!$B$4:$B$29,0), MATCH(CONCATENATE($G308,U$2),'WFOM - Time_Base'!$A$8:$API$8,0)) *
INDEX('WFOM - Time_Base'!$A$4:$API$29, MATCH("CenHos_Per", 'WFOM - Time_Base'!$B$4:$B$29,0), MATCH(CONCATENATE($G308,U$2),'WFOM - Time_Base'!$A$8:$API$8,0)),
IFERROR($AN308 * INDEX('Inputs from Uganda staff'!$E$61:$BM$80,MATCH('HRH Need estimation'!U$2,'Inputs from Uganda staff'!$E$61:$E$80,0),MATCH('HRH Need estimation'!$D308,'Inputs from Uganda staff'!$E$6:$BM$6,0)),
""))</f>
        <v>0.75</v>
      </c>
      <c r="V308" s="122">
        <f>IFERROR(
$AN308 * INDEX('WFOM - Time_Base'!$A$4:$API$29, MATCH("CenHos", 'WFOM - Time_Base'!$B$4:$B$29,0), MATCH(CONCATENATE($G308,V$2),'WFOM - Time_Base'!$A$8:$API$8,0)) *
INDEX('WFOM - Time_Base'!$A$4:$API$29, MATCH("CenHos_Per", 'WFOM - Time_Base'!$B$4:$B$29,0), MATCH(CONCATENATE($G308,V$2),'WFOM - Time_Base'!$A$8:$API$8,0)),
IFERROR($AN308 * INDEX('Inputs from Uganda staff'!$E$61:$BM$80,MATCH('HRH Need estimation'!V$2,'Inputs from Uganda staff'!$E$61:$E$80,0),MATCH('HRH Need estimation'!$D308,'Inputs from Uganda staff'!$E$6:$BM$6,0)),
""))</f>
        <v>6</v>
      </c>
      <c r="W308" s="122">
        <f>IFERROR(
$AN308 * INDEX('WFOM - Time_Base'!$A$4:$API$29, MATCH("CenHos", 'WFOM - Time_Base'!$B$4:$B$29,0), MATCH(CONCATENATE($G308,W$2),'WFOM - Time_Base'!$A$8:$API$8,0)) *
INDEX('WFOM - Time_Base'!$A$4:$API$29, MATCH("CenHos_Per", 'WFOM - Time_Base'!$B$4:$B$29,0), MATCH(CONCATENATE($G308,W$2),'WFOM - Time_Base'!$A$8:$API$8,0)),
IFERROR($AN308 * INDEX('Inputs from Uganda staff'!$E$61:$BM$80,MATCH('HRH Need estimation'!W$2,'Inputs from Uganda staff'!$E$61:$E$80,0),MATCH('HRH Need estimation'!$D308,'Inputs from Uganda staff'!$E$6:$BM$6,0)),
""))</f>
        <v>0</v>
      </c>
      <c r="X308" s="122">
        <f>IFERROR(
$AN308 * INDEX('WFOM - Time_Base'!$A$4:$API$29, MATCH("CenHos", 'WFOM - Time_Base'!$B$4:$B$29,0), MATCH(CONCATENATE($G308,X$2),'WFOM - Time_Base'!$A$8:$API$8,0)) *
INDEX('WFOM - Time_Base'!$A$4:$API$29, MATCH("CenHos_Per", 'WFOM - Time_Base'!$B$4:$B$29,0), MATCH(CONCATENATE($G308,X$2),'WFOM - Time_Base'!$A$8:$API$8,0)),
IFERROR($AN308 * INDEX('Inputs from Uganda staff'!$E$61:$BM$80,MATCH('HRH Need estimation'!X$2,'Inputs from Uganda staff'!$E$61:$E$80,0),MATCH('HRH Need estimation'!$D308,'Inputs from Uganda staff'!$E$6:$BM$6,0)),
""))</f>
        <v>0</v>
      </c>
      <c r="Y308" s="122">
        <f>IFERROR(
$AN308 * INDEX('WFOM - Time_Base'!$A$4:$API$29, MATCH("CenHos", 'WFOM - Time_Base'!$B$4:$B$29,0), MATCH(CONCATENATE($G308,Y$2),'WFOM - Time_Base'!$A$8:$API$8,0)) *
INDEX('WFOM - Time_Base'!$A$4:$API$29, MATCH("CenHos_Per", 'WFOM - Time_Base'!$B$4:$B$29,0), MATCH(CONCATENATE($G308,Y$2),'WFOM - Time_Base'!$A$8:$API$8,0)),
IFERROR($AN308 * INDEX('Inputs from Uganda staff'!$E$61:$BM$80,MATCH('HRH Need estimation'!Y$2,'Inputs from Uganda staff'!$E$61:$E$80,0),MATCH('HRH Need estimation'!$D308,'Inputs from Uganda staff'!$E$6:$BM$6,0)),
""))</f>
        <v>1.8</v>
      </c>
      <c r="Z308" s="122">
        <f>IFERROR(
$AN308 * INDEX('WFOM - Time_Base'!$A$4:$API$29, MATCH("CenHos", 'WFOM - Time_Base'!$B$4:$B$29,0), MATCH(CONCATENATE($G308,Z$2),'WFOM - Time_Base'!$A$8:$API$8,0)) *
INDEX('WFOM - Time_Base'!$A$4:$API$29, MATCH("CenHos_Per", 'WFOM - Time_Base'!$B$4:$B$29,0), MATCH(CONCATENATE($G308,Z$2),'WFOM - Time_Base'!$A$8:$API$8,0)),
IFERROR($AN308 * INDEX('Inputs from Uganda staff'!$E$61:$BM$80,MATCH('HRH Need estimation'!Z$2,'Inputs from Uganda staff'!$E$61:$E$80,0),MATCH('HRH Need estimation'!$D308,'Inputs from Uganda staff'!$E$6:$BM$6,0)),
""))</f>
        <v>0</v>
      </c>
      <c r="AA308" s="122">
        <f>IFERROR(
$AN308 * INDEX('WFOM - Time_Base'!$A$4:$API$29, MATCH("CenHos", 'WFOM - Time_Base'!$B$4:$B$29,0), MATCH(CONCATENATE($G308,AA$2),'WFOM - Time_Base'!$A$8:$API$8,0)) *
INDEX('WFOM - Time_Base'!$A$4:$API$29, MATCH("CenHos_Per", 'WFOM - Time_Base'!$B$4:$B$29,0), MATCH(CONCATENATE($G308,AA$2),'WFOM - Time_Base'!$A$8:$API$8,0)),
IFERROR($AN308 * INDEX('Inputs from Uganda staff'!$E$61:$BM$80,MATCH('HRH Need estimation'!AA$2,'Inputs from Uganda staff'!$E$61:$E$80,0),MATCH('HRH Need estimation'!$D308,'Inputs from Uganda staff'!$E$6:$BM$6,0)),
""))</f>
        <v>0.3</v>
      </c>
      <c r="AB308" s="122">
        <f>IFERROR(
$AN308 * INDEX('WFOM - Time_Base'!$A$4:$API$29, MATCH("CenHos", 'WFOM - Time_Base'!$B$4:$B$29,0), MATCH(CONCATENATE($G308,AB$2),'WFOM - Time_Base'!$A$8:$API$8,0)) *
INDEX('WFOM - Time_Base'!$A$4:$API$29, MATCH("CenHos_Per", 'WFOM - Time_Base'!$B$4:$B$29,0), MATCH(CONCATENATE($G308,AB$2),'WFOM - Time_Base'!$A$8:$API$8,0)),
IFERROR($AN308 * INDEX('Inputs from Uganda staff'!$E$61:$BM$80,MATCH('HRH Need estimation'!AB$2,'Inputs from Uganda staff'!$E$61:$E$80,0),MATCH('HRH Need estimation'!$D308,'Inputs from Uganda staff'!$E$6:$BM$6,0)),
""))</f>
        <v>0</v>
      </c>
      <c r="AC308" s="122" t="str">
        <f>IFERROR(
$AN308 * INDEX('WFOM - Time_Base'!$A$4:$API$29, MATCH("CenHos", 'WFOM - Time_Base'!$B$4:$B$29,0), MATCH(CONCATENATE($G308,AC$2),'WFOM - Time_Base'!$A$8:$API$8,0)) *
INDEX('WFOM - Time_Base'!$A$4:$API$29, MATCH("CenHos_Per", 'WFOM - Time_Base'!$B$4:$B$29,0), MATCH(CONCATENATE($G308,AC$2),'WFOM - Time_Base'!$A$8:$API$8,0)),
IFERROR($AN308 * INDEX('Inputs from Uganda staff'!$E$61:$BM$80,MATCH('HRH Need estimation'!AC$2,'Inputs from Uganda staff'!$E$61:$E$80,0),MATCH('HRH Need estimation'!$D308,'Inputs from Uganda staff'!$E$6:$BM$6,0)),
""))</f>
        <v/>
      </c>
      <c r="AD308" s="122">
        <f>IFERROR(
$AN308 * INDEX('WFOM - Time_Base'!$A$4:$API$29, MATCH("CenHos", 'WFOM - Time_Base'!$B$4:$B$29,0), MATCH(CONCATENATE($G308,AD$2),'WFOM - Time_Base'!$A$8:$API$8,0)) *
INDEX('WFOM - Time_Base'!$A$4:$API$29, MATCH("CenHos_Per", 'WFOM - Time_Base'!$B$4:$B$29,0), MATCH(CONCATENATE($G308,AD$2),'WFOM - Time_Base'!$A$8:$API$8,0)),
IFERROR($AN308 * INDEX('Inputs from Uganda staff'!$E$61:$BM$80,MATCH('HRH Need estimation'!AD$2,'Inputs from Uganda staff'!$E$61:$E$80,0),MATCH('HRH Need estimation'!$D308,'Inputs from Uganda staff'!$E$6:$BM$6,0)),
""))</f>
        <v>0</v>
      </c>
      <c r="AE308" s="122">
        <f>IFERROR(
$AN308 * INDEX('WFOM - Time_Base'!$A$4:$API$29, MATCH("CenHos", 'WFOM - Time_Base'!$B$4:$B$29,0), MATCH(CONCATENATE($G308,AE$2),'WFOM - Time_Base'!$A$8:$API$8,0)) *
INDEX('WFOM - Time_Base'!$A$4:$API$29, MATCH("CenHos_Per", 'WFOM - Time_Base'!$B$4:$B$29,0), MATCH(CONCATENATE($G308,AE$2),'WFOM - Time_Base'!$A$8:$API$8,0)),
IFERROR($AN308 * INDEX('Inputs from Uganda staff'!$E$61:$BM$80,MATCH('HRH Need estimation'!AE$2,'Inputs from Uganda staff'!$E$61:$E$80,0),MATCH('HRH Need estimation'!$D308,'Inputs from Uganda staff'!$E$6:$BM$6,0)),
""))</f>
        <v>0</v>
      </c>
      <c r="AF308" s="122">
        <f>IFERROR(
$AN308 * INDEX('WFOM - Time_Base'!$A$4:$API$29, MATCH("CenHos", 'WFOM - Time_Base'!$B$4:$B$29,0), MATCH(CONCATENATE($G308,AF$2),'WFOM - Time_Base'!$A$8:$API$8,0)) *
INDEX('WFOM - Time_Base'!$A$4:$API$29, MATCH("CenHos_Per", 'WFOM - Time_Base'!$B$4:$B$29,0), MATCH(CONCATENATE($G308,AF$2),'WFOM - Time_Base'!$A$8:$API$8,0)),
IFERROR($AN308 * INDEX('Inputs from Uganda staff'!$E$61:$BM$80,MATCH('HRH Need estimation'!AF$2,'Inputs from Uganda staff'!$E$61:$E$80,0),MATCH('HRH Need estimation'!$D308,'Inputs from Uganda staff'!$E$6:$BM$6,0)),
""))</f>
        <v>0</v>
      </c>
      <c r="AG308" s="122">
        <f>IFERROR(
$AN308 * INDEX('WFOM - Time_Base'!$A$4:$API$29, MATCH("CenHos", 'WFOM - Time_Base'!$B$4:$B$29,0), MATCH(CONCATENATE($G308,AG$2),'WFOM - Time_Base'!$A$8:$API$8,0)) *
INDEX('WFOM - Time_Base'!$A$4:$API$29, MATCH("CenHos_Per", 'WFOM - Time_Base'!$B$4:$B$29,0), MATCH(CONCATENATE($G308,AG$2),'WFOM - Time_Base'!$A$8:$API$8,0)),
IFERROR($AN308 * INDEX('Inputs from Uganda staff'!$E$61:$BM$80,MATCH('HRH Need estimation'!AG$2,'Inputs from Uganda staff'!$E$61:$E$80,0),MATCH('HRH Need estimation'!$D308,'Inputs from Uganda staff'!$E$6:$BM$6,0)),
""))</f>
        <v>0</v>
      </c>
      <c r="AH308" s="122">
        <f>IFERROR(
$AN308 * INDEX('WFOM - Time_Base'!$A$4:$API$29, MATCH("CenHos", 'WFOM - Time_Base'!$B$4:$B$29,0), MATCH(CONCATENATE($G308,AH$2),'WFOM - Time_Base'!$A$8:$API$8,0)) *
INDEX('WFOM - Time_Base'!$A$4:$API$29, MATCH("CenHos_Per", 'WFOM - Time_Base'!$B$4:$B$29,0), MATCH(CONCATENATE($G308,AH$2),'WFOM - Time_Base'!$A$8:$API$8,0)),
IFERROR($AN308 * INDEX('Inputs from Uganda staff'!$E$61:$BM$80,MATCH('HRH Need estimation'!AH$2,'Inputs from Uganda staff'!$E$61:$E$80,0),MATCH('HRH Need estimation'!$D308,'Inputs from Uganda staff'!$E$6:$BM$6,0)),
""))</f>
        <v>324</v>
      </c>
      <c r="AI308" s="122">
        <f>IFERROR(
$AN308 * INDEX('WFOM - Time_Base'!$A$4:$API$29, MATCH("CenHos", 'WFOM - Time_Base'!$B$4:$B$29,0), MATCH(CONCATENATE($G308,AI$2),'WFOM - Time_Base'!$A$8:$API$8,0)) *
INDEX('WFOM - Time_Base'!$A$4:$API$29, MATCH("CenHos_Per", 'WFOM - Time_Base'!$B$4:$B$29,0), MATCH(CONCATENATE($G308,AI$2),'WFOM - Time_Base'!$A$8:$API$8,0)),
IFERROR($AN308 * INDEX('Inputs from Uganda staff'!$E$61:$BM$80,MATCH('HRH Need estimation'!AI$2,'Inputs from Uganda staff'!$E$61:$E$80,0),MATCH('HRH Need estimation'!$D308,'Inputs from Uganda staff'!$E$6:$BM$6,0)),
""))</f>
        <v>0</v>
      </c>
      <c r="AJ308" s="122">
        <f>IFERROR(
$AN308 * INDEX('WFOM - Time_Base'!$A$4:$API$29, MATCH("CenHos", 'WFOM - Time_Base'!$B$4:$B$29,0), MATCH(CONCATENATE($G308,AJ$2),'WFOM - Time_Base'!$A$8:$API$8,0)) *
INDEX('WFOM - Time_Base'!$A$4:$API$29, MATCH("CenHos_Per", 'WFOM - Time_Base'!$B$4:$B$29,0), MATCH(CONCATENATE($G308,AJ$2),'WFOM - Time_Base'!$A$8:$API$8,0)),
IFERROR($AN308 * INDEX('Inputs from Uganda staff'!$E$61:$BM$80,MATCH('HRH Need estimation'!AJ$2,'Inputs from Uganda staff'!$E$61:$E$80,0),MATCH('HRH Need estimation'!$D308,'Inputs from Uganda staff'!$E$6:$BM$6,0)),
""))</f>
        <v>1</v>
      </c>
      <c r="AK308" s="122">
        <f>IFERROR(
$AN308 * INDEX('WFOM - Time_Base'!$A$4:$API$29, MATCH("CenHos", 'WFOM - Time_Base'!$B$4:$B$29,0), MATCH(CONCATENATE($G308,AK$2),'WFOM - Time_Base'!$A$8:$API$8,0)) *
INDEX('WFOM - Time_Base'!$A$4:$API$29, MATCH("CenHos_Per", 'WFOM - Time_Base'!$B$4:$B$29,0), MATCH(CONCATENATE($G308,AK$2),'WFOM - Time_Base'!$A$8:$API$8,0)),
IFERROR($AN308 * INDEX('Inputs from Uganda staff'!$E$61:$BM$80,MATCH('HRH Need estimation'!AK$2,'Inputs from Uganda staff'!$E$61:$E$80,0),MATCH('HRH Need estimation'!$D308,'Inputs from Uganda staff'!$E$6:$BM$6,0)),
""))</f>
        <v>9</v>
      </c>
      <c r="AL308" s="122">
        <f>IFERROR(
$AN308 * INDEX('WFOM - Time_Base'!$A$4:$API$29, MATCH("CenHos", 'WFOM - Time_Base'!$B$4:$B$29,0), MATCH(CONCATENATE($G308,AL$2),'WFOM - Time_Base'!$A$8:$API$8,0)) *
INDEX('WFOM - Time_Base'!$A$4:$API$29, MATCH("CenHos_Per", 'WFOM - Time_Base'!$B$4:$B$29,0), MATCH(CONCATENATE($G308,AL$2),'WFOM - Time_Base'!$A$8:$API$8,0)),
IFERROR($AN308 * INDEX('Inputs from Uganda staff'!$E$61:$BM$80,MATCH('HRH Need estimation'!AL$2,'Inputs from Uganda staff'!$E$61:$E$80,0),MATCH('HRH Need estimation'!$D308,'Inputs from Uganda staff'!$E$6:$BM$6,0)),
""))</f>
        <v>0</v>
      </c>
      <c r="AN308">
        <v>1</v>
      </c>
      <c r="AO308" t="e">
        <f t="shared" si="12"/>
        <v>#N/A</v>
      </c>
    </row>
    <row r="309" spans="1:41">
      <c r="A309" s="106" t="s">
        <v>1052</v>
      </c>
      <c r="B309" s="106" t="s">
        <v>55</v>
      </c>
      <c r="C309" s="107" t="s">
        <v>833</v>
      </c>
      <c r="D309" s="115" t="s">
        <v>834</v>
      </c>
      <c r="E309" s="199"/>
      <c r="F309" s="199"/>
      <c r="G309" s="199" t="str">
        <f>IF(F309&lt;&gt;"", VLOOKUP(F309,'WFOM - Cadre and Service List'!$E$4:$F$52,2,FALSE), "")</f>
        <v/>
      </c>
      <c r="H309" s="199" t="s">
        <v>910</v>
      </c>
      <c r="I309" s="208"/>
      <c r="J309" s="208"/>
      <c r="K309" s="208"/>
      <c r="L309" s="208"/>
      <c r="M309" s="208"/>
      <c r="N309" s="208"/>
      <c r="O309" s="208"/>
      <c r="P309" s="207">
        <f t="shared" si="11"/>
        <v>0</v>
      </c>
      <c r="Q309" s="122" t="s">
        <v>1947</v>
      </c>
      <c r="R309" s="122" t="str">
        <f>IFERROR(
$AN309 * INDEX('WFOM - Time_Base'!$A$4:$API$29, MATCH("CenHos", 'WFOM - Time_Base'!$B$4:$B$29,0), MATCH(CONCATENATE($G309,R$2),'WFOM - Time_Base'!$A$8:$API$8,0)) *
INDEX('WFOM - Time_Base'!$A$4:$API$29, MATCH("CenHos_Per", 'WFOM - Time_Base'!$B$4:$B$29,0), MATCH(CONCATENATE($G309,R$2),'WFOM - Time_Base'!$A$8:$API$8,0)),
IFERROR($AN309 * INDEX('Inputs from Uganda staff'!$E$61:$BM$80,MATCH('HRH Need estimation'!R$2,'Inputs from Uganda staff'!$E$61:$E$80,0),MATCH('HRH Need estimation'!$D309,'Inputs from Uganda staff'!$E$6:$BM$6,0)),
""))</f>
        <v/>
      </c>
      <c r="S309" s="122" t="str">
        <f>IFERROR(
$AN309 * INDEX('WFOM - Time_Base'!$A$4:$API$29, MATCH("CenHos", 'WFOM - Time_Base'!$B$4:$B$29,0), MATCH(CONCATENATE($G309,S$2),'WFOM - Time_Base'!$A$8:$API$8,0)) *
INDEX('WFOM - Time_Base'!$A$4:$API$29, MATCH("CenHos_Per", 'WFOM - Time_Base'!$B$4:$B$29,0), MATCH(CONCATENATE($G309,S$2),'WFOM - Time_Base'!$A$8:$API$8,0)),
IFERROR($AN309 * INDEX('Inputs from Uganda staff'!$E$61:$BM$80,MATCH('HRH Need estimation'!S$2,'Inputs from Uganda staff'!$E$61:$E$80,0),MATCH('HRH Need estimation'!$D309,'Inputs from Uganda staff'!$E$6:$BM$6,0)),
""))</f>
        <v/>
      </c>
      <c r="T309" s="122" t="str">
        <f>IFERROR(
$AN309 * INDEX('WFOM - Time_Base'!$A$4:$API$29, MATCH("CenHos", 'WFOM - Time_Base'!$B$4:$B$29,0), MATCH(CONCATENATE($G309,T$2),'WFOM - Time_Base'!$A$8:$API$8,0)) *
INDEX('WFOM - Time_Base'!$A$4:$API$29, MATCH("CenHos_Per", 'WFOM - Time_Base'!$B$4:$B$29,0), MATCH(CONCATENATE($G309,T$2),'WFOM - Time_Base'!$A$8:$API$8,0)),
IFERROR($AN309 * INDEX('Inputs from Uganda staff'!$E$61:$BM$80,MATCH('HRH Need estimation'!T$2,'Inputs from Uganda staff'!$E$61:$E$80,0),MATCH('HRH Need estimation'!$D309,'Inputs from Uganda staff'!$E$6:$BM$6,0)),
""))</f>
        <v/>
      </c>
      <c r="U309" s="122" t="str">
        <f>IFERROR(
$AN309 * INDEX('WFOM - Time_Base'!$A$4:$API$29, MATCH("CenHos", 'WFOM - Time_Base'!$B$4:$B$29,0), MATCH(CONCATENATE($G309,U$2),'WFOM - Time_Base'!$A$8:$API$8,0)) *
INDEX('WFOM - Time_Base'!$A$4:$API$29, MATCH("CenHos_Per", 'WFOM - Time_Base'!$B$4:$B$29,0), MATCH(CONCATENATE($G309,U$2),'WFOM - Time_Base'!$A$8:$API$8,0)),
IFERROR($AN309 * INDEX('Inputs from Uganda staff'!$E$61:$BM$80,MATCH('HRH Need estimation'!U$2,'Inputs from Uganda staff'!$E$61:$E$80,0),MATCH('HRH Need estimation'!$D309,'Inputs from Uganda staff'!$E$6:$BM$6,0)),
""))</f>
        <v/>
      </c>
      <c r="V309" s="122" t="str">
        <f>IFERROR(
$AN309 * INDEX('WFOM - Time_Base'!$A$4:$API$29, MATCH("CenHos", 'WFOM - Time_Base'!$B$4:$B$29,0), MATCH(CONCATENATE($G309,V$2),'WFOM - Time_Base'!$A$8:$API$8,0)) *
INDEX('WFOM - Time_Base'!$A$4:$API$29, MATCH("CenHos_Per", 'WFOM - Time_Base'!$B$4:$B$29,0), MATCH(CONCATENATE($G309,V$2),'WFOM - Time_Base'!$A$8:$API$8,0)),
IFERROR($AN309 * INDEX('Inputs from Uganda staff'!$E$61:$BM$80,MATCH('HRH Need estimation'!V$2,'Inputs from Uganda staff'!$E$61:$E$80,0),MATCH('HRH Need estimation'!$D309,'Inputs from Uganda staff'!$E$6:$BM$6,0)),
""))</f>
        <v/>
      </c>
      <c r="W309" s="122" t="str">
        <f>IFERROR(
$AN309 * INDEX('WFOM - Time_Base'!$A$4:$API$29, MATCH("CenHos", 'WFOM - Time_Base'!$B$4:$B$29,0), MATCH(CONCATENATE($G309,W$2),'WFOM - Time_Base'!$A$8:$API$8,0)) *
INDEX('WFOM - Time_Base'!$A$4:$API$29, MATCH("CenHos_Per", 'WFOM - Time_Base'!$B$4:$B$29,0), MATCH(CONCATENATE($G309,W$2),'WFOM - Time_Base'!$A$8:$API$8,0)),
IFERROR($AN309 * INDEX('Inputs from Uganda staff'!$E$61:$BM$80,MATCH('HRH Need estimation'!W$2,'Inputs from Uganda staff'!$E$61:$E$80,0),MATCH('HRH Need estimation'!$D309,'Inputs from Uganda staff'!$E$6:$BM$6,0)),
""))</f>
        <v/>
      </c>
      <c r="X309" s="122" t="str">
        <f>IFERROR(
$AN309 * INDEX('WFOM - Time_Base'!$A$4:$API$29, MATCH("CenHos", 'WFOM - Time_Base'!$B$4:$B$29,0), MATCH(CONCATENATE($G309,X$2),'WFOM - Time_Base'!$A$8:$API$8,0)) *
INDEX('WFOM - Time_Base'!$A$4:$API$29, MATCH("CenHos_Per", 'WFOM - Time_Base'!$B$4:$B$29,0), MATCH(CONCATENATE($G309,X$2),'WFOM - Time_Base'!$A$8:$API$8,0)),
IFERROR($AN309 * INDEX('Inputs from Uganda staff'!$E$61:$BM$80,MATCH('HRH Need estimation'!X$2,'Inputs from Uganda staff'!$E$61:$E$80,0),MATCH('HRH Need estimation'!$D309,'Inputs from Uganda staff'!$E$6:$BM$6,0)),
""))</f>
        <v/>
      </c>
      <c r="Y309" s="122" t="str">
        <f>IFERROR(
$AN309 * INDEX('WFOM - Time_Base'!$A$4:$API$29, MATCH("CenHos", 'WFOM - Time_Base'!$B$4:$B$29,0), MATCH(CONCATENATE($G309,Y$2),'WFOM - Time_Base'!$A$8:$API$8,0)) *
INDEX('WFOM - Time_Base'!$A$4:$API$29, MATCH("CenHos_Per", 'WFOM - Time_Base'!$B$4:$B$29,0), MATCH(CONCATENATE($G309,Y$2),'WFOM - Time_Base'!$A$8:$API$8,0)),
IFERROR($AN309 * INDEX('Inputs from Uganda staff'!$E$61:$BM$80,MATCH('HRH Need estimation'!Y$2,'Inputs from Uganda staff'!$E$61:$E$80,0),MATCH('HRH Need estimation'!$D309,'Inputs from Uganda staff'!$E$6:$BM$6,0)),
""))</f>
        <v/>
      </c>
      <c r="Z309" s="122" t="str">
        <f>IFERROR(
$AN309 * INDEX('WFOM - Time_Base'!$A$4:$API$29, MATCH("CenHos", 'WFOM - Time_Base'!$B$4:$B$29,0), MATCH(CONCATENATE($G309,Z$2),'WFOM - Time_Base'!$A$8:$API$8,0)) *
INDEX('WFOM - Time_Base'!$A$4:$API$29, MATCH("CenHos_Per", 'WFOM - Time_Base'!$B$4:$B$29,0), MATCH(CONCATENATE($G309,Z$2),'WFOM - Time_Base'!$A$8:$API$8,0)),
IFERROR($AN309 * INDEX('Inputs from Uganda staff'!$E$61:$BM$80,MATCH('HRH Need estimation'!Z$2,'Inputs from Uganda staff'!$E$61:$E$80,0),MATCH('HRH Need estimation'!$D309,'Inputs from Uganda staff'!$E$6:$BM$6,0)),
""))</f>
        <v/>
      </c>
      <c r="AA309" s="122" t="str">
        <f>IFERROR(
$AN309 * INDEX('WFOM - Time_Base'!$A$4:$API$29, MATCH("CenHos", 'WFOM - Time_Base'!$B$4:$B$29,0), MATCH(CONCATENATE($G309,AA$2),'WFOM - Time_Base'!$A$8:$API$8,0)) *
INDEX('WFOM - Time_Base'!$A$4:$API$29, MATCH("CenHos_Per", 'WFOM - Time_Base'!$B$4:$B$29,0), MATCH(CONCATENATE($G309,AA$2),'WFOM - Time_Base'!$A$8:$API$8,0)),
IFERROR($AN309 * INDEX('Inputs from Uganda staff'!$E$61:$BM$80,MATCH('HRH Need estimation'!AA$2,'Inputs from Uganda staff'!$E$61:$E$80,0),MATCH('HRH Need estimation'!$D309,'Inputs from Uganda staff'!$E$6:$BM$6,0)),
""))</f>
        <v/>
      </c>
      <c r="AB309" s="122" t="str">
        <f>IFERROR(
$AN309 * INDEX('WFOM - Time_Base'!$A$4:$API$29, MATCH("CenHos", 'WFOM - Time_Base'!$B$4:$B$29,0), MATCH(CONCATENATE($G309,AB$2),'WFOM - Time_Base'!$A$8:$API$8,0)) *
INDEX('WFOM - Time_Base'!$A$4:$API$29, MATCH("CenHos_Per", 'WFOM - Time_Base'!$B$4:$B$29,0), MATCH(CONCATENATE($G309,AB$2),'WFOM - Time_Base'!$A$8:$API$8,0)),
IFERROR($AN309 * INDEX('Inputs from Uganda staff'!$E$61:$BM$80,MATCH('HRH Need estimation'!AB$2,'Inputs from Uganda staff'!$E$61:$E$80,0),MATCH('HRH Need estimation'!$D309,'Inputs from Uganda staff'!$E$6:$BM$6,0)),
""))</f>
        <v/>
      </c>
      <c r="AC309" s="122" t="str">
        <f>IFERROR(
$AN309 * INDEX('WFOM - Time_Base'!$A$4:$API$29, MATCH("CenHos", 'WFOM - Time_Base'!$B$4:$B$29,0), MATCH(CONCATENATE($G309,AC$2),'WFOM - Time_Base'!$A$8:$API$8,0)) *
INDEX('WFOM - Time_Base'!$A$4:$API$29, MATCH("CenHos_Per", 'WFOM - Time_Base'!$B$4:$B$29,0), MATCH(CONCATENATE($G309,AC$2),'WFOM - Time_Base'!$A$8:$API$8,0)),
IFERROR($AN309 * INDEX('Inputs from Uganda staff'!$E$61:$BM$80,MATCH('HRH Need estimation'!AC$2,'Inputs from Uganda staff'!$E$61:$E$80,0),MATCH('HRH Need estimation'!$D309,'Inputs from Uganda staff'!$E$6:$BM$6,0)),
""))</f>
        <v/>
      </c>
      <c r="AD309" s="122" t="str">
        <f>IFERROR(
$AN309 * INDEX('WFOM - Time_Base'!$A$4:$API$29, MATCH("CenHos", 'WFOM - Time_Base'!$B$4:$B$29,0), MATCH(CONCATENATE($G309,AD$2),'WFOM - Time_Base'!$A$8:$API$8,0)) *
INDEX('WFOM - Time_Base'!$A$4:$API$29, MATCH("CenHos_Per", 'WFOM - Time_Base'!$B$4:$B$29,0), MATCH(CONCATENATE($G309,AD$2),'WFOM - Time_Base'!$A$8:$API$8,0)),
IFERROR($AN309 * INDEX('Inputs from Uganda staff'!$E$61:$BM$80,MATCH('HRH Need estimation'!AD$2,'Inputs from Uganda staff'!$E$61:$E$80,0),MATCH('HRH Need estimation'!$D309,'Inputs from Uganda staff'!$E$6:$BM$6,0)),
""))</f>
        <v/>
      </c>
      <c r="AE309" s="122" t="str">
        <f>IFERROR(
$AN309 * INDEX('WFOM - Time_Base'!$A$4:$API$29, MATCH("CenHos", 'WFOM - Time_Base'!$B$4:$B$29,0), MATCH(CONCATENATE($G309,AE$2),'WFOM - Time_Base'!$A$8:$API$8,0)) *
INDEX('WFOM - Time_Base'!$A$4:$API$29, MATCH("CenHos_Per", 'WFOM - Time_Base'!$B$4:$B$29,0), MATCH(CONCATENATE($G309,AE$2),'WFOM - Time_Base'!$A$8:$API$8,0)),
IFERROR($AN309 * INDEX('Inputs from Uganda staff'!$E$61:$BM$80,MATCH('HRH Need estimation'!AE$2,'Inputs from Uganda staff'!$E$61:$E$80,0),MATCH('HRH Need estimation'!$D309,'Inputs from Uganda staff'!$E$6:$BM$6,0)),
""))</f>
        <v/>
      </c>
      <c r="AF309" s="122" t="str">
        <f>IFERROR(
$AN309 * INDEX('WFOM - Time_Base'!$A$4:$API$29, MATCH("CenHos", 'WFOM - Time_Base'!$B$4:$B$29,0), MATCH(CONCATENATE($G309,AF$2),'WFOM - Time_Base'!$A$8:$API$8,0)) *
INDEX('WFOM - Time_Base'!$A$4:$API$29, MATCH("CenHos_Per", 'WFOM - Time_Base'!$B$4:$B$29,0), MATCH(CONCATENATE($G309,AF$2),'WFOM - Time_Base'!$A$8:$API$8,0)),
IFERROR($AN309 * INDEX('Inputs from Uganda staff'!$E$61:$BM$80,MATCH('HRH Need estimation'!AF$2,'Inputs from Uganda staff'!$E$61:$E$80,0),MATCH('HRH Need estimation'!$D309,'Inputs from Uganda staff'!$E$6:$BM$6,0)),
""))</f>
        <v/>
      </c>
      <c r="AG309" s="122" t="str">
        <f>IFERROR(
$AN309 * INDEX('WFOM - Time_Base'!$A$4:$API$29, MATCH("CenHos", 'WFOM - Time_Base'!$B$4:$B$29,0), MATCH(CONCATENATE($G309,AG$2),'WFOM - Time_Base'!$A$8:$API$8,0)) *
INDEX('WFOM - Time_Base'!$A$4:$API$29, MATCH("CenHos_Per", 'WFOM - Time_Base'!$B$4:$B$29,0), MATCH(CONCATENATE($G309,AG$2),'WFOM - Time_Base'!$A$8:$API$8,0)),
IFERROR($AN309 * INDEX('Inputs from Uganda staff'!$E$61:$BM$80,MATCH('HRH Need estimation'!AG$2,'Inputs from Uganda staff'!$E$61:$E$80,0),MATCH('HRH Need estimation'!$D309,'Inputs from Uganda staff'!$E$6:$BM$6,0)),
""))</f>
        <v/>
      </c>
      <c r="AH309" s="122" t="str">
        <f>IFERROR(
$AN309 * INDEX('WFOM - Time_Base'!$A$4:$API$29, MATCH("CenHos", 'WFOM - Time_Base'!$B$4:$B$29,0), MATCH(CONCATENATE($G309,AH$2),'WFOM - Time_Base'!$A$8:$API$8,0)) *
INDEX('WFOM - Time_Base'!$A$4:$API$29, MATCH("CenHos_Per", 'WFOM - Time_Base'!$B$4:$B$29,0), MATCH(CONCATENATE($G309,AH$2),'WFOM - Time_Base'!$A$8:$API$8,0)),
IFERROR($AN309 * INDEX('Inputs from Uganda staff'!$E$61:$BM$80,MATCH('HRH Need estimation'!AH$2,'Inputs from Uganda staff'!$E$61:$E$80,0),MATCH('HRH Need estimation'!$D309,'Inputs from Uganda staff'!$E$6:$BM$6,0)),
""))</f>
        <v/>
      </c>
      <c r="AI309" s="122" t="str">
        <f>IFERROR(
$AN309 * INDEX('WFOM - Time_Base'!$A$4:$API$29, MATCH("CenHos", 'WFOM - Time_Base'!$B$4:$B$29,0), MATCH(CONCATENATE($G309,AI$2),'WFOM - Time_Base'!$A$8:$API$8,0)) *
INDEX('WFOM - Time_Base'!$A$4:$API$29, MATCH("CenHos_Per", 'WFOM - Time_Base'!$B$4:$B$29,0), MATCH(CONCATENATE($G309,AI$2),'WFOM - Time_Base'!$A$8:$API$8,0)),
IFERROR($AN309 * INDEX('Inputs from Uganda staff'!$E$61:$BM$80,MATCH('HRH Need estimation'!AI$2,'Inputs from Uganda staff'!$E$61:$E$80,0),MATCH('HRH Need estimation'!$D309,'Inputs from Uganda staff'!$E$6:$BM$6,0)),
""))</f>
        <v/>
      </c>
      <c r="AJ309" s="122" t="str">
        <f>IFERROR(
$AN309 * INDEX('WFOM - Time_Base'!$A$4:$API$29, MATCH("CenHos", 'WFOM - Time_Base'!$B$4:$B$29,0), MATCH(CONCATENATE($G309,AJ$2),'WFOM - Time_Base'!$A$8:$API$8,0)) *
INDEX('WFOM - Time_Base'!$A$4:$API$29, MATCH("CenHos_Per", 'WFOM - Time_Base'!$B$4:$B$29,0), MATCH(CONCATENATE($G309,AJ$2),'WFOM - Time_Base'!$A$8:$API$8,0)),
IFERROR($AN309 * INDEX('Inputs from Uganda staff'!$E$61:$BM$80,MATCH('HRH Need estimation'!AJ$2,'Inputs from Uganda staff'!$E$61:$E$80,0),MATCH('HRH Need estimation'!$D309,'Inputs from Uganda staff'!$E$6:$BM$6,0)),
""))</f>
        <v/>
      </c>
      <c r="AK309" s="122" t="str">
        <f>IFERROR(
$AN309 * INDEX('WFOM - Time_Base'!$A$4:$API$29, MATCH("CenHos", 'WFOM - Time_Base'!$B$4:$B$29,0), MATCH(CONCATENATE($G309,AK$2),'WFOM - Time_Base'!$A$8:$API$8,0)) *
INDEX('WFOM - Time_Base'!$A$4:$API$29, MATCH("CenHos_Per", 'WFOM - Time_Base'!$B$4:$B$29,0), MATCH(CONCATENATE($G309,AK$2),'WFOM - Time_Base'!$A$8:$API$8,0)),
IFERROR($AN309 * INDEX('Inputs from Uganda staff'!$E$61:$BM$80,MATCH('HRH Need estimation'!AK$2,'Inputs from Uganda staff'!$E$61:$E$80,0),MATCH('HRH Need estimation'!$D309,'Inputs from Uganda staff'!$E$6:$BM$6,0)),
""))</f>
        <v/>
      </c>
      <c r="AL309" s="122" t="str">
        <f>IFERROR(
$AN309 * INDEX('WFOM - Time_Base'!$A$4:$API$29, MATCH("CenHos", 'WFOM - Time_Base'!$B$4:$B$29,0), MATCH(CONCATENATE($G309,AL$2),'WFOM - Time_Base'!$A$8:$API$8,0)) *
INDEX('WFOM - Time_Base'!$A$4:$API$29, MATCH("CenHos_Per", 'WFOM - Time_Base'!$B$4:$B$29,0), MATCH(CONCATENATE($G309,AL$2),'WFOM - Time_Base'!$A$8:$API$8,0)),
IFERROR($AN309 * INDEX('Inputs from Uganda staff'!$E$61:$BM$80,MATCH('HRH Need estimation'!AL$2,'Inputs from Uganda staff'!$E$61:$E$80,0),MATCH('HRH Need estimation'!$D309,'Inputs from Uganda staff'!$E$6:$BM$6,0)),
""))</f>
        <v/>
      </c>
      <c r="AN309">
        <v>1</v>
      </c>
      <c r="AO309" t="e">
        <f t="shared" si="12"/>
        <v>#N/A</v>
      </c>
    </row>
    <row r="310" spans="1:41">
      <c r="A310" s="106" t="s">
        <v>1052</v>
      </c>
      <c r="B310" s="106" t="s">
        <v>55</v>
      </c>
      <c r="C310" s="107" t="s">
        <v>835</v>
      </c>
      <c r="D310" s="115" t="s">
        <v>836</v>
      </c>
      <c r="E310" s="199" t="s">
        <v>867</v>
      </c>
      <c r="F310" s="199" t="s">
        <v>17</v>
      </c>
      <c r="G310" s="199" t="str">
        <f>IF(F310&lt;&gt;"", VLOOKUP(F310,'WFOM - Cadre and Service List'!$E$4:$F$52,2,FALSE), "")</f>
        <v>Under5OPD</v>
      </c>
      <c r="H310" s="199" t="s">
        <v>910</v>
      </c>
      <c r="I310" s="208"/>
      <c r="J310" s="208"/>
      <c r="K310" s="208"/>
      <c r="L310" s="208"/>
      <c r="M310" s="208"/>
      <c r="N310" s="208"/>
      <c r="O310" s="208"/>
      <c r="P310" s="207">
        <f t="shared" si="11"/>
        <v>0</v>
      </c>
      <c r="Q310" s="122" t="s">
        <v>1947</v>
      </c>
      <c r="R310" s="122">
        <f>IFERROR(
$AN310 * INDEX('WFOM - Time_Base'!$A$4:$API$29, MATCH("CenHos", 'WFOM - Time_Base'!$B$4:$B$29,0), MATCH(CONCATENATE($G310,R$2),'WFOM - Time_Base'!$A$8:$API$8,0)) *
INDEX('WFOM - Time_Base'!$A$4:$API$29, MATCH("CenHos_Per", 'WFOM - Time_Base'!$B$4:$B$29,0), MATCH(CONCATENATE($G310,R$2),'WFOM - Time_Base'!$A$8:$API$8,0)),
IFERROR($AN310 * INDEX('Inputs from Uganda staff'!$E$61:$BM$80,MATCH('HRH Need estimation'!R$2,'Inputs from Uganda staff'!$E$61:$E$80,0),MATCH('HRH Need estimation'!$D310,'Inputs from Uganda staff'!$E$6:$BM$6,0)),
""))</f>
        <v>5</v>
      </c>
      <c r="S310" s="122">
        <f>IFERROR(
$AN310 * INDEX('WFOM - Time_Base'!$A$4:$API$29, MATCH("CenHos", 'WFOM - Time_Base'!$B$4:$B$29,0), MATCH(CONCATENATE($G310,S$2),'WFOM - Time_Base'!$A$8:$API$8,0)) *
INDEX('WFOM - Time_Base'!$A$4:$API$29, MATCH("CenHos_Per", 'WFOM - Time_Base'!$B$4:$B$29,0), MATCH(CONCATENATE($G310,S$2),'WFOM - Time_Base'!$A$8:$API$8,0)),
IFERROR($AN310 * INDEX('Inputs from Uganda staff'!$E$61:$BM$80,MATCH('HRH Need estimation'!S$2,'Inputs from Uganda staff'!$E$61:$E$80,0),MATCH('HRH Need estimation'!$D310,'Inputs from Uganda staff'!$E$6:$BM$6,0)),
""))</f>
        <v>6</v>
      </c>
      <c r="T310" s="122">
        <f>IFERROR(
$AN310 * INDEX('WFOM - Time_Base'!$A$4:$API$29, MATCH("CenHos", 'WFOM - Time_Base'!$B$4:$B$29,0), MATCH(CONCATENATE($G310,T$2),'WFOM - Time_Base'!$A$8:$API$8,0)) *
INDEX('WFOM - Time_Base'!$A$4:$API$29, MATCH("CenHos_Per", 'WFOM - Time_Base'!$B$4:$B$29,0), MATCH(CONCATENATE($G310,T$2),'WFOM - Time_Base'!$A$8:$API$8,0)),
IFERROR($AN310 * INDEX('Inputs from Uganda staff'!$E$61:$BM$80,MATCH('HRH Need estimation'!T$2,'Inputs from Uganda staff'!$E$61:$E$80,0),MATCH('HRH Need estimation'!$D310,'Inputs from Uganda staff'!$E$6:$BM$6,0)),
""))</f>
        <v>0</v>
      </c>
      <c r="U310" s="122">
        <f>IFERROR(
$AN310 * INDEX('WFOM - Time_Base'!$A$4:$API$29, MATCH("CenHos", 'WFOM - Time_Base'!$B$4:$B$29,0), MATCH(CONCATENATE($G310,U$2),'WFOM - Time_Base'!$A$8:$API$8,0)) *
INDEX('WFOM - Time_Base'!$A$4:$API$29, MATCH("CenHos_Per", 'WFOM - Time_Base'!$B$4:$B$29,0), MATCH(CONCATENATE($G310,U$2),'WFOM - Time_Base'!$A$8:$API$8,0)),
IFERROR($AN310 * INDEX('Inputs from Uganda staff'!$E$61:$BM$80,MATCH('HRH Need estimation'!U$2,'Inputs from Uganda staff'!$E$61:$E$80,0),MATCH('HRH Need estimation'!$D310,'Inputs from Uganda staff'!$E$6:$BM$6,0)),
""))</f>
        <v>3.5</v>
      </c>
      <c r="V310" s="122">
        <f>IFERROR(
$AN310 * INDEX('WFOM - Time_Base'!$A$4:$API$29, MATCH("CenHos", 'WFOM - Time_Base'!$B$4:$B$29,0), MATCH(CONCATENATE($G310,V$2),'WFOM - Time_Base'!$A$8:$API$8,0)) *
INDEX('WFOM - Time_Base'!$A$4:$API$29, MATCH("CenHos_Per", 'WFOM - Time_Base'!$B$4:$B$29,0), MATCH(CONCATENATE($G310,V$2),'WFOM - Time_Base'!$A$8:$API$8,0)),
IFERROR($AN310 * INDEX('Inputs from Uganda staff'!$E$61:$BM$80,MATCH('HRH Need estimation'!V$2,'Inputs from Uganda staff'!$E$61:$E$80,0),MATCH('HRH Need estimation'!$D310,'Inputs from Uganda staff'!$E$6:$BM$6,0)),
""))</f>
        <v>3.5</v>
      </c>
      <c r="W310" s="122">
        <f>IFERROR(
$AN310 * INDEX('WFOM - Time_Base'!$A$4:$API$29, MATCH("CenHos", 'WFOM - Time_Base'!$B$4:$B$29,0), MATCH(CONCATENATE($G310,W$2),'WFOM - Time_Base'!$A$8:$API$8,0)) *
INDEX('WFOM - Time_Base'!$A$4:$API$29, MATCH("CenHos_Per", 'WFOM - Time_Base'!$B$4:$B$29,0), MATCH(CONCATENATE($G310,W$2),'WFOM - Time_Base'!$A$8:$API$8,0)),
IFERROR($AN310 * INDEX('Inputs from Uganda staff'!$E$61:$BM$80,MATCH('HRH Need estimation'!W$2,'Inputs from Uganda staff'!$E$61:$E$80,0),MATCH('HRH Need estimation'!$D310,'Inputs from Uganda staff'!$E$6:$BM$6,0)),
""))</f>
        <v>0</v>
      </c>
      <c r="X310" s="122">
        <f>IFERROR(
$AN310 * INDEX('WFOM - Time_Base'!$A$4:$API$29, MATCH("CenHos", 'WFOM - Time_Base'!$B$4:$B$29,0), MATCH(CONCATENATE($G310,X$2),'WFOM - Time_Base'!$A$8:$API$8,0)) *
INDEX('WFOM - Time_Base'!$A$4:$API$29, MATCH("CenHos_Per", 'WFOM - Time_Base'!$B$4:$B$29,0), MATCH(CONCATENATE($G310,X$2),'WFOM - Time_Base'!$A$8:$API$8,0)),
IFERROR($AN310 * INDEX('Inputs from Uganda staff'!$E$61:$BM$80,MATCH('HRH Need estimation'!X$2,'Inputs from Uganda staff'!$E$61:$E$80,0),MATCH('HRH Need estimation'!$D310,'Inputs from Uganda staff'!$E$6:$BM$6,0)),
""))</f>
        <v>0.8</v>
      </c>
      <c r="Y310" s="122">
        <f>IFERROR(
$AN310 * INDEX('WFOM - Time_Base'!$A$4:$API$29, MATCH("CenHos", 'WFOM - Time_Base'!$B$4:$B$29,0), MATCH(CONCATENATE($G310,Y$2),'WFOM - Time_Base'!$A$8:$API$8,0)) *
INDEX('WFOM - Time_Base'!$A$4:$API$29, MATCH("CenHos_Per", 'WFOM - Time_Base'!$B$4:$B$29,0), MATCH(CONCATENATE($G310,Y$2),'WFOM - Time_Base'!$A$8:$API$8,0)),
IFERROR($AN310 * INDEX('Inputs from Uganda staff'!$E$61:$BM$80,MATCH('HRH Need estimation'!Y$2,'Inputs from Uganda staff'!$E$61:$E$80,0),MATCH('HRH Need estimation'!$D310,'Inputs from Uganda staff'!$E$6:$BM$6,0)),
""))</f>
        <v>0.8</v>
      </c>
      <c r="Z310" s="122">
        <f>IFERROR(
$AN310 * INDEX('WFOM - Time_Base'!$A$4:$API$29, MATCH("CenHos", 'WFOM - Time_Base'!$B$4:$B$29,0), MATCH(CONCATENATE($G310,Z$2),'WFOM - Time_Base'!$A$8:$API$8,0)) *
INDEX('WFOM - Time_Base'!$A$4:$API$29, MATCH("CenHos_Per", 'WFOM - Time_Base'!$B$4:$B$29,0), MATCH(CONCATENATE($G310,Z$2),'WFOM - Time_Base'!$A$8:$API$8,0)),
IFERROR($AN310 * INDEX('Inputs from Uganda staff'!$E$61:$BM$80,MATCH('HRH Need estimation'!Z$2,'Inputs from Uganda staff'!$E$61:$E$80,0),MATCH('HRH Need estimation'!$D310,'Inputs from Uganda staff'!$E$6:$BM$6,0)),
""))</f>
        <v>0</v>
      </c>
      <c r="AA310" s="122">
        <f>IFERROR(
$AN310 * INDEX('WFOM - Time_Base'!$A$4:$API$29, MATCH("CenHos", 'WFOM - Time_Base'!$B$4:$B$29,0), MATCH(CONCATENATE($G310,AA$2),'WFOM - Time_Base'!$A$8:$API$8,0)) *
INDEX('WFOM - Time_Base'!$A$4:$API$29, MATCH("CenHos_Per", 'WFOM - Time_Base'!$B$4:$B$29,0), MATCH(CONCATENATE($G310,AA$2),'WFOM - Time_Base'!$A$8:$API$8,0)),
IFERROR($AN310 * INDEX('Inputs from Uganda staff'!$E$61:$BM$80,MATCH('HRH Need estimation'!AA$2,'Inputs from Uganda staff'!$E$61:$E$80,0),MATCH('HRH Need estimation'!$D310,'Inputs from Uganda staff'!$E$6:$BM$6,0)),
""))</f>
        <v>0</v>
      </c>
      <c r="AB310" s="122">
        <f>IFERROR(
$AN310 * INDEX('WFOM - Time_Base'!$A$4:$API$29, MATCH("CenHos", 'WFOM - Time_Base'!$B$4:$B$29,0), MATCH(CONCATENATE($G310,AB$2),'WFOM - Time_Base'!$A$8:$API$8,0)) *
INDEX('WFOM - Time_Base'!$A$4:$API$29, MATCH("CenHos_Per", 'WFOM - Time_Base'!$B$4:$B$29,0), MATCH(CONCATENATE($G310,AB$2),'WFOM - Time_Base'!$A$8:$API$8,0)),
IFERROR($AN310 * INDEX('Inputs from Uganda staff'!$E$61:$BM$80,MATCH('HRH Need estimation'!AB$2,'Inputs from Uganda staff'!$E$61:$E$80,0),MATCH('HRH Need estimation'!$D310,'Inputs from Uganda staff'!$E$6:$BM$6,0)),
""))</f>
        <v>0</v>
      </c>
      <c r="AC310" s="122" t="str">
        <f>IFERROR(
$AN310 * INDEX('WFOM - Time_Base'!$A$4:$API$29, MATCH("CenHos", 'WFOM - Time_Base'!$B$4:$B$29,0), MATCH(CONCATENATE($G310,AC$2),'WFOM - Time_Base'!$A$8:$API$8,0)) *
INDEX('WFOM - Time_Base'!$A$4:$API$29, MATCH("CenHos_Per", 'WFOM - Time_Base'!$B$4:$B$29,0), MATCH(CONCATENATE($G310,AC$2),'WFOM - Time_Base'!$A$8:$API$8,0)),
IFERROR($AN310 * INDEX('Inputs from Uganda staff'!$E$61:$BM$80,MATCH('HRH Need estimation'!AC$2,'Inputs from Uganda staff'!$E$61:$E$80,0),MATCH('HRH Need estimation'!$D310,'Inputs from Uganda staff'!$E$6:$BM$6,0)),
""))</f>
        <v/>
      </c>
      <c r="AD310" s="122">
        <f>IFERROR(
$AN310 * INDEX('WFOM - Time_Base'!$A$4:$API$29, MATCH("CenHos", 'WFOM - Time_Base'!$B$4:$B$29,0), MATCH(CONCATENATE($G310,AD$2),'WFOM - Time_Base'!$A$8:$API$8,0)) *
INDEX('WFOM - Time_Base'!$A$4:$API$29, MATCH("CenHos_Per", 'WFOM - Time_Base'!$B$4:$B$29,0), MATCH(CONCATENATE($G310,AD$2),'WFOM - Time_Base'!$A$8:$API$8,0)),
IFERROR($AN310 * INDEX('Inputs from Uganda staff'!$E$61:$BM$80,MATCH('HRH Need estimation'!AD$2,'Inputs from Uganda staff'!$E$61:$E$80,0),MATCH('HRH Need estimation'!$D310,'Inputs from Uganda staff'!$E$6:$BM$6,0)),
""))</f>
        <v>0</v>
      </c>
      <c r="AE310" s="122">
        <f>IFERROR(
$AN310 * INDEX('WFOM - Time_Base'!$A$4:$API$29, MATCH("CenHos", 'WFOM - Time_Base'!$B$4:$B$29,0), MATCH(CONCATENATE($G310,AE$2),'WFOM - Time_Base'!$A$8:$API$8,0)) *
INDEX('WFOM - Time_Base'!$A$4:$API$29, MATCH("CenHos_Per", 'WFOM - Time_Base'!$B$4:$B$29,0), MATCH(CONCATENATE($G310,AE$2),'WFOM - Time_Base'!$A$8:$API$8,0)),
IFERROR($AN310 * INDEX('Inputs from Uganda staff'!$E$61:$BM$80,MATCH('HRH Need estimation'!AE$2,'Inputs from Uganda staff'!$E$61:$E$80,0),MATCH('HRH Need estimation'!$D310,'Inputs from Uganda staff'!$E$6:$BM$6,0)),
""))</f>
        <v>0</v>
      </c>
      <c r="AF310" s="122">
        <f>IFERROR(
$AN310 * INDEX('WFOM - Time_Base'!$A$4:$API$29, MATCH("CenHos", 'WFOM - Time_Base'!$B$4:$B$29,0), MATCH(CONCATENATE($G310,AF$2),'WFOM - Time_Base'!$A$8:$API$8,0)) *
INDEX('WFOM - Time_Base'!$A$4:$API$29, MATCH("CenHos_Per", 'WFOM - Time_Base'!$B$4:$B$29,0), MATCH(CONCATENATE($G310,AF$2),'WFOM - Time_Base'!$A$8:$API$8,0)),
IFERROR($AN310 * INDEX('Inputs from Uganda staff'!$E$61:$BM$80,MATCH('HRH Need estimation'!AF$2,'Inputs from Uganda staff'!$E$61:$E$80,0),MATCH('HRH Need estimation'!$D310,'Inputs from Uganda staff'!$E$6:$BM$6,0)),
""))</f>
        <v>0</v>
      </c>
      <c r="AG310" s="122">
        <f>IFERROR(
$AN310 * INDEX('WFOM - Time_Base'!$A$4:$API$29, MATCH("CenHos", 'WFOM - Time_Base'!$B$4:$B$29,0), MATCH(CONCATENATE($G310,AG$2),'WFOM - Time_Base'!$A$8:$API$8,0)) *
INDEX('WFOM - Time_Base'!$A$4:$API$29, MATCH("CenHos_Per", 'WFOM - Time_Base'!$B$4:$B$29,0), MATCH(CONCATENATE($G310,AG$2),'WFOM - Time_Base'!$A$8:$API$8,0)),
IFERROR($AN310 * INDEX('Inputs from Uganda staff'!$E$61:$BM$80,MATCH('HRH Need estimation'!AG$2,'Inputs from Uganda staff'!$E$61:$E$80,0),MATCH('HRH Need estimation'!$D310,'Inputs from Uganda staff'!$E$6:$BM$6,0)),
""))</f>
        <v>0</v>
      </c>
      <c r="AH310" s="122">
        <f>IFERROR(
$AN310 * INDEX('WFOM - Time_Base'!$A$4:$API$29, MATCH("CenHos", 'WFOM - Time_Base'!$B$4:$B$29,0), MATCH(CONCATENATE($G310,AH$2),'WFOM - Time_Base'!$A$8:$API$8,0)) *
INDEX('WFOM - Time_Base'!$A$4:$API$29, MATCH("CenHos_Per", 'WFOM - Time_Base'!$B$4:$B$29,0), MATCH(CONCATENATE($G310,AH$2),'WFOM - Time_Base'!$A$8:$API$8,0)),
IFERROR($AN310 * INDEX('Inputs from Uganda staff'!$E$61:$BM$80,MATCH('HRH Need estimation'!AH$2,'Inputs from Uganda staff'!$E$61:$E$80,0),MATCH('HRH Need estimation'!$D310,'Inputs from Uganda staff'!$E$6:$BM$6,0)),
""))</f>
        <v>0</v>
      </c>
      <c r="AI310" s="122">
        <f>IFERROR(
$AN310 * INDEX('WFOM - Time_Base'!$A$4:$API$29, MATCH("CenHos", 'WFOM - Time_Base'!$B$4:$B$29,0), MATCH(CONCATENATE($G310,AI$2),'WFOM - Time_Base'!$A$8:$API$8,0)) *
INDEX('WFOM - Time_Base'!$A$4:$API$29, MATCH("CenHos_Per", 'WFOM - Time_Base'!$B$4:$B$29,0), MATCH(CONCATENATE($G310,AI$2),'WFOM - Time_Base'!$A$8:$API$8,0)),
IFERROR($AN310 * INDEX('Inputs from Uganda staff'!$E$61:$BM$80,MATCH('HRH Need estimation'!AI$2,'Inputs from Uganda staff'!$E$61:$E$80,0),MATCH('HRH Need estimation'!$D310,'Inputs from Uganda staff'!$E$6:$BM$6,0)),
""))</f>
        <v>0</v>
      </c>
      <c r="AJ310" s="122">
        <f>IFERROR(
$AN310 * INDEX('WFOM - Time_Base'!$A$4:$API$29, MATCH("CenHos", 'WFOM - Time_Base'!$B$4:$B$29,0), MATCH(CONCATENATE($G310,AJ$2),'WFOM - Time_Base'!$A$8:$API$8,0)) *
INDEX('WFOM - Time_Base'!$A$4:$API$29, MATCH("CenHos_Per", 'WFOM - Time_Base'!$B$4:$B$29,0), MATCH(CONCATENATE($G310,AJ$2),'WFOM - Time_Base'!$A$8:$API$8,0)),
IFERROR($AN310 * INDEX('Inputs from Uganda staff'!$E$61:$BM$80,MATCH('HRH Need estimation'!AJ$2,'Inputs from Uganda staff'!$E$61:$E$80,0),MATCH('HRH Need estimation'!$D310,'Inputs from Uganda staff'!$E$6:$BM$6,0)),
""))</f>
        <v>0</v>
      </c>
      <c r="AK310" s="122">
        <f>IFERROR(
$AN310 * INDEX('WFOM - Time_Base'!$A$4:$API$29, MATCH("CenHos", 'WFOM - Time_Base'!$B$4:$B$29,0), MATCH(CONCATENATE($G310,AK$2),'WFOM - Time_Base'!$A$8:$API$8,0)) *
INDEX('WFOM - Time_Base'!$A$4:$API$29, MATCH("CenHos_Per", 'WFOM - Time_Base'!$B$4:$B$29,0), MATCH(CONCATENATE($G310,AK$2),'WFOM - Time_Base'!$A$8:$API$8,0)),
IFERROR($AN310 * INDEX('Inputs from Uganda staff'!$E$61:$BM$80,MATCH('HRH Need estimation'!AK$2,'Inputs from Uganda staff'!$E$61:$E$80,0),MATCH('HRH Need estimation'!$D310,'Inputs from Uganda staff'!$E$6:$BM$6,0)),
""))</f>
        <v>0</v>
      </c>
      <c r="AL310" s="122">
        <f>IFERROR(
$AN310 * INDEX('WFOM - Time_Base'!$A$4:$API$29, MATCH("CenHos", 'WFOM - Time_Base'!$B$4:$B$29,0), MATCH(CONCATENATE($G310,AL$2),'WFOM - Time_Base'!$A$8:$API$8,0)) *
INDEX('WFOM - Time_Base'!$A$4:$API$29, MATCH("CenHos_Per", 'WFOM - Time_Base'!$B$4:$B$29,0), MATCH(CONCATENATE($G310,AL$2),'WFOM - Time_Base'!$A$8:$API$8,0)),
IFERROR($AN310 * INDEX('Inputs from Uganda staff'!$E$61:$BM$80,MATCH('HRH Need estimation'!AL$2,'Inputs from Uganda staff'!$E$61:$E$80,0),MATCH('HRH Need estimation'!$D310,'Inputs from Uganda staff'!$E$6:$BM$6,0)),
""))</f>
        <v>0</v>
      </c>
      <c r="AM310" t="s">
        <v>2045</v>
      </c>
      <c r="AN310">
        <v>1</v>
      </c>
      <c r="AO310" t="str">
        <f t="shared" si="12"/>
        <v>332</v>
      </c>
    </row>
    <row r="311" spans="1:41">
      <c r="A311" s="106" t="s">
        <v>1052</v>
      </c>
      <c r="B311" s="106" t="s">
        <v>55</v>
      </c>
      <c r="C311" s="107" t="s">
        <v>837</v>
      </c>
      <c r="D311" s="115" t="s">
        <v>838</v>
      </c>
      <c r="E311" s="199"/>
      <c r="F311" s="199"/>
      <c r="G311" s="199" t="str">
        <f>IF(F311&lt;&gt;"", VLOOKUP(F311,'WFOM - Cadre and Service List'!$E$4:$F$52,2,FALSE), "")</f>
        <v/>
      </c>
      <c r="H311" s="199" t="s">
        <v>910</v>
      </c>
      <c r="I311" s="208"/>
      <c r="J311" s="208"/>
      <c r="K311" s="208"/>
      <c r="L311" s="208"/>
      <c r="M311" s="208"/>
      <c r="N311" s="208"/>
      <c r="O311" s="208"/>
      <c r="P311" s="207">
        <f t="shared" si="11"/>
        <v>0</v>
      </c>
      <c r="Q311" s="122" t="s">
        <v>1947</v>
      </c>
      <c r="R311" s="122" t="str">
        <f>IFERROR(
$AN311 * INDEX('WFOM - Time_Base'!$A$4:$API$29, MATCH("CenHos", 'WFOM - Time_Base'!$B$4:$B$29,0), MATCH(CONCATENATE($G311,R$2),'WFOM - Time_Base'!$A$8:$API$8,0)) *
INDEX('WFOM - Time_Base'!$A$4:$API$29, MATCH("CenHos_Per", 'WFOM - Time_Base'!$B$4:$B$29,0), MATCH(CONCATENATE($G311,R$2),'WFOM - Time_Base'!$A$8:$API$8,0)),
IFERROR($AN311 * INDEX('Inputs from Uganda staff'!$E$61:$BM$80,MATCH('HRH Need estimation'!R$2,'Inputs from Uganda staff'!$E$61:$E$80,0),MATCH('HRH Need estimation'!$D311,'Inputs from Uganda staff'!$E$6:$BM$6,0)),
""))</f>
        <v/>
      </c>
      <c r="S311" s="122" t="str">
        <f>IFERROR(
$AN311 * INDEX('WFOM - Time_Base'!$A$4:$API$29, MATCH("CenHos", 'WFOM - Time_Base'!$B$4:$B$29,0), MATCH(CONCATENATE($G311,S$2),'WFOM - Time_Base'!$A$8:$API$8,0)) *
INDEX('WFOM - Time_Base'!$A$4:$API$29, MATCH("CenHos_Per", 'WFOM - Time_Base'!$B$4:$B$29,0), MATCH(CONCATENATE($G311,S$2),'WFOM - Time_Base'!$A$8:$API$8,0)),
IFERROR($AN311 * INDEX('Inputs from Uganda staff'!$E$61:$BM$80,MATCH('HRH Need estimation'!S$2,'Inputs from Uganda staff'!$E$61:$E$80,0),MATCH('HRH Need estimation'!$D311,'Inputs from Uganda staff'!$E$6:$BM$6,0)),
""))</f>
        <v/>
      </c>
      <c r="T311" s="122" t="str">
        <f>IFERROR(
$AN311 * INDEX('WFOM - Time_Base'!$A$4:$API$29, MATCH("CenHos", 'WFOM - Time_Base'!$B$4:$B$29,0), MATCH(CONCATENATE($G311,T$2),'WFOM - Time_Base'!$A$8:$API$8,0)) *
INDEX('WFOM - Time_Base'!$A$4:$API$29, MATCH("CenHos_Per", 'WFOM - Time_Base'!$B$4:$B$29,0), MATCH(CONCATENATE($G311,T$2),'WFOM - Time_Base'!$A$8:$API$8,0)),
IFERROR($AN311 * INDEX('Inputs from Uganda staff'!$E$61:$BM$80,MATCH('HRH Need estimation'!T$2,'Inputs from Uganda staff'!$E$61:$E$80,0),MATCH('HRH Need estimation'!$D311,'Inputs from Uganda staff'!$E$6:$BM$6,0)),
""))</f>
        <v/>
      </c>
      <c r="U311" s="122" t="str">
        <f>IFERROR(
$AN311 * INDEX('WFOM - Time_Base'!$A$4:$API$29, MATCH("CenHos", 'WFOM - Time_Base'!$B$4:$B$29,0), MATCH(CONCATENATE($G311,U$2),'WFOM - Time_Base'!$A$8:$API$8,0)) *
INDEX('WFOM - Time_Base'!$A$4:$API$29, MATCH("CenHos_Per", 'WFOM - Time_Base'!$B$4:$B$29,0), MATCH(CONCATENATE($G311,U$2),'WFOM - Time_Base'!$A$8:$API$8,0)),
IFERROR($AN311 * INDEX('Inputs from Uganda staff'!$E$61:$BM$80,MATCH('HRH Need estimation'!U$2,'Inputs from Uganda staff'!$E$61:$E$80,0),MATCH('HRH Need estimation'!$D311,'Inputs from Uganda staff'!$E$6:$BM$6,0)),
""))</f>
        <v/>
      </c>
      <c r="V311" s="122" t="str">
        <f>IFERROR(
$AN311 * INDEX('WFOM - Time_Base'!$A$4:$API$29, MATCH("CenHos", 'WFOM - Time_Base'!$B$4:$B$29,0), MATCH(CONCATENATE($G311,V$2),'WFOM - Time_Base'!$A$8:$API$8,0)) *
INDEX('WFOM - Time_Base'!$A$4:$API$29, MATCH("CenHos_Per", 'WFOM - Time_Base'!$B$4:$B$29,0), MATCH(CONCATENATE($G311,V$2),'WFOM - Time_Base'!$A$8:$API$8,0)),
IFERROR($AN311 * INDEX('Inputs from Uganda staff'!$E$61:$BM$80,MATCH('HRH Need estimation'!V$2,'Inputs from Uganda staff'!$E$61:$E$80,0),MATCH('HRH Need estimation'!$D311,'Inputs from Uganda staff'!$E$6:$BM$6,0)),
""))</f>
        <v/>
      </c>
      <c r="W311" s="122" t="str">
        <f>IFERROR(
$AN311 * INDEX('WFOM - Time_Base'!$A$4:$API$29, MATCH("CenHos", 'WFOM - Time_Base'!$B$4:$B$29,0), MATCH(CONCATENATE($G311,W$2),'WFOM - Time_Base'!$A$8:$API$8,0)) *
INDEX('WFOM - Time_Base'!$A$4:$API$29, MATCH("CenHos_Per", 'WFOM - Time_Base'!$B$4:$B$29,0), MATCH(CONCATENATE($G311,W$2),'WFOM - Time_Base'!$A$8:$API$8,0)),
IFERROR($AN311 * INDEX('Inputs from Uganda staff'!$E$61:$BM$80,MATCH('HRH Need estimation'!W$2,'Inputs from Uganda staff'!$E$61:$E$80,0),MATCH('HRH Need estimation'!$D311,'Inputs from Uganda staff'!$E$6:$BM$6,0)),
""))</f>
        <v/>
      </c>
      <c r="X311" s="122" t="str">
        <f>IFERROR(
$AN311 * INDEX('WFOM - Time_Base'!$A$4:$API$29, MATCH("CenHos", 'WFOM - Time_Base'!$B$4:$B$29,0), MATCH(CONCATENATE($G311,X$2),'WFOM - Time_Base'!$A$8:$API$8,0)) *
INDEX('WFOM - Time_Base'!$A$4:$API$29, MATCH("CenHos_Per", 'WFOM - Time_Base'!$B$4:$B$29,0), MATCH(CONCATENATE($G311,X$2),'WFOM - Time_Base'!$A$8:$API$8,0)),
IFERROR($AN311 * INDEX('Inputs from Uganda staff'!$E$61:$BM$80,MATCH('HRH Need estimation'!X$2,'Inputs from Uganda staff'!$E$61:$E$80,0),MATCH('HRH Need estimation'!$D311,'Inputs from Uganda staff'!$E$6:$BM$6,0)),
""))</f>
        <v/>
      </c>
      <c r="Y311" s="122" t="str">
        <f>IFERROR(
$AN311 * INDEX('WFOM - Time_Base'!$A$4:$API$29, MATCH("CenHos", 'WFOM - Time_Base'!$B$4:$B$29,0), MATCH(CONCATENATE($G311,Y$2),'WFOM - Time_Base'!$A$8:$API$8,0)) *
INDEX('WFOM - Time_Base'!$A$4:$API$29, MATCH("CenHos_Per", 'WFOM - Time_Base'!$B$4:$B$29,0), MATCH(CONCATENATE($G311,Y$2),'WFOM - Time_Base'!$A$8:$API$8,0)),
IFERROR($AN311 * INDEX('Inputs from Uganda staff'!$E$61:$BM$80,MATCH('HRH Need estimation'!Y$2,'Inputs from Uganda staff'!$E$61:$E$80,0),MATCH('HRH Need estimation'!$D311,'Inputs from Uganda staff'!$E$6:$BM$6,0)),
""))</f>
        <v/>
      </c>
      <c r="Z311" s="122" t="str">
        <f>IFERROR(
$AN311 * INDEX('WFOM - Time_Base'!$A$4:$API$29, MATCH("CenHos", 'WFOM - Time_Base'!$B$4:$B$29,0), MATCH(CONCATENATE($G311,Z$2),'WFOM - Time_Base'!$A$8:$API$8,0)) *
INDEX('WFOM - Time_Base'!$A$4:$API$29, MATCH("CenHos_Per", 'WFOM - Time_Base'!$B$4:$B$29,0), MATCH(CONCATENATE($G311,Z$2),'WFOM - Time_Base'!$A$8:$API$8,0)),
IFERROR($AN311 * INDEX('Inputs from Uganda staff'!$E$61:$BM$80,MATCH('HRH Need estimation'!Z$2,'Inputs from Uganda staff'!$E$61:$E$80,0),MATCH('HRH Need estimation'!$D311,'Inputs from Uganda staff'!$E$6:$BM$6,0)),
""))</f>
        <v/>
      </c>
      <c r="AA311" s="122" t="str">
        <f>IFERROR(
$AN311 * INDEX('WFOM - Time_Base'!$A$4:$API$29, MATCH("CenHos", 'WFOM - Time_Base'!$B$4:$B$29,0), MATCH(CONCATENATE($G311,AA$2),'WFOM - Time_Base'!$A$8:$API$8,0)) *
INDEX('WFOM - Time_Base'!$A$4:$API$29, MATCH("CenHos_Per", 'WFOM - Time_Base'!$B$4:$B$29,0), MATCH(CONCATENATE($G311,AA$2),'WFOM - Time_Base'!$A$8:$API$8,0)),
IFERROR($AN311 * INDEX('Inputs from Uganda staff'!$E$61:$BM$80,MATCH('HRH Need estimation'!AA$2,'Inputs from Uganda staff'!$E$61:$E$80,0),MATCH('HRH Need estimation'!$D311,'Inputs from Uganda staff'!$E$6:$BM$6,0)),
""))</f>
        <v/>
      </c>
      <c r="AB311" s="122" t="str">
        <f>IFERROR(
$AN311 * INDEX('WFOM - Time_Base'!$A$4:$API$29, MATCH("CenHos", 'WFOM - Time_Base'!$B$4:$B$29,0), MATCH(CONCATENATE($G311,AB$2),'WFOM - Time_Base'!$A$8:$API$8,0)) *
INDEX('WFOM - Time_Base'!$A$4:$API$29, MATCH("CenHos_Per", 'WFOM - Time_Base'!$B$4:$B$29,0), MATCH(CONCATENATE($G311,AB$2),'WFOM - Time_Base'!$A$8:$API$8,0)),
IFERROR($AN311 * INDEX('Inputs from Uganda staff'!$E$61:$BM$80,MATCH('HRH Need estimation'!AB$2,'Inputs from Uganda staff'!$E$61:$E$80,0),MATCH('HRH Need estimation'!$D311,'Inputs from Uganda staff'!$E$6:$BM$6,0)),
""))</f>
        <v/>
      </c>
      <c r="AC311" s="122" t="str">
        <f>IFERROR(
$AN311 * INDEX('WFOM - Time_Base'!$A$4:$API$29, MATCH("CenHos", 'WFOM - Time_Base'!$B$4:$B$29,0), MATCH(CONCATENATE($G311,AC$2),'WFOM - Time_Base'!$A$8:$API$8,0)) *
INDEX('WFOM - Time_Base'!$A$4:$API$29, MATCH("CenHos_Per", 'WFOM - Time_Base'!$B$4:$B$29,0), MATCH(CONCATENATE($G311,AC$2),'WFOM - Time_Base'!$A$8:$API$8,0)),
IFERROR($AN311 * INDEX('Inputs from Uganda staff'!$E$61:$BM$80,MATCH('HRH Need estimation'!AC$2,'Inputs from Uganda staff'!$E$61:$E$80,0),MATCH('HRH Need estimation'!$D311,'Inputs from Uganda staff'!$E$6:$BM$6,0)),
""))</f>
        <v/>
      </c>
      <c r="AD311" s="122" t="str">
        <f>IFERROR(
$AN311 * INDEX('WFOM - Time_Base'!$A$4:$API$29, MATCH("CenHos", 'WFOM - Time_Base'!$B$4:$B$29,0), MATCH(CONCATENATE($G311,AD$2),'WFOM - Time_Base'!$A$8:$API$8,0)) *
INDEX('WFOM - Time_Base'!$A$4:$API$29, MATCH("CenHos_Per", 'WFOM - Time_Base'!$B$4:$B$29,0), MATCH(CONCATENATE($G311,AD$2),'WFOM - Time_Base'!$A$8:$API$8,0)),
IFERROR($AN311 * INDEX('Inputs from Uganda staff'!$E$61:$BM$80,MATCH('HRH Need estimation'!AD$2,'Inputs from Uganda staff'!$E$61:$E$80,0),MATCH('HRH Need estimation'!$D311,'Inputs from Uganda staff'!$E$6:$BM$6,0)),
""))</f>
        <v/>
      </c>
      <c r="AE311" s="122" t="str">
        <f>IFERROR(
$AN311 * INDEX('WFOM - Time_Base'!$A$4:$API$29, MATCH("CenHos", 'WFOM - Time_Base'!$B$4:$B$29,0), MATCH(CONCATENATE($G311,AE$2),'WFOM - Time_Base'!$A$8:$API$8,0)) *
INDEX('WFOM - Time_Base'!$A$4:$API$29, MATCH("CenHos_Per", 'WFOM - Time_Base'!$B$4:$B$29,0), MATCH(CONCATENATE($G311,AE$2),'WFOM - Time_Base'!$A$8:$API$8,0)),
IFERROR($AN311 * INDEX('Inputs from Uganda staff'!$E$61:$BM$80,MATCH('HRH Need estimation'!AE$2,'Inputs from Uganda staff'!$E$61:$E$80,0),MATCH('HRH Need estimation'!$D311,'Inputs from Uganda staff'!$E$6:$BM$6,0)),
""))</f>
        <v/>
      </c>
      <c r="AF311" s="122" t="str">
        <f>IFERROR(
$AN311 * INDEX('WFOM - Time_Base'!$A$4:$API$29, MATCH("CenHos", 'WFOM - Time_Base'!$B$4:$B$29,0), MATCH(CONCATENATE($G311,AF$2),'WFOM - Time_Base'!$A$8:$API$8,0)) *
INDEX('WFOM - Time_Base'!$A$4:$API$29, MATCH("CenHos_Per", 'WFOM - Time_Base'!$B$4:$B$29,0), MATCH(CONCATENATE($G311,AF$2),'WFOM - Time_Base'!$A$8:$API$8,0)),
IFERROR($AN311 * INDEX('Inputs from Uganda staff'!$E$61:$BM$80,MATCH('HRH Need estimation'!AF$2,'Inputs from Uganda staff'!$E$61:$E$80,0),MATCH('HRH Need estimation'!$D311,'Inputs from Uganda staff'!$E$6:$BM$6,0)),
""))</f>
        <v/>
      </c>
      <c r="AG311" s="122" t="str">
        <f>IFERROR(
$AN311 * INDEX('WFOM - Time_Base'!$A$4:$API$29, MATCH("CenHos", 'WFOM - Time_Base'!$B$4:$B$29,0), MATCH(CONCATENATE($G311,AG$2),'WFOM - Time_Base'!$A$8:$API$8,0)) *
INDEX('WFOM - Time_Base'!$A$4:$API$29, MATCH("CenHos_Per", 'WFOM - Time_Base'!$B$4:$B$29,0), MATCH(CONCATENATE($G311,AG$2),'WFOM - Time_Base'!$A$8:$API$8,0)),
IFERROR($AN311 * INDEX('Inputs from Uganda staff'!$E$61:$BM$80,MATCH('HRH Need estimation'!AG$2,'Inputs from Uganda staff'!$E$61:$E$80,0),MATCH('HRH Need estimation'!$D311,'Inputs from Uganda staff'!$E$6:$BM$6,0)),
""))</f>
        <v/>
      </c>
      <c r="AH311" s="122" t="str">
        <f>IFERROR(
$AN311 * INDEX('WFOM - Time_Base'!$A$4:$API$29, MATCH("CenHos", 'WFOM - Time_Base'!$B$4:$B$29,0), MATCH(CONCATENATE($G311,AH$2),'WFOM - Time_Base'!$A$8:$API$8,0)) *
INDEX('WFOM - Time_Base'!$A$4:$API$29, MATCH("CenHos_Per", 'WFOM - Time_Base'!$B$4:$B$29,0), MATCH(CONCATENATE($G311,AH$2),'WFOM - Time_Base'!$A$8:$API$8,0)),
IFERROR($AN311 * INDEX('Inputs from Uganda staff'!$E$61:$BM$80,MATCH('HRH Need estimation'!AH$2,'Inputs from Uganda staff'!$E$61:$E$80,0),MATCH('HRH Need estimation'!$D311,'Inputs from Uganda staff'!$E$6:$BM$6,0)),
""))</f>
        <v/>
      </c>
      <c r="AI311" s="122" t="str">
        <f>IFERROR(
$AN311 * INDEX('WFOM - Time_Base'!$A$4:$API$29, MATCH("CenHos", 'WFOM - Time_Base'!$B$4:$B$29,0), MATCH(CONCATENATE($G311,AI$2),'WFOM - Time_Base'!$A$8:$API$8,0)) *
INDEX('WFOM - Time_Base'!$A$4:$API$29, MATCH("CenHos_Per", 'WFOM - Time_Base'!$B$4:$B$29,0), MATCH(CONCATENATE($G311,AI$2),'WFOM - Time_Base'!$A$8:$API$8,0)),
IFERROR($AN311 * INDEX('Inputs from Uganda staff'!$E$61:$BM$80,MATCH('HRH Need estimation'!AI$2,'Inputs from Uganda staff'!$E$61:$E$80,0),MATCH('HRH Need estimation'!$D311,'Inputs from Uganda staff'!$E$6:$BM$6,0)),
""))</f>
        <v/>
      </c>
      <c r="AJ311" s="122" t="str">
        <f>IFERROR(
$AN311 * INDEX('WFOM - Time_Base'!$A$4:$API$29, MATCH("CenHos", 'WFOM - Time_Base'!$B$4:$B$29,0), MATCH(CONCATENATE($G311,AJ$2),'WFOM - Time_Base'!$A$8:$API$8,0)) *
INDEX('WFOM - Time_Base'!$A$4:$API$29, MATCH("CenHos_Per", 'WFOM - Time_Base'!$B$4:$B$29,0), MATCH(CONCATENATE($G311,AJ$2),'WFOM - Time_Base'!$A$8:$API$8,0)),
IFERROR($AN311 * INDEX('Inputs from Uganda staff'!$E$61:$BM$80,MATCH('HRH Need estimation'!AJ$2,'Inputs from Uganda staff'!$E$61:$E$80,0),MATCH('HRH Need estimation'!$D311,'Inputs from Uganda staff'!$E$6:$BM$6,0)),
""))</f>
        <v/>
      </c>
      <c r="AK311" s="122" t="str">
        <f>IFERROR(
$AN311 * INDEX('WFOM - Time_Base'!$A$4:$API$29, MATCH("CenHos", 'WFOM - Time_Base'!$B$4:$B$29,0), MATCH(CONCATENATE($G311,AK$2),'WFOM - Time_Base'!$A$8:$API$8,0)) *
INDEX('WFOM - Time_Base'!$A$4:$API$29, MATCH("CenHos_Per", 'WFOM - Time_Base'!$B$4:$B$29,0), MATCH(CONCATENATE($G311,AK$2),'WFOM - Time_Base'!$A$8:$API$8,0)),
IFERROR($AN311 * INDEX('Inputs from Uganda staff'!$E$61:$BM$80,MATCH('HRH Need estimation'!AK$2,'Inputs from Uganda staff'!$E$61:$E$80,0),MATCH('HRH Need estimation'!$D311,'Inputs from Uganda staff'!$E$6:$BM$6,0)),
""))</f>
        <v/>
      </c>
      <c r="AL311" s="122" t="str">
        <f>IFERROR(
$AN311 * INDEX('WFOM - Time_Base'!$A$4:$API$29, MATCH("CenHos", 'WFOM - Time_Base'!$B$4:$B$29,0), MATCH(CONCATENATE($G311,AL$2),'WFOM - Time_Base'!$A$8:$API$8,0)) *
INDEX('WFOM - Time_Base'!$A$4:$API$29, MATCH("CenHos_Per", 'WFOM - Time_Base'!$B$4:$B$29,0), MATCH(CONCATENATE($G311,AL$2),'WFOM - Time_Base'!$A$8:$API$8,0)),
IFERROR($AN311 * INDEX('Inputs from Uganda staff'!$E$61:$BM$80,MATCH('HRH Need estimation'!AL$2,'Inputs from Uganda staff'!$E$61:$E$80,0),MATCH('HRH Need estimation'!$D311,'Inputs from Uganda staff'!$E$6:$BM$6,0)),
""))</f>
        <v/>
      </c>
      <c r="AN311">
        <v>1</v>
      </c>
      <c r="AO311" t="e">
        <f t="shared" si="12"/>
        <v>#N/A</v>
      </c>
    </row>
    <row r="312" spans="1:41">
      <c r="A312" s="106" t="s">
        <v>915</v>
      </c>
      <c r="B312" s="106" t="s">
        <v>336</v>
      </c>
      <c r="C312" s="107" t="s">
        <v>839</v>
      </c>
      <c r="D312" s="115" t="s">
        <v>840</v>
      </c>
      <c r="E312" s="122" t="s">
        <v>867</v>
      </c>
      <c r="F312" s="122" t="s">
        <v>17</v>
      </c>
      <c r="G312" s="122" t="str">
        <f>IF(F312&lt;&gt;"", VLOOKUP(F312,'WFOM - Cadre and Service List'!$E$4:$F$52,2,FALSE), "")</f>
        <v>Under5OPD</v>
      </c>
      <c r="H312" s="122"/>
      <c r="I312" s="207"/>
      <c r="J312" s="207"/>
      <c r="K312" s="207"/>
      <c r="L312" s="207"/>
      <c r="M312" s="207"/>
      <c r="N312" s="207"/>
      <c r="O312" s="207"/>
      <c r="P312" s="207">
        <f t="shared" si="11"/>
        <v>0</v>
      </c>
      <c r="Q312" s="122" t="s">
        <v>1947</v>
      </c>
      <c r="R312" s="252">
        <f xml:space="preserve"> IFERROR(
INDEX('WFOM - Time_Base'!$A$4:$API$29, MATCH("CenHos", 'WFOM - Time_Base'!$B$4:$B$29,0), MATCH(CONCATENATE($G312,R$2),'WFOM - Time_Base'!$A$8:$API$8,0)) *
INDEX('WFOM - Time_Base'!$A$4:$API$29, MATCH("CenHos_Per", 'WFOM - Time_Base'!$B$4:$B$29,0), MATCH(CONCATENATE($G312,R$2),'WFOM - Time_Base'!$A$8:$API$8,0)),
IFERROR( INDEX('Inputs from Uganda staff'!$E$61:$BM$80,MATCH('HRH Need estimation'!R$2,'Inputs from Uganda staff'!$E$61:$E$80,0),MATCH('HRH Need estimation'!$D312,'Inputs from Uganda staff'!$E$6:$BM$6,0)),
""))</f>
        <v>5</v>
      </c>
      <c r="S312" s="252">
        <f xml:space="preserve"> IFERROR(
INDEX('WFOM - Time_Base'!$A$4:$API$29, MATCH("CenHos", 'WFOM - Time_Base'!$B$4:$B$29,0), MATCH(CONCATENATE($G312,S$2),'WFOM - Time_Base'!$A$8:$API$8,0)) *
INDEX('WFOM - Time_Base'!$A$4:$API$29, MATCH("CenHos_Per", 'WFOM - Time_Base'!$B$4:$B$29,0), MATCH(CONCATENATE($G312,S$2),'WFOM - Time_Base'!$A$8:$API$8,0)),
IFERROR( INDEX('Inputs from Uganda staff'!$E$61:$BM$80,MATCH('HRH Need estimation'!S$2,'Inputs from Uganda staff'!$E$61:$E$80,0),MATCH('HRH Need estimation'!$D312,'Inputs from Uganda staff'!$E$6:$BM$6,0)),
""))</f>
        <v>6</v>
      </c>
      <c r="T312" s="252">
        <f xml:space="preserve"> IFERROR(
INDEX('WFOM - Time_Base'!$A$4:$API$29, MATCH("CenHos", 'WFOM - Time_Base'!$B$4:$B$29,0), MATCH(CONCATENATE($G312,T$2),'WFOM - Time_Base'!$A$8:$API$8,0)) *
INDEX('WFOM - Time_Base'!$A$4:$API$29, MATCH("CenHos_Per", 'WFOM - Time_Base'!$B$4:$B$29,0), MATCH(CONCATENATE($G312,T$2),'WFOM - Time_Base'!$A$8:$API$8,0)),
IFERROR( INDEX('Inputs from Uganda staff'!$E$61:$BM$80,MATCH('HRH Need estimation'!T$2,'Inputs from Uganda staff'!$E$61:$E$80,0),MATCH('HRH Need estimation'!$D312,'Inputs from Uganda staff'!$E$6:$BM$6,0)),
""))</f>
        <v>0</v>
      </c>
      <c r="U312" s="252">
        <f xml:space="preserve"> IFERROR(
INDEX('WFOM - Time_Base'!$A$4:$API$29, MATCH("CenHos", 'WFOM - Time_Base'!$B$4:$B$29,0), MATCH(CONCATENATE($G312,U$2),'WFOM - Time_Base'!$A$8:$API$8,0)) *
INDEX('WFOM - Time_Base'!$A$4:$API$29, MATCH("CenHos_Per", 'WFOM - Time_Base'!$B$4:$B$29,0), MATCH(CONCATENATE($G312,U$2),'WFOM - Time_Base'!$A$8:$API$8,0)),
IFERROR( INDEX('Inputs from Uganda staff'!$E$61:$BM$80,MATCH('HRH Need estimation'!U$2,'Inputs from Uganda staff'!$E$61:$E$80,0),MATCH('HRH Need estimation'!$D312,'Inputs from Uganda staff'!$E$6:$BM$6,0)),
""))</f>
        <v>3.5</v>
      </c>
      <c r="V312" s="252">
        <f xml:space="preserve"> IFERROR(
INDEX('WFOM - Time_Base'!$A$4:$API$29, MATCH("CenHos", 'WFOM - Time_Base'!$B$4:$B$29,0), MATCH(CONCATENATE($G312,V$2),'WFOM - Time_Base'!$A$8:$API$8,0)) *
INDEX('WFOM - Time_Base'!$A$4:$API$29, MATCH("CenHos_Per", 'WFOM - Time_Base'!$B$4:$B$29,0), MATCH(CONCATENATE($G312,V$2),'WFOM - Time_Base'!$A$8:$API$8,0)),
IFERROR( INDEX('Inputs from Uganda staff'!$E$61:$BM$80,MATCH('HRH Need estimation'!V$2,'Inputs from Uganda staff'!$E$61:$E$80,0),MATCH('HRH Need estimation'!$D312,'Inputs from Uganda staff'!$E$6:$BM$6,0)),
""))</f>
        <v>3.5</v>
      </c>
      <c r="W312" s="252">
        <f xml:space="preserve"> IFERROR(
INDEX('WFOM - Time_Base'!$A$4:$API$29, MATCH("CenHos", 'WFOM - Time_Base'!$B$4:$B$29,0), MATCH(CONCATENATE($G312,W$2),'WFOM - Time_Base'!$A$8:$API$8,0)) *
INDEX('WFOM - Time_Base'!$A$4:$API$29, MATCH("CenHos_Per", 'WFOM - Time_Base'!$B$4:$B$29,0), MATCH(CONCATENATE($G312,W$2),'WFOM - Time_Base'!$A$8:$API$8,0)),
IFERROR( INDEX('Inputs from Uganda staff'!$E$61:$BM$80,MATCH('HRH Need estimation'!W$2,'Inputs from Uganda staff'!$E$61:$E$80,0),MATCH('HRH Need estimation'!$D312,'Inputs from Uganda staff'!$E$6:$BM$6,0)),
""))</f>
        <v>0</v>
      </c>
      <c r="X312" s="252">
        <f xml:space="preserve"> IFERROR(
INDEX('WFOM - Time_Base'!$A$4:$API$29, MATCH("CenHos", 'WFOM - Time_Base'!$B$4:$B$29,0), MATCH(CONCATENATE($G312,X$2),'WFOM - Time_Base'!$A$8:$API$8,0)) *
INDEX('WFOM - Time_Base'!$A$4:$API$29, MATCH("CenHos_Per", 'WFOM - Time_Base'!$B$4:$B$29,0), MATCH(CONCATENATE($G312,X$2),'WFOM - Time_Base'!$A$8:$API$8,0)),
IFERROR( INDEX('Inputs from Uganda staff'!$E$61:$BM$80,MATCH('HRH Need estimation'!X$2,'Inputs from Uganda staff'!$E$61:$E$80,0),MATCH('HRH Need estimation'!$D312,'Inputs from Uganda staff'!$E$6:$BM$6,0)),
""))</f>
        <v>0.8</v>
      </c>
      <c r="Y312" s="252">
        <f xml:space="preserve"> IFERROR(
INDEX('WFOM - Time_Base'!$A$4:$API$29, MATCH("CenHos", 'WFOM - Time_Base'!$B$4:$B$29,0), MATCH(CONCATENATE($G312,Y$2),'WFOM - Time_Base'!$A$8:$API$8,0)) *
INDEX('WFOM - Time_Base'!$A$4:$API$29, MATCH("CenHos_Per", 'WFOM - Time_Base'!$B$4:$B$29,0), MATCH(CONCATENATE($G312,Y$2),'WFOM - Time_Base'!$A$8:$API$8,0)),
IFERROR( INDEX('Inputs from Uganda staff'!$E$61:$BM$80,MATCH('HRH Need estimation'!Y$2,'Inputs from Uganda staff'!$E$61:$E$80,0),MATCH('HRH Need estimation'!$D312,'Inputs from Uganda staff'!$E$6:$BM$6,0)),
""))</f>
        <v>0.8</v>
      </c>
      <c r="Z312" s="252">
        <f xml:space="preserve"> IFERROR(
INDEX('WFOM - Time_Base'!$A$4:$API$29, MATCH("CenHos", 'WFOM - Time_Base'!$B$4:$B$29,0), MATCH(CONCATENATE($G312,Z$2),'WFOM - Time_Base'!$A$8:$API$8,0)) *
INDEX('WFOM - Time_Base'!$A$4:$API$29, MATCH("CenHos_Per", 'WFOM - Time_Base'!$B$4:$B$29,0), MATCH(CONCATENATE($G312,Z$2),'WFOM - Time_Base'!$A$8:$API$8,0)),
IFERROR( INDEX('Inputs from Uganda staff'!$E$61:$BM$80,MATCH('HRH Need estimation'!Z$2,'Inputs from Uganda staff'!$E$61:$E$80,0),MATCH('HRH Need estimation'!$D312,'Inputs from Uganda staff'!$E$6:$BM$6,0)),
""))</f>
        <v>0</v>
      </c>
      <c r="AA312" s="252">
        <f xml:space="preserve"> IFERROR(
INDEX('WFOM - Time_Base'!$A$4:$API$29, MATCH("CenHos", 'WFOM - Time_Base'!$B$4:$B$29,0), MATCH(CONCATENATE($G312,AA$2),'WFOM - Time_Base'!$A$8:$API$8,0)) *
INDEX('WFOM - Time_Base'!$A$4:$API$29, MATCH("CenHos_Per", 'WFOM - Time_Base'!$B$4:$B$29,0), MATCH(CONCATENATE($G312,AA$2),'WFOM - Time_Base'!$A$8:$API$8,0)),
IFERROR( INDEX('Inputs from Uganda staff'!$E$61:$BM$80,MATCH('HRH Need estimation'!AA$2,'Inputs from Uganda staff'!$E$61:$E$80,0),MATCH('HRH Need estimation'!$D312,'Inputs from Uganda staff'!$E$6:$BM$6,0)),
""))</f>
        <v>0</v>
      </c>
      <c r="AB312" s="252">
        <f xml:space="preserve"> IFERROR(
INDEX('WFOM - Time_Base'!$A$4:$API$29, MATCH("CenHos", 'WFOM - Time_Base'!$B$4:$B$29,0), MATCH(CONCATENATE($G312,AB$2),'WFOM - Time_Base'!$A$8:$API$8,0)) *
INDEX('WFOM - Time_Base'!$A$4:$API$29, MATCH("CenHos_Per", 'WFOM - Time_Base'!$B$4:$B$29,0), MATCH(CONCATENATE($G312,AB$2),'WFOM - Time_Base'!$A$8:$API$8,0)),
IFERROR( INDEX('Inputs from Uganda staff'!$E$61:$BM$80,MATCH('HRH Need estimation'!AB$2,'Inputs from Uganda staff'!$E$61:$E$80,0),MATCH('HRH Need estimation'!$D312,'Inputs from Uganda staff'!$E$6:$BM$6,0)),
""))</f>
        <v>0</v>
      </c>
      <c r="AC312" s="252" t="str">
        <f xml:space="preserve"> IFERROR(
INDEX('WFOM - Time_Base'!$A$4:$API$29, MATCH("CenHos", 'WFOM - Time_Base'!$B$4:$B$29,0), MATCH(CONCATENATE($G312,AC$2),'WFOM - Time_Base'!$A$8:$API$8,0)) *
INDEX('WFOM - Time_Base'!$A$4:$API$29, MATCH("CenHos_Per", 'WFOM - Time_Base'!$B$4:$B$29,0), MATCH(CONCATENATE($G312,AC$2),'WFOM - Time_Base'!$A$8:$API$8,0)),
IFERROR( INDEX('Inputs from Uganda staff'!$E$61:$BM$80,MATCH('HRH Need estimation'!AC$2,'Inputs from Uganda staff'!$E$61:$E$80,0),MATCH('HRH Need estimation'!$D312,'Inputs from Uganda staff'!$E$6:$BM$6,0)),
""))</f>
        <v/>
      </c>
      <c r="AD312" s="252">
        <f xml:space="preserve"> IFERROR(
INDEX('WFOM - Time_Base'!$A$4:$API$29, MATCH("CenHos", 'WFOM - Time_Base'!$B$4:$B$29,0), MATCH(CONCATENATE($G312,AD$2),'WFOM - Time_Base'!$A$8:$API$8,0)) *
INDEX('WFOM - Time_Base'!$A$4:$API$29, MATCH("CenHos_Per", 'WFOM - Time_Base'!$B$4:$B$29,0), MATCH(CONCATENATE($G312,AD$2),'WFOM - Time_Base'!$A$8:$API$8,0)),
IFERROR( INDEX('Inputs from Uganda staff'!$E$61:$BM$80,MATCH('HRH Need estimation'!AD$2,'Inputs from Uganda staff'!$E$61:$E$80,0),MATCH('HRH Need estimation'!$D312,'Inputs from Uganda staff'!$E$6:$BM$6,0)),
""))</f>
        <v>0</v>
      </c>
      <c r="AE312" s="252">
        <f xml:space="preserve"> IFERROR(
INDEX('WFOM - Time_Base'!$A$4:$API$29, MATCH("CenHos", 'WFOM - Time_Base'!$B$4:$B$29,0), MATCH(CONCATENATE($G312,AE$2),'WFOM - Time_Base'!$A$8:$API$8,0)) *
INDEX('WFOM - Time_Base'!$A$4:$API$29, MATCH("CenHos_Per", 'WFOM - Time_Base'!$B$4:$B$29,0), MATCH(CONCATENATE($G312,AE$2),'WFOM - Time_Base'!$A$8:$API$8,0)),
IFERROR( INDEX('Inputs from Uganda staff'!$E$61:$BM$80,MATCH('HRH Need estimation'!AE$2,'Inputs from Uganda staff'!$E$61:$E$80,0),MATCH('HRH Need estimation'!$D312,'Inputs from Uganda staff'!$E$6:$BM$6,0)),
""))</f>
        <v>0</v>
      </c>
      <c r="AF312" s="252">
        <f xml:space="preserve"> IFERROR(
INDEX('WFOM - Time_Base'!$A$4:$API$29, MATCH("CenHos", 'WFOM - Time_Base'!$B$4:$B$29,0), MATCH(CONCATENATE($G312,AF$2),'WFOM - Time_Base'!$A$8:$API$8,0)) *
INDEX('WFOM - Time_Base'!$A$4:$API$29, MATCH("CenHos_Per", 'WFOM - Time_Base'!$B$4:$B$29,0), MATCH(CONCATENATE($G312,AF$2),'WFOM - Time_Base'!$A$8:$API$8,0)),
IFERROR( INDEX('Inputs from Uganda staff'!$E$61:$BM$80,MATCH('HRH Need estimation'!AF$2,'Inputs from Uganda staff'!$E$61:$E$80,0),MATCH('HRH Need estimation'!$D312,'Inputs from Uganda staff'!$E$6:$BM$6,0)),
""))</f>
        <v>0</v>
      </c>
      <c r="AG312" s="252">
        <f xml:space="preserve"> IFERROR(
INDEX('WFOM - Time_Base'!$A$4:$API$29, MATCH("CenHos", 'WFOM - Time_Base'!$B$4:$B$29,0), MATCH(CONCATENATE($G312,AG$2),'WFOM - Time_Base'!$A$8:$API$8,0)) *
INDEX('WFOM - Time_Base'!$A$4:$API$29, MATCH("CenHos_Per", 'WFOM - Time_Base'!$B$4:$B$29,0), MATCH(CONCATENATE($G312,AG$2),'WFOM - Time_Base'!$A$8:$API$8,0)),
IFERROR( INDEX('Inputs from Uganda staff'!$E$61:$BM$80,MATCH('HRH Need estimation'!AG$2,'Inputs from Uganda staff'!$E$61:$E$80,0),MATCH('HRH Need estimation'!$D312,'Inputs from Uganda staff'!$E$6:$BM$6,0)),
""))</f>
        <v>0</v>
      </c>
      <c r="AH312" s="252">
        <f xml:space="preserve"> IFERROR(
INDEX('WFOM - Time_Base'!$A$4:$API$29, MATCH("CenHos", 'WFOM - Time_Base'!$B$4:$B$29,0), MATCH(CONCATENATE($G312,AH$2),'WFOM - Time_Base'!$A$8:$API$8,0)) *
INDEX('WFOM - Time_Base'!$A$4:$API$29, MATCH("CenHos_Per", 'WFOM - Time_Base'!$B$4:$B$29,0), MATCH(CONCATENATE($G312,AH$2),'WFOM - Time_Base'!$A$8:$API$8,0)),
IFERROR( INDEX('Inputs from Uganda staff'!$E$61:$BM$80,MATCH('HRH Need estimation'!AH$2,'Inputs from Uganda staff'!$E$61:$E$80,0),MATCH('HRH Need estimation'!$D312,'Inputs from Uganda staff'!$E$6:$BM$6,0)),
""))</f>
        <v>0</v>
      </c>
      <c r="AI312" s="252">
        <f xml:space="preserve"> IFERROR(
INDEX('WFOM - Time_Base'!$A$4:$API$29, MATCH("CenHos", 'WFOM - Time_Base'!$B$4:$B$29,0), MATCH(CONCATENATE($G312,AI$2),'WFOM - Time_Base'!$A$8:$API$8,0)) *
INDEX('WFOM - Time_Base'!$A$4:$API$29, MATCH("CenHos_Per", 'WFOM - Time_Base'!$B$4:$B$29,0), MATCH(CONCATENATE($G312,AI$2),'WFOM - Time_Base'!$A$8:$API$8,0)),
IFERROR( INDEX('Inputs from Uganda staff'!$E$61:$BM$80,MATCH('HRH Need estimation'!AI$2,'Inputs from Uganda staff'!$E$61:$E$80,0),MATCH('HRH Need estimation'!$D312,'Inputs from Uganda staff'!$E$6:$BM$6,0)),
""))</f>
        <v>0</v>
      </c>
      <c r="AJ312" s="252">
        <f xml:space="preserve"> IFERROR(
INDEX('WFOM - Time_Base'!$A$4:$API$29, MATCH("CenHos", 'WFOM - Time_Base'!$B$4:$B$29,0), MATCH(CONCATENATE($G312,AJ$2),'WFOM - Time_Base'!$A$8:$API$8,0)) *
INDEX('WFOM - Time_Base'!$A$4:$API$29, MATCH("CenHos_Per", 'WFOM - Time_Base'!$B$4:$B$29,0), MATCH(CONCATENATE($G312,AJ$2),'WFOM - Time_Base'!$A$8:$API$8,0)),
IFERROR( INDEX('Inputs from Uganda staff'!$E$61:$BM$80,MATCH('HRH Need estimation'!AJ$2,'Inputs from Uganda staff'!$E$61:$E$80,0),MATCH('HRH Need estimation'!$D312,'Inputs from Uganda staff'!$E$6:$BM$6,0)),
""))</f>
        <v>0</v>
      </c>
      <c r="AK312" s="252">
        <f xml:space="preserve"> IFERROR(
INDEX('WFOM - Time_Base'!$A$4:$API$29, MATCH("CenHos", 'WFOM - Time_Base'!$B$4:$B$29,0), MATCH(CONCATENATE($G312,AK$2),'WFOM - Time_Base'!$A$8:$API$8,0)) *
INDEX('WFOM - Time_Base'!$A$4:$API$29, MATCH("CenHos_Per", 'WFOM - Time_Base'!$B$4:$B$29,0), MATCH(CONCATENATE($G312,AK$2),'WFOM - Time_Base'!$A$8:$API$8,0)),
IFERROR( INDEX('Inputs from Uganda staff'!$E$61:$BM$80,MATCH('HRH Need estimation'!AK$2,'Inputs from Uganda staff'!$E$61:$E$80,0),MATCH('HRH Need estimation'!$D312,'Inputs from Uganda staff'!$E$6:$BM$6,0)),
""))</f>
        <v>0</v>
      </c>
      <c r="AL312" s="252">
        <f xml:space="preserve"> IFERROR(
INDEX('WFOM - Time_Base'!$A$4:$API$29, MATCH("CenHos", 'WFOM - Time_Base'!$B$4:$B$29,0), MATCH(CONCATENATE($G312,AL$2),'WFOM - Time_Base'!$A$8:$API$8,0)) *
INDEX('WFOM - Time_Base'!$A$4:$API$29, MATCH("CenHos_Per", 'WFOM - Time_Base'!$B$4:$B$29,0), MATCH(CONCATENATE($G312,AL$2),'WFOM - Time_Base'!$A$8:$API$8,0)),
IFERROR( INDEX('Inputs from Uganda staff'!$E$61:$BM$80,MATCH('HRH Need estimation'!AL$2,'Inputs from Uganda staff'!$E$61:$E$80,0),MATCH('HRH Need estimation'!$D312,'Inputs from Uganda staff'!$E$6:$BM$6,0)),
""))</f>
        <v>0</v>
      </c>
      <c r="AN312">
        <v>1</v>
      </c>
      <c r="AO312" t="e">
        <f t="shared" si="12"/>
        <v>#N/A</v>
      </c>
    </row>
    <row r="313" spans="1:41">
      <c r="A313" s="106" t="s">
        <v>1053</v>
      </c>
      <c r="B313" s="106" t="s">
        <v>525</v>
      </c>
      <c r="C313" s="107" t="s">
        <v>841</v>
      </c>
      <c r="D313" s="113" t="s">
        <v>842</v>
      </c>
      <c r="E313" s="122" t="s">
        <v>867</v>
      </c>
      <c r="F313" s="122" t="s">
        <v>21</v>
      </c>
      <c r="G313" s="122" t="str">
        <f>IF(F313&lt;&gt;"", VLOOKUP(F313,'WFOM - Cadre and Service List'!$E$4:$F$52,2,FALSE), "")</f>
        <v>Over5OPD</v>
      </c>
      <c r="H313" s="122"/>
      <c r="I313" s="207"/>
      <c r="J313" s="207"/>
      <c r="K313" s="207"/>
      <c r="L313" s="207"/>
      <c r="M313" s="207"/>
      <c r="N313" s="207"/>
      <c r="O313" s="207"/>
      <c r="P313" s="207">
        <f t="shared" si="11"/>
        <v>0</v>
      </c>
      <c r="Q313" s="122" t="s">
        <v>1947</v>
      </c>
      <c r="R313" s="122">
        <f>IFERROR(
$AN313 * INDEX('WFOM - Time_Base'!$A$4:$API$29, MATCH("CenHos", 'WFOM - Time_Base'!$B$4:$B$29,0), MATCH(CONCATENATE($G313,R$2),'WFOM - Time_Base'!$A$8:$API$8,0)) *
INDEX('WFOM - Time_Base'!$A$4:$API$29, MATCH("CenHos_Per", 'WFOM - Time_Base'!$B$4:$B$29,0), MATCH(CONCATENATE($G313,R$2),'WFOM - Time_Base'!$A$8:$API$8,0)),
IFERROR($AN313 * INDEX('Inputs from Uganda staff'!$E$61:$BM$80,MATCH('HRH Need estimation'!R$2,'Inputs from Uganda staff'!$E$61:$E$80,0),MATCH('HRH Need estimation'!$D313,'Inputs from Uganda staff'!$E$6:$BM$6,0)),
""))</f>
        <v>3.5</v>
      </c>
      <c r="S313" s="122">
        <f>IFERROR(
$AN313 * INDEX('WFOM - Time_Base'!$A$4:$API$29, MATCH("CenHos", 'WFOM - Time_Base'!$B$4:$B$29,0), MATCH(CONCATENATE($G313,S$2),'WFOM - Time_Base'!$A$8:$API$8,0)) *
INDEX('WFOM - Time_Base'!$A$4:$API$29, MATCH("CenHos_Per", 'WFOM - Time_Base'!$B$4:$B$29,0), MATCH(CONCATENATE($G313,S$2),'WFOM - Time_Base'!$A$8:$API$8,0)),
IFERROR($AN313 * INDEX('Inputs from Uganda staff'!$E$61:$BM$80,MATCH('HRH Need estimation'!S$2,'Inputs from Uganda staff'!$E$61:$E$80,0),MATCH('HRH Need estimation'!$D313,'Inputs from Uganda staff'!$E$6:$BM$6,0)),
""))</f>
        <v>6</v>
      </c>
      <c r="T313" s="122">
        <f>IFERROR(
$AN313 * INDEX('WFOM - Time_Base'!$A$4:$API$29, MATCH("CenHos", 'WFOM - Time_Base'!$B$4:$B$29,0), MATCH(CONCATENATE($G313,T$2),'WFOM - Time_Base'!$A$8:$API$8,0)) *
INDEX('WFOM - Time_Base'!$A$4:$API$29, MATCH("CenHos_Per", 'WFOM - Time_Base'!$B$4:$B$29,0), MATCH(CONCATENATE($G313,T$2),'WFOM - Time_Base'!$A$8:$API$8,0)),
IFERROR($AN313 * INDEX('Inputs from Uganda staff'!$E$61:$BM$80,MATCH('HRH Need estimation'!T$2,'Inputs from Uganda staff'!$E$61:$E$80,0),MATCH('HRH Need estimation'!$D313,'Inputs from Uganda staff'!$E$6:$BM$6,0)),
""))</f>
        <v>0</v>
      </c>
      <c r="U313" s="122">
        <f>IFERROR(
$AN313 * INDEX('WFOM - Time_Base'!$A$4:$API$29, MATCH("CenHos", 'WFOM - Time_Base'!$B$4:$B$29,0), MATCH(CONCATENATE($G313,U$2),'WFOM - Time_Base'!$A$8:$API$8,0)) *
INDEX('WFOM - Time_Base'!$A$4:$API$29, MATCH("CenHos_Per", 'WFOM - Time_Base'!$B$4:$B$29,0), MATCH(CONCATENATE($G313,U$2),'WFOM - Time_Base'!$A$8:$API$8,0)),
IFERROR($AN313 * INDEX('Inputs from Uganda staff'!$E$61:$BM$80,MATCH('HRH Need estimation'!U$2,'Inputs from Uganda staff'!$E$61:$E$80,0),MATCH('HRH Need estimation'!$D313,'Inputs from Uganda staff'!$E$6:$BM$6,0)),
""))</f>
        <v>1</v>
      </c>
      <c r="V313" s="122">
        <f>IFERROR(
$AN313 * INDEX('WFOM - Time_Base'!$A$4:$API$29, MATCH("CenHos", 'WFOM - Time_Base'!$B$4:$B$29,0), MATCH(CONCATENATE($G313,V$2),'WFOM - Time_Base'!$A$8:$API$8,0)) *
INDEX('WFOM - Time_Base'!$A$4:$API$29, MATCH("CenHos_Per", 'WFOM - Time_Base'!$B$4:$B$29,0), MATCH(CONCATENATE($G313,V$2),'WFOM - Time_Base'!$A$8:$API$8,0)),
IFERROR($AN313 * INDEX('Inputs from Uganda staff'!$E$61:$BM$80,MATCH('HRH Need estimation'!V$2,'Inputs from Uganda staff'!$E$61:$E$80,0),MATCH('HRH Need estimation'!$D313,'Inputs from Uganda staff'!$E$6:$BM$6,0)),
""))</f>
        <v>4</v>
      </c>
      <c r="W313" s="122">
        <f>IFERROR(
$AN313 * INDEX('WFOM - Time_Base'!$A$4:$API$29, MATCH("CenHos", 'WFOM - Time_Base'!$B$4:$B$29,0), MATCH(CONCATENATE($G313,W$2),'WFOM - Time_Base'!$A$8:$API$8,0)) *
INDEX('WFOM - Time_Base'!$A$4:$API$29, MATCH("CenHos_Per", 'WFOM - Time_Base'!$B$4:$B$29,0), MATCH(CONCATENATE($G313,W$2),'WFOM - Time_Base'!$A$8:$API$8,0)),
IFERROR($AN313 * INDEX('Inputs from Uganda staff'!$E$61:$BM$80,MATCH('HRH Need estimation'!W$2,'Inputs from Uganda staff'!$E$61:$E$80,0),MATCH('HRH Need estimation'!$D313,'Inputs from Uganda staff'!$E$6:$BM$6,0)),
""))</f>
        <v>0</v>
      </c>
      <c r="X313" s="122">
        <f>IFERROR(
$AN313 * INDEX('WFOM - Time_Base'!$A$4:$API$29, MATCH("CenHos", 'WFOM - Time_Base'!$B$4:$B$29,0), MATCH(CONCATENATE($G313,X$2),'WFOM - Time_Base'!$A$8:$API$8,0)) *
INDEX('WFOM - Time_Base'!$A$4:$API$29, MATCH("CenHos_Per", 'WFOM - Time_Base'!$B$4:$B$29,0), MATCH(CONCATENATE($G313,X$2),'WFOM - Time_Base'!$A$8:$API$8,0)),
IFERROR($AN313 * INDEX('Inputs from Uganda staff'!$E$61:$BM$80,MATCH('HRH Need estimation'!X$2,'Inputs from Uganda staff'!$E$61:$E$80,0),MATCH('HRH Need estimation'!$D313,'Inputs from Uganda staff'!$E$6:$BM$6,0)),
""))</f>
        <v>0</v>
      </c>
      <c r="Y313" s="122">
        <f>IFERROR(
$AN313 * INDEX('WFOM - Time_Base'!$A$4:$API$29, MATCH("CenHos", 'WFOM - Time_Base'!$B$4:$B$29,0), MATCH(CONCATENATE($G313,Y$2),'WFOM - Time_Base'!$A$8:$API$8,0)) *
INDEX('WFOM - Time_Base'!$A$4:$API$29, MATCH("CenHos_Per", 'WFOM - Time_Base'!$B$4:$B$29,0), MATCH(CONCATENATE($G313,Y$2),'WFOM - Time_Base'!$A$8:$API$8,0)),
IFERROR($AN313 * INDEX('Inputs from Uganda staff'!$E$61:$BM$80,MATCH('HRH Need estimation'!Y$2,'Inputs from Uganda staff'!$E$61:$E$80,0),MATCH('HRH Need estimation'!$D313,'Inputs from Uganda staff'!$E$6:$BM$6,0)),
""))</f>
        <v>0</v>
      </c>
      <c r="Z313" s="122">
        <f>IFERROR(
$AN313 * INDEX('WFOM - Time_Base'!$A$4:$API$29, MATCH("CenHos", 'WFOM - Time_Base'!$B$4:$B$29,0), MATCH(CONCATENATE($G313,Z$2),'WFOM - Time_Base'!$A$8:$API$8,0)) *
INDEX('WFOM - Time_Base'!$A$4:$API$29, MATCH("CenHos_Per", 'WFOM - Time_Base'!$B$4:$B$29,0), MATCH(CONCATENATE($G313,Z$2),'WFOM - Time_Base'!$A$8:$API$8,0)),
IFERROR($AN313 * INDEX('Inputs from Uganda staff'!$E$61:$BM$80,MATCH('HRH Need estimation'!Z$2,'Inputs from Uganda staff'!$E$61:$E$80,0),MATCH('HRH Need estimation'!$D313,'Inputs from Uganda staff'!$E$6:$BM$6,0)),
""))</f>
        <v>0</v>
      </c>
      <c r="AA313" s="122">
        <f>IFERROR(
$AN313 * INDEX('WFOM - Time_Base'!$A$4:$API$29, MATCH("CenHos", 'WFOM - Time_Base'!$B$4:$B$29,0), MATCH(CONCATENATE($G313,AA$2),'WFOM - Time_Base'!$A$8:$API$8,0)) *
INDEX('WFOM - Time_Base'!$A$4:$API$29, MATCH("CenHos_Per", 'WFOM - Time_Base'!$B$4:$B$29,0), MATCH(CONCATENATE($G313,AA$2),'WFOM - Time_Base'!$A$8:$API$8,0)),
IFERROR($AN313 * INDEX('Inputs from Uganda staff'!$E$61:$BM$80,MATCH('HRH Need estimation'!AA$2,'Inputs from Uganda staff'!$E$61:$E$80,0),MATCH('HRH Need estimation'!$D313,'Inputs from Uganda staff'!$E$6:$BM$6,0)),
""))</f>
        <v>0</v>
      </c>
      <c r="AB313" s="122">
        <f>IFERROR(
$AN313 * INDEX('WFOM - Time_Base'!$A$4:$API$29, MATCH("CenHos", 'WFOM - Time_Base'!$B$4:$B$29,0), MATCH(CONCATENATE($G313,AB$2),'WFOM - Time_Base'!$A$8:$API$8,0)) *
INDEX('WFOM - Time_Base'!$A$4:$API$29, MATCH("CenHos_Per", 'WFOM - Time_Base'!$B$4:$B$29,0), MATCH(CONCATENATE($G313,AB$2),'WFOM - Time_Base'!$A$8:$API$8,0)),
IFERROR($AN313 * INDEX('Inputs from Uganda staff'!$E$61:$BM$80,MATCH('HRH Need estimation'!AB$2,'Inputs from Uganda staff'!$E$61:$E$80,0),MATCH('HRH Need estimation'!$D313,'Inputs from Uganda staff'!$E$6:$BM$6,0)),
""))</f>
        <v>0</v>
      </c>
      <c r="AC313" s="122" t="str">
        <f>IFERROR(
$AN313 * INDEX('WFOM - Time_Base'!$A$4:$API$29, MATCH("CenHos", 'WFOM - Time_Base'!$B$4:$B$29,0), MATCH(CONCATENATE($G313,AC$2),'WFOM - Time_Base'!$A$8:$API$8,0)) *
INDEX('WFOM - Time_Base'!$A$4:$API$29, MATCH("CenHos_Per", 'WFOM - Time_Base'!$B$4:$B$29,0), MATCH(CONCATENATE($G313,AC$2),'WFOM - Time_Base'!$A$8:$API$8,0)),
IFERROR($AN313 * INDEX('Inputs from Uganda staff'!$E$61:$BM$80,MATCH('HRH Need estimation'!AC$2,'Inputs from Uganda staff'!$E$61:$E$80,0),MATCH('HRH Need estimation'!$D313,'Inputs from Uganda staff'!$E$6:$BM$6,0)),
""))</f>
        <v/>
      </c>
      <c r="AD313" s="122">
        <f>IFERROR(
$AN313 * INDEX('WFOM - Time_Base'!$A$4:$API$29, MATCH("CenHos", 'WFOM - Time_Base'!$B$4:$B$29,0), MATCH(CONCATENATE($G313,AD$2),'WFOM - Time_Base'!$A$8:$API$8,0)) *
INDEX('WFOM - Time_Base'!$A$4:$API$29, MATCH("CenHos_Per", 'WFOM - Time_Base'!$B$4:$B$29,0), MATCH(CONCATENATE($G313,AD$2),'WFOM - Time_Base'!$A$8:$API$8,0)),
IFERROR($AN313 * INDEX('Inputs from Uganda staff'!$E$61:$BM$80,MATCH('HRH Need estimation'!AD$2,'Inputs from Uganda staff'!$E$61:$E$80,0),MATCH('HRH Need estimation'!$D313,'Inputs from Uganda staff'!$E$6:$BM$6,0)),
""))</f>
        <v>0</v>
      </c>
      <c r="AE313" s="122">
        <f>IFERROR(
$AN313 * INDEX('WFOM - Time_Base'!$A$4:$API$29, MATCH("CenHos", 'WFOM - Time_Base'!$B$4:$B$29,0), MATCH(CONCATENATE($G313,AE$2),'WFOM - Time_Base'!$A$8:$API$8,0)) *
INDEX('WFOM - Time_Base'!$A$4:$API$29, MATCH("CenHos_Per", 'WFOM - Time_Base'!$B$4:$B$29,0), MATCH(CONCATENATE($G313,AE$2),'WFOM - Time_Base'!$A$8:$API$8,0)),
IFERROR($AN313 * INDEX('Inputs from Uganda staff'!$E$61:$BM$80,MATCH('HRH Need estimation'!AE$2,'Inputs from Uganda staff'!$E$61:$E$80,0),MATCH('HRH Need estimation'!$D313,'Inputs from Uganda staff'!$E$6:$BM$6,0)),
""))</f>
        <v>0</v>
      </c>
      <c r="AF313" s="122">
        <f>IFERROR(
$AN313 * INDEX('WFOM - Time_Base'!$A$4:$API$29, MATCH("CenHos", 'WFOM - Time_Base'!$B$4:$B$29,0), MATCH(CONCATENATE($G313,AF$2),'WFOM - Time_Base'!$A$8:$API$8,0)) *
INDEX('WFOM - Time_Base'!$A$4:$API$29, MATCH("CenHos_Per", 'WFOM - Time_Base'!$B$4:$B$29,0), MATCH(CONCATENATE($G313,AF$2),'WFOM - Time_Base'!$A$8:$API$8,0)),
IFERROR($AN313 * INDEX('Inputs from Uganda staff'!$E$61:$BM$80,MATCH('HRH Need estimation'!AF$2,'Inputs from Uganda staff'!$E$61:$E$80,0),MATCH('HRH Need estimation'!$D313,'Inputs from Uganda staff'!$E$6:$BM$6,0)),
""))</f>
        <v>0</v>
      </c>
      <c r="AG313" s="122">
        <f>IFERROR(
$AN313 * INDEX('WFOM - Time_Base'!$A$4:$API$29, MATCH("CenHos", 'WFOM - Time_Base'!$B$4:$B$29,0), MATCH(CONCATENATE($G313,AG$2),'WFOM - Time_Base'!$A$8:$API$8,0)) *
INDEX('WFOM - Time_Base'!$A$4:$API$29, MATCH("CenHos_Per", 'WFOM - Time_Base'!$B$4:$B$29,0), MATCH(CONCATENATE($G313,AG$2),'WFOM - Time_Base'!$A$8:$API$8,0)),
IFERROR($AN313 * INDEX('Inputs from Uganda staff'!$E$61:$BM$80,MATCH('HRH Need estimation'!AG$2,'Inputs from Uganda staff'!$E$61:$E$80,0),MATCH('HRH Need estimation'!$D313,'Inputs from Uganda staff'!$E$6:$BM$6,0)),
""))</f>
        <v>0</v>
      </c>
      <c r="AH313" s="122">
        <f>IFERROR(
$AN313 * INDEX('WFOM - Time_Base'!$A$4:$API$29, MATCH("CenHos", 'WFOM - Time_Base'!$B$4:$B$29,0), MATCH(CONCATENATE($G313,AH$2),'WFOM - Time_Base'!$A$8:$API$8,0)) *
INDEX('WFOM - Time_Base'!$A$4:$API$29, MATCH("CenHos_Per", 'WFOM - Time_Base'!$B$4:$B$29,0), MATCH(CONCATENATE($G313,AH$2),'WFOM - Time_Base'!$A$8:$API$8,0)),
IFERROR($AN313 * INDEX('Inputs from Uganda staff'!$E$61:$BM$80,MATCH('HRH Need estimation'!AH$2,'Inputs from Uganda staff'!$E$61:$E$80,0),MATCH('HRH Need estimation'!$D313,'Inputs from Uganda staff'!$E$6:$BM$6,0)),
""))</f>
        <v>0</v>
      </c>
      <c r="AI313" s="122">
        <f>IFERROR(
$AN313 * INDEX('WFOM - Time_Base'!$A$4:$API$29, MATCH("CenHos", 'WFOM - Time_Base'!$B$4:$B$29,0), MATCH(CONCATENATE($G313,AI$2),'WFOM - Time_Base'!$A$8:$API$8,0)) *
INDEX('WFOM - Time_Base'!$A$4:$API$29, MATCH("CenHos_Per", 'WFOM - Time_Base'!$B$4:$B$29,0), MATCH(CONCATENATE($G313,AI$2),'WFOM - Time_Base'!$A$8:$API$8,0)),
IFERROR($AN313 * INDEX('Inputs from Uganda staff'!$E$61:$BM$80,MATCH('HRH Need estimation'!AI$2,'Inputs from Uganda staff'!$E$61:$E$80,0),MATCH('HRH Need estimation'!$D313,'Inputs from Uganda staff'!$E$6:$BM$6,0)),
""))</f>
        <v>0</v>
      </c>
      <c r="AJ313" s="122">
        <f>IFERROR(
$AN313 * INDEX('WFOM - Time_Base'!$A$4:$API$29, MATCH("CenHos", 'WFOM - Time_Base'!$B$4:$B$29,0), MATCH(CONCATENATE($G313,AJ$2),'WFOM - Time_Base'!$A$8:$API$8,0)) *
INDEX('WFOM - Time_Base'!$A$4:$API$29, MATCH("CenHos_Per", 'WFOM - Time_Base'!$B$4:$B$29,0), MATCH(CONCATENATE($G313,AJ$2),'WFOM - Time_Base'!$A$8:$API$8,0)),
IFERROR($AN313 * INDEX('Inputs from Uganda staff'!$E$61:$BM$80,MATCH('HRH Need estimation'!AJ$2,'Inputs from Uganda staff'!$E$61:$E$80,0),MATCH('HRH Need estimation'!$D313,'Inputs from Uganda staff'!$E$6:$BM$6,0)),
""))</f>
        <v>0</v>
      </c>
      <c r="AK313" s="122">
        <f>IFERROR(
$AN313 * INDEX('WFOM - Time_Base'!$A$4:$API$29, MATCH("CenHos", 'WFOM - Time_Base'!$B$4:$B$29,0), MATCH(CONCATENATE($G313,AK$2),'WFOM - Time_Base'!$A$8:$API$8,0)) *
INDEX('WFOM - Time_Base'!$A$4:$API$29, MATCH("CenHos_Per", 'WFOM - Time_Base'!$B$4:$B$29,0), MATCH(CONCATENATE($G313,AK$2),'WFOM - Time_Base'!$A$8:$API$8,0)),
IFERROR($AN313 * INDEX('Inputs from Uganda staff'!$E$61:$BM$80,MATCH('HRH Need estimation'!AK$2,'Inputs from Uganda staff'!$E$61:$E$80,0),MATCH('HRH Need estimation'!$D313,'Inputs from Uganda staff'!$E$6:$BM$6,0)),
""))</f>
        <v>0</v>
      </c>
      <c r="AL313" s="122">
        <f>IFERROR(
$AN313 * INDEX('WFOM - Time_Base'!$A$4:$API$29, MATCH("CenHos", 'WFOM - Time_Base'!$B$4:$B$29,0), MATCH(CONCATENATE($G313,AL$2),'WFOM - Time_Base'!$A$8:$API$8,0)) *
INDEX('WFOM - Time_Base'!$A$4:$API$29, MATCH("CenHos_Per", 'WFOM - Time_Base'!$B$4:$B$29,0), MATCH(CONCATENATE($G313,AL$2),'WFOM - Time_Base'!$A$8:$API$8,0)),
IFERROR($AN313 * INDEX('Inputs from Uganda staff'!$E$61:$BM$80,MATCH('HRH Need estimation'!AL$2,'Inputs from Uganda staff'!$E$61:$E$80,0),MATCH('HRH Need estimation'!$D313,'Inputs from Uganda staff'!$E$6:$BM$6,0)),
""))</f>
        <v>0</v>
      </c>
      <c r="AN313">
        <v>1</v>
      </c>
      <c r="AO313" t="str">
        <f t="shared" si="12"/>
        <v>335</v>
      </c>
    </row>
    <row r="314" spans="1:41">
      <c r="A314" s="106" t="s">
        <v>915</v>
      </c>
      <c r="B314" s="106" t="s">
        <v>647</v>
      </c>
      <c r="C314" s="107" t="s">
        <v>843</v>
      </c>
      <c r="D314" s="115" t="s">
        <v>844</v>
      </c>
      <c r="E314" s="122" t="s">
        <v>867</v>
      </c>
      <c r="F314" s="200" t="s">
        <v>21</v>
      </c>
      <c r="G314" s="122" t="str">
        <f>IF(F314&lt;&gt;"", VLOOKUP(F314,'WFOM - Cadre and Service List'!$E$4:$F$52,2,FALSE), "")</f>
        <v>Over5OPD</v>
      </c>
      <c r="H314" s="122"/>
      <c r="I314" s="207"/>
      <c r="J314" s="207"/>
      <c r="K314" s="207"/>
      <c r="L314" s="207"/>
      <c r="M314" s="207"/>
      <c r="N314" s="207"/>
      <c r="O314" s="207"/>
      <c r="P314" s="207">
        <f t="shared" si="11"/>
        <v>0</v>
      </c>
      <c r="Q314" s="122" t="s">
        <v>1947</v>
      </c>
      <c r="R314" s="122">
        <f>IFERROR(
$AN314 * INDEX('WFOM - Time_Base'!$A$4:$API$29, MATCH("CenHos", 'WFOM - Time_Base'!$B$4:$B$29,0), MATCH(CONCATENATE($G314,R$2),'WFOM - Time_Base'!$A$8:$API$8,0)) *
INDEX('WFOM - Time_Base'!$A$4:$API$29, MATCH("CenHos_Per", 'WFOM - Time_Base'!$B$4:$B$29,0), MATCH(CONCATENATE($G314,R$2),'WFOM - Time_Base'!$A$8:$API$8,0)),
IFERROR($AN314 * INDEX('Inputs from Uganda staff'!$E$61:$BM$80,MATCH('HRH Need estimation'!R$2,'Inputs from Uganda staff'!$E$61:$E$80,0),MATCH('HRH Need estimation'!$D314,'Inputs from Uganda staff'!$E$6:$BM$6,0)),
""))</f>
        <v>3.5</v>
      </c>
      <c r="S314" s="122">
        <f>IFERROR(
$AN314 * INDEX('WFOM - Time_Base'!$A$4:$API$29, MATCH("CenHos", 'WFOM - Time_Base'!$B$4:$B$29,0), MATCH(CONCATENATE($G314,S$2),'WFOM - Time_Base'!$A$8:$API$8,0)) *
INDEX('WFOM - Time_Base'!$A$4:$API$29, MATCH("CenHos_Per", 'WFOM - Time_Base'!$B$4:$B$29,0), MATCH(CONCATENATE($G314,S$2),'WFOM - Time_Base'!$A$8:$API$8,0)),
IFERROR($AN314 * INDEX('Inputs from Uganda staff'!$E$61:$BM$80,MATCH('HRH Need estimation'!S$2,'Inputs from Uganda staff'!$E$61:$E$80,0),MATCH('HRH Need estimation'!$D314,'Inputs from Uganda staff'!$E$6:$BM$6,0)),
""))</f>
        <v>6</v>
      </c>
      <c r="T314" s="122">
        <f>IFERROR(
$AN314 * INDEX('WFOM - Time_Base'!$A$4:$API$29, MATCH("CenHos", 'WFOM - Time_Base'!$B$4:$B$29,0), MATCH(CONCATENATE($G314,T$2),'WFOM - Time_Base'!$A$8:$API$8,0)) *
INDEX('WFOM - Time_Base'!$A$4:$API$29, MATCH("CenHos_Per", 'WFOM - Time_Base'!$B$4:$B$29,0), MATCH(CONCATENATE($G314,T$2),'WFOM - Time_Base'!$A$8:$API$8,0)),
IFERROR($AN314 * INDEX('Inputs from Uganda staff'!$E$61:$BM$80,MATCH('HRH Need estimation'!T$2,'Inputs from Uganda staff'!$E$61:$E$80,0),MATCH('HRH Need estimation'!$D314,'Inputs from Uganda staff'!$E$6:$BM$6,0)),
""))</f>
        <v>0</v>
      </c>
      <c r="U314" s="122">
        <f>IFERROR(
$AN314 * INDEX('WFOM - Time_Base'!$A$4:$API$29, MATCH("CenHos", 'WFOM - Time_Base'!$B$4:$B$29,0), MATCH(CONCATENATE($G314,U$2),'WFOM - Time_Base'!$A$8:$API$8,0)) *
INDEX('WFOM - Time_Base'!$A$4:$API$29, MATCH("CenHos_Per", 'WFOM - Time_Base'!$B$4:$B$29,0), MATCH(CONCATENATE($G314,U$2),'WFOM - Time_Base'!$A$8:$API$8,0)),
IFERROR($AN314 * INDEX('Inputs from Uganda staff'!$E$61:$BM$80,MATCH('HRH Need estimation'!U$2,'Inputs from Uganda staff'!$E$61:$E$80,0),MATCH('HRH Need estimation'!$D314,'Inputs from Uganda staff'!$E$6:$BM$6,0)),
""))</f>
        <v>1</v>
      </c>
      <c r="V314" s="122">
        <f>IFERROR(
$AN314 * INDEX('WFOM - Time_Base'!$A$4:$API$29, MATCH("CenHos", 'WFOM - Time_Base'!$B$4:$B$29,0), MATCH(CONCATENATE($G314,V$2),'WFOM - Time_Base'!$A$8:$API$8,0)) *
INDEX('WFOM - Time_Base'!$A$4:$API$29, MATCH("CenHos_Per", 'WFOM - Time_Base'!$B$4:$B$29,0), MATCH(CONCATENATE($G314,V$2),'WFOM - Time_Base'!$A$8:$API$8,0)),
IFERROR($AN314 * INDEX('Inputs from Uganda staff'!$E$61:$BM$80,MATCH('HRH Need estimation'!V$2,'Inputs from Uganda staff'!$E$61:$E$80,0),MATCH('HRH Need estimation'!$D314,'Inputs from Uganda staff'!$E$6:$BM$6,0)),
""))</f>
        <v>4</v>
      </c>
      <c r="W314" s="122">
        <f>IFERROR(
$AN314 * INDEX('WFOM - Time_Base'!$A$4:$API$29, MATCH("CenHos", 'WFOM - Time_Base'!$B$4:$B$29,0), MATCH(CONCATENATE($G314,W$2),'WFOM - Time_Base'!$A$8:$API$8,0)) *
INDEX('WFOM - Time_Base'!$A$4:$API$29, MATCH("CenHos_Per", 'WFOM - Time_Base'!$B$4:$B$29,0), MATCH(CONCATENATE($G314,W$2),'WFOM - Time_Base'!$A$8:$API$8,0)),
IFERROR($AN314 * INDEX('Inputs from Uganda staff'!$E$61:$BM$80,MATCH('HRH Need estimation'!W$2,'Inputs from Uganda staff'!$E$61:$E$80,0),MATCH('HRH Need estimation'!$D314,'Inputs from Uganda staff'!$E$6:$BM$6,0)),
""))</f>
        <v>0</v>
      </c>
      <c r="X314" s="122">
        <f>IFERROR(
$AN314 * INDEX('WFOM - Time_Base'!$A$4:$API$29, MATCH("CenHos", 'WFOM - Time_Base'!$B$4:$B$29,0), MATCH(CONCATENATE($G314,X$2),'WFOM - Time_Base'!$A$8:$API$8,0)) *
INDEX('WFOM - Time_Base'!$A$4:$API$29, MATCH("CenHos_Per", 'WFOM - Time_Base'!$B$4:$B$29,0), MATCH(CONCATENATE($G314,X$2),'WFOM - Time_Base'!$A$8:$API$8,0)),
IFERROR($AN314 * INDEX('Inputs from Uganda staff'!$E$61:$BM$80,MATCH('HRH Need estimation'!X$2,'Inputs from Uganda staff'!$E$61:$E$80,0),MATCH('HRH Need estimation'!$D314,'Inputs from Uganda staff'!$E$6:$BM$6,0)),
""))</f>
        <v>0</v>
      </c>
      <c r="Y314" s="122">
        <f>IFERROR(
$AN314 * INDEX('WFOM - Time_Base'!$A$4:$API$29, MATCH("CenHos", 'WFOM - Time_Base'!$B$4:$B$29,0), MATCH(CONCATENATE($G314,Y$2),'WFOM - Time_Base'!$A$8:$API$8,0)) *
INDEX('WFOM - Time_Base'!$A$4:$API$29, MATCH("CenHos_Per", 'WFOM - Time_Base'!$B$4:$B$29,0), MATCH(CONCATENATE($G314,Y$2),'WFOM - Time_Base'!$A$8:$API$8,0)),
IFERROR($AN314 * INDEX('Inputs from Uganda staff'!$E$61:$BM$80,MATCH('HRH Need estimation'!Y$2,'Inputs from Uganda staff'!$E$61:$E$80,0),MATCH('HRH Need estimation'!$D314,'Inputs from Uganda staff'!$E$6:$BM$6,0)),
""))</f>
        <v>0</v>
      </c>
      <c r="Z314" s="122">
        <f>IFERROR(
$AN314 * INDEX('WFOM - Time_Base'!$A$4:$API$29, MATCH("CenHos", 'WFOM - Time_Base'!$B$4:$B$29,0), MATCH(CONCATENATE($G314,Z$2),'WFOM - Time_Base'!$A$8:$API$8,0)) *
INDEX('WFOM - Time_Base'!$A$4:$API$29, MATCH("CenHos_Per", 'WFOM - Time_Base'!$B$4:$B$29,0), MATCH(CONCATENATE($G314,Z$2),'WFOM - Time_Base'!$A$8:$API$8,0)),
IFERROR($AN314 * INDEX('Inputs from Uganda staff'!$E$61:$BM$80,MATCH('HRH Need estimation'!Z$2,'Inputs from Uganda staff'!$E$61:$E$80,0),MATCH('HRH Need estimation'!$D314,'Inputs from Uganda staff'!$E$6:$BM$6,0)),
""))</f>
        <v>0</v>
      </c>
      <c r="AA314" s="122">
        <f>IFERROR(
$AN314 * INDEX('WFOM - Time_Base'!$A$4:$API$29, MATCH("CenHos", 'WFOM - Time_Base'!$B$4:$B$29,0), MATCH(CONCATENATE($G314,AA$2),'WFOM - Time_Base'!$A$8:$API$8,0)) *
INDEX('WFOM - Time_Base'!$A$4:$API$29, MATCH("CenHos_Per", 'WFOM - Time_Base'!$B$4:$B$29,0), MATCH(CONCATENATE($G314,AA$2),'WFOM - Time_Base'!$A$8:$API$8,0)),
IFERROR($AN314 * INDEX('Inputs from Uganda staff'!$E$61:$BM$80,MATCH('HRH Need estimation'!AA$2,'Inputs from Uganda staff'!$E$61:$E$80,0),MATCH('HRH Need estimation'!$D314,'Inputs from Uganda staff'!$E$6:$BM$6,0)),
""))</f>
        <v>0</v>
      </c>
      <c r="AB314" s="122">
        <f>IFERROR(
$AN314 * INDEX('WFOM - Time_Base'!$A$4:$API$29, MATCH("CenHos", 'WFOM - Time_Base'!$B$4:$B$29,0), MATCH(CONCATENATE($G314,AB$2),'WFOM - Time_Base'!$A$8:$API$8,0)) *
INDEX('WFOM - Time_Base'!$A$4:$API$29, MATCH("CenHos_Per", 'WFOM - Time_Base'!$B$4:$B$29,0), MATCH(CONCATENATE($G314,AB$2),'WFOM - Time_Base'!$A$8:$API$8,0)),
IFERROR($AN314 * INDEX('Inputs from Uganda staff'!$E$61:$BM$80,MATCH('HRH Need estimation'!AB$2,'Inputs from Uganda staff'!$E$61:$E$80,0),MATCH('HRH Need estimation'!$D314,'Inputs from Uganda staff'!$E$6:$BM$6,0)),
""))</f>
        <v>0</v>
      </c>
      <c r="AC314" s="122" t="str">
        <f>IFERROR(
$AN314 * INDEX('WFOM - Time_Base'!$A$4:$API$29, MATCH("CenHos", 'WFOM - Time_Base'!$B$4:$B$29,0), MATCH(CONCATENATE($G314,AC$2),'WFOM - Time_Base'!$A$8:$API$8,0)) *
INDEX('WFOM - Time_Base'!$A$4:$API$29, MATCH("CenHos_Per", 'WFOM - Time_Base'!$B$4:$B$29,0), MATCH(CONCATENATE($G314,AC$2),'WFOM - Time_Base'!$A$8:$API$8,0)),
IFERROR($AN314 * INDEX('Inputs from Uganda staff'!$E$61:$BM$80,MATCH('HRH Need estimation'!AC$2,'Inputs from Uganda staff'!$E$61:$E$80,0),MATCH('HRH Need estimation'!$D314,'Inputs from Uganda staff'!$E$6:$BM$6,0)),
""))</f>
        <v/>
      </c>
      <c r="AD314" s="122">
        <f>IFERROR(
$AN314 * INDEX('WFOM - Time_Base'!$A$4:$API$29, MATCH("CenHos", 'WFOM - Time_Base'!$B$4:$B$29,0), MATCH(CONCATENATE($G314,AD$2),'WFOM - Time_Base'!$A$8:$API$8,0)) *
INDEX('WFOM - Time_Base'!$A$4:$API$29, MATCH("CenHos_Per", 'WFOM - Time_Base'!$B$4:$B$29,0), MATCH(CONCATENATE($G314,AD$2),'WFOM - Time_Base'!$A$8:$API$8,0)),
IFERROR($AN314 * INDEX('Inputs from Uganda staff'!$E$61:$BM$80,MATCH('HRH Need estimation'!AD$2,'Inputs from Uganda staff'!$E$61:$E$80,0),MATCH('HRH Need estimation'!$D314,'Inputs from Uganda staff'!$E$6:$BM$6,0)),
""))</f>
        <v>0</v>
      </c>
      <c r="AE314" s="122">
        <f>IFERROR(
$AN314 * INDEX('WFOM - Time_Base'!$A$4:$API$29, MATCH("CenHos", 'WFOM - Time_Base'!$B$4:$B$29,0), MATCH(CONCATENATE($G314,AE$2),'WFOM - Time_Base'!$A$8:$API$8,0)) *
INDEX('WFOM - Time_Base'!$A$4:$API$29, MATCH("CenHos_Per", 'WFOM - Time_Base'!$B$4:$B$29,0), MATCH(CONCATENATE($G314,AE$2),'WFOM - Time_Base'!$A$8:$API$8,0)),
IFERROR($AN314 * INDEX('Inputs from Uganda staff'!$E$61:$BM$80,MATCH('HRH Need estimation'!AE$2,'Inputs from Uganda staff'!$E$61:$E$80,0),MATCH('HRH Need estimation'!$D314,'Inputs from Uganda staff'!$E$6:$BM$6,0)),
""))</f>
        <v>0</v>
      </c>
      <c r="AF314" s="122">
        <f>IFERROR(
$AN314 * INDEX('WFOM - Time_Base'!$A$4:$API$29, MATCH("CenHos", 'WFOM - Time_Base'!$B$4:$B$29,0), MATCH(CONCATENATE($G314,AF$2),'WFOM - Time_Base'!$A$8:$API$8,0)) *
INDEX('WFOM - Time_Base'!$A$4:$API$29, MATCH("CenHos_Per", 'WFOM - Time_Base'!$B$4:$B$29,0), MATCH(CONCATENATE($G314,AF$2),'WFOM - Time_Base'!$A$8:$API$8,0)),
IFERROR($AN314 * INDEX('Inputs from Uganda staff'!$E$61:$BM$80,MATCH('HRH Need estimation'!AF$2,'Inputs from Uganda staff'!$E$61:$E$80,0),MATCH('HRH Need estimation'!$D314,'Inputs from Uganda staff'!$E$6:$BM$6,0)),
""))</f>
        <v>0</v>
      </c>
      <c r="AG314" s="122">
        <f>IFERROR(
$AN314 * INDEX('WFOM - Time_Base'!$A$4:$API$29, MATCH("CenHos", 'WFOM - Time_Base'!$B$4:$B$29,0), MATCH(CONCATENATE($G314,AG$2),'WFOM - Time_Base'!$A$8:$API$8,0)) *
INDEX('WFOM - Time_Base'!$A$4:$API$29, MATCH("CenHos_Per", 'WFOM - Time_Base'!$B$4:$B$29,0), MATCH(CONCATENATE($G314,AG$2),'WFOM - Time_Base'!$A$8:$API$8,0)),
IFERROR($AN314 * INDEX('Inputs from Uganda staff'!$E$61:$BM$80,MATCH('HRH Need estimation'!AG$2,'Inputs from Uganda staff'!$E$61:$E$80,0),MATCH('HRH Need estimation'!$D314,'Inputs from Uganda staff'!$E$6:$BM$6,0)),
""))</f>
        <v>0</v>
      </c>
      <c r="AH314" s="122">
        <f>IFERROR(
$AN314 * INDEX('WFOM - Time_Base'!$A$4:$API$29, MATCH("CenHos", 'WFOM - Time_Base'!$B$4:$B$29,0), MATCH(CONCATENATE($G314,AH$2),'WFOM - Time_Base'!$A$8:$API$8,0)) *
INDEX('WFOM - Time_Base'!$A$4:$API$29, MATCH("CenHos_Per", 'WFOM - Time_Base'!$B$4:$B$29,0), MATCH(CONCATENATE($G314,AH$2),'WFOM - Time_Base'!$A$8:$API$8,0)),
IFERROR($AN314 * INDEX('Inputs from Uganda staff'!$E$61:$BM$80,MATCH('HRH Need estimation'!AH$2,'Inputs from Uganda staff'!$E$61:$E$80,0),MATCH('HRH Need estimation'!$D314,'Inputs from Uganda staff'!$E$6:$BM$6,0)),
""))</f>
        <v>0</v>
      </c>
      <c r="AI314" s="122">
        <f>IFERROR(
$AN314 * INDEX('WFOM - Time_Base'!$A$4:$API$29, MATCH("CenHos", 'WFOM - Time_Base'!$B$4:$B$29,0), MATCH(CONCATENATE($G314,AI$2),'WFOM - Time_Base'!$A$8:$API$8,0)) *
INDEX('WFOM - Time_Base'!$A$4:$API$29, MATCH("CenHos_Per", 'WFOM - Time_Base'!$B$4:$B$29,0), MATCH(CONCATENATE($G314,AI$2),'WFOM - Time_Base'!$A$8:$API$8,0)),
IFERROR($AN314 * INDEX('Inputs from Uganda staff'!$E$61:$BM$80,MATCH('HRH Need estimation'!AI$2,'Inputs from Uganda staff'!$E$61:$E$80,0),MATCH('HRH Need estimation'!$D314,'Inputs from Uganda staff'!$E$6:$BM$6,0)),
""))</f>
        <v>0</v>
      </c>
      <c r="AJ314" s="122">
        <f>IFERROR(
$AN314 * INDEX('WFOM - Time_Base'!$A$4:$API$29, MATCH("CenHos", 'WFOM - Time_Base'!$B$4:$B$29,0), MATCH(CONCATENATE($G314,AJ$2),'WFOM - Time_Base'!$A$8:$API$8,0)) *
INDEX('WFOM - Time_Base'!$A$4:$API$29, MATCH("CenHos_Per", 'WFOM - Time_Base'!$B$4:$B$29,0), MATCH(CONCATENATE($G314,AJ$2),'WFOM - Time_Base'!$A$8:$API$8,0)),
IFERROR($AN314 * INDEX('Inputs from Uganda staff'!$E$61:$BM$80,MATCH('HRH Need estimation'!AJ$2,'Inputs from Uganda staff'!$E$61:$E$80,0),MATCH('HRH Need estimation'!$D314,'Inputs from Uganda staff'!$E$6:$BM$6,0)),
""))</f>
        <v>0</v>
      </c>
      <c r="AK314" s="122">
        <f>IFERROR(
$AN314 * INDEX('WFOM - Time_Base'!$A$4:$API$29, MATCH("CenHos", 'WFOM - Time_Base'!$B$4:$B$29,0), MATCH(CONCATENATE($G314,AK$2),'WFOM - Time_Base'!$A$8:$API$8,0)) *
INDEX('WFOM - Time_Base'!$A$4:$API$29, MATCH("CenHos_Per", 'WFOM - Time_Base'!$B$4:$B$29,0), MATCH(CONCATENATE($G314,AK$2),'WFOM - Time_Base'!$A$8:$API$8,0)),
IFERROR($AN314 * INDEX('Inputs from Uganda staff'!$E$61:$BM$80,MATCH('HRH Need estimation'!AK$2,'Inputs from Uganda staff'!$E$61:$E$80,0),MATCH('HRH Need estimation'!$D314,'Inputs from Uganda staff'!$E$6:$BM$6,0)),
""))</f>
        <v>0</v>
      </c>
      <c r="AL314" s="122">
        <f>IFERROR(
$AN314 * INDEX('WFOM - Time_Base'!$A$4:$API$29, MATCH("CenHos", 'WFOM - Time_Base'!$B$4:$B$29,0), MATCH(CONCATENATE($G314,AL$2),'WFOM - Time_Base'!$A$8:$API$8,0)) *
INDEX('WFOM - Time_Base'!$A$4:$API$29, MATCH("CenHos_Per", 'WFOM - Time_Base'!$B$4:$B$29,0), MATCH(CONCATENATE($G314,AL$2),'WFOM - Time_Base'!$A$8:$API$8,0)),
IFERROR($AN314 * INDEX('Inputs from Uganda staff'!$E$61:$BM$80,MATCH('HRH Need estimation'!AL$2,'Inputs from Uganda staff'!$E$61:$E$80,0),MATCH('HRH Need estimation'!$D314,'Inputs from Uganda staff'!$E$6:$BM$6,0)),
""))</f>
        <v>0</v>
      </c>
      <c r="AN314">
        <v>1</v>
      </c>
      <c r="AO314" t="e">
        <f t="shared" si="12"/>
        <v>#N/A</v>
      </c>
    </row>
    <row r="315" spans="1:41">
      <c r="A315" s="106" t="s">
        <v>915</v>
      </c>
      <c r="B315" s="106" t="s">
        <v>647</v>
      </c>
      <c r="C315" s="107" t="s">
        <v>845</v>
      </c>
      <c r="D315" s="115" t="s">
        <v>846</v>
      </c>
      <c r="E315" s="122" t="s">
        <v>867</v>
      </c>
      <c r="F315" s="200" t="s">
        <v>21</v>
      </c>
      <c r="G315" s="122" t="str">
        <f>IF(F315&lt;&gt;"", VLOOKUP(F315,'WFOM - Cadre and Service List'!$E$4:$F$52,2,FALSE), "")</f>
        <v>Over5OPD</v>
      </c>
      <c r="H315" s="122"/>
      <c r="I315" s="207"/>
      <c r="J315" s="207"/>
      <c r="K315" s="207"/>
      <c r="L315" s="207"/>
      <c r="M315" s="207"/>
      <c r="N315" s="207"/>
      <c r="O315" s="207"/>
      <c r="P315" s="207">
        <f t="shared" si="11"/>
        <v>0</v>
      </c>
      <c r="Q315" s="122" t="s">
        <v>1947</v>
      </c>
      <c r="R315" s="122">
        <f>IFERROR(
$AN315 * INDEX('WFOM - Time_Base'!$A$4:$API$29, MATCH("CenHos", 'WFOM - Time_Base'!$B$4:$B$29,0), MATCH(CONCATENATE($G315,R$2),'WFOM - Time_Base'!$A$8:$API$8,0)) *
INDEX('WFOM - Time_Base'!$A$4:$API$29, MATCH("CenHos_Per", 'WFOM - Time_Base'!$B$4:$B$29,0), MATCH(CONCATENATE($G315,R$2),'WFOM - Time_Base'!$A$8:$API$8,0)),
IFERROR($AN315 * INDEX('Inputs from Uganda staff'!$E$61:$BM$80,MATCH('HRH Need estimation'!R$2,'Inputs from Uganda staff'!$E$61:$E$80,0),MATCH('HRH Need estimation'!$D315,'Inputs from Uganda staff'!$E$6:$BM$6,0)),
""))</f>
        <v>3.5</v>
      </c>
      <c r="S315" s="122">
        <f>IFERROR(
$AN315 * INDEX('WFOM - Time_Base'!$A$4:$API$29, MATCH("CenHos", 'WFOM - Time_Base'!$B$4:$B$29,0), MATCH(CONCATENATE($G315,S$2),'WFOM - Time_Base'!$A$8:$API$8,0)) *
INDEX('WFOM - Time_Base'!$A$4:$API$29, MATCH("CenHos_Per", 'WFOM - Time_Base'!$B$4:$B$29,0), MATCH(CONCATENATE($G315,S$2),'WFOM - Time_Base'!$A$8:$API$8,0)),
IFERROR($AN315 * INDEX('Inputs from Uganda staff'!$E$61:$BM$80,MATCH('HRH Need estimation'!S$2,'Inputs from Uganda staff'!$E$61:$E$80,0),MATCH('HRH Need estimation'!$D315,'Inputs from Uganda staff'!$E$6:$BM$6,0)),
""))</f>
        <v>6</v>
      </c>
      <c r="T315" s="122">
        <f>IFERROR(
$AN315 * INDEX('WFOM - Time_Base'!$A$4:$API$29, MATCH("CenHos", 'WFOM - Time_Base'!$B$4:$B$29,0), MATCH(CONCATENATE($G315,T$2),'WFOM - Time_Base'!$A$8:$API$8,0)) *
INDEX('WFOM - Time_Base'!$A$4:$API$29, MATCH("CenHos_Per", 'WFOM - Time_Base'!$B$4:$B$29,0), MATCH(CONCATENATE($G315,T$2),'WFOM - Time_Base'!$A$8:$API$8,0)),
IFERROR($AN315 * INDEX('Inputs from Uganda staff'!$E$61:$BM$80,MATCH('HRH Need estimation'!T$2,'Inputs from Uganda staff'!$E$61:$E$80,0),MATCH('HRH Need estimation'!$D315,'Inputs from Uganda staff'!$E$6:$BM$6,0)),
""))</f>
        <v>0</v>
      </c>
      <c r="U315" s="122">
        <f>IFERROR(
$AN315 * INDEX('WFOM - Time_Base'!$A$4:$API$29, MATCH("CenHos", 'WFOM - Time_Base'!$B$4:$B$29,0), MATCH(CONCATENATE($G315,U$2),'WFOM - Time_Base'!$A$8:$API$8,0)) *
INDEX('WFOM - Time_Base'!$A$4:$API$29, MATCH("CenHos_Per", 'WFOM - Time_Base'!$B$4:$B$29,0), MATCH(CONCATENATE($G315,U$2),'WFOM - Time_Base'!$A$8:$API$8,0)),
IFERROR($AN315 * INDEX('Inputs from Uganda staff'!$E$61:$BM$80,MATCH('HRH Need estimation'!U$2,'Inputs from Uganda staff'!$E$61:$E$80,0),MATCH('HRH Need estimation'!$D315,'Inputs from Uganda staff'!$E$6:$BM$6,0)),
""))</f>
        <v>1</v>
      </c>
      <c r="V315" s="122">
        <f>IFERROR(
$AN315 * INDEX('WFOM - Time_Base'!$A$4:$API$29, MATCH("CenHos", 'WFOM - Time_Base'!$B$4:$B$29,0), MATCH(CONCATENATE($G315,V$2),'WFOM - Time_Base'!$A$8:$API$8,0)) *
INDEX('WFOM - Time_Base'!$A$4:$API$29, MATCH("CenHos_Per", 'WFOM - Time_Base'!$B$4:$B$29,0), MATCH(CONCATENATE($G315,V$2),'WFOM - Time_Base'!$A$8:$API$8,0)),
IFERROR($AN315 * INDEX('Inputs from Uganda staff'!$E$61:$BM$80,MATCH('HRH Need estimation'!V$2,'Inputs from Uganda staff'!$E$61:$E$80,0),MATCH('HRH Need estimation'!$D315,'Inputs from Uganda staff'!$E$6:$BM$6,0)),
""))</f>
        <v>4</v>
      </c>
      <c r="W315" s="122">
        <f>IFERROR(
$AN315 * INDEX('WFOM - Time_Base'!$A$4:$API$29, MATCH("CenHos", 'WFOM - Time_Base'!$B$4:$B$29,0), MATCH(CONCATENATE($G315,W$2),'WFOM - Time_Base'!$A$8:$API$8,0)) *
INDEX('WFOM - Time_Base'!$A$4:$API$29, MATCH("CenHos_Per", 'WFOM - Time_Base'!$B$4:$B$29,0), MATCH(CONCATENATE($G315,W$2),'WFOM - Time_Base'!$A$8:$API$8,0)),
IFERROR($AN315 * INDEX('Inputs from Uganda staff'!$E$61:$BM$80,MATCH('HRH Need estimation'!W$2,'Inputs from Uganda staff'!$E$61:$E$80,0),MATCH('HRH Need estimation'!$D315,'Inputs from Uganda staff'!$E$6:$BM$6,0)),
""))</f>
        <v>0</v>
      </c>
      <c r="X315" s="122">
        <f>IFERROR(
$AN315 * INDEX('WFOM - Time_Base'!$A$4:$API$29, MATCH("CenHos", 'WFOM - Time_Base'!$B$4:$B$29,0), MATCH(CONCATENATE($G315,X$2),'WFOM - Time_Base'!$A$8:$API$8,0)) *
INDEX('WFOM - Time_Base'!$A$4:$API$29, MATCH("CenHos_Per", 'WFOM - Time_Base'!$B$4:$B$29,0), MATCH(CONCATENATE($G315,X$2),'WFOM - Time_Base'!$A$8:$API$8,0)),
IFERROR($AN315 * INDEX('Inputs from Uganda staff'!$E$61:$BM$80,MATCH('HRH Need estimation'!X$2,'Inputs from Uganda staff'!$E$61:$E$80,0),MATCH('HRH Need estimation'!$D315,'Inputs from Uganda staff'!$E$6:$BM$6,0)),
""))</f>
        <v>0</v>
      </c>
      <c r="Y315" s="122">
        <f>IFERROR(
$AN315 * INDEX('WFOM - Time_Base'!$A$4:$API$29, MATCH("CenHos", 'WFOM - Time_Base'!$B$4:$B$29,0), MATCH(CONCATENATE($G315,Y$2),'WFOM - Time_Base'!$A$8:$API$8,0)) *
INDEX('WFOM - Time_Base'!$A$4:$API$29, MATCH("CenHos_Per", 'WFOM - Time_Base'!$B$4:$B$29,0), MATCH(CONCATENATE($G315,Y$2),'WFOM - Time_Base'!$A$8:$API$8,0)),
IFERROR($AN315 * INDEX('Inputs from Uganda staff'!$E$61:$BM$80,MATCH('HRH Need estimation'!Y$2,'Inputs from Uganda staff'!$E$61:$E$80,0),MATCH('HRH Need estimation'!$D315,'Inputs from Uganda staff'!$E$6:$BM$6,0)),
""))</f>
        <v>0</v>
      </c>
      <c r="Z315" s="122">
        <f>IFERROR(
$AN315 * INDEX('WFOM - Time_Base'!$A$4:$API$29, MATCH("CenHos", 'WFOM - Time_Base'!$B$4:$B$29,0), MATCH(CONCATENATE($G315,Z$2),'WFOM - Time_Base'!$A$8:$API$8,0)) *
INDEX('WFOM - Time_Base'!$A$4:$API$29, MATCH("CenHos_Per", 'WFOM - Time_Base'!$B$4:$B$29,0), MATCH(CONCATENATE($G315,Z$2),'WFOM - Time_Base'!$A$8:$API$8,0)),
IFERROR($AN315 * INDEX('Inputs from Uganda staff'!$E$61:$BM$80,MATCH('HRH Need estimation'!Z$2,'Inputs from Uganda staff'!$E$61:$E$80,0),MATCH('HRH Need estimation'!$D315,'Inputs from Uganda staff'!$E$6:$BM$6,0)),
""))</f>
        <v>0</v>
      </c>
      <c r="AA315" s="122">
        <f>IFERROR(
$AN315 * INDEX('WFOM - Time_Base'!$A$4:$API$29, MATCH("CenHos", 'WFOM - Time_Base'!$B$4:$B$29,0), MATCH(CONCATENATE($G315,AA$2),'WFOM - Time_Base'!$A$8:$API$8,0)) *
INDEX('WFOM - Time_Base'!$A$4:$API$29, MATCH("CenHos_Per", 'WFOM - Time_Base'!$B$4:$B$29,0), MATCH(CONCATENATE($G315,AA$2),'WFOM - Time_Base'!$A$8:$API$8,0)),
IFERROR($AN315 * INDEX('Inputs from Uganda staff'!$E$61:$BM$80,MATCH('HRH Need estimation'!AA$2,'Inputs from Uganda staff'!$E$61:$E$80,0),MATCH('HRH Need estimation'!$D315,'Inputs from Uganda staff'!$E$6:$BM$6,0)),
""))</f>
        <v>0</v>
      </c>
      <c r="AB315" s="122">
        <f>IFERROR(
$AN315 * INDEX('WFOM - Time_Base'!$A$4:$API$29, MATCH("CenHos", 'WFOM - Time_Base'!$B$4:$B$29,0), MATCH(CONCATENATE($G315,AB$2),'WFOM - Time_Base'!$A$8:$API$8,0)) *
INDEX('WFOM - Time_Base'!$A$4:$API$29, MATCH("CenHos_Per", 'WFOM - Time_Base'!$B$4:$B$29,0), MATCH(CONCATENATE($G315,AB$2),'WFOM - Time_Base'!$A$8:$API$8,0)),
IFERROR($AN315 * INDEX('Inputs from Uganda staff'!$E$61:$BM$80,MATCH('HRH Need estimation'!AB$2,'Inputs from Uganda staff'!$E$61:$E$80,0),MATCH('HRH Need estimation'!$D315,'Inputs from Uganda staff'!$E$6:$BM$6,0)),
""))</f>
        <v>0</v>
      </c>
      <c r="AC315" s="122" t="str">
        <f>IFERROR(
$AN315 * INDEX('WFOM - Time_Base'!$A$4:$API$29, MATCH("CenHos", 'WFOM - Time_Base'!$B$4:$B$29,0), MATCH(CONCATENATE($G315,AC$2),'WFOM - Time_Base'!$A$8:$API$8,0)) *
INDEX('WFOM - Time_Base'!$A$4:$API$29, MATCH("CenHos_Per", 'WFOM - Time_Base'!$B$4:$B$29,0), MATCH(CONCATENATE($G315,AC$2),'WFOM - Time_Base'!$A$8:$API$8,0)),
IFERROR($AN315 * INDEX('Inputs from Uganda staff'!$E$61:$BM$80,MATCH('HRH Need estimation'!AC$2,'Inputs from Uganda staff'!$E$61:$E$80,0),MATCH('HRH Need estimation'!$D315,'Inputs from Uganda staff'!$E$6:$BM$6,0)),
""))</f>
        <v/>
      </c>
      <c r="AD315" s="122">
        <f>IFERROR(
$AN315 * INDEX('WFOM - Time_Base'!$A$4:$API$29, MATCH("CenHos", 'WFOM - Time_Base'!$B$4:$B$29,0), MATCH(CONCATENATE($G315,AD$2),'WFOM - Time_Base'!$A$8:$API$8,0)) *
INDEX('WFOM - Time_Base'!$A$4:$API$29, MATCH("CenHos_Per", 'WFOM - Time_Base'!$B$4:$B$29,0), MATCH(CONCATENATE($G315,AD$2),'WFOM - Time_Base'!$A$8:$API$8,0)),
IFERROR($AN315 * INDEX('Inputs from Uganda staff'!$E$61:$BM$80,MATCH('HRH Need estimation'!AD$2,'Inputs from Uganda staff'!$E$61:$E$80,0),MATCH('HRH Need estimation'!$D315,'Inputs from Uganda staff'!$E$6:$BM$6,0)),
""))</f>
        <v>0</v>
      </c>
      <c r="AE315" s="122">
        <f>IFERROR(
$AN315 * INDEX('WFOM - Time_Base'!$A$4:$API$29, MATCH("CenHos", 'WFOM - Time_Base'!$B$4:$B$29,0), MATCH(CONCATENATE($G315,AE$2),'WFOM - Time_Base'!$A$8:$API$8,0)) *
INDEX('WFOM - Time_Base'!$A$4:$API$29, MATCH("CenHos_Per", 'WFOM - Time_Base'!$B$4:$B$29,0), MATCH(CONCATENATE($G315,AE$2),'WFOM - Time_Base'!$A$8:$API$8,0)),
IFERROR($AN315 * INDEX('Inputs from Uganda staff'!$E$61:$BM$80,MATCH('HRH Need estimation'!AE$2,'Inputs from Uganda staff'!$E$61:$E$80,0),MATCH('HRH Need estimation'!$D315,'Inputs from Uganda staff'!$E$6:$BM$6,0)),
""))</f>
        <v>0</v>
      </c>
      <c r="AF315" s="122">
        <f>IFERROR(
$AN315 * INDEX('WFOM - Time_Base'!$A$4:$API$29, MATCH("CenHos", 'WFOM - Time_Base'!$B$4:$B$29,0), MATCH(CONCATENATE($G315,AF$2),'WFOM - Time_Base'!$A$8:$API$8,0)) *
INDEX('WFOM - Time_Base'!$A$4:$API$29, MATCH("CenHos_Per", 'WFOM - Time_Base'!$B$4:$B$29,0), MATCH(CONCATENATE($G315,AF$2),'WFOM - Time_Base'!$A$8:$API$8,0)),
IFERROR($AN315 * INDEX('Inputs from Uganda staff'!$E$61:$BM$80,MATCH('HRH Need estimation'!AF$2,'Inputs from Uganda staff'!$E$61:$E$80,0),MATCH('HRH Need estimation'!$D315,'Inputs from Uganda staff'!$E$6:$BM$6,0)),
""))</f>
        <v>0</v>
      </c>
      <c r="AG315" s="122">
        <f>IFERROR(
$AN315 * INDEX('WFOM - Time_Base'!$A$4:$API$29, MATCH("CenHos", 'WFOM - Time_Base'!$B$4:$B$29,0), MATCH(CONCATENATE($G315,AG$2),'WFOM - Time_Base'!$A$8:$API$8,0)) *
INDEX('WFOM - Time_Base'!$A$4:$API$29, MATCH("CenHos_Per", 'WFOM - Time_Base'!$B$4:$B$29,0), MATCH(CONCATENATE($G315,AG$2),'WFOM - Time_Base'!$A$8:$API$8,0)),
IFERROR($AN315 * INDEX('Inputs from Uganda staff'!$E$61:$BM$80,MATCH('HRH Need estimation'!AG$2,'Inputs from Uganda staff'!$E$61:$E$80,0),MATCH('HRH Need estimation'!$D315,'Inputs from Uganda staff'!$E$6:$BM$6,0)),
""))</f>
        <v>0</v>
      </c>
      <c r="AH315" s="122">
        <f>IFERROR(
$AN315 * INDEX('WFOM - Time_Base'!$A$4:$API$29, MATCH("CenHos", 'WFOM - Time_Base'!$B$4:$B$29,0), MATCH(CONCATENATE($G315,AH$2),'WFOM - Time_Base'!$A$8:$API$8,0)) *
INDEX('WFOM - Time_Base'!$A$4:$API$29, MATCH("CenHos_Per", 'WFOM - Time_Base'!$B$4:$B$29,0), MATCH(CONCATENATE($G315,AH$2),'WFOM - Time_Base'!$A$8:$API$8,0)),
IFERROR($AN315 * INDEX('Inputs from Uganda staff'!$E$61:$BM$80,MATCH('HRH Need estimation'!AH$2,'Inputs from Uganda staff'!$E$61:$E$80,0),MATCH('HRH Need estimation'!$D315,'Inputs from Uganda staff'!$E$6:$BM$6,0)),
""))</f>
        <v>0</v>
      </c>
      <c r="AI315" s="122">
        <f>IFERROR(
$AN315 * INDEX('WFOM - Time_Base'!$A$4:$API$29, MATCH("CenHos", 'WFOM - Time_Base'!$B$4:$B$29,0), MATCH(CONCATENATE($G315,AI$2),'WFOM - Time_Base'!$A$8:$API$8,0)) *
INDEX('WFOM - Time_Base'!$A$4:$API$29, MATCH("CenHos_Per", 'WFOM - Time_Base'!$B$4:$B$29,0), MATCH(CONCATENATE($G315,AI$2),'WFOM - Time_Base'!$A$8:$API$8,0)),
IFERROR($AN315 * INDEX('Inputs from Uganda staff'!$E$61:$BM$80,MATCH('HRH Need estimation'!AI$2,'Inputs from Uganda staff'!$E$61:$E$80,0),MATCH('HRH Need estimation'!$D315,'Inputs from Uganda staff'!$E$6:$BM$6,0)),
""))</f>
        <v>0</v>
      </c>
      <c r="AJ315" s="122">
        <f>IFERROR(
$AN315 * INDEX('WFOM - Time_Base'!$A$4:$API$29, MATCH("CenHos", 'WFOM - Time_Base'!$B$4:$B$29,0), MATCH(CONCATENATE($G315,AJ$2),'WFOM - Time_Base'!$A$8:$API$8,0)) *
INDEX('WFOM - Time_Base'!$A$4:$API$29, MATCH("CenHos_Per", 'WFOM - Time_Base'!$B$4:$B$29,0), MATCH(CONCATENATE($G315,AJ$2),'WFOM - Time_Base'!$A$8:$API$8,0)),
IFERROR($AN315 * INDEX('Inputs from Uganda staff'!$E$61:$BM$80,MATCH('HRH Need estimation'!AJ$2,'Inputs from Uganda staff'!$E$61:$E$80,0),MATCH('HRH Need estimation'!$D315,'Inputs from Uganda staff'!$E$6:$BM$6,0)),
""))</f>
        <v>0</v>
      </c>
      <c r="AK315" s="122">
        <f>IFERROR(
$AN315 * INDEX('WFOM - Time_Base'!$A$4:$API$29, MATCH("CenHos", 'WFOM - Time_Base'!$B$4:$B$29,0), MATCH(CONCATENATE($G315,AK$2),'WFOM - Time_Base'!$A$8:$API$8,0)) *
INDEX('WFOM - Time_Base'!$A$4:$API$29, MATCH("CenHos_Per", 'WFOM - Time_Base'!$B$4:$B$29,0), MATCH(CONCATENATE($G315,AK$2),'WFOM - Time_Base'!$A$8:$API$8,0)),
IFERROR($AN315 * INDEX('Inputs from Uganda staff'!$E$61:$BM$80,MATCH('HRH Need estimation'!AK$2,'Inputs from Uganda staff'!$E$61:$E$80,0),MATCH('HRH Need estimation'!$D315,'Inputs from Uganda staff'!$E$6:$BM$6,0)),
""))</f>
        <v>0</v>
      </c>
      <c r="AL315" s="122">
        <f>IFERROR(
$AN315 * INDEX('WFOM - Time_Base'!$A$4:$API$29, MATCH("CenHos", 'WFOM - Time_Base'!$B$4:$B$29,0), MATCH(CONCATENATE($G315,AL$2),'WFOM - Time_Base'!$A$8:$API$8,0)) *
INDEX('WFOM - Time_Base'!$A$4:$API$29, MATCH("CenHos_Per", 'WFOM - Time_Base'!$B$4:$B$29,0), MATCH(CONCATENATE($G315,AL$2),'WFOM - Time_Base'!$A$8:$API$8,0)),
IFERROR($AN315 * INDEX('Inputs from Uganda staff'!$E$61:$BM$80,MATCH('HRH Need estimation'!AL$2,'Inputs from Uganda staff'!$E$61:$E$80,0),MATCH('HRH Need estimation'!$D315,'Inputs from Uganda staff'!$E$6:$BM$6,0)),
""))</f>
        <v>0</v>
      </c>
      <c r="AN315">
        <v>1</v>
      </c>
      <c r="AO315" t="e">
        <f t="shared" si="12"/>
        <v>#N/A</v>
      </c>
    </row>
    <row r="316" spans="1:41">
      <c r="A316" s="106" t="s">
        <v>915</v>
      </c>
      <c r="B316" s="106" t="s">
        <v>525</v>
      </c>
      <c r="C316" s="107" t="s">
        <v>847</v>
      </c>
      <c r="D316" s="115" t="s">
        <v>848</v>
      </c>
      <c r="E316" s="199"/>
      <c r="F316" s="199"/>
      <c r="G316" s="199" t="str">
        <f>IF(F316&lt;&gt;"", VLOOKUP(F316,'WFOM - Cadre and Service List'!$E$4:$F$52,2,FALSE), "")</f>
        <v/>
      </c>
      <c r="H316" s="199" t="s">
        <v>910</v>
      </c>
      <c r="I316" s="208"/>
      <c r="J316" s="208"/>
      <c r="K316" s="208"/>
      <c r="L316" s="208"/>
      <c r="M316" s="208"/>
      <c r="N316" s="208"/>
      <c r="O316" s="208"/>
      <c r="P316" s="207">
        <f t="shared" si="11"/>
        <v>0</v>
      </c>
      <c r="Q316" s="122" t="s">
        <v>1947</v>
      </c>
      <c r="R316" s="122" t="str">
        <f>IFERROR(
$AN316 * INDEX('WFOM - Time_Base'!$A$4:$API$29, MATCH("CenHos", 'WFOM - Time_Base'!$B$4:$B$29,0), MATCH(CONCATENATE($G316,R$2),'WFOM - Time_Base'!$A$8:$API$8,0)) *
INDEX('WFOM - Time_Base'!$A$4:$API$29, MATCH("CenHos_Per", 'WFOM - Time_Base'!$B$4:$B$29,0), MATCH(CONCATENATE($G316,R$2),'WFOM - Time_Base'!$A$8:$API$8,0)),
IFERROR($AN316 * INDEX('Inputs from Uganda staff'!$E$61:$BM$80,MATCH('HRH Need estimation'!R$2,'Inputs from Uganda staff'!$E$61:$E$80,0),MATCH('HRH Need estimation'!$D316,'Inputs from Uganda staff'!$E$6:$BM$6,0)),
""))</f>
        <v/>
      </c>
      <c r="S316" s="122" t="str">
        <f>IFERROR(
$AN316 * INDEX('WFOM - Time_Base'!$A$4:$API$29, MATCH("CenHos", 'WFOM - Time_Base'!$B$4:$B$29,0), MATCH(CONCATENATE($G316,S$2),'WFOM - Time_Base'!$A$8:$API$8,0)) *
INDEX('WFOM - Time_Base'!$A$4:$API$29, MATCH("CenHos_Per", 'WFOM - Time_Base'!$B$4:$B$29,0), MATCH(CONCATENATE($G316,S$2),'WFOM - Time_Base'!$A$8:$API$8,0)),
IFERROR($AN316 * INDEX('Inputs from Uganda staff'!$E$61:$BM$80,MATCH('HRH Need estimation'!S$2,'Inputs from Uganda staff'!$E$61:$E$80,0),MATCH('HRH Need estimation'!$D316,'Inputs from Uganda staff'!$E$6:$BM$6,0)),
""))</f>
        <v/>
      </c>
      <c r="T316" s="122" t="str">
        <f>IFERROR(
$AN316 * INDEX('WFOM - Time_Base'!$A$4:$API$29, MATCH("CenHos", 'WFOM - Time_Base'!$B$4:$B$29,0), MATCH(CONCATENATE($G316,T$2),'WFOM - Time_Base'!$A$8:$API$8,0)) *
INDEX('WFOM - Time_Base'!$A$4:$API$29, MATCH("CenHos_Per", 'WFOM - Time_Base'!$B$4:$B$29,0), MATCH(CONCATENATE($G316,T$2),'WFOM - Time_Base'!$A$8:$API$8,0)),
IFERROR($AN316 * INDEX('Inputs from Uganda staff'!$E$61:$BM$80,MATCH('HRH Need estimation'!T$2,'Inputs from Uganda staff'!$E$61:$E$80,0),MATCH('HRH Need estimation'!$D316,'Inputs from Uganda staff'!$E$6:$BM$6,0)),
""))</f>
        <v/>
      </c>
      <c r="U316" s="122" t="str">
        <f>IFERROR(
$AN316 * INDEX('WFOM - Time_Base'!$A$4:$API$29, MATCH("CenHos", 'WFOM - Time_Base'!$B$4:$B$29,0), MATCH(CONCATENATE($G316,U$2),'WFOM - Time_Base'!$A$8:$API$8,0)) *
INDEX('WFOM - Time_Base'!$A$4:$API$29, MATCH("CenHos_Per", 'WFOM - Time_Base'!$B$4:$B$29,0), MATCH(CONCATENATE($G316,U$2),'WFOM - Time_Base'!$A$8:$API$8,0)),
IFERROR($AN316 * INDEX('Inputs from Uganda staff'!$E$61:$BM$80,MATCH('HRH Need estimation'!U$2,'Inputs from Uganda staff'!$E$61:$E$80,0),MATCH('HRH Need estimation'!$D316,'Inputs from Uganda staff'!$E$6:$BM$6,0)),
""))</f>
        <v/>
      </c>
      <c r="V316" s="122" t="str">
        <f>IFERROR(
$AN316 * INDEX('WFOM - Time_Base'!$A$4:$API$29, MATCH("CenHos", 'WFOM - Time_Base'!$B$4:$B$29,0), MATCH(CONCATENATE($G316,V$2),'WFOM - Time_Base'!$A$8:$API$8,0)) *
INDEX('WFOM - Time_Base'!$A$4:$API$29, MATCH("CenHos_Per", 'WFOM - Time_Base'!$B$4:$B$29,0), MATCH(CONCATENATE($G316,V$2),'WFOM - Time_Base'!$A$8:$API$8,0)),
IFERROR($AN316 * INDEX('Inputs from Uganda staff'!$E$61:$BM$80,MATCH('HRH Need estimation'!V$2,'Inputs from Uganda staff'!$E$61:$E$80,0),MATCH('HRH Need estimation'!$D316,'Inputs from Uganda staff'!$E$6:$BM$6,0)),
""))</f>
        <v/>
      </c>
      <c r="W316" s="122" t="str">
        <f>IFERROR(
$AN316 * INDEX('WFOM - Time_Base'!$A$4:$API$29, MATCH("CenHos", 'WFOM - Time_Base'!$B$4:$B$29,0), MATCH(CONCATENATE($G316,W$2),'WFOM - Time_Base'!$A$8:$API$8,0)) *
INDEX('WFOM - Time_Base'!$A$4:$API$29, MATCH("CenHos_Per", 'WFOM - Time_Base'!$B$4:$B$29,0), MATCH(CONCATENATE($G316,W$2),'WFOM - Time_Base'!$A$8:$API$8,0)),
IFERROR($AN316 * INDEX('Inputs from Uganda staff'!$E$61:$BM$80,MATCH('HRH Need estimation'!W$2,'Inputs from Uganda staff'!$E$61:$E$80,0),MATCH('HRH Need estimation'!$D316,'Inputs from Uganda staff'!$E$6:$BM$6,0)),
""))</f>
        <v/>
      </c>
      <c r="X316" s="122" t="str">
        <f>IFERROR(
$AN316 * INDEX('WFOM - Time_Base'!$A$4:$API$29, MATCH("CenHos", 'WFOM - Time_Base'!$B$4:$B$29,0), MATCH(CONCATENATE($G316,X$2),'WFOM - Time_Base'!$A$8:$API$8,0)) *
INDEX('WFOM - Time_Base'!$A$4:$API$29, MATCH("CenHos_Per", 'WFOM - Time_Base'!$B$4:$B$29,0), MATCH(CONCATENATE($G316,X$2),'WFOM - Time_Base'!$A$8:$API$8,0)),
IFERROR($AN316 * INDEX('Inputs from Uganda staff'!$E$61:$BM$80,MATCH('HRH Need estimation'!X$2,'Inputs from Uganda staff'!$E$61:$E$80,0),MATCH('HRH Need estimation'!$D316,'Inputs from Uganda staff'!$E$6:$BM$6,0)),
""))</f>
        <v/>
      </c>
      <c r="Y316" s="122" t="str">
        <f>IFERROR(
$AN316 * INDEX('WFOM - Time_Base'!$A$4:$API$29, MATCH("CenHos", 'WFOM - Time_Base'!$B$4:$B$29,0), MATCH(CONCATENATE($G316,Y$2),'WFOM - Time_Base'!$A$8:$API$8,0)) *
INDEX('WFOM - Time_Base'!$A$4:$API$29, MATCH("CenHos_Per", 'WFOM - Time_Base'!$B$4:$B$29,0), MATCH(CONCATENATE($G316,Y$2),'WFOM - Time_Base'!$A$8:$API$8,0)),
IFERROR($AN316 * INDEX('Inputs from Uganda staff'!$E$61:$BM$80,MATCH('HRH Need estimation'!Y$2,'Inputs from Uganda staff'!$E$61:$E$80,0),MATCH('HRH Need estimation'!$D316,'Inputs from Uganda staff'!$E$6:$BM$6,0)),
""))</f>
        <v/>
      </c>
      <c r="Z316" s="122" t="str">
        <f>IFERROR(
$AN316 * INDEX('WFOM - Time_Base'!$A$4:$API$29, MATCH("CenHos", 'WFOM - Time_Base'!$B$4:$B$29,0), MATCH(CONCATENATE($G316,Z$2),'WFOM - Time_Base'!$A$8:$API$8,0)) *
INDEX('WFOM - Time_Base'!$A$4:$API$29, MATCH("CenHos_Per", 'WFOM - Time_Base'!$B$4:$B$29,0), MATCH(CONCATENATE($G316,Z$2),'WFOM - Time_Base'!$A$8:$API$8,0)),
IFERROR($AN316 * INDEX('Inputs from Uganda staff'!$E$61:$BM$80,MATCH('HRH Need estimation'!Z$2,'Inputs from Uganda staff'!$E$61:$E$80,0),MATCH('HRH Need estimation'!$D316,'Inputs from Uganda staff'!$E$6:$BM$6,0)),
""))</f>
        <v/>
      </c>
      <c r="AA316" s="122" t="str">
        <f>IFERROR(
$AN316 * INDEX('WFOM - Time_Base'!$A$4:$API$29, MATCH("CenHos", 'WFOM - Time_Base'!$B$4:$B$29,0), MATCH(CONCATENATE($G316,AA$2),'WFOM - Time_Base'!$A$8:$API$8,0)) *
INDEX('WFOM - Time_Base'!$A$4:$API$29, MATCH("CenHos_Per", 'WFOM - Time_Base'!$B$4:$B$29,0), MATCH(CONCATENATE($G316,AA$2),'WFOM - Time_Base'!$A$8:$API$8,0)),
IFERROR($AN316 * INDEX('Inputs from Uganda staff'!$E$61:$BM$80,MATCH('HRH Need estimation'!AA$2,'Inputs from Uganda staff'!$E$61:$E$80,0),MATCH('HRH Need estimation'!$D316,'Inputs from Uganda staff'!$E$6:$BM$6,0)),
""))</f>
        <v/>
      </c>
      <c r="AB316" s="122" t="str">
        <f>IFERROR(
$AN316 * INDEX('WFOM - Time_Base'!$A$4:$API$29, MATCH("CenHos", 'WFOM - Time_Base'!$B$4:$B$29,0), MATCH(CONCATENATE($G316,AB$2),'WFOM - Time_Base'!$A$8:$API$8,0)) *
INDEX('WFOM - Time_Base'!$A$4:$API$29, MATCH("CenHos_Per", 'WFOM - Time_Base'!$B$4:$B$29,0), MATCH(CONCATENATE($G316,AB$2),'WFOM - Time_Base'!$A$8:$API$8,0)),
IFERROR($AN316 * INDEX('Inputs from Uganda staff'!$E$61:$BM$80,MATCH('HRH Need estimation'!AB$2,'Inputs from Uganda staff'!$E$61:$E$80,0),MATCH('HRH Need estimation'!$D316,'Inputs from Uganda staff'!$E$6:$BM$6,0)),
""))</f>
        <v/>
      </c>
      <c r="AC316" s="122" t="str">
        <f>IFERROR(
$AN316 * INDEX('WFOM - Time_Base'!$A$4:$API$29, MATCH("CenHos", 'WFOM - Time_Base'!$B$4:$B$29,0), MATCH(CONCATENATE($G316,AC$2),'WFOM - Time_Base'!$A$8:$API$8,0)) *
INDEX('WFOM - Time_Base'!$A$4:$API$29, MATCH("CenHos_Per", 'WFOM - Time_Base'!$B$4:$B$29,0), MATCH(CONCATENATE($G316,AC$2),'WFOM - Time_Base'!$A$8:$API$8,0)),
IFERROR($AN316 * INDEX('Inputs from Uganda staff'!$E$61:$BM$80,MATCH('HRH Need estimation'!AC$2,'Inputs from Uganda staff'!$E$61:$E$80,0),MATCH('HRH Need estimation'!$D316,'Inputs from Uganda staff'!$E$6:$BM$6,0)),
""))</f>
        <v/>
      </c>
      <c r="AD316" s="122" t="str">
        <f>IFERROR(
$AN316 * INDEX('WFOM - Time_Base'!$A$4:$API$29, MATCH("CenHos", 'WFOM - Time_Base'!$B$4:$B$29,0), MATCH(CONCATENATE($G316,AD$2),'WFOM - Time_Base'!$A$8:$API$8,0)) *
INDEX('WFOM - Time_Base'!$A$4:$API$29, MATCH("CenHos_Per", 'WFOM - Time_Base'!$B$4:$B$29,0), MATCH(CONCATENATE($G316,AD$2),'WFOM - Time_Base'!$A$8:$API$8,0)),
IFERROR($AN316 * INDEX('Inputs from Uganda staff'!$E$61:$BM$80,MATCH('HRH Need estimation'!AD$2,'Inputs from Uganda staff'!$E$61:$E$80,0),MATCH('HRH Need estimation'!$D316,'Inputs from Uganda staff'!$E$6:$BM$6,0)),
""))</f>
        <v/>
      </c>
      <c r="AE316" s="122" t="str">
        <f>IFERROR(
$AN316 * INDEX('WFOM - Time_Base'!$A$4:$API$29, MATCH("CenHos", 'WFOM - Time_Base'!$B$4:$B$29,0), MATCH(CONCATENATE($G316,AE$2),'WFOM - Time_Base'!$A$8:$API$8,0)) *
INDEX('WFOM - Time_Base'!$A$4:$API$29, MATCH("CenHos_Per", 'WFOM - Time_Base'!$B$4:$B$29,0), MATCH(CONCATENATE($G316,AE$2),'WFOM - Time_Base'!$A$8:$API$8,0)),
IFERROR($AN316 * INDEX('Inputs from Uganda staff'!$E$61:$BM$80,MATCH('HRH Need estimation'!AE$2,'Inputs from Uganda staff'!$E$61:$E$80,0),MATCH('HRH Need estimation'!$D316,'Inputs from Uganda staff'!$E$6:$BM$6,0)),
""))</f>
        <v/>
      </c>
      <c r="AF316" s="122" t="str">
        <f>IFERROR(
$AN316 * INDEX('WFOM - Time_Base'!$A$4:$API$29, MATCH("CenHos", 'WFOM - Time_Base'!$B$4:$B$29,0), MATCH(CONCATENATE($G316,AF$2),'WFOM - Time_Base'!$A$8:$API$8,0)) *
INDEX('WFOM - Time_Base'!$A$4:$API$29, MATCH("CenHos_Per", 'WFOM - Time_Base'!$B$4:$B$29,0), MATCH(CONCATENATE($G316,AF$2),'WFOM - Time_Base'!$A$8:$API$8,0)),
IFERROR($AN316 * INDEX('Inputs from Uganda staff'!$E$61:$BM$80,MATCH('HRH Need estimation'!AF$2,'Inputs from Uganda staff'!$E$61:$E$80,0),MATCH('HRH Need estimation'!$D316,'Inputs from Uganda staff'!$E$6:$BM$6,0)),
""))</f>
        <v/>
      </c>
      <c r="AG316" s="122" t="str">
        <f>IFERROR(
$AN316 * INDEX('WFOM - Time_Base'!$A$4:$API$29, MATCH("CenHos", 'WFOM - Time_Base'!$B$4:$B$29,0), MATCH(CONCATENATE($G316,AG$2),'WFOM - Time_Base'!$A$8:$API$8,0)) *
INDEX('WFOM - Time_Base'!$A$4:$API$29, MATCH("CenHos_Per", 'WFOM - Time_Base'!$B$4:$B$29,0), MATCH(CONCATENATE($G316,AG$2),'WFOM - Time_Base'!$A$8:$API$8,0)),
IFERROR($AN316 * INDEX('Inputs from Uganda staff'!$E$61:$BM$80,MATCH('HRH Need estimation'!AG$2,'Inputs from Uganda staff'!$E$61:$E$80,0),MATCH('HRH Need estimation'!$D316,'Inputs from Uganda staff'!$E$6:$BM$6,0)),
""))</f>
        <v/>
      </c>
      <c r="AH316" s="122" t="str">
        <f>IFERROR(
$AN316 * INDEX('WFOM - Time_Base'!$A$4:$API$29, MATCH("CenHos", 'WFOM - Time_Base'!$B$4:$B$29,0), MATCH(CONCATENATE($G316,AH$2),'WFOM - Time_Base'!$A$8:$API$8,0)) *
INDEX('WFOM - Time_Base'!$A$4:$API$29, MATCH("CenHos_Per", 'WFOM - Time_Base'!$B$4:$B$29,0), MATCH(CONCATENATE($G316,AH$2),'WFOM - Time_Base'!$A$8:$API$8,0)),
IFERROR($AN316 * INDEX('Inputs from Uganda staff'!$E$61:$BM$80,MATCH('HRH Need estimation'!AH$2,'Inputs from Uganda staff'!$E$61:$E$80,0),MATCH('HRH Need estimation'!$D316,'Inputs from Uganda staff'!$E$6:$BM$6,0)),
""))</f>
        <v/>
      </c>
      <c r="AI316" s="122" t="str">
        <f>IFERROR(
$AN316 * INDEX('WFOM - Time_Base'!$A$4:$API$29, MATCH("CenHos", 'WFOM - Time_Base'!$B$4:$B$29,0), MATCH(CONCATENATE($G316,AI$2),'WFOM - Time_Base'!$A$8:$API$8,0)) *
INDEX('WFOM - Time_Base'!$A$4:$API$29, MATCH("CenHos_Per", 'WFOM - Time_Base'!$B$4:$B$29,0), MATCH(CONCATENATE($G316,AI$2),'WFOM - Time_Base'!$A$8:$API$8,0)),
IFERROR($AN316 * INDEX('Inputs from Uganda staff'!$E$61:$BM$80,MATCH('HRH Need estimation'!AI$2,'Inputs from Uganda staff'!$E$61:$E$80,0),MATCH('HRH Need estimation'!$D316,'Inputs from Uganda staff'!$E$6:$BM$6,0)),
""))</f>
        <v/>
      </c>
      <c r="AJ316" s="122" t="str">
        <f>IFERROR(
$AN316 * INDEX('WFOM - Time_Base'!$A$4:$API$29, MATCH("CenHos", 'WFOM - Time_Base'!$B$4:$B$29,0), MATCH(CONCATENATE($G316,AJ$2),'WFOM - Time_Base'!$A$8:$API$8,0)) *
INDEX('WFOM - Time_Base'!$A$4:$API$29, MATCH("CenHos_Per", 'WFOM - Time_Base'!$B$4:$B$29,0), MATCH(CONCATENATE($G316,AJ$2),'WFOM - Time_Base'!$A$8:$API$8,0)),
IFERROR($AN316 * INDEX('Inputs from Uganda staff'!$E$61:$BM$80,MATCH('HRH Need estimation'!AJ$2,'Inputs from Uganda staff'!$E$61:$E$80,0),MATCH('HRH Need estimation'!$D316,'Inputs from Uganda staff'!$E$6:$BM$6,0)),
""))</f>
        <v/>
      </c>
      <c r="AK316" s="122" t="str">
        <f>IFERROR(
$AN316 * INDEX('WFOM - Time_Base'!$A$4:$API$29, MATCH("CenHos", 'WFOM - Time_Base'!$B$4:$B$29,0), MATCH(CONCATENATE($G316,AK$2),'WFOM - Time_Base'!$A$8:$API$8,0)) *
INDEX('WFOM - Time_Base'!$A$4:$API$29, MATCH("CenHos_Per", 'WFOM - Time_Base'!$B$4:$B$29,0), MATCH(CONCATENATE($G316,AK$2),'WFOM - Time_Base'!$A$8:$API$8,0)),
IFERROR($AN316 * INDEX('Inputs from Uganda staff'!$E$61:$BM$80,MATCH('HRH Need estimation'!AK$2,'Inputs from Uganda staff'!$E$61:$E$80,0),MATCH('HRH Need estimation'!$D316,'Inputs from Uganda staff'!$E$6:$BM$6,0)),
""))</f>
        <v/>
      </c>
      <c r="AL316" s="122" t="str">
        <f>IFERROR(
$AN316 * INDEX('WFOM - Time_Base'!$A$4:$API$29, MATCH("CenHos", 'WFOM - Time_Base'!$B$4:$B$29,0), MATCH(CONCATENATE($G316,AL$2),'WFOM - Time_Base'!$A$8:$API$8,0)) *
INDEX('WFOM - Time_Base'!$A$4:$API$29, MATCH("CenHos_Per", 'WFOM - Time_Base'!$B$4:$B$29,0), MATCH(CONCATENATE($G316,AL$2),'WFOM - Time_Base'!$A$8:$API$8,0)),
IFERROR($AN316 * INDEX('Inputs from Uganda staff'!$E$61:$BM$80,MATCH('HRH Need estimation'!AL$2,'Inputs from Uganda staff'!$E$61:$E$80,0),MATCH('HRH Need estimation'!$D316,'Inputs from Uganda staff'!$E$6:$BM$6,0)),
""))</f>
        <v/>
      </c>
      <c r="AN316">
        <v>1</v>
      </c>
      <c r="AO316" t="e">
        <f t="shared" si="12"/>
        <v>#N/A</v>
      </c>
    </row>
    <row r="317" spans="1:41">
      <c r="A317" s="108" t="s">
        <v>915</v>
      </c>
      <c r="B317" s="108" t="s">
        <v>689</v>
      </c>
      <c r="C317" s="107" t="s">
        <v>849</v>
      </c>
      <c r="D317" s="115" t="s">
        <v>850</v>
      </c>
      <c r="E317" s="252"/>
      <c r="F317" s="252"/>
      <c r="G317" s="122" t="str">
        <f>IF(F317&lt;&gt;"", VLOOKUP(F317,'WFOM - Cadre and Service List'!$E$4:$F$52,2,FALSE), "")</f>
        <v/>
      </c>
      <c r="H317" s="122"/>
      <c r="I317" s="207"/>
      <c r="J317" s="207"/>
      <c r="K317" s="207"/>
      <c r="L317" s="207"/>
      <c r="M317" s="207"/>
      <c r="N317" s="207"/>
      <c r="O317" s="207"/>
      <c r="P317" s="207">
        <f t="shared" si="11"/>
        <v>0</v>
      </c>
      <c r="Q317" s="122" t="s">
        <v>1947</v>
      </c>
      <c r="R317" s="122">
        <f>IFERROR(
$AN317 * INDEX('WFOM - Time_Base'!$A$4:$API$29, MATCH("CenHos", 'WFOM - Time_Base'!$B$4:$B$29,0), MATCH(CONCATENATE($G317,R$2),'WFOM - Time_Base'!$A$8:$API$8,0)) *
INDEX('WFOM - Time_Base'!$A$4:$API$29, MATCH("CenHos_Per", 'WFOM - Time_Base'!$B$4:$B$29,0), MATCH(CONCATENATE($G317,R$2),'WFOM - Time_Base'!$A$8:$API$8,0)),
IFERROR($AN317 * INDEX('Inputs from Uganda staff'!$E$61:$BM$80,MATCH('HRH Need estimation'!R$2,'Inputs from Uganda staff'!$E$61:$E$80,0),MATCH('HRH Need estimation'!$D317,'Inputs from Uganda staff'!$E$6:$BM$6,0)),
""))</f>
        <v>0.1</v>
      </c>
      <c r="S317" s="122">
        <f>IFERROR(
$AN317 * INDEX('WFOM - Time_Base'!$A$4:$API$29, MATCH("CenHos", 'WFOM - Time_Base'!$B$4:$B$29,0), MATCH(CONCATENATE($G317,S$2),'WFOM - Time_Base'!$A$8:$API$8,0)) *
INDEX('WFOM - Time_Base'!$A$4:$API$29, MATCH("CenHos_Per", 'WFOM - Time_Base'!$B$4:$B$29,0), MATCH(CONCATENATE($G317,S$2),'WFOM - Time_Base'!$A$8:$API$8,0)),
IFERROR($AN317 * INDEX('Inputs from Uganda staff'!$E$61:$BM$80,MATCH('HRH Need estimation'!S$2,'Inputs from Uganda staff'!$E$61:$E$80,0),MATCH('HRH Need estimation'!$D317,'Inputs from Uganda staff'!$E$6:$BM$6,0)),
""))</f>
        <v>0.1</v>
      </c>
      <c r="T317" s="122">
        <f>IFERROR(
$AN317 * INDEX('WFOM - Time_Base'!$A$4:$API$29, MATCH("CenHos", 'WFOM - Time_Base'!$B$4:$B$29,0), MATCH(CONCATENATE($G317,T$2),'WFOM - Time_Base'!$A$8:$API$8,0)) *
INDEX('WFOM - Time_Base'!$A$4:$API$29, MATCH("CenHos_Per", 'WFOM - Time_Base'!$B$4:$B$29,0), MATCH(CONCATENATE($G317,T$2),'WFOM - Time_Base'!$A$8:$API$8,0)),
IFERROR($AN317 * INDEX('Inputs from Uganda staff'!$E$61:$BM$80,MATCH('HRH Need estimation'!T$2,'Inputs from Uganda staff'!$E$61:$E$80,0),MATCH('HRH Need estimation'!$D317,'Inputs from Uganda staff'!$E$6:$BM$6,0)),
""))</f>
        <v>0</v>
      </c>
      <c r="U317" s="122">
        <f>IFERROR(
$AN317 * INDEX('WFOM - Time_Base'!$A$4:$API$29, MATCH("CenHos", 'WFOM - Time_Base'!$B$4:$B$29,0), MATCH(CONCATENATE($G317,U$2),'WFOM - Time_Base'!$A$8:$API$8,0)) *
INDEX('WFOM - Time_Base'!$A$4:$API$29, MATCH("CenHos_Per", 'WFOM - Time_Base'!$B$4:$B$29,0), MATCH(CONCATENATE($G317,U$2),'WFOM - Time_Base'!$A$8:$API$8,0)),
IFERROR($AN317 * INDEX('Inputs from Uganda staff'!$E$61:$BM$80,MATCH('HRH Need estimation'!U$2,'Inputs from Uganda staff'!$E$61:$E$80,0),MATCH('HRH Need estimation'!$D317,'Inputs from Uganda staff'!$E$6:$BM$6,0)),
""))</f>
        <v>0</v>
      </c>
      <c r="V317" s="122">
        <f>IFERROR(
$AN317 * INDEX('WFOM - Time_Base'!$A$4:$API$29, MATCH("CenHos", 'WFOM - Time_Base'!$B$4:$B$29,0), MATCH(CONCATENATE($G317,V$2),'WFOM - Time_Base'!$A$8:$API$8,0)) *
INDEX('WFOM - Time_Base'!$A$4:$API$29, MATCH("CenHos_Per", 'WFOM - Time_Base'!$B$4:$B$29,0), MATCH(CONCATENATE($G317,V$2),'WFOM - Time_Base'!$A$8:$API$8,0)),
IFERROR($AN317 * INDEX('Inputs from Uganda staff'!$E$61:$BM$80,MATCH('HRH Need estimation'!V$2,'Inputs from Uganda staff'!$E$61:$E$80,0),MATCH('HRH Need estimation'!$D317,'Inputs from Uganda staff'!$E$6:$BM$6,0)),
""))</f>
        <v>0</v>
      </c>
      <c r="W317" s="122">
        <f>IFERROR(
$AN317 * INDEX('WFOM - Time_Base'!$A$4:$API$29, MATCH("CenHos", 'WFOM - Time_Base'!$B$4:$B$29,0), MATCH(CONCATENATE($G317,W$2),'WFOM - Time_Base'!$A$8:$API$8,0)) *
INDEX('WFOM - Time_Base'!$A$4:$API$29, MATCH("CenHos_Per", 'WFOM - Time_Base'!$B$4:$B$29,0), MATCH(CONCATENATE($G317,W$2),'WFOM - Time_Base'!$A$8:$API$8,0)),
IFERROR($AN317 * INDEX('Inputs from Uganda staff'!$E$61:$BM$80,MATCH('HRH Need estimation'!W$2,'Inputs from Uganda staff'!$E$61:$E$80,0),MATCH('HRH Need estimation'!$D317,'Inputs from Uganda staff'!$E$6:$BM$6,0)),
""))</f>
        <v>0</v>
      </c>
      <c r="X317" s="122">
        <f>IFERROR(
$AN317 * INDEX('WFOM - Time_Base'!$A$4:$API$29, MATCH("CenHos", 'WFOM - Time_Base'!$B$4:$B$29,0), MATCH(CONCATENATE($G317,X$2),'WFOM - Time_Base'!$A$8:$API$8,0)) *
INDEX('WFOM - Time_Base'!$A$4:$API$29, MATCH("CenHos_Per", 'WFOM - Time_Base'!$B$4:$B$29,0), MATCH(CONCATENATE($G317,X$2),'WFOM - Time_Base'!$A$8:$API$8,0)),
IFERROR($AN317 * INDEX('Inputs from Uganda staff'!$E$61:$BM$80,MATCH('HRH Need estimation'!X$2,'Inputs from Uganda staff'!$E$61:$E$80,0),MATCH('HRH Need estimation'!$D317,'Inputs from Uganda staff'!$E$6:$BM$6,0)),
""))</f>
        <v>0</v>
      </c>
      <c r="Y317" s="122">
        <f>IFERROR(
$AN317 * INDEX('WFOM - Time_Base'!$A$4:$API$29, MATCH("CenHos", 'WFOM - Time_Base'!$B$4:$B$29,0), MATCH(CONCATENATE($G317,Y$2),'WFOM - Time_Base'!$A$8:$API$8,0)) *
INDEX('WFOM - Time_Base'!$A$4:$API$29, MATCH("CenHos_Per", 'WFOM - Time_Base'!$B$4:$B$29,0), MATCH(CONCATENATE($G317,Y$2),'WFOM - Time_Base'!$A$8:$API$8,0)),
IFERROR($AN317 * INDEX('Inputs from Uganda staff'!$E$61:$BM$80,MATCH('HRH Need estimation'!Y$2,'Inputs from Uganda staff'!$E$61:$E$80,0),MATCH('HRH Need estimation'!$D317,'Inputs from Uganda staff'!$E$6:$BM$6,0)),
""))</f>
        <v>0</v>
      </c>
      <c r="Z317" s="122">
        <f>IFERROR(
$AN317 * INDEX('WFOM - Time_Base'!$A$4:$API$29, MATCH("CenHos", 'WFOM - Time_Base'!$B$4:$B$29,0), MATCH(CONCATENATE($G317,Z$2),'WFOM - Time_Base'!$A$8:$API$8,0)) *
INDEX('WFOM - Time_Base'!$A$4:$API$29, MATCH("CenHos_Per", 'WFOM - Time_Base'!$B$4:$B$29,0), MATCH(CONCATENATE($G317,Z$2),'WFOM - Time_Base'!$A$8:$API$8,0)),
IFERROR($AN317 * INDEX('Inputs from Uganda staff'!$E$61:$BM$80,MATCH('HRH Need estimation'!Z$2,'Inputs from Uganda staff'!$E$61:$E$80,0),MATCH('HRH Need estimation'!$D317,'Inputs from Uganda staff'!$E$6:$BM$6,0)),
""))</f>
        <v>0</v>
      </c>
      <c r="AA317" s="122">
        <f>IFERROR(
$AN317 * INDEX('WFOM - Time_Base'!$A$4:$API$29, MATCH("CenHos", 'WFOM - Time_Base'!$B$4:$B$29,0), MATCH(CONCATENATE($G317,AA$2),'WFOM - Time_Base'!$A$8:$API$8,0)) *
INDEX('WFOM - Time_Base'!$A$4:$API$29, MATCH("CenHos_Per", 'WFOM - Time_Base'!$B$4:$B$29,0), MATCH(CONCATENATE($G317,AA$2),'WFOM - Time_Base'!$A$8:$API$8,0)),
IFERROR($AN317 * INDEX('Inputs from Uganda staff'!$E$61:$BM$80,MATCH('HRH Need estimation'!AA$2,'Inputs from Uganda staff'!$E$61:$E$80,0),MATCH('HRH Need estimation'!$D317,'Inputs from Uganda staff'!$E$6:$BM$6,0)),
""))</f>
        <v>0</v>
      </c>
      <c r="AB317" s="122">
        <f>IFERROR(
$AN317 * INDEX('WFOM - Time_Base'!$A$4:$API$29, MATCH("CenHos", 'WFOM - Time_Base'!$B$4:$B$29,0), MATCH(CONCATENATE($G317,AB$2),'WFOM - Time_Base'!$A$8:$API$8,0)) *
INDEX('WFOM - Time_Base'!$A$4:$API$29, MATCH("CenHos_Per", 'WFOM - Time_Base'!$B$4:$B$29,0), MATCH(CONCATENATE($G317,AB$2),'WFOM - Time_Base'!$A$8:$API$8,0)),
IFERROR($AN317 * INDEX('Inputs from Uganda staff'!$E$61:$BM$80,MATCH('HRH Need estimation'!AB$2,'Inputs from Uganda staff'!$E$61:$E$80,0),MATCH('HRH Need estimation'!$D317,'Inputs from Uganda staff'!$E$6:$BM$6,0)),
""))</f>
        <v>0</v>
      </c>
      <c r="AC317" s="122" t="str">
        <f>IFERROR(
$AN317 * INDEX('WFOM - Time_Base'!$A$4:$API$29, MATCH("CenHos", 'WFOM - Time_Base'!$B$4:$B$29,0), MATCH(CONCATENATE($G317,AC$2),'WFOM - Time_Base'!$A$8:$API$8,0)) *
INDEX('WFOM - Time_Base'!$A$4:$API$29, MATCH("CenHos_Per", 'WFOM - Time_Base'!$B$4:$B$29,0), MATCH(CONCATENATE($G317,AC$2),'WFOM - Time_Base'!$A$8:$API$8,0)),
IFERROR($AN317 * INDEX('Inputs from Uganda staff'!$E$61:$BM$80,MATCH('HRH Need estimation'!AC$2,'Inputs from Uganda staff'!$E$61:$E$80,0),MATCH('HRH Need estimation'!$D317,'Inputs from Uganda staff'!$E$6:$BM$6,0)),
""))</f>
        <v/>
      </c>
      <c r="AD317" s="122">
        <f>IFERROR(
$AN317 * INDEX('WFOM - Time_Base'!$A$4:$API$29, MATCH("CenHos", 'WFOM - Time_Base'!$B$4:$B$29,0), MATCH(CONCATENATE($G317,AD$2),'WFOM - Time_Base'!$A$8:$API$8,0)) *
INDEX('WFOM - Time_Base'!$A$4:$API$29, MATCH("CenHos_Per", 'WFOM - Time_Base'!$B$4:$B$29,0), MATCH(CONCATENATE($G317,AD$2),'WFOM - Time_Base'!$A$8:$API$8,0)),
IFERROR($AN317 * INDEX('Inputs from Uganda staff'!$E$61:$BM$80,MATCH('HRH Need estimation'!AD$2,'Inputs from Uganda staff'!$E$61:$E$80,0),MATCH('HRH Need estimation'!$D317,'Inputs from Uganda staff'!$E$6:$BM$6,0)),
""))</f>
        <v>0</v>
      </c>
      <c r="AE317" s="122">
        <f>IFERROR(
$AN317 * INDEX('WFOM - Time_Base'!$A$4:$API$29, MATCH("CenHos", 'WFOM - Time_Base'!$B$4:$B$29,0), MATCH(CONCATENATE($G317,AE$2),'WFOM - Time_Base'!$A$8:$API$8,0)) *
INDEX('WFOM - Time_Base'!$A$4:$API$29, MATCH("CenHos_Per", 'WFOM - Time_Base'!$B$4:$B$29,0), MATCH(CONCATENATE($G317,AE$2),'WFOM - Time_Base'!$A$8:$API$8,0)),
IFERROR($AN317 * INDEX('Inputs from Uganda staff'!$E$61:$BM$80,MATCH('HRH Need estimation'!AE$2,'Inputs from Uganda staff'!$E$61:$E$80,0),MATCH('HRH Need estimation'!$D317,'Inputs from Uganda staff'!$E$6:$BM$6,0)),
""))</f>
        <v>0</v>
      </c>
      <c r="AF317" s="122">
        <f>IFERROR(
$AN317 * INDEX('WFOM - Time_Base'!$A$4:$API$29, MATCH("CenHos", 'WFOM - Time_Base'!$B$4:$B$29,0), MATCH(CONCATENATE($G317,AF$2),'WFOM - Time_Base'!$A$8:$API$8,0)) *
INDEX('WFOM - Time_Base'!$A$4:$API$29, MATCH("CenHos_Per", 'WFOM - Time_Base'!$B$4:$B$29,0), MATCH(CONCATENATE($G317,AF$2),'WFOM - Time_Base'!$A$8:$API$8,0)),
IFERROR($AN317 * INDEX('Inputs from Uganda staff'!$E$61:$BM$80,MATCH('HRH Need estimation'!AF$2,'Inputs from Uganda staff'!$E$61:$E$80,0),MATCH('HRH Need estimation'!$D317,'Inputs from Uganda staff'!$E$6:$BM$6,0)),
""))</f>
        <v>0</v>
      </c>
      <c r="AG317" s="122">
        <f>IFERROR(
$AN317 * INDEX('WFOM - Time_Base'!$A$4:$API$29, MATCH("CenHos", 'WFOM - Time_Base'!$B$4:$B$29,0), MATCH(CONCATENATE($G317,AG$2),'WFOM - Time_Base'!$A$8:$API$8,0)) *
INDEX('WFOM - Time_Base'!$A$4:$API$29, MATCH("CenHos_Per", 'WFOM - Time_Base'!$B$4:$B$29,0), MATCH(CONCATENATE($G317,AG$2),'WFOM - Time_Base'!$A$8:$API$8,0)),
IFERROR($AN317 * INDEX('Inputs from Uganda staff'!$E$61:$BM$80,MATCH('HRH Need estimation'!AG$2,'Inputs from Uganda staff'!$E$61:$E$80,0),MATCH('HRH Need estimation'!$D317,'Inputs from Uganda staff'!$E$6:$BM$6,0)),
""))</f>
        <v>0</v>
      </c>
      <c r="AH317" s="122">
        <f>IFERROR(
$AN317 * INDEX('WFOM - Time_Base'!$A$4:$API$29, MATCH("CenHos", 'WFOM - Time_Base'!$B$4:$B$29,0), MATCH(CONCATENATE($G317,AH$2),'WFOM - Time_Base'!$A$8:$API$8,0)) *
INDEX('WFOM - Time_Base'!$A$4:$API$29, MATCH("CenHos_Per", 'WFOM - Time_Base'!$B$4:$B$29,0), MATCH(CONCATENATE($G317,AH$2),'WFOM - Time_Base'!$A$8:$API$8,0)),
IFERROR($AN317 * INDEX('Inputs from Uganda staff'!$E$61:$BM$80,MATCH('HRH Need estimation'!AH$2,'Inputs from Uganda staff'!$E$61:$E$80,0),MATCH('HRH Need estimation'!$D317,'Inputs from Uganda staff'!$E$6:$BM$6,0)),
""))</f>
        <v>0</v>
      </c>
      <c r="AI317" s="122">
        <f>IFERROR(
$AN317 * INDEX('WFOM - Time_Base'!$A$4:$API$29, MATCH("CenHos", 'WFOM - Time_Base'!$B$4:$B$29,0), MATCH(CONCATENATE($G317,AI$2),'WFOM - Time_Base'!$A$8:$API$8,0)) *
INDEX('WFOM - Time_Base'!$A$4:$API$29, MATCH("CenHos_Per", 'WFOM - Time_Base'!$B$4:$B$29,0), MATCH(CONCATENATE($G317,AI$2),'WFOM - Time_Base'!$A$8:$API$8,0)),
IFERROR($AN317 * INDEX('Inputs from Uganda staff'!$E$61:$BM$80,MATCH('HRH Need estimation'!AI$2,'Inputs from Uganda staff'!$E$61:$E$80,0),MATCH('HRH Need estimation'!$D317,'Inputs from Uganda staff'!$E$6:$BM$6,0)),
""))</f>
        <v>0</v>
      </c>
      <c r="AJ317" s="122">
        <f>IFERROR(
$AN317 * INDEX('WFOM - Time_Base'!$A$4:$API$29, MATCH("CenHos", 'WFOM - Time_Base'!$B$4:$B$29,0), MATCH(CONCATENATE($G317,AJ$2),'WFOM - Time_Base'!$A$8:$API$8,0)) *
INDEX('WFOM - Time_Base'!$A$4:$API$29, MATCH("CenHos_Per", 'WFOM - Time_Base'!$B$4:$B$29,0), MATCH(CONCATENATE($G317,AJ$2),'WFOM - Time_Base'!$A$8:$API$8,0)),
IFERROR($AN317 * INDEX('Inputs from Uganda staff'!$E$61:$BM$80,MATCH('HRH Need estimation'!AJ$2,'Inputs from Uganda staff'!$E$61:$E$80,0),MATCH('HRH Need estimation'!$D317,'Inputs from Uganda staff'!$E$6:$BM$6,0)),
""))</f>
        <v>0</v>
      </c>
      <c r="AK317" s="122">
        <f>IFERROR(
$AN317 * INDEX('WFOM - Time_Base'!$A$4:$API$29, MATCH("CenHos", 'WFOM - Time_Base'!$B$4:$B$29,0), MATCH(CONCATENATE($G317,AK$2),'WFOM - Time_Base'!$A$8:$API$8,0)) *
INDEX('WFOM - Time_Base'!$A$4:$API$29, MATCH("CenHos_Per", 'WFOM - Time_Base'!$B$4:$B$29,0), MATCH(CONCATENATE($G317,AK$2),'WFOM - Time_Base'!$A$8:$API$8,0)),
IFERROR($AN317 * INDEX('Inputs from Uganda staff'!$E$61:$BM$80,MATCH('HRH Need estimation'!AK$2,'Inputs from Uganda staff'!$E$61:$E$80,0),MATCH('HRH Need estimation'!$D317,'Inputs from Uganda staff'!$E$6:$BM$6,0)),
""))</f>
        <v>0</v>
      </c>
      <c r="AL317" s="122">
        <f>IFERROR(
$AN317 * INDEX('WFOM - Time_Base'!$A$4:$API$29, MATCH("CenHos", 'WFOM - Time_Base'!$B$4:$B$29,0), MATCH(CONCATENATE($G317,AL$2),'WFOM - Time_Base'!$A$8:$API$8,0)) *
INDEX('WFOM - Time_Base'!$A$4:$API$29, MATCH("CenHos_Per", 'WFOM - Time_Base'!$B$4:$B$29,0), MATCH(CONCATENATE($G317,AL$2),'WFOM - Time_Base'!$A$8:$API$8,0)),
IFERROR($AN317 * INDEX('Inputs from Uganda staff'!$E$61:$BM$80,MATCH('HRH Need estimation'!AL$2,'Inputs from Uganda staff'!$E$61:$E$80,0),MATCH('HRH Need estimation'!$D317,'Inputs from Uganda staff'!$E$6:$BM$6,0)),
""))</f>
        <v>0</v>
      </c>
      <c r="AN317">
        <v>1</v>
      </c>
      <c r="AO317" t="e">
        <f t="shared" si="12"/>
        <v>#N/A</v>
      </c>
    </row>
    <row r="318" spans="1:41">
      <c r="A318" s="106" t="s">
        <v>915</v>
      </c>
      <c r="B318" s="106" t="s">
        <v>525</v>
      </c>
      <c r="C318" s="107" t="s">
        <v>851</v>
      </c>
      <c r="D318" s="115" t="s">
        <v>852</v>
      </c>
      <c r="E318" s="252"/>
      <c r="F318" s="252"/>
      <c r="G318" s="122" t="str">
        <f>IF(F318&lt;&gt;"", VLOOKUP(F318,'WFOM - Cadre and Service List'!$E$4:$F$52,2,FALSE), "")</f>
        <v/>
      </c>
      <c r="H318" s="122"/>
      <c r="I318" s="207"/>
      <c r="J318" s="207"/>
      <c r="K318" s="207"/>
      <c r="L318" s="207"/>
      <c r="M318" s="207"/>
      <c r="N318" s="207"/>
      <c r="O318" s="207"/>
      <c r="P318" s="207">
        <f t="shared" si="11"/>
        <v>0</v>
      </c>
      <c r="Q318" s="122" t="s">
        <v>1947</v>
      </c>
      <c r="R318" s="122">
        <f>IFERROR(
$AN318 * INDEX('WFOM - Time_Base'!$A$4:$API$29, MATCH("CenHos", 'WFOM - Time_Base'!$B$4:$B$29,0), MATCH(CONCATENATE($G318,R$2),'WFOM - Time_Base'!$A$8:$API$8,0)) *
INDEX('WFOM - Time_Base'!$A$4:$API$29, MATCH("CenHos_Per", 'WFOM - Time_Base'!$B$4:$B$29,0), MATCH(CONCATENATE($G318,R$2),'WFOM - Time_Base'!$A$8:$API$8,0)),
IFERROR($AN318 * INDEX('Inputs from Uganda staff'!$E$61:$BM$80,MATCH('HRH Need estimation'!R$2,'Inputs from Uganda staff'!$E$61:$E$80,0),MATCH('HRH Need estimation'!$D318,'Inputs from Uganda staff'!$E$6:$BM$6,0)),
""))</f>
        <v>0.1</v>
      </c>
      <c r="S318" s="122">
        <f>IFERROR(
$AN318 * INDEX('WFOM - Time_Base'!$A$4:$API$29, MATCH("CenHos", 'WFOM - Time_Base'!$B$4:$B$29,0), MATCH(CONCATENATE($G318,S$2),'WFOM - Time_Base'!$A$8:$API$8,0)) *
INDEX('WFOM - Time_Base'!$A$4:$API$29, MATCH("CenHos_Per", 'WFOM - Time_Base'!$B$4:$B$29,0), MATCH(CONCATENATE($G318,S$2),'WFOM - Time_Base'!$A$8:$API$8,0)),
IFERROR($AN318 * INDEX('Inputs from Uganda staff'!$E$61:$BM$80,MATCH('HRH Need estimation'!S$2,'Inputs from Uganda staff'!$E$61:$E$80,0),MATCH('HRH Need estimation'!$D318,'Inputs from Uganda staff'!$E$6:$BM$6,0)),
""))</f>
        <v>0.1</v>
      </c>
      <c r="T318" s="122">
        <f>IFERROR(
$AN318 * INDEX('WFOM - Time_Base'!$A$4:$API$29, MATCH("CenHos", 'WFOM - Time_Base'!$B$4:$B$29,0), MATCH(CONCATENATE($G318,T$2),'WFOM - Time_Base'!$A$8:$API$8,0)) *
INDEX('WFOM - Time_Base'!$A$4:$API$29, MATCH("CenHos_Per", 'WFOM - Time_Base'!$B$4:$B$29,0), MATCH(CONCATENATE($G318,T$2),'WFOM - Time_Base'!$A$8:$API$8,0)),
IFERROR($AN318 * INDEX('Inputs from Uganda staff'!$E$61:$BM$80,MATCH('HRH Need estimation'!T$2,'Inputs from Uganda staff'!$E$61:$E$80,0),MATCH('HRH Need estimation'!$D318,'Inputs from Uganda staff'!$E$6:$BM$6,0)),
""))</f>
        <v>0</v>
      </c>
      <c r="U318" s="122">
        <f>IFERROR(
$AN318 * INDEX('WFOM - Time_Base'!$A$4:$API$29, MATCH("CenHos", 'WFOM - Time_Base'!$B$4:$B$29,0), MATCH(CONCATENATE($G318,U$2),'WFOM - Time_Base'!$A$8:$API$8,0)) *
INDEX('WFOM - Time_Base'!$A$4:$API$29, MATCH("CenHos_Per", 'WFOM - Time_Base'!$B$4:$B$29,0), MATCH(CONCATENATE($G318,U$2),'WFOM - Time_Base'!$A$8:$API$8,0)),
IFERROR($AN318 * INDEX('Inputs from Uganda staff'!$E$61:$BM$80,MATCH('HRH Need estimation'!U$2,'Inputs from Uganda staff'!$E$61:$E$80,0),MATCH('HRH Need estimation'!$D318,'Inputs from Uganda staff'!$E$6:$BM$6,0)),
""))</f>
        <v>0</v>
      </c>
      <c r="V318" s="122">
        <f>IFERROR(
$AN318 * INDEX('WFOM - Time_Base'!$A$4:$API$29, MATCH("CenHos", 'WFOM - Time_Base'!$B$4:$B$29,0), MATCH(CONCATENATE($G318,V$2),'WFOM - Time_Base'!$A$8:$API$8,0)) *
INDEX('WFOM - Time_Base'!$A$4:$API$29, MATCH("CenHos_Per", 'WFOM - Time_Base'!$B$4:$B$29,0), MATCH(CONCATENATE($G318,V$2),'WFOM - Time_Base'!$A$8:$API$8,0)),
IFERROR($AN318 * INDEX('Inputs from Uganda staff'!$E$61:$BM$80,MATCH('HRH Need estimation'!V$2,'Inputs from Uganda staff'!$E$61:$E$80,0),MATCH('HRH Need estimation'!$D318,'Inputs from Uganda staff'!$E$6:$BM$6,0)),
""))</f>
        <v>0</v>
      </c>
      <c r="W318" s="122">
        <f>IFERROR(
$AN318 * INDEX('WFOM - Time_Base'!$A$4:$API$29, MATCH("CenHos", 'WFOM - Time_Base'!$B$4:$B$29,0), MATCH(CONCATENATE($G318,W$2),'WFOM - Time_Base'!$A$8:$API$8,0)) *
INDEX('WFOM - Time_Base'!$A$4:$API$29, MATCH("CenHos_Per", 'WFOM - Time_Base'!$B$4:$B$29,0), MATCH(CONCATENATE($G318,W$2),'WFOM - Time_Base'!$A$8:$API$8,0)),
IFERROR($AN318 * INDEX('Inputs from Uganda staff'!$E$61:$BM$80,MATCH('HRH Need estimation'!W$2,'Inputs from Uganda staff'!$E$61:$E$80,0),MATCH('HRH Need estimation'!$D318,'Inputs from Uganda staff'!$E$6:$BM$6,0)),
""))</f>
        <v>0</v>
      </c>
      <c r="X318" s="122">
        <f>IFERROR(
$AN318 * INDEX('WFOM - Time_Base'!$A$4:$API$29, MATCH("CenHos", 'WFOM - Time_Base'!$B$4:$B$29,0), MATCH(CONCATENATE($G318,X$2),'WFOM - Time_Base'!$A$8:$API$8,0)) *
INDEX('WFOM - Time_Base'!$A$4:$API$29, MATCH("CenHos_Per", 'WFOM - Time_Base'!$B$4:$B$29,0), MATCH(CONCATENATE($G318,X$2),'WFOM - Time_Base'!$A$8:$API$8,0)),
IFERROR($AN318 * INDEX('Inputs from Uganda staff'!$E$61:$BM$80,MATCH('HRH Need estimation'!X$2,'Inputs from Uganda staff'!$E$61:$E$80,0),MATCH('HRH Need estimation'!$D318,'Inputs from Uganda staff'!$E$6:$BM$6,0)),
""))</f>
        <v>0</v>
      </c>
      <c r="Y318" s="122">
        <f>IFERROR(
$AN318 * INDEX('WFOM - Time_Base'!$A$4:$API$29, MATCH("CenHos", 'WFOM - Time_Base'!$B$4:$B$29,0), MATCH(CONCATENATE($G318,Y$2),'WFOM - Time_Base'!$A$8:$API$8,0)) *
INDEX('WFOM - Time_Base'!$A$4:$API$29, MATCH("CenHos_Per", 'WFOM - Time_Base'!$B$4:$B$29,0), MATCH(CONCATENATE($G318,Y$2),'WFOM - Time_Base'!$A$8:$API$8,0)),
IFERROR($AN318 * INDEX('Inputs from Uganda staff'!$E$61:$BM$80,MATCH('HRH Need estimation'!Y$2,'Inputs from Uganda staff'!$E$61:$E$80,0),MATCH('HRH Need estimation'!$D318,'Inputs from Uganda staff'!$E$6:$BM$6,0)),
""))</f>
        <v>0</v>
      </c>
      <c r="Z318" s="122">
        <f>IFERROR(
$AN318 * INDEX('WFOM - Time_Base'!$A$4:$API$29, MATCH("CenHos", 'WFOM - Time_Base'!$B$4:$B$29,0), MATCH(CONCATENATE($G318,Z$2),'WFOM - Time_Base'!$A$8:$API$8,0)) *
INDEX('WFOM - Time_Base'!$A$4:$API$29, MATCH("CenHos_Per", 'WFOM - Time_Base'!$B$4:$B$29,0), MATCH(CONCATENATE($G318,Z$2),'WFOM - Time_Base'!$A$8:$API$8,0)),
IFERROR($AN318 * INDEX('Inputs from Uganda staff'!$E$61:$BM$80,MATCH('HRH Need estimation'!Z$2,'Inputs from Uganda staff'!$E$61:$E$80,0),MATCH('HRH Need estimation'!$D318,'Inputs from Uganda staff'!$E$6:$BM$6,0)),
""))</f>
        <v>0</v>
      </c>
      <c r="AA318" s="122">
        <f>IFERROR(
$AN318 * INDEX('WFOM - Time_Base'!$A$4:$API$29, MATCH("CenHos", 'WFOM - Time_Base'!$B$4:$B$29,0), MATCH(CONCATENATE($G318,AA$2),'WFOM - Time_Base'!$A$8:$API$8,0)) *
INDEX('WFOM - Time_Base'!$A$4:$API$29, MATCH("CenHos_Per", 'WFOM - Time_Base'!$B$4:$B$29,0), MATCH(CONCATENATE($G318,AA$2),'WFOM - Time_Base'!$A$8:$API$8,0)),
IFERROR($AN318 * INDEX('Inputs from Uganda staff'!$E$61:$BM$80,MATCH('HRH Need estimation'!AA$2,'Inputs from Uganda staff'!$E$61:$E$80,0),MATCH('HRH Need estimation'!$D318,'Inputs from Uganda staff'!$E$6:$BM$6,0)),
""))</f>
        <v>0.3</v>
      </c>
      <c r="AB318" s="122">
        <f>IFERROR(
$AN318 * INDEX('WFOM - Time_Base'!$A$4:$API$29, MATCH("CenHos", 'WFOM - Time_Base'!$B$4:$B$29,0), MATCH(CONCATENATE($G318,AB$2),'WFOM - Time_Base'!$A$8:$API$8,0)) *
INDEX('WFOM - Time_Base'!$A$4:$API$29, MATCH("CenHos_Per", 'WFOM - Time_Base'!$B$4:$B$29,0), MATCH(CONCATENATE($G318,AB$2),'WFOM - Time_Base'!$A$8:$API$8,0)),
IFERROR($AN318 * INDEX('Inputs from Uganda staff'!$E$61:$BM$80,MATCH('HRH Need estimation'!AB$2,'Inputs from Uganda staff'!$E$61:$E$80,0),MATCH('HRH Need estimation'!$D318,'Inputs from Uganda staff'!$E$6:$BM$6,0)),
""))</f>
        <v>0</v>
      </c>
      <c r="AC318" s="122" t="str">
        <f>IFERROR(
$AN318 * INDEX('WFOM - Time_Base'!$A$4:$API$29, MATCH("CenHos", 'WFOM - Time_Base'!$B$4:$B$29,0), MATCH(CONCATENATE($G318,AC$2),'WFOM - Time_Base'!$A$8:$API$8,0)) *
INDEX('WFOM - Time_Base'!$A$4:$API$29, MATCH("CenHos_Per", 'WFOM - Time_Base'!$B$4:$B$29,0), MATCH(CONCATENATE($G318,AC$2),'WFOM - Time_Base'!$A$8:$API$8,0)),
IFERROR($AN318 * INDEX('Inputs from Uganda staff'!$E$61:$BM$80,MATCH('HRH Need estimation'!AC$2,'Inputs from Uganda staff'!$E$61:$E$80,0),MATCH('HRH Need estimation'!$D318,'Inputs from Uganda staff'!$E$6:$BM$6,0)),
""))</f>
        <v/>
      </c>
      <c r="AD318" s="122">
        <f>IFERROR(
$AN318 * INDEX('WFOM - Time_Base'!$A$4:$API$29, MATCH("CenHos", 'WFOM - Time_Base'!$B$4:$B$29,0), MATCH(CONCATENATE($G318,AD$2),'WFOM - Time_Base'!$A$8:$API$8,0)) *
INDEX('WFOM - Time_Base'!$A$4:$API$29, MATCH("CenHos_Per", 'WFOM - Time_Base'!$B$4:$B$29,0), MATCH(CONCATENATE($G318,AD$2),'WFOM - Time_Base'!$A$8:$API$8,0)),
IFERROR($AN318 * INDEX('Inputs from Uganda staff'!$E$61:$BM$80,MATCH('HRH Need estimation'!AD$2,'Inputs from Uganda staff'!$E$61:$E$80,0),MATCH('HRH Need estimation'!$D318,'Inputs from Uganda staff'!$E$6:$BM$6,0)),
""))</f>
        <v>0</v>
      </c>
      <c r="AE318" s="122">
        <f>IFERROR(
$AN318 * INDEX('WFOM - Time_Base'!$A$4:$API$29, MATCH("CenHos", 'WFOM - Time_Base'!$B$4:$B$29,0), MATCH(CONCATENATE($G318,AE$2),'WFOM - Time_Base'!$A$8:$API$8,0)) *
INDEX('WFOM - Time_Base'!$A$4:$API$29, MATCH("CenHos_Per", 'WFOM - Time_Base'!$B$4:$B$29,0), MATCH(CONCATENATE($G318,AE$2),'WFOM - Time_Base'!$A$8:$API$8,0)),
IFERROR($AN318 * INDEX('Inputs from Uganda staff'!$E$61:$BM$80,MATCH('HRH Need estimation'!AE$2,'Inputs from Uganda staff'!$E$61:$E$80,0),MATCH('HRH Need estimation'!$D318,'Inputs from Uganda staff'!$E$6:$BM$6,0)),
""))</f>
        <v>0</v>
      </c>
      <c r="AF318" s="122">
        <f>IFERROR(
$AN318 * INDEX('WFOM - Time_Base'!$A$4:$API$29, MATCH("CenHos", 'WFOM - Time_Base'!$B$4:$B$29,0), MATCH(CONCATENATE($G318,AF$2),'WFOM - Time_Base'!$A$8:$API$8,0)) *
INDEX('WFOM - Time_Base'!$A$4:$API$29, MATCH("CenHos_Per", 'WFOM - Time_Base'!$B$4:$B$29,0), MATCH(CONCATENATE($G318,AF$2),'WFOM - Time_Base'!$A$8:$API$8,0)),
IFERROR($AN318 * INDEX('Inputs from Uganda staff'!$E$61:$BM$80,MATCH('HRH Need estimation'!AF$2,'Inputs from Uganda staff'!$E$61:$E$80,0),MATCH('HRH Need estimation'!$D318,'Inputs from Uganda staff'!$E$6:$BM$6,0)),
""))</f>
        <v>0</v>
      </c>
      <c r="AG318" s="122">
        <f>IFERROR(
$AN318 * INDEX('WFOM - Time_Base'!$A$4:$API$29, MATCH("CenHos", 'WFOM - Time_Base'!$B$4:$B$29,0), MATCH(CONCATENATE($G318,AG$2),'WFOM - Time_Base'!$A$8:$API$8,0)) *
INDEX('WFOM - Time_Base'!$A$4:$API$29, MATCH("CenHos_Per", 'WFOM - Time_Base'!$B$4:$B$29,0), MATCH(CONCATENATE($G318,AG$2),'WFOM - Time_Base'!$A$8:$API$8,0)),
IFERROR($AN318 * INDEX('Inputs from Uganda staff'!$E$61:$BM$80,MATCH('HRH Need estimation'!AG$2,'Inputs from Uganda staff'!$E$61:$E$80,0),MATCH('HRH Need estimation'!$D318,'Inputs from Uganda staff'!$E$6:$BM$6,0)),
""))</f>
        <v>0</v>
      </c>
      <c r="AH318" s="122">
        <f>IFERROR(
$AN318 * INDEX('WFOM - Time_Base'!$A$4:$API$29, MATCH("CenHos", 'WFOM - Time_Base'!$B$4:$B$29,0), MATCH(CONCATENATE($G318,AH$2),'WFOM - Time_Base'!$A$8:$API$8,0)) *
INDEX('WFOM - Time_Base'!$A$4:$API$29, MATCH("CenHos_Per", 'WFOM - Time_Base'!$B$4:$B$29,0), MATCH(CONCATENATE($G318,AH$2),'WFOM - Time_Base'!$A$8:$API$8,0)),
IFERROR($AN318 * INDEX('Inputs from Uganda staff'!$E$61:$BM$80,MATCH('HRH Need estimation'!AH$2,'Inputs from Uganda staff'!$E$61:$E$80,0),MATCH('HRH Need estimation'!$D318,'Inputs from Uganda staff'!$E$6:$BM$6,0)),
""))</f>
        <v>0</v>
      </c>
      <c r="AI318" s="122">
        <f>IFERROR(
$AN318 * INDEX('WFOM - Time_Base'!$A$4:$API$29, MATCH("CenHos", 'WFOM - Time_Base'!$B$4:$B$29,0), MATCH(CONCATENATE($G318,AI$2),'WFOM - Time_Base'!$A$8:$API$8,0)) *
INDEX('WFOM - Time_Base'!$A$4:$API$29, MATCH("CenHos_Per", 'WFOM - Time_Base'!$B$4:$B$29,0), MATCH(CONCATENATE($G318,AI$2),'WFOM - Time_Base'!$A$8:$API$8,0)),
IFERROR($AN318 * INDEX('Inputs from Uganda staff'!$E$61:$BM$80,MATCH('HRH Need estimation'!AI$2,'Inputs from Uganda staff'!$E$61:$E$80,0),MATCH('HRH Need estimation'!$D318,'Inputs from Uganda staff'!$E$6:$BM$6,0)),
""))</f>
        <v>0</v>
      </c>
      <c r="AJ318" s="122">
        <f>IFERROR(
$AN318 * INDEX('WFOM - Time_Base'!$A$4:$API$29, MATCH("CenHos", 'WFOM - Time_Base'!$B$4:$B$29,0), MATCH(CONCATENATE($G318,AJ$2),'WFOM - Time_Base'!$A$8:$API$8,0)) *
INDEX('WFOM - Time_Base'!$A$4:$API$29, MATCH("CenHos_Per", 'WFOM - Time_Base'!$B$4:$B$29,0), MATCH(CONCATENATE($G318,AJ$2),'WFOM - Time_Base'!$A$8:$API$8,0)),
IFERROR($AN318 * INDEX('Inputs from Uganda staff'!$E$61:$BM$80,MATCH('HRH Need estimation'!AJ$2,'Inputs from Uganda staff'!$E$61:$E$80,0),MATCH('HRH Need estimation'!$D318,'Inputs from Uganda staff'!$E$6:$BM$6,0)),
""))</f>
        <v>0</v>
      </c>
      <c r="AK318" s="122">
        <f>IFERROR(
$AN318 * INDEX('WFOM - Time_Base'!$A$4:$API$29, MATCH("CenHos", 'WFOM - Time_Base'!$B$4:$B$29,0), MATCH(CONCATENATE($G318,AK$2),'WFOM - Time_Base'!$A$8:$API$8,0)) *
INDEX('WFOM - Time_Base'!$A$4:$API$29, MATCH("CenHos_Per", 'WFOM - Time_Base'!$B$4:$B$29,0), MATCH(CONCATENATE($G318,AK$2),'WFOM - Time_Base'!$A$8:$API$8,0)),
IFERROR($AN318 * INDEX('Inputs from Uganda staff'!$E$61:$BM$80,MATCH('HRH Need estimation'!AK$2,'Inputs from Uganda staff'!$E$61:$E$80,0),MATCH('HRH Need estimation'!$D318,'Inputs from Uganda staff'!$E$6:$BM$6,0)),
""))</f>
        <v>0</v>
      </c>
      <c r="AL318" s="122">
        <f>IFERROR(
$AN318 * INDEX('WFOM - Time_Base'!$A$4:$API$29, MATCH("CenHos", 'WFOM - Time_Base'!$B$4:$B$29,0), MATCH(CONCATENATE($G318,AL$2),'WFOM - Time_Base'!$A$8:$API$8,0)) *
INDEX('WFOM - Time_Base'!$A$4:$API$29, MATCH("CenHos_Per", 'WFOM - Time_Base'!$B$4:$B$29,0), MATCH(CONCATENATE($G318,AL$2),'WFOM - Time_Base'!$A$8:$API$8,0)),
IFERROR($AN318 * INDEX('Inputs from Uganda staff'!$E$61:$BM$80,MATCH('HRH Need estimation'!AL$2,'Inputs from Uganda staff'!$E$61:$E$80,0),MATCH('HRH Need estimation'!$D318,'Inputs from Uganda staff'!$E$6:$BM$6,0)),
""))</f>
        <v>0</v>
      </c>
      <c r="AN318">
        <v>1</v>
      </c>
      <c r="AO318" t="e">
        <f t="shared" si="12"/>
        <v>#N/A</v>
      </c>
    </row>
    <row r="319" spans="1:41">
      <c r="A319" s="106" t="s">
        <v>915</v>
      </c>
      <c r="B319" s="106" t="s">
        <v>525</v>
      </c>
      <c r="C319" s="107" t="s">
        <v>853</v>
      </c>
      <c r="D319" s="115" t="s">
        <v>854</v>
      </c>
      <c r="E319" s="252"/>
      <c r="F319" s="252"/>
      <c r="G319" s="122" t="str">
        <f>IF(F319&lt;&gt;"", VLOOKUP(F319,'WFOM - Cadre and Service List'!$E$4:$F$52,2,FALSE), "")</f>
        <v/>
      </c>
      <c r="H319" s="122"/>
      <c r="I319" s="207"/>
      <c r="J319" s="207"/>
      <c r="K319" s="207"/>
      <c r="L319" s="207"/>
      <c r="M319" s="207"/>
      <c r="N319" s="207"/>
      <c r="O319" s="207"/>
      <c r="P319" s="207">
        <f t="shared" si="11"/>
        <v>0</v>
      </c>
      <c r="Q319" s="122" t="s">
        <v>1947</v>
      </c>
      <c r="R319" s="122">
        <f>IFERROR(
$AN319 * INDEX('WFOM - Time_Base'!$A$4:$API$29, MATCH("CenHos", 'WFOM - Time_Base'!$B$4:$B$29,0), MATCH(CONCATENATE($G319,R$2),'WFOM - Time_Base'!$A$8:$API$8,0)) *
INDEX('WFOM - Time_Base'!$A$4:$API$29, MATCH("CenHos_Per", 'WFOM - Time_Base'!$B$4:$B$29,0), MATCH(CONCATENATE($G319,R$2),'WFOM - Time_Base'!$A$8:$API$8,0)),
IFERROR($AN319 * INDEX('Inputs from Uganda staff'!$E$61:$BM$80,MATCH('HRH Need estimation'!R$2,'Inputs from Uganda staff'!$E$61:$E$80,0),MATCH('HRH Need estimation'!$D319,'Inputs from Uganda staff'!$E$6:$BM$6,0)),
""))</f>
        <v>0.1</v>
      </c>
      <c r="S319" s="122">
        <f>IFERROR(
$AN319 * INDEX('WFOM - Time_Base'!$A$4:$API$29, MATCH("CenHos", 'WFOM - Time_Base'!$B$4:$B$29,0), MATCH(CONCATENATE($G319,S$2),'WFOM - Time_Base'!$A$8:$API$8,0)) *
INDEX('WFOM - Time_Base'!$A$4:$API$29, MATCH("CenHos_Per", 'WFOM - Time_Base'!$B$4:$B$29,0), MATCH(CONCATENATE($G319,S$2),'WFOM - Time_Base'!$A$8:$API$8,0)),
IFERROR($AN319 * INDEX('Inputs from Uganda staff'!$E$61:$BM$80,MATCH('HRH Need estimation'!S$2,'Inputs from Uganda staff'!$E$61:$E$80,0),MATCH('HRH Need estimation'!$D319,'Inputs from Uganda staff'!$E$6:$BM$6,0)),
""))</f>
        <v>0.1</v>
      </c>
      <c r="T319" s="122">
        <f>IFERROR(
$AN319 * INDEX('WFOM - Time_Base'!$A$4:$API$29, MATCH("CenHos", 'WFOM - Time_Base'!$B$4:$B$29,0), MATCH(CONCATENATE($G319,T$2),'WFOM - Time_Base'!$A$8:$API$8,0)) *
INDEX('WFOM - Time_Base'!$A$4:$API$29, MATCH("CenHos_Per", 'WFOM - Time_Base'!$B$4:$B$29,0), MATCH(CONCATENATE($G319,T$2),'WFOM - Time_Base'!$A$8:$API$8,0)),
IFERROR($AN319 * INDEX('Inputs from Uganda staff'!$E$61:$BM$80,MATCH('HRH Need estimation'!T$2,'Inputs from Uganda staff'!$E$61:$E$80,0),MATCH('HRH Need estimation'!$D319,'Inputs from Uganda staff'!$E$6:$BM$6,0)),
""))</f>
        <v>0</v>
      </c>
      <c r="U319" s="122">
        <f>IFERROR(
$AN319 * INDEX('WFOM - Time_Base'!$A$4:$API$29, MATCH("CenHos", 'WFOM - Time_Base'!$B$4:$B$29,0), MATCH(CONCATENATE($G319,U$2),'WFOM - Time_Base'!$A$8:$API$8,0)) *
INDEX('WFOM - Time_Base'!$A$4:$API$29, MATCH("CenHos_Per", 'WFOM - Time_Base'!$B$4:$B$29,0), MATCH(CONCATENATE($G319,U$2),'WFOM - Time_Base'!$A$8:$API$8,0)),
IFERROR($AN319 * INDEX('Inputs from Uganda staff'!$E$61:$BM$80,MATCH('HRH Need estimation'!U$2,'Inputs from Uganda staff'!$E$61:$E$80,0),MATCH('HRH Need estimation'!$D319,'Inputs from Uganda staff'!$E$6:$BM$6,0)),
""))</f>
        <v>0</v>
      </c>
      <c r="V319" s="122">
        <f>IFERROR(
$AN319 * INDEX('WFOM - Time_Base'!$A$4:$API$29, MATCH("CenHos", 'WFOM - Time_Base'!$B$4:$B$29,0), MATCH(CONCATENATE($G319,V$2),'WFOM - Time_Base'!$A$8:$API$8,0)) *
INDEX('WFOM - Time_Base'!$A$4:$API$29, MATCH("CenHos_Per", 'WFOM - Time_Base'!$B$4:$B$29,0), MATCH(CONCATENATE($G319,V$2),'WFOM - Time_Base'!$A$8:$API$8,0)),
IFERROR($AN319 * INDEX('Inputs from Uganda staff'!$E$61:$BM$80,MATCH('HRH Need estimation'!V$2,'Inputs from Uganda staff'!$E$61:$E$80,0),MATCH('HRH Need estimation'!$D319,'Inputs from Uganda staff'!$E$6:$BM$6,0)),
""))</f>
        <v>0</v>
      </c>
      <c r="W319" s="122">
        <f>IFERROR(
$AN319 * INDEX('WFOM - Time_Base'!$A$4:$API$29, MATCH("CenHos", 'WFOM - Time_Base'!$B$4:$B$29,0), MATCH(CONCATENATE($G319,W$2),'WFOM - Time_Base'!$A$8:$API$8,0)) *
INDEX('WFOM - Time_Base'!$A$4:$API$29, MATCH("CenHos_Per", 'WFOM - Time_Base'!$B$4:$B$29,0), MATCH(CONCATENATE($G319,W$2),'WFOM - Time_Base'!$A$8:$API$8,0)),
IFERROR($AN319 * INDEX('Inputs from Uganda staff'!$E$61:$BM$80,MATCH('HRH Need estimation'!W$2,'Inputs from Uganda staff'!$E$61:$E$80,0),MATCH('HRH Need estimation'!$D319,'Inputs from Uganda staff'!$E$6:$BM$6,0)),
""))</f>
        <v>0</v>
      </c>
      <c r="X319" s="122">
        <f>IFERROR(
$AN319 * INDEX('WFOM - Time_Base'!$A$4:$API$29, MATCH("CenHos", 'WFOM - Time_Base'!$B$4:$B$29,0), MATCH(CONCATENATE($G319,X$2),'WFOM - Time_Base'!$A$8:$API$8,0)) *
INDEX('WFOM - Time_Base'!$A$4:$API$29, MATCH("CenHos_Per", 'WFOM - Time_Base'!$B$4:$B$29,0), MATCH(CONCATENATE($G319,X$2),'WFOM - Time_Base'!$A$8:$API$8,0)),
IFERROR($AN319 * INDEX('Inputs from Uganda staff'!$E$61:$BM$80,MATCH('HRH Need estimation'!X$2,'Inputs from Uganda staff'!$E$61:$E$80,0),MATCH('HRH Need estimation'!$D319,'Inputs from Uganda staff'!$E$6:$BM$6,0)),
""))</f>
        <v>0</v>
      </c>
      <c r="Y319" s="122">
        <f>IFERROR(
$AN319 * INDEX('WFOM - Time_Base'!$A$4:$API$29, MATCH("CenHos", 'WFOM - Time_Base'!$B$4:$B$29,0), MATCH(CONCATENATE($G319,Y$2),'WFOM - Time_Base'!$A$8:$API$8,0)) *
INDEX('WFOM - Time_Base'!$A$4:$API$29, MATCH("CenHos_Per", 'WFOM - Time_Base'!$B$4:$B$29,0), MATCH(CONCATENATE($G319,Y$2),'WFOM - Time_Base'!$A$8:$API$8,0)),
IFERROR($AN319 * INDEX('Inputs from Uganda staff'!$E$61:$BM$80,MATCH('HRH Need estimation'!Y$2,'Inputs from Uganda staff'!$E$61:$E$80,0),MATCH('HRH Need estimation'!$D319,'Inputs from Uganda staff'!$E$6:$BM$6,0)),
""))</f>
        <v>0</v>
      </c>
      <c r="Z319" s="122">
        <f>IFERROR(
$AN319 * INDEX('WFOM - Time_Base'!$A$4:$API$29, MATCH("CenHos", 'WFOM - Time_Base'!$B$4:$B$29,0), MATCH(CONCATENATE($G319,Z$2),'WFOM - Time_Base'!$A$8:$API$8,0)) *
INDEX('WFOM - Time_Base'!$A$4:$API$29, MATCH("CenHos_Per", 'WFOM - Time_Base'!$B$4:$B$29,0), MATCH(CONCATENATE($G319,Z$2),'WFOM - Time_Base'!$A$8:$API$8,0)),
IFERROR($AN319 * INDEX('Inputs from Uganda staff'!$E$61:$BM$80,MATCH('HRH Need estimation'!Z$2,'Inputs from Uganda staff'!$E$61:$E$80,0),MATCH('HRH Need estimation'!$D319,'Inputs from Uganda staff'!$E$6:$BM$6,0)),
""))</f>
        <v>0</v>
      </c>
      <c r="AA319" s="122">
        <f>IFERROR(
$AN319 * INDEX('WFOM - Time_Base'!$A$4:$API$29, MATCH("CenHos", 'WFOM - Time_Base'!$B$4:$B$29,0), MATCH(CONCATENATE($G319,AA$2),'WFOM - Time_Base'!$A$8:$API$8,0)) *
INDEX('WFOM - Time_Base'!$A$4:$API$29, MATCH("CenHos_Per", 'WFOM - Time_Base'!$B$4:$B$29,0), MATCH(CONCATENATE($G319,AA$2),'WFOM - Time_Base'!$A$8:$API$8,0)),
IFERROR($AN319 * INDEX('Inputs from Uganda staff'!$E$61:$BM$80,MATCH('HRH Need estimation'!AA$2,'Inputs from Uganda staff'!$E$61:$E$80,0),MATCH('HRH Need estimation'!$D319,'Inputs from Uganda staff'!$E$6:$BM$6,0)),
""))</f>
        <v>0.3</v>
      </c>
      <c r="AB319" s="122">
        <f>IFERROR(
$AN319 * INDEX('WFOM - Time_Base'!$A$4:$API$29, MATCH("CenHos", 'WFOM - Time_Base'!$B$4:$B$29,0), MATCH(CONCATENATE($G319,AB$2),'WFOM - Time_Base'!$A$8:$API$8,0)) *
INDEX('WFOM - Time_Base'!$A$4:$API$29, MATCH("CenHos_Per", 'WFOM - Time_Base'!$B$4:$B$29,0), MATCH(CONCATENATE($G319,AB$2),'WFOM - Time_Base'!$A$8:$API$8,0)),
IFERROR($AN319 * INDEX('Inputs from Uganda staff'!$E$61:$BM$80,MATCH('HRH Need estimation'!AB$2,'Inputs from Uganda staff'!$E$61:$E$80,0),MATCH('HRH Need estimation'!$D319,'Inputs from Uganda staff'!$E$6:$BM$6,0)),
""))</f>
        <v>0</v>
      </c>
      <c r="AC319" s="122" t="str">
        <f>IFERROR(
$AN319 * INDEX('WFOM - Time_Base'!$A$4:$API$29, MATCH("CenHos", 'WFOM - Time_Base'!$B$4:$B$29,0), MATCH(CONCATENATE($G319,AC$2),'WFOM - Time_Base'!$A$8:$API$8,0)) *
INDEX('WFOM - Time_Base'!$A$4:$API$29, MATCH("CenHos_Per", 'WFOM - Time_Base'!$B$4:$B$29,0), MATCH(CONCATENATE($G319,AC$2),'WFOM - Time_Base'!$A$8:$API$8,0)),
IFERROR($AN319 * INDEX('Inputs from Uganda staff'!$E$61:$BM$80,MATCH('HRH Need estimation'!AC$2,'Inputs from Uganda staff'!$E$61:$E$80,0),MATCH('HRH Need estimation'!$D319,'Inputs from Uganda staff'!$E$6:$BM$6,0)),
""))</f>
        <v/>
      </c>
      <c r="AD319" s="122">
        <f>IFERROR(
$AN319 * INDEX('WFOM - Time_Base'!$A$4:$API$29, MATCH("CenHos", 'WFOM - Time_Base'!$B$4:$B$29,0), MATCH(CONCATENATE($G319,AD$2),'WFOM - Time_Base'!$A$8:$API$8,0)) *
INDEX('WFOM - Time_Base'!$A$4:$API$29, MATCH("CenHos_Per", 'WFOM - Time_Base'!$B$4:$B$29,0), MATCH(CONCATENATE($G319,AD$2),'WFOM - Time_Base'!$A$8:$API$8,0)),
IFERROR($AN319 * INDEX('Inputs from Uganda staff'!$E$61:$BM$80,MATCH('HRH Need estimation'!AD$2,'Inputs from Uganda staff'!$E$61:$E$80,0),MATCH('HRH Need estimation'!$D319,'Inputs from Uganda staff'!$E$6:$BM$6,0)),
""))</f>
        <v>0</v>
      </c>
      <c r="AE319" s="122">
        <f>IFERROR(
$AN319 * INDEX('WFOM - Time_Base'!$A$4:$API$29, MATCH("CenHos", 'WFOM - Time_Base'!$B$4:$B$29,0), MATCH(CONCATENATE($G319,AE$2),'WFOM - Time_Base'!$A$8:$API$8,0)) *
INDEX('WFOM - Time_Base'!$A$4:$API$29, MATCH("CenHos_Per", 'WFOM - Time_Base'!$B$4:$B$29,0), MATCH(CONCATENATE($G319,AE$2),'WFOM - Time_Base'!$A$8:$API$8,0)),
IFERROR($AN319 * INDEX('Inputs from Uganda staff'!$E$61:$BM$80,MATCH('HRH Need estimation'!AE$2,'Inputs from Uganda staff'!$E$61:$E$80,0),MATCH('HRH Need estimation'!$D319,'Inputs from Uganda staff'!$E$6:$BM$6,0)),
""))</f>
        <v>0</v>
      </c>
      <c r="AF319" s="122">
        <f>IFERROR(
$AN319 * INDEX('WFOM - Time_Base'!$A$4:$API$29, MATCH("CenHos", 'WFOM - Time_Base'!$B$4:$B$29,0), MATCH(CONCATENATE($G319,AF$2),'WFOM - Time_Base'!$A$8:$API$8,0)) *
INDEX('WFOM - Time_Base'!$A$4:$API$29, MATCH("CenHos_Per", 'WFOM - Time_Base'!$B$4:$B$29,0), MATCH(CONCATENATE($G319,AF$2),'WFOM - Time_Base'!$A$8:$API$8,0)),
IFERROR($AN319 * INDEX('Inputs from Uganda staff'!$E$61:$BM$80,MATCH('HRH Need estimation'!AF$2,'Inputs from Uganda staff'!$E$61:$E$80,0),MATCH('HRH Need estimation'!$D319,'Inputs from Uganda staff'!$E$6:$BM$6,0)),
""))</f>
        <v>0</v>
      </c>
      <c r="AG319" s="122">
        <f>IFERROR(
$AN319 * INDEX('WFOM - Time_Base'!$A$4:$API$29, MATCH("CenHos", 'WFOM - Time_Base'!$B$4:$B$29,0), MATCH(CONCATENATE($G319,AG$2),'WFOM - Time_Base'!$A$8:$API$8,0)) *
INDEX('WFOM - Time_Base'!$A$4:$API$29, MATCH("CenHos_Per", 'WFOM - Time_Base'!$B$4:$B$29,0), MATCH(CONCATENATE($G319,AG$2),'WFOM - Time_Base'!$A$8:$API$8,0)),
IFERROR($AN319 * INDEX('Inputs from Uganda staff'!$E$61:$BM$80,MATCH('HRH Need estimation'!AG$2,'Inputs from Uganda staff'!$E$61:$E$80,0),MATCH('HRH Need estimation'!$D319,'Inputs from Uganda staff'!$E$6:$BM$6,0)),
""))</f>
        <v>0</v>
      </c>
      <c r="AH319" s="122">
        <f>IFERROR(
$AN319 * INDEX('WFOM - Time_Base'!$A$4:$API$29, MATCH("CenHos", 'WFOM - Time_Base'!$B$4:$B$29,0), MATCH(CONCATENATE($G319,AH$2),'WFOM - Time_Base'!$A$8:$API$8,0)) *
INDEX('WFOM - Time_Base'!$A$4:$API$29, MATCH("CenHos_Per", 'WFOM - Time_Base'!$B$4:$B$29,0), MATCH(CONCATENATE($G319,AH$2),'WFOM - Time_Base'!$A$8:$API$8,0)),
IFERROR($AN319 * INDEX('Inputs from Uganda staff'!$E$61:$BM$80,MATCH('HRH Need estimation'!AH$2,'Inputs from Uganda staff'!$E$61:$E$80,0),MATCH('HRH Need estimation'!$D319,'Inputs from Uganda staff'!$E$6:$BM$6,0)),
""))</f>
        <v>0</v>
      </c>
      <c r="AI319" s="122">
        <f>IFERROR(
$AN319 * INDEX('WFOM - Time_Base'!$A$4:$API$29, MATCH("CenHos", 'WFOM - Time_Base'!$B$4:$B$29,0), MATCH(CONCATENATE($G319,AI$2),'WFOM - Time_Base'!$A$8:$API$8,0)) *
INDEX('WFOM - Time_Base'!$A$4:$API$29, MATCH("CenHos_Per", 'WFOM - Time_Base'!$B$4:$B$29,0), MATCH(CONCATENATE($G319,AI$2),'WFOM - Time_Base'!$A$8:$API$8,0)),
IFERROR($AN319 * INDEX('Inputs from Uganda staff'!$E$61:$BM$80,MATCH('HRH Need estimation'!AI$2,'Inputs from Uganda staff'!$E$61:$E$80,0),MATCH('HRH Need estimation'!$D319,'Inputs from Uganda staff'!$E$6:$BM$6,0)),
""))</f>
        <v>0</v>
      </c>
      <c r="AJ319" s="122">
        <f>IFERROR(
$AN319 * INDEX('WFOM - Time_Base'!$A$4:$API$29, MATCH("CenHos", 'WFOM - Time_Base'!$B$4:$B$29,0), MATCH(CONCATENATE($G319,AJ$2),'WFOM - Time_Base'!$A$8:$API$8,0)) *
INDEX('WFOM - Time_Base'!$A$4:$API$29, MATCH("CenHos_Per", 'WFOM - Time_Base'!$B$4:$B$29,0), MATCH(CONCATENATE($G319,AJ$2),'WFOM - Time_Base'!$A$8:$API$8,0)),
IFERROR($AN319 * INDEX('Inputs from Uganda staff'!$E$61:$BM$80,MATCH('HRH Need estimation'!AJ$2,'Inputs from Uganda staff'!$E$61:$E$80,0),MATCH('HRH Need estimation'!$D319,'Inputs from Uganda staff'!$E$6:$BM$6,0)),
""))</f>
        <v>0</v>
      </c>
      <c r="AK319" s="122">
        <f>IFERROR(
$AN319 * INDEX('WFOM - Time_Base'!$A$4:$API$29, MATCH("CenHos", 'WFOM - Time_Base'!$B$4:$B$29,0), MATCH(CONCATENATE($G319,AK$2),'WFOM - Time_Base'!$A$8:$API$8,0)) *
INDEX('WFOM - Time_Base'!$A$4:$API$29, MATCH("CenHos_Per", 'WFOM - Time_Base'!$B$4:$B$29,0), MATCH(CONCATENATE($G319,AK$2),'WFOM - Time_Base'!$A$8:$API$8,0)),
IFERROR($AN319 * INDEX('Inputs from Uganda staff'!$E$61:$BM$80,MATCH('HRH Need estimation'!AK$2,'Inputs from Uganda staff'!$E$61:$E$80,0),MATCH('HRH Need estimation'!$D319,'Inputs from Uganda staff'!$E$6:$BM$6,0)),
""))</f>
        <v>0</v>
      </c>
      <c r="AL319" s="122">
        <f>IFERROR(
$AN319 * INDEX('WFOM - Time_Base'!$A$4:$API$29, MATCH("CenHos", 'WFOM - Time_Base'!$B$4:$B$29,0), MATCH(CONCATENATE($G319,AL$2),'WFOM - Time_Base'!$A$8:$API$8,0)) *
INDEX('WFOM - Time_Base'!$A$4:$API$29, MATCH("CenHos_Per", 'WFOM - Time_Base'!$B$4:$B$29,0), MATCH(CONCATENATE($G319,AL$2),'WFOM - Time_Base'!$A$8:$API$8,0)),
IFERROR($AN319 * INDEX('Inputs from Uganda staff'!$E$61:$BM$80,MATCH('HRH Need estimation'!AL$2,'Inputs from Uganda staff'!$E$61:$E$80,0),MATCH('HRH Need estimation'!$D319,'Inputs from Uganda staff'!$E$6:$BM$6,0)),
""))</f>
        <v>0</v>
      </c>
      <c r="AN319">
        <v>1</v>
      </c>
      <c r="AO319" t="e">
        <f t="shared" si="12"/>
        <v>#N/A</v>
      </c>
    </row>
    <row r="320" spans="1:41">
      <c r="A320" s="106" t="s">
        <v>1054</v>
      </c>
      <c r="B320" s="106"/>
      <c r="C320" s="107" t="s">
        <v>855</v>
      </c>
      <c r="D320" s="115" t="s">
        <v>856</v>
      </c>
      <c r="E320" s="252"/>
      <c r="F320" s="252"/>
      <c r="G320" s="122" t="str">
        <f>IF(F320&lt;&gt;"", VLOOKUP(F320,'WFOM - Cadre and Service List'!$E$4:$F$52,2,FALSE), "")</f>
        <v/>
      </c>
      <c r="H320" s="122"/>
      <c r="I320" s="207"/>
      <c r="J320" s="207"/>
      <c r="K320" s="207"/>
      <c r="L320" s="207"/>
      <c r="M320" s="207"/>
      <c r="N320" s="207"/>
      <c r="O320" s="207"/>
      <c r="P320" s="207">
        <f t="shared" si="11"/>
        <v>0</v>
      </c>
      <c r="Q320" s="122" t="s">
        <v>1947</v>
      </c>
      <c r="R320" s="122">
        <f>IFERROR(
$AN320 * INDEX('WFOM - Time_Base'!$A$4:$API$29, MATCH("CenHos", 'WFOM - Time_Base'!$B$4:$B$29,0), MATCH(CONCATENATE($G320,R$2),'WFOM - Time_Base'!$A$8:$API$8,0)) *
INDEX('WFOM - Time_Base'!$A$4:$API$29, MATCH("CenHos_Per", 'WFOM - Time_Base'!$B$4:$B$29,0), MATCH(CONCATENATE($G320,R$2),'WFOM - Time_Base'!$A$8:$API$8,0)),
IFERROR($AN320 * INDEX('Inputs from Uganda staff'!$E$61:$BM$80,MATCH('HRH Need estimation'!R$2,'Inputs from Uganda staff'!$E$61:$E$80,0),MATCH('HRH Need estimation'!$D320,'Inputs from Uganda staff'!$E$6:$BM$6,0)),
""))</f>
        <v>0.1</v>
      </c>
      <c r="S320" s="122">
        <f>IFERROR(
$AN320 * INDEX('WFOM - Time_Base'!$A$4:$API$29, MATCH("CenHos", 'WFOM - Time_Base'!$B$4:$B$29,0), MATCH(CONCATENATE($G320,S$2),'WFOM - Time_Base'!$A$8:$API$8,0)) *
INDEX('WFOM - Time_Base'!$A$4:$API$29, MATCH("CenHos_Per", 'WFOM - Time_Base'!$B$4:$B$29,0), MATCH(CONCATENATE($G320,S$2),'WFOM - Time_Base'!$A$8:$API$8,0)),
IFERROR($AN320 * INDEX('Inputs from Uganda staff'!$E$61:$BM$80,MATCH('HRH Need estimation'!S$2,'Inputs from Uganda staff'!$E$61:$E$80,0),MATCH('HRH Need estimation'!$D320,'Inputs from Uganda staff'!$E$6:$BM$6,0)),
""))</f>
        <v>0.1</v>
      </c>
      <c r="T320" s="122">
        <f>IFERROR(
$AN320 * INDEX('WFOM - Time_Base'!$A$4:$API$29, MATCH("CenHos", 'WFOM - Time_Base'!$B$4:$B$29,0), MATCH(CONCATENATE($G320,T$2),'WFOM - Time_Base'!$A$8:$API$8,0)) *
INDEX('WFOM - Time_Base'!$A$4:$API$29, MATCH("CenHos_Per", 'WFOM - Time_Base'!$B$4:$B$29,0), MATCH(CONCATENATE($G320,T$2),'WFOM - Time_Base'!$A$8:$API$8,0)),
IFERROR($AN320 * INDEX('Inputs from Uganda staff'!$E$61:$BM$80,MATCH('HRH Need estimation'!T$2,'Inputs from Uganda staff'!$E$61:$E$80,0),MATCH('HRH Need estimation'!$D320,'Inputs from Uganda staff'!$E$6:$BM$6,0)),
""))</f>
        <v>0</v>
      </c>
      <c r="U320" s="122">
        <f>IFERROR(
$AN320 * INDEX('WFOM - Time_Base'!$A$4:$API$29, MATCH("CenHos", 'WFOM - Time_Base'!$B$4:$B$29,0), MATCH(CONCATENATE($G320,U$2),'WFOM - Time_Base'!$A$8:$API$8,0)) *
INDEX('WFOM - Time_Base'!$A$4:$API$29, MATCH("CenHos_Per", 'WFOM - Time_Base'!$B$4:$B$29,0), MATCH(CONCATENATE($G320,U$2),'WFOM - Time_Base'!$A$8:$API$8,0)),
IFERROR($AN320 * INDEX('Inputs from Uganda staff'!$E$61:$BM$80,MATCH('HRH Need estimation'!U$2,'Inputs from Uganda staff'!$E$61:$E$80,0),MATCH('HRH Need estimation'!$D320,'Inputs from Uganda staff'!$E$6:$BM$6,0)),
""))</f>
        <v>0</v>
      </c>
      <c r="V320" s="122">
        <f>IFERROR(
$AN320 * INDEX('WFOM - Time_Base'!$A$4:$API$29, MATCH("CenHos", 'WFOM - Time_Base'!$B$4:$B$29,0), MATCH(CONCATENATE($G320,V$2),'WFOM - Time_Base'!$A$8:$API$8,0)) *
INDEX('WFOM - Time_Base'!$A$4:$API$29, MATCH("CenHos_Per", 'WFOM - Time_Base'!$B$4:$B$29,0), MATCH(CONCATENATE($G320,V$2),'WFOM - Time_Base'!$A$8:$API$8,0)),
IFERROR($AN320 * INDEX('Inputs from Uganda staff'!$E$61:$BM$80,MATCH('HRH Need estimation'!V$2,'Inputs from Uganda staff'!$E$61:$E$80,0),MATCH('HRH Need estimation'!$D320,'Inputs from Uganda staff'!$E$6:$BM$6,0)),
""))</f>
        <v>0</v>
      </c>
      <c r="W320" s="122">
        <f>IFERROR(
$AN320 * INDEX('WFOM - Time_Base'!$A$4:$API$29, MATCH("CenHos", 'WFOM - Time_Base'!$B$4:$B$29,0), MATCH(CONCATENATE($G320,W$2),'WFOM - Time_Base'!$A$8:$API$8,0)) *
INDEX('WFOM - Time_Base'!$A$4:$API$29, MATCH("CenHos_Per", 'WFOM - Time_Base'!$B$4:$B$29,0), MATCH(CONCATENATE($G320,W$2),'WFOM - Time_Base'!$A$8:$API$8,0)),
IFERROR($AN320 * INDEX('Inputs from Uganda staff'!$E$61:$BM$80,MATCH('HRH Need estimation'!W$2,'Inputs from Uganda staff'!$E$61:$E$80,0),MATCH('HRH Need estimation'!$D320,'Inputs from Uganda staff'!$E$6:$BM$6,0)),
""))</f>
        <v>12</v>
      </c>
      <c r="X320" s="122">
        <f>IFERROR(
$AN320 * INDEX('WFOM - Time_Base'!$A$4:$API$29, MATCH("CenHos", 'WFOM - Time_Base'!$B$4:$B$29,0), MATCH(CONCATENATE($G320,X$2),'WFOM - Time_Base'!$A$8:$API$8,0)) *
INDEX('WFOM - Time_Base'!$A$4:$API$29, MATCH("CenHos_Per", 'WFOM - Time_Base'!$B$4:$B$29,0), MATCH(CONCATENATE($G320,X$2),'WFOM - Time_Base'!$A$8:$API$8,0)),
IFERROR($AN320 * INDEX('Inputs from Uganda staff'!$E$61:$BM$80,MATCH('HRH Need estimation'!X$2,'Inputs from Uganda staff'!$E$61:$E$80,0),MATCH('HRH Need estimation'!$D320,'Inputs from Uganda staff'!$E$6:$BM$6,0)),
""))</f>
        <v>0</v>
      </c>
      <c r="Y320" s="122">
        <f>IFERROR(
$AN320 * INDEX('WFOM - Time_Base'!$A$4:$API$29, MATCH("CenHos", 'WFOM - Time_Base'!$B$4:$B$29,0), MATCH(CONCATENATE($G320,Y$2),'WFOM - Time_Base'!$A$8:$API$8,0)) *
INDEX('WFOM - Time_Base'!$A$4:$API$29, MATCH("CenHos_Per", 'WFOM - Time_Base'!$B$4:$B$29,0), MATCH(CONCATENATE($G320,Y$2),'WFOM - Time_Base'!$A$8:$API$8,0)),
IFERROR($AN320 * INDEX('Inputs from Uganda staff'!$E$61:$BM$80,MATCH('HRH Need estimation'!Y$2,'Inputs from Uganda staff'!$E$61:$E$80,0),MATCH('HRH Need estimation'!$D320,'Inputs from Uganda staff'!$E$6:$BM$6,0)),
""))</f>
        <v>0</v>
      </c>
      <c r="Z320" s="122">
        <f>IFERROR(
$AN320 * INDEX('WFOM - Time_Base'!$A$4:$API$29, MATCH("CenHos", 'WFOM - Time_Base'!$B$4:$B$29,0), MATCH(CONCATENATE($G320,Z$2),'WFOM - Time_Base'!$A$8:$API$8,0)) *
INDEX('WFOM - Time_Base'!$A$4:$API$29, MATCH("CenHos_Per", 'WFOM - Time_Base'!$B$4:$B$29,0), MATCH(CONCATENATE($G320,Z$2),'WFOM - Time_Base'!$A$8:$API$8,0)),
IFERROR($AN320 * INDEX('Inputs from Uganda staff'!$E$61:$BM$80,MATCH('HRH Need estimation'!Z$2,'Inputs from Uganda staff'!$E$61:$E$80,0),MATCH('HRH Need estimation'!$D320,'Inputs from Uganda staff'!$E$6:$BM$6,0)),
""))</f>
        <v>0</v>
      </c>
      <c r="AA320" s="122">
        <f>IFERROR(
$AN320 * INDEX('WFOM - Time_Base'!$A$4:$API$29, MATCH("CenHos", 'WFOM - Time_Base'!$B$4:$B$29,0), MATCH(CONCATENATE($G320,AA$2),'WFOM - Time_Base'!$A$8:$API$8,0)) *
INDEX('WFOM - Time_Base'!$A$4:$API$29, MATCH("CenHos_Per", 'WFOM - Time_Base'!$B$4:$B$29,0), MATCH(CONCATENATE($G320,AA$2),'WFOM - Time_Base'!$A$8:$API$8,0)),
IFERROR($AN320 * INDEX('Inputs from Uganda staff'!$E$61:$BM$80,MATCH('HRH Need estimation'!AA$2,'Inputs from Uganda staff'!$E$61:$E$80,0),MATCH('HRH Need estimation'!$D320,'Inputs from Uganda staff'!$E$6:$BM$6,0)),
""))</f>
        <v>8</v>
      </c>
      <c r="AB320" s="122">
        <f>IFERROR(
$AN320 * INDEX('WFOM - Time_Base'!$A$4:$API$29, MATCH("CenHos", 'WFOM - Time_Base'!$B$4:$B$29,0), MATCH(CONCATENATE($G320,AB$2),'WFOM - Time_Base'!$A$8:$API$8,0)) *
INDEX('WFOM - Time_Base'!$A$4:$API$29, MATCH("CenHos_Per", 'WFOM - Time_Base'!$B$4:$B$29,0), MATCH(CONCATENATE($G320,AB$2),'WFOM - Time_Base'!$A$8:$API$8,0)),
IFERROR($AN320 * INDEX('Inputs from Uganda staff'!$E$61:$BM$80,MATCH('HRH Need estimation'!AB$2,'Inputs from Uganda staff'!$E$61:$E$80,0),MATCH('HRH Need estimation'!$D320,'Inputs from Uganda staff'!$E$6:$BM$6,0)),
""))</f>
        <v>0</v>
      </c>
      <c r="AC320" s="122" t="str">
        <f>IFERROR(
$AN320 * INDEX('WFOM - Time_Base'!$A$4:$API$29, MATCH("CenHos", 'WFOM - Time_Base'!$B$4:$B$29,0), MATCH(CONCATENATE($G320,AC$2),'WFOM - Time_Base'!$A$8:$API$8,0)) *
INDEX('WFOM - Time_Base'!$A$4:$API$29, MATCH("CenHos_Per", 'WFOM - Time_Base'!$B$4:$B$29,0), MATCH(CONCATENATE($G320,AC$2),'WFOM - Time_Base'!$A$8:$API$8,0)),
IFERROR($AN320 * INDEX('Inputs from Uganda staff'!$E$61:$BM$80,MATCH('HRH Need estimation'!AC$2,'Inputs from Uganda staff'!$E$61:$E$80,0),MATCH('HRH Need estimation'!$D320,'Inputs from Uganda staff'!$E$6:$BM$6,0)),
""))</f>
        <v/>
      </c>
      <c r="AD320" s="122">
        <f>IFERROR(
$AN320 * INDEX('WFOM - Time_Base'!$A$4:$API$29, MATCH("CenHos", 'WFOM - Time_Base'!$B$4:$B$29,0), MATCH(CONCATENATE($G320,AD$2),'WFOM - Time_Base'!$A$8:$API$8,0)) *
INDEX('WFOM - Time_Base'!$A$4:$API$29, MATCH("CenHos_Per", 'WFOM - Time_Base'!$B$4:$B$29,0), MATCH(CONCATENATE($G320,AD$2),'WFOM - Time_Base'!$A$8:$API$8,0)),
IFERROR($AN320 * INDEX('Inputs from Uganda staff'!$E$61:$BM$80,MATCH('HRH Need estimation'!AD$2,'Inputs from Uganda staff'!$E$61:$E$80,0),MATCH('HRH Need estimation'!$D320,'Inputs from Uganda staff'!$E$6:$BM$6,0)),
""))</f>
        <v>0</v>
      </c>
      <c r="AE320" s="122">
        <f>IFERROR(
$AN320 * INDEX('WFOM - Time_Base'!$A$4:$API$29, MATCH("CenHos", 'WFOM - Time_Base'!$B$4:$B$29,0), MATCH(CONCATENATE($G320,AE$2),'WFOM - Time_Base'!$A$8:$API$8,0)) *
INDEX('WFOM - Time_Base'!$A$4:$API$29, MATCH("CenHos_Per", 'WFOM - Time_Base'!$B$4:$B$29,0), MATCH(CONCATENATE($G320,AE$2),'WFOM - Time_Base'!$A$8:$API$8,0)),
IFERROR($AN320 * INDEX('Inputs from Uganda staff'!$E$61:$BM$80,MATCH('HRH Need estimation'!AE$2,'Inputs from Uganda staff'!$E$61:$E$80,0),MATCH('HRH Need estimation'!$D320,'Inputs from Uganda staff'!$E$6:$BM$6,0)),
""))</f>
        <v>0</v>
      </c>
      <c r="AF320" s="122">
        <f>IFERROR(
$AN320 * INDEX('WFOM - Time_Base'!$A$4:$API$29, MATCH("CenHos", 'WFOM - Time_Base'!$B$4:$B$29,0), MATCH(CONCATENATE($G320,AF$2),'WFOM - Time_Base'!$A$8:$API$8,0)) *
INDEX('WFOM - Time_Base'!$A$4:$API$29, MATCH("CenHos_Per", 'WFOM - Time_Base'!$B$4:$B$29,0), MATCH(CONCATENATE($G320,AF$2),'WFOM - Time_Base'!$A$8:$API$8,0)),
IFERROR($AN320 * INDEX('Inputs from Uganda staff'!$E$61:$BM$80,MATCH('HRH Need estimation'!AF$2,'Inputs from Uganda staff'!$E$61:$E$80,0),MATCH('HRH Need estimation'!$D320,'Inputs from Uganda staff'!$E$6:$BM$6,0)),
""))</f>
        <v>0</v>
      </c>
      <c r="AG320" s="122">
        <f>IFERROR(
$AN320 * INDEX('WFOM - Time_Base'!$A$4:$API$29, MATCH("CenHos", 'WFOM - Time_Base'!$B$4:$B$29,0), MATCH(CONCATENATE($G320,AG$2),'WFOM - Time_Base'!$A$8:$API$8,0)) *
INDEX('WFOM - Time_Base'!$A$4:$API$29, MATCH("CenHos_Per", 'WFOM - Time_Base'!$B$4:$B$29,0), MATCH(CONCATENATE($G320,AG$2),'WFOM - Time_Base'!$A$8:$API$8,0)),
IFERROR($AN320 * INDEX('Inputs from Uganda staff'!$E$61:$BM$80,MATCH('HRH Need estimation'!AG$2,'Inputs from Uganda staff'!$E$61:$E$80,0),MATCH('HRH Need estimation'!$D320,'Inputs from Uganda staff'!$E$6:$BM$6,0)),
""))</f>
        <v>0</v>
      </c>
      <c r="AH320" s="122">
        <f>IFERROR(
$AN320 * INDEX('WFOM - Time_Base'!$A$4:$API$29, MATCH("CenHos", 'WFOM - Time_Base'!$B$4:$B$29,0), MATCH(CONCATENATE($G320,AH$2),'WFOM - Time_Base'!$A$8:$API$8,0)) *
INDEX('WFOM - Time_Base'!$A$4:$API$29, MATCH("CenHos_Per", 'WFOM - Time_Base'!$B$4:$B$29,0), MATCH(CONCATENATE($G320,AH$2),'WFOM - Time_Base'!$A$8:$API$8,0)),
IFERROR($AN320 * INDEX('Inputs from Uganda staff'!$E$61:$BM$80,MATCH('HRH Need estimation'!AH$2,'Inputs from Uganda staff'!$E$61:$E$80,0),MATCH('HRH Need estimation'!$D320,'Inputs from Uganda staff'!$E$6:$BM$6,0)),
""))</f>
        <v>0</v>
      </c>
      <c r="AI320" s="122">
        <f>IFERROR(
$AN320 * INDEX('WFOM - Time_Base'!$A$4:$API$29, MATCH("CenHos", 'WFOM - Time_Base'!$B$4:$B$29,0), MATCH(CONCATENATE($G320,AI$2),'WFOM - Time_Base'!$A$8:$API$8,0)) *
INDEX('WFOM - Time_Base'!$A$4:$API$29, MATCH("CenHos_Per", 'WFOM - Time_Base'!$B$4:$B$29,0), MATCH(CONCATENATE($G320,AI$2),'WFOM - Time_Base'!$A$8:$API$8,0)),
IFERROR($AN320 * INDEX('Inputs from Uganda staff'!$E$61:$BM$80,MATCH('HRH Need estimation'!AI$2,'Inputs from Uganda staff'!$E$61:$E$80,0),MATCH('HRH Need estimation'!$D320,'Inputs from Uganda staff'!$E$6:$BM$6,0)),
""))</f>
        <v>0</v>
      </c>
      <c r="AJ320" s="122">
        <f>IFERROR(
$AN320 * INDEX('WFOM - Time_Base'!$A$4:$API$29, MATCH("CenHos", 'WFOM - Time_Base'!$B$4:$B$29,0), MATCH(CONCATENATE($G320,AJ$2),'WFOM - Time_Base'!$A$8:$API$8,0)) *
INDEX('WFOM - Time_Base'!$A$4:$API$29, MATCH("CenHos_Per", 'WFOM - Time_Base'!$B$4:$B$29,0), MATCH(CONCATENATE($G320,AJ$2),'WFOM - Time_Base'!$A$8:$API$8,0)),
IFERROR($AN320 * INDEX('Inputs from Uganda staff'!$E$61:$BM$80,MATCH('HRH Need estimation'!AJ$2,'Inputs from Uganda staff'!$E$61:$E$80,0),MATCH('HRH Need estimation'!$D320,'Inputs from Uganda staff'!$E$6:$BM$6,0)),
""))</f>
        <v>0</v>
      </c>
      <c r="AK320" s="122">
        <f>IFERROR(
$AN320 * INDEX('WFOM - Time_Base'!$A$4:$API$29, MATCH("CenHos", 'WFOM - Time_Base'!$B$4:$B$29,0), MATCH(CONCATENATE($G320,AK$2),'WFOM - Time_Base'!$A$8:$API$8,0)) *
INDEX('WFOM - Time_Base'!$A$4:$API$29, MATCH("CenHos_Per", 'WFOM - Time_Base'!$B$4:$B$29,0), MATCH(CONCATENATE($G320,AK$2),'WFOM - Time_Base'!$A$8:$API$8,0)),
IFERROR($AN320 * INDEX('Inputs from Uganda staff'!$E$61:$BM$80,MATCH('HRH Need estimation'!AK$2,'Inputs from Uganda staff'!$E$61:$E$80,0),MATCH('HRH Need estimation'!$D320,'Inputs from Uganda staff'!$E$6:$BM$6,0)),
""))</f>
        <v>0</v>
      </c>
      <c r="AL320" s="122">
        <f>IFERROR(
$AN320 * INDEX('WFOM - Time_Base'!$A$4:$API$29, MATCH("CenHos", 'WFOM - Time_Base'!$B$4:$B$29,0), MATCH(CONCATENATE($G320,AL$2),'WFOM - Time_Base'!$A$8:$API$8,0)) *
INDEX('WFOM - Time_Base'!$A$4:$API$29, MATCH("CenHos_Per", 'WFOM - Time_Base'!$B$4:$B$29,0), MATCH(CONCATENATE($G320,AL$2),'WFOM - Time_Base'!$A$8:$API$8,0)),
IFERROR($AN320 * INDEX('Inputs from Uganda staff'!$E$61:$BM$80,MATCH('HRH Need estimation'!AL$2,'Inputs from Uganda staff'!$E$61:$E$80,0),MATCH('HRH Need estimation'!$D320,'Inputs from Uganda staff'!$E$6:$BM$6,0)),
""))</f>
        <v>0</v>
      </c>
      <c r="AN320">
        <v>1</v>
      </c>
      <c r="AO320" t="e">
        <f t="shared" si="12"/>
        <v>#N/A</v>
      </c>
    </row>
    <row r="321" spans="1:41">
      <c r="A321" s="106" t="s">
        <v>915</v>
      </c>
      <c r="B321" s="106" t="s">
        <v>525</v>
      </c>
      <c r="C321" s="107" t="s">
        <v>857</v>
      </c>
      <c r="D321" s="115" t="s">
        <v>858</v>
      </c>
      <c r="E321" s="252"/>
      <c r="F321" s="252"/>
      <c r="G321" s="122" t="str">
        <f>IF(F321&lt;&gt;"", VLOOKUP(F321,'WFOM - Cadre and Service List'!$E$4:$F$52,2,FALSE), "")</f>
        <v/>
      </c>
      <c r="H321" s="122"/>
      <c r="I321" s="207"/>
      <c r="J321" s="207"/>
      <c r="K321" s="207"/>
      <c r="L321" s="207"/>
      <c r="M321" s="207"/>
      <c r="N321" s="207"/>
      <c r="O321" s="207"/>
      <c r="P321" s="207">
        <f t="shared" si="11"/>
        <v>0</v>
      </c>
      <c r="Q321" s="122" t="s">
        <v>1947</v>
      </c>
      <c r="R321" s="122">
        <f>IFERROR(
$AN321 * INDEX('WFOM - Time_Base'!$A$4:$API$29, MATCH("CenHos", 'WFOM - Time_Base'!$B$4:$B$29,0), MATCH(CONCATENATE($G321,R$2),'WFOM - Time_Base'!$A$8:$API$8,0)) *
INDEX('WFOM - Time_Base'!$A$4:$API$29, MATCH("CenHos_Per", 'WFOM - Time_Base'!$B$4:$B$29,0), MATCH(CONCATENATE($G321,R$2),'WFOM - Time_Base'!$A$8:$API$8,0)),
IFERROR($AN321 * INDEX('Inputs from Uganda staff'!$E$61:$BM$80,MATCH('HRH Need estimation'!R$2,'Inputs from Uganda staff'!$E$61:$E$80,0),MATCH('HRH Need estimation'!$D321,'Inputs from Uganda staff'!$E$6:$BM$6,0)),
""))</f>
        <v>0.1</v>
      </c>
      <c r="S321" s="122">
        <f>IFERROR(
$AN321 * INDEX('WFOM - Time_Base'!$A$4:$API$29, MATCH("CenHos", 'WFOM - Time_Base'!$B$4:$B$29,0), MATCH(CONCATENATE($G321,S$2),'WFOM - Time_Base'!$A$8:$API$8,0)) *
INDEX('WFOM - Time_Base'!$A$4:$API$29, MATCH("CenHos_Per", 'WFOM - Time_Base'!$B$4:$B$29,0), MATCH(CONCATENATE($G321,S$2),'WFOM - Time_Base'!$A$8:$API$8,0)),
IFERROR($AN321 * INDEX('Inputs from Uganda staff'!$E$61:$BM$80,MATCH('HRH Need estimation'!S$2,'Inputs from Uganda staff'!$E$61:$E$80,0),MATCH('HRH Need estimation'!$D321,'Inputs from Uganda staff'!$E$6:$BM$6,0)),
""))</f>
        <v>0.1</v>
      </c>
      <c r="T321" s="122">
        <f>IFERROR(
$AN321 * INDEX('WFOM - Time_Base'!$A$4:$API$29, MATCH("CenHos", 'WFOM - Time_Base'!$B$4:$B$29,0), MATCH(CONCATENATE($G321,T$2),'WFOM - Time_Base'!$A$8:$API$8,0)) *
INDEX('WFOM - Time_Base'!$A$4:$API$29, MATCH("CenHos_Per", 'WFOM - Time_Base'!$B$4:$B$29,0), MATCH(CONCATENATE($G321,T$2),'WFOM - Time_Base'!$A$8:$API$8,0)),
IFERROR($AN321 * INDEX('Inputs from Uganda staff'!$E$61:$BM$80,MATCH('HRH Need estimation'!T$2,'Inputs from Uganda staff'!$E$61:$E$80,0),MATCH('HRH Need estimation'!$D321,'Inputs from Uganda staff'!$E$6:$BM$6,0)),
""))</f>
        <v>0</v>
      </c>
      <c r="U321" s="122">
        <f>IFERROR(
$AN321 * INDEX('WFOM - Time_Base'!$A$4:$API$29, MATCH("CenHos", 'WFOM - Time_Base'!$B$4:$B$29,0), MATCH(CONCATENATE($G321,U$2),'WFOM - Time_Base'!$A$8:$API$8,0)) *
INDEX('WFOM - Time_Base'!$A$4:$API$29, MATCH("CenHos_Per", 'WFOM - Time_Base'!$B$4:$B$29,0), MATCH(CONCATENATE($G321,U$2),'WFOM - Time_Base'!$A$8:$API$8,0)),
IFERROR($AN321 * INDEX('Inputs from Uganda staff'!$E$61:$BM$80,MATCH('HRH Need estimation'!U$2,'Inputs from Uganda staff'!$E$61:$E$80,0),MATCH('HRH Need estimation'!$D321,'Inputs from Uganda staff'!$E$6:$BM$6,0)),
""))</f>
        <v>0</v>
      </c>
      <c r="V321" s="122">
        <f>IFERROR(
$AN321 * INDEX('WFOM - Time_Base'!$A$4:$API$29, MATCH("CenHos", 'WFOM - Time_Base'!$B$4:$B$29,0), MATCH(CONCATENATE($G321,V$2),'WFOM - Time_Base'!$A$8:$API$8,0)) *
INDEX('WFOM - Time_Base'!$A$4:$API$29, MATCH("CenHos_Per", 'WFOM - Time_Base'!$B$4:$B$29,0), MATCH(CONCATENATE($G321,V$2),'WFOM - Time_Base'!$A$8:$API$8,0)),
IFERROR($AN321 * INDEX('Inputs from Uganda staff'!$E$61:$BM$80,MATCH('HRH Need estimation'!V$2,'Inputs from Uganda staff'!$E$61:$E$80,0),MATCH('HRH Need estimation'!$D321,'Inputs from Uganda staff'!$E$6:$BM$6,0)),
""))</f>
        <v>0</v>
      </c>
      <c r="W321" s="122">
        <f>IFERROR(
$AN321 * INDEX('WFOM - Time_Base'!$A$4:$API$29, MATCH("CenHos", 'WFOM - Time_Base'!$B$4:$B$29,0), MATCH(CONCATENATE($G321,W$2),'WFOM - Time_Base'!$A$8:$API$8,0)) *
INDEX('WFOM - Time_Base'!$A$4:$API$29, MATCH("CenHos_Per", 'WFOM - Time_Base'!$B$4:$B$29,0), MATCH(CONCATENATE($G321,W$2),'WFOM - Time_Base'!$A$8:$API$8,0)),
IFERROR($AN321 * INDEX('Inputs from Uganda staff'!$E$61:$BM$80,MATCH('HRH Need estimation'!W$2,'Inputs from Uganda staff'!$E$61:$E$80,0),MATCH('HRH Need estimation'!$D321,'Inputs from Uganda staff'!$E$6:$BM$6,0)),
""))</f>
        <v>0</v>
      </c>
      <c r="X321" s="122">
        <f>IFERROR(
$AN321 * INDEX('WFOM - Time_Base'!$A$4:$API$29, MATCH("CenHos", 'WFOM - Time_Base'!$B$4:$B$29,0), MATCH(CONCATENATE($G321,X$2),'WFOM - Time_Base'!$A$8:$API$8,0)) *
INDEX('WFOM - Time_Base'!$A$4:$API$29, MATCH("CenHos_Per", 'WFOM - Time_Base'!$B$4:$B$29,0), MATCH(CONCATENATE($G321,X$2),'WFOM - Time_Base'!$A$8:$API$8,0)),
IFERROR($AN321 * INDEX('Inputs from Uganda staff'!$E$61:$BM$80,MATCH('HRH Need estimation'!X$2,'Inputs from Uganda staff'!$E$61:$E$80,0),MATCH('HRH Need estimation'!$D321,'Inputs from Uganda staff'!$E$6:$BM$6,0)),
""))</f>
        <v>0</v>
      </c>
      <c r="Y321" s="122">
        <f>IFERROR(
$AN321 * INDEX('WFOM - Time_Base'!$A$4:$API$29, MATCH("CenHos", 'WFOM - Time_Base'!$B$4:$B$29,0), MATCH(CONCATENATE($G321,Y$2),'WFOM - Time_Base'!$A$8:$API$8,0)) *
INDEX('WFOM - Time_Base'!$A$4:$API$29, MATCH("CenHos_Per", 'WFOM - Time_Base'!$B$4:$B$29,0), MATCH(CONCATENATE($G321,Y$2),'WFOM - Time_Base'!$A$8:$API$8,0)),
IFERROR($AN321 * INDEX('Inputs from Uganda staff'!$E$61:$BM$80,MATCH('HRH Need estimation'!Y$2,'Inputs from Uganda staff'!$E$61:$E$80,0),MATCH('HRH Need estimation'!$D321,'Inputs from Uganda staff'!$E$6:$BM$6,0)),
""))</f>
        <v>0</v>
      </c>
      <c r="Z321" s="122">
        <f>IFERROR(
$AN321 * INDEX('WFOM - Time_Base'!$A$4:$API$29, MATCH("CenHos", 'WFOM - Time_Base'!$B$4:$B$29,0), MATCH(CONCATENATE($G321,Z$2),'WFOM - Time_Base'!$A$8:$API$8,0)) *
INDEX('WFOM - Time_Base'!$A$4:$API$29, MATCH("CenHos_Per", 'WFOM - Time_Base'!$B$4:$B$29,0), MATCH(CONCATENATE($G321,Z$2),'WFOM - Time_Base'!$A$8:$API$8,0)),
IFERROR($AN321 * INDEX('Inputs from Uganda staff'!$E$61:$BM$80,MATCH('HRH Need estimation'!Z$2,'Inputs from Uganda staff'!$E$61:$E$80,0),MATCH('HRH Need estimation'!$D321,'Inputs from Uganda staff'!$E$6:$BM$6,0)),
""))</f>
        <v>0</v>
      </c>
      <c r="AA321" s="122">
        <f>IFERROR(
$AN321 * INDEX('WFOM - Time_Base'!$A$4:$API$29, MATCH("CenHos", 'WFOM - Time_Base'!$B$4:$B$29,0), MATCH(CONCATENATE($G321,AA$2),'WFOM - Time_Base'!$A$8:$API$8,0)) *
INDEX('WFOM - Time_Base'!$A$4:$API$29, MATCH("CenHos_Per", 'WFOM - Time_Base'!$B$4:$B$29,0), MATCH(CONCATENATE($G321,AA$2),'WFOM - Time_Base'!$A$8:$API$8,0)),
IFERROR($AN321 * INDEX('Inputs from Uganda staff'!$E$61:$BM$80,MATCH('HRH Need estimation'!AA$2,'Inputs from Uganda staff'!$E$61:$E$80,0),MATCH('HRH Need estimation'!$D321,'Inputs from Uganda staff'!$E$6:$BM$6,0)),
""))</f>
        <v>0.3</v>
      </c>
      <c r="AB321" s="122">
        <f>IFERROR(
$AN321 * INDEX('WFOM - Time_Base'!$A$4:$API$29, MATCH("CenHos", 'WFOM - Time_Base'!$B$4:$B$29,0), MATCH(CONCATENATE($G321,AB$2),'WFOM - Time_Base'!$A$8:$API$8,0)) *
INDEX('WFOM - Time_Base'!$A$4:$API$29, MATCH("CenHos_Per", 'WFOM - Time_Base'!$B$4:$B$29,0), MATCH(CONCATENATE($G321,AB$2),'WFOM - Time_Base'!$A$8:$API$8,0)),
IFERROR($AN321 * INDEX('Inputs from Uganda staff'!$E$61:$BM$80,MATCH('HRH Need estimation'!AB$2,'Inputs from Uganda staff'!$E$61:$E$80,0),MATCH('HRH Need estimation'!$D321,'Inputs from Uganda staff'!$E$6:$BM$6,0)),
""))</f>
        <v>0</v>
      </c>
      <c r="AC321" s="122" t="str">
        <f>IFERROR(
$AN321 * INDEX('WFOM - Time_Base'!$A$4:$API$29, MATCH("CenHos", 'WFOM - Time_Base'!$B$4:$B$29,0), MATCH(CONCATENATE($G321,AC$2),'WFOM - Time_Base'!$A$8:$API$8,0)) *
INDEX('WFOM - Time_Base'!$A$4:$API$29, MATCH("CenHos_Per", 'WFOM - Time_Base'!$B$4:$B$29,0), MATCH(CONCATENATE($G321,AC$2),'WFOM - Time_Base'!$A$8:$API$8,0)),
IFERROR($AN321 * INDEX('Inputs from Uganda staff'!$E$61:$BM$80,MATCH('HRH Need estimation'!AC$2,'Inputs from Uganda staff'!$E$61:$E$80,0),MATCH('HRH Need estimation'!$D321,'Inputs from Uganda staff'!$E$6:$BM$6,0)),
""))</f>
        <v/>
      </c>
      <c r="AD321" s="122">
        <f>IFERROR(
$AN321 * INDEX('WFOM - Time_Base'!$A$4:$API$29, MATCH("CenHos", 'WFOM - Time_Base'!$B$4:$B$29,0), MATCH(CONCATENATE($G321,AD$2),'WFOM - Time_Base'!$A$8:$API$8,0)) *
INDEX('WFOM - Time_Base'!$A$4:$API$29, MATCH("CenHos_Per", 'WFOM - Time_Base'!$B$4:$B$29,0), MATCH(CONCATENATE($G321,AD$2),'WFOM - Time_Base'!$A$8:$API$8,0)),
IFERROR($AN321 * INDEX('Inputs from Uganda staff'!$E$61:$BM$80,MATCH('HRH Need estimation'!AD$2,'Inputs from Uganda staff'!$E$61:$E$80,0),MATCH('HRH Need estimation'!$D321,'Inputs from Uganda staff'!$E$6:$BM$6,0)),
""))</f>
        <v>0</v>
      </c>
      <c r="AE321" s="122">
        <f>IFERROR(
$AN321 * INDEX('WFOM - Time_Base'!$A$4:$API$29, MATCH("CenHos", 'WFOM - Time_Base'!$B$4:$B$29,0), MATCH(CONCATENATE($G321,AE$2),'WFOM - Time_Base'!$A$8:$API$8,0)) *
INDEX('WFOM - Time_Base'!$A$4:$API$29, MATCH("CenHos_Per", 'WFOM - Time_Base'!$B$4:$B$29,0), MATCH(CONCATENATE($G321,AE$2),'WFOM - Time_Base'!$A$8:$API$8,0)),
IFERROR($AN321 * INDEX('Inputs from Uganda staff'!$E$61:$BM$80,MATCH('HRH Need estimation'!AE$2,'Inputs from Uganda staff'!$E$61:$E$80,0),MATCH('HRH Need estimation'!$D321,'Inputs from Uganda staff'!$E$6:$BM$6,0)),
""))</f>
        <v>0</v>
      </c>
      <c r="AF321" s="122">
        <f>IFERROR(
$AN321 * INDEX('WFOM - Time_Base'!$A$4:$API$29, MATCH("CenHos", 'WFOM - Time_Base'!$B$4:$B$29,0), MATCH(CONCATENATE($G321,AF$2),'WFOM - Time_Base'!$A$8:$API$8,0)) *
INDEX('WFOM - Time_Base'!$A$4:$API$29, MATCH("CenHos_Per", 'WFOM - Time_Base'!$B$4:$B$29,0), MATCH(CONCATENATE($G321,AF$2),'WFOM - Time_Base'!$A$8:$API$8,0)),
IFERROR($AN321 * INDEX('Inputs from Uganda staff'!$E$61:$BM$80,MATCH('HRH Need estimation'!AF$2,'Inputs from Uganda staff'!$E$61:$E$80,0),MATCH('HRH Need estimation'!$D321,'Inputs from Uganda staff'!$E$6:$BM$6,0)),
""))</f>
        <v>0</v>
      </c>
      <c r="AG321" s="122">
        <f>IFERROR(
$AN321 * INDEX('WFOM - Time_Base'!$A$4:$API$29, MATCH("CenHos", 'WFOM - Time_Base'!$B$4:$B$29,0), MATCH(CONCATENATE($G321,AG$2),'WFOM - Time_Base'!$A$8:$API$8,0)) *
INDEX('WFOM - Time_Base'!$A$4:$API$29, MATCH("CenHos_Per", 'WFOM - Time_Base'!$B$4:$B$29,0), MATCH(CONCATENATE($G321,AG$2),'WFOM - Time_Base'!$A$8:$API$8,0)),
IFERROR($AN321 * INDEX('Inputs from Uganda staff'!$E$61:$BM$80,MATCH('HRH Need estimation'!AG$2,'Inputs from Uganda staff'!$E$61:$E$80,0),MATCH('HRH Need estimation'!$D321,'Inputs from Uganda staff'!$E$6:$BM$6,0)),
""))</f>
        <v>0</v>
      </c>
      <c r="AH321" s="122">
        <f>IFERROR(
$AN321 * INDEX('WFOM - Time_Base'!$A$4:$API$29, MATCH("CenHos", 'WFOM - Time_Base'!$B$4:$B$29,0), MATCH(CONCATENATE($G321,AH$2),'WFOM - Time_Base'!$A$8:$API$8,0)) *
INDEX('WFOM - Time_Base'!$A$4:$API$29, MATCH("CenHos_Per", 'WFOM - Time_Base'!$B$4:$B$29,0), MATCH(CONCATENATE($G321,AH$2),'WFOM - Time_Base'!$A$8:$API$8,0)),
IFERROR($AN321 * INDEX('Inputs from Uganda staff'!$E$61:$BM$80,MATCH('HRH Need estimation'!AH$2,'Inputs from Uganda staff'!$E$61:$E$80,0),MATCH('HRH Need estimation'!$D321,'Inputs from Uganda staff'!$E$6:$BM$6,0)),
""))</f>
        <v>0</v>
      </c>
      <c r="AI321" s="122">
        <f>IFERROR(
$AN321 * INDEX('WFOM - Time_Base'!$A$4:$API$29, MATCH("CenHos", 'WFOM - Time_Base'!$B$4:$B$29,0), MATCH(CONCATENATE($G321,AI$2),'WFOM - Time_Base'!$A$8:$API$8,0)) *
INDEX('WFOM - Time_Base'!$A$4:$API$29, MATCH("CenHos_Per", 'WFOM - Time_Base'!$B$4:$B$29,0), MATCH(CONCATENATE($G321,AI$2),'WFOM - Time_Base'!$A$8:$API$8,0)),
IFERROR($AN321 * INDEX('Inputs from Uganda staff'!$E$61:$BM$80,MATCH('HRH Need estimation'!AI$2,'Inputs from Uganda staff'!$E$61:$E$80,0),MATCH('HRH Need estimation'!$D321,'Inputs from Uganda staff'!$E$6:$BM$6,0)),
""))</f>
        <v>0</v>
      </c>
      <c r="AJ321" s="122">
        <f>IFERROR(
$AN321 * INDEX('WFOM - Time_Base'!$A$4:$API$29, MATCH("CenHos", 'WFOM - Time_Base'!$B$4:$B$29,0), MATCH(CONCATENATE($G321,AJ$2),'WFOM - Time_Base'!$A$8:$API$8,0)) *
INDEX('WFOM - Time_Base'!$A$4:$API$29, MATCH("CenHos_Per", 'WFOM - Time_Base'!$B$4:$B$29,0), MATCH(CONCATENATE($G321,AJ$2),'WFOM - Time_Base'!$A$8:$API$8,0)),
IFERROR($AN321 * INDEX('Inputs from Uganda staff'!$E$61:$BM$80,MATCH('HRH Need estimation'!AJ$2,'Inputs from Uganda staff'!$E$61:$E$80,0),MATCH('HRH Need estimation'!$D321,'Inputs from Uganda staff'!$E$6:$BM$6,0)),
""))</f>
        <v>0</v>
      </c>
      <c r="AK321" s="122">
        <f>IFERROR(
$AN321 * INDEX('WFOM - Time_Base'!$A$4:$API$29, MATCH("CenHos", 'WFOM - Time_Base'!$B$4:$B$29,0), MATCH(CONCATENATE($G321,AK$2),'WFOM - Time_Base'!$A$8:$API$8,0)) *
INDEX('WFOM - Time_Base'!$A$4:$API$29, MATCH("CenHos_Per", 'WFOM - Time_Base'!$B$4:$B$29,0), MATCH(CONCATENATE($G321,AK$2),'WFOM - Time_Base'!$A$8:$API$8,0)),
IFERROR($AN321 * INDEX('Inputs from Uganda staff'!$E$61:$BM$80,MATCH('HRH Need estimation'!AK$2,'Inputs from Uganda staff'!$E$61:$E$80,0),MATCH('HRH Need estimation'!$D321,'Inputs from Uganda staff'!$E$6:$BM$6,0)),
""))</f>
        <v>0</v>
      </c>
      <c r="AL321" s="122">
        <f>IFERROR(
$AN321 * INDEX('WFOM - Time_Base'!$A$4:$API$29, MATCH("CenHos", 'WFOM - Time_Base'!$B$4:$B$29,0), MATCH(CONCATENATE($G321,AL$2),'WFOM - Time_Base'!$A$8:$API$8,0)) *
INDEX('WFOM - Time_Base'!$A$4:$API$29, MATCH("CenHos_Per", 'WFOM - Time_Base'!$B$4:$B$29,0), MATCH(CONCATENATE($G321,AL$2),'WFOM - Time_Base'!$A$8:$API$8,0)),
IFERROR($AN321 * INDEX('Inputs from Uganda staff'!$E$61:$BM$80,MATCH('HRH Need estimation'!AL$2,'Inputs from Uganda staff'!$E$61:$E$80,0),MATCH('HRH Need estimation'!$D321,'Inputs from Uganda staff'!$E$6:$BM$6,0)),
""))</f>
        <v>0</v>
      </c>
      <c r="AN321">
        <v>1</v>
      </c>
      <c r="AO321" t="e">
        <f t="shared" si="12"/>
        <v>#N/A</v>
      </c>
    </row>
    <row r="322" spans="1:41">
      <c r="A322" s="106" t="s">
        <v>915</v>
      </c>
      <c r="B322" s="106" t="s">
        <v>141</v>
      </c>
      <c r="C322" s="107" t="s">
        <v>859</v>
      </c>
      <c r="D322" s="115" t="s">
        <v>860</v>
      </c>
      <c r="E322" s="252"/>
      <c r="F322" s="252"/>
      <c r="G322" s="122" t="str">
        <f>IF(F322&lt;&gt;"", VLOOKUP(F322,'WFOM - Cadre and Service List'!$E$4:$F$52,2,FALSE), "")</f>
        <v/>
      </c>
      <c r="H322" s="122"/>
      <c r="I322" s="207"/>
      <c r="J322" s="207"/>
      <c r="K322" s="207"/>
      <c r="L322" s="207"/>
      <c r="M322" s="207"/>
      <c r="N322" s="207"/>
      <c r="O322" s="207"/>
      <c r="P322" s="207">
        <f t="shared" si="11"/>
        <v>0</v>
      </c>
      <c r="Q322" s="122" t="s">
        <v>1947</v>
      </c>
      <c r="R322" s="122">
        <f>IFERROR(
$AN322 * INDEX('WFOM - Time_Base'!$A$4:$API$29, MATCH("CenHos", 'WFOM - Time_Base'!$B$4:$B$29,0), MATCH(CONCATENATE($G322,R$2),'WFOM - Time_Base'!$A$8:$API$8,0)) *
INDEX('WFOM - Time_Base'!$A$4:$API$29, MATCH("CenHos_Per", 'WFOM - Time_Base'!$B$4:$B$29,0), MATCH(CONCATENATE($G322,R$2),'WFOM - Time_Base'!$A$8:$API$8,0)),
IFERROR($AN322 * INDEX('Inputs from Uganda staff'!$E$61:$BM$80,MATCH('HRH Need estimation'!R$2,'Inputs from Uganda staff'!$E$61:$E$80,0),MATCH('HRH Need estimation'!$D322,'Inputs from Uganda staff'!$E$6:$BM$6,0)),
""))</f>
        <v>0.1</v>
      </c>
      <c r="S322" s="122">
        <f>IFERROR(
$AN322 * INDEX('WFOM - Time_Base'!$A$4:$API$29, MATCH("CenHos", 'WFOM - Time_Base'!$B$4:$B$29,0), MATCH(CONCATENATE($G322,S$2),'WFOM - Time_Base'!$A$8:$API$8,0)) *
INDEX('WFOM - Time_Base'!$A$4:$API$29, MATCH("CenHos_Per", 'WFOM - Time_Base'!$B$4:$B$29,0), MATCH(CONCATENATE($G322,S$2),'WFOM - Time_Base'!$A$8:$API$8,0)),
IFERROR($AN322 * INDEX('Inputs from Uganda staff'!$E$61:$BM$80,MATCH('HRH Need estimation'!S$2,'Inputs from Uganda staff'!$E$61:$E$80,0),MATCH('HRH Need estimation'!$D322,'Inputs from Uganda staff'!$E$6:$BM$6,0)),
""))</f>
        <v>0.1</v>
      </c>
      <c r="T322" s="122">
        <f>IFERROR(
$AN322 * INDEX('WFOM - Time_Base'!$A$4:$API$29, MATCH("CenHos", 'WFOM - Time_Base'!$B$4:$B$29,0), MATCH(CONCATENATE($G322,T$2),'WFOM - Time_Base'!$A$8:$API$8,0)) *
INDEX('WFOM - Time_Base'!$A$4:$API$29, MATCH("CenHos_Per", 'WFOM - Time_Base'!$B$4:$B$29,0), MATCH(CONCATENATE($G322,T$2),'WFOM - Time_Base'!$A$8:$API$8,0)),
IFERROR($AN322 * INDEX('Inputs from Uganda staff'!$E$61:$BM$80,MATCH('HRH Need estimation'!T$2,'Inputs from Uganda staff'!$E$61:$E$80,0),MATCH('HRH Need estimation'!$D322,'Inputs from Uganda staff'!$E$6:$BM$6,0)),
""))</f>
        <v>0</v>
      </c>
      <c r="U322" s="122">
        <f>IFERROR(
$AN322 * INDEX('WFOM - Time_Base'!$A$4:$API$29, MATCH("CenHos", 'WFOM - Time_Base'!$B$4:$B$29,0), MATCH(CONCATENATE($G322,U$2),'WFOM - Time_Base'!$A$8:$API$8,0)) *
INDEX('WFOM - Time_Base'!$A$4:$API$29, MATCH("CenHos_Per", 'WFOM - Time_Base'!$B$4:$B$29,0), MATCH(CONCATENATE($G322,U$2),'WFOM - Time_Base'!$A$8:$API$8,0)),
IFERROR($AN322 * INDEX('Inputs from Uganda staff'!$E$61:$BM$80,MATCH('HRH Need estimation'!U$2,'Inputs from Uganda staff'!$E$61:$E$80,0),MATCH('HRH Need estimation'!$D322,'Inputs from Uganda staff'!$E$6:$BM$6,0)),
""))</f>
        <v>0</v>
      </c>
      <c r="V322" s="122">
        <f>IFERROR(
$AN322 * INDEX('WFOM - Time_Base'!$A$4:$API$29, MATCH("CenHos", 'WFOM - Time_Base'!$B$4:$B$29,0), MATCH(CONCATENATE($G322,V$2),'WFOM - Time_Base'!$A$8:$API$8,0)) *
INDEX('WFOM - Time_Base'!$A$4:$API$29, MATCH("CenHos_Per", 'WFOM - Time_Base'!$B$4:$B$29,0), MATCH(CONCATENATE($G322,V$2),'WFOM - Time_Base'!$A$8:$API$8,0)),
IFERROR($AN322 * INDEX('Inputs from Uganda staff'!$E$61:$BM$80,MATCH('HRH Need estimation'!V$2,'Inputs from Uganda staff'!$E$61:$E$80,0),MATCH('HRH Need estimation'!$D322,'Inputs from Uganda staff'!$E$6:$BM$6,0)),
""))</f>
        <v>0</v>
      </c>
      <c r="W322" s="122">
        <f>IFERROR(
$AN322 * INDEX('WFOM - Time_Base'!$A$4:$API$29, MATCH("CenHos", 'WFOM - Time_Base'!$B$4:$B$29,0), MATCH(CONCATENATE($G322,W$2),'WFOM - Time_Base'!$A$8:$API$8,0)) *
INDEX('WFOM - Time_Base'!$A$4:$API$29, MATCH("CenHos_Per", 'WFOM - Time_Base'!$B$4:$B$29,0), MATCH(CONCATENATE($G322,W$2),'WFOM - Time_Base'!$A$8:$API$8,0)),
IFERROR($AN322 * INDEX('Inputs from Uganda staff'!$E$61:$BM$80,MATCH('HRH Need estimation'!W$2,'Inputs from Uganda staff'!$E$61:$E$80,0),MATCH('HRH Need estimation'!$D322,'Inputs from Uganda staff'!$E$6:$BM$6,0)),
""))</f>
        <v>0</v>
      </c>
      <c r="X322" s="122">
        <f>IFERROR(
$AN322 * INDEX('WFOM - Time_Base'!$A$4:$API$29, MATCH("CenHos", 'WFOM - Time_Base'!$B$4:$B$29,0), MATCH(CONCATENATE($G322,X$2),'WFOM - Time_Base'!$A$8:$API$8,0)) *
INDEX('WFOM - Time_Base'!$A$4:$API$29, MATCH("CenHos_Per", 'WFOM - Time_Base'!$B$4:$B$29,0), MATCH(CONCATENATE($G322,X$2),'WFOM - Time_Base'!$A$8:$API$8,0)),
IFERROR($AN322 * INDEX('Inputs from Uganda staff'!$E$61:$BM$80,MATCH('HRH Need estimation'!X$2,'Inputs from Uganda staff'!$E$61:$E$80,0),MATCH('HRH Need estimation'!$D322,'Inputs from Uganda staff'!$E$6:$BM$6,0)),
""))</f>
        <v>0</v>
      </c>
      <c r="Y322" s="122">
        <f>IFERROR(
$AN322 * INDEX('WFOM - Time_Base'!$A$4:$API$29, MATCH("CenHos", 'WFOM - Time_Base'!$B$4:$B$29,0), MATCH(CONCATENATE($G322,Y$2),'WFOM - Time_Base'!$A$8:$API$8,0)) *
INDEX('WFOM - Time_Base'!$A$4:$API$29, MATCH("CenHos_Per", 'WFOM - Time_Base'!$B$4:$B$29,0), MATCH(CONCATENATE($G322,Y$2),'WFOM - Time_Base'!$A$8:$API$8,0)),
IFERROR($AN322 * INDEX('Inputs from Uganda staff'!$E$61:$BM$80,MATCH('HRH Need estimation'!Y$2,'Inputs from Uganda staff'!$E$61:$E$80,0),MATCH('HRH Need estimation'!$D322,'Inputs from Uganda staff'!$E$6:$BM$6,0)),
""))</f>
        <v>0</v>
      </c>
      <c r="Z322" s="122">
        <f>IFERROR(
$AN322 * INDEX('WFOM - Time_Base'!$A$4:$API$29, MATCH("CenHos", 'WFOM - Time_Base'!$B$4:$B$29,0), MATCH(CONCATENATE($G322,Z$2),'WFOM - Time_Base'!$A$8:$API$8,0)) *
INDEX('WFOM - Time_Base'!$A$4:$API$29, MATCH("CenHos_Per", 'WFOM - Time_Base'!$B$4:$B$29,0), MATCH(CONCATENATE($G322,Z$2),'WFOM - Time_Base'!$A$8:$API$8,0)),
IFERROR($AN322 * INDEX('Inputs from Uganda staff'!$E$61:$BM$80,MATCH('HRH Need estimation'!Z$2,'Inputs from Uganda staff'!$E$61:$E$80,0),MATCH('HRH Need estimation'!$D322,'Inputs from Uganda staff'!$E$6:$BM$6,0)),
""))</f>
        <v>0</v>
      </c>
      <c r="AA322" s="122">
        <f>IFERROR(
$AN322 * INDEX('WFOM - Time_Base'!$A$4:$API$29, MATCH("CenHos", 'WFOM - Time_Base'!$B$4:$B$29,0), MATCH(CONCATENATE($G322,AA$2),'WFOM - Time_Base'!$A$8:$API$8,0)) *
INDEX('WFOM - Time_Base'!$A$4:$API$29, MATCH("CenHos_Per", 'WFOM - Time_Base'!$B$4:$B$29,0), MATCH(CONCATENATE($G322,AA$2),'WFOM - Time_Base'!$A$8:$API$8,0)),
IFERROR($AN322 * INDEX('Inputs from Uganda staff'!$E$61:$BM$80,MATCH('HRH Need estimation'!AA$2,'Inputs from Uganda staff'!$E$61:$E$80,0),MATCH('HRH Need estimation'!$D322,'Inputs from Uganda staff'!$E$6:$BM$6,0)),
""))</f>
        <v>0.3</v>
      </c>
      <c r="AB322" s="122">
        <f>IFERROR(
$AN322 * INDEX('WFOM - Time_Base'!$A$4:$API$29, MATCH("CenHos", 'WFOM - Time_Base'!$B$4:$B$29,0), MATCH(CONCATENATE($G322,AB$2),'WFOM - Time_Base'!$A$8:$API$8,0)) *
INDEX('WFOM - Time_Base'!$A$4:$API$29, MATCH("CenHos_Per", 'WFOM - Time_Base'!$B$4:$B$29,0), MATCH(CONCATENATE($G322,AB$2),'WFOM - Time_Base'!$A$8:$API$8,0)),
IFERROR($AN322 * INDEX('Inputs from Uganda staff'!$E$61:$BM$80,MATCH('HRH Need estimation'!AB$2,'Inputs from Uganda staff'!$E$61:$E$80,0),MATCH('HRH Need estimation'!$D322,'Inputs from Uganda staff'!$E$6:$BM$6,0)),
""))</f>
        <v>0</v>
      </c>
      <c r="AC322" s="122" t="str">
        <f>IFERROR(
$AN322 * INDEX('WFOM - Time_Base'!$A$4:$API$29, MATCH("CenHos", 'WFOM - Time_Base'!$B$4:$B$29,0), MATCH(CONCATENATE($G322,AC$2),'WFOM - Time_Base'!$A$8:$API$8,0)) *
INDEX('WFOM - Time_Base'!$A$4:$API$29, MATCH("CenHos_Per", 'WFOM - Time_Base'!$B$4:$B$29,0), MATCH(CONCATENATE($G322,AC$2),'WFOM - Time_Base'!$A$8:$API$8,0)),
IFERROR($AN322 * INDEX('Inputs from Uganda staff'!$E$61:$BM$80,MATCH('HRH Need estimation'!AC$2,'Inputs from Uganda staff'!$E$61:$E$80,0),MATCH('HRH Need estimation'!$D322,'Inputs from Uganda staff'!$E$6:$BM$6,0)),
""))</f>
        <v/>
      </c>
      <c r="AD322" s="122">
        <f>IFERROR(
$AN322 * INDEX('WFOM - Time_Base'!$A$4:$API$29, MATCH("CenHos", 'WFOM - Time_Base'!$B$4:$B$29,0), MATCH(CONCATENATE($G322,AD$2),'WFOM - Time_Base'!$A$8:$API$8,0)) *
INDEX('WFOM - Time_Base'!$A$4:$API$29, MATCH("CenHos_Per", 'WFOM - Time_Base'!$B$4:$B$29,0), MATCH(CONCATENATE($G322,AD$2),'WFOM - Time_Base'!$A$8:$API$8,0)),
IFERROR($AN322 * INDEX('Inputs from Uganda staff'!$E$61:$BM$80,MATCH('HRH Need estimation'!AD$2,'Inputs from Uganda staff'!$E$61:$E$80,0),MATCH('HRH Need estimation'!$D322,'Inputs from Uganda staff'!$E$6:$BM$6,0)),
""))</f>
        <v>0</v>
      </c>
      <c r="AE322" s="122">
        <f>IFERROR(
$AN322 * INDEX('WFOM - Time_Base'!$A$4:$API$29, MATCH("CenHos", 'WFOM - Time_Base'!$B$4:$B$29,0), MATCH(CONCATENATE($G322,AE$2),'WFOM - Time_Base'!$A$8:$API$8,0)) *
INDEX('WFOM - Time_Base'!$A$4:$API$29, MATCH("CenHos_Per", 'WFOM - Time_Base'!$B$4:$B$29,0), MATCH(CONCATENATE($G322,AE$2),'WFOM - Time_Base'!$A$8:$API$8,0)),
IFERROR($AN322 * INDEX('Inputs from Uganda staff'!$E$61:$BM$80,MATCH('HRH Need estimation'!AE$2,'Inputs from Uganda staff'!$E$61:$E$80,0),MATCH('HRH Need estimation'!$D322,'Inputs from Uganda staff'!$E$6:$BM$6,0)),
""))</f>
        <v>0</v>
      </c>
      <c r="AF322" s="122">
        <f>IFERROR(
$AN322 * INDEX('WFOM - Time_Base'!$A$4:$API$29, MATCH("CenHos", 'WFOM - Time_Base'!$B$4:$B$29,0), MATCH(CONCATENATE($G322,AF$2),'WFOM - Time_Base'!$A$8:$API$8,0)) *
INDEX('WFOM - Time_Base'!$A$4:$API$29, MATCH("CenHos_Per", 'WFOM - Time_Base'!$B$4:$B$29,0), MATCH(CONCATENATE($G322,AF$2),'WFOM - Time_Base'!$A$8:$API$8,0)),
IFERROR($AN322 * INDEX('Inputs from Uganda staff'!$E$61:$BM$80,MATCH('HRH Need estimation'!AF$2,'Inputs from Uganda staff'!$E$61:$E$80,0),MATCH('HRH Need estimation'!$D322,'Inputs from Uganda staff'!$E$6:$BM$6,0)),
""))</f>
        <v>0</v>
      </c>
      <c r="AG322" s="122">
        <f>IFERROR(
$AN322 * INDEX('WFOM - Time_Base'!$A$4:$API$29, MATCH("CenHos", 'WFOM - Time_Base'!$B$4:$B$29,0), MATCH(CONCATENATE($G322,AG$2),'WFOM - Time_Base'!$A$8:$API$8,0)) *
INDEX('WFOM - Time_Base'!$A$4:$API$29, MATCH("CenHos_Per", 'WFOM - Time_Base'!$B$4:$B$29,0), MATCH(CONCATENATE($G322,AG$2),'WFOM - Time_Base'!$A$8:$API$8,0)),
IFERROR($AN322 * INDEX('Inputs from Uganda staff'!$E$61:$BM$80,MATCH('HRH Need estimation'!AG$2,'Inputs from Uganda staff'!$E$61:$E$80,0),MATCH('HRH Need estimation'!$D322,'Inputs from Uganda staff'!$E$6:$BM$6,0)),
""))</f>
        <v>0</v>
      </c>
      <c r="AH322" s="122">
        <f>IFERROR(
$AN322 * INDEX('WFOM - Time_Base'!$A$4:$API$29, MATCH("CenHos", 'WFOM - Time_Base'!$B$4:$B$29,0), MATCH(CONCATENATE($G322,AH$2),'WFOM - Time_Base'!$A$8:$API$8,0)) *
INDEX('WFOM - Time_Base'!$A$4:$API$29, MATCH("CenHos_Per", 'WFOM - Time_Base'!$B$4:$B$29,0), MATCH(CONCATENATE($G322,AH$2),'WFOM - Time_Base'!$A$8:$API$8,0)),
IFERROR($AN322 * INDEX('Inputs from Uganda staff'!$E$61:$BM$80,MATCH('HRH Need estimation'!AH$2,'Inputs from Uganda staff'!$E$61:$E$80,0),MATCH('HRH Need estimation'!$D322,'Inputs from Uganda staff'!$E$6:$BM$6,0)),
""))</f>
        <v>0</v>
      </c>
      <c r="AI322" s="122">
        <f>IFERROR(
$AN322 * INDEX('WFOM - Time_Base'!$A$4:$API$29, MATCH("CenHos", 'WFOM - Time_Base'!$B$4:$B$29,0), MATCH(CONCATENATE($G322,AI$2),'WFOM - Time_Base'!$A$8:$API$8,0)) *
INDEX('WFOM - Time_Base'!$A$4:$API$29, MATCH("CenHos_Per", 'WFOM - Time_Base'!$B$4:$B$29,0), MATCH(CONCATENATE($G322,AI$2),'WFOM - Time_Base'!$A$8:$API$8,0)),
IFERROR($AN322 * INDEX('Inputs from Uganda staff'!$E$61:$BM$80,MATCH('HRH Need estimation'!AI$2,'Inputs from Uganda staff'!$E$61:$E$80,0),MATCH('HRH Need estimation'!$D322,'Inputs from Uganda staff'!$E$6:$BM$6,0)),
""))</f>
        <v>0</v>
      </c>
      <c r="AJ322" s="122">
        <f>IFERROR(
$AN322 * INDEX('WFOM - Time_Base'!$A$4:$API$29, MATCH("CenHos", 'WFOM - Time_Base'!$B$4:$B$29,0), MATCH(CONCATENATE($G322,AJ$2),'WFOM - Time_Base'!$A$8:$API$8,0)) *
INDEX('WFOM - Time_Base'!$A$4:$API$29, MATCH("CenHos_Per", 'WFOM - Time_Base'!$B$4:$B$29,0), MATCH(CONCATENATE($G322,AJ$2),'WFOM - Time_Base'!$A$8:$API$8,0)),
IFERROR($AN322 * INDEX('Inputs from Uganda staff'!$E$61:$BM$80,MATCH('HRH Need estimation'!AJ$2,'Inputs from Uganda staff'!$E$61:$E$80,0),MATCH('HRH Need estimation'!$D322,'Inputs from Uganda staff'!$E$6:$BM$6,0)),
""))</f>
        <v>0</v>
      </c>
      <c r="AK322" s="122">
        <f>IFERROR(
$AN322 * INDEX('WFOM - Time_Base'!$A$4:$API$29, MATCH("CenHos", 'WFOM - Time_Base'!$B$4:$B$29,0), MATCH(CONCATENATE($G322,AK$2),'WFOM - Time_Base'!$A$8:$API$8,0)) *
INDEX('WFOM - Time_Base'!$A$4:$API$29, MATCH("CenHos_Per", 'WFOM - Time_Base'!$B$4:$B$29,0), MATCH(CONCATENATE($G322,AK$2),'WFOM - Time_Base'!$A$8:$API$8,0)),
IFERROR($AN322 * INDEX('Inputs from Uganda staff'!$E$61:$BM$80,MATCH('HRH Need estimation'!AK$2,'Inputs from Uganda staff'!$E$61:$E$80,0),MATCH('HRH Need estimation'!$D322,'Inputs from Uganda staff'!$E$6:$BM$6,0)),
""))</f>
        <v>0</v>
      </c>
      <c r="AL322" s="122">
        <f>IFERROR(
$AN322 * INDEX('WFOM - Time_Base'!$A$4:$API$29, MATCH("CenHos", 'WFOM - Time_Base'!$B$4:$B$29,0), MATCH(CONCATENATE($G322,AL$2),'WFOM - Time_Base'!$A$8:$API$8,0)) *
INDEX('WFOM - Time_Base'!$A$4:$API$29, MATCH("CenHos_Per", 'WFOM - Time_Base'!$B$4:$B$29,0), MATCH(CONCATENATE($G322,AL$2),'WFOM - Time_Base'!$A$8:$API$8,0)),
IFERROR($AN322 * INDEX('Inputs from Uganda staff'!$E$61:$BM$80,MATCH('HRH Need estimation'!AL$2,'Inputs from Uganda staff'!$E$61:$E$80,0),MATCH('HRH Need estimation'!$D322,'Inputs from Uganda staff'!$E$6:$BM$6,0)),
""))</f>
        <v>0</v>
      </c>
      <c r="AN322">
        <v>1</v>
      </c>
      <c r="AO322" t="e">
        <f t="shared" si="12"/>
        <v>#N/A</v>
      </c>
    </row>
    <row r="323" spans="1:41">
      <c r="A323" s="106" t="s">
        <v>862</v>
      </c>
      <c r="B323" s="106" t="s">
        <v>675</v>
      </c>
      <c r="C323" s="107" t="s">
        <v>861</v>
      </c>
      <c r="D323" s="115" t="s">
        <v>862</v>
      </c>
      <c r="E323" s="199"/>
      <c r="F323" s="199"/>
      <c r="G323" s="199" t="str">
        <f>IF(F323&lt;&gt;"", VLOOKUP(F323,'WFOM - Cadre and Service List'!$E$4:$F$52,2,FALSE), "")</f>
        <v/>
      </c>
      <c r="H323" s="199" t="s">
        <v>910</v>
      </c>
      <c r="I323" s="208"/>
      <c r="J323" s="208"/>
      <c r="K323" s="208"/>
      <c r="L323" s="208"/>
      <c r="M323" s="208"/>
      <c r="N323" s="208"/>
      <c r="O323" s="208"/>
      <c r="P323" s="207">
        <f t="shared" si="11"/>
        <v>0</v>
      </c>
      <c r="Q323" s="122" t="s">
        <v>1947</v>
      </c>
      <c r="R323" s="122" t="str">
        <f>IFERROR(
$AN323 * INDEX('WFOM - Time_Base'!$A$4:$API$29, MATCH("CenHos", 'WFOM - Time_Base'!$B$4:$B$29,0), MATCH(CONCATENATE($G323,R$2),'WFOM - Time_Base'!$A$8:$API$8,0)) *
INDEX('WFOM - Time_Base'!$A$4:$API$29, MATCH("CenHos_Per", 'WFOM - Time_Base'!$B$4:$B$29,0), MATCH(CONCATENATE($G323,R$2),'WFOM - Time_Base'!$A$8:$API$8,0)),
IFERROR($AN323 * INDEX('Inputs from Uganda staff'!$E$61:$BM$80,MATCH('HRH Need estimation'!R$2,'Inputs from Uganda staff'!$E$61:$E$80,0),MATCH('HRH Need estimation'!$D323,'Inputs from Uganda staff'!$E$6:$BM$6,0)),
""))</f>
        <v/>
      </c>
      <c r="S323" s="122" t="str">
        <f>IFERROR(
$AN323 * INDEX('WFOM - Time_Base'!$A$4:$API$29, MATCH("CenHos", 'WFOM - Time_Base'!$B$4:$B$29,0), MATCH(CONCATENATE($G323,S$2),'WFOM - Time_Base'!$A$8:$API$8,0)) *
INDEX('WFOM - Time_Base'!$A$4:$API$29, MATCH("CenHos_Per", 'WFOM - Time_Base'!$B$4:$B$29,0), MATCH(CONCATENATE($G323,S$2),'WFOM - Time_Base'!$A$8:$API$8,0)),
IFERROR($AN323 * INDEX('Inputs from Uganda staff'!$E$61:$BM$80,MATCH('HRH Need estimation'!S$2,'Inputs from Uganda staff'!$E$61:$E$80,0),MATCH('HRH Need estimation'!$D323,'Inputs from Uganda staff'!$E$6:$BM$6,0)),
""))</f>
        <v/>
      </c>
      <c r="T323" s="122" t="str">
        <f>IFERROR(
$AN323 * INDEX('WFOM - Time_Base'!$A$4:$API$29, MATCH("CenHos", 'WFOM - Time_Base'!$B$4:$B$29,0), MATCH(CONCATENATE($G323,T$2),'WFOM - Time_Base'!$A$8:$API$8,0)) *
INDEX('WFOM - Time_Base'!$A$4:$API$29, MATCH("CenHos_Per", 'WFOM - Time_Base'!$B$4:$B$29,0), MATCH(CONCATENATE($G323,T$2),'WFOM - Time_Base'!$A$8:$API$8,0)),
IFERROR($AN323 * INDEX('Inputs from Uganda staff'!$E$61:$BM$80,MATCH('HRH Need estimation'!T$2,'Inputs from Uganda staff'!$E$61:$E$80,0),MATCH('HRH Need estimation'!$D323,'Inputs from Uganda staff'!$E$6:$BM$6,0)),
""))</f>
        <v/>
      </c>
      <c r="U323" s="122" t="str">
        <f>IFERROR(
$AN323 * INDEX('WFOM - Time_Base'!$A$4:$API$29, MATCH("CenHos", 'WFOM - Time_Base'!$B$4:$B$29,0), MATCH(CONCATENATE($G323,U$2),'WFOM - Time_Base'!$A$8:$API$8,0)) *
INDEX('WFOM - Time_Base'!$A$4:$API$29, MATCH("CenHos_Per", 'WFOM - Time_Base'!$B$4:$B$29,0), MATCH(CONCATENATE($G323,U$2),'WFOM - Time_Base'!$A$8:$API$8,0)),
IFERROR($AN323 * INDEX('Inputs from Uganda staff'!$E$61:$BM$80,MATCH('HRH Need estimation'!U$2,'Inputs from Uganda staff'!$E$61:$E$80,0),MATCH('HRH Need estimation'!$D323,'Inputs from Uganda staff'!$E$6:$BM$6,0)),
""))</f>
        <v/>
      </c>
      <c r="V323" s="122" t="str">
        <f>IFERROR(
$AN323 * INDEX('WFOM - Time_Base'!$A$4:$API$29, MATCH("CenHos", 'WFOM - Time_Base'!$B$4:$B$29,0), MATCH(CONCATENATE($G323,V$2),'WFOM - Time_Base'!$A$8:$API$8,0)) *
INDEX('WFOM - Time_Base'!$A$4:$API$29, MATCH("CenHos_Per", 'WFOM - Time_Base'!$B$4:$B$29,0), MATCH(CONCATENATE($G323,V$2),'WFOM - Time_Base'!$A$8:$API$8,0)),
IFERROR($AN323 * INDEX('Inputs from Uganda staff'!$E$61:$BM$80,MATCH('HRH Need estimation'!V$2,'Inputs from Uganda staff'!$E$61:$E$80,0),MATCH('HRH Need estimation'!$D323,'Inputs from Uganda staff'!$E$6:$BM$6,0)),
""))</f>
        <v/>
      </c>
      <c r="W323" s="122" t="str">
        <f>IFERROR(
$AN323 * INDEX('WFOM - Time_Base'!$A$4:$API$29, MATCH("CenHos", 'WFOM - Time_Base'!$B$4:$B$29,0), MATCH(CONCATENATE($G323,W$2),'WFOM - Time_Base'!$A$8:$API$8,0)) *
INDEX('WFOM - Time_Base'!$A$4:$API$29, MATCH("CenHos_Per", 'WFOM - Time_Base'!$B$4:$B$29,0), MATCH(CONCATENATE($G323,W$2),'WFOM - Time_Base'!$A$8:$API$8,0)),
IFERROR($AN323 * INDEX('Inputs from Uganda staff'!$E$61:$BM$80,MATCH('HRH Need estimation'!W$2,'Inputs from Uganda staff'!$E$61:$E$80,0),MATCH('HRH Need estimation'!$D323,'Inputs from Uganda staff'!$E$6:$BM$6,0)),
""))</f>
        <v/>
      </c>
      <c r="X323" s="122" t="str">
        <f>IFERROR(
$AN323 * INDEX('WFOM - Time_Base'!$A$4:$API$29, MATCH("CenHos", 'WFOM - Time_Base'!$B$4:$B$29,0), MATCH(CONCATENATE($G323,X$2),'WFOM - Time_Base'!$A$8:$API$8,0)) *
INDEX('WFOM - Time_Base'!$A$4:$API$29, MATCH("CenHos_Per", 'WFOM - Time_Base'!$B$4:$B$29,0), MATCH(CONCATENATE($G323,X$2),'WFOM - Time_Base'!$A$8:$API$8,0)),
IFERROR($AN323 * INDEX('Inputs from Uganda staff'!$E$61:$BM$80,MATCH('HRH Need estimation'!X$2,'Inputs from Uganda staff'!$E$61:$E$80,0),MATCH('HRH Need estimation'!$D323,'Inputs from Uganda staff'!$E$6:$BM$6,0)),
""))</f>
        <v/>
      </c>
      <c r="Y323" s="122" t="str">
        <f>IFERROR(
$AN323 * INDEX('WFOM - Time_Base'!$A$4:$API$29, MATCH("CenHos", 'WFOM - Time_Base'!$B$4:$B$29,0), MATCH(CONCATENATE($G323,Y$2),'WFOM - Time_Base'!$A$8:$API$8,0)) *
INDEX('WFOM - Time_Base'!$A$4:$API$29, MATCH("CenHos_Per", 'WFOM - Time_Base'!$B$4:$B$29,0), MATCH(CONCATENATE($G323,Y$2),'WFOM - Time_Base'!$A$8:$API$8,0)),
IFERROR($AN323 * INDEX('Inputs from Uganda staff'!$E$61:$BM$80,MATCH('HRH Need estimation'!Y$2,'Inputs from Uganda staff'!$E$61:$E$80,0),MATCH('HRH Need estimation'!$D323,'Inputs from Uganda staff'!$E$6:$BM$6,0)),
""))</f>
        <v/>
      </c>
      <c r="Z323" s="122" t="str">
        <f>IFERROR(
$AN323 * INDEX('WFOM - Time_Base'!$A$4:$API$29, MATCH("CenHos", 'WFOM - Time_Base'!$B$4:$B$29,0), MATCH(CONCATENATE($G323,Z$2),'WFOM - Time_Base'!$A$8:$API$8,0)) *
INDEX('WFOM - Time_Base'!$A$4:$API$29, MATCH("CenHos_Per", 'WFOM - Time_Base'!$B$4:$B$29,0), MATCH(CONCATENATE($G323,Z$2),'WFOM - Time_Base'!$A$8:$API$8,0)),
IFERROR($AN323 * INDEX('Inputs from Uganda staff'!$E$61:$BM$80,MATCH('HRH Need estimation'!Z$2,'Inputs from Uganda staff'!$E$61:$E$80,0),MATCH('HRH Need estimation'!$D323,'Inputs from Uganda staff'!$E$6:$BM$6,0)),
""))</f>
        <v/>
      </c>
      <c r="AA323" s="122" t="str">
        <f>IFERROR(
$AN323 * INDEX('WFOM - Time_Base'!$A$4:$API$29, MATCH("CenHos", 'WFOM - Time_Base'!$B$4:$B$29,0), MATCH(CONCATENATE($G323,AA$2),'WFOM - Time_Base'!$A$8:$API$8,0)) *
INDEX('WFOM - Time_Base'!$A$4:$API$29, MATCH("CenHos_Per", 'WFOM - Time_Base'!$B$4:$B$29,0), MATCH(CONCATENATE($G323,AA$2),'WFOM - Time_Base'!$A$8:$API$8,0)),
IFERROR($AN323 * INDEX('Inputs from Uganda staff'!$E$61:$BM$80,MATCH('HRH Need estimation'!AA$2,'Inputs from Uganda staff'!$E$61:$E$80,0),MATCH('HRH Need estimation'!$D323,'Inputs from Uganda staff'!$E$6:$BM$6,0)),
""))</f>
        <v/>
      </c>
      <c r="AB323" s="122" t="str">
        <f>IFERROR(
$AN323 * INDEX('WFOM - Time_Base'!$A$4:$API$29, MATCH("CenHos", 'WFOM - Time_Base'!$B$4:$B$29,0), MATCH(CONCATENATE($G323,AB$2),'WFOM - Time_Base'!$A$8:$API$8,0)) *
INDEX('WFOM - Time_Base'!$A$4:$API$29, MATCH("CenHos_Per", 'WFOM - Time_Base'!$B$4:$B$29,0), MATCH(CONCATENATE($G323,AB$2),'WFOM - Time_Base'!$A$8:$API$8,0)),
IFERROR($AN323 * INDEX('Inputs from Uganda staff'!$E$61:$BM$80,MATCH('HRH Need estimation'!AB$2,'Inputs from Uganda staff'!$E$61:$E$80,0),MATCH('HRH Need estimation'!$D323,'Inputs from Uganda staff'!$E$6:$BM$6,0)),
""))</f>
        <v/>
      </c>
      <c r="AC323" s="122" t="str">
        <f>IFERROR(
$AN323 * INDEX('WFOM - Time_Base'!$A$4:$API$29, MATCH("CenHos", 'WFOM - Time_Base'!$B$4:$B$29,0), MATCH(CONCATENATE($G323,AC$2),'WFOM - Time_Base'!$A$8:$API$8,0)) *
INDEX('WFOM - Time_Base'!$A$4:$API$29, MATCH("CenHos_Per", 'WFOM - Time_Base'!$B$4:$B$29,0), MATCH(CONCATENATE($G323,AC$2),'WFOM - Time_Base'!$A$8:$API$8,0)),
IFERROR($AN323 * INDEX('Inputs from Uganda staff'!$E$61:$BM$80,MATCH('HRH Need estimation'!AC$2,'Inputs from Uganda staff'!$E$61:$E$80,0),MATCH('HRH Need estimation'!$D323,'Inputs from Uganda staff'!$E$6:$BM$6,0)),
""))</f>
        <v/>
      </c>
      <c r="AD323" s="122" t="str">
        <f>IFERROR(
$AN323 * INDEX('WFOM - Time_Base'!$A$4:$API$29, MATCH("CenHos", 'WFOM - Time_Base'!$B$4:$B$29,0), MATCH(CONCATENATE($G323,AD$2),'WFOM - Time_Base'!$A$8:$API$8,0)) *
INDEX('WFOM - Time_Base'!$A$4:$API$29, MATCH("CenHos_Per", 'WFOM - Time_Base'!$B$4:$B$29,0), MATCH(CONCATENATE($G323,AD$2),'WFOM - Time_Base'!$A$8:$API$8,0)),
IFERROR($AN323 * INDEX('Inputs from Uganda staff'!$E$61:$BM$80,MATCH('HRH Need estimation'!AD$2,'Inputs from Uganda staff'!$E$61:$E$80,0),MATCH('HRH Need estimation'!$D323,'Inputs from Uganda staff'!$E$6:$BM$6,0)),
""))</f>
        <v/>
      </c>
      <c r="AE323" s="122" t="str">
        <f>IFERROR(
$AN323 * INDEX('WFOM - Time_Base'!$A$4:$API$29, MATCH("CenHos", 'WFOM - Time_Base'!$B$4:$B$29,0), MATCH(CONCATENATE($G323,AE$2),'WFOM - Time_Base'!$A$8:$API$8,0)) *
INDEX('WFOM - Time_Base'!$A$4:$API$29, MATCH("CenHos_Per", 'WFOM - Time_Base'!$B$4:$B$29,0), MATCH(CONCATENATE($G323,AE$2),'WFOM - Time_Base'!$A$8:$API$8,0)),
IFERROR($AN323 * INDEX('Inputs from Uganda staff'!$E$61:$BM$80,MATCH('HRH Need estimation'!AE$2,'Inputs from Uganda staff'!$E$61:$E$80,0),MATCH('HRH Need estimation'!$D323,'Inputs from Uganda staff'!$E$6:$BM$6,0)),
""))</f>
        <v/>
      </c>
      <c r="AF323" s="122" t="str">
        <f>IFERROR(
$AN323 * INDEX('WFOM - Time_Base'!$A$4:$API$29, MATCH("CenHos", 'WFOM - Time_Base'!$B$4:$B$29,0), MATCH(CONCATENATE($G323,AF$2),'WFOM - Time_Base'!$A$8:$API$8,0)) *
INDEX('WFOM - Time_Base'!$A$4:$API$29, MATCH("CenHos_Per", 'WFOM - Time_Base'!$B$4:$B$29,0), MATCH(CONCATENATE($G323,AF$2),'WFOM - Time_Base'!$A$8:$API$8,0)),
IFERROR($AN323 * INDEX('Inputs from Uganda staff'!$E$61:$BM$80,MATCH('HRH Need estimation'!AF$2,'Inputs from Uganda staff'!$E$61:$E$80,0),MATCH('HRH Need estimation'!$D323,'Inputs from Uganda staff'!$E$6:$BM$6,0)),
""))</f>
        <v/>
      </c>
      <c r="AG323" s="122" t="str">
        <f>IFERROR(
$AN323 * INDEX('WFOM - Time_Base'!$A$4:$API$29, MATCH("CenHos", 'WFOM - Time_Base'!$B$4:$B$29,0), MATCH(CONCATENATE($G323,AG$2),'WFOM - Time_Base'!$A$8:$API$8,0)) *
INDEX('WFOM - Time_Base'!$A$4:$API$29, MATCH("CenHos_Per", 'WFOM - Time_Base'!$B$4:$B$29,0), MATCH(CONCATENATE($G323,AG$2),'WFOM - Time_Base'!$A$8:$API$8,0)),
IFERROR($AN323 * INDEX('Inputs from Uganda staff'!$E$61:$BM$80,MATCH('HRH Need estimation'!AG$2,'Inputs from Uganda staff'!$E$61:$E$80,0),MATCH('HRH Need estimation'!$D323,'Inputs from Uganda staff'!$E$6:$BM$6,0)),
""))</f>
        <v/>
      </c>
      <c r="AH323" s="122" t="str">
        <f>IFERROR(
$AN323 * INDEX('WFOM - Time_Base'!$A$4:$API$29, MATCH("CenHos", 'WFOM - Time_Base'!$B$4:$B$29,0), MATCH(CONCATENATE($G323,AH$2),'WFOM - Time_Base'!$A$8:$API$8,0)) *
INDEX('WFOM - Time_Base'!$A$4:$API$29, MATCH("CenHos_Per", 'WFOM - Time_Base'!$B$4:$B$29,0), MATCH(CONCATENATE($G323,AH$2),'WFOM - Time_Base'!$A$8:$API$8,0)),
IFERROR($AN323 * INDEX('Inputs from Uganda staff'!$E$61:$BM$80,MATCH('HRH Need estimation'!AH$2,'Inputs from Uganda staff'!$E$61:$E$80,0),MATCH('HRH Need estimation'!$D323,'Inputs from Uganda staff'!$E$6:$BM$6,0)),
""))</f>
        <v/>
      </c>
      <c r="AI323" s="122" t="str">
        <f>IFERROR(
$AN323 * INDEX('WFOM - Time_Base'!$A$4:$API$29, MATCH("CenHos", 'WFOM - Time_Base'!$B$4:$B$29,0), MATCH(CONCATENATE($G323,AI$2),'WFOM - Time_Base'!$A$8:$API$8,0)) *
INDEX('WFOM - Time_Base'!$A$4:$API$29, MATCH("CenHos_Per", 'WFOM - Time_Base'!$B$4:$B$29,0), MATCH(CONCATENATE($G323,AI$2),'WFOM - Time_Base'!$A$8:$API$8,0)),
IFERROR($AN323 * INDEX('Inputs from Uganda staff'!$E$61:$BM$80,MATCH('HRH Need estimation'!AI$2,'Inputs from Uganda staff'!$E$61:$E$80,0),MATCH('HRH Need estimation'!$D323,'Inputs from Uganda staff'!$E$6:$BM$6,0)),
""))</f>
        <v/>
      </c>
      <c r="AJ323" s="122" t="str">
        <f>IFERROR(
$AN323 * INDEX('WFOM - Time_Base'!$A$4:$API$29, MATCH("CenHos", 'WFOM - Time_Base'!$B$4:$B$29,0), MATCH(CONCATENATE($G323,AJ$2),'WFOM - Time_Base'!$A$8:$API$8,0)) *
INDEX('WFOM - Time_Base'!$A$4:$API$29, MATCH("CenHos_Per", 'WFOM - Time_Base'!$B$4:$B$29,0), MATCH(CONCATENATE($G323,AJ$2),'WFOM - Time_Base'!$A$8:$API$8,0)),
IFERROR($AN323 * INDEX('Inputs from Uganda staff'!$E$61:$BM$80,MATCH('HRH Need estimation'!AJ$2,'Inputs from Uganda staff'!$E$61:$E$80,0),MATCH('HRH Need estimation'!$D323,'Inputs from Uganda staff'!$E$6:$BM$6,0)),
""))</f>
        <v/>
      </c>
      <c r="AK323" s="122" t="str">
        <f>IFERROR(
$AN323 * INDEX('WFOM - Time_Base'!$A$4:$API$29, MATCH("CenHos", 'WFOM - Time_Base'!$B$4:$B$29,0), MATCH(CONCATENATE($G323,AK$2),'WFOM - Time_Base'!$A$8:$API$8,0)) *
INDEX('WFOM - Time_Base'!$A$4:$API$29, MATCH("CenHos_Per", 'WFOM - Time_Base'!$B$4:$B$29,0), MATCH(CONCATENATE($G323,AK$2),'WFOM - Time_Base'!$A$8:$API$8,0)),
IFERROR($AN323 * INDEX('Inputs from Uganda staff'!$E$61:$BM$80,MATCH('HRH Need estimation'!AK$2,'Inputs from Uganda staff'!$E$61:$E$80,0),MATCH('HRH Need estimation'!$D323,'Inputs from Uganda staff'!$E$6:$BM$6,0)),
""))</f>
        <v/>
      </c>
      <c r="AL323" s="122" t="str">
        <f>IFERROR(
$AN323 * INDEX('WFOM - Time_Base'!$A$4:$API$29, MATCH("CenHos", 'WFOM - Time_Base'!$B$4:$B$29,0), MATCH(CONCATENATE($G323,AL$2),'WFOM - Time_Base'!$A$8:$API$8,0)) *
INDEX('WFOM - Time_Base'!$A$4:$API$29, MATCH("CenHos_Per", 'WFOM - Time_Base'!$B$4:$B$29,0), MATCH(CONCATENATE($G323,AL$2),'WFOM - Time_Base'!$A$8:$API$8,0)),
IFERROR($AN323 * INDEX('Inputs from Uganda staff'!$E$61:$BM$80,MATCH('HRH Need estimation'!AL$2,'Inputs from Uganda staff'!$E$61:$E$80,0),MATCH('HRH Need estimation'!$D323,'Inputs from Uganda staff'!$E$6:$BM$6,0)),
""))</f>
        <v/>
      </c>
      <c r="AN323">
        <v>1</v>
      </c>
      <c r="AO323" t="e">
        <f t="shared" si="12"/>
        <v>#N/A</v>
      </c>
    </row>
    <row r="324" spans="1:41">
      <c r="A324" s="295"/>
      <c r="B324" s="106" t="s">
        <v>25</v>
      </c>
      <c r="C324" s="107" t="s">
        <v>2040</v>
      </c>
      <c r="D324" s="115" t="s">
        <v>2041</v>
      </c>
      <c r="E324" s="199"/>
      <c r="F324" s="199"/>
      <c r="G324" s="199"/>
      <c r="H324" s="199" t="s">
        <v>910</v>
      </c>
      <c r="I324" s="208"/>
      <c r="J324" s="208"/>
      <c r="K324" s="208"/>
      <c r="L324" s="208"/>
      <c r="M324" s="208"/>
      <c r="N324" s="208"/>
      <c r="O324" s="208"/>
      <c r="P324" s="207"/>
      <c r="Q324" s="122"/>
      <c r="R324" s="252">
        <v>0</v>
      </c>
      <c r="S324" s="252">
        <v>0</v>
      </c>
      <c r="T324" s="252">
        <v>0</v>
      </c>
      <c r="U324" s="252">
        <v>1</v>
      </c>
      <c r="V324" s="252">
        <v>0</v>
      </c>
      <c r="W324" s="252">
        <v>0</v>
      </c>
      <c r="X324" s="252">
        <v>0</v>
      </c>
      <c r="Y324" s="252">
        <v>0</v>
      </c>
      <c r="Z324" s="252">
        <v>0</v>
      </c>
      <c r="AA324" s="252">
        <v>0</v>
      </c>
      <c r="AB324" s="252">
        <v>0</v>
      </c>
      <c r="AC324" s="252">
        <v>0</v>
      </c>
      <c r="AD324" s="252">
        <v>0</v>
      </c>
      <c r="AE324" s="252">
        <v>0</v>
      </c>
      <c r="AF324" s="252">
        <v>0</v>
      </c>
      <c r="AG324" s="252">
        <v>0</v>
      </c>
      <c r="AH324" s="252">
        <v>0</v>
      </c>
      <c r="AI324" s="252">
        <v>0</v>
      </c>
      <c r="AJ324" s="252">
        <v>0</v>
      </c>
      <c r="AK324" s="252">
        <v>0</v>
      </c>
      <c r="AL324" s="252">
        <v>0</v>
      </c>
      <c r="AM324" t="s">
        <v>2044</v>
      </c>
      <c r="AN324">
        <v>1</v>
      </c>
      <c r="AO324" t="str">
        <f t="shared" si="12"/>
        <v>346</v>
      </c>
    </row>
    <row r="325" spans="1:41">
      <c r="A325" s="295"/>
      <c r="B325" s="106" t="s">
        <v>25</v>
      </c>
      <c r="C325" s="107" t="s">
        <v>2042</v>
      </c>
      <c r="D325" s="115" t="s">
        <v>2043</v>
      </c>
      <c r="E325" s="199"/>
      <c r="F325" s="199"/>
      <c r="G325" s="199"/>
      <c r="H325" s="199" t="s">
        <v>910</v>
      </c>
      <c r="I325" s="208"/>
      <c r="J325" s="208"/>
      <c r="K325" s="208"/>
      <c r="L325" s="208"/>
      <c r="M325" s="208"/>
      <c r="N325" s="208"/>
      <c r="O325" s="208"/>
      <c r="P325" s="207"/>
      <c r="Q325" s="122"/>
      <c r="R325" s="122" t="str">
        <f>IFERROR(
$AN325 * INDEX('WFOM - Time_Base'!$A$4:$API$29, MATCH("CenHos", 'WFOM - Time_Base'!$B$4:$B$29,0), MATCH(CONCATENATE($G325,R$2),'WFOM - Time_Base'!$A$8:$API$8,0)) *
INDEX('WFOM - Time_Base'!$A$4:$API$29, MATCH("CenHos_Per", 'WFOM - Time_Base'!$B$4:$B$29,0), MATCH(CONCATENATE($G325,R$2),'WFOM - Time_Base'!$A$8:$API$8,0)),
IFERROR($AN325 * INDEX('Inputs from Uganda staff'!$E$61:$BM$80,MATCH('HRH Need estimation'!R$2,'Inputs from Uganda staff'!$E$61:$E$80,0),MATCH('HRH Need estimation'!$D325,'Inputs from Uganda staff'!$E$6:$BM$6,0)),
""))</f>
        <v/>
      </c>
      <c r="S325" s="122" t="str">
        <f>IFERROR(
$AN325 * INDEX('WFOM - Time_Base'!$A$4:$API$29, MATCH("CenHos", 'WFOM - Time_Base'!$B$4:$B$29,0), MATCH(CONCATENATE($G325,S$2),'WFOM - Time_Base'!$A$8:$API$8,0)) *
INDEX('WFOM - Time_Base'!$A$4:$API$29, MATCH("CenHos_Per", 'WFOM - Time_Base'!$B$4:$B$29,0), MATCH(CONCATENATE($G325,S$2),'WFOM - Time_Base'!$A$8:$API$8,0)),
IFERROR($AN325 * INDEX('Inputs from Uganda staff'!$E$61:$BM$80,MATCH('HRH Need estimation'!S$2,'Inputs from Uganda staff'!$E$61:$E$80,0),MATCH('HRH Need estimation'!$D325,'Inputs from Uganda staff'!$E$6:$BM$6,0)),
""))</f>
        <v/>
      </c>
      <c r="T325" s="122" t="str">
        <f>IFERROR(
$AN325 * INDEX('WFOM - Time_Base'!$A$4:$API$29, MATCH("CenHos", 'WFOM - Time_Base'!$B$4:$B$29,0), MATCH(CONCATENATE($G325,T$2),'WFOM - Time_Base'!$A$8:$API$8,0)) *
INDEX('WFOM - Time_Base'!$A$4:$API$29, MATCH("CenHos_Per", 'WFOM - Time_Base'!$B$4:$B$29,0), MATCH(CONCATENATE($G325,T$2),'WFOM - Time_Base'!$A$8:$API$8,0)),
IFERROR($AN325 * INDEX('Inputs from Uganda staff'!$E$61:$BM$80,MATCH('HRH Need estimation'!T$2,'Inputs from Uganda staff'!$E$61:$E$80,0),MATCH('HRH Need estimation'!$D325,'Inputs from Uganda staff'!$E$6:$BM$6,0)),
""))</f>
        <v/>
      </c>
      <c r="U325" s="122" t="str">
        <f>IFERROR(
$AN325 * INDEX('WFOM - Time_Base'!$A$4:$API$29, MATCH("CenHos", 'WFOM - Time_Base'!$B$4:$B$29,0), MATCH(CONCATENATE($G325,U$2),'WFOM - Time_Base'!$A$8:$API$8,0)) *
INDEX('WFOM - Time_Base'!$A$4:$API$29, MATCH("CenHos_Per", 'WFOM - Time_Base'!$B$4:$B$29,0), MATCH(CONCATENATE($G325,U$2),'WFOM - Time_Base'!$A$8:$API$8,0)),
IFERROR($AN325 * INDEX('Inputs from Uganda staff'!$E$61:$BM$80,MATCH('HRH Need estimation'!U$2,'Inputs from Uganda staff'!$E$61:$E$80,0),MATCH('HRH Need estimation'!$D325,'Inputs from Uganda staff'!$E$6:$BM$6,0)),
""))</f>
        <v/>
      </c>
      <c r="V325" s="122" t="str">
        <f>IFERROR(
$AN325 * INDEX('WFOM - Time_Base'!$A$4:$API$29, MATCH("CenHos", 'WFOM - Time_Base'!$B$4:$B$29,0), MATCH(CONCATENATE($G325,V$2),'WFOM - Time_Base'!$A$8:$API$8,0)) *
INDEX('WFOM - Time_Base'!$A$4:$API$29, MATCH("CenHos_Per", 'WFOM - Time_Base'!$B$4:$B$29,0), MATCH(CONCATENATE($G325,V$2),'WFOM - Time_Base'!$A$8:$API$8,0)),
IFERROR($AN325 * INDEX('Inputs from Uganda staff'!$E$61:$BM$80,MATCH('HRH Need estimation'!V$2,'Inputs from Uganda staff'!$E$61:$E$80,0),MATCH('HRH Need estimation'!$D325,'Inputs from Uganda staff'!$E$6:$BM$6,0)),
""))</f>
        <v/>
      </c>
      <c r="W325" s="122" t="str">
        <f>IFERROR(
$AN325 * INDEX('WFOM - Time_Base'!$A$4:$API$29, MATCH("CenHos", 'WFOM - Time_Base'!$B$4:$B$29,0), MATCH(CONCATENATE($G325,W$2),'WFOM - Time_Base'!$A$8:$API$8,0)) *
INDEX('WFOM - Time_Base'!$A$4:$API$29, MATCH("CenHos_Per", 'WFOM - Time_Base'!$B$4:$B$29,0), MATCH(CONCATENATE($G325,W$2),'WFOM - Time_Base'!$A$8:$API$8,0)),
IFERROR($AN325 * INDEX('Inputs from Uganda staff'!$E$61:$BM$80,MATCH('HRH Need estimation'!W$2,'Inputs from Uganda staff'!$E$61:$E$80,0),MATCH('HRH Need estimation'!$D325,'Inputs from Uganda staff'!$E$6:$BM$6,0)),
""))</f>
        <v/>
      </c>
      <c r="X325" s="122" t="str">
        <f>IFERROR(
$AN325 * INDEX('WFOM - Time_Base'!$A$4:$API$29, MATCH("CenHos", 'WFOM - Time_Base'!$B$4:$B$29,0), MATCH(CONCATENATE($G325,X$2),'WFOM - Time_Base'!$A$8:$API$8,0)) *
INDEX('WFOM - Time_Base'!$A$4:$API$29, MATCH("CenHos_Per", 'WFOM - Time_Base'!$B$4:$B$29,0), MATCH(CONCATENATE($G325,X$2),'WFOM - Time_Base'!$A$8:$API$8,0)),
IFERROR($AN325 * INDEX('Inputs from Uganda staff'!$E$61:$BM$80,MATCH('HRH Need estimation'!X$2,'Inputs from Uganda staff'!$E$61:$E$80,0),MATCH('HRH Need estimation'!$D325,'Inputs from Uganda staff'!$E$6:$BM$6,0)),
""))</f>
        <v/>
      </c>
      <c r="Y325" s="122" t="str">
        <f>IFERROR(
$AN325 * INDEX('WFOM - Time_Base'!$A$4:$API$29, MATCH("CenHos", 'WFOM - Time_Base'!$B$4:$B$29,0), MATCH(CONCATENATE($G325,Y$2),'WFOM - Time_Base'!$A$8:$API$8,0)) *
INDEX('WFOM - Time_Base'!$A$4:$API$29, MATCH("CenHos_Per", 'WFOM - Time_Base'!$B$4:$B$29,0), MATCH(CONCATENATE($G325,Y$2),'WFOM - Time_Base'!$A$8:$API$8,0)),
IFERROR($AN325 * INDEX('Inputs from Uganda staff'!$E$61:$BM$80,MATCH('HRH Need estimation'!Y$2,'Inputs from Uganda staff'!$E$61:$E$80,0),MATCH('HRH Need estimation'!$D325,'Inputs from Uganda staff'!$E$6:$BM$6,0)),
""))</f>
        <v/>
      </c>
      <c r="Z325" s="122" t="str">
        <f>IFERROR(
$AN325 * INDEX('WFOM - Time_Base'!$A$4:$API$29, MATCH("CenHos", 'WFOM - Time_Base'!$B$4:$B$29,0), MATCH(CONCATENATE($G325,Z$2),'WFOM - Time_Base'!$A$8:$API$8,0)) *
INDEX('WFOM - Time_Base'!$A$4:$API$29, MATCH("CenHos_Per", 'WFOM - Time_Base'!$B$4:$B$29,0), MATCH(CONCATENATE($G325,Z$2),'WFOM - Time_Base'!$A$8:$API$8,0)),
IFERROR($AN325 * INDEX('Inputs from Uganda staff'!$E$61:$BM$80,MATCH('HRH Need estimation'!Z$2,'Inputs from Uganda staff'!$E$61:$E$80,0),MATCH('HRH Need estimation'!$D325,'Inputs from Uganda staff'!$E$6:$BM$6,0)),
""))</f>
        <v/>
      </c>
      <c r="AA325" s="122" t="str">
        <f>IFERROR(
$AN325 * INDEX('WFOM - Time_Base'!$A$4:$API$29, MATCH("CenHos", 'WFOM - Time_Base'!$B$4:$B$29,0), MATCH(CONCATENATE($G325,AA$2),'WFOM - Time_Base'!$A$8:$API$8,0)) *
INDEX('WFOM - Time_Base'!$A$4:$API$29, MATCH("CenHos_Per", 'WFOM - Time_Base'!$B$4:$B$29,0), MATCH(CONCATENATE($G325,AA$2),'WFOM - Time_Base'!$A$8:$API$8,0)),
IFERROR($AN325 * INDEX('Inputs from Uganda staff'!$E$61:$BM$80,MATCH('HRH Need estimation'!AA$2,'Inputs from Uganda staff'!$E$61:$E$80,0),MATCH('HRH Need estimation'!$D325,'Inputs from Uganda staff'!$E$6:$BM$6,0)),
""))</f>
        <v/>
      </c>
      <c r="AB325" s="122" t="str">
        <f>IFERROR(
$AN325 * INDEX('WFOM - Time_Base'!$A$4:$API$29, MATCH("CenHos", 'WFOM - Time_Base'!$B$4:$B$29,0), MATCH(CONCATENATE($G325,AB$2),'WFOM - Time_Base'!$A$8:$API$8,0)) *
INDEX('WFOM - Time_Base'!$A$4:$API$29, MATCH("CenHos_Per", 'WFOM - Time_Base'!$B$4:$B$29,0), MATCH(CONCATENATE($G325,AB$2),'WFOM - Time_Base'!$A$8:$API$8,0)),
IFERROR($AN325 * INDEX('Inputs from Uganda staff'!$E$61:$BM$80,MATCH('HRH Need estimation'!AB$2,'Inputs from Uganda staff'!$E$61:$E$80,0),MATCH('HRH Need estimation'!$D325,'Inputs from Uganda staff'!$E$6:$BM$6,0)),
""))</f>
        <v/>
      </c>
      <c r="AC325" s="122" t="str">
        <f>IFERROR(
$AN325 * INDEX('WFOM - Time_Base'!$A$4:$API$29, MATCH("CenHos", 'WFOM - Time_Base'!$B$4:$B$29,0), MATCH(CONCATENATE($G325,AC$2),'WFOM - Time_Base'!$A$8:$API$8,0)) *
INDEX('WFOM - Time_Base'!$A$4:$API$29, MATCH("CenHos_Per", 'WFOM - Time_Base'!$B$4:$B$29,0), MATCH(CONCATENATE($G325,AC$2),'WFOM - Time_Base'!$A$8:$API$8,0)),
IFERROR($AN325 * INDEX('Inputs from Uganda staff'!$E$61:$BM$80,MATCH('HRH Need estimation'!AC$2,'Inputs from Uganda staff'!$E$61:$E$80,0),MATCH('HRH Need estimation'!$D325,'Inputs from Uganda staff'!$E$6:$BM$6,0)),
""))</f>
        <v/>
      </c>
      <c r="AD325" s="122" t="str">
        <f>IFERROR(
$AN325 * INDEX('WFOM - Time_Base'!$A$4:$API$29, MATCH("CenHos", 'WFOM - Time_Base'!$B$4:$B$29,0), MATCH(CONCATENATE($G325,AD$2),'WFOM - Time_Base'!$A$8:$API$8,0)) *
INDEX('WFOM - Time_Base'!$A$4:$API$29, MATCH("CenHos_Per", 'WFOM - Time_Base'!$B$4:$B$29,0), MATCH(CONCATENATE($G325,AD$2),'WFOM - Time_Base'!$A$8:$API$8,0)),
IFERROR($AN325 * INDEX('Inputs from Uganda staff'!$E$61:$BM$80,MATCH('HRH Need estimation'!AD$2,'Inputs from Uganda staff'!$E$61:$E$80,0),MATCH('HRH Need estimation'!$D325,'Inputs from Uganda staff'!$E$6:$BM$6,0)),
""))</f>
        <v/>
      </c>
      <c r="AE325" s="122" t="str">
        <f>IFERROR(
$AN325 * INDEX('WFOM - Time_Base'!$A$4:$API$29, MATCH("CenHos", 'WFOM - Time_Base'!$B$4:$B$29,0), MATCH(CONCATENATE($G325,AE$2),'WFOM - Time_Base'!$A$8:$API$8,0)) *
INDEX('WFOM - Time_Base'!$A$4:$API$29, MATCH("CenHos_Per", 'WFOM - Time_Base'!$B$4:$B$29,0), MATCH(CONCATENATE($G325,AE$2),'WFOM - Time_Base'!$A$8:$API$8,0)),
IFERROR($AN325 * INDEX('Inputs from Uganda staff'!$E$61:$BM$80,MATCH('HRH Need estimation'!AE$2,'Inputs from Uganda staff'!$E$61:$E$80,0),MATCH('HRH Need estimation'!$D325,'Inputs from Uganda staff'!$E$6:$BM$6,0)),
""))</f>
        <v/>
      </c>
      <c r="AF325" s="122" t="str">
        <f>IFERROR(
$AN325 * INDEX('WFOM - Time_Base'!$A$4:$API$29, MATCH("CenHos", 'WFOM - Time_Base'!$B$4:$B$29,0), MATCH(CONCATENATE($G325,AF$2),'WFOM - Time_Base'!$A$8:$API$8,0)) *
INDEX('WFOM - Time_Base'!$A$4:$API$29, MATCH("CenHos_Per", 'WFOM - Time_Base'!$B$4:$B$29,0), MATCH(CONCATENATE($G325,AF$2),'WFOM - Time_Base'!$A$8:$API$8,0)),
IFERROR($AN325 * INDEX('Inputs from Uganda staff'!$E$61:$BM$80,MATCH('HRH Need estimation'!AF$2,'Inputs from Uganda staff'!$E$61:$E$80,0),MATCH('HRH Need estimation'!$D325,'Inputs from Uganda staff'!$E$6:$BM$6,0)),
""))</f>
        <v/>
      </c>
      <c r="AG325" s="122" t="str">
        <f>IFERROR(
$AN325 * INDEX('WFOM - Time_Base'!$A$4:$API$29, MATCH("CenHos", 'WFOM - Time_Base'!$B$4:$B$29,0), MATCH(CONCATENATE($G325,AG$2),'WFOM - Time_Base'!$A$8:$API$8,0)) *
INDEX('WFOM - Time_Base'!$A$4:$API$29, MATCH("CenHos_Per", 'WFOM - Time_Base'!$B$4:$B$29,0), MATCH(CONCATENATE($G325,AG$2),'WFOM - Time_Base'!$A$8:$API$8,0)),
IFERROR($AN325 * INDEX('Inputs from Uganda staff'!$E$61:$BM$80,MATCH('HRH Need estimation'!AG$2,'Inputs from Uganda staff'!$E$61:$E$80,0),MATCH('HRH Need estimation'!$D325,'Inputs from Uganda staff'!$E$6:$BM$6,0)),
""))</f>
        <v/>
      </c>
      <c r="AH325" s="122" t="str">
        <f>IFERROR(
$AN325 * INDEX('WFOM - Time_Base'!$A$4:$API$29, MATCH("CenHos", 'WFOM - Time_Base'!$B$4:$B$29,0), MATCH(CONCATENATE($G325,AH$2),'WFOM - Time_Base'!$A$8:$API$8,0)) *
INDEX('WFOM - Time_Base'!$A$4:$API$29, MATCH("CenHos_Per", 'WFOM - Time_Base'!$B$4:$B$29,0), MATCH(CONCATENATE($G325,AH$2),'WFOM - Time_Base'!$A$8:$API$8,0)),
IFERROR($AN325 * INDEX('Inputs from Uganda staff'!$E$61:$BM$80,MATCH('HRH Need estimation'!AH$2,'Inputs from Uganda staff'!$E$61:$E$80,0),MATCH('HRH Need estimation'!$D325,'Inputs from Uganda staff'!$E$6:$BM$6,0)),
""))</f>
        <v/>
      </c>
      <c r="AI325" s="122" t="str">
        <f>IFERROR(
$AN325 * INDEX('WFOM - Time_Base'!$A$4:$API$29, MATCH("CenHos", 'WFOM - Time_Base'!$B$4:$B$29,0), MATCH(CONCATENATE($G325,AI$2),'WFOM - Time_Base'!$A$8:$API$8,0)) *
INDEX('WFOM - Time_Base'!$A$4:$API$29, MATCH("CenHos_Per", 'WFOM - Time_Base'!$B$4:$B$29,0), MATCH(CONCATENATE($G325,AI$2),'WFOM - Time_Base'!$A$8:$API$8,0)),
IFERROR($AN325 * INDEX('Inputs from Uganda staff'!$E$61:$BM$80,MATCH('HRH Need estimation'!AI$2,'Inputs from Uganda staff'!$E$61:$E$80,0),MATCH('HRH Need estimation'!$D325,'Inputs from Uganda staff'!$E$6:$BM$6,0)),
""))</f>
        <v/>
      </c>
      <c r="AJ325" s="122" t="str">
        <f>IFERROR(
$AN325 * INDEX('WFOM - Time_Base'!$A$4:$API$29, MATCH("CenHos", 'WFOM - Time_Base'!$B$4:$B$29,0), MATCH(CONCATENATE($G325,AJ$2),'WFOM - Time_Base'!$A$8:$API$8,0)) *
INDEX('WFOM - Time_Base'!$A$4:$API$29, MATCH("CenHos_Per", 'WFOM - Time_Base'!$B$4:$B$29,0), MATCH(CONCATENATE($G325,AJ$2),'WFOM - Time_Base'!$A$8:$API$8,0)),
IFERROR($AN325 * INDEX('Inputs from Uganda staff'!$E$61:$BM$80,MATCH('HRH Need estimation'!AJ$2,'Inputs from Uganda staff'!$E$61:$E$80,0),MATCH('HRH Need estimation'!$D325,'Inputs from Uganda staff'!$E$6:$BM$6,0)),
""))</f>
        <v/>
      </c>
      <c r="AK325" s="122" t="str">
        <f>IFERROR(
$AN325 * INDEX('WFOM - Time_Base'!$A$4:$API$29, MATCH("CenHos", 'WFOM - Time_Base'!$B$4:$B$29,0), MATCH(CONCATENATE($G325,AK$2),'WFOM - Time_Base'!$A$8:$API$8,0)) *
INDEX('WFOM - Time_Base'!$A$4:$API$29, MATCH("CenHos_Per", 'WFOM - Time_Base'!$B$4:$B$29,0), MATCH(CONCATENATE($G325,AK$2),'WFOM - Time_Base'!$A$8:$API$8,0)),
IFERROR($AN325 * INDEX('Inputs from Uganda staff'!$E$61:$BM$80,MATCH('HRH Need estimation'!AK$2,'Inputs from Uganda staff'!$E$61:$E$80,0),MATCH('HRH Need estimation'!$D325,'Inputs from Uganda staff'!$E$6:$BM$6,0)),
""))</f>
        <v/>
      </c>
      <c r="AL325" s="122" t="str">
        <f>IFERROR(
$AN325 * INDEX('WFOM - Time_Base'!$A$4:$API$29, MATCH("CenHos", 'WFOM - Time_Base'!$B$4:$B$29,0), MATCH(CONCATENATE($G325,AL$2),'WFOM - Time_Base'!$A$8:$API$8,0)) *
INDEX('WFOM - Time_Base'!$A$4:$API$29, MATCH("CenHos_Per", 'WFOM - Time_Base'!$B$4:$B$29,0), MATCH(CONCATENATE($G325,AL$2),'WFOM - Time_Base'!$A$8:$API$8,0)),
IFERROR($AN325 * INDEX('Inputs from Uganda staff'!$E$61:$BM$80,MATCH('HRH Need estimation'!AL$2,'Inputs from Uganda staff'!$E$61:$E$80,0),MATCH('HRH Need estimation'!$D325,'Inputs from Uganda staff'!$E$6:$BM$6,0)),
""))</f>
        <v/>
      </c>
      <c r="AN325">
        <v>1</v>
      </c>
      <c r="AO325" t="str">
        <f t="shared" ref="AO325:AO327" si="14">VLOOKUP(C325,$AQ$4:$AQ$151,1,FALSE)</f>
        <v>347</v>
      </c>
    </row>
    <row r="326" spans="1:41">
      <c r="B326" s="291" t="s">
        <v>309</v>
      </c>
      <c r="C326" s="107" t="s">
        <v>2028</v>
      </c>
      <c r="D326" s="292" t="s">
        <v>2029</v>
      </c>
      <c r="E326" s="199" t="s">
        <v>25</v>
      </c>
      <c r="F326" s="199" t="s">
        <v>49</v>
      </c>
      <c r="G326" s="199" t="str">
        <f>IF(F326&lt;&gt;"", VLOOKUP(F326,'WFOM - Cadre and Service List'!$E$4:$F$52,2,FALSE), "")</f>
        <v>EPI</v>
      </c>
      <c r="H326" s="199"/>
      <c r="I326" s="208"/>
      <c r="J326" s="208"/>
      <c r="K326" s="208"/>
      <c r="L326" s="208"/>
      <c r="M326" s="208"/>
      <c r="N326" s="208"/>
      <c r="O326" s="208"/>
      <c r="P326" s="207">
        <f t="shared" ref="P326:P327" si="15">SUM(I326:O326)</f>
        <v>0</v>
      </c>
      <c r="Q326" s="122"/>
      <c r="R326" s="122">
        <f>IFERROR(
$AN326 * INDEX('WFOM - Time_Base'!$A$4:$API$29, MATCH("CenHos", 'WFOM - Time_Base'!$B$4:$B$29,0), MATCH(CONCATENATE($G326,R$2),'WFOM - Time_Base'!$A$8:$API$8,0)) *
INDEX('WFOM - Time_Base'!$A$4:$API$29, MATCH("CenHos_Per", 'WFOM - Time_Base'!$B$4:$B$29,0), MATCH(CONCATENATE($G326,R$2),'WFOM - Time_Base'!$A$8:$API$8,0)),
IFERROR($AN326 * INDEX('Inputs from Uganda staff'!$E$61:$BM$80,MATCH('HRH Need estimation'!R$2,'Inputs from Uganda staff'!$E$61:$E$80,0),MATCH('HRH Need estimation'!$D326,'Inputs from Uganda staff'!$E$6:$BM$6,0)),
""))</f>
        <v>0</v>
      </c>
      <c r="S326" s="122">
        <f>IFERROR(
$AN326 * INDEX('WFOM - Time_Base'!$A$4:$API$29, MATCH("CenHos", 'WFOM - Time_Base'!$B$4:$B$29,0), MATCH(CONCATENATE($G326,S$2),'WFOM - Time_Base'!$A$8:$API$8,0)) *
INDEX('WFOM - Time_Base'!$A$4:$API$29, MATCH("CenHos_Per", 'WFOM - Time_Base'!$B$4:$B$29,0), MATCH(CONCATENATE($G326,S$2),'WFOM - Time_Base'!$A$8:$API$8,0)),
IFERROR($AN326 * INDEX('Inputs from Uganda staff'!$E$61:$BM$80,MATCH('HRH Need estimation'!S$2,'Inputs from Uganda staff'!$E$61:$E$80,0),MATCH('HRH Need estimation'!$D326,'Inputs from Uganda staff'!$E$6:$BM$6,0)),
""))</f>
        <v>0</v>
      </c>
      <c r="T326" s="122">
        <f>IFERROR(
$AN326 * INDEX('WFOM - Time_Base'!$A$4:$API$29, MATCH("CenHos", 'WFOM - Time_Base'!$B$4:$B$29,0), MATCH(CONCATENATE($G326,T$2),'WFOM - Time_Base'!$A$8:$API$8,0)) *
INDEX('WFOM - Time_Base'!$A$4:$API$29, MATCH("CenHos_Per", 'WFOM - Time_Base'!$B$4:$B$29,0), MATCH(CONCATENATE($G326,T$2),'WFOM - Time_Base'!$A$8:$API$8,0)),
IFERROR($AN326 * INDEX('Inputs from Uganda staff'!$E$61:$BM$80,MATCH('HRH Need estimation'!T$2,'Inputs from Uganda staff'!$E$61:$E$80,0),MATCH('HRH Need estimation'!$D326,'Inputs from Uganda staff'!$E$6:$BM$6,0)),
""))</f>
        <v>0</v>
      </c>
      <c r="U326" s="122">
        <f>IFERROR(
$AN326 * INDEX('WFOM - Time_Base'!$A$4:$API$29, MATCH("CenHos", 'WFOM - Time_Base'!$B$4:$B$29,0), MATCH(CONCATENATE($G326,U$2),'WFOM - Time_Base'!$A$8:$API$8,0)) *
INDEX('WFOM - Time_Base'!$A$4:$API$29, MATCH("CenHos_Per", 'WFOM - Time_Base'!$B$4:$B$29,0), MATCH(CONCATENATE($G326,U$2),'WFOM - Time_Base'!$A$8:$API$8,0)),
IFERROR($AN326 * INDEX('Inputs from Uganda staff'!$E$61:$BM$80,MATCH('HRH Need estimation'!U$2,'Inputs from Uganda staff'!$E$61:$E$80,0),MATCH('HRH Need estimation'!$D326,'Inputs from Uganda staff'!$E$6:$BM$6,0)),
""))</f>
        <v>0</v>
      </c>
      <c r="V326" s="122">
        <f>IFERROR(
$AN326 * INDEX('WFOM - Time_Base'!$A$4:$API$29, MATCH("CenHos", 'WFOM - Time_Base'!$B$4:$B$29,0), MATCH(CONCATENATE($G326,V$2),'WFOM - Time_Base'!$A$8:$API$8,0)) *
INDEX('WFOM - Time_Base'!$A$4:$API$29, MATCH("CenHos_Per", 'WFOM - Time_Base'!$B$4:$B$29,0), MATCH(CONCATENATE($G326,V$2),'WFOM - Time_Base'!$A$8:$API$8,0)),
IFERROR($AN326 * INDEX('Inputs from Uganda staff'!$E$61:$BM$80,MATCH('HRH Need estimation'!V$2,'Inputs from Uganda staff'!$E$61:$E$80,0),MATCH('HRH Need estimation'!$D326,'Inputs from Uganda staff'!$E$6:$BM$6,0)),
""))</f>
        <v>1</v>
      </c>
      <c r="W326" s="122">
        <f>IFERROR(
$AN326 * INDEX('WFOM - Time_Base'!$A$4:$API$29, MATCH("CenHos", 'WFOM - Time_Base'!$B$4:$B$29,0), MATCH(CONCATENATE($G326,W$2),'WFOM - Time_Base'!$A$8:$API$8,0)) *
INDEX('WFOM - Time_Base'!$A$4:$API$29, MATCH("CenHos_Per", 'WFOM - Time_Base'!$B$4:$B$29,0), MATCH(CONCATENATE($G326,W$2),'WFOM - Time_Base'!$A$8:$API$8,0)),
IFERROR($AN326 * INDEX('Inputs from Uganda staff'!$E$61:$BM$80,MATCH('HRH Need estimation'!W$2,'Inputs from Uganda staff'!$E$61:$E$80,0),MATCH('HRH Need estimation'!$D326,'Inputs from Uganda staff'!$E$6:$BM$6,0)),
""))</f>
        <v>0</v>
      </c>
      <c r="X326" s="122">
        <f>IFERROR(
$AN326 * INDEX('WFOM - Time_Base'!$A$4:$API$29, MATCH("CenHos", 'WFOM - Time_Base'!$B$4:$B$29,0), MATCH(CONCATENATE($G326,X$2),'WFOM - Time_Base'!$A$8:$API$8,0)) *
INDEX('WFOM - Time_Base'!$A$4:$API$29, MATCH("CenHos_Per", 'WFOM - Time_Base'!$B$4:$B$29,0), MATCH(CONCATENATE($G326,X$2),'WFOM - Time_Base'!$A$8:$API$8,0)),
IFERROR($AN326 * INDEX('Inputs from Uganda staff'!$E$61:$BM$80,MATCH('HRH Need estimation'!X$2,'Inputs from Uganda staff'!$E$61:$E$80,0),MATCH('HRH Need estimation'!$D326,'Inputs from Uganda staff'!$E$6:$BM$6,0)),
""))</f>
        <v>0</v>
      </c>
      <c r="Y326" s="122">
        <f>IFERROR(
$AN326 * INDEX('WFOM - Time_Base'!$A$4:$API$29, MATCH("CenHos", 'WFOM - Time_Base'!$B$4:$B$29,0), MATCH(CONCATENATE($G326,Y$2),'WFOM - Time_Base'!$A$8:$API$8,0)) *
INDEX('WFOM - Time_Base'!$A$4:$API$29, MATCH("CenHos_Per", 'WFOM - Time_Base'!$B$4:$B$29,0), MATCH(CONCATENATE($G326,Y$2),'WFOM - Time_Base'!$A$8:$API$8,0)),
IFERROR($AN326 * INDEX('Inputs from Uganda staff'!$E$61:$BM$80,MATCH('HRH Need estimation'!Y$2,'Inputs from Uganda staff'!$E$61:$E$80,0),MATCH('HRH Need estimation'!$D326,'Inputs from Uganda staff'!$E$6:$BM$6,0)),
""))</f>
        <v>1</v>
      </c>
      <c r="Z326" s="122">
        <f>IFERROR(
$AN326 * INDEX('WFOM - Time_Base'!$A$4:$API$29, MATCH("CenHos", 'WFOM - Time_Base'!$B$4:$B$29,0), MATCH(CONCATENATE($G326,Z$2),'WFOM - Time_Base'!$A$8:$API$8,0)) *
INDEX('WFOM - Time_Base'!$A$4:$API$29, MATCH("CenHos_Per", 'WFOM - Time_Base'!$B$4:$B$29,0), MATCH(CONCATENATE($G326,Z$2),'WFOM - Time_Base'!$A$8:$API$8,0)),
IFERROR($AN326 * INDEX('Inputs from Uganda staff'!$E$61:$BM$80,MATCH('HRH Need estimation'!Z$2,'Inputs from Uganda staff'!$E$61:$E$80,0),MATCH('HRH Need estimation'!$D326,'Inputs from Uganda staff'!$E$6:$BM$6,0)),
""))</f>
        <v>0</v>
      </c>
      <c r="AA326" s="122">
        <f>IFERROR(
$AN326 * INDEX('WFOM - Time_Base'!$A$4:$API$29, MATCH("CenHos", 'WFOM - Time_Base'!$B$4:$B$29,0), MATCH(CONCATENATE($G326,AA$2),'WFOM - Time_Base'!$A$8:$API$8,0)) *
INDEX('WFOM - Time_Base'!$A$4:$API$29, MATCH("CenHos_Per", 'WFOM - Time_Base'!$B$4:$B$29,0), MATCH(CONCATENATE($G326,AA$2),'WFOM - Time_Base'!$A$8:$API$8,0)),
IFERROR($AN326 * INDEX('Inputs from Uganda staff'!$E$61:$BM$80,MATCH('HRH Need estimation'!AA$2,'Inputs from Uganda staff'!$E$61:$E$80,0),MATCH('HRH Need estimation'!$D326,'Inputs from Uganda staff'!$E$6:$BM$6,0)),
""))</f>
        <v>0</v>
      </c>
      <c r="AB326" s="122">
        <f>IFERROR(
$AN326 * INDEX('WFOM - Time_Base'!$A$4:$API$29, MATCH("CenHos", 'WFOM - Time_Base'!$B$4:$B$29,0), MATCH(CONCATENATE($G326,AB$2),'WFOM - Time_Base'!$A$8:$API$8,0)) *
INDEX('WFOM - Time_Base'!$A$4:$API$29, MATCH("CenHos_Per", 'WFOM - Time_Base'!$B$4:$B$29,0), MATCH(CONCATENATE($G326,AB$2),'WFOM - Time_Base'!$A$8:$API$8,0)),
IFERROR($AN326 * INDEX('Inputs from Uganda staff'!$E$61:$BM$80,MATCH('HRH Need estimation'!AB$2,'Inputs from Uganda staff'!$E$61:$E$80,0),MATCH('HRH Need estimation'!$D326,'Inputs from Uganda staff'!$E$6:$BM$6,0)),
""))</f>
        <v>0</v>
      </c>
      <c r="AC326" s="122" t="str">
        <f>IFERROR(
$AN326 * INDEX('WFOM - Time_Base'!$A$4:$API$29, MATCH("CenHos", 'WFOM - Time_Base'!$B$4:$B$29,0), MATCH(CONCATENATE($G326,AC$2),'WFOM - Time_Base'!$A$8:$API$8,0)) *
INDEX('WFOM - Time_Base'!$A$4:$API$29, MATCH("CenHos_Per", 'WFOM - Time_Base'!$B$4:$B$29,0), MATCH(CONCATENATE($G326,AC$2),'WFOM - Time_Base'!$A$8:$API$8,0)),
IFERROR($AN326 * INDEX('Inputs from Uganda staff'!$E$61:$BM$80,MATCH('HRH Need estimation'!AC$2,'Inputs from Uganda staff'!$E$61:$E$80,0),MATCH('HRH Need estimation'!$D326,'Inputs from Uganda staff'!$E$6:$BM$6,0)),
""))</f>
        <v/>
      </c>
      <c r="AD326" s="122">
        <f>IFERROR(
$AN326 * INDEX('WFOM - Time_Base'!$A$4:$API$29, MATCH("CenHos", 'WFOM - Time_Base'!$B$4:$B$29,0), MATCH(CONCATENATE($G326,AD$2),'WFOM - Time_Base'!$A$8:$API$8,0)) *
INDEX('WFOM - Time_Base'!$A$4:$API$29, MATCH("CenHos_Per", 'WFOM - Time_Base'!$B$4:$B$29,0), MATCH(CONCATENATE($G326,AD$2),'WFOM - Time_Base'!$A$8:$API$8,0)),
IFERROR($AN326 * INDEX('Inputs from Uganda staff'!$E$61:$BM$80,MATCH('HRH Need estimation'!AD$2,'Inputs from Uganda staff'!$E$61:$E$80,0),MATCH('HRH Need estimation'!$D326,'Inputs from Uganda staff'!$E$6:$BM$6,0)),
""))</f>
        <v>0</v>
      </c>
      <c r="AE326" s="122">
        <f>IFERROR(
$AN326 * INDEX('WFOM - Time_Base'!$A$4:$API$29, MATCH("CenHos", 'WFOM - Time_Base'!$B$4:$B$29,0), MATCH(CONCATENATE($G326,AE$2),'WFOM - Time_Base'!$A$8:$API$8,0)) *
INDEX('WFOM - Time_Base'!$A$4:$API$29, MATCH("CenHos_Per", 'WFOM - Time_Base'!$B$4:$B$29,0), MATCH(CONCATENATE($G326,AE$2),'WFOM - Time_Base'!$A$8:$API$8,0)),
IFERROR($AN326 * INDEX('Inputs from Uganda staff'!$E$61:$BM$80,MATCH('HRH Need estimation'!AE$2,'Inputs from Uganda staff'!$E$61:$E$80,0),MATCH('HRH Need estimation'!$D326,'Inputs from Uganda staff'!$E$6:$BM$6,0)),
""))</f>
        <v>0</v>
      </c>
      <c r="AF326" s="122">
        <f>IFERROR(
$AN326 * INDEX('WFOM - Time_Base'!$A$4:$API$29, MATCH("CenHos", 'WFOM - Time_Base'!$B$4:$B$29,0), MATCH(CONCATENATE($G326,AF$2),'WFOM - Time_Base'!$A$8:$API$8,0)) *
INDEX('WFOM - Time_Base'!$A$4:$API$29, MATCH("CenHos_Per", 'WFOM - Time_Base'!$B$4:$B$29,0), MATCH(CONCATENATE($G326,AF$2),'WFOM - Time_Base'!$A$8:$API$8,0)),
IFERROR($AN326 * INDEX('Inputs from Uganda staff'!$E$61:$BM$80,MATCH('HRH Need estimation'!AF$2,'Inputs from Uganda staff'!$E$61:$E$80,0),MATCH('HRH Need estimation'!$D326,'Inputs from Uganda staff'!$E$6:$BM$6,0)),
""))</f>
        <v>0</v>
      </c>
      <c r="AG326" s="122">
        <f>IFERROR(
$AN326 * INDEX('WFOM - Time_Base'!$A$4:$API$29, MATCH("CenHos", 'WFOM - Time_Base'!$B$4:$B$29,0), MATCH(CONCATENATE($G326,AG$2),'WFOM - Time_Base'!$A$8:$API$8,0)) *
INDEX('WFOM - Time_Base'!$A$4:$API$29, MATCH("CenHos_Per", 'WFOM - Time_Base'!$B$4:$B$29,0), MATCH(CONCATENATE($G326,AG$2),'WFOM - Time_Base'!$A$8:$API$8,0)),
IFERROR($AN326 * INDEX('Inputs from Uganda staff'!$E$61:$BM$80,MATCH('HRH Need estimation'!AG$2,'Inputs from Uganda staff'!$E$61:$E$80,0),MATCH('HRH Need estimation'!$D326,'Inputs from Uganda staff'!$E$6:$BM$6,0)),
""))</f>
        <v>0</v>
      </c>
      <c r="AH326" s="122">
        <f>IFERROR(
$AN326 * INDEX('WFOM - Time_Base'!$A$4:$API$29, MATCH("CenHos", 'WFOM - Time_Base'!$B$4:$B$29,0), MATCH(CONCATENATE($G326,AH$2),'WFOM - Time_Base'!$A$8:$API$8,0)) *
INDEX('WFOM - Time_Base'!$A$4:$API$29, MATCH("CenHos_Per", 'WFOM - Time_Base'!$B$4:$B$29,0), MATCH(CONCATENATE($G326,AH$2),'WFOM - Time_Base'!$A$8:$API$8,0)),
IFERROR($AN326 * INDEX('Inputs from Uganda staff'!$E$61:$BM$80,MATCH('HRH Need estimation'!AH$2,'Inputs from Uganda staff'!$E$61:$E$80,0),MATCH('HRH Need estimation'!$D326,'Inputs from Uganda staff'!$E$6:$BM$6,0)),
""))</f>
        <v>0</v>
      </c>
      <c r="AI326" s="122">
        <f>IFERROR(
$AN326 * INDEX('WFOM - Time_Base'!$A$4:$API$29, MATCH("CenHos", 'WFOM - Time_Base'!$B$4:$B$29,0), MATCH(CONCATENATE($G326,AI$2),'WFOM - Time_Base'!$A$8:$API$8,0)) *
INDEX('WFOM - Time_Base'!$A$4:$API$29, MATCH("CenHos_Per", 'WFOM - Time_Base'!$B$4:$B$29,0), MATCH(CONCATENATE($G326,AI$2),'WFOM - Time_Base'!$A$8:$API$8,0)),
IFERROR($AN326 * INDEX('Inputs from Uganda staff'!$E$61:$BM$80,MATCH('HRH Need estimation'!AI$2,'Inputs from Uganda staff'!$E$61:$E$80,0),MATCH('HRH Need estimation'!$D326,'Inputs from Uganda staff'!$E$6:$BM$6,0)),
""))</f>
        <v>0</v>
      </c>
      <c r="AJ326" s="122">
        <f>IFERROR(
$AN326 * INDEX('WFOM - Time_Base'!$A$4:$API$29, MATCH("CenHos", 'WFOM - Time_Base'!$B$4:$B$29,0), MATCH(CONCATENATE($G326,AJ$2),'WFOM - Time_Base'!$A$8:$API$8,0)) *
INDEX('WFOM - Time_Base'!$A$4:$API$29, MATCH("CenHos_Per", 'WFOM - Time_Base'!$B$4:$B$29,0), MATCH(CONCATENATE($G326,AJ$2),'WFOM - Time_Base'!$A$8:$API$8,0)),
IFERROR($AN326 * INDEX('Inputs from Uganda staff'!$E$61:$BM$80,MATCH('HRH Need estimation'!AJ$2,'Inputs from Uganda staff'!$E$61:$E$80,0),MATCH('HRH Need estimation'!$D326,'Inputs from Uganda staff'!$E$6:$BM$6,0)),
""))</f>
        <v>0</v>
      </c>
      <c r="AK326" s="122">
        <f>IFERROR(
$AN326 * INDEX('WFOM - Time_Base'!$A$4:$API$29, MATCH("CenHos", 'WFOM - Time_Base'!$B$4:$B$29,0), MATCH(CONCATENATE($G326,AK$2),'WFOM - Time_Base'!$A$8:$API$8,0)) *
INDEX('WFOM - Time_Base'!$A$4:$API$29, MATCH("CenHos_Per", 'WFOM - Time_Base'!$B$4:$B$29,0), MATCH(CONCATENATE($G326,AK$2),'WFOM - Time_Base'!$A$8:$API$8,0)),
IFERROR($AN326 * INDEX('Inputs from Uganda staff'!$E$61:$BM$80,MATCH('HRH Need estimation'!AK$2,'Inputs from Uganda staff'!$E$61:$E$80,0),MATCH('HRH Need estimation'!$D326,'Inputs from Uganda staff'!$E$6:$BM$6,0)),
""))</f>
        <v>0</v>
      </c>
      <c r="AL326" s="122">
        <f>IFERROR(
$AN326 * INDEX('WFOM - Time_Base'!$A$4:$API$29, MATCH("CenHos", 'WFOM - Time_Base'!$B$4:$B$29,0), MATCH(CONCATENATE($G326,AL$2),'WFOM - Time_Base'!$A$8:$API$8,0)) *
INDEX('WFOM - Time_Base'!$A$4:$API$29, MATCH("CenHos_Per", 'WFOM - Time_Base'!$B$4:$B$29,0), MATCH(CONCATENATE($G326,AL$2),'WFOM - Time_Base'!$A$8:$API$8,0)),
IFERROR($AN326 * INDEX('Inputs from Uganda staff'!$E$61:$BM$80,MATCH('HRH Need estimation'!AL$2,'Inputs from Uganda staff'!$E$61:$E$80,0),MATCH('HRH Need estimation'!$D326,'Inputs from Uganda staff'!$E$6:$BM$6,0)),
""))</f>
        <v>0</v>
      </c>
      <c r="AN326">
        <v>1</v>
      </c>
      <c r="AO326" t="e">
        <f t="shared" si="14"/>
        <v>#N/A</v>
      </c>
    </row>
    <row r="327" spans="1:41">
      <c r="B327" s="291" t="s">
        <v>309</v>
      </c>
      <c r="C327" s="107" t="s">
        <v>2030</v>
      </c>
      <c r="D327" s="292" t="s">
        <v>2031</v>
      </c>
      <c r="E327" s="199" t="s">
        <v>25</v>
      </c>
      <c r="F327" s="199" t="s">
        <v>49</v>
      </c>
      <c r="G327" s="199" t="str">
        <f>IF(F327&lt;&gt;"", VLOOKUP(F327,'WFOM - Cadre and Service List'!$E$4:$F$52,2,FALSE), "")</f>
        <v>EPI</v>
      </c>
      <c r="H327" s="199"/>
      <c r="I327" s="208"/>
      <c r="J327" s="208"/>
      <c r="K327" s="208"/>
      <c r="L327" s="208"/>
      <c r="M327" s="208"/>
      <c r="N327" s="208"/>
      <c r="O327" s="208"/>
      <c r="P327" s="207">
        <f t="shared" si="15"/>
        <v>0</v>
      </c>
      <c r="Q327" s="122"/>
      <c r="R327" s="122">
        <f>IFERROR(
$AN327 * INDEX('WFOM - Time_Base'!$A$4:$API$29, MATCH("CenHos", 'WFOM - Time_Base'!$B$4:$B$29,0), MATCH(CONCATENATE($G327,R$2),'WFOM - Time_Base'!$A$8:$API$8,0)) *
INDEX('WFOM - Time_Base'!$A$4:$API$29, MATCH("CenHos_Per", 'WFOM - Time_Base'!$B$4:$B$29,0), MATCH(CONCATENATE($G327,R$2),'WFOM - Time_Base'!$A$8:$API$8,0)),
IFERROR($AN327 * INDEX('Inputs from Uganda staff'!$E$61:$BM$80,MATCH('HRH Need estimation'!R$2,'Inputs from Uganda staff'!$E$61:$E$80,0),MATCH('HRH Need estimation'!$D327,'Inputs from Uganda staff'!$E$6:$BM$6,0)),
""))</f>
        <v>0</v>
      </c>
      <c r="S327" s="122">
        <f>IFERROR(
$AN327 * INDEX('WFOM - Time_Base'!$A$4:$API$29, MATCH("CenHos", 'WFOM - Time_Base'!$B$4:$B$29,0), MATCH(CONCATENATE($G327,S$2),'WFOM - Time_Base'!$A$8:$API$8,0)) *
INDEX('WFOM - Time_Base'!$A$4:$API$29, MATCH("CenHos_Per", 'WFOM - Time_Base'!$B$4:$B$29,0), MATCH(CONCATENATE($G327,S$2),'WFOM - Time_Base'!$A$8:$API$8,0)),
IFERROR($AN327 * INDEX('Inputs from Uganda staff'!$E$61:$BM$80,MATCH('HRH Need estimation'!S$2,'Inputs from Uganda staff'!$E$61:$E$80,0),MATCH('HRH Need estimation'!$D327,'Inputs from Uganda staff'!$E$6:$BM$6,0)),
""))</f>
        <v>0</v>
      </c>
      <c r="T327" s="122">
        <f>IFERROR(
$AN327 * INDEX('WFOM - Time_Base'!$A$4:$API$29, MATCH("CenHos", 'WFOM - Time_Base'!$B$4:$B$29,0), MATCH(CONCATENATE($G327,T$2),'WFOM - Time_Base'!$A$8:$API$8,0)) *
INDEX('WFOM - Time_Base'!$A$4:$API$29, MATCH("CenHos_Per", 'WFOM - Time_Base'!$B$4:$B$29,0), MATCH(CONCATENATE($G327,T$2),'WFOM - Time_Base'!$A$8:$API$8,0)),
IFERROR($AN327 * INDEX('Inputs from Uganda staff'!$E$61:$BM$80,MATCH('HRH Need estimation'!T$2,'Inputs from Uganda staff'!$E$61:$E$80,0),MATCH('HRH Need estimation'!$D327,'Inputs from Uganda staff'!$E$6:$BM$6,0)),
""))</f>
        <v>0</v>
      </c>
      <c r="U327" s="122">
        <f>IFERROR(
$AN327 * INDEX('WFOM - Time_Base'!$A$4:$API$29, MATCH("CenHos", 'WFOM - Time_Base'!$B$4:$B$29,0), MATCH(CONCATENATE($G327,U$2),'WFOM - Time_Base'!$A$8:$API$8,0)) *
INDEX('WFOM - Time_Base'!$A$4:$API$29, MATCH("CenHos_Per", 'WFOM - Time_Base'!$B$4:$B$29,0), MATCH(CONCATENATE($G327,U$2),'WFOM - Time_Base'!$A$8:$API$8,0)),
IFERROR($AN327 * INDEX('Inputs from Uganda staff'!$E$61:$BM$80,MATCH('HRH Need estimation'!U$2,'Inputs from Uganda staff'!$E$61:$E$80,0),MATCH('HRH Need estimation'!$D327,'Inputs from Uganda staff'!$E$6:$BM$6,0)),
""))</f>
        <v>0</v>
      </c>
      <c r="V327" s="122">
        <f>IFERROR(
$AN327 * INDEX('WFOM - Time_Base'!$A$4:$API$29, MATCH("CenHos", 'WFOM - Time_Base'!$B$4:$B$29,0), MATCH(CONCATENATE($G327,V$2),'WFOM - Time_Base'!$A$8:$API$8,0)) *
INDEX('WFOM - Time_Base'!$A$4:$API$29, MATCH("CenHos_Per", 'WFOM - Time_Base'!$B$4:$B$29,0), MATCH(CONCATENATE($G327,V$2),'WFOM - Time_Base'!$A$8:$API$8,0)),
IFERROR($AN327 * INDEX('Inputs from Uganda staff'!$E$61:$BM$80,MATCH('HRH Need estimation'!V$2,'Inputs from Uganda staff'!$E$61:$E$80,0),MATCH('HRH Need estimation'!$D327,'Inputs from Uganda staff'!$E$6:$BM$6,0)),
""))</f>
        <v>1</v>
      </c>
      <c r="W327" s="122">
        <f>IFERROR(
$AN327 * INDEX('WFOM - Time_Base'!$A$4:$API$29, MATCH("CenHos", 'WFOM - Time_Base'!$B$4:$B$29,0), MATCH(CONCATENATE($G327,W$2),'WFOM - Time_Base'!$A$8:$API$8,0)) *
INDEX('WFOM - Time_Base'!$A$4:$API$29, MATCH("CenHos_Per", 'WFOM - Time_Base'!$B$4:$B$29,0), MATCH(CONCATENATE($G327,W$2),'WFOM - Time_Base'!$A$8:$API$8,0)),
IFERROR($AN327 * INDEX('Inputs from Uganda staff'!$E$61:$BM$80,MATCH('HRH Need estimation'!W$2,'Inputs from Uganda staff'!$E$61:$E$80,0),MATCH('HRH Need estimation'!$D327,'Inputs from Uganda staff'!$E$6:$BM$6,0)),
""))</f>
        <v>0</v>
      </c>
      <c r="X327" s="122">
        <f>IFERROR(
$AN327 * INDEX('WFOM - Time_Base'!$A$4:$API$29, MATCH("CenHos", 'WFOM - Time_Base'!$B$4:$B$29,0), MATCH(CONCATENATE($G327,X$2),'WFOM - Time_Base'!$A$8:$API$8,0)) *
INDEX('WFOM - Time_Base'!$A$4:$API$29, MATCH("CenHos_Per", 'WFOM - Time_Base'!$B$4:$B$29,0), MATCH(CONCATENATE($G327,X$2),'WFOM - Time_Base'!$A$8:$API$8,0)),
IFERROR($AN327 * INDEX('Inputs from Uganda staff'!$E$61:$BM$80,MATCH('HRH Need estimation'!X$2,'Inputs from Uganda staff'!$E$61:$E$80,0),MATCH('HRH Need estimation'!$D327,'Inputs from Uganda staff'!$E$6:$BM$6,0)),
""))</f>
        <v>0</v>
      </c>
      <c r="Y327" s="122">
        <f>IFERROR(
$AN327 * INDEX('WFOM - Time_Base'!$A$4:$API$29, MATCH("CenHos", 'WFOM - Time_Base'!$B$4:$B$29,0), MATCH(CONCATENATE($G327,Y$2),'WFOM - Time_Base'!$A$8:$API$8,0)) *
INDEX('WFOM - Time_Base'!$A$4:$API$29, MATCH("CenHos_Per", 'WFOM - Time_Base'!$B$4:$B$29,0), MATCH(CONCATENATE($G327,Y$2),'WFOM - Time_Base'!$A$8:$API$8,0)),
IFERROR($AN327 * INDEX('Inputs from Uganda staff'!$E$61:$BM$80,MATCH('HRH Need estimation'!Y$2,'Inputs from Uganda staff'!$E$61:$E$80,0),MATCH('HRH Need estimation'!$D327,'Inputs from Uganda staff'!$E$6:$BM$6,0)),
""))</f>
        <v>1</v>
      </c>
      <c r="Z327" s="122">
        <f>IFERROR(
$AN327 * INDEX('WFOM - Time_Base'!$A$4:$API$29, MATCH("CenHos", 'WFOM - Time_Base'!$B$4:$B$29,0), MATCH(CONCATENATE($G327,Z$2),'WFOM - Time_Base'!$A$8:$API$8,0)) *
INDEX('WFOM - Time_Base'!$A$4:$API$29, MATCH("CenHos_Per", 'WFOM - Time_Base'!$B$4:$B$29,0), MATCH(CONCATENATE($G327,Z$2),'WFOM - Time_Base'!$A$8:$API$8,0)),
IFERROR($AN327 * INDEX('Inputs from Uganda staff'!$E$61:$BM$80,MATCH('HRH Need estimation'!Z$2,'Inputs from Uganda staff'!$E$61:$E$80,0),MATCH('HRH Need estimation'!$D327,'Inputs from Uganda staff'!$E$6:$BM$6,0)),
""))</f>
        <v>0</v>
      </c>
      <c r="AA327" s="122">
        <f>IFERROR(
$AN327 * INDEX('WFOM - Time_Base'!$A$4:$API$29, MATCH("CenHos", 'WFOM - Time_Base'!$B$4:$B$29,0), MATCH(CONCATENATE($G327,AA$2),'WFOM - Time_Base'!$A$8:$API$8,0)) *
INDEX('WFOM - Time_Base'!$A$4:$API$29, MATCH("CenHos_Per", 'WFOM - Time_Base'!$B$4:$B$29,0), MATCH(CONCATENATE($G327,AA$2),'WFOM - Time_Base'!$A$8:$API$8,0)),
IFERROR($AN327 * INDEX('Inputs from Uganda staff'!$E$61:$BM$80,MATCH('HRH Need estimation'!AA$2,'Inputs from Uganda staff'!$E$61:$E$80,0),MATCH('HRH Need estimation'!$D327,'Inputs from Uganda staff'!$E$6:$BM$6,0)),
""))</f>
        <v>0</v>
      </c>
      <c r="AB327" s="122">
        <f>IFERROR(
$AN327 * INDEX('WFOM - Time_Base'!$A$4:$API$29, MATCH("CenHos", 'WFOM - Time_Base'!$B$4:$B$29,0), MATCH(CONCATENATE($G327,AB$2),'WFOM - Time_Base'!$A$8:$API$8,0)) *
INDEX('WFOM - Time_Base'!$A$4:$API$29, MATCH("CenHos_Per", 'WFOM - Time_Base'!$B$4:$B$29,0), MATCH(CONCATENATE($G327,AB$2),'WFOM - Time_Base'!$A$8:$API$8,0)),
IFERROR($AN327 * INDEX('Inputs from Uganda staff'!$E$61:$BM$80,MATCH('HRH Need estimation'!AB$2,'Inputs from Uganda staff'!$E$61:$E$80,0),MATCH('HRH Need estimation'!$D327,'Inputs from Uganda staff'!$E$6:$BM$6,0)),
""))</f>
        <v>0</v>
      </c>
      <c r="AC327" s="122" t="str">
        <f>IFERROR(
$AN327 * INDEX('WFOM - Time_Base'!$A$4:$API$29, MATCH("CenHos", 'WFOM - Time_Base'!$B$4:$B$29,0), MATCH(CONCATENATE($G327,AC$2),'WFOM - Time_Base'!$A$8:$API$8,0)) *
INDEX('WFOM - Time_Base'!$A$4:$API$29, MATCH("CenHos_Per", 'WFOM - Time_Base'!$B$4:$B$29,0), MATCH(CONCATENATE($G327,AC$2),'WFOM - Time_Base'!$A$8:$API$8,0)),
IFERROR($AN327 * INDEX('Inputs from Uganda staff'!$E$61:$BM$80,MATCH('HRH Need estimation'!AC$2,'Inputs from Uganda staff'!$E$61:$E$80,0),MATCH('HRH Need estimation'!$D327,'Inputs from Uganda staff'!$E$6:$BM$6,0)),
""))</f>
        <v/>
      </c>
      <c r="AD327" s="122">
        <f>IFERROR(
$AN327 * INDEX('WFOM - Time_Base'!$A$4:$API$29, MATCH("CenHos", 'WFOM - Time_Base'!$B$4:$B$29,0), MATCH(CONCATENATE($G327,AD$2),'WFOM - Time_Base'!$A$8:$API$8,0)) *
INDEX('WFOM - Time_Base'!$A$4:$API$29, MATCH("CenHos_Per", 'WFOM - Time_Base'!$B$4:$B$29,0), MATCH(CONCATENATE($G327,AD$2),'WFOM - Time_Base'!$A$8:$API$8,0)),
IFERROR($AN327 * INDEX('Inputs from Uganda staff'!$E$61:$BM$80,MATCH('HRH Need estimation'!AD$2,'Inputs from Uganda staff'!$E$61:$E$80,0),MATCH('HRH Need estimation'!$D327,'Inputs from Uganda staff'!$E$6:$BM$6,0)),
""))</f>
        <v>0</v>
      </c>
      <c r="AE327" s="122">
        <f>IFERROR(
$AN327 * INDEX('WFOM - Time_Base'!$A$4:$API$29, MATCH("CenHos", 'WFOM - Time_Base'!$B$4:$B$29,0), MATCH(CONCATENATE($G327,AE$2),'WFOM - Time_Base'!$A$8:$API$8,0)) *
INDEX('WFOM - Time_Base'!$A$4:$API$29, MATCH("CenHos_Per", 'WFOM - Time_Base'!$B$4:$B$29,0), MATCH(CONCATENATE($G327,AE$2),'WFOM - Time_Base'!$A$8:$API$8,0)),
IFERROR($AN327 * INDEX('Inputs from Uganda staff'!$E$61:$BM$80,MATCH('HRH Need estimation'!AE$2,'Inputs from Uganda staff'!$E$61:$E$80,0),MATCH('HRH Need estimation'!$D327,'Inputs from Uganda staff'!$E$6:$BM$6,0)),
""))</f>
        <v>0</v>
      </c>
      <c r="AF327" s="122">
        <f>IFERROR(
$AN327 * INDEX('WFOM - Time_Base'!$A$4:$API$29, MATCH("CenHos", 'WFOM - Time_Base'!$B$4:$B$29,0), MATCH(CONCATENATE($G327,AF$2),'WFOM - Time_Base'!$A$8:$API$8,0)) *
INDEX('WFOM - Time_Base'!$A$4:$API$29, MATCH("CenHos_Per", 'WFOM - Time_Base'!$B$4:$B$29,0), MATCH(CONCATENATE($G327,AF$2),'WFOM - Time_Base'!$A$8:$API$8,0)),
IFERROR($AN327 * INDEX('Inputs from Uganda staff'!$E$61:$BM$80,MATCH('HRH Need estimation'!AF$2,'Inputs from Uganda staff'!$E$61:$E$80,0),MATCH('HRH Need estimation'!$D327,'Inputs from Uganda staff'!$E$6:$BM$6,0)),
""))</f>
        <v>0</v>
      </c>
      <c r="AG327" s="122">
        <f>IFERROR(
$AN327 * INDEX('WFOM - Time_Base'!$A$4:$API$29, MATCH("CenHos", 'WFOM - Time_Base'!$B$4:$B$29,0), MATCH(CONCATENATE($G327,AG$2),'WFOM - Time_Base'!$A$8:$API$8,0)) *
INDEX('WFOM - Time_Base'!$A$4:$API$29, MATCH("CenHos_Per", 'WFOM - Time_Base'!$B$4:$B$29,0), MATCH(CONCATENATE($G327,AG$2),'WFOM - Time_Base'!$A$8:$API$8,0)),
IFERROR($AN327 * INDEX('Inputs from Uganda staff'!$E$61:$BM$80,MATCH('HRH Need estimation'!AG$2,'Inputs from Uganda staff'!$E$61:$E$80,0),MATCH('HRH Need estimation'!$D327,'Inputs from Uganda staff'!$E$6:$BM$6,0)),
""))</f>
        <v>0</v>
      </c>
      <c r="AH327" s="122">
        <f>IFERROR(
$AN327 * INDEX('WFOM - Time_Base'!$A$4:$API$29, MATCH("CenHos", 'WFOM - Time_Base'!$B$4:$B$29,0), MATCH(CONCATENATE($G327,AH$2),'WFOM - Time_Base'!$A$8:$API$8,0)) *
INDEX('WFOM - Time_Base'!$A$4:$API$29, MATCH("CenHos_Per", 'WFOM - Time_Base'!$B$4:$B$29,0), MATCH(CONCATENATE($G327,AH$2),'WFOM - Time_Base'!$A$8:$API$8,0)),
IFERROR($AN327 * INDEX('Inputs from Uganda staff'!$E$61:$BM$80,MATCH('HRH Need estimation'!AH$2,'Inputs from Uganda staff'!$E$61:$E$80,0),MATCH('HRH Need estimation'!$D327,'Inputs from Uganda staff'!$E$6:$BM$6,0)),
""))</f>
        <v>0</v>
      </c>
      <c r="AI327" s="122">
        <f>IFERROR(
$AN327 * INDEX('WFOM - Time_Base'!$A$4:$API$29, MATCH("CenHos", 'WFOM - Time_Base'!$B$4:$B$29,0), MATCH(CONCATENATE($G327,AI$2),'WFOM - Time_Base'!$A$8:$API$8,0)) *
INDEX('WFOM - Time_Base'!$A$4:$API$29, MATCH("CenHos_Per", 'WFOM - Time_Base'!$B$4:$B$29,0), MATCH(CONCATENATE($G327,AI$2),'WFOM - Time_Base'!$A$8:$API$8,0)),
IFERROR($AN327 * INDEX('Inputs from Uganda staff'!$E$61:$BM$80,MATCH('HRH Need estimation'!AI$2,'Inputs from Uganda staff'!$E$61:$E$80,0),MATCH('HRH Need estimation'!$D327,'Inputs from Uganda staff'!$E$6:$BM$6,0)),
""))</f>
        <v>0</v>
      </c>
      <c r="AJ327" s="122">
        <f>IFERROR(
$AN327 * INDEX('WFOM - Time_Base'!$A$4:$API$29, MATCH("CenHos", 'WFOM - Time_Base'!$B$4:$B$29,0), MATCH(CONCATENATE($G327,AJ$2),'WFOM - Time_Base'!$A$8:$API$8,0)) *
INDEX('WFOM - Time_Base'!$A$4:$API$29, MATCH("CenHos_Per", 'WFOM - Time_Base'!$B$4:$B$29,0), MATCH(CONCATENATE($G327,AJ$2),'WFOM - Time_Base'!$A$8:$API$8,0)),
IFERROR($AN327 * INDEX('Inputs from Uganda staff'!$E$61:$BM$80,MATCH('HRH Need estimation'!AJ$2,'Inputs from Uganda staff'!$E$61:$E$80,0),MATCH('HRH Need estimation'!$D327,'Inputs from Uganda staff'!$E$6:$BM$6,0)),
""))</f>
        <v>0</v>
      </c>
      <c r="AK327" s="122">
        <f>IFERROR(
$AN327 * INDEX('WFOM - Time_Base'!$A$4:$API$29, MATCH("CenHos", 'WFOM - Time_Base'!$B$4:$B$29,0), MATCH(CONCATENATE($G327,AK$2),'WFOM - Time_Base'!$A$8:$API$8,0)) *
INDEX('WFOM - Time_Base'!$A$4:$API$29, MATCH("CenHos_Per", 'WFOM - Time_Base'!$B$4:$B$29,0), MATCH(CONCATENATE($G327,AK$2),'WFOM - Time_Base'!$A$8:$API$8,0)),
IFERROR($AN327 * INDEX('Inputs from Uganda staff'!$E$61:$BM$80,MATCH('HRH Need estimation'!AK$2,'Inputs from Uganda staff'!$E$61:$E$80,0),MATCH('HRH Need estimation'!$D327,'Inputs from Uganda staff'!$E$6:$BM$6,0)),
""))</f>
        <v>0</v>
      </c>
      <c r="AL327" s="122">
        <f>IFERROR(
$AN327 * INDEX('WFOM - Time_Base'!$A$4:$API$29, MATCH("CenHos", 'WFOM - Time_Base'!$B$4:$B$29,0), MATCH(CONCATENATE($G327,AL$2),'WFOM - Time_Base'!$A$8:$API$8,0)) *
INDEX('WFOM - Time_Base'!$A$4:$API$29, MATCH("CenHos_Per", 'WFOM - Time_Base'!$B$4:$B$29,0), MATCH(CONCATENATE($G327,AL$2),'WFOM - Time_Base'!$A$8:$API$8,0)),
IFERROR($AN327 * INDEX('Inputs from Uganda staff'!$E$61:$BM$80,MATCH('HRH Need estimation'!AL$2,'Inputs from Uganda staff'!$E$61:$E$80,0),MATCH('HRH Need estimation'!$D327,'Inputs from Uganda staff'!$E$6:$BM$6,0)),
""))</f>
        <v>0</v>
      </c>
      <c r="AN327">
        <v>1</v>
      </c>
      <c r="AO327" t="str">
        <f t="shared" si="14"/>
        <v>349</v>
      </c>
    </row>
    <row r="329" spans="1:41">
      <c r="G329">
        <f>COUNTIF(G4:G323,"")</f>
        <v>125</v>
      </c>
      <c r="H329">
        <f>COUNTIF(H4:H323,"community-based activity")</f>
        <v>43</v>
      </c>
    </row>
    <row r="330" spans="1:41">
      <c r="G330" t="s">
        <v>1305</v>
      </c>
      <c r="H330">
        <f>G329-H329</f>
        <v>82</v>
      </c>
    </row>
  </sheetData>
  <autoFilter ref="A3:AP327" xr:uid="{00000000-0001-0000-0000-000000000000}"/>
  <mergeCells count="2">
    <mergeCell ref="R1:AL1"/>
    <mergeCell ref="I2:P2"/>
  </mergeCells>
  <dataValidations count="1">
    <dataValidation type="list" allowBlank="1" showInputMessage="1" showErrorMessage="1" sqref="F4:F327" xr:uid="{00000000-0002-0000-0000-000000000000}">
      <formula1>INDIRECT(SUBSTITUTE(SUBSTITUTE(SUBSTITUTE(SUBSTITUTE(SUBSTITUTE(SUBSTITUTE(SUBSTITUTE(E4,"_",""),"&amp;",""),"-","")," ",""),"/",""),",",""),":",""))</formula1>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'WFOM - Cadre and Service List'!$I$1:$S$1</xm:f>
          </x14:formula1>
          <xm:sqref>E4:E327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14999847407452621"/>
  </sheetPr>
  <dimension ref="A1:Z616"/>
  <sheetViews>
    <sheetView workbookViewId="0">
      <pane xSplit="2" ySplit="1" topLeftCell="C598" activePane="bottomRight" state="frozen"/>
      <selection activeCell="L9" sqref="L9"/>
      <selection pane="topRight" activeCell="L9" sqref="L9"/>
      <selection pane="bottomLeft" activeCell="L9" sqref="L9"/>
      <selection pane="bottomRight" activeCell="L9" sqref="L9"/>
    </sheetView>
  </sheetViews>
  <sheetFormatPr defaultColWidth="8.83203125" defaultRowHeight="15.5"/>
  <cols>
    <col min="2" max="2" width="32.58203125" customWidth="1"/>
    <col min="6" max="26" width="4.33203125" customWidth="1"/>
  </cols>
  <sheetData>
    <row r="1" spans="1:26" ht="91">
      <c r="A1" s="221" t="str">
        <f>IFERROR(INDEX($B$1:$Z$452, MATCH($B453,$B$1:$B$452,0), MATCH(C$1,$B$1:$Z$1,0)), "")</f>
        <v/>
      </c>
      <c r="B1" s="221" t="s">
        <v>1307</v>
      </c>
      <c r="C1" s="225" t="s">
        <v>1057</v>
      </c>
      <c r="D1" s="225" t="s">
        <v>1939</v>
      </c>
      <c r="E1" s="225" t="s">
        <v>1940</v>
      </c>
      <c r="F1" s="19" t="s">
        <v>5</v>
      </c>
      <c r="G1" s="19" t="s">
        <v>7</v>
      </c>
      <c r="H1" s="19" t="s">
        <v>12</v>
      </c>
      <c r="I1" s="20" t="s">
        <v>16</v>
      </c>
      <c r="J1" s="20" t="s">
        <v>20</v>
      </c>
      <c r="K1" s="21" t="s">
        <v>24</v>
      </c>
      <c r="L1" s="21" t="s">
        <v>29</v>
      </c>
      <c r="M1" s="21" t="s">
        <v>33</v>
      </c>
      <c r="N1" s="22" t="s">
        <v>37</v>
      </c>
      <c r="O1" s="22" t="s">
        <v>41</v>
      </c>
      <c r="P1" s="22" t="s">
        <v>45</v>
      </c>
      <c r="Q1" s="23" t="s">
        <v>873</v>
      </c>
      <c r="R1" s="24" t="s">
        <v>51</v>
      </c>
      <c r="S1" s="24" t="s">
        <v>54</v>
      </c>
      <c r="T1" s="24" t="s">
        <v>59</v>
      </c>
      <c r="U1" s="25" t="s">
        <v>63</v>
      </c>
      <c r="V1" s="26" t="s">
        <v>67</v>
      </c>
      <c r="W1" s="27" t="s">
        <v>71</v>
      </c>
      <c r="X1" s="27" t="s">
        <v>75</v>
      </c>
      <c r="Y1" s="27" t="s">
        <v>80</v>
      </c>
      <c r="Z1" s="27" t="s">
        <v>84</v>
      </c>
    </row>
    <row r="2" spans="1:26">
      <c r="A2" s="221">
        <v>1</v>
      </c>
      <c r="B2" s="221" t="s">
        <v>1308</v>
      </c>
      <c r="C2" s="221">
        <v>1</v>
      </c>
      <c r="D2" s="221"/>
      <c r="E2" s="221"/>
    </row>
    <row r="3" spans="1:26">
      <c r="A3" s="221">
        <v>2</v>
      </c>
      <c r="B3" s="221" t="s">
        <v>1309</v>
      </c>
      <c r="C3" s="221">
        <v>1</v>
      </c>
      <c r="D3" s="221"/>
      <c r="E3" s="221"/>
    </row>
    <row r="4" spans="1:26">
      <c r="A4" s="221">
        <v>3</v>
      </c>
      <c r="B4" s="221" t="s">
        <v>1310</v>
      </c>
      <c r="C4" s="221"/>
      <c r="D4" s="221"/>
      <c r="E4" s="221"/>
      <c r="G4">
        <v>1</v>
      </c>
    </row>
    <row r="5" spans="1:26">
      <c r="A5" s="221">
        <v>4</v>
      </c>
      <c r="B5" s="221" t="s">
        <v>1311</v>
      </c>
      <c r="C5" s="221">
        <v>1</v>
      </c>
      <c r="D5" s="221"/>
      <c r="E5" s="221"/>
    </row>
    <row r="6" spans="1:26">
      <c r="A6" s="221">
        <v>5</v>
      </c>
      <c r="B6" s="221" t="s">
        <v>1312</v>
      </c>
      <c r="C6" s="221">
        <v>1</v>
      </c>
      <c r="D6" s="221"/>
      <c r="E6" s="221"/>
    </row>
    <row r="7" spans="1:26">
      <c r="A7" s="221">
        <v>6</v>
      </c>
      <c r="B7" s="221" t="s">
        <v>1313</v>
      </c>
      <c r="C7" s="221"/>
      <c r="D7" s="221">
        <v>1</v>
      </c>
      <c r="E7" s="221"/>
    </row>
    <row r="8" spans="1:26">
      <c r="A8" s="221">
        <v>7</v>
      </c>
      <c r="B8" s="221" t="s">
        <v>1314</v>
      </c>
      <c r="C8" s="221"/>
      <c r="D8" s="221"/>
      <c r="E8" s="221"/>
      <c r="F8">
        <v>1</v>
      </c>
    </row>
    <row r="9" spans="1:26">
      <c r="A9" s="221">
        <v>8</v>
      </c>
      <c r="B9" s="221" t="s">
        <v>1315</v>
      </c>
      <c r="C9" s="221"/>
      <c r="D9" s="221"/>
      <c r="E9" s="221"/>
      <c r="F9">
        <v>1</v>
      </c>
    </row>
    <row r="10" spans="1:26">
      <c r="A10" s="221">
        <v>9</v>
      </c>
      <c r="B10" s="221" t="s">
        <v>1316</v>
      </c>
      <c r="C10" s="221"/>
      <c r="D10" s="221">
        <v>1</v>
      </c>
      <c r="E10" s="221"/>
    </row>
    <row r="11" spans="1:26">
      <c r="A11" s="221">
        <v>10</v>
      </c>
      <c r="B11" s="221" t="s">
        <v>1317</v>
      </c>
      <c r="C11" s="221"/>
      <c r="D11" s="221"/>
      <c r="E11" s="221"/>
      <c r="J11">
        <v>1</v>
      </c>
    </row>
    <row r="12" spans="1:26">
      <c r="A12" s="221">
        <v>11</v>
      </c>
      <c r="B12" s="221" t="s">
        <v>1318</v>
      </c>
      <c r="C12" s="221"/>
      <c r="D12" s="221">
        <v>1</v>
      </c>
      <c r="E12" s="221"/>
    </row>
    <row r="13" spans="1:26">
      <c r="A13" s="221">
        <v>12</v>
      </c>
      <c r="B13" s="221" t="s">
        <v>1319</v>
      </c>
      <c r="C13" s="221"/>
      <c r="D13" s="221">
        <v>1</v>
      </c>
      <c r="E13" s="221"/>
    </row>
    <row r="14" spans="1:26">
      <c r="A14" s="221">
        <v>13</v>
      </c>
      <c r="B14" s="224" t="s">
        <v>1320</v>
      </c>
      <c r="C14" s="221"/>
      <c r="D14" s="221"/>
      <c r="E14" s="221">
        <v>1</v>
      </c>
    </row>
    <row r="15" spans="1:26">
      <c r="A15" s="221">
        <v>14</v>
      </c>
      <c r="B15" s="221" t="s">
        <v>1321</v>
      </c>
      <c r="C15" s="221"/>
      <c r="D15" s="221">
        <v>1</v>
      </c>
      <c r="E15" s="221"/>
    </row>
    <row r="16" spans="1:26">
      <c r="A16" s="221">
        <v>15</v>
      </c>
      <c r="B16" s="221" t="s">
        <v>1322</v>
      </c>
      <c r="C16" s="221"/>
      <c r="D16" s="221">
        <v>1</v>
      </c>
      <c r="E16" s="221"/>
    </row>
    <row r="17" spans="1:18">
      <c r="A17" s="221">
        <v>16</v>
      </c>
      <c r="B17" s="221" t="s">
        <v>1323</v>
      </c>
      <c r="C17" s="221"/>
      <c r="D17" s="221"/>
      <c r="E17" s="221"/>
      <c r="P17">
        <v>1</v>
      </c>
    </row>
    <row r="18" spans="1:18">
      <c r="A18" s="221">
        <v>17</v>
      </c>
      <c r="B18" s="221" t="s">
        <v>1324</v>
      </c>
      <c r="C18" s="221"/>
      <c r="D18" s="221"/>
      <c r="E18" s="221"/>
      <c r="O18">
        <v>1</v>
      </c>
    </row>
    <row r="19" spans="1:18">
      <c r="A19" s="221">
        <v>18</v>
      </c>
      <c r="B19" s="221" t="s">
        <v>1325</v>
      </c>
      <c r="C19" s="221"/>
      <c r="D19" s="221">
        <v>1</v>
      </c>
      <c r="E19" s="221"/>
    </row>
    <row r="20" spans="1:18">
      <c r="A20" s="221">
        <v>19</v>
      </c>
      <c r="B20" s="221" t="s">
        <v>1326</v>
      </c>
      <c r="C20" s="221"/>
      <c r="D20" s="221"/>
      <c r="E20" s="221"/>
      <c r="R20">
        <v>1</v>
      </c>
    </row>
    <row r="21" spans="1:18">
      <c r="A21" s="221">
        <v>20</v>
      </c>
      <c r="B21" s="221" t="s">
        <v>1327</v>
      </c>
      <c r="C21" s="221"/>
      <c r="D21" s="221"/>
      <c r="E21" s="221"/>
      <c r="F21">
        <v>1</v>
      </c>
    </row>
    <row r="22" spans="1:18">
      <c r="A22" s="221">
        <v>21</v>
      </c>
      <c r="B22" s="221" t="s">
        <v>1328</v>
      </c>
      <c r="C22" s="221"/>
      <c r="D22" s="221"/>
      <c r="E22" s="221"/>
      <c r="J22">
        <v>1</v>
      </c>
    </row>
    <row r="23" spans="1:18">
      <c r="A23" s="221">
        <v>22</v>
      </c>
      <c r="B23" s="221" t="s">
        <v>1329</v>
      </c>
      <c r="C23" s="221"/>
      <c r="D23" s="221"/>
      <c r="E23" s="221"/>
      <c r="J23">
        <v>1</v>
      </c>
    </row>
    <row r="24" spans="1:18">
      <c r="A24" s="221">
        <v>23</v>
      </c>
      <c r="B24" s="224" t="s">
        <v>1330</v>
      </c>
      <c r="C24" s="221"/>
      <c r="D24" s="221"/>
      <c r="E24" s="221">
        <v>1</v>
      </c>
    </row>
    <row r="25" spans="1:18">
      <c r="A25" s="221">
        <v>24</v>
      </c>
      <c r="B25" s="221" t="s">
        <v>1331</v>
      </c>
      <c r="C25" s="221"/>
      <c r="D25" s="221">
        <v>1</v>
      </c>
      <c r="E25" s="221"/>
    </row>
    <row r="26" spans="1:18">
      <c r="A26" s="221">
        <v>25</v>
      </c>
      <c r="B26" s="221" t="s">
        <v>1332</v>
      </c>
      <c r="C26" s="221"/>
      <c r="D26" s="221"/>
      <c r="E26" s="221"/>
      <c r="G26">
        <v>1</v>
      </c>
    </row>
    <row r="27" spans="1:18">
      <c r="A27" s="221">
        <v>26</v>
      </c>
      <c r="B27" s="221" t="s">
        <v>1333</v>
      </c>
      <c r="C27" s="221"/>
      <c r="D27" s="221">
        <v>1</v>
      </c>
      <c r="E27" s="221"/>
    </row>
    <row r="28" spans="1:18">
      <c r="A28" s="221">
        <v>27</v>
      </c>
      <c r="B28" s="221" t="s">
        <v>1334</v>
      </c>
      <c r="C28" s="221"/>
      <c r="D28" s="221"/>
      <c r="E28" s="221"/>
      <c r="F28">
        <v>1</v>
      </c>
    </row>
    <row r="29" spans="1:18">
      <c r="A29" s="221">
        <v>28</v>
      </c>
      <c r="B29" s="221" t="s">
        <v>1335</v>
      </c>
      <c r="C29" s="221"/>
      <c r="D29" s="221"/>
      <c r="E29" s="221"/>
      <c r="G29">
        <v>1</v>
      </c>
    </row>
    <row r="30" spans="1:18">
      <c r="A30" s="221">
        <v>29</v>
      </c>
      <c r="B30" s="221" t="s">
        <v>1336</v>
      </c>
      <c r="C30" s="221"/>
      <c r="D30" s="221"/>
      <c r="E30" s="221"/>
      <c r="F30">
        <v>1</v>
      </c>
    </row>
    <row r="31" spans="1:18">
      <c r="A31" s="221">
        <v>30</v>
      </c>
      <c r="B31" s="221" t="s">
        <v>1337</v>
      </c>
      <c r="C31" s="221"/>
      <c r="D31" s="221"/>
      <c r="E31" s="221"/>
      <c r="G31">
        <v>1</v>
      </c>
    </row>
    <row r="32" spans="1:18">
      <c r="A32" s="221">
        <v>31</v>
      </c>
      <c r="B32" s="224" t="s">
        <v>1338</v>
      </c>
      <c r="C32" s="221">
        <v>1</v>
      </c>
      <c r="D32" s="221"/>
      <c r="E32" s="221"/>
    </row>
    <row r="33" spans="1:6">
      <c r="A33" s="221">
        <v>32</v>
      </c>
      <c r="B33" s="221" t="s">
        <v>1339</v>
      </c>
      <c r="C33" s="221">
        <v>1</v>
      </c>
      <c r="D33" s="221"/>
      <c r="E33" s="221"/>
    </row>
    <row r="34" spans="1:6">
      <c r="A34" s="221">
        <v>33</v>
      </c>
      <c r="B34" s="221" t="s">
        <v>1340</v>
      </c>
      <c r="C34" s="221">
        <v>1</v>
      </c>
      <c r="D34" s="221"/>
      <c r="E34" s="221"/>
    </row>
    <row r="35" spans="1:6">
      <c r="A35" s="221">
        <v>34</v>
      </c>
      <c r="B35" s="221" t="s">
        <v>1341</v>
      </c>
      <c r="C35" s="221">
        <v>1</v>
      </c>
      <c r="D35" s="221"/>
      <c r="E35" s="221"/>
    </row>
    <row r="36" spans="1:6">
      <c r="A36" s="221">
        <v>35</v>
      </c>
      <c r="B36" s="221" t="s">
        <v>1342</v>
      </c>
      <c r="C36" s="221">
        <v>1</v>
      </c>
      <c r="D36" s="221"/>
      <c r="E36" s="221"/>
    </row>
    <row r="37" spans="1:6">
      <c r="A37" s="221">
        <v>36</v>
      </c>
      <c r="B37" s="221" t="s">
        <v>1343</v>
      </c>
      <c r="C37" s="221">
        <v>1</v>
      </c>
      <c r="D37" s="221"/>
      <c r="E37" s="221"/>
    </row>
    <row r="38" spans="1:6">
      <c r="A38" s="221">
        <v>37</v>
      </c>
      <c r="B38" s="221" t="s">
        <v>1344</v>
      </c>
      <c r="C38" s="221">
        <v>1</v>
      </c>
      <c r="D38" s="221"/>
      <c r="E38" s="221"/>
    </row>
    <row r="39" spans="1:6">
      <c r="A39" s="221">
        <v>38</v>
      </c>
      <c r="B39" s="221" t="s">
        <v>1345</v>
      </c>
      <c r="C39" s="221">
        <v>1</v>
      </c>
      <c r="D39" s="221"/>
      <c r="E39" s="221"/>
    </row>
    <row r="40" spans="1:6">
      <c r="A40" s="221">
        <v>39</v>
      </c>
      <c r="B40" s="221" t="s">
        <v>1346</v>
      </c>
      <c r="C40" s="221">
        <v>1</v>
      </c>
      <c r="D40" s="221"/>
      <c r="E40" s="221"/>
    </row>
    <row r="41" spans="1:6">
      <c r="A41" s="221">
        <v>40</v>
      </c>
      <c r="B41" s="221" t="s">
        <v>1347</v>
      </c>
      <c r="C41" s="221">
        <v>1</v>
      </c>
      <c r="D41" s="221"/>
      <c r="E41" s="221"/>
    </row>
    <row r="42" spans="1:6">
      <c r="A42" s="221">
        <v>41</v>
      </c>
      <c r="B42" s="221" t="s">
        <v>1348</v>
      </c>
      <c r="C42" s="221">
        <v>1</v>
      </c>
      <c r="D42" s="221"/>
      <c r="E42" s="221"/>
    </row>
    <row r="43" spans="1:6">
      <c r="A43" s="221">
        <v>42</v>
      </c>
      <c r="B43" s="221" t="s">
        <v>1349</v>
      </c>
      <c r="C43" s="221">
        <v>1</v>
      </c>
      <c r="D43" s="221"/>
      <c r="E43" s="221"/>
    </row>
    <row r="44" spans="1:6">
      <c r="A44" s="221">
        <v>43</v>
      </c>
      <c r="B44" s="224" t="s">
        <v>1290</v>
      </c>
      <c r="C44" s="221"/>
      <c r="D44" s="221"/>
      <c r="E44" s="221"/>
      <c r="F44">
        <v>1</v>
      </c>
    </row>
    <row r="45" spans="1:6">
      <c r="A45" s="221">
        <v>44</v>
      </c>
      <c r="B45" s="221" t="s">
        <v>1350</v>
      </c>
      <c r="C45" s="221">
        <v>1</v>
      </c>
      <c r="D45" s="221"/>
      <c r="E45" s="221"/>
    </row>
    <row r="46" spans="1:6">
      <c r="A46" s="221">
        <v>45</v>
      </c>
      <c r="B46" s="221" t="s">
        <v>1351</v>
      </c>
      <c r="C46" s="221">
        <v>1</v>
      </c>
      <c r="D46" s="221"/>
      <c r="E46" s="221"/>
    </row>
    <row r="47" spans="1:6">
      <c r="A47" s="221">
        <v>46</v>
      </c>
      <c r="B47" s="221" t="s">
        <v>1352</v>
      </c>
      <c r="C47" s="221">
        <v>1</v>
      </c>
      <c r="D47" s="221"/>
      <c r="E47" s="221"/>
    </row>
    <row r="48" spans="1:6">
      <c r="A48" s="221">
        <v>47</v>
      </c>
      <c r="B48" s="221" t="s">
        <v>1292</v>
      </c>
      <c r="C48" s="221"/>
      <c r="D48" s="221"/>
      <c r="E48" s="221"/>
      <c r="F48">
        <v>1</v>
      </c>
    </row>
    <row r="49" spans="1:23">
      <c r="A49" s="221">
        <v>48</v>
      </c>
      <c r="B49" s="221" t="s">
        <v>1353</v>
      </c>
      <c r="C49" s="221"/>
      <c r="D49" s="221"/>
      <c r="E49" s="221"/>
      <c r="F49">
        <v>1</v>
      </c>
    </row>
    <row r="50" spans="1:23">
      <c r="A50" s="221">
        <v>49</v>
      </c>
      <c r="B50" s="224" t="s">
        <v>1354</v>
      </c>
      <c r="C50" s="221"/>
      <c r="D50" s="221">
        <v>1</v>
      </c>
      <c r="E50" s="221"/>
    </row>
    <row r="51" spans="1:23">
      <c r="A51" s="221">
        <v>50</v>
      </c>
      <c r="B51" s="221" t="s">
        <v>1355</v>
      </c>
      <c r="C51" s="221"/>
      <c r="D51" s="221"/>
      <c r="E51" s="221"/>
      <c r="R51">
        <v>1</v>
      </c>
    </row>
    <row r="52" spans="1:23">
      <c r="A52" s="221">
        <v>51</v>
      </c>
      <c r="B52" s="224" t="s">
        <v>1356</v>
      </c>
      <c r="C52" s="221"/>
      <c r="D52" s="221">
        <v>1</v>
      </c>
      <c r="E52" s="221"/>
    </row>
    <row r="53" spans="1:23">
      <c r="A53" s="221">
        <v>52</v>
      </c>
      <c r="B53" s="221" t="s">
        <v>1357</v>
      </c>
      <c r="C53" s="221"/>
      <c r="D53" s="221"/>
      <c r="E53" s="221"/>
      <c r="F53">
        <v>1</v>
      </c>
    </row>
    <row r="54" spans="1:23">
      <c r="A54" s="221">
        <v>53</v>
      </c>
      <c r="B54" s="224" t="s">
        <v>1358</v>
      </c>
      <c r="C54" s="221"/>
      <c r="D54" s="221">
        <v>1</v>
      </c>
      <c r="E54" s="221"/>
    </row>
    <row r="55" spans="1:23">
      <c r="A55" s="221">
        <v>54</v>
      </c>
      <c r="B55" s="224" t="s">
        <v>1359</v>
      </c>
      <c r="C55" s="221"/>
      <c r="D55" s="221">
        <v>1</v>
      </c>
      <c r="E55" s="221"/>
    </row>
    <row r="56" spans="1:23">
      <c r="A56" s="221">
        <v>55</v>
      </c>
      <c r="B56" s="224" t="s">
        <v>1360</v>
      </c>
      <c r="C56" s="221"/>
      <c r="D56" s="221">
        <v>1</v>
      </c>
      <c r="E56" s="221"/>
    </row>
    <row r="57" spans="1:23">
      <c r="A57" s="221">
        <v>56</v>
      </c>
      <c r="B57" s="224" t="s">
        <v>1361</v>
      </c>
      <c r="C57" s="221"/>
      <c r="D57" s="221">
        <v>1</v>
      </c>
      <c r="E57" s="221"/>
    </row>
    <row r="58" spans="1:23">
      <c r="A58" s="221">
        <v>57</v>
      </c>
      <c r="B58" s="224" t="s">
        <v>1362</v>
      </c>
      <c r="C58" s="221"/>
      <c r="D58" s="221">
        <v>1</v>
      </c>
      <c r="E58" s="221"/>
    </row>
    <row r="59" spans="1:23">
      <c r="A59" s="221">
        <v>58</v>
      </c>
      <c r="B59" s="224" t="s">
        <v>1363</v>
      </c>
      <c r="C59" s="221"/>
      <c r="D59" s="221">
        <v>1</v>
      </c>
      <c r="E59" s="221"/>
    </row>
    <row r="60" spans="1:23">
      <c r="A60" s="221">
        <v>59</v>
      </c>
      <c r="B60" s="224" t="s">
        <v>1364</v>
      </c>
      <c r="C60" s="221"/>
      <c r="D60" s="221">
        <v>1</v>
      </c>
      <c r="E60" s="221"/>
    </row>
    <row r="61" spans="1:23">
      <c r="A61" s="221">
        <v>60</v>
      </c>
      <c r="B61" s="221" t="s">
        <v>1365</v>
      </c>
      <c r="C61" s="221"/>
      <c r="D61" s="221"/>
      <c r="E61" s="221"/>
      <c r="U61">
        <v>1</v>
      </c>
    </row>
    <row r="62" spans="1:23">
      <c r="A62" s="221">
        <v>61</v>
      </c>
      <c r="B62" s="221" t="s">
        <v>1366</v>
      </c>
      <c r="C62" s="221"/>
      <c r="D62" s="221"/>
      <c r="E62" s="221">
        <v>1</v>
      </c>
    </row>
    <row r="63" spans="1:23">
      <c r="A63" s="221">
        <v>62</v>
      </c>
      <c r="B63" s="221" t="s">
        <v>1367</v>
      </c>
      <c r="C63" s="221"/>
      <c r="D63" s="221"/>
      <c r="E63" s="221"/>
      <c r="W63">
        <v>1</v>
      </c>
    </row>
    <row r="64" spans="1:23">
      <c r="A64" s="221">
        <v>63</v>
      </c>
      <c r="B64" s="221" t="s">
        <v>1368</v>
      </c>
      <c r="C64" s="221">
        <v>1</v>
      </c>
      <c r="D64" s="221"/>
      <c r="E64" s="221"/>
    </row>
    <row r="65" spans="1:14">
      <c r="A65" s="221">
        <v>64</v>
      </c>
      <c r="B65" s="221" t="s">
        <v>1369</v>
      </c>
      <c r="C65" s="221">
        <v>1</v>
      </c>
      <c r="D65" s="221"/>
      <c r="E65" s="221"/>
    </row>
    <row r="66" spans="1:14">
      <c r="A66" s="221">
        <v>65</v>
      </c>
      <c r="B66" s="221" t="s">
        <v>1370</v>
      </c>
      <c r="C66" s="221">
        <v>1</v>
      </c>
      <c r="D66" s="221"/>
      <c r="E66" s="221"/>
    </row>
    <row r="67" spans="1:14">
      <c r="A67" s="221">
        <v>66</v>
      </c>
      <c r="B67" s="221" t="s">
        <v>1371</v>
      </c>
      <c r="C67" s="221">
        <v>1</v>
      </c>
      <c r="D67" s="221"/>
      <c r="E67" s="221"/>
    </row>
    <row r="68" spans="1:14">
      <c r="A68" s="221">
        <v>67</v>
      </c>
      <c r="B68" s="221" t="s">
        <v>1372</v>
      </c>
      <c r="C68" s="221">
        <v>1</v>
      </c>
      <c r="D68" s="221"/>
      <c r="E68" s="221"/>
    </row>
    <row r="69" spans="1:14">
      <c r="A69" s="221">
        <v>68</v>
      </c>
      <c r="B69" s="221" t="s">
        <v>1373</v>
      </c>
      <c r="C69" s="221">
        <v>1</v>
      </c>
      <c r="D69" s="221"/>
      <c r="E69" s="221"/>
    </row>
    <row r="70" spans="1:14">
      <c r="A70" s="221">
        <v>69</v>
      </c>
      <c r="B70" s="221" t="s">
        <v>1374</v>
      </c>
      <c r="C70" s="221">
        <v>1</v>
      </c>
      <c r="D70" s="221"/>
      <c r="E70" s="221"/>
    </row>
    <row r="71" spans="1:14">
      <c r="A71" s="221">
        <v>70</v>
      </c>
      <c r="B71" s="221" t="s">
        <v>1375</v>
      </c>
      <c r="C71" s="221">
        <v>1</v>
      </c>
      <c r="D71" s="221"/>
      <c r="E71" s="221"/>
    </row>
    <row r="72" spans="1:14">
      <c r="A72" s="221">
        <v>71</v>
      </c>
      <c r="B72" s="221" t="s">
        <v>1376</v>
      </c>
      <c r="C72" s="221">
        <v>1</v>
      </c>
      <c r="D72" s="221"/>
      <c r="E72" s="221"/>
    </row>
    <row r="73" spans="1:14">
      <c r="A73" s="221">
        <v>72</v>
      </c>
      <c r="B73" s="221" t="s">
        <v>1377</v>
      </c>
      <c r="C73" s="221">
        <v>1</v>
      </c>
      <c r="D73" s="221"/>
      <c r="E73" s="221"/>
    </row>
    <row r="74" spans="1:14">
      <c r="A74" s="221">
        <v>73</v>
      </c>
      <c r="B74" s="221" t="s">
        <v>1378</v>
      </c>
      <c r="C74" s="221">
        <v>1</v>
      </c>
      <c r="D74" s="221"/>
      <c r="E74" s="221"/>
    </row>
    <row r="75" spans="1:14">
      <c r="A75" s="221">
        <v>74</v>
      </c>
      <c r="B75" s="221" t="s">
        <v>1379</v>
      </c>
      <c r="C75" s="221">
        <v>1</v>
      </c>
      <c r="D75" s="221"/>
      <c r="E75" s="221"/>
    </row>
    <row r="76" spans="1:14">
      <c r="A76" s="221">
        <v>75</v>
      </c>
      <c r="B76" s="221" t="s">
        <v>1380</v>
      </c>
      <c r="C76" s="221"/>
      <c r="D76" s="221">
        <v>1</v>
      </c>
      <c r="E76" s="221"/>
    </row>
    <row r="77" spans="1:14">
      <c r="A77" s="221">
        <v>76</v>
      </c>
      <c r="B77" s="224" t="s">
        <v>1381</v>
      </c>
      <c r="C77" s="221"/>
      <c r="D77" s="221"/>
      <c r="E77" s="221"/>
      <c r="N77">
        <v>1</v>
      </c>
    </row>
    <row r="78" spans="1:14">
      <c r="A78" s="221">
        <v>77</v>
      </c>
      <c r="B78" s="221" t="s">
        <v>1382</v>
      </c>
      <c r="C78" s="221"/>
      <c r="D78" s="221">
        <v>1</v>
      </c>
      <c r="E78" s="221"/>
    </row>
    <row r="79" spans="1:14">
      <c r="A79" s="221">
        <v>78</v>
      </c>
      <c r="B79" s="221" t="s">
        <v>1383</v>
      </c>
      <c r="C79" s="221"/>
      <c r="D79" s="221"/>
      <c r="E79" s="221"/>
      <c r="F79">
        <v>1</v>
      </c>
    </row>
    <row r="80" spans="1:14">
      <c r="A80" s="221">
        <v>79</v>
      </c>
      <c r="B80" s="221" t="s">
        <v>1384</v>
      </c>
      <c r="C80" s="221"/>
      <c r="D80" s="221">
        <v>1</v>
      </c>
      <c r="E80" s="221"/>
    </row>
    <row r="81" spans="1:23">
      <c r="A81" s="221">
        <v>80</v>
      </c>
      <c r="B81" s="221" t="s">
        <v>1385</v>
      </c>
      <c r="C81" s="221"/>
      <c r="D81" s="221">
        <v>1</v>
      </c>
      <c r="E81" s="221"/>
    </row>
    <row r="82" spans="1:23">
      <c r="A82" s="221">
        <v>81</v>
      </c>
      <c r="B82" s="221" t="s">
        <v>1386</v>
      </c>
      <c r="C82" s="221"/>
      <c r="D82" s="221">
        <v>1</v>
      </c>
      <c r="E82" s="221"/>
    </row>
    <row r="83" spans="1:23">
      <c r="A83" s="221">
        <v>82</v>
      </c>
      <c r="B83" s="221" t="s">
        <v>1387</v>
      </c>
      <c r="C83" s="221"/>
      <c r="D83" s="221">
        <v>1</v>
      </c>
      <c r="E83" s="221"/>
    </row>
    <row r="84" spans="1:23">
      <c r="A84" s="221">
        <v>83</v>
      </c>
      <c r="B84" s="221" t="s">
        <v>1388</v>
      </c>
      <c r="C84" s="221"/>
      <c r="D84" s="221"/>
      <c r="E84" s="221"/>
      <c r="W84">
        <v>1</v>
      </c>
    </row>
    <row r="85" spans="1:23">
      <c r="A85" s="221">
        <v>84</v>
      </c>
      <c r="B85" s="221" t="s">
        <v>1389</v>
      </c>
      <c r="C85" s="221">
        <v>1</v>
      </c>
      <c r="D85" s="221"/>
      <c r="E85" s="221"/>
    </row>
    <row r="86" spans="1:23">
      <c r="A86" s="221">
        <v>85</v>
      </c>
      <c r="B86" s="221" t="s">
        <v>1390</v>
      </c>
      <c r="C86" s="221">
        <v>1</v>
      </c>
      <c r="D86" s="221"/>
      <c r="E86" s="221"/>
    </row>
    <row r="87" spans="1:23">
      <c r="A87" s="221">
        <v>86</v>
      </c>
      <c r="B87" s="221" t="s">
        <v>1391</v>
      </c>
      <c r="C87" s="221"/>
      <c r="D87" s="221"/>
      <c r="E87" s="221"/>
      <c r="R87">
        <v>1</v>
      </c>
    </row>
    <row r="88" spans="1:23">
      <c r="A88" s="221">
        <v>87</v>
      </c>
      <c r="B88" s="221" t="s">
        <v>1392</v>
      </c>
      <c r="C88" s="221"/>
      <c r="D88" s="221">
        <v>1</v>
      </c>
      <c r="E88" s="221"/>
    </row>
    <row r="89" spans="1:23">
      <c r="A89" s="221">
        <v>88</v>
      </c>
      <c r="B89" s="221" t="s">
        <v>1393</v>
      </c>
      <c r="C89" s="221"/>
      <c r="D89" s="221">
        <v>1</v>
      </c>
      <c r="E89" s="221"/>
    </row>
    <row r="90" spans="1:23">
      <c r="A90" s="221">
        <v>89</v>
      </c>
      <c r="B90" s="221" t="s">
        <v>1394</v>
      </c>
      <c r="C90" s="221"/>
      <c r="D90" s="221">
        <v>1</v>
      </c>
      <c r="E90" s="221"/>
    </row>
    <row r="91" spans="1:23">
      <c r="A91" s="221">
        <v>90</v>
      </c>
      <c r="B91" s="221" t="s">
        <v>1395</v>
      </c>
      <c r="C91" s="221"/>
      <c r="D91" s="221">
        <v>1</v>
      </c>
      <c r="E91" s="221"/>
    </row>
    <row r="92" spans="1:23">
      <c r="A92" s="221">
        <v>91</v>
      </c>
      <c r="B92" s="221" t="s">
        <v>1396</v>
      </c>
      <c r="C92" s="221"/>
      <c r="D92" s="221">
        <v>1</v>
      </c>
      <c r="E92" s="221"/>
    </row>
    <row r="93" spans="1:23">
      <c r="A93" s="221">
        <v>92</v>
      </c>
      <c r="B93" s="221" t="s">
        <v>1397</v>
      </c>
      <c r="C93" s="221"/>
      <c r="D93" s="221">
        <v>1</v>
      </c>
      <c r="E93" s="221"/>
    </row>
    <row r="94" spans="1:23">
      <c r="A94" s="221">
        <v>93</v>
      </c>
      <c r="B94" s="221" t="s">
        <v>1398</v>
      </c>
      <c r="C94" s="221"/>
      <c r="D94" s="221"/>
      <c r="E94" s="221"/>
      <c r="F94">
        <v>1</v>
      </c>
    </row>
    <row r="95" spans="1:23">
      <c r="A95" s="221">
        <v>94</v>
      </c>
      <c r="B95" s="221" t="s">
        <v>1399</v>
      </c>
      <c r="C95" s="221"/>
      <c r="D95" s="221">
        <v>1</v>
      </c>
      <c r="E95" s="221"/>
    </row>
    <row r="96" spans="1:23">
      <c r="A96" s="221">
        <v>95</v>
      </c>
      <c r="B96" s="221" t="s">
        <v>1400</v>
      </c>
      <c r="C96" s="221"/>
      <c r="D96" s="221">
        <v>1</v>
      </c>
      <c r="E96" s="221"/>
    </row>
    <row r="97" spans="1:23">
      <c r="A97" s="221">
        <v>96</v>
      </c>
      <c r="B97" s="221" t="s">
        <v>1401</v>
      </c>
      <c r="C97" s="221"/>
      <c r="D97" s="221">
        <v>1</v>
      </c>
      <c r="E97" s="221"/>
    </row>
    <row r="98" spans="1:23">
      <c r="A98" s="221">
        <v>97</v>
      </c>
      <c r="B98" s="221" t="s">
        <v>1402</v>
      </c>
      <c r="C98" s="221"/>
      <c r="D98" s="221">
        <v>1</v>
      </c>
      <c r="E98" s="221"/>
    </row>
    <row r="99" spans="1:23">
      <c r="A99" s="221">
        <v>98</v>
      </c>
      <c r="B99" s="221" t="s">
        <v>1403</v>
      </c>
      <c r="C99" s="221"/>
      <c r="D99" s="221">
        <v>1</v>
      </c>
      <c r="E99" s="221"/>
    </row>
    <row r="100" spans="1:23">
      <c r="A100" s="221">
        <v>99</v>
      </c>
      <c r="B100" s="221" t="s">
        <v>1404</v>
      </c>
      <c r="C100" s="221"/>
      <c r="D100" s="221">
        <v>1</v>
      </c>
      <c r="E100" s="221"/>
    </row>
    <row r="101" spans="1:23">
      <c r="A101" s="221">
        <v>100</v>
      </c>
      <c r="B101" s="221" t="s">
        <v>1405</v>
      </c>
      <c r="C101" s="221"/>
      <c r="D101" s="221">
        <v>1</v>
      </c>
      <c r="E101" s="221"/>
    </row>
    <row r="102" spans="1:23">
      <c r="A102" s="221">
        <v>101</v>
      </c>
      <c r="B102" s="221" t="s">
        <v>1406</v>
      </c>
      <c r="C102" s="221"/>
      <c r="D102" s="221"/>
      <c r="E102" s="221"/>
      <c r="N102">
        <v>1</v>
      </c>
    </row>
    <row r="103" spans="1:23">
      <c r="A103" s="221">
        <v>102</v>
      </c>
      <c r="B103" s="221" t="s">
        <v>1407</v>
      </c>
      <c r="C103" s="221"/>
      <c r="D103" s="221">
        <v>1</v>
      </c>
      <c r="E103" s="221"/>
    </row>
    <row r="104" spans="1:23">
      <c r="A104" s="221">
        <v>103</v>
      </c>
      <c r="B104" s="221" t="s">
        <v>1408</v>
      </c>
      <c r="C104" s="221"/>
      <c r="D104" s="221">
        <v>1</v>
      </c>
      <c r="E104" s="221"/>
    </row>
    <row r="105" spans="1:23">
      <c r="A105" s="221">
        <v>104</v>
      </c>
      <c r="B105" s="221" t="s">
        <v>1409</v>
      </c>
      <c r="C105" s="221"/>
      <c r="D105" s="221"/>
      <c r="E105" s="221"/>
      <c r="W105">
        <v>1</v>
      </c>
    </row>
    <row r="106" spans="1:23">
      <c r="A106" s="221">
        <v>105</v>
      </c>
      <c r="B106" s="221" t="s">
        <v>1410</v>
      </c>
      <c r="C106" s="221"/>
      <c r="D106" s="221">
        <v>1</v>
      </c>
      <c r="E106" s="221"/>
    </row>
    <row r="107" spans="1:23">
      <c r="A107" s="221">
        <v>106</v>
      </c>
      <c r="B107" s="221" t="s">
        <v>1411</v>
      </c>
      <c r="C107" s="221">
        <v>1</v>
      </c>
      <c r="D107" s="221"/>
      <c r="E107" s="221"/>
    </row>
    <row r="108" spans="1:23">
      <c r="A108" s="221">
        <v>107</v>
      </c>
      <c r="B108" s="221" t="s">
        <v>1412</v>
      </c>
      <c r="C108" s="221">
        <v>1</v>
      </c>
      <c r="D108" s="221"/>
      <c r="E108" s="221"/>
    </row>
    <row r="109" spans="1:23">
      <c r="A109" s="221">
        <v>108</v>
      </c>
      <c r="B109" s="221" t="s">
        <v>1413</v>
      </c>
      <c r="C109" s="221">
        <v>1</v>
      </c>
      <c r="D109" s="221"/>
      <c r="E109" s="221"/>
    </row>
    <row r="110" spans="1:23">
      <c r="A110" s="221">
        <v>109</v>
      </c>
      <c r="B110" s="221" t="s">
        <v>1414</v>
      </c>
      <c r="C110" s="221"/>
      <c r="D110" s="221"/>
      <c r="E110" s="221"/>
      <c r="R110">
        <v>1</v>
      </c>
    </row>
    <row r="111" spans="1:23">
      <c r="A111" s="221">
        <v>110</v>
      </c>
      <c r="B111" s="221" t="s">
        <v>1415</v>
      </c>
      <c r="C111" s="221">
        <v>1</v>
      </c>
      <c r="D111" s="221"/>
      <c r="E111" s="221"/>
    </row>
    <row r="112" spans="1:23">
      <c r="A112" s="221">
        <v>111</v>
      </c>
      <c r="B112" s="221" t="s">
        <v>1416</v>
      </c>
      <c r="C112" s="221">
        <v>1</v>
      </c>
      <c r="D112" s="221"/>
      <c r="E112" s="221"/>
    </row>
    <row r="113" spans="1:22">
      <c r="A113" s="221">
        <v>112</v>
      </c>
      <c r="B113" s="224" t="s">
        <v>1417</v>
      </c>
      <c r="C113" s="221"/>
      <c r="D113" s="221"/>
      <c r="E113" s="221">
        <v>1</v>
      </c>
    </row>
    <row r="114" spans="1:22">
      <c r="A114" s="221">
        <v>113</v>
      </c>
      <c r="B114" s="221" t="s">
        <v>1418</v>
      </c>
      <c r="C114" s="221">
        <v>1</v>
      </c>
      <c r="D114" s="221"/>
      <c r="E114" s="221"/>
    </row>
    <row r="115" spans="1:22">
      <c r="A115" s="221">
        <v>114</v>
      </c>
      <c r="B115" s="221" t="s">
        <v>1419</v>
      </c>
      <c r="C115" s="221"/>
      <c r="D115" s="221"/>
      <c r="E115" s="221"/>
      <c r="F115">
        <v>1</v>
      </c>
    </row>
    <row r="116" spans="1:22">
      <c r="A116" s="221">
        <v>115</v>
      </c>
      <c r="B116" s="221" t="s">
        <v>1420</v>
      </c>
      <c r="C116" s="221">
        <v>1</v>
      </c>
      <c r="D116" s="221"/>
      <c r="E116" s="221"/>
    </row>
    <row r="117" spans="1:22">
      <c r="A117" s="221">
        <v>116</v>
      </c>
      <c r="B117" s="221" t="s">
        <v>1421</v>
      </c>
      <c r="C117" s="221"/>
      <c r="D117" s="221"/>
      <c r="E117" s="221"/>
      <c r="I117">
        <v>1</v>
      </c>
    </row>
    <row r="118" spans="1:22">
      <c r="A118" s="221">
        <v>117</v>
      </c>
      <c r="B118" s="221" t="s">
        <v>1422</v>
      </c>
      <c r="C118" s="221"/>
      <c r="D118" s="221"/>
      <c r="E118" s="221"/>
      <c r="I118">
        <v>1</v>
      </c>
    </row>
    <row r="119" spans="1:22">
      <c r="A119" s="221">
        <v>118</v>
      </c>
      <c r="B119" s="221" t="s">
        <v>1423</v>
      </c>
      <c r="C119" s="221"/>
      <c r="D119" s="221"/>
      <c r="E119" s="221"/>
      <c r="I119">
        <v>1</v>
      </c>
    </row>
    <row r="120" spans="1:22">
      <c r="A120" s="221">
        <v>119</v>
      </c>
      <c r="B120" s="221" t="s">
        <v>1424</v>
      </c>
      <c r="C120" s="221"/>
      <c r="D120" s="221"/>
      <c r="E120" s="221"/>
      <c r="V120">
        <v>1</v>
      </c>
    </row>
    <row r="121" spans="1:22">
      <c r="A121" s="221">
        <v>120</v>
      </c>
      <c r="B121" s="221" t="s">
        <v>1425</v>
      </c>
      <c r="C121" s="221"/>
      <c r="D121" s="221">
        <v>1</v>
      </c>
      <c r="E121" s="221"/>
    </row>
    <row r="122" spans="1:22">
      <c r="A122" s="221">
        <v>121</v>
      </c>
      <c r="B122" s="221" t="s">
        <v>1426</v>
      </c>
      <c r="C122" s="221"/>
      <c r="D122" s="221">
        <v>1</v>
      </c>
      <c r="E122" s="221"/>
    </row>
    <row r="123" spans="1:22">
      <c r="A123" s="221">
        <v>122</v>
      </c>
      <c r="B123" s="221" t="s">
        <v>1427</v>
      </c>
      <c r="C123" s="221">
        <v>1</v>
      </c>
      <c r="D123" s="221"/>
      <c r="E123" s="221"/>
    </row>
    <row r="124" spans="1:22">
      <c r="A124" s="221">
        <v>123</v>
      </c>
      <c r="B124" s="221" t="s">
        <v>1428</v>
      </c>
      <c r="C124" s="221"/>
      <c r="D124" s="221"/>
      <c r="E124" s="221"/>
      <c r="K124">
        <v>1</v>
      </c>
    </row>
    <row r="125" spans="1:22">
      <c r="A125" s="221">
        <v>124</v>
      </c>
      <c r="B125" s="221" t="s">
        <v>1429</v>
      </c>
      <c r="C125" s="221"/>
      <c r="D125" s="221"/>
      <c r="E125" s="221"/>
      <c r="U125">
        <v>1</v>
      </c>
    </row>
    <row r="126" spans="1:22">
      <c r="A126" s="221">
        <v>125</v>
      </c>
      <c r="B126" s="221" t="s">
        <v>1430</v>
      </c>
      <c r="C126" s="221"/>
      <c r="D126" s="221"/>
      <c r="E126" s="221"/>
      <c r="R126">
        <v>1</v>
      </c>
    </row>
    <row r="127" spans="1:22">
      <c r="A127" s="221">
        <v>126</v>
      </c>
      <c r="B127" s="221" t="s">
        <v>1431</v>
      </c>
      <c r="C127" s="221">
        <v>1</v>
      </c>
      <c r="D127" s="221"/>
      <c r="E127" s="221"/>
    </row>
    <row r="128" spans="1:22">
      <c r="A128" s="221">
        <v>127</v>
      </c>
      <c r="B128" s="221" t="s">
        <v>1432</v>
      </c>
      <c r="C128" s="221"/>
      <c r="D128" s="221"/>
      <c r="E128" s="221"/>
      <c r="I128">
        <v>1</v>
      </c>
    </row>
    <row r="129" spans="1:17">
      <c r="A129" s="221">
        <v>128</v>
      </c>
      <c r="B129" s="221" t="s">
        <v>1433</v>
      </c>
      <c r="C129" s="221">
        <v>1</v>
      </c>
      <c r="D129" s="221"/>
      <c r="E129" s="221"/>
    </row>
    <row r="130" spans="1:17">
      <c r="A130" s="221">
        <v>129</v>
      </c>
      <c r="B130" s="221" t="s">
        <v>1434</v>
      </c>
      <c r="C130" s="221">
        <v>1</v>
      </c>
      <c r="D130" s="221"/>
      <c r="E130" s="221"/>
    </row>
    <row r="131" spans="1:17">
      <c r="A131" s="221">
        <v>130</v>
      </c>
      <c r="B131" s="221" t="s">
        <v>1435</v>
      </c>
      <c r="C131" s="221">
        <v>1</v>
      </c>
      <c r="D131" s="221"/>
      <c r="E131" s="221"/>
    </row>
    <row r="132" spans="1:17">
      <c r="A132" s="221">
        <v>131</v>
      </c>
      <c r="B132" s="221" t="s">
        <v>1436</v>
      </c>
      <c r="C132" s="221">
        <v>1</v>
      </c>
      <c r="D132" s="221"/>
      <c r="E132" s="221"/>
    </row>
    <row r="133" spans="1:17">
      <c r="A133" s="221">
        <v>132</v>
      </c>
      <c r="B133" s="221" t="s">
        <v>1437</v>
      </c>
      <c r="C133" s="221"/>
      <c r="D133" s="221"/>
      <c r="E133" s="221"/>
      <c r="Q133">
        <v>1</v>
      </c>
    </row>
    <row r="134" spans="1:17">
      <c r="A134" s="221">
        <v>133</v>
      </c>
      <c r="B134" s="221" t="s">
        <v>1438</v>
      </c>
      <c r="C134" s="221">
        <v>1</v>
      </c>
      <c r="D134" s="221"/>
      <c r="E134" s="221"/>
    </row>
    <row r="135" spans="1:17">
      <c r="A135" s="221">
        <v>134</v>
      </c>
      <c r="B135" s="221" t="s">
        <v>1439</v>
      </c>
      <c r="C135" s="221">
        <v>1</v>
      </c>
      <c r="D135" s="221"/>
      <c r="E135" s="221"/>
    </row>
    <row r="136" spans="1:17">
      <c r="A136" s="221">
        <v>135</v>
      </c>
      <c r="B136" s="221" t="s">
        <v>1440</v>
      </c>
      <c r="C136" s="221">
        <v>1</v>
      </c>
      <c r="D136" s="221"/>
      <c r="E136" s="221"/>
    </row>
    <row r="137" spans="1:17">
      <c r="A137" s="221">
        <v>136</v>
      </c>
      <c r="B137" s="221" t="s">
        <v>1441</v>
      </c>
      <c r="C137" s="221">
        <v>1</v>
      </c>
      <c r="D137" s="221"/>
      <c r="E137" s="221"/>
    </row>
    <row r="138" spans="1:17">
      <c r="A138" s="221">
        <v>137</v>
      </c>
      <c r="B138" s="221" t="s">
        <v>1442</v>
      </c>
      <c r="C138" s="221">
        <v>1</v>
      </c>
      <c r="D138" s="221"/>
      <c r="E138" s="221"/>
    </row>
    <row r="139" spans="1:17">
      <c r="A139" s="221">
        <v>138</v>
      </c>
      <c r="B139" s="221" t="s">
        <v>1443</v>
      </c>
      <c r="C139" s="221">
        <v>1</v>
      </c>
      <c r="D139" s="221"/>
      <c r="E139" s="221"/>
    </row>
    <row r="140" spans="1:17">
      <c r="A140" s="221">
        <v>139</v>
      </c>
      <c r="B140" s="221" t="s">
        <v>1444</v>
      </c>
      <c r="C140" s="221">
        <v>1</v>
      </c>
      <c r="D140" s="221"/>
      <c r="E140" s="221"/>
    </row>
    <row r="141" spans="1:17">
      <c r="A141" s="221">
        <v>140</v>
      </c>
      <c r="B141" s="221" t="s">
        <v>1445</v>
      </c>
      <c r="C141" s="221">
        <v>1</v>
      </c>
      <c r="D141" s="221"/>
      <c r="E141" s="221"/>
    </row>
    <row r="142" spans="1:17">
      <c r="A142" s="221">
        <v>141</v>
      </c>
      <c r="B142" s="221" t="s">
        <v>1446</v>
      </c>
      <c r="C142" s="221">
        <v>1</v>
      </c>
      <c r="D142" s="221"/>
      <c r="E142" s="221"/>
    </row>
    <row r="143" spans="1:17">
      <c r="A143" s="221">
        <v>142</v>
      </c>
      <c r="B143" s="221" t="s">
        <v>1447</v>
      </c>
      <c r="C143" s="221"/>
      <c r="D143" s="221"/>
      <c r="E143" s="221"/>
      <c r="F143">
        <v>1</v>
      </c>
    </row>
    <row r="144" spans="1:17">
      <c r="A144" s="221">
        <v>143</v>
      </c>
      <c r="B144" s="221" t="s">
        <v>1448</v>
      </c>
      <c r="C144" s="221"/>
      <c r="D144" s="221"/>
      <c r="E144" s="221"/>
      <c r="K144">
        <v>1</v>
      </c>
    </row>
    <row r="145" spans="1:20">
      <c r="A145" s="221">
        <v>144</v>
      </c>
      <c r="B145" s="221" t="s">
        <v>1449</v>
      </c>
      <c r="C145" s="221"/>
      <c r="D145" s="221"/>
      <c r="E145" s="221"/>
      <c r="K145">
        <v>1</v>
      </c>
    </row>
    <row r="146" spans="1:20">
      <c r="A146" s="221">
        <v>145</v>
      </c>
      <c r="B146" s="221" t="s">
        <v>1450</v>
      </c>
      <c r="C146" s="221">
        <v>1</v>
      </c>
      <c r="D146" s="221"/>
      <c r="E146" s="221"/>
    </row>
    <row r="147" spans="1:20">
      <c r="A147" s="221">
        <v>146</v>
      </c>
      <c r="B147" s="221" t="s">
        <v>1451</v>
      </c>
      <c r="C147" s="221">
        <v>1</v>
      </c>
      <c r="D147" s="221"/>
      <c r="E147" s="221"/>
    </row>
    <row r="148" spans="1:20">
      <c r="A148" s="221">
        <v>147</v>
      </c>
      <c r="B148" s="221" t="s">
        <v>1293</v>
      </c>
      <c r="C148" s="221"/>
      <c r="D148" s="221"/>
      <c r="E148" s="221"/>
      <c r="F148">
        <v>1</v>
      </c>
    </row>
    <row r="149" spans="1:20">
      <c r="A149" s="221">
        <v>148</v>
      </c>
      <c r="B149" s="221" t="s">
        <v>1452</v>
      </c>
      <c r="C149" s="221"/>
      <c r="D149" s="221">
        <v>1</v>
      </c>
      <c r="E149" s="221"/>
    </row>
    <row r="150" spans="1:20">
      <c r="A150" s="221">
        <v>149</v>
      </c>
      <c r="B150" s="224" t="s">
        <v>1453</v>
      </c>
      <c r="C150" s="221"/>
      <c r="D150" s="221"/>
      <c r="E150" s="221">
        <v>1</v>
      </c>
    </row>
    <row r="151" spans="1:20">
      <c r="A151" s="221">
        <v>150</v>
      </c>
      <c r="B151" s="221" t="s">
        <v>1454</v>
      </c>
      <c r="C151" s="221"/>
      <c r="D151" s="221"/>
      <c r="E151" s="221"/>
      <c r="I151">
        <v>1</v>
      </c>
    </row>
    <row r="152" spans="1:20">
      <c r="A152" s="221">
        <v>151</v>
      </c>
      <c r="B152" s="221" t="s">
        <v>1455</v>
      </c>
      <c r="C152" s="221"/>
      <c r="D152" s="221"/>
      <c r="E152" s="221"/>
      <c r="G152">
        <v>1</v>
      </c>
    </row>
    <row r="153" spans="1:20">
      <c r="A153" s="221">
        <v>152</v>
      </c>
      <c r="B153" s="224" t="s">
        <v>1456</v>
      </c>
      <c r="C153" s="221"/>
      <c r="D153" s="221"/>
      <c r="E153" s="221"/>
      <c r="T153">
        <v>1</v>
      </c>
    </row>
    <row r="154" spans="1:20">
      <c r="A154" s="221">
        <v>153</v>
      </c>
      <c r="B154" s="224" t="s">
        <v>1457</v>
      </c>
      <c r="C154" s="221"/>
      <c r="D154" s="221"/>
      <c r="E154" s="221"/>
      <c r="K154">
        <v>1</v>
      </c>
    </row>
    <row r="155" spans="1:20">
      <c r="A155" s="221">
        <v>154</v>
      </c>
      <c r="B155" s="221" t="s">
        <v>1458</v>
      </c>
      <c r="C155" s="221"/>
      <c r="D155" s="221">
        <v>1</v>
      </c>
      <c r="E155" s="221"/>
    </row>
    <row r="156" spans="1:20">
      <c r="A156" s="221">
        <v>155</v>
      </c>
      <c r="B156" s="221" t="s">
        <v>1459</v>
      </c>
      <c r="C156" s="221"/>
      <c r="D156" s="221"/>
      <c r="E156" s="221">
        <v>1</v>
      </c>
    </row>
    <row r="157" spans="1:20">
      <c r="A157" s="221">
        <v>156</v>
      </c>
      <c r="B157" s="221" t="s">
        <v>1460</v>
      </c>
      <c r="C157" s="221"/>
      <c r="D157" s="221"/>
      <c r="E157" s="221">
        <v>1</v>
      </c>
    </row>
    <row r="158" spans="1:20">
      <c r="A158" s="221">
        <v>157</v>
      </c>
      <c r="B158" s="224" t="s">
        <v>1461</v>
      </c>
      <c r="C158" s="221"/>
      <c r="D158" s="221"/>
      <c r="E158" s="221"/>
      <c r="O158">
        <v>1</v>
      </c>
    </row>
    <row r="159" spans="1:20">
      <c r="A159" s="221">
        <v>158</v>
      </c>
      <c r="B159" s="224" t="s">
        <v>1462</v>
      </c>
      <c r="C159" s="221"/>
      <c r="D159" s="221"/>
      <c r="E159" s="221"/>
      <c r="O159">
        <v>1</v>
      </c>
    </row>
    <row r="160" spans="1:20">
      <c r="A160" s="221">
        <v>159</v>
      </c>
      <c r="B160" s="221" t="s">
        <v>1463</v>
      </c>
      <c r="C160" s="221"/>
      <c r="D160" s="221"/>
      <c r="E160" s="221"/>
      <c r="I160">
        <v>1</v>
      </c>
    </row>
    <row r="161" spans="1:23">
      <c r="A161" s="221">
        <v>160</v>
      </c>
      <c r="B161" s="224" t="s">
        <v>1464</v>
      </c>
      <c r="C161" s="221"/>
      <c r="D161" s="221"/>
      <c r="E161" s="221">
        <v>1</v>
      </c>
    </row>
    <row r="162" spans="1:23">
      <c r="A162" s="221">
        <v>161</v>
      </c>
      <c r="B162" s="221" t="s">
        <v>1465</v>
      </c>
      <c r="C162" s="221"/>
      <c r="D162" s="221"/>
      <c r="E162" s="221"/>
      <c r="F162">
        <v>1</v>
      </c>
    </row>
    <row r="163" spans="1:23">
      <c r="A163" s="221">
        <v>162</v>
      </c>
      <c r="B163" s="221" t="s">
        <v>1466</v>
      </c>
      <c r="C163" s="221"/>
      <c r="D163" s="221"/>
      <c r="E163" s="221"/>
      <c r="F163">
        <v>1</v>
      </c>
    </row>
    <row r="164" spans="1:23">
      <c r="A164" s="221">
        <v>163</v>
      </c>
      <c r="B164" s="221" t="s">
        <v>1467</v>
      </c>
      <c r="C164" s="221"/>
      <c r="D164" s="221"/>
      <c r="E164" s="221"/>
      <c r="U164">
        <v>1</v>
      </c>
    </row>
    <row r="165" spans="1:23">
      <c r="A165" s="221">
        <v>164</v>
      </c>
      <c r="B165" s="221" t="s">
        <v>1468</v>
      </c>
      <c r="C165" s="221"/>
      <c r="D165" s="221"/>
      <c r="E165" s="221"/>
      <c r="W165">
        <v>1</v>
      </c>
    </row>
    <row r="166" spans="1:23">
      <c r="A166" s="221">
        <v>165</v>
      </c>
      <c r="B166" s="221" t="s">
        <v>1469</v>
      </c>
      <c r="C166" s="221">
        <v>1</v>
      </c>
      <c r="D166" s="221"/>
      <c r="E166" s="221"/>
    </row>
    <row r="167" spans="1:23">
      <c r="A167" s="221">
        <v>166</v>
      </c>
      <c r="B167" s="224" t="s">
        <v>1470</v>
      </c>
      <c r="C167" s="221"/>
      <c r="D167" s="221"/>
      <c r="E167" s="221"/>
      <c r="K167">
        <v>1</v>
      </c>
    </row>
    <row r="168" spans="1:23">
      <c r="A168" s="221">
        <v>167</v>
      </c>
      <c r="B168" s="221" t="s">
        <v>1471</v>
      </c>
      <c r="C168" s="221"/>
      <c r="D168" s="221"/>
      <c r="E168" s="221"/>
      <c r="R168">
        <v>1</v>
      </c>
    </row>
    <row r="169" spans="1:23">
      <c r="A169" s="221">
        <v>168</v>
      </c>
      <c r="B169" s="221" t="s">
        <v>1472</v>
      </c>
      <c r="C169" s="221"/>
      <c r="D169" s="221"/>
      <c r="E169" s="221">
        <v>1</v>
      </c>
    </row>
    <row r="170" spans="1:23">
      <c r="A170" s="221">
        <v>169</v>
      </c>
      <c r="B170" s="224" t="s">
        <v>1473</v>
      </c>
      <c r="C170" s="221"/>
      <c r="D170" s="221"/>
      <c r="E170" s="221">
        <v>1</v>
      </c>
    </row>
    <row r="171" spans="1:23">
      <c r="A171" s="221">
        <v>170</v>
      </c>
      <c r="B171" s="221" t="s">
        <v>1474</v>
      </c>
      <c r="C171" s="221"/>
      <c r="D171" s="221"/>
      <c r="E171" s="221">
        <v>1</v>
      </c>
    </row>
    <row r="172" spans="1:23">
      <c r="A172" s="221">
        <v>171</v>
      </c>
      <c r="B172" s="221" t="s">
        <v>1475</v>
      </c>
      <c r="C172" s="221">
        <v>1</v>
      </c>
      <c r="D172" s="221"/>
      <c r="E172" s="221"/>
    </row>
    <row r="173" spans="1:23">
      <c r="A173" s="221">
        <v>172</v>
      </c>
      <c r="B173" s="221" t="s">
        <v>1476</v>
      </c>
      <c r="C173" s="221">
        <v>1</v>
      </c>
      <c r="D173" s="221"/>
      <c r="E173" s="221"/>
    </row>
    <row r="174" spans="1:23">
      <c r="A174" s="221">
        <v>173</v>
      </c>
      <c r="B174" s="221" t="s">
        <v>1477</v>
      </c>
      <c r="C174" s="221">
        <v>1</v>
      </c>
      <c r="D174" s="221"/>
      <c r="E174" s="221"/>
    </row>
    <row r="175" spans="1:23">
      <c r="A175" s="221">
        <v>174</v>
      </c>
      <c r="B175" s="221" t="s">
        <v>1478</v>
      </c>
      <c r="C175" s="221">
        <v>1</v>
      </c>
      <c r="D175" s="221"/>
      <c r="E175" s="221"/>
    </row>
    <row r="176" spans="1:23">
      <c r="A176" s="221">
        <v>175</v>
      </c>
      <c r="B176" s="221" t="s">
        <v>1479</v>
      </c>
      <c r="C176" s="221"/>
      <c r="D176" s="221"/>
      <c r="E176" s="221"/>
      <c r="F176">
        <v>1</v>
      </c>
    </row>
    <row r="177" spans="1:22">
      <c r="A177" s="221">
        <v>176</v>
      </c>
      <c r="B177" s="221" t="s">
        <v>1480</v>
      </c>
      <c r="C177" s="221">
        <v>1</v>
      </c>
      <c r="D177" s="221"/>
      <c r="E177" s="221"/>
    </row>
    <row r="178" spans="1:22">
      <c r="A178" s="221">
        <v>177</v>
      </c>
      <c r="B178" s="221" t="s">
        <v>1481</v>
      </c>
      <c r="C178" s="221"/>
      <c r="D178" s="221"/>
      <c r="E178" s="221"/>
      <c r="J178">
        <v>1</v>
      </c>
    </row>
    <row r="179" spans="1:22">
      <c r="A179" s="221">
        <v>178</v>
      </c>
      <c r="B179" s="221" t="s">
        <v>1482</v>
      </c>
      <c r="C179" s="221"/>
      <c r="D179" s="221"/>
      <c r="E179" s="221"/>
      <c r="I179">
        <v>1</v>
      </c>
    </row>
    <row r="180" spans="1:22">
      <c r="A180" s="221">
        <v>179</v>
      </c>
      <c r="B180" s="221" t="s">
        <v>1483</v>
      </c>
      <c r="C180" s="221"/>
      <c r="D180" s="221"/>
      <c r="E180" s="221"/>
      <c r="I180">
        <v>1</v>
      </c>
    </row>
    <row r="181" spans="1:22">
      <c r="A181" s="221">
        <v>180</v>
      </c>
      <c r="B181" s="221" t="s">
        <v>1484</v>
      </c>
      <c r="C181" s="221"/>
      <c r="D181" s="221"/>
      <c r="E181" s="221"/>
      <c r="I181">
        <v>1</v>
      </c>
    </row>
    <row r="182" spans="1:22">
      <c r="A182" s="221">
        <v>181</v>
      </c>
      <c r="B182" s="221" t="s">
        <v>1485</v>
      </c>
      <c r="C182" s="221"/>
      <c r="D182" s="221"/>
      <c r="E182" s="221"/>
      <c r="I182">
        <v>1</v>
      </c>
    </row>
    <row r="183" spans="1:22">
      <c r="A183" s="221">
        <v>182</v>
      </c>
      <c r="B183" s="221" t="s">
        <v>1486</v>
      </c>
      <c r="C183" s="221"/>
      <c r="D183" s="221"/>
      <c r="E183" s="221"/>
      <c r="U183">
        <v>1</v>
      </c>
    </row>
    <row r="184" spans="1:22">
      <c r="A184" s="221">
        <v>183</v>
      </c>
      <c r="B184" s="221" t="s">
        <v>1487</v>
      </c>
      <c r="C184" s="221"/>
      <c r="D184" s="221"/>
      <c r="E184" s="221"/>
      <c r="I184">
        <v>1</v>
      </c>
    </row>
    <row r="185" spans="1:22">
      <c r="A185" s="221">
        <v>184</v>
      </c>
      <c r="B185" s="221" t="s">
        <v>1488</v>
      </c>
      <c r="C185" s="221"/>
      <c r="D185" s="221"/>
      <c r="E185" s="221"/>
      <c r="I185">
        <v>1</v>
      </c>
    </row>
    <row r="186" spans="1:22">
      <c r="A186" s="221">
        <v>185</v>
      </c>
      <c r="B186" s="221" t="s">
        <v>1489</v>
      </c>
      <c r="C186" s="221"/>
      <c r="D186" s="221"/>
      <c r="E186" s="221"/>
      <c r="V186">
        <v>1</v>
      </c>
    </row>
    <row r="187" spans="1:22">
      <c r="A187" s="221">
        <v>186</v>
      </c>
      <c r="B187" s="221" t="s">
        <v>1490</v>
      </c>
      <c r="C187" s="221"/>
      <c r="D187" s="221"/>
      <c r="E187" s="221"/>
      <c r="G187">
        <v>1</v>
      </c>
    </row>
    <row r="188" spans="1:22">
      <c r="A188" s="221">
        <v>187</v>
      </c>
      <c r="B188" s="221" t="s">
        <v>1491</v>
      </c>
      <c r="C188" s="221"/>
      <c r="D188" s="221"/>
      <c r="E188" s="221"/>
      <c r="G188">
        <v>1</v>
      </c>
    </row>
    <row r="189" spans="1:22">
      <c r="A189" s="221">
        <v>188</v>
      </c>
      <c r="B189" s="221" t="s">
        <v>1492</v>
      </c>
      <c r="C189" s="221"/>
      <c r="D189" s="221"/>
      <c r="E189" s="221"/>
      <c r="K189">
        <v>1</v>
      </c>
    </row>
    <row r="190" spans="1:22">
      <c r="A190" s="221">
        <v>189</v>
      </c>
      <c r="B190" s="221" t="s">
        <v>1493</v>
      </c>
      <c r="C190" s="221">
        <v>1</v>
      </c>
      <c r="D190" s="221"/>
      <c r="E190" s="221"/>
    </row>
    <row r="191" spans="1:22">
      <c r="A191" s="221">
        <v>190</v>
      </c>
      <c r="B191" s="221" t="s">
        <v>1494</v>
      </c>
      <c r="C191" s="221"/>
      <c r="D191" s="221"/>
      <c r="E191" s="221"/>
      <c r="U191">
        <v>1</v>
      </c>
    </row>
    <row r="192" spans="1:22">
      <c r="A192" s="221">
        <v>191</v>
      </c>
      <c r="B192" s="221" t="s">
        <v>1495</v>
      </c>
      <c r="C192" s="221"/>
      <c r="D192" s="221"/>
      <c r="E192" s="221"/>
      <c r="T192">
        <v>1</v>
      </c>
    </row>
    <row r="193" spans="1:18">
      <c r="A193" s="221">
        <v>192</v>
      </c>
      <c r="B193" s="221" t="s">
        <v>1496</v>
      </c>
      <c r="C193" s="221"/>
      <c r="D193" s="221"/>
      <c r="E193" s="221"/>
      <c r="R193">
        <v>1</v>
      </c>
    </row>
    <row r="194" spans="1:18">
      <c r="A194" s="221">
        <v>193</v>
      </c>
      <c r="B194" s="221" t="s">
        <v>1497</v>
      </c>
      <c r="C194" s="221"/>
      <c r="D194" s="221"/>
      <c r="E194" s="221"/>
      <c r="I194">
        <v>1</v>
      </c>
    </row>
    <row r="195" spans="1:18">
      <c r="A195" s="221">
        <v>194</v>
      </c>
      <c r="B195" s="221" t="s">
        <v>1498</v>
      </c>
      <c r="C195" s="221">
        <v>1</v>
      </c>
      <c r="D195" s="221"/>
      <c r="E195" s="221"/>
    </row>
    <row r="196" spans="1:18">
      <c r="A196" s="221">
        <v>195</v>
      </c>
      <c r="B196" s="221" t="s">
        <v>1499</v>
      </c>
      <c r="C196" s="221"/>
      <c r="D196" s="221"/>
      <c r="E196" s="221">
        <v>1</v>
      </c>
    </row>
    <row r="197" spans="1:18">
      <c r="A197" s="221">
        <v>196</v>
      </c>
      <c r="B197" s="221" t="s">
        <v>1500</v>
      </c>
      <c r="C197" s="221">
        <v>1</v>
      </c>
      <c r="D197" s="221"/>
      <c r="E197" s="221"/>
    </row>
    <row r="198" spans="1:18">
      <c r="A198" s="221">
        <v>197</v>
      </c>
      <c r="B198" s="221" t="s">
        <v>1501</v>
      </c>
      <c r="C198" s="221">
        <v>1</v>
      </c>
      <c r="D198" s="221"/>
      <c r="E198" s="221"/>
    </row>
    <row r="199" spans="1:18">
      <c r="A199" s="221">
        <v>198</v>
      </c>
      <c r="B199" s="221" t="s">
        <v>1502</v>
      </c>
      <c r="C199" s="221">
        <v>1</v>
      </c>
      <c r="D199" s="221"/>
      <c r="E199" s="221"/>
    </row>
    <row r="200" spans="1:18">
      <c r="A200" s="221">
        <v>199</v>
      </c>
      <c r="B200" s="221" t="s">
        <v>1503</v>
      </c>
      <c r="C200" s="221">
        <v>1</v>
      </c>
      <c r="D200" s="221"/>
      <c r="E200" s="221"/>
    </row>
    <row r="201" spans="1:18">
      <c r="A201" s="221">
        <v>200</v>
      </c>
      <c r="B201" s="221" t="s">
        <v>1504</v>
      </c>
      <c r="C201" s="221">
        <v>1</v>
      </c>
      <c r="D201" s="221"/>
      <c r="E201" s="221"/>
    </row>
    <row r="202" spans="1:18">
      <c r="A202" s="221">
        <v>201</v>
      </c>
      <c r="B202" s="224" t="s">
        <v>1505</v>
      </c>
      <c r="C202" s="221"/>
      <c r="D202" s="221"/>
      <c r="E202" s="221">
        <v>1</v>
      </c>
    </row>
    <row r="203" spans="1:18">
      <c r="A203" s="221">
        <v>202</v>
      </c>
      <c r="B203" s="221" t="s">
        <v>1506</v>
      </c>
      <c r="C203" s="221">
        <v>1</v>
      </c>
      <c r="D203" s="221"/>
      <c r="E203" s="221"/>
    </row>
    <row r="204" spans="1:18">
      <c r="A204" s="221">
        <v>203</v>
      </c>
      <c r="B204" s="221" t="s">
        <v>1507</v>
      </c>
      <c r="C204" s="221">
        <v>1</v>
      </c>
      <c r="D204" s="221"/>
      <c r="E204" s="221"/>
    </row>
    <row r="205" spans="1:18">
      <c r="A205" s="221">
        <v>204</v>
      </c>
      <c r="B205" s="221" t="s">
        <v>1508</v>
      </c>
      <c r="C205" s="221">
        <v>1</v>
      </c>
      <c r="D205" s="221"/>
      <c r="E205" s="221"/>
    </row>
    <row r="206" spans="1:18">
      <c r="A206" s="221">
        <v>205</v>
      </c>
      <c r="B206" s="224" t="s">
        <v>1509</v>
      </c>
      <c r="C206" s="221"/>
      <c r="D206" s="221"/>
      <c r="E206" s="221"/>
      <c r="Q206">
        <v>1</v>
      </c>
    </row>
    <row r="207" spans="1:18">
      <c r="A207" s="221">
        <v>206</v>
      </c>
      <c r="B207" s="221" t="s">
        <v>1510</v>
      </c>
      <c r="C207" s="221">
        <v>1</v>
      </c>
      <c r="D207" s="221"/>
      <c r="E207" s="221"/>
    </row>
    <row r="208" spans="1:18">
      <c r="A208" s="221">
        <v>207</v>
      </c>
      <c r="B208" s="221" t="s">
        <v>1511</v>
      </c>
      <c r="C208" s="221">
        <v>1</v>
      </c>
      <c r="D208" s="221"/>
      <c r="E208" s="221"/>
    </row>
    <row r="209" spans="1:14">
      <c r="A209" s="221">
        <v>208</v>
      </c>
      <c r="B209" s="221" t="s">
        <v>1512</v>
      </c>
      <c r="C209" s="221">
        <v>1</v>
      </c>
      <c r="D209" s="221"/>
      <c r="E209" s="221"/>
    </row>
    <row r="210" spans="1:14">
      <c r="A210" s="221">
        <v>209</v>
      </c>
      <c r="B210" s="221" t="s">
        <v>1513</v>
      </c>
      <c r="C210" s="221">
        <v>1</v>
      </c>
      <c r="D210" s="221"/>
      <c r="E210" s="221"/>
    </row>
    <row r="211" spans="1:14">
      <c r="A211" s="221">
        <v>210</v>
      </c>
      <c r="B211" s="221" t="s">
        <v>1514</v>
      </c>
      <c r="C211" s="221">
        <v>1</v>
      </c>
      <c r="D211" s="221"/>
      <c r="E211" s="221"/>
    </row>
    <row r="212" spans="1:14">
      <c r="A212" s="221">
        <v>211</v>
      </c>
      <c r="B212" s="224" t="s">
        <v>1515</v>
      </c>
      <c r="C212" s="221"/>
      <c r="D212" s="221"/>
      <c r="E212" s="221"/>
      <c r="I212">
        <v>1</v>
      </c>
    </row>
    <row r="213" spans="1:14">
      <c r="A213" s="221">
        <v>212</v>
      </c>
      <c r="B213" s="221" t="s">
        <v>1516</v>
      </c>
      <c r="C213" s="221">
        <v>1</v>
      </c>
      <c r="D213" s="221"/>
      <c r="E213" s="221"/>
    </row>
    <row r="214" spans="1:14">
      <c r="A214" s="221">
        <v>213</v>
      </c>
      <c r="B214" s="221" t="s">
        <v>1517</v>
      </c>
      <c r="C214" s="221">
        <v>1</v>
      </c>
      <c r="D214" s="221"/>
      <c r="E214" s="221"/>
    </row>
    <row r="215" spans="1:14">
      <c r="A215" s="221">
        <v>214</v>
      </c>
      <c r="B215" s="221" t="s">
        <v>1518</v>
      </c>
      <c r="C215" s="221">
        <v>1</v>
      </c>
      <c r="D215" s="221"/>
      <c r="E215" s="221"/>
    </row>
    <row r="216" spans="1:14">
      <c r="A216" s="221">
        <v>215</v>
      </c>
      <c r="B216" s="221" t="s">
        <v>1519</v>
      </c>
      <c r="C216" s="221">
        <v>1</v>
      </c>
      <c r="D216" s="221"/>
      <c r="E216" s="221"/>
    </row>
    <row r="217" spans="1:14">
      <c r="A217" s="221">
        <v>216</v>
      </c>
      <c r="B217" s="221" t="s">
        <v>1520</v>
      </c>
      <c r="C217" s="221">
        <v>1</v>
      </c>
      <c r="D217" s="221"/>
      <c r="E217" s="221">
        <v>1</v>
      </c>
    </row>
    <row r="218" spans="1:14">
      <c r="A218" s="221">
        <v>217</v>
      </c>
      <c r="B218" s="221" t="s">
        <v>1521</v>
      </c>
      <c r="C218" s="221">
        <v>1</v>
      </c>
      <c r="D218" s="221"/>
      <c r="E218" s="221">
        <v>1</v>
      </c>
    </row>
    <row r="219" spans="1:14">
      <c r="A219" s="221">
        <v>218</v>
      </c>
      <c r="B219" s="221" t="s">
        <v>1522</v>
      </c>
      <c r="C219" s="221">
        <v>1</v>
      </c>
      <c r="D219" s="221"/>
      <c r="E219" s="221"/>
    </row>
    <row r="220" spans="1:14">
      <c r="A220" s="221">
        <v>219</v>
      </c>
      <c r="B220" s="221" t="s">
        <v>1523</v>
      </c>
      <c r="C220" s="221">
        <v>1</v>
      </c>
      <c r="D220" s="221"/>
      <c r="E220" s="221"/>
    </row>
    <row r="221" spans="1:14">
      <c r="A221" s="221">
        <v>220</v>
      </c>
      <c r="B221" s="221" t="s">
        <v>1524</v>
      </c>
      <c r="C221" s="221">
        <v>1</v>
      </c>
      <c r="D221" s="221"/>
      <c r="E221" s="221"/>
    </row>
    <row r="222" spans="1:14">
      <c r="A222" s="221">
        <v>221</v>
      </c>
      <c r="B222" s="221" t="s">
        <v>1525</v>
      </c>
      <c r="C222" s="221">
        <v>1</v>
      </c>
      <c r="D222" s="221"/>
      <c r="E222" s="221"/>
    </row>
    <row r="223" spans="1:14">
      <c r="A223" s="221">
        <v>222</v>
      </c>
      <c r="B223" s="221" t="s">
        <v>1526</v>
      </c>
      <c r="C223" s="221">
        <v>1</v>
      </c>
      <c r="D223" s="221"/>
      <c r="E223" s="221"/>
    </row>
    <row r="224" spans="1:14">
      <c r="A224" s="221">
        <v>223</v>
      </c>
      <c r="B224" s="221" t="s">
        <v>1527</v>
      </c>
      <c r="C224" s="221"/>
      <c r="D224" s="221"/>
      <c r="E224" s="221"/>
      <c r="N224">
        <v>1</v>
      </c>
    </row>
    <row r="225" spans="1:18">
      <c r="A225" s="221">
        <v>224</v>
      </c>
      <c r="B225" s="221" t="s">
        <v>1528</v>
      </c>
      <c r="C225" s="221"/>
      <c r="D225" s="221"/>
      <c r="E225" s="221"/>
      <c r="K225">
        <v>1</v>
      </c>
    </row>
    <row r="226" spans="1:18">
      <c r="A226" s="221">
        <v>225</v>
      </c>
      <c r="B226" s="221" t="s">
        <v>1529</v>
      </c>
      <c r="C226" s="221"/>
      <c r="D226" s="221"/>
      <c r="E226" s="221"/>
      <c r="K226">
        <v>1</v>
      </c>
    </row>
    <row r="227" spans="1:18">
      <c r="A227" s="221">
        <v>226</v>
      </c>
      <c r="B227" s="221" t="s">
        <v>1530</v>
      </c>
      <c r="C227" s="221">
        <v>1</v>
      </c>
      <c r="D227" s="221"/>
      <c r="E227" s="221"/>
    </row>
    <row r="228" spans="1:18">
      <c r="A228" s="221">
        <v>227</v>
      </c>
      <c r="B228" s="221" t="s">
        <v>1531</v>
      </c>
      <c r="C228" s="221"/>
      <c r="D228" s="221"/>
      <c r="E228" s="221">
        <v>1</v>
      </c>
    </row>
    <row r="229" spans="1:18">
      <c r="A229" s="221">
        <v>228</v>
      </c>
      <c r="B229" s="221" t="s">
        <v>1532</v>
      </c>
      <c r="C229" s="221">
        <v>1</v>
      </c>
      <c r="D229" s="221"/>
      <c r="E229" s="221"/>
    </row>
    <row r="230" spans="1:18">
      <c r="A230" s="221">
        <v>229</v>
      </c>
      <c r="B230" s="221" t="s">
        <v>1533</v>
      </c>
      <c r="C230" s="221">
        <v>1</v>
      </c>
      <c r="D230" s="221"/>
      <c r="E230" s="221"/>
    </row>
    <row r="231" spans="1:18">
      <c r="A231" s="221">
        <v>230</v>
      </c>
      <c r="B231" s="221" t="s">
        <v>1534</v>
      </c>
      <c r="C231" s="221">
        <v>1</v>
      </c>
      <c r="D231" s="221"/>
      <c r="E231" s="221"/>
    </row>
    <row r="232" spans="1:18">
      <c r="A232" s="221">
        <v>231</v>
      </c>
      <c r="B232" s="221" t="s">
        <v>1535</v>
      </c>
      <c r="C232" s="221">
        <v>1</v>
      </c>
      <c r="D232" s="221"/>
      <c r="E232" s="221"/>
    </row>
    <row r="233" spans="1:18">
      <c r="A233" s="221">
        <v>232</v>
      </c>
      <c r="B233" s="224" t="s">
        <v>1536</v>
      </c>
      <c r="C233" s="221"/>
      <c r="D233" s="221"/>
      <c r="E233" s="221"/>
      <c r="K233">
        <v>1</v>
      </c>
    </row>
    <row r="234" spans="1:18">
      <c r="A234" s="221">
        <v>233</v>
      </c>
      <c r="B234" s="221" t="s">
        <v>1537</v>
      </c>
      <c r="C234" s="221">
        <v>1</v>
      </c>
      <c r="D234" s="221"/>
      <c r="E234" s="221"/>
    </row>
    <row r="235" spans="1:18">
      <c r="A235" s="221">
        <v>234</v>
      </c>
      <c r="B235" s="221" t="s">
        <v>1538</v>
      </c>
      <c r="C235" s="221">
        <v>1</v>
      </c>
      <c r="D235" s="221"/>
      <c r="E235" s="221"/>
    </row>
    <row r="236" spans="1:18">
      <c r="A236" s="221">
        <v>235</v>
      </c>
      <c r="B236" s="221" t="s">
        <v>1539</v>
      </c>
      <c r="C236" s="221">
        <v>1</v>
      </c>
      <c r="D236" s="221"/>
      <c r="E236" s="221"/>
    </row>
    <row r="237" spans="1:18">
      <c r="A237" s="221">
        <v>236</v>
      </c>
      <c r="B237" s="221" t="s">
        <v>1540</v>
      </c>
      <c r="C237" s="221">
        <v>1</v>
      </c>
      <c r="D237" s="221"/>
      <c r="E237" s="221"/>
    </row>
    <row r="238" spans="1:18">
      <c r="A238" s="221">
        <v>237</v>
      </c>
      <c r="B238" s="221" t="s">
        <v>1541</v>
      </c>
      <c r="C238" s="221"/>
      <c r="D238" s="221"/>
      <c r="E238" s="221"/>
      <c r="R238">
        <v>1</v>
      </c>
    </row>
    <row r="239" spans="1:18">
      <c r="A239" s="221">
        <v>238</v>
      </c>
      <c r="B239" s="221" t="s">
        <v>1542</v>
      </c>
      <c r="C239" s="221"/>
      <c r="D239" s="221"/>
      <c r="E239" s="221"/>
      <c r="G239">
        <v>1</v>
      </c>
    </row>
    <row r="240" spans="1:18">
      <c r="A240" s="221">
        <v>239</v>
      </c>
      <c r="B240" s="221" t="s">
        <v>1543</v>
      </c>
      <c r="C240" s="221"/>
      <c r="D240" s="221"/>
      <c r="E240" s="221"/>
      <c r="G240">
        <v>1</v>
      </c>
    </row>
    <row r="241" spans="1:22">
      <c r="A241" s="221">
        <v>240</v>
      </c>
      <c r="B241" s="221" t="s">
        <v>1544</v>
      </c>
      <c r="C241" s="221"/>
      <c r="D241" s="221"/>
      <c r="E241" s="221"/>
      <c r="G241">
        <v>1</v>
      </c>
    </row>
    <row r="242" spans="1:22">
      <c r="A242" s="221">
        <v>241</v>
      </c>
      <c r="B242" s="224" t="s">
        <v>1545</v>
      </c>
      <c r="C242" s="221"/>
      <c r="D242" s="221"/>
      <c r="E242" s="221"/>
      <c r="V242">
        <v>1</v>
      </c>
    </row>
    <row r="243" spans="1:22">
      <c r="A243" s="221">
        <v>242</v>
      </c>
      <c r="B243" s="221" t="s">
        <v>1546</v>
      </c>
      <c r="C243" s="221"/>
      <c r="D243" s="221"/>
      <c r="E243" s="221">
        <v>1</v>
      </c>
    </row>
    <row r="244" spans="1:22">
      <c r="A244" s="221">
        <v>243</v>
      </c>
      <c r="B244" s="221" t="s">
        <v>1547</v>
      </c>
      <c r="C244" s="221">
        <v>1</v>
      </c>
      <c r="D244" s="221"/>
      <c r="E244" s="221"/>
    </row>
    <row r="245" spans="1:22">
      <c r="A245" s="221">
        <v>244</v>
      </c>
      <c r="B245" s="221" t="s">
        <v>1548</v>
      </c>
      <c r="C245" s="221">
        <v>1</v>
      </c>
      <c r="D245" s="221"/>
      <c r="E245" s="221"/>
    </row>
    <row r="246" spans="1:22">
      <c r="A246" s="221">
        <v>245</v>
      </c>
      <c r="B246" s="221" t="s">
        <v>1549</v>
      </c>
      <c r="C246" s="221"/>
      <c r="D246" s="221"/>
      <c r="E246" s="221"/>
      <c r="N246">
        <v>1</v>
      </c>
    </row>
    <row r="247" spans="1:22">
      <c r="A247" s="221">
        <v>246</v>
      </c>
      <c r="B247" s="221" t="s">
        <v>188</v>
      </c>
      <c r="C247" s="221"/>
      <c r="D247" s="221"/>
      <c r="E247" s="221"/>
      <c r="F247">
        <v>1</v>
      </c>
    </row>
    <row r="248" spans="1:22">
      <c r="A248" s="221">
        <v>247</v>
      </c>
      <c r="B248" s="221" t="s">
        <v>1550</v>
      </c>
      <c r="C248" s="221"/>
      <c r="D248" s="221">
        <v>1</v>
      </c>
      <c r="E248" s="221"/>
    </row>
    <row r="249" spans="1:22">
      <c r="A249" s="221">
        <v>248</v>
      </c>
      <c r="B249" s="221" t="s">
        <v>1551</v>
      </c>
      <c r="C249" s="221"/>
      <c r="D249" s="221"/>
      <c r="E249" s="221"/>
      <c r="F249">
        <v>1</v>
      </c>
    </row>
    <row r="250" spans="1:22">
      <c r="A250" s="221">
        <v>249</v>
      </c>
      <c r="B250" s="224" t="s">
        <v>1552</v>
      </c>
      <c r="C250" s="221">
        <v>1</v>
      </c>
      <c r="D250" s="221"/>
      <c r="E250" s="221"/>
    </row>
    <row r="251" spans="1:22">
      <c r="A251" s="221">
        <v>250</v>
      </c>
      <c r="B251" s="224" t="s">
        <v>1553</v>
      </c>
      <c r="C251" s="221"/>
      <c r="D251" s="221"/>
      <c r="E251" s="221"/>
      <c r="N251">
        <v>1</v>
      </c>
    </row>
    <row r="252" spans="1:22">
      <c r="A252" s="221">
        <v>251</v>
      </c>
      <c r="B252" s="221" t="s">
        <v>1554</v>
      </c>
      <c r="C252" s="221">
        <v>1</v>
      </c>
      <c r="D252" s="221"/>
      <c r="E252" s="221"/>
    </row>
    <row r="253" spans="1:22">
      <c r="A253" s="221">
        <v>252</v>
      </c>
      <c r="B253" s="221" t="s">
        <v>1555</v>
      </c>
      <c r="C253" s="221"/>
      <c r="D253" s="221"/>
      <c r="E253" s="221"/>
      <c r="I253">
        <v>1</v>
      </c>
    </row>
    <row r="254" spans="1:22">
      <c r="A254" s="221">
        <v>253</v>
      </c>
      <c r="B254" s="221" t="s">
        <v>1556</v>
      </c>
      <c r="C254" s="221"/>
      <c r="D254" s="221"/>
      <c r="E254" s="221"/>
      <c r="I254">
        <v>1</v>
      </c>
    </row>
    <row r="255" spans="1:22">
      <c r="A255" s="221">
        <v>254</v>
      </c>
      <c r="B255" s="221" t="s">
        <v>1557</v>
      </c>
      <c r="C255" s="221"/>
      <c r="D255" s="221"/>
      <c r="E255" s="221"/>
      <c r="I255">
        <v>1</v>
      </c>
    </row>
    <row r="256" spans="1:22">
      <c r="A256" s="221">
        <v>255</v>
      </c>
      <c r="B256" s="221" t="s">
        <v>1558</v>
      </c>
      <c r="C256" s="221"/>
      <c r="D256" s="221"/>
      <c r="E256" s="221"/>
      <c r="I256">
        <v>1</v>
      </c>
    </row>
    <row r="257" spans="1:22">
      <c r="A257" s="221">
        <v>256</v>
      </c>
      <c r="B257" s="221" t="s">
        <v>1559</v>
      </c>
      <c r="C257" s="221"/>
      <c r="D257" s="221"/>
      <c r="E257" s="221"/>
      <c r="I257">
        <v>1</v>
      </c>
    </row>
    <row r="258" spans="1:22">
      <c r="A258" s="221">
        <v>257</v>
      </c>
      <c r="B258" s="224" t="s">
        <v>1560</v>
      </c>
      <c r="C258" s="221"/>
      <c r="D258" s="221"/>
      <c r="E258" s="221"/>
      <c r="I258">
        <v>1</v>
      </c>
    </row>
    <row r="259" spans="1:22">
      <c r="A259" s="221">
        <v>258</v>
      </c>
      <c r="B259" s="224" t="s">
        <v>1561</v>
      </c>
      <c r="C259" s="221"/>
      <c r="D259" s="221"/>
      <c r="E259" s="221"/>
      <c r="I259">
        <v>1</v>
      </c>
    </row>
    <row r="260" spans="1:22">
      <c r="A260" s="221">
        <v>259</v>
      </c>
      <c r="B260" s="224" t="s">
        <v>1562</v>
      </c>
      <c r="C260" s="221"/>
      <c r="D260" s="221"/>
      <c r="E260" s="221"/>
      <c r="I260">
        <v>1</v>
      </c>
    </row>
    <row r="261" spans="1:22">
      <c r="A261" s="221">
        <v>260</v>
      </c>
      <c r="B261" s="221" t="s">
        <v>1563</v>
      </c>
      <c r="C261" s="221"/>
      <c r="D261" s="221"/>
      <c r="E261" s="221"/>
      <c r="I261">
        <v>1</v>
      </c>
    </row>
    <row r="262" spans="1:22">
      <c r="A262" s="221">
        <v>261</v>
      </c>
      <c r="B262" s="221" t="s">
        <v>1564</v>
      </c>
      <c r="C262" s="221"/>
      <c r="D262" s="221"/>
      <c r="E262" s="221"/>
      <c r="I262">
        <v>1</v>
      </c>
    </row>
    <row r="263" spans="1:22">
      <c r="A263" s="221">
        <v>262</v>
      </c>
      <c r="B263" s="221" t="s">
        <v>1565</v>
      </c>
      <c r="C263" s="221"/>
      <c r="D263" s="221"/>
      <c r="E263" s="221"/>
      <c r="I263">
        <v>1</v>
      </c>
    </row>
    <row r="264" spans="1:22">
      <c r="A264" s="221">
        <v>263</v>
      </c>
      <c r="B264" s="221" t="s">
        <v>1566</v>
      </c>
      <c r="C264" s="221"/>
      <c r="D264" s="221"/>
      <c r="E264" s="221"/>
      <c r="I264">
        <v>1</v>
      </c>
    </row>
    <row r="265" spans="1:22">
      <c r="A265" s="221">
        <v>264</v>
      </c>
      <c r="B265" s="221" t="s">
        <v>1567</v>
      </c>
      <c r="C265" s="221"/>
      <c r="D265" s="221"/>
      <c r="E265" s="221"/>
      <c r="V265">
        <v>1</v>
      </c>
    </row>
    <row r="266" spans="1:22">
      <c r="A266" s="221">
        <v>265</v>
      </c>
      <c r="B266" s="221" t="s">
        <v>1568</v>
      </c>
      <c r="C266" s="221"/>
      <c r="D266" s="221"/>
      <c r="E266" s="221"/>
      <c r="N266">
        <v>1</v>
      </c>
    </row>
    <row r="267" spans="1:22">
      <c r="A267" s="221">
        <v>266</v>
      </c>
      <c r="B267" s="221" t="s">
        <v>1569</v>
      </c>
      <c r="C267" s="221">
        <v>1</v>
      </c>
      <c r="D267" s="221"/>
      <c r="E267" s="221"/>
    </row>
    <row r="268" spans="1:22">
      <c r="A268" s="221">
        <v>267</v>
      </c>
      <c r="B268" s="221" t="s">
        <v>1570</v>
      </c>
      <c r="C268" s="221">
        <v>1</v>
      </c>
      <c r="D268" s="221"/>
      <c r="E268" s="221"/>
    </row>
    <row r="269" spans="1:22">
      <c r="A269" s="221">
        <v>268</v>
      </c>
      <c r="B269" s="221" t="s">
        <v>24</v>
      </c>
      <c r="C269" s="221"/>
      <c r="D269" s="221"/>
      <c r="E269" s="221"/>
      <c r="K269">
        <v>1</v>
      </c>
    </row>
    <row r="270" spans="1:22">
      <c r="A270" s="221">
        <v>269</v>
      </c>
      <c r="B270" s="221" t="s">
        <v>1571</v>
      </c>
      <c r="C270" s="221"/>
      <c r="D270" s="221"/>
      <c r="E270" s="221"/>
      <c r="T270">
        <v>1</v>
      </c>
    </row>
    <row r="271" spans="1:22">
      <c r="A271" s="221">
        <v>270</v>
      </c>
      <c r="B271" s="221" t="s">
        <v>1572</v>
      </c>
      <c r="C271" s="221"/>
      <c r="D271" s="221"/>
      <c r="E271" s="221">
        <v>1</v>
      </c>
    </row>
    <row r="272" spans="1:22">
      <c r="A272" s="221">
        <v>271</v>
      </c>
      <c r="B272" s="221" t="s">
        <v>1573</v>
      </c>
      <c r="C272" s="221">
        <v>1</v>
      </c>
      <c r="D272" s="221"/>
      <c r="E272" s="221"/>
    </row>
    <row r="273" spans="1:15">
      <c r="A273" s="221">
        <v>272</v>
      </c>
      <c r="B273" s="221" t="s">
        <v>1574</v>
      </c>
      <c r="C273" s="221">
        <v>1</v>
      </c>
      <c r="D273" s="221"/>
      <c r="E273" s="221"/>
    </row>
    <row r="274" spans="1:15">
      <c r="A274" s="221">
        <v>273</v>
      </c>
      <c r="B274" s="221" t="s">
        <v>1575</v>
      </c>
      <c r="C274" s="221"/>
      <c r="D274" s="221"/>
      <c r="E274" s="221"/>
      <c r="F274">
        <v>1</v>
      </c>
    </row>
    <row r="275" spans="1:15">
      <c r="A275" s="221">
        <v>274</v>
      </c>
      <c r="B275" s="221" t="s">
        <v>1576</v>
      </c>
      <c r="C275" s="221">
        <v>1</v>
      </c>
      <c r="D275" s="221"/>
      <c r="E275" s="221"/>
    </row>
    <row r="276" spans="1:15">
      <c r="A276" s="221">
        <v>275</v>
      </c>
      <c r="B276" s="221" t="s">
        <v>1577</v>
      </c>
      <c r="C276" s="221">
        <v>1</v>
      </c>
      <c r="D276" s="221"/>
      <c r="E276" s="221"/>
    </row>
    <row r="277" spans="1:15">
      <c r="A277" s="221">
        <v>276</v>
      </c>
      <c r="B277" s="221" t="s">
        <v>1578</v>
      </c>
      <c r="C277" s="221"/>
      <c r="D277" s="221"/>
      <c r="E277" s="221"/>
      <c r="I277">
        <v>1</v>
      </c>
    </row>
    <row r="278" spans="1:15">
      <c r="A278" s="221">
        <v>277</v>
      </c>
      <c r="B278" s="221" t="s">
        <v>1579</v>
      </c>
      <c r="C278" s="221"/>
      <c r="D278" s="221"/>
      <c r="E278" s="221"/>
      <c r="G278">
        <v>1</v>
      </c>
    </row>
    <row r="279" spans="1:15">
      <c r="A279" s="221">
        <v>278</v>
      </c>
      <c r="B279" s="221" t="s">
        <v>1580</v>
      </c>
      <c r="C279" s="221"/>
      <c r="D279" s="221">
        <v>1</v>
      </c>
      <c r="E279" s="221"/>
    </row>
    <row r="280" spans="1:15">
      <c r="A280" s="221">
        <v>279</v>
      </c>
      <c r="B280" s="221" t="s">
        <v>1581</v>
      </c>
      <c r="C280" s="221"/>
      <c r="D280" s="221"/>
      <c r="E280" s="221"/>
      <c r="K280">
        <v>1</v>
      </c>
    </row>
    <row r="281" spans="1:15">
      <c r="A281" s="221">
        <v>280</v>
      </c>
      <c r="B281" s="221" t="s">
        <v>1582</v>
      </c>
      <c r="C281" s="221"/>
      <c r="D281" s="221"/>
      <c r="E281" s="221">
        <v>1</v>
      </c>
    </row>
    <row r="282" spans="1:15">
      <c r="A282" s="221">
        <v>281</v>
      </c>
      <c r="B282" s="221" t="s">
        <v>1583</v>
      </c>
      <c r="C282" s="221"/>
      <c r="D282" s="221"/>
      <c r="E282" s="221">
        <v>1</v>
      </c>
    </row>
    <row r="283" spans="1:15">
      <c r="A283" s="221">
        <v>282</v>
      </c>
      <c r="B283" s="221" t="s">
        <v>1584</v>
      </c>
      <c r="C283" s="221"/>
      <c r="D283" s="221"/>
      <c r="E283" s="221">
        <v>1</v>
      </c>
    </row>
    <row r="284" spans="1:15">
      <c r="A284" s="221">
        <v>283</v>
      </c>
      <c r="B284" s="221" t="s">
        <v>1585</v>
      </c>
      <c r="C284" s="221"/>
      <c r="D284" s="221"/>
      <c r="E284" s="221"/>
      <c r="F284">
        <v>1</v>
      </c>
    </row>
    <row r="285" spans="1:15">
      <c r="A285" s="221">
        <v>284</v>
      </c>
      <c r="B285" s="221" t="s">
        <v>1586</v>
      </c>
      <c r="C285" s="221"/>
      <c r="D285" s="221"/>
      <c r="E285" s="221"/>
      <c r="O285">
        <v>1</v>
      </c>
    </row>
    <row r="286" spans="1:15">
      <c r="A286" s="221">
        <v>285</v>
      </c>
      <c r="B286" s="221" t="s">
        <v>1587</v>
      </c>
      <c r="C286" s="221"/>
      <c r="D286" s="221"/>
      <c r="E286" s="221"/>
      <c r="O286">
        <v>1</v>
      </c>
    </row>
    <row r="287" spans="1:15">
      <c r="A287" s="221">
        <v>286</v>
      </c>
      <c r="B287" s="221" t="s">
        <v>1588</v>
      </c>
      <c r="C287" s="221"/>
      <c r="D287" s="221"/>
      <c r="E287" s="221"/>
      <c r="I287">
        <v>1</v>
      </c>
    </row>
    <row r="288" spans="1:15">
      <c r="A288" s="221">
        <v>287</v>
      </c>
      <c r="B288" s="221" t="s">
        <v>1589</v>
      </c>
      <c r="C288" s="221"/>
      <c r="D288" s="221"/>
      <c r="E288" s="221"/>
      <c r="I288">
        <v>1</v>
      </c>
    </row>
    <row r="289" spans="1:23">
      <c r="A289" s="221">
        <v>288</v>
      </c>
      <c r="B289" s="224" t="s">
        <v>1590</v>
      </c>
      <c r="C289" s="221"/>
      <c r="D289" s="221"/>
      <c r="E289" s="221">
        <v>1</v>
      </c>
    </row>
    <row r="290" spans="1:23">
      <c r="A290" s="221">
        <v>289</v>
      </c>
      <c r="B290" s="221" t="s">
        <v>1591</v>
      </c>
      <c r="C290" s="221"/>
      <c r="D290" s="221"/>
      <c r="E290" s="221"/>
      <c r="F290">
        <v>1</v>
      </c>
    </row>
    <row r="291" spans="1:23">
      <c r="A291" s="221">
        <v>290</v>
      </c>
      <c r="B291" s="224" t="s">
        <v>1592</v>
      </c>
      <c r="C291" s="221"/>
      <c r="D291" s="221"/>
      <c r="E291" s="221"/>
      <c r="G291">
        <v>1</v>
      </c>
    </row>
    <row r="292" spans="1:23">
      <c r="A292" s="221">
        <v>291</v>
      </c>
      <c r="B292" s="224" t="s">
        <v>1593</v>
      </c>
      <c r="C292" s="221"/>
      <c r="D292" s="221"/>
      <c r="E292" s="221"/>
      <c r="G292">
        <v>1</v>
      </c>
    </row>
    <row r="293" spans="1:23">
      <c r="A293" s="221">
        <v>292</v>
      </c>
      <c r="B293" s="224" t="s">
        <v>1594</v>
      </c>
      <c r="C293" s="221"/>
      <c r="D293" s="221"/>
      <c r="E293" s="221"/>
      <c r="G293">
        <v>1</v>
      </c>
    </row>
    <row r="294" spans="1:23">
      <c r="A294" s="221">
        <v>293</v>
      </c>
      <c r="B294" s="224" t="s">
        <v>1595</v>
      </c>
      <c r="C294" s="221"/>
      <c r="D294" s="221">
        <v>1</v>
      </c>
      <c r="E294" s="221"/>
    </row>
    <row r="295" spans="1:23">
      <c r="A295" s="221">
        <v>294</v>
      </c>
      <c r="B295" s="221" t="s">
        <v>1596</v>
      </c>
      <c r="C295" s="221"/>
      <c r="D295" s="221"/>
      <c r="E295" s="221"/>
      <c r="W295">
        <v>1</v>
      </c>
    </row>
    <row r="296" spans="1:23">
      <c r="A296" s="221">
        <v>295</v>
      </c>
      <c r="B296" s="221" t="s">
        <v>1597</v>
      </c>
      <c r="C296" s="221"/>
      <c r="D296" s="221"/>
      <c r="E296" s="221"/>
      <c r="H296">
        <v>1</v>
      </c>
    </row>
    <row r="297" spans="1:23">
      <c r="A297" s="221">
        <v>296</v>
      </c>
      <c r="B297" s="221" t="s">
        <v>1598</v>
      </c>
      <c r="C297" s="221">
        <v>1</v>
      </c>
      <c r="D297" s="221"/>
      <c r="E297" s="221"/>
    </row>
    <row r="298" spans="1:23">
      <c r="A298" s="221">
        <v>297</v>
      </c>
      <c r="B298" s="221" t="s">
        <v>1599</v>
      </c>
      <c r="C298" s="221">
        <v>1</v>
      </c>
      <c r="D298" s="221"/>
      <c r="E298" s="221"/>
    </row>
    <row r="299" spans="1:23">
      <c r="A299" s="221">
        <v>298</v>
      </c>
      <c r="B299" s="221" t="s">
        <v>1600</v>
      </c>
      <c r="C299" s="221">
        <v>1</v>
      </c>
      <c r="D299" s="221"/>
      <c r="E299" s="221"/>
    </row>
    <row r="300" spans="1:23">
      <c r="A300" s="221">
        <v>299</v>
      </c>
      <c r="B300" s="221" t="s">
        <v>1601</v>
      </c>
      <c r="C300" s="221"/>
      <c r="D300" s="221"/>
      <c r="E300" s="221">
        <v>1</v>
      </c>
    </row>
    <row r="301" spans="1:23">
      <c r="A301" s="221">
        <v>300</v>
      </c>
      <c r="B301" s="221" t="s">
        <v>1602</v>
      </c>
      <c r="C301" s="221">
        <v>1</v>
      </c>
      <c r="D301" s="221"/>
      <c r="E301" s="221"/>
    </row>
    <row r="302" spans="1:23">
      <c r="A302" s="221">
        <v>301</v>
      </c>
      <c r="B302" s="221" t="s">
        <v>1603</v>
      </c>
      <c r="C302" s="221">
        <v>1</v>
      </c>
      <c r="D302" s="221"/>
      <c r="E302" s="221"/>
    </row>
    <row r="303" spans="1:23">
      <c r="A303" s="221">
        <v>302</v>
      </c>
      <c r="B303" s="221" t="s">
        <v>1604</v>
      </c>
      <c r="C303" s="221">
        <v>1</v>
      </c>
      <c r="D303" s="221"/>
      <c r="E303" s="221"/>
    </row>
    <row r="304" spans="1:23">
      <c r="A304" s="221">
        <v>303</v>
      </c>
      <c r="B304" s="221" t="s">
        <v>1605</v>
      </c>
      <c r="C304" s="221">
        <v>1</v>
      </c>
      <c r="D304" s="221"/>
      <c r="E304" s="221"/>
    </row>
    <row r="305" spans="1:21">
      <c r="A305" s="221">
        <v>304</v>
      </c>
      <c r="B305" s="221" t="s">
        <v>1606</v>
      </c>
      <c r="C305" s="221">
        <v>1</v>
      </c>
      <c r="D305" s="221"/>
      <c r="E305" s="221"/>
    </row>
    <row r="306" spans="1:21">
      <c r="A306" s="221">
        <v>305</v>
      </c>
      <c r="B306" s="221" t="s">
        <v>1607</v>
      </c>
      <c r="C306" s="221">
        <v>1</v>
      </c>
      <c r="D306" s="221"/>
      <c r="E306" s="221"/>
    </row>
    <row r="307" spans="1:21">
      <c r="A307" s="221">
        <v>306</v>
      </c>
      <c r="B307" s="221" t="s">
        <v>1608</v>
      </c>
      <c r="C307" s="221"/>
      <c r="D307" s="221"/>
      <c r="E307" s="221">
        <v>1</v>
      </c>
    </row>
    <row r="308" spans="1:21">
      <c r="A308" s="221">
        <v>307</v>
      </c>
      <c r="B308" s="224" t="s">
        <v>1609</v>
      </c>
      <c r="C308" s="221"/>
      <c r="D308" s="221"/>
      <c r="E308" s="221">
        <v>1</v>
      </c>
    </row>
    <row r="309" spans="1:21">
      <c r="A309" s="221">
        <v>308</v>
      </c>
      <c r="B309" s="221" t="s">
        <v>1610</v>
      </c>
      <c r="C309" s="221">
        <v>1</v>
      </c>
      <c r="D309" s="221"/>
      <c r="E309" s="221"/>
    </row>
    <row r="310" spans="1:21">
      <c r="A310" s="221">
        <v>309</v>
      </c>
      <c r="B310" s="224" t="s">
        <v>1611</v>
      </c>
      <c r="C310" s="221"/>
      <c r="D310" s="221"/>
      <c r="E310" s="221">
        <v>1</v>
      </c>
    </row>
    <row r="311" spans="1:21">
      <c r="A311" s="221">
        <v>310</v>
      </c>
      <c r="B311" s="221" t="s">
        <v>1612</v>
      </c>
      <c r="C311" s="221">
        <v>1</v>
      </c>
      <c r="D311" s="221"/>
      <c r="E311" s="221"/>
    </row>
    <row r="312" spans="1:21">
      <c r="A312" s="221">
        <v>311</v>
      </c>
      <c r="B312" s="221" t="s">
        <v>1613</v>
      </c>
      <c r="C312" s="221">
        <v>1</v>
      </c>
      <c r="D312" s="221"/>
      <c r="E312" s="221"/>
    </row>
    <row r="313" spans="1:21">
      <c r="A313" s="221">
        <v>312</v>
      </c>
      <c r="B313" s="221" t="s">
        <v>1614</v>
      </c>
      <c r="C313" s="221">
        <v>1</v>
      </c>
      <c r="D313" s="221"/>
      <c r="E313" s="221"/>
    </row>
    <row r="314" spans="1:21">
      <c r="A314" s="221">
        <v>313</v>
      </c>
      <c r="B314" s="221" t="s">
        <v>1615</v>
      </c>
      <c r="C314" s="221">
        <v>1</v>
      </c>
      <c r="D314" s="221"/>
      <c r="E314" s="221"/>
    </row>
    <row r="315" spans="1:21">
      <c r="A315" s="221">
        <v>314</v>
      </c>
      <c r="B315" s="221" t="s">
        <v>1616</v>
      </c>
      <c r="C315" s="221">
        <v>1</v>
      </c>
      <c r="D315" s="221"/>
      <c r="E315" s="221"/>
    </row>
    <row r="316" spans="1:21">
      <c r="A316" s="221">
        <v>315</v>
      </c>
      <c r="B316" s="221" t="s">
        <v>1617</v>
      </c>
      <c r="C316" s="221">
        <v>1</v>
      </c>
      <c r="D316" s="221"/>
      <c r="E316" s="221"/>
    </row>
    <row r="317" spans="1:21">
      <c r="A317" s="221">
        <v>316</v>
      </c>
      <c r="B317" s="221" t="s">
        <v>1618</v>
      </c>
      <c r="C317" s="221"/>
      <c r="D317" s="221"/>
      <c r="E317" s="221">
        <v>1</v>
      </c>
    </row>
    <row r="318" spans="1:21">
      <c r="A318" s="221">
        <v>317</v>
      </c>
      <c r="B318" s="221" t="s">
        <v>1619</v>
      </c>
      <c r="C318" s="221">
        <v>1</v>
      </c>
      <c r="D318" s="221"/>
      <c r="E318" s="221"/>
    </row>
    <row r="319" spans="1:21">
      <c r="A319" s="221">
        <v>318</v>
      </c>
      <c r="B319" s="221" t="s">
        <v>1620</v>
      </c>
      <c r="C319" s="221"/>
      <c r="D319" s="221"/>
      <c r="E319" s="221"/>
      <c r="U319">
        <v>1</v>
      </c>
    </row>
    <row r="320" spans="1:21">
      <c r="A320" s="221">
        <v>319</v>
      </c>
      <c r="B320" s="221" t="s">
        <v>1621</v>
      </c>
      <c r="C320" s="221">
        <v>1</v>
      </c>
      <c r="D320" s="221"/>
      <c r="E320" s="221"/>
    </row>
    <row r="321" spans="1:5">
      <c r="A321" s="221">
        <v>320</v>
      </c>
      <c r="B321" s="221" t="s">
        <v>1622</v>
      </c>
      <c r="C321" s="221">
        <v>1</v>
      </c>
      <c r="D321" s="221"/>
      <c r="E321" s="221"/>
    </row>
    <row r="322" spans="1:5">
      <c r="A322" s="221">
        <v>321</v>
      </c>
      <c r="B322" s="221" t="s">
        <v>1623</v>
      </c>
      <c r="C322" s="221">
        <v>1</v>
      </c>
      <c r="D322" s="221"/>
      <c r="E322" s="221"/>
    </row>
    <row r="323" spans="1:5">
      <c r="A323" s="221">
        <v>322</v>
      </c>
      <c r="B323" s="221" t="s">
        <v>1624</v>
      </c>
      <c r="C323" s="221">
        <v>1</v>
      </c>
      <c r="D323" s="221"/>
      <c r="E323" s="221"/>
    </row>
    <row r="324" spans="1:5">
      <c r="A324" s="221">
        <v>323</v>
      </c>
      <c r="B324" s="221" t="s">
        <v>1625</v>
      </c>
      <c r="C324" s="221">
        <v>1</v>
      </c>
      <c r="D324" s="221"/>
      <c r="E324" s="221"/>
    </row>
    <row r="325" spans="1:5">
      <c r="A325" s="221">
        <v>324</v>
      </c>
      <c r="B325" s="221" t="s">
        <v>1626</v>
      </c>
      <c r="C325" s="221">
        <v>1</v>
      </c>
      <c r="D325" s="221"/>
      <c r="E325" s="221"/>
    </row>
    <row r="326" spans="1:5">
      <c r="A326" s="221">
        <v>325</v>
      </c>
      <c r="B326" s="221" t="s">
        <v>1627</v>
      </c>
      <c r="C326" s="221">
        <v>1</v>
      </c>
      <c r="D326" s="221"/>
      <c r="E326" s="221"/>
    </row>
    <row r="327" spans="1:5">
      <c r="A327" s="221">
        <v>326</v>
      </c>
      <c r="B327" s="221" t="s">
        <v>1628</v>
      </c>
      <c r="C327" s="221">
        <v>1</v>
      </c>
      <c r="D327" s="221"/>
      <c r="E327" s="221"/>
    </row>
    <row r="328" spans="1:5">
      <c r="A328" s="221">
        <v>327</v>
      </c>
      <c r="B328" s="221" t="s">
        <v>1629</v>
      </c>
      <c r="C328" s="221">
        <v>1</v>
      </c>
      <c r="D328" s="221"/>
      <c r="E328" s="221"/>
    </row>
    <row r="329" spans="1:5">
      <c r="A329" s="221">
        <v>328</v>
      </c>
      <c r="B329" s="221" t="s">
        <v>1630</v>
      </c>
      <c r="C329" s="221">
        <v>1</v>
      </c>
      <c r="D329" s="221"/>
      <c r="E329" s="221"/>
    </row>
    <row r="330" spans="1:5">
      <c r="A330" s="221">
        <v>329</v>
      </c>
      <c r="B330" s="221" t="s">
        <v>1631</v>
      </c>
      <c r="C330" s="221">
        <v>1</v>
      </c>
      <c r="D330" s="221"/>
      <c r="E330" s="221"/>
    </row>
    <row r="331" spans="1:5">
      <c r="A331" s="221">
        <v>330</v>
      </c>
      <c r="B331" s="221" t="s">
        <v>1632</v>
      </c>
      <c r="C331" s="221">
        <v>1</v>
      </c>
      <c r="D331" s="221"/>
      <c r="E331" s="221"/>
    </row>
    <row r="332" spans="1:5">
      <c r="A332" s="221">
        <v>331</v>
      </c>
      <c r="B332" s="221" t="s">
        <v>1633</v>
      </c>
      <c r="C332" s="221">
        <v>1</v>
      </c>
      <c r="D332" s="221"/>
      <c r="E332" s="221"/>
    </row>
    <row r="333" spans="1:5">
      <c r="A333" s="221">
        <v>332</v>
      </c>
      <c r="B333" s="221" t="s">
        <v>1634</v>
      </c>
      <c r="C333" s="221">
        <v>1</v>
      </c>
      <c r="D333" s="221"/>
      <c r="E333" s="221"/>
    </row>
    <row r="334" spans="1:5">
      <c r="A334" s="221">
        <v>333</v>
      </c>
      <c r="B334" s="221" t="s">
        <v>1635</v>
      </c>
      <c r="C334" s="221"/>
      <c r="D334" s="221"/>
      <c r="E334" s="221">
        <v>1</v>
      </c>
    </row>
    <row r="335" spans="1:5">
      <c r="A335" s="221">
        <v>334</v>
      </c>
      <c r="B335" s="221" t="s">
        <v>1636</v>
      </c>
      <c r="C335" s="221"/>
      <c r="D335" s="221"/>
      <c r="E335" s="221">
        <v>1</v>
      </c>
    </row>
    <row r="336" spans="1:5">
      <c r="A336" s="221">
        <v>335</v>
      </c>
      <c r="B336" s="221" t="s">
        <v>1637</v>
      </c>
      <c r="C336" s="221">
        <v>1</v>
      </c>
      <c r="D336" s="221"/>
      <c r="E336" s="221"/>
    </row>
    <row r="337" spans="1:11">
      <c r="A337" s="221">
        <v>336</v>
      </c>
      <c r="B337" s="221" t="s">
        <v>1638</v>
      </c>
      <c r="C337" s="221"/>
      <c r="D337" s="221"/>
      <c r="E337" s="221">
        <v>1</v>
      </c>
    </row>
    <row r="338" spans="1:11">
      <c r="A338" s="221">
        <v>337</v>
      </c>
      <c r="B338" s="221" t="s">
        <v>1639</v>
      </c>
      <c r="C338" s="221"/>
      <c r="D338" s="221"/>
      <c r="E338" s="221">
        <v>1</v>
      </c>
    </row>
    <row r="339" spans="1:11">
      <c r="A339" s="221">
        <v>338</v>
      </c>
      <c r="B339" s="221" t="s">
        <v>1640</v>
      </c>
      <c r="C339" s="221">
        <v>1</v>
      </c>
      <c r="D339" s="221"/>
      <c r="E339" s="221"/>
    </row>
    <row r="340" spans="1:11">
      <c r="A340" s="221">
        <v>339</v>
      </c>
      <c r="B340" s="221" t="s">
        <v>1641</v>
      </c>
      <c r="C340" s="221">
        <v>1</v>
      </c>
      <c r="D340" s="221"/>
      <c r="E340" s="221"/>
    </row>
    <row r="341" spans="1:11">
      <c r="A341" s="221">
        <v>340</v>
      </c>
      <c r="B341" s="221" t="s">
        <v>1642</v>
      </c>
      <c r="C341" s="221">
        <v>1</v>
      </c>
      <c r="D341" s="221"/>
      <c r="E341" s="221"/>
    </row>
    <row r="342" spans="1:11">
      <c r="A342" s="221">
        <v>341</v>
      </c>
      <c r="B342" s="221" t="s">
        <v>1643</v>
      </c>
      <c r="C342" s="221">
        <v>1</v>
      </c>
      <c r="D342" s="221"/>
      <c r="E342" s="221"/>
    </row>
    <row r="343" spans="1:11">
      <c r="A343" s="221">
        <v>342</v>
      </c>
      <c r="B343" s="221" t="s">
        <v>1644</v>
      </c>
      <c r="C343" s="221">
        <v>1</v>
      </c>
      <c r="D343" s="221"/>
      <c r="E343" s="221"/>
    </row>
    <row r="344" spans="1:11">
      <c r="A344" s="221">
        <v>343</v>
      </c>
      <c r="B344" s="221" t="s">
        <v>1645</v>
      </c>
      <c r="C344" s="221">
        <v>1</v>
      </c>
      <c r="D344" s="221"/>
      <c r="E344" s="221"/>
    </row>
    <row r="345" spans="1:11">
      <c r="A345" s="221">
        <v>344</v>
      </c>
      <c r="B345" s="221" t="s">
        <v>1646</v>
      </c>
      <c r="C345" s="221"/>
      <c r="D345" s="221"/>
      <c r="E345" s="221"/>
      <c r="K345">
        <v>1</v>
      </c>
    </row>
    <row r="346" spans="1:11">
      <c r="A346" s="221">
        <v>345</v>
      </c>
      <c r="B346" s="224" t="s">
        <v>1647</v>
      </c>
      <c r="C346" s="221"/>
      <c r="D346" s="221">
        <v>1</v>
      </c>
      <c r="E346" s="221"/>
    </row>
    <row r="347" spans="1:11">
      <c r="A347" s="221">
        <v>346</v>
      </c>
      <c r="B347" s="224" t="s">
        <v>1648</v>
      </c>
      <c r="C347" s="221"/>
      <c r="D347" s="221">
        <v>1</v>
      </c>
      <c r="E347" s="221"/>
    </row>
    <row r="348" spans="1:11">
      <c r="A348" s="221">
        <v>347</v>
      </c>
      <c r="B348" s="221" t="s">
        <v>1649</v>
      </c>
      <c r="C348" s="221">
        <v>1</v>
      </c>
      <c r="D348" s="221"/>
      <c r="E348" s="221"/>
    </row>
    <row r="349" spans="1:11">
      <c r="A349" s="221">
        <v>348</v>
      </c>
      <c r="B349" s="221" t="s">
        <v>191</v>
      </c>
      <c r="C349" s="221"/>
      <c r="D349" s="221"/>
      <c r="E349" s="221"/>
      <c r="I349">
        <v>1</v>
      </c>
    </row>
    <row r="350" spans="1:11">
      <c r="A350" s="221">
        <v>349</v>
      </c>
      <c r="B350" s="221" t="s">
        <v>1650</v>
      </c>
      <c r="C350" s="221">
        <v>1</v>
      </c>
      <c r="D350" s="221"/>
      <c r="E350" s="221"/>
    </row>
    <row r="351" spans="1:11">
      <c r="A351" s="221">
        <v>350</v>
      </c>
      <c r="B351" s="221" t="s">
        <v>1651</v>
      </c>
      <c r="C351" s="221">
        <v>1</v>
      </c>
      <c r="D351" s="221"/>
      <c r="E351" s="221"/>
    </row>
    <row r="352" spans="1:11">
      <c r="A352" s="221">
        <v>351</v>
      </c>
      <c r="B352" s="221" t="s">
        <v>1652</v>
      </c>
      <c r="C352" s="221">
        <v>1</v>
      </c>
      <c r="D352" s="221"/>
      <c r="E352" s="221"/>
    </row>
    <row r="353" spans="1:15">
      <c r="A353" s="221">
        <v>352</v>
      </c>
      <c r="B353" s="221" t="s">
        <v>1653</v>
      </c>
      <c r="C353" s="221">
        <v>1</v>
      </c>
      <c r="D353" s="221"/>
      <c r="E353" s="221"/>
    </row>
    <row r="354" spans="1:15">
      <c r="A354" s="221">
        <v>353</v>
      </c>
      <c r="B354" s="221" t="s">
        <v>1654</v>
      </c>
      <c r="C354" s="221"/>
      <c r="D354" s="221"/>
      <c r="E354" s="221"/>
      <c r="J354">
        <v>1</v>
      </c>
    </row>
    <row r="355" spans="1:15">
      <c r="A355" s="221">
        <v>354</v>
      </c>
      <c r="B355" s="221" t="s">
        <v>1655</v>
      </c>
      <c r="C355" s="221"/>
      <c r="D355" s="221"/>
      <c r="E355" s="221">
        <v>1</v>
      </c>
    </row>
    <row r="356" spans="1:15">
      <c r="A356" s="221">
        <v>355</v>
      </c>
      <c r="B356" s="221" t="s">
        <v>1656</v>
      </c>
      <c r="C356" s="221"/>
      <c r="D356" s="221"/>
      <c r="E356" s="221"/>
      <c r="O356">
        <v>1</v>
      </c>
    </row>
    <row r="357" spans="1:15">
      <c r="A357" s="221">
        <v>356</v>
      </c>
      <c r="B357" s="221" t="s">
        <v>1657</v>
      </c>
      <c r="C357" s="221"/>
      <c r="D357" s="221">
        <v>1</v>
      </c>
      <c r="E357" s="221"/>
    </row>
    <row r="358" spans="1:15">
      <c r="A358" s="221">
        <v>357</v>
      </c>
      <c r="B358" s="221" t="s">
        <v>1658</v>
      </c>
      <c r="C358" s="221"/>
      <c r="D358" s="221"/>
      <c r="E358" s="221"/>
      <c r="L358">
        <v>1</v>
      </c>
    </row>
    <row r="359" spans="1:15">
      <c r="A359" s="221">
        <v>358</v>
      </c>
      <c r="B359" s="221" t="s">
        <v>1659</v>
      </c>
      <c r="C359" s="221">
        <v>1</v>
      </c>
      <c r="D359" s="221"/>
      <c r="E359" s="221"/>
    </row>
    <row r="360" spans="1:15">
      <c r="A360" s="221">
        <v>359</v>
      </c>
      <c r="B360" s="221" t="s">
        <v>1660</v>
      </c>
      <c r="C360" s="221">
        <v>1</v>
      </c>
      <c r="D360" s="221"/>
      <c r="E360" s="221"/>
    </row>
    <row r="361" spans="1:15">
      <c r="A361" s="221">
        <v>360</v>
      </c>
      <c r="B361" s="221" t="s">
        <v>1661</v>
      </c>
      <c r="C361" s="221">
        <v>1</v>
      </c>
      <c r="D361" s="221"/>
      <c r="E361" s="221"/>
    </row>
    <row r="362" spans="1:15">
      <c r="A362" s="221">
        <v>361</v>
      </c>
      <c r="B362" s="221" t="s">
        <v>1662</v>
      </c>
      <c r="C362" s="221">
        <v>1</v>
      </c>
      <c r="D362" s="221"/>
      <c r="E362" s="221"/>
    </row>
    <row r="363" spans="1:15">
      <c r="A363" s="221">
        <v>362</v>
      </c>
      <c r="B363" s="221" t="s">
        <v>1663</v>
      </c>
      <c r="C363" s="221">
        <v>1</v>
      </c>
      <c r="D363" s="221"/>
      <c r="E363" s="221"/>
    </row>
    <row r="364" spans="1:15">
      <c r="A364" s="221">
        <v>363</v>
      </c>
      <c r="B364" s="221" t="s">
        <v>1664</v>
      </c>
      <c r="C364" s="221">
        <v>1</v>
      </c>
      <c r="D364" s="221"/>
      <c r="E364" s="221"/>
    </row>
    <row r="365" spans="1:15">
      <c r="A365" s="221">
        <v>364</v>
      </c>
      <c r="B365" s="221" t="s">
        <v>1665</v>
      </c>
      <c r="C365" s="221">
        <v>1</v>
      </c>
      <c r="D365" s="221"/>
      <c r="E365" s="221"/>
    </row>
    <row r="366" spans="1:15">
      <c r="A366" s="221">
        <v>365</v>
      </c>
      <c r="B366" s="221" t="s">
        <v>1666</v>
      </c>
      <c r="C366" s="221"/>
      <c r="D366" s="221"/>
      <c r="E366" s="221"/>
      <c r="F366">
        <v>1</v>
      </c>
    </row>
    <row r="367" spans="1:15">
      <c r="A367" s="221">
        <v>366</v>
      </c>
      <c r="B367" s="221" t="s">
        <v>1667</v>
      </c>
      <c r="C367" s="221">
        <v>1</v>
      </c>
      <c r="D367" s="221"/>
      <c r="E367" s="221"/>
    </row>
    <row r="368" spans="1:15">
      <c r="A368" s="221">
        <v>367</v>
      </c>
      <c r="B368" s="224" t="s">
        <v>1668</v>
      </c>
      <c r="C368" s="221"/>
      <c r="D368" s="221"/>
      <c r="E368" s="221"/>
      <c r="F368">
        <v>1</v>
      </c>
    </row>
    <row r="369" spans="1:21">
      <c r="A369" s="221">
        <v>368</v>
      </c>
      <c r="B369" s="221" t="s">
        <v>1669</v>
      </c>
      <c r="C369" s="221"/>
      <c r="D369" s="221"/>
      <c r="E369" s="221">
        <v>1</v>
      </c>
    </row>
    <row r="370" spans="1:21">
      <c r="A370" s="221">
        <v>369</v>
      </c>
      <c r="B370" s="221" t="s">
        <v>1670</v>
      </c>
      <c r="C370" s="221"/>
      <c r="D370" s="221"/>
      <c r="E370" s="221">
        <v>1</v>
      </c>
    </row>
    <row r="371" spans="1:21">
      <c r="A371" s="221">
        <v>370</v>
      </c>
      <c r="B371" s="221" t="s">
        <v>1671</v>
      </c>
      <c r="C371" s="221"/>
      <c r="D371" s="221"/>
      <c r="E371" s="221"/>
      <c r="F371">
        <v>1</v>
      </c>
      <c r="I371">
        <v>1</v>
      </c>
    </row>
    <row r="372" spans="1:21">
      <c r="A372" s="221">
        <v>371</v>
      </c>
      <c r="B372" s="221" t="s">
        <v>1672</v>
      </c>
      <c r="C372" s="221"/>
      <c r="D372" s="221"/>
      <c r="E372" s="221"/>
      <c r="I372">
        <v>1</v>
      </c>
    </row>
    <row r="373" spans="1:21">
      <c r="A373" s="221">
        <v>372</v>
      </c>
      <c r="B373" s="221" t="s">
        <v>1673</v>
      </c>
      <c r="C373" s="221"/>
      <c r="D373" s="221"/>
      <c r="E373" s="221"/>
      <c r="I373">
        <v>1</v>
      </c>
    </row>
    <row r="374" spans="1:21">
      <c r="A374" s="221">
        <v>373</v>
      </c>
      <c r="B374" s="221" t="s">
        <v>1674</v>
      </c>
      <c r="C374" s="221"/>
      <c r="D374" s="221"/>
      <c r="E374" s="221"/>
      <c r="I374">
        <v>1</v>
      </c>
    </row>
    <row r="375" spans="1:21">
      <c r="A375" s="221">
        <v>374</v>
      </c>
      <c r="B375" s="221" t="s">
        <v>1675</v>
      </c>
      <c r="C375" s="221"/>
      <c r="D375" s="221"/>
      <c r="E375" s="221"/>
      <c r="I375">
        <v>1</v>
      </c>
    </row>
    <row r="376" spans="1:21">
      <c r="A376" s="221">
        <v>375</v>
      </c>
      <c r="B376" s="221" t="s">
        <v>1676</v>
      </c>
      <c r="C376" s="221"/>
      <c r="D376" s="221"/>
      <c r="E376" s="221"/>
      <c r="I376">
        <v>1</v>
      </c>
    </row>
    <row r="377" spans="1:21">
      <c r="A377" s="221">
        <v>376</v>
      </c>
      <c r="B377" s="221" t="s">
        <v>1677</v>
      </c>
      <c r="C377" s="221"/>
      <c r="D377" s="221"/>
      <c r="E377" s="221"/>
      <c r="I377">
        <v>1</v>
      </c>
    </row>
    <row r="378" spans="1:21">
      <c r="A378" s="221">
        <v>377</v>
      </c>
      <c r="B378" s="221" t="s">
        <v>1678</v>
      </c>
      <c r="C378" s="221"/>
      <c r="D378" s="221"/>
      <c r="E378" s="221"/>
      <c r="I378">
        <v>1</v>
      </c>
    </row>
    <row r="379" spans="1:21">
      <c r="A379" s="221">
        <v>378</v>
      </c>
      <c r="B379" s="221" t="s">
        <v>1679</v>
      </c>
      <c r="C379" s="221"/>
      <c r="D379" s="221"/>
      <c r="E379" s="221"/>
      <c r="I379">
        <v>1</v>
      </c>
    </row>
    <row r="380" spans="1:21">
      <c r="A380" s="221">
        <v>379</v>
      </c>
      <c r="B380" s="221" t="s">
        <v>1680</v>
      </c>
      <c r="C380" s="221"/>
      <c r="D380" s="221"/>
      <c r="E380" s="221"/>
      <c r="I380">
        <v>1</v>
      </c>
    </row>
    <row r="381" spans="1:21">
      <c r="A381" s="221">
        <v>380</v>
      </c>
      <c r="B381" s="221" t="s">
        <v>1681</v>
      </c>
      <c r="C381" s="221"/>
      <c r="D381" s="221"/>
      <c r="E381" s="221"/>
      <c r="U381">
        <v>1</v>
      </c>
    </row>
    <row r="382" spans="1:21">
      <c r="A382" s="221">
        <v>381</v>
      </c>
      <c r="B382" s="221" t="s">
        <v>1682</v>
      </c>
      <c r="C382" s="221"/>
      <c r="D382" s="221"/>
      <c r="E382" s="221">
        <v>1</v>
      </c>
    </row>
    <row r="383" spans="1:21">
      <c r="A383" s="221">
        <v>382</v>
      </c>
      <c r="B383" s="221" t="s">
        <v>1683</v>
      </c>
      <c r="C383" s="221"/>
      <c r="D383" s="221"/>
      <c r="E383" s="221"/>
      <c r="I383">
        <v>1</v>
      </c>
    </row>
    <row r="384" spans="1:21">
      <c r="A384" s="221">
        <v>383</v>
      </c>
      <c r="B384" s="221" t="s">
        <v>1684</v>
      </c>
      <c r="C384" s="221"/>
      <c r="D384" s="221"/>
      <c r="E384" s="221"/>
      <c r="I384">
        <v>1</v>
      </c>
    </row>
    <row r="385" spans="1:22">
      <c r="A385" s="221">
        <v>384</v>
      </c>
      <c r="B385" s="221" t="s">
        <v>1685</v>
      </c>
      <c r="C385" s="221"/>
      <c r="D385" s="221"/>
      <c r="E385" s="221"/>
      <c r="V385">
        <v>1</v>
      </c>
    </row>
    <row r="386" spans="1:22">
      <c r="A386" s="221">
        <v>385</v>
      </c>
      <c r="B386" s="224" t="s">
        <v>1686</v>
      </c>
      <c r="C386" s="221">
        <v>1</v>
      </c>
      <c r="D386" s="221"/>
      <c r="E386" s="221"/>
    </row>
    <row r="387" spans="1:22">
      <c r="A387" s="221">
        <v>386</v>
      </c>
      <c r="B387" s="221" t="s">
        <v>1687</v>
      </c>
      <c r="C387" s="221">
        <v>1</v>
      </c>
      <c r="D387" s="221"/>
      <c r="E387" s="221"/>
    </row>
    <row r="388" spans="1:22">
      <c r="A388" s="221">
        <v>387</v>
      </c>
      <c r="B388" s="221" t="s">
        <v>1688</v>
      </c>
      <c r="C388" s="221">
        <v>1</v>
      </c>
      <c r="D388" s="221"/>
      <c r="E388" s="221"/>
    </row>
    <row r="389" spans="1:22">
      <c r="A389" s="221">
        <v>388</v>
      </c>
      <c r="B389" s="221" t="s">
        <v>190</v>
      </c>
      <c r="C389" s="221"/>
      <c r="D389" s="221"/>
      <c r="E389" s="221"/>
      <c r="G389">
        <v>1</v>
      </c>
    </row>
    <row r="390" spans="1:22">
      <c r="A390" s="221">
        <v>389</v>
      </c>
      <c r="B390" s="221" t="s">
        <v>1689</v>
      </c>
      <c r="C390" s="221"/>
      <c r="D390" s="221"/>
      <c r="E390" s="221">
        <v>1</v>
      </c>
    </row>
    <row r="391" spans="1:22">
      <c r="A391" s="221">
        <v>390</v>
      </c>
      <c r="B391" s="224" t="s">
        <v>1690</v>
      </c>
      <c r="C391" s="221"/>
      <c r="D391" s="221"/>
      <c r="E391" s="221"/>
      <c r="S391">
        <v>1</v>
      </c>
    </row>
    <row r="392" spans="1:22">
      <c r="A392" s="221">
        <v>391</v>
      </c>
      <c r="B392" s="224" t="s">
        <v>1691</v>
      </c>
      <c r="C392" s="221"/>
      <c r="D392" s="221"/>
      <c r="E392" s="221"/>
      <c r="S392">
        <v>1</v>
      </c>
    </row>
    <row r="393" spans="1:22">
      <c r="A393" s="221">
        <v>392</v>
      </c>
      <c r="B393" s="221" t="s">
        <v>1692</v>
      </c>
      <c r="C393" s="221"/>
      <c r="D393" s="221"/>
      <c r="E393" s="221"/>
      <c r="K393">
        <v>1</v>
      </c>
    </row>
    <row r="394" spans="1:22">
      <c r="A394" s="221">
        <v>393</v>
      </c>
      <c r="B394" s="221" t="s">
        <v>1693</v>
      </c>
      <c r="C394" s="221"/>
      <c r="D394" s="221"/>
      <c r="E394" s="221">
        <v>1</v>
      </c>
    </row>
    <row r="395" spans="1:22">
      <c r="A395" s="221">
        <v>394</v>
      </c>
      <c r="B395" s="221" t="s">
        <v>1694</v>
      </c>
      <c r="C395" s="221"/>
      <c r="D395" s="221"/>
      <c r="E395" s="221">
        <v>1</v>
      </c>
    </row>
    <row r="396" spans="1:22">
      <c r="A396" s="221">
        <v>395</v>
      </c>
      <c r="B396" s="221" t="s">
        <v>1695</v>
      </c>
      <c r="C396" s="221">
        <v>1</v>
      </c>
      <c r="D396" s="221"/>
      <c r="E396" s="221"/>
    </row>
    <row r="397" spans="1:22">
      <c r="A397" s="221">
        <v>396</v>
      </c>
      <c r="B397" s="221" t="s">
        <v>1696</v>
      </c>
      <c r="C397" s="221">
        <v>1</v>
      </c>
      <c r="D397" s="221"/>
      <c r="E397" s="221"/>
    </row>
    <row r="398" spans="1:22">
      <c r="A398" s="221">
        <v>397</v>
      </c>
      <c r="B398" s="224" t="s">
        <v>1697</v>
      </c>
      <c r="C398" s="221"/>
      <c r="D398" s="221"/>
      <c r="E398" s="221"/>
      <c r="P398">
        <v>1</v>
      </c>
    </row>
    <row r="399" spans="1:22">
      <c r="A399" s="221">
        <v>398</v>
      </c>
      <c r="B399" s="221" t="s">
        <v>1698</v>
      </c>
      <c r="C399" s="221"/>
      <c r="D399" s="221"/>
      <c r="E399" s="221"/>
      <c r="F399">
        <v>1</v>
      </c>
    </row>
    <row r="400" spans="1:22">
      <c r="A400" s="221">
        <v>399</v>
      </c>
      <c r="B400" s="221" t="s">
        <v>1699</v>
      </c>
      <c r="C400" s="221"/>
      <c r="D400" s="221"/>
      <c r="E400" s="221"/>
      <c r="N400">
        <v>1</v>
      </c>
    </row>
    <row r="401" spans="1:23">
      <c r="A401" s="221">
        <v>400</v>
      </c>
      <c r="B401" s="221" t="s">
        <v>1700</v>
      </c>
      <c r="C401" s="221"/>
      <c r="D401" s="221"/>
      <c r="E401" s="221"/>
      <c r="O401">
        <v>1</v>
      </c>
    </row>
    <row r="402" spans="1:23">
      <c r="A402" s="221">
        <v>401</v>
      </c>
      <c r="B402" s="224" t="s">
        <v>1701</v>
      </c>
      <c r="C402" s="221"/>
      <c r="D402" s="221"/>
      <c r="E402" s="221"/>
      <c r="O402">
        <v>1</v>
      </c>
    </row>
    <row r="403" spans="1:23">
      <c r="A403" s="221">
        <v>402</v>
      </c>
      <c r="B403" s="221" t="s">
        <v>1702</v>
      </c>
      <c r="C403" s="221"/>
      <c r="D403" s="221"/>
      <c r="E403" s="221"/>
      <c r="W403">
        <v>1</v>
      </c>
    </row>
    <row r="404" spans="1:23">
      <c r="A404" s="221">
        <v>403</v>
      </c>
      <c r="B404" s="221" t="s">
        <v>1703</v>
      </c>
      <c r="C404" s="221"/>
      <c r="D404" s="221"/>
      <c r="E404" s="221"/>
      <c r="I404">
        <v>1</v>
      </c>
    </row>
    <row r="405" spans="1:23">
      <c r="A405" s="221">
        <v>404</v>
      </c>
      <c r="B405" s="221" t="s">
        <v>1704</v>
      </c>
      <c r="C405" s="221"/>
      <c r="D405" s="221"/>
      <c r="E405" s="221"/>
      <c r="I405">
        <v>1</v>
      </c>
    </row>
    <row r="406" spans="1:23">
      <c r="A406" s="221">
        <v>405</v>
      </c>
      <c r="B406" s="221" t="s">
        <v>1705</v>
      </c>
      <c r="C406" s="221"/>
      <c r="D406" s="221"/>
      <c r="E406" s="221"/>
      <c r="U406">
        <v>1</v>
      </c>
    </row>
    <row r="407" spans="1:23">
      <c r="A407" s="221">
        <v>406</v>
      </c>
      <c r="B407" s="224" t="s">
        <v>1706</v>
      </c>
      <c r="C407" s="221"/>
      <c r="D407" s="221"/>
      <c r="E407" s="221">
        <v>1</v>
      </c>
    </row>
    <row r="408" spans="1:23">
      <c r="A408" s="221">
        <v>407</v>
      </c>
      <c r="B408" s="221" t="s">
        <v>1707</v>
      </c>
      <c r="C408" s="221"/>
      <c r="D408" s="221"/>
      <c r="E408" s="221"/>
      <c r="G408">
        <v>1</v>
      </c>
    </row>
    <row r="409" spans="1:23">
      <c r="A409" s="221">
        <v>408</v>
      </c>
      <c r="B409" s="221" t="s">
        <v>1708</v>
      </c>
      <c r="C409" s="221"/>
      <c r="D409" s="221">
        <v>1</v>
      </c>
      <c r="E409" s="221"/>
    </row>
    <row r="410" spans="1:23">
      <c r="A410" s="221">
        <v>409</v>
      </c>
      <c r="B410" s="221" t="s">
        <v>1709</v>
      </c>
      <c r="C410" s="221"/>
      <c r="D410" s="221"/>
      <c r="E410" s="221"/>
      <c r="G410">
        <v>1</v>
      </c>
    </row>
    <row r="411" spans="1:23">
      <c r="A411" s="221">
        <v>410</v>
      </c>
      <c r="B411" s="224" t="s">
        <v>1710</v>
      </c>
      <c r="C411" s="221"/>
      <c r="D411" s="221"/>
      <c r="E411" s="221"/>
      <c r="G411">
        <v>1</v>
      </c>
    </row>
    <row r="412" spans="1:23">
      <c r="A412" s="221">
        <v>411</v>
      </c>
      <c r="B412" s="224" t="s">
        <v>1711</v>
      </c>
      <c r="C412" s="221"/>
      <c r="D412" s="221"/>
      <c r="E412" s="221"/>
      <c r="G412">
        <v>1</v>
      </c>
    </row>
    <row r="413" spans="1:23">
      <c r="A413" s="221">
        <v>412</v>
      </c>
      <c r="B413" s="221" t="s">
        <v>194</v>
      </c>
      <c r="C413" s="221"/>
      <c r="D413" s="221"/>
      <c r="E413" s="221"/>
      <c r="L413">
        <v>1</v>
      </c>
    </row>
    <row r="414" spans="1:23">
      <c r="A414" s="221">
        <v>413</v>
      </c>
      <c r="B414" s="221" t="s">
        <v>1712</v>
      </c>
      <c r="C414" s="221"/>
      <c r="D414" s="221">
        <v>1</v>
      </c>
      <c r="E414" s="221"/>
    </row>
    <row r="415" spans="1:23">
      <c r="A415" s="221">
        <v>414</v>
      </c>
      <c r="B415" s="221" t="s">
        <v>1713</v>
      </c>
      <c r="C415" s="221">
        <v>1</v>
      </c>
      <c r="D415" s="221"/>
      <c r="E415" s="221"/>
    </row>
    <row r="416" spans="1:23">
      <c r="A416" s="221">
        <v>415</v>
      </c>
      <c r="B416" s="221" t="s">
        <v>1714</v>
      </c>
      <c r="C416" s="221"/>
      <c r="D416" s="221"/>
      <c r="E416" s="221"/>
      <c r="U416">
        <v>1</v>
      </c>
    </row>
    <row r="417" spans="1:23">
      <c r="A417" s="221">
        <v>416</v>
      </c>
      <c r="B417" s="221" t="s">
        <v>1715</v>
      </c>
      <c r="C417" s="221"/>
      <c r="D417" s="221"/>
      <c r="E417" s="221"/>
      <c r="R417">
        <v>1</v>
      </c>
    </row>
    <row r="418" spans="1:23">
      <c r="A418" s="221">
        <v>417</v>
      </c>
      <c r="B418" s="221" t="s">
        <v>71</v>
      </c>
      <c r="C418" s="221"/>
      <c r="D418" s="221"/>
      <c r="E418" s="221"/>
      <c r="W418">
        <v>1</v>
      </c>
    </row>
    <row r="419" spans="1:23">
      <c r="A419" s="221">
        <v>418</v>
      </c>
      <c r="B419" s="221" t="s">
        <v>1716</v>
      </c>
      <c r="C419" s="221"/>
      <c r="D419" s="221"/>
      <c r="E419" s="221"/>
      <c r="J419">
        <v>1</v>
      </c>
    </row>
    <row r="420" spans="1:23">
      <c r="A420" s="221">
        <v>419</v>
      </c>
      <c r="B420" s="221" t="s">
        <v>1717</v>
      </c>
      <c r="C420" s="221"/>
      <c r="D420" s="221"/>
      <c r="E420" s="221"/>
      <c r="I420">
        <v>1</v>
      </c>
    </row>
    <row r="421" spans="1:23">
      <c r="A421" s="221">
        <v>420</v>
      </c>
      <c r="B421" s="221" t="s">
        <v>1718</v>
      </c>
      <c r="C421" s="221">
        <v>1</v>
      </c>
      <c r="D421" s="221"/>
      <c r="E421" s="221"/>
    </row>
    <row r="422" spans="1:23">
      <c r="A422" s="221">
        <v>421</v>
      </c>
      <c r="B422" s="221" t="s">
        <v>1719</v>
      </c>
      <c r="C422" s="221">
        <v>1</v>
      </c>
      <c r="D422" s="221"/>
      <c r="E422" s="221"/>
    </row>
    <row r="423" spans="1:23">
      <c r="A423" s="221">
        <v>422</v>
      </c>
      <c r="B423" s="221" t="s">
        <v>1720</v>
      </c>
      <c r="C423" s="221">
        <v>1</v>
      </c>
      <c r="D423" s="221"/>
      <c r="E423" s="221"/>
    </row>
    <row r="424" spans="1:23">
      <c r="A424" s="221">
        <v>423</v>
      </c>
      <c r="B424" s="221" t="s">
        <v>1721</v>
      </c>
      <c r="C424" s="221">
        <v>1</v>
      </c>
      <c r="D424" s="221"/>
      <c r="E424" s="221"/>
    </row>
    <row r="425" spans="1:23">
      <c r="A425" s="221">
        <v>424</v>
      </c>
      <c r="B425" s="221" t="s">
        <v>1722</v>
      </c>
      <c r="C425" s="221">
        <v>1</v>
      </c>
      <c r="D425" s="221"/>
      <c r="E425" s="221"/>
    </row>
    <row r="426" spans="1:23">
      <c r="A426" s="221">
        <v>425</v>
      </c>
      <c r="B426" s="221" t="s">
        <v>1723</v>
      </c>
      <c r="C426" s="221">
        <v>1</v>
      </c>
      <c r="D426" s="221"/>
      <c r="E426" s="221"/>
    </row>
    <row r="427" spans="1:23">
      <c r="A427" s="221">
        <v>426</v>
      </c>
      <c r="B427" s="221" t="s">
        <v>1724</v>
      </c>
      <c r="C427" s="221"/>
      <c r="D427" s="221"/>
      <c r="E427" s="221"/>
      <c r="F427">
        <v>1</v>
      </c>
    </row>
    <row r="428" spans="1:23">
      <c r="A428" s="221">
        <v>427</v>
      </c>
      <c r="B428" s="221" t="s">
        <v>1725</v>
      </c>
      <c r="C428" s="221">
        <v>1</v>
      </c>
      <c r="D428" s="221"/>
      <c r="E428" s="221"/>
    </row>
    <row r="429" spans="1:23">
      <c r="A429" s="221">
        <v>428</v>
      </c>
      <c r="B429" s="221" t="s">
        <v>1726</v>
      </c>
      <c r="C429" s="221">
        <v>1</v>
      </c>
      <c r="D429" s="221"/>
      <c r="E429" s="221"/>
    </row>
    <row r="430" spans="1:23">
      <c r="A430" s="221">
        <v>429</v>
      </c>
      <c r="B430" s="221" t="s">
        <v>1727</v>
      </c>
      <c r="C430" s="221">
        <v>1</v>
      </c>
      <c r="D430" s="221"/>
      <c r="E430" s="221"/>
    </row>
    <row r="431" spans="1:23">
      <c r="A431" s="221">
        <v>430</v>
      </c>
      <c r="B431" s="224" t="s">
        <v>1728</v>
      </c>
      <c r="C431" s="221"/>
      <c r="D431" s="221"/>
      <c r="E431" s="221"/>
      <c r="O431">
        <v>1</v>
      </c>
    </row>
    <row r="432" spans="1:23">
      <c r="A432" s="221">
        <v>431</v>
      </c>
      <c r="B432" s="221" t="s">
        <v>1729</v>
      </c>
      <c r="C432" s="221">
        <v>1</v>
      </c>
      <c r="D432" s="221"/>
      <c r="E432" s="221"/>
    </row>
    <row r="433" spans="1:24">
      <c r="A433" s="221">
        <v>432</v>
      </c>
      <c r="B433" s="221" t="s">
        <v>1730</v>
      </c>
      <c r="C433" s="221"/>
      <c r="D433" s="221">
        <v>1</v>
      </c>
      <c r="E433" s="221"/>
    </row>
    <row r="434" spans="1:24">
      <c r="A434" s="221">
        <v>433</v>
      </c>
      <c r="B434" s="221" t="s">
        <v>1731</v>
      </c>
      <c r="C434" s="221"/>
      <c r="D434" s="221"/>
      <c r="E434" s="221"/>
      <c r="U434">
        <v>1</v>
      </c>
    </row>
    <row r="435" spans="1:24">
      <c r="A435" s="221">
        <v>434</v>
      </c>
      <c r="B435" s="221" t="s">
        <v>1732</v>
      </c>
      <c r="C435" s="221">
        <v>1</v>
      </c>
      <c r="D435" s="221"/>
      <c r="E435" s="221"/>
    </row>
    <row r="436" spans="1:24">
      <c r="A436" s="221">
        <v>435</v>
      </c>
      <c r="B436" s="221" t="s">
        <v>1733</v>
      </c>
      <c r="C436" s="221">
        <v>1</v>
      </c>
      <c r="D436" s="221"/>
      <c r="E436" s="221"/>
    </row>
    <row r="437" spans="1:24">
      <c r="A437" s="221">
        <v>436</v>
      </c>
      <c r="B437" s="221" t="s">
        <v>1734</v>
      </c>
      <c r="C437" s="221"/>
      <c r="D437" s="221">
        <v>1</v>
      </c>
      <c r="E437" s="221"/>
    </row>
    <row r="438" spans="1:24">
      <c r="A438" s="221">
        <v>437</v>
      </c>
      <c r="B438" s="221" t="s">
        <v>1735</v>
      </c>
      <c r="C438" s="221">
        <v>1</v>
      </c>
      <c r="D438" s="221"/>
      <c r="E438" s="221"/>
    </row>
    <row r="439" spans="1:24">
      <c r="A439" s="221">
        <v>438</v>
      </c>
      <c r="B439" s="221" t="s">
        <v>1736</v>
      </c>
      <c r="C439" s="221">
        <v>1</v>
      </c>
      <c r="D439" s="221"/>
      <c r="E439" s="221"/>
    </row>
    <row r="440" spans="1:24">
      <c r="A440" s="221">
        <v>439</v>
      </c>
      <c r="B440" s="221" t="s">
        <v>1737</v>
      </c>
      <c r="C440" s="221">
        <v>1</v>
      </c>
      <c r="D440" s="221"/>
      <c r="E440" s="221"/>
    </row>
    <row r="441" spans="1:24">
      <c r="A441" s="221">
        <v>440</v>
      </c>
      <c r="B441" s="221" t="s">
        <v>1738</v>
      </c>
      <c r="C441" s="221"/>
      <c r="D441" s="221"/>
      <c r="E441" s="221">
        <v>1</v>
      </c>
    </row>
    <row r="442" spans="1:24">
      <c r="A442" s="221">
        <v>441</v>
      </c>
      <c r="B442" s="221" t="s">
        <v>1739</v>
      </c>
      <c r="C442" s="221">
        <v>1</v>
      </c>
      <c r="D442" s="221"/>
      <c r="E442" s="221"/>
    </row>
    <row r="443" spans="1:24">
      <c r="A443" s="221">
        <v>442</v>
      </c>
      <c r="B443" s="221" t="s">
        <v>1740</v>
      </c>
      <c r="C443" s="221">
        <v>1</v>
      </c>
      <c r="D443" s="221"/>
      <c r="E443" s="221"/>
    </row>
    <row r="444" spans="1:24">
      <c r="A444" s="221">
        <v>443</v>
      </c>
      <c r="B444" s="221" t="s">
        <v>1741</v>
      </c>
      <c r="C444" s="221">
        <v>1</v>
      </c>
      <c r="D444" s="221"/>
      <c r="E444" s="221"/>
    </row>
    <row r="445" spans="1:24">
      <c r="A445" s="221">
        <v>444</v>
      </c>
      <c r="B445" s="221" t="s">
        <v>1742</v>
      </c>
      <c r="C445" s="221"/>
      <c r="D445" s="221"/>
      <c r="E445" s="221"/>
      <c r="X445">
        <v>1</v>
      </c>
    </row>
    <row r="446" spans="1:24">
      <c r="A446" s="221">
        <v>445</v>
      </c>
      <c r="B446" s="221" t="s">
        <v>1743</v>
      </c>
      <c r="C446" s="221"/>
      <c r="D446" s="221"/>
      <c r="E446" s="221"/>
      <c r="O446">
        <v>1</v>
      </c>
    </row>
    <row r="447" spans="1:24">
      <c r="A447" s="221">
        <v>446</v>
      </c>
      <c r="B447" s="221" t="s">
        <v>1744</v>
      </c>
      <c r="C447" s="221"/>
      <c r="D447" s="221"/>
      <c r="E447" s="221"/>
      <c r="O447">
        <v>1</v>
      </c>
    </row>
    <row r="448" spans="1:24">
      <c r="A448" s="221">
        <v>447</v>
      </c>
      <c r="B448" s="221" t="s">
        <v>1745</v>
      </c>
      <c r="C448" s="221">
        <v>1</v>
      </c>
      <c r="D448" s="221"/>
      <c r="E448" s="221"/>
    </row>
    <row r="449" spans="1:26">
      <c r="A449" s="221">
        <v>448</v>
      </c>
      <c r="B449" s="221" t="s">
        <v>1746</v>
      </c>
      <c r="C449" s="221">
        <v>1</v>
      </c>
      <c r="D449" s="221"/>
      <c r="E449" s="221"/>
    </row>
    <row r="450" spans="1:26">
      <c r="A450" s="221">
        <v>449</v>
      </c>
      <c r="B450" s="221" t="s">
        <v>1747</v>
      </c>
      <c r="C450" s="221">
        <v>1</v>
      </c>
      <c r="D450" s="221"/>
      <c r="E450" s="221"/>
    </row>
    <row r="451" spans="1:26">
      <c r="A451" s="221">
        <v>450</v>
      </c>
      <c r="B451" s="221" t="s">
        <v>1748</v>
      </c>
      <c r="C451" s="221">
        <v>1</v>
      </c>
      <c r="D451" s="221"/>
      <c r="E451" s="221"/>
    </row>
    <row r="452" spans="1:26">
      <c r="A452" s="221">
        <v>451</v>
      </c>
      <c r="B452" s="221" t="s">
        <v>1749</v>
      </c>
      <c r="C452" s="221">
        <v>1</v>
      </c>
      <c r="D452" s="221"/>
      <c r="E452" s="221"/>
    </row>
    <row r="453" spans="1:26">
      <c r="A453" s="221">
        <v>452</v>
      </c>
      <c r="B453" s="221" t="s">
        <v>1750</v>
      </c>
      <c r="C453" s="221">
        <v>1</v>
      </c>
      <c r="D453" s="221"/>
      <c r="E453" s="221"/>
      <c r="F453" s="221"/>
      <c r="G453" s="221"/>
      <c r="H453" s="221"/>
      <c r="I453" s="221"/>
      <c r="J453" s="221"/>
      <c r="K453" s="221"/>
      <c r="L453" s="221"/>
      <c r="M453" s="221"/>
      <c r="N453" s="221"/>
      <c r="O453" s="221"/>
      <c r="P453" s="221"/>
      <c r="Q453" s="221"/>
      <c r="R453" s="221"/>
      <c r="S453" s="221"/>
      <c r="T453" s="221"/>
      <c r="U453" s="221"/>
      <c r="V453" s="221"/>
      <c r="W453" s="221"/>
      <c r="X453" s="221"/>
      <c r="Y453" s="221"/>
      <c r="Z453" s="221"/>
    </row>
    <row r="454" spans="1:26">
      <c r="A454" s="221">
        <v>453</v>
      </c>
      <c r="B454" s="221" t="s">
        <v>1751</v>
      </c>
      <c r="C454" s="221">
        <v>1</v>
      </c>
      <c r="D454" s="221"/>
      <c r="E454" s="221"/>
      <c r="F454" s="221"/>
      <c r="G454" s="221"/>
      <c r="H454" s="221"/>
      <c r="I454" s="221"/>
      <c r="J454" s="221"/>
      <c r="K454" s="221"/>
      <c r="L454" s="221"/>
      <c r="M454" s="221"/>
      <c r="N454" s="221"/>
      <c r="O454" s="221"/>
      <c r="P454" s="221"/>
      <c r="Q454" s="221"/>
      <c r="R454" s="221"/>
      <c r="S454" s="221"/>
      <c r="T454" s="221"/>
      <c r="U454" s="221"/>
      <c r="V454" s="221"/>
      <c r="W454" s="221"/>
      <c r="X454" s="221"/>
      <c r="Y454" s="221"/>
      <c r="Z454" s="221"/>
    </row>
    <row r="455" spans="1:26">
      <c r="A455" s="221">
        <v>454</v>
      </c>
      <c r="B455" s="221" t="s">
        <v>1752</v>
      </c>
      <c r="C455" s="221">
        <v>1</v>
      </c>
      <c r="D455" s="221"/>
      <c r="E455" s="221"/>
      <c r="F455" s="221"/>
      <c r="G455" s="221"/>
      <c r="H455" s="221"/>
      <c r="I455" s="221"/>
      <c r="J455" s="221"/>
      <c r="K455" s="221"/>
      <c r="L455" s="221"/>
      <c r="M455" s="221"/>
      <c r="N455" s="221"/>
      <c r="O455" s="221"/>
      <c r="P455" s="221"/>
      <c r="Q455" s="221"/>
      <c r="R455" s="221"/>
      <c r="S455" s="221"/>
      <c r="T455" s="221"/>
      <c r="U455" s="221"/>
      <c r="V455" s="221"/>
      <c r="W455" s="221"/>
      <c r="X455" s="221"/>
      <c r="Y455" s="221"/>
      <c r="Z455" s="221"/>
    </row>
    <row r="456" spans="1:26">
      <c r="A456" s="221">
        <v>455</v>
      </c>
      <c r="B456" s="221" t="s">
        <v>1753</v>
      </c>
      <c r="C456" s="221">
        <v>1</v>
      </c>
      <c r="D456" s="221"/>
      <c r="E456" s="221"/>
      <c r="F456" s="221"/>
      <c r="G456" s="221"/>
      <c r="H456" s="221"/>
      <c r="I456" s="221"/>
      <c r="J456" s="221"/>
      <c r="K456" s="221"/>
      <c r="L456" s="221"/>
      <c r="M456" s="221"/>
      <c r="N456" s="221"/>
      <c r="O456" s="221"/>
      <c r="P456" s="221"/>
      <c r="Q456" s="221"/>
      <c r="R456" s="221"/>
      <c r="S456" s="221"/>
      <c r="T456" s="221"/>
      <c r="U456" s="221"/>
      <c r="V456" s="221"/>
      <c r="W456" s="221"/>
      <c r="X456" s="221"/>
      <c r="Y456" s="221"/>
      <c r="Z456" s="221"/>
    </row>
    <row r="457" spans="1:26">
      <c r="A457" s="221">
        <v>456</v>
      </c>
      <c r="B457" s="221" t="s">
        <v>1754</v>
      </c>
      <c r="C457" s="221">
        <v>1</v>
      </c>
      <c r="D457" s="221"/>
      <c r="E457" s="221"/>
      <c r="F457" s="221"/>
      <c r="G457" s="221"/>
      <c r="H457" s="221"/>
      <c r="I457" s="221"/>
      <c r="J457" s="221"/>
      <c r="K457" s="221"/>
      <c r="L457" s="221"/>
      <c r="M457" s="221"/>
      <c r="N457" s="221"/>
      <c r="O457" s="221"/>
      <c r="P457" s="221"/>
      <c r="Q457" s="221"/>
      <c r="R457" s="221"/>
      <c r="S457" s="221"/>
      <c r="T457" s="221"/>
      <c r="U457" s="221"/>
      <c r="V457" s="221"/>
      <c r="W457" s="221"/>
      <c r="X457" s="221"/>
      <c r="Y457" s="221"/>
      <c r="Z457" s="221"/>
    </row>
    <row r="458" spans="1:26">
      <c r="A458" s="221">
        <v>457</v>
      </c>
      <c r="B458" s="221" t="s">
        <v>1755</v>
      </c>
      <c r="C458" s="221">
        <v>1</v>
      </c>
      <c r="D458" s="221"/>
      <c r="E458" s="221"/>
      <c r="F458" s="221"/>
      <c r="G458" s="221"/>
      <c r="H458" s="221"/>
      <c r="I458" s="221"/>
      <c r="J458" s="221"/>
      <c r="K458" s="221"/>
      <c r="L458" s="221"/>
      <c r="M458" s="221"/>
      <c r="N458" s="221"/>
      <c r="O458" s="221"/>
      <c r="P458" s="221"/>
      <c r="Q458" s="221"/>
      <c r="R458" s="221"/>
      <c r="S458" s="221"/>
      <c r="T458" s="221"/>
      <c r="U458" s="221"/>
      <c r="V458" s="221"/>
      <c r="W458" s="221"/>
      <c r="X458" s="221"/>
      <c r="Y458" s="221"/>
      <c r="Z458" s="221"/>
    </row>
    <row r="459" spans="1:26">
      <c r="A459" s="221">
        <v>458</v>
      </c>
      <c r="B459" s="221" t="s">
        <v>1756</v>
      </c>
      <c r="C459" s="221">
        <v>1</v>
      </c>
      <c r="D459" s="221"/>
      <c r="E459" s="221"/>
      <c r="F459" s="221"/>
      <c r="G459" s="221"/>
      <c r="H459" s="221"/>
      <c r="I459" s="221"/>
      <c r="J459" s="221"/>
      <c r="K459" s="221"/>
      <c r="L459" s="221"/>
      <c r="M459" s="221"/>
      <c r="N459" s="221"/>
      <c r="O459" s="221"/>
      <c r="P459" s="221"/>
      <c r="Q459" s="221"/>
      <c r="R459" s="221"/>
      <c r="S459" s="221"/>
      <c r="T459" s="221"/>
      <c r="U459" s="221"/>
      <c r="V459" s="221"/>
      <c r="W459" s="221"/>
      <c r="X459" s="221"/>
      <c r="Y459" s="221"/>
      <c r="Z459" s="221"/>
    </row>
    <row r="460" spans="1:26">
      <c r="A460" s="221">
        <v>459</v>
      </c>
      <c r="B460" s="221" t="s">
        <v>1757</v>
      </c>
      <c r="C460" s="221"/>
      <c r="D460" s="221"/>
      <c r="E460" s="221"/>
      <c r="F460" s="221"/>
      <c r="G460" s="221"/>
      <c r="H460" s="221"/>
      <c r="I460" s="221"/>
      <c r="J460" s="221"/>
      <c r="K460" s="221"/>
      <c r="L460" s="221"/>
      <c r="M460" s="221"/>
      <c r="N460" s="221"/>
      <c r="O460" s="221"/>
      <c r="P460" s="221"/>
      <c r="Q460" s="221"/>
      <c r="R460" s="221"/>
      <c r="S460" s="221"/>
      <c r="T460" s="221"/>
      <c r="U460" s="221">
        <v>1</v>
      </c>
      <c r="V460" s="221"/>
      <c r="W460" s="221"/>
      <c r="X460" s="221"/>
      <c r="Y460" s="221"/>
      <c r="Z460" s="221"/>
    </row>
    <row r="461" spans="1:26">
      <c r="A461" s="221">
        <v>460</v>
      </c>
      <c r="B461" s="224" t="s">
        <v>1758</v>
      </c>
      <c r="C461" s="221"/>
      <c r="D461" s="221"/>
      <c r="E461" s="221"/>
      <c r="F461" s="221"/>
      <c r="G461" s="221"/>
      <c r="H461" s="221"/>
      <c r="I461" s="221"/>
      <c r="J461" s="221"/>
      <c r="K461" s="221"/>
      <c r="L461" s="221"/>
      <c r="M461" s="221"/>
      <c r="N461" s="221"/>
      <c r="O461" s="221"/>
      <c r="P461" s="221"/>
      <c r="Q461" s="221"/>
      <c r="R461" s="221"/>
      <c r="S461" s="221"/>
      <c r="T461" s="221"/>
      <c r="U461" s="221">
        <v>1</v>
      </c>
      <c r="V461" s="221"/>
      <c r="W461" s="221"/>
      <c r="X461" s="221"/>
      <c r="Y461" s="221"/>
      <c r="Z461" s="221"/>
    </row>
    <row r="462" spans="1:26">
      <c r="A462" s="221">
        <v>461</v>
      </c>
      <c r="B462" s="221" t="s">
        <v>1759</v>
      </c>
      <c r="C462" s="221"/>
      <c r="D462" s="221"/>
      <c r="E462" s="221"/>
      <c r="F462" s="221"/>
      <c r="G462" s="221"/>
      <c r="H462" s="221"/>
      <c r="I462" s="221"/>
      <c r="J462" s="221"/>
      <c r="K462" s="221"/>
      <c r="L462" s="221"/>
      <c r="M462" s="221"/>
      <c r="N462" s="221"/>
      <c r="O462" s="221">
        <v>1</v>
      </c>
      <c r="P462" s="221"/>
      <c r="Q462" s="221"/>
      <c r="R462" s="221"/>
      <c r="S462" s="221"/>
      <c r="T462" s="221"/>
      <c r="U462" s="221"/>
      <c r="V462" s="221"/>
      <c r="W462" s="221"/>
      <c r="X462" s="221"/>
      <c r="Y462" s="221"/>
      <c r="Z462" s="221"/>
    </row>
    <row r="463" spans="1:26">
      <c r="A463" s="221">
        <v>462</v>
      </c>
      <c r="B463" s="221" t="s">
        <v>1760</v>
      </c>
      <c r="C463" s="221">
        <v>1</v>
      </c>
      <c r="D463" s="221"/>
      <c r="E463" s="221"/>
      <c r="F463" s="221"/>
      <c r="G463" s="221"/>
      <c r="H463" s="221"/>
      <c r="I463" s="221"/>
      <c r="J463" s="221"/>
      <c r="K463" s="221"/>
      <c r="L463" s="221"/>
      <c r="M463" s="221"/>
      <c r="N463" s="221"/>
      <c r="O463" s="221"/>
      <c r="P463" s="221"/>
      <c r="Q463" s="221"/>
      <c r="R463" s="221"/>
      <c r="S463" s="221"/>
      <c r="T463" s="221"/>
      <c r="U463" s="221"/>
      <c r="V463" s="221"/>
      <c r="W463" s="221"/>
      <c r="X463" s="221"/>
      <c r="Y463" s="221"/>
      <c r="Z463" s="221"/>
    </row>
    <row r="464" spans="1:26">
      <c r="A464" s="221">
        <v>463</v>
      </c>
      <c r="B464" s="221" t="s">
        <v>1761</v>
      </c>
      <c r="C464" s="221">
        <v>1</v>
      </c>
      <c r="D464" s="221"/>
      <c r="E464" s="221"/>
      <c r="F464" s="221"/>
      <c r="G464" s="221"/>
      <c r="H464" s="221"/>
      <c r="I464" s="221"/>
      <c r="J464" s="221"/>
      <c r="K464" s="221"/>
      <c r="L464" s="221"/>
      <c r="M464" s="221"/>
      <c r="N464" s="221"/>
      <c r="O464" s="221"/>
      <c r="P464" s="221"/>
      <c r="Q464" s="221"/>
      <c r="R464" s="221"/>
      <c r="S464" s="221"/>
      <c r="T464" s="221"/>
      <c r="U464" s="221"/>
      <c r="V464" s="221"/>
      <c r="W464" s="221"/>
      <c r="X464" s="221"/>
      <c r="Y464" s="221"/>
      <c r="Z464" s="221"/>
    </row>
    <row r="465" spans="1:26">
      <c r="A465" s="221">
        <v>464</v>
      </c>
      <c r="B465" s="221" t="s">
        <v>1762</v>
      </c>
      <c r="C465" s="221">
        <v>1</v>
      </c>
      <c r="D465" s="221"/>
      <c r="E465" s="221"/>
      <c r="F465" s="221"/>
      <c r="G465" s="221"/>
      <c r="H465" s="221"/>
      <c r="I465" s="221"/>
      <c r="J465" s="221"/>
      <c r="K465" s="221"/>
      <c r="L465" s="221"/>
      <c r="M465" s="221"/>
      <c r="N465" s="221"/>
      <c r="O465" s="221"/>
      <c r="P465" s="221"/>
      <c r="Q465" s="221"/>
      <c r="R465" s="221"/>
      <c r="S465" s="221"/>
      <c r="T465" s="221"/>
      <c r="U465" s="221"/>
      <c r="V465" s="221"/>
      <c r="W465" s="221"/>
      <c r="X465" s="221"/>
      <c r="Y465" s="221"/>
      <c r="Z465" s="221"/>
    </row>
    <row r="466" spans="1:26">
      <c r="A466" s="221">
        <v>465</v>
      </c>
      <c r="B466" s="221" t="s">
        <v>1763</v>
      </c>
      <c r="C466" s="221">
        <v>1</v>
      </c>
      <c r="D466" s="221"/>
      <c r="E466" s="221"/>
      <c r="F466" s="221"/>
      <c r="G466" s="221"/>
      <c r="H466" s="221"/>
      <c r="I466" s="221"/>
      <c r="J466" s="221"/>
      <c r="K466" s="221"/>
      <c r="L466" s="221"/>
      <c r="M466" s="221"/>
      <c r="N466" s="221"/>
      <c r="O466" s="221"/>
      <c r="P466" s="221"/>
      <c r="Q466" s="221"/>
      <c r="R466" s="221"/>
      <c r="S466" s="221"/>
      <c r="T466" s="221"/>
      <c r="U466" s="221"/>
      <c r="V466" s="221"/>
      <c r="W466" s="221"/>
      <c r="X466" s="221"/>
      <c r="Y466" s="221"/>
      <c r="Z466" s="221"/>
    </row>
    <row r="467" spans="1:26">
      <c r="A467" s="221">
        <v>466</v>
      </c>
      <c r="B467" s="224" t="s">
        <v>1764</v>
      </c>
      <c r="C467" s="221">
        <v>1</v>
      </c>
      <c r="D467" s="221"/>
      <c r="E467" s="221"/>
      <c r="F467" s="221"/>
      <c r="G467" s="221"/>
      <c r="H467" s="221"/>
      <c r="I467" s="221"/>
      <c r="J467" s="221"/>
      <c r="K467" s="221"/>
      <c r="L467" s="221"/>
      <c r="M467" s="221"/>
      <c r="N467" s="221"/>
      <c r="O467" s="221"/>
      <c r="P467" s="221"/>
      <c r="Q467" s="221"/>
      <c r="R467" s="221"/>
      <c r="S467" s="221"/>
      <c r="T467" s="221"/>
      <c r="U467" s="221"/>
      <c r="V467" s="221"/>
      <c r="W467" s="221"/>
      <c r="X467" s="221"/>
      <c r="Y467" s="221"/>
      <c r="Z467" s="221"/>
    </row>
    <row r="468" spans="1:26">
      <c r="A468" s="221">
        <v>467</v>
      </c>
      <c r="B468" s="224" t="s">
        <v>1765</v>
      </c>
      <c r="C468" s="221">
        <v>1</v>
      </c>
      <c r="D468" s="221"/>
      <c r="E468" s="221"/>
      <c r="F468" s="221"/>
      <c r="G468" s="221"/>
      <c r="H468" s="221"/>
      <c r="I468" s="221"/>
      <c r="J468" s="221"/>
      <c r="K468" s="221"/>
      <c r="L468" s="221"/>
      <c r="M468" s="221"/>
      <c r="N468" s="221"/>
      <c r="O468" s="221"/>
      <c r="P468" s="221"/>
      <c r="Q468" s="221"/>
      <c r="R468" s="221"/>
      <c r="S468" s="221"/>
      <c r="T468" s="221"/>
      <c r="U468" s="221"/>
      <c r="V468" s="221"/>
      <c r="W468" s="221"/>
      <c r="X468" s="221"/>
      <c r="Y468" s="221"/>
      <c r="Z468" s="221"/>
    </row>
    <row r="469" spans="1:26">
      <c r="A469" s="221">
        <v>468</v>
      </c>
      <c r="B469" s="221" t="s">
        <v>1766</v>
      </c>
      <c r="C469" s="221">
        <v>1</v>
      </c>
      <c r="D469" s="221"/>
      <c r="E469" s="221"/>
      <c r="F469" s="221"/>
      <c r="G469" s="221"/>
      <c r="H469" s="221"/>
      <c r="I469" s="221"/>
      <c r="J469" s="221"/>
      <c r="K469" s="221"/>
      <c r="L469" s="221"/>
      <c r="M469" s="221"/>
      <c r="N469" s="221"/>
      <c r="O469" s="221"/>
      <c r="P469" s="221"/>
      <c r="Q469" s="221"/>
      <c r="R469" s="221"/>
      <c r="S469" s="221"/>
      <c r="T469" s="221"/>
      <c r="U469" s="221"/>
      <c r="V469" s="221"/>
      <c r="W469" s="221"/>
      <c r="X469" s="221"/>
      <c r="Y469" s="221"/>
      <c r="Z469" s="221"/>
    </row>
    <row r="470" spans="1:26">
      <c r="A470" s="221">
        <v>469</v>
      </c>
      <c r="B470" s="221" t="s">
        <v>1767</v>
      </c>
      <c r="C470" s="221">
        <v>1</v>
      </c>
      <c r="D470" s="221"/>
      <c r="E470" s="221"/>
      <c r="F470" s="221"/>
      <c r="G470" s="221"/>
      <c r="H470" s="221"/>
      <c r="I470" s="221"/>
      <c r="J470" s="221"/>
      <c r="K470" s="221"/>
      <c r="L470" s="221"/>
      <c r="M470" s="221"/>
      <c r="N470" s="221"/>
      <c r="O470" s="221"/>
      <c r="P470" s="221"/>
      <c r="Q470" s="221"/>
      <c r="R470" s="221"/>
      <c r="S470" s="221"/>
      <c r="T470" s="221"/>
      <c r="U470" s="221"/>
      <c r="V470" s="221"/>
      <c r="W470" s="221"/>
      <c r="X470" s="221"/>
      <c r="Y470" s="221"/>
      <c r="Z470" s="221"/>
    </row>
    <row r="471" spans="1:26">
      <c r="A471" s="221">
        <v>470</v>
      </c>
      <c r="B471" s="221" t="s">
        <v>1768</v>
      </c>
      <c r="C471" s="221">
        <v>1</v>
      </c>
      <c r="D471" s="221"/>
      <c r="E471" s="221"/>
      <c r="F471" s="221"/>
      <c r="G471" s="221"/>
      <c r="H471" s="221"/>
      <c r="I471" s="221"/>
      <c r="J471" s="221"/>
      <c r="K471" s="221"/>
      <c r="L471" s="221"/>
      <c r="M471" s="221"/>
      <c r="N471" s="221"/>
      <c r="O471" s="221"/>
      <c r="P471" s="221"/>
      <c r="Q471" s="221"/>
      <c r="R471" s="221"/>
      <c r="S471" s="221"/>
      <c r="T471" s="221"/>
      <c r="U471" s="221"/>
      <c r="V471" s="221"/>
      <c r="W471" s="221"/>
      <c r="X471" s="221"/>
      <c r="Y471" s="221"/>
      <c r="Z471" s="221"/>
    </row>
    <row r="472" spans="1:26">
      <c r="A472" s="221">
        <v>471</v>
      </c>
      <c r="B472" s="221" t="s">
        <v>1769</v>
      </c>
      <c r="C472" s="221">
        <v>1</v>
      </c>
      <c r="D472" s="221"/>
      <c r="E472" s="221"/>
      <c r="F472" s="221"/>
      <c r="G472" s="221"/>
      <c r="H472" s="221"/>
      <c r="I472" s="221"/>
      <c r="J472" s="221"/>
      <c r="K472" s="221"/>
      <c r="L472" s="221"/>
      <c r="M472" s="221"/>
      <c r="N472" s="221"/>
      <c r="O472" s="221"/>
      <c r="P472" s="221"/>
      <c r="Q472" s="221"/>
      <c r="R472" s="221"/>
      <c r="S472" s="221"/>
      <c r="T472" s="221"/>
      <c r="U472" s="221"/>
      <c r="V472" s="221"/>
      <c r="W472" s="221"/>
      <c r="X472" s="221"/>
      <c r="Y472" s="221"/>
      <c r="Z472" s="221"/>
    </row>
    <row r="473" spans="1:26">
      <c r="A473" s="221">
        <v>472</v>
      </c>
      <c r="B473" s="221" t="s">
        <v>1770</v>
      </c>
      <c r="C473" s="221">
        <v>1</v>
      </c>
      <c r="D473" s="221"/>
      <c r="E473" s="221"/>
      <c r="F473" s="221"/>
      <c r="G473" s="221"/>
      <c r="H473" s="221"/>
      <c r="I473" s="221"/>
      <c r="J473" s="221"/>
      <c r="K473" s="221"/>
      <c r="L473" s="221"/>
      <c r="M473" s="221"/>
      <c r="N473" s="221"/>
      <c r="O473" s="221"/>
      <c r="P473" s="221"/>
      <c r="Q473" s="221"/>
      <c r="R473" s="221"/>
      <c r="S473" s="221"/>
      <c r="T473" s="221"/>
      <c r="U473" s="221"/>
      <c r="V473" s="221"/>
      <c r="W473" s="221"/>
      <c r="X473" s="221"/>
      <c r="Y473" s="221"/>
      <c r="Z473" s="221"/>
    </row>
    <row r="474" spans="1:26">
      <c r="A474" s="221">
        <v>473</v>
      </c>
      <c r="B474" s="221" t="s">
        <v>1771</v>
      </c>
      <c r="C474" s="221"/>
      <c r="D474" s="221"/>
      <c r="E474" s="221"/>
      <c r="F474" s="221"/>
      <c r="G474" s="221"/>
      <c r="H474" s="221"/>
      <c r="I474" s="221"/>
      <c r="J474" s="221"/>
      <c r="K474" s="221"/>
      <c r="L474" s="221"/>
      <c r="M474" s="221">
        <v>1</v>
      </c>
      <c r="N474" s="221"/>
      <c r="O474" s="221"/>
      <c r="P474" s="221"/>
      <c r="Q474" s="221"/>
      <c r="R474" s="221"/>
      <c r="S474" s="221"/>
      <c r="T474" s="221"/>
      <c r="U474" s="221"/>
      <c r="V474" s="221"/>
      <c r="W474" s="221"/>
      <c r="X474" s="221"/>
      <c r="Y474" s="221"/>
      <c r="Z474" s="221"/>
    </row>
    <row r="475" spans="1:26">
      <c r="A475" s="221">
        <v>474</v>
      </c>
      <c r="B475" s="221" t="s">
        <v>1772</v>
      </c>
      <c r="C475" s="221"/>
      <c r="D475" s="221"/>
      <c r="E475" s="221">
        <v>1</v>
      </c>
      <c r="F475" s="221"/>
      <c r="G475" s="221"/>
      <c r="H475" s="221"/>
      <c r="I475" s="221"/>
      <c r="J475" s="221"/>
      <c r="K475" s="221"/>
      <c r="L475" s="221"/>
      <c r="M475" s="221"/>
      <c r="N475" s="221"/>
      <c r="O475" s="221"/>
      <c r="P475" s="221"/>
      <c r="Q475" s="221"/>
      <c r="R475" s="221"/>
      <c r="S475" s="221"/>
      <c r="T475" s="221"/>
      <c r="U475" s="221"/>
      <c r="V475" s="221"/>
      <c r="W475" s="221"/>
      <c r="X475" s="221"/>
      <c r="Y475" s="221"/>
      <c r="Z475" s="221"/>
    </row>
    <row r="476" spans="1:26">
      <c r="A476" s="221">
        <v>475</v>
      </c>
      <c r="B476" s="221" t="s">
        <v>1773</v>
      </c>
      <c r="C476" s="221"/>
      <c r="D476" s="221"/>
      <c r="E476" s="221">
        <v>1</v>
      </c>
      <c r="F476" s="221"/>
      <c r="G476" s="221"/>
      <c r="H476" s="221"/>
      <c r="I476" s="221"/>
      <c r="J476" s="221"/>
      <c r="K476" s="221"/>
      <c r="L476" s="221"/>
      <c r="M476" s="221"/>
      <c r="N476" s="221"/>
      <c r="O476" s="221"/>
      <c r="P476" s="221"/>
      <c r="Q476" s="221"/>
      <c r="R476" s="221"/>
      <c r="S476" s="221"/>
      <c r="T476" s="221"/>
      <c r="U476" s="221"/>
      <c r="V476" s="221"/>
      <c r="W476" s="221"/>
      <c r="X476" s="221"/>
      <c r="Y476" s="221"/>
      <c r="Z476" s="221"/>
    </row>
    <row r="477" spans="1:26">
      <c r="A477" s="221">
        <v>476</v>
      </c>
      <c r="B477" s="221" t="s">
        <v>1774</v>
      </c>
      <c r="C477" s="221">
        <v>1</v>
      </c>
      <c r="D477" s="221"/>
      <c r="E477" s="221"/>
      <c r="F477" s="221"/>
      <c r="G477" s="221"/>
      <c r="H477" s="221"/>
      <c r="I477" s="221"/>
      <c r="J477" s="221"/>
      <c r="K477" s="221"/>
      <c r="L477" s="221"/>
      <c r="M477" s="221"/>
      <c r="N477" s="221"/>
      <c r="O477" s="221"/>
      <c r="P477" s="221"/>
      <c r="Q477" s="221"/>
      <c r="R477" s="221"/>
      <c r="S477" s="221"/>
      <c r="T477" s="221"/>
      <c r="U477" s="221"/>
      <c r="V477" s="221"/>
      <c r="W477" s="221"/>
      <c r="X477" s="221"/>
      <c r="Y477" s="221"/>
      <c r="Z477" s="221"/>
    </row>
    <row r="478" spans="1:26">
      <c r="A478" s="221">
        <v>477</v>
      </c>
      <c r="B478" s="221" t="s">
        <v>1775</v>
      </c>
      <c r="C478" s="221"/>
      <c r="D478" s="221">
        <v>1</v>
      </c>
      <c r="E478" s="221"/>
      <c r="F478" s="221"/>
      <c r="G478" s="221"/>
      <c r="H478" s="221"/>
      <c r="I478" s="221"/>
      <c r="J478" s="221"/>
      <c r="K478" s="221"/>
      <c r="L478" s="221"/>
      <c r="M478" s="221"/>
      <c r="N478" s="221"/>
      <c r="O478" s="221"/>
      <c r="P478" s="221"/>
      <c r="Q478" s="221"/>
      <c r="R478" s="221"/>
      <c r="S478" s="221"/>
      <c r="T478" s="221"/>
      <c r="U478" s="221"/>
      <c r="V478" s="221"/>
      <c r="W478" s="221"/>
      <c r="X478" s="221"/>
      <c r="Y478" s="221"/>
      <c r="Z478" s="221"/>
    </row>
    <row r="479" spans="1:26">
      <c r="A479" s="221">
        <v>478</v>
      </c>
      <c r="B479" s="221" t="s">
        <v>1776</v>
      </c>
      <c r="C479" s="221">
        <v>1</v>
      </c>
      <c r="D479" s="221"/>
      <c r="E479" s="221"/>
      <c r="F479" s="221"/>
      <c r="G479" s="221"/>
      <c r="H479" s="221"/>
      <c r="I479" s="221"/>
      <c r="J479" s="221"/>
      <c r="K479" s="221"/>
      <c r="L479" s="221"/>
      <c r="M479" s="221"/>
      <c r="N479" s="221"/>
      <c r="O479" s="221"/>
      <c r="P479" s="221"/>
      <c r="Q479" s="221"/>
      <c r="R479" s="221"/>
      <c r="S479" s="221"/>
      <c r="T479" s="221"/>
      <c r="U479" s="221"/>
      <c r="V479" s="221"/>
      <c r="W479" s="221"/>
      <c r="X479" s="221"/>
      <c r="Y479" s="221"/>
      <c r="Z479" s="221"/>
    </row>
    <row r="480" spans="1:26">
      <c r="A480" s="221">
        <v>479</v>
      </c>
      <c r="B480" s="221" t="s">
        <v>1777</v>
      </c>
      <c r="C480" s="221">
        <v>1</v>
      </c>
      <c r="D480" s="221"/>
      <c r="E480" s="221"/>
      <c r="F480" s="221"/>
      <c r="G480" s="221"/>
      <c r="H480" s="221"/>
      <c r="I480" s="221"/>
      <c r="J480" s="221"/>
      <c r="K480" s="221"/>
      <c r="L480" s="221"/>
      <c r="M480" s="221"/>
      <c r="N480" s="221"/>
      <c r="O480" s="221"/>
      <c r="P480" s="221"/>
      <c r="Q480" s="221"/>
      <c r="R480" s="221"/>
      <c r="S480" s="221"/>
      <c r="T480" s="221"/>
      <c r="U480" s="221"/>
      <c r="V480" s="221"/>
      <c r="W480" s="221"/>
      <c r="X480" s="221"/>
      <c r="Y480" s="221"/>
      <c r="Z480" s="221"/>
    </row>
    <row r="481" spans="1:26">
      <c r="A481" s="221">
        <v>480</v>
      </c>
      <c r="B481" s="224" t="s">
        <v>1778</v>
      </c>
      <c r="C481" s="221"/>
      <c r="D481" s="221"/>
      <c r="E481" s="221"/>
      <c r="F481" s="221"/>
      <c r="G481" s="221"/>
      <c r="H481" s="221"/>
      <c r="I481" s="221"/>
      <c r="J481" s="221"/>
      <c r="K481" s="221"/>
      <c r="L481" s="221"/>
      <c r="M481" s="221"/>
      <c r="N481" s="221"/>
      <c r="O481" s="221"/>
      <c r="P481" s="221"/>
      <c r="Q481" s="221"/>
      <c r="R481" s="221"/>
      <c r="S481" s="221"/>
      <c r="T481" s="221"/>
      <c r="U481" s="221">
        <v>1</v>
      </c>
      <c r="V481" s="221"/>
      <c r="W481" s="221"/>
      <c r="X481" s="221"/>
      <c r="Y481" s="221"/>
      <c r="Z481" s="221"/>
    </row>
    <row r="482" spans="1:26">
      <c r="A482" s="221">
        <v>481</v>
      </c>
      <c r="B482" s="221" t="s">
        <v>1779</v>
      </c>
      <c r="C482" s="221">
        <v>1</v>
      </c>
      <c r="D482" s="221"/>
      <c r="E482" s="221"/>
      <c r="F482" s="221"/>
      <c r="G482" s="221"/>
      <c r="H482" s="221"/>
      <c r="I482" s="221"/>
      <c r="J482" s="221"/>
      <c r="K482" s="221"/>
      <c r="L482" s="221"/>
      <c r="M482" s="221"/>
      <c r="N482" s="221"/>
      <c r="O482" s="221"/>
      <c r="P482" s="221"/>
      <c r="Q482" s="221"/>
      <c r="R482" s="221"/>
      <c r="S482" s="221"/>
      <c r="T482" s="221"/>
      <c r="U482" s="221"/>
      <c r="V482" s="221"/>
      <c r="W482" s="221"/>
      <c r="X482" s="221"/>
      <c r="Y482" s="221"/>
      <c r="Z482" s="221"/>
    </row>
    <row r="483" spans="1:26">
      <c r="A483" s="221">
        <v>482</v>
      </c>
      <c r="B483" s="221" t="s">
        <v>1780</v>
      </c>
      <c r="C483" s="221">
        <v>1</v>
      </c>
      <c r="D483" s="221"/>
      <c r="E483" s="221"/>
      <c r="F483" s="221"/>
      <c r="G483" s="221"/>
      <c r="H483" s="221"/>
      <c r="I483" s="221"/>
      <c r="J483" s="221"/>
      <c r="K483" s="221"/>
      <c r="L483" s="221"/>
      <c r="M483" s="221"/>
      <c r="N483" s="221"/>
      <c r="O483" s="221"/>
      <c r="P483" s="221"/>
      <c r="Q483" s="221"/>
      <c r="R483" s="221"/>
      <c r="S483" s="221"/>
      <c r="T483" s="221"/>
      <c r="U483" s="221"/>
      <c r="V483" s="221"/>
      <c r="W483" s="221"/>
      <c r="X483" s="221"/>
      <c r="Y483" s="221"/>
      <c r="Z483" s="221"/>
    </row>
    <row r="484" spans="1:26">
      <c r="A484" s="221">
        <v>483</v>
      </c>
      <c r="B484" s="221" t="s">
        <v>1781</v>
      </c>
      <c r="C484" s="221">
        <v>1</v>
      </c>
      <c r="D484" s="221"/>
      <c r="E484" s="221"/>
      <c r="F484" s="221"/>
      <c r="G484" s="221"/>
      <c r="H484" s="221"/>
      <c r="I484" s="221"/>
      <c r="J484" s="221"/>
      <c r="K484" s="221"/>
      <c r="L484" s="221"/>
      <c r="M484" s="221"/>
      <c r="N484" s="221"/>
      <c r="O484" s="221"/>
      <c r="P484" s="221"/>
      <c r="Q484" s="221"/>
      <c r="R484" s="221"/>
      <c r="S484" s="221"/>
      <c r="T484" s="221"/>
      <c r="U484" s="221"/>
      <c r="V484" s="221"/>
      <c r="W484" s="221"/>
      <c r="X484" s="221"/>
      <c r="Y484" s="221"/>
      <c r="Z484" s="221"/>
    </row>
    <row r="485" spans="1:26">
      <c r="A485" s="221">
        <v>484</v>
      </c>
      <c r="B485" s="221" t="s">
        <v>1782</v>
      </c>
      <c r="C485" s="221"/>
      <c r="D485" s="221"/>
      <c r="E485" s="221"/>
      <c r="F485" s="221"/>
      <c r="G485" s="221"/>
      <c r="H485" s="221"/>
      <c r="I485" s="221">
        <v>1</v>
      </c>
      <c r="J485" s="221"/>
      <c r="K485" s="221"/>
      <c r="L485" s="221"/>
      <c r="M485" s="221"/>
      <c r="N485" s="221"/>
      <c r="O485" s="221"/>
      <c r="P485" s="221"/>
      <c r="Q485" s="221"/>
      <c r="R485" s="221"/>
      <c r="S485" s="221"/>
      <c r="T485" s="221"/>
      <c r="U485" s="221"/>
      <c r="V485" s="221"/>
      <c r="W485" s="221"/>
      <c r="X485" s="221"/>
      <c r="Y485" s="221"/>
      <c r="Z485" s="221"/>
    </row>
    <row r="486" spans="1:26">
      <c r="A486" s="221">
        <v>485</v>
      </c>
      <c r="B486" s="221" t="s">
        <v>1783</v>
      </c>
      <c r="C486" s="221"/>
      <c r="D486" s="221"/>
      <c r="E486" s="221"/>
      <c r="F486" s="221"/>
      <c r="G486" s="221"/>
      <c r="H486" s="221"/>
      <c r="I486" s="221">
        <v>1</v>
      </c>
      <c r="J486" s="221"/>
      <c r="K486" s="221"/>
      <c r="L486" s="221"/>
      <c r="M486" s="221"/>
      <c r="N486" s="221"/>
      <c r="O486" s="221"/>
      <c r="P486" s="221"/>
      <c r="Q486" s="221"/>
      <c r="R486" s="221"/>
      <c r="S486" s="221"/>
      <c r="T486" s="221"/>
      <c r="U486" s="221"/>
      <c r="V486" s="221"/>
      <c r="W486" s="221"/>
      <c r="X486" s="221"/>
      <c r="Y486" s="221"/>
      <c r="Z486" s="221"/>
    </row>
    <row r="487" spans="1:26">
      <c r="A487" s="221">
        <v>486</v>
      </c>
      <c r="B487" s="224" t="s">
        <v>1784</v>
      </c>
      <c r="C487" s="221"/>
      <c r="D487" s="221"/>
      <c r="E487" s="221"/>
      <c r="F487" s="221"/>
      <c r="G487" s="221"/>
      <c r="H487" s="221">
        <v>1</v>
      </c>
      <c r="I487" s="221"/>
      <c r="J487" s="221"/>
      <c r="K487" s="221"/>
      <c r="L487" s="221"/>
      <c r="M487" s="221"/>
      <c r="N487" s="221"/>
      <c r="O487" s="221"/>
      <c r="P487" s="221"/>
      <c r="Q487" s="221"/>
      <c r="R487" s="221"/>
      <c r="S487" s="221"/>
      <c r="T487" s="221"/>
      <c r="U487" s="221"/>
      <c r="V487" s="221"/>
      <c r="W487" s="221"/>
      <c r="X487" s="221"/>
      <c r="Y487" s="221"/>
      <c r="Z487" s="221"/>
    </row>
    <row r="488" spans="1:26">
      <c r="A488" s="221">
        <v>487</v>
      </c>
      <c r="B488" s="221" t="s">
        <v>1785</v>
      </c>
      <c r="C488" s="221"/>
      <c r="D488" s="221"/>
      <c r="E488" s="221"/>
      <c r="F488" s="221"/>
      <c r="G488" s="221"/>
      <c r="H488" s="221"/>
      <c r="I488" s="221"/>
      <c r="J488" s="221"/>
      <c r="K488" s="221"/>
      <c r="L488" s="221"/>
      <c r="M488" s="221"/>
      <c r="N488" s="221"/>
      <c r="O488" s="221"/>
      <c r="P488" s="221">
        <v>1</v>
      </c>
      <c r="Q488" s="221"/>
      <c r="R488" s="221"/>
      <c r="S488" s="221"/>
      <c r="T488" s="221"/>
      <c r="U488" s="221"/>
      <c r="V488" s="221"/>
      <c r="W488" s="221"/>
      <c r="X488" s="221"/>
      <c r="Y488" s="221"/>
      <c r="Z488" s="221"/>
    </row>
    <row r="489" spans="1:26">
      <c r="A489" s="221">
        <v>488</v>
      </c>
      <c r="B489" s="221" t="s">
        <v>1786</v>
      </c>
      <c r="C489" s="221">
        <v>1</v>
      </c>
      <c r="D489" s="221"/>
      <c r="E489" s="221"/>
      <c r="F489" s="221"/>
      <c r="G489" s="221"/>
      <c r="H489" s="221"/>
      <c r="I489" s="221"/>
      <c r="J489" s="221"/>
      <c r="K489" s="221"/>
      <c r="L489" s="221"/>
      <c r="M489" s="221"/>
      <c r="N489" s="221"/>
      <c r="O489" s="221"/>
      <c r="P489" s="221"/>
      <c r="Q489" s="221"/>
      <c r="R489" s="221"/>
      <c r="S489" s="221"/>
      <c r="T489" s="221"/>
      <c r="U489" s="221"/>
      <c r="V489" s="221"/>
      <c r="W489" s="221"/>
      <c r="X489" s="221"/>
      <c r="Y489" s="221"/>
      <c r="Z489" s="221"/>
    </row>
    <row r="490" spans="1:26">
      <c r="A490" s="221">
        <v>489</v>
      </c>
      <c r="B490" s="221" t="s">
        <v>1787</v>
      </c>
      <c r="C490" s="221">
        <v>1</v>
      </c>
      <c r="D490" s="221"/>
      <c r="E490" s="221"/>
      <c r="F490" s="221"/>
      <c r="G490" s="221"/>
      <c r="H490" s="221"/>
      <c r="I490" s="221"/>
      <c r="J490" s="221"/>
      <c r="K490" s="221"/>
      <c r="L490" s="221"/>
      <c r="M490" s="221"/>
      <c r="N490" s="221"/>
      <c r="O490" s="221"/>
      <c r="P490" s="221"/>
      <c r="Q490" s="221"/>
      <c r="R490" s="221"/>
      <c r="S490" s="221"/>
      <c r="T490" s="221"/>
      <c r="U490" s="221"/>
      <c r="V490" s="221"/>
      <c r="W490" s="221"/>
      <c r="X490" s="221"/>
      <c r="Y490" s="221"/>
      <c r="Z490" s="221"/>
    </row>
    <row r="491" spans="1:26">
      <c r="A491" s="221">
        <v>490</v>
      </c>
      <c r="B491" s="221" t="s">
        <v>1788</v>
      </c>
      <c r="C491" s="221">
        <v>1</v>
      </c>
      <c r="D491" s="221"/>
      <c r="E491" s="221"/>
      <c r="F491" s="221"/>
      <c r="G491" s="221"/>
      <c r="H491" s="221"/>
      <c r="I491" s="221"/>
      <c r="J491" s="221"/>
      <c r="K491" s="221"/>
      <c r="L491" s="221"/>
      <c r="M491" s="221"/>
      <c r="N491" s="221"/>
      <c r="O491" s="221"/>
      <c r="P491" s="221"/>
      <c r="Q491" s="221"/>
      <c r="R491" s="221"/>
      <c r="S491" s="221"/>
      <c r="T491" s="221"/>
      <c r="U491" s="221"/>
      <c r="V491" s="221"/>
      <c r="W491" s="221"/>
      <c r="X491" s="221"/>
      <c r="Y491" s="221"/>
      <c r="Z491" s="221"/>
    </row>
    <row r="492" spans="1:26">
      <c r="A492" s="221">
        <v>491</v>
      </c>
      <c r="B492" s="221" t="s">
        <v>1789</v>
      </c>
      <c r="C492" s="221">
        <v>1</v>
      </c>
      <c r="D492" s="221"/>
      <c r="E492" s="221"/>
      <c r="F492" s="221"/>
      <c r="G492" s="221"/>
      <c r="H492" s="221"/>
      <c r="I492" s="221"/>
      <c r="J492" s="221"/>
      <c r="K492" s="221"/>
      <c r="L492" s="221"/>
      <c r="M492" s="221"/>
      <c r="N492" s="221"/>
      <c r="O492" s="221"/>
      <c r="P492" s="221"/>
      <c r="Q492" s="221"/>
      <c r="R492" s="221"/>
      <c r="S492" s="221"/>
      <c r="T492" s="221"/>
      <c r="U492" s="221"/>
      <c r="V492" s="221"/>
      <c r="W492" s="221"/>
      <c r="X492" s="221"/>
      <c r="Y492" s="221"/>
      <c r="Z492" s="221"/>
    </row>
    <row r="493" spans="1:26">
      <c r="A493" s="221">
        <v>492</v>
      </c>
      <c r="B493" s="224" t="s">
        <v>1790</v>
      </c>
      <c r="C493" s="221"/>
      <c r="D493" s="221"/>
      <c r="E493" s="221">
        <v>1</v>
      </c>
      <c r="F493" s="221"/>
      <c r="G493" s="221"/>
      <c r="H493" s="221"/>
      <c r="I493" s="221"/>
      <c r="J493" s="221"/>
      <c r="K493" s="221"/>
      <c r="L493" s="221"/>
      <c r="M493" s="221"/>
      <c r="N493" s="221"/>
      <c r="O493" s="221"/>
      <c r="P493" s="221"/>
      <c r="Q493" s="221"/>
      <c r="R493" s="221"/>
      <c r="S493" s="221"/>
      <c r="T493" s="221"/>
      <c r="U493" s="221"/>
      <c r="V493" s="221"/>
      <c r="W493" s="221"/>
      <c r="X493" s="221"/>
      <c r="Y493" s="221"/>
      <c r="Z493" s="221"/>
    </row>
    <row r="494" spans="1:26">
      <c r="A494" s="221">
        <v>493</v>
      </c>
      <c r="B494" s="221" t="s">
        <v>1791</v>
      </c>
      <c r="C494" s="221"/>
      <c r="D494" s="221"/>
      <c r="E494" s="221"/>
      <c r="F494" s="221"/>
      <c r="G494" s="221"/>
      <c r="H494" s="221">
        <v>1</v>
      </c>
      <c r="I494" s="221"/>
      <c r="J494" s="221"/>
      <c r="K494" s="221"/>
      <c r="L494" s="221"/>
      <c r="M494" s="221"/>
      <c r="N494" s="221"/>
      <c r="O494" s="221"/>
      <c r="P494" s="221"/>
      <c r="Q494" s="221"/>
      <c r="R494" s="221"/>
      <c r="S494" s="221"/>
      <c r="T494" s="221"/>
      <c r="U494" s="221"/>
      <c r="V494" s="221"/>
      <c r="W494" s="221"/>
      <c r="X494" s="221"/>
      <c r="Y494" s="221"/>
      <c r="Z494" s="221"/>
    </row>
    <row r="495" spans="1:26">
      <c r="A495" s="221">
        <v>494</v>
      </c>
      <c r="B495" s="221" t="s">
        <v>1792</v>
      </c>
      <c r="C495" s="221">
        <v>1</v>
      </c>
      <c r="D495" s="221"/>
      <c r="E495" s="221"/>
      <c r="F495" s="221"/>
      <c r="G495" s="221"/>
      <c r="H495" s="221"/>
      <c r="I495" s="221"/>
      <c r="J495" s="221"/>
      <c r="K495" s="221"/>
      <c r="L495" s="221"/>
      <c r="M495" s="221"/>
      <c r="N495" s="221"/>
      <c r="O495" s="221"/>
      <c r="P495" s="221"/>
      <c r="Q495" s="221"/>
      <c r="R495" s="221"/>
      <c r="S495" s="221"/>
      <c r="T495" s="221"/>
      <c r="U495" s="221"/>
      <c r="V495" s="221"/>
      <c r="W495" s="221"/>
      <c r="X495" s="221"/>
      <c r="Y495" s="221"/>
      <c r="Z495" s="221"/>
    </row>
    <row r="496" spans="1:26">
      <c r="A496" s="221">
        <v>495</v>
      </c>
      <c r="B496" s="221" t="s">
        <v>1793</v>
      </c>
      <c r="C496" s="221">
        <v>1</v>
      </c>
      <c r="D496" s="221"/>
      <c r="E496" s="221"/>
      <c r="F496" s="221"/>
      <c r="G496" s="221"/>
      <c r="H496" s="221"/>
      <c r="I496" s="221"/>
      <c r="J496" s="221"/>
      <c r="K496" s="221"/>
      <c r="L496" s="221"/>
      <c r="M496" s="221"/>
      <c r="N496" s="221"/>
      <c r="O496" s="221"/>
      <c r="P496" s="221"/>
      <c r="Q496" s="221"/>
      <c r="R496" s="221"/>
      <c r="S496" s="221"/>
      <c r="T496" s="221"/>
      <c r="U496" s="221"/>
      <c r="V496" s="221"/>
      <c r="W496" s="221"/>
      <c r="X496" s="221"/>
      <c r="Y496" s="221"/>
      <c r="Z496" s="221"/>
    </row>
    <row r="497" spans="1:26">
      <c r="A497" s="221">
        <v>496</v>
      </c>
      <c r="B497" s="221" t="s">
        <v>1794</v>
      </c>
      <c r="C497" s="221">
        <v>1</v>
      </c>
      <c r="D497" s="221"/>
      <c r="E497" s="221"/>
      <c r="F497" s="221"/>
      <c r="G497" s="221"/>
      <c r="H497" s="221"/>
      <c r="I497" s="221"/>
      <c r="J497" s="221"/>
      <c r="K497" s="221"/>
      <c r="L497" s="221"/>
      <c r="M497" s="221"/>
      <c r="N497" s="221"/>
      <c r="O497" s="221"/>
      <c r="P497" s="221"/>
      <c r="Q497" s="221"/>
      <c r="R497" s="221"/>
      <c r="S497" s="221"/>
      <c r="T497" s="221"/>
      <c r="U497" s="221"/>
      <c r="V497" s="221"/>
      <c r="W497" s="221"/>
      <c r="X497" s="221"/>
      <c r="Y497" s="221"/>
      <c r="Z497" s="221"/>
    </row>
    <row r="498" spans="1:26">
      <c r="A498" s="221">
        <v>497</v>
      </c>
      <c r="B498" s="221" t="s">
        <v>1795</v>
      </c>
      <c r="C498" s="221">
        <v>1</v>
      </c>
      <c r="D498" s="221"/>
      <c r="E498" s="221"/>
      <c r="F498" s="221"/>
      <c r="G498" s="221"/>
      <c r="H498" s="221"/>
      <c r="I498" s="221"/>
      <c r="J498" s="221"/>
      <c r="K498" s="221"/>
      <c r="L498" s="221"/>
      <c r="M498" s="221"/>
      <c r="N498" s="221"/>
      <c r="O498" s="221"/>
      <c r="P498" s="221"/>
      <c r="Q498" s="221"/>
      <c r="R498" s="221"/>
      <c r="S498" s="221"/>
      <c r="T498" s="221"/>
      <c r="U498" s="221"/>
      <c r="V498" s="221"/>
      <c r="W498" s="221"/>
      <c r="X498" s="221"/>
      <c r="Y498" s="221"/>
      <c r="Z498" s="221"/>
    </row>
    <row r="499" spans="1:26">
      <c r="A499" s="221">
        <v>498</v>
      </c>
      <c r="B499" s="221" t="s">
        <v>1796</v>
      </c>
      <c r="C499" s="221">
        <v>1</v>
      </c>
      <c r="D499" s="221"/>
      <c r="E499" s="221"/>
      <c r="F499" s="221"/>
      <c r="G499" s="221"/>
      <c r="H499" s="221"/>
      <c r="I499" s="221"/>
      <c r="J499" s="221"/>
      <c r="K499" s="221"/>
      <c r="L499" s="221"/>
      <c r="M499" s="221"/>
      <c r="N499" s="221"/>
      <c r="O499" s="221"/>
      <c r="P499" s="221"/>
      <c r="Q499" s="221"/>
      <c r="R499" s="221"/>
      <c r="S499" s="221"/>
      <c r="T499" s="221"/>
      <c r="U499" s="221"/>
      <c r="V499" s="221"/>
      <c r="W499" s="221"/>
      <c r="X499" s="221"/>
      <c r="Y499" s="221"/>
      <c r="Z499" s="221"/>
    </row>
    <row r="500" spans="1:26">
      <c r="A500" s="221">
        <v>499</v>
      </c>
      <c r="B500" s="221" t="s">
        <v>1797</v>
      </c>
      <c r="C500" s="221">
        <v>1</v>
      </c>
      <c r="D500" s="221"/>
      <c r="E500" s="221"/>
      <c r="F500" s="221"/>
      <c r="G500" s="221"/>
      <c r="H500" s="221"/>
      <c r="I500" s="221"/>
      <c r="J500" s="221"/>
      <c r="K500" s="221"/>
      <c r="L500" s="221"/>
      <c r="M500" s="221"/>
      <c r="N500" s="221"/>
      <c r="O500" s="221"/>
      <c r="P500" s="221"/>
      <c r="Q500" s="221"/>
      <c r="R500" s="221"/>
      <c r="S500" s="221"/>
      <c r="T500" s="221"/>
      <c r="U500" s="221"/>
      <c r="V500" s="221"/>
      <c r="W500" s="221"/>
      <c r="X500" s="221"/>
      <c r="Y500" s="221"/>
      <c r="Z500" s="221"/>
    </row>
    <row r="501" spans="1:26">
      <c r="A501" s="221">
        <v>500</v>
      </c>
      <c r="B501" s="221" t="s">
        <v>1798</v>
      </c>
      <c r="C501" s="221">
        <v>1</v>
      </c>
      <c r="D501" s="221"/>
      <c r="E501" s="221"/>
      <c r="F501" s="221"/>
      <c r="G501" s="221"/>
      <c r="H501" s="221"/>
      <c r="I501" s="221"/>
      <c r="J501" s="221"/>
      <c r="K501" s="221"/>
      <c r="L501" s="221"/>
      <c r="M501" s="221"/>
      <c r="N501" s="221"/>
      <c r="O501" s="221"/>
      <c r="P501" s="221"/>
      <c r="Q501" s="221"/>
      <c r="R501" s="221"/>
      <c r="S501" s="221"/>
      <c r="T501" s="221"/>
      <c r="U501" s="221"/>
      <c r="V501" s="221"/>
      <c r="W501" s="221"/>
      <c r="X501" s="221"/>
      <c r="Y501" s="221"/>
      <c r="Z501" s="221"/>
    </row>
    <row r="502" spans="1:26">
      <c r="A502" s="221">
        <v>501</v>
      </c>
      <c r="B502" s="224" t="s">
        <v>1799</v>
      </c>
      <c r="C502" s="221"/>
      <c r="D502" s="221"/>
      <c r="E502" s="221"/>
      <c r="F502" s="221"/>
      <c r="G502" s="221"/>
      <c r="H502" s="221"/>
      <c r="I502" s="221"/>
      <c r="J502" s="221"/>
      <c r="K502" s="221"/>
      <c r="L502" s="221"/>
      <c r="M502" s="221"/>
      <c r="N502" s="221"/>
      <c r="O502" s="221"/>
      <c r="P502" s="221">
        <v>1</v>
      </c>
      <c r="Q502" s="221"/>
      <c r="R502" s="221"/>
      <c r="S502" s="221"/>
      <c r="T502" s="221"/>
      <c r="U502" s="221"/>
      <c r="V502" s="221"/>
      <c r="W502" s="221"/>
      <c r="X502" s="221"/>
      <c r="Y502" s="221"/>
      <c r="Z502" s="221"/>
    </row>
    <row r="503" spans="1:26">
      <c r="A503" s="221">
        <v>502</v>
      </c>
      <c r="B503" s="221" t="s">
        <v>1800</v>
      </c>
      <c r="C503" s="221">
        <v>1</v>
      </c>
      <c r="D503" s="221"/>
      <c r="E503" s="221"/>
      <c r="F503" s="221"/>
      <c r="G503" s="221"/>
      <c r="H503" s="221"/>
      <c r="I503" s="221"/>
      <c r="J503" s="221"/>
      <c r="K503" s="221"/>
      <c r="L503" s="221"/>
      <c r="M503" s="221"/>
      <c r="N503" s="221"/>
      <c r="O503" s="221"/>
      <c r="P503" s="221"/>
      <c r="Q503" s="221"/>
      <c r="R503" s="221"/>
      <c r="S503" s="221"/>
      <c r="T503" s="221"/>
      <c r="U503" s="221"/>
      <c r="V503" s="221"/>
      <c r="W503" s="221"/>
      <c r="X503" s="221"/>
      <c r="Y503" s="221"/>
      <c r="Z503" s="221"/>
    </row>
    <row r="504" spans="1:26">
      <c r="A504" s="221">
        <v>503</v>
      </c>
      <c r="B504" s="221" t="s">
        <v>1801</v>
      </c>
      <c r="C504" s="221">
        <v>1</v>
      </c>
      <c r="D504" s="221"/>
      <c r="E504" s="221"/>
      <c r="F504" s="221"/>
      <c r="G504" s="221"/>
      <c r="H504" s="221"/>
      <c r="I504" s="221"/>
      <c r="J504" s="221"/>
      <c r="K504" s="221"/>
      <c r="L504" s="221"/>
      <c r="M504" s="221"/>
      <c r="N504" s="221"/>
      <c r="O504" s="221"/>
      <c r="P504" s="221"/>
      <c r="Q504" s="221"/>
      <c r="R504" s="221"/>
      <c r="S504" s="221"/>
      <c r="T504" s="221"/>
      <c r="U504" s="221"/>
      <c r="V504" s="221"/>
      <c r="W504" s="221"/>
      <c r="X504" s="221"/>
      <c r="Y504" s="221"/>
      <c r="Z504" s="221"/>
    </row>
    <row r="505" spans="1:26">
      <c r="A505" s="221">
        <v>504</v>
      </c>
      <c r="B505" s="221" t="s">
        <v>1802</v>
      </c>
      <c r="C505" s="221">
        <v>1</v>
      </c>
      <c r="D505" s="221"/>
      <c r="E505" s="221"/>
      <c r="F505" s="221"/>
      <c r="G505" s="221"/>
      <c r="H505" s="221"/>
      <c r="I505" s="221"/>
      <c r="J505" s="221"/>
      <c r="K505" s="221"/>
      <c r="L505" s="221"/>
      <c r="M505" s="221"/>
      <c r="N505" s="221"/>
      <c r="O505" s="221"/>
      <c r="P505" s="221"/>
      <c r="Q505" s="221"/>
      <c r="R505" s="221"/>
      <c r="S505" s="221"/>
      <c r="T505" s="221"/>
      <c r="U505" s="221"/>
      <c r="V505" s="221"/>
      <c r="W505" s="221"/>
      <c r="X505" s="221"/>
      <c r="Y505" s="221"/>
      <c r="Z505" s="221"/>
    </row>
    <row r="506" spans="1:26">
      <c r="A506" s="221">
        <v>505</v>
      </c>
      <c r="B506" s="221" t="s">
        <v>1803</v>
      </c>
      <c r="C506" s="221">
        <v>1</v>
      </c>
      <c r="D506" s="221"/>
      <c r="E506" s="221"/>
      <c r="F506" s="221"/>
      <c r="G506" s="221"/>
      <c r="H506" s="221"/>
      <c r="I506" s="221"/>
      <c r="J506" s="221"/>
      <c r="K506" s="221"/>
      <c r="L506" s="221"/>
      <c r="M506" s="221"/>
      <c r="N506" s="221"/>
      <c r="O506" s="221"/>
      <c r="P506" s="221"/>
      <c r="Q506" s="221"/>
      <c r="R506" s="221"/>
      <c r="S506" s="221"/>
      <c r="T506" s="221"/>
      <c r="U506" s="221"/>
      <c r="V506" s="221"/>
      <c r="W506" s="221"/>
      <c r="X506" s="221"/>
      <c r="Y506" s="221"/>
      <c r="Z506" s="221"/>
    </row>
    <row r="507" spans="1:26">
      <c r="A507" s="221">
        <v>506</v>
      </c>
      <c r="B507" s="221" t="s">
        <v>1804</v>
      </c>
      <c r="C507" s="221"/>
      <c r="D507" s="221"/>
      <c r="E507" s="221"/>
      <c r="F507" s="221"/>
      <c r="G507" s="221"/>
      <c r="H507" s="221">
        <v>1</v>
      </c>
      <c r="I507" s="221"/>
      <c r="J507" s="221"/>
      <c r="K507" s="221"/>
      <c r="L507" s="221"/>
      <c r="M507" s="221"/>
      <c r="N507" s="221"/>
      <c r="O507" s="221"/>
      <c r="P507" s="221"/>
      <c r="Q507" s="221"/>
      <c r="R507" s="221"/>
      <c r="S507" s="221"/>
      <c r="T507" s="221"/>
      <c r="U507" s="221"/>
      <c r="V507" s="221"/>
      <c r="W507" s="221"/>
      <c r="X507" s="221"/>
      <c r="Y507" s="221"/>
      <c r="Z507" s="221"/>
    </row>
    <row r="508" spans="1:26">
      <c r="A508" s="221">
        <v>507</v>
      </c>
      <c r="B508" s="221" t="s">
        <v>1805</v>
      </c>
      <c r="C508" s="221"/>
      <c r="D508" s="221"/>
      <c r="E508" s="221"/>
      <c r="F508" s="221"/>
      <c r="G508" s="221">
        <v>1</v>
      </c>
      <c r="H508" s="221"/>
      <c r="I508" s="221"/>
      <c r="J508" s="221"/>
      <c r="K508" s="221"/>
      <c r="L508" s="221"/>
      <c r="M508" s="221"/>
      <c r="N508" s="221"/>
      <c r="O508" s="221"/>
      <c r="P508" s="221"/>
      <c r="Q508" s="221"/>
      <c r="R508" s="221"/>
      <c r="S508" s="221"/>
      <c r="T508" s="221"/>
      <c r="U508" s="221"/>
      <c r="V508" s="221"/>
      <c r="W508" s="221"/>
      <c r="X508" s="221"/>
      <c r="Y508" s="221"/>
      <c r="Z508" s="221"/>
    </row>
    <row r="509" spans="1:26">
      <c r="A509" s="221">
        <v>508</v>
      </c>
      <c r="B509" s="221" t="s">
        <v>1806</v>
      </c>
      <c r="C509" s="221"/>
      <c r="D509" s="221">
        <v>1</v>
      </c>
      <c r="E509" s="221"/>
      <c r="F509" s="221"/>
      <c r="G509" s="221"/>
      <c r="H509" s="221"/>
      <c r="I509" s="221"/>
      <c r="J509" s="221"/>
      <c r="K509" s="221"/>
      <c r="L509" s="221"/>
      <c r="M509" s="221"/>
      <c r="N509" s="221"/>
      <c r="O509" s="221"/>
      <c r="P509" s="221"/>
      <c r="Q509" s="221"/>
      <c r="R509" s="221"/>
      <c r="S509" s="221"/>
      <c r="T509" s="221"/>
      <c r="U509" s="221"/>
      <c r="V509" s="221"/>
      <c r="W509" s="221"/>
      <c r="X509" s="221"/>
      <c r="Y509" s="221"/>
      <c r="Z509" s="221"/>
    </row>
    <row r="510" spans="1:26">
      <c r="A510" s="221">
        <v>509</v>
      </c>
      <c r="B510" s="221" t="s">
        <v>1807</v>
      </c>
      <c r="C510" s="221">
        <v>1</v>
      </c>
      <c r="D510" s="221"/>
      <c r="E510" s="221"/>
      <c r="F510" s="221"/>
      <c r="G510" s="221"/>
      <c r="H510" s="221"/>
      <c r="I510" s="221"/>
      <c r="J510" s="221"/>
      <c r="K510" s="221"/>
      <c r="L510" s="221"/>
      <c r="M510" s="221"/>
      <c r="N510" s="221"/>
      <c r="O510" s="221"/>
      <c r="P510" s="221"/>
      <c r="Q510" s="221"/>
      <c r="R510" s="221"/>
      <c r="S510" s="221"/>
      <c r="T510" s="221"/>
      <c r="U510" s="221"/>
      <c r="V510" s="221"/>
      <c r="W510" s="221"/>
      <c r="X510" s="221"/>
      <c r="Y510" s="221"/>
      <c r="Z510" s="221"/>
    </row>
    <row r="511" spans="1:26">
      <c r="A511" s="221">
        <v>510</v>
      </c>
      <c r="B511" s="221" t="s">
        <v>1808</v>
      </c>
      <c r="C511" s="221">
        <v>1</v>
      </c>
      <c r="D511" s="221"/>
      <c r="E511" s="221"/>
      <c r="F511" s="221"/>
      <c r="G511" s="221"/>
      <c r="H511" s="221"/>
      <c r="I511" s="221"/>
      <c r="J511" s="221"/>
      <c r="K511" s="221"/>
      <c r="L511" s="221"/>
      <c r="M511" s="221"/>
      <c r="N511" s="221"/>
      <c r="O511" s="221"/>
      <c r="P511" s="221"/>
      <c r="Q511" s="221"/>
      <c r="R511" s="221"/>
      <c r="S511" s="221"/>
      <c r="T511" s="221"/>
      <c r="U511" s="221"/>
      <c r="V511" s="221"/>
      <c r="W511" s="221"/>
      <c r="X511" s="221"/>
      <c r="Y511" s="221"/>
      <c r="Z511" s="221"/>
    </row>
    <row r="512" spans="1:26">
      <c r="A512" s="221">
        <v>511</v>
      </c>
      <c r="B512" s="221" t="s">
        <v>1809</v>
      </c>
      <c r="C512" s="221">
        <v>1</v>
      </c>
      <c r="D512" s="221"/>
      <c r="E512" s="221"/>
      <c r="F512" s="221"/>
      <c r="G512" s="221"/>
      <c r="H512" s="221"/>
      <c r="I512" s="221"/>
      <c r="J512" s="221"/>
      <c r="K512" s="221"/>
      <c r="L512" s="221"/>
      <c r="M512" s="221"/>
      <c r="N512" s="221"/>
      <c r="O512" s="221"/>
      <c r="P512" s="221"/>
      <c r="Q512" s="221"/>
      <c r="R512" s="221"/>
      <c r="S512" s="221"/>
      <c r="T512" s="221"/>
      <c r="U512" s="221"/>
      <c r="V512" s="221"/>
      <c r="W512" s="221"/>
      <c r="X512" s="221"/>
      <c r="Y512" s="221"/>
      <c r="Z512" s="221"/>
    </row>
    <row r="513" spans="1:26">
      <c r="A513" s="221">
        <v>512</v>
      </c>
      <c r="B513" s="221" t="s">
        <v>1810</v>
      </c>
      <c r="C513" s="221">
        <v>1</v>
      </c>
      <c r="D513" s="221"/>
      <c r="E513" s="221"/>
      <c r="F513" s="221"/>
      <c r="G513" s="221"/>
      <c r="H513" s="221"/>
      <c r="I513" s="221"/>
      <c r="J513" s="221"/>
      <c r="K513" s="221"/>
      <c r="L513" s="221"/>
      <c r="M513" s="221"/>
      <c r="N513" s="221"/>
      <c r="O513" s="221"/>
      <c r="P513" s="221"/>
      <c r="Q513" s="221"/>
      <c r="R513" s="221"/>
      <c r="S513" s="221"/>
      <c r="T513" s="221"/>
      <c r="U513" s="221"/>
      <c r="V513" s="221"/>
      <c r="W513" s="221"/>
      <c r="X513" s="221"/>
      <c r="Y513" s="221"/>
      <c r="Z513" s="221"/>
    </row>
    <row r="514" spans="1:26">
      <c r="A514" s="221">
        <v>513</v>
      </c>
      <c r="B514" s="221" t="s">
        <v>1811</v>
      </c>
      <c r="C514" s="221"/>
      <c r="D514" s="221"/>
      <c r="E514" s="221"/>
      <c r="F514" s="221"/>
      <c r="G514" s="221"/>
      <c r="H514" s="221"/>
      <c r="I514" s="221">
        <v>1</v>
      </c>
      <c r="J514" s="221"/>
      <c r="K514" s="221"/>
      <c r="L514" s="221"/>
      <c r="M514" s="221"/>
      <c r="N514" s="221"/>
      <c r="O514" s="221"/>
      <c r="P514" s="221"/>
      <c r="Q514" s="221"/>
      <c r="R514" s="221"/>
      <c r="S514" s="221"/>
      <c r="T514" s="221"/>
      <c r="U514" s="221"/>
      <c r="V514" s="221"/>
      <c r="W514" s="221"/>
      <c r="X514" s="221"/>
      <c r="Y514" s="221"/>
      <c r="Z514" s="221"/>
    </row>
    <row r="515" spans="1:26">
      <c r="A515" s="221">
        <v>514</v>
      </c>
      <c r="B515" s="221" t="s">
        <v>1812</v>
      </c>
      <c r="C515" s="221"/>
      <c r="D515" s="221"/>
      <c r="E515" s="221"/>
      <c r="F515" s="221"/>
      <c r="G515" s="221"/>
      <c r="H515" s="221"/>
      <c r="I515" s="221"/>
      <c r="J515" s="221"/>
      <c r="K515" s="221"/>
      <c r="L515" s="221"/>
      <c r="M515" s="221"/>
      <c r="N515" s="221"/>
      <c r="O515" s="221"/>
      <c r="P515" s="221"/>
      <c r="Q515" s="221"/>
      <c r="R515" s="221"/>
      <c r="S515" s="221"/>
      <c r="T515" s="221"/>
      <c r="U515" s="221">
        <v>1</v>
      </c>
      <c r="V515" s="221"/>
      <c r="W515" s="221"/>
      <c r="X515" s="221"/>
      <c r="Y515" s="221"/>
      <c r="Z515" s="221"/>
    </row>
    <row r="516" spans="1:26">
      <c r="A516" s="221">
        <v>515</v>
      </c>
      <c r="B516" s="221" t="s">
        <v>1317</v>
      </c>
      <c r="C516" s="221"/>
      <c r="D516" s="221"/>
      <c r="E516" s="221"/>
      <c r="F516" s="221"/>
      <c r="G516" s="221"/>
      <c r="H516" s="221"/>
      <c r="I516" s="221"/>
      <c r="J516" s="221">
        <v>1</v>
      </c>
      <c r="K516" s="221"/>
      <c r="L516" s="221"/>
      <c r="M516" s="221"/>
      <c r="N516" s="221"/>
      <c r="O516" s="221"/>
      <c r="P516" s="221"/>
      <c r="Q516" s="221"/>
      <c r="R516" s="221"/>
      <c r="S516" s="221"/>
      <c r="T516" s="221"/>
      <c r="U516" s="221"/>
      <c r="V516" s="221"/>
      <c r="W516" s="221"/>
      <c r="X516" s="221"/>
      <c r="Y516" s="221"/>
      <c r="Z516" s="221"/>
    </row>
    <row r="517" spans="1:26">
      <c r="A517" s="221">
        <v>516</v>
      </c>
      <c r="B517" s="221" t="s">
        <v>1813</v>
      </c>
      <c r="C517" s="221"/>
      <c r="D517" s="221"/>
      <c r="E517" s="221"/>
      <c r="F517" s="221"/>
      <c r="G517" s="221"/>
      <c r="H517" s="221"/>
      <c r="I517" s="221">
        <v>1</v>
      </c>
      <c r="J517" s="221"/>
      <c r="K517" s="221"/>
      <c r="L517" s="221"/>
      <c r="M517" s="221"/>
      <c r="N517" s="221"/>
      <c r="O517" s="221"/>
      <c r="P517" s="221"/>
      <c r="Q517" s="221"/>
      <c r="R517" s="221"/>
      <c r="S517" s="221"/>
      <c r="T517" s="221"/>
      <c r="U517" s="221"/>
      <c r="V517" s="221"/>
      <c r="W517" s="221"/>
      <c r="X517" s="221"/>
      <c r="Y517" s="221"/>
      <c r="Z517" s="221"/>
    </row>
    <row r="518" spans="1:26">
      <c r="A518" s="221">
        <v>517</v>
      </c>
      <c r="B518" s="221" t="s">
        <v>1814</v>
      </c>
      <c r="C518" s="221"/>
      <c r="D518" s="221"/>
      <c r="E518" s="221"/>
      <c r="F518" s="221"/>
      <c r="G518" s="221"/>
      <c r="H518" s="221"/>
      <c r="I518" s="221">
        <v>1</v>
      </c>
      <c r="J518" s="221"/>
      <c r="K518" s="221"/>
      <c r="L518" s="221"/>
      <c r="M518" s="221"/>
      <c r="N518" s="221"/>
      <c r="O518" s="221"/>
      <c r="P518" s="221"/>
      <c r="Q518" s="221"/>
      <c r="R518" s="221"/>
      <c r="S518" s="221"/>
      <c r="T518" s="221"/>
      <c r="U518" s="221"/>
      <c r="V518" s="221"/>
      <c r="W518" s="221"/>
      <c r="X518" s="221"/>
      <c r="Y518" s="221"/>
      <c r="Z518" s="221"/>
    </row>
    <row r="519" spans="1:26">
      <c r="A519" s="221">
        <v>518</v>
      </c>
      <c r="B519" s="224" t="s">
        <v>1815</v>
      </c>
      <c r="C519" s="221"/>
      <c r="D519" s="221"/>
      <c r="E519" s="221">
        <v>1</v>
      </c>
      <c r="F519" s="221"/>
      <c r="G519" s="221"/>
      <c r="H519" s="221"/>
      <c r="I519" s="221"/>
      <c r="J519" s="221"/>
      <c r="K519" s="221"/>
      <c r="L519" s="221"/>
      <c r="M519" s="221"/>
      <c r="N519" s="221"/>
      <c r="O519" s="221"/>
      <c r="P519" s="221"/>
      <c r="Q519" s="221"/>
      <c r="R519" s="221"/>
      <c r="S519" s="221"/>
      <c r="T519" s="221"/>
      <c r="U519" s="221"/>
      <c r="V519" s="221"/>
      <c r="W519" s="221"/>
      <c r="X519" s="221"/>
      <c r="Y519" s="221"/>
      <c r="Z519" s="221"/>
    </row>
    <row r="520" spans="1:26">
      <c r="A520" s="221">
        <v>519</v>
      </c>
      <c r="B520" s="224" t="s">
        <v>1816</v>
      </c>
      <c r="C520" s="221"/>
      <c r="D520" s="221"/>
      <c r="E520" s="221"/>
      <c r="F520" s="221"/>
      <c r="G520" s="221"/>
      <c r="H520" s="221">
        <v>1</v>
      </c>
      <c r="I520" s="221"/>
      <c r="J520" s="221"/>
      <c r="K520" s="221"/>
      <c r="L520" s="221"/>
      <c r="M520" s="221"/>
      <c r="N520" s="221"/>
      <c r="O520" s="221"/>
      <c r="P520" s="221"/>
      <c r="Q520" s="221"/>
      <c r="R520" s="221"/>
      <c r="S520" s="221"/>
      <c r="T520" s="221"/>
      <c r="U520" s="221"/>
      <c r="V520" s="221"/>
      <c r="W520" s="221"/>
      <c r="X520" s="221"/>
      <c r="Y520" s="221"/>
      <c r="Z520" s="221"/>
    </row>
    <row r="521" spans="1:26">
      <c r="A521" s="221">
        <v>520</v>
      </c>
      <c r="B521" s="221" t="s">
        <v>1817</v>
      </c>
      <c r="C521" s="221">
        <v>1</v>
      </c>
      <c r="D521" s="221"/>
      <c r="E521" s="221"/>
      <c r="F521" s="221"/>
      <c r="G521" s="221"/>
      <c r="H521" s="221"/>
      <c r="I521" s="221"/>
      <c r="J521" s="221"/>
      <c r="K521" s="221"/>
      <c r="L521" s="221"/>
      <c r="M521" s="221"/>
      <c r="N521" s="221"/>
      <c r="O521" s="221"/>
      <c r="P521" s="221"/>
      <c r="Q521" s="221"/>
      <c r="R521" s="221"/>
      <c r="S521" s="221"/>
      <c r="T521" s="221"/>
      <c r="U521" s="221"/>
      <c r="V521" s="221"/>
      <c r="W521" s="221"/>
      <c r="X521" s="221"/>
      <c r="Y521" s="221"/>
      <c r="Z521" s="221"/>
    </row>
    <row r="522" spans="1:26">
      <c r="A522" s="221">
        <v>521</v>
      </c>
      <c r="B522" s="221" t="s">
        <v>1818</v>
      </c>
      <c r="C522" s="221">
        <v>1</v>
      </c>
      <c r="D522" s="221"/>
      <c r="E522" s="221"/>
      <c r="F522" s="221"/>
      <c r="G522" s="221"/>
      <c r="H522" s="221"/>
      <c r="I522" s="221"/>
      <c r="J522" s="221"/>
      <c r="K522" s="221"/>
      <c r="L522" s="221"/>
      <c r="M522" s="221"/>
      <c r="N522" s="221"/>
      <c r="O522" s="221"/>
      <c r="P522" s="221"/>
      <c r="Q522" s="221"/>
      <c r="R522" s="221"/>
      <c r="S522" s="221"/>
      <c r="T522" s="221"/>
      <c r="U522" s="221"/>
      <c r="V522" s="221"/>
      <c r="W522" s="221"/>
      <c r="X522" s="221"/>
      <c r="Y522" s="221"/>
      <c r="Z522" s="221"/>
    </row>
    <row r="523" spans="1:26">
      <c r="A523" s="221">
        <v>522</v>
      </c>
      <c r="B523" s="221" t="s">
        <v>1819</v>
      </c>
      <c r="C523" s="221"/>
      <c r="D523" s="221"/>
      <c r="E523" s="221"/>
      <c r="F523" s="221"/>
      <c r="G523" s="221"/>
      <c r="H523" s="221"/>
      <c r="I523" s="221"/>
      <c r="J523" s="221"/>
      <c r="K523" s="221"/>
      <c r="L523" s="221"/>
      <c r="M523" s="221"/>
      <c r="N523" s="221"/>
      <c r="O523" s="221"/>
      <c r="P523" s="221">
        <v>1</v>
      </c>
      <c r="Q523" s="221"/>
      <c r="R523" s="221"/>
      <c r="S523" s="221"/>
      <c r="T523" s="221"/>
      <c r="U523" s="221"/>
      <c r="V523" s="221"/>
      <c r="W523" s="221"/>
      <c r="X523" s="221"/>
      <c r="Y523" s="221"/>
      <c r="Z523" s="221"/>
    </row>
    <row r="524" spans="1:26">
      <c r="A524" s="221">
        <v>523</v>
      </c>
      <c r="B524" s="221" t="s">
        <v>1820</v>
      </c>
      <c r="C524" s="221"/>
      <c r="D524" s="221"/>
      <c r="E524" s="221"/>
      <c r="F524" s="221"/>
      <c r="G524" s="221"/>
      <c r="H524" s="221"/>
      <c r="I524" s="221"/>
      <c r="J524" s="221"/>
      <c r="K524" s="221"/>
      <c r="L524" s="221"/>
      <c r="M524" s="221"/>
      <c r="N524" s="221"/>
      <c r="O524" s="221"/>
      <c r="P524" s="221">
        <v>1</v>
      </c>
      <c r="Q524" s="221"/>
      <c r="R524" s="221"/>
      <c r="S524" s="221"/>
      <c r="T524" s="221"/>
      <c r="U524" s="221"/>
      <c r="V524" s="221"/>
      <c r="W524" s="221"/>
      <c r="X524" s="221"/>
      <c r="Y524" s="221"/>
      <c r="Z524" s="221"/>
    </row>
    <row r="525" spans="1:26">
      <c r="A525" s="221">
        <v>524</v>
      </c>
      <c r="B525" s="221" t="s">
        <v>1821</v>
      </c>
      <c r="C525" s="221"/>
      <c r="D525" s="221"/>
      <c r="E525" s="221"/>
      <c r="F525" s="221"/>
      <c r="G525" s="221"/>
      <c r="H525" s="221"/>
      <c r="I525" s="221"/>
      <c r="J525" s="221"/>
      <c r="K525" s="221"/>
      <c r="L525" s="221"/>
      <c r="M525" s="221"/>
      <c r="N525" s="221"/>
      <c r="O525" s="221"/>
      <c r="P525" s="221">
        <v>1</v>
      </c>
      <c r="Q525" s="221"/>
      <c r="R525" s="221"/>
      <c r="S525" s="221"/>
      <c r="T525" s="221"/>
      <c r="U525" s="221"/>
      <c r="V525" s="221"/>
      <c r="W525" s="221"/>
      <c r="X525" s="221"/>
      <c r="Y525" s="221"/>
      <c r="Z525" s="221"/>
    </row>
    <row r="526" spans="1:26">
      <c r="A526" s="221">
        <v>525</v>
      </c>
      <c r="B526" s="221" t="s">
        <v>1822</v>
      </c>
      <c r="C526" s="221">
        <v>1</v>
      </c>
      <c r="D526" s="221"/>
      <c r="E526" s="221"/>
      <c r="F526" s="221"/>
      <c r="G526" s="221"/>
      <c r="H526" s="221"/>
      <c r="I526" s="221"/>
      <c r="J526" s="221"/>
      <c r="K526" s="221"/>
      <c r="L526" s="221"/>
      <c r="M526" s="221"/>
      <c r="N526" s="221"/>
      <c r="O526" s="221"/>
      <c r="P526" s="221"/>
      <c r="Q526" s="221"/>
      <c r="R526" s="221"/>
      <c r="S526" s="221"/>
      <c r="T526" s="221"/>
      <c r="U526" s="221"/>
      <c r="V526" s="221"/>
      <c r="W526" s="221"/>
      <c r="X526" s="221"/>
      <c r="Y526" s="221"/>
      <c r="Z526" s="221"/>
    </row>
    <row r="527" spans="1:26">
      <c r="A527" s="221">
        <v>526</v>
      </c>
      <c r="B527" s="221" t="s">
        <v>1823</v>
      </c>
      <c r="C527" s="221">
        <v>1</v>
      </c>
      <c r="D527" s="221"/>
      <c r="E527" s="221"/>
      <c r="F527" s="221"/>
      <c r="G527" s="221"/>
      <c r="H527" s="221"/>
      <c r="I527" s="221"/>
      <c r="J527" s="221"/>
      <c r="K527" s="221"/>
      <c r="L527" s="221"/>
      <c r="M527" s="221"/>
      <c r="N527" s="221"/>
      <c r="O527" s="221"/>
      <c r="P527" s="221"/>
      <c r="Q527" s="221"/>
      <c r="R527" s="221"/>
      <c r="S527" s="221"/>
      <c r="T527" s="221"/>
      <c r="U527" s="221"/>
      <c r="V527" s="221"/>
      <c r="W527" s="221"/>
      <c r="X527" s="221"/>
      <c r="Y527" s="221"/>
      <c r="Z527" s="221"/>
    </row>
    <row r="528" spans="1:26">
      <c r="A528" s="221">
        <v>527</v>
      </c>
      <c r="B528" s="221" t="s">
        <v>1824</v>
      </c>
      <c r="C528" s="221">
        <v>1</v>
      </c>
      <c r="D528" s="221"/>
      <c r="E528" s="221"/>
      <c r="F528" s="221"/>
      <c r="G528" s="221"/>
      <c r="H528" s="221"/>
      <c r="I528" s="221"/>
      <c r="J528" s="221"/>
      <c r="K528" s="221"/>
      <c r="L528" s="221"/>
      <c r="M528" s="221"/>
      <c r="N528" s="221"/>
      <c r="O528" s="221"/>
      <c r="P528" s="221"/>
      <c r="Q528" s="221"/>
      <c r="R528" s="221"/>
      <c r="S528" s="221"/>
      <c r="T528" s="221"/>
      <c r="U528" s="221"/>
      <c r="V528" s="221"/>
      <c r="W528" s="221"/>
      <c r="X528" s="221"/>
      <c r="Y528" s="221"/>
      <c r="Z528" s="221"/>
    </row>
    <row r="529" spans="1:26">
      <c r="A529" s="221">
        <v>528</v>
      </c>
      <c r="B529" s="221" t="s">
        <v>1825</v>
      </c>
      <c r="C529" s="221"/>
      <c r="D529" s="221"/>
      <c r="E529" s="221"/>
      <c r="F529" s="221"/>
      <c r="G529" s="221"/>
      <c r="H529" s="221"/>
      <c r="I529" s="221">
        <v>1</v>
      </c>
      <c r="J529" s="221"/>
      <c r="K529" s="221"/>
      <c r="L529" s="221"/>
      <c r="M529" s="221"/>
      <c r="N529" s="221"/>
      <c r="O529" s="221"/>
      <c r="P529" s="221"/>
      <c r="Q529" s="221"/>
      <c r="R529" s="221"/>
      <c r="S529" s="221"/>
      <c r="T529" s="221"/>
      <c r="U529" s="221"/>
      <c r="V529" s="221"/>
      <c r="W529" s="221"/>
      <c r="X529" s="221"/>
      <c r="Y529" s="221"/>
      <c r="Z529" s="221"/>
    </row>
    <row r="530" spans="1:26">
      <c r="A530" s="221">
        <v>529</v>
      </c>
      <c r="B530" s="221" t="s">
        <v>1826</v>
      </c>
      <c r="C530" s="221">
        <v>1</v>
      </c>
      <c r="D530" s="221"/>
      <c r="E530" s="221"/>
      <c r="F530" s="221"/>
      <c r="G530" s="221"/>
      <c r="H530" s="221"/>
      <c r="I530" s="221"/>
      <c r="J530" s="221"/>
      <c r="K530" s="221"/>
      <c r="L530" s="221"/>
      <c r="M530" s="221"/>
      <c r="N530" s="221"/>
      <c r="O530" s="221"/>
      <c r="P530" s="221"/>
      <c r="Q530" s="221"/>
      <c r="R530" s="221"/>
      <c r="S530" s="221"/>
      <c r="T530" s="221"/>
      <c r="U530" s="221"/>
      <c r="V530" s="221"/>
      <c r="W530" s="221"/>
      <c r="X530" s="221"/>
      <c r="Y530" s="221"/>
      <c r="Z530" s="221"/>
    </row>
    <row r="531" spans="1:26">
      <c r="A531" s="221">
        <v>530</v>
      </c>
      <c r="B531" s="224" t="s">
        <v>1827</v>
      </c>
      <c r="C531" s="221"/>
      <c r="D531" s="221"/>
      <c r="E531" s="221">
        <v>1</v>
      </c>
      <c r="F531" s="221"/>
      <c r="G531" s="221"/>
      <c r="H531" s="221"/>
      <c r="I531" s="221"/>
      <c r="J531" s="221"/>
      <c r="K531" s="221"/>
      <c r="L531" s="221"/>
      <c r="M531" s="221"/>
      <c r="N531" s="221"/>
      <c r="O531" s="221"/>
      <c r="P531" s="221"/>
      <c r="Q531" s="221"/>
      <c r="R531" s="221"/>
      <c r="S531" s="221"/>
      <c r="T531" s="221"/>
      <c r="U531" s="221"/>
      <c r="V531" s="221"/>
      <c r="W531" s="221"/>
      <c r="X531" s="221"/>
      <c r="Y531" s="221"/>
      <c r="Z531" s="221"/>
    </row>
    <row r="532" spans="1:26">
      <c r="A532" s="221">
        <v>531</v>
      </c>
      <c r="B532" s="221" t="s">
        <v>1828</v>
      </c>
      <c r="C532" s="221">
        <v>1</v>
      </c>
      <c r="D532" s="221"/>
      <c r="E532" s="221"/>
      <c r="F532" s="221"/>
      <c r="G532" s="221"/>
      <c r="H532" s="221"/>
      <c r="I532" s="221"/>
      <c r="J532" s="221"/>
      <c r="K532" s="221"/>
      <c r="L532" s="221"/>
      <c r="M532" s="221"/>
      <c r="N532" s="221"/>
      <c r="O532" s="221"/>
      <c r="P532" s="221"/>
      <c r="Q532" s="221"/>
      <c r="R532" s="221"/>
      <c r="S532" s="221"/>
      <c r="T532" s="221"/>
      <c r="U532" s="221"/>
      <c r="V532" s="221"/>
      <c r="W532" s="221"/>
      <c r="X532" s="221"/>
      <c r="Y532" s="221"/>
      <c r="Z532" s="221"/>
    </row>
    <row r="533" spans="1:26">
      <c r="A533" s="221">
        <v>532</v>
      </c>
      <c r="B533" s="221" t="s">
        <v>1829</v>
      </c>
      <c r="C533" s="221">
        <v>1</v>
      </c>
      <c r="D533" s="221"/>
      <c r="E533" s="221"/>
      <c r="F533" s="221"/>
      <c r="G533" s="221"/>
      <c r="H533" s="221"/>
      <c r="I533" s="221"/>
      <c r="J533" s="221"/>
      <c r="K533" s="221"/>
      <c r="L533" s="221"/>
      <c r="M533" s="221"/>
      <c r="N533" s="221"/>
      <c r="O533" s="221"/>
      <c r="P533" s="221"/>
      <c r="Q533" s="221"/>
      <c r="R533" s="221"/>
      <c r="S533" s="221"/>
      <c r="T533" s="221"/>
      <c r="U533" s="221"/>
      <c r="V533" s="221"/>
      <c r="W533" s="221"/>
      <c r="X533" s="221"/>
      <c r="Y533" s="221"/>
      <c r="Z533" s="221"/>
    </row>
    <row r="534" spans="1:26">
      <c r="A534" s="221">
        <v>533</v>
      </c>
      <c r="B534" s="221" t="s">
        <v>1830</v>
      </c>
      <c r="C534" s="221">
        <v>1</v>
      </c>
      <c r="D534" s="221"/>
      <c r="E534" s="221"/>
      <c r="F534" s="221"/>
      <c r="G534" s="221"/>
      <c r="H534" s="221"/>
      <c r="I534" s="221"/>
      <c r="J534" s="221"/>
      <c r="K534" s="221"/>
      <c r="L534" s="221"/>
      <c r="M534" s="221"/>
      <c r="N534" s="221"/>
      <c r="O534" s="221"/>
      <c r="P534" s="221"/>
      <c r="Q534" s="221"/>
      <c r="R534" s="221"/>
      <c r="S534" s="221"/>
      <c r="T534" s="221"/>
      <c r="U534" s="221"/>
      <c r="V534" s="221"/>
      <c r="W534" s="221"/>
      <c r="X534" s="221"/>
      <c r="Y534" s="221"/>
      <c r="Z534" s="221"/>
    </row>
    <row r="535" spans="1:26">
      <c r="A535" s="221">
        <v>534</v>
      </c>
      <c r="B535" s="221" t="s">
        <v>1831</v>
      </c>
      <c r="C535" s="221">
        <v>1</v>
      </c>
      <c r="D535" s="221"/>
      <c r="E535" s="221"/>
      <c r="F535" s="221"/>
      <c r="G535" s="221"/>
      <c r="H535" s="221"/>
      <c r="I535" s="221"/>
      <c r="J535" s="221"/>
      <c r="K535" s="221"/>
      <c r="L535" s="221"/>
      <c r="M535" s="221"/>
      <c r="N535" s="221"/>
      <c r="O535" s="221"/>
      <c r="P535" s="221"/>
      <c r="Q535" s="221"/>
      <c r="R535" s="221"/>
      <c r="S535" s="221"/>
      <c r="T535" s="221"/>
      <c r="U535" s="221"/>
      <c r="V535" s="221"/>
      <c r="W535" s="221"/>
      <c r="X535" s="221"/>
      <c r="Y535" s="221"/>
      <c r="Z535" s="221"/>
    </row>
    <row r="536" spans="1:26">
      <c r="A536" s="221">
        <v>535</v>
      </c>
      <c r="B536" s="221" t="s">
        <v>1832</v>
      </c>
      <c r="C536" s="221">
        <v>1</v>
      </c>
      <c r="D536" s="221"/>
      <c r="E536" s="221"/>
      <c r="F536" s="221"/>
      <c r="G536" s="221"/>
      <c r="H536" s="221"/>
      <c r="I536" s="221"/>
      <c r="J536" s="221"/>
      <c r="K536" s="221"/>
      <c r="L536" s="221"/>
      <c r="M536" s="221"/>
      <c r="N536" s="221"/>
      <c r="O536" s="221"/>
      <c r="P536" s="221"/>
      <c r="Q536" s="221"/>
      <c r="R536" s="221"/>
      <c r="S536" s="221"/>
      <c r="T536" s="221"/>
      <c r="U536" s="221"/>
      <c r="V536" s="221"/>
      <c r="W536" s="221"/>
      <c r="X536" s="221"/>
      <c r="Y536" s="221"/>
      <c r="Z536" s="221"/>
    </row>
    <row r="537" spans="1:26">
      <c r="A537" s="221">
        <v>536</v>
      </c>
      <c r="B537" s="221" t="s">
        <v>1833</v>
      </c>
      <c r="C537" s="221">
        <v>1</v>
      </c>
      <c r="D537" s="221"/>
      <c r="E537" s="221"/>
      <c r="F537" s="221"/>
      <c r="G537" s="221"/>
      <c r="H537" s="221"/>
      <c r="I537" s="221"/>
      <c r="J537" s="221"/>
      <c r="K537" s="221"/>
      <c r="L537" s="221"/>
      <c r="M537" s="221"/>
      <c r="N537" s="221"/>
      <c r="O537" s="221"/>
      <c r="P537" s="221"/>
      <c r="Q537" s="221"/>
      <c r="R537" s="221"/>
      <c r="S537" s="221"/>
      <c r="T537" s="221"/>
      <c r="U537" s="221"/>
      <c r="V537" s="221"/>
      <c r="W537" s="221"/>
      <c r="X537" s="221"/>
      <c r="Y537" s="221"/>
      <c r="Z537" s="221"/>
    </row>
    <row r="538" spans="1:26">
      <c r="A538" s="221">
        <v>537</v>
      </c>
      <c r="B538" s="224" t="s">
        <v>1834</v>
      </c>
      <c r="C538" s="221"/>
      <c r="D538" s="221"/>
      <c r="E538" s="221"/>
      <c r="F538" s="221"/>
      <c r="G538" s="221"/>
      <c r="H538" s="221"/>
      <c r="I538" s="221"/>
      <c r="J538" s="221"/>
      <c r="K538" s="221"/>
      <c r="L538" s="221"/>
      <c r="M538" s="221"/>
      <c r="N538" s="221"/>
      <c r="O538" s="221"/>
      <c r="P538" s="221"/>
      <c r="Q538" s="221"/>
      <c r="R538" s="221"/>
      <c r="S538" s="221"/>
      <c r="T538" s="221"/>
      <c r="U538" s="221"/>
      <c r="V538" s="221"/>
      <c r="W538" s="221"/>
      <c r="X538" s="221">
        <v>1</v>
      </c>
      <c r="Y538" s="221"/>
      <c r="Z538" s="221"/>
    </row>
    <row r="539" spans="1:26">
      <c r="A539" s="221">
        <v>538</v>
      </c>
      <c r="B539" s="221" t="s">
        <v>1835</v>
      </c>
      <c r="C539" s="221">
        <v>1</v>
      </c>
      <c r="D539" s="221"/>
      <c r="E539" s="221"/>
      <c r="F539" s="221"/>
      <c r="G539" s="221"/>
      <c r="H539" s="221"/>
      <c r="I539" s="221"/>
      <c r="J539" s="221"/>
      <c r="K539" s="221"/>
      <c r="L539" s="221"/>
      <c r="M539" s="221"/>
      <c r="N539" s="221"/>
      <c r="O539" s="221"/>
      <c r="P539" s="221"/>
      <c r="Q539" s="221"/>
      <c r="R539" s="221"/>
      <c r="S539" s="221"/>
      <c r="T539" s="221"/>
      <c r="U539" s="221"/>
      <c r="V539" s="221"/>
      <c r="W539" s="221"/>
      <c r="X539" s="221"/>
      <c r="Y539" s="221"/>
      <c r="Z539" s="221"/>
    </row>
    <row r="540" spans="1:26">
      <c r="A540" s="221">
        <v>539</v>
      </c>
      <c r="B540" s="221" t="s">
        <v>1836</v>
      </c>
      <c r="C540" s="221">
        <v>1</v>
      </c>
      <c r="D540" s="221"/>
      <c r="E540" s="221"/>
      <c r="F540" s="221"/>
      <c r="G540" s="221"/>
      <c r="H540" s="221"/>
      <c r="I540" s="221"/>
      <c r="J540" s="221"/>
      <c r="K540" s="221"/>
      <c r="L540" s="221"/>
      <c r="M540" s="221"/>
      <c r="N540" s="221"/>
      <c r="O540" s="221"/>
      <c r="P540" s="221"/>
      <c r="Q540" s="221"/>
      <c r="R540" s="221"/>
      <c r="S540" s="221"/>
      <c r="T540" s="221"/>
      <c r="U540" s="221"/>
      <c r="V540" s="221"/>
      <c r="W540" s="221"/>
      <c r="X540" s="221"/>
      <c r="Y540" s="221"/>
      <c r="Z540" s="221"/>
    </row>
    <row r="541" spans="1:26">
      <c r="A541" s="221">
        <v>540</v>
      </c>
      <c r="B541" s="221" t="s">
        <v>1837</v>
      </c>
      <c r="C541" s="221">
        <v>1</v>
      </c>
      <c r="D541" s="221"/>
      <c r="E541" s="221"/>
      <c r="F541" s="221"/>
      <c r="G541" s="221"/>
      <c r="H541" s="221"/>
      <c r="I541" s="221"/>
      <c r="J541" s="221"/>
      <c r="K541" s="221"/>
      <c r="L541" s="221"/>
      <c r="M541" s="221"/>
      <c r="N541" s="221"/>
      <c r="O541" s="221"/>
      <c r="P541" s="221"/>
      <c r="Q541" s="221"/>
      <c r="R541" s="221"/>
      <c r="S541" s="221"/>
      <c r="T541" s="221"/>
      <c r="U541" s="221"/>
      <c r="V541" s="221"/>
      <c r="W541" s="221"/>
      <c r="X541" s="221"/>
      <c r="Y541" s="221"/>
      <c r="Z541" s="221"/>
    </row>
    <row r="542" spans="1:26">
      <c r="A542" s="221">
        <v>541</v>
      </c>
      <c r="B542" s="221" t="s">
        <v>1838</v>
      </c>
      <c r="C542" s="221"/>
      <c r="D542" s="221"/>
      <c r="E542" s="221"/>
      <c r="F542" s="221"/>
      <c r="G542" s="221"/>
      <c r="H542" s="221"/>
      <c r="I542" s="221"/>
      <c r="J542" s="221"/>
      <c r="K542" s="221"/>
      <c r="L542" s="221"/>
      <c r="M542" s="221"/>
      <c r="N542" s="221"/>
      <c r="O542" s="221"/>
      <c r="P542" s="221">
        <v>1</v>
      </c>
      <c r="Q542" s="221"/>
      <c r="R542" s="221"/>
      <c r="S542" s="221"/>
      <c r="T542" s="221"/>
      <c r="U542" s="221"/>
      <c r="V542" s="221"/>
      <c r="W542" s="221"/>
      <c r="X542" s="221"/>
      <c r="Y542" s="221"/>
      <c r="Z542" s="221"/>
    </row>
    <row r="543" spans="1:26">
      <c r="A543" s="221">
        <v>542</v>
      </c>
      <c r="B543" s="221" t="s">
        <v>1839</v>
      </c>
      <c r="C543" s="221">
        <v>1</v>
      </c>
      <c r="D543" s="221"/>
      <c r="E543" s="221"/>
      <c r="F543" s="221"/>
      <c r="G543" s="221"/>
      <c r="H543" s="221"/>
      <c r="I543" s="221"/>
      <c r="J543" s="221"/>
      <c r="K543" s="221"/>
      <c r="L543" s="221"/>
      <c r="M543" s="221"/>
      <c r="N543" s="221"/>
      <c r="O543" s="221"/>
      <c r="P543" s="221"/>
      <c r="Q543" s="221"/>
      <c r="R543" s="221"/>
      <c r="S543" s="221"/>
      <c r="T543" s="221"/>
      <c r="U543" s="221"/>
      <c r="V543" s="221"/>
      <c r="W543" s="221"/>
      <c r="X543" s="221"/>
      <c r="Y543" s="221"/>
      <c r="Z543" s="221"/>
    </row>
    <row r="544" spans="1:26">
      <c r="A544" s="221">
        <v>543</v>
      </c>
      <c r="B544" s="221" t="s">
        <v>1840</v>
      </c>
      <c r="C544" s="221">
        <v>1</v>
      </c>
      <c r="D544" s="221"/>
      <c r="E544" s="221"/>
      <c r="F544" s="221"/>
      <c r="G544" s="221"/>
      <c r="H544" s="221"/>
      <c r="I544" s="221"/>
      <c r="J544" s="221"/>
      <c r="K544" s="221"/>
      <c r="L544" s="221"/>
      <c r="M544" s="221"/>
      <c r="N544" s="221"/>
      <c r="O544" s="221"/>
      <c r="P544" s="221"/>
      <c r="Q544" s="221"/>
      <c r="R544" s="221"/>
      <c r="S544" s="221"/>
      <c r="T544" s="221"/>
      <c r="U544" s="221"/>
      <c r="V544" s="221"/>
      <c r="W544" s="221"/>
      <c r="X544" s="221"/>
      <c r="Y544" s="221"/>
      <c r="Z544" s="221"/>
    </row>
    <row r="545" spans="1:26">
      <c r="A545" s="221">
        <v>544</v>
      </c>
      <c r="B545" s="221" t="s">
        <v>1841</v>
      </c>
      <c r="C545" s="221">
        <v>1</v>
      </c>
      <c r="D545" s="221"/>
      <c r="E545" s="221"/>
      <c r="F545" s="221"/>
      <c r="G545" s="221"/>
      <c r="H545" s="221"/>
      <c r="I545" s="221"/>
      <c r="J545" s="221"/>
      <c r="K545" s="221"/>
      <c r="L545" s="221"/>
      <c r="M545" s="221"/>
      <c r="N545" s="221"/>
      <c r="O545" s="221"/>
      <c r="P545" s="221"/>
      <c r="Q545" s="221"/>
      <c r="R545" s="221"/>
      <c r="S545" s="221"/>
      <c r="T545" s="221"/>
      <c r="U545" s="221"/>
      <c r="V545" s="221"/>
      <c r="W545" s="221"/>
      <c r="X545" s="221"/>
      <c r="Y545" s="221"/>
      <c r="Z545" s="221"/>
    </row>
    <row r="546" spans="1:26">
      <c r="A546" s="221">
        <v>545</v>
      </c>
      <c r="B546" s="221" t="s">
        <v>1842</v>
      </c>
      <c r="C546" s="221"/>
      <c r="D546" s="221"/>
      <c r="E546" s="221"/>
      <c r="F546" s="221"/>
      <c r="G546" s="221"/>
      <c r="H546" s="221"/>
      <c r="I546" s="221"/>
      <c r="J546" s="221"/>
      <c r="K546" s="221"/>
      <c r="L546" s="221"/>
      <c r="M546" s="221"/>
      <c r="N546" s="221"/>
      <c r="O546" s="221"/>
      <c r="P546" s="221"/>
      <c r="Q546" s="221"/>
      <c r="R546" s="221"/>
      <c r="S546" s="221"/>
      <c r="T546" s="221"/>
      <c r="U546" s="221"/>
      <c r="V546" s="221"/>
      <c r="W546" s="221"/>
      <c r="X546" s="221"/>
      <c r="Y546" s="221">
        <v>1</v>
      </c>
      <c r="Z546" s="221"/>
    </row>
    <row r="547" spans="1:26">
      <c r="A547" s="221">
        <v>546</v>
      </c>
      <c r="B547" s="221" t="s">
        <v>1843</v>
      </c>
      <c r="C547" s="221">
        <v>1</v>
      </c>
      <c r="D547" s="221"/>
      <c r="E547" s="221"/>
      <c r="F547" s="221"/>
      <c r="G547" s="221"/>
      <c r="H547" s="221"/>
      <c r="I547" s="221"/>
      <c r="J547" s="221"/>
      <c r="K547" s="221"/>
      <c r="L547" s="221"/>
      <c r="M547" s="221"/>
      <c r="N547" s="221"/>
      <c r="O547" s="221"/>
      <c r="P547" s="221"/>
      <c r="Q547" s="221"/>
      <c r="R547" s="221"/>
      <c r="S547" s="221"/>
      <c r="T547" s="221"/>
      <c r="U547" s="221"/>
      <c r="V547" s="221"/>
      <c r="W547" s="221"/>
      <c r="X547" s="221"/>
      <c r="Y547" s="221"/>
      <c r="Z547" s="221"/>
    </row>
    <row r="548" spans="1:26">
      <c r="A548" s="221">
        <v>547</v>
      </c>
      <c r="B548" s="221" t="s">
        <v>1844</v>
      </c>
      <c r="C548" s="221">
        <v>1</v>
      </c>
      <c r="D548" s="221"/>
      <c r="E548" s="221"/>
      <c r="F548" s="221"/>
      <c r="G548" s="221"/>
      <c r="H548" s="221"/>
      <c r="I548" s="221"/>
      <c r="J548" s="221"/>
      <c r="K548" s="221"/>
      <c r="L548" s="221"/>
      <c r="M548" s="221"/>
      <c r="N548" s="221"/>
      <c r="O548" s="221"/>
      <c r="P548" s="221"/>
      <c r="Q548" s="221"/>
      <c r="R548" s="221"/>
      <c r="S548" s="221"/>
      <c r="T548" s="221"/>
      <c r="U548" s="221"/>
      <c r="V548" s="221"/>
      <c r="W548" s="221"/>
      <c r="X548" s="221"/>
      <c r="Y548" s="221"/>
      <c r="Z548" s="221"/>
    </row>
    <row r="549" spans="1:26">
      <c r="A549" s="221">
        <v>548</v>
      </c>
      <c r="B549" s="221" t="s">
        <v>1845</v>
      </c>
      <c r="C549" s="221">
        <v>1</v>
      </c>
      <c r="D549" s="221"/>
      <c r="E549" s="221"/>
      <c r="F549" s="221"/>
      <c r="G549" s="221"/>
      <c r="H549" s="221"/>
      <c r="I549" s="221"/>
      <c r="J549" s="221"/>
      <c r="K549" s="221"/>
      <c r="L549" s="221"/>
      <c r="M549" s="221"/>
      <c r="N549" s="221"/>
      <c r="O549" s="221"/>
      <c r="P549" s="221"/>
      <c r="Q549" s="221"/>
      <c r="R549" s="221"/>
      <c r="S549" s="221"/>
      <c r="T549" s="221"/>
      <c r="U549" s="221"/>
      <c r="V549" s="221"/>
      <c r="W549" s="221"/>
      <c r="X549" s="221"/>
      <c r="Y549" s="221"/>
      <c r="Z549" s="221"/>
    </row>
    <row r="550" spans="1:26">
      <c r="A550" s="221">
        <v>549</v>
      </c>
      <c r="B550" s="221" t="s">
        <v>1846</v>
      </c>
      <c r="C550" s="221"/>
      <c r="D550" s="221"/>
      <c r="E550" s="221"/>
      <c r="F550" s="221"/>
      <c r="G550" s="221"/>
      <c r="H550" s="221">
        <v>1</v>
      </c>
      <c r="I550" s="221"/>
      <c r="J550" s="221"/>
      <c r="K550" s="221"/>
      <c r="L550" s="221"/>
      <c r="M550" s="221"/>
      <c r="N550" s="221"/>
      <c r="O550" s="221"/>
      <c r="P550" s="221"/>
      <c r="Q550" s="221"/>
      <c r="R550" s="221"/>
      <c r="S550" s="221"/>
      <c r="T550" s="221"/>
      <c r="U550" s="221"/>
      <c r="V550" s="221"/>
      <c r="W550" s="221"/>
      <c r="X550" s="221"/>
      <c r="Y550" s="221"/>
      <c r="Z550" s="221"/>
    </row>
    <row r="551" spans="1:26">
      <c r="A551" s="221">
        <v>550</v>
      </c>
      <c r="B551" s="221" t="s">
        <v>1847</v>
      </c>
      <c r="C551" s="221"/>
      <c r="D551" s="221"/>
      <c r="E551" s="221"/>
      <c r="F551" s="221"/>
      <c r="G551" s="221"/>
      <c r="H551" s="221"/>
      <c r="I551" s="221"/>
      <c r="J551" s="221"/>
      <c r="K551" s="221"/>
      <c r="L551" s="221"/>
      <c r="M551" s="221">
        <v>1</v>
      </c>
      <c r="N551" s="221"/>
      <c r="O551" s="221"/>
      <c r="P551" s="221"/>
      <c r="Q551" s="221"/>
      <c r="R551" s="221"/>
      <c r="S551" s="221"/>
      <c r="T551" s="221"/>
      <c r="U551" s="221"/>
      <c r="V551" s="221"/>
      <c r="W551" s="221"/>
      <c r="X551" s="221"/>
      <c r="Y551" s="221"/>
      <c r="Z551" s="221"/>
    </row>
    <row r="552" spans="1:26">
      <c r="A552" s="221">
        <v>551</v>
      </c>
      <c r="B552" s="221" t="s">
        <v>1848</v>
      </c>
      <c r="C552" s="221">
        <v>1</v>
      </c>
      <c r="D552" s="221"/>
      <c r="E552" s="221"/>
      <c r="F552" s="221"/>
      <c r="G552" s="221"/>
      <c r="H552" s="221"/>
      <c r="I552" s="221"/>
      <c r="J552" s="221"/>
      <c r="K552" s="221"/>
      <c r="L552" s="221"/>
      <c r="M552" s="221"/>
      <c r="N552" s="221"/>
      <c r="O552" s="221"/>
      <c r="P552" s="221"/>
      <c r="Q552" s="221"/>
      <c r="R552" s="221"/>
      <c r="S552" s="221"/>
      <c r="T552" s="221"/>
      <c r="U552" s="221"/>
      <c r="V552" s="221"/>
      <c r="W552" s="221"/>
      <c r="X552" s="221"/>
      <c r="Y552" s="221"/>
      <c r="Z552" s="221"/>
    </row>
    <row r="553" spans="1:26">
      <c r="A553" s="221">
        <v>552</v>
      </c>
      <c r="B553" s="221" t="s">
        <v>1849</v>
      </c>
      <c r="C553" s="221">
        <v>1</v>
      </c>
      <c r="D553" s="221"/>
      <c r="E553" s="221"/>
      <c r="F553" s="221"/>
      <c r="G553" s="221"/>
      <c r="H553" s="221"/>
      <c r="I553" s="221"/>
      <c r="J553" s="221"/>
      <c r="K553" s="221"/>
      <c r="L553" s="221"/>
      <c r="M553" s="221"/>
      <c r="N553" s="221"/>
      <c r="O553" s="221"/>
      <c r="P553" s="221"/>
      <c r="Q553" s="221"/>
      <c r="R553" s="221"/>
      <c r="S553" s="221"/>
      <c r="T553" s="221"/>
      <c r="U553" s="221"/>
      <c r="V553" s="221"/>
      <c r="W553" s="221"/>
      <c r="X553" s="221"/>
      <c r="Y553" s="221"/>
      <c r="Z553" s="221"/>
    </row>
    <row r="554" spans="1:26">
      <c r="A554" s="221">
        <v>553</v>
      </c>
      <c r="B554" s="221" t="s">
        <v>1850</v>
      </c>
      <c r="C554" s="221">
        <v>1</v>
      </c>
      <c r="D554" s="221"/>
      <c r="E554" s="221"/>
      <c r="F554" s="221"/>
      <c r="G554" s="221"/>
      <c r="H554" s="221"/>
      <c r="I554" s="221"/>
      <c r="J554" s="221"/>
      <c r="K554" s="221"/>
      <c r="L554" s="221"/>
      <c r="M554" s="221"/>
      <c r="N554" s="221"/>
      <c r="O554" s="221"/>
      <c r="P554" s="221"/>
      <c r="Q554" s="221"/>
      <c r="R554" s="221"/>
      <c r="S554" s="221"/>
      <c r="T554" s="221"/>
      <c r="U554" s="221"/>
      <c r="V554" s="221"/>
      <c r="W554" s="221"/>
      <c r="X554" s="221"/>
      <c r="Y554" s="221"/>
      <c r="Z554" s="221"/>
    </row>
    <row r="555" spans="1:26">
      <c r="A555" s="221">
        <v>554</v>
      </c>
      <c r="B555" s="221" t="s">
        <v>1851</v>
      </c>
      <c r="C555" s="221">
        <v>1</v>
      </c>
      <c r="D555" s="221"/>
      <c r="E555" s="221"/>
      <c r="F555" s="221"/>
      <c r="G555" s="221"/>
      <c r="H555" s="221"/>
      <c r="I555" s="221"/>
      <c r="J555" s="221"/>
      <c r="K555" s="221"/>
      <c r="L555" s="221"/>
      <c r="M555" s="221"/>
      <c r="N555" s="221"/>
      <c r="O555" s="221"/>
      <c r="P555" s="221"/>
      <c r="Q555" s="221"/>
      <c r="R555" s="221"/>
      <c r="S555" s="221"/>
      <c r="T555" s="221"/>
      <c r="U555" s="221"/>
      <c r="V555" s="221"/>
      <c r="W555" s="221"/>
      <c r="X555" s="221"/>
      <c r="Y555" s="221"/>
      <c r="Z555" s="221"/>
    </row>
    <row r="556" spans="1:26">
      <c r="A556" s="221">
        <v>555</v>
      </c>
      <c r="B556" s="224" t="s">
        <v>1852</v>
      </c>
      <c r="C556" s="221"/>
      <c r="D556" s="221"/>
      <c r="E556" s="221">
        <v>1</v>
      </c>
      <c r="F556" s="221"/>
      <c r="G556" s="221"/>
      <c r="H556" s="221"/>
      <c r="I556" s="221"/>
      <c r="J556" s="221"/>
      <c r="K556" s="221"/>
      <c r="L556" s="221"/>
      <c r="M556" s="221"/>
      <c r="N556" s="221"/>
      <c r="O556" s="221"/>
      <c r="P556" s="221"/>
      <c r="Q556" s="221"/>
      <c r="R556" s="221"/>
      <c r="S556" s="221"/>
      <c r="T556" s="221"/>
      <c r="U556" s="221"/>
      <c r="V556" s="221"/>
      <c r="W556" s="221"/>
      <c r="X556" s="221"/>
      <c r="Y556" s="221"/>
      <c r="Z556" s="221"/>
    </row>
    <row r="557" spans="1:26">
      <c r="A557" s="221">
        <v>556</v>
      </c>
      <c r="B557" s="221" t="s">
        <v>1853</v>
      </c>
      <c r="C557" s="221"/>
      <c r="D557" s="221"/>
      <c r="E557" s="221"/>
      <c r="F557" s="221"/>
      <c r="G557" s="221"/>
      <c r="H557" s="221">
        <v>1</v>
      </c>
      <c r="I557" s="221"/>
      <c r="J557" s="221"/>
      <c r="K557" s="221"/>
      <c r="L557" s="221"/>
      <c r="M557" s="221"/>
      <c r="N557" s="221"/>
      <c r="O557" s="221"/>
      <c r="P557" s="221"/>
      <c r="Q557" s="221"/>
      <c r="R557" s="221"/>
      <c r="S557" s="221"/>
      <c r="T557" s="221"/>
      <c r="U557" s="221"/>
      <c r="V557" s="221"/>
      <c r="W557" s="221"/>
      <c r="X557" s="221"/>
      <c r="Y557" s="221"/>
      <c r="Z557" s="221"/>
    </row>
    <row r="558" spans="1:26">
      <c r="A558" s="221">
        <v>557</v>
      </c>
      <c r="B558" s="221" t="s">
        <v>1854</v>
      </c>
      <c r="C558" s="221">
        <v>1</v>
      </c>
      <c r="D558" s="221"/>
      <c r="E558" s="221"/>
      <c r="F558" s="221"/>
      <c r="G558" s="221"/>
      <c r="H558" s="221"/>
      <c r="I558" s="221"/>
      <c r="J558" s="221"/>
      <c r="K558" s="221"/>
      <c r="L558" s="221"/>
      <c r="M558" s="221"/>
      <c r="N558" s="221"/>
      <c r="O558" s="221"/>
      <c r="P558" s="221"/>
      <c r="Q558" s="221"/>
      <c r="R558" s="221"/>
      <c r="S558" s="221"/>
      <c r="T558" s="221"/>
      <c r="U558" s="221"/>
      <c r="V558" s="221"/>
      <c r="W558" s="221"/>
      <c r="X558" s="221"/>
      <c r="Y558" s="221"/>
      <c r="Z558" s="221"/>
    </row>
    <row r="559" spans="1:26">
      <c r="A559" s="221">
        <v>558</v>
      </c>
      <c r="B559" s="221" t="s">
        <v>1855</v>
      </c>
      <c r="C559" s="221">
        <v>1</v>
      </c>
      <c r="D559" s="221"/>
      <c r="E559" s="221"/>
      <c r="F559" s="221"/>
      <c r="G559" s="221"/>
      <c r="H559" s="221"/>
      <c r="I559" s="221"/>
      <c r="J559" s="221"/>
      <c r="K559" s="221"/>
      <c r="L559" s="221"/>
      <c r="M559" s="221"/>
      <c r="N559" s="221"/>
      <c r="O559" s="221"/>
      <c r="P559" s="221"/>
      <c r="Q559" s="221"/>
      <c r="R559" s="221"/>
      <c r="S559" s="221"/>
      <c r="T559" s="221"/>
      <c r="U559" s="221"/>
      <c r="V559" s="221"/>
      <c r="W559" s="221"/>
      <c r="X559" s="221"/>
      <c r="Y559" s="221"/>
      <c r="Z559" s="221"/>
    </row>
    <row r="560" spans="1:26">
      <c r="A560" s="221">
        <v>559</v>
      </c>
      <c r="B560" s="221" t="s">
        <v>1856</v>
      </c>
      <c r="C560" s="221">
        <v>1</v>
      </c>
      <c r="D560" s="221"/>
      <c r="E560" s="221"/>
      <c r="F560" s="221"/>
      <c r="G560" s="221"/>
      <c r="H560" s="221"/>
      <c r="I560" s="221"/>
      <c r="J560" s="221"/>
      <c r="K560" s="221"/>
      <c r="L560" s="221"/>
      <c r="M560" s="221"/>
      <c r="N560" s="221"/>
      <c r="O560" s="221"/>
      <c r="P560" s="221"/>
      <c r="Q560" s="221"/>
      <c r="R560" s="221"/>
      <c r="S560" s="221"/>
      <c r="T560" s="221"/>
      <c r="U560" s="221"/>
      <c r="V560" s="221"/>
      <c r="W560" s="221"/>
      <c r="X560" s="221"/>
      <c r="Y560" s="221"/>
      <c r="Z560" s="221"/>
    </row>
    <row r="561" spans="1:26">
      <c r="A561" s="221">
        <v>560</v>
      </c>
      <c r="B561" s="221" t="s">
        <v>1857</v>
      </c>
      <c r="C561" s="221"/>
      <c r="D561" s="221"/>
      <c r="E561" s="221"/>
      <c r="F561" s="221"/>
      <c r="G561" s="221"/>
      <c r="H561" s="221">
        <v>1</v>
      </c>
      <c r="I561" s="221"/>
      <c r="J561" s="221"/>
      <c r="K561" s="221"/>
      <c r="L561" s="221"/>
      <c r="M561" s="221"/>
      <c r="N561" s="221"/>
      <c r="O561" s="221"/>
      <c r="P561" s="221"/>
      <c r="Q561" s="221"/>
      <c r="R561" s="221"/>
      <c r="S561" s="221"/>
      <c r="T561" s="221"/>
      <c r="U561" s="221"/>
      <c r="V561" s="221"/>
      <c r="W561" s="221"/>
      <c r="X561" s="221"/>
      <c r="Y561" s="221"/>
      <c r="Z561" s="221"/>
    </row>
    <row r="562" spans="1:26">
      <c r="A562" s="221">
        <v>561</v>
      </c>
      <c r="B562" s="221" t="s">
        <v>1858</v>
      </c>
      <c r="C562" s="221">
        <v>1</v>
      </c>
      <c r="D562" s="221"/>
      <c r="E562" s="221"/>
      <c r="F562" s="221"/>
      <c r="G562" s="221"/>
      <c r="H562" s="221"/>
      <c r="I562" s="221"/>
      <c r="J562" s="221"/>
      <c r="K562" s="221"/>
      <c r="L562" s="221"/>
      <c r="M562" s="221"/>
      <c r="N562" s="221"/>
      <c r="O562" s="221"/>
      <c r="P562" s="221"/>
      <c r="Q562" s="221"/>
      <c r="R562" s="221"/>
      <c r="S562" s="221"/>
      <c r="T562" s="221"/>
      <c r="U562" s="221"/>
      <c r="V562" s="221"/>
      <c r="W562" s="221"/>
      <c r="X562" s="221"/>
      <c r="Y562" s="221"/>
      <c r="Z562" s="221"/>
    </row>
    <row r="563" spans="1:26">
      <c r="A563" s="221">
        <v>562</v>
      </c>
      <c r="B563" s="221" t="s">
        <v>1859</v>
      </c>
      <c r="C563" s="221">
        <v>1</v>
      </c>
      <c r="D563" s="221"/>
      <c r="E563" s="221"/>
      <c r="F563" s="221"/>
      <c r="G563" s="221"/>
      <c r="H563" s="221"/>
      <c r="I563" s="221"/>
      <c r="J563" s="221"/>
      <c r="K563" s="221"/>
      <c r="L563" s="221"/>
      <c r="M563" s="221"/>
      <c r="N563" s="221"/>
      <c r="O563" s="221"/>
      <c r="P563" s="221"/>
      <c r="Q563" s="221"/>
      <c r="R563" s="221"/>
      <c r="S563" s="221"/>
      <c r="T563" s="221"/>
      <c r="U563" s="221"/>
      <c r="V563" s="221"/>
      <c r="W563" s="221"/>
      <c r="X563" s="221"/>
      <c r="Y563" s="221"/>
      <c r="Z563" s="221"/>
    </row>
    <row r="564" spans="1:26">
      <c r="A564" s="221">
        <v>563</v>
      </c>
      <c r="B564" s="221" t="s">
        <v>1860</v>
      </c>
      <c r="C564" s="221">
        <v>1</v>
      </c>
      <c r="D564" s="221"/>
      <c r="E564" s="221"/>
      <c r="F564" s="221"/>
      <c r="G564" s="221"/>
      <c r="H564" s="221"/>
      <c r="I564" s="221"/>
      <c r="J564" s="221"/>
      <c r="K564" s="221"/>
      <c r="L564" s="221"/>
      <c r="M564" s="221"/>
      <c r="N564" s="221"/>
      <c r="O564" s="221"/>
      <c r="P564" s="221"/>
      <c r="Q564" s="221"/>
      <c r="R564" s="221"/>
      <c r="S564" s="221"/>
      <c r="T564" s="221"/>
      <c r="U564" s="221"/>
      <c r="V564" s="221"/>
      <c r="W564" s="221"/>
      <c r="X564" s="221"/>
      <c r="Y564" s="221"/>
      <c r="Z564" s="221"/>
    </row>
    <row r="565" spans="1:26">
      <c r="A565" s="221">
        <v>564</v>
      </c>
      <c r="B565" s="221" t="s">
        <v>1861</v>
      </c>
      <c r="C565" s="221">
        <v>1</v>
      </c>
      <c r="D565" s="221"/>
      <c r="E565" s="221"/>
      <c r="F565" s="221"/>
      <c r="G565" s="221"/>
      <c r="H565" s="221"/>
      <c r="I565" s="221"/>
      <c r="J565" s="221"/>
      <c r="K565" s="221"/>
      <c r="L565" s="221"/>
      <c r="M565" s="221"/>
      <c r="N565" s="221"/>
      <c r="O565" s="221"/>
      <c r="P565" s="221"/>
      <c r="Q565" s="221"/>
      <c r="R565" s="221"/>
      <c r="S565" s="221"/>
      <c r="T565" s="221"/>
      <c r="U565" s="221"/>
      <c r="V565" s="221"/>
      <c r="W565" s="221"/>
      <c r="X565" s="221"/>
      <c r="Y565" s="221"/>
      <c r="Z565" s="221"/>
    </row>
    <row r="566" spans="1:26">
      <c r="A566" s="221">
        <v>565</v>
      </c>
      <c r="B566" s="221" t="s">
        <v>1862</v>
      </c>
      <c r="C566" s="221">
        <v>1</v>
      </c>
      <c r="D566" s="221"/>
      <c r="E566" s="221"/>
      <c r="F566" s="221"/>
      <c r="G566" s="221"/>
      <c r="H566" s="221"/>
      <c r="I566" s="221"/>
      <c r="J566" s="221"/>
      <c r="K566" s="221"/>
      <c r="L566" s="221"/>
      <c r="M566" s="221"/>
      <c r="N566" s="221"/>
      <c r="O566" s="221"/>
      <c r="P566" s="221"/>
      <c r="Q566" s="221"/>
      <c r="R566" s="221"/>
      <c r="S566" s="221"/>
      <c r="T566" s="221"/>
      <c r="U566" s="221"/>
      <c r="V566" s="221"/>
      <c r="W566" s="221"/>
      <c r="X566" s="221"/>
      <c r="Y566" s="221"/>
      <c r="Z566" s="221"/>
    </row>
    <row r="567" spans="1:26">
      <c r="A567" s="221">
        <v>566</v>
      </c>
      <c r="B567" s="221" t="s">
        <v>1863</v>
      </c>
      <c r="C567" s="221">
        <v>1</v>
      </c>
      <c r="D567" s="221"/>
      <c r="E567" s="221"/>
      <c r="F567" s="221"/>
      <c r="G567" s="221"/>
      <c r="H567" s="221"/>
      <c r="I567" s="221"/>
      <c r="J567" s="221"/>
      <c r="K567" s="221"/>
      <c r="L567" s="221"/>
      <c r="M567" s="221"/>
      <c r="N567" s="221"/>
      <c r="O567" s="221"/>
      <c r="P567" s="221"/>
      <c r="Q567" s="221"/>
      <c r="R567" s="221"/>
      <c r="S567" s="221"/>
      <c r="T567" s="221"/>
      <c r="U567" s="221"/>
      <c r="V567" s="221"/>
      <c r="W567" s="221"/>
      <c r="X567" s="221"/>
      <c r="Y567" s="221"/>
      <c r="Z567" s="221"/>
    </row>
    <row r="568" spans="1:26">
      <c r="A568" s="221">
        <v>567</v>
      </c>
      <c r="B568" s="221" t="s">
        <v>1864</v>
      </c>
      <c r="C568" s="221">
        <v>1</v>
      </c>
      <c r="D568" s="221"/>
      <c r="E568" s="221"/>
      <c r="F568" s="221"/>
      <c r="G568" s="221"/>
      <c r="H568" s="221"/>
      <c r="I568" s="221"/>
      <c r="J568" s="221"/>
      <c r="K568" s="221"/>
      <c r="L568" s="221"/>
      <c r="M568" s="221"/>
      <c r="N568" s="221"/>
      <c r="O568" s="221"/>
      <c r="P568" s="221"/>
      <c r="Q568" s="221"/>
      <c r="R568" s="221"/>
      <c r="S568" s="221"/>
      <c r="T568" s="221"/>
      <c r="U568" s="221"/>
      <c r="V568" s="221"/>
      <c r="W568" s="221"/>
      <c r="X568" s="221"/>
      <c r="Y568" s="221"/>
      <c r="Z568" s="221"/>
    </row>
    <row r="569" spans="1:26">
      <c r="A569" s="221">
        <v>568</v>
      </c>
      <c r="B569" s="221" t="s">
        <v>1865</v>
      </c>
      <c r="C569" s="221">
        <v>1</v>
      </c>
      <c r="D569" s="221"/>
      <c r="E569" s="221"/>
      <c r="F569" s="221"/>
      <c r="G569" s="221"/>
      <c r="H569" s="221"/>
      <c r="I569" s="221"/>
      <c r="J569" s="221"/>
      <c r="K569" s="221"/>
      <c r="L569" s="221"/>
      <c r="M569" s="221"/>
      <c r="N569" s="221"/>
      <c r="O569" s="221"/>
      <c r="P569" s="221"/>
      <c r="Q569" s="221"/>
      <c r="R569" s="221"/>
      <c r="S569" s="221"/>
      <c r="T569" s="221"/>
      <c r="U569" s="221"/>
      <c r="V569" s="221"/>
      <c r="W569" s="221"/>
      <c r="X569" s="221"/>
      <c r="Y569" s="221"/>
      <c r="Z569" s="221"/>
    </row>
    <row r="570" spans="1:26">
      <c r="A570" s="221">
        <v>569</v>
      </c>
      <c r="B570" s="221" t="s">
        <v>1866</v>
      </c>
      <c r="C570" s="221">
        <v>1</v>
      </c>
      <c r="D570" s="221"/>
      <c r="E570" s="221"/>
      <c r="F570" s="221"/>
      <c r="G570" s="221"/>
      <c r="H570" s="221"/>
      <c r="I570" s="221"/>
      <c r="J570" s="221"/>
      <c r="K570" s="221"/>
      <c r="L570" s="221"/>
      <c r="M570" s="221"/>
      <c r="N570" s="221"/>
      <c r="O570" s="221"/>
      <c r="P570" s="221"/>
      <c r="Q570" s="221"/>
      <c r="R570" s="221"/>
      <c r="S570" s="221"/>
      <c r="T570" s="221"/>
      <c r="U570" s="221"/>
      <c r="V570" s="221"/>
      <c r="W570" s="221"/>
      <c r="X570" s="221"/>
      <c r="Y570" s="221"/>
      <c r="Z570" s="221"/>
    </row>
    <row r="571" spans="1:26">
      <c r="A571" s="221">
        <v>570</v>
      </c>
      <c r="B571" s="221" t="s">
        <v>1867</v>
      </c>
      <c r="C571" s="221">
        <v>1</v>
      </c>
      <c r="D571" s="221"/>
      <c r="E571" s="221"/>
      <c r="F571" s="221"/>
      <c r="G571" s="221"/>
      <c r="H571" s="221"/>
      <c r="I571" s="221"/>
      <c r="J571" s="221"/>
      <c r="K571" s="221"/>
      <c r="L571" s="221"/>
      <c r="M571" s="221"/>
      <c r="N571" s="221"/>
      <c r="O571" s="221"/>
      <c r="P571" s="221"/>
      <c r="Q571" s="221"/>
      <c r="R571" s="221"/>
      <c r="S571" s="221"/>
      <c r="T571" s="221"/>
      <c r="U571" s="221"/>
      <c r="V571" s="221"/>
      <c r="W571" s="221"/>
      <c r="X571" s="221"/>
      <c r="Y571" s="221"/>
      <c r="Z571" s="221"/>
    </row>
    <row r="572" spans="1:26">
      <c r="A572" s="221">
        <v>571</v>
      </c>
      <c r="B572" s="221" t="s">
        <v>1868</v>
      </c>
      <c r="C572" s="221">
        <v>1</v>
      </c>
      <c r="D572" s="221"/>
      <c r="E572" s="221"/>
      <c r="F572" s="221"/>
      <c r="G572" s="221"/>
      <c r="H572" s="221"/>
      <c r="I572" s="221"/>
      <c r="J572" s="221"/>
      <c r="K572" s="221"/>
      <c r="L572" s="221"/>
      <c r="M572" s="221"/>
      <c r="N572" s="221"/>
      <c r="O572" s="221"/>
      <c r="P572" s="221"/>
      <c r="Q572" s="221"/>
      <c r="R572" s="221"/>
      <c r="S572" s="221"/>
      <c r="T572" s="221"/>
      <c r="U572" s="221"/>
      <c r="V572" s="221"/>
      <c r="W572" s="221"/>
      <c r="X572" s="221"/>
      <c r="Y572" s="221"/>
      <c r="Z572" s="221"/>
    </row>
    <row r="573" spans="1:26">
      <c r="A573" s="221">
        <v>572</v>
      </c>
      <c r="B573" s="221" t="s">
        <v>1869</v>
      </c>
      <c r="C573" s="221">
        <v>1</v>
      </c>
      <c r="D573" s="221"/>
      <c r="E573" s="221"/>
      <c r="F573" s="221"/>
      <c r="G573" s="221"/>
      <c r="H573" s="221"/>
      <c r="I573" s="221"/>
      <c r="J573" s="221"/>
      <c r="K573" s="221"/>
      <c r="L573" s="221"/>
      <c r="M573" s="221"/>
      <c r="N573" s="221"/>
      <c r="O573" s="221"/>
      <c r="P573" s="221"/>
      <c r="Q573" s="221"/>
      <c r="R573" s="221"/>
      <c r="S573" s="221"/>
      <c r="T573" s="221"/>
      <c r="U573" s="221"/>
      <c r="V573" s="221"/>
      <c r="W573" s="221"/>
      <c r="X573" s="221"/>
      <c r="Y573" s="221"/>
      <c r="Z573" s="221"/>
    </row>
    <row r="574" spans="1:26">
      <c r="A574" s="221">
        <v>573</v>
      </c>
      <c r="B574" s="221" t="s">
        <v>1870</v>
      </c>
      <c r="C574" s="221">
        <v>1</v>
      </c>
      <c r="D574" s="221"/>
      <c r="E574" s="221"/>
      <c r="F574" s="221"/>
      <c r="G574" s="221"/>
      <c r="H574" s="221"/>
      <c r="I574" s="221"/>
      <c r="J574" s="221"/>
      <c r="K574" s="221"/>
      <c r="L574" s="221"/>
      <c r="M574" s="221"/>
      <c r="N574" s="221"/>
      <c r="O574" s="221"/>
      <c r="P574" s="221"/>
      <c r="Q574" s="221"/>
      <c r="R574" s="221"/>
      <c r="S574" s="221"/>
      <c r="T574" s="221"/>
      <c r="U574" s="221"/>
      <c r="V574" s="221"/>
      <c r="W574" s="221"/>
      <c r="X574" s="221"/>
      <c r="Y574" s="221"/>
      <c r="Z574" s="221"/>
    </row>
    <row r="575" spans="1:26">
      <c r="A575" s="221">
        <v>574</v>
      </c>
      <c r="B575" s="221" t="s">
        <v>1871</v>
      </c>
      <c r="C575" s="221">
        <v>1</v>
      </c>
      <c r="D575" s="221"/>
      <c r="E575" s="221"/>
      <c r="F575" s="221"/>
      <c r="G575" s="221"/>
      <c r="H575" s="221"/>
      <c r="I575" s="221"/>
      <c r="J575" s="221"/>
      <c r="K575" s="221"/>
      <c r="L575" s="221"/>
      <c r="M575" s="221"/>
      <c r="N575" s="221"/>
      <c r="O575" s="221"/>
      <c r="P575" s="221"/>
      <c r="Q575" s="221"/>
      <c r="R575" s="221"/>
      <c r="S575" s="221"/>
      <c r="T575" s="221"/>
      <c r="U575" s="221"/>
      <c r="V575" s="221"/>
      <c r="W575" s="221"/>
      <c r="X575" s="221"/>
      <c r="Y575" s="221"/>
      <c r="Z575" s="221"/>
    </row>
    <row r="576" spans="1:26">
      <c r="A576" s="221">
        <v>575</v>
      </c>
      <c r="B576" s="221" t="s">
        <v>1872</v>
      </c>
      <c r="C576" s="221">
        <v>1</v>
      </c>
      <c r="D576" s="221"/>
      <c r="E576" s="221"/>
      <c r="F576" s="221"/>
      <c r="G576" s="221"/>
      <c r="H576" s="221"/>
      <c r="I576" s="221"/>
      <c r="J576" s="221"/>
      <c r="K576" s="221"/>
      <c r="L576" s="221"/>
      <c r="M576" s="221"/>
      <c r="N576" s="221"/>
      <c r="O576" s="221"/>
      <c r="P576" s="221"/>
      <c r="Q576" s="221"/>
      <c r="R576" s="221"/>
      <c r="S576" s="221"/>
      <c r="T576" s="221"/>
      <c r="U576" s="221"/>
      <c r="V576" s="221"/>
      <c r="W576" s="221"/>
      <c r="X576" s="221"/>
      <c r="Y576" s="221"/>
      <c r="Z576" s="221"/>
    </row>
    <row r="577" spans="1:26">
      <c r="A577" s="221">
        <v>576</v>
      </c>
      <c r="B577" s="221" t="s">
        <v>59</v>
      </c>
      <c r="C577" s="221"/>
      <c r="D577" s="221"/>
      <c r="E577" s="221"/>
      <c r="F577" s="221"/>
      <c r="G577" s="221"/>
      <c r="H577" s="221"/>
      <c r="I577" s="221"/>
      <c r="J577" s="221"/>
      <c r="K577" s="221"/>
      <c r="L577" s="221"/>
      <c r="M577" s="221"/>
      <c r="N577" s="221"/>
      <c r="O577" s="221"/>
      <c r="P577" s="221"/>
      <c r="Q577" s="221"/>
      <c r="R577" s="221"/>
      <c r="S577" s="221"/>
      <c r="T577" s="221">
        <v>1</v>
      </c>
      <c r="U577" s="221"/>
      <c r="V577" s="221"/>
      <c r="W577" s="221"/>
      <c r="X577" s="221"/>
      <c r="Y577" s="221"/>
      <c r="Z577" s="221"/>
    </row>
    <row r="578" spans="1:26">
      <c r="A578" s="221">
        <v>577</v>
      </c>
      <c r="B578" s="221" t="s">
        <v>1873</v>
      </c>
      <c r="C578" s="221"/>
      <c r="D578" s="221"/>
      <c r="E578" s="221"/>
      <c r="F578" s="221"/>
      <c r="G578" s="221"/>
      <c r="H578" s="221"/>
      <c r="I578" s="221"/>
      <c r="J578" s="221"/>
      <c r="K578" s="221"/>
      <c r="L578" s="221"/>
      <c r="M578" s="221"/>
      <c r="N578" s="221"/>
      <c r="O578" s="221"/>
      <c r="P578" s="221"/>
      <c r="Q578" s="221"/>
      <c r="R578" s="221"/>
      <c r="S578" s="221"/>
      <c r="T578" s="221">
        <v>1</v>
      </c>
      <c r="U578" s="221"/>
      <c r="V578" s="221"/>
      <c r="W578" s="221"/>
      <c r="X578" s="221"/>
      <c r="Y578" s="221"/>
      <c r="Z578" s="221"/>
    </row>
    <row r="579" spans="1:26">
      <c r="A579" s="221">
        <v>578</v>
      </c>
      <c r="B579" s="221" t="s">
        <v>1874</v>
      </c>
      <c r="C579" s="221">
        <v>1</v>
      </c>
      <c r="D579" s="221"/>
      <c r="E579" s="221"/>
      <c r="F579" s="221"/>
      <c r="G579" s="221"/>
      <c r="H579" s="221"/>
      <c r="I579" s="221"/>
      <c r="J579" s="221"/>
      <c r="K579" s="221"/>
      <c r="L579" s="221"/>
      <c r="M579" s="221"/>
      <c r="N579" s="221"/>
      <c r="O579" s="221"/>
      <c r="P579" s="221"/>
      <c r="Q579" s="221"/>
      <c r="R579" s="221"/>
      <c r="S579" s="221"/>
      <c r="T579" s="221"/>
      <c r="U579" s="221"/>
      <c r="V579" s="221"/>
      <c r="W579" s="221"/>
      <c r="X579" s="221"/>
      <c r="Y579" s="221"/>
      <c r="Z579" s="221"/>
    </row>
    <row r="580" spans="1:26">
      <c r="A580" s="221">
        <v>579</v>
      </c>
      <c r="B580" s="221" t="s">
        <v>1875</v>
      </c>
      <c r="C580" s="221">
        <v>1</v>
      </c>
      <c r="D580" s="221"/>
      <c r="E580" s="221"/>
      <c r="F580" s="221"/>
      <c r="G580" s="221"/>
      <c r="H580" s="221"/>
      <c r="I580" s="221"/>
      <c r="J580" s="221"/>
      <c r="K580" s="221"/>
      <c r="L580" s="221"/>
      <c r="M580" s="221"/>
      <c r="N580" s="221"/>
      <c r="O580" s="221"/>
      <c r="P580" s="221"/>
      <c r="Q580" s="221"/>
      <c r="R580" s="221"/>
      <c r="S580" s="221"/>
      <c r="T580" s="221"/>
      <c r="U580" s="221"/>
      <c r="V580" s="221"/>
      <c r="W580" s="221"/>
      <c r="X580" s="221"/>
      <c r="Y580" s="221"/>
      <c r="Z580" s="221"/>
    </row>
    <row r="581" spans="1:26">
      <c r="A581" s="221">
        <v>580</v>
      </c>
      <c r="B581" s="224" t="s">
        <v>1876</v>
      </c>
      <c r="C581" s="221"/>
      <c r="D581" s="221"/>
      <c r="E581" s="221">
        <v>1</v>
      </c>
      <c r="F581" s="221"/>
      <c r="G581" s="221"/>
      <c r="H581" s="221"/>
      <c r="I581" s="221"/>
      <c r="J581" s="221"/>
      <c r="K581" s="221"/>
      <c r="L581" s="221"/>
      <c r="M581" s="221"/>
      <c r="N581" s="221"/>
      <c r="O581" s="221"/>
      <c r="P581" s="221"/>
      <c r="Q581" s="221"/>
      <c r="R581" s="221"/>
      <c r="S581" s="221"/>
      <c r="T581" s="221"/>
      <c r="U581" s="221"/>
      <c r="V581" s="221"/>
      <c r="W581" s="221"/>
      <c r="X581" s="221"/>
      <c r="Y581" s="221"/>
      <c r="Z581" s="221"/>
    </row>
    <row r="582" spans="1:26">
      <c r="A582" s="221">
        <v>581</v>
      </c>
      <c r="B582" s="221" t="s">
        <v>1877</v>
      </c>
      <c r="C582" s="221">
        <v>1</v>
      </c>
      <c r="D582" s="221"/>
      <c r="E582" s="221"/>
      <c r="F582" s="221"/>
      <c r="G582" s="221"/>
      <c r="H582" s="221"/>
      <c r="I582" s="221"/>
      <c r="J582" s="221"/>
      <c r="K582" s="221"/>
      <c r="L582" s="221"/>
      <c r="M582" s="221"/>
      <c r="N582" s="221"/>
      <c r="O582" s="221"/>
      <c r="P582" s="221"/>
      <c r="Q582" s="221"/>
      <c r="R582" s="221"/>
      <c r="S582" s="221"/>
      <c r="T582" s="221"/>
      <c r="U582" s="221"/>
      <c r="V582" s="221"/>
      <c r="W582" s="221"/>
      <c r="X582" s="221"/>
      <c r="Y582" s="221"/>
      <c r="Z582" s="221"/>
    </row>
    <row r="583" spans="1:26">
      <c r="A583" s="221">
        <v>582</v>
      </c>
      <c r="B583" s="221" t="s">
        <v>1878</v>
      </c>
      <c r="C583" s="221">
        <v>1</v>
      </c>
      <c r="D583" s="221"/>
      <c r="E583" s="221"/>
      <c r="F583" s="221"/>
      <c r="G583" s="221"/>
      <c r="H583" s="221"/>
      <c r="I583" s="221"/>
      <c r="J583" s="221"/>
      <c r="K583" s="221"/>
      <c r="L583" s="221"/>
      <c r="M583" s="221"/>
      <c r="N583" s="221"/>
      <c r="O583" s="221"/>
      <c r="P583" s="221"/>
      <c r="Q583" s="221"/>
      <c r="R583" s="221"/>
      <c r="S583" s="221"/>
      <c r="T583" s="221"/>
      <c r="U583" s="221"/>
      <c r="V583" s="221"/>
      <c r="W583" s="221"/>
      <c r="X583" s="221"/>
      <c r="Y583" s="221"/>
      <c r="Z583" s="221"/>
    </row>
    <row r="584" spans="1:26">
      <c r="A584" s="221">
        <v>583</v>
      </c>
      <c r="B584" s="221" t="s">
        <v>1879</v>
      </c>
      <c r="C584" s="221">
        <v>1</v>
      </c>
      <c r="D584" s="221"/>
      <c r="E584" s="221"/>
      <c r="F584" s="221"/>
      <c r="G584" s="221"/>
      <c r="H584" s="221"/>
      <c r="I584" s="221"/>
      <c r="J584" s="221"/>
      <c r="K584" s="221"/>
      <c r="L584" s="221"/>
      <c r="M584" s="221"/>
      <c r="N584" s="221"/>
      <c r="O584" s="221"/>
      <c r="P584" s="221"/>
      <c r="Q584" s="221"/>
      <c r="R584" s="221"/>
      <c r="S584" s="221"/>
      <c r="T584" s="221"/>
      <c r="U584" s="221"/>
      <c r="V584" s="221"/>
      <c r="W584" s="221"/>
      <c r="X584" s="221"/>
      <c r="Y584" s="221"/>
      <c r="Z584" s="221"/>
    </row>
    <row r="585" spans="1:26">
      <c r="A585" s="221">
        <v>584</v>
      </c>
      <c r="B585" s="221" t="s">
        <v>1880</v>
      </c>
      <c r="C585" s="221"/>
      <c r="D585" s="221"/>
      <c r="E585" s="221"/>
      <c r="F585" s="221"/>
      <c r="G585" s="221"/>
      <c r="H585" s="221"/>
      <c r="I585" s="221"/>
      <c r="J585" s="221"/>
      <c r="K585" s="221"/>
      <c r="L585" s="221"/>
      <c r="M585" s="221"/>
      <c r="N585" s="221"/>
      <c r="O585" s="221"/>
      <c r="P585" s="221">
        <v>1</v>
      </c>
      <c r="Q585" s="221"/>
      <c r="R585" s="221"/>
      <c r="S585" s="221"/>
      <c r="T585" s="221"/>
      <c r="U585" s="221"/>
      <c r="V585" s="221"/>
      <c r="W585" s="221"/>
      <c r="X585" s="221"/>
      <c r="Y585" s="221"/>
      <c r="Z585" s="221"/>
    </row>
    <row r="586" spans="1:26">
      <c r="A586" s="221">
        <v>585</v>
      </c>
      <c r="B586" s="221" t="s">
        <v>1881</v>
      </c>
      <c r="C586" s="221"/>
      <c r="D586" s="221"/>
      <c r="E586" s="221"/>
      <c r="F586" s="221"/>
      <c r="G586" s="221"/>
      <c r="H586" s="221"/>
      <c r="I586" s="221"/>
      <c r="J586" s="221"/>
      <c r="K586" s="221"/>
      <c r="L586" s="221"/>
      <c r="M586" s="221"/>
      <c r="N586" s="221"/>
      <c r="O586" s="221"/>
      <c r="P586" s="221"/>
      <c r="Q586" s="221"/>
      <c r="R586" s="221"/>
      <c r="S586" s="221"/>
      <c r="T586" s="221"/>
      <c r="U586" s="221">
        <v>1</v>
      </c>
      <c r="V586" s="221"/>
      <c r="W586" s="221"/>
      <c r="X586" s="221"/>
      <c r="Y586" s="221"/>
      <c r="Z586" s="221"/>
    </row>
    <row r="587" spans="1:26">
      <c r="A587" s="221">
        <v>586</v>
      </c>
      <c r="B587" s="221" t="s">
        <v>1882</v>
      </c>
      <c r="C587" s="221"/>
      <c r="D587" s="221"/>
      <c r="E587" s="221"/>
      <c r="F587" s="221"/>
      <c r="G587" s="221"/>
      <c r="H587" s="221"/>
      <c r="I587" s="221"/>
      <c r="J587" s="221"/>
      <c r="K587" s="221"/>
      <c r="L587" s="221"/>
      <c r="M587" s="221"/>
      <c r="N587" s="221"/>
      <c r="O587" s="221"/>
      <c r="P587" s="221"/>
      <c r="Q587" s="221"/>
      <c r="R587" s="221"/>
      <c r="S587" s="221"/>
      <c r="T587" s="221"/>
      <c r="U587" s="221">
        <v>1</v>
      </c>
      <c r="V587" s="221"/>
      <c r="W587" s="221"/>
      <c r="X587" s="221"/>
      <c r="Y587" s="221"/>
      <c r="Z587" s="221"/>
    </row>
    <row r="588" spans="1:26">
      <c r="A588" s="221">
        <v>587</v>
      </c>
      <c r="B588" s="221" t="s">
        <v>1883</v>
      </c>
      <c r="C588" s="221">
        <v>1</v>
      </c>
      <c r="D588" s="221"/>
      <c r="E588" s="221"/>
      <c r="F588" s="221"/>
      <c r="G588" s="221"/>
      <c r="H588" s="221"/>
      <c r="I588" s="221"/>
      <c r="J588" s="221"/>
      <c r="K588" s="221"/>
      <c r="L588" s="221"/>
      <c r="M588" s="221"/>
      <c r="N588" s="221"/>
      <c r="O588" s="221"/>
      <c r="P588" s="221"/>
      <c r="Q588" s="221"/>
      <c r="R588" s="221"/>
      <c r="S588" s="221"/>
      <c r="T588" s="221"/>
      <c r="U588" s="221"/>
      <c r="V588" s="221"/>
      <c r="W588" s="221"/>
      <c r="X588" s="221"/>
      <c r="Y588" s="221"/>
      <c r="Z588" s="221"/>
    </row>
    <row r="589" spans="1:26">
      <c r="A589" s="221">
        <v>588</v>
      </c>
      <c r="B589" s="221" t="s">
        <v>1884</v>
      </c>
      <c r="C589" s="221"/>
      <c r="D589" s="221"/>
      <c r="E589" s="221"/>
      <c r="F589" s="221"/>
      <c r="G589" s="221"/>
      <c r="H589" s="221"/>
      <c r="I589" s="221"/>
      <c r="J589" s="221">
        <v>1</v>
      </c>
      <c r="K589" s="221"/>
      <c r="L589" s="221"/>
      <c r="M589" s="221"/>
      <c r="N589" s="221"/>
      <c r="O589" s="221"/>
      <c r="P589" s="221"/>
      <c r="Q589" s="221"/>
      <c r="R589" s="221"/>
      <c r="S589" s="221"/>
      <c r="T589" s="221"/>
      <c r="U589" s="221"/>
      <c r="V589" s="221"/>
      <c r="W589" s="221"/>
      <c r="X589" s="221"/>
      <c r="Y589" s="221"/>
      <c r="Z589" s="221"/>
    </row>
    <row r="590" spans="1:26">
      <c r="A590" s="221">
        <v>589</v>
      </c>
      <c r="B590" s="221" t="s">
        <v>1885</v>
      </c>
      <c r="C590" s="221">
        <v>1</v>
      </c>
      <c r="D590" s="221"/>
      <c r="E590" s="221"/>
      <c r="F590" s="221"/>
      <c r="G590" s="221"/>
      <c r="H590" s="221"/>
      <c r="I590" s="221"/>
      <c r="J590" s="221"/>
      <c r="K590" s="221"/>
      <c r="L590" s="221"/>
      <c r="M590" s="221"/>
      <c r="N590" s="221"/>
      <c r="O590" s="221"/>
      <c r="P590" s="221"/>
      <c r="Q590" s="221"/>
      <c r="R590" s="221"/>
      <c r="S590" s="221"/>
      <c r="T590" s="221"/>
      <c r="U590" s="221"/>
      <c r="V590" s="221"/>
      <c r="W590" s="221"/>
      <c r="X590" s="221"/>
      <c r="Y590" s="221"/>
      <c r="Z590" s="221"/>
    </row>
    <row r="591" spans="1:26">
      <c r="A591" s="221">
        <v>590</v>
      </c>
      <c r="B591" s="221" t="s">
        <v>1886</v>
      </c>
      <c r="C591" s="221">
        <v>1</v>
      </c>
      <c r="D591" s="221"/>
      <c r="E591" s="221"/>
      <c r="F591" s="221"/>
      <c r="G591" s="221"/>
      <c r="H591" s="221"/>
      <c r="I591" s="221"/>
      <c r="J591" s="221"/>
      <c r="K591" s="221"/>
      <c r="L591" s="221"/>
      <c r="M591" s="221"/>
      <c r="N591" s="221"/>
      <c r="O591" s="221"/>
      <c r="P591" s="221"/>
      <c r="Q591" s="221"/>
      <c r="R591" s="221"/>
      <c r="S591" s="221"/>
      <c r="T591" s="221"/>
      <c r="U591" s="221"/>
      <c r="V591" s="221"/>
      <c r="W591" s="221"/>
      <c r="X591" s="221"/>
      <c r="Y591" s="221"/>
      <c r="Z591" s="221"/>
    </row>
    <row r="592" spans="1:26">
      <c r="A592" s="221">
        <v>591</v>
      </c>
      <c r="B592" s="221" t="s">
        <v>1887</v>
      </c>
      <c r="C592" s="221">
        <v>1</v>
      </c>
      <c r="D592" s="221"/>
      <c r="E592" s="221"/>
      <c r="F592" s="221"/>
      <c r="G592" s="221"/>
      <c r="H592" s="221"/>
      <c r="I592" s="221"/>
      <c r="J592" s="221"/>
      <c r="K592" s="221"/>
      <c r="L592" s="221"/>
      <c r="M592" s="221"/>
      <c r="N592" s="221"/>
      <c r="O592" s="221"/>
      <c r="P592" s="221"/>
      <c r="Q592" s="221"/>
      <c r="R592" s="221"/>
      <c r="S592" s="221"/>
      <c r="T592" s="221"/>
      <c r="U592" s="221"/>
      <c r="V592" s="221"/>
      <c r="W592" s="221"/>
      <c r="X592" s="221"/>
      <c r="Y592" s="221"/>
      <c r="Z592" s="221"/>
    </row>
    <row r="593" spans="1:26">
      <c r="A593" s="221">
        <v>592</v>
      </c>
      <c r="B593" s="221" t="s">
        <v>1888</v>
      </c>
      <c r="C593" s="221">
        <v>1</v>
      </c>
      <c r="D593" s="221"/>
      <c r="E593" s="221"/>
      <c r="F593" s="221"/>
      <c r="G593" s="221"/>
      <c r="H593" s="221"/>
      <c r="I593" s="221"/>
      <c r="J593" s="221"/>
      <c r="K593" s="221"/>
      <c r="L593" s="221"/>
      <c r="M593" s="221"/>
      <c r="N593" s="221"/>
      <c r="O593" s="221"/>
      <c r="P593" s="221"/>
      <c r="Q593" s="221"/>
      <c r="R593" s="221"/>
      <c r="S593" s="221"/>
      <c r="T593" s="221"/>
      <c r="U593" s="221"/>
      <c r="V593" s="221"/>
      <c r="W593" s="221"/>
      <c r="X593" s="221"/>
      <c r="Y593" s="221"/>
      <c r="Z593" s="221"/>
    </row>
    <row r="594" spans="1:26">
      <c r="A594" s="221">
        <v>593</v>
      </c>
      <c r="B594" s="221" t="s">
        <v>1889</v>
      </c>
      <c r="C594" s="221">
        <v>1</v>
      </c>
      <c r="D594" s="221"/>
      <c r="E594" s="221"/>
      <c r="F594" s="221"/>
      <c r="G594" s="221"/>
      <c r="H594" s="221"/>
      <c r="I594" s="221"/>
      <c r="J594" s="221"/>
      <c r="K594" s="221"/>
      <c r="L594" s="221"/>
      <c r="M594" s="221"/>
      <c r="N594" s="221"/>
      <c r="O594" s="221"/>
      <c r="P594" s="221"/>
      <c r="Q594" s="221"/>
      <c r="R594" s="221"/>
      <c r="S594" s="221"/>
      <c r="T594" s="221"/>
      <c r="U594" s="221"/>
      <c r="V594" s="221"/>
      <c r="W594" s="221"/>
      <c r="X594" s="221"/>
      <c r="Y594" s="221"/>
      <c r="Z594" s="221"/>
    </row>
    <row r="595" spans="1:26">
      <c r="A595" s="221">
        <v>594</v>
      </c>
      <c r="B595" s="221" t="s">
        <v>1890</v>
      </c>
      <c r="C595" s="221">
        <v>1</v>
      </c>
      <c r="D595" s="221"/>
      <c r="E595" s="221"/>
      <c r="F595" s="221"/>
      <c r="G595" s="221"/>
      <c r="H595" s="221"/>
      <c r="I595" s="221"/>
      <c r="J595" s="221"/>
      <c r="K595" s="221"/>
      <c r="L595" s="221"/>
      <c r="M595" s="221"/>
      <c r="N595" s="221"/>
      <c r="O595" s="221"/>
      <c r="P595" s="221"/>
      <c r="Q595" s="221"/>
      <c r="R595" s="221"/>
      <c r="S595" s="221"/>
      <c r="T595" s="221"/>
      <c r="U595" s="221"/>
      <c r="V595" s="221"/>
      <c r="W595" s="221"/>
      <c r="X595" s="221"/>
      <c r="Y595" s="221"/>
      <c r="Z595" s="221"/>
    </row>
    <row r="596" spans="1:26">
      <c r="A596" s="221">
        <v>595</v>
      </c>
      <c r="B596" s="221" t="s">
        <v>1891</v>
      </c>
      <c r="C596" s="221">
        <v>1</v>
      </c>
      <c r="D596" s="221"/>
      <c r="E596" s="221"/>
      <c r="F596" s="221"/>
      <c r="G596" s="221"/>
      <c r="H596" s="221"/>
      <c r="I596" s="221"/>
      <c r="J596" s="221"/>
      <c r="K596" s="221"/>
      <c r="L596" s="221"/>
      <c r="M596" s="221"/>
      <c r="N596" s="221"/>
      <c r="O596" s="221"/>
      <c r="P596" s="221"/>
      <c r="Q596" s="221"/>
      <c r="R596" s="221"/>
      <c r="S596" s="221"/>
      <c r="T596" s="221"/>
      <c r="U596" s="221"/>
      <c r="V596" s="221"/>
      <c r="W596" s="221"/>
      <c r="X596" s="221"/>
      <c r="Y596" s="221"/>
      <c r="Z596" s="221"/>
    </row>
    <row r="597" spans="1:26">
      <c r="A597" s="221">
        <v>596</v>
      </c>
      <c r="B597" s="221" t="s">
        <v>1892</v>
      </c>
      <c r="C597" s="221"/>
      <c r="D597" s="221"/>
      <c r="E597" s="221">
        <v>1</v>
      </c>
      <c r="F597" s="221"/>
      <c r="G597" s="221"/>
      <c r="H597" s="221"/>
      <c r="I597" s="221"/>
      <c r="J597" s="221"/>
      <c r="K597" s="221"/>
      <c r="L597" s="221"/>
      <c r="M597" s="221"/>
      <c r="N597" s="221"/>
      <c r="O597" s="221"/>
      <c r="P597" s="221"/>
      <c r="Q597" s="221"/>
      <c r="R597" s="221"/>
      <c r="S597" s="221"/>
      <c r="T597" s="221"/>
      <c r="U597" s="221"/>
      <c r="V597" s="221"/>
      <c r="W597" s="221"/>
      <c r="X597" s="221"/>
      <c r="Y597" s="221"/>
      <c r="Z597" s="221"/>
    </row>
    <row r="598" spans="1:26">
      <c r="A598" s="221">
        <v>597</v>
      </c>
      <c r="B598" s="221" t="s">
        <v>1893</v>
      </c>
      <c r="C598" s="221"/>
      <c r="D598" s="221"/>
      <c r="E598" s="221">
        <v>1</v>
      </c>
      <c r="F598" s="221"/>
      <c r="G598" s="221"/>
      <c r="H598" s="221"/>
      <c r="I598" s="221"/>
      <c r="J598" s="221"/>
      <c r="K598" s="221"/>
      <c r="L598" s="221"/>
      <c r="M598" s="221"/>
      <c r="N598" s="221"/>
      <c r="O598" s="221"/>
      <c r="P598" s="221"/>
      <c r="Q598" s="221"/>
      <c r="R598" s="221"/>
      <c r="S598" s="221"/>
      <c r="T598" s="221"/>
      <c r="U598" s="221"/>
      <c r="V598" s="221"/>
      <c r="W598" s="221"/>
      <c r="X598" s="221"/>
      <c r="Y598" s="221"/>
      <c r="Z598" s="221"/>
    </row>
    <row r="599" spans="1:26">
      <c r="A599" s="221">
        <v>598</v>
      </c>
      <c r="B599" s="221" t="s">
        <v>1894</v>
      </c>
      <c r="C599" s="221">
        <v>1</v>
      </c>
      <c r="D599" s="221"/>
      <c r="E599" s="221"/>
      <c r="F599" s="221"/>
      <c r="G599" s="221"/>
      <c r="H599" s="221"/>
      <c r="I599" s="221"/>
      <c r="J599" s="221"/>
      <c r="K599" s="221"/>
      <c r="L599" s="221"/>
      <c r="M599" s="221"/>
      <c r="N599" s="221"/>
      <c r="O599" s="221"/>
      <c r="P599" s="221"/>
      <c r="Q599" s="221"/>
      <c r="R599" s="221"/>
      <c r="S599" s="221"/>
      <c r="T599" s="221"/>
      <c r="U599" s="221"/>
      <c r="V599" s="221"/>
      <c r="W599" s="221"/>
      <c r="X599" s="221"/>
      <c r="Y599" s="221"/>
      <c r="Z599" s="221"/>
    </row>
    <row r="600" spans="1:26">
      <c r="A600" s="221">
        <v>599</v>
      </c>
      <c r="B600" s="221" t="s">
        <v>1895</v>
      </c>
      <c r="C600" s="221"/>
      <c r="D600" s="221"/>
      <c r="E600" s="221"/>
      <c r="F600" s="221"/>
      <c r="G600" s="221"/>
      <c r="H600" s="221"/>
      <c r="I600" s="221"/>
      <c r="J600" s="221"/>
      <c r="K600" s="221"/>
      <c r="L600" s="221"/>
      <c r="M600" s="221"/>
      <c r="N600" s="221"/>
      <c r="O600" s="221"/>
      <c r="P600" s="221"/>
      <c r="Q600" s="221"/>
      <c r="R600" s="221"/>
      <c r="S600" s="221"/>
      <c r="T600" s="221"/>
      <c r="U600" s="221"/>
      <c r="V600" s="221"/>
      <c r="W600" s="221"/>
      <c r="X600" s="221">
        <v>1</v>
      </c>
      <c r="Y600" s="221"/>
      <c r="Z600" s="221"/>
    </row>
    <row r="601" spans="1:26">
      <c r="A601" s="221">
        <v>600</v>
      </c>
      <c r="B601" s="221" t="s">
        <v>1896</v>
      </c>
      <c r="C601" s="221">
        <v>1</v>
      </c>
      <c r="D601" s="221"/>
      <c r="E601" s="221"/>
      <c r="F601" s="221"/>
      <c r="G601" s="221"/>
      <c r="H601" s="221"/>
      <c r="I601" s="221"/>
      <c r="J601" s="221"/>
      <c r="K601" s="221"/>
      <c r="L601" s="221"/>
      <c r="M601" s="221"/>
      <c r="N601" s="221"/>
      <c r="O601" s="221"/>
      <c r="P601" s="221"/>
      <c r="Q601" s="221"/>
      <c r="R601" s="221"/>
      <c r="S601" s="221"/>
      <c r="T601" s="221"/>
      <c r="U601" s="221"/>
      <c r="V601" s="221"/>
      <c r="W601" s="221"/>
      <c r="X601" s="221"/>
      <c r="Y601" s="221"/>
      <c r="Z601" s="221"/>
    </row>
    <row r="602" spans="1:26">
      <c r="A602" s="221">
        <v>601</v>
      </c>
      <c r="B602" s="221" t="s">
        <v>1897</v>
      </c>
      <c r="C602" s="221"/>
      <c r="D602" s="221"/>
      <c r="E602" s="221">
        <v>1</v>
      </c>
      <c r="F602" s="221"/>
      <c r="G602" s="221"/>
      <c r="H602" s="221"/>
      <c r="I602" s="221"/>
      <c r="J602" s="221"/>
      <c r="K602" s="221"/>
      <c r="L602" s="221"/>
      <c r="M602" s="221"/>
      <c r="N602" s="221"/>
      <c r="O602" s="221"/>
      <c r="P602" s="221"/>
      <c r="Q602" s="221"/>
      <c r="R602" s="221"/>
      <c r="S602" s="221"/>
      <c r="T602" s="221"/>
      <c r="U602" s="221"/>
      <c r="V602" s="221"/>
      <c r="W602" s="221"/>
      <c r="X602" s="221"/>
      <c r="Y602" s="221"/>
      <c r="Z602" s="221"/>
    </row>
    <row r="603" spans="1:26">
      <c r="A603" s="221">
        <v>602</v>
      </c>
      <c r="B603" s="221" t="s">
        <v>1898</v>
      </c>
      <c r="C603" s="221">
        <v>1</v>
      </c>
      <c r="D603" s="221"/>
      <c r="E603" s="221"/>
      <c r="F603" s="221"/>
      <c r="G603" s="221"/>
      <c r="H603" s="221"/>
      <c r="I603" s="221"/>
      <c r="J603" s="221"/>
      <c r="K603" s="221"/>
      <c r="L603" s="221"/>
      <c r="M603" s="221"/>
      <c r="N603" s="221"/>
      <c r="O603" s="221"/>
      <c r="P603" s="221"/>
      <c r="Q603" s="221"/>
      <c r="R603" s="221"/>
      <c r="S603" s="221"/>
      <c r="T603" s="221"/>
      <c r="U603" s="221"/>
      <c r="V603" s="221"/>
      <c r="W603" s="221"/>
      <c r="X603" s="221"/>
      <c r="Y603" s="221"/>
      <c r="Z603" s="221"/>
    </row>
    <row r="604" spans="1:26">
      <c r="A604" s="221">
        <v>603</v>
      </c>
      <c r="B604" s="221" t="s">
        <v>1899</v>
      </c>
      <c r="C604" s="221">
        <v>1</v>
      </c>
      <c r="D604" s="221"/>
      <c r="E604" s="221"/>
      <c r="F604" s="221"/>
      <c r="G604" s="221"/>
      <c r="H604" s="221"/>
      <c r="I604" s="221"/>
      <c r="J604" s="221"/>
      <c r="K604" s="221"/>
      <c r="L604" s="221"/>
      <c r="M604" s="221"/>
      <c r="N604" s="221"/>
      <c r="O604" s="221"/>
      <c r="P604" s="221"/>
      <c r="Q604" s="221"/>
      <c r="R604" s="221"/>
      <c r="S604" s="221"/>
      <c r="T604" s="221"/>
      <c r="U604" s="221"/>
      <c r="V604" s="221"/>
      <c r="W604" s="221"/>
      <c r="X604" s="221"/>
      <c r="Y604" s="221"/>
      <c r="Z604" s="221"/>
    </row>
    <row r="605" spans="1:26">
      <c r="A605" s="221">
        <v>604</v>
      </c>
      <c r="B605" s="221" t="s">
        <v>1900</v>
      </c>
      <c r="C605" s="221">
        <v>1</v>
      </c>
      <c r="D605" s="221"/>
      <c r="E605" s="221"/>
      <c r="F605" s="221"/>
      <c r="G605" s="221"/>
      <c r="H605" s="221"/>
      <c r="I605" s="221"/>
      <c r="J605" s="221"/>
      <c r="K605" s="221"/>
      <c r="L605" s="221"/>
      <c r="M605" s="221"/>
      <c r="N605" s="221"/>
      <c r="O605" s="221"/>
      <c r="P605" s="221"/>
      <c r="Q605" s="221"/>
      <c r="R605" s="221"/>
      <c r="S605" s="221"/>
      <c r="T605" s="221"/>
      <c r="U605" s="221"/>
      <c r="V605" s="221"/>
      <c r="W605" s="221"/>
      <c r="X605" s="221"/>
      <c r="Y605" s="221"/>
      <c r="Z605" s="221"/>
    </row>
    <row r="606" spans="1:26">
      <c r="A606" s="221">
        <v>605</v>
      </c>
      <c r="B606" s="221" t="s">
        <v>1901</v>
      </c>
      <c r="C606" s="221">
        <v>1</v>
      </c>
      <c r="D606" s="221"/>
      <c r="E606" s="221"/>
      <c r="F606" s="221"/>
      <c r="G606" s="221"/>
      <c r="H606" s="221"/>
      <c r="I606" s="221"/>
      <c r="J606" s="221"/>
      <c r="K606" s="221"/>
      <c r="L606" s="221"/>
      <c r="M606" s="221"/>
      <c r="N606" s="221"/>
      <c r="O606" s="221"/>
      <c r="P606" s="221"/>
      <c r="Q606" s="221"/>
      <c r="R606" s="221"/>
      <c r="S606" s="221"/>
      <c r="T606" s="221"/>
      <c r="U606" s="221"/>
      <c r="V606" s="221"/>
      <c r="W606" s="221"/>
      <c r="X606" s="221"/>
      <c r="Y606" s="221"/>
      <c r="Z606" s="221"/>
    </row>
    <row r="607" spans="1:26">
      <c r="A607" s="221">
        <v>606</v>
      </c>
      <c r="B607" s="221" t="s">
        <v>1902</v>
      </c>
      <c r="C607" s="221">
        <v>1</v>
      </c>
      <c r="D607" s="221"/>
      <c r="E607" s="221"/>
      <c r="F607" s="221"/>
      <c r="G607" s="221"/>
      <c r="H607" s="221"/>
      <c r="I607" s="221"/>
      <c r="J607" s="221"/>
      <c r="K607" s="221"/>
      <c r="L607" s="221"/>
      <c r="M607" s="221"/>
      <c r="N607" s="221"/>
      <c r="O607" s="221"/>
      <c r="P607" s="221"/>
      <c r="Q607" s="221"/>
      <c r="R607" s="221"/>
      <c r="S607" s="221"/>
      <c r="T607" s="221"/>
      <c r="U607" s="221"/>
      <c r="V607" s="221"/>
      <c r="W607" s="221"/>
      <c r="X607" s="221"/>
      <c r="Y607" s="221"/>
      <c r="Z607" s="221"/>
    </row>
    <row r="608" spans="1:26">
      <c r="A608" s="221">
        <v>607</v>
      </c>
      <c r="B608" s="221" t="s">
        <v>1903</v>
      </c>
      <c r="C608" s="221">
        <v>1</v>
      </c>
      <c r="D608" s="221"/>
      <c r="E608" s="221"/>
      <c r="F608" s="221"/>
      <c r="G608" s="221"/>
      <c r="H608" s="221"/>
      <c r="I608" s="221"/>
      <c r="J608" s="221"/>
      <c r="K608" s="221"/>
      <c r="L608" s="221"/>
      <c r="M608" s="221"/>
      <c r="N608" s="221"/>
      <c r="O608" s="221"/>
      <c r="P608" s="221"/>
      <c r="Q608" s="221"/>
      <c r="R608" s="221"/>
      <c r="S608" s="221"/>
      <c r="T608" s="221"/>
      <c r="U608" s="221"/>
      <c r="V608" s="221"/>
      <c r="W608" s="221"/>
      <c r="X608" s="221"/>
      <c r="Y608" s="221"/>
      <c r="Z608" s="221"/>
    </row>
    <row r="609" spans="1:26">
      <c r="A609" s="221">
        <v>608</v>
      </c>
      <c r="B609" s="221" t="s">
        <v>1904</v>
      </c>
      <c r="C609" s="221">
        <v>1</v>
      </c>
      <c r="D609" s="221"/>
      <c r="E609" s="221"/>
      <c r="F609" s="221"/>
      <c r="G609" s="221"/>
      <c r="H609" s="221"/>
      <c r="I609" s="221"/>
      <c r="J609" s="221"/>
      <c r="K609" s="221"/>
      <c r="L609" s="221"/>
      <c r="M609" s="221"/>
      <c r="N609" s="221"/>
      <c r="O609" s="221"/>
      <c r="P609" s="221"/>
      <c r="Q609" s="221"/>
      <c r="R609" s="221"/>
      <c r="S609" s="221"/>
      <c r="T609" s="221"/>
      <c r="U609" s="221"/>
      <c r="V609" s="221"/>
      <c r="W609" s="221"/>
      <c r="X609" s="221"/>
      <c r="Y609" s="221"/>
      <c r="Z609" s="221"/>
    </row>
    <row r="610" spans="1:26">
      <c r="A610" s="221">
        <v>609</v>
      </c>
      <c r="B610" s="224" t="s">
        <v>1905</v>
      </c>
      <c r="C610" s="221"/>
      <c r="D610" s="221"/>
      <c r="E610" s="221">
        <v>1</v>
      </c>
      <c r="F610" s="221"/>
      <c r="G610" s="221"/>
      <c r="H610" s="221"/>
      <c r="I610" s="221"/>
      <c r="J610" s="221"/>
      <c r="K610" s="221"/>
      <c r="L610" s="221"/>
      <c r="M610" s="221"/>
      <c r="N610" s="221"/>
      <c r="O610" s="221"/>
      <c r="P610" s="221"/>
      <c r="Q610" s="221"/>
      <c r="R610" s="221"/>
      <c r="S610" s="221"/>
      <c r="T610" s="221"/>
      <c r="U610" s="221"/>
      <c r="V610" s="221"/>
      <c r="W610" s="221"/>
      <c r="X610" s="221"/>
      <c r="Y610" s="221"/>
      <c r="Z610" s="221"/>
    </row>
    <row r="611" spans="1:26">
      <c r="A611" s="221">
        <v>610</v>
      </c>
      <c r="B611" s="224" t="s">
        <v>1906</v>
      </c>
      <c r="C611" s="221"/>
      <c r="D611" s="221"/>
      <c r="E611" s="221">
        <v>1</v>
      </c>
      <c r="F611" s="221"/>
      <c r="G611" s="221"/>
      <c r="H611" s="221"/>
      <c r="I611" s="221"/>
      <c r="J611" s="221"/>
      <c r="K611" s="221"/>
      <c r="L611" s="221"/>
      <c r="M611" s="221"/>
      <c r="N611" s="221"/>
      <c r="O611" s="221"/>
      <c r="P611" s="221"/>
      <c r="Q611" s="221"/>
      <c r="R611" s="221"/>
      <c r="S611" s="221"/>
      <c r="T611" s="221"/>
      <c r="U611" s="221"/>
      <c r="V611" s="221"/>
      <c r="W611" s="221"/>
      <c r="X611" s="221"/>
      <c r="Y611" s="221"/>
      <c r="Z611" s="221"/>
    </row>
    <row r="612" spans="1:26">
      <c r="A612" s="221">
        <v>611</v>
      </c>
      <c r="B612" s="221" t="s">
        <v>1907</v>
      </c>
      <c r="C612" s="221">
        <v>1</v>
      </c>
      <c r="D612" s="221"/>
      <c r="E612" s="221"/>
      <c r="F612" s="221"/>
      <c r="G612" s="221"/>
      <c r="H612" s="221"/>
      <c r="I612" s="221"/>
      <c r="J612" s="221"/>
      <c r="K612" s="221"/>
      <c r="L612" s="221"/>
      <c r="M612" s="221"/>
      <c r="N612" s="221"/>
      <c r="O612" s="221"/>
      <c r="P612" s="221"/>
      <c r="Q612" s="221"/>
      <c r="R612" s="221"/>
      <c r="S612" s="221"/>
      <c r="T612" s="221"/>
      <c r="U612" s="221"/>
      <c r="V612" s="221"/>
      <c r="W612" s="221"/>
      <c r="X612" s="221"/>
      <c r="Y612" s="221"/>
      <c r="Z612" s="221"/>
    </row>
    <row r="613" spans="1:26">
      <c r="A613" s="221">
        <v>612</v>
      </c>
      <c r="B613" s="224" t="s">
        <v>1908</v>
      </c>
      <c r="C613" s="221"/>
      <c r="D613" s="221"/>
      <c r="E613" s="221">
        <v>1</v>
      </c>
      <c r="F613" s="221"/>
      <c r="G613" s="221"/>
      <c r="H613" s="221"/>
      <c r="I613" s="221"/>
      <c r="J613" s="221"/>
      <c r="K613" s="221"/>
      <c r="L613" s="221"/>
      <c r="M613" s="221"/>
      <c r="N613" s="221"/>
      <c r="O613" s="221"/>
      <c r="P613" s="221"/>
      <c r="Q613" s="221"/>
      <c r="R613" s="221"/>
      <c r="S613" s="221"/>
      <c r="T613" s="221"/>
      <c r="U613" s="221"/>
      <c r="V613" s="221"/>
      <c r="W613" s="221"/>
      <c r="X613" s="221"/>
      <c r="Y613" s="221"/>
      <c r="Z613" s="221"/>
    </row>
    <row r="614" spans="1:26">
      <c r="A614" s="221">
        <v>613</v>
      </c>
      <c r="B614" s="224" t="s">
        <v>1909</v>
      </c>
      <c r="C614" s="221"/>
      <c r="D614" s="221"/>
      <c r="E614" s="221">
        <v>1</v>
      </c>
      <c r="F614" s="221"/>
      <c r="G614" s="221"/>
      <c r="H614" s="221"/>
      <c r="I614" s="221"/>
      <c r="J614" s="221"/>
      <c r="K614" s="221"/>
      <c r="L614" s="221"/>
      <c r="M614" s="221"/>
      <c r="N614" s="221"/>
      <c r="O614" s="221"/>
      <c r="P614" s="221"/>
      <c r="Q614" s="221"/>
      <c r="R614" s="221"/>
      <c r="S614" s="221"/>
      <c r="T614" s="221"/>
      <c r="U614" s="221"/>
      <c r="V614" s="221"/>
      <c r="W614" s="221"/>
      <c r="X614" s="221"/>
      <c r="Y614" s="221"/>
      <c r="Z614" s="221"/>
    </row>
    <row r="615" spans="1:26">
      <c r="A615" s="221">
        <v>614</v>
      </c>
      <c r="B615" s="221" t="s">
        <v>1910</v>
      </c>
      <c r="C615" s="221">
        <v>1</v>
      </c>
      <c r="D615" s="221"/>
      <c r="E615" s="221"/>
      <c r="F615" s="221"/>
      <c r="G615" s="221"/>
      <c r="H615" s="221"/>
      <c r="I615" s="221"/>
      <c r="J615" s="221"/>
      <c r="K615" s="221"/>
      <c r="L615" s="221"/>
      <c r="M615" s="221"/>
      <c r="N615" s="221"/>
      <c r="O615" s="221"/>
      <c r="P615" s="221"/>
      <c r="Q615" s="221"/>
      <c r="R615" s="221"/>
      <c r="S615" s="221"/>
      <c r="T615" s="221"/>
      <c r="U615" s="221"/>
      <c r="V615" s="221"/>
      <c r="W615" s="221"/>
      <c r="X615" s="221"/>
      <c r="Y615" s="221"/>
      <c r="Z615" s="221"/>
    </row>
    <row r="616" spans="1:26">
      <c r="A616" s="221">
        <v>615</v>
      </c>
      <c r="B616" s="221" t="s">
        <v>1911</v>
      </c>
      <c r="C616" s="221">
        <v>1</v>
      </c>
      <c r="D616" s="221"/>
      <c r="E616" s="221"/>
      <c r="F616" s="221"/>
      <c r="G616" s="221"/>
      <c r="H616" s="221"/>
      <c r="I616" s="221"/>
      <c r="J616" s="221"/>
      <c r="K616" s="221"/>
      <c r="L616" s="221"/>
      <c r="M616" s="221"/>
      <c r="N616" s="221"/>
      <c r="O616" s="221"/>
      <c r="P616" s="221"/>
      <c r="Q616" s="221"/>
      <c r="R616" s="221"/>
      <c r="S616" s="221"/>
      <c r="T616" s="221"/>
      <c r="U616" s="221"/>
      <c r="V616" s="221"/>
      <c r="W616" s="221"/>
      <c r="X616" s="221"/>
      <c r="Y616" s="221"/>
      <c r="Z616" s="22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14999847407452621"/>
  </sheetPr>
  <dimension ref="A2:F619"/>
  <sheetViews>
    <sheetView topLeftCell="A127" workbookViewId="0">
      <selection activeCell="L9" sqref="L9"/>
    </sheetView>
  </sheetViews>
  <sheetFormatPr defaultColWidth="8.58203125" defaultRowHeight="13"/>
  <cols>
    <col min="1" max="1" width="6" style="221" customWidth="1"/>
    <col min="2" max="2" width="47.08203125" style="221" customWidth="1"/>
    <col min="3" max="3" width="7" style="221" customWidth="1"/>
    <col min="4" max="6" width="13.08203125" style="221" customWidth="1"/>
    <col min="7" max="16384" width="8.58203125" style="221"/>
  </cols>
  <sheetData>
    <row r="2" spans="1:6">
      <c r="A2" s="221" t="s">
        <v>1912</v>
      </c>
    </row>
    <row r="4" spans="1:6">
      <c r="A4" s="221" t="s">
        <v>1306</v>
      </c>
      <c r="B4" s="221" t="s">
        <v>1307</v>
      </c>
      <c r="C4" s="222" t="s">
        <v>1913</v>
      </c>
      <c r="D4" s="223" t="s">
        <v>1914</v>
      </c>
      <c r="E4" s="223" t="s">
        <v>1915</v>
      </c>
      <c r="F4" s="223" t="s">
        <v>1916</v>
      </c>
    </row>
    <row r="5" spans="1:6">
      <c r="A5" s="221">
        <v>1</v>
      </c>
      <c r="B5" s="221" t="s">
        <v>1308</v>
      </c>
      <c r="D5" s="221">
        <v>41</v>
      </c>
      <c r="E5" s="221">
        <v>0</v>
      </c>
      <c r="F5" s="221">
        <v>41</v>
      </c>
    </row>
    <row r="6" spans="1:6">
      <c r="A6" s="221">
        <v>2</v>
      </c>
      <c r="B6" s="221" t="s">
        <v>1309</v>
      </c>
      <c r="D6" s="221">
        <v>0</v>
      </c>
      <c r="E6" s="221">
        <v>1</v>
      </c>
      <c r="F6" s="221">
        <v>1</v>
      </c>
    </row>
    <row r="7" spans="1:6">
      <c r="A7" s="221">
        <v>3</v>
      </c>
      <c r="B7" s="221" t="s">
        <v>1310</v>
      </c>
      <c r="D7" s="221">
        <v>345</v>
      </c>
      <c r="E7" s="221">
        <v>0</v>
      </c>
      <c r="F7" s="221">
        <v>345</v>
      </c>
    </row>
    <row r="8" spans="1:6">
      <c r="A8" s="221">
        <v>4</v>
      </c>
      <c r="B8" s="221" t="s">
        <v>1311</v>
      </c>
      <c r="D8" s="221">
        <v>0</v>
      </c>
      <c r="E8" s="221">
        <v>1</v>
      </c>
      <c r="F8" s="221">
        <v>1</v>
      </c>
    </row>
    <row r="9" spans="1:6">
      <c r="A9" s="221">
        <v>5</v>
      </c>
      <c r="B9" s="221" t="s">
        <v>1312</v>
      </c>
      <c r="D9" s="221">
        <v>2</v>
      </c>
      <c r="E9" s="221">
        <v>0</v>
      </c>
      <c r="F9" s="221">
        <v>2</v>
      </c>
    </row>
    <row r="10" spans="1:6">
      <c r="A10" s="221">
        <v>6</v>
      </c>
      <c r="B10" s="221" t="s">
        <v>1313</v>
      </c>
      <c r="D10" s="221">
        <v>2</v>
      </c>
      <c r="E10" s="221">
        <v>0</v>
      </c>
      <c r="F10" s="221">
        <v>2</v>
      </c>
    </row>
    <row r="11" spans="1:6">
      <c r="A11" s="221">
        <v>7</v>
      </c>
      <c r="B11" s="221" t="s">
        <v>1314</v>
      </c>
      <c r="D11" s="221">
        <v>4</v>
      </c>
      <c r="E11" s="221">
        <v>1</v>
      </c>
      <c r="F11" s="221">
        <v>5</v>
      </c>
    </row>
    <row r="12" spans="1:6">
      <c r="A12" s="221">
        <v>8</v>
      </c>
      <c r="B12" s="221" t="s">
        <v>1315</v>
      </c>
      <c r="D12" s="221">
        <v>3</v>
      </c>
      <c r="E12" s="221">
        <v>2</v>
      </c>
      <c r="F12" s="221">
        <v>5</v>
      </c>
    </row>
    <row r="13" spans="1:6">
      <c r="A13" s="221">
        <v>9</v>
      </c>
      <c r="B13" s="221" t="s">
        <v>1316</v>
      </c>
      <c r="D13" s="221">
        <v>0</v>
      </c>
      <c r="E13" s="221">
        <v>1</v>
      </c>
      <c r="F13" s="221">
        <v>1</v>
      </c>
    </row>
    <row r="14" spans="1:6">
      <c r="A14" s="221">
        <v>10</v>
      </c>
      <c r="B14" s="221" t="s">
        <v>1317</v>
      </c>
      <c r="D14" s="221">
        <v>0</v>
      </c>
      <c r="E14" s="221">
        <v>322</v>
      </c>
      <c r="F14" s="221">
        <v>322</v>
      </c>
    </row>
    <row r="15" spans="1:6">
      <c r="A15" s="221">
        <v>11</v>
      </c>
      <c r="B15" s="221" t="s">
        <v>1318</v>
      </c>
      <c r="D15" s="221">
        <v>1</v>
      </c>
      <c r="E15" s="221">
        <v>0</v>
      </c>
      <c r="F15" s="221">
        <v>1</v>
      </c>
    </row>
    <row r="16" spans="1:6">
      <c r="A16" s="221">
        <v>12</v>
      </c>
      <c r="B16" s="221" t="s">
        <v>1319</v>
      </c>
      <c r="D16" s="221">
        <v>1</v>
      </c>
      <c r="E16" s="221">
        <v>0</v>
      </c>
      <c r="F16" s="221">
        <v>1</v>
      </c>
    </row>
    <row r="17" spans="1:6">
      <c r="A17" s="221">
        <v>13</v>
      </c>
      <c r="B17" s="221" t="s">
        <v>1320</v>
      </c>
      <c r="D17" s="221">
        <v>1</v>
      </c>
      <c r="E17" s="221">
        <v>0</v>
      </c>
      <c r="F17" s="221">
        <v>1</v>
      </c>
    </row>
    <row r="18" spans="1:6">
      <c r="A18" s="221">
        <v>14</v>
      </c>
      <c r="B18" s="221" t="s">
        <v>1321</v>
      </c>
      <c r="D18" s="221">
        <v>1</v>
      </c>
      <c r="E18" s="221">
        <v>0</v>
      </c>
      <c r="F18" s="221">
        <v>1</v>
      </c>
    </row>
    <row r="19" spans="1:6">
      <c r="A19" s="221">
        <v>15</v>
      </c>
      <c r="B19" s="221" t="s">
        <v>1322</v>
      </c>
      <c r="D19" s="221">
        <v>0</v>
      </c>
      <c r="E19" s="221">
        <v>1</v>
      </c>
      <c r="F19" s="221">
        <v>1</v>
      </c>
    </row>
    <row r="20" spans="1:6">
      <c r="A20" s="221">
        <v>16</v>
      </c>
      <c r="B20" s="221" t="s">
        <v>1323</v>
      </c>
      <c r="D20" s="221">
        <v>2</v>
      </c>
      <c r="E20" s="221">
        <v>0</v>
      </c>
      <c r="F20" s="221">
        <v>2</v>
      </c>
    </row>
    <row r="21" spans="1:6">
      <c r="A21" s="221">
        <v>17</v>
      </c>
      <c r="B21" s="221" t="s">
        <v>1324</v>
      </c>
      <c r="D21" s="221">
        <v>4</v>
      </c>
      <c r="E21" s="221">
        <v>1</v>
      </c>
      <c r="F21" s="221">
        <v>5</v>
      </c>
    </row>
    <row r="22" spans="1:6">
      <c r="A22" s="221">
        <v>18</v>
      </c>
      <c r="B22" s="221" t="s">
        <v>1325</v>
      </c>
      <c r="D22" s="221">
        <v>3</v>
      </c>
      <c r="E22" s="221">
        <v>0</v>
      </c>
      <c r="F22" s="221">
        <v>3</v>
      </c>
    </row>
    <row r="23" spans="1:6">
      <c r="A23" s="221">
        <v>19</v>
      </c>
      <c r="B23" s="221" t="s">
        <v>1326</v>
      </c>
      <c r="D23" s="221">
        <v>1</v>
      </c>
      <c r="E23" s="221">
        <v>1</v>
      </c>
      <c r="F23" s="221">
        <v>2</v>
      </c>
    </row>
    <row r="24" spans="1:6">
      <c r="A24" s="221">
        <v>20</v>
      </c>
      <c r="B24" s="221" t="s">
        <v>1327</v>
      </c>
      <c r="D24" s="221">
        <v>8</v>
      </c>
      <c r="E24" s="221">
        <v>2</v>
      </c>
      <c r="F24" s="221">
        <v>10</v>
      </c>
    </row>
    <row r="25" spans="1:6">
      <c r="A25" s="221">
        <v>21</v>
      </c>
      <c r="B25" s="221" t="s">
        <v>1328</v>
      </c>
      <c r="D25" s="221">
        <v>7</v>
      </c>
      <c r="E25" s="221">
        <v>1</v>
      </c>
      <c r="F25" s="221">
        <v>8</v>
      </c>
    </row>
    <row r="26" spans="1:6">
      <c r="A26" s="221">
        <v>22</v>
      </c>
      <c r="B26" s="221" t="s">
        <v>1329</v>
      </c>
      <c r="D26" s="221">
        <v>0</v>
      </c>
      <c r="E26" s="221">
        <v>2</v>
      </c>
      <c r="F26" s="221">
        <v>2</v>
      </c>
    </row>
    <row r="27" spans="1:6">
      <c r="A27" s="221">
        <v>23</v>
      </c>
      <c r="B27" s="221" t="s">
        <v>1330</v>
      </c>
      <c r="D27" s="221">
        <v>1</v>
      </c>
      <c r="E27" s="221">
        <v>0</v>
      </c>
      <c r="F27" s="221">
        <v>1</v>
      </c>
    </row>
    <row r="28" spans="1:6">
      <c r="A28" s="221">
        <v>24</v>
      </c>
      <c r="B28" s="221" t="s">
        <v>1331</v>
      </c>
      <c r="D28" s="221">
        <v>0</v>
      </c>
      <c r="E28" s="221">
        <v>1</v>
      </c>
      <c r="F28" s="221">
        <v>1</v>
      </c>
    </row>
    <row r="29" spans="1:6">
      <c r="A29" s="221">
        <v>25</v>
      </c>
      <c r="B29" s="221" t="s">
        <v>1332</v>
      </c>
      <c r="D29" s="221">
        <v>1</v>
      </c>
      <c r="E29" s="221">
        <v>0</v>
      </c>
      <c r="F29" s="221">
        <v>1</v>
      </c>
    </row>
    <row r="30" spans="1:6">
      <c r="A30" s="221">
        <v>26</v>
      </c>
      <c r="B30" s="221" t="s">
        <v>1333</v>
      </c>
      <c r="D30" s="221">
        <v>4</v>
      </c>
      <c r="E30" s="221">
        <v>3</v>
      </c>
      <c r="F30" s="221">
        <v>7</v>
      </c>
    </row>
    <row r="31" spans="1:6">
      <c r="A31" s="221">
        <v>27</v>
      </c>
      <c r="B31" s="221" t="s">
        <v>1334</v>
      </c>
      <c r="D31" s="221">
        <v>1</v>
      </c>
      <c r="E31" s="221">
        <v>0</v>
      </c>
      <c r="F31" s="221">
        <v>1</v>
      </c>
    </row>
    <row r="32" spans="1:6">
      <c r="A32" s="221">
        <v>28</v>
      </c>
      <c r="B32" s="221" t="s">
        <v>1335</v>
      </c>
      <c r="D32" s="221">
        <v>3</v>
      </c>
      <c r="E32" s="221">
        <v>1</v>
      </c>
      <c r="F32" s="221">
        <v>4</v>
      </c>
    </row>
    <row r="33" spans="1:6">
      <c r="A33" s="221">
        <v>29</v>
      </c>
      <c r="B33" s="221" t="s">
        <v>1336</v>
      </c>
      <c r="D33" s="221">
        <v>2</v>
      </c>
      <c r="E33" s="221">
        <v>0</v>
      </c>
      <c r="F33" s="221">
        <v>2</v>
      </c>
    </row>
    <row r="34" spans="1:6">
      <c r="A34" s="221">
        <v>30</v>
      </c>
      <c r="B34" s="221" t="s">
        <v>1337</v>
      </c>
      <c r="D34" s="221">
        <v>2</v>
      </c>
      <c r="E34" s="221">
        <v>2</v>
      </c>
      <c r="F34" s="221">
        <v>4</v>
      </c>
    </row>
    <row r="35" spans="1:6">
      <c r="A35" s="221">
        <v>31</v>
      </c>
      <c r="B35" s="221" t="s">
        <v>1338</v>
      </c>
      <c r="D35" s="221">
        <v>0</v>
      </c>
      <c r="E35" s="221">
        <v>1</v>
      </c>
      <c r="F35" s="221">
        <v>1</v>
      </c>
    </row>
    <row r="36" spans="1:6">
      <c r="A36" s="221">
        <v>32</v>
      </c>
      <c r="B36" s="221" t="s">
        <v>1339</v>
      </c>
      <c r="D36" s="221">
        <v>1</v>
      </c>
      <c r="E36" s="221">
        <v>0</v>
      </c>
      <c r="F36" s="221">
        <v>1</v>
      </c>
    </row>
    <row r="37" spans="1:6">
      <c r="A37" s="221">
        <v>33</v>
      </c>
      <c r="B37" s="221" t="s">
        <v>1340</v>
      </c>
      <c r="C37" s="221" t="s">
        <v>1917</v>
      </c>
      <c r="D37" s="221">
        <v>1</v>
      </c>
      <c r="E37" s="221">
        <v>0</v>
      </c>
      <c r="F37" s="221">
        <v>1</v>
      </c>
    </row>
    <row r="38" spans="1:6">
      <c r="A38" s="221">
        <v>34</v>
      </c>
      <c r="B38" s="221" t="s">
        <v>1341</v>
      </c>
      <c r="C38" s="221" t="s">
        <v>1917</v>
      </c>
      <c r="D38" s="221">
        <v>1</v>
      </c>
      <c r="E38" s="221">
        <v>0</v>
      </c>
      <c r="F38" s="221">
        <v>1</v>
      </c>
    </row>
    <row r="39" spans="1:6">
      <c r="A39" s="221">
        <v>35</v>
      </c>
      <c r="B39" s="221" t="s">
        <v>1342</v>
      </c>
      <c r="C39" s="221" t="s">
        <v>1917</v>
      </c>
      <c r="D39" s="221">
        <v>1</v>
      </c>
      <c r="E39" s="221">
        <v>0</v>
      </c>
      <c r="F39" s="221">
        <v>1</v>
      </c>
    </row>
    <row r="40" spans="1:6">
      <c r="A40" s="221">
        <v>36</v>
      </c>
      <c r="B40" s="221" t="s">
        <v>1343</v>
      </c>
      <c r="C40" s="221" t="s">
        <v>1917</v>
      </c>
      <c r="D40" s="221">
        <v>1</v>
      </c>
      <c r="E40" s="221">
        <v>0</v>
      </c>
      <c r="F40" s="221">
        <v>1</v>
      </c>
    </row>
    <row r="41" spans="1:6">
      <c r="A41" s="221">
        <v>37</v>
      </c>
      <c r="B41" s="221" t="s">
        <v>1344</v>
      </c>
      <c r="C41" s="221" t="s">
        <v>1917</v>
      </c>
      <c r="D41" s="221">
        <v>1</v>
      </c>
      <c r="E41" s="221">
        <v>0</v>
      </c>
      <c r="F41" s="221">
        <v>1</v>
      </c>
    </row>
    <row r="42" spans="1:6">
      <c r="A42" s="221">
        <v>38</v>
      </c>
      <c r="B42" s="221" t="s">
        <v>1345</v>
      </c>
      <c r="C42" s="221" t="s">
        <v>1917</v>
      </c>
      <c r="D42" s="221">
        <v>78</v>
      </c>
      <c r="E42" s="221">
        <v>4</v>
      </c>
      <c r="F42" s="221">
        <v>82</v>
      </c>
    </row>
    <row r="43" spans="1:6">
      <c r="A43" s="221">
        <v>39</v>
      </c>
      <c r="B43" s="221" t="s">
        <v>1346</v>
      </c>
      <c r="C43" s="221" t="s">
        <v>1918</v>
      </c>
      <c r="D43" s="221">
        <v>1</v>
      </c>
      <c r="E43" s="221">
        <v>0</v>
      </c>
      <c r="F43" s="221">
        <v>1</v>
      </c>
    </row>
    <row r="44" spans="1:6">
      <c r="A44" s="221">
        <v>40</v>
      </c>
      <c r="B44" s="221" t="s">
        <v>1347</v>
      </c>
      <c r="C44" s="221" t="s">
        <v>1919</v>
      </c>
      <c r="D44" s="221">
        <v>1</v>
      </c>
      <c r="E44" s="221">
        <v>0</v>
      </c>
      <c r="F44" s="221">
        <v>1</v>
      </c>
    </row>
    <row r="45" spans="1:6">
      <c r="A45" s="221">
        <v>41</v>
      </c>
      <c r="B45" s="221" t="s">
        <v>1348</v>
      </c>
      <c r="C45" s="221" t="s">
        <v>1919</v>
      </c>
      <c r="D45" s="221">
        <v>1</v>
      </c>
      <c r="E45" s="221">
        <v>1</v>
      </c>
      <c r="F45" s="221">
        <v>2</v>
      </c>
    </row>
    <row r="46" spans="1:6">
      <c r="A46" s="221">
        <v>42</v>
      </c>
      <c r="B46" s="221" t="s">
        <v>1349</v>
      </c>
      <c r="C46" s="221" t="s">
        <v>1919</v>
      </c>
      <c r="D46" s="221">
        <v>0</v>
      </c>
      <c r="E46" s="221">
        <v>1</v>
      </c>
      <c r="F46" s="221">
        <v>1</v>
      </c>
    </row>
    <row r="47" spans="1:6">
      <c r="A47" s="221">
        <v>43</v>
      </c>
      <c r="B47" s="221" t="s">
        <v>1290</v>
      </c>
      <c r="C47" s="221" t="s">
        <v>1919</v>
      </c>
      <c r="D47" s="221">
        <v>5</v>
      </c>
      <c r="E47" s="221">
        <v>1</v>
      </c>
      <c r="F47" s="221">
        <v>6</v>
      </c>
    </row>
    <row r="48" spans="1:6">
      <c r="A48" s="221">
        <v>44</v>
      </c>
      <c r="B48" s="221" t="s">
        <v>1350</v>
      </c>
      <c r="C48" s="221" t="s">
        <v>1919</v>
      </c>
      <c r="D48" s="221">
        <v>1</v>
      </c>
      <c r="E48" s="221">
        <v>0</v>
      </c>
      <c r="F48" s="221">
        <v>1</v>
      </c>
    </row>
    <row r="49" spans="1:6">
      <c r="A49" s="221">
        <v>45</v>
      </c>
      <c r="B49" s="221" t="s">
        <v>1351</v>
      </c>
      <c r="C49" s="221" t="s">
        <v>1119</v>
      </c>
      <c r="D49" s="221">
        <v>4</v>
      </c>
      <c r="E49" s="221">
        <v>0</v>
      </c>
      <c r="F49" s="221">
        <v>4</v>
      </c>
    </row>
    <row r="50" spans="1:6">
      <c r="A50" s="221">
        <v>46</v>
      </c>
      <c r="B50" s="221" t="s">
        <v>1352</v>
      </c>
      <c r="C50" s="221" t="s">
        <v>1119</v>
      </c>
      <c r="D50" s="221">
        <v>0</v>
      </c>
      <c r="E50" s="221">
        <v>1</v>
      </c>
      <c r="F50" s="221">
        <v>1</v>
      </c>
    </row>
    <row r="51" spans="1:6">
      <c r="A51" s="221">
        <v>47</v>
      </c>
      <c r="B51" s="221" t="s">
        <v>1292</v>
      </c>
      <c r="C51" s="221" t="s">
        <v>1119</v>
      </c>
      <c r="D51" s="221">
        <v>4</v>
      </c>
      <c r="E51" s="221">
        <v>0</v>
      </c>
      <c r="F51" s="221">
        <v>4</v>
      </c>
    </row>
    <row r="52" spans="1:6">
      <c r="A52" s="221">
        <v>48</v>
      </c>
      <c r="B52" s="221" t="s">
        <v>1353</v>
      </c>
      <c r="C52" s="221" t="s">
        <v>1119</v>
      </c>
      <c r="D52" s="221">
        <v>2</v>
      </c>
      <c r="E52" s="221">
        <v>0</v>
      </c>
      <c r="F52" s="221">
        <v>2</v>
      </c>
    </row>
    <row r="53" spans="1:6">
      <c r="A53" s="221">
        <v>49</v>
      </c>
      <c r="B53" s="221" t="s">
        <v>1354</v>
      </c>
      <c r="C53" s="221" t="s">
        <v>1119</v>
      </c>
      <c r="D53" s="221">
        <v>1</v>
      </c>
      <c r="E53" s="221">
        <v>0</v>
      </c>
      <c r="F53" s="221">
        <v>1</v>
      </c>
    </row>
    <row r="54" spans="1:6">
      <c r="A54" s="221">
        <v>50</v>
      </c>
      <c r="B54" s="221" t="s">
        <v>1355</v>
      </c>
      <c r="C54" s="221" t="s">
        <v>1119</v>
      </c>
      <c r="D54" s="221">
        <v>1</v>
      </c>
      <c r="E54" s="221">
        <v>0</v>
      </c>
      <c r="F54" s="221">
        <v>1</v>
      </c>
    </row>
    <row r="55" spans="1:6">
      <c r="A55" s="221">
        <v>51</v>
      </c>
      <c r="B55" s="221" t="s">
        <v>1356</v>
      </c>
      <c r="C55" s="221" t="s">
        <v>1119</v>
      </c>
      <c r="D55" s="221">
        <v>3</v>
      </c>
      <c r="E55" s="221">
        <v>1</v>
      </c>
      <c r="F55" s="221">
        <v>4</v>
      </c>
    </row>
    <row r="56" spans="1:6">
      <c r="A56" s="221">
        <v>52</v>
      </c>
      <c r="B56" s="221" t="s">
        <v>1357</v>
      </c>
      <c r="C56" s="221" t="s">
        <v>1119</v>
      </c>
      <c r="D56" s="221">
        <v>6</v>
      </c>
      <c r="E56" s="221">
        <v>0</v>
      </c>
      <c r="F56" s="221">
        <v>6</v>
      </c>
    </row>
    <row r="57" spans="1:6">
      <c r="A57" s="221">
        <v>53</v>
      </c>
      <c r="B57" s="221" t="s">
        <v>1358</v>
      </c>
      <c r="C57" s="221" t="s">
        <v>1119</v>
      </c>
      <c r="D57" s="221">
        <v>33</v>
      </c>
      <c r="E57" s="221">
        <v>17</v>
      </c>
      <c r="F57" s="221">
        <v>50</v>
      </c>
    </row>
    <row r="58" spans="1:6">
      <c r="A58" s="221">
        <v>54</v>
      </c>
      <c r="B58" s="221" t="s">
        <v>1359</v>
      </c>
      <c r="C58" s="221" t="s">
        <v>1119</v>
      </c>
      <c r="D58" s="221">
        <v>8</v>
      </c>
      <c r="E58" s="221">
        <v>5</v>
      </c>
      <c r="F58" s="221">
        <v>13</v>
      </c>
    </row>
    <row r="59" spans="1:6">
      <c r="A59" s="221">
        <v>55</v>
      </c>
      <c r="B59" s="221" t="s">
        <v>1360</v>
      </c>
      <c r="C59" s="221" t="s">
        <v>1119</v>
      </c>
      <c r="D59" s="221">
        <v>5</v>
      </c>
      <c r="E59" s="221">
        <v>4</v>
      </c>
      <c r="F59" s="221">
        <v>9</v>
      </c>
    </row>
    <row r="60" spans="1:6">
      <c r="A60" s="221">
        <v>56</v>
      </c>
      <c r="B60" s="221" t="s">
        <v>1361</v>
      </c>
      <c r="C60" s="221" t="s">
        <v>1119</v>
      </c>
      <c r="D60" s="221">
        <v>4</v>
      </c>
      <c r="E60" s="221">
        <v>0</v>
      </c>
      <c r="F60" s="221">
        <v>4</v>
      </c>
    </row>
    <row r="61" spans="1:6">
      <c r="A61" s="221">
        <v>57</v>
      </c>
      <c r="B61" s="221" t="s">
        <v>1362</v>
      </c>
      <c r="C61" s="221" t="s">
        <v>1119</v>
      </c>
      <c r="D61" s="221">
        <v>0</v>
      </c>
      <c r="E61" s="221">
        <v>2</v>
      </c>
      <c r="F61" s="221">
        <v>2</v>
      </c>
    </row>
    <row r="62" spans="1:6">
      <c r="A62" s="221">
        <v>58</v>
      </c>
      <c r="B62" s="221" t="s">
        <v>1363</v>
      </c>
      <c r="C62" s="221" t="s">
        <v>1119</v>
      </c>
      <c r="D62" s="221">
        <v>6</v>
      </c>
      <c r="E62" s="221">
        <v>3</v>
      </c>
      <c r="F62" s="221">
        <v>9</v>
      </c>
    </row>
    <row r="63" spans="1:6">
      <c r="A63" s="221">
        <v>59</v>
      </c>
      <c r="B63" s="221" t="s">
        <v>1364</v>
      </c>
      <c r="C63" s="221" t="s">
        <v>1119</v>
      </c>
      <c r="D63" s="221">
        <v>5</v>
      </c>
      <c r="E63" s="221">
        <v>0</v>
      </c>
      <c r="F63" s="221">
        <v>5</v>
      </c>
    </row>
    <row r="64" spans="1:6">
      <c r="A64" s="221">
        <v>60</v>
      </c>
      <c r="B64" s="221" t="s">
        <v>1365</v>
      </c>
      <c r="C64" s="221" t="s">
        <v>1119</v>
      </c>
      <c r="D64" s="221">
        <v>3</v>
      </c>
      <c r="E64" s="221">
        <v>0</v>
      </c>
      <c r="F64" s="221">
        <v>3</v>
      </c>
    </row>
    <row r="65" spans="1:6">
      <c r="A65" s="221">
        <v>61</v>
      </c>
      <c r="B65" s="221" t="s">
        <v>1366</v>
      </c>
      <c r="C65" s="221" t="s">
        <v>1119</v>
      </c>
      <c r="D65" s="221">
        <v>3</v>
      </c>
      <c r="E65" s="221">
        <v>0</v>
      </c>
      <c r="F65" s="221">
        <v>3</v>
      </c>
    </row>
    <row r="66" spans="1:6">
      <c r="A66" s="221">
        <v>62</v>
      </c>
      <c r="B66" s="221" t="s">
        <v>1367</v>
      </c>
      <c r="C66" s="221" t="s">
        <v>1119</v>
      </c>
      <c r="D66" s="221">
        <v>4</v>
      </c>
      <c r="E66" s="221">
        <v>2</v>
      </c>
      <c r="F66" s="221">
        <v>6</v>
      </c>
    </row>
    <row r="67" spans="1:6">
      <c r="A67" s="221">
        <v>63</v>
      </c>
      <c r="B67" s="221" t="s">
        <v>1368</v>
      </c>
      <c r="C67" s="221" t="s">
        <v>1119</v>
      </c>
      <c r="D67" s="221">
        <v>1</v>
      </c>
      <c r="E67" s="221">
        <v>1</v>
      </c>
      <c r="F67" s="221">
        <v>2</v>
      </c>
    </row>
    <row r="68" spans="1:6">
      <c r="A68" s="221">
        <v>64</v>
      </c>
      <c r="B68" s="221" t="s">
        <v>1369</v>
      </c>
      <c r="C68" s="221" t="s">
        <v>1119</v>
      </c>
      <c r="D68" s="221">
        <v>0</v>
      </c>
      <c r="E68" s="221">
        <v>1</v>
      </c>
      <c r="F68" s="221">
        <v>1</v>
      </c>
    </row>
    <row r="69" spans="1:6">
      <c r="A69" s="221">
        <v>65</v>
      </c>
      <c r="B69" s="221" t="s">
        <v>1370</v>
      </c>
      <c r="C69" s="221" t="s">
        <v>1119</v>
      </c>
      <c r="D69" s="221">
        <v>0</v>
      </c>
      <c r="E69" s="221">
        <v>1</v>
      </c>
      <c r="F69" s="221">
        <v>1</v>
      </c>
    </row>
    <row r="70" spans="1:6">
      <c r="A70" s="221">
        <v>66</v>
      </c>
      <c r="B70" s="221" t="s">
        <v>1371</v>
      </c>
      <c r="C70" s="221" t="s">
        <v>1119</v>
      </c>
      <c r="D70" s="221">
        <v>2</v>
      </c>
      <c r="E70" s="221">
        <v>0</v>
      </c>
      <c r="F70" s="221">
        <v>2</v>
      </c>
    </row>
    <row r="71" spans="1:6">
      <c r="A71" s="221">
        <v>67</v>
      </c>
      <c r="B71" s="221" t="s">
        <v>1372</v>
      </c>
      <c r="C71" s="221" t="s">
        <v>1119</v>
      </c>
      <c r="D71" s="221">
        <v>1</v>
      </c>
      <c r="E71" s="221">
        <v>0</v>
      </c>
      <c r="F71" s="221">
        <v>1</v>
      </c>
    </row>
    <row r="72" spans="1:6">
      <c r="A72" s="221">
        <v>68</v>
      </c>
      <c r="B72" s="221" t="s">
        <v>1373</v>
      </c>
      <c r="C72" s="221" t="s">
        <v>1119</v>
      </c>
      <c r="D72" s="221">
        <v>0</v>
      </c>
      <c r="E72" s="221">
        <v>1</v>
      </c>
      <c r="F72" s="221">
        <v>1</v>
      </c>
    </row>
    <row r="73" spans="1:6">
      <c r="A73" s="221">
        <v>69</v>
      </c>
      <c r="B73" s="221" t="s">
        <v>1374</v>
      </c>
      <c r="C73" s="221" t="s">
        <v>1119</v>
      </c>
      <c r="D73" s="221">
        <v>12</v>
      </c>
      <c r="E73" s="221">
        <v>1</v>
      </c>
      <c r="F73" s="221">
        <v>13</v>
      </c>
    </row>
    <row r="74" spans="1:6">
      <c r="A74" s="221">
        <v>70</v>
      </c>
      <c r="B74" s="221" t="s">
        <v>1375</v>
      </c>
      <c r="C74" s="221" t="s">
        <v>1119</v>
      </c>
      <c r="D74" s="221">
        <v>1</v>
      </c>
      <c r="E74" s="221">
        <v>0</v>
      </c>
      <c r="F74" s="221">
        <v>1</v>
      </c>
    </row>
    <row r="75" spans="1:6">
      <c r="A75" s="221">
        <v>71</v>
      </c>
      <c r="B75" s="221" t="s">
        <v>1376</v>
      </c>
      <c r="C75" s="221" t="s">
        <v>1119</v>
      </c>
      <c r="D75" s="221">
        <v>3</v>
      </c>
      <c r="E75" s="221">
        <v>0</v>
      </c>
      <c r="F75" s="221">
        <v>3</v>
      </c>
    </row>
    <row r="76" spans="1:6">
      <c r="A76" s="221">
        <v>72</v>
      </c>
      <c r="B76" s="221" t="s">
        <v>1377</v>
      </c>
      <c r="C76" s="221" t="s">
        <v>1119</v>
      </c>
      <c r="D76" s="221">
        <v>8</v>
      </c>
      <c r="E76" s="221">
        <v>1</v>
      </c>
      <c r="F76" s="221">
        <v>9</v>
      </c>
    </row>
    <row r="77" spans="1:6">
      <c r="A77" s="221">
        <v>73</v>
      </c>
      <c r="B77" s="221" t="s">
        <v>1378</v>
      </c>
      <c r="C77" s="221" t="s">
        <v>1119</v>
      </c>
      <c r="D77" s="221">
        <v>0</v>
      </c>
      <c r="E77" s="221">
        <v>1</v>
      </c>
      <c r="F77" s="221">
        <v>1</v>
      </c>
    </row>
    <row r="78" spans="1:6">
      <c r="A78" s="221">
        <v>74</v>
      </c>
      <c r="B78" s="221" t="s">
        <v>1379</v>
      </c>
      <c r="C78" s="221" t="s">
        <v>1119</v>
      </c>
      <c r="D78" s="221">
        <v>2</v>
      </c>
      <c r="E78" s="221">
        <v>0</v>
      </c>
      <c r="F78" s="221">
        <v>2</v>
      </c>
    </row>
    <row r="79" spans="1:6">
      <c r="A79" s="221">
        <v>75</v>
      </c>
      <c r="B79" s="221" t="s">
        <v>1380</v>
      </c>
      <c r="C79" s="221" t="s">
        <v>1119</v>
      </c>
      <c r="D79" s="221">
        <v>1</v>
      </c>
      <c r="E79" s="221">
        <v>0</v>
      </c>
      <c r="F79" s="221">
        <v>1</v>
      </c>
    </row>
    <row r="80" spans="1:6">
      <c r="A80" s="221">
        <v>76</v>
      </c>
      <c r="B80" s="221" t="s">
        <v>1381</v>
      </c>
      <c r="C80" s="221" t="s">
        <v>1119</v>
      </c>
      <c r="D80" s="221">
        <v>2</v>
      </c>
      <c r="E80" s="221">
        <v>0</v>
      </c>
      <c r="F80" s="221">
        <v>2</v>
      </c>
    </row>
    <row r="81" spans="1:6">
      <c r="A81" s="221">
        <v>77</v>
      </c>
      <c r="B81" s="221" t="s">
        <v>1382</v>
      </c>
      <c r="C81" s="221" t="s">
        <v>1119</v>
      </c>
      <c r="D81" s="221">
        <v>1</v>
      </c>
      <c r="E81" s="221">
        <v>0</v>
      </c>
      <c r="F81" s="221">
        <v>1</v>
      </c>
    </row>
    <row r="82" spans="1:6">
      <c r="A82" s="221">
        <v>78</v>
      </c>
      <c r="B82" s="221" t="s">
        <v>1383</v>
      </c>
      <c r="C82" s="221" t="s">
        <v>1119</v>
      </c>
      <c r="D82" s="221">
        <v>5</v>
      </c>
      <c r="E82" s="221">
        <v>1</v>
      </c>
      <c r="F82" s="221">
        <v>6</v>
      </c>
    </row>
    <row r="83" spans="1:6">
      <c r="A83" s="221">
        <v>79</v>
      </c>
      <c r="B83" s="221" t="s">
        <v>1384</v>
      </c>
      <c r="C83" s="221" t="s">
        <v>1119</v>
      </c>
      <c r="D83" s="221">
        <v>5</v>
      </c>
      <c r="E83" s="221">
        <v>4</v>
      </c>
      <c r="F83" s="221">
        <v>9</v>
      </c>
    </row>
    <row r="84" spans="1:6">
      <c r="A84" s="221">
        <v>80</v>
      </c>
      <c r="B84" s="221" t="s">
        <v>1385</v>
      </c>
      <c r="C84" s="221" t="s">
        <v>1119</v>
      </c>
      <c r="D84" s="221">
        <v>7</v>
      </c>
      <c r="E84" s="221">
        <v>0</v>
      </c>
      <c r="F84" s="221">
        <v>7</v>
      </c>
    </row>
    <row r="85" spans="1:6">
      <c r="A85" s="221">
        <v>81</v>
      </c>
      <c r="B85" s="221" t="s">
        <v>1386</v>
      </c>
      <c r="C85" s="221" t="s">
        <v>1119</v>
      </c>
      <c r="D85" s="221">
        <v>1</v>
      </c>
      <c r="E85" s="221">
        <v>0</v>
      </c>
      <c r="F85" s="221">
        <v>1</v>
      </c>
    </row>
    <row r="86" spans="1:6">
      <c r="A86" s="221">
        <v>82</v>
      </c>
      <c r="B86" s="221" t="s">
        <v>1387</v>
      </c>
      <c r="C86" s="221" t="s">
        <v>1119</v>
      </c>
      <c r="D86" s="221">
        <v>2</v>
      </c>
      <c r="E86" s="221">
        <v>1</v>
      </c>
      <c r="F86" s="221">
        <v>3</v>
      </c>
    </row>
    <row r="87" spans="1:6">
      <c r="A87" s="221">
        <v>83</v>
      </c>
      <c r="B87" s="221" t="s">
        <v>1388</v>
      </c>
      <c r="C87" s="221" t="s">
        <v>1119</v>
      </c>
      <c r="D87" s="221">
        <v>1</v>
      </c>
      <c r="E87" s="221">
        <v>1</v>
      </c>
      <c r="F87" s="221">
        <v>2</v>
      </c>
    </row>
    <row r="88" spans="1:6">
      <c r="A88" s="221">
        <v>84</v>
      </c>
      <c r="B88" s="221" t="s">
        <v>1389</v>
      </c>
      <c r="C88" s="221" t="s">
        <v>1920</v>
      </c>
      <c r="D88" s="221">
        <v>41</v>
      </c>
      <c r="E88" s="221">
        <v>8</v>
      </c>
      <c r="F88" s="221">
        <v>49</v>
      </c>
    </row>
    <row r="89" spans="1:6">
      <c r="A89" s="221">
        <v>85</v>
      </c>
      <c r="B89" s="221" t="s">
        <v>1390</v>
      </c>
      <c r="C89" s="221" t="s">
        <v>1920</v>
      </c>
      <c r="D89" s="221">
        <v>16</v>
      </c>
      <c r="E89" s="221">
        <v>50</v>
      </c>
      <c r="F89" s="221">
        <v>66</v>
      </c>
    </row>
    <row r="90" spans="1:6">
      <c r="A90" s="221">
        <v>86</v>
      </c>
      <c r="B90" s="221" t="s">
        <v>1391</v>
      </c>
      <c r="C90" s="221" t="s">
        <v>1920</v>
      </c>
      <c r="D90" s="221">
        <v>3</v>
      </c>
      <c r="E90" s="221">
        <v>0</v>
      </c>
      <c r="F90" s="221">
        <v>3</v>
      </c>
    </row>
    <row r="91" spans="1:6">
      <c r="A91" s="221">
        <v>87</v>
      </c>
      <c r="B91" s="221" t="s">
        <v>1392</v>
      </c>
      <c r="C91" s="221" t="s">
        <v>1920</v>
      </c>
      <c r="D91" s="221">
        <v>1</v>
      </c>
      <c r="E91" s="221">
        <v>2</v>
      </c>
      <c r="F91" s="221">
        <v>3</v>
      </c>
    </row>
    <row r="92" spans="1:6">
      <c r="A92" s="221">
        <v>88</v>
      </c>
      <c r="B92" s="221" t="s">
        <v>1393</v>
      </c>
      <c r="C92" s="221" t="s">
        <v>1920</v>
      </c>
      <c r="D92" s="221">
        <v>1</v>
      </c>
      <c r="E92" s="221">
        <v>1</v>
      </c>
      <c r="F92" s="221">
        <v>2</v>
      </c>
    </row>
    <row r="93" spans="1:6">
      <c r="A93" s="221">
        <v>89</v>
      </c>
      <c r="B93" s="221" t="s">
        <v>1394</v>
      </c>
      <c r="C93" s="221" t="s">
        <v>1920</v>
      </c>
      <c r="D93" s="221">
        <v>1</v>
      </c>
      <c r="E93" s="221">
        <v>0</v>
      </c>
      <c r="F93" s="221">
        <v>1</v>
      </c>
    </row>
    <row r="94" spans="1:6">
      <c r="A94" s="221">
        <v>90</v>
      </c>
      <c r="B94" s="221" t="s">
        <v>1395</v>
      </c>
      <c r="C94" s="221" t="s">
        <v>1920</v>
      </c>
      <c r="D94" s="221">
        <v>2</v>
      </c>
      <c r="E94" s="221">
        <v>0</v>
      </c>
      <c r="F94" s="221">
        <v>2</v>
      </c>
    </row>
    <row r="95" spans="1:6">
      <c r="A95" s="221">
        <v>91</v>
      </c>
      <c r="B95" s="221" t="s">
        <v>1396</v>
      </c>
      <c r="C95" s="221" t="s">
        <v>1920</v>
      </c>
      <c r="D95" s="221">
        <v>1</v>
      </c>
      <c r="E95" s="221">
        <v>1</v>
      </c>
      <c r="F95" s="221">
        <v>2</v>
      </c>
    </row>
    <row r="96" spans="1:6">
      <c r="A96" s="221">
        <v>92</v>
      </c>
      <c r="B96" s="221" t="s">
        <v>1397</v>
      </c>
      <c r="C96" s="221" t="s">
        <v>1920</v>
      </c>
      <c r="D96" s="221">
        <v>3</v>
      </c>
      <c r="E96" s="221">
        <v>1</v>
      </c>
      <c r="F96" s="221">
        <v>4</v>
      </c>
    </row>
    <row r="97" spans="1:6">
      <c r="A97" s="221">
        <v>93</v>
      </c>
      <c r="B97" s="221" t="s">
        <v>1398</v>
      </c>
      <c r="C97" s="221" t="s">
        <v>1920</v>
      </c>
      <c r="D97" s="221">
        <v>6</v>
      </c>
      <c r="E97" s="221">
        <v>2</v>
      </c>
      <c r="F97" s="221">
        <v>8</v>
      </c>
    </row>
    <row r="98" spans="1:6">
      <c r="A98" s="221">
        <v>94</v>
      </c>
      <c r="B98" s="221" t="s">
        <v>1399</v>
      </c>
      <c r="C98" s="221" t="s">
        <v>1920</v>
      </c>
      <c r="D98" s="221">
        <v>5</v>
      </c>
      <c r="E98" s="221">
        <v>3</v>
      </c>
      <c r="F98" s="221">
        <v>8</v>
      </c>
    </row>
    <row r="99" spans="1:6">
      <c r="A99" s="221">
        <v>95</v>
      </c>
      <c r="B99" s="221" t="s">
        <v>1400</v>
      </c>
      <c r="C99" s="221" t="s">
        <v>1920</v>
      </c>
      <c r="D99" s="221">
        <v>1</v>
      </c>
      <c r="E99" s="221">
        <v>0</v>
      </c>
      <c r="F99" s="221">
        <v>1</v>
      </c>
    </row>
    <row r="100" spans="1:6">
      <c r="A100" s="221">
        <v>96</v>
      </c>
      <c r="B100" s="221" t="s">
        <v>1401</v>
      </c>
      <c r="C100" s="221" t="s">
        <v>1920</v>
      </c>
      <c r="D100" s="221">
        <v>16</v>
      </c>
      <c r="E100" s="221">
        <v>2</v>
      </c>
      <c r="F100" s="221">
        <v>18</v>
      </c>
    </row>
    <row r="101" spans="1:6">
      <c r="A101" s="221">
        <v>97</v>
      </c>
      <c r="B101" s="221" t="s">
        <v>1402</v>
      </c>
      <c r="C101" s="221" t="s">
        <v>1920</v>
      </c>
      <c r="D101" s="221">
        <v>3</v>
      </c>
      <c r="E101" s="221">
        <v>0</v>
      </c>
      <c r="F101" s="221">
        <v>3</v>
      </c>
    </row>
    <row r="102" spans="1:6">
      <c r="A102" s="221">
        <v>98</v>
      </c>
      <c r="B102" s="221" t="s">
        <v>1403</v>
      </c>
      <c r="C102" s="221" t="s">
        <v>1920</v>
      </c>
      <c r="D102" s="221">
        <v>3</v>
      </c>
      <c r="E102" s="221">
        <v>1</v>
      </c>
      <c r="F102" s="221">
        <v>4</v>
      </c>
    </row>
    <row r="103" spans="1:6">
      <c r="A103" s="221">
        <v>99</v>
      </c>
      <c r="B103" s="221" t="s">
        <v>1404</v>
      </c>
      <c r="C103" s="221" t="s">
        <v>1920</v>
      </c>
      <c r="D103" s="221">
        <v>0</v>
      </c>
      <c r="E103" s="221">
        <v>1</v>
      </c>
      <c r="F103" s="221">
        <v>1</v>
      </c>
    </row>
    <row r="104" spans="1:6">
      <c r="A104" s="221">
        <v>100</v>
      </c>
      <c r="B104" s="221" t="s">
        <v>1405</v>
      </c>
      <c r="C104" s="221" t="s">
        <v>1920</v>
      </c>
      <c r="D104" s="221">
        <v>8</v>
      </c>
      <c r="E104" s="221">
        <v>5</v>
      </c>
      <c r="F104" s="221">
        <v>13</v>
      </c>
    </row>
    <row r="105" spans="1:6">
      <c r="A105" s="221">
        <v>101</v>
      </c>
      <c r="B105" s="221" t="s">
        <v>1406</v>
      </c>
      <c r="C105" s="221" t="s">
        <v>1920</v>
      </c>
      <c r="D105" s="221">
        <v>0</v>
      </c>
      <c r="E105" s="221">
        <v>2</v>
      </c>
      <c r="F105" s="221">
        <v>2</v>
      </c>
    </row>
    <row r="106" spans="1:6">
      <c r="A106" s="221">
        <v>102</v>
      </c>
      <c r="B106" s="221" t="s">
        <v>1407</v>
      </c>
      <c r="C106" s="221" t="s">
        <v>1920</v>
      </c>
      <c r="D106" s="221">
        <v>2</v>
      </c>
      <c r="E106" s="221">
        <v>1</v>
      </c>
      <c r="F106" s="221">
        <v>3</v>
      </c>
    </row>
    <row r="107" spans="1:6">
      <c r="A107" s="221">
        <v>103</v>
      </c>
      <c r="B107" s="221" t="s">
        <v>1408</v>
      </c>
      <c r="C107" s="221" t="s">
        <v>1920</v>
      </c>
      <c r="D107" s="221">
        <v>1</v>
      </c>
      <c r="E107" s="221">
        <v>2</v>
      </c>
      <c r="F107" s="221">
        <v>3</v>
      </c>
    </row>
    <row r="108" spans="1:6">
      <c r="A108" s="221">
        <v>104</v>
      </c>
      <c r="B108" s="221" t="s">
        <v>1409</v>
      </c>
      <c r="C108" s="221" t="s">
        <v>1920</v>
      </c>
      <c r="D108" s="221">
        <v>5</v>
      </c>
      <c r="E108" s="221">
        <v>2</v>
      </c>
      <c r="F108" s="221">
        <v>7</v>
      </c>
    </row>
    <row r="109" spans="1:6">
      <c r="A109" s="221">
        <v>105</v>
      </c>
      <c r="B109" s="221" t="s">
        <v>1410</v>
      </c>
      <c r="C109" s="221" t="s">
        <v>1920</v>
      </c>
      <c r="D109" s="221">
        <v>1</v>
      </c>
      <c r="E109" s="221">
        <v>0</v>
      </c>
      <c r="F109" s="221">
        <v>1</v>
      </c>
    </row>
    <row r="110" spans="1:6">
      <c r="A110" s="221">
        <v>106</v>
      </c>
      <c r="B110" s="221" t="s">
        <v>1411</v>
      </c>
      <c r="C110" s="221" t="s">
        <v>1920</v>
      </c>
      <c r="D110" s="221">
        <v>3</v>
      </c>
      <c r="E110" s="221">
        <v>1</v>
      </c>
      <c r="F110" s="221">
        <v>4</v>
      </c>
    </row>
    <row r="111" spans="1:6">
      <c r="A111" s="221">
        <v>107</v>
      </c>
      <c r="B111" s="221" t="s">
        <v>1412</v>
      </c>
      <c r="C111" s="221" t="s">
        <v>1920</v>
      </c>
      <c r="D111" s="221">
        <v>1</v>
      </c>
      <c r="E111" s="221">
        <v>1</v>
      </c>
      <c r="F111" s="221">
        <v>2</v>
      </c>
    </row>
    <row r="112" spans="1:6">
      <c r="A112" s="221">
        <v>108</v>
      </c>
      <c r="B112" s="221" t="s">
        <v>1413</v>
      </c>
      <c r="C112" s="221" t="s">
        <v>1920</v>
      </c>
      <c r="D112" s="221">
        <v>0</v>
      </c>
      <c r="E112" s="221">
        <v>1</v>
      </c>
      <c r="F112" s="221">
        <v>1</v>
      </c>
    </row>
    <row r="113" spans="1:6">
      <c r="A113" s="221">
        <v>109</v>
      </c>
      <c r="B113" s="221" t="s">
        <v>1414</v>
      </c>
      <c r="C113" s="221" t="s">
        <v>1920</v>
      </c>
      <c r="D113" s="221">
        <v>0</v>
      </c>
      <c r="E113" s="221">
        <v>1</v>
      </c>
      <c r="F113" s="221">
        <v>1</v>
      </c>
    </row>
    <row r="114" spans="1:6">
      <c r="A114" s="221">
        <v>110</v>
      </c>
      <c r="B114" s="221" t="s">
        <v>1415</v>
      </c>
      <c r="C114" s="221" t="s">
        <v>1920</v>
      </c>
      <c r="D114" s="221">
        <v>0</v>
      </c>
      <c r="E114" s="221">
        <v>1</v>
      </c>
      <c r="F114" s="221">
        <v>1</v>
      </c>
    </row>
    <row r="115" spans="1:6">
      <c r="A115" s="221">
        <v>111</v>
      </c>
      <c r="B115" s="221" t="s">
        <v>1416</v>
      </c>
      <c r="C115" s="221" t="s">
        <v>1920</v>
      </c>
      <c r="D115" s="221">
        <v>1</v>
      </c>
      <c r="E115" s="221">
        <v>0</v>
      </c>
      <c r="F115" s="221">
        <v>1</v>
      </c>
    </row>
    <row r="116" spans="1:6">
      <c r="A116" s="221">
        <v>112</v>
      </c>
      <c r="B116" s="221" t="s">
        <v>1417</v>
      </c>
      <c r="C116" s="221" t="s">
        <v>1920</v>
      </c>
      <c r="D116" s="221">
        <v>1</v>
      </c>
      <c r="E116" s="221">
        <v>0</v>
      </c>
      <c r="F116" s="221">
        <v>1</v>
      </c>
    </row>
    <row r="117" spans="1:6">
      <c r="A117" s="221">
        <v>113</v>
      </c>
      <c r="B117" s="221" t="s">
        <v>1418</v>
      </c>
      <c r="C117" s="221" t="s">
        <v>1920</v>
      </c>
      <c r="D117" s="221">
        <v>1</v>
      </c>
      <c r="E117" s="221">
        <v>0</v>
      </c>
      <c r="F117" s="221">
        <v>1</v>
      </c>
    </row>
    <row r="118" spans="1:6">
      <c r="A118" s="221">
        <v>114</v>
      </c>
      <c r="B118" s="221" t="s">
        <v>1419</v>
      </c>
      <c r="C118" s="221" t="s">
        <v>1920</v>
      </c>
      <c r="D118" s="221">
        <v>24</v>
      </c>
      <c r="E118" s="221">
        <v>2</v>
      </c>
      <c r="F118" s="221">
        <v>26</v>
      </c>
    </row>
    <row r="119" spans="1:6">
      <c r="A119" s="221">
        <v>115</v>
      </c>
      <c r="B119" s="221" t="s">
        <v>1420</v>
      </c>
      <c r="C119" s="221" t="s">
        <v>1920</v>
      </c>
      <c r="D119" s="221">
        <v>2</v>
      </c>
      <c r="E119" s="221">
        <v>1</v>
      </c>
      <c r="F119" s="221">
        <v>3</v>
      </c>
    </row>
    <row r="120" spans="1:6">
      <c r="A120" s="221">
        <v>116</v>
      </c>
      <c r="B120" s="221" t="s">
        <v>1421</v>
      </c>
      <c r="C120" s="221" t="s">
        <v>1920</v>
      </c>
      <c r="D120" s="221">
        <v>0</v>
      </c>
      <c r="E120" s="221">
        <v>1</v>
      </c>
      <c r="F120" s="221">
        <v>1</v>
      </c>
    </row>
    <row r="121" spans="1:6">
      <c r="A121" s="221">
        <v>117</v>
      </c>
      <c r="B121" s="221" t="s">
        <v>1422</v>
      </c>
      <c r="C121" s="221" t="s">
        <v>1920</v>
      </c>
      <c r="D121" s="221">
        <v>1</v>
      </c>
      <c r="E121" s="221">
        <v>0</v>
      </c>
      <c r="F121" s="221">
        <v>1</v>
      </c>
    </row>
    <row r="122" spans="1:6">
      <c r="A122" s="221">
        <v>118</v>
      </c>
      <c r="B122" s="221" t="s">
        <v>1423</v>
      </c>
      <c r="C122" s="221" t="s">
        <v>1920</v>
      </c>
      <c r="D122" s="221">
        <v>3</v>
      </c>
      <c r="E122" s="221">
        <v>21</v>
      </c>
      <c r="F122" s="221">
        <v>24</v>
      </c>
    </row>
    <row r="123" spans="1:6">
      <c r="A123" s="221">
        <v>119</v>
      </c>
      <c r="B123" s="221" t="s">
        <v>1424</v>
      </c>
      <c r="C123" s="221" t="s">
        <v>1920</v>
      </c>
      <c r="D123" s="221">
        <v>1</v>
      </c>
      <c r="E123" s="221">
        <v>0</v>
      </c>
      <c r="F123" s="221">
        <v>1</v>
      </c>
    </row>
    <row r="124" spans="1:6">
      <c r="A124" s="221">
        <v>120</v>
      </c>
      <c r="B124" s="221" t="s">
        <v>1425</v>
      </c>
      <c r="C124" s="221" t="s">
        <v>1920</v>
      </c>
      <c r="D124" s="221">
        <v>6</v>
      </c>
      <c r="E124" s="221">
        <v>4</v>
      </c>
      <c r="F124" s="221">
        <v>10</v>
      </c>
    </row>
    <row r="125" spans="1:6">
      <c r="A125" s="221">
        <v>121</v>
      </c>
      <c r="B125" s="221" t="s">
        <v>1426</v>
      </c>
      <c r="C125" s="221" t="s">
        <v>1920</v>
      </c>
      <c r="D125" s="221">
        <v>10</v>
      </c>
      <c r="E125" s="221">
        <v>2</v>
      </c>
      <c r="F125" s="221">
        <v>12</v>
      </c>
    </row>
    <row r="126" spans="1:6">
      <c r="A126" s="221">
        <v>122</v>
      </c>
      <c r="B126" s="221" t="s">
        <v>1427</v>
      </c>
      <c r="C126" s="221" t="s">
        <v>1920</v>
      </c>
      <c r="D126" s="221">
        <v>0</v>
      </c>
      <c r="E126" s="221">
        <v>4</v>
      </c>
      <c r="F126" s="221">
        <v>4</v>
      </c>
    </row>
    <row r="127" spans="1:6">
      <c r="A127" s="221">
        <v>123</v>
      </c>
      <c r="B127" s="221" t="s">
        <v>1428</v>
      </c>
      <c r="C127" s="221" t="s">
        <v>1920</v>
      </c>
      <c r="D127" s="221">
        <v>2</v>
      </c>
      <c r="E127" s="221">
        <v>1</v>
      </c>
      <c r="F127" s="221">
        <v>3</v>
      </c>
    </row>
    <row r="128" spans="1:6">
      <c r="A128" s="221">
        <v>124</v>
      </c>
      <c r="B128" s="221" t="s">
        <v>1429</v>
      </c>
      <c r="C128" s="221" t="s">
        <v>1920</v>
      </c>
      <c r="D128" s="221">
        <v>5</v>
      </c>
      <c r="E128" s="221">
        <v>2</v>
      </c>
      <c r="F128" s="221">
        <v>7</v>
      </c>
    </row>
    <row r="129" spans="1:6">
      <c r="A129" s="221">
        <v>125</v>
      </c>
      <c r="B129" s="221" t="s">
        <v>1430</v>
      </c>
      <c r="C129" s="221" t="s">
        <v>1920</v>
      </c>
      <c r="D129" s="221">
        <v>5</v>
      </c>
      <c r="E129" s="221">
        <v>0</v>
      </c>
      <c r="F129" s="221">
        <v>5</v>
      </c>
    </row>
    <row r="130" spans="1:6">
      <c r="A130" s="221">
        <v>126</v>
      </c>
      <c r="B130" s="221" t="s">
        <v>1431</v>
      </c>
      <c r="C130" s="221" t="s">
        <v>1920</v>
      </c>
      <c r="D130" s="221">
        <v>2</v>
      </c>
      <c r="E130" s="221">
        <v>2</v>
      </c>
      <c r="F130" s="221">
        <v>4</v>
      </c>
    </row>
    <row r="131" spans="1:6">
      <c r="A131" s="221">
        <v>127</v>
      </c>
      <c r="B131" s="221" t="s">
        <v>1432</v>
      </c>
      <c r="C131" s="221" t="s">
        <v>1920</v>
      </c>
      <c r="D131" s="221">
        <v>0</v>
      </c>
      <c r="E131" s="221">
        <v>11</v>
      </c>
      <c r="F131" s="221">
        <v>11</v>
      </c>
    </row>
    <row r="132" spans="1:6">
      <c r="A132" s="221">
        <v>128</v>
      </c>
      <c r="B132" s="221" t="s">
        <v>1433</v>
      </c>
      <c r="C132" s="221" t="s">
        <v>1921</v>
      </c>
      <c r="D132" s="221">
        <v>3</v>
      </c>
      <c r="E132" s="221">
        <v>0</v>
      </c>
      <c r="F132" s="221">
        <v>3</v>
      </c>
    </row>
    <row r="133" spans="1:6">
      <c r="A133" s="221">
        <v>129</v>
      </c>
      <c r="B133" s="221" t="s">
        <v>1434</v>
      </c>
      <c r="C133" s="221" t="s">
        <v>1921</v>
      </c>
      <c r="D133" s="221">
        <v>3</v>
      </c>
      <c r="E133" s="221">
        <v>0</v>
      </c>
      <c r="F133" s="221">
        <v>3</v>
      </c>
    </row>
    <row r="134" spans="1:6">
      <c r="A134" s="221">
        <v>130</v>
      </c>
      <c r="B134" s="221" t="s">
        <v>1435</v>
      </c>
      <c r="C134" s="221" t="s">
        <v>1921</v>
      </c>
      <c r="D134" s="221">
        <v>0</v>
      </c>
      <c r="E134" s="221">
        <v>1</v>
      </c>
      <c r="F134" s="221">
        <v>1</v>
      </c>
    </row>
    <row r="135" spans="1:6">
      <c r="A135" s="221">
        <v>131</v>
      </c>
      <c r="B135" s="221" t="s">
        <v>1436</v>
      </c>
      <c r="C135" s="221" t="s">
        <v>1921</v>
      </c>
      <c r="D135" s="221">
        <v>13</v>
      </c>
      <c r="E135" s="221">
        <v>1</v>
      </c>
      <c r="F135" s="221">
        <v>14</v>
      </c>
    </row>
    <row r="136" spans="1:6">
      <c r="A136" s="221">
        <v>132</v>
      </c>
      <c r="B136" s="221" t="s">
        <v>1437</v>
      </c>
      <c r="C136" s="221" t="s">
        <v>1921</v>
      </c>
      <c r="D136" s="221">
        <v>1</v>
      </c>
      <c r="E136" s="221">
        <v>1</v>
      </c>
      <c r="F136" s="221">
        <v>2</v>
      </c>
    </row>
    <row r="137" spans="1:6">
      <c r="A137" s="221">
        <v>133</v>
      </c>
      <c r="B137" s="221" t="s">
        <v>1438</v>
      </c>
      <c r="C137" s="221" t="s">
        <v>1921</v>
      </c>
      <c r="D137" s="221">
        <v>1</v>
      </c>
      <c r="E137" s="221">
        <v>0</v>
      </c>
      <c r="F137" s="221">
        <v>1</v>
      </c>
    </row>
    <row r="138" spans="1:6">
      <c r="A138" s="221">
        <v>134</v>
      </c>
      <c r="B138" s="221" t="s">
        <v>1439</v>
      </c>
      <c r="C138" s="221" t="s">
        <v>1921</v>
      </c>
      <c r="D138" s="221">
        <v>0</v>
      </c>
      <c r="E138" s="221">
        <v>1</v>
      </c>
      <c r="F138" s="221">
        <v>1</v>
      </c>
    </row>
    <row r="139" spans="1:6">
      <c r="A139" s="221">
        <v>135</v>
      </c>
      <c r="B139" s="221" t="s">
        <v>1440</v>
      </c>
      <c r="C139" s="221" t="s">
        <v>1921</v>
      </c>
      <c r="D139" s="221">
        <v>1</v>
      </c>
      <c r="E139" s="221">
        <v>0</v>
      </c>
      <c r="F139" s="221">
        <v>1</v>
      </c>
    </row>
    <row r="140" spans="1:6">
      <c r="A140" s="221">
        <v>136</v>
      </c>
      <c r="B140" s="221" t="s">
        <v>1441</v>
      </c>
      <c r="C140" s="221" t="s">
        <v>1921</v>
      </c>
      <c r="D140" s="221">
        <v>1</v>
      </c>
      <c r="E140" s="221">
        <v>1</v>
      </c>
      <c r="F140" s="221">
        <v>2</v>
      </c>
    </row>
    <row r="141" spans="1:6">
      <c r="A141" s="221">
        <v>137</v>
      </c>
      <c r="B141" s="221" t="s">
        <v>1442</v>
      </c>
      <c r="C141" s="221" t="s">
        <v>1922</v>
      </c>
      <c r="D141" s="221">
        <v>0</v>
      </c>
      <c r="E141" s="221">
        <v>1</v>
      </c>
      <c r="F141" s="221">
        <v>1</v>
      </c>
    </row>
    <row r="142" spans="1:6">
      <c r="A142" s="221">
        <v>138</v>
      </c>
      <c r="B142" s="221" t="s">
        <v>1443</v>
      </c>
      <c r="C142" s="221" t="s">
        <v>1922</v>
      </c>
      <c r="D142" s="221">
        <v>3</v>
      </c>
      <c r="E142" s="221">
        <v>1</v>
      </c>
      <c r="F142" s="221">
        <v>4</v>
      </c>
    </row>
    <row r="143" spans="1:6">
      <c r="A143" s="221">
        <v>139</v>
      </c>
      <c r="B143" s="221" t="s">
        <v>1444</v>
      </c>
      <c r="C143" s="221" t="s">
        <v>1922</v>
      </c>
      <c r="D143" s="221">
        <v>1</v>
      </c>
      <c r="E143" s="221">
        <v>0</v>
      </c>
      <c r="F143" s="221">
        <v>1</v>
      </c>
    </row>
    <row r="144" spans="1:6">
      <c r="A144" s="221">
        <v>140</v>
      </c>
      <c r="B144" s="221" t="s">
        <v>1445</v>
      </c>
      <c r="C144" s="221" t="s">
        <v>1922</v>
      </c>
      <c r="D144" s="221">
        <v>10</v>
      </c>
      <c r="E144" s="221">
        <v>1</v>
      </c>
      <c r="F144" s="221">
        <v>11</v>
      </c>
    </row>
    <row r="145" spans="1:6">
      <c r="A145" s="221">
        <v>141</v>
      </c>
      <c r="B145" s="221" t="s">
        <v>1446</v>
      </c>
      <c r="C145" s="221" t="s">
        <v>1922</v>
      </c>
      <c r="D145" s="221">
        <v>0</v>
      </c>
      <c r="E145" s="221">
        <v>1</v>
      </c>
      <c r="F145" s="221">
        <v>1</v>
      </c>
    </row>
    <row r="146" spans="1:6">
      <c r="A146" s="221">
        <v>142</v>
      </c>
      <c r="B146" s="221" t="s">
        <v>1447</v>
      </c>
      <c r="C146" s="221" t="s">
        <v>1922</v>
      </c>
      <c r="D146" s="221">
        <v>1</v>
      </c>
      <c r="E146" s="221">
        <v>0</v>
      </c>
      <c r="F146" s="221">
        <v>1</v>
      </c>
    </row>
    <row r="147" spans="1:6">
      <c r="A147" s="221">
        <v>143</v>
      </c>
      <c r="B147" s="221" t="s">
        <v>1448</v>
      </c>
      <c r="C147" s="221" t="s">
        <v>1922</v>
      </c>
      <c r="D147" s="221">
        <v>1</v>
      </c>
      <c r="E147" s="221">
        <v>0</v>
      </c>
      <c r="F147" s="221">
        <v>1</v>
      </c>
    </row>
    <row r="148" spans="1:6">
      <c r="A148" s="221">
        <v>144</v>
      </c>
      <c r="B148" s="221" t="s">
        <v>1449</v>
      </c>
      <c r="C148" s="221" t="s">
        <v>1922</v>
      </c>
      <c r="D148" s="221">
        <v>1</v>
      </c>
      <c r="E148" s="221">
        <v>0</v>
      </c>
      <c r="F148" s="221">
        <v>1</v>
      </c>
    </row>
    <row r="149" spans="1:6">
      <c r="A149" s="221">
        <v>145</v>
      </c>
      <c r="B149" s="221" t="s">
        <v>1450</v>
      </c>
      <c r="C149" s="221" t="s">
        <v>1922</v>
      </c>
      <c r="D149" s="221">
        <v>0</v>
      </c>
      <c r="E149" s="221">
        <v>1</v>
      </c>
      <c r="F149" s="221">
        <v>1</v>
      </c>
    </row>
    <row r="150" spans="1:6">
      <c r="A150" s="221">
        <v>146</v>
      </c>
      <c r="B150" s="221" t="s">
        <v>1451</v>
      </c>
      <c r="C150" s="221" t="s">
        <v>1922</v>
      </c>
      <c r="D150" s="221">
        <v>1</v>
      </c>
      <c r="E150" s="221">
        <v>0</v>
      </c>
      <c r="F150" s="221">
        <v>1</v>
      </c>
    </row>
    <row r="151" spans="1:6">
      <c r="A151" s="221">
        <v>147</v>
      </c>
      <c r="B151" s="221" t="s">
        <v>1293</v>
      </c>
      <c r="C151" s="221" t="s">
        <v>1923</v>
      </c>
      <c r="D151" s="221">
        <v>25</v>
      </c>
      <c r="E151" s="221">
        <v>10</v>
      </c>
      <c r="F151" s="221">
        <v>35</v>
      </c>
    </row>
    <row r="152" spans="1:6">
      <c r="A152" s="221">
        <v>148</v>
      </c>
      <c r="B152" s="221" t="s">
        <v>1452</v>
      </c>
      <c r="C152" s="221" t="s">
        <v>1923</v>
      </c>
      <c r="D152" s="221">
        <v>6</v>
      </c>
      <c r="E152" s="221">
        <v>1</v>
      </c>
      <c r="F152" s="221">
        <v>7</v>
      </c>
    </row>
    <row r="153" spans="1:6">
      <c r="A153" s="221">
        <v>149</v>
      </c>
      <c r="B153" s="221" t="s">
        <v>1453</v>
      </c>
      <c r="C153" s="221" t="s">
        <v>1923</v>
      </c>
      <c r="D153" s="221">
        <v>0</v>
      </c>
      <c r="E153" s="221">
        <v>2</v>
      </c>
      <c r="F153" s="221">
        <v>2</v>
      </c>
    </row>
    <row r="154" spans="1:6">
      <c r="A154" s="221">
        <v>150</v>
      </c>
      <c r="B154" s="221" t="s">
        <v>1454</v>
      </c>
      <c r="C154" s="221" t="s">
        <v>1923</v>
      </c>
      <c r="D154" s="221">
        <v>1</v>
      </c>
      <c r="E154" s="221">
        <v>0</v>
      </c>
      <c r="F154" s="221">
        <v>1</v>
      </c>
    </row>
    <row r="155" spans="1:6">
      <c r="A155" s="221">
        <v>151</v>
      </c>
      <c r="B155" s="221" t="s">
        <v>1455</v>
      </c>
      <c r="C155" s="221" t="s">
        <v>1923</v>
      </c>
      <c r="D155" s="221">
        <v>12</v>
      </c>
      <c r="E155" s="221">
        <v>3</v>
      </c>
      <c r="F155" s="221">
        <v>15</v>
      </c>
    </row>
    <row r="156" spans="1:6">
      <c r="A156" s="221">
        <v>152</v>
      </c>
      <c r="B156" s="221" t="s">
        <v>1456</v>
      </c>
      <c r="C156" s="221" t="s">
        <v>1923</v>
      </c>
      <c r="D156" s="221">
        <v>1</v>
      </c>
      <c r="E156" s="221">
        <v>0</v>
      </c>
      <c r="F156" s="221">
        <v>1</v>
      </c>
    </row>
    <row r="157" spans="1:6">
      <c r="A157" s="221">
        <v>153</v>
      </c>
      <c r="B157" s="221" t="s">
        <v>1457</v>
      </c>
      <c r="C157" s="221" t="s">
        <v>1923</v>
      </c>
      <c r="D157" s="221">
        <v>2</v>
      </c>
      <c r="E157" s="221">
        <v>0</v>
      </c>
      <c r="F157" s="221">
        <v>2</v>
      </c>
    </row>
    <row r="158" spans="1:6">
      <c r="A158" s="221">
        <v>154</v>
      </c>
      <c r="B158" s="221" t="s">
        <v>1458</v>
      </c>
      <c r="C158" s="221" t="s">
        <v>1923</v>
      </c>
      <c r="D158" s="221">
        <v>4</v>
      </c>
      <c r="E158" s="221">
        <v>1</v>
      </c>
      <c r="F158" s="221">
        <v>5</v>
      </c>
    </row>
    <row r="159" spans="1:6">
      <c r="A159" s="221">
        <v>155</v>
      </c>
      <c r="B159" s="221" t="s">
        <v>1459</v>
      </c>
      <c r="C159" s="221" t="s">
        <v>1923</v>
      </c>
      <c r="D159" s="221">
        <v>13</v>
      </c>
      <c r="E159" s="221">
        <v>2</v>
      </c>
      <c r="F159" s="221">
        <v>15</v>
      </c>
    </row>
    <row r="160" spans="1:6">
      <c r="A160" s="221">
        <v>156</v>
      </c>
      <c r="B160" s="221" t="s">
        <v>1460</v>
      </c>
      <c r="C160" s="221" t="s">
        <v>1923</v>
      </c>
      <c r="D160" s="221">
        <v>1</v>
      </c>
      <c r="E160" s="221">
        <v>0</v>
      </c>
      <c r="F160" s="221">
        <v>1</v>
      </c>
    </row>
    <row r="161" spans="1:6">
      <c r="A161" s="221">
        <v>157</v>
      </c>
      <c r="B161" s="221" t="s">
        <v>1461</v>
      </c>
      <c r="C161" s="221" t="s">
        <v>1923</v>
      </c>
      <c r="D161" s="221">
        <v>8</v>
      </c>
      <c r="E161" s="221">
        <v>0</v>
      </c>
      <c r="F161" s="221">
        <v>8</v>
      </c>
    </row>
    <row r="162" spans="1:6">
      <c r="A162" s="221">
        <v>158</v>
      </c>
      <c r="B162" s="221" t="s">
        <v>1462</v>
      </c>
      <c r="C162" s="221" t="s">
        <v>1923</v>
      </c>
      <c r="D162" s="221">
        <v>4</v>
      </c>
      <c r="E162" s="221">
        <v>1</v>
      </c>
      <c r="F162" s="221">
        <v>5</v>
      </c>
    </row>
    <row r="163" spans="1:6">
      <c r="A163" s="221">
        <v>159</v>
      </c>
      <c r="B163" s="221" t="s">
        <v>1463</v>
      </c>
      <c r="C163" s="221" t="s">
        <v>1923</v>
      </c>
      <c r="D163" s="221">
        <v>4</v>
      </c>
      <c r="E163" s="221">
        <v>14</v>
      </c>
      <c r="F163" s="221">
        <v>18</v>
      </c>
    </row>
    <row r="164" spans="1:6">
      <c r="A164" s="221">
        <v>160</v>
      </c>
      <c r="B164" s="221" t="s">
        <v>1464</v>
      </c>
      <c r="C164" s="221" t="s">
        <v>1923</v>
      </c>
      <c r="D164" s="221">
        <v>2</v>
      </c>
      <c r="E164" s="221">
        <v>0</v>
      </c>
      <c r="F164" s="221">
        <v>2</v>
      </c>
    </row>
    <row r="165" spans="1:6">
      <c r="A165" s="221">
        <v>161</v>
      </c>
      <c r="B165" s="221" t="s">
        <v>1465</v>
      </c>
      <c r="C165" s="221" t="s">
        <v>1923</v>
      </c>
      <c r="D165" s="221">
        <v>1</v>
      </c>
      <c r="E165" s="221">
        <v>0</v>
      </c>
      <c r="F165" s="221">
        <v>1</v>
      </c>
    </row>
    <row r="166" spans="1:6">
      <c r="A166" s="221">
        <v>162</v>
      </c>
      <c r="B166" s="221" t="s">
        <v>1466</v>
      </c>
      <c r="C166" s="221" t="s">
        <v>1923</v>
      </c>
      <c r="D166" s="221">
        <v>3</v>
      </c>
      <c r="E166" s="221">
        <v>0</v>
      </c>
      <c r="F166" s="221">
        <v>3</v>
      </c>
    </row>
    <row r="167" spans="1:6">
      <c r="A167" s="221">
        <v>163</v>
      </c>
      <c r="B167" s="221" t="s">
        <v>1467</v>
      </c>
      <c r="C167" s="221" t="s">
        <v>1923</v>
      </c>
      <c r="D167" s="221">
        <v>1</v>
      </c>
      <c r="E167" s="221">
        <v>6</v>
      </c>
      <c r="F167" s="221">
        <v>7</v>
      </c>
    </row>
    <row r="168" spans="1:6">
      <c r="A168" s="221">
        <v>164</v>
      </c>
      <c r="B168" s="221" t="s">
        <v>1468</v>
      </c>
      <c r="C168" s="221" t="s">
        <v>1923</v>
      </c>
      <c r="D168" s="221">
        <v>12</v>
      </c>
      <c r="E168" s="221">
        <v>0</v>
      </c>
      <c r="F168" s="221">
        <v>12</v>
      </c>
    </row>
    <row r="169" spans="1:6">
      <c r="A169" s="221">
        <v>165</v>
      </c>
      <c r="B169" s="221" t="s">
        <v>1469</v>
      </c>
      <c r="C169" s="221" t="s">
        <v>1923</v>
      </c>
      <c r="D169" s="221">
        <v>0</v>
      </c>
      <c r="E169" s="221">
        <v>1</v>
      </c>
      <c r="F169" s="221">
        <v>1</v>
      </c>
    </row>
    <row r="170" spans="1:6">
      <c r="A170" s="221">
        <v>166</v>
      </c>
      <c r="B170" s="221" t="s">
        <v>1470</v>
      </c>
      <c r="C170" s="221" t="s">
        <v>1923</v>
      </c>
      <c r="D170" s="221">
        <v>0</v>
      </c>
      <c r="E170" s="221">
        <v>1</v>
      </c>
      <c r="F170" s="221">
        <v>1</v>
      </c>
    </row>
    <row r="171" spans="1:6">
      <c r="A171" s="221">
        <v>167</v>
      </c>
      <c r="B171" s="221" t="s">
        <v>1471</v>
      </c>
      <c r="C171" s="221" t="s">
        <v>1923</v>
      </c>
      <c r="D171" s="221">
        <v>9</v>
      </c>
      <c r="E171" s="221">
        <v>1</v>
      </c>
      <c r="F171" s="221">
        <v>10</v>
      </c>
    </row>
    <row r="172" spans="1:6">
      <c r="A172" s="221">
        <v>168</v>
      </c>
      <c r="B172" s="221" t="s">
        <v>1472</v>
      </c>
      <c r="C172" s="221" t="s">
        <v>1923</v>
      </c>
      <c r="D172" s="221">
        <v>2</v>
      </c>
      <c r="E172" s="221">
        <v>0</v>
      </c>
      <c r="F172" s="221">
        <v>2</v>
      </c>
    </row>
    <row r="173" spans="1:6">
      <c r="A173" s="221">
        <v>169</v>
      </c>
      <c r="B173" s="221" t="s">
        <v>1473</v>
      </c>
      <c r="C173" s="221" t="s">
        <v>1923</v>
      </c>
      <c r="D173" s="221">
        <v>1</v>
      </c>
      <c r="E173" s="221">
        <v>0</v>
      </c>
      <c r="F173" s="221">
        <v>1</v>
      </c>
    </row>
    <row r="174" spans="1:6">
      <c r="A174" s="221">
        <v>170</v>
      </c>
      <c r="B174" s="221" t="s">
        <v>1474</v>
      </c>
      <c r="C174" s="221" t="s">
        <v>1923</v>
      </c>
      <c r="D174" s="221">
        <v>47</v>
      </c>
      <c r="E174" s="221">
        <v>19</v>
      </c>
      <c r="F174" s="221">
        <v>66</v>
      </c>
    </row>
    <row r="175" spans="1:6">
      <c r="A175" s="221">
        <v>171</v>
      </c>
      <c r="B175" s="221" t="s">
        <v>1475</v>
      </c>
      <c r="C175" s="221" t="s">
        <v>1923</v>
      </c>
      <c r="D175" s="221">
        <v>1</v>
      </c>
      <c r="E175" s="221">
        <v>1</v>
      </c>
      <c r="F175" s="221">
        <v>2</v>
      </c>
    </row>
    <row r="176" spans="1:6">
      <c r="A176" s="221">
        <v>172</v>
      </c>
      <c r="B176" s="221" t="s">
        <v>1476</v>
      </c>
      <c r="C176" s="221" t="s">
        <v>1923</v>
      </c>
      <c r="D176" s="221">
        <v>0</v>
      </c>
      <c r="E176" s="221">
        <v>1</v>
      </c>
      <c r="F176" s="221">
        <v>1</v>
      </c>
    </row>
    <row r="177" spans="1:6">
      <c r="A177" s="221">
        <v>173</v>
      </c>
      <c r="B177" s="221" t="s">
        <v>1477</v>
      </c>
      <c r="C177" s="221" t="s">
        <v>1923</v>
      </c>
      <c r="D177" s="221">
        <v>3</v>
      </c>
      <c r="E177" s="221">
        <v>0</v>
      </c>
      <c r="F177" s="221">
        <v>3</v>
      </c>
    </row>
    <row r="178" spans="1:6">
      <c r="A178" s="221">
        <v>174</v>
      </c>
      <c r="B178" s="221" t="s">
        <v>1478</v>
      </c>
      <c r="C178" s="221" t="s">
        <v>1923</v>
      </c>
      <c r="D178" s="221">
        <v>1</v>
      </c>
      <c r="E178" s="221">
        <v>0</v>
      </c>
      <c r="F178" s="221">
        <v>1</v>
      </c>
    </row>
    <row r="179" spans="1:6">
      <c r="A179" s="221">
        <v>175</v>
      </c>
      <c r="B179" s="221" t="s">
        <v>1479</v>
      </c>
      <c r="C179" s="221" t="s">
        <v>1923</v>
      </c>
      <c r="D179" s="221">
        <v>137</v>
      </c>
      <c r="E179" s="221">
        <v>23</v>
      </c>
      <c r="F179" s="221">
        <v>160</v>
      </c>
    </row>
    <row r="180" spans="1:6">
      <c r="A180" s="221">
        <v>176</v>
      </c>
      <c r="B180" s="221" t="s">
        <v>1480</v>
      </c>
      <c r="C180" s="221" t="s">
        <v>1923</v>
      </c>
      <c r="D180" s="221">
        <v>3</v>
      </c>
      <c r="E180" s="221">
        <v>3</v>
      </c>
      <c r="F180" s="221">
        <v>6</v>
      </c>
    </row>
    <row r="181" spans="1:6">
      <c r="A181" s="221">
        <v>177</v>
      </c>
      <c r="B181" s="221" t="s">
        <v>1481</v>
      </c>
      <c r="C181" s="221" t="s">
        <v>1923</v>
      </c>
      <c r="D181" s="221">
        <v>0</v>
      </c>
      <c r="E181" s="221">
        <v>3</v>
      </c>
      <c r="F181" s="221">
        <v>3</v>
      </c>
    </row>
    <row r="182" spans="1:6">
      <c r="A182" s="221">
        <v>178</v>
      </c>
      <c r="B182" s="221" t="s">
        <v>1482</v>
      </c>
      <c r="C182" s="221" t="s">
        <v>1923</v>
      </c>
      <c r="D182" s="221">
        <v>0</v>
      </c>
      <c r="E182" s="221">
        <v>1</v>
      </c>
      <c r="F182" s="221">
        <v>1</v>
      </c>
    </row>
    <row r="183" spans="1:6">
      <c r="A183" s="221">
        <v>179</v>
      </c>
      <c r="B183" s="221" t="s">
        <v>1483</v>
      </c>
      <c r="C183" s="221" t="s">
        <v>1923</v>
      </c>
      <c r="D183" s="221">
        <v>1</v>
      </c>
      <c r="E183" s="221">
        <v>0</v>
      </c>
      <c r="F183" s="221">
        <v>1</v>
      </c>
    </row>
    <row r="184" spans="1:6">
      <c r="A184" s="221">
        <v>180</v>
      </c>
      <c r="B184" s="221" t="s">
        <v>1484</v>
      </c>
      <c r="C184" s="221" t="s">
        <v>1923</v>
      </c>
      <c r="D184" s="221">
        <v>5</v>
      </c>
      <c r="E184" s="221">
        <v>13</v>
      </c>
      <c r="F184" s="221">
        <v>18</v>
      </c>
    </row>
    <row r="185" spans="1:6">
      <c r="A185" s="221">
        <v>181</v>
      </c>
      <c r="B185" s="221" t="s">
        <v>1485</v>
      </c>
      <c r="C185" s="221" t="s">
        <v>1923</v>
      </c>
      <c r="D185" s="221">
        <v>1</v>
      </c>
      <c r="E185" s="221">
        <v>0</v>
      </c>
      <c r="F185" s="221">
        <v>1</v>
      </c>
    </row>
    <row r="186" spans="1:6">
      <c r="A186" s="221">
        <v>182</v>
      </c>
      <c r="B186" s="221" t="s">
        <v>1486</v>
      </c>
      <c r="C186" s="221" t="s">
        <v>1923</v>
      </c>
      <c r="D186" s="221">
        <v>2</v>
      </c>
      <c r="E186" s="221">
        <v>0</v>
      </c>
      <c r="F186" s="221">
        <v>2</v>
      </c>
    </row>
    <row r="187" spans="1:6">
      <c r="A187" s="221">
        <v>183</v>
      </c>
      <c r="B187" s="221" t="s">
        <v>1487</v>
      </c>
      <c r="C187" s="221" t="s">
        <v>1923</v>
      </c>
      <c r="D187" s="221">
        <v>0</v>
      </c>
      <c r="E187" s="221">
        <v>1</v>
      </c>
      <c r="F187" s="221">
        <v>1</v>
      </c>
    </row>
    <row r="188" spans="1:6">
      <c r="A188" s="221">
        <v>184</v>
      </c>
      <c r="B188" s="221" t="s">
        <v>1488</v>
      </c>
      <c r="C188" s="221" t="s">
        <v>1923</v>
      </c>
      <c r="D188" s="221">
        <v>0</v>
      </c>
      <c r="E188" s="221">
        <v>1</v>
      </c>
      <c r="F188" s="221">
        <v>1</v>
      </c>
    </row>
    <row r="189" spans="1:6">
      <c r="A189" s="221">
        <v>185</v>
      </c>
      <c r="B189" s="221" t="s">
        <v>1489</v>
      </c>
      <c r="C189" s="221" t="s">
        <v>1923</v>
      </c>
      <c r="D189" s="221">
        <v>2</v>
      </c>
      <c r="E189" s="221">
        <v>2</v>
      </c>
      <c r="F189" s="221">
        <v>4</v>
      </c>
    </row>
    <row r="190" spans="1:6">
      <c r="A190" s="221">
        <v>186</v>
      </c>
      <c r="B190" s="221" t="s">
        <v>1490</v>
      </c>
      <c r="C190" s="221" t="s">
        <v>1923</v>
      </c>
      <c r="D190" s="221">
        <v>10</v>
      </c>
      <c r="E190" s="221">
        <v>9</v>
      </c>
      <c r="F190" s="221">
        <v>19</v>
      </c>
    </row>
    <row r="191" spans="1:6">
      <c r="A191" s="221">
        <v>187</v>
      </c>
      <c r="B191" s="221" t="s">
        <v>1491</v>
      </c>
      <c r="C191" s="221" t="s">
        <v>1923</v>
      </c>
      <c r="D191" s="221">
        <v>19</v>
      </c>
      <c r="E191" s="221">
        <v>5</v>
      </c>
      <c r="F191" s="221">
        <v>24</v>
      </c>
    </row>
    <row r="192" spans="1:6">
      <c r="A192" s="221">
        <v>188</v>
      </c>
      <c r="B192" s="221" t="s">
        <v>1492</v>
      </c>
      <c r="C192" s="221" t="s">
        <v>1923</v>
      </c>
      <c r="D192" s="221">
        <v>4</v>
      </c>
      <c r="E192" s="221">
        <v>6</v>
      </c>
      <c r="F192" s="221">
        <v>10</v>
      </c>
    </row>
    <row r="193" spans="1:6">
      <c r="A193" s="221">
        <v>189</v>
      </c>
      <c r="B193" s="221" t="s">
        <v>1493</v>
      </c>
      <c r="C193" s="221" t="s">
        <v>1923</v>
      </c>
      <c r="D193" s="221">
        <v>3</v>
      </c>
      <c r="E193" s="221">
        <v>0</v>
      </c>
      <c r="F193" s="221">
        <v>3</v>
      </c>
    </row>
    <row r="194" spans="1:6">
      <c r="A194" s="221">
        <v>190</v>
      </c>
      <c r="B194" s="221" t="s">
        <v>1494</v>
      </c>
      <c r="C194" s="221" t="s">
        <v>1923</v>
      </c>
      <c r="D194" s="221">
        <v>17</v>
      </c>
      <c r="E194" s="221">
        <v>6</v>
      </c>
      <c r="F194" s="221">
        <v>23</v>
      </c>
    </row>
    <row r="195" spans="1:6">
      <c r="A195" s="221">
        <v>191</v>
      </c>
      <c r="B195" s="221" t="s">
        <v>1495</v>
      </c>
      <c r="C195" s="221" t="s">
        <v>1923</v>
      </c>
      <c r="D195" s="221">
        <v>2</v>
      </c>
      <c r="E195" s="221">
        <v>4</v>
      </c>
      <c r="F195" s="221">
        <v>6</v>
      </c>
    </row>
    <row r="196" spans="1:6">
      <c r="A196" s="221">
        <v>192</v>
      </c>
      <c r="B196" s="221" t="s">
        <v>1496</v>
      </c>
      <c r="C196" s="221" t="s">
        <v>1923</v>
      </c>
      <c r="D196" s="221">
        <v>15</v>
      </c>
      <c r="E196" s="221">
        <v>2</v>
      </c>
      <c r="F196" s="221">
        <v>17</v>
      </c>
    </row>
    <row r="197" spans="1:6">
      <c r="A197" s="221">
        <v>193</v>
      </c>
      <c r="B197" s="221" t="s">
        <v>1497</v>
      </c>
      <c r="C197" s="221" t="s">
        <v>1923</v>
      </c>
      <c r="D197" s="221">
        <v>0</v>
      </c>
      <c r="E197" s="221">
        <v>3</v>
      </c>
      <c r="F197" s="221">
        <v>3</v>
      </c>
    </row>
    <row r="198" spans="1:6">
      <c r="A198" s="221">
        <v>194</v>
      </c>
      <c r="B198" s="221" t="s">
        <v>1498</v>
      </c>
      <c r="C198" s="221" t="s">
        <v>1923</v>
      </c>
      <c r="D198" s="221">
        <v>4</v>
      </c>
      <c r="E198" s="221">
        <v>2</v>
      </c>
      <c r="F198" s="221">
        <v>6</v>
      </c>
    </row>
    <row r="199" spans="1:6">
      <c r="A199" s="221">
        <v>195</v>
      </c>
      <c r="B199" s="221" t="s">
        <v>1499</v>
      </c>
      <c r="C199" s="221" t="s">
        <v>1923</v>
      </c>
      <c r="D199" s="221">
        <v>2</v>
      </c>
      <c r="E199" s="221">
        <v>0</v>
      </c>
      <c r="F199" s="221">
        <v>2</v>
      </c>
    </row>
    <row r="200" spans="1:6">
      <c r="A200" s="221">
        <v>196</v>
      </c>
      <c r="B200" s="221" t="s">
        <v>1500</v>
      </c>
      <c r="C200" s="221" t="s">
        <v>1924</v>
      </c>
      <c r="D200" s="221">
        <v>3</v>
      </c>
      <c r="E200" s="221">
        <v>3</v>
      </c>
      <c r="F200" s="221">
        <v>6</v>
      </c>
    </row>
    <row r="201" spans="1:6">
      <c r="A201" s="221">
        <v>197</v>
      </c>
      <c r="B201" s="221" t="s">
        <v>1501</v>
      </c>
      <c r="C201" s="221" t="s">
        <v>1924</v>
      </c>
      <c r="D201" s="221">
        <v>2</v>
      </c>
      <c r="E201" s="221">
        <v>0</v>
      </c>
      <c r="F201" s="221">
        <v>2</v>
      </c>
    </row>
    <row r="202" spans="1:6">
      <c r="A202" s="221">
        <v>198</v>
      </c>
      <c r="B202" s="221" t="s">
        <v>1502</v>
      </c>
      <c r="C202" s="221" t="s">
        <v>1924</v>
      </c>
      <c r="D202" s="221">
        <v>0</v>
      </c>
      <c r="E202" s="221">
        <v>1</v>
      </c>
      <c r="F202" s="221">
        <v>1</v>
      </c>
    </row>
    <row r="203" spans="1:6">
      <c r="A203" s="221">
        <v>199</v>
      </c>
      <c r="B203" s="221" t="s">
        <v>1503</v>
      </c>
      <c r="C203" s="221" t="s">
        <v>1924</v>
      </c>
      <c r="D203" s="221">
        <v>1</v>
      </c>
      <c r="E203" s="221">
        <v>0</v>
      </c>
      <c r="F203" s="221">
        <v>1</v>
      </c>
    </row>
    <row r="204" spans="1:6">
      <c r="A204" s="221">
        <v>200</v>
      </c>
      <c r="B204" s="221" t="s">
        <v>1504</v>
      </c>
      <c r="C204" s="221" t="s">
        <v>1924</v>
      </c>
      <c r="D204" s="221">
        <v>2</v>
      </c>
      <c r="E204" s="221">
        <v>0</v>
      </c>
      <c r="F204" s="221">
        <v>2</v>
      </c>
    </row>
    <row r="205" spans="1:6">
      <c r="A205" s="221">
        <v>201</v>
      </c>
      <c r="B205" s="221" t="s">
        <v>1505</v>
      </c>
      <c r="C205" s="221" t="s">
        <v>1924</v>
      </c>
      <c r="D205" s="221">
        <v>1</v>
      </c>
      <c r="E205" s="221">
        <v>0</v>
      </c>
      <c r="F205" s="221">
        <v>1</v>
      </c>
    </row>
    <row r="206" spans="1:6">
      <c r="A206" s="221">
        <v>202</v>
      </c>
      <c r="B206" s="221" t="s">
        <v>1506</v>
      </c>
      <c r="C206" s="221" t="s">
        <v>1924</v>
      </c>
      <c r="D206" s="221">
        <v>30</v>
      </c>
      <c r="E206" s="221">
        <v>8</v>
      </c>
      <c r="F206" s="221">
        <v>38</v>
      </c>
    </row>
    <row r="207" spans="1:6">
      <c r="A207" s="221">
        <v>203</v>
      </c>
      <c r="B207" s="221" t="s">
        <v>1507</v>
      </c>
      <c r="C207" s="221" t="s">
        <v>1924</v>
      </c>
      <c r="D207" s="221">
        <v>1</v>
      </c>
      <c r="E207" s="221">
        <v>0</v>
      </c>
      <c r="F207" s="221">
        <v>1</v>
      </c>
    </row>
    <row r="208" spans="1:6">
      <c r="A208" s="221">
        <v>204</v>
      </c>
      <c r="B208" s="221" t="s">
        <v>1508</v>
      </c>
      <c r="C208" s="221" t="s">
        <v>1924</v>
      </c>
      <c r="D208" s="221">
        <v>6</v>
      </c>
      <c r="E208" s="221">
        <v>0</v>
      </c>
      <c r="F208" s="221">
        <v>6</v>
      </c>
    </row>
    <row r="209" spans="1:6">
      <c r="A209" s="221">
        <v>205</v>
      </c>
      <c r="B209" s="221" t="s">
        <v>1509</v>
      </c>
      <c r="C209" s="221" t="s">
        <v>1924</v>
      </c>
      <c r="D209" s="221">
        <v>5</v>
      </c>
      <c r="E209" s="221">
        <v>2</v>
      </c>
      <c r="F209" s="221">
        <v>7</v>
      </c>
    </row>
    <row r="210" spans="1:6">
      <c r="A210" s="221">
        <v>206</v>
      </c>
      <c r="B210" s="221" t="s">
        <v>1510</v>
      </c>
      <c r="C210" s="221" t="s">
        <v>1924</v>
      </c>
      <c r="D210" s="221">
        <v>0</v>
      </c>
      <c r="E210" s="221">
        <v>3</v>
      </c>
      <c r="F210" s="221">
        <v>3</v>
      </c>
    </row>
    <row r="211" spans="1:6">
      <c r="A211" s="221">
        <v>207</v>
      </c>
      <c r="B211" s="221" t="s">
        <v>1511</v>
      </c>
      <c r="C211" s="221" t="s">
        <v>1924</v>
      </c>
      <c r="D211" s="221">
        <v>2</v>
      </c>
      <c r="E211" s="221">
        <v>1</v>
      </c>
      <c r="F211" s="221">
        <v>3</v>
      </c>
    </row>
    <row r="212" spans="1:6">
      <c r="A212" s="221">
        <v>208</v>
      </c>
      <c r="B212" s="221" t="s">
        <v>1512</v>
      </c>
      <c r="C212" s="221" t="s">
        <v>1924</v>
      </c>
      <c r="D212" s="221">
        <v>3</v>
      </c>
      <c r="E212" s="221">
        <v>0</v>
      </c>
      <c r="F212" s="221">
        <v>3</v>
      </c>
    </row>
    <row r="213" spans="1:6">
      <c r="A213" s="221">
        <v>209</v>
      </c>
      <c r="B213" s="221" t="s">
        <v>1513</v>
      </c>
      <c r="C213" s="221" t="s">
        <v>1925</v>
      </c>
      <c r="D213" s="221">
        <v>1</v>
      </c>
      <c r="E213" s="221">
        <v>0</v>
      </c>
      <c r="F213" s="221">
        <v>1</v>
      </c>
    </row>
    <row r="214" spans="1:6">
      <c r="A214" s="221">
        <v>210</v>
      </c>
      <c r="B214" s="221" t="s">
        <v>1514</v>
      </c>
      <c r="C214" s="221" t="s">
        <v>1925</v>
      </c>
      <c r="D214" s="221">
        <v>1</v>
      </c>
      <c r="E214" s="221">
        <v>0</v>
      </c>
      <c r="F214" s="221">
        <v>1</v>
      </c>
    </row>
    <row r="215" spans="1:6">
      <c r="A215" s="221">
        <v>211</v>
      </c>
      <c r="B215" s="221" t="s">
        <v>1515</v>
      </c>
      <c r="C215" s="221" t="s">
        <v>1925</v>
      </c>
      <c r="D215" s="221">
        <v>0</v>
      </c>
      <c r="E215" s="221">
        <v>1</v>
      </c>
      <c r="F215" s="221">
        <v>1</v>
      </c>
    </row>
    <row r="216" spans="1:6">
      <c r="A216" s="221">
        <v>212</v>
      </c>
      <c r="B216" s="221" t="s">
        <v>1516</v>
      </c>
      <c r="C216" s="221" t="s">
        <v>1925</v>
      </c>
      <c r="D216" s="221">
        <v>2</v>
      </c>
      <c r="E216" s="221">
        <v>0</v>
      </c>
      <c r="F216" s="221">
        <v>2</v>
      </c>
    </row>
    <row r="217" spans="1:6">
      <c r="A217" s="221">
        <v>213</v>
      </c>
      <c r="B217" s="221" t="s">
        <v>1517</v>
      </c>
      <c r="C217" s="221" t="s">
        <v>1925</v>
      </c>
      <c r="D217" s="221">
        <v>8</v>
      </c>
      <c r="E217" s="221">
        <v>1</v>
      </c>
      <c r="F217" s="221">
        <v>9</v>
      </c>
    </row>
    <row r="218" spans="1:6">
      <c r="A218" s="221">
        <v>214</v>
      </c>
      <c r="B218" s="221" t="s">
        <v>1518</v>
      </c>
      <c r="C218" s="221" t="s">
        <v>1925</v>
      </c>
      <c r="D218" s="221">
        <v>0</v>
      </c>
      <c r="E218" s="221">
        <v>1</v>
      </c>
      <c r="F218" s="221">
        <v>1</v>
      </c>
    </row>
    <row r="219" spans="1:6">
      <c r="A219" s="221">
        <v>215</v>
      </c>
      <c r="B219" s="221" t="s">
        <v>1519</v>
      </c>
      <c r="C219" s="221" t="s">
        <v>1925</v>
      </c>
      <c r="D219" s="221">
        <v>1</v>
      </c>
      <c r="E219" s="221">
        <v>0</v>
      </c>
      <c r="F219" s="221">
        <v>1</v>
      </c>
    </row>
    <row r="220" spans="1:6">
      <c r="A220" s="221">
        <v>216</v>
      </c>
      <c r="B220" s="221" t="s">
        <v>1520</v>
      </c>
      <c r="C220" s="221" t="s">
        <v>1925</v>
      </c>
      <c r="D220" s="221">
        <v>3</v>
      </c>
      <c r="E220" s="221">
        <v>0</v>
      </c>
      <c r="F220" s="221">
        <v>3</v>
      </c>
    </row>
    <row r="221" spans="1:6">
      <c r="A221" s="221">
        <v>217</v>
      </c>
      <c r="B221" s="221" t="s">
        <v>1521</v>
      </c>
      <c r="C221" s="221" t="s">
        <v>1925</v>
      </c>
      <c r="D221" s="221">
        <v>1</v>
      </c>
      <c r="E221" s="221">
        <v>0</v>
      </c>
      <c r="F221" s="221">
        <v>1</v>
      </c>
    </row>
    <row r="222" spans="1:6">
      <c r="A222" s="221">
        <v>218</v>
      </c>
      <c r="B222" s="221" t="s">
        <v>1522</v>
      </c>
      <c r="C222" s="221" t="s">
        <v>1925</v>
      </c>
      <c r="D222" s="221">
        <v>0</v>
      </c>
      <c r="E222" s="221">
        <v>1</v>
      </c>
      <c r="F222" s="221">
        <v>1</v>
      </c>
    </row>
    <row r="223" spans="1:6">
      <c r="A223" s="221">
        <v>219</v>
      </c>
      <c r="B223" s="221" t="s">
        <v>1523</v>
      </c>
      <c r="C223" s="221" t="s">
        <v>1925</v>
      </c>
      <c r="D223" s="221">
        <v>1</v>
      </c>
      <c r="E223" s="221">
        <v>0</v>
      </c>
      <c r="F223" s="221">
        <v>1</v>
      </c>
    </row>
    <row r="224" spans="1:6">
      <c r="A224" s="221">
        <v>220</v>
      </c>
      <c r="B224" s="221" t="s">
        <v>1524</v>
      </c>
      <c r="C224" s="221" t="s">
        <v>1925</v>
      </c>
      <c r="D224" s="221">
        <v>3</v>
      </c>
      <c r="E224" s="221">
        <v>3</v>
      </c>
      <c r="F224" s="221">
        <v>6</v>
      </c>
    </row>
    <row r="225" spans="1:6">
      <c r="A225" s="221">
        <v>221</v>
      </c>
      <c r="B225" s="221" t="s">
        <v>1525</v>
      </c>
      <c r="C225" s="221" t="s">
        <v>1925</v>
      </c>
      <c r="D225" s="221">
        <v>2</v>
      </c>
      <c r="E225" s="221">
        <v>0</v>
      </c>
      <c r="F225" s="221">
        <v>2</v>
      </c>
    </row>
    <row r="226" spans="1:6">
      <c r="A226" s="221">
        <v>222</v>
      </c>
      <c r="B226" s="221" t="s">
        <v>1526</v>
      </c>
      <c r="C226" s="221" t="s">
        <v>1925</v>
      </c>
      <c r="D226" s="221">
        <v>4</v>
      </c>
      <c r="E226" s="221">
        <v>3</v>
      </c>
      <c r="F226" s="221">
        <v>7</v>
      </c>
    </row>
    <row r="227" spans="1:6">
      <c r="A227" s="221">
        <v>223</v>
      </c>
      <c r="B227" s="221" t="s">
        <v>1527</v>
      </c>
      <c r="C227" s="221" t="s">
        <v>1925</v>
      </c>
      <c r="D227" s="221">
        <v>1</v>
      </c>
      <c r="E227" s="221">
        <v>0</v>
      </c>
      <c r="F227" s="221">
        <v>1</v>
      </c>
    </row>
    <row r="228" spans="1:6">
      <c r="A228" s="221">
        <v>224</v>
      </c>
      <c r="B228" s="221" t="s">
        <v>1528</v>
      </c>
      <c r="C228" s="221" t="s">
        <v>1925</v>
      </c>
      <c r="D228" s="221">
        <v>1</v>
      </c>
      <c r="E228" s="221">
        <v>0</v>
      </c>
      <c r="F228" s="221">
        <v>1</v>
      </c>
    </row>
    <row r="229" spans="1:6">
      <c r="A229" s="221">
        <v>225</v>
      </c>
      <c r="B229" s="221" t="s">
        <v>1529</v>
      </c>
      <c r="C229" s="221" t="s">
        <v>1925</v>
      </c>
      <c r="D229" s="221">
        <v>0</v>
      </c>
      <c r="E229" s="221">
        <v>1</v>
      </c>
      <c r="F229" s="221">
        <v>1</v>
      </c>
    </row>
    <row r="230" spans="1:6">
      <c r="A230" s="221">
        <v>226</v>
      </c>
      <c r="B230" s="221" t="s">
        <v>1530</v>
      </c>
      <c r="C230" s="221" t="s">
        <v>1925</v>
      </c>
      <c r="D230" s="221">
        <v>4</v>
      </c>
      <c r="E230" s="221">
        <v>2</v>
      </c>
      <c r="F230" s="221">
        <v>6</v>
      </c>
    </row>
    <row r="231" spans="1:6">
      <c r="A231" s="221">
        <v>227</v>
      </c>
      <c r="B231" s="221" t="s">
        <v>1531</v>
      </c>
      <c r="C231" s="221" t="s">
        <v>1925</v>
      </c>
      <c r="D231" s="221">
        <v>0</v>
      </c>
      <c r="E231" s="221">
        <v>1</v>
      </c>
      <c r="F231" s="221">
        <v>1</v>
      </c>
    </row>
    <row r="232" spans="1:6">
      <c r="A232" s="221">
        <v>228</v>
      </c>
      <c r="B232" s="221" t="s">
        <v>1532</v>
      </c>
      <c r="C232" s="221" t="s">
        <v>1925</v>
      </c>
      <c r="D232" s="221">
        <v>1</v>
      </c>
      <c r="E232" s="221">
        <v>0</v>
      </c>
      <c r="F232" s="221">
        <v>1</v>
      </c>
    </row>
    <row r="233" spans="1:6">
      <c r="A233" s="221">
        <v>229</v>
      </c>
      <c r="B233" s="221" t="s">
        <v>1533</v>
      </c>
      <c r="C233" s="221" t="s">
        <v>1925</v>
      </c>
      <c r="D233" s="221">
        <v>3</v>
      </c>
      <c r="E233" s="221">
        <v>0</v>
      </c>
      <c r="F233" s="221">
        <v>3</v>
      </c>
    </row>
    <row r="234" spans="1:6">
      <c r="A234" s="221">
        <v>230</v>
      </c>
      <c r="B234" s="221" t="s">
        <v>1534</v>
      </c>
      <c r="C234" s="221" t="s">
        <v>1925</v>
      </c>
      <c r="D234" s="221">
        <v>0</v>
      </c>
      <c r="E234" s="221">
        <v>3</v>
      </c>
      <c r="F234" s="221">
        <v>3</v>
      </c>
    </row>
    <row r="235" spans="1:6">
      <c r="A235" s="221">
        <v>231</v>
      </c>
      <c r="B235" s="221" t="s">
        <v>1535</v>
      </c>
      <c r="C235" s="221" t="s">
        <v>1926</v>
      </c>
      <c r="D235" s="221">
        <v>95</v>
      </c>
      <c r="E235" s="221">
        <v>24</v>
      </c>
      <c r="F235" s="221">
        <v>119</v>
      </c>
    </row>
    <row r="236" spans="1:6">
      <c r="A236" s="221">
        <v>232</v>
      </c>
      <c r="B236" s="221" t="s">
        <v>1536</v>
      </c>
      <c r="C236" s="221" t="s">
        <v>1926</v>
      </c>
      <c r="D236" s="221">
        <v>1</v>
      </c>
      <c r="E236" s="221">
        <v>0</v>
      </c>
      <c r="F236" s="221">
        <v>1</v>
      </c>
    </row>
    <row r="237" spans="1:6">
      <c r="A237" s="221">
        <v>233</v>
      </c>
      <c r="B237" s="221" t="s">
        <v>1537</v>
      </c>
      <c r="C237" s="221" t="s">
        <v>1926</v>
      </c>
      <c r="D237" s="221">
        <v>7</v>
      </c>
      <c r="E237" s="221">
        <v>0</v>
      </c>
      <c r="F237" s="221">
        <v>7</v>
      </c>
    </row>
    <row r="238" spans="1:6">
      <c r="A238" s="221">
        <v>234</v>
      </c>
      <c r="B238" s="221" t="s">
        <v>1538</v>
      </c>
      <c r="C238" s="221" t="s">
        <v>1926</v>
      </c>
      <c r="D238" s="221">
        <v>1</v>
      </c>
      <c r="E238" s="221">
        <v>0</v>
      </c>
      <c r="F238" s="221">
        <v>1</v>
      </c>
    </row>
    <row r="239" spans="1:6">
      <c r="A239" s="221">
        <v>235</v>
      </c>
      <c r="B239" s="221" t="s">
        <v>1539</v>
      </c>
      <c r="C239" s="221" t="s">
        <v>1926</v>
      </c>
      <c r="D239" s="221">
        <v>3</v>
      </c>
      <c r="E239" s="221">
        <v>2</v>
      </c>
      <c r="F239" s="221">
        <v>5</v>
      </c>
    </row>
    <row r="240" spans="1:6">
      <c r="A240" s="221">
        <v>236</v>
      </c>
      <c r="B240" s="221" t="s">
        <v>1540</v>
      </c>
      <c r="C240" s="221" t="s">
        <v>1926</v>
      </c>
      <c r="D240" s="221">
        <v>1</v>
      </c>
      <c r="E240" s="221">
        <v>0</v>
      </c>
      <c r="F240" s="221">
        <v>1</v>
      </c>
    </row>
    <row r="241" spans="1:6">
      <c r="A241" s="221">
        <v>237</v>
      </c>
      <c r="B241" s="221" t="s">
        <v>1541</v>
      </c>
      <c r="C241" s="221" t="s">
        <v>1926</v>
      </c>
      <c r="D241" s="221">
        <v>39</v>
      </c>
      <c r="E241" s="221">
        <v>4</v>
      </c>
      <c r="F241" s="221">
        <v>43</v>
      </c>
    </row>
    <row r="242" spans="1:6">
      <c r="A242" s="221">
        <v>238</v>
      </c>
      <c r="B242" s="221" t="s">
        <v>1542</v>
      </c>
      <c r="C242" s="221" t="s">
        <v>1926</v>
      </c>
      <c r="D242" s="221">
        <v>1</v>
      </c>
      <c r="E242" s="221">
        <v>0</v>
      </c>
      <c r="F242" s="221">
        <v>1</v>
      </c>
    </row>
    <row r="243" spans="1:6">
      <c r="A243" s="221">
        <v>239</v>
      </c>
      <c r="B243" s="221" t="s">
        <v>1543</v>
      </c>
      <c r="C243" s="221" t="s">
        <v>1926</v>
      </c>
      <c r="D243" s="221">
        <v>2</v>
      </c>
      <c r="E243" s="221">
        <v>0</v>
      </c>
      <c r="F243" s="221">
        <v>2</v>
      </c>
    </row>
    <row r="244" spans="1:6">
      <c r="A244" s="221">
        <v>240</v>
      </c>
      <c r="B244" s="221" t="s">
        <v>1544</v>
      </c>
      <c r="C244" s="221" t="s">
        <v>1926</v>
      </c>
      <c r="D244" s="221">
        <v>3</v>
      </c>
      <c r="E244" s="221">
        <v>0</v>
      </c>
      <c r="F244" s="221">
        <v>3</v>
      </c>
    </row>
    <row r="245" spans="1:6">
      <c r="A245" s="221">
        <v>241</v>
      </c>
      <c r="B245" s="221" t="s">
        <v>1545</v>
      </c>
      <c r="C245" s="221" t="s">
        <v>1926</v>
      </c>
      <c r="D245" s="221">
        <v>0</v>
      </c>
      <c r="E245" s="221">
        <v>1</v>
      </c>
      <c r="F245" s="221">
        <v>1</v>
      </c>
    </row>
    <row r="246" spans="1:6">
      <c r="A246" s="221">
        <v>242</v>
      </c>
      <c r="B246" s="221" t="s">
        <v>1546</v>
      </c>
      <c r="C246" s="221" t="s">
        <v>1926</v>
      </c>
      <c r="D246" s="221">
        <v>26</v>
      </c>
      <c r="E246" s="221">
        <v>8</v>
      </c>
      <c r="F246" s="221">
        <v>34</v>
      </c>
    </row>
    <row r="247" spans="1:6">
      <c r="A247" s="221">
        <v>243</v>
      </c>
      <c r="B247" s="221" t="s">
        <v>1547</v>
      </c>
      <c r="C247" s="221" t="s">
        <v>1926</v>
      </c>
      <c r="D247" s="221">
        <v>1</v>
      </c>
      <c r="E247" s="221">
        <v>0</v>
      </c>
      <c r="F247" s="221">
        <v>1</v>
      </c>
    </row>
    <row r="248" spans="1:6">
      <c r="A248" s="221">
        <v>244</v>
      </c>
      <c r="B248" s="221" t="s">
        <v>1548</v>
      </c>
      <c r="C248" s="221" t="s">
        <v>1926</v>
      </c>
      <c r="D248" s="221">
        <v>0</v>
      </c>
      <c r="E248" s="221">
        <v>1</v>
      </c>
      <c r="F248" s="221">
        <v>1</v>
      </c>
    </row>
    <row r="249" spans="1:6">
      <c r="A249" s="221">
        <v>245</v>
      </c>
      <c r="B249" s="221" t="s">
        <v>1549</v>
      </c>
      <c r="C249" s="221" t="s">
        <v>1926</v>
      </c>
      <c r="D249" s="221">
        <v>2</v>
      </c>
      <c r="E249" s="221">
        <v>2</v>
      </c>
      <c r="F249" s="221">
        <v>4</v>
      </c>
    </row>
    <row r="250" spans="1:6">
      <c r="A250" s="221">
        <v>246</v>
      </c>
      <c r="B250" s="221" t="s">
        <v>188</v>
      </c>
      <c r="C250" s="221" t="s">
        <v>1926</v>
      </c>
      <c r="D250" s="221">
        <v>525</v>
      </c>
      <c r="E250" s="221">
        <v>133</v>
      </c>
      <c r="F250" s="221">
        <v>658</v>
      </c>
    </row>
    <row r="251" spans="1:6">
      <c r="A251" s="221">
        <v>247</v>
      </c>
      <c r="B251" s="221" t="s">
        <v>1550</v>
      </c>
      <c r="C251" s="221" t="s">
        <v>1926</v>
      </c>
      <c r="D251" s="221">
        <v>2</v>
      </c>
      <c r="E251" s="221">
        <v>1</v>
      </c>
      <c r="F251" s="221">
        <v>3</v>
      </c>
    </row>
    <row r="252" spans="1:6">
      <c r="A252" s="221">
        <v>248</v>
      </c>
      <c r="B252" s="221" t="s">
        <v>1551</v>
      </c>
      <c r="C252" s="221" t="s">
        <v>1926</v>
      </c>
      <c r="D252" s="221">
        <v>0</v>
      </c>
      <c r="E252" s="221">
        <v>4</v>
      </c>
      <c r="F252" s="221">
        <v>4</v>
      </c>
    </row>
    <row r="253" spans="1:6">
      <c r="A253" s="221">
        <v>249</v>
      </c>
      <c r="B253" s="221" t="s">
        <v>1552</v>
      </c>
      <c r="C253" s="221" t="s">
        <v>1926</v>
      </c>
      <c r="D253" s="221">
        <v>1</v>
      </c>
      <c r="E253" s="221">
        <v>0</v>
      </c>
      <c r="F253" s="221">
        <v>1</v>
      </c>
    </row>
    <row r="254" spans="1:6">
      <c r="A254" s="221">
        <v>250</v>
      </c>
      <c r="B254" s="221" t="s">
        <v>1553</v>
      </c>
      <c r="C254" s="221" t="s">
        <v>1926</v>
      </c>
      <c r="D254" s="221">
        <v>0</v>
      </c>
      <c r="E254" s="221">
        <v>1</v>
      </c>
      <c r="F254" s="221">
        <v>1</v>
      </c>
    </row>
    <row r="255" spans="1:6">
      <c r="A255" s="221">
        <v>251</v>
      </c>
      <c r="B255" s="221" t="s">
        <v>1554</v>
      </c>
      <c r="C255" s="221" t="s">
        <v>1926</v>
      </c>
      <c r="D255" s="221">
        <v>0</v>
      </c>
      <c r="E255" s="221">
        <v>1</v>
      </c>
      <c r="F255" s="221">
        <v>1</v>
      </c>
    </row>
    <row r="256" spans="1:6">
      <c r="A256" s="221">
        <v>252</v>
      </c>
      <c r="B256" s="221" t="s">
        <v>1555</v>
      </c>
      <c r="C256" s="221" t="s">
        <v>1926</v>
      </c>
      <c r="D256" s="221">
        <v>2</v>
      </c>
      <c r="E256" s="221">
        <v>9</v>
      </c>
      <c r="F256" s="221">
        <v>11</v>
      </c>
    </row>
    <row r="257" spans="1:6">
      <c r="A257" s="221">
        <v>253</v>
      </c>
      <c r="B257" s="221" t="s">
        <v>1556</v>
      </c>
      <c r="C257" s="221" t="s">
        <v>1926</v>
      </c>
      <c r="D257" s="221">
        <v>1</v>
      </c>
      <c r="E257" s="221">
        <v>1</v>
      </c>
      <c r="F257" s="221">
        <v>2</v>
      </c>
    </row>
    <row r="258" spans="1:6">
      <c r="A258" s="221">
        <v>254</v>
      </c>
      <c r="B258" s="221" t="s">
        <v>1557</v>
      </c>
      <c r="C258" s="221" t="s">
        <v>1926</v>
      </c>
      <c r="D258" s="221">
        <v>1</v>
      </c>
      <c r="E258" s="221">
        <v>4</v>
      </c>
      <c r="F258" s="221">
        <v>5</v>
      </c>
    </row>
    <row r="259" spans="1:6">
      <c r="A259" s="221">
        <v>255</v>
      </c>
      <c r="B259" s="221" t="s">
        <v>1558</v>
      </c>
      <c r="C259" s="221" t="s">
        <v>1926</v>
      </c>
      <c r="D259" s="221">
        <v>0</v>
      </c>
      <c r="E259" s="221">
        <v>1</v>
      </c>
      <c r="F259" s="221">
        <v>1</v>
      </c>
    </row>
    <row r="260" spans="1:6">
      <c r="A260" s="221">
        <v>256</v>
      </c>
      <c r="B260" s="221" t="s">
        <v>1559</v>
      </c>
      <c r="C260" s="221" t="s">
        <v>1926</v>
      </c>
      <c r="D260" s="221">
        <v>1</v>
      </c>
      <c r="E260" s="221">
        <v>1</v>
      </c>
      <c r="F260" s="221">
        <v>2</v>
      </c>
    </row>
    <row r="261" spans="1:6">
      <c r="A261" s="221">
        <v>257</v>
      </c>
      <c r="B261" s="221" t="s">
        <v>1560</v>
      </c>
      <c r="C261" s="221" t="s">
        <v>1926</v>
      </c>
      <c r="D261" s="221">
        <v>0</v>
      </c>
      <c r="E261" s="221">
        <v>1</v>
      </c>
      <c r="F261" s="221">
        <v>1</v>
      </c>
    </row>
    <row r="262" spans="1:6">
      <c r="A262" s="221">
        <v>258</v>
      </c>
      <c r="B262" s="221" t="s">
        <v>1561</v>
      </c>
      <c r="C262" s="221" t="s">
        <v>1926</v>
      </c>
      <c r="D262" s="221">
        <v>0</v>
      </c>
      <c r="E262" s="221">
        <v>1</v>
      </c>
      <c r="F262" s="221">
        <v>1</v>
      </c>
    </row>
    <row r="263" spans="1:6">
      <c r="A263" s="221">
        <v>259</v>
      </c>
      <c r="B263" s="221" t="s">
        <v>1562</v>
      </c>
      <c r="C263" s="221" t="s">
        <v>1926</v>
      </c>
      <c r="D263" s="221">
        <v>1</v>
      </c>
      <c r="E263" s="221">
        <v>0</v>
      </c>
      <c r="F263" s="221">
        <v>1</v>
      </c>
    </row>
    <row r="264" spans="1:6">
      <c r="A264" s="221">
        <v>260</v>
      </c>
      <c r="B264" s="221" t="s">
        <v>1563</v>
      </c>
      <c r="C264" s="221" t="s">
        <v>1926</v>
      </c>
      <c r="D264" s="221">
        <v>2</v>
      </c>
      <c r="E264" s="221">
        <v>0</v>
      </c>
      <c r="F264" s="221">
        <v>2</v>
      </c>
    </row>
    <row r="265" spans="1:6">
      <c r="A265" s="221">
        <v>261</v>
      </c>
      <c r="B265" s="221" t="s">
        <v>1564</v>
      </c>
      <c r="C265" s="221" t="s">
        <v>1926</v>
      </c>
      <c r="D265" s="221">
        <v>0</v>
      </c>
      <c r="E265" s="221">
        <v>1</v>
      </c>
      <c r="F265" s="221">
        <v>1</v>
      </c>
    </row>
    <row r="266" spans="1:6">
      <c r="A266" s="221">
        <v>262</v>
      </c>
      <c r="B266" s="221" t="s">
        <v>1565</v>
      </c>
      <c r="C266" s="221" t="s">
        <v>1926</v>
      </c>
      <c r="D266" s="221">
        <v>2</v>
      </c>
      <c r="E266" s="221">
        <v>3</v>
      </c>
      <c r="F266" s="221">
        <v>5</v>
      </c>
    </row>
    <row r="267" spans="1:6">
      <c r="A267" s="221">
        <v>263</v>
      </c>
      <c r="B267" s="221" t="s">
        <v>1566</v>
      </c>
      <c r="C267" s="221" t="s">
        <v>1926</v>
      </c>
      <c r="D267" s="221">
        <v>0</v>
      </c>
      <c r="E267" s="221">
        <v>9</v>
      </c>
      <c r="F267" s="221">
        <v>9</v>
      </c>
    </row>
    <row r="268" spans="1:6">
      <c r="A268" s="221">
        <v>264</v>
      </c>
      <c r="B268" s="221" t="s">
        <v>1567</v>
      </c>
      <c r="C268" s="221" t="s">
        <v>1926</v>
      </c>
      <c r="D268" s="221">
        <v>17</v>
      </c>
      <c r="E268" s="221">
        <v>20</v>
      </c>
      <c r="F268" s="221">
        <v>37</v>
      </c>
    </row>
    <row r="269" spans="1:6">
      <c r="A269" s="221">
        <v>265</v>
      </c>
      <c r="B269" s="221" t="s">
        <v>1568</v>
      </c>
      <c r="C269" s="221" t="s">
        <v>1926</v>
      </c>
      <c r="D269" s="221">
        <v>0</v>
      </c>
      <c r="E269" s="221">
        <v>1</v>
      </c>
      <c r="F269" s="221">
        <v>1</v>
      </c>
    </row>
    <row r="270" spans="1:6">
      <c r="A270" s="221">
        <v>266</v>
      </c>
      <c r="B270" s="221" t="s">
        <v>1569</v>
      </c>
      <c r="C270" s="221" t="s">
        <v>1926</v>
      </c>
      <c r="D270" s="221">
        <v>2</v>
      </c>
      <c r="E270" s="221">
        <v>0</v>
      </c>
      <c r="F270" s="221">
        <v>2</v>
      </c>
    </row>
    <row r="271" spans="1:6">
      <c r="A271" s="221">
        <v>267</v>
      </c>
      <c r="B271" s="221" t="s">
        <v>1570</v>
      </c>
      <c r="C271" s="221" t="s">
        <v>1926</v>
      </c>
      <c r="D271" s="221">
        <v>1</v>
      </c>
      <c r="E271" s="221">
        <v>2</v>
      </c>
      <c r="F271" s="221">
        <v>3</v>
      </c>
    </row>
    <row r="272" spans="1:6">
      <c r="A272" s="221">
        <v>268</v>
      </c>
      <c r="B272" s="221" t="s">
        <v>24</v>
      </c>
      <c r="C272" s="221" t="s">
        <v>1926</v>
      </c>
      <c r="D272" s="221">
        <v>43</v>
      </c>
      <c r="E272" s="221">
        <v>9</v>
      </c>
      <c r="F272" s="221">
        <v>52</v>
      </c>
    </row>
    <row r="273" spans="1:6">
      <c r="A273" s="221">
        <v>269</v>
      </c>
      <c r="B273" s="221" t="s">
        <v>1571</v>
      </c>
      <c r="C273" s="221" t="s">
        <v>1926</v>
      </c>
      <c r="D273" s="221">
        <v>8</v>
      </c>
      <c r="E273" s="221">
        <v>3</v>
      </c>
      <c r="F273" s="221">
        <v>11</v>
      </c>
    </row>
    <row r="274" spans="1:6">
      <c r="A274" s="221">
        <v>270</v>
      </c>
      <c r="B274" s="221" t="s">
        <v>1572</v>
      </c>
      <c r="C274" s="221" t="s">
        <v>1926</v>
      </c>
      <c r="D274" s="221">
        <v>41</v>
      </c>
      <c r="E274" s="221">
        <v>28</v>
      </c>
      <c r="F274" s="221">
        <v>69</v>
      </c>
    </row>
    <row r="275" spans="1:6">
      <c r="A275" s="221">
        <v>271</v>
      </c>
      <c r="B275" s="221" t="s">
        <v>1573</v>
      </c>
      <c r="C275" s="221" t="s">
        <v>1926</v>
      </c>
      <c r="D275" s="221">
        <v>0</v>
      </c>
      <c r="E275" s="221">
        <v>1</v>
      </c>
      <c r="F275" s="221">
        <v>1</v>
      </c>
    </row>
    <row r="276" spans="1:6">
      <c r="A276" s="221">
        <v>272</v>
      </c>
      <c r="B276" s="221" t="s">
        <v>1574</v>
      </c>
      <c r="C276" s="221" t="s">
        <v>1926</v>
      </c>
      <c r="D276" s="221">
        <v>16</v>
      </c>
      <c r="E276" s="221">
        <v>1</v>
      </c>
      <c r="F276" s="221">
        <v>17</v>
      </c>
    </row>
    <row r="277" spans="1:6">
      <c r="A277" s="221">
        <v>273</v>
      </c>
      <c r="B277" s="221" t="s">
        <v>1575</v>
      </c>
      <c r="C277" s="221" t="s">
        <v>1926</v>
      </c>
      <c r="D277" s="221">
        <v>24</v>
      </c>
      <c r="E277" s="221">
        <v>19</v>
      </c>
      <c r="F277" s="221">
        <v>43</v>
      </c>
    </row>
    <row r="278" spans="1:6">
      <c r="A278" s="221">
        <v>274</v>
      </c>
      <c r="B278" s="221" t="s">
        <v>1576</v>
      </c>
      <c r="C278" s="221" t="s">
        <v>1926</v>
      </c>
      <c r="D278" s="221">
        <v>1</v>
      </c>
      <c r="E278" s="221">
        <v>0</v>
      </c>
      <c r="F278" s="221">
        <v>1</v>
      </c>
    </row>
    <row r="279" spans="1:6">
      <c r="A279" s="221">
        <v>275</v>
      </c>
      <c r="B279" s="221" t="s">
        <v>1577</v>
      </c>
      <c r="C279" s="221" t="s">
        <v>1926</v>
      </c>
      <c r="D279" s="221">
        <v>1</v>
      </c>
      <c r="E279" s="221">
        <v>1</v>
      </c>
      <c r="F279" s="221">
        <v>2</v>
      </c>
    </row>
    <row r="280" spans="1:6">
      <c r="A280" s="221">
        <v>276</v>
      </c>
      <c r="B280" s="221" t="s">
        <v>1578</v>
      </c>
      <c r="C280" s="221" t="s">
        <v>1926</v>
      </c>
      <c r="D280" s="221">
        <v>7</v>
      </c>
      <c r="E280" s="221">
        <v>8</v>
      </c>
      <c r="F280" s="221">
        <v>15</v>
      </c>
    </row>
    <row r="281" spans="1:6">
      <c r="A281" s="221">
        <v>277</v>
      </c>
      <c r="B281" s="221" t="s">
        <v>1579</v>
      </c>
      <c r="C281" s="221" t="s">
        <v>1926</v>
      </c>
      <c r="D281" s="221">
        <v>32</v>
      </c>
      <c r="E281" s="221">
        <v>10</v>
      </c>
      <c r="F281" s="221">
        <v>42</v>
      </c>
    </row>
    <row r="282" spans="1:6">
      <c r="A282" s="221">
        <v>278</v>
      </c>
      <c r="B282" s="221" t="s">
        <v>1580</v>
      </c>
      <c r="C282" s="221" t="s">
        <v>1926</v>
      </c>
      <c r="D282" s="221">
        <v>63</v>
      </c>
      <c r="E282" s="221">
        <v>11</v>
      </c>
      <c r="F282" s="221">
        <v>74</v>
      </c>
    </row>
    <row r="283" spans="1:6">
      <c r="A283" s="221">
        <v>279</v>
      </c>
      <c r="B283" s="221" t="s">
        <v>1581</v>
      </c>
      <c r="C283" s="221" t="s">
        <v>1926</v>
      </c>
      <c r="D283" s="221">
        <v>12</v>
      </c>
      <c r="E283" s="221">
        <v>11</v>
      </c>
      <c r="F283" s="221">
        <v>23</v>
      </c>
    </row>
    <row r="284" spans="1:6">
      <c r="A284" s="221">
        <v>280</v>
      </c>
      <c r="B284" s="221" t="s">
        <v>1582</v>
      </c>
      <c r="C284" s="221" t="s">
        <v>1926</v>
      </c>
      <c r="D284" s="221">
        <v>35</v>
      </c>
      <c r="E284" s="221">
        <v>8</v>
      </c>
      <c r="F284" s="221">
        <v>43</v>
      </c>
    </row>
    <row r="285" spans="1:6">
      <c r="A285" s="221">
        <v>281</v>
      </c>
      <c r="B285" s="221" t="s">
        <v>1583</v>
      </c>
      <c r="C285" s="221" t="s">
        <v>1926</v>
      </c>
      <c r="D285" s="221">
        <v>21</v>
      </c>
      <c r="E285" s="221">
        <v>2</v>
      </c>
      <c r="F285" s="221">
        <v>23</v>
      </c>
    </row>
    <row r="286" spans="1:6">
      <c r="A286" s="221">
        <v>282</v>
      </c>
      <c r="B286" s="221" t="s">
        <v>1584</v>
      </c>
      <c r="C286" s="221" t="s">
        <v>1926</v>
      </c>
      <c r="D286" s="221">
        <v>2</v>
      </c>
      <c r="E286" s="221">
        <v>0</v>
      </c>
      <c r="F286" s="221">
        <v>2</v>
      </c>
    </row>
    <row r="287" spans="1:6">
      <c r="A287" s="221">
        <v>283</v>
      </c>
      <c r="B287" s="221" t="s">
        <v>1585</v>
      </c>
      <c r="C287" s="221" t="s">
        <v>1926</v>
      </c>
      <c r="D287" s="221">
        <v>731</v>
      </c>
      <c r="E287" s="221">
        <v>189</v>
      </c>
      <c r="F287" s="221">
        <v>920</v>
      </c>
    </row>
    <row r="288" spans="1:6">
      <c r="A288" s="221">
        <v>284</v>
      </c>
      <c r="B288" s="221" t="s">
        <v>1586</v>
      </c>
      <c r="C288" s="221" t="s">
        <v>1926</v>
      </c>
      <c r="D288" s="221">
        <v>31</v>
      </c>
      <c r="E288" s="221">
        <v>10</v>
      </c>
      <c r="F288" s="221">
        <v>41</v>
      </c>
    </row>
    <row r="289" spans="1:6">
      <c r="A289" s="221">
        <v>285</v>
      </c>
      <c r="B289" s="221" t="s">
        <v>1587</v>
      </c>
      <c r="C289" s="221" t="s">
        <v>1926</v>
      </c>
      <c r="D289" s="221">
        <v>40</v>
      </c>
      <c r="E289" s="221">
        <v>5</v>
      </c>
      <c r="F289" s="221">
        <v>45</v>
      </c>
    </row>
    <row r="290" spans="1:6">
      <c r="A290" s="221">
        <v>286</v>
      </c>
      <c r="B290" s="221" t="s">
        <v>1588</v>
      </c>
      <c r="C290" s="221" t="s">
        <v>1926</v>
      </c>
      <c r="D290" s="221">
        <v>89</v>
      </c>
      <c r="E290" s="221">
        <v>413</v>
      </c>
      <c r="F290" s="221">
        <v>502</v>
      </c>
    </row>
    <row r="291" spans="1:6">
      <c r="A291" s="221">
        <v>287</v>
      </c>
      <c r="B291" s="221" t="s">
        <v>1589</v>
      </c>
      <c r="C291" s="221" t="s">
        <v>1926</v>
      </c>
      <c r="D291" s="221">
        <v>0</v>
      </c>
      <c r="E291" s="221">
        <v>5</v>
      </c>
      <c r="F291" s="221">
        <v>5</v>
      </c>
    </row>
    <row r="292" spans="1:6">
      <c r="A292" s="221">
        <v>288</v>
      </c>
      <c r="B292" s="221" t="s">
        <v>1590</v>
      </c>
      <c r="C292" s="221" t="s">
        <v>1926</v>
      </c>
      <c r="D292" s="221">
        <v>3</v>
      </c>
      <c r="E292" s="221">
        <v>2</v>
      </c>
      <c r="F292" s="221">
        <v>5</v>
      </c>
    </row>
    <row r="293" spans="1:6">
      <c r="A293" s="221">
        <v>289</v>
      </c>
      <c r="B293" s="221" t="s">
        <v>1591</v>
      </c>
      <c r="C293" s="221" t="s">
        <v>1926</v>
      </c>
      <c r="D293" s="221">
        <v>9</v>
      </c>
      <c r="E293" s="221">
        <v>3</v>
      </c>
      <c r="F293" s="221">
        <v>12</v>
      </c>
    </row>
    <row r="294" spans="1:6">
      <c r="A294" s="221">
        <v>290</v>
      </c>
      <c r="B294" s="221" t="s">
        <v>1592</v>
      </c>
      <c r="C294" s="221" t="s">
        <v>1926</v>
      </c>
      <c r="D294" s="221">
        <v>6</v>
      </c>
      <c r="E294" s="221">
        <v>1</v>
      </c>
      <c r="F294" s="221">
        <v>7</v>
      </c>
    </row>
    <row r="295" spans="1:6">
      <c r="A295" s="221">
        <v>291</v>
      </c>
      <c r="B295" s="221" t="s">
        <v>1593</v>
      </c>
      <c r="C295" s="221" t="s">
        <v>1926</v>
      </c>
      <c r="D295" s="221">
        <v>5</v>
      </c>
      <c r="E295" s="221">
        <v>0</v>
      </c>
      <c r="F295" s="221">
        <v>5</v>
      </c>
    </row>
    <row r="296" spans="1:6">
      <c r="A296" s="221">
        <v>292</v>
      </c>
      <c r="B296" s="221" t="s">
        <v>1594</v>
      </c>
      <c r="C296" s="221" t="s">
        <v>1926</v>
      </c>
      <c r="D296" s="221">
        <v>3</v>
      </c>
      <c r="E296" s="221">
        <v>0</v>
      </c>
      <c r="F296" s="221">
        <v>3</v>
      </c>
    </row>
    <row r="297" spans="1:6">
      <c r="A297" s="221">
        <v>293</v>
      </c>
      <c r="B297" s="221" t="s">
        <v>1595</v>
      </c>
      <c r="C297" s="221" t="s">
        <v>1926</v>
      </c>
      <c r="D297" s="221">
        <v>18</v>
      </c>
      <c r="E297" s="221">
        <v>3</v>
      </c>
      <c r="F297" s="221">
        <v>21</v>
      </c>
    </row>
    <row r="298" spans="1:6">
      <c r="A298" s="221">
        <v>294</v>
      </c>
      <c r="B298" s="221" t="s">
        <v>1596</v>
      </c>
      <c r="C298" s="221" t="s">
        <v>1926</v>
      </c>
      <c r="D298" s="221">
        <v>24</v>
      </c>
      <c r="E298" s="221">
        <v>3</v>
      </c>
      <c r="F298" s="221">
        <v>27</v>
      </c>
    </row>
    <row r="299" spans="1:6">
      <c r="A299" s="221">
        <v>295</v>
      </c>
      <c r="B299" s="221" t="s">
        <v>1597</v>
      </c>
      <c r="C299" s="221" t="s">
        <v>1926</v>
      </c>
      <c r="D299" s="221">
        <v>4</v>
      </c>
      <c r="E299" s="221">
        <v>5</v>
      </c>
      <c r="F299" s="221">
        <v>9</v>
      </c>
    </row>
    <row r="300" spans="1:6">
      <c r="A300" s="221">
        <v>296</v>
      </c>
      <c r="B300" s="221" t="s">
        <v>1598</v>
      </c>
      <c r="C300" s="221" t="s">
        <v>1926</v>
      </c>
      <c r="D300" s="221">
        <v>1</v>
      </c>
      <c r="E300" s="221">
        <v>0</v>
      </c>
      <c r="F300" s="221">
        <v>1</v>
      </c>
    </row>
    <row r="301" spans="1:6">
      <c r="A301" s="221">
        <v>297</v>
      </c>
      <c r="B301" s="221" t="s">
        <v>1599</v>
      </c>
      <c r="C301" s="221" t="s">
        <v>1926</v>
      </c>
      <c r="D301" s="221">
        <v>1</v>
      </c>
      <c r="E301" s="221">
        <v>0</v>
      </c>
      <c r="F301" s="221">
        <v>1</v>
      </c>
    </row>
    <row r="302" spans="1:6">
      <c r="A302" s="221">
        <v>298</v>
      </c>
      <c r="B302" s="221" t="s">
        <v>1600</v>
      </c>
      <c r="C302" s="221" t="s">
        <v>1926</v>
      </c>
      <c r="D302" s="221">
        <v>4</v>
      </c>
      <c r="E302" s="221">
        <v>2</v>
      </c>
      <c r="F302" s="221">
        <v>6</v>
      </c>
    </row>
    <row r="303" spans="1:6">
      <c r="A303" s="221">
        <v>299</v>
      </c>
      <c r="B303" s="221" t="s">
        <v>1601</v>
      </c>
      <c r="C303" s="221" t="s">
        <v>1926</v>
      </c>
      <c r="D303" s="221">
        <v>51</v>
      </c>
      <c r="E303" s="221">
        <v>7</v>
      </c>
      <c r="F303" s="221">
        <v>58</v>
      </c>
    </row>
    <row r="304" spans="1:6">
      <c r="A304" s="221">
        <v>300</v>
      </c>
      <c r="B304" s="221" t="s">
        <v>1602</v>
      </c>
      <c r="C304" s="221" t="s">
        <v>1927</v>
      </c>
      <c r="D304" s="221">
        <v>9</v>
      </c>
      <c r="E304" s="221">
        <v>7</v>
      </c>
      <c r="F304" s="221">
        <v>16</v>
      </c>
    </row>
    <row r="305" spans="1:6">
      <c r="A305" s="221">
        <v>301</v>
      </c>
      <c r="B305" s="221" t="s">
        <v>1603</v>
      </c>
      <c r="C305" s="221" t="s">
        <v>1927</v>
      </c>
      <c r="D305" s="221">
        <v>3</v>
      </c>
      <c r="E305" s="221">
        <v>0</v>
      </c>
      <c r="F305" s="221">
        <v>3</v>
      </c>
    </row>
    <row r="306" spans="1:6">
      <c r="A306" s="221">
        <v>302</v>
      </c>
      <c r="B306" s="221" t="s">
        <v>1604</v>
      </c>
      <c r="C306" s="221" t="s">
        <v>1927</v>
      </c>
      <c r="D306" s="221">
        <v>1</v>
      </c>
      <c r="E306" s="221">
        <v>0</v>
      </c>
      <c r="F306" s="221">
        <v>1</v>
      </c>
    </row>
    <row r="307" spans="1:6">
      <c r="A307" s="221">
        <v>303</v>
      </c>
      <c r="B307" s="221" t="s">
        <v>1605</v>
      </c>
      <c r="C307" s="221" t="s">
        <v>1927</v>
      </c>
      <c r="D307" s="221">
        <v>4</v>
      </c>
      <c r="E307" s="221">
        <v>0</v>
      </c>
      <c r="F307" s="221">
        <v>4</v>
      </c>
    </row>
    <row r="308" spans="1:6">
      <c r="A308" s="221">
        <v>304</v>
      </c>
      <c r="B308" s="221" t="s">
        <v>1606</v>
      </c>
      <c r="C308" s="221" t="s">
        <v>1927</v>
      </c>
      <c r="D308" s="221">
        <v>0</v>
      </c>
      <c r="E308" s="221">
        <v>2</v>
      </c>
      <c r="F308" s="221">
        <v>2</v>
      </c>
    </row>
    <row r="309" spans="1:6">
      <c r="A309" s="221">
        <v>305</v>
      </c>
      <c r="B309" s="221" t="s">
        <v>1607</v>
      </c>
      <c r="C309" s="221" t="s">
        <v>1927</v>
      </c>
      <c r="D309" s="221">
        <v>1</v>
      </c>
      <c r="E309" s="221">
        <v>0</v>
      </c>
      <c r="F309" s="221">
        <v>1</v>
      </c>
    </row>
    <row r="310" spans="1:6">
      <c r="A310" s="221">
        <v>306</v>
      </c>
      <c r="B310" s="221" t="s">
        <v>1608</v>
      </c>
      <c r="C310" s="221" t="s">
        <v>1927</v>
      </c>
      <c r="D310" s="221">
        <v>1</v>
      </c>
      <c r="E310" s="221">
        <v>0</v>
      </c>
      <c r="F310" s="221">
        <v>1</v>
      </c>
    </row>
    <row r="311" spans="1:6">
      <c r="A311" s="221">
        <v>307</v>
      </c>
      <c r="B311" s="221" t="s">
        <v>1609</v>
      </c>
      <c r="C311" s="221" t="s">
        <v>1927</v>
      </c>
      <c r="D311" s="221">
        <v>1</v>
      </c>
      <c r="E311" s="221">
        <v>0</v>
      </c>
      <c r="F311" s="221">
        <v>1</v>
      </c>
    </row>
    <row r="312" spans="1:6">
      <c r="A312" s="221">
        <v>308</v>
      </c>
      <c r="B312" s="221" t="s">
        <v>1610</v>
      </c>
      <c r="C312" s="221" t="s">
        <v>1927</v>
      </c>
      <c r="D312" s="221">
        <v>3</v>
      </c>
      <c r="E312" s="221">
        <v>0</v>
      </c>
      <c r="F312" s="221">
        <v>3</v>
      </c>
    </row>
    <row r="313" spans="1:6">
      <c r="A313" s="221">
        <v>309</v>
      </c>
      <c r="B313" s="221" t="s">
        <v>1611</v>
      </c>
      <c r="C313" s="221" t="s">
        <v>1927</v>
      </c>
      <c r="D313" s="221">
        <v>1</v>
      </c>
      <c r="E313" s="221">
        <v>0</v>
      </c>
      <c r="F313" s="221">
        <v>1</v>
      </c>
    </row>
    <row r="314" spans="1:6">
      <c r="A314" s="221">
        <v>310</v>
      </c>
      <c r="B314" s="221" t="s">
        <v>1612</v>
      </c>
      <c r="C314" s="221" t="s">
        <v>1927</v>
      </c>
      <c r="D314" s="221">
        <v>32</v>
      </c>
      <c r="E314" s="221">
        <v>14</v>
      </c>
      <c r="F314" s="221">
        <v>46</v>
      </c>
    </row>
    <row r="315" spans="1:6">
      <c r="A315" s="221">
        <v>311</v>
      </c>
      <c r="B315" s="221" t="s">
        <v>1613</v>
      </c>
      <c r="C315" s="221" t="s">
        <v>1927</v>
      </c>
      <c r="D315" s="221">
        <v>2</v>
      </c>
      <c r="E315" s="221">
        <v>2</v>
      </c>
      <c r="F315" s="221">
        <v>4</v>
      </c>
    </row>
    <row r="316" spans="1:6">
      <c r="A316" s="221">
        <v>312</v>
      </c>
      <c r="B316" s="221" t="s">
        <v>1614</v>
      </c>
      <c r="C316" s="221" t="s">
        <v>1927</v>
      </c>
      <c r="D316" s="221">
        <v>31</v>
      </c>
      <c r="E316" s="221">
        <v>25</v>
      </c>
      <c r="F316" s="221">
        <v>56</v>
      </c>
    </row>
    <row r="317" spans="1:6">
      <c r="A317" s="221">
        <v>313</v>
      </c>
      <c r="B317" s="221" t="s">
        <v>1615</v>
      </c>
      <c r="C317" s="221" t="s">
        <v>1927</v>
      </c>
      <c r="D317" s="221">
        <v>2</v>
      </c>
      <c r="E317" s="221">
        <v>1</v>
      </c>
      <c r="F317" s="221">
        <v>3</v>
      </c>
    </row>
    <row r="318" spans="1:6">
      <c r="A318" s="221">
        <v>314</v>
      </c>
      <c r="B318" s="221" t="s">
        <v>1616</v>
      </c>
      <c r="C318" s="221" t="s">
        <v>1927</v>
      </c>
      <c r="D318" s="221">
        <v>1</v>
      </c>
      <c r="E318" s="221">
        <v>0</v>
      </c>
      <c r="F318" s="221">
        <v>1</v>
      </c>
    </row>
    <row r="319" spans="1:6">
      <c r="A319" s="221">
        <v>315</v>
      </c>
      <c r="B319" s="221" t="s">
        <v>1617</v>
      </c>
      <c r="C319" s="221" t="s">
        <v>1927</v>
      </c>
      <c r="D319" s="221">
        <v>12</v>
      </c>
      <c r="E319" s="221">
        <v>10</v>
      </c>
      <c r="F319" s="221">
        <v>22</v>
      </c>
    </row>
    <row r="320" spans="1:6">
      <c r="A320" s="221">
        <v>316</v>
      </c>
      <c r="B320" s="221" t="s">
        <v>1618</v>
      </c>
      <c r="C320" s="221" t="s">
        <v>1927</v>
      </c>
      <c r="D320" s="221">
        <v>30</v>
      </c>
      <c r="E320" s="221">
        <v>27</v>
      </c>
      <c r="F320" s="221">
        <v>57</v>
      </c>
    </row>
    <row r="321" spans="1:6">
      <c r="A321" s="221">
        <v>317</v>
      </c>
      <c r="B321" s="221" t="s">
        <v>1619</v>
      </c>
      <c r="C321" s="221" t="s">
        <v>1927</v>
      </c>
      <c r="D321" s="221">
        <v>3</v>
      </c>
      <c r="E321" s="221">
        <v>20</v>
      </c>
      <c r="F321" s="221">
        <v>23</v>
      </c>
    </row>
    <row r="322" spans="1:6">
      <c r="A322" s="221">
        <v>318</v>
      </c>
      <c r="B322" s="221" t="s">
        <v>1620</v>
      </c>
      <c r="C322" s="221" t="s">
        <v>1927</v>
      </c>
      <c r="D322" s="221">
        <v>1</v>
      </c>
      <c r="E322" s="221">
        <v>0</v>
      </c>
      <c r="F322" s="221">
        <v>1</v>
      </c>
    </row>
    <row r="323" spans="1:6">
      <c r="A323" s="221">
        <v>319</v>
      </c>
      <c r="B323" s="221" t="s">
        <v>1621</v>
      </c>
      <c r="C323" s="221" t="s">
        <v>1927</v>
      </c>
      <c r="D323" s="221">
        <v>0</v>
      </c>
      <c r="E323" s="221">
        <v>1</v>
      </c>
      <c r="F323" s="221">
        <v>1</v>
      </c>
    </row>
    <row r="324" spans="1:6">
      <c r="A324" s="221">
        <v>320</v>
      </c>
      <c r="B324" s="221" t="s">
        <v>1622</v>
      </c>
      <c r="C324" s="221" t="s">
        <v>1927</v>
      </c>
      <c r="D324" s="221">
        <v>3</v>
      </c>
      <c r="E324" s="221">
        <v>1</v>
      </c>
      <c r="F324" s="221">
        <v>4</v>
      </c>
    </row>
    <row r="325" spans="1:6">
      <c r="A325" s="221">
        <v>321</v>
      </c>
      <c r="B325" s="221" t="s">
        <v>1623</v>
      </c>
      <c r="C325" s="221" t="s">
        <v>1927</v>
      </c>
      <c r="D325" s="221">
        <v>3</v>
      </c>
      <c r="E325" s="221">
        <v>1</v>
      </c>
      <c r="F325" s="221">
        <v>4</v>
      </c>
    </row>
    <row r="326" spans="1:6">
      <c r="A326" s="221">
        <v>322</v>
      </c>
      <c r="B326" s="221" t="s">
        <v>1624</v>
      </c>
      <c r="C326" s="221" t="s">
        <v>1927</v>
      </c>
      <c r="D326" s="221">
        <v>0</v>
      </c>
      <c r="E326" s="221">
        <v>1</v>
      </c>
      <c r="F326" s="221">
        <v>1</v>
      </c>
    </row>
    <row r="327" spans="1:6">
      <c r="A327" s="221">
        <v>323</v>
      </c>
      <c r="B327" s="221" t="s">
        <v>1625</v>
      </c>
      <c r="C327" s="221" t="s">
        <v>1927</v>
      </c>
      <c r="D327" s="221">
        <v>0</v>
      </c>
      <c r="E327" s="221">
        <v>1</v>
      </c>
      <c r="F327" s="221">
        <v>1</v>
      </c>
    </row>
    <row r="328" spans="1:6">
      <c r="A328" s="221">
        <v>324</v>
      </c>
      <c r="B328" s="221" t="s">
        <v>1626</v>
      </c>
      <c r="C328" s="221" t="s">
        <v>1927</v>
      </c>
      <c r="D328" s="221">
        <v>9</v>
      </c>
      <c r="E328" s="221">
        <v>5</v>
      </c>
      <c r="F328" s="221">
        <v>14</v>
      </c>
    </row>
    <row r="329" spans="1:6">
      <c r="A329" s="221">
        <v>325</v>
      </c>
      <c r="B329" s="221" t="s">
        <v>1627</v>
      </c>
      <c r="C329" s="221" t="s">
        <v>1928</v>
      </c>
      <c r="D329" s="221">
        <v>27</v>
      </c>
      <c r="E329" s="221">
        <v>9</v>
      </c>
      <c r="F329" s="221">
        <v>36</v>
      </c>
    </row>
    <row r="330" spans="1:6">
      <c r="A330" s="221">
        <v>326</v>
      </c>
      <c r="B330" s="221" t="s">
        <v>1628</v>
      </c>
      <c r="C330" s="221" t="s">
        <v>1928</v>
      </c>
      <c r="D330" s="221">
        <v>5</v>
      </c>
      <c r="E330" s="221">
        <v>0</v>
      </c>
      <c r="F330" s="221">
        <v>5</v>
      </c>
    </row>
    <row r="331" spans="1:6">
      <c r="A331" s="221">
        <v>327</v>
      </c>
      <c r="B331" s="221" t="s">
        <v>1629</v>
      </c>
      <c r="C331" s="221" t="s">
        <v>1928</v>
      </c>
      <c r="D331" s="221">
        <v>1</v>
      </c>
      <c r="E331" s="221">
        <v>1</v>
      </c>
      <c r="F331" s="221">
        <v>2</v>
      </c>
    </row>
    <row r="332" spans="1:6">
      <c r="A332" s="221">
        <v>328</v>
      </c>
      <c r="B332" s="221" t="s">
        <v>1630</v>
      </c>
      <c r="C332" s="221" t="s">
        <v>1928</v>
      </c>
      <c r="D332" s="221">
        <v>2</v>
      </c>
      <c r="E332" s="221">
        <v>0</v>
      </c>
      <c r="F332" s="221">
        <v>2</v>
      </c>
    </row>
    <row r="333" spans="1:6">
      <c r="A333" s="221">
        <v>329</v>
      </c>
      <c r="B333" s="221" t="s">
        <v>1631</v>
      </c>
      <c r="C333" s="221" t="s">
        <v>1928</v>
      </c>
      <c r="D333" s="221">
        <v>1</v>
      </c>
      <c r="E333" s="221">
        <v>0</v>
      </c>
      <c r="F333" s="221">
        <v>1</v>
      </c>
    </row>
    <row r="334" spans="1:6">
      <c r="A334" s="221">
        <v>330</v>
      </c>
      <c r="B334" s="221" t="s">
        <v>1632</v>
      </c>
      <c r="C334" s="221" t="s">
        <v>1928</v>
      </c>
      <c r="D334" s="221">
        <v>1</v>
      </c>
      <c r="E334" s="221">
        <v>0</v>
      </c>
      <c r="F334" s="221">
        <v>1</v>
      </c>
    </row>
    <row r="335" spans="1:6">
      <c r="A335" s="221">
        <v>331</v>
      </c>
      <c r="B335" s="221" t="s">
        <v>1633</v>
      </c>
      <c r="C335" s="221" t="s">
        <v>1928</v>
      </c>
      <c r="D335" s="221">
        <v>1</v>
      </c>
      <c r="E335" s="221">
        <v>0</v>
      </c>
      <c r="F335" s="221">
        <v>1</v>
      </c>
    </row>
    <row r="336" spans="1:6">
      <c r="A336" s="221">
        <v>332</v>
      </c>
      <c r="B336" s="221" t="s">
        <v>1634</v>
      </c>
      <c r="C336" s="221" t="s">
        <v>1928</v>
      </c>
      <c r="D336" s="221">
        <v>1</v>
      </c>
      <c r="E336" s="221">
        <v>1</v>
      </c>
      <c r="F336" s="221">
        <v>2</v>
      </c>
    </row>
    <row r="337" spans="1:6">
      <c r="A337" s="221">
        <v>333</v>
      </c>
      <c r="B337" s="221" t="s">
        <v>1635</v>
      </c>
      <c r="C337" s="221" t="s">
        <v>1928</v>
      </c>
      <c r="D337" s="221">
        <v>3</v>
      </c>
      <c r="E337" s="221">
        <v>1</v>
      </c>
      <c r="F337" s="221">
        <v>4</v>
      </c>
    </row>
    <row r="338" spans="1:6">
      <c r="A338" s="221">
        <v>334</v>
      </c>
      <c r="B338" s="221" t="s">
        <v>1636</v>
      </c>
      <c r="C338" s="221" t="s">
        <v>1928</v>
      </c>
      <c r="D338" s="221">
        <v>0</v>
      </c>
      <c r="E338" s="221">
        <v>1</v>
      </c>
      <c r="F338" s="221">
        <v>1</v>
      </c>
    </row>
    <row r="339" spans="1:6">
      <c r="A339" s="221">
        <v>335</v>
      </c>
      <c r="B339" s="221" t="s">
        <v>1637</v>
      </c>
      <c r="C339" s="221" t="s">
        <v>1928</v>
      </c>
      <c r="D339" s="221">
        <v>4</v>
      </c>
      <c r="E339" s="221">
        <v>1</v>
      </c>
      <c r="F339" s="221">
        <v>5</v>
      </c>
    </row>
    <row r="340" spans="1:6">
      <c r="A340" s="221">
        <v>336</v>
      </c>
      <c r="B340" s="221" t="s">
        <v>1638</v>
      </c>
      <c r="C340" s="221" t="s">
        <v>1928</v>
      </c>
      <c r="D340" s="221">
        <v>1</v>
      </c>
      <c r="E340" s="221">
        <v>0</v>
      </c>
      <c r="F340" s="221">
        <v>1</v>
      </c>
    </row>
    <row r="341" spans="1:6">
      <c r="A341" s="221">
        <v>337</v>
      </c>
      <c r="B341" s="221" t="s">
        <v>1639</v>
      </c>
      <c r="C341" s="221" t="s">
        <v>1928</v>
      </c>
      <c r="D341" s="221">
        <v>2</v>
      </c>
      <c r="E341" s="221">
        <v>0</v>
      </c>
      <c r="F341" s="221">
        <v>2</v>
      </c>
    </row>
    <row r="342" spans="1:6">
      <c r="A342" s="221">
        <v>338</v>
      </c>
      <c r="B342" s="221" t="s">
        <v>1640</v>
      </c>
      <c r="C342" s="221" t="s">
        <v>1928</v>
      </c>
      <c r="D342" s="221">
        <v>1</v>
      </c>
      <c r="E342" s="221">
        <v>0</v>
      </c>
      <c r="F342" s="221">
        <v>1</v>
      </c>
    </row>
    <row r="343" spans="1:6">
      <c r="A343" s="221">
        <v>339</v>
      </c>
      <c r="B343" s="221" t="s">
        <v>1641</v>
      </c>
      <c r="C343" s="221" t="s">
        <v>1928</v>
      </c>
      <c r="D343" s="221">
        <v>2</v>
      </c>
      <c r="E343" s="221">
        <v>0</v>
      </c>
      <c r="F343" s="221">
        <v>2</v>
      </c>
    </row>
    <row r="344" spans="1:6">
      <c r="A344" s="221">
        <v>340</v>
      </c>
      <c r="B344" s="221" t="s">
        <v>1642</v>
      </c>
      <c r="C344" s="221" t="s">
        <v>1928</v>
      </c>
      <c r="D344" s="221">
        <v>1</v>
      </c>
      <c r="E344" s="221">
        <v>0</v>
      </c>
      <c r="F344" s="221">
        <v>1</v>
      </c>
    </row>
    <row r="345" spans="1:6">
      <c r="A345" s="221">
        <v>341</v>
      </c>
      <c r="B345" s="221" t="s">
        <v>1643</v>
      </c>
      <c r="C345" s="221" t="s">
        <v>1928</v>
      </c>
      <c r="D345" s="221">
        <v>13</v>
      </c>
      <c r="E345" s="221">
        <v>2</v>
      </c>
      <c r="F345" s="221">
        <v>15</v>
      </c>
    </row>
    <row r="346" spans="1:6">
      <c r="A346" s="221">
        <v>342</v>
      </c>
      <c r="B346" s="221" t="s">
        <v>1644</v>
      </c>
      <c r="C346" s="221" t="s">
        <v>1928</v>
      </c>
      <c r="D346" s="221">
        <v>2</v>
      </c>
      <c r="E346" s="221">
        <v>0</v>
      </c>
      <c r="F346" s="221">
        <v>2</v>
      </c>
    </row>
    <row r="347" spans="1:6">
      <c r="A347" s="221">
        <v>343</v>
      </c>
      <c r="B347" s="221" t="s">
        <v>1645</v>
      </c>
      <c r="C347" s="221" t="s">
        <v>1928</v>
      </c>
      <c r="D347" s="221">
        <v>3</v>
      </c>
      <c r="E347" s="221">
        <v>0</v>
      </c>
      <c r="F347" s="221">
        <v>3</v>
      </c>
    </row>
    <row r="348" spans="1:6">
      <c r="A348" s="221">
        <v>344</v>
      </c>
      <c r="B348" s="221" t="s">
        <v>1646</v>
      </c>
      <c r="C348" s="221" t="s">
        <v>1928</v>
      </c>
      <c r="D348" s="221">
        <v>1</v>
      </c>
      <c r="E348" s="221">
        <v>0</v>
      </c>
      <c r="F348" s="221">
        <v>1</v>
      </c>
    </row>
    <row r="349" spans="1:6">
      <c r="A349" s="221">
        <v>345</v>
      </c>
      <c r="B349" s="221" t="s">
        <v>1647</v>
      </c>
      <c r="C349" s="221" t="s">
        <v>1928</v>
      </c>
      <c r="D349" s="221">
        <v>1</v>
      </c>
      <c r="E349" s="221">
        <v>2</v>
      </c>
      <c r="F349" s="221">
        <v>3</v>
      </c>
    </row>
    <row r="350" spans="1:6">
      <c r="A350" s="221">
        <v>346</v>
      </c>
      <c r="B350" s="221" t="s">
        <v>1648</v>
      </c>
      <c r="C350" s="221" t="s">
        <v>1928</v>
      </c>
      <c r="D350" s="221">
        <v>1</v>
      </c>
      <c r="E350" s="221">
        <v>3</v>
      </c>
      <c r="F350" s="221">
        <v>4</v>
      </c>
    </row>
    <row r="351" spans="1:6">
      <c r="A351" s="221">
        <v>347</v>
      </c>
      <c r="B351" s="221" t="s">
        <v>1649</v>
      </c>
      <c r="C351" s="221" t="s">
        <v>1928</v>
      </c>
      <c r="D351" s="221">
        <v>3</v>
      </c>
      <c r="E351" s="221">
        <v>0</v>
      </c>
      <c r="F351" s="221">
        <v>3</v>
      </c>
    </row>
    <row r="352" spans="1:6">
      <c r="A352" s="221">
        <v>348</v>
      </c>
      <c r="B352" s="221" t="s">
        <v>191</v>
      </c>
      <c r="C352" s="221" t="s">
        <v>1928</v>
      </c>
      <c r="D352" s="221">
        <v>198</v>
      </c>
      <c r="E352" s="221">
        <v>746</v>
      </c>
      <c r="F352" s="221">
        <v>944</v>
      </c>
    </row>
    <row r="353" spans="1:6">
      <c r="A353" s="221">
        <v>349</v>
      </c>
      <c r="B353" s="221" t="s">
        <v>1650</v>
      </c>
      <c r="C353" s="221" t="s">
        <v>1928</v>
      </c>
      <c r="D353" s="221">
        <v>1</v>
      </c>
      <c r="E353" s="221">
        <v>0</v>
      </c>
      <c r="F353" s="221">
        <v>1</v>
      </c>
    </row>
    <row r="354" spans="1:6">
      <c r="A354" s="221">
        <v>350</v>
      </c>
      <c r="B354" s="221" t="s">
        <v>1651</v>
      </c>
      <c r="C354" s="221" t="s">
        <v>1928</v>
      </c>
      <c r="D354" s="221">
        <v>1</v>
      </c>
      <c r="E354" s="221">
        <v>1</v>
      </c>
      <c r="F354" s="221">
        <v>2</v>
      </c>
    </row>
    <row r="355" spans="1:6">
      <c r="A355" s="221">
        <v>351</v>
      </c>
      <c r="B355" s="221" t="s">
        <v>1652</v>
      </c>
      <c r="C355" s="221" t="s">
        <v>1928</v>
      </c>
      <c r="D355" s="221">
        <v>25</v>
      </c>
      <c r="E355" s="221">
        <v>3</v>
      </c>
      <c r="F355" s="221">
        <v>28</v>
      </c>
    </row>
    <row r="356" spans="1:6">
      <c r="A356" s="221">
        <v>352</v>
      </c>
      <c r="B356" s="221" t="s">
        <v>1653</v>
      </c>
      <c r="C356" s="221" t="s">
        <v>1928</v>
      </c>
      <c r="D356" s="221">
        <v>1</v>
      </c>
      <c r="E356" s="221">
        <v>3</v>
      </c>
      <c r="F356" s="221">
        <v>4</v>
      </c>
    </row>
    <row r="357" spans="1:6">
      <c r="A357" s="221">
        <v>353</v>
      </c>
      <c r="B357" s="221" t="s">
        <v>1654</v>
      </c>
      <c r="C357" s="221" t="s">
        <v>1928</v>
      </c>
      <c r="D357" s="221">
        <v>0</v>
      </c>
      <c r="E357" s="221">
        <v>4</v>
      </c>
      <c r="F357" s="221">
        <v>4</v>
      </c>
    </row>
    <row r="358" spans="1:6">
      <c r="A358" s="221">
        <v>354</v>
      </c>
      <c r="B358" s="221" t="s">
        <v>1655</v>
      </c>
      <c r="C358" s="221" t="s">
        <v>1928</v>
      </c>
      <c r="D358" s="221">
        <v>0</v>
      </c>
      <c r="E358" s="221">
        <v>1</v>
      </c>
      <c r="F358" s="221">
        <v>1</v>
      </c>
    </row>
    <row r="359" spans="1:6">
      <c r="A359" s="221">
        <v>355</v>
      </c>
      <c r="B359" s="221" t="s">
        <v>1656</v>
      </c>
      <c r="C359" s="221" t="s">
        <v>1928</v>
      </c>
      <c r="D359" s="221">
        <v>32</v>
      </c>
      <c r="E359" s="221">
        <v>0</v>
      </c>
      <c r="F359" s="221">
        <v>32</v>
      </c>
    </row>
    <row r="360" spans="1:6">
      <c r="A360" s="221">
        <v>356</v>
      </c>
      <c r="B360" s="221" t="s">
        <v>1657</v>
      </c>
      <c r="C360" s="221" t="s">
        <v>1928</v>
      </c>
      <c r="D360" s="221">
        <v>0</v>
      </c>
      <c r="E360" s="221">
        <v>1</v>
      </c>
      <c r="F360" s="221">
        <v>1</v>
      </c>
    </row>
    <row r="361" spans="1:6">
      <c r="A361" s="221">
        <v>357</v>
      </c>
      <c r="B361" s="221" t="s">
        <v>1658</v>
      </c>
      <c r="C361" s="221" t="s">
        <v>1928</v>
      </c>
      <c r="D361" s="221">
        <v>1</v>
      </c>
      <c r="E361" s="221">
        <v>0</v>
      </c>
      <c r="F361" s="221">
        <v>1</v>
      </c>
    </row>
    <row r="362" spans="1:6">
      <c r="A362" s="221">
        <v>358</v>
      </c>
      <c r="B362" s="221" t="s">
        <v>1659</v>
      </c>
      <c r="C362" s="221" t="s">
        <v>1928</v>
      </c>
      <c r="D362" s="221">
        <v>5</v>
      </c>
      <c r="E362" s="221">
        <v>0</v>
      </c>
      <c r="F362" s="221">
        <v>5</v>
      </c>
    </row>
    <row r="363" spans="1:6">
      <c r="A363" s="221">
        <v>359</v>
      </c>
      <c r="B363" s="221" t="s">
        <v>1660</v>
      </c>
      <c r="C363" s="221" t="s">
        <v>1928</v>
      </c>
      <c r="D363" s="221">
        <v>0</v>
      </c>
      <c r="E363" s="221">
        <v>3</v>
      </c>
      <c r="F363" s="221">
        <v>3</v>
      </c>
    </row>
    <row r="364" spans="1:6">
      <c r="A364" s="221">
        <v>360</v>
      </c>
      <c r="B364" s="221" t="s">
        <v>1661</v>
      </c>
      <c r="C364" s="221" t="s">
        <v>1928</v>
      </c>
      <c r="D364" s="221">
        <v>1</v>
      </c>
      <c r="E364" s="221">
        <v>0</v>
      </c>
      <c r="F364" s="221">
        <v>1</v>
      </c>
    </row>
    <row r="365" spans="1:6">
      <c r="A365" s="221">
        <v>361</v>
      </c>
      <c r="B365" s="221" t="s">
        <v>1662</v>
      </c>
      <c r="C365" s="221" t="s">
        <v>1928</v>
      </c>
      <c r="D365" s="221">
        <v>6</v>
      </c>
      <c r="E365" s="221">
        <v>0</v>
      </c>
      <c r="F365" s="221">
        <v>6</v>
      </c>
    </row>
    <row r="366" spans="1:6">
      <c r="A366" s="221">
        <v>362</v>
      </c>
      <c r="B366" s="221" t="s">
        <v>1663</v>
      </c>
      <c r="C366" s="221" t="s">
        <v>1928</v>
      </c>
      <c r="D366" s="221">
        <v>1</v>
      </c>
      <c r="E366" s="221">
        <v>0</v>
      </c>
      <c r="F366" s="221">
        <v>1</v>
      </c>
    </row>
    <row r="367" spans="1:6">
      <c r="A367" s="221">
        <v>363</v>
      </c>
      <c r="B367" s="221" t="s">
        <v>1664</v>
      </c>
      <c r="C367" s="221" t="s">
        <v>1928</v>
      </c>
      <c r="D367" s="221">
        <v>5</v>
      </c>
      <c r="E367" s="221">
        <v>0</v>
      </c>
      <c r="F367" s="221">
        <v>5</v>
      </c>
    </row>
    <row r="368" spans="1:6">
      <c r="A368" s="221">
        <v>364</v>
      </c>
      <c r="B368" s="221" t="s">
        <v>1665</v>
      </c>
      <c r="C368" s="221" t="s">
        <v>1928</v>
      </c>
      <c r="D368" s="221">
        <v>1</v>
      </c>
      <c r="E368" s="221">
        <v>1</v>
      </c>
      <c r="F368" s="221">
        <v>2</v>
      </c>
    </row>
    <row r="369" spans="1:6">
      <c r="A369" s="221">
        <v>365</v>
      </c>
      <c r="B369" s="221" t="s">
        <v>1666</v>
      </c>
      <c r="C369" s="221" t="s">
        <v>1929</v>
      </c>
      <c r="D369" s="221">
        <v>102</v>
      </c>
      <c r="E369" s="221">
        <v>67</v>
      </c>
      <c r="F369" s="221">
        <v>169</v>
      </c>
    </row>
    <row r="370" spans="1:6">
      <c r="A370" s="221">
        <v>366</v>
      </c>
      <c r="B370" s="221" t="s">
        <v>1667</v>
      </c>
      <c r="C370" s="221" t="s">
        <v>1929</v>
      </c>
      <c r="D370" s="221">
        <v>2</v>
      </c>
      <c r="E370" s="221">
        <v>0</v>
      </c>
      <c r="F370" s="221">
        <v>2</v>
      </c>
    </row>
    <row r="371" spans="1:6">
      <c r="A371" s="221">
        <v>367</v>
      </c>
      <c r="B371" s="221" t="s">
        <v>1668</v>
      </c>
      <c r="C371" s="221" t="s">
        <v>1929</v>
      </c>
      <c r="D371" s="221">
        <v>75</v>
      </c>
      <c r="E371" s="221">
        <v>17</v>
      </c>
      <c r="F371" s="221">
        <v>92</v>
      </c>
    </row>
    <row r="372" spans="1:6">
      <c r="A372" s="221">
        <v>368</v>
      </c>
      <c r="B372" s="221" t="s">
        <v>1669</v>
      </c>
      <c r="C372" s="221" t="s">
        <v>1929</v>
      </c>
      <c r="D372" s="221">
        <v>57</v>
      </c>
      <c r="E372" s="221">
        <v>39</v>
      </c>
      <c r="F372" s="221">
        <v>96</v>
      </c>
    </row>
    <row r="373" spans="1:6">
      <c r="A373" s="221">
        <v>369</v>
      </c>
      <c r="B373" s="221" t="s">
        <v>1670</v>
      </c>
      <c r="C373" s="221" t="s">
        <v>1929</v>
      </c>
      <c r="D373" s="221">
        <v>1</v>
      </c>
      <c r="E373" s="221">
        <v>0</v>
      </c>
      <c r="F373" s="221">
        <v>1</v>
      </c>
    </row>
    <row r="374" spans="1:6">
      <c r="A374" s="221">
        <v>370</v>
      </c>
      <c r="B374" s="221" t="s">
        <v>1671</v>
      </c>
      <c r="C374" s="221" t="s">
        <v>1929</v>
      </c>
      <c r="D374" s="221">
        <v>3</v>
      </c>
      <c r="E374" s="221">
        <v>1</v>
      </c>
      <c r="F374" s="221">
        <v>4</v>
      </c>
    </row>
    <row r="375" spans="1:6">
      <c r="A375" s="221">
        <v>371</v>
      </c>
      <c r="B375" s="221" t="s">
        <v>1672</v>
      </c>
      <c r="C375" s="221" t="s">
        <v>1929</v>
      </c>
      <c r="D375" s="221">
        <v>4</v>
      </c>
      <c r="E375" s="221">
        <v>8</v>
      </c>
      <c r="F375" s="221">
        <v>12</v>
      </c>
    </row>
    <row r="376" spans="1:6">
      <c r="A376" s="221">
        <v>372</v>
      </c>
      <c r="B376" s="221" t="s">
        <v>1673</v>
      </c>
      <c r="C376" s="221" t="s">
        <v>1929</v>
      </c>
      <c r="D376" s="221">
        <v>1</v>
      </c>
      <c r="E376" s="221">
        <v>0</v>
      </c>
      <c r="F376" s="221">
        <v>1</v>
      </c>
    </row>
    <row r="377" spans="1:6">
      <c r="A377" s="221">
        <v>373</v>
      </c>
      <c r="B377" s="221" t="s">
        <v>1674</v>
      </c>
      <c r="C377" s="221" t="s">
        <v>1929</v>
      </c>
      <c r="D377" s="221">
        <v>1</v>
      </c>
      <c r="E377" s="221">
        <v>2</v>
      </c>
      <c r="F377" s="221">
        <v>3</v>
      </c>
    </row>
    <row r="378" spans="1:6">
      <c r="A378" s="221">
        <v>374</v>
      </c>
      <c r="B378" s="221" t="s">
        <v>1675</v>
      </c>
      <c r="C378" s="221" t="s">
        <v>1929</v>
      </c>
      <c r="D378" s="221">
        <v>1</v>
      </c>
      <c r="E378" s="221">
        <v>3</v>
      </c>
      <c r="F378" s="221">
        <v>4</v>
      </c>
    </row>
    <row r="379" spans="1:6">
      <c r="A379" s="221">
        <v>375</v>
      </c>
      <c r="B379" s="221" t="s">
        <v>1676</v>
      </c>
      <c r="C379" s="221" t="s">
        <v>1929</v>
      </c>
      <c r="D379" s="221">
        <v>1</v>
      </c>
      <c r="E379" s="221">
        <v>0</v>
      </c>
      <c r="F379" s="221">
        <v>1</v>
      </c>
    </row>
    <row r="380" spans="1:6">
      <c r="A380" s="221">
        <v>376</v>
      </c>
      <c r="B380" s="221" t="s">
        <v>1677</v>
      </c>
      <c r="C380" s="221" t="s">
        <v>1929</v>
      </c>
      <c r="D380" s="221">
        <v>11</v>
      </c>
      <c r="E380" s="221">
        <v>127</v>
      </c>
      <c r="F380" s="221">
        <v>138</v>
      </c>
    </row>
    <row r="381" spans="1:6">
      <c r="A381" s="221">
        <v>377</v>
      </c>
      <c r="B381" s="221" t="s">
        <v>1678</v>
      </c>
      <c r="C381" s="221" t="s">
        <v>1929</v>
      </c>
      <c r="D381" s="221">
        <v>0</v>
      </c>
      <c r="E381" s="221">
        <v>1</v>
      </c>
      <c r="F381" s="221">
        <v>1</v>
      </c>
    </row>
    <row r="382" spans="1:6">
      <c r="A382" s="221">
        <v>378</v>
      </c>
      <c r="B382" s="221" t="s">
        <v>1679</v>
      </c>
      <c r="C382" s="221" t="s">
        <v>1929</v>
      </c>
      <c r="D382" s="221">
        <v>43</v>
      </c>
      <c r="E382" s="221">
        <v>126</v>
      </c>
      <c r="F382" s="221">
        <v>169</v>
      </c>
    </row>
    <row r="383" spans="1:6">
      <c r="A383" s="221">
        <v>379</v>
      </c>
      <c r="B383" s="221" t="s">
        <v>1680</v>
      </c>
      <c r="C383" s="221" t="s">
        <v>1929</v>
      </c>
      <c r="D383" s="221">
        <v>0</v>
      </c>
      <c r="E383" s="221">
        <v>1</v>
      </c>
      <c r="F383" s="221">
        <v>1</v>
      </c>
    </row>
    <row r="384" spans="1:6">
      <c r="A384" s="221">
        <v>380</v>
      </c>
      <c r="B384" s="221" t="s">
        <v>1681</v>
      </c>
      <c r="C384" s="221" t="s">
        <v>1929</v>
      </c>
      <c r="D384" s="221">
        <v>8</v>
      </c>
      <c r="E384" s="221">
        <v>0</v>
      </c>
      <c r="F384" s="221">
        <v>8</v>
      </c>
    </row>
    <row r="385" spans="1:6">
      <c r="A385" s="221">
        <v>381</v>
      </c>
      <c r="B385" s="221" t="s">
        <v>1682</v>
      </c>
      <c r="C385" s="221" t="s">
        <v>1929</v>
      </c>
      <c r="D385" s="221">
        <v>2</v>
      </c>
      <c r="E385" s="221">
        <v>0</v>
      </c>
      <c r="F385" s="221">
        <v>2</v>
      </c>
    </row>
    <row r="386" spans="1:6">
      <c r="A386" s="221">
        <v>382</v>
      </c>
      <c r="B386" s="221" t="s">
        <v>1683</v>
      </c>
      <c r="C386" s="221" t="s">
        <v>1929</v>
      </c>
      <c r="D386" s="221">
        <v>1</v>
      </c>
      <c r="E386" s="221">
        <v>1</v>
      </c>
      <c r="F386" s="221">
        <v>2</v>
      </c>
    </row>
    <row r="387" spans="1:6">
      <c r="A387" s="221">
        <v>383</v>
      </c>
      <c r="B387" s="221" t="s">
        <v>1684</v>
      </c>
      <c r="C387" s="221" t="s">
        <v>1929</v>
      </c>
      <c r="D387" s="221">
        <v>0</v>
      </c>
      <c r="E387" s="221">
        <v>1</v>
      </c>
      <c r="F387" s="221">
        <v>1</v>
      </c>
    </row>
    <row r="388" spans="1:6">
      <c r="A388" s="221">
        <v>384</v>
      </c>
      <c r="B388" s="221" t="s">
        <v>1685</v>
      </c>
      <c r="C388" s="221" t="s">
        <v>1929</v>
      </c>
      <c r="D388" s="221">
        <v>2</v>
      </c>
      <c r="E388" s="221">
        <v>1</v>
      </c>
      <c r="F388" s="221">
        <v>3</v>
      </c>
    </row>
    <row r="389" spans="1:6">
      <c r="A389" s="221">
        <v>385</v>
      </c>
      <c r="B389" s="221" t="s">
        <v>1686</v>
      </c>
      <c r="C389" s="221" t="s">
        <v>1929</v>
      </c>
      <c r="D389" s="221">
        <v>2</v>
      </c>
      <c r="E389" s="221">
        <v>1</v>
      </c>
      <c r="F389" s="221">
        <v>3</v>
      </c>
    </row>
    <row r="390" spans="1:6">
      <c r="A390" s="221">
        <v>386</v>
      </c>
      <c r="B390" s="221" t="s">
        <v>1687</v>
      </c>
      <c r="C390" s="221" t="s">
        <v>1929</v>
      </c>
      <c r="D390" s="221">
        <v>3</v>
      </c>
      <c r="E390" s="221">
        <v>0</v>
      </c>
      <c r="F390" s="221">
        <v>3</v>
      </c>
    </row>
    <row r="391" spans="1:6">
      <c r="A391" s="221">
        <v>387</v>
      </c>
      <c r="B391" s="221" t="s">
        <v>1688</v>
      </c>
      <c r="C391" s="221" t="s">
        <v>1929</v>
      </c>
      <c r="D391" s="221">
        <v>3</v>
      </c>
      <c r="E391" s="221">
        <v>0</v>
      </c>
      <c r="F391" s="221">
        <v>3</v>
      </c>
    </row>
    <row r="392" spans="1:6">
      <c r="A392" s="221">
        <v>388</v>
      </c>
      <c r="B392" s="221" t="s">
        <v>190</v>
      </c>
      <c r="C392" s="221" t="s">
        <v>1929</v>
      </c>
      <c r="D392" s="221">
        <v>63</v>
      </c>
      <c r="E392" s="221">
        <v>38</v>
      </c>
      <c r="F392" s="221">
        <v>101</v>
      </c>
    </row>
    <row r="393" spans="1:6">
      <c r="A393" s="221">
        <v>389</v>
      </c>
      <c r="B393" s="221" t="s">
        <v>1689</v>
      </c>
      <c r="C393" s="221" t="s">
        <v>1929</v>
      </c>
      <c r="D393" s="221">
        <v>1</v>
      </c>
      <c r="E393" s="221">
        <v>0</v>
      </c>
      <c r="F393" s="221">
        <v>1</v>
      </c>
    </row>
    <row r="394" spans="1:6">
      <c r="A394" s="221">
        <v>390</v>
      </c>
      <c r="B394" s="221" t="s">
        <v>1690</v>
      </c>
      <c r="C394" s="221" t="s">
        <v>1929</v>
      </c>
      <c r="D394" s="221">
        <v>1</v>
      </c>
      <c r="E394" s="221">
        <v>0</v>
      </c>
      <c r="F394" s="221">
        <v>1</v>
      </c>
    </row>
    <row r="395" spans="1:6">
      <c r="A395" s="221">
        <v>391</v>
      </c>
      <c r="B395" s="221" t="s">
        <v>1691</v>
      </c>
      <c r="C395" s="221" t="s">
        <v>1929</v>
      </c>
      <c r="D395" s="221">
        <v>4</v>
      </c>
      <c r="E395" s="221">
        <v>0</v>
      </c>
      <c r="F395" s="221">
        <v>4</v>
      </c>
    </row>
    <row r="396" spans="1:6">
      <c r="A396" s="221">
        <v>392</v>
      </c>
      <c r="B396" s="221" t="s">
        <v>1692</v>
      </c>
      <c r="C396" s="221" t="s">
        <v>1929</v>
      </c>
      <c r="D396" s="221">
        <v>131</v>
      </c>
      <c r="E396" s="221">
        <v>37</v>
      </c>
      <c r="F396" s="221">
        <v>168</v>
      </c>
    </row>
    <row r="397" spans="1:6">
      <c r="A397" s="221">
        <v>393</v>
      </c>
      <c r="B397" s="221" t="s">
        <v>1693</v>
      </c>
      <c r="C397" s="221" t="s">
        <v>1929</v>
      </c>
      <c r="D397" s="221">
        <v>3</v>
      </c>
      <c r="E397" s="221">
        <v>0</v>
      </c>
      <c r="F397" s="221">
        <v>3</v>
      </c>
    </row>
    <row r="398" spans="1:6">
      <c r="A398" s="221">
        <v>394</v>
      </c>
      <c r="B398" s="221" t="s">
        <v>1694</v>
      </c>
      <c r="C398" s="221" t="s">
        <v>1929</v>
      </c>
      <c r="D398" s="221">
        <v>292</v>
      </c>
      <c r="E398" s="221">
        <v>107</v>
      </c>
      <c r="F398" s="221">
        <v>399</v>
      </c>
    </row>
    <row r="399" spans="1:6">
      <c r="A399" s="221">
        <v>395</v>
      </c>
      <c r="B399" s="221" t="s">
        <v>1695</v>
      </c>
      <c r="C399" s="221" t="s">
        <v>1929</v>
      </c>
      <c r="D399" s="221">
        <v>2</v>
      </c>
      <c r="E399" s="221">
        <v>3</v>
      </c>
      <c r="F399" s="221">
        <v>5</v>
      </c>
    </row>
    <row r="400" spans="1:6">
      <c r="A400" s="221">
        <v>396</v>
      </c>
      <c r="B400" s="221" t="s">
        <v>1696</v>
      </c>
      <c r="C400" s="221" t="s">
        <v>1929</v>
      </c>
      <c r="D400" s="221">
        <v>6</v>
      </c>
      <c r="E400" s="221">
        <v>3</v>
      </c>
      <c r="F400" s="221">
        <v>9</v>
      </c>
    </row>
    <row r="401" spans="1:6">
      <c r="A401" s="221">
        <v>397</v>
      </c>
      <c r="B401" s="221" t="s">
        <v>1697</v>
      </c>
      <c r="C401" s="221" t="s">
        <v>1929</v>
      </c>
      <c r="D401" s="221">
        <v>11</v>
      </c>
      <c r="E401" s="221">
        <v>7</v>
      </c>
      <c r="F401" s="221">
        <v>18</v>
      </c>
    </row>
    <row r="402" spans="1:6">
      <c r="A402" s="221">
        <v>398</v>
      </c>
      <c r="B402" s="221" t="s">
        <v>1698</v>
      </c>
      <c r="C402" s="221" t="s">
        <v>1929</v>
      </c>
      <c r="D402" s="221">
        <v>1080</v>
      </c>
      <c r="E402" s="221">
        <v>419</v>
      </c>
      <c r="F402" s="221">
        <v>1499</v>
      </c>
    </row>
    <row r="403" spans="1:6">
      <c r="A403" s="221">
        <v>399</v>
      </c>
      <c r="B403" s="221" t="s">
        <v>1699</v>
      </c>
      <c r="C403" s="221" t="s">
        <v>1929</v>
      </c>
      <c r="D403" s="221">
        <v>1</v>
      </c>
      <c r="E403" s="221">
        <v>0</v>
      </c>
      <c r="F403" s="221">
        <v>1</v>
      </c>
    </row>
    <row r="404" spans="1:6">
      <c r="A404" s="221">
        <v>400</v>
      </c>
      <c r="B404" s="221" t="s">
        <v>1700</v>
      </c>
      <c r="C404" s="221" t="s">
        <v>1929</v>
      </c>
      <c r="D404" s="221">
        <v>811</v>
      </c>
      <c r="E404" s="221">
        <v>211</v>
      </c>
      <c r="F404" s="221">
        <v>1022</v>
      </c>
    </row>
    <row r="405" spans="1:6">
      <c r="A405" s="221">
        <v>401</v>
      </c>
      <c r="B405" s="221" t="s">
        <v>1701</v>
      </c>
      <c r="C405" s="221" t="s">
        <v>1929</v>
      </c>
      <c r="D405" s="221">
        <v>128</v>
      </c>
      <c r="E405" s="221">
        <v>23</v>
      </c>
      <c r="F405" s="221">
        <v>151</v>
      </c>
    </row>
    <row r="406" spans="1:6">
      <c r="A406" s="221">
        <v>402</v>
      </c>
      <c r="B406" s="221" t="s">
        <v>1702</v>
      </c>
      <c r="C406" s="221" t="s">
        <v>1929</v>
      </c>
      <c r="D406" s="221">
        <v>1</v>
      </c>
      <c r="E406" s="221">
        <v>0</v>
      </c>
      <c r="F406" s="221">
        <v>1</v>
      </c>
    </row>
    <row r="407" spans="1:6">
      <c r="A407" s="221">
        <v>403</v>
      </c>
      <c r="B407" s="221" t="s">
        <v>1703</v>
      </c>
      <c r="C407" s="221" t="s">
        <v>1929</v>
      </c>
      <c r="D407" s="221">
        <v>16</v>
      </c>
      <c r="E407" s="221">
        <v>624</v>
      </c>
      <c r="F407" s="221">
        <v>640</v>
      </c>
    </row>
    <row r="408" spans="1:6">
      <c r="A408" s="221">
        <v>404</v>
      </c>
      <c r="B408" s="221" t="s">
        <v>1704</v>
      </c>
      <c r="C408" s="221" t="s">
        <v>1929</v>
      </c>
      <c r="D408" s="221">
        <v>547</v>
      </c>
      <c r="E408" s="221">
        <v>1736</v>
      </c>
      <c r="F408" s="221">
        <v>2283</v>
      </c>
    </row>
    <row r="409" spans="1:6">
      <c r="A409" s="221">
        <v>405</v>
      </c>
      <c r="B409" s="221" t="s">
        <v>1705</v>
      </c>
      <c r="C409" s="221" t="s">
        <v>1929</v>
      </c>
      <c r="D409" s="221">
        <v>117</v>
      </c>
      <c r="E409" s="221">
        <v>90</v>
      </c>
      <c r="F409" s="221">
        <v>207</v>
      </c>
    </row>
    <row r="410" spans="1:6">
      <c r="A410" s="221">
        <v>406</v>
      </c>
      <c r="B410" s="221" t="s">
        <v>1706</v>
      </c>
      <c r="C410" s="221" t="s">
        <v>1929</v>
      </c>
      <c r="D410" s="221">
        <v>29</v>
      </c>
      <c r="E410" s="221">
        <v>6</v>
      </c>
      <c r="F410" s="221">
        <v>35</v>
      </c>
    </row>
    <row r="411" spans="1:6">
      <c r="A411" s="221">
        <v>407</v>
      </c>
      <c r="B411" s="221" t="s">
        <v>1707</v>
      </c>
      <c r="C411" s="221" t="s">
        <v>1929</v>
      </c>
      <c r="D411" s="221">
        <v>60</v>
      </c>
      <c r="E411" s="221">
        <v>33</v>
      </c>
      <c r="F411" s="221">
        <v>93</v>
      </c>
    </row>
    <row r="412" spans="1:6">
      <c r="A412" s="221">
        <v>408</v>
      </c>
      <c r="B412" s="221" t="s">
        <v>1708</v>
      </c>
      <c r="C412" s="221" t="s">
        <v>1929</v>
      </c>
      <c r="D412" s="221">
        <v>1</v>
      </c>
      <c r="E412" s="221">
        <v>0</v>
      </c>
      <c r="F412" s="221">
        <v>1</v>
      </c>
    </row>
    <row r="413" spans="1:6">
      <c r="A413" s="221">
        <v>409</v>
      </c>
      <c r="B413" s="221" t="s">
        <v>1709</v>
      </c>
      <c r="C413" s="221" t="s">
        <v>1929</v>
      </c>
      <c r="D413" s="221">
        <v>96</v>
      </c>
      <c r="E413" s="221">
        <v>16</v>
      </c>
      <c r="F413" s="221">
        <v>112</v>
      </c>
    </row>
    <row r="414" spans="1:6">
      <c r="A414" s="221">
        <v>410</v>
      </c>
      <c r="B414" s="221" t="s">
        <v>1710</v>
      </c>
      <c r="C414" s="221" t="s">
        <v>1929</v>
      </c>
      <c r="D414" s="221">
        <v>16</v>
      </c>
      <c r="E414" s="221">
        <v>5</v>
      </c>
      <c r="F414" s="221">
        <v>21</v>
      </c>
    </row>
    <row r="415" spans="1:6">
      <c r="A415" s="221">
        <v>411</v>
      </c>
      <c r="B415" s="221" t="s">
        <v>1711</v>
      </c>
      <c r="C415" s="221" t="s">
        <v>1929</v>
      </c>
      <c r="D415" s="221">
        <v>6</v>
      </c>
      <c r="E415" s="221">
        <v>0</v>
      </c>
      <c r="F415" s="221">
        <v>6</v>
      </c>
    </row>
    <row r="416" spans="1:6">
      <c r="A416" s="221">
        <v>412</v>
      </c>
      <c r="B416" s="221" t="s">
        <v>194</v>
      </c>
      <c r="C416" s="221" t="s">
        <v>1929</v>
      </c>
      <c r="D416" s="221">
        <v>1</v>
      </c>
      <c r="E416" s="221">
        <v>1</v>
      </c>
      <c r="F416" s="221">
        <v>2</v>
      </c>
    </row>
    <row r="417" spans="1:6">
      <c r="A417" s="221">
        <v>413</v>
      </c>
      <c r="B417" s="221" t="s">
        <v>1712</v>
      </c>
      <c r="C417" s="221" t="s">
        <v>1929</v>
      </c>
      <c r="D417" s="221">
        <v>34</v>
      </c>
      <c r="E417" s="221">
        <v>13</v>
      </c>
      <c r="F417" s="221">
        <v>47</v>
      </c>
    </row>
    <row r="418" spans="1:6">
      <c r="A418" s="221">
        <v>414</v>
      </c>
      <c r="B418" s="221" t="s">
        <v>1713</v>
      </c>
      <c r="C418" s="221" t="s">
        <v>1929</v>
      </c>
      <c r="D418" s="221">
        <v>3</v>
      </c>
      <c r="E418" s="221">
        <v>3</v>
      </c>
      <c r="F418" s="221">
        <v>6</v>
      </c>
    </row>
    <row r="419" spans="1:6">
      <c r="A419" s="221">
        <v>415</v>
      </c>
      <c r="B419" s="221" t="s">
        <v>1714</v>
      </c>
      <c r="C419" s="221" t="s">
        <v>1929</v>
      </c>
      <c r="D419" s="221">
        <v>54</v>
      </c>
      <c r="E419" s="221">
        <v>13</v>
      </c>
      <c r="F419" s="221">
        <v>67</v>
      </c>
    </row>
    <row r="420" spans="1:6">
      <c r="A420" s="221">
        <v>416</v>
      </c>
      <c r="B420" s="221" t="s">
        <v>1715</v>
      </c>
      <c r="C420" s="221" t="s">
        <v>1929</v>
      </c>
      <c r="D420" s="221">
        <v>169</v>
      </c>
      <c r="E420" s="221">
        <v>63</v>
      </c>
      <c r="F420" s="221">
        <v>232</v>
      </c>
    </row>
    <row r="421" spans="1:6">
      <c r="A421" s="221">
        <v>417</v>
      </c>
      <c r="B421" s="221" t="s">
        <v>71</v>
      </c>
      <c r="C421" s="221" t="s">
        <v>1929</v>
      </c>
      <c r="D421" s="221">
        <v>78</v>
      </c>
      <c r="E421" s="221">
        <v>13</v>
      </c>
      <c r="F421" s="221">
        <v>91</v>
      </c>
    </row>
    <row r="422" spans="1:6">
      <c r="A422" s="221">
        <v>418</v>
      </c>
      <c r="B422" s="221" t="s">
        <v>1716</v>
      </c>
      <c r="C422" s="221" t="s">
        <v>1929</v>
      </c>
      <c r="D422" s="221">
        <v>0</v>
      </c>
      <c r="E422" s="221">
        <v>2</v>
      </c>
      <c r="F422" s="221">
        <v>2</v>
      </c>
    </row>
    <row r="423" spans="1:6">
      <c r="A423" s="221">
        <v>419</v>
      </c>
      <c r="B423" s="221" t="s">
        <v>1717</v>
      </c>
      <c r="C423" s="221" t="s">
        <v>1929</v>
      </c>
      <c r="D423" s="221">
        <v>2</v>
      </c>
      <c r="E423" s="221">
        <v>3</v>
      </c>
      <c r="F423" s="221">
        <v>5</v>
      </c>
    </row>
    <row r="424" spans="1:6">
      <c r="A424" s="221">
        <v>420</v>
      </c>
      <c r="B424" s="221" t="s">
        <v>1718</v>
      </c>
      <c r="C424" s="221" t="s">
        <v>1930</v>
      </c>
      <c r="D424" s="221">
        <v>4</v>
      </c>
      <c r="E424" s="221">
        <v>3</v>
      </c>
      <c r="F424" s="221">
        <v>7</v>
      </c>
    </row>
    <row r="425" spans="1:6">
      <c r="A425" s="221">
        <v>421</v>
      </c>
      <c r="B425" s="221" t="s">
        <v>1719</v>
      </c>
      <c r="C425" s="221" t="s">
        <v>1930</v>
      </c>
      <c r="D425" s="221">
        <v>47</v>
      </c>
      <c r="E425" s="221">
        <v>42</v>
      </c>
      <c r="F425" s="221">
        <v>89</v>
      </c>
    </row>
    <row r="426" spans="1:6">
      <c r="A426" s="221">
        <v>422</v>
      </c>
      <c r="B426" s="221" t="s">
        <v>1720</v>
      </c>
      <c r="C426" s="221" t="s">
        <v>1930</v>
      </c>
      <c r="D426" s="221">
        <v>13</v>
      </c>
      <c r="E426" s="221">
        <v>11</v>
      </c>
      <c r="F426" s="221">
        <v>24</v>
      </c>
    </row>
    <row r="427" spans="1:6">
      <c r="A427" s="221">
        <v>423</v>
      </c>
      <c r="B427" s="221" t="s">
        <v>1721</v>
      </c>
      <c r="C427" s="221" t="s">
        <v>1930</v>
      </c>
      <c r="D427" s="221">
        <v>5</v>
      </c>
      <c r="E427" s="221">
        <v>4</v>
      </c>
      <c r="F427" s="221">
        <v>9</v>
      </c>
    </row>
    <row r="428" spans="1:6">
      <c r="A428" s="221">
        <v>424</v>
      </c>
      <c r="B428" s="221" t="s">
        <v>1722</v>
      </c>
      <c r="C428" s="221" t="s">
        <v>1930</v>
      </c>
      <c r="D428" s="221">
        <v>5</v>
      </c>
      <c r="E428" s="221">
        <v>0</v>
      </c>
      <c r="F428" s="221">
        <v>5</v>
      </c>
    </row>
    <row r="429" spans="1:6">
      <c r="A429" s="221">
        <v>425</v>
      </c>
      <c r="B429" s="221" t="s">
        <v>1723</v>
      </c>
      <c r="C429" s="221" t="s">
        <v>1930</v>
      </c>
      <c r="D429" s="221">
        <v>5</v>
      </c>
      <c r="E429" s="221">
        <v>1</v>
      </c>
      <c r="F429" s="221">
        <v>6</v>
      </c>
    </row>
    <row r="430" spans="1:6">
      <c r="A430" s="221">
        <v>426</v>
      </c>
      <c r="B430" s="221" t="s">
        <v>1724</v>
      </c>
      <c r="C430" s="221" t="s">
        <v>1930</v>
      </c>
      <c r="D430" s="221">
        <v>9</v>
      </c>
      <c r="E430" s="221">
        <v>7</v>
      </c>
      <c r="F430" s="221">
        <v>16</v>
      </c>
    </row>
    <row r="431" spans="1:6">
      <c r="A431" s="221">
        <v>427</v>
      </c>
      <c r="B431" s="221" t="s">
        <v>1725</v>
      </c>
      <c r="C431" s="221" t="s">
        <v>1931</v>
      </c>
      <c r="D431" s="221">
        <v>0</v>
      </c>
      <c r="E431" s="221">
        <v>1</v>
      </c>
      <c r="F431" s="221">
        <v>1</v>
      </c>
    </row>
    <row r="432" spans="1:6">
      <c r="A432" s="221">
        <v>428</v>
      </c>
      <c r="B432" s="221" t="s">
        <v>1726</v>
      </c>
      <c r="C432" s="221" t="s">
        <v>1931</v>
      </c>
      <c r="D432" s="221">
        <v>5</v>
      </c>
      <c r="E432" s="221">
        <v>1</v>
      </c>
      <c r="F432" s="221">
        <v>6</v>
      </c>
    </row>
    <row r="433" spans="1:6">
      <c r="A433" s="221">
        <v>429</v>
      </c>
      <c r="B433" s="221" t="s">
        <v>1727</v>
      </c>
      <c r="C433" s="221" t="s">
        <v>1931</v>
      </c>
      <c r="D433" s="221">
        <v>0</v>
      </c>
      <c r="E433" s="221">
        <v>1</v>
      </c>
      <c r="F433" s="221">
        <v>1</v>
      </c>
    </row>
    <row r="434" spans="1:6">
      <c r="A434" s="221">
        <v>430</v>
      </c>
      <c r="B434" s="221" t="s">
        <v>1728</v>
      </c>
      <c r="C434" s="221" t="s">
        <v>1931</v>
      </c>
      <c r="D434" s="221">
        <v>1</v>
      </c>
      <c r="E434" s="221">
        <v>3</v>
      </c>
      <c r="F434" s="221">
        <v>4</v>
      </c>
    </row>
    <row r="435" spans="1:6">
      <c r="A435" s="221">
        <v>431</v>
      </c>
      <c r="B435" s="221" t="s">
        <v>1729</v>
      </c>
      <c r="C435" s="221" t="s">
        <v>1931</v>
      </c>
      <c r="D435" s="221">
        <v>1</v>
      </c>
      <c r="E435" s="221">
        <v>0</v>
      </c>
      <c r="F435" s="221">
        <v>1</v>
      </c>
    </row>
    <row r="436" spans="1:6">
      <c r="A436" s="221">
        <v>432</v>
      </c>
      <c r="B436" s="221" t="s">
        <v>1730</v>
      </c>
      <c r="C436" s="221" t="s">
        <v>1931</v>
      </c>
      <c r="D436" s="221">
        <v>36</v>
      </c>
      <c r="E436" s="221">
        <v>13</v>
      </c>
      <c r="F436" s="221">
        <v>49</v>
      </c>
    </row>
    <row r="437" spans="1:6">
      <c r="A437" s="221">
        <v>433</v>
      </c>
      <c r="B437" s="221" t="s">
        <v>1731</v>
      </c>
      <c r="C437" s="221" t="s">
        <v>1931</v>
      </c>
      <c r="D437" s="221">
        <v>2</v>
      </c>
      <c r="E437" s="221">
        <v>1</v>
      </c>
      <c r="F437" s="221">
        <v>3</v>
      </c>
    </row>
    <row r="438" spans="1:6">
      <c r="A438" s="221">
        <v>434</v>
      </c>
      <c r="B438" s="221" t="s">
        <v>1732</v>
      </c>
      <c r="C438" s="221" t="s">
        <v>1931</v>
      </c>
      <c r="D438" s="221">
        <v>1</v>
      </c>
      <c r="E438" s="221">
        <v>0</v>
      </c>
      <c r="F438" s="221">
        <v>1</v>
      </c>
    </row>
    <row r="439" spans="1:6">
      <c r="A439" s="221">
        <v>435</v>
      </c>
      <c r="B439" s="221" t="s">
        <v>1733</v>
      </c>
      <c r="C439" s="221" t="s">
        <v>1931</v>
      </c>
      <c r="D439" s="221">
        <v>1</v>
      </c>
      <c r="E439" s="221">
        <v>0</v>
      </c>
      <c r="F439" s="221">
        <v>1</v>
      </c>
    </row>
    <row r="440" spans="1:6">
      <c r="A440" s="221">
        <v>436</v>
      </c>
      <c r="B440" s="221" t="s">
        <v>1734</v>
      </c>
      <c r="C440" s="221" t="s">
        <v>1931</v>
      </c>
      <c r="D440" s="221">
        <v>0</v>
      </c>
      <c r="E440" s="221">
        <v>1</v>
      </c>
      <c r="F440" s="221">
        <v>1</v>
      </c>
    </row>
    <row r="441" spans="1:6">
      <c r="A441" s="221">
        <v>437</v>
      </c>
      <c r="B441" s="221" t="s">
        <v>1735</v>
      </c>
      <c r="C441" s="221" t="s">
        <v>1931</v>
      </c>
      <c r="D441" s="221">
        <v>4</v>
      </c>
      <c r="E441" s="221">
        <v>0</v>
      </c>
      <c r="F441" s="221">
        <v>4</v>
      </c>
    </row>
    <row r="442" spans="1:6">
      <c r="A442" s="221">
        <v>438</v>
      </c>
      <c r="B442" s="221" t="s">
        <v>1736</v>
      </c>
      <c r="C442" s="221" t="s">
        <v>1931</v>
      </c>
      <c r="D442" s="221">
        <v>2</v>
      </c>
      <c r="E442" s="221">
        <v>0</v>
      </c>
      <c r="F442" s="221">
        <v>2</v>
      </c>
    </row>
    <row r="443" spans="1:6">
      <c r="A443" s="221">
        <v>439</v>
      </c>
      <c r="B443" s="221" t="s">
        <v>1737</v>
      </c>
      <c r="C443" s="221" t="s">
        <v>1931</v>
      </c>
      <c r="D443" s="221">
        <v>2</v>
      </c>
      <c r="E443" s="221">
        <v>0</v>
      </c>
      <c r="F443" s="221">
        <v>2</v>
      </c>
    </row>
    <row r="444" spans="1:6">
      <c r="A444" s="221">
        <v>440</v>
      </c>
      <c r="B444" s="221" t="s">
        <v>1738</v>
      </c>
      <c r="C444" s="221" t="s">
        <v>1931</v>
      </c>
      <c r="D444" s="221">
        <v>23</v>
      </c>
      <c r="E444" s="221">
        <v>6</v>
      </c>
      <c r="F444" s="221">
        <v>29</v>
      </c>
    </row>
    <row r="445" spans="1:6">
      <c r="A445" s="221">
        <v>441</v>
      </c>
      <c r="B445" s="221" t="s">
        <v>1739</v>
      </c>
      <c r="C445" s="221" t="s">
        <v>1931</v>
      </c>
      <c r="D445" s="221">
        <v>0</v>
      </c>
      <c r="E445" s="221">
        <v>1</v>
      </c>
      <c r="F445" s="221">
        <v>1</v>
      </c>
    </row>
    <row r="446" spans="1:6">
      <c r="A446" s="221">
        <v>442</v>
      </c>
      <c r="B446" s="221" t="s">
        <v>1740</v>
      </c>
      <c r="C446" s="221" t="s">
        <v>1931</v>
      </c>
      <c r="D446" s="221">
        <v>0</v>
      </c>
      <c r="E446" s="221">
        <v>2</v>
      </c>
      <c r="F446" s="221">
        <v>2</v>
      </c>
    </row>
    <row r="447" spans="1:6">
      <c r="A447" s="221">
        <v>443</v>
      </c>
      <c r="B447" s="221" t="s">
        <v>1741</v>
      </c>
      <c r="C447" s="221" t="s">
        <v>1931</v>
      </c>
      <c r="D447" s="221">
        <v>6</v>
      </c>
      <c r="E447" s="221">
        <v>2</v>
      </c>
      <c r="F447" s="221">
        <v>8</v>
      </c>
    </row>
    <row r="448" spans="1:6">
      <c r="A448" s="221">
        <v>444</v>
      </c>
      <c r="B448" s="221" t="s">
        <v>1742</v>
      </c>
      <c r="C448" s="221" t="s">
        <v>1931</v>
      </c>
      <c r="D448" s="221">
        <v>0</v>
      </c>
      <c r="E448" s="221">
        <v>1</v>
      </c>
      <c r="F448" s="221">
        <v>1</v>
      </c>
    </row>
    <row r="449" spans="1:6">
      <c r="A449" s="221">
        <v>445</v>
      </c>
      <c r="B449" s="221" t="s">
        <v>1743</v>
      </c>
      <c r="C449" s="221" t="s">
        <v>1931</v>
      </c>
      <c r="D449" s="221">
        <v>23</v>
      </c>
      <c r="E449" s="221">
        <v>2</v>
      </c>
      <c r="F449" s="221">
        <v>25</v>
      </c>
    </row>
    <row r="450" spans="1:6">
      <c r="A450" s="221">
        <v>446</v>
      </c>
      <c r="B450" s="221" t="s">
        <v>1744</v>
      </c>
      <c r="C450" s="221" t="s">
        <v>1931</v>
      </c>
      <c r="D450" s="221">
        <v>3</v>
      </c>
      <c r="E450" s="221">
        <v>4</v>
      </c>
      <c r="F450" s="221">
        <v>7</v>
      </c>
    </row>
    <row r="451" spans="1:6">
      <c r="A451" s="221">
        <v>447</v>
      </c>
      <c r="B451" s="221" t="s">
        <v>1745</v>
      </c>
      <c r="C451" s="221" t="s">
        <v>1931</v>
      </c>
      <c r="D451" s="221">
        <v>1</v>
      </c>
      <c r="E451" s="221">
        <v>0</v>
      </c>
      <c r="F451" s="221">
        <v>1</v>
      </c>
    </row>
    <row r="452" spans="1:6">
      <c r="A452" s="221">
        <v>448</v>
      </c>
      <c r="B452" s="221" t="s">
        <v>1746</v>
      </c>
      <c r="C452" s="221" t="s">
        <v>1931</v>
      </c>
      <c r="D452" s="221">
        <v>1</v>
      </c>
      <c r="E452" s="221">
        <v>0</v>
      </c>
      <c r="F452" s="221">
        <v>1</v>
      </c>
    </row>
    <row r="453" spans="1:6">
      <c r="A453" s="221">
        <v>449</v>
      </c>
      <c r="B453" s="221" t="s">
        <v>1747</v>
      </c>
      <c r="C453" s="221" t="s">
        <v>1931</v>
      </c>
      <c r="D453" s="221">
        <v>1</v>
      </c>
      <c r="E453" s="221">
        <v>0</v>
      </c>
      <c r="F453" s="221">
        <v>1</v>
      </c>
    </row>
    <row r="454" spans="1:6">
      <c r="A454" s="221">
        <v>450</v>
      </c>
      <c r="B454" s="221" t="s">
        <v>1748</v>
      </c>
      <c r="C454" s="221" t="s">
        <v>1931</v>
      </c>
      <c r="D454" s="221">
        <v>0</v>
      </c>
      <c r="E454" s="221">
        <v>1</v>
      </c>
      <c r="F454" s="221">
        <v>1</v>
      </c>
    </row>
    <row r="455" spans="1:6">
      <c r="A455" s="221">
        <v>451</v>
      </c>
      <c r="B455" s="221" t="s">
        <v>1749</v>
      </c>
      <c r="C455" s="221" t="s">
        <v>1931</v>
      </c>
      <c r="D455" s="221">
        <v>4</v>
      </c>
      <c r="E455" s="221">
        <v>1</v>
      </c>
      <c r="F455" s="221">
        <v>5</v>
      </c>
    </row>
    <row r="456" spans="1:6">
      <c r="A456" s="221">
        <v>452</v>
      </c>
      <c r="B456" s="221" t="s">
        <v>1750</v>
      </c>
      <c r="C456" s="221" t="s">
        <v>1931</v>
      </c>
      <c r="D456" s="221">
        <v>7</v>
      </c>
      <c r="E456" s="221">
        <v>2</v>
      </c>
      <c r="F456" s="221">
        <v>9</v>
      </c>
    </row>
    <row r="457" spans="1:6">
      <c r="A457" s="221">
        <v>453</v>
      </c>
      <c r="B457" s="221" t="s">
        <v>1751</v>
      </c>
      <c r="C457" s="221" t="s">
        <v>1931</v>
      </c>
      <c r="D457" s="221">
        <v>0</v>
      </c>
      <c r="E457" s="221">
        <v>1</v>
      </c>
      <c r="F457" s="221">
        <v>1</v>
      </c>
    </row>
    <row r="458" spans="1:6">
      <c r="A458" s="221">
        <v>454</v>
      </c>
      <c r="B458" s="221" t="s">
        <v>1752</v>
      </c>
      <c r="C458" s="221" t="s">
        <v>1931</v>
      </c>
      <c r="D458" s="221">
        <v>1</v>
      </c>
      <c r="E458" s="221">
        <v>0</v>
      </c>
      <c r="F458" s="221">
        <v>1</v>
      </c>
    </row>
    <row r="459" spans="1:6">
      <c r="A459" s="221">
        <v>455</v>
      </c>
      <c r="B459" s="221" t="s">
        <v>1753</v>
      </c>
      <c r="C459" s="221" t="s">
        <v>1931</v>
      </c>
      <c r="D459" s="221">
        <v>0</v>
      </c>
      <c r="E459" s="221">
        <v>2</v>
      </c>
      <c r="F459" s="221">
        <v>2</v>
      </c>
    </row>
    <row r="460" spans="1:6">
      <c r="A460" s="221">
        <v>456</v>
      </c>
      <c r="B460" s="221" t="s">
        <v>1754</v>
      </c>
      <c r="C460" s="221" t="s">
        <v>1931</v>
      </c>
      <c r="D460" s="221">
        <v>1</v>
      </c>
      <c r="E460" s="221">
        <v>1</v>
      </c>
      <c r="F460" s="221">
        <v>2</v>
      </c>
    </row>
    <row r="461" spans="1:6">
      <c r="A461" s="221">
        <v>457</v>
      </c>
      <c r="B461" s="221" t="s">
        <v>1755</v>
      </c>
      <c r="C461" s="221" t="s">
        <v>1931</v>
      </c>
      <c r="D461" s="221">
        <v>12</v>
      </c>
      <c r="E461" s="221">
        <v>2</v>
      </c>
      <c r="F461" s="221">
        <v>14</v>
      </c>
    </row>
    <row r="462" spans="1:6">
      <c r="A462" s="221">
        <v>458</v>
      </c>
      <c r="B462" s="221" t="s">
        <v>1756</v>
      </c>
      <c r="C462" s="221" t="s">
        <v>1931</v>
      </c>
      <c r="D462" s="221">
        <v>50</v>
      </c>
      <c r="E462" s="221">
        <v>30</v>
      </c>
      <c r="F462" s="221">
        <v>80</v>
      </c>
    </row>
    <row r="463" spans="1:6">
      <c r="A463" s="221">
        <v>459</v>
      </c>
      <c r="B463" s="221" t="s">
        <v>1757</v>
      </c>
      <c r="C463" s="221" t="s">
        <v>1931</v>
      </c>
      <c r="D463" s="221">
        <v>2</v>
      </c>
      <c r="E463" s="221">
        <v>2</v>
      </c>
      <c r="F463" s="221">
        <v>4</v>
      </c>
    </row>
    <row r="464" spans="1:6">
      <c r="A464" s="221">
        <v>460</v>
      </c>
      <c r="B464" s="221" t="s">
        <v>1758</v>
      </c>
      <c r="C464" s="221" t="s">
        <v>1931</v>
      </c>
      <c r="D464" s="221">
        <v>0</v>
      </c>
      <c r="E464" s="221">
        <v>1</v>
      </c>
      <c r="F464" s="221">
        <v>1</v>
      </c>
    </row>
    <row r="465" spans="1:6">
      <c r="A465" s="221">
        <v>461</v>
      </c>
      <c r="B465" s="221" t="s">
        <v>1759</v>
      </c>
      <c r="C465" s="221" t="s">
        <v>1931</v>
      </c>
      <c r="D465" s="221">
        <v>13</v>
      </c>
      <c r="E465" s="221">
        <v>1</v>
      </c>
      <c r="F465" s="221">
        <v>14</v>
      </c>
    </row>
    <row r="466" spans="1:6">
      <c r="A466" s="221">
        <v>462</v>
      </c>
      <c r="B466" s="221" t="s">
        <v>1760</v>
      </c>
      <c r="C466" s="221" t="s">
        <v>1931</v>
      </c>
      <c r="D466" s="221">
        <v>1</v>
      </c>
      <c r="E466" s="221">
        <v>0</v>
      </c>
      <c r="F466" s="221">
        <v>1</v>
      </c>
    </row>
    <row r="467" spans="1:6">
      <c r="A467" s="221">
        <v>463</v>
      </c>
      <c r="B467" s="221" t="s">
        <v>1761</v>
      </c>
      <c r="C467" s="221" t="s">
        <v>1931</v>
      </c>
      <c r="D467" s="221">
        <v>0</v>
      </c>
      <c r="E467" s="221">
        <v>1</v>
      </c>
      <c r="F467" s="221">
        <v>1</v>
      </c>
    </row>
    <row r="468" spans="1:6">
      <c r="A468" s="221">
        <v>464</v>
      </c>
      <c r="B468" s="221" t="s">
        <v>1762</v>
      </c>
      <c r="C468" s="221" t="s">
        <v>1931</v>
      </c>
      <c r="D468" s="221">
        <v>6</v>
      </c>
      <c r="E468" s="221">
        <v>80</v>
      </c>
      <c r="F468" s="221">
        <v>86</v>
      </c>
    </row>
    <row r="469" spans="1:6">
      <c r="A469" s="221">
        <v>465</v>
      </c>
      <c r="B469" s="221" t="s">
        <v>1763</v>
      </c>
      <c r="C469" s="221" t="s">
        <v>1931</v>
      </c>
      <c r="D469" s="221">
        <v>0</v>
      </c>
      <c r="E469" s="221">
        <v>2</v>
      </c>
      <c r="F469" s="221">
        <v>2</v>
      </c>
    </row>
    <row r="470" spans="1:6">
      <c r="A470" s="221">
        <v>466</v>
      </c>
      <c r="B470" s="221" t="s">
        <v>1764</v>
      </c>
      <c r="C470" s="221" t="s">
        <v>1931</v>
      </c>
      <c r="D470" s="221">
        <v>2</v>
      </c>
      <c r="E470" s="221">
        <v>2</v>
      </c>
      <c r="F470" s="221">
        <v>4</v>
      </c>
    </row>
    <row r="471" spans="1:6">
      <c r="A471" s="221">
        <v>467</v>
      </c>
      <c r="B471" s="221" t="s">
        <v>1765</v>
      </c>
      <c r="C471" s="221" t="s">
        <v>1931</v>
      </c>
      <c r="D471" s="221">
        <v>0</v>
      </c>
      <c r="E471" s="221">
        <v>1</v>
      </c>
      <c r="F471" s="221">
        <v>1</v>
      </c>
    </row>
    <row r="472" spans="1:6">
      <c r="A472" s="221">
        <v>468</v>
      </c>
      <c r="B472" s="221" t="s">
        <v>1766</v>
      </c>
      <c r="C472" s="221" t="s">
        <v>1932</v>
      </c>
      <c r="D472" s="221">
        <v>3</v>
      </c>
      <c r="E472" s="221">
        <v>6</v>
      </c>
      <c r="F472" s="221">
        <v>9</v>
      </c>
    </row>
    <row r="473" spans="1:6">
      <c r="A473" s="221">
        <v>469</v>
      </c>
      <c r="B473" s="221" t="s">
        <v>1767</v>
      </c>
      <c r="C473" s="221" t="s">
        <v>1932</v>
      </c>
      <c r="D473" s="221">
        <v>0</v>
      </c>
      <c r="E473" s="221">
        <v>6</v>
      </c>
      <c r="F473" s="221">
        <v>6</v>
      </c>
    </row>
    <row r="474" spans="1:6">
      <c r="A474" s="221">
        <v>470</v>
      </c>
      <c r="B474" s="221" t="s">
        <v>1768</v>
      </c>
      <c r="C474" s="221" t="s">
        <v>1932</v>
      </c>
      <c r="D474" s="221">
        <v>11</v>
      </c>
      <c r="E474" s="221">
        <v>2</v>
      </c>
      <c r="F474" s="221">
        <v>13</v>
      </c>
    </row>
    <row r="475" spans="1:6">
      <c r="A475" s="221">
        <v>471</v>
      </c>
      <c r="B475" s="221" t="s">
        <v>1769</v>
      </c>
      <c r="C475" s="221" t="s">
        <v>1932</v>
      </c>
      <c r="D475" s="221">
        <v>3</v>
      </c>
      <c r="E475" s="221">
        <v>6</v>
      </c>
      <c r="F475" s="221">
        <v>9</v>
      </c>
    </row>
    <row r="476" spans="1:6">
      <c r="A476" s="221">
        <v>472</v>
      </c>
      <c r="B476" s="221" t="s">
        <v>1770</v>
      </c>
      <c r="C476" s="221" t="s">
        <v>1933</v>
      </c>
      <c r="D476" s="221">
        <v>1</v>
      </c>
      <c r="E476" s="221">
        <v>3</v>
      </c>
      <c r="F476" s="221">
        <v>4</v>
      </c>
    </row>
    <row r="477" spans="1:6">
      <c r="A477" s="221">
        <v>473</v>
      </c>
      <c r="B477" s="221" t="s">
        <v>1771</v>
      </c>
      <c r="C477" s="221" t="s">
        <v>1933</v>
      </c>
      <c r="D477" s="221">
        <v>1</v>
      </c>
      <c r="E477" s="221">
        <v>0</v>
      </c>
      <c r="F477" s="221">
        <v>1</v>
      </c>
    </row>
    <row r="478" spans="1:6">
      <c r="A478" s="221">
        <v>474</v>
      </c>
      <c r="B478" s="221" t="s">
        <v>1772</v>
      </c>
      <c r="C478" s="221" t="s">
        <v>1933</v>
      </c>
      <c r="D478" s="221">
        <v>1</v>
      </c>
      <c r="E478" s="221">
        <v>0</v>
      </c>
      <c r="F478" s="221">
        <v>1</v>
      </c>
    </row>
    <row r="479" spans="1:6">
      <c r="A479" s="221">
        <v>475</v>
      </c>
      <c r="B479" s="221" t="s">
        <v>1773</v>
      </c>
      <c r="C479" s="221" t="s">
        <v>1933</v>
      </c>
      <c r="D479" s="221">
        <v>1</v>
      </c>
      <c r="E479" s="221">
        <v>1</v>
      </c>
      <c r="F479" s="221">
        <v>2</v>
      </c>
    </row>
    <row r="480" spans="1:6">
      <c r="A480" s="221">
        <v>476</v>
      </c>
      <c r="B480" s="221" t="s">
        <v>1774</v>
      </c>
      <c r="C480" s="221" t="s">
        <v>1933</v>
      </c>
      <c r="D480" s="221">
        <v>0</v>
      </c>
      <c r="E480" s="221">
        <v>1</v>
      </c>
      <c r="F480" s="221">
        <v>1</v>
      </c>
    </row>
    <row r="481" spans="1:6">
      <c r="A481" s="221">
        <v>477</v>
      </c>
      <c r="B481" s="221" t="s">
        <v>1775</v>
      </c>
      <c r="C481" s="221" t="s">
        <v>1933</v>
      </c>
      <c r="D481" s="221">
        <v>0</v>
      </c>
      <c r="E481" s="221">
        <v>1</v>
      </c>
      <c r="F481" s="221">
        <v>1</v>
      </c>
    </row>
    <row r="482" spans="1:6">
      <c r="A482" s="221">
        <v>478</v>
      </c>
      <c r="B482" s="221" t="s">
        <v>1776</v>
      </c>
      <c r="C482" s="221" t="s">
        <v>1933</v>
      </c>
      <c r="D482" s="221">
        <v>67</v>
      </c>
      <c r="E482" s="221">
        <v>4</v>
      </c>
      <c r="F482" s="221">
        <v>71</v>
      </c>
    </row>
    <row r="483" spans="1:6">
      <c r="A483" s="221">
        <v>479</v>
      </c>
      <c r="B483" s="221" t="s">
        <v>1777</v>
      </c>
      <c r="C483" s="221" t="s">
        <v>1933</v>
      </c>
      <c r="D483" s="221">
        <v>1</v>
      </c>
      <c r="E483" s="221">
        <v>0</v>
      </c>
      <c r="F483" s="221">
        <v>1</v>
      </c>
    </row>
    <row r="484" spans="1:6">
      <c r="A484" s="221">
        <v>480</v>
      </c>
      <c r="B484" s="221" t="s">
        <v>1778</v>
      </c>
      <c r="C484" s="221" t="s">
        <v>1933</v>
      </c>
      <c r="D484" s="221">
        <v>11</v>
      </c>
      <c r="E484" s="221">
        <v>11</v>
      </c>
      <c r="F484" s="221">
        <v>22</v>
      </c>
    </row>
    <row r="485" spans="1:6">
      <c r="A485" s="221">
        <v>481</v>
      </c>
      <c r="B485" s="221" t="s">
        <v>1779</v>
      </c>
      <c r="C485" s="221" t="s">
        <v>1933</v>
      </c>
      <c r="D485" s="221">
        <v>9</v>
      </c>
      <c r="E485" s="221">
        <v>5</v>
      </c>
      <c r="F485" s="221">
        <v>14</v>
      </c>
    </row>
    <row r="486" spans="1:6">
      <c r="A486" s="221">
        <v>482</v>
      </c>
      <c r="B486" s="221" t="s">
        <v>1780</v>
      </c>
      <c r="C486" s="221" t="s">
        <v>1933</v>
      </c>
      <c r="D486" s="221">
        <v>4</v>
      </c>
      <c r="E486" s="221">
        <v>0</v>
      </c>
      <c r="F486" s="221">
        <v>4</v>
      </c>
    </row>
    <row r="487" spans="1:6">
      <c r="A487" s="221">
        <v>483</v>
      </c>
      <c r="B487" s="221" t="s">
        <v>1781</v>
      </c>
      <c r="C487" s="221" t="s">
        <v>1933</v>
      </c>
      <c r="D487" s="221">
        <v>0</v>
      </c>
      <c r="E487" s="221">
        <v>24</v>
      </c>
      <c r="F487" s="221">
        <v>24</v>
      </c>
    </row>
    <row r="488" spans="1:6">
      <c r="A488" s="221">
        <v>484</v>
      </c>
      <c r="B488" s="221" t="s">
        <v>1782</v>
      </c>
      <c r="C488" s="221" t="s">
        <v>1933</v>
      </c>
      <c r="D488" s="221">
        <v>0</v>
      </c>
      <c r="E488" s="221">
        <v>12</v>
      </c>
      <c r="F488" s="221">
        <v>12</v>
      </c>
    </row>
    <row r="489" spans="1:6">
      <c r="A489" s="221">
        <v>485</v>
      </c>
      <c r="B489" s="221" t="s">
        <v>1783</v>
      </c>
      <c r="C489" s="221" t="s">
        <v>1933</v>
      </c>
      <c r="D489" s="221">
        <v>6</v>
      </c>
      <c r="E489" s="221">
        <v>14</v>
      </c>
      <c r="F489" s="221">
        <v>20</v>
      </c>
    </row>
    <row r="490" spans="1:6">
      <c r="A490" s="221">
        <v>486</v>
      </c>
      <c r="B490" s="221" t="s">
        <v>1784</v>
      </c>
      <c r="C490" s="221" t="s">
        <v>1933</v>
      </c>
      <c r="D490" s="221">
        <v>3</v>
      </c>
      <c r="E490" s="221">
        <v>1</v>
      </c>
      <c r="F490" s="221">
        <v>4</v>
      </c>
    </row>
    <row r="491" spans="1:6">
      <c r="A491" s="221">
        <v>487</v>
      </c>
      <c r="B491" s="221" t="s">
        <v>1785</v>
      </c>
      <c r="C491" s="221" t="s">
        <v>1933</v>
      </c>
      <c r="D491" s="221">
        <v>9</v>
      </c>
      <c r="E491" s="221">
        <v>5</v>
      </c>
      <c r="F491" s="221">
        <v>14</v>
      </c>
    </row>
    <row r="492" spans="1:6">
      <c r="A492" s="221">
        <v>488</v>
      </c>
      <c r="B492" s="221" t="s">
        <v>1786</v>
      </c>
      <c r="C492" s="221" t="s">
        <v>1933</v>
      </c>
      <c r="D492" s="221">
        <v>2</v>
      </c>
      <c r="E492" s="221">
        <v>2</v>
      </c>
      <c r="F492" s="221">
        <v>4</v>
      </c>
    </row>
    <row r="493" spans="1:6">
      <c r="A493" s="221">
        <v>489</v>
      </c>
      <c r="B493" s="221" t="s">
        <v>1787</v>
      </c>
      <c r="C493" s="221" t="s">
        <v>1933</v>
      </c>
      <c r="D493" s="221">
        <v>0</v>
      </c>
      <c r="E493" s="221">
        <v>5</v>
      </c>
      <c r="F493" s="221">
        <v>5</v>
      </c>
    </row>
    <row r="494" spans="1:6">
      <c r="A494" s="221">
        <v>490</v>
      </c>
      <c r="B494" s="221" t="s">
        <v>1788</v>
      </c>
      <c r="C494" s="221" t="s">
        <v>1933</v>
      </c>
      <c r="D494" s="221">
        <v>3</v>
      </c>
      <c r="E494" s="221">
        <v>0</v>
      </c>
      <c r="F494" s="221">
        <v>3</v>
      </c>
    </row>
    <row r="495" spans="1:6">
      <c r="A495" s="221">
        <v>491</v>
      </c>
      <c r="B495" s="221" t="s">
        <v>1789</v>
      </c>
      <c r="C495" s="221" t="s">
        <v>1933</v>
      </c>
      <c r="D495" s="221">
        <v>4</v>
      </c>
      <c r="E495" s="221">
        <v>5</v>
      </c>
      <c r="F495" s="221">
        <v>9</v>
      </c>
    </row>
    <row r="496" spans="1:6">
      <c r="A496" s="221">
        <v>492</v>
      </c>
      <c r="B496" s="221" t="s">
        <v>1790</v>
      </c>
      <c r="C496" s="221" t="s">
        <v>1933</v>
      </c>
      <c r="D496" s="221">
        <v>1</v>
      </c>
      <c r="E496" s="221">
        <v>0</v>
      </c>
      <c r="F496" s="221">
        <v>1</v>
      </c>
    </row>
    <row r="497" spans="1:6">
      <c r="A497" s="221">
        <v>493</v>
      </c>
      <c r="B497" s="221" t="s">
        <v>1791</v>
      </c>
      <c r="C497" s="221" t="s">
        <v>1933</v>
      </c>
      <c r="D497" s="221">
        <v>129</v>
      </c>
      <c r="E497" s="221">
        <v>162</v>
      </c>
      <c r="F497" s="221">
        <v>291</v>
      </c>
    </row>
    <row r="498" spans="1:6">
      <c r="A498" s="221">
        <v>494</v>
      </c>
      <c r="B498" s="221" t="s">
        <v>1792</v>
      </c>
      <c r="C498" s="221" t="s">
        <v>1934</v>
      </c>
      <c r="D498" s="221">
        <v>6</v>
      </c>
      <c r="E498" s="221">
        <v>3</v>
      </c>
      <c r="F498" s="221">
        <v>9</v>
      </c>
    </row>
    <row r="499" spans="1:6">
      <c r="A499" s="221">
        <v>495</v>
      </c>
      <c r="B499" s="221" t="s">
        <v>1793</v>
      </c>
      <c r="C499" s="221" t="s">
        <v>1934</v>
      </c>
      <c r="D499" s="221">
        <v>92</v>
      </c>
      <c r="E499" s="221">
        <v>12</v>
      </c>
      <c r="F499" s="221">
        <v>104</v>
      </c>
    </row>
    <row r="500" spans="1:6">
      <c r="A500" s="221">
        <v>496</v>
      </c>
      <c r="B500" s="221" t="s">
        <v>1794</v>
      </c>
      <c r="C500" s="221" t="s">
        <v>1934</v>
      </c>
      <c r="D500" s="221">
        <v>1</v>
      </c>
      <c r="E500" s="221">
        <v>4</v>
      </c>
      <c r="F500" s="221">
        <v>5</v>
      </c>
    </row>
    <row r="501" spans="1:6">
      <c r="A501" s="221">
        <v>497</v>
      </c>
      <c r="B501" s="221" t="s">
        <v>1795</v>
      </c>
      <c r="C501" s="221" t="s">
        <v>1934</v>
      </c>
      <c r="D501" s="221">
        <v>13</v>
      </c>
      <c r="E501" s="221">
        <v>12</v>
      </c>
      <c r="F501" s="221">
        <v>25</v>
      </c>
    </row>
    <row r="502" spans="1:6">
      <c r="A502" s="221">
        <v>498</v>
      </c>
      <c r="B502" s="221" t="s">
        <v>1796</v>
      </c>
      <c r="C502" s="221" t="s">
        <v>1934</v>
      </c>
      <c r="D502" s="221">
        <v>10</v>
      </c>
      <c r="E502" s="221">
        <v>1</v>
      </c>
      <c r="F502" s="221">
        <v>11</v>
      </c>
    </row>
    <row r="503" spans="1:6">
      <c r="A503" s="221">
        <v>499</v>
      </c>
      <c r="B503" s="221" t="s">
        <v>1797</v>
      </c>
      <c r="C503" s="221" t="s">
        <v>1934</v>
      </c>
      <c r="D503" s="221">
        <v>6</v>
      </c>
      <c r="E503" s="221">
        <v>4</v>
      </c>
      <c r="F503" s="221">
        <v>10</v>
      </c>
    </row>
    <row r="504" spans="1:6">
      <c r="A504" s="221">
        <v>500</v>
      </c>
      <c r="B504" s="221" t="s">
        <v>1798</v>
      </c>
      <c r="C504" s="221" t="s">
        <v>1934</v>
      </c>
      <c r="D504" s="221">
        <v>11</v>
      </c>
      <c r="E504" s="221">
        <v>95</v>
      </c>
      <c r="F504" s="221">
        <v>106</v>
      </c>
    </row>
    <row r="505" spans="1:6">
      <c r="A505" s="221">
        <v>501</v>
      </c>
      <c r="B505" s="221" t="s">
        <v>1799</v>
      </c>
      <c r="C505" s="221" t="s">
        <v>1934</v>
      </c>
      <c r="D505" s="221">
        <v>0</v>
      </c>
      <c r="E505" s="221">
        <v>1</v>
      </c>
      <c r="F505" s="221">
        <v>1</v>
      </c>
    </row>
    <row r="506" spans="1:6">
      <c r="A506" s="221">
        <v>502</v>
      </c>
      <c r="B506" s="221" t="s">
        <v>1800</v>
      </c>
      <c r="C506" s="221" t="s">
        <v>1934</v>
      </c>
      <c r="D506" s="221">
        <v>1</v>
      </c>
      <c r="E506" s="221">
        <v>10</v>
      </c>
      <c r="F506" s="221">
        <v>11</v>
      </c>
    </row>
    <row r="507" spans="1:6">
      <c r="A507" s="221">
        <v>503</v>
      </c>
      <c r="B507" s="221" t="s">
        <v>1801</v>
      </c>
      <c r="C507" s="221" t="s">
        <v>1934</v>
      </c>
      <c r="D507" s="221">
        <v>3</v>
      </c>
      <c r="E507" s="221">
        <v>2</v>
      </c>
      <c r="F507" s="221">
        <v>5</v>
      </c>
    </row>
    <row r="508" spans="1:6">
      <c r="A508" s="221">
        <v>504</v>
      </c>
      <c r="B508" s="221" t="s">
        <v>1802</v>
      </c>
      <c r="C508" s="221" t="s">
        <v>1934</v>
      </c>
      <c r="D508" s="221">
        <v>1</v>
      </c>
      <c r="E508" s="221">
        <v>2</v>
      </c>
      <c r="F508" s="221">
        <v>3</v>
      </c>
    </row>
    <row r="509" spans="1:6">
      <c r="A509" s="221">
        <v>505</v>
      </c>
      <c r="B509" s="221" t="s">
        <v>1803</v>
      </c>
      <c r="C509" s="221" t="s">
        <v>1935</v>
      </c>
      <c r="D509" s="221">
        <v>123</v>
      </c>
      <c r="E509" s="221">
        <v>62</v>
      </c>
      <c r="F509" s="221">
        <v>185</v>
      </c>
    </row>
    <row r="510" spans="1:6">
      <c r="A510" s="221">
        <v>506</v>
      </c>
      <c r="B510" s="221" t="s">
        <v>1804</v>
      </c>
      <c r="C510" s="221" t="s">
        <v>1935</v>
      </c>
      <c r="D510" s="221">
        <v>16</v>
      </c>
      <c r="E510" s="221">
        <v>20</v>
      </c>
      <c r="F510" s="221">
        <v>36</v>
      </c>
    </row>
    <row r="511" spans="1:6">
      <c r="A511" s="221">
        <v>507</v>
      </c>
      <c r="B511" s="221" t="s">
        <v>1805</v>
      </c>
      <c r="C511" s="221" t="s">
        <v>1935</v>
      </c>
      <c r="D511" s="221">
        <v>1</v>
      </c>
      <c r="E511" s="221">
        <v>0</v>
      </c>
      <c r="F511" s="221">
        <v>1</v>
      </c>
    </row>
    <row r="512" spans="1:6">
      <c r="A512" s="221">
        <v>508</v>
      </c>
      <c r="B512" s="221" t="s">
        <v>1806</v>
      </c>
      <c r="C512" s="221" t="s">
        <v>1935</v>
      </c>
      <c r="D512" s="221">
        <v>2</v>
      </c>
      <c r="E512" s="221">
        <v>0</v>
      </c>
      <c r="F512" s="221">
        <v>2</v>
      </c>
    </row>
    <row r="513" spans="1:6">
      <c r="A513" s="221">
        <v>509</v>
      </c>
      <c r="B513" s="221" t="s">
        <v>1807</v>
      </c>
      <c r="C513" s="221" t="s">
        <v>1935</v>
      </c>
      <c r="D513" s="221">
        <v>2</v>
      </c>
      <c r="E513" s="221">
        <v>0</v>
      </c>
      <c r="F513" s="221">
        <v>2</v>
      </c>
    </row>
    <row r="514" spans="1:6">
      <c r="A514" s="221">
        <v>510</v>
      </c>
      <c r="B514" s="221" t="s">
        <v>1808</v>
      </c>
      <c r="C514" s="221" t="s">
        <v>1935</v>
      </c>
      <c r="D514" s="221">
        <v>78</v>
      </c>
      <c r="E514" s="221">
        <v>0</v>
      </c>
      <c r="F514" s="221">
        <v>78</v>
      </c>
    </row>
    <row r="515" spans="1:6">
      <c r="A515" s="221">
        <v>511</v>
      </c>
      <c r="B515" s="221" t="s">
        <v>1809</v>
      </c>
      <c r="C515" s="221" t="s">
        <v>1935</v>
      </c>
      <c r="D515" s="221">
        <v>1</v>
      </c>
      <c r="E515" s="221">
        <v>0</v>
      </c>
      <c r="F515" s="221">
        <v>1</v>
      </c>
    </row>
    <row r="516" spans="1:6">
      <c r="A516" s="221">
        <v>512</v>
      </c>
      <c r="B516" s="221" t="s">
        <v>1810</v>
      </c>
      <c r="C516" s="221" t="s">
        <v>1935</v>
      </c>
      <c r="D516" s="221">
        <v>2</v>
      </c>
      <c r="E516" s="221">
        <v>1</v>
      </c>
      <c r="F516" s="221">
        <v>3</v>
      </c>
    </row>
    <row r="517" spans="1:6">
      <c r="A517" s="221">
        <v>513</v>
      </c>
      <c r="B517" s="221" t="s">
        <v>1811</v>
      </c>
      <c r="C517" s="221" t="s">
        <v>1935</v>
      </c>
      <c r="D517" s="221">
        <v>24</v>
      </c>
      <c r="E517" s="221">
        <v>30</v>
      </c>
      <c r="F517" s="221">
        <v>54</v>
      </c>
    </row>
    <row r="518" spans="1:6">
      <c r="A518" s="221">
        <v>514</v>
      </c>
      <c r="B518" s="221" t="s">
        <v>1812</v>
      </c>
      <c r="C518" s="221" t="s">
        <v>1935</v>
      </c>
      <c r="D518" s="221">
        <v>1</v>
      </c>
      <c r="E518" s="221">
        <v>4</v>
      </c>
      <c r="F518" s="221">
        <v>5</v>
      </c>
    </row>
    <row r="519" spans="1:6">
      <c r="A519" s="221">
        <v>515</v>
      </c>
      <c r="B519" s="221" t="s">
        <v>1317</v>
      </c>
      <c r="C519" s="221" t="s">
        <v>1935</v>
      </c>
      <c r="D519" s="221">
        <v>307</v>
      </c>
      <c r="E519" s="221">
        <v>4753</v>
      </c>
      <c r="F519" s="221">
        <v>5060</v>
      </c>
    </row>
    <row r="520" spans="1:6">
      <c r="A520" s="221">
        <v>516</v>
      </c>
      <c r="B520" s="221" t="s">
        <v>1813</v>
      </c>
      <c r="C520" s="221" t="s">
        <v>1935</v>
      </c>
      <c r="D520" s="221">
        <v>2904</v>
      </c>
      <c r="E520" s="221">
        <v>5148</v>
      </c>
      <c r="F520" s="221">
        <v>8052</v>
      </c>
    </row>
    <row r="521" spans="1:6">
      <c r="A521" s="221">
        <v>517</v>
      </c>
      <c r="B521" s="221" t="s">
        <v>1814</v>
      </c>
      <c r="C521" s="221" t="s">
        <v>1935</v>
      </c>
      <c r="D521" s="221">
        <v>201</v>
      </c>
      <c r="E521" s="221">
        <v>144</v>
      </c>
      <c r="F521" s="221">
        <v>345</v>
      </c>
    </row>
    <row r="522" spans="1:6">
      <c r="A522" s="221">
        <v>518</v>
      </c>
      <c r="B522" s="221" t="s">
        <v>1815</v>
      </c>
      <c r="C522" s="221" t="s">
        <v>1935</v>
      </c>
      <c r="D522" s="221">
        <v>51</v>
      </c>
      <c r="E522" s="221">
        <v>6</v>
      </c>
      <c r="F522" s="221">
        <v>57</v>
      </c>
    </row>
    <row r="523" spans="1:6">
      <c r="A523" s="221">
        <v>519</v>
      </c>
      <c r="B523" s="221" t="s">
        <v>1816</v>
      </c>
      <c r="C523" s="221" t="s">
        <v>1935</v>
      </c>
      <c r="D523" s="221">
        <v>946</v>
      </c>
      <c r="E523" s="221">
        <v>503</v>
      </c>
      <c r="F523" s="221">
        <v>1449</v>
      </c>
    </row>
    <row r="524" spans="1:6">
      <c r="A524" s="221">
        <v>520</v>
      </c>
      <c r="B524" s="221" t="s">
        <v>1817</v>
      </c>
      <c r="C524" s="221" t="s">
        <v>1935</v>
      </c>
      <c r="D524" s="221">
        <v>482</v>
      </c>
      <c r="E524" s="221">
        <v>452</v>
      </c>
      <c r="F524" s="221">
        <v>934</v>
      </c>
    </row>
    <row r="525" spans="1:6">
      <c r="A525" s="221">
        <v>521</v>
      </c>
      <c r="B525" s="221" t="s">
        <v>1818</v>
      </c>
      <c r="C525" s="221" t="s">
        <v>1935</v>
      </c>
      <c r="D525" s="221">
        <v>1</v>
      </c>
      <c r="E525" s="221">
        <v>2</v>
      </c>
      <c r="F525" s="221">
        <v>3</v>
      </c>
    </row>
    <row r="526" spans="1:6">
      <c r="A526" s="221">
        <v>522</v>
      </c>
      <c r="B526" s="221" t="s">
        <v>1819</v>
      </c>
      <c r="C526" s="221" t="s">
        <v>1935</v>
      </c>
      <c r="D526" s="221">
        <v>16</v>
      </c>
      <c r="E526" s="221">
        <v>6</v>
      </c>
      <c r="F526" s="221">
        <v>22</v>
      </c>
    </row>
    <row r="527" spans="1:6">
      <c r="A527" s="221">
        <v>523</v>
      </c>
      <c r="B527" s="221" t="s">
        <v>1820</v>
      </c>
      <c r="C527" s="221" t="s">
        <v>1935</v>
      </c>
      <c r="D527" s="221">
        <v>9</v>
      </c>
      <c r="E527" s="221">
        <v>1</v>
      </c>
      <c r="F527" s="221">
        <v>10</v>
      </c>
    </row>
    <row r="528" spans="1:6">
      <c r="A528" s="221">
        <v>524</v>
      </c>
      <c r="B528" s="221" t="s">
        <v>1821</v>
      </c>
      <c r="C528" s="221" t="s">
        <v>1935</v>
      </c>
      <c r="D528" s="221">
        <v>1112</v>
      </c>
      <c r="E528" s="221">
        <v>476</v>
      </c>
      <c r="F528" s="221">
        <v>1588</v>
      </c>
    </row>
    <row r="529" spans="1:6">
      <c r="A529" s="221">
        <v>525</v>
      </c>
      <c r="B529" s="221" t="s">
        <v>1822</v>
      </c>
      <c r="C529" s="221" t="s">
        <v>1935</v>
      </c>
      <c r="D529" s="221">
        <v>192</v>
      </c>
      <c r="E529" s="221">
        <v>140</v>
      </c>
      <c r="F529" s="221">
        <v>332</v>
      </c>
    </row>
    <row r="530" spans="1:6">
      <c r="A530" s="221">
        <v>526</v>
      </c>
      <c r="B530" s="221" t="s">
        <v>1823</v>
      </c>
      <c r="C530" s="221" t="s">
        <v>1935</v>
      </c>
      <c r="D530" s="221">
        <v>87</v>
      </c>
      <c r="E530" s="221">
        <v>73</v>
      </c>
      <c r="F530" s="221">
        <v>160</v>
      </c>
    </row>
    <row r="531" spans="1:6">
      <c r="A531" s="221">
        <v>527</v>
      </c>
      <c r="B531" s="221" t="s">
        <v>1824</v>
      </c>
      <c r="C531" s="221" t="s">
        <v>1935</v>
      </c>
      <c r="D531" s="221">
        <v>0</v>
      </c>
      <c r="E531" s="221">
        <v>1</v>
      </c>
      <c r="F531" s="221">
        <v>1</v>
      </c>
    </row>
    <row r="532" spans="1:6">
      <c r="A532" s="221">
        <v>528</v>
      </c>
      <c r="B532" s="221" t="s">
        <v>1825</v>
      </c>
      <c r="C532" s="221" t="s">
        <v>1935</v>
      </c>
      <c r="D532" s="221">
        <v>0</v>
      </c>
      <c r="E532" s="221">
        <v>10</v>
      </c>
      <c r="F532" s="221">
        <v>10</v>
      </c>
    </row>
    <row r="533" spans="1:6">
      <c r="A533" s="221">
        <v>529</v>
      </c>
      <c r="B533" s="221" t="s">
        <v>1826</v>
      </c>
      <c r="C533" s="221" t="s">
        <v>1935</v>
      </c>
      <c r="D533" s="221">
        <v>122</v>
      </c>
      <c r="E533" s="221">
        <v>62</v>
      </c>
      <c r="F533" s="221">
        <v>184</v>
      </c>
    </row>
    <row r="534" spans="1:6">
      <c r="A534" s="221">
        <v>530</v>
      </c>
      <c r="B534" s="221" t="s">
        <v>1827</v>
      </c>
      <c r="C534" s="221" t="s">
        <v>1935</v>
      </c>
      <c r="D534" s="221">
        <v>13</v>
      </c>
      <c r="E534" s="221">
        <v>0</v>
      </c>
      <c r="F534" s="221">
        <v>13</v>
      </c>
    </row>
    <row r="535" spans="1:6">
      <c r="A535" s="221">
        <v>531</v>
      </c>
      <c r="B535" s="221" t="s">
        <v>1828</v>
      </c>
      <c r="C535" s="221" t="s">
        <v>1935</v>
      </c>
      <c r="D535" s="221">
        <v>8</v>
      </c>
      <c r="E535" s="221">
        <v>5</v>
      </c>
      <c r="F535" s="221">
        <v>13</v>
      </c>
    </row>
    <row r="536" spans="1:6">
      <c r="A536" s="221">
        <v>532</v>
      </c>
      <c r="B536" s="221" t="s">
        <v>1829</v>
      </c>
      <c r="C536" s="221" t="s">
        <v>1936</v>
      </c>
      <c r="D536" s="221">
        <v>2784</v>
      </c>
      <c r="E536" s="221">
        <v>246</v>
      </c>
      <c r="F536" s="221">
        <v>3030</v>
      </c>
    </row>
    <row r="537" spans="1:6">
      <c r="A537" s="221">
        <v>533</v>
      </c>
      <c r="B537" s="221" t="s">
        <v>1830</v>
      </c>
      <c r="C537" s="221" t="s">
        <v>1936</v>
      </c>
      <c r="D537" s="221">
        <v>1</v>
      </c>
      <c r="E537" s="221">
        <v>0</v>
      </c>
      <c r="F537" s="221">
        <v>1</v>
      </c>
    </row>
    <row r="538" spans="1:6">
      <c r="A538" s="221">
        <v>534</v>
      </c>
      <c r="B538" s="221" t="s">
        <v>1831</v>
      </c>
      <c r="C538" s="221" t="s">
        <v>1936</v>
      </c>
      <c r="D538" s="221">
        <v>2</v>
      </c>
      <c r="E538" s="221">
        <v>1</v>
      </c>
      <c r="F538" s="221">
        <v>3</v>
      </c>
    </row>
    <row r="539" spans="1:6">
      <c r="A539" s="221">
        <v>535</v>
      </c>
      <c r="B539" s="221" t="s">
        <v>1832</v>
      </c>
      <c r="C539" s="221" t="s">
        <v>1936</v>
      </c>
      <c r="D539" s="221">
        <v>21</v>
      </c>
      <c r="E539" s="221">
        <v>28</v>
      </c>
      <c r="F539" s="221">
        <v>49</v>
      </c>
    </row>
    <row r="540" spans="1:6">
      <c r="A540" s="221">
        <v>536</v>
      </c>
      <c r="B540" s="221" t="s">
        <v>1833</v>
      </c>
      <c r="C540" s="221" t="s">
        <v>1936</v>
      </c>
      <c r="D540" s="221">
        <v>24</v>
      </c>
      <c r="E540" s="221">
        <v>46</v>
      </c>
      <c r="F540" s="221">
        <v>70</v>
      </c>
    </row>
    <row r="541" spans="1:6">
      <c r="A541" s="221">
        <v>537</v>
      </c>
      <c r="B541" s="221" t="s">
        <v>1834</v>
      </c>
      <c r="C541" s="221" t="s">
        <v>1936</v>
      </c>
      <c r="D541" s="221">
        <v>42</v>
      </c>
      <c r="E541" s="221">
        <v>26</v>
      </c>
      <c r="F541" s="221">
        <v>68</v>
      </c>
    </row>
    <row r="542" spans="1:6">
      <c r="A542" s="221">
        <v>538</v>
      </c>
      <c r="B542" s="221" t="s">
        <v>1835</v>
      </c>
      <c r="C542" s="221" t="s">
        <v>1936</v>
      </c>
      <c r="D542" s="221">
        <v>50</v>
      </c>
      <c r="E542" s="221">
        <v>53</v>
      </c>
      <c r="F542" s="221">
        <v>103</v>
      </c>
    </row>
    <row r="543" spans="1:6">
      <c r="A543" s="221">
        <v>539</v>
      </c>
      <c r="B543" s="221" t="s">
        <v>1836</v>
      </c>
      <c r="C543" s="221" t="s">
        <v>1936</v>
      </c>
      <c r="D543" s="221">
        <v>6</v>
      </c>
      <c r="E543" s="221">
        <v>17</v>
      </c>
      <c r="F543" s="221">
        <v>23</v>
      </c>
    </row>
    <row r="544" spans="1:6">
      <c r="A544" s="221">
        <v>540</v>
      </c>
      <c r="B544" s="221" t="s">
        <v>1837</v>
      </c>
      <c r="C544" s="221" t="s">
        <v>1936</v>
      </c>
      <c r="D544" s="221">
        <v>43</v>
      </c>
      <c r="E544" s="221">
        <v>72</v>
      </c>
      <c r="F544" s="221">
        <v>115</v>
      </c>
    </row>
    <row r="545" spans="1:6">
      <c r="A545" s="221">
        <v>541</v>
      </c>
      <c r="B545" s="221" t="s">
        <v>1838</v>
      </c>
      <c r="C545" s="221" t="s">
        <v>1936</v>
      </c>
      <c r="D545" s="221">
        <v>28</v>
      </c>
      <c r="E545" s="221">
        <v>15</v>
      </c>
      <c r="F545" s="221">
        <v>43</v>
      </c>
    </row>
    <row r="546" spans="1:6">
      <c r="A546" s="221">
        <v>542</v>
      </c>
      <c r="B546" s="221" t="s">
        <v>1839</v>
      </c>
      <c r="C546" s="221" t="s">
        <v>1936</v>
      </c>
      <c r="D546" s="221">
        <v>3</v>
      </c>
      <c r="E546" s="221">
        <v>0</v>
      </c>
      <c r="F546" s="221">
        <v>3</v>
      </c>
    </row>
    <row r="547" spans="1:6">
      <c r="A547" s="221">
        <v>543</v>
      </c>
      <c r="B547" s="221" t="s">
        <v>1840</v>
      </c>
      <c r="C547" s="221" t="s">
        <v>1936</v>
      </c>
      <c r="D547" s="221">
        <v>5</v>
      </c>
      <c r="E547" s="221">
        <v>4</v>
      </c>
      <c r="F547" s="221">
        <v>9</v>
      </c>
    </row>
    <row r="548" spans="1:6">
      <c r="A548" s="221">
        <v>544</v>
      </c>
      <c r="B548" s="221" t="s">
        <v>1841</v>
      </c>
      <c r="C548" s="221" t="s">
        <v>1936</v>
      </c>
      <c r="D548" s="221">
        <v>2</v>
      </c>
      <c r="E548" s="221">
        <v>1</v>
      </c>
      <c r="F548" s="221">
        <v>3</v>
      </c>
    </row>
    <row r="549" spans="1:6">
      <c r="A549" s="221">
        <v>545</v>
      </c>
      <c r="B549" s="221" t="s">
        <v>1842</v>
      </c>
      <c r="C549" s="221" t="s">
        <v>1936</v>
      </c>
      <c r="D549" s="221">
        <v>3</v>
      </c>
      <c r="E549" s="221">
        <v>0</v>
      </c>
      <c r="F549" s="221">
        <v>3</v>
      </c>
    </row>
    <row r="550" spans="1:6">
      <c r="A550" s="221">
        <v>546</v>
      </c>
      <c r="B550" s="221" t="s">
        <v>1843</v>
      </c>
      <c r="C550" s="221" t="s">
        <v>1936</v>
      </c>
      <c r="D550" s="221">
        <v>87</v>
      </c>
      <c r="E550" s="221">
        <v>4</v>
      </c>
      <c r="F550" s="221">
        <v>91</v>
      </c>
    </row>
    <row r="551" spans="1:6">
      <c r="A551" s="221">
        <v>547</v>
      </c>
      <c r="B551" s="221" t="s">
        <v>1844</v>
      </c>
      <c r="C551" s="221" t="s">
        <v>1936</v>
      </c>
      <c r="D551" s="221">
        <v>176</v>
      </c>
      <c r="E551" s="221">
        <v>148</v>
      </c>
      <c r="F551" s="221">
        <v>324</v>
      </c>
    </row>
    <row r="552" spans="1:6">
      <c r="A552" s="221">
        <v>548</v>
      </c>
      <c r="B552" s="221" t="s">
        <v>1845</v>
      </c>
      <c r="C552" s="221" t="s">
        <v>1936</v>
      </c>
      <c r="D552" s="221">
        <v>0</v>
      </c>
      <c r="E552" s="221">
        <v>2</v>
      </c>
      <c r="F552" s="221">
        <v>2</v>
      </c>
    </row>
    <row r="553" spans="1:6">
      <c r="A553" s="221">
        <v>549</v>
      </c>
      <c r="B553" s="221" t="s">
        <v>1846</v>
      </c>
      <c r="C553" s="221" t="s">
        <v>1936</v>
      </c>
      <c r="D553" s="221">
        <v>2</v>
      </c>
      <c r="E553" s="221">
        <v>2</v>
      </c>
      <c r="F553" s="221">
        <v>4</v>
      </c>
    </row>
    <row r="554" spans="1:6">
      <c r="A554" s="221">
        <v>550</v>
      </c>
      <c r="B554" s="221" t="s">
        <v>1847</v>
      </c>
      <c r="C554" s="221" t="s">
        <v>1936</v>
      </c>
      <c r="D554" s="221">
        <v>34</v>
      </c>
      <c r="E554" s="221">
        <v>16</v>
      </c>
      <c r="F554" s="221">
        <v>50</v>
      </c>
    </row>
    <row r="555" spans="1:6">
      <c r="A555" s="221">
        <v>551</v>
      </c>
      <c r="B555" s="221" t="s">
        <v>1848</v>
      </c>
      <c r="C555" s="221" t="s">
        <v>1936</v>
      </c>
      <c r="D555" s="221">
        <v>1595</v>
      </c>
      <c r="E555" s="221">
        <v>1177</v>
      </c>
      <c r="F555" s="221">
        <v>2772</v>
      </c>
    </row>
    <row r="556" spans="1:6">
      <c r="A556" s="221">
        <v>552</v>
      </c>
      <c r="B556" s="221" t="s">
        <v>1849</v>
      </c>
      <c r="C556" s="221" t="s">
        <v>1936</v>
      </c>
      <c r="D556" s="221">
        <v>0</v>
      </c>
      <c r="E556" s="221">
        <v>3</v>
      </c>
      <c r="F556" s="221">
        <v>3</v>
      </c>
    </row>
    <row r="557" spans="1:6">
      <c r="A557" s="221">
        <v>553</v>
      </c>
      <c r="B557" s="221" t="s">
        <v>1850</v>
      </c>
      <c r="C557" s="221" t="s">
        <v>1936</v>
      </c>
      <c r="D557" s="221">
        <v>13</v>
      </c>
      <c r="E557" s="221">
        <v>0</v>
      </c>
      <c r="F557" s="221">
        <v>13</v>
      </c>
    </row>
    <row r="558" spans="1:6">
      <c r="A558" s="221">
        <v>554</v>
      </c>
      <c r="B558" s="221" t="s">
        <v>1851</v>
      </c>
      <c r="C558" s="221" t="s">
        <v>1936</v>
      </c>
      <c r="D558" s="221">
        <v>1</v>
      </c>
      <c r="E558" s="221">
        <v>22</v>
      </c>
      <c r="F558" s="221">
        <v>23</v>
      </c>
    </row>
    <row r="559" spans="1:6">
      <c r="A559" s="221">
        <v>555</v>
      </c>
      <c r="B559" s="221" t="s">
        <v>1852</v>
      </c>
      <c r="C559" s="221" t="s">
        <v>1936</v>
      </c>
      <c r="D559" s="221">
        <v>202</v>
      </c>
      <c r="E559" s="221">
        <v>37</v>
      </c>
      <c r="F559" s="221">
        <v>239</v>
      </c>
    </row>
    <row r="560" spans="1:6">
      <c r="A560" s="221">
        <v>556</v>
      </c>
      <c r="B560" s="221" t="s">
        <v>1853</v>
      </c>
      <c r="C560" s="221" t="s">
        <v>1936</v>
      </c>
      <c r="D560" s="221">
        <v>50</v>
      </c>
      <c r="E560" s="221">
        <v>62</v>
      </c>
      <c r="F560" s="221">
        <v>112</v>
      </c>
    </row>
    <row r="561" spans="1:6">
      <c r="A561" s="221">
        <v>557</v>
      </c>
      <c r="B561" s="221" t="s">
        <v>1854</v>
      </c>
      <c r="C561" s="221" t="s">
        <v>1936</v>
      </c>
      <c r="D561" s="221">
        <v>4</v>
      </c>
      <c r="E561" s="221">
        <v>0</v>
      </c>
      <c r="F561" s="221">
        <v>4</v>
      </c>
    </row>
    <row r="562" spans="1:6">
      <c r="A562" s="221">
        <v>558</v>
      </c>
      <c r="B562" s="221" t="s">
        <v>1855</v>
      </c>
      <c r="C562" s="221" t="s">
        <v>1936</v>
      </c>
      <c r="D562" s="221">
        <v>2</v>
      </c>
      <c r="E562" s="221">
        <v>15</v>
      </c>
      <c r="F562" s="221">
        <v>17</v>
      </c>
    </row>
    <row r="563" spans="1:6">
      <c r="A563" s="221">
        <v>559</v>
      </c>
      <c r="B563" s="221" t="s">
        <v>1856</v>
      </c>
      <c r="C563" s="221" t="s">
        <v>1936</v>
      </c>
      <c r="D563" s="221">
        <v>3</v>
      </c>
      <c r="E563" s="221">
        <v>1</v>
      </c>
      <c r="F563" s="221">
        <v>4</v>
      </c>
    </row>
    <row r="564" spans="1:6">
      <c r="A564" s="221">
        <v>560</v>
      </c>
      <c r="B564" s="221" t="s">
        <v>1857</v>
      </c>
      <c r="C564" s="221" t="s">
        <v>1937</v>
      </c>
      <c r="D564" s="221">
        <v>17</v>
      </c>
      <c r="E564" s="221">
        <v>13</v>
      </c>
      <c r="F564" s="221">
        <v>30</v>
      </c>
    </row>
    <row r="565" spans="1:6">
      <c r="A565" s="221">
        <v>561</v>
      </c>
      <c r="B565" s="221" t="s">
        <v>1858</v>
      </c>
      <c r="C565" s="221" t="s">
        <v>1937</v>
      </c>
      <c r="D565" s="221">
        <v>5</v>
      </c>
      <c r="E565" s="221">
        <v>0</v>
      </c>
      <c r="F565" s="221">
        <v>5</v>
      </c>
    </row>
    <row r="566" spans="1:6">
      <c r="A566" s="221">
        <v>562</v>
      </c>
      <c r="B566" s="221" t="s">
        <v>1859</v>
      </c>
      <c r="C566" s="221" t="s">
        <v>1937</v>
      </c>
      <c r="D566" s="221">
        <v>83</v>
      </c>
      <c r="E566" s="221">
        <v>7</v>
      </c>
      <c r="F566" s="221">
        <v>90</v>
      </c>
    </row>
    <row r="567" spans="1:6">
      <c r="A567" s="221">
        <v>563</v>
      </c>
      <c r="B567" s="221" t="s">
        <v>1860</v>
      </c>
      <c r="C567" s="221" t="s">
        <v>1937</v>
      </c>
      <c r="D567" s="221">
        <v>7</v>
      </c>
      <c r="E567" s="221">
        <v>0</v>
      </c>
      <c r="F567" s="221">
        <v>7</v>
      </c>
    </row>
    <row r="568" spans="1:6">
      <c r="A568" s="221">
        <v>564</v>
      </c>
      <c r="B568" s="221" t="s">
        <v>1861</v>
      </c>
      <c r="C568" s="221" t="s">
        <v>1937</v>
      </c>
      <c r="D568" s="221">
        <v>8</v>
      </c>
      <c r="E568" s="221">
        <v>1</v>
      </c>
      <c r="F568" s="221">
        <v>9</v>
      </c>
    </row>
    <row r="569" spans="1:6">
      <c r="A569" s="221">
        <v>565</v>
      </c>
      <c r="B569" s="221" t="s">
        <v>1862</v>
      </c>
      <c r="C569" s="221" t="s">
        <v>1937</v>
      </c>
      <c r="D569" s="221">
        <v>3</v>
      </c>
      <c r="E569" s="221">
        <v>0</v>
      </c>
      <c r="F569" s="221">
        <v>3</v>
      </c>
    </row>
    <row r="570" spans="1:6">
      <c r="A570" s="221">
        <v>566</v>
      </c>
      <c r="B570" s="221" t="s">
        <v>1863</v>
      </c>
      <c r="C570" s="221" t="s">
        <v>1937</v>
      </c>
      <c r="D570" s="221">
        <v>6</v>
      </c>
      <c r="E570" s="221">
        <v>0</v>
      </c>
      <c r="F570" s="221">
        <v>6</v>
      </c>
    </row>
    <row r="571" spans="1:6">
      <c r="A571" s="221">
        <v>567</v>
      </c>
      <c r="B571" s="221" t="s">
        <v>1864</v>
      </c>
      <c r="C571" s="221" t="s">
        <v>1937</v>
      </c>
      <c r="D571" s="221">
        <v>3</v>
      </c>
      <c r="E571" s="221">
        <v>0</v>
      </c>
      <c r="F571" s="221">
        <v>3</v>
      </c>
    </row>
    <row r="572" spans="1:6">
      <c r="A572" s="221">
        <v>568</v>
      </c>
      <c r="B572" s="221" t="s">
        <v>1865</v>
      </c>
      <c r="C572" s="221" t="s">
        <v>1937</v>
      </c>
      <c r="D572" s="221">
        <v>4</v>
      </c>
      <c r="E572" s="221">
        <v>0</v>
      </c>
      <c r="F572" s="221">
        <v>4</v>
      </c>
    </row>
    <row r="573" spans="1:6">
      <c r="A573" s="221">
        <v>569</v>
      </c>
      <c r="B573" s="221" t="s">
        <v>1866</v>
      </c>
      <c r="C573" s="221" t="s">
        <v>1937</v>
      </c>
      <c r="D573" s="221">
        <v>2</v>
      </c>
      <c r="E573" s="221">
        <v>1</v>
      </c>
      <c r="F573" s="221">
        <v>3</v>
      </c>
    </row>
    <row r="574" spans="1:6">
      <c r="A574" s="221">
        <v>570</v>
      </c>
      <c r="B574" s="221" t="s">
        <v>1867</v>
      </c>
      <c r="C574" s="221" t="s">
        <v>1937</v>
      </c>
      <c r="D574" s="221">
        <v>1</v>
      </c>
      <c r="E574" s="221">
        <v>0</v>
      </c>
      <c r="F574" s="221">
        <v>1</v>
      </c>
    </row>
    <row r="575" spans="1:6">
      <c r="A575" s="221">
        <v>571</v>
      </c>
      <c r="B575" s="221" t="s">
        <v>1868</v>
      </c>
      <c r="C575" s="221" t="s">
        <v>1937</v>
      </c>
      <c r="D575" s="221">
        <v>635</v>
      </c>
      <c r="E575" s="221">
        <v>8</v>
      </c>
      <c r="F575" s="221">
        <v>643</v>
      </c>
    </row>
    <row r="576" spans="1:6">
      <c r="A576" s="221">
        <v>572</v>
      </c>
      <c r="B576" s="221" t="s">
        <v>1869</v>
      </c>
      <c r="C576" s="221" t="s">
        <v>1937</v>
      </c>
      <c r="D576" s="221">
        <v>1</v>
      </c>
      <c r="E576" s="221">
        <v>0</v>
      </c>
      <c r="F576" s="221">
        <v>1</v>
      </c>
    </row>
    <row r="577" spans="1:6">
      <c r="A577" s="221">
        <v>573</v>
      </c>
      <c r="B577" s="221" t="s">
        <v>1870</v>
      </c>
      <c r="C577" s="221" t="s">
        <v>1937</v>
      </c>
      <c r="D577" s="221">
        <v>5</v>
      </c>
      <c r="E577" s="221">
        <v>0</v>
      </c>
      <c r="F577" s="221">
        <v>5</v>
      </c>
    </row>
    <row r="578" spans="1:6">
      <c r="A578" s="221">
        <v>574</v>
      </c>
      <c r="B578" s="221" t="s">
        <v>1871</v>
      </c>
      <c r="C578" s="221" t="s">
        <v>1937</v>
      </c>
      <c r="D578" s="221">
        <v>3</v>
      </c>
      <c r="E578" s="221">
        <v>3</v>
      </c>
      <c r="F578" s="221">
        <v>6</v>
      </c>
    </row>
    <row r="579" spans="1:6">
      <c r="A579" s="221">
        <v>575</v>
      </c>
      <c r="B579" s="221" t="s">
        <v>1872</v>
      </c>
      <c r="C579" s="221" t="s">
        <v>1937</v>
      </c>
      <c r="D579" s="221">
        <v>3</v>
      </c>
      <c r="E579" s="221">
        <v>0</v>
      </c>
      <c r="F579" s="221">
        <v>3</v>
      </c>
    </row>
    <row r="580" spans="1:6">
      <c r="A580" s="221">
        <v>576</v>
      </c>
      <c r="B580" s="221" t="s">
        <v>59</v>
      </c>
      <c r="C580" s="221" t="s">
        <v>1937</v>
      </c>
      <c r="D580" s="221">
        <v>0</v>
      </c>
      <c r="E580" s="221">
        <v>3</v>
      </c>
      <c r="F580" s="221">
        <v>3</v>
      </c>
    </row>
    <row r="581" spans="1:6">
      <c r="A581" s="221">
        <v>577</v>
      </c>
      <c r="B581" s="221" t="s">
        <v>1873</v>
      </c>
      <c r="C581" s="221" t="s">
        <v>1937</v>
      </c>
      <c r="D581" s="221">
        <v>40</v>
      </c>
      <c r="E581" s="221">
        <v>35</v>
      </c>
      <c r="F581" s="221">
        <v>75</v>
      </c>
    </row>
    <row r="582" spans="1:6">
      <c r="A582" s="221">
        <v>578</v>
      </c>
      <c r="B582" s="221" t="s">
        <v>1874</v>
      </c>
      <c r="C582" s="221" t="s">
        <v>1937</v>
      </c>
      <c r="D582" s="221">
        <v>7</v>
      </c>
      <c r="E582" s="221">
        <v>0</v>
      </c>
      <c r="F582" s="221">
        <v>7</v>
      </c>
    </row>
    <row r="583" spans="1:6">
      <c r="A583" s="221">
        <v>579</v>
      </c>
      <c r="B583" s="221" t="s">
        <v>1875</v>
      </c>
      <c r="C583" s="221" t="s">
        <v>1937</v>
      </c>
      <c r="D583" s="221">
        <v>2</v>
      </c>
      <c r="E583" s="221">
        <v>0</v>
      </c>
      <c r="F583" s="221">
        <v>2</v>
      </c>
    </row>
    <row r="584" spans="1:6">
      <c r="A584" s="221">
        <v>580</v>
      </c>
      <c r="B584" s="221" t="s">
        <v>1876</v>
      </c>
      <c r="C584" s="221" t="s">
        <v>1937</v>
      </c>
      <c r="D584" s="221">
        <v>1</v>
      </c>
      <c r="E584" s="221">
        <v>0</v>
      </c>
      <c r="F584" s="221">
        <v>1</v>
      </c>
    </row>
    <row r="585" spans="1:6">
      <c r="A585" s="221">
        <v>581</v>
      </c>
      <c r="B585" s="221" t="s">
        <v>1877</v>
      </c>
      <c r="C585" s="221" t="s">
        <v>1937</v>
      </c>
      <c r="D585" s="221">
        <v>1</v>
      </c>
      <c r="E585" s="221">
        <v>0</v>
      </c>
      <c r="F585" s="221">
        <v>1</v>
      </c>
    </row>
    <row r="586" spans="1:6">
      <c r="A586" s="221">
        <v>582</v>
      </c>
      <c r="B586" s="221" t="s">
        <v>1878</v>
      </c>
      <c r="C586" s="221" t="s">
        <v>1937</v>
      </c>
      <c r="D586" s="221">
        <v>2</v>
      </c>
      <c r="E586" s="221">
        <v>0</v>
      </c>
      <c r="F586" s="221">
        <v>2</v>
      </c>
    </row>
    <row r="587" spans="1:6">
      <c r="A587" s="221">
        <v>583</v>
      </c>
      <c r="B587" s="221" t="s">
        <v>1879</v>
      </c>
      <c r="C587" s="221" t="s">
        <v>1937</v>
      </c>
      <c r="D587" s="221">
        <v>2</v>
      </c>
      <c r="E587" s="221">
        <v>0</v>
      </c>
      <c r="F587" s="221">
        <v>2</v>
      </c>
    </row>
    <row r="588" spans="1:6">
      <c r="A588" s="221">
        <v>584</v>
      </c>
      <c r="B588" s="221" t="s">
        <v>1880</v>
      </c>
      <c r="C588" s="221" t="s">
        <v>1937</v>
      </c>
      <c r="D588" s="221">
        <v>11</v>
      </c>
      <c r="E588" s="221">
        <v>8</v>
      </c>
      <c r="F588" s="221">
        <v>19</v>
      </c>
    </row>
    <row r="589" spans="1:6">
      <c r="A589" s="221">
        <v>585</v>
      </c>
      <c r="B589" s="221" t="s">
        <v>1881</v>
      </c>
      <c r="C589" s="221" t="s">
        <v>1937</v>
      </c>
      <c r="D589" s="221">
        <v>59</v>
      </c>
      <c r="E589" s="221">
        <v>2</v>
      </c>
      <c r="F589" s="221">
        <v>61</v>
      </c>
    </row>
    <row r="590" spans="1:6">
      <c r="A590" s="221">
        <v>586</v>
      </c>
      <c r="B590" s="221" t="s">
        <v>1882</v>
      </c>
      <c r="C590" s="221" t="s">
        <v>1937</v>
      </c>
      <c r="D590" s="221">
        <v>8</v>
      </c>
      <c r="E590" s="221">
        <v>18</v>
      </c>
      <c r="F590" s="221">
        <v>26</v>
      </c>
    </row>
    <row r="591" spans="1:6">
      <c r="A591" s="221">
        <v>587</v>
      </c>
      <c r="B591" s="221" t="s">
        <v>1883</v>
      </c>
      <c r="C591" s="221" t="s">
        <v>1937</v>
      </c>
      <c r="D591" s="221">
        <v>2</v>
      </c>
      <c r="E591" s="221">
        <v>0</v>
      </c>
      <c r="F591" s="221">
        <v>2</v>
      </c>
    </row>
    <row r="592" spans="1:6">
      <c r="A592" s="221">
        <v>588</v>
      </c>
      <c r="B592" s="221" t="s">
        <v>1884</v>
      </c>
      <c r="C592" s="221" t="s">
        <v>1937</v>
      </c>
      <c r="D592" s="221">
        <v>996</v>
      </c>
      <c r="E592" s="221">
        <v>3179</v>
      </c>
      <c r="F592" s="221">
        <v>4175</v>
      </c>
    </row>
    <row r="593" spans="1:6">
      <c r="A593" s="221">
        <v>589</v>
      </c>
      <c r="B593" s="221" t="s">
        <v>1885</v>
      </c>
      <c r="C593" s="221" t="s">
        <v>1937</v>
      </c>
      <c r="D593" s="221">
        <v>1</v>
      </c>
      <c r="E593" s="221">
        <v>0</v>
      </c>
      <c r="F593" s="221">
        <v>1</v>
      </c>
    </row>
    <row r="594" spans="1:6">
      <c r="A594" s="221">
        <v>590</v>
      </c>
      <c r="B594" s="221" t="s">
        <v>1886</v>
      </c>
      <c r="C594" s="221" t="s">
        <v>1937</v>
      </c>
      <c r="D594" s="221">
        <v>0</v>
      </c>
      <c r="E594" s="221">
        <v>1</v>
      </c>
      <c r="F594" s="221">
        <v>1</v>
      </c>
    </row>
    <row r="595" spans="1:6">
      <c r="A595" s="221">
        <v>591</v>
      </c>
      <c r="B595" s="221" t="s">
        <v>1887</v>
      </c>
      <c r="C595" s="221" t="s">
        <v>1937</v>
      </c>
      <c r="D595" s="221">
        <v>21</v>
      </c>
      <c r="E595" s="221">
        <v>2</v>
      </c>
      <c r="F595" s="221">
        <v>23</v>
      </c>
    </row>
    <row r="596" spans="1:6">
      <c r="A596" s="221">
        <v>592</v>
      </c>
      <c r="B596" s="221" t="s">
        <v>1888</v>
      </c>
      <c r="C596" s="221" t="s">
        <v>1937</v>
      </c>
      <c r="D596" s="221">
        <v>8</v>
      </c>
      <c r="E596" s="221">
        <v>1</v>
      </c>
      <c r="F596" s="221">
        <v>9</v>
      </c>
    </row>
    <row r="597" spans="1:6">
      <c r="A597" s="221">
        <v>593</v>
      </c>
      <c r="B597" s="221" t="s">
        <v>1889</v>
      </c>
      <c r="C597" s="221" t="s">
        <v>1937</v>
      </c>
      <c r="D597" s="221">
        <v>1</v>
      </c>
      <c r="E597" s="221">
        <v>0</v>
      </c>
      <c r="F597" s="221">
        <v>1</v>
      </c>
    </row>
    <row r="598" spans="1:6">
      <c r="A598" s="221">
        <v>594</v>
      </c>
      <c r="B598" s="221" t="s">
        <v>1890</v>
      </c>
      <c r="C598" s="221" t="s">
        <v>1937</v>
      </c>
      <c r="D598" s="221">
        <v>0</v>
      </c>
      <c r="E598" s="221">
        <v>1</v>
      </c>
      <c r="F598" s="221">
        <v>1</v>
      </c>
    </row>
    <row r="599" spans="1:6">
      <c r="A599" s="221">
        <v>595</v>
      </c>
      <c r="B599" s="221" t="s">
        <v>1891</v>
      </c>
      <c r="C599" s="221" t="s">
        <v>1937</v>
      </c>
      <c r="D599" s="221">
        <v>3</v>
      </c>
      <c r="E599" s="221">
        <v>0</v>
      </c>
      <c r="F599" s="221">
        <v>3</v>
      </c>
    </row>
    <row r="600" spans="1:6">
      <c r="A600" s="221">
        <v>596</v>
      </c>
      <c r="B600" s="221" t="s">
        <v>1892</v>
      </c>
      <c r="C600" s="221" t="s">
        <v>1937</v>
      </c>
      <c r="D600" s="221">
        <v>6</v>
      </c>
      <c r="E600" s="221">
        <v>0</v>
      </c>
      <c r="F600" s="221">
        <v>6</v>
      </c>
    </row>
    <row r="601" spans="1:6">
      <c r="A601" s="221">
        <v>597</v>
      </c>
      <c r="B601" s="221" t="s">
        <v>1893</v>
      </c>
      <c r="C601" s="221" t="s">
        <v>1937</v>
      </c>
      <c r="D601" s="221">
        <v>0</v>
      </c>
      <c r="E601" s="221">
        <v>1</v>
      </c>
      <c r="F601" s="221">
        <v>1</v>
      </c>
    </row>
    <row r="602" spans="1:6">
      <c r="A602" s="221">
        <v>598</v>
      </c>
      <c r="B602" s="221" t="s">
        <v>1894</v>
      </c>
      <c r="C602" s="221" t="s">
        <v>1937</v>
      </c>
      <c r="D602" s="221">
        <v>5</v>
      </c>
      <c r="E602" s="221">
        <v>0</v>
      </c>
      <c r="F602" s="221">
        <v>5</v>
      </c>
    </row>
    <row r="603" spans="1:6">
      <c r="A603" s="221">
        <v>599</v>
      </c>
      <c r="B603" s="221" t="s">
        <v>1895</v>
      </c>
      <c r="C603" s="221" t="s">
        <v>1937</v>
      </c>
      <c r="D603" s="221">
        <v>1</v>
      </c>
      <c r="E603" s="221">
        <v>1</v>
      </c>
      <c r="F603" s="221">
        <v>2</v>
      </c>
    </row>
    <row r="604" spans="1:6">
      <c r="A604" s="221">
        <v>600</v>
      </c>
      <c r="B604" s="221" t="s">
        <v>1896</v>
      </c>
      <c r="C604" s="221" t="s">
        <v>1938</v>
      </c>
      <c r="D604" s="221">
        <v>3</v>
      </c>
      <c r="E604" s="221">
        <v>4</v>
      </c>
      <c r="F604" s="221">
        <v>7</v>
      </c>
    </row>
    <row r="605" spans="1:6">
      <c r="A605" s="221">
        <v>601</v>
      </c>
      <c r="B605" s="221" t="s">
        <v>1897</v>
      </c>
      <c r="C605" s="221" t="s">
        <v>1938</v>
      </c>
      <c r="D605" s="221">
        <v>19</v>
      </c>
      <c r="E605" s="221">
        <v>0</v>
      </c>
      <c r="F605" s="221">
        <v>19</v>
      </c>
    </row>
    <row r="606" spans="1:6">
      <c r="A606" s="221">
        <v>602</v>
      </c>
      <c r="B606" s="221" t="s">
        <v>1898</v>
      </c>
      <c r="C606" s="221" t="s">
        <v>1938</v>
      </c>
      <c r="D606" s="221">
        <v>1</v>
      </c>
      <c r="E606" s="221">
        <v>0</v>
      </c>
      <c r="F606" s="221">
        <v>1</v>
      </c>
    </row>
    <row r="607" spans="1:6">
      <c r="A607" s="221">
        <v>603</v>
      </c>
      <c r="B607" s="221" t="s">
        <v>1899</v>
      </c>
      <c r="C607" s="221" t="s">
        <v>1938</v>
      </c>
      <c r="D607" s="221">
        <v>6</v>
      </c>
      <c r="E607" s="221">
        <v>10</v>
      </c>
      <c r="F607" s="221">
        <v>16</v>
      </c>
    </row>
    <row r="608" spans="1:6">
      <c r="A608" s="221">
        <v>604</v>
      </c>
      <c r="B608" s="221" t="s">
        <v>1900</v>
      </c>
      <c r="C608" s="221" t="s">
        <v>1938</v>
      </c>
      <c r="D608" s="221">
        <v>0</v>
      </c>
      <c r="E608" s="221">
        <v>1</v>
      </c>
      <c r="F608" s="221">
        <v>1</v>
      </c>
    </row>
    <row r="609" spans="1:6">
      <c r="A609" s="221">
        <v>605</v>
      </c>
      <c r="B609" s="221" t="s">
        <v>1901</v>
      </c>
      <c r="C609" s="221" t="s">
        <v>1938</v>
      </c>
      <c r="D609" s="221">
        <v>1</v>
      </c>
      <c r="E609" s="221">
        <v>2</v>
      </c>
      <c r="F609" s="221">
        <v>3</v>
      </c>
    </row>
    <row r="610" spans="1:6">
      <c r="A610" s="221">
        <v>606</v>
      </c>
      <c r="B610" s="221" t="s">
        <v>1902</v>
      </c>
      <c r="C610" s="221" t="s">
        <v>1938</v>
      </c>
      <c r="D610" s="221">
        <v>0</v>
      </c>
      <c r="E610" s="221">
        <v>1</v>
      </c>
      <c r="F610" s="221">
        <v>1</v>
      </c>
    </row>
    <row r="611" spans="1:6">
      <c r="A611" s="221">
        <v>607</v>
      </c>
      <c r="B611" s="221" t="s">
        <v>1903</v>
      </c>
      <c r="C611" s="221" t="s">
        <v>1938</v>
      </c>
      <c r="D611" s="221">
        <v>1</v>
      </c>
      <c r="E611" s="221">
        <v>0</v>
      </c>
      <c r="F611" s="221">
        <v>1</v>
      </c>
    </row>
    <row r="612" spans="1:6">
      <c r="A612" s="221">
        <v>608</v>
      </c>
      <c r="B612" s="221" t="s">
        <v>1904</v>
      </c>
      <c r="C612" s="221" t="s">
        <v>1938</v>
      </c>
      <c r="D612" s="221">
        <v>0</v>
      </c>
      <c r="E612" s="221">
        <v>1</v>
      </c>
      <c r="F612" s="221">
        <v>1</v>
      </c>
    </row>
    <row r="613" spans="1:6">
      <c r="A613" s="221">
        <v>609</v>
      </c>
      <c r="B613" s="221" t="s">
        <v>1905</v>
      </c>
      <c r="C613" s="221" t="s">
        <v>1938</v>
      </c>
      <c r="D613" s="221">
        <v>1</v>
      </c>
      <c r="E613" s="221">
        <v>0</v>
      </c>
      <c r="F613" s="221">
        <v>1</v>
      </c>
    </row>
    <row r="614" spans="1:6">
      <c r="A614" s="221">
        <v>610</v>
      </c>
      <c r="B614" s="221" t="s">
        <v>1906</v>
      </c>
      <c r="C614" s="221" t="s">
        <v>1938</v>
      </c>
      <c r="D614" s="221">
        <v>1</v>
      </c>
      <c r="E614" s="221">
        <v>0</v>
      </c>
      <c r="F614" s="221">
        <v>1</v>
      </c>
    </row>
    <row r="615" spans="1:6">
      <c r="A615" s="221">
        <v>611</v>
      </c>
      <c r="B615" s="221" t="s">
        <v>1907</v>
      </c>
      <c r="C615" s="221" t="s">
        <v>1938</v>
      </c>
      <c r="D615" s="221">
        <v>1</v>
      </c>
      <c r="E615" s="221">
        <v>1</v>
      </c>
      <c r="F615" s="221">
        <v>2</v>
      </c>
    </row>
    <row r="616" spans="1:6">
      <c r="A616" s="221">
        <v>612</v>
      </c>
      <c r="B616" s="221" t="s">
        <v>1908</v>
      </c>
      <c r="C616" s="221" t="s">
        <v>1938</v>
      </c>
      <c r="D616" s="221">
        <v>2</v>
      </c>
      <c r="E616" s="221">
        <v>2</v>
      </c>
      <c r="F616" s="221">
        <v>4</v>
      </c>
    </row>
    <row r="617" spans="1:6">
      <c r="A617" s="221">
        <v>613</v>
      </c>
      <c r="B617" s="221" t="s">
        <v>1909</v>
      </c>
      <c r="C617" s="221" t="s">
        <v>1938</v>
      </c>
      <c r="D617" s="221">
        <v>19</v>
      </c>
      <c r="E617" s="221">
        <v>0</v>
      </c>
      <c r="F617" s="221">
        <v>19</v>
      </c>
    </row>
    <row r="618" spans="1:6">
      <c r="A618" s="221">
        <v>614</v>
      </c>
      <c r="B618" s="221" t="s">
        <v>1910</v>
      </c>
      <c r="C618" s="221" t="s">
        <v>1938</v>
      </c>
      <c r="D618" s="221">
        <v>1</v>
      </c>
      <c r="E618" s="221">
        <v>1</v>
      </c>
      <c r="F618" s="221">
        <v>2</v>
      </c>
    </row>
    <row r="619" spans="1:6">
      <c r="A619" s="221">
        <v>615</v>
      </c>
      <c r="B619" s="221" t="s">
        <v>1911</v>
      </c>
      <c r="C619" s="221" t="s">
        <v>1938</v>
      </c>
      <c r="D619" s="221">
        <v>0</v>
      </c>
      <c r="E619" s="221">
        <v>1</v>
      </c>
      <c r="F619" s="221">
        <v>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59999389629810485"/>
  </sheetPr>
  <dimension ref="A1"/>
  <sheetViews>
    <sheetView workbookViewId="0">
      <selection activeCell="L9" sqref="L9"/>
    </sheetView>
  </sheetViews>
  <sheetFormatPr defaultColWidth="11" defaultRowHeight="15.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59999389629810485"/>
  </sheetPr>
  <dimension ref="A1:API49"/>
  <sheetViews>
    <sheetView showGridLines="0" zoomScale="115" zoomScaleNormal="115" workbookViewId="0">
      <pane xSplit="2" ySplit="9" topLeftCell="C13" activePane="bottomRight" state="frozen"/>
      <selection activeCell="L9" sqref="L9"/>
      <selection pane="topRight" activeCell="L9" sqref="L9"/>
      <selection pane="bottomLeft" activeCell="L9" sqref="L9"/>
      <selection pane="bottomRight" activeCell="B16" sqref="B16"/>
    </sheetView>
  </sheetViews>
  <sheetFormatPr defaultColWidth="13" defaultRowHeight="14.5"/>
  <cols>
    <col min="1" max="1" width="27.08203125" style="39" customWidth="1"/>
    <col min="2" max="2" width="15.5" style="34" customWidth="1"/>
    <col min="3" max="23" width="7.5" style="3" customWidth="1"/>
    <col min="24" max="24" width="4.58203125" style="34" customWidth="1"/>
    <col min="25" max="45" width="7.5" style="3" customWidth="1"/>
    <col min="46" max="46" width="4.58203125" style="34" customWidth="1"/>
    <col min="47" max="67" width="7.5" style="3" customWidth="1"/>
    <col min="68" max="68" width="4.58203125" style="34" customWidth="1"/>
    <col min="69" max="89" width="7.5" style="3" customWidth="1"/>
    <col min="90" max="90" width="4.58203125" style="34" customWidth="1"/>
    <col min="91" max="111" width="7.5" style="3" customWidth="1"/>
    <col min="112" max="112" width="4.58203125" style="34" customWidth="1"/>
    <col min="113" max="119" width="6.58203125" style="34" customWidth="1"/>
    <col min="120" max="130" width="6.58203125" style="3" customWidth="1"/>
    <col min="131" max="133" width="6.58203125" style="34" customWidth="1"/>
    <col min="134" max="134" width="3.58203125" style="34" customWidth="1"/>
    <col min="135" max="155" width="7.5" style="3" customWidth="1"/>
    <col min="156" max="156" width="4.58203125" style="34" customWidth="1"/>
    <col min="157" max="177" width="7.5" style="3" customWidth="1"/>
    <col min="178" max="178" width="4.58203125" style="3" customWidth="1"/>
    <col min="179" max="199" width="7.5" style="3" customWidth="1"/>
    <col min="200" max="200" width="4.58203125" style="34" customWidth="1"/>
    <col min="201" max="217" width="7.5" style="3" customWidth="1"/>
    <col min="218" max="218" width="7.08203125" style="3" customWidth="1"/>
    <col min="219" max="221" width="7.5" style="3" customWidth="1"/>
    <col min="222" max="222" width="4.58203125" style="34" customWidth="1"/>
    <col min="223" max="243" width="7.5" style="3" customWidth="1"/>
    <col min="244" max="244" width="4.58203125" style="34" customWidth="1"/>
    <col min="245" max="251" width="6.58203125" style="34" customWidth="1"/>
    <col min="252" max="262" width="6.58203125" style="3" customWidth="1"/>
    <col min="263" max="265" width="6.58203125" style="34" customWidth="1"/>
    <col min="266" max="266" width="3.58203125" style="34" customWidth="1"/>
    <col min="267" max="287" width="7.5" style="3" customWidth="1"/>
    <col min="288" max="288" width="4.58203125" style="34" customWidth="1"/>
    <col min="289" max="309" width="7.5" style="3" customWidth="1"/>
    <col min="310" max="310" width="4.58203125" style="34" customWidth="1"/>
    <col min="311" max="331" width="7.5" style="3" customWidth="1"/>
    <col min="332" max="332" width="4.58203125" style="34" customWidth="1"/>
    <col min="333" max="353" width="7.5" style="3" customWidth="1"/>
    <col min="354" max="354" width="4.58203125" style="34" customWidth="1"/>
    <col min="355" max="355" width="6.58203125" style="34" customWidth="1"/>
    <col min="356" max="356" width="7.83203125" style="34" customWidth="1"/>
    <col min="357" max="357" width="7.33203125" style="34" customWidth="1"/>
    <col min="358" max="361" width="6.58203125" style="34" customWidth="1"/>
    <col min="362" max="372" width="6.58203125" style="3" customWidth="1"/>
    <col min="373" max="375" width="6.58203125" style="34" customWidth="1"/>
    <col min="376" max="376" width="4.58203125" style="34" customWidth="1"/>
    <col min="377" max="383" width="6.58203125" style="34" customWidth="1"/>
    <col min="384" max="394" width="6.58203125" style="3" customWidth="1"/>
    <col min="395" max="397" width="6.58203125" style="34" customWidth="1"/>
    <col min="398" max="398" width="3.58203125" style="34" customWidth="1"/>
    <col min="399" max="419" width="7.5" style="3" customWidth="1"/>
    <col min="420" max="420" width="4.58203125" style="34" customWidth="1"/>
    <col min="421" max="424" width="6.33203125" style="34" customWidth="1"/>
    <col min="425" max="425" width="6.83203125" style="34" customWidth="1"/>
    <col min="426" max="431" width="6.33203125" style="34" customWidth="1"/>
    <col min="432" max="437" width="7.33203125" style="34" customWidth="1"/>
    <col min="438" max="441" width="6.33203125" style="34" customWidth="1"/>
    <col min="442" max="442" width="4.58203125" style="34" customWidth="1"/>
    <col min="443" max="463" width="6.33203125" style="34" customWidth="1"/>
    <col min="464" max="464" width="4.58203125" style="34" customWidth="1"/>
    <col min="465" max="471" width="6.58203125" style="34" customWidth="1"/>
    <col min="472" max="482" width="6.58203125" style="3" customWidth="1"/>
    <col min="483" max="485" width="6.58203125" style="34" customWidth="1"/>
    <col min="486" max="486" width="3.58203125" style="34" customWidth="1"/>
    <col min="487" max="493" width="6.58203125" style="34" customWidth="1"/>
    <col min="494" max="495" width="6.58203125" style="3" customWidth="1"/>
    <col min="496" max="507" width="6.58203125" style="34" customWidth="1"/>
    <col min="508" max="508" width="3.58203125" style="34" customWidth="1"/>
    <col min="509" max="529" width="7.5" style="3" customWidth="1"/>
    <col min="530" max="530" width="4.58203125" style="34" customWidth="1"/>
    <col min="531" max="537" width="6.58203125" style="34" customWidth="1"/>
    <col min="538" max="548" width="6.58203125" style="3" customWidth="1"/>
    <col min="549" max="551" width="6.58203125" style="34" customWidth="1"/>
    <col min="552" max="552" width="3.58203125" style="34" customWidth="1"/>
    <col min="553" max="573" width="7.5" style="3" customWidth="1"/>
    <col min="574" max="574" width="4.58203125" style="34" customWidth="1"/>
    <col min="575" max="581" width="6.58203125" style="34" customWidth="1"/>
    <col min="582" max="592" width="6.58203125" style="3" customWidth="1"/>
    <col min="593" max="595" width="6.58203125" style="34" customWidth="1"/>
    <col min="596" max="596" width="3.58203125" style="34" customWidth="1"/>
    <col min="597" max="603" width="6.58203125" style="34" customWidth="1"/>
    <col min="604" max="614" width="6.58203125" style="3" customWidth="1"/>
    <col min="615" max="617" width="6.58203125" style="34" customWidth="1"/>
    <col min="618" max="618" width="4.58203125" style="34" customWidth="1"/>
    <col min="619" max="625" width="6.58203125" style="34" customWidth="1"/>
    <col min="626" max="636" width="6.58203125" style="3" customWidth="1"/>
    <col min="637" max="639" width="6.58203125" style="34" customWidth="1"/>
    <col min="640" max="640" width="4.58203125" style="34" customWidth="1"/>
    <col min="641" max="647" width="6.58203125" style="34" customWidth="1"/>
    <col min="648" max="658" width="6.58203125" style="3" customWidth="1"/>
    <col min="659" max="661" width="6.58203125" style="34" customWidth="1"/>
    <col min="662" max="662" width="3.58203125" style="34" customWidth="1"/>
    <col min="663" max="669" width="6.58203125" style="34" customWidth="1"/>
    <col min="670" max="680" width="6.58203125" style="3" customWidth="1"/>
    <col min="681" max="683" width="6.58203125" style="34" customWidth="1"/>
    <col min="684" max="684" width="3.58203125" style="34" customWidth="1"/>
    <col min="685" max="691" width="6.58203125" style="34" customWidth="1"/>
    <col min="692" max="705" width="6.58203125" style="3" customWidth="1"/>
    <col min="706" max="706" width="3.08203125" style="3" customWidth="1"/>
    <col min="707" max="713" width="6.58203125" style="34" customWidth="1"/>
    <col min="714" max="727" width="6.58203125" style="3" customWidth="1"/>
    <col min="728" max="728" width="2.83203125" style="3" customWidth="1"/>
    <col min="729" max="749" width="6.58203125" style="34" customWidth="1"/>
    <col min="750" max="750" width="2.83203125" style="3" customWidth="1"/>
    <col min="751" max="771" width="6.58203125" style="34" customWidth="1"/>
    <col min="772" max="772" width="2.83203125" style="3" customWidth="1"/>
    <col min="773" max="793" width="6.58203125" style="34" customWidth="1"/>
    <col min="794" max="794" width="2.83203125" style="34" customWidth="1"/>
    <col min="795" max="801" width="6.58203125" style="34" customWidth="1"/>
    <col min="802" max="812" width="6.58203125" style="3" customWidth="1"/>
    <col min="813" max="815" width="6.58203125" style="34" customWidth="1"/>
    <col min="816" max="816" width="3.58203125" style="34" customWidth="1"/>
    <col min="817" max="823" width="6.58203125" style="34" customWidth="1"/>
    <col min="824" max="825" width="6.58203125" style="3" customWidth="1"/>
    <col min="826" max="837" width="6.58203125" style="34" customWidth="1"/>
    <col min="838" max="838" width="3.58203125" style="34" customWidth="1"/>
    <col min="839" max="859" width="7.33203125" style="34" customWidth="1"/>
    <col min="860" max="860" width="2.5" style="34" customWidth="1"/>
    <col min="861" max="881" width="7.33203125" style="34" customWidth="1"/>
    <col min="882" max="882" width="5.08203125" style="34" customWidth="1"/>
    <col min="883" max="903" width="7.33203125" style="34" customWidth="1"/>
    <col min="904" max="904" width="5.08203125" style="34" customWidth="1"/>
    <col min="905" max="925" width="7.33203125" style="34" customWidth="1"/>
    <col min="926" max="926" width="2.5" style="34" customWidth="1"/>
    <col min="927" max="947" width="7.5" style="34" customWidth="1"/>
    <col min="948" max="948" width="2.5" style="34" customWidth="1"/>
    <col min="949" max="969" width="7.5" style="34" customWidth="1"/>
    <col min="970" max="970" width="2.83203125" style="34" customWidth="1"/>
    <col min="971" max="991" width="7" style="34" customWidth="1"/>
    <col min="992" max="992" width="4.5" style="34" customWidth="1"/>
    <col min="993" max="1013" width="7" style="34" customWidth="1"/>
    <col min="1014" max="1014" width="3.08203125" style="34" customWidth="1"/>
    <col min="1015" max="1035" width="7" style="34" customWidth="1"/>
    <col min="1036" max="1036" width="3.5" style="34" customWidth="1"/>
    <col min="1037" max="1057" width="7" style="34" customWidth="1"/>
    <col min="1058" max="1058" width="3.33203125" style="34" customWidth="1"/>
    <col min="1059" max="1079" width="8.5" style="34" customWidth="1"/>
    <col min="1080" max="1080" width="2.58203125" style="34" customWidth="1"/>
    <col min="1081" max="1101" width="8.5" style="34" customWidth="1"/>
    <col min="1102" max="16384" width="13" style="34"/>
  </cols>
  <sheetData>
    <row r="1" spans="1:1101" ht="12.75" customHeight="1" thickBot="1">
      <c r="A1" s="138" t="s">
        <v>877</v>
      </c>
      <c r="B1" s="16"/>
      <c r="AT1" s="16"/>
      <c r="BP1" s="16"/>
      <c r="CL1" s="16"/>
      <c r="GR1" s="16"/>
      <c r="HN1" s="16"/>
      <c r="IJ1" s="16"/>
      <c r="KB1" s="16"/>
      <c r="KX1" s="16"/>
      <c r="LT1" s="16"/>
      <c r="MP1" s="16"/>
      <c r="NL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TJ1" s="16"/>
      <c r="VB1" s="16"/>
      <c r="WT1" s="16"/>
      <c r="XP1" s="16"/>
      <c r="AFG1" s="139"/>
      <c r="AFH1" s="139"/>
      <c r="AFI1" s="139"/>
      <c r="AFJ1" s="139"/>
      <c r="AFK1" s="139"/>
      <c r="AFL1" s="139"/>
      <c r="AFM1" s="139"/>
      <c r="AFN1" s="139"/>
      <c r="AFO1" s="139"/>
      <c r="AFP1" s="139"/>
      <c r="AFQ1" s="139"/>
      <c r="AFR1" s="139"/>
      <c r="AFS1" s="139"/>
      <c r="AFT1" s="139"/>
      <c r="AFU1" s="139"/>
      <c r="AFV1" s="139"/>
      <c r="AFW1" s="139"/>
      <c r="AFX1" s="139"/>
      <c r="AFY1" s="139"/>
      <c r="AFZ1" s="139"/>
      <c r="AGA1" s="139"/>
    </row>
    <row r="2" spans="1:1101" ht="23.25" customHeight="1" thickBot="1">
      <c r="A2" s="140"/>
      <c r="B2" s="16"/>
      <c r="C2" s="378" t="s">
        <v>8</v>
      </c>
      <c r="D2" s="379"/>
      <c r="E2" s="379"/>
      <c r="F2" s="379"/>
      <c r="G2" s="379"/>
      <c r="H2" s="379"/>
      <c r="I2" s="379"/>
      <c r="J2" s="379"/>
      <c r="K2" s="379"/>
      <c r="L2" s="379"/>
      <c r="M2" s="379"/>
      <c r="N2" s="379"/>
      <c r="O2" s="379"/>
      <c r="P2" s="379"/>
      <c r="Q2" s="379"/>
      <c r="R2" s="379"/>
      <c r="S2" s="379"/>
      <c r="T2" s="379"/>
      <c r="U2" s="379"/>
      <c r="V2" s="379"/>
      <c r="W2" s="379"/>
      <c r="X2" s="379"/>
      <c r="Y2" s="379"/>
      <c r="Z2" s="379"/>
      <c r="AA2" s="379"/>
      <c r="AB2" s="379"/>
      <c r="AC2" s="379"/>
      <c r="AD2" s="379"/>
      <c r="AE2" s="379"/>
      <c r="AF2" s="379"/>
      <c r="AG2" s="379"/>
      <c r="AH2" s="379"/>
      <c r="AI2" s="379"/>
      <c r="AJ2" s="379"/>
      <c r="AK2" s="379"/>
      <c r="AL2" s="379"/>
      <c r="AM2" s="379"/>
      <c r="AN2" s="379"/>
      <c r="AO2" s="379"/>
      <c r="AP2" s="379"/>
      <c r="AQ2" s="379"/>
      <c r="AR2" s="379"/>
      <c r="AS2" s="379"/>
      <c r="AT2" s="379"/>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80"/>
      <c r="CL2" s="16"/>
      <c r="CM2" s="381" t="s">
        <v>25</v>
      </c>
      <c r="CN2" s="382"/>
      <c r="CO2" s="382"/>
      <c r="CP2" s="382"/>
      <c r="CQ2" s="382"/>
      <c r="CR2" s="382"/>
      <c r="CS2" s="382"/>
      <c r="CT2" s="382"/>
      <c r="CU2" s="382"/>
      <c r="CV2" s="382"/>
      <c r="CW2" s="382"/>
      <c r="CX2" s="382"/>
      <c r="CY2" s="382"/>
      <c r="CZ2" s="382"/>
      <c r="DA2" s="382"/>
      <c r="DB2" s="382"/>
      <c r="DC2" s="382"/>
      <c r="DD2" s="382"/>
      <c r="DE2" s="382"/>
      <c r="DF2" s="382"/>
      <c r="DG2" s="382"/>
      <c r="DH2" s="382"/>
      <c r="DI2" s="382"/>
      <c r="DJ2" s="382"/>
      <c r="DK2" s="382"/>
      <c r="DL2" s="382"/>
      <c r="DM2" s="382"/>
      <c r="DN2" s="382"/>
      <c r="DO2" s="382"/>
      <c r="DP2" s="382"/>
      <c r="DQ2" s="382"/>
      <c r="DR2" s="382"/>
      <c r="DS2" s="382"/>
      <c r="DT2" s="382"/>
      <c r="DU2" s="382"/>
      <c r="DV2" s="382"/>
      <c r="DW2" s="382"/>
      <c r="DX2" s="382"/>
      <c r="DY2" s="382"/>
      <c r="DZ2" s="382"/>
      <c r="EA2" s="382"/>
      <c r="EB2" s="382"/>
      <c r="EC2" s="382"/>
      <c r="ED2" s="382"/>
      <c r="EE2" s="382"/>
      <c r="EF2" s="382"/>
      <c r="EG2" s="382"/>
      <c r="EH2" s="382"/>
      <c r="EI2" s="382"/>
      <c r="EJ2" s="382"/>
      <c r="EK2" s="382"/>
      <c r="EL2" s="382"/>
      <c r="EM2" s="382"/>
      <c r="EN2" s="382"/>
      <c r="EO2" s="382"/>
      <c r="EP2" s="382"/>
      <c r="EQ2" s="382"/>
      <c r="ER2" s="382"/>
      <c r="ES2" s="382"/>
      <c r="ET2" s="382"/>
      <c r="EU2" s="382"/>
      <c r="EV2" s="382"/>
      <c r="EW2" s="382"/>
      <c r="EX2" s="382"/>
      <c r="EY2" s="382"/>
      <c r="EZ2" s="382"/>
      <c r="FA2" s="382"/>
      <c r="FB2" s="382"/>
      <c r="FC2" s="382"/>
      <c r="FD2" s="382"/>
      <c r="FE2" s="382"/>
      <c r="FF2" s="382"/>
      <c r="FG2" s="382"/>
      <c r="FH2" s="382"/>
      <c r="FI2" s="382"/>
      <c r="FJ2" s="382"/>
      <c r="FK2" s="382"/>
      <c r="FL2" s="382"/>
      <c r="FM2" s="382"/>
      <c r="FN2" s="382"/>
      <c r="FO2" s="382"/>
      <c r="FP2" s="382"/>
      <c r="FQ2" s="382"/>
      <c r="FR2" s="382"/>
      <c r="FS2" s="382"/>
      <c r="FT2" s="382"/>
      <c r="FU2" s="382"/>
      <c r="FV2" s="382"/>
      <c r="FW2" s="382"/>
      <c r="FX2" s="382"/>
      <c r="FY2" s="382"/>
      <c r="FZ2" s="382"/>
      <c r="GA2" s="382"/>
      <c r="GB2" s="382"/>
      <c r="GC2" s="382"/>
      <c r="GD2" s="382"/>
      <c r="GE2" s="382"/>
      <c r="GF2" s="382"/>
      <c r="GG2" s="382"/>
      <c r="GH2" s="382"/>
      <c r="GI2" s="382"/>
      <c r="GJ2" s="382"/>
      <c r="GK2" s="382"/>
      <c r="GL2" s="382"/>
      <c r="GM2" s="382"/>
      <c r="GN2" s="382"/>
      <c r="GO2" s="382"/>
      <c r="GP2" s="382"/>
      <c r="GQ2" s="382"/>
      <c r="GR2" s="382"/>
      <c r="GS2" s="382"/>
      <c r="GT2" s="382"/>
      <c r="GU2" s="382"/>
      <c r="GV2" s="382"/>
      <c r="GW2" s="382"/>
      <c r="GX2" s="382"/>
      <c r="GY2" s="382"/>
      <c r="GZ2" s="382"/>
      <c r="HA2" s="382"/>
      <c r="HB2" s="382"/>
      <c r="HC2" s="382"/>
      <c r="HD2" s="382"/>
      <c r="HE2" s="382"/>
      <c r="HF2" s="382"/>
      <c r="HG2" s="382"/>
      <c r="HH2" s="382"/>
      <c r="HI2" s="382"/>
      <c r="HJ2" s="382"/>
      <c r="HK2" s="382"/>
      <c r="HL2" s="382"/>
      <c r="HM2" s="382"/>
      <c r="HN2" s="382"/>
      <c r="HO2" s="382"/>
      <c r="HP2" s="382"/>
      <c r="HQ2" s="382"/>
      <c r="HR2" s="382"/>
      <c r="HS2" s="382"/>
      <c r="HT2" s="382"/>
      <c r="HU2" s="382"/>
      <c r="HV2" s="382"/>
      <c r="HW2" s="382"/>
      <c r="HX2" s="382"/>
      <c r="HY2" s="382"/>
      <c r="HZ2" s="382"/>
      <c r="IA2" s="382"/>
      <c r="IB2" s="382"/>
      <c r="IC2" s="382"/>
      <c r="ID2" s="382"/>
      <c r="IE2" s="382"/>
      <c r="IF2" s="382"/>
      <c r="IG2" s="382"/>
      <c r="IH2" s="382"/>
      <c r="II2" s="382"/>
      <c r="IJ2" s="382"/>
      <c r="IK2" s="382"/>
      <c r="IL2" s="382"/>
      <c r="IM2" s="382"/>
      <c r="IN2" s="382"/>
      <c r="IO2" s="382"/>
      <c r="IP2" s="382"/>
      <c r="IQ2" s="382"/>
      <c r="IR2" s="382"/>
      <c r="IS2" s="382"/>
      <c r="IT2" s="382"/>
      <c r="IU2" s="382"/>
      <c r="IV2" s="382"/>
      <c r="IW2" s="382"/>
      <c r="IX2" s="382"/>
      <c r="IY2" s="382"/>
      <c r="IZ2" s="382"/>
      <c r="JA2" s="382"/>
      <c r="JB2" s="382"/>
      <c r="JC2" s="382"/>
      <c r="JD2" s="382"/>
      <c r="JE2" s="383"/>
      <c r="JG2" s="384" t="s">
        <v>55</v>
      </c>
      <c r="JH2" s="385"/>
      <c r="JI2" s="385"/>
      <c r="JJ2" s="385"/>
      <c r="JK2" s="385"/>
      <c r="JL2" s="385"/>
      <c r="JM2" s="385"/>
      <c r="JN2" s="385"/>
      <c r="JO2" s="385"/>
      <c r="JP2" s="385"/>
      <c r="JQ2" s="385"/>
      <c r="JR2" s="385"/>
      <c r="JS2" s="385"/>
      <c r="JT2" s="385"/>
      <c r="JU2" s="385"/>
      <c r="JV2" s="385"/>
      <c r="JW2" s="385"/>
      <c r="JX2" s="385"/>
      <c r="JY2" s="385"/>
      <c r="JZ2" s="385"/>
      <c r="KA2" s="385"/>
      <c r="KB2" s="385"/>
      <c r="KC2" s="385"/>
      <c r="KD2" s="385"/>
      <c r="KE2" s="385"/>
      <c r="KF2" s="385"/>
      <c r="KG2" s="385"/>
      <c r="KH2" s="385"/>
      <c r="KI2" s="385"/>
      <c r="KJ2" s="385"/>
      <c r="KK2" s="385"/>
      <c r="KL2" s="385"/>
      <c r="KM2" s="385"/>
      <c r="KN2" s="385"/>
      <c r="KO2" s="385"/>
      <c r="KP2" s="385"/>
      <c r="KQ2" s="385"/>
      <c r="KR2" s="385"/>
      <c r="KS2" s="385"/>
      <c r="KT2" s="385"/>
      <c r="KU2" s="385"/>
      <c r="KV2" s="385"/>
      <c r="KW2" s="386"/>
      <c r="KX2" s="16"/>
      <c r="KY2" s="387" t="s">
        <v>64</v>
      </c>
      <c r="KZ2" s="388"/>
      <c r="LA2" s="388"/>
      <c r="LB2" s="388"/>
      <c r="LC2" s="388"/>
      <c r="LD2" s="388"/>
      <c r="LE2" s="388"/>
      <c r="LF2" s="388"/>
      <c r="LG2" s="388"/>
      <c r="LH2" s="388"/>
      <c r="LI2" s="388"/>
      <c r="LJ2" s="388"/>
      <c r="LK2" s="388"/>
      <c r="LL2" s="388"/>
      <c r="LM2" s="388"/>
      <c r="LN2" s="388"/>
      <c r="LO2" s="388"/>
      <c r="LP2" s="388"/>
      <c r="LQ2" s="388"/>
      <c r="LR2" s="388"/>
      <c r="LS2" s="388"/>
      <c r="LT2" s="388"/>
      <c r="LU2" s="388"/>
      <c r="LV2" s="388"/>
      <c r="LW2" s="388"/>
      <c r="LX2" s="388"/>
      <c r="LY2" s="388"/>
      <c r="LZ2" s="388"/>
      <c r="MA2" s="388"/>
      <c r="MB2" s="388"/>
      <c r="MC2" s="388"/>
      <c r="MD2" s="388"/>
      <c r="ME2" s="388"/>
      <c r="MF2" s="388"/>
      <c r="MG2" s="388"/>
      <c r="MH2" s="388"/>
      <c r="MI2" s="388"/>
      <c r="MJ2" s="388"/>
      <c r="MK2" s="388"/>
      <c r="ML2" s="388"/>
      <c r="MM2" s="388"/>
      <c r="MN2" s="388"/>
      <c r="MO2" s="388"/>
      <c r="MP2" s="388"/>
      <c r="MQ2" s="388"/>
      <c r="MR2" s="388"/>
      <c r="MS2" s="388"/>
      <c r="MT2" s="388"/>
      <c r="MU2" s="388"/>
      <c r="MV2" s="388"/>
      <c r="MW2" s="388"/>
      <c r="MX2" s="388"/>
      <c r="MY2" s="388"/>
      <c r="MZ2" s="388"/>
      <c r="NA2" s="388"/>
      <c r="NB2" s="388"/>
      <c r="NC2" s="388"/>
      <c r="ND2" s="388"/>
      <c r="NE2" s="388"/>
      <c r="NF2" s="388"/>
      <c r="NG2" s="388"/>
      <c r="NH2" s="388"/>
      <c r="NI2" s="388"/>
      <c r="NJ2" s="388"/>
      <c r="NK2" s="389"/>
      <c r="NL2" s="3"/>
      <c r="NM2" s="390" t="s">
        <v>76</v>
      </c>
      <c r="NN2" s="391"/>
      <c r="NO2" s="391"/>
      <c r="NP2" s="391"/>
      <c r="NQ2" s="391"/>
      <c r="NR2" s="391"/>
      <c r="NS2" s="391"/>
      <c r="NT2" s="391"/>
      <c r="NU2" s="391"/>
      <c r="NV2" s="391"/>
      <c r="NW2" s="391"/>
      <c r="NX2" s="391"/>
      <c r="NY2" s="391"/>
      <c r="NZ2" s="391"/>
      <c r="OA2" s="391"/>
      <c r="OB2" s="391"/>
      <c r="OC2" s="391"/>
      <c r="OD2" s="391"/>
      <c r="OE2" s="391"/>
      <c r="OF2" s="391"/>
      <c r="OG2" s="391"/>
      <c r="OH2" s="391"/>
      <c r="OI2" s="391"/>
      <c r="OJ2" s="391"/>
      <c r="OK2" s="391"/>
      <c r="OL2" s="391"/>
      <c r="OM2" s="391"/>
      <c r="ON2" s="391"/>
      <c r="OO2" s="391"/>
      <c r="OP2" s="391"/>
      <c r="OQ2" s="391"/>
      <c r="OR2" s="391"/>
      <c r="OS2" s="391"/>
      <c r="OT2" s="391"/>
      <c r="OU2" s="391"/>
      <c r="OV2" s="391"/>
      <c r="OW2" s="391"/>
      <c r="OX2" s="391"/>
      <c r="OY2" s="391"/>
      <c r="OZ2" s="391"/>
      <c r="PA2" s="391"/>
      <c r="PB2" s="391"/>
      <c r="PC2" s="392"/>
      <c r="PD2" s="16"/>
      <c r="PE2" s="393" t="s">
        <v>85</v>
      </c>
      <c r="PF2" s="394"/>
      <c r="PG2" s="394"/>
      <c r="PH2" s="394"/>
      <c r="PI2" s="394"/>
      <c r="PJ2" s="394"/>
      <c r="PK2" s="394"/>
      <c r="PL2" s="394"/>
      <c r="PM2" s="394"/>
      <c r="PN2" s="394"/>
      <c r="PO2" s="394"/>
      <c r="PP2" s="394"/>
      <c r="PQ2" s="394"/>
      <c r="PR2" s="394"/>
      <c r="PS2" s="394"/>
      <c r="PT2" s="394"/>
      <c r="PU2" s="394"/>
      <c r="PV2" s="394"/>
      <c r="PW2" s="394"/>
      <c r="PX2" s="394"/>
      <c r="PY2" s="394"/>
      <c r="PZ2" s="394"/>
      <c r="QA2" s="394"/>
      <c r="QB2" s="394"/>
      <c r="QC2" s="394"/>
      <c r="QD2" s="394"/>
      <c r="QE2" s="394"/>
      <c r="QF2" s="394"/>
      <c r="QG2" s="394"/>
      <c r="QH2" s="394"/>
      <c r="QI2" s="394"/>
      <c r="QJ2" s="394"/>
      <c r="QK2" s="394"/>
      <c r="QL2" s="394"/>
      <c r="QM2" s="394"/>
      <c r="QN2" s="394"/>
      <c r="QO2" s="394"/>
      <c r="QP2" s="394"/>
      <c r="QQ2" s="394"/>
      <c r="QR2" s="394"/>
      <c r="QS2" s="394"/>
      <c r="QT2" s="394"/>
      <c r="QU2" s="394"/>
      <c r="QV2" s="394"/>
      <c r="QW2" s="394"/>
      <c r="QX2" s="394"/>
      <c r="QY2" s="394"/>
      <c r="QZ2" s="394"/>
      <c r="RA2" s="394"/>
      <c r="RB2" s="394"/>
      <c r="RC2" s="394"/>
      <c r="RD2" s="394"/>
      <c r="RE2" s="394"/>
      <c r="RF2" s="394"/>
      <c r="RG2" s="394"/>
      <c r="RH2" s="394"/>
      <c r="RI2" s="394"/>
      <c r="RJ2" s="394"/>
      <c r="RK2" s="394"/>
      <c r="RL2" s="394"/>
      <c r="RM2" s="394"/>
      <c r="RN2" s="394"/>
      <c r="RO2" s="394"/>
      <c r="RP2" s="394"/>
      <c r="RQ2" s="394"/>
      <c r="RR2" s="394"/>
      <c r="RS2" s="394"/>
      <c r="RT2" s="394"/>
      <c r="RU2" s="394"/>
      <c r="RV2" s="394"/>
      <c r="RW2" s="394"/>
      <c r="RX2" s="394"/>
      <c r="RY2" s="394"/>
      <c r="RZ2" s="394"/>
      <c r="SA2" s="394"/>
      <c r="SB2" s="394"/>
      <c r="SC2" s="394"/>
      <c r="SD2" s="394"/>
      <c r="SE2" s="394"/>
      <c r="SF2" s="394"/>
      <c r="SG2" s="394"/>
      <c r="SH2" s="394"/>
      <c r="SI2" s="394"/>
      <c r="SJ2" s="394"/>
      <c r="SK2" s="394"/>
      <c r="SL2" s="394"/>
      <c r="SM2" s="394"/>
      <c r="SN2" s="394"/>
      <c r="SO2" s="394"/>
      <c r="SP2" s="394"/>
      <c r="SQ2" s="394"/>
      <c r="SR2" s="394"/>
      <c r="SS2" s="394"/>
      <c r="ST2" s="394"/>
      <c r="SU2" s="394"/>
      <c r="SV2" s="394"/>
      <c r="SW2" s="394"/>
      <c r="SX2" s="394"/>
      <c r="SY2" s="394"/>
      <c r="SZ2" s="394"/>
      <c r="TA2" s="394"/>
      <c r="TB2" s="394"/>
      <c r="TC2" s="394"/>
      <c r="TD2" s="394"/>
      <c r="TE2" s="394"/>
      <c r="TF2" s="394"/>
      <c r="TG2" s="394"/>
      <c r="TH2" s="394"/>
      <c r="TI2" s="394"/>
      <c r="TJ2" s="394"/>
      <c r="TK2" s="394"/>
      <c r="TL2" s="394"/>
      <c r="TM2" s="394"/>
      <c r="TN2" s="394"/>
      <c r="TO2" s="394"/>
      <c r="TP2" s="394"/>
      <c r="TQ2" s="394"/>
      <c r="TR2" s="394"/>
      <c r="TS2" s="394"/>
      <c r="TT2" s="394"/>
      <c r="TU2" s="394"/>
      <c r="TV2" s="394"/>
      <c r="TW2" s="394"/>
      <c r="TX2" s="394"/>
      <c r="TY2" s="394"/>
      <c r="TZ2" s="394"/>
      <c r="UA2" s="394"/>
      <c r="UB2" s="394"/>
      <c r="UC2" s="394"/>
      <c r="UD2" s="394"/>
      <c r="UE2" s="394"/>
      <c r="UF2" s="394"/>
      <c r="UG2" s="394"/>
      <c r="UH2" s="394"/>
      <c r="UI2" s="394"/>
      <c r="UJ2" s="394"/>
      <c r="UK2" s="394"/>
      <c r="UL2" s="394"/>
      <c r="UM2" s="394"/>
      <c r="UN2" s="394"/>
      <c r="UO2" s="394"/>
      <c r="UP2" s="394"/>
      <c r="UQ2" s="394"/>
      <c r="UR2" s="394"/>
      <c r="US2" s="394"/>
      <c r="UT2" s="394"/>
      <c r="UU2" s="394"/>
      <c r="UV2" s="394"/>
      <c r="UW2" s="394"/>
      <c r="UX2" s="394"/>
      <c r="UY2" s="394"/>
      <c r="UZ2" s="394"/>
      <c r="VA2" s="394"/>
      <c r="VB2" s="394"/>
      <c r="VC2" s="394"/>
      <c r="VD2" s="394"/>
      <c r="VE2" s="394"/>
      <c r="VF2" s="394"/>
      <c r="VG2" s="394"/>
      <c r="VH2" s="394"/>
      <c r="VI2" s="394"/>
      <c r="VJ2" s="394"/>
      <c r="VK2" s="394"/>
      <c r="VL2" s="394"/>
      <c r="VM2" s="394"/>
      <c r="VN2" s="394"/>
      <c r="VO2" s="394"/>
      <c r="VP2" s="394"/>
      <c r="VQ2" s="394"/>
      <c r="VR2" s="394"/>
      <c r="VS2" s="394"/>
      <c r="VT2" s="394"/>
      <c r="VU2" s="394"/>
      <c r="VV2" s="394"/>
      <c r="VW2" s="395"/>
      <c r="VY2" s="363" t="s">
        <v>102</v>
      </c>
      <c r="VZ2" s="364"/>
      <c r="WA2" s="364"/>
      <c r="WB2" s="364"/>
      <c r="WC2" s="364"/>
      <c r="WD2" s="364"/>
      <c r="WE2" s="364"/>
      <c r="WF2" s="364"/>
      <c r="WG2" s="364"/>
      <c r="WH2" s="364"/>
      <c r="WI2" s="364"/>
      <c r="WJ2" s="364"/>
      <c r="WK2" s="364"/>
      <c r="WL2" s="364"/>
      <c r="WM2" s="364"/>
      <c r="WN2" s="364"/>
      <c r="WO2" s="364"/>
      <c r="WP2" s="364"/>
      <c r="WQ2" s="364"/>
      <c r="WR2" s="364"/>
      <c r="WS2" s="364"/>
      <c r="WT2" s="364"/>
      <c r="WU2" s="364"/>
      <c r="WV2" s="364"/>
      <c r="WW2" s="364"/>
      <c r="WX2" s="364"/>
      <c r="WY2" s="364"/>
      <c r="WZ2" s="364"/>
      <c r="XA2" s="364"/>
      <c r="XB2" s="364"/>
      <c r="XC2" s="364"/>
      <c r="XD2" s="364"/>
      <c r="XE2" s="364"/>
      <c r="XF2" s="364"/>
      <c r="XG2" s="364"/>
      <c r="XH2" s="364"/>
      <c r="XI2" s="364"/>
      <c r="XJ2" s="364"/>
      <c r="XK2" s="364"/>
      <c r="XL2" s="364"/>
      <c r="XM2" s="364"/>
      <c r="XN2" s="364"/>
      <c r="XO2" s="364"/>
      <c r="XP2" s="364"/>
      <c r="XQ2" s="364"/>
      <c r="XR2" s="364"/>
      <c r="XS2" s="364"/>
      <c r="XT2" s="364"/>
      <c r="XU2" s="364"/>
      <c r="XV2" s="364"/>
      <c r="XW2" s="364"/>
      <c r="XX2" s="364"/>
      <c r="XY2" s="364"/>
      <c r="XZ2" s="364"/>
      <c r="YA2" s="364"/>
      <c r="YB2" s="364"/>
      <c r="YC2" s="364"/>
      <c r="YD2" s="364"/>
      <c r="YE2" s="364"/>
      <c r="YF2" s="364"/>
      <c r="YG2" s="364"/>
      <c r="YH2" s="364"/>
      <c r="YI2" s="364"/>
      <c r="YJ2" s="364"/>
      <c r="YK2" s="364"/>
      <c r="YL2" s="364"/>
      <c r="YM2" s="364"/>
      <c r="YN2" s="364"/>
      <c r="YO2" s="364"/>
      <c r="YP2" s="364"/>
      <c r="YQ2" s="364"/>
      <c r="YR2" s="364"/>
      <c r="YS2" s="364"/>
      <c r="YT2" s="364"/>
      <c r="YU2" s="364"/>
      <c r="YV2" s="364"/>
      <c r="YW2" s="364"/>
      <c r="YX2" s="364"/>
      <c r="YY2" s="364"/>
      <c r="YZ2" s="364"/>
      <c r="ZA2" s="364"/>
      <c r="ZB2" s="364"/>
      <c r="ZC2" s="364"/>
      <c r="ZD2" s="364"/>
      <c r="ZE2" s="364"/>
      <c r="ZF2" s="364"/>
      <c r="ZG2" s="364"/>
      <c r="ZH2" s="364"/>
      <c r="ZI2" s="364"/>
      <c r="ZJ2" s="364"/>
      <c r="ZK2" s="364"/>
      <c r="ZL2" s="364"/>
      <c r="ZM2" s="364"/>
      <c r="ZN2" s="364"/>
      <c r="ZO2" s="364"/>
      <c r="ZP2" s="364"/>
      <c r="ZQ2" s="364"/>
      <c r="ZR2" s="364"/>
      <c r="ZS2" s="364"/>
      <c r="ZT2" s="364"/>
      <c r="ZU2" s="364"/>
      <c r="ZV2" s="364"/>
      <c r="ZW2" s="364"/>
      <c r="ZX2" s="364"/>
      <c r="ZY2" s="364"/>
      <c r="ZZ2" s="364"/>
      <c r="AAA2" s="364"/>
      <c r="AAB2" s="364"/>
      <c r="AAC2" s="364"/>
      <c r="AAD2" s="364"/>
      <c r="AAE2" s="364"/>
      <c r="AAF2" s="364"/>
      <c r="AAG2" s="364"/>
      <c r="AAH2" s="364"/>
      <c r="AAI2" s="364"/>
      <c r="AAJ2" s="364"/>
      <c r="AAK2" s="364"/>
      <c r="AAL2" s="364"/>
      <c r="AAM2" s="364"/>
      <c r="AAN2" s="364"/>
      <c r="AAO2" s="364"/>
      <c r="AAP2" s="364"/>
      <c r="AAQ2" s="364"/>
      <c r="AAR2" s="364"/>
      <c r="AAS2" s="364"/>
      <c r="AAT2" s="364"/>
      <c r="AAU2" s="364"/>
      <c r="AAV2" s="364"/>
      <c r="AAW2" s="364"/>
      <c r="AAX2" s="364"/>
      <c r="AAY2" s="364"/>
      <c r="AAZ2" s="364"/>
      <c r="ABA2" s="364"/>
      <c r="ABB2" s="364"/>
      <c r="ABC2" s="364"/>
      <c r="ABD2" s="364"/>
      <c r="ABE2" s="364"/>
      <c r="ABF2" s="364"/>
      <c r="ABG2" s="364"/>
      <c r="ABH2" s="364"/>
      <c r="ABI2" s="364"/>
      <c r="ABJ2" s="364"/>
      <c r="ABK2" s="364"/>
      <c r="ABL2" s="364"/>
      <c r="ABM2" s="364"/>
      <c r="ABN2" s="364"/>
      <c r="ABO2" s="364"/>
      <c r="ABP2" s="364"/>
      <c r="ABQ2" s="364"/>
      <c r="ABR2" s="364"/>
      <c r="ABS2" s="364"/>
      <c r="ABT2" s="364"/>
      <c r="ABU2" s="364"/>
      <c r="ABV2" s="364"/>
      <c r="ABW2" s="364"/>
      <c r="ABX2" s="364"/>
      <c r="ABY2" s="364"/>
      <c r="ABZ2" s="364"/>
      <c r="ACA2" s="364"/>
      <c r="ACB2" s="364"/>
      <c r="ACC2" s="364"/>
      <c r="ACD2" s="364"/>
      <c r="ACE2" s="364"/>
      <c r="ACF2" s="364"/>
      <c r="ACG2" s="364"/>
      <c r="ACH2" s="364"/>
      <c r="ACI2" s="364"/>
      <c r="ACJ2" s="364"/>
      <c r="ACK2" s="364"/>
      <c r="ACL2" s="364"/>
      <c r="ACM2" s="364"/>
      <c r="ACN2" s="364"/>
      <c r="ACO2" s="364"/>
      <c r="ACP2" s="364"/>
      <c r="ACQ2" s="364"/>
      <c r="ACR2" s="364"/>
      <c r="ACS2" s="364"/>
      <c r="ACT2" s="364"/>
      <c r="ACU2" s="364"/>
      <c r="ACV2" s="364"/>
      <c r="ACW2" s="364"/>
      <c r="ACX2" s="364"/>
      <c r="ACY2" s="364"/>
      <c r="ACZ2" s="364"/>
      <c r="ADA2" s="364"/>
      <c r="ADB2" s="364"/>
      <c r="ADC2" s="364"/>
      <c r="ADD2" s="364"/>
      <c r="ADE2" s="364"/>
      <c r="ADF2" s="364"/>
      <c r="ADG2" s="364"/>
      <c r="ADH2" s="364"/>
      <c r="ADI2" s="364"/>
      <c r="ADJ2" s="364"/>
      <c r="ADK2" s="364"/>
      <c r="ADL2" s="364"/>
      <c r="ADM2" s="364"/>
      <c r="ADN2" s="364"/>
      <c r="ADO2" s="364"/>
      <c r="ADP2" s="364"/>
      <c r="ADQ2" s="364"/>
      <c r="ADR2" s="364"/>
      <c r="ADS2" s="364"/>
      <c r="ADT2" s="364"/>
      <c r="ADU2" s="364"/>
      <c r="ADV2" s="364"/>
      <c r="ADW2" s="364"/>
      <c r="ADX2" s="364"/>
      <c r="ADY2" s="364"/>
      <c r="ADZ2" s="364"/>
      <c r="AEA2" s="364"/>
      <c r="AEB2" s="364"/>
      <c r="AEC2" s="364"/>
      <c r="AED2" s="364"/>
      <c r="AEE2" s="364"/>
      <c r="AEF2" s="364"/>
      <c r="AEG2" s="364"/>
      <c r="AEH2" s="364"/>
      <c r="AEI2" s="364"/>
      <c r="AEJ2" s="364"/>
      <c r="AEK2" s="364"/>
      <c r="AEL2" s="364"/>
      <c r="AEM2" s="364"/>
      <c r="AEN2" s="364"/>
      <c r="AEO2" s="364"/>
      <c r="AEP2" s="364"/>
      <c r="AEQ2" s="364"/>
      <c r="AER2" s="364"/>
      <c r="AES2" s="364"/>
      <c r="AET2" s="364"/>
      <c r="AEU2" s="364"/>
      <c r="AEV2" s="364"/>
      <c r="AEW2" s="364"/>
      <c r="AEX2" s="364"/>
      <c r="AEY2" s="364"/>
      <c r="AEZ2" s="364"/>
      <c r="AFA2" s="364"/>
      <c r="AFB2" s="364"/>
      <c r="AFC2" s="364"/>
      <c r="AFD2" s="364"/>
      <c r="AFE2" s="365"/>
      <c r="AFG2" s="366" t="s">
        <v>124</v>
      </c>
      <c r="AFH2" s="367"/>
      <c r="AFI2" s="367"/>
      <c r="AFJ2" s="367"/>
      <c r="AFK2" s="367"/>
      <c r="AFL2" s="367"/>
      <c r="AFM2" s="367"/>
      <c r="AFN2" s="367"/>
      <c r="AFO2" s="367"/>
      <c r="AFP2" s="367"/>
      <c r="AFQ2" s="367"/>
      <c r="AFR2" s="367"/>
      <c r="AFS2" s="367"/>
      <c r="AFT2" s="367"/>
      <c r="AFU2" s="367"/>
      <c r="AFV2" s="367"/>
      <c r="AFW2" s="367"/>
      <c r="AFX2" s="367"/>
      <c r="AFY2" s="367"/>
      <c r="AFZ2" s="367"/>
      <c r="AGA2" s="367"/>
      <c r="AGB2" s="367"/>
      <c r="AGC2" s="367"/>
      <c r="AGD2" s="367"/>
      <c r="AGE2" s="367"/>
      <c r="AGF2" s="367"/>
      <c r="AGG2" s="367"/>
      <c r="AGH2" s="367"/>
      <c r="AGI2" s="367"/>
      <c r="AGJ2" s="367"/>
      <c r="AGK2" s="367"/>
      <c r="AGL2" s="367"/>
      <c r="AGM2" s="367"/>
      <c r="AGN2" s="367"/>
      <c r="AGO2" s="367"/>
      <c r="AGP2" s="367"/>
      <c r="AGQ2" s="367"/>
      <c r="AGR2" s="367"/>
      <c r="AGS2" s="367"/>
      <c r="AGT2" s="367"/>
      <c r="AGU2" s="367"/>
      <c r="AGV2" s="367"/>
      <c r="AGW2" s="367"/>
      <c r="AGX2" s="367"/>
      <c r="AGY2" s="367"/>
      <c r="AGZ2" s="367"/>
      <c r="AHA2" s="367"/>
      <c r="AHB2" s="367"/>
      <c r="AHC2" s="367"/>
      <c r="AHD2" s="367"/>
      <c r="AHE2" s="367"/>
      <c r="AHF2" s="367"/>
      <c r="AHG2" s="367"/>
      <c r="AHH2" s="367"/>
      <c r="AHI2" s="367"/>
      <c r="AHJ2" s="367"/>
      <c r="AHK2" s="367"/>
      <c r="AHL2" s="367"/>
      <c r="AHM2" s="367"/>
      <c r="AHN2" s="367"/>
      <c r="AHO2" s="367"/>
      <c r="AHP2" s="367"/>
      <c r="AHQ2" s="367"/>
      <c r="AHR2" s="367"/>
      <c r="AHS2" s="367"/>
      <c r="AHT2" s="367"/>
      <c r="AHU2" s="367"/>
      <c r="AHV2" s="367"/>
      <c r="AHW2" s="367"/>
      <c r="AHX2" s="367"/>
      <c r="AHY2" s="367"/>
      <c r="AHZ2" s="367"/>
      <c r="AIA2" s="367"/>
      <c r="AIB2" s="367"/>
      <c r="AIC2" s="367"/>
      <c r="AID2" s="367"/>
      <c r="AIE2" s="367"/>
      <c r="AIF2" s="367"/>
      <c r="AIG2" s="367"/>
      <c r="AIH2" s="367"/>
      <c r="AII2" s="367"/>
      <c r="AIJ2" s="367"/>
      <c r="AIK2" s="367"/>
      <c r="AIL2" s="367"/>
      <c r="AIM2" s="367"/>
      <c r="AIN2" s="367"/>
      <c r="AIO2" s="367"/>
      <c r="AIP2" s="367"/>
      <c r="AIQ2" s="367"/>
      <c r="AIR2" s="367"/>
      <c r="AIS2" s="367"/>
      <c r="AIT2" s="367"/>
      <c r="AIU2" s="367"/>
      <c r="AIV2" s="367"/>
      <c r="AIW2" s="367"/>
      <c r="AIX2" s="367"/>
      <c r="AIY2" s="367"/>
      <c r="AIZ2" s="367"/>
      <c r="AJA2" s="367"/>
      <c r="AJB2" s="367"/>
      <c r="AJC2" s="367"/>
      <c r="AJD2" s="367"/>
      <c r="AJE2" s="367"/>
      <c r="AJF2" s="367"/>
      <c r="AJG2" s="367"/>
      <c r="AJH2" s="367"/>
      <c r="AJI2" s="367"/>
      <c r="AJJ2" s="367"/>
      <c r="AJK2" s="367"/>
      <c r="AJL2" s="367"/>
      <c r="AJM2" s="367"/>
      <c r="AJN2" s="367"/>
      <c r="AJO2" s="367"/>
      <c r="AJP2" s="367"/>
      <c r="AJQ2" s="367"/>
      <c r="AJR2" s="367"/>
      <c r="AJS2" s="367"/>
      <c r="AJT2" s="367"/>
      <c r="AJU2" s="367"/>
      <c r="AJV2" s="367"/>
      <c r="AJW2" s="367"/>
      <c r="AJX2" s="367"/>
      <c r="AJY2" s="367"/>
      <c r="AJZ2" s="367"/>
      <c r="AKA2" s="367"/>
      <c r="AKB2" s="367"/>
      <c r="AKC2" s="367"/>
      <c r="AKD2" s="367"/>
      <c r="AKE2" s="367"/>
      <c r="AKF2" s="367"/>
      <c r="AKG2" s="368"/>
      <c r="AKI2" s="369" t="s">
        <v>132</v>
      </c>
      <c r="AKJ2" s="370"/>
      <c r="AKK2" s="370"/>
      <c r="AKL2" s="370"/>
      <c r="AKM2" s="370"/>
      <c r="AKN2" s="370"/>
      <c r="AKO2" s="370"/>
      <c r="AKP2" s="370"/>
      <c r="AKQ2" s="370"/>
      <c r="AKR2" s="370"/>
      <c r="AKS2" s="370"/>
      <c r="AKT2" s="370"/>
      <c r="AKU2" s="370"/>
      <c r="AKV2" s="370"/>
      <c r="AKW2" s="370"/>
      <c r="AKX2" s="370"/>
      <c r="AKY2" s="370"/>
      <c r="AKZ2" s="370"/>
      <c r="ALA2" s="370"/>
      <c r="ALB2" s="370"/>
      <c r="ALC2" s="370"/>
      <c r="ALD2" s="370"/>
      <c r="ALE2" s="370"/>
      <c r="ALF2" s="370"/>
      <c r="ALG2" s="370"/>
      <c r="ALH2" s="370"/>
      <c r="ALI2" s="370"/>
      <c r="ALJ2" s="370"/>
      <c r="ALK2" s="370"/>
      <c r="ALL2" s="370"/>
      <c r="ALM2" s="370"/>
      <c r="ALN2" s="370"/>
      <c r="ALO2" s="370"/>
      <c r="ALP2" s="370"/>
      <c r="ALQ2" s="370"/>
      <c r="ALR2" s="370"/>
      <c r="ALS2" s="370"/>
      <c r="ALT2" s="370"/>
      <c r="ALU2" s="370"/>
      <c r="ALV2" s="370"/>
      <c r="ALW2" s="370"/>
      <c r="ALX2" s="370"/>
      <c r="ALY2" s="370"/>
      <c r="ALZ2" s="370"/>
      <c r="AMA2" s="370"/>
      <c r="AMB2" s="370"/>
      <c r="AMC2" s="370"/>
      <c r="AMD2" s="370"/>
      <c r="AME2" s="370"/>
      <c r="AMF2" s="370"/>
      <c r="AMG2" s="370"/>
      <c r="AMH2" s="370"/>
      <c r="AMI2" s="370"/>
      <c r="AMJ2" s="370"/>
      <c r="AMK2" s="370"/>
      <c r="AML2" s="370"/>
      <c r="AMM2" s="370"/>
      <c r="AMN2" s="370"/>
      <c r="AMO2" s="370"/>
      <c r="AMP2" s="370"/>
      <c r="AMQ2" s="370"/>
      <c r="AMR2" s="370"/>
      <c r="AMS2" s="370"/>
      <c r="AMT2" s="370"/>
      <c r="AMU2" s="370"/>
      <c r="AMV2" s="370"/>
      <c r="AMW2" s="370"/>
      <c r="AMX2" s="370"/>
      <c r="AMY2" s="370"/>
      <c r="AMZ2" s="370"/>
      <c r="ANA2" s="370"/>
      <c r="ANB2" s="370"/>
      <c r="ANC2" s="370"/>
      <c r="AND2" s="370"/>
      <c r="ANE2" s="370"/>
      <c r="ANF2" s="370"/>
      <c r="ANG2" s="370"/>
      <c r="ANH2" s="370"/>
      <c r="ANI2" s="370"/>
      <c r="ANJ2" s="370"/>
      <c r="ANK2" s="370"/>
      <c r="ANL2" s="370"/>
      <c r="ANM2" s="370"/>
      <c r="ANN2" s="370"/>
      <c r="ANO2" s="370"/>
      <c r="ANP2" s="370"/>
      <c r="ANQ2" s="371"/>
      <c r="ANS2" s="372" t="s">
        <v>141</v>
      </c>
      <c r="ANT2" s="373"/>
      <c r="ANU2" s="373"/>
      <c r="ANV2" s="373"/>
      <c r="ANW2" s="373"/>
      <c r="ANX2" s="373"/>
      <c r="ANY2" s="373"/>
      <c r="ANZ2" s="373"/>
      <c r="AOA2" s="373"/>
      <c r="AOB2" s="373"/>
      <c r="AOC2" s="373"/>
      <c r="AOD2" s="373"/>
      <c r="AOE2" s="373"/>
      <c r="AOF2" s="373"/>
      <c r="AOG2" s="373"/>
      <c r="AOH2" s="373"/>
      <c r="AOI2" s="373"/>
      <c r="AOJ2" s="373"/>
      <c r="AOK2" s="373"/>
      <c r="AOL2" s="373"/>
      <c r="AOM2" s="373"/>
      <c r="AON2" s="373"/>
      <c r="AOO2" s="373"/>
      <c r="AOP2" s="373"/>
      <c r="AOQ2" s="373"/>
      <c r="AOR2" s="373"/>
      <c r="AOS2" s="373"/>
      <c r="AOT2" s="373"/>
      <c r="AOU2" s="373"/>
      <c r="AOV2" s="373"/>
      <c r="AOW2" s="373"/>
      <c r="AOX2" s="373"/>
      <c r="AOY2" s="373"/>
      <c r="AOZ2" s="373"/>
      <c r="APA2" s="373"/>
      <c r="APB2" s="373"/>
      <c r="APC2" s="373"/>
      <c r="APD2" s="373"/>
      <c r="APE2" s="373"/>
      <c r="APF2" s="373"/>
      <c r="APG2" s="373"/>
      <c r="APH2" s="373"/>
      <c r="API2" s="374"/>
    </row>
    <row r="3" spans="1:1101" ht="23.25" customHeight="1" thickBot="1">
      <c r="A3" s="140"/>
      <c r="B3" s="16"/>
      <c r="C3" s="375" t="s">
        <v>9</v>
      </c>
      <c r="D3" s="376"/>
      <c r="E3" s="376"/>
      <c r="F3" s="376"/>
      <c r="G3" s="376"/>
      <c r="H3" s="376"/>
      <c r="I3" s="376"/>
      <c r="J3" s="376"/>
      <c r="K3" s="376"/>
      <c r="L3" s="376"/>
      <c r="M3" s="376"/>
      <c r="N3" s="376"/>
      <c r="O3" s="376"/>
      <c r="P3" s="376"/>
      <c r="Q3" s="376"/>
      <c r="R3" s="376"/>
      <c r="S3" s="376"/>
      <c r="T3" s="376"/>
      <c r="U3" s="376"/>
      <c r="V3" s="376"/>
      <c r="W3" s="377"/>
      <c r="X3" s="139"/>
      <c r="Y3" s="375" t="s">
        <v>13</v>
      </c>
      <c r="Z3" s="376"/>
      <c r="AA3" s="376"/>
      <c r="AB3" s="376"/>
      <c r="AC3" s="376"/>
      <c r="AD3" s="376"/>
      <c r="AE3" s="376"/>
      <c r="AF3" s="376"/>
      <c r="AG3" s="376"/>
      <c r="AH3" s="376"/>
      <c r="AI3" s="376"/>
      <c r="AJ3" s="376"/>
      <c r="AK3" s="376"/>
      <c r="AL3" s="376"/>
      <c r="AM3" s="376"/>
      <c r="AN3" s="376"/>
      <c r="AO3" s="376"/>
      <c r="AP3" s="376"/>
      <c r="AQ3" s="376"/>
      <c r="AR3" s="376"/>
      <c r="AS3" s="377"/>
      <c r="AT3" s="16"/>
      <c r="AU3" s="375" t="s">
        <v>17</v>
      </c>
      <c r="AV3" s="376"/>
      <c r="AW3" s="376"/>
      <c r="AX3" s="376"/>
      <c r="AY3" s="376"/>
      <c r="AZ3" s="376"/>
      <c r="BA3" s="376"/>
      <c r="BB3" s="376"/>
      <c r="BC3" s="376"/>
      <c r="BD3" s="376"/>
      <c r="BE3" s="376"/>
      <c r="BF3" s="376"/>
      <c r="BG3" s="376"/>
      <c r="BH3" s="376"/>
      <c r="BI3" s="376"/>
      <c r="BJ3" s="376"/>
      <c r="BK3" s="376"/>
      <c r="BL3" s="376"/>
      <c r="BM3" s="376"/>
      <c r="BN3" s="376"/>
      <c r="BO3" s="377"/>
      <c r="BP3" s="16"/>
      <c r="BQ3" s="375" t="s">
        <v>21</v>
      </c>
      <c r="BR3" s="376"/>
      <c r="BS3" s="376"/>
      <c r="BT3" s="376"/>
      <c r="BU3" s="376"/>
      <c r="BV3" s="376"/>
      <c r="BW3" s="376"/>
      <c r="BX3" s="376"/>
      <c r="BY3" s="376"/>
      <c r="BZ3" s="376"/>
      <c r="CA3" s="376"/>
      <c r="CB3" s="376"/>
      <c r="CC3" s="376"/>
      <c r="CD3" s="376"/>
      <c r="CE3" s="376"/>
      <c r="CF3" s="376"/>
      <c r="CG3" s="376"/>
      <c r="CH3" s="376"/>
      <c r="CI3" s="376"/>
      <c r="CJ3" s="376"/>
      <c r="CK3" s="377"/>
      <c r="CL3" s="16"/>
      <c r="CM3" s="354" t="s">
        <v>26</v>
      </c>
      <c r="CN3" s="355"/>
      <c r="CO3" s="355"/>
      <c r="CP3" s="355"/>
      <c r="CQ3" s="355"/>
      <c r="CR3" s="355"/>
      <c r="CS3" s="355"/>
      <c r="CT3" s="355"/>
      <c r="CU3" s="355"/>
      <c r="CV3" s="355"/>
      <c r="CW3" s="355"/>
      <c r="CX3" s="355"/>
      <c r="CY3" s="355"/>
      <c r="CZ3" s="355"/>
      <c r="DA3" s="355"/>
      <c r="DB3" s="355"/>
      <c r="DC3" s="355"/>
      <c r="DD3" s="355"/>
      <c r="DE3" s="355"/>
      <c r="DF3" s="355"/>
      <c r="DG3" s="356"/>
      <c r="DH3" s="139"/>
      <c r="DI3" s="354" t="s">
        <v>30</v>
      </c>
      <c r="DJ3" s="355"/>
      <c r="DK3" s="355"/>
      <c r="DL3" s="355"/>
      <c r="DM3" s="355"/>
      <c r="DN3" s="355"/>
      <c r="DO3" s="355"/>
      <c r="DP3" s="355"/>
      <c r="DQ3" s="355"/>
      <c r="DR3" s="355"/>
      <c r="DS3" s="355"/>
      <c r="DT3" s="355"/>
      <c r="DU3" s="355"/>
      <c r="DV3" s="355"/>
      <c r="DW3" s="355"/>
      <c r="DX3" s="355"/>
      <c r="DY3" s="355"/>
      <c r="DZ3" s="355"/>
      <c r="EA3" s="355"/>
      <c r="EB3" s="355"/>
      <c r="EC3" s="356"/>
      <c r="EE3" s="354" t="s">
        <v>34</v>
      </c>
      <c r="EF3" s="355"/>
      <c r="EG3" s="355"/>
      <c r="EH3" s="355"/>
      <c r="EI3" s="355"/>
      <c r="EJ3" s="355"/>
      <c r="EK3" s="355"/>
      <c r="EL3" s="355"/>
      <c r="EM3" s="355"/>
      <c r="EN3" s="355"/>
      <c r="EO3" s="355"/>
      <c r="EP3" s="355"/>
      <c r="EQ3" s="355"/>
      <c r="ER3" s="355"/>
      <c r="ES3" s="355"/>
      <c r="ET3" s="355"/>
      <c r="EU3" s="355"/>
      <c r="EV3" s="355"/>
      <c r="EW3" s="355"/>
      <c r="EX3" s="355"/>
      <c r="EY3" s="356"/>
      <c r="FA3" s="354" t="s">
        <v>38</v>
      </c>
      <c r="FB3" s="355"/>
      <c r="FC3" s="355"/>
      <c r="FD3" s="355"/>
      <c r="FE3" s="355"/>
      <c r="FF3" s="355"/>
      <c r="FG3" s="355"/>
      <c r="FH3" s="355"/>
      <c r="FI3" s="355"/>
      <c r="FJ3" s="355"/>
      <c r="FK3" s="355"/>
      <c r="FL3" s="355"/>
      <c r="FM3" s="355"/>
      <c r="FN3" s="355"/>
      <c r="FO3" s="355"/>
      <c r="FP3" s="355"/>
      <c r="FQ3" s="355"/>
      <c r="FR3" s="355"/>
      <c r="FS3" s="355"/>
      <c r="FT3" s="355"/>
      <c r="FU3" s="356"/>
      <c r="FW3" s="354" t="s">
        <v>42</v>
      </c>
      <c r="FX3" s="355"/>
      <c r="FY3" s="355"/>
      <c r="FZ3" s="355"/>
      <c r="GA3" s="355"/>
      <c r="GB3" s="355"/>
      <c r="GC3" s="355"/>
      <c r="GD3" s="355"/>
      <c r="GE3" s="355"/>
      <c r="GF3" s="355"/>
      <c r="GG3" s="355"/>
      <c r="GH3" s="355"/>
      <c r="GI3" s="355"/>
      <c r="GJ3" s="355"/>
      <c r="GK3" s="355"/>
      <c r="GL3" s="355"/>
      <c r="GM3" s="355"/>
      <c r="GN3" s="355"/>
      <c r="GO3" s="355"/>
      <c r="GP3" s="355"/>
      <c r="GQ3" s="356"/>
      <c r="GR3" s="16"/>
      <c r="GS3" s="354" t="s">
        <v>46</v>
      </c>
      <c r="GT3" s="355"/>
      <c r="GU3" s="355"/>
      <c r="GV3" s="355"/>
      <c r="GW3" s="355"/>
      <c r="GX3" s="355"/>
      <c r="GY3" s="355"/>
      <c r="GZ3" s="355"/>
      <c r="HA3" s="355"/>
      <c r="HB3" s="355"/>
      <c r="HC3" s="355"/>
      <c r="HD3" s="355"/>
      <c r="HE3" s="355"/>
      <c r="HF3" s="355"/>
      <c r="HG3" s="355"/>
      <c r="HH3" s="355"/>
      <c r="HI3" s="355"/>
      <c r="HJ3" s="355"/>
      <c r="HK3" s="355"/>
      <c r="HL3" s="355"/>
      <c r="HM3" s="356"/>
      <c r="HN3" s="16"/>
      <c r="HO3" s="354" t="s">
        <v>49</v>
      </c>
      <c r="HP3" s="355"/>
      <c r="HQ3" s="355"/>
      <c r="HR3" s="355"/>
      <c r="HS3" s="355"/>
      <c r="HT3" s="355"/>
      <c r="HU3" s="355"/>
      <c r="HV3" s="355"/>
      <c r="HW3" s="355"/>
      <c r="HX3" s="355"/>
      <c r="HY3" s="355"/>
      <c r="HZ3" s="355"/>
      <c r="IA3" s="355"/>
      <c r="IB3" s="355"/>
      <c r="IC3" s="355"/>
      <c r="ID3" s="355"/>
      <c r="IE3" s="355"/>
      <c r="IF3" s="355"/>
      <c r="IG3" s="355"/>
      <c r="IH3" s="355"/>
      <c r="II3" s="356"/>
      <c r="IJ3" s="16"/>
      <c r="IK3" s="354" t="s">
        <v>52</v>
      </c>
      <c r="IL3" s="355"/>
      <c r="IM3" s="355"/>
      <c r="IN3" s="355"/>
      <c r="IO3" s="355"/>
      <c r="IP3" s="355"/>
      <c r="IQ3" s="355"/>
      <c r="IR3" s="355"/>
      <c r="IS3" s="355"/>
      <c r="IT3" s="355"/>
      <c r="IU3" s="355"/>
      <c r="IV3" s="355"/>
      <c r="IW3" s="355"/>
      <c r="IX3" s="355"/>
      <c r="IY3" s="355"/>
      <c r="IZ3" s="355"/>
      <c r="JA3" s="355"/>
      <c r="JB3" s="355"/>
      <c r="JC3" s="355"/>
      <c r="JD3" s="355"/>
      <c r="JE3" s="356"/>
      <c r="JG3" s="357" t="s">
        <v>56</v>
      </c>
      <c r="JH3" s="358"/>
      <c r="JI3" s="358"/>
      <c r="JJ3" s="358"/>
      <c r="JK3" s="358"/>
      <c r="JL3" s="358"/>
      <c r="JM3" s="358"/>
      <c r="JN3" s="358"/>
      <c r="JO3" s="358"/>
      <c r="JP3" s="358"/>
      <c r="JQ3" s="358"/>
      <c r="JR3" s="358"/>
      <c r="JS3" s="358"/>
      <c r="JT3" s="358"/>
      <c r="JU3" s="358"/>
      <c r="JV3" s="358"/>
      <c r="JW3" s="358"/>
      <c r="JX3" s="358"/>
      <c r="JY3" s="358"/>
      <c r="JZ3" s="358"/>
      <c r="KA3" s="359"/>
      <c r="KB3" s="16"/>
      <c r="KC3" s="357" t="s">
        <v>60</v>
      </c>
      <c r="KD3" s="358"/>
      <c r="KE3" s="358"/>
      <c r="KF3" s="358"/>
      <c r="KG3" s="358"/>
      <c r="KH3" s="358"/>
      <c r="KI3" s="358"/>
      <c r="KJ3" s="358"/>
      <c r="KK3" s="358"/>
      <c r="KL3" s="358"/>
      <c r="KM3" s="358"/>
      <c r="KN3" s="358"/>
      <c r="KO3" s="358"/>
      <c r="KP3" s="358"/>
      <c r="KQ3" s="358"/>
      <c r="KR3" s="358"/>
      <c r="KS3" s="358"/>
      <c r="KT3" s="358"/>
      <c r="KU3" s="358"/>
      <c r="KV3" s="358"/>
      <c r="KW3" s="359"/>
      <c r="KX3" s="16"/>
      <c r="KY3" s="360" t="s">
        <v>0</v>
      </c>
      <c r="KZ3" s="361"/>
      <c r="LA3" s="361"/>
      <c r="LB3" s="361"/>
      <c r="LC3" s="361"/>
      <c r="LD3" s="361"/>
      <c r="LE3" s="361"/>
      <c r="LF3" s="361"/>
      <c r="LG3" s="361"/>
      <c r="LH3" s="361"/>
      <c r="LI3" s="361"/>
      <c r="LJ3" s="361"/>
      <c r="LK3" s="361"/>
      <c r="LL3" s="361"/>
      <c r="LM3" s="361"/>
      <c r="LN3" s="361"/>
      <c r="LO3" s="361"/>
      <c r="LP3" s="361"/>
      <c r="LQ3" s="361"/>
      <c r="LR3" s="361"/>
      <c r="LS3" s="362"/>
      <c r="LT3" s="16"/>
      <c r="LU3" s="360" t="s">
        <v>68</v>
      </c>
      <c r="LV3" s="361"/>
      <c r="LW3" s="361"/>
      <c r="LX3" s="361"/>
      <c r="LY3" s="361"/>
      <c r="LZ3" s="361"/>
      <c r="MA3" s="361"/>
      <c r="MB3" s="361"/>
      <c r="MC3" s="361"/>
      <c r="MD3" s="361"/>
      <c r="ME3" s="361"/>
      <c r="MF3" s="361"/>
      <c r="MG3" s="361"/>
      <c r="MH3" s="361"/>
      <c r="MI3" s="361"/>
      <c r="MJ3" s="361"/>
      <c r="MK3" s="361"/>
      <c r="ML3" s="361"/>
      <c r="MM3" s="361"/>
      <c r="MN3" s="361"/>
      <c r="MO3" s="362"/>
      <c r="MP3" s="16"/>
      <c r="MQ3" s="360" t="s">
        <v>72</v>
      </c>
      <c r="MR3" s="361"/>
      <c r="MS3" s="361"/>
      <c r="MT3" s="361"/>
      <c r="MU3" s="361"/>
      <c r="MV3" s="361"/>
      <c r="MW3" s="361"/>
      <c r="MX3" s="361"/>
      <c r="MY3" s="361"/>
      <c r="MZ3" s="361"/>
      <c r="NA3" s="361"/>
      <c r="NB3" s="361"/>
      <c r="NC3" s="361"/>
      <c r="ND3" s="361"/>
      <c r="NE3" s="361"/>
      <c r="NF3" s="361"/>
      <c r="NG3" s="361"/>
      <c r="NH3" s="361"/>
      <c r="NI3" s="361"/>
      <c r="NJ3" s="361"/>
      <c r="NK3" s="362"/>
      <c r="NL3" s="3"/>
      <c r="NM3" s="345" t="s">
        <v>77</v>
      </c>
      <c r="NN3" s="346"/>
      <c r="NO3" s="346"/>
      <c r="NP3" s="346"/>
      <c r="NQ3" s="346"/>
      <c r="NR3" s="346"/>
      <c r="NS3" s="346"/>
      <c r="NT3" s="346"/>
      <c r="NU3" s="346"/>
      <c r="NV3" s="346"/>
      <c r="NW3" s="346"/>
      <c r="NX3" s="346"/>
      <c r="NY3" s="346"/>
      <c r="NZ3" s="346"/>
      <c r="OA3" s="346"/>
      <c r="OB3" s="346"/>
      <c r="OC3" s="346"/>
      <c r="OD3" s="346"/>
      <c r="OE3" s="346"/>
      <c r="OF3" s="346"/>
      <c r="OG3" s="347"/>
      <c r="OH3" s="141"/>
      <c r="OI3" s="345" t="s">
        <v>81</v>
      </c>
      <c r="OJ3" s="346"/>
      <c r="OK3" s="346"/>
      <c r="OL3" s="346"/>
      <c r="OM3" s="346"/>
      <c r="ON3" s="346"/>
      <c r="OO3" s="346"/>
      <c r="OP3" s="346"/>
      <c r="OQ3" s="346"/>
      <c r="OR3" s="346"/>
      <c r="OS3" s="346"/>
      <c r="OT3" s="346"/>
      <c r="OU3" s="346"/>
      <c r="OV3" s="346"/>
      <c r="OW3" s="346"/>
      <c r="OX3" s="346"/>
      <c r="OY3" s="346"/>
      <c r="OZ3" s="346"/>
      <c r="PA3" s="346"/>
      <c r="PB3" s="346"/>
      <c r="PC3" s="347"/>
      <c r="PD3" s="16"/>
      <c r="PE3" s="348" t="s">
        <v>86</v>
      </c>
      <c r="PF3" s="349"/>
      <c r="PG3" s="349"/>
      <c r="PH3" s="349"/>
      <c r="PI3" s="349"/>
      <c r="PJ3" s="349"/>
      <c r="PK3" s="349"/>
      <c r="PL3" s="349"/>
      <c r="PM3" s="349"/>
      <c r="PN3" s="349"/>
      <c r="PO3" s="349"/>
      <c r="PP3" s="349"/>
      <c r="PQ3" s="349"/>
      <c r="PR3" s="349"/>
      <c r="PS3" s="349"/>
      <c r="PT3" s="349"/>
      <c r="PU3" s="349"/>
      <c r="PV3" s="349"/>
      <c r="PW3" s="349"/>
      <c r="PX3" s="349"/>
      <c r="PY3" s="350"/>
      <c r="PZ3" s="141"/>
      <c r="QA3" s="348" t="s">
        <v>88</v>
      </c>
      <c r="QB3" s="349"/>
      <c r="QC3" s="349"/>
      <c r="QD3" s="349"/>
      <c r="QE3" s="349"/>
      <c r="QF3" s="349"/>
      <c r="QG3" s="349"/>
      <c r="QH3" s="349"/>
      <c r="QI3" s="349"/>
      <c r="QJ3" s="349"/>
      <c r="QK3" s="349"/>
      <c r="QL3" s="349"/>
      <c r="QM3" s="349"/>
      <c r="QN3" s="349"/>
      <c r="QO3" s="349"/>
      <c r="QP3" s="349"/>
      <c r="QQ3" s="349"/>
      <c r="QR3" s="349"/>
      <c r="QS3" s="349"/>
      <c r="QT3" s="349"/>
      <c r="QU3" s="350"/>
      <c r="QV3" s="16"/>
      <c r="QW3" s="348" t="str">
        <f>QW6</f>
        <v>Male Circumscisions</v>
      </c>
      <c r="QX3" s="349"/>
      <c r="QY3" s="349"/>
      <c r="QZ3" s="349"/>
      <c r="RA3" s="349"/>
      <c r="RB3" s="349"/>
      <c r="RC3" s="349"/>
      <c r="RD3" s="349"/>
      <c r="RE3" s="349"/>
      <c r="RF3" s="349"/>
      <c r="RG3" s="349"/>
      <c r="RH3" s="349"/>
      <c r="RI3" s="349"/>
      <c r="RJ3" s="349"/>
      <c r="RK3" s="349"/>
      <c r="RL3" s="349"/>
      <c r="RM3" s="349"/>
      <c r="RN3" s="349"/>
      <c r="RO3" s="349"/>
      <c r="RP3" s="349"/>
      <c r="RQ3" s="350"/>
      <c r="RS3" s="348" t="str">
        <f>RS6</f>
        <v>HIV/AIDS Program - New Adult</v>
      </c>
      <c r="RT3" s="349"/>
      <c r="RU3" s="349"/>
      <c r="RV3" s="349"/>
      <c r="RW3" s="349"/>
      <c r="RX3" s="349"/>
      <c r="RY3" s="349"/>
      <c r="RZ3" s="349"/>
      <c r="SA3" s="349"/>
      <c r="SB3" s="349"/>
      <c r="SC3" s="349"/>
      <c r="SD3" s="349"/>
      <c r="SE3" s="349"/>
      <c r="SF3" s="349"/>
      <c r="SG3" s="349"/>
      <c r="SH3" s="349"/>
      <c r="SI3" s="349"/>
      <c r="SJ3" s="349"/>
      <c r="SK3" s="349"/>
      <c r="SL3" s="349"/>
      <c r="SM3" s="350"/>
      <c r="SO3" s="348" t="str">
        <f>SO6</f>
        <v>HIV/AIDS Program - Established Medically Complex</v>
      </c>
      <c r="SP3" s="349"/>
      <c r="SQ3" s="349"/>
      <c r="SR3" s="349"/>
      <c r="SS3" s="349"/>
      <c r="ST3" s="349"/>
      <c r="SU3" s="349"/>
      <c r="SV3" s="349"/>
      <c r="SW3" s="349"/>
      <c r="SX3" s="349"/>
      <c r="SY3" s="349"/>
      <c r="SZ3" s="349"/>
      <c r="TA3" s="349"/>
      <c r="TB3" s="349"/>
      <c r="TC3" s="349"/>
      <c r="TD3" s="349"/>
      <c r="TE3" s="349"/>
      <c r="TF3" s="349"/>
      <c r="TG3" s="349"/>
      <c r="TH3" s="349"/>
      <c r="TI3" s="350"/>
      <c r="TJ3" s="16"/>
      <c r="TK3" s="348" t="str">
        <f>TK6</f>
        <v>HIV/AIDS Program - Established Non Medically Complex</v>
      </c>
      <c r="TL3" s="349"/>
      <c r="TM3" s="349"/>
      <c r="TN3" s="349"/>
      <c r="TO3" s="349"/>
      <c r="TP3" s="349"/>
      <c r="TQ3" s="349"/>
      <c r="TR3" s="349"/>
      <c r="TS3" s="349"/>
      <c r="TT3" s="349"/>
      <c r="TU3" s="349"/>
      <c r="TV3" s="349"/>
      <c r="TW3" s="349"/>
      <c r="TX3" s="349"/>
      <c r="TY3" s="349"/>
      <c r="TZ3" s="349"/>
      <c r="UA3" s="349"/>
      <c r="UB3" s="349"/>
      <c r="UC3" s="349"/>
      <c r="UD3" s="349"/>
      <c r="UE3" s="350"/>
      <c r="UG3" s="348" t="str">
        <f>UG6</f>
        <v>HIV/AIDS Program - PMTCT</v>
      </c>
      <c r="UH3" s="349"/>
      <c r="UI3" s="349"/>
      <c r="UJ3" s="349"/>
      <c r="UK3" s="349"/>
      <c r="UL3" s="349"/>
      <c r="UM3" s="349"/>
      <c r="UN3" s="349"/>
      <c r="UO3" s="349"/>
      <c r="UP3" s="349"/>
      <c r="UQ3" s="349"/>
      <c r="UR3" s="349"/>
      <c r="US3" s="349"/>
      <c r="UT3" s="349"/>
      <c r="UU3" s="349"/>
      <c r="UV3" s="349"/>
      <c r="UW3" s="349"/>
      <c r="UX3" s="349"/>
      <c r="UY3" s="349"/>
      <c r="UZ3" s="349"/>
      <c r="VA3" s="350"/>
      <c r="VB3" s="16"/>
      <c r="VC3" s="348" t="str">
        <f>VC6</f>
        <v>HIV/AIDS Program - Pediatric</v>
      </c>
      <c r="VD3" s="349"/>
      <c r="VE3" s="349"/>
      <c r="VF3" s="349"/>
      <c r="VG3" s="349"/>
      <c r="VH3" s="349"/>
      <c r="VI3" s="349"/>
      <c r="VJ3" s="349"/>
      <c r="VK3" s="349"/>
      <c r="VL3" s="349"/>
      <c r="VM3" s="349"/>
      <c r="VN3" s="349"/>
      <c r="VO3" s="349"/>
      <c r="VP3" s="349"/>
      <c r="VQ3" s="349"/>
      <c r="VR3" s="349"/>
      <c r="VS3" s="349"/>
      <c r="VT3" s="349"/>
      <c r="VU3" s="349"/>
      <c r="VV3" s="349"/>
      <c r="VW3" s="350"/>
      <c r="VY3" s="351" t="s">
        <v>103</v>
      </c>
      <c r="VZ3" s="352"/>
      <c r="WA3" s="352"/>
      <c r="WB3" s="352"/>
      <c r="WC3" s="352"/>
      <c r="WD3" s="352"/>
      <c r="WE3" s="352"/>
      <c r="WF3" s="352"/>
      <c r="WG3" s="352"/>
      <c r="WH3" s="352"/>
      <c r="WI3" s="352"/>
      <c r="WJ3" s="352"/>
      <c r="WK3" s="352"/>
      <c r="WL3" s="352"/>
      <c r="WM3" s="352"/>
      <c r="WN3" s="352"/>
      <c r="WO3" s="352"/>
      <c r="WP3" s="352"/>
      <c r="WQ3" s="352"/>
      <c r="WR3" s="352"/>
      <c r="WS3" s="353"/>
      <c r="WT3" s="16"/>
      <c r="WU3" s="341" t="str">
        <f>WU6</f>
        <v>Laboratory - POC</v>
      </c>
      <c r="WV3" s="342"/>
      <c r="WW3" s="342"/>
      <c r="WX3" s="342"/>
      <c r="WY3" s="342"/>
      <c r="WZ3" s="342"/>
      <c r="XA3" s="342"/>
      <c r="XB3" s="342"/>
      <c r="XC3" s="342"/>
      <c r="XD3" s="342"/>
      <c r="XE3" s="342"/>
      <c r="XF3" s="342"/>
      <c r="XG3" s="342"/>
      <c r="XH3" s="342"/>
      <c r="XI3" s="342"/>
      <c r="XJ3" s="342"/>
      <c r="XK3" s="342"/>
      <c r="XL3" s="342"/>
      <c r="XM3" s="342"/>
      <c r="XN3" s="342"/>
      <c r="XO3" s="343"/>
      <c r="XP3" s="16"/>
      <c r="XQ3" s="341" t="str">
        <f>XQ6</f>
        <v>Laboratory - Parasitology</v>
      </c>
      <c r="XR3" s="342"/>
      <c r="XS3" s="342"/>
      <c r="XT3" s="342"/>
      <c r="XU3" s="342"/>
      <c r="XV3" s="342"/>
      <c r="XW3" s="342"/>
      <c r="XX3" s="342"/>
      <c r="XY3" s="342"/>
      <c r="XZ3" s="342"/>
      <c r="YA3" s="342"/>
      <c r="YB3" s="342"/>
      <c r="YC3" s="342"/>
      <c r="YD3" s="342"/>
      <c r="YE3" s="342"/>
      <c r="YF3" s="342"/>
      <c r="YG3" s="342"/>
      <c r="YH3" s="342"/>
      <c r="YI3" s="342"/>
      <c r="YJ3" s="342"/>
      <c r="YK3" s="343"/>
      <c r="YM3" s="341" t="str">
        <f>YM6</f>
        <v>Laboratory - Biochemistry</v>
      </c>
      <c r="YN3" s="342"/>
      <c r="YO3" s="342"/>
      <c r="YP3" s="342"/>
      <c r="YQ3" s="342"/>
      <c r="YR3" s="342"/>
      <c r="YS3" s="342"/>
      <c r="YT3" s="342"/>
      <c r="YU3" s="342"/>
      <c r="YV3" s="342"/>
      <c r="YW3" s="342"/>
      <c r="YX3" s="342"/>
      <c r="YY3" s="342"/>
      <c r="YZ3" s="342"/>
      <c r="ZA3" s="342"/>
      <c r="ZB3" s="342"/>
      <c r="ZC3" s="342"/>
      <c r="ZD3" s="342"/>
      <c r="ZE3" s="342"/>
      <c r="ZF3" s="342"/>
      <c r="ZG3" s="343"/>
      <c r="ZI3" s="341" t="str">
        <f>ZI6</f>
        <v>Laboratory - Microbiology</v>
      </c>
      <c r="ZJ3" s="342"/>
      <c r="ZK3" s="342"/>
      <c r="ZL3" s="342"/>
      <c r="ZM3" s="342"/>
      <c r="ZN3" s="342"/>
      <c r="ZO3" s="342"/>
      <c r="ZP3" s="342"/>
      <c r="ZQ3" s="342"/>
      <c r="ZR3" s="342"/>
      <c r="ZS3" s="342"/>
      <c r="ZT3" s="342"/>
      <c r="ZU3" s="342"/>
      <c r="ZV3" s="342"/>
      <c r="ZW3" s="342"/>
      <c r="ZX3" s="342"/>
      <c r="ZY3" s="342"/>
      <c r="ZZ3" s="342"/>
      <c r="AAA3" s="342"/>
      <c r="AAB3" s="342"/>
      <c r="AAC3" s="343"/>
      <c r="AAE3" s="341" t="str">
        <f>AAE6</f>
        <v>Laboratory - Molecular</v>
      </c>
      <c r="AAF3" s="342"/>
      <c r="AAG3" s="342"/>
      <c r="AAH3" s="342"/>
      <c r="AAI3" s="342"/>
      <c r="AAJ3" s="342"/>
      <c r="AAK3" s="342"/>
      <c r="AAL3" s="342"/>
      <c r="AAM3" s="342"/>
      <c r="AAN3" s="342"/>
      <c r="AAO3" s="342"/>
      <c r="AAP3" s="342"/>
      <c r="AAQ3" s="342"/>
      <c r="AAR3" s="342"/>
      <c r="AAS3" s="342"/>
      <c r="AAT3" s="342"/>
      <c r="AAU3" s="342"/>
      <c r="AAV3" s="342"/>
      <c r="AAW3" s="342"/>
      <c r="AAX3" s="342"/>
      <c r="AAY3" s="343"/>
      <c r="ABA3" s="341" t="str">
        <f>ABA6</f>
        <v>Laboratory - TB Microscopy</v>
      </c>
      <c r="ABB3" s="342"/>
      <c r="ABC3" s="342"/>
      <c r="ABD3" s="342"/>
      <c r="ABE3" s="342"/>
      <c r="ABF3" s="342"/>
      <c r="ABG3" s="342"/>
      <c r="ABH3" s="342"/>
      <c r="ABI3" s="342"/>
      <c r="ABJ3" s="342"/>
      <c r="ABK3" s="342"/>
      <c r="ABL3" s="342"/>
      <c r="ABM3" s="342"/>
      <c r="ABN3" s="342"/>
      <c r="ABO3" s="342"/>
      <c r="ABP3" s="342"/>
      <c r="ABQ3" s="342"/>
      <c r="ABR3" s="342"/>
      <c r="ABS3" s="342"/>
      <c r="ABT3" s="342"/>
      <c r="ABU3" s="343"/>
      <c r="ABW3" s="341" t="str">
        <f>ABW6</f>
        <v>Laboratory - Serology</v>
      </c>
      <c r="ABX3" s="342"/>
      <c r="ABY3" s="342"/>
      <c r="ABZ3" s="342"/>
      <c r="ACA3" s="342"/>
      <c r="ACB3" s="342"/>
      <c r="ACC3" s="342"/>
      <c r="ACD3" s="342"/>
      <c r="ACE3" s="342"/>
      <c r="ACF3" s="342"/>
      <c r="ACG3" s="342"/>
      <c r="ACH3" s="342"/>
      <c r="ACI3" s="342"/>
      <c r="ACJ3" s="342"/>
      <c r="ACK3" s="342"/>
      <c r="ACL3" s="342"/>
      <c r="ACM3" s="342"/>
      <c r="ACN3" s="342"/>
      <c r="ACO3" s="342"/>
      <c r="ACP3" s="342"/>
      <c r="ACQ3" s="343"/>
      <c r="ACS3" s="341" t="str">
        <f>ACS6</f>
        <v>Laboratory - Cytology</v>
      </c>
      <c r="ACT3" s="342"/>
      <c r="ACU3" s="342"/>
      <c r="ACV3" s="342"/>
      <c r="ACW3" s="342"/>
      <c r="ACX3" s="342"/>
      <c r="ACY3" s="342"/>
      <c r="ACZ3" s="342"/>
      <c r="ADA3" s="342"/>
      <c r="ADB3" s="342"/>
      <c r="ADC3" s="342"/>
      <c r="ADD3" s="342"/>
      <c r="ADE3" s="342"/>
      <c r="ADF3" s="342"/>
      <c r="ADG3" s="342"/>
      <c r="ADH3" s="342"/>
      <c r="ADI3" s="342"/>
      <c r="ADJ3" s="342"/>
      <c r="ADK3" s="342"/>
      <c r="ADL3" s="342"/>
      <c r="ADM3" s="343"/>
      <c r="ADO3" s="341" t="str">
        <f>ADO6</f>
        <v>Laboratory - Histology</v>
      </c>
      <c r="ADP3" s="342"/>
      <c r="ADQ3" s="342"/>
      <c r="ADR3" s="342"/>
      <c r="ADS3" s="342"/>
      <c r="ADT3" s="342"/>
      <c r="ADU3" s="342"/>
      <c r="ADV3" s="342"/>
      <c r="ADW3" s="342"/>
      <c r="ADX3" s="342"/>
      <c r="ADY3" s="342"/>
      <c r="ADZ3" s="342"/>
      <c r="AEA3" s="342"/>
      <c r="AEB3" s="342"/>
      <c r="AEC3" s="342"/>
      <c r="AED3" s="342"/>
      <c r="AEE3" s="342"/>
      <c r="AEF3" s="342"/>
      <c r="AEG3" s="342"/>
      <c r="AEH3" s="342"/>
      <c r="AEI3" s="343"/>
      <c r="AEK3" s="341" t="str">
        <f>AEK6</f>
        <v>Laboratory - Blood Transfusion Lab Analysis</v>
      </c>
      <c r="AEL3" s="342"/>
      <c r="AEM3" s="342"/>
      <c r="AEN3" s="342"/>
      <c r="AEO3" s="342"/>
      <c r="AEP3" s="342"/>
      <c r="AEQ3" s="342"/>
      <c r="AER3" s="342"/>
      <c r="AES3" s="342"/>
      <c r="AET3" s="342"/>
      <c r="AEU3" s="342"/>
      <c r="AEV3" s="342"/>
      <c r="AEW3" s="342"/>
      <c r="AEX3" s="342"/>
      <c r="AEY3" s="342"/>
      <c r="AEZ3" s="342"/>
      <c r="AFA3" s="342"/>
      <c r="AFB3" s="342"/>
      <c r="AFC3" s="342"/>
      <c r="AFD3" s="342"/>
      <c r="AFE3" s="343"/>
      <c r="AFG3" s="344" t="s">
        <v>125</v>
      </c>
      <c r="AFH3" s="336"/>
      <c r="AFI3" s="336"/>
      <c r="AFJ3" s="336"/>
      <c r="AFK3" s="336"/>
      <c r="AFL3" s="336"/>
      <c r="AFM3" s="336"/>
      <c r="AFN3" s="336"/>
      <c r="AFO3" s="336"/>
      <c r="AFP3" s="336"/>
      <c r="AFQ3" s="336"/>
      <c r="AFR3" s="336"/>
      <c r="AFS3" s="336"/>
      <c r="AFT3" s="336"/>
      <c r="AFU3" s="336"/>
      <c r="AFV3" s="336"/>
      <c r="AFW3" s="336"/>
      <c r="AFX3" s="336"/>
      <c r="AFY3" s="336"/>
      <c r="AFZ3" s="336"/>
      <c r="AGA3" s="337"/>
      <c r="AGB3" s="141"/>
      <c r="AGC3" s="335" t="str">
        <f>AGC6</f>
        <v>Mammography</v>
      </c>
      <c r="AGD3" s="336"/>
      <c r="AGE3" s="336"/>
      <c r="AGF3" s="336"/>
      <c r="AGG3" s="336"/>
      <c r="AGH3" s="336"/>
      <c r="AGI3" s="336"/>
      <c r="AGJ3" s="336"/>
      <c r="AGK3" s="336"/>
      <c r="AGL3" s="336"/>
      <c r="AGM3" s="336"/>
      <c r="AGN3" s="336"/>
      <c r="AGO3" s="336"/>
      <c r="AGP3" s="336"/>
      <c r="AGQ3" s="336"/>
      <c r="AGR3" s="336"/>
      <c r="AGS3" s="336"/>
      <c r="AGT3" s="336"/>
      <c r="AGU3" s="336"/>
      <c r="AGV3" s="336"/>
      <c r="AGW3" s="337"/>
      <c r="AGX3" s="141"/>
      <c r="AGY3" s="335" t="str">
        <f>AGY6</f>
        <v>MRI</v>
      </c>
      <c r="AGZ3" s="336"/>
      <c r="AHA3" s="336"/>
      <c r="AHB3" s="336"/>
      <c r="AHC3" s="336"/>
      <c r="AHD3" s="336"/>
      <c r="AHE3" s="336"/>
      <c r="AHF3" s="336"/>
      <c r="AHG3" s="336"/>
      <c r="AHH3" s="336"/>
      <c r="AHI3" s="336"/>
      <c r="AHJ3" s="336"/>
      <c r="AHK3" s="336"/>
      <c r="AHL3" s="336"/>
      <c r="AHM3" s="336"/>
      <c r="AHN3" s="336"/>
      <c r="AHO3" s="336"/>
      <c r="AHP3" s="336"/>
      <c r="AHQ3" s="336"/>
      <c r="AHR3" s="336"/>
      <c r="AHS3" s="337"/>
      <c r="AHT3" s="141"/>
      <c r="AHU3" s="335" t="str">
        <f>AHU6</f>
        <v>Tomography</v>
      </c>
      <c r="AHV3" s="336"/>
      <c r="AHW3" s="336"/>
      <c r="AHX3" s="336"/>
      <c r="AHY3" s="336"/>
      <c r="AHZ3" s="336"/>
      <c r="AIA3" s="336"/>
      <c r="AIB3" s="336"/>
      <c r="AIC3" s="336"/>
      <c r="AID3" s="336"/>
      <c r="AIE3" s="336"/>
      <c r="AIF3" s="336"/>
      <c r="AIG3" s="336"/>
      <c r="AIH3" s="336"/>
      <c r="AII3" s="336"/>
      <c r="AIJ3" s="336"/>
      <c r="AIK3" s="336"/>
      <c r="AIL3" s="336"/>
      <c r="AIM3" s="336"/>
      <c r="AIN3" s="336"/>
      <c r="AIO3" s="337"/>
      <c r="AIP3" s="141"/>
      <c r="AIQ3" s="335" t="str">
        <f>AIQ6</f>
        <v>Radiotherapy</v>
      </c>
      <c r="AIR3" s="336"/>
      <c r="AIS3" s="336"/>
      <c r="AIT3" s="336"/>
      <c r="AIU3" s="336"/>
      <c r="AIV3" s="336"/>
      <c r="AIW3" s="336"/>
      <c r="AIX3" s="336"/>
      <c r="AIY3" s="336"/>
      <c r="AIZ3" s="336"/>
      <c r="AJA3" s="336"/>
      <c r="AJB3" s="336"/>
      <c r="AJC3" s="336"/>
      <c r="AJD3" s="336"/>
      <c r="AJE3" s="336"/>
      <c r="AJF3" s="336"/>
      <c r="AJG3" s="336"/>
      <c r="AJH3" s="336"/>
      <c r="AJI3" s="336"/>
      <c r="AJJ3" s="336"/>
      <c r="AJK3" s="337"/>
      <c r="AJL3" s="141"/>
      <c r="AJM3" s="335" t="str">
        <f>AJM6</f>
        <v>Diagnostic Radiography Procedures</v>
      </c>
      <c r="AJN3" s="336"/>
      <c r="AJO3" s="336"/>
      <c r="AJP3" s="336"/>
      <c r="AJQ3" s="336"/>
      <c r="AJR3" s="336"/>
      <c r="AJS3" s="336"/>
      <c r="AJT3" s="336"/>
      <c r="AJU3" s="336"/>
      <c r="AJV3" s="336"/>
      <c r="AJW3" s="336"/>
      <c r="AJX3" s="336"/>
      <c r="AJY3" s="336"/>
      <c r="AJZ3" s="336"/>
      <c r="AKA3" s="336"/>
      <c r="AKB3" s="336"/>
      <c r="AKC3" s="336"/>
      <c r="AKD3" s="336"/>
      <c r="AKE3" s="336"/>
      <c r="AKF3" s="336"/>
      <c r="AKG3" s="337"/>
      <c r="AKI3" s="338" t="str">
        <f>AKI6</f>
        <v>Dental Accidents and Emergencies</v>
      </c>
      <c r="AKJ3" s="339"/>
      <c r="AKK3" s="339"/>
      <c r="AKL3" s="339"/>
      <c r="AKM3" s="339"/>
      <c r="AKN3" s="339"/>
      <c r="AKO3" s="339"/>
      <c r="AKP3" s="339"/>
      <c r="AKQ3" s="339"/>
      <c r="AKR3" s="339"/>
      <c r="AKS3" s="339"/>
      <c r="AKT3" s="339"/>
      <c r="AKU3" s="339"/>
      <c r="AKV3" s="339"/>
      <c r="AKW3" s="339"/>
      <c r="AKX3" s="339"/>
      <c r="AKY3" s="339"/>
      <c r="AKZ3" s="339"/>
      <c r="ALA3" s="339"/>
      <c r="ALB3" s="339"/>
      <c r="ALC3" s="340"/>
      <c r="ALD3" s="141"/>
      <c r="ALE3" s="338" t="str">
        <f>ALE6</f>
        <v>Dental Surgical Procedures</v>
      </c>
      <c r="ALF3" s="339"/>
      <c r="ALG3" s="339"/>
      <c r="ALH3" s="339"/>
      <c r="ALI3" s="339"/>
      <c r="ALJ3" s="339"/>
      <c r="ALK3" s="339"/>
      <c r="ALL3" s="339"/>
      <c r="ALM3" s="339"/>
      <c r="ALN3" s="339"/>
      <c r="ALO3" s="339"/>
      <c r="ALP3" s="339"/>
      <c r="ALQ3" s="339"/>
      <c r="ALR3" s="339"/>
      <c r="ALS3" s="339"/>
      <c r="ALT3" s="339"/>
      <c r="ALU3" s="339"/>
      <c r="ALV3" s="339"/>
      <c r="ALW3" s="339"/>
      <c r="ALX3" s="339"/>
      <c r="ALY3" s="340"/>
      <c r="ALZ3" s="141"/>
      <c r="AMA3" s="338" t="str">
        <f>AMA6</f>
        <v>Dental under 5 outpatient visits</v>
      </c>
      <c r="AMB3" s="339"/>
      <c r="AMC3" s="339"/>
      <c r="AMD3" s="339"/>
      <c r="AME3" s="339"/>
      <c r="AMF3" s="339"/>
      <c r="AMG3" s="339"/>
      <c r="AMH3" s="339"/>
      <c r="AMI3" s="339"/>
      <c r="AMJ3" s="339"/>
      <c r="AMK3" s="339"/>
      <c r="AML3" s="339"/>
      <c r="AMM3" s="339"/>
      <c r="AMN3" s="339"/>
      <c r="AMO3" s="339"/>
      <c r="AMP3" s="339"/>
      <c r="AMQ3" s="339"/>
      <c r="AMR3" s="339"/>
      <c r="AMS3" s="339"/>
      <c r="AMT3" s="339"/>
      <c r="AMU3" s="340"/>
      <c r="AMV3" s="141"/>
      <c r="AMW3" s="338" t="str">
        <f>AMW6</f>
        <v>Dental over 5 outpatient visits</v>
      </c>
      <c r="AMX3" s="339"/>
      <c r="AMY3" s="339"/>
      <c r="AMZ3" s="339"/>
      <c r="ANA3" s="339"/>
      <c r="ANB3" s="339"/>
      <c r="ANC3" s="339"/>
      <c r="AND3" s="339"/>
      <c r="ANE3" s="339"/>
      <c r="ANF3" s="339"/>
      <c r="ANG3" s="339"/>
      <c r="ANH3" s="339"/>
      <c r="ANI3" s="339"/>
      <c r="ANJ3" s="339"/>
      <c r="ANK3" s="339"/>
      <c r="ANL3" s="339"/>
      <c r="ANM3" s="339"/>
      <c r="ANN3" s="339"/>
      <c r="ANO3" s="339"/>
      <c r="ANP3" s="339"/>
      <c r="ANQ3" s="340"/>
      <c r="ANS3" s="332" t="str">
        <f>ANS6</f>
        <v>Mental Health OPD</v>
      </c>
      <c r="ANT3" s="333"/>
      <c r="ANU3" s="333"/>
      <c r="ANV3" s="333"/>
      <c r="ANW3" s="333"/>
      <c r="ANX3" s="333"/>
      <c r="ANY3" s="333"/>
      <c r="ANZ3" s="333"/>
      <c r="AOA3" s="333"/>
      <c r="AOB3" s="333"/>
      <c r="AOC3" s="333"/>
      <c r="AOD3" s="333"/>
      <c r="AOE3" s="333"/>
      <c r="AOF3" s="333"/>
      <c r="AOG3" s="333"/>
      <c r="AOH3" s="333"/>
      <c r="AOI3" s="333"/>
      <c r="AOJ3" s="333"/>
      <c r="AOK3" s="333"/>
      <c r="AOL3" s="333"/>
      <c r="AOM3" s="334"/>
      <c r="AON3" s="141"/>
      <c r="AOO3" s="332" t="str">
        <f>AOO6</f>
        <v>Mental Health Clinic Visit</v>
      </c>
      <c r="AOP3" s="333"/>
      <c r="AOQ3" s="333"/>
      <c r="AOR3" s="333"/>
      <c r="AOS3" s="333"/>
      <c r="AOT3" s="333"/>
      <c r="AOU3" s="333"/>
      <c r="AOV3" s="333"/>
      <c r="AOW3" s="333"/>
      <c r="AOX3" s="333"/>
      <c r="AOY3" s="333"/>
      <c r="AOZ3" s="333"/>
      <c r="APA3" s="333"/>
      <c r="APB3" s="333"/>
      <c r="APC3" s="333"/>
      <c r="APD3" s="333"/>
      <c r="APE3" s="333"/>
      <c r="APF3" s="333"/>
      <c r="APG3" s="333"/>
      <c r="APH3" s="333"/>
      <c r="API3" s="334"/>
    </row>
    <row r="4" spans="1:1101" s="139" customFormat="1" ht="63" customHeight="1">
      <c r="A4" s="142" t="s">
        <v>878</v>
      </c>
      <c r="B4" s="143"/>
      <c r="C4" s="144" t="s">
        <v>879</v>
      </c>
      <c r="D4" s="145" t="s">
        <v>190</v>
      </c>
      <c r="E4" s="145" t="s">
        <v>16</v>
      </c>
      <c r="F4" s="145" t="s">
        <v>880</v>
      </c>
      <c r="G4" s="145" t="s">
        <v>12</v>
      </c>
      <c r="H4" s="145" t="s">
        <v>24</v>
      </c>
      <c r="I4" s="145" t="s">
        <v>29</v>
      </c>
      <c r="J4" s="145" t="s">
        <v>881</v>
      </c>
      <c r="K4" s="145" t="s">
        <v>37</v>
      </c>
      <c r="L4" s="145" t="s">
        <v>882</v>
      </c>
      <c r="M4" s="145" t="s">
        <v>883</v>
      </c>
      <c r="N4" s="145" t="s">
        <v>147</v>
      </c>
      <c r="O4" s="145" t="s">
        <v>51</v>
      </c>
      <c r="P4" s="145" t="s">
        <v>54</v>
      </c>
      <c r="Q4" s="145" t="s">
        <v>59</v>
      </c>
      <c r="R4" s="145" t="s">
        <v>63</v>
      </c>
      <c r="S4" s="145" t="s">
        <v>67</v>
      </c>
      <c r="T4" s="145" t="s">
        <v>71</v>
      </c>
      <c r="U4" s="145" t="s">
        <v>75</v>
      </c>
      <c r="V4" s="145" t="s">
        <v>80</v>
      </c>
      <c r="W4" s="146" t="s">
        <v>84</v>
      </c>
      <c r="Y4" s="144" t="s">
        <v>879</v>
      </c>
      <c r="Z4" s="145" t="s">
        <v>190</v>
      </c>
      <c r="AA4" s="145" t="s">
        <v>16</v>
      </c>
      <c r="AB4" s="145" t="s">
        <v>880</v>
      </c>
      <c r="AC4" s="145" t="s">
        <v>12</v>
      </c>
      <c r="AD4" s="145" t="s">
        <v>24</v>
      </c>
      <c r="AE4" s="145" t="s">
        <v>29</v>
      </c>
      <c r="AF4" s="145" t="s">
        <v>881</v>
      </c>
      <c r="AG4" s="145" t="s">
        <v>37</v>
      </c>
      <c r="AH4" s="145" t="s">
        <v>882</v>
      </c>
      <c r="AI4" s="145" t="s">
        <v>883</v>
      </c>
      <c r="AJ4" s="145" t="s">
        <v>147</v>
      </c>
      <c r="AK4" s="145" t="s">
        <v>51</v>
      </c>
      <c r="AL4" s="145" t="s">
        <v>54</v>
      </c>
      <c r="AM4" s="145" t="s">
        <v>59</v>
      </c>
      <c r="AN4" s="145" t="s">
        <v>63</v>
      </c>
      <c r="AO4" s="145" t="s">
        <v>67</v>
      </c>
      <c r="AP4" s="145" t="s">
        <v>71</v>
      </c>
      <c r="AQ4" s="145" t="s">
        <v>75</v>
      </c>
      <c r="AR4" s="145" t="s">
        <v>80</v>
      </c>
      <c r="AS4" s="146" t="s">
        <v>84</v>
      </c>
      <c r="AU4" s="144" t="s">
        <v>879</v>
      </c>
      <c r="AV4" s="145" t="s">
        <v>190</v>
      </c>
      <c r="AW4" s="145" t="s">
        <v>16</v>
      </c>
      <c r="AX4" s="145" t="s">
        <v>880</v>
      </c>
      <c r="AY4" s="145" t="s">
        <v>12</v>
      </c>
      <c r="AZ4" s="145" t="s">
        <v>24</v>
      </c>
      <c r="BA4" s="145" t="s">
        <v>29</v>
      </c>
      <c r="BB4" s="145" t="s">
        <v>881</v>
      </c>
      <c r="BC4" s="145" t="s">
        <v>37</v>
      </c>
      <c r="BD4" s="145" t="s">
        <v>882</v>
      </c>
      <c r="BE4" s="145" t="s">
        <v>883</v>
      </c>
      <c r="BF4" s="145" t="s">
        <v>147</v>
      </c>
      <c r="BG4" s="145" t="s">
        <v>51</v>
      </c>
      <c r="BH4" s="145" t="s">
        <v>54</v>
      </c>
      <c r="BI4" s="145" t="s">
        <v>59</v>
      </c>
      <c r="BJ4" s="145" t="s">
        <v>63</v>
      </c>
      <c r="BK4" s="145" t="s">
        <v>67</v>
      </c>
      <c r="BL4" s="145" t="s">
        <v>71</v>
      </c>
      <c r="BM4" s="145" t="s">
        <v>75</v>
      </c>
      <c r="BN4" s="145" t="s">
        <v>80</v>
      </c>
      <c r="BO4" s="146" t="s">
        <v>84</v>
      </c>
      <c r="BQ4" s="144" t="s">
        <v>879</v>
      </c>
      <c r="BR4" s="145" t="s">
        <v>190</v>
      </c>
      <c r="BS4" s="145" t="s">
        <v>16</v>
      </c>
      <c r="BT4" s="145" t="s">
        <v>880</v>
      </c>
      <c r="BU4" s="145" t="s">
        <v>12</v>
      </c>
      <c r="BV4" s="145" t="s">
        <v>24</v>
      </c>
      <c r="BW4" s="145" t="s">
        <v>29</v>
      </c>
      <c r="BX4" s="145" t="s">
        <v>881</v>
      </c>
      <c r="BY4" s="145" t="s">
        <v>37</v>
      </c>
      <c r="BZ4" s="145" t="s">
        <v>882</v>
      </c>
      <c r="CA4" s="145" t="s">
        <v>883</v>
      </c>
      <c r="CB4" s="145" t="s">
        <v>147</v>
      </c>
      <c r="CC4" s="145" t="s">
        <v>51</v>
      </c>
      <c r="CD4" s="145" t="s">
        <v>54</v>
      </c>
      <c r="CE4" s="145" t="s">
        <v>59</v>
      </c>
      <c r="CF4" s="145" t="s">
        <v>63</v>
      </c>
      <c r="CG4" s="145" t="s">
        <v>67</v>
      </c>
      <c r="CH4" s="145" t="s">
        <v>71</v>
      </c>
      <c r="CI4" s="145" t="s">
        <v>75</v>
      </c>
      <c r="CJ4" s="145" t="s">
        <v>80</v>
      </c>
      <c r="CK4" s="146" t="s">
        <v>84</v>
      </c>
      <c r="CM4" s="144" t="s">
        <v>879</v>
      </c>
      <c r="CN4" s="145" t="s">
        <v>190</v>
      </c>
      <c r="CO4" s="145" t="s">
        <v>16</v>
      </c>
      <c r="CP4" s="145" t="s">
        <v>880</v>
      </c>
      <c r="CQ4" s="145" t="s">
        <v>12</v>
      </c>
      <c r="CR4" s="145" t="s">
        <v>24</v>
      </c>
      <c r="CS4" s="145" t="s">
        <v>29</v>
      </c>
      <c r="CT4" s="145" t="s">
        <v>881</v>
      </c>
      <c r="CU4" s="145" t="s">
        <v>37</v>
      </c>
      <c r="CV4" s="145" t="s">
        <v>882</v>
      </c>
      <c r="CW4" s="145" t="s">
        <v>883</v>
      </c>
      <c r="CX4" s="145" t="s">
        <v>147</v>
      </c>
      <c r="CY4" s="145" t="s">
        <v>51</v>
      </c>
      <c r="CZ4" s="145" t="s">
        <v>54</v>
      </c>
      <c r="DA4" s="145" t="s">
        <v>59</v>
      </c>
      <c r="DB4" s="145" t="s">
        <v>63</v>
      </c>
      <c r="DC4" s="145" t="s">
        <v>67</v>
      </c>
      <c r="DD4" s="145" t="s">
        <v>71</v>
      </c>
      <c r="DE4" s="145" t="s">
        <v>75</v>
      </c>
      <c r="DF4" s="145" t="s">
        <v>80</v>
      </c>
      <c r="DG4" s="146" t="s">
        <v>84</v>
      </c>
      <c r="DI4" s="144" t="s">
        <v>879</v>
      </c>
      <c r="DJ4" s="145" t="s">
        <v>190</v>
      </c>
      <c r="DK4" s="145" t="s">
        <v>16</v>
      </c>
      <c r="DL4" s="145" t="s">
        <v>880</v>
      </c>
      <c r="DM4" s="145" t="s">
        <v>12</v>
      </c>
      <c r="DN4" s="145" t="s">
        <v>24</v>
      </c>
      <c r="DO4" s="145" t="s">
        <v>29</v>
      </c>
      <c r="DP4" s="145" t="s">
        <v>881</v>
      </c>
      <c r="DQ4" s="145" t="s">
        <v>37</v>
      </c>
      <c r="DR4" s="145" t="s">
        <v>882</v>
      </c>
      <c r="DS4" s="145" t="s">
        <v>883</v>
      </c>
      <c r="DT4" s="145" t="s">
        <v>147</v>
      </c>
      <c r="DU4" s="145" t="s">
        <v>51</v>
      </c>
      <c r="DV4" s="145" t="s">
        <v>54</v>
      </c>
      <c r="DW4" s="145" t="s">
        <v>59</v>
      </c>
      <c r="DX4" s="145" t="s">
        <v>63</v>
      </c>
      <c r="DY4" s="145" t="s">
        <v>67</v>
      </c>
      <c r="DZ4" s="145" t="s">
        <v>71</v>
      </c>
      <c r="EA4" s="145" t="s">
        <v>75</v>
      </c>
      <c r="EB4" s="145" t="s">
        <v>80</v>
      </c>
      <c r="EC4" s="146" t="s">
        <v>84</v>
      </c>
      <c r="EE4" s="144" t="s">
        <v>879</v>
      </c>
      <c r="EF4" s="145" t="s">
        <v>190</v>
      </c>
      <c r="EG4" s="145" t="s">
        <v>16</v>
      </c>
      <c r="EH4" s="145" t="s">
        <v>880</v>
      </c>
      <c r="EI4" s="145" t="s">
        <v>12</v>
      </c>
      <c r="EJ4" s="145" t="s">
        <v>24</v>
      </c>
      <c r="EK4" s="145" t="s">
        <v>29</v>
      </c>
      <c r="EL4" s="145" t="s">
        <v>881</v>
      </c>
      <c r="EM4" s="145" t="s">
        <v>37</v>
      </c>
      <c r="EN4" s="145" t="s">
        <v>882</v>
      </c>
      <c r="EO4" s="145" t="s">
        <v>883</v>
      </c>
      <c r="EP4" s="145" t="s">
        <v>147</v>
      </c>
      <c r="EQ4" s="145" t="s">
        <v>51</v>
      </c>
      <c r="ER4" s="145" t="s">
        <v>54</v>
      </c>
      <c r="ES4" s="145" t="s">
        <v>59</v>
      </c>
      <c r="ET4" s="145" t="s">
        <v>63</v>
      </c>
      <c r="EU4" s="145" t="s">
        <v>67</v>
      </c>
      <c r="EV4" s="145" t="s">
        <v>71</v>
      </c>
      <c r="EW4" s="145" t="s">
        <v>75</v>
      </c>
      <c r="EX4" s="145" t="s">
        <v>80</v>
      </c>
      <c r="EY4" s="146" t="s">
        <v>84</v>
      </c>
      <c r="FA4" s="144" t="s">
        <v>879</v>
      </c>
      <c r="FB4" s="145" t="s">
        <v>190</v>
      </c>
      <c r="FC4" s="145" t="s">
        <v>16</v>
      </c>
      <c r="FD4" s="145" t="s">
        <v>880</v>
      </c>
      <c r="FE4" s="145" t="s">
        <v>12</v>
      </c>
      <c r="FF4" s="145" t="s">
        <v>24</v>
      </c>
      <c r="FG4" s="145" t="s">
        <v>29</v>
      </c>
      <c r="FH4" s="145" t="s">
        <v>881</v>
      </c>
      <c r="FI4" s="145" t="s">
        <v>37</v>
      </c>
      <c r="FJ4" s="145" t="s">
        <v>882</v>
      </c>
      <c r="FK4" s="145" t="s">
        <v>883</v>
      </c>
      <c r="FL4" s="145" t="s">
        <v>147</v>
      </c>
      <c r="FM4" s="145" t="s">
        <v>51</v>
      </c>
      <c r="FN4" s="145" t="s">
        <v>54</v>
      </c>
      <c r="FO4" s="145" t="s">
        <v>59</v>
      </c>
      <c r="FP4" s="145" t="s">
        <v>63</v>
      </c>
      <c r="FQ4" s="145" t="s">
        <v>67</v>
      </c>
      <c r="FR4" s="145" t="s">
        <v>71</v>
      </c>
      <c r="FS4" s="145" t="s">
        <v>75</v>
      </c>
      <c r="FT4" s="145" t="s">
        <v>80</v>
      </c>
      <c r="FU4" s="146" t="s">
        <v>84</v>
      </c>
      <c r="FW4" s="144" t="s">
        <v>879</v>
      </c>
      <c r="FX4" s="145" t="s">
        <v>190</v>
      </c>
      <c r="FY4" s="145" t="s">
        <v>16</v>
      </c>
      <c r="FZ4" s="145" t="s">
        <v>880</v>
      </c>
      <c r="GA4" s="145" t="s">
        <v>12</v>
      </c>
      <c r="GB4" s="145" t="s">
        <v>24</v>
      </c>
      <c r="GC4" s="145" t="s">
        <v>29</v>
      </c>
      <c r="GD4" s="145" t="s">
        <v>881</v>
      </c>
      <c r="GE4" s="145" t="s">
        <v>37</v>
      </c>
      <c r="GF4" s="145" t="s">
        <v>882</v>
      </c>
      <c r="GG4" s="145" t="s">
        <v>883</v>
      </c>
      <c r="GH4" s="145" t="s">
        <v>147</v>
      </c>
      <c r="GI4" s="145" t="s">
        <v>51</v>
      </c>
      <c r="GJ4" s="145" t="s">
        <v>54</v>
      </c>
      <c r="GK4" s="145" t="s">
        <v>59</v>
      </c>
      <c r="GL4" s="145" t="s">
        <v>63</v>
      </c>
      <c r="GM4" s="145" t="s">
        <v>67</v>
      </c>
      <c r="GN4" s="145" t="s">
        <v>71</v>
      </c>
      <c r="GO4" s="145" t="s">
        <v>75</v>
      </c>
      <c r="GP4" s="145" t="s">
        <v>80</v>
      </c>
      <c r="GQ4" s="146" t="s">
        <v>84</v>
      </c>
      <c r="GR4" s="34"/>
      <c r="GS4" s="144" t="s">
        <v>879</v>
      </c>
      <c r="GT4" s="145" t="s">
        <v>190</v>
      </c>
      <c r="GU4" s="145" t="s">
        <v>16</v>
      </c>
      <c r="GV4" s="145" t="s">
        <v>880</v>
      </c>
      <c r="GW4" s="145" t="s">
        <v>12</v>
      </c>
      <c r="GX4" s="145" t="s">
        <v>24</v>
      </c>
      <c r="GY4" s="145" t="s">
        <v>29</v>
      </c>
      <c r="GZ4" s="145" t="s">
        <v>881</v>
      </c>
      <c r="HA4" s="145" t="s">
        <v>37</v>
      </c>
      <c r="HB4" s="145" t="s">
        <v>882</v>
      </c>
      <c r="HC4" s="145" t="s">
        <v>883</v>
      </c>
      <c r="HD4" s="145" t="s">
        <v>147</v>
      </c>
      <c r="HE4" s="145" t="s">
        <v>51</v>
      </c>
      <c r="HF4" s="145" t="s">
        <v>54</v>
      </c>
      <c r="HG4" s="145" t="s">
        <v>59</v>
      </c>
      <c r="HH4" s="145" t="s">
        <v>63</v>
      </c>
      <c r="HI4" s="145" t="s">
        <v>67</v>
      </c>
      <c r="HJ4" s="145" t="s">
        <v>71</v>
      </c>
      <c r="HK4" s="145" t="s">
        <v>75</v>
      </c>
      <c r="HL4" s="145" t="s">
        <v>80</v>
      </c>
      <c r="HM4" s="146" t="s">
        <v>84</v>
      </c>
      <c r="HO4" s="144" t="s">
        <v>879</v>
      </c>
      <c r="HP4" s="145" t="s">
        <v>190</v>
      </c>
      <c r="HQ4" s="145" t="s">
        <v>16</v>
      </c>
      <c r="HR4" s="145" t="s">
        <v>880</v>
      </c>
      <c r="HS4" s="145" t="s">
        <v>12</v>
      </c>
      <c r="HT4" s="145" t="s">
        <v>24</v>
      </c>
      <c r="HU4" s="145" t="s">
        <v>29</v>
      </c>
      <c r="HV4" s="145" t="s">
        <v>881</v>
      </c>
      <c r="HW4" s="145" t="s">
        <v>37</v>
      </c>
      <c r="HX4" s="145" t="s">
        <v>882</v>
      </c>
      <c r="HY4" s="145" t="s">
        <v>883</v>
      </c>
      <c r="HZ4" s="145" t="s">
        <v>147</v>
      </c>
      <c r="IA4" s="145" t="s">
        <v>51</v>
      </c>
      <c r="IB4" s="145" t="s">
        <v>54</v>
      </c>
      <c r="IC4" s="145" t="s">
        <v>59</v>
      </c>
      <c r="ID4" s="145" t="s">
        <v>63</v>
      </c>
      <c r="IE4" s="145" t="s">
        <v>67</v>
      </c>
      <c r="IF4" s="145" t="s">
        <v>71</v>
      </c>
      <c r="IG4" s="145" t="s">
        <v>75</v>
      </c>
      <c r="IH4" s="145" t="s">
        <v>80</v>
      </c>
      <c r="II4" s="146" t="s">
        <v>84</v>
      </c>
      <c r="IK4" s="144" t="s">
        <v>879</v>
      </c>
      <c r="IL4" s="145" t="s">
        <v>190</v>
      </c>
      <c r="IM4" s="145" t="s">
        <v>16</v>
      </c>
      <c r="IN4" s="145" t="s">
        <v>880</v>
      </c>
      <c r="IO4" s="145" t="s">
        <v>12</v>
      </c>
      <c r="IP4" s="145" t="s">
        <v>24</v>
      </c>
      <c r="IQ4" s="145" t="s">
        <v>29</v>
      </c>
      <c r="IR4" s="145" t="s">
        <v>881</v>
      </c>
      <c r="IS4" s="145" t="s">
        <v>37</v>
      </c>
      <c r="IT4" s="145" t="s">
        <v>882</v>
      </c>
      <c r="IU4" s="145" t="s">
        <v>883</v>
      </c>
      <c r="IV4" s="145" t="s">
        <v>147</v>
      </c>
      <c r="IW4" s="145" t="s">
        <v>51</v>
      </c>
      <c r="IX4" s="145" t="s">
        <v>54</v>
      </c>
      <c r="IY4" s="145" t="s">
        <v>59</v>
      </c>
      <c r="IZ4" s="145" t="s">
        <v>63</v>
      </c>
      <c r="JA4" s="145" t="s">
        <v>67</v>
      </c>
      <c r="JB4" s="145" t="s">
        <v>71</v>
      </c>
      <c r="JC4" s="145" t="s">
        <v>75</v>
      </c>
      <c r="JD4" s="145" t="s">
        <v>80</v>
      </c>
      <c r="JE4" s="146" t="s">
        <v>84</v>
      </c>
      <c r="JG4" s="144" t="s">
        <v>879</v>
      </c>
      <c r="JH4" s="145" t="s">
        <v>190</v>
      </c>
      <c r="JI4" s="145" t="s">
        <v>16</v>
      </c>
      <c r="JJ4" s="145" t="s">
        <v>880</v>
      </c>
      <c r="JK4" s="145" t="s">
        <v>12</v>
      </c>
      <c r="JL4" s="145" t="s">
        <v>24</v>
      </c>
      <c r="JM4" s="145" t="s">
        <v>29</v>
      </c>
      <c r="JN4" s="145" t="s">
        <v>881</v>
      </c>
      <c r="JO4" s="145" t="s">
        <v>37</v>
      </c>
      <c r="JP4" s="145" t="s">
        <v>882</v>
      </c>
      <c r="JQ4" s="145" t="s">
        <v>883</v>
      </c>
      <c r="JR4" s="145" t="s">
        <v>147</v>
      </c>
      <c r="JS4" s="145" t="s">
        <v>51</v>
      </c>
      <c r="JT4" s="145" t="s">
        <v>54</v>
      </c>
      <c r="JU4" s="145" t="s">
        <v>59</v>
      </c>
      <c r="JV4" s="145" t="s">
        <v>63</v>
      </c>
      <c r="JW4" s="145" t="s">
        <v>67</v>
      </c>
      <c r="JX4" s="145" t="s">
        <v>71</v>
      </c>
      <c r="JY4" s="145" t="s">
        <v>75</v>
      </c>
      <c r="JZ4" s="145" t="s">
        <v>80</v>
      </c>
      <c r="KA4" s="146" t="s">
        <v>84</v>
      </c>
      <c r="KB4" s="34"/>
      <c r="KC4" s="144" t="s">
        <v>879</v>
      </c>
      <c r="KD4" s="145" t="s">
        <v>190</v>
      </c>
      <c r="KE4" s="145" t="s">
        <v>16</v>
      </c>
      <c r="KF4" s="145" t="s">
        <v>880</v>
      </c>
      <c r="KG4" s="145" t="s">
        <v>12</v>
      </c>
      <c r="KH4" s="145" t="s">
        <v>24</v>
      </c>
      <c r="KI4" s="145" t="s">
        <v>29</v>
      </c>
      <c r="KJ4" s="145" t="s">
        <v>881</v>
      </c>
      <c r="KK4" s="145" t="s">
        <v>37</v>
      </c>
      <c r="KL4" s="145" t="s">
        <v>882</v>
      </c>
      <c r="KM4" s="145" t="s">
        <v>883</v>
      </c>
      <c r="KN4" s="145" t="s">
        <v>147</v>
      </c>
      <c r="KO4" s="145" t="s">
        <v>51</v>
      </c>
      <c r="KP4" s="145" t="s">
        <v>54</v>
      </c>
      <c r="KQ4" s="145" t="s">
        <v>59</v>
      </c>
      <c r="KR4" s="145" t="s">
        <v>63</v>
      </c>
      <c r="KS4" s="145" t="s">
        <v>67</v>
      </c>
      <c r="KT4" s="145" t="s">
        <v>71</v>
      </c>
      <c r="KU4" s="145" t="s">
        <v>75</v>
      </c>
      <c r="KV4" s="145" t="s">
        <v>80</v>
      </c>
      <c r="KW4" s="146" t="s">
        <v>84</v>
      </c>
      <c r="KY4" s="144" t="s">
        <v>879</v>
      </c>
      <c r="KZ4" s="145" t="s">
        <v>190</v>
      </c>
      <c r="LA4" s="145" t="s">
        <v>16</v>
      </c>
      <c r="LB4" s="145" t="s">
        <v>880</v>
      </c>
      <c r="LC4" s="145" t="s">
        <v>12</v>
      </c>
      <c r="LD4" s="145" t="s">
        <v>24</v>
      </c>
      <c r="LE4" s="145" t="s">
        <v>29</v>
      </c>
      <c r="LF4" s="145" t="s">
        <v>881</v>
      </c>
      <c r="LG4" s="145" t="s">
        <v>37</v>
      </c>
      <c r="LH4" s="145" t="s">
        <v>882</v>
      </c>
      <c r="LI4" s="145" t="s">
        <v>883</v>
      </c>
      <c r="LJ4" s="145" t="s">
        <v>147</v>
      </c>
      <c r="LK4" s="145" t="s">
        <v>51</v>
      </c>
      <c r="LL4" s="145" t="s">
        <v>54</v>
      </c>
      <c r="LM4" s="145" t="s">
        <v>59</v>
      </c>
      <c r="LN4" s="145" t="s">
        <v>63</v>
      </c>
      <c r="LO4" s="145" t="s">
        <v>67</v>
      </c>
      <c r="LP4" s="145" t="s">
        <v>71</v>
      </c>
      <c r="LQ4" s="145" t="s">
        <v>75</v>
      </c>
      <c r="LR4" s="145" t="s">
        <v>80</v>
      </c>
      <c r="LS4" s="146" t="s">
        <v>84</v>
      </c>
      <c r="LT4" s="3"/>
      <c r="LU4" s="144" t="s">
        <v>879</v>
      </c>
      <c r="LV4" s="145" t="s">
        <v>190</v>
      </c>
      <c r="LW4" s="145" t="s">
        <v>16</v>
      </c>
      <c r="LX4" s="145" t="s">
        <v>880</v>
      </c>
      <c r="LY4" s="145" t="s">
        <v>12</v>
      </c>
      <c r="LZ4" s="145" t="s">
        <v>24</v>
      </c>
      <c r="MA4" s="145" t="s">
        <v>29</v>
      </c>
      <c r="MB4" s="145" t="s">
        <v>881</v>
      </c>
      <c r="MC4" s="145" t="s">
        <v>37</v>
      </c>
      <c r="MD4" s="145" t="s">
        <v>882</v>
      </c>
      <c r="ME4" s="145" t="s">
        <v>883</v>
      </c>
      <c r="MF4" s="145" t="s">
        <v>147</v>
      </c>
      <c r="MG4" s="145" t="s">
        <v>51</v>
      </c>
      <c r="MH4" s="145" t="s">
        <v>54</v>
      </c>
      <c r="MI4" s="145" t="s">
        <v>59</v>
      </c>
      <c r="MJ4" s="145" t="s">
        <v>63</v>
      </c>
      <c r="MK4" s="145" t="s">
        <v>67</v>
      </c>
      <c r="ML4" s="145" t="s">
        <v>71</v>
      </c>
      <c r="MM4" s="145" t="s">
        <v>75</v>
      </c>
      <c r="MN4" s="145" t="s">
        <v>80</v>
      </c>
      <c r="MO4" s="146" t="s">
        <v>84</v>
      </c>
      <c r="MQ4" s="144" t="s">
        <v>879</v>
      </c>
      <c r="MR4" s="145" t="s">
        <v>190</v>
      </c>
      <c r="MS4" s="145" t="s">
        <v>16</v>
      </c>
      <c r="MT4" s="145" t="s">
        <v>880</v>
      </c>
      <c r="MU4" s="145" t="s">
        <v>12</v>
      </c>
      <c r="MV4" s="145" t="s">
        <v>24</v>
      </c>
      <c r="MW4" s="145" t="s">
        <v>29</v>
      </c>
      <c r="MX4" s="145" t="s">
        <v>881</v>
      </c>
      <c r="MY4" s="145" t="s">
        <v>37</v>
      </c>
      <c r="MZ4" s="145" t="s">
        <v>882</v>
      </c>
      <c r="NA4" s="145" t="s">
        <v>883</v>
      </c>
      <c r="NB4" s="145" t="s">
        <v>147</v>
      </c>
      <c r="NC4" s="145" t="s">
        <v>51</v>
      </c>
      <c r="ND4" s="145" t="s">
        <v>54</v>
      </c>
      <c r="NE4" s="145" t="s">
        <v>59</v>
      </c>
      <c r="NF4" s="145" t="s">
        <v>63</v>
      </c>
      <c r="NG4" s="145" t="s">
        <v>67</v>
      </c>
      <c r="NH4" s="145" t="s">
        <v>71</v>
      </c>
      <c r="NI4" s="145" t="s">
        <v>75</v>
      </c>
      <c r="NJ4" s="145" t="s">
        <v>80</v>
      </c>
      <c r="NK4" s="146" t="s">
        <v>84</v>
      </c>
      <c r="NL4" s="3"/>
      <c r="NM4" s="144" t="s">
        <v>879</v>
      </c>
      <c r="NN4" s="145" t="s">
        <v>190</v>
      </c>
      <c r="NO4" s="145" t="s">
        <v>16</v>
      </c>
      <c r="NP4" s="145" t="s">
        <v>880</v>
      </c>
      <c r="NQ4" s="145" t="s">
        <v>12</v>
      </c>
      <c r="NR4" s="145" t="s">
        <v>24</v>
      </c>
      <c r="NS4" s="145" t="s">
        <v>29</v>
      </c>
      <c r="NT4" s="145" t="s">
        <v>881</v>
      </c>
      <c r="NU4" s="145" t="s">
        <v>37</v>
      </c>
      <c r="NV4" s="145" t="s">
        <v>882</v>
      </c>
      <c r="NW4" s="145" t="s">
        <v>883</v>
      </c>
      <c r="NX4" s="145" t="s">
        <v>147</v>
      </c>
      <c r="NY4" s="145" t="s">
        <v>51</v>
      </c>
      <c r="NZ4" s="145" t="s">
        <v>54</v>
      </c>
      <c r="OA4" s="145" t="s">
        <v>59</v>
      </c>
      <c r="OB4" s="145" t="s">
        <v>63</v>
      </c>
      <c r="OC4" s="145" t="s">
        <v>67</v>
      </c>
      <c r="OD4" s="145" t="s">
        <v>71</v>
      </c>
      <c r="OE4" s="145" t="s">
        <v>75</v>
      </c>
      <c r="OF4" s="145" t="s">
        <v>80</v>
      </c>
      <c r="OG4" s="146" t="s">
        <v>84</v>
      </c>
      <c r="OI4" s="144" t="s">
        <v>879</v>
      </c>
      <c r="OJ4" s="145" t="s">
        <v>190</v>
      </c>
      <c r="OK4" s="145" t="s">
        <v>16</v>
      </c>
      <c r="OL4" s="145" t="s">
        <v>880</v>
      </c>
      <c r="OM4" s="145" t="s">
        <v>12</v>
      </c>
      <c r="ON4" s="145" t="s">
        <v>24</v>
      </c>
      <c r="OO4" s="145" t="s">
        <v>29</v>
      </c>
      <c r="OP4" s="145" t="s">
        <v>881</v>
      </c>
      <c r="OQ4" s="145" t="s">
        <v>37</v>
      </c>
      <c r="OR4" s="145" t="s">
        <v>882</v>
      </c>
      <c r="OS4" s="145" t="s">
        <v>883</v>
      </c>
      <c r="OT4" s="145" t="s">
        <v>147</v>
      </c>
      <c r="OU4" s="145" t="s">
        <v>51</v>
      </c>
      <c r="OV4" s="145" t="s">
        <v>54</v>
      </c>
      <c r="OW4" s="145" t="s">
        <v>59</v>
      </c>
      <c r="OX4" s="145" t="s">
        <v>63</v>
      </c>
      <c r="OY4" s="145" t="s">
        <v>67</v>
      </c>
      <c r="OZ4" s="145" t="s">
        <v>71</v>
      </c>
      <c r="PA4" s="145" t="s">
        <v>75</v>
      </c>
      <c r="PB4" s="145" t="s">
        <v>80</v>
      </c>
      <c r="PC4" s="146" t="s">
        <v>84</v>
      </c>
      <c r="PD4" s="34"/>
      <c r="PE4" s="144" t="s">
        <v>879</v>
      </c>
      <c r="PF4" s="145" t="s">
        <v>190</v>
      </c>
      <c r="PG4" s="145" t="s">
        <v>16</v>
      </c>
      <c r="PH4" s="145" t="s">
        <v>880</v>
      </c>
      <c r="PI4" s="145" t="s">
        <v>12</v>
      </c>
      <c r="PJ4" s="145" t="s">
        <v>24</v>
      </c>
      <c r="PK4" s="145" t="s">
        <v>29</v>
      </c>
      <c r="PL4" s="145" t="s">
        <v>881</v>
      </c>
      <c r="PM4" s="145" t="s">
        <v>37</v>
      </c>
      <c r="PN4" s="145" t="s">
        <v>882</v>
      </c>
      <c r="PO4" s="145" t="s">
        <v>883</v>
      </c>
      <c r="PP4" s="145" t="s">
        <v>147</v>
      </c>
      <c r="PQ4" s="145" t="s">
        <v>51</v>
      </c>
      <c r="PR4" s="145" t="s">
        <v>54</v>
      </c>
      <c r="PS4" s="145" t="s">
        <v>59</v>
      </c>
      <c r="PT4" s="145" t="s">
        <v>63</v>
      </c>
      <c r="PU4" s="145" t="s">
        <v>67</v>
      </c>
      <c r="PV4" s="145" t="s">
        <v>71</v>
      </c>
      <c r="PW4" s="145" t="s">
        <v>75</v>
      </c>
      <c r="PX4" s="145" t="s">
        <v>80</v>
      </c>
      <c r="PY4" s="146" t="s">
        <v>84</v>
      </c>
      <c r="QA4" s="144" t="s">
        <v>879</v>
      </c>
      <c r="QB4" s="145" t="s">
        <v>190</v>
      </c>
      <c r="QC4" s="145" t="s">
        <v>16</v>
      </c>
      <c r="QD4" s="145" t="s">
        <v>880</v>
      </c>
      <c r="QE4" s="145" t="s">
        <v>12</v>
      </c>
      <c r="QF4" s="145" t="s">
        <v>24</v>
      </c>
      <c r="QG4" s="145" t="s">
        <v>29</v>
      </c>
      <c r="QH4" s="145" t="s">
        <v>881</v>
      </c>
      <c r="QI4" s="145" t="s">
        <v>37</v>
      </c>
      <c r="QJ4" s="145" t="s">
        <v>882</v>
      </c>
      <c r="QK4" s="145" t="s">
        <v>883</v>
      </c>
      <c r="QL4" s="145" t="s">
        <v>147</v>
      </c>
      <c r="QM4" s="145" t="s">
        <v>51</v>
      </c>
      <c r="QN4" s="145" t="s">
        <v>54</v>
      </c>
      <c r="QO4" s="145" t="s">
        <v>59</v>
      </c>
      <c r="QP4" s="145" t="s">
        <v>63</v>
      </c>
      <c r="QQ4" s="145" t="s">
        <v>67</v>
      </c>
      <c r="QR4" s="145" t="s">
        <v>71</v>
      </c>
      <c r="QS4" s="145" t="s">
        <v>75</v>
      </c>
      <c r="QT4" s="145" t="s">
        <v>80</v>
      </c>
      <c r="QU4" s="146" t="s">
        <v>84</v>
      </c>
      <c r="QV4" s="34"/>
      <c r="QW4" s="144" t="s">
        <v>879</v>
      </c>
      <c r="QX4" s="145" t="s">
        <v>190</v>
      </c>
      <c r="QY4" s="145" t="s">
        <v>16</v>
      </c>
      <c r="QZ4" s="145" t="s">
        <v>880</v>
      </c>
      <c r="RA4" s="145" t="s">
        <v>12</v>
      </c>
      <c r="RB4" s="145" t="s">
        <v>24</v>
      </c>
      <c r="RC4" s="145" t="s">
        <v>29</v>
      </c>
      <c r="RD4" s="145" t="s">
        <v>881</v>
      </c>
      <c r="RE4" s="145" t="s">
        <v>37</v>
      </c>
      <c r="RF4" s="145" t="s">
        <v>882</v>
      </c>
      <c r="RG4" s="145" t="s">
        <v>883</v>
      </c>
      <c r="RH4" s="145" t="s">
        <v>147</v>
      </c>
      <c r="RI4" s="145" t="s">
        <v>51</v>
      </c>
      <c r="RJ4" s="145" t="s">
        <v>54</v>
      </c>
      <c r="RK4" s="145" t="s">
        <v>59</v>
      </c>
      <c r="RL4" s="145" t="s">
        <v>63</v>
      </c>
      <c r="RM4" s="145" t="s">
        <v>67</v>
      </c>
      <c r="RN4" s="145" t="s">
        <v>71</v>
      </c>
      <c r="RO4" s="145" t="s">
        <v>75</v>
      </c>
      <c r="RP4" s="145" t="s">
        <v>80</v>
      </c>
      <c r="RQ4" s="146" t="s">
        <v>84</v>
      </c>
      <c r="RS4" s="144" t="s">
        <v>879</v>
      </c>
      <c r="RT4" s="145" t="s">
        <v>190</v>
      </c>
      <c r="RU4" s="145" t="s">
        <v>16</v>
      </c>
      <c r="RV4" s="145" t="s">
        <v>880</v>
      </c>
      <c r="RW4" s="145" t="s">
        <v>12</v>
      </c>
      <c r="RX4" s="145" t="s">
        <v>24</v>
      </c>
      <c r="RY4" s="145" t="s">
        <v>29</v>
      </c>
      <c r="RZ4" s="145" t="s">
        <v>881</v>
      </c>
      <c r="SA4" s="145" t="s">
        <v>37</v>
      </c>
      <c r="SB4" s="145" t="s">
        <v>882</v>
      </c>
      <c r="SC4" s="145" t="s">
        <v>883</v>
      </c>
      <c r="SD4" s="145" t="s">
        <v>147</v>
      </c>
      <c r="SE4" s="145" t="s">
        <v>51</v>
      </c>
      <c r="SF4" s="145" t="s">
        <v>54</v>
      </c>
      <c r="SG4" s="145" t="s">
        <v>59</v>
      </c>
      <c r="SH4" s="145" t="s">
        <v>63</v>
      </c>
      <c r="SI4" s="145" t="s">
        <v>67</v>
      </c>
      <c r="SJ4" s="145" t="s">
        <v>71</v>
      </c>
      <c r="SK4" s="145" t="s">
        <v>75</v>
      </c>
      <c r="SL4" s="145" t="s">
        <v>80</v>
      </c>
      <c r="SM4" s="146" t="s">
        <v>84</v>
      </c>
      <c r="SO4" s="144" t="s">
        <v>879</v>
      </c>
      <c r="SP4" s="145" t="s">
        <v>190</v>
      </c>
      <c r="SQ4" s="145" t="s">
        <v>16</v>
      </c>
      <c r="SR4" s="145" t="s">
        <v>880</v>
      </c>
      <c r="SS4" s="145" t="s">
        <v>12</v>
      </c>
      <c r="ST4" s="145" t="s">
        <v>24</v>
      </c>
      <c r="SU4" s="145" t="s">
        <v>29</v>
      </c>
      <c r="SV4" s="145" t="s">
        <v>881</v>
      </c>
      <c r="SW4" s="145" t="s">
        <v>37</v>
      </c>
      <c r="SX4" s="145" t="s">
        <v>882</v>
      </c>
      <c r="SY4" s="145" t="s">
        <v>883</v>
      </c>
      <c r="SZ4" s="145" t="s">
        <v>147</v>
      </c>
      <c r="TA4" s="145" t="s">
        <v>51</v>
      </c>
      <c r="TB4" s="145" t="s">
        <v>54</v>
      </c>
      <c r="TC4" s="145" t="s">
        <v>59</v>
      </c>
      <c r="TD4" s="145" t="s">
        <v>63</v>
      </c>
      <c r="TE4" s="145" t="s">
        <v>67</v>
      </c>
      <c r="TF4" s="145" t="s">
        <v>71</v>
      </c>
      <c r="TG4" s="145" t="s">
        <v>75</v>
      </c>
      <c r="TH4" s="145" t="s">
        <v>80</v>
      </c>
      <c r="TI4" s="146" t="s">
        <v>84</v>
      </c>
      <c r="TJ4" s="34"/>
      <c r="TK4" s="144" t="s">
        <v>879</v>
      </c>
      <c r="TL4" s="145" t="s">
        <v>190</v>
      </c>
      <c r="TM4" s="145" t="s">
        <v>16</v>
      </c>
      <c r="TN4" s="145" t="s">
        <v>880</v>
      </c>
      <c r="TO4" s="145" t="s">
        <v>12</v>
      </c>
      <c r="TP4" s="145" t="s">
        <v>24</v>
      </c>
      <c r="TQ4" s="145" t="s">
        <v>29</v>
      </c>
      <c r="TR4" s="145" t="s">
        <v>881</v>
      </c>
      <c r="TS4" s="145" t="s">
        <v>37</v>
      </c>
      <c r="TT4" s="145" t="s">
        <v>882</v>
      </c>
      <c r="TU4" s="145" t="s">
        <v>883</v>
      </c>
      <c r="TV4" s="145" t="s">
        <v>147</v>
      </c>
      <c r="TW4" s="145" t="s">
        <v>51</v>
      </c>
      <c r="TX4" s="145" t="s">
        <v>54</v>
      </c>
      <c r="TY4" s="145" t="s">
        <v>59</v>
      </c>
      <c r="TZ4" s="145" t="s">
        <v>63</v>
      </c>
      <c r="UA4" s="145" t="s">
        <v>67</v>
      </c>
      <c r="UB4" s="145" t="s">
        <v>71</v>
      </c>
      <c r="UC4" s="145" t="s">
        <v>75</v>
      </c>
      <c r="UD4" s="145" t="s">
        <v>80</v>
      </c>
      <c r="UE4" s="146" t="s">
        <v>84</v>
      </c>
      <c r="UG4" s="144" t="s">
        <v>879</v>
      </c>
      <c r="UH4" s="145" t="s">
        <v>190</v>
      </c>
      <c r="UI4" s="145" t="s">
        <v>16</v>
      </c>
      <c r="UJ4" s="145" t="s">
        <v>880</v>
      </c>
      <c r="UK4" s="145" t="s">
        <v>12</v>
      </c>
      <c r="UL4" s="145" t="s">
        <v>24</v>
      </c>
      <c r="UM4" s="145" t="s">
        <v>29</v>
      </c>
      <c r="UN4" s="145" t="s">
        <v>881</v>
      </c>
      <c r="UO4" s="145" t="s">
        <v>37</v>
      </c>
      <c r="UP4" s="145" t="s">
        <v>882</v>
      </c>
      <c r="UQ4" s="145" t="s">
        <v>883</v>
      </c>
      <c r="UR4" s="145" t="s">
        <v>147</v>
      </c>
      <c r="US4" s="145" t="s">
        <v>51</v>
      </c>
      <c r="UT4" s="145" t="s">
        <v>54</v>
      </c>
      <c r="UU4" s="145" t="s">
        <v>59</v>
      </c>
      <c r="UV4" s="145" t="s">
        <v>63</v>
      </c>
      <c r="UW4" s="145" t="s">
        <v>67</v>
      </c>
      <c r="UX4" s="145" t="s">
        <v>71</v>
      </c>
      <c r="UY4" s="145" t="s">
        <v>75</v>
      </c>
      <c r="UZ4" s="145" t="s">
        <v>80</v>
      </c>
      <c r="VA4" s="146" t="s">
        <v>84</v>
      </c>
      <c r="VB4" s="34"/>
      <c r="VC4" s="144" t="s">
        <v>879</v>
      </c>
      <c r="VD4" s="145" t="s">
        <v>190</v>
      </c>
      <c r="VE4" s="145" t="s">
        <v>16</v>
      </c>
      <c r="VF4" s="145" t="s">
        <v>880</v>
      </c>
      <c r="VG4" s="145" t="s">
        <v>12</v>
      </c>
      <c r="VH4" s="145" t="s">
        <v>24</v>
      </c>
      <c r="VI4" s="145" t="s">
        <v>29</v>
      </c>
      <c r="VJ4" s="145" t="s">
        <v>881</v>
      </c>
      <c r="VK4" s="145" t="s">
        <v>37</v>
      </c>
      <c r="VL4" s="145" t="s">
        <v>882</v>
      </c>
      <c r="VM4" s="145" t="s">
        <v>883</v>
      </c>
      <c r="VN4" s="145" t="s">
        <v>147</v>
      </c>
      <c r="VO4" s="145" t="s">
        <v>51</v>
      </c>
      <c r="VP4" s="145" t="s">
        <v>54</v>
      </c>
      <c r="VQ4" s="145" t="s">
        <v>59</v>
      </c>
      <c r="VR4" s="145" t="s">
        <v>63</v>
      </c>
      <c r="VS4" s="145" t="s">
        <v>67</v>
      </c>
      <c r="VT4" s="145" t="s">
        <v>71</v>
      </c>
      <c r="VU4" s="145" t="s">
        <v>75</v>
      </c>
      <c r="VV4" s="145" t="s">
        <v>80</v>
      </c>
      <c r="VW4" s="146" t="s">
        <v>84</v>
      </c>
      <c r="VY4" s="144" t="s">
        <v>879</v>
      </c>
      <c r="VZ4" s="145" t="s">
        <v>190</v>
      </c>
      <c r="WA4" s="145" t="s">
        <v>16</v>
      </c>
      <c r="WB4" s="145" t="s">
        <v>880</v>
      </c>
      <c r="WC4" s="145" t="s">
        <v>12</v>
      </c>
      <c r="WD4" s="145" t="s">
        <v>24</v>
      </c>
      <c r="WE4" s="145" t="s">
        <v>29</v>
      </c>
      <c r="WF4" s="145" t="s">
        <v>881</v>
      </c>
      <c r="WG4" s="145" t="s">
        <v>37</v>
      </c>
      <c r="WH4" s="145" t="s">
        <v>882</v>
      </c>
      <c r="WI4" s="145" t="s">
        <v>883</v>
      </c>
      <c r="WJ4" s="145" t="s">
        <v>147</v>
      </c>
      <c r="WK4" s="145" t="s">
        <v>51</v>
      </c>
      <c r="WL4" s="145" t="s">
        <v>54</v>
      </c>
      <c r="WM4" s="145" t="s">
        <v>59</v>
      </c>
      <c r="WN4" s="145" t="s">
        <v>63</v>
      </c>
      <c r="WO4" s="145" t="s">
        <v>67</v>
      </c>
      <c r="WP4" s="145" t="s">
        <v>71</v>
      </c>
      <c r="WQ4" s="145" t="s">
        <v>75</v>
      </c>
      <c r="WR4" s="145" t="s">
        <v>80</v>
      </c>
      <c r="WS4" s="146" t="s">
        <v>84</v>
      </c>
      <c r="WU4" s="144" t="s">
        <v>879</v>
      </c>
      <c r="WV4" s="145" t="s">
        <v>190</v>
      </c>
      <c r="WW4" s="145" t="s">
        <v>16</v>
      </c>
      <c r="WX4" s="145" t="s">
        <v>880</v>
      </c>
      <c r="WY4" s="145" t="s">
        <v>12</v>
      </c>
      <c r="WZ4" s="145" t="s">
        <v>24</v>
      </c>
      <c r="XA4" s="145" t="s">
        <v>29</v>
      </c>
      <c r="XB4" s="145" t="s">
        <v>881</v>
      </c>
      <c r="XC4" s="145" t="s">
        <v>37</v>
      </c>
      <c r="XD4" s="145" t="s">
        <v>882</v>
      </c>
      <c r="XE4" s="145" t="s">
        <v>883</v>
      </c>
      <c r="XF4" s="145" t="s">
        <v>147</v>
      </c>
      <c r="XG4" s="145" t="s">
        <v>51</v>
      </c>
      <c r="XH4" s="145" t="s">
        <v>54</v>
      </c>
      <c r="XI4" s="145" t="s">
        <v>59</v>
      </c>
      <c r="XJ4" s="145" t="s">
        <v>63</v>
      </c>
      <c r="XK4" s="145" t="s">
        <v>67</v>
      </c>
      <c r="XL4" s="145" t="s">
        <v>71</v>
      </c>
      <c r="XM4" s="145" t="s">
        <v>75</v>
      </c>
      <c r="XN4" s="145" t="s">
        <v>80</v>
      </c>
      <c r="XO4" s="146" t="s">
        <v>84</v>
      </c>
      <c r="XQ4" s="144" t="s">
        <v>879</v>
      </c>
      <c r="XR4" s="145" t="s">
        <v>190</v>
      </c>
      <c r="XS4" s="145" t="s">
        <v>16</v>
      </c>
      <c r="XT4" s="145" t="s">
        <v>880</v>
      </c>
      <c r="XU4" s="145" t="s">
        <v>12</v>
      </c>
      <c r="XV4" s="145" t="s">
        <v>24</v>
      </c>
      <c r="XW4" s="145" t="s">
        <v>29</v>
      </c>
      <c r="XX4" s="145" t="s">
        <v>881</v>
      </c>
      <c r="XY4" s="145" t="s">
        <v>37</v>
      </c>
      <c r="XZ4" s="145" t="s">
        <v>882</v>
      </c>
      <c r="YA4" s="145" t="s">
        <v>883</v>
      </c>
      <c r="YB4" s="145" t="s">
        <v>147</v>
      </c>
      <c r="YC4" s="145" t="s">
        <v>51</v>
      </c>
      <c r="YD4" s="145" t="s">
        <v>54</v>
      </c>
      <c r="YE4" s="145" t="s">
        <v>59</v>
      </c>
      <c r="YF4" s="145" t="s">
        <v>63</v>
      </c>
      <c r="YG4" s="145" t="s">
        <v>67</v>
      </c>
      <c r="YH4" s="145" t="s">
        <v>71</v>
      </c>
      <c r="YI4" s="145" t="s">
        <v>75</v>
      </c>
      <c r="YJ4" s="145" t="s">
        <v>80</v>
      </c>
      <c r="YK4" s="146" t="s">
        <v>84</v>
      </c>
      <c r="YM4" s="144" t="s">
        <v>879</v>
      </c>
      <c r="YN4" s="145" t="s">
        <v>190</v>
      </c>
      <c r="YO4" s="145" t="s">
        <v>16</v>
      </c>
      <c r="YP4" s="145" t="s">
        <v>880</v>
      </c>
      <c r="YQ4" s="145" t="s">
        <v>12</v>
      </c>
      <c r="YR4" s="145" t="s">
        <v>24</v>
      </c>
      <c r="YS4" s="145" t="s">
        <v>29</v>
      </c>
      <c r="YT4" s="145" t="s">
        <v>881</v>
      </c>
      <c r="YU4" s="145" t="s">
        <v>37</v>
      </c>
      <c r="YV4" s="145" t="s">
        <v>882</v>
      </c>
      <c r="YW4" s="145" t="s">
        <v>883</v>
      </c>
      <c r="YX4" s="145" t="s">
        <v>147</v>
      </c>
      <c r="YY4" s="145" t="s">
        <v>51</v>
      </c>
      <c r="YZ4" s="145" t="s">
        <v>54</v>
      </c>
      <c r="ZA4" s="145" t="s">
        <v>59</v>
      </c>
      <c r="ZB4" s="145" t="s">
        <v>63</v>
      </c>
      <c r="ZC4" s="145" t="s">
        <v>67</v>
      </c>
      <c r="ZD4" s="145" t="s">
        <v>71</v>
      </c>
      <c r="ZE4" s="145" t="s">
        <v>75</v>
      </c>
      <c r="ZF4" s="145" t="s">
        <v>80</v>
      </c>
      <c r="ZG4" s="146" t="s">
        <v>84</v>
      </c>
      <c r="ZI4" s="144" t="s">
        <v>879</v>
      </c>
      <c r="ZJ4" s="145" t="s">
        <v>190</v>
      </c>
      <c r="ZK4" s="145" t="s">
        <v>16</v>
      </c>
      <c r="ZL4" s="145" t="s">
        <v>880</v>
      </c>
      <c r="ZM4" s="145" t="s">
        <v>12</v>
      </c>
      <c r="ZN4" s="145" t="s">
        <v>24</v>
      </c>
      <c r="ZO4" s="145" t="s">
        <v>29</v>
      </c>
      <c r="ZP4" s="145" t="s">
        <v>881</v>
      </c>
      <c r="ZQ4" s="145" t="s">
        <v>37</v>
      </c>
      <c r="ZR4" s="145" t="s">
        <v>882</v>
      </c>
      <c r="ZS4" s="145" t="s">
        <v>883</v>
      </c>
      <c r="ZT4" s="145" t="s">
        <v>147</v>
      </c>
      <c r="ZU4" s="145" t="s">
        <v>51</v>
      </c>
      <c r="ZV4" s="145" t="s">
        <v>54</v>
      </c>
      <c r="ZW4" s="145" t="s">
        <v>59</v>
      </c>
      <c r="ZX4" s="145" t="s">
        <v>63</v>
      </c>
      <c r="ZY4" s="145" t="s">
        <v>67</v>
      </c>
      <c r="ZZ4" s="145" t="s">
        <v>71</v>
      </c>
      <c r="AAA4" s="145" t="s">
        <v>75</v>
      </c>
      <c r="AAB4" s="145" t="s">
        <v>80</v>
      </c>
      <c r="AAC4" s="146" t="s">
        <v>84</v>
      </c>
      <c r="AAE4" s="144" t="s">
        <v>879</v>
      </c>
      <c r="AAF4" s="145" t="s">
        <v>190</v>
      </c>
      <c r="AAG4" s="145" t="s">
        <v>16</v>
      </c>
      <c r="AAH4" s="145" t="s">
        <v>880</v>
      </c>
      <c r="AAI4" s="145" t="s">
        <v>12</v>
      </c>
      <c r="AAJ4" s="145" t="s">
        <v>24</v>
      </c>
      <c r="AAK4" s="145" t="s">
        <v>29</v>
      </c>
      <c r="AAL4" s="145" t="s">
        <v>881</v>
      </c>
      <c r="AAM4" s="145" t="s">
        <v>37</v>
      </c>
      <c r="AAN4" s="145" t="s">
        <v>882</v>
      </c>
      <c r="AAO4" s="145" t="s">
        <v>883</v>
      </c>
      <c r="AAP4" s="145" t="s">
        <v>147</v>
      </c>
      <c r="AAQ4" s="145" t="s">
        <v>51</v>
      </c>
      <c r="AAR4" s="145" t="s">
        <v>54</v>
      </c>
      <c r="AAS4" s="145" t="s">
        <v>59</v>
      </c>
      <c r="AAT4" s="145" t="s">
        <v>63</v>
      </c>
      <c r="AAU4" s="145" t="s">
        <v>67</v>
      </c>
      <c r="AAV4" s="145" t="s">
        <v>71</v>
      </c>
      <c r="AAW4" s="145" t="s">
        <v>75</v>
      </c>
      <c r="AAX4" s="145" t="s">
        <v>80</v>
      </c>
      <c r="AAY4" s="146" t="s">
        <v>84</v>
      </c>
      <c r="ABA4" s="144" t="s">
        <v>879</v>
      </c>
      <c r="ABB4" s="145" t="s">
        <v>190</v>
      </c>
      <c r="ABC4" s="145" t="s">
        <v>16</v>
      </c>
      <c r="ABD4" s="145" t="s">
        <v>880</v>
      </c>
      <c r="ABE4" s="145" t="s">
        <v>12</v>
      </c>
      <c r="ABF4" s="145" t="s">
        <v>24</v>
      </c>
      <c r="ABG4" s="145" t="s">
        <v>29</v>
      </c>
      <c r="ABH4" s="145" t="s">
        <v>881</v>
      </c>
      <c r="ABI4" s="145" t="s">
        <v>37</v>
      </c>
      <c r="ABJ4" s="145" t="s">
        <v>882</v>
      </c>
      <c r="ABK4" s="145" t="s">
        <v>883</v>
      </c>
      <c r="ABL4" s="145" t="s">
        <v>147</v>
      </c>
      <c r="ABM4" s="145" t="s">
        <v>51</v>
      </c>
      <c r="ABN4" s="145" t="s">
        <v>54</v>
      </c>
      <c r="ABO4" s="145" t="s">
        <v>59</v>
      </c>
      <c r="ABP4" s="145" t="s">
        <v>63</v>
      </c>
      <c r="ABQ4" s="145" t="s">
        <v>67</v>
      </c>
      <c r="ABR4" s="145" t="s">
        <v>71</v>
      </c>
      <c r="ABS4" s="145" t="s">
        <v>75</v>
      </c>
      <c r="ABT4" s="145" t="s">
        <v>80</v>
      </c>
      <c r="ABU4" s="146" t="s">
        <v>84</v>
      </c>
      <c r="ABW4" s="144" t="s">
        <v>879</v>
      </c>
      <c r="ABX4" s="145" t="s">
        <v>190</v>
      </c>
      <c r="ABY4" s="145" t="s">
        <v>16</v>
      </c>
      <c r="ABZ4" s="145" t="s">
        <v>880</v>
      </c>
      <c r="ACA4" s="145" t="s">
        <v>12</v>
      </c>
      <c r="ACB4" s="145" t="s">
        <v>24</v>
      </c>
      <c r="ACC4" s="145" t="s">
        <v>29</v>
      </c>
      <c r="ACD4" s="145" t="s">
        <v>881</v>
      </c>
      <c r="ACE4" s="145" t="s">
        <v>37</v>
      </c>
      <c r="ACF4" s="145" t="s">
        <v>882</v>
      </c>
      <c r="ACG4" s="145" t="s">
        <v>883</v>
      </c>
      <c r="ACH4" s="145" t="s">
        <v>147</v>
      </c>
      <c r="ACI4" s="145" t="s">
        <v>51</v>
      </c>
      <c r="ACJ4" s="145" t="s">
        <v>54</v>
      </c>
      <c r="ACK4" s="145" t="s">
        <v>59</v>
      </c>
      <c r="ACL4" s="145" t="s">
        <v>63</v>
      </c>
      <c r="ACM4" s="145" t="s">
        <v>67</v>
      </c>
      <c r="ACN4" s="145" t="s">
        <v>71</v>
      </c>
      <c r="ACO4" s="145" t="s">
        <v>75</v>
      </c>
      <c r="ACP4" s="145" t="s">
        <v>80</v>
      </c>
      <c r="ACQ4" s="146" t="s">
        <v>84</v>
      </c>
      <c r="ACS4" s="144" t="s">
        <v>879</v>
      </c>
      <c r="ACT4" s="145" t="s">
        <v>190</v>
      </c>
      <c r="ACU4" s="145" t="s">
        <v>16</v>
      </c>
      <c r="ACV4" s="145" t="s">
        <v>880</v>
      </c>
      <c r="ACW4" s="145" t="s">
        <v>12</v>
      </c>
      <c r="ACX4" s="145" t="s">
        <v>24</v>
      </c>
      <c r="ACY4" s="145" t="s">
        <v>29</v>
      </c>
      <c r="ACZ4" s="145" t="s">
        <v>881</v>
      </c>
      <c r="ADA4" s="145" t="s">
        <v>37</v>
      </c>
      <c r="ADB4" s="145" t="s">
        <v>882</v>
      </c>
      <c r="ADC4" s="145" t="s">
        <v>883</v>
      </c>
      <c r="ADD4" s="145" t="s">
        <v>147</v>
      </c>
      <c r="ADE4" s="145" t="s">
        <v>51</v>
      </c>
      <c r="ADF4" s="145" t="s">
        <v>54</v>
      </c>
      <c r="ADG4" s="145" t="s">
        <v>59</v>
      </c>
      <c r="ADH4" s="145" t="s">
        <v>63</v>
      </c>
      <c r="ADI4" s="145" t="s">
        <v>67</v>
      </c>
      <c r="ADJ4" s="145" t="s">
        <v>71</v>
      </c>
      <c r="ADK4" s="145" t="s">
        <v>75</v>
      </c>
      <c r="ADL4" s="145" t="s">
        <v>80</v>
      </c>
      <c r="ADM4" s="146" t="s">
        <v>84</v>
      </c>
      <c r="ADO4" s="144" t="s">
        <v>879</v>
      </c>
      <c r="ADP4" s="145" t="s">
        <v>190</v>
      </c>
      <c r="ADQ4" s="145" t="s">
        <v>16</v>
      </c>
      <c r="ADR4" s="145" t="s">
        <v>880</v>
      </c>
      <c r="ADS4" s="145" t="s">
        <v>12</v>
      </c>
      <c r="ADT4" s="145" t="s">
        <v>24</v>
      </c>
      <c r="ADU4" s="145" t="s">
        <v>29</v>
      </c>
      <c r="ADV4" s="145" t="s">
        <v>881</v>
      </c>
      <c r="ADW4" s="145" t="s">
        <v>37</v>
      </c>
      <c r="ADX4" s="145" t="s">
        <v>882</v>
      </c>
      <c r="ADY4" s="145" t="s">
        <v>883</v>
      </c>
      <c r="ADZ4" s="145" t="s">
        <v>147</v>
      </c>
      <c r="AEA4" s="145" t="s">
        <v>51</v>
      </c>
      <c r="AEB4" s="145" t="s">
        <v>54</v>
      </c>
      <c r="AEC4" s="145" t="s">
        <v>59</v>
      </c>
      <c r="AED4" s="145" t="s">
        <v>63</v>
      </c>
      <c r="AEE4" s="145" t="s">
        <v>67</v>
      </c>
      <c r="AEF4" s="145" t="s">
        <v>71</v>
      </c>
      <c r="AEG4" s="145" t="s">
        <v>75</v>
      </c>
      <c r="AEH4" s="145" t="s">
        <v>80</v>
      </c>
      <c r="AEI4" s="146" t="s">
        <v>84</v>
      </c>
      <c r="AEK4" s="144" t="s">
        <v>879</v>
      </c>
      <c r="AEL4" s="145" t="s">
        <v>190</v>
      </c>
      <c r="AEM4" s="145" t="s">
        <v>16</v>
      </c>
      <c r="AEN4" s="145" t="s">
        <v>880</v>
      </c>
      <c r="AEO4" s="145" t="s">
        <v>12</v>
      </c>
      <c r="AEP4" s="145" t="s">
        <v>24</v>
      </c>
      <c r="AEQ4" s="145" t="s">
        <v>29</v>
      </c>
      <c r="AER4" s="145" t="s">
        <v>881</v>
      </c>
      <c r="AES4" s="145" t="s">
        <v>37</v>
      </c>
      <c r="AET4" s="145" t="s">
        <v>882</v>
      </c>
      <c r="AEU4" s="145" t="s">
        <v>883</v>
      </c>
      <c r="AEV4" s="145" t="s">
        <v>147</v>
      </c>
      <c r="AEW4" s="145" t="s">
        <v>51</v>
      </c>
      <c r="AEX4" s="145" t="s">
        <v>54</v>
      </c>
      <c r="AEY4" s="145" t="s">
        <v>59</v>
      </c>
      <c r="AEZ4" s="145" t="s">
        <v>63</v>
      </c>
      <c r="AFA4" s="145" t="s">
        <v>67</v>
      </c>
      <c r="AFB4" s="145" t="s">
        <v>71</v>
      </c>
      <c r="AFC4" s="145" t="s">
        <v>75</v>
      </c>
      <c r="AFD4" s="145" t="s">
        <v>80</v>
      </c>
      <c r="AFE4" s="146" t="s">
        <v>84</v>
      </c>
      <c r="AFG4" s="144" t="s">
        <v>879</v>
      </c>
      <c r="AFH4" s="145" t="s">
        <v>190</v>
      </c>
      <c r="AFI4" s="145" t="s">
        <v>16</v>
      </c>
      <c r="AFJ4" s="145" t="s">
        <v>880</v>
      </c>
      <c r="AFK4" s="145" t="s">
        <v>12</v>
      </c>
      <c r="AFL4" s="145" t="s">
        <v>24</v>
      </c>
      <c r="AFM4" s="145" t="s">
        <v>29</v>
      </c>
      <c r="AFN4" s="145" t="s">
        <v>881</v>
      </c>
      <c r="AFO4" s="145" t="s">
        <v>37</v>
      </c>
      <c r="AFP4" s="145" t="s">
        <v>882</v>
      </c>
      <c r="AFQ4" s="145" t="s">
        <v>883</v>
      </c>
      <c r="AFR4" s="145" t="s">
        <v>147</v>
      </c>
      <c r="AFS4" s="145" t="s">
        <v>51</v>
      </c>
      <c r="AFT4" s="145" t="s">
        <v>54</v>
      </c>
      <c r="AFU4" s="145" t="s">
        <v>59</v>
      </c>
      <c r="AFV4" s="145" t="s">
        <v>63</v>
      </c>
      <c r="AFW4" s="145" t="s">
        <v>67</v>
      </c>
      <c r="AFX4" s="145" t="s">
        <v>71</v>
      </c>
      <c r="AFY4" s="145" t="s">
        <v>75</v>
      </c>
      <c r="AFZ4" s="145" t="s">
        <v>80</v>
      </c>
      <c r="AGA4" s="146" t="s">
        <v>84</v>
      </c>
      <c r="AGC4" s="144" t="s">
        <v>879</v>
      </c>
      <c r="AGD4" s="145" t="s">
        <v>190</v>
      </c>
      <c r="AGE4" s="145" t="s">
        <v>16</v>
      </c>
      <c r="AGF4" s="145" t="s">
        <v>880</v>
      </c>
      <c r="AGG4" s="145" t="s">
        <v>12</v>
      </c>
      <c r="AGH4" s="145" t="s">
        <v>24</v>
      </c>
      <c r="AGI4" s="145" t="s">
        <v>29</v>
      </c>
      <c r="AGJ4" s="145" t="s">
        <v>881</v>
      </c>
      <c r="AGK4" s="145" t="s">
        <v>37</v>
      </c>
      <c r="AGL4" s="145" t="s">
        <v>882</v>
      </c>
      <c r="AGM4" s="145" t="s">
        <v>883</v>
      </c>
      <c r="AGN4" s="145" t="s">
        <v>147</v>
      </c>
      <c r="AGO4" s="145" t="s">
        <v>51</v>
      </c>
      <c r="AGP4" s="145" t="s">
        <v>54</v>
      </c>
      <c r="AGQ4" s="145" t="s">
        <v>59</v>
      </c>
      <c r="AGR4" s="145" t="s">
        <v>63</v>
      </c>
      <c r="AGS4" s="145" t="s">
        <v>67</v>
      </c>
      <c r="AGT4" s="145" t="s">
        <v>71</v>
      </c>
      <c r="AGU4" s="145" t="s">
        <v>75</v>
      </c>
      <c r="AGV4" s="145" t="s">
        <v>80</v>
      </c>
      <c r="AGW4" s="146" t="s">
        <v>84</v>
      </c>
      <c r="AGY4" s="144" t="s">
        <v>879</v>
      </c>
      <c r="AGZ4" s="145" t="s">
        <v>190</v>
      </c>
      <c r="AHA4" s="145" t="s">
        <v>16</v>
      </c>
      <c r="AHB4" s="145" t="s">
        <v>880</v>
      </c>
      <c r="AHC4" s="145" t="s">
        <v>12</v>
      </c>
      <c r="AHD4" s="145" t="s">
        <v>24</v>
      </c>
      <c r="AHE4" s="145" t="s">
        <v>29</v>
      </c>
      <c r="AHF4" s="145" t="s">
        <v>881</v>
      </c>
      <c r="AHG4" s="145" t="s">
        <v>37</v>
      </c>
      <c r="AHH4" s="145" t="s">
        <v>882</v>
      </c>
      <c r="AHI4" s="145" t="s">
        <v>883</v>
      </c>
      <c r="AHJ4" s="145" t="s">
        <v>147</v>
      </c>
      <c r="AHK4" s="145" t="s">
        <v>51</v>
      </c>
      <c r="AHL4" s="145" t="s">
        <v>54</v>
      </c>
      <c r="AHM4" s="145" t="s">
        <v>59</v>
      </c>
      <c r="AHN4" s="145" t="s">
        <v>63</v>
      </c>
      <c r="AHO4" s="145" t="s">
        <v>67</v>
      </c>
      <c r="AHP4" s="145" t="s">
        <v>71</v>
      </c>
      <c r="AHQ4" s="145" t="s">
        <v>75</v>
      </c>
      <c r="AHR4" s="145" t="s">
        <v>80</v>
      </c>
      <c r="AHS4" s="146" t="s">
        <v>84</v>
      </c>
      <c r="AHU4" s="144" t="s">
        <v>879</v>
      </c>
      <c r="AHV4" s="145" t="s">
        <v>190</v>
      </c>
      <c r="AHW4" s="145" t="s">
        <v>16</v>
      </c>
      <c r="AHX4" s="145" t="s">
        <v>880</v>
      </c>
      <c r="AHY4" s="145" t="s">
        <v>12</v>
      </c>
      <c r="AHZ4" s="145" t="s">
        <v>24</v>
      </c>
      <c r="AIA4" s="145" t="s">
        <v>29</v>
      </c>
      <c r="AIB4" s="145" t="s">
        <v>881</v>
      </c>
      <c r="AIC4" s="145" t="s">
        <v>37</v>
      </c>
      <c r="AID4" s="145" t="s">
        <v>882</v>
      </c>
      <c r="AIE4" s="145" t="s">
        <v>883</v>
      </c>
      <c r="AIF4" s="145" t="s">
        <v>147</v>
      </c>
      <c r="AIG4" s="145" t="s">
        <v>51</v>
      </c>
      <c r="AIH4" s="145" t="s">
        <v>54</v>
      </c>
      <c r="AII4" s="145" t="s">
        <v>59</v>
      </c>
      <c r="AIJ4" s="145" t="s">
        <v>63</v>
      </c>
      <c r="AIK4" s="145" t="s">
        <v>67</v>
      </c>
      <c r="AIL4" s="145" t="s">
        <v>71</v>
      </c>
      <c r="AIM4" s="145" t="s">
        <v>75</v>
      </c>
      <c r="AIN4" s="145" t="s">
        <v>80</v>
      </c>
      <c r="AIO4" s="146" t="s">
        <v>84</v>
      </c>
      <c r="AIQ4" s="144" t="s">
        <v>879</v>
      </c>
      <c r="AIR4" s="145" t="s">
        <v>190</v>
      </c>
      <c r="AIS4" s="145" t="s">
        <v>16</v>
      </c>
      <c r="AIT4" s="145" t="s">
        <v>880</v>
      </c>
      <c r="AIU4" s="145" t="s">
        <v>12</v>
      </c>
      <c r="AIV4" s="145" t="s">
        <v>24</v>
      </c>
      <c r="AIW4" s="145" t="s">
        <v>29</v>
      </c>
      <c r="AIX4" s="145" t="s">
        <v>881</v>
      </c>
      <c r="AIY4" s="145" t="s">
        <v>37</v>
      </c>
      <c r="AIZ4" s="145" t="s">
        <v>882</v>
      </c>
      <c r="AJA4" s="145" t="s">
        <v>883</v>
      </c>
      <c r="AJB4" s="145" t="s">
        <v>147</v>
      </c>
      <c r="AJC4" s="145" t="s">
        <v>51</v>
      </c>
      <c r="AJD4" s="145" t="s">
        <v>54</v>
      </c>
      <c r="AJE4" s="145" t="s">
        <v>59</v>
      </c>
      <c r="AJF4" s="145" t="s">
        <v>63</v>
      </c>
      <c r="AJG4" s="145" t="s">
        <v>67</v>
      </c>
      <c r="AJH4" s="145" t="s">
        <v>71</v>
      </c>
      <c r="AJI4" s="145" t="s">
        <v>75</v>
      </c>
      <c r="AJJ4" s="145" t="s">
        <v>80</v>
      </c>
      <c r="AJK4" s="146" t="s">
        <v>84</v>
      </c>
      <c r="AJM4" s="144" t="s">
        <v>879</v>
      </c>
      <c r="AJN4" s="145" t="s">
        <v>190</v>
      </c>
      <c r="AJO4" s="145" t="s">
        <v>16</v>
      </c>
      <c r="AJP4" s="145" t="s">
        <v>880</v>
      </c>
      <c r="AJQ4" s="145" t="s">
        <v>12</v>
      </c>
      <c r="AJR4" s="145" t="s">
        <v>24</v>
      </c>
      <c r="AJS4" s="145" t="s">
        <v>29</v>
      </c>
      <c r="AJT4" s="145" t="s">
        <v>881</v>
      </c>
      <c r="AJU4" s="145" t="s">
        <v>37</v>
      </c>
      <c r="AJV4" s="145" t="s">
        <v>882</v>
      </c>
      <c r="AJW4" s="145" t="s">
        <v>883</v>
      </c>
      <c r="AJX4" s="145" t="s">
        <v>147</v>
      </c>
      <c r="AJY4" s="145" t="s">
        <v>51</v>
      </c>
      <c r="AJZ4" s="145" t="s">
        <v>54</v>
      </c>
      <c r="AKA4" s="145" t="s">
        <v>59</v>
      </c>
      <c r="AKB4" s="145" t="s">
        <v>63</v>
      </c>
      <c r="AKC4" s="145" t="s">
        <v>67</v>
      </c>
      <c r="AKD4" s="145" t="s">
        <v>71</v>
      </c>
      <c r="AKE4" s="145" t="s">
        <v>75</v>
      </c>
      <c r="AKF4" s="145" t="s">
        <v>80</v>
      </c>
      <c r="AKG4" s="146" t="s">
        <v>84</v>
      </c>
      <c r="AKI4" s="144" t="s">
        <v>879</v>
      </c>
      <c r="AKJ4" s="145" t="s">
        <v>190</v>
      </c>
      <c r="AKK4" s="145" t="s">
        <v>16</v>
      </c>
      <c r="AKL4" s="145" t="s">
        <v>880</v>
      </c>
      <c r="AKM4" s="145" t="s">
        <v>12</v>
      </c>
      <c r="AKN4" s="145" t="s">
        <v>24</v>
      </c>
      <c r="AKO4" s="145" t="s">
        <v>29</v>
      </c>
      <c r="AKP4" s="145" t="s">
        <v>881</v>
      </c>
      <c r="AKQ4" s="145" t="s">
        <v>37</v>
      </c>
      <c r="AKR4" s="145" t="s">
        <v>882</v>
      </c>
      <c r="AKS4" s="145" t="s">
        <v>883</v>
      </c>
      <c r="AKT4" s="145" t="s">
        <v>147</v>
      </c>
      <c r="AKU4" s="145" t="s">
        <v>51</v>
      </c>
      <c r="AKV4" s="145" t="s">
        <v>54</v>
      </c>
      <c r="AKW4" s="145" t="s">
        <v>59</v>
      </c>
      <c r="AKX4" s="145" t="s">
        <v>63</v>
      </c>
      <c r="AKY4" s="145" t="s">
        <v>67</v>
      </c>
      <c r="AKZ4" s="145" t="s">
        <v>71</v>
      </c>
      <c r="ALA4" s="145" t="s">
        <v>75</v>
      </c>
      <c r="ALB4" s="145" t="s">
        <v>80</v>
      </c>
      <c r="ALC4" s="146" t="s">
        <v>84</v>
      </c>
      <c r="ALE4" s="144" t="s">
        <v>879</v>
      </c>
      <c r="ALF4" s="145" t="s">
        <v>190</v>
      </c>
      <c r="ALG4" s="145" t="s">
        <v>16</v>
      </c>
      <c r="ALH4" s="145" t="s">
        <v>880</v>
      </c>
      <c r="ALI4" s="145" t="s">
        <v>12</v>
      </c>
      <c r="ALJ4" s="145" t="s">
        <v>24</v>
      </c>
      <c r="ALK4" s="145" t="s">
        <v>29</v>
      </c>
      <c r="ALL4" s="145" t="s">
        <v>881</v>
      </c>
      <c r="ALM4" s="145" t="s">
        <v>37</v>
      </c>
      <c r="ALN4" s="145" t="s">
        <v>882</v>
      </c>
      <c r="ALO4" s="145" t="s">
        <v>883</v>
      </c>
      <c r="ALP4" s="145" t="s">
        <v>147</v>
      </c>
      <c r="ALQ4" s="145" t="s">
        <v>51</v>
      </c>
      <c r="ALR4" s="145" t="s">
        <v>54</v>
      </c>
      <c r="ALS4" s="145" t="s">
        <v>59</v>
      </c>
      <c r="ALT4" s="145" t="s">
        <v>63</v>
      </c>
      <c r="ALU4" s="145" t="s">
        <v>67</v>
      </c>
      <c r="ALV4" s="145" t="s">
        <v>71</v>
      </c>
      <c r="ALW4" s="145" t="s">
        <v>75</v>
      </c>
      <c r="ALX4" s="145" t="s">
        <v>80</v>
      </c>
      <c r="ALY4" s="146" t="s">
        <v>84</v>
      </c>
      <c r="AMA4" s="144" t="s">
        <v>879</v>
      </c>
      <c r="AMB4" s="145" t="s">
        <v>190</v>
      </c>
      <c r="AMC4" s="145" t="s">
        <v>16</v>
      </c>
      <c r="AMD4" s="145" t="s">
        <v>880</v>
      </c>
      <c r="AME4" s="145" t="s">
        <v>12</v>
      </c>
      <c r="AMF4" s="145" t="s">
        <v>24</v>
      </c>
      <c r="AMG4" s="145" t="s">
        <v>29</v>
      </c>
      <c r="AMH4" s="145" t="s">
        <v>881</v>
      </c>
      <c r="AMI4" s="145" t="s">
        <v>37</v>
      </c>
      <c r="AMJ4" s="145" t="s">
        <v>882</v>
      </c>
      <c r="AMK4" s="145" t="s">
        <v>883</v>
      </c>
      <c r="AML4" s="145" t="s">
        <v>147</v>
      </c>
      <c r="AMM4" s="145" t="s">
        <v>51</v>
      </c>
      <c r="AMN4" s="145" t="s">
        <v>54</v>
      </c>
      <c r="AMO4" s="145" t="s">
        <v>59</v>
      </c>
      <c r="AMP4" s="145" t="s">
        <v>63</v>
      </c>
      <c r="AMQ4" s="145" t="s">
        <v>67</v>
      </c>
      <c r="AMR4" s="145" t="s">
        <v>71</v>
      </c>
      <c r="AMS4" s="145" t="s">
        <v>75</v>
      </c>
      <c r="AMT4" s="145" t="s">
        <v>80</v>
      </c>
      <c r="AMU4" s="146" t="s">
        <v>84</v>
      </c>
      <c r="AMW4" s="144" t="s">
        <v>879</v>
      </c>
      <c r="AMX4" s="145" t="s">
        <v>190</v>
      </c>
      <c r="AMY4" s="145" t="s">
        <v>16</v>
      </c>
      <c r="AMZ4" s="145" t="s">
        <v>880</v>
      </c>
      <c r="ANA4" s="145" t="s">
        <v>12</v>
      </c>
      <c r="ANB4" s="145" t="s">
        <v>24</v>
      </c>
      <c r="ANC4" s="145" t="s">
        <v>29</v>
      </c>
      <c r="AND4" s="145" t="s">
        <v>881</v>
      </c>
      <c r="ANE4" s="145" t="s">
        <v>37</v>
      </c>
      <c r="ANF4" s="145" t="s">
        <v>882</v>
      </c>
      <c r="ANG4" s="145" t="s">
        <v>883</v>
      </c>
      <c r="ANH4" s="145" t="s">
        <v>147</v>
      </c>
      <c r="ANI4" s="145" t="s">
        <v>51</v>
      </c>
      <c r="ANJ4" s="145" t="s">
        <v>54</v>
      </c>
      <c r="ANK4" s="145" t="s">
        <v>59</v>
      </c>
      <c r="ANL4" s="145" t="s">
        <v>63</v>
      </c>
      <c r="ANM4" s="145" t="s">
        <v>67</v>
      </c>
      <c r="ANN4" s="145" t="s">
        <v>71</v>
      </c>
      <c r="ANO4" s="145" t="s">
        <v>75</v>
      </c>
      <c r="ANP4" s="145" t="s">
        <v>80</v>
      </c>
      <c r="ANQ4" s="146" t="s">
        <v>84</v>
      </c>
      <c r="ANS4" s="144" t="s">
        <v>879</v>
      </c>
      <c r="ANT4" s="145" t="s">
        <v>190</v>
      </c>
      <c r="ANU4" s="145" t="s">
        <v>16</v>
      </c>
      <c r="ANV4" s="145" t="s">
        <v>880</v>
      </c>
      <c r="ANW4" s="145" t="s">
        <v>12</v>
      </c>
      <c r="ANX4" s="145" t="s">
        <v>24</v>
      </c>
      <c r="ANY4" s="145" t="s">
        <v>29</v>
      </c>
      <c r="ANZ4" s="145" t="s">
        <v>881</v>
      </c>
      <c r="AOA4" s="145" t="s">
        <v>37</v>
      </c>
      <c r="AOB4" s="145" t="s">
        <v>882</v>
      </c>
      <c r="AOC4" s="145" t="s">
        <v>883</v>
      </c>
      <c r="AOD4" s="145" t="s">
        <v>147</v>
      </c>
      <c r="AOE4" s="145" t="s">
        <v>51</v>
      </c>
      <c r="AOF4" s="145" t="s">
        <v>54</v>
      </c>
      <c r="AOG4" s="145" t="s">
        <v>59</v>
      </c>
      <c r="AOH4" s="145" t="s">
        <v>63</v>
      </c>
      <c r="AOI4" s="145" t="s">
        <v>67</v>
      </c>
      <c r="AOJ4" s="145" t="s">
        <v>71</v>
      </c>
      <c r="AOK4" s="145" t="s">
        <v>75</v>
      </c>
      <c r="AOL4" s="145" t="s">
        <v>80</v>
      </c>
      <c r="AOM4" s="146" t="s">
        <v>84</v>
      </c>
      <c r="AOO4" s="144" t="s">
        <v>879</v>
      </c>
      <c r="AOP4" s="145" t="s">
        <v>190</v>
      </c>
      <c r="AOQ4" s="145" t="s">
        <v>16</v>
      </c>
      <c r="AOR4" s="145" t="s">
        <v>880</v>
      </c>
      <c r="AOS4" s="145" t="s">
        <v>12</v>
      </c>
      <c r="AOT4" s="145" t="s">
        <v>24</v>
      </c>
      <c r="AOU4" s="145" t="s">
        <v>29</v>
      </c>
      <c r="AOV4" s="145" t="s">
        <v>881</v>
      </c>
      <c r="AOW4" s="145" t="s">
        <v>37</v>
      </c>
      <c r="AOX4" s="145" t="s">
        <v>882</v>
      </c>
      <c r="AOY4" s="145" t="s">
        <v>883</v>
      </c>
      <c r="AOZ4" s="145" t="s">
        <v>147</v>
      </c>
      <c r="APA4" s="145" t="s">
        <v>51</v>
      </c>
      <c r="APB4" s="145" t="s">
        <v>54</v>
      </c>
      <c r="APC4" s="145" t="s">
        <v>59</v>
      </c>
      <c r="APD4" s="145" t="s">
        <v>63</v>
      </c>
      <c r="APE4" s="145" t="s">
        <v>67</v>
      </c>
      <c r="APF4" s="145" t="s">
        <v>71</v>
      </c>
      <c r="APG4" s="145" t="s">
        <v>75</v>
      </c>
      <c r="APH4" s="145" t="s">
        <v>80</v>
      </c>
      <c r="API4" s="146" t="s">
        <v>84</v>
      </c>
    </row>
    <row r="5" spans="1:1101" s="151" customFormat="1">
      <c r="A5" s="142" t="s">
        <v>884</v>
      </c>
      <c r="B5" s="147"/>
      <c r="C5" s="148" t="s">
        <v>4</v>
      </c>
      <c r="D5" s="149" t="s">
        <v>6</v>
      </c>
      <c r="E5" s="149" t="s">
        <v>15</v>
      </c>
      <c r="F5" s="149" t="s">
        <v>19</v>
      </c>
      <c r="G5" s="149" t="s">
        <v>11</v>
      </c>
      <c r="H5" s="149" t="s">
        <v>23</v>
      </c>
      <c r="I5" s="149" t="s">
        <v>28</v>
      </c>
      <c r="J5" s="149" t="s">
        <v>32</v>
      </c>
      <c r="K5" s="149" t="s">
        <v>36</v>
      </c>
      <c r="L5" s="149" t="s">
        <v>40</v>
      </c>
      <c r="M5" s="149" t="s">
        <v>44</v>
      </c>
      <c r="N5" s="149" t="s">
        <v>149</v>
      </c>
      <c r="O5" s="149" t="s">
        <v>50</v>
      </c>
      <c r="P5" s="149" t="s">
        <v>53</v>
      </c>
      <c r="Q5" s="149" t="s">
        <v>58</v>
      </c>
      <c r="R5" s="149" t="s">
        <v>62</v>
      </c>
      <c r="S5" s="149" t="s">
        <v>66</v>
      </c>
      <c r="T5" s="149" t="s">
        <v>70</v>
      </c>
      <c r="U5" s="149" t="s">
        <v>74</v>
      </c>
      <c r="V5" s="149" t="s">
        <v>79</v>
      </c>
      <c r="W5" s="150" t="s">
        <v>83</v>
      </c>
      <c r="Y5" s="148" t="s">
        <v>4</v>
      </c>
      <c r="Z5" s="149" t="s">
        <v>6</v>
      </c>
      <c r="AA5" s="149" t="s">
        <v>15</v>
      </c>
      <c r="AB5" s="149" t="s">
        <v>19</v>
      </c>
      <c r="AC5" s="149" t="s">
        <v>11</v>
      </c>
      <c r="AD5" s="149" t="s">
        <v>23</v>
      </c>
      <c r="AE5" s="149" t="s">
        <v>28</v>
      </c>
      <c r="AF5" s="149" t="s">
        <v>32</v>
      </c>
      <c r="AG5" s="149" t="s">
        <v>36</v>
      </c>
      <c r="AH5" s="149" t="s">
        <v>40</v>
      </c>
      <c r="AI5" s="149" t="s">
        <v>44</v>
      </c>
      <c r="AJ5" s="149" t="s">
        <v>149</v>
      </c>
      <c r="AK5" s="149" t="s">
        <v>50</v>
      </c>
      <c r="AL5" s="149" t="s">
        <v>53</v>
      </c>
      <c r="AM5" s="149" t="s">
        <v>58</v>
      </c>
      <c r="AN5" s="149" t="s">
        <v>62</v>
      </c>
      <c r="AO5" s="149" t="s">
        <v>66</v>
      </c>
      <c r="AP5" s="149" t="s">
        <v>70</v>
      </c>
      <c r="AQ5" s="149" t="s">
        <v>74</v>
      </c>
      <c r="AR5" s="149" t="s">
        <v>79</v>
      </c>
      <c r="AS5" s="150" t="s">
        <v>83</v>
      </c>
      <c r="AU5" s="148" t="s">
        <v>4</v>
      </c>
      <c r="AV5" s="149" t="s">
        <v>6</v>
      </c>
      <c r="AW5" s="149" t="s">
        <v>15</v>
      </c>
      <c r="AX5" s="149" t="s">
        <v>19</v>
      </c>
      <c r="AY5" s="149" t="s">
        <v>11</v>
      </c>
      <c r="AZ5" s="149" t="s">
        <v>23</v>
      </c>
      <c r="BA5" s="149" t="s">
        <v>28</v>
      </c>
      <c r="BB5" s="149" t="s">
        <v>32</v>
      </c>
      <c r="BC5" s="149" t="s">
        <v>36</v>
      </c>
      <c r="BD5" s="149" t="s">
        <v>40</v>
      </c>
      <c r="BE5" s="149" t="s">
        <v>44</v>
      </c>
      <c r="BF5" s="149" t="s">
        <v>149</v>
      </c>
      <c r="BG5" s="149" t="s">
        <v>50</v>
      </c>
      <c r="BH5" s="149" t="s">
        <v>53</v>
      </c>
      <c r="BI5" s="149" t="s">
        <v>58</v>
      </c>
      <c r="BJ5" s="149" t="s">
        <v>62</v>
      </c>
      <c r="BK5" s="149" t="s">
        <v>66</v>
      </c>
      <c r="BL5" s="149" t="s">
        <v>70</v>
      </c>
      <c r="BM5" s="149" t="s">
        <v>74</v>
      </c>
      <c r="BN5" s="149" t="s">
        <v>79</v>
      </c>
      <c r="BO5" s="150" t="s">
        <v>83</v>
      </c>
      <c r="BQ5" s="148" t="s">
        <v>4</v>
      </c>
      <c r="BR5" s="149" t="s">
        <v>6</v>
      </c>
      <c r="BS5" s="149" t="s">
        <v>15</v>
      </c>
      <c r="BT5" s="149" t="s">
        <v>19</v>
      </c>
      <c r="BU5" s="149" t="s">
        <v>11</v>
      </c>
      <c r="BV5" s="149" t="s">
        <v>23</v>
      </c>
      <c r="BW5" s="149" t="s">
        <v>28</v>
      </c>
      <c r="BX5" s="149" t="s">
        <v>32</v>
      </c>
      <c r="BY5" s="149" t="s">
        <v>36</v>
      </c>
      <c r="BZ5" s="149" t="s">
        <v>40</v>
      </c>
      <c r="CA5" s="149" t="s">
        <v>44</v>
      </c>
      <c r="CB5" s="149" t="s">
        <v>149</v>
      </c>
      <c r="CC5" s="149" t="s">
        <v>50</v>
      </c>
      <c r="CD5" s="149" t="s">
        <v>53</v>
      </c>
      <c r="CE5" s="149" t="s">
        <v>58</v>
      </c>
      <c r="CF5" s="149" t="s">
        <v>62</v>
      </c>
      <c r="CG5" s="149" t="s">
        <v>66</v>
      </c>
      <c r="CH5" s="149" t="s">
        <v>70</v>
      </c>
      <c r="CI5" s="149" t="s">
        <v>74</v>
      </c>
      <c r="CJ5" s="149" t="s">
        <v>79</v>
      </c>
      <c r="CK5" s="150" t="s">
        <v>83</v>
      </c>
      <c r="CM5" s="148" t="s">
        <v>4</v>
      </c>
      <c r="CN5" s="149" t="s">
        <v>6</v>
      </c>
      <c r="CO5" s="149" t="s">
        <v>15</v>
      </c>
      <c r="CP5" s="149" t="s">
        <v>19</v>
      </c>
      <c r="CQ5" s="149" t="s">
        <v>11</v>
      </c>
      <c r="CR5" s="149" t="s">
        <v>23</v>
      </c>
      <c r="CS5" s="149" t="s">
        <v>28</v>
      </c>
      <c r="CT5" s="149" t="s">
        <v>32</v>
      </c>
      <c r="CU5" s="149" t="s">
        <v>36</v>
      </c>
      <c r="CV5" s="149" t="s">
        <v>40</v>
      </c>
      <c r="CW5" s="149" t="s">
        <v>44</v>
      </c>
      <c r="CX5" s="149" t="s">
        <v>149</v>
      </c>
      <c r="CY5" s="149" t="s">
        <v>50</v>
      </c>
      <c r="CZ5" s="149" t="s">
        <v>53</v>
      </c>
      <c r="DA5" s="149" t="s">
        <v>58</v>
      </c>
      <c r="DB5" s="149" t="s">
        <v>62</v>
      </c>
      <c r="DC5" s="149" t="s">
        <v>66</v>
      </c>
      <c r="DD5" s="149" t="s">
        <v>70</v>
      </c>
      <c r="DE5" s="149" t="s">
        <v>74</v>
      </c>
      <c r="DF5" s="149" t="s">
        <v>79</v>
      </c>
      <c r="DG5" s="150" t="s">
        <v>83</v>
      </c>
      <c r="DI5" s="148" t="s">
        <v>4</v>
      </c>
      <c r="DJ5" s="149" t="s">
        <v>6</v>
      </c>
      <c r="DK5" s="149" t="s">
        <v>15</v>
      </c>
      <c r="DL5" s="149" t="s">
        <v>19</v>
      </c>
      <c r="DM5" s="149" t="s">
        <v>11</v>
      </c>
      <c r="DN5" s="149" t="s">
        <v>23</v>
      </c>
      <c r="DO5" s="149" t="s">
        <v>28</v>
      </c>
      <c r="DP5" s="149" t="s">
        <v>32</v>
      </c>
      <c r="DQ5" s="149" t="s">
        <v>36</v>
      </c>
      <c r="DR5" s="149" t="s">
        <v>40</v>
      </c>
      <c r="DS5" s="149" t="s">
        <v>44</v>
      </c>
      <c r="DT5" s="149" t="s">
        <v>149</v>
      </c>
      <c r="DU5" s="149" t="s">
        <v>50</v>
      </c>
      <c r="DV5" s="149" t="s">
        <v>53</v>
      </c>
      <c r="DW5" s="149" t="s">
        <v>58</v>
      </c>
      <c r="DX5" s="149" t="s">
        <v>62</v>
      </c>
      <c r="DY5" s="149" t="s">
        <v>66</v>
      </c>
      <c r="DZ5" s="149" t="s">
        <v>70</v>
      </c>
      <c r="EA5" s="149" t="s">
        <v>74</v>
      </c>
      <c r="EB5" s="149" t="s">
        <v>79</v>
      </c>
      <c r="EC5" s="150" t="s">
        <v>83</v>
      </c>
      <c r="EE5" s="148" t="s">
        <v>4</v>
      </c>
      <c r="EF5" s="149" t="s">
        <v>6</v>
      </c>
      <c r="EG5" s="149" t="s">
        <v>15</v>
      </c>
      <c r="EH5" s="149" t="s">
        <v>19</v>
      </c>
      <c r="EI5" s="149" t="s">
        <v>11</v>
      </c>
      <c r="EJ5" s="149" t="s">
        <v>23</v>
      </c>
      <c r="EK5" s="149" t="s">
        <v>28</v>
      </c>
      <c r="EL5" s="149" t="s">
        <v>32</v>
      </c>
      <c r="EM5" s="149" t="s">
        <v>36</v>
      </c>
      <c r="EN5" s="149" t="s">
        <v>40</v>
      </c>
      <c r="EO5" s="149" t="s">
        <v>44</v>
      </c>
      <c r="EP5" s="149" t="s">
        <v>149</v>
      </c>
      <c r="EQ5" s="149" t="s">
        <v>50</v>
      </c>
      <c r="ER5" s="149" t="s">
        <v>53</v>
      </c>
      <c r="ES5" s="149" t="s">
        <v>58</v>
      </c>
      <c r="ET5" s="149" t="s">
        <v>62</v>
      </c>
      <c r="EU5" s="149" t="s">
        <v>66</v>
      </c>
      <c r="EV5" s="149" t="s">
        <v>70</v>
      </c>
      <c r="EW5" s="149" t="s">
        <v>74</v>
      </c>
      <c r="EX5" s="149" t="s">
        <v>79</v>
      </c>
      <c r="EY5" s="150" t="s">
        <v>83</v>
      </c>
      <c r="FA5" s="148" t="s">
        <v>4</v>
      </c>
      <c r="FB5" s="149" t="s">
        <v>6</v>
      </c>
      <c r="FC5" s="149" t="s">
        <v>15</v>
      </c>
      <c r="FD5" s="149" t="s">
        <v>19</v>
      </c>
      <c r="FE5" s="149" t="s">
        <v>11</v>
      </c>
      <c r="FF5" s="149" t="s">
        <v>23</v>
      </c>
      <c r="FG5" s="149" t="s">
        <v>28</v>
      </c>
      <c r="FH5" s="149" t="s">
        <v>32</v>
      </c>
      <c r="FI5" s="149" t="s">
        <v>36</v>
      </c>
      <c r="FJ5" s="149" t="s">
        <v>40</v>
      </c>
      <c r="FK5" s="149" t="s">
        <v>44</v>
      </c>
      <c r="FL5" s="149" t="s">
        <v>149</v>
      </c>
      <c r="FM5" s="149" t="s">
        <v>50</v>
      </c>
      <c r="FN5" s="149" t="s">
        <v>53</v>
      </c>
      <c r="FO5" s="149" t="s">
        <v>58</v>
      </c>
      <c r="FP5" s="149" t="s">
        <v>62</v>
      </c>
      <c r="FQ5" s="149" t="s">
        <v>66</v>
      </c>
      <c r="FR5" s="149" t="s">
        <v>70</v>
      </c>
      <c r="FS5" s="149" t="s">
        <v>74</v>
      </c>
      <c r="FT5" s="149" t="s">
        <v>79</v>
      </c>
      <c r="FU5" s="150" t="s">
        <v>83</v>
      </c>
      <c r="FW5" s="148" t="s">
        <v>4</v>
      </c>
      <c r="FX5" s="149" t="s">
        <v>6</v>
      </c>
      <c r="FY5" s="149" t="s">
        <v>15</v>
      </c>
      <c r="FZ5" s="149" t="s">
        <v>19</v>
      </c>
      <c r="GA5" s="149" t="s">
        <v>11</v>
      </c>
      <c r="GB5" s="149" t="s">
        <v>23</v>
      </c>
      <c r="GC5" s="149" t="s">
        <v>28</v>
      </c>
      <c r="GD5" s="149" t="s">
        <v>32</v>
      </c>
      <c r="GE5" s="149" t="s">
        <v>36</v>
      </c>
      <c r="GF5" s="149" t="s">
        <v>40</v>
      </c>
      <c r="GG5" s="149" t="s">
        <v>44</v>
      </c>
      <c r="GH5" s="149" t="s">
        <v>149</v>
      </c>
      <c r="GI5" s="149" t="s">
        <v>50</v>
      </c>
      <c r="GJ5" s="149" t="s">
        <v>53</v>
      </c>
      <c r="GK5" s="149" t="s">
        <v>58</v>
      </c>
      <c r="GL5" s="149" t="s">
        <v>62</v>
      </c>
      <c r="GM5" s="149" t="s">
        <v>66</v>
      </c>
      <c r="GN5" s="149" t="s">
        <v>70</v>
      </c>
      <c r="GO5" s="149" t="s">
        <v>74</v>
      </c>
      <c r="GP5" s="149" t="s">
        <v>79</v>
      </c>
      <c r="GQ5" s="150" t="s">
        <v>83</v>
      </c>
      <c r="GR5" s="34"/>
      <c r="GS5" s="148" t="s">
        <v>4</v>
      </c>
      <c r="GT5" s="149" t="s">
        <v>6</v>
      </c>
      <c r="GU5" s="149" t="s">
        <v>15</v>
      </c>
      <c r="GV5" s="149" t="s">
        <v>19</v>
      </c>
      <c r="GW5" s="149" t="s">
        <v>11</v>
      </c>
      <c r="GX5" s="149" t="s">
        <v>23</v>
      </c>
      <c r="GY5" s="149" t="s">
        <v>28</v>
      </c>
      <c r="GZ5" s="149" t="s">
        <v>32</v>
      </c>
      <c r="HA5" s="149" t="s">
        <v>36</v>
      </c>
      <c r="HB5" s="149" t="s">
        <v>40</v>
      </c>
      <c r="HC5" s="149" t="s">
        <v>44</v>
      </c>
      <c r="HD5" s="149" t="s">
        <v>149</v>
      </c>
      <c r="HE5" s="149" t="s">
        <v>50</v>
      </c>
      <c r="HF5" s="149" t="s">
        <v>53</v>
      </c>
      <c r="HG5" s="149" t="s">
        <v>58</v>
      </c>
      <c r="HH5" s="149" t="s">
        <v>62</v>
      </c>
      <c r="HI5" s="149" t="s">
        <v>66</v>
      </c>
      <c r="HJ5" s="149" t="s">
        <v>70</v>
      </c>
      <c r="HK5" s="149" t="s">
        <v>74</v>
      </c>
      <c r="HL5" s="149" t="s">
        <v>79</v>
      </c>
      <c r="HM5" s="150" t="s">
        <v>83</v>
      </c>
      <c r="HO5" s="148" t="s">
        <v>4</v>
      </c>
      <c r="HP5" s="149" t="s">
        <v>6</v>
      </c>
      <c r="HQ5" s="149" t="s">
        <v>15</v>
      </c>
      <c r="HR5" s="149" t="s">
        <v>19</v>
      </c>
      <c r="HS5" s="149" t="s">
        <v>11</v>
      </c>
      <c r="HT5" s="149" t="s">
        <v>23</v>
      </c>
      <c r="HU5" s="149" t="s">
        <v>28</v>
      </c>
      <c r="HV5" s="149" t="s">
        <v>32</v>
      </c>
      <c r="HW5" s="149" t="s">
        <v>36</v>
      </c>
      <c r="HX5" s="149" t="s">
        <v>40</v>
      </c>
      <c r="HY5" s="149" t="s">
        <v>44</v>
      </c>
      <c r="HZ5" s="149" t="s">
        <v>149</v>
      </c>
      <c r="IA5" s="149" t="s">
        <v>50</v>
      </c>
      <c r="IB5" s="149" t="s">
        <v>53</v>
      </c>
      <c r="IC5" s="149" t="s">
        <v>58</v>
      </c>
      <c r="ID5" s="149" t="s">
        <v>62</v>
      </c>
      <c r="IE5" s="149" t="s">
        <v>66</v>
      </c>
      <c r="IF5" s="149" t="s">
        <v>70</v>
      </c>
      <c r="IG5" s="149" t="s">
        <v>74</v>
      </c>
      <c r="IH5" s="149" t="s">
        <v>79</v>
      </c>
      <c r="II5" s="150" t="s">
        <v>83</v>
      </c>
      <c r="IK5" s="148" t="s">
        <v>4</v>
      </c>
      <c r="IL5" s="149" t="s">
        <v>6</v>
      </c>
      <c r="IM5" s="149" t="s">
        <v>15</v>
      </c>
      <c r="IN5" s="149" t="s">
        <v>19</v>
      </c>
      <c r="IO5" s="149" t="s">
        <v>11</v>
      </c>
      <c r="IP5" s="149" t="s">
        <v>23</v>
      </c>
      <c r="IQ5" s="149" t="s">
        <v>28</v>
      </c>
      <c r="IR5" s="149" t="s">
        <v>32</v>
      </c>
      <c r="IS5" s="149" t="s">
        <v>36</v>
      </c>
      <c r="IT5" s="149" t="s">
        <v>40</v>
      </c>
      <c r="IU5" s="149" t="s">
        <v>44</v>
      </c>
      <c r="IV5" s="149" t="s">
        <v>149</v>
      </c>
      <c r="IW5" s="149" t="s">
        <v>50</v>
      </c>
      <c r="IX5" s="149" t="s">
        <v>53</v>
      </c>
      <c r="IY5" s="149" t="s">
        <v>58</v>
      </c>
      <c r="IZ5" s="149" t="s">
        <v>62</v>
      </c>
      <c r="JA5" s="149" t="s">
        <v>66</v>
      </c>
      <c r="JB5" s="149" t="s">
        <v>70</v>
      </c>
      <c r="JC5" s="149" t="s">
        <v>74</v>
      </c>
      <c r="JD5" s="149" t="s">
        <v>79</v>
      </c>
      <c r="JE5" s="150" t="s">
        <v>83</v>
      </c>
      <c r="JG5" s="148" t="s">
        <v>4</v>
      </c>
      <c r="JH5" s="149" t="s">
        <v>6</v>
      </c>
      <c r="JI5" s="149" t="s">
        <v>15</v>
      </c>
      <c r="JJ5" s="149" t="s">
        <v>19</v>
      </c>
      <c r="JK5" s="149" t="s">
        <v>11</v>
      </c>
      <c r="JL5" s="149" t="s">
        <v>23</v>
      </c>
      <c r="JM5" s="149" t="s">
        <v>28</v>
      </c>
      <c r="JN5" s="149" t="s">
        <v>32</v>
      </c>
      <c r="JO5" s="149" t="s">
        <v>36</v>
      </c>
      <c r="JP5" s="149" t="s">
        <v>40</v>
      </c>
      <c r="JQ5" s="149" t="s">
        <v>44</v>
      </c>
      <c r="JR5" s="149" t="s">
        <v>149</v>
      </c>
      <c r="JS5" s="149" t="s">
        <v>50</v>
      </c>
      <c r="JT5" s="149" t="s">
        <v>53</v>
      </c>
      <c r="JU5" s="149" t="s">
        <v>58</v>
      </c>
      <c r="JV5" s="149" t="s">
        <v>62</v>
      </c>
      <c r="JW5" s="149" t="s">
        <v>66</v>
      </c>
      <c r="JX5" s="149" t="s">
        <v>70</v>
      </c>
      <c r="JY5" s="149" t="s">
        <v>74</v>
      </c>
      <c r="JZ5" s="149" t="s">
        <v>79</v>
      </c>
      <c r="KA5" s="150" t="s">
        <v>83</v>
      </c>
      <c r="KB5" s="34"/>
      <c r="KC5" s="148" t="s">
        <v>4</v>
      </c>
      <c r="KD5" s="149" t="s">
        <v>6</v>
      </c>
      <c r="KE5" s="149" t="s">
        <v>15</v>
      </c>
      <c r="KF5" s="149" t="s">
        <v>19</v>
      </c>
      <c r="KG5" s="149" t="s">
        <v>11</v>
      </c>
      <c r="KH5" s="149" t="s">
        <v>23</v>
      </c>
      <c r="KI5" s="149" t="s">
        <v>28</v>
      </c>
      <c r="KJ5" s="149" t="s">
        <v>32</v>
      </c>
      <c r="KK5" s="149" t="s">
        <v>36</v>
      </c>
      <c r="KL5" s="149" t="s">
        <v>40</v>
      </c>
      <c r="KM5" s="149" t="s">
        <v>44</v>
      </c>
      <c r="KN5" s="149" t="s">
        <v>149</v>
      </c>
      <c r="KO5" s="149" t="s">
        <v>50</v>
      </c>
      <c r="KP5" s="149" t="s">
        <v>53</v>
      </c>
      <c r="KQ5" s="149" t="s">
        <v>58</v>
      </c>
      <c r="KR5" s="149" t="s">
        <v>62</v>
      </c>
      <c r="KS5" s="149" t="s">
        <v>66</v>
      </c>
      <c r="KT5" s="149" t="s">
        <v>70</v>
      </c>
      <c r="KU5" s="149" t="s">
        <v>74</v>
      </c>
      <c r="KV5" s="149" t="s">
        <v>79</v>
      </c>
      <c r="KW5" s="150" t="s">
        <v>83</v>
      </c>
      <c r="KY5" s="148" t="s">
        <v>4</v>
      </c>
      <c r="KZ5" s="149" t="s">
        <v>6</v>
      </c>
      <c r="LA5" s="149" t="s">
        <v>15</v>
      </c>
      <c r="LB5" s="149" t="s">
        <v>19</v>
      </c>
      <c r="LC5" s="149" t="s">
        <v>11</v>
      </c>
      <c r="LD5" s="149" t="s">
        <v>23</v>
      </c>
      <c r="LE5" s="149" t="s">
        <v>28</v>
      </c>
      <c r="LF5" s="149" t="s">
        <v>32</v>
      </c>
      <c r="LG5" s="149" t="s">
        <v>36</v>
      </c>
      <c r="LH5" s="149" t="s">
        <v>40</v>
      </c>
      <c r="LI5" s="149" t="s">
        <v>44</v>
      </c>
      <c r="LJ5" s="149" t="s">
        <v>149</v>
      </c>
      <c r="LK5" s="149" t="s">
        <v>50</v>
      </c>
      <c r="LL5" s="149" t="s">
        <v>53</v>
      </c>
      <c r="LM5" s="149" t="s">
        <v>58</v>
      </c>
      <c r="LN5" s="149" t="s">
        <v>62</v>
      </c>
      <c r="LO5" s="149" t="s">
        <v>66</v>
      </c>
      <c r="LP5" s="149" t="s">
        <v>70</v>
      </c>
      <c r="LQ5" s="149" t="s">
        <v>74</v>
      </c>
      <c r="LR5" s="149" t="s">
        <v>79</v>
      </c>
      <c r="LS5" s="150" t="s">
        <v>83</v>
      </c>
      <c r="LT5" s="3"/>
      <c r="LU5" s="148" t="s">
        <v>4</v>
      </c>
      <c r="LV5" s="149" t="s">
        <v>6</v>
      </c>
      <c r="LW5" s="149" t="s">
        <v>15</v>
      </c>
      <c r="LX5" s="149" t="s">
        <v>19</v>
      </c>
      <c r="LY5" s="149" t="s">
        <v>11</v>
      </c>
      <c r="LZ5" s="149" t="s">
        <v>23</v>
      </c>
      <c r="MA5" s="149" t="s">
        <v>28</v>
      </c>
      <c r="MB5" s="149" t="s">
        <v>32</v>
      </c>
      <c r="MC5" s="149" t="s">
        <v>36</v>
      </c>
      <c r="MD5" s="149" t="s">
        <v>40</v>
      </c>
      <c r="ME5" s="149" t="s">
        <v>44</v>
      </c>
      <c r="MF5" s="149" t="s">
        <v>149</v>
      </c>
      <c r="MG5" s="149" t="s">
        <v>50</v>
      </c>
      <c r="MH5" s="149" t="s">
        <v>53</v>
      </c>
      <c r="MI5" s="149" t="s">
        <v>58</v>
      </c>
      <c r="MJ5" s="149" t="s">
        <v>62</v>
      </c>
      <c r="MK5" s="149" t="s">
        <v>66</v>
      </c>
      <c r="ML5" s="149" t="s">
        <v>70</v>
      </c>
      <c r="MM5" s="149" t="s">
        <v>74</v>
      </c>
      <c r="MN5" s="149" t="s">
        <v>79</v>
      </c>
      <c r="MO5" s="150" t="s">
        <v>83</v>
      </c>
      <c r="MQ5" s="148" t="s">
        <v>4</v>
      </c>
      <c r="MR5" s="149" t="s">
        <v>6</v>
      </c>
      <c r="MS5" s="149" t="s">
        <v>15</v>
      </c>
      <c r="MT5" s="149" t="s">
        <v>19</v>
      </c>
      <c r="MU5" s="149" t="s">
        <v>11</v>
      </c>
      <c r="MV5" s="149" t="s">
        <v>23</v>
      </c>
      <c r="MW5" s="149" t="s">
        <v>28</v>
      </c>
      <c r="MX5" s="149" t="s">
        <v>32</v>
      </c>
      <c r="MY5" s="149" t="s">
        <v>36</v>
      </c>
      <c r="MZ5" s="149" t="s">
        <v>40</v>
      </c>
      <c r="NA5" s="149" t="s">
        <v>44</v>
      </c>
      <c r="NB5" s="149" t="s">
        <v>149</v>
      </c>
      <c r="NC5" s="149" t="s">
        <v>50</v>
      </c>
      <c r="ND5" s="149" t="s">
        <v>53</v>
      </c>
      <c r="NE5" s="149" t="s">
        <v>58</v>
      </c>
      <c r="NF5" s="149" t="s">
        <v>62</v>
      </c>
      <c r="NG5" s="149" t="s">
        <v>66</v>
      </c>
      <c r="NH5" s="149" t="s">
        <v>70</v>
      </c>
      <c r="NI5" s="149" t="s">
        <v>74</v>
      </c>
      <c r="NJ5" s="149" t="s">
        <v>79</v>
      </c>
      <c r="NK5" s="150" t="s">
        <v>83</v>
      </c>
      <c r="NL5" s="3"/>
      <c r="NM5" s="148" t="s">
        <v>4</v>
      </c>
      <c r="NN5" s="149" t="s">
        <v>6</v>
      </c>
      <c r="NO5" s="149" t="s">
        <v>15</v>
      </c>
      <c r="NP5" s="149" t="s">
        <v>19</v>
      </c>
      <c r="NQ5" s="149" t="s">
        <v>11</v>
      </c>
      <c r="NR5" s="149" t="s">
        <v>23</v>
      </c>
      <c r="NS5" s="149" t="s">
        <v>28</v>
      </c>
      <c r="NT5" s="149" t="s">
        <v>32</v>
      </c>
      <c r="NU5" s="149" t="s">
        <v>36</v>
      </c>
      <c r="NV5" s="149" t="s">
        <v>40</v>
      </c>
      <c r="NW5" s="149" t="s">
        <v>44</v>
      </c>
      <c r="NX5" s="149" t="s">
        <v>149</v>
      </c>
      <c r="NY5" s="149" t="s">
        <v>50</v>
      </c>
      <c r="NZ5" s="149" t="s">
        <v>53</v>
      </c>
      <c r="OA5" s="149" t="s">
        <v>58</v>
      </c>
      <c r="OB5" s="149" t="s">
        <v>62</v>
      </c>
      <c r="OC5" s="149" t="s">
        <v>66</v>
      </c>
      <c r="OD5" s="149" t="s">
        <v>70</v>
      </c>
      <c r="OE5" s="149" t="s">
        <v>74</v>
      </c>
      <c r="OF5" s="149" t="s">
        <v>79</v>
      </c>
      <c r="OG5" s="150" t="s">
        <v>83</v>
      </c>
      <c r="OI5" s="148" t="s">
        <v>4</v>
      </c>
      <c r="OJ5" s="149" t="s">
        <v>6</v>
      </c>
      <c r="OK5" s="149" t="s">
        <v>15</v>
      </c>
      <c r="OL5" s="149" t="s">
        <v>19</v>
      </c>
      <c r="OM5" s="149" t="s">
        <v>11</v>
      </c>
      <c r="ON5" s="149" t="s">
        <v>23</v>
      </c>
      <c r="OO5" s="149" t="s">
        <v>28</v>
      </c>
      <c r="OP5" s="149" t="s">
        <v>32</v>
      </c>
      <c r="OQ5" s="149" t="s">
        <v>36</v>
      </c>
      <c r="OR5" s="149" t="s">
        <v>40</v>
      </c>
      <c r="OS5" s="149" t="s">
        <v>44</v>
      </c>
      <c r="OT5" s="149" t="s">
        <v>149</v>
      </c>
      <c r="OU5" s="149" t="s">
        <v>50</v>
      </c>
      <c r="OV5" s="149" t="s">
        <v>53</v>
      </c>
      <c r="OW5" s="149" t="s">
        <v>58</v>
      </c>
      <c r="OX5" s="149" t="s">
        <v>62</v>
      </c>
      <c r="OY5" s="149" t="s">
        <v>66</v>
      </c>
      <c r="OZ5" s="149" t="s">
        <v>70</v>
      </c>
      <c r="PA5" s="149" t="s">
        <v>74</v>
      </c>
      <c r="PB5" s="149" t="s">
        <v>79</v>
      </c>
      <c r="PC5" s="150" t="s">
        <v>83</v>
      </c>
      <c r="PD5" s="34"/>
      <c r="PE5" s="148" t="s">
        <v>4</v>
      </c>
      <c r="PF5" s="149" t="s">
        <v>6</v>
      </c>
      <c r="PG5" s="149" t="s">
        <v>15</v>
      </c>
      <c r="PH5" s="149" t="s">
        <v>19</v>
      </c>
      <c r="PI5" s="149" t="s">
        <v>11</v>
      </c>
      <c r="PJ5" s="149" t="s">
        <v>23</v>
      </c>
      <c r="PK5" s="149" t="s">
        <v>28</v>
      </c>
      <c r="PL5" s="149" t="s">
        <v>32</v>
      </c>
      <c r="PM5" s="149" t="s">
        <v>36</v>
      </c>
      <c r="PN5" s="149" t="s">
        <v>40</v>
      </c>
      <c r="PO5" s="149" t="s">
        <v>44</v>
      </c>
      <c r="PP5" s="149" t="s">
        <v>149</v>
      </c>
      <c r="PQ5" s="149" t="s">
        <v>50</v>
      </c>
      <c r="PR5" s="149" t="s">
        <v>53</v>
      </c>
      <c r="PS5" s="149" t="s">
        <v>58</v>
      </c>
      <c r="PT5" s="149" t="s">
        <v>62</v>
      </c>
      <c r="PU5" s="149" t="s">
        <v>66</v>
      </c>
      <c r="PV5" s="149" t="s">
        <v>70</v>
      </c>
      <c r="PW5" s="149" t="s">
        <v>74</v>
      </c>
      <c r="PX5" s="149" t="s">
        <v>79</v>
      </c>
      <c r="PY5" s="150" t="s">
        <v>83</v>
      </c>
      <c r="QA5" s="148" t="s">
        <v>4</v>
      </c>
      <c r="QB5" s="149" t="s">
        <v>6</v>
      </c>
      <c r="QC5" s="149" t="s">
        <v>15</v>
      </c>
      <c r="QD5" s="149" t="s">
        <v>19</v>
      </c>
      <c r="QE5" s="149" t="s">
        <v>11</v>
      </c>
      <c r="QF5" s="149" t="s">
        <v>23</v>
      </c>
      <c r="QG5" s="149" t="s">
        <v>28</v>
      </c>
      <c r="QH5" s="149" t="s">
        <v>32</v>
      </c>
      <c r="QI5" s="149" t="s">
        <v>36</v>
      </c>
      <c r="QJ5" s="149" t="s">
        <v>40</v>
      </c>
      <c r="QK5" s="149" t="s">
        <v>44</v>
      </c>
      <c r="QL5" s="149" t="s">
        <v>149</v>
      </c>
      <c r="QM5" s="149" t="s">
        <v>50</v>
      </c>
      <c r="QN5" s="149" t="s">
        <v>53</v>
      </c>
      <c r="QO5" s="149" t="s">
        <v>58</v>
      </c>
      <c r="QP5" s="149" t="s">
        <v>62</v>
      </c>
      <c r="QQ5" s="149" t="s">
        <v>66</v>
      </c>
      <c r="QR5" s="149" t="s">
        <v>70</v>
      </c>
      <c r="QS5" s="149" t="s">
        <v>74</v>
      </c>
      <c r="QT5" s="149" t="s">
        <v>79</v>
      </c>
      <c r="QU5" s="150" t="s">
        <v>83</v>
      </c>
      <c r="QV5" s="34"/>
      <c r="QW5" s="148" t="s">
        <v>4</v>
      </c>
      <c r="QX5" s="149" t="s">
        <v>6</v>
      </c>
      <c r="QY5" s="149" t="s">
        <v>15</v>
      </c>
      <c r="QZ5" s="149" t="s">
        <v>19</v>
      </c>
      <c r="RA5" s="149" t="s">
        <v>11</v>
      </c>
      <c r="RB5" s="149" t="s">
        <v>23</v>
      </c>
      <c r="RC5" s="149" t="s">
        <v>28</v>
      </c>
      <c r="RD5" s="149" t="s">
        <v>32</v>
      </c>
      <c r="RE5" s="149" t="s">
        <v>36</v>
      </c>
      <c r="RF5" s="149" t="s">
        <v>40</v>
      </c>
      <c r="RG5" s="149" t="s">
        <v>44</v>
      </c>
      <c r="RH5" s="149" t="s">
        <v>149</v>
      </c>
      <c r="RI5" s="149" t="s">
        <v>50</v>
      </c>
      <c r="RJ5" s="149" t="s">
        <v>53</v>
      </c>
      <c r="RK5" s="149" t="s">
        <v>58</v>
      </c>
      <c r="RL5" s="149" t="s">
        <v>62</v>
      </c>
      <c r="RM5" s="149" t="s">
        <v>66</v>
      </c>
      <c r="RN5" s="149" t="s">
        <v>70</v>
      </c>
      <c r="RO5" s="149" t="s">
        <v>74</v>
      </c>
      <c r="RP5" s="149" t="s">
        <v>79</v>
      </c>
      <c r="RQ5" s="150" t="s">
        <v>83</v>
      </c>
      <c r="RS5" s="148" t="s">
        <v>4</v>
      </c>
      <c r="RT5" s="149" t="s">
        <v>6</v>
      </c>
      <c r="RU5" s="149" t="s">
        <v>15</v>
      </c>
      <c r="RV5" s="149" t="s">
        <v>19</v>
      </c>
      <c r="RW5" s="149" t="s">
        <v>11</v>
      </c>
      <c r="RX5" s="149" t="s">
        <v>23</v>
      </c>
      <c r="RY5" s="149" t="s">
        <v>28</v>
      </c>
      <c r="RZ5" s="149" t="s">
        <v>32</v>
      </c>
      <c r="SA5" s="149" t="s">
        <v>36</v>
      </c>
      <c r="SB5" s="149" t="s">
        <v>40</v>
      </c>
      <c r="SC5" s="149" t="s">
        <v>44</v>
      </c>
      <c r="SD5" s="149" t="s">
        <v>149</v>
      </c>
      <c r="SE5" s="149" t="s">
        <v>50</v>
      </c>
      <c r="SF5" s="149" t="s">
        <v>53</v>
      </c>
      <c r="SG5" s="149" t="s">
        <v>58</v>
      </c>
      <c r="SH5" s="149" t="s">
        <v>62</v>
      </c>
      <c r="SI5" s="149" t="s">
        <v>66</v>
      </c>
      <c r="SJ5" s="149" t="s">
        <v>70</v>
      </c>
      <c r="SK5" s="149" t="s">
        <v>74</v>
      </c>
      <c r="SL5" s="149" t="s">
        <v>79</v>
      </c>
      <c r="SM5" s="150" t="s">
        <v>83</v>
      </c>
      <c r="SO5" s="148" t="s">
        <v>4</v>
      </c>
      <c r="SP5" s="149" t="s">
        <v>6</v>
      </c>
      <c r="SQ5" s="149" t="s">
        <v>15</v>
      </c>
      <c r="SR5" s="149" t="s">
        <v>19</v>
      </c>
      <c r="SS5" s="149" t="s">
        <v>11</v>
      </c>
      <c r="ST5" s="149" t="s">
        <v>23</v>
      </c>
      <c r="SU5" s="149" t="s">
        <v>28</v>
      </c>
      <c r="SV5" s="149" t="s">
        <v>32</v>
      </c>
      <c r="SW5" s="149" t="s">
        <v>36</v>
      </c>
      <c r="SX5" s="149" t="s">
        <v>40</v>
      </c>
      <c r="SY5" s="149" t="s">
        <v>44</v>
      </c>
      <c r="SZ5" s="149" t="s">
        <v>149</v>
      </c>
      <c r="TA5" s="149" t="s">
        <v>50</v>
      </c>
      <c r="TB5" s="149" t="s">
        <v>53</v>
      </c>
      <c r="TC5" s="149" t="s">
        <v>58</v>
      </c>
      <c r="TD5" s="149" t="s">
        <v>62</v>
      </c>
      <c r="TE5" s="149" t="s">
        <v>66</v>
      </c>
      <c r="TF5" s="149" t="s">
        <v>70</v>
      </c>
      <c r="TG5" s="149" t="s">
        <v>74</v>
      </c>
      <c r="TH5" s="149" t="s">
        <v>79</v>
      </c>
      <c r="TI5" s="150" t="s">
        <v>83</v>
      </c>
      <c r="TJ5" s="34"/>
      <c r="TK5" s="148" t="s">
        <v>4</v>
      </c>
      <c r="TL5" s="149" t="s">
        <v>6</v>
      </c>
      <c r="TM5" s="149" t="s">
        <v>15</v>
      </c>
      <c r="TN5" s="149" t="s">
        <v>19</v>
      </c>
      <c r="TO5" s="149" t="s">
        <v>11</v>
      </c>
      <c r="TP5" s="149" t="s">
        <v>23</v>
      </c>
      <c r="TQ5" s="149" t="s">
        <v>28</v>
      </c>
      <c r="TR5" s="149" t="s">
        <v>32</v>
      </c>
      <c r="TS5" s="149" t="s">
        <v>36</v>
      </c>
      <c r="TT5" s="149" t="s">
        <v>40</v>
      </c>
      <c r="TU5" s="149" t="s">
        <v>44</v>
      </c>
      <c r="TV5" s="149" t="s">
        <v>149</v>
      </c>
      <c r="TW5" s="149" t="s">
        <v>50</v>
      </c>
      <c r="TX5" s="149" t="s">
        <v>53</v>
      </c>
      <c r="TY5" s="149" t="s">
        <v>58</v>
      </c>
      <c r="TZ5" s="149" t="s">
        <v>62</v>
      </c>
      <c r="UA5" s="149" t="s">
        <v>66</v>
      </c>
      <c r="UB5" s="149" t="s">
        <v>70</v>
      </c>
      <c r="UC5" s="149" t="s">
        <v>74</v>
      </c>
      <c r="UD5" s="149" t="s">
        <v>79</v>
      </c>
      <c r="UE5" s="150" t="s">
        <v>83</v>
      </c>
      <c r="UG5" s="148" t="s">
        <v>4</v>
      </c>
      <c r="UH5" s="149" t="s">
        <v>6</v>
      </c>
      <c r="UI5" s="149" t="s">
        <v>15</v>
      </c>
      <c r="UJ5" s="149" t="s">
        <v>19</v>
      </c>
      <c r="UK5" s="149" t="s">
        <v>11</v>
      </c>
      <c r="UL5" s="149" t="s">
        <v>23</v>
      </c>
      <c r="UM5" s="149" t="s">
        <v>28</v>
      </c>
      <c r="UN5" s="149" t="s">
        <v>32</v>
      </c>
      <c r="UO5" s="149" t="s">
        <v>36</v>
      </c>
      <c r="UP5" s="149" t="s">
        <v>40</v>
      </c>
      <c r="UQ5" s="149" t="s">
        <v>44</v>
      </c>
      <c r="UR5" s="149" t="s">
        <v>149</v>
      </c>
      <c r="US5" s="149" t="s">
        <v>50</v>
      </c>
      <c r="UT5" s="149" t="s">
        <v>53</v>
      </c>
      <c r="UU5" s="149" t="s">
        <v>58</v>
      </c>
      <c r="UV5" s="149" t="s">
        <v>62</v>
      </c>
      <c r="UW5" s="149" t="s">
        <v>66</v>
      </c>
      <c r="UX5" s="149" t="s">
        <v>70</v>
      </c>
      <c r="UY5" s="149" t="s">
        <v>74</v>
      </c>
      <c r="UZ5" s="149" t="s">
        <v>79</v>
      </c>
      <c r="VA5" s="150" t="s">
        <v>83</v>
      </c>
      <c r="VB5" s="34"/>
      <c r="VC5" s="148" t="s">
        <v>4</v>
      </c>
      <c r="VD5" s="149" t="s">
        <v>6</v>
      </c>
      <c r="VE5" s="149" t="s">
        <v>15</v>
      </c>
      <c r="VF5" s="149" t="s">
        <v>19</v>
      </c>
      <c r="VG5" s="149" t="s">
        <v>11</v>
      </c>
      <c r="VH5" s="149" t="s">
        <v>23</v>
      </c>
      <c r="VI5" s="149" t="s">
        <v>28</v>
      </c>
      <c r="VJ5" s="149" t="s">
        <v>32</v>
      </c>
      <c r="VK5" s="149" t="s">
        <v>36</v>
      </c>
      <c r="VL5" s="149" t="s">
        <v>40</v>
      </c>
      <c r="VM5" s="149" t="s">
        <v>44</v>
      </c>
      <c r="VN5" s="149" t="s">
        <v>149</v>
      </c>
      <c r="VO5" s="149" t="s">
        <v>50</v>
      </c>
      <c r="VP5" s="149" t="s">
        <v>53</v>
      </c>
      <c r="VQ5" s="149" t="s">
        <v>58</v>
      </c>
      <c r="VR5" s="149" t="s">
        <v>62</v>
      </c>
      <c r="VS5" s="149" t="s">
        <v>66</v>
      </c>
      <c r="VT5" s="149" t="s">
        <v>70</v>
      </c>
      <c r="VU5" s="149" t="s">
        <v>74</v>
      </c>
      <c r="VV5" s="149" t="s">
        <v>79</v>
      </c>
      <c r="VW5" s="150" t="s">
        <v>83</v>
      </c>
      <c r="VY5" s="148" t="s">
        <v>4</v>
      </c>
      <c r="VZ5" s="149" t="s">
        <v>6</v>
      </c>
      <c r="WA5" s="149" t="s">
        <v>15</v>
      </c>
      <c r="WB5" s="149" t="s">
        <v>19</v>
      </c>
      <c r="WC5" s="149" t="s">
        <v>11</v>
      </c>
      <c r="WD5" s="149" t="s">
        <v>23</v>
      </c>
      <c r="WE5" s="149" t="s">
        <v>28</v>
      </c>
      <c r="WF5" s="149" t="s">
        <v>32</v>
      </c>
      <c r="WG5" s="149" t="s">
        <v>36</v>
      </c>
      <c r="WH5" s="149" t="s">
        <v>40</v>
      </c>
      <c r="WI5" s="149" t="s">
        <v>44</v>
      </c>
      <c r="WJ5" s="149" t="s">
        <v>149</v>
      </c>
      <c r="WK5" s="149" t="s">
        <v>50</v>
      </c>
      <c r="WL5" s="149" t="s">
        <v>53</v>
      </c>
      <c r="WM5" s="149" t="s">
        <v>58</v>
      </c>
      <c r="WN5" s="149" t="s">
        <v>62</v>
      </c>
      <c r="WO5" s="149" t="s">
        <v>66</v>
      </c>
      <c r="WP5" s="149" t="s">
        <v>70</v>
      </c>
      <c r="WQ5" s="149" t="s">
        <v>74</v>
      </c>
      <c r="WR5" s="149" t="s">
        <v>79</v>
      </c>
      <c r="WS5" s="150" t="s">
        <v>83</v>
      </c>
      <c r="WU5" s="148" t="s">
        <v>4</v>
      </c>
      <c r="WV5" s="149" t="s">
        <v>6</v>
      </c>
      <c r="WW5" s="149" t="s">
        <v>15</v>
      </c>
      <c r="WX5" s="149" t="s">
        <v>19</v>
      </c>
      <c r="WY5" s="149" t="s">
        <v>11</v>
      </c>
      <c r="WZ5" s="149" t="s">
        <v>23</v>
      </c>
      <c r="XA5" s="149" t="s">
        <v>28</v>
      </c>
      <c r="XB5" s="149" t="s">
        <v>32</v>
      </c>
      <c r="XC5" s="149" t="s">
        <v>36</v>
      </c>
      <c r="XD5" s="149" t="s">
        <v>40</v>
      </c>
      <c r="XE5" s="149" t="s">
        <v>44</v>
      </c>
      <c r="XF5" s="149" t="s">
        <v>149</v>
      </c>
      <c r="XG5" s="149" t="s">
        <v>50</v>
      </c>
      <c r="XH5" s="149" t="s">
        <v>53</v>
      </c>
      <c r="XI5" s="149" t="s">
        <v>58</v>
      </c>
      <c r="XJ5" s="149" t="s">
        <v>62</v>
      </c>
      <c r="XK5" s="149" t="s">
        <v>66</v>
      </c>
      <c r="XL5" s="149" t="s">
        <v>70</v>
      </c>
      <c r="XM5" s="149" t="s">
        <v>74</v>
      </c>
      <c r="XN5" s="149" t="s">
        <v>79</v>
      </c>
      <c r="XO5" s="150" t="s">
        <v>83</v>
      </c>
      <c r="XQ5" s="148" t="s">
        <v>4</v>
      </c>
      <c r="XR5" s="149" t="s">
        <v>6</v>
      </c>
      <c r="XS5" s="149" t="s">
        <v>15</v>
      </c>
      <c r="XT5" s="149" t="s">
        <v>19</v>
      </c>
      <c r="XU5" s="149" t="s">
        <v>11</v>
      </c>
      <c r="XV5" s="149" t="s">
        <v>23</v>
      </c>
      <c r="XW5" s="149" t="s">
        <v>28</v>
      </c>
      <c r="XX5" s="149" t="s">
        <v>32</v>
      </c>
      <c r="XY5" s="149" t="s">
        <v>36</v>
      </c>
      <c r="XZ5" s="149" t="s">
        <v>40</v>
      </c>
      <c r="YA5" s="149" t="s">
        <v>44</v>
      </c>
      <c r="YB5" s="149" t="s">
        <v>149</v>
      </c>
      <c r="YC5" s="149" t="s">
        <v>50</v>
      </c>
      <c r="YD5" s="149" t="s">
        <v>53</v>
      </c>
      <c r="YE5" s="149" t="s">
        <v>58</v>
      </c>
      <c r="YF5" s="149" t="s">
        <v>62</v>
      </c>
      <c r="YG5" s="149" t="s">
        <v>66</v>
      </c>
      <c r="YH5" s="149" t="s">
        <v>70</v>
      </c>
      <c r="YI5" s="149" t="s">
        <v>74</v>
      </c>
      <c r="YJ5" s="149" t="s">
        <v>79</v>
      </c>
      <c r="YK5" s="150" t="s">
        <v>83</v>
      </c>
      <c r="YM5" s="148" t="s">
        <v>4</v>
      </c>
      <c r="YN5" s="149" t="s">
        <v>6</v>
      </c>
      <c r="YO5" s="149" t="s">
        <v>15</v>
      </c>
      <c r="YP5" s="149" t="s">
        <v>19</v>
      </c>
      <c r="YQ5" s="149" t="s">
        <v>11</v>
      </c>
      <c r="YR5" s="149" t="s">
        <v>23</v>
      </c>
      <c r="YS5" s="149" t="s">
        <v>28</v>
      </c>
      <c r="YT5" s="149" t="s">
        <v>32</v>
      </c>
      <c r="YU5" s="149" t="s">
        <v>36</v>
      </c>
      <c r="YV5" s="149" t="s">
        <v>40</v>
      </c>
      <c r="YW5" s="149" t="s">
        <v>44</v>
      </c>
      <c r="YX5" s="149" t="s">
        <v>149</v>
      </c>
      <c r="YY5" s="149" t="s">
        <v>50</v>
      </c>
      <c r="YZ5" s="149" t="s">
        <v>53</v>
      </c>
      <c r="ZA5" s="149" t="s">
        <v>58</v>
      </c>
      <c r="ZB5" s="149" t="s">
        <v>62</v>
      </c>
      <c r="ZC5" s="149" t="s">
        <v>66</v>
      </c>
      <c r="ZD5" s="149" t="s">
        <v>70</v>
      </c>
      <c r="ZE5" s="149" t="s">
        <v>74</v>
      </c>
      <c r="ZF5" s="149" t="s">
        <v>79</v>
      </c>
      <c r="ZG5" s="150" t="s">
        <v>83</v>
      </c>
      <c r="ZI5" s="148" t="s">
        <v>4</v>
      </c>
      <c r="ZJ5" s="149" t="s">
        <v>6</v>
      </c>
      <c r="ZK5" s="149" t="s">
        <v>15</v>
      </c>
      <c r="ZL5" s="149" t="s">
        <v>19</v>
      </c>
      <c r="ZM5" s="149" t="s">
        <v>11</v>
      </c>
      <c r="ZN5" s="149" t="s">
        <v>23</v>
      </c>
      <c r="ZO5" s="149" t="s">
        <v>28</v>
      </c>
      <c r="ZP5" s="149" t="s">
        <v>32</v>
      </c>
      <c r="ZQ5" s="149" t="s">
        <v>36</v>
      </c>
      <c r="ZR5" s="149" t="s">
        <v>40</v>
      </c>
      <c r="ZS5" s="149" t="s">
        <v>44</v>
      </c>
      <c r="ZT5" s="149" t="s">
        <v>149</v>
      </c>
      <c r="ZU5" s="149" t="s">
        <v>50</v>
      </c>
      <c r="ZV5" s="149" t="s">
        <v>53</v>
      </c>
      <c r="ZW5" s="149" t="s">
        <v>58</v>
      </c>
      <c r="ZX5" s="149" t="s">
        <v>62</v>
      </c>
      <c r="ZY5" s="149" t="s">
        <v>66</v>
      </c>
      <c r="ZZ5" s="149" t="s">
        <v>70</v>
      </c>
      <c r="AAA5" s="149" t="s">
        <v>74</v>
      </c>
      <c r="AAB5" s="149" t="s">
        <v>79</v>
      </c>
      <c r="AAC5" s="150" t="s">
        <v>83</v>
      </c>
      <c r="AAE5" s="148" t="s">
        <v>4</v>
      </c>
      <c r="AAF5" s="149" t="s">
        <v>6</v>
      </c>
      <c r="AAG5" s="149" t="s">
        <v>15</v>
      </c>
      <c r="AAH5" s="149" t="s">
        <v>19</v>
      </c>
      <c r="AAI5" s="149" t="s">
        <v>11</v>
      </c>
      <c r="AAJ5" s="149" t="s">
        <v>23</v>
      </c>
      <c r="AAK5" s="149" t="s">
        <v>28</v>
      </c>
      <c r="AAL5" s="149" t="s">
        <v>32</v>
      </c>
      <c r="AAM5" s="149" t="s">
        <v>36</v>
      </c>
      <c r="AAN5" s="149" t="s">
        <v>40</v>
      </c>
      <c r="AAO5" s="149" t="s">
        <v>44</v>
      </c>
      <c r="AAP5" s="149" t="s">
        <v>149</v>
      </c>
      <c r="AAQ5" s="149" t="s">
        <v>50</v>
      </c>
      <c r="AAR5" s="149" t="s">
        <v>53</v>
      </c>
      <c r="AAS5" s="149" t="s">
        <v>58</v>
      </c>
      <c r="AAT5" s="149" t="s">
        <v>62</v>
      </c>
      <c r="AAU5" s="149" t="s">
        <v>66</v>
      </c>
      <c r="AAV5" s="149" t="s">
        <v>70</v>
      </c>
      <c r="AAW5" s="149" t="s">
        <v>74</v>
      </c>
      <c r="AAX5" s="149" t="s">
        <v>79</v>
      </c>
      <c r="AAY5" s="150" t="s">
        <v>83</v>
      </c>
      <c r="ABA5" s="148" t="s">
        <v>4</v>
      </c>
      <c r="ABB5" s="149" t="s">
        <v>6</v>
      </c>
      <c r="ABC5" s="149" t="s">
        <v>15</v>
      </c>
      <c r="ABD5" s="149" t="s">
        <v>19</v>
      </c>
      <c r="ABE5" s="149" t="s">
        <v>11</v>
      </c>
      <c r="ABF5" s="149" t="s">
        <v>23</v>
      </c>
      <c r="ABG5" s="149" t="s">
        <v>28</v>
      </c>
      <c r="ABH5" s="149" t="s">
        <v>32</v>
      </c>
      <c r="ABI5" s="149" t="s">
        <v>36</v>
      </c>
      <c r="ABJ5" s="149" t="s">
        <v>40</v>
      </c>
      <c r="ABK5" s="149" t="s">
        <v>44</v>
      </c>
      <c r="ABL5" s="149" t="s">
        <v>149</v>
      </c>
      <c r="ABM5" s="149" t="s">
        <v>50</v>
      </c>
      <c r="ABN5" s="149" t="s">
        <v>53</v>
      </c>
      <c r="ABO5" s="149" t="s">
        <v>58</v>
      </c>
      <c r="ABP5" s="149" t="s">
        <v>62</v>
      </c>
      <c r="ABQ5" s="149" t="s">
        <v>66</v>
      </c>
      <c r="ABR5" s="149" t="s">
        <v>70</v>
      </c>
      <c r="ABS5" s="149" t="s">
        <v>74</v>
      </c>
      <c r="ABT5" s="149" t="s">
        <v>79</v>
      </c>
      <c r="ABU5" s="150" t="s">
        <v>83</v>
      </c>
      <c r="ABW5" s="148" t="s">
        <v>4</v>
      </c>
      <c r="ABX5" s="149" t="s">
        <v>6</v>
      </c>
      <c r="ABY5" s="149" t="s">
        <v>15</v>
      </c>
      <c r="ABZ5" s="149" t="s">
        <v>19</v>
      </c>
      <c r="ACA5" s="149" t="s">
        <v>11</v>
      </c>
      <c r="ACB5" s="149" t="s">
        <v>23</v>
      </c>
      <c r="ACC5" s="149" t="s">
        <v>28</v>
      </c>
      <c r="ACD5" s="149" t="s">
        <v>32</v>
      </c>
      <c r="ACE5" s="149" t="s">
        <v>36</v>
      </c>
      <c r="ACF5" s="149" t="s">
        <v>40</v>
      </c>
      <c r="ACG5" s="149" t="s">
        <v>44</v>
      </c>
      <c r="ACH5" s="149" t="s">
        <v>149</v>
      </c>
      <c r="ACI5" s="149" t="s">
        <v>50</v>
      </c>
      <c r="ACJ5" s="149" t="s">
        <v>53</v>
      </c>
      <c r="ACK5" s="149" t="s">
        <v>58</v>
      </c>
      <c r="ACL5" s="149" t="s">
        <v>62</v>
      </c>
      <c r="ACM5" s="149" t="s">
        <v>66</v>
      </c>
      <c r="ACN5" s="149" t="s">
        <v>70</v>
      </c>
      <c r="ACO5" s="149" t="s">
        <v>74</v>
      </c>
      <c r="ACP5" s="149" t="s">
        <v>79</v>
      </c>
      <c r="ACQ5" s="150" t="s">
        <v>83</v>
      </c>
      <c r="ACS5" s="148" t="s">
        <v>4</v>
      </c>
      <c r="ACT5" s="149" t="s">
        <v>6</v>
      </c>
      <c r="ACU5" s="149" t="s">
        <v>15</v>
      </c>
      <c r="ACV5" s="149" t="s">
        <v>19</v>
      </c>
      <c r="ACW5" s="149" t="s">
        <v>11</v>
      </c>
      <c r="ACX5" s="149" t="s">
        <v>23</v>
      </c>
      <c r="ACY5" s="149" t="s">
        <v>28</v>
      </c>
      <c r="ACZ5" s="149" t="s">
        <v>32</v>
      </c>
      <c r="ADA5" s="149" t="s">
        <v>36</v>
      </c>
      <c r="ADB5" s="149" t="s">
        <v>40</v>
      </c>
      <c r="ADC5" s="149" t="s">
        <v>44</v>
      </c>
      <c r="ADD5" s="149" t="s">
        <v>149</v>
      </c>
      <c r="ADE5" s="149" t="s">
        <v>50</v>
      </c>
      <c r="ADF5" s="149" t="s">
        <v>53</v>
      </c>
      <c r="ADG5" s="149" t="s">
        <v>58</v>
      </c>
      <c r="ADH5" s="149" t="s">
        <v>62</v>
      </c>
      <c r="ADI5" s="149" t="s">
        <v>66</v>
      </c>
      <c r="ADJ5" s="149" t="s">
        <v>70</v>
      </c>
      <c r="ADK5" s="149" t="s">
        <v>74</v>
      </c>
      <c r="ADL5" s="149" t="s">
        <v>79</v>
      </c>
      <c r="ADM5" s="150" t="s">
        <v>83</v>
      </c>
      <c r="ADO5" s="148" t="s">
        <v>4</v>
      </c>
      <c r="ADP5" s="149" t="s">
        <v>6</v>
      </c>
      <c r="ADQ5" s="149" t="s">
        <v>15</v>
      </c>
      <c r="ADR5" s="149" t="s">
        <v>19</v>
      </c>
      <c r="ADS5" s="149" t="s">
        <v>11</v>
      </c>
      <c r="ADT5" s="149" t="s">
        <v>23</v>
      </c>
      <c r="ADU5" s="149" t="s">
        <v>28</v>
      </c>
      <c r="ADV5" s="149" t="s">
        <v>32</v>
      </c>
      <c r="ADW5" s="149" t="s">
        <v>36</v>
      </c>
      <c r="ADX5" s="149" t="s">
        <v>40</v>
      </c>
      <c r="ADY5" s="149" t="s">
        <v>44</v>
      </c>
      <c r="ADZ5" s="149" t="s">
        <v>149</v>
      </c>
      <c r="AEA5" s="149" t="s">
        <v>50</v>
      </c>
      <c r="AEB5" s="149" t="s">
        <v>53</v>
      </c>
      <c r="AEC5" s="149" t="s">
        <v>58</v>
      </c>
      <c r="AED5" s="149" t="s">
        <v>62</v>
      </c>
      <c r="AEE5" s="149" t="s">
        <v>66</v>
      </c>
      <c r="AEF5" s="149" t="s">
        <v>70</v>
      </c>
      <c r="AEG5" s="149" t="s">
        <v>74</v>
      </c>
      <c r="AEH5" s="149" t="s">
        <v>79</v>
      </c>
      <c r="AEI5" s="150" t="s">
        <v>83</v>
      </c>
      <c r="AEK5" s="148" t="s">
        <v>4</v>
      </c>
      <c r="AEL5" s="149" t="s">
        <v>6</v>
      </c>
      <c r="AEM5" s="149" t="s">
        <v>15</v>
      </c>
      <c r="AEN5" s="149" t="s">
        <v>19</v>
      </c>
      <c r="AEO5" s="149" t="s">
        <v>11</v>
      </c>
      <c r="AEP5" s="149" t="s">
        <v>23</v>
      </c>
      <c r="AEQ5" s="149" t="s">
        <v>28</v>
      </c>
      <c r="AER5" s="149" t="s">
        <v>32</v>
      </c>
      <c r="AES5" s="149" t="s">
        <v>36</v>
      </c>
      <c r="AET5" s="149" t="s">
        <v>40</v>
      </c>
      <c r="AEU5" s="149" t="s">
        <v>44</v>
      </c>
      <c r="AEV5" s="149" t="s">
        <v>149</v>
      </c>
      <c r="AEW5" s="149" t="s">
        <v>50</v>
      </c>
      <c r="AEX5" s="149" t="s">
        <v>53</v>
      </c>
      <c r="AEY5" s="149" t="s">
        <v>58</v>
      </c>
      <c r="AEZ5" s="149" t="s">
        <v>62</v>
      </c>
      <c r="AFA5" s="149" t="s">
        <v>66</v>
      </c>
      <c r="AFB5" s="149" t="s">
        <v>70</v>
      </c>
      <c r="AFC5" s="149" t="s">
        <v>74</v>
      </c>
      <c r="AFD5" s="149" t="s">
        <v>79</v>
      </c>
      <c r="AFE5" s="150" t="s">
        <v>83</v>
      </c>
      <c r="AFG5" s="148" t="s">
        <v>4</v>
      </c>
      <c r="AFH5" s="149" t="s">
        <v>6</v>
      </c>
      <c r="AFI5" s="149" t="s">
        <v>15</v>
      </c>
      <c r="AFJ5" s="149" t="s">
        <v>19</v>
      </c>
      <c r="AFK5" s="149" t="s">
        <v>11</v>
      </c>
      <c r="AFL5" s="149" t="s">
        <v>23</v>
      </c>
      <c r="AFM5" s="149" t="s">
        <v>28</v>
      </c>
      <c r="AFN5" s="149" t="s">
        <v>32</v>
      </c>
      <c r="AFO5" s="149" t="s">
        <v>36</v>
      </c>
      <c r="AFP5" s="149" t="s">
        <v>40</v>
      </c>
      <c r="AFQ5" s="149" t="s">
        <v>44</v>
      </c>
      <c r="AFR5" s="149" t="s">
        <v>149</v>
      </c>
      <c r="AFS5" s="149" t="s">
        <v>50</v>
      </c>
      <c r="AFT5" s="149" t="s">
        <v>53</v>
      </c>
      <c r="AFU5" s="149" t="s">
        <v>58</v>
      </c>
      <c r="AFV5" s="149" t="s">
        <v>62</v>
      </c>
      <c r="AFW5" s="149" t="s">
        <v>66</v>
      </c>
      <c r="AFX5" s="149" t="s">
        <v>70</v>
      </c>
      <c r="AFY5" s="149" t="s">
        <v>74</v>
      </c>
      <c r="AFZ5" s="149" t="s">
        <v>79</v>
      </c>
      <c r="AGA5" s="150" t="s">
        <v>83</v>
      </c>
      <c r="AGC5" s="148" t="s">
        <v>4</v>
      </c>
      <c r="AGD5" s="149" t="s">
        <v>6</v>
      </c>
      <c r="AGE5" s="149" t="s">
        <v>15</v>
      </c>
      <c r="AGF5" s="149" t="s">
        <v>19</v>
      </c>
      <c r="AGG5" s="149" t="s">
        <v>11</v>
      </c>
      <c r="AGH5" s="149" t="s">
        <v>23</v>
      </c>
      <c r="AGI5" s="149" t="s">
        <v>28</v>
      </c>
      <c r="AGJ5" s="149" t="s">
        <v>32</v>
      </c>
      <c r="AGK5" s="149" t="s">
        <v>36</v>
      </c>
      <c r="AGL5" s="149" t="s">
        <v>40</v>
      </c>
      <c r="AGM5" s="149" t="s">
        <v>44</v>
      </c>
      <c r="AGN5" s="149" t="s">
        <v>149</v>
      </c>
      <c r="AGO5" s="149" t="s">
        <v>50</v>
      </c>
      <c r="AGP5" s="149" t="s">
        <v>53</v>
      </c>
      <c r="AGQ5" s="149" t="s">
        <v>58</v>
      </c>
      <c r="AGR5" s="149" t="s">
        <v>62</v>
      </c>
      <c r="AGS5" s="149" t="s">
        <v>66</v>
      </c>
      <c r="AGT5" s="149" t="s">
        <v>70</v>
      </c>
      <c r="AGU5" s="149" t="s">
        <v>74</v>
      </c>
      <c r="AGV5" s="149" t="s">
        <v>79</v>
      </c>
      <c r="AGW5" s="150" t="s">
        <v>83</v>
      </c>
      <c r="AGY5" s="148" t="s">
        <v>4</v>
      </c>
      <c r="AGZ5" s="149" t="s">
        <v>6</v>
      </c>
      <c r="AHA5" s="149" t="s">
        <v>15</v>
      </c>
      <c r="AHB5" s="149" t="s">
        <v>19</v>
      </c>
      <c r="AHC5" s="149" t="s">
        <v>11</v>
      </c>
      <c r="AHD5" s="149" t="s">
        <v>23</v>
      </c>
      <c r="AHE5" s="149" t="s">
        <v>28</v>
      </c>
      <c r="AHF5" s="149" t="s">
        <v>32</v>
      </c>
      <c r="AHG5" s="149" t="s">
        <v>36</v>
      </c>
      <c r="AHH5" s="149" t="s">
        <v>40</v>
      </c>
      <c r="AHI5" s="149" t="s">
        <v>44</v>
      </c>
      <c r="AHJ5" s="149" t="s">
        <v>149</v>
      </c>
      <c r="AHK5" s="149" t="s">
        <v>50</v>
      </c>
      <c r="AHL5" s="149" t="s">
        <v>53</v>
      </c>
      <c r="AHM5" s="149" t="s">
        <v>58</v>
      </c>
      <c r="AHN5" s="149" t="s">
        <v>62</v>
      </c>
      <c r="AHO5" s="149" t="s">
        <v>66</v>
      </c>
      <c r="AHP5" s="149" t="s">
        <v>70</v>
      </c>
      <c r="AHQ5" s="149" t="s">
        <v>74</v>
      </c>
      <c r="AHR5" s="149" t="s">
        <v>79</v>
      </c>
      <c r="AHS5" s="150" t="s">
        <v>83</v>
      </c>
      <c r="AHU5" s="148" t="s">
        <v>4</v>
      </c>
      <c r="AHV5" s="149" t="s">
        <v>6</v>
      </c>
      <c r="AHW5" s="149" t="s">
        <v>15</v>
      </c>
      <c r="AHX5" s="149" t="s">
        <v>19</v>
      </c>
      <c r="AHY5" s="149" t="s">
        <v>11</v>
      </c>
      <c r="AHZ5" s="149" t="s">
        <v>23</v>
      </c>
      <c r="AIA5" s="149" t="s">
        <v>28</v>
      </c>
      <c r="AIB5" s="149" t="s">
        <v>32</v>
      </c>
      <c r="AIC5" s="149" t="s">
        <v>36</v>
      </c>
      <c r="AID5" s="149" t="s">
        <v>40</v>
      </c>
      <c r="AIE5" s="149" t="s">
        <v>44</v>
      </c>
      <c r="AIF5" s="149" t="s">
        <v>149</v>
      </c>
      <c r="AIG5" s="149" t="s">
        <v>50</v>
      </c>
      <c r="AIH5" s="149" t="s">
        <v>53</v>
      </c>
      <c r="AII5" s="149" t="s">
        <v>58</v>
      </c>
      <c r="AIJ5" s="149" t="s">
        <v>62</v>
      </c>
      <c r="AIK5" s="149" t="s">
        <v>66</v>
      </c>
      <c r="AIL5" s="149" t="s">
        <v>70</v>
      </c>
      <c r="AIM5" s="149" t="s">
        <v>74</v>
      </c>
      <c r="AIN5" s="149" t="s">
        <v>79</v>
      </c>
      <c r="AIO5" s="150" t="s">
        <v>83</v>
      </c>
      <c r="AIQ5" s="148" t="s">
        <v>4</v>
      </c>
      <c r="AIR5" s="149" t="s">
        <v>6</v>
      </c>
      <c r="AIS5" s="149" t="s">
        <v>15</v>
      </c>
      <c r="AIT5" s="149" t="s">
        <v>19</v>
      </c>
      <c r="AIU5" s="149" t="s">
        <v>11</v>
      </c>
      <c r="AIV5" s="149" t="s">
        <v>23</v>
      </c>
      <c r="AIW5" s="149" t="s">
        <v>28</v>
      </c>
      <c r="AIX5" s="149" t="s">
        <v>32</v>
      </c>
      <c r="AIY5" s="149" t="s">
        <v>36</v>
      </c>
      <c r="AIZ5" s="149" t="s">
        <v>40</v>
      </c>
      <c r="AJA5" s="149" t="s">
        <v>44</v>
      </c>
      <c r="AJB5" s="149" t="s">
        <v>149</v>
      </c>
      <c r="AJC5" s="149" t="s">
        <v>50</v>
      </c>
      <c r="AJD5" s="149" t="s">
        <v>53</v>
      </c>
      <c r="AJE5" s="149" t="s">
        <v>58</v>
      </c>
      <c r="AJF5" s="149" t="s">
        <v>62</v>
      </c>
      <c r="AJG5" s="149" t="s">
        <v>66</v>
      </c>
      <c r="AJH5" s="149" t="s">
        <v>70</v>
      </c>
      <c r="AJI5" s="149" t="s">
        <v>74</v>
      </c>
      <c r="AJJ5" s="149" t="s">
        <v>79</v>
      </c>
      <c r="AJK5" s="150" t="s">
        <v>83</v>
      </c>
      <c r="AJM5" s="148" t="s">
        <v>4</v>
      </c>
      <c r="AJN5" s="149" t="s">
        <v>6</v>
      </c>
      <c r="AJO5" s="149" t="s">
        <v>15</v>
      </c>
      <c r="AJP5" s="149" t="s">
        <v>19</v>
      </c>
      <c r="AJQ5" s="149" t="s">
        <v>11</v>
      </c>
      <c r="AJR5" s="149" t="s">
        <v>23</v>
      </c>
      <c r="AJS5" s="149" t="s">
        <v>28</v>
      </c>
      <c r="AJT5" s="149" t="s">
        <v>32</v>
      </c>
      <c r="AJU5" s="149" t="s">
        <v>36</v>
      </c>
      <c r="AJV5" s="149" t="s">
        <v>40</v>
      </c>
      <c r="AJW5" s="149" t="s">
        <v>44</v>
      </c>
      <c r="AJX5" s="149" t="s">
        <v>149</v>
      </c>
      <c r="AJY5" s="149" t="s">
        <v>50</v>
      </c>
      <c r="AJZ5" s="149" t="s">
        <v>53</v>
      </c>
      <c r="AKA5" s="149" t="s">
        <v>58</v>
      </c>
      <c r="AKB5" s="149" t="s">
        <v>62</v>
      </c>
      <c r="AKC5" s="149" t="s">
        <v>66</v>
      </c>
      <c r="AKD5" s="149" t="s">
        <v>70</v>
      </c>
      <c r="AKE5" s="149" t="s">
        <v>74</v>
      </c>
      <c r="AKF5" s="149" t="s">
        <v>79</v>
      </c>
      <c r="AKG5" s="150" t="s">
        <v>83</v>
      </c>
      <c r="AKI5" s="148" t="s">
        <v>4</v>
      </c>
      <c r="AKJ5" s="149" t="s">
        <v>6</v>
      </c>
      <c r="AKK5" s="149" t="s">
        <v>15</v>
      </c>
      <c r="AKL5" s="149" t="s">
        <v>19</v>
      </c>
      <c r="AKM5" s="149" t="s">
        <v>11</v>
      </c>
      <c r="AKN5" s="149" t="s">
        <v>23</v>
      </c>
      <c r="AKO5" s="149" t="s">
        <v>28</v>
      </c>
      <c r="AKP5" s="149" t="s">
        <v>32</v>
      </c>
      <c r="AKQ5" s="149" t="s">
        <v>36</v>
      </c>
      <c r="AKR5" s="149" t="s">
        <v>40</v>
      </c>
      <c r="AKS5" s="149" t="s">
        <v>44</v>
      </c>
      <c r="AKT5" s="149" t="s">
        <v>149</v>
      </c>
      <c r="AKU5" s="149" t="s">
        <v>50</v>
      </c>
      <c r="AKV5" s="149" t="s">
        <v>53</v>
      </c>
      <c r="AKW5" s="149" t="s">
        <v>58</v>
      </c>
      <c r="AKX5" s="149" t="s">
        <v>62</v>
      </c>
      <c r="AKY5" s="149" t="s">
        <v>66</v>
      </c>
      <c r="AKZ5" s="149" t="s">
        <v>70</v>
      </c>
      <c r="ALA5" s="149" t="s">
        <v>74</v>
      </c>
      <c r="ALB5" s="149" t="s">
        <v>79</v>
      </c>
      <c r="ALC5" s="150" t="s">
        <v>83</v>
      </c>
      <c r="ALE5" s="148" t="s">
        <v>4</v>
      </c>
      <c r="ALF5" s="149" t="s">
        <v>6</v>
      </c>
      <c r="ALG5" s="149" t="s">
        <v>15</v>
      </c>
      <c r="ALH5" s="149" t="s">
        <v>19</v>
      </c>
      <c r="ALI5" s="149" t="s">
        <v>11</v>
      </c>
      <c r="ALJ5" s="149" t="s">
        <v>23</v>
      </c>
      <c r="ALK5" s="149" t="s">
        <v>28</v>
      </c>
      <c r="ALL5" s="149" t="s">
        <v>32</v>
      </c>
      <c r="ALM5" s="149" t="s">
        <v>36</v>
      </c>
      <c r="ALN5" s="149" t="s">
        <v>40</v>
      </c>
      <c r="ALO5" s="149" t="s">
        <v>44</v>
      </c>
      <c r="ALP5" s="149" t="s">
        <v>149</v>
      </c>
      <c r="ALQ5" s="149" t="s">
        <v>50</v>
      </c>
      <c r="ALR5" s="149" t="s">
        <v>53</v>
      </c>
      <c r="ALS5" s="149" t="s">
        <v>58</v>
      </c>
      <c r="ALT5" s="149" t="s">
        <v>62</v>
      </c>
      <c r="ALU5" s="149" t="s">
        <v>66</v>
      </c>
      <c r="ALV5" s="149" t="s">
        <v>70</v>
      </c>
      <c r="ALW5" s="149" t="s">
        <v>74</v>
      </c>
      <c r="ALX5" s="149" t="s">
        <v>79</v>
      </c>
      <c r="ALY5" s="150" t="s">
        <v>83</v>
      </c>
      <c r="AMA5" s="148" t="s">
        <v>4</v>
      </c>
      <c r="AMB5" s="149" t="s">
        <v>6</v>
      </c>
      <c r="AMC5" s="149" t="s">
        <v>15</v>
      </c>
      <c r="AMD5" s="149" t="s">
        <v>19</v>
      </c>
      <c r="AME5" s="149" t="s">
        <v>11</v>
      </c>
      <c r="AMF5" s="149" t="s">
        <v>23</v>
      </c>
      <c r="AMG5" s="149" t="s">
        <v>28</v>
      </c>
      <c r="AMH5" s="149" t="s">
        <v>32</v>
      </c>
      <c r="AMI5" s="149" t="s">
        <v>36</v>
      </c>
      <c r="AMJ5" s="149" t="s">
        <v>40</v>
      </c>
      <c r="AMK5" s="149" t="s">
        <v>44</v>
      </c>
      <c r="AML5" s="149" t="s">
        <v>149</v>
      </c>
      <c r="AMM5" s="149" t="s">
        <v>50</v>
      </c>
      <c r="AMN5" s="149" t="s">
        <v>53</v>
      </c>
      <c r="AMO5" s="149" t="s">
        <v>58</v>
      </c>
      <c r="AMP5" s="149" t="s">
        <v>62</v>
      </c>
      <c r="AMQ5" s="149" t="s">
        <v>66</v>
      </c>
      <c r="AMR5" s="149" t="s">
        <v>70</v>
      </c>
      <c r="AMS5" s="149" t="s">
        <v>74</v>
      </c>
      <c r="AMT5" s="149" t="s">
        <v>79</v>
      </c>
      <c r="AMU5" s="150" t="s">
        <v>83</v>
      </c>
      <c r="AMW5" s="148" t="s">
        <v>4</v>
      </c>
      <c r="AMX5" s="149" t="s">
        <v>6</v>
      </c>
      <c r="AMY5" s="149" t="s">
        <v>15</v>
      </c>
      <c r="AMZ5" s="149" t="s">
        <v>19</v>
      </c>
      <c r="ANA5" s="149" t="s">
        <v>11</v>
      </c>
      <c r="ANB5" s="149" t="s">
        <v>23</v>
      </c>
      <c r="ANC5" s="149" t="s">
        <v>28</v>
      </c>
      <c r="AND5" s="149" t="s">
        <v>32</v>
      </c>
      <c r="ANE5" s="149" t="s">
        <v>36</v>
      </c>
      <c r="ANF5" s="149" t="s">
        <v>40</v>
      </c>
      <c r="ANG5" s="149" t="s">
        <v>44</v>
      </c>
      <c r="ANH5" s="149" t="s">
        <v>149</v>
      </c>
      <c r="ANI5" s="149" t="s">
        <v>50</v>
      </c>
      <c r="ANJ5" s="149" t="s">
        <v>53</v>
      </c>
      <c r="ANK5" s="149" t="s">
        <v>58</v>
      </c>
      <c r="ANL5" s="149" t="s">
        <v>62</v>
      </c>
      <c r="ANM5" s="149" t="s">
        <v>66</v>
      </c>
      <c r="ANN5" s="149" t="s">
        <v>70</v>
      </c>
      <c r="ANO5" s="149" t="s">
        <v>74</v>
      </c>
      <c r="ANP5" s="149" t="s">
        <v>79</v>
      </c>
      <c r="ANQ5" s="150" t="s">
        <v>83</v>
      </c>
      <c r="ANS5" s="148" t="s">
        <v>4</v>
      </c>
      <c r="ANT5" s="149" t="s">
        <v>6</v>
      </c>
      <c r="ANU5" s="149" t="s">
        <v>15</v>
      </c>
      <c r="ANV5" s="149" t="s">
        <v>19</v>
      </c>
      <c r="ANW5" s="149" t="s">
        <v>11</v>
      </c>
      <c r="ANX5" s="149" t="s">
        <v>23</v>
      </c>
      <c r="ANY5" s="149" t="s">
        <v>28</v>
      </c>
      <c r="ANZ5" s="149" t="s">
        <v>32</v>
      </c>
      <c r="AOA5" s="149" t="s">
        <v>36</v>
      </c>
      <c r="AOB5" s="149" t="s">
        <v>40</v>
      </c>
      <c r="AOC5" s="149" t="s">
        <v>44</v>
      </c>
      <c r="AOD5" s="149" t="s">
        <v>149</v>
      </c>
      <c r="AOE5" s="149" t="s">
        <v>50</v>
      </c>
      <c r="AOF5" s="149" t="s">
        <v>53</v>
      </c>
      <c r="AOG5" s="149" t="s">
        <v>58</v>
      </c>
      <c r="AOH5" s="149" t="s">
        <v>62</v>
      </c>
      <c r="AOI5" s="149" t="s">
        <v>66</v>
      </c>
      <c r="AOJ5" s="149" t="s">
        <v>70</v>
      </c>
      <c r="AOK5" s="149" t="s">
        <v>74</v>
      </c>
      <c r="AOL5" s="149" t="s">
        <v>79</v>
      </c>
      <c r="AOM5" s="150" t="s">
        <v>83</v>
      </c>
      <c r="AOO5" s="148" t="s">
        <v>4</v>
      </c>
      <c r="AOP5" s="149" t="s">
        <v>6</v>
      </c>
      <c r="AOQ5" s="149" t="s">
        <v>15</v>
      </c>
      <c r="AOR5" s="149" t="s">
        <v>19</v>
      </c>
      <c r="AOS5" s="149" t="s">
        <v>11</v>
      </c>
      <c r="AOT5" s="149" t="s">
        <v>23</v>
      </c>
      <c r="AOU5" s="149" t="s">
        <v>28</v>
      </c>
      <c r="AOV5" s="149" t="s">
        <v>32</v>
      </c>
      <c r="AOW5" s="149" t="s">
        <v>36</v>
      </c>
      <c r="AOX5" s="149" t="s">
        <v>40</v>
      </c>
      <c r="AOY5" s="149" t="s">
        <v>44</v>
      </c>
      <c r="AOZ5" s="149" t="s">
        <v>149</v>
      </c>
      <c r="APA5" s="149" t="s">
        <v>50</v>
      </c>
      <c r="APB5" s="149" t="s">
        <v>53</v>
      </c>
      <c r="APC5" s="149" t="s">
        <v>58</v>
      </c>
      <c r="APD5" s="149" t="s">
        <v>62</v>
      </c>
      <c r="APE5" s="149" t="s">
        <v>66</v>
      </c>
      <c r="APF5" s="149" t="s">
        <v>70</v>
      </c>
      <c r="APG5" s="149" t="s">
        <v>74</v>
      </c>
      <c r="APH5" s="149" t="s">
        <v>79</v>
      </c>
      <c r="API5" s="150" t="s">
        <v>83</v>
      </c>
    </row>
    <row r="6" spans="1:1101" s="141" customFormat="1" ht="28.5" customHeight="1">
      <c r="A6" s="142" t="s">
        <v>2</v>
      </c>
      <c r="B6" s="152"/>
      <c r="C6" s="153" t="s">
        <v>9</v>
      </c>
      <c r="D6" s="154" t="str">
        <f>C6</f>
        <v>Inpatient Admissions (Ongoing Monitoring)</v>
      </c>
      <c r="E6" s="154" t="str">
        <f t="shared" ref="E6:W7" si="0">D6</f>
        <v>Inpatient Admissions (Ongoing Monitoring)</v>
      </c>
      <c r="F6" s="154" t="str">
        <f t="shared" si="0"/>
        <v>Inpatient Admissions (Ongoing Monitoring)</v>
      </c>
      <c r="G6" s="154" t="str">
        <f t="shared" si="0"/>
        <v>Inpatient Admissions (Ongoing Monitoring)</v>
      </c>
      <c r="H6" s="154" t="str">
        <f t="shared" si="0"/>
        <v>Inpatient Admissions (Ongoing Monitoring)</v>
      </c>
      <c r="I6" s="154" t="str">
        <f t="shared" si="0"/>
        <v>Inpatient Admissions (Ongoing Monitoring)</v>
      </c>
      <c r="J6" s="154" t="str">
        <f t="shared" si="0"/>
        <v>Inpatient Admissions (Ongoing Monitoring)</v>
      </c>
      <c r="K6" s="154" t="str">
        <f t="shared" si="0"/>
        <v>Inpatient Admissions (Ongoing Monitoring)</v>
      </c>
      <c r="L6" s="154" t="str">
        <f t="shared" si="0"/>
        <v>Inpatient Admissions (Ongoing Monitoring)</v>
      </c>
      <c r="M6" s="154" t="str">
        <f t="shared" si="0"/>
        <v>Inpatient Admissions (Ongoing Monitoring)</v>
      </c>
      <c r="N6" s="154" t="str">
        <f t="shared" si="0"/>
        <v>Inpatient Admissions (Ongoing Monitoring)</v>
      </c>
      <c r="O6" s="154" t="str">
        <f t="shared" si="0"/>
        <v>Inpatient Admissions (Ongoing Monitoring)</v>
      </c>
      <c r="P6" s="154" t="str">
        <f t="shared" si="0"/>
        <v>Inpatient Admissions (Ongoing Monitoring)</v>
      </c>
      <c r="Q6" s="154" t="str">
        <f t="shared" si="0"/>
        <v>Inpatient Admissions (Ongoing Monitoring)</v>
      </c>
      <c r="R6" s="154" t="str">
        <f t="shared" si="0"/>
        <v>Inpatient Admissions (Ongoing Monitoring)</v>
      </c>
      <c r="S6" s="154" t="str">
        <f t="shared" si="0"/>
        <v>Inpatient Admissions (Ongoing Monitoring)</v>
      </c>
      <c r="T6" s="154" t="str">
        <f>N6</f>
        <v>Inpatient Admissions (Ongoing Monitoring)</v>
      </c>
      <c r="U6" s="154" t="str">
        <f t="shared" si="0"/>
        <v>Inpatient Admissions (Ongoing Monitoring)</v>
      </c>
      <c r="V6" s="154" t="str">
        <f t="shared" si="0"/>
        <v>Inpatient Admissions (Ongoing Monitoring)</v>
      </c>
      <c r="W6" s="155" t="str">
        <f t="shared" si="0"/>
        <v>Inpatient Admissions (Ongoing Monitoring)</v>
      </c>
      <c r="X6" s="34"/>
      <c r="Y6" s="153" t="s">
        <v>13</v>
      </c>
      <c r="Z6" s="154" t="str">
        <f>Y6</f>
        <v>Inpatient Admissions and Discharge Process</v>
      </c>
      <c r="AA6" s="154" t="str">
        <f t="shared" ref="AA6:AS7" si="1">Z6</f>
        <v>Inpatient Admissions and Discharge Process</v>
      </c>
      <c r="AB6" s="154" t="str">
        <f t="shared" si="1"/>
        <v>Inpatient Admissions and Discharge Process</v>
      </c>
      <c r="AC6" s="154" t="str">
        <f t="shared" si="1"/>
        <v>Inpatient Admissions and Discharge Process</v>
      </c>
      <c r="AD6" s="154" t="str">
        <f t="shared" si="1"/>
        <v>Inpatient Admissions and Discharge Process</v>
      </c>
      <c r="AE6" s="154" t="str">
        <f t="shared" si="1"/>
        <v>Inpatient Admissions and Discharge Process</v>
      </c>
      <c r="AF6" s="154" t="str">
        <f t="shared" si="1"/>
        <v>Inpatient Admissions and Discharge Process</v>
      </c>
      <c r="AG6" s="154" t="str">
        <f t="shared" si="1"/>
        <v>Inpatient Admissions and Discharge Process</v>
      </c>
      <c r="AH6" s="154" t="str">
        <f t="shared" si="1"/>
        <v>Inpatient Admissions and Discharge Process</v>
      </c>
      <c r="AI6" s="154" t="str">
        <f t="shared" si="1"/>
        <v>Inpatient Admissions and Discharge Process</v>
      </c>
      <c r="AJ6" s="154" t="str">
        <f t="shared" si="1"/>
        <v>Inpatient Admissions and Discharge Process</v>
      </c>
      <c r="AK6" s="154" t="str">
        <f t="shared" si="1"/>
        <v>Inpatient Admissions and Discharge Process</v>
      </c>
      <c r="AL6" s="154" t="str">
        <f t="shared" si="1"/>
        <v>Inpatient Admissions and Discharge Process</v>
      </c>
      <c r="AM6" s="154" t="str">
        <f t="shared" si="1"/>
        <v>Inpatient Admissions and Discharge Process</v>
      </c>
      <c r="AN6" s="154" t="str">
        <f t="shared" si="1"/>
        <v>Inpatient Admissions and Discharge Process</v>
      </c>
      <c r="AO6" s="154" t="str">
        <f t="shared" si="1"/>
        <v>Inpatient Admissions and Discharge Process</v>
      </c>
      <c r="AP6" s="154" t="str">
        <f>AJ6</f>
        <v>Inpatient Admissions and Discharge Process</v>
      </c>
      <c r="AQ6" s="154" t="str">
        <f t="shared" si="1"/>
        <v>Inpatient Admissions and Discharge Process</v>
      </c>
      <c r="AR6" s="154" t="str">
        <f t="shared" si="1"/>
        <v>Inpatient Admissions and Discharge Process</v>
      </c>
      <c r="AS6" s="155" t="str">
        <f t="shared" si="1"/>
        <v>Inpatient Admissions and Discharge Process</v>
      </c>
      <c r="AT6" s="34"/>
      <c r="AU6" s="153" t="s">
        <v>17</v>
      </c>
      <c r="AV6" s="154" t="str">
        <f>AU6</f>
        <v>Under 5 Outpatient Visit</v>
      </c>
      <c r="AW6" s="154" t="str">
        <f t="shared" ref="AW6:BO7" si="2">AV6</f>
        <v>Under 5 Outpatient Visit</v>
      </c>
      <c r="AX6" s="154" t="str">
        <f t="shared" si="2"/>
        <v>Under 5 Outpatient Visit</v>
      </c>
      <c r="AY6" s="154" t="str">
        <f t="shared" si="2"/>
        <v>Under 5 Outpatient Visit</v>
      </c>
      <c r="AZ6" s="154" t="str">
        <f t="shared" si="2"/>
        <v>Under 5 Outpatient Visit</v>
      </c>
      <c r="BA6" s="154" t="str">
        <f t="shared" si="2"/>
        <v>Under 5 Outpatient Visit</v>
      </c>
      <c r="BB6" s="154" t="str">
        <f t="shared" si="2"/>
        <v>Under 5 Outpatient Visit</v>
      </c>
      <c r="BC6" s="154" t="str">
        <f t="shared" si="2"/>
        <v>Under 5 Outpatient Visit</v>
      </c>
      <c r="BD6" s="154" t="str">
        <f t="shared" si="2"/>
        <v>Under 5 Outpatient Visit</v>
      </c>
      <c r="BE6" s="154" t="str">
        <f t="shared" si="2"/>
        <v>Under 5 Outpatient Visit</v>
      </c>
      <c r="BF6" s="154" t="str">
        <f t="shared" si="2"/>
        <v>Under 5 Outpatient Visit</v>
      </c>
      <c r="BG6" s="154" t="str">
        <f t="shared" si="2"/>
        <v>Under 5 Outpatient Visit</v>
      </c>
      <c r="BH6" s="154" t="str">
        <f t="shared" si="2"/>
        <v>Under 5 Outpatient Visit</v>
      </c>
      <c r="BI6" s="154" t="str">
        <f t="shared" si="2"/>
        <v>Under 5 Outpatient Visit</v>
      </c>
      <c r="BJ6" s="154" t="str">
        <f t="shared" si="2"/>
        <v>Under 5 Outpatient Visit</v>
      </c>
      <c r="BK6" s="154" t="str">
        <f t="shared" si="2"/>
        <v>Under 5 Outpatient Visit</v>
      </c>
      <c r="BL6" s="154" t="str">
        <f>BF6</f>
        <v>Under 5 Outpatient Visit</v>
      </c>
      <c r="BM6" s="154" t="str">
        <f t="shared" si="2"/>
        <v>Under 5 Outpatient Visit</v>
      </c>
      <c r="BN6" s="154" t="str">
        <f t="shared" si="2"/>
        <v>Under 5 Outpatient Visit</v>
      </c>
      <c r="BO6" s="155" t="str">
        <f t="shared" si="2"/>
        <v>Under 5 Outpatient Visit</v>
      </c>
      <c r="BP6" s="34"/>
      <c r="BQ6" s="153" t="s">
        <v>21</v>
      </c>
      <c r="BR6" s="154" t="str">
        <f>BQ6</f>
        <v>Over 5 Outpatient visit</v>
      </c>
      <c r="BS6" s="154" t="str">
        <f t="shared" ref="BS6:CK7" si="3">BR6</f>
        <v>Over 5 Outpatient visit</v>
      </c>
      <c r="BT6" s="154" t="str">
        <f t="shared" si="3"/>
        <v>Over 5 Outpatient visit</v>
      </c>
      <c r="BU6" s="154" t="str">
        <f t="shared" si="3"/>
        <v>Over 5 Outpatient visit</v>
      </c>
      <c r="BV6" s="154" t="str">
        <f t="shared" si="3"/>
        <v>Over 5 Outpatient visit</v>
      </c>
      <c r="BW6" s="154" t="str">
        <f t="shared" si="3"/>
        <v>Over 5 Outpatient visit</v>
      </c>
      <c r="BX6" s="154" t="str">
        <f t="shared" si="3"/>
        <v>Over 5 Outpatient visit</v>
      </c>
      <c r="BY6" s="154" t="str">
        <f t="shared" si="3"/>
        <v>Over 5 Outpatient visit</v>
      </c>
      <c r="BZ6" s="154" t="str">
        <f t="shared" si="3"/>
        <v>Over 5 Outpatient visit</v>
      </c>
      <c r="CA6" s="154" t="str">
        <f t="shared" si="3"/>
        <v>Over 5 Outpatient visit</v>
      </c>
      <c r="CB6" s="154" t="str">
        <f t="shared" si="3"/>
        <v>Over 5 Outpatient visit</v>
      </c>
      <c r="CC6" s="154" t="str">
        <f t="shared" si="3"/>
        <v>Over 5 Outpatient visit</v>
      </c>
      <c r="CD6" s="154" t="str">
        <f t="shared" si="3"/>
        <v>Over 5 Outpatient visit</v>
      </c>
      <c r="CE6" s="154" t="str">
        <f t="shared" si="3"/>
        <v>Over 5 Outpatient visit</v>
      </c>
      <c r="CF6" s="154" t="str">
        <f t="shared" si="3"/>
        <v>Over 5 Outpatient visit</v>
      </c>
      <c r="CG6" s="154" t="str">
        <f t="shared" si="3"/>
        <v>Over 5 Outpatient visit</v>
      </c>
      <c r="CH6" s="154" t="str">
        <f>CB6</f>
        <v>Over 5 Outpatient visit</v>
      </c>
      <c r="CI6" s="154" t="str">
        <f t="shared" si="3"/>
        <v>Over 5 Outpatient visit</v>
      </c>
      <c r="CJ6" s="154" t="str">
        <f t="shared" si="3"/>
        <v>Over 5 Outpatient visit</v>
      </c>
      <c r="CK6" s="155" t="str">
        <f t="shared" si="3"/>
        <v>Over 5 Outpatient visit</v>
      </c>
      <c r="CL6" s="34"/>
      <c r="CM6" s="153" t="s">
        <v>26</v>
      </c>
      <c r="CN6" s="154" t="str">
        <f>CM6</f>
        <v>Normal Deliveries</v>
      </c>
      <c r="CO6" s="154" t="str">
        <f t="shared" ref="CO6:DG7" si="4">CN6</f>
        <v>Normal Deliveries</v>
      </c>
      <c r="CP6" s="154" t="str">
        <f t="shared" si="4"/>
        <v>Normal Deliveries</v>
      </c>
      <c r="CQ6" s="154" t="str">
        <f t="shared" si="4"/>
        <v>Normal Deliveries</v>
      </c>
      <c r="CR6" s="154" t="str">
        <f t="shared" si="4"/>
        <v>Normal Deliveries</v>
      </c>
      <c r="CS6" s="154" t="str">
        <f t="shared" si="4"/>
        <v>Normal Deliveries</v>
      </c>
      <c r="CT6" s="154" t="str">
        <f t="shared" si="4"/>
        <v>Normal Deliveries</v>
      </c>
      <c r="CU6" s="154" t="str">
        <f t="shared" si="4"/>
        <v>Normal Deliveries</v>
      </c>
      <c r="CV6" s="154" t="str">
        <f t="shared" si="4"/>
        <v>Normal Deliveries</v>
      </c>
      <c r="CW6" s="154" t="str">
        <f t="shared" si="4"/>
        <v>Normal Deliveries</v>
      </c>
      <c r="CX6" s="154" t="str">
        <f t="shared" si="4"/>
        <v>Normal Deliveries</v>
      </c>
      <c r="CY6" s="154" t="str">
        <f t="shared" si="4"/>
        <v>Normal Deliveries</v>
      </c>
      <c r="CZ6" s="154" t="str">
        <f t="shared" si="4"/>
        <v>Normal Deliveries</v>
      </c>
      <c r="DA6" s="154" t="str">
        <f t="shared" si="4"/>
        <v>Normal Deliveries</v>
      </c>
      <c r="DB6" s="154" t="str">
        <f t="shared" si="4"/>
        <v>Normal Deliveries</v>
      </c>
      <c r="DC6" s="154" t="str">
        <f t="shared" si="4"/>
        <v>Normal Deliveries</v>
      </c>
      <c r="DD6" s="154" t="str">
        <f>CX6</f>
        <v>Normal Deliveries</v>
      </c>
      <c r="DE6" s="154" t="str">
        <f t="shared" si="4"/>
        <v>Normal Deliveries</v>
      </c>
      <c r="DF6" s="154" t="str">
        <f t="shared" si="4"/>
        <v>Normal Deliveries</v>
      </c>
      <c r="DG6" s="155" t="str">
        <f t="shared" si="4"/>
        <v>Normal Deliveries</v>
      </c>
      <c r="DH6" s="34"/>
      <c r="DI6" s="156" t="s">
        <v>30</v>
      </c>
      <c r="DJ6" s="154" t="str">
        <f>DI6</f>
        <v>Complicated Deliveries</v>
      </c>
      <c r="DK6" s="154" t="str">
        <f t="shared" ref="DK6:EC7" si="5">DJ6</f>
        <v>Complicated Deliveries</v>
      </c>
      <c r="DL6" s="154" t="str">
        <f t="shared" si="5"/>
        <v>Complicated Deliveries</v>
      </c>
      <c r="DM6" s="154" t="str">
        <f t="shared" si="5"/>
        <v>Complicated Deliveries</v>
      </c>
      <c r="DN6" s="154" t="str">
        <f t="shared" si="5"/>
        <v>Complicated Deliveries</v>
      </c>
      <c r="DO6" s="154" t="str">
        <f t="shared" si="5"/>
        <v>Complicated Deliveries</v>
      </c>
      <c r="DP6" s="154" t="str">
        <f t="shared" si="5"/>
        <v>Complicated Deliveries</v>
      </c>
      <c r="DQ6" s="154" t="str">
        <f t="shared" si="5"/>
        <v>Complicated Deliveries</v>
      </c>
      <c r="DR6" s="154" t="str">
        <f t="shared" si="5"/>
        <v>Complicated Deliveries</v>
      </c>
      <c r="DS6" s="154" t="str">
        <f t="shared" si="5"/>
        <v>Complicated Deliveries</v>
      </c>
      <c r="DT6" s="154" t="str">
        <f t="shared" si="5"/>
        <v>Complicated Deliveries</v>
      </c>
      <c r="DU6" s="154" t="str">
        <f t="shared" si="5"/>
        <v>Complicated Deliveries</v>
      </c>
      <c r="DV6" s="154" t="str">
        <f t="shared" si="5"/>
        <v>Complicated Deliveries</v>
      </c>
      <c r="DW6" s="154" t="str">
        <f t="shared" si="5"/>
        <v>Complicated Deliveries</v>
      </c>
      <c r="DX6" s="154" t="str">
        <f t="shared" si="5"/>
        <v>Complicated Deliveries</v>
      </c>
      <c r="DY6" s="154" t="str">
        <f t="shared" si="5"/>
        <v>Complicated Deliveries</v>
      </c>
      <c r="DZ6" s="154" t="str">
        <f>DT6</f>
        <v>Complicated Deliveries</v>
      </c>
      <c r="EA6" s="154" t="str">
        <f t="shared" si="5"/>
        <v>Complicated Deliveries</v>
      </c>
      <c r="EB6" s="154" t="str">
        <f t="shared" si="5"/>
        <v>Complicated Deliveries</v>
      </c>
      <c r="EC6" s="155" t="str">
        <f t="shared" si="5"/>
        <v>Complicated Deliveries</v>
      </c>
      <c r="EE6" s="153" t="s">
        <v>34</v>
      </c>
      <c r="EF6" s="154" t="str">
        <f>EE6</f>
        <v>Caesarean Sections</v>
      </c>
      <c r="EG6" s="154" t="str">
        <f t="shared" ref="EG6:EY7" si="6">EF6</f>
        <v>Caesarean Sections</v>
      </c>
      <c r="EH6" s="154" t="str">
        <f t="shared" si="6"/>
        <v>Caesarean Sections</v>
      </c>
      <c r="EI6" s="154" t="str">
        <f t="shared" si="6"/>
        <v>Caesarean Sections</v>
      </c>
      <c r="EJ6" s="154" t="str">
        <f t="shared" si="6"/>
        <v>Caesarean Sections</v>
      </c>
      <c r="EK6" s="154" t="str">
        <f t="shared" si="6"/>
        <v>Caesarean Sections</v>
      </c>
      <c r="EL6" s="154" t="str">
        <f t="shared" si="6"/>
        <v>Caesarean Sections</v>
      </c>
      <c r="EM6" s="154" t="str">
        <f t="shared" si="6"/>
        <v>Caesarean Sections</v>
      </c>
      <c r="EN6" s="154" t="str">
        <f t="shared" si="6"/>
        <v>Caesarean Sections</v>
      </c>
      <c r="EO6" s="154" t="str">
        <f t="shared" si="6"/>
        <v>Caesarean Sections</v>
      </c>
      <c r="EP6" s="154" t="str">
        <f t="shared" si="6"/>
        <v>Caesarean Sections</v>
      </c>
      <c r="EQ6" s="154" t="str">
        <f t="shared" si="6"/>
        <v>Caesarean Sections</v>
      </c>
      <c r="ER6" s="154" t="str">
        <f t="shared" si="6"/>
        <v>Caesarean Sections</v>
      </c>
      <c r="ES6" s="154" t="str">
        <f t="shared" si="6"/>
        <v>Caesarean Sections</v>
      </c>
      <c r="ET6" s="154" t="str">
        <f t="shared" si="6"/>
        <v>Caesarean Sections</v>
      </c>
      <c r="EU6" s="154" t="str">
        <f t="shared" si="6"/>
        <v>Caesarean Sections</v>
      </c>
      <c r="EV6" s="154" t="str">
        <f>EP6</f>
        <v>Caesarean Sections</v>
      </c>
      <c r="EW6" s="154" t="str">
        <f t="shared" si="6"/>
        <v>Caesarean Sections</v>
      </c>
      <c r="EX6" s="154" t="str">
        <f t="shared" si="6"/>
        <v>Caesarean Sections</v>
      </c>
      <c r="EY6" s="155" t="str">
        <f t="shared" si="6"/>
        <v>Caesarean Sections</v>
      </c>
      <c r="EZ6" s="34"/>
      <c r="FA6" s="153" t="s">
        <v>38</v>
      </c>
      <c r="FB6" s="154" t="s">
        <v>38</v>
      </c>
      <c r="FC6" s="154" t="s">
        <v>38</v>
      </c>
      <c r="FD6" s="154" t="s">
        <v>38</v>
      </c>
      <c r="FE6" s="154" t="s">
        <v>38</v>
      </c>
      <c r="FF6" s="154" t="s">
        <v>38</v>
      </c>
      <c r="FG6" s="154" t="s">
        <v>38</v>
      </c>
      <c r="FH6" s="154" t="s">
        <v>38</v>
      </c>
      <c r="FI6" s="154" t="s">
        <v>38</v>
      </c>
      <c r="FJ6" s="154" t="s">
        <v>38</v>
      </c>
      <c r="FK6" s="154" t="s">
        <v>38</v>
      </c>
      <c r="FL6" s="154" t="s">
        <v>38</v>
      </c>
      <c r="FM6" s="154" t="str">
        <f t="shared" ref="FM6:FQ7" si="7">FL6</f>
        <v>Family Planning</v>
      </c>
      <c r="FN6" s="154" t="str">
        <f t="shared" si="7"/>
        <v>Family Planning</v>
      </c>
      <c r="FO6" s="154" t="str">
        <f t="shared" si="7"/>
        <v>Family Planning</v>
      </c>
      <c r="FP6" s="154" t="str">
        <f t="shared" si="7"/>
        <v>Family Planning</v>
      </c>
      <c r="FQ6" s="154" t="str">
        <f t="shared" si="7"/>
        <v>Family Planning</v>
      </c>
      <c r="FR6" s="154" t="s">
        <v>38</v>
      </c>
      <c r="FS6" s="154" t="s">
        <v>38</v>
      </c>
      <c r="FT6" s="154" t="s">
        <v>38</v>
      </c>
      <c r="FU6" s="155" t="s">
        <v>38</v>
      </c>
      <c r="FW6" s="153" t="s">
        <v>42</v>
      </c>
      <c r="FX6" s="154" t="str">
        <f>FW6</f>
        <v>Antenatal Care - First Visit</v>
      </c>
      <c r="FY6" s="154" t="str">
        <f t="shared" ref="FY6:GQ7" si="8">FX6</f>
        <v>Antenatal Care - First Visit</v>
      </c>
      <c r="FZ6" s="154" t="str">
        <f t="shared" si="8"/>
        <v>Antenatal Care - First Visit</v>
      </c>
      <c r="GA6" s="154" t="str">
        <f t="shared" si="8"/>
        <v>Antenatal Care - First Visit</v>
      </c>
      <c r="GB6" s="154" t="str">
        <f t="shared" si="8"/>
        <v>Antenatal Care - First Visit</v>
      </c>
      <c r="GC6" s="154" t="str">
        <f t="shared" si="8"/>
        <v>Antenatal Care - First Visit</v>
      </c>
      <c r="GD6" s="154" t="str">
        <f t="shared" si="8"/>
        <v>Antenatal Care - First Visit</v>
      </c>
      <c r="GE6" s="154" t="str">
        <f t="shared" si="8"/>
        <v>Antenatal Care - First Visit</v>
      </c>
      <c r="GF6" s="154" t="str">
        <f t="shared" si="8"/>
        <v>Antenatal Care - First Visit</v>
      </c>
      <c r="GG6" s="154" t="str">
        <f t="shared" si="8"/>
        <v>Antenatal Care - First Visit</v>
      </c>
      <c r="GH6" s="154" t="str">
        <f t="shared" si="8"/>
        <v>Antenatal Care - First Visit</v>
      </c>
      <c r="GI6" s="154" t="str">
        <f t="shared" si="8"/>
        <v>Antenatal Care - First Visit</v>
      </c>
      <c r="GJ6" s="154" t="str">
        <f t="shared" si="8"/>
        <v>Antenatal Care - First Visit</v>
      </c>
      <c r="GK6" s="154" t="str">
        <f t="shared" si="8"/>
        <v>Antenatal Care - First Visit</v>
      </c>
      <c r="GL6" s="154" t="str">
        <f t="shared" si="8"/>
        <v>Antenatal Care - First Visit</v>
      </c>
      <c r="GM6" s="154" t="str">
        <f t="shared" si="8"/>
        <v>Antenatal Care - First Visit</v>
      </c>
      <c r="GN6" s="154" t="str">
        <f>GH6</f>
        <v>Antenatal Care - First Visit</v>
      </c>
      <c r="GO6" s="154" t="str">
        <f t="shared" si="8"/>
        <v>Antenatal Care - First Visit</v>
      </c>
      <c r="GP6" s="154" t="str">
        <f t="shared" si="8"/>
        <v>Antenatal Care - First Visit</v>
      </c>
      <c r="GQ6" s="155" t="str">
        <f t="shared" si="8"/>
        <v>Antenatal Care - First Visit</v>
      </c>
      <c r="GR6" s="34"/>
      <c r="GS6" s="153" t="s">
        <v>46</v>
      </c>
      <c r="GT6" s="154" t="str">
        <f>GS6</f>
        <v>Antenatal Care - Followup Visit</v>
      </c>
      <c r="GU6" s="154" t="str">
        <f t="shared" ref="GU6:HM7" si="9">GT6</f>
        <v>Antenatal Care - Followup Visit</v>
      </c>
      <c r="GV6" s="154" t="str">
        <f t="shared" si="9"/>
        <v>Antenatal Care - Followup Visit</v>
      </c>
      <c r="GW6" s="154" t="str">
        <f t="shared" si="9"/>
        <v>Antenatal Care - Followup Visit</v>
      </c>
      <c r="GX6" s="154" t="str">
        <f t="shared" si="9"/>
        <v>Antenatal Care - Followup Visit</v>
      </c>
      <c r="GY6" s="154" t="str">
        <f t="shared" si="9"/>
        <v>Antenatal Care - Followup Visit</v>
      </c>
      <c r="GZ6" s="154" t="str">
        <f t="shared" si="9"/>
        <v>Antenatal Care - Followup Visit</v>
      </c>
      <c r="HA6" s="154" t="str">
        <f t="shared" si="9"/>
        <v>Antenatal Care - Followup Visit</v>
      </c>
      <c r="HB6" s="154" t="str">
        <f t="shared" si="9"/>
        <v>Antenatal Care - Followup Visit</v>
      </c>
      <c r="HC6" s="154" t="str">
        <f t="shared" si="9"/>
        <v>Antenatal Care - Followup Visit</v>
      </c>
      <c r="HD6" s="154" t="str">
        <f t="shared" si="9"/>
        <v>Antenatal Care - Followup Visit</v>
      </c>
      <c r="HE6" s="154" t="str">
        <f t="shared" si="9"/>
        <v>Antenatal Care - Followup Visit</v>
      </c>
      <c r="HF6" s="154" t="str">
        <f t="shared" si="9"/>
        <v>Antenatal Care - Followup Visit</v>
      </c>
      <c r="HG6" s="154" t="str">
        <f t="shared" si="9"/>
        <v>Antenatal Care - Followup Visit</v>
      </c>
      <c r="HH6" s="154" t="str">
        <f t="shared" si="9"/>
        <v>Antenatal Care - Followup Visit</v>
      </c>
      <c r="HI6" s="154" t="str">
        <f t="shared" si="9"/>
        <v>Antenatal Care - Followup Visit</v>
      </c>
      <c r="HJ6" s="154" t="str">
        <f>HD6</f>
        <v>Antenatal Care - Followup Visit</v>
      </c>
      <c r="HK6" s="154" t="str">
        <f t="shared" si="9"/>
        <v>Antenatal Care - Followup Visit</v>
      </c>
      <c r="HL6" s="154" t="str">
        <f t="shared" si="9"/>
        <v>Antenatal Care - Followup Visit</v>
      </c>
      <c r="HM6" s="155" t="str">
        <f t="shared" si="9"/>
        <v>Antenatal Care - Followup Visit</v>
      </c>
      <c r="HN6" s="34"/>
      <c r="HO6" s="153" t="s">
        <v>49</v>
      </c>
      <c r="HP6" s="154" t="str">
        <f>HO6</f>
        <v>EPI</v>
      </c>
      <c r="HQ6" s="154" t="str">
        <f t="shared" ref="HQ6:II7" si="10">HP6</f>
        <v>EPI</v>
      </c>
      <c r="HR6" s="154" t="str">
        <f t="shared" si="10"/>
        <v>EPI</v>
      </c>
      <c r="HS6" s="154" t="str">
        <f t="shared" si="10"/>
        <v>EPI</v>
      </c>
      <c r="HT6" s="154" t="str">
        <f t="shared" si="10"/>
        <v>EPI</v>
      </c>
      <c r="HU6" s="154" t="str">
        <f t="shared" si="10"/>
        <v>EPI</v>
      </c>
      <c r="HV6" s="154" t="str">
        <f t="shared" si="10"/>
        <v>EPI</v>
      </c>
      <c r="HW6" s="154" t="str">
        <f t="shared" si="10"/>
        <v>EPI</v>
      </c>
      <c r="HX6" s="154" t="str">
        <f t="shared" si="10"/>
        <v>EPI</v>
      </c>
      <c r="HY6" s="154" t="str">
        <f t="shared" si="10"/>
        <v>EPI</v>
      </c>
      <c r="HZ6" s="154" t="str">
        <f t="shared" si="10"/>
        <v>EPI</v>
      </c>
      <c r="IA6" s="154" t="str">
        <f t="shared" si="10"/>
        <v>EPI</v>
      </c>
      <c r="IB6" s="154" t="str">
        <f t="shared" si="10"/>
        <v>EPI</v>
      </c>
      <c r="IC6" s="154" t="str">
        <f t="shared" si="10"/>
        <v>EPI</v>
      </c>
      <c r="ID6" s="154" t="str">
        <f t="shared" si="10"/>
        <v>EPI</v>
      </c>
      <c r="IE6" s="154" t="str">
        <f t="shared" si="10"/>
        <v>EPI</v>
      </c>
      <c r="IF6" s="154" t="str">
        <f>HZ6</f>
        <v>EPI</v>
      </c>
      <c r="IG6" s="154" t="str">
        <f t="shared" si="10"/>
        <v>EPI</v>
      </c>
      <c r="IH6" s="154" t="str">
        <f t="shared" si="10"/>
        <v>EPI</v>
      </c>
      <c r="II6" s="155" t="str">
        <f t="shared" si="10"/>
        <v>EPI</v>
      </c>
      <c r="IJ6" s="34"/>
      <c r="IK6" s="156" t="s">
        <v>52</v>
      </c>
      <c r="IL6" s="154" t="str">
        <f>IK6</f>
        <v>STI</v>
      </c>
      <c r="IM6" s="154" t="str">
        <f t="shared" ref="IM6:JE7" si="11">IL6</f>
        <v>STI</v>
      </c>
      <c r="IN6" s="154" t="str">
        <f t="shared" si="11"/>
        <v>STI</v>
      </c>
      <c r="IO6" s="154" t="str">
        <f t="shared" si="11"/>
        <v>STI</v>
      </c>
      <c r="IP6" s="154" t="str">
        <f t="shared" si="11"/>
        <v>STI</v>
      </c>
      <c r="IQ6" s="154" t="str">
        <f t="shared" si="11"/>
        <v>STI</v>
      </c>
      <c r="IR6" s="154" t="str">
        <f t="shared" si="11"/>
        <v>STI</v>
      </c>
      <c r="IS6" s="154" t="str">
        <f t="shared" si="11"/>
        <v>STI</v>
      </c>
      <c r="IT6" s="154" t="str">
        <f t="shared" si="11"/>
        <v>STI</v>
      </c>
      <c r="IU6" s="154" t="str">
        <f t="shared" si="11"/>
        <v>STI</v>
      </c>
      <c r="IV6" s="154" t="str">
        <f t="shared" si="11"/>
        <v>STI</v>
      </c>
      <c r="IW6" s="154" t="str">
        <f t="shared" si="11"/>
        <v>STI</v>
      </c>
      <c r="IX6" s="154" t="str">
        <f t="shared" si="11"/>
        <v>STI</v>
      </c>
      <c r="IY6" s="154" t="str">
        <f t="shared" si="11"/>
        <v>STI</v>
      </c>
      <c r="IZ6" s="154" t="str">
        <f t="shared" si="11"/>
        <v>STI</v>
      </c>
      <c r="JA6" s="154" t="str">
        <f t="shared" si="11"/>
        <v>STI</v>
      </c>
      <c r="JB6" s="154" t="str">
        <f>IV6</f>
        <v>STI</v>
      </c>
      <c r="JC6" s="154" t="str">
        <f t="shared" si="11"/>
        <v>STI</v>
      </c>
      <c r="JD6" s="154" t="str">
        <f t="shared" si="11"/>
        <v>STI</v>
      </c>
      <c r="JE6" s="155" t="str">
        <f t="shared" si="11"/>
        <v>STI</v>
      </c>
      <c r="JG6" s="153" t="s">
        <v>56</v>
      </c>
      <c r="JH6" s="154" t="str">
        <f>JG6</f>
        <v>Growth Monitoring</v>
      </c>
      <c r="JI6" s="154" t="str">
        <f t="shared" ref="JI6:KA7" si="12">JH6</f>
        <v>Growth Monitoring</v>
      </c>
      <c r="JJ6" s="154" t="str">
        <f t="shared" si="12"/>
        <v>Growth Monitoring</v>
      </c>
      <c r="JK6" s="154" t="str">
        <f t="shared" si="12"/>
        <v>Growth Monitoring</v>
      </c>
      <c r="JL6" s="154" t="str">
        <f t="shared" si="12"/>
        <v>Growth Monitoring</v>
      </c>
      <c r="JM6" s="154" t="str">
        <f t="shared" si="12"/>
        <v>Growth Monitoring</v>
      </c>
      <c r="JN6" s="154" t="str">
        <f t="shared" si="12"/>
        <v>Growth Monitoring</v>
      </c>
      <c r="JO6" s="154" t="str">
        <f t="shared" si="12"/>
        <v>Growth Monitoring</v>
      </c>
      <c r="JP6" s="154" t="str">
        <f t="shared" si="12"/>
        <v>Growth Monitoring</v>
      </c>
      <c r="JQ6" s="154" t="str">
        <f t="shared" si="12"/>
        <v>Growth Monitoring</v>
      </c>
      <c r="JR6" s="154" t="str">
        <f t="shared" si="12"/>
        <v>Growth Monitoring</v>
      </c>
      <c r="JS6" s="154" t="str">
        <f t="shared" si="12"/>
        <v>Growth Monitoring</v>
      </c>
      <c r="JT6" s="154" t="str">
        <f t="shared" si="12"/>
        <v>Growth Monitoring</v>
      </c>
      <c r="JU6" s="154" t="str">
        <f t="shared" si="12"/>
        <v>Growth Monitoring</v>
      </c>
      <c r="JV6" s="154" t="str">
        <f t="shared" si="12"/>
        <v>Growth Monitoring</v>
      </c>
      <c r="JW6" s="154" t="str">
        <f t="shared" si="12"/>
        <v>Growth Monitoring</v>
      </c>
      <c r="JX6" s="154" t="str">
        <f>JR6</f>
        <v>Growth Monitoring</v>
      </c>
      <c r="JY6" s="154" t="str">
        <f t="shared" si="12"/>
        <v>Growth Monitoring</v>
      </c>
      <c r="JZ6" s="154" t="str">
        <f t="shared" si="12"/>
        <v>Growth Monitoring</v>
      </c>
      <c r="KA6" s="155" t="str">
        <f t="shared" si="12"/>
        <v>Growth Monitoring</v>
      </c>
      <c r="KB6" s="34"/>
      <c r="KC6" s="153" t="s">
        <v>60</v>
      </c>
      <c r="KD6" s="154" t="str">
        <f>KC6</f>
        <v>Treatment of U5 Severe Malnutirion</v>
      </c>
      <c r="KE6" s="154" t="str">
        <f t="shared" ref="KE6:KW7" si="13">KD6</f>
        <v>Treatment of U5 Severe Malnutirion</v>
      </c>
      <c r="KF6" s="154" t="str">
        <f t="shared" si="13"/>
        <v>Treatment of U5 Severe Malnutirion</v>
      </c>
      <c r="KG6" s="154" t="str">
        <f t="shared" si="13"/>
        <v>Treatment of U5 Severe Malnutirion</v>
      </c>
      <c r="KH6" s="154" t="str">
        <f t="shared" si="13"/>
        <v>Treatment of U5 Severe Malnutirion</v>
      </c>
      <c r="KI6" s="154" t="str">
        <f t="shared" si="13"/>
        <v>Treatment of U5 Severe Malnutirion</v>
      </c>
      <c r="KJ6" s="154" t="str">
        <f t="shared" si="13"/>
        <v>Treatment of U5 Severe Malnutirion</v>
      </c>
      <c r="KK6" s="154" t="str">
        <f t="shared" si="13"/>
        <v>Treatment of U5 Severe Malnutirion</v>
      </c>
      <c r="KL6" s="154" t="str">
        <f t="shared" si="13"/>
        <v>Treatment of U5 Severe Malnutirion</v>
      </c>
      <c r="KM6" s="154" t="str">
        <f t="shared" si="13"/>
        <v>Treatment of U5 Severe Malnutirion</v>
      </c>
      <c r="KN6" s="154" t="str">
        <f t="shared" si="13"/>
        <v>Treatment of U5 Severe Malnutirion</v>
      </c>
      <c r="KO6" s="154" t="str">
        <f t="shared" si="13"/>
        <v>Treatment of U5 Severe Malnutirion</v>
      </c>
      <c r="KP6" s="154" t="str">
        <f t="shared" si="13"/>
        <v>Treatment of U5 Severe Malnutirion</v>
      </c>
      <c r="KQ6" s="154" t="str">
        <f t="shared" si="13"/>
        <v>Treatment of U5 Severe Malnutirion</v>
      </c>
      <c r="KR6" s="154" t="str">
        <f t="shared" si="13"/>
        <v>Treatment of U5 Severe Malnutirion</v>
      </c>
      <c r="KS6" s="154" t="str">
        <f t="shared" si="13"/>
        <v>Treatment of U5 Severe Malnutirion</v>
      </c>
      <c r="KT6" s="154" t="str">
        <f>KN6</f>
        <v>Treatment of U5 Severe Malnutirion</v>
      </c>
      <c r="KU6" s="154" t="str">
        <f t="shared" si="13"/>
        <v>Treatment of U5 Severe Malnutirion</v>
      </c>
      <c r="KV6" s="154" t="str">
        <f t="shared" si="13"/>
        <v>Treatment of U5 Severe Malnutirion</v>
      </c>
      <c r="KW6" s="155" t="str">
        <f t="shared" si="13"/>
        <v>Treatment of U5 Severe Malnutirion</v>
      </c>
      <c r="KX6" s="34"/>
      <c r="KY6" s="153" t="s">
        <v>0</v>
      </c>
      <c r="KZ6" s="154" t="str">
        <f>KY6</f>
        <v>Accidents and Emergencies</v>
      </c>
      <c r="LA6" s="154" t="str">
        <f t="shared" ref="LA6:LS7" si="14">KZ6</f>
        <v>Accidents and Emergencies</v>
      </c>
      <c r="LB6" s="154" t="str">
        <f t="shared" si="14"/>
        <v>Accidents and Emergencies</v>
      </c>
      <c r="LC6" s="154" t="str">
        <f t="shared" si="14"/>
        <v>Accidents and Emergencies</v>
      </c>
      <c r="LD6" s="154" t="str">
        <f t="shared" si="14"/>
        <v>Accidents and Emergencies</v>
      </c>
      <c r="LE6" s="154" t="str">
        <f t="shared" si="14"/>
        <v>Accidents and Emergencies</v>
      </c>
      <c r="LF6" s="154" t="str">
        <f t="shared" si="14"/>
        <v>Accidents and Emergencies</v>
      </c>
      <c r="LG6" s="154" t="str">
        <f t="shared" si="14"/>
        <v>Accidents and Emergencies</v>
      </c>
      <c r="LH6" s="154" t="str">
        <f t="shared" si="14"/>
        <v>Accidents and Emergencies</v>
      </c>
      <c r="LI6" s="154" t="str">
        <f t="shared" si="14"/>
        <v>Accidents and Emergencies</v>
      </c>
      <c r="LJ6" s="154" t="str">
        <f t="shared" si="14"/>
        <v>Accidents and Emergencies</v>
      </c>
      <c r="LK6" s="154" t="str">
        <f t="shared" si="14"/>
        <v>Accidents and Emergencies</v>
      </c>
      <c r="LL6" s="154" t="str">
        <f t="shared" si="14"/>
        <v>Accidents and Emergencies</v>
      </c>
      <c r="LM6" s="154" t="str">
        <f t="shared" si="14"/>
        <v>Accidents and Emergencies</v>
      </c>
      <c r="LN6" s="154" t="str">
        <f t="shared" si="14"/>
        <v>Accidents and Emergencies</v>
      </c>
      <c r="LO6" s="154" t="str">
        <f t="shared" si="14"/>
        <v>Accidents and Emergencies</v>
      </c>
      <c r="LP6" s="154" t="str">
        <f>LJ6</f>
        <v>Accidents and Emergencies</v>
      </c>
      <c r="LQ6" s="154" t="str">
        <f t="shared" si="14"/>
        <v>Accidents and Emergencies</v>
      </c>
      <c r="LR6" s="154" t="str">
        <f t="shared" si="14"/>
        <v>Accidents and Emergencies</v>
      </c>
      <c r="LS6" s="155" t="str">
        <f t="shared" si="14"/>
        <v>Accidents and Emergencies</v>
      </c>
      <c r="LT6" s="3"/>
      <c r="LU6" s="156" t="s">
        <v>68</v>
      </c>
      <c r="LV6" s="154" t="str">
        <f>LU6</f>
        <v>Major Surgical Procedures</v>
      </c>
      <c r="LW6" s="154" t="str">
        <f t="shared" ref="LW6:MO7" si="15">LV6</f>
        <v>Major Surgical Procedures</v>
      </c>
      <c r="LX6" s="154" t="str">
        <f t="shared" si="15"/>
        <v>Major Surgical Procedures</v>
      </c>
      <c r="LY6" s="154" t="str">
        <f t="shared" si="15"/>
        <v>Major Surgical Procedures</v>
      </c>
      <c r="LZ6" s="154" t="str">
        <f t="shared" si="15"/>
        <v>Major Surgical Procedures</v>
      </c>
      <c r="MA6" s="154" t="str">
        <f t="shared" si="15"/>
        <v>Major Surgical Procedures</v>
      </c>
      <c r="MB6" s="154" t="str">
        <f t="shared" si="15"/>
        <v>Major Surgical Procedures</v>
      </c>
      <c r="MC6" s="154" t="str">
        <f t="shared" si="15"/>
        <v>Major Surgical Procedures</v>
      </c>
      <c r="MD6" s="154" t="str">
        <f t="shared" si="15"/>
        <v>Major Surgical Procedures</v>
      </c>
      <c r="ME6" s="154" t="str">
        <f t="shared" si="15"/>
        <v>Major Surgical Procedures</v>
      </c>
      <c r="MF6" s="154" t="str">
        <f t="shared" si="15"/>
        <v>Major Surgical Procedures</v>
      </c>
      <c r="MG6" s="154" t="str">
        <f t="shared" si="15"/>
        <v>Major Surgical Procedures</v>
      </c>
      <c r="MH6" s="154" t="str">
        <f t="shared" si="15"/>
        <v>Major Surgical Procedures</v>
      </c>
      <c r="MI6" s="154" t="str">
        <f t="shared" si="15"/>
        <v>Major Surgical Procedures</v>
      </c>
      <c r="MJ6" s="154" t="str">
        <f t="shared" si="15"/>
        <v>Major Surgical Procedures</v>
      </c>
      <c r="MK6" s="154" t="str">
        <f t="shared" si="15"/>
        <v>Major Surgical Procedures</v>
      </c>
      <c r="ML6" s="154" t="str">
        <f>MF6</f>
        <v>Major Surgical Procedures</v>
      </c>
      <c r="MM6" s="154" t="str">
        <f t="shared" si="15"/>
        <v>Major Surgical Procedures</v>
      </c>
      <c r="MN6" s="154" t="str">
        <f t="shared" si="15"/>
        <v>Major Surgical Procedures</v>
      </c>
      <c r="MO6" s="155" t="str">
        <f t="shared" si="15"/>
        <v>Major Surgical Procedures</v>
      </c>
      <c r="MP6" s="34"/>
      <c r="MQ6" s="156" t="s">
        <v>72</v>
      </c>
      <c r="MR6" s="154" t="str">
        <f>MQ6</f>
        <v>Minor Surgical Procedures</v>
      </c>
      <c r="MS6" s="154" t="str">
        <f t="shared" ref="MS6:NK7" si="16">MR6</f>
        <v>Minor Surgical Procedures</v>
      </c>
      <c r="MT6" s="154" t="str">
        <f t="shared" si="16"/>
        <v>Minor Surgical Procedures</v>
      </c>
      <c r="MU6" s="154" t="str">
        <f t="shared" si="16"/>
        <v>Minor Surgical Procedures</v>
      </c>
      <c r="MV6" s="154" t="str">
        <f t="shared" si="16"/>
        <v>Minor Surgical Procedures</v>
      </c>
      <c r="MW6" s="154" t="str">
        <f t="shared" si="16"/>
        <v>Minor Surgical Procedures</v>
      </c>
      <c r="MX6" s="154" t="str">
        <f t="shared" si="16"/>
        <v>Minor Surgical Procedures</v>
      </c>
      <c r="MY6" s="154" t="str">
        <f t="shared" si="16"/>
        <v>Minor Surgical Procedures</v>
      </c>
      <c r="MZ6" s="154" t="str">
        <f t="shared" si="16"/>
        <v>Minor Surgical Procedures</v>
      </c>
      <c r="NA6" s="154" t="str">
        <f t="shared" si="16"/>
        <v>Minor Surgical Procedures</v>
      </c>
      <c r="NB6" s="154" t="str">
        <f t="shared" si="16"/>
        <v>Minor Surgical Procedures</v>
      </c>
      <c r="NC6" s="154" t="str">
        <f t="shared" si="16"/>
        <v>Minor Surgical Procedures</v>
      </c>
      <c r="ND6" s="154" t="str">
        <f t="shared" si="16"/>
        <v>Minor Surgical Procedures</v>
      </c>
      <c r="NE6" s="154" t="str">
        <f t="shared" si="16"/>
        <v>Minor Surgical Procedures</v>
      </c>
      <c r="NF6" s="154" t="str">
        <f t="shared" si="16"/>
        <v>Minor Surgical Procedures</v>
      </c>
      <c r="NG6" s="154" t="str">
        <f t="shared" si="16"/>
        <v>Minor Surgical Procedures</v>
      </c>
      <c r="NH6" s="154" t="str">
        <f>NB6</f>
        <v>Minor Surgical Procedures</v>
      </c>
      <c r="NI6" s="154" t="str">
        <f t="shared" si="16"/>
        <v>Minor Surgical Procedures</v>
      </c>
      <c r="NJ6" s="154" t="str">
        <f t="shared" si="16"/>
        <v>Minor Surgical Procedures</v>
      </c>
      <c r="NK6" s="155" t="str">
        <f t="shared" si="16"/>
        <v>Minor Surgical Procedures</v>
      </c>
      <c r="NL6" s="3"/>
      <c r="NM6" s="153" t="s">
        <v>77</v>
      </c>
      <c r="NN6" s="154" t="str">
        <f>NM6</f>
        <v>TB Program - New Patient</v>
      </c>
      <c r="NO6" s="154" t="str">
        <f t="shared" ref="NO6:OG7" si="17">NN6</f>
        <v>TB Program - New Patient</v>
      </c>
      <c r="NP6" s="154" t="str">
        <f t="shared" si="17"/>
        <v>TB Program - New Patient</v>
      </c>
      <c r="NQ6" s="154" t="str">
        <f t="shared" si="17"/>
        <v>TB Program - New Patient</v>
      </c>
      <c r="NR6" s="154" t="str">
        <f t="shared" si="17"/>
        <v>TB Program - New Patient</v>
      </c>
      <c r="NS6" s="154" t="str">
        <f t="shared" si="17"/>
        <v>TB Program - New Patient</v>
      </c>
      <c r="NT6" s="154" t="str">
        <f t="shared" si="17"/>
        <v>TB Program - New Patient</v>
      </c>
      <c r="NU6" s="154" t="str">
        <f t="shared" si="17"/>
        <v>TB Program - New Patient</v>
      </c>
      <c r="NV6" s="154" t="str">
        <f t="shared" si="17"/>
        <v>TB Program - New Patient</v>
      </c>
      <c r="NW6" s="154" t="str">
        <f t="shared" si="17"/>
        <v>TB Program - New Patient</v>
      </c>
      <c r="NX6" s="154" t="str">
        <f t="shared" si="17"/>
        <v>TB Program - New Patient</v>
      </c>
      <c r="NY6" s="154" t="str">
        <f t="shared" si="17"/>
        <v>TB Program - New Patient</v>
      </c>
      <c r="NZ6" s="154" t="str">
        <f t="shared" si="17"/>
        <v>TB Program - New Patient</v>
      </c>
      <c r="OA6" s="154" t="str">
        <f t="shared" si="17"/>
        <v>TB Program - New Patient</v>
      </c>
      <c r="OB6" s="154" t="str">
        <f t="shared" si="17"/>
        <v>TB Program - New Patient</v>
      </c>
      <c r="OC6" s="154" t="str">
        <f t="shared" si="17"/>
        <v>TB Program - New Patient</v>
      </c>
      <c r="OD6" s="154" t="str">
        <f>NX6</f>
        <v>TB Program - New Patient</v>
      </c>
      <c r="OE6" s="154" t="str">
        <f t="shared" si="17"/>
        <v>TB Program - New Patient</v>
      </c>
      <c r="OF6" s="154" t="str">
        <f t="shared" si="17"/>
        <v>TB Program - New Patient</v>
      </c>
      <c r="OG6" s="155" t="str">
        <f t="shared" si="17"/>
        <v>TB Program - New Patient</v>
      </c>
      <c r="OI6" s="153" t="s">
        <v>81</v>
      </c>
      <c r="OJ6" s="154" t="str">
        <f>OI6</f>
        <v>TB Program - Follow-up Patient</v>
      </c>
      <c r="OK6" s="154" t="str">
        <f t="shared" ref="OK6:PC7" si="18">OJ6</f>
        <v>TB Program - Follow-up Patient</v>
      </c>
      <c r="OL6" s="154" t="str">
        <f t="shared" si="18"/>
        <v>TB Program - Follow-up Patient</v>
      </c>
      <c r="OM6" s="154" t="str">
        <f t="shared" si="18"/>
        <v>TB Program - Follow-up Patient</v>
      </c>
      <c r="ON6" s="154" t="str">
        <f t="shared" si="18"/>
        <v>TB Program - Follow-up Patient</v>
      </c>
      <c r="OO6" s="154" t="str">
        <f t="shared" si="18"/>
        <v>TB Program - Follow-up Patient</v>
      </c>
      <c r="OP6" s="154" t="str">
        <f t="shared" si="18"/>
        <v>TB Program - Follow-up Patient</v>
      </c>
      <c r="OQ6" s="154" t="str">
        <f t="shared" si="18"/>
        <v>TB Program - Follow-up Patient</v>
      </c>
      <c r="OR6" s="154" t="str">
        <f t="shared" si="18"/>
        <v>TB Program - Follow-up Patient</v>
      </c>
      <c r="OS6" s="154" t="str">
        <f t="shared" si="18"/>
        <v>TB Program - Follow-up Patient</v>
      </c>
      <c r="OT6" s="154" t="str">
        <f t="shared" si="18"/>
        <v>TB Program - Follow-up Patient</v>
      </c>
      <c r="OU6" s="154" t="str">
        <f t="shared" si="18"/>
        <v>TB Program - Follow-up Patient</v>
      </c>
      <c r="OV6" s="154" t="str">
        <f t="shared" si="18"/>
        <v>TB Program - Follow-up Patient</v>
      </c>
      <c r="OW6" s="154" t="str">
        <f t="shared" si="18"/>
        <v>TB Program - Follow-up Patient</v>
      </c>
      <c r="OX6" s="154" t="str">
        <f t="shared" si="18"/>
        <v>TB Program - Follow-up Patient</v>
      </c>
      <c r="OY6" s="154" t="str">
        <f t="shared" si="18"/>
        <v>TB Program - Follow-up Patient</v>
      </c>
      <c r="OZ6" s="154" t="str">
        <f>OT6</f>
        <v>TB Program - Follow-up Patient</v>
      </c>
      <c r="PA6" s="154" t="str">
        <f t="shared" si="18"/>
        <v>TB Program - Follow-up Patient</v>
      </c>
      <c r="PB6" s="154" t="str">
        <f t="shared" si="18"/>
        <v>TB Program - Follow-up Patient</v>
      </c>
      <c r="PC6" s="155" t="str">
        <f t="shared" si="18"/>
        <v>TB Program - Follow-up Patient</v>
      </c>
      <c r="PD6" s="34"/>
      <c r="PE6" s="153" t="s">
        <v>86</v>
      </c>
      <c r="PF6" s="154" t="str">
        <f>PE6</f>
        <v>Voluntary Counseling and Testing Program - For HIV-Negative</v>
      </c>
      <c r="PG6" s="154" t="str">
        <f t="shared" ref="PG6:PY7" si="19">PF6</f>
        <v>Voluntary Counseling and Testing Program - For HIV-Negative</v>
      </c>
      <c r="PH6" s="154" t="str">
        <f t="shared" si="19"/>
        <v>Voluntary Counseling and Testing Program - For HIV-Negative</v>
      </c>
      <c r="PI6" s="154" t="str">
        <f t="shared" si="19"/>
        <v>Voluntary Counseling and Testing Program - For HIV-Negative</v>
      </c>
      <c r="PJ6" s="154" t="str">
        <f t="shared" si="19"/>
        <v>Voluntary Counseling and Testing Program - For HIV-Negative</v>
      </c>
      <c r="PK6" s="154" t="str">
        <f t="shared" si="19"/>
        <v>Voluntary Counseling and Testing Program - For HIV-Negative</v>
      </c>
      <c r="PL6" s="154" t="str">
        <f t="shared" si="19"/>
        <v>Voluntary Counseling and Testing Program - For HIV-Negative</v>
      </c>
      <c r="PM6" s="154" t="str">
        <f t="shared" si="19"/>
        <v>Voluntary Counseling and Testing Program - For HIV-Negative</v>
      </c>
      <c r="PN6" s="154" t="str">
        <f t="shared" si="19"/>
        <v>Voluntary Counseling and Testing Program - For HIV-Negative</v>
      </c>
      <c r="PO6" s="154" t="str">
        <f t="shared" si="19"/>
        <v>Voluntary Counseling and Testing Program - For HIV-Negative</v>
      </c>
      <c r="PP6" s="154" t="str">
        <f t="shared" si="19"/>
        <v>Voluntary Counseling and Testing Program - For HIV-Negative</v>
      </c>
      <c r="PQ6" s="154" t="str">
        <f t="shared" si="19"/>
        <v>Voluntary Counseling and Testing Program - For HIV-Negative</v>
      </c>
      <c r="PR6" s="154" t="str">
        <f t="shared" si="19"/>
        <v>Voluntary Counseling and Testing Program - For HIV-Negative</v>
      </c>
      <c r="PS6" s="154" t="str">
        <f t="shared" si="19"/>
        <v>Voluntary Counseling and Testing Program - For HIV-Negative</v>
      </c>
      <c r="PT6" s="154" t="str">
        <f t="shared" si="19"/>
        <v>Voluntary Counseling and Testing Program - For HIV-Negative</v>
      </c>
      <c r="PU6" s="154" t="str">
        <f t="shared" si="19"/>
        <v>Voluntary Counseling and Testing Program - For HIV-Negative</v>
      </c>
      <c r="PV6" s="154" t="str">
        <f>PP6</f>
        <v>Voluntary Counseling and Testing Program - For HIV-Negative</v>
      </c>
      <c r="PW6" s="154" t="str">
        <f t="shared" si="19"/>
        <v>Voluntary Counseling and Testing Program - For HIV-Negative</v>
      </c>
      <c r="PX6" s="154" t="str">
        <f t="shared" si="19"/>
        <v>Voluntary Counseling and Testing Program - For HIV-Negative</v>
      </c>
      <c r="PY6" s="155" t="str">
        <f t="shared" si="19"/>
        <v>Voluntary Counseling and Testing Program - For HIV-Negative</v>
      </c>
      <c r="PZ6" s="34"/>
      <c r="QA6" s="153" t="s">
        <v>88</v>
      </c>
      <c r="QB6" s="154" t="str">
        <f>QA6</f>
        <v>Voluntary Counseling and Testing Program - For HIV-Positive</v>
      </c>
      <c r="QC6" s="154" t="str">
        <f t="shared" ref="QC6:QU7" si="20">QB6</f>
        <v>Voluntary Counseling and Testing Program - For HIV-Positive</v>
      </c>
      <c r="QD6" s="154" t="str">
        <f t="shared" si="20"/>
        <v>Voluntary Counseling and Testing Program - For HIV-Positive</v>
      </c>
      <c r="QE6" s="154" t="str">
        <f t="shared" si="20"/>
        <v>Voluntary Counseling and Testing Program - For HIV-Positive</v>
      </c>
      <c r="QF6" s="154" t="str">
        <f t="shared" si="20"/>
        <v>Voluntary Counseling and Testing Program - For HIV-Positive</v>
      </c>
      <c r="QG6" s="154" t="str">
        <f t="shared" si="20"/>
        <v>Voluntary Counseling and Testing Program - For HIV-Positive</v>
      </c>
      <c r="QH6" s="154" t="str">
        <f t="shared" si="20"/>
        <v>Voluntary Counseling and Testing Program - For HIV-Positive</v>
      </c>
      <c r="QI6" s="154" t="str">
        <f t="shared" si="20"/>
        <v>Voluntary Counseling and Testing Program - For HIV-Positive</v>
      </c>
      <c r="QJ6" s="154" t="str">
        <f t="shared" si="20"/>
        <v>Voluntary Counseling and Testing Program - For HIV-Positive</v>
      </c>
      <c r="QK6" s="154" t="str">
        <f t="shared" si="20"/>
        <v>Voluntary Counseling and Testing Program - For HIV-Positive</v>
      </c>
      <c r="QL6" s="154" t="str">
        <f t="shared" si="20"/>
        <v>Voluntary Counseling and Testing Program - For HIV-Positive</v>
      </c>
      <c r="QM6" s="154" t="str">
        <f t="shared" si="20"/>
        <v>Voluntary Counseling and Testing Program - For HIV-Positive</v>
      </c>
      <c r="QN6" s="154" t="str">
        <f t="shared" si="20"/>
        <v>Voluntary Counseling and Testing Program - For HIV-Positive</v>
      </c>
      <c r="QO6" s="154" t="str">
        <f t="shared" si="20"/>
        <v>Voluntary Counseling and Testing Program - For HIV-Positive</v>
      </c>
      <c r="QP6" s="154" t="str">
        <f t="shared" si="20"/>
        <v>Voluntary Counseling and Testing Program - For HIV-Positive</v>
      </c>
      <c r="QQ6" s="154" t="str">
        <f t="shared" si="20"/>
        <v>Voluntary Counseling and Testing Program - For HIV-Positive</v>
      </c>
      <c r="QR6" s="154" t="str">
        <f>QL6</f>
        <v>Voluntary Counseling and Testing Program - For HIV-Positive</v>
      </c>
      <c r="QS6" s="154" t="str">
        <f t="shared" si="20"/>
        <v>Voluntary Counseling and Testing Program - For HIV-Positive</v>
      </c>
      <c r="QT6" s="154" t="str">
        <f t="shared" si="20"/>
        <v>Voluntary Counseling and Testing Program - For HIV-Positive</v>
      </c>
      <c r="QU6" s="155" t="str">
        <f t="shared" si="20"/>
        <v>Voluntary Counseling and Testing Program - For HIV-Positive</v>
      </c>
      <c r="QV6" s="34"/>
      <c r="QW6" s="156" t="s">
        <v>90</v>
      </c>
      <c r="QX6" s="154" t="str">
        <f>QW6</f>
        <v>Male Circumscisions</v>
      </c>
      <c r="QY6" s="154" t="str">
        <f t="shared" ref="QY6:RQ7" si="21">QX6</f>
        <v>Male Circumscisions</v>
      </c>
      <c r="QZ6" s="154" t="str">
        <f t="shared" si="21"/>
        <v>Male Circumscisions</v>
      </c>
      <c r="RA6" s="154" t="str">
        <f t="shared" si="21"/>
        <v>Male Circumscisions</v>
      </c>
      <c r="RB6" s="154" t="str">
        <f t="shared" si="21"/>
        <v>Male Circumscisions</v>
      </c>
      <c r="RC6" s="154" t="str">
        <f t="shared" si="21"/>
        <v>Male Circumscisions</v>
      </c>
      <c r="RD6" s="154" t="str">
        <f t="shared" si="21"/>
        <v>Male Circumscisions</v>
      </c>
      <c r="RE6" s="154" t="str">
        <f t="shared" si="21"/>
        <v>Male Circumscisions</v>
      </c>
      <c r="RF6" s="154" t="str">
        <f t="shared" si="21"/>
        <v>Male Circumscisions</v>
      </c>
      <c r="RG6" s="154" t="str">
        <f t="shared" si="21"/>
        <v>Male Circumscisions</v>
      </c>
      <c r="RH6" s="154" t="str">
        <f t="shared" si="21"/>
        <v>Male Circumscisions</v>
      </c>
      <c r="RI6" s="154" t="str">
        <f t="shared" si="21"/>
        <v>Male Circumscisions</v>
      </c>
      <c r="RJ6" s="154" t="str">
        <f t="shared" si="21"/>
        <v>Male Circumscisions</v>
      </c>
      <c r="RK6" s="154" t="str">
        <f t="shared" si="21"/>
        <v>Male Circumscisions</v>
      </c>
      <c r="RL6" s="154" t="str">
        <f t="shared" si="21"/>
        <v>Male Circumscisions</v>
      </c>
      <c r="RM6" s="154" t="str">
        <f t="shared" si="21"/>
        <v>Male Circumscisions</v>
      </c>
      <c r="RN6" s="154" t="str">
        <f>RH6</f>
        <v>Male Circumscisions</v>
      </c>
      <c r="RO6" s="154" t="str">
        <f t="shared" si="21"/>
        <v>Male Circumscisions</v>
      </c>
      <c r="RP6" s="154" t="str">
        <f t="shared" si="21"/>
        <v>Male Circumscisions</v>
      </c>
      <c r="RQ6" s="155" t="str">
        <f t="shared" si="21"/>
        <v>Male Circumscisions</v>
      </c>
      <c r="RS6" s="153" t="s">
        <v>92</v>
      </c>
      <c r="RT6" s="154" t="str">
        <f>RS6</f>
        <v>HIV/AIDS Program - New Adult</v>
      </c>
      <c r="RU6" s="154" t="str">
        <f t="shared" ref="RU6:SM7" si="22">RT6</f>
        <v>HIV/AIDS Program - New Adult</v>
      </c>
      <c r="RV6" s="154" t="str">
        <f t="shared" si="22"/>
        <v>HIV/AIDS Program - New Adult</v>
      </c>
      <c r="RW6" s="154" t="str">
        <f t="shared" si="22"/>
        <v>HIV/AIDS Program - New Adult</v>
      </c>
      <c r="RX6" s="154" t="str">
        <f t="shared" si="22"/>
        <v>HIV/AIDS Program - New Adult</v>
      </c>
      <c r="RY6" s="154" t="str">
        <f t="shared" si="22"/>
        <v>HIV/AIDS Program - New Adult</v>
      </c>
      <c r="RZ6" s="154" t="str">
        <f t="shared" si="22"/>
        <v>HIV/AIDS Program - New Adult</v>
      </c>
      <c r="SA6" s="154" t="str">
        <f t="shared" si="22"/>
        <v>HIV/AIDS Program - New Adult</v>
      </c>
      <c r="SB6" s="154" t="str">
        <f t="shared" si="22"/>
        <v>HIV/AIDS Program - New Adult</v>
      </c>
      <c r="SC6" s="154" t="str">
        <f t="shared" si="22"/>
        <v>HIV/AIDS Program - New Adult</v>
      </c>
      <c r="SD6" s="154" t="str">
        <f t="shared" si="22"/>
        <v>HIV/AIDS Program - New Adult</v>
      </c>
      <c r="SE6" s="154" t="str">
        <f t="shared" si="22"/>
        <v>HIV/AIDS Program - New Adult</v>
      </c>
      <c r="SF6" s="154" t="str">
        <f t="shared" si="22"/>
        <v>HIV/AIDS Program - New Adult</v>
      </c>
      <c r="SG6" s="154" t="str">
        <f t="shared" si="22"/>
        <v>HIV/AIDS Program - New Adult</v>
      </c>
      <c r="SH6" s="154" t="str">
        <f t="shared" si="22"/>
        <v>HIV/AIDS Program - New Adult</v>
      </c>
      <c r="SI6" s="154" t="str">
        <f t="shared" si="22"/>
        <v>HIV/AIDS Program - New Adult</v>
      </c>
      <c r="SJ6" s="154" t="str">
        <f>SD6</f>
        <v>HIV/AIDS Program - New Adult</v>
      </c>
      <c r="SK6" s="154" t="str">
        <f t="shared" si="22"/>
        <v>HIV/AIDS Program - New Adult</v>
      </c>
      <c r="SL6" s="154" t="str">
        <f t="shared" si="22"/>
        <v>HIV/AIDS Program - New Adult</v>
      </c>
      <c r="SM6" s="155" t="str">
        <f t="shared" si="22"/>
        <v>HIV/AIDS Program - New Adult</v>
      </c>
      <c r="SO6" s="153" t="s">
        <v>94</v>
      </c>
      <c r="SP6" s="154" t="str">
        <f>SO6</f>
        <v>HIV/AIDS Program - Established Medically Complex</v>
      </c>
      <c r="SQ6" s="154" t="str">
        <f t="shared" ref="SQ6:TI7" si="23">SP6</f>
        <v>HIV/AIDS Program - Established Medically Complex</v>
      </c>
      <c r="SR6" s="154" t="str">
        <f t="shared" si="23"/>
        <v>HIV/AIDS Program - Established Medically Complex</v>
      </c>
      <c r="SS6" s="154" t="str">
        <f t="shared" si="23"/>
        <v>HIV/AIDS Program - Established Medically Complex</v>
      </c>
      <c r="ST6" s="154" t="str">
        <f t="shared" si="23"/>
        <v>HIV/AIDS Program - Established Medically Complex</v>
      </c>
      <c r="SU6" s="154" t="str">
        <f t="shared" si="23"/>
        <v>HIV/AIDS Program - Established Medically Complex</v>
      </c>
      <c r="SV6" s="154" t="str">
        <f t="shared" si="23"/>
        <v>HIV/AIDS Program - Established Medically Complex</v>
      </c>
      <c r="SW6" s="154" t="str">
        <f t="shared" si="23"/>
        <v>HIV/AIDS Program - Established Medically Complex</v>
      </c>
      <c r="SX6" s="154" t="str">
        <f t="shared" si="23"/>
        <v>HIV/AIDS Program - Established Medically Complex</v>
      </c>
      <c r="SY6" s="154" t="str">
        <f t="shared" si="23"/>
        <v>HIV/AIDS Program - Established Medically Complex</v>
      </c>
      <c r="SZ6" s="154" t="str">
        <f t="shared" si="23"/>
        <v>HIV/AIDS Program - Established Medically Complex</v>
      </c>
      <c r="TA6" s="154" t="str">
        <f t="shared" si="23"/>
        <v>HIV/AIDS Program - Established Medically Complex</v>
      </c>
      <c r="TB6" s="154" t="str">
        <f t="shared" si="23"/>
        <v>HIV/AIDS Program - Established Medically Complex</v>
      </c>
      <c r="TC6" s="154" t="str">
        <f t="shared" si="23"/>
        <v>HIV/AIDS Program - Established Medically Complex</v>
      </c>
      <c r="TD6" s="154" t="str">
        <f t="shared" si="23"/>
        <v>HIV/AIDS Program - Established Medically Complex</v>
      </c>
      <c r="TE6" s="154" t="str">
        <f t="shared" si="23"/>
        <v>HIV/AIDS Program - Established Medically Complex</v>
      </c>
      <c r="TF6" s="154" t="str">
        <f>SZ6</f>
        <v>HIV/AIDS Program - Established Medically Complex</v>
      </c>
      <c r="TG6" s="154" t="str">
        <f t="shared" si="23"/>
        <v>HIV/AIDS Program - Established Medically Complex</v>
      </c>
      <c r="TH6" s="154" t="str">
        <f t="shared" si="23"/>
        <v>HIV/AIDS Program - Established Medically Complex</v>
      </c>
      <c r="TI6" s="155" t="str">
        <f t="shared" si="23"/>
        <v>HIV/AIDS Program - Established Medically Complex</v>
      </c>
      <c r="TJ6" s="34"/>
      <c r="TK6" s="156" t="s">
        <v>96</v>
      </c>
      <c r="TL6" s="154" t="str">
        <f>TK6</f>
        <v>HIV/AIDS Program - Established Non Medically Complex</v>
      </c>
      <c r="TM6" s="154" t="str">
        <f t="shared" ref="TM6:UE7" si="24">TL6</f>
        <v>HIV/AIDS Program - Established Non Medically Complex</v>
      </c>
      <c r="TN6" s="154" t="str">
        <f t="shared" si="24"/>
        <v>HIV/AIDS Program - Established Non Medically Complex</v>
      </c>
      <c r="TO6" s="154" t="str">
        <f t="shared" si="24"/>
        <v>HIV/AIDS Program - Established Non Medically Complex</v>
      </c>
      <c r="TP6" s="154" t="str">
        <f t="shared" si="24"/>
        <v>HIV/AIDS Program - Established Non Medically Complex</v>
      </c>
      <c r="TQ6" s="154" t="str">
        <f t="shared" si="24"/>
        <v>HIV/AIDS Program - Established Non Medically Complex</v>
      </c>
      <c r="TR6" s="154" t="str">
        <f t="shared" si="24"/>
        <v>HIV/AIDS Program - Established Non Medically Complex</v>
      </c>
      <c r="TS6" s="154" t="str">
        <f t="shared" si="24"/>
        <v>HIV/AIDS Program - Established Non Medically Complex</v>
      </c>
      <c r="TT6" s="154" t="str">
        <f t="shared" si="24"/>
        <v>HIV/AIDS Program - Established Non Medically Complex</v>
      </c>
      <c r="TU6" s="154" t="str">
        <f t="shared" si="24"/>
        <v>HIV/AIDS Program - Established Non Medically Complex</v>
      </c>
      <c r="TV6" s="154" t="str">
        <f t="shared" si="24"/>
        <v>HIV/AIDS Program - Established Non Medically Complex</v>
      </c>
      <c r="TW6" s="154" t="str">
        <f t="shared" si="24"/>
        <v>HIV/AIDS Program - Established Non Medically Complex</v>
      </c>
      <c r="TX6" s="154" t="str">
        <f t="shared" si="24"/>
        <v>HIV/AIDS Program - Established Non Medically Complex</v>
      </c>
      <c r="TY6" s="154" t="str">
        <f t="shared" si="24"/>
        <v>HIV/AIDS Program - Established Non Medically Complex</v>
      </c>
      <c r="TZ6" s="154" t="str">
        <f t="shared" si="24"/>
        <v>HIV/AIDS Program - Established Non Medically Complex</v>
      </c>
      <c r="UA6" s="154" t="str">
        <f t="shared" si="24"/>
        <v>HIV/AIDS Program - Established Non Medically Complex</v>
      </c>
      <c r="UB6" s="154" t="str">
        <f>TV6</f>
        <v>HIV/AIDS Program - Established Non Medically Complex</v>
      </c>
      <c r="UC6" s="154" t="str">
        <f t="shared" si="24"/>
        <v>HIV/AIDS Program - Established Non Medically Complex</v>
      </c>
      <c r="UD6" s="154" t="str">
        <f t="shared" si="24"/>
        <v>HIV/AIDS Program - Established Non Medically Complex</v>
      </c>
      <c r="UE6" s="155" t="str">
        <f t="shared" si="24"/>
        <v>HIV/AIDS Program - Established Non Medically Complex</v>
      </c>
      <c r="UG6" s="153" t="s">
        <v>98</v>
      </c>
      <c r="UH6" s="154" t="str">
        <f>UG6</f>
        <v>HIV/AIDS Program - PMTCT</v>
      </c>
      <c r="UI6" s="154" t="str">
        <f t="shared" ref="UI6:VA7" si="25">UH6</f>
        <v>HIV/AIDS Program - PMTCT</v>
      </c>
      <c r="UJ6" s="154" t="str">
        <f t="shared" si="25"/>
        <v>HIV/AIDS Program - PMTCT</v>
      </c>
      <c r="UK6" s="154" t="str">
        <f t="shared" si="25"/>
        <v>HIV/AIDS Program - PMTCT</v>
      </c>
      <c r="UL6" s="154" t="str">
        <f t="shared" si="25"/>
        <v>HIV/AIDS Program - PMTCT</v>
      </c>
      <c r="UM6" s="154" t="str">
        <f t="shared" si="25"/>
        <v>HIV/AIDS Program - PMTCT</v>
      </c>
      <c r="UN6" s="154" t="str">
        <f t="shared" si="25"/>
        <v>HIV/AIDS Program - PMTCT</v>
      </c>
      <c r="UO6" s="154" t="str">
        <f t="shared" si="25"/>
        <v>HIV/AIDS Program - PMTCT</v>
      </c>
      <c r="UP6" s="154" t="str">
        <f t="shared" si="25"/>
        <v>HIV/AIDS Program - PMTCT</v>
      </c>
      <c r="UQ6" s="154" t="str">
        <f t="shared" si="25"/>
        <v>HIV/AIDS Program - PMTCT</v>
      </c>
      <c r="UR6" s="154" t="str">
        <f t="shared" si="25"/>
        <v>HIV/AIDS Program - PMTCT</v>
      </c>
      <c r="US6" s="154" t="str">
        <f t="shared" si="25"/>
        <v>HIV/AIDS Program - PMTCT</v>
      </c>
      <c r="UT6" s="154" t="str">
        <f t="shared" si="25"/>
        <v>HIV/AIDS Program - PMTCT</v>
      </c>
      <c r="UU6" s="154" t="str">
        <f t="shared" si="25"/>
        <v>HIV/AIDS Program - PMTCT</v>
      </c>
      <c r="UV6" s="154" t="str">
        <f t="shared" si="25"/>
        <v>HIV/AIDS Program - PMTCT</v>
      </c>
      <c r="UW6" s="154" t="str">
        <f t="shared" si="25"/>
        <v>HIV/AIDS Program - PMTCT</v>
      </c>
      <c r="UX6" s="154" t="str">
        <f>UR6</f>
        <v>HIV/AIDS Program - PMTCT</v>
      </c>
      <c r="UY6" s="154" t="str">
        <f t="shared" si="25"/>
        <v>HIV/AIDS Program - PMTCT</v>
      </c>
      <c r="UZ6" s="154" t="str">
        <f t="shared" si="25"/>
        <v>HIV/AIDS Program - PMTCT</v>
      </c>
      <c r="VA6" s="155" t="str">
        <f t="shared" si="25"/>
        <v>HIV/AIDS Program - PMTCT</v>
      </c>
      <c r="VB6" s="34"/>
      <c r="VC6" s="156" t="s">
        <v>100</v>
      </c>
      <c r="VD6" s="154" t="str">
        <f>VC6</f>
        <v>HIV/AIDS Program - Pediatric</v>
      </c>
      <c r="VE6" s="154" t="str">
        <f t="shared" ref="VE6:VW7" si="26">VD6</f>
        <v>HIV/AIDS Program - Pediatric</v>
      </c>
      <c r="VF6" s="154" t="str">
        <f t="shared" si="26"/>
        <v>HIV/AIDS Program - Pediatric</v>
      </c>
      <c r="VG6" s="154" t="str">
        <f t="shared" si="26"/>
        <v>HIV/AIDS Program - Pediatric</v>
      </c>
      <c r="VH6" s="154" t="str">
        <f t="shared" si="26"/>
        <v>HIV/AIDS Program - Pediatric</v>
      </c>
      <c r="VI6" s="154" t="str">
        <f t="shared" si="26"/>
        <v>HIV/AIDS Program - Pediatric</v>
      </c>
      <c r="VJ6" s="154" t="str">
        <f t="shared" si="26"/>
        <v>HIV/AIDS Program - Pediatric</v>
      </c>
      <c r="VK6" s="154" t="str">
        <f t="shared" si="26"/>
        <v>HIV/AIDS Program - Pediatric</v>
      </c>
      <c r="VL6" s="154" t="str">
        <f t="shared" si="26"/>
        <v>HIV/AIDS Program - Pediatric</v>
      </c>
      <c r="VM6" s="154" t="str">
        <f t="shared" si="26"/>
        <v>HIV/AIDS Program - Pediatric</v>
      </c>
      <c r="VN6" s="154" t="str">
        <f t="shared" si="26"/>
        <v>HIV/AIDS Program - Pediatric</v>
      </c>
      <c r="VO6" s="154" t="str">
        <f t="shared" si="26"/>
        <v>HIV/AIDS Program - Pediatric</v>
      </c>
      <c r="VP6" s="154" t="str">
        <f t="shared" si="26"/>
        <v>HIV/AIDS Program - Pediatric</v>
      </c>
      <c r="VQ6" s="154" t="str">
        <f t="shared" si="26"/>
        <v>HIV/AIDS Program - Pediatric</v>
      </c>
      <c r="VR6" s="154" t="str">
        <f t="shared" si="26"/>
        <v>HIV/AIDS Program - Pediatric</v>
      </c>
      <c r="VS6" s="154" t="str">
        <f t="shared" si="26"/>
        <v>HIV/AIDS Program - Pediatric</v>
      </c>
      <c r="VT6" s="154" t="str">
        <f>VN6</f>
        <v>HIV/AIDS Program - Pediatric</v>
      </c>
      <c r="VU6" s="154" t="str">
        <f t="shared" si="26"/>
        <v>HIV/AIDS Program - Pediatric</v>
      </c>
      <c r="VV6" s="154" t="str">
        <f t="shared" si="26"/>
        <v>HIV/AIDS Program - Pediatric</v>
      </c>
      <c r="VW6" s="155" t="str">
        <f t="shared" si="26"/>
        <v>HIV/AIDS Program - Pediatric</v>
      </c>
      <c r="VY6" s="153" t="s">
        <v>103</v>
      </c>
      <c r="VZ6" s="154" t="str">
        <f>VY6</f>
        <v>Laboratory - Haematology</v>
      </c>
      <c r="WA6" s="154" t="str">
        <f t="shared" ref="WA6:WO7" si="27">VZ6</f>
        <v>Laboratory - Haematology</v>
      </c>
      <c r="WB6" s="154" t="str">
        <f t="shared" si="27"/>
        <v>Laboratory - Haematology</v>
      </c>
      <c r="WC6" s="154" t="str">
        <f t="shared" si="27"/>
        <v>Laboratory - Haematology</v>
      </c>
      <c r="WD6" s="154" t="str">
        <f t="shared" si="27"/>
        <v>Laboratory - Haematology</v>
      </c>
      <c r="WE6" s="154" t="str">
        <f t="shared" si="27"/>
        <v>Laboratory - Haematology</v>
      </c>
      <c r="WF6" s="154" t="str">
        <f t="shared" si="27"/>
        <v>Laboratory - Haematology</v>
      </c>
      <c r="WG6" s="154" t="str">
        <f t="shared" si="27"/>
        <v>Laboratory - Haematology</v>
      </c>
      <c r="WH6" s="154" t="str">
        <f t="shared" si="27"/>
        <v>Laboratory - Haematology</v>
      </c>
      <c r="WI6" s="154" t="str">
        <f t="shared" si="27"/>
        <v>Laboratory - Haematology</v>
      </c>
      <c r="WJ6" s="154" t="str">
        <f t="shared" si="27"/>
        <v>Laboratory - Haematology</v>
      </c>
      <c r="WK6" s="154" t="str">
        <f t="shared" si="27"/>
        <v>Laboratory - Haematology</v>
      </c>
      <c r="WL6" s="154" t="str">
        <f t="shared" si="27"/>
        <v>Laboratory - Haematology</v>
      </c>
      <c r="WM6" s="154" t="str">
        <f t="shared" si="27"/>
        <v>Laboratory - Haematology</v>
      </c>
      <c r="WN6" s="154" t="str">
        <f t="shared" si="27"/>
        <v>Laboratory - Haematology</v>
      </c>
      <c r="WO6" s="154" t="str">
        <f t="shared" si="27"/>
        <v>Laboratory - Haematology</v>
      </c>
      <c r="WP6" s="154" t="str">
        <f>WJ6</f>
        <v>Laboratory - Haematology</v>
      </c>
      <c r="WQ6" s="154" t="str">
        <f t="shared" ref="WQ6:WS7" si="28">WP6</f>
        <v>Laboratory - Haematology</v>
      </c>
      <c r="WR6" s="154" t="str">
        <f t="shared" si="28"/>
        <v>Laboratory - Haematology</v>
      </c>
      <c r="WS6" s="155" t="str">
        <f t="shared" si="28"/>
        <v>Laboratory - Haematology</v>
      </c>
      <c r="WT6" s="34"/>
      <c r="WU6" s="156" t="s">
        <v>885</v>
      </c>
      <c r="WV6" s="154" t="str">
        <f>WU6</f>
        <v>Laboratory - POC</v>
      </c>
      <c r="WW6" s="154" t="str">
        <f t="shared" ref="WW6:XK7" si="29">WV6</f>
        <v>Laboratory - POC</v>
      </c>
      <c r="WX6" s="154" t="str">
        <f t="shared" si="29"/>
        <v>Laboratory - POC</v>
      </c>
      <c r="WY6" s="154" t="str">
        <f t="shared" si="29"/>
        <v>Laboratory - POC</v>
      </c>
      <c r="WZ6" s="154" t="str">
        <f t="shared" si="29"/>
        <v>Laboratory - POC</v>
      </c>
      <c r="XA6" s="154" t="str">
        <f t="shared" si="29"/>
        <v>Laboratory - POC</v>
      </c>
      <c r="XB6" s="154" t="str">
        <f t="shared" si="29"/>
        <v>Laboratory - POC</v>
      </c>
      <c r="XC6" s="154" t="str">
        <f t="shared" si="29"/>
        <v>Laboratory - POC</v>
      </c>
      <c r="XD6" s="154" t="str">
        <f t="shared" si="29"/>
        <v>Laboratory - POC</v>
      </c>
      <c r="XE6" s="154" t="str">
        <f t="shared" si="29"/>
        <v>Laboratory - POC</v>
      </c>
      <c r="XF6" s="154" t="str">
        <f t="shared" si="29"/>
        <v>Laboratory - POC</v>
      </c>
      <c r="XG6" s="154" t="str">
        <f t="shared" si="29"/>
        <v>Laboratory - POC</v>
      </c>
      <c r="XH6" s="154" t="str">
        <f t="shared" si="29"/>
        <v>Laboratory - POC</v>
      </c>
      <c r="XI6" s="154" t="str">
        <f t="shared" si="29"/>
        <v>Laboratory - POC</v>
      </c>
      <c r="XJ6" s="154" t="str">
        <f t="shared" si="29"/>
        <v>Laboratory - POC</v>
      </c>
      <c r="XK6" s="154" t="str">
        <f t="shared" si="29"/>
        <v>Laboratory - POC</v>
      </c>
      <c r="XL6" s="154" t="str">
        <f>XF6</f>
        <v>Laboratory - POC</v>
      </c>
      <c r="XM6" s="154" t="str">
        <f t="shared" ref="XM6:XO7" si="30">XL6</f>
        <v>Laboratory - POC</v>
      </c>
      <c r="XN6" s="154" t="str">
        <f t="shared" si="30"/>
        <v>Laboratory - POC</v>
      </c>
      <c r="XO6" s="155" t="str">
        <f t="shared" si="30"/>
        <v>Laboratory - POC</v>
      </c>
      <c r="XP6" s="34"/>
      <c r="XQ6" s="156" t="s">
        <v>105</v>
      </c>
      <c r="XR6" s="154" t="str">
        <f>XQ6</f>
        <v>Laboratory - Parasitology</v>
      </c>
      <c r="XS6" s="154" t="str">
        <f t="shared" ref="XS6:YK7" si="31">XR6</f>
        <v>Laboratory - Parasitology</v>
      </c>
      <c r="XT6" s="154" t="str">
        <f t="shared" si="31"/>
        <v>Laboratory - Parasitology</v>
      </c>
      <c r="XU6" s="154" t="str">
        <f t="shared" si="31"/>
        <v>Laboratory - Parasitology</v>
      </c>
      <c r="XV6" s="154" t="str">
        <f t="shared" si="31"/>
        <v>Laboratory - Parasitology</v>
      </c>
      <c r="XW6" s="154" t="str">
        <f t="shared" si="31"/>
        <v>Laboratory - Parasitology</v>
      </c>
      <c r="XX6" s="154" t="str">
        <f t="shared" si="31"/>
        <v>Laboratory - Parasitology</v>
      </c>
      <c r="XY6" s="154" t="str">
        <f t="shared" si="31"/>
        <v>Laboratory - Parasitology</v>
      </c>
      <c r="XZ6" s="154" t="str">
        <f t="shared" si="31"/>
        <v>Laboratory - Parasitology</v>
      </c>
      <c r="YA6" s="154" t="str">
        <f t="shared" si="31"/>
        <v>Laboratory - Parasitology</v>
      </c>
      <c r="YB6" s="154" t="str">
        <f t="shared" si="31"/>
        <v>Laboratory - Parasitology</v>
      </c>
      <c r="YC6" s="154" t="str">
        <f t="shared" si="31"/>
        <v>Laboratory - Parasitology</v>
      </c>
      <c r="YD6" s="154" t="str">
        <f t="shared" si="31"/>
        <v>Laboratory - Parasitology</v>
      </c>
      <c r="YE6" s="154" t="str">
        <f t="shared" si="31"/>
        <v>Laboratory - Parasitology</v>
      </c>
      <c r="YF6" s="154" t="str">
        <f t="shared" si="31"/>
        <v>Laboratory - Parasitology</v>
      </c>
      <c r="YG6" s="154" t="str">
        <f t="shared" si="31"/>
        <v>Laboratory - Parasitology</v>
      </c>
      <c r="YH6" s="154" t="str">
        <f>YB6</f>
        <v>Laboratory - Parasitology</v>
      </c>
      <c r="YI6" s="154" t="str">
        <f t="shared" si="31"/>
        <v>Laboratory - Parasitology</v>
      </c>
      <c r="YJ6" s="154" t="str">
        <f t="shared" si="31"/>
        <v>Laboratory - Parasitology</v>
      </c>
      <c r="YK6" s="155" t="str">
        <f t="shared" si="31"/>
        <v>Laboratory - Parasitology</v>
      </c>
      <c r="YM6" s="156" t="s">
        <v>107</v>
      </c>
      <c r="YN6" s="154" t="str">
        <f>YM6</f>
        <v>Laboratory - Biochemistry</v>
      </c>
      <c r="YO6" s="154" t="str">
        <f t="shared" ref="YO6:ZG7" si="32">YN6</f>
        <v>Laboratory - Biochemistry</v>
      </c>
      <c r="YP6" s="154" t="str">
        <f t="shared" si="32"/>
        <v>Laboratory - Biochemistry</v>
      </c>
      <c r="YQ6" s="154" t="str">
        <f t="shared" si="32"/>
        <v>Laboratory - Biochemistry</v>
      </c>
      <c r="YR6" s="154" t="str">
        <f t="shared" si="32"/>
        <v>Laboratory - Biochemistry</v>
      </c>
      <c r="YS6" s="154" t="str">
        <f t="shared" si="32"/>
        <v>Laboratory - Biochemistry</v>
      </c>
      <c r="YT6" s="154" t="str">
        <f t="shared" si="32"/>
        <v>Laboratory - Biochemistry</v>
      </c>
      <c r="YU6" s="154" t="str">
        <f t="shared" si="32"/>
        <v>Laboratory - Biochemistry</v>
      </c>
      <c r="YV6" s="154" t="str">
        <f t="shared" si="32"/>
        <v>Laboratory - Biochemistry</v>
      </c>
      <c r="YW6" s="154" t="str">
        <f t="shared" si="32"/>
        <v>Laboratory - Biochemistry</v>
      </c>
      <c r="YX6" s="154" t="str">
        <f t="shared" si="32"/>
        <v>Laboratory - Biochemistry</v>
      </c>
      <c r="YY6" s="154" t="str">
        <f t="shared" si="32"/>
        <v>Laboratory - Biochemistry</v>
      </c>
      <c r="YZ6" s="154" t="str">
        <f t="shared" si="32"/>
        <v>Laboratory - Biochemistry</v>
      </c>
      <c r="ZA6" s="154" t="str">
        <f t="shared" si="32"/>
        <v>Laboratory - Biochemistry</v>
      </c>
      <c r="ZB6" s="154" t="str">
        <f t="shared" si="32"/>
        <v>Laboratory - Biochemistry</v>
      </c>
      <c r="ZC6" s="154" t="str">
        <f t="shared" si="32"/>
        <v>Laboratory - Biochemistry</v>
      </c>
      <c r="ZD6" s="154" t="str">
        <f>YX6</f>
        <v>Laboratory - Biochemistry</v>
      </c>
      <c r="ZE6" s="154" t="str">
        <f t="shared" si="32"/>
        <v>Laboratory - Biochemistry</v>
      </c>
      <c r="ZF6" s="154" t="str">
        <f t="shared" si="32"/>
        <v>Laboratory - Biochemistry</v>
      </c>
      <c r="ZG6" s="155" t="str">
        <f t="shared" si="32"/>
        <v>Laboratory - Biochemistry</v>
      </c>
      <c r="ZI6" s="156" t="s">
        <v>109</v>
      </c>
      <c r="ZJ6" s="154" t="str">
        <f>ZI6</f>
        <v>Laboratory - Microbiology</v>
      </c>
      <c r="ZK6" s="154" t="str">
        <f t="shared" ref="ZK6:AAC7" si="33">ZJ6</f>
        <v>Laboratory - Microbiology</v>
      </c>
      <c r="ZL6" s="154" t="str">
        <f t="shared" si="33"/>
        <v>Laboratory - Microbiology</v>
      </c>
      <c r="ZM6" s="154" t="str">
        <f t="shared" si="33"/>
        <v>Laboratory - Microbiology</v>
      </c>
      <c r="ZN6" s="154" t="str">
        <f t="shared" si="33"/>
        <v>Laboratory - Microbiology</v>
      </c>
      <c r="ZO6" s="154" t="str">
        <f t="shared" si="33"/>
        <v>Laboratory - Microbiology</v>
      </c>
      <c r="ZP6" s="154" t="str">
        <f t="shared" si="33"/>
        <v>Laboratory - Microbiology</v>
      </c>
      <c r="ZQ6" s="154" t="str">
        <f t="shared" si="33"/>
        <v>Laboratory - Microbiology</v>
      </c>
      <c r="ZR6" s="154" t="str">
        <f t="shared" si="33"/>
        <v>Laboratory - Microbiology</v>
      </c>
      <c r="ZS6" s="154" t="str">
        <f t="shared" si="33"/>
        <v>Laboratory - Microbiology</v>
      </c>
      <c r="ZT6" s="154" t="str">
        <f t="shared" si="33"/>
        <v>Laboratory - Microbiology</v>
      </c>
      <c r="ZU6" s="154" t="str">
        <f t="shared" si="33"/>
        <v>Laboratory - Microbiology</v>
      </c>
      <c r="ZV6" s="154" t="str">
        <f t="shared" si="33"/>
        <v>Laboratory - Microbiology</v>
      </c>
      <c r="ZW6" s="154" t="str">
        <f t="shared" si="33"/>
        <v>Laboratory - Microbiology</v>
      </c>
      <c r="ZX6" s="154" t="str">
        <f t="shared" si="33"/>
        <v>Laboratory - Microbiology</v>
      </c>
      <c r="ZY6" s="154" t="str">
        <f t="shared" si="33"/>
        <v>Laboratory - Microbiology</v>
      </c>
      <c r="ZZ6" s="154" t="str">
        <f>ZT6</f>
        <v>Laboratory - Microbiology</v>
      </c>
      <c r="AAA6" s="154" t="str">
        <f t="shared" si="33"/>
        <v>Laboratory - Microbiology</v>
      </c>
      <c r="AAB6" s="154" t="str">
        <f t="shared" si="33"/>
        <v>Laboratory - Microbiology</v>
      </c>
      <c r="AAC6" s="155" t="str">
        <f t="shared" si="33"/>
        <v>Laboratory - Microbiology</v>
      </c>
      <c r="AAE6" s="156" t="s">
        <v>111</v>
      </c>
      <c r="AAF6" s="154" t="str">
        <f>AAE6</f>
        <v>Laboratory - Molecular</v>
      </c>
      <c r="AAG6" s="154" t="str">
        <f t="shared" ref="AAG6:AAY7" si="34">AAF6</f>
        <v>Laboratory - Molecular</v>
      </c>
      <c r="AAH6" s="154" t="str">
        <f t="shared" si="34"/>
        <v>Laboratory - Molecular</v>
      </c>
      <c r="AAI6" s="154" t="str">
        <f t="shared" si="34"/>
        <v>Laboratory - Molecular</v>
      </c>
      <c r="AAJ6" s="154" t="str">
        <f t="shared" si="34"/>
        <v>Laboratory - Molecular</v>
      </c>
      <c r="AAK6" s="154" t="str">
        <f t="shared" si="34"/>
        <v>Laboratory - Molecular</v>
      </c>
      <c r="AAL6" s="154" t="str">
        <f t="shared" si="34"/>
        <v>Laboratory - Molecular</v>
      </c>
      <c r="AAM6" s="154" t="str">
        <f t="shared" si="34"/>
        <v>Laboratory - Molecular</v>
      </c>
      <c r="AAN6" s="154" t="str">
        <f t="shared" si="34"/>
        <v>Laboratory - Molecular</v>
      </c>
      <c r="AAO6" s="154" t="str">
        <f t="shared" si="34"/>
        <v>Laboratory - Molecular</v>
      </c>
      <c r="AAP6" s="154" t="str">
        <f t="shared" si="34"/>
        <v>Laboratory - Molecular</v>
      </c>
      <c r="AAQ6" s="154" t="str">
        <f t="shared" si="34"/>
        <v>Laboratory - Molecular</v>
      </c>
      <c r="AAR6" s="154" t="str">
        <f t="shared" si="34"/>
        <v>Laboratory - Molecular</v>
      </c>
      <c r="AAS6" s="154" t="str">
        <f t="shared" si="34"/>
        <v>Laboratory - Molecular</v>
      </c>
      <c r="AAT6" s="154" t="str">
        <f t="shared" si="34"/>
        <v>Laboratory - Molecular</v>
      </c>
      <c r="AAU6" s="154" t="str">
        <f t="shared" si="34"/>
        <v>Laboratory - Molecular</v>
      </c>
      <c r="AAV6" s="154" t="str">
        <f>AAP6</f>
        <v>Laboratory - Molecular</v>
      </c>
      <c r="AAW6" s="154" t="str">
        <f t="shared" si="34"/>
        <v>Laboratory - Molecular</v>
      </c>
      <c r="AAX6" s="154" t="str">
        <f t="shared" si="34"/>
        <v>Laboratory - Molecular</v>
      </c>
      <c r="AAY6" s="155" t="str">
        <f t="shared" si="34"/>
        <v>Laboratory - Molecular</v>
      </c>
      <c r="AAZ6" s="139"/>
      <c r="ABA6" s="156" t="s">
        <v>113</v>
      </c>
      <c r="ABB6" s="154" t="str">
        <f>ABA6</f>
        <v>Laboratory - TB Microscopy</v>
      </c>
      <c r="ABC6" s="154" t="str">
        <f t="shared" ref="ABC6:ABU7" si="35">ABB6</f>
        <v>Laboratory - TB Microscopy</v>
      </c>
      <c r="ABD6" s="154" t="str">
        <f t="shared" si="35"/>
        <v>Laboratory - TB Microscopy</v>
      </c>
      <c r="ABE6" s="154" t="str">
        <f t="shared" si="35"/>
        <v>Laboratory - TB Microscopy</v>
      </c>
      <c r="ABF6" s="154" t="str">
        <f t="shared" si="35"/>
        <v>Laboratory - TB Microscopy</v>
      </c>
      <c r="ABG6" s="154" t="str">
        <f t="shared" si="35"/>
        <v>Laboratory - TB Microscopy</v>
      </c>
      <c r="ABH6" s="154" t="str">
        <f t="shared" si="35"/>
        <v>Laboratory - TB Microscopy</v>
      </c>
      <c r="ABI6" s="154" t="str">
        <f t="shared" si="35"/>
        <v>Laboratory - TB Microscopy</v>
      </c>
      <c r="ABJ6" s="154" t="str">
        <f t="shared" si="35"/>
        <v>Laboratory - TB Microscopy</v>
      </c>
      <c r="ABK6" s="154" t="str">
        <f t="shared" si="35"/>
        <v>Laboratory - TB Microscopy</v>
      </c>
      <c r="ABL6" s="154" t="str">
        <f t="shared" si="35"/>
        <v>Laboratory - TB Microscopy</v>
      </c>
      <c r="ABM6" s="154" t="str">
        <f t="shared" si="35"/>
        <v>Laboratory - TB Microscopy</v>
      </c>
      <c r="ABN6" s="154" t="str">
        <f t="shared" si="35"/>
        <v>Laboratory - TB Microscopy</v>
      </c>
      <c r="ABO6" s="154" t="str">
        <f t="shared" si="35"/>
        <v>Laboratory - TB Microscopy</v>
      </c>
      <c r="ABP6" s="154" t="str">
        <f t="shared" si="35"/>
        <v>Laboratory - TB Microscopy</v>
      </c>
      <c r="ABQ6" s="154" t="str">
        <f t="shared" si="35"/>
        <v>Laboratory - TB Microscopy</v>
      </c>
      <c r="ABR6" s="154" t="str">
        <f>ABL6</f>
        <v>Laboratory - TB Microscopy</v>
      </c>
      <c r="ABS6" s="154" t="str">
        <f t="shared" si="35"/>
        <v>Laboratory - TB Microscopy</v>
      </c>
      <c r="ABT6" s="154" t="str">
        <f t="shared" si="35"/>
        <v>Laboratory - TB Microscopy</v>
      </c>
      <c r="ABU6" s="155" t="str">
        <f t="shared" si="35"/>
        <v>Laboratory - TB Microscopy</v>
      </c>
      <c r="ABV6" s="139"/>
      <c r="ABW6" s="156" t="s">
        <v>115</v>
      </c>
      <c r="ABX6" s="154" t="str">
        <f>ABW6</f>
        <v>Laboratory - Serology</v>
      </c>
      <c r="ABY6" s="154" t="str">
        <f t="shared" ref="ABY6:ACQ7" si="36">ABX6</f>
        <v>Laboratory - Serology</v>
      </c>
      <c r="ABZ6" s="154" t="str">
        <f t="shared" si="36"/>
        <v>Laboratory - Serology</v>
      </c>
      <c r="ACA6" s="154" t="str">
        <f t="shared" si="36"/>
        <v>Laboratory - Serology</v>
      </c>
      <c r="ACB6" s="154" t="str">
        <f t="shared" si="36"/>
        <v>Laboratory - Serology</v>
      </c>
      <c r="ACC6" s="154" t="str">
        <f t="shared" si="36"/>
        <v>Laboratory - Serology</v>
      </c>
      <c r="ACD6" s="154" t="str">
        <f t="shared" si="36"/>
        <v>Laboratory - Serology</v>
      </c>
      <c r="ACE6" s="154" t="str">
        <f t="shared" si="36"/>
        <v>Laboratory - Serology</v>
      </c>
      <c r="ACF6" s="154" t="str">
        <f t="shared" si="36"/>
        <v>Laboratory - Serology</v>
      </c>
      <c r="ACG6" s="154" t="str">
        <f t="shared" si="36"/>
        <v>Laboratory - Serology</v>
      </c>
      <c r="ACH6" s="154" t="str">
        <f t="shared" si="36"/>
        <v>Laboratory - Serology</v>
      </c>
      <c r="ACI6" s="154" t="str">
        <f t="shared" si="36"/>
        <v>Laboratory - Serology</v>
      </c>
      <c r="ACJ6" s="154" t="str">
        <f t="shared" si="36"/>
        <v>Laboratory - Serology</v>
      </c>
      <c r="ACK6" s="154" t="str">
        <f t="shared" si="36"/>
        <v>Laboratory - Serology</v>
      </c>
      <c r="ACL6" s="154" t="str">
        <f t="shared" si="36"/>
        <v>Laboratory - Serology</v>
      </c>
      <c r="ACM6" s="154" t="str">
        <f t="shared" si="36"/>
        <v>Laboratory - Serology</v>
      </c>
      <c r="ACN6" s="154" t="str">
        <f>ACH6</f>
        <v>Laboratory - Serology</v>
      </c>
      <c r="ACO6" s="154" t="str">
        <f t="shared" si="36"/>
        <v>Laboratory - Serology</v>
      </c>
      <c r="ACP6" s="154" t="str">
        <f t="shared" si="36"/>
        <v>Laboratory - Serology</v>
      </c>
      <c r="ACQ6" s="155" t="str">
        <f t="shared" si="36"/>
        <v>Laboratory - Serology</v>
      </c>
      <c r="ACR6" s="139"/>
      <c r="ACS6" s="156" t="s">
        <v>118</v>
      </c>
      <c r="ACT6" s="154" t="str">
        <f>ACS6</f>
        <v>Laboratory - Cytology</v>
      </c>
      <c r="ACU6" s="154" t="str">
        <f t="shared" ref="ACU6:ADM7" si="37">ACT6</f>
        <v>Laboratory - Cytology</v>
      </c>
      <c r="ACV6" s="154" t="str">
        <f t="shared" si="37"/>
        <v>Laboratory - Cytology</v>
      </c>
      <c r="ACW6" s="154" t="str">
        <f t="shared" si="37"/>
        <v>Laboratory - Cytology</v>
      </c>
      <c r="ACX6" s="154" t="str">
        <f t="shared" si="37"/>
        <v>Laboratory - Cytology</v>
      </c>
      <c r="ACY6" s="154" t="str">
        <f t="shared" si="37"/>
        <v>Laboratory - Cytology</v>
      </c>
      <c r="ACZ6" s="154" t="str">
        <f t="shared" si="37"/>
        <v>Laboratory - Cytology</v>
      </c>
      <c r="ADA6" s="154" t="str">
        <f t="shared" si="37"/>
        <v>Laboratory - Cytology</v>
      </c>
      <c r="ADB6" s="154" t="str">
        <f t="shared" si="37"/>
        <v>Laboratory - Cytology</v>
      </c>
      <c r="ADC6" s="154" t="str">
        <f t="shared" si="37"/>
        <v>Laboratory - Cytology</v>
      </c>
      <c r="ADD6" s="154" t="str">
        <f t="shared" si="37"/>
        <v>Laboratory - Cytology</v>
      </c>
      <c r="ADE6" s="154" t="str">
        <f t="shared" si="37"/>
        <v>Laboratory - Cytology</v>
      </c>
      <c r="ADF6" s="154" t="str">
        <f t="shared" si="37"/>
        <v>Laboratory - Cytology</v>
      </c>
      <c r="ADG6" s="154" t="str">
        <f t="shared" si="37"/>
        <v>Laboratory - Cytology</v>
      </c>
      <c r="ADH6" s="154" t="str">
        <f t="shared" si="37"/>
        <v>Laboratory - Cytology</v>
      </c>
      <c r="ADI6" s="154" t="str">
        <f t="shared" si="37"/>
        <v>Laboratory - Cytology</v>
      </c>
      <c r="ADJ6" s="154" t="str">
        <f>ADD6</f>
        <v>Laboratory - Cytology</v>
      </c>
      <c r="ADK6" s="154" t="str">
        <f t="shared" si="37"/>
        <v>Laboratory - Cytology</v>
      </c>
      <c r="ADL6" s="154" t="str">
        <f t="shared" si="37"/>
        <v>Laboratory - Cytology</v>
      </c>
      <c r="ADM6" s="155" t="str">
        <f t="shared" si="37"/>
        <v>Laboratory - Cytology</v>
      </c>
      <c r="ADO6" s="156" t="s">
        <v>120</v>
      </c>
      <c r="ADP6" s="154" t="str">
        <f>ADO6</f>
        <v>Laboratory - Histology</v>
      </c>
      <c r="ADQ6" s="154" t="str">
        <f t="shared" ref="ADQ6:AEI7" si="38">ADP6</f>
        <v>Laboratory - Histology</v>
      </c>
      <c r="ADR6" s="154" t="str">
        <f t="shared" si="38"/>
        <v>Laboratory - Histology</v>
      </c>
      <c r="ADS6" s="154" t="str">
        <f t="shared" si="38"/>
        <v>Laboratory - Histology</v>
      </c>
      <c r="ADT6" s="154" t="str">
        <f t="shared" si="38"/>
        <v>Laboratory - Histology</v>
      </c>
      <c r="ADU6" s="154" t="str">
        <f t="shared" si="38"/>
        <v>Laboratory - Histology</v>
      </c>
      <c r="ADV6" s="154" t="str">
        <f t="shared" si="38"/>
        <v>Laboratory - Histology</v>
      </c>
      <c r="ADW6" s="154" t="str">
        <f t="shared" si="38"/>
        <v>Laboratory - Histology</v>
      </c>
      <c r="ADX6" s="154" t="str">
        <f t="shared" si="38"/>
        <v>Laboratory - Histology</v>
      </c>
      <c r="ADY6" s="154" t="str">
        <f t="shared" si="38"/>
        <v>Laboratory - Histology</v>
      </c>
      <c r="ADZ6" s="154" t="str">
        <f t="shared" si="38"/>
        <v>Laboratory - Histology</v>
      </c>
      <c r="AEA6" s="154" t="str">
        <f t="shared" si="38"/>
        <v>Laboratory - Histology</v>
      </c>
      <c r="AEB6" s="154" t="str">
        <f t="shared" si="38"/>
        <v>Laboratory - Histology</v>
      </c>
      <c r="AEC6" s="154" t="str">
        <f t="shared" si="38"/>
        <v>Laboratory - Histology</v>
      </c>
      <c r="AED6" s="154" t="str">
        <f t="shared" si="38"/>
        <v>Laboratory - Histology</v>
      </c>
      <c r="AEE6" s="154" t="str">
        <f t="shared" si="38"/>
        <v>Laboratory - Histology</v>
      </c>
      <c r="AEF6" s="154" t="str">
        <f>ADZ6</f>
        <v>Laboratory - Histology</v>
      </c>
      <c r="AEG6" s="154" t="str">
        <f t="shared" si="38"/>
        <v>Laboratory - Histology</v>
      </c>
      <c r="AEH6" s="154" t="str">
        <f t="shared" si="38"/>
        <v>Laboratory - Histology</v>
      </c>
      <c r="AEI6" s="155" t="str">
        <f t="shared" si="38"/>
        <v>Laboratory - Histology</v>
      </c>
      <c r="AEK6" s="156" t="s">
        <v>122</v>
      </c>
      <c r="AEL6" s="154" t="str">
        <f>AEK6</f>
        <v>Laboratory - Blood Transfusion Lab Analysis</v>
      </c>
      <c r="AEM6" s="154" t="str">
        <f t="shared" ref="AEM6:AFE7" si="39">AEL6</f>
        <v>Laboratory - Blood Transfusion Lab Analysis</v>
      </c>
      <c r="AEN6" s="154" t="str">
        <f t="shared" si="39"/>
        <v>Laboratory - Blood Transfusion Lab Analysis</v>
      </c>
      <c r="AEO6" s="154" t="str">
        <f t="shared" si="39"/>
        <v>Laboratory - Blood Transfusion Lab Analysis</v>
      </c>
      <c r="AEP6" s="154" t="str">
        <f t="shared" si="39"/>
        <v>Laboratory - Blood Transfusion Lab Analysis</v>
      </c>
      <c r="AEQ6" s="154" t="str">
        <f t="shared" si="39"/>
        <v>Laboratory - Blood Transfusion Lab Analysis</v>
      </c>
      <c r="AER6" s="154" t="str">
        <f t="shared" si="39"/>
        <v>Laboratory - Blood Transfusion Lab Analysis</v>
      </c>
      <c r="AES6" s="154" t="str">
        <f t="shared" si="39"/>
        <v>Laboratory - Blood Transfusion Lab Analysis</v>
      </c>
      <c r="AET6" s="154" t="str">
        <f t="shared" si="39"/>
        <v>Laboratory - Blood Transfusion Lab Analysis</v>
      </c>
      <c r="AEU6" s="154" t="str">
        <f t="shared" si="39"/>
        <v>Laboratory - Blood Transfusion Lab Analysis</v>
      </c>
      <c r="AEV6" s="154" t="str">
        <f t="shared" si="39"/>
        <v>Laboratory - Blood Transfusion Lab Analysis</v>
      </c>
      <c r="AEW6" s="154" t="str">
        <f t="shared" si="39"/>
        <v>Laboratory - Blood Transfusion Lab Analysis</v>
      </c>
      <c r="AEX6" s="154" t="str">
        <f t="shared" si="39"/>
        <v>Laboratory - Blood Transfusion Lab Analysis</v>
      </c>
      <c r="AEY6" s="154" t="str">
        <f t="shared" si="39"/>
        <v>Laboratory - Blood Transfusion Lab Analysis</v>
      </c>
      <c r="AEZ6" s="154" t="str">
        <f t="shared" si="39"/>
        <v>Laboratory - Blood Transfusion Lab Analysis</v>
      </c>
      <c r="AFA6" s="154" t="str">
        <f t="shared" si="39"/>
        <v>Laboratory - Blood Transfusion Lab Analysis</v>
      </c>
      <c r="AFB6" s="154" t="str">
        <f>AEV6</f>
        <v>Laboratory - Blood Transfusion Lab Analysis</v>
      </c>
      <c r="AFC6" s="154" t="str">
        <f t="shared" si="39"/>
        <v>Laboratory - Blood Transfusion Lab Analysis</v>
      </c>
      <c r="AFD6" s="154" t="str">
        <f t="shared" si="39"/>
        <v>Laboratory - Blood Transfusion Lab Analysis</v>
      </c>
      <c r="AFE6" s="155" t="str">
        <f t="shared" si="39"/>
        <v>Laboratory - Blood Transfusion Lab Analysis</v>
      </c>
      <c r="AFG6" s="153" t="s">
        <v>125</v>
      </c>
      <c r="AFH6" s="154" t="str">
        <f>AFG6</f>
        <v>Ultrasound</v>
      </c>
      <c r="AFI6" s="154" t="str">
        <f t="shared" ref="AFI6:AGA7" si="40">AFH6</f>
        <v>Ultrasound</v>
      </c>
      <c r="AFJ6" s="154" t="str">
        <f t="shared" si="40"/>
        <v>Ultrasound</v>
      </c>
      <c r="AFK6" s="154" t="str">
        <f t="shared" si="40"/>
        <v>Ultrasound</v>
      </c>
      <c r="AFL6" s="154" t="str">
        <f t="shared" si="40"/>
        <v>Ultrasound</v>
      </c>
      <c r="AFM6" s="154" t="str">
        <f t="shared" si="40"/>
        <v>Ultrasound</v>
      </c>
      <c r="AFN6" s="154" t="str">
        <f t="shared" si="40"/>
        <v>Ultrasound</v>
      </c>
      <c r="AFO6" s="154" t="str">
        <f t="shared" si="40"/>
        <v>Ultrasound</v>
      </c>
      <c r="AFP6" s="154" t="str">
        <f t="shared" si="40"/>
        <v>Ultrasound</v>
      </c>
      <c r="AFQ6" s="154" t="str">
        <f t="shared" si="40"/>
        <v>Ultrasound</v>
      </c>
      <c r="AFR6" s="154" t="str">
        <f t="shared" si="40"/>
        <v>Ultrasound</v>
      </c>
      <c r="AFS6" s="154" t="str">
        <f t="shared" si="40"/>
        <v>Ultrasound</v>
      </c>
      <c r="AFT6" s="154" t="str">
        <f t="shared" si="40"/>
        <v>Ultrasound</v>
      </c>
      <c r="AFU6" s="154" t="str">
        <f t="shared" si="40"/>
        <v>Ultrasound</v>
      </c>
      <c r="AFV6" s="154" t="str">
        <f t="shared" si="40"/>
        <v>Ultrasound</v>
      </c>
      <c r="AFW6" s="154" t="str">
        <f t="shared" si="40"/>
        <v>Ultrasound</v>
      </c>
      <c r="AFX6" s="154" t="str">
        <f>AFR6</f>
        <v>Ultrasound</v>
      </c>
      <c r="AFY6" s="154" t="str">
        <f t="shared" si="40"/>
        <v>Ultrasound</v>
      </c>
      <c r="AFZ6" s="154" t="str">
        <f t="shared" si="40"/>
        <v>Ultrasound</v>
      </c>
      <c r="AGA6" s="155" t="str">
        <f t="shared" si="40"/>
        <v>Ultrasound</v>
      </c>
      <c r="AGC6" s="153" t="s">
        <v>126</v>
      </c>
      <c r="AGD6" s="154" t="str">
        <f>AGC6</f>
        <v>Mammography</v>
      </c>
      <c r="AGE6" s="154" t="str">
        <f t="shared" ref="AGE6:AGW7" si="41">AGD6</f>
        <v>Mammography</v>
      </c>
      <c r="AGF6" s="154" t="str">
        <f t="shared" si="41"/>
        <v>Mammography</v>
      </c>
      <c r="AGG6" s="154" t="str">
        <f t="shared" si="41"/>
        <v>Mammography</v>
      </c>
      <c r="AGH6" s="154" t="str">
        <f t="shared" si="41"/>
        <v>Mammography</v>
      </c>
      <c r="AGI6" s="154" t="str">
        <f t="shared" si="41"/>
        <v>Mammography</v>
      </c>
      <c r="AGJ6" s="154" t="str">
        <f t="shared" si="41"/>
        <v>Mammography</v>
      </c>
      <c r="AGK6" s="154" t="str">
        <f t="shared" si="41"/>
        <v>Mammography</v>
      </c>
      <c r="AGL6" s="154" t="str">
        <f t="shared" si="41"/>
        <v>Mammography</v>
      </c>
      <c r="AGM6" s="154" t="str">
        <f t="shared" si="41"/>
        <v>Mammography</v>
      </c>
      <c r="AGN6" s="154" t="str">
        <f t="shared" si="41"/>
        <v>Mammography</v>
      </c>
      <c r="AGO6" s="154" t="str">
        <f t="shared" si="41"/>
        <v>Mammography</v>
      </c>
      <c r="AGP6" s="154" t="str">
        <f t="shared" si="41"/>
        <v>Mammography</v>
      </c>
      <c r="AGQ6" s="154" t="str">
        <f t="shared" si="41"/>
        <v>Mammography</v>
      </c>
      <c r="AGR6" s="154" t="str">
        <f t="shared" si="41"/>
        <v>Mammography</v>
      </c>
      <c r="AGS6" s="154" t="str">
        <f t="shared" si="41"/>
        <v>Mammography</v>
      </c>
      <c r="AGT6" s="154" t="str">
        <f>AGN6</f>
        <v>Mammography</v>
      </c>
      <c r="AGU6" s="154" t="str">
        <f t="shared" si="41"/>
        <v>Mammography</v>
      </c>
      <c r="AGV6" s="154" t="str">
        <f t="shared" si="41"/>
        <v>Mammography</v>
      </c>
      <c r="AGW6" s="155" t="str">
        <f t="shared" si="41"/>
        <v>Mammography</v>
      </c>
      <c r="AGY6" s="153" t="s">
        <v>127</v>
      </c>
      <c r="AGZ6" s="154" t="str">
        <f>AGY6</f>
        <v>MRI</v>
      </c>
      <c r="AHA6" s="154" t="str">
        <f t="shared" ref="AHA6:AHS7" si="42">AGZ6</f>
        <v>MRI</v>
      </c>
      <c r="AHB6" s="154" t="str">
        <f t="shared" si="42"/>
        <v>MRI</v>
      </c>
      <c r="AHC6" s="154" t="str">
        <f t="shared" si="42"/>
        <v>MRI</v>
      </c>
      <c r="AHD6" s="154" t="str">
        <f t="shared" si="42"/>
        <v>MRI</v>
      </c>
      <c r="AHE6" s="154" t="str">
        <f t="shared" si="42"/>
        <v>MRI</v>
      </c>
      <c r="AHF6" s="154" t="str">
        <f t="shared" si="42"/>
        <v>MRI</v>
      </c>
      <c r="AHG6" s="154" t="str">
        <f t="shared" si="42"/>
        <v>MRI</v>
      </c>
      <c r="AHH6" s="154" t="str">
        <f t="shared" si="42"/>
        <v>MRI</v>
      </c>
      <c r="AHI6" s="154" t="str">
        <f t="shared" si="42"/>
        <v>MRI</v>
      </c>
      <c r="AHJ6" s="154" t="str">
        <f t="shared" si="42"/>
        <v>MRI</v>
      </c>
      <c r="AHK6" s="154" t="str">
        <f t="shared" si="42"/>
        <v>MRI</v>
      </c>
      <c r="AHL6" s="154" t="str">
        <f t="shared" si="42"/>
        <v>MRI</v>
      </c>
      <c r="AHM6" s="154" t="str">
        <f t="shared" si="42"/>
        <v>MRI</v>
      </c>
      <c r="AHN6" s="154" t="str">
        <f t="shared" si="42"/>
        <v>MRI</v>
      </c>
      <c r="AHO6" s="154" t="str">
        <f t="shared" si="42"/>
        <v>MRI</v>
      </c>
      <c r="AHP6" s="154" t="str">
        <f>AHJ6</f>
        <v>MRI</v>
      </c>
      <c r="AHQ6" s="154" t="str">
        <f t="shared" si="42"/>
        <v>MRI</v>
      </c>
      <c r="AHR6" s="154" t="str">
        <f t="shared" si="42"/>
        <v>MRI</v>
      </c>
      <c r="AHS6" s="155" t="str">
        <f t="shared" si="42"/>
        <v>MRI</v>
      </c>
      <c r="AHU6" s="153" t="s">
        <v>128</v>
      </c>
      <c r="AHV6" s="154" t="str">
        <f>AHU6</f>
        <v>Tomography</v>
      </c>
      <c r="AHW6" s="154" t="str">
        <f t="shared" ref="AHW6:AIO7" si="43">AHV6</f>
        <v>Tomography</v>
      </c>
      <c r="AHX6" s="154" t="str">
        <f t="shared" si="43"/>
        <v>Tomography</v>
      </c>
      <c r="AHY6" s="154" t="str">
        <f t="shared" si="43"/>
        <v>Tomography</v>
      </c>
      <c r="AHZ6" s="154" t="str">
        <f t="shared" si="43"/>
        <v>Tomography</v>
      </c>
      <c r="AIA6" s="154" t="str">
        <f t="shared" si="43"/>
        <v>Tomography</v>
      </c>
      <c r="AIB6" s="154" t="str">
        <f t="shared" si="43"/>
        <v>Tomography</v>
      </c>
      <c r="AIC6" s="154" t="str">
        <f t="shared" si="43"/>
        <v>Tomography</v>
      </c>
      <c r="AID6" s="154" t="str">
        <f t="shared" si="43"/>
        <v>Tomography</v>
      </c>
      <c r="AIE6" s="154" t="str">
        <f t="shared" si="43"/>
        <v>Tomography</v>
      </c>
      <c r="AIF6" s="154" t="str">
        <f t="shared" si="43"/>
        <v>Tomography</v>
      </c>
      <c r="AIG6" s="154" t="str">
        <f t="shared" si="43"/>
        <v>Tomography</v>
      </c>
      <c r="AIH6" s="154" t="str">
        <f t="shared" si="43"/>
        <v>Tomography</v>
      </c>
      <c r="AII6" s="154" t="str">
        <f t="shared" si="43"/>
        <v>Tomography</v>
      </c>
      <c r="AIJ6" s="154" t="str">
        <f t="shared" si="43"/>
        <v>Tomography</v>
      </c>
      <c r="AIK6" s="154" t="str">
        <f t="shared" si="43"/>
        <v>Tomography</v>
      </c>
      <c r="AIL6" s="154" t="str">
        <f>AIF6</f>
        <v>Tomography</v>
      </c>
      <c r="AIM6" s="154" t="str">
        <f t="shared" si="43"/>
        <v>Tomography</v>
      </c>
      <c r="AIN6" s="154" t="str">
        <f t="shared" si="43"/>
        <v>Tomography</v>
      </c>
      <c r="AIO6" s="155" t="str">
        <f t="shared" si="43"/>
        <v>Tomography</v>
      </c>
      <c r="AIQ6" s="153" t="s">
        <v>129</v>
      </c>
      <c r="AIR6" s="154" t="str">
        <f>AIQ6</f>
        <v>Radiotherapy</v>
      </c>
      <c r="AIS6" s="154" t="str">
        <f t="shared" ref="AIS6:AJK7" si="44">AIR6</f>
        <v>Radiotherapy</v>
      </c>
      <c r="AIT6" s="154" t="str">
        <f t="shared" si="44"/>
        <v>Radiotherapy</v>
      </c>
      <c r="AIU6" s="154" t="str">
        <f t="shared" si="44"/>
        <v>Radiotherapy</v>
      </c>
      <c r="AIV6" s="154" t="str">
        <f t="shared" si="44"/>
        <v>Radiotherapy</v>
      </c>
      <c r="AIW6" s="154" t="str">
        <f t="shared" si="44"/>
        <v>Radiotherapy</v>
      </c>
      <c r="AIX6" s="154" t="str">
        <f t="shared" si="44"/>
        <v>Radiotherapy</v>
      </c>
      <c r="AIY6" s="154" t="str">
        <f t="shared" si="44"/>
        <v>Radiotherapy</v>
      </c>
      <c r="AIZ6" s="154" t="str">
        <f t="shared" si="44"/>
        <v>Radiotherapy</v>
      </c>
      <c r="AJA6" s="154" t="str">
        <f t="shared" si="44"/>
        <v>Radiotherapy</v>
      </c>
      <c r="AJB6" s="154" t="str">
        <f t="shared" si="44"/>
        <v>Radiotherapy</v>
      </c>
      <c r="AJC6" s="154" t="str">
        <f t="shared" si="44"/>
        <v>Radiotherapy</v>
      </c>
      <c r="AJD6" s="154" t="str">
        <f t="shared" si="44"/>
        <v>Radiotherapy</v>
      </c>
      <c r="AJE6" s="154" t="str">
        <f t="shared" si="44"/>
        <v>Radiotherapy</v>
      </c>
      <c r="AJF6" s="154" t="str">
        <f t="shared" si="44"/>
        <v>Radiotherapy</v>
      </c>
      <c r="AJG6" s="154" t="str">
        <f t="shared" si="44"/>
        <v>Radiotherapy</v>
      </c>
      <c r="AJH6" s="154" t="str">
        <f>AJB6</f>
        <v>Radiotherapy</v>
      </c>
      <c r="AJI6" s="154" t="str">
        <f t="shared" si="44"/>
        <v>Radiotherapy</v>
      </c>
      <c r="AJJ6" s="154" t="str">
        <f t="shared" si="44"/>
        <v>Radiotherapy</v>
      </c>
      <c r="AJK6" s="155" t="str">
        <f t="shared" si="44"/>
        <v>Radiotherapy</v>
      </c>
      <c r="AJM6" s="153" t="s">
        <v>130</v>
      </c>
      <c r="AJN6" s="154" t="str">
        <f>AJM6</f>
        <v>Diagnostic Radiography Procedures</v>
      </c>
      <c r="AJO6" s="154" t="str">
        <f t="shared" ref="AJO6:AKG7" si="45">AJN6</f>
        <v>Diagnostic Radiography Procedures</v>
      </c>
      <c r="AJP6" s="154" t="str">
        <f t="shared" si="45"/>
        <v>Diagnostic Radiography Procedures</v>
      </c>
      <c r="AJQ6" s="154" t="str">
        <f t="shared" si="45"/>
        <v>Diagnostic Radiography Procedures</v>
      </c>
      <c r="AJR6" s="154" t="str">
        <f t="shared" si="45"/>
        <v>Diagnostic Radiography Procedures</v>
      </c>
      <c r="AJS6" s="154" t="str">
        <f t="shared" si="45"/>
        <v>Diagnostic Radiography Procedures</v>
      </c>
      <c r="AJT6" s="154" t="str">
        <f t="shared" si="45"/>
        <v>Diagnostic Radiography Procedures</v>
      </c>
      <c r="AJU6" s="154" t="str">
        <f t="shared" si="45"/>
        <v>Diagnostic Radiography Procedures</v>
      </c>
      <c r="AJV6" s="154" t="str">
        <f t="shared" si="45"/>
        <v>Diagnostic Radiography Procedures</v>
      </c>
      <c r="AJW6" s="154" t="str">
        <f t="shared" si="45"/>
        <v>Diagnostic Radiography Procedures</v>
      </c>
      <c r="AJX6" s="154" t="str">
        <f t="shared" si="45"/>
        <v>Diagnostic Radiography Procedures</v>
      </c>
      <c r="AJY6" s="154" t="str">
        <f t="shared" si="45"/>
        <v>Diagnostic Radiography Procedures</v>
      </c>
      <c r="AJZ6" s="154" t="str">
        <f t="shared" si="45"/>
        <v>Diagnostic Radiography Procedures</v>
      </c>
      <c r="AKA6" s="154" t="str">
        <f t="shared" si="45"/>
        <v>Diagnostic Radiography Procedures</v>
      </c>
      <c r="AKB6" s="154" t="str">
        <f t="shared" si="45"/>
        <v>Diagnostic Radiography Procedures</v>
      </c>
      <c r="AKC6" s="154" t="str">
        <f t="shared" si="45"/>
        <v>Diagnostic Radiography Procedures</v>
      </c>
      <c r="AKD6" s="154" t="str">
        <f>AJX6</f>
        <v>Diagnostic Radiography Procedures</v>
      </c>
      <c r="AKE6" s="154" t="str">
        <f t="shared" si="45"/>
        <v>Diagnostic Radiography Procedures</v>
      </c>
      <c r="AKF6" s="154" t="str">
        <f t="shared" si="45"/>
        <v>Diagnostic Radiography Procedures</v>
      </c>
      <c r="AKG6" s="155" t="str">
        <f t="shared" si="45"/>
        <v>Diagnostic Radiography Procedures</v>
      </c>
      <c r="AKI6" s="153" t="s">
        <v>133</v>
      </c>
      <c r="AKJ6" s="154" t="str">
        <f>AKI6</f>
        <v>Dental Accidents and Emergencies</v>
      </c>
      <c r="AKK6" s="154" t="str">
        <f t="shared" ref="AKK6:ALC7" si="46">AKJ6</f>
        <v>Dental Accidents and Emergencies</v>
      </c>
      <c r="AKL6" s="154" t="str">
        <f t="shared" si="46"/>
        <v>Dental Accidents and Emergencies</v>
      </c>
      <c r="AKM6" s="154" t="str">
        <f t="shared" si="46"/>
        <v>Dental Accidents and Emergencies</v>
      </c>
      <c r="AKN6" s="154" t="str">
        <f t="shared" si="46"/>
        <v>Dental Accidents and Emergencies</v>
      </c>
      <c r="AKO6" s="154" t="str">
        <f t="shared" si="46"/>
        <v>Dental Accidents and Emergencies</v>
      </c>
      <c r="AKP6" s="154" t="str">
        <f t="shared" si="46"/>
        <v>Dental Accidents and Emergencies</v>
      </c>
      <c r="AKQ6" s="154" t="str">
        <f t="shared" si="46"/>
        <v>Dental Accidents and Emergencies</v>
      </c>
      <c r="AKR6" s="154" t="str">
        <f t="shared" si="46"/>
        <v>Dental Accidents and Emergencies</v>
      </c>
      <c r="AKS6" s="154" t="str">
        <f t="shared" si="46"/>
        <v>Dental Accidents and Emergencies</v>
      </c>
      <c r="AKT6" s="154" t="str">
        <f t="shared" si="46"/>
        <v>Dental Accidents and Emergencies</v>
      </c>
      <c r="AKU6" s="154" t="str">
        <f t="shared" si="46"/>
        <v>Dental Accidents and Emergencies</v>
      </c>
      <c r="AKV6" s="154" t="str">
        <f t="shared" si="46"/>
        <v>Dental Accidents and Emergencies</v>
      </c>
      <c r="AKW6" s="154" t="str">
        <f t="shared" si="46"/>
        <v>Dental Accidents and Emergencies</v>
      </c>
      <c r="AKX6" s="154" t="str">
        <f t="shared" si="46"/>
        <v>Dental Accidents and Emergencies</v>
      </c>
      <c r="AKY6" s="154" t="str">
        <f t="shared" si="46"/>
        <v>Dental Accidents and Emergencies</v>
      </c>
      <c r="AKZ6" s="154" t="str">
        <f>AKT6</f>
        <v>Dental Accidents and Emergencies</v>
      </c>
      <c r="ALA6" s="154" t="str">
        <f t="shared" si="46"/>
        <v>Dental Accidents and Emergencies</v>
      </c>
      <c r="ALB6" s="154" t="str">
        <f t="shared" si="46"/>
        <v>Dental Accidents and Emergencies</v>
      </c>
      <c r="ALC6" s="155" t="str">
        <f t="shared" si="46"/>
        <v>Dental Accidents and Emergencies</v>
      </c>
      <c r="ALE6" s="153" t="s">
        <v>135</v>
      </c>
      <c r="ALF6" s="154" t="str">
        <f>ALE6</f>
        <v>Dental Surgical Procedures</v>
      </c>
      <c r="ALG6" s="154" t="str">
        <f t="shared" ref="ALG6:ALY7" si="47">ALF6</f>
        <v>Dental Surgical Procedures</v>
      </c>
      <c r="ALH6" s="154" t="str">
        <f t="shared" si="47"/>
        <v>Dental Surgical Procedures</v>
      </c>
      <c r="ALI6" s="154" t="str">
        <f t="shared" si="47"/>
        <v>Dental Surgical Procedures</v>
      </c>
      <c r="ALJ6" s="154" t="str">
        <f t="shared" si="47"/>
        <v>Dental Surgical Procedures</v>
      </c>
      <c r="ALK6" s="154" t="str">
        <f t="shared" si="47"/>
        <v>Dental Surgical Procedures</v>
      </c>
      <c r="ALL6" s="154" t="str">
        <f t="shared" si="47"/>
        <v>Dental Surgical Procedures</v>
      </c>
      <c r="ALM6" s="154" t="str">
        <f t="shared" si="47"/>
        <v>Dental Surgical Procedures</v>
      </c>
      <c r="ALN6" s="154" t="str">
        <f t="shared" si="47"/>
        <v>Dental Surgical Procedures</v>
      </c>
      <c r="ALO6" s="154" t="str">
        <f t="shared" si="47"/>
        <v>Dental Surgical Procedures</v>
      </c>
      <c r="ALP6" s="154" t="str">
        <f t="shared" si="47"/>
        <v>Dental Surgical Procedures</v>
      </c>
      <c r="ALQ6" s="154" t="str">
        <f t="shared" si="47"/>
        <v>Dental Surgical Procedures</v>
      </c>
      <c r="ALR6" s="154" t="str">
        <f t="shared" si="47"/>
        <v>Dental Surgical Procedures</v>
      </c>
      <c r="ALS6" s="154" t="str">
        <f t="shared" si="47"/>
        <v>Dental Surgical Procedures</v>
      </c>
      <c r="ALT6" s="154" t="str">
        <f t="shared" si="47"/>
        <v>Dental Surgical Procedures</v>
      </c>
      <c r="ALU6" s="154" t="str">
        <f t="shared" si="47"/>
        <v>Dental Surgical Procedures</v>
      </c>
      <c r="ALV6" s="154" t="str">
        <f>ALP6</f>
        <v>Dental Surgical Procedures</v>
      </c>
      <c r="ALW6" s="154" t="str">
        <f t="shared" si="47"/>
        <v>Dental Surgical Procedures</v>
      </c>
      <c r="ALX6" s="154" t="str">
        <f t="shared" si="47"/>
        <v>Dental Surgical Procedures</v>
      </c>
      <c r="ALY6" s="155" t="str">
        <f t="shared" si="47"/>
        <v>Dental Surgical Procedures</v>
      </c>
      <c r="AMA6" s="153" t="s">
        <v>137</v>
      </c>
      <c r="AMB6" s="154" t="str">
        <f>AMA6</f>
        <v>Dental under 5 outpatient visits</v>
      </c>
      <c r="AMC6" s="154" t="str">
        <f t="shared" ref="AMC6:AMU7" si="48">AMB6</f>
        <v>Dental under 5 outpatient visits</v>
      </c>
      <c r="AMD6" s="154" t="str">
        <f t="shared" si="48"/>
        <v>Dental under 5 outpatient visits</v>
      </c>
      <c r="AME6" s="154" t="str">
        <f t="shared" si="48"/>
        <v>Dental under 5 outpatient visits</v>
      </c>
      <c r="AMF6" s="154" t="str">
        <f t="shared" si="48"/>
        <v>Dental under 5 outpatient visits</v>
      </c>
      <c r="AMG6" s="154" t="str">
        <f t="shared" si="48"/>
        <v>Dental under 5 outpatient visits</v>
      </c>
      <c r="AMH6" s="154" t="str">
        <f t="shared" si="48"/>
        <v>Dental under 5 outpatient visits</v>
      </c>
      <c r="AMI6" s="154" t="str">
        <f t="shared" si="48"/>
        <v>Dental under 5 outpatient visits</v>
      </c>
      <c r="AMJ6" s="154" t="str">
        <f t="shared" si="48"/>
        <v>Dental under 5 outpatient visits</v>
      </c>
      <c r="AMK6" s="154" t="str">
        <f t="shared" si="48"/>
        <v>Dental under 5 outpatient visits</v>
      </c>
      <c r="AML6" s="154" t="str">
        <f t="shared" si="48"/>
        <v>Dental under 5 outpatient visits</v>
      </c>
      <c r="AMM6" s="154" t="str">
        <f t="shared" si="48"/>
        <v>Dental under 5 outpatient visits</v>
      </c>
      <c r="AMN6" s="154" t="str">
        <f t="shared" si="48"/>
        <v>Dental under 5 outpatient visits</v>
      </c>
      <c r="AMO6" s="154" t="str">
        <f t="shared" si="48"/>
        <v>Dental under 5 outpatient visits</v>
      </c>
      <c r="AMP6" s="154" t="str">
        <f t="shared" si="48"/>
        <v>Dental under 5 outpatient visits</v>
      </c>
      <c r="AMQ6" s="154" t="str">
        <f t="shared" si="48"/>
        <v>Dental under 5 outpatient visits</v>
      </c>
      <c r="AMR6" s="154" t="str">
        <f>AML6</f>
        <v>Dental under 5 outpatient visits</v>
      </c>
      <c r="AMS6" s="154" t="str">
        <f t="shared" si="48"/>
        <v>Dental under 5 outpatient visits</v>
      </c>
      <c r="AMT6" s="154" t="str">
        <f t="shared" si="48"/>
        <v>Dental under 5 outpatient visits</v>
      </c>
      <c r="AMU6" s="155" t="str">
        <f t="shared" si="48"/>
        <v>Dental under 5 outpatient visits</v>
      </c>
      <c r="AMW6" s="153" t="s">
        <v>139</v>
      </c>
      <c r="AMX6" s="154" t="str">
        <f>AMW6</f>
        <v>Dental over 5 outpatient visits</v>
      </c>
      <c r="AMY6" s="154" t="str">
        <f t="shared" ref="AMY6:ANQ7" si="49">AMX6</f>
        <v>Dental over 5 outpatient visits</v>
      </c>
      <c r="AMZ6" s="154" t="str">
        <f t="shared" si="49"/>
        <v>Dental over 5 outpatient visits</v>
      </c>
      <c r="ANA6" s="154" t="str">
        <f t="shared" si="49"/>
        <v>Dental over 5 outpatient visits</v>
      </c>
      <c r="ANB6" s="154" t="str">
        <f t="shared" si="49"/>
        <v>Dental over 5 outpatient visits</v>
      </c>
      <c r="ANC6" s="154" t="str">
        <f t="shared" si="49"/>
        <v>Dental over 5 outpatient visits</v>
      </c>
      <c r="AND6" s="154" t="str">
        <f t="shared" si="49"/>
        <v>Dental over 5 outpatient visits</v>
      </c>
      <c r="ANE6" s="154" t="str">
        <f t="shared" si="49"/>
        <v>Dental over 5 outpatient visits</v>
      </c>
      <c r="ANF6" s="154" t="str">
        <f t="shared" si="49"/>
        <v>Dental over 5 outpatient visits</v>
      </c>
      <c r="ANG6" s="154" t="str">
        <f t="shared" si="49"/>
        <v>Dental over 5 outpatient visits</v>
      </c>
      <c r="ANH6" s="154" t="str">
        <f t="shared" si="49"/>
        <v>Dental over 5 outpatient visits</v>
      </c>
      <c r="ANI6" s="154" t="str">
        <f t="shared" si="49"/>
        <v>Dental over 5 outpatient visits</v>
      </c>
      <c r="ANJ6" s="154" t="str">
        <f t="shared" si="49"/>
        <v>Dental over 5 outpatient visits</v>
      </c>
      <c r="ANK6" s="154" t="str">
        <f t="shared" si="49"/>
        <v>Dental over 5 outpatient visits</v>
      </c>
      <c r="ANL6" s="154" t="str">
        <f t="shared" si="49"/>
        <v>Dental over 5 outpatient visits</v>
      </c>
      <c r="ANM6" s="154" t="str">
        <f t="shared" si="49"/>
        <v>Dental over 5 outpatient visits</v>
      </c>
      <c r="ANN6" s="154" t="str">
        <f>ANH6</f>
        <v>Dental over 5 outpatient visits</v>
      </c>
      <c r="ANO6" s="154" t="str">
        <f t="shared" si="49"/>
        <v>Dental over 5 outpatient visits</v>
      </c>
      <c r="ANP6" s="154" t="str">
        <f t="shared" si="49"/>
        <v>Dental over 5 outpatient visits</v>
      </c>
      <c r="ANQ6" s="155" t="str">
        <f t="shared" si="49"/>
        <v>Dental over 5 outpatient visits</v>
      </c>
      <c r="ANS6" s="153" t="s">
        <v>142</v>
      </c>
      <c r="ANT6" s="154" t="str">
        <f>ANS6</f>
        <v>Mental Health OPD</v>
      </c>
      <c r="ANU6" s="154" t="str">
        <f t="shared" ref="ANU6:AOM7" si="50">ANT6</f>
        <v>Mental Health OPD</v>
      </c>
      <c r="ANV6" s="154" t="str">
        <f t="shared" si="50"/>
        <v>Mental Health OPD</v>
      </c>
      <c r="ANW6" s="154" t="str">
        <f t="shared" si="50"/>
        <v>Mental Health OPD</v>
      </c>
      <c r="ANX6" s="154" t="str">
        <f t="shared" si="50"/>
        <v>Mental Health OPD</v>
      </c>
      <c r="ANY6" s="154" t="str">
        <f t="shared" si="50"/>
        <v>Mental Health OPD</v>
      </c>
      <c r="ANZ6" s="154" t="str">
        <f t="shared" si="50"/>
        <v>Mental Health OPD</v>
      </c>
      <c r="AOA6" s="154" t="str">
        <f t="shared" si="50"/>
        <v>Mental Health OPD</v>
      </c>
      <c r="AOB6" s="154" t="str">
        <f t="shared" si="50"/>
        <v>Mental Health OPD</v>
      </c>
      <c r="AOC6" s="154" t="str">
        <f t="shared" si="50"/>
        <v>Mental Health OPD</v>
      </c>
      <c r="AOD6" s="154" t="str">
        <f t="shared" si="50"/>
        <v>Mental Health OPD</v>
      </c>
      <c r="AOE6" s="154" t="str">
        <f t="shared" si="50"/>
        <v>Mental Health OPD</v>
      </c>
      <c r="AOF6" s="154" t="str">
        <f t="shared" si="50"/>
        <v>Mental Health OPD</v>
      </c>
      <c r="AOG6" s="154" t="str">
        <f t="shared" si="50"/>
        <v>Mental Health OPD</v>
      </c>
      <c r="AOH6" s="154" t="str">
        <f t="shared" si="50"/>
        <v>Mental Health OPD</v>
      </c>
      <c r="AOI6" s="154" t="str">
        <f t="shared" si="50"/>
        <v>Mental Health OPD</v>
      </c>
      <c r="AOJ6" s="154" t="str">
        <f>AOD6</f>
        <v>Mental Health OPD</v>
      </c>
      <c r="AOK6" s="154" t="str">
        <f t="shared" si="50"/>
        <v>Mental Health OPD</v>
      </c>
      <c r="AOL6" s="154" t="str">
        <f t="shared" si="50"/>
        <v>Mental Health OPD</v>
      </c>
      <c r="AOM6" s="155" t="str">
        <f t="shared" si="50"/>
        <v>Mental Health OPD</v>
      </c>
      <c r="AOO6" s="153" t="s">
        <v>144</v>
      </c>
      <c r="AOP6" s="154" t="str">
        <f>AOO6</f>
        <v>Mental Health Clinic Visit</v>
      </c>
      <c r="AOQ6" s="154" t="str">
        <f t="shared" ref="AOQ6:API7" si="51">AOP6</f>
        <v>Mental Health Clinic Visit</v>
      </c>
      <c r="AOR6" s="154" t="str">
        <f t="shared" si="51"/>
        <v>Mental Health Clinic Visit</v>
      </c>
      <c r="AOS6" s="154" t="str">
        <f t="shared" si="51"/>
        <v>Mental Health Clinic Visit</v>
      </c>
      <c r="AOT6" s="154" t="str">
        <f t="shared" si="51"/>
        <v>Mental Health Clinic Visit</v>
      </c>
      <c r="AOU6" s="154" t="str">
        <f t="shared" si="51"/>
        <v>Mental Health Clinic Visit</v>
      </c>
      <c r="AOV6" s="154" t="str">
        <f t="shared" si="51"/>
        <v>Mental Health Clinic Visit</v>
      </c>
      <c r="AOW6" s="154" t="str">
        <f t="shared" si="51"/>
        <v>Mental Health Clinic Visit</v>
      </c>
      <c r="AOX6" s="154" t="str">
        <f t="shared" si="51"/>
        <v>Mental Health Clinic Visit</v>
      </c>
      <c r="AOY6" s="154" t="str">
        <f t="shared" si="51"/>
        <v>Mental Health Clinic Visit</v>
      </c>
      <c r="AOZ6" s="154" t="str">
        <f t="shared" si="51"/>
        <v>Mental Health Clinic Visit</v>
      </c>
      <c r="APA6" s="154" t="str">
        <f t="shared" si="51"/>
        <v>Mental Health Clinic Visit</v>
      </c>
      <c r="APB6" s="154" t="str">
        <f t="shared" si="51"/>
        <v>Mental Health Clinic Visit</v>
      </c>
      <c r="APC6" s="154" t="str">
        <f t="shared" si="51"/>
        <v>Mental Health Clinic Visit</v>
      </c>
      <c r="APD6" s="154" t="str">
        <f t="shared" si="51"/>
        <v>Mental Health Clinic Visit</v>
      </c>
      <c r="APE6" s="154" t="str">
        <f t="shared" si="51"/>
        <v>Mental Health Clinic Visit</v>
      </c>
      <c r="APF6" s="154" t="str">
        <f>AOZ6</f>
        <v>Mental Health Clinic Visit</v>
      </c>
      <c r="APG6" s="154" t="str">
        <f t="shared" si="51"/>
        <v>Mental Health Clinic Visit</v>
      </c>
      <c r="APH6" s="154" t="str">
        <f t="shared" si="51"/>
        <v>Mental Health Clinic Visit</v>
      </c>
      <c r="API6" s="155" t="str">
        <f t="shared" si="51"/>
        <v>Mental Health Clinic Visit</v>
      </c>
    </row>
    <row r="7" spans="1:1101" s="151" customFormat="1" ht="28.5" customHeight="1" thickBot="1">
      <c r="A7" s="142" t="s">
        <v>3</v>
      </c>
      <c r="B7" s="157"/>
      <c r="C7" s="158" t="s">
        <v>10</v>
      </c>
      <c r="D7" s="159" t="str">
        <f>C7</f>
        <v>InpatientDays</v>
      </c>
      <c r="E7" s="159" t="str">
        <f t="shared" si="0"/>
        <v>InpatientDays</v>
      </c>
      <c r="F7" s="159" t="str">
        <f t="shared" si="0"/>
        <v>InpatientDays</v>
      </c>
      <c r="G7" s="159" t="str">
        <f t="shared" si="0"/>
        <v>InpatientDays</v>
      </c>
      <c r="H7" s="159" t="str">
        <f t="shared" si="0"/>
        <v>InpatientDays</v>
      </c>
      <c r="I7" s="159" t="str">
        <f t="shared" si="0"/>
        <v>InpatientDays</v>
      </c>
      <c r="J7" s="159" t="str">
        <f t="shared" si="0"/>
        <v>InpatientDays</v>
      </c>
      <c r="K7" s="159" t="str">
        <f t="shared" si="0"/>
        <v>InpatientDays</v>
      </c>
      <c r="L7" s="159" t="str">
        <f t="shared" si="0"/>
        <v>InpatientDays</v>
      </c>
      <c r="M7" s="159" t="str">
        <f t="shared" si="0"/>
        <v>InpatientDays</v>
      </c>
      <c r="N7" s="159" t="str">
        <f t="shared" si="0"/>
        <v>InpatientDays</v>
      </c>
      <c r="O7" s="159" t="str">
        <f t="shared" si="0"/>
        <v>InpatientDays</v>
      </c>
      <c r="P7" s="159" t="str">
        <f t="shared" si="0"/>
        <v>InpatientDays</v>
      </c>
      <c r="Q7" s="159" t="str">
        <f t="shared" si="0"/>
        <v>InpatientDays</v>
      </c>
      <c r="R7" s="159" t="str">
        <f t="shared" si="0"/>
        <v>InpatientDays</v>
      </c>
      <c r="S7" s="159" t="str">
        <f t="shared" si="0"/>
        <v>InpatientDays</v>
      </c>
      <c r="T7" s="159" t="str">
        <f>N7</f>
        <v>InpatientDays</v>
      </c>
      <c r="U7" s="159" t="str">
        <f t="shared" si="0"/>
        <v>InpatientDays</v>
      </c>
      <c r="V7" s="159" t="str">
        <f t="shared" si="0"/>
        <v>InpatientDays</v>
      </c>
      <c r="W7" s="160" t="str">
        <f t="shared" si="0"/>
        <v>InpatientDays</v>
      </c>
      <c r="X7" s="34"/>
      <c r="Y7" s="158" t="s">
        <v>14</v>
      </c>
      <c r="Z7" s="159" t="str">
        <f>Y7</f>
        <v>IPAdmission</v>
      </c>
      <c r="AA7" s="159" t="str">
        <f t="shared" si="1"/>
        <v>IPAdmission</v>
      </c>
      <c r="AB7" s="159" t="str">
        <f t="shared" si="1"/>
        <v>IPAdmission</v>
      </c>
      <c r="AC7" s="159" t="str">
        <f t="shared" si="1"/>
        <v>IPAdmission</v>
      </c>
      <c r="AD7" s="159" t="str">
        <f t="shared" si="1"/>
        <v>IPAdmission</v>
      </c>
      <c r="AE7" s="159" t="str">
        <f t="shared" si="1"/>
        <v>IPAdmission</v>
      </c>
      <c r="AF7" s="159" t="str">
        <f t="shared" si="1"/>
        <v>IPAdmission</v>
      </c>
      <c r="AG7" s="159" t="str">
        <f t="shared" si="1"/>
        <v>IPAdmission</v>
      </c>
      <c r="AH7" s="159" t="str">
        <f t="shared" si="1"/>
        <v>IPAdmission</v>
      </c>
      <c r="AI7" s="159" t="str">
        <f t="shared" si="1"/>
        <v>IPAdmission</v>
      </c>
      <c r="AJ7" s="159" t="str">
        <f t="shared" si="1"/>
        <v>IPAdmission</v>
      </c>
      <c r="AK7" s="159" t="str">
        <f t="shared" si="1"/>
        <v>IPAdmission</v>
      </c>
      <c r="AL7" s="159" t="str">
        <f t="shared" si="1"/>
        <v>IPAdmission</v>
      </c>
      <c r="AM7" s="159" t="str">
        <f t="shared" si="1"/>
        <v>IPAdmission</v>
      </c>
      <c r="AN7" s="159" t="str">
        <f t="shared" si="1"/>
        <v>IPAdmission</v>
      </c>
      <c r="AO7" s="159" t="str">
        <f t="shared" si="1"/>
        <v>IPAdmission</v>
      </c>
      <c r="AP7" s="159" t="str">
        <f>AJ7</f>
        <v>IPAdmission</v>
      </c>
      <c r="AQ7" s="159" t="str">
        <f t="shared" si="1"/>
        <v>IPAdmission</v>
      </c>
      <c r="AR7" s="159" t="str">
        <f t="shared" si="1"/>
        <v>IPAdmission</v>
      </c>
      <c r="AS7" s="160" t="str">
        <f t="shared" si="1"/>
        <v>IPAdmission</v>
      </c>
      <c r="AT7" s="34"/>
      <c r="AU7" s="158" t="s">
        <v>18</v>
      </c>
      <c r="AV7" s="159" t="str">
        <f>AU7</f>
        <v>Under5OPD</v>
      </c>
      <c r="AW7" s="159" t="str">
        <f t="shared" si="2"/>
        <v>Under5OPD</v>
      </c>
      <c r="AX7" s="159" t="str">
        <f t="shared" si="2"/>
        <v>Under5OPD</v>
      </c>
      <c r="AY7" s="159" t="str">
        <f t="shared" si="2"/>
        <v>Under5OPD</v>
      </c>
      <c r="AZ7" s="159" t="str">
        <f t="shared" si="2"/>
        <v>Under5OPD</v>
      </c>
      <c r="BA7" s="159" t="str">
        <f t="shared" si="2"/>
        <v>Under5OPD</v>
      </c>
      <c r="BB7" s="159" t="str">
        <f t="shared" si="2"/>
        <v>Under5OPD</v>
      </c>
      <c r="BC7" s="159" t="str">
        <f t="shared" si="2"/>
        <v>Under5OPD</v>
      </c>
      <c r="BD7" s="159" t="str">
        <f t="shared" si="2"/>
        <v>Under5OPD</v>
      </c>
      <c r="BE7" s="159" t="str">
        <f t="shared" si="2"/>
        <v>Under5OPD</v>
      </c>
      <c r="BF7" s="159" t="str">
        <f t="shared" si="2"/>
        <v>Under5OPD</v>
      </c>
      <c r="BG7" s="159" t="str">
        <f t="shared" si="2"/>
        <v>Under5OPD</v>
      </c>
      <c r="BH7" s="159" t="str">
        <f t="shared" si="2"/>
        <v>Under5OPD</v>
      </c>
      <c r="BI7" s="159" t="str">
        <f t="shared" si="2"/>
        <v>Under5OPD</v>
      </c>
      <c r="BJ7" s="159" t="str">
        <f t="shared" si="2"/>
        <v>Under5OPD</v>
      </c>
      <c r="BK7" s="159" t="str">
        <f t="shared" si="2"/>
        <v>Under5OPD</v>
      </c>
      <c r="BL7" s="159" t="str">
        <f>BF7</f>
        <v>Under5OPD</v>
      </c>
      <c r="BM7" s="159" t="str">
        <f t="shared" si="2"/>
        <v>Under5OPD</v>
      </c>
      <c r="BN7" s="159" t="str">
        <f t="shared" si="2"/>
        <v>Under5OPD</v>
      </c>
      <c r="BO7" s="160" t="str">
        <f t="shared" si="2"/>
        <v>Under5OPD</v>
      </c>
      <c r="BP7" s="34"/>
      <c r="BQ7" s="158" t="s">
        <v>22</v>
      </c>
      <c r="BR7" s="159" t="str">
        <f>BQ7</f>
        <v>Over5OPD</v>
      </c>
      <c r="BS7" s="159" t="str">
        <f t="shared" si="3"/>
        <v>Over5OPD</v>
      </c>
      <c r="BT7" s="159" t="str">
        <f t="shared" si="3"/>
        <v>Over5OPD</v>
      </c>
      <c r="BU7" s="159" t="str">
        <f t="shared" si="3"/>
        <v>Over5OPD</v>
      </c>
      <c r="BV7" s="159" t="str">
        <f t="shared" si="3"/>
        <v>Over5OPD</v>
      </c>
      <c r="BW7" s="159" t="str">
        <f t="shared" si="3"/>
        <v>Over5OPD</v>
      </c>
      <c r="BX7" s="159" t="str">
        <f t="shared" si="3"/>
        <v>Over5OPD</v>
      </c>
      <c r="BY7" s="159" t="str">
        <f t="shared" si="3"/>
        <v>Over5OPD</v>
      </c>
      <c r="BZ7" s="159" t="str">
        <f t="shared" si="3"/>
        <v>Over5OPD</v>
      </c>
      <c r="CA7" s="159" t="str">
        <f t="shared" si="3"/>
        <v>Over5OPD</v>
      </c>
      <c r="CB7" s="159" t="str">
        <f t="shared" si="3"/>
        <v>Over5OPD</v>
      </c>
      <c r="CC7" s="159" t="str">
        <f t="shared" si="3"/>
        <v>Over5OPD</v>
      </c>
      <c r="CD7" s="159" t="str">
        <f t="shared" si="3"/>
        <v>Over5OPD</v>
      </c>
      <c r="CE7" s="159" t="str">
        <f t="shared" si="3"/>
        <v>Over5OPD</v>
      </c>
      <c r="CF7" s="159" t="str">
        <f t="shared" si="3"/>
        <v>Over5OPD</v>
      </c>
      <c r="CG7" s="159" t="str">
        <f t="shared" si="3"/>
        <v>Over5OPD</v>
      </c>
      <c r="CH7" s="159" t="str">
        <f>CB7</f>
        <v>Over5OPD</v>
      </c>
      <c r="CI7" s="159" t="str">
        <f t="shared" si="3"/>
        <v>Over5OPD</v>
      </c>
      <c r="CJ7" s="159" t="str">
        <f t="shared" si="3"/>
        <v>Over5OPD</v>
      </c>
      <c r="CK7" s="160" t="str">
        <f t="shared" si="3"/>
        <v>Over5OPD</v>
      </c>
      <c r="CL7" s="34"/>
      <c r="CM7" s="158" t="s">
        <v>27</v>
      </c>
      <c r="CN7" s="159" t="str">
        <f>CM7</f>
        <v>NormalDelivery</v>
      </c>
      <c r="CO7" s="159" t="str">
        <f t="shared" si="4"/>
        <v>NormalDelivery</v>
      </c>
      <c r="CP7" s="159" t="str">
        <f t="shared" si="4"/>
        <v>NormalDelivery</v>
      </c>
      <c r="CQ7" s="159" t="str">
        <f t="shared" si="4"/>
        <v>NormalDelivery</v>
      </c>
      <c r="CR7" s="159" t="str">
        <f t="shared" si="4"/>
        <v>NormalDelivery</v>
      </c>
      <c r="CS7" s="159" t="str">
        <f t="shared" si="4"/>
        <v>NormalDelivery</v>
      </c>
      <c r="CT7" s="159" t="str">
        <f t="shared" si="4"/>
        <v>NormalDelivery</v>
      </c>
      <c r="CU7" s="159" t="str">
        <f t="shared" si="4"/>
        <v>NormalDelivery</v>
      </c>
      <c r="CV7" s="159" t="str">
        <f t="shared" si="4"/>
        <v>NormalDelivery</v>
      </c>
      <c r="CW7" s="159" t="str">
        <f t="shared" si="4"/>
        <v>NormalDelivery</v>
      </c>
      <c r="CX7" s="159" t="str">
        <f t="shared" si="4"/>
        <v>NormalDelivery</v>
      </c>
      <c r="CY7" s="159" t="str">
        <f t="shared" si="4"/>
        <v>NormalDelivery</v>
      </c>
      <c r="CZ7" s="159" t="str">
        <f t="shared" si="4"/>
        <v>NormalDelivery</v>
      </c>
      <c r="DA7" s="159" t="str">
        <f t="shared" si="4"/>
        <v>NormalDelivery</v>
      </c>
      <c r="DB7" s="159" t="str">
        <f t="shared" si="4"/>
        <v>NormalDelivery</v>
      </c>
      <c r="DC7" s="159" t="str">
        <f t="shared" si="4"/>
        <v>NormalDelivery</v>
      </c>
      <c r="DD7" s="159" t="str">
        <f>CX7</f>
        <v>NormalDelivery</v>
      </c>
      <c r="DE7" s="159" t="str">
        <f t="shared" si="4"/>
        <v>NormalDelivery</v>
      </c>
      <c r="DF7" s="159" t="str">
        <f t="shared" si="4"/>
        <v>NormalDelivery</v>
      </c>
      <c r="DG7" s="160" t="str">
        <f t="shared" si="4"/>
        <v>NormalDelivery</v>
      </c>
      <c r="DH7" s="34"/>
      <c r="DI7" s="161" t="s">
        <v>31</v>
      </c>
      <c r="DJ7" s="159" t="str">
        <f>DI7</f>
        <v>CompDelivery</v>
      </c>
      <c r="DK7" s="159" t="str">
        <f t="shared" si="5"/>
        <v>CompDelivery</v>
      </c>
      <c r="DL7" s="159" t="str">
        <f t="shared" si="5"/>
        <v>CompDelivery</v>
      </c>
      <c r="DM7" s="159" t="str">
        <f t="shared" si="5"/>
        <v>CompDelivery</v>
      </c>
      <c r="DN7" s="159" t="str">
        <f t="shared" si="5"/>
        <v>CompDelivery</v>
      </c>
      <c r="DO7" s="159" t="str">
        <f t="shared" si="5"/>
        <v>CompDelivery</v>
      </c>
      <c r="DP7" s="159" t="str">
        <f t="shared" si="5"/>
        <v>CompDelivery</v>
      </c>
      <c r="DQ7" s="159" t="str">
        <f t="shared" si="5"/>
        <v>CompDelivery</v>
      </c>
      <c r="DR7" s="159" t="str">
        <f t="shared" si="5"/>
        <v>CompDelivery</v>
      </c>
      <c r="DS7" s="159" t="str">
        <f t="shared" si="5"/>
        <v>CompDelivery</v>
      </c>
      <c r="DT7" s="159" t="str">
        <f t="shared" si="5"/>
        <v>CompDelivery</v>
      </c>
      <c r="DU7" s="159" t="str">
        <f t="shared" si="5"/>
        <v>CompDelivery</v>
      </c>
      <c r="DV7" s="159" t="str">
        <f t="shared" si="5"/>
        <v>CompDelivery</v>
      </c>
      <c r="DW7" s="159" t="str">
        <f t="shared" si="5"/>
        <v>CompDelivery</v>
      </c>
      <c r="DX7" s="159" t="str">
        <f t="shared" si="5"/>
        <v>CompDelivery</v>
      </c>
      <c r="DY7" s="159" t="str">
        <f t="shared" si="5"/>
        <v>CompDelivery</v>
      </c>
      <c r="DZ7" s="159" t="str">
        <f>DT7</f>
        <v>CompDelivery</v>
      </c>
      <c r="EA7" s="159" t="str">
        <f t="shared" si="5"/>
        <v>CompDelivery</v>
      </c>
      <c r="EB7" s="159" t="str">
        <f t="shared" si="5"/>
        <v>CompDelivery</v>
      </c>
      <c r="EC7" s="160" t="str">
        <f t="shared" si="5"/>
        <v>CompDelivery</v>
      </c>
      <c r="EE7" s="158" t="s">
        <v>35</v>
      </c>
      <c r="EF7" s="159" t="str">
        <f>EE7</f>
        <v>Csection</v>
      </c>
      <c r="EG7" s="159" t="str">
        <f t="shared" si="6"/>
        <v>Csection</v>
      </c>
      <c r="EH7" s="159" t="str">
        <f t="shared" si="6"/>
        <v>Csection</v>
      </c>
      <c r="EI7" s="159" t="str">
        <f t="shared" si="6"/>
        <v>Csection</v>
      </c>
      <c r="EJ7" s="159" t="str">
        <f t="shared" si="6"/>
        <v>Csection</v>
      </c>
      <c r="EK7" s="159" t="str">
        <f t="shared" si="6"/>
        <v>Csection</v>
      </c>
      <c r="EL7" s="159" t="str">
        <f t="shared" si="6"/>
        <v>Csection</v>
      </c>
      <c r="EM7" s="159" t="str">
        <f t="shared" si="6"/>
        <v>Csection</v>
      </c>
      <c r="EN7" s="159" t="str">
        <f t="shared" si="6"/>
        <v>Csection</v>
      </c>
      <c r="EO7" s="159" t="str">
        <f t="shared" si="6"/>
        <v>Csection</v>
      </c>
      <c r="EP7" s="159" t="str">
        <f t="shared" si="6"/>
        <v>Csection</v>
      </c>
      <c r="EQ7" s="159" t="str">
        <f t="shared" si="6"/>
        <v>Csection</v>
      </c>
      <c r="ER7" s="159" t="str">
        <f t="shared" si="6"/>
        <v>Csection</v>
      </c>
      <c r="ES7" s="159" t="str">
        <f t="shared" si="6"/>
        <v>Csection</v>
      </c>
      <c r="ET7" s="159" t="str">
        <f t="shared" si="6"/>
        <v>Csection</v>
      </c>
      <c r="EU7" s="159" t="str">
        <f t="shared" si="6"/>
        <v>Csection</v>
      </c>
      <c r="EV7" s="159" t="str">
        <f>EP7</f>
        <v>Csection</v>
      </c>
      <c r="EW7" s="159" t="str">
        <f t="shared" si="6"/>
        <v>Csection</v>
      </c>
      <c r="EX7" s="159" t="str">
        <f t="shared" si="6"/>
        <v>Csection</v>
      </c>
      <c r="EY7" s="160" t="str">
        <f t="shared" si="6"/>
        <v>Csection</v>
      </c>
      <c r="EZ7" s="34"/>
      <c r="FA7" s="158" t="s">
        <v>39</v>
      </c>
      <c r="FB7" s="159" t="s">
        <v>39</v>
      </c>
      <c r="FC7" s="159" t="s">
        <v>39</v>
      </c>
      <c r="FD7" s="159" t="s">
        <v>39</v>
      </c>
      <c r="FE7" s="159" t="s">
        <v>39</v>
      </c>
      <c r="FF7" s="159" t="s">
        <v>39</v>
      </c>
      <c r="FG7" s="159" t="s">
        <v>39</v>
      </c>
      <c r="FH7" s="159" t="s">
        <v>39</v>
      </c>
      <c r="FI7" s="159" t="s">
        <v>39</v>
      </c>
      <c r="FJ7" s="159" t="s">
        <v>39</v>
      </c>
      <c r="FK7" s="159" t="s">
        <v>39</v>
      </c>
      <c r="FL7" s="159" t="s">
        <v>39</v>
      </c>
      <c r="FM7" s="159" t="str">
        <f t="shared" si="7"/>
        <v>FamPlan</v>
      </c>
      <c r="FN7" s="159" t="str">
        <f t="shared" si="7"/>
        <v>FamPlan</v>
      </c>
      <c r="FO7" s="159" t="str">
        <f t="shared" si="7"/>
        <v>FamPlan</v>
      </c>
      <c r="FP7" s="159" t="str">
        <f t="shared" si="7"/>
        <v>FamPlan</v>
      </c>
      <c r="FQ7" s="159" t="str">
        <f t="shared" si="7"/>
        <v>FamPlan</v>
      </c>
      <c r="FR7" s="159" t="s">
        <v>39</v>
      </c>
      <c r="FS7" s="159" t="s">
        <v>39</v>
      </c>
      <c r="FT7" s="159" t="s">
        <v>39</v>
      </c>
      <c r="FU7" s="160" t="s">
        <v>39</v>
      </c>
      <c r="FW7" s="158" t="s">
        <v>43</v>
      </c>
      <c r="FX7" s="159" t="str">
        <f>FW7</f>
        <v>AntenatalFirst</v>
      </c>
      <c r="FY7" s="159" t="str">
        <f t="shared" si="8"/>
        <v>AntenatalFirst</v>
      </c>
      <c r="FZ7" s="159" t="str">
        <f t="shared" si="8"/>
        <v>AntenatalFirst</v>
      </c>
      <c r="GA7" s="159" t="str">
        <f t="shared" si="8"/>
        <v>AntenatalFirst</v>
      </c>
      <c r="GB7" s="159" t="str">
        <f t="shared" si="8"/>
        <v>AntenatalFirst</v>
      </c>
      <c r="GC7" s="159" t="str">
        <f t="shared" si="8"/>
        <v>AntenatalFirst</v>
      </c>
      <c r="GD7" s="159" t="str">
        <f t="shared" si="8"/>
        <v>AntenatalFirst</v>
      </c>
      <c r="GE7" s="159" t="str">
        <f t="shared" si="8"/>
        <v>AntenatalFirst</v>
      </c>
      <c r="GF7" s="159" t="str">
        <f t="shared" si="8"/>
        <v>AntenatalFirst</v>
      </c>
      <c r="GG7" s="159" t="str">
        <f t="shared" si="8"/>
        <v>AntenatalFirst</v>
      </c>
      <c r="GH7" s="159" t="str">
        <f t="shared" si="8"/>
        <v>AntenatalFirst</v>
      </c>
      <c r="GI7" s="159" t="str">
        <f t="shared" si="8"/>
        <v>AntenatalFirst</v>
      </c>
      <c r="GJ7" s="159" t="str">
        <f t="shared" si="8"/>
        <v>AntenatalFirst</v>
      </c>
      <c r="GK7" s="159" t="str">
        <f t="shared" si="8"/>
        <v>AntenatalFirst</v>
      </c>
      <c r="GL7" s="159" t="str">
        <f t="shared" si="8"/>
        <v>AntenatalFirst</v>
      </c>
      <c r="GM7" s="159" t="str">
        <f t="shared" si="8"/>
        <v>AntenatalFirst</v>
      </c>
      <c r="GN7" s="159" t="str">
        <f>GH7</f>
        <v>AntenatalFirst</v>
      </c>
      <c r="GO7" s="159" t="str">
        <f t="shared" si="8"/>
        <v>AntenatalFirst</v>
      </c>
      <c r="GP7" s="159" t="str">
        <f t="shared" si="8"/>
        <v>AntenatalFirst</v>
      </c>
      <c r="GQ7" s="160" t="str">
        <f t="shared" si="8"/>
        <v>AntenatalFirst</v>
      </c>
      <c r="GR7" s="34"/>
      <c r="GS7" s="158" t="s">
        <v>47</v>
      </c>
      <c r="GT7" s="159" t="str">
        <f>GS7</f>
        <v>ANCSubsequent</v>
      </c>
      <c r="GU7" s="159" t="str">
        <f t="shared" si="9"/>
        <v>ANCSubsequent</v>
      </c>
      <c r="GV7" s="159" t="str">
        <f t="shared" si="9"/>
        <v>ANCSubsequent</v>
      </c>
      <c r="GW7" s="159" t="str">
        <f t="shared" si="9"/>
        <v>ANCSubsequent</v>
      </c>
      <c r="GX7" s="159" t="str">
        <f t="shared" si="9"/>
        <v>ANCSubsequent</v>
      </c>
      <c r="GY7" s="159" t="str">
        <f t="shared" si="9"/>
        <v>ANCSubsequent</v>
      </c>
      <c r="GZ7" s="159" t="str">
        <f t="shared" si="9"/>
        <v>ANCSubsequent</v>
      </c>
      <c r="HA7" s="159" t="str">
        <f t="shared" si="9"/>
        <v>ANCSubsequent</v>
      </c>
      <c r="HB7" s="159" t="str">
        <f t="shared" si="9"/>
        <v>ANCSubsequent</v>
      </c>
      <c r="HC7" s="159" t="str">
        <f t="shared" si="9"/>
        <v>ANCSubsequent</v>
      </c>
      <c r="HD7" s="159" t="str">
        <f t="shared" si="9"/>
        <v>ANCSubsequent</v>
      </c>
      <c r="HE7" s="159" t="str">
        <f t="shared" si="9"/>
        <v>ANCSubsequent</v>
      </c>
      <c r="HF7" s="159" t="str">
        <f t="shared" si="9"/>
        <v>ANCSubsequent</v>
      </c>
      <c r="HG7" s="159" t="str">
        <f t="shared" si="9"/>
        <v>ANCSubsequent</v>
      </c>
      <c r="HH7" s="159" t="str">
        <f t="shared" si="9"/>
        <v>ANCSubsequent</v>
      </c>
      <c r="HI7" s="159" t="str">
        <f t="shared" si="9"/>
        <v>ANCSubsequent</v>
      </c>
      <c r="HJ7" s="159" t="str">
        <f>HD7</f>
        <v>ANCSubsequent</v>
      </c>
      <c r="HK7" s="159" t="str">
        <f t="shared" si="9"/>
        <v>ANCSubsequent</v>
      </c>
      <c r="HL7" s="159" t="str">
        <f t="shared" si="9"/>
        <v>ANCSubsequent</v>
      </c>
      <c r="HM7" s="160" t="str">
        <f t="shared" si="9"/>
        <v>ANCSubsequent</v>
      </c>
      <c r="HN7" s="34"/>
      <c r="HO7" s="158" t="s">
        <v>49</v>
      </c>
      <c r="HP7" s="159" t="str">
        <f>HO7</f>
        <v>EPI</v>
      </c>
      <c r="HQ7" s="159" t="str">
        <f t="shared" si="10"/>
        <v>EPI</v>
      </c>
      <c r="HR7" s="159" t="str">
        <f t="shared" si="10"/>
        <v>EPI</v>
      </c>
      <c r="HS7" s="159" t="str">
        <f t="shared" si="10"/>
        <v>EPI</v>
      </c>
      <c r="HT7" s="159" t="str">
        <f t="shared" si="10"/>
        <v>EPI</v>
      </c>
      <c r="HU7" s="159" t="str">
        <f t="shared" si="10"/>
        <v>EPI</v>
      </c>
      <c r="HV7" s="159" t="str">
        <f t="shared" si="10"/>
        <v>EPI</v>
      </c>
      <c r="HW7" s="159" t="str">
        <f t="shared" si="10"/>
        <v>EPI</v>
      </c>
      <c r="HX7" s="159" t="str">
        <f t="shared" si="10"/>
        <v>EPI</v>
      </c>
      <c r="HY7" s="159" t="str">
        <f t="shared" si="10"/>
        <v>EPI</v>
      </c>
      <c r="HZ7" s="159" t="str">
        <f t="shared" si="10"/>
        <v>EPI</v>
      </c>
      <c r="IA7" s="159" t="str">
        <f t="shared" si="10"/>
        <v>EPI</v>
      </c>
      <c r="IB7" s="159" t="str">
        <f t="shared" si="10"/>
        <v>EPI</v>
      </c>
      <c r="IC7" s="159" t="str">
        <f t="shared" si="10"/>
        <v>EPI</v>
      </c>
      <c r="ID7" s="159" t="str">
        <f t="shared" si="10"/>
        <v>EPI</v>
      </c>
      <c r="IE7" s="159" t="str">
        <f t="shared" si="10"/>
        <v>EPI</v>
      </c>
      <c r="IF7" s="159" t="str">
        <f>HZ7</f>
        <v>EPI</v>
      </c>
      <c r="IG7" s="159" t="str">
        <f t="shared" si="10"/>
        <v>EPI</v>
      </c>
      <c r="IH7" s="159" t="str">
        <f t="shared" si="10"/>
        <v>EPI</v>
      </c>
      <c r="II7" s="160" t="str">
        <f t="shared" si="10"/>
        <v>EPI</v>
      </c>
      <c r="IJ7" s="34"/>
      <c r="IK7" s="161" t="s">
        <v>52</v>
      </c>
      <c r="IL7" s="159" t="str">
        <f>IK7</f>
        <v>STI</v>
      </c>
      <c r="IM7" s="159" t="str">
        <f t="shared" si="11"/>
        <v>STI</v>
      </c>
      <c r="IN7" s="159" t="str">
        <f t="shared" si="11"/>
        <v>STI</v>
      </c>
      <c r="IO7" s="159" t="str">
        <f t="shared" si="11"/>
        <v>STI</v>
      </c>
      <c r="IP7" s="159" t="str">
        <f t="shared" si="11"/>
        <v>STI</v>
      </c>
      <c r="IQ7" s="159" t="str">
        <f t="shared" si="11"/>
        <v>STI</v>
      </c>
      <c r="IR7" s="159" t="str">
        <f t="shared" si="11"/>
        <v>STI</v>
      </c>
      <c r="IS7" s="159" t="str">
        <f t="shared" si="11"/>
        <v>STI</v>
      </c>
      <c r="IT7" s="159" t="str">
        <f t="shared" si="11"/>
        <v>STI</v>
      </c>
      <c r="IU7" s="159" t="str">
        <f t="shared" si="11"/>
        <v>STI</v>
      </c>
      <c r="IV7" s="159" t="str">
        <f t="shared" si="11"/>
        <v>STI</v>
      </c>
      <c r="IW7" s="159" t="str">
        <f t="shared" si="11"/>
        <v>STI</v>
      </c>
      <c r="IX7" s="159" t="str">
        <f t="shared" si="11"/>
        <v>STI</v>
      </c>
      <c r="IY7" s="159" t="str">
        <f t="shared" si="11"/>
        <v>STI</v>
      </c>
      <c r="IZ7" s="159" t="str">
        <f t="shared" si="11"/>
        <v>STI</v>
      </c>
      <c r="JA7" s="159" t="str">
        <f t="shared" si="11"/>
        <v>STI</v>
      </c>
      <c r="JB7" s="159" t="str">
        <f>IV7</f>
        <v>STI</v>
      </c>
      <c r="JC7" s="159" t="str">
        <f t="shared" si="11"/>
        <v>STI</v>
      </c>
      <c r="JD7" s="159" t="str">
        <f t="shared" si="11"/>
        <v>STI</v>
      </c>
      <c r="JE7" s="160" t="str">
        <f t="shared" si="11"/>
        <v>STI</v>
      </c>
      <c r="JG7" s="158" t="s">
        <v>57</v>
      </c>
      <c r="JH7" s="159" t="str">
        <f>JG7</f>
        <v>GrowthMon</v>
      </c>
      <c r="JI7" s="159" t="str">
        <f t="shared" si="12"/>
        <v>GrowthMon</v>
      </c>
      <c r="JJ7" s="159" t="str">
        <f t="shared" si="12"/>
        <v>GrowthMon</v>
      </c>
      <c r="JK7" s="159" t="str">
        <f t="shared" si="12"/>
        <v>GrowthMon</v>
      </c>
      <c r="JL7" s="159" t="str">
        <f t="shared" si="12"/>
        <v>GrowthMon</v>
      </c>
      <c r="JM7" s="159" t="str">
        <f t="shared" si="12"/>
        <v>GrowthMon</v>
      </c>
      <c r="JN7" s="159" t="str">
        <f t="shared" si="12"/>
        <v>GrowthMon</v>
      </c>
      <c r="JO7" s="159" t="str">
        <f t="shared" si="12"/>
        <v>GrowthMon</v>
      </c>
      <c r="JP7" s="159" t="str">
        <f t="shared" si="12"/>
        <v>GrowthMon</v>
      </c>
      <c r="JQ7" s="159" t="str">
        <f t="shared" si="12"/>
        <v>GrowthMon</v>
      </c>
      <c r="JR7" s="159" t="str">
        <f t="shared" si="12"/>
        <v>GrowthMon</v>
      </c>
      <c r="JS7" s="159" t="str">
        <f t="shared" si="12"/>
        <v>GrowthMon</v>
      </c>
      <c r="JT7" s="159" t="str">
        <f t="shared" si="12"/>
        <v>GrowthMon</v>
      </c>
      <c r="JU7" s="159" t="str">
        <f t="shared" si="12"/>
        <v>GrowthMon</v>
      </c>
      <c r="JV7" s="159" t="str">
        <f t="shared" si="12"/>
        <v>GrowthMon</v>
      </c>
      <c r="JW7" s="159" t="str">
        <f t="shared" si="12"/>
        <v>GrowthMon</v>
      </c>
      <c r="JX7" s="159" t="str">
        <f>JR7</f>
        <v>GrowthMon</v>
      </c>
      <c r="JY7" s="159" t="str">
        <f t="shared" si="12"/>
        <v>GrowthMon</v>
      </c>
      <c r="JZ7" s="159" t="str">
        <f t="shared" si="12"/>
        <v>GrowthMon</v>
      </c>
      <c r="KA7" s="160" t="str">
        <f t="shared" si="12"/>
        <v>GrowthMon</v>
      </c>
      <c r="KB7" s="34"/>
      <c r="KC7" s="158" t="s">
        <v>61</v>
      </c>
      <c r="KD7" s="159" t="str">
        <f>KC7</f>
        <v>U5Malnutr</v>
      </c>
      <c r="KE7" s="159" t="str">
        <f t="shared" si="13"/>
        <v>U5Malnutr</v>
      </c>
      <c r="KF7" s="159" t="str">
        <f t="shared" si="13"/>
        <v>U5Malnutr</v>
      </c>
      <c r="KG7" s="159" t="str">
        <f t="shared" si="13"/>
        <v>U5Malnutr</v>
      </c>
      <c r="KH7" s="159" t="str">
        <f t="shared" si="13"/>
        <v>U5Malnutr</v>
      </c>
      <c r="KI7" s="159" t="str">
        <f t="shared" si="13"/>
        <v>U5Malnutr</v>
      </c>
      <c r="KJ7" s="159" t="str">
        <f t="shared" si="13"/>
        <v>U5Malnutr</v>
      </c>
      <c r="KK7" s="159" t="str">
        <f t="shared" si="13"/>
        <v>U5Malnutr</v>
      </c>
      <c r="KL7" s="159" t="str">
        <f t="shared" si="13"/>
        <v>U5Malnutr</v>
      </c>
      <c r="KM7" s="159" t="str">
        <f t="shared" si="13"/>
        <v>U5Malnutr</v>
      </c>
      <c r="KN7" s="159" t="str">
        <f t="shared" si="13"/>
        <v>U5Malnutr</v>
      </c>
      <c r="KO7" s="159" t="str">
        <f t="shared" si="13"/>
        <v>U5Malnutr</v>
      </c>
      <c r="KP7" s="159" t="str">
        <f t="shared" si="13"/>
        <v>U5Malnutr</v>
      </c>
      <c r="KQ7" s="159" t="str">
        <f t="shared" si="13"/>
        <v>U5Malnutr</v>
      </c>
      <c r="KR7" s="159" t="str">
        <f t="shared" si="13"/>
        <v>U5Malnutr</v>
      </c>
      <c r="KS7" s="159" t="str">
        <f t="shared" si="13"/>
        <v>U5Malnutr</v>
      </c>
      <c r="KT7" s="159" t="str">
        <f>KN7</f>
        <v>U5Malnutr</v>
      </c>
      <c r="KU7" s="159" t="str">
        <f t="shared" si="13"/>
        <v>U5Malnutr</v>
      </c>
      <c r="KV7" s="159" t="str">
        <f t="shared" si="13"/>
        <v>U5Malnutr</v>
      </c>
      <c r="KW7" s="160" t="str">
        <f t="shared" si="13"/>
        <v>U5Malnutr</v>
      </c>
      <c r="KX7" s="34"/>
      <c r="KY7" s="158" t="s">
        <v>65</v>
      </c>
      <c r="KZ7" s="159" t="str">
        <f>KY7</f>
        <v>AccidentsandEmerg</v>
      </c>
      <c r="LA7" s="159" t="str">
        <f t="shared" si="14"/>
        <v>AccidentsandEmerg</v>
      </c>
      <c r="LB7" s="159" t="str">
        <f t="shared" si="14"/>
        <v>AccidentsandEmerg</v>
      </c>
      <c r="LC7" s="159" t="str">
        <f t="shared" si="14"/>
        <v>AccidentsandEmerg</v>
      </c>
      <c r="LD7" s="159" t="str">
        <f t="shared" si="14"/>
        <v>AccidentsandEmerg</v>
      </c>
      <c r="LE7" s="159" t="str">
        <f t="shared" si="14"/>
        <v>AccidentsandEmerg</v>
      </c>
      <c r="LF7" s="159" t="str">
        <f t="shared" si="14"/>
        <v>AccidentsandEmerg</v>
      </c>
      <c r="LG7" s="159" t="str">
        <f t="shared" si="14"/>
        <v>AccidentsandEmerg</v>
      </c>
      <c r="LH7" s="159" t="str">
        <f t="shared" si="14"/>
        <v>AccidentsandEmerg</v>
      </c>
      <c r="LI7" s="159" t="str">
        <f t="shared" si="14"/>
        <v>AccidentsandEmerg</v>
      </c>
      <c r="LJ7" s="159" t="str">
        <f t="shared" si="14"/>
        <v>AccidentsandEmerg</v>
      </c>
      <c r="LK7" s="159" t="str">
        <f t="shared" si="14"/>
        <v>AccidentsandEmerg</v>
      </c>
      <c r="LL7" s="159" t="str">
        <f t="shared" si="14"/>
        <v>AccidentsandEmerg</v>
      </c>
      <c r="LM7" s="159" t="str">
        <f t="shared" si="14"/>
        <v>AccidentsandEmerg</v>
      </c>
      <c r="LN7" s="159" t="str">
        <f t="shared" si="14"/>
        <v>AccidentsandEmerg</v>
      </c>
      <c r="LO7" s="159" t="str">
        <f t="shared" si="14"/>
        <v>AccidentsandEmerg</v>
      </c>
      <c r="LP7" s="159" t="str">
        <f>LJ7</f>
        <v>AccidentsandEmerg</v>
      </c>
      <c r="LQ7" s="159" t="str">
        <f t="shared" si="14"/>
        <v>AccidentsandEmerg</v>
      </c>
      <c r="LR7" s="159" t="str">
        <f t="shared" si="14"/>
        <v>AccidentsandEmerg</v>
      </c>
      <c r="LS7" s="160" t="str">
        <f t="shared" si="14"/>
        <v>AccidentsandEmerg</v>
      </c>
      <c r="LT7" s="3"/>
      <c r="LU7" s="161" t="s">
        <v>69</v>
      </c>
      <c r="LV7" s="159" t="str">
        <f>LU7</f>
        <v>MajorSurg</v>
      </c>
      <c r="LW7" s="159" t="str">
        <f t="shared" si="15"/>
        <v>MajorSurg</v>
      </c>
      <c r="LX7" s="159" t="str">
        <f t="shared" si="15"/>
        <v>MajorSurg</v>
      </c>
      <c r="LY7" s="159" t="str">
        <f t="shared" si="15"/>
        <v>MajorSurg</v>
      </c>
      <c r="LZ7" s="159" t="str">
        <f t="shared" si="15"/>
        <v>MajorSurg</v>
      </c>
      <c r="MA7" s="159" t="str">
        <f t="shared" si="15"/>
        <v>MajorSurg</v>
      </c>
      <c r="MB7" s="159" t="str">
        <f t="shared" si="15"/>
        <v>MajorSurg</v>
      </c>
      <c r="MC7" s="159" t="str">
        <f t="shared" si="15"/>
        <v>MajorSurg</v>
      </c>
      <c r="MD7" s="159" t="str">
        <f t="shared" si="15"/>
        <v>MajorSurg</v>
      </c>
      <c r="ME7" s="159" t="str">
        <f t="shared" si="15"/>
        <v>MajorSurg</v>
      </c>
      <c r="MF7" s="159" t="str">
        <f t="shared" si="15"/>
        <v>MajorSurg</v>
      </c>
      <c r="MG7" s="159" t="str">
        <f t="shared" si="15"/>
        <v>MajorSurg</v>
      </c>
      <c r="MH7" s="159" t="str">
        <f t="shared" si="15"/>
        <v>MajorSurg</v>
      </c>
      <c r="MI7" s="159" t="str">
        <f t="shared" si="15"/>
        <v>MajorSurg</v>
      </c>
      <c r="MJ7" s="159" t="str">
        <f t="shared" si="15"/>
        <v>MajorSurg</v>
      </c>
      <c r="MK7" s="159" t="str">
        <f t="shared" si="15"/>
        <v>MajorSurg</v>
      </c>
      <c r="ML7" s="159" t="str">
        <f>MF7</f>
        <v>MajorSurg</v>
      </c>
      <c r="MM7" s="159" t="str">
        <f t="shared" si="15"/>
        <v>MajorSurg</v>
      </c>
      <c r="MN7" s="159" t="str">
        <f t="shared" si="15"/>
        <v>MajorSurg</v>
      </c>
      <c r="MO7" s="160" t="str">
        <f t="shared" si="15"/>
        <v>MajorSurg</v>
      </c>
      <c r="MP7" s="34"/>
      <c r="MQ7" s="161" t="s">
        <v>73</v>
      </c>
      <c r="MR7" s="159" t="str">
        <f>MQ7</f>
        <v>MinorSurg</v>
      </c>
      <c r="MS7" s="159" t="str">
        <f t="shared" si="16"/>
        <v>MinorSurg</v>
      </c>
      <c r="MT7" s="159" t="str">
        <f t="shared" si="16"/>
        <v>MinorSurg</v>
      </c>
      <c r="MU7" s="159" t="str">
        <f t="shared" si="16"/>
        <v>MinorSurg</v>
      </c>
      <c r="MV7" s="159" t="str">
        <f t="shared" si="16"/>
        <v>MinorSurg</v>
      </c>
      <c r="MW7" s="159" t="str">
        <f t="shared" si="16"/>
        <v>MinorSurg</v>
      </c>
      <c r="MX7" s="159" t="str">
        <f t="shared" si="16"/>
        <v>MinorSurg</v>
      </c>
      <c r="MY7" s="159" t="str">
        <f t="shared" si="16"/>
        <v>MinorSurg</v>
      </c>
      <c r="MZ7" s="159" t="str">
        <f t="shared" si="16"/>
        <v>MinorSurg</v>
      </c>
      <c r="NA7" s="159" t="str">
        <f t="shared" si="16"/>
        <v>MinorSurg</v>
      </c>
      <c r="NB7" s="159" t="str">
        <f t="shared" si="16"/>
        <v>MinorSurg</v>
      </c>
      <c r="NC7" s="159" t="str">
        <f t="shared" si="16"/>
        <v>MinorSurg</v>
      </c>
      <c r="ND7" s="159" t="str">
        <f t="shared" si="16"/>
        <v>MinorSurg</v>
      </c>
      <c r="NE7" s="159" t="str">
        <f t="shared" si="16"/>
        <v>MinorSurg</v>
      </c>
      <c r="NF7" s="159" t="str">
        <f t="shared" si="16"/>
        <v>MinorSurg</v>
      </c>
      <c r="NG7" s="159" t="str">
        <f t="shared" si="16"/>
        <v>MinorSurg</v>
      </c>
      <c r="NH7" s="159" t="str">
        <f>NB7</f>
        <v>MinorSurg</v>
      </c>
      <c r="NI7" s="159" t="str">
        <f t="shared" si="16"/>
        <v>MinorSurg</v>
      </c>
      <c r="NJ7" s="159" t="str">
        <f t="shared" si="16"/>
        <v>MinorSurg</v>
      </c>
      <c r="NK7" s="160" t="str">
        <f t="shared" si="16"/>
        <v>MinorSurg</v>
      </c>
      <c r="NL7" s="3"/>
      <c r="NM7" s="158" t="s">
        <v>78</v>
      </c>
      <c r="NN7" s="159" t="str">
        <f>NM7</f>
        <v>TBNew</v>
      </c>
      <c r="NO7" s="159" t="str">
        <f t="shared" si="17"/>
        <v>TBNew</v>
      </c>
      <c r="NP7" s="159" t="str">
        <f t="shared" si="17"/>
        <v>TBNew</v>
      </c>
      <c r="NQ7" s="159" t="str">
        <f t="shared" si="17"/>
        <v>TBNew</v>
      </c>
      <c r="NR7" s="159" t="str">
        <f t="shared" si="17"/>
        <v>TBNew</v>
      </c>
      <c r="NS7" s="159" t="str">
        <f t="shared" si="17"/>
        <v>TBNew</v>
      </c>
      <c r="NT7" s="159" t="str">
        <f t="shared" si="17"/>
        <v>TBNew</v>
      </c>
      <c r="NU7" s="159" t="str">
        <f t="shared" si="17"/>
        <v>TBNew</v>
      </c>
      <c r="NV7" s="159" t="str">
        <f t="shared" si="17"/>
        <v>TBNew</v>
      </c>
      <c r="NW7" s="159" t="str">
        <f t="shared" si="17"/>
        <v>TBNew</v>
      </c>
      <c r="NX7" s="159" t="str">
        <f t="shared" si="17"/>
        <v>TBNew</v>
      </c>
      <c r="NY7" s="159" t="str">
        <f t="shared" si="17"/>
        <v>TBNew</v>
      </c>
      <c r="NZ7" s="159" t="str">
        <f t="shared" si="17"/>
        <v>TBNew</v>
      </c>
      <c r="OA7" s="159" t="str">
        <f t="shared" si="17"/>
        <v>TBNew</v>
      </c>
      <c r="OB7" s="159" t="str">
        <f t="shared" si="17"/>
        <v>TBNew</v>
      </c>
      <c r="OC7" s="159" t="str">
        <f t="shared" si="17"/>
        <v>TBNew</v>
      </c>
      <c r="OD7" s="159" t="str">
        <f>NX7</f>
        <v>TBNew</v>
      </c>
      <c r="OE7" s="159" t="str">
        <f t="shared" si="17"/>
        <v>TBNew</v>
      </c>
      <c r="OF7" s="159" t="str">
        <f t="shared" si="17"/>
        <v>TBNew</v>
      </c>
      <c r="OG7" s="160" t="str">
        <f t="shared" si="17"/>
        <v>TBNew</v>
      </c>
      <c r="OI7" s="158" t="s">
        <v>82</v>
      </c>
      <c r="OJ7" s="159" t="str">
        <f>OI7</f>
        <v>TBFollowUp</v>
      </c>
      <c r="OK7" s="159" t="str">
        <f t="shared" si="18"/>
        <v>TBFollowUp</v>
      </c>
      <c r="OL7" s="159" t="str">
        <f t="shared" si="18"/>
        <v>TBFollowUp</v>
      </c>
      <c r="OM7" s="159" t="str">
        <f t="shared" si="18"/>
        <v>TBFollowUp</v>
      </c>
      <c r="ON7" s="159" t="str">
        <f t="shared" si="18"/>
        <v>TBFollowUp</v>
      </c>
      <c r="OO7" s="159" t="str">
        <f t="shared" si="18"/>
        <v>TBFollowUp</v>
      </c>
      <c r="OP7" s="159" t="str">
        <f t="shared" si="18"/>
        <v>TBFollowUp</v>
      </c>
      <c r="OQ7" s="159" t="str">
        <f t="shared" si="18"/>
        <v>TBFollowUp</v>
      </c>
      <c r="OR7" s="159" t="str">
        <f t="shared" si="18"/>
        <v>TBFollowUp</v>
      </c>
      <c r="OS7" s="159" t="str">
        <f t="shared" si="18"/>
        <v>TBFollowUp</v>
      </c>
      <c r="OT7" s="159" t="str">
        <f t="shared" si="18"/>
        <v>TBFollowUp</v>
      </c>
      <c r="OU7" s="159" t="str">
        <f t="shared" si="18"/>
        <v>TBFollowUp</v>
      </c>
      <c r="OV7" s="159" t="str">
        <f t="shared" si="18"/>
        <v>TBFollowUp</v>
      </c>
      <c r="OW7" s="159" t="str">
        <f t="shared" si="18"/>
        <v>TBFollowUp</v>
      </c>
      <c r="OX7" s="159" t="str">
        <f t="shared" si="18"/>
        <v>TBFollowUp</v>
      </c>
      <c r="OY7" s="159" t="str">
        <f t="shared" si="18"/>
        <v>TBFollowUp</v>
      </c>
      <c r="OZ7" s="159" t="str">
        <f>OT7</f>
        <v>TBFollowUp</v>
      </c>
      <c r="PA7" s="159" t="str">
        <f t="shared" si="18"/>
        <v>TBFollowUp</v>
      </c>
      <c r="PB7" s="159" t="str">
        <f t="shared" si="18"/>
        <v>TBFollowUp</v>
      </c>
      <c r="PC7" s="160" t="str">
        <f t="shared" si="18"/>
        <v>TBFollowUp</v>
      </c>
      <c r="PD7" s="34"/>
      <c r="PE7" s="158" t="s">
        <v>87</v>
      </c>
      <c r="PF7" s="159" t="str">
        <f>PE7</f>
        <v>VCTNegative</v>
      </c>
      <c r="PG7" s="159" t="str">
        <f t="shared" si="19"/>
        <v>VCTNegative</v>
      </c>
      <c r="PH7" s="159" t="str">
        <f t="shared" si="19"/>
        <v>VCTNegative</v>
      </c>
      <c r="PI7" s="159" t="str">
        <f t="shared" si="19"/>
        <v>VCTNegative</v>
      </c>
      <c r="PJ7" s="159" t="str">
        <f t="shared" si="19"/>
        <v>VCTNegative</v>
      </c>
      <c r="PK7" s="159" t="str">
        <f t="shared" si="19"/>
        <v>VCTNegative</v>
      </c>
      <c r="PL7" s="159" t="str">
        <f t="shared" si="19"/>
        <v>VCTNegative</v>
      </c>
      <c r="PM7" s="159" t="str">
        <f t="shared" si="19"/>
        <v>VCTNegative</v>
      </c>
      <c r="PN7" s="159" t="str">
        <f t="shared" si="19"/>
        <v>VCTNegative</v>
      </c>
      <c r="PO7" s="159" t="str">
        <f t="shared" si="19"/>
        <v>VCTNegative</v>
      </c>
      <c r="PP7" s="159" t="str">
        <f t="shared" si="19"/>
        <v>VCTNegative</v>
      </c>
      <c r="PQ7" s="159" t="str">
        <f t="shared" si="19"/>
        <v>VCTNegative</v>
      </c>
      <c r="PR7" s="159" t="str">
        <f t="shared" si="19"/>
        <v>VCTNegative</v>
      </c>
      <c r="PS7" s="159" t="str">
        <f t="shared" si="19"/>
        <v>VCTNegative</v>
      </c>
      <c r="PT7" s="159" t="str">
        <f t="shared" si="19"/>
        <v>VCTNegative</v>
      </c>
      <c r="PU7" s="159" t="str">
        <f t="shared" si="19"/>
        <v>VCTNegative</v>
      </c>
      <c r="PV7" s="159" t="str">
        <f>PP7</f>
        <v>VCTNegative</v>
      </c>
      <c r="PW7" s="159" t="str">
        <f t="shared" si="19"/>
        <v>VCTNegative</v>
      </c>
      <c r="PX7" s="159" t="str">
        <f t="shared" si="19"/>
        <v>VCTNegative</v>
      </c>
      <c r="PY7" s="160" t="str">
        <f t="shared" si="19"/>
        <v>VCTNegative</v>
      </c>
      <c r="PZ7" s="34"/>
      <c r="QA7" s="158" t="s">
        <v>89</v>
      </c>
      <c r="QB7" s="159" t="str">
        <f>QA7</f>
        <v>VCTPositive</v>
      </c>
      <c r="QC7" s="159" t="str">
        <f t="shared" si="20"/>
        <v>VCTPositive</v>
      </c>
      <c r="QD7" s="159" t="str">
        <f t="shared" si="20"/>
        <v>VCTPositive</v>
      </c>
      <c r="QE7" s="159" t="str">
        <f t="shared" si="20"/>
        <v>VCTPositive</v>
      </c>
      <c r="QF7" s="159" t="str">
        <f t="shared" si="20"/>
        <v>VCTPositive</v>
      </c>
      <c r="QG7" s="159" t="str">
        <f t="shared" si="20"/>
        <v>VCTPositive</v>
      </c>
      <c r="QH7" s="159" t="str">
        <f t="shared" si="20"/>
        <v>VCTPositive</v>
      </c>
      <c r="QI7" s="159" t="str">
        <f t="shared" si="20"/>
        <v>VCTPositive</v>
      </c>
      <c r="QJ7" s="159" t="str">
        <f t="shared" si="20"/>
        <v>VCTPositive</v>
      </c>
      <c r="QK7" s="159" t="str">
        <f t="shared" si="20"/>
        <v>VCTPositive</v>
      </c>
      <c r="QL7" s="159" t="str">
        <f t="shared" si="20"/>
        <v>VCTPositive</v>
      </c>
      <c r="QM7" s="159" t="str">
        <f t="shared" si="20"/>
        <v>VCTPositive</v>
      </c>
      <c r="QN7" s="159" t="str">
        <f t="shared" si="20"/>
        <v>VCTPositive</v>
      </c>
      <c r="QO7" s="159" t="str">
        <f t="shared" si="20"/>
        <v>VCTPositive</v>
      </c>
      <c r="QP7" s="159" t="str">
        <f t="shared" si="20"/>
        <v>VCTPositive</v>
      </c>
      <c r="QQ7" s="159" t="str">
        <f t="shared" si="20"/>
        <v>VCTPositive</v>
      </c>
      <c r="QR7" s="159" t="str">
        <f>QL7</f>
        <v>VCTPositive</v>
      </c>
      <c r="QS7" s="159" t="str">
        <f t="shared" si="20"/>
        <v>VCTPositive</v>
      </c>
      <c r="QT7" s="159" t="str">
        <f t="shared" si="20"/>
        <v>VCTPositive</v>
      </c>
      <c r="QU7" s="160" t="str">
        <f t="shared" si="20"/>
        <v>VCTPositive</v>
      </c>
      <c r="QV7" s="34"/>
      <c r="QW7" s="161" t="s">
        <v>91</v>
      </c>
      <c r="QX7" s="159" t="str">
        <f>QW7</f>
        <v>MaleCirc</v>
      </c>
      <c r="QY7" s="159" t="str">
        <f t="shared" si="21"/>
        <v>MaleCirc</v>
      </c>
      <c r="QZ7" s="159" t="str">
        <f t="shared" si="21"/>
        <v>MaleCirc</v>
      </c>
      <c r="RA7" s="159" t="str">
        <f t="shared" si="21"/>
        <v>MaleCirc</v>
      </c>
      <c r="RB7" s="159" t="str">
        <f t="shared" si="21"/>
        <v>MaleCirc</v>
      </c>
      <c r="RC7" s="159" t="str">
        <f t="shared" si="21"/>
        <v>MaleCirc</v>
      </c>
      <c r="RD7" s="159" t="str">
        <f t="shared" si="21"/>
        <v>MaleCirc</v>
      </c>
      <c r="RE7" s="159" t="str">
        <f t="shared" si="21"/>
        <v>MaleCirc</v>
      </c>
      <c r="RF7" s="159" t="str">
        <f t="shared" si="21"/>
        <v>MaleCirc</v>
      </c>
      <c r="RG7" s="159" t="str">
        <f t="shared" si="21"/>
        <v>MaleCirc</v>
      </c>
      <c r="RH7" s="159" t="str">
        <f t="shared" si="21"/>
        <v>MaleCirc</v>
      </c>
      <c r="RI7" s="159" t="str">
        <f t="shared" si="21"/>
        <v>MaleCirc</v>
      </c>
      <c r="RJ7" s="159" t="str">
        <f t="shared" si="21"/>
        <v>MaleCirc</v>
      </c>
      <c r="RK7" s="159" t="str">
        <f t="shared" si="21"/>
        <v>MaleCirc</v>
      </c>
      <c r="RL7" s="159" t="str">
        <f t="shared" si="21"/>
        <v>MaleCirc</v>
      </c>
      <c r="RM7" s="159" t="str">
        <f t="shared" si="21"/>
        <v>MaleCirc</v>
      </c>
      <c r="RN7" s="159" t="str">
        <f>RH7</f>
        <v>MaleCirc</v>
      </c>
      <c r="RO7" s="159" t="str">
        <f t="shared" si="21"/>
        <v>MaleCirc</v>
      </c>
      <c r="RP7" s="159" t="str">
        <f t="shared" si="21"/>
        <v>MaleCirc</v>
      </c>
      <c r="RQ7" s="160" t="str">
        <f t="shared" si="21"/>
        <v>MaleCirc</v>
      </c>
      <c r="RS7" s="158" t="s">
        <v>93</v>
      </c>
      <c r="RT7" s="159" t="str">
        <f>RS7</f>
        <v>NewAdult</v>
      </c>
      <c r="RU7" s="159" t="str">
        <f t="shared" si="22"/>
        <v>NewAdult</v>
      </c>
      <c r="RV7" s="159" t="str">
        <f t="shared" si="22"/>
        <v>NewAdult</v>
      </c>
      <c r="RW7" s="159" t="str">
        <f t="shared" si="22"/>
        <v>NewAdult</v>
      </c>
      <c r="RX7" s="159" t="str">
        <f t="shared" si="22"/>
        <v>NewAdult</v>
      </c>
      <c r="RY7" s="159" t="str">
        <f t="shared" si="22"/>
        <v>NewAdult</v>
      </c>
      <c r="RZ7" s="159" t="str">
        <f t="shared" si="22"/>
        <v>NewAdult</v>
      </c>
      <c r="SA7" s="159" t="str">
        <f t="shared" si="22"/>
        <v>NewAdult</v>
      </c>
      <c r="SB7" s="159" t="str">
        <f t="shared" si="22"/>
        <v>NewAdult</v>
      </c>
      <c r="SC7" s="159" t="str">
        <f t="shared" si="22"/>
        <v>NewAdult</v>
      </c>
      <c r="SD7" s="159" t="str">
        <f t="shared" si="22"/>
        <v>NewAdult</v>
      </c>
      <c r="SE7" s="159" t="str">
        <f t="shared" si="22"/>
        <v>NewAdult</v>
      </c>
      <c r="SF7" s="159" t="str">
        <f t="shared" si="22"/>
        <v>NewAdult</v>
      </c>
      <c r="SG7" s="159" t="str">
        <f t="shared" si="22"/>
        <v>NewAdult</v>
      </c>
      <c r="SH7" s="159" t="str">
        <f t="shared" si="22"/>
        <v>NewAdult</v>
      </c>
      <c r="SI7" s="159" t="str">
        <f t="shared" si="22"/>
        <v>NewAdult</v>
      </c>
      <c r="SJ7" s="159" t="str">
        <f>SD7</f>
        <v>NewAdult</v>
      </c>
      <c r="SK7" s="159" t="str">
        <f t="shared" si="22"/>
        <v>NewAdult</v>
      </c>
      <c r="SL7" s="159" t="str">
        <f t="shared" si="22"/>
        <v>NewAdult</v>
      </c>
      <c r="SM7" s="160" t="str">
        <f t="shared" si="22"/>
        <v>NewAdult</v>
      </c>
      <c r="SO7" s="158" t="s">
        <v>95</v>
      </c>
      <c r="SP7" s="159" t="str">
        <f>SO7</f>
        <v>EstMedCom</v>
      </c>
      <c r="SQ7" s="159" t="str">
        <f t="shared" si="23"/>
        <v>EstMedCom</v>
      </c>
      <c r="SR7" s="159" t="str">
        <f t="shared" si="23"/>
        <v>EstMedCom</v>
      </c>
      <c r="SS7" s="159" t="str">
        <f t="shared" si="23"/>
        <v>EstMedCom</v>
      </c>
      <c r="ST7" s="159" t="str">
        <f t="shared" si="23"/>
        <v>EstMedCom</v>
      </c>
      <c r="SU7" s="159" t="str">
        <f t="shared" si="23"/>
        <v>EstMedCom</v>
      </c>
      <c r="SV7" s="159" t="str">
        <f t="shared" si="23"/>
        <v>EstMedCom</v>
      </c>
      <c r="SW7" s="159" t="str">
        <f t="shared" si="23"/>
        <v>EstMedCom</v>
      </c>
      <c r="SX7" s="159" t="str">
        <f t="shared" si="23"/>
        <v>EstMedCom</v>
      </c>
      <c r="SY7" s="159" t="str">
        <f t="shared" si="23"/>
        <v>EstMedCom</v>
      </c>
      <c r="SZ7" s="159" t="str">
        <f t="shared" si="23"/>
        <v>EstMedCom</v>
      </c>
      <c r="TA7" s="159" t="str">
        <f t="shared" si="23"/>
        <v>EstMedCom</v>
      </c>
      <c r="TB7" s="159" t="str">
        <f t="shared" si="23"/>
        <v>EstMedCom</v>
      </c>
      <c r="TC7" s="159" t="str">
        <f t="shared" si="23"/>
        <v>EstMedCom</v>
      </c>
      <c r="TD7" s="159" t="str">
        <f t="shared" si="23"/>
        <v>EstMedCom</v>
      </c>
      <c r="TE7" s="159" t="str">
        <f t="shared" si="23"/>
        <v>EstMedCom</v>
      </c>
      <c r="TF7" s="159" t="str">
        <f>SZ7</f>
        <v>EstMedCom</v>
      </c>
      <c r="TG7" s="159" t="str">
        <f t="shared" si="23"/>
        <v>EstMedCom</v>
      </c>
      <c r="TH7" s="159" t="str">
        <f t="shared" si="23"/>
        <v>EstMedCom</v>
      </c>
      <c r="TI7" s="160" t="str">
        <f t="shared" si="23"/>
        <v>EstMedCom</v>
      </c>
      <c r="TJ7" s="34"/>
      <c r="TK7" s="161" t="s">
        <v>97</v>
      </c>
      <c r="TL7" s="159" t="str">
        <f>TK7</f>
        <v>EstNonCom</v>
      </c>
      <c r="TM7" s="159" t="str">
        <f t="shared" si="24"/>
        <v>EstNonCom</v>
      </c>
      <c r="TN7" s="159" t="str">
        <f t="shared" si="24"/>
        <v>EstNonCom</v>
      </c>
      <c r="TO7" s="159" t="str">
        <f t="shared" si="24"/>
        <v>EstNonCom</v>
      </c>
      <c r="TP7" s="159" t="str">
        <f t="shared" si="24"/>
        <v>EstNonCom</v>
      </c>
      <c r="TQ7" s="159" t="str">
        <f t="shared" si="24"/>
        <v>EstNonCom</v>
      </c>
      <c r="TR7" s="159" t="str">
        <f t="shared" si="24"/>
        <v>EstNonCom</v>
      </c>
      <c r="TS7" s="159" t="str">
        <f t="shared" si="24"/>
        <v>EstNonCom</v>
      </c>
      <c r="TT7" s="159" t="str">
        <f t="shared" si="24"/>
        <v>EstNonCom</v>
      </c>
      <c r="TU7" s="159" t="str">
        <f t="shared" si="24"/>
        <v>EstNonCom</v>
      </c>
      <c r="TV7" s="159" t="str">
        <f t="shared" si="24"/>
        <v>EstNonCom</v>
      </c>
      <c r="TW7" s="159" t="str">
        <f t="shared" si="24"/>
        <v>EstNonCom</v>
      </c>
      <c r="TX7" s="159" t="str">
        <f t="shared" si="24"/>
        <v>EstNonCom</v>
      </c>
      <c r="TY7" s="159" t="str">
        <f t="shared" si="24"/>
        <v>EstNonCom</v>
      </c>
      <c r="TZ7" s="159" t="str">
        <f t="shared" si="24"/>
        <v>EstNonCom</v>
      </c>
      <c r="UA7" s="159" t="str">
        <f t="shared" si="24"/>
        <v>EstNonCom</v>
      </c>
      <c r="UB7" s="159" t="str">
        <f>TV7</f>
        <v>EstNonCom</v>
      </c>
      <c r="UC7" s="159" t="str">
        <f t="shared" si="24"/>
        <v>EstNonCom</v>
      </c>
      <c r="UD7" s="159" t="str">
        <f t="shared" si="24"/>
        <v>EstNonCom</v>
      </c>
      <c r="UE7" s="160" t="str">
        <f t="shared" si="24"/>
        <v>EstNonCom</v>
      </c>
      <c r="UG7" s="158" t="s">
        <v>99</v>
      </c>
      <c r="UH7" s="159" t="str">
        <f>UG7</f>
        <v>PMTCT</v>
      </c>
      <c r="UI7" s="159" t="str">
        <f t="shared" si="25"/>
        <v>PMTCT</v>
      </c>
      <c r="UJ7" s="159" t="str">
        <f t="shared" si="25"/>
        <v>PMTCT</v>
      </c>
      <c r="UK7" s="159" t="str">
        <f t="shared" si="25"/>
        <v>PMTCT</v>
      </c>
      <c r="UL7" s="159" t="str">
        <f t="shared" si="25"/>
        <v>PMTCT</v>
      </c>
      <c r="UM7" s="159" t="str">
        <f t="shared" si="25"/>
        <v>PMTCT</v>
      </c>
      <c r="UN7" s="159" t="str">
        <f t="shared" si="25"/>
        <v>PMTCT</v>
      </c>
      <c r="UO7" s="159" t="str">
        <f t="shared" si="25"/>
        <v>PMTCT</v>
      </c>
      <c r="UP7" s="159" t="str">
        <f t="shared" si="25"/>
        <v>PMTCT</v>
      </c>
      <c r="UQ7" s="159" t="str">
        <f t="shared" si="25"/>
        <v>PMTCT</v>
      </c>
      <c r="UR7" s="159" t="str">
        <f t="shared" si="25"/>
        <v>PMTCT</v>
      </c>
      <c r="US7" s="159" t="str">
        <f t="shared" si="25"/>
        <v>PMTCT</v>
      </c>
      <c r="UT7" s="159" t="str">
        <f t="shared" si="25"/>
        <v>PMTCT</v>
      </c>
      <c r="UU7" s="159" t="str">
        <f t="shared" si="25"/>
        <v>PMTCT</v>
      </c>
      <c r="UV7" s="159" t="str">
        <f t="shared" si="25"/>
        <v>PMTCT</v>
      </c>
      <c r="UW7" s="159" t="str">
        <f t="shared" si="25"/>
        <v>PMTCT</v>
      </c>
      <c r="UX7" s="159" t="str">
        <f>UR7</f>
        <v>PMTCT</v>
      </c>
      <c r="UY7" s="159" t="str">
        <f t="shared" si="25"/>
        <v>PMTCT</v>
      </c>
      <c r="UZ7" s="159" t="str">
        <f t="shared" si="25"/>
        <v>PMTCT</v>
      </c>
      <c r="VA7" s="160" t="str">
        <f t="shared" si="25"/>
        <v>PMTCT</v>
      </c>
      <c r="VB7" s="34"/>
      <c r="VC7" s="161" t="s">
        <v>101</v>
      </c>
      <c r="VD7" s="159" t="str">
        <f>VC7</f>
        <v>Peds</v>
      </c>
      <c r="VE7" s="159" t="str">
        <f t="shared" si="26"/>
        <v>Peds</v>
      </c>
      <c r="VF7" s="159" t="str">
        <f t="shared" si="26"/>
        <v>Peds</v>
      </c>
      <c r="VG7" s="159" t="str">
        <f t="shared" si="26"/>
        <v>Peds</v>
      </c>
      <c r="VH7" s="159" t="str">
        <f t="shared" si="26"/>
        <v>Peds</v>
      </c>
      <c r="VI7" s="159" t="str">
        <f t="shared" si="26"/>
        <v>Peds</v>
      </c>
      <c r="VJ7" s="159" t="str">
        <f t="shared" si="26"/>
        <v>Peds</v>
      </c>
      <c r="VK7" s="159" t="str">
        <f t="shared" si="26"/>
        <v>Peds</v>
      </c>
      <c r="VL7" s="159" t="str">
        <f t="shared" si="26"/>
        <v>Peds</v>
      </c>
      <c r="VM7" s="159" t="str">
        <f t="shared" si="26"/>
        <v>Peds</v>
      </c>
      <c r="VN7" s="159" t="str">
        <f t="shared" si="26"/>
        <v>Peds</v>
      </c>
      <c r="VO7" s="159" t="str">
        <f t="shared" si="26"/>
        <v>Peds</v>
      </c>
      <c r="VP7" s="159" t="str">
        <f t="shared" si="26"/>
        <v>Peds</v>
      </c>
      <c r="VQ7" s="159" t="str">
        <f t="shared" si="26"/>
        <v>Peds</v>
      </c>
      <c r="VR7" s="159" t="str">
        <f t="shared" si="26"/>
        <v>Peds</v>
      </c>
      <c r="VS7" s="159" t="str">
        <f t="shared" si="26"/>
        <v>Peds</v>
      </c>
      <c r="VT7" s="159" t="str">
        <f>VN7</f>
        <v>Peds</v>
      </c>
      <c r="VU7" s="159" t="str">
        <f t="shared" si="26"/>
        <v>Peds</v>
      </c>
      <c r="VV7" s="159" t="str">
        <f t="shared" si="26"/>
        <v>Peds</v>
      </c>
      <c r="VW7" s="160" t="str">
        <f t="shared" si="26"/>
        <v>Peds</v>
      </c>
      <c r="VY7" s="158" t="s">
        <v>104</v>
      </c>
      <c r="VZ7" s="159" t="str">
        <f>VY7</f>
        <v>LabHaem</v>
      </c>
      <c r="WA7" s="159" t="str">
        <f t="shared" si="27"/>
        <v>LabHaem</v>
      </c>
      <c r="WB7" s="159" t="str">
        <f t="shared" si="27"/>
        <v>LabHaem</v>
      </c>
      <c r="WC7" s="159" t="str">
        <f t="shared" si="27"/>
        <v>LabHaem</v>
      </c>
      <c r="WD7" s="159" t="str">
        <f t="shared" si="27"/>
        <v>LabHaem</v>
      </c>
      <c r="WE7" s="159" t="str">
        <f t="shared" si="27"/>
        <v>LabHaem</v>
      </c>
      <c r="WF7" s="159" t="str">
        <f t="shared" si="27"/>
        <v>LabHaem</v>
      </c>
      <c r="WG7" s="159" t="str">
        <f t="shared" si="27"/>
        <v>LabHaem</v>
      </c>
      <c r="WH7" s="159" t="str">
        <f t="shared" si="27"/>
        <v>LabHaem</v>
      </c>
      <c r="WI7" s="159" t="str">
        <f t="shared" si="27"/>
        <v>LabHaem</v>
      </c>
      <c r="WJ7" s="159" t="str">
        <f t="shared" si="27"/>
        <v>LabHaem</v>
      </c>
      <c r="WK7" s="159" t="str">
        <f t="shared" si="27"/>
        <v>LabHaem</v>
      </c>
      <c r="WL7" s="159" t="str">
        <f t="shared" si="27"/>
        <v>LabHaem</v>
      </c>
      <c r="WM7" s="159" t="str">
        <f t="shared" si="27"/>
        <v>LabHaem</v>
      </c>
      <c r="WN7" s="159" t="str">
        <f t="shared" si="27"/>
        <v>LabHaem</v>
      </c>
      <c r="WO7" s="159" t="str">
        <f t="shared" si="27"/>
        <v>LabHaem</v>
      </c>
      <c r="WP7" s="159" t="str">
        <f>WJ7</f>
        <v>LabHaem</v>
      </c>
      <c r="WQ7" s="159" t="str">
        <f t="shared" si="28"/>
        <v>LabHaem</v>
      </c>
      <c r="WR7" s="159" t="str">
        <f t="shared" si="28"/>
        <v>LabHaem</v>
      </c>
      <c r="WS7" s="160" t="str">
        <f t="shared" si="28"/>
        <v>LabHaem</v>
      </c>
      <c r="WT7" s="34"/>
      <c r="WU7" s="161" t="s">
        <v>886</v>
      </c>
      <c r="WV7" s="159" t="str">
        <f>WU7</f>
        <v>LabPOC</v>
      </c>
      <c r="WW7" s="159" t="str">
        <f t="shared" si="29"/>
        <v>LabPOC</v>
      </c>
      <c r="WX7" s="159" t="str">
        <f t="shared" si="29"/>
        <v>LabPOC</v>
      </c>
      <c r="WY7" s="159" t="str">
        <f t="shared" si="29"/>
        <v>LabPOC</v>
      </c>
      <c r="WZ7" s="159" t="str">
        <f t="shared" si="29"/>
        <v>LabPOC</v>
      </c>
      <c r="XA7" s="159" t="str">
        <f t="shared" si="29"/>
        <v>LabPOC</v>
      </c>
      <c r="XB7" s="159" t="str">
        <f t="shared" si="29"/>
        <v>LabPOC</v>
      </c>
      <c r="XC7" s="159" t="str">
        <f t="shared" si="29"/>
        <v>LabPOC</v>
      </c>
      <c r="XD7" s="159" t="str">
        <f t="shared" si="29"/>
        <v>LabPOC</v>
      </c>
      <c r="XE7" s="159" t="str">
        <f t="shared" si="29"/>
        <v>LabPOC</v>
      </c>
      <c r="XF7" s="159" t="str">
        <f t="shared" si="29"/>
        <v>LabPOC</v>
      </c>
      <c r="XG7" s="159" t="str">
        <f t="shared" si="29"/>
        <v>LabPOC</v>
      </c>
      <c r="XH7" s="159" t="str">
        <f t="shared" si="29"/>
        <v>LabPOC</v>
      </c>
      <c r="XI7" s="159" t="str">
        <f t="shared" si="29"/>
        <v>LabPOC</v>
      </c>
      <c r="XJ7" s="159" t="str">
        <f t="shared" si="29"/>
        <v>LabPOC</v>
      </c>
      <c r="XK7" s="159" t="str">
        <f t="shared" si="29"/>
        <v>LabPOC</v>
      </c>
      <c r="XL7" s="159" t="str">
        <f>XF7</f>
        <v>LabPOC</v>
      </c>
      <c r="XM7" s="159" t="str">
        <f t="shared" si="30"/>
        <v>LabPOC</v>
      </c>
      <c r="XN7" s="159" t="str">
        <f t="shared" si="30"/>
        <v>LabPOC</v>
      </c>
      <c r="XO7" s="160" t="str">
        <f t="shared" si="30"/>
        <v>LabPOC</v>
      </c>
      <c r="XP7" s="34"/>
      <c r="XQ7" s="161" t="s">
        <v>106</v>
      </c>
      <c r="XR7" s="159" t="str">
        <f>XQ7</f>
        <v>LabParasit</v>
      </c>
      <c r="XS7" s="159" t="str">
        <f t="shared" si="31"/>
        <v>LabParasit</v>
      </c>
      <c r="XT7" s="159" t="str">
        <f t="shared" si="31"/>
        <v>LabParasit</v>
      </c>
      <c r="XU7" s="159" t="str">
        <f t="shared" si="31"/>
        <v>LabParasit</v>
      </c>
      <c r="XV7" s="159" t="str">
        <f t="shared" si="31"/>
        <v>LabParasit</v>
      </c>
      <c r="XW7" s="159" t="str">
        <f t="shared" si="31"/>
        <v>LabParasit</v>
      </c>
      <c r="XX7" s="159" t="str">
        <f t="shared" si="31"/>
        <v>LabParasit</v>
      </c>
      <c r="XY7" s="159" t="str">
        <f t="shared" si="31"/>
        <v>LabParasit</v>
      </c>
      <c r="XZ7" s="159" t="str">
        <f t="shared" si="31"/>
        <v>LabParasit</v>
      </c>
      <c r="YA7" s="159" t="str">
        <f t="shared" si="31"/>
        <v>LabParasit</v>
      </c>
      <c r="YB7" s="159" t="str">
        <f t="shared" si="31"/>
        <v>LabParasit</v>
      </c>
      <c r="YC7" s="159" t="str">
        <f t="shared" si="31"/>
        <v>LabParasit</v>
      </c>
      <c r="YD7" s="159" t="str">
        <f t="shared" si="31"/>
        <v>LabParasit</v>
      </c>
      <c r="YE7" s="159" t="str">
        <f t="shared" si="31"/>
        <v>LabParasit</v>
      </c>
      <c r="YF7" s="159" t="str">
        <f t="shared" si="31"/>
        <v>LabParasit</v>
      </c>
      <c r="YG7" s="159" t="str">
        <f t="shared" si="31"/>
        <v>LabParasit</v>
      </c>
      <c r="YH7" s="159" t="str">
        <f>YB7</f>
        <v>LabParasit</v>
      </c>
      <c r="YI7" s="159" t="str">
        <f t="shared" si="31"/>
        <v>LabParasit</v>
      </c>
      <c r="YJ7" s="159" t="str">
        <f t="shared" si="31"/>
        <v>LabParasit</v>
      </c>
      <c r="YK7" s="160" t="str">
        <f t="shared" si="31"/>
        <v>LabParasit</v>
      </c>
      <c r="YM7" s="161" t="s">
        <v>108</v>
      </c>
      <c r="YN7" s="159" t="str">
        <f>YM7</f>
        <v>LabBiochem</v>
      </c>
      <c r="YO7" s="159" t="str">
        <f t="shared" si="32"/>
        <v>LabBiochem</v>
      </c>
      <c r="YP7" s="159" t="str">
        <f t="shared" si="32"/>
        <v>LabBiochem</v>
      </c>
      <c r="YQ7" s="159" t="str">
        <f t="shared" si="32"/>
        <v>LabBiochem</v>
      </c>
      <c r="YR7" s="159" t="str">
        <f t="shared" si="32"/>
        <v>LabBiochem</v>
      </c>
      <c r="YS7" s="159" t="str">
        <f t="shared" si="32"/>
        <v>LabBiochem</v>
      </c>
      <c r="YT7" s="159" t="str">
        <f t="shared" si="32"/>
        <v>LabBiochem</v>
      </c>
      <c r="YU7" s="159" t="str">
        <f t="shared" si="32"/>
        <v>LabBiochem</v>
      </c>
      <c r="YV7" s="159" t="str">
        <f t="shared" si="32"/>
        <v>LabBiochem</v>
      </c>
      <c r="YW7" s="159" t="str">
        <f t="shared" si="32"/>
        <v>LabBiochem</v>
      </c>
      <c r="YX7" s="159" t="str">
        <f t="shared" si="32"/>
        <v>LabBiochem</v>
      </c>
      <c r="YY7" s="159" t="str">
        <f t="shared" si="32"/>
        <v>LabBiochem</v>
      </c>
      <c r="YZ7" s="159" t="str">
        <f t="shared" si="32"/>
        <v>LabBiochem</v>
      </c>
      <c r="ZA7" s="159" t="str">
        <f t="shared" si="32"/>
        <v>LabBiochem</v>
      </c>
      <c r="ZB7" s="159" t="str">
        <f t="shared" si="32"/>
        <v>LabBiochem</v>
      </c>
      <c r="ZC7" s="159" t="str">
        <f t="shared" si="32"/>
        <v>LabBiochem</v>
      </c>
      <c r="ZD7" s="159" t="str">
        <f>YX7</f>
        <v>LabBiochem</v>
      </c>
      <c r="ZE7" s="159" t="str">
        <f t="shared" si="32"/>
        <v>LabBiochem</v>
      </c>
      <c r="ZF7" s="159" t="str">
        <f t="shared" si="32"/>
        <v>LabBiochem</v>
      </c>
      <c r="ZG7" s="160" t="str">
        <f t="shared" si="32"/>
        <v>LabBiochem</v>
      </c>
      <c r="ZI7" s="161" t="s">
        <v>110</v>
      </c>
      <c r="ZJ7" s="159" t="str">
        <f>ZI7</f>
        <v>LabMicrobio</v>
      </c>
      <c r="ZK7" s="159" t="str">
        <f t="shared" si="33"/>
        <v>LabMicrobio</v>
      </c>
      <c r="ZL7" s="159" t="str">
        <f t="shared" si="33"/>
        <v>LabMicrobio</v>
      </c>
      <c r="ZM7" s="159" t="str">
        <f t="shared" si="33"/>
        <v>LabMicrobio</v>
      </c>
      <c r="ZN7" s="159" t="str">
        <f t="shared" si="33"/>
        <v>LabMicrobio</v>
      </c>
      <c r="ZO7" s="159" t="str">
        <f t="shared" si="33"/>
        <v>LabMicrobio</v>
      </c>
      <c r="ZP7" s="159" t="str">
        <f t="shared" si="33"/>
        <v>LabMicrobio</v>
      </c>
      <c r="ZQ7" s="159" t="str">
        <f t="shared" si="33"/>
        <v>LabMicrobio</v>
      </c>
      <c r="ZR7" s="159" t="str">
        <f t="shared" si="33"/>
        <v>LabMicrobio</v>
      </c>
      <c r="ZS7" s="159" t="str">
        <f t="shared" si="33"/>
        <v>LabMicrobio</v>
      </c>
      <c r="ZT7" s="159" t="str">
        <f t="shared" si="33"/>
        <v>LabMicrobio</v>
      </c>
      <c r="ZU7" s="159" t="str">
        <f t="shared" si="33"/>
        <v>LabMicrobio</v>
      </c>
      <c r="ZV7" s="159" t="str">
        <f t="shared" si="33"/>
        <v>LabMicrobio</v>
      </c>
      <c r="ZW7" s="159" t="str">
        <f t="shared" si="33"/>
        <v>LabMicrobio</v>
      </c>
      <c r="ZX7" s="159" t="str">
        <f t="shared" si="33"/>
        <v>LabMicrobio</v>
      </c>
      <c r="ZY7" s="159" t="str">
        <f t="shared" si="33"/>
        <v>LabMicrobio</v>
      </c>
      <c r="ZZ7" s="159" t="str">
        <f>ZT7</f>
        <v>LabMicrobio</v>
      </c>
      <c r="AAA7" s="159" t="str">
        <f t="shared" si="33"/>
        <v>LabMicrobio</v>
      </c>
      <c r="AAB7" s="159" t="str">
        <f t="shared" si="33"/>
        <v>LabMicrobio</v>
      </c>
      <c r="AAC7" s="160" t="str">
        <f t="shared" si="33"/>
        <v>LabMicrobio</v>
      </c>
      <c r="AAE7" s="161" t="s">
        <v>112</v>
      </c>
      <c r="AAF7" s="159" t="str">
        <f>AAE7</f>
        <v>LabMolec</v>
      </c>
      <c r="AAG7" s="159" t="str">
        <f t="shared" si="34"/>
        <v>LabMolec</v>
      </c>
      <c r="AAH7" s="159" t="str">
        <f t="shared" si="34"/>
        <v>LabMolec</v>
      </c>
      <c r="AAI7" s="159" t="str">
        <f t="shared" si="34"/>
        <v>LabMolec</v>
      </c>
      <c r="AAJ7" s="159" t="str">
        <f t="shared" si="34"/>
        <v>LabMolec</v>
      </c>
      <c r="AAK7" s="159" t="str">
        <f t="shared" si="34"/>
        <v>LabMolec</v>
      </c>
      <c r="AAL7" s="159" t="str">
        <f t="shared" si="34"/>
        <v>LabMolec</v>
      </c>
      <c r="AAM7" s="159" t="str">
        <f t="shared" si="34"/>
        <v>LabMolec</v>
      </c>
      <c r="AAN7" s="159" t="str">
        <f t="shared" si="34"/>
        <v>LabMolec</v>
      </c>
      <c r="AAO7" s="159" t="str">
        <f t="shared" si="34"/>
        <v>LabMolec</v>
      </c>
      <c r="AAP7" s="159" t="str">
        <f t="shared" si="34"/>
        <v>LabMolec</v>
      </c>
      <c r="AAQ7" s="159" t="str">
        <f t="shared" si="34"/>
        <v>LabMolec</v>
      </c>
      <c r="AAR7" s="159" t="str">
        <f t="shared" si="34"/>
        <v>LabMolec</v>
      </c>
      <c r="AAS7" s="159" t="str">
        <f t="shared" si="34"/>
        <v>LabMolec</v>
      </c>
      <c r="AAT7" s="159" t="str">
        <f t="shared" si="34"/>
        <v>LabMolec</v>
      </c>
      <c r="AAU7" s="159" t="str">
        <f t="shared" si="34"/>
        <v>LabMolec</v>
      </c>
      <c r="AAV7" s="159" t="str">
        <f>AAP7</f>
        <v>LabMolec</v>
      </c>
      <c r="AAW7" s="159" t="str">
        <f t="shared" si="34"/>
        <v>LabMolec</v>
      </c>
      <c r="AAX7" s="159" t="str">
        <f t="shared" si="34"/>
        <v>LabMolec</v>
      </c>
      <c r="AAY7" s="160" t="str">
        <f t="shared" si="34"/>
        <v>LabMolec</v>
      </c>
      <c r="AAZ7" s="139"/>
      <c r="ABA7" s="161" t="s">
        <v>114</v>
      </c>
      <c r="ABB7" s="159" t="str">
        <f>ABA7</f>
        <v>LabTBMicro</v>
      </c>
      <c r="ABC7" s="159" t="str">
        <f t="shared" si="35"/>
        <v>LabTBMicro</v>
      </c>
      <c r="ABD7" s="159" t="str">
        <f t="shared" si="35"/>
        <v>LabTBMicro</v>
      </c>
      <c r="ABE7" s="159" t="str">
        <f t="shared" si="35"/>
        <v>LabTBMicro</v>
      </c>
      <c r="ABF7" s="159" t="str">
        <f t="shared" si="35"/>
        <v>LabTBMicro</v>
      </c>
      <c r="ABG7" s="159" t="str">
        <f t="shared" si="35"/>
        <v>LabTBMicro</v>
      </c>
      <c r="ABH7" s="159" t="str">
        <f t="shared" si="35"/>
        <v>LabTBMicro</v>
      </c>
      <c r="ABI7" s="159" t="str">
        <f t="shared" si="35"/>
        <v>LabTBMicro</v>
      </c>
      <c r="ABJ7" s="159" t="str">
        <f t="shared" si="35"/>
        <v>LabTBMicro</v>
      </c>
      <c r="ABK7" s="159" t="str">
        <f t="shared" si="35"/>
        <v>LabTBMicro</v>
      </c>
      <c r="ABL7" s="159" t="str">
        <f t="shared" si="35"/>
        <v>LabTBMicro</v>
      </c>
      <c r="ABM7" s="159" t="str">
        <f t="shared" si="35"/>
        <v>LabTBMicro</v>
      </c>
      <c r="ABN7" s="159" t="str">
        <f t="shared" si="35"/>
        <v>LabTBMicro</v>
      </c>
      <c r="ABO7" s="159" t="str">
        <f t="shared" si="35"/>
        <v>LabTBMicro</v>
      </c>
      <c r="ABP7" s="159" t="str">
        <f t="shared" si="35"/>
        <v>LabTBMicro</v>
      </c>
      <c r="ABQ7" s="159" t="str">
        <f t="shared" si="35"/>
        <v>LabTBMicro</v>
      </c>
      <c r="ABR7" s="159" t="str">
        <f>ABL7</f>
        <v>LabTBMicro</v>
      </c>
      <c r="ABS7" s="159" t="str">
        <f t="shared" si="35"/>
        <v>LabTBMicro</v>
      </c>
      <c r="ABT7" s="159" t="str">
        <f t="shared" si="35"/>
        <v>LabTBMicro</v>
      </c>
      <c r="ABU7" s="160" t="str">
        <f t="shared" si="35"/>
        <v>LabTBMicro</v>
      </c>
      <c r="ABV7" s="139"/>
      <c r="ABW7" s="161" t="s">
        <v>116</v>
      </c>
      <c r="ABX7" s="159" t="str">
        <f>ABW7</f>
        <v>LabSero</v>
      </c>
      <c r="ABY7" s="159" t="str">
        <f t="shared" si="36"/>
        <v>LabSero</v>
      </c>
      <c r="ABZ7" s="159" t="str">
        <f t="shared" si="36"/>
        <v>LabSero</v>
      </c>
      <c r="ACA7" s="159" t="str">
        <f t="shared" si="36"/>
        <v>LabSero</v>
      </c>
      <c r="ACB7" s="159" t="str">
        <f t="shared" si="36"/>
        <v>LabSero</v>
      </c>
      <c r="ACC7" s="159" t="str">
        <f t="shared" si="36"/>
        <v>LabSero</v>
      </c>
      <c r="ACD7" s="159" t="str">
        <f t="shared" si="36"/>
        <v>LabSero</v>
      </c>
      <c r="ACE7" s="159" t="str">
        <f t="shared" si="36"/>
        <v>LabSero</v>
      </c>
      <c r="ACF7" s="159" t="str">
        <f t="shared" si="36"/>
        <v>LabSero</v>
      </c>
      <c r="ACG7" s="159" t="str">
        <f t="shared" si="36"/>
        <v>LabSero</v>
      </c>
      <c r="ACH7" s="159" t="str">
        <f t="shared" si="36"/>
        <v>LabSero</v>
      </c>
      <c r="ACI7" s="159" t="str">
        <f t="shared" si="36"/>
        <v>LabSero</v>
      </c>
      <c r="ACJ7" s="159" t="str">
        <f t="shared" si="36"/>
        <v>LabSero</v>
      </c>
      <c r="ACK7" s="159" t="str">
        <f t="shared" si="36"/>
        <v>LabSero</v>
      </c>
      <c r="ACL7" s="159" t="str">
        <f t="shared" si="36"/>
        <v>LabSero</v>
      </c>
      <c r="ACM7" s="159" t="str">
        <f t="shared" si="36"/>
        <v>LabSero</v>
      </c>
      <c r="ACN7" s="159" t="str">
        <f>ACH7</f>
        <v>LabSero</v>
      </c>
      <c r="ACO7" s="159" t="str">
        <f t="shared" si="36"/>
        <v>LabSero</v>
      </c>
      <c r="ACP7" s="159" t="str">
        <f t="shared" si="36"/>
        <v>LabSero</v>
      </c>
      <c r="ACQ7" s="160" t="str">
        <f t="shared" si="36"/>
        <v>LabSero</v>
      </c>
      <c r="ACR7" s="139"/>
      <c r="ACS7" s="161" t="s">
        <v>119</v>
      </c>
      <c r="ACT7" s="159" t="str">
        <f>ACS7</f>
        <v>LabCyto</v>
      </c>
      <c r="ACU7" s="159" t="str">
        <f t="shared" si="37"/>
        <v>LabCyto</v>
      </c>
      <c r="ACV7" s="159" t="str">
        <f t="shared" si="37"/>
        <v>LabCyto</v>
      </c>
      <c r="ACW7" s="159" t="str">
        <f t="shared" si="37"/>
        <v>LabCyto</v>
      </c>
      <c r="ACX7" s="159" t="str">
        <f t="shared" si="37"/>
        <v>LabCyto</v>
      </c>
      <c r="ACY7" s="159" t="str">
        <f t="shared" si="37"/>
        <v>LabCyto</v>
      </c>
      <c r="ACZ7" s="159" t="str">
        <f t="shared" si="37"/>
        <v>LabCyto</v>
      </c>
      <c r="ADA7" s="159" t="str">
        <f t="shared" si="37"/>
        <v>LabCyto</v>
      </c>
      <c r="ADB7" s="159" t="str">
        <f t="shared" si="37"/>
        <v>LabCyto</v>
      </c>
      <c r="ADC7" s="159" t="str">
        <f t="shared" si="37"/>
        <v>LabCyto</v>
      </c>
      <c r="ADD7" s="159" t="str">
        <f t="shared" si="37"/>
        <v>LabCyto</v>
      </c>
      <c r="ADE7" s="159" t="str">
        <f t="shared" si="37"/>
        <v>LabCyto</v>
      </c>
      <c r="ADF7" s="159" t="str">
        <f t="shared" si="37"/>
        <v>LabCyto</v>
      </c>
      <c r="ADG7" s="159" t="str">
        <f t="shared" si="37"/>
        <v>LabCyto</v>
      </c>
      <c r="ADH7" s="159" t="str">
        <f t="shared" si="37"/>
        <v>LabCyto</v>
      </c>
      <c r="ADI7" s="159" t="str">
        <f t="shared" si="37"/>
        <v>LabCyto</v>
      </c>
      <c r="ADJ7" s="159" t="str">
        <f>ADD7</f>
        <v>LabCyto</v>
      </c>
      <c r="ADK7" s="159" t="str">
        <f t="shared" si="37"/>
        <v>LabCyto</v>
      </c>
      <c r="ADL7" s="159" t="str">
        <f t="shared" si="37"/>
        <v>LabCyto</v>
      </c>
      <c r="ADM7" s="160" t="str">
        <f t="shared" si="37"/>
        <v>LabCyto</v>
      </c>
      <c r="ADO7" s="161" t="s">
        <v>121</v>
      </c>
      <c r="ADP7" s="159" t="str">
        <f>ADO7</f>
        <v>LabHisto</v>
      </c>
      <c r="ADQ7" s="159" t="str">
        <f t="shared" si="38"/>
        <v>LabHisto</v>
      </c>
      <c r="ADR7" s="159" t="str">
        <f t="shared" si="38"/>
        <v>LabHisto</v>
      </c>
      <c r="ADS7" s="159" t="str">
        <f t="shared" si="38"/>
        <v>LabHisto</v>
      </c>
      <c r="ADT7" s="159" t="str">
        <f t="shared" si="38"/>
        <v>LabHisto</v>
      </c>
      <c r="ADU7" s="159" t="str">
        <f t="shared" si="38"/>
        <v>LabHisto</v>
      </c>
      <c r="ADV7" s="159" t="str">
        <f t="shared" si="38"/>
        <v>LabHisto</v>
      </c>
      <c r="ADW7" s="159" t="str">
        <f t="shared" si="38"/>
        <v>LabHisto</v>
      </c>
      <c r="ADX7" s="159" t="str">
        <f t="shared" si="38"/>
        <v>LabHisto</v>
      </c>
      <c r="ADY7" s="159" t="str">
        <f t="shared" si="38"/>
        <v>LabHisto</v>
      </c>
      <c r="ADZ7" s="159" t="str">
        <f t="shared" si="38"/>
        <v>LabHisto</v>
      </c>
      <c r="AEA7" s="159" t="str">
        <f t="shared" si="38"/>
        <v>LabHisto</v>
      </c>
      <c r="AEB7" s="159" t="str">
        <f t="shared" si="38"/>
        <v>LabHisto</v>
      </c>
      <c r="AEC7" s="159" t="str">
        <f t="shared" si="38"/>
        <v>LabHisto</v>
      </c>
      <c r="AED7" s="159" t="str">
        <f t="shared" si="38"/>
        <v>LabHisto</v>
      </c>
      <c r="AEE7" s="159" t="str">
        <f t="shared" si="38"/>
        <v>LabHisto</v>
      </c>
      <c r="AEF7" s="159" t="str">
        <f>ADZ7</f>
        <v>LabHisto</v>
      </c>
      <c r="AEG7" s="159" t="str">
        <f t="shared" si="38"/>
        <v>LabHisto</v>
      </c>
      <c r="AEH7" s="159" t="str">
        <f t="shared" si="38"/>
        <v>LabHisto</v>
      </c>
      <c r="AEI7" s="160" t="str">
        <f t="shared" si="38"/>
        <v>LabHisto</v>
      </c>
      <c r="AEK7" s="161" t="s">
        <v>123</v>
      </c>
      <c r="AEL7" s="159" t="str">
        <f>AEK7</f>
        <v>LabTrans</v>
      </c>
      <c r="AEM7" s="159" t="str">
        <f t="shared" si="39"/>
        <v>LabTrans</v>
      </c>
      <c r="AEN7" s="159" t="str">
        <f t="shared" si="39"/>
        <v>LabTrans</v>
      </c>
      <c r="AEO7" s="159" t="str">
        <f t="shared" si="39"/>
        <v>LabTrans</v>
      </c>
      <c r="AEP7" s="159" t="str">
        <f t="shared" si="39"/>
        <v>LabTrans</v>
      </c>
      <c r="AEQ7" s="159" t="str">
        <f t="shared" si="39"/>
        <v>LabTrans</v>
      </c>
      <c r="AER7" s="159" t="str">
        <f t="shared" si="39"/>
        <v>LabTrans</v>
      </c>
      <c r="AES7" s="159" t="str">
        <f t="shared" si="39"/>
        <v>LabTrans</v>
      </c>
      <c r="AET7" s="159" t="str">
        <f t="shared" si="39"/>
        <v>LabTrans</v>
      </c>
      <c r="AEU7" s="159" t="str">
        <f t="shared" si="39"/>
        <v>LabTrans</v>
      </c>
      <c r="AEV7" s="159" t="str">
        <f t="shared" si="39"/>
        <v>LabTrans</v>
      </c>
      <c r="AEW7" s="159" t="str">
        <f t="shared" si="39"/>
        <v>LabTrans</v>
      </c>
      <c r="AEX7" s="159" t="str">
        <f t="shared" si="39"/>
        <v>LabTrans</v>
      </c>
      <c r="AEY7" s="159" t="str">
        <f t="shared" si="39"/>
        <v>LabTrans</v>
      </c>
      <c r="AEZ7" s="159" t="str">
        <f t="shared" si="39"/>
        <v>LabTrans</v>
      </c>
      <c r="AFA7" s="159" t="str">
        <f t="shared" si="39"/>
        <v>LabTrans</v>
      </c>
      <c r="AFB7" s="159" t="str">
        <f>AEV7</f>
        <v>LabTrans</v>
      </c>
      <c r="AFC7" s="159" t="str">
        <f t="shared" si="39"/>
        <v>LabTrans</v>
      </c>
      <c r="AFD7" s="159" t="str">
        <f t="shared" si="39"/>
        <v>LabTrans</v>
      </c>
      <c r="AFE7" s="160" t="str">
        <f t="shared" si="39"/>
        <v>LabTrans</v>
      </c>
      <c r="AFG7" s="158" t="s">
        <v>125</v>
      </c>
      <c r="AFH7" s="159" t="str">
        <f>AFG7</f>
        <v>Ultrasound</v>
      </c>
      <c r="AFI7" s="159" t="str">
        <f t="shared" si="40"/>
        <v>Ultrasound</v>
      </c>
      <c r="AFJ7" s="159" t="str">
        <f t="shared" si="40"/>
        <v>Ultrasound</v>
      </c>
      <c r="AFK7" s="159" t="str">
        <f t="shared" si="40"/>
        <v>Ultrasound</v>
      </c>
      <c r="AFL7" s="159" t="str">
        <f t="shared" si="40"/>
        <v>Ultrasound</v>
      </c>
      <c r="AFM7" s="159" t="str">
        <f t="shared" si="40"/>
        <v>Ultrasound</v>
      </c>
      <c r="AFN7" s="159" t="str">
        <f t="shared" si="40"/>
        <v>Ultrasound</v>
      </c>
      <c r="AFO7" s="159" t="str">
        <f t="shared" si="40"/>
        <v>Ultrasound</v>
      </c>
      <c r="AFP7" s="159" t="str">
        <f t="shared" si="40"/>
        <v>Ultrasound</v>
      </c>
      <c r="AFQ7" s="159" t="str">
        <f t="shared" si="40"/>
        <v>Ultrasound</v>
      </c>
      <c r="AFR7" s="159" t="str">
        <f t="shared" si="40"/>
        <v>Ultrasound</v>
      </c>
      <c r="AFS7" s="159" t="str">
        <f t="shared" si="40"/>
        <v>Ultrasound</v>
      </c>
      <c r="AFT7" s="159" t="str">
        <f t="shared" si="40"/>
        <v>Ultrasound</v>
      </c>
      <c r="AFU7" s="159" t="str">
        <f t="shared" si="40"/>
        <v>Ultrasound</v>
      </c>
      <c r="AFV7" s="159" t="str">
        <f t="shared" si="40"/>
        <v>Ultrasound</v>
      </c>
      <c r="AFW7" s="159" t="str">
        <f t="shared" si="40"/>
        <v>Ultrasound</v>
      </c>
      <c r="AFX7" s="159" t="str">
        <f>AFR7</f>
        <v>Ultrasound</v>
      </c>
      <c r="AFY7" s="159" t="str">
        <f t="shared" si="40"/>
        <v>Ultrasound</v>
      </c>
      <c r="AFZ7" s="159" t="str">
        <f t="shared" si="40"/>
        <v>Ultrasound</v>
      </c>
      <c r="AGA7" s="160" t="str">
        <f t="shared" si="40"/>
        <v>Ultrasound</v>
      </c>
      <c r="AGC7" s="158" t="s">
        <v>126</v>
      </c>
      <c r="AGD7" s="159" t="str">
        <f>AGC7</f>
        <v>Mammography</v>
      </c>
      <c r="AGE7" s="159" t="str">
        <f t="shared" si="41"/>
        <v>Mammography</v>
      </c>
      <c r="AGF7" s="159" t="str">
        <f t="shared" si="41"/>
        <v>Mammography</v>
      </c>
      <c r="AGG7" s="159" t="str">
        <f t="shared" si="41"/>
        <v>Mammography</v>
      </c>
      <c r="AGH7" s="159" t="str">
        <f t="shared" si="41"/>
        <v>Mammography</v>
      </c>
      <c r="AGI7" s="159" t="str">
        <f t="shared" si="41"/>
        <v>Mammography</v>
      </c>
      <c r="AGJ7" s="159" t="str">
        <f t="shared" si="41"/>
        <v>Mammography</v>
      </c>
      <c r="AGK7" s="159" t="str">
        <f t="shared" si="41"/>
        <v>Mammography</v>
      </c>
      <c r="AGL7" s="159" t="str">
        <f t="shared" si="41"/>
        <v>Mammography</v>
      </c>
      <c r="AGM7" s="159" t="str">
        <f t="shared" si="41"/>
        <v>Mammography</v>
      </c>
      <c r="AGN7" s="159" t="str">
        <f t="shared" si="41"/>
        <v>Mammography</v>
      </c>
      <c r="AGO7" s="159" t="str">
        <f t="shared" si="41"/>
        <v>Mammography</v>
      </c>
      <c r="AGP7" s="159" t="str">
        <f t="shared" si="41"/>
        <v>Mammography</v>
      </c>
      <c r="AGQ7" s="159" t="str">
        <f t="shared" si="41"/>
        <v>Mammography</v>
      </c>
      <c r="AGR7" s="159" t="str">
        <f t="shared" si="41"/>
        <v>Mammography</v>
      </c>
      <c r="AGS7" s="159" t="str">
        <f t="shared" si="41"/>
        <v>Mammography</v>
      </c>
      <c r="AGT7" s="159" t="str">
        <f>AGN7</f>
        <v>Mammography</v>
      </c>
      <c r="AGU7" s="159" t="str">
        <f t="shared" si="41"/>
        <v>Mammography</v>
      </c>
      <c r="AGV7" s="159" t="str">
        <f t="shared" si="41"/>
        <v>Mammography</v>
      </c>
      <c r="AGW7" s="160" t="str">
        <f t="shared" si="41"/>
        <v>Mammography</v>
      </c>
      <c r="AGY7" s="158" t="s">
        <v>127</v>
      </c>
      <c r="AGZ7" s="159" t="str">
        <f>AGY7</f>
        <v>MRI</v>
      </c>
      <c r="AHA7" s="159" t="str">
        <f t="shared" si="42"/>
        <v>MRI</v>
      </c>
      <c r="AHB7" s="159" t="str">
        <f t="shared" si="42"/>
        <v>MRI</v>
      </c>
      <c r="AHC7" s="159" t="str">
        <f t="shared" si="42"/>
        <v>MRI</v>
      </c>
      <c r="AHD7" s="159" t="str">
        <f t="shared" si="42"/>
        <v>MRI</v>
      </c>
      <c r="AHE7" s="159" t="str">
        <f t="shared" si="42"/>
        <v>MRI</v>
      </c>
      <c r="AHF7" s="159" t="str">
        <f t="shared" si="42"/>
        <v>MRI</v>
      </c>
      <c r="AHG7" s="159" t="str">
        <f t="shared" si="42"/>
        <v>MRI</v>
      </c>
      <c r="AHH7" s="159" t="str">
        <f t="shared" si="42"/>
        <v>MRI</v>
      </c>
      <c r="AHI7" s="159" t="str">
        <f t="shared" si="42"/>
        <v>MRI</v>
      </c>
      <c r="AHJ7" s="159" t="str">
        <f t="shared" si="42"/>
        <v>MRI</v>
      </c>
      <c r="AHK7" s="159" t="str">
        <f t="shared" si="42"/>
        <v>MRI</v>
      </c>
      <c r="AHL7" s="159" t="str">
        <f t="shared" si="42"/>
        <v>MRI</v>
      </c>
      <c r="AHM7" s="159" t="str">
        <f t="shared" si="42"/>
        <v>MRI</v>
      </c>
      <c r="AHN7" s="159" t="str">
        <f t="shared" si="42"/>
        <v>MRI</v>
      </c>
      <c r="AHO7" s="159" t="str">
        <f t="shared" si="42"/>
        <v>MRI</v>
      </c>
      <c r="AHP7" s="159" t="str">
        <f>AHJ7</f>
        <v>MRI</v>
      </c>
      <c r="AHQ7" s="159" t="str">
        <f t="shared" si="42"/>
        <v>MRI</v>
      </c>
      <c r="AHR7" s="159" t="str">
        <f t="shared" si="42"/>
        <v>MRI</v>
      </c>
      <c r="AHS7" s="160" t="str">
        <f t="shared" si="42"/>
        <v>MRI</v>
      </c>
      <c r="AHU7" s="158" t="s">
        <v>128</v>
      </c>
      <c r="AHV7" s="159" t="str">
        <f>AHU7</f>
        <v>Tomography</v>
      </c>
      <c r="AHW7" s="159" t="str">
        <f t="shared" si="43"/>
        <v>Tomography</v>
      </c>
      <c r="AHX7" s="159" t="str">
        <f t="shared" si="43"/>
        <v>Tomography</v>
      </c>
      <c r="AHY7" s="159" t="str">
        <f t="shared" si="43"/>
        <v>Tomography</v>
      </c>
      <c r="AHZ7" s="159" t="str">
        <f t="shared" si="43"/>
        <v>Tomography</v>
      </c>
      <c r="AIA7" s="159" t="str">
        <f t="shared" si="43"/>
        <v>Tomography</v>
      </c>
      <c r="AIB7" s="159" t="str">
        <f t="shared" si="43"/>
        <v>Tomography</v>
      </c>
      <c r="AIC7" s="159" t="str">
        <f t="shared" si="43"/>
        <v>Tomography</v>
      </c>
      <c r="AID7" s="159" t="str">
        <f t="shared" si="43"/>
        <v>Tomography</v>
      </c>
      <c r="AIE7" s="159" t="str">
        <f t="shared" si="43"/>
        <v>Tomography</v>
      </c>
      <c r="AIF7" s="159" t="str">
        <f t="shared" si="43"/>
        <v>Tomography</v>
      </c>
      <c r="AIG7" s="159" t="str">
        <f t="shared" si="43"/>
        <v>Tomography</v>
      </c>
      <c r="AIH7" s="159" t="str">
        <f t="shared" si="43"/>
        <v>Tomography</v>
      </c>
      <c r="AII7" s="159" t="str">
        <f t="shared" si="43"/>
        <v>Tomography</v>
      </c>
      <c r="AIJ7" s="159" t="str">
        <f t="shared" si="43"/>
        <v>Tomography</v>
      </c>
      <c r="AIK7" s="159" t="str">
        <f t="shared" si="43"/>
        <v>Tomography</v>
      </c>
      <c r="AIL7" s="159" t="str">
        <f>AIF7</f>
        <v>Tomography</v>
      </c>
      <c r="AIM7" s="159" t="str">
        <f t="shared" si="43"/>
        <v>Tomography</v>
      </c>
      <c r="AIN7" s="159" t="str">
        <f t="shared" si="43"/>
        <v>Tomography</v>
      </c>
      <c r="AIO7" s="160" t="str">
        <f t="shared" si="43"/>
        <v>Tomography</v>
      </c>
      <c r="AIQ7" s="158" t="s">
        <v>129</v>
      </c>
      <c r="AIR7" s="159" t="str">
        <f>AIQ7</f>
        <v>Radiotherapy</v>
      </c>
      <c r="AIS7" s="159" t="str">
        <f t="shared" si="44"/>
        <v>Radiotherapy</v>
      </c>
      <c r="AIT7" s="159" t="str">
        <f t="shared" si="44"/>
        <v>Radiotherapy</v>
      </c>
      <c r="AIU7" s="159" t="str">
        <f t="shared" si="44"/>
        <v>Radiotherapy</v>
      </c>
      <c r="AIV7" s="159" t="str">
        <f t="shared" si="44"/>
        <v>Radiotherapy</v>
      </c>
      <c r="AIW7" s="159" t="str">
        <f t="shared" si="44"/>
        <v>Radiotherapy</v>
      </c>
      <c r="AIX7" s="159" t="str">
        <f t="shared" si="44"/>
        <v>Radiotherapy</v>
      </c>
      <c r="AIY7" s="159" t="str">
        <f t="shared" si="44"/>
        <v>Radiotherapy</v>
      </c>
      <c r="AIZ7" s="159" t="str">
        <f t="shared" si="44"/>
        <v>Radiotherapy</v>
      </c>
      <c r="AJA7" s="159" t="str">
        <f t="shared" si="44"/>
        <v>Radiotherapy</v>
      </c>
      <c r="AJB7" s="159" t="str">
        <f t="shared" si="44"/>
        <v>Radiotherapy</v>
      </c>
      <c r="AJC7" s="159" t="str">
        <f t="shared" si="44"/>
        <v>Radiotherapy</v>
      </c>
      <c r="AJD7" s="159" t="str">
        <f t="shared" si="44"/>
        <v>Radiotherapy</v>
      </c>
      <c r="AJE7" s="159" t="str">
        <f t="shared" si="44"/>
        <v>Radiotherapy</v>
      </c>
      <c r="AJF7" s="159" t="str">
        <f t="shared" si="44"/>
        <v>Radiotherapy</v>
      </c>
      <c r="AJG7" s="159" t="str">
        <f t="shared" si="44"/>
        <v>Radiotherapy</v>
      </c>
      <c r="AJH7" s="159" t="str">
        <f>AJB7</f>
        <v>Radiotherapy</v>
      </c>
      <c r="AJI7" s="159" t="str">
        <f t="shared" si="44"/>
        <v>Radiotherapy</v>
      </c>
      <c r="AJJ7" s="159" t="str">
        <f t="shared" si="44"/>
        <v>Radiotherapy</v>
      </c>
      <c r="AJK7" s="160" t="str">
        <f t="shared" si="44"/>
        <v>Radiotherapy</v>
      </c>
      <c r="AJM7" s="158" t="s">
        <v>131</v>
      </c>
      <c r="AJN7" s="159" t="str">
        <f>AJM7</f>
        <v>DiagRadio</v>
      </c>
      <c r="AJO7" s="159" t="str">
        <f t="shared" si="45"/>
        <v>DiagRadio</v>
      </c>
      <c r="AJP7" s="159" t="str">
        <f t="shared" si="45"/>
        <v>DiagRadio</v>
      </c>
      <c r="AJQ7" s="159" t="str">
        <f t="shared" si="45"/>
        <v>DiagRadio</v>
      </c>
      <c r="AJR7" s="159" t="str">
        <f t="shared" si="45"/>
        <v>DiagRadio</v>
      </c>
      <c r="AJS7" s="159" t="str">
        <f t="shared" si="45"/>
        <v>DiagRadio</v>
      </c>
      <c r="AJT7" s="159" t="str">
        <f t="shared" si="45"/>
        <v>DiagRadio</v>
      </c>
      <c r="AJU7" s="159" t="str">
        <f t="shared" si="45"/>
        <v>DiagRadio</v>
      </c>
      <c r="AJV7" s="159" t="str">
        <f t="shared" si="45"/>
        <v>DiagRadio</v>
      </c>
      <c r="AJW7" s="159" t="str">
        <f t="shared" si="45"/>
        <v>DiagRadio</v>
      </c>
      <c r="AJX7" s="159" t="str">
        <f t="shared" si="45"/>
        <v>DiagRadio</v>
      </c>
      <c r="AJY7" s="159" t="str">
        <f t="shared" si="45"/>
        <v>DiagRadio</v>
      </c>
      <c r="AJZ7" s="159" t="str">
        <f t="shared" si="45"/>
        <v>DiagRadio</v>
      </c>
      <c r="AKA7" s="159" t="str">
        <f t="shared" si="45"/>
        <v>DiagRadio</v>
      </c>
      <c r="AKB7" s="159" t="str">
        <f t="shared" si="45"/>
        <v>DiagRadio</v>
      </c>
      <c r="AKC7" s="159" t="str">
        <f t="shared" si="45"/>
        <v>DiagRadio</v>
      </c>
      <c r="AKD7" s="159" t="str">
        <f>AJX7</f>
        <v>DiagRadio</v>
      </c>
      <c r="AKE7" s="159" t="str">
        <f t="shared" si="45"/>
        <v>DiagRadio</v>
      </c>
      <c r="AKF7" s="159" t="str">
        <f t="shared" si="45"/>
        <v>DiagRadio</v>
      </c>
      <c r="AKG7" s="160" t="str">
        <f t="shared" si="45"/>
        <v>DiagRadio</v>
      </c>
      <c r="AKI7" s="158" t="s">
        <v>134</v>
      </c>
      <c r="AKJ7" s="159" t="str">
        <f>AKI7</f>
        <v>DentAccidEmerg</v>
      </c>
      <c r="AKK7" s="159" t="str">
        <f t="shared" si="46"/>
        <v>DentAccidEmerg</v>
      </c>
      <c r="AKL7" s="159" t="str">
        <f t="shared" si="46"/>
        <v>DentAccidEmerg</v>
      </c>
      <c r="AKM7" s="159" t="str">
        <f t="shared" si="46"/>
        <v>DentAccidEmerg</v>
      </c>
      <c r="AKN7" s="159" t="str">
        <f t="shared" si="46"/>
        <v>DentAccidEmerg</v>
      </c>
      <c r="AKO7" s="159" t="str">
        <f t="shared" si="46"/>
        <v>DentAccidEmerg</v>
      </c>
      <c r="AKP7" s="159" t="str">
        <f t="shared" si="46"/>
        <v>DentAccidEmerg</v>
      </c>
      <c r="AKQ7" s="159" t="str">
        <f t="shared" si="46"/>
        <v>DentAccidEmerg</v>
      </c>
      <c r="AKR7" s="159" t="str">
        <f t="shared" si="46"/>
        <v>DentAccidEmerg</v>
      </c>
      <c r="AKS7" s="159" t="str">
        <f t="shared" si="46"/>
        <v>DentAccidEmerg</v>
      </c>
      <c r="AKT7" s="159" t="str">
        <f t="shared" si="46"/>
        <v>DentAccidEmerg</v>
      </c>
      <c r="AKU7" s="159" t="str">
        <f t="shared" si="46"/>
        <v>DentAccidEmerg</v>
      </c>
      <c r="AKV7" s="159" t="str">
        <f t="shared" si="46"/>
        <v>DentAccidEmerg</v>
      </c>
      <c r="AKW7" s="159" t="str">
        <f t="shared" si="46"/>
        <v>DentAccidEmerg</v>
      </c>
      <c r="AKX7" s="159" t="str">
        <f t="shared" si="46"/>
        <v>DentAccidEmerg</v>
      </c>
      <c r="AKY7" s="159" t="str">
        <f t="shared" si="46"/>
        <v>DentAccidEmerg</v>
      </c>
      <c r="AKZ7" s="159" t="str">
        <f>AKT7</f>
        <v>DentAccidEmerg</v>
      </c>
      <c r="ALA7" s="159" t="str">
        <f t="shared" si="46"/>
        <v>DentAccidEmerg</v>
      </c>
      <c r="ALB7" s="159" t="str">
        <f t="shared" si="46"/>
        <v>DentAccidEmerg</v>
      </c>
      <c r="ALC7" s="160" t="str">
        <f t="shared" si="46"/>
        <v>DentAccidEmerg</v>
      </c>
      <c r="ALE7" s="158" t="s">
        <v>136</v>
      </c>
      <c r="ALF7" s="159" t="str">
        <f>ALE7</f>
        <v>DentSurg</v>
      </c>
      <c r="ALG7" s="159" t="str">
        <f t="shared" si="47"/>
        <v>DentSurg</v>
      </c>
      <c r="ALH7" s="159" t="str">
        <f t="shared" si="47"/>
        <v>DentSurg</v>
      </c>
      <c r="ALI7" s="159" t="str">
        <f t="shared" si="47"/>
        <v>DentSurg</v>
      </c>
      <c r="ALJ7" s="159" t="str">
        <f t="shared" si="47"/>
        <v>DentSurg</v>
      </c>
      <c r="ALK7" s="159" t="str">
        <f t="shared" si="47"/>
        <v>DentSurg</v>
      </c>
      <c r="ALL7" s="159" t="str">
        <f t="shared" si="47"/>
        <v>DentSurg</v>
      </c>
      <c r="ALM7" s="159" t="str">
        <f t="shared" si="47"/>
        <v>DentSurg</v>
      </c>
      <c r="ALN7" s="159" t="str">
        <f t="shared" si="47"/>
        <v>DentSurg</v>
      </c>
      <c r="ALO7" s="159" t="str">
        <f t="shared" si="47"/>
        <v>DentSurg</v>
      </c>
      <c r="ALP7" s="159" t="str">
        <f t="shared" si="47"/>
        <v>DentSurg</v>
      </c>
      <c r="ALQ7" s="159" t="str">
        <f t="shared" si="47"/>
        <v>DentSurg</v>
      </c>
      <c r="ALR7" s="159" t="str">
        <f t="shared" si="47"/>
        <v>DentSurg</v>
      </c>
      <c r="ALS7" s="159" t="str">
        <f t="shared" si="47"/>
        <v>DentSurg</v>
      </c>
      <c r="ALT7" s="159" t="str">
        <f t="shared" si="47"/>
        <v>DentSurg</v>
      </c>
      <c r="ALU7" s="159" t="str">
        <f t="shared" si="47"/>
        <v>DentSurg</v>
      </c>
      <c r="ALV7" s="159" t="str">
        <f>ALP7</f>
        <v>DentSurg</v>
      </c>
      <c r="ALW7" s="159" t="str">
        <f t="shared" si="47"/>
        <v>DentSurg</v>
      </c>
      <c r="ALX7" s="159" t="str">
        <f t="shared" si="47"/>
        <v>DentSurg</v>
      </c>
      <c r="ALY7" s="160" t="str">
        <f t="shared" si="47"/>
        <v>DentSurg</v>
      </c>
      <c r="AMA7" s="158" t="s">
        <v>138</v>
      </c>
      <c r="AMB7" s="159" t="str">
        <f>AMA7</f>
        <v>DentalU5</v>
      </c>
      <c r="AMC7" s="159" t="str">
        <f t="shared" si="48"/>
        <v>DentalU5</v>
      </c>
      <c r="AMD7" s="159" t="str">
        <f t="shared" si="48"/>
        <v>DentalU5</v>
      </c>
      <c r="AME7" s="159" t="str">
        <f t="shared" si="48"/>
        <v>DentalU5</v>
      </c>
      <c r="AMF7" s="159" t="str">
        <f t="shared" si="48"/>
        <v>DentalU5</v>
      </c>
      <c r="AMG7" s="159" t="str">
        <f t="shared" si="48"/>
        <v>DentalU5</v>
      </c>
      <c r="AMH7" s="159" t="str">
        <f t="shared" si="48"/>
        <v>DentalU5</v>
      </c>
      <c r="AMI7" s="159" t="str">
        <f t="shared" si="48"/>
        <v>DentalU5</v>
      </c>
      <c r="AMJ7" s="159" t="str">
        <f t="shared" si="48"/>
        <v>DentalU5</v>
      </c>
      <c r="AMK7" s="159" t="str">
        <f t="shared" si="48"/>
        <v>DentalU5</v>
      </c>
      <c r="AML7" s="159" t="str">
        <f t="shared" si="48"/>
        <v>DentalU5</v>
      </c>
      <c r="AMM7" s="159" t="str">
        <f t="shared" si="48"/>
        <v>DentalU5</v>
      </c>
      <c r="AMN7" s="159" t="str">
        <f t="shared" si="48"/>
        <v>DentalU5</v>
      </c>
      <c r="AMO7" s="159" t="str">
        <f t="shared" si="48"/>
        <v>DentalU5</v>
      </c>
      <c r="AMP7" s="159" t="str">
        <f t="shared" si="48"/>
        <v>DentalU5</v>
      </c>
      <c r="AMQ7" s="159" t="str">
        <f t="shared" si="48"/>
        <v>DentalU5</v>
      </c>
      <c r="AMR7" s="159" t="str">
        <f>AML7</f>
        <v>DentalU5</v>
      </c>
      <c r="AMS7" s="159" t="str">
        <f t="shared" si="48"/>
        <v>DentalU5</v>
      </c>
      <c r="AMT7" s="159" t="str">
        <f t="shared" si="48"/>
        <v>DentalU5</v>
      </c>
      <c r="AMU7" s="160" t="str">
        <f t="shared" si="48"/>
        <v>DentalU5</v>
      </c>
      <c r="AMW7" s="158" t="s">
        <v>140</v>
      </c>
      <c r="AMX7" s="159" t="str">
        <f>AMW7</f>
        <v>DentalO5</v>
      </c>
      <c r="AMY7" s="159" t="str">
        <f t="shared" si="49"/>
        <v>DentalO5</v>
      </c>
      <c r="AMZ7" s="159" t="str">
        <f t="shared" si="49"/>
        <v>DentalO5</v>
      </c>
      <c r="ANA7" s="159" t="str">
        <f t="shared" si="49"/>
        <v>DentalO5</v>
      </c>
      <c r="ANB7" s="159" t="str">
        <f t="shared" si="49"/>
        <v>DentalO5</v>
      </c>
      <c r="ANC7" s="159" t="str">
        <f t="shared" si="49"/>
        <v>DentalO5</v>
      </c>
      <c r="AND7" s="159" t="str">
        <f t="shared" si="49"/>
        <v>DentalO5</v>
      </c>
      <c r="ANE7" s="159" t="str">
        <f t="shared" si="49"/>
        <v>DentalO5</v>
      </c>
      <c r="ANF7" s="159" t="str">
        <f t="shared" si="49"/>
        <v>DentalO5</v>
      </c>
      <c r="ANG7" s="159" t="str">
        <f t="shared" si="49"/>
        <v>DentalO5</v>
      </c>
      <c r="ANH7" s="159" t="str">
        <f t="shared" si="49"/>
        <v>DentalO5</v>
      </c>
      <c r="ANI7" s="159" t="str">
        <f t="shared" si="49"/>
        <v>DentalO5</v>
      </c>
      <c r="ANJ7" s="159" t="str">
        <f t="shared" si="49"/>
        <v>DentalO5</v>
      </c>
      <c r="ANK7" s="159" t="str">
        <f t="shared" si="49"/>
        <v>DentalO5</v>
      </c>
      <c r="ANL7" s="159" t="str">
        <f t="shared" si="49"/>
        <v>DentalO5</v>
      </c>
      <c r="ANM7" s="159" t="str">
        <f t="shared" si="49"/>
        <v>DentalO5</v>
      </c>
      <c r="ANN7" s="159" t="str">
        <f>ANH7</f>
        <v>DentalO5</v>
      </c>
      <c r="ANO7" s="159" t="str">
        <f t="shared" si="49"/>
        <v>DentalO5</v>
      </c>
      <c r="ANP7" s="159" t="str">
        <f t="shared" si="49"/>
        <v>DentalO5</v>
      </c>
      <c r="ANQ7" s="160" t="str">
        <f t="shared" si="49"/>
        <v>DentalO5</v>
      </c>
      <c r="ANS7" s="158" t="s">
        <v>143</v>
      </c>
      <c r="ANT7" s="159" t="str">
        <f>ANS7</f>
        <v>MentOPD</v>
      </c>
      <c r="ANU7" s="159" t="str">
        <f t="shared" si="50"/>
        <v>MentOPD</v>
      </c>
      <c r="ANV7" s="159" t="str">
        <f t="shared" si="50"/>
        <v>MentOPD</v>
      </c>
      <c r="ANW7" s="159" t="str">
        <f t="shared" si="50"/>
        <v>MentOPD</v>
      </c>
      <c r="ANX7" s="159" t="str">
        <f t="shared" si="50"/>
        <v>MentOPD</v>
      </c>
      <c r="ANY7" s="159" t="str">
        <f t="shared" si="50"/>
        <v>MentOPD</v>
      </c>
      <c r="ANZ7" s="159" t="str">
        <f t="shared" si="50"/>
        <v>MentOPD</v>
      </c>
      <c r="AOA7" s="159" t="str">
        <f t="shared" si="50"/>
        <v>MentOPD</v>
      </c>
      <c r="AOB7" s="159" t="str">
        <f t="shared" si="50"/>
        <v>MentOPD</v>
      </c>
      <c r="AOC7" s="159" t="str">
        <f t="shared" si="50"/>
        <v>MentOPD</v>
      </c>
      <c r="AOD7" s="159" t="str">
        <f t="shared" si="50"/>
        <v>MentOPD</v>
      </c>
      <c r="AOE7" s="159" t="str">
        <f t="shared" si="50"/>
        <v>MentOPD</v>
      </c>
      <c r="AOF7" s="159" t="str">
        <f t="shared" si="50"/>
        <v>MentOPD</v>
      </c>
      <c r="AOG7" s="159" t="str">
        <f t="shared" si="50"/>
        <v>MentOPD</v>
      </c>
      <c r="AOH7" s="159" t="str">
        <f t="shared" si="50"/>
        <v>MentOPD</v>
      </c>
      <c r="AOI7" s="159" t="str">
        <f t="shared" si="50"/>
        <v>MentOPD</v>
      </c>
      <c r="AOJ7" s="159" t="str">
        <f>AOD7</f>
        <v>MentOPD</v>
      </c>
      <c r="AOK7" s="159" t="str">
        <f t="shared" si="50"/>
        <v>MentOPD</v>
      </c>
      <c r="AOL7" s="159" t="str">
        <f t="shared" si="50"/>
        <v>MentOPD</v>
      </c>
      <c r="AOM7" s="160" t="str">
        <f t="shared" si="50"/>
        <v>MentOPD</v>
      </c>
      <c r="AOO7" s="158" t="s">
        <v>145</v>
      </c>
      <c r="AOP7" s="159" t="str">
        <f>AOO7</f>
        <v>MentClinic</v>
      </c>
      <c r="AOQ7" s="159" t="str">
        <f t="shared" si="51"/>
        <v>MentClinic</v>
      </c>
      <c r="AOR7" s="159" t="str">
        <f t="shared" si="51"/>
        <v>MentClinic</v>
      </c>
      <c r="AOS7" s="159" t="str">
        <f t="shared" si="51"/>
        <v>MentClinic</v>
      </c>
      <c r="AOT7" s="159" t="str">
        <f t="shared" si="51"/>
        <v>MentClinic</v>
      </c>
      <c r="AOU7" s="159" t="str">
        <f t="shared" si="51"/>
        <v>MentClinic</v>
      </c>
      <c r="AOV7" s="159" t="str">
        <f t="shared" si="51"/>
        <v>MentClinic</v>
      </c>
      <c r="AOW7" s="159" t="str">
        <f t="shared" si="51"/>
        <v>MentClinic</v>
      </c>
      <c r="AOX7" s="159" t="str">
        <f t="shared" si="51"/>
        <v>MentClinic</v>
      </c>
      <c r="AOY7" s="159" t="str">
        <f t="shared" si="51"/>
        <v>MentClinic</v>
      </c>
      <c r="AOZ7" s="159" t="str">
        <f t="shared" si="51"/>
        <v>MentClinic</v>
      </c>
      <c r="APA7" s="159" t="str">
        <f t="shared" si="51"/>
        <v>MentClinic</v>
      </c>
      <c r="APB7" s="159" t="str">
        <f t="shared" si="51"/>
        <v>MentClinic</v>
      </c>
      <c r="APC7" s="159" t="str">
        <f t="shared" si="51"/>
        <v>MentClinic</v>
      </c>
      <c r="APD7" s="159" t="str">
        <f t="shared" si="51"/>
        <v>MentClinic</v>
      </c>
      <c r="APE7" s="159" t="str">
        <f t="shared" si="51"/>
        <v>MentClinic</v>
      </c>
      <c r="APF7" s="159" t="str">
        <f>AOZ7</f>
        <v>MentClinic</v>
      </c>
      <c r="APG7" s="159" t="str">
        <f t="shared" si="51"/>
        <v>MentClinic</v>
      </c>
      <c r="APH7" s="159" t="str">
        <f t="shared" si="51"/>
        <v>MentClinic</v>
      </c>
      <c r="API7" s="160" t="str">
        <f t="shared" si="51"/>
        <v>MentClinic</v>
      </c>
    </row>
    <row r="8" spans="1:1101" s="151" customFormat="1" ht="28.5" customHeight="1" thickBot="1">
      <c r="A8" s="142" t="s">
        <v>1946</v>
      </c>
      <c r="B8" s="157"/>
      <c r="C8" s="175" t="str">
        <f>CONCATENATE(C7,C5)</f>
        <v>InpatientDaysM01</v>
      </c>
      <c r="D8" s="175" t="str">
        <f t="shared" ref="D8:AF8" si="52">CONCATENATE(D7,D5)</f>
        <v>InpatientDaysM02</v>
      </c>
      <c r="E8" s="175" t="str">
        <f t="shared" si="52"/>
        <v>InpatientDaysN01</v>
      </c>
      <c r="F8" s="175" t="str">
        <f t="shared" si="52"/>
        <v>InpatientDaysN02</v>
      </c>
      <c r="G8" s="175" t="str">
        <f t="shared" si="52"/>
        <v>InpatientDaysM03</v>
      </c>
      <c r="H8" s="175" t="str">
        <f t="shared" si="52"/>
        <v>InpatientDaysP01</v>
      </c>
      <c r="I8" s="175" t="str">
        <f t="shared" si="52"/>
        <v>InpatientDaysP02</v>
      </c>
      <c r="J8" s="175" t="str">
        <f t="shared" si="52"/>
        <v>InpatientDaysP03</v>
      </c>
      <c r="K8" s="175" t="str">
        <f t="shared" si="52"/>
        <v>InpatientDaysL01</v>
      </c>
      <c r="L8" s="175" t="str">
        <f t="shared" si="52"/>
        <v>InpatientDaysL02</v>
      </c>
      <c r="M8" s="175" t="str">
        <f t="shared" si="52"/>
        <v>InpatientDaysL03</v>
      </c>
      <c r="N8" s="175" t="str">
        <f t="shared" si="52"/>
        <v>InpatientDaysE01</v>
      </c>
      <c r="O8" s="175" t="str">
        <f t="shared" si="52"/>
        <v>InpatientDaysD01</v>
      </c>
      <c r="P8" s="175" t="str">
        <f t="shared" si="52"/>
        <v>InpatientDaysD02</v>
      </c>
      <c r="Q8" s="175" t="str">
        <f t="shared" si="52"/>
        <v>InpatientDaysD03</v>
      </c>
      <c r="R8" s="175" t="str">
        <f t="shared" si="52"/>
        <v>InpatientDaysC01</v>
      </c>
      <c r="S8" s="175" t="str">
        <f t="shared" si="52"/>
        <v>InpatientDaysT01</v>
      </c>
      <c r="T8" s="175" t="str">
        <f t="shared" si="52"/>
        <v>InpatientDaysR01</v>
      </c>
      <c r="U8" s="175" t="str">
        <f t="shared" si="52"/>
        <v>InpatientDaysR02</v>
      </c>
      <c r="V8" s="175" t="str">
        <f t="shared" si="52"/>
        <v>InpatientDaysR03</v>
      </c>
      <c r="W8" s="175" t="str">
        <f t="shared" si="52"/>
        <v>InpatientDaysR04</v>
      </c>
      <c r="X8" s="175" t="str">
        <f t="shared" si="52"/>
        <v/>
      </c>
      <c r="Y8" s="175" t="str">
        <f t="shared" si="52"/>
        <v>IPAdmissionM01</v>
      </c>
      <c r="Z8" s="175" t="str">
        <f t="shared" si="52"/>
        <v>IPAdmissionM02</v>
      </c>
      <c r="AA8" s="175" t="str">
        <f t="shared" si="52"/>
        <v>IPAdmissionN01</v>
      </c>
      <c r="AB8" s="175" t="str">
        <f t="shared" si="52"/>
        <v>IPAdmissionN02</v>
      </c>
      <c r="AC8" s="175" t="str">
        <f t="shared" si="52"/>
        <v>IPAdmissionM03</v>
      </c>
      <c r="AD8" s="175" t="str">
        <f t="shared" si="52"/>
        <v>IPAdmissionP01</v>
      </c>
      <c r="AE8" s="175" t="str">
        <f t="shared" si="52"/>
        <v>IPAdmissionP02</v>
      </c>
      <c r="AF8" s="175" t="str">
        <f t="shared" si="52"/>
        <v>IPAdmissionP03</v>
      </c>
      <c r="AG8" s="175" t="str">
        <f t="shared" ref="AG8" si="53">CONCATENATE(AG7,AG5)</f>
        <v>IPAdmissionL01</v>
      </c>
      <c r="AH8" s="175" t="str">
        <f t="shared" ref="AH8" si="54">CONCATENATE(AH7,AH5)</f>
        <v>IPAdmissionL02</v>
      </c>
      <c r="AI8" s="175" t="str">
        <f t="shared" ref="AI8" si="55">CONCATENATE(AI7,AI5)</f>
        <v>IPAdmissionL03</v>
      </c>
      <c r="AJ8" s="175" t="str">
        <f t="shared" ref="AJ8" si="56">CONCATENATE(AJ7,AJ5)</f>
        <v>IPAdmissionE01</v>
      </c>
      <c r="AK8" s="175" t="str">
        <f t="shared" ref="AK8" si="57">CONCATENATE(AK7,AK5)</f>
        <v>IPAdmissionD01</v>
      </c>
      <c r="AL8" s="175" t="str">
        <f t="shared" ref="AL8" si="58">CONCATENATE(AL7,AL5)</f>
        <v>IPAdmissionD02</v>
      </c>
      <c r="AM8" s="175" t="str">
        <f t="shared" ref="AM8" si="59">CONCATENATE(AM7,AM5)</f>
        <v>IPAdmissionD03</v>
      </c>
      <c r="AN8" s="175" t="str">
        <f t="shared" ref="AN8" si="60">CONCATENATE(AN7,AN5)</f>
        <v>IPAdmissionC01</v>
      </c>
      <c r="AO8" s="175" t="str">
        <f t="shared" ref="AO8" si="61">CONCATENATE(AO7,AO5)</f>
        <v>IPAdmissionT01</v>
      </c>
      <c r="AP8" s="175" t="str">
        <f t="shared" ref="AP8" si="62">CONCATENATE(AP7,AP5)</f>
        <v>IPAdmissionR01</v>
      </c>
      <c r="AQ8" s="175" t="str">
        <f t="shared" ref="AQ8" si="63">CONCATENATE(AQ7,AQ5)</f>
        <v>IPAdmissionR02</v>
      </c>
      <c r="AR8" s="175" t="str">
        <f t="shared" ref="AR8" si="64">CONCATENATE(AR7,AR5)</f>
        <v>IPAdmissionR03</v>
      </c>
      <c r="AS8" s="175" t="str">
        <f t="shared" ref="AS8" si="65">CONCATENATE(AS7,AS5)</f>
        <v>IPAdmissionR04</v>
      </c>
      <c r="AT8" s="175" t="str">
        <f t="shared" ref="AT8" si="66">CONCATENATE(AT7,AT5)</f>
        <v/>
      </c>
      <c r="AU8" s="175" t="str">
        <f t="shared" ref="AU8" si="67">CONCATENATE(AU7,AU5)</f>
        <v>Under5OPDM01</v>
      </c>
      <c r="AV8" s="175" t="str">
        <f t="shared" ref="AV8" si="68">CONCATENATE(AV7,AV5)</f>
        <v>Under5OPDM02</v>
      </c>
      <c r="AW8" s="175" t="str">
        <f t="shared" ref="AW8" si="69">CONCATENATE(AW7,AW5)</f>
        <v>Under5OPDN01</v>
      </c>
      <c r="AX8" s="175" t="str">
        <f t="shared" ref="AX8" si="70">CONCATENATE(AX7,AX5)</f>
        <v>Under5OPDN02</v>
      </c>
      <c r="AY8" s="175" t="str">
        <f t="shared" ref="AY8" si="71">CONCATENATE(AY7,AY5)</f>
        <v>Under5OPDM03</v>
      </c>
      <c r="AZ8" s="175" t="str">
        <f t="shared" ref="AZ8" si="72">CONCATENATE(AZ7,AZ5)</f>
        <v>Under5OPDP01</v>
      </c>
      <c r="BA8" s="175" t="str">
        <f t="shared" ref="BA8" si="73">CONCATENATE(BA7,BA5)</f>
        <v>Under5OPDP02</v>
      </c>
      <c r="BB8" s="175" t="str">
        <f t="shared" ref="BB8" si="74">CONCATENATE(BB7,BB5)</f>
        <v>Under5OPDP03</v>
      </c>
      <c r="BC8" s="175" t="str">
        <f t="shared" ref="BC8" si="75">CONCATENATE(BC7,BC5)</f>
        <v>Under5OPDL01</v>
      </c>
      <c r="BD8" s="175" t="str">
        <f t="shared" ref="BD8" si="76">CONCATENATE(BD7,BD5)</f>
        <v>Under5OPDL02</v>
      </c>
      <c r="BE8" s="175" t="str">
        <f t="shared" ref="BE8" si="77">CONCATENATE(BE7,BE5)</f>
        <v>Under5OPDL03</v>
      </c>
      <c r="BF8" s="175" t="str">
        <f t="shared" ref="BF8" si="78">CONCATENATE(BF7,BF5)</f>
        <v>Under5OPDE01</v>
      </c>
      <c r="BG8" s="175" t="str">
        <f t="shared" ref="BG8" si="79">CONCATENATE(BG7,BG5)</f>
        <v>Under5OPDD01</v>
      </c>
      <c r="BH8" s="175" t="str">
        <f t="shared" ref="BH8:BI8" si="80">CONCATENATE(BH7,BH5)</f>
        <v>Under5OPDD02</v>
      </c>
      <c r="BI8" s="175" t="str">
        <f t="shared" si="80"/>
        <v>Under5OPDD03</v>
      </c>
      <c r="BJ8" s="175" t="str">
        <f t="shared" ref="BJ8" si="81">CONCATENATE(BJ7,BJ5)</f>
        <v>Under5OPDC01</v>
      </c>
      <c r="BK8" s="175" t="str">
        <f t="shared" ref="BK8" si="82">CONCATENATE(BK7,BK5)</f>
        <v>Under5OPDT01</v>
      </c>
      <c r="BL8" s="175" t="str">
        <f t="shared" ref="BL8" si="83">CONCATENATE(BL7,BL5)</f>
        <v>Under5OPDR01</v>
      </c>
      <c r="BM8" s="175" t="str">
        <f t="shared" ref="BM8" si="84">CONCATENATE(BM7,BM5)</f>
        <v>Under5OPDR02</v>
      </c>
      <c r="BN8" s="175" t="str">
        <f t="shared" ref="BN8" si="85">CONCATENATE(BN7,BN5)</f>
        <v>Under5OPDR03</v>
      </c>
      <c r="BO8" s="175" t="str">
        <f t="shared" ref="BO8" si="86">CONCATENATE(BO7,BO5)</f>
        <v>Under5OPDR04</v>
      </c>
      <c r="BP8" s="175" t="str">
        <f t="shared" ref="BP8" si="87">CONCATENATE(BP7,BP5)</f>
        <v/>
      </c>
      <c r="BQ8" s="175" t="str">
        <f t="shared" ref="BQ8" si="88">CONCATENATE(BQ7,BQ5)</f>
        <v>Over5OPDM01</v>
      </c>
      <c r="BR8" s="175" t="str">
        <f t="shared" ref="BR8" si="89">CONCATENATE(BR7,BR5)</f>
        <v>Over5OPDM02</v>
      </c>
      <c r="BS8" s="175" t="str">
        <f t="shared" ref="BS8" si="90">CONCATENATE(BS7,BS5)</f>
        <v>Over5OPDN01</v>
      </c>
      <c r="BT8" s="175" t="str">
        <f t="shared" ref="BT8" si="91">CONCATENATE(BT7,BT5)</f>
        <v>Over5OPDN02</v>
      </c>
      <c r="BU8" s="175" t="str">
        <f t="shared" ref="BU8" si="92">CONCATENATE(BU7,BU5)</f>
        <v>Over5OPDM03</v>
      </c>
      <c r="BV8" s="175" t="str">
        <f t="shared" ref="BV8" si="93">CONCATENATE(BV7,BV5)</f>
        <v>Over5OPDP01</v>
      </c>
      <c r="BW8" s="175" t="str">
        <f t="shared" ref="BW8" si="94">CONCATENATE(BW7,BW5)</f>
        <v>Over5OPDP02</v>
      </c>
      <c r="BX8" s="175" t="str">
        <f t="shared" ref="BX8" si="95">CONCATENATE(BX7,BX5)</f>
        <v>Over5OPDP03</v>
      </c>
      <c r="BY8" s="175" t="str">
        <f t="shared" ref="BY8" si="96">CONCATENATE(BY7,BY5)</f>
        <v>Over5OPDL01</v>
      </c>
      <c r="BZ8" s="175" t="str">
        <f t="shared" ref="BZ8" si="97">CONCATENATE(BZ7,BZ5)</f>
        <v>Over5OPDL02</v>
      </c>
      <c r="CA8" s="175" t="str">
        <f t="shared" ref="CA8" si="98">CONCATENATE(CA7,CA5)</f>
        <v>Over5OPDL03</v>
      </c>
      <c r="CB8" s="175" t="str">
        <f t="shared" ref="CB8" si="99">CONCATENATE(CB7,CB5)</f>
        <v>Over5OPDE01</v>
      </c>
      <c r="CC8" s="175" t="str">
        <f t="shared" ref="CC8" si="100">CONCATENATE(CC7,CC5)</f>
        <v>Over5OPDD01</v>
      </c>
      <c r="CD8" s="175" t="str">
        <f t="shared" ref="CD8" si="101">CONCATENATE(CD7,CD5)</f>
        <v>Over5OPDD02</v>
      </c>
      <c r="CE8" s="175" t="str">
        <f t="shared" ref="CE8" si="102">CONCATENATE(CE7,CE5)</f>
        <v>Over5OPDD03</v>
      </c>
      <c r="CF8" s="175" t="str">
        <f t="shared" ref="CF8" si="103">CONCATENATE(CF7,CF5)</f>
        <v>Over5OPDC01</v>
      </c>
      <c r="CG8" s="175" t="str">
        <f t="shared" ref="CG8" si="104">CONCATENATE(CG7,CG5)</f>
        <v>Over5OPDT01</v>
      </c>
      <c r="CH8" s="175" t="str">
        <f t="shared" ref="CH8" si="105">CONCATENATE(CH7,CH5)</f>
        <v>Over5OPDR01</v>
      </c>
      <c r="CI8" s="175" t="str">
        <f t="shared" ref="CI8" si="106">CONCATENATE(CI7,CI5)</f>
        <v>Over5OPDR02</v>
      </c>
      <c r="CJ8" s="175" t="str">
        <f t="shared" ref="CJ8" si="107">CONCATENATE(CJ7,CJ5)</f>
        <v>Over5OPDR03</v>
      </c>
      <c r="CK8" s="175" t="str">
        <f t="shared" ref="CK8:CL8" si="108">CONCATENATE(CK7,CK5)</f>
        <v>Over5OPDR04</v>
      </c>
      <c r="CL8" s="175" t="str">
        <f t="shared" si="108"/>
        <v/>
      </c>
      <c r="CM8" s="175" t="str">
        <f t="shared" ref="CM8" si="109">CONCATENATE(CM7,CM5)</f>
        <v>NormalDeliveryM01</v>
      </c>
      <c r="CN8" s="175" t="str">
        <f t="shared" ref="CN8" si="110">CONCATENATE(CN7,CN5)</f>
        <v>NormalDeliveryM02</v>
      </c>
      <c r="CO8" s="175" t="str">
        <f t="shared" ref="CO8" si="111">CONCATENATE(CO7,CO5)</f>
        <v>NormalDeliveryN01</v>
      </c>
      <c r="CP8" s="175" t="str">
        <f t="shared" ref="CP8" si="112">CONCATENATE(CP7,CP5)</f>
        <v>NormalDeliveryN02</v>
      </c>
      <c r="CQ8" s="175" t="str">
        <f t="shared" ref="CQ8" si="113">CONCATENATE(CQ7,CQ5)</f>
        <v>NormalDeliveryM03</v>
      </c>
      <c r="CR8" s="175" t="str">
        <f t="shared" ref="CR8" si="114">CONCATENATE(CR7,CR5)</f>
        <v>NormalDeliveryP01</v>
      </c>
      <c r="CS8" s="175" t="str">
        <f t="shared" ref="CS8" si="115">CONCATENATE(CS7,CS5)</f>
        <v>NormalDeliveryP02</v>
      </c>
      <c r="CT8" s="175" t="str">
        <f t="shared" ref="CT8" si="116">CONCATENATE(CT7,CT5)</f>
        <v>NormalDeliveryP03</v>
      </c>
      <c r="CU8" s="175" t="str">
        <f t="shared" ref="CU8" si="117">CONCATENATE(CU7,CU5)</f>
        <v>NormalDeliveryL01</v>
      </c>
      <c r="CV8" s="175" t="str">
        <f t="shared" ref="CV8" si="118">CONCATENATE(CV7,CV5)</f>
        <v>NormalDeliveryL02</v>
      </c>
      <c r="CW8" s="175" t="str">
        <f t="shared" ref="CW8" si="119">CONCATENATE(CW7,CW5)</f>
        <v>NormalDeliveryL03</v>
      </c>
      <c r="CX8" s="175" t="str">
        <f t="shared" ref="CX8" si="120">CONCATENATE(CX7,CX5)</f>
        <v>NormalDeliveryE01</v>
      </c>
      <c r="CY8" s="175" t="str">
        <f t="shared" ref="CY8" si="121">CONCATENATE(CY7,CY5)</f>
        <v>NormalDeliveryD01</v>
      </c>
      <c r="CZ8" s="175" t="str">
        <f t="shared" ref="CZ8" si="122">CONCATENATE(CZ7,CZ5)</f>
        <v>NormalDeliveryD02</v>
      </c>
      <c r="DA8" s="175" t="str">
        <f t="shared" ref="DA8" si="123">CONCATENATE(DA7,DA5)</f>
        <v>NormalDeliveryD03</v>
      </c>
      <c r="DB8" s="175" t="str">
        <f t="shared" ref="DB8" si="124">CONCATENATE(DB7,DB5)</f>
        <v>NormalDeliveryC01</v>
      </c>
      <c r="DC8" s="175" t="str">
        <f t="shared" ref="DC8" si="125">CONCATENATE(DC7,DC5)</f>
        <v>NormalDeliveryT01</v>
      </c>
      <c r="DD8" s="175" t="str">
        <f t="shared" ref="DD8" si="126">CONCATENATE(DD7,DD5)</f>
        <v>NormalDeliveryR01</v>
      </c>
      <c r="DE8" s="175" t="str">
        <f t="shared" ref="DE8" si="127">CONCATENATE(DE7,DE5)</f>
        <v>NormalDeliveryR02</v>
      </c>
      <c r="DF8" s="175" t="str">
        <f t="shared" ref="DF8" si="128">CONCATENATE(DF7,DF5)</f>
        <v>NormalDeliveryR03</v>
      </c>
      <c r="DG8" s="175" t="str">
        <f t="shared" ref="DG8" si="129">CONCATENATE(DG7,DG5)</f>
        <v>NormalDeliveryR04</v>
      </c>
      <c r="DH8" s="175" t="str">
        <f t="shared" ref="DH8" si="130">CONCATENATE(DH7,DH5)</f>
        <v/>
      </c>
      <c r="DI8" s="175" t="str">
        <f t="shared" ref="DI8" si="131">CONCATENATE(DI7,DI5)</f>
        <v>CompDeliveryM01</v>
      </c>
      <c r="DJ8" s="175" t="str">
        <f t="shared" ref="DJ8" si="132">CONCATENATE(DJ7,DJ5)</f>
        <v>CompDeliveryM02</v>
      </c>
      <c r="DK8" s="175" t="str">
        <f t="shared" ref="DK8" si="133">CONCATENATE(DK7,DK5)</f>
        <v>CompDeliveryN01</v>
      </c>
      <c r="DL8" s="175" t="str">
        <f t="shared" ref="DL8" si="134">CONCATENATE(DL7,DL5)</f>
        <v>CompDeliveryN02</v>
      </c>
      <c r="DM8" s="175" t="str">
        <f t="shared" ref="DM8" si="135">CONCATENATE(DM7,DM5)</f>
        <v>CompDeliveryM03</v>
      </c>
      <c r="DN8" s="175" t="str">
        <f t="shared" ref="DN8:DO8" si="136">CONCATENATE(DN7,DN5)</f>
        <v>CompDeliveryP01</v>
      </c>
      <c r="DO8" s="175" t="str">
        <f t="shared" si="136"/>
        <v>CompDeliveryP02</v>
      </c>
      <c r="DP8" s="175" t="str">
        <f t="shared" ref="DP8" si="137">CONCATENATE(DP7,DP5)</f>
        <v>CompDeliveryP03</v>
      </c>
      <c r="DQ8" s="175" t="str">
        <f t="shared" ref="DQ8" si="138">CONCATENATE(DQ7,DQ5)</f>
        <v>CompDeliveryL01</v>
      </c>
      <c r="DR8" s="175" t="str">
        <f t="shared" ref="DR8" si="139">CONCATENATE(DR7,DR5)</f>
        <v>CompDeliveryL02</v>
      </c>
      <c r="DS8" s="175" t="str">
        <f t="shared" ref="DS8" si="140">CONCATENATE(DS7,DS5)</f>
        <v>CompDeliveryL03</v>
      </c>
      <c r="DT8" s="175" t="str">
        <f t="shared" ref="DT8" si="141">CONCATENATE(DT7,DT5)</f>
        <v>CompDeliveryE01</v>
      </c>
      <c r="DU8" s="175" t="str">
        <f t="shared" ref="DU8" si="142">CONCATENATE(DU7,DU5)</f>
        <v>CompDeliveryD01</v>
      </c>
      <c r="DV8" s="175" t="str">
        <f t="shared" ref="DV8" si="143">CONCATENATE(DV7,DV5)</f>
        <v>CompDeliveryD02</v>
      </c>
      <c r="DW8" s="175" t="str">
        <f t="shared" ref="DW8" si="144">CONCATENATE(DW7,DW5)</f>
        <v>CompDeliveryD03</v>
      </c>
      <c r="DX8" s="175" t="str">
        <f t="shared" ref="DX8" si="145">CONCATENATE(DX7,DX5)</f>
        <v>CompDeliveryC01</v>
      </c>
      <c r="DY8" s="175" t="str">
        <f t="shared" ref="DY8" si="146">CONCATENATE(DY7,DY5)</f>
        <v>CompDeliveryT01</v>
      </c>
      <c r="DZ8" s="175" t="str">
        <f t="shared" ref="DZ8" si="147">CONCATENATE(DZ7,DZ5)</f>
        <v>CompDeliveryR01</v>
      </c>
      <c r="EA8" s="175" t="str">
        <f t="shared" ref="EA8" si="148">CONCATENATE(EA7,EA5)</f>
        <v>CompDeliveryR02</v>
      </c>
      <c r="EB8" s="175" t="str">
        <f t="shared" ref="EB8" si="149">CONCATENATE(EB7,EB5)</f>
        <v>CompDeliveryR03</v>
      </c>
      <c r="EC8" s="175" t="str">
        <f t="shared" ref="EC8" si="150">CONCATENATE(EC7,EC5)</f>
        <v>CompDeliveryR04</v>
      </c>
      <c r="ED8" s="175" t="str">
        <f t="shared" ref="ED8" si="151">CONCATENATE(ED7,ED5)</f>
        <v/>
      </c>
      <c r="EE8" s="175" t="str">
        <f t="shared" ref="EE8" si="152">CONCATENATE(EE7,EE5)</f>
        <v>CsectionM01</v>
      </c>
      <c r="EF8" s="175" t="str">
        <f t="shared" ref="EF8" si="153">CONCATENATE(EF7,EF5)</f>
        <v>CsectionM02</v>
      </c>
      <c r="EG8" s="175" t="str">
        <f t="shared" ref="EG8" si="154">CONCATENATE(EG7,EG5)</f>
        <v>CsectionN01</v>
      </c>
      <c r="EH8" s="175" t="str">
        <f t="shared" ref="EH8" si="155">CONCATENATE(EH7,EH5)</f>
        <v>CsectionN02</v>
      </c>
      <c r="EI8" s="175" t="str">
        <f t="shared" ref="EI8" si="156">CONCATENATE(EI7,EI5)</f>
        <v>CsectionM03</v>
      </c>
      <c r="EJ8" s="175" t="str">
        <f t="shared" ref="EJ8" si="157">CONCATENATE(EJ7,EJ5)</f>
        <v>CsectionP01</v>
      </c>
      <c r="EK8" s="175" t="str">
        <f t="shared" ref="EK8" si="158">CONCATENATE(EK7,EK5)</f>
        <v>CsectionP02</v>
      </c>
      <c r="EL8" s="175" t="str">
        <f t="shared" ref="EL8" si="159">CONCATENATE(EL7,EL5)</f>
        <v>CsectionP03</v>
      </c>
      <c r="EM8" s="175" t="str">
        <f t="shared" ref="EM8" si="160">CONCATENATE(EM7,EM5)</f>
        <v>CsectionL01</v>
      </c>
      <c r="EN8" s="175" t="str">
        <f t="shared" ref="EN8" si="161">CONCATENATE(EN7,EN5)</f>
        <v>CsectionL02</v>
      </c>
      <c r="EO8" s="175" t="str">
        <f t="shared" ref="EO8" si="162">CONCATENATE(EO7,EO5)</f>
        <v>CsectionL03</v>
      </c>
      <c r="EP8" s="175" t="str">
        <f t="shared" ref="EP8" si="163">CONCATENATE(EP7,EP5)</f>
        <v>CsectionE01</v>
      </c>
      <c r="EQ8" s="175" t="str">
        <f t="shared" ref="EQ8:ER8" si="164">CONCATENATE(EQ7,EQ5)</f>
        <v>CsectionD01</v>
      </c>
      <c r="ER8" s="175" t="str">
        <f t="shared" si="164"/>
        <v>CsectionD02</v>
      </c>
      <c r="ES8" s="175" t="str">
        <f t="shared" ref="ES8" si="165">CONCATENATE(ES7,ES5)</f>
        <v>CsectionD03</v>
      </c>
      <c r="ET8" s="175" t="str">
        <f t="shared" ref="ET8" si="166">CONCATENATE(ET7,ET5)</f>
        <v>CsectionC01</v>
      </c>
      <c r="EU8" s="175" t="str">
        <f t="shared" ref="EU8" si="167">CONCATENATE(EU7,EU5)</f>
        <v>CsectionT01</v>
      </c>
      <c r="EV8" s="175" t="str">
        <f t="shared" ref="EV8" si="168">CONCATENATE(EV7,EV5)</f>
        <v>CsectionR01</v>
      </c>
      <c r="EW8" s="175" t="str">
        <f t="shared" ref="EW8" si="169">CONCATENATE(EW7,EW5)</f>
        <v>CsectionR02</v>
      </c>
      <c r="EX8" s="175" t="str">
        <f t="shared" ref="EX8" si="170">CONCATENATE(EX7,EX5)</f>
        <v>CsectionR03</v>
      </c>
      <c r="EY8" s="175" t="str">
        <f t="shared" ref="EY8" si="171">CONCATENATE(EY7,EY5)</f>
        <v>CsectionR04</v>
      </c>
      <c r="EZ8" s="175" t="str">
        <f t="shared" ref="EZ8" si="172">CONCATENATE(EZ7,EZ5)</f>
        <v/>
      </c>
      <c r="FA8" s="175" t="str">
        <f t="shared" ref="FA8" si="173">CONCATENATE(FA7,FA5)</f>
        <v>FamPlanM01</v>
      </c>
      <c r="FB8" s="175" t="str">
        <f t="shared" ref="FB8" si="174">CONCATENATE(FB7,FB5)</f>
        <v>FamPlanM02</v>
      </c>
      <c r="FC8" s="175" t="str">
        <f t="shared" ref="FC8" si="175">CONCATENATE(FC7,FC5)</f>
        <v>FamPlanN01</v>
      </c>
      <c r="FD8" s="175" t="str">
        <f t="shared" ref="FD8" si="176">CONCATENATE(FD7,FD5)</f>
        <v>FamPlanN02</v>
      </c>
      <c r="FE8" s="175" t="str">
        <f t="shared" ref="FE8" si="177">CONCATENATE(FE7,FE5)</f>
        <v>FamPlanM03</v>
      </c>
      <c r="FF8" s="175" t="str">
        <f t="shared" ref="FF8" si="178">CONCATENATE(FF7,FF5)</f>
        <v>FamPlanP01</v>
      </c>
      <c r="FG8" s="175" t="str">
        <f t="shared" ref="FG8" si="179">CONCATENATE(FG7,FG5)</f>
        <v>FamPlanP02</v>
      </c>
      <c r="FH8" s="175" t="str">
        <f t="shared" ref="FH8" si="180">CONCATENATE(FH7,FH5)</f>
        <v>FamPlanP03</v>
      </c>
      <c r="FI8" s="175" t="str">
        <f t="shared" ref="FI8" si="181">CONCATENATE(FI7,FI5)</f>
        <v>FamPlanL01</v>
      </c>
      <c r="FJ8" s="175" t="str">
        <f t="shared" ref="FJ8" si="182">CONCATENATE(FJ7,FJ5)</f>
        <v>FamPlanL02</v>
      </c>
      <c r="FK8" s="175" t="str">
        <f t="shared" ref="FK8" si="183">CONCATENATE(FK7,FK5)</f>
        <v>FamPlanL03</v>
      </c>
      <c r="FL8" s="175" t="str">
        <f t="shared" ref="FL8" si="184">CONCATENATE(FL7,FL5)</f>
        <v>FamPlanE01</v>
      </c>
      <c r="FM8" s="175" t="str">
        <f t="shared" ref="FM8" si="185">CONCATENATE(FM7,FM5)</f>
        <v>FamPlanD01</v>
      </c>
      <c r="FN8" s="175" t="str">
        <f t="shared" ref="FN8" si="186">CONCATENATE(FN7,FN5)</f>
        <v>FamPlanD02</v>
      </c>
      <c r="FO8" s="175" t="str">
        <f t="shared" ref="FO8" si="187">CONCATENATE(FO7,FO5)</f>
        <v>FamPlanD03</v>
      </c>
      <c r="FP8" s="175" t="str">
        <f t="shared" ref="FP8" si="188">CONCATENATE(FP7,FP5)</f>
        <v>FamPlanC01</v>
      </c>
      <c r="FQ8" s="175" t="str">
        <f t="shared" ref="FQ8" si="189">CONCATENATE(FQ7,FQ5)</f>
        <v>FamPlanT01</v>
      </c>
      <c r="FR8" s="175" t="str">
        <f t="shared" ref="FR8" si="190">CONCATENATE(FR7,FR5)</f>
        <v>FamPlanR01</v>
      </c>
      <c r="FS8" s="175" t="str">
        <f t="shared" ref="FS8" si="191">CONCATENATE(FS7,FS5)</f>
        <v>FamPlanR02</v>
      </c>
      <c r="FT8" s="175" t="str">
        <f t="shared" ref="FT8:FU8" si="192">CONCATENATE(FT7,FT5)</f>
        <v>FamPlanR03</v>
      </c>
      <c r="FU8" s="175" t="str">
        <f t="shared" si="192"/>
        <v>FamPlanR04</v>
      </c>
      <c r="FV8" s="175" t="str">
        <f t="shared" ref="FV8" si="193">CONCATENATE(FV7,FV5)</f>
        <v/>
      </c>
      <c r="FW8" s="175" t="str">
        <f t="shared" ref="FW8" si="194">CONCATENATE(FW7,FW5)</f>
        <v>AntenatalFirstM01</v>
      </c>
      <c r="FX8" s="175" t="str">
        <f t="shared" ref="FX8" si="195">CONCATENATE(FX7,FX5)</f>
        <v>AntenatalFirstM02</v>
      </c>
      <c r="FY8" s="175" t="str">
        <f t="shared" ref="FY8" si="196">CONCATENATE(FY7,FY5)</f>
        <v>AntenatalFirstN01</v>
      </c>
      <c r="FZ8" s="175" t="str">
        <f t="shared" ref="FZ8" si="197">CONCATENATE(FZ7,FZ5)</f>
        <v>AntenatalFirstN02</v>
      </c>
      <c r="GA8" s="175" t="str">
        <f t="shared" ref="GA8" si="198">CONCATENATE(GA7,GA5)</f>
        <v>AntenatalFirstM03</v>
      </c>
      <c r="GB8" s="175" t="str">
        <f t="shared" ref="GB8" si="199">CONCATENATE(GB7,GB5)</f>
        <v>AntenatalFirstP01</v>
      </c>
      <c r="GC8" s="175" t="str">
        <f t="shared" ref="GC8" si="200">CONCATENATE(GC7,GC5)</f>
        <v>AntenatalFirstP02</v>
      </c>
      <c r="GD8" s="175" t="str">
        <f t="shared" ref="GD8" si="201">CONCATENATE(GD7,GD5)</f>
        <v>AntenatalFirstP03</v>
      </c>
      <c r="GE8" s="175" t="str">
        <f t="shared" ref="GE8" si="202">CONCATENATE(GE7,GE5)</f>
        <v>AntenatalFirstL01</v>
      </c>
      <c r="GF8" s="175" t="str">
        <f t="shared" ref="GF8" si="203">CONCATENATE(GF7,GF5)</f>
        <v>AntenatalFirstL02</v>
      </c>
      <c r="GG8" s="175" t="str">
        <f t="shared" ref="GG8" si="204">CONCATENATE(GG7,GG5)</f>
        <v>AntenatalFirstL03</v>
      </c>
      <c r="GH8" s="175" t="str">
        <f t="shared" ref="GH8" si="205">CONCATENATE(GH7,GH5)</f>
        <v>AntenatalFirstE01</v>
      </c>
      <c r="GI8" s="175" t="str">
        <f t="shared" ref="GI8" si="206">CONCATENATE(GI7,GI5)</f>
        <v>AntenatalFirstD01</v>
      </c>
      <c r="GJ8" s="175" t="str">
        <f t="shared" ref="GJ8" si="207">CONCATENATE(GJ7,GJ5)</f>
        <v>AntenatalFirstD02</v>
      </c>
      <c r="GK8" s="175" t="str">
        <f t="shared" ref="GK8" si="208">CONCATENATE(GK7,GK5)</f>
        <v>AntenatalFirstD03</v>
      </c>
      <c r="GL8" s="175" t="str">
        <f t="shared" ref="GL8" si="209">CONCATENATE(GL7,GL5)</f>
        <v>AntenatalFirstC01</v>
      </c>
      <c r="GM8" s="175" t="str">
        <f t="shared" ref="GM8" si="210">CONCATENATE(GM7,GM5)</f>
        <v>AntenatalFirstT01</v>
      </c>
      <c r="GN8" s="175" t="str">
        <f t="shared" ref="GN8" si="211">CONCATENATE(GN7,GN5)</f>
        <v>AntenatalFirstR01</v>
      </c>
      <c r="GO8" s="175" t="str">
        <f t="shared" ref="GO8" si="212">CONCATENATE(GO7,GO5)</f>
        <v>AntenatalFirstR02</v>
      </c>
      <c r="GP8" s="175" t="str">
        <f t="shared" ref="GP8" si="213">CONCATENATE(GP7,GP5)</f>
        <v>AntenatalFirstR03</v>
      </c>
      <c r="GQ8" s="175" t="str">
        <f t="shared" ref="GQ8" si="214">CONCATENATE(GQ7,GQ5)</f>
        <v>AntenatalFirstR04</v>
      </c>
      <c r="GR8" s="175" t="str">
        <f t="shared" ref="GR8" si="215">CONCATENATE(GR7,GR5)</f>
        <v/>
      </c>
      <c r="GS8" s="175" t="str">
        <f t="shared" ref="GS8" si="216">CONCATENATE(GS7,GS5)</f>
        <v>ANCSubsequentM01</v>
      </c>
      <c r="GT8" s="175" t="str">
        <f t="shared" ref="GT8" si="217">CONCATENATE(GT7,GT5)</f>
        <v>ANCSubsequentM02</v>
      </c>
      <c r="GU8" s="175" t="str">
        <f t="shared" ref="GU8" si="218">CONCATENATE(GU7,GU5)</f>
        <v>ANCSubsequentN01</v>
      </c>
      <c r="GV8" s="175" t="str">
        <f t="shared" ref="GV8" si="219">CONCATENATE(GV7,GV5)</f>
        <v>ANCSubsequentN02</v>
      </c>
      <c r="GW8" s="175" t="str">
        <f t="shared" ref="GW8:GX8" si="220">CONCATENATE(GW7,GW5)</f>
        <v>ANCSubsequentM03</v>
      </c>
      <c r="GX8" s="175" t="str">
        <f t="shared" si="220"/>
        <v>ANCSubsequentP01</v>
      </c>
      <c r="GY8" s="175" t="str">
        <f t="shared" ref="GY8" si="221">CONCATENATE(GY7,GY5)</f>
        <v>ANCSubsequentP02</v>
      </c>
      <c r="GZ8" s="175" t="str">
        <f t="shared" ref="GZ8" si="222">CONCATENATE(GZ7,GZ5)</f>
        <v>ANCSubsequentP03</v>
      </c>
      <c r="HA8" s="175" t="str">
        <f t="shared" ref="HA8" si="223">CONCATENATE(HA7,HA5)</f>
        <v>ANCSubsequentL01</v>
      </c>
      <c r="HB8" s="175" t="str">
        <f t="shared" ref="HB8" si="224">CONCATENATE(HB7,HB5)</f>
        <v>ANCSubsequentL02</v>
      </c>
      <c r="HC8" s="175" t="str">
        <f t="shared" ref="HC8" si="225">CONCATENATE(HC7,HC5)</f>
        <v>ANCSubsequentL03</v>
      </c>
      <c r="HD8" s="175" t="str">
        <f t="shared" ref="HD8" si="226">CONCATENATE(HD7,HD5)</f>
        <v>ANCSubsequentE01</v>
      </c>
      <c r="HE8" s="175" t="str">
        <f t="shared" ref="HE8" si="227">CONCATENATE(HE7,HE5)</f>
        <v>ANCSubsequentD01</v>
      </c>
      <c r="HF8" s="175" t="str">
        <f t="shared" ref="HF8" si="228">CONCATENATE(HF7,HF5)</f>
        <v>ANCSubsequentD02</v>
      </c>
      <c r="HG8" s="175" t="str">
        <f t="shared" ref="HG8" si="229">CONCATENATE(HG7,HG5)</f>
        <v>ANCSubsequentD03</v>
      </c>
      <c r="HH8" s="175" t="str">
        <f t="shared" ref="HH8" si="230">CONCATENATE(HH7,HH5)</f>
        <v>ANCSubsequentC01</v>
      </c>
      <c r="HI8" s="175" t="str">
        <f t="shared" ref="HI8" si="231">CONCATENATE(HI7,HI5)</f>
        <v>ANCSubsequentT01</v>
      </c>
      <c r="HJ8" s="175" t="str">
        <f t="shared" ref="HJ8" si="232">CONCATENATE(HJ7,HJ5)</f>
        <v>ANCSubsequentR01</v>
      </c>
      <c r="HK8" s="175" t="str">
        <f t="shared" ref="HK8" si="233">CONCATENATE(HK7,HK5)</f>
        <v>ANCSubsequentR02</v>
      </c>
      <c r="HL8" s="175" t="str">
        <f t="shared" ref="HL8" si="234">CONCATENATE(HL7,HL5)</f>
        <v>ANCSubsequentR03</v>
      </c>
      <c r="HM8" s="175" t="str">
        <f t="shared" ref="HM8" si="235">CONCATENATE(HM7,HM5)</f>
        <v>ANCSubsequentR04</v>
      </c>
      <c r="HN8" s="175" t="str">
        <f t="shared" ref="HN8" si="236">CONCATENATE(HN7,HN5)</f>
        <v/>
      </c>
      <c r="HO8" s="175" t="str">
        <f t="shared" ref="HO8" si="237">CONCATENATE(HO7,HO5)</f>
        <v>EPIM01</v>
      </c>
      <c r="HP8" s="175" t="str">
        <f t="shared" ref="HP8" si="238">CONCATENATE(HP7,HP5)</f>
        <v>EPIM02</v>
      </c>
      <c r="HQ8" s="175" t="str">
        <f t="shared" ref="HQ8" si="239">CONCATENATE(HQ7,HQ5)</f>
        <v>EPIN01</v>
      </c>
      <c r="HR8" s="175" t="str">
        <f t="shared" ref="HR8" si="240">CONCATENATE(HR7,HR5)</f>
        <v>EPIN02</v>
      </c>
      <c r="HS8" s="175" t="str">
        <f t="shared" ref="HS8" si="241">CONCATENATE(HS7,HS5)</f>
        <v>EPIM03</v>
      </c>
      <c r="HT8" s="175" t="str">
        <f t="shared" ref="HT8" si="242">CONCATENATE(HT7,HT5)</f>
        <v>EPIP01</v>
      </c>
      <c r="HU8" s="175" t="str">
        <f t="shared" ref="HU8" si="243">CONCATENATE(HU7,HU5)</f>
        <v>EPIP02</v>
      </c>
      <c r="HV8" s="175" t="str">
        <f t="shared" ref="HV8" si="244">CONCATENATE(HV7,HV5)</f>
        <v>EPIP03</v>
      </c>
      <c r="HW8" s="175" t="str">
        <f t="shared" ref="HW8" si="245">CONCATENATE(HW7,HW5)</f>
        <v>EPIL01</v>
      </c>
      <c r="HX8" s="175" t="str">
        <f t="shared" ref="HX8" si="246">CONCATENATE(HX7,HX5)</f>
        <v>EPIL02</v>
      </c>
      <c r="HY8" s="175" t="str">
        <f t="shared" ref="HY8" si="247">CONCATENATE(HY7,HY5)</f>
        <v>EPIL03</v>
      </c>
      <c r="HZ8" s="175" t="str">
        <f t="shared" ref="HZ8:IA8" si="248">CONCATENATE(HZ7,HZ5)</f>
        <v>EPIE01</v>
      </c>
      <c r="IA8" s="175" t="str">
        <f t="shared" si="248"/>
        <v>EPID01</v>
      </c>
      <c r="IB8" s="175" t="str">
        <f t="shared" ref="IB8" si="249">CONCATENATE(IB7,IB5)</f>
        <v>EPID02</v>
      </c>
      <c r="IC8" s="175" t="str">
        <f t="shared" ref="IC8" si="250">CONCATENATE(IC7,IC5)</f>
        <v>EPID03</v>
      </c>
      <c r="ID8" s="175" t="str">
        <f t="shared" ref="ID8" si="251">CONCATENATE(ID7,ID5)</f>
        <v>EPIC01</v>
      </c>
      <c r="IE8" s="175" t="str">
        <f t="shared" ref="IE8" si="252">CONCATENATE(IE7,IE5)</f>
        <v>EPIT01</v>
      </c>
      <c r="IF8" s="175" t="str">
        <f t="shared" ref="IF8" si="253">CONCATENATE(IF7,IF5)</f>
        <v>EPIR01</v>
      </c>
      <c r="IG8" s="175" t="str">
        <f t="shared" ref="IG8" si="254">CONCATENATE(IG7,IG5)</f>
        <v>EPIR02</v>
      </c>
      <c r="IH8" s="175" t="str">
        <f t="shared" ref="IH8" si="255">CONCATENATE(IH7,IH5)</f>
        <v>EPIR03</v>
      </c>
      <c r="II8" s="175" t="str">
        <f t="shared" ref="II8" si="256">CONCATENATE(II7,II5)</f>
        <v>EPIR04</v>
      </c>
      <c r="IJ8" s="175" t="str">
        <f t="shared" ref="IJ8" si="257">CONCATENATE(IJ7,IJ5)</f>
        <v/>
      </c>
      <c r="IK8" s="175" t="str">
        <f t="shared" ref="IK8" si="258">CONCATENATE(IK7,IK5)</f>
        <v>STIM01</v>
      </c>
      <c r="IL8" s="175" t="str">
        <f t="shared" ref="IL8" si="259">CONCATENATE(IL7,IL5)</f>
        <v>STIM02</v>
      </c>
      <c r="IM8" s="175" t="str">
        <f t="shared" ref="IM8" si="260">CONCATENATE(IM7,IM5)</f>
        <v>STIN01</v>
      </c>
      <c r="IN8" s="175" t="str">
        <f t="shared" ref="IN8" si="261">CONCATENATE(IN7,IN5)</f>
        <v>STIN02</v>
      </c>
      <c r="IO8" s="175" t="str">
        <f t="shared" ref="IO8" si="262">CONCATENATE(IO7,IO5)</f>
        <v>STIM03</v>
      </c>
      <c r="IP8" s="175" t="str">
        <f t="shared" ref="IP8" si="263">CONCATENATE(IP7,IP5)</f>
        <v>STIP01</v>
      </c>
      <c r="IQ8" s="175" t="str">
        <f t="shared" ref="IQ8" si="264">CONCATENATE(IQ7,IQ5)</f>
        <v>STIP02</v>
      </c>
      <c r="IR8" s="175" t="str">
        <f t="shared" ref="IR8" si="265">CONCATENATE(IR7,IR5)</f>
        <v>STIP03</v>
      </c>
      <c r="IS8" s="175" t="str">
        <f t="shared" ref="IS8" si="266">CONCATENATE(IS7,IS5)</f>
        <v>STIL01</v>
      </c>
      <c r="IT8" s="175" t="str">
        <f t="shared" ref="IT8" si="267">CONCATENATE(IT7,IT5)</f>
        <v>STIL02</v>
      </c>
      <c r="IU8" s="175" t="str">
        <f t="shared" ref="IU8" si="268">CONCATENATE(IU7,IU5)</f>
        <v>STIL03</v>
      </c>
      <c r="IV8" s="175" t="str">
        <f t="shared" ref="IV8" si="269">CONCATENATE(IV7,IV5)</f>
        <v>STIE01</v>
      </c>
      <c r="IW8" s="175" t="str">
        <f t="shared" ref="IW8" si="270">CONCATENATE(IW7,IW5)</f>
        <v>STID01</v>
      </c>
      <c r="IX8" s="175" t="str">
        <f t="shared" ref="IX8" si="271">CONCATENATE(IX7,IX5)</f>
        <v>STID02</v>
      </c>
      <c r="IY8" s="175" t="str">
        <f t="shared" ref="IY8" si="272">CONCATENATE(IY7,IY5)</f>
        <v>STID03</v>
      </c>
      <c r="IZ8" s="175" t="str">
        <f t="shared" ref="IZ8" si="273">CONCATENATE(IZ7,IZ5)</f>
        <v>STIC01</v>
      </c>
      <c r="JA8" s="175" t="str">
        <f t="shared" ref="JA8" si="274">CONCATENATE(JA7,JA5)</f>
        <v>STIT01</v>
      </c>
      <c r="JB8" s="175" t="str">
        <f t="shared" ref="JB8" si="275">CONCATENATE(JB7,JB5)</f>
        <v>STIR01</v>
      </c>
      <c r="JC8" s="175" t="str">
        <f t="shared" ref="JC8:JD8" si="276">CONCATENATE(JC7,JC5)</f>
        <v>STIR02</v>
      </c>
      <c r="JD8" s="175" t="str">
        <f t="shared" si="276"/>
        <v>STIR03</v>
      </c>
      <c r="JE8" s="175" t="str">
        <f t="shared" ref="JE8" si="277">CONCATENATE(JE7,JE5)</f>
        <v>STIR04</v>
      </c>
      <c r="JF8" s="175" t="str">
        <f t="shared" ref="JF8" si="278">CONCATENATE(JF7,JF5)</f>
        <v/>
      </c>
      <c r="JG8" s="175" t="str">
        <f t="shared" ref="JG8" si="279">CONCATENATE(JG7,JG5)</f>
        <v>GrowthMonM01</v>
      </c>
      <c r="JH8" s="175" t="str">
        <f t="shared" ref="JH8" si="280">CONCATENATE(JH7,JH5)</f>
        <v>GrowthMonM02</v>
      </c>
      <c r="JI8" s="175" t="str">
        <f t="shared" ref="JI8" si="281">CONCATENATE(JI7,JI5)</f>
        <v>GrowthMonN01</v>
      </c>
      <c r="JJ8" s="175" t="str">
        <f t="shared" ref="JJ8" si="282">CONCATENATE(JJ7,JJ5)</f>
        <v>GrowthMonN02</v>
      </c>
      <c r="JK8" s="175" t="str">
        <f t="shared" ref="JK8" si="283">CONCATENATE(JK7,JK5)</f>
        <v>GrowthMonM03</v>
      </c>
      <c r="JL8" s="175" t="str">
        <f t="shared" ref="JL8" si="284">CONCATENATE(JL7,JL5)</f>
        <v>GrowthMonP01</v>
      </c>
      <c r="JM8" s="175" t="str">
        <f t="shared" ref="JM8" si="285">CONCATENATE(JM7,JM5)</f>
        <v>GrowthMonP02</v>
      </c>
      <c r="JN8" s="175" t="str">
        <f t="shared" ref="JN8" si="286">CONCATENATE(JN7,JN5)</f>
        <v>GrowthMonP03</v>
      </c>
      <c r="JO8" s="175" t="str">
        <f t="shared" ref="JO8" si="287">CONCATENATE(JO7,JO5)</f>
        <v>GrowthMonL01</v>
      </c>
      <c r="JP8" s="175" t="str">
        <f t="shared" ref="JP8" si="288">CONCATENATE(JP7,JP5)</f>
        <v>GrowthMonL02</v>
      </c>
      <c r="JQ8" s="175" t="str">
        <f t="shared" ref="JQ8" si="289">CONCATENATE(JQ7,JQ5)</f>
        <v>GrowthMonL03</v>
      </c>
      <c r="JR8" s="175" t="str">
        <f t="shared" ref="JR8" si="290">CONCATENATE(JR7,JR5)</f>
        <v>GrowthMonE01</v>
      </c>
      <c r="JS8" s="175" t="str">
        <f t="shared" ref="JS8" si="291">CONCATENATE(JS7,JS5)</f>
        <v>GrowthMonD01</v>
      </c>
      <c r="JT8" s="175" t="str">
        <f t="shared" ref="JT8" si="292">CONCATENATE(JT7,JT5)</f>
        <v>GrowthMonD02</v>
      </c>
      <c r="JU8" s="175" t="str">
        <f t="shared" ref="JU8" si="293">CONCATENATE(JU7,JU5)</f>
        <v>GrowthMonD03</v>
      </c>
      <c r="JV8" s="175" t="str">
        <f t="shared" ref="JV8" si="294">CONCATENATE(JV7,JV5)</f>
        <v>GrowthMonC01</v>
      </c>
      <c r="JW8" s="175" t="str">
        <f t="shared" ref="JW8" si="295">CONCATENATE(JW7,JW5)</f>
        <v>GrowthMonT01</v>
      </c>
      <c r="JX8" s="175" t="str">
        <f t="shared" ref="JX8" si="296">CONCATENATE(JX7,JX5)</f>
        <v>GrowthMonR01</v>
      </c>
      <c r="JY8" s="175" t="str">
        <f t="shared" ref="JY8" si="297">CONCATENATE(JY7,JY5)</f>
        <v>GrowthMonR02</v>
      </c>
      <c r="JZ8" s="175" t="str">
        <f t="shared" ref="JZ8" si="298">CONCATENATE(JZ7,JZ5)</f>
        <v>GrowthMonR03</v>
      </c>
      <c r="KA8" s="175" t="str">
        <f t="shared" ref="KA8" si="299">CONCATENATE(KA7,KA5)</f>
        <v>GrowthMonR04</v>
      </c>
      <c r="KB8" s="175" t="str">
        <f t="shared" ref="KB8" si="300">CONCATENATE(KB7,KB5)</f>
        <v/>
      </c>
      <c r="KC8" s="175" t="str">
        <f t="shared" ref="KC8" si="301">CONCATENATE(KC7,KC5)</f>
        <v>U5MalnutrM01</v>
      </c>
      <c r="KD8" s="175" t="str">
        <f t="shared" ref="KD8" si="302">CONCATENATE(KD7,KD5)</f>
        <v>U5MalnutrM02</v>
      </c>
      <c r="KE8" s="175" t="str">
        <f t="shared" ref="KE8" si="303">CONCATENATE(KE7,KE5)</f>
        <v>U5MalnutrN01</v>
      </c>
      <c r="KF8" s="175" t="str">
        <f t="shared" ref="KF8:KG8" si="304">CONCATENATE(KF7,KF5)</f>
        <v>U5MalnutrN02</v>
      </c>
      <c r="KG8" s="175" t="str">
        <f t="shared" si="304"/>
        <v>U5MalnutrM03</v>
      </c>
      <c r="KH8" s="175" t="str">
        <f t="shared" ref="KH8" si="305">CONCATENATE(KH7,KH5)</f>
        <v>U5MalnutrP01</v>
      </c>
      <c r="KI8" s="175" t="str">
        <f t="shared" ref="KI8" si="306">CONCATENATE(KI7,KI5)</f>
        <v>U5MalnutrP02</v>
      </c>
      <c r="KJ8" s="175" t="str">
        <f t="shared" ref="KJ8" si="307">CONCATENATE(KJ7,KJ5)</f>
        <v>U5MalnutrP03</v>
      </c>
      <c r="KK8" s="175" t="str">
        <f t="shared" ref="KK8" si="308">CONCATENATE(KK7,KK5)</f>
        <v>U5MalnutrL01</v>
      </c>
      <c r="KL8" s="175" t="str">
        <f t="shared" ref="KL8" si="309">CONCATENATE(KL7,KL5)</f>
        <v>U5MalnutrL02</v>
      </c>
      <c r="KM8" s="175" t="str">
        <f t="shared" ref="KM8" si="310">CONCATENATE(KM7,KM5)</f>
        <v>U5MalnutrL03</v>
      </c>
      <c r="KN8" s="175" t="str">
        <f t="shared" ref="KN8" si="311">CONCATENATE(KN7,KN5)</f>
        <v>U5MalnutrE01</v>
      </c>
      <c r="KO8" s="175" t="str">
        <f t="shared" ref="KO8" si="312">CONCATENATE(KO7,KO5)</f>
        <v>U5MalnutrD01</v>
      </c>
      <c r="KP8" s="175" t="str">
        <f t="shared" ref="KP8" si="313">CONCATENATE(KP7,KP5)</f>
        <v>U5MalnutrD02</v>
      </c>
      <c r="KQ8" s="175" t="str">
        <f t="shared" ref="KQ8" si="314">CONCATENATE(KQ7,KQ5)</f>
        <v>U5MalnutrD03</v>
      </c>
      <c r="KR8" s="175" t="str">
        <f t="shared" ref="KR8" si="315">CONCATENATE(KR7,KR5)</f>
        <v>U5MalnutrC01</v>
      </c>
      <c r="KS8" s="175" t="str">
        <f t="shared" ref="KS8" si="316">CONCATENATE(KS7,KS5)</f>
        <v>U5MalnutrT01</v>
      </c>
      <c r="KT8" s="175" t="str">
        <f t="shared" ref="KT8" si="317">CONCATENATE(KT7,KT5)</f>
        <v>U5MalnutrR01</v>
      </c>
      <c r="KU8" s="175" t="str">
        <f t="shared" ref="KU8" si="318">CONCATENATE(KU7,KU5)</f>
        <v>U5MalnutrR02</v>
      </c>
      <c r="KV8" s="175" t="str">
        <f t="shared" ref="KV8" si="319">CONCATENATE(KV7,KV5)</f>
        <v>U5MalnutrR03</v>
      </c>
      <c r="KW8" s="175" t="str">
        <f t="shared" ref="KW8" si="320">CONCATENATE(KW7,KW5)</f>
        <v>U5MalnutrR04</v>
      </c>
      <c r="KX8" s="175" t="str">
        <f t="shared" ref="KX8" si="321">CONCATENATE(KX7,KX5)</f>
        <v/>
      </c>
      <c r="KY8" s="175" t="str">
        <f t="shared" ref="KY8" si="322">CONCATENATE(KY7,KY5)</f>
        <v>AccidentsandEmergM01</v>
      </c>
      <c r="KZ8" s="175" t="str">
        <f t="shared" ref="KZ8" si="323">CONCATENATE(KZ7,KZ5)</f>
        <v>AccidentsandEmergM02</v>
      </c>
      <c r="LA8" s="175" t="str">
        <f t="shared" ref="LA8" si="324">CONCATENATE(LA7,LA5)</f>
        <v>AccidentsandEmergN01</v>
      </c>
      <c r="LB8" s="175" t="str">
        <f t="shared" ref="LB8" si="325">CONCATENATE(LB7,LB5)</f>
        <v>AccidentsandEmergN02</v>
      </c>
      <c r="LC8" s="175" t="str">
        <f t="shared" ref="LC8" si="326">CONCATENATE(LC7,LC5)</f>
        <v>AccidentsandEmergM03</v>
      </c>
      <c r="LD8" s="175" t="str">
        <f t="shared" ref="LD8" si="327">CONCATENATE(LD7,LD5)</f>
        <v>AccidentsandEmergP01</v>
      </c>
      <c r="LE8" s="175" t="str">
        <f t="shared" ref="LE8" si="328">CONCATENATE(LE7,LE5)</f>
        <v>AccidentsandEmergP02</v>
      </c>
      <c r="LF8" s="175" t="str">
        <f t="shared" ref="LF8" si="329">CONCATENATE(LF7,LF5)</f>
        <v>AccidentsandEmergP03</v>
      </c>
      <c r="LG8" s="175" t="str">
        <f t="shared" ref="LG8" si="330">CONCATENATE(LG7,LG5)</f>
        <v>AccidentsandEmergL01</v>
      </c>
      <c r="LH8" s="175" t="str">
        <f t="shared" ref="LH8" si="331">CONCATENATE(LH7,LH5)</f>
        <v>AccidentsandEmergL02</v>
      </c>
      <c r="LI8" s="175" t="str">
        <f t="shared" ref="LI8:LJ8" si="332">CONCATENATE(LI7,LI5)</f>
        <v>AccidentsandEmergL03</v>
      </c>
      <c r="LJ8" s="175" t="str">
        <f t="shared" si="332"/>
        <v>AccidentsandEmergE01</v>
      </c>
      <c r="LK8" s="175" t="str">
        <f t="shared" ref="LK8" si="333">CONCATENATE(LK7,LK5)</f>
        <v>AccidentsandEmergD01</v>
      </c>
      <c r="LL8" s="175" t="str">
        <f t="shared" ref="LL8" si="334">CONCATENATE(LL7,LL5)</f>
        <v>AccidentsandEmergD02</v>
      </c>
      <c r="LM8" s="175" t="str">
        <f t="shared" ref="LM8" si="335">CONCATENATE(LM7,LM5)</f>
        <v>AccidentsandEmergD03</v>
      </c>
      <c r="LN8" s="175" t="str">
        <f t="shared" ref="LN8" si="336">CONCATENATE(LN7,LN5)</f>
        <v>AccidentsandEmergC01</v>
      </c>
      <c r="LO8" s="175" t="str">
        <f t="shared" ref="LO8" si="337">CONCATENATE(LO7,LO5)</f>
        <v>AccidentsandEmergT01</v>
      </c>
      <c r="LP8" s="175" t="str">
        <f t="shared" ref="LP8" si="338">CONCATENATE(LP7,LP5)</f>
        <v>AccidentsandEmergR01</v>
      </c>
      <c r="LQ8" s="175" t="str">
        <f t="shared" ref="LQ8" si="339">CONCATENATE(LQ7,LQ5)</f>
        <v>AccidentsandEmergR02</v>
      </c>
      <c r="LR8" s="175" t="str">
        <f t="shared" ref="LR8" si="340">CONCATENATE(LR7,LR5)</f>
        <v>AccidentsandEmergR03</v>
      </c>
      <c r="LS8" s="175" t="str">
        <f t="shared" ref="LS8" si="341">CONCATENATE(LS7,LS5)</f>
        <v>AccidentsandEmergR04</v>
      </c>
      <c r="LT8" s="175" t="str">
        <f t="shared" ref="LT8" si="342">CONCATENATE(LT7,LT5)</f>
        <v/>
      </c>
      <c r="LU8" s="175" t="str">
        <f t="shared" ref="LU8" si="343">CONCATENATE(LU7,LU5)</f>
        <v>MajorSurgM01</v>
      </c>
      <c r="LV8" s="175" t="str">
        <f t="shared" ref="LV8" si="344">CONCATENATE(LV7,LV5)</f>
        <v>MajorSurgM02</v>
      </c>
      <c r="LW8" s="175" t="str">
        <f t="shared" ref="LW8" si="345">CONCATENATE(LW7,LW5)</f>
        <v>MajorSurgN01</v>
      </c>
      <c r="LX8" s="175" t="str">
        <f t="shared" ref="LX8" si="346">CONCATENATE(LX7,LX5)</f>
        <v>MajorSurgN02</v>
      </c>
      <c r="LY8" s="175" t="str">
        <f t="shared" ref="LY8" si="347">CONCATENATE(LY7,LY5)</f>
        <v>MajorSurgM03</v>
      </c>
      <c r="LZ8" s="175" t="str">
        <f t="shared" ref="LZ8" si="348">CONCATENATE(LZ7,LZ5)</f>
        <v>MajorSurgP01</v>
      </c>
      <c r="MA8" s="175" t="str">
        <f t="shared" ref="MA8" si="349">CONCATENATE(MA7,MA5)</f>
        <v>MajorSurgP02</v>
      </c>
      <c r="MB8" s="175" t="str">
        <f t="shared" ref="MB8" si="350">CONCATENATE(MB7,MB5)</f>
        <v>MajorSurgP03</v>
      </c>
      <c r="MC8" s="175" t="str">
        <f t="shared" ref="MC8" si="351">CONCATENATE(MC7,MC5)</f>
        <v>MajorSurgL01</v>
      </c>
      <c r="MD8" s="175" t="str">
        <f t="shared" ref="MD8" si="352">CONCATENATE(MD7,MD5)</f>
        <v>MajorSurgL02</v>
      </c>
      <c r="ME8" s="175" t="str">
        <f t="shared" ref="ME8" si="353">CONCATENATE(ME7,ME5)</f>
        <v>MajorSurgL03</v>
      </c>
      <c r="MF8" s="175" t="str">
        <f t="shared" ref="MF8" si="354">CONCATENATE(MF7,MF5)</f>
        <v>MajorSurgE01</v>
      </c>
      <c r="MG8" s="175" t="str">
        <f t="shared" ref="MG8" si="355">CONCATENATE(MG7,MG5)</f>
        <v>MajorSurgD01</v>
      </c>
      <c r="MH8" s="175" t="str">
        <f t="shared" ref="MH8" si="356">CONCATENATE(MH7,MH5)</f>
        <v>MajorSurgD02</v>
      </c>
      <c r="MI8" s="175" t="str">
        <f t="shared" ref="MI8" si="357">CONCATENATE(MI7,MI5)</f>
        <v>MajorSurgD03</v>
      </c>
      <c r="MJ8" s="175" t="str">
        <f t="shared" ref="MJ8" si="358">CONCATENATE(MJ7,MJ5)</f>
        <v>MajorSurgC01</v>
      </c>
      <c r="MK8" s="175" t="str">
        <f t="shared" ref="MK8" si="359">CONCATENATE(MK7,MK5)</f>
        <v>MajorSurgT01</v>
      </c>
      <c r="ML8" s="175" t="str">
        <f t="shared" ref="ML8:MM8" si="360">CONCATENATE(ML7,ML5)</f>
        <v>MajorSurgR01</v>
      </c>
      <c r="MM8" s="175" t="str">
        <f t="shared" si="360"/>
        <v>MajorSurgR02</v>
      </c>
      <c r="MN8" s="175" t="str">
        <f t="shared" ref="MN8" si="361">CONCATENATE(MN7,MN5)</f>
        <v>MajorSurgR03</v>
      </c>
      <c r="MO8" s="175" t="str">
        <f t="shared" ref="MO8" si="362">CONCATENATE(MO7,MO5)</f>
        <v>MajorSurgR04</v>
      </c>
      <c r="MP8" s="175" t="str">
        <f t="shared" ref="MP8" si="363">CONCATENATE(MP7,MP5)</f>
        <v/>
      </c>
      <c r="MQ8" s="175" t="str">
        <f t="shared" ref="MQ8" si="364">CONCATENATE(MQ7,MQ5)</f>
        <v>MinorSurgM01</v>
      </c>
      <c r="MR8" s="175" t="str">
        <f t="shared" ref="MR8" si="365">CONCATENATE(MR7,MR5)</f>
        <v>MinorSurgM02</v>
      </c>
      <c r="MS8" s="175" t="str">
        <f t="shared" ref="MS8" si="366">CONCATENATE(MS7,MS5)</f>
        <v>MinorSurgN01</v>
      </c>
      <c r="MT8" s="175" t="str">
        <f t="shared" ref="MT8" si="367">CONCATENATE(MT7,MT5)</f>
        <v>MinorSurgN02</v>
      </c>
      <c r="MU8" s="175" t="str">
        <f t="shared" ref="MU8" si="368">CONCATENATE(MU7,MU5)</f>
        <v>MinorSurgM03</v>
      </c>
      <c r="MV8" s="175" t="str">
        <f t="shared" ref="MV8" si="369">CONCATENATE(MV7,MV5)</f>
        <v>MinorSurgP01</v>
      </c>
      <c r="MW8" s="175" t="str">
        <f t="shared" ref="MW8" si="370">CONCATENATE(MW7,MW5)</f>
        <v>MinorSurgP02</v>
      </c>
      <c r="MX8" s="175" t="str">
        <f t="shared" ref="MX8" si="371">CONCATENATE(MX7,MX5)</f>
        <v>MinorSurgP03</v>
      </c>
      <c r="MY8" s="175" t="str">
        <f t="shared" ref="MY8" si="372">CONCATENATE(MY7,MY5)</f>
        <v>MinorSurgL01</v>
      </c>
      <c r="MZ8" s="175" t="str">
        <f t="shared" ref="MZ8" si="373">CONCATENATE(MZ7,MZ5)</f>
        <v>MinorSurgL02</v>
      </c>
      <c r="NA8" s="175" t="str">
        <f t="shared" ref="NA8" si="374">CONCATENATE(NA7,NA5)</f>
        <v>MinorSurgL03</v>
      </c>
      <c r="NB8" s="175" t="str">
        <f t="shared" ref="NB8" si="375">CONCATENATE(NB7,NB5)</f>
        <v>MinorSurgE01</v>
      </c>
      <c r="NC8" s="175" t="str">
        <f t="shared" ref="NC8" si="376">CONCATENATE(NC7,NC5)</f>
        <v>MinorSurgD01</v>
      </c>
      <c r="ND8" s="175" t="str">
        <f t="shared" ref="ND8" si="377">CONCATENATE(ND7,ND5)</f>
        <v>MinorSurgD02</v>
      </c>
      <c r="NE8" s="175" t="str">
        <f t="shared" ref="NE8" si="378">CONCATENATE(NE7,NE5)</f>
        <v>MinorSurgD03</v>
      </c>
      <c r="NF8" s="175" t="str">
        <f t="shared" ref="NF8" si="379">CONCATENATE(NF7,NF5)</f>
        <v>MinorSurgC01</v>
      </c>
      <c r="NG8" s="175" t="str">
        <f t="shared" ref="NG8" si="380">CONCATENATE(NG7,NG5)</f>
        <v>MinorSurgT01</v>
      </c>
      <c r="NH8" s="175" t="str">
        <f t="shared" ref="NH8" si="381">CONCATENATE(NH7,NH5)</f>
        <v>MinorSurgR01</v>
      </c>
      <c r="NI8" s="175" t="str">
        <f t="shared" ref="NI8" si="382">CONCATENATE(NI7,NI5)</f>
        <v>MinorSurgR02</v>
      </c>
      <c r="NJ8" s="175" t="str">
        <f t="shared" ref="NJ8" si="383">CONCATENATE(NJ7,NJ5)</f>
        <v>MinorSurgR03</v>
      </c>
      <c r="NK8" s="175" t="str">
        <f t="shared" ref="NK8" si="384">CONCATENATE(NK7,NK5)</f>
        <v>MinorSurgR04</v>
      </c>
      <c r="NL8" s="175" t="str">
        <f t="shared" ref="NL8" si="385">CONCATENATE(NL7,NL5)</f>
        <v/>
      </c>
      <c r="NM8" s="175" t="str">
        <f t="shared" ref="NM8" si="386">CONCATENATE(NM7,NM5)</f>
        <v>TBNewM01</v>
      </c>
      <c r="NN8" s="175" t="str">
        <f t="shared" ref="NN8" si="387">CONCATENATE(NN7,NN5)</f>
        <v>TBNewM02</v>
      </c>
      <c r="NO8" s="175" t="str">
        <f t="shared" ref="NO8:NP8" si="388">CONCATENATE(NO7,NO5)</f>
        <v>TBNewN01</v>
      </c>
      <c r="NP8" s="175" t="str">
        <f t="shared" si="388"/>
        <v>TBNewN02</v>
      </c>
      <c r="NQ8" s="175" t="str">
        <f t="shared" ref="NQ8" si="389">CONCATENATE(NQ7,NQ5)</f>
        <v>TBNewM03</v>
      </c>
      <c r="NR8" s="175" t="str">
        <f t="shared" ref="NR8" si="390">CONCATENATE(NR7,NR5)</f>
        <v>TBNewP01</v>
      </c>
      <c r="NS8" s="175" t="str">
        <f t="shared" ref="NS8" si="391">CONCATENATE(NS7,NS5)</f>
        <v>TBNewP02</v>
      </c>
      <c r="NT8" s="175" t="str">
        <f t="shared" ref="NT8" si="392">CONCATENATE(NT7,NT5)</f>
        <v>TBNewP03</v>
      </c>
      <c r="NU8" s="175" t="str">
        <f t="shared" ref="NU8" si="393">CONCATENATE(NU7,NU5)</f>
        <v>TBNewL01</v>
      </c>
      <c r="NV8" s="175" t="str">
        <f t="shared" ref="NV8" si="394">CONCATENATE(NV7,NV5)</f>
        <v>TBNewL02</v>
      </c>
      <c r="NW8" s="175" t="str">
        <f t="shared" ref="NW8" si="395">CONCATENATE(NW7,NW5)</f>
        <v>TBNewL03</v>
      </c>
      <c r="NX8" s="175" t="str">
        <f t="shared" ref="NX8" si="396">CONCATENATE(NX7,NX5)</f>
        <v>TBNewE01</v>
      </c>
      <c r="NY8" s="175" t="str">
        <f t="shared" ref="NY8" si="397">CONCATENATE(NY7,NY5)</f>
        <v>TBNewD01</v>
      </c>
      <c r="NZ8" s="175" t="str">
        <f t="shared" ref="NZ8" si="398">CONCATENATE(NZ7,NZ5)</f>
        <v>TBNewD02</v>
      </c>
      <c r="OA8" s="175" t="str">
        <f t="shared" ref="OA8" si="399">CONCATENATE(OA7,OA5)</f>
        <v>TBNewD03</v>
      </c>
      <c r="OB8" s="175" t="str">
        <f t="shared" ref="OB8" si="400">CONCATENATE(OB7,OB5)</f>
        <v>TBNewC01</v>
      </c>
      <c r="OC8" s="175" t="str">
        <f t="shared" ref="OC8" si="401">CONCATENATE(OC7,OC5)</f>
        <v>TBNewT01</v>
      </c>
      <c r="OD8" s="175" t="str">
        <f t="shared" ref="OD8" si="402">CONCATENATE(OD7,OD5)</f>
        <v>TBNewR01</v>
      </c>
      <c r="OE8" s="175" t="str">
        <f t="shared" ref="OE8" si="403">CONCATENATE(OE7,OE5)</f>
        <v>TBNewR02</v>
      </c>
      <c r="OF8" s="175" t="str">
        <f t="shared" ref="OF8" si="404">CONCATENATE(OF7,OF5)</f>
        <v>TBNewR03</v>
      </c>
      <c r="OG8" s="175" t="str">
        <f t="shared" ref="OG8" si="405">CONCATENATE(OG7,OG5)</f>
        <v>TBNewR04</v>
      </c>
      <c r="OH8" s="175" t="str">
        <f t="shared" ref="OH8" si="406">CONCATENATE(OH7,OH5)</f>
        <v/>
      </c>
      <c r="OI8" s="175" t="str">
        <f t="shared" ref="OI8" si="407">CONCATENATE(OI7,OI5)</f>
        <v>TBFollowUpM01</v>
      </c>
      <c r="OJ8" s="175" t="str">
        <f t="shared" ref="OJ8" si="408">CONCATENATE(OJ7,OJ5)</f>
        <v>TBFollowUpM02</v>
      </c>
      <c r="OK8" s="175" t="str">
        <f t="shared" ref="OK8" si="409">CONCATENATE(OK7,OK5)</f>
        <v>TBFollowUpN01</v>
      </c>
      <c r="OL8" s="175" t="str">
        <f t="shared" ref="OL8" si="410">CONCATENATE(OL7,OL5)</f>
        <v>TBFollowUpN02</v>
      </c>
      <c r="OM8" s="175" t="str">
        <f t="shared" ref="OM8" si="411">CONCATENATE(OM7,OM5)</f>
        <v>TBFollowUpM03</v>
      </c>
      <c r="ON8" s="175" t="str">
        <f t="shared" ref="ON8" si="412">CONCATENATE(ON7,ON5)</f>
        <v>TBFollowUpP01</v>
      </c>
      <c r="OO8" s="175" t="str">
        <f t="shared" ref="OO8" si="413">CONCATENATE(OO7,OO5)</f>
        <v>TBFollowUpP02</v>
      </c>
      <c r="OP8" s="175" t="str">
        <f t="shared" ref="OP8:OQ8" si="414">CONCATENATE(OP7,OP5)</f>
        <v>TBFollowUpP03</v>
      </c>
      <c r="OQ8" s="175" t="str">
        <f t="shared" si="414"/>
        <v>TBFollowUpL01</v>
      </c>
      <c r="OR8" s="175" t="str">
        <f t="shared" ref="OR8" si="415">CONCATENATE(OR7,OR5)</f>
        <v>TBFollowUpL02</v>
      </c>
      <c r="OS8" s="175" t="str">
        <f t="shared" ref="OS8" si="416">CONCATENATE(OS7,OS5)</f>
        <v>TBFollowUpL03</v>
      </c>
      <c r="OT8" s="175" t="str">
        <f t="shared" ref="OT8" si="417">CONCATENATE(OT7,OT5)</f>
        <v>TBFollowUpE01</v>
      </c>
      <c r="OU8" s="175" t="str">
        <f t="shared" ref="OU8" si="418">CONCATENATE(OU7,OU5)</f>
        <v>TBFollowUpD01</v>
      </c>
      <c r="OV8" s="175" t="str">
        <f t="shared" ref="OV8" si="419">CONCATENATE(OV7,OV5)</f>
        <v>TBFollowUpD02</v>
      </c>
      <c r="OW8" s="175" t="str">
        <f t="shared" ref="OW8" si="420">CONCATENATE(OW7,OW5)</f>
        <v>TBFollowUpD03</v>
      </c>
      <c r="OX8" s="175" t="str">
        <f t="shared" ref="OX8" si="421">CONCATENATE(OX7,OX5)</f>
        <v>TBFollowUpC01</v>
      </c>
      <c r="OY8" s="175" t="str">
        <f t="shared" ref="OY8" si="422">CONCATENATE(OY7,OY5)</f>
        <v>TBFollowUpT01</v>
      </c>
      <c r="OZ8" s="175" t="str">
        <f t="shared" ref="OZ8" si="423">CONCATENATE(OZ7,OZ5)</f>
        <v>TBFollowUpR01</v>
      </c>
      <c r="PA8" s="175" t="str">
        <f t="shared" ref="PA8" si="424">CONCATENATE(PA7,PA5)</f>
        <v>TBFollowUpR02</v>
      </c>
      <c r="PB8" s="175" t="str">
        <f t="shared" ref="PB8" si="425">CONCATENATE(PB7,PB5)</f>
        <v>TBFollowUpR03</v>
      </c>
      <c r="PC8" s="175" t="str">
        <f t="shared" ref="PC8" si="426">CONCATENATE(PC7,PC5)</f>
        <v>TBFollowUpR04</v>
      </c>
      <c r="PD8" s="175" t="str">
        <f t="shared" ref="PD8" si="427">CONCATENATE(PD7,PD5)</f>
        <v/>
      </c>
      <c r="PE8" s="175" t="str">
        <f t="shared" ref="PE8" si="428">CONCATENATE(PE7,PE5)</f>
        <v>VCTNegativeM01</v>
      </c>
      <c r="PF8" s="175" t="str">
        <f t="shared" ref="PF8" si="429">CONCATENATE(PF7,PF5)</f>
        <v>VCTNegativeM02</v>
      </c>
      <c r="PG8" s="175" t="str">
        <f t="shared" ref="PG8" si="430">CONCATENATE(PG7,PG5)</f>
        <v>VCTNegativeN01</v>
      </c>
      <c r="PH8" s="175" t="str">
        <f t="shared" ref="PH8" si="431">CONCATENATE(PH7,PH5)</f>
        <v>VCTNegativeN02</v>
      </c>
      <c r="PI8" s="175" t="str">
        <f t="shared" ref="PI8" si="432">CONCATENATE(PI7,PI5)</f>
        <v>VCTNegativeM03</v>
      </c>
      <c r="PJ8" s="175" t="str">
        <f t="shared" ref="PJ8" si="433">CONCATENATE(PJ7,PJ5)</f>
        <v>VCTNegativeP01</v>
      </c>
      <c r="PK8" s="175" t="str">
        <f t="shared" ref="PK8" si="434">CONCATENATE(PK7,PK5)</f>
        <v>VCTNegativeP02</v>
      </c>
      <c r="PL8" s="175" t="str">
        <f t="shared" ref="PL8" si="435">CONCATENATE(PL7,PL5)</f>
        <v>VCTNegativeP03</v>
      </c>
      <c r="PM8" s="175" t="str">
        <f t="shared" ref="PM8" si="436">CONCATENATE(PM7,PM5)</f>
        <v>VCTNegativeL01</v>
      </c>
      <c r="PN8" s="175" t="str">
        <f t="shared" ref="PN8" si="437">CONCATENATE(PN7,PN5)</f>
        <v>VCTNegativeL02</v>
      </c>
      <c r="PO8" s="175" t="str">
        <f t="shared" ref="PO8" si="438">CONCATENATE(PO7,PO5)</f>
        <v>VCTNegativeL03</v>
      </c>
      <c r="PP8" s="175" t="str">
        <f t="shared" ref="PP8" si="439">CONCATENATE(PP7,PP5)</f>
        <v>VCTNegativeE01</v>
      </c>
      <c r="PQ8" s="175" t="str">
        <f t="shared" ref="PQ8" si="440">CONCATENATE(PQ7,PQ5)</f>
        <v>VCTNegativeD01</v>
      </c>
      <c r="PR8" s="175" t="str">
        <f t="shared" ref="PR8" si="441">CONCATENATE(PR7,PR5)</f>
        <v>VCTNegativeD02</v>
      </c>
      <c r="PS8" s="175" t="str">
        <f t="shared" ref="PS8" si="442">CONCATENATE(PS7,PS5)</f>
        <v>VCTNegativeD03</v>
      </c>
      <c r="PT8" s="175" t="str">
        <f t="shared" ref="PT8" si="443">CONCATENATE(PT7,PT5)</f>
        <v>VCTNegativeC01</v>
      </c>
      <c r="PU8" s="175" t="str">
        <f t="shared" ref="PU8" si="444">CONCATENATE(PU7,PU5)</f>
        <v>VCTNegativeT01</v>
      </c>
      <c r="PV8" s="175" t="str">
        <f t="shared" ref="PV8" si="445">CONCATENATE(PV7,PV5)</f>
        <v>VCTNegativeR01</v>
      </c>
      <c r="PW8" s="175" t="str">
        <f t="shared" ref="PW8" si="446">CONCATENATE(PW7,PW5)</f>
        <v>VCTNegativeR02</v>
      </c>
      <c r="PX8" s="175" t="str">
        <f t="shared" ref="PX8" si="447">CONCATENATE(PX7,PX5)</f>
        <v>VCTNegativeR03</v>
      </c>
      <c r="PY8" s="175" t="str">
        <f t="shared" ref="PY8" si="448">CONCATENATE(PY7,PY5)</f>
        <v>VCTNegativeR04</v>
      </c>
      <c r="PZ8" s="175" t="str">
        <f t="shared" ref="PZ8" si="449">CONCATENATE(PZ7,PZ5)</f>
        <v/>
      </c>
      <c r="QA8" s="175" t="str">
        <f t="shared" ref="QA8" si="450">CONCATENATE(QA7,QA5)</f>
        <v>VCTPositiveM01</v>
      </c>
      <c r="QB8" s="175" t="str">
        <f t="shared" ref="QB8" si="451">CONCATENATE(QB7,QB5)</f>
        <v>VCTPositiveM02</v>
      </c>
      <c r="QC8" s="175" t="str">
        <f t="shared" ref="QC8" si="452">CONCATENATE(QC7,QC5)</f>
        <v>VCTPositiveN01</v>
      </c>
      <c r="QD8" s="175" t="str">
        <f t="shared" ref="QD8" si="453">CONCATENATE(QD7,QD5)</f>
        <v>VCTPositiveN02</v>
      </c>
      <c r="QE8" s="175" t="str">
        <f t="shared" ref="QE8" si="454">CONCATENATE(QE7,QE5)</f>
        <v>VCTPositiveM03</v>
      </c>
      <c r="QF8" s="175" t="str">
        <f t="shared" ref="QF8" si="455">CONCATENATE(QF7,QF5)</f>
        <v>VCTPositiveP01</v>
      </c>
      <c r="QG8" s="175" t="str">
        <f t="shared" ref="QG8" si="456">CONCATENATE(QG7,QG5)</f>
        <v>VCTPositiveP02</v>
      </c>
      <c r="QH8" s="175" t="str">
        <f t="shared" ref="QH8" si="457">CONCATENATE(QH7,QH5)</f>
        <v>VCTPositiveP03</v>
      </c>
      <c r="QI8" s="175" t="str">
        <f t="shared" ref="QI8" si="458">CONCATENATE(QI7,QI5)</f>
        <v>VCTPositiveL01</v>
      </c>
      <c r="QJ8" s="175" t="str">
        <f t="shared" ref="QJ8" si="459">CONCATENATE(QJ7,QJ5)</f>
        <v>VCTPositiveL02</v>
      </c>
      <c r="QK8" s="175" t="str">
        <f t="shared" ref="QK8" si="460">CONCATENATE(QK7,QK5)</f>
        <v>VCTPositiveL03</v>
      </c>
      <c r="QL8" s="175" t="str">
        <f t="shared" ref="QL8" si="461">CONCATENATE(QL7,QL5)</f>
        <v>VCTPositiveE01</v>
      </c>
      <c r="QM8" s="175" t="str">
        <f t="shared" ref="QM8" si="462">CONCATENATE(QM7,QM5)</f>
        <v>VCTPositiveD01</v>
      </c>
      <c r="QN8" s="175" t="str">
        <f t="shared" ref="QN8" si="463">CONCATENATE(QN7,QN5)</f>
        <v>VCTPositiveD02</v>
      </c>
      <c r="QO8" s="175" t="str">
        <f t="shared" ref="QO8" si="464">CONCATENATE(QO7,QO5)</f>
        <v>VCTPositiveD03</v>
      </c>
      <c r="QP8" s="175" t="str">
        <f t="shared" ref="QP8" si="465">CONCATENATE(QP7,QP5)</f>
        <v>VCTPositiveC01</v>
      </c>
      <c r="QQ8" s="175" t="str">
        <f t="shared" ref="QQ8" si="466">CONCATENATE(QQ7,QQ5)</f>
        <v>VCTPositiveT01</v>
      </c>
      <c r="QR8" s="175" t="str">
        <f t="shared" ref="QR8" si="467">CONCATENATE(QR7,QR5)</f>
        <v>VCTPositiveR01</v>
      </c>
      <c r="QS8" s="175" t="str">
        <f t="shared" ref="QS8" si="468">CONCATENATE(QS7,QS5)</f>
        <v>VCTPositiveR02</v>
      </c>
      <c r="QT8" s="175" t="str">
        <f t="shared" ref="QT8" si="469">CONCATENATE(QT7,QT5)</f>
        <v>VCTPositiveR03</v>
      </c>
      <c r="QU8" s="175" t="str">
        <f t="shared" ref="QU8" si="470">CONCATENATE(QU7,QU5)</f>
        <v>VCTPositiveR04</v>
      </c>
      <c r="QV8" s="175" t="str">
        <f t="shared" ref="QV8" si="471">CONCATENATE(QV7,QV5)</f>
        <v/>
      </c>
      <c r="QW8" s="175" t="str">
        <f t="shared" ref="QW8" si="472">CONCATENATE(QW7,QW5)</f>
        <v>MaleCircM01</v>
      </c>
      <c r="QX8" s="175" t="str">
        <f t="shared" ref="QX8" si="473">CONCATENATE(QX7,QX5)</f>
        <v>MaleCircM02</v>
      </c>
      <c r="QY8" s="175" t="str">
        <f t="shared" ref="QY8" si="474">CONCATENATE(QY7,QY5)</f>
        <v>MaleCircN01</v>
      </c>
      <c r="QZ8" s="175" t="str">
        <f t="shared" ref="QZ8" si="475">CONCATENATE(QZ7,QZ5)</f>
        <v>MaleCircN02</v>
      </c>
      <c r="RA8" s="175" t="str">
        <f t="shared" ref="RA8" si="476">CONCATENATE(RA7,RA5)</f>
        <v>MaleCircM03</v>
      </c>
      <c r="RB8" s="175" t="str">
        <f t="shared" ref="RB8" si="477">CONCATENATE(RB7,RB5)</f>
        <v>MaleCircP01</v>
      </c>
      <c r="RC8" s="175" t="str">
        <f t="shared" ref="RC8" si="478">CONCATENATE(RC7,RC5)</f>
        <v>MaleCircP02</v>
      </c>
      <c r="RD8" s="175" t="str">
        <f t="shared" ref="RD8" si="479">CONCATENATE(RD7,RD5)</f>
        <v>MaleCircP03</v>
      </c>
      <c r="RE8" s="175" t="str">
        <f t="shared" ref="RE8" si="480">CONCATENATE(RE7,RE5)</f>
        <v>MaleCircL01</v>
      </c>
      <c r="RF8" s="175" t="str">
        <f t="shared" ref="RF8" si="481">CONCATENATE(RF7,RF5)</f>
        <v>MaleCircL02</v>
      </c>
      <c r="RG8" s="175" t="str">
        <f t="shared" ref="RG8" si="482">CONCATENATE(RG7,RG5)</f>
        <v>MaleCircL03</v>
      </c>
      <c r="RH8" s="175" t="str">
        <f t="shared" ref="RH8" si="483">CONCATENATE(RH7,RH5)</f>
        <v>MaleCircE01</v>
      </c>
      <c r="RI8" s="175" t="str">
        <f t="shared" ref="RI8" si="484">CONCATENATE(RI7,RI5)</f>
        <v>MaleCircD01</v>
      </c>
      <c r="RJ8" s="175" t="str">
        <f t="shared" ref="RJ8" si="485">CONCATENATE(RJ7,RJ5)</f>
        <v>MaleCircD02</v>
      </c>
      <c r="RK8" s="175" t="str">
        <f t="shared" ref="RK8" si="486">CONCATENATE(RK7,RK5)</f>
        <v>MaleCircD03</v>
      </c>
      <c r="RL8" s="175" t="str">
        <f t="shared" ref="RL8" si="487">CONCATENATE(RL7,RL5)</f>
        <v>MaleCircC01</v>
      </c>
      <c r="RM8" s="175" t="str">
        <f t="shared" ref="RM8" si="488">CONCATENATE(RM7,RM5)</f>
        <v>MaleCircT01</v>
      </c>
      <c r="RN8" s="175" t="str">
        <f t="shared" ref="RN8" si="489">CONCATENATE(RN7,RN5)</f>
        <v>MaleCircR01</v>
      </c>
      <c r="RO8" s="175" t="str">
        <f t="shared" ref="RO8" si="490">CONCATENATE(RO7,RO5)</f>
        <v>MaleCircR02</v>
      </c>
      <c r="RP8" s="175" t="str">
        <f t="shared" ref="RP8" si="491">CONCATENATE(RP7,RP5)</f>
        <v>MaleCircR03</v>
      </c>
      <c r="RQ8" s="175" t="str">
        <f t="shared" ref="RQ8" si="492">CONCATENATE(RQ7,RQ5)</f>
        <v>MaleCircR04</v>
      </c>
      <c r="RR8" s="175" t="str">
        <f t="shared" ref="RR8" si="493">CONCATENATE(RR7,RR5)</f>
        <v/>
      </c>
      <c r="RS8" s="175" t="str">
        <f t="shared" ref="RS8" si="494">CONCATENATE(RS7,RS5)</f>
        <v>NewAdultM01</v>
      </c>
      <c r="RT8" s="175" t="str">
        <f t="shared" ref="RT8" si="495">CONCATENATE(RT7,RT5)</f>
        <v>NewAdultM02</v>
      </c>
      <c r="RU8" s="175" t="str">
        <f t="shared" ref="RU8" si="496">CONCATENATE(RU7,RU5)</f>
        <v>NewAdultN01</v>
      </c>
      <c r="RV8" s="175" t="str">
        <f t="shared" ref="RV8" si="497">CONCATENATE(RV7,RV5)</f>
        <v>NewAdultN02</v>
      </c>
      <c r="RW8" s="175" t="str">
        <f t="shared" ref="RW8" si="498">CONCATENATE(RW7,RW5)</f>
        <v>NewAdultM03</v>
      </c>
      <c r="RX8" s="175" t="str">
        <f t="shared" ref="RX8" si="499">CONCATENATE(RX7,RX5)</f>
        <v>NewAdultP01</v>
      </c>
      <c r="RY8" s="175" t="str">
        <f t="shared" ref="RY8" si="500">CONCATENATE(RY7,RY5)</f>
        <v>NewAdultP02</v>
      </c>
      <c r="RZ8" s="175" t="str">
        <f t="shared" ref="RZ8" si="501">CONCATENATE(RZ7,RZ5)</f>
        <v>NewAdultP03</v>
      </c>
      <c r="SA8" s="175" t="str">
        <f t="shared" ref="SA8" si="502">CONCATENATE(SA7,SA5)</f>
        <v>NewAdultL01</v>
      </c>
      <c r="SB8" s="175" t="str">
        <f t="shared" ref="SB8" si="503">CONCATENATE(SB7,SB5)</f>
        <v>NewAdultL02</v>
      </c>
      <c r="SC8" s="175" t="str">
        <f t="shared" ref="SC8" si="504">CONCATENATE(SC7,SC5)</f>
        <v>NewAdultL03</v>
      </c>
      <c r="SD8" s="175" t="str">
        <f t="shared" ref="SD8" si="505">CONCATENATE(SD7,SD5)</f>
        <v>NewAdultE01</v>
      </c>
      <c r="SE8" s="175" t="str">
        <f t="shared" ref="SE8" si="506">CONCATENATE(SE7,SE5)</f>
        <v>NewAdultD01</v>
      </c>
      <c r="SF8" s="175" t="str">
        <f t="shared" ref="SF8" si="507">CONCATENATE(SF7,SF5)</f>
        <v>NewAdultD02</v>
      </c>
      <c r="SG8" s="175" t="str">
        <f t="shared" ref="SG8" si="508">CONCATENATE(SG7,SG5)</f>
        <v>NewAdultD03</v>
      </c>
      <c r="SH8" s="175" t="str">
        <f t="shared" ref="SH8" si="509">CONCATENATE(SH7,SH5)</f>
        <v>NewAdultC01</v>
      </c>
      <c r="SI8" s="175" t="str">
        <f t="shared" ref="SI8" si="510">CONCATENATE(SI7,SI5)</f>
        <v>NewAdultT01</v>
      </c>
      <c r="SJ8" s="175" t="str">
        <f t="shared" ref="SJ8" si="511">CONCATENATE(SJ7,SJ5)</f>
        <v>NewAdultR01</v>
      </c>
      <c r="SK8" s="175" t="str">
        <f t="shared" ref="SK8" si="512">CONCATENATE(SK7,SK5)</f>
        <v>NewAdultR02</v>
      </c>
      <c r="SL8" s="175" t="str">
        <f t="shared" ref="SL8" si="513">CONCATENATE(SL7,SL5)</f>
        <v>NewAdultR03</v>
      </c>
      <c r="SM8" s="175" t="str">
        <f t="shared" ref="SM8" si="514">CONCATENATE(SM7,SM5)</f>
        <v>NewAdultR04</v>
      </c>
      <c r="SN8" s="175" t="str">
        <f t="shared" ref="SN8" si="515">CONCATENATE(SN7,SN5)</f>
        <v/>
      </c>
      <c r="SO8" s="175" t="str">
        <f t="shared" ref="SO8" si="516">CONCATENATE(SO7,SO5)</f>
        <v>EstMedComM01</v>
      </c>
      <c r="SP8" s="175" t="str">
        <f t="shared" ref="SP8" si="517">CONCATENATE(SP7,SP5)</f>
        <v>EstMedComM02</v>
      </c>
      <c r="SQ8" s="175" t="str">
        <f t="shared" ref="SQ8" si="518">CONCATENATE(SQ7,SQ5)</f>
        <v>EstMedComN01</v>
      </c>
      <c r="SR8" s="175" t="str">
        <f t="shared" ref="SR8" si="519">CONCATENATE(SR7,SR5)</f>
        <v>EstMedComN02</v>
      </c>
      <c r="SS8" s="175" t="str">
        <f t="shared" ref="SS8" si="520">CONCATENATE(SS7,SS5)</f>
        <v>EstMedComM03</v>
      </c>
      <c r="ST8" s="175" t="str">
        <f t="shared" ref="ST8" si="521">CONCATENATE(ST7,ST5)</f>
        <v>EstMedComP01</v>
      </c>
      <c r="SU8" s="175" t="str">
        <f t="shared" ref="SU8" si="522">CONCATENATE(SU7,SU5)</f>
        <v>EstMedComP02</v>
      </c>
      <c r="SV8" s="175" t="str">
        <f t="shared" ref="SV8" si="523">CONCATENATE(SV7,SV5)</f>
        <v>EstMedComP03</v>
      </c>
      <c r="SW8" s="175" t="str">
        <f t="shared" ref="SW8" si="524">CONCATENATE(SW7,SW5)</f>
        <v>EstMedComL01</v>
      </c>
      <c r="SX8" s="175" t="str">
        <f t="shared" ref="SX8" si="525">CONCATENATE(SX7,SX5)</f>
        <v>EstMedComL02</v>
      </c>
      <c r="SY8" s="175" t="str">
        <f t="shared" ref="SY8" si="526">CONCATENATE(SY7,SY5)</f>
        <v>EstMedComL03</v>
      </c>
      <c r="SZ8" s="175" t="str">
        <f t="shared" ref="SZ8" si="527">CONCATENATE(SZ7,SZ5)</f>
        <v>EstMedComE01</v>
      </c>
      <c r="TA8" s="175" t="str">
        <f t="shared" ref="TA8" si="528">CONCATENATE(TA7,TA5)</f>
        <v>EstMedComD01</v>
      </c>
      <c r="TB8" s="175" t="str">
        <f t="shared" ref="TB8" si="529">CONCATENATE(TB7,TB5)</f>
        <v>EstMedComD02</v>
      </c>
      <c r="TC8" s="175" t="str">
        <f t="shared" ref="TC8" si="530">CONCATENATE(TC7,TC5)</f>
        <v>EstMedComD03</v>
      </c>
      <c r="TD8" s="175" t="str">
        <f t="shared" ref="TD8" si="531">CONCATENATE(TD7,TD5)</f>
        <v>EstMedComC01</v>
      </c>
      <c r="TE8" s="175" t="str">
        <f t="shared" ref="TE8" si="532">CONCATENATE(TE7,TE5)</f>
        <v>EstMedComT01</v>
      </c>
      <c r="TF8" s="175" t="str">
        <f t="shared" ref="TF8" si="533">CONCATENATE(TF7,TF5)</f>
        <v>EstMedComR01</v>
      </c>
      <c r="TG8" s="175" t="str">
        <f t="shared" ref="TG8" si="534">CONCATENATE(TG7,TG5)</f>
        <v>EstMedComR02</v>
      </c>
      <c r="TH8" s="175" t="str">
        <f t="shared" ref="TH8" si="535">CONCATENATE(TH7,TH5)</f>
        <v>EstMedComR03</v>
      </c>
      <c r="TI8" s="175" t="str">
        <f t="shared" ref="TI8" si="536">CONCATENATE(TI7,TI5)</f>
        <v>EstMedComR04</v>
      </c>
      <c r="TJ8" s="175" t="str">
        <f t="shared" ref="TJ8" si="537">CONCATENATE(TJ7,TJ5)</f>
        <v/>
      </c>
      <c r="TK8" s="175" t="str">
        <f t="shared" ref="TK8" si="538">CONCATENATE(TK7,TK5)</f>
        <v>EstNonComM01</v>
      </c>
      <c r="TL8" s="175" t="str">
        <f t="shared" ref="TL8" si="539">CONCATENATE(TL7,TL5)</f>
        <v>EstNonComM02</v>
      </c>
      <c r="TM8" s="175" t="str">
        <f t="shared" ref="TM8" si="540">CONCATENATE(TM7,TM5)</f>
        <v>EstNonComN01</v>
      </c>
      <c r="TN8" s="175" t="str">
        <f t="shared" ref="TN8" si="541">CONCATENATE(TN7,TN5)</f>
        <v>EstNonComN02</v>
      </c>
      <c r="TO8" s="175" t="str">
        <f t="shared" ref="TO8" si="542">CONCATENATE(TO7,TO5)</f>
        <v>EstNonComM03</v>
      </c>
      <c r="TP8" s="175" t="str">
        <f t="shared" ref="TP8" si="543">CONCATENATE(TP7,TP5)</f>
        <v>EstNonComP01</v>
      </c>
      <c r="TQ8" s="175" t="str">
        <f t="shared" ref="TQ8" si="544">CONCATENATE(TQ7,TQ5)</f>
        <v>EstNonComP02</v>
      </c>
      <c r="TR8" s="175" t="str">
        <f t="shared" ref="TR8" si="545">CONCATENATE(TR7,TR5)</f>
        <v>EstNonComP03</v>
      </c>
      <c r="TS8" s="175" t="str">
        <f t="shared" ref="TS8" si="546">CONCATENATE(TS7,TS5)</f>
        <v>EstNonComL01</v>
      </c>
      <c r="TT8" s="175" t="str">
        <f t="shared" ref="TT8" si="547">CONCATENATE(TT7,TT5)</f>
        <v>EstNonComL02</v>
      </c>
      <c r="TU8" s="175" t="str">
        <f t="shared" ref="TU8" si="548">CONCATENATE(TU7,TU5)</f>
        <v>EstNonComL03</v>
      </c>
      <c r="TV8" s="175" t="str">
        <f t="shared" ref="TV8" si="549">CONCATENATE(TV7,TV5)</f>
        <v>EstNonComE01</v>
      </c>
      <c r="TW8" s="175" t="str">
        <f t="shared" ref="TW8" si="550">CONCATENATE(TW7,TW5)</f>
        <v>EstNonComD01</v>
      </c>
      <c r="TX8" s="175" t="str">
        <f t="shared" ref="TX8" si="551">CONCATENATE(TX7,TX5)</f>
        <v>EstNonComD02</v>
      </c>
      <c r="TY8" s="175" t="str">
        <f t="shared" ref="TY8" si="552">CONCATENATE(TY7,TY5)</f>
        <v>EstNonComD03</v>
      </c>
      <c r="TZ8" s="175" t="str">
        <f t="shared" ref="TZ8" si="553">CONCATENATE(TZ7,TZ5)</f>
        <v>EstNonComC01</v>
      </c>
      <c r="UA8" s="175" t="str">
        <f t="shared" ref="UA8" si="554">CONCATENATE(UA7,UA5)</f>
        <v>EstNonComT01</v>
      </c>
      <c r="UB8" s="175" t="str">
        <f t="shared" ref="UB8" si="555">CONCATENATE(UB7,UB5)</f>
        <v>EstNonComR01</v>
      </c>
      <c r="UC8" s="175" t="str">
        <f t="shared" ref="UC8" si="556">CONCATENATE(UC7,UC5)</f>
        <v>EstNonComR02</v>
      </c>
      <c r="UD8" s="175" t="str">
        <f t="shared" ref="UD8" si="557">CONCATENATE(UD7,UD5)</f>
        <v>EstNonComR03</v>
      </c>
      <c r="UE8" s="175" t="str">
        <f t="shared" ref="UE8" si="558">CONCATENATE(UE7,UE5)</f>
        <v>EstNonComR04</v>
      </c>
      <c r="UF8" s="175" t="str">
        <f t="shared" ref="UF8" si="559">CONCATENATE(UF7,UF5)</f>
        <v/>
      </c>
      <c r="UG8" s="175" t="str">
        <f t="shared" ref="UG8" si="560">CONCATENATE(UG7,UG5)</f>
        <v>PMTCTM01</v>
      </c>
      <c r="UH8" s="175" t="str">
        <f t="shared" ref="UH8" si="561">CONCATENATE(UH7,UH5)</f>
        <v>PMTCTM02</v>
      </c>
      <c r="UI8" s="175" t="str">
        <f t="shared" ref="UI8" si="562">CONCATENATE(UI7,UI5)</f>
        <v>PMTCTN01</v>
      </c>
      <c r="UJ8" s="175" t="str">
        <f t="shared" ref="UJ8" si="563">CONCATENATE(UJ7,UJ5)</f>
        <v>PMTCTN02</v>
      </c>
      <c r="UK8" s="175" t="str">
        <f t="shared" ref="UK8" si="564">CONCATENATE(UK7,UK5)</f>
        <v>PMTCTM03</v>
      </c>
      <c r="UL8" s="175" t="str">
        <f t="shared" ref="UL8" si="565">CONCATENATE(UL7,UL5)</f>
        <v>PMTCTP01</v>
      </c>
      <c r="UM8" s="175" t="str">
        <f t="shared" ref="UM8" si="566">CONCATENATE(UM7,UM5)</f>
        <v>PMTCTP02</v>
      </c>
      <c r="UN8" s="175" t="str">
        <f t="shared" ref="UN8" si="567">CONCATENATE(UN7,UN5)</f>
        <v>PMTCTP03</v>
      </c>
      <c r="UO8" s="175" t="str">
        <f t="shared" ref="UO8" si="568">CONCATENATE(UO7,UO5)</f>
        <v>PMTCTL01</v>
      </c>
      <c r="UP8" s="175" t="str">
        <f t="shared" ref="UP8" si="569">CONCATENATE(UP7,UP5)</f>
        <v>PMTCTL02</v>
      </c>
      <c r="UQ8" s="175" t="str">
        <f t="shared" ref="UQ8" si="570">CONCATENATE(UQ7,UQ5)</f>
        <v>PMTCTL03</v>
      </c>
      <c r="UR8" s="175" t="str">
        <f t="shared" ref="UR8" si="571">CONCATENATE(UR7,UR5)</f>
        <v>PMTCTE01</v>
      </c>
      <c r="US8" s="175" t="str">
        <f t="shared" ref="US8" si="572">CONCATENATE(US7,US5)</f>
        <v>PMTCTD01</v>
      </c>
      <c r="UT8" s="175" t="str">
        <f t="shared" ref="UT8" si="573">CONCATENATE(UT7,UT5)</f>
        <v>PMTCTD02</v>
      </c>
      <c r="UU8" s="175" t="str">
        <f t="shared" ref="UU8" si="574">CONCATENATE(UU7,UU5)</f>
        <v>PMTCTD03</v>
      </c>
      <c r="UV8" s="175" t="str">
        <f t="shared" ref="UV8" si="575">CONCATENATE(UV7,UV5)</f>
        <v>PMTCTC01</v>
      </c>
      <c r="UW8" s="175" t="str">
        <f t="shared" ref="UW8" si="576">CONCATENATE(UW7,UW5)</f>
        <v>PMTCTT01</v>
      </c>
      <c r="UX8" s="175" t="str">
        <f t="shared" ref="UX8" si="577">CONCATENATE(UX7,UX5)</f>
        <v>PMTCTR01</v>
      </c>
      <c r="UY8" s="175" t="str">
        <f t="shared" ref="UY8" si="578">CONCATENATE(UY7,UY5)</f>
        <v>PMTCTR02</v>
      </c>
      <c r="UZ8" s="175" t="str">
        <f t="shared" ref="UZ8" si="579">CONCATENATE(UZ7,UZ5)</f>
        <v>PMTCTR03</v>
      </c>
      <c r="VA8" s="175" t="str">
        <f t="shared" ref="VA8" si="580">CONCATENATE(VA7,VA5)</f>
        <v>PMTCTR04</v>
      </c>
      <c r="VB8" s="175" t="str">
        <f t="shared" ref="VB8" si="581">CONCATENATE(VB7,VB5)</f>
        <v/>
      </c>
      <c r="VC8" s="175" t="str">
        <f t="shared" ref="VC8" si="582">CONCATENATE(VC7,VC5)</f>
        <v>PedsM01</v>
      </c>
      <c r="VD8" s="175" t="str">
        <f t="shared" ref="VD8" si="583">CONCATENATE(VD7,VD5)</f>
        <v>PedsM02</v>
      </c>
      <c r="VE8" s="175" t="str">
        <f t="shared" ref="VE8" si="584">CONCATENATE(VE7,VE5)</f>
        <v>PedsN01</v>
      </c>
      <c r="VF8" s="175" t="str">
        <f t="shared" ref="VF8" si="585">CONCATENATE(VF7,VF5)</f>
        <v>PedsN02</v>
      </c>
      <c r="VG8" s="175" t="str">
        <f t="shared" ref="VG8" si="586">CONCATENATE(VG7,VG5)</f>
        <v>PedsM03</v>
      </c>
      <c r="VH8" s="175" t="str">
        <f t="shared" ref="VH8" si="587">CONCATENATE(VH7,VH5)</f>
        <v>PedsP01</v>
      </c>
      <c r="VI8" s="175" t="str">
        <f t="shared" ref="VI8" si="588">CONCATENATE(VI7,VI5)</f>
        <v>PedsP02</v>
      </c>
      <c r="VJ8" s="175" t="str">
        <f t="shared" ref="VJ8" si="589">CONCATENATE(VJ7,VJ5)</f>
        <v>PedsP03</v>
      </c>
      <c r="VK8" s="175" t="str">
        <f t="shared" ref="VK8" si="590">CONCATENATE(VK7,VK5)</f>
        <v>PedsL01</v>
      </c>
      <c r="VL8" s="175" t="str">
        <f t="shared" ref="VL8" si="591">CONCATENATE(VL7,VL5)</f>
        <v>PedsL02</v>
      </c>
      <c r="VM8" s="175" t="str">
        <f t="shared" ref="VM8" si="592">CONCATENATE(VM7,VM5)</f>
        <v>PedsL03</v>
      </c>
      <c r="VN8" s="175" t="str">
        <f t="shared" ref="VN8" si="593">CONCATENATE(VN7,VN5)</f>
        <v>PedsE01</v>
      </c>
      <c r="VO8" s="175" t="str">
        <f t="shared" ref="VO8" si="594">CONCATENATE(VO7,VO5)</f>
        <v>PedsD01</v>
      </c>
      <c r="VP8" s="175" t="str">
        <f t="shared" ref="VP8" si="595">CONCATENATE(VP7,VP5)</f>
        <v>PedsD02</v>
      </c>
      <c r="VQ8" s="175" t="str">
        <f t="shared" ref="VQ8" si="596">CONCATENATE(VQ7,VQ5)</f>
        <v>PedsD03</v>
      </c>
      <c r="VR8" s="175" t="str">
        <f t="shared" ref="VR8" si="597">CONCATENATE(VR7,VR5)</f>
        <v>PedsC01</v>
      </c>
      <c r="VS8" s="175" t="str">
        <f t="shared" ref="VS8" si="598">CONCATENATE(VS7,VS5)</f>
        <v>PedsT01</v>
      </c>
      <c r="VT8" s="175" t="str">
        <f t="shared" ref="VT8" si="599">CONCATENATE(VT7,VT5)</f>
        <v>PedsR01</v>
      </c>
      <c r="VU8" s="175" t="str">
        <f t="shared" ref="VU8" si="600">CONCATENATE(VU7,VU5)</f>
        <v>PedsR02</v>
      </c>
      <c r="VV8" s="175" t="str">
        <f t="shared" ref="VV8" si="601">CONCATENATE(VV7,VV5)</f>
        <v>PedsR03</v>
      </c>
      <c r="VW8" s="175" t="str">
        <f t="shared" ref="VW8" si="602">CONCATENATE(VW7,VW5)</f>
        <v>PedsR04</v>
      </c>
      <c r="VX8" s="175" t="str">
        <f t="shared" ref="VX8" si="603">CONCATENATE(VX7,VX5)</f>
        <v/>
      </c>
      <c r="VY8" s="175" t="str">
        <f t="shared" ref="VY8" si="604">CONCATENATE(VY7,VY5)</f>
        <v>LabHaemM01</v>
      </c>
      <c r="VZ8" s="175" t="str">
        <f t="shared" ref="VZ8" si="605">CONCATENATE(VZ7,VZ5)</f>
        <v>LabHaemM02</v>
      </c>
      <c r="WA8" s="175" t="str">
        <f t="shared" ref="WA8" si="606">CONCATENATE(WA7,WA5)</f>
        <v>LabHaemN01</v>
      </c>
      <c r="WB8" s="175" t="str">
        <f t="shared" ref="WB8" si="607">CONCATENATE(WB7,WB5)</f>
        <v>LabHaemN02</v>
      </c>
      <c r="WC8" s="175" t="str">
        <f t="shared" ref="WC8" si="608">CONCATENATE(WC7,WC5)</f>
        <v>LabHaemM03</v>
      </c>
      <c r="WD8" s="175" t="str">
        <f t="shared" ref="WD8" si="609">CONCATENATE(WD7,WD5)</f>
        <v>LabHaemP01</v>
      </c>
      <c r="WE8" s="175" t="str">
        <f t="shared" ref="WE8" si="610">CONCATENATE(WE7,WE5)</f>
        <v>LabHaemP02</v>
      </c>
      <c r="WF8" s="175" t="str">
        <f t="shared" ref="WF8" si="611">CONCATENATE(WF7,WF5)</f>
        <v>LabHaemP03</v>
      </c>
      <c r="WG8" s="175" t="str">
        <f t="shared" ref="WG8" si="612">CONCATENATE(WG7,WG5)</f>
        <v>LabHaemL01</v>
      </c>
      <c r="WH8" s="175" t="str">
        <f t="shared" ref="WH8" si="613">CONCATENATE(WH7,WH5)</f>
        <v>LabHaemL02</v>
      </c>
      <c r="WI8" s="175" t="str">
        <f t="shared" ref="WI8" si="614">CONCATENATE(WI7,WI5)</f>
        <v>LabHaemL03</v>
      </c>
      <c r="WJ8" s="175" t="str">
        <f t="shared" ref="WJ8" si="615">CONCATENATE(WJ7,WJ5)</f>
        <v>LabHaemE01</v>
      </c>
      <c r="WK8" s="175" t="str">
        <f t="shared" ref="WK8" si="616">CONCATENATE(WK7,WK5)</f>
        <v>LabHaemD01</v>
      </c>
      <c r="WL8" s="175" t="str">
        <f t="shared" ref="WL8" si="617">CONCATENATE(WL7,WL5)</f>
        <v>LabHaemD02</v>
      </c>
      <c r="WM8" s="175" t="str">
        <f t="shared" ref="WM8" si="618">CONCATENATE(WM7,WM5)</f>
        <v>LabHaemD03</v>
      </c>
      <c r="WN8" s="175" t="str">
        <f t="shared" ref="WN8" si="619">CONCATENATE(WN7,WN5)</f>
        <v>LabHaemC01</v>
      </c>
      <c r="WO8" s="175" t="str">
        <f t="shared" ref="WO8" si="620">CONCATENATE(WO7,WO5)</f>
        <v>LabHaemT01</v>
      </c>
      <c r="WP8" s="175" t="str">
        <f t="shared" ref="WP8" si="621">CONCATENATE(WP7,WP5)</f>
        <v>LabHaemR01</v>
      </c>
      <c r="WQ8" s="175" t="str">
        <f t="shared" ref="WQ8" si="622">CONCATENATE(WQ7,WQ5)</f>
        <v>LabHaemR02</v>
      </c>
      <c r="WR8" s="175" t="str">
        <f t="shared" ref="WR8" si="623">CONCATENATE(WR7,WR5)</f>
        <v>LabHaemR03</v>
      </c>
      <c r="WS8" s="175" t="str">
        <f t="shared" ref="WS8" si="624">CONCATENATE(WS7,WS5)</f>
        <v>LabHaemR04</v>
      </c>
      <c r="WT8" s="175" t="str">
        <f t="shared" ref="WT8" si="625">CONCATENATE(WT7,WT5)</f>
        <v/>
      </c>
      <c r="WU8" s="175" t="str">
        <f t="shared" ref="WU8" si="626">CONCATENATE(WU7,WU5)</f>
        <v>LabPOCM01</v>
      </c>
      <c r="WV8" s="175" t="str">
        <f t="shared" ref="WV8" si="627">CONCATENATE(WV7,WV5)</f>
        <v>LabPOCM02</v>
      </c>
      <c r="WW8" s="175" t="str">
        <f t="shared" ref="WW8" si="628">CONCATENATE(WW7,WW5)</f>
        <v>LabPOCN01</v>
      </c>
      <c r="WX8" s="175" t="str">
        <f t="shared" ref="WX8" si="629">CONCATENATE(WX7,WX5)</f>
        <v>LabPOCN02</v>
      </c>
      <c r="WY8" s="175" t="str">
        <f t="shared" ref="WY8" si="630">CONCATENATE(WY7,WY5)</f>
        <v>LabPOCM03</v>
      </c>
      <c r="WZ8" s="175" t="str">
        <f t="shared" ref="WZ8" si="631">CONCATENATE(WZ7,WZ5)</f>
        <v>LabPOCP01</v>
      </c>
      <c r="XA8" s="175" t="str">
        <f t="shared" ref="XA8" si="632">CONCATENATE(XA7,XA5)</f>
        <v>LabPOCP02</v>
      </c>
      <c r="XB8" s="175" t="str">
        <f t="shared" ref="XB8" si="633">CONCATENATE(XB7,XB5)</f>
        <v>LabPOCP03</v>
      </c>
      <c r="XC8" s="175" t="str">
        <f t="shared" ref="XC8" si="634">CONCATENATE(XC7,XC5)</f>
        <v>LabPOCL01</v>
      </c>
      <c r="XD8" s="175" t="str">
        <f t="shared" ref="XD8" si="635">CONCATENATE(XD7,XD5)</f>
        <v>LabPOCL02</v>
      </c>
      <c r="XE8" s="175" t="str">
        <f t="shared" ref="XE8" si="636">CONCATENATE(XE7,XE5)</f>
        <v>LabPOCL03</v>
      </c>
      <c r="XF8" s="175" t="str">
        <f t="shared" ref="XF8" si="637">CONCATENATE(XF7,XF5)</f>
        <v>LabPOCE01</v>
      </c>
      <c r="XG8" s="175" t="str">
        <f t="shared" ref="XG8" si="638">CONCATENATE(XG7,XG5)</f>
        <v>LabPOCD01</v>
      </c>
      <c r="XH8" s="175" t="str">
        <f t="shared" ref="XH8" si="639">CONCATENATE(XH7,XH5)</f>
        <v>LabPOCD02</v>
      </c>
      <c r="XI8" s="175" t="str">
        <f t="shared" ref="XI8" si="640">CONCATENATE(XI7,XI5)</f>
        <v>LabPOCD03</v>
      </c>
      <c r="XJ8" s="175" t="str">
        <f t="shared" ref="XJ8" si="641">CONCATENATE(XJ7,XJ5)</f>
        <v>LabPOCC01</v>
      </c>
      <c r="XK8" s="175" t="str">
        <f t="shared" ref="XK8" si="642">CONCATENATE(XK7,XK5)</f>
        <v>LabPOCT01</v>
      </c>
      <c r="XL8" s="175" t="str">
        <f t="shared" ref="XL8" si="643">CONCATENATE(XL7,XL5)</f>
        <v>LabPOCR01</v>
      </c>
      <c r="XM8" s="175" t="str">
        <f t="shared" ref="XM8" si="644">CONCATENATE(XM7,XM5)</f>
        <v>LabPOCR02</v>
      </c>
      <c r="XN8" s="175" t="str">
        <f t="shared" ref="XN8" si="645">CONCATENATE(XN7,XN5)</f>
        <v>LabPOCR03</v>
      </c>
      <c r="XO8" s="175" t="str">
        <f t="shared" ref="XO8" si="646">CONCATENATE(XO7,XO5)</f>
        <v>LabPOCR04</v>
      </c>
      <c r="XP8" s="175" t="str">
        <f t="shared" ref="XP8" si="647">CONCATENATE(XP7,XP5)</f>
        <v/>
      </c>
      <c r="XQ8" s="175" t="str">
        <f t="shared" ref="XQ8" si="648">CONCATENATE(XQ7,XQ5)</f>
        <v>LabParasitM01</v>
      </c>
      <c r="XR8" s="175" t="str">
        <f t="shared" ref="XR8" si="649">CONCATENATE(XR7,XR5)</f>
        <v>LabParasitM02</v>
      </c>
      <c r="XS8" s="175" t="str">
        <f t="shared" ref="XS8" si="650">CONCATENATE(XS7,XS5)</f>
        <v>LabParasitN01</v>
      </c>
      <c r="XT8" s="175" t="str">
        <f t="shared" ref="XT8" si="651">CONCATENATE(XT7,XT5)</f>
        <v>LabParasitN02</v>
      </c>
      <c r="XU8" s="175" t="str">
        <f t="shared" ref="XU8" si="652">CONCATENATE(XU7,XU5)</f>
        <v>LabParasitM03</v>
      </c>
      <c r="XV8" s="175" t="str">
        <f t="shared" ref="XV8" si="653">CONCATENATE(XV7,XV5)</f>
        <v>LabParasitP01</v>
      </c>
      <c r="XW8" s="175" t="str">
        <f t="shared" ref="XW8" si="654">CONCATENATE(XW7,XW5)</f>
        <v>LabParasitP02</v>
      </c>
      <c r="XX8" s="175" t="str">
        <f t="shared" ref="XX8" si="655">CONCATENATE(XX7,XX5)</f>
        <v>LabParasitP03</v>
      </c>
      <c r="XY8" s="175" t="str">
        <f t="shared" ref="XY8" si="656">CONCATENATE(XY7,XY5)</f>
        <v>LabParasitL01</v>
      </c>
      <c r="XZ8" s="175" t="str">
        <f t="shared" ref="XZ8" si="657">CONCATENATE(XZ7,XZ5)</f>
        <v>LabParasitL02</v>
      </c>
      <c r="YA8" s="175" t="str">
        <f t="shared" ref="YA8" si="658">CONCATENATE(YA7,YA5)</f>
        <v>LabParasitL03</v>
      </c>
      <c r="YB8" s="175" t="str">
        <f t="shared" ref="YB8" si="659">CONCATENATE(YB7,YB5)</f>
        <v>LabParasitE01</v>
      </c>
      <c r="YC8" s="175" t="str">
        <f t="shared" ref="YC8" si="660">CONCATENATE(YC7,YC5)</f>
        <v>LabParasitD01</v>
      </c>
      <c r="YD8" s="175" t="str">
        <f t="shared" ref="YD8" si="661">CONCATENATE(YD7,YD5)</f>
        <v>LabParasitD02</v>
      </c>
      <c r="YE8" s="175" t="str">
        <f t="shared" ref="YE8" si="662">CONCATENATE(YE7,YE5)</f>
        <v>LabParasitD03</v>
      </c>
      <c r="YF8" s="175" t="str">
        <f t="shared" ref="YF8" si="663">CONCATENATE(YF7,YF5)</f>
        <v>LabParasitC01</v>
      </c>
      <c r="YG8" s="175" t="str">
        <f t="shared" ref="YG8" si="664">CONCATENATE(YG7,YG5)</f>
        <v>LabParasitT01</v>
      </c>
      <c r="YH8" s="175" t="str">
        <f t="shared" ref="YH8" si="665">CONCATENATE(YH7,YH5)</f>
        <v>LabParasitR01</v>
      </c>
      <c r="YI8" s="175" t="str">
        <f t="shared" ref="YI8" si="666">CONCATENATE(YI7,YI5)</f>
        <v>LabParasitR02</v>
      </c>
      <c r="YJ8" s="175" t="str">
        <f t="shared" ref="YJ8" si="667">CONCATENATE(YJ7,YJ5)</f>
        <v>LabParasitR03</v>
      </c>
      <c r="YK8" s="175" t="str">
        <f t="shared" ref="YK8" si="668">CONCATENATE(YK7,YK5)</f>
        <v>LabParasitR04</v>
      </c>
      <c r="YL8" s="175" t="str">
        <f t="shared" ref="YL8" si="669">CONCATENATE(YL7,YL5)</f>
        <v/>
      </c>
      <c r="YM8" s="175" t="str">
        <f t="shared" ref="YM8" si="670">CONCATENATE(YM7,YM5)</f>
        <v>LabBiochemM01</v>
      </c>
      <c r="YN8" s="175" t="str">
        <f t="shared" ref="YN8" si="671">CONCATENATE(YN7,YN5)</f>
        <v>LabBiochemM02</v>
      </c>
      <c r="YO8" s="175" t="str">
        <f t="shared" ref="YO8" si="672">CONCATENATE(YO7,YO5)</f>
        <v>LabBiochemN01</v>
      </c>
      <c r="YP8" s="175" t="str">
        <f t="shared" ref="YP8" si="673">CONCATENATE(YP7,YP5)</f>
        <v>LabBiochemN02</v>
      </c>
      <c r="YQ8" s="175" t="str">
        <f t="shared" ref="YQ8" si="674">CONCATENATE(YQ7,YQ5)</f>
        <v>LabBiochemM03</v>
      </c>
      <c r="YR8" s="175" t="str">
        <f t="shared" ref="YR8" si="675">CONCATENATE(YR7,YR5)</f>
        <v>LabBiochemP01</v>
      </c>
      <c r="YS8" s="175" t="str">
        <f t="shared" ref="YS8" si="676">CONCATENATE(YS7,YS5)</f>
        <v>LabBiochemP02</v>
      </c>
      <c r="YT8" s="175" t="str">
        <f t="shared" ref="YT8" si="677">CONCATENATE(YT7,YT5)</f>
        <v>LabBiochemP03</v>
      </c>
      <c r="YU8" s="175" t="str">
        <f t="shared" ref="YU8" si="678">CONCATENATE(YU7,YU5)</f>
        <v>LabBiochemL01</v>
      </c>
      <c r="YV8" s="175" t="str">
        <f t="shared" ref="YV8" si="679">CONCATENATE(YV7,YV5)</f>
        <v>LabBiochemL02</v>
      </c>
      <c r="YW8" s="175" t="str">
        <f t="shared" ref="YW8" si="680">CONCATENATE(YW7,YW5)</f>
        <v>LabBiochemL03</v>
      </c>
      <c r="YX8" s="175" t="str">
        <f t="shared" ref="YX8" si="681">CONCATENATE(YX7,YX5)</f>
        <v>LabBiochemE01</v>
      </c>
      <c r="YY8" s="175" t="str">
        <f t="shared" ref="YY8" si="682">CONCATENATE(YY7,YY5)</f>
        <v>LabBiochemD01</v>
      </c>
      <c r="YZ8" s="175" t="str">
        <f t="shared" ref="YZ8" si="683">CONCATENATE(YZ7,YZ5)</f>
        <v>LabBiochemD02</v>
      </c>
      <c r="ZA8" s="175" t="str">
        <f t="shared" ref="ZA8" si="684">CONCATENATE(ZA7,ZA5)</f>
        <v>LabBiochemD03</v>
      </c>
      <c r="ZB8" s="175" t="str">
        <f t="shared" ref="ZB8" si="685">CONCATENATE(ZB7,ZB5)</f>
        <v>LabBiochemC01</v>
      </c>
      <c r="ZC8" s="175" t="str">
        <f t="shared" ref="ZC8" si="686">CONCATENATE(ZC7,ZC5)</f>
        <v>LabBiochemT01</v>
      </c>
      <c r="ZD8" s="175" t="str">
        <f t="shared" ref="ZD8" si="687">CONCATENATE(ZD7,ZD5)</f>
        <v>LabBiochemR01</v>
      </c>
      <c r="ZE8" s="175" t="str">
        <f t="shared" ref="ZE8" si="688">CONCATENATE(ZE7,ZE5)</f>
        <v>LabBiochemR02</v>
      </c>
      <c r="ZF8" s="175" t="str">
        <f t="shared" ref="ZF8" si="689">CONCATENATE(ZF7,ZF5)</f>
        <v>LabBiochemR03</v>
      </c>
      <c r="ZG8" s="175" t="str">
        <f t="shared" ref="ZG8" si="690">CONCATENATE(ZG7,ZG5)</f>
        <v>LabBiochemR04</v>
      </c>
      <c r="ZH8" s="175" t="str">
        <f t="shared" ref="ZH8" si="691">CONCATENATE(ZH7,ZH5)</f>
        <v/>
      </c>
      <c r="ZI8" s="175" t="str">
        <f t="shared" ref="ZI8" si="692">CONCATENATE(ZI7,ZI5)</f>
        <v>LabMicrobioM01</v>
      </c>
      <c r="ZJ8" s="175" t="str">
        <f t="shared" ref="ZJ8" si="693">CONCATENATE(ZJ7,ZJ5)</f>
        <v>LabMicrobioM02</v>
      </c>
      <c r="ZK8" s="175" t="str">
        <f t="shared" ref="ZK8" si="694">CONCATENATE(ZK7,ZK5)</f>
        <v>LabMicrobioN01</v>
      </c>
      <c r="ZL8" s="175" t="str">
        <f t="shared" ref="ZL8" si="695">CONCATENATE(ZL7,ZL5)</f>
        <v>LabMicrobioN02</v>
      </c>
      <c r="ZM8" s="175" t="str">
        <f t="shared" ref="ZM8" si="696">CONCATENATE(ZM7,ZM5)</f>
        <v>LabMicrobioM03</v>
      </c>
      <c r="ZN8" s="175" t="str">
        <f t="shared" ref="ZN8" si="697">CONCATENATE(ZN7,ZN5)</f>
        <v>LabMicrobioP01</v>
      </c>
      <c r="ZO8" s="175" t="str">
        <f t="shared" ref="ZO8" si="698">CONCATENATE(ZO7,ZO5)</f>
        <v>LabMicrobioP02</v>
      </c>
      <c r="ZP8" s="175" t="str">
        <f t="shared" ref="ZP8" si="699">CONCATENATE(ZP7,ZP5)</f>
        <v>LabMicrobioP03</v>
      </c>
      <c r="ZQ8" s="175" t="str">
        <f t="shared" ref="ZQ8" si="700">CONCATENATE(ZQ7,ZQ5)</f>
        <v>LabMicrobioL01</v>
      </c>
      <c r="ZR8" s="175" t="str">
        <f t="shared" ref="ZR8" si="701">CONCATENATE(ZR7,ZR5)</f>
        <v>LabMicrobioL02</v>
      </c>
      <c r="ZS8" s="175" t="str">
        <f t="shared" ref="ZS8" si="702">CONCATENATE(ZS7,ZS5)</f>
        <v>LabMicrobioL03</v>
      </c>
      <c r="ZT8" s="175" t="str">
        <f t="shared" ref="ZT8" si="703">CONCATENATE(ZT7,ZT5)</f>
        <v>LabMicrobioE01</v>
      </c>
      <c r="ZU8" s="175" t="str">
        <f t="shared" ref="ZU8" si="704">CONCATENATE(ZU7,ZU5)</f>
        <v>LabMicrobioD01</v>
      </c>
      <c r="ZV8" s="175" t="str">
        <f t="shared" ref="ZV8" si="705">CONCATENATE(ZV7,ZV5)</f>
        <v>LabMicrobioD02</v>
      </c>
      <c r="ZW8" s="175" t="str">
        <f t="shared" ref="ZW8" si="706">CONCATENATE(ZW7,ZW5)</f>
        <v>LabMicrobioD03</v>
      </c>
      <c r="ZX8" s="175" t="str">
        <f t="shared" ref="ZX8" si="707">CONCATENATE(ZX7,ZX5)</f>
        <v>LabMicrobioC01</v>
      </c>
      <c r="ZY8" s="175" t="str">
        <f t="shared" ref="ZY8" si="708">CONCATENATE(ZY7,ZY5)</f>
        <v>LabMicrobioT01</v>
      </c>
      <c r="ZZ8" s="175" t="str">
        <f t="shared" ref="ZZ8" si="709">CONCATENATE(ZZ7,ZZ5)</f>
        <v>LabMicrobioR01</v>
      </c>
      <c r="AAA8" s="175" t="str">
        <f t="shared" ref="AAA8" si="710">CONCATENATE(AAA7,AAA5)</f>
        <v>LabMicrobioR02</v>
      </c>
      <c r="AAB8" s="175" t="str">
        <f t="shared" ref="AAB8" si="711">CONCATENATE(AAB7,AAB5)</f>
        <v>LabMicrobioR03</v>
      </c>
      <c r="AAC8" s="175" t="str">
        <f t="shared" ref="AAC8" si="712">CONCATENATE(AAC7,AAC5)</f>
        <v>LabMicrobioR04</v>
      </c>
      <c r="AAD8" s="175" t="str">
        <f t="shared" ref="AAD8" si="713">CONCATENATE(AAD7,AAD5)</f>
        <v/>
      </c>
      <c r="AAE8" s="175" t="str">
        <f t="shared" ref="AAE8" si="714">CONCATENATE(AAE7,AAE5)</f>
        <v>LabMolecM01</v>
      </c>
      <c r="AAF8" s="175" t="str">
        <f t="shared" ref="AAF8" si="715">CONCATENATE(AAF7,AAF5)</f>
        <v>LabMolecM02</v>
      </c>
      <c r="AAG8" s="175" t="str">
        <f t="shared" ref="AAG8" si="716">CONCATENATE(AAG7,AAG5)</f>
        <v>LabMolecN01</v>
      </c>
      <c r="AAH8" s="175" t="str">
        <f t="shared" ref="AAH8" si="717">CONCATENATE(AAH7,AAH5)</f>
        <v>LabMolecN02</v>
      </c>
      <c r="AAI8" s="175" t="str">
        <f t="shared" ref="AAI8" si="718">CONCATENATE(AAI7,AAI5)</f>
        <v>LabMolecM03</v>
      </c>
      <c r="AAJ8" s="175" t="str">
        <f t="shared" ref="AAJ8" si="719">CONCATENATE(AAJ7,AAJ5)</f>
        <v>LabMolecP01</v>
      </c>
      <c r="AAK8" s="175" t="str">
        <f t="shared" ref="AAK8" si="720">CONCATENATE(AAK7,AAK5)</f>
        <v>LabMolecP02</v>
      </c>
      <c r="AAL8" s="175" t="str">
        <f t="shared" ref="AAL8" si="721">CONCATENATE(AAL7,AAL5)</f>
        <v>LabMolecP03</v>
      </c>
      <c r="AAM8" s="175" t="str">
        <f t="shared" ref="AAM8" si="722">CONCATENATE(AAM7,AAM5)</f>
        <v>LabMolecL01</v>
      </c>
      <c r="AAN8" s="175" t="str">
        <f t="shared" ref="AAN8" si="723">CONCATENATE(AAN7,AAN5)</f>
        <v>LabMolecL02</v>
      </c>
      <c r="AAO8" s="175" t="str">
        <f t="shared" ref="AAO8" si="724">CONCATENATE(AAO7,AAO5)</f>
        <v>LabMolecL03</v>
      </c>
      <c r="AAP8" s="175" t="str">
        <f t="shared" ref="AAP8" si="725">CONCATENATE(AAP7,AAP5)</f>
        <v>LabMolecE01</v>
      </c>
      <c r="AAQ8" s="175" t="str">
        <f t="shared" ref="AAQ8" si="726">CONCATENATE(AAQ7,AAQ5)</f>
        <v>LabMolecD01</v>
      </c>
      <c r="AAR8" s="175" t="str">
        <f t="shared" ref="AAR8" si="727">CONCATENATE(AAR7,AAR5)</f>
        <v>LabMolecD02</v>
      </c>
      <c r="AAS8" s="175" t="str">
        <f t="shared" ref="AAS8" si="728">CONCATENATE(AAS7,AAS5)</f>
        <v>LabMolecD03</v>
      </c>
      <c r="AAT8" s="175" t="str">
        <f t="shared" ref="AAT8" si="729">CONCATENATE(AAT7,AAT5)</f>
        <v>LabMolecC01</v>
      </c>
      <c r="AAU8" s="175" t="str">
        <f t="shared" ref="AAU8" si="730">CONCATENATE(AAU7,AAU5)</f>
        <v>LabMolecT01</v>
      </c>
      <c r="AAV8" s="175" t="str">
        <f t="shared" ref="AAV8" si="731">CONCATENATE(AAV7,AAV5)</f>
        <v>LabMolecR01</v>
      </c>
      <c r="AAW8" s="175" t="str">
        <f t="shared" ref="AAW8" si="732">CONCATENATE(AAW7,AAW5)</f>
        <v>LabMolecR02</v>
      </c>
      <c r="AAX8" s="175" t="str">
        <f t="shared" ref="AAX8" si="733">CONCATENATE(AAX7,AAX5)</f>
        <v>LabMolecR03</v>
      </c>
      <c r="AAY8" s="175" t="str">
        <f t="shared" ref="AAY8" si="734">CONCATENATE(AAY7,AAY5)</f>
        <v>LabMolecR04</v>
      </c>
      <c r="AAZ8" s="175" t="str">
        <f t="shared" ref="AAZ8" si="735">CONCATENATE(AAZ7,AAZ5)</f>
        <v/>
      </c>
      <c r="ABA8" s="175" t="str">
        <f t="shared" ref="ABA8" si="736">CONCATENATE(ABA7,ABA5)</f>
        <v>LabTBMicroM01</v>
      </c>
      <c r="ABB8" s="175" t="str">
        <f t="shared" ref="ABB8" si="737">CONCATENATE(ABB7,ABB5)</f>
        <v>LabTBMicroM02</v>
      </c>
      <c r="ABC8" s="175" t="str">
        <f t="shared" ref="ABC8" si="738">CONCATENATE(ABC7,ABC5)</f>
        <v>LabTBMicroN01</v>
      </c>
      <c r="ABD8" s="175" t="str">
        <f t="shared" ref="ABD8" si="739">CONCATENATE(ABD7,ABD5)</f>
        <v>LabTBMicroN02</v>
      </c>
      <c r="ABE8" s="175" t="str">
        <f t="shared" ref="ABE8" si="740">CONCATENATE(ABE7,ABE5)</f>
        <v>LabTBMicroM03</v>
      </c>
      <c r="ABF8" s="175" t="str">
        <f t="shared" ref="ABF8" si="741">CONCATENATE(ABF7,ABF5)</f>
        <v>LabTBMicroP01</v>
      </c>
      <c r="ABG8" s="175" t="str">
        <f t="shared" ref="ABG8" si="742">CONCATENATE(ABG7,ABG5)</f>
        <v>LabTBMicroP02</v>
      </c>
      <c r="ABH8" s="175" t="str">
        <f t="shared" ref="ABH8" si="743">CONCATENATE(ABH7,ABH5)</f>
        <v>LabTBMicroP03</v>
      </c>
      <c r="ABI8" s="175" t="str">
        <f t="shared" ref="ABI8" si="744">CONCATENATE(ABI7,ABI5)</f>
        <v>LabTBMicroL01</v>
      </c>
      <c r="ABJ8" s="175" t="str">
        <f t="shared" ref="ABJ8" si="745">CONCATENATE(ABJ7,ABJ5)</f>
        <v>LabTBMicroL02</v>
      </c>
      <c r="ABK8" s="175" t="str">
        <f t="shared" ref="ABK8" si="746">CONCATENATE(ABK7,ABK5)</f>
        <v>LabTBMicroL03</v>
      </c>
      <c r="ABL8" s="175" t="str">
        <f t="shared" ref="ABL8" si="747">CONCATENATE(ABL7,ABL5)</f>
        <v>LabTBMicroE01</v>
      </c>
      <c r="ABM8" s="175" t="str">
        <f t="shared" ref="ABM8" si="748">CONCATENATE(ABM7,ABM5)</f>
        <v>LabTBMicroD01</v>
      </c>
      <c r="ABN8" s="175" t="str">
        <f t="shared" ref="ABN8" si="749">CONCATENATE(ABN7,ABN5)</f>
        <v>LabTBMicroD02</v>
      </c>
      <c r="ABO8" s="175" t="str">
        <f t="shared" ref="ABO8" si="750">CONCATENATE(ABO7,ABO5)</f>
        <v>LabTBMicroD03</v>
      </c>
      <c r="ABP8" s="175" t="str">
        <f t="shared" ref="ABP8" si="751">CONCATENATE(ABP7,ABP5)</f>
        <v>LabTBMicroC01</v>
      </c>
      <c r="ABQ8" s="175" t="str">
        <f t="shared" ref="ABQ8" si="752">CONCATENATE(ABQ7,ABQ5)</f>
        <v>LabTBMicroT01</v>
      </c>
      <c r="ABR8" s="175" t="str">
        <f t="shared" ref="ABR8" si="753">CONCATENATE(ABR7,ABR5)</f>
        <v>LabTBMicroR01</v>
      </c>
      <c r="ABS8" s="175" t="str">
        <f t="shared" ref="ABS8" si="754">CONCATENATE(ABS7,ABS5)</f>
        <v>LabTBMicroR02</v>
      </c>
      <c r="ABT8" s="175" t="str">
        <f t="shared" ref="ABT8" si="755">CONCATENATE(ABT7,ABT5)</f>
        <v>LabTBMicroR03</v>
      </c>
      <c r="ABU8" s="175" t="str">
        <f t="shared" ref="ABU8" si="756">CONCATENATE(ABU7,ABU5)</f>
        <v>LabTBMicroR04</v>
      </c>
      <c r="ABV8" s="175" t="str">
        <f t="shared" ref="ABV8" si="757">CONCATENATE(ABV7,ABV5)</f>
        <v/>
      </c>
      <c r="ABW8" s="175" t="str">
        <f t="shared" ref="ABW8" si="758">CONCATENATE(ABW7,ABW5)</f>
        <v>LabSeroM01</v>
      </c>
      <c r="ABX8" s="175" t="str">
        <f t="shared" ref="ABX8" si="759">CONCATENATE(ABX7,ABX5)</f>
        <v>LabSeroM02</v>
      </c>
      <c r="ABY8" s="175" t="str">
        <f t="shared" ref="ABY8" si="760">CONCATENATE(ABY7,ABY5)</f>
        <v>LabSeroN01</v>
      </c>
      <c r="ABZ8" s="175" t="str">
        <f t="shared" ref="ABZ8" si="761">CONCATENATE(ABZ7,ABZ5)</f>
        <v>LabSeroN02</v>
      </c>
      <c r="ACA8" s="175" t="str">
        <f t="shared" ref="ACA8" si="762">CONCATENATE(ACA7,ACA5)</f>
        <v>LabSeroM03</v>
      </c>
      <c r="ACB8" s="175" t="str">
        <f t="shared" ref="ACB8" si="763">CONCATENATE(ACB7,ACB5)</f>
        <v>LabSeroP01</v>
      </c>
      <c r="ACC8" s="175" t="str">
        <f t="shared" ref="ACC8" si="764">CONCATENATE(ACC7,ACC5)</f>
        <v>LabSeroP02</v>
      </c>
      <c r="ACD8" s="175" t="str">
        <f t="shared" ref="ACD8" si="765">CONCATENATE(ACD7,ACD5)</f>
        <v>LabSeroP03</v>
      </c>
      <c r="ACE8" s="175" t="str">
        <f t="shared" ref="ACE8" si="766">CONCATENATE(ACE7,ACE5)</f>
        <v>LabSeroL01</v>
      </c>
      <c r="ACF8" s="175" t="str">
        <f t="shared" ref="ACF8" si="767">CONCATENATE(ACF7,ACF5)</f>
        <v>LabSeroL02</v>
      </c>
      <c r="ACG8" s="175" t="str">
        <f t="shared" ref="ACG8" si="768">CONCATENATE(ACG7,ACG5)</f>
        <v>LabSeroL03</v>
      </c>
      <c r="ACH8" s="175" t="str">
        <f t="shared" ref="ACH8" si="769">CONCATENATE(ACH7,ACH5)</f>
        <v>LabSeroE01</v>
      </c>
      <c r="ACI8" s="175" t="str">
        <f t="shared" ref="ACI8" si="770">CONCATENATE(ACI7,ACI5)</f>
        <v>LabSeroD01</v>
      </c>
      <c r="ACJ8" s="175" t="str">
        <f t="shared" ref="ACJ8" si="771">CONCATENATE(ACJ7,ACJ5)</f>
        <v>LabSeroD02</v>
      </c>
      <c r="ACK8" s="175" t="str">
        <f t="shared" ref="ACK8" si="772">CONCATENATE(ACK7,ACK5)</f>
        <v>LabSeroD03</v>
      </c>
      <c r="ACL8" s="175" t="str">
        <f t="shared" ref="ACL8" si="773">CONCATENATE(ACL7,ACL5)</f>
        <v>LabSeroC01</v>
      </c>
      <c r="ACM8" s="175" t="str">
        <f t="shared" ref="ACM8" si="774">CONCATENATE(ACM7,ACM5)</f>
        <v>LabSeroT01</v>
      </c>
      <c r="ACN8" s="175" t="str">
        <f t="shared" ref="ACN8" si="775">CONCATENATE(ACN7,ACN5)</f>
        <v>LabSeroR01</v>
      </c>
      <c r="ACO8" s="175" t="str">
        <f t="shared" ref="ACO8" si="776">CONCATENATE(ACO7,ACO5)</f>
        <v>LabSeroR02</v>
      </c>
      <c r="ACP8" s="175" t="str">
        <f t="shared" ref="ACP8" si="777">CONCATENATE(ACP7,ACP5)</f>
        <v>LabSeroR03</v>
      </c>
      <c r="ACQ8" s="175" t="str">
        <f t="shared" ref="ACQ8" si="778">CONCATENATE(ACQ7,ACQ5)</f>
        <v>LabSeroR04</v>
      </c>
      <c r="ACR8" s="175" t="str">
        <f t="shared" ref="ACR8" si="779">CONCATENATE(ACR7,ACR5)</f>
        <v/>
      </c>
      <c r="ACS8" s="175" t="str">
        <f t="shared" ref="ACS8" si="780">CONCATENATE(ACS7,ACS5)</f>
        <v>LabCytoM01</v>
      </c>
      <c r="ACT8" s="175" t="str">
        <f t="shared" ref="ACT8" si="781">CONCATENATE(ACT7,ACT5)</f>
        <v>LabCytoM02</v>
      </c>
      <c r="ACU8" s="175" t="str">
        <f t="shared" ref="ACU8" si="782">CONCATENATE(ACU7,ACU5)</f>
        <v>LabCytoN01</v>
      </c>
      <c r="ACV8" s="175" t="str">
        <f t="shared" ref="ACV8" si="783">CONCATENATE(ACV7,ACV5)</f>
        <v>LabCytoN02</v>
      </c>
      <c r="ACW8" s="175" t="str">
        <f t="shared" ref="ACW8" si="784">CONCATENATE(ACW7,ACW5)</f>
        <v>LabCytoM03</v>
      </c>
      <c r="ACX8" s="175" t="str">
        <f t="shared" ref="ACX8" si="785">CONCATENATE(ACX7,ACX5)</f>
        <v>LabCytoP01</v>
      </c>
      <c r="ACY8" s="175" t="str">
        <f t="shared" ref="ACY8" si="786">CONCATENATE(ACY7,ACY5)</f>
        <v>LabCytoP02</v>
      </c>
      <c r="ACZ8" s="175" t="str">
        <f t="shared" ref="ACZ8" si="787">CONCATENATE(ACZ7,ACZ5)</f>
        <v>LabCytoP03</v>
      </c>
      <c r="ADA8" s="175" t="str">
        <f t="shared" ref="ADA8" si="788">CONCATENATE(ADA7,ADA5)</f>
        <v>LabCytoL01</v>
      </c>
      <c r="ADB8" s="175" t="str">
        <f t="shared" ref="ADB8" si="789">CONCATENATE(ADB7,ADB5)</f>
        <v>LabCytoL02</v>
      </c>
      <c r="ADC8" s="175" t="str">
        <f t="shared" ref="ADC8" si="790">CONCATENATE(ADC7,ADC5)</f>
        <v>LabCytoL03</v>
      </c>
      <c r="ADD8" s="175" t="str">
        <f t="shared" ref="ADD8" si="791">CONCATENATE(ADD7,ADD5)</f>
        <v>LabCytoE01</v>
      </c>
      <c r="ADE8" s="175" t="str">
        <f t="shared" ref="ADE8" si="792">CONCATENATE(ADE7,ADE5)</f>
        <v>LabCytoD01</v>
      </c>
      <c r="ADF8" s="175" t="str">
        <f t="shared" ref="ADF8" si="793">CONCATENATE(ADF7,ADF5)</f>
        <v>LabCytoD02</v>
      </c>
      <c r="ADG8" s="175" t="str">
        <f t="shared" ref="ADG8" si="794">CONCATENATE(ADG7,ADG5)</f>
        <v>LabCytoD03</v>
      </c>
      <c r="ADH8" s="175" t="str">
        <f t="shared" ref="ADH8" si="795">CONCATENATE(ADH7,ADH5)</f>
        <v>LabCytoC01</v>
      </c>
      <c r="ADI8" s="175" t="str">
        <f t="shared" ref="ADI8" si="796">CONCATENATE(ADI7,ADI5)</f>
        <v>LabCytoT01</v>
      </c>
      <c r="ADJ8" s="175" t="str">
        <f t="shared" ref="ADJ8" si="797">CONCATENATE(ADJ7,ADJ5)</f>
        <v>LabCytoR01</v>
      </c>
      <c r="ADK8" s="175" t="str">
        <f t="shared" ref="ADK8" si="798">CONCATENATE(ADK7,ADK5)</f>
        <v>LabCytoR02</v>
      </c>
      <c r="ADL8" s="175" t="str">
        <f t="shared" ref="ADL8" si="799">CONCATENATE(ADL7,ADL5)</f>
        <v>LabCytoR03</v>
      </c>
      <c r="ADM8" s="175" t="str">
        <f t="shared" ref="ADM8" si="800">CONCATENATE(ADM7,ADM5)</f>
        <v>LabCytoR04</v>
      </c>
      <c r="ADN8" s="175" t="str">
        <f t="shared" ref="ADN8" si="801">CONCATENATE(ADN7,ADN5)</f>
        <v/>
      </c>
      <c r="ADO8" s="175" t="str">
        <f t="shared" ref="ADO8" si="802">CONCATENATE(ADO7,ADO5)</f>
        <v>LabHistoM01</v>
      </c>
      <c r="ADP8" s="175" t="str">
        <f t="shared" ref="ADP8" si="803">CONCATENATE(ADP7,ADP5)</f>
        <v>LabHistoM02</v>
      </c>
      <c r="ADQ8" s="175" t="str">
        <f t="shared" ref="ADQ8" si="804">CONCATENATE(ADQ7,ADQ5)</f>
        <v>LabHistoN01</v>
      </c>
      <c r="ADR8" s="175" t="str">
        <f t="shared" ref="ADR8" si="805">CONCATENATE(ADR7,ADR5)</f>
        <v>LabHistoN02</v>
      </c>
      <c r="ADS8" s="175" t="str">
        <f t="shared" ref="ADS8" si="806">CONCATENATE(ADS7,ADS5)</f>
        <v>LabHistoM03</v>
      </c>
      <c r="ADT8" s="175" t="str">
        <f t="shared" ref="ADT8" si="807">CONCATENATE(ADT7,ADT5)</f>
        <v>LabHistoP01</v>
      </c>
      <c r="ADU8" s="175" t="str">
        <f t="shared" ref="ADU8" si="808">CONCATENATE(ADU7,ADU5)</f>
        <v>LabHistoP02</v>
      </c>
      <c r="ADV8" s="175" t="str">
        <f t="shared" ref="ADV8" si="809">CONCATENATE(ADV7,ADV5)</f>
        <v>LabHistoP03</v>
      </c>
      <c r="ADW8" s="175" t="str">
        <f t="shared" ref="ADW8" si="810">CONCATENATE(ADW7,ADW5)</f>
        <v>LabHistoL01</v>
      </c>
      <c r="ADX8" s="175" t="str">
        <f t="shared" ref="ADX8" si="811">CONCATENATE(ADX7,ADX5)</f>
        <v>LabHistoL02</v>
      </c>
      <c r="ADY8" s="175" t="str">
        <f t="shared" ref="ADY8" si="812">CONCATENATE(ADY7,ADY5)</f>
        <v>LabHistoL03</v>
      </c>
      <c r="ADZ8" s="175" t="str">
        <f t="shared" ref="ADZ8" si="813">CONCATENATE(ADZ7,ADZ5)</f>
        <v>LabHistoE01</v>
      </c>
      <c r="AEA8" s="175" t="str">
        <f t="shared" ref="AEA8" si="814">CONCATENATE(AEA7,AEA5)</f>
        <v>LabHistoD01</v>
      </c>
      <c r="AEB8" s="175" t="str">
        <f t="shared" ref="AEB8" si="815">CONCATENATE(AEB7,AEB5)</f>
        <v>LabHistoD02</v>
      </c>
      <c r="AEC8" s="175" t="str">
        <f t="shared" ref="AEC8" si="816">CONCATENATE(AEC7,AEC5)</f>
        <v>LabHistoD03</v>
      </c>
      <c r="AED8" s="175" t="str">
        <f t="shared" ref="AED8:AEE8" si="817">CONCATENATE(AED7,AED5)</f>
        <v>LabHistoC01</v>
      </c>
      <c r="AEE8" s="175" t="str">
        <f t="shared" si="817"/>
        <v>LabHistoT01</v>
      </c>
      <c r="AEF8" s="175" t="str">
        <f t="shared" ref="AEF8" si="818">CONCATENATE(AEF7,AEF5)</f>
        <v>LabHistoR01</v>
      </c>
      <c r="AEG8" s="175" t="str">
        <f t="shared" ref="AEG8" si="819">CONCATENATE(AEG7,AEG5)</f>
        <v>LabHistoR02</v>
      </c>
      <c r="AEH8" s="175" t="str">
        <f t="shared" ref="AEH8" si="820">CONCATENATE(AEH7,AEH5)</f>
        <v>LabHistoR03</v>
      </c>
      <c r="AEI8" s="175" t="str">
        <f t="shared" ref="AEI8" si="821">CONCATENATE(AEI7,AEI5)</f>
        <v>LabHistoR04</v>
      </c>
      <c r="AEJ8" s="175" t="str">
        <f t="shared" ref="AEJ8" si="822">CONCATENATE(AEJ7,AEJ5)</f>
        <v/>
      </c>
      <c r="AEK8" s="175" t="str">
        <f t="shared" ref="AEK8" si="823">CONCATENATE(AEK7,AEK5)</f>
        <v>LabTransM01</v>
      </c>
      <c r="AEL8" s="175" t="str">
        <f t="shared" ref="AEL8" si="824">CONCATENATE(AEL7,AEL5)</f>
        <v>LabTransM02</v>
      </c>
      <c r="AEM8" s="175" t="str">
        <f t="shared" ref="AEM8" si="825">CONCATENATE(AEM7,AEM5)</f>
        <v>LabTransN01</v>
      </c>
      <c r="AEN8" s="175" t="str">
        <f t="shared" ref="AEN8" si="826">CONCATENATE(AEN7,AEN5)</f>
        <v>LabTransN02</v>
      </c>
      <c r="AEO8" s="175" t="str">
        <f t="shared" ref="AEO8" si="827">CONCATENATE(AEO7,AEO5)</f>
        <v>LabTransM03</v>
      </c>
      <c r="AEP8" s="175" t="str">
        <f t="shared" ref="AEP8" si="828">CONCATENATE(AEP7,AEP5)</f>
        <v>LabTransP01</v>
      </c>
      <c r="AEQ8" s="175" t="str">
        <f t="shared" ref="AEQ8" si="829">CONCATENATE(AEQ7,AEQ5)</f>
        <v>LabTransP02</v>
      </c>
      <c r="AER8" s="175" t="str">
        <f t="shared" ref="AER8" si="830">CONCATENATE(AER7,AER5)</f>
        <v>LabTransP03</v>
      </c>
      <c r="AES8" s="175" t="str">
        <f t="shared" ref="AES8" si="831">CONCATENATE(AES7,AES5)</f>
        <v>LabTransL01</v>
      </c>
      <c r="AET8" s="175" t="str">
        <f t="shared" ref="AET8" si="832">CONCATENATE(AET7,AET5)</f>
        <v>LabTransL02</v>
      </c>
      <c r="AEU8" s="175" t="str">
        <f t="shared" ref="AEU8" si="833">CONCATENATE(AEU7,AEU5)</f>
        <v>LabTransL03</v>
      </c>
      <c r="AEV8" s="175" t="str">
        <f t="shared" ref="AEV8" si="834">CONCATENATE(AEV7,AEV5)</f>
        <v>LabTransE01</v>
      </c>
      <c r="AEW8" s="175" t="str">
        <f t="shared" ref="AEW8" si="835">CONCATENATE(AEW7,AEW5)</f>
        <v>LabTransD01</v>
      </c>
      <c r="AEX8" s="175" t="str">
        <f t="shared" ref="AEX8" si="836">CONCATENATE(AEX7,AEX5)</f>
        <v>LabTransD02</v>
      </c>
      <c r="AEY8" s="175" t="str">
        <f t="shared" ref="AEY8" si="837">CONCATENATE(AEY7,AEY5)</f>
        <v>LabTransD03</v>
      </c>
      <c r="AEZ8" s="175" t="str">
        <f t="shared" ref="AEZ8" si="838">CONCATENATE(AEZ7,AEZ5)</f>
        <v>LabTransC01</v>
      </c>
      <c r="AFA8" s="175" t="str">
        <f t="shared" ref="AFA8" si="839">CONCATENATE(AFA7,AFA5)</f>
        <v>LabTransT01</v>
      </c>
      <c r="AFB8" s="175" t="str">
        <f t="shared" ref="AFB8" si="840">CONCATENATE(AFB7,AFB5)</f>
        <v>LabTransR01</v>
      </c>
      <c r="AFC8" s="175" t="str">
        <f t="shared" ref="AFC8" si="841">CONCATENATE(AFC7,AFC5)</f>
        <v>LabTransR02</v>
      </c>
      <c r="AFD8" s="175" t="str">
        <f t="shared" ref="AFD8" si="842">CONCATENATE(AFD7,AFD5)</f>
        <v>LabTransR03</v>
      </c>
      <c r="AFE8" s="175" t="str">
        <f t="shared" ref="AFE8" si="843">CONCATENATE(AFE7,AFE5)</f>
        <v>LabTransR04</v>
      </c>
      <c r="AFF8" s="175" t="str">
        <f t="shared" ref="AFF8" si="844">CONCATENATE(AFF7,AFF5)</f>
        <v/>
      </c>
      <c r="AFG8" s="175" t="str">
        <f t="shared" ref="AFG8" si="845">CONCATENATE(AFG7,AFG5)</f>
        <v>UltrasoundM01</v>
      </c>
      <c r="AFH8" s="175" t="str">
        <f t="shared" ref="AFH8" si="846">CONCATENATE(AFH7,AFH5)</f>
        <v>UltrasoundM02</v>
      </c>
      <c r="AFI8" s="175" t="str">
        <f t="shared" ref="AFI8" si="847">CONCATENATE(AFI7,AFI5)</f>
        <v>UltrasoundN01</v>
      </c>
      <c r="AFJ8" s="175" t="str">
        <f t="shared" ref="AFJ8" si="848">CONCATENATE(AFJ7,AFJ5)</f>
        <v>UltrasoundN02</v>
      </c>
      <c r="AFK8" s="175" t="str">
        <f t="shared" ref="AFK8" si="849">CONCATENATE(AFK7,AFK5)</f>
        <v>UltrasoundM03</v>
      </c>
      <c r="AFL8" s="175" t="str">
        <f t="shared" ref="AFL8" si="850">CONCATENATE(AFL7,AFL5)</f>
        <v>UltrasoundP01</v>
      </c>
      <c r="AFM8" s="175" t="str">
        <f t="shared" ref="AFM8" si="851">CONCATENATE(AFM7,AFM5)</f>
        <v>UltrasoundP02</v>
      </c>
      <c r="AFN8" s="175" t="str">
        <f t="shared" ref="AFN8" si="852">CONCATENATE(AFN7,AFN5)</f>
        <v>UltrasoundP03</v>
      </c>
      <c r="AFO8" s="175" t="str">
        <f t="shared" ref="AFO8" si="853">CONCATENATE(AFO7,AFO5)</f>
        <v>UltrasoundL01</v>
      </c>
      <c r="AFP8" s="175" t="str">
        <f t="shared" ref="AFP8" si="854">CONCATENATE(AFP7,AFP5)</f>
        <v>UltrasoundL02</v>
      </c>
      <c r="AFQ8" s="175" t="str">
        <f t="shared" ref="AFQ8" si="855">CONCATENATE(AFQ7,AFQ5)</f>
        <v>UltrasoundL03</v>
      </c>
      <c r="AFR8" s="175" t="str">
        <f t="shared" ref="AFR8" si="856">CONCATENATE(AFR7,AFR5)</f>
        <v>UltrasoundE01</v>
      </c>
      <c r="AFS8" s="175" t="str">
        <f t="shared" ref="AFS8" si="857">CONCATENATE(AFS7,AFS5)</f>
        <v>UltrasoundD01</v>
      </c>
      <c r="AFT8" s="175" t="str">
        <f t="shared" ref="AFT8" si="858">CONCATENATE(AFT7,AFT5)</f>
        <v>UltrasoundD02</v>
      </c>
      <c r="AFU8" s="175" t="str">
        <f t="shared" ref="AFU8" si="859">CONCATENATE(AFU7,AFU5)</f>
        <v>UltrasoundD03</v>
      </c>
      <c r="AFV8" s="175" t="str">
        <f t="shared" ref="AFV8" si="860">CONCATENATE(AFV7,AFV5)</f>
        <v>UltrasoundC01</v>
      </c>
      <c r="AFW8" s="175" t="str">
        <f t="shared" ref="AFW8" si="861">CONCATENATE(AFW7,AFW5)</f>
        <v>UltrasoundT01</v>
      </c>
      <c r="AFX8" s="175" t="str">
        <f t="shared" ref="AFX8" si="862">CONCATENATE(AFX7,AFX5)</f>
        <v>UltrasoundR01</v>
      </c>
      <c r="AFY8" s="175" t="str">
        <f t="shared" ref="AFY8" si="863">CONCATENATE(AFY7,AFY5)</f>
        <v>UltrasoundR02</v>
      </c>
      <c r="AFZ8" s="175" t="str">
        <f t="shared" ref="AFZ8" si="864">CONCATENATE(AFZ7,AFZ5)</f>
        <v>UltrasoundR03</v>
      </c>
      <c r="AGA8" s="175" t="str">
        <f t="shared" ref="AGA8" si="865">CONCATENATE(AGA7,AGA5)</f>
        <v>UltrasoundR04</v>
      </c>
      <c r="AGB8" s="175" t="str">
        <f t="shared" ref="AGB8" si="866">CONCATENATE(AGB7,AGB5)</f>
        <v/>
      </c>
      <c r="AGC8" s="175" t="str">
        <f t="shared" ref="AGC8" si="867">CONCATENATE(AGC7,AGC5)</f>
        <v>MammographyM01</v>
      </c>
      <c r="AGD8" s="175" t="str">
        <f t="shared" ref="AGD8" si="868">CONCATENATE(AGD7,AGD5)</f>
        <v>MammographyM02</v>
      </c>
      <c r="AGE8" s="175" t="str">
        <f t="shared" ref="AGE8" si="869">CONCATENATE(AGE7,AGE5)</f>
        <v>MammographyN01</v>
      </c>
      <c r="AGF8" s="175" t="str">
        <f t="shared" ref="AGF8" si="870">CONCATENATE(AGF7,AGF5)</f>
        <v>MammographyN02</v>
      </c>
      <c r="AGG8" s="175" t="str">
        <f t="shared" ref="AGG8" si="871">CONCATENATE(AGG7,AGG5)</f>
        <v>MammographyM03</v>
      </c>
      <c r="AGH8" s="175" t="str">
        <f t="shared" ref="AGH8" si="872">CONCATENATE(AGH7,AGH5)</f>
        <v>MammographyP01</v>
      </c>
      <c r="AGI8" s="175" t="str">
        <f t="shared" ref="AGI8" si="873">CONCATENATE(AGI7,AGI5)</f>
        <v>MammographyP02</v>
      </c>
      <c r="AGJ8" s="175" t="str">
        <f t="shared" ref="AGJ8" si="874">CONCATENATE(AGJ7,AGJ5)</f>
        <v>MammographyP03</v>
      </c>
      <c r="AGK8" s="175" t="str">
        <f t="shared" ref="AGK8" si="875">CONCATENATE(AGK7,AGK5)</f>
        <v>MammographyL01</v>
      </c>
      <c r="AGL8" s="175" t="str">
        <f t="shared" ref="AGL8" si="876">CONCATENATE(AGL7,AGL5)</f>
        <v>MammographyL02</v>
      </c>
      <c r="AGM8" s="175" t="str">
        <f t="shared" ref="AGM8" si="877">CONCATENATE(AGM7,AGM5)</f>
        <v>MammographyL03</v>
      </c>
      <c r="AGN8" s="175" t="str">
        <f t="shared" ref="AGN8" si="878">CONCATENATE(AGN7,AGN5)</f>
        <v>MammographyE01</v>
      </c>
      <c r="AGO8" s="175" t="str">
        <f t="shared" ref="AGO8" si="879">CONCATENATE(AGO7,AGO5)</f>
        <v>MammographyD01</v>
      </c>
      <c r="AGP8" s="175" t="str">
        <f t="shared" ref="AGP8" si="880">CONCATENATE(AGP7,AGP5)</f>
        <v>MammographyD02</v>
      </c>
      <c r="AGQ8" s="175" t="str">
        <f t="shared" ref="AGQ8" si="881">CONCATENATE(AGQ7,AGQ5)</f>
        <v>MammographyD03</v>
      </c>
      <c r="AGR8" s="175" t="str">
        <f t="shared" ref="AGR8" si="882">CONCATENATE(AGR7,AGR5)</f>
        <v>MammographyC01</v>
      </c>
      <c r="AGS8" s="175" t="str">
        <f t="shared" ref="AGS8" si="883">CONCATENATE(AGS7,AGS5)</f>
        <v>MammographyT01</v>
      </c>
      <c r="AGT8" s="175" t="str">
        <f t="shared" ref="AGT8" si="884">CONCATENATE(AGT7,AGT5)</f>
        <v>MammographyR01</v>
      </c>
      <c r="AGU8" s="175" t="str">
        <f t="shared" ref="AGU8" si="885">CONCATENATE(AGU7,AGU5)</f>
        <v>MammographyR02</v>
      </c>
      <c r="AGV8" s="175" t="str">
        <f t="shared" ref="AGV8" si="886">CONCATENATE(AGV7,AGV5)</f>
        <v>MammographyR03</v>
      </c>
      <c r="AGW8" s="175" t="str">
        <f t="shared" ref="AGW8" si="887">CONCATENATE(AGW7,AGW5)</f>
        <v>MammographyR04</v>
      </c>
      <c r="AGX8" s="175" t="str">
        <f t="shared" ref="AGX8" si="888">CONCATENATE(AGX7,AGX5)</f>
        <v/>
      </c>
      <c r="AGY8" s="175" t="str">
        <f t="shared" ref="AGY8" si="889">CONCATENATE(AGY7,AGY5)</f>
        <v>MRIM01</v>
      </c>
      <c r="AGZ8" s="175" t="str">
        <f t="shared" ref="AGZ8" si="890">CONCATENATE(AGZ7,AGZ5)</f>
        <v>MRIM02</v>
      </c>
      <c r="AHA8" s="175" t="str">
        <f t="shared" ref="AHA8" si="891">CONCATENATE(AHA7,AHA5)</f>
        <v>MRIN01</v>
      </c>
      <c r="AHB8" s="175" t="str">
        <f t="shared" ref="AHB8" si="892">CONCATENATE(AHB7,AHB5)</f>
        <v>MRIN02</v>
      </c>
      <c r="AHC8" s="175" t="str">
        <f t="shared" ref="AHC8" si="893">CONCATENATE(AHC7,AHC5)</f>
        <v>MRIM03</v>
      </c>
      <c r="AHD8" s="175" t="str">
        <f t="shared" ref="AHD8" si="894">CONCATENATE(AHD7,AHD5)</f>
        <v>MRIP01</v>
      </c>
      <c r="AHE8" s="175" t="str">
        <f t="shared" ref="AHE8" si="895">CONCATENATE(AHE7,AHE5)</f>
        <v>MRIP02</v>
      </c>
      <c r="AHF8" s="175" t="str">
        <f t="shared" ref="AHF8" si="896">CONCATENATE(AHF7,AHF5)</f>
        <v>MRIP03</v>
      </c>
      <c r="AHG8" s="175" t="str">
        <f t="shared" ref="AHG8" si="897">CONCATENATE(AHG7,AHG5)</f>
        <v>MRIL01</v>
      </c>
      <c r="AHH8" s="175" t="str">
        <f t="shared" ref="AHH8" si="898">CONCATENATE(AHH7,AHH5)</f>
        <v>MRIL02</v>
      </c>
      <c r="AHI8" s="175" t="str">
        <f t="shared" ref="AHI8" si="899">CONCATENATE(AHI7,AHI5)</f>
        <v>MRIL03</v>
      </c>
      <c r="AHJ8" s="175" t="str">
        <f t="shared" ref="AHJ8" si="900">CONCATENATE(AHJ7,AHJ5)</f>
        <v>MRIE01</v>
      </c>
      <c r="AHK8" s="175" t="str">
        <f t="shared" ref="AHK8" si="901">CONCATENATE(AHK7,AHK5)</f>
        <v>MRID01</v>
      </c>
      <c r="AHL8" s="175" t="str">
        <f t="shared" ref="AHL8" si="902">CONCATENATE(AHL7,AHL5)</f>
        <v>MRID02</v>
      </c>
      <c r="AHM8" s="175" t="str">
        <f t="shared" ref="AHM8" si="903">CONCATENATE(AHM7,AHM5)</f>
        <v>MRID03</v>
      </c>
      <c r="AHN8" s="175" t="str">
        <f t="shared" ref="AHN8" si="904">CONCATENATE(AHN7,AHN5)</f>
        <v>MRIC01</v>
      </c>
      <c r="AHO8" s="175" t="str">
        <f t="shared" ref="AHO8" si="905">CONCATENATE(AHO7,AHO5)</f>
        <v>MRIT01</v>
      </c>
      <c r="AHP8" s="175" t="str">
        <f t="shared" ref="AHP8" si="906">CONCATENATE(AHP7,AHP5)</f>
        <v>MRIR01</v>
      </c>
      <c r="AHQ8" s="175" t="str">
        <f t="shared" ref="AHQ8" si="907">CONCATENATE(AHQ7,AHQ5)</f>
        <v>MRIR02</v>
      </c>
      <c r="AHR8" s="175" t="str">
        <f t="shared" ref="AHR8" si="908">CONCATENATE(AHR7,AHR5)</f>
        <v>MRIR03</v>
      </c>
      <c r="AHS8" s="175" t="str">
        <f t="shared" ref="AHS8" si="909">CONCATENATE(AHS7,AHS5)</f>
        <v>MRIR04</v>
      </c>
      <c r="AHT8" s="175" t="str">
        <f t="shared" ref="AHT8" si="910">CONCATENATE(AHT7,AHT5)</f>
        <v/>
      </c>
      <c r="AHU8" s="175" t="str">
        <f t="shared" ref="AHU8" si="911">CONCATENATE(AHU7,AHU5)</f>
        <v>TomographyM01</v>
      </c>
      <c r="AHV8" s="175" t="str">
        <f t="shared" ref="AHV8" si="912">CONCATENATE(AHV7,AHV5)</f>
        <v>TomographyM02</v>
      </c>
      <c r="AHW8" s="175" t="str">
        <f t="shared" ref="AHW8" si="913">CONCATENATE(AHW7,AHW5)</f>
        <v>TomographyN01</v>
      </c>
      <c r="AHX8" s="175" t="str">
        <f t="shared" ref="AHX8" si="914">CONCATENATE(AHX7,AHX5)</f>
        <v>TomographyN02</v>
      </c>
      <c r="AHY8" s="175" t="str">
        <f t="shared" ref="AHY8" si="915">CONCATENATE(AHY7,AHY5)</f>
        <v>TomographyM03</v>
      </c>
      <c r="AHZ8" s="175" t="str">
        <f t="shared" ref="AHZ8" si="916">CONCATENATE(AHZ7,AHZ5)</f>
        <v>TomographyP01</v>
      </c>
      <c r="AIA8" s="175" t="str">
        <f t="shared" ref="AIA8" si="917">CONCATENATE(AIA7,AIA5)</f>
        <v>TomographyP02</v>
      </c>
      <c r="AIB8" s="175" t="str">
        <f t="shared" ref="AIB8" si="918">CONCATENATE(AIB7,AIB5)</f>
        <v>TomographyP03</v>
      </c>
      <c r="AIC8" s="175" t="str">
        <f t="shared" ref="AIC8" si="919">CONCATENATE(AIC7,AIC5)</f>
        <v>TomographyL01</v>
      </c>
      <c r="AID8" s="175" t="str">
        <f t="shared" ref="AID8" si="920">CONCATENATE(AID7,AID5)</f>
        <v>TomographyL02</v>
      </c>
      <c r="AIE8" s="175" t="str">
        <f t="shared" ref="AIE8" si="921">CONCATENATE(AIE7,AIE5)</f>
        <v>TomographyL03</v>
      </c>
      <c r="AIF8" s="175" t="str">
        <f t="shared" ref="AIF8" si="922">CONCATENATE(AIF7,AIF5)</f>
        <v>TomographyE01</v>
      </c>
      <c r="AIG8" s="175" t="str">
        <f t="shared" ref="AIG8" si="923">CONCATENATE(AIG7,AIG5)</f>
        <v>TomographyD01</v>
      </c>
      <c r="AIH8" s="175" t="str">
        <f t="shared" ref="AIH8" si="924">CONCATENATE(AIH7,AIH5)</f>
        <v>TomographyD02</v>
      </c>
      <c r="AII8" s="175" t="str">
        <f t="shared" ref="AII8" si="925">CONCATENATE(AII7,AII5)</f>
        <v>TomographyD03</v>
      </c>
      <c r="AIJ8" s="175" t="str">
        <f t="shared" ref="AIJ8" si="926">CONCATENATE(AIJ7,AIJ5)</f>
        <v>TomographyC01</v>
      </c>
      <c r="AIK8" s="175" t="str">
        <f t="shared" ref="AIK8" si="927">CONCATENATE(AIK7,AIK5)</f>
        <v>TomographyT01</v>
      </c>
      <c r="AIL8" s="175" t="str">
        <f t="shared" ref="AIL8" si="928">CONCATENATE(AIL7,AIL5)</f>
        <v>TomographyR01</v>
      </c>
      <c r="AIM8" s="175" t="str">
        <f t="shared" ref="AIM8" si="929">CONCATENATE(AIM7,AIM5)</f>
        <v>TomographyR02</v>
      </c>
      <c r="AIN8" s="175" t="str">
        <f t="shared" ref="AIN8" si="930">CONCATENATE(AIN7,AIN5)</f>
        <v>TomographyR03</v>
      </c>
      <c r="AIO8" s="175" t="str">
        <f t="shared" ref="AIO8" si="931">CONCATENATE(AIO7,AIO5)</f>
        <v>TomographyR04</v>
      </c>
      <c r="AIP8" s="175" t="str">
        <f t="shared" ref="AIP8" si="932">CONCATENATE(AIP7,AIP5)</f>
        <v/>
      </c>
      <c r="AIQ8" s="175" t="str">
        <f t="shared" ref="AIQ8" si="933">CONCATENATE(AIQ7,AIQ5)</f>
        <v>RadiotherapyM01</v>
      </c>
      <c r="AIR8" s="175" t="str">
        <f t="shared" ref="AIR8" si="934">CONCATENATE(AIR7,AIR5)</f>
        <v>RadiotherapyM02</v>
      </c>
      <c r="AIS8" s="175" t="str">
        <f t="shared" ref="AIS8" si="935">CONCATENATE(AIS7,AIS5)</f>
        <v>RadiotherapyN01</v>
      </c>
      <c r="AIT8" s="175" t="str">
        <f t="shared" ref="AIT8" si="936">CONCATENATE(AIT7,AIT5)</f>
        <v>RadiotherapyN02</v>
      </c>
      <c r="AIU8" s="175" t="str">
        <f t="shared" ref="AIU8" si="937">CONCATENATE(AIU7,AIU5)</f>
        <v>RadiotherapyM03</v>
      </c>
      <c r="AIV8" s="175" t="str">
        <f t="shared" ref="AIV8" si="938">CONCATENATE(AIV7,AIV5)</f>
        <v>RadiotherapyP01</v>
      </c>
      <c r="AIW8" s="175" t="str">
        <f t="shared" ref="AIW8" si="939">CONCATENATE(AIW7,AIW5)</f>
        <v>RadiotherapyP02</v>
      </c>
      <c r="AIX8" s="175" t="str">
        <f t="shared" ref="AIX8" si="940">CONCATENATE(AIX7,AIX5)</f>
        <v>RadiotherapyP03</v>
      </c>
      <c r="AIY8" s="175" t="str">
        <f t="shared" ref="AIY8" si="941">CONCATENATE(AIY7,AIY5)</f>
        <v>RadiotherapyL01</v>
      </c>
      <c r="AIZ8" s="175" t="str">
        <f t="shared" ref="AIZ8" si="942">CONCATENATE(AIZ7,AIZ5)</f>
        <v>RadiotherapyL02</v>
      </c>
      <c r="AJA8" s="175" t="str">
        <f t="shared" ref="AJA8" si="943">CONCATENATE(AJA7,AJA5)</f>
        <v>RadiotherapyL03</v>
      </c>
      <c r="AJB8" s="175" t="str">
        <f t="shared" ref="AJB8" si="944">CONCATENATE(AJB7,AJB5)</f>
        <v>RadiotherapyE01</v>
      </c>
      <c r="AJC8" s="175" t="str">
        <f t="shared" ref="AJC8" si="945">CONCATENATE(AJC7,AJC5)</f>
        <v>RadiotherapyD01</v>
      </c>
      <c r="AJD8" s="175" t="str">
        <f t="shared" ref="AJD8" si="946">CONCATENATE(AJD7,AJD5)</f>
        <v>RadiotherapyD02</v>
      </c>
      <c r="AJE8" s="175" t="str">
        <f t="shared" ref="AJE8" si="947">CONCATENATE(AJE7,AJE5)</f>
        <v>RadiotherapyD03</v>
      </c>
      <c r="AJF8" s="175" t="str">
        <f t="shared" ref="AJF8" si="948">CONCATENATE(AJF7,AJF5)</f>
        <v>RadiotherapyC01</v>
      </c>
      <c r="AJG8" s="175" t="str">
        <f t="shared" ref="AJG8" si="949">CONCATENATE(AJG7,AJG5)</f>
        <v>RadiotherapyT01</v>
      </c>
      <c r="AJH8" s="175" t="str">
        <f t="shared" ref="AJH8" si="950">CONCATENATE(AJH7,AJH5)</f>
        <v>RadiotherapyR01</v>
      </c>
      <c r="AJI8" s="175" t="str">
        <f t="shared" ref="AJI8" si="951">CONCATENATE(AJI7,AJI5)</f>
        <v>RadiotherapyR02</v>
      </c>
      <c r="AJJ8" s="175" t="str">
        <f t="shared" ref="AJJ8" si="952">CONCATENATE(AJJ7,AJJ5)</f>
        <v>RadiotherapyR03</v>
      </c>
      <c r="AJK8" s="175" t="str">
        <f t="shared" ref="AJK8" si="953">CONCATENATE(AJK7,AJK5)</f>
        <v>RadiotherapyR04</v>
      </c>
      <c r="AJL8" s="175" t="str">
        <f t="shared" ref="AJL8" si="954">CONCATENATE(AJL7,AJL5)</f>
        <v/>
      </c>
      <c r="AJM8" s="175" t="str">
        <f t="shared" ref="AJM8" si="955">CONCATENATE(AJM7,AJM5)</f>
        <v>DiagRadioM01</v>
      </c>
      <c r="AJN8" s="175" t="str">
        <f t="shared" ref="AJN8" si="956">CONCATENATE(AJN7,AJN5)</f>
        <v>DiagRadioM02</v>
      </c>
      <c r="AJO8" s="175" t="str">
        <f t="shared" ref="AJO8" si="957">CONCATENATE(AJO7,AJO5)</f>
        <v>DiagRadioN01</v>
      </c>
      <c r="AJP8" s="175" t="str">
        <f t="shared" ref="AJP8" si="958">CONCATENATE(AJP7,AJP5)</f>
        <v>DiagRadioN02</v>
      </c>
      <c r="AJQ8" s="175" t="str">
        <f t="shared" ref="AJQ8" si="959">CONCATENATE(AJQ7,AJQ5)</f>
        <v>DiagRadioM03</v>
      </c>
      <c r="AJR8" s="175" t="str">
        <f t="shared" ref="AJR8" si="960">CONCATENATE(AJR7,AJR5)</f>
        <v>DiagRadioP01</v>
      </c>
      <c r="AJS8" s="175" t="str">
        <f t="shared" ref="AJS8" si="961">CONCATENATE(AJS7,AJS5)</f>
        <v>DiagRadioP02</v>
      </c>
      <c r="AJT8" s="175" t="str">
        <f t="shared" ref="AJT8" si="962">CONCATENATE(AJT7,AJT5)</f>
        <v>DiagRadioP03</v>
      </c>
      <c r="AJU8" s="175" t="str">
        <f t="shared" ref="AJU8" si="963">CONCATENATE(AJU7,AJU5)</f>
        <v>DiagRadioL01</v>
      </c>
      <c r="AJV8" s="175" t="str">
        <f t="shared" ref="AJV8" si="964">CONCATENATE(AJV7,AJV5)</f>
        <v>DiagRadioL02</v>
      </c>
      <c r="AJW8" s="175" t="str">
        <f t="shared" ref="AJW8" si="965">CONCATENATE(AJW7,AJW5)</f>
        <v>DiagRadioL03</v>
      </c>
      <c r="AJX8" s="175" t="str">
        <f t="shared" ref="AJX8" si="966">CONCATENATE(AJX7,AJX5)</f>
        <v>DiagRadioE01</v>
      </c>
      <c r="AJY8" s="175" t="str">
        <f t="shared" ref="AJY8" si="967">CONCATENATE(AJY7,AJY5)</f>
        <v>DiagRadioD01</v>
      </c>
      <c r="AJZ8" s="175" t="str">
        <f t="shared" ref="AJZ8" si="968">CONCATENATE(AJZ7,AJZ5)</f>
        <v>DiagRadioD02</v>
      </c>
      <c r="AKA8" s="175" t="str">
        <f t="shared" ref="AKA8" si="969">CONCATENATE(AKA7,AKA5)</f>
        <v>DiagRadioD03</v>
      </c>
      <c r="AKB8" s="175" t="str">
        <f t="shared" ref="AKB8" si="970">CONCATENATE(AKB7,AKB5)</f>
        <v>DiagRadioC01</v>
      </c>
      <c r="AKC8" s="175" t="str">
        <f t="shared" ref="AKC8" si="971">CONCATENATE(AKC7,AKC5)</f>
        <v>DiagRadioT01</v>
      </c>
      <c r="AKD8" s="175" t="str">
        <f t="shared" ref="AKD8" si="972">CONCATENATE(AKD7,AKD5)</f>
        <v>DiagRadioR01</v>
      </c>
      <c r="AKE8" s="175" t="str">
        <f t="shared" ref="AKE8" si="973">CONCATENATE(AKE7,AKE5)</f>
        <v>DiagRadioR02</v>
      </c>
      <c r="AKF8" s="175" t="str">
        <f t="shared" ref="AKF8" si="974">CONCATENATE(AKF7,AKF5)</f>
        <v>DiagRadioR03</v>
      </c>
      <c r="AKG8" s="175" t="str">
        <f t="shared" ref="AKG8" si="975">CONCATENATE(AKG7,AKG5)</f>
        <v>DiagRadioR04</v>
      </c>
      <c r="AKH8" s="175" t="str">
        <f t="shared" ref="AKH8" si="976">CONCATENATE(AKH7,AKH5)</f>
        <v/>
      </c>
      <c r="AKI8" s="175" t="str">
        <f t="shared" ref="AKI8" si="977">CONCATENATE(AKI7,AKI5)</f>
        <v>DentAccidEmergM01</v>
      </c>
      <c r="AKJ8" s="175" t="str">
        <f t="shared" ref="AKJ8" si="978">CONCATENATE(AKJ7,AKJ5)</f>
        <v>DentAccidEmergM02</v>
      </c>
      <c r="AKK8" s="175" t="str">
        <f t="shared" ref="AKK8" si="979">CONCATENATE(AKK7,AKK5)</f>
        <v>DentAccidEmergN01</v>
      </c>
      <c r="AKL8" s="175" t="str">
        <f t="shared" ref="AKL8" si="980">CONCATENATE(AKL7,AKL5)</f>
        <v>DentAccidEmergN02</v>
      </c>
      <c r="AKM8" s="175" t="str">
        <f t="shared" ref="AKM8" si="981">CONCATENATE(AKM7,AKM5)</f>
        <v>DentAccidEmergM03</v>
      </c>
      <c r="AKN8" s="175" t="str">
        <f t="shared" ref="AKN8" si="982">CONCATENATE(AKN7,AKN5)</f>
        <v>DentAccidEmergP01</v>
      </c>
      <c r="AKO8" s="175" t="str">
        <f t="shared" ref="AKO8" si="983">CONCATENATE(AKO7,AKO5)</f>
        <v>DentAccidEmergP02</v>
      </c>
      <c r="AKP8" s="175" t="str">
        <f t="shared" ref="AKP8" si="984">CONCATENATE(AKP7,AKP5)</f>
        <v>DentAccidEmergP03</v>
      </c>
      <c r="AKQ8" s="175" t="str">
        <f t="shared" ref="AKQ8" si="985">CONCATENATE(AKQ7,AKQ5)</f>
        <v>DentAccidEmergL01</v>
      </c>
      <c r="AKR8" s="175" t="str">
        <f t="shared" ref="AKR8" si="986">CONCATENATE(AKR7,AKR5)</f>
        <v>DentAccidEmergL02</v>
      </c>
      <c r="AKS8" s="175" t="str">
        <f t="shared" ref="AKS8" si="987">CONCATENATE(AKS7,AKS5)</f>
        <v>DentAccidEmergL03</v>
      </c>
      <c r="AKT8" s="175" t="str">
        <f t="shared" ref="AKT8" si="988">CONCATENATE(AKT7,AKT5)</f>
        <v>DentAccidEmergE01</v>
      </c>
      <c r="AKU8" s="175" t="str">
        <f t="shared" ref="AKU8" si="989">CONCATENATE(AKU7,AKU5)</f>
        <v>DentAccidEmergD01</v>
      </c>
      <c r="AKV8" s="175" t="str">
        <f t="shared" ref="AKV8" si="990">CONCATENATE(AKV7,AKV5)</f>
        <v>DentAccidEmergD02</v>
      </c>
      <c r="AKW8" s="175" t="str">
        <f t="shared" ref="AKW8" si="991">CONCATENATE(AKW7,AKW5)</f>
        <v>DentAccidEmergD03</v>
      </c>
      <c r="AKX8" s="175" t="str">
        <f t="shared" ref="AKX8" si="992">CONCATENATE(AKX7,AKX5)</f>
        <v>DentAccidEmergC01</v>
      </c>
      <c r="AKY8" s="175" t="str">
        <f t="shared" ref="AKY8" si="993">CONCATENATE(AKY7,AKY5)</f>
        <v>DentAccidEmergT01</v>
      </c>
      <c r="AKZ8" s="175" t="str">
        <f t="shared" ref="AKZ8" si="994">CONCATENATE(AKZ7,AKZ5)</f>
        <v>DentAccidEmergR01</v>
      </c>
      <c r="ALA8" s="175" t="str">
        <f t="shared" ref="ALA8" si="995">CONCATENATE(ALA7,ALA5)</f>
        <v>DentAccidEmergR02</v>
      </c>
      <c r="ALB8" s="175" t="str">
        <f t="shared" ref="ALB8" si="996">CONCATENATE(ALB7,ALB5)</f>
        <v>DentAccidEmergR03</v>
      </c>
      <c r="ALC8" s="175" t="str">
        <f t="shared" ref="ALC8" si="997">CONCATENATE(ALC7,ALC5)</f>
        <v>DentAccidEmergR04</v>
      </c>
      <c r="ALD8" s="175" t="str">
        <f t="shared" ref="ALD8" si="998">CONCATENATE(ALD7,ALD5)</f>
        <v/>
      </c>
      <c r="ALE8" s="175" t="str">
        <f t="shared" ref="ALE8" si="999">CONCATENATE(ALE7,ALE5)</f>
        <v>DentSurgM01</v>
      </c>
      <c r="ALF8" s="175" t="str">
        <f t="shared" ref="ALF8" si="1000">CONCATENATE(ALF7,ALF5)</f>
        <v>DentSurgM02</v>
      </c>
      <c r="ALG8" s="175" t="str">
        <f t="shared" ref="ALG8" si="1001">CONCATENATE(ALG7,ALG5)</f>
        <v>DentSurgN01</v>
      </c>
      <c r="ALH8" s="175" t="str">
        <f t="shared" ref="ALH8" si="1002">CONCATENATE(ALH7,ALH5)</f>
        <v>DentSurgN02</v>
      </c>
      <c r="ALI8" s="175" t="str">
        <f t="shared" ref="ALI8" si="1003">CONCATENATE(ALI7,ALI5)</f>
        <v>DentSurgM03</v>
      </c>
      <c r="ALJ8" s="175" t="str">
        <f t="shared" ref="ALJ8" si="1004">CONCATENATE(ALJ7,ALJ5)</f>
        <v>DentSurgP01</v>
      </c>
      <c r="ALK8" s="175" t="str">
        <f t="shared" ref="ALK8" si="1005">CONCATENATE(ALK7,ALK5)</f>
        <v>DentSurgP02</v>
      </c>
      <c r="ALL8" s="175" t="str">
        <f t="shared" ref="ALL8" si="1006">CONCATENATE(ALL7,ALL5)</f>
        <v>DentSurgP03</v>
      </c>
      <c r="ALM8" s="175" t="str">
        <f t="shared" ref="ALM8" si="1007">CONCATENATE(ALM7,ALM5)</f>
        <v>DentSurgL01</v>
      </c>
      <c r="ALN8" s="175" t="str">
        <f t="shared" ref="ALN8" si="1008">CONCATENATE(ALN7,ALN5)</f>
        <v>DentSurgL02</v>
      </c>
      <c r="ALO8" s="175" t="str">
        <f t="shared" ref="ALO8" si="1009">CONCATENATE(ALO7,ALO5)</f>
        <v>DentSurgL03</v>
      </c>
      <c r="ALP8" s="175" t="str">
        <f t="shared" ref="ALP8" si="1010">CONCATENATE(ALP7,ALP5)</f>
        <v>DentSurgE01</v>
      </c>
      <c r="ALQ8" s="175" t="str">
        <f t="shared" ref="ALQ8" si="1011">CONCATENATE(ALQ7,ALQ5)</f>
        <v>DentSurgD01</v>
      </c>
      <c r="ALR8" s="175" t="str">
        <f t="shared" ref="ALR8" si="1012">CONCATENATE(ALR7,ALR5)</f>
        <v>DentSurgD02</v>
      </c>
      <c r="ALS8" s="175" t="str">
        <f t="shared" ref="ALS8" si="1013">CONCATENATE(ALS7,ALS5)</f>
        <v>DentSurgD03</v>
      </c>
      <c r="ALT8" s="175" t="str">
        <f t="shared" ref="ALT8" si="1014">CONCATENATE(ALT7,ALT5)</f>
        <v>DentSurgC01</v>
      </c>
      <c r="ALU8" s="175" t="str">
        <f t="shared" ref="ALU8" si="1015">CONCATENATE(ALU7,ALU5)</f>
        <v>DentSurgT01</v>
      </c>
      <c r="ALV8" s="175" t="str">
        <f t="shared" ref="ALV8" si="1016">CONCATENATE(ALV7,ALV5)</f>
        <v>DentSurgR01</v>
      </c>
      <c r="ALW8" s="175" t="str">
        <f t="shared" ref="ALW8" si="1017">CONCATENATE(ALW7,ALW5)</f>
        <v>DentSurgR02</v>
      </c>
      <c r="ALX8" s="175" t="str">
        <f t="shared" ref="ALX8" si="1018">CONCATENATE(ALX7,ALX5)</f>
        <v>DentSurgR03</v>
      </c>
      <c r="ALY8" s="175" t="str">
        <f t="shared" ref="ALY8" si="1019">CONCATENATE(ALY7,ALY5)</f>
        <v>DentSurgR04</v>
      </c>
      <c r="ALZ8" s="175" t="str">
        <f t="shared" ref="ALZ8" si="1020">CONCATENATE(ALZ7,ALZ5)</f>
        <v/>
      </c>
      <c r="AMA8" s="175" t="str">
        <f t="shared" ref="AMA8" si="1021">CONCATENATE(AMA7,AMA5)</f>
        <v>DentalU5M01</v>
      </c>
      <c r="AMB8" s="175" t="str">
        <f t="shared" ref="AMB8" si="1022">CONCATENATE(AMB7,AMB5)</f>
        <v>DentalU5M02</v>
      </c>
      <c r="AMC8" s="175" t="str">
        <f t="shared" ref="AMC8" si="1023">CONCATENATE(AMC7,AMC5)</f>
        <v>DentalU5N01</v>
      </c>
      <c r="AMD8" s="175" t="str">
        <f t="shared" ref="AMD8" si="1024">CONCATENATE(AMD7,AMD5)</f>
        <v>DentalU5N02</v>
      </c>
      <c r="AME8" s="175" t="str">
        <f t="shared" ref="AME8" si="1025">CONCATENATE(AME7,AME5)</f>
        <v>DentalU5M03</v>
      </c>
      <c r="AMF8" s="175" t="str">
        <f t="shared" ref="AMF8" si="1026">CONCATENATE(AMF7,AMF5)</f>
        <v>DentalU5P01</v>
      </c>
      <c r="AMG8" s="175" t="str">
        <f t="shared" ref="AMG8" si="1027">CONCATENATE(AMG7,AMG5)</f>
        <v>DentalU5P02</v>
      </c>
      <c r="AMH8" s="175" t="str">
        <f t="shared" ref="AMH8" si="1028">CONCATENATE(AMH7,AMH5)</f>
        <v>DentalU5P03</v>
      </c>
      <c r="AMI8" s="175" t="str">
        <f t="shared" ref="AMI8" si="1029">CONCATENATE(AMI7,AMI5)</f>
        <v>DentalU5L01</v>
      </c>
      <c r="AMJ8" s="175" t="str">
        <f t="shared" ref="AMJ8" si="1030">CONCATENATE(AMJ7,AMJ5)</f>
        <v>DentalU5L02</v>
      </c>
      <c r="AMK8" s="175" t="str">
        <f t="shared" ref="AMK8" si="1031">CONCATENATE(AMK7,AMK5)</f>
        <v>DentalU5L03</v>
      </c>
      <c r="AML8" s="175" t="str">
        <f t="shared" ref="AML8" si="1032">CONCATENATE(AML7,AML5)</f>
        <v>DentalU5E01</v>
      </c>
      <c r="AMM8" s="175" t="str">
        <f t="shared" ref="AMM8" si="1033">CONCATENATE(AMM7,AMM5)</f>
        <v>DentalU5D01</v>
      </c>
      <c r="AMN8" s="175" t="str">
        <f t="shared" ref="AMN8" si="1034">CONCATENATE(AMN7,AMN5)</f>
        <v>DentalU5D02</v>
      </c>
      <c r="AMO8" s="175" t="str">
        <f t="shared" ref="AMO8" si="1035">CONCATENATE(AMO7,AMO5)</f>
        <v>DentalU5D03</v>
      </c>
      <c r="AMP8" s="175" t="str">
        <f t="shared" ref="AMP8" si="1036">CONCATENATE(AMP7,AMP5)</f>
        <v>DentalU5C01</v>
      </c>
      <c r="AMQ8" s="175" t="str">
        <f t="shared" ref="AMQ8" si="1037">CONCATENATE(AMQ7,AMQ5)</f>
        <v>DentalU5T01</v>
      </c>
      <c r="AMR8" s="175" t="str">
        <f t="shared" ref="AMR8" si="1038">CONCATENATE(AMR7,AMR5)</f>
        <v>DentalU5R01</v>
      </c>
      <c r="AMS8" s="175" t="str">
        <f t="shared" ref="AMS8" si="1039">CONCATENATE(AMS7,AMS5)</f>
        <v>DentalU5R02</v>
      </c>
      <c r="AMT8" s="175" t="str">
        <f t="shared" ref="AMT8" si="1040">CONCATENATE(AMT7,AMT5)</f>
        <v>DentalU5R03</v>
      </c>
      <c r="AMU8" s="175" t="str">
        <f t="shared" ref="AMU8" si="1041">CONCATENATE(AMU7,AMU5)</f>
        <v>DentalU5R04</v>
      </c>
      <c r="AMV8" s="175" t="str">
        <f t="shared" ref="AMV8" si="1042">CONCATENATE(AMV7,AMV5)</f>
        <v/>
      </c>
      <c r="AMW8" s="175" t="str">
        <f t="shared" ref="AMW8" si="1043">CONCATENATE(AMW7,AMW5)</f>
        <v>DentalO5M01</v>
      </c>
      <c r="AMX8" s="175" t="str">
        <f t="shared" ref="AMX8" si="1044">CONCATENATE(AMX7,AMX5)</f>
        <v>DentalO5M02</v>
      </c>
      <c r="AMY8" s="175" t="str">
        <f t="shared" ref="AMY8" si="1045">CONCATENATE(AMY7,AMY5)</f>
        <v>DentalO5N01</v>
      </c>
      <c r="AMZ8" s="175" t="str">
        <f t="shared" ref="AMZ8" si="1046">CONCATENATE(AMZ7,AMZ5)</f>
        <v>DentalO5N02</v>
      </c>
      <c r="ANA8" s="175" t="str">
        <f t="shared" ref="ANA8" si="1047">CONCATENATE(ANA7,ANA5)</f>
        <v>DentalO5M03</v>
      </c>
      <c r="ANB8" s="175" t="str">
        <f t="shared" ref="ANB8" si="1048">CONCATENATE(ANB7,ANB5)</f>
        <v>DentalO5P01</v>
      </c>
      <c r="ANC8" s="175" t="str">
        <f t="shared" ref="ANC8" si="1049">CONCATENATE(ANC7,ANC5)</f>
        <v>DentalO5P02</v>
      </c>
      <c r="AND8" s="175" t="str">
        <f t="shared" ref="AND8" si="1050">CONCATENATE(AND7,AND5)</f>
        <v>DentalO5P03</v>
      </c>
      <c r="ANE8" s="175" t="str">
        <f t="shared" ref="ANE8" si="1051">CONCATENATE(ANE7,ANE5)</f>
        <v>DentalO5L01</v>
      </c>
      <c r="ANF8" s="175" t="str">
        <f t="shared" ref="ANF8" si="1052">CONCATENATE(ANF7,ANF5)</f>
        <v>DentalO5L02</v>
      </c>
      <c r="ANG8" s="175" t="str">
        <f t="shared" ref="ANG8" si="1053">CONCATENATE(ANG7,ANG5)</f>
        <v>DentalO5L03</v>
      </c>
      <c r="ANH8" s="175" t="str">
        <f t="shared" ref="ANH8" si="1054">CONCATENATE(ANH7,ANH5)</f>
        <v>DentalO5E01</v>
      </c>
      <c r="ANI8" s="175" t="str">
        <f t="shared" ref="ANI8" si="1055">CONCATENATE(ANI7,ANI5)</f>
        <v>DentalO5D01</v>
      </c>
      <c r="ANJ8" s="175" t="str">
        <f t="shared" ref="ANJ8" si="1056">CONCATENATE(ANJ7,ANJ5)</f>
        <v>DentalO5D02</v>
      </c>
      <c r="ANK8" s="175" t="str">
        <f t="shared" ref="ANK8" si="1057">CONCATENATE(ANK7,ANK5)</f>
        <v>DentalO5D03</v>
      </c>
      <c r="ANL8" s="175" t="str">
        <f t="shared" ref="ANL8" si="1058">CONCATENATE(ANL7,ANL5)</f>
        <v>DentalO5C01</v>
      </c>
      <c r="ANM8" s="175" t="str">
        <f t="shared" ref="ANM8" si="1059">CONCATENATE(ANM7,ANM5)</f>
        <v>DentalO5T01</v>
      </c>
      <c r="ANN8" s="175" t="str">
        <f t="shared" ref="ANN8" si="1060">CONCATENATE(ANN7,ANN5)</f>
        <v>DentalO5R01</v>
      </c>
      <c r="ANO8" s="175" t="str">
        <f t="shared" ref="ANO8" si="1061">CONCATENATE(ANO7,ANO5)</f>
        <v>DentalO5R02</v>
      </c>
      <c r="ANP8" s="175" t="str">
        <f t="shared" ref="ANP8" si="1062">CONCATENATE(ANP7,ANP5)</f>
        <v>DentalO5R03</v>
      </c>
      <c r="ANQ8" s="175" t="str">
        <f t="shared" ref="ANQ8" si="1063">CONCATENATE(ANQ7,ANQ5)</f>
        <v>DentalO5R04</v>
      </c>
      <c r="ANR8" s="175" t="str">
        <f t="shared" ref="ANR8" si="1064">CONCATENATE(ANR7,ANR5)</f>
        <v/>
      </c>
      <c r="ANS8" s="175" t="str">
        <f t="shared" ref="ANS8" si="1065">CONCATENATE(ANS7,ANS5)</f>
        <v>MentOPDM01</v>
      </c>
      <c r="ANT8" s="175" t="str">
        <f t="shared" ref="ANT8" si="1066">CONCATENATE(ANT7,ANT5)</f>
        <v>MentOPDM02</v>
      </c>
      <c r="ANU8" s="175" t="str">
        <f t="shared" ref="ANU8" si="1067">CONCATENATE(ANU7,ANU5)</f>
        <v>MentOPDN01</v>
      </c>
      <c r="ANV8" s="175" t="str">
        <f t="shared" ref="ANV8" si="1068">CONCATENATE(ANV7,ANV5)</f>
        <v>MentOPDN02</v>
      </c>
      <c r="ANW8" s="175" t="str">
        <f t="shared" ref="ANW8" si="1069">CONCATENATE(ANW7,ANW5)</f>
        <v>MentOPDM03</v>
      </c>
      <c r="ANX8" s="175" t="str">
        <f t="shared" ref="ANX8" si="1070">CONCATENATE(ANX7,ANX5)</f>
        <v>MentOPDP01</v>
      </c>
      <c r="ANY8" s="175" t="str">
        <f t="shared" ref="ANY8" si="1071">CONCATENATE(ANY7,ANY5)</f>
        <v>MentOPDP02</v>
      </c>
      <c r="ANZ8" s="175" t="str">
        <f t="shared" ref="ANZ8" si="1072">CONCATENATE(ANZ7,ANZ5)</f>
        <v>MentOPDP03</v>
      </c>
      <c r="AOA8" s="175" t="str">
        <f t="shared" ref="AOA8" si="1073">CONCATENATE(AOA7,AOA5)</f>
        <v>MentOPDL01</v>
      </c>
      <c r="AOB8" s="175" t="str">
        <f t="shared" ref="AOB8" si="1074">CONCATENATE(AOB7,AOB5)</f>
        <v>MentOPDL02</v>
      </c>
      <c r="AOC8" s="175" t="str">
        <f t="shared" ref="AOC8" si="1075">CONCATENATE(AOC7,AOC5)</f>
        <v>MentOPDL03</v>
      </c>
      <c r="AOD8" s="175" t="str">
        <f t="shared" ref="AOD8" si="1076">CONCATENATE(AOD7,AOD5)</f>
        <v>MentOPDE01</v>
      </c>
      <c r="AOE8" s="175" t="str">
        <f t="shared" ref="AOE8" si="1077">CONCATENATE(AOE7,AOE5)</f>
        <v>MentOPDD01</v>
      </c>
      <c r="AOF8" s="175" t="str">
        <f t="shared" ref="AOF8" si="1078">CONCATENATE(AOF7,AOF5)</f>
        <v>MentOPDD02</v>
      </c>
      <c r="AOG8" s="175" t="str">
        <f t="shared" ref="AOG8" si="1079">CONCATENATE(AOG7,AOG5)</f>
        <v>MentOPDD03</v>
      </c>
      <c r="AOH8" s="175" t="str">
        <f t="shared" ref="AOH8" si="1080">CONCATENATE(AOH7,AOH5)</f>
        <v>MentOPDC01</v>
      </c>
      <c r="AOI8" s="175" t="str">
        <f t="shared" ref="AOI8" si="1081">CONCATENATE(AOI7,AOI5)</f>
        <v>MentOPDT01</v>
      </c>
      <c r="AOJ8" s="175" t="str">
        <f t="shared" ref="AOJ8" si="1082">CONCATENATE(AOJ7,AOJ5)</f>
        <v>MentOPDR01</v>
      </c>
      <c r="AOK8" s="175" t="str">
        <f t="shared" ref="AOK8" si="1083">CONCATENATE(AOK7,AOK5)</f>
        <v>MentOPDR02</v>
      </c>
      <c r="AOL8" s="175" t="str">
        <f t="shared" ref="AOL8" si="1084">CONCATENATE(AOL7,AOL5)</f>
        <v>MentOPDR03</v>
      </c>
      <c r="AOM8" s="175" t="str">
        <f t="shared" ref="AOM8" si="1085">CONCATENATE(AOM7,AOM5)</f>
        <v>MentOPDR04</v>
      </c>
      <c r="AON8" s="175" t="str">
        <f t="shared" ref="AON8" si="1086">CONCATENATE(AON7,AON5)</f>
        <v/>
      </c>
      <c r="AOO8" s="175" t="str">
        <f t="shared" ref="AOO8" si="1087">CONCATENATE(AOO7,AOO5)</f>
        <v>MentClinicM01</v>
      </c>
      <c r="AOP8" s="175" t="str">
        <f t="shared" ref="AOP8" si="1088">CONCATENATE(AOP7,AOP5)</f>
        <v>MentClinicM02</v>
      </c>
      <c r="AOQ8" s="175" t="str">
        <f t="shared" ref="AOQ8" si="1089">CONCATENATE(AOQ7,AOQ5)</f>
        <v>MentClinicN01</v>
      </c>
      <c r="AOR8" s="175" t="str">
        <f t="shared" ref="AOR8" si="1090">CONCATENATE(AOR7,AOR5)</f>
        <v>MentClinicN02</v>
      </c>
      <c r="AOS8" s="175" t="str">
        <f t="shared" ref="AOS8" si="1091">CONCATENATE(AOS7,AOS5)</f>
        <v>MentClinicM03</v>
      </c>
      <c r="AOT8" s="175" t="str">
        <f t="shared" ref="AOT8" si="1092">CONCATENATE(AOT7,AOT5)</f>
        <v>MentClinicP01</v>
      </c>
      <c r="AOU8" s="175" t="str">
        <f t="shared" ref="AOU8" si="1093">CONCATENATE(AOU7,AOU5)</f>
        <v>MentClinicP02</v>
      </c>
      <c r="AOV8" s="175" t="str">
        <f t="shared" ref="AOV8" si="1094">CONCATENATE(AOV7,AOV5)</f>
        <v>MentClinicP03</v>
      </c>
      <c r="AOW8" s="175" t="str">
        <f t="shared" ref="AOW8" si="1095">CONCATENATE(AOW7,AOW5)</f>
        <v>MentClinicL01</v>
      </c>
      <c r="AOX8" s="175" t="str">
        <f t="shared" ref="AOX8" si="1096">CONCATENATE(AOX7,AOX5)</f>
        <v>MentClinicL02</v>
      </c>
      <c r="AOY8" s="175" t="str">
        <f t="shared" ref="AOY8" si="1097">CONCATENATE(AOY7,AOY5)</f>
        <v>MentClinicL03</v>
      </c>
      <c r="AOZ8" s="175" t="str">
        <f t="shared" ref="AOZ8" si="1098">CONCATENATE(AOZ7,AOZ5)</f>
        <v>MentClinicE01</v>
      </c>
      <c r="APA8" s="175" t="str">
        <f t="shared" ref="APA8" si="1099">CONCATENATE(APA7,APA5)</f>
        <v>MentClinicD01</v>
      </c>
      <c r="APB8" s="175" t="str">
        <f t="shared" ref="APB8" si="1100">CONCATENATE(APB7,APB5)</f>
        <v>MentClinicD02</v>
      </c>
      <c r="APC8" s="175" t="str">
        <f t="shared" ref="APC8" si="1101">CONCATENATE(APC7,APC5)</f>
        <v>MentClinicD03</v>
      </c>
      <c r="APD8" s="175" t="str">
        <f t="shared" ref="APD8" si="1102">CONCATENATE(APD7,APD5)</f>
        <v>MentClinicC01</v>
      </c>
      <c r="APE8" s="175" t="str">
        <f t="shared" ref="APE8" si="1103">CONCATENATE(APE7,APE5)</f>
        <v>MentClinicT01</v>
      </c>
      <c r="APF8" s="175" t="str">
        <f t="shared" ref="APF8" si="1104">CONCATENATE(APF7,APF5)</f>
        <v>MentClinicR01</v>
      </c>
      <c r="APG8" s="175" t="str">
        <f t="shared" ref="APG8" si="1105">CONCATENATE(APG7,APG5)</f>
        <v>MentClinicR02</v>
      </c>
      <c r="APH8" s="175" t="str">
        <f t="shared" ref="APH8" si="1106">CONCATENATE(APH7,APH5)</f>
        <v>MentClinicR03</v>
      </c>
      <c r="API8" s="175" t="str">
        <f t="shared" ref="API8" si="1107">CONCATENATE(API7,API5)</f>
        <v>MentClinicR04</v>
      </c>
    </row>
    <row r="9" spans="1:1101" s="151" customFormat="1" ht="28.5" customHeight="1" thickBot="1">
      <c r="A9" s="162" t="s">
        <v>887</v>
      </c>
      <c r="B9" s="163" t="s">
        <v>202</v>
      </c>
      <c r="C9" s="164" t="str">
        <f t="shared" ref="C9:W9" si="1108">CONCATENATE(C5,"_",C7)</f>
        <v>M01_InpatientDays</v>
      </c>
      <c r="D9" s="165" t="str">
        <f t="shared" si="1108"/>
        <v>M02_InpatientDays</v>
      </c>
      <c r="E9" s="165" t="str">
        <f t="shared" si="1108"/>
        <v>N01_InpatientDays</v>
      </c>
      <c r="F9" s="165" t="str">
        <f t="shared" si="1108"/>
        <v>N02_InpatientDays</v>
      </c>
      <c r="G9" s="165" t="str">
        <f t="shared" si="1108"/>
        <v>M03_InpatientDays</v>
      </c>
      <c r="H9" s="165" t="str">
        <f t="shared" si="1108"/>
        <v>P01_InpatientDays</v>
      </c>
      <c r="I9" s="165" t="str">
        <f t="shared" si="1108"/>
        <v>P02_InpatientDays</v>
      </c>
      <c r="J9" s="165" t="str">
        <f t="shared" si="1108"/>
        <v>P03_InpatientDays</v>
      </c>
      <c r="K9" s="165" t="str">
        <f t="shared" si="1108"/>
        <v>L01_InpatientDays</v>
      </c>
      <c r="L9" s="165" t="str">
        <f t="shared" si="1108"/>
        <v>L02_InpatientDays</v>
      </c>
      <c r="M9" s="165" t="str">
        <f t="shared" si="1108"/>
        <v>L03_InpatientDays</v>
      </c>
      <c r="N9" s="165" t="str">
        <f t="shared" si="1108"/>
        <v>E01_InpatientDays</v>
      </c>
      <c r="O9" s="165" t="str">
        <f t="shared" si="1108"/>
        <v>D01_InpatientDays</v>
      </c>
      <c r="P9" s="165" t="str">
        <f t="shared" si="1108"/>
        <v>D02_InpatientDays</v>
      </c>
      <c r="Q9" s="165" t="str">
        <f t="shared" si="1108"/>
        <v>D03_InpatientDays</v>
      </c>
      <c r="R9" s="165" t="str">
        <f t="shared" si="1108"/>
        <v>C01_InpatientDays</v>
      </c>
      <c r="S9" s="165" t="str">
        <f t="shared" si="1108"/>
        <v>T01_InpatientDays</v>
      </c>
      <c r="T9" s="165" t="str">
        <f t="shared" si="1108"/>
        <v>R01_InpatientDays</v>
      </c>
      <c r="U9" s="165" t="str">
        <f t="shared" si="1108"/>
        <v>R02_InpatientDays</v>
      </c>
      <c r="V9" s="165" t="str">
        <f t="shared" si="1108"/>
        <v>R03_InpatientDays</v>
      </c>
      <c r="W9" s="166" t="str">
        <f t="shared" si="1108"/>
        <v>R04_InpatientDays</v>
      </c>
      <c r="X9" s="34"/>
      <c r="Y9" s="164" t="str">
        <f>CONCATENATE(Y5,"_",Y7)</f>
        <v>M01_IPAdmission</v>
      </c>
      <c r="Z9" s="165" t="str">
        <f t="shared" ref="Z9:AS9" si="1109">CONCATENATE(Z5,"_",Z7)</f>
        <v>M02_IPAdmission</v>
      </c>
      <c r="AA9" s="165" t="str">
        <f t="shared" si="1109"/>
        <v>N01_IPAdmission</v>
      </c>
      <c r="AB9" s="165" t="str">
        <f t="shared" si="1109"/>
        <v>N02_IPAdmission</v>
      </c>
      <c r="AC9" s="165" t="str">
        <f t="shared" si="1109"/>
        <v>M03_IPAdmission</v>
      </c>
      <c r="AD9" s="165" t="str">
        <f t="shared" si="1109"/>
        <v>P01_IPAdmission</v>
      </c>
      <c r="AE9" s="165" t="str">
        <f t="shared" si="1109"/>
        <v>P02_IPAdmission</v>
      </c>
      <c r="AF9" s="165" t="str">
        <f t="shared" si="1109"/>
        <v>P03_IPAdmission</v>
      </c>
      <c r="AG9" s="165" t="str">
        <f t="shared" si="1109"/>
        <v>L01_IPAdmission</v>
      </c>
      <c r="AH9" s="165" t="str">
        <f t="shared" si="1109"/>
        <v>L02_IPAdmission</v>
      </c>
      <c r="AI9" s="165" t="str">
        <f t="shared" si="1109"/>
        <v>L03_IPAdmission</v>
      </c>
      <c r="AJ9" s="165" t="str">
        <f t="shared" si="1109"/>
        <v>E01_IPAdmission</v>
      </c>
      <c r="AK9" s="165" t="str">
        <f t="shared" si="1109"/>
        <v>D01_IPAdmission</v>
      </c>
      <c r="AL9" s="165" t="str">
        <f t="shared" si="1109"/>
        <v>D02_IPAdmission</v>
      </c>
      <c r="AM9" s="165" t="str">
        <f t="shared" si="1109"/>
        <v>D03_IPAdmission</v>
      </c>
      <c r="AN9" s="165" t="str">
        <f t="shared" si="1109"/>
        <v>C01_IPAdmission</v>
      </c>
      <c r="AO9" s="165" t="str">
        <f t="shared" si="1109"/>
        <v>T01_IPAdmission</v>
      </c>
      <c r="AP9" s="165" t="str">
        <f t="shared" si="1109"/>
        <v>R01_IPAdmission</v>
      </c>
      <c r="AQ9" s="165" t="str">
        <f t="shared" si="1109"/>
        <v>R02_IPAdmission</v>
      </c>
      <c r="AR9" s="165" t="str">
        <f t="shared" si="1109"/>
        <v>R03_IPAdmission</v>
      </c>
      <c r="AS9" s="166" t="str">
        <f t="shared" si="1109"/>
        <v>R04_IPAdmission</v>
      </c>
      <c r="AT9" s="34"/>
      <c r="AU9" s="164" t="str">
        <f t="shared" ref="AU9:CK9" si="1110">CONCATENATE(AU5,"_",AU7)</f>
        <v>M01_Under5OPD</v>
      </c>
      <c r="AV9" s="165" t="str">
        <f t="shared" si="1110"/>
        <v>M02_Under5OPD</v>
      </c>
      <c r="AW9" s="165" t="str">
        <f t="shared" si="1110"/>
        <v>N01_Under5OPD</v>
      </c>
      <c r="AX9" s="165" t="str">
        <f t="shared" si="1110"/>
        <v>N02_Under5OPD</v>
      </c>
      <c r="AY9" s="165" t="str">
        <f t="shared" si="1110"/>
        <v>M03_Under5OPD</v>
      </c>
      <c r="AZ9" s="165" t="str">
        <f t="shared" si="1110"/>
        <v>P01_Under5OPD</v>
      </c>
      <c r="BA9" s="165" t="str">
        <f t="shared" si="1110"/>
        <v>P02_Under5OPD</v>
      </c>
      <c r="BB9" s="165" t="str">
        <f t="shared" si="1110"/>
        <v>P03_Under5OPD</v>
      </c>
      <c r="BC9" s="165" t="str">
        <f t="shared" si="1110"/>
        <v>L01_Under5OPD</v>
      </c>
      <c r="BD9" s="165" t="str">
        <f t="shared" si="1110"/>
        <v>L02_Under5OPD</v>
      </c>
      <c r="BE9" s="165" t="str">
        <f t="shared" si="1110"/>
        <v>L03_Under5OPD</v>
      </c>
      <c r="BF9" s="165" t="str">
        <f t="shared" si="1110"/>
        <v>E01_Under5OPD</v>
      </c>
      <c r="BG9" s="165" t="str">
        <f t="shared" si="1110"/>
        <v>D01_Under5OPD</v>
      </c>
      <c r="BH9" s="165" t="str">
        <f t="shared" si="1110"/>
        <v>D02_Under5OPD</v>
      </c>
      <c r="BI9" s="165" t="str">
        <f t="shared" si="1110"/>
        <v>D03_Under5OPD</v>
      </c>
      <c r="BJ9" s="165" t="str">
        <f t="shared" si="1110"/>
        <v>C01_Under5OPD</v>
      </c>
      <c r="BK9" s="165" t="str">
        <f t="shared" si="1110"/>
        <v>T01_Under5OPD</v>
      </c>
      <c r="BL9" s="165" t="str">
        <f t="shared" si="1110"/>
        <v>R01_Under5OPD</v>
      </c>
      <c r="BM9" s="165" t="str">
        <f t="shared" si="1110"/>
        <v>R02_Under5OPD</v>
      </c>
      <c r="BN9" s="165" t="str">
        <f t="shared" si="1110"/>
        <v>R03_Under5OPD</v>
      </c>
      <c r="BO9" s="166" t="str">
        <f t="shared" si="1110"/>
        <v>R04_Under5OPD</v>
      </c>
      <c r="BP9" s="34"/>
      <c r="BQ9" s="164" t="str">
        <f t="shared" si="1110"/>
        <v>M01_Over5OPD</v>
      </c>
      <c r="BR9" s="165" t="str">
        <f t="shared" si="1110"/>
        <v>M02_Over5OPD</v>
      </c>
      <c r="BS9" s="165" t="str">
        <f t="shared" si="1110"/>
        <v>N01_Over5OPD</v>
      </c>
      <c r="BT9" s="165" t="str">
        <f t="shared" si="1110"/>
        <v>N02_Over5OPD</v>
      </c>
      <c r="BU9" s="165" t="str">
        <f t="shared" si="1110"/>
        <v>M03_Over5OPD</v>
      </c>
      <c r="BV9" s="165" t="str">
        <f t="shared" si="1110"/>
        <v>P01_Over5OPD</v>
      </c>
      <c r="BW9" s="165" t="str">
        <f t="shared" si="1110"/>
        <v>P02_Over5OPD</v>
      </c>
      <c r="BX9" s="165" t="str">
        <f t="shared" si="1110"/>
        <v>P03_Over5OPD</v>
      </c>
      <c r="BY9" s="165" t="str">
        <f t="shared" si="1110"/>
        <v>L01_Over5OPD</v>
      </c>
      <c r="BZ9" s="165" t="str">
        <f t="shared" si="1110"/>
        <v>L02_Over5OPD</v>
      </c>
      <c r="CA9" s="165" t="str">
        <f t="shared" si="1110"/>
        <v>L03_Over5OPD</v>
      </c>
      <c r="CB9" s="165" t="str">
        <f t="shared" si="1110"/>
        <v>E01_Over5OPD</v>
      </c>
      <c r="CC9" s="165" t="str">
        <f t="shared" si="1110"/>
        <v>D01_Over5OPD</v>
      </c>
      <c r="CD9" s="165" t="str">
        <f t="shared" si="1110"/>
        <v>D02_Over5OPD</v>
      </c>
      <c r="CE9" s="165" t="str">
        <f t="shared" si="1110"/>
        <v>D03_Over5OPD</v>
      </c>
      <c r="CF9" s="165" t="str">
        <f t="shared" si="1110"/>
        <v>C01_Over5OPD</v>
      </c>
      <c r="CG9" s="165" t="str">
        <f t="shared" si="1110"/>
        <v>T01_Over5OPD</v>
      </c>
      <c r="CH9" s="165" t="str">
        <f t="shared" si="1110"/>
        <v>R01_Over5OPD</v>
      </c>
      <c r="CI9" s="165" t="str">
        <f t="shared" si="1110"/>
        <v>R02_Over5OPD</v>
      </c>
      <c r="CJ9" s="165" t="str">
        <f t="shared" si="1110"/>
        <v>R03_Over5OPD</v>
      </c>
      <c r="CK9" s="166" t="str">
        <f t="shared" si="1110"/>
        <v>R04_Over5OPD</v>
      </c>
      <c r="CL9" s="34"/>
      <c r="CM9" s="164" t="str">
        <f t="shared" ref="CM9:DG9" si="1111">CONCATENATE(CM5,"_",CM7)</f>
        <v>M01_NormalDelivery</v>
      </c>
      <c r="CN9" s="165" t="str">
        <f t="shared" si="1111"/>
        <v>M02_NormalDelivery</v>
      </c>
      <c r="CO9" s="165" t="str">
        <f t="shared" si="1111"/>
        <v>N01_NormalDelivery</v>
      </c>
      <c r="CP9" s="165" t="str">
        <f t="shared" si="1111"/>
        <v>N02_NormalDelivery</v>
      </c>
      <c r="CQ9" s="165" t="str">
        <f t="shared" si="1111"/>
        <v>M03_NormalDelivery</v>
      </c>
      <c r="CR9" s="165" t="str">
        <f t="shared" si="1111"/>
        <v>P01_NormalDelivery</v>
      </c>
      <c r="CS9" s="165" t="str">
        <f t="shared" si="1111"/>
        <v>P02_NormalDelivery</v>
      </c>
      <c r="CT9" s="165" t="str">
        <f t="shared" si="1111"/>
        <v>P03_NormalDelivery</v>
      </c>
      <c r="CU9" s="165" t="str">
        <f t="shared" si="1111"/>
        <v>L01_NormalDelivery</v>
      </c>
      <c r="CV9" s="165" t="str">
        <f t="shared" si="1111"/>
        <v>L02_NormalDelivery</v>
      </c>
      <c r="CW9" s="165" t="str">
        <f t="shared" si="1111"/>
        <v>L03_NormalDelivery</v>
      </c>
      <c r="CX9" s="165" t="str">
        <f t="shared" si="1111"/>
        <v>E01_NormalDelivery</v>
      </c>
      <c r="CY9" s="165" t="str">
        <f t="shared" si="1111"/>
        <v>D01_NormalDelivery</v>
      </c>
      <c r="CZ9" s="165" t="str">
        <f t="shared" si="1111"/>
        <v>D02_NormalDelivery</v>
      </c>
      <c r="DA9" s="165" t="str">
        <f t="shared" si="1111"/>
        <v>D03_NormalDelivery</v>
      </c>
      <c r="DB9" s="165" t="str">
        <f t="shared" si="1111"/>
        <v>C01_NormalDelivery</v>
      </c>
      <c r="DC9" s="165" t="str">
        <f t="shared" si="1111"/>
        <v>T01_NormalDelivery</v>
      </c>
      <c r="DD9" s="165" t="str">
        <f t="shared" si="1111"/>
        <v>R01_NormalDelivery</v>
      </c>
      <c r="DE9" s="165" t="str">
        <f t="shared" si="1111"/>
        <v>R02_NormalDelivery</v>
      </c>
      <c r="DF9" s="165" t="str">
        <f t="shared" si="1111"/>
        <v>R03_NormalDelivery</v>
      </c>
      <c r="DG9" s="166" t="str">
        <f t="shared" si="1111"/>
        <v>R04_NormalDelivery</v>
      </c>
      <c r="DH9" s="34"/>
      <c r="DI9" s="164" t="str">
        <f t="shared" ref="DI9:EC9" si="1112">CONCATENATE(DI5,"_",DI7)</f>
        <v>M01_CompDelivery</v>
      </c>
      <c r="DJ9" s="165" t="str">
        <f t="shared" si="1112"/>
        <v>M02_CompDelivery</v>
      </c>
      <c r="DK9" s="165" t="str">
        <f t="shared" si="1112"/>
        <v>N01_CompDelivery</v>
      </c>
      <c r="DL9" s="165" t="str">
        <f t="shared" si="1112"/>
        <v>N02_CompDelivery</v>
      </c>
      <c r="DM9" s="165" t="str">
        <f t="shared" si="1112"/>
        <v>M03_CompDelivery</v>
      </c>
      <c r="DN9" s="165" t="str">
        <f t="shared" si="1112"/>
        <v>P01_CompDelivery</v>
      </c>
      <c r="DO9" s="165" t="str">
        <f t="shared" si="1112"/>
        <v>P02_CompDelivery</v>
      </c>
      <c r="DP9" s="165" t="str">
        <f t="shared" si="1112"/>
        <v>P03_CompDelivery</v>
      </c>
      <c r="DQ9" s="165" t="str">
        <f t="shared" si="1112"/>
        <v>L01_CompDelivery</v>
      </c>
      <c r="DR9" s="165" t="str">
        <f t="shared" si="1112"/>
        <v>L02_CompDelivery</v>
      </c>
      <c r="DS9" s="165" t="str">
        <f t="shared" si="1112"/>
        <v>L03_CompDelivery</v>
      </c>
      <c r="DT9" s="165" t="str">
        <f t="shared" si="1112"/>
        <v>E01_CompDelivery</v>
      </c>
      <c r="DU9" s="165" t="str">
        <f t="shared" si="1112"/>
        <v>D01_CompDelivery</v>
      </c>
      <c r="DV9" s="165" t="str">
        <f t="shared" si="1112"/>
        <v>D02_CompDelivery</v>
      </c>
      <c r="DW9" s="165" t="str">
        <f t="shared" si="1112"/>
        <v>D03_CompDelivery</v>
      </c>
      <c r="DX9" s="165" t="str">
        <f t="shared" si="1112"/>
        <v>C01_CompDelivery</v>
      </c>
      <c r="DY9" s="165" t="str">
        <f t="shared" si="1112"/>
        <v>T01_CompDelivery</v>
      </c>
      <c r="DZ9" s="165" t="str">
        <f t="shared" si="1112"/>
        <v>R01_CompDelivery</v>
      </c>
      <c r="EA9" s="165" t="str">
        <f t="shared" si="1112"/>
        <v>R02_CompDelivery</v>
      </c>
      <c r="EB9" s="165" t="str">
        <f t="shared" si="1112"/>
        <v>R03_CompDelivery</v>
      </c>
      <c r="EC9" s="166" t="str">
        <f t="shared" si="1112"/>
        <v>R04_CompDelivery</v>
      </c>
      <c r="ED9" s="34"/>
      <c r="EE9" s="164" t="str">
        <f t="shared" ref="EE9:EY9" si="1113">CONCATENATE(EE5,"_",EE7)</f>
        <v>M01_Csection</v>
      </c>
      <c r="EF9" s="165" t="str">
        <f t="shared" si="1113"/>
        <v>M02_Csection</v>
      </c>
      <c r="EG9" s="165" t="str">
        <f t="shared" si="1113"/>
        <v>N01_Csection</v>
      </c>
      <c r="EH9" s="165" t="str">
        <f t="shared" si="1113"/>
        <v>N02_Csection</v>
      </c>
      <c r="EI9" s="165" t="str">
        <f t="shared" si="1113"/>
        <v>M03_Csection</v>
      </c>
      <c r="EJ9" s="165" t="str">
        <f t="shared" si="1113"/>
        <v>P01_Csection</v>
      </c>
      <c r="EK9" s="165" t="str">
        <f t="shared" si="1113"/>
        <v>P02_Csection</v>
      </c>
      <c r="EL9" s="165" t="str">
        <f t="shared" si="1113"/>
        <v>P03_Csection</v>
      </c>
      <c r="EM9" s="165" t="str">
        <f t="shared" si="1113"/>
        <v>L01_Csection</v>
      </c>
      <c r="EN9" s="165" t="str">
        <f t="shared" si="1113"/>
        <v>L02_Csection</v>
      </c>
      <c r="EO9" s="165" t="str">
        <f t="shared" si="1113"/>
        <v>L03_Csection</v>
      </c>
      <c r="EP9" s="165" t="str">
        <f t="shared" si="1113"/>
        <v>E01_Csection</v>
      </c>
      <c r="EQ9" s="165" t="str">
        <f t="shared" si="1113"/>
        <v>D01_Csection</v>
      </c>
      <c r="ER9" s="165" t="str">
        <f t="shared" si="1113"/>
        <v>D02_Csection</v>
      </c>
      <c r="ES9" s="165" t="str">
        <f t="shared" si="1113"/>
        <v>D03_Csection</v>
      </c>
      <c r="ET9" s="165" t="str">
        <f t="shared" si="1113"/>
        <v>C01_Csection</v>
      </c>
      <c r="EU9" s="165" t="str">
        <f t="shared" si="1113"/>
        <v>T01_Csection</v>
      </c>
      <c r="EV9" s="165" t="str">
        <f t="shared" si="1113"/>
        <v>R01_Csection</v>
      </c>
      <c r="EW9" s="165" t="str">
        <f t="shared" si="1113"/>
        <v>R02_Csection</v>
      </c>
      <c r="EX9" s="165" t="str">
        <f t="shared" si="1113"/>
        <v>R03_Csection</v>
      </c>
      <c r="EY9" s="166" t="str">
        <f t="shared" si="1113"/>
        <v>R04_Csection</v>
      </c>
      <c r="EZ9" s="34"/>
      <c r="FA9" s="164" t="str">
        <f t="shared" ref="FA9:FU9" si="1114">CONCATENATE(FA5,"_",FA7)</f>
        <v>M01_FamPlan</v>
      </c>
      <c r="FB9" s="165" t="str">
        <f t="shared" si="1114"/>
        <v>M02_FamPlan</v>
      </c>
      <c r="FC9" s="165" t="str">
        <f t="shared" si="1114"/>
        <v>N01_FamPlan</v>
      </c>
      <c r="FD9" s="165" t="str">
        <f t="shared" si="1114"/>
        <v>N02_FamPlan</v>
      </c>
      <c r="FE9" s="165" t="str">
        <f t="shared" si="1114"/>
        <v>M03_FamPlan</v>
      </c>
      <c r="FF9" s="165" t="str">
        <f t="shared" si="1114"/>
        <v>P01_FamPlan</v>
      </c>
      <c r="FG9" s="165" t="str">
        <f t="shared" si="1114"/>
        <v>P02_FamPlan</v>
      </c>
      <c r="FH9" s="165" t="str">
        <f t="shared" si="1114"/>
        <v>P03_FamPlan</v>
      </c>
      <c r="FI9" s="165" t="str">
        <f t="shared" si="1114"/>
        <v>L01_FamPlan</v>
      </c>
      <c r="FJ9" s="165" t="str">
        <f t="shared" si="1114"/>
        <v>L02_FamPlan</v>
      </c>
      <c r="FK9" s="165" t="str">
        <f t="shared" si="1114"/>
        <v>L03_FamPlan</v>
      </c>
      <c r="FL9" s="165" t="str">
        <f t="shared" si="1114"/>
        <v>E01_FamPlan</v>
      </c>
      <c r="FM9" s="165" t="str">
        <f t="shared" si="1114"/>
        <v>D01_FamPlan</v>
      </c>
      <c r="FN9" s="165" t="str">
        <f t="shared" si="1114"/>
        <v>D02_FamPlan</v>
      </c>
      <c r="FO9" s="165" t="str">
        <f t="shared" si="1114"/>
        <v>D03_FamPlan</v>
      </c>
      <c r="FP9" s="165" t="str">
        <f t="shared" si="1114"/>
        <v>C01_FamPlan</v>
      </c>
      <c r="FQ9" s="165" t="str">
        <f t="shared" si="1114"/>
        <v>T01_FamPlan</v>
      </c>
      <c r="FR9" s="165" t="str">
        <f t="shared" si="1114"/>
        <v>R01_FamPlan</v>
      </c>
      <c r="FS9" s="165" t="str">
        <f t="shared" si="1114"/>
        <v>R02_FamPlan</v>
      </c>
      <c r="FT9" s="165" t="str">
        <f t="shared" si="1114"/>
        <v>R03_FamPlan</v>
      </c>
      <c r="FU9" s="166" t="str">
        <f t="shared" si="1114"/>
        <v>R04_FamPlan</v>
      </c>
      <c r="FV9" s="165"/>
      <c r="FW9" s="164" t="str">
        <f t="shared" ref="FW9:HM9" si="1115">CONCATENATE(FW5,"_",FW7)</f>
        <v>M01_AntenatalFirst</v>
      </c>
      <c r="FX9" s="165" t="str">
        <f t="shared" si="1115"/>
        <v>M02_AntenatalFirst</v>
      </c>
      <c r="FY9" s="165" t="str">
        <f t="shared" si="1115"/>
        <v>N01_AntenatalFirst</v>
      </c>
      <c r="FZ9" s="165" t="str">
        <f t="shared" si="1115"/>
        <v>N02_AntenatalFirst</v>
      </c>
      <c r="GA9" s="165" t="str">
        <f t="shared" si="1115"/>
        <v>M03_AntenatalFirst</v>
      </c>
      <c r="GB9" s="165" t="str">
        <f t="shared" si="1115"/>
        <v>P01_AntenatalFirst</v>
      </c>
      <c r="GC9" s="165" t="str">
        <f t="shared" si="1115"/>
        <v>P02_AntenatalFirst</v>
      </c>
      <c r="GD9" s="165" t="str">
        <f t="shared" si="1115"/>
        <v>P03_AntenatalFirst</v>
      </c>
      <c r="GE9" s="165" t="str">
        <f t="shared" si="1115"/>
        <v>L01_AntenatalFirst</v>
      </c>
      <c r="GF9" s="165" t="str">
        <f t="shared" si="1115"/>
        <v>L02_AntenatalFirst</v>
      </c>
      <c r="GG9" s="165" t="str">
        <f t="shared" si="1115"/>
        <v>L03_AntenatalFirst</v>
      </c>
      <c r="GH9" s="165" t="str">
        <f t="shared" si="1115"/>
        <v>E01_AntenatalFirst</v>
      </c>
      <c r="GI9" s="165" t="str">
        <f t="shared" si="1115"/>
        <v>D01_AntenatalFirst</v>
      </c>
      <c r="GJ9" s="165" t="str">
        <f t="shared" si="1115"/>
        <v>D02_AntenatalFirst</v>
      </c>
      <c r="GK9" s="165" t="str">
        <f t="shared" si="1115"/>
        <v>D03_AntenatalFirst</v>
      </c>
      <c r="GL9" s="165" t="str">
        <f t="shared" si="1115"/>
        <v>C01_AntenatalFirst</v>
      </c>
      <c r="GM9" s="165" t="str">
        <f t="shared" si="1115"/>
        <v>T01_AntenatalFirst</v>
      </c>
      <c r="GN9" s="165" t="str">
        <f t="shared" si="1115"/>
        <v>R01_AntenatalFirst</v>
      </c>
      <c r="GO9" s="165" t="str">
        <f t="shared" si="1115"/>
        <v>R02_AntenatalFirst</v>
      </c>
      <c r="GP9" s="165" t="str">
        <f t="shared" si="1115"/>
        <v>R03_AntenatalFirst</v>
      </c>
      <c r="GQ9" s="166" t="str">
        <f t="shared" si="1115"/>
        <v>R04_AntenatalFirst</v>
      </c>
      <c r="GR9" s="34"/>
      <c r="GS9" s="164" t="str">
        <f t="shared" si="1115"/>
        <v>M01_ANCSubsequent</v>
      </c>
      <c r="GT9" s="165" t="str">
        <f t="shared" si="1115"/>
        <v>M02_ANCSubsequent</v>
      </c>
      <c r="GU9" s="165" t="str">
        <f t="shared" si="1115"/>
        <v>N01_ANCSubsequent</v>
      </c>
      <c r="GV9" s="165" t="str">
        <f t="shared" si="1115"/>
        <v>N02_ANCSubsequent</v>
      </c>
      <c r="GW9" s="165" t="str">
        <f t="shared" si="1115"/>
        <v>M03_ANCSubsequent</v>
      </c>
      <c r="GX9" s="165" t="str">
        <f t="shared" si="1115"/>
        <v>P01_ANCSubsequent</v>
      </c>
      <c r="GY9" s="165" t="str">
        <f t="shared" si="1115"/>
        <v>P02_ANCSubsequent</v>
      </c>
      <c r="GZ9" s="165" t="str">
        <f t="shared" si="1115"/>
        <v>P03_ANCSubsequent</v>
      </c>
      <c r="HA9" s="165" t="str">
        <f t="shared" si="1115"/>
        <v>L01_ANCSubsequent</v>
      </c>
      <c r="HB9" s="165" t="str">
        <f t="shared" si="1115"/>
        <v>L02_ANCSubsequent</v>
      </c>
      <c r="HC9" s="165" t="str">
        <f t="shared" si="1115"/>
        <v>L03_ANCSubsequent</v>
      </c>
      <c r="HD9" s="165" t="str">
        <f t="shared" si="1115"/>
        <v>E01_ANCSubsequent</v>
      </c>
      <c r="HE9" s="165" t="str">
        <f t="shared" si="1115"/>
        <v>D01_ANCSubsequent</v>
      </c>
      <c r="HF9" s="165" t="str">
        <f t="shared" si="1115"/>
        <v>D02_ANCSubsequent</v>
      </c>
      <c r="HG9" s="165" t="str">
        <f t="shared" si="1115"/>
        <v>D03_ANCSubsequent</v>
      </c>
      <c r="HH9" s="165" t="str">
        <f t="shared" si="1115"/>
        <v>C01_ANCSubsequent</v>
      </c>
      <c r="HI9" s="165" t="str">
        <f t="shared" si="1115"/>
        <v>T01_ANCSubsequent</v>
      </c>
      <c r="HJ9" s="165" t="str">
        <f t="shared" si="1115"/>
        <v>R01_ANCSubsequent</v>
      </c>
      <c r="HK9" s="165" t="str">
        <f t="shared" si="1115"/>
        <v>R02_ANCSubsequent</v>
      </c>
      <c r="HL9" s="165" t="str">
        <f t="shared" si="1115"/>
        <v>R03_ANCSubsequent</v>
      </c>
      <c r="HM9" s="166" t="str">
        <f t="shared" si="1115"/>
        <v>R04_ANCSubsequent</v>
      </c>
      <c r="HN9" s="34"/>
      <c r="HO9" s="164" t="str">
        <f t="shared" ref="HO9:II9" si="1116">CONCATENATE(HO5,"_",HO7)</f>
        <v>M01_EPI</v>
      </c>
      <c r="HP9" s="165" t="str">
        <f t="shared" si="1116"/>
        <v>M02_EPI</v>
      </c>
      <c r="HQ9" s="165" t="str">
        <f t="shared" si="1116"/>
        <v>N01_EPI</v>
      </c>
      <c r="HR9" s="165" t="str">
        <f t="shared" si="1116"/>
        <v>N02_EPI</v>
      </c>
      <c r="HS9" s="165" t="str">
        <f t="shared" si="1116"/>
        <v>M03_EPI</v>
      </c>
      <c r="HT9" s="165" t="str">
        <f t="shared" si="1116"/>
        <v>P01_EPI</v>
      </c>
      <c r="HU9" s="165" t="str">
        <f t="shared" si="1116"/>
        <v>P02_EPI</v>
      </c>
      <c r="HV9" s="165" t="str">
        <f t="shared" si="1116"/>
        <v>P03_EPI</v>
      </c>
      <c r="HW9" s="165" t="str">
        <f t="shared" si="1116"/>
        <v>L01_EPI</v>
      </c>
      <c r="HX9" s="165" t="str">
        <f t="shared" si="1116"/>
        <v>L02_EPI</v>
      </c>
      <c r="HY9" s="165" t="str">
        <f t="shared" si="1116"/>
        <v>L03_EPI</v>
      </c>
      <c r="HZ9" s="165" t="str">
        <f t="shared" si="1116"/>
        <v>E01_EPI</v>
      </c>
      <c r="IA9" s="165" t="str">
        <f t="shared" si="1116"/>
        <v>D01_EPI</v>
      </c>
      <c r="IB9" s="165" t="str">
        <f t="shared" si="1116"/>
        <v>D02_EPI</v>
      </c>
      <c r="IC9" s="165" t="str">
        <f t="shared" si="1116"/>
        <v>D03_EPI</v>
      </c>
      <c r="ID9" s="165" t="str">
        <f t="shared" si="1116"/>
        <v>C01_EPI</v>
      </c>
      <c r="IE9" s="165" t="str">
        <f t="shared" si="1116"/>
        <v>T01_EPI</v>
      </c>
      <c r="IF9" s="165" t="str">
        <f t="shared" si="1116"/>
        <v>R01_EPI</v>
      </c>
      <c r="IG9" s="165" t="str">
        <f t="shared" si="1116"/>
        <v>R02_EPI</v>
      </c>
      <c r="IH9" s="165" t="str">
        <f t="shared" si="1116"/>
        <v>R03_EPI</v>
      </c>
      <c r="II9" s="166" t="str">
        <f t="shared" si="1116"/>
        <v>R04_EPI</v>
      </c>
      <c r="IJ9" s="34"/>
      <c r="IK9" s="164" t="str">
        <f t="shared" ref="IK9:JE9" si="1117">CONCATENATE(IK5,"_",IK7)</f>
        <v>M01_STI</v>
      </c>
      <c r="IL9" s="165" t="str">
        <f t="shared" si="1117"/>
        <v>M02_STI</v>
      </c>
      <c r="IM9" s="165" t="str">
        <f t="shared" si="1117"/>
        <v>N01_STI</v>
      </c>
      <c r="IN9" s="165" t="str">
        <f t="shared" si="1117"/>
        <v>N02_STI</v>
      </c>
      <c r="IO9" s="165" t="str">
        <f t="shared" si="1117"/>
        <v>M03_STI</v>
      </c>
      <c r="IP9" s="165" t="str">
        <f t="shared" si="1117"/>
        <v>P01_STI</v>
      </c>
      <c r="IQ9" s="165" t="str">
        <f t="shared" si="1117"/>
        <v>P02_STI</v>
      </c>
      <c r="IR9" s="165" t="str">
        <f t="shared" si="1117"/>
        <v>P03_STI</v>
      </c>
      <c r="IS9" s="165" t="str">
        <f t="shared" si="1117"/>
        <v>L01_STI</v>
      </c>
      <c r="IT9" s="165" t="str">
        <f t="shared" si="1117"/>
        <v>L02_STI</v>
      </c>
      <c r="IU9" s="165" t="str">
        <f t="shared" si="1117"/>
        <v>L03_STI</v>
      </c>
      <c r="IV9" s="165" t="str">
        <f t="shared" si="1117"/>
        <v>E01_STI</v>
      </c>
      <c r="IW9" s="165" t="str">
        <f t="shared" si="1117"/>
        <v>D01_STI</v>
      </c>
      <c r="IX9" s="165" t="str">
        <f t="shared" si="1117"/>
        <v>D02_STI</v>
      </c>
      <c r="IY9" s="165" t="str">
        <f t="shared" si="1117"/>
        <v>D03_STI</v>
      </c>
      <c r="IZ9" s="165" t="str">
        <f t="shared" si="1117"/>
        <v>C01_STI</v>
      </c>
      <c r="JA9" s="165" t="str">
        <f t="shared" si="1117"/>
        <v>T01_STI</v>
      </c>
      <c r="JB9" s="165" t="str">
        <f t="shared" si="1117"/>
        <v>R01_STI</v>
      </c>
      <c r="JC9" s="165" t="str">
        <f t="shared" si="1117"/>
        <v>R02_STI</v>
      </c>
      <c r="JD9" s="165" t="str">
        <f t="shared" si="1117"/>
        <v>R03_STI</v>
      </c>
      <c r="JE9" s="166" t="str">
        <f t="shared" si="1117"/>
        <v>R04_STI</v>
      </c>
      <c r="JF9" s="34"/>
      <c r="JG9" s="164" t="str">
        <f t="shared" ref="JG9:KA9" si="1118">CONCATENATE(JG5,"_",JG7)</f>
        <v>M01_GrowthMon</v>
      </c>
      <c r="JH9" s="165" t="str">
        <f t="shared" si="1118"/>
        <v>M02_GrowthMon</v>
      </c>
      <c r="JI9" s="165" t="str">
        <f t="shared" si="1118"/>
        <v>N01_GrowthMon</v>
      </c>
      <c r="JJ9" s="165" t="str">
        <f t="shared" si="1118"/>
        <v>N02_GrowthMon</v>
      </c>
      <c r="JK9" s="165" t="str">
        <f t="shared" si="1118"/>
        <v>M03_GrowthMon</v>
      </c>
      <c r="JL9" s="165" t="str">
        <f t="shared" si="1118"/>
        <v>P01_GrowthMon</v>
      </c>
      <c r="JM9" s="165" t="str">
        <f t="shared" si="1118"/>
        <v>P02_GrowthMon</v>
      </c>
      <c r="JN9" s="165" t="str">
        <f t="shared" si="1118"/>
        <v>P03_GrowthMon</v>
      </c>
      <c r="JO9" s="165" t="str">
        <f t="shared" si="1118"/>
        <v>L01_GrowthMon</v>
      </c>
      <c r="JP9" s="165" t="str">
        <f t="shared" si="1118"/>
        <v>L02_GrowthMon</v>
      </c>
      <c r="JQ9" s="165" t="str">
        <f t="shared" si="1118"/>
        <v>L03_GrowthMon</v>
      </c>
      <c r="JR9" s="165" t="str">
        <f t="shared" si="1118"/>
        <v>E01_GrowthMon</v>
      </c>
      <c r="JS9" s="165" t="str">
        <f t="shared" si="1118"/>
        <v>D01_GrowthMon</v>
      </c>
      <c r="JT9" s="165" t="str">
        <f t="shared" si="1118"/>
        <v>D02_GrowthMon</v>
      </c>
      <c r="JU9" s="165" t="str">
        <f t="shared" si="1118"/>
        <v>D03_GrowthMon</v>
      </c>
      <c r="JV9" s="165" t="str">
        <f t="shared" si="1118"/>
        <v>C01_GrowthMon</v>
      </c>
      <c r="JW9" s="165" t="str">
        <f t="shared" si="1118"/>
        <v>T01_GrowthMon</v>
      </c>
      <c r="JX9" s="165" t="str">
        <f t="shared" si="1118"/>
        <v>R01_GrowthMon</v>
      </c>
      <c r="JY9" s="165" t="str">
        <f t="shared" si="1118"/>
        <v>R02_GrowthMon</v>
      </c>
      <c r="JZ9" s="165" t="str">
        <f t="shared" si="1118"/>
        <v>R03_GrowthMon</v>
      </c>
      <c r="KA9" s="166" t="str">
        <f t="shared" si="1118"/>
        <v>R04_GrowthMon</v>
      </c>
      <c r="KB9" s="34"/>
      <c r="KC9" s="164" t="str">
        <f t="shared" ref="KC9:KW9" si="1119">CONCATENATE(KC5,"_",KC7)</f>
        <v>M01_U5Malnutr</v>
      </c>
      <c r="KD9" s="165" t="str">
        <f t="shared" si="1119"/>
        <v>M02_U5Malnutr</v>
      </c>
      <c r="KE9" s="165" t="str">
        <f t="shared" si="1119"/>
        <v>N01_U5Malnutr</v>
      </c>
      <c r="KF9" s="165" t="str">
        <f t="shared" si="1119"/>
        <v>N02_U5Malnutr</v>
      </c>
      <c r="KG9" s="165" t="str">
        <f t="shared" si="1119"/>
        <v>M03_U5Malnutr</v>
      </c>
      <c r="KH9" s="165" t="str">
        <f t="shared" si="1119"/>
        <v>P01_U5Malnutr</v>
      </c>
      <c r="KI9" s="165" t="str">
        <f t="shared" si="1119"/>
        <v>P02_U5Malnutr</v>
      </c>
      <c r="KJ9" s="165" t="str">
        <f t="shared" si="1119"/>
        <v>P03_U5Malnutr</v>
      </c>
      <c r="KK9" s="165" t="str">
        <f t="shared" si="1119"/>
        <v>L01_U5Malnutr</v>
      </c>
      <c r="KL9" s="165" t="str">
        <f t="shared" si="1119"/>
        <v>L02_U5Malnutr</v>
      </c>
      <c r="KM9" s="165" t="str">
        <f t="shared" si="1119"/>
        <v>L03_U5Malnutr</v>
      </c>
      <c r="KN9" s="165" t="str">
        <f t="shared" si="1119"/>
        <v>E01_U5Malnutr</v>
      </c>
      <c r="KO9" s="165" t="str">
        <f t="shared" si="1119"/>
        <v>D01_U5Malnutr</v>
      </c>
      <c r="KP9" s="165" t="str">
        <f t="shared" si="1119"/>
        <v>D02_U5Malnutr</v>
      </c>
      <c r="KQ9" s="165" t="str">
        <f t="shared" si="1119"/>
        <v>D03_U5Malnutr</v>
      </c>
      <c r="KR9" s="165" t="str">
        <f t="shared" si="1119"/>
        <v>C01_U5Malnutr</v>
      </c>
      <c r="KS9" s="165" t="str">
        <f t="shared" si="1119"/>
        <v>T01_U5Malnutr</v>
      </c>
      <c r="KT9" s="165" t="str">
        <f t="shared" si="1119"/>
        <v>R01_U5Malnutr</v>
      </c>
      <c r="KU9" s="165" t="str">
        <f t="shared" si="1119"/>
        <v>R02_U5Malnutr</v>
      </c>
      <c r="KV9" s="165" t="str">
        <f t="shared" si="1119"/>
        <v>R03_U5Malnutr</v>
      </c>
      <c r="KW9" s="166" t="str">
        <f t="shared" si="1119"/>
        <v>R04_U5Malnutr</v>
      </c>
      <c r="KX9" s="34"/>
      <c r="KY9" s="164" t="str">
        <f t="shared" ref="KY9:LS9" si="1120">CONCATENATE(KY5,"_",KY7)</f>
        <v>M01_AccidentsandEmerg</v>
      </c>
      <c r="KZ9" s="165" t="str">
        <f t="shared" si="1120"/>
        <v>M02_AccidentsandEmerg</v>
      </c>
      <c r="LA9" s="165" t="str">
        <f t="shared" si="1120"/>
        <v>N01_AccidentsandEmerg</v>
      </c>
      <c r="LB9" s="165" t="str">
        <f t="shared" si="1120"/>
        <v>N02_AccidentsandEmerg</v>
      </c>
      <c r="LC9" s="165" t="str">
        <f t="shared" si="1120"/>
        <v>M03_AccidentsandEmerg</v>
      </c>
      <c r="LD9" s="165" t="str">
        <f t="shared" si="1120"/>
        <v>P01_AccidentsandEmerg</v>
      </c>
      <c r="LE9" s="165" t="str">
        <f t="shared" si="1120"/>
        <v>P02_AccidentsandEmerg</v>
      </c>
      <c r="LF9" s="165" t="str">
        <f t="shared" si="1120"/>
        <v>P03_AccidentsandEmerg</v>
      </c>
      <c r="LG9" s="165" t="str">
        <f t="shared" si="1120"/>
        <v>L01_AccidentsandEmerg</v>
      </c>
      <c r="LH9" s="165" t="str">
        <f t="shared" si="1120"/>
        <v>L02_AccidentsandEmerg</v>
      </c>
      <c r="LI9" s="165" t="str">
        <f t="shared" si="1120"/>
        <v>L03_AccidentsandEmerg</v>
      </c>
      <c r="LJ9" s="165" t="str">
        <f t="shared" si="1120"/>
        <v>E01_AccidentsandEmerg</v>
      </c>
      <c r="LK9" s="165" t="str">
        <f t="shared" si="1120"/>
        <v>D01_AccidentsandEmerg</v>
      </c>
      <c r="LL9" s="165" t="str">
        <f t="shared" si="1120"/>
        <v>D02_AccidentsandEmerg</v>
      </c>
      <c r="LM9" s="165" t="str">
        <f t="shared" si="1120"/>
        <v>D03_AccidentsandEmerg</v>
      </c>
      <c r="LN9" s="165" t="str">
        <f t="shared" si="1120"/>
        <v>C01_AccidentsandEmerg</v>
      </c>
      <c r="LO9" s="165" t="str">
        <f t="shared" si="1120"/>
        <v>T01_AccidentsandEmerg</v>
      </c>
      <c r="LP9" s="165" t="str">
        <f t="shared" si="1120"/>
        <v>R01_AccidentsandEmerg</v>
      </c>
      <c r="LQ9" s="165" t="str">
        <f t="shared" si="1120"/>
        <v>R02_AccidentsandEmerg</v>
      </c>
      <c r="LR9" s="165" t="str">
        <f t="shared" si="1120"/>
        <v>R03_AccidentsandEmerg</v>
      </c>
      <c r="LS9" s="166" t="str">
        <f t="shared" si="1120"/>
        <v>R04_AccidentsandEmerg</v>
      </c>
      <c r="LT9" s="3"/>
      <c r="LU9" s="164" t="str">
        <f t="shared" ref="LU9:MO9" si="1121">CONCATENATE(LU5,"_",LU7)</f>
        <v>M01_MajorSurg</v>
      </c>
      <c r="LV9" s="165" t="str">
        <f t="shared" si="1121"/>
        <v>M02_MajorSurg</v>
      </c>
      <c r="LW9" s="165" t="str">
        <f t="shared" si="1121"/>
        <v>N01_MajorSurg</v>
      </c>
      <c r="LX9" s="165" t="str">
        <f t="shared" si="1121"/>
        <v>N02_MajorSurg</v>
      </c>
      <c r="LY9" s="165" t="str">
        <f t="shared" si="1121"/>
        <v>M03_MajorSurg</v>
      </c>
      <c r="LZ9" s="165" t="str">
        <f t="shared" si="1121"/>
        <v>P01_MajorSurg</v>
      </c>
      <c r="MA9" s="165" t="str">
        <f t="shared" si="1121"/>
        <v>P02_MajorSurg</v>
      </c>
      <c r="MB9" s="165" t="str">
        <f t="shared" si="1121"/>
        <v>P03_MajorSurg</v>
      </c>
      <c r="MC9" s="165" t="str">
        <f t="shared" si="1121"/>
        <v>L01_MajorSurg</v>
      </c>
      <c r="MD9" s="165" t="str">
        <f t="shared" si="1121"/>
        <v>L02_MajorSurg</v>
      </c>
      <c r="ME9" s="165" t="str">
        <f t="shared" si="1121"/>
        <v>L03_MajorSurg</v>
      </c>
      <c r="MF9" s="165" t="str">
        <f t="shared" si="1121"/>
        <v>E01_MajorSurg</v>
      </c>
      <c r="MG9" s="165" t="str">
        <f t="shared" si="1121"/>
        <v>D01_MajorSurg</v>
      </c>
      <c r="MH9" s="165" t="str">
        <f t="shared" si="1121"/>
        <v>D02_MajorSurg</v>
      </c>
      <c r="MI9" s="165" t="str">
        <f t="shared" si="1121"/>
        <v>D03_MajorSurg</v>
      </c>
      <c r="MJ9" s="165" t="str">
        <f t="shared" si="1121"/>
        <v>C01_MajorSurg</v>
      </c>
      <c r="MK9" s="165" t="str">
        <f t="shared" si="1121"/>
        <v>T01_MajorSurg</v>
      </c>
      <c r="ML9" s="165" t="str">
        <f t="shared" si="1121"/>
        <v>R01_MajorSurg</v>
      </c>
      <c r="MM9" s="165" t="str">
        <f t="shared" si="1121"/>
        <v>R02_MajorSurg</v>
      </c>
      <c r="MN9" s="165" t="str">
        <f t="shared" si="1121"/>
        <v>R03_MajorSurg</v>
      </c>
      <c r="MO9" s="166" t="str">
        <f t="shared" si="1121"/>
        <v>R04_MajorSurg</v>
      </c>
      <c r="MP9" s="34"/>
      <c r="MQ9" s="164" t="str">
        <f t="shared" ref="MQ9:NK9" si="1122">CONCATENATE(MQ5,"_",MQ7)</f>
        <v>M01_MinorSurg</v>
      </c>
      <c r="MR9" s="165" t="str">
        <f t="shared" si="1122"/>
        <v>M02_MinorSurg</v>
      </c>
      <c r="MS9" s="165" t="str">
        <f t="shared" si="1122"/>
        <v>N01_MinorSurg</v>
      </c>
      <c r="MT9" s="165" t="str">
        <f t="shared" si="1122"/>
        <v>N02_MinorSurg</v>
      </c>
      <c r="MU9" s="165" t="str">
        <f t="shared" si="1122"/>
        <v>M03_MinorSurg</v>
      </c>
      <c r="MV9" s="165" t="str">
        <f t="shared" si="1122"/>
        <v>P01_MinorSurg</v>
      </c>
      <c r="MW9" s="165" t="str">
        <f t="shared" si="1122"/>
        <v>P02_MinorSurg</v>
      </c>
      <c r="MX9" s="165" t="str">
        <f t="shared" si="1122"/>
        <v>P03_MinorSurg</v>
      </c>
      <c r="MY9" s="165" t="str">
        <f t="shared" si="1122"/>
        <v>L01_MinorSurg</v>
      </c>
      <c r="MZ9" s="165" t="str">
        <f t="shared" si="1122"/>
        <v>L02_MinorSurg</v>
      </c>
      <c r="NA9" s="165" t="str">
        <f t="shared" si="1122"/>
        <v>L03_MinorSurg</v>
      </c>
      <c r="NB9" s="165" t="str">
        <f t="shared" si="1122"/>
        <v>E01_MinorSurg</v>
      </c>
      <c r="NC9" s="165" t="str">
        <f t="shared" si="1122"/>
        <v>D01_MinorSurg</v>
      </c>
      <c r="ND9" s="165" t="str">
        <f t="shared" si="1122"/>
        <v>D02_MinorSurg</v>
      </c>
      <c r="NE9" s="165" t="str">
        <f t="shared" si="1122"/>
        <v>D03_MinorSurg</v>
      </c>
      <c r="NF9" s="165" t="str">
        <f t="shared" si="1122"/>
        <v>C01_MinorSurg</v>
      </c>
      <c r="NG9" s="165" t="str">
        <f t="shared" si="1122"/>
        <v>T01_MinorSurg</v>
      </c>
      <c r="NH9" s="165" t="str">
        <f t="shared" si="1122"/>
        <v>R01_MinorSurg</v>
      </c>
      <c r="NI9" s="165" t="str">
        <f t="shared" si="1122"/>
        <v>R02_MinorSurg</v>
      </c>
      <c r="NJ9" s="165" t="str">
        <f t="shared" si="1122"/>
        <v>R03_MinorSurg</v>
      </c>
      <c r="NK9" s="166" t="str">
        <f t="shared" si="1122"/>
        <v>R04_MinorSurg</v>
      </c>
      <c r="NL9" s="3"/>
      <c r="NM9" s="164" t="str">
        <f t="shared" ref="NM9:OG9" si="1123">CONCATENATE(NM5,"_",NM7)</f>
        <v>M01_TBNew</v>
      </c>
      <c r="NN9" s="165" t="str">
        <f t="shared" si="1123"/>
        <v>M02_TBNew</v>
      </c>
      <c r="NO9" s="165" t="str">
        <f t="shared" si="1123"/>
        <v>N01_TBNew</v>
      </c>
      <c r="NP9" s="165" t="str">
        <f t="shared" si="1123"/>
        <v>N02_TBNew</v>
      </c>
      <c r="NQ9" s="165" t="str">
        <f t="shared" si="1123"/>
        <v>M03_TBNew</v>
      </c>
      <c r="NR9" s="165" t="str">
        <f t="shared" si="1123"/>
        <v>P01_TBNew</v>
      </c>
      <c r="NS9" s="165" t="str">
        <f t="shared" si="1123"/>
        <v>P02_TBNew</v>
      </c>
      <c r="NT9" s="165" t="str">
        <f t="shared" si="1123"/>
        <v>P03_TBNew</v>
      </c>
      <c r="NU9" s="165" t="str">
        <f t="shared" si="1123"/>
        <v>L01_TBNew</v>
      </c>
      <c r="NV9" s="165" t="str">
        <f t="shared" si="1123"/>
        <v>L02_TBNew</v>
      </c>
      <c r="NW9" s="165" t="str">
        <f t="shared" si="1123"/>
        <v>L03_TBNew</v>
      </c>
      <c r="NX9" s="165" t="str">
        <f t="shared" si="1123"/>
        <v>E01_TBNew</v>
      </c>
      <c r="NY9" s="165" t="str">
        <f t="shared" si="1123"/>
        <v>D01_TBNew</v>
      </c>
      <c r="NZ9" s="165" t="str">
        <f t="shared" si="1123"/>
        <v>D02_TBNew</v>
      </c>
      <c r="OA9" s="165" t="str">
        <f t="shared" si="1123"/>
        <v>D03_TBNew</v>
      </c>
      <c r="OB9" s="165" t="str">
        <f t="shared" si="1123"/>
        <v>C01_TBNew</v>
      </c>
      <c r="OC9" s="165" t="str">
        <f t="shared" si="1123"/>
        <v>T01_TBNew</v>
      </c>
      <c r="OD9" s="165" t="str">
        <f t="shared" si="1123"/>
        <v>R01_TBNew</v>
      </c>
      <c r="OE9" s="165" t="str">
        <f t="shared" si="1123"/>
        <v>R02_TBNew</v>
      </c>
      <c r="OF9" s="165" t="str">
        <f t="shared" si="1123"/>
        <v>R03_TBNew</v>
      </c>
      <c r="OG9" s="166" t="str">
        <f t="shared" si="1123"/>
        <v>R04_TBNew</v>
      </c>
      <c r="OH9" s="34"/>
      <c r="OI9" s="164" t="str">
        <f t="shared" ref="OI9:PC9" si="1124">CONCATENATE(OI5,"_",OI7)</f>
        <v>M01_TBFollowUp</v>
      </c>
      <c r="OJ9" s="165" t="str">
        <f t="shared" si="1124"/>
        <v>M02_TBFollowUp</v>
      </c>
      <c r="OK9" s="165" t="str">
        <f t="shared" si="1124"/>
        <v>N01_TBFollowUp</v>
      </c>
      <c r="OL9" s="165" t="str">
        <f t="shared" si="1124"/>
        <v>N02_TBFollowUp</v>
      </c>
      <c r="OM9" s="165" t="str">
        <f t="shared" si="1124"/>
        <v>M03_TBFollowUp</v>
      </c>
      <c r="ON9" s="165" t="str">
        <f t="shared" si="1124"/>
        <v>P01_TBFollowUp</v>
      </c>
      <c r="OO9" s="165" t="str">
        <f t="shared" si="1124"/>
        <v>P02_TBFollowUp</v>
      </c>
      <c r="OP9" s="165" t="str">
        <f t="shared" si="1124"/>
        <v>P03_TBFollowUp</v>
      </c>
      <c r="OQ9" s="165" t="str">
        <f t="shared" si="1124"/>
        <v>L01_TBFollowUp</v>
      </c>
      <c r="OR9" s="165" t="str">
        <f t="shared" si="1124"/>
        <v>L02_TBFollowUp</v>
      </c>
      <c r="OS9" s="165" t="str">
        <f t="shared" si="1124"/>
        <v>L03_TBFollowUp</v>
      </c>
      <c r="OT9" s="165" t="str">
        <f t="shared" si="1124"/>
        <v>E01_TBFollowUp</v>
      </c>
      <c r="OU9" s="165" t="str">
        <f t="shared" si="1124"/>
        <v>D01_TBFollowUp</v>
      </c>
      <c r="OV9" s="165" t="str">
        <f t="shared" si="1124"/>
        <v>D02_TBFollowUp</v>
      </c>
      <c r="OW9" s="165" t="str">
        <f t="shared" si="1124"/>
        <v>D03_TBFollowUp</v>
      </c>
      <c r="OX9" s="165" t="str">
        <f t="shared" si="1124"/>
        <v>C01_TBFollowUp</v>
      </c>
      <c r="OY9" s="165" t="str">
        <f t="shared" si="1124"/>
        <v>T01_TBFollowUp</v>
      </c>
      <c r="OZ9" s="165" t="str">
        <f t="shared" si="1124"/>
        <v>R01_TBFollowUp</v>
      </c>
      <c r="PA9" s="165" t="str">
        <f t="shared" si="1124"/>
        <v>R02_TBFollowUp</v>
      </c>
      <c r="PB9" s="165" t="str">
        <f t="shared" si="1124"/>
        <v>R03_TBFollowUp</v>
      </c>
      <c r="PC9" s="166" t="str">
        <f t="shared" si="1124"/>
        <v>R04_TBFollowUp</v>
      </c>
      <c r="PD9" s="34"/>
      <c r="PE9" s="164" t="str">
        <f t="shared" ref="PE9:PY9" si="1125">CONCATENATE(PE5,"_",PE7)</f>
        <v>M01_VCTNegative</v>
      </c>
      <c r="PF9" s="165" t="str">
        <f t="shared" si="1125"/>
        <v>M02_VCTNegative</v>
      </c>
      <c r="PG9" s="165" t="str">
        <f t="shared" si="1125"/>
        <v>N01_VCTNegative</v>
      </c>
      <c r="PH9" s="165" t="str">
        <f t="shared" si="1125"/>
        <v>N02_VCTNegative</v>
      </c>
      <c r="PI9" s="165" t="str">
        <f t="shared" si="1125"/>
        <v>M03_VCTNegative</v>
      </c>
      <c r="PJ9" s="165" t="str">
        <f t="shared" si="1125"/>
        <v>P01_VCTNegative</v>
      </c>
      <c r="PK9" s="165" t="str">
        <f t="shared" si="1125"/>
        <v>P02_VCTNegative</v>
      </c>
      <c r="PL9" s="165" t="str">
        <f t="shared" si="1125"/>
        <v>P03_VCTNegative</v>
      </c>
      <c r="PM9" s="165" t="str">
        <f t="shared" si="1125"/>
        <v>L01_VCTNegative</v>
      </c>
      <c r="PN9" s="165" t="str">
        <f t="shared" si="1125"/>
        <v>L02_VCTNegative</v>
      </c>
      <c r="PO9" s="165" t="str">
        <f t="shared" si="1125"/>
        <v>L03_VCTNegative</v>
      </c>
      <c r="PP9" s="165" t="str">
        <f t="shared" si="1125"/>
        <v>E01_VCTNegative</v>
      </c>
      <c r="PQ9" s="165" t="str">
        <f t="shared" si="1125"/>
        <v>D01_VCTNegative</v>
      </c>
      <c r="PR9" s="165" t="str">
        <f t="shared" si="1125"/>
        <v>D02_VCTNegative</v>
      </c>
      <c r="PS9" s="165" t="str">
        <f t="shared" si="1125"/>
        <v>D03_VCTNegative</v>
      </c>
      <c r="PT9" s="165" t="str">
        <f t="shared" si="1125"/>
        <v>C01_VCTNegative</v>
      </c>
      <c r="PU9" s="165" t="str">
        <f t="shared" si="1125"/>
        <v>T01_VCTNegative</v>
      </c>
      <c r="PV9" s="165" t="str">
        <f t="shared" si="1125"/>
        <v>R01_VCTNegative</v>
      </c>
      <c r="PW9" s="165" t="str">
        <f t="shared" si="1125"/>
        <v>R02_VCTNegative</v>
      </c>
      <c r="PX9" s="165" t="str">
        <f t="shared" si="1125"/>
        <v>R03_VCTNegative</v>
      </c>
      <c r="PY9" s="166" t="str">
        <f t="shared" si="1125"/>
        <v>R04_VCTNegative</v>
      </c>
      <c r="PZ9" s="34"/>
      <c r="QA9" s="164" t="str">
        <f>CONCATENATE(QA5,"_",QA7)</f>
        <v>M01_VCTPositive</v>
      </c>
      <c r="QB9" s="165" t="str">
        <f t="shared" ref="QB9:QU9" si="1126">CONCATENATE(QB5,"_",QB7)</f>
        <v>M02_VCTPositive</v>
      </c>
      <c r="QC9" s="165" t="str">
        <f t="shared" si="1126"/>
        <v>N01_VCTPositive</v>
      </c>
      <c r="QD9" s="165" t="str">
        <f t="shared" si="1126"/>
        <v>N02_VCTPositive</v>
      </c>
      <c r="QE9" s="165" t="str">
        <f t="shared" si="1126"/>
        <v>M03_VCTPositive</v>
      </c>
      <c r="QF9" s="165" t="str">
        <f t="shared" si="1126"/>
        <v>P01_VCTPositive</v>
      </c>
      <c r="QG9" s="165" t="str">
        <f t="shared" si="1126"/>
        <v>P02_VCTPositive</v>
      </c>
      <c r="QH9" s="165" t="str">
        <f t="shared" si="1126"/>
        <v>P03_VCTPositive</v>
      </c>
      <c r="QI9" s="165" t="str">
        <f t="shared" si="1126"/>
        <v>L01_VCTPositive</v>
      </c>
      <c r="QJ9" s="165" t="str">
        <f t="shared" si="1126"/>
        <v>L02_VCTPositive</v>
      </c>
      <c r="QK9" s="165" t="str">
        <f t="shared" si="1126"/>
        <v>L03_VCTPositive</v>
      </c>
      <c r="QL9" s="165" t="str">
        <f t="shared" si="1126"/>
        <v>E01_VCTPositive</v>
      </c>
      <c r="QM9" s="165" t="str">
        <f t="shared" si="1126"/>
        <v>D01_VCTPositive</v>
      </c>
      <c r="QN9" s="165" t="str">
        <f t="shared" si="1126"/>
        <v>D02_VCTPositive</v>
      </c>
      <c r="QO9" s="165" t="str">
        <f t="shared" si="1126"/>
        <v>D03_VCTPositive</v>
      </c>
      <c r="QP9" s="165" t="str">
        <f t="shared" si="1126"/>
        <v>C01_VCTPositive</v>
      </c>
      <c r="QQ9" s="165" t="str">
        <f t="shared" si="1126"/>
        <v>T01_VCTPositive</v>
      </c>
      <c r="QR9" s="165" t="str">
        <f t="shared" si="1126"/>
        <v>R01_VCTPositive</v>
      </c>
      <c r="QS9" s="165" t="str">
        <f t="shared" si="1126"/>
        <v>R02_VCTPositive</v>
      </c>
      <c r="QT9" s="165" t="str">
        <f t="shared" si="1126"/>
        <v>R03_VCTPositive</v>
      </c>
      <c r="QU9" s="166" t="str">
        <f t="shared" si="1126"/>
        <v>R04_VCTPositive</v>
      </c>
      <c r="QV9" s="34"/>
      <c r="QW9" s="164" t="str">
        <f t="shared" ref="QW9:RQ9" si="1127">CONCATENATE(QW5,"_",QW7)</f>
        <v>M01_MaleCirc</v>
      </c>
      <c r="QX9" s="165" t="str">
        <f t="shared" si="1127"/>
        <v>M02_MaleCirc</v>
      </c>
      <c r="QY9" s="165" t="str">
        <f t="shared" si="1127"/>
        <v>N01_MaleCirc</v>
      </c>
      <c r="QZ9" s="165" t="str">
        <f t="shared" si="1127"/>
        <v>N02_MaleCirc</v>
      </c>
      <c r="RA9" s="165" t="str">
        <f t="shared" si="1127"/>
        <v>M03_MaleCirc</v>
      </c>
      <c r="RB9" s="165" t="str">
        <f t="shared" si="1127"/>
        <v>P01_MaleCirc</v>
      </c>
      <c r="RC9" s="165" t="str">
        <f t="shared" si="1127"/>
        <v>P02_MaleCirc</v>
      </c>
      <c r="RD9" s="165" t="str">
        <f t="shared" si="1127"/>
        <v>P03_MaleCirc</v>
      </c>
      <c r="RE9" s="165" t="str">
        <f t="shared" si="1127"/>
        <v>L01_MaleCirc</v>
      </c>
      <c r="RF9" s="165" t="str">
        <f t="shared" si="1127"/>
        <v>L02_MaleCirc</v>
      </c>
      <c r="RG9" s="165" t="str">
        <f t="shared" si="1127"/>
        <v>L03_MaleCirc</v>
      </c>
      <c r="RH9" s="165" t="str">
        <f t="shared" si="1127"/>
        <v>E01_MaleCirc</v>
      </c>
      <c r="RI9" s="165" t="str">
        <f t="shared" si="1127"/>
        <v>D01_MaleCirc</v>
      </c>
      <c r="RJ9" s="165" t="str">
        <f t="shared" si="1127"/>
        <v>D02_MaleCirc</v>
      </c>
      <c r="RK9" s="165" t="str">
        <f t="shared" si="1127"/>
        <v>D03_MaleCirc</v>
      </c>
      <c r="RL9" s="165" t="str">
        <f t="shared" si="1127"/>
        <v>C01_MaleCirc</v>
      </c>
      <c r="RM9" s="165" t="str">
        <f t="shared" si="1127"/>
        <v>T01_MaleCirc</v>
      </c>
      <c r="RN9" s="165" t="str">
        <f t="shared" si="1127"/>
        <v>R01_MaleCirc</v>
      </c>
      <c r="RO9" s="165" t="str">
        <f t="shared" si="1127"/>
        <v>R02_MaleCirc</v>
      </c>
      <c r="RP9" s="165" t="str">
        <f t="shared" si="1127"/>
        <v>R03_MaleCirc</v>
      </c>
      <c r="RQ9" s="166" t="str">
        <f t="shared" si="1127"/>
        <v>R04_MaleCirc</v>
      </c>
      <c r="RR9" s="34"/>
      <c r="RS9" s="164" t="str">
        <f t="shared" ref="RS9:SM9" si="1128">CONCATENATE(RS5,"_",RS7)</f>
        <v>M01_NewAdult</v>
      </c>
      <c r="RT9" s="165" t="str">
        <f t="shared" si="1128"/>
        <v>M02_NewAdult</v>
      </c>
      <c r="RU9" s="165" t="str">
        <f t="shared" si="1128"/>
        <v>N01_NewAdult</v>
      </c>
      <c r="RV9" s="165" t="str">
        <f t="shared" si="1128"/>
        <v>N02_NewAdult</v>
      </c>
      <c r="RW9" s="165" t="str">
        <f t="shared" si="1128"/>
        <v>M03_NewAdult</v>
      </c>
      <c r="RX9" s="165" t="str">
        <f t="shared" si="1128"/>
        <v>P01_NewAdult</v>
      </c>
      <c r="RY9" s="165" t="str">
        <f t="shared" si="1128"/>
        <v>P02_NewAdult</v>
      </c>
      <c r="RZ9" s="165" t="str">
        <f t="shared" si="1128"/>
        <v>P03_NewAdult</v>
      </c>
      <c r="SA9" s="165" t="str">
        <f t="shared" si="1128"/>
        <v>L01_NewAdult</v>
      </c>
      <c r="SB9" s="165" t="str">
        <f t="shared" si="1128"/>
        <v>L02_NewAdult</v>
      </c>
      <c r="SC9" s="165" t="str">
        <f t="shared" si="1128"/>
        <v>L03_NewAdult</v>
      </c>
      <c r="SD9" s="165" t="str">
        <f t="shared" si="1128"/>
        <v>E01_NewAdult</v>
      </c>
      <c r="SE9" s="165" t="str">
        <f t="shared" si="1128"/>
        <v>D01_NewAdult</v>
      </c>
      <c r="SF9" s="165" t="str">
        <f t="shared" si="1128"/>
        <v>D02_NewAdult</v>
      </c>
      <c r="SG9" s="165" t="str">
        <f t="shared" si="1128"/>
        <v>D03_NewAdult</v>
      </c>
      <c r="SH9" s="165" t="str">
        <f t="shared" si="1128"/>
        <v>C01_NewAdult</v>
      </c>
      <c r="SI9" s="165" t="str">
        <f t="shared" si="1128"/>
        <v>T01_NewAdult</v>
      </c>
      <c r="SJ9" s="165" t="str">
        <f t="shared" si="1128"/>
        <v>R01_NewAdult</v>
      </c>
      <c r="SK9" s="165" t="str">
        <f t="shared" si="1128"/>
        <v>R02_NewAdult</v>
      </c>
      <c r="SL9" s="165" t="str">
        <f t="shared" si="1128"/>
        <v>R03_NewAdult</v>
      </c>
      <c r="SM9" s="166" t="str">
        <f t="shared" si="1128"/>
        <v>R04_NewAdult</v>
      </c>
      <c r="SN9" s="34"/>
      <c r="SO9" s="164" t="str">
        <f t="shared" ref="SO9:TI9" si="1129">CONCATENATE(SO5,"_",SO7)</f>
        <v>M01_EstMedCom</v>
      </c>
      <c r="SP9" s="165" t="str">
        <f t="shared" si="1129"/>
        <v>M02_EstMedCom</v>
      </c>
      <c r="SQ9" s="165" t="str">
        <f t="shared" si="1129"/>
        <v>N01_EstMedCom</v>
      </c>
      <c r="SR9" s="165" t="str">
        <f t="shared" si="1129"/>
        <v>N02_EstMedCom</v>
      </c>
      <c r="SS9" s="165" t="str">
        <f t="shared" si="1129"/>
        <v>M03_EstMedCom</v>
      </c>
      <c r="ST9" s="165" t="str">
        <f t="shared" si="1129"/>
        <v>P01_EstMedCom</v>
      </c>
      <c r="SU9" s="165" t="str">
        <f t="shared" si="1129"/>
        <v>P02_EstMedCom</v>
      </c>
      <c r="SV9" s="165" t="str">
        <f t="shared" si="1129"/>
        <v>P03_EstMedCom</v>
      </c>
      <c r="SW9" s="165" t="str">
        <f t="shared" si="1129"/>
        <v>L01_EstMedCom</v>
      </c>
      <c r="SX9" s="165" t="str">
        <f t="shared" si="1129"/>
        <v>L02_EstMedCom</v>
      </c>
      <c r="SY9" s="165" t="str">
        <f t="shared" si="1129"/>
        <v>L03_EstMedCom</v>
      </c>
      <c r="SZ9" s="165" t="str">
        <f t="shared" si="1129"/>
        <v>E01_EstMedCom</v>
      </c>
      <c r="TA9" s="165" t="str">
        <f t="shared" si="1129"/>
        <v>D01_EstMedCom</v>
      </c>
      <c r="TB9" s="165" t="str">
        <f t="shared" si="1129"/>
        <v>D02_EstMedCom</v>
      </c>
      <c r="TC9" s="165" t="str">
        <f t="shared" si="1129"/>
        <v>D03_EstMedCom</v>
      </c>
      <c r="TD9" s="165" t="str">
        <f t="shared" si="1129"/>
        <v>C01_EstMedCom</v>
      </c>
      <c r="TE9" s="165" t="str">
        <f t="shared" si="1129"/>
        <v>T01_EstMedCom</v>
      </c>
      <c r="TF9" s="165" t="str">
        <f t="shared" si="1129"/>
        <v>R01_EstMedCom</v>
      </c>
      <c r="TG9" s="165" t="str">
        <f t="shared" si="1129"/>
        <v>R02_EstMedCom</v>
      </c>
      <c r="TH9" s="165" t="str">
        <f t="shared" si="1129"/>
        <v>R03_EstMedCom</v>
      </c>
      <c r="TI9" s="166" t="str">
        <f t="shared" si="1129"/>
        <v>R04_EstMedCom</v>
      </c>
      <c r="TJ9" s="34"/>
      <c r="TK9" s="164" t="str">
        <f t="shared" ref="TK9:UE9" si="1130">CONCATENATE(TK5,"_",TK7)</f>
        <v>M01_EstNonCom</v>
      </c>
      <c r="TL9" s="165" t="str">
        <f t="shared" si="1130"/>
        <v>M02_EstNonCom</v>
      </c>
      <c r="TM9" s="165" t="str">
        <f t="shared" si="1130"/>
        <v>N01_EstNonCom</v>
      </c>
      <c r="TN9" s="165" t="str">
        <f t="shared" si="1130"/>
        <v>N02_EstNonCom</v>
      </c>
      <c r="TO9" s="165" t="str">
        <f t="shared" si="1130"/>
        <v>M03_EstNonCom</v>
      </c>
      <c r="TP9" s="165" t="str">
        <f t="shared" si="1130"/>
        <v>P01_EstNonCom</v>
      </c>
      <c r="TQ9" s="165" t="str">
        <f t="shared" si="1130"/>
        <v>P02_EstNonCom</v>
      </c>
      <c r="TR9" s="165" t="str">
        <f t="shared" si="1130"/>
        <v>P03_EstNonCom</v>
      </c>
      <c r="TS9" s="165" t="str">
        <f t="shared" si="1130"/>
        <v>L01_EstNonCom</v>
      </c>
      <c r="TT9" s="165" t="str">
        <f t="shared" si="1130"/>
        <v>L02_EstNonCom</v>
      </c>
      <c r="TU9" s="165" t="str">
        <f t="shared" si="1130"/>
        <v>L03_EstNonCom</v>
      </c>
      <c r="TV9" s="165" t="str">
        <f t="shared" si="1130"/>
        <v>E01_EstNonCom</v>
      </c>
      <c r="TW9" s="165" t="str">
        <f t="shared" si="1130"/>
        <v>D01_EstNonCom</v>
      </c>
      <c r="TX9" s="165" t="str">
        <f t="shared" si="1130"/>
        <v>D02_EstNonCom</v>
      </c>
      <c r="TY9" s="165" t="str">
        <f t="shared" si="1130"/>
        <v>D03_EstNonCom</v>
      </c>
      <c r="TZ9" s="165" t="str">
        <f t="shared" si="1130"/>
        <v>C01_EstNonCom</v>
      </c>
      <c r="UA9" s="165" t="str">
        <f t="shared" si="1130"/>
        <v>T01_EstNonCom</v>
      </c>
      <c r="UB9" s="165" t="str">
        <f t="shared" si="1130"/>
        <v>R01_EstNonCom</v>
      </c>
      <c r="UC9" s="165" t="str">
        <f t="shared" si="1130"/>
        <v>R02_EstNonCom</v>
      </c>
      <c r="UD9" s="165" t="str">
        <f t="shared" si="1130"/>
        <v>R03_EstNonCom</v>
      </c>
      <c r="UE9" s="166" t="str">
        <f t="shared" si="1130"/>
        <v>R04_EstNonCom</v>
      </c>
      <c r="UF9" s="34"/>
      <c r="UG9" s="164" t="str">
        <f t="shared" ref="UG9:VA9" si="1131">CONCATENATE(UG5,"_",UG7)</f>
        <v>M01_PMTCT</v>
      </c>
      <c r="UH9" s="165" t="str">
        <f t="shared" si="1131"/>
        <v>M02_PMTCT</v>
      </c>
      <c r="UI9" s="165" t="str">
        <f t="shared" si="1131"/>
        <v>N01_PMTCT</v>
      </c>
      <c r="UJ9" s="165" t="str">
        <f t="shared" si="1131"/>
        <v>N02_PMTCT</v>
      </c>
      <c r="UK9" s="165" t="str">
        <f t="shared" si="1131"/>
        <v>M03_PMTCT</v>
      </c>
      <c r="UL9" s="165" t="str">
        <f t="shared" si="1131"/>
        <v>P01_PMTCT</v>
      </c>
      <c r="UM9" s="165" t="str">
        <f t="shared" si="1131"/>
        <v>P02_PMTCT</v>
      </c>
      <c r="UN9" s="165" t="str">
        <f t="shared" si="1131"/>
        <v>P03_PMTCT</v>
      </c>
      <c r="UO9" s="165" t="str">
        <f t="shared" si="1131"/>
        <v>L01_PMTCT</v>
      </c>
      <c r="UP9" s="165" t="str">
        <f t="shared" si="1131"/>
        <v>L02_PMTCT</v>
      </c>
      <c r="UQ9" s="165" t="str">
        <f t="shared" si="1131"/>
        <v>L03_PMTCT</v>
      </c>
      <c r="UR9" s="165" t="str">
        <f t="shared" si="1131"/>
        <v>E01_PMTCT</v>
      </c>
      <c r="US9" s="165" t="str">
        <f t="shared" si="1131"/>
        <v>D01_PMTCT</v>
      </c>
      <c r="UT9" s="165" t="str">
        <f t="shared" si="1131"/>
        <v>D02_PMTCT</v>
      </c>
      <c r="UU9" s="165" t="str">
        <f t="shared" si="1131"/>
        <v>D03_PMTCT</v>
      </c>
      <c r="UV9" s="165" t="str">
        <f t="shared" si="1131"/>
        <v>C01_PMTCT</v>
      </c>
      <c r="UW9" s="165" t="str">
        <f t="shared" si="1131"/>
        <v>T01_PMTCT</v>
      </c>
      <c r="UX9" s="165" t="str">
        <f t="shared" si="1131"/>
        <v>R01_PMTCT</v>
      </c>
      <c r="UY9" s="165" t="str">
        <f t="shared" si="1131"/>
        <v>R02_PMTCT</v>
      </c>
      <c r="UZ9" s="165" t="str">
        <f t="shared" si="1131"/>
        <v>R03_PMTCT</v>
      </c>
      <c r="VA9" s="166" t="str">
        <f t="shared" si="1131"/>
        <v>R04_PMTCT</v>
      </c>
      <c r="VB9" s="34"/>
      <c r="VC9" s="164" t="str">
        <f t="shared" ref="VC9:VW9" si="1132">CONCATENATE(VC5,"_",VC7)</f>
        <v>M01_Peds</v>
      </c>
      <c r="VD9" s="165" t="str">
        <f t="shared" si="1132"/>
        <v>M02_Peds</v>
      </c>
      <c r="VE9" s="165" t="str">
        <f t="shared" si="1132"/>
        <v>N01_Peds</v>
      </c>
      <c r="VF9" s="165" t="str">
        <f t="shared" si="1132"/>
        <v>N02_Peds</v>
      </c>
      <c r="VG9" s="165" t="str">
        <f t="shared" si="1132"/>
        <v>M03_Peds</v>
      </c>
      <c r="VH9" s="165" t="str">
        <f t="shared" si="1132"/>
        <v>P01_Peds</v>
      </c>
      <c r="VI9" s="165" t="str">
        <f t="shared" si="1132"/>
        <v>P02_Peds</v>
      </c>
      <c r="VJ9" s="165" t="str">
        <f t="shared" si="1132"/>
        <v>P03_Peds</v>
      </c>
      <c r="VK9" s="165" t="str">
        <f t="shared" si="1132"/>
        <v>L01_Peds</v>
      </c>
      <c r="VL9" s="165" t="str">
        <f t="shared" si="1132"/>
        <v>L02_Peds</v>
      </c>
      <c r="VM9" s="165" t="str">
        <f t="shared" si="1132"/>
        <v>L03_Peds</v>
      </c>
      <c r="VN9" s="165" t="str">
        <f t="shared" si="1132"/>
        <v>E01_Peds</v>
      </c>
      <c r="VO9" s="165" t="str">
        <f t="shared" si="1132"/>
        <v>D01_Peds</v>
      </c>
      <c r="VP9" s="165" t="str">
        <f t="shared" si="1132"/>
        <v>D02_Peds</v>
      </c>
      <c r="VQ9" s="165" t="str">
        <f t="shared" si="1132"/>
        <v>D03_Peds</v>
      </c>
      <c r="VR9" s="165" t="str">
        <f t="shared" si="1132"/>
        <v>C01_Peds</v>
      </c>
      <c r="VS9" s="165" t="str">
        <f t="shared" si="1132"/>
        <v>T01_Peds</v>
      </c>
      <c r="VT9" s="165" t="str">
        <f t="shared" si="1132"/>
        <v>R01_Peds</v>
      </c>
      <c r="VU9" s="165" t="str">
        <f t="shared" si="1132"/>
        <v>R02_Peds</v>
      </c>
      <c r="VV9" s="165" t="str">
        <f t="shared" si="1132"/>
        <v>R03_Peds</v>
      </c>
      <c r="VW9" s="166" t="str">
        <f t="shared" si="1132"/>
        <v>R04_Peds</v>
      </c>
      <c r="VX9" s="34"/>
      <c r="VY9" s="164" t="str">
        <f t="shared" ref="VY9:WS9" si="1133">CONCATENATE(VY5,"_",VY7)</f>
        <v>M01_LabHaem</v>
      </c>
      <c r="VZ9" s="165" t="str">
        <f t="shared" si="1133"/>
        <v>M02_LabHaem</v>
      </c>
      <c r="WA9" s="165" t="str">
        <f t="shared" si="1133"/>
        <v>N01_LabHaem</v>
      </c>
      <c r="WB9" s="165" t="str">
        <f t="shared" si="1133"/>
        <v>N02_LabHaem</v>
      </c>
      <c r="WC9" s="165" t="str">
        <f t="shared" si="1133"/>
        <v>M03_LabHaem</v>
      </c>
      <c r="WD9" s="165" t="str">
        <f t="shared" si="1133"/>
        <v>P01_LabHaem</v>
      </c>
      <c r="WE9" s="165" t="str">
        <f t="shared" si="1133"/>
        <v>P02_LabHaem</v>
      </c>
      <c r="WF9" s="165" t="str">
        <f t="shared" si="1133"/>
        <v>P03_LabHaem</v>
      </c>
      <c r="WG9" s="165" t="str">
        <f t="shared" si="1133"/>
        <v>L01_LabHaem</v>
      </c>
      <c r="WH9" s="165" t="str">
        <f t="shared" si="1133"/>
        <v>L02_LabHaem</v>
      </c>
      <c r="WI9" s="165" t="str">
        <f t="shared" si="1133"/>
        <v>L03_LabHaem</v>
      </c>
      <c r="WJ9" s="165" t="str">
        <f t="shared" si="1133"/>
        <v>E01_LabHaem</v>
      </c>
      <c r="WK9" s="165" t="str">
        <f t="shared" si="1133"/>
        <v>D01_LabHaem</v>
      </c>
      <c r="WL9" s="165" t="str">
        <f t="shared" si="1133"/>
        <v>D02_LabHaem</v>
      </c>
      <c r="WM9" s="165" t="str">
        <f t="shared" si="1133"/>
        <v>D03_LabHaem</v>
      </c>
      <c r="WN9" s="165" t="str">
        <f t="shared" si="1133"/>
        <v>C01_LabHaem</v>
      </c>
      <c r="WO9" s="165" t="str">
        <f t="shared" si="1133"/>
        <v>T01_LabHaem</v>
      </c>
      <c r="WP9" s="165" t="str">
        <f t="shared" si="1133"/>
        <v>R01_LabHaem</v>
      </c>
      <c r="WQ9" s="165" t="str">
        <f t="shared" si="1133"/>
        <v>R02_LabHaem</v>
      </c>
      <c r="WR9" s="165" t="str">
        <f t="shared" si="1133"/>
        <v>R03_LabHaem</v>
      </c>
      <c r="WS9" s="166" t="str">
        <f t="shared" si="1133"/>
        <v>R04_LabHaem</v>
      </c>
      <c r="WT9" s="34"/>
      <c r="WU9" s="164" t="str">
        <f t="shared" ref="WU9:XO9" si="1134">CONCATENATE(WU5,"_",WU7)</f>
        <v>M01_LabPOC</v>
      </c>
      <c r="WV9" s="165" t="str">
        <f t="shared" si="1134"/>
        <v>M02_LabPOC</v>
      </c>
      <c r="WW9" s="165" t="str">
        <f t="shared" si="1134"/>
        <v>N01_LabPOC</v>
      </c>
      <c r="WX9" s="165" t="str">
        <f t="shared" si="1134"/>
        <v>N02_LabPOC</v>
      </c>
      <c r="WY9" s="165" t="str">
        <f t="shared" si="1134"/>
        <v>M03_LabPOC</v>
      </c>
      <c r="WZ9" s="165" t="str">
        <f t="shared" si="1134"/>
        <v>P01_LabPOC</v>
      </c>
      <c r="XA9" s="165" t="str">
        <f t="shared" si="1134"/>
        <v>P02_LabPOC</v>
      </c>
      <c r="XB9" s="165" t="str">
        <f t="shared" si="1134"/>
        <v>P03_LabPOC</v>
      </c>
      <c r="XC9" s="165" t="str">
        <f t="shared" si="1134"/>
        <v>L01_LabPOC</v>
      </c>
      <c r="XD9" s="165" t="str">
        <f t="shared" si="1134"/>
        <v>L02_LabPOC</v>
      </c>
      <c r="XE9" s="165" t="str">
        <f t="shared" si="1134"/>
        <v>L03_LabPOC</v>
      </c>
      <c r="XF9" s="165" t="str">
        <f t="shared" si="1134"/>
        <v>E01_LabPOC</v>
      </c>
      <c r="XG9" s="165" t="str">
        <f t="shared" si="1134"/>
        <v>D01_LabPOC</v>
      </c>
      <c r="XH9" s="165" t="str">
        <f t="shared" si="1134"/>
        <v>D02_LabPOC</v>
      </c>
      <c r="XI9" s="165" t="str">
        <f t="shared" si="1134"/>
        <v>D03_LabPOC</v>
      </c>
      <c r="XJ9" s="165" t="str">
        <f t="shared" si="1134"/>
        <v>C01_LabPOC</v>
      </c>
      <c r="XK9" s="165" t="str">
        <f t="shared" si="1134"/>
        <v>T01_LabPOC</v>
      </c>
      <c r="XL9" s="165" t="str">
        <f t="shared" si="1134"/>
        <v>R01_LabPOC</v>
      </c>
      <c r="XM9" s="165" t="str">
        <f t="shared" si="1134"/>
        <v>R02_LabPOC</v>
      </c>
      <c r="XN9" s="165" t="str">
        <f t="shared" si="1134"/>
        <v>R03_LabPOC</v>
      </c>
      <c r="XO9" s="166" t="str">
        <f t="shared" si="1134"/>
        <v>R04_LabPOC</v>
      </c>
      <c r="XP9" s="34"/>
      <c r="XQ9" s="164" t="str">
        <f t="shared" ref="XQ9:YK9" si="1135">CONCATENATE(XQ5,"_",XQ7)</f>
        <v>M01_LabParasit</v>
      </c>
      <c r="XR9" s="165" t="str">
        <f t="shared" si="1135"/>
        <v>M02_LabParasit</v>
      </c>
      <c r="XS9" s="165" t="str">
        <f t="shared" si="1135"/>
        <v>N01_LabParasit</v>
      </c>
      <c r="XT9" s="165" t="str">
        <f t="shared" si="1135"/>
        <v>N02_LabParasit</v>
      </c>
      <c r="XU9" s="165" t="str">
        <f t="shared" si="1135"/>
        <v>M03_LabParasit</v>
      </c>
      <c r="XV9" s="165" t="str">
        <f t="shared" si="1135"/>
        <v>P01_LabParasit</v>
      </c>
      <c r="XW9" s="165" t="str">
        <f t="shared" si="1135"/>
        <v>P02_LabParasit</v>
      </c>
      <c r="XX9" s="165" t="str">
        <f t="shared" si="1135"/>
        <v>P03_LabParasit</v>
      </c>
      <c r="XY9" s="165" t="str">
        <f t="shared" si="1135"/>
        <v>L01_LabParasit</v>
      </c>
      <c r="XZ9" s="165" t="str">
        <f t="shared" si="1135"/>
        <v>L02_LabParasit</v>
      </c>
      <c r="YA9" s="165" t="str">
        <f t="shared" si="1135"/>
        <v>L03_LabParasit</v>
      </c>
      <c r="YB9" s="165" t="str">
        <f t="shared" si="1135"/>
        <v>E01_LabParasit</v>
      </c>
      <c r="YC9" s="165" t="str">
        <f t="shared" si="1135"/>
        <v>D01_LabParasit</v>
      </c>
      <c r="YD9" s="165" t="str">
        <f t="shared" si="1135"/>
        <v>D02_LabParasit</v>
      </c>
      <c r="YE9" s="165" t="str">
        <f t="shared" si="1135"/>
        <v>D03_LabParasit</v>
      </c>
      <c r="YF9" s="165" t="str">
        <f t="shared" si="1135"/>
        <v>C01_LabParasit</v>
      </c>
      <c r="YG9" s="165" t="str">
        <f t="shared" si="1135"/>
        <v>T01_LabParasit</v>
      </c>
      <c r="YH9" s="165" t="str">
        <f t="shared" si="1135"/>
        <v>R01_LabParasit</v>
      </c>
      <c r="YI9" s="165" t="str">
        <f t="shared" si="1135"/>
        <v>R02_LabParasit</v>
      </c>
      <c r="YJ9" s="165" t="str">
        <f t="shared" si="1135"/>
        <v>R03_LabParasit</v>
      </c>
      <c r="YK9" s="166" t="str">
        <f t="shared" si="1135"/>
        <v>R04_LabParasit</v>
      </c>
      <c r="YL9" s="34"/>
      <c r="YM9" s="164" t="str">
        <f t="shared" ref="YM9:ZG9" si="1136">CONCATENATE(YM5,"_",YM7)</f>
        <v>M01_LabBiochem</v>
      </c>
      <c r="YN9" s="165" t="str">
        <f t="shared" si="1136"/>
        <v>M02_LabBiochem</v>
      </c>
      <c r="YO9" s="165" t="str">
        <f t="shared" si="1136"/>
        <v>N01_LabBiochem</v>
      </c>
      <c r="YP9" s="165" t="str">
        <f t="shared" si="1136"/>
        <v>N02_LabBiochem</v>
      </c>
      <c r="YQ9" s="165" t="str">
        <f t="shared" si="1136"/>
        <v>M03_LabBiochem</v>
      </c>
      <c r="YR9" s="165" t="str">
        <f t="shared" si="1136"/>
        <v>P01_LabBiochem</v>
      </c>
      <c r="YS9" s="165" t="str">
        <f t="shared" si="1136"/>
        <v>P02_LabBiochem</v>
      </c>
      <c r="YT9" s="165" t="str">
        <f t="shared" si="1136"/>
        <v>P03_LabBiochem</v>
      </c>
      <c r="YU9" s="165" t="str">
        <f t="shared" si="1136"/>
        <v>L01_LabBiochem</v>
      </c>
      <c r="YV9" s="165" t="str">
        <f t="shared" si="1136"/>
        <v>L02_LabBiochem</v>
      </c>
      <c r="YW9" s="165" t="str">
        <f t="shared" si="1136"/>
        <v>L03_LabBiochem</v>
      </c>
      <c r="YX9" s="165" t="str">
        <f t="shared" si="1136"/>
        <v>E01_LabBiochem</v>
      </c>
      <c r="YY9" s="165" t="str">
        <f t="shared" si="1136"/>
        <v>D01_LabBiochem</v>
      </c>
      <c r="YZ9" s="165" t="str">
        <f t="shared" si="1136"/>
        <v>D02_LabBiochem</v>
      </c>
      <c r="ZA9" s="165" t="str">
        <f t="shared" si="1136"/>
        <v>D03_LabBiochem</v>
      </c>
      <c r="ZB9" s="165" t="str">
        <f t="shared" si="1136"/>
        <v>C01_LabBiochem</v>
      </c>
      <c r="ZC9" s="165" t="str">
        <f t="shared" si="1136"/>
        <v>T01_LabBiochem</v>
      </c>
      <c r="ZD9" s="165" t="str">
        <f t="shared" si="1136"/>
        <v>R01_LabBiochem</v>
      </c>
      <c r="ZE9" s="165" t="str">
        <f t="shared" si="1136"/>
        <v>R02_LabBiochem</v>
      </c>
      <c r="ZF9" s="165" t="str">
        <f t="shared" si="1136"/>
        <v>R03_LabBiochem</v>
      </c>
      <c r="ZG9" s="166" t="str">
        <f t="shared" si="1136"/>
        <v>R04_LabBiochem</v>
      </c>
      <c r="ZH9" s="34"/>
      <c r="ZI9" s="164" t="str">
        <f t="shared" ref="ZI9:AAC9" si="1137">CONCATENATE(ZI5,"_",ZI7)</f>
        <v>M01_LabMicrobio</v>
      </c>
      <c r="ZJ9" s="165" t="str">
        <f t="shared" si="1137"/>
        <v>M02_LabMicrobio</v>
      </c>
      <c r="ZK9" s="165" t="str">
        <f t="shared" si="1137"/>
        <v>N01_LabMicrobio</v>
      </c>
      <c r="ZL9" s="165" t="str">
        <f t="shared" si="1137"/>
        <v>N02_LabMicrobio</v>
      </c>
      <c r="ZM9" s="165" t="str">
        <f t="shared" si="1137"/>
        <v>M03_LabMicrobio</v>
      </c>
      <c r="ZN9" s="165" t="str">
        <f t="shared" si="1137"/>
        <v>P01_LabMicrobio</v>
      </c>
      <c r="ZO9" s="165" t="str">
        <f t="shared" si="1137"/>
        <v>P02_LabMicrobio</v>
      </c>
      <c r="ZP9" s="165" t="str">
        <f t="shared" si="1137"/>
        <v>P03_LabMicrobio</v>
      </c>
      <c r="ZQ9" s="165" t="str">
        <f t="shared" si="1137"/>
        <v>L01_LabMicrobio</v>
      </c>
      <c r="ZR9" s="165" t="str">
        <f t="shared" si="1137"/>
        <v>L02_LabMicrobio</v>
      </c>
      <c r="ZS9" s="165" t="str">
        <f t="shared" si="1137"/>
        <v>L03_LabMicrobio</v>
      </c>
      <c r="ZT9" s="165" t="str">
        <f t="shared" si="1137"/>
        <v>E01_LabMicrobio</v>
      </c>
      <c r="ZU9" s="165" t="str">
        <f t="shared" si="1137"/>
        <v>D01_LabMicrobio</v>
      </c>
      <c r="ZV9" s="165" t="str">
        <f t="shared" si="1137"/>
        <v>D02_LabMicrobio</v>
      </c>
      <c r="ZW9" s="165" t="str">
        <f t="shared" si="1137"/>
        <v>D03_LabMicrobio</v>
      </c>
      <c r="ZX9" s="165" t="str">
        <f t="shared" si="1137"/>
        <v>C01_LabMicrobio</v>
      </c>
      <c r="ZY9" s="165" t="str">
        <f t="shared" si="1137"/>
        <v>T01_LabMicrobio</v>
      </c>
      <c r="ZZ9" s="165" t="str">
        <f t="shared" si="1137"/>
        <v>R01_LabMicrobio</v>
      </c>
      <c r="AAA9" s="165" t="str">
        <f t="shared" si="1137"/>
        <v>R02_LabMicrobio</v>
      </c>
      <c r="AAB9" s="165" t="str">
        <f t="shared" si="1137"/>
        <v>R03_LabMicrobio</v>
      </c>
      <c r="AAC9" s="166" t="str">
        <f t="shared" si="1137"/>
        <v>R04_LabMicrobio</v>
      </c>
      <c r="AAD9" s="3"/>
      <c r="AAE9" s="164" t="str">
        <f t="shared" ref="AAE9:AAY9" si="1138">CONCATENATE(AAE5,"_",AAE7)</f>
        <v>M01_LabMolec</v>
      </c>
      <c r="AAF9" s="165" t="str">
        <f t="shared" si="1138"/>
        <v>M02_LabMolec</v>
      </c>
      <c r="AAG9" s="165" t="str">
        <f t="shared" si="1138"/>
        <v>N01_LabMolec</v>
      </c>
      <c r="AAH9" s="165" t="str">
        <f t="shared" si="1138"/>
        <v>N02_LabMolec</v>
      </c>
      <c r="AAI9" s="165" t="str">
        <f t="shared" si="1138"/>
        <v>M03_LabMolec</v>
      </c>
      <c r="AAJ9" s="165" t="str">
        <f t="shared" si="1138"/>
        <v>P01_LabMolec</v>
      </c>
      <c r="AAK9" s="165" t="str">
        <f t="shared" si="1138"/>
        <v>P02_LabMolec</v>
      </c>
      <c r="AAL9" s="165" t="str">
        <f t="shared" si="1138"/>
        <v>P03_LabMolec</v>
      </c>
      <c r="AAM9" s="165" t="str">
        <f t="shared" si="1138"/>
        <v>L01_LabMolec</v>
      </c>
      <c r="AAN9" s="165" t="str">
        <f t="shared" si="1138"/>
        <v>L02_LabMolec</v>
      </c>
      <c r="AAO9" s="165" t="str">
        <f t="shared" si="1138"/>
        <v>L03_LabMolec</v>
      </c>
      <c r="AAP9" s="165" t="str">
        <f t="shared" si="1138"/>
        <v>E01_LabMolec</v>
      </c>
      <c r="AAQ9" s="165" t="str">
        <f t="shared" si="1138"/>
        <v>D01_LabMolec</v>
      </c>
      <c r="AAR9" s="165" t="str">
        <f t="shared" si="1138"/>
        <v>D02_LabMolec</v>
      </c>
      <c r="AAS9" s="165" t="str">
        <f t="shared" si="1138"/>
        <v>D03_LabMolec</v>
      </c>
      <c r="AAT9" s="165" t="str">
        <f t="shared" si="1138"/>
        <v>C01_LabMolec</v>
      </c>
      <c r="AAU9" s="165" t="str">
        <f t="shared" si="1138"/>
        <v>T01_LabMolec</v>
      </c>
      <c r="AAV9" s="165" t="str">
        <f t="shared" si="1138"/>
        <v>R01_LabMolec</v>
      </c>
      <c r="AAW9" s="165" t="str">
        <f t="shared" si="1138"/>
        <v>R02_LabMolec</v>
      </c>
      <c r="AAX9" s="165" t="str">
        <f t="shared" si="1138"/>
        <v>R03_LabMolec</v>
      </c>
      <c r="AAY9" s="166" t="str">
        <f t="shared" si="1138"/>
        <v>R04_LabMolec</v>
      </c>
      <c r="AAZ9" s="139"/>
      <c r="ABA9" s="164" t="str">
        <f t="shared" ref="ABA9:ABU9" si="1139">CONCATENATE(ABA5,"_",ABA7)</f>
        <v>M01_LabTBMicro</v>
      </c>
      <c r="ABB9" s="165" t="str">
        <f t="shared" si="1139"/>
        <v>M02_LabTBMicro</v>
      </c>
      <c r="ABC9" s="165" t="str">
        <f t="shared" si="1139"/>
        <v>N01_LabTBMicro</v>
      </c>
      <c r="ABD9" s="165" t="str">
        <f t="shared" si="1139"/>
        <v>N02_LabTBMicro</v>
      </c>
      <c r="ABE9" s="165" t="str">
        <f t="shared" si="1139"/>
        <v>M03_LabTBMicro</v>
      </c>
      <c r="ABF9" s="165" t="str">
        <f t="shared" si="1139"/>
        <v>P01_LabTBMicro</v>
      </c>
      <c r="ABG9" s="165" t="str">
        <f t="shared" si="1139"/>
        <v>P02_LabTBMicro</v>
      </c>
      <c r="ABH9" s="165" t="str">
        <f t="shared" si="1139"/>
        <v>P03_LabTBMicro</v>
      </c>
      <c r="ABI9" s="165" t="str">
        <f t="shared" si="1139"/>
        <v>L01_LabTBMicro</v>
      </c>
      <c r="ABJ9" s="165" t="str">
        <f t="shared" si="1139"/>
        <v>L02_LabTBMicro</v>
      </c>
      <c r="ABK9" s="165" t="str">
        <f t="shared" si="1139"/>
        <v>L03_LabTBMicro</v>
      </c>
      <c r="ABL9" s="165" t="str">
        <f t="shared" si="1139"/>
        <v>E01_LabTBMicro</v>
      </c>
      <c r="ABM9" s="165" t="str">
        <f t="shared" si="1139"/>
        <v>D01_LabTBMicro</v>
      </c>
      <c r="ABN9" s="165" t="str">
        <f t="shared" si="1139"/>
        <v>D02_LabTBMicro</v>
      </c>
      <c r="ABO9" s="165" t="str">
        <f t="shared" si="1139"/>
        <v>D03_LabTBMicro</v>
      </c>
      <c r="ABP9" s="165" t="str">
        <f t="shared" si="1139"/>
        <v>C01_LabTBMicro</v>
      </c>
      <c r="ABQ9" s="165" t="str">
        <f t="shared" si="1139"/>
        <v>T01_LabTBMicro</v>
      </c>
      <c r="ABR9" s="165" t="str">
        <f t="shared" si="1139"/>
        <v>R01_LabTBMicro</v>
      </c>
      <c r="ABS9" s="165" t="str">
        <f t="shared" si="1139"/>
        <v>R02_LabTBMicro</v>
      </c>
      <c r="ABT9" s="165" t="str">
        <f t="shared" si="1139"/>
        <v>R03_LabTBMicro</v>
      </c>
      <c r="ABU9" s="166" t="str">
        <f t="shared" si="1139"/>
        <v>R04_LabTBMicro</v>
      </c>
      <c r="ABV9" s="139"/>
      <c r="ABW9" s="164" t="str">
        <f t="shared" ref="ABW9:ACQ9" si="1140">CONCATENATE(ABW5,"_",ABW7)</f>
        <v>M01_LabSero</v>
      </c>
      <c r="ABX9" s="165" t="str">
        <f t="shared" si="1140"/>
        <v>M02_LabSero</v>
      </c>
      <c r="ABY9" s="165" t="str">
        <f t="shared" si="1140"/>
        <v>N01_LabSero</v>
      </c>
      <c r="ABZ9" s="165" t="str">
        <f t="shared" si="1140"/>
        <v>N02_LabSero</v>
      </c>
      <c r="ACA9" s="165" t="str">
        <f t="shared" si="1140"/>
        <v>M03_LabSero</v>
      </c>
      <c r="ACB9" s="165" t="str">
        <f t="shared" si="1140"/>
        <v>P01_LabSero</v>
      </c>
      <c r="ACC9" s="165" t="str">
        <f t="shared" si="1140"/>
        <v>P02_LabSero</v>
      </c>
      <c r="ACD9" s="165" t="str">
        <f t="shared" si="1140"/>
        <v>P03_LabSero</v>
      </c>
      <c r="ACE9" s="165" t="str">
        <f t="shared" si="1140"/>
        <v>L01_LabSero</v>
      </c>
      <c r="ACF9" s="165" t="str">
        <f t="shared" si="1140"/>
        <v>L02_LabSero</v>
      </c>
      <c r="ACG9" s="165" t="str">
        <f t="shared" si="1140"/>
        <v>L03_LabSero</v>
      </c>
      <c r="ACH9" s="165" t="str">
        <f t="shared" si="1140"/>
        <v>E01_LabSero</v>
      </c>
      <c r="ACI9" s="165" t="str">
        <f t="shared" si="1140"/>
        <v>D01_LabSero</v>
      </c>
      <c r="ACJ9" s="165" t="str">
        <f t="shared" si="1140"/>
        <v>D02_LabSero</v>
      </c>
      <c r="ACK9" s="165" t="str">
        <f t="shared" si="1140"/>
        <v>D03_LabSero</v>
      </c>
      <c r="ACL9" s="165" t="str">
        <f t="shared" si="1140"/>
        <v>C01_LabSero</v>
      </c>
      <c r="ACM9" s="165" t="str">
        <f t="shared" si="1140"/>
        <v>T01_LabSero</v>
      </c>
      <c r="ACN9" s="165" t="str">
        <f t="shared" si="1140"/>
        <v>R01_LabSero</v>
      </c>
      <c r="ACO9" s="165" t="str">
        <f t="shared" si="1140"/>
        <v>R02_LabSero</v>
      </c>
      <c r="ACP9" s="165" t="str">
        <f t="shared" si="1140"/>
        <v>R03_LabSero</v>
      </c>
      <c r="ACQ9" s="166" t="str">
        <f t="shared" si="1140"/>
        <v>R04_LabSero</v>
      </c>
      <c r="ACR9" s="139"/>
      <c r="ACS9" s="164" t="str">
        <f t="shared" ref="ACS9:ADM9" si="1141">CONCATENATE(ACS5,"_",ACS7)</f>
        <v>M01_LabCyto</v>
      </c>
      <c r="ACT9" s="165" t="str">
        <f t="shared" si="1141"/>
        <v>M02_LabCyto</v>
      </c>
      <c r="ACU9" s="165" t="str">
        <f t="shared" si="1141"/>
        <v>N01_LabCyto</v>
      </c>
      <c r="ACV9" s="165" t="str">
        <f t="shared" si="1141"/>
        <v>N02_LabCyto</v>
      </c>
      <c r="ACW9" s="165" t="str">
        <f t="shared" si="1141"/>
        <v>M03_LabCyto</v>
      </c>
      <c r="ACX9" s="165" t="str">
        <f t="shared" si="1141"/>
        <v>P01_LabCyto</v>
      </c>
      <c r="ACY9" s="165" t="str">
        <f t="shared" si="1141"/>
        <v>P02_LabCyto</v>
      </c>
      <c r="ACZ9" s="165" t="str">
        <f t="shared" si="1141"/>
        <v>P03_LabCyto</v>
      </c>
      <c r="ADA9" s="165" t="str">
        <f t="shared" si="1141"/>
        <v>L01_LabCyto</v>
      </c>
      <c r="ADB9" s="165" t="str">
        <f t="shared" si="1141"/>
        <v>L02_LabCyto</v>
      </c>
      <c r="ADC9" s="165" t="str">
        <f t="shared" si="1141"/>
        <v>L03_LabCyto</v>
      </c>
      <c r="ADD9" s="165" t="str">
        <f t="shared" si="1141"/>
        <v>E01_LabCyto</v>
      </c>
      <c r="ADE9" s="165" t="str">
        <f t="shared" si="1141"/>
        <v>D01_LabCyto</v>
      </c>
      <c r="ADF9" s="165" t="str">
        <f t="shared" si="1141"/>
        <v>D02_LabCyto</v>
      </c>
      <c r="ADG9" s="165" t="str">
        <f t="shared" si="1141"/>
        <v>D03_LabCyto</v>
      </c>
      <c r="ADH9" s="165" t="str">
        <f t="shared" si="1141"/>
        <v>C01_LabCyto</v>
      </c>
      <c r="ADI9" s="165" t="str">
        <f t="shared" si="1141"/>
        <v>T01_LabCyto</v>
      </c>
      <c r="ADJ9" s="165" t="str">
        <f t="shared" si="1141"/>
        <v>R01_LabCyto</v>
      </c>
      <c r="ADK9" s="165" t="str">
        <f t="shared" si="1141"/>
        <v>R02_LabCyto</v>
      </c>
      <c r="ADL9" s="165" t="str">
        <f t="shared" si="1141"/>
        <v>R03_LabCyto</v>
      </c>
      <c r="ADM9" s="166" t="str">
        <f t="shared" si="1141"/>
        <v>R04_LabCyto</v>
      </c>
      <c r="ADN9" s="34"/>
      <c r="ADO9" s="164" t="str">
        <f t="shared" ref="ADO9:AEI9" si="1142">CONCATENATE(ADO5,"_",ADO7)</f>
        <v>M01_LabHisto</v>
      </c>
      <c r="ADP9" s="165" t="str">
        <f t="shared" si="1142"/>
        <v>M02_LabHisto</v>
      </c>
      <c r="ADQ9" s="165" t="str">
        <f t="shared" si="1142"/>
        <v>N01_LabHisto</v>
      </c>
      <c r="ADR9" s="165" t="str">
        <f t="shared" si="1142"/>
        <v>N02_LabHisto</v>
      </c>
      <c r="ADS9" s="165" t="str">
        <f t="shared" si="1142"/>
        <v>M03_LabHisto</v>
      </c>
      <c r="ADT9" s="165" t="str">
        <f t="shared" si="1142"/>
        <v>P01_LabHisto</v>
      </c>
      <c r="ADU9" s="165" t="str">
        <f t="shared" si="1142"/>
        <v>P02_LabHisto</v>
      </c>
      <c r="ADV9" s="165" t="str">
        <f t="shared" si="1142"/>
        <v>P03_LabHisto</v>
      </c>
      <c r="ADW9" s="165" t="str">
        <f t="shared" si="1142"/>
        <v>L01_LabHisto</v>
      </c>
      <c r="ADX9" s="165" t="str">
        <f t="shared" si="1142"/>
        <v>L02_LabHisto</v>
      </c>
      <c r="ADY9" s="165" t="str">
        <f t="shared" si="1142"/>
        <v>L03_LabHisto</v>
      </c>
      <c r="ADZ9" s="165" t="str">
        <f t="shared" si="1142"/>
        <v>E01_LabHisto</v>
      </c>
      <c r="AEA9" s="165" t="str">
        <f t="shared" si="1142"/>
        <v>D01_LabHisto</v>
      </c>
      <c r="AEB9" s="165" t="str">
        <f t="shared" si="1142"/>
        <v>D02_LabHisto</v>
      </c>
      <c r="AEC9" s="165" t="str">
        <f t="shared" si="1142"/>
        <v>D03_LabHisto</v>
      </c>
      <c r="AED9" s="165" t="str">
        <f t="shared" si="1142"/>
        <v>C01_LabHisto</v>
      </c>
      <c r="AEE9" s="165" t="str">
        <f t="shared" si="1142"/>
        <v>T01_LabHisto</v>
      </c>
      <c r="AEF9" s="165" t="str">
        <f t="shared" si="1142"/>
        <v>R01_LabHisto</v>
      </c>
      <c r="AEG9" s="165" t="str">
        <f t="shared" si="1142"/>
        <v>R02_LabHisto</v>
      </c>
      <c r="AEH9" s="165" t="str">
        <f t="shared" si="1142"/>
        <v>R03_LabHisto</v>
      </c>
      <c r="AEI9" s="166" t="str">
        <f t="shared" si="1142"/>
        <v>R04_LabHisto</v>
      </c>
      <c r="AEJ9" s="34"/>
      <c r="AEK9" s="164" t="str">
        <f t="shared" ref="AEK9:AFE9" si="1143">CONCATENATE(AEK5,"_",AEK7)</f>
        <v>M01_LabTrans</v>
      </c>
      <c r="AEL9" s="165" t="str">
        <f t="shared" si="1143"/>
        <v>M02_LabTrans</v>
      </c>
      <c r="AEM9" s="165" t="str">
        <f t="shared" si="1143"/>
        <v>N01_LabTrans</v>
      </c>
      <c r="AEN9" s="165" t="str">
        <f t="shared" si="1143"/>
        <v>N02_LabTrans</v>
      </c>
      <c r="AEO9" s="165" t="str">
        <f t="shared" si="1143"/>
        <v>M03_LabTrans</v>
      </c>
      <c r="AEP9" s="165" t="str">
        <f t="shared" si="1143"/>
        <v>P01_LabTrans</v>
      </c>
      <c r="AEQ9" s="165" t="str">
        <f t="shared" si="1143"/>
        <v>P02_LabTrans</v>
      </c>
      <c r="AER9" s="165" t="str">
        <f t="shared" si="1143"/>
        <v>P03_LabTrans</v>
      </c>
      <c r="AES9" s="165" t="str">
        <f t="shared" si="1143"/>
        <v>L01_LabTrans</v>
      </c>
      <c r="AET9" s="165" t="str">
        <f t="shared" si="1143"/>
        <v>L02_LabTrans</v>
      </c>
      <c r="AEU9" s="165" t="str">
        <f t="shared" si="1143"/>
        <v>L03_LabTrans</v>
      </c>
      <c r="AEV9" s="165" t="str">
        <f t="shared" si="1143"/>
        <v>E01_LabTrans</v>
      </c>
      <c r="AEW9" s="165" t="str">
        <f t="shared" si="1143"/>
        <v>D01_LabTrans</v>
      </c>
      <c r="AEX9" s="165" t="str">
        <f t="shared" si="1143"/>
        <v>D02_LabTrans</v>
      </c>
      <c r="AEY9" s="165" t="str">
        <f t="shared" si="1143"/>
        <v>D03_LabTrans</v>
      </c>
      <c r="AEZ9" s="165" t="str">
        <f t="shared" si="1143"/>
        <v>C01_LabTrans</v>
      </c>
      <c r="AFA9" s="165" t="str">
        <f t="shared" si="1143"/>
        <v>T01_LabTrans</v>
      </c>
      <c r="AFB9" s="165" t="str">
        <f t="shared" si="1143"/>
        <v>R01_LabTrans</v>
      </c>
      <c r="AFC9" s="165" t="str">
        <f t="shared" si="1143"/>
        <v>R02_LabTrans</v>
      </c>
      <c r="AFD9" s="165" t="str">
        <f t="shared" si="1143"/>
        <v>R03_LabTrans</v>
      </c>
      <c r="AFE9" s="166" t="str">
        <f t="shared" si="1143"/>
        <v>R04_LabTrans</v>
      </c>
      <c r="AFF9" s="34"/>
      <c r="AFG9" s="164" t="str">
        <f t="shared" ref="AFG9:AGA9" si="1144">CONCATENATE(AFG5,"_",AFG7)</f>
        <v>M01_Ultrasound</v>
      </c>
      <c r="AFH9" s="165" t="str">
        <f t="shared" si="1144"/>
        <v>M02_Ultrasound</v>
      </c>
      <c r="AFI9" s="165" t="str">
        <f t="shared" si="1144"/>
        <v>N01_Ultrasound</v>
      </c>
      <c r="AFJ9" s="165" t="str">
        <f t="shared" si="1144"/>
        <v>N02_Ultrasound</v>
      </c>
      <c r="AFK9" s="165" t="str">
        <f t="shared" si="1144"/>
        <v>M03_Ultrasound</v>
      </c>
      <c r="AFL9" s="165" t="str">
        <f t="shared" si="1144"/>
        <v>P01_Ultrasound</v>
      </c>
      <c r="AFM9" s="165" t="str">
        <f t="shared" si="1144"/>
        <v>P02_Ultrasound</v>
      </c>
      <c r="AFN9" s="165" t="str">
        <f t="shared" si="1144"/>
        <v>P03_Ultrasound</v>
      </c>
      <c r="AFO9" s="165" t="str">
        <f t="shared" si="1144"/>
        <v>L01_Ultrasound</v>
      </c>
      <c r="AFP9" s="165" t="str">
        <f t="shared" si="1144"/>
        <v>L02_Ultrasound</v>
      </c>
      <c r="AFQ9" s="165" t="str">
        <f t="shared" si="1144"/>
        <v>L03_Ultrasound</v>
      </c>
      <c r="AFR9" s="165" t="str">
        <f t="shared" si="1144"/>
        <v>E01_Ultrasound</v>
      </c>
      <c r="AFS9" s="165" t="str">
        <f t="shared" si="1144"/>
        <v>D01_Ultrasound</v>
      </c>
      <c r="AFT9" s="165" t="str">
        <f t="shared" si="1144"/>
        <v>D02_Ultrasound</v>
      </c>
      <c r="AFU9" s="165" t="str">
        <f t="shared" si="1144"/>
        <v>D03_Ultrasound</v>
      </c>
      <c r="AFV9" s="165" t="str">
        <f t="shared" si="1144"/>
        <v>C01_Ultrasound</v>
      </c>
      <c r="AFW9" s="165" t="str">
        <f t="shared" si="1144"/>
        <v>T01_Ultrasound</v>
      </c>
      <c r="AFX9" s="165" t="str">
        <f t="shared" si="1144"/>
        <v>R01_Ultrasound</v>
      </c>
      <c r="AFY9" s="165" t="str">
        <f t="shared" si="1144"/>
        <v>R02_Ultrasound</v>
      </c>
      <c r="AFZ9" s="165" t="str">
        <f t="shared" si="1144"/>
        <v>R03_Ultrasound</v>
      </c>
      <c r="AGA9" s="166" t="str">
        <f t="shared" si="1144"/>
        <v>R04_Ultrasound</v>
      </c>
      <c r="AGB9" s="34"/>
      <c r="AGC9" s="164" t="str">
        <f t="shared" ref="AGC9:AGW9" si="1145">CONCATENATE(AGC5,"_",AGC7)</f>
        <v>M01_Mammography</v>
      </c>
      <c r="AGD9" s="165" t="str">
        <f t="shared" si="1145"/>
        <v>M02_Mammography</v>
      </c>
      <c r="AGE9" s="165" t="str">
        <f t="shared" si="1145"/>
        <v>N01_Mammography</v>
      </c>
      <c r="AGF9" s="165" t="str">
        <f t="shared" si="1145"/>
        <v>N02_Mammography</v>
      </c>
      <c r="AGG9" s="165" t="str">
        <f t="shared" si="1145"/>
        <v>M03_Mammography</v>
      </c>
      <c r="AGH9" s="165" t="str">
        <f t="shared" si="1145"/>
        <v>P01_Mammography</v>
      </c>
      <c r="AGI9" s="165" t="str">
        <f t="shared" si="1145"/>
        <v>P02_Mammography</v>
      </c>
      <c r="AGJ9" s="165" t="str">
        <f t="shared" si="1145"/>
        <v>P03_Mammography</v>
      </c>
      <c r="AGK9" s="165" t="str">
        <f t="shared" si="1145"/>
        <v>L01_Mammography</v>
      </c>
      <c r="AGL9" s="165" t="str">
        <f t="shared" si="1145"/>
        <v>L02_Mammography</v>
      </c>
      <c r="AGM9" s="165" t="str">
        <f t="shared" si="1145"/>
        <v>L03_Mammography</v>
      </c>
      <c r="AGN9" s="165" t="str">
        <f t="shared" si="1145"/>
        <v>E01_Mammography</v>
      </c>
      <c r="AGO9" s="165" t="str">
        <f t="shared" si="1145"/>
        <v>D01_Mammography</v>
      </c>
      <c r="AGP9" s="165" t="str">
        <f t="shared" si="1145"/>
        <v>D02_Mammography</v>
      </c>
      <c r="AGQ9" s="165" t="str">
        <f t="shared" si="1145"/>
        <v>D03_Mammography</v>
      </c>
      <c r="AGR9" s="165" t="str">
        <f t="shared" si="1145"/>
        <v>C01_Mammography</v>
      </c>
      <c r="AGS9" s="165" t="str">
        <f t="shared" si="1145"/>
        <v>T01_Mammography</v>
      </c>
      <c r="AGT9" s="165" t="str">
        <f t="shared" si="1145"/>
        <v>R01_Mammography</v>
      </c>
      <c r="AGU9" s="165" t="str">
        <f t="shared" si="1145"/>
        <v>R02_Mammography</v>
      </c>
      <c r="AGV9" s="165" t="str">
        <f t="shared" si="1145"/>
        <v>R03_Mammography</v>
      </c>
      <c r="AGW9" s="166" t="str">
        <f t="shared" si="1145"/>
        <v>R04_Mammography</v>
      </c>
      <c r="AGX9" s="34"/>
      <c r="AGY9" s="164" t="str">
        <f t="shared" ref="AGY9:AHS9" si="1146">CONCATENATE(AGY5,"_",AGY7)</f>
        <v>M01_MRI</v>
      </c>
      <c r="AGZ9" s="165" t="str">
        <f t="shared" si="1146"/>
        <v>M02_MRI</v>
      </c>
      <c r="AHA9" s="165" t="str">
        <f t="shared" si="1146"/>
        <v>N01_MRI</v>
      </c>
      <c r="AHB9" s="165" t="str">
        <f t="shared" si="1146"/>
        <v>N02_MRI</v>
      </c>
      <c r="AHC9" s="165" t="str">
        <f t="shared" si="1146"/>
        <v>M03_MRI</v>
      </c>
      <c r="AHD9" s="165" t="str">
        <f t="shared" si="1146"/>
        <v>P01_MRI</v>
      </c>
      <c r="AHE9" s="165" t="str">
        <f t="shared" si="1146"/>
        <v>P02_MRI</v>
      </c>
      <c r="AHF9" s="165" t="str">
        <f t="shared" si="1146"/>
        <v>P03_MRI</v>
      </c>
      <c r="AHG9" s="165" t="str">
        <f t="shared" si="1146"/>
        <v>L01_MRI</v>
      </c>
      <c r="AHH9" s="165" t="str">
        <f t="shared" si="1146"/>
        <v>L02_MRI</v>
      </c>
      <c r="AHI9" s="165" t="str">
        <f t="shared" si="1146"/>
        <v>L03_MRI</v>
      </c>
      <c r="AHJ9" s="165" t="str">
        <f t="shared" si="1146"/>
        <v>E01_MRI</v>
      </c>
      <c r="AHK9" s="165" t="str">
        <f t="shared" si="1146"/>
        <v>D01_MRI</v>
      </c>
      <c r="AHL9" s="165" t="str">
        <f t="shared" si="1146"/>
        <v>D02_MRI</v>
      </c>
      <c r="AHM9" s="165" t="str">
        <f t="shared" si="1146"/>
        <v>D03_MRI</v>
      </c>
      <c r="AHN9" s="165" t="str">
        <f t="shared" si="1146"/>
        <v>C01_MRI</v>
      </c>
      <c r="AHO9" s="165" t="str">
        <f t="shared" si="1146"/>
        <v>T01_MRI</v>
      </c>
      <c r="AHP9" s="165" t="str">
        <f t="shared" si="1146"/>
        <v>R01_MRI</v>
      </c>
      <c r="AHQ9" s="165" t="str">
        <f t="shared" si="1146"/>
        <v>R02_MRI</v>
      </c>
      <c r="AHR9" s="165" t="str">
        <f t="shared" si="1146"/>
        <v>R03_MRI</v>
      </c>
      <c r="AHS9" s="166" t="str">
        <f t="shared" si="1146"/>
        <v>R04_MRI</v>
      </c>
      <c r="AHT9" s="34"/>
      <c r="AHU9" s="164" t="str">
        <f t="shared" ref="AHU9:AIO9" si="1147">CONCATENATE(AHU5,"_",AHU7)</f>
        <v>M01_Tomography</v>
      </c>
      <c r="AHV9" s="165" t="str">
        <f t="shared" si="1147"/>
        <v>M02_Tomography</v>
      </c>
      <c r="AHW9" s="165" t="str">
        <f t="shared" si="1147"/>
        <v>N01_Tomography</v>
      </c>
      <c r="AHX9" s="165" t="str">
        <f t="shared" si="1147"/>
        <v>N02_Tomography</v>
      </c>
      <c r="AHY9" s="165" t="str">
        <f t="shared" si="1147"/>
        <v>M03_Tomography</v>
      </c>
      <c r="AHZ9" s="165" t="str">
        <f t="shared" si="1147"/>
        <v>P01_Tomography</v>
      </c>
      <c r="AIA9" s="165" t="str">
        <f t="shared" si="1147"/>
        <v>P02_Tomography</v>
      </c>
      <c r="AIB9" s="165" t="str">
        <f t="shared" si="1147"/>
        <v>P03_Tomography</v>
      </c>
      <c r="AIC9" s="165" t="str">
        <f t="shared" si="1147"/>
        <v>L01_Tomography</v>
      </c>
      <c r="AID9" s="165" t="str">
        <f t="shared" si="1147"/>
        <v>L02_Tomography</v>
      </c>
      <c r="AIE9" s="165" t="str">
        <f t="shared" si="1147"/>
        <v>L03_Tomography</v>
      </c>
      <c r="AIF9" s="165" t="str">
        <f t="shared" si="1147"/>
        <v>E01_Tomography</v>
      </c>
      <c r="AIG9" s="165" t="str">
        <f t="shared" si="1147"/>
        <v>D01_Tomography</v>
      </c>
      <c r="AIH9" s="165" t="str">
        <f t="shared" si="1147"/>
        <v>D02_Tomography</v>
      </c>
      <c r="AII9" s="165" t="str">
        <f t="shared" si="1147"/>
        <v>D03_Tomography</v>
      </c>
      <c r="AIJ9" s="165" t="str">
        <f t="shared" si="1147"/>
        <v>C01_Tomography</v>
      </c>
      <c r="AIK9" s="165" t="str">
        <f t="shared" si="1147"/>
        <v>T01_Tomography</v>
      </c>
      <c r="AIL9" s="165" t="str">
        <f t="shared" si="1147"/>
        <v>R01_Tomography</v>
      </c>
      <c r="AIM9" s="165" t="str">
        <f t="shared" si="1147"/>
        <v>R02_Tomography</v>
      </c>
      <c r="AIN9" s="165" t="str">
        <f t="shared" si="1147"/>
        <v>R03_Tomography</v>
      </c>
      <c r="AIO9" s="166" t="str">
        <f t="shared" si="1147"/>
        <v>R04_Tomography</v>
      </c>
      <c r="AIP9" s="34"/>
      <c r="AIQ9" s="164" t="str">
        <f t="shared" ref="AIQ9:AJK9" si="1148">CONCATENATE(AIQ5,"_",AIQ7)</f>
        <v>M01_Radiotherapy</v>
      </c>
      <c r="AIR9" s="165" t="str">
        <f t="shared" si="1148"/>
        <v>M02_Radiotherapy</v>
      </c>
      <c r="AIS9" s="165" t="str">
        <f t="shared" si="1148"/>
        <v>N01_Radiotherapy</v>
      </c>
      <c r="AIT9" s="165" t="str">
        <f t="shared" si="1148"/>
        <v>N02_Radiotherapy</v>
      </c>
      <c r="AIU9" s="165" t="str">
        <f t="shared" si="1148"/>
        <v>M03_Radiotherapy</v>
      </c>
      <c r="AIV9" s="165" t="str">
        <f t="shared" si="1148"/>
        <v>P01_Radiotherapy</v>
      </c>
      <c r="AIW9" s="165" t="str">
        <f t="shared" si="1148"/>
        <v>P02_Radiotherapy</v>
      </c>
      <c r="AIX9" s="165" t="str">
        <f t="shared" si="1148"/>
        <v>P03_Radiotherapy</v>
      </c>
      <c r="AIY9" s="165" t="str">
        <f t="shared" si="1148"/>
        <v>L01_Radiotherapy</v>
      </c>
      <c r="AIZ9" s="165" t="str">
        <f t="shared" si="1148"/>
        <v>L02_Radiotherapy</v>
      </c>
      <c r="AJA9" s="165" t="str">
        <f t="shared" si="1148"/>
        <v>L03_Radiotherapy</v>
      </c>
      <c r="AJB9" s="165" t="str">
        <f t="shared" si="1148"/>
        <v>E01_Radiotherapy</v>
      </c>
      <c r="AJC9" s="165" t="str">
        <f t="shared" si="1148"/>
        <v>D01_Radiotherapy</v>
      </c>
      <c r="AJD9" s="165" t="str">
        <f t="shared" si="1148"/>
        <v>D02_Radiotherapy</v>
      </c>
      <c r="AJE9" s="165" t="str">
        <f t="shared" si="1148"/>
        <v>D03_Radiotherapy</v>
      </c>
      <c r="AJF9" s="165" t="str">
        <f t="shared" si="1148"/>
        <v>C01_Radiotherapy</v>
      </c>
      <c r="AJG9" s="165" t="str">
        <f t="shared" si="1148"/>
        <v>T01_Radiotherapy</v>
      </c>
      <c r="AJH9" s="165" t="str">
        <f t="shared" si="1148"/>
        <v>R01_Radiotherapy</v>
      </c>
      <c r="AJI9" s="165" t="str">
        <f t="shared" si="1148"/>
        <v>R02_Radiotherapy</v>
      </c>
      <c r="AJJ9" s="165" t="str">
        <f t="shared" si="1148"/>
        <v>R03_Radiotherapy</v>
      </c>
      <c r="AJK9" s="166" t="str">
        <f t="shared" si="1148"/>
        <v>R04_Radiotherapy</v>
      </c>
      <c r="AJL9" s="34"/>
      <c r="AJM9" s="164" t="str">
        <f t="shared" ref="AJM9:AKG9" si="1149">CONCATENATE(AJM5,"_",AJM7)</f>
        <v>M01_DiagRadio</v>
      </c>
      <c r="AJN9" s="165" t="str">
        <f t="shared" si="1149"/>
        <v>M02_DiagRadio</v>
      </c>
      <c r="AJO9" s="165" t="str">
        <f t="shared" si="1149"/>
        <v>N01_DiagRadio</v>
      </c>
      <c r="AJP9" s="165" t="str">
        <f t="shared" si="1149"/>
        <v>N02_DiagRadio</v>
      </c>
      <c r="AJQ9" s="165" t="str">
        <f t="shared" si="1149"/>
        <v>M03_DiagRadio</v>
      </c>
      <c r="AJR9" s="165" t="str">
        <f t="shared" si="1149"/>
        <v>P01_DiagRadio</v>
      </c>
      <c r="AJS9" s="165" t="str">
        <f t="shared" si="1149"/>
        <v>P02_DiagRadio</v>
      </c>
      <c r="AJT9" s="165" t="str">
        <f t="shared" si="1149"/>
        <v>P03_DiagRadio</v>
      </c>
      <c r="AJU9" s="165" t="str">
        <f t="shared" si="1149"/>
        <v>L01_DiagRadio</v>
      </c>
      <c r="AJV9" s="165" t="str">
        <f t="shared" si="1149"/>
        <v>L02_DiagRadio</v>
      </c>
      <c r="AJW9" s="165" t="str">
        <f t="shared" si="1149"/>
        <v>L03_DiagRadio</v>
      </c>
      <c r="AJX9" s="165" t="str">
        <f t="shared" si="1149"/>
        <v>E01_DiagRadio</v>
      </c>
      <c r="AJY9" s="165" t="str">
        <f t="shared" si="1149"/>
        <v>D01_DiagRadio</v>
      </c>
      <c r="AJZ9" s="165" t="str">
        <f t="shared" si="1149"/>
        <v>D02_DiagRadio</v>
      </c>
      <c r="AKA9" s="165" t="str">
        <f t="shared" si="1149"/>
        <v>D03_DiagRadio</v>
      </c>
      <c r="AKB9" s="165" t="str">
        <f t="shared" si="1149"/>
        <v>C01_DiagRadio</v>
      </c>
      <c r="AKC9" s="165" t="str">
        <f t="shared" si="1149"/>
        <v>T01_DiagRadio</v>
      </c>
      <c r="AKD9" s="165" t="str">
        <f t="shared" si="1149"/>
        <v>R01_DiagRadio</v>
      </c>
      <c r="AKE9" s="165" t="str">
        <f t="shared" si="1149"/>
        <v>R02_DiagRadio</v>
      </c>
      <c r="AKF9" s="165" t="str">
        <f t="shared" si="1149"/>
        <v>R03_DiagRadio</v>
      </c>
      <c r="AKG9" s="166" t="str">
        <f t="shared" si="1149"/>
        <v>R04_DiagRadio</v>
      </c>
      <c r="AKI9" s="164" t="str">
        <f t="shared" ref="AKI9:ALC9" si="1150">CONCATENATE(AKI5,"_",AKI7)</f>
        <v>M01_DentAccidEmerg</v>
      </c>
      <c r="AKJ9" s="165" t="str">
        <f t="shared" si="1150"/>
        <v>M02_DentAccidEmerg</v>
      </c>
      <c r="AKK9" s="165" t="str">
        <f t="shared" si="1150"/>
        <v>N01_DentAccidEmerg</v>
      </c>
      <c r="AKL9" s="165" t="str">
        <f t="shared" si="1150"/>
        <v>N02_DentAccidEmerg</v>
      </c>
      <c r="AKM9" s="165" t="str">
        <f t="shared" si="1150"/>
        <v>M03_DentAccidEmerg</v>
      </c>
      <c r="AKN9" s="165" t="str">
        <f t="shared" si="1150"/>
        <v>P01_DentAccidEmerg</v>
      </c>
      <c r="AKO9" s="165" t="str">
        <f t="shared" si="1150"/>
        <v>P02_DentAccidEmerg</v>
      </c>
      <c r="AKP9" s="165" t="str">
        <f t="shared" si="1150"/>
        <v>P03_DentAccidEmerg</v>
      </c>
      <c r="AKQ9" s="165" t="str">
        <f t="shared" si="1150"/>
        <v>L01_DentAccidEmerg</v>
      </c>
      <c r="AKR9" s="165" t="str">
        <f t="shared" si="1150"/>
        <v>L02_DentAccidEmerg</v>
      </c>
      <c r="AKS9" s="165" t="str">
        <f t="shared" si="1150"/>
        <v>L03_DentAccidEmerg</v>
      </c>
      <c r="AKT9" s="165" t="str">
        <f t="shared" si="1150"/>
        <v>E01_DentAccidEmerg</v>
      </c>
      <c r="AKU9" s="165" t="str">
        <f t="shared" si="1150"/>
        <v>D01_DentAccidEmerg</v>
      </c>
      <c r="AKV9" s="165" t="str">
        <f t="shared" si="1150"/>
        <v>D02_DentAccidEmerg</v>
      </c>
      <c r="AKW9" s="165" t="str">
        <f t="shared" si="1150"/>
        <v>D03_DentAccidEmerg</v>
      </c>
      <c r="AKX9" s="165" t="str">
        <f t="shared" si="1150"/>
        <v>C01_DentAccidEmerg</v>
      </c>
      <c r="AKY9" s="165" t="str">
        <f t="shared" si="1150"/>
        <v>T01_DentAccidEmerg</v>
      </c>
      <c r="AKZ9" s="165" t="str">
        <f t="shared" si="1150"/>
        <v>R01_DentAccidEmerg</v>
      </c>
      <c r="ALA9" s="165" t="str">
        <f t="shared" si="1150"/>
        <v>R02_DentAccidEmerg</v>
      </c>
      <c r="ALB9" s="165" t="str">
        <f t="shared" si="1150"/>
        <v>R03_DentAccidEmerg</v>
      </c>
      <c r="ALC9" s="166" t="str">
        <f t="shared" si="1150"/>
        <v>R04_DentAccidEmerg</v>
      </c>
      <c r="ALD9" s="34"/>
      <c r="ALE9" s="164" t="str">
        <f t="shared" ref="ALE9:ALY9" si="1151">CONCATENATE(ALE5,"_",ALE7)</f>
        <v>M01_DentSurg</v>
      </c>
      <c r="ALF9" s="165" t="str">
        <f t="shared" si="1151"/>
        <v>M02_DentSurg</v>
      </c>
      <c r="ALG9" s="165" t="str">
        <f t="shared" si="1151"/>
        <v>N01_DentSurg</v>
      </c>
      <c r="ALH9" s="165" t="str">
        <f t="shared" si="1151"/>
        <v>N02_DentSurg</v>
      </c>
      <c r="ALI9" s="165" t="str">
        <f t="shared" si="1151"/>
        <v>M03_DentSurg</v>
      </c>
      <c r="ALJ9" s="165" t="str">
        <f t="shared" si="1151"/>
        <v>P01_DentSurg</v>
      </c>
      <c r="ALK9" s="165" t="str">
        <f t="shared" si="1151"/>
        <v>P02_DentSurg</v>
      </c>
      <c r="ALL9" s="165" t="str">
        <f t="shared" si="1151"/>
        <v>P03_DentSurg</v>
      </c>
      <c r="ALM9" s="165" t="str">
        <f t="shared" si="1151"/>
        <v>L01_DentSurg</v>
      </c>
      <c r="ALN9" s="165" t="str">
        <f t="shared" si="1151"/>
        <v>L02_DentSurg</v>
      </c>
      <c r="ALO9" s="165" t="str">
        <f t="shared" si="1151"/>
        <v>L03_DentSurg</v>
      </c>
      <c r="ALP9" s="165" t="str">
        <f t="shared" si="1151"/>
        <v>E01_DentSurg</v>
      </c>
      <c r="ALQ9" s="165" t="str">
        <f t="shared" si="1151"/>
        <v>D01_DentSurg</v>
      </c>
      <c r="ALR9" s="165" t="str">
        <f t="shared" si="1151"/>
        <v>D02_DentSurg</v>
      </c>
      <c r="ALS9" s="165" t="str">
        <f t="shared" si="1151"/>
        <v>D03_DentSurg</v>
      </c>
      <c r="ALT9" s="165" t="str">
        <f t="shared" si="1151"/>
        <v>C01_DentSurg</v>
      </c>
      <c r="ALU9" s="165" t="str">
        <f t="shared" si="1151"/>
        <v>T01_DentSurg</v>
      </c>
      <c r="ALV9" s="165" t="str">
        <f t="shared" si="1151"/>
        <v>R01_DentSurg</v>
      </c>
      <c r="ALW9" s="165" t="str">
        <f t="shared" si="1151"/>
        <v>R02_DentSurg</v>
      </c>
      <c r="ALX9" s="165" t="str">
        <f t="shared" si="1151"/>
        <v>R03_DentSurg</v>
      </c>
      <c r="ALY9" s="166" t="str">
        <f t="shared" si="1151"/>
        <v>R04_DentSurg</v>
      </c>
      <c r="ALZ9" s="34"/>
      <c r="AMA9" s="164" t="str">
        <f t="shared" ref="AMA9:AMU9" si="1152">CONCATENATE(AMA5,"_",AMA7)</f>
        <v>M01_DentalU5</v>
      </c>
      <c r="AMB9" s="165" t="str">
        <f t="shared" si="1152"/>
        <v>M02_DentalU5</v>
      </c>
      <c r="AMC9" s="165" t="str">
        <f t="shared" si="1152"/>
        <v>N01_DentalU5</v>
      </c>
      <c r="AMD9" s="165" t="str">
        <f t="shared" si="1152"/>
        <v>N02_DentalU5</v>
      </c>
      <c r="AME9" s="165" t="str">
        <f t="shared" si="1152"/>
        <v>M03_DentalU5</v>
      </c>
      <c r="AMF9" s="165" t="str">
        <f t="shared" si="1152"/>
        <v>P01_DentalU5</v>
      </c>
      <c r="AMG9" s="165" t="str">
        <f t="shared" si="1152"/>
        <v>P02_DentalU5</v>
      </c>
      <c r="AMH9" s="165" t="str">
        <f t="shared" si="1152"/>
        <v>P03_DentalU5</v>
      </c>
      <c r="AMI9" s="165" t="str">
        <f t="shared" si="1152"/>
        <v>L01_DentalU5</v>
      </c>
      <c r="AMJ9" s="165" t="str">
        <f t="shared" si="1152"/>
        <v>L02_DentalU5</v>
      </c>
      <c r="AMK9" s="165" t="str">
        <f t="shared" si="1152"/>
        <v>L03_DentalU5</v>
      </c>
      <c r="AML9" s="165" t="str">
        <f t="shared" si="1152"/>
        <v>E01_DentalU5</v>
      </c>
      <c r="AMM9" s="165" t="str">
        <f t="shared" si="1152"/>
        <v>D01_DentalU5</v>
      </c>
      <c r="AMN9" s="165" t="str">
        <f t="shared" si="1152"/>
        <v>D02_DentalU5</v>
      </c>
      <c r="AMO9" s="165" t="str">
        <f t="shared" si="1152"/>
        <v>D03_DentalU5</v>
      </c>
      <c r="AMP9" s="165" t="str">
        <f t="shared" si="1152"/>
        <v>C01_DentalU5</v>
      </c>
      <c r="AMQ9" s="165" t="str">
        <f t="shared" si="1152"/>
        <v>T01_DentalU5</v>
      </c>
      <c r="AMR9" s="165" t="str">
        <f t="shared" si="1152"/>
        <v>R01_DentalU5</v>
      </c>
      <c r="AMS9" s="165" t="str">
        <f t="shared" si="1152"/>
        <v>R02_DentalU5</v>
      </c>
      <c r="AMT9" s="165" t="str">
        <f t="shared" si="1152"/>
        <v>R03_DentalU5</v>
      </c>
      <c r="AMU9" s="166" t="str">
        <f t="shared" si="1152"/>
        <v>R04_DentalU5</v>
      </c>
      <c r="AMV9" s="34"/>
      <c r="AMW9" s="164" t="str">
        <f t="shared" ref="AMW9:ANQ9" si="1153">CONCATENATE(AMW5,"_",AMW7)</f>
        <v>M01_DentalO5</v>
      </c>
      <c r="AMX9" s="165" t="str">
        <f t="shared" si="1153"/>
        <v>M02_DentalO5</v>
      </c>
      <c r="AMY9" s="165" t="str">
        <f t="shared" si="1153"/>
        <v>N01_DentalO5</v>
      </c>
      <c r="AMZ9" s="165" t="str">
        <f t="shared" si="1153"/>
        <v>N02_DentalO5</v>
      </c>
      <c r="ANA9" s="165" t="str">
        <f t="shared" si="1153"/>
        <v>M03_DentalO5</v>
      </c>
      <c r="ANB9" s="165" t="str">
        <f t="shared" si="1153"/>
        <v>P01_DentalO5</v>
      </c>
      <c r="ANC9" s="165" t="str">
        <f t="shared" si="1153"/>
        <v>P02_DentalO5</v>
      </c>
      <c r="AND9" s="165" t="str">
        <f t="shared" si="1153"/>
        <v>P03_DentalO5</v>
      </c>
      <c r="ANE9" s="165" t="str">
        <f t="shared" si="1153"/>
        <v>L01_DentalO5</v>
      </c>
      <c r="ANF9" s="165" t="str">
        <f t="shared" si="1153"/>
        <v>L02_DentalO5</v>
      </c>
      <c r="ANG9" s="165" t="str">
        <f t="shared" si="1153"/>
        <v>L03_DentalO5</v>
      </c>
      <c r="ANH9" s="165" t="str">
        <f t="shared" si="1153"/>
        <v>E01_DentalO5</v>
      </c>
      <c r="ANI9" s="165" t="str">
        <f t="shared" si="1153"/>
        <v>D01_DentalO5</v>
      </c>
      <c r="ANJ9" s="165" t="str">
        <f t="shared" si="1153"/>
        <v>D02_DentalO5</v>
      </c>
      <c r="ANK9" s="165" t="str">
        <f t="shared" si="1153"/>
        <v>D03_DentalO5</v>
      </c>
      <c r="ANL9" s="165" t="str">
        <f t="shared" si="1153"/>
        <v>C01_DentalO5</v>
      </c>
      <c r="ANM9" s="165" t="str">
        <f t="shared" si="1153"/>
        <v>T01_DentalO5</v>
      </c>
      <c r="ANN9" s="165" t="str">
        <f t="shared" si="1153"/>
        <v>R01_DentalO5</v>
      </c>
      <c r="ANO9" s="165" t="str">
        <f t="shared" si="1153"/>
        <v>R02_DentalO5</v>
      </c>
      <c r="ANP9" s="165" t="str">
        <f t="shared" si="1153"/>
        <v>R03_DentalO5</v>
      </c>
      <c r="ANQ9" s="166" t="str">
        <f t="shared" si="1153"/>
        <v>R04_DentalO5</v>
      </c>
      <c r="ANS9" s="164" t="str">
        <f t="shared" ref="ANS9:AOM9" si="1154">CONCATENATE(ANS5,"_",ANS7)</f>
        <v>M01_MentOPD</v>
      </c>
      <c r="ANT9" s="165" t="str">
        <f t="shared" si="1154"/>
        <v>M02_MentOPD</v>
      </c>
      <c r="ANU9" s="165" t="str">
        <f t="shared" si="1154"/>
        <v>N01_MentOPD</v>
      </c>
      <c r="ANV9" s="165" t="str">
        <f t="shared" si="1154"/>
        <v>N02_MentOPD</v>
      </c>
      <c r="ANW9" s="165" t="str">
        <f t="shared" si="1154"/>
        <v>M03_MentOPD</v>
      </c>
      <c r="ANX9" s="165" t="str">
        <f t="shared" si="1154"/>
        <v>P01_MentOPD</v>
      </c>
      <c r="ANY9" s="165" t="str">
        <f t="shared" si="1154"/>
        <v>P02_MentOPD</v>
      </c>
      <c r="ANZ9" s="165" t="str">
        <f t="shared" si="1154"/>
        <v>P03_MentOPD</v>
      </c>
      <c r="AOA9" s="165" t="str">
        <f t="shared" si="1154"/>
        <v>L01_MentOPD</v>
      </c>
      <c r="AOB9" s="165" t="str">
        <f t="shared" si="1154"/>
        <v>L02_MentOPD</v>
      </c>
      <c r="AOC9" s="165" t="str">
        <f t="shared" si="1154"/>
        <v>L03_MentOPD</v>
      </c>
      <c r="AOD9" s="165" t="str">
        <f t="shared" si="1154"/>
        <v>E01_MentOPD</v>
      </c>
      <c r="AOE9" s="165" t="str">
        <f t="shared" si="1154"/>
        <v>D01_MentOPD</v>
      </c>
      <c r="AOF9" s="165" t="str">
        <f t="shared" si="1154"/>
        <v>D02_MentOPD</v>
      </c>
      <c r="AOG9" s="165" t="str">
        <f t="shared" si="1154"/>
        <v>D03_MentOPD</v>
      </c>
      <c r="AOH9" s="165" t="str">
        <f t="shared" si="1154"/>
        <v>C01_MentOPD</v>
      </c>
      <c r="AOI9" s="165" t="str">
        <f t="shared" si="1154"/>
        <v>T01_MentOPD</v>
      </c>
      <c r="AOJ9" s="165" t="str">
        <f t="shared" si="1154"/>
        <v>R01_MentOPD</v>
      </c>
      <c r="AOK9" s="165" t="str">
        <f t="shared" si="1154"/>
        <v>R02_MentOPD</v>
      </c>
      <c r="AOL9" s="165" t="str">
        <f t="shared" si="1154"/>
        <v>R03_MentOPD</v>
      </c>
      <c r="AOM9" s="166" t="str">
        <f t="shared" si="1154"/>
        <v>R04_MentOPD</v>
      </c>
      <c r="AON9" s="34"/>
      <c r="AOO9" s="164" t="str">
        <f t="shared" ref="AOO9:API9" si="1155">CONCATENATE(AOO5,"_",AOO7)</f>
        <v>M01_MentClinic</v>
      </c>
      <c r="AOP9" s="165" t="str">
        <f t="shared" si="1155"/>
        <v>M02_MentClinic</v>
      </c>
      <c r="AOQ9" s="165" t="str">
        <f t="shared" si="1155"/>
        <v>N01_MentClinic</v>
      </c>
      <c r="AOR9" s="165" t="str">
        <f t="shared" si="1155"/>
        <v>N02_MentClinic</v>
      </c>
      <c r="AOS9" s="165" t="str">
        <f t="shared" si="1155"/>
        <v>M03_MentClinic</v>
      </c>
      <c r="AOT9" s="165" t="str">
        <f t="shared" si="1155"/>
        <v>P01_MentClinic</v>
      </c>
      <c r="AOU9" s="165" t="str">
        <f t="shared" si="1155"/>
        <v>P02_MentClinic</v>
      </c>
      <c r="AOV9" s="165" t="str">
        <f t="shared" si="1155"/>
        <v>P03_MentClinic</v>
      </c>
      <c r="AOW9" s="165" t="str">
        <f t="shared" si="1155"/>
        <v>L01_MentClinic</v>
      </c>
      <c r="AOX9" s="165" t="str">
        <f t="shared" si="1155"/>
        <v>L02_MentClinic</v>
      </c>
      <c r="AOY9" s="165" t="str">
        <f t="shared" si="1155"/>
        <v>L03_MentClinic</v>
      </c>
      <c r="AOZ9" s="165" t="str">
        <f t="shared" si="1155"/>
        <v>E01_MentClinic</v>
      </c>
      <c r="APA9" s="165" t="str">
        <f t="shared" si="1155"/>
        <v>D01_MentClinic</v>
      </c>
      <c r="APB9" s="165" t="str">
        <f t="shared" si="1155"/>
        <v>D02_MentClinic</v>
      </c>
      <c r="APC9" s="165" t="str">
        <f t="shared" si="1155"/>
        <v>D03_MentClinic</v>
      </c>
      <c r="APD9" s="165" t="str">
        <f t="shared" si="1155"/>
        <v>C01_MentClinic</v>
      </c>
      <c r="APE9" s="165" t="str">
        <f t="shared" si="1155"/>
        <v>T01_MentClinic</v>
      </c>
      <c r="APF9" s="165" t="str">
        <f t="shared" si="1155"/>
        <v>R01_MentClinic</v>
      </c>
      <c r="APG9" s="165" t="str">
        <f t="shared" si="1155"/>
        <v>R02_MentClinic</v>
      </c>
      <c r="APH9" s="165" t="str">
        <f t="shared" si="1155"/>
        <v>R03_MentClinic</v>
      </c>
      <c r="API9" s="166" t="str">
        <f t="shared" si="1155"/>
        <v>R04_MentClinic</v>
      </c>
    </row>
    <row r="10" spans="1:1101" s="172" customFormat="1">
      <c r="A10" s="167" t="s">
        <v>888</v>
      </c>
      <c r="B10" s="168" t="s">
        <v>204</v>
      </c>
      <c r="C10" s="169">
        <v>5</v>
      </c>
      <c r="D10" s="170">
        <v>7</v>
      </c>
      <c r="E10" s="170">
        <v>40</v>
      </c>
      <c r="F10" s="170">
        <v>40</v>
      </c>
      <c r="G10" s="170">
        <v>0</v>
      </c>
      <c r="H10" s="170">
        <v>2</v>
      </c>
      <c r="I10" s="170">
        <v>0</v>
      </c>
      <c r="J10" s="170">
        <v>0</v>
      </c>
      <c r="K10" s="170">
        <v>0</v>
      </c>
      <c r="L10" s="170">
        <v>0</v>
      </c>
      <c r="M10" s="170">
        <v>0</v>
      </c>
      <c r="N10" s="170">
        <v>0</v>
      </c>
      <c r="O10" s="170">
        <v>0</v>
      </c>
      <c r="P10" s="170">
        <v>0</v>
      </c>
      <c r="Q10" s="170">
        <v>0</v>
      </c>
      <c r="R10" s="170">
        <v>0</v>
      </c>
      <c r="S10" s="170">
        <v>0</v>
      </c>
      <c r="T10" s="170">
        <v>0</v>
      </c>
      <c r="U10" s="170">
        <v>0</v>
      </c>
      <c r="V10" s="170">
        <v>0</v>
      </c>
      <c r="W10" s="171">
        <v>0</v>
      </c>
      <c r="X10" s="34"/>
      <c r="Y10" s="169">
        <v>15</v>
      </c>
      <c r="Z10" s="170">
        <v>20</v>
      </c>
      <c r="AA10" s="170">
        <v>20</v>
      </c>
      <c r="AB10" s="170">
        <v>20</v>
      </c>
      <c r="AC10" s="170">
        <v>0</v>
      </c>
      <c r="AD10" s="170">
        <v>0</v>
      </c>
      <c r="AE10" s="170">
        <v>0</v>
      </c>
      <c r="AF10" s="170">
        <v>2</v>
      </c>
      <c r="AG10" s="170">
        <v>0</v>
      </c>
      <c r="AH10" s="170">
        <v>0</v>
      </c>
      <c r="AI10" s="170">
        <v>0</v>
      </c>
      <c r="AJ10" s="170">
        <v>0</v>
      </c>
      <c r="AK10" s="170">
        <v>0</v>
      </c>
      <c r="AL10" s="170">
        <v>0</v>
      </c>
      <c r="AM10" s="170">
        <v>0</v>
      </c>
      <c r="AN10" s="170">
        <v>0</v>
      </c>
      <c r="AO10" s="170">
        <v>0</v>
      </c>
      <c r="AP10" s="170">
        <v>0</v>
      </c>
      <c r="AQ10" s="170">
        <v>0</v>
      </c>
      <c r="AR10" s="170">
        <v>0</v>
      </c>
      <c r="AS10" s="171">
        <v>0</v>
      </c>
      <c r="AT10" s="34"/>
      <c r="AU10" s="169">
        <v>10</v>
      </c>
      <c r="AV10" s="170">
        <v>12</v>
      </c>
      <c r="AW10" s="170">
        <v>7</v>
      </c>
      <c r="AX10" s="170">
        <v>7</v>
      </c>
      <c r="AY10" s="170">
        <v>0</v>
      </c>
      <c r="AZ10" s="170">
        <v>0</v>
      </c>
      <c r="BA10" s="170">
        <v>2</v>
      </c>
      <c r="BB10" s="170">
        <v>2</v>
      </c>
      <c r="BC10" s="170">
        <v>0</v>
      </c>
      <c r="BD10" s="170">
        <v>0</v>
      </c>
      <c r="BE10" s="170">
        <v>0</v>
      </c>
      <c r="BF10" s="170">
        <v>0</v>
      </c>
      <c r="BG10" s="170">
        <v>0</v>
      </c>
      <c r="BH10" s="170">
        <v>0</v>
      </c>
      <c r="BI10" s="170">
        <v>0</v>
      </c>
      <c r="BJ10" s="170">
        <v>0</v>
      </c>
      <c r="BK10" s="170">
        <v>0</v>
      </c>
      <c r="BL10" s="170">
        <v>0</v>
      </c>
      <c r="BM10" s="170">
        <v>0</v>
      </c>
      <c r="BN10" s="170">
        <v>0</v>
      </c>
      <c r="BO10" s="171">
        <v>0</v>
      </c>
      <c r="BP10" s="34"/>
      <c r="BQ10" s="169">
        <v>7</v>
      </c>
      <c r="BR10" s="170">
        <v>12</v>
      </c>
      <c r="BS10" s="170">
        <v>5</v>
      </c>
      <c r="BT10" s="170">
        <v>5</v>
      </c>
      <c r="BU10" s="170">
        <v>0</v>
      </c>
      <c r="BV10" s="170">
        <v>0</v>
      </c>
      <c r="BW10" s="170">
        <v>0</v>
      </c>
      <c r="BX10" s="170">
        <v>0</v>
      </c>
      <c r="BY10" s="170">
        <v>0</v>
      </c>
      <c r="BZ10" s="170">
        <v>0</v>
      </c>
      <c r="CA10" s="170">
        <v>0</v>
      </c>
      <c r="CB10" s="170">
        <v>0</v>
      </c>
      <c r="CC10" s="170">
        <v>0</v>
      </c>
      <c r="CD10" s="170">
        <v>0</v>
      </c>
      <c r="CE10" s="170">
        <v>0</v>
      </c>
      <c r="CF10" s="170">
        <v>0</v>
      </c>
      <c r="CG10" s="170">
        <v>0</v>
      </c>
      <c r="CH10" s="170">
        <v>0</v>
      </c>
      <c r="CI10" s="170">
        <v>0</v>
      </c>
      <c r="CJ10" s="170">
        <v>0</v>
      </c>
      <c r="CK10" s="171">
        <v>0</v>
      </c>
      <c r="CL10" s="34"/>
      <c r="CM10" s="169">
        <v>0</v>
      </c>
      <c r="CN10" s="170">
        <v>0</v>
      </c>
      <c r="CO10" s="170">
        <v>118</v>
      </c>
      <c r="CP10" s="170">
        <v>118</v>
      </c>
      <c r="CQ10" s="170">
        <v>0</v>
      </c>
      <c r="CR10" s="170">
        <v>0</v>
      </c>
      <c r="CS10" s="170">
        <v>2</v>
      </c>
      <c r="CT10" s="170">
        <v>0</v>
      </c>
      <c r="CU10" s="170">
        <v>0</v>
      </c>
      <c r="CV10" s="170">
        <v>0</v>
      </c>
      <c r="CW10" s="170">
        <v>0</v>
      </c>
      <c r="CX10" s="170">
        <v>0</v>
      </c>
      <c r="CY10" s="170">
        <v>0</v>
      </c>
      <c r="CZ10" s="170">
        <v>0</v>
      </c>
      <c r="DA10" s="170">
        <v>0</v>
      </c>
      <c r="DB10" s="170">
        <v>0</v>
      </c>
      <c r="DC10" s="170">
        <v>0</v>
      </c>
      <c r="DD10" s="170">
        <v>0</v>
      </c>
      <c r="DE10" s="170">
        <v>0</v>
      </c>
      <c r="DF10" s="170">
        <v>0</v>
      </c>
      <c r="DG10" s="171">
        <v>0</v>
      </c>
      <c r="DH10" s="34"/>
      <c r="DI10" s="169">
        <v>30</v>
      </c>
      <c r="DJ10" s="170">
        <v>30</v>
      </c>
      <c r="DK10" s="170">
        <v>30</v>
      </c>
      <c r="DL10" s="170">
        <v>30</v>
      </c>
      <c r="DM10" s="170">
        <v>0</v>
      </c>
      <c r="DN10" s="170">
        <v>0</v>
      </c>
      <c r="DO10" s="170">
        <v>2</v>
      </c>
      <c r="DP10" s="170">
        <v>0</v>
      </c>
      <c r="DQ10" s="170">
        <v>0</v>
      </c>
      <c r="DR10" s="170">
        <v>0</v>
      </c>
      <c r="DS10" s="170">
        <v>0</v>
      </c>
      <c r="DT10" s="170">
        <v>0</v>
      </c>
      <c r="DU10" s="170">
        <v>0</v>
      </c>
      <c r="DV10" s="170">
        <v>0</v>
      </c>
      <c r="DW10" s="170">
        <v>0</v>
      </c>
      <c r="DX10" s="170">
        <v>0</v>
      </c>
      <c r="DY10" s="170">
        <v>0</v>
      </c>
      <c r="DZ10" s="170">
        <v>0</v>
      </c>
      <c r="EA10" s="170">
        <v>0</v>
      </c>
      <c r="EB10" s="170">
        <v>0</v>
      </c>
      <c r="EC10" s="171">
        <v>0</v>
      </c>
      <c r="EE10" s="169">
        <v>45</v>
      </c>
      <c r="EF10" s="170">
        <v>45</v>
      </c>
      <c r="EG10" s="170">
        <v>50</v>
      </c>
      <c r="EH10" s="170">
        <v>50</v>
      </c>
      <c r="EI10" s="170">
        <v>0</v>
      </c>
      <c r="EJ10" s="170">
        <v>10</v>
      </c>
      <c r="EK10" s="170">
        <v>10</v>
      </c>
      <c r="EL10" s="170">
        <v>0</v>
      </c>
      <c r="EM10" s="170">
        <v>0</v>
      </c>
      <c r="EN10" s="170">
        <v>0</v>
      </c>
      <c r="EO10" s="170">
        <v>0</v>
      </c>
      <c r="EP10" s="170">
        <v>0</v>
      </c>
      <c r="EQ10" s="170">
        <v>0</v>
      </c>
      <c r="ER10" s="170">
        <v>0</v>
      </c>
      <c r="ES10" s="170">
        <v>0</v>
      </c>
      <c r="ET10" s="170">
        <v>0</v>
      </c>
      <c r="EU10" s="170">
        <v>0</v>
      </c>
      <c r="EV10" s="170">
        <v>0</v>
      </c>
      <c r="EW10" s="170">
        <v>0</v>
      </c>
      <c r="EX10" s="170">
        <v>0</v>
      </c>
      <c r="EY10" s="171">
        <v>0</v>
      </c>
      <c r="EZ10" s="34"/>
      <c r="FA10" s="169">
        <v>0</v>
      </c>
      <c r="FB10" s="170">
        <v>0</v>
      </c>
      <c r="FC10" s="170">
        <v>20</v>
      </c>
      <c r="FD10" s="170">
        <v>20</v>
      </c>
      <c r="FE10" s="170">
        <v>0</v>
      </c>
      <c r="FF10" s="170">
        <v>0</v>
      </c>
      <c r="FG10" s="170">
        <v>0</v>
      </c>
      <c r="FH10" s="170">
        <v>0</v>
      </c>
      <c r="FI10" s="170">
        <v>0</v>
      </c>
      <c r="FJ10" s="170">
        <v>0</v>
      </c>
      <c r="FK10" s="170">
        <v>0</v>
      </c>
      <c r="FL10" s="170">
        <v>0</v>
      </c>
      <c r="FM10" s="170">
        <v>0</v>
      </c>
      <c r="FN10" s="170">
        <v>0</v>
      </c>
      <c r="FO10" s="170">
        <v>0</v>
      </c>
      <c r="FP10" s="170">
        <v>0</v>
      </c>
      <c r="FQ10" s="170">
        <v>0</v>
      </c>
      <c r="FR10" s="170">
        <v>0</v>
      </c>
      <c r="FS10" s="170">
        <v>0</v>
      </c>
      <c r="FT10" s="170">
        <v>0</v>
      </c>
      <c r="FU10" s="171">
        <v>0</v>
      </c>
      <c r="FV10" s="173"/>
      <c r="FW10" s="169">
        <v>15</v>
      </c>
      <c r="FX10" s="170">
        <v>15</v>
      </c>
      <c r="FY10" s="170">
        <v>30</v>
      </c>
      <c r="FZ10" s="170">
        <v>30</v>
      </c>
      <c r="GA10" s="170">
        <v>0</v>
      </c>
      <c r="GB10" s="170">
        <v>0</v>
      </c>
      <c r="GC10" s="170">
        <v>0</v>
      </c>
      <c r="GD10" s="170">
        <v>0</v>
      </c>
      <c r="GE10" s="170">
        <v>0</v>
      </c>
      <c r="GF10" s="170">
        <v>0</v>
      </c>
      <c r="GG10" s="170">
        <v>0</v>
      </c>
      <c r="GH10" s="170">
        <v>0</v>
      </c>
      <c r="GI10" s="170">
        <v>0</v>
      </c>
      <c r="GJ10" s="170">
        <v>0</v>
      </c>
      <c r="GK10" s="170">
        <v>0</v>
      </c>
      <c r="GL10" s="170">
        <v>0</v>
      </c>
      <c r="GM10" s="170">
        <v>0</v>
      </c>
      <c r="GN10" s="170">
        <v>0</v>
      </c>
      <c r="GO10" s="170">
        <v>0</v>
      </c>
      <c r="GP10" s="170">
        <v>0</v>
      </c>
      <c r="GQ10" s="171">
        <v>0</v>
      </c>
      <c r="GR10" s="34"/>
      <c r="GS10" s="169">
        <v>5</v>
      </c>
      <c r="GT10" s="170">
        <v>5</v>
      </c>
      <c r="GU10" s="170">
        <v>0</v>
      </c>
      <c r="GV10" s="170">
        <v>15</v>
      </c>
      <c r="GW10" s="170">
        <v>0</v>
      </c>
      <c r="GX10" s="170">
        <v>0</v>
      </c>
      <c r="GY10" s="170">
        <v>0</v>
      </c>
      <c r="GZ10" s="170">
        <v>0</v>
      </c>
      <c r="HA10" s="170">
        <v>0</v>
      </c>
      <c r="HB10" s="170">
        <v>0</v>
      </c>
      <c r="HC10" s="170">
        <v>0</v>
      </c>
      <c r="HD10" s="170">
        <v>0</v>
      </c>
      <c r="HE10" s="170">
        <v>0</v>
      </c>
      <c r="HF10" s="170">
        <v>0</v>
      </c>
      <c r="HG10" s="170">
        <v>0</v>
      </c>
      <c r="HH10" s="170">
        <v>0</v>
      </c>
      <c r="HI10" s="170">
        <v>0</v>
      </c>
      <c r="HJ10" s="170">
        <v>0</v>
      </c>
      <c r="HK10" s="170">
        <v>0</v>
      </c>
      <c r="HL10" s="170">
        <v>0</v>
      </c>
      <c r="HM10" s="171">
        <v>0</v>
      </c>
      <c r="HN10" s="34"/>
      <c r="HO10" s="169">
        <v>0</v>
      </c>
      <c r="HP10" s="170">
        <v>0</v>
      </c>
      <c r="HQ10" s="170">
        <v>0</v>
      </c>
      <c r="HR10" s="170">
        <v>5</v>
      </c>
      <c r="HS10" s="170">
        <v>0</v>
      </c>
      <c r="HT10" s="170">
        <v>0</v>
      </c>
      <c r="HU10" s="170">
        <v>0</v>
      </c>
      <c r="HV10" s="170">
        <v>1</v>
      </c>
      <c r="HW10" s="170">
        <v>0</v>
      </c>
      <c r="HX10" s="170">
        <v>0</v>
      </c>
      <c r="HY10" s="170">
        <v>0</v>
      </c>
      <c r="HZ10" s="170">
        <v>0</v>
      </c>
      <c r="IA10" s="170">
        <v>0</v>
      </c>
      <c r="IB10" s="170">
        <v>0</v>
      </c>
      <c r="IC10" s="170">
        <v>0</v>
      </c>
      <c r="ID10" s="170">
        <v>0</v>
      </c>
      <c r="IE10" s="170">
        <v>0</v>
      </c>
      <c r="IF10" s="170">
        <v>0</v>
      </c>
      <c r="IG10" s="170">
        <v>0</v>
      </c>
      <c r="IH10" s="170">
        <v>0</v>
      </c>
      <c r="II10" s="171">
        <v>0</v>
      </c>
      <c r="IJ10" s="34"/>
      <c r="IK10" s="169">
        <v>0</v>
      </c>
      <c r="IL10" s="170">
        <v>5</v>
      </c>
      <c r="IM10" s="170">
        <v>20</v>
      </c>
      <c r="IN10" s="170">
        <v>20</v>
      </c>
      <c r="IO10" s="170">
        <v>0</v>
      </c>
      <c r="IP10" s="170">
        <v>2</v>
      </c>
      <c r="IQ10" s="170">
        <v>3</v>
      </c>
      <c r="IR10" s="170">
        <v>3</v>
      </c>
      <c r="IS10" s="170">
        <v>0</v>
      </c>
      <c r="IT10" s="170">
        <v>0</v>
      </c>
      <c r="IU10" s="170">
        <v>0</v>
      </c>
      <c r="IV10" s="170">
        <v>0</v>
      </c>
      <c r="IW10" s="170">
        <v>0</v>
      </c>
      <c r="IX10" s="170">
        <v>0</v>
      </c>
      <c r="IY10" s="170">
        <v>0</v>
      </c>
      <c r="IZ10" s="170">
        <v>0</v>
      </c>
      <c r="JA10" s="170">
        <v>0</v>
      </c>
      <c r="JB10" s="170">
        <v>0</v>
      </c>
      <c r="JC10" s="170">
        <v>0</v>
      </c>
      <c r="JD10" s="170">
        <v>0</v>
      </c>
      <c r="JE10" s="171">
        <v>0</v>
      </c>
      <c r="JG10" s="169">
        <v>0</v>
      </c>
      <c r="JH10" s="170">
        <v>0</v>
      </c>
      <c r="JI10" s="170">
        <v>0</v>
      </c>
      <c r="JJ10" s="170">
        <v>0</v>
      </c>
      <c r="JK10" s="170">
        <v>0</v>
      </c>
      <c r="JL10" s="170">
        <v>0</v>
      </c>
      <c r="JM10" s="170">
        <v>0</v>
      </c>
      <c r="JN10" s="170">
        <v>0</v>
      </c>
      <c r="JO10" s="170">
        <v>0</v>
      </c>
      <c r="JP10" s="170">
        <v>0</v>
      </c>
      <c r="JQ10" s="170">
        <v>0</v>
      </c>
      <c r="JR10" s="170">
        <v>0</v>
      </c>
      <c r="JS10" s="170">
        <v>0</v>
      </c>
      <c r="JT10" s="170">
        <v>0</v>
      </c>
      <c r="JU10" s="170">
        <v>0</v>
      </c>
      <c r="JV10" s="170">
        <v>0</v>
      </c>
      <c r="JW10" s="170">
        <v>0</v>
      </c>
      <c r="JX10" s="170">
        <v>0</v>
      </c>
      <c r="JY10" s="170">
        <v>0</v>
      </c>
      <c r="JZ10" s="170">
        <v>0</v>
      </c>
      <c r="KA10" s="171">
        <v>0</v>
      </c>
      <c r="KB10" s="34"/>
      <c r="KC10" s="169">
        <v>5</v>
      </c>
      <c r="KD10" s="170">
        <v>8</v>
      </c>
      <c r="KE10" s="170">
        <v>15</v>
      </c>
      <c r="KF10" s="170">
        <v>15</v>
      </c>
      <c r="KG10" s="170">
        <v>0</v>
      </c>
      <c r="KH10" s="170">
        <v>0</v>
      </c>
      <c r="KI10" s="170">
        <v>0</v>
      </c>
      <c r="KJ10" s="170">
        <v>0</v>
      </c>
      <c r="KK10" s="170">
        <v>0</v>
      </c>
      <c r="KL10" s="170">
        <v>0</v>
      </c>
      <c r="KM10" s="170">
        <v>0</v>
      </c>
      <c r="KN10" s="170">
        <v>0</v>
      </c>
      <c r="KO10" s="170">
        <v>0</v>
      </c>
      <c r="KP10" s="170">
        <v>0</v>
      </c>
      <c r="KQ10" s="170">
        <v>0</v>
      </c>
      <c r="KR10" s="170">
        <v>0</v>
      </c>
      <c r="KS10" s="170">
        <v>0</v>
      </c>
      <c r="KT10" s="170">
        <v>0</v>
      </c>
      <c r="KU10" s="170">
        <v>0</v>
      </c>
      <c r="KV10" s="170">
        <v>0</v>
      </c>
      <c r="KW10" s="171">
        <v>0</v>
      </c>
      <c r="KX10" s="34"/>
      <c r="KY10" s="169">
        <v>30</v>
      </c>
      <c r="KZ10" s="170">
        <v>30</v>
      </c>
      <c r="LA10" s="170">
        <v>25</v>
      </c>
      <c r="LB10" s="170">
        <v>25</v>
      </c>
      <c r="LC10" s="170">
        <v>20</v>
      </c>
      <c r="LD10" s="170">
        <v>0</v>
      </c>
      <c r="LE10" s="170">
        <v>0</v>
      </c>
      <c r="LF10" s="170">
        <v>0</v>
      </c>
      <c r="LG10" s="170">
        <v>0</v>
      </c>
      <c r="LH10" s="170">
        <v>0</v>
      </c>
      <c r="LI10" s="170">
        <v>0</v>
      </c>
      <c r="LJ10" s="170">
        <v>0</v>
      </c>
      <c r="LK10" s="170">
        <v>0</v>
      </c>
      <c r="LL10" s="170">
        <v>0</v>
      </c>
      <c r="LM10" s="170">
        <v>0</v>
      </c>
      <c r="LN10" s="170">
        <v>0</v>
      </c>
      <c r="LO10" s="170">
        <v>0</v>
      </c>
      <c r="LP10" s="170">
        <v>0</v>
      </c>
      <c r="LQ10" s="170">
        <v>0</v>
      </c>
      <c r="LR10" s="170">
        <v>0</v>
      </c>
      <c r="LS10" s="171">
        <v>0</v>
      </c>
      <c r="LT10" s="3"/>
      <c r="LU10" s="169">
        <v>172</v>
      </c>
      <c r="LV10" s="170">
        <v>190</v>
      </c>
      <c r="LW10" s="170">
        <v>172</v>
      </c>
      <c r="LX10" s="170">
        <v>172</v>
      </c>
      <c r="LY10" s="170">
        <v>0</v>
      </c>
      <c r="LZ10" s="170">
        <v>10</v>
      </c>
      <c r="MA10" s="170">
        <v>10</v>
      </c>
      <c r="MB10" s="170">
        <v>0</v>
      </c>
      <c r="MC10" s="170">
        <v>0</v>
      </c>
      <c r="MD10" s="170">
        <v>0</v>
      </c>
      <c r="ME10" s="170">
        <v>0</v>
      </c>
      <c r="MF10" s="170">
        <v>0</v>
      </c>
      <c r="MG10" s="170">
        <v>0</v>
      </c>
      <c r="MH10" s="170">
        <v>0</v>
      </c>
      <c r="MI10" s="170">
        <v>0</v>
      </c>
      <c r="MJ10" s="170">
        <v>0</v>
      </c>
      <c r="MK10" s="170">
        <v>0</v>
      </c>
      <c r="ML10" s="170">
        <v>0</v>
      </c>
      <c r="MM10" s="170">
        <v>0</v>
      </c>
      <c r="MN10" s="170">
        <v>0</v>
      </c>
      <c r="MO10" s="171">
        <v>0</v>
      </c>
      <c r="MP10" s="34"/>
      <c r="MQ10" s="169">
        <v>60</v>
      </c>
      <c r="MR10" s="170">
        <v>80</v>
      </c>
      <c r="MS10" s="170">
        <v>60</v>
      </c>
      <c r="MT10" s="170">
        <v>60</v>
      </c>
      <c r="MU10" s="170">
        <v>0</v>
      </c>
      <c r="MV10" s="170">
        <v>5</v>
      </c>
      <c r="MW10" s="170">
        <v>5</v>
      </c>
      <c r="MX10" s="170">
        <v>0</v>
      </c>
      <c r="MY10" s="170">
        <v>0</v>
      </c>
      <c r="MZ10" s="170">
        <v>0</v>
      </c>
      <c r="NA10" s="170">
        <v>0</v>
      </c>
      <c r="NB10" s="170">
        <v>0</v>
      </c>
      <c r="NC10" s="170">
        <v>0</v>
      </c>
      <c r="ND10" s="170">
        <v>0</v>
      </c>
      <c r="NE10" s="170">
        <v>0</v>
      </c>
      <c r="NF10" s="170">
        <v>0</v>
      </c>
      <c r="NG10" s="170">
        <v>0</v>
      </c>
      <c r="NH10" s="170">
        <v>0</v>
      </c>
      <c r="NI10" s="170">
        <v>0</v>
      </c>
      <c r="NJ10" s="170">
        <v>0</v>
      </c>
      <c r="NK10" s="171">
        <v>0</v>
      </c>
      <c r="NL10" s="3"/>
      <c r="NM10" s="169">
        <v>15</v>
      </c>
      <c r="NN10" s="170">
        <v>15</v>
      </c>
      <c r="NO10" s="170">
        <v>20</v>
      </c>
      <c r="NP10" s="170">
        <v>20</v>
      </c>
      <c r="NQ10" s="170">
        <v>0</v>
      </c>
      <c r="NR10" s="170">
        <v>0</v>
      </c>
      <c r="NS10" s="170">
        <v>7</v>
      </c>
      <c r="NT10" s="170">
        <v>7</v>
      </c>
      <c r="NU10" s="170">
        <v>0</v>
      </c>
      <c r="NV10" s="170">
        <v>0</v>
      </c>
      <c r="NW10" s="170">
        <v>0</v>
      </c>
      <c r="NX10" s="170">
        <v>0</v>
      </c>
      <c r="NY10" s="170">
        <v>0</v>
      </c>
      <c r="NZ10" s="170">
        <v>0</v>
      </c>
      <c r="OA10" s="170">
        <v>0</v>
      </c>
      <c r="OB10" s="170">
        <v>0</v>
      </c>
      <c r="OC10" s="170">
        <v>0</v>
      </c>
      <c r="OD10" s="170">
        <v>0</v>
      </c>
      <c r="OE10" s="170">
        <v>0</v>
      </c>
      <c r="OF10" s="170">
        <v>0</v>
      </c>
      <c r="OG10" s="171">
        <v>0</v>
      </c>
      <c r="OI10" s="169">
        <v>10</v>
      </c>
      <c r="OJ10" s="170">
        <v>10</v>
      </c>
      <c r="OK10" s="170">
        <v>15</v>
      </c>
      <c r="OL10" s="170">
        <v>10.5</v>
      </c>
      <c r="OM10" s="170">
        <v>0</v>
      </c>
      <c r="ON10" s="170">
        <v>3</v>
      </c>
      <c r="OO10" s="170">
        <v>3</v>
      </c>
      <c r="OP10" s="170">
        <v>0</v>
      </c>
      <c r="OQ10" s="170">
        <v>0</v>
      </c>
      <c r="OR10" s="170">
        <v>0</v>
      </c>
      <c r="OS10" s="170">
        <v>0</v>
      </c>
      <c r="OT10" s="170">
        <v>0</v>
      </c>
      <c r="OU10" s="170">
        <v>0</v>
      </c>
      <c r="OV10" s="170">
        <v>0</v>
      </c>
      <c r="OW10" s="170">
        <v>0</v>
      </c>
      <c r="OX10" s="170">
        <v>0</v>
      </c>
      <c r="OY10" s="170">
        <v>0</v>
      </c>
      <c r="OZ10" s="170">
        <v>0</v>
      </c>
      <c r="PA10" s="170">
        <v>0</v>
      </c>
      <c r="PB10" s="170">
        <v>0</v>
      </c>
      <c r="PC10" s="171">
        <v>0</v>
      </c>
      <c r="PD10" s="34"/>
      <c r="PE10" s="169">
        <v>0</v>
      </c>
      <c r="PF10" s="170">
        <v>0</v>
      </c>
      <c r="PG10" s="170">
        <v>0</v>
      </c>
      <c r="PH10" s="170">
        <v>20</v>
      </c>
      <c r="PI10" s="170">
        <v>0</v>
      </c>
      <c r="PJ10" s="170">
        <v>0</v>
      </c>
      <c r="PK10" s="170">
        <v>0</v>
      </c>
      <c r="PL10" s="170">
        <v>0</v>
      </c>
      <c r="PM10" s="170">
        <v>0</v>
      </c>
      <c r="PN10" s="170">
        <v>0</v>
      </c>
      <c r="PO10" s="170">
        <v>0</v>
      </c>
      <c r="PP10" s="170">
        <v>0</v>
      </c>
      <c r="PQ10" s="170">
        <v>0</v>
      </c>
      <c r="PR10" s="170">
        <v>0</v>
      </c>
      <c r="PS10" s="170">
        <v>0</v>
      </c>
      <c r="PT10" s="170">
        <v>0</v>
      </c>
      <c r="PU10" s="170">
        <v>0</v>
      </c>
      <c r="PV10" s="170">
        <v>0</v>
      </c>
      <c r="PW10" s="170">
        <v>0</v>
      </c>
      <c r="PX10" s="170">
        <v>0</v>
      </c>
      <c r="PY10" s="171">
        <v>0</v>
      </c>
      <c r="PZ10" s="34"/>
      <c r="QA10" s="169">
        <v>0</v>
      </c>
      <c r="QB10" s="170">
        <v>0</v>
      </c>
      <c r="QC10" s="170">
        <v>0</v>
      </c>
      <c r="QD10" s="170">
        <v>35</v>
      </c>
      <c r="QE10" s="170">
        <v>0</v>
      </c>
      <c r="QF10" s="170">
        <v>0</v>
      </c>
      <c r="QG10" s="170">
        <v>0</v>
      </c>
      <c r="QH10" s="170">
        <v>0</v>
      </c>
      <c r="QI10" s="170">
        <v>0</v>
      </c>
      <c r="QJ10" s="170">
        <v>0</v>
      </c>
      <c r="QK10" s="170">
        <v>0</v>
      </c>
      <c r="QL10" s="170">
        <v>0</v>
      </c>
      <c r="QM10" s="170">
        <v>0</v>
      </c>
      <c r="QN10" s="170">
        <v>0</v>
      </c>
      <c r="QO10" s="170">
        <v>0</v>
      </c>
      <c r="QP10" s="170">
        <v>0</v>
      </c>
      <c r="QQ10" s="170">
        <v>0</v>
      </c>
      <c r="QR10" s="170">
        <v>0</v>
      </c>
      <c r="QS10" s="170">
        <v>0</v>
      </c>
      <c r="QT10" s="170">
        <v>0</v>
      </c>
      <c r="QU10" s="171">
        <v>0</v>
      </c>
      <c r="QV10" s="34"/>
      <c r="QW10" s="169">
        <v>20</v>
      </c>
      <c r="QX10" s="170">
        <v>20</v>
      </c>
      <c r="QY10" s="170">
        <v>0</v>
      </c>
      <c r="QZ10" s="170">
        <v>20</v>
      </c>
      <c r="RA10" s="170">
        <v>0</v>
      </c>
      <c r="RB10" s="170">
        <v>0</v>
      </c>
      <c r="RC10" s="170">
        <v>0</v>
      </c>
      <c r="RD10" s="170">
        <v>0</v>
      </c>
      <c r="RE10" s="170">
        <v>0</v>
      </c>
      <c r="RF10" s="170">
        <v>0</v>
      </c>
      <c r="RG10" s="170">
        <v>0</v>
      </c>
      <c r="RH10" s="170">
        <v>0</v>
      </c>
      <c r="RI10" s="170">
        <v>0</v>
      </c>
      <c r="RJ10" s="170">
        <v>0</v>
      </c>
      <c r="RK10" s="170">
        <v>0</v>
      </c>
      <c r="RL10" s="170">
        <v>0</v>
      </c>
      <c r="RM10" s="170">
        <v>0</v>
      </c>
      <c r="RN10" s="170">
        <v>0</v>
      </c>
      <c r="RO10" s="170">
        <v>0</v>
      </c>
      <c r="RP10" s="170">
        <v>0</v>
      </c>
      <c r="RQ10" s="171">
        <v>0</v>
      </c>
      <c r="RS10" s="169">
        <v>15</v>
      </c>
      <c r="RT10" s="170">
        <v>15</v>
      </c>
      <c r="RU10" s="170">
        <v>20</v>
      </c>
      <c r="RV10" s="170">
        <v>20</v>
      </c>
      <c r="RW10" s="170">
        <v>0</v>
      </c>
      <c r="RX10" s="170">
        <v>3</v>
      </c>
      <c r="RY10" s="170">
        <v>2</v>
      </c>
      <c r="RZ10" s="170">
        <v>2</v>
      </c>
      <c r="SA10" s="170">
        <v>0</v>
      </c>
      <c r="SB10" s="170">
        <v>0</v>
      </c>
      <c r="SC10" s="170">
        <v>0</v>
      </c>
      <c r="SD10" s="170">
        <v>0</v>
      </c>
      <c r="SE10" s="170">
        <v>0</v>
      </c>
      <c r="SF10" s="170">
        <v>0</v>
      </c>
      <c r="SG10" s="170">
        <v>0</v>
      </c>
      <c r="SH10" s="170">
        <v>0</v>
      </c>
      <c r="SI10" s="170">
        <v>0</v>
      </c>
      <c r="SJ10" s="170">
        <v>0</v>
      </c>
      <c r="SK10" s="170">
        <v>0</v>
      </c>
      <c r="SL10" s="170">
        <v>0</v>
      </c>
      <c r="SM10" s="171">
        <v>0</v>
      </c>
      <c r="SO10" s="169">
        <v>15</v>
      </c>
      <c r="SP10" s="170">
        <v>15</v>
      </c>
      <c r="SQ10" s="170">
        <v>15</v>
      </c>
      <c r="SR10" s="170">
        <v>15</v>
      </c>
      <c r="SS10" s="170">
        <v>0</v>
      </c>
      <c r="ST10" s="170">
        <v>0</v>
      </c>
      <c r="SU10" s="170">
        <v>1.5</v>
      </c>
      <c r="SV10" s="170">
        <v>1.5</v>
      </c>
      <c r="SW10" s="170">
        <v>0</v>
      </c>
      <c r="SX10" s="170">
        <v>0</v>
      </c>
      <c r="SY10" s="170">
        <v>0</v>
      </c>
      <c r="SZ10" s="170">
        <v>0</v>
      </c>
      <c r="TA10" s="170">
        <v>0</v>
      </c>
      <c r="TB10" s="170">
        <v>0</v>
      </c>
      <c r="TC10" s="170">
        <v>0</v>
      </c>
      <c r="TD10" s="170">
        <v>0</v>
      </c>
      <c r="TE10" s="170">
        <v>0</v>
      </c>
      <c r="TF10" s="170">
        <v>0</v>
      </c>
      <c r="TG10" s="170">
        <v>0</v>
      </c>
      <c r="TH10" s="170">
        <v>0</v>
      </c>
      <c r="TI10" s="171">
        <v>0</v>
      </c>
      <c r="TJ10" s="34"/>
      <c r="TK10" s="169">
        <v>0</v>
      </c>
      <c r="TL10" s="170">
        <v>10</v>
      </c>
      <c r="TM10" s="170">
        <v>10</v>
      </c>
      <c r="TN10" s="170">
        <v>10</v>
      </c>
      <c r="TO10" s="170"/>
      <c r="TP10" s="170">
        <v>0</v>
      </c>
      <c r="TQ10" s="170">
        <v>1.5</v>
      </c>
      <c r="TR10" s="170">
        <v>1.5</v>
      </c>
      <c r="TS10" s="170">
        <v>0</v>
      </c>
      <c r="TT10" s="170">
        <v>0</v>
      </c>
      <c r="TU10" s="170">
        <v>0</v>
      </c>
      <c r="TV10" s="170">
        <v>0</v>
      </c>
      <c r="TW10" s="170">
        <v>0</v>
      </c>
      <c r="TX10" s="170">
        <v>0</v>
      </c>
      <c r="TY10" s="170">
        <v>0</v>
      </c>
      <c r="TZ10" s="170">
        <v>0</v>
      </c>
      <c r="UA10" s="170">
        <v>0</v>
      </c>
      <c r="UB10" s="170">
        <v>0</v>
      </c>
      <c r="UC10" s="170">
        <v>0</v>
      </c>
      <c r="UD10" s="170">
        <v>0</v>
      </c>
      <c r="UE10" s="171">
        <v>0</v>
      </c>
      <c r="UG10" s="169">
        <v>15</v>
      </c>
      <c r="UH10" s="170">
        <v>15</v>
      </c>
      <c r="UI10" s="170">
        <v>20</v>
      </c>
      <c r="UJ10" s="170">
        <v>20</v>
      </c>
      <c r="UK10" s="170">
        <v>0</v>
      </c>
      <c r="UL10" s="170">
        <v>3</v>
      </c>
      <c r="UM10" s="170">
        <v>2</v>
      </c>
      <c r="UN10" s="170">
        <v>2</v>
      </c>
      <c r="UO10" s="170">
        <v>0</v>
      </c>
      <c r="UP10" s="170">
        <v>0</v>
      </c>
      <c r="UQ10" s="170">
        <v>0</v>
      </c>
      <c r="UR10" s="170">
        <v>0</v>
      </c>
      <c r="US10" s="170">
        <v>0</v>
      </c>
      <c r="UT10" s="170">
        <v>0</v>
      </c>
      <c r="UU10" s="170">
        <v>0</v>
      </c>
      <c r="UV10" s="170">
        <v>0</v>
      </c>
      <c r="UW10" s="170">
        <v>0</v>
      </c>
      <c r="UX10" s="170">
        <v>0</v>
      </c>
      <c r="UY10" s="170">
        <v>0</v>
      </c>
      <c r="UZ10" s="170">
        <v>0</v>
      </c>
      <c r="VA10" s="171">
        <v>0</v>
      </c>
      <c r="VB10" s="34"/>
      <c r="VC10" s="169">
        <v>15</v>
      </c>
      <c r="VD10" s="170">
        <v>15</v>
      </c>
      <c r="VE10" s="170">
        <v>15</v>
      </c>
      <c r="VF10" s="170">
        <v>15</v>
      </c>
      <c r="VG10" s="170">
        <v>0</v>
      </c>
      <c r="VH10" s="170">
        <v>0</v>
      </c>
      <c r="VI10" s="170">
        <v>2</v>
      </c>
      <c r="VJ10" s="170">
        <v>2</v>
      </c>
      <c r="VK10" s="170">
        <v>0</v>
      </c>
      <c r="VL10" s="170">
        <v>0</v>
      </c>
      <c r="VM10" s="170">
        <v>0</v>
      </c>
      <c r="VN10" s="170">
        <v>0</v>
      </c>
      <c r="VO10" s="170">
        <v>0</v>
      </c>
      <c r="VP10" s="170">
        <v>0</v>
      </c>
      <c r="VQ10" s="170">
        <v>0</v>
      </c>
      <c r="VR10" s="170">
        <v>0</v>
      </c>
      <c r="VS10" s="170">
        <v>0</v>
      </c>
      <c r="VT10" s="170">
        <v>0</v>
      </c>
      <c r="VU10" s="170">
        <v>0</v>
      </c>
      <c r="VV10" s="170">
        <v>0</v>
      </c>
      <c r="VW10" s="171">
        <v>0</v>
      </c>
      <c r="VY10" s="169">
        <v>0</v>
      </c>
      <c r="VZ10" s="170">
        <v>0</v>
      </c>
      <c r="WA10" s="170">
        <v>0</v>
      </c>
      <c r="WB10" s="170">
        <v>0</v>
      </c>
      <c r="WC10" s="170">
        <v>0</v>
      </c>
      <c r="WD10" s="170">
        <v>0</v>
      </c>
      <c r="WE10" s="170">
        <v>0</v>
      </c>
      <c r="WF10" s="170">
        <v>0</v>
      </c>
      <c r="WG10" s="170">
        <v>10</v>
      </c>
      <c r="WH10" s="170">
        <v>10</v>
      </c>
      <c r="WI10" s="170">
        <f>WH10</f>
        <v>10</v>
      </c>
      <c r="WJ10" s="170">
        <v>0</v>
      </c>
      <c r="WK10" s="170">
        <v>0</v>
      </c>
      <c r="WL10" s="170">
        <v>0</v>
      </c>
      <c r="WM10" s="170">
        <v>0</v>
      </c>
      <c r="WN10" s="170">
        <v>0</v>
      </c>
      <c r="WO10" s="170">
        <v>0</v>
      </c>
      <c r="WP10" s="170">
        <v>0</v>
      </c>
      <c r="WQ10" s="170">
        <v>0</v>
      </c>
      <c r="WR10" s="170">
        <v>0</v>
      </c>
      <c r="WS10" s="171">
        <v>0</v>
      </c>
      <c r="WT10" s="34"/>
      <c r="WU10" s="169">
        <v>0</v>
      </c>
      <c r="WV10" s="170">
        <v>0</v>
      </c>
      <c r="WW10" s="170">
        <v>0</v>
      </c>
      <c r="WX10" s="170">
        <v>0</v>
      </c>
      <c r="WY10" s="170">
        <v>0</v>
      </c>
      <c r="WZ10" s="170">
        <v>0</v>
      </c>
      <c r="XA10" s="170">
        <v>0</v>
      </c>
      <c r="XB10" s="170">
        <v>0</v>
      </c>
      <c r="XC10" s="170">
        <v>0</v>
      </c>
      <c r="XD10" s="170">
        <v>10</v>
      </c>
      <c r="XE10" s="170">
        <v>10</v>
      </c>
      <c r="XF10" s="170">
        <v>0</v>
      </c>
      <c r="XG10" s="170">
        <v>0</v>
      </c>
      <c r="XH10" s="170">
        <v>0</v>
      </c>
      <c r="XI10" s="170">
        <v>0</v>
      </c>
      <c r="XJ10" s="170">
        <v>0</v>
      </c>
      <c r="XK10" s="170">
        <v>0</v>
      </c>
      <c r="XL10" s="170">
        <v>0</v>
      </c>
      <c r="XM10" s="170">
        <v>0</v>
      </c>
      <c r="XN10" s="170">
        <v>0</v>
      </c>
      <c r="XO10" s="171">
        <v>0</v>
      </c>
      <c r="XP10" s="34"/>
      <c r="XQ10" s="169">
        <v>0</v>
      </c>
      <c r="XR10" s="170">
        <v>0</v>
      </c>
      <c r="XS10" s="170">
        <v>0</v>
      </c>
      <c r="XT10" s="170">
        <v>0</v>
      </c>
      <c r="XU10" s="170">
        <v>0</v>
      </c>
      <c r="XV10" s="170">
        <v>0</v>
      </c>
      <c r="XW10" s="170">
        <v>0</v>
      </c>
      <c r="XX10" s="170">
        <v>0</v>
      </c>
      <c r="XY10" s="170">
        <v>15</v>
      </c>
      <c r="XZ10" s="170">
        <v>15</v>
      </c>
      <c r="YA10" s="170">
        <f>XZ10</f>
        <v>15</v>
      </c>
      <c r="YB10" s="170">
        <v>0</v>
      </c>
      <c r="YC10" s="170">
        <v>0</v>
      </c>
      <c r="YD10" s="170">
        <v>0</v>
      </c>
      <c r="YE10" s="170">
        <v>0</v>
      </c>
      <c r="YF10" s="170">
        <v>0</v>
      </c>
      <c r="YG10" s="170">
        <v>0</v>
      </c>
      <c r="YH10" s="170">
        <v>0</v>
      </c>
      <c r="YI10" s="170">
        <v>0</v>
      </c>
      <c r="YJ10" s="170">
        <v>0</v>
      </c>
      <c r="YK10" s="171">
        <v>0</v>
      </c>
      <c r="YM10" s="169">
        <v>0</v>
      </c>
      <c r="YN10" s="170">
        <v>0</v>
      </c>
      <c r="YO10" s="170">
        <v>0</v>
      </c>
      <c r="YP10" s="170">
        <v>0</v>
      </c>
      <c r="YQ10" s="170">
        <v>0</v>
      </c>
      <c r="YR10" s="170">
        <v>0</v>
      </c>
      <c r="YS10" s="170">
        <v>0</v>
      </c>
      <c r="YT10" s="170">
        <v>0</v>
      </c>
      <c r="YU10" s="170">
        <v>10</v>
      </c>
      <c r="YV10" s="170">
        <v>10</v>
      </c>
      <c r="YW10" s="170">
        <v>10</v>
      </c>
      <c r="YX10" s="170">
        <v>0</v>
      </c>
      <c r="YY10" s="170">
        <v>0</v>
      </c>
      <c r="YZ10" s="170">
        <v>0</v>
      </c>
      <c r="ZA10" s="170">
        <v>0</v>
      </c>
      <c r="ZB10" s="170">
        <v>0</v>
      </c>
      <c r="ZC10" s="170">
        <v>0</v>
      </c>
      <c r="ZD10" s="170">
        <v>0</v>
      </c>
      <c r="ZE10" s="170">
        <v>0</v>
      </c>
      <c r="ZF10" s="170">
        <v>0</v>
      </c>
      <c r="ZG10" s="171">
        <v>0</v>
      </c>
      <c r="ZI10" s="169">
        <v>0</v>
      </c>
      <c r="ZJ10" s="170">
        <v>0</v>
      </c>
      <c r="ZK10" s="170">
        <v>0</v>
      </c>
      <c r="ZL10" s="170">
        <v>0</v>
      </c>
      <c r="ZM10" s="170">
        <v>0</v>
      </c>
      <c r="ZN10" s="170">
        <v>0</v>
      </c>
      <c r="ZO10" s="170">
        <v>0</v>
      </c>
      <c r="ZP10" s="170">
        <v>0</v>
      </c>
      <c r="ZQ10" s="170">
        <v>15</v>
      </c>
      <c r="ZR10" s="170">
        <v>15</v>
      </c>
      <c r="ZS10" s="170">
        <f>ZR10</f>
        <v>15</v>
      </c>
      <c r="ZT10" s="170">
        <v>0</v>
      </c>
      <c r="ZU10" s="170">
        <v>0</v>
      </c>
      <c r="ZV10" s="170">
        <v>0</v>
      </c>
      <c r="ZW10" s="170">
        <v>0</v>
      </c>
      <c r="ZX10" s="170">
        <v>0</v>
      </c>
      <c r="ZY10" s="170">
        <v>0</v>
      </c>
      <c r="ZZ10" s="170">
        <v>0</v>
      </c>
      <c r="AAA10" s="170">
        <v>0</v>
      </c>
      <c r="AAB10" s="170">
        <v>0</v>
      </c>
      <c r="AAC10" s="171">
        <v>0</v>
      </c>
      <c r="AAD10" s="3"/>
      <c r="AAE10" s="169">
        <v>0</v>
      </c>
      <c r="AAF10" s="170">
        <v>0</v>
      </c>
      <c r="AAG10" s="170">
        <v>0</v>
      </c>
      <c r="AAH10" s="170">
        <v>0</v>
      </c>
      <c r="AAI10" s="170">
        <v>0</v>
      </c>
      <c r="AAJ10" s="170">
        <v>0</v>
      </c>
      <c r="AAK10" s="170">
        <v>0</v>
      </c>
      <c r="AAL10" s="170">
        <v>0</v>
      </c>
      <c r="AAM10" s="170">
        <v>10</v>
      </c>
      <c r="AAN10" s="170">
        <v>5</v>
      </c>
      <c r="AAO10" s="170">
        <v>7</v>
      </c>
      <c r="AAP10" s="170">
        <v>0</v>
      </c>
      <c r="AAQ10" s="170">
        <v>0</v>
      </c>
      <c r="AAR10" s="170">
        <v>0</v>
      </c>
      <c r="AAS10" s="170">
        <v>0</v>
      </c>
      <c r="AAT10" s="170">
        <v>0</v>
      </c>
      <c r="AAU10" s="170">
        <v>0</v>
      </c>
      <c r="AAV10" s="170">
        <v>0</v>
      </c>
      <c r="AAW10" s="170">
        <v>0</v>
      </c>
      <c r="AAX10" s="170">
        <v>0</v>
      </c>
      <c r="AAY10" s="171">
        <v>0</v>
      </c>
      <c r="AAZ10" s="139"/>
      <c r="ABA10" s="169">
        <v>0</v>
      </c>
      <c r="ABB10" s="170">
        <v>0</v>
      </c>
      <c r="ABC10" s="170">
        <v>0</v>
      </c>
      <c r="ABD10" s="170">
        <v>0</v>
      </c>
      <c r="ABE10" s="170">
        <v>0</v>
      </c>
      <c r="ABF10" s="170">
        <v>0</v>
      </c>
      <c r="ABG10" s="170">
        <v>0</v>
      </c>
      <c r="ABH10" s="170">
        <v>0</v>
      </c>
      <c r="ABI10" s="170">
        <v>20</v>
      </c>
      <c r="ABJ10" s="170">
        <v>20</v>
      </c>
      <c r="ABK10" s="170">
        <f>ABJ10</f>
        <v>20</v>
      </c>
      <c r="ABL10" s="170">
        <v>0</v>
      </c>
      <c r="ABM10" s="170">
        <v>0</v>
      </c>
      <c r="ABN10" s="170">
        <v>0</v>
      </c>
      <c r="ABO10" s="170">
        <v>0</v>
      </c>
      <c r="ABP10" s="170">
        <v>0</v>
      </c>
      <c r="ABQ10" s="170">
        <v>0</v>
      </c>
      <c r="ABR10" s="170">
        <v>0</v>
      </c>
      <c r="ABS10" s="170">
        <v>0</v>
      </c>
      <c r="ABT10" s="170">
        <v>0</v>
      </c>
      <c r="ABU10" s="171">
        <v>0</v>
      </c>
      <c r="ABV10" s="139"/>
      <c r="ABW10" s="169">
        <v>0</v>
      </c>
      <c r="ABX10" s="170">
        <v>0</v>
      </c>
      <c r="ABY10" s="170">
        <v>0</v>
      </c>
      <c r="ABZ10" s="170">
        <v>0</v>
      </c>
      <c r="ACA10" s="170">
        <v>0</v>
      </c>
      <c r="ACB10" s="170">
        <v>0</v>
      </c>
      <c r="ACC10" s="170">
        <v>0</v>
      </c>
      <c r="ACD10" s="170">
        <v>0</v>
      </c>
      <c r="ACE10" s="170">
        <v>10</v>
      </c>
      <c r="ACF10" s="170">
        <v>10</v>
      </c>
      <c r="ACG10" s="170">
        <f>ACF10</f>
        <v>10</v>
      </c>
      <c r="ACH10" s="170">
        <v>0</v>
      </c>
      <c r="ACI10" s="170">
        <v>0</v>
      </c>
      <c r="ACJ10" s="170">
        <v>0</v>
      </c>
      <c r="ACK10" s="170">
        <v>0</v>
      </c>
      <c r="ACL10" s="170">
        <v>0</v>
      </c>
      <c r="ACM10" s="170">
        <v>0</v>
      </c>
      <c r="ACN10" s="170">
        <v>0</v>
      </c>
      <c r="ACO10" s="170">
        <v>0</v>
      </c>
      <c r="ACP10" s="170">
        <v>0</v>
      </c>
      <c r="ACQ10" s="171">
        <v>0</v>
      </c>
      <c r="ACR10" s="139"/>
      <c r="ACS10" s="169">
        <v>0</v>
      </c>
      <c r="ACT10" s="170">
        <v>0</v>
      </c>
      <c r="ACU10" s="170">
        <v>0</v>
      </c>
      <c r="ACV10" s="170">
        <v>0</v>
      </c>
      <c r="ACW10" s="170">
        <v>0</v>
      </c>
      <c r="ACX10" s="170">
        <v>0</v>
      </c>
      <c r="ACY10" s="170">
        <v>0</v>
      </c>
      <c r="ACZ10" s="170">
        <v>0</v>
      </c>
      <c r="ADA10" s="170">
        <v>10</v>
      </c>
      <c r="ADB10" s="170">
        <v>12</v>
      </c>
      <c r="ADC10" s="170">
        <v>6</v>
      </c>
      <c r="ADD10" s="170">
        <v>0</v>
      </c>
      <c r="ADE10" s="170">
        <v>0</v>
      </c>
      <c r="ADF10" s="170">
        <v>0</v>
      </c>
      <c r="ADG10" s="170">
        <v>0</v>
      </c>
      <c r="ADH10" s="170">
        <v>0</v>
      </c>
      <c r="ADI10" s="170">
        <v>0</v>
      </c>
      <c r="ADJ10" s="170">
        <v>0</v>
      </c>
      <c r="ADK10" s="170">
        <v>0</v>
      </c>
      <c r="ADL10" s="170">
        <v>0</v>
      </c>
      <c r="ADM10" s="171">
        <v>0</v>
      </c>
      <c r="ADO10" s="169">
        <v>0</v>
      </c>
      <c r="ADP10" s="170">
        <v>0</v>
      </c>
      <c r="ADQ10" s="170">
        <v>0</v>
      </c>
      <c r="ADR10" s="170">
        <v>0</v>
      </c>
      <c r="ADS10" s="170">
        <v>0</v>
      </c>
      <c r="ADT10" s="170">
        <v>0</v>
      </c>
      <c r="ADU10" s="170">
        <v>0</v>
      </c>
      <c r="ADV10" s="170">
        <v>0</v>
      </c>
      <c r="ADW10" s="170">
        <v>30</v>
      </c>
      <c r="ADX10" s="170">
        <v>10</v>
      </c>
      <c r="ADY10" s="170">
        <v>5</v>
      </c>
      <c r="ADZ10" s="170">
        <v>0</v>
      </c>
      <c r="AEA10" s="170">
        <v>0</v>
      </c>
      <c r="AEB10" s="170">
        <v>0</v>
      </c>
      <c r="AEC10" s="170">
        <v>0</v>
      </c>
      <c r="AED10" s="170">
        <v>0</v>
      </c>
      <c r="AEE10" s="170">
        <v>0</v>
      </c>
      <c r="AEF10" s="170">
        <v>0</v>
      </c>
      <c r="AEG10" s="170">
        <v>0</v>
      </c>
      <c r="AEH10" s="170">
        <v>0</v>
      </c>
      <c r="AEI10" s="171">
        <v>0</v>
      </c>
      <c r="AEK10" s="169">
        <v>0</v>
      </c>
      <c r="AEL10" s="170">
        <v>0</v>
      </c>
      <c r="AEM10" s="170">
        <v>0</v>
      </c>
      <c r="AEN10" s="170">
        <v>0</v>
      </c>
      <c r="AEO10" s="170">
        <v>0</v>
      </c>
      <c r="AEP10" s="170">
        <v>0</v>
      </c>
      <c r="AEQ10" s="170">
        <v>0</v>
      </c>
      <c r="AER10" s="170">
        <v>0</v>
      </c>
      <c r="AES10" s="170">
        <v>15</v>
      </c>
      <c r="AET10" s="170">
        <v>15</v>
      </c>
      <c r="AEU10" s="170">
        <f>AET10</f>
        <v>15</v>
      </c>
      <c r="AEV10" s="170">
        <v>0</v>
      </c>
      <c r="AEW10" s="170">
        <v>0</v>
      </c>
      <c r="AEX10" s="170">
        <v>0</v>
      </c>
      <c r="AEY10" s="170">
        <v>0</v>
      </c>
      <c r="AEZ10" s="170">
        <v>0</v>
      </c>
      <c r="AFA10" s="170">
        <v>0</v>
      </c>
      <c r="AFB10" s="170">
        <v>0</v>
      </c>
      <c r="AFC10" s="170">
        <v>0</v>
      </c>
      <c r="AFD10" s="170">
        <v>0</v>
      </c>
      <c r="AFE10" s="171">
        <v>0</v>
      </c>
      <c r="AFG10" s="169">
        <v>0</v>
      </c>
      <c r="AFH10" s="170">
        <v>0</v>
      </c>
      <c r="AFI10" s="170">
        <v>0</v>
      </c>
      <c r="AFJ10" s="170">
        <v>0</v>
      </c>
      <c r="AFK10" s="170">
        <v>0</v>
      </c>
      <c r="AFL10" s="170">
        <v>0</v>
      </c>
      <c r="AFM10" s="170">
        <v>0</v>
      </c>
      <c r="AFN10" s="170">
        <v>0</v>
      </c>
      <c r="AFO10" s="170">
        <v>0</v>
      </c>
      <c r="AFP10" s="170">
        <v>0</v>
      </c>
      <c r="AFQ10" s="170">
        <v>0</v>
      </c>
      <c r="AFR10" s="170">
        <v>0</v>
      </c>
      <c r="AFS10" s="170">
        <v>0</v>
      </c>
      <c r="AFT10" s="170">
        <v>0</v>
      </c>
      <c r="AFU10" s="170">
        <v>0</v>
      </c>
      <c r="AFV10" s="170">
        <v>0</v>
      </c>
      <c r="AFW10" s="170">
        <v>0</v>
      </c>
      <c r="AFX10" s="170">
        <v>0</v>
      </c>
      <c r="AFY10" s="170">
        <v>25</v>
      </c>
      <c r="AFZ10" s="170">
        <v>0</v>
      </c>
      <c r="AGA10" s="171">
        <v>0</v>
      </c>
      <c r="AGC10" s="169">
        <v>0</v>
      </c>
      <c r="AGD10" s="170">
        <v>0</v>
      </c>
      <c r="AGE10" s="170">
        <v>0</v>
      </c>
      <c r="AGF10" s="170">
        <v>0</v>
      </c>
      <c r="AGG10" s="170">
        <v>0</v>
      </c>
      <c r="AGH10" s="170">
        <v>0</v>
      </c>
      <c r="AGI10" s="170">
        <v>0</v>
      </c>
      <c r="AGJ10" s="170">
        <v>0</v>
      </c>
      <c r="AGK10" s="170">
        <v>0</v>
      </c>
      <c r="AGL10" s="170">
        <v>0</v>
      </c>
      <c r="AGM10" s="170">
        <v>0</v>
      </c>
      <c r="AGN10" s="170">
        <v>0</v>
      </c>
      <c r="AGO10" s="170">
        <v>0</v>
      </c>
      <c r="AGP10" s="170">
        <v>0</v>
      </c>
      <c r="AGQ10" s="170">
        <v>0</v>
      </c>
      <c r="AGR10" s="170">
        <v>0</v>
      </c>
      <c r="AGS10" s="170">
        <v>0</v>
      </c>
      <c r="AGT10" s="170">
        <v>60</v>
      </c>
      <c r="AGU10" s="170">
        <v>60</v>
      </c>
      <c r="AGV10" s="170">
        <v>0</v>
      </c>
      <c r="AGW10" s="171">
        <v>0</v>
      </c>
      <c r="AGY10" s="169">
        <v>0</v>
      </c>
      <c r="AGZ10" s="170">
        <v>0</v>
      </c>
      <c r="AHA10" s="170">
        <v>0</v>
      </c>
      <c r="AHB10" s="170">
        <v>0</v>
      </c>
      <c r="AHC10" s="170">
        <v>0</v>
      </c>
      <c r="AHD10" s="170">
        <v>0</v>
      </c>
      <c r="AHE10" s="170">
        <v>0</v>
      </c>
      <c r="AHF10" s="170">
        <v>0</v>
      </c>
      <c r="AHG10" s="170">
        <v>0</v>
      </c>
      <c r="AHH10" s="170">
        <v>0</v>
      </c>
      <c r="AHI10" s="170">
        <v>0</v>
      </c>
      <c r="AHJ10" s="170">
        <v>0</v>
      </c>
      <c r="AHK10" s="170">
        <v>0</v>
      </c>
      <c r="AHL10" s="170">
        <v>0</v>
      </c>
      <c r="AHM10" s="170">
        <v>0</v>
      </c>
      <c r="AHN10" s="170">
        <v>0</v>
      </c>
      <c r="AHO10" s="170">
        <v>0</v>
      </c>
      <c r="AHP10" s="170">
        <v>40</v>
      </c>
      <c r="AHQ10" s="170">
        <v>40</v>
      </c>
      <c r="AHR10" s="170">
        <v>0</v>
      </c>
      <c r="AHS10" s="171">
        <v>0</v>
      </c>
      <c r="AHU10" s="169">
        <v>0</v>
      </c>
      <c r="AHV10" s="170">
        <v>0</v>
      </c>
      <c r="AHW10" s="170">
        <v>0</v>
      </c>
      <c r="AHX10" s="170">
        <v>0</v>
      </c>
      <c r="AHY10" s="170">
        <v>0</v>
      </c>
      <c r="AHZ10" s="170">
        <v>0</v>
      </c>
      <c r="AIA10" s="170">
        <v>0</v>
      </c>
      <c r="AIB10" s="170">
        <v>0</v>
      </c>
      <c r="AIC10" s="170">
        <v>0</v>
      </c>
      <c r="AID10" s="170">
        <v>0</v>
      </c>
      <c r="AIE10" s="170">
        <v>0</v>
      </c>
      <c r="AIF10" s="170">
        <v>0</v>
      </c>
      <c r="AIG10" s="170">
        <v>0</v>
      </c>
      <c r="AIH10" s="170">
        <v>0</v>
      </c>
      <c r="AII10" s="170">
        <v>0</v>
      </c>
      <c r="AIJ10" s="170">
        <v>0</v>
      </c>
      <c r="AIK10" s="170">
        <v>0</v>
      </c>
      <c r="AIL10" s="170">
        <v>43</v>
      </c>
      <c r="AIM10" s="170">
        <v>43</v>
      </c>
      <c r="AIN10" s="170">
        <v>0</v>
      </c>
      <c r="AIO10" s="171">
        <v>0</v>
      </c>
      <c r="AIQ10" s="169">
        <v>0</v>
      </c>
      <c r="AIR10" s="170">
        <v>0</v>
      </c>
      <c r="AIS10" s="170">
        <v>0</v>
      </c>
      <c r="AIT10" s="170">
        <v>0</v>
      </c>
      <c r="AIU10" s="170">
        <v>0</v>
      </c>
      <c r="AIV10" s="170">
        <v>0</v>
      </c>
      <c r="AIW10" s="170">
        <v>0</v>
      </c>
      <c r="AIX10" s="170">
        <v>0</v>
      </c>
      <c r="AIY10" s="170">
        <v>0</v>
      </c>
      <c r="AIZ10" s="170">
        <v>0</v>
      </c>
      <c r="AJA10" s="170">
        <v>0</v>
      </c>
      <c r="AJB10" s="170">
        <v>0</v>
      </c>
      <c r="AJC10" s="170">
        <v>0</v>
      </c>
      <c r="AJD10" s="170">
        <v>0</v>
      </c>
      <c r="AJE10" s="170">
        <v>0</v>
      </c>
      <c r="AJF10" s="170">
        <v>0</v>
      </c>
      <c r="AJG10" s="170">
        <v>0</v>
      </c>
      <c r="AJH10" s="170">
        <v>0</v>
      </c>
      <c r="AJI10" s="170">
        <v>30</v>
      </c>
      <c r="AJJ10" s="170">
        <v>0</v>
      </c>
      <c r="AJK10" s="171">
        <v>0</v>
      </c>
      <c r="AJM10" s="169">
        <v>0</v>
      </c>
      <c r="AJN10" s="170">
        <v>0</v>
      </c>
      <c r="AJO10" s="170">
        <v>0</v>
      </c>
      <c r="AJP10" s="170">
        <v>0</v>
      </c>
      <c r="AJQ10" s="170">
        <v>0</v>
      </c>
      <c r="AJR10" s="170">
        <v>0</v>
      </c>
      <c r="AJS10" s="170">
        <v>0</v>
      </c>
      <c r="AJT10" s="170">
        <v>0</v>
      </c>
      <c r="AJU10" s="170">
        <v>0</v>
      </c>
      <c r="AJV10" s="170">
        <v>0</v>
      </c>
      <c r="AJW10" s="170">
        <v>0</v>
      </c>
      <c r="AJX10" s="170">
        <v>0</v>
      </c>
      <c r="AJY10" s="170">
        <v>0</v>
      </c>
      <c r="AJZ10" s="170">
        <v>0</v>
      </c>
      <c r="AKA10" s="170">
        <v>0</v>
      </c>
      <c r="AKB10" s="170">
        <v>0</v>
      </c>
      <c r="AKC10" s="170">
        <v>0</v>
      </c>
      <c r="AKD10" s="170">
        <v>18</v>
      </c>
      <c r="AKE10" s="170">
        <v>18</v>
      </c>
      <c r="AKF10" s="170">
        <v>0</v>
      </c>
      <c r="AKG10" s="171">
        <v>0</v>
      </c>
      <c r="AKI10" s="169">
        <v>0</v>
      </c>
      <c r="AKJ10" s="170">
        <v>0</v>
      </c>
      <c r="AKK10" s="170">
        <v>0</v>
      </c>
      <c r="AKL10" s="170">
        <v>0</v>
      </c>
      <c r="AKM10" s="170">
        <v>0</v>
      </c>
      <c r="AKN10" s="170">
        <v>0</v>
      </c>
      <c r="AKO10" s="170">
        <v>0</v>
      </c>
      <c r="AKP10" s="170">
        <v>0</v>
      </c>
      <c r="AKQ10" s="170">
        <v>0</v>
      </c>
      <c r="AKR10" s="170">
        <v>0</v>
      </c>
      <c r="AKS10" s="170">
        <v>0</v>
      </c>
      <c r="AKT10" s="170">
        <v>0</v>
      </c>
      <c r="AKU10" s="170">
        <v>60</v>
      </c>
      <c r="AKV10" s="170">
        <v>30</v>
      </c>
      <c r="AKW10" s="170">
        <v>15</v>
      </c>
      <c r="AKX10" s="170">
        <v>0</v>
      </c>
      <c r="AKY10" s="170">
        <v>0</v>
      </c>
      <c r="AKZ10" s="170">
        <v>0</v>
      </c>
      <c r="ALA10" s="170">
        <v>0</v>
      </c>
      <c r="ALB10" s="170">
        <v>0</v>
      </c>
      <c r="ALC10" s="171">
        <v>0</v>
      </c>
      <c r="ALE10" s="169">
        <v>0</v>
      </c>
      <c r="ALF10" s="170">
        <v>0</v>
      </c>
      <c r="ALG10" s="170">
        <v>0</v>
      </c>
      <c r="ALH10" s="170">
        <v>0</v>
      </c>
      <c r="ALI10" s="170">
        <v>0</v>
      </c>
      <c r="ALJ10" s="170">
        <v>0</v>
      </c>
      <c r="ALK10" s="170">
        <v>0</v>
      </c>
      <c r="ALL10" s="170">
        <v>0</v>
      </c>
      <c r="ALM10" s="170">
        <v>0</v>
      </c>
      <c r="ALN10" s="170">
        <v>0</v>
      </c>
      <c r="ALO10" s="170">
        <v>0</v>
      </c>
      <c r="ALP10" s="170">
        <v>0</v>
      </c>
      <c r="ALQ10" s="170">
        <v>90</v>
      </c>
      <c r="ALR10" s="170">
        <v>0</v>
      </c>
      <c r="ALS10" s="170">
        <v>100</v>
      </c>
      <c r="ALT10" s="170">
        <v>0</v>
      </c>
      <c r="ALU10" s="170">
        <v>0</v>
      </c>
      <c r="ALV10" s="170">
        <v>0</v>
      </c>
      <c r="ALW10" s="170">
        <v>0</v>
      </c>
      <c r="ALX10" s="170">
        <v>0</v>
      </c>
      <c r="ALY10" s="171">
        <v>0</v>
      </c>
      <c r="AMA10" s="169">
        <v>0</v>
      </c>
      <c r="AMB10" s="170">
        <v>0</v>
      </c>
      <c r="AMC10" s="170">
        <v>0</v>
      </c>
      <c r="AMD10" s="170">
        <v>0</v>
      </c>
      <c r="AME10" s="170">
        <v>0</v>
      </c>
      <c r="AMF10" s="170">
        <v>0</v>
      </c>
      <c r="AMG10" s="170">
        <v>0</v>
      </c>
      <c r="AMH10" s="170">
        <v>0</v>
      </c>
      <c r="AMI10" s="170">
        <v>0</v>
      </c>
      <c r="AMJ10" s="170">
        <v>0</v>
      </c>
      <c r="AMK10" s="170">
        <v>0</v>
      </c>
      <c r="AML10" s="170">
        <v>0</v>
      </c>
      <c r="AMM10" s="170">
        <v>40</v>
      </c>
      <c r="AMN10" s="170">
        <v>30</v>
      </c>
      <c r="AMO10" s="170">
        <v>10</v>
      </c>
      <c r="AMP10" s="170">
        <v>0</v>
      </c>
      <c r="AMQ10" s="170">
        <v>0</v>
      </c>
      <c r="AMR10" s="170">
        <v>0</v>
      </c>
      <c r="AMS10" s="170">
        <v>0</v>
      </c>
      <c r="AMT10" s="170">
        <v>0</v>
      </c>
      <c r="AMU10" s="171">
        <v>0</v>
      </c>
      <c r="AMW10" s="169">
        <v>0</v>
      </c>
      <c r="AMX10" s="170">
        <v>0</v>
      </c>
      <c r="AMY10" s="170">
        <v>0</v>
      </c>
      <c r="AMZ10" s="170">
        <v>0</v>
      </c>
      <c r="ANA10" s="170">
        <v>0</v>
      </c>
      <c r="ANB10" s="170">
        <v>0</v>
      </c>
      <c r="ANC10" s="170">
        <v>0</v>
      </c>
      <c r="AND10" s="170">
        <v>0</v>
      </c>
      <c r="ANE10" s="170">
        <v>0</v>
      </c>
      <c r="ANF10" s="170">
        <v>0</v>
      </c>
      <c r="ANG10" s="170">
        <v>0</v>
      </c>
      <c r="ANH10" s="170">
        <v>0</v>
      </c>
      <c r="ANI10" s="170">
        <v>30</v>
      </c>
      <c r="ANJ10" s="170">
        <v>30</v>
      </c>
      <c r="ANK10" s="170">
        <v>15</v>
      </c>
      <c r="ANL10" s="170">
        <v>0</v>
      </c>
      <c r="ANM10" s="170">
        <v>0</v>
      </c>
      <c r="ANN10" s="170">
        <v>0</v>
      </c>
      <c r="ANO10" s="170">
        <v>0</v>
      </c>
      <c r="ANP10" s="170">
        <v>0</v>
      </c>
      <c r="ANQ10" s="171">
        <v>0</v>
      </c>
      <c r="ANS10" s="169">
        <v>0</v>
      </c>
      <c r="ANT10" s="170">
        <v>0</v>
      </c>
      <c r="ANU10" s="170">
        <v>0</v>
      </c>
      <c r="ANV10" s="170">
        <v>0</v>
      </c>
      <c r="ANW10" s="170">
        <v>0</v>
      </c>
      <c r="ANX10" s="170">
        <v>0</v>
      </c>
      <c r="ANY10" s="170">
        <v>0</v>
      </c>
      <c r="ANZ10" s="170">
        <v>0</v>
      </c>
      <c r="AOA10" s="170">
        <v>0</v>
      </c>
      <c r="AOB10" s="170">
        <v>0</v>
      </c>
      <c r="AOC10" s="170">
        <v>0</v>
      </c>
      <c r="AOD10" s="170">
        <v>0</v>
      </c>
      <c r="AOE10" s="170">
        <v>0</v>
      </c>
      <c r="AOF10" s="170">
        <v>0</v>
      </c>
      <c r="AOG10" s="170">
        <v>0</v>
      </c>
      <c r="AOH10" s="170">
        <v>15</v>
      </c>
      <c r="AOI10" s="170">
        <v>0</v>
      </c>
      <c r="AOJ10" s="170">
        <v>0</v>
      </c>
      <c r="AOK10" s="170">
        <v>0</v>
      </c>
      <c r="AOL10" s="170">
        <v>0</v>
      </c>
      <c r="AOM10" s="171">
        <v>0</v>
      </c>
      <c r="AOO10" s="169">
        <v>0</v>
      </c>
      <c r="AOP10" s="170">
        <v>0</v>
      </c>
      <c r="AOQ10" s="170">
        <v>0</v>
      </c>
      <c r="AOR10" s="170">
        <v>0</v>
      </c>
      <c r="AOS10" s="170">
        <v>0</v>
      </c>
      <c r="AOT10" s="170">
        <v>0</v>
      </c>
      <c r="AOU10" s="170">
        <v>0</v>
      </c>
      <c r="AOV10" s="170">
        <v>0</v>
      </c>
      <c r="AOW10" s="170">
        <v>0</v>
      </c>
      <c r="AOX10" s="170">
        <v>0</v>
      </c>
      <c r="AOY10" s="170">
        <v>0</v>
      </c>
      <c r="AOZ10" s="170">
        <v>0</v>
      </c>
      <c r="APA10" s="170">
        <v>0</v>
      </c>
      <c r="APB10" s="170">
        <v>0</v>
      </c>
      <c r="APC10" s="170">
        <v>0</v>
      </c>
      <c r="APD10" s="170">
        <v>25</v>
      </c>
      <c r="APE10" s="170">
        <v>0</v>
      </c>
      <c r="APF10" s="170">
        <v>0</v>
      </c>
      <c r="APG10" s="170">
        <v>0</v>
      </c>
      <c r="APH10" s="170">
        <v>0</v>
      </c>
      <c r="API10" s="171">
        <v>0</v>
      </c>
    </row>
    <row r="11" spans="1:1101" s="139" customFormat="1">
      <c r="A11" s="174" t="s">
        <v>889</v>
      </c>
      <c r="B11" s="175" t="s">
        <v>890</v>
      </c>
      <c r="C11" s="176">
        <v>1</v>
      </c>
      <c r="D11" s="177">
        <v>1</v>
      </c>
      <c r="E11" s="177">
        <v>0.3</v>
      </c>
      <c r="F11" s="177">
        <v>0.7</v>
      </c>
      <c r="G11" s="177">
        <v>0</v>
      </c>
      <c r="H11" s="177">
        <v>1</v>
      </c>
      <c r="I11" s="177">
        <v>0</v>
      </c>
      <c r="J11" s="177">
        <v>0</v>
      </c>
      <c r="K11" s="177">
        <v>0</v>
      </c>
      <c r="L11" s="177">
        <v>0</v>
      </c>
      <c r="M11" s="177">
        <v>0</v>
      </c>
      <c r="N11" s="177">
        <v>0</v>
      </c>
      <c r="O11" s="177">
        <v>0</v>
      </c>
      <c r="P11" s="177">
        <v>0</v>
      </c>
      <c r="Q11" s="177">
        <v>0</v>
      </c>
      <c r="R11" s="177">
        <v>0</v>
      </c>
      <c r="S11" s="177">
        <v>0</v>
      </c>
      <c r="T11" s="177">
        <v>0</v>
      </c>
      <c r="U11" s="177">
        <v>0</v>
      </c>
      <c r="V11" s="177">
        <v>0</v>
      </c>
      <c r="W11" s="178">
        <v>0</v>
      </c>
      <c r="X11" s="34"/>
      <c r="Y11" s="176">
        <v>0.5</v>
      </c>
      <c r="Z11" s="177">
        <v>0.5</v>
      </c>
      <c r="AA11" s="177">
        <v>0.3</v>
      </c>
      <c r="AB11" s="177">
        <v>0.7</v>
      </c>
      <c r="AC11" s="177">
        <v>0</v>
      </c>
      <c r="AD11" s="177">
        <v>0</v>
      </c>
      <c r="AE11" s="177">
        <v>0</v>
      </c>
      <c r="AF11" s="177">
        <v>1</v>
      </c>
      <c r="AG11" s="177">
        <v>0</v>
      </c>
      <c r="AH11" s="177">
        <v>0</v>
      </c>
      <c r="AI11" s="177">
        <v>0</v>
      </c>
      <c r="AJ11" s="177">
        <v>0</v>
      </c>
      <c r="AK11" s="177">
        <v>0</v>
      </c>
      <c r="AL11" s="177">
        <v>0</v>
      </c>
      <c r="AM11" s="177">
        <v>0</v>
      </c>
      <c r="AN11" s="177">
        <v>0</v>
      </c>
      <c r="AO11" s="177">
        <v>0</v>
      </c>
      <c r="AP11" s="177">
        <v>0</v>
      </c>
      <c r="AQ11" s="177">
        <v>0</v>
      </c>
      <c r="AR11" s="177">
        <v>0</v>
      </c>
      <c r="AS11" s="178">
        <v>0</v>
      </c>
      <c r="AT11" s="34"/>
      <c r="AU11" s="176">
        <v>0.5</v>
      </c>
      <c r="AV11" s="177">
        <v>0.5</v>
      </c>
      <c r="AW11" s="177">
        <v>0.5</v>
      </c>
      <c r="AX11" s="177">
        <v>0.5</v>
      </c>
      <c r="AY11" s="177">
        <v>0</v>
      </c>
      <c r="AZ11" s="177">
        <v>0</v>
      </c>
      <c r="BA11" s="177">
        <v>0.4</v>
      </c>
      <c r="BB11" s="177">
        <v>0.4</v>
      </c>
      <c r="BC11" s="177">
        <v>0</v>
      </c>
      <c r="BD11" s="177">
        <v>0</v>
      </c>
      <c r="BE11" s="177">
        <v>0</v>
      </c>
      <c r="BF11" s="177">
        <v>0</v>
      </c>
      <c r="BG11" s="177">
        <v>0</v>
      </c>
      <c r="BH11" s="177">
        <v>0</v>
      </c>
      <c r="BI11" s="177">
        <v>0</v>
      </c>
      <c r="BJ11" s="177">
        <v>0</v>
      </c>
      <c r="BK11" s="177">
        <v>0</v>
      </c>
      <c r="BL11" s="177">
        <v>0</v>
      </c>
      <c r="BM11" s="177">
        <v>0</v>
      </c>
      <c r="BN11" s="177">
        <v>0</v>
      </c>
      <c r="BO11" s="178">
        <v>0</v>
      </c>
      <c r="BP11" s="34"/>
      <c r="BQ11" s="176">
        <v>0.5</v>
      </c>
      <c r="BR11" s="177">
        <v>0.5</v>
      </c>
      <c r="BS11" s="177">
        <v>0.2</v>
      </c>
      <c r="BT11" s="177">
        <v>0.8</v>
      </c>
      <c r="BU11" s="177">
        <v>0</v>
      </c>
      <c r="BV11" s="177">
        <v>0</v>
      </c>
      <c r="BW11" s="177">
        <v>0</v>
      </c>
      <c r="BX11" s="177">
        <v>0</v>
      </c>
      <c r="BY11" s="177">
        <v>0</v>
      </c>
      <c r="BZ11" s="177">
        <v>0</v>
      </c>
      <c r="CA11" s="177">
        <v>0</v>
      </c>
      <c r="CB11" s="177">
        <v>0</v>
      </c>
      <c r="CC11" s="177">
        <v>0</v>
      </c>
      <c r="CD11" s="177">
        <v>0</v>
      </c>
      <c r="CE11" s="177">
        <v>0</v>
      </c>
      <c r="CF11" s="177">
        <v>0</v>
      </c>
      <c r="CG11" s="177">
        <v>0</v>
      </c>
      <c r="CH11" s="177">
        <v>0</v>
      </c>
      <c r="CI11" s="177">
        <v>0</v>
      </c>
      <c r="CJ11" s="177">
        <v>0</v>
      </c>
      <c r="CK11" s="178">
        <v>0</v>
      </c>
      <c r="CL11" s="34"/>
      <c r="CM11" s="176">
        <v>0</v>
      </c>
      <c r="CN11" s="177">
        <v>0</v>
      </c>
      <c r="CO11" s="177">
        <v>0.45</v>
      </c>
      <c r="CP11" s="177">
        <v>0.7</v>
      </c>
      <c r="CQ11" s="177">
        <v>0</v>
      </c>
      <c r="CR11" s="177">
        <v>0</v>
      </c>
      <c r="CS11" s="177">
        <v>1</v>
      </c>
      <c r="CT11" s="177">
        <v>0</v>
      </c>
      <c r="CU11" s="177">
        <v>0</v>
      </c>
      <c r="CV11" s="177">
        <v>0</v>
      </c>
      <c r="CW11" s="177">
        <v>0</v>
      </c>
      <c r="CX11" s="177">
        <v>0</v>
      </c>
      <c r="CY11" s="177">
        <v>0</v>
      </c>
      <c r="CZ11" s="177">
        <v>0</v>
      </c>
      <c r="DA11" s="177">
        <v>0</v>
      </c>
      <c r="DB11" s="177">
        <v>0</v>
      </c>
      <c r="DC11" s="177">
        <v>0</v>
      </c>
      <c r="DD11" s="177">
        <v>0</v>
      </c>
      <c r="DE11" s="177">
        <v>0</v>
      </c>
      <c r="DF11" s="177">
        <v>0</v>
      </c>
      <c r="DG11" s="178">
        <v>0</v>
      </c>
      <c r="DH11" s="34"/>
      <c r="DI11" s="176">
        <v>0.35</v>
      </c>
      <c r="DJ11" s="177">
        <v>0.65</v>
      </c>
      <c r="DK11" s="177">
        <v>1</v>
      </c>
      <c r="DL11" s="177">
        <v>1</v>
      </c>
      <c r="DM11" s="177">
        <v>0</v>
      </c>
      <c r="DN11" s="177">
        <v>0</v>
      </c>
      <c r="DO11" s="177">
        <v>1</v>
      </c>
      <c r="DP11" s="177">
        <v>0</v>
      </c>
      <c r="DQ11" s="177">
        <v>0</v>
      </c>
      <c r="DR11" s="177">
        <v>0</v>
      </c>
      <c r="DS11" s="177">
        <v>0</v>
      </c>
      <c r="DT11" s="177">
        <v>0</v>
      </c>
      <c r="DU11" s="177">
        <v>0</v>
      </c>
      <c r="DV11" s="177">
        <v>0</v>
      </c>
      <c r="DW11" s="177">
        <v>0</v>
      </c>
      <c r="DX11" s="177">
        <v>0</v>
      </c>
      <c r="DY11" s="177">
        <v>0</v>
      </c>
      <c r="DZ11" s="177">
        <v>0</v>
      </c>
      <c r="EA11" s="177">
        <v>0</v>
      </c>
      <c r="EB11" s="177">
        <v>0</v>
      </c>
      <c r="EC11" s="178">
        <v>0</v>
      </c>
      <c r="EE11" s="176">
        <v>0.5</v>
      </c>
      <c r="EF11" s="177">
        <v>0.5</v>
      </c>
      <c r="EG11" s="177">
        <v>1</v>
      </c>
      <c r="EH11" s="177">
        <v>1</v>
      </c>
      <c r="EI11" s="177">
        <v>0</v>
      </c>
      <c r="EJ11" s="177">
        <v>0.5</v>
      </c>
      <c r="EK11" s="177">
        <v>0.5</v>
      </c>
      <c r="EL11" s="177">
        <v>0</v>
      </c>
      <c r="EM11" s="177">
        <v>0</v>
      </c>
      <c r="EN11" s="177">
        <v>0</v>
      </c>
      <c r="EO11" s="177">
        <v>0</v>
      </c>
      <c r="EP11" s="177">
        <v>0</v>
      </c>
      <c r="EQ11" s="177">
        <v>0</v>
      </c>
      <c r="ER11" s="177">
        <v>0</v>
      </c>
      <c r="ES11" s="177">
        <v>0</v>
      </c>
      <c r="ET11" s="177">
        <v>0</v>
      </c>
      <c r="EU11" s="177">
        <v>0</v>
      </c>
      <c r="EV11" s="177">
        <v>0</v>
      </c>
      <c r="EW11" s="177">
        <v>0</v>
      </c>
      <c r="EX11" s="177">
        <v>0</v>
      </c>
      <c r="EY11" s="178">
        <v>0</v>
      </c>
      <c r="EZ11" s="34"/>
      <c r="FA11" s="176">
        <v>0</v>
      </c>
      <c r="FB11" s="177">
        <v>0</v>
      </c>
      <c r="FC11" s="177">
        <v>0.5</v>
      </c>
      <c r="FD11" s="177">
        <v>0.5</v>
      </c>
      <c r="FE11" s="177">
        <v>0</v>
      </c>
      <c r="FF11" s="177">
        <v>0</v>
      </c>
      <c r="FG11" s="177">
        <v>0</v>
      </c>
      <c r="FH11" s="177">
        <v>0</v>
      </c>
      <c r="FI11" s="177">
        <v>0</v>
      </c>
      <c r="FJ11" s="177">
        <v>0</v>
      </c>
      <c r="FK11" s="177">
        <v>0</v>
      </c>
      <c r="FL11" s="177">
        <v>0</v>
      </c>
      <c r="FM11" s="177">
        <v>0</v>
      </c>
      <c r="FN11" s="177">
        <v>0</v>
      </c>
      <c r="FO11" s="177">
        <v>0</v>
      </c>
      <c r="FP11" s="177">
        <v>0</v>
      </c>
      <c r="FQ11" s="177">
        <v>0</v>
      </c>
      <c r="FR11" s="177">
        <v>0</v>
      </c>
      <c r="FS11" s="177">
        <v>0</v>
      </c>
      <c r="FT11" s="177">
        <v>0</v>
      </c>
      <c r="FU11" s="178">
        <v>0</v>
      </c>
      <c r="FV11" s="179"/>
      <c r="FW11" s="176">
        <v>0.1</v>
      </c>
      <c r="FX11" s="177">
        <v>0.1</v>
      </c>
      <c r="FY11" s="177">
        <v>1</v>
      </c>
      <c r="FZ11" s="177">
        <v>1</v>
      </c>
      <c r="GA11" s="177">
        <v>0</v>
      </c>
      <c r="GB11" s="177">
        <v>0</v>
      </c>
      <c r="GC11" s="177">
        <v>0</v>
      </c>
      <c r="GD11" s="177">
        <v>0</v>
      </c>
      <c r="GE11" s="177">
        <v>0</v>
      </c>
      <c r="GF11" s="177">
        <v>0</v>
      </c>
      <c r="GG11" s="177">
        <v>0</v>
      </c>
      <c r="GH11" s="177">
        <v>0</v>
      </c>
      <c r="GI11" s="177">
        <v>0</v>
      </c>
      <c r="GJ11" s="177">
        <v>0</v>
      </c>
      <c r="GK11" s="177">
        <v>0</v>
      </c>
      <c r="GL11" s="177">
        <v>0</v>
      </c>
      <c r="GM11" s="177">
        <v>0</v>
      </c>
      <c r="GN11" s="177">
        <v>0</v>
      </c>
      <c r="GO11" s="177">
        <v>0</v>
      </c>
      <c r="GP11" s="177">
        <v>0</v>
      </c>
      <c r="GQ11" s="178">
        <v>0</v>
      </c>
      <c r="GR11" s="34"/>
      <c r="GS11" s="176">
        <v>0.1</v>
      </c>
      <c r="GT11" s="177">
        <v>0.1</v>
      </c>
      <c r="GU11" s="177">
        <v>0</v>
      </c>
      <c r="GV11" s="177">
        <v>1</v>
      </c>
      <c r="GW11" s="177">
        <v>0</v>
      </c>
      <c r="GX11" s="177">
        <v>0</v>
      </c>
      <c r="GY11" s="177">
        <v>0</v>
      </c>
      <c r="GZ11" s="177">
        <v>0</v>
      </c>
      <c r="HA11" s="177">
        <v>0</v>
      </c>
      <c r="HB11" s="177">
        <v>0</v>
      </c>
      <c r="HC11" s="177">
        <v>0</v>
      </c>
      <c r="HD11" s="177">
        <v>0</v>
      </c>
      <c r="HE11" s="177">
        <v>0</v>
      </c>
      <c r="HF11" s="177">
        <v>0</v>
      </c>
      <c r="HG11" s="177">
        <v>0</v>
      </c>
      <c r="HH11" s="177">
        <v>0</v>
      </c>
      <c r="HI11" s="177">
        <v>0</v>
      </c>
      <c r="HJ11" s="177">
        <v>0</v>
      </c>
      <c r="HK11" s="177">
        <v>0</v>
      </c>
      <c r="HL11" s="177">
        <v>0</v>
      </c>
      <c r="HM11" s="178">
        <v>0</v>
      </c>
      <c r="HN11" s="34"/>
      <c r="HO11" s="176">
        <v>0</v>
      </c>
      <c r="HP11" s="177">
        <v>0</v>
      </c>
      <c r="HQ11" s="177">
        <v>0</v>
      </c>
      <c r="HR11" s="177">
        <v>0.2</v>
      </c>
      <c r="HS11" s="177">
        <v>0</v>
      </c>
      <c r="HT11" s="177">
        <v>0</v>
      </c>
      <c r="HU11" s="177">
        <v>0</v>
      </c>
      <c r="HV11" s="177">
        <v>1</v>
      </c>
      <c r="HW11" s="177">
        <v>0</v>
      </c>
      <c r="HX11" s="177">
        <v>0</v>
      </c>
      <c r="HY11" s="177">
        <v>0</v>
      </c>
      <c r="HZ11" s="177">
        <v>0</v>
      </c>
      <c r="IA11" s="177">
        <v>0</v>
      </c>
      <c r="IB11" s="177">
        <v>0</v>
      </c>
      <c r="IC11" s="177">
        <v>0</v>
      </c>
      <c r="ID11" s="177">
        <v>0</v>
      </c>
      <c r="IE11" s="177">
        <v>0</v>
      </c>
      <c r="IF11" s="177">
        <v>0</v>
      </c>
      <c r="IG11" s="177">
        <v>0</v>
      </c>
      <c r="IH11" s="177">
        <v>0</v>
      </c>
      <c r="II11" s="178">
        <v>0</v>
      </c>
      <c r="IJ11" s="34"/>
      <c r="IK11" s="176">
        <v>0</v>
      </c>
      <c r="IL11" s="177">
        <v>1</v>
      </c>
      <c r="IM11" s="177">
        <v>0.25</v>
      </c>
      <c r="IN11" s="177">
        <v>0.25</v>
      </c>
      <c r="IO11" s="177">
        <v>0</v>
      </c>
      <c r="IP11" s="177">
        <v>0.1</v>
      </c>
      <c r="IQ11" s="177">
        <v>0.5</v>
      </c>
      <c r="IR11" s="177">
        <v>0.5</v>
      </c>
      <c r="IS11" s="177">
        <v>0</v>
      </c>
      <c r="IT11" s="177">
        <v>0</v>
      </c>
      <c r="IU11" s="177">
        <v>0</v>
      </c>
      <c r="IV11" s="177">
        <v>0</v>
      </c>
      <c r="IW11" s="177">
        <v>0</v>
      </c>
      <c r="IX11" s="177">
        <v>0</v>
      </c>
      <c r="IY11" s="177">
        <v>0</v>
      </c>
      <c r="IZ11" s="177">
        <v>0</v>
      </c>
      <c r="JA11" s="177">
        <v>0</v>
      </c>
      <c r="JB11" s="177">
        <v>0</v>
      </c>
      <c r="JC11" s="177">
        <v>0</v>
      </c>
      <c r="JD11" s="177">
        <v>0</v>
      </c>
      <c r="JE11" s="178">
        <v>0</v>
      </c>
      <c r="JG11" s="176">
        <v>0</v>
      </c>
      <c r="JH11" s="177">
        <v>0</v>
      </c>
      <c r="JI11" s="177">
        <v>0</v>
      </c>
      <c r="JJ11" s="177">
        <v>0</v>
      </c>
      <c r="JK11" s="177">
        <v>0</v>
      </c>
      <c r="JL11" s="177">
        <v>0</v>
      </c>
      <c r="JM11" s="177">
        <v>0</v>
      </c>
      <c r="JN11" s="177">
        <v>0</v>
      </c>
      <c r="JO11" s="177">
        <v>0</v>
      </c>
      <c r="JP11" s="177">
        <v>0</v>
      </c>
      <c r="JQ11" s="177">
        <v>0</v>
      </c>
      <c r="JR11" s="177">
        <v>0</v>
      </c>
      <c r="JS11" s="177">
        <v>0</v>
      </c>
      <c r="JT11" s="177">
        <v>0</v>
      </c>
      <c r="JU11" s="177">
        <v>0</v>
      </c>
      <c r="JV11" s="177">
        <v>0</v>
      </c>
      <c r="JW11" s="177">
        <v>0</v>
      </c>
      <c r="JX11" s="177">
        <v>0</v>
      </c>
      <c r="JY11" s="177">
        <v>0</v>
      </c>
      <c r="JZ11" s="177">
        <v>0</v>
      </c>
      <c r="KA11" s="178">
        <v>0</v>
      </c>
      <c r="KB11" s="34"/>
      <c r="KC11" s="176">
        <v>0.2</v>
      </c>
      <c r="KD11" s="177">
        <v>0.2</v>
      </c>
      <c r="KE11" s="177">
        <v>0.3</v>
      </c>
      <c r="KF11" s="177">
        <v>0.3</v>
      </c>
      <c r="KG11" s="177">
        <v>0</v>
      </c>
      <c r="KH11" s="177">
        <v>0</v>
      </c>
      <c r="KI11" s="177">
        <v>0</v>
      </c>
      <c r="KJ11" s="177">
        <v>0</v>
      </c>
      <c r="KK11" s="177">
        <v>0</v>
      </c>
      <c r="KL11" s="177">
        <v>0</v>
      </c>
      <c r="KM11" s="177">
        <v>0</v>
      </c>
      <c r="KN11" s="177">
        <v>0</v>
      </c>
      <c r="KO11" s="177">
        <v>0</v>
      </c>
      <c r="KP11" s="177">
        <v>0</v>
      </c>
      <c r="KQ11" s="177">
        <v>0</v>
      </c>
      <c r="KR11" s="177">
        <v>0</v>
      </c>
      <c r="KS11" s="177">
        <v>0</v>
      </c>
      <c r="KT11" s="177">
        <v>0</v>
      </c>
      <c r="KU11" s="177">
        <v>0</v>
      </c>
      <c r="KV11" s="177">
        <v>0</v>
      </c>
      <c r="KW11" s="178">
        <v>0</v>
      </c>
      <c r="KX11" s="34"/>
      <c r="KY11" s="176">
        <v>0.4</v>
      </c>
      <c r="KZ11" s="177">
        <v>0.8</v>
      </c>
      <c r="LA11" s="177">
        <v>0.5</v>
      </c>
      <c r="LB11" s="177">
        <v>0.5</v>
      </c>
      <c r="LC11" s="177">
        <v>1</v>
      </c>
      <c r="LD11" s="177">
        <v>0</v>
      </c>
      <c r="LE11" s="177">
        <v>0</v>
      </c>
      <c r="LF11" s="177">
        <v>0</v>
      </c>
      <c r="LG11" s="177">
        <v>0</v>
      </c>
      <c r="LH11" s="177">
        <v>0</v>
      </c>
      <c r="LI11" s="177">
        <v>0</v>
      </c>
      <c r="LJ11" s="177">
        <v>0</v>
      </c>
      <c r="LK11" s="177">
        <v>0</v>
      </c>
      <c r="LL11" s="177">
        <v>0</v>
      </c>
      <c r="LM11" s="177">
        <v>0</v>
      </c>
      <c r="LN11" s="177">
        <v>0</v>
      </c>
      <c r="LO11" s="177">
        <v>0</v>
      </c>
      <c r="LP11" s="177">
        <v>0</v>
      </c>
      <c r="LQ11" s="177">
        <v>0</v>
      </c>
      <c r="LR11" s="177">
        <v>0</v>
      </c>
      <c r="LS11" s="178">
        <v>0</v>
      </c>
      <c r="LT11" s="3"/>
      <c r="LU11" s="176">
        <v>1</v>
      </c>
      <c r="LV11" s="177">
        <v>1</v>
      </c>
      <c r="LW11" s="177">
        <v>0.8</v>
      </c>
      <c r="LX11" s="177">
        <v>0.2</v>
      </c>
      <c r="LY11" s="177">
        <v>0</v>
      </c>
      <c r="LZ11" s="177">
        <v>0.5</v>
      </c>
      <c r="MA11" s="177">
        <v>0.5</v>
      </c>
      <c r="MB11" s="177">
        <v>0</v>
      </c>
      <c r="MC11" s="177">
        <v>0</v>
      </c>
      <c r="MD11" s="177">
        <v>0</v>
      </c>
      <c r="ME11" s="177">
        <v>0</v>
      </c>
      <c r="MF11" s="177">
        <v>0</v>
      </c>
      <c r="MG11" s="177">
        <v>0</v>
      </c>
      <c r="MH11" s="177">
        <v>0</v>
      </c>
      <c r="MI11" s="177">
        <v>0</v>
      </c>
      <c r="MJ11" s="177">
        <v>0</v>
      </c>
      <c r="MK11" s="177">
        <v>0</v>
      </c>
      <c r="ML11" s="177">
        <v>0</v>
      </c>
      <c r="MM11" s="177">
        <v>0</v>
      </c>
      <c r="MN11" s="177">
        <v>0</v>
      </c>
      <c r="MO11" s="178">
        <v>0</v>
      </c>
      <c r="MP11" s="34"/>
      <c r="MQ11" s="176">
        <v>1</v>
      </c>
      <c r="MR11" s="177">
        <v>1</v>
      </c>
      <c r="MS11" s="177">
        <v>0.3</v>
      </c>
      <c r="MT11" s="177">
        <v>0.7</v>
      </c>
      <c r="MU11" s="177">
        <v>0</v>
      </c>
      <c r="MV11" s="177">
        <v>0.5</v>
      </c>
      <c r="MW11" s="177">
        <v>0.5</v>
      </c>
      <c r="MX11" s="177">
        <v>0</v>
      </c>
      <c r="MY11" s="177">
        <v>0</v>
      </c>
      <c r="MZ11" s="177">
        <v>0</v>
      </c>
      <c r="NA11" s="177">
        <v>0</v>
      </c>
      <c r="NB11" s="177">
        <v>0</v>
      </c>
      <c r="NC11" s="177">
        <v>0</v>
      </c>
      <c r="ND11" s="177">
        <v>0</v>
      </c>
      <c r="NE11" s="177">
        <v>0</v>
      </c>
      <c r="NF11" s="177">
        <v>0</v>
      </c>
      <c r="NG11" s="177">
        <v>0</v>
      </c>
      <c r="NH11" s="177">
        <v>0</v>
      </c>
      <c r="NI11" s="177">
        <v>0</v>
      </c>
      <c r="NJ11" s="177">
        <v>0</v>
      </c>
      <c r="NK11" s="178">
        <v>0</v>
      </c>
      <c r="NL11" s="3"/>
      <c r="NM11" s="176">
        <v>0.3</v>
      </c>
      <c r="NN11" s="177">
        <v>0.3</v>
      </c>
      <c r="NO11" s="177">
        <v>0.4</v>
      </c>
      <c r="NP11" s="177">
        <v>0.25</v>
      </c>
      <c r="NQ11" s="177">
        <v>0</v>
      </c>
      <c r="NR11" s="177">
        <v>0</v>
      </c>
      <c r="NS11" s="177">
        <v>0.5</v>
      </c>
      <c r="NT11" s="177">
        <v>0.5</v>
      </c>
      <c r="NU11" s="177">
        <v>0</v>
      </c>
      <c r="NV11" s="177">
        <v>0</v>
      </c>
      <c r="NW11" s="177">
        <v>0</v>
      </c>
      <c r="NX11" s="177">
        <v>0</v>
      </c>
      <c r="NY11" s="177">
        <v>0</v>
      </c>
      <c r="NZ11" s="177">
        <v>0</v>
      </c>
      <c r="OA11" s="177">
        <v>0</v>
      </c>
      <c r="OB11" s="177">
        <v>0</v>
      </c>
      <c r="OC11" s="177">
        <v>0</v>
      </c>
      <c r="OD11" s="177">
        <v>0</v>
      </c>
      <c r="OE11" s="177">
        <v>0</v>
      </c>
      <c r="OF11" s="177">
        <v>0</v>
      </c>
      <c r="OG11" s="178">
        <v>0</v>
      </c>
      <c r="OI11" s="176">
        <v>0.25</v>
      </c>
      <c r="OJ11" s="177">
        <v>0.25</v>
      </c>
      <c r="OK11" s="177">
        <v>0.75</v>
      </c>
      <c r="OL11" s="177">
        <v>0.5</v>
      </c>
      <c r="OM11" s="177">
        <v>0</v>
      </c>
      <c r="ON11" s="177">
        <v>0.5</v>
      </c>
      <c r="OO11" s="177">
        <v>0.5</v>
      </c>
      <c r="OP11" s="177">
        <v>0</v>
      </c>
      <c r="OQ11" s="177">
        <v>0</v>
      </c>
      <c r="OR11" s="177">
        <v>0</v>
      </c>
      <c r="OS11" s="177">
        <v>0</v>
      </c>
      <c r="OT11" s="177">
        <v>0</v>
      </c>
      <c r="OU11" s="177">
        <v>0</v>
      </c>
      <c r="OV11" s="177">
        <v>0</v>
      </c>
      <c r="OW11" s="177">
        <v>0</v>
      </c>
      <c r="OX11" s="177">
        <v>0</v>
      </c>
      <c r="OY11" s="177">
        <v>0</v>
      </c>
      <c r="OZ11" s="177">
        <v>0</v>
      </c>
      <c r="PA11" s="177">
        <v>0</v>
      </c>
      <c r="PB11" s="177">
        <v>0</v>
      </c>
      <c r="PC11" s="178">
        <v>0</v>
      </c>
      <c r="PD11" s="34"/>
      <c r="PE11" s="176">
        <v>0</v>
      </c>
      <c r="PF11" s="177">
        <v>0</v>
      </c>
      <c r="PG11" s="177">
        <v>0</v>
      </c>
      <c r="PH11" s="177">
        <v>1</v>
      </c>
      <c r="PI11" s="177">
        <v>0</v>
      </c>
      <c r="PJ11" s="177">
        <v>0</v>
      </c>
      <c r="PK11" s="177">
        <v>0</v>
      </c>
      <c r="PL11" s="177">
        <v>0</v>
      </c>
      <c r="PM11" s="177">
        <v>0</v>
      </c>
      <c r="PN11" s="177">
        <v>0</v>
      </c>
      <c r="PO11" s="177">
        <v>0</v>
      </c>
      <c r="PP11" s="177">
        <v>0</v>
      </c>
      <c r="PQ11" s="177">
        <v>0</v>
      </c>
      <c r="PR11" s="177">
        <v>0</v>
      </c>
      <c r="PS11" s="177">
        <v>0</v>
      </c>
      <c r="PT11" s="177">
        <v>0</v>
      </c>
      <c r="PU11" s="177">
        <v>0</v>
      </c>
      <c r="PV11" s="177">
        <v>0</v>
      </c>
      <c r="PW11" s="177">
        <v>0</v>
      </c>
      <c r="PX11" s="177">
        <v>0</v>
      </c>
      <c r="PY11" s="178">
        <v>0</v>
      </c>
      <c r="PZ11" s="34"/>
      <c r="QA11" s="176">
        <v>0</v>
      </c>
      <c r="QB11" s="177">
        <v>0</v>
      </c>
      <c r="QC11" s="177">
        <v>0</v>
      </c>
      <c r="QD11" s="177">
        <v>1</v>
      </c>
      <c r="QE11" s="177">
        <v>0</v>
      </c>
      <c r="QF11" s="177">
        <v>0</v>
      </c>
      <c r="QG11" s="177">
        <v>0</v>
      </c>
      <c r="QH11" s="177">
        <v>0</v>
      </c>
      <c r="QI11" s="177">
        <v>0</v>
      </c>
      <c r="QJ11" s="177">
        <v>0</v>
      </c>
      <c r="QK11" s="177">
        <v>0</v>
      </c>
      <c r="QL11" s="177">
        <v>0</v>
      </c>
      <c r="QM11" s="177">
        <v>0</v>
      </c>
      <c r="QN11" s="177">
        <v>0</v>
      </c>
      <c r="QO11" s="177">
        <v>0</v>
      </c>
      <c r="QP11" s="177">
        <v>0</v>
      </c>
      <c r="QQ11" s="177">
        <v>0</v>
      </c>
      <c r="QR11" s="177">
        <v>0</v>
      </c>
      <c r="QS11" s="177">
        <v>0</v>
      </c>
      <c r="QT11" s="177">
        <v>0</v>
      </c>
      <c r="QU11" s="178">
        <v>0</v>
      </c>
      <c r="QV11" s="34"/>
      <c r="QW11" s="176">
        <v>0.5</v>
      </c>
      <c r="QX11" s="177">
        <v>0.5</v>
      </c>
      <c r="QY11" s="177">
        <v>0</v>
      </c>
      <c r="QZ11" s="177">
        <v>1</v>
      </c>
      <c r="RA11" s="177">
        <v>0</v>
      </c>
      <c r="RB11" s="177">
        <v>0</v>
      </c>
      <c r="RC11" s="177">
        <v>0</v>
      </c>
      <c r="RD11" s="177">
        <v>0</v>
      </c>
      <c r="RE11" s="177">
        <v>0</v>
      </c>
      <c r="RF11" s="177">
        <v>0</v>
      </c>
      <c r="RG11" s="177">
        <v>0</v>
      </c>
      <c r="RH11" s="177">
        <v>0</v>
      </c>
      <c r="RI11" s="177">
        <v>0</v>
      </c>
      <c r="RJ11" s="177">
        <v>0</v>
      </c>
      <c r="RK11" s="177">
        <v>0</v>
      </c>
      <c r="RL11" s="177">
        <v>0</v>
      </c>
      <c r="RM11" s="177">
        <v>0</v>
      </c>
      <c r="RN11" s="177">
        <v>0</v>
      </c>
      <c r="RO11" s="177">
        <v>0</v>
      </c>
      <c r="RP11" s="177">
        <v>0</v>
      </c>
      <c r="RQ11" s="178">
        <v>0</v>
      </c>
      <c r="RS11" s="176">
        <v>0.4</v>
      </c>
      <c r="RT11" s="177">
        <v>0.4</v>
      </c>
      <c r="RU11" s="177">
        <v>0.2</v>
      </c>
      <c r="RV11" s="177">
        <v>0.2</v>
      </c>
      <c r="RW11" s="177">
        <v>0</v>
      </c>
      <c r="RX11" s="177">
        <v>0.15</v>
      </c>
      <c r="RY11" s="177">
        <v>0.5</v>
      </c>
      <c r="RZ11" s="177">
        <v>0.5</v>
      </c>
      <c r="SA11" s="177">
        <v>0</v>
      </c>
      <c r="SB11" s="177">
        <v>0</v>
      </c>
      <c r="SC11" s="177">
        <v>0</v>
      </c>
      <c r="SD11" s="177">
        <v>0</v>
      </c>
      <c r="SE11" s="177">
        <v>0</v>
      </c>
      <c r="SF11" s="177">
        <v>0</v>
      </c>
      <c r="SG11" s="177">
        <v>0</v>
      </c>
      <c r="SH11" s="177">
        <v>0</v>
      </c>
      <c r="SI11" s="177">
        <v>0</v>
      </c>
      <c r="SJ11" s="177">
        <v>0</v>
      </c>
      <c r="SK11" s="177">
        <v>0</v>
      </c>
      <c r="SL11" s="177">
        <v>0</v>
      </c>
      <c r="SM11" s="178">
        <v>0</v>
      </c>
      <c r="SO11" s="176">
        <v>0.3</v>
      </c>
      <c r="SP11" s="177">
        <v>0.5</v>
      </c>
      <c r="SQ11" s="177">
        <v>0</v>
      </c>
      <c r="SR11" s="177">
        <v>0.4</v>
      </c>
      <c r="SS11" s="177">
        <v>0</v>
      </c>
      <c r="ST11" s="177">
        <v>0</v>
      </c>
      <c r="SU11" s="177">
        <v>0.5</v>
      </c>
      <c r="SV11" s="177">
        <v>0.5</v>
      </c>
      <c r="SW11" s="177">
        <v>0</v>
      </c>
      <c r="SX11" s="177">
        <v>0</v>
      </c>
      <c r="SY11" s="177">
        <v>0</v>
      </c>
      <c r="SZ11" s="177">
        <v>0</v>
      </c>
      <c r="TA11" s="177">
        <v>0</v>
      </c>
      <c r="TB11" s="177">
        <v>0</v>
      </c>
      <c r="TC11" s="177">
        <v>0</v>
      </c>
      <c r="TD11" s="177">
        <v>0</v>
      </c>
      <c r="TE11" s="177">
        <v>0</v>
      </c>
      <c r="TF11" s="177">
        <v>0</v>
      </c>
      <c r="TG11" s="177">
        <v>0</v>
      </c>
      <c r="TH11" s="177">
        <v>0</v>
      </c>
      <c r="TI11" s="178">
        <v>0</v>
      </c>
      <c r="TJ11" s="34"/>
      <c r="TK11" s="176">
        <v>0</v>
      </c>
      <c r="TL11" s="177">
        <v>0.7</v>
      </c>
      <c r="TM11" s="177">
        <v>0</v>
      </c>
      <c r="TN11" s="177">
        <v>0.3</v>
      </c>
      <c r="TO11" s="177"/>
      <c r="TP11" s="177">
        <v>0</v>
      </c>
      <c r="TQ11" s="177">
        <v>0.5</v>
      </c>
      <c r="TR11" s="177">
        <v>0.5</v>
      </c>
      <c r="TS11" s="177">
        <v>0</v>
      </c>
      <c r="TT11" s="177">
        <v>0</v>
      </c>
      <c r="TU11" s="177">
        <v>0</v>
      </c>
      <c r="TV11" s="177">
        <v>0</v>
      </c>
      <c r="TW11" s="177">
        <v>0</v>
      </c>
      <c r="TX11" s="177">
        <v>0</v>
      </c>
      <c r="TY11" s="177">
        <v>0</v>
      </c>
      <c r="TZ11" s="177">
        <v>0</v>
      </c>
      <c r="UA11" s="177">
        <v>0</v>
      </c>
      <c r="UB11" s="177">
        <v>0</v>
      </c>
      <c r="UC11" s="177">
        <v>0</v>
      </c>
      <c r="UD11" s="177">
        <v>0</v>
      </c>
      <c r="UE11" s="178">
        <v>0</v>
      </c>
      <c r="UG11" s="176">
        <v>0.2</v>
      </c>
      <c r="UH11" s="177">
        <v>0.2</v>
      </c>
      <c r="UI11" s="177">
        <v>0.5</v>
      </c>
      <c r="UJ11" s="177">
        <v>0.5</v>
      </c>
      <c r="UK11" s="177">
        <v>0</v>
      </c>
      <c r="UL11" s="177">
        <v>0.15</v>
      </c>
      <c r="UM11" s="177">
        <v>0.5</v>
      </c>
      <c r="UN11" s="177">
        <v>0.5</v>
      </c>
      <c r="UO11" s="177">
        <v>0</v>
      </c>
      <c r="UP11" s="177">
        <v>0</v>
      </c>
      <c r="UQ11" s="177">
        <v>0</v>
      </c>
      <c r="UR11" s="177">
        <v>0</v>
      </c>
      <c r="US11" s="177">
        <v>0</v>
      </c>
      <c r="UT11" s="177">
        <v>0</v>
      </c>
      <c r="UU11" s="177">
        <v>0</v>
      </c>
      <c r="UV11" s="177">
        <v>0</v>
      </c>
      <c r="UW11" s="177">
        <v>0</v>
      </c>
      <c r="UX11" s="177">
        <v>0</v>
      </c>
      <c r="UY11" s="177">
        <v>0</v>
      </c>
      <c r="UZ11" s="177">
        <v>0</v>
      </c>
      <c r="VA11" s="178">
        <v>0</v>
      </c>
      <c r="VB11" s="34"/>
      <c r="VC11" s="176">
        <v>0.2</v>
      </c>
      <c r="VD11" s="177">
        <v>0.8</v>
      </c>
      <c r="VE11" s="177">
        <v>0.3</v>
      </c>
      <c r="VF11" s="177">
        <v>0</v>
      </c>
      <c r="VG11" s="177">
        <v>0</v>
      </c>
      <c r="VH11" s="177">
        <v>0</v>
      </c>
      <c r="VI11" s="177">
        <v>0.5</v>
      </c>
      <c r="VJ11" s="177">
        <v>0.5</v>
      </c>
      <c r="VK11" s="177">
        <v>0</v>
      </c>
      <c r="VL11" s="177">
        <v>0</v>
      </c>
      <c r="VM11" s="177">
        <v>0</v>
      </c>
      <c r="VN11" s="177">
        <v>0</v>
      </c>
      <c r="VO11" s="177">
        <v>0</v>
      </c>
      <c r="VP11" s="177">
        <v>0</v>
      </c>
      <c r="VQ11" s="177">
        <v>0</v>
      </c>
      <c r="VR11" s="177">
        <v>0</v>
      </c>
      <c r="VS11" s="177">
        <v>0</v>
      </c>
      <c r="VT11" s="177">
        <v>0</v>
      </c>
      <c r="VU11" s="177">
        <v>0</v>
      </c>
      <c r="VV11" s="177">
        <v>0</v>
      </c>
      <c r="VW11" s="178">
        <v>0</v>
      </c>
      <c r="VY11" s="176">
        <v>0</v>
      </c>
      <c r="VZ11" s="177">
        <v>0</v>
      </c>
      <c r="WA11" s="177">
        <v>0</v>
      </c>
      <c r="WB11" s="177">
        <v>0</v>
      </c>
      <c r="WC11" s="177">
        <v>0</v>
      </c>
      <c r="WD11" s="177">
        <v>0</v>
      </c>
      <c r="WE11" s="177">
        <v>0</v>
      </c>
      <c r="WF11" s="177">
        <v>0</v>
      </c>
      <c r="WG11" s="177">
        <v>0.25</v>
      </c>
      <c r="WH11" s="177">
        <v>0.45</v>
      </c>
      <c r="WI11" s="177">
        <v>0.45</v>
      </c>
      <c r="WJ11" s="177">
        <v>0</v>
      </c>
      <c r="WK11" s="177">
        <v>0</v>
      </c>
      <c r="WL11" s="177">
        <v>0</v>
      </c>
      <c r="WM11" s="177">
        <v>0</v>
      </c>
      <c r="WN11" s="177">
        <v>0</v>
      </c>
      <c r="WO11" s="177">
        <v>0</v>
      </c>
      <c r="WP11" s="177">
        <v>0</v>
      </c>
      <c r="WQ11" s="177">
        <v>0</v>
      </c>
      <c r="WR11" s="177">
        <v>0</v>
      </c>
      <c r="WS11" s="178">
        <v>0</v>
      </c>
      <c r="WT11" s="34"/>
      <c r="WU11" s="176">
        <v>0</v>
      </c>
      <c r="WV11" s="177">
        <v>0</v>
      </c>
      <c r="WW11" s="177">
        <v>0</v>
      </c>
      <c r="WX11" s="177">
        <v>0</v>
      </c>
      <c r="WY11" s="177">
        <v>0</v>
      </c>
      <c r="WZ11" s="177">
        <v>0</v>
      </c>
      <c r="XA11" s="177">
        <v>0</v>
      </c>
      <c r="XB11" s="177">
        <v>0</v>
      </c>
      <c r="XC11" s="177">
        <v>0</v>
      </c>
      <c r="XD11" s="177">
        <v>0.5</v>
      </c>
      <c r="XE11" s="177">
        <v>0.5</v>
      </c>
      <c r="XF11" s="177">
        <v>0</v>
      </c>
      <c r="XG11" s="177">
        <v>0</v>
      </c>
      <c r="XH11" s="177">
        <v>0</v>
      </c>
      <c r="XI11" s="177">
        <v>0</v>
      </c>
      <c r="XJ11" s="177">
        <v>0</v>
      </c>
      <c r="XK11" s="177">
        <v>0</v>
      </c>
      <c r="XL11" s="177">
        <v>0</v>
      </c>
      <c r="XM11" s="177">
        <v>0</v>
      </c>
      <c r="XN11" s="177">
        <v>0</v>
      </c>
      <c r="XO11" s="178">
        <v>0</v>
      </c>
      <c r="XP11" s="34"/>
      <c r="XQ11" s="176">
        <v>0</v>
      </c>
      <c r="XR11" s="177">
        <v>0</v>
      </c>
      <c r="XS11" s="177">
        <v>0</v>
      </c>
      <c r="XT11" s="177">
        <v>0</v>
      </c>
      <c r="XU11" s="177">
        <v>0</v>
      </c>
      <c r="XV11" s="177">
        <v>0</v>
      </c>
      <c r="XW11" s="177">
        <v>0</v>
      </c>
      <c r="XX11" s="177">
        <v>0</v>
      </c>
      <c r="XY11" s="177">
        <v>0.25</v>
      </c>
      <c r="XZ11" s="177">
        <v>0.45</v>
      </c>
      <c r="YA11" s="177">
        <v>0.45</v>
      </c>
      <c r="YB11" s="177">
        <v>0</v>
      </c>
      <c r="YC11" s="177">
        <v>0</v>
      </c>
      <c r="YD11" s="177">
        <v>0</v>
      </c>
      <c r="YE11" s="177">
        <v>0</v>
      </c>
      <c r="YF11" s="177">
        <v>0</v>
      </c>
      <c r="YG11" s="177">
        <v>0</v>
      </c>
      <c r="YH11" s="177">
        <v>0</v>
      </c>
      <c r="YI11" s="177">
        <v>0</v>
      </c>
      <c r="YJ11" s="177">
        <v>0</v>
      </c>
      <c r="YK11" s="178">
        <v>0</v>
      </c>
      <c r="YM11" s="176">
        <v>0</v>
      </c>
      <c r="YN11" s="177">
        <v>0</v>
      </c>
      <c r="YO11" s="177">
        <v>0</v>
      </c>
      <c r="YP11" s="177">
        <v>0</v>
      </c>
      <c r="YQ11" s="177">
        <v>0</v>
      </c>
      <c r="YR11" s="177">
        <v>0</v>
      </c>
      <c r="YS11" s="177">
        <v>0</v>
      </c>
      <c r="YT11" s="177">
        <v>0</v>
      </c>
      <c r="YU11" s="177">
        <v>0.25</v>
      </c>
      <c r="YV11" s="177">
        <v>0.45</v>
      </c>
      <c r="YW11" s="177">
        <v>0.45</v>
      </c>
      <c r="YX11" s="177">
        <v>0</v>
      </c>
      <c r="YY11" s="177">
        <v>0</v>
      </c>
      <c r="YZ11" s="177">
        <v>0</v>
      </c>
      <c r="ZA11" s="177">
        <v>0</v>
      </c>
      <c r="ZB11" s="177">
        <v>0</v>
      </c>
      <c r="ZC11" s="177">
        <v>0</v>
      </c>
      <c r="ZD11" s="177">
        <v>0</v>
      </c>
      <c r="ZE11" s="177">
        <v>0</v>
      </c>
      <c r="ZF11" s="177">
        <v>0</v>
      </c>
      <c r="ZG11" s="178">
        <v>0</v>
      </c>
      <c r="ZI11" s="176">
        <v>0</v>
      </c>
      <c r="ZJ11" s="177">
        <v>0</v>
      </c>
      <c r="ZK11" s="177">
        <v>0</v>
      </c>
      <c r="ZL11" s="177">
        <v>0</v>
      </c>
      <c r="ZM11" s="177">
        <v>0</v>
      </c>
      <c r="ZN11" s="177">
        <v>0</v>
      </c>
      <c r="ZO11" s="177">
        <v>0</v>
      </c>
      <c r="ZP11" s="177">
        <v>0</v>
      </c>
      <c r="ZQ11" s="177">
        <v>0.25</v>
      </c>
      <c r="ZR11" s="177">
        <v>0.45</v>
      </c>
      <c r="ZS11" s="177">
        <v>0.45</v>
      </c>
      <c r="ZT11" s="177">
        <v>0</v>
      </c>
      <c r="ZU11" s="177">
        <v>0</v>
      </c>
      <c r="ZV11" s="177">
        <v>0</v>
      </c>
      <c r="ZW11" s="177">
        <v>0</v>
      </c>
      <c r="ZX11" s="177">
        <v>0</v>
      </c>
      <c r="ZY11" s="177">
        <v>0</v>
      </c>
      <c r="ZZ11" s="177">
        <v>0</v>
      </c>
      <c r="AAA11" s="177">
        <v>0</v>
      </c>
      <c r="AAB11" s="177">
        <v>0</v>
      </c>
      <c r="AAC11" s="178">
        <v>0</v>
      </c>
      <c r="AAD11" s="3"/>
      <c r="AAE11" s="176">
        <v>0</v>
      </c>
      <c r="AAF11" s="177">
        <v>0</v>
      </c>
      <c r="AAG11" s="177">
        <v>0</v>
      </c>
      <c r="AAH11" s="177">
        <v>0</v>
      </c>
      <c r="AAI11" s="177">
        <v>0</v>
      </c>
      <c r="AAJ11" s="177">
        <v>0</v>
      </c>
      <c r="AAK11" s="177">
        <v>0</v>
      </c>
      <c r="AAL11" s="177">
        <v>0</v>
      </c>
      <c r="AAM11" s="177">
        <v>1</v>
      </c>
      <c r="AAN11" s="177">
        <v>1</v>
      </c>
      <c r="AAO11" s="177">
        <v>1</v>
      </c>
      <c r="AAP11" s="177">
        <v>0</v>
      </c>
      <c r="AAQ11" s="177">
        <v>0</v>
      </c>
      <c r="AAR11" s="177">
        <v>0</v>
      </c>
      <c r="AAS11" s="177">
        <v>0</v>
      </c>
      <c r="AAT11" s="177">
        <v>0</v>
      </c>
      <c r="AAU11" s="177">
        <v>0</v>
      </c>
      <c r="AAV11" s="177">
        <v>0</v>
      </c>
      <c r="AAW11" s="177">
        <v>0</v>
      </c>
      <c r="AAX11" s="177">
        <v>0</v>
      </c>
      <c r="AAY11" s="178">
        <v>0</v>
      </c>
      <c r="ABA11" s="176">
        <v>0</v>
      </c>
      <c r="ABB11" s="177">
        <v>0</v>
      </c>
      <c r="ABC11" s="177">
        <v>0</v>
      </c>
      <c r="ABD11" s="177">
        <v>0</v>
      </c>
      <c r="ABE11" s="177">
        <v>0</v>
      </c>
      <c r="ABF11" s="177">
        <v>0</v>
      </c>
      <c r="ABG11" s="177">
        <v>0</v>
      </c>
      <c r="ABH11" s="177">
        <v>0</v>
      </c>
      <c r="ABI11" s="177">
        <v>0.25</v>
      </c>
      <c r="ABJ11" s="177">
        <v>0.45</v>
      </c>
      <c r="ABK11" s="177">
        <v>0.5</v>
      </c>
      <c r="ABL11" s="177">
        <v>0</v>
      </c>
      <c r="ABM11" s="177">
        <v>0</v>
      </c>
      <c r="ABN11" s="177">
        <v>0</v>
      </c>
      <c r="ABO11" s="177">
        <v>0</v>
      </c>
      <c r="ABP11" s="177">
        <v>0</v>
      </c>
      <c r="ABQ11" s="177">
        <v>0</v>
      </c>
      <c r="ABR11" s="177">
        <v>0</v>
      </c>
      <c r="ABS11" s="177">
        <v>0</v>
      </c>
      <c r="ABT11" s="177">
        <v>0</v>
      </c>
      <c r="ABU11" s="178">
        <v>0</v>
      </c>
      <c r="ABW11" s="176">
        <v>0</v>
      </c>
      <c r="ABX11" s="177">
        <v>0</v>
      </c>
      <c r="ABY11" s="177">
        <v>0</v>
      </c>
      <c r="ABZ11" s="177">
        <v>0</v>
      </c>
      <c r="ACA11" s="177">
        <v>0</v>
      </c>
      <c r="ACB11" s="177">
        <v>0</v>
      </c>
      <c r="ACC11" s="177">
        <v>0</v>
      </c>
      <c r="ACD11" s="177">
        <v>0</v>
      </c>
      <c r="ACE11" s="177">
        <v>0.25</v>
      </c>
      <c r="ACF11" s="177">
        <v>0.45</v>
      </c>
      <c r="ACG11" s="177">
        <v>0.45</v>
      </c>
      <c r="ACH11" s="177">
        <v>0</v>
      </c>
      <c r="ACI11" s="177">
        <v>0</v>
      </c>
      <c r="ACJ11" s="177">
        <v>0</v>
      </c>
      <c r="ACK11" s="177">
        <v>0</v>
      </c>
      <c r="ACL11" s="177">
        <v>0</v>
      </c>
      <c r="ACM11" s="177">
        <v>0</v>
      </c>
      <c r="ACN11" s="177">
        <v>0</v>
      </c>
      <c r="ACO11" s="177">
        <v>0</v>
      </c>
      <c r="ACP11" s="177">
        <v>0</v>
      </c>
      <c r="ACQ11" s="178">
        <v>0</v>
      </c>
      <c r="ACS11" s="176">
        <v>0</v>
      </c>
      <c r="ACT11" s="177">
        <v>0</v>
      </c>
      <c r="ACU11" s="177">
        <v>0</v>
      </c>
      <c r="ACV11" s="177">
        <v>0</v>
      </c>
      <c r="ACW11" s="177">
        <v>0</v>
      </c>
      <c r="ACX11" s="177">
        <v>0</v>
      </c>
      <c r="ACY11" s="177">
        <v>0</v>
      </c>
      <c r="ACZ11" s="177">
        <v>0</v>
      </c>
      <c r="ADA11" s="177">
        <v>1</v>
      </c>
      <c r="ADB11" s="177">
        <v>1</v>
      </c>
      <c r="ADC11" s="177">
        <v>1</v>
      </c>
      <c r="ADD11" s="177">
        <v>0</v>
      </c>
      <c r="ADE11" s="177">
        <v>0</v>
      </c>
      <c r="ADF11" s="177">
        <v>0</v>
      </c>
      <c r="ADG11" s="177">
        <v>0</v>
      </c>
      <c r="ADH11" s="177">
        <v>0</v>
      </c>
      <c r="ADI11" s="177">
        <v>0</v>
      </c>
      <c r="ADJ11" s="177">
        <v>0</v>
      </c>
      <c r="ADK11" s="177">
        <v>0</v>
      </c>
      <c r="ADL11" s="177">
        <v>0</v>
      </c>
      <c r="ADM11" s="178">
        <v>0</v>
      </c>
      <c r="ADO11" s="176">
        <v>0</v>
      </c>
      <c r="ADP11" s="177">
        <v>0</v>
      </c>
      <c r="ADQ11" s="177">
        <v>0</v>
      </c>
      <c r="ADR11" s="177">
        <v>0</v>
      </c>
      <c r="ADS11" s="177">
        <v>0</v>
      </c>
      <c r="ADT11" s="177">
        <v>0</v>
      </c>
      <c r="ADU11" s="177">
        <v>0</v>
      </c>
      <c r="ADV11" s="177">
        <v>0</v>
      </c>
      <c r="ADW11" s="177">
        <v>1</v>
      </c>
      <c r="ADX11" s="177">
        <v>1</v>
      </c>
      <c r="ADY11" s="177">
        <v>1</v>
      </c>
      <c r="ADZ11" s="177">
        <v>0</v>
      </c>
      <c r="AEA11" s="177">
        <v>0</v>
      </c>
      <c r="AEB11" s="177">
        <v>0</v>
      </c>
      <c r="AEC11" s="177">
        <v>0</v>
      </c>
      <c r="AED11" s="177">
        <v>0</v>
      </c>
      <c r="AEE11" s="177">
        <v>0</v>
      </c>
      <c r="AEF11" s="177">
        <v>0</v>
      </c>
      <c r="AEG11" s="177">
        <v>0</v>
      </c>
      <c r="AEH11" s="177">
        <v>0</v>
      </c>
      <c r="AEI11" s="178">
        <v>0</v>
      </c>
      <c r="AEK11" s="176">
        <v>0</v>
      </c>
      <c r="AEL11" s="177">
        <v>0</v>
      </c>
      <c r="AEM11" s="177">
        <v>0</v>
      </c>
      <c r="AEN11" s="177">
        <v>0</v>
      </c>
      <c r="AEO11" s="177">
        <v>0</v>
      </c>
      <c r="AEP11" s="177">
        <v>0</v>
      </c>
      <c r="AEQ11" s="177">
        <v>0</v>
      </c>
      <c r="AER11" s="177">
        <v>0</v>
      </c>
      <c r="AES11" s="177">
        <v>0.25</v>
      </c>
      <c r="AET11" s="177">
        <v>0.45</v>
      </c>
      <c r="AEU11" s="177">
        <v>0.45</v>
      </c>
      <c r="AEV11" s="177">
        <v>0</v>
      </c>
      <c r="AEW11" s="177">
        <v>0</v>
      </c>
      <c r="AEX11" s="177">
        <v>0</v>
      </c>
      <c r="AEY11" s="177">
        <v>0</v>
      </c>
      <c r="AEZ11" s="177">
        <v>0</v>
      </c>
      <c r="AFA11" s="177">
        <v>0</v>
      </c>
      <c r="AFB11" s="177">
        <v>0</v>
      </c>
      <c r="AFC11" s="177">
        <v>0</v>
      </c>
      <c r="AFD11" s="177">
        <v>0</v>
      </c>
      <c r="AFE11" s="178">
        <v>0</v>
      </c>
      <c r="AFG11" s="176">
        <v>0</v>
      </c>
      <c r="AFH11" s="177">
        <v>0</v>
      </c>
      <c r="AFI11" s="177">
        <v>0</v>
      </c>
      <c r="AFJ11" s="177">
        <v>0</v>
      </c>
      <c r="AFK11" s="177">
        <v>0</v>
      </c>
      <c r="AFL11" s="177">
        <v>0</v>
      </c>
      <c r="AFM11" s="177">
        <v>0</v>
      </c>
      <c r="AFN11" s="177">
        <v>0</v>
      </c>
      <c r="AFO11" s="177">
        <v>0</v>
      </c>
      <c r="AFP11" s="177">
        <v>0</v>
      </c>
      <c r="AFQ11" s="177">
        <v>0</v>
      </c>
      <c r="AFR11" s="177">
        <v>0</v>
      </c>
      <c r="AFS11" s="177">
        <v>0</v>
      </c>
      <c r="AFT11" s="177">
        <v>0</v>
      </c>
      <c r="AFU11" s="177">
        <v>0</v>
      </c>
      <c r="AFV11" s="177">
        <v>0</v>
      </c>
      <c r="AFW11" s="177">
        <v>0</v>
      </c>
      <c r="AFX11" s="177">
        <v>0</v>
      </c>
      <c r="AFY11" s="177">
        <v>1</v>
      </c>
      <c r="AFZ11" s="177">
        <v>0</v>
      </c>
      <c r="AGA11" s="178">
        <v>0</v>
      </c>
      <c r="AGC11" s="176">
        <v>0</v>
      </c>
      <c r="AGD11" s="177">
        <v>0</v>
      </c>
      <c r="AGE11" s="177">
        <v>0</v>
      </c>
      <c r="AGF11" s="177">
        <v>0</v>
      </c>
      <c r="AGG11" s="177">
        <v>0</v>
      </c>
      <c r="AGH11" s="177">
        <v>0</v>
      </c>
      <c r="AGI11" s="177">
        <v>0</v>
      </c>
      <c r="AGJ11" s="177">
        <v>0</v>
      </c>
      <c r="AGK11" s="177">
        <v>0</v>
      </c>
      <c r="AGL11" s="177">
        <v>0</v>
      </c>
      <c r="AGM11" s="177">
        <v>0</v>
      </c>
      <c r="AGN11" s="177">
        <v>0</v>
      </c>
      <c r="AGO11" s="177">
        <v>0</v>
      </c>
      <c r="AGP11" s="177">
        <v>0</v>
      </c>
      <c r="AGQ11" s="177">
        <v>0</v>
      </c>
      <c r="AGR11" s="177">
        <v>0</v>
      </c>
      <c r="AGS11" s="177">
        <v>0</v>
      </c>
      <c r="AGT11" s="177">
        <v>0.5</v>
      </c>
      <c r="AGU11" s="177">
        <v>0.5</v>
      </c>
      <c r="AGV11" s="177">
        <v>0</v>
      </c>
      <c r="AGW11" s="178">
        <v>0</v>
      </c>
      <c r="AGY11" s="176">
        <v>0</v>
      </c>
      <c r="AGZ11" s="177">
        <v>0</v>
      </c>
      <c r="AHA11" s="177">
        <v>0</v>
      </c>
      <c r="AHB11" s="177">
        <v>0</v>
      </c>
      <c r="AHC11" s="177">
        <v>0</v>
      </c>
      <c r="AHD11" s="177">
        <v>0</v>
      </c>
      <c r="AHE11" s="177">
        <v>0</v>
      </c>
      <c r="AHF11" s="177">
        <v>0</v>
      </c>
      <c r="AHG11" s="177">
        <v>0</v>
      </c>
      <c r="AHH11" s="177">
        <v>0</v>
      </c>
      <c r="AHI11" s="177">
        <v>0</v>
      </c>
      <c r="AHJ11" s="177">
        <v>0</v>
      </c>
      <c r="AHK11" s="177">
        <v>0</v>
      </c>
      <c r="AHL11" s="177">
        <v>0</v>
      </c>
      <c r="AHM11" s="177">
        <v>0</v>
      </c>
      <c r="AHN11" s="177">
        <v>0</v>
      </c>
      <c r="AHO11" s="177">
        <v>0</v>
      </c>
      <c r="AHP11" s="177">
        <v>0.5</v>
      </c>
      <c r="AHQ11" s="177">
        <v>0.5</v>
      </c>
      <c r="AHR11" s="177">
        <v>0</v>
      </c>
      <c r="AHS11" s="178">
        <v>0</v>
      </c>
      <c r="AHU11" s="176">
        <v>0</v>
      </c>
      <c r="AHV11" s="177">
        <v>0</v>
      </c>
      <c r="AHW11" s="177">
        <v>0</v>
      </c>
      <c r="AHX11" s="177">
        <v>0</v>
      </c>
      <c r="AHY11" s="177">
        <v>0</v>
      </c>
      <c r="AHZ11" s="177">
        <v>0</v>
      </c>
      <c r="AIA11" s="177">
        <v>0</v>
      </c>
      <c r="AIB11" s="177">
        <v>0</v>
      </c>
      <c r="AIC11" s="177">
        <v>0</v>
      </c>
      <c r="AID11" s="177">
        <v>0</v>
      </c>
      <c r="AIE11" s="177">
        <v>0</v>
      </c>
      <c r="AIF11" s="177">
        <v>0</v>
      </c>
      <c r="AIG11" s="177">
        <v>0</v>
      </c>
      <c r="AIH11" s="177">
        <v>0</v>
      </c>
      <c r="AII11" s="177">
        <v>0</v>
      </c>
      <c r="AIJ11" s="177">
        <v>0</v>
      </c>
      <c r="AIK11" s="177">
        <v>0</v>
      </c>
      <c r="AIL11" s="177">
        <v>0.5</v>
      </c>
      <c r="AIM11" s="177">
        <v>0.5</v>
      </c>
      <c r="AIN11" s="177">
        <v>0</v>
      </c>
      <c r="AIO11" s="178">
        <v>0</v>
      </c>
      <c r="AIQ11" s="176">
        <v>0</v>
      </c>
      <c r="AIR11" s="177">
        <v>0</v>
      </c>
      <c r="AIS11" s="177">
        <v>0</v>
      </c>
      <c r="AIT11" s="177">
        <v>0</v>
      </c>
      <c r="AIU11" s="177">
        <v>0</v>
      </c>
      <c r="AIV11" s="177">
        <v>0</v>
      </c>
      <c r="AIW11" s="177">
        <v>0</v>
      </c>
      <c r="AIX11" s="177">
        <v>0</v>
      </c>
      <c r="AIY11" s="177">
        <v>0</v>
      </c>
      <c r="AIZ11" s="177">
        <v>0</v>
      </c>
      <c r="AJA11" s="177">
        <v>0</v>
      </c>
      <c r="AJB11" s="177">
        <v>0</v>
      </c>
      <c r="AJC11" s="177">
        <v>0</v>
      </c>
      <c r="AJD11" s="177">
        <v>0</v>
      </c>
      <c r="AJE11" s="177">
        <v>0</v>
      </c>
      <c r="AJF11" s="177">
        <v>0</v>
      </c>
      <c r="AJG11" s="177">
        <v>0</v>
      </c>
      <c r="AJH11" s="177">
        <v>0</v>
      </c>
      <c r="AJI11" s="177">
        <v>1</v>
      </c>
      <c r="AJJ11" s="177">
        <v>0</v>
      </c>
      <c r="AJK11" s="178">
        <v>0</v>
      </c>
      <c r="AJM11" s="176">
        <v>0</v>
      </c>
      <c r="AJN11" s="177">
        <v>0</v>
      </c>
      <c r="AJO11" s="177">
        <v>0</v>
      </c>
      <c r="AJP11" s="177">
        <v>0</v>
      </c>
      <c r="AJQ11" s="177">
        <v>0</v>
      </c>
      <c r="AJR11" s="177">
        <v>0</v>
      </c>
      <c r="AJS11" s="177">
        <v>0</v>
      </c>
      <c r="AJT11" s="177">
        <v>0</v>
      </c>
      <c r="AJU11" s="177">
        <v>0</v>
      </c>
      <c r="AJV11" s="177">
        <v>0</v>
      </c>
      <c r="AJW11" s="177">
        <v>0</v>
      </c>
      <c r="AJX11" s="177">
        <v>0</v>
      </c>
      <c r="AJY11" s="177">
        <v>0</v>
      </c>
      <c r="AJZ11" s="177">
        <v>0</v>
      </c>
      <c r="AKA11" s="177">
        <v>0</v>
      </c>
      <c r="AKB11" s="177">
        <v>0</v>
      </c>
      <c r="AKC11" s="177">
        <v>0</v>
      </c>
      <c r="AKD11" s="177">
        <v>0.5</v>
      </c>
      <c r="AKE11" s="177">
        <v>0.5</v>
      </c>
      <c r="AKF11" s="177">
        <v>0</v>
      </c>
      <c r="AKG11" s="178">
        <v>0</v>
      </c>
      <c r="AKI11" s="176">
        <v>0</v>
      </c>
      <c r="AKJ11" s="177">
        <v>0</v>
      </c>
      <c r="AKK11" s="177">
        <v>0</v>
      </c>
      <c r="AKL11" s="177">
        <v>0</v>
      </c>
      <c r="AKM11" s="177">
        <v>0</v>
      </c>
      <c r="AKN11" s="177">
        <v>0</v>
      </c>
      <c r="AKO11" s="177">
        <v>0</v>
      </c>
      <c r="AKP11" s="177">
        <v>0</v>
      </c>
      <c r="AKQ11" s="177">
        <v>0</v>
      </c>
      <c r="AKR11" s="177">
        <v>0</v>
      </c>
      <c r="AKS11" s="177">
        <v>0</v>
      </c>
      <c r="AKT11" s="177">
        <v>0</v>
      </c>
      <c r="AKU11" s="177">
        <v>1</v>
      </c>
      <c r="AKV11" s="177">
        <v>1</v>
      </c>
      <c r="AKW11" s="177">
        <v>1</v>
      </c>
      <c r="AKX11" s="177">
        <v>0</v>
      </c>
      <c r="AKY11" s="177">
        <v>0</v>
      </c>
      <c r="AKZ11" s="177">
        <v>0</v>
      </c>
      <c r="ALA11" s="177">
        <v>0</v>
      </c>
      <c r="ALB11" s="177">
        <v>0</v>
      </c>
      <c r="ALC11" s="178">
        <v>0</v>
      </c>
      <c r="ALE11" s="176">
        <v>0</v>
      </c>
      <c r="ALF11" s="177">
        <v>0</v>
      </c>
      <c r="ALG11" s="177">
        <v>0</v>
      </c>
      <c r="ALH11" s="177">
        <v>0</v>
      </c>
      <c r="ALI11" s="177">
        <v>0</v>
      </c>
      <c r="ALJ11" s="177">
        <v>0</v>
      </c>
      <c r="ALK11" s="177">
        <v>0</v>
      </c>
      <c r="ALL11" s="177">
        <v>0</v>
      </c>
      <c r="ALM11" s="177">
        <v>0</v>
      </c>
      <c r="ALN11" s="177">
        <v>0</v>
      </c>
      <c r="ALO11" s="177">
        <v>0</v>
      </c>
      <c r="ALP11" s="177">
        <v>0</v>
      </c>
      <c r="ALQ11" s="177">
        <v>1</v>
      </c>
      <c r="ALR11" s="177">
        <v>0</v>
      </c>
      <c r="ALS11" s="177">
        <v>1</v>
      </c>
      <c r="ALT11" s="177">
        <v>0</v>
      </c>
      <c r="ALU11" s="177">
        <v>0</v>
      </c>
      <c r="ALV11" s="177">
        <v>0</v>
      </c>
      <c r="ALW11" s="177">
        <v>0</v>
      </c>
      <c r="ALX11" s="177">
        <v>0</v>
      </c>
      <c r="ALY11" s="178">
        <v>0</v>
      </c>
      <c r="AMA11" s="176">
        <v>0</v>
      </c>
      <c r="AMB11" s="177">
        <v>0</v>
      </c>
      <c r="AMC11" s="177">
        <v>0</v>
      </c>
      <c r="AMD11" s="177">
        <v>0</v>
      </c>
      <c r="AME11" s="177">
        <v>0</v>
      </c>
      <c r="AMF11" s="177">
        <v>0</v>
      </c>
      <c r="AMG11" s="177">
        <v>0</v>
      </c>
      <c r="AMH11" s="177">
        <v>0</v>
      </c>
      <c r="AMI11" s="177">
        <v>0</v>
      </c>
      <c r="AMJ11" s="177">
        <v>0</v>
      </c>
      <c r="AMK11" s="177">
        <v>0</v>
      </c>
      <c r="AML11" s="177">
        <v>0</v>
      </c>
      <c r="AMM11" s="177">
        <v>1</v>
      </c>
      <c r="AMN11" s="177">
        <v>1</v>
      </c>
      <c r="AMO11" s="177">
        <v>1</v>
      </c>
      <c r="AMP11" s="177">
        <v>0</v>
      </c>
      <c r="AMQ11" s="177">
        <v>0</v>
      </c>
      <c r="AMR11" s="177">
        <v>0</v>
      </c>
      <c r="AMS11" s="177">
        <v>0</v>
      </c>
      <c r="AMT11" s="177">
        <v>0</v>
      </c>
      <c r="AMU11" s="178">
        <v>0</v>
      </c>
      <c r="AMW11" s="176">
        <v>0</v>
      </c>
      <c r="AMX11" s="177">
        <v>0</v>
      </c>
      <c r="AMY11" s="177">
        <v>0</v>
      </c>
      <c r="AMZ11" s="177">
        <v>0</v>
      </c>
      <c r="ANA11" s="177">
        <v>0</v>
      </c>
      <c r="ANB11" s="177">
        <v>0</v>
      </c>
      <c r="ANC11" s="177">
        <v>0</v>
      </c>
      <c r="AND11" s="177">
        <v>0</v>
      </c>
      <c r="ANE11" s="177">
        <v>0</v>
      </c>
      <c r="ANF11" s="177">
        <v>0</v>
      </c>
      <c r="ANG11" s="177">
        <v>0</v>
      </c>
      <c r="ANH11" s="177">
        <v>0</v>
      </c>
      <c r="ANI11" s="177">
        <v>1</v>
      </c>
      <c r="ANJ11" s="177">
        <v>1</v>
      </c>
      <c r="ANK11" s="177">
        <v>1</v>
      </c>
      <c r="ANL11" s="177">
        <v>0</v>
      </c>
      <c r="ANM11" s="177">
        <v>0</v>
      </c>
      <c r="ANN11" s="177">
        <v>0</v>
      </c>
      <c r="ANO11" s="177">
        <v>0</v>
      </c>
      <c r="ANP11" s="177">
        <v>0</v>
      </c>
      <c r="ANQ11" s="178">
        <v>0</v>
      </c>
      <c r="ANS11" s="176">
        <v>0</v>
      </c>
      <c r="ANT11" s="177">
        <v>0</v>
      </c>
      <c r="ANU11" s="177">
        <v>0</v>
      </c>
      <c r="ANV11" s="177">
        <v>0</v>
      </c>
      <c r="ANW11" s="177">
        <v>0</v>
      </c>
      <c r="ANX11" s="177">
        <v>0</v>
      </c>
      <c r="ANY11" s="177">
        <v>0</v>
      </c>
      <c r="ANZ11" s="177">
        <v>0</v>
      </c>
      <c r="AOA11" s="177">
        <v>0</v>
      </c>
      <c r="AOB11" s="177">
        <v>0</v>
      </c>
      <c r="AOC11" s="177">
        <v>0</v>
      </c>
      <c r="AOD11" s="177">
        <v>0</v>
      </c>
      <c r="AOE11" s="177">
        <v>0</v>
      </c>
      <c r="AOF11" s="177">
        <v>0</v>
      </c>
      <c r="AOG11" s="177">
        <v>0</v>
      </c>
      <c r="AOH11" s="177">
        <v>1</v>
      </c>
      <c r="AOI11" s="177">
        <v>0</v>
      </c>
      <c r="AOJ11" s="177">
        <v>0</v>
      </c>
      <c r="AOK11" s="177">
        <v>0</v>
      </c>
      <c r="AOL11" s="177">
        <v>0</v>
      </c>
      <c r="AOM11" s="178">
        <v>0</v>
      </c>
      <c r="AOO11" s="176">
        <v>0</v>
      </c>
      <c r="AOP11" s="177">
        <v>0</v>
      </c>
      <c r="AOQ11" s="177">
        <v>0</v>
      </c>
      <c r="AOR11" s="177">
        <v>0</v>
      </c>
      <c r="AOS11" s="177">
        <v>0</v>
      </c>
      <c r="AOT11" s="177">
        <v>0</v>
      </c>
      <c r="AOU11" s="177">
        <v>0</v>
      </c>
      <c r="AOV11" s="177">
        <v>0</v>
      </c>
      <c r="AOW11" s="177">
        <v>0</v>
      </c>
      <c r="AOX11" s="177">
        <v>0</v>
      </c>
      <c r="AOY11" s="177">
        <v>0</v>
      </c>
      <c r="AOZ11" s="177">
        <v>0</v>
      </c>
      <c r="APA11" s="177">
        <v>0</v>
      </c>
      <c r="APB11" s="177">
        <v>0</v>
      </c>
      <c r="APC11" s="177">
        <v>0</v>
      </c>
      <c r="APD11" s="177">
        <v>1</v>
      </c>
      <c r="APE11" s="177">
        <v>0</v>
      </c>
      <c r="APF11" s="177">
        <v>0</v>
      </c>
      <c r="APG11" s="177">
        <v>0</v>
      </c>
      <c r="APH11" s="177">
        <v>0</v>
      </c>
      <c r="API11" s="178">
        <v>0</v>
      </c>
    </row>
    <row r="12" spans="1:1101" s="139" customFormat="1">
      <c r="A12" s="174"/>
      <c r="B12" s="180"/>
      <c r="C12" s="181"/>
      <c r="D12" s="179"/>
      <c r="E12" s="179"/>
      <c r="F12" s="179"/>
      <c r="G12" s="179"/>
      <c r="H12" s="179"/>
      <c r="I12" s="179"/>
      <c r="J12" s="179"/>
      <c r="K12" s="179"/>
      <c r="L12" s="179"/>
      <c r="M12" s="179"/>
      <c r="N12" s="179"/>
      <c r="O12" s="179"/>
      <c r="P12" s="179"/>
      <c r="Q12" s="179"/>
      <c r="R12" s="179"/>
      <c r="S12" s="179"/>
      <c r="T12" s="179"/>
      <c r="U12" s="179"/>
      <c r="V12" s="179"/>
      <c r="W12" s="182"/>
      <c r="X12" s="34"/>
      <c r="Y12" s="181"/>
      <c r="Z12" s="179"/>
      <c r="AA12" s="179"/>
      <c r="AB12" s="179"/>
      <c r="AC12" s="179"/>
      <c r="AD12" s="179"/>
      <c r="AE12" s="179"/>
      <c r="AF12" s="179"/>
      <c r="AG12" s="179"/>
      <c r="AH12" s="179"/>
      <c r="AI12" s="179"/>
      <c r="AJ12" s="179"/>
      <c r="AK12" s="179"/>
      <c r="AL12" s="179"/>
      <c r="AM12" s="179"/>
      <c r="AN12" s="179"/>
      <c r="AO12" s="179"/>
      <c r="AP12" s="179"/>
      <c r="AQ12" s="179"/>
      <c r="AR12" s="179"/>
      <c r="AS12" s="182"/>
      <c r="AT12" s="34"/>
      <c r="AU12" s="181"/>
      <c r="AV12" s="179"/>
      <c r="AW12" s="179"/>
      <c r="AX12" s="179"/>
      <c r="AY12" s="179"/>
      <c r="AZ12" s="179"/>
      <c r="BA12" s="179"/>
      <c r="BB12" s="179"/>
      <c r="BC12" s="179"/>
      <c r="BD12" s="179"/>
      <c r="BE12" s="179"/>
      <c r="BF12" s="179"/>
      <c r="BG12" s="179"/>
      <c r="BH12" s="179"/>
      <c r="BI12" s="179"/>
      <c r="BJ12" s="179"/>
      <c r="BK12" s="179"/>
      <c r="BL12" s="179"/>
      <c r="BM12" s="179"/>
      <c r="BN12" s="179"/>
      <c r="BO12" s="182"/>
      <c r="BP12" s="34"/>
      <c r="BQ12" s="181"/>
      <c r="BR12" s="179"/>
      <c r="BS12" s="179"/>
      <c r="BT12" s="179"/>
      <c r="BU12" s="179"/>
      <c r="BV12" s="179"/>
      <c r="BW12" s="179"/>
      <c r="BX12" s="179"/>
      <c r="BY12" s="179"/>
      <c r="BZ12" s="179"/>
      <c r="CA12" s="179"/>
      <c r="CB12" s="179"/>
      <c r="CC12" s="179"/>
      <c r="CD12" s="179"/>
      <c r="CE12" s="179"/>
      <c r="CF12" s="179"/>
      <c r="CG12" s="179"/>
      <c r="CH12" s="179"/>
      <c r="CI12" s="179"/>
      <c r="CJ12" s="179"/>
      <c r="CK12" s="182"/>
      <c r="CL12" s="34"/>
      <c r="CM12" s="181"/>
      <c r="CN12" s="179"/>
      <c r="CO12" s="179"/>
      <c r="CP12" s="179"/>
      <c r="CQ12" s="179"/>
      <c r="CR12" s="179"/>
      <c r="CS12" s="179"/>
      <c r="CT12" s="179"/>
      <c r="CU12" s="179"/>
      <c r="CV12" s="179"/>
      <c r="CW12" s="179"/>
      <c r="CX12" s="179"/>
      <c r="CY12" s="179"/>
      <c r="CZ12" s="179"/>
      <c r="DA12" s="179"/>
      <c r="DB12" s="179"/>
      <c r="DC12" s="179"/>
      <c r="DD12" s="179"/>
      <c r="DE12" s="179"/>
      <c r="DF12" s="179"/>
      <c r="DG12" s="182"/>
      <c r="DH12" s="34"/>
      <c r="DI12" s="181"/>
      <c r="DJ12" s="179"/>
      <c r="DK12" s="179"/>
      <c r="DL12" s="179"/>
      <c r="DM12" s="179"/>
      <c r="DN12" s="179"/>
      <c r="DO12" s="179"/>
      <c r="DP12" s="179"/>
      <c r="DQ12" s="179"/>
      <c r="DR12" s="179"/>
      <c r="DS12" s="179"/>
      <c r="DT12" s="179"/>
      <c r="DU12" s="179"/>
      <c r="DV12" s="179"/>
      <c r="DW12" s="179"/>
      <c r="DX12" s="179"/>
      <c r="DY12" s="179"/>
      <c r="DZ12" s="179"/>
      <c r="EA12" s="179"/>
      <c r="EB12" s="179"/>
      <c r="EC12" s="182"/>
      <c r="EE12" s="181"/>
      <c r="EF12" s="179"/>
      <c r="EG12" s="179"/>
      <c r="EH12" s="179"/>
      <c r="EI12" s="179"/>
      <c r="EJ12" s="179"/>
      <c r="EK12" s="179"/>
      <c r="EL12" s="179"/>
      <c r="EM12" s="179"/>
      <c r="EN12" s="179"/>
      <c r="EO12" s="179"/>
      <c r="EP12" s="179"/>
      <c r="EQ12" s="179"/>
      <c r="ER12" s="179"/>
      <c r="ES12" s="179"/>
      <c r="ET12" s="179"/>
      <c r="EU12" s="179"/>
      <c r="EV12" s="179"/>
      <c r="EW12" s="179"/>
      <c r="EX12" s="179"/>
      <c r="EY12" s="182"/>
      <c r="EZ12" s="34"/>
      <c r="FA12" s="181"/>
      <c r="FB12" s="179"/>
      <c r="FC12" s="179"/>
      <c r="FD12" s="179"/>
      <c r="FE12" s="179"/>
      <c r="FF12" s="179"/>
      <c r="FG12" s="179"/>
      <c r="FH12" s="179"/>
      <c r="FI12" s="179"/>
      <c r="FJ12" s="179"/>
      <c r="FK12" s="179"/>
      <c r="FL12" s="179"/>
      <c r="FM12" s="179"/>
      <c r="FN12" s="179"/>
      <c r="FO12" s="179"/>
      <c r="FP12" s="179"/>
      <c r="FQ12" s="179"/>
      <c r="FR12" s="179"/>
      <c r="FS12" s="179"/>
      <c r="FT12" s="179"/>
      <c r="FU12" s="182"/>
      <c r="FV12" s="179"/>
      <c r="FW12" s="181"/>
      <c r="FX12" s="179"/>
      <c r="FY12" s="179"/>
      <c r="FZ12" s="179"/>
      <c r="GA12" s="179"/>
      <c r="GB12" s="179"/>
      <c r="GC12" s="179"/>
      <c r="GD12" s="179"/>
      <c r="GE12" s="179"/>
      <c r="GF12" s="179"/>
      <c r="GG12" s="179"/>
      <c r="GH12" s="179"/>
      <c r="GI12" s="179"/>
      <c r="GJ12" s="179"/>
      <c r="GK12" s="179"/>
      <c r="GL12" s="179"/>
      <c r="GM12" s="179"/>
      <c r="GN12" s="179"/>
      <c r="GO12" s="179"/>
      <c r="GP12" s="179"/>
      <c r="GQ12" s="182"/>
      <c r="GR12" s="34"/>
      <c r="GS12" s="181"/>
      <c r="GT12" s="179"/>
      <c r="GU12" s="179"/>
      <c r="GV12" s="179"/>
      <c r="GW12" s="179"/>
      <c r="GX12" s="179"/>
      <c r="GY12" s="179"/>
      <c r="GZ12" s="179"/>
      <c r="HA12" s="179"/>
      <c r="HB12" s="179"/>
      <c r="HC12" s="179"/>
      <c r="HD12" s="179"/>
      <c r="HE12" s="179"/>
      <c r="HF12" s="179"/>
      <c r="HG12" s="179"/>
      <c r="HH12" s="179"/>
      <c r="HI12" s="179"/>
      <c r="HJ12" s="179"/>
      <c r="HK12" s="179"/>
      <c r="HL12" s="179"/>
      <c r="HM12" s="182"/>
      <c r="HN12" s="34"/>
      <c r="HO12" s="181"/>
      <c r="HP12" s="179"/>
      <c r="HQ12" s="179"/>
      <c r="HR12" s="179"/>
      <c r="HS12" s="179"/>
      <c r="HT12" s="179"/>
      <c r="HU12" s="179"/>
      <c r="HV12" s="179"/>
      <c r="HW12" s="179"/>
      <c r="HX12" s="179"/>
      <c r="HY12" s="179"/>
      <c r="HZ12" s="179"/>
      <c r="IA12" s="179"/>
      <c r="IB12" s="179"/>
      <c r="IC12" s="179"/>
      <c r="ID12" s="179"/>
      <c r="IE12" s="179"/>
      <c r="IF12" s="179"/>
      <c r="IG12" s="179"/>
      <c r="IH12" s="179"/>
      <c r="II12" s="182"/>
      <c r="IJ12" s="34"/>
      <c r="IK12" s="181"/>
      <c r="IL12" s="179"/>
      <c r="IM12" s="179"/>
      <c r="IN12" s="179"/>
      <c r="IO12" s="179"/>
      <c r="IP12" s="179"/>
      <c r="IQ12" s="179"/>
      <c r="IR12" s="179"/>
      <c r="IS12" s="179"/>
      <c r="IT12" s="179"/>
      <c r="IU12" s="179"/>
      <c r="IV12" s="179"/>
      <c r="IW12" s="179"/>
      <c r="IX12" s="179"/>
      <c r="IY12" s="179"/>
      <c r="IZ12" s="179"/>
      <c r="JA12" s="179"/>
      <c r="JB12" s="179"/>
      <c r="JC12" s="179"/>
      <c r="JD12" s="179"/>
      <c r="JE12" s="182"/>
      <c r="JG12" s="181"/>
      <c r="JH12" s="179"/>
      <c r="JI12" s="179"/>
      <c r="JJ12" s="179"/>
      <c r="JK12" s="179"/>
      <c r="JL12" s="179"/>
      <c r="JM12" s="179"/>
      <c r="JN12" s="179"/>
      <c r="JO12" s="179"/>
      <c r="JP12" s="179"/>
      <c r="JQ12" s="179"/>
      <c r="JR12" s="179"/>
      <c r="JS12" s="179"/>
      <c r="JT12" s="179"/>
      <c r="JU12" s="179"/>
      <c r="JV12" s="179"/>
      <c r="JW12" s="179"/>
      <c r="JX12" s="179"/>
      <c r="JY12" s="179"/>
      <c r="JZ12" s="179"/>
      <c r="KA12" s="182"/>
      <c r="KB12" s="34"/>
      <c r="KC12" s="181"/>
      <c r="KD12" s="179"/>
      <c r="KE12" s="179"/>
      <c r="KF12" s="179"/>
      <c r="KG12" s="179"/>
      <c r="KH12" s="179"/>
      <c r="KI12" s="179"/>
      <c r="KJ12" s="179"/>
      <c r="KK12" s="179"/>
      <c r="KL12" s="179"/>
      <c r="KM12" s="179"/>
      <c r="KN12" s="179"/>
      <c r="KO12" s="179"/>
      <c r="KP12" s="179"/>
      <c r="KQ12" s="179"/>
      <c r="KR12" s="179"/>
      <c r="KS12" s="179"/>
      <c r="KT12" s="179"/>
      <c r="KU12" s="179"/>
      <c r="KV12" s="179"/>
      <c r="KW12" s="182"/>
      <c r="KX12" s="34"/>
      <c r="KY12" s="181"/>
      <c r="KZ12" s="179"/>
      <c r="LA12" s="179"/>
      <c r="LB12" s="179"/>
      <c r="LC12" s="179"/>
      <c r="LD12" s="179"/>
      <c r="LE12" s="179"/>
      <c r="LF12" s="179"/>
      <c r="LG12" s="179"/>
      <c r="LH12" s="179"/>
      <c r="LI12" s="179"/>
      <c r="LJ12" s="179"/>
      <c r="LK12" s="179"/>
      <c r="LL12" s="179"/>
      <c r="LM12" s="179"/>
      <c r="LN12" s="179"/>
      <c r="LO12" s="179"/>
      <c r="LP12" s="179"/>
      <c r="LQ12" s="179"/>
      <c r="LR12" s="179"/>
      <c r="LS12" s="182"/>
      <c r="LT12" s="3"/>
      <c r="LU12" s="181"/>
      <c r="LV12" s="179"/>
      <c r="LW12" s="179"/>
      <c r="LX12" s="179"/>
      <c r="LY12" s="179"/>
      <c r="LZ12" s="179"/>
      <c r="MA12" s="179"/>
      <c r="MB12" s="179"/>
      <c r="MC12" s="179"/>
      <c r="MD12" s="179"/>
      <c r="ME12" s="179"/>
      <c r="MF12" s="179"/>
      <c r="MG12" s="179"/>
      <c r="MH12" s="179"/>
      <c r="MI12" s="179"/>
      <c r="MJ12" s="179"/>
      <c r="MK12" s="179"/>
      <c r="ML12" s="179"/>
      <c r="MM12" s="179"/>
      <c r="MN12" s="179"/>
      <c r="MO12" s="182"/>
      <c r="MP12" s="34"/>
      <c r="MQ12" s="181"/>
      <c r="MR12" s="179"/>
      <c r="MS12" s="179"/>
      <c r="MT12" s="179"/>
      <c r="MU12" s="179"/>
      <c r="MV12" s="179"/>
      <c r="MW12" s="179"/>
      <c r="MX12" s="179"/>
      <c r="MY12" s="179"/>
      <c r="MZ12" s="179"/>
      <c r="NA12" s="179"/>
      <c r="NB12" s="179"/>
      <c r="NC12" s="179"/>
      <c r="ND12" s="179"/>
      <c r="NE12" s="179"/>
      <c r="NF12" s="179"/>
      <c r="NG12" s="179"/>
      <c r="NH12" s="179"/>
      <c r="NI12" s="179"/>
      <c r="NJ12" s="179"/>
      <c r="NK12" s="182"/>
      <c r="NL12" s="3"/>
      <c r="NM12" s="181"/>
      <c r="NN12" s="179"/>
      <c r="NO12" s="179"/>
      <c r="NP12" s="179"/>
      <c r="NQ12" s="179"/>
      <c r="NR12" s="179"/>
      <c r="NS12" s="179"/>
      <c r="NT12" s="179"/>
      <c r="NU12" s="179"/>
      <c r="NV12" s="179"/>
      <c r="NW12" s="179"/>
      <c r="NX12" s="179"/>
      <c r="NY12" s="179"/>
      <c r="NZ12" s="179"/>
      <c r="OA12" s="179"/>
      <c r="OB12" s="179"/>
      <c r="OC12" s="179"/>
      <c r="OD12" s="179"/>
      <c r="OE12" s="179"/>
      <c r="OF12" s="179"/>
      <c r="OG12" s="182"/>
      <c r="OI12" s="181"/>
      <c r="OJ12" s="179"/>
      <c r="OK12" s="179"/>
      <c r="OL12" s="179"/>
      <c r="OM12" s="179"/>
      <c r="ON12" s="179"/>
      <c r="OO12" s="179"/>
      <c r="OP12" s="179"/>
      <c r="OQ12" s="179"/>
      <c r="OR12" s="179"/>
      <c r="OS12" s="179"/>
      <c r="OT12" s="179"/>
      <c r="OU12" s="179"/>
      <c r="OV12" s="179"/>
      <c r="OW12" s="179"/>
      <c r="OX12" s="179"/>
      <c r="OY12" s="179"/>
      <c r="OZ12" s="179"/>
      <c r="PA12" s="179"/>
      <c r="PB12" s="179"/>
      <c r="PC12" s="182"/>
      <c r="PD12" s="34"/>
      <c r="PE12" s="181"/>
      <c r="PF12" s="179"/>
      <c r="PG12" s="179"/>
      <c r="PH12" s="179"/>
      <c r="PI12" s="179"/>
      <c r="PJ12" s="179"/>
      <c r="PK12" s="179"/>
      <c r="PL12" s="179"/>
      <c r="PM12" s="179"/>
      <c r="PN12" s="179"/>
      <c r="PO12" s="179"/>
      <c r="PP12" s="179"/>
      <c r="PQ12" s="179"/>
      <c r="PR12" s="179"/>
      <c r="PS12" s="179"/>
      <c r="PT12" s="179"/>
      <c r="PU12" s="179"/>
      <c r="PV12" s="179"/>
      <c r="PW12" s="179"/>
      <c r="PX12" s="179"/>
      <c r="PY12" s="182"/>
      <c r="PZ12" s="34"/>
      <c r="QA12" s="181"/>
      <c r="QB12" s="179"/>
      <c r="QC12" s="179"/>
      <c r="QD12" s="179"/>
      <c r="QE12" s="179"/>
      <c r="QF12" s="179"/>
      <c r="QG12" s="179"/>
      <c r="QH12" s="179"/>
      <c r="QI12" s="179"/>
      <c r="QJ12" s="179"/>
      <c r="QK12" s="179"/>
      <c r="QL12" s="179"/>
      <c r="QM12" s="179"/>
      <c r="QN12" s="179"/>
      <c r="QO12" s="179"/>
      <c r="QP12" s="179"/>
      <c r="QQ12" s="179"/>
      <c r="QR12" s="179"/>
      <c r="QS12" s="179"/>
      <c r="QT12" s="179"/>
      <c r="QU12" s="182"/>
      <c r="QV12" s="34"/>
      <c r="QW12" s="181"/>
      <c r="QX12" s="179"/>
      <c r="QY12" s="179"/>
      <c r="QZ12" s="179"/>
      <c r="RA12" s="179"/>
      <c r="RB12" s="179"/>
      <c r="RC12" s="179"/>
      <c r="RD12" s="179"/>
      <c r="RE12" s="179"/>
      <c r="RF12" s="179"/>
      <c r="RG12" s="179"/>
      <c r="RH12" s="179"/>
      <c r="RI12" s="179"/>
      <c r="RJ12" s="179"/>
      <c r="RK12" s="179"/>
      <c r="RL12" s="179"/>
      <c r="RM12" s="179"/>
      <c r="RN12" s="179"/>
      <c r="RO12" s="179"/>
      <c r="RP12" s="179"/>
      <c r="RQ12" s="182"/>
      <c r="RS12" s="181"/>
      <c r="RT12" s="179"/>
      <c r="RU12" s="179"/>
      <c r="RV12" s="179"/>
      <c r="RW12" s="179"/>
      <c r="RX12" s="179"/>
      <c r="RY12" s="179"/>
      <c r="RZ12" s="179"/>
      <c r="SA12" s="179"/>
      <c r="SB12" s="179"/>
      <c r="SC12" s="179"/>
      <c r="SD12" s="179"/>
      <c r="SE12" s="179"/>
      <c r="SF12" s="179"/>
      <c r="SG12" s="179"/>
      <c r="SH12" s="179"/>
      <c r="SI12" s="179"/>
      <c r="SJ12" s="179"/>
      <c r="SK12" s="179"/>
      <c r="SL12" s="179"/>
      <c r="SM12" s="182"/>
      <c r="SO12" s="181"/>
      <c r="SP12" s="179"/>
      <c r="SQ12" s="179"/>
      <c r="SR12" s="179"/>
      <c r="SS12" s="179"/>
      <c r="ST12" s="179"/>
      <c r="SU12" s="179"/>
      <c r="SV12" s="179"/>
      <c r="SW12" s="179"/>
      <c r="SX12" s="179"/>
      <c r="SY12" s="179"/>
      <c r="SZ12" s="179"/>
      <c r="TA12" s="179"/>
      <c r="TB12" s="179"/>
      <c r="TC12" s="179"/>
      <c r="TD12" s="179"/>
      <c r="TE12" s="179"/>
      <c r="TF12" s="179"/>
      <c r="TG12" s="179"/>
      <c r="TH12" s="179"/>
      <c r="TI12" s="182"/>
      <c r="TJ12" s="34"/>
      <c r="TK12" s="181"/>
      <c r="TL12" s="179"/>
      <c r="TM12" s="179"/>
      <c r="TN12" s="179"/>
      <c r="TO12" s="179"/>
      <c r="TP12" s="179"/>
      <c r="TQ12" s="179"/>
      <c r="TR12" s="179"/>
      <c r="TS12" s="179"/>
      <c r="TT12" s="179"/>
      <c r="TU12" s="179"/>
      <c r="TV12" s="179"/>
      <c r="TW12" s="179"/>
      <c r="TX12" s="179"/>
      <c r="TY12" s="179"/>
      <c r="TZ12" s="179"/>
      <c r="UA12" s="179"/>
      <c r="UB12" s="179"/>
      <c r="UC12" s="179"/>
      <c r="UD12" s="179"/>
      <c r="UE12" s="182"/>
      <c r="UG12" s="181"/>
      <c r="UH12" s="179"/>
      <c r="UI12" s="179"/>
      <c r="UJ12" s="179"/>
      <c r="UK12" s="179"/>
      <c r="UL12" s="179"/>
      <c r="UM12" s="179"/>
      <c r="UN12" s="179"/>
      <c r="UO12" s="179"/>
      <c r="UP12" s="179"/>
      <c r="UQ12" s="179"/>
      <c r="UR12" s="179"/>
      <c r="US12" s="179"/>
      <c r="UT12" s="179"/>
      <c r="UU12" s="179"/>
      <c r="UV12" s="179"/>
      <c r="UW12" s="179"/>
      <c r="UX12" s="179"/>
      <c r="UY12" s="179"/>
      <c r="UZ12" s="179"/>
      <c r="VA12" s="182"/>
      <c r="VB12" s="34"/>
      <c r="VC12" s="181"/>
      <c r="VD12" s="179"/>
      <c r="VE12" s="179"/>
      <c r="VF12" s="179"/>
      <c r="VG12" s="179"/>
      <c r="VH12" s="179"/>
      <c r="VI12" s="179"/>
      <c r="VJ12" s="179"/>
      <c r="VK12" s="179"/>
      <c r="VL12" s="179"/>
      <c r="VM12" s="179"/>
      <c r="VN12" s="179"/>
      <c r="VO12" s="179"/>
      <c r="VP12" s="179"/>
      <c r="VQ12" s="179"/>
      <c r="VR12" s="179"/>
      <c r="VS12" s="179"/>
      <c r="VT12" s="179"/>
      <c r="VU12" s="179"/>
      <c r="VV12" s="179"/>
      <c r="VW12" s="182"/>
      <c r="VY12" s="181"/>
      <c r="VZ12" s="179"/>
      <c r="WA12" s="179"/>
      <c r="WB12" s="179"/>
      <c r="WC12" s="179"/>
      <c r="WD12" s="179"/>
      <c r="WE12" s="179"/>
      <c r="WF12" s="179"/>
      <c r="WG12" s="179"/>
      <c r="WH12" s="179"/>
      <c r="WI12" s="179"/>
      <c r="WJ12" s="179"/>
      <c r="WK12" s="179"/>
      <c r="WL12" s="179"/>
      <c r="WM12" s="179"/>
      <c r="WN12" s="179"/>
      <c r="WO12" s="179"/>
      <c r="WP12" s="179"/>
      <c r="WQ12" s="179"/>
      <c r="WR12" s="179"/>
      <c r="WS12" s="182"/>
      <c r="WT12" s="34"/>
      <c r="WU12" s="181"/>
      <c r="WV12" s="179"/>
      <c r="WW12" s="179"/>
      <c r="WX12" s="179"/>
      <c r="WY12" s="179"/>
      <c r="WZ12" s="179"/>
      <c r="XA12" s="179"/>
      <c r="XB12" s="179"/>
      <c r="XC12" s="179"/>
      <c r="XD12" s="179"/>
      <c r="XE12" s="179"/>
      <c r="XF12" s="179"/>
      <c r="XG12" s="179"/>
      <c r="XH12" s="179"/>
      <c r="XI12" s="179"/>
      <c r="XJ12" s="179"/>
      <c r="XK12" s="179"/>
      <c r="XL12" s="179"/>
      <c r="XM12" s="179"/>
      <c r="XN12" s="179"/>
      <c r="XO12" s="182"/>
      <c r="XP12" s="34"/>
      <c r="XQ12" s="181"/>
      <c r="XR12" s="179"/>
      <c r="XS12" s="179"/>
      <c r="XT12" s="179"/>
      <c r="XU12" s="179"/>
      <c r="XV12" s="179"/>
      <c r="XW12" s="179"/>
      <c r="XX12" s="179"/>
      <c r="XY12" s="179"/>
      <c r="XZ12" s="179"/>
      <c r="YA12" s="179"/>
      <c r="YB12" s="179"/>
      <c r="YC12" s="179"/>
      <c r="YD12" s="179"/>
      <c r="YE12" s="179"/>
      <c r="YF12" s="179"/>
      <c r="YG12" s="179"/>
      <c r="YH12" s="179"/>
      <c r="YI12" s="179"/>
      <c r="YJ12" s="179"/>
      <c r="YK12" s="182"/>
      <c r="YM12" s="181"/>
      <c r="YN12" s="179"/>
      <c r="YO12" s="179"/>
      <c r="YP12" s="179"/>
      <c r="YQ12" s="179"/>
      <c r="YR12" s="179"/>
      <c r="YS12" s="179"/>
      <c r="YT12" s="179"/>
      <c r="YU12" s="179"/>
      <c r="YV12" s="179"/>
      <c r="YW12" s="179"/>
      <c r="YX12" s="179"/>
      <c r="YY12" s="179"/>
      <c r="YZ12" s="179"/>
      <c r="ZA12" s="179"/>
      <c r="ZB12" s="179"/>
      <c r="ZC12" s="179"/>
      <c r="ZD12" s="179"/>
      <c r="ZE12" s="179"/>
      <c r="ZF12" s="179"/>
      <c r="ZG12" s="182"/>
      <c r="ZI12" s="181"/>
      <c r="ZJ12" s="179"/>
      <c r="ZK12" s="179"/>
      <c r="ZL12" s="179"/>
      <c r="ZM12" s="179"/>
      <c r="ZN12" s="179"/>
      <c r="ZO12" s="179"/>
      <c r="ZP12" s="179"/>
      <c r="ZQ12" s="179"/>
      <c r="ZR12" s="179"/>
      <c r="ZS12" s="179"/>
      <c r="ZT12" s="179"/>
      <c r="ZU12" s="179"/>
      <c r="ZV12" s="179"/>
      <c r="ZW12" s="179"/>
      <c r="ZX12" s="179"/>
      <c r="ZY12" s="179"/>
      <c r="ZZ12" s="179"/>
      <c r="AAA12" s="179"/>
      <c r="AAB12" s="179"/>
      <c r="AAC12" s="182"/>
      <c r="AAD12" s="3"/>
      <c r="AAE12" s="181"/>
      <c r="AAF12" s="179"/>
      <c r="AAG12" s="179"/>
      <c r="AAH12" s="179"/>
      <c r="AAI12" s="179"/>
      <c r="AAJ12" s="179"/>
      <c r="AAK12" s="179"/>
      <c r="AAL12" s="179"/>
      <c r="AAM12" s="179"/>
      <c r="AAN12" s="179"/>
      <c r="AAO12" s="179"/>
      <c r="AAP12" s="179"/>
      <c r="AAQ12" s="179"/>
      <c r="AAR12" s="179"/>
      <c r="AAS12" s="179"/>
      <c r="AAT12" s="179"/>
      <c r="AAU12" s="179"/>
      <c r="AAV12" s="179"/>
      <c r="AAW12" s="179"/>
      <c r="AAX12" s="179"/>
      <c r="AAY12" s="182"/>
      <c r="ABA12" s="181"/>
      <c r="ABB12" s="179"/>
      <c r="ABC12" s="179"/>
      <c r="ABD12" s="179"/>
      <c r="ABE12" s="179"/>
      <c r="ABF12" s="179"/>
      <c r="ABG12" s="179"/>
      <c r="ABH12" s="179"/>
      <c r="ABI12" s="179"/>
      <c r="ABJ12" s="179"/>
      <c r="ABK12" s="179"/>
      <c r="ABL12" s="179"/>
      <c r="ABM12" s="179"/>
      <c r="ABN12" s="179"/>
      <c r="ABO12" s="179"/>
      <c r="ABP12" s="179"/>
      <c r="ABQ12" s="179"/>
      <c r="ABR12" s="179"/>
      <c r="ABS12" s="179"/>
      <c r="ABT12" s="179"/>
      <c r="ABU12" s="182"/>
      <c r="ABW12" s="181"/>
      <c r="ABX12" s="179"/>
      <c r="ABY12" s="179"/>
      <c r="ABZ12" s="179"/>
      <c r="ACA12" s="179"/>
      <c r="ACB12" s="179"/>
      <c r="ACC12" s="179"/>
      <c r="ACD12" s="179"/>
      <c r="ACE12" s="179"/>
      <c r="ACF12" s="179"/>
      <c r="ACG12" s="179"/>
      <c r="ACH12" s="179"/>
      <c r="ACI12" s="179"/>
      <c r="ACJ12" s="179"/>
      <c r="ACK12" s="179"/>
      <c r="ACL12" s="179"/>
      <c r="ACM12" s="179"/>
      <c r="ACN12" s="179"/>
      <c r="ACO12" s="179"/>
      <c r="ACP12" s="179"/>
      <c r="ACQ12" s="182"/>
      <c r="ACS12" s="181"/>
      <c r="ACT12" s="179"/>
      <c r="ACU12" s="179"/>
      <c r="ACV12" s="179"/>
      <c r="ACW12" s="179"/>
      <c r="ACX12" s="179"/>
      <c r="ACY12" s="179"/>
      <c r="ACZ12" s="179"/>
      <c r="ADA12" s="179"/>
      <c r="ADB12" s="179"/>
      <c r="ADC12" s="179"/>
      <c r="ADD12" s="179"/>
      <c r="ADE12" s="179"/>
      <c r="ADF12" s="179"/>
      <c r="ADG12" s="179"/>
      <c r="ADH12" s="179"/>
      <c r="ADI12" s="179"/>
      <c r="ADJ12" s="179"/>
      <c r="ADK12" s="179"/>
      <c r="ADL12" s="179"/>
      <c r="ADM12" s="182"/>
      <c r="ADO12" s="181"/>
      <c r="ADP12" s="179"/>
      <c r="ADQ12" s="179"/>
      <c r="ADR12" s="179"/>
      <c r="ADS12" s="179"/>
      <c r="ADT12" s="179"/>
      <c r="ADU12" s="179"/>
      <c r="ADV12" s="179"/>
      <c r="ADW12" s="179"/>
      <c r="ADX12" s="179"/>
      <c r="ADY12" s="179"/>
      <c r="ADZ12" s="179"/>
      <c r="AEA12" s="179"/>
      <c r="AEB12" s="179"/>
      <c r="AEC12" s="179"/>
      <c r="AED12" s="179"/>
      <c r="AEE12" s="179"/>
      <c r="AEF12" s="179"/>
      <c r="AEG12" s="179"/>
      <c r="AEH12" s="179"/>
      <c r="AEI12" s="182"/>
      <c r="AEK12" s="181"/>
      <c r="AEL12" s="179"/>
      <c r="AEM12" s="179"/>
      <c r="AEN12" s="179"/>
      <c r="AEO12" s="179"/>
      <c r="AEP12" s="179"/>
      <c r="AEQ12" s="179"/>
      <c r="AER12" s="179"/>
      <c r="AES12" s="179"/>
      <c r="AET12" s="179"/>
      <c r="AEU12" s="179"/>
      <c r="AEV12" s="179"/>
      <c r="AEW12" s="179"/>
      <c r="AEX12" s="179"/>
      <c r="AEY12" s="179"/>
      <c r="AEZ12" s="179"/>
      <c r="AFA12" s="179"/>
      <c r="AFB12" s="179"/>
      <c r="AFC12" s="179"/>
      <c r="AFD12" s="179"/>
      <c r="AFE12" s="182"/>
      <c r="AFG12" s="181"/>
      <c r="AFH12" s="179"/>
      <c r="AFI12" s="179"/>
      <c r="AFJ12" s="179"/>
      <c r="AFK12" s="179"/>
      <c r="AFL12" s="179"/>
      <c r="AFM12" s="179"/>
      <c r="AFN12" s="179"/>
      <c r="AFO12" s="179"/>
      <c r="AFP12" s="179"/>
      <c r="AFQ12" s="179"/>
      <c r="AFR12" s="179"/>
      <c r="AFS12" s="179"/>
      <c r="AFT12" s="179"/>
      <c r="AFU12" s="179"/>
      <c r="AFV12" s="179"/>
      <c r="AFW12" s="179"/>
      <c r="AFX12" s="179"/>
      <c r="AFY12" s="179"/>
      <c r="AFZ12" s="179"/>
      <c r="AGA12" s="182"/>
      <c r="AGC12" s="181"/>
      <c r="AGD12" s="179"/>
      <c r="AGE12" s="179"/>
      <c r="AGF12" s="179"/>
      <c r="AGG12" s="179"/>
      <c r="AGH12" s="179"/>
      <c r="AGI12" s="179"/>
      <c r="AGJ12" s="179"/>
      <c r="AGK12" s="179"/>
      <c r="AGL12" s="179"/>
      <c r="AGM12" s="179"/>
      <c r="AGN12" s="179"/>
      <c r="AGO12" s="179"/>
      <c r="AGP12" s="179"/>
      <c r="AGQ12" s="179"/>
      <c r="AGR12" s="179"/>
      <c r="AGS12" s="179"/>
      <c r="AGT12" s="179"/>
      <c r="AGU12" s="179"/>
      <c r="AGV12" s="179"/>
      <c r="AGW12" s="182"/>
      <c r="AGY12" s="181"/>
      <c r="AGZ12" s="179"/>
      <c r="AHA12" s="179"/>
      <c r="AHB12" s="179"/>
      <c r="AHC12" s="179"/>
      <c r="AHD12" s="179"/>
      <c r="AHE12" s="179"/>
      <c r="AHF12" s="179"/>
      <c r="AHG12" s="179"/>
      <c r="AHH12" s="179"/>
      <c r="AHI12" s="179"/>
      <c r="AHJ12" s="179"/>
      <c r="AHK12" s="179"/>
      <c r="AHL12" s="179"/>
      <c r="AHM12" s="179"/>
      <c r="AHN12" s="179"/>
      <c r="AHO12" s="179"/>
      <c r="AHP12" s="179"/>
      <c r="AHQ12" s="179"/>
      <c r="AHR12" s="179"/>
      <c r="AHS12" s="182"/>
      <c r="AHU12" s="181"/>
      <c r="AHV12" s="179"/>
      <c r="AHW12" s="179"/>
      <c r="AHX12" s="179"/>
      <c r="AHY12" s="179"/>
      <c r="AHZ12" s="179"/>
      <c r="AIA12" s="179"/>
      <c r="AIB12" s="179"/>
      <c r="AIC12" s="179"/>
      <c r="AID12" s="179"/>
      <c r="AIE12" s="179"/>
      <c r="AIF12" s="179"/>
      <c r="AIG12" s="179"/>
      <c r="AIH12" s="179"/>
      <c r="AII12" s="179"/>
      <c r="AIJ12" s="179"/>
      <c r="AIK12" s="179"/>
      <c r="AIL12" s="179"/>
      <c r="AIM12" s="179"/>
      <c r="AIN12" s="179"/>
      <c r="AIO12" s="182"/>
      <c r="AIQ12" s="181"/>
      <c r="AIR12" s="179"/>
      <c r="AIS12" s="179"/>
      <c r="AIT12" s="179"/>
      <c r="AIU12" s="179"/>
      <c r="AIV12" s="179"/>
      <c r="AIW12" s="179"/>
      <c r="AIX12" s="179"/>
      <c r="AIY12" s="179"/>
      <c r="AIZ12" s="179"/>
      <c r="AJA12" s="179"/>
      <c r="AJB12" s="179"/>
      <c r="AJC12" s="179"/>
      <c r="AJD12" s="179"/>
      <c r="AJE12" s="179"/>
      <c r="AJF12" s="179"/>
      <c r="AJG12" s="179"/>
      <c r="AJH12" s="179"/>
      <c r="AJI12" s="179"/>
      <c r="AJJ12" s="179"/>
      <c r="AJK12" s="182"/>
      <c r="AJM12" s="181"/>
      <c r="AJN12" s="179"/>
      <c r="AJO12" s="179"/>
      <c r="AJP12" s="179"/>
      <c r="AJQ12" s="179"/>
      <c r="AJR12" s="179"/>
      <c r="AJS12" s="179"/>
      <c r="AJT12" s="179"/>
      <c r="AJU12" s="179"/>
      <c r="AJV12" s="179"/>
      <c r="AJW12" s="179"/>
      <c r="AJX12" s="179"/>
      <c r="AJY12" s="179"/>
      <c r="AJZ12" s="179"/>
      <c r="AKA12" s="179"/>
      <c r="AKB12" s="179"/>
      <c r="AKC12" s="179"/>
      <c r="AKD12" s="179"/>
      <c r="AKE12" s="179"/>
      <c r="AKF12" s="179"/>
      <c r="AKG12" s="182"/>
      <c r="AKI12" s="181"/>
      <c r="AKJ12" s="179"/>
      <c r="AKK12" s="179"/>
      <c r="AKL12" s="179"/>
      <c r="AKM12" s="179"/>
      <c r="AKN12" s="179"/>
      <c r="AKO12" s="179"/>
      <c r="AKP12" s="179"/>
      <c r="AKQ12" s="179"/>
      <c r="AKR12" s="179"/>
      <c r="AKS12" s="179"/>
      <c r="AKT12" s="179"/>
      <c r="AKU12" s="179"/>
      <c r="AKV12" s="179"/>
      <c r="AKW12" s="179"/>
      <c r="AKX12" s="179"/>
      <c r="AKY12" s="179"/>
      <c r="AKZ12" s="179"/>
      <c r="ALA12" s="179"/>
      <c r="ALB12" s="179"/>
      <c r="ALC12" s="182"/>
      <c r="ALE12" s="181"/>
      <c r="ALF12" s="179"/>
      <c r="ALG12" s="179"/>
      <c r="ALH12" s="179"/>
      <c r="ALI12" s="179"/>
      <c r="ALJ12" s="179"/>
      <c r="ALK12" s="179"/>
      <c r="ALL12" s="179"/>
      <c r="ALM12" s="179"/>
      <c r="ALN12" s="179"/>
      <c r="ALO12" s="179"/>
      <c r="ALP12" s="179"/>
      <c r="ALQ12" s="179"/>
      <c r="ALR12" s="179"/>
      <c r="ALS12" s="179"/>
      <c r="ALT12" s="179"/>
      <c r="ALU12" s="179"/>
      <c r="ALV12" s="179"/>
      <c r="ALW12" s="179"/>
      <c r="ALX12" s="179"/>
      <c r="ALY12" s="182"/>
      <c r="AMA12" s="181"/>
      <c r="AMB12" s="179"/>
      <c r="AMC12" s="179"/>
      <c r="AMD12" s="179"/>
      <c r="AME12" s="179"/>
      <c r="AMF12" s="179"/>
      <c r="AMG12" s="179"/>
      <c r="AMH12" s="179"/>
      <c r="AMI12" s="179"/>
      <c r="AMJ12" s="179"/>
      <c r="AMK12" s="179"/>
      <c r="AML12" s="179"/>
      <c r="AMM12" s="179"/>
      <c r="AMN12" s="179"/>
      <c r="AMO12" s="179"/>
      <c r="AMP12" s="179"/>
      <c r="AMQ12" s="179"/>
      <c r="AMR12" s="179"/>
      <c r="AMS12" s="179"/>
      <c r="AMT12" s="179"/>
      <c r="AMU12" s="182"/>
      <c r="AMW12" s="181"/>
      <c r="AMX12" s="179"/>
      <c r="AMY12" s="179"/>
      <c r="AMZ12" s="179"/>
      <c r="ANA12" s="179"/>
      <c r="ANB12" s="179"/>
      <c r="ANC12" s="179"/>
      <c r="AND12" s="179"/>
      <c r="ANE12" s="179"/>
      <c r="ANF12" s="179"/>
      <c r="ANG12" s="179"/>
      <c r="ANH12" s="179"/>
      <c r="ANI12" s="179"/>
      <c r="ANJ12" s="179"/>
      <c r="ANK12" s="179"/>
      <c r="ANL12" s="179"/>
      <c r="ANM12" s="179"/>
      <c r="ANN12" s="179"/>
      <c r="ANO12" s="179"/>
      <c r="ANP12" s="179"/>
      <c r="ANQ12" s="182"/>
      <c r="ANS12" s="181"/>
      <c r="ANT12" s="179"/>
      <c r="ANU12" s="179"/>
      <c r="ANV12" s="179"/>
      <c r="ANW12" s="179"/>
      <c r="ANX12" s="179"/>
      <c r="ANY12" s="179"/>
      <c r="ANZ12" s="179"/>
      <c r="AOA12" s="179"/>
      <c r="AOB12" s="179"/>
      <c r="AOC12" s="179"/>
      <c r="AOD12" s="179"/>
      <c r="AOE12" s="179"/>
      <c r="AOF12" s="179"/>
      <c r="AOG12" s="179"/>
      <c r="AOH12" s="179"/>
      <c r="AOI12" s="179"/>
      <c r="AOJ12" s="179"/>
      <c r="AOK12" s="179"/>
      <c r="AOL12" s="179"/>
      <c r="AOM12" s="182"/>
      <c r="AOO12" s="181"/>
      <c r="AOP12" s="179"/>
      <c r="AOQ12" s="179"/>
      <c r="AOR12" s="179"/>
      <c r="AOS12" s="179"/>
      <c r="AOT12" s="179"/>
      <c r="AOU12" s="179"/>
      <c r="AOV12" s="179"/>
      <c r="AOW12" s="179"/>
      <c r="AOX12" s="179"/>
      <c r="AOY12" s="179"/>
      <c r="AOZ12" s="179"/>
      <c r="APA12" s="179"/>
      <c r="APB12" s="179"/>
      <c r="APC12" s="179"/>
      <c r="APD12" s="179"/>
      <c r="APE12" s="179"/>
      <c r="APF12" s="179"/>
      <c r="APG12" s="179"/>
      <c r="APH12" s="179"/>
      <c r="API12" s="182"/>
    </row>
    <row r="13" spans="1:1101" s="139" customFormat="1">
      <c r="A13" s="174" t="s">
        <v>891</v>
      </c>
      <c r="B13" s="175" t="s">
        <v>206</v>
      </c>
      <c r="C13" s="169">
        <v>5</v>
      </c>
      <c r="D13" s="170">
        <v>7</v>
      </c>
      <c r="E13" s="170">
        <v>30</v>
      </c>
      <c r="F13" s="170">
        <v>30</v>
      </c>
      <c r="G13" s="170">
        <v>0</v>
      </c>
      <c r="H13" s="170">
        <v>2</v>
      </c>
      <c r="I13" s="170">
        <v>0</v>
      </c>
      <c r="J13" s="170">
        <v>0</v>
      </c>
      <c r="K13" s="170">
        <v>0</v>
      </c>
      <c r="L13" s="170">
        <v>0</v>
      </c>
      <c r="M13" s="170">
        <v>0</v>
      </c>
      <c r="N13" s="170">
        <v>0</v>
      </c>
      <c r="O13" s="170">
        <v>0</v>
      </c>
      <c r="P13" s="170">
        <v>0</v>
      </c>
      <c r="Q13" s="170">
        <v>0</v>
      </c>
      <c r="R13" s="170">
        <v>0</v>
      </c>
      <c r="S13" s="170">
        <v>0</v>
      </c>
      <c r="T13" s="170">
        <v>0</v>
      </c>
      <c r="U13" s="170">
        <v>0</v>
      </c>
      <c r="V13" s="170">
        <v>0</v>
      </c>
      <c r="W13" s="171">
        <v>0</v>
      </c>
      <c r="X13" s="34"/>
      <c r="Y13" s="169">
        <v>0</v>
      </c>
      <c r="Z13" s="170">
        <v>20</v>
      </c>
      <c r="AA13" s="170">
        <v>20</v>
      </c>
      <c r="AB13" s="170">
        <v>20</v>
      </c>
      <c r="AC13" s="170">
        <v>15</v>
      </c>
      <c r="AD13" s="170">
        <v>0</v>
      </c>
      <c r="AE13" s="170">
        <v>0</v>
      </c>
      <c r="AF13" s="170">
        <v>2</v>
      </c>
      <c r="AG13" s="170">
        <v>0</v>
      </c>
      <c r="AH13" s="170">
        <v>0</v>
      </c>
      <c r="AI13" s="170">
        <v>0</v>
      </c>
      <c r="AJ13" s="170">
        <v>0</v>
      </c>
      <c r="AK13" s="170">
        <v>0</v>
      </c>
      <c r="AL13" s="170">
        <v>0</v>
      </c>
      <c r="AM13" s="170">
        <v>0</v>
      </c>
      <c r="AN13" s="170">
        <v>0</v>
      </c>
      <c r="AO13" s="170">
        <v>0</v>
      </c>
      <c r="AP13" s="170">
        <v>0</v>
      </c>
      <c r="AQ13" s="170">
        <v>0</v>
      </c>
      <c r="AR13" s="170">
        <v>0</v>
      </c>
      <c r="AS13" s="171">
        <v>0</v>
      </c>
      <c r="AT13" s="34"/>
      <c r="AU13" s="169">
        <v>0</v>
      </c>
      <c r="AV13" s="170">
        <v>12</v>
      </c>
      <c r="AW13" s="170">
        <v>7</v>
      </c>
      <c r="AX13" s="170">
        <v>7</v>
      </c>
      <c r="AY13" s="170">
        <v>10</v>
      </c>
      <c r="AZ13" s="170">
        <v>0</v>
      </c>
      <c r="BA13" s="170">
        <v>2</v>
      </c>
      <c r="BB13" s="170">
        <v>2</v>
      </c>
      <c r="BC13" s="170">
        <v>0</v>
      </c>
      <c r="BD13" s="170">
        <v>0</v>
      </c>
      <c r="BE13" s="170">
        <v>0</v>
      </c>
      <c r="BF13" s="170">
        <v>0</v>
      </c>
      <c r="BG13" s="170">
        <v>0</v>
      </c>
      <c r="BH13" s="170">
        <v>0</v>
      </c>
      <c r="BI13" s="170">
        <v>0</v>
      </c>
      <c r="BJ13" s="170">
        <v>0</v>
      </c>
      <c r="BK13" s="170">
        <v>0</v>
      </c>
      <c r="BL13" s="170">
        <v>0</v>
      </c>
      <c r="BM13" s="170">
        <v>0</v>
      </c>
      <c r="BN13" s="170">
        <v>0</v>
      </c>
      <c r="BO13" s="171">
        <v>0</v>
      </c>
      <c r="BP13" s="34"/>
      <c r="BQ13" s="169">
        <v>0</v>
      </c>
      <c r="BR13" s="170">
        <v>12</v>
      </c>
      <c r="BS13" s="170">
        <v>5</v>
      </c>
      <c r="BT13" s="170">
        <v>5</v>
      </c>
      <c r="BU13" s="170">
        <v>7</v>
      </c>
      <c r="BV13" s="170">
        <v>0</v>
      </c>
      <c r="BW13" s="170">
        <v>2</v>
      </c>
      <c r="BX13" s="170">
        <v>2</v>
      </c>
      <c r="BY13" s="170">
        <v>0</v>
      </c>
      <c r="BZ13" s="170">
        <v>0</v>
      </c>
      <c r="CA13" s="170">
        <v>0</v>
      </c>
      <c r="CB13" s="170">
        <v>0</v>
      </c>
      <c r="CC13" s="170">
        <v>0</v>
      </c>
      <c r="CD13" s="170">
        <v>0</v>
      </c>
      <c r="CE13" s="170">
        <v>0</v>
      </c>
      <c r="CF13" s="170">
        <v>0</v>
      </c>
      <c r="CG13" s="170">
        <v>0</v>
      </c>
      <c r="CH13" s="170">
        <v>0</v>
      </c>
      <c r="CI13" s="170">
        <v>0</v>
      </c>
      <c r="CJ13" s="170">
        <v>0</v>
      </c>
      <c r="CK13" s="171">
        <v>0</v>
      </c>
      <c r="CL13" s="34"/>
      <c r="CM13" s="169">
        <v>0</v>
      </c>
      <c r="CN13" s="170">
        <v>0</v>
      </c>
      <c r="CO13" s="170">
        <v>118</v>
      </c>
      <c r="CP13" s="170">
        <v>118</v>
      </c>
      <c r="CQ13" s="170">
        <v>0</v>
      </c>
      <c r="CR13" s="170">
        <v>0</v>
      </c>
      <c r="CS13" s="170">
        <v>2</v>
      </c>
      <c r="CT13" s="170">
        <v>2</v>
      </c>
      <c r="CU13" s="170">
        <v>0</v>
      </c>
      <c r="CV13" s="170">
        <v>0</v>
      </c>
      <c r="CW13" s="170">
        <v>0</v>
      </c>
      <c r="CX13" s="170">
        <v>0</v>
      </c>
      <c r="CY13" s="170">
        <v>0</v>
      </c>
      <c r="CZ13" s="170">
        <v>0</v>
      </c>
      <c r="DA13" s="170">
        <v>0</v>
      </c>
      <c r="DB13" s="170">
        <v>0</v>
      </c>
      <c r="DC13" s="170">
        <v>0</v>
      </c>
      <c r="DD13" s="170">
        <v>0</v>
      </c>
      <c r="DE13" s="170">
        <v>0</v>
      </c>
      <c r="DF13" s="170">
        <v>0</v>
      </c>
      <c r="DG13" s="171">
        <v>0</v>
      </c>
      <c r="DH13" s="34"/>
      <c r="DI13" s="169">
        <v>30</v>
      </c>
      <c r="DJ13" s="170">
        <v>30</v>
      </c>
      <c r="DK13" s="170">
        <v>30</v>
      </c>
      <c r="DL13" s="170">
        <v>30</v>
      </c>
      <c r="DM13" s="170">
        <v>0</v>
      </c>
      <c r="DN13" s="170">
        <v>0</v>
      </c>
      <c r="DO13" s="170">
        <v>2</v>
      </c>
      <c r="DP13" s="170">
        <v>2</v>
      </c>
      <c r="DQ13" s="170">
        <v>0</v>
      </c>
      <c r="DR13" s="170">
        <v>0</v>
      </c>
      <c r="DS13" s="170">
        <v>0</v>
      </c>
      <c r="DT13" s="170">
        <v>0</v>
      </c>
      <c r="DU13" s="170">
        <v>0</v>
      </c>
      <c r="DV13" s="170">
        <v>0</v>
      </c>
      <c r="DW13" s="170">
        <v>0</v>
      </c>
      <c r="DX13" s="170">
        <v>0</v>
      </c>
      <c r="DY13" s="170">
        <v>0</v>
      </c>
      <c r="DZ13" s="170">
        <v>0</v>
      </c>
      <c r="EA13" s="170">
        <v>0</v>
      </c>
      <c r="EB13" s="170">
        <v>0</v>
      </c>
      <c r="EC13" s="171">
        <v>0</v>
      </c>
      <c r="EE13" s="169">
        <v>45</v>
      </c>
      <c r="EF13" s="170">
        <v>45</v>
      </c>
      <c r="EG13" s="170">
        <v>50</v>
      </c>
      <c r="EH13" s="170">
        <v>50</v>
      </c>
      <c r="EI13" s="170">
        <v>0</v>
      </c>
      <c r="EJ13" s="170">
        <v>0</v>
      </c>
      <c r="EK13" s="170">
        <v>10</v>
      </c>
      <c r="EL13" s="170">
        <v>0</v>
      </c>
      <c r="EM13" s="170">
        <v>0</v>
      </c>
      <c r="EN13" s="170">
        <v>0</v>
      </c>
      <c r="EO13" s="170">
        <v>0</v>
      </c>
      <c r="EP13" s="170">
        <v>0</v>
      </c>
      <c r="EQ13" s="170">
        <v>0</v>
      </c>
      <c r="ER13" s="170">
        <v>0</v>
      </c>
      <c r="ES13" s="170">
        <v>0</v>
      </c>
      <c r="ET13" s="170">
        <v>0</v>
      </c>
      <c r="EU13" s="170">
        <v>0</v>
      </c>
      <c r="EV13" s="170">
        <v>0</v>
      </c>
      <c r="EW13" s="170">
        <v>0</v>
      </c>
      <c r="EX13" s="170">
        <v>0</v>
      </c>
      <c r="EY13" s="171">
        <v>0</v>
      </c>
      <c r="EZ13" s="34"/>
      <c r="FA13" s="169">
        <v>0</v>
      </c>
      <c r="FB13" s="170">
        <v>0</v>
      </c>
      <c r="FC13" s="170">
        <v>20</v>
      </c>
      <c r="FD13" s="170">
        <v>20</v>
      </c>
      <c r="FE13" s="170">
        <v>0</v>
      </c>
      <c r="FF13" s="170">
        <v>0</v>
      </c>
      <c r="FG13" s="170">
        <v>0</v>
      </c>
      <c r="FH13" s="170">
        <v>0</v>
      </c>
      <c r="FI13" s="170">
        <v>0</v>
      </c>
      <c r="FJ13" s="170">
        <v>0</v>
      </c>
      <c r="FK13" s="170">
        <v>0</v>
      </c>
      <c r="FL13" s="170">
        <v>0</v>
      </c>
      <c r="FM13" s="170">
        <v>0</v>
      </c>
      <c r="FN13" s="170">
        <v>0</v>
      </c>
      <c r="FO13" s="170">
        <v>0</v>
      </c>
      <c r="FP13" s="170">
        <v>0</v>
      </c>
      <c r="FQ13" s="170">
        <v>0</v>
      </c>
      <c r="FR13" s="170">
        <v>0</v>
      </c>
      <c r="FS13" s="170">
        <v>0</v>
      </c>
      <c r="FT13" s="170">
        <v>0</v>
      </c>
      <c r="FU13" s="171">
        <v>0</v>
      </c>
      <c r="FV13" s="173"/>
      <c r="FW13" s="169">
        <v>0</v>
      </c>
      <c r="FX13" s="170">
        <v>15</v>
      </c>
      <c r="FY13" s="170">
        <v>30</v>
      </c>
      <c r="FZ13" s="170">
        <v>30</v>
      </c>
      <c r="GA13" s="170">
        <v>0</v>
      </c>
      <c r="GB13" s="170">
        <v>0</v>
      </c>
      <c r="GC13" s="170">
        <v>0</v>
      </c>
      <c r="GD13" s="170">
        <v>0</v>
      </c>
      <c r="GE13" s="170">
        <v>0</v>
      </c>
      <c r="GF13" s="170">
        <v>0</v>
      </c>
      <c r="GG13" s="170">
        <v>0</v>
      </c>
      <c r="GH13" s="170">
        <v>0</v>
      </c>
      <c r="GI13" s="170">
        <v>0</v>
      </c>
      <c r="GJ13" s="170">
        <v>0</v>
      </c>
      <c r="GK13" s="170">
        <v>0</v>
      </c>
      <c r="GL13" s="170">
        <v>0</v>
      </c>
      <c r="GM13" s="170">
        <v>0</v>
      </c>
      <c r="GN13" s="170">
        <v>0</v>
      </c>
      <c r="GO13" s="170">
        <v>0</v>
      </c>
      <c r="GP13" s="170">
        <v>0</v>
      </c>
      <c r="GQ13" s="171">
        <v>0</v>
      </c>
      <c r="GR13" s="34"/>
      <c r="GS13" s="169">
        <v>5</v>
      </c>
      <c r="GT13" s="170">
        <v>5</v>
      </c>
      <c r="GU13" s="170">
        <v>0</v>
      </c>
      <c r="GV13" s="170">
        <v>15</v>
      </c>
      <c r="GW13" s="170">
        <v>0</v>
      </c>
      <c r="GX13" s="170">
        <v>0</v>
      </c>
      <c r="GY13" s="170">
        <v>0</v>
      </c>
      <c r="GZ13" s="170">
        <v>0</v>
      </c>
      <c r="HA13" s="170">
        <v>0</v>
      </c>
      <c r="HB13" s="170">
        <v>0</v>
      </c>
      <c r="HC13" s="170">
        <v>0</v>
      </c>
      <c r="HD13" s="170">
        <v>0</v>
      </c>
      <c r="HE13" s="170">
        <v>0</v>
      </c>
      <c r="HF13" s="170">
        <v>0</v>
      </c>
      <c r="HG13" s="170">
        <v>0</v>
      </c>
      <c r="HH13" s="170">
        <v>0</v>
      </c>
      <c r="HI13" s="170">
        <v>0</v>
      </c>
      <c r="HJ13" s="170">
        <v>0</v>
      </c>
      <c r="HK13" s="170">
        <v>0</v>
      </c>
      <c r="HL13" s="170">
        <v>0</v>
      </c>
      <c r="HM13" s="171">
        <v>0</v>
      </c>
      <c r="HN13" s="34"/>
      <c r="HO13" s="169">
        <v>0</v>
      </c>
      <c r="HP13" s="170">
        <v>0</v>
      </c>
      <c r="HQ13" s="170">
        <v>0</v>
      </c>
      <c r="HR13" s="170">
        <v>5</v>
      </c>
      <c r="HS13" s="170">
        <v>0</v>
      </c>
      <c r="HT13" s="170">
        <v>0</v>
      </c>
      <c r="HU13" s="170">
        <v>0</v>
      </c>
      <c r="HV13" s="170">
        <v>1</v>
      </c>
      <c r="HW13" s="170">
        <v>0</v>
      </c>
      <c r="HX13" s="170">
        <v>0</v>
      </c>
      <c r="HY13" s="170">
        <v>0</v>
      </c>
      <c r="HZ13" s="170">
        <v>0</v>
      </c>
      <c r="IA13" s="170">
        <v>0</v>
      </c>
      <c r="IB13" s="170">
        <v>0</v>
      </c>
      <c r="IC13" s="170">
        <v>0</v>
      </c>
      <c r="ID13" s="170">
        <v>0</v>
      </c>
      <c r="IE13" s="170">
        <v>0</v>
      </c>
      <c r="IF13" s="170">
        <v>0</v>
      </c>
      <c r="IG13" s="170">
        <v>0</v>
      </c>
      <c r="IH13" s="170">
        <v>0</v>
      </c>
      <c r="II13" s="171">
        <v>0</v>
      </c>
      <c r="IJ13" s="34"/>
      <c r="IK13" s="169">
        <v>0</v>
      </c>
      <c r="IL13" s="170">
        <v>10</v>
      </c>
      <c r="IM13" s="170">
        <v>20</v>
      </c>
      <c r="IN13" s="170">
        <v>20</v>
      </c>
      <c r="IO13" s="170">
        <v>10</v>
      </c>
      <c r="IP13" s="170">
        <v>2</v>
      </c>
      <c r="IQ13" s="170">
        <v>3</v>
      </c>
      <c r="IR13" s="170">
        <v>3</v>
      </c>
      <c r="IS13" s="170">
        <v>0</v>
      </c>
      <c r="IT13" s="170">
        <v>0</v>
      </c>
      <c r="IU13" s="170">
        <v>0</v>
      </c>
      <c r="IV13" s="170">
        <v>0</v>
      </c>
      <c r="IW13" s="170">
        <v>0</v>
      </c>
      <c r="IX13" s="170">
        <v>0</v>
      </c>
      <c r="IY13" s="170">
        <v>0</v>
      </c>
      <c r="IZ13" s="170">
        <v>0</v>
      </c>
      <c r="JA13" s="170">
        <v>0</v>
      </c>
      <c r="JB13" s="170">
        <v>0</v>
      </c>
      <c r="JC13" s="170">
        <v>0</v>
      </c>
      <c r="JD13" s="170">
        <v>0</v>
      </c>
      <c r="JE13" s="171">
        <v>0</v>
      </c>
      <c r="JG13" s="169">
        <v>0</v>
      </c>
      <c r="JH13" s="170">
        <v>5</v>
      </c>
      <c r="JI13" s="170">
        <v>0</v>
      </c>
      <c r="JJ13" s="170">
        <v>0</v>
      </c>
      <c r="JK13" s="170">
        <v>5</v>
      </c>
      <c r="JL13" s="170">
        <v>0</v>
      </c>
      <c r="JM13" s="170">
        <v>0</v>
      </c>
      <c r="JN13" s="170">
        <v>0</v>
      </c>
      <c r="JO13" s="170">
        <v>0</v>
      </c>
      <c r="JP13" s="170">
        <v>0</v>
      </c>
      <c r="JQ13" s="170">
        <v>0</v>
      </c>
      <c r="JR13" s="170">
        <v>0</v>
      </c>
      <c r="JS13" s="170">
        <v>0</v>
      </c>
      <c r="JT13" s="170">
        <v>0</v>
      </c>
      <c r="JU13" s="170">
        <v>0</v>
      </c>
      <c r="JV13" s="170">
        <v>0</v>
      </c>
      <c r="JW13" s="170">
        <v>0</v>
      </c>
      <c r="JX13" s="170">
        <v>0</v>
      </c>
      <c r="JY13" s="170">
        <v>0</v>
      </c>
      <c r="JZ13" s="170">
        <v>0</v>
      </c>
      <c r="KA13" s="171">
        <v>0</v>
      </c>
      <c r="KB13" s="34"/>
      <c r="KC13" s="169">
        <v>5</v>
      </c>
      <c r="KD13" s="170">
        <v>8</v>
      </c>
      <c r="KE13" s="170">
        <v>15</v>
      </c>
      <c r="KF13" s="170">
        <v>15</v>
      </c>
      <c r="KG13" s="170">
        <v>0</v>
      </c>
      <c r="KH13" s="170">
        <v>0</v>
      </c>
      <c r="KI13" s="170">
        <v>0</v>
      </c>
      <c r="KJ13" s="170">
        <v>0</v>
      </c>
      <c r="KK13" s="170">
        <v>0</v>
      </c>
      <c r="KL13" s="170">
        <v>0</v>
      </c>
      <c r="KM13" s="170">
        <v>0</v>
      </c>
      <c r="KN13" s="170">
        <v>0</v>
      </c>
      <c r="KO13" s="170">
        <v>0</v>
      </c>
      <c r="KP13" s="170">
        <v>0</v>
      </c>
      <c r="KQ13" s="170">
        <v>0</v>
      </c>
      <c r="KR13" s="170">
        <v>0</v>
      </c>
      <c r="KS13" s="170">
        <v>0</v>
      </c>
      <c r="KT13" s="170">
        <v>0</v>
      </c>
      <c r="KU13" s="170">
        <v>0</v>
      </c>
      <c r="KV13" s="170">
        <v>0</v>
      </c>
      <c r="KW13" s="171">
        <v>0</v>
      </c>
      <c r="KX13" s="34"/>
      <c r="KY13" s="169">
        <v>30</v>
      </c>
      <c r="KZ13" s="170">
        <v>30</v>
      </c>
      <c r="LA13" s="170">
        <v>25</v>
      </c>
      <c r="LB13" s="170">
        <v>25</v>
      </c>
      <c r="LC13" s="170">
        <v>20</v>
      </c>
      <c r="LD13" s="170">
        <v>0</v>
      </c>
      <c r="LE13" s="170">
        <v>0</v>
      </c>
      <c r="LF13" s="170">
        <v>0</v>
      </c>
      <c r="LG13" s="170">
        <v>0</v>
      </c>
      <c r="LH13" s="170">
        <v>0</v>
      </c>
      <c r="LI13" s="170">
        <v>0</v>
      </c>
      <c r="LJ13" s="170">
        <v>0</v>
      </c>
      <c r="LK13" s="170">
        <v>0</v>
      </c>
      <c r="LL13" s="170">
        <v>0</v>
      </c>
      <c r="LM13" s="170">
        <v>0</v>
      </c>
      <c r="LN13" s="170">
        <v>0</v>
      </c>
      <c r="LO13" s="170">
        <v>0</v>
      </c>
      <c r="LP13" s="170">
        <v>0</v>
      </c>
      <c r="LQ13" s="170">
        <v>0</v>
      </c>
      <c r="LR13" s="170">
        <v>0</v>
      </c>
      <c r="LS13" s="171">
        <v>0</v>
      </c>
      <c r="LT13" s="3"/>
      <c r="LU13" s="169">
        <v>172</v>
      </c>
      <c r="LV13" s="170">
        <v>190</v>
      </c>
      <c r="LW13" s="170">
        <v>172</v>
      </c>
      <c r="LX13" s="170">
        <v>172</v>
      </c>
      <c r="LY13" s="170">
        <v>0</v>
      </c>
      <c r="LZ13" s="170">
        <v>0</v>
      </c>
      <c r="MA13" s="170">
        <v>10</v>
      </c>
      <c r="MB13" s="170">
        <v>0</v>
      </c>
      <c r="MC13" s="170">
        <v>0</v>
      </c>
      <c r="MD13" s="170">
        <v>0</v>
      </c>
      <c r="ME13" s="170">
        <v>0</v>
      </c>
      <c r="MF13" s="170">
        <v>0</v>
      </c>
      <c r="MG13" s="170">
        <v>0</v>
      </c>
      <c r="MH13" s="170">
        <v>0</v>
      </c>
      <c r="MI13" s="170">
        <v>0</v>
      </c>
      <c r="MJ13" s="170">
        <v>0</v>
      </c>
      <c r="MK13" s="170">
        <v>0</v>
      </c>
      <c r="ML13" s="170">
        <v>0</v>
      </c>
      <c r="MM13" s="170">
        <v>0</v>
      </c>
      <c r="MN13" s="170">
        <v>0</v>
      </c>
      <c r="MO13" s="171">
        <v>0</v>
      </c>
      <c r="MP13" s="34"/>
      <c r="MQ13" s="169">
        <v>60</v>
      </c>
      <c r="MR13" s="170">
        <v>80</v>
      </c>
      <c r="MS13" s="170">
        <v>60</v>
      </c>
      <c r="MT13" s="170">
        <v>60</v>
      </c>
      <c r="MU13" s="170">
        <v>0</v>
      </c>
      <c r="MV13" s="170">
        <v>0</v>
      </c>
      <c r="MW13" s="170">
        <v>5</v>
      </c>
      <c r="MX13" s="170">
        <v>0</v>
      </c>
      <c r="MY13" s="170">
        <v>0</v>
      </c>
      <c r="MZ13" s="170">
        <v>0</v>
      </c>
      <c r="NA13" s="170">
        <v>0</v>
      </c>
      <c r="NB13" s="170">
        <v>0</v>
      </c>
      <c r="NC13" s="170">
        <v>0</v>
      </c>
      <c r="ND13" s="170">
        <v>0</v>
      </c>
      <c r="NE13" s="170">
        <v>0</v>
      </c>
      <c r="NF13" s="170">
        <v>0</v>
      </c>
      <c r="NG13" s="170">
        <v>0</v>
      </c>
      <c r="NH13" s="170">
        <v>0</v>
      </c>
      <c r="NI13" s="170">
        <v>0</v>
      </c>
      <c r="NJ13" s="170">
        <v>0</v>
      </c>
      <c r="NK13" s="171">
        <v>0</v>
      </c>
      <c r="NL13" s="3"/>
      <c r="NM13" s="169">
        <v>0</v>
      </c>
      <c r="NN13" s="170">
        <v>15</v>
      </c>
      <c r="NO13" s="170">
        <v>20</v>
      </c>
      <c r="NP13" s="170">
        <v>20</v>
      </c>
      <c r="NQ13" s="170">
        <v>15</v>
      </c>
      <c r="NR13" s="170">
        <v>0</v>
      </c>
      <c r="NS13" s="170">
        <v>7</v>
      </c>
      <c r="NT13" s="170">
        <v>7</v>
      </c>
      <c r="NU13" s="170">
        <v>0</v>
      </c>
      <c r="NV13" s="170">
        <v>0</v>
      </c>
      <c r="NW13" s="170">
        <v>0</v>
      </c>
      <c r="NX13" s="170">
        <v>0</v>
      </c>
      <c r="NY13" s="170">
        <v>0</v>
      </c>
      <c r="NZ13" s="170">
        <v>0</v>
      </c>
      <c r="OA13" s="170">
        <v>0</v>
      </c>
      <c r="OB13" s="170">
        <v>0</v>
      </c>
      <c r="OC13" s="170">
        <v>0</v>
      </c>
      <c r="OD13" s="170">
        <v>0</v>
      </c>
      <c r="OE13" s="170">
        <v>0</v>
      </c>
      <c r="OF13" s="170">
        <v>0</v>
      </c>
      <c r="OG13" s="171">
        <v>0</v>
      </c>
      <c r="OI13" s="169">
        <v>0</v>
      </c>
      <c r="OJ13" s="170">
        <v>10</v>
      </c>
      <c r="OK13" s="170">
        <v>15</v>
      </c>
      <c r="OL13" s="170">
        <v>0</v>
      </c>
      <c r="OM13" s="170">
        <v>10</v>
      </c>
      <c r="ON13" s="170">
        <v>3</v>
      </c>
      <c r="OO13" s="170">
        <v>3</v>
      </c>
      <c r="OP13" s="170">
        <v>0</v>
      </c>
      <c r="OQ13" s="170">
        <v>0</v>
      </c>
      <c r="OR13" s="170">
        <v>0</v>
      </c>
      <c r="OS13" s="170">
        <v>0</v>
      </c>
      <c r="OT13" s="170">
        <v>0</v>
      </c>
      <c r="OU13" s="170">
        <v>0</v>
      </c>
      <c r="OV13" s="170">
        <v>0</v>
      </c>
      <c r="OW13" s="170">
        <v>0</v>
      </c>
      <c r="OX13" s="170">
        <v>0</v>
      </c>
      <c r="OY13" s="170">
        <v>0</v>
      </c>
      <c r="OZ13" s="170">
        <v>0</v>
      </c>
      <c r="PA13" s="170">
        <v>0</v>
      </c>
      <c r="PB13" s="170">
        <v>0</v>
      </c>
      <c r="PC13" s="171">
        <v>0</v>
      </c>
      <c r="PD13" s="34"/>
      <c r="PE13" s="169">
        <v>0</v>
      </c>
      <c r="PF13" s="170">
        <v>0</v>
      </c>
      <c r="PG13" s="170">
        <v>0</v>
      </c>
      <c r="PH13" s="170">
        <v>20</v>
      </c>
      <c r="PI13" s="170">
        <v>0</v>
      </c>
      <c r="PJ13" s="170">
        <v>0</v>
      </c>
      <c r="PK13" s="170">
        <v>0</v>
      </c>
      <c r="PL13" s="170">
        <v>0</v>
      </c>
      <c r="PM13" s="170">
        <v>0</v>
      </c>
      <c r="PN13" s="170">
        <v>0</v>
      </c>
      <c r="PO13" s="170">
        <v>0</v>
      </c>
      <c r="PP13" s="170">
        <v>0</v>
      </c>
      <c r="PQ13" s="170">
        <v>0</v>
      </c>
      <c r="PR13" s="170">
        <v>0</v>
      </c>
      <c r="PS13" s="170">
        <v>0</v>
      </c>
      <c r="PT13" s="170">
        <v>0</v>
      </c>
      <c r="PU13" s="170">
        <v>0</v>
      </c>
      <c r="PV13" s="170">
        <v>0</v>
      </c>
      <c r="PW13" s="170">
        <v>0</v>
      </c>
      <c r="PX13" s="170">
        <v>0</v>
      </c>
      <c r="PY13" s="171">
        <v>0</v>
      </c>
      <c r="PZ13" s="34"/>
      <c r="QA13" s="169">
        <v>0</v>
      </c>
      <c r="QB13" s="170">
        <v>0</v>
      </c>
      <c r="QC13" s="170">
        <v>0</v>
      </c>
      <c r="QD13" s="170">
        <v>35</v>
      </c>
      <c r="QE13" s="170">
        <v>0</v>
      </c>
      <c r="QF13" s="170">
        <v>0</v>
      </c>
      <c r="QG13" s="170">
        <v>0</v>
      </c>
      <c r="QH13" s="170">
        <v>0</v>
      </c>
      <c r="QI13" s="170">
        <v>0</v>
      </c>
      <c r="QJ13" s="170">
        <v>0</v>
      </c>
      <c r="QK13" s="170">
        <v>0</v>
      </c>
      <c r="QL13" s="170">
        <v>0</v>
      </c>
      <c r="QM13" s="170">
        <v>0</v>
      </c>
      <c r="QN13" s="170">
        <v>0</v>
      </c>
      <c r="QO13" s="170">
        <v>0</v>
      </c>
      <c r="QP13" s="170">
        <v>0</v>
      </c>
      <c r="QQ13" s="170">
        <v>0</v>
      </c>
      <c r="QR13" s="170">
        <v>0</v>
      </c>
      <c r="QS13" s="170">
        <v>0</v>
      </c>
      <c r="QT13" s="170">
        <v>0</v>
      </c>
      <c r="QU13" s="171">
        <v>0</v>
      </c>
      <c r="QV13" s="34"/>
      <c r="QW13" s="169">
        <v>0</v>
      </c>
      <c r="QX13" s="170">
        <v>20</v>
      </c>
      <c r="QY13" s="170">
        <v>0</v>
      </c>
      <c r="QZ13" s="170">
        <v>20</v>
      </c>
      <c r="RA13" s="170">
        <v>0</v>
      </c>
      <c r="RB13" s="170">
        <v>0</v>
      </c>
      <c r="RC13" s="170">
        <v>0</v>
      </c>
      <c r="RD13" s="170">
        <v>0</v>
      </c>
      <c r="RE13" s="170">
        <v>0</v>
      </c>
      <c r="RF13" s="170">
        <v>0</v>
      </c>
      <c r="RG13" s="170">
        <v>0</v>
      </c>
      <c r="RH13" s="170">
        <v>0</v>
      </c>
      <c r="RI13" s="170">
        <v>0</v>
      </c>
      <c r="RJ13" s="170">
        <v>0</v>
      </c>
      <c r="RK13" s="170">
        <v>0</v>
      </c>
      <c r="RL13" s="170">
        <v>0</v>
      </c>
      <c r="RM13" s="170">
        <v>0</v>
      </c>
      <c r="RN13" s="170">
        <v>0</v>
      </c>
      <c r="RO13" s="170">
        <v>0</v>
      </c>
      <c r="RP13" s="170">
        <v>0</v>
      </c>
      <c r="RQ13" s="171">
        <v>0</v>
      </c>
      <c r="RS13" s="169">
        <v>0</v>
      </c>
      <c r="RT13" s="170">
        <v>15</v>
      </c>
      <c r="RU13" s="170">
        <v>20</v>
      </c>
      <c r="RV13" s="170">
        <v>20</v>
      </c>
      <c r="RW13" s="170">
        <v>15</v>
      </c>
      <c r="RX13" s="170">
        <v>0</v>
      </c>
      <c r="RY13" s="170">
        <v>2</v>
      </c>
      <c r="RZ13" s="170">
        <v>2</v>
      </c>
      <c r="SA13" s="170">
        <v>0</v>
      </c>
      <c r="SB13" s="170">
        <v>0</v>
      </c>
      <c r="SC13" s="170">
        <v>0</v>
      </c>
      <c r="SD13" s="170">
        <v>0</v>
      </c>
      <c r="SE13" s="170">
        <v>0</v>
      </c>
      <c r="SF13" s="170">
        <v>0</v>
      </c>
      <c r="SG13" s="170">
        <v>0</v>
      </c>
      <c r="SH13" s="170">
        <v>0</v>
      </c>
      <c r="SI13" s="170">
        <v>0</v>
      </c>
      <c r="SJ13" s="170">
        <v>0</v>
      </c>
      <c r="SK13" s="170">
        <v>0</v>
      </c>
      <c r="SL13" s="170">
        <v>0</v>
      </c>
      <c r="SM13" s="171">
        <v>0</v>
      </c>
      <c r="SO13" s="169">
        <v>0</v>
      </c>
      <c r="SP13" s="170">
        <v>15</v>
      </c>
      <c r="SQ13" s="170">
        <v>0</v>
      </c>
      <c r="SR13" s="170">
        <v>15</v>
      </c>
      <c r="SS13" s="170">
        <v>15</v>
      </c>
      <c r="ST13" s="170">
        <v>0</v>
      </c>
      <c r="SU13" s="170">
        <v>1.5</v>
      </c>
      <c r="SV13" s="170">
        <v>1.5</v>
      </c>
      <c r="SW13" s="170">
        <v>0</v>
      </c>
      <c r="SX13" s="170">
        <v>0</v>
      </c>
      <c r="SY13" s="170">
        <v>0</v>
      </c>
      <c r="SZ13" s="170">
        <v>0</v>
      </c>
      <c r="TA13" s="170">
        <v>0</v>
      </c>
      <c r="TB13" s="170">
        <v>0</v>
      </c>
      <c r="TC13" s="170">
        <v>0</v>
      </c>
      <c r="TD13" s="170">
        <v>0</v>
      </c>
      <c r="TE13" s="170">
        <v>0</v>
      </c>
      <c r="TF13" s="170">
        <v>0</v>
      </c>
      <c r="TG13" s="170">
        <v>0</v>
      </c>
      <c r="TH13" s="170">
        <v>0</v>
      </c>
      <c r="TI13" s="171">
        <v>0</v>
      </c>
      <c r="TJ13" s="34"/>
      <c r="TK13" s="169">
        <v>0</v>
      </c>
      <c r="TL13" s="170">
        <v>10</v>
      </c>
      <c r="TM13" s="170">
        <v>0</v>
      </c>
      <c r="TN13" s="170">
        <v>10</v>
      </c>
      <c r="TO13" s="170">
        <v>10</v>
      </c>
      <c r="TP13" s="170">
        <v>0</v>
      </c>
      <c r="TQ13" s="170">
        <v>1.5</v>
      </c>
      <c r="TR13" s="170">
        <v>1.5</v>
      </c>
      <c r="TS13" s="170">
        <v>0</v>
      </c>
      <c r="TT13" s="170">
        <v>0</v>
      </c>
      <c r="TU13" s="170">
        <v>0</v>
      </c>
      <c r="TV13" s="170">
        <v>0</v>
      </c>
      <c r="TW13" s="170">
        <v>0</v>
      </c>
      <c r="TX13" s="170">
        <v>0</v>
      </c>
      <c r="TY13" s="170">
        <v>0</v>
      </c>
      <c r="TZ13" s="170">
        <v>0</v>
      </c>
      <c r="UA13" s="170">
        <v>0</v>
      </c>
      <c r="UB13" s="170">
        <v>0</v>
      </c>
      <c r="UC13" s="170">
        <v>0</v>
      </c>
      <c r="UD13" s="170">
        <v>0</v>
      </c>
      <c r="UE13" s="171">
        <v>0</v>
      </c>
      <c r="UG13" s="169"/>
      <c r="UH13" s="170">
        <v>15</v>
      </c>
      <c r="UI13" s="170">
        <v>0</v>
      </c>
      <c r="UJ13" s="170">
        <v>20</v>
      </c>
      <c r="UK13" s="170">
        <v>15</v>
      </c>
      <c r="UL13" s="170">
        <v>0</v>
      </c>
      <c r="UM13" s="170">
        <v>2</v>
      </c>
      <c r="UN13" s="170">
        <v>2</v>
      </c>
      <c r="UO13" s="170">
        <v>0</v>
      </c>
      <c r="UP13" s="170">
        <v>0</v>
      </c>
      <c r="UQ13" s="170">
        <v>0</v>
      </c>
      <c r="UR13" s="170">
        <v>0</v>
      </c>
      <c r="US13" s="170">
        <v>0</v>
      </c>
      <c r="UT13" s="170">
        <v>0</v>
      </c>
      <c r="UU13" s="170">
        <v>0</v>
      </c>
      <c r="UV13" s="170">
        <v>0</v>
      </c>
      <c r="UW13" s="170">
        <v>0</v>
      </c>
      <c r="UX13" s="170">
        <v>0</v>
      </c>
      <c r="UY13" s="170">
        <v>0</v>
      </c>
      <c r="UZ13" s="170">
        <v>0</v>
      </c>
      <c r="VA13" s="171">
        <v>0</v>
      </c>
      <c r="VB13" s="34"/>
      <c r="VC13" s="169">
        <v>0</v>
      </c>
      <c r="VD13" s="170">
        <v>15</v>
      </c>
      <c r="VE13" s="170">
        <v>15</v>
      </c>
      <c r="VF13" s="170">
        <v>0</v>
      </c>
      <c r="VG13" s="170">
        <v>15</v>
      </c>
      <c r="VH13" s="170">
        <v>0</v>
      </c>
      <c r="VI13" s="170">
        <v>2</v>
      </c>
      <c r="VJ13" s="170">
        <v>2</v>
      </c>
      <c r="VK13" s="170">
        <v>0</v>
      </c>
      <c r="VL13" s="170">
        <v>0</v>
      </c>
      <c r="VM13" s="170">
        <v>0</v>
      </c>
      <c r="VN13" s="170">
        <v>0</v>
      </c>
      <c r="VO13" s="170">
        <v>0</v>
      </c>
      <c r="VP13" s="170">
        <v>0</v>
      </c>
      <c r="VQ13" s="170">
        <v>0</v>
      </c>
      <c r="VR13" s="170">
        <v>0</v>
      </c>
      <c r="VS13" s="170">
        <v>0</v>
      </c>
      <c r="VT13" s="170">
        <v>0</v>
      </c>
      <c r="VU13" s="170">
        <v>0</v>
      </c>
      <c r="VV13" s="170">
        <v>0</v>
      </c>
      <c r="VW13" s="171">
        <v>0</v>
      </c>
      <c r="VY13" s="169">
        <v>0</v>
      </c>
      <c r="VZ13" s="170">
        <v>0</v>
      </c>
      <c r="WA13" s="170">
        <v>0</v>
      </c>
      <c r="WB13" s="170">
        <v>0</v>
      </c>
      <c r="WC13" s="170">
        <v>0</v>
      </c>
      <c r="WD13" s="170">
        <v>0</v>
      </c>
      <c r="WE13" s="170">
        <v>0</v>
      </c>
      <c r="WF13" s="170">
        <v>0</v>
      </c>
      <c r="WG13" s="170">
        <v>10</v>
      </c>
      <c r="WH13" s="170">
        <v>10</v>
      </c>
      <c r="WI13" s="170">
        <f>WH13</f>
        <v>10</v>
      </c>
      <c r="WJ13" s="170">
        <v>0</v>
      </c>
      <c r="WK13" s="170">
        <v>0</v>
      </c>
      <c r="WL13" s="170">
        <v>0</v>
      </c>
      <c r="WM13" s="170">
        <v>0</v>
      </c>
      <c r="WN13" s="170">
        <v>0</v>
      </c>
      <c r="WO13" s="170">
        <v>0</v>
      </c>
      <c r="WP13" s="170">
        <v>0</v>
      </c>
      <c r="WQ13" s="170">
        <v>0</v>
      </c>
      <c r="WR13" s="170">
        <v>0</v>
      </c>
      <c r="WS13" s="171">
        <v>0</v>
      </c>
      <c r="WT13" s="34"/>
      <c r="WU13" s="169">
        <v>0</v>
      </c>
      <c r="WV13" s="170">
        <v>0</v>
      </c>
      <c r="WW13" s="170">
        <v>0</v>
      </c>
      <c r="WX13" s="170">
        <v>0</v>
      </c>
      <c r="WY13" s="170">
        <v>0</v>
      </c>
      <c r="WZ13" s="170">
        <v>0</v>
      </c>
      <c r="XA13" s="170">
        <v>0</v>
      </c>
      <c r="XB13" s="170">
        <v>0</v>
      </c>
      <c r="XC13" s="170">
        <v>0</v>
      </c>
      <c r="XD13" s="170">
        <v>10</v>
      </c>
      <c r="XE13" s="170">
        <v>10</v>
      </c>
      <c r="XF13" s="170">
        <v>0</v>
      </c>
      <c r="XG13" s="170">
        <v>0</v>
      </c>
      <c r="XH13" s="170">
        <v>0</v>
      </c>
      <c r="XI13" s="170">
        <v>0</v>
      </c>
      <c r="XJ13" s="170">
        <v>0</v>
      </c>
      <c r="XK13" s="170">
        <v>0</v>
      </c>
      <c r="XL13" s="170">
        <v>0</v>
      </c>
      <c r="XM13" s="170">
        <v>0</v>
      </c>
      <c r="XN13" s="170">
        <v>0</v>
      </c>
      <c r="XO13" s="171">
        <v>0</v>
      </c>
      <c r="XP13" s="34"/>
      <c r="XQ13" s="169">
        <v>0</v>
      </c>
      <c r="XR13" s="170">
        <v>0</v>
      </c>
      <c r="XS13" s="170">
        <v>0</v>
      </c>
      <c r="XT13" s="170">
        <v>0</v>
      </c>
      <c r="XU13" s="170">
        <v>0</v>
      </c>
      <c r="XV13" s="170">
        <v>0</v>
      </c>
      <c r="XW13" s="170">
        <v>0</v>
      </c>
      <c r="XX13" s="170">
        <v>0</v>
      </c>
      <c r="XY13" s="170">
        <v>15</v>
      </c>
      <c r="XZ13" s="170">
        <v>15</v>
      </c>
      <c r="YA13" s="170">
        <f>XZ13</f>
        <v>15</v>
      </c>
      <c r="YB13" s="170">
        <v>0</v>
      </c>
      <c r="YC13" s="170">
        <v>0</v>
      </c>
      <c r="YD13" s="170">
        <v>0</v>
      </c>
      <c r="YE13" s="170">
        <v>0</v>
      </c>
      <c r="YF13" s="170">
        <v>0</v>
      </c>
      <c r="YG13" s="170">
        <v>0</v>
      </c>
      <c r="YH13" s="170">
        <v>0</v>
      </c>
      <c r="YI13" s="170">
        <v>0</v>
      </c>
      <c r="YJ13" s="170">
        <v>0</v>
      </c>
      <c r="YK13" s="171">
        <v>0</v>
      </c>
      <c r="YM13" s="169">
        <v>0</v>
      </c>
      <c r="YN13" s="170">
        <v>0</v>
      </c>
      <c r="YO13" s="170">
        <v>0</v>
      </c>
      <c r="YP13" s="170">
        <v>0</v>
      </c>
      <c r="YQ13" s="170">
        <v>0</v>
      </c>
      <c r="YR13" s="170">
        <v>0</v>
      </c>
      <c r="YS13" s="170">
        <v>0</v>
      </c>
      <c r="YT13" s="170">
        <v>0</v>
      </c>
      <c r="YU13" s="170">
        <v>10</v>
      </c>
      <c r="YV13" s="170">
        <v>10</v>
      </c>
      <c r="YW13" s="170">
        <v>10</v>
      </c>
      <c r="YX13" s="170">
        <v>0</v>
      </c>
      <c r="YY13" s="170">
        <v>0</v>
      </c>
      <c r="YZ13" s="170">
        <v>0</v>
      </c>
      <c r="ZA13" s="170">
        <v>0</v>
      </c>
      <c r="ZB13" s="170">
        <v>0</v>
      </c>
      <c r="ZC13" s="170">
        <v>0</v>
      </c>
      <c r="ZD13" s="170">
        <v>0</v>
      </c>
      <c r="ZE13" s="170">
        <v>0</v>
      </c>
      <c r="ZF13" s="170">
        <v>0</v>
      </c>
      <c r="ZG13" s="171">
        <v>0</v>
      </c>
      <c r="ZI13" s="169">
        <v>0</v>
      </c>
      <c r="ZJ13" s="170">
        <v>0</v>
      </c>
      <c r="ZK13" s="170">
        <v>0</v>
      </c>
      <c r="ZL13" s="170">
        <v>0</v>
      </c>
      <c r="ZM13" s="170">
        <v>0</v>
      </c>
      <c r="ZN13" s="170">
        <v>0</v>
      </c>
      <c r="ZO13" s="170">
        <v>0</v>
      </c>
      <c r="ZP13" s="170">
        <v>0</v>
      </c>
      <c r="ZQ13" s="170">
        <v>15</v>
      </c>
      <c r="ZR13" s="170">
        <v>15</v>
      </c>
      <c r="ZS13" s="170">
        <f>ZR13</f>
        <v>15</v>
      </c>
      <c r="ZT13" s="170">
        <v>0</v>
      </c>
      <c r="ZU13" s="170">
        <v>0</v>
      </c>
      <c r="ZV13" s="170">
        <v>0</v>
      </c>
      <c r="ZW13" s="170">
        <v>0</v>
      </c>
      <c r="ZX13" s="170">
        <v>0</v>
      </c>
      <c r="ZY13" s="170">
        <v>0</v>
      </c>
      <c r="ZZ13" s="170">
        <v>0</v>
      </c>
      <c r="AAA13" s="170">
        <v>0</v>
      </c>
      <c r="AAB13" s="170">
        <v>0</v>
      </c>
      <c r="AAC13" s="171">
        <v>0</v>
      </c>
      <c r="AAD13" s="3"/>
      <c r="AAE13" s="169">
        <v>0</v>
      </c>
      <c r="AAF13" s="170">
        <v>0</v>
      </c>
      <c r="AAG13" s="170">
        <v>0</v>
      </c>
      <c r="AAH13" s="170">
        <v>0</v>
      </c>
      <c r="AAI13" s="170">
        <v>0</v>
      </c>
      <c r="AAJ13" s="170">
        <v>0</v>
      </c>
      <c r="AAK13" s="170">
        <v>0</v>
      </c>
      <c r="AAL13" s="170">
        <v>0</v>
      </c>
      <c r="AAM13" s="170">
        <v>0</v>
      </c>
      <c r="AAN13" s="170">
        <v>0</v>
      </c>
      <c r="AAO13" s="170">
        <v>0</v>
      </c>
      <c r="AAP13" s="170">
        <v>0</v>
      </c>
      <c r="AAQ13" s="170">
        <v>0</v>
      </c>
      <c r="AAR13" s="170">
        <v>0</v>
      </c>
      <c r="AAS13" s="170">
        <v>0</v>
      </c>
      <c r="AAT13" s="170">
        <v>0</v>
      </c>
      <c r="AAU13" s="170">
        <v>0</v>
      </c>
      <c r="AAV13" s="170">
        <v>0</v>
      </c>
      <c r="AAW13" s="170">
        <v>0</v>
      </c>
      <c r="AAX13" s="170">
        <v>0</v>
      </c>
      <c r="AAY13" s="171">
        <v>0</v>
      </c>
      <c r="ABA13" s="169">
        <v>0</v>
      </c>
      <c r="ABB13" s="170">
        <v>0</v>
      </c>
      <c r="ABC13" s="170">
        <v>0</v>
      </c>
      <c r="ABD13" s="170">
        <v>0</v>
      </c>
      <c r="ABE13" s="170">
        <v>0</v>
      </c>
      <c r="ABF13" s="170">
        <v>0</v>
      </c>
      <c r="ABG13" s="170">
        <v>0</v>
      </c>
      <c r="ABH13" s="170">
        <v>0</v>
      </c>
      <c r="ABI13" s="170">
        <v>20</v>
      </c>
      <c r="ABJ13" s="170">
        <v>20</v>
      </c>
      <c r="ABK13" s="170">
        <f>ABJ13</f>
        <v>20</v>
      </c>
      <c r="ABL13" s="170">
        <v>0</v>
      </c>
      <c r="ABM13" s="170">
        <v>0</v>
      </c>
      <c r="ABN13" s="170">
        <v>0</v>
      </c>
      <c r="ABO13" s="170">
        <v>0</v>
      </c>
      <c r="ABP13" s="170">
        <v>0</v>
      </c>
      <c r="ABQ13" s="170">
        <v>0</v>
      </c>
      <c r="ABR13" s="170">
        <v>0</v>
      </c>
      <c r="ABS13" s="170">
        <v>0</v>
      </c>
      <c r="ABT13" s="170">
        <v>0</v>
      </c>
      <c r="ABU13" s="171">
        <v>0</v>
      </c>
      <c r="ABW13" s="169">
        <v>0</v>
      </c>
      <c r="ABX13" s="170">
        <v>0</v>
      </c>
      <c r="ABY13" s="170">
        <v>0</v>
      </c>
      <c r="ABZ13" s="170">
        <v>0</v>
      </c>
      <c r="ACA13" s="170">
        <v>0</v>
      </c>
      <c r="ACB13" s="170">
        <v>0</v>
      </c>
      <c r="ACC13" s="170">
        <v>0</v>
      </c>
      <c r="ACD13" s="170">
        <v>0</v>
      </c>
      <c r="ACE13" s="170">
        <v>10</v>
      </c>
      <c r="ACF13" s="170">
        <v>10</v>
      </c>
      <c r="ACG13" s="170">
        <f>ACF13</f>
        <v>10</v>
      </c>
      <c r="ACH13" s="170">
        <v>0</v>
      </c>
      <c r="ACI13" s="170">
        <v>0</v>
      </c>
      <c r="ACJ13" s="170">
        <v>0</v>
      </c>
      <c r="ACK13" s="170">
        <v>0</v>
      </c>
      <c r="ACL13" s="170">
        <v>0</v>
      </c>
      <c r="ACM13" s="170">
        <v>0</v>
      </c>
      <c r="ACN13" s="170">
        <v>0</v>
      </c>
      <c r="ACO13" s="170">
        <v>0</v>
      </c>
      <c r="ACP13" s="170">
        <v>0</v>
      </c>
      <c r="ACQ13" s="171">
        <v>0</v>
      </c>
      <c r="ACS13" s="169">
        <v>0</v>
      </c>
      <c r="ACT13" s="170">
        <v>0</v>
      </c>
      <c r="ACU13" s="170">
        <v>0</v>
      </c>
      <c r="ACV13" s="170">
        <v>0</v>
      </c>
      <c r="ACW13" s="170">
        <v>0</v>
      </c>
      <c r="ACX13" s="170">
        <v>0</v>
      </c>
      <c r="ACY13" s="170">
        <v>0</v>
      </c>
      <c r="ACZ13" s="170">
        <v>0</v>
      </c>
      <c r="ADA13" s="170">
        <v>0</v>
      </c>
      <c r="ADB13" s="170">
        <v>0</v>
      </c>
      <c r="ADC13" s="170">
        <v>0</v>
      </c>
      <c r="ADD13" s="170">
        <v>0</v>
      </c>
      <c r="ADE13" s="170">
        <v>0</v>
      </c>
      <c r="ADF13" s="170">
        <v>0</v>
      </c>
      <c r="ADG13" s="170">
        <v>0</v>
      </c>
      <c r="ADH13" s="170">
        <v>0</v>
      </c>
      <c r="ADI13" s="170">
        <v>0</v>
      </c>
      <c r="ADJ13" s="170">
        <v>0</v>
      </c>
      <c r="ADK13" s="170">
        <v>0</v>
      </c>
      <c r="ADL13" s="170">
        <v>0</v>
      </c>
      <c r="ADM13" s="171">
        <v>0</v>
      </c>
      <c r="ADO13" s="169">
        <v>0</v>
      </c>
      <c r="ADP13" s="170">
        <v>0</v>
      </c>
      <c r="ADQ13" s="170">
        <v>0</v>
      </c>
      <c r="ADR13" s="170">
        <v>0</v>
      </c>
      <c r="ADS13" s="170">
        <v>0</v>
      </c>
      <c r="ADT13" s="170">
        <v>0</v>
      </c>
      <c r="ADU13" s="170">
        <v>0</v>
      </c>
      <c r="ADV13" s="170">
        <v>0</v>
      </c>
      <c r="ADW13" s="170">
        <v>0</v>
      </c>
      <c r="ADX13" s="170">
        <v>0</v>
      </c>
      <c r="ADY13" s="170">
        <v>0</v>
      </c>
      <c r="ADZ13" s="170">
        <v>0</v>
      </c>
      <c r="AEA13" s="170">
        <v>0</v>
      </c>
      <c r="AEB13" s="170">
        <v>0</v>
      </c>
      <c r="AEC13" s="170">
        <v>0</v>
      </c>
      <c r="AED13" s="170">
        <v>0</v>
      </c>
      <c r="AEE13" s="170">
        <v>0</v>
      </c>
      <c r="AEF13" s="170">
        <v>0</v>
      </c>
      <c r="AEG13" s="170">
        <v>0</v>
      </c>
      <c r="AEH13" s="170">
        <v>0</v>
      </c>
      <c r="AEI13" s="171">
        <v>0</v>
      </c>
      <c r="AEK13" s="169">
        <v>0</v>
      </c>
      <c r="AEL13" s="170">
        <v>0</v>
      </c>
      <c r="AEM13" s="170">
        <v>0</v>
      </c>
      <c r="AEN13" s="170">
        <v>0</v>
      </c>
      <c r="AEO13" s="170">
        <v>0</v>
      </c>
      <c r="AEP13" s="170">
        <v>0</v>
      </c>
      <c r="AEQ13" s="170">
        <v>0</v>
      </c>
      <c r="AER13" s="170">
        <v>0</v>
      </c>
      <c r="AES13" s="170">
        <v>15</v>
      </c>
      <c r="AET13" s="170">
        <v>15</v>
      </c>
      <c r="AEU13" s="170">
        <f>AET13</f>
        <v>15</v>
      </c>
      <c r="AEV13" s="170">
        <v>0</v>
      </c>
      <c r="AEW13" s="170">
        <v>0</v>
      </c>
      <c r="AEX13" s="170">
        <v>0</v>
      </c>
      <c r="AEY13" s="170">
        <v>0</v>
      </c>
      <c r="AEZ13" s="170">
        <v>0</v>
      </c>
      <c r="AFA13" s="170">
        <v>0</v>
      </c>
      <c r="AFB13" s="170">
        <v>0</v>
      </c>
      <c r="AFC13" s="170">
        <v>0</v>
      </c>
      <c r="AFD13" s="170">
        <v>0</v>
      </c>
      <c r="AFE13" s="171">
        <v>0</v>
      </c>
      <c r="AFG13" s="169">
        <v>0</v>
      </c>
      <c r="AFH13" s="170">
        <v>0</v>
      </c>
      <c r="AFI13" s="170">
        <v>0</v>
      </c>
      <c r="AFJ13" s="170">
        <v>0</v>
      </c>
      <c r="AFK13" s="170">
        <v>0</v>
      </c>
      <c r="AFL13" s="170">
        <v>0</v>
      </c>
      <c r="AFM13" s="170">
        <v>0</v>
      </c>
      <c r="AFN13" s="170">
        <v>0</v>
      </c>
      <c r="AFO13" s="170">
        <v>0</v>
      </c>
      <c r="AFP13" s="170">
        <v>0</v>
      </c>
      <c r="AFQ13" s="170">
        <v>0</v>
      </c>
      <c r="AFR13" s="170">
        <v>0</v>
      </c>
      <c r="AFS13" s="170">
        <v>0</v>
      </c>
      <c r="AFT13" s="170">
        <v>0</v>
      </c>
      <c r="AFU13" s="170">
        <v>0</v>
      </c>
      <c r="AFV13" s="170">
        <v>0</v>
      </c>
      <c r="AFW13" s="170">
        <v>0</v>
      </c>
      <c r="AFX13" s="170">
        <v>0</v>
      </c>
      <c r="AFY13" s="170">
        <v>25</v>
      </c>
      <c r="AFZ13" s="170">
        <v>0</v>
      </c>
      <c r="AGA13" s="171">
        <v>0</v>
      </c>
      <c r="AGC13" s="169">
        <v>0</v>
      </c>
      <c r="AGD13" s="170">
        <v>0</v>
      </c>
      <c r="AGE13" s="170">
        <v>0</v>
      </c>
      <c r="AGF13" s="170">
        <v>0</v>
      </c>
      <c r="AGG13" s="170">
        <v>0</v>
      </c>
      <c r="AGH13" s="170">
        <v>0</v>
      </c>
      <c r="AGI13" s="170">
        <v>0</v>
      </c>
      <c r="AGJ13" s="170">
        <v>0</v>
      </c>
      <c r="AGK13" s="170">
        <v>0</v>
      </c>
      <c r="AGL13" s="170">
        <v>0</v>
      </c>
      <c r="AGM13" s="170">
        <v>0</v>
      </c>
      <c r="AGN13" s="170">
        <v>0</v>
      </c>
      <c r="AGO13" s="170">
        <v>0</v>
      </c>
      <c r="AGP13" s="170">
        <v>0</v>
      </c>
      <c r="AGQ13" s="170">
        <v>0</v>
      </c>
      <c r="AGR13" s="170">
        <v>0</v>
      </c>
      <c r="AGS13" s="170">
        <v>0</v>
      </c>
      <c r="AGT13" s="170">
        <v>0</v>
      </c>
      <c r="AGU13" s="170">
        <v>0</v>
      </c>
      <c r="AGV13" s="170">
        <v>0</v>
      </c>
      <c r="AGW13" s="171">
        <v>0</v>
      </c>
      <c r="AGY13" s="169">
        <v>0</v>
      </c>
      <c r="AGZ13" s="170">
        <v>0</v>
      </c>
      <c r="AHA13" s="170">
        <v>0</v>
      </c>
      <c r="AHB13" s="170">
        <v>0</v>
      </c>
      <c r="AHC13" s="170">
        <v>0</v>
      </c>
      <c r="AHD13" s="170">
        <v>0</v>
      </c>
      <c r="AHE13" s="170">
        <v>0</v>
      </c>
      <c r="AHF13" s="170">
        <v>0</v>
      </c>
      <c r="AHG13" s="170">
        <v>0</v>
      </c>
      <c r="AHH13" s="170">
        <v>0</v>
      </c>
      <c r="AHI13" s="170">
        <v>0</v>
      </c>
      <c r="AHJ13" s="170">
        <v>0</v>
      </c>
      <c r="AHK13" s="170">
        <v>0</v>
      </c>
      <c r="AHL13" s="170">
        <v>0</v>
      </c>
      <c r="AHM13" s="170">
        <v>0</v>
      </c>
      <c r="AHN13" s="170">
        <v>0</v>
      </c>
      <c r="AHO13" s="170">
        <v>0</v>
      </c>
      <c r="AHP13" s="170">
        <v>40</v>
      </c>
      <c r="AHQ13" s="170">
        <v>40</v>
      </c>
      <c r="AHR13" s="170">
        <v>0</v>
      </c>
      <c r="AHS13" s="171">
        <v>0</v>
      </c>
      <c r="AHU13" s="169">
        <v>0</v>
      </c>
      <c r="AHV13" s="170">
        <v>0</v>
      </c>
      <c r="AHW13" s="170">
        <v>0</v>
      </c>
      <c r="AHX13" s="170">
        <v>0</v>
      </c>
      <c r="AHY13" s="170">
        <v>0</v>
      </c>
      <c r="AHZ13" s="170">
        <v>0</v>
      </c>
      <c r="AIA13" s="170">
        <v>0</v>
      </c>
      <c r="AIB13" s="170">
        <v>0</v>
      </c>
      <c r="AIC13" s="170">
        <v>0</v>
      </c>
      <c r="AID13" s="170">
        <v>0</v>
      </c>
      <c r="AIE13" s="170">
        <v>0</v>
      </c>
      <c r="AIF13" s="170">
        <v>0</v>
      </c>
      <c r="AIG13" s="170">
        <v>0</v>
      </c>
      <c r="AIH13" s="170">
        <v>0</v>
      </c>
      <c r="AII13" s="170">
        <v>0</v>
      </c>
      <c r="AIJ13" s="170">
        <v>0</v>
      </c>
      <c r="AIK13" s="170">
        <v>0</v>
      </c>
      <c r="AIL13" s="170">
        <v>43</v>
      </c>
      <c r="AIM13" s="170">
        <v>43</v>
      </c>
      <c r="AIN13" s="170">
        <v>0</v>
      </c>
      <c r="AIO13" s="171">
        <v>0</v>
      </c>
      <c r="AIQ13" s="169">
        <v>0</v>
      </c>
      <c r="AIR13" s="170">
        <v>0</v>
      </c>
      <c r="AIS13" s="170">
        <v>0</v>
      </c>
      <c r="AIT13" s="170">
        <v>0</v>
      </c>
      <c r="AIU13" s="170">
        <v>0</v>
      </c>
      <c r="AIV13" s="170">
        <v>0</v>
      </c>
      <c r="AIW13" s="170">
        <v>0</v>
      </c>
      <c r="AIX13" s="170">
        <v>0</v>
      </c>
      <c r="AIY13" s="170">
        <v>0</v>
      </c>
      <c r="AIZ13" s="170">
        <v>0</v>
      </c>
      <c r="AJA13" s="170">
        <v>0</v>
      </c>
      <c r="AJB13" s="170">
        <v>0</v>
      </c>
      <c r="AJC13" s="170">
        <v>0</v>
      </c>
      <c r="AJD13" s="170">
        <v>0</v>
      </c>
      <c r="AJE13" s="170">
        <v>0</v>
      </c>
      <c r="AJF13" s="170">
        <v>0</v>
      </c>
      <c r="AJG13" s="170">
        <v>0</v>
      </c>
      <c r="AJH13" s="170">
        <v>0</v>
      </c>
      <c r="AJI13" s="170">
        <v>0</v>
      </c>
      <c r="AJJ13" s="170">
        <v>0</v>
      </c>
      <c r="AJK13" s="171">
        <v>0</v>
      </c>
      <c r="AJM13" s="169">
        <v>0</v>
      </c>
      <c r="AJN13" s="170">
        <v>0</v>
      </c>
      <c r="AJO13" s="170">
        <v>0</v>
      </c>
      <c r="AJP13" s="170">
        <v>0</v>
      </c>
      <c r="AJQ13" s="170">
        <v>0</v>
      </c>
      <c r="AJR13" s="170">
        <v>0</v>
      </c>
      <c r="AJS13" s="170">
        <v>0</v>
      </c>
      <c r="AJT13" s="170">
        <v>0</v>
      </c>
      <c r="AJU13" s="170">
        <v>0</v>
      </c>
      <c r="AJV13" s="170">
        <v>0</v>
      </c>
      <c r="AJW13" s="170">
        <v>0</v>
      </c>
      <c r="AJX13" s="170">
        <v>0</v>
      </c>
      <c r="AJY13" s="170">
        <v>0</v>
      </c>
      <c r="AJZ13" s="170">
        <v>0</v>
      </c>
      <c r="AKA13" s="170">
        <v>0</v>
      </c>
      <c r="AKB13" s="170">
        <v>0</v>
      </c>
      <c r="AKC13" s="170">
        <v>0</v>
      </c>
      <c r="AKD13" s="170">
        <v>18</v>
      </c>
      <c r="AKE13" s="170">
        <v>18</v>
      </c>
      <c r="AKF13" s="170">
        <v>0</v>
      </c>
      <c r="AKG13" s="171">
        <v>0</v>
      </c>
      <c r="AKI13" s="169">
        <v>0</v>
      </c>
      <c r="AKJ13" s="170">
        <v>0</v>
      </c>
      <c r="AKK13" s="170">
        <v>0</v>
      </c>
      <c r="AKL13" s="170">
        <v>0</v>
      </c>
      <c r="AKM13" s="170">
        <v>0</v>
      </c>
      <c r="AKN13" s="170">
        <v>0</v>
      </c>
      <c r="AKO13" s="170">
        <v>0</v>
      </c>
      <c r="AKP13" s="170">
        <v>0</v>
      </c>
      <c r="AKQ13" s="170">
        <v>0</v>
      </c>
      <c r="AKR13" s="170">
        <v>0</v>
      </c>
      <c r="AKS13" s="170">
        <v>0</v>
      </c>
      <c r="AKT13" s="170">
        <v>0</v>
      </c>
      <c r="AKU13" s="170">
        <v>0</v>
      </c>
      <c r="AKV13" s="170">
        <v>50</v>
      </c>
      <c r="AKW13" s="170">
        <v>15</v>
      </c>
      <c r="AKX13" s="170">
        <v>0</v>
      </c>
      <c r="AKY13" s="170">
        <v>0</v>
      </c>
      <c r="AKZ13" s="170">
        <v>0</v>
      </c>
      <c r="ALA13" s="170">
        <v>0</v>
      </c>
      <c r="ALB13" s="170">
        <v>0</v>
      </c>
      <c r="ALC13" s="171">
        <v>0</v>
      </c>
      <c r="ALE13" s="169">
        <v>0</v>
      </c>
      <c r="ALF13" s="170">
        <v>0</v>
      </c>
      <c r="ALG13" s="170">
        <v>0</v>
      </c>
      <c r="ALH13" s="170">
        <v>0</v>
      </c>
      <c r="ALI13" s="170">
        <v>0</v>
      </c>
      <c r="ALJ13" s="170">
        <v>0</v>
      </c>
      <c r="ALK13" s="170">
        <v>0</v>
      </c>
      <c r="ALL13" s="170">
        <v>0</v>
      </c>
      <c r="ALM13" s="170">
        <v>0</v>
      </c>
      <c r="ALN13" s="170">
        <v>0</v>
      </c>
      <c r="ALO13" s="170">
        <v>0</v>
      </c>
      <c r="ALP13" s="170">
        <v>0</v>
      </c>
      <c r="ALQ13" s="170">
        <v>0</v>
      </c>
      <c r="ALR13" s="170">
        <v>0</v>
      </c>
      <c r="ALS13" s="170">
        <v>100</v>
      </c>
      <c r="ALT13" s="170">
        <v>0</v>
      </c>
      <c r="ALU13" s="170">
        <v>0</v>
      </c>
      <c r="ALV13" s="170">
        <v>0</v>
      </c>
      <c r="ALW13" s="170">
        <v>0</v>
      </c>
      <c r="ALX13" s="170">
        <v>0</v>
      </c>
      <c r="ALY13" s="171">
        <v>0</v>
      </c>
      <c r="AMA13" s="169">
        <v>0</v>
      </c>
      <c r="AMB13" s="170">
        <v>0</v>
      </c>
      <c r="AMC13" s="170">
        <v>0</v>
      </c>
      <c r="AMD13" s="170">
        <v>0</v>
      </c>
      <c r="AME13" s="170">
        <v>0</v>
      </c>
      <c r="AMF13" s="170">
        <v>0</v>
      </c>
      <c r="AMG13" s="170">
        <v>0</v>
      </c>
      <c r="AMH13" s="170">
        <v>0</v>
      </c>
      <c r="AMI13" s="170">
        <v>0</v>
      </c>
      <c r="AMJ13" s="170">
        <v>0</v>
      </c>
      <c r="AMK13" s="170">
        <v>0</v>
      </c>
      <c r="AML13" s="170">
        <v>0</v>
      </c>
      <c r="AMM13" s="170">
        <v>0</v>
      </c>
      <c r="AMN13" s="170">
        <v>30</v>
      </c>
      <c r="AMO13" s="170">
        <v>10</v>
      </c>
      <c r="AMP13" s="170">
        <v>0</v>
      </c>
      <c r="AMQ13" s="170">
        <v>0</v>
      </c>
      <c r="AMR13" s="170">
        <v>0</v>
      </c>
      <c r="AMS13" s="170">
        <v>0</v>
      </c>
      <c r="AMT13" s="170">
        <v>0</v>
      </c>
      <c r="AMU13" s="171">
        <v>0</v>
      </c>
      <c r="AMW13" s="169">
        <v>0</v>
      </c>
      <c r="AMX13" s="170">
        <v>0</v>
      </c>
      <c r="AMY13" s="170">
        <v>0</v>
      </c>
      <c r="AMZ13" s="170">
        <v>0</v>
      </c>
      <c r="ANA13" s="170">
        <v>0</v>
      </c>
      <c r="ANB13" s="170">
        <v>0</v>
      </c>
      <c r="ANC13" s="170">
        <v>0</v>
      </c>
      <c r="AND13" s="170">
        <v>0</v>
      </c>
      <c r="ANE13" s="170">
        <v>0</v>
      </c>
      <c r="ANF13" s="170">
        <v>0</v>
      </c>
      <c r="ANG13" s="170">
        <v>0</v>
      </c>
      <c r="ANH13" s="170">
        <v>0</v>
      </c>
      <c r="ANI13" s="170">
        <v>0</v>
      </c>
      <c r="ANJ13" s="170">
        <v>30</v>
      </c>
      <c r="ANK13" s="170">
        <v>15</v>
      </c>
      <c r="ANL13" s="170">
        <v>0</v>
      </c>
      <c r="ANM13" s="170">
        <v>0</v>
      </c>
      <c r="ANN13" s="170">
        <v>0</v>
      </c>
      <c r="ANO13" s="170">
        <v>0</v>
      </c>
      <c r="ANP13" s="170">
        <v>0</v>
      </c>
      <c r="ANQ13" s="171">
        <v>0</v>
      </c>
      <c r="ANS13" s="169">
        <v>0</v>
      </c>
      <c r="ANT13" s="170">
        <v>0</v>
      </c>
      <c r="ANU13" s="170">
        <v>0</v>
      </c>
      <c r="ANV13" s="170">
        <v>0</v>
      </c>
      <c r="ANW13" s="170">
        <v>0</v>
      </c>
      <c r="ANX13" s="170">
        <v>0</v>
      </c>
      <c r="ANY13" s="170">
        <v>0</v>
      </c>
      <c r="ANZ13" s="170">
        <v>0</v>
      </c>
      <c r="AOA13" s="170">
        <v>0</v>
      </c>
      <c r="AOB13" s="170">
        <v>0</v>
      </c>
      <c r="AOC13" s="170">
        <v>0</v>
      </c>
      <c r="AOD13" s="170">
        <v>0</v>
      </c>
      <c r="AOE13" s="170">
        <v>0</v>
      </c>
      <c r="AOF13" s="170">
        <v>0</v>
      </c>
      <c r="AOG13" s="170">
        <v>0</v>
      </c>
      <c r="AOH13" s="170">
        <v>15</v>
      </c>
      <c r="AOI13" s="170">
        <v>0</v>
      </c>
      <c r="AOJ13" s="170">
        <v>0</v>
      </c>
      <c r="AOK13" s="170">
        <v>0</v>
      </c>
      <c r="AOL13" s="170">
        <v>0</v>
      </c>
      <c r="AOM13" s="171">
        <v>0</v>
      </c>
      <c r="AOO13" s="169">
        <v>0</v>
      </c>
      <c r="AOP13" s="170">
        <v>0</v>
      </c>
      <c r="AOQ13" s="170">
        <v>0</v>
      </c>
      <c r="AOR13" s="170">
        <v>0</v>
      </c>
      <c r="AOS13" s="170">
        <v>0</v>
      </c>
      <c r="AOT13" s="170">
        <v>0</v>
      </c>
      <c r="AOU13" s="170">
        <v>0</v>
      </c>
      <c r="AOV13" s="170">
        <v>0</v>
      </c>
      <c r="AOW13" s="170">
        <v>0</v>
      </c>
      <c r="AOX13" s="170">
        <v>0</v>
      </c>
      <c r="AOY13" s="170">
        <v>0</v>
      </c>
      <c r="AOZ13" s="170">
        <v>0</v>
      </c>
      <c r="APA13" s="170">
        <v>0</v>
      </c>
      <c r="APB13" s="170">
        <v>0</v>
      </c>
      <c r="APC13" s="170">
        <v>0</v>
      </c>
      <c r="APD13" s="170">
        <v>25</v>
      </c>
      <c r="APE13" s="170">
        <v>0</v>
      </c>
      <c r="APF13" s="170">
        <v>0</v>
      </c>
      <c r="APG13" s="170">
        <v>0</v>
      </c>
      <c r="APH13" s="170">
        <v>0</v>
      </c>
      <c r="API13" s="171">
        <v>0</v>
      </c>
    </row>
    <row r="14" spans="1:1101" s="139" customFormat="1" ht="18" customHeight="1">
      <c r="A14" s="174" t="s">
        <v>892</v>
      </c>
      <c r="B14" s="175" t="s">
        <v>893</v>
      </c>
      <c r="C14" s="176">
        <v>0.25</v>
      </c>
      <c r="D14" s="177">
        <v>1</v>
      </c>
      <c r="E14" s="177">
        <v>0.3</v>
      </c>
      <c r="F14" s="177">
        <v>0.7</v>
      </c>
      <c r="G14" s="177">
        <v>0</v>
      </c>
      <c r="H14" s="177">
        <v>1</v>
      </c>
      <c r="I14" s="177">
        <v>0</v>
      </c>
      <c r="J14" s="177">
        <v>0</v>
      </c>
      <c r="K14" s="177">
        <v>0</v>
      </c>
      <c r="L14" s="177">
        <v>0</v>
      </c>
      <c r="M14" s="177">
        <v>0</v>
      </c>
      <c r="N14" s="177">
        <v>0</v>
      </c>
      <c r="O14" s="177">
        <v>0</v>
      </c>
      <c r="P14" s="177">
        <v>0</v>
      </c>
      <c r="Q14" s="177">
        <v>0</v>
      </c>
      <c r="R14" s="177">
        <v>0</v>
      </c>
      <c r="S14" s="177">
        <v>0</v>
      </c>
      <c r="T14" s="177">
        <v>0</v>
      </c>
      <c r="U14" s="177">
        <v>0</v>
      </c>
      <c r="V14" s="177">
        <v>0</v>
      </c>
      <c r="W14" s="178">
        <v>0</v>
      </c>
      <c r="X14" s="34"/>
      <c r="Y14" s="176">
        <v>0</v>
      </c>
      <c r="Z14" s="177">
        <v>0.5</v>
      </c>
      <c r="AA14" s="177">
        <v>0.3</v>
      </c>
      <c r="AB14" s="177">
        <v>0.7</v>
      </c>
      <c r="AC14" s="177">
        <v>0.5</v>
      </c>
      <c r="AD14" s="177">
        <v>0</v>
      </c>
      <c r="AE14" s="177">
        <v>0</v>
      </c>
      <c r="AF14" s="177">
        <v>1</v>
      </c>
      <c r="AG14" s="177">
        <v>0</v>
      </c>
      <c r="AH14" s="177">
        <v>0</v>
      </c>
      <c r="AI14" s="177">
        <v>0</v>
      </c>
      <c r="AJ14" s="177">
        <v>0</v>
      </c>
      <c r="AK14" s="177">
        <v>0</v>
      </c>
      <c r="AL14" s="177">
        <v>0</v>
      </c>
      <c r="AM14" s="177">
        <v>0</v>
      </c>
      <c r="AN14" s="177">
        <v>0</v>
      </c>
      <c r="AO14" s="177">
        <v>0</v>
      </c>
      <c r="AP14" s="177">
        <v>0</v>
      </c>
      <c r="AQ14" s="177">
        <v>0</v>
      </c>
      <c r="AR14" s="177">
        <v>0</v>
      </c>
      <c r="AS14" s="178">
        <v>0</v>
      </c>
      <c r="AT14" s="34"/>
      <c r="AU14" s="176">
        <v>0</v>
      </c>
      <c r="AV14" s="177">
        <v>0.5</v>
      </c>
      <c r="AW14" s="177">
        <v>0.5</v>
      </c>
      <c r="AX14" s="177">
        <v>1</v>
      </c>
      <c r="AY14" s="177">
        <v>0.5</v>
      </c>
      <c r="AZ14" s="177">
        <v>0</v>
      </c>
      <c r="BA14" s="177">
        <v>0.4</v>
      </c>
      <c r="BB14" s="177">
        <v>0.4</v>
      </c>
      <c r="BC14" s="177">
        <v>0</v>
      </c>
      <c r="BD14" s="177">
        <v>0</v>
      </c>
      <c r="BE14" s="177">
        <v>0</v>
      </c>
      <c r="BF14" s="177">
        <v>0</v>
      </c>
      <c r="BG14" s="177">
        <v>0</v>
      </c>
      <c r="BH14" s="177">
        <v>0</v>
      </c>
      <c r="BI14" s="177">
        <v>0</v>
      </c>
      <c r="BJ14" s="177">
        <v>0</v>
      </c>
      <c r="BK14" s="177">
        <v>0</v>
      </c>
      <c r="BL14" s="177">
        <v>0</v>
      </c>
      <c r="BM14" s="177">
        <v>0</v>
      </c>
      <c r="BN14" s="177">
        <v>0</v>
      </c>
      <c r="BO14" s="178">
        <v>0</v>
      </c>
      <c r="BP14" s="34"/>
      <c r="BQ14" s="176">
        <v>0</v>
      </c>
      <c r="BR14" s="177">
        <v>0.5</v>
      </c>
      <c r="BS14" s="177">
        <v>0.2</v>
      </c>
      <c r="BT14" s="177">
        <v>0.8</v>
      </c>
      <c r="BU14" s="177">
        <v>0.5</v>
      </c>
      <c r="BV14" s="177">
        <v>0</v>
      </c>
      <c r="BW14" s="177">
        <v>0.4</v>
      </c>
      <c r="BX14" s="177">
        <v>0.4</v>
      </c>
      <c r="BY14" s="177">
        <v>0</v>
      </c>
      <c r="BZ14" s="177">
        <v>0</v>
      </c>
      <c r="CA14" s="177">
        <v>0</v>
      </c>
      <c r="CB14" s="177">
        <v>0</v>
      </c>
      <c r="CC14" s="177">
        <v>0</v>
      </c>
      <c r="CD14" s="177">
        <v>0</v>
      </c>
      <c r="CE14" s="177">
        <v>0</v>
      </c>
      <c r="CF14" s="177">
        <v>0</v>
      </c>
      <c r="CG14" s="177">
        <v>0</v>
      </c>
      <c r="CH14" s="177">
        <v>0</v>
      </c>
      <c r="CI14" s="177">
        <v>0</v>
      </c>
      <c r="CJ14" s="177">
        <v>0</v>
      </c>
      <c r="CK14" s="178">
        <v>0</v>
      </c>
      <c r="CL14" s="34"/>
      <c r="CM14" s="176">
        <v>0</v>
      </c>
      <c r="CN14" s="177">
        <v>0</v>
      </c>
      <c r="CO14" s="177">
        <v>0.45</v>
      </c>
      <c r="CP14" s="177">
        <v>0.7</v>
      </c>
      <c r="CQ14" s="177">
        <v>0</v>
      </c>
      <c r="CR14" s="177">
        <v>0</v>
      </c>
      <c r="CS14" s="177">
        <v>0.5</v>
      </c>
      <c r="CT14" s="177">
        <v>0.5</v>
      </c>
      <c r="CU14" s="177">
        <v>0</v>
      </c>
      <c r="CV14" s="177">
        <v>0</v>
      </c>
      <c r="CW14" s="177">
        <v>0</v>
      </c>
      <c r="CX14" s="177">
        <v>0</v>
      </c>
      <c r="CY14" s="177">
        <v>0</v>
      </c>
      <c r="CZ14" s="177">
        <v>0</v>
      </c>
      <c r="DA14" s="177">
        <v>0</v>
      </c>
      <c r="DB14" s="177">
        <v>0</v>
      </c>
      <c r="DC14" s="177">
        <v>0</v>
      </c>
      <c r="DD14" s="177">
        <v>0</v>
      </c>
      <c r="DE14" s="177">
        <v>0</v>
      </c>
      <c r="DF14" s="177">
        <v>0</v>
      </c>
      <c r="DG14" s="178">
        <v>0</v>
      </c>
      <c r="DH14" s="34"/>
      <c r="DI14" s="176">
        <v>0.1</v>
      </c>
      <c r="DJ14" s="177">
        <v>0.7</v>
      </c>
      <c r="DK14" s="177">
        <v>1</v>
      </c>
      <c r="DL14" s="177">
        <v>1</v>
      </c>
      <c r="DM14" s="177">
        <v>0</v>
      </c>
      <c r="DN14" s="177">
        <v>0</v>
      </c>
      <c r="DO14" s="177">
        <v>0.5</v>
      </c>
      <c r="DP14" s="177">
        <v>0.5</v>
      </c>
      <c r="DQ14" s="177">
        <v>0</v>
      </c>
      <c r="DR14" s="177">
        <v>0</v>
      </c>
      <c r="DS14" s="177">
        <v>0</v>
      </c>
      <c r="DT14" s="177">
        <v>0</v>
      </c>
      <c r="DU14" s="177">
        <v>0</v>
      </c>
      <c r="DV14" s="177">
        <v>0</v>
      </c>
      <c r="DW14" s="177">
        <v>0</v>
      </c>
      <c r="DX14" s="177">
        <v>0</v>
      </c>
      <c r="DY14" s="177">
        <v>0</v>
      </c>
      <c r="DZ14" s="177">
        <v>0</v>
      </c>
      <c r="EA14" s="177">
        <v>0</v>
      </c>
      <c r="EB14" s="177">
        <v>0</v>
      </c>
      <c r="EC14" s="178">
        <v>0</v>
      </c>
      <c r="EE14" s="176">
        <v>0.2</v>
      </c>
      <c r="EF14" s="177">
        <v>0.8</v>
      </c>
      <c r="EG14" s="177">
        <v>1</v>
      </c>
      <c r="EH14" s="177">
        <v>1</v>
      </c>
      <c r="EI14" s="177">
        <v>0</v>
      </c>
      <c r="EJ14" s="177">
        <v>0</v>
      </c>
      <c r="EK14" s="177">
        <v>1</v>
      </c>
      <c r="EL14" s="177">
        <v>0</v>
      </c>
      <c r="EM14" s="177">
        <v>0</v>
      </c>
      <c r="EN14" s="177">
        <v>0</v>
      </c>
      <c r="EO14" s="177">
        <v>0</v>
      </c>
      <c r="EP14" s="177">
        <v>0</v>
      </c>
      <c r="EQ14" s="177">
        <v>0</v>
      </c>
      <c r="ER14" s="177">
        <v>0</v>
      </c>
      <c r="ES14" s="177">
        <v>0</v>
      </c>
      <c r="ET14" s="177">
        <v>0</v>
      </c>
      <c r="EU14" s="177">
        <v>0</v>
      </c>
      <c r="EV14" s="177">
        <v>0</v>
      </c>
      <c r="EW14" s="177">
        <v>0</v>
      </c>
      <c r="EX14" s="177">
        <v>0</v>
      </c>
      <c r="EY14" s="178">
        <v>0</v>
      </c>
      <c r="EZ14" s="34"/>
      <c r="FA14" s="176">
        <v>0</v>
      </c>
      <c r="FB14" s="177">
        <v>0</v>
      </c>
      <c r="FC14" s="177">
        <v>0.5</v>
      </c>
      <c r="FD14" s="177">
        <v>0.5</v>
      </c>
      <c r="FE14" s="177">
        <v>0</v>
      </c>
      <c r="FF14" s="177">
        <v>0</v>
      </c>
      <c r="FG14" s="177">
        <v>0</v>
      </c>
      <c r="FH14" s="177">
        <v>0</v>
      </c>
      <c r="FI14" s="177">
        <v>0</v>
      </c>
      <c r="FJ14" s="177">
        <v>0</v>
      </c>
      <c r="FK14" s="177">
        <v>0</v>
      </c>
      <c r="FL14" s="177">
        <v>0</v>
      </c>
      <c r="FM14" s="177">
        <v>0</v>
      </c>
      <c r="FN14" s="177">
        <v>0</v>
      </c>
      <c r="FO14" s="177">
        <v>0</v>
      </c>
      <c r="FP14" s="177">
        <v>0</v>
      </c>
      <c r="FQ14" s="177">
        <v>0</v>
      </c>
      <c r="FR14" s="177">
        <v>0</v>
      </c>
      <c r="FS14" s="177">
        <v>0</v>
      </c>
      <c r="FT14" s="177">
        <v>0</v>
      </c>
      <c r="FU14" s="178">
        <v>0</v>
      </c>
      <c r="FV14" s="179"/>
      <c r="FW14" s="176">
        <v>0</v>
      </c>
      <c r="FX14" s="177">
        <v>0.2</v>
      </c>
      <c r="FY14" s="177">
        <v>1</v>
      </c>
      <c r="FZ14" s="177">
        <v>1</v>
      </c>
      <c r="GA14" s="177">
        <v>0</v>
      </c>
      <c r="GB14" s="177">
        <v>0</v>
      </c>
      <c r="GC14" s="177">
        <v>0</v>
      </c>
      <c r="GD14" s="177">
        <v>0</v>
      </c>
      <c r="GE14" s="177">
        <v>0</v>
      </c>
      <c r="GF14" s="177">
        <v>0</v>
      </c>
      <c r="GG14" s="177">
        <v>0</v>
      </c>
      <c r="GH14" s="177">
        <v>0</v>
      </c>
      <c r="GI14" s="177">
        <v>0</v>
      </c>
      <c r="GJ14" s="177">
        <v>0</v>
      </c>
      <c r="GK14" s="177">
        <v>0</v>
      </c>
      <c r="GL14" s="177">
        <v>0</v>
      </c>
      <c r="GM14" s="177">
        <v>0</v>
      </c>
      <c r="GN14" s="177">
        <v>0</v>
      </c>
      <c r="GO14" s="177">
        <v>0</v>
      </c>
      <c r="GP14" s="177">
        <v>0</v>
      </c>
      <c r="GQ14" s="178">
        <v>0</v>
      </c>
      <c r="GR14" s="34"/>
      <c r="GS14" s="176">
        <v>0.05</v>
      </c>
      <c r="GT14" s="177">
        <v>0.15</v>
      </c>
      <c r="GU14" s="177">
        <v>0</v>
      </c>
      <c r="GV14" s="177">
        <v>1</v>
      </c>
      <c r="GW14" s="177">
        <v>0</v>
      </c>
      <c r="GX14" s="177">
        <v>0</v>
      </c>
      <c r="GY14" s="177">
        <v>0</v>
      </c>
      <c r="GZ14" s="177">
        <v>0</v>
      </c>
      <c r="HA14" s="177">
        <v>0</v>
      </c>
      <c r="HB14" s="177">
        <v>0</v>
      </c>
      <c r="HC14" s="177">
        <v>0</v>
      </c>
      <c r="HD14" s="177">
        <v>0</v>
      </c>
      <c r="HE14" s="177">
        <v>0</v>
      </c>
      <c r="HF14" s="177">
        <v>0</v>
      </c>
      <c r="HG14" s="177">
        <v>0</v>
      </c>
      <c r="HH14" s="177">
        <v>0</v>
      </c>
      <c r="HI14" s="177">
        <v>0</v>
      </c>
      <c r="HJ14" s="177">
        <v>0</v>
      </c>
      <c r="HK14" s="177">
        <v>0</v>
      </c>
      <c r="HL14" s="177">
        <v>0</v>
      </c>
      <c r="HM14" s="178">
        <v>0</v>
      </c>
      <c r="HN14" s="34"/>
      <c r="HO14" s="176">
        <v>0</v>
      </c>
      <c r="HP14" s="177">
        <v>0</v>
      </c>
      <c r="HQ14" s="177">
        <v>0</v>
      </c>
      <c r="HR14" s="177">
        <v>0.2</v>
      </c>
      <c r="HS14" s="177">
        <v>0</v>
      </c>
      <c r="HT14" s="177">
        <v>0</v>
      </c>
      <c r="HU14" s="177">
        <v>0</v>
      </c>
      <c r="HV14" s="177">
        <v>1</v>
      </c>
      <c r="HW14" s="177">
        <v>0</v>
      </c>
      <c r="HX14" s="177">
        <v>0</v>
      </c>
      <c r="HY14" s="177">
        <v>0</v>
      </c>
      <c r="HZ14" s="177">
        <v>0</v>
      </c>
      <c r="IA14" s="177">
        <v>0</v>
      </c>
      <c r="IB14" s="177">
        <v>0</v>
      </c>
      <c r="IC14" s="177">
        <v>0</v>
      </c>
      <c r="ID14" s="177">
        <v>0</v>
      </c>
      <c r="IE14" s="177">
        <v>0</v>
      </c>
      <c r="IF14" s="177">
        <v>0</v>
      </c>
      <c r="IG14" s="177">
        <v>0</v>
      </c>
      <c r="IH14" s="177">
        <v>0</v>
      </c>
      <c r="II14" s="178">
        <v>0</v>
      </c>
      <c r="IJ14" s="34"/>
      <c r="IK14" s="176">
        <v>0</v>
      </c>
      <c r="IL14" s="177">
        <v>0.2</v>
      </c>
      <c r="IM14" s="177">
        <v>0.25</v>
      </c>
      <c r="IN14" s="177">
        <v>0.25</v>
      </c>
      <c r="IO14" s="177">
        <v>0.3</v>
      </c>
      <c r="IP14" s="177">
        <v>0.1</v>
      </c>
      <c r="IQ14" s="177">
        <v>0.5</v>
      </c>
      <c r="IR14" s="177">
        <v>0.5</v>
      </c>
      <c r="IS14" s="177">
        <v>0</v>
      </c>
      <c r="IT14" s="177">
        <v>0</v>
      </c>
      <c r="IU14" s="177">
        <v>0</v>
      </c>
      <c r="IV14" s="177">
        <v>0</v>
      </c>
      <c r="IW14" s="177">
        <v>0</v>
      </c>
      <c r="IX14" s="177">
        <v>0</v>
      </c>
      <c r="IY14" s="177">
        <v>0</v>
      </c>
      <c r="IZ14" s="177">
        <v>0</v>
      </c>
      <c r="JA14" s="177">
        <v>0</v>
      </c>
      <c r="JB14" s="177">
        <v>0</v>
      </c>
      <c r="JC14" s="177">
        <v>0</v>
      </c>
      <c r="JD14" s="177">
        <v>0</v>
      </c>
      <c r="JE14" s="178">
        <v>0</v>
      </c>
      <c r="JG14" s="176">
        <v>0</v>
      </c>
      <c r="JH14" s="177">
        <v>0.2</v>
      </c>
      <c r="JI14" s="177">
        <v>0</v>
      </c>
      <c r="JJ14" s="177">
        <v>0</v>
      </c>
      <c r="JK14" s="177">
        <v>0.2</v>
      </c>
      <c r="JL14" s="177">
        <v>0</v>
      </c>
      <c r="JM14" s="177">
        <v>0</v>
      </c>
      <c r="JN14" s="177">
        <v>0</v>
      </c>
      <c r="JO14" s="177">
        <v>0</v>
      </c>
      <c r="JP14" s="177">
        <v>0</v>
      </c>
      <c r="JQ14" s="177">
        <v>0</v>
      </c>
      <c r="JR14" s="177">
        <v>0</v>
      </c>
      <c r="JS14" s="177">
        <v>0</v>
      </c>
      <c r="JT14" s="177">
        <v>0</v>
      </c>
      <c r="JU14" s="177">
        <v>0</v>
      </c>
      <c r="JV14" s="177">
        <v>0</v>
      </c>
      <c r="JW14" s="177">
        <v>0</v>
      </c>
      <c r="JX14" s="177">
        <v>0</v>
      </c>
      <c r="JY14" s="177">
        <v>0</v>
      </c>
      <c r="JZ14" s="177">
        <v>0</v>
      </c>
      <c r="KA14" s="178">
        <v>0</v>
      </c>
      <c r="KB14" s="34"/>
      <c r="KC14" s="176">
        <v>0.2</v>
      </c>
      <c r="KD14" s="177">
        <v>0.2</v>
      </c>
      <c r="KE14" s="177">
        <v>0.3</v>
      </c>
      <c r="KF14" s="177">
        <v>0.3</v>
      </c>
      <c r="KG14" s="177">
        <v>0</v>
      </c>
      <c r="KH14" s="177">
        <v>0</v>
      </c>
      <c r="KI14" s="177">
        <v>0</v>
      </c>
      <c r="KJ14" s="177">
        <v>0</v>
      </c>
      <c r="KK14" s="177">
        <v>0</v>
      </c>
      <c r="KL14" s="177">
        <v>0</v>
      </c>
      <c r="KM14" s="177">
        <v>0</v>
      </c>
      <c r="KN14" s="177">
        <v>0</v>
      </c>
      <c r="KO14" s="177">
        <v>0</v>
      </c>
      <c r="KP14" s="177">
        <v>0</v>
      </c>
      <c r="KQ14" s="177">
        <v>0</v>
      </c>
      <c r="KR14" s="177">
        <v>0</v>
      </c>
      <c r="KS14" s="177">
        <v>0</v>
      </c>
      <c r="KT14" s="177">
        <v>0</v>
      </c>
      <c r="KU14" s="177">
        <v>0</v>
      </c>
      <c r="KV14" s="177">
        <v>0</v>
      </c>
      <c r="KW14" s="178">
        <v>0</v>
      </c>
      <c r="KX14" s="34"/>
      <c r="KY14" s="176">
        <v>0.2</v>
      </c>
      <c r="KZ14" s="177">
        <v>0.8</v>
      </c>
      <c r="LA14" s="177">
        <v>0.5</v>
      </c>
      <c r="LB14" s="177">
        <v>0.5</v>
      </c>
      <c r="LC14" s="177">
        <v>1</v>
      </c>
      <c r="LD14" s="177">
        <v>0</v>
      </c>
      <c r="LE14" s="177">
        <v>0</v>
      </c>
      <c r="LF14" s="177">
        <v>0</v>
      </c>
      <c r="LG14" s="177">
        <v>0</v>
      </c>
      <c r="LH14" s="177">
        <v>0</v>
      </c>
      <c r="LI14" s="177">
        <v>0</v>
      </c>
      <c r="LJ14" s="177">
        <v>0</v>
      </c>
      <c r="LK14" s="177">
        <v>0</v>
      </c>
      <c r="LL14" s="177">
        <v>0</v>
      </c>
      <c r="LM14" s="177">
        <v>0</v>
      </c>
      <c r="LN14" s="177">
        <v>0</v>
      </c>
      <c r="LO14" s="177">
        <v>0</v>
      </c>
      <c r="LP14" s="177">
        <v>0</v>
      </c>
      <c r="LQ14" s="177">
        <v>0</v>
      </c>
      <c r="LR14" s="177">
        <v>0</v>
      </c>
      <c r="LS14" s="178">
        <v>0</v>
      </c>
      <c r="LT14" s="3"/>
      <c r="LU14" s="176">
        <v>1</v>
      </c>
      <c r="LV14" s="177">
        <v>1</v>
      </c>
      <c r="LW14" s="177">
        <v>0.5</v>
      </c>
      <c r="LX14" s="177">
        <v>0.5</v>
      </c>
      <c r="LY14" s="177">
        <v>0</v>
      </c>
      <c r="LZ14" s="177">
        <v>0</v>
      </c>
      <c r="MA14" s="177">
        <v>1</v>
      </c>
      <c r="MB14" s="177">
        <v>0</v>
      </c>
      <c r="MC14" s="177">
        <v>0</v>
      </c>
      <c r="MD14" s="177">
        <v>0</v>
      </c>
      <c r="ME14" s="177">
        <v>0</v>
      </c>
      <c r="MF14" s="177">
        <v>0</v>
      </c>
      <c r="MG14" s="177">
        <v>0</v>
      </c>
      <c r="MH14" s="177">
        <v>0</v>
      </c>
      <c r="MI14" s="177">
        <v>0</v>
      </c>
      <c r="MJ14" s="177">
        <v>0</v>
      </c>
      <c r="MK14" s="177">
        <v>0</v>
      </c>
      <c r="ML14" s="177">
        <v>0</v>
      </c>
      <c r="MM14" s="177">
        <v>0</v>
      </c>
      <c r="MN14" s="177">
        <v>0</v>
      </c>
      <c r="MO14" s="178">
        <v>0</v>
      </c>
      <c r="MP14" s="34"/>
      <c r="MQ14" s="176">
        <v>1</v>
      </c>
      <c r="MR14" s="177">
        <v>1</v>
      </c>
      <c r="MS14" s="177">
        <v>0.3</v>
      </c>
      <c r="MT14" s="177">
        <v>0.7</v>
      </c>
      <c r="MU14" s="177">
        <v>0</v>
      </c>
      <c r="MV14" s="177">
        <v>0</v>
      </c>
      <c r="MW14" s="177">
        <v>1</v>
      </c>
      <c r="MX14" s="177">
        <v>0</v>
      </c>
      <c r="MY14" s="177">
        <v>0</v>
      </c>
      <c r="MZ14" s="177">
        <v>0</v>
      </c>
      <c r="NA14" s="177">
        <v>0</v>
      </c>
      <c r="NB14" s="177">
        <v>0</v>
      </c>
      <c r="NC14" s="177">
        <v>0</v>
      </c>
      <c r="ND14" s="177">
        <v>0</v>
      </c>
      <c r="NE14" s="177">
        <v>0</v>
      </c>
      <c r="NF14" s="177">
        <v>0</v>
      </c>
      <c r="NG14" s="177">
        <v>0</v>
      </c>
      <c r="NH14" s="177">
        <v>0</v>
      </c>
      <c r="NI14" s="177">
        <v>0</v>
      </c>
      <c r="NJ14" s="177">
        <v>0</v>
      </c>
      <c r="NK14" s="178">
        <v>0</v>
      </c>
      <c r="NL14" s="3"/>
      <c r="NM14" s="176">
        <v>0</v>
      </c>
      <c r="NN14" s="177">
        <v>0.5</v>
      </c>
      <c r="NO14" s="177">
        <v>0.5</v>
      </c>
      <c r="NP14" s="177">
        <v>0.25</v>
      </c>
      <c r="NQ14" s="177">
        <v>0.25</v>
      </c>
      <c r="NR14" s="177">
        <v>0</v>
      </c>
      <c r="NS14" s="177">
        <v>0.5</v>
      </c>
      <c r="NT14" s="177">
        <v>0.5</v>
      </c>
      <c r="NU14" s="177">
        <v>0</v>
      </c>
      <c r="NV14" s="177">
        <v>0</v>
      </c>
      <c r="NW14" s="177">
        <v>0</v>
      </c>
      <c r="NX14" s="177">
        <v>0</v>
      </c>
      <c r="NY14" s="177">
        <v>0</v>
      </c>
      <c r="NZ14" s="177">
        <v>0</v>
      </c>
      <c r="OA14" s="177">
        <v>0</v>
      </c>
      <c r="OB14" s="177">
        <v>0</v>
      </c>
      <c r="OC14" s="177">
        <v>0</v>
      </c>
      <c r="OD14" s="177">
        <v>0</v>
      </c>
      <c r="OE14" s="177">
        <v>0</v>
      </c>
      <c r="OF14" s="177">
        <v>0</v>
      </c>
      <c r="OG14" s="178">
        <v>0</v>
      </c>
      <c r="OI14" s="176">
        <v>0</v>
      </c>
      <c r="OJ14" s="177">
        <v>0.25</v>
      </c>
      <c r="OK14" s="177">
        <v>0.8</v>
      </c>
      <c r="OL14" s="177">
        <v>0</v>
      </c>
      <c r="OM14" s="177">
        <v>0.25</v>
      </c>
      <c r="ON14" s="177">
        <v>0.5</v>
      </c>
      <c r="OO14" s="177">
        <v>0.5</v>
      </c>
      <c r="OP14" s="177">
        <v>0</v>
      </c>
      <c r="OQ14" s="177">
        <v>0</v>
      </c>
      <c r="OR14" s="177">
        <v>0</v>
      </c>
      <c r="OS14" s="177">
        <v>0</v>
      </c>
      <c r="OT14" s="177">
        <v>0</v>
      </c>
      <c r="OU14" s="177">
        <v>0</v>
      </c>
      <c r="OV14" s="177">
        <v>0</v>
      </c>
      <c r="OW14" s="177">
        <v>0</v>
      </c>
      <c r="OX14" s="177">
        <v>0</v>
      </c>
      <c r="OY14" s="177">
        <v>0</v>
      </c>
      <c r="OZ14" s="177">
        <v>0</v>
      </c>
      <c r="PA14" s="177">
        <v>0</v>
      </c>
      <c r="PB14" s="177">
        <v>0</v>
      </c>
      <c r="PC14" s="178">
        <v>0</v>
      </c>
      <c r="PD14" s="34"/>
      <c r="PE14" s="176">
        <v>0</v>
      </c>
      <c r="PF14" s="177">
        <v>0</v>
      </c>
      <c r="PG14" s="177">
        <v>0</v>
      </c>
      <c r="PH14" s="177">
        <v>0.9</v>
      </c>
      <c r="PI14" s="177">
        <v>0</v>
      </c>
      <c r="PJ14" s="177">
        <v>0</v>
      </c>
      <c r="PK14" s="177">
        <v>0</v>
      </c>
      <c r="PL14" s="177">
        <v>0</v>
      </c>
      <c r="PM14" s="177">
        <v>0</v>
      </c>
      <c r="PN14" s="177">
        <v>0</v>
      </c>
      <c r="PO14" s="177">
        <v>0</v>
      </c>
      <c r="PP14" s="177">
        <v>0</v>
      </c>
      <c r="PQ14" s="177">
        <v>0</v>
      </c>
      <c r="PR14" s="177">
        <v>0</v>
      </c>
      <c r="PS14" s="177">
        <v>0</v>
      </c>
      <c r="PT14" s="177">
        <v>0</v>
      </c>
      <c r="PU14" s="177">
        <v>0</v>
      </c>
      <c r="PV14" s="177">
        <v>0</v>
      </c>
      <c r="PW14" s="177">
        <v>0</v>
      </c>
      <c r="PX14" s="177">
        <v>0</v>
      </c>
      <c r="PY14" s="178">
        <v>0</v>
      </c>
      <c r="PZ14" s="34"/>
      <c r="QA14" s="176">
        <v>0</v>
      </c>
      <c r="QB14" s="177">
        <v>0</v>
      </c>
      <c r="QC14" s="177">
        <v>0</v>
      </c>
      <c r="QD14" s="177">
        <v>0.9</v>
      </c>
      <c r="QE14" s="177">
        <v>0</v>
      </c>
      <c r="QF14" s="177">
        <v>0</v>
      </c>
      <c r="QG14" s="177">
        <v>0</v>
      </c>
      <c r="QH14" s="177">
        <v>0</v>
      </c>
      <c r="QI14" s="177">
        <v>0</v>
      </c>
      <c r="QJ14" s="177">
        <v>0</v>
      </c>
      <c r="QK14" s="177">
        <v>0</v>
      </c>
      <c r="QL14" s="177">
        <v>0</v>
      </c>
      <c r="QM14" s="177">
        <v>0</v>
      </c>
      <c r="QN14" s="177">
        <v>0</v>
      </c>
      <c r="QO14" s="177">
        <v>0</v>
      </c>
      <c r="QP14" s="177">
        <v>0</v>
      </c>
      <c r="QQ14" s="177">
        <v>0</v>
      </c>
      <c r="QR14" s="177">
        <v>0</v>
      </c>
      <c r="QS14" s="177">
        <v>0</v>
      </c>
      <c r="QT14" s="177">
        <v>0</v>
      </c>
      <c r="QU14" s="178">
        <v>0</v>
      </c>
      <c r="QV14" s="34"/>
      <c r="QW14" s="176">
        <v>0</v>
      </c>
      <c r="QX14" s="177">
        <v>1</v>
      </c>
      <c r="QY14" s="177">
        <v>0</v>
      </c>
      <c r="QZ14" s="177">
        <v>1</v>
      </c>
      <c r="RA14" s="177">
        <v>0</v>
      </c>
      <c r="RB14" s="177">
        <v>0</v>
      </c>
      <c r="RC14" s="177">
        <v>0</v>
      </c>
      <c r="RD14" s="177">
        <v>0</v>
      </c>
      <c r="RE14" s="177">
        <v>0</v>
      </c>
      <c r="RF14" s="177">
        <v>0</v>
      </c>
      <c r="RG14" s="177">
        <v>0</v>
      </c>
      <c r="RH14" s="177">
        <v>0</v>
      </c>
      <c r="RI14" s="177">
        <v>0</v>
      </c>
      <c r="RJ14" s="177">
        <v>0</v>
      </c>
      <c r="RK14" s="177">
        <v>0</v>
      </c>
      <c r="RL14" s="177">
        <v>0</v>
      </c>
      <c r="RM14" s="177">
        <v>0</v>
      </c>
      <c r="RN14" s="177">
        <v>0</v>
      </c>
      <c r="RO14" s="177">
        <v>0</v>
      </c>
      <c r="RP14" s="177">
        <v>0</v>
      </c>
      <c r="RQ14" s="178">
        <v>0</v>
      </c>
      <c r="RS14" s="176">
        <v>0</v>
      </c>
      <c r="RT14" s="177">
        <v>0.4</v>
      </c>
      <c r="RU14" s="177">
        <v>0.25</v>
      </c>
      <c r="RV14" s="177">
        <v>0.25</v>
      </c>
      <c r="RW14" s="177">
        <v>0.25</v>
      </c>
      <c r="RX14" s="177">
        <v>0</v>
      </c>
      <c r="RY14" s="177">
        <v>0.5</v>
      </c>
      <c r="RZ14" s="177">
        <v>0.5</v>
      </c>
      <c r="SA14" s="177">
        <v>0</v>
      </c>
      <c r="SB14" s="177">
        <v>0</v>
      </c>
      <c r="SC14" s="177">
        <v>0</v>
      </c>
      <c r="SD14" s="177">
        <v>0</v>
      </c>
      <c r="SE14" s="177">
        <v>0</v>
      </c>
      <c r="SF14" s="177">
        <v>0</v>
      </c>
      <c r="SG14" s="177">
        <v>0</v>
      </c>
      <c r="SH14" s="177">
        <v>0</v>
      </c>
      <c r="SI14" s="177">
        <v>0</v>
      </c>
      <c r="SJ14" s="177">
        <v>0</v>
      </c>
      <c r="SK14" s="177">
        <v>0</v>
      </c>
      <c r="SL14" s="177">
        <v>0</v>
      </c>
      <c r="SM14" s="178">
        <v>0</v>
      </c>
      <c r="SO14" s="176">
        <v>0</v>
      </c>
      <c r="SP14" s="177">
        <v>0.3</v>
      </c>
      <c r="SQ14" s="177">
        <v>0</v>
      </c>
      <c r="SR14" s="177">
        <v>0.4</v>
      </c>
      <c r="SS14" s="177">
        <v>0.5</v>
      </c>
      <c r="ST14" s="177">
        <v>0</v>
      </c>
      <c r="SU14" s="177">
        <v>0.5</v>
      </c>
      <c r="SV14" s="177">
        <v>0.5</v>
      </c>
      <c r="SW14" s="177">
        <v>0</v>
      </c>
      <c r="SX14" s="177">
        <v>0</v>
      </c>
      <c r="SY14" s="177">
        <v>0</v>
      </c>
      <c r="SZ14" s="177">
        <v>0</v>
      </c>
      <c r="TA14" s="177">
        <v>0</v>
      </c>
      <c r="TB14" s="177">
        <v>0</v>
      </c>
      <c r="TC14" s="177">
        <v>0</v>
      </c>
      <c r="TD14" s="177">
        <v>0</v>
      </c>
      <c r="TE14" s="177">
        <v>0</v>
      </c>
      <c r="TF14" s="177">
        <v>0</v>
      </c>
      <c r="TG14" s="177">
        <v>0</v>
      </c>
      <c r="TH14" s="177">
        <v>0</v>
      </c>
      <c r="TI14" s="178">
        <v>0</v>
      </c>
      <c r="TJ14" s="34"/>
      <c r="TK14" s="176">
        <v>0</v>
      </c>
      <c r="TL14" s="177">
        <v>0.25</v>
      </c>
      <c r="TM14" s="177">
        <v>0</v>
      </c>
      <c r="TN14" s="177">
        <v>0.5</v>
      </c>
      <c r="TO14" s="177">
        <v>0.25</v>
      </c>
      <c r="TP14" s="177">
        <v>0</v>
      </c>
      <c r="TQ14" s="177">
        <v>0.5</v>
      </c>
      <c r="TR14" s="177">
        <v>0.5</v>
      </c>
      <c r="TS14" s="177">
        <v>0</v>
      </c>
      <c r="TT14" s="177">
        <v>0</v>
      </c>
      <c r="TU14" s="177">
        <v>0</v>
      </c>
      <c r="TV14" s="177">
        <v>0</v>
      </c>
      <c r="TW14" s="177">
        <v>0</v>
      </c>
      <c r="TX14" s="177">
        <v>0</v>
      </c>
      <c r="TY14" s="177">
        <v>0</v>
      </c>
      <c r="TZ14" s="177">
        <v>0</v>
      </c>
      <c r="UA14" s="177">
        <v>0</v>
      </c>
      <c r="UB14" s="177">
        <v>0</v>
      </c>
      <c r="UC14" s="177">
        <v>0</v>
      </c>
      <c r="UD14" s="177">
        <v>0</v>
      </c>
      <c r="UE14" s="178">
        <v>0</v>
      </c>
      <c r="UG14" s="176"/>
      <c r="UH14" s="177">
        <v>0.2</v>
      </c>
      <c r="UI14" s="177">
        <v>0</v>
      </c>
      <c r="UJ14" s="177">
        <v>1</v>
      </c>
      <c r="UK14" s="177">
        <v>0.2</v>
      </c>
      <c r="UL14" s="177">
        <v>0</v>
      </c>
      <c r="UM14" s="177">
        <v>0.5</v>
      </c>
      <c r="UN14" s="177">
        <v>0.5</v>
      </c>
      <c r="UO14" s="177">
        <v>0</v>
      </c>
      <c r="UP14" s="177">
        <v>0</v>
      </c>
      <c r="UQ14" s="177">
        <v>0</v>
      </c>
      <c r="UR14" s="177">
        <v>0</v>
      </c>
      <c r="US14" s="177">
        <v>0</v>
      </c>
      <c r="UT14" s="177">
        <v>0</v>
      </c>
      <c r="UU14" s="177">
        <v>0</v>
      </c>
      <c r="UV14" s="177">
        <v>0</v>
      </c>
      <c r="UW14" s="177">
        <v>0</v>
      </c>
      <c r="UX14" s="177">
        <v>0</v>
      </c>
      <c r="UY14" s="177">
        <v>0</v>
      </c>
      <c r="UZ14" s="177">
        <v>0</v>
      </c>
      <c r="VA14" s="178">
        <v>0</v>
      </c>
      <c r="VB14" s="34"/>
      <c r="VC14" s="176">
        <v>0</v>
      </c>
      <c r="VD14" s="177">
        <v>0.8</v>
      </c>
      <c r="VE14" s="177">
        <v>0.4</v>
      </c>
      <c r="VF14" s="177">
        <v>0</v>
      </c>
      <c r="VG14" s="177">
        <v>0.2</v>
      </c>
      <c r="VH14" s="177">
        <v>0</v>
      </c>
      <c r="VI14" s="177">
        <v>0.5</v>
      </c>
      <c r="VJ14" s="177">
        <v>0.5</v>
      </c>
      <c r="VK14" s="177">
        <v>0</v>
      </c>
      <c r="VL14" s="177">
        <v>0</v>
      </c>
      <c r="VM14" s="177">
        <v>0</v>
      </c>
      <c r="VN14" s="177">
        <v>0</v>
      </c>
      <c r="VO14" s="177">
        <v>0</v>
      </c>
      <c r="VP14" s="177">
        <v>0</v>
      </c>
      <c r="VQ14" s="177">
        <v>0</v>
      </c>
      <c r="VR14" s="177">
        <v>0</v>
      </c>
      <c r="VS14" s="177">
        <v>0</v>
      </c>
      <c r="VT14" s="177">
        <v>0</v>
      </c>
      <c r="VU14" s="177">
        <v>0</v>
      </c>
      <c r="VV14" s="177">
        <v>0</v>
      </c>
      <c r="VW14" s="178">
        <v>0</v>
      </c>
      <c r="VY14" s="176">
        <v>0</v>
      </c>
      <c r="VZ14" s="177">
        <v>0</v>
      </c>
      <c r="WA14" s="177">
        <v>0</v>
      </c>
      <c r="WB14" s="177">
        <v>0</v>
      </c>
      <c r="WC14" s="177">
        <v>0</v>
      </c>
      <c r="WD14" s="177">
        <v>0</v>
      </c>
      <c r="WE14" s="177">
        <v>0</v>
      </c>
      <c r="WF14" s="177">
        <v>0</v>
      </c>
      <c r="WG14" s="177">
        <v>0.25</v>
      </c>
      <c r="WH14" s="177">
        <v>0.45</v>
      </c>
      <c r="WI14" s="177">
        <v>0.45</v>
      </c>
      <c r="WJ14" s="177">
        <v>0</v>
      </c>
      <c r="WK14" s="177">
        <v>0</v>
      </c>
      <c r="WL14" s="177">
        <v>0</v>
      </c>
      <c r="WM14" s="177">
        <v>0</v>
      </c>
      <c r="WN14" s="177">
        <v>0</v>
      </c>
      <c r="WO14" s="177">
        <v>0</v>
      </c>
      <c r="WP14" s="177">
        <v>0</v>
      </c>
      <c r="WQ14" s="177">
        <v>0</v>
      </c>
      <c r="WR14" s="177">
        <v>0</v>
      </c>
      <c r="WS14" s="178">
        <v>0</v>
      </c>
      <c r="WT14" s="34"/>
      <c r="WU14" s="176">
        <v>0</v>
      </c>
      <c r="WV14" s="177">
        <v>0</v>
      </c>
      <c r="WW14" s="177">
        <v>0</v>
      </c>
      <c r="WX14" s="177">
        <v>0</v>
      </c>
      <c r="WY14" s="177">
        <v>0</v>
      </c>
      <c r="WZ14" s="177">
        <v>0</v>
      </c>
      <c r="XA14" s="177">
        <v>0</v>
      </c>
      <c r="XB14" s="177">
        <v>0</v>
      </c>
      <c r="XC14" s="177">
        <v>0</v>
      </c>
      <c r="XD14" s="177">
        <v>0.5</v>
      </c>
      <c r="XE14" s="177">
        <v>0.5</v>
      </c>
      <c r="XF14" s="177">
        <v>0</v>
      </c>
      <c r="XG14" s="177">
        <v>0</v>
      </c>
      <c r="XH14" s="177">
        <v>0</v>
      </c>
      <c r="XI14" s="177">
        <v>0</v>
      </c>
      <c r="XJ14" s="177">
        <v>0</v>
      </c>
      <c r="XK14" s="177">
        <v>0</v>
      </c>
      <c r="XL14" s="177">
        <v>0</v>
      </c>
      <c r="XM14" s="177">
        <v>0</v>
      </c>
      <c r="XN14" s="177">
        <v>0</v>
      </c>
      <c r="XO14" s="178">
        <v>0</v>
      </c>
      <c r="XP14" s="34"/>
      <c r="XQ14" s="176">
        <v>0</v>
      </c>
      <c r="XR14" s="177">
        <v>0</v>
      </c>
      <c r="XS14" s="177">
        <v>0</v>
      </c>
      <c r="XT14" s="177">
        <v>0</v>
      </c>
      <c r="XU14" s="177">
        <v>0</v>
      </c>
      <c r="XV14" s="177">
        <v>0</v>
      </c>
      <c r="XW14" s="177">
        <v>0</v>
      </c>
      <c r="XX14" s="177">
        <v>0</v>
      </c>
      <c r="XY14" s="177">
        <v>0.25</v>
      </c>
      <c r="XZ14" s="177">
        <v>0.45</v>
      </c>
      <c r="YA14" s="177">
        <v>0.45</v>
      </c>
      <c r="YB14" s="177">
        <v>0</v>
      </c>
      <c r="YC14" s="177">
        <v>0</v>
      </c>
      <c r="YD14" s="177">
        <v>0</v>
      </c>
      <c r="YE14" s="177">
        <v>0</v>
      </c>
      <c r="YF14" s="177">
        <v>0</v>
      </c>
      <c r="YG14" s="177">
        <v>0</v>
      </c>
      <c r="YH14" s="177">
        <v>0</v>
      </c>
      <c r="YI14" s="177">
        <v>0</v>
      </c>
      <c r="YJ14" s="177">
        <v>0</v>
      </c>
      <c r="YK14" s="178">
        <v>0</v>
      </c>
      <c r="YM14" s="176">
        <v>0</v>
      </c>
      <c r="YN14" s="177">
        <v>0</v>
      </c>
      <c r="YO14" s="177">
        <v>0</v>
      </c>
      <c r="YP14" s="177">
        <v>0</v>
      </c>
      <c r="YQ14" s="177">
        <v>0</v>
      </c>
      <c r="YR14" s="177">
        <v>0</v>
      </c>
      <c r="YS14" s="177">
        <v>0</v>
      </c>
      <c r="YT14" s="177">
        <v>0</v>
      </c>
      <c r="YU14" s="177">
        <v>0.25</v>
      </c>
      <c r="YV14" s="177">
        <v>0.45</v>
      </c>
      <c r="YW14" s="177">
        <v>0.45</v>
      </c>
      <c r="YX14" s="177">
        <v>0</v>
      </c>
      <c r="YY14" s="177">
        <v>0</v>
      </c>
      <c r="YZ14" s="177">
        <v>0</v>
      </c>
      <c r="ZA14" s="177">
        <v>0</v>
      </c>
      <c r="ZB14" s="177">
        <v>0</v>
      </c>
      <c r="ZC14" s="177">
        <v>0</v>
      </c>
      <c r="ZD14" s="177">
        <v>0</v>
      </c>
      <c r="ZE14" s="177">
        <v>0</v>
      </c>
      <c r="ZF14" s="177">
        <v>0</v>
      </c>
      <c r="ZG14" s="178">
        <v>0</v>
      </c>
      <c r="ZI14" s="176">
        <v>0</v>
      </c>
      <c r="ZJ14" s="177">
        <v>0</v>
      </c>
      <c r="ZK14" s="177">
        <v>0</v>
      </c>
      <c r="ZL14" s="177">
        <v>0</v>
      </c>
      <c r="ZM14" s="177">
        <v>0</v>
      </c>
      <c r="ZN14" s="177">
        <v>0</v>
      </c>
      <c r="ZO14" s="177">
        <v>0</v>
      </c>
      <c r="ZP14" s="177">
        <v>0</v>
      </c>
      <c r="ZQ14" s="177">
        <v>0.25</v>
      </c>
      <c r="ZR14" s="177">
        <v>0.45</v>
      </c>
      <c r="ZS14" s="177">
        <v>0.45</v>
      </c>
      <c r="ZT14" s="177">
        <v>0</v>
      </c>
      <c r="ZU14" s="177">
        <v>0</v>
      </c>
      <c r="ZV14" s="177">
        <v>0</v>
      </c>
      <c r="ZW14" s="177">
        <v>0</v>
      </c>
      <c r="ZX14" s="177">
        <v>0</v>
      </c>
      <c r="ZY14" s="177">
        <v>0</v>
      </c>
      <c r="ZZ14" s="177">
        <v>0</v>
      </c>
      <c r="AAA14" s="177">
        <v>0</v>
      </c>
      <c r="AAB14" s="177">
        <v>0</v>
      </c>
      <c r="AAC14" s="178">
        <v>0</v>
      </c>
      <c r="AAD14" s="3"/>
      <c r="AAE14" s="176">
        <v>0</v>
      </c>
      <c r="AAF14" s="177">
        <v>0</v>
      </c>
      <c r="AAG14" s="177">
        <v>0</v>
      </c>
      <c r="AAH14" s="177">
        <v>0</v>
      </c>
      <c r="AAI14" s="177">
        <v>0</v>
      </c>
      <c r="AAJ14" s="177">
        <v>0</v>
      </c>
      <c r="AAK14" s="177">
        <v>0</v>
      </c>
      <c r="AAL14" s="177">
        <v>0</v>
      </c>
      <c r="AAM14" s="177">
        <v>0</v>
      </c>
      <c r="AAN14" s="177">
        <v>0</v>
      </c>
      <c r="AAO14" s="177">
        <v>0</v>
      </c>
      <c r="AAP14" s="177">
        <v>0</v>
      </c>
      <c r="AAQ14" s="177">
        <v>0</v>
      </c>
      <c r="AAR14" s="177">
        <v>0</v>
      </c>
      <c r="AAS14" s="177">
        <v>0</v>
      </c>
      <c r="AAT14" s="177">
        <v>0</v>
      </c>
      <c r="AAU14" s="177">
        <v>0</v>
      </c>
      <c r="AAV14" s="177">
        <v>0</v>
      </c>
      <c r="AAW14" s="177">
        <v>0</v>
      </c>
      <c r="AAX14" s="177">
        <v>0</v>
      </c>
      <c r="AAY14" s="178">
        <v>0</v>
      </c>
      <c r="ABA14" s="176">
        <v>0</v>
      </c>
      <c r="ABB14" s="177">
        <v>0</v>
      </c>
      <c r="ABC14" s="177">
        <v>0</v>
      </c>
      <c r="ABD14" s="177">
        <v>0</v>
      </c>
      <c r="ABE14" s="177">
        <v>0</v>
      </c>
      <c r="ABF14" s="177">
        <v>0</v>
      </c>
      <c r="ABG14" s="177">
        <v>0</v>
      </c>
      <c r="ABH14" s="177">
        <v>0</v>
      </c>
      <c r="ABI14" s="177">
        <v>0.25</v>
      </c>
      <c r="ABJ14" s="177">
        <v>0.35</v>
      </c>
      <c r="ABK14" s="177">
        <v>0.6</v>
      </c>
      <c r="ABL14" s="177">
        <v>0</v>
      </c>
      <c r="ABM14" s="177">
        <v>0</v>
      </c>
      <c r="ABN14" s="177">
        <v>0</v>
      </c>
      <c r="ABO14" s="177">
        <v>0</v>
      </c>
      <c r="ABP14" s="177">
        <v>0</v>
      </c>
      <c r="ABQ14" s="177">
        <v>0</v>
      </c>
      <c r="ABR14" s="177">
        <v>0</v>
      </c>
      <c r="ABS14" s="177">
        <v>0</v>
      </c>
      <c r="ABT14" s="177">
        <v>0</v>
      </c>
      <c r="ABU14" s="178">
        <v>0</v>
      </c>
      <c r="ABW14" s="176">
        <v>0</v>
      </c>
      <c r="ABX14" s="177">
        <v>0</v>
      </c>
      <c r="ABY14" s="177">
        <v>0</v>
      </c>
      <c r="ABZ14" s="177">
        <v>0</v>
      </c>
      <c r="ACA14" s="177">
        <v>0</v>
      </c>
      <c r="ACB14" s="177">
        <v>0</v>
      </c>
      <c r="ACC14" s="177">
        <v>0</v>
      </c>
      <c r="ACD14" s="177">
        <v>0</v>
      </c>
      <c r="ACE14" s="177">
        <v>0.25</v>
      </c>
      <c r="ACF14" s="177">
        <v>0.5</v>
      </c>
      <c r="ACG14" s="177">
        <v>0.5</v>
      </c>
      <c r="ACH14" s="177">
        <v>0</v>
      </c>
      <c r="ACI14" s="177">
        <v>0</v>
      </c>
      <c r="ACJ14" s="177">
        <v>0</v>
      </c>
      <c r="ACK14" s="177">
        <v>0</v>
      </c>
      <c r="ACL14" s="177">
        <v>0</v>
      </c>
      <c r="ACM14" s="177">
        <v>0</v>
      </c>
      <c r="ACN14" s="177">
        <v>0</v>
      </c>
      <c r="ACO14" s="177">
        <v>0</v>
      </c>
      <c r="ACP14" s="177">
        <v>0</v>
      </c>
      <c r="ACQ14" s="178">
        <v>0</v>
      </c>
      <c r="ACS14" s="176">
        <v>0</v>
      </c>
      <c r="ACT14" s="177">
        <v>0</v>
      </c>
      <c r="ACU14" s="177">
        <v>0</v>
      </c>
      <c r="ACV14" s="177">
        <v>0</v>
      </c>
      <c r="ACW14" s="177">
        <v>0</v>
      </c>
      <c r="ACX14" s="177">
        <v>0</v>
      </c>
      <c r="ACY14" s="177">
        <v>0</v>
      </c>
      <c r="ACZ14" s="177">
        <v>0</v>
      </c>
      <c r="ADA14" s="177">
        <v>0</v>
      </c>
      <c r="ADB14" s="177">
        <v>0</v>
      </c>
      <c r="ADC14" s="177">
        <v>0</v>
      </c>
      <c r="ADD14" s="177">
        <v>0</v>
      </c>
      <c r="ADE14" s="177">
        <v>0</v>
      </c>
      <c r="ADF14" s="177">
        <v>0</v>
      </c>
      <c r="ADG14" s="177">
        <v>0</v>
      </c>
      <c r="ADH14" s="177">
        <v>0</v>
      </c>
      <c r="ADI14" s="177">
        <v>0</v>
      </c>
      <c r="ADJ14" s="177">
        <v>0</v>
      </c>
      <c r="ADK14" s="177">
        <v>0</v>
      </c>
      <c r="ADL14" s="177">
        <v>0</v>
      </c>
      <c r="ADM14" s="178">
        <v>0</v>
      </c>
      <c r="ADO14" s="176">
        <v>0</v>
      </c>
      <c r="ADP14" s="177">
        <v>0</v>
      </c>
      <c r="ADQ14" s="177">
        <v>0</v>
      </c>
      <c r="ADR14" s="177">
        <v>0</v>
      </c>
      <c r="ADS14" s="177">
        <v>0</v>
      </c>
      <c r="ADT14" s="177">
        <v>0</v>
      </c>
      <c r="ADU14" s="177">
        <v>0</v>
      </c>
      <c r="ADV14" s="177">
        <v>0</v>
      </c>
      <c r="ADW14" s="177">
        <v>0</v>
      </c>
      <c r="ADX14" s="177">
        <v>0</v>
      </c>
      <c r="ADY14" s="177">
        <v>0</v>
      </c>
      <c r="ADZ14" s="177">
        <v>0</v>
      </c>
      <c r="AEA14" s="177">
        <v>0</v>
      </c>
      <c r="AEB14" s="177">
        <v>0</v>
      </c>
      <c r="AEC14" s="177">
        <v>0</v>
      </c>
      <c r="AED14" s="177">
        <v>0</v>
      </c>
      <c r="AEE14" s="177">
        <v>0</v>
      </c>
      <c r="AEF14" s="177">
        <v>0</v>
      </c>
      <c r="AEG14" s="177">
        <v>0</v>
      </c>
      <c r="AEH14" s="177">
        <v>0</v>
      </c>
      <c r="AEI14" s="178">
        <v>0</v>
      </c>
      <c r="AEK14" s="176">
        <v>0</v>
      </c>
      <c r="AEL14" s="177">
        <v>0</v>
      </c>
      <c r="AEM14" s="177">
        <v>0</v>
      </c>
      <c r="AEN14" s="177">
        <v>0</v>
      </c>
      <c r="AEO14" s="177">
        <v>0</v>
      </c>
      <c r="AEP14" s="177">
        <v>0</v>
      </c>
      <c r="AEQ14" s="177">
        <v>0</v>
      </c>
      <c r="AER14" s="177">
        <v>0</v>
      </c>
      <c r="AES14" s="177">
        <v>0.25</v>
      </c>
      <c r="AET14" s="177">
        <v>0.45</v>
      </c>
      <c r="AEU14" s="177">
        <v>0.45</v>
      </c>
      <c r="AEV14" s="177">
        <v>0</v>
      </c>
      <c r="AEW14" s="177">
        <v>0</v>
      </c>
      <c r="AEX14" s="177">
        <v>0</v>
      </c>
      <c r="AEY14" s="177">
        <v>0</v>
      </c>
      <c r="AEZ14" s="177">
        <v>0</v>
      </c>
      <c r="AFA14" s="177">
        <v>0</v>
      </c>
      <c r="AFB14" s="177">
        <v>0</v>
      </c>
      <c r="AFC14" s="177">
        <v>0</v>
      </c>
      <c r="AFD14" s="177">
        <v>0</v>
      </c>
      <c r="AFE14" s="178">
        <v>0</v>
      </c>
      <c r="AFG14" s="176">
        <v>0</v>
      </c>
      <c r="AFH14" s="177">
        <v>0</v>
      </c>
      <c r="AFI14" s="177">
        <v>0</v>
      </c>
      <c r="AFJ14" s="177">
        <v>0</v>
      </c>
      <c r="AFK14" s="177">
        <v>0</v>
      </c>
      <c r="AFL14" s="177">
        <v>0</v>
      </c>
      <c r="AFM14" s="177">
        <v>0</v>
      </c>
      <c r="AFN14" s="177">
        <v>0</v>
      </c>
      <c r="AFO14" s="177">
        <v>0</v>
      </c>
      <c r="AFP14" s="177">
        <v>0</v>
      </c>
      <c r="AFQ14" s="177">
        <v>0</v>
      </c>
      <c r="AFR14" s="177">
        <v>0</v>
      </c>
      <c r="AFS14" s="177">
        <v>0</v>
      </c>
      <c r="AFT14" s="177">
        <v>0</v>
      </c>
      <c r="AFU14" s="177">
        <v>0</v>
      </c>
      <c r="AFV14" s="177">
        <v>0</v>
      </c>
      <c r="AFW14" s="177">
        <v>0</v>
      </c>
      <c r="AFX14" s="177">
        <v>0</v>
      </c>
      <c r="AFY14" s="177">
        <v>1</v>
      </c>
      <c r="AFZ14" s="177">
        <v>0</v>
      </c>
      <c r="AGA14" s="178">
        <v>0</v>
      </c>
      <c r="AGC14" s="176">
        <v>0</v>
      </c>
      <c r="AGD14" s="177">
        <v>0</v>
      </c>
      <c r="AGE14" s="177">
        <v>0</v>
      </c>
      <c r="AGF14" s="177">
        <v>0</v>
      </c>
      <c r="AGG14" s="177">
        <v>0</v>
      </c>
      <c r="AGH14" s="177">
        <v>0</v>
      </c>
      <c r="AGI14" s="177">
        <v>0</v>
      </c>
      <c r="AGJ14" s="177">
        <v>0</v>
      </c>
      <c r="AGK14" s="177">
        <v>0</v>
      </c>
      <c r="AGL14" s="177">
        <v>0</v>
      </c>
      <c r="AGM14" s="177">
        <v>0</v>
      </c>
      <c r="AGN14" s="177">
        <v>0</v>
      </c>
      <c r="AGO14" s="177">
        <v>0</v>
      </c>
      <c r="AGP14" s="177">
        <v>0</v>
      </c>
      <c r="AGQ14" s="177">
        <v>0</v>
      </c>
      <c r="AGR14" s="177">
        <v>0</v>
      </c>
      <c r="AGS14" s="177">
        <v>0</v>
      </c>
      <c r="AGT14" s="177">
        <v>0</v>
      </c>
      <c r="AGU14" s="177">
        <v>0</v>
      </c>
      <c r="AGV14" s="177">
        <v>0</v>
      </c>
      <c r="AGW14" s="178">
        <v>0</v>
      </c>
      <c r="AGY14" s="176">
        <v>0</v>
      </c>
      <c r="AGZ14" s="177">
        <v>0</v>
      </c>
      <c r="AHA14" s="177">
        <v>0</v>
      </c>
      <c r="AHB14" s="177">
        <v>0</v>
      </c>
      <c r="AHC14" s="177">
        <v>0</v>
      </c>
      <c r="AHD14" s="177">
        <v>0</v>
      </c>
      <c r="AHE14" s="177">
        <v>0</v>
      </c>
      <c r="AHF14" s="177">
        <v>0</v>
      </c>
      <c r="AHG14" s="177">
        <v>0</v>
      </c>
      <c r="AHH14" s="177">
        <v>0</v>
      </c>
      <c r="AHI14" s="177">
        <v>0</v>
      </c>
      <c r="AHJ14" s="177">
        <v>0</v>
      </c>
      <c r="AHK14" s="177">
        <v>0</v>
      </c>
      <c r="AHL14" s="177">
        <v>0</v>
      </c>
      <c r="AHM14" s="177">
        <v>0</v>
      </c>
      <c r="AHN14" s="177">
        <v>0</v>
      </c>
      <c r="AHO14" s="177">
        <v>0</v>
      </c>
      <c r="AHP14" s="177">
        <v>0.5</v>
      </c>
      <c r="AHQ14" s="177">
        <v>0.5</v>
      </c>
      <c r="AHR14" s="177">
        <v>0</v>
      </c>
      <c r="AHS14" s="178">
        <v>0</v>
      </c>
      <c r="AHU14" s="176">
        <v>0</v>
      </c>
      <c r="AHV14" s="177">
        <v>0</v>
      </c>
      <c r="AHW14" s="177">
        <v>0</v>
      </c>
      <c r="AHX14" s="177">
        <v>0</v>
      </c>
      <c r="AHY14" s="177">
        <v>0</v>
      </c>
      <c r="AHZ14" s="177">
        <v>0</v>
      </c>
      <c r="AIA14" s="177">
        <v>0</v>
      </c>
      <c r="AIB14" s="177">
        <v>0</v>
      </c>
      <c r="AIC14" s="177">
        <v>0</v>
      </c>
      <c r="AID14" s="177">
        <v>0</v>
      </c>
      <c r="AIE14" s="177">
        <v>0</v>
      </c>
      <c r="AIF14" s="177">
        <v>0</v>
      </c>
      <c r="AIG14" s="177">
        <v>0</v>
      </c>
      <c r="AIH14" s="177">
        <v>0</v>
      </c>
      <c r="AII14" s="177">
        <v>0</v>
      </c>
      <c r="AIJ14" s="177">
        <v>0</v>
      </c>
      <c r="AIK14" s="177">
        <v>0</v>
      </c>
      <c r="AIL14" s="177">
        <v>0.5</v>
      </c>
      <c r="AIM14" s="177">
        <v>0.5</v>
      </c>
      <c r="AIN14" s="177">
        <v>0</v>
      </c>
      <c r="AIO14" s="178">
        <v>0</v>
      </c>
      <c r="AIQ14" s="176">
        <v>0</v>
      </c>
      <c r="AIR14" s="177">
        <v>0</v>
      </c>
      <c r="AIS14" s="177">
        <v>0</v>
      </c>
      <c r="AIT14" s="177">
        <v>0</v>
      </c>
      <c r="AIU14" s="177">
        <v>0</v>
      </c>
      <c r="AIV14" s="177">
        <v>0</v>
      </c>
      <c r="AIW14" s="177">
        <v>0</v>
      </c>
      <c r="AIX14" s="177">
        <v>0</v>
      </c>
      <c r="AIY14" s="177">
        <v>0</v>
      </c>
      <c r="AIZ14" s="177">
        <v>0</v>
      </c>
      <c r="AJA14" s="177">
        <v>0</v>
      </c>
      <c r="AJB14" s="177">
        <v>0</v>
      </c>
      <c r="AJC14" s="177">
        <v>0</v>
      </c>
      <c r="AJD14" s="177">
        <v>0</v>
      </c>
      <c r="AJE14" s="177">
        <v>0</v>
      </c>
      <c r="AJF14" s="177">
        <v>0</v>
      </c>
      <c r="AJG14" s="177">
        <v>0</v>
      </c>
      <c r="AJH14" s="177">
        <v>0</v>
      </c>
      <c r="AJI14" s="177">
        <v>0</v>
      </c>
      <c r="AJJ14" s="177">
        <v>0</v>
      </c>
      <c r="AJK14" s="178">
        <v>0</v>
      </c>
      <c r="AJM14" s="176">
        <v>0</v>
      </c>
      <c r="AJN14" s="177">
        <v>0</v>
      </c>
      <c r="AJO14" s="177">
        <v>0</v>
      </c>
      <c r="AJP14" s="177">
        <v>0</v>
      </c>
      <c r="AJQ14" s="177">
        <v>0</v>
      </c>
      <c r="AJR14" s="177">
        <v>0</v>
      </c>
      <c r="AJS14" s="177">
        <v>0</v>
      </c>
      <c r="AJT14" s="177">
        <v>0</v>
      </c>
      <c r="AJU14" s="177">
        <v>0</v>
      </c>
      <c r="AJV14" s="177">
        <v>0</v>
      </c>
      <c r="AJW14" s="177">
        <v>0</v>
      </c>
      <c r="AJX14" s="177">
        <v>0</v>
      </c>
      <c r="AJY14" s="177">
        <v>0</v>
      </c>
      <c r="AJZ14" s="177">
        <v>0</v>
      </c>
      <c r="AKA14" s="177">
        <v>0</v>
      </c>
      <c r="AKB14" s="177">
        <v>0</v>
      </c>
      <c r="AKC14" s="177">
        <v>0</v>
      </c>
      <c r="AKD14" s="177">
        <v>0.5</v>
      </c>
      <c r="AKE14" s="177">
        <v>0.5</v>
      </c>
      <c r="AKF14" s="177">
        <v>0</v>
      </c>
      <c r="AKG14" s="178">
        <v>0</v>
      </c>
      <c r="AKI14" s="176">
        <v>0</v>
      </c>
      <c r="AKJ14" s="177">
        <v>0</v>
      </c>
      <c r="AKK14" s="177">
        <v>0</v>
      </c>
      <c r="AKL14" s="177">
        <v>0</v>
      </c>
      <c r="AKM14" s="177">
        <v>0</v>
      </c>
      <c r="AKN14" s="177">
        <v>0</v>
      </c>
      <c r="AKO14" s="177">
        <v>0</v>
      </c>
      <c r="AKP14" s="177">
        <v>0</v>
      </c>
      <c r="AKQ14" s="177">
        <v>0</v>
      </c>
      <c r="AKR14" s="177">
        <v>0</v>
      </c>
      <c r="AKS14" s="177">
        <v>0</v>
      </c>
      <c r="AKT14" s="177">
        <v>0</v>
      </c>
      <c r="AKU14" s="177">
        <v>0</v>
      </c>
      <c r="AKV14" s="177">
        <v>1</v>
      </c>
      <c r="AKW14" s="177">
        <v>1</v>
      </c>
      <c r="AKX14" s="177">
        <v>0</v>
      </c>
      <c r="AKY14" s="177">
        <v>0</v>
      </c>
      <c r="AKZ14" s="177">
        <v>0</v>
      </c>
      <c r="ALA14" s="177">
        <v>0</v>
      </c>
      <c r="ALB14" s="177">
        <v>0</v>
      </c>
      <c r="ALC14" s="178">
        <v>0</v>
      </c>
      <c r="ALE14" s="176">
        <v>0</v>
      </c>
      <c r="ALF14" s="177">
        <v>0</v>
      </c>
      <c r="ALG14" s="177">
        <v>0</v>
      </c>
      <c r="ALH14" s="177">
        <v>0</v>
      </c>
      <c r="ALI14" s="177">
        <v>0</v>
      </c>
      <c r="ALJ14" s="177">
        <v>0</v>
      </c>
      <c r="ALK14" s="177">
        <v>0</v>
      </c>
      <c r="ALL14" s="177">
        <v>0</v>
      </c>
      <c r="ALM14" s="177">
        <v>0</v>
      </c>
      <c r="ALN14" s="177">
        <v>0</v>
      </c>
      <c r="ALO14" s="177">
        <v>0</v>
      </c>
      <c r="ALP14" s="177">
        <v>0</v>
      </c>
      <c r="ALQ14" s="177">
        <v>0</v>
      </c>
      <c r="ALR14" s="177">
        <v>0</v>
      </c>
      <c r="ALS14" s="177">
        <v>1</v>
      </c>
      <c r="ALT14" s="177">
        <v>0</v>
      </c>
      <c r="ALU14" s="177">
        <v>0</v>
      </c>
      <c r="ALV14" s="177">
        <v>0</v>
      </c>
      <c r="ALW14" s="177">
        <v>0</v>
      </c>
      <c r="ALX14" s="177">
        <v>0</v>
      </c>
      <c r="ALY14" s="178">
        <v>0</v>
      </c>
      <c r="AMA14" s="176">
        <v>0</v>
      </c>
      <c r="AMB14" s="177">
        <v>0</v>
      </c>
      <c r="AMC14" s="177">
        <v>0</v>
      </c>
      <c r="AMD14" s="177">
        <v>0</v>
      </c>
      <c r="AME14" s="177">
        <v>0</v>
      </c>
      <c r="AMF14" s="177">
        <v>0</v>
      </c>
      <c r="AMG14" s="177">
        <v>0</v>
      </c>
      <c r="AMH14" s="177">
        <v>0</v>
      </c>
      <c r="AMI14" s="177">
        <v>0</v>
      </c>
      <c r="AMJ14" s="177">
        <v>0</v>
      </c>
      <c r="AMK14" s="177">
        <v>0</v>
      </c>
      <c r="AML14" s="177">
        <v>0</v>
      </c>
      <c r="AMM14" s="177">
        <v>0</v>
      </c>
      <c r="AMN14" s="177">
        <v>0.5</v>
      </c>
      <c r="AMO14" s="177">
        <v>1</v>
      </c>
      <c r="AMP14" s="177">
        <v>0</v>
      </c>
      <c r="AMQ14" s="177">
        <v>0</v>
      </c>
      <c r="AMR14" s="177">
        <v>0</v>
      </c>
      <c r="AMS14" s="177">
        <v>0</v>
      </c>
      <c r="AMT14" s="177">
        <v>0</v>
      </c>
      <c r="AMU14" s="178">
        <v>0</v>
      </c>
      <c r="AMW14" s="176">
        <v>0</v>
      </c>
      <c r="AMX14" s="177">
        <v>0</v>
      </c>
      <c r="AMY14" s="177">
        <v>0</v>
      </c>
      <c r="AMZ14" s="177">
        <v>0</v>
      </c>
      <c r="ANA14" s="177">
        <v>0</v>
      </c>
      <c r="ANB14" s="177">
        <v>0</v>
      </c>
      <c r="ANC14" s="177">
        <v>0</v>
      </c>
      <c r="AND14" s="177">
        <v>0</v>
      </c>
      <c r="ANE14" s="177">
        <v>0</v>
      </c>
      <c r="ANF14" s="177">
        <v>0</v>
      </c>
      <c r="ANG14" s="177">
        <v>0</v>
      </c>
      <c r="ANH14" s="177">
        <v>0</v>
      </c>
      <c r="ANI14" s="177">
        <v>0</v>
      </c>
      <c r="ANJ14" s="177">
        <v>0.5</v>
      </c>
      <c r="ANK14" s="177">
        <v>1</v>
      </c>
      <c r="ANL14" s="177">
        <v>0</v>
      </c>
      <c r="ANM14" s="177">
        <v>0</v>
      </c>
      <c r="ANN14" s="177">
        <v>0</v>
      </c>
      <c r="ANO14" s="177">
        <v>0</v>
      </c>
      <c r="ANP14" s="177">
        <v>0</v>
      </c>
      <c r="ANQ14" s="178">
        <v>0</v>
      </c>
      <c r="ANS14" s="176">
        <v>0</v>
      </c>
      <c r="ANT14" s="177">
        <v>0</v>
      </c>
      <c r="ANU14" s="177">
        <v>0</v>
      </c>
      <c r="ANV14" s="177">
        <v>0</v>
      </c>
      <c r="ANW14" s="177">
        <v>0</v>
      </c>
      <c r="ANX14" s="177">
        <v>0</v>
      </c>
      <c r="ANY14" s="177">
        <v>0</v>
      </c>
      <c r="ANZ14" s="177">
        <v>0</v>
      </c>
      <c r="AOA14" s="177">
        <v>0</v>
      </c>
      <c r="AOB14" s="177">
        <v>0</v>
      </c>
      <c r="AOC14" s="177">
        <v>0</v>
      </c>
      <c r="AOD14" s="177">
        <v>0</v>
      </c>
      <c r="AOE14" s="177">
        <v>0</v>
      </c>
      <c r="AOF14" s="177">
        <v>0</v>
      </c>
      <c r="AOG14" s="177">
        <v>0</v>
      </c>
      <c r="AOH14" s="177">
        <v>1</v>
      </c>
      <c r="AOI14" s="177">
        <v>0</v>
      </c>
      <c r="AOJ14" s="177">
        <v>0</v>
      </c>
      <c r="AOK14" s="177">
        <v>0</v>
      </c>
      <c r="AOL14" s="177">
        <v>0</v>
      </c>
      <c r="AOM14" s="178">
        <v>0</v>
      </c>
      <c r="AOO14" s="176">
        <v>0</v>
      </c>
      <c r="AOP14" s="177">
        <v>0</v>
      </c>
      <c r="AOQ14" s="177">
        <v>0</v>
      </c>
      <c r="AOR14" s="177">
        <v>0</v>
      </c>
      <c r="AOS14" s="177">
        <v>0</v>
      </c>
      <c r="AOT14" s="177">
        <v>0</v>
      </c>
      <c r="AOU14" s="177">
        <v>0</v>
      </c>
      <c r="AOV14" s="177">
        <v>0</v>
      </c>
      <c r="AOW14" s="177">
        <v>0</v>
      </c>
      <c r="AOX14" s="177">
        <v>0</v>
      </c>
      <c r="AOY14" s="177">
        <v>0</v>
      </c>
      <c r="AOZ14" s="177">
        <v>0</v>
      </c>
      <c r="APA14" s="177">
        <v>0</v>
      </c>
      <c r="APB14" s="177">
        <v>0</v>
      </c>
      <c r="APC14" s="177">
        <v>0</v>
      </c>
      <c r="APD14" s="177">
        <v>1</v>
      </c>
      <c r="APE14" s="177">
        <v>0</v>
      </c>
      <c r="APF14" s="177">
        <v>0</v>
      </c>
      <c r="APG14" s="177">
        <v>0</v>
      </c>
      <c r="APH14" s="177">
        <v>0</v>
      </c>
      <c r="API14" s="178">
        <v>0</v>
      </c>
    </row>
    <row r="15" spans="1:1101" s="139" customFormat="1">
      <c r="A15" s="174"/>
      <c r="B15" s="180"/>
      <c r="C15" s="181"/>
      <c r="D15" s="179"/>
      <c r="E15" s="179"/>
      <c r="F15" s="179"/>
      <c r="G15" s="179"/>
      <c r="H15" s="179"/>
      <c r="I15" s="179"/>
      <c r="J15" s="179"/>
      <c r="K15" s="179"/>
      <c r="L15" s="179"/>
      <c r="M15" s="179"/>
      <c r="N15" s="179"/>
      <c r="O15" s="179"/>
      <c r="P15" s="179"/>
      <c r="Q15" s="179"/>
      <c r="R15" s="179"/>
      <c r="S15" s="179"/>
      <c r="T15" s="179"/>
      <c r="U15" s="179"/>
      <c r="V15" s="179"/>
      <c r="W15" s="182"/>
      <c r="X15" s="34"/>
      <c r="Y15" s="181"/>
      <c r="Z15" s="179"/>
      <c r="AA15" s="179"/>
      <c r="AB15" s="179"/>
      <c r="AC15" s="179"/>
      <c r="AD15" s="179"/>
      <c r="AE15" s="179"/>
      <c r="AF15" s="179"/>
      <c r="AG15" s="179"/>
      <c r="AH15" s="179"/>
      <c r="AI15" s="179"/>
      <c r="AJ15" s="179"/>
      <c r="AK15" s="179"/>
      <c r="AL15" s="179"/>
      <c r="AM15" s="179"/>
      <c r="AN15" s="179"/>
      <c r="AO15" s="179"/>
      <c r="AP15" s="179"/>
      <c r="AQ15" s="179"/>
      <c r="AR15" s="179"/>
      <c r="AS15" s="182"/>
      <c r="AT15" s="34"/>
      <c r="AU15" s="181"/>
      <c r="AV15" s="179"/>
      <c r="AW15" s="179"/>
      <c r="AX15" s="179"/>
      <c r="AY15" s="179"/>
      <c r="AZ15" s="179"/>
      <c r="BA15" s="179"/>
      <c r="BB15" s="179"/>
      <c r="BC15" s="179"/>
      <c r="BD15" s="179"/>
      <c r="BE15" s="179"/>
      <c r="BF15" s="179"/>
      <c r="BG15" s="179"/>
      <c r="BH15" s="179"/>
      <c r="BI15" s="179"/>
      <c r="BJ15" s="179"/>
      <c r="BK15" s="179"/>
      <c r="BL15" s="179"/>
      <c r="BM15" s="179"/>
      <c r="BN15" s="179"/>
      <c r="BO15" s="182"/>
      <c r="BP15" s="34"/>
      <c r="BQ15" s="181"/>
      <c r="BR15" s="179"/>
      <c r="BS15" s="179"/>
      <c r="BT15" s="179"/>
      <c r="BU15" s="179"/>
      <c r="BV15" s="179"/>
      <c r="BW15" s="179"/>
      <c r="BX15" s="179"/>
      <c r="BY15" s="179"/>
      <c r="BZ15" s="179"/>
      <c r="CA15" s="179"/>
      <c r="CB15" s="179"/>
      <c r="CC15" s="179"/>
      <c r="CD15" s="179"/>
      <c r="CE15" s="179"/>
      <c r="CF15" s="179"/>
      <c r="CG15" s="179"/>
      <c r="CH15" s="179"/>
      <c r="CI15" s="179"/>
      <c r="CJ15" s="179"/>
      <c r="CK15" s="182"/>
      <c r="CL15" s="34"/>
      <c r="CM15" s="181"/>
      <c r="CN15" s="179"/>
      <c r="CO15" s="179"/>
      <c r="CP15" s="179"/>
      <c r="CQ15" s="179"/>
      <c r="CR15" s="179"/>
      <c r="CS15" s="179"/>
      <c r="CT15" s="179"/>
      <c r="CU15" s="179"/>
      <c r="CV15" s="179"/>
      <c r="CW15" s="179"/>
      <c r="CX15" s="179"/>
      <c r="CY15" s="179"/>
      <c r="CZ15" s="179"/>
      <c r="DA15" s="179"/>
      <c r="DB15" s="179"/>
      <c r="DC15" s="179"/>
      <c r="DD15" s="179"/>
      <c r="DE15" s="179"/>
      <c r="DF15" s="179"/>
      <c r="DG15" s="182"/>
      <c r="DH15" s="34"/>
      <c r="DI15" s="181"/>
      <c r="DJ15" s="179"/>
      <c r="DK15" s="179"/>
      <c r="DL15" s="179"/>
      <c r="DM15" s="179"/>
      <c r="DN15" s="179"/>
      <c r="DO15" s="179"/>
      <c r="DP15" s="179"/>
      <c r="DQ15" s="179"/>
      <c r="DR15" s="179"/>
      <c r="DS15" s="179"/>
      <c r="DT15" s="179"/>
      <c r="DU15" s="179"/>
      <c r="DV15" s="179"/>
      <c r="DW15" s="179"/>
      <c r="DX15" s="179"/>
      <c r="DY15" s="179"/>
      <c r="DZ15" s="179"/>
      <c r="EA15" s="179"/>
      <c r="EB15" s="179"/>
      <c r="EC15" s="182"/>
      <c r="EE15" s="181"/>
      <c r="EF15" s="179"/>
      <c r="EG15" s="179"/>
      <c r="EH15" s="179"/>
      <c r="EI15" s="179"/>
      <c r="EJ15" s="179"/>
      <c r="EK15" s="179"/>
      <c r="EL15" s="179"/>
      <c r="EM15" s="179"/>
      <c r="EN15" s="179"/>
      <c r="EO15" s="179"/>
      <c r="EP15" s="179"/>
      <c r="EQ15" s="179"/>
      <c r="ER15" s="179"/>
      <c r="ES15" s="179"/>
      <c r="ET15" s="179"/>
      <c r="EU15" s="179"/>
      <c r="EV15" s="179"/>
      <c r="EW15" s="179"/>
      <c r="EX15" s="179"/>
      <c r="EY15" s="182"/>
      <c r="EZ15" s="34"/>
      <c r="FA15" s="181"/>
      <c r="FB15" s="179"/>
      <c r="FC15" s="179"/>
      <c r="FD15" s="179"/>
      <c r="FE15" s="179"/>
      <c r="FF15" s="179"/>
      <c r="FG15" s="179"/>
      <c r="FH15" s="179"/>
      <c r="FI15" s="179"/>
      <c r="FJ15" s="179"/>
      <c r="FK15" s="179"/>
      <c r="FL15" s="179"/>
      <c r="FM15" s="179"/>
      <c r="FN15" s="179"/>
      <c r="FO15" s="179"/>
      <c r="FP15" s="179"/>
      <c r="FQ15" s="179"/>
      <c r="FR15" s="179"/>
      <c r="FS15" s="179"/>
      <c r="FT15" s="179"/>
      <c r="FU15" s="182"/>
      <c r="FV15" s="179"/>
      <c r="FW15" s="181"/>
      <c r="FX15" s="179"/>
      <c r="FY15" s="179"/>
      <c r="FZ15" s="179"/>
      <c r="GA15" s="179"/>
      <c r="GB15" s="179"/>
      <c r="GC15" s="179"/>
      <c r="GD15" s="179"/>
      <c r="GE15" s="179"/>
      <c r="GF15" s="179"/>
      <c r="GG15" s="179"/>
      <c r="GH15" s="179"/>
      <c r="GI15" s="179"/>
      <c r="GJ15" s="179"/>
      <c r="GK15" s="179"/>
      <c r="GL15" s="179"/>
      <c r="GM15" s="179"/>
      <c r="GN15" s="179"/>
      <c r="GO15" s="179"/>
      <c r="GP15" s="179"/>
      <c r="GQ15" s="182"/>
      <c r="GR15" s="34"/>
      <c r="GS15" s="181"/>
      <c r="GT15" s="179"/>
      <c r="GU15" s="179"/>
      <c r="GV15" s="179"/>
      <c r="GW15" s="179"/>
      <c r="GX15" s="179"/>
      <c r="GY15" s="179"/>
      <c r="GZ15" s="179"/>
      <c r="HA15" s="179"/>
      <c r="HB15" s="179"/>
      <c r="HC15" s="179"/>
      <c r="HD15" s="179"/>
      <c r="HE15" s="179"/>
      <c r="HF15" s="179"/>
      <c r="HG15" s="179"/>
      <c r="HH15" s="179"/>
      <c r="HI15" s="179"/>
      <c r="HJ15" s="179"/>
      <c r="HK15" s="179"/>
      <c r="HL15" s="179"/>
      <c r="HM15" s="182"/>
      <c r="HN15" s="34"/>
      <c r="HO15" s="181"/>
      <c r="HP15" s="179"/>
      <c r="HQ15" s="179"/>
      <c r="HR15" s="179"/>
      <c r="HS15" s="179"/>
      <c r="HT15" s="179"/>
      <c r="HU15" s="179"/>
      <c r="HV15" s="179"/>
      <c r="HW15" s="179"/>
      <c r="HX15" s="179"/>
      <c r="HY15" s="179"/>
      <c r="HZ15" s="179"/>
      <c r="IA15" s="179"/>
      <c r="IB15" s="179"/>
      <c r="IC15" s="179"/>
      <c r="ID15" s="179"/>
      <c r="IE15" s="179"/>
      <c r="IF15" s="179"/>
      <c r="IG15" s="179"/>
      <c r="IH15" s="179"/>
      <c r="II15" s="182"/>
      <c r="IJ15" s="34"/>
      <c r="IK15" s="181"/>
      <c r="IL15" s="179"/>
      <c r="IM15" s="179"/>
      <c r="IN15" s="179"/>
      <c r="IO15" s="179"/>
      <c r="IP15" s="179"/>
      <c r="IQ15" s="179"/>
      <c r="IR15" s="179"/>
      <c r="IS15" s="179"/>
      <c r="IT15" s="179"/>
      <c r="IU15" s="179"/>
      <c r="IV15" s="179"/>
      <c r="IW15" s="179"/>
      <c r="IX15" s="179"/>
      <c r="IY15" s="179"/>
      <c r="IZ15" s="179"/>
      <c r="JA15" s="179"/>
      <c r="JB15" s="179"/>
      <c r="JC15" s="179"/>
      <c r="JD15" s="179"/>
      <c r="JE15" s="182"/>
      <c r="JG15" s="181"/>
      <c r="JH15" s="179"/>
      <c r="JI15" s="179"/>
      <c r="JJ15" s="179"/>
      <c r="JK15" s="179"/>
      <c r="JL15" s="179"/>
      <c r="JM15" s="179"/>
      <c r="JN15" s="179"/>
      <c r="JO15" s="179"/>
      <c r="JP15" s="179"/>
      <c r="JQ15" s="179"/>
      <c r="JR15" s="179"/>
      <c r="JS15" s="179"/>
      <c r="JT15" s="179"/>
      <c r="JU15" s="179"/>
      <c r="JV15" s="179"/>
      <c r="JW15" s="179"/>
      <c r="JX15" s="179"/>
      <c r="JY15" s="179"/>
      <c r="JZ15" s="179"/>
      <c r="KA15" s="182"/>
      <c r="KB15" s="34"/>
      <c r="KC15" s="181"/>
      <c r="KD15" s="179"/>
      <c r="KE15" s="179"/>
      <c r="KF15" s="179"/>
      <c r="KG15" s="179"/>
      <c r="KH15" s="179"/>
      <c r="KI15" s="179"/>
      <c r="KJ15" s="179"/>
      <c r="KK15" s="179"/>
      <c r="KL15" s="179"/>
      <c r="KM15" s="179"/>
      <c r="KN15" s="179"/>
      <c r="KO15" s="179"/>
      <c r="KP15" s="179"/>
      <c r="KQ15" s="179"/>
      <c r="KR15" s="179"/>
      <c r="KS15" s="179"/>
      <c r="KT15" s="179"/>
      <c r="KU15" s="179"/>
      <c r="KV15" s="179"/>
      <c r="KW15" s="182"/>
      <c r="KX15" s="34"/>
      <c r="KY15" s="181"/>
      <c r="KZ15" s="179"/>
      <c r="LA15" s="179"/>
      <c r="LB15" s="179"/>
      <c r="LC15" s="179"/>
      <c r="LD15" s="179"/>
      <c r="LE15" s="179"/>
      <c r="LF15" s="179"/>
      <c r="LG15" s="179"/>
      <c r="LH15" s="179"/>
      <c r="LI15" s="179"/>
      <c r="LJ15" s="179"/>
      <c r="LK15" s="179"/>
      <c r="LL15" s="179"/>
      <c r="LM15" s="179"/>
      <c r="LN15" s="179"/>
      <c r="LO15" s="179"/>
      <c r="LP15" s="179"/>
      <c r="LQ15" s="179"/>
      <c r="LR15" s="179"/>
      <c r="LS15" s="182"/>
      <c r="LT15" s="3"/>
      <c r="LU15" s="181"/>
      <c r="LV15" s="179"/>
      <c r="LW15" s="179"/>
      <c r="LX15" s="179"/>
      <c r="LY15" s="179"/>
      <c r="LZ15" s="179"/>
      <c r="MA15" s="179"/>
      <c r="MB15" s="179"/>
      <c r="MC15" s="179"/>
      <c r="MD15" s="179"/>
      <c r="ME15" s="179"/>
      <c r="MF15" s="179"/>
      <c r="MG15" s="179"/>
      <c r="MH15" s="179"/>
      <c r="MI15" s="179"/>
      <c r="MJ15" s="179"/>
      <c r="MK15" s="179"/>
      <c r="ML15" s="179"/>
      <c r="MM15" s="179"/>
      <c r="MN15" s="179"/>
      <c r="MO15" s="182"/>
      <c r="MP15" s="34"/>
      <c r="MQ15" s="181"/>
      <c r="MR15" s="179"/>
      <c r="MS15" s="179"/>
      <c r="MT15" s="179"/>
      <c r="MU15" s="179"/>
      <c r="MV15" s="179"/>
      <c r="MW15" s="179"/>
      <c r="MX15" s="179"/>
      <c r="MY15" s="179"/>
      <c r="MZ15" s="179"/>
      <c r="NA15" s="179"/>
      <c r="NB15" s="179"/>
      <c r="NC15" s="179"/>
      <c r="ND15" s="179"/>
      <c r="NE15" s="179"/>
      <c r="NF15" s="179"/>
      <c r="NG15" s="179"/>
      <c r="NH15" s="179"/>
      <c r="NI15" s="179"/>
      <c r="NJ15" s="179"/>
      <c r="NK15" s="182"/>
      <c r="NL15" s="3"/>
      <c r="NM15" s="181"/>
      <c r="NN15" s="179"/>
      <c r="NO15" s="179"/>
      <c r="NP15" s="179"/>
      <c r="NQ15" s="179"/>
      <c r="NR15" s="179"/>
      <c r="NS15" s="179"/>
      <c r="NT15" s="179"/>
      <c r="NU15" s="179"/>
      <c r="NV15" s="179"/>
      <c r="NW15" s="179"/>
      <c r="NX15" s="179"/>
      <c r="NY15" s="179"/>
      <c r="NZ15" s="179"/>
      <c r="OA15" s="179"/>
      <c r="OB15" s="179"/>
      <c r="OC15" s="179"/>
      <c r="OD15" s="179"/>
      <c r="OE15" s="179"/>
      <c r="OF15" s="179"/>
      <c r="OG15" s="182"/>
      <c r="OI15" s="181"/>
      <c r="OJ15" s="179"/>
      <c r="OK15" s="179"/>
      <c r="OL15" s="179"/>
      <c r="OM15" s="179"/>
      <c r="ON15" s="179"/>
      <c r="OO15" s="179"/>
      <c r="OP15" s="179"/>
      <c r="OQ15" s="179"/>
      <c r="OR15" s="179"/>
      <c r="OS15" s="179"/>
      <c r="OT15" s="179"/>
      <c r="OU15" s="179"/>
      <c r="OV15" s="179"/>
      <c r="OW15" s="179"/>
      <c r="OX15" s="179"/>
      <c r="OY15" s="179"/>
      <c r="OZ15" s="179"/>
      <c r="PA15" s="179"/>
      <c r="PB15" s="179"/>
      <c r="PC15" s="182"/>
      <c r="PD15" s="34"/>
      <c r="PE15" s="181"/>
      <c r="PF15" s="179"/>
      <c r="PG15" s="179"/>
      <c r="PH15" s="179"/>
      <c r="PI15" s="179"/>
      <c r="PJ15" s="179"/>
      <c r="PK15" s="179"/>
      <c r="PL15" s="179"/>
      <c r="PM15" s="179"/>
      <c r="PN15" s="179"/>
      <c r="PO15" s="179"/>
      <c r="PP15" s="179"/>
      <c r="PQ15" s="179"/>
      <c r="PR15" s="179"/>
      <c r="PS15" s="179"/>
      <c r="PT15" s="179"/>
      <c r="PU15" s="179"/>
      <c r="PV15" s="179"/>
      <c r="PW15" s="179"/>
      <c r="PX15" s="179"/>
      <c r="PY15" s="182"/>
      <c r="PZ15" s="34"/>
      <c r="QA15" s="181"/>
      <c r="QB15" s="179"/>
      <c r="QC15" s="179"/>
      <c r="QD15" s="179"/>
      <c r="QE15" s="179"/>
      <c r="QF15" s="179"/>
      <c r="QG15" s="179"/>
      <c r="QH15" s="179"/>
      <c r="QI15" s="179"/>
      <c r="QJ15" s="179"/>
      <c r="QK15" s="179"/>
      <c r="QL15" s="179"/>
      <c r="QM15" s="179"/>
      <c r="QN15" s="179"/>
      <c r="QO15" s="179"/>
      <c r="QP15" s="179"/>
      <c r="QQ15" s="179"/>
      <c r="QR15" s="179"/>
      <c r="QS15" s="179"/>
      <c r="QT15" s="179"/>
      <c r="QU15" s="182"/>
      <c r="QV15" s="34"/>
      <c r="QW15" s="181"/>
      <c r="QX15" s="179"/>
      <c r="QY15" s="179"/>
      <c r="QZ15" s="179"/>
      <c r="RA15" s="179"/>
      <c r="RB15" s="179"/>
      <c r="RC15" s="179"/>
      <c r="RD15" s="179"/>
      <c r="RE15" s="179"/>
      <c r="RF15" s="179"/>
      <c r="RG15" s="179"/>
      <c r="RH15" s="179"/>
      <c r="RI15" s="179"/>
      <c r="RJ15" s="179"/>
      <c r="RK15" s="179"/>
      <c r="RL15" s="179"/>
      <c r="RM15" s="179"/>
      <c r="RN15" s="179"/>
      <c r="RO15" s="179"/>
      <c r="RP15" s="179"/>
      <c r="RQ15" s="182"/>
      <c r="RS15" s="181"/>
      <c r="RT15" s="179"/>
      <c r="RU15" s="179"/>
      <c r="RV15" s="179"/>
      <c r="RW15" s="179"/>
      <c r="RX15" s="179"/>
      <c r="RY15" s="179"/>
      <c r="RZ15" s="179"/>
      <c r="SA15" s="179"/>
      <c r="SB15" s="179"/>
      <c r="SC15" s="179"/>
      <c r="SD15" s="179"/>
      <c r="SE15" s="179"/>
      <c r="SF15" s="179"/>
      <c r="SG15" s="179"/>
      <c r="SH15" s="179"/>
      <c r="SI15" s="179"/>
      <c r="SJ15" s="179"/>
      <c r="SK15" s="179"/>
      <c r="SL15" s="179"/>
      <c r="SM15" s="182"/>
      <c r="SO15" s="181"/>
      <c r="SP15" s="179"/>
      <c r="SQ15" s="179"/>
      <c r="SR15" s="179"/>
      <c r="SS15" s="179"/>
      <c r="ST15" s="179"/>
      <c r="SU15" s="179"/>
      <c r="SV15" s="179"/>
      <c r="SW15" s="179"/>
      <c r="SX15" s="179"/>
      <c r="SY15" s="179"/>
      <c r="SZ15" s="179"/>
      <c r="TA15" s="179"/>
      <c r="TB15" s="179"/>
      <c r="TC15" s="179"/>
      <c r="TD15" s="179"/>
      <c r="TE15" s="179"/>
      <c r="TF15" s="179"/>
      <c r="TG15" s="179"/>
      <c r="TH15" s="179"/>
      <c r="TI15" s="182"/>
      <c r="TJ15" s="34"/>
      <c r="TK15" s="181"/>
      <c r="TL15" s="179"/>
      <c r="TM15" s="179"/>
      <c r="TN15" s="179"/>
      <c r="TO15" s="179"/>
      <c r="TP15" s="179"/>
      <c r="TQ15" s="179"/>
      <c r="TR15" s="179"/>
      <c r="TS15" s="179"/>
      <c r="TT15" s="179"/>
      <c r="TU15" s="179"/>
      <c r="TV15" s="179"/>
      <c r="TW15" s="179"/>
      <c r="TX15" s="179"/>
      <c r="TY15" s="179"/>
      <c r="TZ15" s="179"/>
      <c r="UA15" s="179"/>
      <c r="UB15" s="179"/>
      <c r="UC15" s="179"/>
      <c r="UD15" s="179"/>
      <c r="UE15" s="182"/>
      <c r="UG15" s="181"/>
      <c r="UH15" s="179"/>
      <c r="UI15" s="179"/>
      <c r="UJ15" s="179"/>
      <c r="UK15" s="179"/>
      <c r="UL15" s="179"/>
      <c r="UM15" s="179"/>
      <c r="UN15" s="179"/>
      <c r="UO15" s="179"/>
      <c r="UP15" s="179"/>
      <c r="UQ15" s="179"/>
      <c r="UR15" s="179"/>
      <c r="US15" s="179"/>
      <c r="UT15" s="179"/>
      <c r="UU15" s="179"/>
      <c r="UV15" s="179"/>
      <c r="UW15" s="179"/>
      <c r="UX15" s="179"/>
      <c r="UY15" s="179"/>
      <c r="UZ15" s="179"/>
      <c r="VA15" s="182"/>
      <c r="VB15" s="34"/>
      <c r="VC15" s="181"/>
      <c r="VD15" s="179"/>
      <c r="VE15" s="179"/>
      <c r="VF15" s="179"/>
      <c r="VG15" s="179"/>
      <c r="VH15" s="179"/>
      <c r="VI15" s="179"/>
      <c r="VJ15" s="179"/>
      <c r="VK15" s="179"/>
      <c r="VL15" s="179"/>
      <c r="VM15" s="179"/>
      <c r="VN15" s="179"/>
      <c r="VO15" s="179"/>
      <c r="VP15" s="179"/>
      <c r="VQ15" s="179"/>
      <c r="VR15" s="179"/>
      <c r="VS15" s="179"/>
      <c r="VT15" s="179"/>
      <c r="VU15" s="179"/>
      <c r="VV15" s="179"/>
      <c r="VW15" s="182"/>
      <c r="VY15" s="181"/>
      <c r="VZ15" s="179"/>
      <c r="WA15" s="179"/>
      <c r="WB15" s="179"/>
      <c r="WC15" s="179"/>
      <c r="WD15" s="179"/>
      <c r="WE15" s="179"/>
      <c r="WF15" s="179"/>
      <c r="WG15" s="179"/>
      <c r="WH15" s="179"/>
      <c r="WI15" s="179"/>
      <c r="WJ15" s="179"/>
      <c r="WK15" s="179"/>
      <c r="WL15" s="179"/>
      <c r="WM15" s="179"/>
      <c r="WN15" s="179"/>
      <c r="WO15" s="179"/>
      <c r="WP15" s="179"/>
      <c r="WQ15" s="179"/>
      <c r="WR15" s="179"/>
      <c r="WS15" s="182"/>
      <c r="WT15" s="34"/>
      <c r="WU15" s="181"/>
      <c r="WV15" s="179"/>
      <c r="WW15" s="179"/>
      <c r="WX15" s="179"/>
      <c r="WY15" s="179"/>
      <c r="WZ15" s="179"/>
      <c r="XA15" s="179"/>
      <c r="XB15" s="179"/>
      <c r="XC15" s="179"/>
      <c r="XD15" s="179"/>
      <c r="XE15" s="179"/>
      <c r="XF15" s="179"/>
      <c r="XG15" s="179"/>
      <c r="XH15" s="179"/>
      <c r="XI15" s="179"/>
      <c r="XJ15" s="179"/>
      <c r="XK15" s="179"/>
      <c r="XL15" s="179"/>
      <c r="XM15" s="179"/>
      <c r="XN15" s="179"/>
      <c r="XO15" s="182"/>
      <c r="XP15" s="34"/>
      <c r="XQ15" s="181"/>
      <c r="XR15" s="179"/>
      <c r="XS15" s="179"/>
      <c r="XT15" s="179"/>
      <c r="XU15" s="179"/>
      <c r="XV15" s="179"/>
      <c r="XW15" s="179"/>
      <c r="XX15" s="179"/>
      <c r="XY15" s="179"/>
      <c r="XZ15" s="179"/>
      <c r="YA15" s="179"/>
      <c r="YB15" s="179"/>
      <c r="YC15" s="179"/>
      <c r="YD15" s="179"/>
      <c r="YE15" s="179"/>
      <c r="YF15" s="179"/>
      <c r="YG15" s="179"/>
      <c r="YH15" s="179"/>
      <c r="YI15" s="179"/>
      <c r="YJ15" s="179"/>
      <c r="YK15" s="182"/>
      <c r="YM15" s="181"/>
      <c r="YN15" s="179"/>
      <c r="YO15" s="179"/>
      <c r="YP15" s="179"/>
      <c r="YQ15" s="179"/>
      <c r="YR15" s="179"/>
      <c r="YS15" s="179"/>
      <c r="YT15" s="179"/>
      <c r="YU15" s="179"/>
      <c r="YV15" s="179"/>
      <c r="YW15" s="179"/>
      <c r="YX15" s="179"/>
      <c r="YY15" s="179"/>
      <c r="YZ15" s="179"/>
      <c r="ZA15" s="179"/>
      <c r="ZB15" s="179"/>
      <c r="ZC15" s="179"/>
      <c r="ZD15" s="179"/>
      <c r="ZE15" s="179"/>
      <c r="ZF15" s="179"/>
      <c r="ZG15" s="182"/>
      <c r="ZI15" s="181"/>
      <c r="ZJ15" s="179"/>
      <c r="ZK15" s="179"/>
      <c r="ZL15" s="179"/>
      <c r="ZM15" s="179"/>
      <c r="ZN15" s="179"/>
      <c r="ZO15" s="179"/>
      <c r="ZP15" s="179"/>
      <c r="ZQ15" s="179"/>
      <c r="ZR15" s="179"/>
      <c r="ZS15" s="179"/>
      <c r="ZT15" s="179"/>
      <c r="ZU15" s="179"/>
      <c r="ZV15" s="179"/>
      <c r="ZW15" s="179"/>
      <c r="ZX15" s="179"/>
      <c r="ZY15" s="179"/>
      <c r="ZZ15" s="179"/>
      <c r="AAA15" s="179"/>
      <c r="AAB15" s="179"/>
      <c r="AAC15" s="182"/>
      <c r="AAD15" s="3"/>
      <c r="AAE15" s="181"/>
      <c r="AAF15" s="179"/>
      <c r="AAG15" s="179"/>
      <c r="AAH15" s="179"/>
      <c r="AAI15" s="179"/>
      <c r="AAJ15" s="179"/>
      <c r="AAK15" s="179"/>
      <c r="AAL15" s="179"/>
      <c r="AAM15" s="179"/>
      <c r="AAN15" s="179"/>
      <c r="AAO15" s="179"/>
      <c r="AAP15" s="179"/>
      <c r="AAQ15" s="179"/>
      <c r="AAR15" s="179"/>
      <c r="AAS15" s="179"/>
      <c r="AAT15" s="179"/>
      <c r="AAU15" s="179"/>
      <c r="AAV15" s="179"/>
      <c r="AAW15" s="179"/>
      <c r="AAX15" s="179"/>
      <c r="AAY15" s="182"/>
      <c r="ABA15" s="181"/>
      <c r="ABB15" s="179"/>
      <c r="ABC15" s="179"/>
      <c r="ABD15" s="179"/>
      <c r="ABE15" s="179"/>
      <c r="ABF15" s="179"/>
      <c r="ABG15" s="179"/>
      <c r="ABH15" s="179"/>
      <c r="ABI15" s="179"/>
      <c r="ABJ15" s="179"/>
      <c r="ABK15" s="179"/>
      <c r="ABL15" s="179"/>
      <c r="ABM15" s="179"/>
      <c r="ABN15" s="179"/>
      <c r="ABO15" s="179"/>
      <c r="ABP15" s="179"/>
      <c r="ABQ15" s="179"/>
      <c r="ABR15" s="179"/>
      <c r="ABS15" s="179"/>
      <c r="ABT15" s="179"/>
      <c r="ABU15" s="182"/>
      <c r="ABW15" s="181"/>
      <c r="ABX15" s="179"/>
      <c r="ABY15" s="179"/>
      <c r="ABZ15" s="179"/>
      <c r="ACA15" s="179"/>
      <c r="ACB15" s="179"/>
      <c r="ACC15" s="179"/>
      <c r="ACD15" s="179"/>
      <c r="ACE15" s="179"/>
      <c r="ACF15" s="179"/>
      <c r="ACG15" s="179"/>
      <c r="ACH15" s="179"/>
      <c r="ACI15" s="179"/>
      <c r="ACJ15" s="179"/>
      <c r="ACK15" s="179"/>
      <c r="ACL15" s="179"/>
      <c r="ACM15" s="179"/>
      <c r="ACN15" s="179"/>
      <c r="ACO15" s="179"/>
      <c r="ACP15" s="179"/>
      <c r="ACQ15" s="182"/>
      <c r="ACS15" s="181"/>
      <c r="ACT15" s="179"/>
      <c r="ACU15" s="179"/>
      <c r="ACV15" s="179"/>
      <c r="ACW15" s="179"/>
      <c r="ACX15" s="179"/>
      <c r="ACY15" s="179"/>
      <c r="ACZ15" s="179"/>
      <c r="ADA15" s="179"/>
      <c r="ADB15" s="179"/>
      <c r="ADC15" s="179"/>
      <c r="ADD15" s="179"/>
      <c r="ADE15" s="179"/>
      <c r="ADF15" s="179"/>
      <c r="ADG15" s="179"/>
      <c r="ADH15" s="179"/>
      <c r="ADI15" s="179"/>
      <c r="ADJ15" s="179"/>
      <c r="ADK15" s="179"/>
      <c r="ADL15" s="179"/>
      <c r="ADM15" s="182"/>
      <c r="ADO15" s="181"/>
      <c r="ADP15" s="179"/>
      <c r="ADQ15" s="179"/>
      <c r="ADR15" s="179"/>
      <c r="ADS15" s="179"/>
      <c r="ADT15" s="179"/>
      <c r="ADU15" s="179"/>
      <c r="ADV15" s="179"/>
      <c r="ADW15" s="179"/>
      <c r="ADX15" s="179"/>
      <c r="ADY15" s="179"/>
      <c r="ADZ15" s="179"/>
      <c r="AEA15" s="179"/>
      <c r="AEB15" s="179"/>
      <c r="AEC15" s="179"/>
      <c r="AED15" s="179"/>
      <c r="AEE15" s="179"/>
      <c r="AEF15" s="179"/>
      <c r="AEG15" s="179"/>
      <c r="AEH15" s="179"/>
      <c r="AEI15" s="182"/>
      <c r="AEK15" s="181"/>
      <c r="AEL15" s="179"/>
      <c r="AEM15" s="179"/>
      <c r="AEN15" s="179"/>
      <c r="AEO15" s="179"/>
      <c r="AEP15" s="179"/>
      <c r="AEQ15" s="179"/>
      <c r="AER15" s="179"/>
      <c r="AES15" s="179"/>
      <c r="AET15" s="179"/>
      <c r="AEU15" s="179"/>
      <c r="AEV15" s="179"/>
      <c r="AEW15" s="179"/>
      <c r="AEX15" s="179"/>
      <c r="AEY15" s="179"/>
      <c r="AEZ15" s="179"/>
      <c r="AFA15" s="179"/>
      <c r="AFB15" s="179"/>
      <c r="AFC15" s="179"/>
      <c r="AFD15" s="179"/>
      <c r="AFE15" s="182"/>
      <c r="AFG15" s="181"/>
      <c r="AFH15" s="179"/>
      <c r="AFI15" s="179"/>
      <c r="AFJ15" s="179"/>
      <c r="AFK15" s="179"/>
      <c r="AFL15" s="179"/>
      <c r="AFM15" s="179"/>
      <c r="AFN15" s="179"/>
      <c r="AFO15" s="179"/>
      <c r="AFP15" s="179"/>
      <c r="AFQ15" s="179"/>
      <c r="AFR15" s="179"/>
      <c r="AFS15" s="179"/>
      <c r="AFT15" s="179"/>
      <c r="AFU15" s="179"/>
      <c r="AFV15" s="179"/>
      <c r="AFW15" s="179"/>
      <c r="AFX15" s="179"/>
      <c r="AFY15" s="179"/>
      <c r="AFZ15" s="179"/>
      <c r="AGA15" s="182"/>
      <c r="AGC15" s="181"/>
      <c r="AGD15" s="179"/>
      <c r="AGE15" s="179"/>
      <c r="AGF15" s="179"/>
      <c r="AGG15" s="179"/>
      <c r="AGH15" s="179"/>
      <c r="AGI15" s="179"/>
      <c r="AGJ15" s="179"/>
      <c r="AGK15" s="179"/>
      <c r="AGL15" s="179"/>
      <c r="AGM15" s="179"/>
      <c r="AGN15" s="179"/>
      <c r="AGO15" s="179"/>
      <c r="AGP15" s="179"/>
      <c r="AGQ15" s="179"/>
      <c r="AGR15" s="179"/>
      <c r="AGS15" s="179"/>
      <c r="AGT15" s="179"/>
      <c r="AGU15" s="179"/>
      <c r="AGV15" s="179"/>
      <c r="AGW15" s="182"/>
      <c r="AGY15" s="181"/>
      <c r="AGZ15" s="179"/>
      <c r="AHA15" s="179"/>
      <c r="AHB15" s="179"/>
      <c r="AHC15" s="179"/>
      <c r="AHD15" s="179"/>
      <c r="AHE15" s="179"/>
      <c r="AHF15" s="179"/>
      <c r="AHG15" s="179"/>
      <c r="AHH15" s="179"/>
      <c r="AHI15" s="179"/>
      <c r="AHJ15" s="179"/>
      <c r="AHK15" s="179"/>
      <c r="AHL15" s="179"/>
      <c r="AHM15" s="179"/>
      <c r="AHN15" s="179"/>
      <c r="AHO15" s="179"/>
      <c r="AHP15" s="179"/>
      <c r="AHQ15" s="179"/>
      <c r="AHR15" s="179"/>
      <c r="AHS15" s="182"/>
      <c r="AHU15" s="181"/>
      <c r="AHV15" s="179"/>
      <c r="AHW15" s="179"/>
      <c r="AHX15" s="179"/>
      <c r="AHY15" s="179"/>
      <c r="AHZ15" s="179"/>
      <c r="AIA15" s="179"/>
      <c r="AIB15" s="179"/>
      <c r="AIC15" s="179"/>
      <c r="AID15" s="179"/>
      <c r="AIE15" s="179"/>
      <c r="AIF15" s="179"/>
      <c r="AIG15" s="179"/>
      <c r="AIH15" s="179"/>
      <c r="AII15" s="179"/>
      <c r="AIJ15" s="179"/>
      <c r="AIK15" s="179"/>
      <c r="AIL15" s="179"/>
      <c r="AIM15" s="179"/>
      <c r="AIN15" s="179"/>
      <c r="AIO15" s="182"/>
      <c r="AIQ15" s="181"/>
      <c r="AIR15" s="179"/>
      <c r="AIS15" s="179"/>
      <c r="AIT15" s="179"/>
      <c r="AIU15" s="179"/>
      <c r="AIV15" s="179"/>
      <c r="AIW15" s="179"/>
      <c r="AIX15" s="179"/>
      <c r="AIY15" s="179"/>
      <c r="AIZ15" s="179"/>
      <c r="AJA15" s="179"/>
      <c r="AJB15" s="179"/>
      <c r="AJC15" s="179"/>
      <c r="AJD15" s="179"/>
      <c r="AJE15" s="179"/>
      <c r="AJF15" s="179"/>
      <c r="AJG15" s="179"/>
      <c r="AJH15" s="179"/>
      <c r="AJI15" s="179"/>
      <c r="AJJ15" s="179"/>
      <c r="AJK15" s="182"/>
      <c r="AJM15" s="181"/>
      <c r="AJN15" s="179"/>
      <c r="AJO15" s="179"/>
      <c r="AJP15" s="179"/>
      <c r="AJQ15" s="179"/>
      <c r="AJR15" s="179"/>
      <c r="AJS15" s="179"/>
      <c r="AJT15" s="179"/>
      <c r="AJU15" s="179"/>
      <c r="AJV15" s="179"/>
      <c r="AJW15" s="179"/>
      <c r="AJX15" s="179"/>
      <c r="AJY15" s="179"/>
      <c r="AJZ15" s="179"/>
      <c r="AKA15" s="179"/>
      <c r="AKB15" s="179"/>
      <c r="AKC15" s="179"/>
      <c r="AKD15" s="179"/>
      <c r="AKE15" s="179"/>
      <c r="AKF15" s="179"/>
      <c r="AKG15" s="182"/>
      <c r="AKI15" s="181"/>
      <c r="AKJ15" s="179"/>
      <c r="AKK15" s="179"/>
      <c r="AKL15" s="179"/>
      <c r="AKM15" s="179"/>
      <c r="AKN15" s="179"/>
      <c r="AKO15" s="179"/>
      <c r="AKP15" s="179"/>
      <c r="AKQ15" s="179"/>
      <c r="AKR15" s="179"/>
      <c r="AKS15" s="179"/>
      <c r="AKT15" s="179"/>
      <c r="AKU15" s="179"/>
      <c r="AKV15" s="179"/>
      <c r="AKW15" s="179"/>
      <c r="AKX15" s="179"/>
      <c r="AKY15" s="179"/>
      <c r="AKZ15" s="179"/>
      <c r="ALA15" s="179"/>
      <c r="ALB15" s="179"/>
      <c r="ALC15" s="182"/>
      <c r="ALE15" s="181"/>
      <c r="ALF15" s="179"/>
      <c r="ALG15" s="179"/>
      <c r="ALH15" s="179"/>
      <c r="ALI15" s="179"/>
      <c r="ALJ15" s="179"/>
      <c r="ALK15" s="179"/>
      <c r="ALL15" s="179"/>
      <c r="ALM15" s="179"/>
      <c r="ALN15" s="179"/>
      <c r="ALO15" s="179"/>
      <c r="ALP15" s="179"/>
      <c r="ALQ15" s="179"/>
      <c r="ALR15" s="179"/>
      <c r="ALS15" s="179"/>
      <c r="ALT15" s="179"/>
      <c r="ALU15" s="179"/>
      <c r="ALV15" s="179"/>
      <c r="ALW15" s="179"/>
      <c r="ALX15" s="179"/>
      <c r="ALY15" s="182"/>
      <c r="AMA15" s="181"/>
      <c r="AMB15" s="179"/>
      <c r="AMC15" s="179"/>
      <c r="AMD15" s="179"/>
      <c r="AME15" s="179"/>
      <c r="AMF15" s="179"/>
      <c r="AMG15" s="179"/>
      <c r="AMH15" s="179"/>
      <c r="AMI15" s="179"/>
      <c r="AMJ15" s="179"/>
      <c r="AMK15" s="179"/>
      <c r="AML15" s="179"/>
      <c r="AMM15" s="179"/>
      <c r="AMN15" s="179"/>
      <c r="AMO15" s="179"/>
      <c r="AMP15" s="179"/>
      <c r="AMQ15" s="179"/>
      <c r="AMR15" s="179"/>
      <c r="AMS15" s="179"/>
      <c r="AMT15" s="179"/>
      <c r="AMU15" s="182"/>
      <c r="AMW15" s="181"/>
      <c r="AMX15" s="179"/>
      <c r="AMY15" s="179"/>
      <c r="AMZ15" s="179"/>
      <c r="ANA15" s="179"/>
      <c r="ANB15" s="179"/>
      <c r="ANC15" s="179"/>
      <c r="AND15" s="179"/>
      <c r="ANE15" s="179"/>
      <c r="ANF15" s="179"/>
      <c r="ANG15" s="179"/>
      <c r="ANH15" s="179"/>
      <c r="ANI15" s="179"/>
      <c r="ANJ15" s="179"/>
      <c r="ANK15" s="179"/>
      <c r="ANL15" s="179"/>
      <c r="ANM15" s="179"/>
      <c r="ANN15" s="179"/>
      <c r="ANO15" s="179"/>
      <c r="ANP15" s="179"/>
      <c r="ANQ15" s="182"/>
      <c r="ANS15" s="181"/>
      <c r="ANT15" s="179"/>
      <c r="ANU15" s="179"/>
      <c r="ANV15" s="179"/>
      <c r="ANW15" s="179"/>
      <c r="ANX15" s="179"/>
      <c r="ANY15" s="179"/>
      <c r="ANZ15" s="179"/>
      <c r="AOA15" s="179"/>
      <c r="AOB15" s="179"/>
      <c r="AOC15" s="179"/>
      <c r="AOD15" s="179"/>
      <c r="AOE15" s="179"/>
      <c r="AOF15" s="179"/>
      <c r="AOG15" s="179"/>
      <c r="AOH15" s="179"/>
      <c r="AOI15" s="179"/>
      <c r="AOJ15" s="179"/>
      <c r="AOK15" s="179"/>
      <c r="AOL15" s="179"/>
      <c r="AOM15" s="182"/>
      <c r="AOO15" s="181"/>
      <c r="AOP15" s="179"/>
      <c r="AOQ15" s="179"/>
      <c r="AOR15" s="179"/>
      <c r="AOS15" s="179"/>
      <c r="AOT15" s="179"/>
      <c r="AOU15" s="179"/>
      <c r="AOV15" s="179"/>
      <c r="AOW15" s="179"/>
      <c r="AOX15" s="179"/>
      <c r="AOY15" s="179"/>
      <c r="AOZ15" s="179"/>
      <c r="APA15" s="179"/>
      <c r="APB15" s="179"/>
      <c r="APC15" s="179"/>
      <c r="APD15" s="179"/>
      <c r="APE15" s="179"/>
      <c r="APF15" s="179"/>
      <c r="APG15" s="179"/>
      <c r="APH15" s="179"/>
      <c r="API15" s="182"/>
    </row>
    <row r="16" spans="1:1101" s="139" customFormat="1">
      <c r="A16" s="174" t="s">
        <v>894</v>
      </c>
      <c r="B16" s="175" t="s">
        <v>208</v>
      </c>
      <c r="C16" s="169">
        <v>0</v>
      </c>
      <c r="D16" s="170">
        <v>7</v>
      </c>
      <c r="E16" s="170">
        <v>0</v>
      </c>
      <c r="F16" s="170">
        <v>30</v>
      </c>
      <c r="G16" s="170">
        <v>0</v>
      </c>
      <c r="H16" s="170">
        <v>2</v>
      </c>
      <c r="I16" s="170">
        <v>0</v>
      </c>
      <c r="J16" s="170">
        <v>0</v>
      </c>
      <c r="K16" s="170">
        <v>0</v>
      </c>
      <c r="L16" s="170">
        <v>0</v>
      </c>
      <c r="M16" s="170">
        <v>0</v>
      </c>
      <c r="N16" s="170">
        <v>0</v>
      </c>
      <c r="O16" s="170">
        <v>0</v>
      </c>
      <c r="P16" s="170">
        <v>0</v>
      </c>
      <c r="Q16" s="170">
        <v>0</v>
      </c>
      <c r="R16" s="170">
        <v>0</v>
      </c>
      <c r="S16" s="170">
        <v>0</v>
      </c>
      <c r="T16" s="170">
        <v>0</v>
      </c>
      <c r="U16" s="170">
        <v>0</v>
      </c>
      <c r="V16" s="170">
        <v>0</v>
      </c>
      <c r="W16" s="171">
        <v>0</v>
      </c>
      <c r="X16" s="34"/>
      <c r="Y16" s="169">
        <v>0</v>
      </c>
      <c r="Z16" s="170">
        <v>20</v>
      </c>
      <c r="AA16" s="170">
        <v>0</v>
      </c>
      <c r="AB16" s="170">
        <v>20</v>
      </c>
      <c r="AC16" s="170">
        <v>15</v>
      </c>
      <c r="AD16" s="170">
        <v>0</v>
      </c>
      <c r="AE16" s="170">
        <v>0</v>
      </c>
      <c r="AF16" s="170">
        <v>2</v>
      </c>
      <c r="AG16" s="170">
        <v>0</v>
      </c>
      <c r="AH16" s="170">
        <v>0</v>
      </c>
      <c r="AI16" s="170">
        <v>0</v>
      </c>
      <c r="AJ16" s="170">
        <v>0</v>
      </c>
      <c r="AK16" s="170">
        <v>0</v>
      </c>
      <c r="AL16" s="170">
        <v>0</v>
      </c>
      <c r="AM16" s="170">
        <v>0</v>
      </c>
      <c r="AN16" s="170">
        <v>0</v>
      </c>
      <c r="AO16" s="170">
        <v>0</v>
      </c>
      <c r="AP16" s="170">
        <v>0</v>
      </c>
      <c r="AQ16" s="170">
        <v>0</v>
      </c>
      <c r="AR16" s="170">
        <v>0</v>
      </c>
      <c r="AS16" s="171">
        <v>0</v>
      </c>
      <c r="AT16" s="34"/>
      <c r="AU16" s="169">
        <v>0</v>
      </c>
      <c r="AV16" s="170">
        <v>12</v>
      </c>
      <c r="AW16" s="170">
        <v>0</v>
      </c>
      <c r="AX16" s="170">
        <v>7</v>
      </c>
      <c r="AY16" s="170">
        <v>10</v>
      </c>
      <c r="AZ16" s="170">
        <v>0</v>
      </c>
      <c r="BA16" s="170">
        <v>2</v>
      </c>
      <c r="BB16" s="170">
        <v>2</v>
      </c>
      <c r="BC16" s="170">
        <v>0</v>
      </c>
      <c r="BD16" s="170">
        <v>0</v>
      </c>
      <c r="BE16" s="170">
        <v>0</v>
      </c>
      <c r="BF16" s="170">
        <v>0</v>
      </c>
      <c r="BG16" s="170">
        <v>0</v>
      </c>
      <c r="BH16" s="170">
        <v>0</v>
      </c>
      <c r="BI16" s="170">
        <v>0</v>
      </c>
      <c r="BJ16" s="170">
        <v>0</v>
      </c>
      <c r="BK16" s="170">
        <v>0</v>
      </c>
      <c r="BL16" s="170">
        <v>0</v>
      </c>
      <c r="BM16" s="170">
        <v>0</v>
      </c>
      <c r="BN16" s="170">
        <v>0</v>
      </c>
      <c r="BO16" s="171">
        <v>0</v>
      </c>
      <c r="BP16" s="34"/>
      <c r="BQ16" s="169">
        <v>0</v>
      </c>
      <c r="BR16" s="170">
        <v>12</v>
      </c>
      <c r="BS16" s="170">
        <v>0</v>
      </c>
      <c r="BT16" s="170">
        <v>5</v>
      </c>
      <c r="BU16" s="170">
        <v>7</v>
      </c>
      <c r="BV16" s="183">
        <v>0</v>
      </c>
      <c r="BW16" s="170">
        <v>2</v>
      </c>
      <c r="BX16" s="170">
        <v>2</v>
      </c>
      <c r="BY16" s="170">
        <v>0</v>
      </c>
      <c r="BZ16" s="170">
        <v>0</v>
      </c>
      <c r="CA16" s="170">
        <v>0</v>
      </c>
      <c r="CB16" s="170">
        <v>0</v>
      </c>
      <c r="CC16" s="170">
        <v>0</v>
      </c>
      <c r="CD16" s="170">
        <v>0</v>
      </c>
      <c r="CE16" s="170">
        <v>0</v>
      </c>
      <c r="CF16" s="170">
        <v>0</v>
      </c>
      <c r="CG16" s="170">
        <v>0</v>
      </c>
      <c r="CH16" s="170">
        <v>0</v>
      </c>
      <c r="CI16" s="170">
        <v>0</v>
      </c>
      <c r="CJ16" s="170">
        <v>0</v>
      </c>
      <c r="CK16" s="171">
        <v>0</v>
      </c>
      <c r="CL16" s="34"/>
      <c r="CM16" s="169">
        <v>0</v>
      </c>
      <c r="CN16" s="170">
        <v>0</v>
      </c>
      <c r="CO16" s="170">
        <v>0</v>
      </c>
      <c r="CP16" s="170">
        <v>118</v>
      </c>
      <c r="CQ16" s="170">
        <v>0</v>
      </c>
      <c r="CR16" s="170">
        <v>0</v>
      </c>
      <c r="CS16" s="170">
        <v>2</v>
      </c>
      <c r="CT16" s="170">
        <v>2</v>
      </c>
      <c r="CU16" s="170">
        <v>0</v>
      </c>
      <c r="CV16" s="170">
        <v>0</v>
      </c>
      <c r="CW16" s="170">
        <v>0</v>
      </c>
      <c r="CX16" s="170">
        <v>0</v>
      </c>
      <c r="CY16" s="170">
        <v>0</v>
      </c>
      <c r="CZ16" s="170">
        <v>0</v>
      </c>
      <c r="DA16" s="170">
        <v>0</v>
      </c>
      <c r="DB16" s="170">
        <v>0</v>
      </c>
      <c r="DC16" s="170">
        <v>0</v>
      </c>
      <c r="DD16" s="170">
        <v>0</v>
      </c>
      <c r="DE16" s="170">
        <v>0</v>
      </c>
      <c r="DF16" s="170">
        <v>0</v>
      </c>
      <c r="DG16" s="171">
        <v>0</v>
      </c>
      <c r="DH16" s="34"/>
      <c r="DI16" s="169">
        <v>0</v>
      </c>
      <c r="DJ16" s="170">
        <v>30</v>
      </c>
      <c r="DK16" s="170">
        <v>0</v>
      </c>
      <c r="DL16" s="170">
        <v>30</v>
      </c>
      <c r="DM16" s="170">
        <v>0</v>
      </c>
      <c r="DN16" s="170">
        <v>0</v>
      </c>
      <c r="DO16" s="170">
        <v>2</v>
      </c>
      <c r="DP16" s="170">
        <v>2</v>
      </c>
      <c r="DQ16" s="170">
        <v>0</v>
      </c>
      <c r="DR16" s="170">
        <v>0</v>
      </c>
      <c r="DS16" s="170">
        <v>0</v>
      </c>
      <c r="DT16" s="170">
        <v>0</v>
      </c>
      <c r="DU16" s="170">
        <v>0</v>
      </c>
      <c r="DV16" s="170">
        <v>0</v>
      </c>
      <c r="DW16" s="170">
        <v>0</v>
      </c>
      <c r="DX16" s="170">
        <v>0</v>
      </c>
      <c r="DY16" s="170">
        <v>0</v>
      </c>
      <c r="DZ16" s="170">
        <v>0</v>
      </c>
      <c r="EA16" s="170">
        <v>0</v>
      </c>
      <c r="EB16" s="170">
        <v>0</v>
      </c>
      <c r="EC16" s="171">
        <v>0</v>
      </c>
      <c r="EE16" s="169">
        <v>0</v>
      </c>
      <c r="EF16" s="170">
        <v>45</v>
      </c>
      <c r="EG16" s="170">
        <v>0</v>
      </c>
      <c r="EH16" s="170">
        <v>100</v>
      </c>
      <c r="EI16" s="170">
        <v>0</v>
      </c>
      <c r="EJ16" s="170">
        <v>0</v>
      </c>
      <c r="EK16" s="170">
        <v>10</v>
      </c>
      <c r="EL16" s="170">
        <v>0</v>
      </c>
      <c r="EM16" s="170">
        <v>0</v>
      </c>
      <c r="EN16" s="170">
        <v>0</v>
      </c>
      <c r="EO16" s="170">
        <v>0</v>
      </c>
      <c r="EP16" s="170">
        <v>0</v>
      </c>
      <c r="EQ16" s="170">
        <v>0</v>
      </c>
      <c r="ER16" s="170">
        <v>0</v>
      </c>
      <c r="ES16" s="170">
        <v>0</v>
      </c>
      <c r="ET16" s="170">
        <v>0</v>
      </c>
      <c r="EU16" s="170">
        <v>0</v>
      </c>
      <c r="EV16" s="170">
        <v>0</v>
      </c>
      <c r="EW16" s="170">
        <v>0</v>
      </c>
      <c r="EX16" s="170">
        <v>0</v>
      </c>
      <c r="EY16" s="171">
        <v>0</v>
      </c>
      <c r="EZ16" s="34"/>
      <c r="FA16" s="169">
        <v>0</v>
      </c>
      <c r="FB16" s="170">
        <v>0</v>
      </c>
      <c r="FC16" s="170">
        <v>0</v>
      </c>
      <c r="FD16" s="170">
        <v>20</v>
      </c>
      <c r="FE16" s="170">
        <v>0</v>
      </c>
      <c r="FF16" s="170">
        <v>0</v>
      </c>
      <c r="FG16" s="170">
        <v>0</v>
      </c>
      <c r="FH16" s="170">
        <v>0</v>
      </c>
      <c r="FI16" s="170">
        <v>0</v>
      </c>
      <c r="FJ16" s="170">
        <v>0</v>
      </c>
      <c r="FK16" s="170">
        <v>0</v>
      </c>
      <c r="FL16" s="170">
        <v>0</v>
      </c>
      <c r="FM16" s="170">
        <v>0</v>
      </c>
      <c r="FN16" s="170">
        <v>0</v>
      </c>
      <c r="FO16" s="170">
        <v>0</v>
      </c>
      <c r="FP16" s="170">
        <v>0</v>
      </c>
      <c r="FQ16" s="170">
        <v>0</v>
      </c>
      <c r="FR16" s="170">
        <v>0</v>
      </c>
      <c r="FS16" s="170">
        <v>0</v>
      </c>
      <c r="FT16" s="170">
        <v>0</v>
      </c>
      <c r="FU16" s="171">
        <v>0</v>
      </c>
      <c r="FV16" s="179"/>
      <c r="FW16" s="169">
        <v>0</v>
      </c>
      <c r="FX16" s="170">
        <v>15</v>
      </c>
      <c r="FY16" s="170">
        <v>0</v>
      </c>
      <c r="FZ16" s="170">
        <v>30</v>
      </c>
      <c r="GA16" s="170">
        <v>15</v>
      </c>
      <c r="GB16" s="170">
        <v>0</v>
      </c>
      <c r="GC16" s="170">
        <v>0</v>
      </c>
      <c r="GD16" s="170">
        <v>0</v>
      </c>
      <c r="GE16" s="170">
        <v>0</v>
      </c>
      <c r="GF16" s="170">
        <v>0</v>
      </c>
      <c r="GG16" s="170">
        <v>0</v>
      </c>
      <c r="GH16" s="170">
        <v>0</v>
      </c>
      <c r="GI16" s="170">
        <v>0</v>
      </c>
      <c r="GJ16" s="170">
        <v>0</v>
      </c>
      <c r="GK16" s="170">
        <v>0</v>
      </c>
      <c r="GL16" s="170">
        <v>0</v>
      </c>
      <c r="GM16" s="170">
        <v>0</v>
      </c>
      <c r="GN16" s="170">
        <v>0</v>
      </c>
      <c r="GO16" s="170">
        <v>0</v>
      </c>
      <c r="GP16" s="170">
        <v>0</v>
      </c>
      <c r="GQ16" s="171">
        <v>0</v>
      </c>
      <c r="GR16" s="34"/>
      <c r="GS16" s="169">
        <v>0</v>
      </c>
      <c r="GT16" s="170">
        <v>5</v>
      </c>
      <c r="GU16" s="170">
        <v>0</v>
      </c>
      <c r="GV16" s="170">
        <v>15</v>
      </c>
      <c r="GW16" s="170">
        <v>5</v>
      </c>
      <c r="GX16" s="170">
        <v>0</v>
      </c>
      <c r="GY16" s="170">
        <v>0</v>
      </c>
      <c r="GZ16" s="170">
        <v>0</v>
      </c>
      <c r="HA16" s="170">
        <v>0</v>
      </c>
      <c r="HB16" s="170">
        <v>0</v>
      </c>
      <c r="HC16" s="170">
        <v>0</v>
      </c>
      <c r="HD16" s="170">
        <v>0</v>
      </c>
      <c r="HE16" s="170">
        <v>0</v>
      </c>
      <c r="HF16" s="170">
        <v>0</v>
      </c>
      <c r="HG16" s="170">
        <v>0</v>
      </c>
      <c r="HH16" s="170">
        <v>0</v>
      </c>
      <c r="HI16" s="170">
        <v>0</v>
      </c>
      <c r="HJ16" s="170">
        <v>0</v>
      </c>
      <c r="HK16" s="170">
        <v>0</v>
      </c>
      <c r="HL16" s="170">
        <v>0</v>
      </c>
      <c r="HM16" s="171">
        <v>0</v>
      </c>
      <c r="HN16" s="34"/>
      <c r="HO16" s="169">
        <v>0</v>
      </c>
      <c r="HP16" s="170">
        <v>0</v>
      </c>
      <c r="HQ16" s="170">
        <v>0</v>
      </c>
      <c r="HR16" s="170">
        <v>5</v>
      </c>
      <c r="HS16" s="170">
        <v>0</v>
      </c>
      <c r="HT16" s="170">
        <v>0</v>
      </c>
      <c r="HU16" s="170">
        <v>0</v>
      </c>
      <c r="HV16" s="170">
        <v>1</v>
      </c>
      <c r="HW16" s="170">
        <v>0</v>
      </c>
      <c r="HX16" s="170">
        <v>0</v>
      </c>
      <c r="HY16" s="170">
        <v>0</v>
      </c>
      <c r="HZ16" s="170">
        <v>0</v>
      </c>
      <c r="IA16" s="170">
        <v>0</v>
      </c>
      <c r="IB16" s="170">
        <v>0</v>
      </c>
      <c r="IC16" s="170">
        <v>0</v>
      </c>
      <c r="ID16" s="170">
        <v>0</v>
      </c>
      <c r="IE16" s="170">
        <v>0</v>
      </c>
      <c r="IF16" s="170">
        <v>0</v>
      </c>
      <c r="IG16" s="170">
        <v>0</v>
      </c>
      <c r="IH16" s="170">
        <v>0</v>
      </c>
      <c r="II16" s="171">
        <v>0</v>
      </c>
      <c r="IJ16" s="34"/>
      <c r="IK16" s="169">
        <v>0</v>
      </c>
      <c r="IL16" s="170">
        <v>10</v>
      </c>
      <c r="IM16" s="170">
        <v>0</v>
      </c>
      <c r="IN16" s="170">
        <v>20</v>
      </c>
      <c r="IO16" s="170">
        <v>10</v>
      </c>
      <c r="IP16" s="170">
        <v>2</v>
      </c>
      <c r="IQ16" s="170">
        <v>0</v>
      </c>
      <c r="IR16" s="170">
        <v>3</v>
      </c>
      <c r="IS16" s="170">
        <v>0</v>
      </c>
      <c r="IT16" s="170">
        <v>0</v>
      </c>
      <c r="IU16" s="170">
        <v>0</v>
      </c>
      <c r="IV16" s="170">
        <v>0</v>
      </c>
      <c r="IW16" s="170">
        <v>0</v>
      </c>
      <c r="IX16" s="170">
        <v>0</v>
      </c>
      <c r="IY16" s="170">
        <v>0</v>
      </c>
      <c r="IZ16" s="170">
        <v>0</v>
      </c>
      <c r="JA16" s="170">
        <v>0</v>
      </c>
      <c r="JB16" s="170">
        <v>0</v>
      </c>
      <c r="JC16" s="170">
        <v>0</v>
      </c>
      <c r="JD16" s="170">
        <v>0</v>
      </c>
      <c r="JE16" s="171">
        <v>0</v>
      </c>
      <c r="JG16" s="169">
        <v>0</v>
      </c>
      <c r="JH16" s="170">
        <v>5</v>
      </c>
      <c r="JI16" s="170">
        <v>0</v>
      </c>
      <c r="JJ16" s="170">
        <v>5</v>
      </c>
      <c r="JK16" s="170">
        <v>5</v>
      </c>
      <c r="JL16" s="170">
        <v>0</v>
      </c>
      <c r="JM16" s="170">
        <v>0</v>
      </c>
      <c r="JN16" s="170">
        <v>0</v>
      </c>
      <c r="JO16" s="170">
        <v>0</v>
      </c>
      <c r="JP16" s="170">
        <v>0</v>
      </c>
      <c r="JQ16" s="170">
        <v>0</v>
      </c>
      <c r="JR16" s="170">
        <v>0</v>
      </c>
      <c r="JS16" s="170">
        <v>0</v>
      </c>
      <c r="JT16" s="170">
        <v>0</v>
      </c>
      <c r="JU16" s="170">
        <v>0</v>
      </c>
      <c r="JV16" s="170">
        <v>0</v>
      </c>
      <c r="JW16" s="170">
        <v>0</v>
      </c>
      <c r="JX16" s="170">
        <v>0</v>
      </c>
      <c r="JY16" s="170">
        <v>0</v>
      </c>
      <c r="JZ16" s="170">
        <v>0</v>
      </c>
      <c r="KA16" s="171">
        <v>0</v>
      </c>
      <c r="KB16" s="34"/>
      <c r="KC16" s="169">
        <v>0</v>
      </c>
      <c r="KD16" s="170">
        <v>8</v>
      </c>
      <c r="KE16" s="170">
        <v>0</v>
      </c>
      <c r="KF16" s="170">
        <v>15</v>
      </c>
      <c r="KG16" s="170">
        <v>15</v>
      </c>
      <c r="KH16" s="170">
        <v>0</v>
      </c>
      <c r="KI16" s="170">
        <v>0</v>
      </c>
      <c r="KJ16" s="170">
        <v>0</v>
      </c>
      <c r="KK16" s="170">
        <v>0</v>
      </c>
      <c r="KL16" s="170">
        <v>0</v>
      </c>
      <c r="KM16" s="170">
        <v>0</v>
      </c>
      <c r="KN16" s="170">
        <v>0</v>
      </c>
      <c r="KO16" s="170">
        <v>0</v>
      </c>
      <c r="KP16" s="170">
        <v>0</v>
      </c>
      <c r="KQ16" s="170">
        <v>0</v>
      </c>
      <c r="KR16" s="170">
        <v>0</v>
      </c>
      <c r="KS16" s="170">
        <v>0</v>
      </c>
      <c r="KT16" s="170">
        <v>0</v>
      </c>
      <c r="KU16" s="170">
        <v>0</v>
      </c>
      <c r="KV16" s="170">
        <v>0</v>
      </c>
      <c r="KW16" s="171">
        <v>0</v>
      </c>
      <c r="KX16" s="34"/>
      <c r="KY16" s="169">
        <v>0</v>
      </c>
      <c r="KZ16" s="170">
        <v>15</v>
      </c>
      <c r="LA16" s="170">
        <v>0</v>
      </c>
      <c r="LB16" s="170">
        <v>25</v>
      </c>
      <c r="LC16" s="170">
        <v>15</v>
      </c>
      <c r="LD16" s="170">
        <v>0</v>
      </c>
      <c r="LE16" s="170">
        <v>0</v>
      </c>
      <c r="LF16" s="170">
        <v>0</v>
      </c>
      <c r="LG16" s="170">
        <v>0</v>
      </c>
      <c r="LH16" s="170">
        <v>0</v>
      </c>
      <c r="LI16" s="170">
        <v>0</v>
      </c>
      <c r="LJ16" s="170">
        <v>0</v>
      </c>
      <c r="LK16" s="170">
        <v>0</v>
      </c>
      <c r="LL16" s="170">
        <v>0</v>
      </c>
      <c r="LM16" s="170">
        <v>0</v>
      </c>
      <c r="LN16" s="170">
        <v>0</v>
      </c>
      <c r="LO16" s="170">
        <v>0</v>
      </c>
      <c r="LP16" s="170">
        <v>0</v>
      </c>
      <c r="LQ16" s="170">
        <v>0</v>
      </c>
      <c r="LR16" s="170">
        <v>0</v>
      </c>
      <c r="LS16" s="171">
        <v>0</v>
      </c>
      <c r="LT16" s="3"/>
      <c r="LU16" s="169">
        <v>0</v>
      </c>
      <c r="LV16" s="170">
        <v>400</v>
      </c>
      <c r="LW16" s="170">
        <v>0</v>
      </c>
      <c r="LX16" s="170">
        <v>172</v>
      </c>
      <c r="LY16" s="170">
        <v>0</v>
      </c>
      <c r="LZ16" s="170">
        <v>0</v>
      </c>
      <c r="MA16" s="170">
        <v>10</v>
      </c>
      <c r="MB16" s="170">
        <v>0</v>
      </c>
      <c r="MC16" s="170">
        <v>0</v>
      </c>
      <c r="MD16" s="170">
        <v>0</v>
      </c>
      <c r="ME16" s="170">
        <v>0</v>
      </c>
      <c r="MF16" s="170">
        <v>0</v>
      </c>
      <c r="MG16" s="170">
        <v>0</v>
      </c>
      <c r="MH16" s="170">
        <v>0</v>
      </c>
      <c r="MI16" s="170">
        <v>0</v>
      </c>
      <c r="MJ16" s="170">
        <v>0</v>
      </c>
      <c r="MK16" s="170">
        <v>0</v>
      </c>
      <c r="ML16" s="170">
        <v>0</v>
      </c>
      <c r="MM16" s="170">
        <v>0</v>
      </c>
      <c r="MN16" s="170">
        <v>0</v>
      </c>
      <c r="MO16" s="171">
        <v>0</v>
      </c>
      <c r="MP16" s="34"/>
      <c r="MQ16" s="169">
        <v>0</v>
      </c>
      <c r="MR16" s="170">
        <v>200</v>
      </c>
      <c r="MS16" s="170">
        <v>100</v>
      </c>
      <c r="MT16" s="170">
        <v>0</v>
      </c>
      <c r="MU16" s="170">
        <v>0</v>
      </c>
      <c r="MV16" s="170">
        <v>0</v>
      </c>
      <c r="MW16" s="170">
        <v>5</v>
      </c>
      <c r="MX16" s="170">
        <v>0</v>
      </c>
      <c r="MY16" s="170">
        <v>0</v>
      </c>
      <c r="MZ16" s="170">
        <v>0</v>
      </c>
      <c r="NA16" s="170">
        <v>0</v>
      </c>
      <c r="NB16" s="170">
        <v>0</v>
      </c>
      <c r="NC16" s="170">
        <v>0</v>
      </c>
      <c r="ND16" s="170">
        <v>0</v>
      </c>
      <c r="NE16" s="170">
        <v>0</v>
      </c>
      <c r="NF16" s="170">
        <v>0</v>
      </c>
      <c r="NG16" s="170">
        <v>0</v>
      </c>
      <c r="NH16" s="170">
        <v>0</v>
      </c>
      <c r="NI16" s="170">
        <v>0</v>
      </c>
      <c r="NJ16" s="170">
        <v>0</v>
      </c>
      <c r="NK16" s="171">
        <v>0</v>
      </c>
      <c r="NL16" s="3"/>
      <c r="NM16" s="169">
        <v>0</v>
      </c>
      <c r="NN16" s="170">
        <v>15</v>
      </c>
      <c r="NO16" s="170">
        <v>20</v>
      </c>
      <c r="NP16" s="170">
        <v>20</v>
      </c>
      <c r="NQ16" s="170">
        <v>15</v>
      </c>
      <c r="NR16" s="170">
        <v>0</v>
      </c>
      <c r="NS16" s="170">
        <v>0</v>
      </c>
      <c r="NT16" s="170">
        <v>7</v>
      </c>
      <c r="NU16" s="170">
        <v>0</v>
      </c>
      <c r="NV16" s="170">
        <v>0</v>
      </c>
      <c r="NW16" s="170">
        <v>0</v>
      </c>
      <c r="NX16" s="170">
        <v>0</v>
      </c>
      <c r="NY16" s="170">
        <v>0</v>
      </c>
      <c r="NZ16" s="170">
        <v>0</v>
      </c>
      <c r="OA16" s="170">
        <v>0</v>
      </c>
      <c r="OB16" s="170">
        <v>0</v>
      </c>
      <c r="OC16" s="170">
        <v>0</v>
      </c>
      <c r="OD16" s="170">
        <v>0</v>
      </c>
      <c r="OE16" s="170">
        <v>0</v>
      </c>
      <c r="OF16" s="170">
        <v>0</v>
      </c>
      <c r="OG16" s="171">
        <v>0</v>
      </c>
      <c r="OI16" s="169">
        <v>0</v>
      </c>
      <c r="OJ16" s="170">
        <v>10</v>
      </c>
      <c r="OK16" s="170">
        <v>4.5</v>
      </c>
      <c r="OL16" s="170">
        <v>0</v>
      </c>
      <c r="OM16" s="170">
        <v>10</v>
      </c>
      <c r="ON16" s="170">
        <v>0</v>
      </c>
      <c r="OO16" s="170">
        <v>3</v>
      </c>
      <c r="OP16" s="170">
        <v>0</v>
      </c>
      <c r="OQ16" s="170">
        <v>0</v>
      </c>
      <c r="OR16" s="170">
        <v>0</v>
      </c>
      <c r="OS16" s="170">
        <v>0</v>
      </c>
      <c r="OT16" s="170">
        <v>0</v>
      </c>
      <c r="OU16" s="170">
        <v>0</v>
      </c>
      <c r="OV16" s="170">
        <v>0</v>
      </c>
      <c r="OW16" s="170">
        <v>0</v>
      </c>
      <c r="OX16" s="170">
        <v>0</v>
      </c>
      <c r="OY16" s="170">
        <v>0</v>
      </c>
      <c r="OZ16" s="170">
        <v>0</v>
      </c>
      <c r="PA16" s="170">
        <v>0</v>
      </c>
      <c r="PB16" s="170">
        <v>0</v>
      </c>
      <c r="PC16" s="171">
        <v>0</v>
      </c>
      <c r="PD16" s="34"/>
      <c r="PE16" s="169">
        <v>0</v>
      </c>
      <c r="PF16" s="170">
        <v>0</v>
      </c>
      <c r="PG16" s="170">
        <v>0</v>
      </c>
      <c r="PH16" s="170">
        <v>20</v>
      </c>
      <c r="PI16" s="170">
        <v>0</v>
      </c>
      <c r="PJ16" s="170">
        <v>0</v>
      </c>
      <c r="PK16" s="170">
        <v>0</v>
      </c>
      <c r="PL16" s="170">
        <v>0</v>
      </c>
      <c r="PM16" s="170">
        <v>0</v>
      </c>
      <c r="PN16" s="170">
        <v>0</v>
      </c>
      <c r="PO16" s="170">
        <v>0</v>
      </c>
      <c r="PP16" s="170">
        <v>0</v>
      </c>
      <c r="PQ16" s="170">
        <v>0</v>
      </c>
      <c r="PR16" s="170">
        <v>0</v>
      </c>
      <c r="PS16" s="170">
        <v>0</v>
      </c>
      <c r="PT16" s="170">
        <v>0</v>
      </c>
      <c r="PU16" s="170">
        <v>0</v>
      </c>
      <c r="PV16" s="170">
        <v>0</v>
      </c>
      <c r="PW16" s="170">
        <v>0</v>
      </c>
      <c r="PX16" s="170">
        <v>0</v>
      </c>
      <c r="PY16" s="171">
        <v>0</v>
      </c>
      <c r="PZ16" s="34"/>
      <c r="QA16" s="169">
        <v>0</v>
      </c>
      <c r="QB16" s="170">
        <v>0</v>
      </c>
      <c r="QC16" s="170">
        <v>0</v>
      </c>
      <c r="QD16" s="170">
        <v>35</v>
      </c>
      <c r="QE16" s="170">
        <v>0</v>
      </c>
      <c r="QF16" s="170">
        <v>0</v>
      </c>
      <c r="QG16" s="170">
        <v>0</v>
      </c>
      <c r="QH16" s="170">
        <v>0</v>
      </c>
      <c r="QI16" s="170">
        <v>0</v>
      </c>
      <c r="QJ16" s="170">
        <v>0</v>
      </c>
      <c r="QK16" s="170">
        <v>0</v>
      </c>
      <c r="QL16" s="170">
        <v>0</v>
      </c>
      <c r="QM16" s="170">
        <v>0</v>
      </c>
      <c r="QN16" s="170">
        <v>0</v>
      </c>
      <c r="QO16" s="170">
        <v>0</v>
      </c>
      <c r="QP16" s="170">
        <v>0</v>
      </c>
      <c r="QQ16" s="170">
        <v>0</v>
      </c>
      <c r="QR16" s="170">
        <v>0</v>
      </c>
      <c r="QS16" s="170">
        <v>0</v>
      </c>
      <c r="QT16" s="170">
        <v>0</v>
      </c>
      <c r="QU16" s="171">
        <v>0</v>
      </c>
      <c r="QV16" s="34"/>
      <c r="QW16" s="169">
        <v>0</v>
      </c>
      <c r="QX16" s="170">
        <v>20</v>
      </c>
      <c r="QY16" s="170">
        <v>0</v>
      </c>
      <c r="QZ16" s="170">
        <v>20</v>
      </c>
      <c r="RA16" s="170">
        <v>0</v>
      </c>
      <c r="RB16" s="170">
        <v>0</v>
      </c>
      <c r="RC16" s="170">
        <v>0</v>
      </c>
      <c r="RD16" s="170">
        <v>0</v>
      </c>
      <c r="RE16" s="170">
        <v>0</v>
      </c>
      <c r="RF16" s="170">
        <v>0</v>
      </c>
      <c r="RG16" s="170">
        <v>0</v>
      </c>
      <c r="RH16" s="170">
        <v>0</v>
      </c>
      <c r="RI16" s="170">
        <v>0</v>
      </c>
      <c r="RJ16" s="170">
        <v>0</v>
      </c>
      <c r="RK16" s="170">
        <v>0</v>
      </c>
      <c r="RL16" s="170">
        <v>0</v>
      </c>
      <c r="RM16" s="170">
        <v>0</v>
      </c>
      <c r="RN16" s="170">
        <v>0</v>
      </c>
      <c r="RO16" s="170">
        <v>0</v>
      </c>
      <c r="RP16" s="170">
        <v>0</v>
      </c>
      <c r="RQ16" s="171">
        <v>0</v>
      </c>
      <c r="RS16" s="169">
        <v>0</v>
      </c>
      <c r="RT16" s="170">
        <v>15</v>
      </c>
      <c r="RU16" s="170">
        <v>0</v>
      </c>
      <c r="RV16" s="170">
        <v>20</v>
      </c>
      <c r="RW16" s="170">
        <v>15</v>
      </c>
      <c r="RX16" s="170">
        <v>0</v>
      </c>
      <c r="RY16" s="170">
        <v>2</v>
      </c>
      <c r="RZ16" s="170">
        <v>2</v>
      </c>
      <c r="SA16" s="170">
        <v>0</v>
      </c>
      <c r="SB16" s="170">
        <v>0</v>
      </c>
      <c r="SC16" s="170">
        <v>0</v>
      </c>
      <c r="SD16" s="170">
        <v>0</v>
      </c>
      <c r="SE16" s="170">
        <v>0</v>
      </c>
      <c r="SF16" s="170">
        <v>0</v>
      </c>
      <c r="SG16" s="170">
        <v>0</v>
      </c>
      <c r="SH16" s="170">
        <v>0</v>
      </c>
      <c r="SI16" s="170">
        <v>0</v>
      </c>
      <c r="SJ16" s="170">
        <v>0</v>
      </c>
      <c r="SK16" s="170">
        <v>0</v>
      </c>
      <c r="SL16" s="170">
        <v>0</v>
      </c>
      <c r="SM16" s="171">
        <v>0</v>
      </c>
      <c r="SO16" s="169">
        <v>0</v>
      </c>
      <c r="SP16" s="170">
        <v>15</v>
      </c>
      <c r="SQ16" s="170">
        <v>0</v>
      </c>
      <c r="SR16" s="170">
        <v>14</v>
      </c>
      <c r="SS16" s="170">
        <v>15</v>
      </c>
      <c r="ST16" s="170">
        <v>0</v>
      </c>
      <c r="SU16" s="170">
        <v>1.5</v>
      </c>
      <c r="SV16" s="170">
        <v>1.5</v>
      </c>
      <c r="SW16" s="170">
        <v>0</v>
      </c>
      <c r="SX16" s="170">
        <v>0</v>
      </c>
      <c r="SY16" s="170">
        <v>0</v>
      </c>
      <c r="SZ16" s="170">
        <v>0</v>
      </c>
      <c r="TA16" s="170">
        <v>0</v>
      </c>
      <c r="TB16" s="170">
        <v>0</v>
      </c>
      <c r="TC16" s="170">
        <v>0</v>
      </c>
      <c r="TD16" s="170">
        <v>0</v>
      </c>
      <c r="TE16" s="170">
        <v>0</v>
      </c>
      <c r="TF16" s="170">
        <v>0</v>
      </c>
      <c r="TG16" s="170">
        <v>0</v>
      </c>
      <c r="TH16" s="170">
        <v>0</v>
      </c>
      <c r="TI16" s="171">
        <v>0</v>
      </c>
      <c r="TJ16" s="34"/>
      <c r="TK16" s="169">
        <v>0</v>
      </c>
      <c r="TL16" s="170">
        <v>10</v>
      </c>
      <c r="TM16" s="170">
        <v>0</v>
      </c>
      <c r="TN16" s="170">
        <v>10</v>
      </c>
      <c r="TO16" s="170">
        <v>10</v>
      </c>
      <c r="TP16" s="170">
        <v>0</v>
      </c>
      <c r="TQ16" s="170">
        <v>1.5</v>
      </c>
      <c r="TR16" s="170">
        <v>1.5</v>
      </c>
      <c r="TS16" s="170">
        <v>0</v>
      </c>
      <c r="TT16" s="170">
        <v>0</v>
      </c>
      <c r="TU16" s="170">
        <v>0</v>
      </c>
      <c r="TV16" s="170">
        <v>0</v>
      </c>
      <c r="TW16" s="170">
        <v>0</v>
      </c>
      <c r="TX16" s="170">
        <v>0</v>
      </c>
      <c r="TY16" s="170">
        <v>0</v>
      </c>
      <c r="TZ16" s="170">
        <v>0</v>
      </c>
      <c r="UA16" s="170">
        <v>0</v>
      </c>
      <c r="UB16" s="170">
        <v>0</v>
      </c>
      <c r="UC16" s="170">
        <v>0</v>
      </c>
      <c r="UD16" s="170">
        <v>0</v>
      </c>
      <c r="UE16" s="171">
        <v>0</v>
      </c>
      <c r="UG16" s="169">
        <v>0</v>
      </c>
      <c r="UH16" s="170">
        <v>15</v>
      </c>
      <c r="UI16" s="170">
        <v>0</v>
      </c>
      <c r="UJ16" s="170">
        <v>20</v>
      </c>
      <c r="UK16" s="170">
        <v>15</v>
      </c>
      <c r="UL16" s="170">
        <v>0</v>
      </c>
      <c r="UM16" s="170">
        <v>2</v>
      </c>
      <c r="UN16" s="170">
        <v>2</v>
      </c>
      <c r="UO16" s="170">
        <v>0</v>
      </c>
      <c r="UP16" s="170">
        <v>0</v>
      </c>
      <c r="UQ16" s="170">
        <v>0</v>
      </c>
      <c r="UR16" s="170">
        <v>0</v>
      </c>
      <c r="US16" s="170">
        <v>0</v>
      </c>
      <c r="UT16" s="170">
        <v>0</v>
      </c>
      <c r="UU16" s="170">
        <v>0</v>
      </c>
      <c r="UV16" s="170">
        <v>0</v>
      </c>
      <c r="UW16" s="170">
        <v>0</v>
      </c>
      <c r="UX16" s="170">
        <v>0</v>
      </c>
      <c r="UY16" s="170">
        <v>0</v>
      </c>
      <c r="UZ16" s="170">
        <v>0</v>
      </c>
      <c r="VA16" s="171">
        <v>0</v>
      </c>
      <c r="VB16" s="34"/>
      <c r="VC16" s="169">
        <v>0</v>
      </c>
      <c r="VD16" s="170">
        <v>15</v>
      </c>
      <c r="VE16" s="170">
        <v>0</v>
      </c>
      <c r="VF16" s="170">
        <v>15</v>
      </c>
      <c r="VG16" s="170">
        <v>15</v>
      </c>
      <c r="VH16" s="170">
        <v>0</v>
      </c>
      <c r="VI16" s="170">
        <v>2</v>
      </c>
      <c r="VJ16" s="170">
        <v>2</v>
      </c>
      <c r="VK16" s="170">
        <v>0</v>
      </c>
      <c r="VL16" s="170">
        <v>0</v>
      </c>
      <c r="VM16" s="170">
        <v>0</v>
      </c>
      <c r="VN16" s="170">
        <v>0</v>
      </c>
      <c r="VO16" s="170">
        <v>0</v>
      </c>
      <c r="VP16" s="170">
        <v>0</v>
      </c>
      <c r="VQ16" s="170">
        <v>0</v>
      </c>
      <c r="VR16" s="170">
        <v>0</v>
      </c>
      <c r="VS16" s="170">
        <v>0</v>
      </c>
      <c r="VT16" s="170">
        <v>0</v>
      </c>
      <c r="VU16" s="170">
        <v>0</v>
      </c>
      <c r="VV16" s="170">
        <v>0</v>
      </c>
      <c r="VW16" s="171">
        <v>0</v>
      </c>
      <c r="VY16" s="169">
        <v>0</v>
      </c>
      <c r="VZ16" s="170">
        <v>0</v>
      </c>
      <c r="WA16" s="170">
        <v>0</v>
      </c>
      <c r="WB16" s="170">
        <v>0</v>
      </c>
      <c r="WC16" s="170">
        <v>0</v>
      </c>
      <c r="WD16" s="170">
        <v>0</v>
      </c>
      <c r="WE16" s="170">
        <v>0</v>
      </c>
      <c r="WF16" s="170">
        <v>0</v>
      </c>
      <c r="WG16" s="170">
        <v>0</v>
      </c>
      <c r="WH16" s="170">
        <v>10</v>
      </c>
      <c r="WI16" s="170">
        <f>WH16</f>
        <v>10</v>
      </c>
      <c r="WJ16" s="170">
        <v>0</v>
      </c>
      <c r="WK16" s="170">
        <v>0</v>
      </c>
      <c r="WL16" s="170">
        <v>0</v>
      </c>
      <c r="WM16" s="170">
        <v>0</v>
      </c>
      <c r="WN16" s="170">
        <v>0</v>
      </c>
      <c r="WO16" s="170">
        <v>0</v>
      </c>
      <c r="WP16" s="170">
        <v>0</v>
      </c>
      <c r="WQ16" s="170">
        <v>0</v>
      </c>
      <c r="WR16" s="170">
        <v>0</v>
      </c>
      <c r="WS16" s="171">
        <v>0</v>
      </c>
      <c r="WT16" s="34"/>
      <c r="WU16" s="169">
        <v>0</v>
      </c>
      <c r="WV16" s="170">
        <v>0</v>
      </c>
      <c r="WW16" s="170">
        <v>0</v>
      </c>
      <c r="WX16" s="170">
        <v>0</v>
      </c>
      <c r="WY16" s="170">
        <v>0</v>
      </c>
      <c r="WZ16" s="170">
        <v>0</v>
      </c>
      <c r="XA16" s="170">
        <v>0</v>
      </c>
      <c r="XB16" s="170">
        <v>0</v>
      </c>
      <c r="XC16" s="170">
        <v>0</v>
      </c>
      <c r="XD16" s="170">
        <v>10</v>
      </c>
      <c r="XE16" s="170">
        <v>10</v>
      </c>
      <c r="XF16" s="170">
        <v>0</v>
      </c>
      <c r="XG16" s="170">
        <v>0</v>
      </c>
      <c r="XH16" s="170">
        <v>0</v>
      </c>
      <c r="XI16" s="170">
        <v>0</v>
      </c>
      <c r="XJ16" s="170">
        <v>0</v>
      </c>
      <c r="XK16" s="170">
        <v>0</v>
      </c>
      <c r="XL16" s="170">
        <v>0</v>
      </c>
      <c r="XM16" s="170">
        <v>0</v>
      </c>
      <c r="XN16" s="170">
        <v>0</v>
      </c>
      <c r="XO16" s="171">
        <v>0</v>
      </c>
      <c r="XP16" s="34"/>
      <c r="XQ16" s="169">
        <v>0</v>
      </c>
      <c r="XR16" s="170">
        <v>0</v>
      </c>
      <c r="XS16" s="170">
        <v>0</v>
      </c>
      <c r="XT16" s="170">
        <v>0</v>
      </c>
      <c r="XU16" s="170">
        <v>0</v>
      </c>
      <c r="XV16" s="170">
        <v>0</v>
      </c>
      <c r="XW16" s="170">
        <v>0</v>
      </c>
      <c r="XX16" s="170">
        <v>0</v>
      </c>
      <c r="XY16" s="170">
        <v>0</v>
      </c>
      <c r="XZ16" s="170">
        <v>15</v>
      </c>
      <c r="YA16" s="170">
        <f>XZ16</f>
        <v>15</v>
      </c>
      <c r="YB16" s="170">
        <v>0</v>
      </c>
      <c r="YC16" s="170">
        <v>0</v>
      </c>
      <c r="YD16" s="170">
        <v>0</v>
      </c>
      <c r="YE16" s="170">
        <v>0</v>
      </c>
      <c r="YF16" s="170">
        <v>0</v>
      </c>
      <c r="YG16" s="170">
        <v>0</v>
      </c>
      <c r="YH16" s="170">
        <v>0</v>
      </c>
      <c r="YI16" s="170">
        <v>0</v>
      </c>
      <c r="YJ16" s="170">
        <v>0</v>
      </c>
      <c r="YK16" s="171">
        <v>0</v>
      </c>
      <c r="YM16" s="169">
        <v>0</v>
      </c>
      <c r="YN16" s="170">
        <v>0</v>
      </c>
      <c r="YO16" s="170">
        <v>0</v>
      </c>
      <c r="YP16" s="170">
        <v>0</v>
      </c>
      <c r="YQ16" s="170">
        <v>0</v>
      </c>
      <c r="YR16" s="170">
        <v>0</v>
      </c>
      <c r="YS16" s="170">
        <v>0</v>
      </c>
      <c r="YT16" s="170">
        <v>0</v>
      </c>
      <c r="YU16" s="170">
        <v>0</v>
      </c>
      <c r="YV16" s="170">
        <v>10</v>
      </c>
      <c r="YW16" s="170">
        <v>10</v>
      </c>
      <c r="YX16" s="170">
        <v>0</v>
      </c>
      <c r="YY16" s="170">
        <v>0</v>
      </c>
      <c r="YZ16" s="170">
        <v>0</v>
      </c>
      <c r="ZA16" s="170">
        <v>0</v>
      </c>
      <c r="ZB16" s="170">
        <v>0</v>
      </c>
      <c r="ZC16" s="170">
        <v>0</v>
      </c>
      <c r="ZD16" s="170">
        <v>0</v>
      </c>
      <c r="ZE16" s="170">
        <v>0</v>
      </c>
      <c r="ZF16" s="170">
        <v>0</v>
      </c>
      <c r="ZG16" s="171">
        <v>0</v>
      </c>
      <c r="ZI16" s="169">
        <v>0</v>
      </c>
      <c r="ZJ16" s="170">
        <v>0</v>
      </c>
      <c r="ZK16" s="170">
        <v>0</v>
      </c>
      <c r="ZL16" s="170">
        <v>0</v>
      </c>
      <c r="ZM16" s="170">
        <v>0</v>
      </c>
      <c r="ZN16" s="170">
        <v>0</v>
      </c>
      <c r="ZO16" s="170">
        <v>0</v>
      </c>
      <c r="ZP16" s="170">
        <v>0</v>
      </c>
      <c r="ZQ16" s="183">
        <v>0</v>
      </c>
      <c r="ZR16" s="183">
        <v>0</v>
      </c>
      <c r="ZS16" s="183">
        <v>0</v>
      </c>
      <c r="ZT16" s="170">
        <v>0</v>
      </c>
      <c r="ZU16" s="170">
        <v>0</v>
      </c>
      <c r="ZV16" s="170">
        <v>0</v>
      </c>
      <c r="ZW16" s="170">
        <v>0</v>
      </c>
      <c r="ZX16" s="170">
        <v>0</v>
      </c>
      <c r="ZY16" s="170">
        <v>0</v>
      </c>
      <c r="ZZ16" s="170">
        <v>0</v>
      </c>
      <c r="AAA16" s="170">
        <v>0</v>
      </c>
      <c r="AAB16" s="170">
        <v>0</v>
      </c>
      <c r="AAC16" s="171">
        <v>0</v>
      </c>
      <c r="AAD16" s="3"/>
      <c r="AAE16" s="169">
        <v>0</v>
      </c>
      <c r="AAF16" s="170">
        <v>0</v>
      </c>
      <c r="AAG16" s="170">
        <v>0</v>
      </c>
      <c r="AAH16" s="170">
        <v>0</v>
      </c>
      <c r="AAI16" s="170">
        <v>0</v>
      </c>
      <c r="AAJ16" s="170">
        <v>0</v>
      </c>
      <c r="AAK16" s="170">
        <v>0</v>
      </c>
      <c r="AAL16" s="170">
        <v>0</v>
      </c>
      <c r="AAM16" s="170">
        <v>0</v>
      </c>
      <c r="AAN16" s="170">
        <v>0</v>
      </c>
      <c r="AAO16" s="170">
        <v>0</v>
      </c>
      <c r="AAP16" s="170">
        <v>0</v>
      </c>
      <c r="AAQ16" s="170">
        <v>0</v>
      </c>
      <c r="AAR16" s="170">
        <v>0</v>
      </c>
      <c r="AAS16" s="170">
        <v>0</v>
      </c>
      <c r="AAT16" s="170">
        <v>0</v>
      </c>
      <c r="AAU16" s="170">
        <v>0</v>
      </c>
      <c r="AAV16" s="170">
        <v>0</v>
      </c>
      <c r="AAW16" s="170">
        <v>0</v>
      </c>
      <c r="AAX16" s="170">
        <v>0</v>
      </c>
      <c r="AAY16" s="171">
        <v>0</v>
      </c>
      <c r="ABA16" s="169">
        <v>0</v>
      </c>
      <c r="ABB16" s="170">
        <v>0</v>
      </c>
      <c r="ABC16" s="170">
        <v>0</v>
      </c>
      <c r="ABD16" s="170">
        <v>0</v>
      </c>
      <c r="ABE16" s="170">
        <v>0</v>
      </c>
      <c r="ABF16" s="170">
        <v>0</v>
      </c>
      <c r="ABG16" s="170">
        <v>0</v>
      </c>
      <c r="ABH16" s="170">
        <v>0</v>
      </c>
      <c r="ABI16" s="170">
        <v>0</v>
      </c>
      <c r="ABJ16" s="170">
        <v>20</v>
      </c>
      <c r="ABK16" s="170">
        <f>ABJ16</f>
        <v>20</v>
      </c>
      <c r="ABL16" s="170">
        <v>0</v>
      </c>
      <c r="ABM16" s="170">
        <v>0</v>
      </c>
      <c r="ABN16" s="170">
        <v>0</v>
      </c>
      <c r="ABO16" s="170">
        <v>0</v>
      </c>
      <c r="ABP16" s="170">
        <v>0</v>
      </c>
      <c r="ABQ16" s="170">
        <v>0</v>
      </c>
      <c r="ABR16" s="170">
        <v>0</v>
      </c>
      <c r="ABS16" s="170">
        <v>0</v>
      </c>
      <c r="ABT16" s="170">
        <v>0</v>
      </c>
      <c r="ABU16" s="171">
        <v>0</v>
      </c>
      <c r="ABW16" s="169">
        <v>0</v>
      </c>
      <c r="ABX16" s="170">
        <v>0</v>
      </c>
      <c r="ABY16" s="170">
        <v>0</v>
      </c>
      <c r="ABZ16" s="170">
        <v>0</v>
      </c>
      <c r="ACA16" s="170">
        <v>0</v>
      </c>
      <c r="ACB16" s="170">
        <v>0</v>
      </c>
      <c r="ACC16" s="170">
        <v>0</v>
      </c>
      <c r="ACD16" s="170">
        <v>0</v>
      </c>
      <c r="ACE16" s="170">
        <v>0</v>
      </c>
      <c r="ACF16" s="170">
        <v>10</v>
      </c>
      <c r="ACG16" s="170">
        <f>ACF16</f>
        <v>10</v>
      </c>
      <c r="ACH16" s="170">
        <v>0</v>
      </c>
      <c r="ACI16" s="170">
        <v>0</v>
      </c>
      <c r="ACJ16" s="170">
        <v>0</v>
      </c>
      <c r="ACK16" s="170">
        <v>0</v>
      </c>
      <c r="ACL16" s="170">
        <v>0</v>
      </c>
      <c r="ACM16" s="170">
        <v>0</v>
      </c>
      <c r="ACN16" s="170">
        <v>0</v>
      </c>
      <c r="ACO16" s="170">
        <v>0</v>
      </c>
      <c r="ACP16" s="170">
        <v>0</v>
      </c>
      <c r="ACQ16" s="171">
        <v>0</v>
      </c>
      <c r="ACS16" s="169">
        <v>0</v>
      </c>
      <c r="ACT16" s="170">
        <v>0</v>
      </c>
      <c r="ACU16" s="170">
        <v>0</v>
      </c>
      <c r="ACV16" s="170">
        <v>0</v>
      </c>
      <c r="ACW16" s="170">
        <v>0</v>
      </c>
      <c r="ACX16" s="170">
        <v>0</v>
      </c>
      <c r="ACY16" s="170">
        <v>0</v>
      </c>
      <c r="ACZ16" s="170">
        <v>0</v>
      </c>
      <c r="ADA16" s="170">
        <v>0</v>
      </c>
      <c r="ADB16" s="170">
        <v>0</v>
      </c>
      <c r="ADC16" s="170">
        <v>0</v>
      </c>
      <c r="ADD16" s="170">
        <v>0</v>
      </c>
      <c r="ADE16" s="170">
        <v>0</v>
      </c>
      <c r="ADF16" s="170">
        <v>0</v>
      </c>
      <c r="ADG16" s="170">
        <v>0</v>
      </c>
      <c r="ADH16" s="170">
        <v>0</v>
      </c>
      <c r="ADI16" s="170">
        <v>0</v>
      </c>
      <c r="ADJ16" s="170">
        <v>0</v>
      </c>
      <c r="ADK16" s="170">
        <v>0</v>
      </c>
      <c r="ADL16" s="170">
        <v>0</v>
      </c>
      <c r="ADM16" s="171">
        <v>0</v>
      </c>
      <c r="ADO16" s="169">
        <v>0</v>
      </c>
      <c r="ADP16" s="170">
        <v>0</v>
      </c>
      <c r="ADQ16" s="170">
        <v>0</v>
      </c>
      <c r="ADR16" s="170">
        <v>0</v>
      </c>
      <c r="ADS16" s="170">
        <v>0</v>
      </c>
      <c r="ADT16" s="170">
        <v>0</v>
      </c>
      <c r="ADU16" s="170">
        <v>0</v>
      </c>
      <c r="ADV16" s="170">
        <v>0</v>
      </c>
      <c r="ADW16" s="170">
        <v>0</v>
      </c>
      <c r="ADX16" s="170">
        <v>0</v>
      </c>
      <c r="ADY16" s="170">
        <v>0</v>
      </c>
      <c r="ADZ16" s="170">
        <v>0</v>
      </c>
      <c r="AEA16" s="170">
        <v>0</v>
      </c>
      <c r="AEB16" s="170">
        <v>0</v>
      </c>
      <c r="AEC16" s="170">
        <v>0</v>
      </c>
      <c r="AED16" s="170">
        <v>0</v>
      </c>
      <c r="AEE16" s="170">
        <v>0</v>
      </c>
      <c r="AEF16" s="170">
        <v>0</v>
      </c>
      <c r="AEG16" s="170">
        <v>0</v>
      </c>
      <c r="AEH16" s="170">
        <v>0</v>
      </c>
      <c r="AEI16" s="171">
        <v>0</v>
      </c>
      <c r="AEK16" s="169">
        <v>0</v>
      </c>
      <c r="AEL16" s="170">
        <v>0</v>
      </c>
      <c r="AEM16" s="170">
        <v>0</v>
      </c>
      <c r="AEN16" s="170">
        <v>0</v>
      </c>
      <c r="AEO16" s="170">
        <v>0</v>
      </c>
      <c r="AEP16" s="170">
        <v>0</v>
      </c>
      <c r="AEQ16" s="170">
        <v>0</v>
      </c>
      <c r="AER16" s="170">
        <v>0</v>
      </c>
      <c r="AES16" s="170">
        <v>0</v>
      </c>
      <c r="AET16" s="170">
        <v>15</v>
      </c>
      <c r="AEU16" s="170">
        <f>AET16</f>
        <v>15</v>
      </c>
      <c r="AEV16" s="170">
        <v>0</v>
      </c>
      <c r="AEW16" s="170">
        <v>0</v>
      </c>
      <c r="AEX16" s="170">
        <v>0</v>
      </c>
      <c r="AEY16" s="170">
        <v>0</v>
      </c>
      <c r="AEZ16" s="170">
        <v>0</v>
      </c>
      <c r="AFA16" s="170">
        <v>0</v>
      </c>
      <c r="AFB16" s="170">
        <v>0</v>
      </c>
      <c r="AFC16" s="170">
        <v>0</v>
      </c>
      <c r="AFD16" s="170">
        <v>0</v>
      </c>
      <c r="AFE16" s="171">
        <v>0</v>
      </c>
      <c r="AFG16" s="169">
        <v>0</v>
      </c>
      <c r="AFH16" s="170">
        <v>0</v>
      </c>
      <c r="AFI16" s="170">
        <v>0</v>
      </c>
      <c r="AFJ16" s="170">
        <v>0</v>
      </c>
      <c r="AFK16" s="170">
        <v>0</v>
      </c>
      <c r="AFL16" s="170">
        <v>0</v>
      </c>
      <c r="AFM16" s="170">
        <v>0</v>
      </c>
      <c r="AFN16" s="170">
        <v>0</v>
      </c>
      <c r="AFO16" s="170">
        <v>0</v>
      </c>
      <c r="AFP16" s="170">
        <v>0</v>
      </c>
      <c r="AFQ16" s="170">
        <v>0</v>
      </c>
      <c r="AFR16" s="170">
        <v>0</v>
      </c>
      <c r="AFS16" s="170">
        <v>0</v>
      </c>
      <c r="AFT16" s="170">
        <v>0</v>
      </c>
      <c r="AFU16" s="170">
        <v>0</v>
      </c>
      <c r="AFV16" s="170">
        <v>0</v>
      </c>
      <c r="AFW16" s="170">
        <v>0</v>
      </c>
      <c r="AFX16" s="170">
        <v>0</v>
      </c>
      <c r="AFY16" s="170">
        <v>25</v>
      </c>
      <c r="AFZ16" s="170">
        <v>0</v>
      </c>
      <c r="AGA16" s="171">
        <v>0</v>
      </c>
      <c r="AGC16" s="169">
        <v>0</v>
      </c>
      <c r="AGD16" s="170">
        <v>0</v>
      </c>
      <c r="AGE16" s="170">
        <v>0</v>
      </c>
      <c r="AGF16" s="170">
        <v>0</v>
      </c>
      <c r="AGG16" s="170">
        <v>0</v>
      </c>
      <c r="AGH16" s="170">
        <v>0</v>
      </c>
      <c r="AGI16" s="170">
        <v>0</v>
      </c>
      <c r="AGJ16" s="170">
        <v>0</v>
      </c>
      <c r="AGK16" s="170">
        <v>0</v>
      </c>
      <c r="AGL16" s="170">
        <v>0</v>
      </c>
      <c r="AGM16" s="170">
        <v>0</v>
      </c>
      <c r="AGN16" s="170">
        <v>0</v>
      </c>
      <c r="AGO16" s="170">
        <v>0</v>
      </c>
      <c r="AGP16" s="170">
        <v>0</v>
      </c>
      <c r="AGQ16" s="170">
        <v>0</v>
      </c>
      <c r="AGR16" s="170">
        <v>0</v>
      </c>
      <c r="AGS16" s="170">
        <v>0</v>
      </c>
      <c r="AGT16" s="170">
        <v>0</v>
      </c>
      <c r="AGU16" s="170">
        <v>0</v>
      </c>
      <c r="AGV16" s="170">
        <v>0</v>
      </c>
      <c r="AGW16" s="171">
        <v>0</v>
      </c>
      <c r="AGY16" s="169">
        <v>0</v>
      </c>
      <c r="AGZ16" s="170">
        <v>0</v>
      </c>
      <c r="AHA16" s="170">
        <v>0</v>
      </c>
      <c r="AHB16" s="170">
        <v>0</v>
      </c>
      <c r="AHC16" s="170">
        <v>0</v>
      </c>
      <c r="AHD16" s="170">
        <v>0</v>
      </c>
      <c r="AHE16" s="170">
        <v>0</v>
      </c>
      <c r="AHF16" s="170">
        <v>0</v>
      </c>
      <c r="AHG16" s="170">
        <v>0</v>
      </c>
      <c r="AHH16" s="170">
        <v>0</v>
      </c>
      <c r="AHI16" s="170">
        <v>0</v>
      </c>
      <c r="AHJ16" s="170">
        <v>0</v>
      </c>
      <c r="AHK16" s="170">
        <v>0</v>
      </c>
      <c r="AHL16" s="170">
        <v>0</v>
      </c>
      <c r="AHM16" s="170">
        <v>0</v>
      </c>
      <c r="AHN16" s="170">
        <v>0</v>
      </c>
      <c r="AHO16" s="170">
        <v>0</v>
      </c>
      <c r="AHP16" s="170">
        <v>0</v>
      </c>
      <c r="AHQ16" s="170">
        <v>0</v>
      </c>
      <c r="AHR16" s="170">
        <v>0</v>
      </c>
      <c r="AHS16" s="171">
        <v>0</v>
      </c>
      <c r="AHU16" s="169">
        <v>0</v>
      </c>
      <c r="AHV16" s="170">
        <v>0</v>
      </c>
      <c r="AHW16" s="170">
        <v>0</v>
      </c>
      <c r="AHX16" s="170">
        <v>0</v>
      </c>
      <c r="AHY16" s="170">
        <v>0</v>
      </c>
      <c r="AHZ16" s="170">
        <v>0</v>
      </c>
      <c r="AIA16" s="170">
        <v>0</v>
      </c>
      <c r="AIB16" s="170">
        <v>0</v>
      </c>
      <c r="AIC16" s="170">
        <v>0</v>
      </c>
      <c r="AID16" s="170">
        <v>0</v>
      </c>
      <c r="AIE16" s="170">
        <v>0</v>
      </c>
      <c r="AIF16" s="170">
        <v>0</v>
      </c>
      <c r="AIG16" s="170">
        <v>0</v>
      </c>
      <c r="AIH16" s="170">
        <v>0</v>
      </c>
      <c r="AII16" s="170">
        <v>0</v>
      </c>
      <c r="AIJ16" s="170">
        <v>0</v>
      </c>
      <c r="AIK16" s="170">
        <v>0</v>
      </c>
      <c r="AIL16" s="170">
        <v>0</v>
      </c>
      <c r="AIM16" s="170">
        <v>43</v>
      </c>
      <c r="AIN16" s="170">
        <v>0</v>
      </c>
      <c r="AIO16" s="171">
        <v>0</v>
      </c>
      <c r="AIQ16" s="169">
        <v>0</v>
      </c>
      <c r="AIR16" s="170">
        <v>0</v>
      </c>
      <c r="AIS16" s="170">
        <v>0</v>
      </c>
      <c r="AIT16" s="170">
        <v>0</v>
      </c>
      <c r="AIU16" s="170">
        <v>0</v>
      </c>
      <c r="AIV16" s="170">
        <v>0</v>
      </c>
      <c r="AIW16" s="170">
        <v>0</v>
      </c>
      <c r="AIX16" s="170">
        <v>0</v>
      </c>
      <c r="AIY16" s="170">
        <v>0</v>
      </c>
      <c r="AIZ16" s="170">
        <v>0</v>
      </c>
      <c r="AJA16" s="170">
        <v>0</v>
      </c>
      <c r="AJB16" s="170">
        <v>0</v>
      </c>
      <c r="AJC16" s="170">
        <v>0</v>
      </c>
      <c r="AJD16" s="170">
        <v>0</v>
      </c>
      <c r="AJE16" s="170">
        <v>0</v>
      </c>
      <c r="AJF16" s="170">
        <v>0</v>
      </c>
      <c r="AJG16" s="170">
        <v>0</v>
      </c>
      <c r="AJH16" s="170">
        <v>0</v>
      </c>
      <c r="AJI16" s="170">
        <v>0</v>
      </c>
      <c r="AJJ16" s="170">
        <v>0</v>
      </c>
      <c r="AJK16" s="171">
        <v>0</v>
      </c>
      <c r="AJM16" s="169">
        <v>0</v>
      </c>
      <c r="AJN16" s="170">
        <v>0</v>
      </c>
      <c r="AJO16" s="170">
        <v>0</v>
      </c>
      <c r="AJP16" s="170">
        <v>0</v>
      </c>
      <c r="AJQ16" s="170">
        <v>0</v>
      </c>
      <c r="AJR16" s="170">
        <v>0</v>
      </c>
      <c r="AJS16" s="170">
        <v>0</v>
      </c>
      <c r="AJT16" s="170">
        <v>0</v>
      </c>
      <c r="AJU16" s="170">
        <v>0</v>
      </c>
      <c r="AJV16" s="170">
        <v>0</v>
      </c>
      <c r="AJW16" s="170">
        <v>0</v>
      </c>
      <c r="AJX16" s="170">
        <v>0</v>
      </c>
      <c r="AJY16" s="170">
        <v>0</v>
      </c>
      <c r="AJZ16" s="170">
        <v>0</v>
      </c>
      <c r="AKA16" s="170">
        <v>0</v>
      </c>
      <c r="AKB16" s="170">
        <v>0</v>
      </c>
      <c r="AKC16" s="170">
        <v>0</v>
      </c>
      <c r="AKD16" s="170">
        <v>0</v>
      </c>
      <c r="AKE16" s="170">
        <v>18</v>
      </c>
      <c r="AKF16" s="170">
        <v>0</v>
      </c>
      <c r="AKG16" s="171">
        <v>0</v>
      </c>
      <c r="AKI16" s="169">
        <v>0</v>
      </c>
      <c r="AKJ16" s="170">
        <v>0</v>
      </c>
      <c r="AKK16" s="170">
        <v>0</v>
      </c>
      <c r="AKL16" s="170">
        <v>0</v>
      </c>
      <c r="AKM16" s="170">
        <v>0</v>
      </c>
      <c r="AKN16" s="170">
        <v>0</v>
      </c>
      <c r="AKO16" s="170">
        <v>0</v>
      </c>
      <c r="AKP16" s="170">
        <v>0</v>
      </c>
      <c r="AKQ16" s="170">
        <v>0</v>
      </c>
      <c r="AKR16" s="170">
        <v>0</v>
      </c>
      <c r="AKS16" s="170">
        <v>0</v>
      </c>
      <c r="AKT16" s="170">
        <v>0</v>
      </c>
      <c r="AKU16" s="170">
        <v>0</v>
      </c>
      <c r="AKV16" s="170">
        <v>0</v>
      </c>
      <c r="AKW16" s="170">
        <v>30</v>
      </c>
      <c r="AKX16" s="170">
        <v>0</v>
      </c>
      <c r="AKY16" s="170">
        <v>0</v>
      </c>
      <c r="AKZ16" s="170">
        <v>0</v>
      </c>
      <c r="ALA16" s="170">
        <v>0</v>
      </c>
      <c r="ALB16" s="170">
        <v>0</v>
      </c>
      <c r="ALC16" s="171">
        <v>0</v>
      </c>
      <c r="ALE16" s="169">
        <v>0</v>
      </c>
      <c r="ALF16" s="170">
        <v>0</v>
      </c>
      <c r="ALG16" s="170">
        <v>0</v>
      </c>
      <c r="ALH16" s="170">
        <v>0</v>
      </c>
      <c r="ALI16" s="170">
        <v>0</v>
      </c>
      <c r="ALJ16" s="170">
        <v>0</v>
      </c>
      <c r="ALK16" s="170">
        <v>0</v>
      </c>
      <c r="ALL16" s="170">
        <v>0</v>
      </c>
      <c r="ALM16" s="170">
        <v>0</v>
      </c>
      <c r="ALN16" s="170">
        <v>0</v>
      </c>
      <c r="ALO16" s="170">
        <v>0</v>
      </c>
      <c r="ALP16" s="170">
        <v>0</v>
      </c>
      <c r="ALQ16" s="170">
        <v>0</v>
      </c>
      <c r="ALR16" s="170">
        <v>0</v>
      </c>
      <c r="ALS16" s="170">
        <v>0</v>
      </c>
      <c r="ALT16" s="170">
        <v>0</v>
      </c>
      <c r="ALU16" s="170">
        <v>0</v>
      </c>
      <c r="ALV16" s="170">
        <v>0</v>
      </c>
      <c r="ALW16" s="170">
        <v>0</v>
      </c>
      <c r="ALX16" s="170">
        <v>0</v>
      </c>
      <c r="ALY16" s="171">
        <v>0</v>
      </c>
      <c r="AMA16" s="169">
        <v>0</v>
      </c>
      <c r="AMB16" s="170">
        <v>0</v>
      </c>
      <c r="AMC16" s="170">
        <v>0</v>
      </c>
      <c r="AMD16" s="170">
        <v>0</v>
      </c>
      <c r="AME16" s="170">
        <v>0</v>
      </c>
      <c r="AMF16" s="170">
        <v>0</v>
      </c>
      <c r="AMG16" s="170">
        <v>0</v>
      </c>
      <c r="AMH16" s="170">
        <v>0</v>
      </c>
      <c r="AMI16" s="170">
        <v>0</v>
      </c>
      <c r="AMJ16" s="170">
        <v>0</v>
      </c>
      <c r="AMK16" s="170">
        <v>0</v>
      </c>
      <c r="AML16" s="170">
        <v>0</v>
      </c>
      <c r="AMM16" s="170">
        <v>0</v>
      </c>
      <c r="AMN16" s="170">
        <v>40</v>
      </c>
      <c r="AMO16" s="170">
        <v>40</v>
      </c>
      <c r="AMP16" s="170">
        <v>0</v>
      </c>
      <c r="AMQ16" s="170">
        <v>0</v>
      </c>
      <c r="AMR16" s="170">
        <v>0</v>
      </c>
      <c r="AMS16" s="170">
        <v>0</v>
      </c>
      <c r="AMT16" s="170">
        <v>0</v>
      </c>
      <c r="AMU16" s="171">
        <v>0</v>
      </c>
      <c r="AMW16" s="169">
        <v>0</v>
      </c>
      <c r="AMX16" s="170">
        <v>0</v>
      </c>
      <c r="AMY16" s="170">
        <v>0</v>
      </c>
      <c r="AMZ16" s="170">
        <v>0</v>
      </c>
      <c r="ANA16" s="170">
        <v>0</v>
      </c>
      <c r="ANB16" s="170">
        <v>0</v>
      </c>
      <c r="ANC16" s="170">
        <v>0</v>
      </c>
      <c r="AND16" s="170">
        <v>0</v>
      </c>
      <c r="ANE16" s="170">
        <v>0</v>
      </c>
      <c r="ANF16" s="170">
        <v>0</v>
      </c>
      <c r="ANG16" s="170">
        <v>0</v>
      </c>
      <c r="ANH16" s="170">
        <v>0</v>
      </c>
      <c r="ANI16" s="170">
        <v>0</v>
      </c>
      <c r="ANJ16" s="170">
        <v>30</v>
      </c>
      <c r="ANK16" s="170">
        <v>30</v>
      </c>
      <c r="ANL16" s="170">
        <v>0</v>
      </c>
      <c r="ANM16" s="170">
        <v>0</v>
      </c>
      <c r="ANN16" s="170">
        <v>0</v>
      </c>
      <c r="ANO16" s="170">
        <v>0</v>
      </c>
      <c r="ANP16" s="170">
        <v>0</v>
      </c>
      <c r="ANQ16" s="171">
        <v>0</v>
      </c>
      <c r="ANS16" s="169">
        <v>0</v>
      </c>
      <c r="ANT16" s="170">
        <v>0</v>
      </c>
      <c r="ANU16" s="170">
        <v>0</v>
      </c>
      <c r="ANV16" s="170">
        <v>0</v>
      </c>
      <c r="ANW16" s="170">
        <v>0</v>
      </c>
      <c r="ANX16" s="170">
        <v>0</v>
      </c>
      <c r="ANY16" s="170">
        <v>0</v>
      </c>
      <c r="ANZ16" s="170">
        <v>0</v>
      </c>
      <c r="AOA16" s="170">
        <v>0</v>
      </c>
      <c r="AOB16" s="170">
        <v>0</v>
      </c>
      <c r="AOC16" s="170">
        <v>0</v>
      </c>
      <c r="AOD16" s="170">
        <v>0</v>
      </c>
      <c r="AOE16" s="170">
        <v>0</v>
      </c>
      <c r="AOF16" s="170">
        <v>0</v>
      </c>
      <c r="AOG16" s="170">
        <v>0</v>
      </c>
      <c r="AOH16" s="170">
        <v>15</v>
      </c>
      <c r="AOI16" s="170">
        <v>0</v>
      </c>
      <c r="AOJ16" s="170">
        <v>0</v>
      </c>
      <c r="AOK16" s="170">
        <v>0</v>
      </c>
      <c r="AOL16" s="170">
        <v>0</v>
      </c>
      <c r="AOM16" s="171">
        <v>0</v>
      </c>
      <c r="AOO16" s="169">
        <v>0</v>
      </c>
      <c r="AOP16" s="170">
        <v>0</v>
      </c>
      <c r="AOQ16" s="170">
        <v>0</v>
      </c>
      <c r="AOR16" s="170">
        <v>0</v>
      </c>
      <c r="AOS16" s="170">
        <v>0</v>
      </c>
      <c r="AOT16" s="170">
        <v>0</v>
      </c>
      <c r="AOU16" s="170">
        <v>0</v>
      </c>
      <c r="AOV16" s="170">
        <v>0</v>
      </c>
      <c r="AOW16" s="170">
        <v>0</v>
      </c>
      <c r="AOX16" s="170">
        <v>0</v>
      </c>
      <c r="AOY16" s="170">
        <v>0</v>
      </c>
      <c r="AOZ16" s="170">
        <v>0</v>
      </c>
      <c r="APA16" s="170">
        <v>0</v>
      </c>
      <c r="APB16" s="170">
        <v>0</v>
      </c>
      <c r="APC16" s="170">
        <v>0</v>
      </c>
      <c r="APD16" s="170">
        <v>25</v>
      </c>
      <c r="APE16" s="170">
        <v>0</v>
      </c>
      <c r="APF16" s="170">
        <v>0</v>
      </c>
      <c r="APG16" s="170">
        <v>0</v>
      </c>
      <c r="APH16" s="170">
        <v>0</v>
      </c>
      <c r="API16" s="171">
        <v>0</v>
      </c>
    </row>
    <row r="17" spans="1:1101" s="139" customFormat="1">
      <c r="A17" s="174" t="s">
        <v>895</v>
      </c>
      <c r="B17" s="175" t="s">
        <v>896</v>
      </c>
      <c r="C17" s="176">
        <v>0</v>
      </c>
      <c r="D17" s="177">
        <v>1</v>
      </c>
      <c r="E17" s="177">
        <v>0</v>
      </c>
      <c r="F17" s="177">
        <v>1</v>
      </c>
      <c r="G17" s="177">
        <v>0</v>
      </c>
      <c r="H17" s="177">
        <v>1</v>
      </c>
      <c r="I17" s="177">
        <v>0</v>
      </c>
      <c r="J17" s="177">
        <v>0</v>
      </c>
      <c r="K17" s="177">
        <v>0</v>
      </c>
      <c r="L17" s="177">
        <v>0</v>
      </c>
      <c r="M17" s="177">
        <v>0</v>
      </c>
      <c r="N17" s="177">
        <v>0</v>
      </c>
      <c r="O17" s="177">
        <v>0</v>
      </c>
      <c r="P17" s="177">
        <v>0</v>
      </c>
      <c r="Q17" s="177">
        <v>0</v>
      </c>
      <c r="R17" s="177">
        <v>0</v>
      </c>
      <c r="S17" s="177">
        <v>0</v>
      </c>
      <c r="T17" s="177">
        <v>0</v>
      </c>
      <c r="U17" s="177">
        <v>0</v>
      </c>
      <c r="V17" s="177">
        <v>0</v>
      </c>
      <c r="W17" s="178">
        <v>0</v>
      </c>
      <c r="X17" s="34"/>
      <c r="Y17" s="176">
        <v>0</v>
      </c>
      <c r="Z17" s="177">
        <v>0.5</v>
      </c>
      <c r="AA17" s="177">
        <v>0</v>
      </c>
      <c r="AB17" s="177">
        <v>1</v>
      </c>
      <c r="AC17" s="177">
        <v>0.5</v>
      </c>
      <c r="AD17" s="177">
        <v>0</v>
      </c>
      <c r="AE17" s="177">
        <v>0</v>
      </c>
      <c r="AF17" s="177">
        <v>1</v>
      </c>
      <c r="AG17" s="177">
        <v>0</v>
      </c>
      <c r="AH17" s="177">
        <v>0</v>
      </c>
      <c r="AI17" s="177">
        <v>0</v>
      </c>
      <c r="AJ17" s="177">
        <v>0</v>
      </c>
      <c r="AK17" s="177">
        <v>0</v>
      </c>
      <c r="AL17" s="177">
        <v>0</v>
      </c>
      <c r="AM17" s="177">
        <v>0</v>
      </c>
      <c r="AN17" s="177">
        <v>0</v>
      </c>
      <c r="AO17" s="177">
        <v>0</v>
      </c>
      <c r="AP17" s="177">
        <v>0</v>
      </c>
      <c r="AQ17" s="177">
        <v>0</v>
      </c>
      <c r="AR17" s="177">
        <v>0</v>
      </c>
      <c r="AS17" s="178">
        <v>0</v>
      </c>
      <c r="AT17" s="34"/>
      <c r="AU17" s="176">
        <v>0</v>
      </c>
      <c r="AV17" s="177">
        <v>0.5</v>
      </c>
      <c r="AW17" s="177">
        <v>0</v>
      </c>
      <c r="AX17" s="177">
        <v>1</v>
      </c>
      <c r="AY17" s="177">
        <v>0.5</v>
      </c>
      <c r="AZ17" s="177">
        <v>0</v>
      </c>
      <c r="BA17" s="177">
        <v>0.4</v>
      </c>
      <c r="BB17" s="177">
        <v>0.4</v>
      </c>
      <c r="BC17" s="177">
        <v>0</v>
      </c>
      <c r="BD17" s="177">
        <v>0</v>
      </c>
      <c r="BE17" s="177">
        <v>0</v>
      </c>
      <c r="BF17" s="177">
        <v>0</v>
      </c>
      <c r="BG17" s="177">
        <v>0</v>
      </c>
      <c r="BH17" s="177">
        <v>0</v>
      </c>
      <c r="BI17" s="177">
        <v>0</v>
      </c>
      <c r="BJ17" s="177">
        <v>0</v>
      </c>
      <c r="BK17" s="177">
        <v>0</v>
      </c>
      <c r="BL17" s="177">
        <v>0</v>
      </c>
      <c r="BM17" s="177">
        <v>0</v>
      </c>
      <c r="BN17" s="177">
        <v>0</v>
      </c>
      <c r="BO17" s="178">
        <v>0</v>
      </c>
      <c r="BP17" s="34"/>
      <c r="BQ17" s="176">
        <v>0</v>
      </c>
      <c r="BR17" s="177">
        <v>0.5</v>
      </c>
      <c r="BS17" s="177">
        <v>0</v>
      </c>
      <c r="BT17" s="177">
        <v>1</v>
      </c>
      <c r="BU17" s="177">
        <v>0.5</v>
      </c>
      <c r="BV17" s="184">
        <v>0</v>
      </c>
      <c r="BW17" s="177">
        <v>0.4</v>
      </c>
      <c r="BX17" s="177">
        <v>0.4</v>
      </c>
      <c r="BY17" s="177">
        <v>0</v>
      </c>
      <c r="BZ17" s="177">
        <v>0</v>
      </c>
      <c r="CA17" s="177">
        <v>0</v>
      </c>
      <c r="CB17" s="177">
        <v>0</v>
      </c>
      <c r="CC17" s="177">
        <v>0</v>
      </c>
      <c r="CD17" s="177">
        <v>0</v>
      </c>
      <c r="CE17" s="177">
        <v>0</v>
      </c>
      <c r="CF17" s="177">
        <v>0</v>
      </c>
      <c r="CG17" s="177">
        <v>0</v>
      </c>
      <c r="CH17" s="177">
        <v>0</v>
      </c>
      <c r="CI17" s="177">
        <v>0</v>
      </c>
      <c r="CJ17" s="177">
        <v>0</v>
      </c>
      <c r="CK17" s="178">
        <v>0</v>
      </c>
      <c r="CL17" s="34"/>
      <c r="CM17" s="176">
        <v>0</v>
      </c>
      <c r="CN17" s="177">
        <v>0</v>
      </c>
      <c r="CO17" s="177">
        <v>0</v>
      </c>
      <c r="CP17" s="177">
        <v>1</v>
      </c>
      <c r="CQ17" s="177">
        <v>0</v>
      </c>
      <c r="CR17" s="177">
        <v>0</v>
      </c>
      <c r="CS17" s="177">
        <v>0.5</v>
      </c>
      <c r="CT17" s="177">
        <v>0.5</v>
      </c>
      <c r="CU17" s="177">
        <v>0</v>
      </c>
      <c r="CV17" s="177">
        <v>0</v>
      </c>
      <c r="CW17" s="177">
        <v>0</v>
      </c>
      <c r="CX17" s="177">
        <v>0</v>
      </c>
      <c r="CY17" s="177">
        <v>0</v>
      </c>
      <c r="CZ17" s="177">
        <v>0</v>
      </c>
      <c r="DA17" s="177">
        <v>0</v>
      </c>
      <c r="DB17" s="177">
        <v>0</v>
      </c>
      <c r="DC17" s="177">
        <v>0</v>
      </c>
      <c r="DD17" s="177">
        <v>0</v>
      </c>
      <c r="DE17" s="177">
        <v>0</v>
      </c>
      <c r="DF17" s="177">
        <v>0</v>
      </c>
      <c r="DG17" s="178">
        <v>0</v>
      </c>
      <c r="DH17" s="34"/>
      <c r="DI17" s="176">
        <v>0</v>
      </c>
      <c r="DJ17" s="177">
        <v>1</v>
      </c>
      <c r="DK17" s="177">
        <v>0</v>
      </c>
      <c r="DL17" s="177">
        <v>1</v>
      </c>
      <c r="DM17" s="177">
        <v>0</v>
      </c>
      <c r="DN17" s="177">
        <v>0</v>
      </c>
      <c r="DO17" s="177">
        <v>0.5</v>
      </c>
      <c r="DP17" s="177">
        <v>0.5</v>
      </c>
      <c r="DQ17" s="177">
        <v>0</v>
      </c>
      <c r="DR17" s="177">
        <v>0</v>
      </c>
      <c r="DS17" s="177">
        <v>0</v>
      </c>
      <c r="DT17" s="177">
        <v>0</v>
      </c>
      <c r="DU17" s="177">
        <v>0</v>
      </c>
      <c r="DV17" s="177">
        <v>0</v>
      </c>
      <c r="DW17" s="177">
        <v>0</v>
      </c>
      <c r="DX17" s="177">
        <v>0</v>
      </c>
      <c r="DY17" s="177">
        <v>0</v>
      </c>
      <c r="DZ17" s="177">
        <v>0</v>
      </c>
      <c r="EA17" s="177">
        <v>0</v>
      </c>
      <c r="EB17" s="177">
        <v>0</v>
      </c>
      <c r="EC17" s="178">
        <v>0</v>
      </c>
      <c r="EE17" s="176">
        <v>0</v>
      </c>
      <c r="EF17" s="177">
        <v>1</v>
      </c>
      <c r="EG17" s="177">
        <v>0</v>
      </c>
      <c r="EH17" s="177">
        <v>1</v>
      </c>
      <c r="EI17" s="177">
        <v>0</v>
      </c>
      <c r="EJ17" s="177">
        <v>0</v>
      </c>
      <c r="EK17" s="177">
        <v>1</v>
      </c>
      <c r="EL17" s="177">
        <v>0</v>
      </c>
      <c r="EM17" s="177">
        <v>0</v>
      </c>
      <c r="EN17" s="177">
        <v>0</v>
      </c>
      <c r="EO17" s="177">
        <v>0</v>
      </c>
      <c r="EP17" s="177">
        <v>0</v>
      </c>
      <c r="EQ17" s="177">
        <v>0</v>
      </c>
      <c r="ER17" s="177">
        <v>0</v>
      </c>
      <c r="ES17" s="177">
        <v>0</v>
      </c>
      <c r="ET17" s="177">
        <v>0</v>
      </c>
      <c r="EU17" s="177">
        <v>0</v>
      </c>
      <c r="EV17" s="177">
        <v>0</v>
      </c>
      <c r="EW17" s="177">
        <v>0</v>
      </c>
      <c r="EX17" s="177">
        <v>0</v>
      </c>
      <c r="EY17" s="178">
        <v>0</v>
      </c>
      <c r="EZ17" s="34"/>
      <c r="FA17" s="176">
        <v>0</v>
      </c>
      <c r="FB17" s="177">
        <v>0</v>
      </c>
      <c r="FC17" s="177">
        <v>0</v>
      </c>
      <c r="FD17" s="177">
        <v>0.8</v>
      </c>
      <c r="FE17" s="177">
        <v>0</v>
      </c>
      <c r="FF17" s="177">
        <v>0</v>
      </c>
      <c r="FG17" s="177">
        <v>0</v>
      </c>
      <c r="FH17" s="177">
        <v>0</v>
      </c>
      <c r="FI17" s="177">
        <v>0</v>
      </c>
      <c r="FJ17" s="177">
        <v>0</v>
      </c>
      <c r="FK17" s="177">
        <v>0</v>
      </c>
      <c r="FL17" s="177">
        <v>0</v>
      </c>
      <c r="FM17" s="177">
        <v>0</v>
      </c>
      <c r="FN17" s="177">
        <v>0</v>
      </c>
      <c r="FO17" s="177">
        <v>0</v>
      </c>
      <c r="FP17" s="177">
        <v>0</v>
      </c>
      <c r="FQ17" s="177">
        <v>0</v>
      </c>
      <c r="FR17" s="177">
        <v>0</v>
      </c>
      <c r="FS17" s="177">
        <v>0</v>
      </c>
      <c r="FT17" s="177">
        <v>0</v>
      </c>
      <c r="FU17" s="178">
        <v>0</v>
      </c>
      <c r="FV17" s="179"/>
      <c r="FW17" s="176">
        <v>0</v>
      </c>
      <c r="FX17" s="177">
        <v>0.1</v>
      </c>
      <c r="FY17" s="177">
        <v>0</v>
      </c>
      <c r="FZ17" s="177">
        <v>1</v>
      </c>
      <c r="GA17" s="177">
        <v>0.1</v>
      </c>
      <c r="GB17" s="177">
        <v>0</v>
      </c>
      <c r="GC17" s="177">
        <v>0</v>
      </c>
      <c r="GD17" s="177">
        <v>0</v>
      </c>
      <c r="GE17" s="177">
        <v>0</v>
      </c>
      <c r="GF17" s="177">
        <v>0</v>
      </c>
      <c r="GG17" s="177">
        <v>0</v>
      </c>
      <c r="GH17" s="177">
        <v>0</v>
      </c>
      <c r="GI17" s="177">
        <v>0</v>
      </c>
      <c r="GJ17" s="177">
        <v>0</v>
      </c>
      <c r="GK17" s="177">
        <v>0</v>
      </c>
      <c r="GL17" s="177">
        <v>0</v>
      </c>
      <c r="GM17" s="177">
        <v>0</v>
      </c>
      <c r="GN17" s="177">
        <v>0</v>
      </c>
      <c r="GO17" s="177">
        <v>0</v>
      </c>
      <c r="GP17" s="177">
        <v>0</v>
      </c>
      <c r="GQ17" s="178">
        <v>0</v>
      </c>
      <c r="GR17" s="34"/>
      <c r="GS17" s="176">
        <v>0</v>
      </c>
      <c r="GT17" s="177">
        <v>0.1</v>
      </c>
      <c r="GU17" s="177">
        <v>0</v>
      </c>
      <c r="GV17" s="177">
        <v>1</v>
      </c>
      <c r="GW17" s="177">
        <v>0.1</v>
      </c>
      <c r="GX17" s="177">
        <v>0</v>
      </c>
      <c r="GY17" s="177">
        <v>0</v>
      </c>
      <c r="GZ17" s="177">
        <v>0</v>
      </c>
      <c r="HA17" s="177">
        <v>0</v>
      </c>
      <c r="HB17" s="177">
        <v>0</v>
      </c>
      <c r="HC17" s="177">
        <v>0</v>
      </c>
      <c r="HD17" s="177">
        <v>0</v>
      </c>
      <c r="HE17" s="177">
        <v>0</v>
      </c>
      <c r="HF17" s="177">
        <v>0</v>
      </c>
      <c r="HG17" s="177">
        <v>0</v>
      </c>
      <c r="HH17" s="177">
        <v>0</v>
      </c>
      <c r="HI17" s="177">
        <v>0</v>
      </c>
      <c r="HJ17" s="177">
        <v>0</v>
      </c>
      <c r="HK17" s="177">
        <v>0</v>
      </c>
      <c r="HL17" s="177">
        <v>0</v>
      </c>
      <c r="HM17" s="178">
        <v>0</v>
      </c>
      <c r="HN17" s="34"/>
      <c r="HO17" s="176">
        <v>0</v>
      </c>
      <c r="HP17" s="177">
        <v>0</v>
      </c>
      <c r="HQ17" s="177">
        <v>0</v>
      </c>
      <c r="HR17" s="177">
        <v>0.2</v>
      </c>
      <c r="HS17" s="177">
        <v>0</v>
      </c>
      <c r="HT17" s="177">
        <v>0</v>
      </c>
      <c r="HU17" s="177">
        <v>0</v>
      </c>
      <c r="HV17" s="177">
        <v>1</v>
      </c>
      <c r="HW17" s="177">
        <v>0</v>
      </c>
      <c r="HX17" s="177">
        <v>0</v>
      </c>
      <c r="HY17" s="177">
        <v>0</v>
      </c>
      <c r="HZ17" s="177">
        <v>0</v>
      </c>
      <c r="IA17" s="177">
        <v>0</v>
      </c>
      <c r="IB17" s="177">
        <v>0</v>
      </c>
      <c r="IC17" s="177">
        <v>0</v>
      </c>
      <c r="ID17" s="177">
        <v>0</v>
      </c>
      <c r="IE17" s="177">
        <v>0</v>
      </c>
      <c r="IF17" s="177">
        <v>0</v>
      </c>
      <c r="IG17" s="177">
        <v>0</v>
      </c>
      <c r="IH17" s="177">
        <v>0</v>
      </c>
      <c r="II17" s="178">
        <v>0</v>
      </c>
      <c r="IJ17" s="34"/>
      <c r="IK17" s="176">
        <v>0</v>
      </c>
      <c r="IL17" s="177">
        <v>0.2</v>
      </c>
      <c r="IM17" s="177">
        <v>0</v>
      </c>
      <c r="IN17" s="177">
        <v>0.5</v>
      </c>
      <c r="IO17" s="177">
        <v>0.3</v>
      </c>
      <c r="IP17" s="177">
        <v>0.1</v>
      </c>
      <c r="IQ17" s="177">
        <v>0</v>
      </c>
      <c r="IR17" s="177">
        <v>0.5</v>
      </c>
      <c r="IS17" s="177">
        <v>0</v>
      </c>
      <c r="IT17" s="177">
        <v>0</v>
      </c>
      <c r="IU17" s="177">
        <v>0</v>
      </c>
      <c r="IV17" s="177">
        <v>0</v>
      </c>
      <c r="IW17" s="177">
        <v>0</v>
      </c>
      <c r="IX17" s="177">
        <v>0</v>
      </c>
      <c r="IY17" s="177">
        <v>0</v>
      </c>
      <c r="IZ17" s="177">
        <v>0</v>
      </c>
      <c r="JA17" s="177">
        <v>0</v>
      </c>
      <c r="JB17" s="177">
        <v>0</v>
      </c>
      <c r="JC17" s="177">
        <v>0</v>
      </c>
      <c r="JD17" s="177">
        <v>0</v>
      </c>
      <c r="JE17" s="178">
        <v>0</v>
      </c>
      <c r="JG17" s="176">
        <v>0</v>
      </c>
      <c r="JH17" s="177">
        <v>0.2</v>
      </c>
      <c r="JI17" s="177">
        <v>0</v>
      </c>
      <c r="JJ17" s="177">
        <v>0.5</v>
      </c>
      <c r="JK17" s="177">
        <v>0.2</v>
      </c>
      <c r="JL17" s="177">
        <v>0</v>
      </c>
      <c r="JM17" s="177">
        <v>0</v>
      </c>
      <c r="JN17" s="177">
        <v>0</v>
      </c>
      <c r="JO17" s="177">
        <v>0</v>
      </c>
      <c r="JP17" s="177">
        <v>0</v>
      </c>
      <c r="JQ17" s="177">
        <v>0</v>
      </c>
      <c r="JR17" s="177">
        <v>0</v>
      </c>
      <c r="JS17" s="177">
        <v>0</v>
      </c>
      <c r="JT17" s="177">
        <v>0</v>
      </c>
      <c r="JU17" s="177">
        <v>0</v>
      </c>
      <c r="JV17" s="177">
        <v>0</v>
      </c>
      <c r="JW17" s="177">
        <v>0</v>
      </c>
      <c r="JX17" s="177">
        <v>0</v>
      </c>
      <c r="JY17" s="177">
        <v>0</v>
      </c>
      <c r="JZ17" s="177">
        <v>0</v>
      </c>
      <c r="KA17" s="178">
        <v>0</v>
      </c>
      <c r="KB17" s="34"/>
      <c r="KC17" s="176">
        <v>0</v>
      </c>
      <c r="KD17" s="177">
        <v>0.2</v>
      </c>
      <c r="KE17" s="177">
        <v>0</v>
      </c>
      <c r="KF17" s="177">
        <v>0.6</v>
      </c>
      <c r="KG17" s="177">
        <v>0.2</v>
      </c>
      <c r="KH17" s="177">
        <v>0</v>
      </c>
      <c r="KI17" s="177">
        <v>0</v>
      </c>
      <c r="KJ17" s="177">
        <v>0</v>
      </c>
      <c r="KK17" s="177">
        <v>0</v>
      </c>
      <c r="KL17" s="177">
        <v>0</v>
      </c>
      <c r="KM17" s="177">
        <v>0</v>
      </c>
      <c r="KN17" s="177">
        <v>0</v>
      </c>
      <c r="KO17" s="177">
        <v>0</v>
      </c>
      <c r="KP17" s="177">
        <v>0</v>
      </c>
      <c r="KQ17" s="177">
        <v>0</v>
      </c>
      <c r="KR17" s="177">
        <v>0</v>
      </c>
      <c r="KS17" s="177">
        <v>0</v>
      </c>
      <c r="KT17" s="177">
        <v>0</v>
      </c>
      <c r="KU17" s="177">
        <v>0</v>
      </c>
      <c r="KV17" s="177">
        <v>0</v>
      </c>
      <c r="KW17" s="178">
        <v>0</v>
      </c>
      <c r="KX17" s="34"/>
      <c r="KY17" s="176">
        <v>0</v>
      </c>
      <c r="KZ17" s="177">
        <v>0.4</v>
      </c>
      <c r="LA17" s="177">
        <v>0</v>
      </c>
      <c r="LB17" s="177">
        <v>1</v>
      </c>
      <c r="LC17" s="177">
        <v>0.6</v>
      </c>
      <c r="LD17" s="177">
        <v>0</v>
      </c>
      <c r="LE17" s="177">
        <v>0</v>
      </c>
      <c r="LF17" s="177">
        <v>0</v>
      </c>
      <c r="LG17" s="177">
        <v>0</v>
      </c>
      <c r="LH17" s="177">
        <v>0</v>
      </c>
      <c r="LI17" s="177">
        <v>0</v>
      </c>
      <c r="LJ17" s="177">
        <v>0</v>
      </c>
      <c r="LK17" s="177">
        <v>0</v>
      </c>
      <c r="LL17" s="177">
        <v>0</v>
      </c>
      <c r="LM17" s="177">
        <v>0</v>
      </c>
      <c r="LN17" s="177">
        <v>0</v>
      </c>
      <c r="LO17" s="177">
        <v>0</v>
      </c>
      <c r="LP17" s="177">
        <v>0</v>
      </c>
      <c r="LQ17" s="177">
        <v>0</v>
      </c>
      <c r="LR17" s="177">
        <v>0</v>
      </c>
      <c r="LS17" s="178">
        <v>0</v>
      </c>
      <c r="LT17" s="3"/>
      <c r="LU17" s="176">
        <v>0</v>
      </c>
      <c r="LV17" s="177">
        <v>1</v>
      </c>
      <c r="LW17" s="177">
        <v>0</v>
      </c>
      <c r="LX17" s="177">
        <v>1</v>
      </c>
      <c r="LY17" s="177">
        <v>0</v>
      </c>
      <c r="LZ17" s="177">
        <v>0</v>
      </c>
      <c r="MA17" s="177">
        <v>1</v>
      </c>
      <c r="MB17" s="177">
        <v>0</v>
      </c>
      <c r="MC17" s="177">
        <v>0</v>
      </c>
      <c r="MD17" s="177">
        <v>0</v>
      </c>
      <c r="ME17" s="177">
        <v>0</v>
      </c>
      <c r="MF17" s="177">
        <v>0</v>
      </c>
      <c r="MG17" s="177">
        <v>0</v>
      </c>
      <c r="MH17" s="177">
        <v>0</v>
      </c>
      <c r="MI17" s="177">
        <v>0</v>
      </c>
      <c r="MJ17" s="177">
        <v>0</v>
      </c>
      <c r="MK17" s="177">
        <v>0</v>
      </c>
      <c r="ML17" s="177">
        <v>0</v>
      </c>
      <c r="MM17" s="177">
        <v>0</v>
      </c>
      <c r="MN17" s="177">
        <v>0</v>
      </c>
      <c r="MO17" s="178">
        <v>0</v>
      </c>
      <c r="MP17" s="34"/>
      <c r="MQ17" s="176">
        <v>0</v>
      </c>
      <c r="MR17" s="177">
        <v>1</v>
      </c>
      <c r="MS17" s="177">
        <v>1</v>
      </c>
      <c r="MT17" s="177">
        <v>0</v>
      </c>
      <c r="MU17" s="177">
        <v>0</v>
      </c>
      <c r="MV17" s="177">
        <v>0</v>
      </c>
      <c r="MW17" s="177">
        <v>1</v>
      </c>
      <c r="MX17" s="177">
        <v>0</v>
      </c>
      <c r="MY17" s="177">
        <v>0</v>
      </c>
      <c r="MZ17" s="177">
        <v>0</v>
      </c>
      <c r="NA17" s="177">
        <v>0</v>
      </c>
      <c r="NB17" s="177">
        <v>0</v>
      </c>
      <c r="NC17" s="177">
        <v>0</v>
      </c>
      <c r="ND17" s="177">
        <v>0</v>
      </c>
      <c r="NE17" s="177">
        <v>0</v>
      </c>
      <c r="NF17" s="177">
        <v>0</v>
      </c>
      <c r="NG17" s="177">
        <v>0</v>
      </c>
      <c r="NH17" s="177">
        <v>0</v>
      </c>
      <c r="NI17" s="177">
        <v>0</v>
      </c>
      <c r="NJ17" s="177">
        <v>0</v>
      </c>
      <c r="NK17" s="178">
        <v>0</v>
      </c>
      <c r="NL17" s="3"/>
      <c r="NM17" s="176">
        <v>0</v>
      </c>
      <c r="NN17" s="177">
        <v>0.5</v>
      </c>
      <c r="NO17" s="177">
        <v>0.5</v>
      </c>
      <c r="NP17" s="177">
        <v>0.25</v>
      </c>
      <c r="NQ17" s="177">
        <v>0.25</v>
      </c>
      <c r="NR17" s="177">
        <v>0</v>
      </c>
      <c r="NS17" s="177">
        <v>0</v>
      </c>
      <c r="NT17" s="177">
        <v>1</v>
      </c>
      <c r="NU17" s="177">
        <v>0</v>
      </c>
      <c r="NV17" s="177">
        <v>0</v>
      </c>
      <c r="NW17" s="177">
        <v>0</v>
      </c>
      <c r="NX17" s="177">
        <v>0</v>
      </c>
      <c r="NY17" s="177">
        <v>0</v>
      </c>
      <c r="NZ17" s="177">
        <v>0</v>
      </c>
      <c r="OA17" s="177">
        <v>0</v>
      </c>
      <c r="OB17" s="177">
        <v>0</v>
      </c>
      <c r="OC17" s="177">
        <v>0</v>
      </c>
      <c r="OD17" s="177">
        <v>0</v>
      </c>
      <c r="OE17" s="177">
        <v>0</v>
      </c>
      <c r="OF17" s="177">
        <v>0</v>
      </c>
      <c r="OG17" s="178">
        <v>0</v>
      </c>
      <c r="OI17" s="176">
        <v>0</v>
      </c>
      <c r="OJ17" s="177">
        <v>0.25</v>
      </c>
      <c r="OK17" s="177">
        <v>0.2</v>
      </c>
      <c r="OL17" s="177">
        <v>0</v>
      </c>
      <c r="OM17" s="177">
        <v>0.25</v>
      </c>
      <c r="ON17" s="177">
        <v>0</v>
      </c>
      <c r="OO17" s="177">
        <v>1</v>
      </c>
      <c r="OP17" s="177">
        <v>0</v>
      </c>
      <c r="OQ17" s="177">
        <v>0</v>
      </c>
      <c r="OR17" s="177">
        <v>0</v>
      </c>
      <c r="OS17" s="177">
        <v>0</v>
      </c>
      <c r="OT17" s="177">
        <v>0</v>
      </c>
      <c r="OU17" s="177">
        <v>0</v>
      </c>
      <c r="OV17" s="177">
        <v>0</v>
      </c>
      <c r="OW17" s="177">
        <v>0</v>
      </c>
      <c r="OX17" s="177">
        <v>0</v>
      </c>
      <c r="OY17" s="177">
        <v>0</v>
      </c>
      <c r="OZ17" s="177">
        <v>0</v>
      </c>
      <c r="PA17" s="177">
        <v>0</v>
      </c>
      <c r="PB17" s="177">
        <v>0</v>
      </c>
      <c r="PC17" s="178">
        <v>0</v>
      </c>
      <c r="PD17" s="34"/>
      <c r="PE17" s="176">
        <v>0</v>
      </c>
      <c r="PF17" s="177">
        <v>0</v>
      </c>
      <c r="PG17" s="177">
        <v>0</v>
      </c>
      <c r="PH17" s="177">
        <v>0.9</v>
      </c>
      <c r="PI17" s="177">
        <v>0</v>
      </c>
      <c r="PJ17" s="177">
        <v>0</v>
      </c>
      <c r="PK17" s="177">
        <v>0</v>
      </c>
      <c r="PL17" s="177">
        <v>0</v>
      </c>
      <c r="PM17" s="177">
        <v>0</v>
      </c>
      <c r="PN17" s="177">
        <v>0</v>
      </c>
      <c r="PO17" s="177">
        <v>0</v>
      </c>
      <c r="PP17" s="177">
        <v>0</v>
      </c>
      <c r="PQ17" s="177">
        <v>0</v>
      </c>
      <c r="PR17" s="177">
        <v>0</v>
      </c>
      <c r="PS17" s="177">
        <v>0</v>
      </c>
      <c r="PT17" s="177">
        <v>0</v>
      </c>
      <c r="PU17" s="177">
        <v>0</v>
      </c>
      <c r="PV17" s="177">
        <v>0</v>
      </c>
      <c r="PW17" s="177">
        <v>0</v>
      </c>
      <c r="PX17" s="177">
        <v>0</v>
      </c>
      <c r="PY17" s="178">
        <v>0</v>
      </c>
      <c r="PZ17" s="34"/>
      <c r="QA17" s="176">
        <v>0</v>
      </c>
      <c r="QB17" s="177">
        <v>0</v>
      </c>
      <c r="QC17" s="177">
        <v>0</v>
      </c>
      <c r="QD17" s="177">
        <v>0.9</v>
      </c>
      <c r="QE17" s="177">
        <v>0</v>
      </c>
      <c r="QF17" s="177">
        <v>0</v>
      </c>
      <c r="QG17" s="177">
        <v>0</v>
      </c>
      <c r="QH17" s="177">
        <v>0</v>
      </c>
      <c r="QI17" s="177">
        <v>0</v>
      </c>
      <c r="QJ17" s="177">
        <v>0</v>
      </c>
      <c r="QK17" s="177">
        <v>0</v>
      </c>
      <c r="QL17" s="177">
        <v>0</v>
      </c>
      <c r="QM17" s="177">
        <v>0</v>
      </c>
      <c r="QN17" s="177">
        <v>0</v>
      </c>
      <c r="QO17" s="177">
        <v>0</v>
      </c>
      <c r="QP17" s="177">
        <v>0</v>
      </c>
      <c r="QQ17" s="177">
        <v>0</v>
      </c>
      <c r="QR17" s="177">
        <v>0</v>
      </c>
      <c r="QS17" s="177">
        <v>0</v>
      </c>
      <c r="QT17" s="177">
        <v>0</v>
      </c>
      <c r="QU17" s="178">
        <v>0</v>
      </c>
      <c r="QV17" s="34"/>
      <c r="QW17" s="176">
        <v>0</v>
      </c>
      <c r="QX17" s="177">
        <v>1</v>
      </c>
      <c r="QY17" s="177">
        <v>0</v>
      </c>
      <c r="QZ17" s="177">
        <v>1</v>
      </c>
      <c r="RA17" s="177">
        <v>0</v>
      </c>
      <c r="RB17" s="177">
        <v>0</v>
      </c>
      <c r="RC17" s="177">
        <v>0</v>
      </c>
      <c r="RD17" s="177">
        <v>0</v>
      </c>
      <c r="RE17" s="177">
        <v>0</v>
      </c>
      <c r="RF17" s="177">
        <v>0</v>
      </c>
      <c r="RG17" s="177">
        <v>0</v>
      </c>
      <c r="RH17" s="177">
        <v>0</v>
      </c>
      <c r="RI17" s="177">
        <v>0</v>
      </c>
      <c r="RJ17" s="177">
        <v>0</v>
      </c>
      <c r="RK17" s="177">
        <v>0</v>
      </c>
      <c r="RL17" s="177">
        <v>0</v>
      </c>
      <c r="RM17" s="177">
        <v>0</v>
      </c>
      <c r="RN17" s="177">
        <v>0</v>
      </c>
      <c r="RO17" s="177">
        <v>0</v>
      </c>
      <c r="RP17" s="177">
        <v>0</v>
      </c>
      <c r="RQ17" s="178">
        <v>0</v>
      </c>
      <c r="RS17" s="176">
        <v>0</v>
      </c>
      <c r="RT17" s="177">
        <v>0.4</v>
      </c>
      <c r="RU17" s="177">
        <v>0</v>
      </c>
      <c r="RV17" s="177">
        <v>0.4</v>
      </c>
      <c r="RW17" s="177">
        <v>0.4</v>
      </c>
      <c r="RX17" s="177">
        <v>0</v>
      </c>
      <c r="RY17" s="177">
        <v>0.5</v>
      </c>
      <c r="RZ17" s="177">
        <v>0.5</v>
      </c>
      <c r="SA17" s="177">
        <v>0</v>
      </c>
      <c r="SB17" s="177">
        <v>0</v>
      </c>
      <c r="SC17" s="177">
        <v>0</v>
      </c>
      <c r="SD17" s="177">
        <v>0</v>
      </c>
      <c r="SE17" s="177">
        <v>0</v>
      </c>
      <c r="SF17" s="177">
        <v>0</v>
      </c>
      <c r="SG17" s="177">
        <v>0</v>
      </c>
      <c r="SH17" s="177">
        <v>0</v>
      </c>
      <c r="SI17" s="177">
        <v>0</v>
      </c>
      <c r="SJ17" s="177">
        <v>0</v>
      </c>
      <c r="SK17" s="177">
        <v>0</v>
      </c>
      <c r="SL17" s="177">
        <v>0</v>
      </c>
      <c r="SM17" s="178">
        <v>0</v>
      </c>
      <c r="SO17" s="176">
        <v>0</v>
      </c>
      <c r="SP17" s="177">
        <v>0.3</v>
      </c>
      <c r="SQ17" s="177">
        <v>0</v>
      </c>
      <c r="SR17" s="177">
        <v>0.4</v>
      </c>
      <c r="SS17" s="177">
        <v>0.5</v>
      </c>
      <c r="ST17" s="177">
        <v>0</v>
      </c>
      <c r="SU17" s="177">
        <v>0.5</v>
      </c>
      <c r="SV17" s="177">
        <v>0.5</v>
      </c>
      <c r="SW17" s="177">
        <v>0</v>
      </c>
      <c r="SX17" s="177">
        <v>0</v>
      </c>
      <c r="SY17" s="177">
        <v>0</v>
      </c>
      <c r="SZ17" s="177">
        <v>0</v>
      </c>
      <c r="TA17" s="177">
        <v>0</v>
      </c>
      <c r="TB17" s="177">
        <v>0</v>
      </c>
      <c r="TC17" s="177">
        <v>0</v>
      </c>
      <c r="TD17" s="177">
        <v>0</v>
      </c>
      <c r="TE17" s="177">
        <v>0</v>
      </c>
      <c r="TF17" s="177">
        <v>0</v>
      </c>
      <c r="TG17" s="177">
        <v>0</v>
      </c>
      <c r="TH17" s="177">
        <v>0</v>
      </c>
      <c r="TI17" s="178">
        <v>0</v>
      </c>
      <c r="TJ17" s="34"/>
      <c r="TK17" s="176">
        <v>0</v>
      </c>
      <c r="TL17" s="177">
        <v>0.25</v>
      </c>
      <c r="TM17" s="177">
        <v>0</v>
      </c>
      <c r="TN17" s="177">
        <v>0.5</v>
      </c>
      <c r="TO17" s="177">
        <v>0.25</v>
      </c>
      <c r="TP17" s="177">
        <v>0</v>
      </c>
      <c r="TQ17" s="177">
        <v>0.5</v>
      </c>
      <c r="TR17" s="177">
        <v>0.5</v>
      </c>
      <c r="TS17" s="177">
        <v>0</v>
      </c>
      <c r="TT17" s="177">
        <v>0</v>
      </c>
      <c r="TU17" s="177">
        <v>0</v>
      </c>
      <c r="TV17" s="177">
        <v>0</v>
      </c>
      <c r="TW17" s="177">
        <v>0</v>
      </c>
      <c r="TX17" s="177">
        <v>0</v>
      </c>
      <c r="TY17" s="177">
        <v>0</v>
      </c>
      <c r="TZ17" s="177">
        <v>0</v>
      </c>
      <c r="UA17" s="177">
        <v>0</v>
      </c>
      <c r="UB17" s="177">
        <v>0</v>
      </c>
      <c r="UC17" s="177">
        <v>0</v>
      </c>
      <c r="UD17" s="177">
        <v>0</v>
      </c>
      <c r="UE17" s="178">
        <v>0</v>
      </c>
      <c r="UG17" s="176">
        <v>0</v>
      </c>
      <c r="UH17" s="177">
        <v>0.2</v>
      </c>
      <c r="UI17" s="177">
        <v>0</v>
      </c>
      <c r="UJ17" s="177">
        <v>1</v>
      </c>
      <c r="UK17" s="177">
        <v>0.2</v>
      </c>
      <c r="UL17" s="177">
        <v>0</v>
      </c>
      <c r="UM17" s="177">
        <v>0.5</v>
      </c>
      <c r="UN17" s="177">
        <v>0.5</v>
      </c>
      <c r="UO17" s="177">
        <v>0</v>
      </c>
      <c r="UP17" s="177">
        <v>0</v>
      </c>
      <c r="UQ17" s="177">
        <v>0</v>
      </c>
      <c r="UR17" s="177">
        <v>0</v>
      </c>
      <c r="US17" s="177">
        <v>0</v>
      </c>
      <c r="UT17" s="177">
        <v>0</v>
      </c>
      <c r="UU17" s="177">
        <v>0</v>
      </c>
      <c r="UV17" s="177">
        <v>0</v>
      </c>
      <c r="UW17" s="177">
        <v>0</v>
      </c>
      <c r="UX17" s="177">
        <v>0</v>
      </c>
      <c r="UY17" s="177">
        <v>0</v>
      </c>
      <c r="UZ17" s="177">
        <v>0</v>
      </c>
      <c r="VA17" s="178">
        <v>0</v>
      </c>
      <c r="VB17" s="34"/>
      <c r="VC17" s="176">
        <v>0</v>
      </c>
      <c r="VD17" s="177">
        <v>0.35</v>
      </c>
      <c r="VE17" s="177">
        <v>0</v>
      </c>
      <c r="VF17" s="177">
        <v>0.4</v>
      </c>
      <c r="VG17" s="177">
        <v>0.35</v>
      </c>
      <c r="VH17" s="177">
        <v>0</v>
      </c>
      <c r="VI17" s="177">
        <v>0.5</v>
      </c>
      <c r="VJ17" s="177">
        <v>0.5</v>
      </c>
      <c r="VK17" s="177">
        <v>0</v>
      </c>
      <c r="VL17" s="177">
        <v>0</v>
      </c>
      <c r="VM17" s="177">
        <v>0</v>
      </c>
      <c r="VN17" s="177">
        <v>0</v>
      </c>
      <c r="VO17" s="177">
        <v>0</v>
      </c>
      <c r="VP17" s="177">
        <v>0</v>
      </c>
      <c r="VQ17" s="177">
        <v>0</v>
      </c>
      <c r="VR17" s="177">
        <v>0</v>
      </c>
      <c r="VS17" s="177">
        <v>0</v>
      </c>
      <c r="VT17" s="177">
        <v>0</v>
      </c>
      <c r="VU17" s="177">
        <v>0</v>
      </c>
      <c r="VV17" s="177">
        <v>0</v>
      </c>
      <c r="VW17" s="178">
        <v>0</v>
      </c>
      <c r="VY17" s="176">
        <v>0</v>
      </c>
      <c r="VZ17" s="177">
        <v>0</v>
      </c>
      <c r="WA17" s="177">
        <v>0</v>
      </c>
      <c r="WB17" s="177">
        <v>0</v>
      </c>
      <c r="WC17" s="177">
        <v>0</v>
      </c>
      <c r="WD17" s="177">
        <v>0</v>
      </c>
      <c r="WE17" s="177">
        <v>0</v>
      </c>
      <c r="WF17" s="177">
        <v>0</v>
      </c>
      <c r="WG17" s="177">
        <v>0</v>
      </c>
      <c r="WH17" s="177">
        <v>0.4</v>
      </c>
      <c r="WI17" s="177">
        <v>0.6</v>
      </c>
      <c r="WJ17" s="177">
        <v>0</v>
      </c>
      <c r="WK17" s="177">
        <v>0</v>
      </c>
      <c r="WL17" s="177">
        <v>0</v>
      </c>
      <c r="WM17" s="177">
        <v>0</v>
      </c>
      <c r="WN17" s="177">
        <v>0</v>
      </c>
      <c r="WO17" s="177">
        <v>0</v>
      </c>
      <c r="WP17" s="177">
        <v>0</v>
      </c>
      <c r="WQ17" s="177">
        <v>0</v>
      </c>
      <c r="WR17" s="177">
        <v>0</v>
      </c>
      <c r="WS17" s="178">
        <v>0</v>
      </c>
      <c r="WT17" s="34"/>
      <c r="WU17" s="176">
        <v>0</v>
      </c>
      <c r="WV17" s="177">
        <v>0</v>
      </c>
      <c r="WW17" s="177">
        <v>0</v>
      </c>
      <c r="WX17" s="177">
        <v>0</v>
      </c>
      <c r="WY17" s="177">
        <v>0</v>
      </c>
      <c r="WZ17" s="177">
        <v>0</v>
      </c>
      <c r="XA17" s="177">
        <v>0</v>
      </c>
      <c r="XB17" s="177">
        <v>0</v>
      </c>
      <c r="XC17" s="177">
        <v>0</v>
      </c>
      <c r="XD17" s="177">
        <v>0.5</v>
      </c>
      <c r="XE17" s="177">
        <v>0.5</v>
      </c>
      <c r="XF17" s="177">
        <v>0</v>
      </c>
      <c r="XG17" s="177">
        <v>0</v>
      </c>
      <c r="XH17" s="177">
        <v>0</v>
      </c>
      <c r="XI17" s="177">
        <v>0</v>
      </c>
      <c r="XJ17" s="177">
        <v>0</v>
      </c>
      <c r="XK17" s="177">
        <v>0</v>
      </c>
      <c r="XL17" s="177">
        <v>0</v>
      </c>
      <c r="XM17" s="177">
        <v>0</v>
      </c>
      <c r="XN17" s="177">
        <v>0</v>
      </c>
      <c r="XO17" s="178">
        <v>0</v>
      </c>
      <c r="XP17" s="34"/>
      <c r="XQ17" s="176">
        <v>0</v>
      </c>
      <c r="XR17" s="177">
        <v>0</v>
      </c>
      <c r="XS17" s="177">
        <v>0</v>
      </c>
      <c r="XT17" s="177">
        <v>0</v>
      </c>
      <c r="XU17" s="177">
        <v>0</v>
      </c>
      <c r="XV17" s="177">
        <v>0</v>
      </c>
      <c r="XW17" s="177">
        <v>0</v>
      </c>
      <c r="XX17" s="177">
        <v>0</v>
      </c>
      <c r="XY17" s="177">
        <v>0</v>
      </c>
      <c r="XZ17" s="177">
        <v>0.4</v>
      </c>
      <c r="YA17" s="177">
        <v>0.6</v>
      </c>
      <c r="YB17" s="177">
        <v>0</v>
      </c>
      <c r="YC17" s="177">
        <v>0</v>
      </c>
      <c r="YD17" s="177">
        <v>0</v>
      </c>
      <c r="YE17" s="177">
        <v>0</v>
      </c>
      <c r="YF17" s="177">
        <v>0</v>
      </c>
      <c r="YG17" s="177">
        <v>0</v>
      </c>
      <c r="YH17" s="177">
        <v>0</v>
      </c>
      <c r="YI17" s="177">
        <v>0</v>
      </c>
      <c r="YJ17" s="177">
        <v>0</v>
      </c>
      <c r="YK17" s="178">
        <v>0</v>
      </c>
      <c r="YM17" s="176">
        <v>0</v>
      </c>
      <c r="YN17" s="177">
        <v>0</v>
      </c>
      <c r="YO17" s="177">
        <v>0</v>
      </c>
      <c r="YP17" s="177">
        <v>0</v>
      </c>
      <c r="YQ17" s="177">
        <v>0</v>
      </c>
      <c r="YR17" s="177">
        <v>0</v>
      </c>
      <c r="YS17" s="177">
        <v>0</v>
      </c>
      <c r="YT17" s="177">
        <v>0</v>
      </c>
      <c r="YU17" s="177">
        <v>0</v>
      </c>
      <c r="YV17" s="177">
        <v>0.4</v>
      </c>
      <c r="YW17" s="177">
        <v>0.6</v>
      </c>
      <c r="YX17" s="177">
        <v>0</v>
      </c>
      <c r="YY17" s="177">
        <v>0</v>
      </c>
      <c r="YZ17" s="177">
        <v>0</v>
      </c>
      <c r="ZA17" s="177">
        <v>0</v>
      </c>
      <c r="ZB17" s="177">
        <v>0</v>
      </c>
      <c r="ZC17" s="177">
        <v>0</v>
      </c>
      <c r="ZD17" s="177">
        <v>0</v>
      </c>
      <c r="ZE17" s="177">
        <v>0</v>
      </c>
      <c r="ZF17" s="177">
        <v>0</v>
      </c>
      <c r="ZG17" s="178">
        <v>0</v>
      </c>
      <c r="ZI17" s="176">
        <v>0</v>
      </c>
      <c r="ZJ17" s="177">
        <v>0</v>
      </c>
      <c r="ZK17" s="177">
        <v>0</v>
      </c>
      <c r="ZL17" s="177">
        <v>0</v>
      </c>
      <c r="ZM17" s="177">
        <v>0</v>
      </c>
      <c r="ZN17" s="177">
        <v>0</v>
      </c>
      <c r="ZO17" s="177">
        <v>0</v>
      </c>
      <c r="ZP17" s="177">
        <v>0</v>
      </c>
      <c r="ZQ17" s="184">
        <v>0</v>
      </c>
      <c r="ZR17" s="184">
        <v>0</v>
      </c>
      <c r="ZS17" s="184">
        <v>0</v>
      </c>
      <c r="ZT17" s="177">
        <v>0</v>
      </c>
      <c r="ZU17" s="177">
        <v>0</v>
      </c>
      <c r="ZV17" s="177">
        <v>0</v>
      </c>
      <c r="ZW17" s="177">
        <v>0</v>
      </c>
      <c r="ZX17" s="177">
        <v>0</v>
      </c>
      <c r="ZY17" s="177">
        <v>0</v>
      </c>
      <c r="ZZ17" s="177">
        <v>0</v>
      </c>
      <c r="AAA17" s="177">
        <v>0</v>
      </c>
      <c r="AAB17" s="177">
        <v>0</v>
      </c>
      <c r="AAC17" s="178">
        <v>0</v>
      </c>
      <c r="AAD17" s="3"/>
      <c r="AAE17" s="176">
        <v>0</v>
      </c>
      <c r="AAF17" s="177">
        <v>0</v>
      </c>
      <c r="AAG17" s="177">
        <v>0</v>
      </c>
      <c r="AAH17" s="177">
        <v>0</v>
      </c>
      <c r="AAI17" s="177">
        <v>0</v>
      </c>
      <c r="AAJ17" s="177">
        <v>0</v>
      </c>
      <c r="AAK17" s="177">
        <v>0</v>
      </c>
      <c r="AAL17" s="177">
        <v>0</v>
      </c>
      <c r="AAM17" s="177">
        <v>0</v>
      </c>
      <c r="AAN17" s="177">
        <v>0</v>
      </c>
      <c r="AAO17" s="177">
        <v>0</v>
      </c>
      <c r="AAP17" s="177">
        <v>0</v>
      </c>
      <c r="AAQ17" s="177">
        <v>0</v>
      </c>
      <c r="AAR17" s="177">
        <v>0</v>
      </c>
      <c r="AAS17" s="177">
        <v>0</v>
      </c>
      <c r="AAT17" s="177">
        <v>0</v>
      </c>
      <c r="AAU17" s="177">
        <v>0</v>
      </c>
      <c r="AAV17" s="177">
        <v>0</v>
      </c>
      <c r="AAW17" s="177">
        <v>0</v>
      </c>
      <c r="AAX17" s="177">
        <v>0</v>
      </c>
      <c r="AAY17" s="178">
        <v>0</v>
      </c>
      <c r="ABA17" s="176">
        <v>0</v>
      </c>
      <c r="ABB17" s="177">
        <v>0</v>
      </c>
      <c r="ABC17" s="177">
        <v>0</v>
      </c>
      <c r="ABD17" s="177">
        <v>0</v>
      </c>
      <c r="ABE17" s="177">
        <v>0</v>
      </c>
      <c r="ABF17" s="177">
        <v>0</v>
      </c>
      <c r="ABG17" s="177">
        <v>0</v>
      </c>
      <c r="ABH17" s="177">
        <v>0</v>
      </c>
      <c r="ABI17" s="177">
        <v>0</v>
      </c>
      <c r="ABJ17" s="177">
        <v>0.3</v>
      </c>
      <c r="ABK17" s="177">
        <v>0.7</v>
      </c>
      <c r="ABL17" s="177">
        <v>0</v>
      </c>
      <c r="ABM17" s="177">
        <v>0</v>
      </c>
      <c r="ABN17" s="177">
        <v>0</v>
      </c>
      <c r="ABO17" s="177">
        <v>0</v>
      </c>
      <c r="ABP17" s="177">
        <v>0</v>
      </c>
      <c r="ABQ17" s="177">
        <v>0</v>
      </c>
      <c r="ABR17" s="177">
        <v>0</v>
      </c>
      <c r="ABS17" s="177">
        <v>0</v>
      </c>
      <c r="ABT17" s="177">
        <v>0</v>
      </c>
      <c r="ABU17" s="178">
        <v>0</v>
      </c>
      <c r="ABW17" s="176">
        <v>0</v>
      </c>
      <c r="ABX17" s="177">
        <v>0</v>
      </c>
      <c r="ABY17" s="177">
        <v>0</v>
      </c>
      <c r="ABZ17" s="177">
        <v>0</v>
      </c>
      <c r="ACA17" s="177">
        <v>0</v>
      </c>
      <c r="ACB17" s="177">
        <v>0</v>
      </c>
      <c r="ACC17" s="177">
        <v>0</v>
      </c>
      <c r="ACD17" s="177">
        <v>0</v>
      </c>
      <c r="ACE17" s="177">
        <v>0</v>
      </c>
      <c r="ACF17" s="177">
        <v>0.4</v>
      </c>
      <c r="ACG17" s="177">
        <v>0.6</v>
      </c>
      <c r="ACH17" s="177">
        <v>0</v>
      </c>
      <c r="ACI17" s="177">
        <v>0</v>
      </c>
      <c r="ACJ17" s="177">
        <v>0</v>
      </c>
      <c r="ACK17" s="177">
        <v>0</v>
      </c>
      <c r="ACL17" s="177">
        <v>0</v>
      </c>
      <c r="ACM17" s="177">
        <v>0</v>
      </c>
      <c r="ACN17" s="177">
        <v>0</v>
      </c>
      <c r="ACO17" s="177">
        <v>0</v>
      </c>
      <c r="ACP17" s="177">
        <v>0</v>
      </c>
      <c r="ACQ17" s="178">
        <v>0</v>
      </c>
      <c r="ACS17" s="176">
        <v>0</v>
      </c>
      <c r="ACT17" s="177">
        <v>0</v>
      </c>
      <c r="ACU17" s="177">
        <v>0</v>
      </c>
      <c r="ACV17" s="177">
        <v>0</v>
      </c>
      <c r="ACW17" s="177">
        <v>0</v>
      </c>
      <c r="ACX17" s="177">
        <v>0</v>
      </c>
      <c r="ACY17" s="177">
        <v>0</v>
      </c>
      <c r="ACZ17" s="177">
        <v>0</v>
      </c>
      <c r="ADA17" s="177">
        <v>0</v>
      </c>
      <c r="ADB17" s="177">
        <v>0</v>
      </c>
      <c r="ADC17" s="177">
        <v>0</v>
      </c>
      <c r="ADD17" s="177">
        <v>0</v>
      </c>
      <c r="ADE17" s="177">
        <v>0</v>
      </c>
      <c r="ADF17" s="177">
        <v>0</v>
      </c>
      <c r="ADG17" s="177">
        <v>0</v>
      </c>
      <c r="ADH17" s="177">
        <v>0</v>
      </c>
      <c r="ADI17" s="177">
        <v>0</v>
      </c>
      <c r="ADJ17" s="177">
        <v>0</v>
      </c>
      <c r="ADK17" s="177">
        <v>0</v>
      </c>
      <c r="ADL17" s="177">
        <v>0</v>
      </c>
      <c r="ADM17" s="178">
        <v>0</v>
      </c>
      <c r="ADO17" s="176">
        <v>0</v>
      </c>
      <c r="ADP17" s="177">
        <v>0</v>
      </c>
      <c r="ADQ17" s="177">
        <v>0</v>
      </c>
      <c r="ADR17" s="177">
        <v>0</v>
      </c>
      <c r="ADS17" s="177">
        <v>0</v>
      </c>
      <c r="ADT17" s="177">
        <v>0</v>
      </c>
      <c r="ADU17" s="177">
        <v>0</v>
      </c>
      <c r="ADV17" s="177">
        <v>0</v>
      </c>
      <c r="ADW17" s="177">
        <v>0</v>
      </c>
      <c r="ADX17" s="177">
        <v>0</v>
      </c>
      <c r="ADY17" s="177">
        <v>0</v>
      </c>
      <c r="ADZ17" s="177">
        <v>0</v>
      </c>
      <c r="AEA17" s="177">
        <v>0</v>
      </c>
      <c r="AEB17" s="177">
        <v>0</v>
      </c>
      <c r="AEC17" s="177">
        <v>0</v>
      </c>
      <c r="AED17" s="177">
        <v>0</v>
      </c>
      <c r="AEE17" s="177">
        <v>0</v>
      </c>
      <c r="AEF17" s="177">
        <v>0</v>
      </c>
      <c r="AEG17" s="177">
        <v>0</v>
      </c>
      <c r="AEH17" s="177">
        <v>0</v>
      </c>
      <c r="AEI17" s="178">
        <v>0</v>
      </c>
      <c r="AEK17" s="176">
        <v>0</v>
      </c>
      <c r="AEL17" s="177">
        <v>0</v>
      </c>
      <c r="AEM17" s="177">
        <v>0</v>
      </c>
      <c r="AEN17" s="177">
        <v>0</v>
      </c>
      <c r="AEO17" s="177">
        <v>0</v>
      </c>
      <c r="AEP17" s="177">
        <v>0</v>
      </c>
      <c r="AEQ17" s="177">
        <v>0</v>
      </c>
      <c r="AER17" s="177">
        <v>0</v>
      </c>
      <c r="AES17" s="177">
        <v>0</v>
      </c>
      <c r="AET17" s="177">
        <v>0.4</v>
      </c>
      <c r="AEU17" s="177">
        <v>0.6</v>
      </c>
      <c r="AEV17" s="177">
        <v>0</v>
      </c>
      <c r="AEW17" s="177">
        <v>0</v>
      </c>
      <c r="AEX17" s="177">
        <v>0</v>
      </c>
      <c r="AEY17" s="177">
        <v>0</v>
      </c>
      <c r="AEZ17" s="177">
        <v>0</v>
      </c>
      <c r="AFA17" s="177">
        <v>0</v>
      </c>
      <c r="AFB17" s="177">
        <v>0</v>
      </c>
      <c r="AFC17" s="177">
        <v>0</v>
      </c>
      <c r="AFD17" s="177">
        <v>0</v>
      </c>
      <c r="AFE17" s="178">
        <v>0</v>
      </c>
      <c r="AFG17" s="176">
        <v>0</v>
      </c>
      <c r="AFH17" s="177">
        <v>0</v>
      </c>
      <c r="AFI17" s="177">
        <v>0</v>
      </c>
      <c r="AFJ17" s="177">
        <v>0</v>
      </c>
      <c r="AFK17" s="177">
        <v>0</v>
      </c>
      <c r="AFL17" s="177">
        <v>0</v>
      </c>
      <c r="AFM17" s="177">
        <v>0</v>
      </c>
      <c r="AFN17" s="177">
        <v>0</v>
      </c>
      <c r="AFO17" s="177">
        <v>0</v>
      </c>
      <c r="AFP17" s="177">
        <v>0</v>
      </c>
      <c r="AFQ17" s="177">
        <v>0</v>
      </c>
      <c r="AFR17" s="177">
        <v>0</v>
      </c>
      <c r="AFS17" s="177">
        <v>0</v>
      </c>
      <c r="AFT17" s="177">
        <v>0</v>
      </c>
      <c r="AFU17" s="177">
        <v>0</v>
      </c>
      <c r="AFV17" s="177">
        <v>0</v>
      </c>
      <c r="AFW17" s="177">
        <v>0</v>
      </c>
      <c r="AFX17" s="177">
        <v>0</v>
      </c>
      <c r="AFY17" s="177">
        <v>1</v>
      </c>
      <c r="AFZ17" s="177">
        <v>0</v>
      </c>
      <c r="AGA17" s="178">
        <v>0</v>
      </c>
      <c r="AGC17" s="176">
        <v>0</v>
      </c>
      <c r="AGD17" s="177">
        <v>0</v>
      </c>
      <c r="AGE17" s="177">
        <v>0</v>
      </c>
      <c r="AGF17" s="177">
        <v>0</v>
      </c>
      <c r="AGG17" s="177">
        <v>0</v>
      </c>
      <c r="AGH17" s="177">
        <v>0</v>
      </c>
      <c r="AGI17" s="177">
        <v>0</v>
      </c>
      <c r="AGJ17" s="177">
        <v>0</v>
      </c>
      <c r="AGK17" s="177">
        <v>0</v>
      </c>
      <c r="AGL17" s="177">
        <v>0</v>
      </c>
      <c r="AGM17" s="177">
        <v>0</v>
      </c>
      <c r="AGN17" s="177">
        <v>0</v>
      </c>
      <c r="AGO17" s="177">
        <v>0</v>
      </c>
      <c r="AGP17" s="177">
        <v>0</v>
      </c>
      <c r="AGQ17" s="177">
        <v>0</v>
      </c>
      <c r="AGR17" s="177">
        <v>0</v>
      </c>
      <c r="AGS17" s="177">
        <v>0</v>
      </c>
      <c r="AGT17" s="177">
        <v>0</v>
      </c>
      <c r="AGU17" s="177">
        <v>0</v>
      </c>
      <c r="AGV17" s="177">
        <v>0</v>
      </c>
      <c r="AGW17" s="178">
        <v>0</v>
      </c>
      <c r="AGY17" s="176">
        <v>0</v>
      </c>
      <c r="AGZ17" s="177">
        <v>0</v>
      </c>
      <c r="AHA17" s="177">
        <v>0</v>
      </c>
      <c r="AHB17" s="177">
        <v>0</v>
      </c>
      <c r="AHC17" s="177">
        <v>0</v>
      </c>
      <c r="AHD17" s="177">
        <v>0</v>
      </c>
      <c r="AHE17" s="177">
        <v>0</v>
      </c>
      <c r="AHF17" s="177">
        <v>0</v>
      </c>
      <c r="AHG17" s="177">
        <v>0</v>
      </c>
      <c r="AHH17" s="177">
        <v>0</v>
      </c>
      <c r="AHI17" s="177">
        <v>0</v>
      </c>
      <c r="AHJ17" s="177">
        <v>0</v>
      </c>
      <c r="AHK17" s="177">
        <v>0</v>
      </c>
      <c r="AHL17" s="177">
        <v>0</v>
      </c>
      <c r="AHM17" s="177">
        <v>0</v>
      </c>
      <c r="AHN17" s="177">
        <v>0</v>
      </c>
      <c r="AHO17" s="177">
        <v>0</v>
      </c>
      <c r="AHP17" s="177">
        <v>0</v>
      </c>
      <c r="AHQ17" s="177">
        <v>0</v>
      </c>
      <c r="AHR17" s="177">
        <v>0</v>
      </c>
      <c r="AHS17" s="178">
        <v>0</v>
      </c>
      <c r="AHU17" s="176">
        <v>0</v>
      </c>
      <c r="AHV17" s="177">
        <v>0</v>
      </c>
      <c r="AHW17" s="177">
        <v>0</v>
      </c>
      <c r="AHX17" s="177">
        <v>0</v>
      </c>
      <c r="AHY17" s="177">
        <v>0</v>
      </c>
      <c r="AHZ17" s="177">
        <v>0</v>
      </c>
      <c r="AIA17" s="177">
        <v>0</v>
      </c>
      <c r="AIB17" s="177">
        <v>0</v>
      </c>
      <c r="AIC17" s="177">
        <v>0</v>
      </c>
      <c r="AID17" s="177">
        <v>0</v>
      </c>
      <c r="AIE17" s="177">
        <v>0</v>
      </c>
      <c r="AIF17" s="177">
        <v>0</v>
      </c>
      <c r="AIG17" s="177">
        <v>0</v>
      </c>
      <c r="AIH17" s="177">
        <v>0</v>
      </c>
      <c r="AII17" s="177">
        <v>0</v>
      </c>
      <c r="AIJ17" s="177">
        <v>0</v>
      </c>
      <c r="AIK17" s="177">
        <v>0</v>
      </c>
      <c r="AIL17" s="177">
        <v>0</v>
      </c>
      <c r="AIM17" s="177">
        <v>1</v>
      </c>
      <c r="AIN17" s="177">
        <v>0</v>
      </c>
      <c r="AIO17" s="178">
        <v>0</v>
      </c>
      <c r="AIQ17" s="176">
        <v>0</v>
      </c>
      <c r="AIR17" s="177">
        <v>0</v>
      </c>
      <c r="AIS17" s="177">
        <v>0</v>
      </c>
      <c r="AIT17" s="177">
        <v>0</v>
      </c>
      <c r="AIU17" s="177">
        <v>0</v>
      </c>
      <c r="AIV17" s="177">
        <v>0</v>
      </c>
      <c r="AIW17" s="177">
        <v>0</v>
      </c>
      <c r="AIX17" s="177">
        <v>0</v>
      </c>
      <c r="AIY17" s="177">
        <v>0</v>
      </c>
      <c r="AIZ17" s="177">
        <v>0</v>
      </c>
      <c r="AJA17" s="177">
        <v>0</v>
      </c>
      <c r="AJB17" s="177">
        <v>0</v>
      </c>
      <c r="AJC17" s="177">
        <v>0</v>
      </c>
      <c r="AJD17" s="177">
        <v>0</v>
      </c>
      <c r="AJE17" s="177">
        <v>0</v>
      </c>
      <c r="AJF17" s="177">
        <v>0</v>
      </c>
      <c r="AJG17" s="177">
        <v>0</v>
      </c>
      <c r="AJH17" s="177">
        <v>0</v>
      </c>
      <c r="AJI17" s="177">
        <v>0</v>
      </c>
      <c r="AJJ17" s="177">
        <v>0</v>
      </c>
      <c r="AJK17" s="178">
        <v>0</v>
      </c>
      <c r="AJM17" s="176">
        <v>0</v>
      </c>
      <c r="AJN17" s="177">
        <v>0</v>
      </c>
      <c r="AJO17" s="177">
        <v>0</v>
      </c>
      <c r="AJP17" s="177">
        <v>0</v>
      </c>
      <c r="AJQ17" s="177">
        <v>0</v>
      </c>
      <c r="AJR17" s="177">
        <v>0</v>
      </c>
      <c r="AJS17" s="177">
        <v>0</v>
      </c>
      <c r="AJT17" s="177">
        <v>0</v>
      </c>
      <c r="AJU17" s="177">
        <v>0</v>
      </c>
      <c r="AJV17" s="177">
        <v>0</v>
      </c>
      <c r="AJW17" s="177">
        <v>0</v>
      </c>
      <c r="AJX17" s="177">
        <v>0</v>
      </c>
      <c r="AJY17" s="177">
        <v>0</v>
      </c>
      <c r="AJZ17" s="177">
        <v>0</v>
      </c>
      <c r="AKA17" s="177">
        <v>0</v>
      </c>
      <c r="AKB17" s="177">
        <v>0</v>
      </c>
      <c r="AKC17" s="177">
        <v>0</v>
      </c>
      <c r="AKD17" s="177">
        <v>0</v>
      </c>
      <c r="AKE17" s="177">
        <v>1</v>
      </c>
      <c r="AKF17" s="177">
        <v>0</v>
      </c>
      <c r="AKG17" s="178">
        <v>0</v>
      </c>
      <c r="AKI17" s="176">
        <v>0</v>
      </c>
      <c r="AKJ17" s="177">
        <v>0</v>
      </c>
      <c r="AKK17" s="177">
        <v>0</v>
      </c>
      <c r="AKL17" s="177">
        <v>0</v>
      </c>
      <c r="AKM17" s="177">
        <v>0</v>
      </c>
      <c r="AKN17" s="177">
        <v>0</v>
      </c>
      <c r="AKO17" s="177">
        <v>0</v>
      </c>
      <c r="AKP17" s="177">
        <v>0</v>
      </c>
      <c r="AKQ17" s="177">
        <v>0</v>
      </c>
      <c r="AKR17" s="177">
        <v>0</v>
      </c>
      <c r="AKS17" s="177">
        <v>0</v>
      </c>
      <c r="AKT17" s="177">
        <v>0</v>
      </c>
      <c r="AKU17" s="177">
        <v>0</v>
      </c>
      <c r="AKV17" s="177">
        <v>0</v>
      </c>
      <c r="AKW17" s="177">
        <v>1</v>
      </c>
      <c r="AKX17" s="177">
        <v>0</v>
      </c>
      <c r="AKY17" s="177">
        <v>0</v>
      </c>
      <c r="AKZ17" s="177">
        <v>0</v>
      </c>
      <c r="ALA17" s="177">
        <v>0</v>
      </c>
      <c r="ALB17" s="177">
        <v>0</v>
      </c>
      <c r="ALC17" s="178">
        <v>0</v>
      </c>
      <c r="ALE17" s="176">
        <v>0</v>
      </c>
      <c r="ALF17" s="177">
        <v>0</v>
      </c>
      <c r="ALG17" s="177">
        <v>0</v>
      </c>
      <c r="ALH17" s="177">
        <v>0</v>
      </c>
      <c r="ALI17" s="177">
        <v>0</v>
      </c>
      <c r="ALJ17" s="177">
        <v>0</v>
      </c>
      <c r="ALK17" s="177">
        <v>0</v>
      </c>
      <c r="ALL17" s="177">
        <v>0</v>
      </c>
      <c r="ALM17" s="177">
        <v>0</v>
      </c>
      <c r="ALN17" s="177">
        <v>0</v>
      </c>
      <c r="ALO17" s="177">
        <v>0</v>
      </c>
      <c r="ALP17" s="177">
        <v>0</v>
      </c>
      <c r="ALQ17" s="177">
        <v>0</v>
      </c>
      <c r="ALR17" s="177">
        <v>0</v>
      </c>
      <c r="ALS17" s="177">
        <v>0</v>
      </c>
      <c r="ALT17" s="177">
        <v>0</v>
      </c>
      <c r="ALU17" s="177">
        <v>0</v>
      </c>
      <c r="ALV17" s="177">
        <v>0</v>
      </c>
      <c r="ALW17" s="177">
        <v>0</v>
      </c>
      <c r="ALX17" s="177">
        <v>0</v>
      </c>
      <c r="ALY17" s="178">
        <v>0</v>
      </c>
      <c r="AMA17" s="176">
        <v>0</v>
      </c>
      <c r="AMB17" s="177">
        <v>0</v>
      </c>
      <c r="AMC17" s="177">
        <v>0</v>
      </c>
      <c r="AMD17" s="177">
        <v>0</v>
      </c>
      <c r="AME17" s="177">
        <v>0</v>
      </c>
      <c r="AMF17" s="177">
        <v>0</v>
      </c>
      <c r="AMG17" s="177">
        <v>0</v>
      </c>
      <c r="AMH17" s="177">
        <v>0</v>
      </c>
      <c r="AMI17" s="177">
        <v>0</v>
      </c>
      <c r="AMJ17" s="177">
        <v>0</v>
      </c>
      <c r="AMK17" s="177">
        <v>0</v>
      </c>
      <c r="AML17" s="177">
        <v>0</v>
      </c>
      <c r="AMM17" s="177">
        <v>0</v>
      </c>
      <c r="AMN17" s="177">
        <v>0.3</v>
      </c>
      <c r="AMO17" s="177">
        <v>1</v>
      </c>
      <c r="AMP17" s="177">
        <v>0</v>
      </c>
      <c r="AMQ17" s="177">
        <v>0</v>
      </c>
      <c r="AMR17" s="177">
        <v>0</v>
      </c>
      <c r="AMS17" s="177">
        <v>0</v>
      </c>
      <c r="AMT17" s="177">
        <v>0</v>
      </c>
      <c r="AMU17" s="178">
        <v>0</v>
      </c>
      <c r="AMW17" s="176">
        <v>0</v>
      </c>
      <c r="AMX17" s="177">
        <v>0</v>
      </c>
      <c r="AMY17" s="177">
        <v>0</v>
      </c>
      <c r="AMZ17" s="177">
        <v>0</v>
      </c>
      <c r="ANA17" s="177">
        <v>0</v>
      </c>
      <c r="ANB17" s="177">
        <v>0</v>
      </c>
      <c r="ANC17" s="177">
        <v>0</v>
      </c>
      <c r="AND17" s="177">
        <v>0</v>
      </c>
      <c r="ANE17" s="177">
        <v>0</v>
      </c>
      <c r="ANF17" s="177">
        <v>0</v>
      </c>
      <c r="ANG17" s="177">
        <v>0</v>
      </c>
      <c r="ANH17" s="177">
        <v>0</v>
      </c>
      <c r="ANI17" s="177">
        <v>0</v>
      </c>
      <c r="ANJ17" s="177">
        <v>0.3</v>
      </c>
      <c r="ANK17" s="177">
        <v>1</v>
      </c>
      <c r="ANL17" s="177">
        <v>0</v>
      </c>
      <c r="ANM17" s="177">
        <v>0</v>
      </c>
      <c r="ANN17" s="177">
        <v>0</v>
      </c>
      <c r="ANO17" s="177">
        <v>0</v>
      </c>
      <c r="ANP17" s="177">
        <v>0</v>
      </c>
      <c r="ANQ17" s="178">
        <v>0</v>
      </c>
      <c r="ANS17" s="176">
        <v>0</v>
      </c>
      <c r="ANT17" s="177">
        <v>0</v>
      </c>
      <c r="ANU17" s="177">
        <v>0</v>
      </c>
      <c r="ANV17" s="177">
        <v>0</v>
      </c>
      <c r="ANW17" s="177">
        <v>0</v>
      </c>
      <c r="ANX17" s="177">
        <v>0</v>
      </c>
      <c r="ANY17" s="177">
        <v>0</v>
      </c>
      <c r="ANZ17" s="177">
        <v>0</v>
      </c>
      <c r="AOA17" s="177">
        <v>0</v>
      </c>
      <c r="AOB17" s="177">
        <v>0</v>
      </c>
      <c r="AOC17" s="177">
        <v>0</v>
      </c>
      <c r="AOD17" s="177">
        <v>0</v>
      </c>
      <c r="AOE17" s="177">
        <v>0</v>
      </c>
      <c r="AOF17" s="177">
        <v>0</v>
      </c>
      <c r="AOG17" s="177">
        <v>0</v>
      </c>
      <c r="AOH17" s="177">
        <v>1</v>
      </c>
      <c r="AOI17" s="177">
        <v>0</v>
      </c>
      <c r="AOJ17" s="177">
        <v>0</v>
      </c>
      <c r="AOK17" s="177">
        <v>0</v>
      </c>
      <c r="AOL17" s="177">
        <v>0</v>
      </c>
      <c r="AOM17" s="178">
        <v>0</v>
      </c>
      <c r="AOO17" s="176">
        <v>0</v>
      </c>
      <c r="AOP17" s="177">
        <v>0</v>
      </c>
      <c r="AOQ17" s="177">
        <v>0</v>
      </c>
      <c r="AOR17" s="177">
        <v>0</v>
      </c>
      <c r="AOS17" s="177">
        <v>0</v>
      </c>
      <c r="AOT17" s="177">
        <v>0</v>
      </c>
      <c r="AOU17" s="177">
        <v>0</v>
      </c>
      <c r="AOV17" s="177">
        <v>0</v>
      </c>
      <c r="AOW17" s="177">
        <v>0</v>
      </c>
      <c r="AOX17" s="177">
        <v>0</v>
      </c>
      <c r="AOY17" s="177">
        <v>0</v>
      </c>
      <c r="AOZ17" s="177">
        <v>0</v>
      </c>
      <c r="APA17" s="177">
        <v>0</v>
      </c>
      <c r="APB17" s="177">
        <v>0</v>
      </c>
      <c r="APC17" s="177">
        <v>0</v>
      </c>
      <c r="APD17" s="177">
        <v>1</v>
      </c>
      <c r="APE17" s="177">
        <v>0</v>
      </c>
      <c r="APF17" s="177">
        <v>0</v>
      </c>
      <c r="APG17" s="177">
        <v>0</v>
      </c>
      <c r="APH17" s="177">
        <v>0</v>
      </c>
      <c r="API17" s="178">
        <v>0</v>
      </c>
    </row>
    <row r="18" spans="1:1101" s="3" customFormat="1">
      <c r="A18" s="174"/>
      <c r="B18" s="180"/>
      <c r="C18" s="181"/>
      <c r="D18" s="179"/>
      <c r="E18" s="179"/>
      <c r="F18" s="179"/>
      <c r="G18" s="179"/>
      <c r="H18" s="179"/>
      <c r="I18" s="179"/>
      <c r="J18" s="179"/>
      <c r="K18" s="179"/>
      <c r="L18" s="179"/>
      <c r="M18" s="179"/>
      <c r="N18" s="179"/>
      <c r="O18" s="179"/>
      <c r="P18" s="179"/>
      <c r="Q18" s="179"/>
      <c r="R18" s="179"/>
      <c r="S18" s="179"/>
      <c r="T18" s="179"/>
      <c r="U18" s="179"/>
      <c r="V18" s="179"/>
      <c r="W18" s="182"/>
      <c r="X18" s="34"/>
      <c r="Y18" s="181"/>
      <c r="Z18" s="179"/>
      <c r="AA18" s="179"/>
      <c r="AB18" s="179"/>
      <c r="AC18" s="179"/>
      <c r="AD18" s="179"/>
      <c r="AE18" s="179"/>
      <c r="AF18" s="179"/>
      <c r="AG18" s="179"/>
      <c r="AH18" s="179"/>
      <c r="AI18" s="179"/>
      <c r="AJ18" s="179"/>
      <c r="AK18" s="179"/>
      <c r="AL18" s="179"/>
      <c r="AM18" s="179"/>
      <c r="AN18" s="179"/>
      <c r="AO18" s="179"/>
      <c r="AP18" s="179"/>
      <c r="AQ18" s="179"/>
      <c r="AR18" s="179"/>
      <c r="AS18" s="182"/>
      <c r="AT18" s="34"/>
      <c r="AU18" s="181"/>
      <c r="AV18" s="179"/>
      <c r="AW18" s="179"/>
      <c r="AX18" s="179"/>
      <c r="AY18" s="179"/>
      <c r="AZ18" s="179"/>
      <c r="BA18" s="179"/>
      <c r="BB18" s="179"/>
      <c r="BC18" s="179"/>
      <c r="BD18" s="179"/>
      <c r="BE18" s="179"/>
      <c r="BF18" s="179"/>
      <c r="BG18" s="179"/>
      <c r="BH18" s="179"/>
      <c r="BI18" s="179"/>
      <c r="BJ18" s="179"/>
      <c r="BK18" s="179"/>
      <c r="BL18" s="179"/>
      <c r="BM18" s="179"/>
      <c r="BN18" s="179"/>
      <c r="BO18" s="182"/>
      <c r="BP18" s="34"/>
      <c r="BQ18" s="181"/>
      <c r="BR18" s="179"/>
      <c r="BS18" s="179"/>
      <c r="BT18" s="179"/>
      <c r="BU18" s="179"/>
      <c r="BV18" s="179"/>
      <c r="BW18" s="179"/>
      <c r="BX18" s="179"/>
      <c r="BY18" s="179"/>
      <c r="BZ18" s="179"/>
      <c r="CA18" s="179"/>
      <c r="CB18" s="179"/>
      <c r="CC18" s="179"/>
      <c r="CD18" s="179"/>
      <c r="CE18" s="179"/>
      <c r="CF18" s="179"/>
      <c r="CG18" s="179"/>
      <c r="CH18" s="179"/>
      <c r="CI18" s="179"/>
      <c r="CJ18" s="179"/>
      <c r="CK18" s="182"/>
      <c r="CL18" s="34"/>
      <c r="CM18" s="181"/>
      <c r="CN18" s="179"/>
      <c r="CO18" s="179"/>
      <c r="CP18" s="179"/>
      <c r="CQ18" s="179"/>
      <c r="CR18" s="179"/>
      <c r="CS18" s="179"/>
      <c r="CT18" s="179"/>
      <c r="CU18" s="179"/>
      <c r="CV18" s="179"/>
      <c r="CW18" s="179"/>
      <c r="CX18" s="179"/>
      <c r="CY18" s="179"/>
      <c r="CZ18" s="179"/>
      <c r="DA18" s="179"/>
      <c r="DB18" s="179"/>
      <c r="DC18" s="179"/>
      <c r="DD18" s="179"/>
      <c r="DE18" s="179"/>
      <c r="DF18" s="179"/>
      <c r="DG18" s="182"/>
      <c r="DH18" s="34"/>
      <c r="DI18" s="181"/>
      <c r="DJ18" s="179"/>
      <c r="DK18" s="179"/>
      <c r="DL18" s="179"/>
      <c r="DM18" s="179"/>
      <c r="DN18" s="179"/>
      <c r="DO18" s="179"/>
      <c r="DP18" s="179"/>
      <c r="DQ18" s="179"/>
      <c r="DR18" s="179"/>
      <c r="DS18" s="179"/>
      <c r="DT18" s="179"/>
      <c r="DU18" s="179"/>
      <c r="DV18" s="179"/>
      <c r="DW18" s="179"/>
      <c r="DX18" s="179"/>
      <c r="DY18" s="179"/>
      <c r="DZ18" s="179"/>
      <c r="EA18" s="179"/>
      <c r="EB18" s="179"/>
      <c r="EC18" s="182"/>
      <c r="EE18" s="181"/>
      <c r="EF18" s="179"/>
      <c r="EG18" s="179"/>
      <c r="EH18" s="179"/>
      <c r="EI18" s="179"/>
      <c r="EJ18" s="179"/>
      <c r="EK18" s="179"/>
      <c r="EL18" s="179"/>
      <c r="EM18" s="179"/>
      <c r="EN18" s="179"/>
      <c r="EO18" s="179"/>
      <c r="EP18" s="179"/>
      <c r="EQ18" s="179"/>
      <c r="ER18" s="179"/>
      <c r="ES18" s="179"/>
      <c r="ET18" s="179"/>
      <c r="EU18" s="179"/>
      <c r="EV18" s="179"/>
      <c r="EW18" s="179"/>
      <c r="EX18" s="179"/>
      <c r="EY18" s="182"/>
      <c r="EZ18" s="34"/>
      <c r="FA18" s="181"/>
      <c r="FB18" s="179"/>
      <c r="FC18" s="179"/>
      <c r="FD18" s="179"/>
      <c r="FE18" s="179"/>
      <c r="FF18" s="179"/>
      <c r="FG18" s="179"/>
      <c r="FH18" s="179"/>
      <c r="FI18" s="179"/>
      <c r="FJ18" s="179"/>
      <c r="FK18" s="179"/>
      <c r="FL18" s="179"/>
      <c r="FM18" s="179"/>
      <c r="FN18" s="179"/>
      <c r="FO18" s="179"/>
      <c r="FP18" s="179"/>
      <c r="FQ18" s="179"/>
      <c r="FR18" s="179"/>
      <c r="FS18" s="179"/>
      <c r="FT18" s="179"/>
      <c r="FU18" s="182"/>
      <c r="FV18" s="179"/>
      <c r="FW18" s="181"/>
      <c r="FX18" s="179"/>
      <c r="FY18" s="179"/>
      <c r="FZ18" s="179"/>
      <c r="GA18" s="179"/>
      <c r="GB18" s="179"/>
      <c r="GC18" s="179"/>
      <c r="GD18" s="179"/>
      <c r="GE18" s="179"/>
      <c r="GF18" s="179"/>
      <c r="GG18" s="179"/>
      <c r="GH18" s="179"/>
      <c r="GI18" s="179"/>
      <c r="GJ18" s="179"/>
      <c r="GK18" s="179"/>
      <c r="GL18" s="179"/>
      <c r="GM18" s="179"/>
      <c r="GN18" s="179"/>
      <c r="GO18" s="179"/>
      <c r="GP18" s="179"/>
      <c r="GQ18" s="182"/>
      <c r="GR18" s="34"/>
      <c r="GS18" s="181"/>
      <c r="GT18" s="179"/>
      <c r="GU18" s="179"/>
      <c r="GV18" s="179"/>
      <c r="GW18" s="179"/>
      <c r="GX18" s="179"/>
      <c r="GY18" s="179"/>
      <c r="GZ18" s="179"/>
      <c r="HA18" s="179"/>
      <c r="HB18" s="179"/>
      <c r="HC18" s="179"/>
      <c r="HD18" s="179"/>
      <c r="HE18" s="179"/>
      <c r="HF18" s="179"/>
      <c r="HG18" s="179"/>
      <c r="HH18" s="179"/>
      <c r="HI18" s="179"/>
      <c r="HJ18" s="179"/>
      <c r="HK18" s="179"/>
      <c r="HL18" s="179"/>
      <c r="HM18" s="182"/>
      <c r="HN18" s="34"/>
      <c r="HO18" s="181"/>
      <c r="HP18" s="179"/>
      <c r="HQ18" s="179"/>
      <c r="HR18" s="179"/>
      <c r="HS18" s="179"/>
      <c r="HT18" s="179"/>
      <c r="HU18" s="179"/>
      <c r="HV18" s="179"/>
      <c r="HW18" s="179"/>
      <c r="HX18" s="179"/>
      <c r="HY18" s="179"/>
      <c r="HZ18" s="179"/>
      <c r="IA18" s="179"/>
      <c r="IB18" s="179"/>
      <c r="IC18" s="179"/>
      <c r="ID18" s="179"/>
      <c r="IE18" s="179"/>
      <c r="IF18" s="179"/>
      <c r="IG18" s="179"/>
      <c r="IH18" s="179"/>
      <c r="II18" s="182"/>
      <c r="IJ18" s="34"/>
      <c r="IK18" s="181"/>
      <c r="IL18" s="179"/>
      <c r="IM18" s="179"/>
      <c r="IN18" s="179"/>
      <c r="IO18" s="179"/>
      <c r="IP18" s="179"/>
      <c r="IQ18" s="179"/>
      <c r="IR18" s="179"/>
      <c r="IS18" s="179"/>
      <c r="IT18" s="179"/>
      <c r="IU18" s="179"/>
      <c r="IV18" s="179"/>
      <c r="IW18" s="179"/>
      <c r="IX18" s="179"/>
      <c r="IY18" s="179"/>
      <c r="IZ18" s="179"/>
      <c r="JA18" s="179"/>
      <c r="JB18" s="179"/>
      <c r="JC18" s="179"/>
      <c r="JD18" s="179"/>
      <c r="JE18" s="182"/>
      <c r="JG18" s="181"/>
      <c r="JH18" s="179"/>
      <c r="JI18" s="179"/>
      <c r="JJ18" s="179"/>
      <c r="JK18" s="179"/>
      <c r="JL18" s="179"/>
      <c r="JM18" s="179"/>
      <c r="JN18" s="179"/>
      <c r="JO18" s="179"/>
      <c r="JP18" s="179"/>
      <c r="JQ18" s="179"/>
      <c r="JR18" s="179"/>
      <c r="JS18" s="179"/>
      <c r="JT18" s="179"/>
      <c r="JU18" s="179"/>
      <c r="JV18" s="179"/>
      <c r="JW18" s="179"/>
      <c r="JX18" s="179"/>
      <c r="JY18" s="179"/>
      <c r="JZ18" s="179"/>
      <c r="KA18" s="182"/>
      <c r="KB18" s="34"/>
      <c r="KC18" s="181"/>
      <c r="KD18" s="179"/>
      <c r="KE18" s="179"/>
      <c r="KF18" s="179"/>
      <c r="KG18" s="179"/>
      <c r="KH18" s="179"/>
      <c r="KI18" s="179"/>
      <c r="KJ18" s="179"/>
      <c r="KK18" s="179"/>
      <c r="KL18" s="179"/>
      <c r="KM18" s="179"/>
      <c r="KN18" s="179"/>
      <c r="KO18" s="179"/>
      <c r="KP18" s="179"/>
      <c r="KQ18" s="179"/>
      <c r="KR18" s="179"/>
      <c r="KS18" s="179"/>
      <c r="KT18" s="179"/>
      <c r="KU18" s="179"/>
      <c r="KV18" s="179"/>
      <c r="KW18" s="182"/>
      <c r="KX18" s="34"/>
      <c r="KY18" s="181"/>
      <c r="KZ18" s="179"/>
      <c r="LA18" s="179"/>
      <c r="LB18" s="179"/>
      <c r="LC18" s="179"/>
      <c r="LD18" s="179"/>
      <c r="LE18" s="179"/>
      <c r="LF18" s="179"/>
      <c r="LG18" s="179"/>
      <c r="LH18" s="179"/>
      <c r="LI18" s="179"/>
      <c r="LJ18" s="179"/>
      <c r="LK18" s="179"/>
      <c r="LL18" s="179"/>
      <c r="LM18" s="179"/>
      <c r="LN18" s="179"/>
      <c r="LO18" s="179"/>
      <c r="LP18" s="179"/>
      <c r="LQ18" s="179"/>
      <c r="LR18" s="179"/>
      <c r="LS18" s="182"/>
      <c r="LU18" s="181"/>
      <c r="LV18" s="179"/>
      <c r="LW18" s="179"/>
      <c r="LX18" s="179"/>
      <c r="LY18" s="179"/>
      <c r="LZ18" s="179"/>
      <c r="MA18" s="179"/>
      <c r="MB18" s="179"/>
      <c r="MC18" s="179"/>
      <c r="MD18" s="179"/>
      <c r="ME18" s="179"/>
      <c r="MF18" s="179"/>
      <c r="MG18" s="179"/>
      <c r="MH18" s="179"/>
      <c r="MI18" s="179"/>
      <c r="MJ18" s="179"/>
      <c r="MK18" s="179"/>
      <c r="ML18" s="179"/>
      <c r="MM18" s="179"/>
      <c r="MN18" s="179"/>
      <c r="MO18" s="182"/>
      <c r="MP18" s="34"/>
      <c r="MQ18" s="181"/>
      <c r="MR18" s="179"/>
      <c r="MS18" s="179"/>
      <c r="MT18" s="179"/>
      <c r="MU18" s="179"/>
      <c r="MV18" s="179"/>
      <c r="MW18" s="179"/>
      <c r="MX18" s="179"/>
      <c r="MY18" s="179"/>
      <c r="MZ18" s="179"/>
      <c r="NA18" s="179"/>
      <c r="NB18" s="179"/>
      <c r="NC18" s="179"/>
      <c r="ND18" s="179"/>
      <c r="NE18" s="179"/>
      <c r="NF18" s="179"/>
      <c r="NG18" s="179"/>
      <c r="NH18" s="179"/>
      <c r="NI18" s="179"/>
      <c r="NJ18" s="179"/>
      <c r="NK18" s="182"/>
      <c r="NM18" s="181"/>
      <c r="NN18" s="179"/>
      <c r="NO18" s="179"/>
      <c r="NP18" s="179"/>
      <c r="NQ18" s="179"/>
      <c r="NR18" s="179"/>
      <c r="NS18" s="179"/>
      <c r="NT18" s="179"/>
      <c r="NU18" s="179"/>
      <c r="NV18" s="179"/>
      <c r="NW18" s="179"/>
      <c r="NX18" s="179"/>
      <c r="NY18" s="179"/>
      <c r="NZ18" s="179"/>
      <c r="OA18" s="179"/>
      <c r="OB18" s="179"/>
      <c r="OC18" s="179"/>
      <c r="OD18" s="179"/>
      <c r="OE18" s="179"/>
      <c r="OF18" s="179"/>
      <c r="OG18" s="182"/>
      <c r="OI18" s="181"/>
      <c r="OJ18" s="179"/>
      <c r="OK18" s="179"/>
      <c r="OL18" s="179"/>
      <c r="OM18" s="179"/>
      <c r="ON18" s="179"/>
      <c r="OO18" s="179"/>
      <c r="OP18" s="179"/>
      <c r="OQ18" s="179"/>
      <c r="OR18" s="179"/>
      <c r="OS18" s="179"/>
      <c r="OT18" s="179"/>
      <c r="OU18" s="179"/>
      <c r="OV18" s="179"/>
      <c r="OW18" s="179"/>
      <c r="OX18" s="179"/>
      <c r="OY18" s="179"/>
      <c r="OZ18" s="179"/>
      <c r="PA18" s="179"/>
      <c r="PB18" s="179"/>
      <c r="PC18" s="182"/>
      <c r="PD18" s="34"/>
      <c r="PE18" s="181"/>
      <c r="PF18" s="179"/>
      <c r="PG18" s="179"/>
      <c r="PH18" s="179"/>
      <c r="PI18" s="179"/>
      <c r="PJ18" s="179"/>
      <c r="PK18" s="179"/>
      <c r="PL18" s="179"/>
      <c r="PM18" s="179"/>
      <c r="PN18" s="179"/>
      <c r="PO18" s="179"/>
      <c r="PP18" s="179"/>
      <c r="PQ18" s="179"/>
      <c r="PR18" s="179"/>
      <c r="PS18" s="179"/>
      <c r="PT18" s="179"/>
      <c r="PU18" s="179"/>
      <c r="PV18" s="179"/>
      <c r="PW18" s="179"/>
      <c r="PX18" s="179"/>
      <c r="PY18" s="182"/>
      <c r="PZ18" s="34"/>
      <c r="QA18" s="181"/>
      <c r="QB18" s="179"/>
      <c r="QC18" s="179"/>
      <c r="QD18" s="179"/>
      <c r="QE18" s="179"/>
      <c r="QF18" s="179"/>
      <c r="QG18" s="179"/>
      <c r="QH18" s="179"/>
      <c r="QI18" s="179"/>
      <c r="QJ18" s="179"/>
      <c r="QK18" s="179"/>
      <c r="QL18" s="179"/>
      <c r="QM18" s="179"/>
      <c r="QN18" s="179"/>
      <c r="QO18" s="179"/>
      <c r="QP18" s="179"/>
      <c r="QQ18" s="179"/>
      <c r="QR18" s="179"/>
      <c r="QS18" s="179"/>
      <c r="QT18" s="179"/>
      <c r="QU18" s="182"/>
      <c r="QV18" s="34"/>
      <c r="QW18" s="181"/>
      <c r="QX18" s="179"/>
      <c r="QY18" s="179"/>
      <c r="QZ18" s="179"/>
      <c r="RA18" s="179"/>
      <c r="RB18" s="179"/>
      <c r="RC18" s="179"/>
      <c r="RD18" s="179"/>
      <c r="RE18" s="179"/>
      <c r="RF18" s="179"/>
      <c r="RG18" s="179"/>
      <c r="RH18" s="179"/>
      <c r="RI18" s="179"/>
      <c r="RJ18" s="179"/>
      <c r="RK18" s="179"/>
      <c r="RL18" s="179"/>
      <c r="RM18" s="179"/>
      <c r="RN18" s="179"/>
      <c r="RO18" s="179"/>
      <c r="RP18" s="179"/>
      <c r="RQ18" s="182"/>
      <c r="RS18" s="181"/>
      <c r="RT18" s="179"/>
      <c r="RU18" s="179"/>
      <c r="RV18" s="179"/>
      <c r="RW18" s="179"/>
      <c r="RX18" s="179"/>
      <c r="RY18" s="179"/>
      <c r="RZ18" s="179"/>
      <c r="SA18" s="179"/>
      <c r="SB18" s="179"/>
      <c r="SC18" s="179"/>
      <c r="SD18" s="179"/>
      <c r="SE18" s="179"/>
      <c r="SF18" s="179"/>
      <c r="SG18" s="179"/>
      <c r="SH18" s="179"/>
      <c r="SI18" s="179"/>
      <c r="SJ18" s="179"/>
      <c r="SK18" s="179"/>
      <c r="SL18" s="179"/>
      <c r="SM18" s="182"/>
      <c r="SO18" s="181"/>
      <c r="SP18" s="179"/>
      <c r="SQ18" s="179"/>
      <c r="SR18" s="179"/>
      <c r="SS18" s="179"/>
      <c r="ST18" s="179"/>
      <c r="SU18" s="179"/>
      <c r="SV18" s="179"/>
      <c r="SW18" s="179"/>
      <c r="SX18" s="179"/>
      <c r="SY18" s="179"/>
      <c r="SZ18" s="179"/>
      <c r="TA18" s="179"/>
      <c r="TB18" s="179"/>
      <c r="TC18" s="179"/>
      <c r="TD18" s="179"/>
      <c r="TE18" s="179"/>
      <c r="TF18" s="179"/>
      <c r="TG18" s="179"/>
      <c r="TH18" s="179"/>
      <c r="TI18" s="182"/>
      <c r="TJ18" s="34"/>
      <c r="TK18" s="181"/>
      <c r="TL18" s="179"/>
      <c r="TM18" s="179"/>
      <c r="TN18" s="179"/>
      <c r="TO18" s="179"/>
      <c r="TP18" s="179"/>
      <c r="TQ18" s="179"/>
      <c r="TR18" s="179"/>
      <c r="TS18" s="179"/>
      <c r="TT18" s="179"/>
      <c r="TU18" s="179"/>
      <c r="TV18" s="179"/>
      <c r="TW18" s="179"/>
      <c r="TX18" s="179"/>
      <c r="TY18" s="179"/>
      <c r="TZ18" s="179"/>
      <c r="UA18" s="179"/>
      <c r="UB18" s="179"/>
      <c r="UC18" s="179"/>
      <c r="UD18" s="179"/>
      <c r="UE18" s="182"/>
      <c r="UG18" s="181"/>
      <c r="UH18" s="179"/>
      <c r="UI18" s="179"/>
      <c r="UJ18" s="179"/>
      <c r="UK18" s="179"/>
      <c r="UL18" s="179"/>
      <c r="UM18" s="179"/>
      <c r="UN18" s="179"/>
      <c r="UO18" s="179"/>
      <c r="UP18" s="179"/>
      <c r="UQ18" s="179"/>
      <c r="UR18" s="179"/>
      <c r="US18" s="179"/>
      <c r="UT18" s="179"/>
      <c r="UU18" s="179"/>
      <c r="UV18" s="179"/>
      <c r="UW18" s="179"/>
      <c r="UX18" s="179"/>
      <c r="UY18" s="179"/>
      <c r="UZ18" s="179"/>
      <c r="VA18" s="182"/>
      <c r="VB18" s="34"/>
      <c r="VC18" s="181"/>
      <c r="VD18" s="179"/>
      <c r="VE18" s="179"/>
      <c r="VF18" s="179"/>
      <c r="VG18" s="179"/>
      <c r="VH18" s="179"/>
      <c r="VI18" s="179"/>
      <c r="VJ18" s="179"/>
      <c r="VK18" s="179"/>
      <c r="VL18" s="179"/>
      <c r="VM18" s="179"/>
      <c r="VN18" s="179"/>
      <c r="VO18" s="179"/>
      <c r="VP18" s="179"/>
      <c r="VQ18" s="179"/>
      <c r="VR18" s="179"/>
      <c r="VS18" s="179"/>
      <c r="VT18" s="179"/>
      <c r="VU18" s="179"/>
      <c r="VV18" s="179"/>
      <c r="VW18" s="182"/>
      <c r="VY18" s="181"/>
      <c r="VZ18" s="179"/>
      <c r="WA18" s="179"/>
      <c r="WB18" s="179"/>
      <c r="WC18" s="179"/>
      <c r="WD18" s="179"/>
      <c r="WE18" s="179"/>
      <c r="WF18" s="179"/>
      <c r="WG18" s="179"/>
      <c r="WH18" s="179"/>
      <c r="WI18" s="179"/>
      <c r="WJ18" s="179"/>
      <c r="WK18" s="179"/>
      <c r="WL18" s="179"/>
      <c r="WM18" s="179"/>
      <c r="WN18" s="179"/>
      <c r="WO18" s="179"/>
      <c r="WP18" s="179"/>
      <c r="WQ18" s="179"/>
      <c r="WR18" s="179"/>
      <c r="WS18" s="182"/>
      <c r="WT18" s="34"/>
      <c r="WU18" s="181"/>
      <c r="WV18" s="179"/>
      <c r="WW18" s="179"/>
      <c r="WX18" s="179"/>
      <c r="WY18" s="179"/>
      <c r="WZ18" s="179"/>
      <c r="XA18" s="179"/>
      <c r="XB18" s="179"/>
      <c r="XC18" s="179"/>
      <c r="XD18" s="179"/>
      <c r="XE18" s="179"/>
      <c r="XF18" s="179"/>
      <c r="XG18" s="179"/>
      <c r="XH18" s="179"/>
      <c r="XI18" s="179"/>
      <c r="XJ18" s="179"/>
      <c r="XK18" s="179"/>
      <c r="XL18" s="179"/>
      <c r="XM18" s="179"/>
      <c r="XN18" s="179"/>
      <c r="XO18" s="182"/>
      <c r="XP18" s="34"/>
      <c r="XQ18" s="181"/>
      <c r="XR18" s="179"/>
      <c r="XS18" s="179"/>
      <c r="XT18" s="179"/>
      <c r="XU18" s="179"/>
      <c r="XV18" s="179"/>
      <c r="XW18" s="179"/>
      <c r="XX18" s="179"/>
      <c r="XY18" s="179"/>
      <c r="XZ18" s="179"/>
      <c r="YA18" s="179"/>
      <c r="YB18" s="179"/>
      <c r="YC18" s="179"/>
      <c r="YD18" s="179"/>
      <c r="YE18" s="179"/>
      <c r="YF18" s="179"/>
      <c r="YG18" s="179"/>
      <c r="YH18" s="179"/>
      <c r="YI18" s="179"/>
      <c r="YJ18" s="179"/>
      <c r="YK18" s="182"/>
      <c r="YM18" s="181"/>
      <c r="YN18" s="179"/>
      <c r="YO18" s="179"/>
      <c r="YP18" s="179"/>
      <c r="YQ18" s="179"/>
      <c r="YR18" s="179"/>
      <c r="YS18" s="179"/>
      <c r="YT18" s="179"/>
      <c r="YU18" s="179"/>
      <c r="YV18" s="179"/>
      <c r="YW18" s="179"/>
      <c r="YX18" s="179"/>
      <c r="YY18" s="179"/>
      <c r="YZ18" s="179"/>
      <c r="ZA18" s="179"/>
      <c r="ZB18" s="179"/>
      <c r="ZC18" s="179"/>
      <c r="ZD18" s="179"/>
      <c r="ZE18" s="179"/>
      <c r="ZF18" s="179"/>
      <c r="ZG18" s="182"/>
      <c r="ZI18" s="181"/>
      <c r="ZJ18" s="179"/>
      <c r="ZK18" s="179"/>
      <c r="ZL18" s="179"/>
      <c r="ZM18" s="179"/>
      <c r="ZN18" s="179"/>
      <c r="ZO18" s="179"/>
      <c r="ZP18" s="179"/>
      <c r="ZQ18" s="179"/>
      <c r="ZR18" s="179"/>
      <c r="ZS18" s="179"/>
      <c r="ZT18" s="179"/>
      <c r="ZU18" s="179"/>
      <c r="ZV18" s="179"/>
      <c r="ZW18" s="179"/>
      <c r="ZX18" s="179"/>
      <c r="ZY18" s="179"/>
      <c r="ZZ18" s="179"/>
      <c r="AAA18" s="179"/>
      <c r="AAB18" s="179"/>
      <c r="AAC18" s="182"/>
      <c r="AAE18" s="181"/>
      <c r="AAF18" s="179"/>
      <c r="AAG18" s="179"/>
      <c r="AAH18" s="179"/>
      <c r="AAI18" s="179"/>
      <c r="AAJ18" s="179"/>
      <c r="AAK18" s="179"/>
      <c r="AAL18" s="179"/>
      <c r="AAM18" s="179"/>
      <c r="AAN18" s="179"/>
      <c r="AAO18" s="179"/>
      <c r="AAP18" s="179"/>
      <c r="AAQ18" s="179"/>
      <c r="AAR18" s="179"/>
      <c r="AAS18" s="179"/>
      <c r="AAT18" s="179"/>
      <c r="AAU18" s="179"/>
      <c r="AAV18" s="179"/>
      <c r="AAW18" s="179"/>
      <c r="AAX18" s="179"/>
      <c r="AAY18" s="182"/>
      <c r="AAZ18" s="139"/>
      <c r="ABA18" s="181"/>
      <c r="ABB18" s="179"/>
      <c r="ABC18" s="179"/>
      <c r="ABD18" s="179"/>
      <c r="ABE18" s="179"/>
      <c r="ABF18" s="179"/>
      <c r="ABG18" s="179"/>
      <c r="ABH18" s="179"/>
      <c r="ABI18" s="179"/>
      <c r="ABJ18" s="179"/>
      <c r="ABK18" s="179"/>
      <c r="ABL18" s="179"/>
      <c r="ABM18" s="179"/>
      <c r="ABN18" s="179"/>
      <c r="ABO18" s="179"/>
      <c r="ABP18" s="179"/>
      <c r="ABQ18" s="179"/>
      <c r="ABR18" s="179"/>
      <c r="ABS18" s="179"/>
      <c r="ABT18" s="179"/>
      <c r="ABU18" s="182"/>
      <c r="ABV18" s="139"/>
      <c r="ABW18" s="181"/>
      <c r="ABX18" s="179"/>
      <c r="ABY18" s="179"/>
      <c r="ABZ18" s="179"/>
      <c r="ACA18" s="179"/>
      <c r="ACB18" s="179"/>
      <c r="ACC18" s="179"/>
      <c r="ACD18" s="179"/>
      <c r="ACE18" s="179"/>
      <c r="ACF18" s="179"/>
      <c r="ACG18" s="179"/>
      <c r="ACH18" s="179"/>
      <c r="ACI18" s="179"/>
      <c r="ACJ18" s="179"/>
      <c r="ACK18" s="179"/>
      <c r="ACL18" s="179"/>
      <c r="ACM18" s="179"/>
      <c r="ACN18" s="179"/>
      <c r="ACO18" s="179"/>
      <c r="ACP18" s="179"/>
      <c r="ACQ18" s="182"/>
      <c r="ACR18" s="139"/>
      <c r="ACS18" s="181"/>
      <c r="ACT18" s="179"/>
      <c r="ACU18" s="179"/>
      <c r="ACV18" s="179"/>
      <c r="ACW18" s="179"/>
      <c r="ACX18" s="179"/>
      <c r="ACY18" s="179"/>
      <c r="ACZ18" s="179"/>
      <c r="ADA18" s="179"/>
      <c r="ADB18" s="179"/>
      <c r="ADC18" s="179"/>
      <c r="ADD18" s="179"/>
      <c r="ADE18" s="179"/>
      <c r="ADF18" s="179"/>
      <c r="ADG18" s="179"/>
      <c r="ADH18" s="179"/>
      <c r="ADI18" s="179"/>
      <c r="ADJ18" s="179"/>
      <c r="ADK18" s="179"/>
      <c r="ADL18" s="179"/>
      <c r="ADM18" s="182"/>
      <c r="ADO18" s="181"/>
      <c r="ADP18" s="179"/>
      <c r="ADQ18" s="179"/>
      <c r="ADR18" s="179"/>
      <c r="ADS18" s="179"/>
      <c r="ADT18" s="179"/>
      <c r="ADU18" s="179"/>
      <c r="ADV18" s="179"/>
      <c r="ADW18" s="179"/>
      <c r="ADX18" s="179"/>
      <c r="ADY18" s="179"/>
      <c r="ADZ18" s="179"/>
      <c r="AEA18" s="179"/>
      <c r="AEB18" s="179"/>
      <c r="AEC18" s="179"/>
      <c r="AED18" s="179"/>
      <c r="AEE18" s="179"/>
      <c r="AEF18" s="179"/>
      <c r="AEG18" s="179"/>
      <c r="AEH18" s="179"/>
      <c r="AEI18" s="182"/>
      <c r="AEK18" s="181"/>
      <c r="AEL18" s="179"/>
      <c r="AEM18" s="179"/>
      <c r="AEN18" s="179"/>
      <c r="AEO18" s="179"/>
      <c r="AEP18" s="179"/>
      <c r="AEQ18" s="179"/>
      <c r="AER18" s="179"/>
      <c r="AES18" s="179"/>
      <c r="AET18" s="179"/>
      <c r="AEU18" s="179"/>
      <c r="AEV18" s="179"/>
      <c r="AEW18" s="179"/>
      <c r="AEX18" s="179"/>
      <c r="AEY18" s="179"/>
      <c r="AEZ18" s="179"/>
      <c r="AFA18" s="179"/>
      <c r="AFB18" s="179"/>
      <c r="AFC18" s="179"/>
      <c r="AFD18" s="179"/>
      <c r="AFE18" s="182"/>
      <c r="AFG18" s="181"/>
      <c r="AFH18" s="179"/>
      <c r="AFI18" s="179"/>
      <c r="AFJ18" s="179"/>
      <c r="AFK18" s="179"/>
      <c r="AFL18" s="179"/>
      <c r="AFM18" s="179"/>
      <c r="AFN18" s="179"/>
      <c r="AFO18" s="179"/>
      <c r="AFP18" s="179"/>
      <c r="AFQ18" s="179"/>
      <c r="AFR18" s="179"/>
      <c r="AFS18" s="179"/>
      <c r="AFT18" s="179"/>
      <c r="AFU18" s="179"/>
      <c r="AFV18" s="179"/>
      <c r="AFW18" s="179"/>
      <c r="AFX18" s="179"/>
      <c r="AFY18" s="179"/>
      <c r="AFZ18" s="179"/>
      <c r="AGA18" s="182"/>
      <c r="AGC18" s="181"/>
      <c r="AGD18" s="179"/>
      <c r="AGE18" s="179"/>
      <c r="AGF18" s="179"/>
      <c r="AGG18" s="179"/>
      <c r="AGH18" s="179"/>
      <c r="AGI18" s="179"/>
      <c r="AGJ18" s="179"/>
      <c r="AGK18" s="179"/>
      <c r="AGL18" s="179"/>
      <c r="AGM18" s="179"/>
      <c r="AGN18" s="179"/>
      <c r="AGO18" s="179"/>
      <c r="AGP18" s="179"/>
      <c r="AGQ18" s="179"/>
      <c r="AGR18" s="179"/>
      <c r="AGS18" s="179"/>
      <c r="AGT18" s="179"/>
      <c r="AGU18" s="179"/>
      <c r="AGV18" s="179"/>
      <c r="AGW18" s="182"/>
      <c r="AGY18" s="181"/>
      <c r="AGZ18" s="179"/>
      <c r="AHA18" s="179"/>
      <c r="AHB18" s="179"/>
      <c r="AHC18" s="179"/>
      <c r="AHD18" s="179"/>
      <c r="AHE18" s="179"/>
      <c r="AHF18" s="179"/>
      <c r="AHG18" s="179"/>
      <c r="AHH18" s="179"/>
      <c r="AHI18" s="179"/>
      <c r="AHJ18" s="179"/>
      <c r="AHK18" s="179"/>
      <c r="AHL18" s="179"/>
      <c r="AHM18" s="179"/>
      <c r="AHN18" s="179"/>
      <c r="AHO18" s="179"/>
      <c r="AHP18" s="179"/>
      <c r="AHQ18" s="179"/>
      <c r="AHR18" s="179"/>
      <c r="AHS18" s="182"/>
      <c r="AHU18" s="181"/>
      <c r="AHV18" s="179"/>
      <c r="AHW18" s="179"/>
      <c r="AHX18" s="179"/>
      <c r="AHY18" s="179"/>
      <c r="AHZ18" s="179"/>
      <c r="AIA18" s="179"/>
      <c r="AIB18" s="179"/>
      <c r="AIC18" s="179"/>
      <c r="AID18" s="179"/>
      <c r="AIE18" s="179"/>
      <c r="AIF18" s="179"/>
      <c r="AIG18" s="179"/>
      <c r="AIH18" s="179"/>
      <c r="AII18" s="179"/>
      <c r="AIJ18" s="179"/>
      <c r="AIK18" s="179"/>
      <c r="AIL18" s="179"/>
      <c r="AIM18" s="179"/>
      <c r="AIN18" s="179"/>
      <c r="AIO18" s="182"/>
      <c r="AIQ18" s="181"/>
      <c r="AIR18" s="179"/>
      <c r="AIS18" s="179"/>
      <c r="AIT18" s="179"/>
      <c r="AIU18" s="179"/>
      <c r="AIV18" s="179"/>
      <c r="AIW18" s="179"/>
      <c r="AIX18" s="179"/>
      <c r="AIY18" s="179"/>
      <c r="AIZ18" s="179"/>
      <c r="AJA18" s="179"/>
      <c r="AJB18" s="179"/>
      <c r="AJC18" s="179"/>
      <c r="AJD18" s="179"/>
      <c r="AJE18" s="179"/>
      <c r="AJF18" s="179"/>
      <c r="AJG18" s="179"/>
      <c r="AJH18" s="179"/>
      <c r="AJI18" s="179"/>
      <c r="AJJ18" s="179"/>
      <c r="AJK18" s="182"/>
      <c r="AJM18" s="181"/>
      <c r="AJN18" s="179"/>
      <c r="AJO18" s="179"/>
      <c r="AJP18" s="179"/>
      <c r="AJQ18" s="179"/>
      <c r="AJR18" s="179"/>
      <c r="AJS18" s="179"/>
      <c r="AJT18" s="179"/>
      <c r="AJU18" s="179"/>
      <c r="AJV18" s="179"/>
      <c r="AJW18" s="179"/>
      <c r="AJX18" s="179"/>
      <c r="AJY18" s="179"/>
      <c r="AJZ18" s="179"/>
      <c r="AKA18" s="179"/>
      <c r="AKB18" s="179"/>
      <c r="AKC18" s="179"/>
      <c r="AKD18" s="179"/>
      <c r="AKE18" s="179"/>
      <c r="AKF18" s="179"/>
      <c r="AKG18" s="182"/>
      <c r="AKI18" s="181"/>
      <c r="AKJ18" s="179"/>
      <c r="AKK18" s="179"/>
      <c r="AKL18" s="179"/>
      <c r="AKM18" s="179"/>
      <c r="AKN18" s="179"/>
      <c r="AKO18" s="179"/>
      <c r="AKP18" s="179"/>
      <c r="AKQ18" s="179"/>
      <c r="AKR18" s="179"/>
      <c r="AKS18" s="179"/>
      <c r="AKT18" s="179"/>
      <c r="AKU18" s="179"/>
      <c r="AKV18" s="179"/>
      <c r="AKW18" s="179"/>
      <c r="AKX18" s="179"/>
      <c r="AKY18" s="179"/>
      <c r="AKZ18" s="179"/>
      <c r="ALA18" s="179"/>
      <c r="ALB18" s="179"/>
      <c r="ALC18" s="182"/>
      <c r="ALE18" s="181"/>
      <c r="ALF18" s="179"/>
      <c r="ALG18" s="179"/>
      <c r="ALH18" s="179"/>
      <c r="ALI18" s="179"/>
      <c r="ALJ18" s="179"/>
      <c r="ALK18" s="179"/>
      <c r="ALL18" s="179"/>
      <c r="ALM18" s="179"/>
      <c r="ALN18" s="179"/>
      <c r="ALO18" s="179"/>
      <c r="ALP18" s="179"/>
      <c r="ALQ18" s="179"/>
      <c r="ALR18" s="179"/>
      <c r="ALS18" s="179"/>
      <c r="ALT18" s="179"/>
      <c r="ALU18" s="179"/>
      <c r="ALV18" s="179"/>
      <c r="ALW18" s="179"/>
      <c r="ALX18" s="179"/>
      <c r="ALY18" s="182"/>
      <c r="AMA18" s="181"/>
      <c r="AMB18" s="179"/>
      <c r="AMC18" s="179"/>
      <c r="AMD18" s="179"/>
      <c r="AME18" s="179"/>
      <c r="AMF18" s="179"/>
      <c r="AMG18" s="179"/>
      <c r="AMH18" s="179"/>
      <c r="AMI18" s="179"/>
      <c r="AMJ18" s="179"/>
      <c r="AMK18" s="179"/>
      <c r="AML18" s="179"/>
      <c r="AMM18" s="179"/>
      <c r="AMN18" s="179"/>
      <c r="AMO18" s="179"/>
      <c r="AMP18" s="179"/>
      <c r="AMQ18" s="179"/>
      <c r="AMR18" s="179"/>
      <c r="AMS18" s="179"/>
      <c r="AMT18" s="179"/>
      <c r="AMU18" s="182"/>
      <c r="AMW18" s="181"/>
      <c r="AMX18" s="179"/>
      <c r="AMY18" s="179"/>
      <c r="AMZ18" s="179"/>
      <c r="ANA18" s="179"/>
      <c r="ANB18" s="179"/>
      <c r="ANC18" s="179"/>
      <c r="AND18" s="179"/>
      <c r="ANE18" s="179"/>
      <c r="ANF18" s="179"/>
      <c r="ANG18" s="179"/>
      <c r="ANH18" s="179"/>
      <c r="ANI18" s="179"/>
      <c r="ANJ18" s="179"/>
      <c r="ANK18" s="179"/>
      <c r="ANL18" s="179"/>
      <c r="ANM18" s="179"/>
      <c r="ANN18" s="179"/>
      <c r="ANO18" s="179"/>
      <c r="ANP18" s="179"/>
      <c r="ANQ18" s="182"/>
      <c r="ANS18" s="181"/>
      <c r="ANT18" s="179"/>
      <c r="ANU18" s="179"/>
      <c r="ANV18" s="179"/>
      <c r="ANW18" s="179"/>
      <c r="ANX18" s="179"/>
      <c r="ANY18" s="179"/>
      <c r="ANZ18" s="179"/>
      <c r="AOA18" s="179"/>
      <c r="AOB18" s="179"/>
      <c r="AOC18" s="179"/>
      <c r="AOD18" s="179"/>
      <c r="AOE18" s="179"/>
      <c r="AOF18" s="179"/>
      <c r="AOG18" s="179"/>
      <c r="AOH18" s="179"/>
      <c r="AOI18" s="179"/>
      <c r="AOJ18" s="179"/>
      <c r="AOK18" s="179"/>
      <c r="AOL18" s="179"/>
      <c r="AOM18" s="182"/>
      <c r="AOO18" s="181"/>
      <c r="AOP18" s="179"/>
      <c r="AOQ18" s="179"/>
      <c r="AOR18" s="179"/>
      <c r="AOS18" s="179"/>
      <c r="AOT18" s="179"/>
      <c r="AOU18" s="179"/>
      <c r="AOV18" s="179"/>
      <c r="AOW18" s="179"/>
      <c r="AOX18" s="179"/>
      <c r="AOY18" s="179"/>
      <c r="AOZ18" s="179"/>
      <c r="APA18" s="179"/>
      <c r="APB18" s="179"/>
      <c r="APC18" s="179"/>
      <c r="APD18" s="179"/>
      <c r="APE18" s="179"/>
      <c r="APF18" s="179"/>
      <c r="APG18" s="179"/>
      <c r="APH18" s="179"/>
      <c r="API18" s="182"/>
    </row>
    <row r="19" spans="1:1101" s="3" customFormat="1">
      <c r="A19" s="174" t="s">
        <v>897</v>
      </c>
      <c r="B19" s="175" t="s">
        <v>210</v>
      </c>
      <c r="C19" s="169">
        <v>0</v>
      </c>
      <c r="D19" s="170">
        <v>7</v>
      </c>
      <c r="E19" s="170">
        <v>0</v>
      </c>
      <c r="F19" s="170">
        <v>20</v>
      </c>
      <c r="G19" s="185">
        <v>0</v>
      </c>
      <c r="H19" s="186">
        <v>0</v>
      </c>
      <c r="I19" s="186">
        <v>2</v>
      </c>
      <c r="J19" s="186">
        <v>2</v>
      </c>
      <c r="K19" s="183">
        <v>0</v>
      </c>
      <c r="L19" s="183">
        <v>0</v>
      </c>
      <c r="M19" s="183">
        <v>0</v>
      </c>
      <c r="N19" s="183">
        <v>0</v>
      </c>
      <c r="O19" s="183">
        <v>0</v>
      </c>
      <c r="P19" s="183">
        <v>0</v>
      </c>
      <c r="Q19" s="183">
        <v>0</v>
      </c>
      <c r="R19" s="183">
        <v>0</v>
      </c>
      <c r="S19" s="183">
        <v>0</v>
      </c>
      <c r="T19" s="183">
        <v>0</v>
      </c>
      <c r="U19" s="183">
        <v>0</v>
      </c>
      <c r="V19" s="183">
        <v>0</v>
      </c>
      <c r="W19" s="187">
        <v>0</v>
      </c>
      <c r="X19" s="34"/>
      <c r="Y19" s="169">
        <v>0</v>
      </c>
      <c r="Z19" s="170">
        <v>20</v>
      </c>
      <c r="AA19" s="170">
        <v>0</v>
      </c>
      <c r="AB19" s="170">
        <v>20</v>
      </c>
      <c r="AC19" s="170">
        <v>15</v>
      </c>
      <c r="AD19" s="183">
        <v>0</v>
      </c>
      <c r="AE19" s="183">
        <v>0</v>
      </c>
      <c r="AF19" s="186">
        <v>2</v>
      </c>
      <c r="AG19" s="183">
        <v>0</v>
      </c>
      <c r="AH19" s="183">
        <v>0</v>
      </c>
      <c r="AI19" s="183">
        <v>0</v>
      </c>
      <c r="AJ19" s="183">
        <v>0</v>
      </c>
      <c r="AK19" s="183">
        <v>0</v>
      </c>
      <c r="AL19" s="183">
        <v>0</v>
      </c>
      <c r="AM19" s="183">
        <v>0</v>
      </c>
      <c r="AN19" s="183">
        <v>0</v>
      </c>
      <c r="AO19" s="183">
        <v>0</v>
      </c>
      <c r="AP19" s="183">
        <v>0</v>
      </c>
      <c r="AQ19" s="183">
        <v>0</v>
      </c>
      <c r="AR19" s="183">
        <v>0</v>
      </c>
      <c r="AS19" s="187">
        <v>0</v>
      </c>
      <c r="AT19" s="34"/>
      <c r="AU19" s="169">
        <v>0</v>
      </c>
      <c r="AV19" s="170">
        <v>12</v>
      </c>
      <c r="AW19" s="170">
        <v>0</v>
      </c>
      <c r="AX19" s="170">
        <v>7</v>
      </c>
      <c r="AY19" s="170">
        <v>10</v>
      </c>
      <c r="AZ19" s="183">
        <v>0</v>
      </c>
      <c r="BA19" s="186">
        <v>2</v>
      </c>
      <c r="BB19" s="186">
        <v>2</v>
      </c>
      <c r="BC19" s="183">
        <v>0</v>
      </c>
      <c r="BD19" s="183">
        <v>0</v>
      </c>
      <c r="BE19" s="183">
        <v>0</v>
      </c>
      <c r="BF19" s="183">
        <v>0</v>
      </c>
      <c r="BG19" s="183">
        <v>0</v>
      </c>
      <c r="BH19" s="183">
        <v>0</v>
      </c>
      <c r="BI19" s="183">
        <v>0</v>
      </c>
      <c r="BJ19" s="183">
        <v>0</v>
      </c>
      <c r="BK19" s="183">
        <v>0</v>
      </c>
      <c r="BL19" s="183">
        <v>0</v>
      </c>
      <c r="BM19" s="183">
        <v>0</v>
      </c>
      <c r="BN19" s="183">
        <v>0</v>
      </c>
      <c r="BO19" s="187">
        <v>0</v>
      </c>
      <c r="BP19" s="34"/>
      <c r="BQ19" s="169">
        <v>0</v>
      </c>
      <c r="BR19" s="170">
        <v>12</v>
      </c>
      <c r="BS19" s="186">
        <v>0</v>
      </c>
      <c r="BT19" s="186">
        <v>5</v>
      </c>
      <c r="BU19" s="170">
        <v>7</v>
      </c>
      <c r="BV19" s="183">
        <v>0</v>
      </c>
      <c r="BW19" s="186">
        <v>2</v>
      </c>
      <c r="BX19" s="186">
        <v>2</v>
      </c>
      <c r="BY19" s="183">
        <v>0</v>
      </c>
      <c r="BZ19" s="183">
        <v>0</v>
      </c>
      <c r="CA19" s="183">
        <v>0</v>
      </c>
      <c r="CB19" s="183">
        <v>0</v>
      </c>
      <c r="CC19" s="183">
        <v>0</v>
      </c>
      <c r="CD19" s="183">
        <v>0</v>
      </c>
      <c r="CE19" s="183">
        <v>0</v>
      </c>
      <c r="CF19" s="183">
        <v>0</v>
      </c>
      <c r="CG19" s="183">
        <v>0</v>
      </c>
      <c r="CH19" s="183">
        <v>0</v>
      </c>
      <c r="CI19" s="183">
        <v>0</v>
      </c>
      <c r="CJ19" s="183">
        <v>0</v>
      </c>
      <c r="CK19" s="187">
        <v>0</v>
      </c>
      <c r="CL19" s="34"/>
      <c r="CM19" s="169">
        <v>0</v>
      </c>
      <c r="CN19" s="170">
        <v>0</v>
      </c>
      <c r="CO19" s="170">
        <v>0</v>
      </c>
      <c r="CP19" s="170">
        <v>118</v>
      </c>
      <c r="CQ19" s="185">
        <v>0</v>
      </c>
      <c r="CR19" s="185">
        <v>0</v>
      </c>
      <c r="CS19" s="186">
        <v>2</v>
      </c>
      <c r="CT19" s="183">
        <v>2</v>
      </c>
      <c r="CU19" s="183">
        <v>0</v>
      </c>
      <c r="CV19" s="183">
        <v>0</v>
      </c>
      <c r="CW19" s="183">
        <v>0</v>
      </c>
      <c r="CX19" s="183">
        <v>0</v>
      </c>
      <c r="CY19" s="183">
        <v>0</v>
      </c>
      <c r="CZ19" s="183">
        <v>0</v>
      </c>
      <c r="DA19" s="183">
        <v>0</v>
      </c>
      <c r="DB19" s="183">
        <v>0</v>
      </c>
      <c r="DC19" s="183">
        <v>0</v>
      </c>
      <c r="DD19" s="183">
        <v>0</v>
      </c>
      <c r="DE19" s="183">
        <v>0</v>
      </c>
      <c r="DF19" s="183">
        <v>0</v>
      </c>
      <c r="DG19" s="187">
        <v>0</v>
      </c>
      <c r="DH19" s="34"/>
      <c r="DI19" s="169">
        <v>0</v>
      </c>
      <c r="DJ19" s="170">
        <v>30</v>
      </c>
      <c r="DK19" s="170">
        <v>0</v>
      </c>
      <c r="DL19" s="170">
        <v>30</v>
      </c>
      <c r="DM19" s="170">
        <v>5</v>
      </c>
      <c r="DN19" s="185">
        <v>0</v>
      </c>
      <c r="DO19" s="186">
        <v>2</v>
      </c>
      <c r="DP19" s="183">
        <v>2</v>
      </c>
      <c r="DQ19" s="183">
        <v>0</v>
      </c>
      <c r="DR19" s="183">
        <v>0</v>
      </c>
      <c r="DS19" s="183">
        <v>0</v>
      </c>
      <c r="DT19" s="183">
        <v>0</v>
      </c>
      <c r="DU19" s="183">
        <v>0</v>
      </c>
      <c r="DV19" s="183">
        <v>0</v>
      </c>
      <c r="DW19" s="183">
        <v>0</v>
      </c>
      <c r="DX19" s="183">
        <v>0</v>
      </c>
      <c r="DY19" s="183">
        <v>0</v>
      </c>
      <c r="DZ19" s="183">
        <v>0</v>
      </c>
      <c r="EA19" s="183">
        <v>0</v>
      </c>
      <c r="EB19" s="183">
        <v>0</v>
      </c>
      <c r="EC19" s="187">
        <v>0</v>
      </c>
      <c r="EE19" s="169">
        <v>0</v>
      </c>
      <c r="EF19" s="170">
        <v>45</v>
      </c>
      <c r="EG19" s="170">
        <v>0</v>
      </c>
      <c r="EH19" s="170">
        <v>100</v>
      </c>
      <c r="EI19" s="170">
        <v>0</v>
      </c>
      <c r="EJ19" s="170">
        <v>0</v>
      </c>
      <c r="EK19" s="170">
        <v>10</v>
      </c>
      <c r="EL19" s="185">
        <v>0</v>
      </c>
      <c r="EM19" s="185">
        <v>0</v>
      </c>
      <c r="EN19" s="186">
        <v>0</v>
      </c>
      <c r="EO19" s="183">
        <v>0</v>
      </c>
      <c r="EP19" s="183">
        <v>0</v>
      </c>
      <c r="EQ19" s="183">
        <v>0</v>
      </c>
      <c r="ER19" s="183">
        <v>0</v>
      </c>
      <c r="ES19" s="183">
        <v>0</v>
      </c>
      <c r="ET19" s="183">
        <v>0</v>
      </c>
      <c r="EU19" s="183">
        <v>0</v>
      </c>
      <c r="EV19" s="183">
        <v>0</v>
      </c>
      <c r="EW19" s="183">
        <v>0</v>
      </c>
      <c r="EX19" s="183">
        <v>0</v>
      </c>
      <c r="EY19" s="187">
        <v>0</v>
      </c>
      <c r="EZ19" s="34"/>
      <c r="FA19" s="169">
        <v>0</v>
      </c>
      <c r="FB19" s="170">
        <v>0</v>
      </c>
      <c r="FC19" s="170">
        <v>0</v>
      </c>
      <c r="FD19" s="170">
        <v>20</v>
      </c>
      <c r="FE19" s="185">
        <v>0</v>
      </c>
      <c r="FF19" s="186">
        <v>0</v>
      </c>
      <c r="FG19" s="186">
        <v>0</v>
      </c>
      <c r="FH19" s="186">
        <v>0</v>
      </c>
      <c r="FI19" s="183">
        <v>0</v>
      </c>
      <c r="FJ19" s="186">
        <v>0</v>
      </c>
      <c r="FK19" s="186">
        <v>0</v>
      </c>
      <c r="FL19" s="183">
        <v>0</v>
      </c>
      <c r="FM19" s="183">
        <v>0</v>
      </c>
      <c r="FN19" s="183">
        <v>0</v>
      </c>
      <c r="FO19" s="183">
        <v>0</v>
      </c>
      <c r="FP19" s="183">
        <v>0</v>
      </c>
      <c r="FQ19" s="183">
        <v>0</v>
      </c>
      <c r="FR19" s="183">
        <v>0</v>
      </c>
      <c r="FS19" s="183">
        <v>0</v>
      </c>
      <c r="FT19" s="183">
        <v>0</v>
      </c>
      <c r="FU19" s="187">
        <v>0</v>
      </c>
      <c r="FV19" s="179"/>
      <c r="FW19" s="169">
        <v>0</v>
      </c>
      <c r="FX19" s="170">
        <v>15</v>
      </c>
      <c r="FY19" s="186">
        <v>0</v>
      </c>
      <c r="FZ19" s="170">
        <v>30</v>
      </c>
      <c r="GA19" s="170">
        <v>15</v>
      </c>
      <c r="GB19" s="186">
        <v>0</v>
      </c>
      <c r="GC19" s="183">
        <v>0</v>
      </c>
      <c r="GD19" s="183">
        <v>0</v>
      </c>
      <c r="GE19" s="183">
        <v>0</v>
      </c>
      <c r="GF19" s="183">
        <v>0</v>
      </c>
      <c r="GG19" s="183">
        <v>0</v>
      </c>
      <c r="GH19" s="183">
        <v>0</v>
      </c>
      <c r="GI19" s="183">
        <v>0</v>
      </c>
      <c r="GJ19" s="183">
        <v>0</v>
      </c>
      <c r="GK19" s="183">
        <v>0</v>
      </c>
      <c r="GL19" s="183">
        <v>0</v>
      </c>
      <c r="GM19" s="183">
        <v>0</v>
      </c>
      <c r="GN19" s="183">
        <v>0</v>
      </c>
      <c r="GO19" s="183">
        <v>0</v>
      </c>
      <c r="GP19" s="183">
        <v>0</v>
      </c>
      <c r="GQ19" s="187">
        <v>0</v>
      </c>
      <c r="GR19" s="34"/>
      <c r="GS19" s="169">
        <v>0</v>
      </c>
      <c r="GT19" s="170">
        <v>5</v>
      </c>
      <c r="GU19" s="186">
        <v>0</v>
      </c>
      <c r="GV19" s="170">
        <v>15</v>
      </c>
      <c r="GW19" s="170">
        <v>5</v>
      </c>
      <c r="GX19" s="186">
        <v>0</v>
      </c>
      <c r="GY19" s="183">
        <v>0</v>
      </c>
      <c r="GZ19" s="183">
        <v>0</v>
      </c>
      <c r="HA19" s="183">
        <v>0</v>
      </c>
      <c r="HB19" s="183">
        <v>0</v>
      </c>
      <c r="HC19" s="183">
        <v>0</v>
      </c>
      <c r="HD19" s="183">
        <v>0</v>
      </c>
      <c r="HE19" s="183">
        <v>0</v>
      </c>
      <c r="HF19" s="183">
        <v>0</v>
      </c>
      <c r="HG19" s="183">
        <v>0</v>
      </c>
      <c r="HH19" s="183">
        <v>0</v>
      </c>
      <c r="HI19" s="183">
        <v>0</v>
      </c>
      <c r="HJ19" s="183">
        <v>0</v>
      </c>
      <c r="HK19" s="183">
        <v>0</v>
      </c>
      <c r="HL19" s="183">
        <v>0</v>
      </c>
      <c r="HM19" s="187">
        <v>0</v>
      </c>
      <c r="HN19" s="34"/>
      <c r="HO19" s="169">
        <v>0</v>
      </c>
      <c r="HP19" s="170">
        <v>0</v>
      </c>
      <c r="HQ19" s="170">
        <v>0</v>
      </c>
      <c r="HR19" s="170">
        <v>5</v>
      </c>
      <c r="HS19" s="170">
        <v>0</v>
      </c>
      <c r="HT19" s="170">
        <v>0</v>
      </c>
      <c r="HU19" s="170">
        <v>0</v>
      </c>
      <c r="HV19" s="170">
        <v>1</v>
      </c>
      <c r="HW19" s="170">
        <v>0</v>
      </c>
      <c r="HX19" s="170">
        <v>0</v>
      </c>
      <c r="HY19" s="170">
        <v>0</v>
      </c>
      <c r="HZ19" s="183">
        <v>0</v>
      </c>
      <c r="IA19" s="183">
        <v>0</v>
      </c>
      <c r="IB19" s="183">
        <v>0</v>
      </c>
      <c r="IC19" s="183">
        <v>0</v>
      </c>
      <c r="ID19" s="183">
        <v>0</v>
      </c>
      <c r="IE19" s="183">
        <v>0</v>
      </c>
      <c r="IF19" s="170">
        <v>0</v>
      </c>
      <c r="IG19" s="170">
        <v>0</v>
      </c>
      <c r="IH19" s="170">
        <v>0</v>
      </c>
      <c r="II19" s="187">
        <v>0</v>
      </c>
      <c r="IJ19" s="34"/>
      <c r="IK19" s="169">
        <v>0</v>
      </c>
      <c r="IL19" s="170">
        <v>10</v>
      </c>
      <c r="IM19" s="170">
        <v>0</v>
      </c>
      <c r="IN19" s="170">
        <v>20</v>
      </c>
      <c r="IO19" s="170">
        <v>10</v>
      </c>
      <c r="IP19" s="170">
        <v>2</v>
      </c>
      <c r="IQ19" s="170">
        <v>0</v>
      </c>
      <c r="IR19" s="170">
        <v>3</v>
      </c>
      <c r="IS19" s="170">
        <v>0</v>
      </c>
      <c r="IT19" s="170">
        <v>0</v>
      </c>
      <c r="IU19" s="170">
        <v>0</v>
      </c>
      <c r="IV19" s="183">
        <v>0</v>
      </c>
      <c r="IW19" s="183">
        <v>0</v>
      </c>
      <c r="IX19" s="183">
        <v>0</v>
      </c>
      <c r="IY19" s="183">
        <v>0</v>
      </c>
      <c r="IZ19" s="183">
        <v>0</v>
      </c>
      <c r="JA19" s="183">
        <v>0</v>
      </c>
      <c r="JB19" s="170">
        <v>0</v>
      </c>
      <c r="JC19" s="170">
        <v>0</v>
      </c>
      <c r="JD19" s="170">
        <v>0</v>
      </c>
      <c r="JE19" s="187">
        <v>0</v>
      </c>
      <c r="JG19" s="169">
        <v>0</v>
      </c>
      <c r="JH19" s="170">
        <v>0</v>
      </c>
      <c r="JI19" s="170">
        <v>0</v>
      </c>
      <c r="JJ19" s="170">
        <v>5</v>
      </c>
      <c r="JK19" s="170">
        <v>0</v>
      </c>
      <c r="JL19" s="170">
        <v>0</v>
      </c>
      <c r="JM19" s="170">
        <v>0</v>
      </c>
      <c r="JN19" s="170">
        <v>0</v>
      </c>
      <c r="JO19" s="170">
        <v>0</v>
      </c>
      <c r="JP19" s="170">
        <v>0</v>
      </c>
      <c r="JQ19" s="170">
        <v>0</v>
      </c>
      <c r="JR19" s="183">
        <v>0</v>
      </c>
      <c r="JS19" s="183">
        <v>0</v>
      </c>
      <c r="JT19" s="183">
        <v>0</v>
      </c>
      <c r="JU19" s="183">
        <v>0</v>
      </c>
      <c r="JV19" s="183">
        <v>0</v>
      </c>
      <c r="JW19" s="183">
        <v>0</v>
      </c>
      <c r="JX19" s="170">
        <v>0</v>
      </c>
      <c r="JY19" s="170">
        <v>0</v>
      </c>
      <c r="JZ19" s="170">
        <v>0</v>
      </c>
      <c r="KA19" s="187">
        <v>0</v>
      </c>
      <c r="KB19" s="34"/>
      <c r="KC19" s="169">
        <v>0</v>
      </c>
      <c r="KD19" s="170">
        <v>8</v>
      </c>
      <c r="KE19" s="170">
        <v>0</v>
      </c>
      <c r="KF19" s="170">
        <v>15</v>
      </c>
      <c r="KG19" s="170">
        <v>5</v>
      </c>
      <c r="KH19" s="170">
        <v>0</v>
      </c>
      <c r="KI19" s="170">
        <v>0</v>
      </c>
      <c r="KJ19" s="170">
        <v>0</v>
      </c>
      <c r="KK19" s="170">
        <v>0</v>
      </c>
      <c r="KL19" s="170">
        <v>0</v>
      </c>
      <c r="KM19" s="170">
        <v>0</v>
      </c>
      <c r="KN19" s="183">
        <v>0</v>
      </c>
      <c r="KO19" s="183">
        <v>0</v>
      </c>
      <c r="KP19" s="183">
        <v>0</v>
      </c>
      <c r="KQ19" s="183">
        <v>0</v>
      </c>
      <c r="KR19" s="183">
        <v>0</v>
      </c>
      <c r="KS19" s="183">
        <v>0</v>
      </c>
      <c r="KT19" s="170">
        <v>0</v>
      </c>
      <c r="KU19" s="170">
        <v>0</v>
      </c>
      <c r="KV19" s="170">
        <v>0</v>
      </c>
      <c r="KW19" s="187">
        <v>0</v>
      </c>
      <c r="KX19" s="34"/>
      <c r="KY19" s="169">
        <v>0</v>
      </c>
      <c r="KZ19" s="170">
        <v>15</v>
      </c>
      <c r="LA19" s="183">
        <v>0</v>
      </c>
      <c r="LB19" s="183">
        <v>25</v>
      </c>
      <c r="LC19" s="170">
        <v>15</v>
      </c>
      <c r="LD19" s="186">
        <v>0</v>
      </c>
      <c r="LE19" s="183">
        <v>0</v>
      </c>
      <c r="LF19" s="183">
        <v>0</v>
      </c>
      <c r="LG19" s="170">
        <v>0</v>
      </c>
      <c r="LH19" s="170">
        <v>0</v>
      </c>
      <c r="LI19" s="170">
        <v>0</v>
      </c>
      <c r="LJ19" s="183">
        <v>0</v>
      </c>
      <c r="LK19" s="183">
        <v>0</v>
      </c>
      <c r="LL19" s="183">
        <v>0</v>
      </c>
      <c r="LM19" s="183">
        <v>0</v>
      </c>
      <c r="LN19" s="183">
        <v>0</v>
      </c>
      <c r="LO19" s="183">
        <v>0</v>
      </c>
      <c r="LP19" s="170">
        <v>0</v>
      </c>
      <c r="LQ19" s="170">
        <v>0</v>
      </c>
      <c r="LR19" s="170">
        <v>0</v>
      </c>
      <c r="LS19" s="187">
        <v>0</v>
      </c>
      <c r="LU19" s="169">
        <v>0</v>
      </c>
      <c r="LV19" s="170">
        <v>0</v>
      </c>
      <c r="LW19" s="170">
        <v>0</v>
      </c>
      <c r="LX19" s="170">
        <v>0</v>
      </c>
      <c r="LY19" s="183">
        <v>0</v>
      </c>
      <c r="LZ19" s="170">
        <v>0</v>
      </c>
      <c r="MA19" s="170">
        <v>0</v>
      </c>
      <c r="MB19" s="183">
        <v>0</v>
      </c>
      <c r="MC19" s="183">
        <v>0</v>
      </c>
      <c r="MD19" s="183">
        <v>0</v>
      </c>
      <c r="ME19" s="183">
        <v>0</v>
      </c>
      <c r="MF19" s="183">
        <v>0</v>
      </c>
      <c r="MG19" s="183">
        <v>0</v>
      </c>
      <c r="MH19" s="183">
        <v>0</v>
      </c>
      <c r="MI19" s="183">
        <v>0</v>
      </c>
      <c r="MJ19" s="183">
        <v>0</v>
      </c>
      <c r="MK19" s="183">
        <v>0</v>
      </c>
      <c r="ML19" s="170">
        <v>0</v>
      </c>
      <c r="MM19" s="170">
        <v>0</v>
      </c>
      <c r="MN19" s="170">
        <v>0</v>
      </c>
      <c r="MO19" s="187">
        <v>0</v>
      </c>
      <c r="MP19" s="34"/>
      <c r="MQ19" s="169">
        <v>0</v>
      </c>
      <c r="MR19" s="170">
        <v>0</v>
      </c>
      <c r="MS19" s="170">
        <v>0</v>
      </c>
      <c r="MT19" s="170">
        <v>0</v>
      </c>
      <c r="MU19" s="170">
        <v>0</v>
      </c>
      <c r="MV19" s="170">
        <v>0</v>
      </c>
      <c r="MW19" s="170">
        <v>0</v>
      </c>
      <c r="MX19" s="183">
        <v>0</v>
      </c>
      <c r="MY19" s="183">
        <v>0</v>
      </c>
      <c r="MZ19" s="183">
        <v>0</v>
      </c>
      <c r="NA19" s="183">
        <v>0</v>
      </c>
      <c r="NB19" s="183">
        <v>0</v>
      </c>
      <c r="NC19" s="183">
        <v>0</v>
      </c>
      <c r="ND19" s="183">
        <v>0</v>
      </c>
      <c r="NE19" s="183">
        <v>0</v>
      </c>
      <c r="NF19" s="183">
        <v>0</v>
      </c>
      <c r="NG19" s="183">
        <v>0</v>
      </c>
      <c r="NH19" s="170">
        <v>0</v>
      </c>
      <c r="NI19" s="170">
        <v>0</v>
      </c>
      <c r="NJ19" s="170">
        <v>0</v>
      </c>
      <c r="NK19" s="187">
        <v>0</v>
      </c>
      <c r="NM19" s="169">
        <v>0</v>
      </c>
      <c r="NN19" s="170">
        <v>15</v>
      </c>
      <c r="NO19" s="170">
        <v>20</v>
      </c>
      <c r="NP19" s="170">
        <v>20</v>
      </c>
      <c r="NQ19" s="170">
        <v>15</v>
      </c>
      <c r="NR19" s="170">
        <v>0</v>
      </c>
      <c r="NS19" s="183">
        <v>0</v>
      </c>
      <c r="NT19" s="183">
        <v>7</v>
      </c>
      <c r="NU19" s="183">
        <v>0</v>
      </c>
      <c r="NV19" s="183">
        <v>0</v>
      </c>
      <c r="NW19" s="183">
        <v>0</v>
      </c>
      <c r="NX19" s="183">
        <v>0</v>
      </c>
      <c r="NY19" s="183">
        <v>0</v>
      </c>
      <c r="NZ19" s="183">
        <v>0</v>
      </c>
      <c r="OA19" s="183">
        <v>0</v>
      </c>
      <c r="OB19" s="183">
        <v>0</v>
      </c>
      <c r="OC19" s="183">
        <v>0</v>
      </c>
      <c r="OD19" s="170">
        <v>0</v>
      </c>
      <c r="OE19" s="170">
        <v>0</v>
      </c>
      <c r="OF19" s="170">
        <v>0</v>
      </c>
      <c r="OG19" s="187">
        <v>0</v>
      </c>
      <c r="OI19" s="169">
        <v>0</v>
      </c>
      <c r="OJ19" s="170">
        <v>10</v>
      </c>
      <c r="OK19" s="170">
        <v>0</v>
      </c>
      <c r="OL19" s="170">
        <v>0</v>
      </c>
      <c r="OM19" s="170">
        <v>10</v>
      </c>
      <c r="ON19" s="183">
        <v>0</v>
      </c>
      <c r="OO19" s="170">
        <v>3</v>
      </c>
      <c r="OP19" s="183">
        <v>0</v>
      </c>
      <c r="OQ19" s="183">
        <v>0</v>
      </c>
      <c r="OR19" s="183">
        <v>0</v>
      </c>
      <c r="OS19" s="183">
        <v>0</v>
      </c>
      <c r="OT19" s="183">
        <v>0</v>
      </c>
      <c r="OU19" s="183">
        <v>0</v>
      </c>
      <c r="OV19" s="183">
        <v>0</v>
      </c>
      <c r="OW19" s="183">
        <v>0</v>
      </c>
      <c r="OX19" s="183">
        <v>0</v>
      </c>
      <c r="OY19" s="183">
        <v>0</v>
      </c>
      <c r="OZ19" s="170">
        <v>0</v>
      </c>
      <c r="PA19" s="170">
        <v>0</v>
      </c>
      <c r="PB19" s="170">
        <v>0</v>
      </c>
      <c r="PC19" s="187">
        <v>0</v>
      </c>
      <c r="PD19" s="34"/>
      <c r="PE19" s="169">
        <v>0</v>
      </c>
      <c r="PF19" s="170">
        <v>0</v>
      </c>
      <c r="PG19" s="170">
        <v>0</v>
      </c>
      <c r="PH19" s="170">
        <v>20</v>
      </c>
      <c r="PI19" s="170">
        <v>0</v>
      </c>
      <c r="PJ19" s="170">
        <v>0</v>
      </c>
      <c r="PK19" s="170">
        <v>0</v>
      </c>
      <c r="PL19" s="170">
        <v>0</v>
      </c>
      <c r="PM19" s="170">
        <v>0</v>
      </c>
      <c r="PN19" s="170">
        <v>0</v>
      </c>
      <c r="PO19" s="170">
        <v>0</v>
      </c>
      <c r="PP19" s="183">
        <v>0</v>
      </c>
      <c r="PQ19" s="183">
        <v>0</v>
      </c>
      <c r="PR19" s="183">
        <v>0</v>
      </c>
      <c r="PS19" s="183">
        <v>0</v>
      </c>
      <c r="PT19" s="183">
        <v>0</v>
      </c>
      <c r="PU19" s="183">
        <v>0</v>
      </c>
      <c r="PV19" s="170">
        <v>0</v>
      </c>
      <c r="PW19" s="170">
        <v>0</v>
      </c>
      <c r="PX19" s="170">
        <v>0</v>
      </c>
      <c r="PY19" s="187">
        <v>0</v>
      </c>
      <c r="PZ19" s="34"/>
      <c r="QA19" s="169">
        <v>0</v>
      </c>
      <c r="QB19" s="170">
        <v>0</v>
      </c>
      <c r="QC19" s="170">
        <v>0</v>
      </c>
      <c r="QD19" s="170">
        <v>35</v>
      </c>
      <c r="QE19" s="170">
        <v>0</v>
      </c>
      <c r="QF19" s="170">
        <v>0</v>
      </c>
      <c r="QG19" s="170">
        <v>0</v>
      </c>
      <c r="QH19" s="170">
        <v>0</v>
      </c>
      <c r="QI19" s="170">
        <v>0</v>
      </c>
      <c r="QJ19" s="170">
        <v>0</v>
      </c>
      <c r="QK19" s="170">
        <v>0</v>
      </c>
      <c r="QL19" s="183">
        <v>0</v>
      </c>
      <c r="QM19" s="183">
        <v>0</v>
      </c>
      <c r="QN19" s="183">
        <v>0</v>
      </c>
      <c r="QO19" s="183">
        <v>0</v>
      </c>
      <c r="QP19" s="183">
        <v>0</v>
      </c>
      <c r="QQ19" s="183">
        <v>0</v>
      </c>
      <c r="QR19" s="170">
        <v>0</v>
      </c>
      <c r="QS19" s="170">
        <v>0</v>
      </c>
      <c r="QT19" s="170">
        <v>0</v>
      </c>
      <c r="QU19" s="187">
        <v>0</v>
      </c>
      <c r="QV19" s="34"/>
      <c r="QW19" s="169">
        <v>0</v>
      </c>
      <c r="QX19" s="170">
        <v>20</v>
      </c>
      <c r="QY19" s="170">
        <v>0</v>
      </c>
      <c r="QZ19" s="170">
        <v>20</v>
      </c>
      <c r="RA19" s="170">
        <v>0</v>
      </c>
      <c r="RB19" s="170">
        <v>0</v>
      </c>
      <c r="RC19" s="170">
        <v>0</v>
      </c>
      <c r="RD19" s="183">
        <v>0</v>
      </c>
      <c r="RE19" s="170">
        <v>0</v>
      </c>
      <c r="RF19" s="170">
        <v>0</v>
      </c>
      <c r="RG19" s="170">
        <v>0</v>
      </c>
      <c r="RH19" s="170">
        <v>0</v>
      </c>
      <c r="RI19" s="183">
        <v>0</v>
      </c>
      <c r="RJ19" s="183">
        <v>0</v>
      </c>
      <c r="RK19" s="183">
        <v>0</v>
      </c>
      <c r="RL19" s="183">
        <v>0</v>
      </c>
      <c r="RM19" s="183">
        <v>0</v>
      </c>
      <c r="RN19" s="170">
        <v>0</v>
      </c>
      <c r="RO19" s="170">
        <v>0</v>
      </c>
      <c r="RP19" s="170">
        <v>0</v>
      </c>
      <c r="RQ19" s="187">
        <v>0</v>
      </c>
      <c r="RS19" s="169">
        <v>0</v>
      </c>
      <c r="RT19" s="170">
        <v>10</v>
      </c>
      <c r="RU19" s="170">
        <v>0</v>
      </c>
      <c r="RV19" s="170">
        <v>20</v>
      </c>
      <c r="RW19" s="170">
        <v>15</v>
      </c>
      <c r="RX19" s="170">
        <v>0</v>
      </c>
      <c r="RY19" s="170">
        <v>2</v>
      </c>
      <c r="RZ19" s="170">
        <v>2</v>
      </c>
      <c r="SA19" s="170">
        <v>0</v>
      </c>
      <c r="SB19" s="170">
        <v>0</v>
      </c>
      <c r="SC19" s="170">
        <v>0</v>
      </c>
      <c r="SD19" s="183">
        <v>0</v>
      </c>
      <c r="SE19" s="183">
        <v>0</v>
      </c>
      <c r="SF19" s="183">
        <v>0</v>
      </c>
      <c r="SG19" s="183">
        <v>0</v>
      </c>
      <c r="SH19" s="183">
        <v>0</v>
      </c>
      <c r="SI19" s="183">
        <v>0</v>
      </c>
      <c r="SJ19" s="170">
        <v>0</v>
      </c>
      <c r="SK19" s="170">
        <v>0</v>
      </c>
      <c r="SL19" s="170">
        <v>0</v>
      </c>
      <c r="SM19" s="187">
        <v>0</v>
      </c>
      <c r="SO19" s="169">
        <v>0</v>
      </c>
      <c r="SP19" s="170">
        <v>10</v>
      </c>
      <c r="SQ19" s="170">
        <v>0</v>
      </c>
      <c r="SR19" s="170">
        <v>14</v>
      </c>
      <c r="SS19" s="170">
        <v>10</v>
      </c>
      <c r="ST19" s="170">
        <v>0</v>
      </c>
      <c r="SU19" s="170">
        <v>1.5</v>
      </c>
      <c r="SV19" s="170">
        <v>1.5</v>
      </c>
      <c r="SW19" s="170">
        <v>0</v>
      </c>
      <c r="SX19" s="170">
        <v>0</v>
      </c>
      <c r="SY19" s="170">
        <v>0</v>
      </c>
      <c r="SZ19" s="183">
        <v>0</v>
      </c>
      <c r="TA19" s="183">
        <v>0</v>
      </c>
      <c r="TB19" s="183">
        <v>0</v>
      </c>
      <c r="TC19" s="183">
        <v>0</v>
      </c>
      <c r="TD19" s="183">
        <v>0</v>
      </c>
      <c r="TE19" s="183">
        <v>0</v>
      </c>
      <c r="TF19" s="170">
        <v>0</v>
      </c>
      <c r="TG19" s="170">
        <v>0</v>
      </c>
      <c r="TH19" s="170">
        <v>0</v>
      </c>
      <c r="TI19" s="187">
        <v>0</v>
      </c>
      <c r="TJ19" s="34"/>
      <c r="TK19" s="169">
        <v>0</v>
      </c>
      <c r="TL19" s="170">
        <v>10</v>
      </c>
      <c r="TM19" s="170">
        <v>0</v>
      </c>
      <c r="TN19" s="170">
        <v>10</v>
      </c>
      <c r="TO19" s="170">
        <v>10</v>
      </c>
      <c r="TP19" s="170">
        <v>0</v>
      </c>
      <c r="TQ19" s="170">
        <v>1.5</v>
      </c>
      <c r="TR19" s="170">
        <v>1.5</v>
      </c>
      <c r="TS19" s="170">
        <v>0</v>
      </c>
      <c r="TT19" s="170">
        <v>0</v>
      </c>
      <c r="TU19" s="170">
        <v>0</v>
      </c>
      <c r="TV19" s="183">
        <v>0</v>
      </c>
      <c r="TW19" s="183">
        <v>0</v>
      </c>
      <c r="TX19" s="183">
        <v>0</v>
      </c>
      <c r="TY19" s="183">
        <v>0</v>
      </c>
      <c r="TZ19" s="183">
        <v>0</v>
      </c>
      <c r="UA19" s="183">
        <v>0</v>
      </c>
      <c r="UB19" s="170">
        <v>0</v>
      </c>
      <c r="UC19" s="170">
        <v>0</v>
      </c>
      <c r="UD19" s="170">
        <v>0</v>
      </c>
      <c r="UE19" s="187">
        <v>0</v>
      </c>
      <c r="UG19" s="169">
        <v>0</v>
      </c>
      <c r="UH19" s="170">
        <v>15</v>
      </c>
      <c r="UI19" s="170">
        <v>0</v>
      </c>
      <c r="UJ19" s="170">
        <v>20</v>
      </c>
      <c r="UK19" s="170">
        <v>15</v>
      </c>
      <c r="UL19" s="170">
        <v>0</v>
      </c>
      <c r="UM19" s="170">
        <v>2</v>
      </c>
      <c r="UN19" s="170">
        <v>2</v>
      </c>
      <c r="UO19" s="170">
        <v>0</v>
      </c>
      <c r="UP19" s="170">
        <v>0</v>
      </c>
      <c r="UQ19" s="170">
        <v>0</v>
      </c>
      <c r="UR19" s="183">
        <v>0</v>
      </c>
      <c r="US19" s="183">
        <v>0</v>
      </c>
      <c r="UT19" s="183">
        <v>0</v>
      </c>
      <c r="UU19" s="183">
        <v>0</v>
      </c>
      <c r="UV19" s="183">
        <v>0</v>
      </c>
      <c r="UW19" s="183">
        <v>0</v>
      </c>
      <c r="UX19" s="170">
        <v>0</v>
      </c>
      <c r="UY19" s="170">
        <v>0</v>
      </c>
      <c r="UZ19" s="170">
        <v>0</v>
      </c>
      <c r="VA19" s="187">
        <v>0</v>
      </c>
      <c r="VB19" s="34"/>
      <c r="VC19" s="169">
        <v>0</v>
      </c>
      <c r="VD19" s="170">
        <v>15</v>
      </c>
      <c r="VE19" s="170">
        <v>0</v>
      </c>
      <c r="VF19" s="170">
        <v>15</v>
      </c>
      <c r="VG19" s="170">
        <v>15</v>
      </c>
      <c r="VH19" s="170">
        <v>0</v>
      </c>
      <c r="VI19" s="170">
        <v>2</v>
      </c>
      <c r="VJ19" s="170">
        <v>2</v>
      </c>
      <c r="VK19" s="170">
        <v>0</v>
      </c>
      <c r="VL19" s="170">
        <v>0</v>
      </c>
      <c r="VM19" s="170">
        <v>0</v>
      </c>
      <c r="VN19" s="183">
        <v>0</v>
      </c>
      <c r="VO19" s="183">
        <v>0</v>
      </c>
      <c r="VP19" s="183">
        <v>0</v>
      </c>
      <c r="VQ19" s="183">
        <v>0</v>
      </c>
      <c r="VR19" s="183">
        <v>0</v>
      </c>
      <c r="VS19" s="183">
        <v>0</v>
      </c>
      <c r="VT19" s="170">
        <v>0</v>
      </c>
      <c r="VU19" s="170">
        <v>0</v>
      </c>
      <c r="VV19" s="170">
        <v>0</v>
      </c>
      <c r="VW19" s="187">
        <v>0</v>
      </c>
      <c r="VY19" s="169">
        <v>0</v>
      </c>
      <c r="VZ19" s="170">
        <v>0</v>
      </c>
      <c r="WA19" s="170">
        <v>0</v>
      </c>
      <c r="WB19" s="170">
        <v>0</v>
      </c>
      <c r="WC19" s="185">
        <v>0</v>
      </c>
      <c r="WD19" s="186">
        <v>0</v>
      </c>
      <c r="WE19" s="186">
        <v>0</v>
      </c>
      <c r="WF19" s="186">
        <v>0</v>
      </c>
      <c r="WG19" s="186">
        <v>0</v>
      </c>
      <c r="WH19" s="186">
        <v>0</v>
      </c>
      <c r="WI19" s="186">
        <v>0</v>
      </c>
      <c r="WJ19" s="186">
        <v>0</v>
      </c>
      <c r="WK19" s="183">
        <v>0</v>
      </c>
      <c r="WL19" s="183">
        <v>0</v>
      </c>
      <c r="WM19" s="183">
        <v>0</v>
      </c>
      <c r="WN19" s="183">
        <v>0</v>
      </c>
      <c r="WO19" s="183">
        <v>0</v>
      </c>
      <c r="WP19" s="186">
        <v>0</v>
      </c>
      <c r="WQ19" s="186">
        <v>0</v>
      </c>
      <c r="WR19" s="186">
        <v>0</v>
      </c>
      <c r="WS19" s="188">
        <v>0</v>
      </c>
      <c r="WT19" s="34"/>
      <c r="WU19" s="169">
        <v>0</v>
      </c>
      <c r="WV19" s="170">
        <v>0</v>
      </c>
      <c r="WW19" s="170">
        <v>0</v>
      </c>
      <c r="WX19" s="170">
        <v>0</v>
      </c>
      <c r="WY19" s="170">
        <v>0</v>
      </c>
      <c r="WZ19" s="170">
        <v>0</v>
      </c>
      <c r="XA19" s="170">
        <v>0</v>
      </c>
      <c r="XB19" s="183">
        <v>0</v>
      </c>
      <c r="XC19" s="183">
        <v>0</v>
      </c>
      <c r="XD19" s="170">
        <v>10</v>
      </c>
      <c r="XE19" s="170">
        <v>10</v>
      </c>
      <c r="XF19" s="183">
        <v>0</v>
      </c>
      <c r="XG19" s="183">
        <v>0</v>
      </c>
      <c r="XH19" s="183">
        <v>0</v>
      </c>
      <c r="XI19" s="183">
        <v>0</v>
      </c>
      <c r="XJ19" s="183">
        <v>0</v>
      </c>
      <c r="XK19" s="183">
        <v>0</v>
      </c>
      <c r="XL19" s="183">
        <v>0</v>
      </c>
      <c r="XM19" s="183">
        <v>0</v>
      </c>
      <c r="XN19" s="186">
        <v>0</v>
      </c>
      <c r="XO19" s="188">
        <v>0</v>
      </c>
      <c r="XP19" s="34"/>
      <c r="XQ19" s="169">
        <v>0</v>
      </c>
      <c r="XR19" s="170">
        <v>0</v>
      </c>
      <c r="XS19" s="170">
        <v>0</v>
      </c>
      <c r="XT19" s="170">
        <v>0</v>
      </c>
      <c r="XU19" s="170">
        <v>0</v>
      </c>
      <c r="XV19" s="170">
        <v>0</v>
      </c>
      <c r="XW19" s="170">
        <v>0</v>
      </c>
      <c r="XX19" s="183">
        <v>0</v>
      </c>
      <c r="XY19" s="183">
        <v>0</v>
      </c>
      <c r="XZ19" s="183">
        <v>0</v>
      </c>
      <c r="YA19" s="183">
        <v>0</v>
      </c>
      <c r="YB19" s="183">
        <v>0</v>
      </c>
      <c r="YC19" s="183">
        <v>0</v>
      </c>
      <c r="YD19" s="183">
        <v>0</v>
      </c>
      <c r="YE19" s="183">
        <v>0</v>
      </c>
      <c r="YF19" s="183">
        <v>0</v>
      </c>
      <c r="YG19" s="183">
        <v>0</v>
      </c>
      <c r="YH19" s="183">
        <v>0</v>
      </c>
      <c r="YI19" s="183">
        <v>0</v>
      </c>
      <c r="YJ19" s="186">
        <v>0</v>
      </c>
      <c r="YK19" s="188">
        <v>0</v>
      </c>
      <c r="YM19" s="169">
        <v>0</v>
      </c>
      <c r="YN19" s="170">
        <v>0</v>
      </c>
      <c r="YO19" s="170">
        <v>0</v>
      </c>
      <c r="YP19" s="170">
        <v>0</v>
      </c>
      <c r="YQ19" s="170">
        <v>0</v>
      </c>
      <c r="YR19" s="170">
        <v>0</v>
      </c>
      <c r="YS19" s="170">
        <v>0</v>
      </c>
      <c r="YT19" s="183">
        <v>0</v>
      </c>
      <c r="YU19" s="183">
        <v>0</v>
      </c>
      <c r="YV19" s="183">
        <v>0</v>
      </c>
      <c r="YW19" s="183">
        <v>0</v>
      </c>
      <c r="YX19" s="183">
        <v>0</v>
      </c>
      <c r="YY19" s="183">
        <v>0</v>
      </c>
      <c r="YZ19" s="183">
        <v>0</v>
      </c>
      <c r="ZA19" s="183">
        <v>0</v>
      </c>
      <c r="ZB19" s="183">
        <v>0</v>
      </c>
      <c r="ZC19" s="183">
        <v>0</v>
      </c>
      <c r="ZD19" s="183">
        <v>0</v>
      </c>
      <c r="ZE19" s="183">
        <v>0</v>
      </c>
      <c r="ZF19" s="186">
        <v>0</v>
      </c>
      <c r="ZG19" s="188">
        <v>0</v>
      </c>
      <c r="ZI19" s="169">
        <v>0</v>
      </c>
      <c r="ZJ19" s="170">
        <v>0</v>
      </c>
      <c r="ZK19" s="170">
        <v>0</v>
      </c>
      <c r="ZL19" s="170">
        <v>0</v>
      </c>
      <c r="ZM19" s="170">
        <v>0</v>
      </c>
      <c r="ZN19" s="170">
        <v>0</v>
      </c>
      <c r="ZO19" s="170">
        <v>0</v>
      </c>
      <c r="ZP19" s="183">
        <v>0</v>
      </c>
      <c r="ZQ19" s="183">
        <v>0</v>
      </c>
      <c r="ZR19" s="183">
        <v>0</v>
      </c>
      <c r="ZS19" s="183">
        <v>0</v>
      </c>
      <c r="ZT19" s="183">
        <v>0</v>
      </c>
      <c r="ZU19" s="183">
        <v>0</v>
      </c>
      <c r="ZV19" s="183">
        <v>0</v>
      </c>
      <c r="ZW19" s="183">
        <v>0</v>
      </c>
      <c r="ZX19" s="183">
        <v>0</v>
      </c>
      <c r="ZY19" s="183">
        <v>0</v>
      </c>
      <c r="ZZ19" s="183">
        <v>0</v>
      </c>
      <c r="AAA19" s="183">
        <v>0</v>
      </c>
      <c r="AAB19" s="186">
        <v>0</v>
      </c>
      <c r="AAC19" s="188">
        <v>0</v>
      </c>
      <c r="AAE19" s="169">
        <v>0</v>
      </c>
      <c r="AAF19" s="170">
        <v>0</v>
      </c>
      <c r="AAG19" s="170">
        <v>0</v>
      </c>
      <c r="AAH19" s="170">
        <v>0</v>
      </c>
      <c r="AAI19" s="170">
        <v>0</v>
      </c>
      <c r="AAJ19" s="170">
        <v>0</v>
      </c>
      <c r="AAK19" s="170">
        <v>0</v>
      </c>
      <c r="AAL19" s="183">
        <v>0</v>
      </c>
      <c r="AAM19" s="170">
        <v>0</v>
      </c>
      <c r="AAN19" s="170">
        <v>0</v>
      </c>
      <c r="AAO19" s="170">
        <v>0</v>
      </c>
      <c r="AAP19" s="170">
        <v>0</v>
      </c>
      <c r="AAQ19" s="183">
        <v>0</v>
      </c>
      <c r="AAR19" s="183">
        <v>0</v>
      </c>
      <c r="AAS19" s="183">
        <v>0</v>
      </c>
      <c r="AAT19" s="183">
        <v>0</v>
      </c>
      <c r="AAU19" s="183">
        <v>0</v>
      </c>
      <c r="AAV19" s="170">
        <v>0</v>
      </c>
      <c r="AAW19" s="170">
        <v>0</v>
      </c>
      <c r="AAX19" s="170">
        <v>0</v>
      </c>
      <c r="AAY19" s="171">
        <v>0</v>
      </c>
      <c r="AAZ19" s="139"/>
      <c r="ABA19" s="169">
        <v>0</v>
      </c>
      <c r="ABB19" s="170">
        <v>0</v>
      </c>
      <c r="ABC19" s="170">
        <v>0</v>
      </c>
      <c r="ABD19" s="170">
        <v>0</v>
      </c>
      <c r="ABE19" s="170">
        <v>0</v>
      </c>
      <c r="ABF19" s="170">
        <v>0</v>
      </c>
      <c r="ABG19" s="170">
        <v>0</v>
      </c>
      <c r="ABH19" s="183">
        <v>0</v>
      </c>
      <c r="ABI19" s="183">
        <v>0</v>
      </c>
      <c r="ABJ19" s="170">
        <v>20</v>
      </c>
      <c r="ABK19" s="170">
        <f>ABJ19</f>
        <v>20</v>
      </c>
      <c r="ABL19" s="183">
        <v>0</v>
      </c>
      <c r="ABM19" s="183">
        <v>0</v>
      </c>
      <c r="ABN19" s="183">
        <v>0</v>
      </c>
      <c r="ABO19" s="183">
        <v>0</v>
      </c>
      <c r="ABP19" s="183">
        <v>0</v>
      </c>
      <c r="ABQ19" s="183">
        <v>0</v>
      </c>
      <c r="ABR19" s="183">
        <v>0</v>
      </c>
      <c r="ABS19" s="183">
        <v>0</v>
      </c>
      <c r="ABT19" s="186">
        <v>0</v>
      </c>
      <c r="ABU19" s="188">
        <v>0</v>
      </c>
      <c r="ABV19" s="139"/>
      <c r="ABW19" s="169">
        <v>0</v>
      </c>
      <c r="ABX19" s="170">
        <v>0</v>
      </c>
      <c r="ABY19" s="170">
        <v>0</v>
      </c>
      <c r="ABZ19" s="170">
        <v>0</v>
      </c>
      <c r="ACA19" s="170">
        <v>0</v>
      </c>
      <c r="ACB19" s="170">
        <v>0</v>
      </c>
      <c r="ACC19" s="170">
        <v>0</v>
      </c>
      <c r="ACD19" s="183">
        <v>0</v>
      </c>
      <c r="ACE19" s="183">
        <v>0</v>
      </c>
      <c r="ACF19" s="170">
        <v>10</v>
      </c>
      <c r="ACG19" s="170">
        <f>ACF19</f>
        <v>10</v>
      </c>
      <c r="ACH19" s="183">
        <v>0</v>
      </c>
      <c r="ACI19" s="183">
        <v>0</v>
      </c>
      <c r="ACJ19" s="183">
        <v>0</v>
      </c>
      <c r="ACK19" s="183">
        <v>0</v>
      </c>
      <c r="ACL19" s="183">
        <v>0</v>
      </c>
      <c r="ACM19" s="183">
        <v>0</v>
      </c>
      <c r="ACN19" s="183">
        <v>0</v>
      </c>
      <c r="ACO19" s="183">
        <v>0</v>
      </c>
      <c r="ACP19" s="186">
        <v>0</v>
      </c>
      <c r="ACQ19" s="188">
        <v>0</v>
      </c>
      <c r="ACR19" s="139"/>
      <c r="ACS19" s="169">
        <v>0</v>
      </c>
      <c r="ACT19" s="170">
        <v>0</v>
      </c>
      <c r="ACU19" s="170">
        <v>0</v>
      </c>
      <c r="ACV19" s="170">
        <v>0</v>
      </c>
      <c r="ACW19" s="170">
        <v>0</v>
      </c>
      <c r="ACX19" s="170">
        <v>0</v>
      </c>
      <c r="ACY19" s="170">
        <v>0</v>
      </c>
      <c r="ACZ19" s="183">
        <v>0</v>
      </c>
      <c r="ADA19" s="170">
        <v>0</v>
      </c>
      <c r="ADB19" s="170">
        <v>0</v>
      </c>
      <c r="ADC19" s="170">
        <v>0</v>
      </c>
      <c r="ADD19" s="170">
        <v>0</v>
      </c>
      <c r="ADE19" s="183">
        <v>0</v>
      </c>
      <c r="ADF19" s="183">
        <v>0</v>
      </c>
      <c r="ADG19" s="183">
        <v>0</v>
      </c>
      <c r="ADH19" s="183">
        <v>0</v>
      </c>
      <c r="ADI19" s="183">
        <v>0</v>
      </c>
      <c r="ADJ19" s="170">
        <v>0</v>
      </c>
      <c r="ADK19" s="170">
        <v>0</v>
      </c>
      <c r="ADL19" s="170">
        <v>0</v>
      </c>
      <c r="ADM19" s="171">
        <v>0</v>
      </c>
      <c r="ADO19" s="169">
        <v>0</v>
      </c>
      <c r="ADP19" s="170">
        <v>0</v>
      </c>
      <c r="ADQ19" s="170">
        <v>0</v>
      </c>
      <c r="ADR19" s="170">
        <v>0</v>
      </c>
      <c r="ADS19" s="170">
        <v>0</v>
      </c>
      <c r="ADT19" s="170">
        <v>0</v>
      </c>
      <c r="ADU19" s="170">
        <v>0</v>
      </c>
      <c r="ADV19" s="183">
        <v>0</v>
      </c>
      <c r="ADW19" s="170">
        <v>0</v>
      </c>
      <c r="ADX19" s="170">
        <v>0</v>
      </c>
      <c r="ADY19" s="170">
        <v>0</v>
      </c>
      <c r="ADZ19" s="170">
        <v>0</v>
      </c>
      <c r="AEA19" s="183">
        <v>0</v>
      </c>
      <c r="AEB19" s="183">
        <v>0</v>
      </c>
      <c r="AEC19" s="183">
        <v>0</v>
      </c>
      <c r="AED19" s="183">
        <v>0</v>
      </c>
      <c r="AEE19" s="183">
        <v>0</v>
      </c>
      <c r="AEF19" s="170">
        <v>0</v>
      </c>
      <c r="AEG19" s="170">
        <v>0</v>
      </c>
      <c r="AEH19" s="170">
        <v>0</v>
      </c>
      <c r="AEI19" s="171">
        <v>0</v>
      </c>
      <c r="AEK19" s="169">
        <v>0</v>
      </c>
      <c r="AEL19" s="170">
        <v>0</v>
      </c>
      <c r="AEM19" s="170">
        <v>0</v>
      </c>
      <c r="AEN19" s="170">
        <v>0</v>
      </c>
      <c r="AEO19" s="170">
        <v>0</v>
      </c>
      <c r="AEP19" s="170">
        <v>0</v>
      </c>
      <c r="AEQ19" s="170">
        <v>0</v>
      </c>
      <c r="AER19" s="183">
        <v>0</v>
      </c>
      <c r="AES19" s="183">
        <v>0</v>
      </c>
      <c r="AET19" s="183">
        <v>0</v>
      </c>
      <c r="AEU19" s="183">
        <v>0</v>
      </c>
      <c r="AEV19" s="183">
        <v>0</v>
      </c>
      <c r="AEW19" s="183">
        <v>0</v>
      </c>
      <c r="AEX19" s="183">
        <v>0</v>
      </c>
      <c r="AEY19" s="183">
        <v>0</v>
      </c>
      <c r="AEZ19" s="183">
        <v>0</v>
      </c>
      <c r="AFA19" s="183">
        <v>0</v>
      </c>
      <c r="AFB19" s="183">
        <v>0</v>
      </c>
      <c r="AFC19" s="183">
        <v>0</v>
      </c>
      <c r="AFD19" s="186">
        <v>0</v>
      </c>
      <c r="AFE19" s="188">
        <v>0</v>
      </c>
      <c r="AFG19" s="169">
        <v>0</v>
      </c>
      <c r="AFH19" s="170">
        <v>0</v>
      </c>
      <c r="AFI19" s="170">
        <v>0</v>
      </c>
      <c r="AFJ19" s="170">
        <v>0</v>
      </c>
      <c r="AFK19" s="170">
        <v>0</v>
      </c>
      <c r="AFL19" s="170">
        <v>0</v>
      </c>
      <c r="AFM19" s="170">
        <v>0</v>
      </c>
      <c r="AFN19" s="170">
        <v>0</v>
      </c>
      <c r="AFO19" s="170">
        <v>0</v>
      </c>
      <c r="AFP19" s="170">
        <v>0</v>
      </c>
      <c r="AFQ19" s="170">
        <v>0</v>
      </c>
      <c r="AFR19" s="170">
        <v>0</v>
      </c>
      <c r="AFS19" s="183">
        <v>0</v>
      </c>
      <c r="AFT19" s="183">
        <v>0</v>
      </c>
      <c r="AFU19" s="183">
        <v>0</v>
      </c>
      <c r="AFV19" s="183">
        <v>0</v>
      </c>
      <c r="AFW19" s="183">
        <v>0</v>
      </c>
      <c r="AFX19" s="170">
        <v>0</v>
      </c>
      <c r="AFY19" s="170">
        <v>0</v>
      </c>
      <c r="AFZ19" s="170">
        <v>0</v>
      </c>
      <c r="AGA19" s="187">
        <v>0</v>
      </c>
      <c r="AGC19" s="169">
        <v>0</v>
      </c>
      <c r="AGD19" s="170">
        <v>0</v>
      </c>
      <c r="AGE19" s="170">
        <v>0</v>
      </c>
      <c r="AGF19" s="170">
        <v>0</v>
      </c>
      <c r="AGG19" s="170">
        <v>0</v>
      </c>
      <c r="AGH19" s="170">
        <v>0</v>
      </c>
      <c r="AGI19" s="170">
        <v>0</v>
      </c>
      <c r="AGJ19" s="170">
        <v>0</v>
      </c>
      <c r="AGK19" s="170">
        <v>0</v>
      </c>
      <c r="AGL19" s="170">
        <v>0</v>
      </c>
      <c r="AGM19" s="170">
        <v>0</v>
      </c>
      <c r="AGN19" s="170">
        <v>0</v>
      </c>
      <c r="AGO19" s="183">
        <v>0</v>
      </c>
      <c r="AGP19" s="183">
        <v>0</v>
      </c>
      <c r="AGQ19" s="183">
        <v>0</v>
      </c>
      <c r="AGR19" s="183">
        <v>0</v>
      </c>
      <c r="AGS19" s="183">
        <v>0</v>
      </c>
      <c r="AGT19" s="170">
        <v>0</v>
      </c>
      <c r="AGU19" s="170">
        <v>0</v>
      </c>
      <c r="AGV19" s="170">
        <v>0</v>
      </c>
      <c r="AGW19" s="187">
        <v>0</v>
      </c>
      <c r="AGY19" s="169">
        <v>0</v>
      </c>
      <c r="AGZ19" s="170">
        <v>0</v>
      </c>
      <c r="AHA19" s="170">
        <v>0</v>
      </c>
      <c r="AHB19" s="170">
        <v>0</v>
      </c>
      <c r="AHC19" s="170">
        <v>0</v>
      </c>
      <c r="AHD19" s="170">
        <v>0</v>
      </c>
      <c r="AHE19" s="170">
        <v>0</v>
      </c>
      <c r="AHF19" s="170">
        <v>0</v>
      </c>
      <c r="AHG19" s="170">
        <v>0</v>
      </c>
      <c r="AHH19" s="170">
        <v>0</v>
      </c>
      <c r="AHI19" s="170">
        <v>0</v>
      </c>
      <c r="AHJ19" s="170">
        <v>0</v>
      </c>
      <c r="AHK19" s="183">
        <v>0</v>
      </c>
      <c r="AHL19" s="183">
        <v>0</v>
      </c>
      <c r="AHM19" s="183">
        <v>0</v>
      </c>
      <c r="AHN19" s="183">
        <v>0</v>
      </c>
      <c r="AHO19" s="183">
        <v>0</v>
      </c>
      <c r="AHP19" s="170">
        <v>0</v>
      </c>
      <c r="AHQ19" s="170">
        <v>0</v>
      </c>
      <c r="AHR19" s="170">
        <v>0</v>
      </c>
      <c r="AHS19" s="187">
        <v>0</v>
      </c>
      <c r="AHU19" s="169">
        <v>0</v>
      </c>
      <c r="AHV19" s="170">
        <v>0</v>
      </c>
      <c r="AHW19" s="170">
        <v>0</v>
      </c>
      <c r="AHX19" s="170">
        <v>0</v>
      </c>
      <c r="AHY19" s="170">
        <v>0</v>
      </c>
      <c r="AHZ19" s="170">
        <v>0</v>
      </c>
      <c r="AIA19" s="170">
        <v>0</v>
      </c>
      <c r="AIB19" s="170">
        <v>0</v>
      </c>
      <c r="AIC19" s="170">
        <v>0</v>
      </c>
      <c r="AID19" s="170">
        <v>0</v>
      </c>
      <c r="AIE19" s="170">
        <v>0</v>
      </c>
      <c r="AIF19" s="170">
        <v>0</v>
      </c>
      <c r="AIG19" s="183">
        <v>0</v>
      </c>
      <c r="AIH19" s="183">
        <v>0</v>
      </c>
      <c r="AII19" s="183">
        <v>0</v>
      </c>
      <c r="AIJ19" s="183">
        <v>0</v>
      </c>
      <c r="AIK19" s="183">
        <v>0</v>
      </c>
      <c r="AIL19" s="170">
        <v>0</v>
      </c>
      <c r="AIM19" s="170">
        <v>0</v>
      </c>
      <c r="AIN19" s="170">
        <v>0</v>
      </c>
      <c r="AIO19" s="187">
        <v>0</v>
      </c>
      <c r="AIQ19" s="169">
        <v>0</v>
      </c>
      <c r="AIR19" s="170">
        <v>0</v>
      </c>
      <c r="AIS19" s="170">
        <v>0</v>
      </c>
      <c r="AIT19" s="170">
        <v>0</v>
      </c>
      <c r="AIU19" s="170">
        <v>0</v>
      </c>
      <c r="AIV19" s="170">
        <v>0</v>
      </c>
      <c r="AIW19" s="170">
        <v>0</v>
      </c>
      <c r="AIX19" s="170">
        <v>0</v>
      </c>
      <c r="AIY19" s="170">
        <v>0</v>
      </c>
      <c r="AIZ19" s="170">
        <v>0</v>
      </c>
      <c r="AJA19" s="170">
        <v>0</v>
      </c>
      <c r="AJB19" s="170">
        <v>0</v>
      </c>
      <c r="AJC19" s="183">
        <v>0</v>
      </c>
      <c r="AJD19" s="183">
        <v>0</v>
      </c>
      <c r="AJE19" s="183">
        <v>0</v>
      </c>
      <c r="AJF19" s="183">
        <v>0</v>
      </c>
      <c r="AJG19" s="183">
        <v>0</v>
      </c>
      <c r="AJH19" s="170">
        <v>0</v>
      </c>
      <c r="AJI19" s="170">
        <v>0</v>
      </c>
      <c r="AJJ19" s="170">
        <v>0</v>
      </c>
      <c r="AJK19" s="187">
        <v>0</v>
      </c>
      <c r="AJM19" s="169">
        <v>0</v>
      </c>
      <c r="AJN19" s="170">
        <v>0</v>
      </c>
      <c r="AJO19" s="170">
        <v>0</v>
      </c>
      <c r="AJP19" s="170">
        <v>0</v>
      </c>
      <c r="AJQ19" s="170">
        <v>0</v>
      </c>
      <c r="AJR19" s="170">
        <v>0</v>
      </c>
      <c r="AJS19" s="170">
        <v>0</v>
      </c>
      <c r="AJT19" s="170">
        <v>0</v>
      </c>
      <c r="AJU19" s="170">
        <v>0</v>
      </c>
      <c r="AJV19" s="170">
        <v>0</v>
      </c>
      <c r="AJW19" s="170">
        <v>0</v>
      </c>
      <c r="AJX19" s="170">
        <v>0</v>
      </c>
      <c r="AJY19" s="183">
        <v>0</v>
      </c>
      <c r="AJZ19" s="183">
        <v>0</v>
      </c>
      <c r="AKA19" s="183">
        <v>0</v>
      </c>
      <c r="AKB19" s="183">
        <v>0</v>
      </c>
      <c r="AKC19" s="183">
        <v>0</v>
      </c>
      <c r="AKD19" s="170">
        <v>0</v>
      </c>
      <c r="AKE19" s="170">
        <v>0</v>
      </c>
      <c r="AKF19" s="170">
        <v>0</v>
      </c>
      <c r="AKG19" s="187">
        <v>0</v>
      </c>
      <c r="AKI19" s="169">
        <v>0</v>
      </c>
      <c r="AKJ19" s="170">
        <v>0</v>
      </c>
      <c r="AKK19" s="170">
        <v>0</v>
      </c>
      <c r="AKL19" s="170">
        <v>0</v>
      </c>
      <c r="AKM19" s="170">
        <v>0</v>
      </c>
      <c r="AKN19" s="170">
        <v>0</v>
      </c>
      <c r="AKO19" s="170">
        <v>0</v>
      </c>
      <c r="AKP19" s="170">
        <v>0</v>
      </c>
      <c r="AKQ19" s="170">
        <v>0</v>
      </c>
      <c r="AKR19" s="170">
        <v>0</v>
      </c>
      <c r="AKS19" s="170">
        <v>0</v>
      </c>
      <c r="AKT19" s="170">
        <v>0</v>
      </c>
      <c r="AKU19" s="170">
        <v>0</v>
      </c>
      <c r="AKV19" s="170">
        <v>50</v>
      </c>
      <c r="AKW19" s="170">
        <v>15</v>
      </c>
      <c r="AKX19" s="170">
        <v>0</v>
      </c>
      <c r="AKY19" s="183">
        <v>0</v>
      </c>
      <c r="AKZ19" s="170">
        <v>0</v>
      </c>
      <c r="ALA19" s="170">
        <v>0</v>
      </c>
      <c r="ALB19" s="170">
        <v>0</v>
      </c>
      <c r="ALC19" s="187">
        <v>0</v>
      </c>
      <c r="ALE19" s="169">
        <v>0</v>
      </c>
      <c r="ALF19" s="170">
        <v>0</v>
      </c>
      <c r="ALG19" s="170">
        <v>0</v>
      </c>
      <c r="ALH19" s="170">
        <v>0</v>
      </c>
      <c r="ALI19" s="170">
        <v>0</v>
      </c>
      <c r="ALJ19" s="170">
        <v>0</v>
      </c>
      <c r="ALK19" s="170">
        <v>0</v>
      </c>
      <c r="ALL19" s="170">
        <v>0</v>
      </c>
      <c r="ALM19" s="170">
        <v>0</v>
      </c>
      <c r="ALN19" s="170">
        <v>0</v>
      </c>
      <c r="ALO19" s="170">
        <v>0</v>
      </c>
      <c r="ALP19" s="170">
        <v>0</v>
      </c>
      <c r="ALQ19" s="170">
        <v>0</v>
      </c>
      <c r="ALR19" s="170">
        <v>0</v>
      </c>
      <c r="ALS19" s="170">
        <v>0</v>
      </c>
      <c r="ALT19" s="170">
        <v>0</v>
      </c>
      <c r="ALU19" s="183">
        <v>0</v>
      </c>
      <c r="ALV19" s="170">
        <v>0</v>
      </c>
      <c r="ALW19" s="170">
        <v>0</v>
      </c>
      <c r="ALX19" s="170">
        <v>0</v>
      </c>
      <c r="ALY19" s="187">
        <v>0</v>
      </c>
      <c r="AMA19" s="169">
        <v>0</v>
      </c>
      <c r="AMB19" s="170">
        <v>0</v>
      </c>
      <c r="AMC19" s="170">
        <v>0</v>
      </c>
      <c r="AMD19" s="170">
        <v>0</v>
      </c>
      <c r="AME19" s="170">
        <v>0</v>
      </c>
      <c r="AMF19" s="170">
        <v>0</v>
      </c>
      <c r="AMG19" s="170">
        <v>0</v>
      </c>
      <c r="AMH19" s="170">
        <v>0</v>
      </c>
      <c r="AMI19" s="170">
        <v>0</v>
      </c>
      <c r="AMJ19" s="170">
        <v>0</v>
      </c>
      <c r="AMK19" s="170">
        <v>0</v>
      </c>
      <c r="AML19" s="170">
        <v>0</v>
      </c>
      <c r="AMM19" s="170">
        <v>0</v>
      </c>
      <c r="AMN19" s="170">
        <v>30</v>
      </c>
      <c r="AMO19" s="170">
        <v>30</v>
      </c>
      <c r="AMP19" s="170">
        <v>0</v>
      </c>
      <c r="AMQ19" s="170">
        <v>0</v>
      </c>
      <c r="AMR19" s="170">
        <v>0</v>
      </c>
      <c r="AMS19" s="170">
        <v>0</v>
      </c>
      <c r="AMT19" s="170">
        <v>0</v>
      </c>
      <c r="AMU19" s="187">
        <v>0</v>
      </c>
      <c r="AMW19" s="169">
        <v>0</v>
      </c>
      <c r="AMX19" s="170">
        <v>0</v>
      </c>
      <c r="AMY19" s="170">
        <v>0</v>
      </c>
      <c r="AMZ19" s="170">
        <v>0</v>
      </c>
      <c r="ANA19" s="170">
        <v>0</v>
      </c>
      <c r="ANB19" s="170">
        <v>0</v>
      </c>
      <c r="ANC19" s="170">
        <v>0</v>
      </c>
      <c r="AND19" s="170">
        <v>0</v>
      </c>
      <c r="ANE19" s="170">
        <v>0</v>
      </c>
      <c r="ANF19" s="170">
        <v>0</v>
      </c>
      <c r="ANG19" s="170">
        <v>0</v>
      </c>
      <c r="ANH19" s="170">
        <v>0</v>
      </c>
      <c r="ANI19" s="170">
        <v>0</v>
      </c>
      <c r="ANJ19" s="170">
        <v>30</v>
      </c>
      <c r="ANK19" s="170">
        <v>20</v>
      </c>
      <c r="ANL19" s="170">
        <v>0</v>
      </c>
      <c r="ANM19" s="183">
        <v>0</v>
      </c>
      <c r="ANN19" s="170">
        <v>0</v>
      </c>
      <c r="ANO19" s="170">
        <v>0</v>
      </c>
      <c r="ANP19" s="170">
        <v>0</v>
      </c>
      <c r="ANQ19" s="187">
        <v>0</v>
      </c>
      <c r="ANS19" s="169">
        <v>0</v>
      </c>
      <c r="ANT19" s="170">
        <v>0</v>
      </c>
      <c r="ANU19" s="170">
        <v>0</v>
      </c>
      <c r="ANV19" s="170">
        <v>0</v>
      </c>
      <c r="ANW19" s="170">
        <v>0</v>
      </c>
      <c r="ANX19" s="170">
        <v>0</v>
      </c>
      <c r="ANY19" s="170">
        <v>0</v>
      </c>
      <c r="ANZ19" s="170">
        <v>0</v>
      </c>
      <c r="AOA19" s="170">
        <v>0</v>
      </c>
      <c r="AOB19" s="170">
        <v>0</v>
      </c>
      <c r="AOC19" s="170">
        <v>0</v>
      </c>
      <c r="AOD19" s="170">
        <v>0</v>
      </c>
      <c r="AOE19" s="183">
        <v>0</v>
      </c>
      <c r="AOF19" s="183">
        <v>0</v>
      </c>
      <c r="AOG19" s="183">
        <v>0</v>
      </c>
      <c r="AOH19" s="183">
        <v>0</v>
      </c>
      <c r="AOI19" s="183">
        <v>0</v>
      </c>
      <c r="AOJ19" s="170">
        <v>0</v>
      </c>
      <c r="AOK19" s="170">
        <v>0</v>
      </c>
      <c r="AOL19" s="170">
        <v>0</v>
      </c>
      <c r="AOM19" s="187">
        <v>0</v>
      </c>
      <c r="AOO19" s="169">
        <v>0</v>
      </c>
      <c r="AOP19" s="170">
        <v>0</v>
      </c>
      <c r="AOQ19" s="170">
        <v>0</v>
      </c>
      <c r="AOR19" s="170">
        <v>0</v>
      </c>
      <c r="AOS19" s="170">
        <v>0</v>
      </c>
      <c r="AOT19" s="170">
        <v>0</v>
      </c>
      <c r="AOU19" s="170">
        <v>0</v>
      </c>
      <c r="AOV19" s="170">
        <v>0</v>
      </c>
      <c r="AOW19" s="170">
        <v>0</v>
      </c>
      <c r="AOX19" s="170">
        <v>0</v>
      </c>
      <c r="AOY19" s="170">
        <v>0</v>
      </c>
      <c r="AOZ19" s="170">
        <v>0</v>
      </c>
      <c r="APA19" s="183">
        <v>0</v>
      </c>
      <c r="APB19" s="183">
        <v>0</v>
      </c>
      <c r="APC19" s="183">
        <v>0</v>
      </c>
      <c r="APD19" s="183">
        <v>0</v>
      </c>
      <c r="APE19" s="183">
        <v>0</v>
      </c>
      <c r="APF19" s="170">
        <v>0</v>
      </c>
      <c r="APG19" s="170">
        <v>0</v>
      </c>
      <c r="APH19" s="170">
        <v>0</v>
      </c>
      <c r="API19" s="187">
        <v>0</v>
      </c>
    </row>
    <row r="20" spans="1:1101" s="139" customFormat="1">
      <c r="A20" s="174" t="s">
        <v>898</v>
      </c>
      <c r="B20" s="189" t="s">
        <v>899</v>
      </c>
      <c r="C20" s="176">
        <v>0</v>
      </c>
      <c r="D20" s="177">
        <v>1</v>
      </c>
      <c r="E20" s="177">
        <v>0</v>
      </c>
      <c r="F20" s="177">
        <v>1</v>
      </c>
      <c r="G20" s="190">
        <v>0</v>
      </c>
      <c r="H20" s="177">
        <v>0</v>
      </c>
      <c r="I20" s="177">
        <v>0.5</v>
      </c>
      <c r="J20" s="177">
        <v>0.5</v>
      </c>
      <c r="K20" s="184">
        <v>0</v>
      </c>
      <c r="L20" s="184">
        <v>0</v>
      </c>
      <c r="M20" s="184">
        <v>0</v>
      </c>
      <c r="N20" s="184">
        <v>0</v>
      </c>
      <c r="O20" s="184">
        <v>0</v>
      </c>
      <c r="P20" s="184">
        <v>0</v>
      </c>
      <c r="Q20" s="184">
        <v>0</v>
      </c>
      <c r="R20" s="184">
        <v>0</v>
      </c>
      <c r="S20" s="184">
        <v>0</v>
      </c>
      <c r="T20" s="184">
        <v>0</v>
      </c>
      <c r="U20" s="184">
        <v>0</v>
      </c>
      <c r="V20" s="184">
        <v>0</v>
      </c>
      <c r="W20" s="191">
        <v>0</v>
      </c>
      <c r="X20" s="34"/>
      <c r="Y20" s="176">
        <v>0</v>
      </c>
      <c r="Z20" s="177">
        <v>0.4</v>
      </c>
      <c r="AA20" s="177">
        <v>0</v>
      </c>
      <c r="AB20" s="177">
        <v>1</v>
      </c>
      <c r="AC20" s="177">
        <v>0.4</v>
      </c>
      <c r="AD20" s="184">
        <v>0</v>
      </c>
      <c r="AE20" s="184">
        <v>0</v>
      </c>
      <c r="AF20" s="177">
        <v>1</v>
      </c>
      <c r="AG20" s="184">
        <v>0</v>
      </c>
      <c r="AH20" s="184">
        <v>0</v>
      </c>
      <c r="AI20" s="184">
        <v>0</v>
      </c>
      <c r="AJ20" s="184">
        <v>0</v>
      </c>
      <c r="AK20" s="184">
        <v>0</v>
      </c>
      <c r="AL20" s="184">
        <v>0</v>
      </c>
      <c r="AM20" s="184">
        <v>0</v>
      </c>
      <c r="AN20" s="184">
        <v>0</v>
      </c>
      <c r="AO20" s="184">
        <v>0</v>
      </c>
      <c r="AP20" s="184">
        <v>0</v>
      </c>
      <c r="AQ20" s="184">
        <v>0</v>
      </c>
      <c r="AR20" s="184">
        <v>0</v>
      </c>
      <c r="AS20" s="191">
        <v>0</v>
      </c>
      <c r="AT20" s="34"/>
      <c r="AU20" s="176">
        <v>0</v>
      </c>
      <c r="AV20" s="177">
        <v>0.5</v>
      </c>
      <c r="AW20" s="177">
        <v>0</v>
      </c>
      <c r="AX20" s="177">
        <v>1</v>
      </c>
      <c r="AY20" s="177">
        <v>0.5</v>
      </c>
      <c r="AZ20" s="184">
        <v>0</v>
      </c>
      <c r="BA20" s="177">
        <v>0.4</v>
      </c>
      <c r="BB20" s="177">
        <v>0.4</v>
      </c>
      <c r="BC20" s="184">
        <v>0</v>
      </c>
      <c r="BD20" s="184">
        <v>0</v>
      </c>
      <c r="BE20" s="184">
        <v>0</v>
      </c>
      <c r="BF20" s="184">
        <v>0</v>
      </c>
      <c r="BG20" s="184">
        <v>0</v>
      </c>
      <c r="BH20" s="184">
        <v>0</v>
      </c>
      <c r="BI20" s="184">
        <v>0</v>
      </c>
      <c r="BJ20" s="184">
        <v>0</v>
      </c>
      <c r="BK20" s="184">
        <v>0</v>
      </c>
      <c r="BL20" s="184">
        <v>0</v>
      </c>
      <c r="BM20" s="184">
        <v>0</v>
      </c>
      <c r="BN20" s="184">
        <v>0</v>
      </c>
      <c r="BO20" s="191">
        <v>0</v>
      </c>
      <c r="BP20" s="34"/>
      <c r="BQ20" s="176">
        <v>0</v>
      </c>
      <c r="BR20" s="177">
        <v>0.5</v>
      </c>
      <c r="BS20" s="177">
        <v>0</v>
      </c>
      <c r="BT20" s="177">
        <v>1</v>
      </c>
      <c r="BU20" s="177">
        <v>0.5</v>
      </c>
      <c r="BV20" s="184">
        <v>0</v>
      </c>
      <c r="BW20" s="177">
        <v>0.4</v>
      </c>
      <c r="BX20" s="177">
        <v>0.4</v>
      </c>
      <c r="BY20" s="184">
        <v>0</v>
      </c>
      <c r="BZ20" s="184">
        <v>0</v>
      </c>
      <c r="CA20" s="184">
        <v>0</v>
      </c>
      <c r="CB20" s="184">
        <v>0</v>
      </c>
      <c r="CC20" s="184">
        <v>0</v>
      </c>
      <c r="CD20" s="184">
        <v>0</v>
      </c>
      <c r="CE20" s="184">
        <v>0</v>
      </c>
      <c r="CF20" s="184">
        <v>0</v>
      </c>
      <c r="CG20" s="184">
        <v>0</v>
      </c>
      <c r="CH20" s="184">
        <v>0</v>
      </c>
      <c r="CI20" s="184">
        <v>0</v>
      </c>
      <c r="CJ20" s="184">
        <v>0</v>
      </c>
      <c r="CK20" s="191">
        <v>0</v>
      </c>
      <c r="CL20" s="34"/>
      <c r="CM20" s="176">
        <v>0</v>
      </c>
      <c r="CN20" s="177">
        <v>0</v>
      </c>
      <c r="CO20" s="177">
        <v>0</v>
      </c>
      <c r="CP20" s="177">
        <v>1</v>
      </c>
      <c r="CQ20" s="190">
        <v>0</v>
      </c>
      <c r="CR20" s="190">
        <v>0</v>
      </c>
      <c r="CS20" s="177">
        <v>0.5</v>
      </c>
      <c r="CT20" s="177">
        <v>0.5</v>
      </c>
      <c r="CU20" s="184">
        <v>0</v>
      </c>
      <c r="CV20" s="184">
        <v>0</v>
      </c>
      <c r="CW20" s="184">
        <v>0</v>
      </c>
      <c r="CX20" s="184">
        <v>0</v>
      </c>
      <c r="CY20" s="184">
        <v>0</v>
      </c>
      <c r="CZ20" s="184">
        <v>0</v>
      </c>
      <c r="DA20" s="184">
        <v>0</v>
      </c>
      <c r="DB20" s="184">
        <v>0</v>
      </c>
      <c r="DC20" s="184">
        <v>0</v>
      </c>
      <c r="DD20" s="184">
        <v>0</v>
      </c>
      <c r="DE20" s="184">
        <v>0</v>
      </c>
      <c r="DF20" s="184">
        <v>0</v>
      </c>
      <c r="DG20" s="191">
        <v>0</v>
      </c>
      <c r="DH20" s="34"/>
      <c r="DI20" s="176">
        <v>0</v>
      </c>
      <c r="DJ20" s="177">
        <v>1</v>
      </c>
      <c r="DK20" s="177">
        <v>0</v>
      </c>
      <c r="DL20" s="177">
        <v>1</v>
      </c>
      <c r="DM20" s="177">
        <v>0.5</v>
      </c>
      <c r="DN20" s="190">
        <v>0</v>
      </c>
      <c r="DO20" s="177">
        <v>0.5</v>
      </c>
      <c r="DP20" s="177">
        <v>0.5</v>
      </c>
      <c r="DQ20" s="184">
        <v>0</v>
      </c>
      <c r="DR20" s="184">
        <v>0</v>
      </c>
      <c r="DS20" s="184">
        <v>0</v>
      </c>
      <c r="DT20" s="184">
        <v>0</v>
      </c>
      <c r="DU20" s="184">
        <v>0</v>
      </c>
      <c r="DV20" s="184">
        <v>0</v>
      </c>
      <c r="DW20" s="184">
        <v>0</v>
      </c>
      <c r="DX20" s="184">
        <v>0</v>
      </c>
      <c r="DY20" s="184">
        <v>0</v>
      </c>
      <c r="DZ20" s="184">
        <v>0</v>
      </c>
      <c r="EA20" s="184">
        <v>0</v>
      </c>
      <c r="EB20" s="184">
        <v>0</v>
      </c>
      <c r="EC20" s="191">
        <v>0</v>
      </c>
      <c r="EE20" s="176">
        <v>0</v>
      </c>
      <c r="EF20" s="177">
        <v>1</v>
      </c>
      <c r="EG20" s="177">
        <v>0</v>
      </c>
      <c r="EH20" s="177">
        <v>1</v>
      </c>
      <c r="EI20" s="177">
        <v>0</v>
      </c>
      <c r="EJ20" s="177">
        <v>0</v>
      </c>
      <c r="EK20" s="177">
        <v>1</v>
      </c>
      <c r="EL20" s="190">
        <v>0</v>
      </c>
      <c r="EM20" s="190">
        <v>0</v>
      </c>
      <c r="EN20" s="177">
        <v>0</v>
      </c>
      <c r="EO20" s="184">
        <v>0</v>
      </c>
      <c r="EP20" s="184">
        <v>0</v>
      </c>
      <c r="EQ20" s="184">
        <v>0</v>
      </c>
      <c r="ER20" s="184">
        <v>0</v>
      </c>
      <c r="ES20" s="184">
        <v>0</v>
      </c>
      <c r="ET20" s="184">
        <v>0</v>
      </c>
      <c r="EU20" s="184">
        <v>0</v>
      </c>
      <c r="EV20" s="184">
        <v>0</v>
      </c>
      <c r="EW20" s="184">
        <v>0</v>
      </c>
      <c r="EX20" s="184">
        <v>0</v>
      </c>
      <c r="EY20" s="191">
        <v>0</v>
      </c>
      <c r="EZ20" s="34"/>
      <c r="FA20" s="176">
        <v>0</v>
      </c>
      <c r="FB20" s="177">
        <v>0</v>
      </c>
      <c r="FC20" s="177">
        <v>0</v>
      </c>
      <c r="FD20" s="177">
        <v>0.8</v>
      </c>
      <c r="FE20" s="177">
        <v>0</v>
      </c>
      <c r="FF20" s="177">
        <v>0</v>
      </c>
      <c r="FG20" s="177">
        <v>0</v>
      </c>
      <c r="FH20" s="177">
        <v>0</v>
      </c>
      <c r="FI20" s="177">
        <v>0</v>
      </c>
      <c r="FJ20" s="177">
        <v>0</v>
      </c>
      <c r="FK20" s="177">
        <v>0</v>
      </c>
      <c r="FL20" s="184">
        <v>0</v>
      </c>
      <c r="FM20" s="184">
        <v>0</v>
      </c>
      <c r="FN20" s="184">
        <v>0</v>
      </c>
      <c r="FO20" s="184">
        <v>0</v>
      </c>
      <c r="FP20" s="184">
        <v>0</v>
      </c>
      <c r="FQ20" s="184">
        <v>0</v>
      </c>
      <c r="FR20" s="184">
        <v>0</v>
      </c>
      <c r="FS20" s="184">
        <v>0</v>
      </c>
      <c r="FT20" s="184">
        <v>0</v>
      </c>
      <c r="FU20" s="191">
        <v>0</v>
      </c>
      <c r="FV20" s="179"/>
      <c r="FW20" s="176">
        <v>0</v>
      </c>
      <c r="FX20" s="177">
        <v>0.1</v>
      </c>
      <c r="FY20" s="177">
        <v>0</v>
      </c>
      <c r="FZ20" s="177">
        <v>1</v>
      </c>
      <c r="GA20" s="177">
        <v>0.1</v>
      </c>
      <c r="GB20" s="177">
        <v>0</v>
      </c>
      <c r="GC20" s="184">
        <v>0</v>
      </c>
      <c r="GD20" s="184">
        <v>0</v>
      </c>
      <c r="GE20" s="184">
        <v>0</v>
      </c>
      <c r="GF20" s="184">
        <v>0</v>
      </c>
      <c r="GG20" s="184">
        <v>0</v>
      </c>
      <c r="GH20" s="184">
        <v>0</v>
      </c>
      <c r="GI20" s="184">
        <v>0</v>
      </c>
      <c r="GJ20" s="184">
        <v>0</v>
      </c>
      <c r="GK20" s="184">
        <v>0</v>
      </c>
      <c r="GL20" s="184">
        <v>0</v>
      </c>
      <c r="GM20" s="184">
        <v>0</v>
      </c>
      <c r="GN20" s="184">
        <v>0</v>
      </c>
      <c r="GO20" s="184">
        <v>0</v>
      </c>
      <c r="GP20" s="184">
        <v>0</v>
      </c>
      <c r="GQ20" s="191">
        <v>0</v>
      </c>
      <c r="GR20" s="34"/>
      <c r="GS20" s="176">
        <v>0</v>
      </c>
      <c r="GT20" s="177">
        <v>0.1</v>
      </c>
      <c r="GU20" s="177">
        <v>0</v>
      </c>
      <c r="GV20" s="177">
        <v>1</v>
      </c>
      <c r="GW20" s="177">
        <v>0.1</v>
      </c>
      <c r="GX20" s="177">
        <v>0</v>
      </c>
      <c r="GY20" s="184">
        <v>0</v>
      </c>
      <c r="GZ20" s="184">
        <v>0</v>
      </c>
      <c r="HA20" s="184">
        <v>0</v>
      </c>
      <c r="HB20" s="184">
        <v>0</v>
      </c>
      <c r="HC20" s="184">
        <v>0</v>
      </c>
      <c r="HD20" s="184">
        <v>0</v>
      </c>
      <c r="HE20" s="184">
        <v>0</v>
      </c>
      <c r="HF20" s="184">
        <v>0</v>
      </c>
      <c r="HG20" s="184">
        <v>0</v>
      </c>
      <c r="HH20" s="184">
        <v>0</v>
      </c>
      <c r="HI20" s="184">
        <v>0</v>
      </c>
      <c r="HJ20" s="184">
        <v>0</v>
      </c>
      <c r="HK20" s="184">
        <v>0</v>
      </c>
      <c r="HL20" s="184">
        <v>0</v>
      </c>
      <c r="HM20" s="191">
        <v>0</v>
      </c>
      <c r="HN20" s="34"/>
      <c r="HO20" s="176">
        <v>0</v>
      </c>
      <c r="HP20" s="177">
        <v>0</v>
      </c>
      <c r="HQ20" s="177">
        <v>0</v>
      </c>
      <c r="HR20" s="177">
        <v>0.1</v>
      </c>
      <c r="HS20" s="177">
        <v>0</v>
      </c>
      <c r="HT20" s="177">
        <v>0</v>
      </c>
      <c r="HU20" s="177">
        <v>0</v>
      </c>
      <c r="HV20" s="177">
        <v>1</v>
      </c>
      <c r="HW20" s="177">
        <v>0</v>
      </c>
      <c r="HX20" s="177">
        <v>0</v>
      </c>
      <c r="HY20" s="177">
        <v>0</v>
      </c>
      <c r="HZ20" s="184">
        <v>0</v>
      </c>
      <c r="IA20" s="184">
        <v>0</v>
      </c>
      <c r="IB20" s="184">
        <v>0</v>
      </c>
      <c r="IC20" s="184">
        <v>0</v>
      </c>
      <c r="ID20" s="184">
        <v>0</v>
      </c>
      <c r="IE20" s="184">
        <v>0</v>
      </c>
      <c r="IF20" s="177">
        <v>0</v>
      </c>
      <c r="IG20" s="177">
        <v>0</v>
      </c>
      <c r="IH20" s="177">
        <v>0</v>
      </c>
      <c r="II20" s="191">
        <v>0</v>
      </c>
      <c r="IJ20" s="34"/>
      <c r="IK20" s="176">
        <v>0</v>
      </c>
      <c r="IL20" s="177">
        <v>0.2</v>
      </c>
      <c r="IM20" s="177">
        <v>0</v>
      </c>
      <c r="IN20" s="177">
        <v>0.5</v>
      </c>
      <c r="IO20" s="177">
        <v>0.3</v>
      </c>
      <c r="IP20" s="177">
        <v>0.1</v>
      </c>
      <c r="IQ20" s="177">
        <v>0</v>
      </c>
      <c r="IR20" s="177">
        <v>0.5</v>
      </c>
      <c r="IS20" s="177">
        <v>0</v>
      </c>
      <c r="IT20" s="177">
        <v>0</v>
      </c>
      <c r="IU20" s="177">
        <v>0</v>
      </c>
      <c r="IV20" s="184">
        <v>0</v>
      </c>
      <c r="IW20" s="184">
        <v>0</v>
      </c>
      <c r="IX20" s="184">
        <v>0</v>
      </c>
      <c r="IY20" s="184">
        <v>0</v>
      </c>
      <c r="IZ20" s="184">
        <v>0</v>
      </c>
      <c r="JA20" s="184">
        <v>0</v>
      </c>
      <c r="JB20" s="177">
        <v>0</v>
      </c>
      <c r="JC20" s="177">
        <v>0</v>
      </c>
      <c r="JD20" s="177">
        <v>0</v>
      </c>
      <c r="JE20" s="191">
        <v>0</v>
      </c>
      <c r="JG20" s="176">
        <v>0</v>
      </c>
      <c r="JH20" s="177">
        <v>0</v>
      </c>
      <c r="JI20" s="177">
        <v>0</v>
      </c>
      <c r="JJ20" s="177">
        <v>1</v>
      </c>
      <c r="JK20" s="177">
        <v>0</v>
      </c>
      <c r="JL20" s="177">
        <v>0</v>
      </c>
      <c r="JM20" s="177">
        <v>0</v>
      </c>
      <c r="JN20" s="177">
        <v>0</v>
      </c>
      <c r="JO20" s="177">
        <v>0</v>
      </c>
      <c r="JP20" s="177">
        <v>0</v>
      </c>
      <c r="JQ20" s="177">
        <v>0</v>
      </c>
      <c r="JR20" s="184">
        <v>0</v>
      </c>
      <c r="JS20" s="184">
        <v>0</v>
      </c>
      <c r="JT20" s="184">
        <v>0</v>
      </c>
      <c r="JU20" s="184">
        <v>0</v>
      </c>
      <c r="JV20" s="184">
        <v>0</v>
      </c>
      <c r="JW20" s="184">
        <v>0</v>
      </c>
      <c r="JX20" s="177">
        <v>0</v>
      </c>
      <c r="JY20" s="177">
        <v>0</v>
      </c>
      <c r="JZ20" s="177">
        <v>0</v>
      </c>
      <c r="KA20" s="191">
        <v>0</v>
      </c>
      <c r="KB20" s="34"/>
      <c r="KC20" s="176">
        <v>0</v>
      </c>
      <c r="KD20" s="177">
        <v>0.2</v>
      </c>
      <c r="KE20" s="177">
        <v>0</v>
      </c>
      <c r="KF20" s="177">
        <v>0.6</v>
      </c>
      <c r="KG20" s="177">
        <v>0.2</v>
      </c>
      <c r="KH20" s="177">
        <v>0</v>
      </c>
      <c r="KI20" s="177">
        <v>0</v>
      </c>
      <c r="KJ20" s="177">
        <v>0</v>
      </c>
      <c r="KK20" s="177">
        <v>0</v>
      </c>
      <c r="KL20" s="177">
        <v>0</v>
      </c>
      <c r="KM20" s="177">
        <v>0</v>
      </c>
      <c r="KN20" s="184">
        <v>0</v>
      </c>
      <c r="KO20" s="184">
        <v>0</v>
      </c>
      <c r="KP20" s="184">
        <v>0</v>
      </c>
      <c r="KQ20" s="184">
        <v>0</v>
      </c>
      <c r="KR20" s="184">
        <v>0</v>
      </c>
      <c r="KS20" s="184">
        <v>0</v>
      </c>
      <c r="KT20" s="177">
        <v>0</v>
      </c>
      <c r="KU20" s="177">
        <v>0</v>
      </c>
      <c r="KV20" s="177">
        <v>0</v>
      </c>
      <c r="KW20" s="191">
        <v>0</v>
      </c>
      <c r="KX20" s="34"/>
      <c r="KY20" s="176">
        <v>0</v>
      </c>
      <c r="KZ20" s="177">
        <v>0.4</v>
      </c>
      <c r="LA20" s="184">
        <v>0</v>
      </c>
      <c r="LB20" s="184">
        <v>1</v>
      </c>
      <c r="LC20" s="177">
        <v>0.6</v>
      </c>
      <c r="LD20" s="177">
        <v>0</v>
      </c>
      <c r="LE20" s="184">
        <v>0</v>
      </c>
      <c r="LF20" s="184">
        <v>0</v>
      </c>
      <c r="LG20" s="177">
        <v>0</v>
      </c>
      <c r="LH20" s="177">
        <v>0</v>
      </c>
      <c r="LI20" s="177">
        <v>0</v>
      </c>
      <c r="LJ20" s="184">
        <v>0</v>
      </c>
      <c r="LK20" s="184">
        <v>0</v>
      </c>
      <c r="LL20" s="184">
        <v>0</v>
      </c>
      <c r="LM20" s="184">
        <v>0</v>
      </c>
      <c r="LN20" s="184">
        <v>0</v>
      </c>
      <c r="LO20" s="184">
        <v>0</v>
      </c>
      <c r="LP20" s="177">
        <v>0</v>
      </c>
      <c r="LQ20" s="177">
        <v>0</v>
      </c>
      <c r="LR20" s="177">
        <v>0</v>
      </c>
      <c r="LS20" s="191">
        <v>0</v>
      </c>
      <c r="LT20" s="3"/>
      <c r="LU20" s="176">
        <v>0</v>
      </c>
      <c r="LV20" s="177">
        <v>0</v>
      </c>
      <c r="LW20" s="177">
        <v>0</v>
      </c>
      <c r="LX20" s="177">
        <v>0</v>
      </c>
      <c r="LY20" s="184">
        <v>0</v>
      </c>
      <c r="LZ20" s="177">
        <v>0</v>
      </c>
      <c r="MA20" s="177">
        <v>0</v>
      </c>
      <c r="MB20" s="184">
        <v>0</v>
      </c>
      <c r="MC20" s="184">
        <v>0</v>
      </c>
      <c r="MD20" s="184">
        <v>0</v>
      </c>
      <c r="ME20" s="184">
        <v>0</v>
      </c>
      <c r="MF20" s="184">
        <v>0</v>
      </c>
      <c r="MG20" s="184">
        <v>0</v>
      </c>
      <c r="MH20" s="184">
        <v>0</v>
      </c>
      <c r="MI20" s="184">
        <v>0</v>
      </c>
      <c r="MJ20" s="184">
        <v>0</v>
      </c>
      <c r="MK20" s="184">
        <v>0</v>
      </c>
      <c r="ML20" s="177">
        <v>0</v>
      </c>
      <c r="MM20" s="177">
        <v>0</v>
      </c>
      <c r="MN20" s="177">
        <v>0</v>
      </c>
      <c r="MO20" s="191">
        <v>0</v>
      </c>
      <c r="MP20" s="34"/>
      <c r="MQ20" s="176">
        <v>0</v>
      </c>
      <c r="MR20" s="177">
        <v>0</v>
      </c>
      <c r="MS20" s="177">
        <v>0</v>
      </c>
      <c r="MT20" s="177">
        <v>0</v>
      </c>
      <c r="MU20" s="177">
        <v>0</v>
      </c>
      <c r="MV20" s="177">
        <v>0</v>
      </c>
      <c r="MW20" s="177">
        <v>0</v>
      </c>
      <c r="MX20" s="184">
        <v>0</v>
      </c>
      <c r="MY20" s="184">
        <v>0</v>
      </c>
      <c r="MZ20" s="184">
        <v>0</v>
      </c>
      <c r="NA20" s="184">
        <v>0</v>
      </c>
      <c r="NB20" s="184">
        <v>0</v>
      </c>
      <c r="NC20" s="184">
        <v>0</v>
      </c>
      <c r="ND20" s="184">
        <v>0</v>
      </c>
      <c r="NE20" s="184">
        <v>0</v>
      </c>
      <c r="NF20" s="184">
        <v>0</v>
      </c>
      <c r="NG20" s="184">
        <v>0</v>
      </c>
      <c r="NH20" s="177">
        <v>0</v>
      </c>
      <c r="NI20" s="177">
        <v>0</v>
      </c>
      <c r="NJ20" s="177">
        <v>0</v>
      </c>
      <c r="NK20" s="191">
        <v>0</v>
      </c>
      <c r="NL20" s="3"/>
      <c r="NM20" s="176">
        <v>0</v>
      </c>
      <c r="NN20" s="177">
        <v>0.5</v>
      </c>
      <c r="NO20" s="177">
        <v>0.5</v>
      </c>
      <c r="NP20" s="177">
        <v>0.25</v>
      </c>
      <c r="NQ20" s="177">
        <v>0.25</v>
      </c>
      <c r="NR20" s="177">
        <v>0</v>
      </c>
      <c r="NS20" s="184">
        <v>0</v>
      </c>
      <c r="NT20" s="177">
        <v>1</v>
      </c>
      <c r="NU20" s="184">
        <v>0</v>
      </c>
      <c r="NV20" s="184">
        <v>0</v>
      </c>
      <c r="NW20" s="184">
        <v>0</v>
      </c>
      <c r="NX20" s="184">
        <v>0</v>
      </c>
      <c r="NY20" s="184">
        <v>0</v>
      </c>
      <c r="NZ20" s="184">
        <v>0</v>
      </c>
      <c r="OA20" s="184">
        <v>0</v>
      </c>
      <c r="OB20" s="184">
        <v>0</v>
      </c>
      <c r="OC20" s="184">
        <v>0</v>
      </c>
      <c r="OD20" s="177">
        <v>0</v>
      </c>
      <c r="OE20" s="177">
        <v>0</v>
      </c>
      <c r="OF20" s="177">
        <v>0</v>
      </c>
      <c r="OG20" s="191">
        <v>0</v>
      </c>
      <c r="OI20" s="176">
        <v>0</v>
      </c>
      <c r="OJ20" s="177">
        <v>0.25</v>
      </c>
      <c r="OK20" s="177">
        <v>0</v>
      </c>
      <c r="OL20" s="177">
        <v>0</v>
      </c>
      <c r="OM20" s="177">
        <v>0.25</v>
      </c>
      <c r="ON20" s="184">
        <v>0</v>
      </c>
      <c r="OO20" s="177">
        <v>1</v>
      </c>
      <c r="OP20" s="184">
        <v>0</v>
      </c>
      <c r="OQ20" s="184">
        <v>0</v>
      </c>
      <c r="OR20" s="184">
        <v>0</v>
      </c>
      <c r="OS20" s="184">
        <v>0</v>
      </c>
      <c r="OT20" s="184">
        <v>0</v>
      </c>
      <c r="OU20" s="184">
        <v>0</v>
      </c>
      <c r="OV20" s="184">
        <v>0</v>
      </c>
      <c r="OW20" s="184">
        <v>0</v>
      </c>
      <c r="OX20" s="184">
        <v>0</v>
      </c>
      <c r="OY20" s="184">
        <v>0</v>
      </c>
      <c r="OZ20" s="177">
        <v>0</v>
      </c>
      <c r="PA20" s="177">
        <v>0</v>
      </c>
      <c r="PB20" s="177">
        <v>0</v>
      </c>
      <c r="PC20" s="191">
        <v>0</v>
      </c>
      <c r="PD20" s="34"/>
      <c r="PE20" s="176">
        <v>0</v>
      </c>
      <c r="PF20" s="177">
        <v>0</v>
      </c>
      <c r="PG20" s="177">
        <v>0</v>
      </c>
      <c r="PH20" s="177">
        <v>0.9</v>
      </c>
      <c r="PI20" s="177">
        <v>0</v>
      </c>
      <c r="PJ20" s="177">
        <v>0</v>
      </c>
      <c r="PK20" s="177">
        <v>0</v>
      </c>
      <c r="PL20" s="177">
        <v>0</v>
      </c>
      <c r="PM20" s="177">
        <v>0</v>
      </c>
      <c r="PN20" s="177">
        <v>0</v>
      </c>
      <c r="PO20" s="177">
        <v>0</v>
      </c>
      <c r="PP20" s="184">
        <v>0</v>
      </c>
      <c r="PQ20" s="184">
        <v>0</v>
      </c>
      <c r="PR20" s="184">
        <v>0</v>
      </c>
      <c r="PS20" s="184">
        <v>0</v>
      </c>
      <c r="PT20" s="184">
        <v>0</v>
      </c>
      <c r="PU20" s="184">
        <v>0</v>
      </c>
      <c r="PV20" s="177">
        <v>0</v>
      </c>
      <c r="PW20" s="177">
        <v>0</v>
      </c>
      <c r="PX20" s="177">
        <v>0</v>
      </c>
      <c r="PY20" s="191">
        <v>0</v>
      </c>
      <c r="PZ20" s="34"/>
      <c r="QA20" s="176">
        <v>0</v>
      </c>
      <c r="QB20" s="177">
        <v>0</v>
      </c>
      <c r="QC20" s="177">
        <v>0</v>
      </c>
      <c r="QD20" s="177">
        <v>0.9</v>
      </c>
      <c r="QE20" s="177">
        <v>0</v>
      </c>
      <c r="QF20" s="177">
        <v>0</v>
      </c>
      <c r="QG20" s="177">
        <v>0</v>
      </c>
      <c r="QH20" s="177">
        <v>0</v>
      </c>
      <c r="QI20" s="177">
        <v>0</v>
      </c>
      <c r="QJ20" s="177">
        <v>0</v>
      </c>
      <c r="QK20" s="177">
        <v>0</v>
      </c>
      <c r="QL20" s="184">
        <v>0</v>
      </c>
      <c r="QM20" s="184">
        <v>0</v>
      </c>
      <c r="QN20" s="184">
        <v>0</v>
      </c>
      <c r="QO20" s="184">
        <v>0</v>
      </c>
      <c r="QP20" s="184">
        <v>0</v>
      </c>
      <c r="QQ20" s="184">
        <v>0</v>
      </c>
      <c r="QR20" s="177">
        <v>0</v>
      </c>
      <c r="QS20" s="177">
        <v>0</v>
      </c>
      <c r="QT20" s="177">
        <v>0</v>
      </c>
      <c r="QU20" s="191">
        <v>0</v>
      </c>
      <c r="QV20" s="34"/>
      <c r="QW20" s="176">
        <v>0</v>
      </c>
      <c r="QX20" s="177">
        <v>1</v>
      </c>
      <c r="QY20" s="177">
        <v>0</v>
      </c>
      <c r="QZ20" s="177">
        <v>1</v>
      </c>
      <c r="RA20" s="177">
        <v>0</v>
      </c>
      <c r="RB20" s="177">
        <v>0</v>
      </c>
      <c r="RC20" s="177">
        <v>0</v>
      </c>
      <c r="RD20" s="184">
        <v>0</v>
      </c>
      <c r="RE20" s="177">
        <v>0</v>
      </c>
      <c r="RF20" s="177">
        <v>0</v>
      </c>
      <c r="RG20" s="177">
        <v>0</v>
      </c>
      <c r="RH20" s="177">
        <v>0</v>
      </c>
      <c r="RI20" s="184">
        <v>0</v>
      </c>
      <c r="RJ20" s="184">
        <v>0</v>
      </c>
      <c r="RK20" s="184">
        <v>0</v>
      </c>
      <c r="RL20" s="184">
        <v>0</v>
      </c>
      <c r="RM20" s="184">
        <v>0</v>
      </c>
      <c r="RN20" s="177">
        <v>0</v>
      </c>
      <c r="RO20" s="177">
        <v>0</v>
      </c>
      <c r="RP20" s="177">
        <v>0</v>
      </c>
      <c r="RQ20" s="191">
        <v>0</v>
      </c>
      <c r="RS20" s="176">
        <v>0</v>
      </c>
      <c r="RT20" s="177">
        <v>0.4</v>
      </c>
      <c r="RU20" s="177">
        <v>0</v>
      </c>
      <c r="RV20" s="177">
        <v>0.4</v>
      </c>
      <c r="RW20" s="177">
        <v>0.4</v>
      </c>
      <c r="RX20" s="177">
        <v>0</v>
      </c>
      <c r="RY20" s="177">
        <v>0.5</v>
      </c>
      <c r="RZ20" s="177">
        <v>0.5</v>
      </c>
      <c r="SA20" s="177">
        <v>0</v>
      </c>
      <c r="SB20" s="177">
        <v>0</v>
      </c>
      <c r="SC20" s="177">
        <v>0</v>
      </c>
      <c r="SD20" s="184">
        <v>0</v>
      </c>
      <c r="SE20" s="184">
        <v>0</v>
      </c>
      <c r="SF20" s="184">
        <v>0</v>
      </c>
      <c r="SG20" s="184">
        <v>0</v>
      </c>
      <c r="SH20" s="184">
        <v>0</v>
      </c>
      <c r="SI20" s="184">
        <v>0</v>
      </c>
      <c r="SJ20" s="177">
        <v>0</v>
      </c>
      <c r="SK20" s="177">
        <v>0</v>
      </c>
      <c r="SL20" s="177">
        <v>0</v>
      </c>
      <c r="SM20" s="191">
        <v>0</v>
      </c>
      <c r="SO20" s="176">
        <v>0</v>
      </c>
      <c r="SP20" s="177">
        <v>0.3</v>
      </c>
      <c r="SQ20" s="177">
        <v>0</v>
      </c>
      <c r="SR20" s="177">
        <v>0.4</v>
      </c>
      <c r="SS20" s="177">
        <v>0.5</v>
      </c>
      <c r="ST20" s="177">
        <v>0</v>
      </c>
      <c r="SU20" s="177">
        <v>0.5</v>
      </c>
      <c r="SV20" s="177">
        <v>0.5</v>
      </c>
      <c r="SW20" s="177">
        <v>0</v>
      </c>
      <c r="SX20" s="177">
        <v>0</v>
      </c>
      <c r="SY20" s="177">
        <v>0</v>
      </c>
      <c r="SZ20" s="184">
        <v>0</v>
      </c>
      <c r="TA20" s="184">
        <v>0</v>
      </c>
      <c r="TB20" s="184">
        <v>0</v>
      </c>
      <c r="TC20" s="184">
        <v>0</v>
      </c>
      <c r="TD20" s="184">
        <v>0</v>
      </c>
      <c r="TE20" s="184">
        <v>0</v>
      </c>
      <c r="TF20" s="177">
        <v>0</v>
      </c>
      <c r="TG20" s="177">
        <v>0</v>
      </c>
      <c r="TH20" s="177">
        <v>0</v>
      </c>
      <c r="TI20" s="191">
        <v>0</v>
      </c>
      <c r="TJ20" s="34"/>
      <c r="TK20" s="176">
        <v>0</v>
      </c>
      <c r="TL20" s="177">
        <v>0.05</v>
      </c>
      <c r="TM20" s="177">
        <v>0</v>
      </c>
      <c r="TN20" s="177">
        <v>0.9</v>
      </c>
      <c r="TO20" s="177">
        <v>0.05</v>
      </c>
      <c r="TP20" s="177">
        <v>0</v>
      </c>
      <c r="TQ20" s="177">
        <v>0.5</v>
      </c>
      <c r="TR20" s="177">
        <v>0.5</v>
      </c>
      <c r="TS20" s="177">
        <v>0</v>
      </c>
      <c r="TT20" s="177">
        <v>0</v>
      </c>
      <c r="TU20" s="177">
        <v>0</v>
      </c>
      <c r="TV20" s="184">
        <v>0</v>
      </c>
      <c r="TW20" s="184">
        <v>0</v>
      </c>
      <c r="TX20" s="184">
        <v>0</v>
      </c>
      <c r="TY20" s="184">
        <v>0</v>
      </c>
      <c r="TZ20" s="184">
        <v>0</v>
      </c>
      <c r="UA20" s="184">
        <v>0</v>
      </c>
      <c r="UB20" s="177">
        <v>0</v>
      </c>
      <c r="UC20" s="177">
        <v>0</v>
      </c>
      <c r="UD20" s="177">
        <v>0</v>
      </c>
      <c r="UE20" s="191">
        <v>0</v>
      </c>
      <c r="UG20" s="176">
        <v>0</v>
      </c>
      <c r="UH20" s="177">
        <v>0.2</v>
      </c>
      <c r="UI20" s="177">
        <v>0</v>
      </c>
      <c r="UJ20" s="177">
        <v>0.5</v>
      </c>
      <c r="UK20" s="177">
        <v>0.2</v>
      </c>
      <c r="UL20" s="177">
        <v>0</v>
      </c>
      <c r="UM20" s="177">
        <v>0.5</v>
      </c>
      <c r="UN20" s="177">
        <v>0.5</v>
      </c>
      <c r="UO20" s="177">
        <v>0</v>
      </c>
      <c r="UP20" s="177">
        <v>0</v>
      </c>
      <c r="UQ20" s="177">
        <v>0</v>
      </c>
      <c r="UR20" s="184">
        <v>0</v>
      </c>
      <c r="US20" s="184">
        <v>0</v>
      </c>
      <c r="UT20" s="184">
        <v>0</v>
      </c>
      <c r="UU20" s="184">
        <v>0</v>
      </c>
      <c r="UV20" s="184">
        <v>0</v>
      </c>
      <c r="UW20" s="184">
        <v>0</v>
      </c>
      <c r="UX20" s="177">
        <v>0</v>
      </c>
      <c r="UY20" s="177">
        <v>0</v>
      </c>
      <c r="UZ20" s="177">
        <v>0</v>
      </c>
      <c r="VA20" s="191">
        <v>0</v>
      </c>
      <c r="VB20" s="34"/>
      <c r="VC20" s="176">
        <v>0</v>
      </c>
      <c r="VD20" s="177">
        <v>0.3</v>
      </c>
      <c r="VE20" s="177">
        <v>0</v>
      </c>
      <c r="VF20" s="177">
        <v>0.4</v>
      </c>
      <c r="VG20" s="177">
        <v>0.3</v>
      </c>
      <c r="VH20" s="177">
        <v>0</v>
      </c>
      <c r="VI20" s="177">
        <v>0.5</v>
      </c>
      <c r="VJ20" s="177">
        <v>0.5</v>
      </c>
      <c r="VK20" s="177">
        <v>0</v>
      </c>
      <c r="VL20" s="177">
        <v>0</v>
      </c>
      <c r="VM20" s="177">
        <v>0</v>
      </c>
      <c r="VN20" s="184">
        <v>0</v>
      </c>
      <c r="VO20" s="184">
        <v>0</v>
      </c>
      <c r="VP20" s="184">
        <v>0</v>
      </c>
      <c r="VQ20" s="184">
        <v>0</v>
      </c>
      <c r="VR20" s="184">
        <v>0</v>
      </c>
      <c r="VS20" s="184">
        <v>0</v>
      </c>
      <c r="VT20" s="177">
        <v>0</v>
      </c>
      <c r="VU20" s="177">
        <v>0</v>
      </c>
      <c r="VV20" s="177">
        <v>0</v>
      </c>
      <c r="VW20" s="191">
        <v>0</v>
      </c>
      <c r="VY20" s="176">
        <v>0</v>
      </c>
      <c r="VZ20" s="177">
        <v>0</v>
      </c>
      <c r="WA20" s="177">
        <v>0</v>
      </c>
      <c r="WB20" s="177">
        <v>0</v>
      </c>
      <c r="WC20" s="190">
        <v>0</v>
      </c>
      <c r="WD20" s="177">
        <v>0</v>
      </c>
      <c r="WE20" s="177">
        <v>0</v>
      </c>
      <c r="WF20" s="177">
        <v>0</v>
      </c>
      <c r="WG20" s="177">
        <v>0</v>
      </c>
      <c r="WH20" s="177">
        <v>0</v>
      </c>
      <c r="WI20" s="177">
        <v>0</v>
      </c>
      <c r="WJ20" s="177">
        <v>0</v>
      </c>
      <c r="WK20" s="184">
        <v>0</v>
      </c>
      <c r="WL20" s="184">
        <v>0</v>
      </c>
      <c r="WM20" s="184">
        <v>0</v>
      </c>
      <c r="WN20" s="184">
        <v>0</v>
      </c>
      <c r="WO20" s="184">
        <v>0</v>
      </c>
      <c r="WP20" s="177">
        <v>0</v>
      </c>
      <c r="WQ20" s="177">
        <v>0</v>
      </c>
      <c r="WR20" s="177">
        <v>0</v>
      </c>
      <c r="WS20" s="178">
        <v>0</v>
      </c>
      <c r="WT20" s="34"/>
      <c r="WU20" s="176">
        <v>0</v>
      </c>
      <c r="WV20" s="177">
        <v>0</v>
      </c>
      <c r="WW20" s="177">
        <v>0</v>
      </c>
      <c r="WX20" s="177">
        <v>0</v>
      </c>
      <c r="WY20" s="177">
        <v>0</v>
      </c>
      <c r="WZ20" s="177">
        <v>0</v>
      </c>
      <c r="XA20" s="177">
        <v>0</v>
      </c>
      <c r="XB20" s="184">
        <v>0</v>
      </c>
      <c r="XC20" s="184">
        <v>0</v>
      </c>
      <c r="XD20" s="177">
        <v>0.5</v>
      </c>
      <c r="XE20" s="177">
        <v>0.5</v>
      </c>
      <c r="XF20" s="184">
        <v>0</v>
      </c>
      <c r="XG20" s="184">
        <v>0</v>
      </c>
      <c r="XH20" s="184">
        <v>0</v>
      </c>
      <c r="XI20" s="184">
        <v>0</v>
      </c>
      <c r="XJ20" s="184">
        <v>0</v>
      </c>
      <c r="XK20" s="184">
        <v>0</v>
      </c>
      <c r="XL20" s="184">
        <v>0</v>
      </c>
      <c r="XM20" s="184">
        <v>0</v>
      </c>
      <c r="XN20" s="177">
        <v>0</v>
      </c>
      <c r="XO20" s="178">
        <v>0</v>
      </c>
      <c r="XP20" s="34"/>
      <c r="XQ20" s="176">
        <v>0</v>
      </c>
      <c r="XR20" s="177">
        <v>0</v>
      </c>
      <c r="XS20" s="177">
        <v>0</v>
      </c>
      <c r="XT20" s="177">
        <v>0</v>
      </c>
      <c r="XU20" s="177">
        <v>0</v>
      </c>
      <c r="XV20" s="177">
        <v>0</v>
      </c>
      <c r="XW20" s="177">
        <v>0</v>
      </c>
      <c r="XX20" s="184">
        <v>0</v>
      </c>
      <c r="XY20" s="184">
        <v>0</v>
      </c>
      <c r="XZ20" s="184">
        <v>0</v>
      </c>
      <c r="YA20" s="184">
        <v>0</v>
      </c>
      <c r="YB20" s="184">
        <v>0</v>
      </c>
      <c r="YC20" s="184">
        <v>0</v>
      </c>
      <c r="YD20" s="184">
        <v>0</v>
      </c>
      <c r="YE20" s="184">
        <v>0</v>
      </c>
      <c r="YF20" s="184">
        <v>0</v>
      </c>
      <c r="YG20" s="184">
        <v>0</v>
      </c>
      <c r="YH20" s="184">
        <v>0</v>
      </c>
      <c r="YI20" s="184">
        <v>0</v>
      </c>
      <c r="YJ20" s="177">
        <v>0</v>
      </c>
      <c r="YK20" s="178">
        <v>0</v>
      </c>
      <c r="YM20" s="176">
        <v>0</v>
      </c>
      <c r="YN20" s="177">
        <v>0</v>
      </c>
      <c r="YO20" s="177">
        <v>0</v>
      </c>
      <c r="YP20" s="177">
        <v>0</v>
      </c>
      <c r="YQ20" s="177">
        <v>0</v>
      </c>
      <c r="YR20" s="177">
        <v>0</v>
      </c>
      <c r="YS20" s="177">
        <v>0</v>
      </c>
      <c r="YT20" s="184">
        <v>0</v>
      </c>
      <c r="YU20" s="184">
        <v>0</v>
      </c>
      <c r="YV20" s="184">
        <v>0</v>
      </c>
      <c r="YW20" s="184">
        <v>0</v>
      </c>
      <c r="YX20" s="184">
        <v>0</v>
      </c>
      <c r="YY20" s="184">
        <v>0</v>
      </c>
      <c r="YZ20" s="184">
        <v>0</v>
      </c>
      <c r="ZA20" s="184">
        <v>0</v>
      </c>
      <c r="ZB20" s="184">
        <v>0</v>
      </c>
      <c r="ZC20" s="184">
        <v>0</v>
      </c>
      <c r="ZD20" s="184">
        <v>0</v>
      </c>
      <c r="ZE20" s="184">
        <v>0</v>
      </c>
      <c r="ZF20" s="177">
        <v>0</v>
      </c>
      <c r="ZG20" s="178">
        <v>0</v>
      </c>
      <c r="ZI20" s="176">
        <v>0</v>
      </c>
      <c r="ZJ20" s="177">
        <v>0</v>
      </c>
      <c r="ZK20" s="177">
        <v>0</v>
      </c>
      <c r="ZL20" s="177">
        <v>0</v>
      </c>
      <c r="ZM20" s="177">
        <v>0</v>
      </c>
      <c r="ZN20" s="177">
        <v>0</v>
      </c>
      <c r="ZO20" s="177">
        <v>0</v>
      </c>
      <c r="ZP20" s="184">
        <v>0</v>
      </c>
      <c r="ZQ20" s="184">
        <v>0</v>
      </c>
      <c r="ZR20" s="184">
        <v>0</v>
      </c>
      <c r="ZS20" s="184">
        <v>0</v>
      </c>
      <c r="ZT20" s="184">
        <v>0</v>
      </c>
      <c r="ZU20" s="184">
        <v>0</v>
      </c>
      <c r="ZV20" s="184">
        <v>0</v>
      </c>
      <c r="ZW20" s="184">
        <v>0</v>
      </c>
      <c r="ZX20" s="184">
        <v>0</v>
      </c>
      <c r="ZY20" s="184">
        <v>0</v>
      </c>
      <c r="ZZ20" s="184">
        <v>0</v>
      </c>
      <c r="AAA20" s="184">
        <v>0</v>
      </c>
      <c r="AAB20" s="177">
        <v>0</v>
      </c>
      <c r="AAC20" s="178">
        <v>0</v>
      </c>
      <c r="AAD20" s="3"/>
      <c r="AAE20" s="176">
        <v>0</v>
      </c>
      <c r="AAF20" s="177">
        <v>0</v>
      </c>
      <c r="AAG20" s="177">
        <v>0</v>
      </c>
      <c r="AAH20" s="177">
        <v>0</v>
      </c>
      <c r="AAI20" s="177">
        <v>0</v>
      </c>
      <c r="AAJ20" s="177">
        <v>0</v>
      </c>
      <c r="AAK20" s="177">
        <v>0</v>
      </c>
      <c r="AAL20" s="184">
        <v>0</v>
      </c>
      <c r="AAM20" s="177">
        <v>0</v>
      </c>
      <c r="AAN20" s="177">
        <v>0</v>
      </c>
      <c r="AAO20" s="177">
        <v>0</v>
      </c>
      <c r="AAP20" s="177">
        <v>0</v>
      </c>
      <c r="AAQ20" s="184">
        <v>0</v>
      </c>
      <c r="AAR20" s="184">
        <v>0</v>
      </c>
      <c r="AAS20" s="184">
        <v>0</v>
      </c>
      <c r="AAT20" s="184">
        <v>0</v>
      </c>
      <c r="AAU20" s="184">
        <v>0</v>
      </c>
      <c r="AAV20" s="177">
        <v>0</v>
      </c>
      <c r="AAW20" s="177">
        <v>0</v>
      </c>
      <c r="AAX20" s="177">
        <v>0</v>
      </c>
      <c r="AAY20" s="178">
        <v>0</v>
      </c>
      <c r="ABA20" s="176">
        <v>0</v>
      </c>
      <c r="ABB20" s="177">
        <v>0</v>
      </c>
      <c r="ABC20" s="177">
        <v>0</v>
      </c>
      <c r="ABD20" s="177">
        <v>0</v>
      </c>
      <c r="ABE20" s="177">
        <v>0</v>
      </c>
      <c r="ABF20" s="177">
        <v>0</v>
      </c>
      <c r="ABG20" s="177">
        <v>0</v>
      </c>
      <c r="ABH20" s="184">
        <v>0</v>
      </c>
      <c r="ABI20" s="184">
        <v>0</v>
      </c>
      <c r="ABJ20" s="177">
        <v>0.3</v>
      </c>
      <c r="ABK20" s="177">
        <v>0.7</v>
      </c>
      <c r="ABL20" s="184">
        <v>0</v>
      </c>
      <c r="ABM20" s="184">
        <v>0</v>
      </c>
      <c r="ABN20" s="184">
        <v>0</v>
      </c>
      <c r="ABO20" s="184">
        <v>0</v>
      </c>
      <c r="ABP20" s="184">
        <v>0</v>
      </c>
      <c r="ABQ20" s="184">
        <v>0</v>
      </c>
      <c r="ABR20" s="184">
        <v>0</v>
      </c>
      <c r="ABS20" s="184">
        <v>0</v>
      </c>
      <c r="ABT20" s="177">
        <v>0</v>
      </c>
      <c r="ABU20" s="178">
        <v>0</v>
      </c>
      <c r="ABW20" s="176">
        <v>0</v>
      </c>
      <c r="ABX20" s="177">
        <v>0</v>
      </c>
      <c r="ABY20" s="177">
        <v>0</v>
      </c>
      <c r="ABZ20" s="177">
        <v>0</v>
      </c>
      <c r="ACA20" s="177">
        <v>0</v>
      </c>
      <c r="ACB20" s="177">
        <v>0</v>
      </c>
      <c r="ACC20" s="177">
        <v>0</v>
      </c>
      <c r="ACD20" s="184">
        <v>0</v>
      </c>
      <c r="ACE20" s="184">
        <v>0</v>
      </c>
      <c r="ACF20" s="177">
        <v>0.4</v>
      </c>
      <c r="ACG20" s="177">
        <v>0.6</v>
      </c>
      <c r="ACH20" s="184">
        <v>0</v>
      </c>
      <c r="ACI20" s="184">
        <v>0</v>
      </c>
      <c r="ACJ20" s="184">
        <v>0</v>
      </c>
      <c r="ACK20" s="184">
        <v>0</v>
      </c>
      <c r="ACL20" s="184">
        <v>0</v>
      </c>
      <c r="ACM20" s="184">
        <v>0</v>
      </c>
      <c r="ACN20" s="184">
        <v>0</v>
      </c>
      <c r="ACO20" s="184">
        <v>0</v>
      </c>
      <c r="ACP20" s="177">
        <v>0</v>
      </c>
      <c r="ACQ20" s="178">
        <v>0</v>
      </c>
      <c r="ACS20" s="176">
        <v>0</v>
      </c>
      <c r="ACT20" s="177">
        <v>0</v>
      </c>
      <c r="ACU20" s="177">
        <v>0</v>
      </c>
      <c r="ACV20" s="177">
        <v>0</v>
      </c>
      <c r="ACW20" s="177">
        <v>0</v>
      </c>
      <c r="ACX20" s="177">
        <v>0</v>
      </c>
      <c r="ACY20" s="177">
        <v>0</v>
      </c>
      <c r="ACZ20" s="184">
        <v>0</v>
      </c>
      <c r="ADA20" s="177">
        <v>0</v>
      </c>
      <c r="ADB20" s="177">
        <v>0</v>
      </c>
      <c r="ADC20" s="177">
        <v>0</v>
      </c>
      <c r="ADD20" s="177">
        <v>0</v>
      </c>
      <c r="ADE20" s="184">
        <v>0</v>
      </c>
      <c r="ADF20" s="184">
        <v>0</v>
      </c>
      <c r="ADG20" s="184">
        <v>0</v>
      </c>
      <c r="ADH20" s="184">
        <v>0</v>
      </c>
      <c r="ADI20" s="184">
        <v>0</v>
      </c>
      <c r="ADJ20" s="177">
        <v>0</v>
      </c>
      <c r="ADK20" s="177">
        <v>0</v>
      </c>
      <c r="ADL20" s="177">
        <v>0</v>
      </c>
      <c r="ADM20" s="178">
        <v>0</v>
      </c>
      <c r="ADO20" s="176">
        <v>0</v>
      </c>
      <c r="ADP20" s="177">
        <v>0</v>
      </c>
      <c r="ADQ20" s="177">
        <v>0</v>
      </c>
      <c r="ADR20" s="177">
        <v>0</v>
      </c>
      <c r="ADS20" s="177">
        <v>0</v>
      </c>
      <c r="ADT20" s="177">
        <v>0</v>
      </c>
      <c r="ADU20" s="177">
        <v>0</v>
      </c>
      <c r="ADV20" s="184">
        <v>0</v>
      </c>
      <c r="ADW20" s="177">
        <v>0</v>
      </c>
      <c r="ADX20" s="177">
        <v>0</v>
      </c>
      <c r="ADY20" s="177">
        <v>0</v>
      </c>
      <c r="ADZ20" s="177">
        <v>0</v>
      </c>
      <c r="AEA20" s="184">
        <v>0</v>
      </c>
      <c r="AEB20" s="184">
        <v>0</v>
      </c>
      <c r="AEC20" s="184">
        <v>0</v>
      </c>
      <c r="AED20" s="184">
        <v>0</v>
      </c>
      <c r="AEE20" s="184">
        <v>0</v>
      </c>
      <c r="AEF20" s="177">
        <v>0</v>
      </c>
      <c r="AEG20" s="177">
        <v>0</v>
      </c>
      <c r="AEH20" s="177">
        <v>0</v>
      </c>
      <c r="AEI20" s="178">
        <v>0</v>
      </c>
      <c r="AEK20" s="176">
        <v>0</v>
      </c>
      <c r="AEL20" s="177">
        <v>0</v>
      </c>
      <c r="AEM20" s="177">
        <v>0</v>
      </c>
      <c r="AEN20" s="177">
        <v>0</v>
      </c>
      <c r="AEO20" s="177">
        <v>0</v>
      </c>
      <c r="AEP20" s="177">
        <v>0</v>
      </c>
      <c r="AEQ20" s="177">
        <v>0</v>
      </c>
      <c r="AER20" s="184">
        <v>0</v>
      </c>
      <c r="AES20" s="184">
        <v>0</v>
      </c>
      <c r="AET20" s="184">
        <v>0</v>
      </c>
      <c r="AEU20" s="184">
        <v>0</v>
      </c>
      <c r="AEV20" s="184">
        <v>0</v>
      </c>
      <c r="AEW20" s="184">
        <v>0</v>
      </c>
      <c r="AEX20" s="184">
        <v>0</v>
      </c>
      <c r="AEY20" s="184">
        <v>0</v>
      </c>
      <c r="AEZ20" s="184">
        <v>0</v>
      </c>
      <c r="AFA20" s="184">
        <v>0</v>
      </c>
      <c r="AFB20" s="184">
        <v>0</v>
      </c>
      <c r="AFC20" s="184">
        <v>0</v>
      </c>
      <c r="AFD20" s="177">
        <v>0</v>
      </c>
      <c r="AFE20" s="178">
        <v>0</v>
      </c>
      <c r="AFG20" s="176">
        <v>0</v>
      </c>
      <c r="AFH20" s="177">
        <v>0</v>
      </c>
      <c r="AFI20" s="177">
        <v>0</v>
      </c>
      <c r="AFJ20" s="177">
        <v>0</v>
      </c>
      <c r="AFK20" s="177">
        <v>0</v>
      </c>
      <c r="AFL20" s="177">
        <v>0</v>
      </c>
      <c r="AFM20" s="177">
        <v>0</v>
      </c>
      <c r="AFN20" s="177">
        <v>0</v>
      </c>
      <c r="AFO20" s="177">
        <v>0</v>
      </c>
      <c r="AFP20" s="177">
        <v>0</v>
      </c>
      <c r="AFQ20" s="177">
        <v>0</v>
      </c>
      <c r="AFR20" s="177">
        <v>0</v>
      </c>
      <c r="AFS20" s="184">
        <v>0</v>
      </c>
      <c r="AFT20" s="184">
        <v>0</v>
      </c>
      <c r="AFU20" s="184">
        <v>0</v>
      </c>
      <c r="AFV20" s="184">
        <v>0</v>
      </c>
      <c r="AFW20" s="184">
        <v>0</v>
      </c>
      <c r="AFX20" s="177">
        <v>0</v>
      </c>
      <c r="AFY20" s="177">
        <v>0</v>
      </c>
      <c r="AFZ20" s="177">
        <v>0</v>
      </c>
      <c r="AGA20" s="191">
        <v>0</v>
      </c>
      <c r="AGC20" s="176">
        <v>0</v>
      </c>
      <c r="AGD20" s="177">
        <v>0</v>
      </c>
      <c r="AGE20" s="177">
        <v>0</v>
      </c>
      <c r="AGF20" s="177">
        <v>0</v>
      </c>
      <c r="AGG20" s="177">
        <v>0</v>
      </c>
      <c r="AGH20" s="177">
        <v>0</v>
      </c>
      <c r="AGI20" s="177">
        <v>0</v>
      </c>
      <c r="AGJ20" s="177">
        <v>0</v>
      </c>
      <c r="AGK20" s="177">
        <v>0</v>
      </c>
      <c r="AGL20" s="177">
        <v>0</v>
      </c>
      <c r="AGM20" s="177">
        <v>0</v>
      </c>
      <c r="AGN20" s="177">
        <v>0</v>
      </c>
      <c r="AGO20" s="184">
        <v>0</v>
      </c>
      <c r="AGP20" s="184">
        <v>0</v>
      </c>
      <c r="AGQ20" s="184">
        <v>0</v>
      </c>
      <c r="AGR20" s="184">
        <v>0</v>
      </c>
      <c r="AGS20" s="184">
        <v>0</v>
      </c>
      <c r="AGT20" s="177">
        <v>0</v>
      </c>
      <c r="AGU20" s="177">
        <v>0</v>
      </c>
      <c r="AGV20" s="177">
        <v>0</v>
      </c>
      <c r="AGW20" s="191">
        <v>0</v>
      </c>
      <c r="AGY20" s="176">
        <v>0</v>
      </c>
      <c r="AGZ20" s="177">
        <v>0</v>
      </c>
      <c r="AHA20" s="177">
        <v>0</v>
      </c>
      <c r="AHB20" s="177">
        <v>0</v>
      </c>
      <c r="AHC20" s="177">
        <v>0</v>
      </c>
      <c r="AHD20" s="177">
        <v>0</v>
      </c>
      <c r="AHE20" s="177">
        <v>0</v>
      </c>
      <c r="AHF20" s="177">
        <v>0</v>
      </c>
      <c r="AHG20" s="177">
        <v>0</v>
      </c>
      <c r="AHH20" s="177">
        <v>0</v>
      </c>
      <c r="AHI20" s="177">
        <v>0</v>
      </c>
      <c r="AHJ20" s="177">
        <v>0</v>
      </c>
      <c r="AHK20" s="184">
        <v>0</v>
      </c>
      <c r="AHL20" s="184">
        <v>0</v>
      </c>
      <c r="AHM20" s="184">
        <v>0</v>
      </c>
      <c r="AHN20" s="184">
        <v>0</v>
      </c>
      <c r="AHO20" s="184">
        <v>0</v>
      </c>
      <c r="AHP20" s="177">
        <v>0</v>
      </c>
      <c r="AHQ20" s="177">
        <v>0</v>
      </c>
      <c r="AHR20" s="177">
        <v>0</v>
      </c>
      <c r="AHS20" s="191">
        <v>0</v>
      </c>
      <c r="AHU20" s="176">
        <v>0</v>
      </c>
      <c r="AHV20" s="177">
        <v>0</v>
      </c>
      <c r="AHW20" s="177">
        <v>0</v>
      </c>
      <c r="AHX20" s="177">
        <v>0</v>
      </c>
      <c r="AHY20" s="177">
        <v>0</v>
      </c>
      <c r="AHZ20" s="177">
        <v>0</v>
      </c>
      <c r="AIA20" s="177">
        <v>0</v>
      </c>
      <c r="AIB20" s="177">
        <v>0</v>
      </c>
      <c r="AIC20" s="177">
        <v>0</v>
      </c>
      <c r="AID20" s="177">
        <v>0</v>
      </c>
      <c r="AIE20" s="177">
        <v>0</v>
      </c>
      <c r="AIF20" s="177">
        <v>0</v>
      </c>
      <c r="AIG20" s="184">
        <v>0</v>
      </c>
      <c r="AIH20" s="184">
        <v>0</v>
      </c>
      <c r="AII20" s="184">
        <v>0</v>
      </c>
      <c r="AIJ20" s="184">
        <v>0</v>
      </c>
      <c r="AIK20" s="184">
        <v>0</v>
      </c>
      <c r="AIL20" s="177">
        <v>0</v>
      </c>
      <c r="AIM20" s="177">
        <v>0</v>
      </c>
      <c r="AIN20" s="177">
        <v>0</v>
      </c>
      <c r="AIO20" s="191">
        <v>0</v>
      </c>
      <c r="AIQ20" s="176">
        <v>0</v>
      </c>
      <c r="AIR20" s="177">
        <v>0</v>
      </c>
      <c r="AIS20" s="177">
        <v>0</v>
      </c>
      <c r="AIT20" s="177">
        <v>0</v>
      </c>
      <c r="AIU20" s="177">
        <v>0</v>
      </c>
      <c r="AIV20" s="177">
        <v>0</v>
      </c>
      <c r="AIW20" s="177">
        <v>0</v>
      </c>
      <c r="AIX20" s="177">
        <v>0</v>
      </c>
      <c r="AIY20" s="177">
        <v>0</v>
      </c>
      <c r="AIZ20" s="177">
        <v>0</v>
      </c>
      <c r="AJA20" s="177">
        <v>0</v>
      </c>
      <c r="AJB20" s="177">
        <v>0</v>
      </c>
      <c r="AJC20" s="184">
        <v>0</v>
      </c>
      <c r="AJD20" s="184">
        <v>0</v>
      </c>
      <c r="AJE20" s="184">
        <v>0</v>
      </c>
      <c r="AJF20" s="184">
        <v>0</v>
      </c>
      <c r="AJG20" s="184">
        <v>0</v>
      </c>
      <c r="AJH20" s="177">
        <v>0</v>
      </c>
      <c r="AJI20" s="177">
        <v>0</v>
      </c>
      <c r="AJJ20" s="177">
        <v>0</v>
      </c>
      <c r="AJK20" s="191">
        <v>0</v>
      </c>
      <c r="AJM20" s="176">
        <v>0</v>
      </c>
      <c r="AJN20" s="177">
        <v>0</v>
      </c>
      <c r="AJO20" s="177">
        <v>0</v>
      </c>
      <c r="AJP20" s="177">
        <v>0</v>
      </c>
      <c r="AJQ20" s="177">
        <v>0</v>
      </c>
      <c r="AJR20" s="177">
        <v>0</v>
      </c>
      <c r="AJS20" s="177">
        <v>0</v>
      </c>
      <c r="AJT20" s="177">
        <v>0</v>
      </c>
      <c r="AJU20" s="177">
        <v>0</v>
      </c>
      <c r="AJV20" s="177">
        <v>0</v>
      </c>
      <c r="AJW20" s="177">
        <v>0</v>
      </c>
      <c r="AJX20" s="177">
        <v>0</v>
      </c>
      <c r="AJY20" s="184">
        <v>0</v>
      </c>
      <c r="AJZ20" s="184">
        <v>0</v>
      </c>
      <c r="AKA20" s="184">
        <v>0</v>
      </c>
      <c r="AKB20" s="184">
        <v>0</v>
      </c>
      <c r="AKC20" s="184">
        <v>0</v>
      </c>
      <c r="AKD20" s="177">
        <v>0</v>
      </c>
      <c r="AKE20" s="177">
        <v>0</v>
      </c>
      <c r="AKF20" s="177">
        <v>0</v>
      </c>
      <c r="AKG20" s="191">
        <v>0</v>
      </c>
      <c r="AKI20" s="176">
        <v>0</v>
      </c>
      <c r="AKJ20" s="177">
        <v>0</v>
      </c>
      <c r="AKK20" s="177">
        <v>0</v>
      </c>
      <c r="AKL20" s="177">
        <v>0</v>
      </c>
      <c r="AKM20" s="177">
        <v>0</v>
      </c>
      <c r="AKN20" s="177">
        <v>0</v>
      </c>
      <c r="AKO20" s="177">
        <v>0</v>
      </c>
      <c r="AKP20" s="177">
        <v>0</v>
      </c>
      <c r="AKQ20" s="177">
        <v>0</v>
      </c>
      <c r="AKR20" s="177">
        <v>0</v>
      </c>
      <c r="AKS20" s="177">
        <v>0</v>
      </c>
      <c r="AKT20" s="177">
        <v>0</v>
      </c>
      <c r="AKU20" s="177">
        <v>0</v>
      </c>
      <c r="AKV20" s="177">
        <v>1</v>
      </c>
      <c r="AKW20" s="177">
        <v>1</v>
      </c>
      <c r="AKX20" s="177">
        <v>0</v>
      </c>
      <c r="AKY20" s="184">
        <v>0</v>
      </c>
      <c r="AKZ20" s="177">
        <v>0</v>
      </c>
      <c r="ALA20" s="177">
        <v>0</v>
      </c>
      <c r="ALB20" s="177">
        <v>0</v>
      </c>
      <c r="ALC20" s="191">
        <v>0</v>
      </c>
      <c r="ALE20" s="176">
        <v>0</v>
      </c>
      <c r="ALF20" s="177">
        <v>0</v>
      </c>
      <c r="ALG20" s="177">
        <v>0</v>
      </c>
      <c r="ALH20" s="177">
        <v>0</v>
      </c>
      <c r="ALI20" s="177">
        <v>0</v>
      </c>
      <c r="ALJ20" s="177">
        <v>0</v>
      </c>
      <c r="ALK20" s="177">
        <v>0</v>
      </c>
      <c r="ALL20" s="177">
        <v>0</v>
      </c>
      <c r="ALM20" s="177">
        <v>0</v>
      </c>
      <c r="ALN20" s="177">
        <v>0</v>
      </c>
      <c r="ALO20" s="177">
        <v>0</v>
      </c>
      <c r="ALP20" s="177">
        <v>0</v>
      </c>
      <c r="ALQ20" s="177">
        <v>0</v>
      </c>
      <c r="ALR20" s="177">
        <v>0</v>
      </c>
      <c r="ALS20" s="177">
        <v>0</v>
      </c>
      <c r="ALT20" s="177">
        <v>0</v>
      </c>
      <c r="ALU20" s="184">
        <v>0</v>
      </c>
      <c r="ALV20" s="177">
        <v>0</v>
      </c>
      <c r="ALW20" s="177">
        <v>0</v>
      </c>
      <c r="ALX20" s="177">
        <v>0</v>
      </c>
      <c r="ALY20" s="191">
        <v>0</v>
      </c>
      <c r="AMA20" s="176">
        <v>0</v>
      </c>
      <c r="AMB20" s="177">
        <v>0</v>
      </c>
      <c r="AMC20" s="177">
        <v>0</v>
      </c>
      <c r="AMD20" s="177">
        <v>0</v>
      </c>
      <c r="AME20" s="177">
        <v>0</v>
      </c>
      <c r="AMF20" s="177">
        <v>0</v>
      </c>
      <c r="AMG20" s="177">
        <v>0</v>
      </c>
      <c r="AMH20" s="177">
        <v>0</v>
      </c>
      <c r="AMI20" s="177">
        <v>0</v>
      </c>
      <c r="AMJ20" s="177">
        <v>0</v>
      </c>
      <c r="AMK20" s="177">
        <v>0</v>
      </c>
      <c r="AML20" s="177">
        <v>0</v>
      </c>
      <c r="AMM20" s="177">
        <v>0</v>
      </c>
      <c r="AMN20" s="177">
        <v>0.5</v>
      </c>
      <c r="AMO20" s="177">
        <v>1</v>
      </c>
      <c r="AMP20" s="177">
        <v>0</v>
      </c>
      <c r="AMQ20" s="177">
        <v>0</v>
      </c>
      <c r="AMR20" s="177">
        <v>0</v>
      </c>
      <c r="AMS20" s="177">
        <v>0</v>
      </c>
      <c r="AMT20" s="177">
        <v>0</v>
      </c>
      <c r="AMU20" s="191">
        <v>0</v>
      </c>
      <c r="AMW20" s="176">
        <v>0</v>
      </c>
      <c r="AMX20" s="177">
        <v>0</v>
      </c>
      <c r="AMY20" s="177">
        <v>0</v>
      </c>
      <c r="AMZ20" s="177">
        <v>0</v>
      </c>
      <c r="ANA20" s="177">
        <v>0</v>
      </c>
      <c r="ANB20" s="177">
        <v>0</v>
      </c>
      <c r="ANC20" s="177">
        <v>0</v>
      </c>
      <c r="AND20" s="177">
        <v>0</v>
      </c>
      <c r="ANE20" s="177">
        <v>0</v>
      </c>
      <c r="ANF20" s="177">
        <v>0</v>
      </c>
      <c r="ANG20" s="177">
        <v>0</v>
      </c>
      <c r="ANH20" s="177">
        <v>0</v>
      </c>
      <c r="ANI20" s="177">
        <v>0</v>
      </c>
      <c r="ANJ20" s="177">
        <v>0.5</v>
      </c>
      <c r="ANK20" s="177">
        <v>1</v>
      </c>
      <c r="ANL20" s="177">
        <v>0</v>
      </c>
      <c r="ANM20" s="184">
        <v>0</v>
      </c>
      <c r="ANN20" s="177">
        <v>0</v>
      </c>
      <c r="ANO20" s="177">
        <v>0</v>
      </c>
      <c r="ANP20" s="177">
        <v>0</v>
      </c>
      <c r="ANQ20" s="191">
        <v>0</v>
      </c>
      <c r="ANS20" s="176">
        <v>0</v>
      </c>
      <c r="ANT20" s="177">
        <v>0</v>
      </c>
      <c r="ANU20" s="177">
        <v>0</v>
      </c>
      <c r="ANV20" s="177">
        <v>0</v>
      </c>
      <c r="ANW20" s="177">
        <v>0</v>
      </c>
      <c r="ANX20" s="177">
        <v>0</v>
      </c>
      <c r="ANY20" s="177">
        <v>0</v>
      </c>
      <c r="ANZ20" s="177">
        <v>0</v>
      </c>
      <c r="AOA20" s="177">
        <v>0</v>
      </c>
      <c r="AOB20" s="177">
        <v>0</v>
      </c>
      <c r="AOC20" s="177">
        <v>0</v>
      </c>
      <c r="AOD20" s="177">
        <v>0</v>
      </c>
      <c r="AOE20" s="184">
        <v>0</v>
      </c>
      <c r="AOF20" s="184">
        <v>0</v>
      </c>
      <c r="AOG20" s="184">
        <v>0</v>
      </c>
      <c r="AOH20" s="184">
        <v>0</v>
      </c>
      <c r="AOI20" s="184">
        <v>0</v>
      </c>
      <c r="AOJ20" s="177">
        <v>0</v>
      </c>
      <c r="AOK20" s="177">
        <v>0</v>
      </c>
      <c r="AOL20" s="177">
        <v>0</v>
      </c>
      <c r="AOM20" s="191">
        <v>0</v>
      </c>
      <c r="AOO20" s="176">
        <v>0</v>
      </c>
      <c r="AOP20" s="177">
        <v>0</v>
      </c>
      <c r="AOQ20" s="177">
        <v>0</v>
      </c>
      <c r="AOR20" s="177">
        <v>0</v>
      </c>
      <c r="AOS20" s="177">
        <v>0</v>
      </c>
      <c r="AOT20" s="177">
        <v>0</v>
      </c>
      <c r="AOU20" s="177">
        <v>0</v>
      </c>
      <c r="AOV20" s="177">
        <v>0</v>
      </c>
      <c r="AOW20" s="177">
        <v>0</v>
      </c>
      <c r="AOX20" s="177">
        <v>0</v>
      </c>
      <c r="AOY20" s="177">
        <v>0</v>
      </c>
      <c r="AOZ20" s="177">
        <v>0</v>
      </c>
      <c r="APA20" s="184">
        <v>0</v>
      </c>
      <c r="APB20" s="184">
        <v>0</v>
      </c>
      <c r="APC20" s="184">
        <v>0</v>
      </c>
      <c r="APD20" s="184">
        <v>0</v>
      </c>
      <c r="APE20" s="184">
        <v>0</v>
      </c>
      <c r="APF20" s="177">
        <v>0</v>
      </c>
      <c r="APG20" s="177">
        <v>0</v>
      </c>
      <c r="APH20" s="177">
        <v>0</v>
      </c>
      <c r="API20" s="191">
        <v>0</v>
      </c>
    </row>
    <row r="21" spans="1:1101" s="139" customFormat="1">
      <c r="A21" s="174"/>
      <c r="B21" s="180"/>
      <c r="C21" s="181"/>
      <c r="D21" s="179"/>
      <c r="E21" s="179"/>
      <c r="F21" s="179"/>
      <c r="G21" s="179"/>
      <c r="H21" s="179"/>
      <c r="I21" s="179"/>
      <c r="J21" s="179"/>
      <c r="K21" s="179"/>
      <c r="L21" s="179"/>
      <c r="M21" s="179"/>
      <c r="N21" s="179"/>
      <c r="O21" s="179"/>
      <c r="P21" s="179"/>
      <c r="Q21" s="179"/>
      <c r="R21" s="179"/>
      <c r="S21" s="179"/>
      <c r="T21" s="179"/>
      <c r="U21" s="179"/>
      <c r="V21" s="179"/>
      <c r="W21" s="182"/>
      <c r="X21" s="34"/>
      <c r="Y21" s="181"/>
      <c r="Z21" s="179"/>
      <c r="AA21" s="179"/>
      <c r="AB21" s="179"/>
      <c r="AC21" s="179"/>
      <c r="AD21" s="179"/>
      <c r="AE21" s="179"/>
      <c r="AF21" s="179"/>
      <c r="AG21" s="179"/>
      <c r="AH21" s="179"/>
      <c r="AI21" s="179"/>
      <c r="AJ21" s="179"/>
      <c r="AK21" s="179"/>
      <c r="AL21" s="179"/>
      <c r="AM21" s="179"/>
      <c r="AN21" s="179"/>
      <c r="AO21" s="179"/>
      <c r="AP21" s="179"/>
      <c r="AQ21" s="179"/>
      <c r="AR21" s="179"/>
      <c r="AS21" s="182"/>
      <c r="AT21" s="34"/>
      <c r="AU21" s="181"/>
      <c r="AV21" s="179"/>
      <c r="AW21" s="179"/>
      <c r="AX21" s="179"/>
      <c r="AY21" s="179"/>
      <c r="AZ21" s="179"/>
      <c r="BA21" s="179"/>
      <c r="BB21" s="179"/>
      <c r="BC21" s="179"/>
      <c r="BD21" s="179"/>
      <c r="BE21" s="179"/>
      <c r="BF21" s="179"/>
      <c r="BG21" s="179"/>
      <c r="BH21" s="179"/>
      <c r="BI21" s="179"/>
      <c r="BJ21" s="179"/>
      <c r="BK21" s="179"/>
      <c r="BL21" s="179"/>
      <c r="BM21" s="179"/>
      <c r="BN21" s="179"/>
      <c r="BO21" s="182"/>
      <c r="BP21" s="34"/>
      <c r="BQ21" s="181"/>
      <c r="BR21" s="179"/>
      <c r="BS21" s="179"/>
      <c r="BT21" s="179"/>
      <c r="BU21" s="179"/>
      <c r="BV21" s="179"/>
      <c r="BW21" s="179"/>
      <c r="BX21" s="179"/>
      <c r="BY21" s="179"/>
      <c r="BZ21" s="179"/>
      <c r="CA21" s="179"/>
      <c r="CB21" s="179"/>
      <c r="CC21" s="179"/>
      <c r="CD21" s="179"/>
      <c r="CE21" s="179"/>
      <c r="CF21" s="179"/>
      <c r="CG21" s="179"/>
      <c r="CH21" s="179"/>
      <c r="CI21" s="179"/>
      <c r="CJ21" s="179"/>
      <c r="CK21" s="182"/>
      <c r="CL21" s="34"/>
      <c r="CM21" s="181"/>
      <c r="CN21" s="179"/>
      <c r="CO21" s="179"/>
      <c r="CP21" s="179"/>
      <c r="CQ21" s="179"/>
      <c r="CR21" s="179"/>
      <c r="CS21" s="179"/>
      <c r="CT21" s="179"/>
      <c r="CU21" s="179"/>
      <c r="CV21" s="179"/>
      <c r="CW21" s="179"/>
      <c r="CX21" s="179"/>
      <c r="CY21" s="179"/>
      <c r="CZ21" s="179"/>
      <c r="DA21" s="179"/>
      <c r="DB21" s="179"/>
      <c r="DC21" s="179"/>
      <c r="DD21" s="179"/>
      <c r="DE21" s="179"/>
      <c r="DF21" s="179"/>
      <c r="DG21" s="182"/>
      <c r="DH21" s="34"/>
      <c r="DI21" s="181"/>
      <c r="DJ21" s="179"/>
      <c r="DK21" s="179"/>
      <c r="DL21" s="179"/>
      <c r="DM21" s="179"/>
      <c r="DN21" s="179"/>
      <c r="DO21" s="179"/>
      <c r="DP21" s="179"/>
      <c r="DQ21" s="179"/>
      <c r="DR21" s="179"/>
      <c r="DS21" s="179"/>
      <c r="DT21" s="179"/>
      <c r="DU21" s="179"/>
      <c r="DV21" s="179"/>
      <c r="DW21" s="179"/>
      <c r="DX21" s="179"/>
      <c r="DY21" s="179"/>
      <c r="DZ21" s="179"/>
      <c r="EA21" s="179"/>
      <c r="EB21" s="179"/>
      <c r="EC21" s="182"/>
      <c r="EE21" s="181"/>
      <c r="EF21" s="179"/>
      <c r="EG21" s="179"/>
      <c r="EH21" s="179"/>
      <c r="EI21" s="179"/>
      <c r="EJ21" s="179"/>
      <c r="EK21" s="179"/>
      <c r="EL21" s="179"/>
      <c r="EM21" s="179"/>
      <c r="EN21" s="179"/>
      <c r="EO21" s="179"/>
      <c r="EP21" s="179"/>
      <c r="EQ21" s="179"/>
      <c r="ER21" s="179"/>
      <c r="ES21" s="179"/>
      <c r="ET21" s="179"/>
      <c r="EU21" s="179"/>
      <c r="EV21" s="179"/>
      <c r="EW21" s="179"/>
      <c r="EX21" s="179"/>
      <c r="EY21" s="182"/>
      <c r="EZ21" s="34"/>
      <c r="FA21" s="181"/>
      <c r="FB21" s="179"/>
      <c r="FC21" s="179"/>
      <c r="FD21" s="179"/>
      <c r="FE21" s="179"/>
      <c r="FF21" s="179"/>
      <c r="FG21" s="179"/>
      <c r="FH21" s="179"/>
      <c r="FI21" s="179"/>
      <c r="FJ21" s="179"/>
      <c r="FK21" s="179"/>
      <c r="FL21" s="179"/>
      <c r="FM21" s="179"/>
      <c r="FN21" s="179"/>
      <c r="FO21" s="179"/>
      <c r="FP21" s="179"/>
      <c r="FQ21" s="179"/>
      <c r="FR21" s="179"/>
      <c r="FS21" s="179"/>
      <c r="FT21" s="179"/>
      <c r="FU21" s="182"/>
      <c r="FV21" s="179"/>
      <c r="FW21" s="181"/>
      <c r="FX21" s="179"/>
      <c r="FY21" s="179"/>
      <c r="FZ21" s="179"/>
      <c r="GA21" s="179"/>
      <c r="GB21" s="179"/>
      <c r="GC21" s="179"/>
      <c r="GD21" s="179"/>
      <c r="GE21" s="179"/>
      <c r="GF21" s="179"/>
      <c r="GG21" s="179"/>
      <c r="GH21" s="179"/>
      <c r="GI21" s="179"/>
      <c r="GJ21" s="179"/>
      <c r="GK21" s="179"/>
      <c r="GL21" s="179"/>
      <c r="GM21" s="179"/>
      <c r="GN21" s="179"/>
      <c r="GO21" s="179"/>
      <c r="GP21" s="179"/>
      <c r="GQ21" s="182"/>
      <c r="GR21" s="34"/>
      <c r="GS21" s="181"/>
      <c r="GT21" s="179"/>
      <c r="GU21" s="179"/>
      <c r="GV21" s="179"/>
      <c r="GW21" s="179"/>
      <c r="GX21" s="179"/>
      <c r="GY21" s="179"/>
      <c r="GZ21" s="179"/>
      <c r="HA21" s="179"/>
      <c r="HB21" s="179"/>
      <c r="HC21" s="179"/>
      <c r="HD21" s="179"/>
      <c r="HE21" s="179"/>
      <c r="HF21" s="179"/>
      <c r="HG21" s="179"/>
      <c r="HH21" s="179"/>
      <c r="HI21" s="179"/>
      <c r="HJ21" s="179"/>
      <c r="HK21" s="179"/>
      <c r="HL21" s="179"/>
      <c r="HM21" s="182"/>
      <c r="HN21" s="34"/>
      <c r="HO21" s="181"/>
      <c r="HP21" s="179"/>
      <c r="HQ21" s="179"/>
      <c r="HR21" s="179"/>
      <c r="HS21" s="179"/>
      <c r="HT21" s="179"/>
      <c r="HU21" s="179"/>
      <c r="HV21" s="179"/>
      <c r="HW21" s="179"/>
      <c r="HX21" s="179"/>
      <c r="HY21" s="179"/>
      <c r="HZ21" s="179"/>
      <c r="IA21" s="179"/>
      <c r="IB21" s="179"/>
      <c r="IC21" s="179"/>
      <c r="ID21" s="179"/>
      <c r="IE21" s="179"/>
      <c r="IF21" s="179"/>
      <c r="IG21" s="179"/>
      <c r="IH21" s="179"/>
      <c r="II21" s="182"/>
      <c r="IJ21" s="34"/>
      <c r="IK21" s="181"/>
      <c r="IL21" s="179"/>
      <c r="IM21" s="179"/>
      <c r="IN21" s="179"/>
      <c r="IO21" s="179"/>
      <c r="IP21" s="179"/>
      <c r="IQ21" s="179"/>
      <c r="IR21" s="179"/>
      <c r="IS21" s="179"/>
      <c r="IT21" s="179"/>
      <c r="IU21" s="179"/>
      <c r="IV21" s="179"/>
      <c r="IW21" s="179"/>
      <c r="IX21" s="179"/>
      <c r="IY21" s="179"/>
      <c r="IZ21" s="179"/>
      <c r="JA21" s="179"/>
      <c r="JB21" s="179"/>
      <c r="JC21" s="179"/>
      <c r="JD21" s="179"/>
      <c r="JE21" s="182"/>
      <c r="JG21" s="181"/>
      <c r="JH21" s="179"/>
      <c r="JI21" s="179"/>
      <c r="JJ21" s="179"/>
      <c r="JK21" s="179"/>
      <c r="JL21" s="179"/>
      <c r="JM21" s="179"/>
      <c r="JN21" s="179"/>
      <c r="JO21" s="179"/>
      <c r="JP21" s="179"/>
      <c r="JQ21" s="179"/>
      <c r="JR21" s="179"/>
      <c r="JS21" s="179"/>
      <c r="JT21" s="179"/>
      <c r="JU21" s="179"/>
      <c r="JV21" s="179"/>
      <c r="JW21" s="179"/>
      <c r="JX21" s="179"/>
      <c r="JY21" s="179"/>
      <c r="JZ21" s="179"/>
      <c r="KA21" s="182"/>
      <c r="KB21" s="34"/>
      <c r="KC21" s="181"/>
      <c r="KD21" s="179"/>
      <c r="KE21" s="179"/>
      <c r="KF21" s="179"/>
      <c r="KG21" s="179"/>
      <c r="KH21" s="179"/>
      <c r="KI21" s="179"/>
      <c r="KJ21" s="179"/>
      <c r="KK21" s="179"/>
      <c r="KL21" s="179"/>
      <c r="KM21" s="179"/>
      <c r="KN21" s="179"/>
      <c r="KO21" s="179"/>
      <c r="KP21" s="179"/>
      <c r="KQ21" s="179"/>
      <c r="KR21" s="179"/>
      <c r="KS21" s="179"/>
      <c r="KT21" s="179"/>
      <c r="KU21" s="179"/>
      <c r="KV21" s="179"/>
      <c r="KW21" s="182"/>
      <c r="KX21" s="34"/>
      <c r="KY21" s="181"/>
      <c r="KZ21" s="179"/>
      <c r="LA21" s="179"/>
      <c r="LB21" s="179"/>
      <c r="LC21" s="179"/>
      <c r="LD21" s="179"/>
      <c r="LE21" s="179"/>
      <c r="LF21" s="179"/>
      <c r="LG21" s="179"/>
      <c r="LH21" s="179"/>
      <c r="LI21" s="179"/>
      <c r="LJ21" s="179"/>
      <c r="LK21" s="179"/>
      <c r="LL21" s="179"/>
      <c r="LM21" s="179"/>
      <c r="LN21" s="179"/>
      <c r="LO21" s="179"/>
      <c r="LP21" s="179"/>
      <c r="LQ21" s="179"/>
      <c r="LR21" s="179"/>
      <c r="LS21" s="182"/>
      <c r="LT21" s="3"/>
      <c r="LU21" s="181"/>
      <c r="LV21" s="179"/>
      <c r="LW21" s="179"/>
      <c r="LX21" s="179"/>
      <c r="LY21" s="179"/>
      <c r="LZ21" s="179"/>
      <c r="MA21" s="179"/>
      <c r="MB21" s="179"/>
      <c r="MC21" s="179"/>
      <c r="MD21" s="179"/>
      <c r="ME21" s="179"/>
      <c r="MF21" s="179"/>
      <c r="MG21" s="179"/>
      <c r="MH21" s="179"/>
      <c r="MI21" s="179"/>
      <c r="MJ21" s="179"/>
      <c r="MK21" s="179"/>
      <c r="ML21" s="179"/>
      <c r="MM21" s="179"/>
      <c r="MN21" s="179"/>
      <c r="MO21" s="182"/>
      <c r="MP21" s="34"/>
      <c r="MQ21" s="181"/>
      <c r="MR21" s="179"/>
      <c r="MS21" s="179"/>
      <c r="MT21" s="179"/>
      <c r="MU21" s="179"/>
      <c r="MV21" s="179"/>
      <c r="MW21" s="179"/>
      <c r="MX21" s="179"/>
      <c r="MY21" s="179"/>
      <c r="MZ21" s="179"/>
      <c r="NA21" s="179"/>
      <c r="NB21" s="179"/>
      <c r="NC21" s="179"/>
      <c r="ND21" s="179"/>
      <c r="NE21" s="179"/>
      <c r="NF21" s="179"/>
      <c r="NG21" s="179"/>
      <c r="NH21" s="179"/>
      <c r="NI21" s="179"/>
      <c r="NJ21" s="179"/>
      <c r="NK21" s="182"/>
      <c r="NL21" s="3"/>
      <c r="NM21" s="181"/>
      <c r="NN21" s="179"/>
      <c r="NO21" s="179"/>
      <c r="NP21" s="179"/>
      <c r="NQ21" s="179"/>
      <c r="NR21" s="179"/>
      <c r="NS21" s="179"/>
      <c r="NT21" s="179"/>
      <c r="NU21" s="179"/>
      <c r="NV21" s="179"/>
      <c r="NW21" s="179"/>
      <c r="NX21" s="179"/>
      <c r="NY21" s="179"/>
      <c r="NZ21" s="179"/>
      <c r="OA21" s="179"/>
      <c r="OB21" s="179"/>
      <c r="OC21" s="179"/>
      <c r="OD21" s="179"/>
      <c r="OE21" s="179"/>
      <c r="OF21" s="179"/>
      <c r="OG21" s="182"/>
      <c r="OI21" s="181"/>
      <c r="OJ21" s="179"/>
      <c r="OK21" s="179"/>
      <c r="OL21" s="179"/>
      <c r="OM21" s="179"/>
      <c r="ON21" s="179"/>
      <c r="OO21" s="179"/>
      <c r="OP21" s="179"/>
      <c r="OQ21" s="179"/>
      <c r="OR21" s="179"/>
      <c r="OS21" s="179"/>
      <c r="OT21" s="179"/>
      <c r="OU21" s="179"/>
      <c r="OV21" s="179"/>
      <c r="OW21" s="179"/>
      <c r="OX21" s="179"/>
      <c r="OY21" s="179"/>
      <c r="OZ21" s="179"/>
      <c r="PA21" s="179"/>
      <c r="PB21" s="179"/>
      <c r="PC21" s="182"/>
      <c r="PD21" s="34"/>
      <c r="PE21" s="181"/>
      <c r="PF21" s="179"/>
      <c r="PG21" s="179"/>
      <c r="PH21" s="179"/>
      <c r="PI21" s="179"/>
      <c r="PJ21" s="179"/>
      <c r="PK21" s="179"/>
      <c r="PL21" s="179"/>
      <c r="PM21" s="179"/>
      <c r="PN21" s="179"/>
      <c r="PO21" s="179"/>
      <c r="PP21" s="179"/>
      <c r="PQ21" s="179"/>
      <c r="PR21" s="179"/>
      <c r="PS21" s="179"/>
      <c r="PT21" s="179"/>
      <c r="PU21" s="179"/>
      <c r="PV21" s="179"/>
      <c r="PW21" s="179"/>
      <c r="PX21" s="179"/>
      <c r="PY21" s="182"/>
      <c r="PZ21" s="34"/>
      <c r="QA21" s="181"/>
      <c r="QB21" s="179"/>
      <c r="QC21" s="179"/>
      <c r="QD21" s="179"/>
      <c r="QE21" s="179"/>
      <c r="QF21" s="179"/>
      <c r="QG21" s="179"/>
      <c r="QH21" s="179"/>
      <c r="QI21" s="179"/>
      <c r="QJ21" s="179"/>
      <c r="QK21" s="179"/>
      <c r="QL21" s="179"/>
      <c r="QM21" s="179"/>
      <c r="QN21" s="179"/>
      <c r="QO21" s="179"/>
      <c r="QP21" s="179"/>
      <c r="QQ21" s="179"/>
      <c r="QR21" s="179"/>
      <c r="QS21" s="179"/>
      <c r="QT21" s="179"/>
      <c r="QU21" s="182"/>
      <c r="QV21" s="34"/>
      <c r="QW21" s="181"/>
      <c r="QX21" s="179"/>
      <c r="QY21" s="179"/>
      <c r="QZ21" s="179"/>
      <c r="RA21" s="179"/>
      <c r="RB21" s="179"/>
      <c r="RC21" s="179"/>
      <c r="RD21" s="179"/>
      <c r="RE21" s="179"/>
      <c r="RF21" s="179"/>
      <c r="RG21" s="179"/>
      <c r="RH21" s="179"/>
      <c r="RI21" s="179"/>
      <c r="RJ21" s="179"/>
      <c r="RK21" s="179"/>
      <c r="RL21" s="179"/>
      <c r="RM21" s="179"/>
      <c r="RN21" s="179"/>
      <c r="RO21" s="179"/>
      <c r="RP21" s="179"/>
      <c r="RQ21" s="182"/>
      <c r="RS21" s="181"/>
      <c r="RT21" s="179"/>
      <c r="RU21" s="179"/>
      <c r="RV21" s="179"/>
      <c r="RW21" s="179"/>
      <c r="RX21" s="179"/>
      <c r="RY21" s="179"/>
      <c r="RZ21" s="179"/>
      <c r="SA21" s="179"/>
      <c r="SB21" s="179"/>
      <c r="SC21" s="179"/>
      <c r="SD21" s="179"/>
      <c r="SE21" s="179"/>
      <c r="SF21" s="179"/>
      <c r="SG21" s="179"/>
      <c r="SH21" s="179"/>
      <c r="SI21" s="179"/>
      <c r="SJ21" s="179"/>
      <c r="SK21" s="179"/>
      <c r="SL21" s="179"/>
      <c r="SM21" s="182"/>
      <c r="SO21" s="181"/>
      <c r="SP21" s="179"/>
      <c r="SQ21" s="179"/>
      <c r="SR21" s="179"/>
      <c r="SS21" s="179"/>
      <c r="ST21" s="179"/>
      <c r="SU21" s="179"/>
      <c r="SV21" s="179"/>
      <c r="SW21" s="179"/>
      <c r="SX21" s="179"/>
      <c r="SY21" s="179"/>
      <c r="SZ21" s="179"/>
      <c r="TA21" s="179"/>
      <c r="TB21" s="179"/>
      <c r="TC21" s="179"/>
      <c r="TD21" s="179"/>
      <c r="TE21" s="179"/>
      <c r="TF21" s="179"/>
      <c r="TG21" s="179"/>
      <c r="TH21" s="179"/>
      <c r="TI21" s="182"/>
      <c r="TJ21" s="34"/>
      <c r="TK21" s="181"/>
      <c r="TL21" s="179"/>
      <c r="TM21" s="179"/>
      <c r="TN21" s="179"/>
      <c r="TO21" s="179"/>
      <c r="TP21" s="179"/>
      <c r="TQ21" s="179"/>
      <c r="TR21" s="179"/>
      <c r="TS21" s="179"/>
      <c r="TT21" s="179"/>
      <c r="TU21" s="179"/>
      <c r="TV21" s="179"/>
      <c r="TW21" s="179"/>
      <c r="TX21" s="179"/>
      <c r="TY21" s="179"/>
      <c r="TZ21" s="179"/>
      <c r="UA21" s="179"/>
      <c r="UB21" s="179"/>
      <c r="UC21" s="179"/>
      <c r="UD21" s="179"/>
      <c r="UE21" s="182"/>
      <c r="UG21" s="181"/>
      <c r="UH21" s="179"/>
      <c r="UI21" s="179"/>
      <c r="UJ21" s="179"/>
      <c r="UK21" s="179"/>
      <c r="UL21" s="179"/>
      <c r="UM21" s="179"/>
      <c r="UN21" s="179"/>
      <c r="UO21" s="179"/>
      <c r="UP21" s="179"/>
      <c r="UQ21" s="179"/>
      <c r="UR21" s="179"/>
      <c r="US21" s="179"/>
      <c r="UT21" s="179"/>
      <c r="UU21" s="179"/>
      <c r="UV21" s="179"/>
      <c r="UW21" s="179"/>
      <c r="UX21" s="179"/>
      <c r="UY21" s="179"/>
      <c r="UZ21" s="179"/>
      <c r="VA21" s="182"/>
      <c r="VB21" s="34"/>
      <c r="VC21" s="181"/>
      <c r="VD21" s="179"/>
      <c r="VE21" s="179"/>
      <c r="VF21" s="179"/>
      <c r="VG21" s="179"/>
      <c r="VH21" s="179"/>
      <c r="VI21" s="179"/>
      <c r="VJ21" s="179"/>
      <c r="VK21" s="179"/>
      <c r="VL21" s="179"/>
      <c r="VM21" s="179"/>
      <c r="VN21" s="179"/>
      <c r="VO21" s="179"/>
      <c r="VP21" s="179"/>
      <c r="VQ21" s="179"/>
      <c r="VR21" s="179"/>
      <c r="VS21" s="179"/>
      <c r="VT21" s="179"/>
      <c r="VU21" s="179"/>
      <c r="VV21" s="179"/>
      <c r="VW21" s="182"/>
      <c r="VY21" s="181"/>
      <c r="VZ21" s="179"/>
      <c r="WA21" s="179"/>
      <c r="WB21" s="179"/>
      <c r="WC21" s="179"/>
      <c r="WD21" s="179"/>
      <c r="WE21" s="179"/>
      <c r="WF21" s="179"/>
      <c r="WG21" s="179"/>
      <c r="WH21" s="179"/>
      <c r="WI21" s="179"/>
      <c r="WJ21" s="179"/>
      <c r="WK21" s="179"/>
      <c r="WL21" s="179"/>
      <c r="WM21" s="179"/>
      <c r="WN21" s="179"/>
      <c r="WO21" s="179"/>
      <c r="WP21" s="179"/>
      <c r="WQ21" s="179"/>
      <c r="WR21" s="179"/>
      <c r="WS21" s="182"/>
      <c r="WT21" s="34"/>
      <c r="WU21" s="181"/>
      <c r="WV21" s="179"/>
      <c r="WW21" s="179"/>
      <c r="WX21" s="179"/>
      <c r="WY21" s="179"/>
      <c r="WZ21" s="179"/>
      <c r="XA21" s="179"/>
      <c r="XB21" s="179"/>
      <c r="XC21" s="179"/>
      <c r="XD21" s="179"/>
      <c r="XE21" s="179"/>
      <c r="XF21" s="179"/>
      <c r="XG21" s="179"/>
      <c r="XH21" s="179"/>
      <c r="XI21" s="179"/>
      <c r="XJ21" s="179"/>
      <c r="XK21" s="179"/>
      <c r="XL21" s="179"/>
      <c r="XM21" s="179"/>
      <c r="XN21" s="179"/>
      <c r="XO21" s="182"/>
      <c r="XP21" s="34"/>
      <c r="XQ21" s="181"/>
      <c r="XR21" s="179"/>
      <c r="XS21" s="179"/>
      <c r="XT21" s="179"/>
      <c r="XU21" s="179"/>
      <c r="XV21" s="179"/>
      <c r="XW21" s="179"/>
      <c r="XX21" s="179"/>
      <c r="XY21" s="179"/>
      <c r="XZ21" s="179"/>
      <c r="YA21" s="179"/>
      <c r="YB21" s="179"/>
      <c r="YC21" s="179"/>
      <c r="YD21" s="179"/>
      <c r="YE21" s="179"/>
      <c r="YF21" s="179"/>
      <c r="YG21" s="179"/>
      <c r="YH21" s="179"/>
      <c r="YI21" s="179"/>
      <c r="YJ21" s="179"/>
      <c r="YK21" s="182"/>
      <c r="YM21" s="181"/>
      <c r="YN21" s="179"/>
      <c r="YO21" s="179"/>
      <c r="YP21" s="179"/>
      <c r="YQ21" s="179"/>
      <c r="YR21" s="179"/>
      <c r="YS21" s="179"/>
      <c r="YT21" s="179"/>
      <c r="YU21" s="179"/>
      <c r="YV21" s="179"/>
      <c r="YW21" s="179"/>
      <c r="YX21" s="179"/>
      <c r="YY21" s="179"/>
      <c r="YZ21" s="179"/>
      <c r="ZA21" s="179"/>
      <c r="ZB21" s="179"/>
      <c r="ZC21" s="179"/>
      <c r="ZD21" s="179"/>
      <c r="ZE21" s="179"/>
      <c r="ZF21" s="179"/>
      <c r="ZG21" s="182"/>
      <c r="ZI21" s="181"/>
      <c r="ZJ21" s="179"/>
      <c r="ZK21" s="179"/>
      <c r="ZL21" s="179"/>
      <c r="ZM21" s="179"/>
      <c r="ZN21" s="179"/>
      <c r="ZO21" s="179"/>
      <c r="ZP21" s="179"/>
      <c r="ZQ21" s="179"/>
      <c r="ZR21" s="179"/>
      <c r="ZS21" s="179"/>
      <c r="ZT21" s="179"/>
      <c r="ZU21" s="179"/>
      <c r="ZV21" s="179"/>
      <c r="ZW21" s="179"/>
      <c r="ZX21" s="179"/>
      <c r="ZY21" s="179"/>
      <c r="ZZ21" s="179"/>
      <c r="AAA21" s="179"/>
      <c r="AAB21" s="179"/>
      <c r="AAC21" s="182"/>
      <c r="AAD21" s="3"/>
      <c r="AAE21" s="181"/>
      <c r="AAF21" s="179"/>
      <c r="AAG21" s="179"/>
      <c r="AAH21" s="179"/>
      <c r="AAI21" s="179"/>
      <c r="AAJ21" s="179"/>
      <c r="AAK21" s="179"/>
      <c r="AAL21" s="179"/>
      <c r="AAM21" s="179"/>
      <c r="AAN21" s="179"/>
      <c r="AAO21" s="179"/>
      <c r="AAP21" s="179"/>
      <c r="AAQ21" s="179"/>
      <c r="AAR21" s="179"/>
      <c r="AAS21" s="179"/>
      <c r="AAT21" s="179"/>
      <c r="AAU21" s="179"/>
      <c r="AAV21" s="179"/>
      <c r="AAW21" s="179"/>
      <c r="AAX21" s="179"/>
      <c r="AAY21" s="182"/>
      <c r="ABA21" s="181"/>
      <c r="ABB21" s="179"/>
      <c r="ABC21" s="179"/>
      <c r="ABD21" s="179"/>
      <c r="ABE21" s="179"/>
      <c r="ABF21" s="179"/>
      <c r="ABG21" s="179"/>
      <c r="ABH21" s="179"/>
      <c r="ABI21" s="179"/>
      <c r="ABJ21" s="179"/>
      <c r="ABK21" s="179"/>
      <c r="ABL21" s="179"/>
      <c r="ABM21" s="179"/>
      <c r="ABN21" s="179"/>
      <c r="ABO21" s="179"/>
      <c r="ABP21" s="179"/>
      <c r="ABQ21" s="179"/>
      <c r="ABR21" s="179"/>
      <c r="ABS21" s="179"/>
      <c r="ABT21" s="179"/>
      <c r="ABU21" s="182"/>
      <c r="ABW21" s="181"/>
      <c r="ABX21" s="179"/>
      <c r="ABY21" s="179"/>
      <c r="ABZ21" s="179"/>
      <c r="ACA21" s="179"/>
      <c r="ACB21" s="179"/>
      <c r="ACC21" s="179"/>
      <c r="ACD21" s="179"/>
      <c r="ACE21" s="179"/>
      <c r="ACF21" s="179"/>
      <c r="ACG21" s="179"/>
      <c r="ACH21" s="179"/>
      <c r="ACI21" s="179"/>
      <c r="ACJ21" s="179"/>
      <c r="ACK21" s="179"/>
      <c r="ACL21" s="179"/>
      <c r="ACM21" s="179"/>
      <c r="ACN21" s="179"/>
      <c r="ACO21" s="179"/>
      <c r="ACP21" s="179"/>
      <c r="ACQ21" s="182"/>
      <c r="ACS21" s="181"/>
      <c r="ACT21" s="179"/>
      <c r="ACU21" s="179"/>
      <c r="ACV21" s="179"/>
      <c r="ACW21" s="179"/>
      <c r="ACX21" s="179"/>
      <c r="ACY21" s="179"/>
      <c r="ACZ21" s="179"/>
      <c r="ADA21" s="179"/>
      <c r="ADB21" s="179"/>
      <c r="ADC21" s="179"/>
      <c r="ADD21" s="179"/>
      <c r="ADE21" s="179"/>
      <c r="ADF21" s="179"/>
      <c r="ADG21" s="179"/>
      <c r="ADH21" s="179"/>
      <c r="ADI21" s="179"/>
      <c r="ADJ21" s="179"/>
      <c r="ADK21" s="179"/>
      <c r="ADL21" s="179"/>
      <c r="ADM21" s="182"/>
      <c r="ADO21" s="181"/>
      <c r="ADP21" s="179"/>
      <c r="ADQ21" s="179"/>
      <c r="ADR21" s="179"/>
      <c r="ADS21" s="179"/>
      <c r="ADT21" s="179"/>
      <c r="ADU21" s="179"/>
      <c r="ADV21" s="179"/>
      <c r="ADW21" s="179"/>
      <c r="ADX21" s="179"/>
      <c r="ADY21" s="179"/>
      <c r="ADZ21" s="179"/>
      <c r="AEA21" s="179"/>
      <c r="AEB21" s="179"/>
      <c r="AEC21" s="179"/>
      <c r="AED21" s="179"/>
      <c r="AEE21" s="179"/>
      <c r="AEF21" s="179"/>
      <c r="AEG21" s="179"/>
      <c r="AEH21" s="179"/>
      <c r="AEI21" s="182"/>
      <c r="AEK21" s="181"/>
      <c r="AEL21" s="179"/>
      <c r="AEM21" s="179"/>
      <c r="AEN21" s="179"/>
      <c r="AEO21" s="179"/>
      <c r="AEP21" s="179"/>
      <c r="AEQ21" s="179"/>
      <c r="AER21" s="179"/>
      <c r="AES21" s="179"/>
      <c r="AET21" s="179"/>
      <c r="AEU21" s="179"/>
      <c r="AEV21" s="179"/>
      <c r="AEW21" s="179"/>
      <c r="AEX21" s="179"/>
      <c r="AEY21" s="179"/>
      <c r="AEZ21" s="179"/>
      <c r="AFA21" s="179"/>
      <c r="AFB21" s="179"/>
      <c r="AFC21" s="179"/>
      <c r="AFD21" s="179"/>
      <c r="AFE21" s="182"/>
      <c r="AFG21" s="181"/>
      <c r="AFH21" s="179"/>
      <c r="AFI21" s="179"/>
      <c r="AFJ21" s="179"/>
      <c r="AFK21" s="179"/>
      <c r="AFL21" s="179"/>
      <c r="AFM21" s="179"/>
      <c r="AFN21" s="179"/>
      <c r="AFO21" s="179"/>
      <c r="AFP21" s="179"/>
      <c r="AFQ21" s="179"/>
      <c r="AFR21" s="179"/>
      <c r="AFS21" s="179"/>
      <c r="AFT21" s="179"/>
      <c r="AFU21" s="179"/>
      <c r="AFV21" s="179"/>
      <c r="AFW21" s="179"/>
      <c r="AFX21" s="179"/>
      <c r="AFY21" s="179"/>
      <c r="AFZ21" s="179"/>
      <c r="AGA21" s="182"/>
      <c r="AGC21" s="181"/>
      <c r="AGD21" s="179"/>
      <c r="AGE21" s="179"/>
      <c r="AGF21" s="179"/>
      <c r="AGG21" s="179"/>
      <c r="AGH21" s="179"/>
      <c r="AGI21" s="179"/>
      <c r="AGJ21" s="179"/>
      <c r="AGK21" s="179"/>
      <c r="AGL21" s="179"/>
      <c r="AGM21" s="179"/>
      <c r="AGN21" s="179"/>
      <c r="AGO21" s="179"/>
      <c r="AGP21" s="179"/>
      <c r="AGQ21" s="179"/>
      <c r="AGR21" s="179"/>
      <c r="AGS21" s="179"/>
      <c r="AGT21" s="179"/>
      <c r="AGU21" s="179"/>
      <c r="AGV21" s="179"/>
      <c r="AGW21" s="182"/>
      <c r="AGY21" s="181"/>
      <c r="AGZ21" s="179"/>
      <c r="AHA21" s="179"/>
      <c r="AHB21" s="179"/>
      <c r="AHC21" s="179"/>
      <c r="AHD21" s="179"/>
      <c r="AHE21" s="179"/>
      <c r="AHF21" s="179"/>
      <c r="AHG21" s="179"/>
      <c r="AHH21" s="179"/>
      <c r="AHI21" s="179"/>
      <c r="AHJ21" s="179"/>
      <c r="AHK21" s="179"/>
      <c r="AHL21" s="179"/>
      <c r="AHM21" s="179"/>
      <c r="AHN21" s="179"/>
      <c r="AHO21" s="179"/>
      <c r="AHP21" s="179"/>
      <c r="AHQ21" s="179"/>
      <c r="AHR21" s="179"/>
      <c r="AHS21" s="182"/>
      <c r="AHU21" s="181"/>
      <c r="AHV21" s="179"/>
      <c r="AHW21" s="179"/>
      <c r="AHX21" s="179"/>
      <c r="AHY21" s="179"/>
      <c r="AHZ21" s="179"/>
      <c r="AIA21" s="179"/>
      <c r="AIB21" s="179"/>
      <c r="AIC21" s="179"/>
      <c r="AID21" s="179"/>
      <c r="AIE21" s="179"/>
      <c r="AIF21" s="179"/>
      <c r="AIG21" s="179"/>
      <c r="AIH21" s="179"/>
      <c r="AII21" s="179"/>
      <c r="AIJ21" s="179"/>
      <c r="AIK21" s="179"/>
      <c r="AIL21" s="179"/>
      <c r="AIM21" s="179"/>
      <c r="AIN21" s="179"/>
      <c r="AIO21" s="182"/>
      <c r="AIQ21" s="181"/>
      <c r="AIR21" s="179"/>
      <c r="AIS21" s="179"/>
      <c r="AIT21" s="179"/>
      <c r="AIU21" s="179"/>
      <c r="AIV21" s="179"/>
      <c r="AIW21" s="179"/>
      <c r="AIX21" s="179"/>
      <c r="AIY21" s="179"/>
      <c r="AIZ21" s="179"/>
      <c r="AJA21" s="179"/>
      <c r="AJB21" s="179"/>
      <c r="AJC21" s="179"/>
      <c r="AJD21" s="179"/>
      <c r="AJE21" s="179"/>
      <c r="AJF21" s="179"/>
      <c r="AJG21" s="179"/>
      <c r="AJH21" s="179"/>
      <c r="AJI21" s="179"/>
      <c r="AJJ21" s="179"/>
      <c r="AJK21" s="182"/>
      <c r="AJM21" s="181"/>
      <c r="AJN21" s="179"/>
      <c r="AJO21" s="179"/>
      <c r="AJP21" s="179"/>
      <c r="AJQ21" s="179"/>
      <c r="AJR21" s="179"/>
      <c r="AJS21" s="179"/>
      <c r="AJT21" s="179"/>
      <c r="AJU21" s="179"/>
      <c r="AJV21" s="179"/>
      <c r="AJW21" s="179"/>
      <c r="AJX21" s="179"/>
      <c r="AJY21" s="179"/>
      <c r="AJZ21" s="179"/>
      <c r="AKA21" s="179"/>
      <c r="AKB21" s="179"/>
      <c r="AKC21" s="179"/>
      <c r="AKD21" s="179"/>
      <c r="AKE21" s="179"/>
      <c r="AKF21" s="179"/>
      <c r="AKG21" s="182"/>
      <c r="AKI21" s="181"/>
      <c r="AKJ21" s="179"/>
      <c r="AKK21" s="179"/>
      <c r="AKL21" s="179"/>
      <c r="AKM21" s="179"/>
      <c r="AKN21" s="179"/>
      <c r="AKO21" s="179"/>
      <c r="AKP21" s="179"/>
      <c r="AKQ21" s="179"/>
      <c r="AKR21" s="179"/>
      <c r="AKS21" s="179"/>
      <c r="AKT21" s="179"/>
      <c r="AKU21" s="179"/>
      <c r="AKV21" s="179"/>
      <c r="AKW21" s="179"/>
      <c r="AKX21" s="179"/>
      <c r="AKY21" s="179"/>
      <c r="AKZ21" s="179"/>
      <c r="ALA21" s="179"/>
      <c r="ALB21" s="179"/>
      <c r="ALC21" s="182"/>
      <c r="ALE21" s="181"/>
      <c r="ALF21" s="179"/>
      <c r="ALG21" s="179"/>
      <c r="ALH21" s="179"/>
      <c r="ALI21" s="179"/>
      <c r="ALJ21" s="179"/>
      <c r="ALK21" s="179"/>
      <c r="ALL21" s="179"/>
      <c r="ALM21" s="179"/>
      <c r="ALN21" s="179"/>
      <c r="ALO21" s="179"/>
      <c r="ALP21" s="179"/>
      <c r="ALQ21" s="179"/>
      <c r="ALR21" s="179"/>
      <c r="ALS21" s="179"/>
      <c r="ALT21" s="179"/>
      <c r="ALU21" s="179"/>
      <c r="ALV21" s="179"/>
      <c r="ALW21" s="179"/>
      <c r="ALX21" s="179"/>
      <c r="ALY21" s="182"/>
      <c r="AMA21" s="181"/>
      <c r="AMB21" s="179"/>
      <c r="AMC21" s="179"/>
      <c r="AMD21" s="179"/>
      <c r="AME21" s="179"/>
      <c r="AMF21" s="179"/>
      <c r="AMG21" s="179"/>
      <c r="AMH21" s="179"/>
      <c r="AMI21" s="179"/>
      <c r="AMJ21" s="179"/>
      <c r="AMK21" s="179"/>
      <c r="AML21" s="179"/>
      <c r="AMM21" s="179"/>
      <c r="AMN21" s="179"/>
      <c r="AMO21" s="179"/>
      <c r="AMP21" s="179"/>
      <c r="AMQ21" s="179"/>
      <c r="AMR21" s="179"/>
      <c r="AMS21" s="179"/>
      <c r="AMT21" s="179"/>
      <c r="AMU21" s="182"/>
      <c r="AMW21" s="181"/>
      <c r="AMX21" s="179"/>
      <c r="AMY21" s="179"/>
      <c r="AMZ21" s="179"/>
      <c r="ANA21" s="179"/>
      <c r="ANB21" s="179"/>
      <c r="ANC21" s="179"/>
      <c r="AND21" s="179"/>
      <c r="ANE21" s="179"/>
      <c r="ANF21" s="179"/>
      <c r="ANG21" s="179"/>
      <c r="ANH21" s="179"/>
      <c r="ANI21" s="179"/>
      <c r="ANJ21" s="179"/>
      <c r="ANK21" s="179"/>
      <c r="ANL21" s="179"/>
      <c r="ANM21" s="179"/>
      <c r="ANN21" s="179"/>
      <c r="ANO21" s="179"/>
      <c r="ANP21" s="179"/>
      <c r="ANQ21" s="182"/>
      <c r="ANS21" s="181"/>
      <c r="ANT21" s="179"/>
      <c r="ANU21" s="179"/>
      <c r="ANV21" s="179"/>
      <c r="ANW21" s="179"/>
      <c r="ANX21" s="179"/>
      <c r="ANY21" s="179"/>
      <c r="ANZ21" s="179"/>
      <c r="AOA21" s="179"/>
      <c r="AOB21" s="179"/>
      <c r="AOC21" s="179"/>
      <c r="AOD21" s="179"/>
      <c r="AOE21" s="179"/>
      <c r="AOF21" s="179"/>
      <c r="AOG21" s="179"/>
      <c r="AOH21" s="179"/>
      <c r="AOI21" s="179"/>
      <c r="AOJ21" s="179"/>
      <c r="AOK21" s="179"/>
      <c r="AOL21" s="179"/>
      <c r="AOM21" s="182"/>
      <c r="AOO21" s="181"/>
      <c r="AOP21" s="179"/>
      <c r="AOQ21" s="179"/>
      <c r="AOR21" s="179"/>
      <c r="AOS21" s="179"/>
      <c r="AOT21" s="179"/>
      <c r="AOU21" s="179"/>
      <c r="AOV21" s="179"/>
      <c r="AOW21" s="179"/>
      <c r="AOX21" s="179"/>
      <c r="AOY21" s="179"/>
      <c r="AOZ21" s="179"/>
      <c r="APA21" s="179"/>
      <c r="APB21" s="179"/>
      <c r="APC21" s="179"/>
      <c r="APD21" s="179"/>
      <c r="APE21" s="179"/>
      <c r="APF21" s="179"/>
      <c r="APG21" s="179"/>
      <c r="APH21" s="179"/>
      <c r="API21" s="182"/>
    </row>
    <row r="22" spans="1:1101" s="3" customFormat="1">
      <c r="A22" s="174" t="s">
        <v>900</v>
      </c>
      <c r="B22" s="175" t="s">
        <v>212</v>
      </c>
      <c r="C22" s="169">
        <v>0</v>
      </c>
      <c r="D22" s="170">
        <v>0</v>
      </c>
      <c r="E22" s="170">
        <v>0</v>
      </c>
      <c r="F22" s="170">
        <v>20</v>
      </c>
      <c r="G22" s="185">
        <v>0</v>
      </c>
      <c r="H22" s="186">
        <v>0</v>
      </c>
      <c r="I22" s="186">
        <v>2</v>
      </c>
      <c r="J22" s="186">
        <v>2</v>
      </c>
      <c r="K22" s="183">
        <v>0</v>
      </c>
      <c r="L22" s="183">
        <v>0</v>
      </c>
      <c r="M22" s="183">
        <v>0</v>
      </c>
      <c r="N22" s="183">
        <v>0</v>
      </c>
      <c r="O22" s="183">
        <v>0</v>
      </c>
      <c r="P22" s="183">
        <v>0</v>
      </c>
      <c r="Q22" s="183">
        <v>0</v>
      </c>
      <c r="R22" s="183">
        <v>0</v>
      </c>
      <c r="S22" s="183">
        <v>0</v>
      </c>
      <c r="T22" s="183">
        <v>0</v>
      </c>
      <c r="U22" s="183">
        <v>0</v>
      </c>
      <c r="V22" s="183">
        <v>0</v>
      </c>
      <c r="W22" s="187">
        <v>0</v>
      </c>
      <c r="X22" s="34"/>
      <c r="Y22" s="169">
        <v>0</v>
      </c>
      <c r="Z22" s="170">
        <v>0</v>
      </c>
      <c r="AA22" s="170">
        <v>0</v>
      </c>
      <c r="AB22" s="170">
        <v>20</v>
      </c>
      <c r="AC22" s="170">
        <v>15</v>
      </c>
      <c r="AD22" s="183">
        <v>0</v>
      </c>
      <c r="AE22" s="183">
        <v>0</v>
      </c>
      <c r="AF22" s="186">
        <v>2</v>
      </c>
      <c r="AG22" s="183">
        <v>0</v>
      </c>
      <c r="AH22" s="183">
        <v>0</v>
      </c>
      <c r="AI22" s="183">
        <v>0</v>
      </c>
      <c r="AJ22" s="183">
        <v>0</v>
      </c>
      <c r="AK22" s="183">
        <v>0</v>
      </c>
      <c r="AL22" s="183">
        <v>0</v>
      </c>
      <c r="AM22" s="183">
        <v>0</v>
      </c>
      <c r="AN22" s="183">
        <v>0</v>
      </c>
      <c r="AO22" s="183">
        <v>0</v>
      </c>
      <c r="AP22" s="183">
        <v>0</v>
      </c>
      <c r="AQ22" s="183">
        <v>0</v>
      </c>
      <c r="AR22" s="183">
        <v>0</v>
      </c>
      <c r="AS22" s="187">
        <v>0</v>
      </c>
      <c r="AT22" s="34"/>
      <c r="AU22" s="169">
        <v>0</v>
      </c>
      <c r="AV22" s="170">
        <v>0</v>
      </c>
      <c r="AW22" s="183">
        <v>0</v>
      </c>
      <c r="AX22" s="170">
        <v>7</v>
      </c>
      <c r="AY22" s="170">
        <v>10</v>
      </c>
      <c r="AZ22" s="183">
        <v>0</v>
      </c>
      <c r="BA22" s="186">
        <v>2</v>
      </c>
      <c r="BB22" s="186">
        <v>2</v>
      </c>
      <c r="BC22" s="183">
        <v>0</v>
      </c>
      <c r="BD22" s="183">
        <v>0</v>
      </c>
      <c r="BE22" s="183">
        <v>0</v>
      </c>
      <c r="BF22" s="183">
        <v>0</v>
      </c>
      <c r="BG22" s="183">
        <v>0</v>
      </c>
      <c r="BH22" s="183">
        <v>0</v>
      </c>
      <c r="BI22" s="183">
        <v>0</v>
      </c>
      <c r="BJ22" s="183">
        <v>0</v>
      </c>
      <c r="BK22" s="183">
        <v>0</v>
      </c>
      <c r="BL22" s="183">
        <v>0</v>
      </c>
      <c r="BM22" s="183">
        <v>0</v>
      </c>
      <c r="BN22" s="183">
        <v>0</v>
      </c>
      <c r="BO22" s="187">
        <v>0</v>
      </c>
      <c r="BP22" s="34"/>
      <c r="BQ22" s="169">
        <v>0</v>
      </c>
      <c r="BR22" s="170">
        <v>0</v>
      </c>
      <c r="BS22" s="186">
        <v>0</v>
      </c>
      <c r="BT22" s="186">
        <v>5</v>
      </c>
      <c r="BU22" s="170">
        <v>7</v>
      </c>
      <c r="BV22" s="183">
        <v>0</v>
      </c>
      <c r="BW22" s="186">
        <v>2</v>
      </c>
      <c r="BX22" s="186">
        <v>2</v>
      </c>
      <c r="BY22" s="183">
        <v>0</v>
      </c>
      <c r="BZ22" s="183">
        <v>0</v>
      </c>
      <c r="CA22" s="183">
        <v>0</v>
      </c>
      <c r="CB22" s="183">
        <v>0</v>
      </c>
      <c r="CC22" s="183">
        <v>0</v>
      </c>
      <c r="CD22" s="183">
        <v>0</v>
      </c>
      <c r="CE22" s="183">
        <v>0</v>
      </c>
      <c r="CF22" s="183">
        <v>0</v>
      </c>
      <c r="CG22" s="183">
        <v>0</v>
      </c>
      <c r="CH22" s="183">
        <v>0</v>
      </c>
      <c r="CI22" s="183">
        <v>0</v>
      </c>
      <c r="CJ22" s="183">
        <v>0</v>
      </c>
      <c r="CK22" s="187">
        <v>0</v>
      </c>
      <c r="CL22" s="34"/>
      <c r="CM22" s="169">
        <v>0</v>
      </c>
      <c r="CN22" s="170">
        <v>0</v>
      </c>
      <c r="CO22" s="170">
        <v>0</v>
      </c>
      <c r="CP22" s="170">
        <v>118</v>
      </c>
      <c r="CQ22" s="170">
        <v>45</v>
      </c>
      <c r="CR22" s="185">
        <v>0</v>
      </c>
      <c r="CS22" s="186">
        <v>2</v>
      </c>
      <c r="CT22" s="183">
        <v>2</v>
      </c>
      <c r="CU22" s="183">
        <v>0</v>
      </c>
      <c r="CV22" s="183">
        <v>0</v>
      </c>
      <c r="CW22" s="183">
        <v>0</v>
      </c>
      <c r="CX22" s="183">
        <v>0</v>
      </c>
      <c r="CY22" s="183">
        <v>0</v>
      </c>
      <c r="CZ22" s="183">
        <v>0</v>
      </c>
      <c r="DA22" s="183">
        <v>0</v>
      </c>
      <c r="DB22" s="183">
        <v>0</v>
      </c>
      <c r="DC22" s="183">
        <v>0</v>
      </c>
      <c r="DD22" s="183">
        <v>0</v>
      </c>
      <c r="DE22" s="183">
        <v>0</v>
      </c>
      <c r="DF22" s="183">
        <v>0</v>
      </c>
      <c r="DG22" s="187">
        <v>0</v>
      </c>
      <c r="DH22" s="34"/>
      <c r="DI22" s="169">
        <v>0</v>
      </c>
      <c r="DJ22" s="170">
        <v>0</v>
      </c>
      <c r="DK22" s="170">
        <v>0</v>
      </c>
      <c r="DL22" s="170">
        <v>30</v>
      </c>
      <c r="DM22" s="170">
        <v>5</v>
      </c>
      <c r="DN22" s="185">
        <v>0</v>
      </c>
      <c r="DO22" s="186">
        <v>2</v>
      </c>
      <c r="DP22" s="183">
        <v>2</v>
      </c>
      <c r="DQ22" s="183">
        <v>0</v>
      </c>
      <c r="DR22" s="183">
        <v>0</v>
      </c>
      <c r="DS22" s="183">
        <v>0</v>
      </c>
      <c r="DT22" s="183">
        <v>0</v>
      </c>
      <c r="DU22" s="183">
        <v>0</v>
      </c>
      <c r="DV22" s="183">
        <v>0</v>
      </c>
      <c r="DW22" s="183">
        <v>0</v>
      </c>
      <c r="DX22" s="183">
        <v>0</v>
      </c>
      <c r="DY22" s="183">
        <v>0</v>
      </c>
      <c r="DZ22" s="183">
        <v>0</v>
      </c>
      <c r="EA22" s="183">
        <v>0</v>
      </c>
      <c r="EB22" s="183">
        <v>0</v>
      </c>
      <c r="EC22" s="187">
        <v>0</v>
      </c>
      <c r="EE22" s="169">
        <v>0</v>
      </c>
      <c r="EF22" s="170">
        <v>0</v>
      </c>
      <c r="EG22" s="170">
        <v>0</v>
      </c>
      <c r="EH22" s="170">
        <v>0</v>
      </c>
      <c r="EI22" s="170">
        <v>0</v>
      </c>
      <c r="EJ22" s="170">
        <v>0</v>
      </c>
      <c r="EK22" s="170">
        <v>0</v>
      </c>
      <c r="EL22" s="185">
        <v>0</v>
      </c>
      <c r="EM22" s="185">
        <v>0</v>
      </c>
      <c r="EN22" s="186">
        <v>0</v>
      </c>
      <c r="EO22" s="183">
        <v>0</v>
      </c>
      <c r="EP22" s="183">
        <v>0</v>
      </c>
      <c r="EQ22" s="183">
        <v>0</v>
      </c>
      <c r="ER22" s="183">
        <v>0</v>
      </c>
      <c r="ES22" s="183">
        <v>0</v>
      </c>
      <c r="ET22" s="183">
        <v>0</v>
      </c>
      <c r="EU22" s="183">
        <v>0</v>
      </c>
      <c r="EV22" s="183">
        <v>0</v>
      </c>
      <c r="EW22" s="183">
        <v>0</v>
      </c>
      <c r="EX22" s="183">
        <v>0</v>
      </c>
      <c r="EY22" s="187">
        <v>0</v>
      </c>
      <c r="EZ22" s="34"/>
      <c r="FA22" s="169">
        <v>0</v>
      </c>
      <c r="FB22" s="170">
        <v>0</v>
      </c>
      <c r="FC22" s="170">
        <v>0</v>
      </c>
      <c r="FD22" s="170">
        <v>20</v>
      </c>
      <c r="FE22" s="185">
        <v>0</v>
      </c>
      <c r="FF22" s="186">
        <v>0</v>
      </c>
      <c r="FG22" s="186">
        <v>0</v>
      </c>
      <c r="FH22" s="186">
        <v>0</v>
      </c>
      <c r="FI22" s="183">
        <v>0</v>
      </c>
      <c r="FJ22" s="186">
        <v>0</v>
      </c>
      <c r="FK22" s="186">
        <v>0</v>
      </c>
      <c r="FL22" s="183">
        <v>0</v>
      </c>
      <c r="FM22" s="183">
        <v>0</v>
      </c>
      <c r="FN22" s="183">
        <v>0</v>
      </c>
      <c r="FO22" s="183">
        <v>0</v>
      </c>
      <c r="FP22" s="183">
        <v>0</v>
      </c>
      <c r="FQ22" s="183">
        <v>0</v>
      </c>
      <c r="FR22" s="183">
        <v>0</v>
      </c>
      <c r="FS22" s="183">
        <v>0</v>
      </c>
      <c r="FT22" s="183">
        <v>0</v>
      </c>
      <c r="FU22" s="187">
        <v>0</v>
      </c>
      <c r="FV22" s="179"/>
      <c r="FW22" s="169">
        <v>0</v>
      </c>
      <c r="FX22" s="170">
        <v>0</v>
      </c>
      <c r="FY22" s="186">
        <v>0</v>
      </c>
      <c r="FZ22" s="170">
        <v>30</v>
      </c>
      <c r="GA22" s="170">
        <v>15</v>
      </c>
      <c r="GB22" s="186">
        <v>0</v>
      </c>
      <c r="GC22" s="183">
        <v>0</v>
      </c>
      <c r="GD22" s="183">
        <v>0</v>
      </c>
      <c r="GE22" s="183">
        <v>0</v>
      </c>
      <c r="GF22" s="183">
        <v>0</v>
      </c>
      <c r="GG22" s="183">
        <v>0</v>
      </c>
      <c r="GH22" s="183">
        <v>0</v>
      </c>
      <c r="GI22" s="183">
        <v>0</v>
      </c>
      <c r="GJ22" s="183">
        <v>0</v>
      </c>
      <c r="GK22" s="183">
        <v>0</v>
      </c>
      <c r="GL22" s="183">
        <v>0</v>
      </c>
      <c r="GM22" s="183">
        <v>0</v>
      </c>
      <c r="GN22" s="183">
        <v>0</v>
      </c>
      <c r="GO22" s="183">
        <v>0</v>
      </c>
      <c r="GP22" s="183">
        <v>0</v>
      </c>
      <c r="GQ22" s="187">
        <v>0</v>
      </c>
      <c r="GR22" s="34"/>
      <c r="GS22" s="169">
        <v>0</v>
      </c>
      <c r="GT22" s="170">
        <v>0</v>
      </c>
      <c r="GU22" s="186">
        <v>0</v>
      </c>
      <c r="GV22" s="170">
        <v>15</v>
      </c>
      <c r="GW22" s="170">
        <v>5</v>
      </c>
      <c r="GX22" s="186">
        <v>0</v>
      </c>
      <c r="GY22" s="183">
        <v>0</v>
      </c>
      <c r="GZ22" s="183">
        <v>0</v>
      </c>
      <c r="HA22" s="183">
        <v>0</v>
      </c>
      <c r="HB22" s="183">
        <v>0</v>
      </c>
      <c r="HC22" s="183">
        <v>0</v>
      </c>
      <c r="HD22" s="183">
        <v>0</v>
      </c>
      <c r="HE22" s="183">
        <v>0</v>
      </c>
      <c r="HF22" s="183">
        <v>0</v>
      </c>
      <c r="HG22" s="183">
        <v>0</v>
      </c>
      <c r="HH22" s="183">
        <v>0</v>
      </c>
      <c r="HI22" s="183">
        <v>0</v>
      </c>
      <c r="HJ22" s="183">
        <v>0</v>
      </c>
      <c r="HK22" s="183">
        <v>0</v>
      </c>
      <c r="HL22" s="183">
        <v>0</v>
      </c>
      <c r="HM22" s="187">
        <v>0</v>
      </c>
      <c r="HN22" s="34"/>
      <c r="HO22" s="169">
        <v>0</v>
      </c>
      <c r="HP22" s="170">
        <v>0</v>
      </c>
      <c r="HQ22" s="170">
        <v>0</v>
      </c>
      <c r="HR22" s="170">
        <v>5</v>
      </c>
      <c r="HS22" s="170">
        <v>0</v>
      </c>
      <c r="HT22" s="170">
        <v>0</v>
      </c>
      <c r="HU22" s="170">
        <v>0</v>
      </c>
      <c r="HV22" s="170">
        <v>1</v>
      </c>
      <c r="HW22" s="170">
        <v>0</v>
      </c>
      <c r="HX22" s="170">
        <v>0</v>
      </c>
      <c r="HY22" s="170">
        <v>0</v>
      </c>
      <c r="HZ22" s="183">
        <v>0</v>
      </c>
      <c r="IA22" s="183">
        <v>0</v>
      </c>
      <c r="IB22" s="183">
        <v>0</v>
      </c>
      <c r="IC22" s="183">
        <v>0</v>
      </c>
      <c r="ID22" s="183">
        <v>0</v>
      </c>
      <c r="IE22" s="183">
        <v>0</v>
      </c>
      <c r="IF22" s="170">
        <v>0</v>
      </c>
      <c r="IG22" s="170">
        <v>0</v>
      </c>
      <c r="IH22" s="170">
        <v>0</v>
      </c>
      <c r="II22" s="187">
        <v>0</v>
      </c>
      <c r="IJ22" s="34"/>
      <c r="IK22" s="169">
        <v>0</v>
      </c>
      <c r="IL22" s="170">
        <v>0</v>
      </c>
      <c r="IM22" s="170">
        <v>0</v>
      </c>
      <c r="IN22" s="170">
        <v>20</v>
      </c>
      <c r="IO22" s="170">
        <v>10</v>
      </c>
      <c r="IP22" s="170">
        <v>2</v>
      </c>
      <c r="IQ22" s="170">
        <v>0</v>
      </c>
      <c r="IR22" s="170">
        <v>3</v>
      </c>
      <c r="IS22" s="170">
        <v>0</v>
      </c>
      <c r="IT22" s="170">
        <v>0</v>
      </c>
      <c r="IU22" s="170">
        <v>0</v>
      </c>
      <c r="IV22" s="183">
        <v>0</v>
      </c>
      <c r="IW22" s="183">
        <v>0</v>
      </c>
      <c r="IX22" s="183">
        <v>0</v>
      </c>
      <c r="IY22" s="183">
        <v>0</v>
      </c>
      <c r="IZ22" s="183">
        <v>0</v>
      </c>
      <c r="JA22" s="183">
        <v>0</v>
      </c>
      <c r="JB22" s="170">
        <v>0</v>
      </c>
      <c r="JC22" s="170">
        <v>0</v>
      </c>
      <c r="JD22" s="170">
        <v>0</v>
      </c>
      <c r="JE22" s="187">
        <v>0</v>
      </c>
      <c r="JG22" s="169">
        <v>0</v>
      </c>
      <c r="JH22" s="170">
        <v>0</v>
      </c>
      <c r="JI22" s="170">
        <v>0</v>
      </c>
      <c r="JJ22" s="170">
        <v>5</v>
      </c>
      <c r="JK22" s="170">
        <v>5</v>
      </c>
      <c r="JL22" s="170">
        <v>0</v>
      </c>
      <c r="JM22" s="170">
        <v>0</v>
      </c>
      <c r="JN22" s="170">
        <v>0</v>
      </c>
      <c r="JO22" s="170">
        <v>0</v>
      </c>
      <c r="JP22" s="170">
        <v>0</v>
      </c>
      <c r="JQ22" s="170">
        <v>0</v>
      </c>
      <c r="JR22" s="183">
        <v>0</v>
      </c>
      <c r="JS22" s="183">
        <v>0</v>
      </c>
      <c r="JT22" s="183">
        <v>0</v>
      </c>
      <c r="JU22" s="183">
        <v>0</v>
      </c>
      <c r="JV22" s="183">
        <v>0</v>
      </c>
      <c r="JW22" s="183">
        <v>0</v>
      </c>
      <c r="JX22" s="170">
        <v>0</v>
      </c>
      <c r="JY22" s="170">
        <v>0</v>
      </c>
      <c r="JZ22" s="170">
        <v>0</v>
      </c>
      <c r="KA22" s="187">
        <v>0</v>
      </c>
      <c r="KB22" s="34"/>
      <c r="KC22" s="169">
        <v>0</v>
      </c>
      <c r="KD22" s="170">
        <v>0</v>
      </c>
      <c r="KE22" s="170">
        <v>0</v>
      </c>
      <c r="KF22" s="170">
        <v>15</v>
      </c>
      <c r="KG22" s="170">
        <v>15</v>
      </c>
      <c r="KH22" s="170">
        <v>0</v>
      </c>
      <c r="KI22" s="170">
        <v>0</v>
      </c>
      <c r="KJ22" s="170">
        <v>0</v>
      </c>
      <c r="KK22" s="170">
        <v>0</v>
      </c>
      <c r="KL22" s="170">
        <v>0</v>
      </c>
      <c r="KM22" s="170">
        <v>0</v>
      </c>
      <c r="KN22" s="183">
        <v>0</v>
      </c>
      <c r="KO22" s="183">
        <v>0</v>
      </c>
      <c r="KP22" s="183">
        <v>0</v>
      </c>
      <c r="KQ22" s="183">
        <v>0</v>
      </c>
      <c r="KR22" s="183">
        <v>0</v>
      </c>
      <c r="KS22" s="183">
        <v>0</v>
      </c>
      <c r="KT22" s="170">
        <v>0</v>
      </c>
      <c r="KU22" s="170">
        <v>0</v>
      </c>
      <c r="KV22" s="170">
        <v>0</v>
      </c>
      <c r="KW22" s="187">
        <v>0</v>
      </c>
      <c r="KX22" s="34"/>
      <c r="KY22" s="169">
        <v>0</v>
      </c>
      <c r="KZ22" s="170">
        <v>0</v>
      </c>
      <c r="LA22" s="183">
        <v>0</v>
      </c>
      <c r="LB22" s="183">
        <v>25</v>
      </c>
      <c r="LC22" s="170">
        <v>15</v>
      </c>
      <c r="LD22" s="186">
        <v>0</v>
      </c>
      <c r="LE22" s="183">
        <v>0</v>
      </c>
      <c r="LF22" s="183">
        <v>0</v>
      </c>
      <c r="LG22" s="170">
        <v>0</v>
      </c>
      <c r="LH22" s="170">
        <v>0</v>
      </c>
      <c r="LI22" s="170">
        <v>0</v>
      </c>
      <c r="LJ22" s="183">
        <v>0</v>
      </c>
      <c r="LK22" s="183">
        <v>0</v>
      </c>
      <c r="LL22" s="183">
        <v>0</v>
      </c>
      <c r="LM22" s="183">
        <v>0</v>
      </c>
      <c r="LN22" s="183">
        <v>0</v>
      </c>
      <c r="LO22" s="183">
        <v>0</v>
      </c>
      <c r="LP22" s="170">
        <v>0</v>
      </c>
      <c r="LQ22" s="170">
        <v>0</v>
      </c>
      <c r="LR22" s="170">
        <v>0</v>
      </c>
      <c r="LS22" s="187">
        <v>0</v>
      </c>
      <c r="LU22" s="169">
        <v>0</v>
      </c>
      <c r="LV22" s="170">
        <v>0</v>
      </c>
      <c r="LW22" s="170">
        <v>0</v>
      </c>
      <c r="LX22" s="170">
        <v>0</v>
      </c>
      <c r="LY22" s="183">
        <v>0</v>
      </c>
      <c r="LZ22" s="170">
        <v>0</v>
      </c>
      <c r="MA22" s="170">
        <v>0</v>
      </c>
      <c r="MB22" s="183">
        <v>0</v>
      </c>
      <c r="MC22" s="183">
        <v>0</v>
      </c>
      <c r="MD22" s="183">
        <v>0</v>
      </c>
      <c r="ME22" s="183">
        <v>0</v>
      </c>
      <c r="MF22" s="183">
        <v>0</v>
      </c>
      <c r="MG22" s="183">
        <v>0</v>
      </c>
      <c r="MH22" s="183">
        <v>0</v>
      </c>
      <c r="MI22" s="183">
        <v>0</v>
      </c>
      <c r="MJ22" s="183">
        <v>0</v>
      </c>
      <c r="MK22" s="183">
        <v>0</v>
      </c>
      <c r="ML22" s="170">
        <v>0</v>
      </c>
      <c r="MM22" s="170">
        <v>0</v>
      </c>
      <c r="MN22" s="170">
        <v>0</v>
      </c>
      <c r="MO22" s="187">
        <v>0</v>
      </c>
      <c r="MP22" s="34"/>
      <c r="MQ22" s="169">
        <v>0</v>
      </c>
      <c r="MR22" s="170">
        <v>0</v>
      </c>
      <c r="MS22" s="170">
        <v>0</v>
      </c>
      <c r="MT22" s="170">
        <v>0</v>
      </c>
      <c r="MU22" s="170">
        <v>0</v>
      </c>
      <c r="MV22" s="170">
        <v>0</v>
      </c>
      <c r="MW22" s="170">
        <v>0</v>
      </c>
      <c r="MX22" s="183">
        <v>0</v>
      </c>
      <c r="MY22" s="183">
        <v>0</v>
      </c>
      <c r="MZ22" s="183">
        <v>0</v>
      </c>
      <c r="NA22" s="183">
        <v>0</v>
      </c>
      <c r="NB22" s="183">
        <v>0</v>
      </c>
      <c r="NC22" s="183">
        <v>0</v>
      </c>
      <c r="ND22" s="183">
        <v>0</v>
      </c>
      <c r="NE22" s="183">
        <v>0</v>
      </c>
      <c r="NF22" s="183">
        <v>0</v>
      </c>
      <c r="NG22" s="183">
        <v>0</v>
      </c>
      <c r="NH22" s="170">
        <v>0</v>
      </c>
      <c r="NI22" s="170">
        <v>0</v>
      </c>
      <c r="NJ22" s="170">
        <v>0</v>
      </c>
      <c r="NK22" s="187">
        <v>0</v>
      </c>
      <c r="NM22" s="169">
        <v>0</v>
      </c>
      <c r="NN22" s="170">
        <v>0</v>
      </c>
      <c r="NO22" s="170">
        <v>20</v>
      </c>
      <c r="NP22" s="170">
        <v>20</v>
      </c>
      <c r="NQ22" s="170">
        <v>15</v>
      </c>
      <c r="NR22" s="170">
        <v>0</v>
      </c>
      <c r="NS22" s="183">
        <v>0</v>
      </c>
      <c r="NT22" s="183">
        <v>7</v>
      </c>
      <c r="NU22" s="183">
        <v>0</v>
      </c>
      <c r="NV22" s="183">
        <v>0</v>
      </c>
      <c r="NW22" s="183">
        <v>0</v>
      </c>
      <c r="NX22" s="183">
        <v>0</v>
      </c>
      <c r="NY22" s="183">
        <v>0</v>
      </c>
      <c r="NZ22" s="183">
        <v>0</v>
      </c>
      <c r="OA22" s="183">
        <v>0</v>
      </c>
      <c r="OB22" s="183">
        <v>0</v>
      </c>
      <c r="OC22" s="183">
        <v>0</v>
      </c>
      <c r="OD22" s="170">
        <v>0</v>
      </c>
      <c r="OE22" s="170">
        <v>0</v>
      </c>
      <c r="OF22" s="170">
        <v>0</v>
      </c>
      <c r="OG22" s="187">
        <v>0</v>
      </c>
      <c r="OI22" s="169">
        <v>0</v>
      </c>
      <c r="OJ22" s="170">
        <v>0</v>
      </c>
      <c r="OK22" s="170">
        <v>0</v>
      </c>
      <c r="OL22" s="170">
        <v>0</v>
      </c>
      <c r="OM22" s="170">
        <v>10</v>
      </c>
      <c r="ON22" s="183">
        <v>0</v>
      </c>
      <c r="OO22" s="170">
        <v>3</v>
      </c>
      <c r="OP22" s="183">
        <v>0</v>
      </c>
      <c r="OQ22" s="183">
        <v>0</v>
      </c>
      <c r="OR22" s="183">
        <v>0</v>
      </c>
      <c r="OS22" s="183">
        <v>0</v>
      </c>
      <c r="OT22" s="183">
        <v>0</v>
      </c>
      <c r="OU22" s="183">
        <v>0</v>
      </c>
      <c r="OV22" s="183">
        <v>0</v>
      </c>
      <c r="OW22" s="183">
        <v>0</v>
      </c>
      <c r="OX22" s="183">
        <v>0</v>
      </c>
      <c r="OY22" s="183">
        <v>0</v>
      </c>
      <c r="OZ22" s="170">
        <v>0</v>
      </c>
      <c r="PA22" s="170">
        <v>0</v>
      </c>
      <c r="PB22" s="170">
        <v>0</v>
      </c>
      <c r="PC22" s="187">
        <v>0</v>
      </c>
      <c r="PD22" s="34"/>
      <c r="PE22" s="169">
        <v>0</v>
      </c>
      <c r="PF22" s="170">
        <v>0</v>
      </c>
      <c r="PG22" s="170">
        <v>0</v>
      </c>
      <c r="PH22" s="170">
        <v>20</v>
      </c>
      <c r="PI22" s="170">
        <v>0</v>
      </c>
      <c r="PJ22" s="170">
        <v>0</v>
      </c>
      <c r="PK22" s="170">
        <v>0</v>
      </c>
      <c r="PL22" s="170">
        <v>0</v>
      </c>
      <c r="PM22" s="170">
        <v>0</v>
      </c>
      <c r="PN22" s="170">
        <v>0</v>
      </c>
      <c r="PO22" s="170">
        <v>0</v>
      </c>
      <c r="PP22" s="183">
        <v>0</v>
      </c>
      <c r="PQ22" s="183">
        <v>0</v>
      </c>
      <c r="PR22" s="183">
        <v>0</v>
      </c>
      <c r="PS22" s="183">
        <v>0</v>
      </c>
      <c r="PT22" s="183">
        <v>0</v>
      </c>
      <c r="PU22" s="183">
        <v>0</v>
      </c>
      <c r="PV22" s="170">
        <v>0</v>
      </c>
      <c r="PW22" s="170">
        <v>0</v>
      </c>
      <c r="PX22" s="170">
        <v>0</v>
      </c>
      <c r="PY22" s="187">
        <v>0</v>
      </c>
      <c r="PZ22" s="34"/>
      <c r="QA22" s="169">
        <v>0</v>
      </c>
      <c r="QB22" s="170">
        <v>0</v>
      </c>
      <c r="QC22" s="170">
        <v>0</v>
      </c>
      <c r="QD22" s="170">
        <v>35</v>
      </c>
      <c r="QE22" s="170">
        <v>0</v>
      </c>
      <c r="QF22" s="170">
        <v>0</v>
      </c>
      <c r="QG22" s="170">
        <v>0</v>
      </c>
      <c r="QH22" s="170">
        <v>0</v>
      </c>
      <c r="QI22" s="170">
        <v>0</v>
      </c>
      <c r="QJ22" s="170">
        <v>0</v>
      </c>
      <c r="QK22" s="170">
        <v>0</v>
      </c>
      <c r="QL22" s="183">
        <v>0</v>
      </c>
      <c r="QM22" s="183">
        <v>0</v>
      </c>
      <c r="QN22" s="183">
        <v>0</v>
      </c>
      <c r="QO22" s="183">
        <v>0</v>
      </c>
      <c r="QP22" s="183">
        <v>0</v>
      </c>
      <c r="QQ22" s="183">
        <v>0</v>
      </c>
      <c r="QR22" s="170">
        <v>0</v>
      </c>
      <c r="QS22" s="170">
        <v>0</v>
      </c>
      <c r="QT22" s="170">
        <v>0</v>
      </c>
      <c r="QU22" s="187">
        <v>0</v>
      </c>
      <c r="QV22" s="34"/>
      <c r="QW22" s="169">
        <v>0</v>
      </c>
      <c r="QX22" s="170">
        <v>0</v>
      </c>
      <c r="QY22" s="170">
        <v>0</v>
      </c>
      <c r="QZ22" s="170">
        <v>0</v>
      </c>
      <c r="RA22" s="170">
        <v>0</v>
      </c>
      <c r="RB22" s="170">
        <v>0</v>
      </c>
      <c r="RC22" s="170">
        <v>0</v>
      </c>
      <c r="RD22" s="183">
        <v>0</v>
      </c>
      <c r="RE22" s="170">
        <v>0</v>
      </c>
      <c r="RF22" s="170">
        <v>0</v>
      </c>
      <c r="RG22" s="170">
        <v>0</v>
      </c>
      <c r="RH22" s="170">
        <v>0</v>
      </c>
      <c r="RI22" s="183">
        <v>0</v>
      </c>
      <c r="RJ22" s="183">
        <v>0</v>
      </c>
      <c r="RK22" s="183">
        <v>0</v>
      </c>
      <c r="RL22" s="183">
        <v>0</v>
      </c>
      <c r="RM22" s="183">
        <v>0</v>
      </c>
      <c r="RN22" s="170">
        <v>0</v>
      </c>
      <c r="RO22" s="170">
        <v>0</v>
      </c>
      <c r="RP22" s="170">
        <v>0</v>
      </c>
      <c r="RQ22" s="187">
        <v>0</v>
      </c>
      <c r="RS22" s="169">
        <v>0</v>
      </c>
      <c r="RT22" s="170">
        <v>0</v>
      </c>
      <c r="RU22" s="170">
        <v>0</v>
      </c>
      <c r="RV22" s="170">
        <v>20</v>
      </c>
      <c r="RW22" s="170">
        <v>10</v>
      </c>
      <c r="RX22" s="170">
        <v>0</v>
      </c>
      <c r="RY22" s="170">
        <v>0</v>
      </c>
      <c r="RZ22" s="170">
        <v>2</v>
      </c>
      <c r="SA22" s="170">
        <v>0</v>
      </c>
      <c r="SB22" s="170">
        <v>0</v>
      </c>
      <c r="SC22" s="170">
        <v>0</v>
      </c>
      <c r="SD22" s="183">
        <v>0</v>
      </c>
      <c r="SE22" s="183">
        <v>0</v>
      </c>
      <c r="SF22" s="183">
        <v>0</v>
      </c>
      <c r="SG22" s="183">
        <v>0</v>
      </c>
      <c r="SH22" s="183">
        <v>0</v>
      </c>
      <c r="SI22" s="183">
        <v>0</v>
      </c>
      <c r="SJ22" s="170">
        <v>0</v>
      </c>
      <c r="SK22" s="170">
        <v>0</v>
      </c>
      <c r="SL22" s="170">
        <v>0</v>
      </c>
      <c r="SM22" s="187">
        <v>0</v>
      </c>
      <c r="SO22" s="169">
        <v>0</v>
      </c>
      <c r="SP22" s="170">
        <v>0</v>
      </c>
      <c r="SQ22" s="170">
        <v>0</v>
      </c>
      <c r="SR22" s="170">
        <v>14</v>
      </c>
      <c r="SS22" s="170">
        <v>10</v>
      </c>
      <c r="ST22" s="170">
        <v>0</v>
      </c>
      <c r="SU22" s="170">
        <v>0</v>
      </c>
      <c r="SV22" s="170">
        <v>1.5</v>
      </c>
      <c r="SW22" s="170">
        <v>0</v>
      </c>
      <c r="SX22" s="170">
        <v>0</v>
      </c>
      <c r="SY22" s="170">
        <v>0</v>
      </c>
      <c r="SZ22" s="183">
        <v>0</v>
      </c>
      <c r="TA22" s="183">
        <v>0</v>
      </c>
      <c r="TB22" s="183">
        <v>0</v>
      </c>
      <c r="TC22" s="183">
        <v>0</v>
      </c>
      <c r="TD22" s="183">
        <v>0</v>
      </c>
      <c r="TE22" s="183">
        <v>0</v>
      </c>
      <c r="TF22" s="170">
        <v>0</v>
      </c>
      <c r="TG22" s="170">
        <v>0</v>
      </c>
      <c r="TH22" s="170">
        <v>0</v>
      </c>
      <c r="TI22" s="187">
        <v>0</v>
      </c>
      <c r="TJ22" s="34"/>
      <c r="TK22" s="169">
        <v>0</v>
      </c>
      <c r="TL22" s="170">
        <v>0</v>
      </c>
      <c r="TM22" s="170">
        <v>0</v>
      </c>
      <c r="TN22" s="170">
        <v>10</v>
      </c>
      <c r="TO22" s="170">
        <v>10</v>
      </c>
      <c r="TP22" s="170">
        <v>0</v>
      </c>
      <c r="TQ22" s="170">
        <v>0</v>
      </c>
      <c r="TR22" s="170">
        <v>1.5</v>
      </c>
      <c r="TS22" s="170">
        <v>0</v>
      </c>
      <c r="TT22" s="170">
        <v>0</v>
      </c>
      <c r="TU22" s="170">
        <v>0</v>
      </c>
      <c r="TV22" s="183">
        <v>0</v>
      </c>
      <c r="TW22" s="183">
        <v>0</v>
      </c>
      <c r="TX22" s="183">
        <v>0</v>
      </c>
      <c r="TY22" s="183">
        <v>0</v>
      </c>
      <c r="TZ22" s="183">
        <v>0</v>
      </c>
      <c r="UA22" s="183">
        <v>0</v>
      </c>
      <c r="UB22" s="170">
        <v>0</v>
      </c>
      <c r="UC22" s="170">
        <v>0</v>
      </c>
      <c r="UD22" s="170">
        <v>0</v>
      </c>
      <c r="UE22" s="187">
        <v>0</v>
      </c>
      <c r="UG22" s="169">
        <v>0</v>
      </c>
      <c r="UH22" s="170">
        <v>0</v>
      </c>
      <c r="UI22" s="170">
        <v>0</v>
      </c>
      <c r="UJ22" s="170">
        <v>20</v>
      </c>
      <c r="UK22" s="170">
        <v>15</v>
      </c>
      <c r="UL22" s="170">
        <v>0</v>
      </c>
      <c r="UM22" s="170">
        <v>0</v>
      </c>
      <c r="UN22" s="170">
        <v>2</v>
      </c>
      <c r="UO22" s="170">
        <v>0</v>
      </c>
      <c r="UP22" s="170">
        <v>0</v>
      </c>
      <c r="UQ22" s="170">
        <v>0</v>
      </c>
      <c r="UR22" s="183">
        <v>0</v>
      </c>
      <c r="US22" s="183">
        <v>0</v>
      </c>
      <c r="UT22" s="183">
        <v>0</v>
      </c>
      <c r="UU22" s="183">
        <v>0</v>
      </c>
      <c r="UV22" s="183">
        <v>0</v>
      </c>
      <c r="UW22" s="183">
        <v>0</v>
      </c>
      <c r="UX22" s="170">
        <v>0</v>
      </c>
      <c r="UY22" s="170">
        <v>0</v>
      </c>
      <c r="UZ22" s="170">
        <v>0</v>
      </c>
      <c r="VA22" s="187">
        <v>0</v>
      </c>
      <c r="VB22" s="34"/>
      <c r="VC22" s="169">
        <v>0</v>
      </c>
      <c r="VD22" s="170">
        <v>0</v>
      </c>
      <c r="VE22" s="170">
        <v>0</v>
      </c>
      <c r="VF22" s="170">
        <v>15</v>
      </c>
      <c r="VG22" s="170">
        <v>15</v>
      </c>
      <c r="VH22" s="170">
        <v>0</v>
      </c>
      <c r="VI22" s="170">
        <v>0</v>
      </c>
      <c r="VJ22" s="170">
        <v>2</v>
      </c>
      <c r="VK22" s="170">
        <v>0</v>
      </c>
      <c r="VL22" s="170">
        <v>0</v>
      </c>
      <c r="VM22" s="170">
        <v>0</v>
      </c>
      <c r="VN22" s="183">
        <v>0</v>
      </c>
      <c r="VO22" s="183">
        <v>0</v>
      </c>
      <c r="VP22" s="183">
        <v>0</v>
      </c>
      <c r="VQ22" s="183">
        <v>0</v>
      </c>
      <c r="VR22" s="183">
        <v>0</v>
      </c>
      <c r="VS22" s="183">
        <v>0</v>
      </c>
      <c r="VT22" s="170">
        <v>0</v>
      </c>
      <c r="VU22" s="170">
        <v>0</v>
      </c>
      <c r="VV22" s="170">
        <v>0</v>
      </c>
      <c r="VW22" s="187">
        <v>0</v>
      </c>
      <c r="VY22" s="169">
        <v>0</v>
      </c>
      <c r="VZ22" s="170">
        <v>0</v>
      </c>
      <c r="WA22" s="170">
        <v>0</v>
      </c>
      <c r="WB22" s="170">
        <v>0</v>
      </c>
      <c r="WC22" s="185">
        <v>0</v>
      </c>
      <c r="WD22" s="186">
        <v>0</v>
      </c>
      <c r="WE22" s="186">
        <v>0</v>
      </c>
      <c r="WF22" s="186">
        <v>0</v>
      </c>
      <c r="WG22" s="186">
        <v>0</v>
      </c>
      <c r="WH22" s="186">
        <v>0</v>
      </c>
      <c r="WI22" s="186">
        <v>0</v>
      </c>
      <c r="WJ22" s="186">
        <v>0</v>
      </c>
      <c r="WK22" s="183">
        <v>0</v>
      </c>
      <c r="WL22" s="183">
        <v>0</v>
      </c>
      <c r="WM22" s="183">
        <v>0</v>
      </c>
      <c r="WN22" s="183">
        <v>0</v>
      </c>
      <c r="WO22" s="183">
        <v>0</v>
      </c>
      <c r="WP22" s="186">
        <v>0</v>
      </c>
      <c r="WQ22" s="186">
        <v>0</v>
      </c>
      <c r="WR22" s="186">
        <v>0</v>
      </c>
      <c r="WS22" s="188">
        <v>0</v>
      </c>
      <c r="WT22" s="34"/>
      <c r="WU22" s="169">
        <v>0</v>
      </c>
      <c r="WV22" s="170">
        <v>0</v>
      </c>
      <c r="WW22" s="170">
        <v>0</v>
      </c>
      <c r="WX22" s="170">
        <v>0</v>
      </c>
      <c r="WY22" s="170">
        <v>0</v>
      </c>
      <c r="WZ22" s="170">
        <v>0</v>
      </c>
      <c r="XA22" s="170">
        <v>0</v>
      </c>
      <c r="XB22" s="183">
        <v>0</v>
      </c>
      <c r="XC22" s="183">
        <v>0</v>
      </c>
      <c r="XD22" s="170">
        <v>10</v>
      </c>
      <c r="XE22" s="170">
        <v>10</v>
      </c>
      <c r="XF22" s="183">
        <v>0</v>
      </c>
      <c r="XG22" s="183">
        <v>0</v>
      </c>
      <c r="XH22" s="183">
        <v>0</v>
      </c>
      <c r="XI22" s="183">
        <v>0</v>
      </c>
      <c r="XJ22" s="183">
        <v>0</v>
      </c>
      <c r="XK22" s="183">
        <v>0</v>
      </c>
      <c r="XL22" s="183">
        <v>0</v>
      </c>
      <c r="XM22" s="183">
        <v>0</v>
      </c>
      <c r="XN22" s="186">
        <v>0</v>
      </c>
      <c r="XO22" s="188">
        <v>0</v>
      </c>
      <c r="XP22" s="34"/>
      <c r="XQ22" s="169">
        <v>0</v>
      </c>
      <c r="XR22" s="170">
        <v>0</v>
      </c>
      <c r="XS22" s="170">
        <v>0</v>
      </c>
      <c r="XT22" s="170">
        <v>0</v>
      </c>
      <c r="XU22" s="170">
        <v>0</v>
      </c>
      <c r="XV22" s="170">
        <v>0</v>
      </c>
      <c r="XW22" s="170">
        <v>0</v>
      </c>
      <c r="XX22" s="183">
        <v>0</v>
      </c>
      <c r="XY22" s="183">
        <v>0</v>
      </c>
      <c r="XZ22" s="183">
        <v>0</v>
      </c>
      <c r="YA22" s="183">
        <v>0</v>
      </c>
      <c r="YB22" s="183">
        <v>0</v>
      </c>
      <c r="YC22" s="183">
        <v>0</v>
      </c>
      <c r="YD22" s="183">
        <v>0</v>
      </c>
      <c r="YE22" s="183">
        <v>0</v>
      </c>
      <c r="YF22" s="183">
        <v>0</v>
      </c>
      <c r="YG22" s="183">
        <v>0</v>
      </c>
      <c r="YH22" s="183">
        <v>0</v>
      </c>
      <c r="YI22" s="183">
        <v>0</v>
      </c>
      <c r="YJ22" s="186">
        <v>0</v>
      </c>
      <c r="YK22" s="188">
        <v>0</v>
      </c>
      <c r="YM22" s="169">
        <v>0</v>
      </c>
      <c r="YN22" s="170">
        <v>0</v>
      </c>
      <c r="YO22" s="170">
        <v>0</v>
      </c>
      <c r="YP22" s="170">
        <v>0</v>
      </c>
      <c r="YQ22" s="170">
        <v>0</v>
      </c>
      <c r="YR22" s="170">
        <v>0</v>
      </c>
      <c r="YS22" s="170">
        <v>0</v>
      </c>
      <c r="YT22" s="183">
        <v>0</v>
      </c>
      <c r="YU22" s="183">
        <v>0</v>
      </c>
      <c r="YV22" s="183">
        <v>0</v>
      </c>
      <c r="YW22" s="183">
        <v>0</v>
      </c>
      <c r="YX22" s="183">
        <v>0</v>
      </c>
      <c r="YY22" s="183">
        <v>0</v>
      </c>
      <c r="YZ22" s="183">
        <v>0</v>
      </c>
      <c r="ZA22" s="183">
        <v>0</v>
      </c>
      <c r="ZB22" s="183">
        <v>0</v>
      </c>
      <c r="ZC22" s="183">
        <v>0</v>
      </c>
      <c r="ZD22" s="183">
        <v>0</v>
      </c>
      <c r="ZE22" s="183">
        <v>0</v>
      </c>
      <c r="ZF22" s="186">
        <v>0</v>
      </c>
      <c r="ZG22" s="188">
        <v>0</v>
      </c>
      <c r="ZI22" s="169">
        <v>0</v>
      </c>
      <c r="ZJ22" s="170">
        <v>0</v>
      </c>
      <c r="ZK22" s="170">
        <v>0</v>
      </c>
      <c r="ZL22" s="170">
        <v>0</v>
      </c>
      <c r="ZM22" s="170">
        <v>0</v>
      </c>
      <c r="ZN22" s="170">
        <v>0</v>
      </c>
      <c r="ZO22" s="170">
        <v>0</v>
      </c>
      <c r="ZP22" s="183">
        <v>0</v>
      </c>
      <c r="ZQ22" s="183">
        <v>0</v>
      </c>
      <c r="ZR22" s="183">
        <v>0</v>
      </c>
      <c r="ZS22" s="183">
        <v>0</v>
      </c>
      <c r="ZT22" s="183">
        <v>0</v>
      </c>
      <c r="ZU22" s="183">
        <v>0</v>
      </c>
      <c r="ZV22" s="183">
        <v>0</v>
      </c>
      <c r="ZW22" s="183">
        <v>0</v>
      </c>
      <c r="ZX22" s="183">
        <v>0</v>
      </c>
      <c r="ZY22" s="183">
        <v>0</v>
      </c>
      <c r="ZZ22" s="183">
        <v>0</v>
      </c>
      <c r="AAA22" s="183">
        <v>0</v>
      </c>
      <c r="AAB22" s="186">
        <v>0</v>
      </c>
      <c r="AAC22" s="188">
        <v>0</v>
      </c>
      <c r="AAE22" s="169">
        <v>0</v>
      </c>
      <c r="AAF22" s="170">
        <v>0</v>
      </c>
      <c r="AAG22" s="170">
        <v>0</v>
      </c>
      <c r="AAH22" s="170">
        <v>0</v>
      </c>
      <c r="AAI22" s="170">
        <v>0</v>
      </c>
      <c r="AAJ22" s="170">
        <v>0</v>
      </c>
      <c r="AAK22" s="170">
        <v>0</v>
      </c>
      <c r="AAL22" s="183">
        <v>0</v>
      </c>
      <c r="AAM22" s="170">
        <v>0</v>
      </c>
      <c r="AAN22" s="170">
        <v>0</v>
      </c>
      <c r="AAO22" s="170">
        <v>0</v>
      </c>
      <c r="AAP22" s="170">
        <v>0</v>
      </c>
      <c r="AAQ22" s="183">
        <v>0</v>
      </c>
      <c r="AAR22" s="183">
        <v>0</v>
      </c>
      <c r="AAS22" s="183">
        <v>0</v>
      </c>
      <c r="AAT22" s="183">
        <v>0</v>
      </c>
      <c r="AAU22" s="183">
        <v>0</v>
      </c>
      <c r="AAV22" s="170">
        <v>0</v>
      </c>
      <c r="AAW22" s="170">
        <v>0</v>
      </c>
      <c r="AAX22" s="170">
        <v>0</v>
      </c>
      <c r="AAY22" s="171">
        <v>0</v>
      </c>
      <c r="AAZ22" s="139"/>
      <c r="ABA22" s="169">
        <v>0</v>
      </c>
      <c r="ABB22" s="170">
        <v>0</v>
      </c>
      <c r="ABC22" s="170">
        <v>0</v>
      </c>
      <c r="ABD22" s="170">
        <v>0</v>
      </c>
      <c r="ABE22" s="170">
        <v>0</v>
      </c>
      <c r="ABF22" s="170">
        <v>0</v>
      </c>
      <c r="ABG22" s="170">
        <v>0</v>
      </c>
      <c r="ABH22" s="183">
        <v>0</v>
      </c>
      <c r="ABI22" s="183">
        <v>0</v>
      </c>
      <c r="ABJ22" s="170">
        <v>20</v>
      </c>
      <c r="ABK22" s="170">
        <f>ABJ22</f>
        <v>20</v>
      </c>
      <c r="ABL22" s="183">
        <v>0</v>
      </c>
      <c r="ABM22" s="183">
        <v>0</v>
      </c>
      <c r="ABN22" s="183">
        <v>0</v>
      </c>
      <c r="ABO22" s="183">
        <v>0</v>
      </c>
      <c r="ABP22" s="183">
        <v>0</v>
      </c>
      <c r="ABQ22" s="183">
        <v>0</v>
      </c>
      <c r="ABR22" s="183">
        <v>0</v>
      </c>
      <c r="ABS22" s="183">
        <v>0</v>
      </c>
      <c r="ABT22" s="186">
        <v>0</v>
      </c>
      <c r="ABU22" s="188">
        <v>0</v>
      </c>
      <c r="ABV22" s="139"/>
      <c r="ABW22" s="169">
        <v>0</v>
      </c>
      <c r="ABX22" s="170">
        <v>0</v>
      </c>
      <c r="ABY22" s="170">
        <v>0</v>
      </c>
      <c r="ABZ22" s="170">
        <v>0</v>
      </c>
      <c r="ACA22" s="170">
        <v>0</v>
      </c>
      <c r="ACB22" s="170">
        <v>0</v>
      </c>
      <c r="ACC22" s="170">
        <v>0</v>
      </c>
      <c r="ACD22" s="183">
        <v>0</v>
      </c>
      <c r="ACE22" s="183">
        <v>0</v>
      </c>
      <c r="ACF22" s="170">
        <v>10</v>
      </c>
      <c r="ACG22" s="170">
        <f>ACF22</f>
        <v>10</v>
      </c>
      <c r="ACH22" s="183">
        <v>0</v>
      </c>
      <c r="ACI22" s="183">
        <v>0</v>
      </c>
      <c r="ACJ22" s="183">
        <v>0</v>
      </c>
      <c r="ACK22" s="183">
        <v>0</v>
      </c>
      <c r="ACL22" s="183">
        <v>0</v>
      </c>
      <c r="ACM22" s="183">
        <v>0</v>
      </c>
      <c r="ACN22" s="183">
        <v>0</v>
      </c>
      <c r="ACO22" s="183">
        <v>0</v>
      </c>
      <c r="ACP22" s="186">
        <v>0</v>
      </c>
      <c r="ACQ22" s="188">
        <v>0</v>
      </c>
      <c r="ACR22" s="139"/>
      <c r="ACS22" s="169">
        <v>0</v>
      </c>
      <c r="ACT22" s="170">
        <v>0</v>
      </c>
      <c r="ACU22" s="170">
        <v>0</v>
      </c>
      <c r="ACV22" s="170">
        <v>0</v>
      </c>
      <c r="ACW22" s="170">
        <v>0</v>
      </c>
      <c r="ACX22" s="170">
        <v>0</v>
      </c>
      <c r="ACY22" s="170">
        <v>0</v>
      </c>
      <c r="ACZ22" s="183">
        <v>0</v>
      </c>
      <c r="ADA22" s="170">
        <v>0</v>
      </c>
      <c r="ADB22" s="170">
        <v>0</v>
      </c>
      <c r="ADC22" s="170">
        <v>0</v>
      </c>
      <c r="ADD22" s="170">
        <v>0</v>
      </c>
      <c r="ADE22" s="183">
        <v>0</v>
      </c>
      <c r="ADF22" s="183">
        <v>0</v>
      </c>
      <c r="ADG22" s="183">
        <v>0</v>
      </c>
      <c r="ADH22" s="183">
        <v>0</v>
      </c>
      <c r="ADI22" s="183">
        <v>0</v>
      </c>
      <c r="ADJ22" s="170">
        <v>0</v>
      </c>
      <c r="ADK22" s="170">
        <v>0</v>
      </c>
      <c r="ADL22" s="170">
        <v>0</v>
      </c>
      <c r="ADM22" s="171">
        <v>0</v>
      </c>
      <c r="ADO22" s="169">
        <v>0</v>
      </c>
      <c r="ADP22" s="170">
        <v>0</v>
      </c>
      <c r="ADQ22" s="170">
        <v>0</v>
      </c>
      <c r="ADR22" s="170">
        <v>0</v>
      </c>
      <c r="ADS22" s="170">
        <v>0</v>
      </c>
      <c r="ADT22" s="170">
        <v>0</v>
      </c>
      <c r="ADU22" s="170">
        <v>0</v>
      </c>
      <c r="ADV22" s="183">
        <v>0</v>
      </c>
      <c r="ADW22" s="170">
        <v>0</v>
      </c>
      <c r="ADX22" s="170">
        <v>0</v>
      </c>
      <c r="ADY22" s="170">
        <v>0</v>
      </c>
      <c r="ADZ22" s="170">
        <v>0</v>
      </c>
      <c r="AEA22" s="183">
        <v>0</v>
      </c>
      <c r="AEB22" s="183">
        <v>0</v>
      </c>
      <c r="AEC22" s="183">
        <v>0</v>
      </c>
      <c r="AED22" s="183">
        <v>0</v>
      </c>
      <c r="AEE22" s="183">
        <v>0</v>
      </c>
      <c r="AEF22" s="170">
        <v>0</v>
      </c>
      <c r="AEG22" s="170">
        <v>0</v>
      </c>
      <c r="AEH22" s="170">
        <v>0</v>
      </c>
      <c r="AEI22" s="171">
        <v>0</v>
      </c>
      <c r="AEK22" s="169">
        <v>0</v>
      </c>
      <c r="AEL22" s="170">
        <v>0</v>
      </c>
      <c r="AEM22" s="170">
        <v>0</v>
      </c>
      <c r="AEN22" s="170">
        <v>0</v>
      </c>
      <c r="AEO22" s="170">
        <v>0</v>
      </c>
      <c r="AEP22" s="170">
        <v>0</v>
      </c>
      <c r="AEQ22" s="170">
        <v>0</v>
      </c>
      <c r="AER22" s="183">
        <v>0</v>
      </c>
      <c r="AES22" s="183">
        <v>0</v>
      </c>
      <c r="AET22" s="183">
        <v>0</v>
      </c>
      <c r="AEU22" s="183">
        <v>0</v>
      </c>
      <c r="AEV22" s="183">
        <v>0</v>
      </c>
      <c r="AEW22" s="183">
        <v>0</v>
      </c>
      <c r="AEX22" s="183">
        <v>0</v>
      </c>
      <c r="AEY22" s="183">
        <v>0</v>
      </c>
      <c r="AEZ22" s="183">
        <v>0</v>
      </c>
      <c r="AFA22" s="183">
        <v>0</v>
      </c>
      <c r="AFB22" s="183">
        <v>0</v>
      </c>
      <c r="AFC22" s="183">
        <v>0</v>
      </c>
      <c r="AFD22" s="186">
        <v>0</v>
      </c>
      <c r="AFE22" s="188">
        <v>0</v>
      </c>
      <c r="AFG22" s="169">
        <v>0</v>
      </c>
      <c r="AFH22" s="170">
        <v>0</v>
      </c>
      <c r="AFI22" s="170">
        <v>0</v>
      </c>
      <c r="AFJ22" s="170">
        <v>0</v>
      </c>
      <c r="AFK22" s="170">
        <v>0</v>
      </c>
      <c r="AFL22" s="170">
        <v>0</v>
      </c>
      <c r="AFM22" s="170">
        <v>0</v>
      </c>
      <c r="AFN22" s="170">
        <v>0</v>
      </c>
      <c r="AFO22" s="170">
        <v>0</v>
      </c>
      <c r="AFP22" s="170">
        <v>0</v>
      </c>
      <c r="AFQ22" s="170">
        <v>0</v>
      </c>
      <c r="AFR22" s="170">
        <v>0</v>
      </c>
      <c r="AFS22" s="183">
        <v>0</v>
      </c>
      <c r="AFT22" s="183">
        <v>0</v>
      </c>
      <c r="AFU22" s="183">
        <v>0</v>
      </c>
      <c r="AFV22" s="183">
        <v>0</v>
      </c>
      <c r="AFW22" s="183">
        <v>0</v>
      </c>
      <c r="AFX22" s="170">
        <v>0</v>
      </c>
      <c r="AFY22" s="170">
        <v>0</v>
      </c>
      <c r="AFZ22" s="170">
        <v>0</v>
      </c>
      <c r="AGA22" s="187">
        <v>0</v>
      </c>
      <c r="AGC22" s="169">
        <v>0</v>
      </c>
      <c r="AGD22" s="170">
        <v>0</v>
      </c>
      <c r="AGE22" s="170">
        <v>0</v>
      </c>
      <c r="AGF22" s="170">
        <v>0</v>
      </c>
      <c r="AGG22" s="170">
        <v>0</v>
      </c>
      <c r="AGH22" s="170">
        <v>0</v>
      </c>
      <c r="AGI22" s="170">
        <v>0</v>
      </c>
      <c r="AGJ22" s="170">
        <v>0</v>
      </c>
      <c r="AGK22" s="170">
        <v>0</v>
      </c>
      <c r="AGL22" s="170">
        <v>0</v>
      </c>
      <c r="AGM22" s="170">
        <v>0</v>
      </c>
      <c r="AGN22" s="170">
        <v>0</v>
      </c>
      <c r="AGO22" s="183">
        <v>0</v>
      </c>
      <c r="AGP22" s="183">
        <v>0</v>
      </c>
      <c r="AGQ22" s="183">
        <v>0</v>
      </c>
      <c r="AGR22" s="183">
        <v>0</v>
      </c>
      <c r="AGS22" s="183">
        <v>0</v>
      </c>
      <c r="AGT22" s="170">
        <v>0</v>
      </c>
      <c r="AGU22" s="170">
        <v>0</v>
      </c>
      <c r="AGV22" s="170">
        <v>0</v>
      </c>
      <c r="AGW22" s="187">
        <v>0</v>
      </c>
      <c r="AGY22" s="169">
        <v>0</v>
      </c>
      <c r="AGZ22" s="170">
        <v>0</v>
      </c>
      <c r="AHA22" s="170">
        <v>0</v>
      </c>
      <c r="AHB22" s="170">
        <v>0</v>
      </c>
      <c r="AHC22" s="170">
        <v>0</v>
      </c>
      <c r="AHD22" s="170">
        <v>0</v>
      </c>
      <c r="AHE22" s="170">
        <v>0</v>
      </c>
      <c r="AHF22" s="170">
        <v>0</v>
      </c>
      <c r="AHG22" s="170">
        <v>0</v>
      </c>
      <c r="AHH22" s="170">
        <v>0</v>
      </c>
      <c r="AHI22" s="170">
        <v>0</v>
      </c>
      <c r="AHJ22" s="170">
        <v>0</v>
      </c>
      <c r="AHK22" s="183">
        <v>0</v>
      </c>
      <c r="AHL22" s="183">
        <v>0</v>
      </c>
      <c r="AHM22" s="183">
        <v>0</v>
      </c>
      <c r="AHN22" s="183">
        <v>0</v>
      </c>
      <c r="AHO22" s="183">
        <v>0</v>
      </c>
      <c r="AHP22" s="170">
        <v>0</v>
      </c>
      <c r="AHQ22" s="170">
        <v>0</v>
      </c>
      <c r="AHR22" s="170">
        <v>0</v>
      </c>
      <c r="AHS22" s="187">
        <v>0</v>
      </c>
      <c r="AHU22" s="169">
        <v>0</v>
      </c>
      <c r="AHV22" s="170">
        <v>0</v>
      </c>
      <c r="AHW22" s="170">
        <v>0</v>
      </c>
      <c r="AHX22" s="170">
        <v>0</v>
      </c>
      <c r="AHY22" s="170">
        <v>0</v>
      </c>
      <c r="AHZ22" s="170">
        <v>0</v>
      </c>
      <c r="AIA22" s="170">
        <v>0</v>
      </c>
      <c r="AIB22" s="170">
        <v>0</v>
      </c>
      <c r="AIC22" s="170">
        <v>0</v>
      </c>
      <c r="AID22" s="170">
        <v>0</v>
      </c>
      <c r="AIE22" s="170">
        <v>0</v>
      </c>
      <c r="AIF22" s="170">
        <v>0</v>
      </c>
      <c r="AIG22" s="183">
        <v>0</v>
      </c>
      <c r="AIH22" s="183">
        <v>0</v>
      </c>
      <c r="AII22" s="183">
        <v>0</v>
      </c>
      <c r="AIJ22" s="183">
        <v>0</v>
      </c>
      <c r="AIK22" s="183">
        <v>0</v>
      </c>
      <c r="AIL22" s="170">
        <v>0</v>
      </c>
      <c r="AIM22" s="170">
        <v>0</v>
      </c>
      <c r="AIN22" s="170">
        <v>0</v>
      </c>
      <c r="AIO22" s="187">
        <v>0</v>
      </c>
      <c r="AIQ22" s="169">
        <v>0</v>
      </c>
      <c r="AIR22" s="170">
        <v>0</v>
      </c>
      <c r="AIS22" s="170">
        <v>0</v>
      </c>
      <c r="AIT22" s="170">
        <v>0</v>
      </c>
      <c r="AIU22" s="170">
        <v>0</v>
      </c>
      <c r="AIV22" s="170">
        <v>0</v>
      </c>
      <c r="AIW22" s="170">
        <v>0</v>
      </c>
      <c r="AIX22" s="170">
        <v>0</v>
      </c>
      <c r="AIY22" s="170">
        <v>0</v>
      </c>
      <c r="AIZ22" s="170">
        <v>0</v>
      </c>
      <c r="AJA22" s="170">
        <v>0</v>
      </c>
      <c r="AJB22" s="170">
        <v>0</v>
      </c>
      <c r="AJC22" s="183">
        <v>0</v>
      </c>
      <c r="AJD22" s="183">
        <v>0</v>
      </c>
      <c r="AJE22" s="183">
        <v>0</v>
      </c>
      <c r="AJF22" s="183">
        <v>0</v>
      </c>
      <c r="AJG22" s="183">
        <v>0</v>
      </c>
      <c r="AJH22" s="170">
        <v>0</v>
      </c>
      <c r="AJI22" s="170">
        <v>0</v>
      </c>
      <c r="AJJ22" s="170">
        <v>0</v>
      </c>
      <c r="AJK22" s="187">
        <v>0</v>
      </c>
      <c r="AJM22" s="169">
        <v>0</v>
      </c>
      <c r="AJN22" s="170">
        <v>0</v>
      </c>
      <c r="AJO22" s="170">
        <v>0</v>
      </c>
      <c r="AJP22" s="170">
        <v>0</v>
      </c>
      <c r="AJQ22" s="170">
        <v>0</v>
      </c>
      <c r="AJR22" s="170">
        <v>0</v>
      </c>
      <c r="AJS22" s="170">
        <v>0</v>
      </c>
      <c r="AJT22" s="170">
        <v>0</v>
      </c>
      <c r="AJU22" s="170">
        <v>0</v>
      </c>
      <c r="AJV22" s="170">
        <v>0</v>
      </c>
      <c r="AJW22" s="170">
        <v>0</v>
      </c>
      <c r="AJX22" s="170">
        <v>0</v>
      </c>
      <c r="AJY22" s="183">
        <v>0</v>
      </c>
      <c r="AJZ22" s="183">
        <v>0</v>
      </c>
      <c r="AKA22" s="183">
        <v>0</v>
      </c>
      <c r="AKB22" s="183">
        <v>0</v>
      </c>
      <c r="AKC22" s="183">
        <v>0</v>
      </c>
      <c r="AKD22" s="170">
        <v>0</v>
      </c>
      <c r="AKE22" s="170">
        <v>0</v>
      </c>
      <c r="AKF22" s="170">
        <v>0</v>
      </c>
      <c r="AKG22" s="187">
        <v>0</v>
      </c>
      <c r="AKI22" s="169">
        <v>0</v>
      </c>
      <c r="AKJ22" s="170">
        <v>0</v>
      </c>
      <c r="AKK22" s="170">
        <v>0</v>
      </c>
      <c r="AKL22" s="170">
        <v>0</v>
      </c>
      <c r="AKM22" s="170">
        <v>0</v>
      </c>
      <c r="AKN22" s="170">
        <v>0</v>
      </c>
      <c r="AKO22" s="170">
        <v>0</v>
      </c>
      <c r="AKP22" s="170">
        <v>0</v>
      </c>
      <c r="AKQ22" s="170">
        <v>0</v>
      </c>
      <c r="AKR22" s="170">
        <v>0</v>
      </c>
      <c r="AKS22" s="170">
        <v>0</v>
      </c>
      <c r="AKT22" s="170">
        <v>0</v>
      </c>
      <c r="AKU22" s="170">
        <v>0</v>
      </c>
      <c r="AKV22" s="170">
        <v>0</v>
      </c>
      <c r="AKW22" s="170">
        <v>30</v>
      </c>
      <c r="AKX22" s="170">
        <v>0</v>
      </c>
      <c r="AKY22" s="183">
        <v>0</v>
      </c>
      <c r="AKZ22" s="170">
        <v>0</v>
      </c>
      <c r="ALA22" s="170">
        <v>0</v>
      </c>
      <c r="ALB22" s="170">
        <v>0</v>
      </c>
      <c r="ALC22" s="187">
        <v>0</v>
      </c>
      <c r="ALE22" s="169">
        <v>0</v>
      </c>
      <c r="ALF22" s="170">
        <v>0</v>
      </c>
      <c r="ALG22" s="170">
        <v>0</v>
      </c>
      <c r="ALH22" s="170">
        <v>0</v>
      </c>
      <c r="ALI22" s="170">
        <v>0</v>
      </c>
      <c r="ALJ22" s="170">
        <v>0</v>
      </c>
      <c r="ALK22" s="170">
        <v>0</v>
      </c>
      <c r="ALL22" s="170">
        <v>0</v>
      </c>
      <c r="ALM22" s="170">
        <v>0</v>
      </c>
      <c r="ALN22" s="170">
        <v>0</v>
      </c>
      <c r="ALO22" s="170">
        <v>0</v>
      </c>
      <c r="ALP22" s="170">
        <v>0</v>
      </c>
      <c r="ALQ22" s="170">
        <v>0</v>
      </c>
      <c r="ALR22" s="170">
        <v>0</v>
      </c>
      <c r="ALS22" s="170">
        <v>0</v>
      </c>
      <c r="ALT22" s="170">
        <v>0</v>
      </c>
      <c r="ALU22" s="183">
        <v>0</v>
      </c>
      <c r="ALV22" s="170">
        <v>0</v>
      </c>
      <c r="ALW22" s="170">
        <v>0</v>
      </c>
      <c r="ALX22" s="170">
        <v>0</v>
      </c>
      <c r="ALY22" s="187">
        <v>0</v>
      </c>
      <c r="AMA22" s="169">
        <v>0</v>
      </c>
      <c r="AMB22" s="170">
        <v>0</v>
      </c>
      <c r="AMC22" s="170">
        <v>0</v>
      </c>
      <c r="AMD22" s="170">
        <v>0</v>
      </c>
      <c r="AME22" s="170">
        <v>0</v>
      </c>
      <c r="AMF22" s="170">
        <v>0</v>
      </c>
      <c r="AMG22" s="170">
        <v>0</v>
      </c>
      <c r="AMH22" s="170">
        <v>0</v>
      </c>
      <c r="AMI22" s="170">
        <v>0</v>
      </c>
      <c r="AMJ22" s="170">
        <v>0</v>
      </c>
      <c r="AMK22" s="170">
        <v>0</v>
      </c>
      <c r="AML22" s="170">
        <v>0</v>
      </c>
      <c r="AMM22" s="170">
        <v>0</v>
      </c>
      <c r="AMN22" s="170">
        <v>40</v>
      </c>
      <c r="AMO22" s="170">
        <v>40</v>
      </c>
      <c r="AMP22" s="170">
        <v>0</v>
      </c>
      <c r="AMQ22" s="170">
        <v>0</v>
      </c>
      <c r="AMR22" s="170">
        <v>0</v>
      </c>
      <c r="AMS22" s="170">
        <v>0</v>
      </c>
      <c r="AMT22" s="170">
        <v>0</v>
      </c>
      <c r="AMU22" s="187">
        <v>0</v>
      </c>
      <c r="AMW22" s="169">
        <v>0</v>
      </c>
      <c r="AMX22" s="170">
        <v>0</v>
      </c>
      <c r="AMY22" s="170">
        <v>0</v>
      </c>
      <c r="AMZ22" s="170">
        <v>0</v>
      </c>
      <c r="ANA22" s="170">
        <v>0</v>
      </c>
      <c r="ANB22" s="170">
        <v>0</v>
      </c>
      <c r="ANC22" s="170">
        <v>0</v>
      </c>
      <c r="AND22" s="170">
        <v>0</v>
      </c>
      <c r="ANE22" s="170">
        <v>0</v>
      </c>
      <c r="ANF22" s="170">
        <v>0</v>
      </c>
      <c r="ANG22" s="170">
        <v>0</v>
      </c>
      <c r="ANH22" s="170">
        <v>0</v>
      </c>
      <c r="ANI22" s="170">
        <v>0</v>
      </c>
      <c r="ANJ22" s="170">
        <v>30</v>
      </c>
      <c r="ANK22" s="170">
        <v>30</v>
      </c>
      <c r="ANL22" s="170">
        <v>0</v>
      </c>
      <c r="ANM22" s="183">
        <v>0</v>
      </c>
      <c r="ANN22" s="170">
        <v>0</v>
      </c>
      <c r="ANO22" s="170">
        <v>0</v>
      </c>
      <c r="ANP22" s="170">
        <v>0</v>
      </c>
      <c r="ANQ22" s="187">
        <v>0</v>
      </c>
      <c r="ANS22" s="169">
        <v>0</v>
      </c>
      <c r="ANT22" s="170">
        <v>0</v>
      </c>
      <c r="ANU22" s="170">
        <v>0</v>
      </c>
      <c r="ANV22" s="170">
        <v>0</v>
      </c>
      <c r="ANW22" s="170">
        <v>0</v>
      </c>
      <c r="ANX22" s="170">
        <v>0</v>
      </c>
      <c r="ANY22" s="170">
        <v>0</v>
      </c>
      <c r="ANZ22" s="170">
        <v>0</v>
      </c>
      <c r="AOA22" s="170">
        <v>0</v>
      </c>
      <c r="AOB22" s="170">
        <v>0</v>
      </c>
      <c r="AOC22" s="170">
        <v>0</v>
      </c>
      <c r="AOD22" s="170">
        <v>0</v>
      </c>
      <c r="AOE22" s="183">
        <v>0</v>
      </c>
      <c r="AOF22" s="183">
        <v>0</v>
      </c>
      <c r="AOG22" s="183">
        <v>0</v>
      </c>
      <c r="AOH22" s="183">
        <v>0</v>
      </c>
      <c r="AOI22" s="183">
        <v>0</v>
      </c>
      <c r="AOJ22" s="170">
        <v>0</v>
      </c>
      <c r="AOK22" s="170">
        <v>0</v>
      </c>
      <c r="AOL22" s="170">
        <v>0</v>
      </c>
      <c r="AOM22" s="187">
        <v>0</v>
      </c>
      <c r="AOO22" s="169">
        <v>0</v>
      </c>
      <c r="AOP22" s="170">
        <v>0</v>
      </c>
      <c r="AOQ22" s="170">
        <v>0</v>
      </c>
      <c r="AOR22" s="170">
        <v>0</v>
      </c>
      <c r="AOS22" s="170">
        <v>0</v>
      </c>
      <c r="AOT22" s="170">
        <v>0</v>
      </c>
      <c r="AOU22" s="170">
        <v>0</v>
      </c>
      <c r="AOV22" s="170">
        <v>0</v>
      </c>
      <c r="AOW22" s="170">
        <v>0</v>
      </c>
      <c r="AOX22" s="170">
        <v>0</v>
      </c>
      <c r="AOY22" s="170">
        <v>0</v>
      </c>
      <c r="AOZ22" s="170">
        <v>0</v>
      </c>
      <c r="APA22" s="183">
        <v>0</v>
      </c>
      <c r="APB22" s="183">
        <v>0</v>
      </c>
      <c r="APC22" s="183">
        <v>0</v>
      </c>
      <c r="APD22" s="183">
        <v>0</v>
      </c>
      <c r="APE22" s="183">
        <v>0</v>
      </c>
      <c r="APF22" s="170">
        <v>0</v>
      </c>
      <c r="APG22" s="170">
        <v>0</v>
      </c>
      <c r="APH22" s="170">
        <v>0</v>
      </c>
      <c r="API22" s="187">
        <v>0</v>
      </c>
    </row>
    <row r="23" spans="1:1101" s="139" customFormat="1">
      <c r="A23" s="174" t="s">
        <v>901</v>
      </c>
      <c r="B23" s="189" t="s">
        <v>902</v>
      </c>
      <c r="C23" s="176">
        <v>0</v>
      </c>
      <c r="D23" s="177">
        <v>0</v>
      </c>
      <c r="E23" s="177">
        <v>0</v>
      </c>
      <c r="F23" s="177">
        <v>1</v>
      </c>
      <c r="G23" s="190">
        <v>0</v>
      </c>
      <c r="H23" s="177">
        <v>0</v>
      </c>
      <c r="I23" s="177">
        <v>0.5</v>
      </c>
      <c r="J23" s="177">
        <v>0.5</v>
      </c>
      <c r="K23" s="184">
        <v>0</v>
      </c>
      <c r="L23" s="184">
        <v>0</v>
      </c>
      <c r="M23" s="184">
        <v>0</v>
      </c>
      <c r="N23" s="184">
        <v>0</v>
      </c>
      <c r="O23" s="184">
        <v>0</v>
      </c>
      <c r="P23" s="184">
        <v>0</v>
      </c>
      <c r="Q23" s="184">
        <v>0</v>
      </c>
      <c r="R23" s="184">
        <v>0</v>
      </c>
      <c r="S23" s="184">
        <v>0</v>
      </c>
      <c r="T23" s="184">
        <v>0</v>
      </c>
      <c r="U23" s="184">
        <v>0</v>
      </c>
      <c r="V23" s="184">
        <v>0</v>
      </c>
      <c r="W23" s="191">
        <v>0</v>
      </c>
      <c r="X23" s="34"/>
      <c r="Y23" s="176">
        <v>0</v>
      </c>
      <c r="Z23" s="177">
        <v>0</v>
      </c>
      <c r="AA23" s="177">
        <v>0</v>
      </c>
      <c r="AB23" s="177">
        <v>1</v>
      </c>
      <c r="AC23" s="177">
        <v>0.3</v>
      </c>
      <c r="AD23" s="184">
        <v>0</v>
      </c>
      <c r="AE23" s="184">
        <v>0</v>
      </c>
      <c r="AF23" s="177">
        <v>0.5</v>
      </c>
      <c r="AG23" s="184">
        <v>0</v>
      </c>
      <c r="AH23" s="184">
        <v>0</v>
      </c>
      <c r="AI23" s="184">
        <v>0</v>
      </c>
      <c r="AJ23" s="184">
        <v>0</v>
      </c>
      <c r="AK23" s="184">
        <v>0</v>
      </c>
      <c r="AL23" s="184">
        <v>0</v>
      </c>
      <c r="AM23" s="184">
        <v>0</v>
      </c>
      <c r="AN23" s="184">
        <v>0</v>
      </c>
      <c r="AO23" s="184">
        <v>0</v>
      </c>
      <c r="AP23" s="184">
        <v>0</v>
      </c>
      <c r="AQ23" s="184">
        <v>0</v>
      </c>
      <c r="AR23" s="184">
        <v>0</v>
      </c>
      <c r="AS23" s="191">
        <v>0</v>
      </c>
      <c r="AT23" s="34"/>
      <c r="AU23" s="176">
        <v>0</v>
      </c>
      <c r="AV23" s="177">
        <v>0</v>
      </c>
      <c r="AW23" s="184">
        <v>0</v>
      </c>
      <c r="AX23" s="177">
        <v>1</v>
      </c>
      <c r="AY23" s="177">
        <v>0.5</v>
      </c>
      <c r="AZ23" s="184">
        <v>0</v>
      </c>
      <c r="BA23" s="177">
        <v>0.4</v>
      </c>
      <c r="BB23" s="177">
        <v>0.4</v>
      </c>
      <c r="BC23" s="184">
        <v>0</v>
      </c>
      <c r="BD23" s="184">
        <v>0</v>
      </c>
      <c r="BE23" s="184">
        <v>0</v>
      </c>
      <c r="BF23" s="184">
        <v>0</v>
      </c>
      <c r="BG23" s="184">
        <v>0</v>
      </c>
      <c r="BH23" s="184">
        <v>0</v>
      </c>
      <c r="BI23" s="184">
        <v>0</v>
      </c>
      <c r="BJ23" s="184">
        <v>0</v>
      </c>
      <c r="BK23" s="184">
        <v>0</v>
      </c>
      <c r="BL23" s="184">
        <v>0</v>
      </c>
      <c r="BM23" s="184">
        <v>0</v>
      </c>
      <c r="BN23" s="184">
        <v>0</v>
      </c>
      <c r="BO23" s="191">
        <v>0</v>
      </c>
      <c r="BP23" s="34"/>
      <c r="BQ23" s="176">
        <v>0</v>
      </c>
      <c r="BR23" s="177">
        <v>0</v>
      </c>
      <c r="BS23" s="177">
        <v>0</v>
      </c>
      <c r="BT23" s="177">
        <v>1</v>
      </c>
      <c r="BU23" s="177">
        <v>0.5</v>
      </c>
      <c r="BV23" s="184">
        <v>0</v>
      </c>
      <c r="BW23" s="177">
        <v>0.4</v>
      </c>
      <c r="BX23" s="177">
        <v>0.4</v>
      </c>
      <c r="BY23" s="184">
        <v>0</v>
      </c>
      <c r="BZ23" s="184">
        <v>0</v>
      </c>
      <c r="CA23" s="184">
        <v>0</v>
      </c>
      <c r="CB23" s="184">
        <v>0</v>
      </c>
      <c r="CC23" s="184">
        <v>0</v>
      </c>
      <c r="CD23" s="184">
        <v>0</v>
      </c>
      <c r="CE23" s="184">
        <v>0</v>
      </c>
      <c r="CF23" s="184">
        <v>0</v>
      </c>
      <c r="CG23" s="184">
        <v>0</v>
      </c>
      <c r="CH23" s="184">
        <v>0</v>
      </c>
      <c r="CI23" s="184">
        <v>0</v>
      </c>
      <c r="CJ23" s="184">
        <v>0</v>
      </c>
      <c r="CK23" s="191">
        <v>0</v>
      </c>
      <c r="CL23" s="34"/>
      <c r="CM23" s="176">
        <v>0</v>
      </c>
      <c r="CN23" s="177">
        <v>0</v>
      </c>
      <c r="CO23" s="177">
        <v>0</v>
      </c>
      <c r="CP23" s="177">
        <v>1</v>
      </c>
      <c r="CQ23" s="177">
        <v>0.3</v>
      </c>
      <c r="CR23" s="190">
        <v>0</v>
      </c>
      <c r="CS23" s="177">
        <v>0.5</v>
      </c>
      <c r="CT23" s="177">
        <v>0.5</v>
      </c>
      <c r="CU23" s="184">
        <v>0</v>
      </c>
      <c r="CV23" s="184">
        <v>0</v>
      </c>
      <c r="CW23" s="184">
        <v>0</v>
      </c>
      <c r="CX23" s="184">
        <v>0</v>
      </c>
      <c r="CY23" s="184">
        <v>0</v>
      </c>
      <c r="CZ23" s="184">
        <v>0</v>
      </c>
      <c r="DA23" s="184">
        <v>0</v>
      </c>
      <c r="DB23" s="184">
        <v>0</v>
      </c>
      <c r="DC23" s="184">
        <v>0</v>
      </c>
      <c r="DD23" s="184">
        <v>0</v>
      </c>
      <c r="DE23" s="184">
        <v>0</v>
      </c>
      <c r="DF23" s="184">
        <v>0</v>
      </c>
      <c r="DG23" s="191">
        <v>0</v>
      </c>
      <c r="DH23" s="34"/>
      <c r="DI23" s="176">
        <v>0</v>
      </c>
      <c r="DJ23" s="177">
        <v>0</v>
      </c>
      <c r="DK23" s="177">
        <v>0</v>
      </c>
      <c r="DL23" s="177">
        <v>1</v>
      </c>
      <c r="DM23" s="177">
        <v>0.5</v>
      </c>
      <c r="DN23" s="190">
        <v>0</v>
      </c>
      <c r="DO23" s="177">
        <v>0.5</v>
      </c>
      <c r="DP23" s="177">
        <v>0.5</v>
      </c>
      <c r="DQ23" s="184">
        <v>0</v>
      </c>
      <c r="DR23" s="184">
        <v>0</v>
      </c>
      <c r="DS23" s="184">
        <v>0</v>
      </c>
      <c r="DT23" s="184">
        <v>0</v>
      </c>
      <c r="DU23" s="184">
        <v>0</v>
      </c>
      <c r="DV23" s="184">
        <v>0</v>
      </c>
      <c r="DW23" s="184">
        <v>0</v>
      </c>
      <c r="DX23" s="184">
        <v>0</v>
      </c>
      <c r="DY23" s="184">
        <v>0</v>
      </c>
      <c r="DZ23" s="184">
        <v>0</v>
      </c>
      <c r="EA23" s="184">
        <v>0</v>
      </c>
      <c r="EB23" s="184">
        <v>0</v>
      </c>
      <c r="EC23" s="191">
        <v>0</v>
      </c>
      <c r="EE23" s="176">
        <v>0</v>
      </c>
      <c r="EF23" s="177">
        <v>0</v>
      </c>
      <c r="EG23" s="177">
        <v>0</v>
      </c>
      <c r="EH23" s="177">
        <v>0</v>
      </c>
      <c r="EI23" s="177">
        <v>0</v>
      </c>
      <c r="EJ23" s="177">
        <v>0</v>
      </c>
      <c r="EK23" s="177">
        <v>0</v>
      </c>
      <c r="EL23" s="190">
        <v>0</v>
      </c>
      <c r="EM23" s="190">
        <v>0</v>
      </c>
      <c r="EN23" s="177">
        <v>0</v>
      </c>
      <c r="EO23" s="184">
        <v>0</v>
      </c>
      <c r="EP23" s="184">
        <v>0</v>
      </c>
      <c r="EQ23" s="184">
        <v>0</v>
      </c>
      <c r="ER23" s="184">
        <v>0</v>
      </c>
      <c r="ES23" s="184">
        <v>0</v>
      </c>
      <c r="ET23" s="184">
        <v>0</v>
      </c>
      <c r="EU23" s="184">
        <v>0</v>
      </c>
      <c r="EV23" s="184">
        <v>0</v>
      </c>
      <c r="EW23" s="184">
        <v>0</v>
      </c>
      <c r="EX23" s="184">
        <v>0</v>
      </c>
      <c r="EY23" s="191">
        <v>0</v>
      </c>
      <c r="EZ23" s="34"/>
      <c r="FA23" s="176">
        <v>0</v>
      </c>
      <c r="FB23" s="177">
        <v>0</v>
      </c>
      <c r="FC23" s="177">
        <v>0</v>
      </c>
      <c r="FD23" s="177">
        <v>0.8</v>
      </c>
      <c r="FE23" s="177">
        <v>0</v>
      </c>
      <c r="FF23" s="177">
        <v>0</v>
      </c>
      <c r="FG23" s="177">
        <v>0</v>
      </c>
      <c r="FH23" s="177">
        <v>0</v>
      </c>
      <c r="FI23" s="177">
        <v>0</v>
      </c>
      <c r="FJ23" s="177">
        <v>0</v>
      </c>
      <c r="FK23" s="177">
        <v>0</v>
      </c>
      <c r="FL23" s="184">
        <v>0</v>
      </c>
      <c r="FM23" s="184">
        <v>0</v>
      </c>
      <c r="FN23" s="184">
        <v>0</v>
      </c>
      <c r="FO23" s="184">
        <v>0</v>
      </c>
      <c r="FP23" s="184">
        <v>0</v>
      </c>
      <c r="FQ23" s="184">
        <v>0</v>
      </c>
      <c r="FR23" s="184">
        <v>0</v>
      </c>
      <c r="FS23" s="184">
        <v>0</v>
      </c>
      <c r="FT23" s="184">
        <v>0</v>
      </c>
      <c r="FU23" s="191">
        <v>0</v>
      </c>
      <c r="FV23" s="179"/>
      <c r="FW23" s="176">
        <v>0</v>
      </c>
      <c r="FX23" s="177">
        <v>0</v>
      </c>
      <c r="FY23" s="177">
        <v>0</v>
      </c>
      <c r="FZ23" s="177">
        <v>1</v>
      </c>
      <c r="GA23" s="177">
        <v>0.2</v>
      </c>
      <c r="GB23" s="177">
        <v>0</v>
      </c>
      <c r="GC23" s="184">
        <v>0</v>
      </c>
      <c r="GD23" s="184">
        <v>0</v>
      </c>
      <c r="GE23" s="184">
        <v>0</v>
      </c>
      <c r="GF23" s="184">
        <v>0</v>
      </c>
      <c r="GG23" s="184">
        <v>0</v>
      </c>
      <c r="GH23" s="184">
        <v>0</v>
      </c>
      <c r="GI23" s="184">
        <v>0</v>
      </c>
      <c r="GJ23" s="184">
        <v>0</v>
      </c>
      <c r="GK23" s="184">
        <v>0</v>
      </c>
      <c r="GL23" s="184">
        <v>0</v>
      </c>
      <c r="GM23" s="184">
        <v>0</v>
      </c>
      <c r="GN23" s="184">
        <v>0</v>
      </c>
      <c r="GO23" s="184">
        <v>0</v>
      </c>
      <c r="GP23" s="184">
        <v>0</v>
      </c>
      <c r="GQ23" s="191">
        <v>0</v>
      </c>
      <c r="GR23" s="34"/>
      <c r="GS23" s="176">
        <v>0</v>
      </c>
      <c r="GT23" s="177">
        <v>0</v>
      </c>
      <c r="GU23" s="177">
        <v>0</v>
      </c>
      <c r="GV23" s="177">
        <v>1</v>
      </c>
      <c r="GW23" s="177">
        <v>0.2</v>
      </c>
      <c r="GX23" s="177">
        <v>0</v>
      </c>
      <c r="GY23" s="184">
        <v>0</v>
      </c>
      <c r="GZ23" s="184">
        <v>0</v>
      </c>
      <c r="HA23" s="184">
        <v>0</v>
      </c>
      <c r="HB23" s="184">
        <v>0</v>
      </c>
      <c r="HC23" s="184">
        <v>0</v>
      </c>
      <c r="HD23" s="184">
        <v>0</v>
      </c>
      <c r="HE23" s="184">
        <v>0</v>
      </c>
      <c r="HF23" s="184">
        <v>0</v>
      </c>
      <c r="HG23" s="184">
        <v>0</v>
      </c>
      <c r="HH23" s="184">
        <v>0</v>
      </c>
      <c r="HI23" s="184">
        <v>0</v>
      </c>
      <c r="HJ23" s="184">
        <v>0</v>
      </c>
      <c r="HK23" s="184">
        <v>0</v>
      </c>
      <c r="HL23" s="184">
        <v>0</v>
      </c>
      <c r="HM23" s="191">
        <v>0</v>
      </c>
      <c r="HN23" s="34"/>
      <c r="HO23" s="176">
        <v>0</v>
      </c>
      <c r="HP23" s="177">
        <v>0</v>
      </c>
      <c r="HQ23" s="177">
        <v>0</v>
      </c>
      <c r="HR23" s="177">
        <v>0.1</v>
      </c>
      <c r="HS23" s="177">
        <v>0</v>
      </c>
      <c r="HT23" s="177">
        <v>0</v>
      </c>
      <c r="HU23" s="177">
        <v>0</v>
      </c>
      <c r="HV23" s="177">
        <v>1</v>
      </c>
      <c r="HW23" s="177">
        <v>0</v>
      </c>
      <c r="HX23" s="177">
        <v>0</v>
      </c>
      <c r="HY23" s="177">
        <v>0</v>
      </c>
      <c r="HZ23" s="184">
        <v>0</v>
      </c>
      <c r="IA23" s="184">
        <v>0</v>
      </c>
      <c r="IB23" s="184">
        <v>0</v>
      </c>
      <c r="IC23" s="184">
        <v>0</v>
      </c>
      <c r="ID23" s="184">
        <v>0</v>
      </c>
      <c r="IE23" s="184">
        <v>0</v>
      </c>
      <c r="IF23" s="177">
        <v>0</v>
      </c>
      <c r="IG23" s="177">
        <v>0</v>
      </c>
      <c r="IH23" s="177">
        <v>0</v>
      </c>
      <c r="II23" s="191">
        <v>0</v>
      </c>
      <c r="IJ23" s="34"/>
      <c r="IK23" s="176">
        <v>0</v>
      </c>
      <c r="IL23" s="177">
        <v>0</v>
      </c>
      <c r="IM23" s="177">
        <v>0</v>
      </c>
      <c r="IN23" s="177">
        <v>0.5</v>
      </c>
      <c r="IO23" s="177">
        <v>0.5</v>
      </c>
      <c r="IP23" s="177">
        <v>0.1</v>
      </c>
      <c r="IQ23" s="177">
        <v>0</v>
      </c>
      <c r="IR23" s="177">
        <v>0.5</v>
      </c>
      <c r="IS23" s="177">
        <v>0</v>
      </c>
      <c r="IT23" s="177">
        <v>0</v>
      </c>
      <c r="IU23" s="177">
        <v>0</v>
      </c>
      <c r="IV23" s="184">
        <v>0</v>
      </c>
      <c r="IW23" s="184">
        <v>0</v>
      </c>
      <c r="IX23" s="184">
        <v>0</v>
      </c>
      <c r="IY23" s="184">
        <v>0</v>
      </c>
      <c r="IZ23" s="184">
        <v>0</v>
      </c>
      <c r="JA23" s="184">
        <v>0</v>
      </c>
      <c r="JB23" s="177">
        <v>0</v>
      </c>
      <c r="JC23" s="177">
        <v>0</v>
      </c>
      <c r="JD23" s="177">
        <v>0</v>
      </c>
      <c r="JE23" s="191">
        <v>0</v>
      </c>
      <c r="JG23" s="176">
        <v>0</v>
      </c>
      <c r="JH23" s="177">
        <v>0</v>
      </c>
      <c r="JI23" s="177">
        <v>0</v>
      </c>
      <c r="JJ23" s="177">
        <v>0.5</v>
      </c>
      <c r="JK23" s="177">
        <v>0.2</v>
      </c>
      <c r="JL23" s="177">
        <v>0</v>
      </c>
      <c r="JM23" s="177">
        <v>0</v>
      </c>
      <c r="JN23" s="177">
        <v>0</v>
      </c>
      <c r="JO23" s="177">
        <v>0</v>
      </c>
      <c r="JP23" s="177">
        <v>0</v>
      </c>
      <c r="JQ23" s="177">
        <v>0</v>
      </c>
      <c r="JR23" s="184">
        <v>0</v>
      </c>
      <c r="JS23" s="184">
        <v>0</v>
      </c>
      <c r="JT23" s="184">
        <v>0</v>
      </c>
      <c r="JU23" s="184">
        <v>0</v>
      </c>
      <c r="JV23" s="184">
        <v>0</v>
      </c>
      <c r="JW23" s="184">
        <v>0</v>
      </c>
      <c r="JX23" s="177">
        <v>0</v>
      </c>
      <c r="JY23" s="177">
        <v>0</v>
      </c>
      <c r="JZ23" s="177">
        <v>0</v>
      </c>
      <c r="KA23" s="191">
        <v>0</v>
      </c>
      <c r="KB23" s="34"/>
      <c r="KC23" s="176">
        <v>0</v>
      </c>
      <c r="KD23" s="177">
        <v>0</v>
      </c>
      <c r="KE23" s="177">
        <v>0</v>
      </c>
      <c r="KF23" s="177">
        <v>0.6</v>
      </c>
      <c r="KG23" s="177">
        <v>0.2</v>
      </c>
      <c r="KH23" s="177">
        <v>0</v>
      </c>
      <c r="KI23" s="177">
        <v>0</v>
      </c>
      <c r="KJ23" s="177">
        <v>0</v>
      </c>
      <c r="KK23" s="177">
        <v>0</v>
      </c>
      <c r="KL23" s="177">
        <v>0</v>
      </c>
      <c r="KM23" s="177">
        <v>0</v>
      </c>
      <c r="KN23" s="184">
        <v>0</v>
      </c>
      <c r="KO23" s="184">
        <v>0</v>
      </c>
      <c r="KP23" s="184">
        <v>0</v>
      </c>
      <c r="KQ23" s="184">
        <v>0</v>
      </c>
      <c r="KR23" s="184">
        <v>0</v>
      </c>
      <c r="KS23" s="184">
        <v>0</v>
      </c>
      <c r="KT23" s="177">
        <v>0</v>
      </c>
      <c r="KU23" s="177">
        <v>0</v>
      </c>
      <c r="KV23" s="177">
        <v>0</v>
      </c>
      <c r="KW23" s="191">
        <v>0</v>
      </c>
      <c r="KX23" s="34"/>
      <c r="KY23" s="176">
        <v>0</v>
      </c>
      <c r="KZ23" s="177">
        <v>0</v>
      </c>
      <c r="LA23" s="184">
        <v>0</v>
      </c>
      <c r="LB23" s="184">
        <v>1</v>
      </c>
      <c r="LC23" s="177">
        <v>1</v>
      </c>
      <c r="LD23" s="177">
        <v>0</v>
      </c>
      <c r="LE23" s="184">
        <v>0</v>
      </c>
      <c r="LF23" s="184">
        <v>0</v>
      </c>
      <c r="LG23" s="177">
        <v>0</v>
      </c>
      <c r="LH23" s="177">
        <v>0</v>
      </c>
      <c r="LI23" s="177">
        <v>0</v>
      </c>
      <c r="LJ23" s="184">
        <v>0</v>
      </c>
      <c r="LK23" s="184">
        <v>0</v>
      </c>
      <c r="LL23" s="184">
        <v>0</v>
      </c>
      <c r="LM23" s="184">
        <v>0</v>
      </c>
      <c r="LN23" s="184">
        <v>0</v>
      </c>
      <c r="LO23" s="184">
        <v>0</v>
      </c>
      <c r="LP23" s="177">
        <v>0</v>
      </c>
      <c r="LQ23" s="177">
        <v>0</v>
      </c>
      <c r="LR23" s="177">
        <v>0</v>
      </c>
      <c r="LS23" s="191">
        <v>0</v>
      </c>
      <c r="LT23" s="3"/>
      <c r="LU23" s="176">
        <v>0</v>
      </c>
      <c r="LV23" s="177">
        <v>0</v>
      </c>
      <c r="LW23" s="177">
        <v>0</v>
      </c>
      <c r="LX23" s="177">
        <v>0</v>
      </c>
      <c r="LY23" s="184">
        <v>0</v>
      </c>
      <c r="LZ23" s="177">
        <v>0</v>
      </c>
      <c r="MA23" s="177">
        <v>0</v>
      </c>
      <c r="MB23" s="184">
        <v>0</v>
      </c>
      <c r="MC23" s="184">
        <v>0</v>
      </c>
      <c r="MD23" s="184">
        <v>0</v>
      </c>
      <c r="ME23" s="184">
        <v>0</v>
      </c>
      <c r="MF23" s="184">
        <v>0</v>
      </c>
      <c r="MG23" s="184">
        <v>0</v>
      </c>
      <c r="MH23" s="184">
        <v>0</v>
      </c>
      <c r="MI23" s="184">
        <v>0</v>
      </c>
      <c r="MJ23" s="184">
        <v>0</v>
      </c>
      <c r="MK23" s="184">
        <v>0</v>
      </c>
      <c r="ML23" s="177">
        <v>0</v>
      </c>
      <c r="MM23" s="177">
        <v>0</v>
      </c>
      <c r="MN23" s="177">
        <v>0</v>
      </c>
      <c r="MO23" s="191">
        <v>0</v>
      </c>
      <c r="MP23" s="34"/>
      <c r="MQ23" s="176">
        <v>0</v>
      </c>
      <c r="MR23" s="177">
        <v>0</v>
      </c>
      <c r="MS23" s="177">
        <v>0</v>
      </c>
      <c r="MT23" s="177">
        <v>0</v>
      </c>
      <c r="MU23" s="177">
        <v>0</v>
      </c>
      <c r="MV23" s="177">
        <v>0</v>
      </c>
      <c r="MW23" s="177">
        <v>0</v>
      </c>
      <c r="MX23" s="184">
        <v>0</v>
      </c>
      <c r="MY23" s="184">
        <v>0</v>
      </c>
      <c r="MZ23" s="184">
        <v>0</v>
      </c>
      <c r="NA23" s="184">
        <v>0</v>
      </c>
      <c r="NB23" s="184">
        <v>0</v>
      </c>
      <c r="NC23" s="184">
        <v>0</v>
      </c>
      <c r="ND23" s="184">
        <v>0</v>
      </c>
      <c r="NE23" s="184">
        <v>0</v>
      </c>
      <c r="NF23" s="184">
        <v>0</v>
      </c>
      <c r="NG23" s="184">
        <v>0</v>
      </c>
      <c r="NH23" s="177">
        <v>0</v>
      </c>
      <c r="NI23" s="177">
        <v>0</v>
      </c>
      <c r="NJ23" s="177">
        <v>0</v>
      </c>
      <c r="NK23" s="191">
        <v>0</v>
      </c>
      <c r="NL23" s="3"/>
      <c r="NM23" s="176">
        <v>0</v>
      </c>
      <c r="NN23" s="177">
        <v>0</v>
      </c>
      <c r="NO23" s="177">
        <v>0.25</v>
      </c>
      <c r="NP23" s="177">
        <v>0.25</v>
      </c>
      <c r="NQ23" s="177">
        <v>0.5</v>
      </c>
      <c r="NR23" s="177">
        <v>0</v>
      </c>
      <c r="NS23" s="184">
        <v>0</v>
      </c>
      <c r="NT23" s="184">
        <v>1</v>
      </c>
      <c r="NU23" s="184">
        <v>0</v>
      </c>
      <c r="NV23" s="184">
        <v>0</v>
      </c>
      <c r="NW23" s="184">
        <v>0</v>
      </c>
      <c r="NX23" s="184">
        <v>0</v>
      </c>
      <c r="NY23" s="184">
        <v>0</v>
      </c>
      <c r="NZ23" s="184">
        <v>0</v>
      </c>
      <c r="OA23" s="184">
        <v>0</v>
      </c>
      <c r="OB23" s="184">
        <v>0</v>
      </c>
      <c r="OC23" s="184">
        <v>0</v>
      </c>
      <c r="OD23" s="177">
        <v>0</v>
      </c>
      <c r="OE23" s="177">
        <v>0</v>
      </c>
      <c r="OF23" s="177">
        <v>0</v>
      </c>
      <c r="OG23" s="191">
        <v>0</v>
      </c>
      <c r="OI23" s="176">
        <v>0</v>
      </c>
      <c r="OJ23" s="177">
        <v>0</v>
      </c>
      <c r="OK23" s="177">
        <v>0</v>
      </c>
      <c r="OL23" s="177">
        <v>0</v>
      </c>
      <c r="OM23" s="177">
        <v>0.5</v>
      </c>
      <c r="ON23" s="184">
        <v>0</v>
      </c>
      <c r="OO23" s="177">
        <v>1</v>
      </c>
      <c r="OP23" s="184">
        <v>0</v>
      </c>
      <c r="OQ23" s="184">
        <v>0</v>
      </c>
      <c r="OR23" s="184">
        <v>0</v>
      </c>
      <c r="OS23" s="184">
        <v>0</v>
      </c>
      <c r="OT23" s="184">
        <v>0</v>
      </c>
      <c r="OU23" s="184">
        <v>0</v>
      </c>
      <c r="OV23" s="184">
        <v>0</v>
      </c>
      <c r="OW23" s="184">
        <v>0</v>
      </c>
      <c r="OX23" s="184">
        <v>0</v>
      </c>
      <c r="OY23" s="184">
        <v>0</v>
      </c>
      <c r="OZ23" s="177">
        <v>0</v>
      </c>
      <c r="PA23" s="177">
        <v>0</v>
      </c>
      <c r="PB23" s="177">
        <v>0</v>
      </c>
      <c r="PC23" s="191">
        <v>0</v>
      </c>
      <c r="PD23" s="34"/>
      <c r="PE23" s="176">
        <v>0</v>
      </c>
      <c r="PF23" s="177">
        <v>0</v>
      </c>
      <c r="PG23" s="177">
        <v>0</v>
      </c>
      <c r="PH23" s="177">
        <v>0.8</v>
      </c>
      <c r="PI23" s="177">
        <v>0</v>
      </c>
      <c r="PJ23" s="177">
        <v>0</v>
      </c>
      <c r="PK23" s="177">
        <v>0</v>
      </c>
      <c r="PL23" s="177">
        <v>0</v>
      </c>
      <c r="PM23" s="177">
        <v>0</v>
      </c>
      <c r="PN23" s="177">
        <v>0</v>
      </c>
      <c r="PO23" s="177">
        <v>0</v>
      </c>
      <c r="PP23" s="184">
        <v>0</v>
      </c>
      <c r="PQ23" s="184">
        <v>0</v>
      </c>
      <c r="PR23" s="184">
        <v>0</v>
      </c>
      <c r="PS23" s="184">
        <v>0</v>
      </c>
      <c r="PT23" s="184">
        <v>0</v>
      </c>
      <c r="PU23" s="184">
        <v>0</v>
      </c>
      <c r="PV23" s="177">
        <v>0</v>
      </c>
      <c r="PW23" s="177">
        <v>0</v>
      </c>
      <c r="PX23" s="177">
        <v>0</v>
      </c>
      <c r="PY23" s="191">
        <v>0</v>
      </c>
      <c r="PZ23" s="34"/>
      <c r="QA23" s="176">
        <v>0</v>
      </c>
      <c r="QB23" s="177">
        <v>0</v>
      </c>
      <c r="QC23" s="177">
        <v>0</v>
      </c>
      <c r="QD23" s="177">
        <v>0.9</v>
      </c>
      <c r="QE23" s="177">
        <v>0</v>
      </c>
      <c r="QF23" s="177">
        <v>0</v>
      </c>
      <c r="QG23" s="177">
        <v>0</v>
      </c>
      <c r="QH23" s="177">
        <v>0</v>
      </c>
      <c r="QI23" s="177">
        <v>0</v>
      </c>
      <c r="QJ23" s="177">
        <v>0</v>
      </c>
      <c r="QK23" s="177">
        <v>0</v>
      </c>
      <c r="QL23" s="184">
        <v>0</v>
      </c>
      <c r="QM23" s="184">
        <v>0</v>
      </c>
      <c r="QN23" s="184">
        <v>0</v>
      </c>
      <c r="QO23" s="184">
        <v>0</v>
      </c>
      <c r="QP23" s="184">
        <v>0</v>
      </c>
      <c r="QQ23" s="184">
        <v>0</v>
      </c>
      <c r="QR23" s="177">
        <v>0</v>
      </c>
      <c r="QS23" s="177">
        <v>0</v>
      </c>
      <c r="QT23" s="177">
        <v>0</v>
      </c>
      <c r="QU23" s="191">
        <v>0</v>
      </c>
      <c r="QV23" s="34"/>
      <c r="QW23" s="176">
        <v>0</v>
      </c>
      <c r="QX23" s="177">
        <v>0</v>
      </c>
      <c r="QY23" s="177">
        <v>0</v>
      </c>
      <c r="QZ23" s="177">
        <v>0</v>
      </c>
      <c r="RA23" s="177">
        <v>0</v>
      </c>
      <c r="RB23" s="177">
        <v>0</v>
      </c>
      <c r="RC23" s="177">
        <v>0</v>
      </c>
      <c r="RD23" s="184">
        <v>0</v>
      </c>
      <c r="RE23" s="177">
        <v>0</v>
      </c>
      <c r="RF23" s="177">
        <v>0</v>
      </c>
      <c r="RG23" s="177">
        <v>0</v>
      </c>
      <c r="RH23" s="177">
        <v>0</v>
      </c>
      <c r="RI23" s="184">
        <v>0</v>
      </c>
      <c r="RJ23" s="184">
        <v>0</v>
      </c>
      <c r="RK23" s="184">
        <v>0</v>
      </c>
      <c r="RL23" s="184">
        <v>0</v>
      </c>
      <c r="RM23" s="184">
        <v>0</v>
      </c>
      <c r="RN23" s="177">
        <v>0</v>
      </c>
      <c r="RO23" s="177">
        <v>0</v>
      </c>
      <c r="RP23" s="177">
        <v>0</v>
      </c>
      <c r="RQ23" s="191">
        <v>0</v>
      </c>
      <c r="RS23" s="176">
        <v>0</v>
      </c>
      <c r="RT23" s="177">
        <v>0</v>
      </c>
      <c r="RU23" s="177">
        <v>0</v>
      </c>
      <c r="RV23" s="177">
        <v>0.6</v>
      </c>
      <c r="RW23" s="177">
        <v>0.7</v>
      </c>
      <c r="RX23" s="177">
        <v>0</v>
      </c>
      <c r="RY23" s="177">
        <v>0</v>
      </c>
      <c r="RZ23" s="177">
        <v>1</v>
      </c>
      <c r="SA23" s="177">
        <v>0</v>
      </c>
      <c r="SB23" s="177">
        <v>0</v>
      </c>
      <c r="SC23" s="177">
        <v>0</v>
      </c>
      <c r="SD23" s="184">
        <v>0</v>
      </c>
      <c r="SE23" s="184">
        <v>0</v>
      </c>
      <c r="SF23" s="184">
        <v>0</v>
      </c>
      <c r="SG23" s="184">
        <v>0</v>
      </c>
      <c r="SH23" s="184">
        <v>0</v>
      </c>
      <c r="SI23" s="184">
        <v>0</v>
      </c>
      <c r="SJ23" s="177">
        <v>0</v>
      </c>
      <c r="SK23" s="177">
        <v>0</v>
      </c>
      <c r="SL23" s="177">
        <v>0</v>
      </c>
      <c r="SM23" s="191">
        <v>0</v>
      </c>
      <c r="SO23" s="176">
        <v>0</v>
      </c>
      <c r="SP23" s="177">
        <v>0</v>
      </c>
      <c r="SQ23" s="177">
        <v>0</v>
      </c>
      <c r="SR23" s="177">
        <v>0.45</v>
      </c>
      <c r="SS23" s="177">
        <v>0.75</v>
      </c>
      <c r="ST23" s="177">
        <v>0</v>
      </c>
      <c r="SU23" s="177">
        <v>0</v>
      </c>
      <c r="SV23" s="177">
        <v>1</v>
      </c>
      <c r="SW23" s="177">
        <v>0</v>
      </c>
      <c r="SX23" s="177">
        <v>0</v>
      </c>
      <c r="SY23" s="177">
        <v>0</v>
      </c>
      <c r="SZ23" s="184">
        <v>0</v>
      </c>
      <c r="TA23" s="184">
        <v>0</v>
      </c>
      <c r="TB23" s="184">
        <v>0</v>
      </c>
      <c r="TC23" s="184">
        <v>0</v>
      </c>
      <c r="TD23" s="184">
        <v>0</v>
      </c>
      <c r="TE23" s="184">
        <v>0</v>
      </c>
      <c r="TF23" s="177">
        <v>0</v>
      </c>
      <c r="TG23" s="177">
        <v>0</v>
      </c>
      <c r="TH23" s="177">
        <v>0</v>
      </c>
      <c r="TI23" s="191">
        <v>0</v>
      </c>
      <c r="TJ23" s="34"/>
      <c r="TK23" s="176">
        <v>0</v>
      </c>
      <c r="TL23" s="177">
        <v>0</v>
      </c>
      <c r="TM23" s="177">
        <v>0</v>
      </c>
      <c r="TN23" s="177">
        <v>0.9</v>
      </c>
      <c r="TO23" s="177">
        <v>0.1</v>
      </c>
      <c r="TP23" s="177">
        <v>0</v>
      </c>
      <c r="TQ23" s="177">
        <v>0</v>
      </c>
      <c r="TR23" s="177">
        <v>1</v>
      </c>
      <c r="TS23" s="177">
        <v>0</v>
      </c>
      <c r="TT23" s="177">
        <v>0</v>
      </c>
      <c r="TU23" s="177">
        <v>0</v>
      </c>
      <c r="TV23" s="184">
        <v>0</v>
      </c>
      <c r="TW23" s="184">
        <v>0</v>
      </c>
      <c r="TX23" s="184">
        <v>0</v>
      </c>
      <c r="TY23" s="184">
        <v>0</v>
      </c>
      <c r="TZ23" s="184">
        <v>0</v>
      </c>
      <c r="UA23" s="184">
        <v>0</v>
      </c>
      <c r="UB23" s="177">
        <v>0</v>
      </c>
      <c r="UC23" s="177">
        <v>0</v>
      </c>
      <c r="UD23" s="177">
        <v>0</v>
      </c>
      <c r="UE23" s="191">
        <v>0</v>
      </c>
      <c r="UG23" s="176">
        <v>0</v>
      </c>
      <c r="UH23" s="177">
        <v>0</v>
      </c>
      <c r="UI23" s="177">
        <v>0</v>
      </c>
      <c r="UJ23" s="177">
        <v>0.5</v>
      </c>
      <c r="UK23" s="177">
        <v>0.2</v>
      </c>
      <c r="UL23" s="177">
        <v>0</v>
      </c>
      <c r="UM23" s="177">
        <v>0</v>
      </c>
      <c r="UN23" s="177">
        <v>1</v>
      </c>
      <c r="UO23" s="177">
        <v>0</v>
      </c>
      <c r="UP23" s="177">
        <v>0</v>
      </c>
      <c r="UQ23" s="177">
        <v>0</v>
      </c>
      <c r="UR23" s="184">
        <v>0</v>
      </c>
      <c r="US23" s="184">
        <v>0</v>
      </c>
      <c r="UT23" s="184">
        <v>0</v>
      </c>
      <c r="UU23" s="184">
        <v>0</v>
      </c>
      <c r="UV23" s="184">
        <v>0</v>
      </c>
      <c r="UW23" s="184">
        <v>0</v>
      </c>
      <c r="UX23" s="177">
        <v>0</v>
      </c>
      <c r="UY23" s="177">
        <v>0</v>
      </c>
      <c r="UZ23" s="177">
        <v>0</v>
      </c>
      <c r="VA23" s="191">
        <v>0</v>
      </c>
      <c r="VB23" s="34"/>
      <c r="VC23" s="176">
        <v>0</v>
      </c>
      <c r="VD23" s="177">
        <v>0</v>
      </c>
      <c r="VE23" s="177">
        <v>0</v>
      </c>
      <c r="VF23" s="177">
        <v>0.4</v>
      </c>
      <c r="VG23" s="177">
        <v>0.6</v>
      </c>
      <c r="VH23" s="177">
        <v>0</v>
      </c>
      <c r="VI23" s="177">
        <v>0</v>
      </c>
      <c r="VJ23" s="177">
        <v>1</v>
      </c>
      <c r="VK23" s="177">
        <v>0</v>
      </c>
      <c r="VL23" s="177">
        <v>0</v>
      </c>
      <c r="VM23" s="177">
        <v>0</v>
      </c>
      <c r="VN23" s="184">
        <v>0</v>
      </c>
      <c r="VO23" s="184">
        <v>0</v>
      </c>
      <c r="VP23" s="184">
        <v>0</v>
      </c>
      <c r="VQ23" s="184">
        <v>0</v>
      </c>
      <c r="VR23" s="184">
        <v>0</v>
      </c>
      <c r="VS23" s="184">
        <v>0</v>
      </c>
      <c r="VT23" s="177">
        <v>0</v>
      </c>
      <c r="VU23" s="177">
        <v>0</v>
      </c>
      <c r="VV23" s="177">
        <v>0</v>
      </c>
      <c r="VW23" s="191">
        <v>0</v>
      </c>
      <c r="VY23" s="176">
        <v>0</v>
      </c>
      <c r="VZ23" s="177">
        <v>0</v>
      </c>
      <c r="WA23" s="177">
        <v>0</v>
      </c>
      <c r="WB23" s="177">
        <v>0</v>
      </c>
      <c r="WC23" s="190">
        <v>0</v>
      </c>
      <c r="WD23" s="177">
        <v>0</v>
      </c>
      <c r="WE23" s="177">
        <v>0</v>
      </c>
      <c r="WF23" s="177">
        <v>0</v>
      </c>
      <c r="WG23" s="177">
        <v>0</v>
      </c>
      <c r="WH23" s="177">
        <v>0</v>
      </c>
      <c r="WI23" s="177">
        <v>0</v>
      </c>
      <c r="WJ23" s="177">
        <v>0</v>
      </c>
      <c r="WK23" s="184">
        <v>0</v>
      </c>
      <c r="WL23" s="184">
        <v>0</v>
      </c>
      <c r="WM23" s="184">
        <v>0</v>
      </c>
      <c r="WN23" s="184">
        <v>0</v>
      </c>
      <c r="WO23" s="184">
        <v>0</v>
      </c>
      <c r="WP23" s="177">
        <v>0</v>
      </c>
      <c r="WQ23" s="177">
        <v>0</v>
      </c>
      <c r="WR23" s="177">
        <v>0</v>
      </c>
      <c r="WS23" s="178">
        <v>0</v>
      </c>
      <c r="WT23" s="34"/>
      <c r="WU23" s="176">
        <v>0</v>
      </c>
      <c r="WV23" s="177">
        <v>0</v>
      </c>
      <c r="WW23" s="177">
        <v>0</v>
      </c>
      <c r="WX23" s="177">
        <v>0</v>
      </c>
      <c r="WY23" s="177">
        <v>0</v>
      </c>
      <c r="WZ23" s="177">
        <v>0</v>
      </c>
      <c r="XA23" s="177">
        <v>0</v>
      </c>
      <c r="XB23" s="184">
        <v>0</v>
      </c>
      <c r="XC23" s="184">
        <v>0</v>
      </c>
      <c r="XD23" s="177">
        <v>0.5</v>
      </c>
      <c r="XE23" s="177">
        <v>0.5</v>
      </c>
      <c r="XF23" s="184">
        <v>0</v>
      </c>
      <c r="XG23" s="184">
        <v>0</v>
      </c>
      <c r="XH23" s="184">
        <v>0</v>
      </c>
      <c r="XI23" s="184">
        <v>0</v>
      </c>
      <c r="XJ23" s="184">
        <v>0</v>
      </c>
      <c r="XK23" s="184">
        <v>0</v>
      </c>
      <c r="XL23" s="184">
        <v>0</v>
      </c>
      <c r="XM23" s="184">
        <v>0</v>
      </c>
      <c r="XN23" s="177">
        <v>0</v>
      </c>
      <c r="XO23" s="178">
        <v>0</v>
      </c>
      <c r="XP23" s="34"/>
      <c r="XQ23" s="176">
        <v>0</v>
      </c>
      <c r="XR23" s="177">
        <v>0</v>
      </c>
      <c r="XS23" s="177">
        <v>0</v>
      </c>
      <c r="XT23" s="177">
        <v>0</v>
      </c>
      <c r="XU23" s="177">
        <v>0</v>
      </c>
      <c r="XV23" s="177">
        <v>0</v>
      </c>
      <c r="XW23" s="177">
        <v>0</v>
      </c>
      <c r="XX23" s="184">
        <v>0</v>
      </c>
      <c r="XY23" s="184">
        <v>0</v>
      </c>
      <c r="XZ23" s="184">
        <v>0</v>
      </c>
      <c r="YA23" s="184">
        <v>0</v>
      </c>
      <c r="YB23" s="184">
        <v>0</v>
      </c>
      <c r="YC23" s="184">
        <v>0</v>
      </c>
      <c r="YD23" s="184">
        <v>0</v>
      </c>
      <c r="YE23" s="184">
        <v>0</v>
      </c>
      <c r="YF23" s="184">
        <v>0</v>
      </c>
      <c r="YG23" s="184">
        <v>0</v>
      </c>
      <c r="YH23" s="184">
        <v>0</v>
      </c>
      <c r="YI23" s="184">
        <v>0</v>
      </c>
      <c r="YJ23" s="177">
        <v>0</v>
      </c>
      <c r="YK23" s="178">
        <v>0</v>
      </c>
      <c r="YM23" s="176">
        <v>0</v>
      </c>
      <c r="YN23" s="177">
        <v>0</v>
      </c>
      <c r="YO23" s="177">
        <v>0</v>
      </c>
      <c r="YP23" s="177">
        <v>0</v>
      </c>
      <c r="YQ23" s="177">
        <v>0</v>
      </c>
      <c r="YR23" s="177">
        <v>0</v>
      </c>
      <c r="YS23" s="177">
        <v>0</v>
      </c>
      <c r="YT23" s="184">
        <v>0</v>
      </c>
      <c r="YU23" s="184">
        <v>0</v>
      </c>
      <c r="YV23" s="184">
        <v>0</v>
      </c>
      <c r="YW23" s="184">
        <v>0</v>
      </c>
      <c r="YX23" s="184">
        <v>0</v>
      </c>
      <c r="YY23" s="184">
        <v>0</v>
      </c>
      <c r="YZ23" s="184">
        <v>0</v>
      </c>
      <c r="ZA23" s="184">
        <v>0</v>
      </c>
      <c r="ZB23" s="184">
        <v>0</v>
      </c>
      <c r="ZC23" s="184">
        <v>0</v>
      </c>
      <c r="ZD23" s="184">
        <v>0</v>
      </c>
      <c r="ZE23" s="184">
        <v>0</v>
      </c>
      <c r="ZF23" s="177">
        <v>0</v>
      </c>
      <c r="ZG23" s="178">
        <v>0</v>
      </c>
      <c r="ZI23" s="176">
        <v>0</v>
      </c>
      <c r="ZJ23" s="177">
        <v>0</v>
      </c>
      <c r="ZK23" s="177">
        <v>0</v>
      </c>
      <c r="ZL23" s="177">
        <v>0</v>
      </c>
      <c r="ZM23" s="177">
        <v>0</v>
      </c>
      <c r="ZN23" s="177">
        <v>0</v>
      </c>
      <c r="ZO23" s="177">
        <v>0</v>
      </c>
      <c r="ZP23" s="184">
        <v>0</v>
      </c>
      <c r="ZQ23" s="184">
        <v>0</v>
      </c>
      <c r="ZR23" s="184">
        <v>0</v>
      </c>
      <c r="ZS23" s="184">
        <v>0</v>
      </c>
      <c r="ZT23" s="184">
        <v>0</v>
      </c>
      <c r="ZU23" s="184">
        <v>0</v>
      </c>
      <c r="ZV23" s="184">
        <v>0</v>
      </c>
      <c r="ZW23" s="184">
        <v>0</v>
      </c>
      <c r="ZX23" s="184">
        <v>0</v>
      </c>
      <c r="ZY23" s="184">
        <v>0</v>
      </c>
      <c r="ZZ23" s="184">
        <v>0</v>
      </c>
      <c r="AAA23" s="184">
        <v>0</v>
      </c>
      <c r="AAB23" s="177">
        <v>0</v>
      </c>
      <c r="AAC23" s="178">
        <v>0</v>
      </c>
      <c r="AAD23" s="3"/>
      <c r="AAE23" s="176">
        <v>0</v>
      </c>
      <c r="AAF23" s="177">
        <v>0</v>
      </c>
      <c r="AAG23" s="177">
        <v>0</v>
      </c>
      <c r="AAH23" s="177">
        <v>0</v>
      </c>
      <c r="AAI23" s="177">
        <v>0</v>
      </c>
      <c r="AAJ23" s="177">
        <v>0</v>
      </c>
      <c r="AAK23" s="177">
        <v>0</v>
      </c>
      <c r="AAL23" s="184">
        <v>0</v>
      </c>
      <c r="AAM23" s="177">
        <v>0</v>
      </c>
      <c r="AAN23" s="177">
        <v>0</v>
      </c>
      <c r="AAO23" s="177">
        <v>0</v>
      </c>
      <c r="AAP23" s="177">
        <v>0</v>
      </c>
      <c r="AAQ23" s="184">
        <v>0</v>
      </c>
      <c r="AAR23" s="184">
        <v>0</v>
      </c>
      <c r="AAS23" s="184">
        <v>0</v>
      </c>
      <c r="AAT23" s="184">
        <v>0</v>
      </c>
      <c r="AAU23" s="184">
        <v>0</v>
      </c>
      <c r="AAV23" s="177">
        <v>0</v>
      </c>
      <c r="AAW23" s="177">
        <v>0</v>
      </c>
      <c r="AAX23" s="177">
        <v>0</v>
      </c>
      <c r="AAY23" s="178">
        <v>0</v>
      </c>
      <c r="ABA23" s="176">
        <v>0</v>
      </c>
      <c r="ABB23" s="177">
        <v>0</v>
      </c>
      <c r="ABC23" s="177">
        <v>0</v>
      </c>
      <c r="ABD23" s="177">
        <v>0</v>
      </c>
      <c r="ABE23" s="177">
        <v>0</v>
      </c>
      <c r="ABF23" s="177">
        <v>0</v>
      </c>
      <c r="ABG23" s="177">
        <v>0</v>
      </c>
      <c r="ABH23" s="184">
        <v>0</v>
      </c>
      <c r="ABI23" s="184">
        <v>0</v>
      </c>
      <c r="ABJ23" s="177">
        <v>0.3</v>
      </c>
      <c r="ABK23" s="177">
        <v>0.7</v>
      </c>
      <c r="ABL23" s="184">
        <v>0</v>
      </c>
      <c r="ABM23" s="184">
        <v>0</v>
      </c>
      <c r="ABN23" s="184">
        <v>0</v>
      </c>
      <c r="ABO23" s="184">
        <v>0</v>
      </c>
      <c r="ABP23" s="184">
        <v>0</v>
      </c>
      <c r="ABQ23" s="184">
        <v>0</v>
      </c>
      <c r="ABR23" s="184">
        <v>0</v>
      </c>
      <c r="ABS23" s="184">
        <v>0</v>
      </c>
      <c r="ABT23" s="177">
        <v>0</v>
      </c>
      <c r="ABU23" s="178">
        <v>0</v>
      </c>
      <c r="ABW23" s="176">
        <v>0</v>
      </c>
      <c r="ABX23" s="177">
        <v>0</v>
      </c>
      <c r="ABY23" s="177">
        <v>0</v>
      </c>
      <c r="ABZ23" s="177">
        <v>0</v>
      </c>
      <c r="ACA23" s="177">
        <v>0</v>
      </c>
      <c r="ACB23" s="177">
        <v>0</v>
      </c>
      <c r="ACC23" s="177">
        <v>0</v>
      </c>
      <c r="ACD23" s="184">
        <v>0</v>
      </c>
      <c r="ACE23" s="184">
        <v>0</v>
      </c>
      <c r="ACF23" s="177">
        <v>0.4</v>
      </c>
      <c r="ACG23" s="177">
        <v>0.6</v>
      </c>
      <c r="ACH23" s="184">
        <v>0</v>
      </c>
      <c r="ACI23" s="184">
        <v>0</v>
      </c>
      <c r="ACJ23" s="184">
        <v>0</v>
      </c>
      <c r="ACK23" s="184">
        <v>0</v>
      </c>
      <c r="ACL23" s="184">
        <v>0</v>
      </c>
      <c r="ACM23" s="184">
        <v>0</v>
      </c>
      <c r="ACN23" s="184">
        <v>0</v>
      </c>
      <c r="ACO23" s="184">
        <v>0</v>
      </c>
      <c r="ACP23" s="177">
        <v>0</v>
      </c>
      <c r="ACQ23" s="178">
        <v>0</v>
      </c>
      <c r="ACS23" s="176">
        <v>0</v>
      </c>
      <c r="ACT23" s="177">
        <v>0</v>
      </c>
      <c r="ACU23" s="177">
        <v>0</v>
      </c>
      <c r="ACV23" s="177">
        <v>0</v>
      </c>
      <c r="ACW23" s="177">
        <v>0</v>
      </c>
      <c r="ACX23" s="177">
        <v>0</v>
      </c>
      <c r="ACY23" s="177">
        <v>0</v>
      </c>
      <c r="ACZ23" s="184">
        <v>0</v>
      </c>
      <c r="ADA23" s="177">
        <v>0</v>
      </c>
      <c r="ADB23" s="177">
        <v>0</v>
      </c>
      <c r="ADC23" s="177">
        <v>0</v>
      </c>
      <c r="ADD23" s="177">
        <v>0</v>
      </c>
      <c r="ADE23" s="184">
        <v>0</v>
      </c>
      <c r="ADF23" s="184">
        <v>0</v>
      </c>
      <c r="ADG23" s="184">
        <v>0</v>
      </c>
      <c r="ADH23" s="184">
        <v>0</v>
      </c>
      <c r="ADI23" s="184">
        <v>0</v>
      </c>
      <c r="ADJ23" s="177">
        <v>0</v>
      </c>
      <c r="ADK23" s="177">
        <v>0</v>
      </c>
      <c r="ADL23" s="177">
        <v>0</v>
      </c>
      <c r="ADM23" s="178">
        <v>0</v>
      </c>
      <c r="ADO23" s="176">
        <v>0</v>
      </c>
      <c r="ADP23" s="177">
        <v>0</v>
      </c>
      <c r="ADQ23" s="177">
        <v>0</v>
      </c>
      <c r="ADR23" s="177">
        <v>0</v>
      </c>
      <c r="ADS23" s="177">
        <v>0</v>
      </c>
      <c r="ADT23" s="177">
        <v>0</v>
      </c>
      <c r="ADU23" s="177">
        <v>0</v>
      </c>
      <c r="ADV23" s="184">
        <v>0</v>
      </c>
      <c r="ADW23" s="177">
        <v>0</v>
      </c>
      <c r="ADX23" s="177">
        <v>0</v>
      </c>
      <c r="ADY23" s="177">
        <v>0</v>
      </c>
      <c r="ADZ23" s="177">
        <v>0</v>
      </c>
      <c r="AEA23" s="184">
        <v>0</v>
      </c>
      <c r="AEB23" s="184">
        <v>0</v>
      </c>
      <c r="AEC23" s="184">
        <v>0</v>
      </c>
      <c r="AED23" s="184">
        <v>0</v>
      </c>
      <c r="AEE23" s="184">
        <v>0</v>
      </c>
      <c r="AEF23" s="177">
        <v>0</v>
      </c>
      <c r="AEG23" s="177">
        <v>0</v>
      </c>
      <c r="AEH23" s="177">
        <v>0</v>
      </c>
      <c r="AEI23" s="178">
        <v>0</v>
      </c>
      <c r="AEK23" s="176">
        <v>0</v>
      </c>
      <c r="AEL23" s="177">
        <v>0</v>
      </c>
      <c r="AEM23" s="177">
        <v>0</v>
      </c>
      <c r="AEN23" s="177">
        <v>0</v>
      </c>
      <c r="AEO23" s="177">
        <v>0</v>
      </c>
      <c r="AEP23" s="177">
        <v>0</v>
      </c>
      <c r="AEQ23" s="177">
        <v>0</v>
      </c>
      <c r="AER23" s="184">
        <v>0</v>
      </c>
      <c r="AES23" s="184">
        <v>0</v>
      </c>
      <c r="AET23" s="184">
        <v>0</v>
      </c>
      <c r="AEU23" s="184">
        <v>0</v>
      </c>
      <c r="AEV23" s="184">
        <v>0</v>
      </c>
      <c r="AEW23" s="184">
        <v>0</v>
      </c>
      <c r="AEX23" s="184">
        <v>0</v>
      </c>
      <c r="AEY23" s="184">
        <v>0</v>
      </c>
      <c r="AEZ23" s="184">
        <v>0</v>
      </c>
      <c r="AFA23" s="184">
        <v>0</v>
      </c>
      <c r="AFB23" s="184">
        <v>0</v>
      </c>
      <c r="AFC23" s="184">
        <v>0</v>
      </c>
      <c r="AFD23" s="177">
        <v>0</v>
      </c>
      <c r="AFE23" s="178">
        <v>0</v>
      </c>
      <c r="AFG23" s="176">
        <v>0</v>
      </c>
      <c r="AFH23" s="177">
        <v>0</v>
      </c>
      <c r="AFI23" s="177">
        <v>0</v>
      </c>
      <c r="AFJ23" s="177">
        <v>0</v>
      </c>
      <c r="AFK23" s="177">
        <v>0</v>
      </c>
      <c r="AFL23" s="177">
        <v>0</v>
      </c>
      <c r="AFM23" s="177">
        <v>0</v>
      </c>
      <c r="AFN23" s="177">
        <v>0</v>
      </c>
      <c r="AFO23" s="177">
        <v>0</v>
      </c>
      <c r="AFP23" s="177">
        <v>0</v>
      </c>
      <c r="AFQ23" s="177">
        <v>0</v>
      </c>
      <c r="AFR23" s="177">
        <v>0</v>
      </c>
      <c r="AFS23" s="184">
        <v>0</v>
      </c>
      <c r="AFT23" s="184">
        <v>0</v>
      </c>
      <c r="AFU23" s="184">
        <v>0</v>
      </c>
      <c r="AFV23" s="184">
        <v>0</v>
      </c>
      <c r="AFW23" s="184">
        <v>0</v>
      </c>
      <c r="AFX23" s="177">
        <v>0</v>
      </c>
      <c r="AFY23" s="177">
        <v>0</v>
      </c>
      <c r="AFZ23" s="177">
        <v>0</v>
      </c>
      <c r="AGA23" s="191">
        <v>0</v>
      </c>
      <c r="AGC23" s="176">
        <v>0</v>
      </c>
      <c r="AGD23" s="177">
        <v>0</v>
      </c>
      <c r="AGE23" s="177">
        <v>0</v>
      </c>
      <c r="AGF23" s="177">
        <v>0</v>
      </c>
      <c r="AGG23" s="177">
        <v>0</v>
      </c>
      <c r="AGH23" s="177">
        <v>0</v>
      </c>
      <c r="AGI23" s="177">
        <v>0</v>
      </c>
      <c r="AGJ23" s="177">
        <v>0</v>
      </c>
      <c r="AGK23" s="177">
        <v>0</v>
      </c>
      <c r="AGL23" s="177">
        <v>0</v>
      </c>
      <c r="AGM23" s="177">
        <v>0</v>
      </c>
      <c r="AGN23" s="177">
        <v>0</v>
      </c>
      <c r="AGO23" s="184">
        <v>0</v>
      </c>
      <c r="AGP23" s="184">
        <v>0</v>
      </c>
      <c r="AGQ23" s="184">
        <v>0</v>
      </c>
      <c r="AGR23" s="184">
        <v>0</v>
      </c>
      <c r="AGS23" s="184">
        <v>0</v>
      </c>
      <c r="AGT23" s="177">
        <v>0</v>
      </c>
      <c r="AGU23" s="177">
        <v>0</v>
      </c>
      <c r="AGV23" s="177">
        <v>0</v>
      </c>
      <c r="AGW23" s="191">
        <v>0</v>
      </c>
      <c r="AGY23" s="176">
        <v>0</v>
      </c>
      <c r="AGZ23" s="177">
        <v>0</v>
      </c>
      <c r="AHA23" s="177">
        <v>0</v>
      </c>
      <c r="AHB23" s="177">
        <v>0</v>
      </c>
      <c r="AHC23" s="177">
        <v>0</v>
      </c>
      <c r="AHD23" s="177">
        <v>0</v>
      </c>
      <c r="AHE23" s="177">
        <v>0</v>
      </c>
      <c r="AHF23" s="177">
        <v>0</v>
      </c>
      <c r="AHG23" s="177">
        <v>0</v>
      </c>
      <c r="AHH23" s="177">
        <v>0</v>
      </c>
      <c r="AHI23" s="177">
        <v>0</v>
      </c>
      <c r="AHJ23" s="177">
        <v>0</v>
      </c>
      <c r="AHK23" s="184">
        <v>0</v>
      </c>
      <c r="AHL23" s="184">
        <v>0</v>
      </c>
      <c r="AHM23" s="184">
        <v>0</v>
      </c>
      <c r="AHN23" s="184">
        <v>0</v>
      </c>
      <c r="AHO23" s="184">
        <v>0</v>
      </c>
      <c r="AHP23" s="177">
        <v>0</v>
      </c>
      <c r="AHQ23" s="177">
        <v>0</v>
      </c>
      <c r="AHR23" s="177">
        <v>0</v>
      </c>
      <c r="AHS23" s="191">
        <v>0</v>
      </c>
      <c r="AHU23" s="176">
        <v>0</v>
      </c>
      <c r="AHV23" s="177">
        <v>0</v>
      </c>
      <c r="AHW23" s="177">
        <v>0</v>
      </c>
      <c r="AHX23" s="177">
        <v>0</v>
      </c>
      <c r="AHY23" s="177">
        <v>0</v>
      </c>
      <c r="AHZ23" s="177">
        <v>0</v>
      </c>
      <c r="AIA23" s="177">
        <v>0</v>
      </c>
      <c r="AIB23" s="177">
        <v>0</v>
      </c>
      <c r="AIC23" s="177">
        <v>0</v>
      </c>
      <c r="AID23" s="177">
        <v>0</v>
      </c>
      <c r="AIE23" s="177">
        <v>0</v>
      </c>
      <c r="AIF23" s="177">
        <v>0</v>
      </c>
      <c r="AIG23" s="184">
        <v>0</v>
      </c>
      <c r="AIH23" s="184">
        <v>0</v>
      </c>
      <c r="AII23" s="184">
        <v>0</v>
      </c>
      <c r="AIJ23" s="184">
        <v>0</v>
      </c>
      <c r="AIK23" s="184">
        <v>0</v>
      </c>
      <c r="AIL23" s="177">
        <v>0</v>
      </c>
      <c r="AIM23" s="177">
        <v>0</v>
      </c>
      <c r="AIN23" s="177">
        <v>0</v>
      </c>
      <c r="AIO23" s="191">
        <v>0</v>
      </c>
      <c r="AIQ23" s="176">
        <v>0</v>
      </c>
      <c r="AIR23" s="177">
        <v>0</v>
      </c>
      <c r="AIS23" s="177">
        <v>0</v>
      </c>
      <c r="AIT23" s="177">
        <v>0</v>
      </c>
      <c r="AIU23" s="177">
        <v>0</v>
      </c>
      <c r="AIV23" s="177">
        <v>0</v>
      </c>
      <c r="AIW23" s="177">
        <v>0</v>
      </c>
      <c r="AIX23" s="177">
        <v>0</v>
      </c>
      <c r="AIY23" s="177">
        <v>0</v>
      </c>
      <c r="AIZ23" s="177">
        <v>0</v>
      </c>
      <c r="AJA23" s="177">
        <v>0</v>
      </c>
      <c r="AJB23" s="177">
        <v>0</v>
      </c>
      <c r="AJC23" s="184">
        <v>0</v>
      </c>
      <c r="AJD23" s="184">
        <v>0</v>
      </c>
      <c r="AJE23" s="184">
        <v>0</v>
      </c>
      <c r="AJF23" s="184">
        <v>0</v>
      </c>
      <c r="AJG23" s="184">
        <v>0</v>
      </c>
      <c r="AJH23" s="177">
        <v>0</v>
      </c>
      <c r="AJI23" s="177">
        <v>0</v>
      </c>
      <c r="AJJ23" s="177">
        <v>0</v>
      </c>
      <c r="AJK23" s="191">
        <v>0</v>
      </c>
      <c r="AJM23" s="176">
        <v>0</v>
      </c>
      <c r="AJN23" s="177">
        <v>0</v>
      </c>
      <c r="AJO23" s="177">
        <v>0</v>
      </c>
      <c r="AJP23" s="177">
        <v>0</v>
      </c>
      <c r="AJQ23" s="177">
        <v>0</v>
      </c>
      <c r="AJR23" s="177">
        <v>0</v>
      </c>
      <c r="AJS23" s="177">
        <v>0</v>
      </c>
      <c r="AJT23" s="177">
        <v>0</v>
      </c>
      <c r="AJU23" s="177">
        <v>0</v>
      </c>
      <c r="AJV23" s="177">
        <v>0</v>
      </c>
      <c r="AJW23" s="177">
        <v>0</v>
      </c>
      <c r="AJX23" s="177">
        <v>0</v>
      </c>
      <c r="AJY23" s="184">
        <v>0</v>
      </c>
      <c r="AJZ23" s="184">
        <v>0</v>
      </c>
      <c r="AKA23" s="184">
        <v>0</v>
      </c>
      <c r="AKB23" s="184">
        <v>0</v>
      </c>
      <c r="AKC23" s="184">
        <v>0</v>
      </c>
      <c r="AKD23" s="177">
        <v>0</v>
      </c>
      <c r="AKE23" s="177">
        <v>0</v>
      </c>
      <c r="AKF23" s="177">
        <v>0</v>
      </c>
      <c r="AKG23" s="191">
        <v>0</v>
      </c>
      <c r="AKI23" s="176">
        <v>0</v>
      </c>
      <c r="AKJ23" s="177">
        <v>0</v>
      </c>
      <c r="AKK23" s="177">
        <v>0</v>
      </c>
      <c r="AKL23" s="177">
        <v>0</v>
      </c>
      <c r="AKM23" s="177">
        <v>0</v>
      </c>
      <c r="AKN23" s="177">
        <v>0</v>
      </c>
      <c r="AKO23" s="177">
        <v>0</v>
      </c>
      <c r="AKP23" s="177">
        <v>0</v>
      </c>
      <c r="AKQ23" s="177">
        <v>0</v>
      </c>
      <c r="AKR23" s="177">
        <v>0</v>
      </c>
      <c r="AKS23" s="177">
        <v>0</v>
      </c>
      <c r="AKT23" s="177">
        <v>0</v>
      </c>
      <c r="AKU23" s="177">
        <v>0</v>
      </c>
      <c r="AKV23" s="177">
        <v>0</v>
      </c>
      <c r="AKW23" s="177">
        <v>1</v>
      </c>
      <c r="AKX23" s="177">
        <v>0</v>
      </c>
      <c r="AKY23" s="184">
        <v>0</v>
      </c>
      <c r="AKZ23" s="177">
        <v>0</v>
      </c>
      <c r="ALA23" s="177">
        <v>0</v>
      </c>
      <c r="ALB23" s="177">
        <v>0</v>
      </c>
      <c r="ALC23" s="191">
        <v>0</v>
      </c>
      <c r="ALE23" s="176">
        <v>0</v>
      </c>
      <c r="ALF23" s="177">
        <v>0</v>
      </c>
      <c r="ALG23" s="177">
        <v>0</v>
      </c>
      <c r="ALH23" s="177">
        <v>0</v>
      </c>
      <c r="ALI23" s="177">
        <v>0</v>
      </c>
      <c r="ALJ23" s="177">
        <v>0</v>
      </c>
      <c r="ALK23" s="177">
        <v>0</v>
      </c>
      <c r="ALL23" s="177">
        <v>0</v>
      </c>
      <c r="ALM23" s="177">
        <v>0</v>
      </c>
      <c r="ALN23" s="177">
        <v>0</v>
      </c>
      <c r="ALO23" s="177">
        <v>0</v>
      </c>
      <c r="ALP23" s="177">
        <v>0</v>
      </c>
      <c r="ALQ23" s="177">
        <v>0</v>
      </c>
      <c r="ALR23" s="177">
        <v>0</v>
      </c>
      <c r="ALS23" s="177">
        <v>0</v>
      </c>
      <c r="ALT23" s="177">
        <v>0</v>
      </c>
      <c r="ALU23" s="184">
        <v>0</v>
      </c>
      <c r="ALV23" s="177">
        <v>0</v>
      </c>
      <c r="ALW23" s="177">
        <v>0</v>
      </c>
      <c r="ALX23" s="177">
        <v>0</v>
      </c>
      <c r="ALY23" s="191">
        <v>0</v>
      </c>
      <c r="AMA23" s="176">
        <v>0</v>
      </c>
      <c r="AMB23" s="177">
        <v>0</v>
      </c>
      <c r="AMC23" s="177">
        <v>0</v>
      </c>
      <c r="AMD23" s="177">
        <v>0</v>
      </c>
      <c r="AME23" s="177">
        <v>0</v>
      </c>
      <c r="AMF23" s="177">
        <v>0</v>
      </c>
      <c r="AMG23" s="177">
        <v>0</v>
      </c>
      <c r="AMH23" s="177">
        <v>0</v>
      </c>
      <c r="AMI23" s="177">
        <v>0</v>
      </c>
      <c r="AMJ23" s="177">
        <v>0</v>
      </c>
      <c r="AMK23" s="177">
        <v>0</v>
      </c>
      <c r="AML23" s="177">
        <v>0</v>
      </c>
      <c r="AMM23" s="177">
        <v>0</v>
      </c>
      <c r="AMN23" s="177">
        <v>0.3</v>
      </c>
      <c r="AMO23" s="177">
        <v>1</v>
      </c>
      <c r="AMP23" s="177">
        <v>0</v>
      </c>
      <c r="AMQ23" s="177">
        <v>0</v>
      </c>
      <c r="AMR23" s="177">
        <v>0</v>
      </c>
      <c r="AMS23" s="177">
        <v>0</v>
      </c>
      <c r="AMT23" s="177">
        <v>0</v>
      </c>
      <c r="AMU23" s="191">
        <v>0</v>
      </c>
      <c r="AMW23" s="176">
        <v>0</v>
      </c>
      <c r="AMX23" s="177">
        <v>0</v>
      </c>
      <c r="AMY23" s="177">
        <v>0</v>
      </c>
      <c r="AMZ23" s="177">
        <v>0</v>
      </c>
      <c r="ANA23" s="177">
        <v>0</v>
      </c>
      <c r="ANB23" s="177">
        <v>0</v>
      </c>
      <c r="ANC23" s="177">
        <v>0</v>
      </c>
      <c r="AND23" s="177">
        <v>0</v>
      </c>
      <c r="ANE23" s="177">
        <v>0</v>
      </c>
      <c r="ANF23" s="177">
        <v>0</v>
      </c>
      <c r="ANG23" s="177">
        <v>0</v>
      </c>
      <c r="ANH23" s="177">
        <v>0</v>
      </c>
      <c r="ANI23" s="177">
        <v>0</v>
      </c>
      <c r="ANJ23" s="177">
        <v>0.3</v>
      </c>
      <c r="ANK23" s="177">
        <v>1</v>
      </c>
      <c r="ANL23" s="177">
        <v>0</v>
      </c>
      <c r="ANM23" s="184">
        <v>0</v>
      </c>
      <c r="ANN23" s="177">
        <v>0</v>
      </c>
      <c r="ANO23" s="177">
        <v>0</v>
      </c>
      <c r="ANP23" s="177">
        <v>0</v>
      </c>
      <c r="ANQ23" s="191">
        <v>0</v>
      </c>
      <c r="ANS23" s="176">
        <v>0</v>
      </c>
      <c r="ANT23" s="177">
        <v>0</v>
      </c>
      <c r="ANU23" s="177">
        <v>0</v>
      </c>
      <c r="ANV23" s="177">
        <v>0</v>
      </c>
      <c r="ANW23" s="177">
        <v>0</v>
      </c>
      <c r="ANX23" s="177">
        <v>0</v>
      </c>
      <c r="ANY23" s="177">
        <v>0</v>
      </c>
      <c r="ANZ23" s="177">
        <v>0</v>
      </c>
      <c r="AOA23" s="177">
        <v>0</v>
      </c>
      <c r="AOB23" s="177">
        <v>0</v>
      </c>
      <c r="AOC23" s="177">
        <v>0</v>
      </c>
      <c r="AOD23" s="177">
        <v>0</v>
      </c>
      <c r="AOE23" s="184">
        <v>0</v>
      </c>
      <c r="AOF23" s="184">
        <v>0</v>
      </c>
      <c r="AOG23" s="184">
        <v>0</v>
      </c>
      <c r="AOH23" s="184">
        <v>0</v>
      </c>
      <c r="AOI23" s="184">
        <v>0</v>
      </c>
      <c r="AOJ23" s="177">
        <v>0</v>
      </c>
      <c r="AOK23" s="177">
        <v>0</v>
      </c>
      <c r="AOL23" s="177">
        <v>0</v>
      </c>
      <c r="AOM23" s="191">
        <v>0</v>
      </c>
      <c r="AOO23" s="176">
        <v>0</v>
      </c>
      <c r="AOP23" s="177">
        <v>0</v>
      </c>
      <c r="AOQ23" s="177">
        <v>0</v>
      </c>
      <c r="AOR23" s="177">
        <v>0</v>
      </c>
      <c r="AOS23" s="177">
        <v>0</v>
      </c>
      <c r="AOT23" s="177">
        <v>0</v>
      </c>
      <c r="AOU23" s="177">
        <v>0</v>
      </c>
      <c r="AOV23" s="177">
        <v>0</v>
      </c>
      <c r="AOW23" s="177">
        <v>0</v>
      </c>
      <c r="AOX23" s="177">
        <v>0</v>
      </c>
      <c r="AOY23" s="177">
        <v>0</v>
      </c>
      <c r="AOZ23" s="177">
        <v>0</v>
      </c>
      <c r="APA23" s="184">
        <v>0</v>
      </c>
      <c r="APB23" s="184">
        <v>0</v>
      </c>
      <c r="APC23" s="184">
        <v>0</v>
      </c>
      <c r="APD23" s="184">
        <v>0</v>
      </c>
      <c r="APE23" s="184">
        <v>0</v>
      </c>
      <c r="APF23" s="177">
        <v>0</v>
      </c>
      <c r="APG23" s="177">
        <v>0</v>
      </c>
      <c r="APH23" s="177">
        <v>0</v>
      </c>
      <c r="API23" s="191">
        <v>0</v>
      </c>
    </row>
    <row r="24" spans="1:1101" s="139" customFormat="1">
      <c r="A24" s="174"/>
      <c r="B24" s="180"/>
      <c r="C24" s="181"/>
      <c r="D24" s="179"/>
      <c r="E24" s="179"/>
      <c r="F24" s="179"/>
      <c r="G24" s="179"/>
      <c r="H24" s="179"/>
      <c r="I24" s="179"/>
      <c r="J24" s="179"/>
      <c r="K24" s="179"/>
      <c r="L24" s="179"/>
      <c r="M24" s="179"/>
      <c r="N24" s="179"/>
      <c r="O24" s="179"/>
      <c r="P24" s="179"/>
      <c r="Q24" s="179"/>
      <c r="R24" s="179"/>
      <c r="S24" s="179"/>
      <c r="T24" s="179"/>
      <c r="U24" s="179"/>
      <c r="V24" s="179"/>
      <c r="W24" s="182"/>
      <c r="X24" s="34"/>
      <c r="Y24" s="181"/>
      <c r="Z24" s="179"/>
      <c r="AA24" s="179"/>
      <c r="AB24" s="179"/>
      <c r="AC24" s="179"/>
      <c r="AD24" s="179"/>
      <c r="AE24" s="179"/>
      <c r="AF24" s="179"/>
      <c r="AG24" s="179"/>
      <c r="AH24" s="179"/>
      <c r="AI24" s="179"/>
      <c r="AJ24" s="179"/>
      <c r="AK24" s="179"/>
      <c r="AL24" s="179"/>
      <c r="AM24" s="179"/>
      <c r="AN24" s="179"/>
      <c r="AO24" s="179"/>
      <c r="AP24" s="179"/>
      <c r="AQ24" s="179"/>
      <c r="AR24" s="179"/>
      <c r="AS24" s="182"/>
      <c r="AT24" s="34"/>
      <c r="AU24" s="181"/>
      <c r="AV24" s="179"/>
      <c r="AW24" s="179"/>
      <c r="AX24" s="179"/>
      <c r="AY24" s="179"/>
      <c r="AZ24" s="179"/>
      <c r="BA24" s="179"/>
      <c r="BB24" s="179"/>
      <c r="BC24" s="179"/>
      <c r="BD24" s="179"/>
      <c r="BE24" s="179"/>
      <c r="BF24" s="179"/>
      <c r="BG24" s="179"/>
      <c r="BH24" s="179"/>
      <c r="BI24" s="179"/>
      <c r="BJ24" s="179"/>
      <c r="BK24" s="179"/>
      <c r="BL24" s="179"/>
      <c r="BM24" s="179"/>
      <c r="BN24" s="179"/>
      <c r="BO24" s="182"/>
      <c r="BP24" s="34"/>
      <c r="BQ24" s="181"/>
      <c r="BR24" s="179"/>
      <c r="BS24" s="179"/>
      <c r="BT24" s="179"/>
      <c r="BU24" s="179"/>
      <c r="BV24" s="179"/>
      <c r="BW24" s="179"/>
      <c r="BX24" s="179"/>
      <c r="BY24" s="179"/>
      <c r="BZ24" s="179"/>
      <c r="CA24" s="179"/>
      <c r="CB24" s="179"/>
      <c r="CC24" s="179"/>
      <c r="CD24" s="179"/>
      <c r="CE24" s="179"/>
      <c r="CF24" s="179"/>
      <c r="CG24" s="179"/>
      <c r="CH24" s="179"/>
      <c r="CI24" s="179"/>
      <c r="CJ24" s="179"/>
      <c r="CK24" s="182"/>
      <c r="CL24" s="34"/>
      <c r="CM24" s="181"/>
      <c r="CN24" s="179"/>
      <c r="CO24" s="179"/>
      <c r="CP24" s="179"/>
      <c r="CQ24" s="179"/>
      <c r="CR24" s="179"/>
      <c r="CS24" s="179"/>
      <c r="CT24" s="179"/>
      <c r="CU24" s="179"/>
      <c r="CV24" s="179"/>
      <c r="CW24" s="179"/>
      <c r="CX24" s="179"/>
      <c r="CY24" s="179"/>
      <c r="CZ24" s="179"/>
      <c r="DA24" s="179"/>
      <c r="DB24" s="179"/>
      <c r="DC24" s="179"/>
      <c r="DD24" s="179"/>
      <c r="DE24" s="179"/>
      <c r="DF24" s="179"/>
      <c r="DG24" s="182"/>
      <c r="DH24" s="34"/>
      <c r="DI24" s="181"/>
      <c r="DJ24" s="179"/>
      <c r="DK24" s="179"/>
      <c r="DL24" s="179"/>
      <c r="DM24" s="179"/>
      <c r="DN24" s="179"/>
      <c r="DO24" s="179"/>
      <c r="DP24" s="179"/>
      <c r="DQ24" s="179"/>
      <c r="DR24" s="179"/>
      <c r="DS24" s="179"/>
      <c r="DT24" s="179"/>
      <c r="DU24" s="179"/>
      <c r="DV24" s="179"/>
      <c r="DW24" s="179"/>
      <c r="DX24" s="179"/>
      <c r="DY24" s="179"/>
      <c r="DZ24" s="179"/>
      <c r="EA24" s="179"/>
      <c r="EB24" s="179"/>
      <c r="EC24" s="182"/>
      <c r="EE24" s="181"/>
      <c r="EF24" s="179"/>
      <c r="EG24" s="179"/>
      <c r="EH24" s="179"/>
      <c r="EI24" s="179"/>
      <c r="EJ24" s="179"/>
      <c r="EK24" s="179"/>
      <c r="EL24" s="179"/>
      <c r="EM24" s="179"/>
      <c r="EN24" s="179"/>
      <c r="EO24" s="179"/>
      <c r="EP24" s="179"/>
      <c r="EQ24" s="179"/>
      <c r="ER24" s="179"/>
      <c r="ES24" s="179"/>
      <c r="ET24" s="179"/>
      <c r="EU24" s="179"/>
      <c r="EV24" s="179"/>
      <c r="EW24" s="179"/>
      <c r="EX24" s="179"/>
      <c r="EY24" s="182"/>
      <c r="EZ24" s="34"/>
      <c r="FA24" s="181"/>
      <c r="FB24" s="179"/>
      <c r="FC24" s="179"/>
      <c r="FD24" s="179"/>
      <c r="FE24" s="179"/>
      <c r="FF24" s="179"/>
      <c r="FG24" s="179"/>
      <c r="FH24" s="179"/>
      <c r="FI24" s="179"/>
      <c r="FJ24" s="179"/>
      <c r="FK24" s="179"/>
      <c r="FL24" s="179"/>
      <c r="FM24" s="179"/>
      <c r="FN24" s="179"/>
      <c r="FO24" s="179"/>
      <c r="FP24" s="179"/>
      <c r="FQ24" s="179"/>
      <c r="FR24" s="179"/>
      <c r="FS24" s="179"/>
      <c r="FT24" s="179"/>
      <c r="FU24" s="182"/>
      <c r="FV24" s="179"/>
      <c r="FW24" s="181"/>
      <c r="FX24" s="179"/>
      <c r="FY24" s="179"/>
      <c r="FZ24" s="179"/>
      <c r="GA24" s="179"/>
      <c r="GB24" s="179"/>
      <c r="GC24" s="179"/>
      <c r="GD24" s="179"/>
      <c r="GE24" s="179"/>
      <c r="GF24" s="179"/>
      <c r="GG24" s="179"/>
      <c r="GH24" s="179"/>
      <c r="GI24" s="179"/>
      <c r="GJ24" s="179"/>
      <c r="GK24" s="179"/>
      <c r="GL24" s="179"/>
      <c r="GM24" s="179"/>
      <c r="GN24" s="179"/>
      <c r="GO24" s="179"/>
      <c r="GP24" s="179"/>
      <c r="GQ24" s="182"/>
      <c r="GR24" s="34"/>
      <c r="GS24" s="181"/>
      <c r="GT24" s="179"/>
      <c r="GU24" s="179"/>
      <c r="GV24" s="179"/>
      <c r="GW24" s="179"/>
      <c r="GX24" s="179"/>
      <c r="GY24" s="179"/>
      <c r="GZ24" s="179"/>
      <c r="HA24" s="179"/>
      <c r="HB24" s="179"/>
      <c r="HC24" s="179"/>
      <c r="HD24" s="179"/>
      <c r="HE24" s="179"/>
      <c r="HF24" s="179"/>
      <c r="HG24" s="179"/>
      <c r="HH24" s="179"/>
      <c r="HI24" s="179"/>
      <c r="HJ24" s="179"/>
      <c r="HK24" s="179"/>
      <c r="HL24" s="179"/>
      <c r="HM24" s="182"/>
      <c r="HN24" s="34"/>
      <c r="HO24" s="181"/>
      <c r="HP24" s="179"/>
      <c r="HQ24" s="179"/>
      <c r="HR24" s="179"/>
      <c r="HS24" s="179"/>
      <c r="HT24" s="179"/>
      <c r="HU24" s="179"/>
      <c r="HV24" s="179"/>
      <c r="HW24" s="179"/>
      <c r="HX24" s="179"/>
      <c r="HY24" s="179"/>
      <c r="HZ24" s="179"/>
      <c r="IA24" s="179"/>
      <c r="IB24" s="179"/>
      <c r="IC24" s="179"/>
      <c r="ID24" s="179"/>
      <c r="IE24" s="179"/>
      <c r="IF24" s="179"/>
      <c r="IG24" s="179"/>
      <c r="IH24" s="179"/>
      <c r="II24" s="182"/>
      <c r="IJ24" s="34"/>
      <c r="IK24" s="181"/>
      <c r="IL24" s="179"/>
      <c r="IM24" s="179"/>
      <c r="IN24" s="179"/>
      <c r="IO24" s="179"/>
      <c r="IP24" s="179"/>
      <c r="IQ24" s="179"/>
      <c r="IR24" s="179"/>
      <c r="IS24" s="179"/>
      <c r="IT24" s="179"/>
      <c r="IU24" s="179"/>
      <c r="IV24" s="179"/>
      <c r="IW24" s="179"/>
      <c r="IX24" s="179"/>
      <c r="IY24" s="179"/>
      <c r="IZ24" s="179"/>
      <c r="JA24" s="179"/>
      <c r="JB24" s="179"/>
      <c r="JC24" s="179"/>
      <c r="JD24" s="179"/>
      <c r="JE24" s="182"/>
      <c r="JG24" s="181"/>
      <c r="JH24" s="179"/>
      <c r="JI24" s="179"/>
      <c r="JJ24" s="179"/>
      <c r="JK24" s="179"/>
      <c r="JL24" s="179"/>
      <c r="JM24" s="179"/>
      <c r="JN24" s="179"/>
      <c r="JO24" s="179"/>
      <c r="JP24" s="179"/>
      <c r="JQ24" s="179"/>
      <c r="JR24" s="179"/>
      <c r="JS24" s="179"/>
      <c r="JT24" s="179"/>
      <c r="JU24" s="179"/>
      <c r="JV24" s="179"/>
      <c r="JW24" s="179"/>
      <c r="JX24" s="179"/>
      <c r="JY24" s="179"/>
      <c r="JZ24" s="179"/>
      <c r="KA24" s="182"/>
      <c r="KB24" s="34"/>
      <c r="KC24" s="181"/>
      <c r="KD24" s="179"/>
      <c r="KE24" s="179"/>
      <c r="KF24" s="179"/>
      <c r="KG24" s="179"/>
      <c r="KH24" s="179"/>
      <c r="KI24" s="179"/>
      <c r="KJ24" s="179"/>
      <c r="KK24" s="179"/>
      <c r="KL24" s="179"/>
      <c r="KM24" s="179"/>
      <c r="KN24" s="179"/>
      <c r="KO24" s="179"/>
      <c r="KP24" s="179"/>
      <c r="KQ24" s="179"/>
      <c r="KR24" s="179"/>
      <c r="KS24" s="179"/>
      <c r="KT24" s="179"/>
      <c r="KU24" s="179"/>
      <c r="KV24" s="179"/>
      <c r="KW24" s="182"/>
      <c r="KX24" s="34"/>
      <c r="KY24" s="181"/>
      <c r="KZ24" s="179"/>
      <c r="LA24" s="179"/>
      <c r="LB24" s="179"/>
      <c r="LC24" s="179"/>
      <c r="LD24" s="179"/>
      <c r="LE24" s="179"/>
      <c r="LF24" s="179"/>
      <c r="LG24" s="179"/>
      <c r="LH24" s="179"/>
      <c r="LI24" s="179"/>
      <c r="LJ24" s="179"/>
      <c r="LK24" s="179"/>
      <c r="LL24" s="179"/>
      <c r="LM24" s="179"/>
      <c r="LN24" s="179"/>
      <c r="LO24" s="179"/>
      <c r="LP24" s="179"/>
      <c r="LQ24" s="179"/>
      <c r="LR24" s="179"/>
      <c r="LS24" s="182"/>
      <c r="LT24" s="3"/>
      <c r="LU24" s="181"/>
      <c r="LV24" s="179"/>
      <c r="LW24" s="179"/>
      <c r="LX24" s="179"/>
      <c r="LY24" s="179"/>
      <c r="LZ24" s="179"/>
      <c r="MA24" s="179"/>
      <c r="MB24" s="179"/>
      <c r="MC24" s="179"/>
      <c r="MD24" s="179"/>
      <c r="ME24" s="179"/>
      <c r="MF24" s="179"/>
      <c r="MG24" s="179"/>
      <c r="MH24" s="179"/>
      <c r="MI24" s="179"/>
      <c r="MJ24" s="179"/>
      <c r="MK24" s="179"/>
      <c r="ML24" s="179"/>
      <c r="MM24" s="179"/>
      <c r="MN24" s="179"/>
      <c r="MO24" s="182"/>
      <c r="MP24" s="34"/>
      <c r="MQ24" s="181"/>
      <c r="MR24" s="179"/>
      <c r="MS24" s="179"/>
      <c r="MT24" s="179"/>
      <c r="MU24" s="179"/>
      <c r="MV24" s="179"/>
      <c r="MW24" s="179"/>
      <c r="MX24" s="179"/>
      <c r="MY24" s="179"/>
      <c r="MZ24" s="179"/>
      <c r="NA24" s="179"/>
      <c r="NB24" s="179"/>
      <c r="NC24" s="179"/>
      <c r="ND24" s="179"/>
      <c r="NE24" s="179"/>
      <c r="NF24" s="179"/>
      <c r="NG24" s="179"/>
      <c r="NH24" s="179"/>
      <c r="NI24" s="179"/>
      <c r="NJ24" s="179"/>
      <c r="NK24" s="182"/>
      <c r="NL24" s="3"/>
      <c r="NM24" s="181"/>
      <c r="NN24" s="179"/>
      <c r="NO24" s="179"/>
      <c r="NP24" s="179"/>
      <c r="NQ24" s="179"/>
      <c r="NR24" s="179"/>
      <c r="NS24" s="179"/>
      <c r="NT24" s="179"/>
      <c r="NU24" s="179"/>
      <c r="NV24" s="179"/>
      <c r="NW24" s="179"/>
      <c r="NX24" s="179"/>
      <c r="NY24" s="179"/>
      <c r="NZ24" s="179"/>
      <c r="OA24" s="179"/>
      <c r="OB24" s="179"/>
      <c r="OC24" s="179"/>
      <c r="OD24" s="179"/>
      <c r="OE24" s="179"/>
      <c r="OF24" s="179"/>
      <c r="OG24" s="182"/>
      <c r="OI24" s="181"/>
      <c r="OJ24" s="179"/>
      <c r="OK24" s="179"/>
      <c r="OL24" s="179"/>
      <c r="OM24" s="179"/>
      <c r="ON24" s="179"/>
      <c r="OO24" s="179"/>
      <c r="OP24" s="179"/>
      <c r="OQ24" s="179"/>
      <c r="OR24" s="179"/>
      <c r="OS24" s="179"/>
      <c r="OT24" s="179"/>
      <c r="OU24" s="179"/>
      <c r="OV24" s="179"/>
      <c r="OW24" s="179"/>
      <c r="OX24" s="179"/>
      <c r="OY24" s="179"/>
      <c r="OZ24" s="179"/>
      <c r="PA24" s="179"/>
      <c r="PB24" s="179"/>
      <c r="PC24" s="182"/>
      <c r="PD24" s="34"/>
      <c r="PE24" s="181"/>
      <c r="PF24" s="179"/>
      <c r="PG24" s="179"/>
      <c r="PH24" s="179"/>
      <c r="PI24" s="179"/>
      <c r="PJ24" s="179"/>
      <c r="PK24" s="179"/>
      <c r="PL24" s="179"/>
      <c r="PM24" s="179"/>
      <c r="PN24" s="179"/>
      <c r="PO24" s="179"/>
      <c r="PP24" s="179"/>
      <c r="PQ24" s="179"/>
      <c r="PR24" s="179"/>
      <c r="PS24" s="179"/>
      <c r="PT24" s="179"/>
      <c r="PU24" s="179"/>
      <c r="PV24" s="179"/>
      <c r="PW24" s="179"/>
      <c r="PX24" s="179"/>
      <c r="PY24" s="182"/>
      <c r="PZ24" s="34"/>
      <c r="QA24" s="181"/>
      <c r="QB24" s="179"/>
      <c r="QC24" s="179"/>
      <c r="QD24" s="179"/>
      <c r="QE24" s="179"/>
      <c r="QF24" s="179"/>
      <c r="QG24" s="179"/>
      <c r="QH24" s="179"/>
      <c r="QI24" s="179"/>
      <c r="QJ24" s="179"/>
      <c r="QK24" s="179"/>
      <c r="QL24" s="179"/>
      <c r="QM24" s="179"/>
      <c r="QN24" s="179"/>
      <c r="QO24" s="179"/>
      <c r="QP24" s="179"/>
      <c r="QQ24" s="179"/>
      <c r="QR24" s="179"/>
      <c r="QS24" s="179"/>
      <c r="QT24" s="179"/>
      <c r="QU24" s="182"/>
      <c r="QV24" s="34"/>
      <c r="QW24" s="181"/>
      <c r="QX24" s="179"/>
      <c r="QY24" s="179"/>
      <c r="QZ24" s="179"/>
      <c r="RA24" s="179"/>
      <c r="RB24" s="179"/>
      <c r="RC24" s="179"/>
      <c r="RD24" s="179"/>
      <c r="RE24" s="179"/>
      <c r="RF24" s="179"/>
      <c r="RG24" s="179"/>
      <c r="RH24" s="179"/>
      <c r="RI24" s="179"/>
      <c r="RJ24" s="179"/>
      <c r="RK24" s="179"/>
      <c r="RL24" s="179"/>
      <c r="RM24" s="179"/>
      <c r="RN24" s="179"/>
      <c r="RO24" s="179"/>
      <c r="RP24" s="179"/>
      <c r="RQ24" s="182"/>
      <c r="RS24" s="181"/>
      <c r="RT24" s="179"/>
      <c r="RU24" s="179"/>
      <c r="RV24" s="179"/>
      <c r="RW24" s="179"/>
      <c r="RX24" s="179"/>
      <c r="RY24" s="179"/>
      <c r="RZ24" s="179"/>
      <c r="SA24" s="179"/>
      <c r="SB24" s="179"/>
      <c r="SC24" s="179"/>
      <c r="SD24" s="179"/>
      <c r="SE24" s="179"/>
      <c r="SF24" s="179"/>
      <c r="SG24" s="179"/>
      <c r="SH24" s="179"/>
      <c r="SI24" s="179"/>
      <c r="SJ24" s="179"/>
      <c r="SK24" s="179"/>
      <c r="SL24" s="179"/>
      <c r="SM24" s="182"/>
      <c r="SO24" s="181"/>
      <c r="SP24" s="179"/>
      <c r="SQ24" s="179"/>
      <c r="SR24" s="179"/>
      <c r="SS24" s="179"/>
      <c r="ST24" s="179"/>
      <c r="SU24" s="179"/>
      <c r="SV24" s="179"/>
      <c r="SW24" s="179"/>
      <c r="SX24" s="179"/>
      <c r="SY24" s="179"/>
      <c r="SZ24" s="179"/>
      <c r="TA24" s="179"/>
      <c r="TB24" s="179"/>
      <c r="TC24" s="179"/>
      <c r="TD24" s="179"/>
      <c r="TE24" s="179"/>
      <c r="TF24" s="179"/>
      <c r="TG24" s="179"/>
      <c r="TH24" s="179"/>
      <c r="TI24" s="182"/>
      <c r="TJ24" s="34"/>
      <c r="TK24" s="181"/>
      <c r="TL24" s="179"/>
      <c r="TM24" s="179"/>
      <c r="TN24" s="179"/>
      <c r="TO24" s="179"/>
      <c r="TP24" s="179"/>
      <c r="TQ24" s="179"/>
      <c r="TR24" s="179"/>
      <c r="TS24" s="179"/>
      <c r="TT24" s="179"/>
      <c r="TU24" s="179"/>
      <c r="TV24" s="179"/>
      <c r="TW24" s="179"/>
      <c r="TX24" s="179"/>
      <c r="TY24" s="179"/>
      <c r="TZ24" s="179"/>
      <c r="UA24" s="179"/>
      <c r="UB24" s="179"/>
      <c r="UC24" s="179"/>
      <c r="UD24" s="179"/>
      <c r="UE24" s="182"/>
      <c r="UG24" s="181"/>
      <c r="UH24" s="179"/>
      <c r="UI24" s="179"/>
      <c r="UJ24" s="179"/>
      <c r="UK24" s="179"/>
      <c r="UL24" s="179"/>
      <c r="UM24" s="179"/>
      <c r="UN24" s="179"/>
      <c r="UO24" s="179"/>
      <c r="UP24" s="179"/>
      <c r="UQ24" s="179"/>
      <c r="UR24" s="179"/>
      <c r="US24" s="179"/>
      <c r="UT24" s="179"/>
      <c r="UU24" s="179"/>
      <c r="UV24" s="179"/>
      <c r="UW24" s="179"/>
      <c r="UX24" s="179"/>
      <c r="UY24" s="179"/>
      <c r="UZ24" s="179"/>
      <c r="VA24" s="182"/>
      <c r="VB24" s="34"/>
      <c r="VC24" s="181"/>
      <c r="VD24" s="179"/>
      <c r="VE24" s="179"/>
      <c r="VF24" s="179"/>
      <c r="VG24" s="179"/>
      <c r="VH24" s="179"/>
      <c r="VI24" s="179"/>
      <c r="VJ24" s="179"/>
      <c r="VK24" s="179"/>
      <c r="VL24" s="179"/>
      <c r="VM24" s="179"/>
      <c r="VN24" s="179"/>
      <c r="VO24" s="179"/>
      <c r="VP24" s="179"/>
      <c r="VQ24" s="179"/>
      <c r="VR24" s="179"/>
      <c r="VS24" s="179"/>
      <c r="VT24" s="179"/>
      <c r="VU24" s="179"/>
      <c r="VV24" s="179"/>
      <c r="VW24" s="182"/>
      <c r="VY24" s="181"/>
      <c r="VZ24" s="179"/>
      <c r="WA24" s="179"/>
      <c r="WB24" s="179"/>
      <c r="WC24" s="179"/>
      <c r="WD24" s="179"/>
      <c r="WE24" s="179"/>
      <c r="WF24" s="179"/>
      <c r="WG24" s="179"/>
      <c r="WH24" s="179"/>
      <c r="WI24" s="179"/>
      <c r="WJ24" s="179"/>
      <c r="WK24" s="179"/>
      <c r="WL24" s="179"/>
      <c r="WM24" s="179"/>
      <c r="WN24" s="179"/>
      <c r="WO24" s="179"/>
      <c r="WP24" s="179"/>
      <c r="WQ24" s="179"/>
      <c r="WR24" s="179"/>
      <c r="WS24" s="182"/>
      <c r="WT24" s="34"/>
      <c r="WU24" s="181"/>
      <c r="WV24" s="179"/>
      <c r="WW24" s="179"/>
      <c r="WX24" s="179"/>
      <c r="WY24" s="179"/>
      <c r="WZ24" s="179"/>
      <c r="XA24" s="179"/>
      <c r="XB24" s="179"/>
      <c r="XC24" s="179"/>
      <c r="XD24" s="179"/>
      <c r="XE24" s="179"/>
      <c r="XF24" s="179"/>
      <c r="XG24" s="179"/>
      <c r="XH24" s="179"/>
      <c r="XI24" s="179"/>
      <c r="XJ24" s="179"/>
      <c r="XK24" s="179"/>
      <c r="XL24" s="179"/>
      <c r="XM24" s="179"/>
      <c r="XN24" s="179"/>
      <c r="XO24" s="182"/>
      <c r="XP24" s="34"/>
      <c r="XQ24" s="181"/>
      <c r="XR24" s="179"/>
      <c r="XS24" s="179"/>
      <c r="XT24" s="179"/>
      <c r="XU24" s="179"/>
      <c r="XV24" s="179"/>
      <c r="XW24" s="179"/>
      <c r="XX24" s="179"/>
      <c r="XY24" s="179"/>
      <c r="XZ24" s="179"/>
      <c r="YA24" s="179"/>
      <c r="YB24" s="179"/>
      <c r="YC24" s="179"/>
      <c r="YD24" s="179"/>
      <c r="YE24" s="179"/>
      <c r="YF24" s="179"/>
      <c r="YG24" s="179"/>
      <c r="YH24" s="179"/>
      <c r="YI24" s="179"/>
      <c r="YJ24" s="179"/>
      <c r="YK24" s="182"/>
      <c r="YM24" s="181"/>
      <c r="YN24" s="179"/>
      <c r="YO24" s="179"/>
      <c r="YP24" s="179"/>
      <c r="YQ24" s="179"/>
      <c r="YR24" s="179"/>
      <c r="YS24" s="179"/>
      <c r="YT24" s="179"/>
      <c r="YU24" s="179"/>
      <c r="YV24" s="179"/>
      <c r="YW24" s="179"/>
      <c r="YX24" s="179"/>
      <c r="YY24" s="179"/>
      <c r="YZ24" s="179"/>
      <c r="ZA24" s="179"/>
      <c r="ZB24" s="179"/>
      <c r="ZC24" s="179"/>
      <c r="ZD24" s="179"/>
      <c r="ZE24" s="179"/>
      <c r="ZF24" s="179"/>
      <c r="ZG24" s="182"/>
      <c r="ZI24" s="181"/>
      <c r="ZJ24" s="179"/>
      <c r="ZK24" s="179"/>
      <c r="ZL24" s="179"/>
      <c r="ZM24" s="179"/>
      <c r="ZN24" s="179"/>
      <c r="ZO24" s="179"/>
      <c r="ZP24" s="179"/>
      <c r="ZQ24" s="179"/>
      <c r="ZR24" s="179"/>
      <c r="ZS24" s="179"/>
      <c r="ZT24" s="179"/>
      <c r="ZU24" s="179"/>
      <c r="ZV24" s="179"/>
      <c r="ZW24" s="179"/>
      <c r="ZX24" s="179"/>
      <c r="ZY24" s="179"/>
      <c r="ZZ24" s="179"/>
      <c r="AAA24" s="179"/>
      <c r="AAB24" s="179"/>
      <c r="AAC24" s="182"/>
      <c r="AAD24" s="3"/>
      <c r="AAE24" s="181"/>
      <c r="AAF24" s="179"/>
      <c r="AAG24" s="179"/>
      <c r="AAH24" s="179"/>
      <c r="AAI24" s="179"/>
      <c r="AAJ24" s="179"/>
      <c r="AAK24" s="179"/>
      <c r="AAL24" s="179"/>
      <c r="AAM24" s="179"/>
      <c r="AAN24" s="179"/>
      <c r="AAO24" s="179"/>
      <c r="AAP24" s="179"/>
      <c r="AAQ24" s="179"/>
      <c r="AAR24" s="179"/>
      <c r="AAS24" s="179"/>
      <c r="AAT24" s="179"/>
      <c r="AAU24" s="179"/>
      <c r="AAV24" s="179"/>
      <c r="AAW24" s="179"/>
      <c r="AAX24" s="179"/>
      <c r="AAY24" s="182"/>
      <c r="ABA24" s="181"/>
      <c r="ABB24" s="179"/>
      <c r="ABC24" s="179"/>
      <c r="ABD24" s="179"/>
      <c r="ABE24" s="179"/>
      <c r="ABF24" s="179"/>
      <c r="ABG24" s="179"/>
      <c r="ABH24" s="179"/>
      <c r="ABI24" s="179"/>
      <c r="ABJ24" s="179"/>
      <c r="ABK24" s="179"/>
      <c r="ABL24" s="179"/>
      <c r="ABM24" s="179"/>
      <c r="ABN24" s="179"/>
      <c r="ABO24" s="179"/>
      <c r="ABP24" s="179"/>
      <c r="ABQ24" s="179"/>
      <c r="ABR24" s="179"/>
      <c r="ABS24" s="179"/>
      <c r="ABT24" s="179"/>
      <c r="ABU24" s="182"/>
      <c r="ABW24" s="181"/>
      <c r="ABX24" s="179"/>
      <c r="ABY24" s="179"/>
      <c r="ABZ24" s="179"/>
      <c r="ACA24" s="179"/>
      <c r="ACB24" s="179"/>
      <c r="ACC24" s="179"/>
      <c r="ACD24" s="179"/>
      <c r="ACE24" s="179"/>
      <c r="ACF24" s="179"/>
      <c r="ACG24" s="179"/>
      <c r="ACH24" s="179"/>
      <c r="ACI24" s="179"/>
      <c r="ACJ24" s="179"/>
      <c r="ACK24" s="179"/>
      <c r="ACL24" s="179"/>
      <c r="ACM24" s="179"/>
      <c r="ACN24" s="179"/>
      <c r="ACO24" s="179"/>
      <c r="ACP24" s="179"/>
      <c r="ACQ24" s="182"/>
      <c r="ACS24" s="181"/>
      <c r="ACT24" s="179"/>
      <c r="ACU24" s="179"/>
      <c r="ACV24" s="179"/>
      <c r="ACW24" s="179"/>
      <c r="ACX24" s="179"/>
      <c r="ACY24" s="179"/>
      <c r="ACZ24" s="179"/>
      <c r="ADA24" s="179"/>
      <c r="ADB24" s="179"/>
      <c r="ADC24" s="179"/>
      <c r="ADD24" s="179"/>
      <c r="ADE24" s="179"/>
      <c r="ADF24" s="179"/>
      <c r="ADG24" s="179"/>
      <c r="ADH24" s="179"/>
      <c r="ADI24" s="179"/>
      <c r="ADJ24" s="179"/>
      <c r="ADK24" s="179"/>
      <c r="ADL24" s="179"/>
      <c r="ADM24" s="182"/>
      <c r="ADO24" s="181"/>
      <c r="ADP24" s="179"/>
      <c r="ADQ24" s="179"/>
      <c r="ADR24" s="179"/>
      <c r="ADS24" s="179"/>
      <c r="ADT24" s="179"/>
      <c r="ADU24" s="179"/>
      <c r="ADV24" s="179"/>
      <c r="ADW24" s="179"/>
      <c r="ADX24" s="179"/>
      <c r="ADY24" s="179"/>
      <c r="ADZ24" s="179"/>
      <c r="AEA24" s="179"/>
      <c r="AEB24" s="179"/>
      <c r="AEC24" s="179"/>
      <c r="AED24" s="179"/>
      <c r="AEE24" s="179"/>
      <c r="AEF24" s="179"/>
      <c r="AEG24" s="179"/>
      <c r="AEH24" s="179"/>
      <c r="AEI24" s="182"/>
      <c r="AEK24" s="181"/>
      <c r="AEL24" s="179"/>
      <c r="AEM24" s="179"/>
      <c r="AEN24" s="179"/>
      <c r="AEO24" s="179"/>
      <c r="AEP24" s="179"/>
      <c r="AEQ24" s="179"/>
      <c r="AER24" s="179"/>
      <c r="AES24" s="179"/>
      <c r="AET24" s="179"/>
      <c r="AEU24" s="179"/>
      <c r="AEV24" s="179"/>
      <c r="AEW24" s="179"/>
      <c r="AEX24" s="179"/>
      <c r="AEY24" s="179"/>
      <c r="AEZ24" s="179"/>
      <c r="AFA24" s="179"/>
      <c r="AFB24" s="179"/>
      <c r="AFC24" s="179"/>
      <c r="AFD24" s="179"/>
      <c r="AFE24" s="182"/>
      <c r="AFG24" s="181"/>
      <c r="AFH24" s="179"/>
      <c r="AFI24" s="179"/>
      <c r="AFJ24" s="179"/>
      <c r="AFK24" s="179"/>
      <c r="AFL24" s="179"/>
      <c r="AFM24" s="179"/>
      <c r="AFN24" s="179"/>
      <c r="AFO24" s="179"/>
      <c r="AFP24" s="179"/>
      <c r="AFQ24" s="179"/>
      <c r="AFR24" s="179"/>
      <c r="AFS24" s="179"/>
      <c r="AFT24" s="179"/>
      <c r="AFU24" s="179"/>
      <c r="AFV24" s="179"/>
      <c r="AFW24" s="179"/>
      <c r="AFX24" s="179"/>
      <c r="AFY24" s="179"/>
      <c r="AFZ24" s="179"/>
      <c r="AGA24" s="182"/>
      <c r="AGC24" s="181"/>
      <c r="AGD24" s="179"/>
      <c r="AGE24" s="179"/>
      <c r="AGF24" s="179"/>
      <c r="AGG24" s="179"/>
      <c r="AGH24" s="179"/>
      <c r="AGI24" s="179"/>
      <c r="AGJ24" s="179"/>
      <c r="AGK24" s="179"/>
      <c r="AGL24" s="179"/>
      <c r="AGM24" s="179"/>
      <c r="AGN24" s="179"/>
      <c r="AGO24" s="179"/>
      <c r="AGP24" s="179"/>
      <c r="AGQ24" s="179"/>
      <c r="AGR24" s="179"/>
      <c r="AGS24" s="179"/>
      <c r="AGT24" s="179"/>
      <c r="AGU24" s="179"/>
      <c r="AGV24" s="179"/>
      <c r="AGW24" s="182"/>
      <c r="AGY24" s="181"/>
      <c r="AGZ24" s="179"/>
      <c r="AHA24" s="179"/>
      <c r="AHB24" s="179"/>
      <c r="AHC24" s="179"/>
      <c r="AHD24" s="179"/>
      <c r="AHE24" s="179"/>
      <c r="AHF24" s="179"/>
      <c r="AHG24" s="179"/>
      <c r="AHH24" s="179"/>
      <c r="AHI24" s="179"/>
      <c r="AHJ24" s="179"/>
      <c r="AHK24" s="179"/>
      <c r="AHL24" s="179"/>
      <c r="AHM24" s="179"/>
      <c r="AHN24" s="179"/>
      <c r="AHO24" s="179"/>
      <c r="AHP24" s="179"/>
      <c r="AHQ24" s="179"/>
      <c r="AHR24" s="179"/>
      <c r="AHS24" s="182"/>
      <c r="AHU24" s="181"/>
      <c r="AHV24" s="179"/>
      <c r="AHW24" s="179"/>
      <c r="AHX24" s="179"/>
      <c r="AHY24" s="179"/>
      <c r="AHZ24" s="179"/>
      <c r="AIA24" s="179"/>
      <c r="AIB24" s="179"/>
      <c r="AIC24" s="179"/>
      <c r="AID24" s="179"/>
      <c r="AIE24" s="179"/>
      <c r="AIF24" s="179"/>
      <c r="AIG24" s="179"/>
      <c r="AIH24" s="179"/>
      <c r="AII24" s="179"/>
      <c r="AIJ24" s="179"/>
      <c r="AIK24" s="179"/>
      <c r="AIL24" s="179"/>
      <c r="AIM24" s="179"/>
      <c r="AIN24" s="179"/>
      <c r="AIO24" s="182"/>
      <c r="AIQ24" s="181"/>
      <c r="AIR24" s="179"/>
      <c r="AIS24" s="179"/>
      <c r="AIT24" s="179"/>
      <c r="AIU24" s="179"/>
      <c r="AIV24" s="179"/>
      <c r="AIW24" s="179"/>
      <c r="AIX24" s="179"/>
      <c r="AIY24" s="179"/>
      <c r="AIZ24" s="179"/>
      <c r="AJA24" s="179"/>
      <c r="AJB24" s="179"/>
      <c r="AJC24" s="179"/>
      <c r="AJD24" s="179"/>
      <c r="AJE24" s="179"/>
      <c r="AJF24" s="179"/>
      <c r="AJG24" s="179"/>
      <c r="AJH24" s="179"/>
      <c r="AJI24" s="179"/>
      <c r="AJJ24" s="179"/>
      <c r="AJK24" s="182"/>
      <c r="AJM24" s="181"/>
      <c r="AJN24" s="179"/>
      <c r="AJO24" s="179"/>
      <c r="AJP24" s="179"/>
      <c r="AJQ24" s="179"/>
      <c r="AJR24" s="179"/>
      <c r="AJS24" s="179"/>
      <c r="AJT24" s="179"/>
      <c r="AJU24" s="179"/>
      <c r="AJV24" s="179"/>
      <c r="AJW24" s="179"/>
      <c r="AJX24" s="179"/>
      <c r="AJY24" s="179"/>
      <c r="AJZ24" s="179"/>
      <c r="AKA24" s="179"/>
      <c r="AKB24" s="179"/>
      <c r="AKC24" s="179"/>
      <c r="AKD24" s="179"/>
      <c r="AKE24" s="179"/>
      <c r="AKF24" s="179"/>
      <c r="AKG24" s="182"/>
      <c r="AKI24" s="181"/>
      <c r="AKJ24" s="179"/>
      <c r="AKK24" s="179"/>
      <c r="AKL24" s="179"/>
      <c r="AKM24" s="179"/>
      <c r="AKN24" s="179"/>
      <c r="AKO24" s="179"/>
      <c r="AKP24" s="179"/>
      <c r="AKQ24" s="179"/>
      <c r="AKR24" s="179"/>
      <c r="AKS24" s="179"/>
      <c r="AKT24" s="179"/>
      <c r="AKU24" s="179"/>
      <c r="AKV24" s="179"/>
      <c r="AKW24" s="179"/>
      <c r="AKX24" s="179"/>
      <c r="AKY24" s="179"/>
      <c r="AKZ24" s="179"/>
      <c r="ALA24" s="179"/>
      <c r="ALB24" s="179"/>
      <c r="ALC24" s="182"/>
      <c r="ALE24" s="181"/>
      <c r="ALF24" s="179"/>
      <c r="ALG24" s="179"/>
      <c r="ALH24" s="179"/>
      <c r="ALI24" s="179"/>
      <c r="ALJ24" s="179"/>
      <c r="ALK24" s="179"/>
      <c r="ALL24" s="179"/>
      <c r="ALM24" s="179"/>
      <c r="ALN24" s="179"/>
      <c r="ALO24" s="179"/>
      <c r="ALP24" s="179"/>
      <c r="ALQ24" s="179"/>
      <c r="ALR24" s="179"/>
      <c r="ALS24" s="179"/>
      <c r="ALT24" s="179"/>
      <c r="ALU24" s="179"/>
      <c r="ALV24" s="179"/>
      <c r="ALW24" s="179"/>
      <c r="ALX24" s="179"/>
      <c r="ALY24" s="182"/>
      <c r="AMA24" s="181"/>
      <c r="AMB24" s="179"/>
      <c r="AMC24" s="179"/>
      <c r="AMD24" s="179"/>
      <c r="AME24" s="179"/>
      <c r="AMF24" s="179"/>
      <c r="AMG24" s="179"/>
      <c r="AMH24" s="179"/>
      <c r="AMI24" s="179"/>
      <c r="AMJ24" s="179"/>
      <c r="AMK24" s="179"/>
      <c r="AML24" s="179"/>
      <c r="AMM24" s="179"/>
      <c r="AMN24" s="179"/>
      <c r="AMO24" s="179"/>
      <c r="AMP24" s="179"/>
      <c r="AMQ24" s="179"/>
      <c r="AMR24" s="179"/>
      <c r="AMS24" s="179"/>
      <c r="AMT24" s="179"/>
      <c r="AMU24" s="182"/>
      <c r="AMW24" s="181"/>
      <c r="AMX24" s="179"/>
      <c r="AMY24" s="179"/>
      <c r="AMZ24" s="179"/>
      <c r="ANA24" s="179"/>
      <c r="ANB24" s="179"/>
      <c r="ANC24" s="179"/>
      <c r="AND24" s="179"/>
      <c r="ANE24" s="179"/>
      <c r="ANF24" s="179"/>
      <c r="ANG24" s="179"/>
      <c r="ANH24" s="179"/>
      <c r="ANI24" s="179"/>
      <c r="ANJ24" s="179"/>
      <c r="ANK24" s="179"/>
      <c r="ANL24" s="179"/>
      <c r="ANM24" s="179"/>
      <c r="ANN24" s="179"/>
      <c r="ANO24" s="179"/>
      <c r="ANP24" s="179"/>
      <c r="ANQ24" s="182"/>
      <c r="ANS24" s="181"/>
      <c r="ANT24" s="179"/>
      <c r="ANU24" s="179"/>
      <c r="ANV24" s="179"/>
      <c r="ANW24" s="179"/>
      <c r="ANX24" s="179"/>
      <c r="ANY24" s="179"/>
      <c r="ANZ24" s="179"/>
      <c r="AOA24" s="179"/>
      <c r="AOB24" s="179"/>
      <c r="AOC24" s="179"/>
      <c r="AOD24" s="179"/>
      <c r="AOE24" s="179"/>
      <c r="AOF24" s="179"/>
      <c r="AOG24" s="179"/>
      <c r="AOH24" s="179"/>
      <c r="AOI24" s="179"/>
      <c r="AOJ24" s="179"/>
      <c r="AOK24" s="179"/>
      <c r="AOL24" s="179"/>
      <c r="AOM24" s="182"/>
      <c r="AOO24" s="181"/>
      <c r="AOP24" s="179"/>
      <c r="AOQ24" s="179"/>
      <c r="AOR24" s="179"/>
      <c r="AOS24" s="179"/>
      <c r="AOT24" s="179"/>
      <c r="AOU24" s="179"/>
      <c r="AOV24" s="179"/>
      <c r="AOW24" s="179"/>
      <c r="AOX24" s="179"/>
      <c r="AOY24" s="179"/>
      <c r="AOZ24" s="179"/>
      <c r="APA24" s="179"/>
      <c r="APB24" s="179"/>
      <c r="APC24" s="179"/>
      <c r="APD24" s="179"/>
      <c r="APE24" s="179"/>
      <c r="APF24" s="179"/>
      <c r="APG24" s="179"/>
      <c r="APH24" s="179"/>
      <c r="API24" s="182"/>
    </row>
    <row r="25" spans="1:1101" s="3" customFormat="1">
      <c r="A25" s="174" t="s">
        <v>903</v>
      </c>
      <c r="B25" s="175" t="s">
        <v>216</v>
      </c>
      <c r="C25" s="169">
        <v>0</v>
      </c>
      <c r="D25" s="170">
        <v>0</v>
      </c>
      <c r="E25" s="170">
        <v>0</v>
      </c>
      <c r="F25" s="170">
        <v>0</v>
      </c>
      <c r="G25" s="185">
        <v>0</v>
      </c>
      <c r="H25" s="186">
        <v>0</v>
      </c>
      <c r="I25" s="183">
        <v>0</v>
      </c>
      <c r="J25" s="183">
        <v>0</v>
      </c>
      <c r="K25" s="183">
        <v>0</v>
      </c>
      <c r="L25" s="183">
        <v>0</v>
      </c>
      <c r="M25" s="183">
        <v>0</v>
      </c>
      <c r="N25" s="183">
        <v>0</v>
      </c>
      <c r="O25" s="183">
        <v>0</v>
      </c>
      <c r="P25" s="183">
        <v>0</v>
      </c>
      <c r="Q25" s="183">
        <v>0</v>
      </c>
      <c r="R25" s="183">
        <v>0</v>
      </c>
      <c r="S25" s="183">
        <v>0</v>
      </c>
      <c r="T25" s="183">
        <v>0</v>
      </c>
      <c r="U25" s="183">
        <v>0</v>
      </c>
      <c r="V25" s="183">
        <v>0</v>
      </c>
      <c r="W25" s="187">
        <v>0</v>
      </c>
      <c r="X25" s="34"/>
      <c r="Y25" s="169">
        <v>0</v>
      </c>
      <c r="Z25" s="170">
        <v>0</v>
      </c>
      <c r="AA25" s="170">
        <v>0</v>
      </c>
      <c r="AB25" s="170">
        <v>0</v>
      </c>
      <c r="AC25" s="185">
        <v>0</v>
      </c>
      <c r="AD25" s="183">
        <v>0</v>
      </c>
      <c r="AE25" s="183">
        <v>0</v>
      </c>
      <c r="AF25" s="183">
        <v>0</v>
      </c>
      <c r="AG25" s="183">
        <v>0</v>
      </c>
      <c r="AH25" s="183">
        <v>0</v>
      </c>
      <c r="AI25" s="183">
        <v>0</v>
      </c>
      <c r="AJ25" s="183">
        <v>0</v>
      </c>
      <c r="AK25" s="183">
        <v>0</v>
      </c>
      <c r="AL25" s="183">
        <v>0</v>
      </c>
      <c r="AM25" s="183">
        <v>0</v>
      </c>
      <c r="AN25" s="183">
        <v>0</v>
      </c>
      <c r="AO25" s="183">
        <v>0</v>
      </c>
      <c r="AP25" s="183">
        <v>0</v>
      </c>
      <c r="AQ25" s="183">
        <v>0</v>
      </c>
      <c r="AR25" s="183">
        <v>0</v>
      </c>
      <c r="AS25" s="187">
        <v>0</v>
      </c>
      <c r="AT25" s="34"/>
      <c r="AU25" s="169">
        <v>0</v>
      </c>
      <c r="AV25" s="170">
        <v>0</v>
      </c>
      <c r="AW25" s="183">
        <v>0</v>
      </c>
      <c r="AX25" s="183">
        <v>0</v>
      </c>
      <c r="AY25" s="183">
        <v>0</v>
      </c>
      <c r="AZ25" s="183">
        <v>0</v>
      </c>
      <c r="BA25" s="170">
        <v>0</v>
      </c>
      <c r="BB25" s="183">
        <v>0</v>
      </c>
      <c r="BC25" s="183">
        <v>0</v>
      </c>
      <c r="BD25" s="183">
        <v>0</v>
      </c>
      <c r="BE25" s="183">
        <v>0</v>
      </c>
      <c r="BF25" s="183">
        <v>0</v>
      </c>
      <c r="BG25" s="183">
        <v>0</v>
      </c>
      <c r="BH25" s="183">
        <v>0</v>
      </c>
      <c r="BI25" s="183">
        <v>0</v>
      </c>
      <c r="BJ25" s="183">
        <v>0</v>
      </c>
      <c r="BK25" s="183">
        <v>0</v>
      </c>
      <c r="BL25" s="183">
        <v>0</v>
      </c>
      <c r="BM25" s="183">
        <v>0</v>
      </c>
      <c r="BN25" s="183">
        <v>0</v>
      </c>
      <c r="BO25" s="187">
        <v>0</v>
      </c>
      <c r="BP25" s="34"/>
      <c r="BQ25" s="169">
        <v>0</v>
      </c>
      <c r="BR25" s="170">
        <v>0</v>
      </c>
      <c r="BS25" s="170">
        <v>0</v>
      </c>
      <c r="BT25" s="183">
        <v>0</v>
      </c>
      <c r="BU25" s="183">
        <v>0</v>
      </c>
      <c r="BV25" s="183">
        <v>0</v>
      </c>
      <c r="BW25" s="170">
        <v>0</v>
      </c>
      <c r="BX25" s="183">
        <v>0</v>
      </c>
      <c r="BY25" s="183">
        <v>0</v>
      </c>
      <c r="BZ25" s="183">
        <v>0</v>
      </c>
      <c r="CA25" s="183">
        <v>0</v>
      </c>
      <c r="CB25" s="183">
        <v>0</v>
      </c>
      <c r="CC25" s="183">
        <v>0</v>
      </c>
      <c r="CD25" s="183">
        <v>0</v>
      </c>
      <c r="CE25" s="183">
        <v>0</v>
      </c>
      <c r="CF25" s="183">
        <v>0</v>
      </c>
      <c r="CG25" s="183">
        <v>0</v>
      </c>
      <c r="CH25" s="183">
        <v>0</v>
      </c>
      <c r="CI25" s="183">
        <v>0</v>
      </c>
      <c r="CJ25" s="183">
        <v>0</v>
      </c>
      <c r="CK25" s="187">
        <v>0</v>
      </c>
      <c r="CL25" s="34"/>
      <c r="CM25" s="169">
        <v>0</v>
      </c>
      <c r="CN25" s="170">
        <v>0</v>
      </c>
      <c r="CO25" s="170">
        <v>0</v>
      </c>
      <c r="CP25" s="170">
        <v>0</v>
      </c>
      <c r="CQ25" s="185">
        <v>0</v>
      </c>
      <c r="CR25" s="185">
        <v>0</v>
      </c>
      <c r="CS25" s="183">
        <v>0</v>
      </c>
      <c r="CT25" s="183">
        <v>0</v>
      </c>
      <c r="CU25" s="183">
        <v>0</v>
      </c>
      <c r="CV25" s="183">
        <v>0</v>
      </c>
      <c r="CW25" s="183">
        <v>0</v>
      </c>
      <c r="CX25" s="183">
        <v>0</v>
      </c>
      <c r="CY25" s="183">
        <v>0</v>
      </c>
      <c r="CZ25" s="183">
        <v>0</v>
      </c>
      <c r="DA25" s="183">
        <v>0</v>
      </c>
      <c r="DB25" s="183">
        <v>0</v>
      </c>
      <c r="DC25" s="183">
        <v>0</v>
      </c>
      <c r="DD25" s="183">
        <v>0</v>
      </c>
      <c r="DE25" s="183">
        <v>0</v>
      </c>
      <c r="DF25" s="183">
        <v>0</v>
      </c>
      <c r="DG25" s="187">
        <v>0</v>
      </c>
      <c r="DH25" s="34"/>
      <c r="DI25" s="169">
        <v>0</v>
      </c>
      <c r="DJ25" s="170">
        <v>0</v>
      </c>
      <c r="DK25" s="170">
        <v>0</v>
      </c>
      <c r="DL25" s="170">
        <v>0</v>
      </c>
      <c r="DM25" s="170">
        <v>0</v>
      </c>
      <c r="DN25" s="185">
        <v>0</v>
      </c>
      <c r="DO25" s="183">
        <v>0</v>
      </c>
      <c r="DP25" s="183">
        <v>0</v>
      </c>
      <c r="DQ25" s="183">
        <v>0</v>
      </c>
      <c r="DR25" s="183">
        <v>0</v>
      </c>
      <c r="DS25" s="183">
        <v>0</v>
      </c>
      <c r="DT25" s="183">
        <v>0</v>
      </c>
      <c r="DU25" s="183">
        <v>0</v>
      </c>
      <c r="DV25" s="183">
        <v>0</v>
      </c>
      <c r="DW25" s="183">
        <v>0</v>
      </c>
      <c r="DX25" s="183">
        <v>0</v>
      </c>
      <c r="DY25" s="183">
        <v>0</v>
      </c>
      <c r="DZ25" s="183">
        <v>0</v>
      </c>
      <c r="EA25" s="183">
        <v>0</v>
      </c>
      <c r="EB25" s="183">
        <v>0</v>
      </c>
      <c r="EC25" s="187">
        <v>0</v>
      </c>
      <c r="EE25" s="169">
        <v>0</v>
      </c>
      <c r="EF25" s="170">
        <v>0</v>
      </c>
      <c r="EG25" s="170">
        <v>0</v>
      </c>
      <c r="EH25" s="170">
        <v>0</v>
      </c>
      <c r="EI25" s="170">
        <v>0</v>
      </c>
      <c r="EJ25" s="170">
        <v>0</v>
      </c>
      <c r="EK25" s="170">
        <v>0</v>
      </c>
      <c r="EL25" s="170">
        <v>0</v>
      </c>
      <c r="EM25" s="185">
        <v>0</v>
      </c>
      <c r="EN25" s="186">
        <v>0</v>
      </c>
      <c r="EO25" s="183">
        <v>0</v>
      </c>
      <c r="EP25" s="183">
        <v>0</v>
      </c>
      <c r="EQ25" s="183">
        <v>0</v>
      </c>
      <c r="ER25" s="183">
        <v>0</v>
      </c>
      <c r="ES25" s="183">
        <v>0</v>
      </c>
      <c r="ET25" s="183">
        <v>0</v>
      </c>
      <c r="EU25" s="183">
        <v>0</v>
      </c>
      <c r="EV25" s="183">
        <v>0</v>
      </c>
      <c r="EW25" s="183">
        <v>0</v>
      </c>
      <c r="EX25" s="183">
        <v>0</v>
      </c>
      <c r="EY25" s="187">
        <v>0</v>
      </c>
      <c r="EZ25" s="34"/>
      <c r="FA25" s="169">
        <v>0</v>
      </c>
      <c r="FB25" s="170">
        <v>0</v>
      </c>
      <c r="FC25" s="170">
        <v>0</v>
      </c>
      <c r="FD25" s="170">
        <v>0</v>
      </c>
      <c r="FE25" s="185">
        <v>0</v>
      </c>
      <c r="FF25" s="186">
        <v>0</v>
      </c>
      <c r="FG25" s="186">
        <v>0</v>
      </c>
      <c r="FH25" s="186">
        <v>0</v>
      </c>
      <c r="FI25" s="183">
        <v>0</v>
      </c>
      <c r="FJ25" s="186">
        <v>0</v>
      </c>
      <c r="FK25" s="186">
        <v>0</v>
      </c>
      <c r="FL25" s="183">
        <v>0</v>
      </c>
      <c r="FM25" s="183">
        <v>0</v>
      </c>
      <c r="FN25" s="183">
        <v>0</v>
      </c>
      <c r="FO25" s="183">
        <v>0</v>
      </c>
      <c r="FP25" s="183">
        <v>0</v>
      </c>
      <c r="FQ25" s="183">
        <v>0</v>
      </c>
      <c r="FR25" s="183">
        <v>0</v>
      </c>
      <c r="FS25" s="183">
        <v>0</v>
      </c>
      <c r="FT25" s="183">
        <v>0</v>
      </c>
      <c r="FU25" s="187">
        <v>0</v>
      </c>
      <c r="FV25" s="179"/>
      <c r="FW25" s="169">
        <v>0</v>
      </c>
      <c r="FX25" s="170">
        <v>0</v>
      </c>
      <c r="FY25" s="170">
        <v>0</v>
      </c>
      <c r="FZ25" s="170">
        <v>0</v>
      </c>
      <c r="GA25" s="170">
        <v>0</v>
      </c>
      <c r="GB25" s="170">
        <v>0</v>
      </c>
      <c r="GC25" s="170">
        <v>0</v>
      </c>
      <c r="GD25" s="170">
        <v>0</v>
      </c>
      <c r="GE25" s="183">
        <v>0</v>
      </c>
      <c r="GF25" s="183">
        <v>0</v>
      </c>
      <c r="GG25" s="183">
        <v>0</v>
      </c>
      <c r="GH25" s="183">
        <v>0</v>
      </c>
      <c r="GI25" s="183">
        <v>0</v>
      </c>
      <c r="GJ25" s="183">
        <v>0</v>
      </c>
      <c r="GK25" s="183">
        <v>0</v>
      </c>
      <c r="GL25" s="183">
        <v>0</v>
      </c>
      <c r="GM25" s="183">
        <v>0</v>
      </c>
      <c r="GN25" s="183">
        <v>0</v>
      </c>
      <c r="GO25" s="183">
        <v>0</v>
      </c>
      <c r="GP25" s="183">
        <v>0</v>
      </c>
      <c r="GQ25" s="187">
        <v>0</v>
      </c>
      <c r="GR25" s="34"/>
      <c r="GS25" s="169">
        <v>0</v>
      </c>
      <c r="GT25" s="170">
        <v>0</v>
      </c>
      <c r="GU25" s="170">
        <v>0</v>
      </c>
      <c r="GV25" s="170">
        <v>0</v>
      </c>
      <c r="GW25" s="170">
        <v>0</v>
      </c>
      <c r="GX25" s="170">
        <v>0</v>
      </c>
      <c r="GY25" s="170">
        <v>0</v>
      </c>
      <c r="GZ25" s="170">
        <v>0</v>
      </c>
      <c r="HA25" s="183">
        <v>0</v>
      </c>
      <c r="HB25" s="183">
        <v>0</v>
      </c>
      <c r="HC25" s="183">
        <v>0</v>
      </c>
      <c r="HD25" s="183">
        <v>0</v>
      </c>
      <c r="HE25" s="183">
        <v>0</v>
      </c>
      <c r="HF25" s="183">
        <v>0</v>
      </c>
      <c r="HG25" s="183">
        <v>0</v>
      </c>
      <c r="HH25" s="183">
        <v>0</v>
      </c>
      <c r="HI25" s="183">
        <v>0</v>
      </c>
      <c r="HJ25" s="183">
        <v>0</v>
      </c>
      <c r="HK25" s="183">
        <v>0</v>
      </c>
      <c r="HL25" s="183">
        <v>0</v>
      </c>
      <c r="HM25" s="187">
        <v>0</v>
      </c>
      <c r="HN25" s="34"/>
      <c r="HO25" s="169">
        <v>0</v>
      </c>
      <c r="HP25" s="170">
        <v>0</v>
      </c>
      <c r="HQ25" s="170">
        <v>0</v>
      </c>
      <c r="HR25" s="170">
        <v>0</v>
      </c>
      <c r="HS25" s="170">
        <v>0</v>
      </c>
      <c r="HT25" s="170">
        <v>0</v>
      </c>
      <c r="HU25" s="170">
        <v>0</v>
      </c>
      <c r="HV25" s="170">
        <v>0</v>
      </c>
      <c r="HW25" s="170">
        <v>0</v>
      </c>
      <c r="HX25" s="170">
        <v>0</v>
      </c>
      <c r="HY25" s="170">
        <v>0</v>
      </c>
      <c r="HZ25" s="183">
        <v>0</v>
      </c>
      <c r="IA25" s="183">
        <v>0</v>
      </c>
      <c r="IB25" s="183">
        <v>0</v>
      </c>
      <c r="IC25" s="183">
        <v>0</v>
      </c>
      <c r="ID25" s="183">
        <v>0</v>
      </c>
      <c r="IE25" s="183">
        <v>0</v>
      </c>
      <c r="IF25" s="170">
        <v>0</v>
      </c>
      <c r="IG25" s="170">
        <v>0</v>
      </c>
      <c r="IH25" s="170">
        <v>0</v>
      </c>
      <c r="II25" s="187">
        <v>0</v>
      </c>
      <c r="IJ25" s="34"/>
      <c r="IK25" s="169">
        <v>0</v>
      </c>
      <c r="IL25" s="170">
        <v>0</v>
      </c>
      <c r="IM25" s="170">
        <v>0</v>
      </c>
      <c r="IN25" s="170">
        <v>0</v>
      </c>
      <c r="IO25" s="170">
        <v>0</v>
      </c>
      <c r="IP25" s="170">
        <v>0</v>
      </c>
      <c r="IQ25" s="170">
        <v>0</v>
      </c>
      <c r="IR25" s="170">
        <v>0</v>
      </c>
      <c r="IS25" s="170">
        <v>0</v>
      </c>
      <c r="IT25" s="170">
        <v>0</v>
      </c>
      <c r="IU25" s="170">
        <v>0</v>
      </c>
      <c r="IV25" s="183">
        <v>0</v>
      </c>
      <c r="IW25" s="183">
        <v>0</v>
      </c>
      <c r="IX25" s="183">
        <v>0</v>
      </c>
      <c r="IY25" s="183">
        <v>0</v>
      </c>
      <c r="IZ25" s="183">
        <v>0</v>
      </c>
      <c r="JA25" s="183">
        <v>0</v>
      </c>
      <c r="JB25" s="170">
        <v>0</v>
      </c>
      <c r="JC25" s="170">
        <v>0</v>
      </c>
      <c r="JD25" s="170">
        <v>0</v>
      </c>
      <c r="JE25" s="187">
        <v>0</v>
      </c>
      <c r="JG25" s="169">
        <v>0</v>
      </c>
      <c r="JH25" s="170">
        <v>0</v>
      </c>
      <c r="JI25" s="170">
        <v>0</v>
      </c>
      <c r="JJ25" s="170">
        <v>0</v>
      </c>
      <c r="JK25" s="170">
        <v>0</v>
      </c>
      <c r="JL25" s="170">
        <v>0</v>
      </c>
      <c r="JM25" s="170">
        <v>0</v>
      </c>
      <c r="JN25" s="170">
        <v>0</v>
      </c>
      <c r="JO25" s="170">
        <v>0</v>
      </c>
      <c r="JP25" s="170">
        <v>0</v>
      </c>
      <c r="JQ25" s="170">
        <v>0</v>
      </c>
      <c r="JR25" s="183">
        <v>0</v>
      </c>
      <c r="JS25" s="183">
        <v>0</v>
      </c>
      <c r="JT25" s="183">
        <v>0</v>
      </c>
      <c r="JU25" s="183">
        <v>0</v>
      </c>
      <c r="JV25" s="183">
        <v>0</v>
      </c>
      <c r="JW25" s="183">
        <v>0</v>
      </c>
      <c r="JX25" s="170">
        <v>0</v>
      </c>
      <c r="JY25" s="170">
        <v>0</v>
      </c>
      <c r="JZ25" s="170">
        <v>0</v>
      </c>
      <c r="KA25" s="187">
        <v>0</v>
      </c>
      <c r="KB25" s="34"/>
      <c r="KC25" s="169">
        <v>0</v>
      </c>
      <c r="KD25" s="170">
        <v>0</v>
      </c>
      <c r="KE25" s="170">
        <v>0</v>
      </c>
      <c r="KF25" s="170">
        <v>0</v>
      </c>
      <c r="KG25" s="170">
        <v>0</v>
      </c>
      <c r="KH25" s="170">
        <v>0</v>
      </c>
      <c r="KI25" s="170">
        <v>0</v>
      </c>
      <c r="KJ25" s="170">
        <v>0</v>
      </c>
      <c r="KK25" s="170">
        <v>0</v>
      </c>
      <c r="KL25" s="170">
        <v>0</v>
      </c>
      <c r="KM25" s="170">
        <v>0</v>
      </c>
      <c r="KN25" s="183">
        <v>0</v>
      </c>
      <c r="KO25" s="183">
        <v>0</v>
      </c>
      <c r="KP25" s="183">
        <v>0</v>
      </c>
      <c r="KQ25" s="183">
        <v>0</v>
      </c>
      <c r="KR25" s="183">
        <v>0</v>
      </c>
      <c r="KS25" s="183">
        <v>0</v>
      </c>
      <c r="KT25" s="170">
        <v>0</v>
      </c>
      <c r="KU25" s="170">
        <v>0</v>
      </c>
      <c r="KV25" s="170">
        <v>0</v>
      </c>
      <c r="KW25" s="187">
        <v>0</v>
      </c>
      <c r="KX25" s="34"/>
      <c r="KY25" s="169">
        <v>0</v>
      </c>
      <c r="KZ25" s="170">
        <v>0</v>
      </c>
      <c r="LA25" s="183">
        <v>0</v>
      </c>
      <c r="LB25" s="183">
        <v>0</v>
      </c>
      <c r="LC25" s="183">
        <v>0</v>
      </c>
      <c r="LD25" s="186">
        <v>0</v>
      </c>
      <c r="LE25" s="183">
        <v>0</v>
      </c>
      <c r="LF25" s="183">
        <v>0</v>
      </c>
      <c r="LG25" s="170">
        <v>0</v>
      </c>
      <c r="LH25" s="170">
        <v>0</v>
      </c>
      <c r="LI25" s="170">
        <v>0</v>
      </c>
      <c r="LJ25" s="183">
        <v>0</v>
      </c>
      <c r="LK25" s="183">
        <v>0</v>
      </c>
      <c r="LL25" s="183">
        <v>0</v>
      </c>
      <c r="LM25" s="183">
        <v>0</v>
      </c>
      <c r="LN25" s="183">
        <v>0</v>
      </c>
      <c r="LO25" s="183">
        <v>0</v>
      </c>
      <c r="LP25" s="170">
        <v>0</v>
      </c>
      <c r="LQ25" s="170">
        <v>0</v>
      </c>
      <c r="LR25" s="170">
        <v>0</v>
      </c>
      <c r="LS25" s="187">
        <v>0</v>
      </c>
      <c r="LU25" s="169">
        <v>0</v>
      </c>
      <c r="LV25" s="170">
        <v>0</v>
      </c>
      <c r="LW25" s="170">
        <v>0</v>
      </c>
      <c r="LX25" s="170">
        <v>0</v>
      </c>
      <c r="LY25" s="170">
        <v>0</v>
      </c>
      <c r="LZ25" s="170">
        <v>0</v>
      </c>
      <c r="MA25" s="170">
        <v>0</v>
      </c>
      <c r="MB25" s="183">
        <v>0</v>
      </c>
      <c r="MC25" s="183">
        <v>0</v>
      </c>
      <c r="MD25" s="183">
        <v>0</v>
      </c>
      <c r="ME25" s="183">
        <v>0</v>
      </c>
      <c r="MF25" s="183">
        <v>0</v>
      </c>
      <c r="MG25" s="183">
        <v>0</v>
      </c>
      <c r="MH25" s="183">
        <v>0</v>
      </c>
      <c r="MI25" s="183">
        <v>0</v>
      </c>
      <c r="MJ25" s="183">
        <v>0</v>
      </c>
      <c r="MK25" s="183">
        <v>0</v>
      </c>
      <c r="ML25" s="170">
        <v>0</v>
      </c>
      <c r="MM25" s="170">
        <v>0</v>
      </c>
      <c r="MN25" s="170">
        <v>0</v>
      </c>
      <c r="MO25" s="187">
        <v>0</v>
      </c>
      <c r="MP25" s="34"/>
      <c r="MQ25" s="169">
        <v>0</v>
      </c>
      <c r="MR25" s="170">
        <v>0</v>
      </c>
      <c r="MS25" s="170">
        <v>0</v>
      </c>
      <c r="MT25" s="170">
        <v>0</v>
      </c>
      <c r="MU25" s="170">
        <v>0</v>
      </c>
      <c r="MV25" s="170">
        <v>0</v>
      </c>
      <c r="MW25" s="170">
        <v>0</v>
      </c>
      <c r="MX25" s="183">
        <v>0</v>
      </c>
      <c r="MY25" s="183">
        <v>0</v>
      </c>
      <c r="MZ25" s="183">
        <v>0</v>
      </c>
      <c r="NA25" s="183">
        <v>0</v>
      </c>
      <c r="NB25" s="183">
        <v>0</v>
      </c>
      <c r="NC25" s="183">
        <v>0</v>
      </c>
      <c r="ND25" s="183">
        <v>0</v>
      </c>
      <c r="NE25" s="183">
        <v>0</v>
      </c>
      <c r="NF25" s="183">
        <v>0</v>
      </c>
      <c r="NG25" s="183">
        <v>0</v>
      </c>
      <c r="NH25" s="170">
        <v>0</v>
      </c>
      <c r="NI25" s="170">
        <v>0</v>
      </c>
      <c r="NJ25" s="170">
        <v>0</v>
      </c>
      <c r="NK25" s="187">
        <v>0</v>
      </c>
      <c r="NM25" s="169">
        <v>0</v>
      </c>
      <c r="NN25" s="170">
        <v>0</v>
      </c>
      <c r="NO25" s="170">
        <v>0</v>
      </c>
      <c r="NP25" s="170">
        <v>0</v>
      </c>
      <c r="NQ25" s="170">
        <v>0</v>
      </c>
      <c r="NR25" s="170">
        <v>0</v>
      </c>
      <c r="NS25" s="170">
        <v>0</v>
      </c>
      <c r="NT25" s="183">
        <v>0</v>
      </c>
      <c r="NU25" s="183">
        <v>0</v>
      </c>
      <c r="NV25" s="183">
        <v>0</v>
      </c>
      <c r="NW25" s="183">
        <v>0</v>
      </c>
      <c r="NX25" s="183">
        <v>0</v>
      </c>
      <c r="NY25" s="183">
        <v>0</v>
      </c>
      <c r="NZ25" s="183">
        <v>0</v>
      </c>
      <c r="OA25" s="183">
        <v>0</v>
      </c>
      <c r="OB25" s="183">
        <v>0</v>
      </c>
      <c r="OC25" s="183">
        <v>0</v>
      </c>
      <c r="OD25" s="170">
        <v>0</v>
      </c>
      <c r="OE25" s="170">
        <v>0</v>
      </c>
      <c r="OF25" s="170">
        <v>0</v>
      </c>
      <c r="OG25" s="187">
        <v>0</v>
      </c>
      <c r="OI25" s="169">
        <v>0</v>
      </c>
      <c r="OJ25" s="170">
        <v>0</v>
      </c>
      <c r="OK25" s="170">
        <v>0</v>
      </c>
      <c r="OL25" s="170">
        <v>0</v>
      </c>
      <c r="OM25" s="170">
        <v>0</v>
      </c>
      <c r="ON25" s="170">
        <v>0</v>
      </c>
      <c r="OO25" s="170">
        <v>0</v>
      </c>
      <c r="OP25" s="183">
        <v>0</v>
      </c>
      <c r="OQ25" s="183">
        <v>0</v>
      </c>
      <c r="OR25" s="183">
        <v>0</v>
      </c>
      <c r="OS25" s="183">
        <v>0</v>
      </c>
      <c r="OT25" s="183">
        <v>0</v>
      </c>
      <c r="OU25" s="183">
        <v>0</v>
      </c>
      <c r="OV25" s="183">
        <v>0</v>
      </c>
      <c r="OW25" s="183">
        <v>0</v>
      </c>
      <c r="OX25" s="183">
        <v>0</v>
      </c>
      <c r="OY25" s="183">
        <v>0</v>
      </c>
      <c r="OZ25" s="170">
        <v>0</v>
      </c>
      <c r="PA25" s="170">
        <v>0</v>
      </c>
      <c r="PB25" s="170">
        <v>0</v>
      </c>
      <c r="PC25" s="187">
        <v>0</v>
      </c>
      <c r="PD25" s="34"/>
      <c r="PE25" s="169">
        <v>0</v>
      </c>
      <c r="PF25" s="170">
        <v>0</v>
      </c>
      <c r="PG25" s="170">
        <v>0</v>
      </c>
      <c r="PH25" s="170">
        <v>0</v>
      </c>
      <c r="PI25" s="170">
        <v>0</v>
      </c>
      <c r="PJ25" s="170">
        <v>0</v>
      </c>
      <c r="PK25" s="170">
        <v>0</v>
      </c>
      <c r="PL25" s="170">
        <v>0</v>
      </c>
      <c r="PM25" s="170">
        <v>0</v>
      </c>
      <c r="PN25" s="170">
        <v>0</v>
      </c>
      <c r="PO25" s="170">
        <v>0</v>
      </c>
      <c r="PP25" s="183">
        <v>0</v>
      </c>
      <c r="PQ25" s="183">
        <v>0</v>
      </c>
      <c r="PR25" s="183">
        <v>0</v>
      </c>
      <c r="PS25" s="183">
        <v>0</v>
      </c>
      <c r="PT25" s="183">
        <v>0</v>
      </c>
      <c r="PU25" s="183">
        <v>0</v>
      </c>
      <c r="PV25" s="170">
        <v>0</v>
      </c>
      <c r="PW25" s="170">
        <v>0</v>
      </c>
      <c r="PX25" s="170">
        <v>0</v>
      </c>
      <c r="PY25" s="187">
        <v>0</v>
      </c>
      <c r="PZ25" s="34"/>
      <c r="QA25" s="169">
        <v>0</v>
      </c>
      <c r="QB25" s="170">
        <v>0</v>
      </c>
      <c r="QC25" s="170">
        <v>0</v>
      </c>
      <c r="QD25" s="170">
        <v>0</v>
      </c>
      <c r="QE25" s="170">
        <v>0</v>
      </c>
      <c r="QF25" s="170">
        <v>0</v>
      </c>
      <c r="QG25" s="170">
        <v>0</v>
      </c>
      <c r="QH25" s="170">
        <v>0</v>
      </c>
      <c r="QI25" s="170">
        <v>0</v>
      </c>
      <c r="QJ25" s="170">
        <v>0</v>
      </c>
      <c r="QK25" s="170">
        <v>0</v>
      </c>
      <c r="QL25" s="183">
        <v>0</v>
      </c>
      <c r="QM25" s="183">
        <v>0</v>
      </c>
      <c r="QN25" s="183">
        <v>0</v>
      </c>
      <c r="QO25" s="183">
        <v>0</v>
      </c>
      <c r="QP25" s="183">
        <v>0</v>
      </c>
      <c r="QQ25" s="183">
        <v>0</v>
      </c>
      <c r="QR25" s="170">
        <v>0</v>
      </c>
      <c r="QS25" s="170">
        <v>0</v>
      </c>
      <c r="QT25" s="170">
        <v>0</v>
      </c>
      <c r="QU25" s="187">
        <v>0</v>
      </c>
      <c r="QV25" s="34"/>
      <c r="QW25" s="169">
        <v>0</v>
      </c>
      <c r="QX25" s="170">
        <v>0</v>
      </c>
      <c r="QY25" s="170">
        <v>0</v>
      </c>
      <c r="QZ25" s="170">
        <v>0</v>
      </c>
      <c r="RA25" s="170">
        <v>0</v>
      </c>
      <c r="RB25" s="170">
        <v>0</v>
      </c>
      <c r="RC25" s="170">
        <v>0</v>
      </c>
      <c r="RD25" s="183">
        <v>0</v>
      </c>
      <c r="RE25" s="170">
        <v>0</v>
      </c>
      <c r="RF25" s="170">
        <v>0</v>
      </c>
      <c r="RG25" s="170">
        <v>0</v>
      </c>
      <c r="RH25" s="170">
        <v>0</v>
      </c>
      <c r="RI25" s="183">
        <v>0</v>
      </c>
      <c r="RJ25" s="183">
        <v>0</v>
      </c>
      <c r="RK25" s="183">
        <v>0</v>
      </c>
      <c r="RL25" s="183">
        <v>0</v>
      </c>
      <c r="RM25" s="183">
        <v>0</v>
      </c>
      <c r="RN25" s="170">
        <v>0</v>
      </c>
      <c r="RO25" s="170">
        <v>0</v>
      </c>
      <c r="RP25" s="170">
        <v>0</v>
      </c>
      <c r="RQ25" s="187">
        <v>0</v>
      </c>
      <c r="RS25" s="169">
        <v>0</v>
      </c>
      <c r="RT25" s="170">
        <v>0</v>
      </c>
      <c r="RU25" s="170">
        <v>0</v>
      </c>
      <c r="RV25" s="170">
        <v>0</v>
      </c>
      <c r="RW25" s="170">
        <v>0</v>
      </c>
      <c r="RX25" s="170">
        <v>0</v>
      </c>
      <c r="RY25" s="170">
        <v>0</v>
      </c>
      <c r="RZ25" s="170">
        <v>0</v>
      </c>
      <c r="SA25" s="170">
        <v>0</v>
      </c>
      <c r="SB25" s="170">
        <v>0</v>
      </c>
      <c r="SC25" s="170">
        <v>0</v>
      </c>
      <c r="SD25" s="183">
        <v>0</v>
      </c>
      <c r="SE25" s="183">
        <v>0</v>
      </c>
      <c r="SF25" s="183">
        <v>0</v>
      </c>
      <c r="SG25" s="183">
        <v>0</v>
      </c>
      <c r="SH25" s="183">
        <v>0</v>
      </c>
      <c r="SI25" s="183">
        <v>0</v>
      </c>
      <c r="SJ25" s="170">
        <v>0</v>
      </c>
      <c r="SK25" s="170">
        <v>0</v>
      </c>
      <c r="SL25" s="170">
        <v>0</v>
      </c>
      <c r="SM25" s="187">
        <v>0</v>
      </c>
      <c r="SO25" s="169">
        <v>0</v>
      </c>
      <c r="SP25" s="170">
        <v>0</v>
      </c>
      <c r="SQ25" s="170">
        <v>0</v>
      </c>
      <c r="SR25" s="170">
        <v>0</v>
      </c>
      <c r="SS25" s="170">
        <v>0</v>
      </c>
      <c r="ST25" s="170">
        <v>0</v>
      </c>
      <c r="SU25" s="170">
        <v>0</v>
      </c>
      <c r="SV25" s="170">
        <v>0</v>
      </c>
      <c r="SW25" s="170">
        <v>0</v>
      </c>
      <c r="SX25" s="170">
        <v>0</v>
      </c>
      <c r="SY25" s="170">
        <v>0</v>
      </c>
      <c r="SZ25" s="183">
        <v>0</v>
      </c>
      <c r="TA25" s="183">
        <v>0</v>
      </c>
      <c r="TB25" s="183">
        <v>0</v>
      </c>
      <c r="TC25" s="183">
        <v>0</v>
      </c>
      <c r="TD25" s="183">
        <v>0</v>
      </c>
      <c r="TE25" s="183">
        <v>0</v>
      </c>
      <c r="TF25" s="170">
        <v>0</v>
      </c>
      <c r="TG25" s="170">
        <v>0</v>
      </c>
      <c r="TH25" s="170">
        <v>0</v>
      </c>
      <c r="TI25" s="187">
        <v>0</v>
      </c>
      <c r="TJ25" s="34"/>
      <c r="TK25" s="169">
        <v>0</v>
      </c>
      <c r="TL25" s="170">
        <v>0</v>
      </c>
      <c r="TM25" s="170">
        <v>0</v>
      </c>
      <c r="TN25" s="170">
        <v>0</v>
      </c>
      <c r="TO25" s="170">
        <v>0</v>
      </c>
      <c r="TP25" s="170">
        <v>0</v>
      </c>
      <c r="TQ25" s="170">
        <v>0</v>
      </c>
      <c r="TR25" s="170">
        <v>0</v>
      </c>
      <c r="TS25" s="170">
        <v>0</v>
      </c>
      <c r="TT25" s="170">
        <v>0</v>
      </c>
      <c r="TU25" s="170">
        <v>0</v>
      </c>
      <c r="TV25" s="183">
        <v>0</v>
      </c>
      <c r="TW25" s="183">
        <v>0</v>
      </c>
      <c r="TX25" s="183">
        <v>0</v>
      </c>
      <c r="TY25" s="183">
        <v>0</v>
      </c>
      <c r="TZ25" s="183">
        <v>0</v>
      </c>
      <c r="UA25" s="183">
        <v>0</v>
      </c>
      <c r="UB25" s="170">
        <v>0</v>
      </c>
      <c r="UC25" s="170">
        <v>0</v>
      </c>
      <c r="UD25" s="170">
        <v>0</v>
      </c>
      <c r="UE25" s="187">
        <v>0</v>
      </c>
      <c r="UG25" s="169">
        <v>0</v>
      </c>
      <c r="UH25" s="170">
        <v>0</v>
      </c>
      <c r="UI25" s="170">
        <v>0</v>
      </c>
      <c r="UJ25" s="170">
        <v>0</v>
      </c>
      <c r="UK25" s="170">
        <v>0</v>
      </c>
      <c r="UL25" s="170">
        <v>0</v>
      </c>
      <c r="UM25" s="170">
        <v>0</v>
      </c>
      <c r="UN25" s="170">
        <v>0</v>
      </c>
      <c r="UO25" s="170">
        <v>0</v>
      </c>
      <c r="UP25" s="170">
        <v>0</v>
      </c>
      <c r="UQ25" s="170">
        <v>0</v>
      </c>
      <c r="UR25" s="183">
        <v>0</v>
      </c>
      <c r="US25" s="183">
        <v>0</v>
      </c>
      <c r="UT25" s="183">
        <v>0</v>
      </c>
      <c r="UU25" s="183">
        <v>0</v>
      </c>
      <c r="UV25" s="183">
        <v>0</v>
      </c>
      <c r="UW25" s="183">
        <v>0</v>
      </c>
      <c r="UX25" s="170">
        <v>0</v>
      </c>
      <c r="UY25" s="170">
        <v>0</v>
      </c>
      <c r="UZ25" s="170">
        <v>0</v>
      </c>
      <c r="VA25" s="187">
        <v>0</v>
      </c>
      <c r="VB25" s="34"/>
      <c r="VC25" s="169">
        <v>0</v>
      </c>
      <c r="VD25" s="170">
        <v>0</v>
      </c>
      <c r="VE25" s="170">
        <v>0</v>
      </c>
      <c r="VF25" s="170">
        <v>0</v>
      </c>
      <c r="VG25" s="170">
        <v>0</v>
      </c>
      <c r="VH25" s="170">
        <v>0</v>
      </c>
      <c r="VI25" s="170">
        <v>0</v>
      </c>
      <c r="VJ25" s="170">
        <v>0</v>
      </c>
      <c r="VK25" s="170">
        <v>0</v>
      </c>
      <c r="VL25" s="170">
        <v>0</v>
      </c>
      <c r="VM25" s="170">
        <v>0</v>
      </c>
      <c r="VN25" s="183">
        <v>0</v>
      </c>
      <c r="VO25" s="183">
        <v>0</v>
      </c>
      <c r="VP25" s="183">
        <v>0</v>
      </c>
      <c r="VQ25" s="183">
        <v>0</v>
      </c>
      <c r="VR25" s="183">
        <v>0</v>
      </c>
      <c r="VS25" s="183">
        <v>0</v>
      </c>
      <c r="VT25" s="170">
        <v>0</v>
      </c>
      <c r="VU25" s="170">
        <v>0</v>
      </c>
      <c r="VV25" s="170">
        <v>0</v>
      </c>
      <c r="VW25" s="187">
        <v>0</v>
      </c>
      <c r="VY25" s="169">
        <v>0</v>
      </c>
      <c r="VZ25" s="170">
        <v>0</v>
      </c>
      <c r="WA25" s="170">
        <v>0</v>
      </c>
      <c r="WB25" s="170">
        <v>0</v>
      </c>
      <c r="WC25" s="185">
        <v>0</v>
      </c>
      <c r="WD25" s="186">
        <v>0</v>
      </c>
      <c r="WE25" s="186">
        <v>0</v>
      </c>
      <c r="WF25" s="186">
        <v>0</v>
      </c>
      <c r="WG25" s="186">
        <v>0</v>
      </c>
      <c r="WH25" s="186">
        <v>0</v>
      </c>
      <c r="WI25" s="186">
        <v>0</v>
      </c>
      <c r="WJ25" s="186">
        <v>0</v>
      </c>
      <c r="WK25" s="183">
        <v>0</v>
      </c>
      <c r="WL25" s="183">
        <v>0</v>
      </c>
      <c r="WM25" s="183">
        <v>0</v>
      </c>
      <c r="WN25" s="183">
        <v>0</v>
      </c>
      <c r="WO25" s="183">
        <v>0</v>
      </c>
      <c r="WP25" s="186">
        <v>0</v>
      </c>
      <c r="WQ25" s="186">
        <v>0</v>
      </c>
      <c r="WR25" s="186">
        <v>0</v>
      </c>
      <c r="WS25" s="188">
        <v>0</v>
      </c>
      <c r="WT25" s="34"/>
      <c r="WU25" s="169">
        <v>0</v>
      </c>
      <c r="WV25" s="170">
        <v>0</v>
      </c>
      <c r="WW25" s="170">
        <v>0</v>
      </c>
      <c r="WX25" s="170">
        <v>0</v>
      </c>
      <c r="WY25" s="170">
        <v>0</v>
      </c>
      <c r="WZ25" s="170">
        <v>0</v>
      </c>
      <c r="XA25" s="170">
        <v>0</v>
      </c>
      <c r="XB25" s="183">
        <v>0</v>
      </c>
      <c r="XC25" s="183">
        <v>0</v>
      </c>
      <c r="XD25" s="183">
        <v>0</v>
      </c>
      <c r="XE25" s="183">
        <v>0</v>
      </c>
      <c r="XF25" s="183">
        <v>0</v>
      </c>
      <c r="XG25" s="183">
        <v>0</v>
      </c>
      <c r="XH25" s="183">
        <v>0</v>
      </c>
      <c r="XI25" s="183">
        <v>0</v>
      </c>
      <c r="XJ25" s="183">
        <v>0</v>
      </c>
      <c r="XK25" s="183">
        <v>0</v>
      </c>
      <c r="XL25" s="183">
        <v>0</v>
      </c>
      <c r="XM25" s="183">
        <v>0</v>
      </c>
      <c r="XN25" s="186">
        <v>0</v>
      </c>
      <c r="XO25" s="188">
        <v>0</v>
      </c>
      <c r="XP25" s="34"/>
      <c r="XQ25" s="169">
        <v>0</v>
      </c>
      <c r="XR25" s="170">
        <v>0</v>
      </c>
      <c r="XS25" s="170">
        <v>0</v>
      </c>
      <c r="XT25" s="170">
        <v>0</v>
      </c>
      <c r="XU25" s="170">
        <v>0</v>
      </c>
      <c r="XV25" s="170">
        <v>0</v>
      </c>
      <c r="XW25" s="170">
        <v>0</v>
      </c>
      <c r="XX25" s="183">
        <v>0</v>
      </c>
      <c r="XY25" s="183">
        <v>0</v>
      </c>
      <c r="XZ25" s="183">
        <v>0</v>
      </c>
      <c r="YA25" s="183">
        <v>0</v>
      </c>
      <c r="YB25" s="183">
        <v>0</v>
      </c>
      <c r="YC25" s="183">
        <v>0</v>
      </c>
      <c r="YD25" s="183">
        <v>0</v>
      </c>
      <c r="YE25" s="183">
        <v>0</v>
      </c>
      <c r="YF25" s="183">
        <v>0</v>
      </c>
      <c r="YG25" s="183">
        <v>0</v>
      </c>
      <c r="YH25" s="183">
        <v>0</v>
      </c>
      <c r="YI25" s="183">
        <v>0</v>
      </c>
      <c r="YJ25" s="186">
        <v>0</v>
      </c>
      <c r="YK25" s="188">
        <v>0</v>
      </c>
      <c r="YM25" s="169">
        <v>0</v>
      </c>
      <c r="YN25" s="170">
        <v>0</v>
      </c>
      <c r="YO25" s="170">
        <v>0</v>
      </c>
      <c r="YP25" s="170">
        <v>0</v>
      </c>
      <c r="YQ25" s="170">
        <v>0</v>
      </c>
      <c r="YR25" s="170">
        <v>0</v>
      </c>
      <c r="YS25" s="170">
        <v>0</v>
      </c>
      <c r="YT25" s="183">
        <v>0</v>
      </c>
      <c r="YU25" s="183">
        <v>0</v>
      </c>
      <c r="YV25" s="183">
        <v>0</v>
      </c>
      <c r="YW25" s="183">
        <v>0</v>
      </c>
      <c r="YX25" s="183">
        <v>0</v>
      </c>
      <c r="YY25" s="183">
        <v>0</v>
      </c>
      <c r="YZ25" s="183">
        <v>0</v>
      </c>
      <c r="ZA25" s="183">
        <v>0</v>
      </c>
      <c r="ZB25" s="183">
        <v>0</v>
      </c>
      <c r="ZC25" s="183">
        <v>0</v>
      </c>
      <c r="ZD25" s="183">
        <v>0</v>
      </c>
      <c r="ZE25" s="183">
        <v>0</v>
      </c>
      <c r="ZF25" s="186">
        <v>0</v>
      </c>
      <c r="ZG25" s="188">
        <v>0</v>
      </c>
      <c r="ZI25" s="169">
        <v>0</v>
      </c>
      <c r="ZJ25" s="170">
        <v>0</v>
      </c>
      <c r="ZK25" s="170">
        <v>0</v>
      </c>
      <c r="ZL25" s="170">
        <v>0</v>
      </c>
      <c r="ZM25" s="170">
        <v>0</v>
      </c>
      <c r="ZN25" s="170">
        <v>0</v>
      </c>
      <c r="ZO25" s="170">
        <v>0</v>
      </c>
      <c r="ZP25" s="183">
        <v>0</v>
      </c>
      <c r="ZQ25" s="183">
        <v>0</v>
      </c>
      <c r="ZR25" s="183">
        <v>0</v>
      </c>
      <c r="ZS25" s="183">
        <v>0</v>
      </c>
      <c r="ZT25" s="183">
        <v>0</v>
      </c>
      <c r="ZU25" s="183">
        <v>0</v>
      </c>
      <c r="ZV25" s="183">
        <v>0</v>
      </c>
      <c r="ZW25" s="183">
        <v>0</v>
      </c>
      <c r="ZX25" s="183">
        <v>0</v>
      </c>
      <c r="ZY25" s="183">
        <v>0</v>
      </c>
      <c r="ZZ25" s="183">
        <v>0</v>
      </c>
      <c r="AAA25" s="183">
        <v>0</v>
      </c>
      <c r="AAB25" s="186">
        <v>0</v>
      </c>
      <c r="AAC25" s="188">
        <v>0</v>
      </c>
      <c r="AAE25" s="169">
        <v>0</v>
      </c>
      <c r="AAF25" s="170">
        <v>0</v>
      </c>
      <c r="AAG25" s="170">
        <v>0</v>
      </c>
      <c r="AAH25" s="170">
        <v>0</v>
      </c>
      <c r="AAI25" s="170">
        <v>0</v>
      </c>
      <c r="AAJ25" s="170">
        <v>0</v>
      </c>
      <c r="AAK25" s="170">
        <v>0</v>
      </c>
      <c r="AAL25" s="183">
        <v>0</v>
      </c>
      <c r="AAM25" s="170">
        <v>0</v>
      </c>
      <c r="AAN25" s="170">
        <v>0</v>
      </c>
      <c r="AAO25" s="170">
        <v>0</v>
      </c>
      <c r="AAP25" s="170">
        <v>0</v>
      </c>
      <c r="AAQ25" s="183">
        <v>0</v>
      </c>
      <c r="AAR25" s="183">
        <v>0</v>
      </c>
      <c r="AAS25" s="183">
        <v>0</v>
      </c>
      <c r="AAT25" s="183">
        <v>0</v>
      </c>
      <c r="AAU25" s="183">
        <v>0</v>
      </c>
      <c r="AAV25" s="170">
        <v>0</v>
      </c>
      <c r="AAW25" s="170">
        <v>0</v>
      </c>
      <c r="AAX25" s="170">
        <v>0</v>
      </c>
      <c r="AAY25" s="171">
        <v>0</v>
      </c>
      <c r="AAZ25" s="139"/>
      <c r="ABA25" s="169">
        <v>0</v>
      </c>
      <c r="ABB25" s="170">
        <v>0</v>
      </c>
      <c r="ABC25" s="170">
        <v>0</v>
      </c>
      <c r="ABD25" s="170">
        <v>0</v>
      </c>
      <c r="ABE25" s="170">
        <v>0</v>
      </c>
      <c r="ABF25" s="170">
        <v>0</v>
      </c>
      <c r="ABG25" s="170">
        <v>0</v>
      </c>
      <c r="ABH25" s="183">
        <v>0</v>
      </c>
      <c r="ABI25" s="183">
        <v>0</v>
      </c>
      <c r="ABJ25" s="183">
        <v>0</v>
      </c>
      <c r="ABK25" s="183">
        <v>0</v>
      </c>
      <c r="ABL25" s="183">
        <v>0</v>
      </c>
      <c r="ABM25" s="183">
        <v>0</v>
      </c>
      <c r="ABN25" s="183">
        <v>0</v>
      </c>
      <c r="ABO25" s="183">
        <v>0</v>
      </c>
      <c r="ABP25" s="183">
        <v>0</v>
      </c>
      <c r="ABQ25" s="183">
        <v>0</v>
      </c>
      <c r="ABR25" s="183">
        <v>0</v>
      </c>
      <c r="ABS25" s="183">
        <v>0</v>
      </c>
      <c r="ABT25" s="186">
        <v>0</v>
      </c>
      <c r="ABU25" s="188">
        <v>0</v>
      </c>
      <c r="ABV25" s="139"/>
      <c r="ABW25" s="169">
        <v>0</v>
      </c>
      <c r="ABX25" s="170">
        <v>0</v>
      </c>
      <c r="ABY25" s="170">
        <v>0</v>
      </c>
      <c r="ABZ25" s="170">
        <v>0</v>
      </c>
      <c r="ACA25" s="170">
        <v>0</v>
      </c>
      <c r="ACB25" s="170">
        <v>0</v>
      </c>
      <c r="ACC25" s="170">
        <v>0</v>
      </c>
      <c r="ACD25" s="183">
        <v>0</v>
      </c>
      <c r="ACE25" s="183">
        <v>0</v>
      </c>
      <c r="ACF25" s="183">
        <v>0</v>
      </c>
      <c r="ACG25" s="183">
        <v>0</v>
      </c>
      <c r="ACH25" s="183">
        <v>0</v>
      </c>
      <c r="ACI25" s="183">
        <v>0</v>
      </c>
      <c r="ACJ25" s="183">
        <v>0</v>
      </c>
      <c r="ACK25" s="183">
        <v>0</v>
      </c>
      <c r="ACL25" s="183">
        <v>0</v>
      </c>
      <c r="ACM25" s="183">
        <v>0</v>
      </c>
      <c r="ACN25" s="183">
        <v>0</v>
      </c>
      <c r="ACO25" s="183">
        <v>0</v>
      </c>
      <c r="ACP25" s="186">
        <v>0</v>
      </c>
      <c r="ACQ25" s="188">
        <v>0</v>
      </c>
      <c r="ACR25" s="139"/>
      <c r="ACS25" s="169">
        <v>0</v>
      </c>
      <c r="ACT25" s="170">
        <v>0</v>
      </c>
      <c r="ACU25" s="170">
        <v>0</v>
      </c>
      <c r="ACV25" s="170">
        <v>0</v>
      </c>
      <c r="ACW25" s="170">
        <v>0</v>
      </c>
      <c r="ACX25" s="170">
        <v>0</v>
      </c>
      <c r="ACY25" s="170">
        <v>0</v>
      </c>
      <c r="ACZ25" s="183">
        <v>0</v>
      </c>
      <c r="ADA25" s="170">
        <v>0</v>
      </c>
      <c r="ADB25" s="170">
        <v>0</v>
      </c>
      <c r="ADC25" s="170">
        <v>0</v>
      </c>
      <c r="ADD25" s="170">
        <v>0</v>
      </c>
      <c r="ADE25" s="183">
        <v>0</v>
      </c>
      <c r="ADF25" s="183">
        <v>0</v>
      </c>
      <c r="ADG25" s="183">
        <v>0</v>
      </c>
      <c r="ADH25" s="183">
        <v>0</v>
      </c>
      <c r="ADI25" s="183">
        <v>0</v>
      </c>
      <c r="ADJ25" s="170">
        <v>0</v>
      </c>
      <c r="ADK25" s="170">
        <v>0</v>
      </c>
      <c r="ADL25" s="170">
        <v>0</v>
      </c>
      <c r="ADM25" s="171">
        <v>0</v>
      </c>
      <c r="ADO25" s="169">
        <v>0</v>
      </c>
      <c r="ADP25" s="170">
        <v>0</v>
      </c>
      <c r="ADQ25" s="170">
        <v>0</v>
      </c>
      <c r="ADR25" s="170">
        <v>0</v>
      </c>
      <c r="ADS25" s="170">
        <v>0</v>
      </c>
      <c r="ADT25" s="170">
        <v>0</v>
      </c>
      <c r="ADU25" s="170">
        <v>0</v>
      </c>
      <c r="ADV25" s="183">
        <v>0</v>
      </c>
      <c r="ADW25" s="170">
        <v>0</v>
      </c>
      <c r="ADX25" s="170">
        <v>0</v>
      </c>
      <c r="ADY25" s="170">
        <v>0</v>
      </c>
      <c r="ADZ25" s="170">
        <v>0</v>
      </c>
      <c r="AEA25" s="183">
        <v>0</v>
      </c>
      <c r="AEB25" s="183">
        <v>0</v>
      </c>
      <c r="AEC25" s="183">
        <v>0</v>
      </c>
      <c r="AED25" s="183">
        <v>0</v>
      </c>
      <c r="AEE25" s="183">
        <v>0</v>
      </c>
      <c r="AEF25" s="170">
        <v>0</v>
      </c>
      <c r="AEG25" s="170">
        <v>0</v>
      </c>
      <c r="AEH25" s="170">
        <v>0</v>
      </c>
      <c r="AEI25" s="171">
        <v>0</v>
      </c>
      <c r="AEK25" s="169">
        <v>0</v>
      </c>
      <c r="AEL25" s="170">
        <v>0</v>
      </c>
      <c r="AEM25" s="170">
        <v>0</v>
      </c>
      <c r="AEN25" s="170">
        <v>0</v>
      </c>
      <c r="AEO25" s="170">
        <v>0</v>
      </c>
      <c r="AEP25" s="170">
        <v>0</v>
      </c>
      <c r="AEQ25" s="170">
        <v>0</v>
      </c>
      <c r="AER25" s="183">
        <v>0</v>
      </c>
      <c r="AES25" s="183">
        <v>0</v>
      </c>
      <c r="AET25" s="183">
        <v>0</v>
      </c>
      <c r="AEU25" s="183">
        <v>0</v>
      </c>
      <c r="AEV25" s="183">
        <v>0</v>
      </c>
      <c r="AEW25" s="183">
        <v>0</v>
      </c>
      <c r="AEX25" s="183">
        <v>0</v>
      </c>
      <c r="AEY25" s="183">
        <v>0</v>
      </c>
      <c r="AEZ25" s="183">
        <v>0</v>
      </c>
      <c r="AFA25" s="183">
        <v>0</v>
      </c>
      <c r="AFB25" s="183">
        <v>0</v>
      </c>
      <c r="AFC25" s="183">
        <v>0</v>
      </c>
      <c r="AFD25" s="186">
        <v>0</v>
      </c>
      <c r="AFE25" s="188">
        <v>0</v>
      </c>
      <c r="AFG25" s="169">
        <v>0</v>
      </c>
      <c r="AFH25" s="170">
        <v>0</v>
      </c>
      <c r="AFI25" s="170">
        <v>0</v>
      </c>
      <c r="AFJ25" s="170">
        <v>0</v>
      </c>
      <c r="AFK25" s="170">
        <v>0</v>
      </c>
      <c r="AFL25" s="170">
        <v>0</v>
      </c>
      <c r="AFM25" s="170">
        <v>0</v>
      </c>
      <c r="AFN25" s="170">
        <v>0</v>
      </c>
      <c r="AFO25" s="170">
        <v>0</v>
      </c>
      <c r="AFP25" s="170">
        <v>0</v>
      </c>
      <c r="AFQ25" s="170">
        <v>0</v>
      </c>
      <c r="AFR25" s="170">
        <v>0</v>
      </c>
      <c r="AFS25" s="183">
        <v>0</v>
      </c>
      <c r="AFT25" s="183">
        <v>0</v>
      </c>
      <c r="AFU25" s="183">
        <v>0</v>
      </c>
      <c r="AFV25" s="183">
        <v>0</v>
      </c>
      <c r="AFW25" s="183">
        <v>0</v>
      </c>
      <c r="AFX25" s="170">
        <v>0</v>
      </c>
      <c r="AFY25" s="170">
        <v>0</v>
      </c>
      <c r="AFZ25" s="170">
        <v>0</v>
      </c>
      <c r="AGA25" s="187">
        <v>0</v>
      </c>
      <c r="AGC25" s="169">
        <v>0</v>
      </c>
      <c r="AGD25" s="170">
        <v>0</v>
      </c>
      <c r="AGE25" s="170">
        <v>0</v>
      </c>
      <c r="AGF25" s="170">
        <v>0</v>
      </c>
      <c r="AGG25" s="170">
        <v>0</v>
      </c>
      <c r="AGH25" s="170">
        <v>0</v>
      </c>
      <c r="AGI25" s="170">
        <v>0</v>
      </c>
      <c r="AGJ25" s="170">
        <v>0</v>
      </c>
      <c r="AGK25" s="170">
        <v>0</v>
      </c>
      <c r="AGL25" s="170">
        <v>0</v>
      </c>
      <c r="AGM25" s="170">
        <v>0</v>
      </c>
      <c r="AGN25" s="170">
        <v>0</v>
      </c>
      <c r="AGO25" s="183">
        <v>0</v>
      </c>
      <c r="AGP25" s="183">
        <v>0</v>
      </c>
      <c r="AGQ25" s="183">
        <v>0</v>
      </c>
      <c r="AGR25" s="183">
        <v>0</v>
      </c>
      <c r="AGS25" s="183">
        <v>0</v>
      </c>
      <c r="AGT25" s="170">
        <v>0</v>
      </c>
      <c r="AGU25" s="170">
        <v>0</v>
      </c>
      <c r="AGV25" s="170">
        <v>0</v>
      </c>
      <c r="AGW25" s="187">
        <v>0</v>
      </c>
      <c r="AGY25" s="169">
        <v>0</v>
      </c>
      <c r="AGZ25" s="170">
        <v>0</v>
      </c>
      <c r="AHA25" s="170">
        <v>0</v>
      </c>
      <c r="AHB25" s="170">
        <v>0</v>
      </c>
      <c r="AHC25" s="170">
        <v>0</v>
      </c>
      <c r="AHD25" s="170">
        <v>0</v>
      </c>
      <c r="AHE25" s="170">
        <v>0</v>
      </c>
      <c r="AHF25" s="170">
        <v>0</v>
      </c>
      <c r="AHG25" s="170">
        <v>0</v>
      </c>
      <c r="AHH25" s="170">
        <v>0</v>
      </c>
      <c r="AHI25" s="170">
        <v>0</v>
      </c>
      <c r="AHJ25" s="170">
        <v>0</v>
      </c>
      <c r="AHK25" s="183">
        <v>0</v>
      </c>
      <c r="AHL25" s="183">
        <v>0</v>
      </c>
      <c r="AHM25" s="183">
        <v>0</v>
      </c>
      <c r="AHN25" s="183">
        <v>0</v>
      </c>
      <c r="AHO25" s="183">
        <v>0</v>
      </c>
      <c r="AHP25" s="170">
        <v>0</v>
      </c>
      <c r="AHQ25" s="170">
        <v>0</v>
      </c>
      <c r="AHR25" s="170">
        <v>0</v>
      </c>
      <c r="AHS25" s="187">
        <v>0</v>
      </c>
      <c r="AHU25" s="169">
        <v>0</v>
      </c>
      <c r="AHV25" s="170">
        <v>0</v>
      </c>
      <c r="AHW25" s="170">
        <v>0</v>
      </c>
      <c r="AHX25" s="170">
        <v>0</v>
      </c>
      <c r="AHY25" s="170">
        <v>0</v>
      </c>
      <c r="AHZ25" s="170">
        <v>0</v>
      </c>
      <c r="AIA25" s="170">
        <v>0</v>
      </c>
      <c r="AIB25" s="170">
        <v>0</v>
      </c>
      <c r="AIC25" s="170">
        <v>0</v>
      </c>
      <c r="AID25" s="170">
        <v>0</v>
      </c>
      <c r="AIE25" s="170">
        <v>0</v>
      </c>
      <c r="AIF25" s="170">
        <v>0</v>
      </c>
      <c r="AIG25" s="183">
        <v>0</v>
      </c>
      <c r="AIH25" s="183">
        <v>0</v>
      </c>
      <c r="AII25" s="183">
        <v>0</v>
      </c>
      <c r="AIJ25" s="183">
        <v>0</v>
      </c>
      <c r="AIK25" s="183">
        <v>0</v>
      </c>
      <c r="AIL25" s="170">
        <v>0</v>
      </c>
      <c r="AIM25" s="170">
        <v>0</v>
      </c>
      <c r="AIN25" s="170">
        <v>0</v>
      </c>
      <c r="AIO25" s="187">
        <v>0</v>
      </c>
      <c r="AIQ25" s="169">
        <v>0</v>
      </c>
      <c r="AIR25" s="170">
        <v>0</v>
      </c>
      <c r="AIS25" s="170">
        <v>0</v>
      </c>
      <c r="AIT25" s="170">
        <v>0</v>
      </c>
      <c r="AIU25" s="170">
        <v>0</v>
      </c>
      <c r="AIV25" s="170">
        <v>0</v>
      </c>
      <c r="AIW25" s="170">
        <v>0</v>
      </c>
      <c r="AIX25" s="170">
        <v>0</v>
      </c>
      <c r="AIY25" s="170">
        <v>0</v>
      </c>
      <c r="AIZ25" s="170">
        <v>0</v>
      </c>
      <c r="AJA25" s="170">
        <v>0</v>
      </c>
      <c r="AJB25" s="170">
        <v>0</v>
      </c>
      <c r="AJC25" s="183">
        <v>0</v>
      </c>
      <c r="AJD25" s="183">
        <v>0</v>
      </c>
      <c r="AJE25" s="183">
        <v>0</v>
      </c>
      <c r="AJF25" s="183">
        <v>0</v>
      </c>
      <c r="AJG25" s="183">
        <v>0</v>
      </c>
      <c r="AJH25" s="170">
        <v>0</v>
      </c>
      <c r="AJI25" s="170">
        <v>0</v>
      </c>
      <c r="AJJ25" s="170">
        <v>0</v>
      </c>
      <c r="AJK25" s="187">
        <v>0</v>
      </c>
      <c r="AJM25" s="169">
        <v>0</v>
      </c>
      <c r="AJN25" s="170">
        <v>0</v>
      </c>
      <c r="AJO25" s="170">
        <v>0</v>
      </c>
      <c r="AJP25" s="170">
        <v>0</v>
      </c>
      <c r="AJQ25" s="170">
        <v>0</v>
      </c>
      <c r="AJR25" s="170">
        <v>0</v>
      </c>
      <c r="AJS25" s="170">
        <v>0</v>
      </c>
      <c r="AJT25" s="170">
        <v>0</v>
      </c>
      <c r="AJU25" s="170">
        <v>0</v>
      </c>
      <c r="AJV25" s="170">
        <v>0</v>
      </c>
      <c r="AJW25" s="170">
        <v>0</v>
      </c>
      <c r="AJX25" s="170">
        <v>0</v>
      </c>
      <c r="AJY25" s="183">
        <v>0</v>
      </c>
      <c r="AJZ25" s="183">
        <v>0</v>
      </c>
      <c r="AKA25" s="183">
        <v>0</v>
      </c>
      <c r="AKB25" s="183">
        <v>0</v>
      </c>
      <c r="AKC25" s="183">
        <v>0</v>
      </c>
      <c r="AKD25" s="170">
        <v>0</v>
      </c>
      <c r="AKE25" s="170">
        <v>0</v>
      </c>
      <c r="AKF25" s="170">
        <v>0</v>
      </c>
      <c r="AKG25" s="187">
        <v>0</v>
      </c>
      <c r="AKI25" s="169">
        <v>0</v>
      </c>
      <c r="AKJ25" s="170">
        <v>0</v>
      </c>
      <c r="AKK25" s="170">
        <v>0</v>
      </c>
      <c r="AKL25" s="170">
        <v>0</v>
      </c>
      <c r="AKM25" s="170">
        <v>0</v>
      </c>
      <c r="AKN25" s="170">
        <v>0</v>
      </c>
      <c r="AKO25" s="170">
        <v>0</v>
      </c>
      <c r="AKP25" s="170">
        <v>0</v>
      </c>
      <c r="AKQ25" s="170">
        <v>0</v>
      </c>
      <c r="AKR25" s="170">
        <v>0</v>
      </c>
      <c r="AKS25" s="170">
        <v>0</v>
      </c>
      <c r="AKT25" s="170">
        <v>0</v>
      </c>
      <c r="AKU25" s="170">
        <v>0</v>
      </c>
      <c r="AKV25" s="170">
        <v>0</v>
      </c>
      <c r="AKW25" s="170">
        <v>0</v>
      </c>
      <c r="AKX25" s="170">
        <v>0</v>
      </c>
      <c r="AKY25" s="183">
        <v>0</v>
      </c>
      <c r="AKZ25" s="170">
        <v>0</v>
      </c>
      <c r="ALA25" s="170">
        <v>0</v>
      </c>
      <c r="ALB25" s="170">
        <v>0</v>
      </c>
      <c r="ALC25" s="187">
        <v>0</v>
      </c>
      <c r="ALE25" s="169">
        <v>0</v>
      </c>
      <c r="ALF25" s="170">
        <v>0</v>
      </c>
      <c r="ALG25" s="170">
        <v>0</v>
      </c>
      <c r="ALH25" s="170">
        <v>0</v>
      </c>
      <c r="ALI25" s="170">
        <v>0</v>
      </c>
      <c r="ALJ25" s="170">
        <v>0</v>
      </c>
      <c r="ALK25" s="170">
        <v>0</v>
      </c>
      <c r="ALL25" s="170">
        <v>0</v>
      </c>
      <c r="ALM25" s="170">
        <v>0</v>
      </c>
      <c r="ALN25" s="170">
        <v>0</v>
      </c>
      <c r="ALO25" s="170">
        <v>0</v>
      </c>
      <c r="ALP25" s="170">
        <v>0</v>
      </c>
      <c r="ALQ25" s="170">
        <v>0</v>
      </c>
      <c r="ALR25" s="170">
        <v>0</v>
      </c>
      <c r="ALS25" s="170">
        <v>0</v>
      </c>
      <c r="ALT25" s="170">
        <v>0</v>
      </c>
      <c r="ALU25" s="183">
        <v>0</v>
      </c>
      <c r="ALV25" s="170">
        <v>0</v>
      </c>
      <c r="ALW25" s="170">
        <v>0</v>
      </c>
      <c r="ALX25" s="170">
        <v>0</v>
      </c>
      <c r="ALY25" s="187">
        <v>0</v>
      </c>
      <c r="AMA25" s="169">
        <v>0</v>
      </c>
      <c r="AMB25" s="170">
        <v>0</v>
      </c>
      <c r="AMC25" s="170">
        <v>0</v>
      </c>
      <c r="AMD25" s="170">
        <v>0</v>
      </c>
      <c r="AME25" s="170">
        <v>0</v>
      </c>
      <c r="AMF25" s="170">
        <v>0</v>
      </c>
      <c r="AMG25" s="170">
        <v>0</v>
      </c>
      <c r="AMH25" s="170">
        <v>0</v>
      </c>
      <c r="AMI25" s="170">
        <v>0</v>
      </c>
      <c r="AMJ25" s="170">
        <v>0</v>
      </c>
      <c r="AMK25" s="170">
        <v>0</v>
      </c>
      <c r="AML25" s="170">
        <v>0</v>
      </c>
      <c r="AMM25" s="170">
        <v>0</v>
      </c>
      <c r="AMN25" s="170">
        <v>0</v>
      </c>
      <c r="AMO25" s="170">
        <v>0</v>
      </c>
      <c r="AMP25" s="170">
        <v>0</v>
      </c>
      <c r="AMQ25" s="170">
        <v>0</v>
      </c>
      <c r="AMR25" s="170">
        <v>0</v>
      </c>
      <c r="AMS25" s="170">
        <v>0</v>
      </c>
      <c r="AMT25" s="170">
        <v>0</v>
      </c>
      <c r="AMU25" s="187">
        <v>0</v>
      </c>
      <c r="AMW25" s="169">
        <v>0</v>
      </c>
      <c r="AMX25" s="170">
        <v>0</v>
      </c>
      <c r="AMY25" s="170">
        <v>0</v>
      </c>
      <c r="AMZ25" s="170">
        <v>0</v>
      </c>
      <c r="ANA25" s="170">
        <v>0</v>
      </c>
      <c r="ANB25" s="170">
        <v>0</v>
      </c>
      <c r="ANC25" s="170">
        <v>0</v>
      </c>
      <c r="AND25" s="170">
        <v>0</v>
      </c>
      <c r="ANE25" s="170">
        <v>0</v>
      </c>
      <c r="ANF25" s="170">
        <v>0</v>
      </c>
      <c r="ANG25" s="170">
        <v>0</v>
      </c>
      <c r="ANH25" s="170">
        <v>0</v>
      </c>
      <c r="ANI25" s="170">
        <v>0</v>
      </c>
      <c r="ANJ25" s="170">
        <v>0</v>
      </c>
      <c r="ANK25" s="170">
        <v>0</v>
      </c>
      <c r="ANL25" s="170">
        <v>0</v>
      </c>
      <c r="ANM25" s="183">
        <v>0</v>
      </c>
      <c r="ANN25" s="170">
        <v>0</v>
      </c>
      <c r="ANO25" s="170">
        <v>0</v>
      </c>
      <c r="ANP25" s="170">
        <v>0</v>
      </c>
      <c r="ANQ25" s="187">
        <v>0</v>
      </c>
      <c r="ANS25" s="169">
        <v>0</v>
      </c>
      <c r="ANT25" s="170">
        <v>0</v>
      </c>
      <c r="ANU25" s="170">
        <v>0</v>
      </c>
      <c r="ANV25" s="170">
        <v>0</v>
      </c>
      <c r="ANW25" s="170">
        <v>0</v>
      </c>
      <c r="ANX25" s="170">
        <v>0</v>
      </c>
      <c r="ANY25" s="170">
        <v>0</v>
      </c>
      <c r="ANZ25" s="170">
        <v>0</v>
      </c>
      <c r="AOA25" s="170">
        <v>0</v>
      </c>
      <c r="AOB25" s="170">
        <v>0</v>
      </c>
      <c r="AOC25" s="170">
        <v>0</v>
      </c>
      <c r="AOD25" s="170">
        <v>0</v>
      </c>
      <c r="AOE25" s="183">
        <v>0</v>
      </c>
      <c r="AOF25" s="183">
        <v>0</v>
      </c>
      <c r="AOG25" s="183">
        <v>0</v>
      </c>
      <c r="AOH25" s="183">
        <v>0</v>
      </c>
      <c r="AOI25" s="183">
        <v>0</v>
      </c>
      <c r="AOJ25" s="170">
        <v>0</v>
      </c>
      <c r="AOK25" s="170">
        <v>0</v>
      </c>
      <c r="AOL25" s="170">
        <v>0</v>
      </c>
      <c r="AOM25" s="187">
        <v>0</v>
      </c>
      <c r="AOO25" s="169">
        <v>0</v>
      </c>
      <c r="AOP25" s="170">
        <v>0</v>
      </c>
      <c r="AOQ25" s="170">
        <v>0</v>
      </c>
      <c r="AOR25" s="170">
        <v>0</v>
      </c>
      <c r="AOS25" s="170">
        <v>0</v>
      </c>
      <c r="AOT25" s="170">
        <v>0</v>
      </c>
      <c r="AOU25" s="170">
        <v>0</v>
      </c>
      <c r="AOV25" s="170">
        <v>0</v>
      </c>
      <c r="AOW25" s="170">
        <v>0</v>
      </c>
      <c r="AOX25" s="170">
        <v>0</v>
      </c>
      <c r="AOY25" s="170">
        <v>0</v>
      </c>
      <c r="AOZ25" s="170">
        <v>0</v>
      </c>
      <c r="APA25" s="183">
        <v>0</v>
      </c>
      <c r="APB25" s="183">
        <v>0</v>
      </c>
      <c r="APC25" s="183">
        <v>0</v>
      </c>
      <c r="APD25" s="183">
        <v>0</v>
      </c>
      <c r="APE25" s="183">
        <v>0</v>
      </c>
      <c r="APF25" s="170">
        <v>0</v>
      </c>
      <c r="APG25" s="170">
        <v>0</v>
      </c>
      <c r="APH25" s="170">
        <v>0</v>
      </c>
      <c r="API25" s="187">
        <v>0</v>
      </c>
    </row>
    <row r="26" spans="1:1101" s="139" customFormat="1">
      <c r="A26" s="174" t="s">
        <v>904</v>
      </c>
      <c r="B26" s="189" t="s">
        <v>905</v>
      </c>
      <c r="C26" s="176">
        <v>0</v>
      </c>
      <c r="D26" s="177">
        <v>0</v>
      </c>
      <c r="E26" s="177">
        <v>0</v>
      </c>
      <c r="F26" s="177">
        <v>0</v>
      </c>
      <c r="G26" s="190">
        <v>0</v>
      </c>
      <c r="H26" s="177">
        <v>0</v>
      </c>
      <c r="I26" s="184">
        <v>0</v>
      </c>
      <c r="J26" s="184">
        <v>0</v>
      </c>
      <c r="K26" s="184">
        <v>0</v>
      </c>
      <c r="L26" s="184">
        <v>0</v>
      </c>
      <c r="M26" s="184">
        <v>0</v>
      </c>
      <c r="N26" s="184">
        <v>0</v>
      </c>
      <c r="O26" s="184">
        <v>0</v>
      </c>
      <c r="P26" s="184">
        <v>0</v>
      </c>
      <c r="Q26" s="184">
        <v>0</v>
      </c>
      <c r="R26" s="184">
        <v>0</v>
      </c>
      <c r="S26" s="184">
        <v>0</v>
      </c>
      <c r="T26" s="184">
        <v>0</v>
      </c>
      <c r="U26" s="184">
        <v>0</v>
      </c>
      <c r="V26" s="184">
        <v>0</v>
      </c>
      <c r="W26" s="191">
        <v>0</v>
      </c>
      <c r="X26" s="34"/>
      <c r="Y26" s="176">
        <v>0</v>
      </c>
      <c r="Z26" s="177">
        <v>0</v>
      </c>
      <c r="AA26" s="177">
        <v>0</v>
      </c>
      <c r="AB26" s="177">
        <v>0</v>
      </c>
      <c r="AC26" s="190">
        <v>0</v>
      </c>
      <c r="AD26" s="184">
        <v>0</v>
      </c>
      <c r="AE26" s="184">
        <v>0</v>
      </c>
      <c r="AF26" s="184">
        <v>0</v>
      </c>
      <c r="AG26" s="184">
        <v>0</v>
      </c>
      <c r="AH26" s="184">
        <v>0</v>
      </c>
      <c r="AI26" s="184">
        <v>0</v>
      </c>
      <c r="AJ26" s="184">
        <v>0</v>
      </c>
      <c r="AK26" s="184">
        <v>0</v>
      </c>
      <c r="AL26" s="184">
        <v>0</v>
      </c>
      <c r="AM26" s="184">
        <v>0</v>
      </c>
      <c r="AN26" s="184">
        <v>0</v>
      </c>
      <c r="AO26" s="184">
        <v>0</v>
      </c>
      <c r="AP26" s="184">
        <v>0</v>
      </c>
      <c r="AQ26" s="184">
        <v>0</v>
      </c>
      <c r="AR26" s="184">
        <v>0</v>
      </c>
      <c r="AS26" s="191">
        <v>0</v>
      </c>
      <c r="AT26" s="34"/>
      <c r="AU26" s="176">
        <v>0</v>
      </c>
      <c r="AV26" s="177">
        <v>0</v>
      </c>
      <c r="AW26" s="184">
        <v>0</v>
      </c>
      <c r="AX26" s="184">
        <v>0</v>
      </c>
      <c r="AY26" s="184">
        <v>0</v>
      </c>
      <c r="AZ26" s="184">
        <v>0</v>
      </c>
      <c r="BA26" s="177">
        <v>0</v>
      </c>
      <c r="BB26" s="184">
        <v>0</v>
      </c>
      <c r="BC26" s="184">
        <v>0</v>
      </c>
      <c r="BD26" s="184">
        <v>0</v>
      </c>
      <c r="BE26" s="184">
        <v>0</v>
      </c>
      <c r="BF26" s="184">
        <v>0</v>
      </c>
      <c r="BG26" s="184">
        <v>0</v>
      </c>
      <c r="BH26" s="184">
        <v>0</v>
      </c>
      <c r="BI26" s="184">
        <v>0</v>
      </c>
      <c r="BJ26" s="184">
        <v>0</v>
      </c>
      <c r="BK26" s="184">
        <v>0</v>
      </c>
      <c r="BL26" s="184">
        <v>0</v>
      </c>
      <c r="BM26" s="184">
        <v>0</v>
      </c>
      <c r="BN26" s="184">
        <v>0</v>
      </c>
      <c r="BO26" s="191">
        <v>0</v>
      </c>
      <c r="BP26" s="34"/>
      <c r="BQ26" s="176">
        <v>0</v>
      </c>
      <c r="BR26" s="177">
        <v>0</v>
      </c>
      <c r="BS26" s="177">
        <v>0</v>
      </c>
      <c r="BT26" s="184">
        <v>0</v>
      </c>
      <c r="BU26" s="184">
        <v>0</v>
      </c>
      <c r="BV26" s="184">
        <v>0</v>
      </c>
      <c r="BW26" s="177">
        <v>0</v>
      </c>
      <c r="BX26" s="184">
        <v>0</v>
      </c>
      <c r="BY26" s="184">
        <v>0</v>
      </c>
      <c r="BZ26" s="184">
        <v>0</v>
      </c>
      <c r="CA26" s="184">
        <v>0</v>
      </c>
      <c r="CB26" s="184">
        <v>0</v>
      </c>
      <c r="CC26" s="184">
        <v>0</v>
      </c>
      <c r="CD26" s="184">
        <v>0</v>
      </c>
      <c r="CE26" s="184">
        <v>0</v>
      </c>
      <c r="CF26" s="184">
        <v>0</v>
      </c>
      <c r="CG26" s="184">
        <v>0</v>
      </c>
      <c r="CH26" s="184">
        <v>0</v>
      </c>
      <c r="CI26" s="184">
        <v>0</v>
      </c>
      <c r="CJ26" s="184">
        <v>0</v>
      </c>
      <c r="CK26" s="191">
        <v>0</v>
      </c>
      <c r="CL26" s="34"/>
      <c r="CM26" s="176">
        <v>0</v>
      </c>
      <c r="CN26" s="177">
        <v>0</v>
      </c>
      <c r="CO26" s="177">
        <v>0</v>
      </c>
      <c r="CP26" s="177">
        <v>0</v>
      </c>
      <c r="CQ26" s="190">
        <v>0</v>
      </c>
      <c r="CR26" s="190">
        <v>0</v>
      </c>
      <c r="CS26" s="184">
        <v>0</v>
      </c>
      <c r="CT26" s="184">
        <v>0</v>
      </c>
      <c r="CU26" s="184">
        <v>0</v>
      </c>
      <c r="CV26" s="184">
        <v>0</v>
      </c>
      <c r="CW26" s="184">
        <v>0</v>
      </c>
      <c r="CX26" s="184">
        <v>0</v>
      </c>
      <c r="CY26" s="184">
        <v>0</v>
      </c>
      <c r="CZ26" s="184">
        <v>0</v>
      </c>
      <c r="DA26" s="184">
        <v>0</v>
      </c>
      <c r="DB26" s="184">
        <v>0</v>
      </c>
      <c r="DC26" s="184">
        <v>0</v>
      </c>
      <c r="DD26" s="184">
        <v>0</v>
      </c>
      <c r="DE26" s="184">
        <v>0</v>
      </c>
      <c r="DF26" s="184">
        <v>0</v>
      </c>
      <c r="DG26" s="191">
        <v>0</v>
      </c>
      <c r="DH26" s="34"/>
      <c r="DI26" s="176">
        <v>0</v>
      </c>
      <c r="DJ26" s="177">
        <v>0</v>
      </c>
      <c r="DK26" s="177">
        <v>0</v>
      </c>
      <c r="DL26" s="177">
        <v>0</v>
      </c>
      <c r="DM26" s="177">
        <v>0</v>
      </c>
      <c r="DN26" s="190">
        <v>0</v>
      </c>
      <c r="DO26" s="184">
        <v>0</v>
      </c>
      <c r="DP26" s="184">
        <v>0</v>
      </c>
      <c r="DQ26" s="184">
        <v>0</v>
      </c>
      <c r="DR26" s="184">
        <v>0</v>
      </c>
      <c r="DS26" s="184">
        <v>0</v>
      </c>
      <c r="DT26" s="184">
        <v>0</v>
      </c>
      <c r="DU26" s="184">
        <v>0</v>
      </c>
      <c r="DV26" s="184">
        <v>0</v>
      </c>
      <c r="DW26" s="184">
        <v>0</v>
      </c>
      <c r="DX26" s="184">
        <v>0</v>
      </c>
      <c r="DY26" s="184">
        <v>0</v>
      </c>
      <c r="DZ26" s="184">
        <v>0</v>
      </c>
      <c r="EA26" s="184">
        <v>0</v>
      </c>
      <c r="EB26" s="184">
        <v>0</v>
      </c>
      <c r="EC26" s="191">
        <v>0</v>
      </c>
      <c r="EE26" s="176">
        <v>0</v>
      </c>
      <c r="EF26" s="177">
        <v>0</v>
      </c>
      <c r="EG26" s="177">
        <v>0</v>
      </c>
      <c r="EH26" s="177">
        <v>0</v>
      </c>
      <c r="EI26" s="177">
        <v>0</v>
      </c>
      <c r="EJ26" s="177">
        <v>0</v>
      </c>
      <c r="EK26" s="177">
        <v>0</v>
      </c>
      <c r="EL26" s="177">
        <v>0</v>
      </c>
      <c r="EM26" s="190">
        <v>0</v>
      </c>
      <c r="EN26" s="177">
        <v>0</v>
      </c>
      <c r="EO26" s="184">
        <v>0</v>
      </c>
      <c r="EP26" s="184">
        <v>0</v>
      </c>
      <c r="EQ26" s="184">
        <v>0</v>
      </c>
      <c r="ER26" s="184">
        <v>0</v>
      </c>
      <c r="ES26" s="184">
        <v>0</v>
      </c>
      <c r="ET26" s="184">
        <v>0</v>
      </c>
      <c r="EU26" s="184">
        <v>0</v>
      </c>
      <c r="EV26" s="184">
        <v>0</v>
      </c>
      <c r="EW26" s="184">
        <v>0</v>
      </c>
      <c r="EX26" s="184">
        <v>0</v>
      </c>
      <c r="EY26" s="191">
        <v>0</v>
      </c>
      <c r="EZ26" s="34"/>
      <c r="FA26" s="176">
        <v>0</v>
      </c>
      <c r="FB26" s="177">
        <v>0</v>
      </c>
      <c r="FC26" s="177">
        <v>0</v>
      </c>
      <c r="FD26" s="177">
        <v>0</v>
      </c>
      <c r="FE26" s="190">
        <v>0</v>
      </c>
      <c r="FF26" s="177">
        <v>0</v>
      </c>
      <c r="FG26" s="177">
        <v>0</v>
      </c>
      <c r="FH26" s="177">
        <v>0</v>
      </c>
      <c r="FI26" s="184">
        <v>0</v>
      </c>
      <c r="FJ26" s="177">
        <v>0</v>
      </c>
      <c r="FK26" s="177">
        <v>0</v>
      </c>
      <c r="FL26" s="184">
        <v>0</v>
      </c>
      <c r="FM26" s="184">
        <v>0</v>
      </c>
      <c r="FN26" s="184">
        <v>0</v>
      </c>
      <c r="FO26" s="184">
        <v>0</v>
      </c>
      <c r="FP26" s="184">
        <v>0</v>
      </c>
      <c r="FQ26" s="184">
        <v>0</v>
      </c>
      <c r="FR26" s="184">
        <v>0</v>
      </c>
      <c r="FS26" s="184">
        <v>0</v>
      </c>
      <c r="FT26" s="184">
        <v>0</v>
      </c>
      <c r="FU26" s="191">
        <v>0</v>
      </c>
      <c r="FV26" s="179"/>
      <c r="FW26" s="176">
        <v>0</v>
      </c>
      <c r="FX26" s="177">
        <v>0</v>
      </c>
      <c r="FY26" s="177">
        <v>0</v>
      </c>
      <c r="FZ26" s="177">
        <v>0</v>
      </c>
      <c r="GA26" s="177">
        <v>0</v>
      </c>
      <c r="GB26" s="177">
        <v>0</v>
      </c>
      <c r="GC26" s="177">
        <v>0</v>
      </c>
      <c r="GD26" s="177">
        <v>0</v>
      </c>
      <c r="GE26" s="184">
        <v>0</v>
      </c>
      <c r="GF26" s="184">
        <v>0</v>
      </c>
      <c r="GG26" s="184">
        <v>0</v>
      </c>
      <c r="GH26" s="184">
        <v>0</v>
      </c>
      <c r="GI26" s="184">
        <v>0</v>
      </c>
      <c r="GJ26" s="184">
        <v>0</v>
      </c>
      <c r="GK26" s="184">
        <v>0</v>
      </c>
      <c r="GL26" s="184">
        <v>0</v>
      </c>
      <c r="GM26" s="184">
        <v>0</v>
      </c>
      <c r="GN26" s="184">
        <v>0</v>
      </c>
      <c r="GO26" s="184">
        <v>0</v>
      </c>
      <c r="GP26" s="184">
        <v>0</v>
      </c>
      <c r="GQ26" s="191">
        <v>0</v>
      </c>
      <c r="GR26" s="34"/>
      <c r="GS26" s="176">
        <v>0</v>
      </c>
      <c r="GT26" s="177">
        <v>0</v>
      </c>
      <c r="GU26" s="177">
        <v>0</v>
      </c>
      <c r="GV26" s="177">
        <v>0</v>
      </c>
      <c r="GW26" s="177">
        <v>0</v>
      </c>
      <c r="GX26" s="177">
        <v>0</v>
      </c>
      <c r="GY26" s="177">
        <v>0</v>
      </c>
      <c r="GZ26" s="177">
        <v>0</v>
      </c>
      <c r="HA26" s="184">
        <v>0</v>
      </c>
      <c r="HB26" s="184">
        <v>0</v>
      </c>
      <c r="HC26" s="184">
        <v>0</v>
      </c>
      <c r="HD26" s="184">
        <v>0</v>
      </c>
      <c r="HE26" s="184">
        <v>0</v>
      </c>
      <c r="HF26" s="184">
        <v>0</v>
      </c>
      <c r="HG26" s="184">
        <v>0</v>
      </c>
      <c r="HH26" s="184">
        <v>0</v>
      </c>
      <c r="HI26" s="184">
        <v>0</v>
      </c>
      <c r="HJ26" s="184">
        <v>0</v>
      </c>
      <c r="HK26" s="184">
        <v>0</v>
      </c>
      <c r="HL26" s="184">
        <v>0</v>
      </c>
      <c r="HM26" s="191">
        <v>0</v>
      </c>
      <c r="HN26" s="34"/>
      <c r="HO26" s="176">
        <v>0</v>
      </c>
      <c r="HP26" s="177">
        <v>0</v>
      </c>
      <c r="HQ26" s="177">
        <v>0</v>
      </c>
      <c r="HR26" s="177">
        <v>0</v>
      </c>
      <c r="HS26" s="177">
        <v>0</v>
      </c>
      <c r="HT26" s="177">
        <v>0</v>
      </c>
      <c r="HU26" s="177">
        <v>0</v>
      </c>
      <c r="HV26" s="177">
        <v>0</v>
      </c>
      <c r="HW26" s="177">
        <v>0</v>
      </c>
      <c r="HX26" s="177">
        <v>0</v>
      </c>
      <c r="HY26" s="177">
        <v>0</v>
      </c>
      <c r="HZ26" s="184">
        <v>0</v>
      </c>
      <c r="IA26" s="184">
        <v>0</v>
      </c>
      <c r="IB26" s="184">
        <v>0</v>
      </c>
      <c r="IC26" s="184">
        <v>0</v>
      </c>
      <c r="ID26" s="184">
        <v>0</v>
      </c>
      <c r="IE26" s="184">
        <v>0</v>
      </c>
      <c r="IF26" s="177">
        <v>0</v>
      </c>
      <c r="IG26" s="177">
        <v>0</v>
      </c>
      <c r="IH26" s="177">
        <v>0</v>
      </c>
      <c r="II26" s="191">
        <v>0</v>
      </c>
      <c r="IJ26" s="34"/>
      <c r="IK26" s="176">
        <v>0</v>
      </c>
      <c r="IL26" s="177">
        <v>0</v>
      </c>
      <c r="IM26" s="177">
        <v>0</v>
      </c>
      <c r="IN26" s="177">
        <v>0</v>
      </c>
      <c r="IO26" s="177">
        <v>0</v>
      </c>
      <c r="IP26" s="177">
        <v>0</v>
      </c>
      <c r="IQ26" s="177">
        <v>0</v>
      </c>
      <c r="IR26" s="177">
        <v>0</v>
      </c>
      <c r="IS26" s="177">
        <v>0</v>
      </c>
      <c r="IT26" s="177">
        <v>0</v>
      </c>
      <c r="IU26" s="177">
        <v>0</v>
      </c>
      <c r="IV26" s="184">
        <v>0</v>
      </c>
      <c r="IW26" s="184">
        <v>0</v>
      </c>
      <c r="IX26" s="184">
        <v>0</v>
      </c>
      <c r="IY26" s="184">
        <v>0</v>
      </c>
      <c r="IZ26" s="184">
        <v>0</v>
      </c>
      <c r="JA26" s="184">
        <v>0</v>
      </c>
      <c r="JB26" s="177">
        <v>0</v>
      </c>
      <c r="JC26" s="177">
        <v>0</v>
      </c>
      <c r="JD26" s="177">
        <v>0</v>
      </c>
      <c r="JE26" s="191">
        <v>0</v>
      </c>
      <c r="JG26" s="176">
        <v>0</v>
      </c>
      <c r="JH26" s="177">
        <v>0</v>
      </c>
      <c r="JI26" s="177">
        <v>0</v>
      </c>
      <c r="JJ26" s="177">
        <v>0</v>
      </c>
      <c r="JK26" s="177">
        <v>0</v>
      </c>
      <c r="JL26" s="177">
        <v>0</v>
      </c>
      <c r="JM26" s="177">
        <v>0</v>
      </c>
      <c r="JN26" s="177">
        <v>0</v>
      </c>
      <c r="JO26" s="177">
        <v>0</v>
      </c>
      <c r="JP26" s="177">
        <v>0</v>
      </c>
      <c r="JQ26" s="177">
        <v>0</v>
      </c>
      <c r="JR26" s="184">
        <v>0</v>
      </c>
      <c r="JS26" s="184">
        <v>0</v>
      </c>
      <c r="JT26" s="184">
        <v>0</v>
      </c>
      <c r="JU26" s="184">
        <v>0</v>
      </c>
      <c r="JV26" s="184">
        <v>0</v>
      </c>
      <c r="JW26" s="184">
        <v>0</v>
      </c>
      <c r="JX26" s="177">
        <v>0</v>
      </c>
      <c r="JY26" s="177">
        <v>0</v>
      </c>
      <c r="JZ26" s="177">
        <v>0</v>
      </c>
      <c r="KA26" s="191">
        <v>0</v>
      </c>
      <c r="KB26" s="34"/>
      <c r="KC26" s="176">
        <v>0</v>
      </c>
      <c r="KD26" s="177">
        <v>0</v>
      </c>
      <c r="KE26" s="177">
        <v>0</v>
      </c>
      <c r="KF26" s="177">
        <v>0</v>
      </c>
      <c r="KG26" s="177">
        <v>0</v>
      </c>
      <c r="KH26" s="177">
        <v>0</v>
      </c>
      <c r="KI26" s="177">
        <v>0</v>
      </c>
      <c r="KJ26" s="177">
        <v>0</v>
      </c>
      <c r="KK26" s="177">
        <v>0</v>
      </c>
      <c r="KL26" s="177">
        <v>0</v>
      </c>
      <c r="KM26" s="177">
        <v>0</v>
      </c>
      <c r="KN26" s="184">
        <v>0</v>
      </c>
      <c r="KO26" s="184">
        <v>0</v>
      </c>
      <c r="KP26" s="184">
        <v>0</v>
      </c>
      <c r="KQ26" s="184">
        <v>0</v>
      </c>
      <c r="KR26" s="184">
        <v>0</v>
      </c>
      <c r="KS26" s="184">
        <v>0</v>
      </c>
      <c r="KT26" s="177">
        <v>0</v>
      </c>
      <c r="KU26" s="177">
        <v>0</v>
      </c>
      <c r="KV26" s="177">
        <v>0</v>
      </c>
      <c r="KW26" s="191">
        <v>0</v>
      </c>
      <c r="KX26" s="34"/>
      <c r="KY26" s="176">
        <v>0</v>
      </c>
      <c r="KZ26" s="177">
        <v>0</v>
      </c>
      <c r="LA26" s="184">
        <v>0</v>
      </c>
      <c r="LB26" s="184">
        <v>0</v>
      </c>
      <c r="LC26" s="184">
        <v>0</v>
      </c>
      <c r="LD26" s="177">
        <v>0</v>
      </c>
      <c r="LE26" s="184">
        <v>0</v>
      </c>
      <c r="LF26" s="184">
        <v>0</v>
      </c>
      <c r="LG26" s="177">
        <v>0</v>
      </c>
      <c r="LH26" s="177">
        <v>0</v>
      </c>
      <c r="LI26" s="177">
        <v>0</v>
      </c>
      <c r="LJ26" s="184">
        <v>0</v>
      </c>
      <c r="LK26" s="184">
        <v>0</v>
      </c>
      <c r="LL26" s="184">
        <v>0</v>
      </c>
      <c r="LM26" s="184">
        <v>0</v>
      </c>
      <c r="LN26" s="184">
        <v>0</v>
      </c>
      <c r="LO26" s="184">
        <v>0</v>
      </c>
      <c r="LP26" s="177">
        <v>0</v>
      </c>
      <c r="LQ26" s="177">
        <v>0</v>
      </c>
      <c r="LR26" s="177">
        <v>0</v>
      </c>
      <c r="LS26" s="191">
        <v>0</v>
      </c>
      <c r="LT26" s="3"/>
      <c r="LU26" s="176">
        <v>0</v>
      </c>
      <c r="LV26" s="177">
        <v>0</v>
      </c>
      <c r="LW26" s="177">
        <v>0</v>
      </c>
      <c r="LX26" s="177">
        <v>0</v>
      </c>
      <c r="LY26" s="177">
        <v>0</v>
      </c>
      <c r="LZ26" s="177">
        <v>0</v>
      </c>
      <c r="MA26" s="177">
        <v>0</v>
      </c>
      <c r="MB26" s="184">
        <v>0</v>
      </c>
      <c r="MC26" s="184">
        <v>0</v>
      </c>
      <c r="MD26" s="184">
        <v>0</v>
      </c>
      <c r="ME26" s="184">
        <v>0</v>
      </c>
      <c r="MF26" s="184">
        <v>0</v>
      </c>
      <c r="MG26" s="184">
        <v>0</v>
      </c>
      <c r="MH26" s="184">
        <v>0</v>
      </c>
      <c r="MI26" s="184">
        <v>0</v>
      </c>
      <c r="MJ26" s="184">
        <v>0</v>
      </c>
      <c r="MK26" s="184">
        <v>0</v>
      </c>
      <c r="ML26" s="177">
        <v>0</v>
      </c>
      <c r="MM26" s="177">
        <v>0</v>
      </c>
      <c r="MN26" s="177">
        <v>0</v>
      </c>
      <c r="MO26" s="191">
        <v>0</v>
      </c>
      <c r="MP26" s="34"/>
      <c r="MQ26" s="176">
        <v>0</v>
      </c>
      <c r="MR26" s="177">
        <v>0</v>
      </c>
      <c r="MS26" s="177">
        <v>0</v>
      </c>
      <c r="MT26" s="177">
        <v>0</v>
      </c>
      <c r="MU26" s="177">
        <v>0</v>
      </c>
      <c r="MV26" s="177">
        <v>0</v>
      </c>
      <c r="MW26" s="177">
        <v>0</v>
      </c>
      <c r="MX26" s="184">
        <v>0</v>
      </c>
      <c r="MY26" s="184">
        <v>0</v>
      </c>
      <c r="MZ26" s="184">
        <v>0</v>
      </c>
      <c r="NA26" s="184">
        <v>0</v>
      </c>
      <c r="NB26" s="184">
        <v>0</v>
      </c>
      <c r="NC26" s="184">
        <v>0</v>
      </c>
      <c r="ND26" s="184">
        <v>0</v>
      </c>
      <c r="NE26" s="184">
        <v>0</v>
      </c>
      <c r="NF26" s="184">
        <v>0</v>
      </c>
      <c r="NG26" s="184">
        <v>0</v>
      </c>
      <c r="NH26" s="177">
        <v>0</v>
      </c>
      <c r="NI26" s="177">
        <v>0</v>
      </c>
      <c r="NJ26" s="177">
        <v>0</v>
      </c>
      <c r="NK26" s="191">
        <v>0</v>
      </c>
      <c r="NL26" s="3"/>
      <c r="NM26" s="176">
        <v>0</v>
      </c>
      <c r="NN26" s="177">
        <v>0</v>
      </c>
      <c r="NO26" s="177">
        <v>0</v>
      </c>
      <c r="NP26" s="177">
        <v>0</v>
      </c>
      <c r="NQ26" s="177">
        <v>0</v>
      </c>
      <c r="NR26" s="177">
        <v>0</v>
      </c>
      <c r="NS26" s="177">
        <v>0</v>
      </c>
      <c r="NT26" s="184">
        <v>0</v>
      </c>
      <c r="NU26" s="184">
        <v>0</v>
      </c>
      <c r="NV26" s="184">
        <v>0</v>
      </c>
      <c r="NW26" s="184">
        <v>0</v>
      </c>
      <c r="NX26" s="184">
        <v>0</v>
      </c>
      <c r="NY26" s="184">
        <v>0</v>
      </c>
      <c r="NZ26" s="184">
        <v>0</v>
      </c>
      <c r="OA26" s="184">
        <v>0</v>
      </c>
      <c r="OB26" s="184">
        <v>0</v>
      </c>
      <c r="OC26" s="184">
        <v>0</v>
      </c>
      <c r="OD26" s="177">
        <v>0</v>
      </c>
      <c r="OE26" s="177">
        <v>0</v>
      </c>
      <c r="OF26" s="177">
        <v>0</v>
      </c>
      <c r="OG26" s="191">
        <v>0</v>
      </c>
      <c r="OI26" s="176">
        <v>0</v>
      </c>
      <c r="OJ26" s="177">
        <v>0</v>
      </c>
      <c r="OK26" s="177">
        <v>0</v>
      </c>
      <c r="OL26" s="177">
        <v>0</v>
      </c>
      <c r="OM26" s="177">
        <v>0</v>
      </c>
      <c r="ON26" s="177">
        <v>0</v>
      </c>
      <c r="OO26" s="177">
        <v>0</v>
      </c>
      <c r="OP26" s="184">
        <v>0</v>
      </c>
      <c r="OQ26" s="184">
        <v>0</v>
      </c>
      <c r="OR26" s="184">
        <v>0</v>
      </c>
      <c r="OS26" s="184">
        <v>0</v>
      </c>
      <c r="OT26" s="184">
        <v>0</v>
      </c>
      <c r="OU26" s="184">
        <v>0</v>
      </c>
      <c r="OV26" s="184">
        <v>0</v>
      </c>
      <c r="OW26" s="184">
        <v>0</v>
      </c>
      <c r="OX26" s="184">
        <v>0</v>
      </c>
      <c r="OY26" s="184">
        <v>0</v>
      </c>
      <c r="OZ26" s="177">
        <v>0</v>
      </c>
      <c r="PA26" s="177">
        <v>0</v>
      </c>
      <c r="PB26" s="177">
        <v>0</v>
      </c>
      <c r="PC26" s="191">
        <v>0</v>
      </c>
      <c r="PD26" s="34"/>
      <c r="PE26" s="176">
        <v>0</v>
      </c>
      <c r="PF26" s="177">
        <v>0</v>
      </c>
      <c r="PG26" s="177">
        <v>0</v>
      </c>
      <c r="PH26" s="177">
        <v>0</v>
      </c>
      <c r="PI26" s="177">
        <v>0</v>
      </c>
      <c r="PJ26" s="177">
        <v>0</v>
      </c>
      <c r="PK26" s="177">
        <v>0</v>
      </c>
      <c r="PL26" s="177">
        <v>0</v>
      </c>
      <c r="PM26" s="177">
        <v>0</v>
      </c>
      <c r="PN26" s="177">
        <v>0</v>
      </c>
      <c r="PO26" s="177">
        <v>0</v>
      </c>
      <c r="PP26" s="184">
        <v>0</v>
      </c>
      <c r="PQ26" s="184">
        <v>0</v>
      </c>
      <c r="PR26" s="184">
        <v>0</v>
      </c>
      <c r="PS26" s="184">
        <v>0</v>
      </c>
      <c r="PT26" s="184">
        <v>0</v>
      </c>
      <c r="PU26" s="184">
        <v>0</v>
      </c>
      <c r="PV26" s="177">
        <v>0</v>
      </c>
      <c r="PW26" s="177">
        <v>0</v>
      </c>
      <c r="PX26" s="177">
        <v>0</v>
      </c>
      <c r="PY26" s="191">
        <v>0</v>
      </c>
      <c r="PZ26" s="34"/>
      <c r="QA26" s="176">
        <v>0</v>
      </c>
      <c r="QB26" s="177">
        <v>0</v>
      </c>
      <c r="QC26" s="177">
        <v>0</v>
      </c>
      <c r="QD26" s="177">
        <v>0</v>
      </c>
      <c r="QE26" s="177">
        <v>0</v>
      </c>
      <c r="QF26" s="177">
        <v>0</v>
      </c>
      <c r="QG26" s="177">
        <v>0</v>
      </c>
      <c r="QH26" s="177">
        <v>0</v>
      </c>
      <c r="QI26" s="177">
        <v>0</v>
      </c>
      <c r="QJ26" s="177">
        <v>0</v>
      </c>
      <c r="QK26" s="177">
        <v>0</v>
      </c>
      <c r="QL26" s="184">
        <v>0</v>
      </c>
      <c r="QM26" s="184">
        <v>0</v>
      </c>
      <c r="QN26" s="184">
        <v>0</v>
      </c>
      <c r="QO26" s="184">
        <v>0</v>
      </c>
      <c r="QP26" s="184">
        <v>0</v>
      </c>
      <c r="QQ26" s="184">
        <v>0</v>
      </c>
      <c r="QR26" s="177">
        <v>0</v>
      </c>
      <c r="QS26" s="177">
        <v>0</v>
      </c>
      <c r="QT26" s="177">
        <v>0</v>
      </c>
      <c r="QU26" s="191">
        <v>0</v>
      </c>
      <c r="QV26" s="34"/>
      <c r="QW26" s="176">
        <v>0</v>
      </c>
      <c r="QX26" s="177">
        <v>0</v>
      </c>
      <c r="QY26" s="177">
        <v>0</v>
      </c>
      <c r="QZ26" s="177">
        <v>0</v>
      </c>
      <c r="RA26" s="177">
        <v>0</v>
      </c>
      <c r="RB26" s="177">
        <v>0</v>
      </c>
      <c r="RC26" s="177">
        <v>0</v>
      </c>
      <c r="RD26" s="184">
        <v>0</v>
      </c>
      <c r="RE26" s="177">
        <v>0</v>
      </c>
      <c r="RF26" s="177">
        <v>0</v>
      </c>
      <c r="RG26" s="177">
        <v>0</v>
      </c>
      <c r="RH26" s="177">
        <v>0</v>
      </c>
      <c r="RI26" s="184">
        <v>0</v>
      </c>
      <c r="RJ26" s="184">
        <v>0</v>
      </c>
      <c r="RK26" s="184">
        <v>0</v>
      </c>
      <c r="RL26" s="184">
        <v>0</v>
      </c>
      <c r="RM26" s="184">
        <v>0</v>
      </c>
      <c r="RN26" s="177">
        <v>0</v>
      </c>
      <c r="RO26" s="177">
        <v>0</v>
      </c>
      <c r="RP26" s="177">
        <v>0</v>
      </c>
      <c r="RQ26" s="191">
        <v>0</v>
      </c>
      <c r="RS26" s="176">
        <v>0</v>
      </c>
      <c r="RT26" s="177">
        <v>0</v>
      </c>
      <c r="RU26" s="177">
        <v>0</v>
      </c>
      <c r="RV26" s="177">
        <v>0</v>
      </c>
      <c r="RW26" s="177">
        <v>0</v>
      </c>
      <c r="RX26" s="177">
        <v>0</v>
      </c>
      <c r="RY26" s="177">
        <v>0</v>
      </c>
      <c r="RZ26" s="177">
        <v>0</v>
      </c>
      <c r="SA26" s="177">
        <v>0</v>
      </c>
      <c r="SB26" s="177">
        <v>0</v>
      </c>
      <c r="SC26" s="177">
        <v>0</v>
      </c>
      <c r="SD26" s="184">
        <v>0</v>
      </c>
      <c r="SE26" s="184">
        <v>0</v>
      </c>
      <c r="SF26" s="184">
        <v>0</v>
      </c>
      <c r="SG26" s="184">
        <v>0</v>
      </c>
      <c r="SH26" s="184">
        <v>0</v>
      </c>
      <c r="SI26" s="184">
        <v>0</v>
      </c>
      <c r="SJ26" s="177">
        <v>0</v>
      </c>
      <c r="SK26" s="177">
        <v>0</v>
      </c>
      <c r="SL26" s="177">
        <v>0</v>
      </c>
      <c r="SM26" s="191">
        <v>0</v>
      </c>
      <c r="SO26" s="176">
        <v>0</v>
      </c>
      <c r="SP26" s="177">
        <v>0</v>
      </c>
      <c r="SQ26" s="177">
        <v>0</v>
      </c>
      <c r="SR26" s="177">
        <v>0</v>
      </c>
      <c r="SS26" s="177">
        <v>0</v>
      </c>
      <c r="ST26" s="177">
        <v>0</v>
      </c>
      <c r="SU26" s="177">
        <v>0</v>
      </c>
      <c r="SV26" s="177">
        <v>0</v>
      </c>
      <c r="SW26" s="177">
        <v>0</v>
      </c>
      <c r="SX26" s="177">
        <v>0</v>
      </c>
      <c r="SY26" s="177">
        <v>0</v>
      </c>
      <c r="SZ26" s="184">
        <v>0</v>
      </c>
      <c r="TA26" s="184">
        <v>0</v>
      </c>
      <c r="TB26" s="184">
        <v>0</v>
      </c>
      <c r="TC26" s="184">
        <v>0</v>
      </c>
      <c r="TD26" s="184">
        <v>0</v>
      </c>
      <c r="TE26" s="184">
        <v>0</v>
      </c>
      <c r="TF26" s="177">
        <v>0</v>
      </c>
      <c r="TG26" s="177">
        <v>0</v>
      </c>
      <c r="TH26" s="177">
        <v>0</v>
      </c>
      <c r="TI26" s="191">
        <v>0</v>
      </c>
      <c r="TJ26" s="34"/>
      <c r="TK26" s="176">
        <v>0</v>
      </c>
      <c r="TL26" s="177">
        <v>0</v>
      </c>
      <c r="TM26" s="177">
        <v>0</v>
      </c>
      <c r="TN26" s="177">
        <v>0</v>
      </c>
      <c r="TO26" s="177">
        <v>0</v>
      </c>
      <c r="TP26" s="177">
        <v>0</v>
      </c>
      <c r="TQ26" s="177">
        <v>0</v>
      </c>
      <c r="TR26" s="177">
        <v>0</v>
      </c>
      <c r="TS26" s="177">
        <v>0</v>
      </c>
      <c r="TT26" s="177">
        <v>0</v>
      </c>
      <c r="TU26" s="177">
        <v>0</v>
      </c>
      <c r="TV26" s="184">
        <v>0</v>
      </c>
      <c r="TW26" s="184">
        <v>0</v>
      </c>
      <c r="TX26" s="184">
        <v>0</v>
      </c>
      <c r="TY26" s="184">
        <v>0</v>
      </c>
      <c r="TZ26" s="184">
        <v>0</v>
      </c>
      <c r="UA26" s="184">
        <v>0</v>
      </c>
      <c r="UB26" s="177">
        <v>0</v>
      </c>
      <c r="UC26" s="177">
        <v>0</v>
      </c>
      <c r="UD26" s="177">
        <v>0</v>
      </c>
      <c r="UE26" s="191">
        <v>0</v>
      </c>
      <c r="UG26" s="176">
        <v>0</v>
      </c>
      <c r="UH26" s="177">
        <v>0</v>
      </c>
      <c r="UI26" s="177">
        <v>0</v>
      </c>
      <c r="UJ26" s="177">
        <v>0</v>
      </c>
      <c r="UK26" s="177">
        <v>0</v>
      </c>
      <c r="UL26" s="177">
        <v>0</v>
      </c>
      <c r="UM26" s="177">
        <v>0</v>
      </c>
      <c r="UN26" s="177">
        <v>0</v>
      </c>
      <c r="UO26" s="177">
        <v>0</v>
      </c>
      <c r="UP26" s="177">
        <v>0</v>
      </c>
      <c r="UQ26" s="177">
        <v>0</v>
      </c>
      <c r="UR26" s="184">
        <v>0</v>
      </c>
      <c r="US26" s="184">
        <v>0</v>
      </c>
      <c r="UT26" s="184">
        <v>0</v>
      </c>
      <c r="UU26" s="184">
        <v>0</v>
      </c>
      <c r="UV26" s="184">
        <v>0</v>
      </c>
      <c r="UW26" s="184">
        <v>0</v>
      </c>
      <c r="UX26" s="177">
        <v>0</v>
      </c>
      <c r="UY26" s="177">
        <v>0</v>
      </c>
      <c r="UZ26" s="177">
        <v>0</v>
      </c>
      <c r="VA26" s="191">
        <v>0</v>
      </c>
      <c r="VB26" s="34"/>
      <c r="VC26" s="176">
        <v>0</v>
      </c>
      <c r="VD26" s="177">
        <v>0</v>
      </c>
      <c r="VE26" s="177">
        <v>0</v>
      </c>
      <c r="VF26" s="177">
        <v>0</v>
      </c>
      <c r="VG26" s="177">
        <v>0</v>
      </c>
      <c r="VH26" s="177">
        <v>0</v>
      </c>
      <c r="VI26" s="177">
        <v>0</v>
      </c>
      <c r="VJ26" s="177">
        <v>0</v>
      </c>
      <c r="VK26" s="177">
        <v>0</v>
      </c>
      <c r="VL26" s="177">
        <v>0</v>
      </c>
      <c r="VM26" s="177">
        <v>0</v>
      </c>
      <c r="VN26" s="184">
        <v>0</v>
      </c>
      <c r="VO26" s="184">
        <v>0</v>
      </c>
      <c r="VP26" s="184">
        <v>0</v>
      </c>
      <c r="VQ26" s="184">
        <v>0</v>
      </c>
      <c r="VR26" s="184">
        <v>0</v>
      </c>
      <c r="VS26" s="184">
        <v>0</v>
      </c>
      <c r="VT26" s="177">
        <v>0</v>
      </c>
      <c r="VU26" s="177">
        <v>0</v>
      </c>
      <c r="VV26" s="177">
        <v>0</v>
      </c>
      <c r="VW26" s="191">
        <v>0</v>
      </c>
      <c r="VY26" s="176">
        <v>0</v>
      </c>
      <c r="VZ26" s="177">
        <v>0</v>
      </c>
      <c r="WA26" s="177">
        <v>0</v>
      </c>
      <c r="WB26" s="177">
        <v>0</v>
      </c>
      <c r="WC26" s="190">
        <v>0</v>
      </c>
      <c r="WD26" s="177">
        <v>0</v>
      </c>
      <c r="WE26" s="177">
        <v>0</v>
      </c>
      <c r="WF26" s="177">
        <v>0</v>
      </c>
      <c r="WG26" s="177">
        <v>0</v>
      </c>
      <c r="WH26" s="177">
        <v>0</v>
      </c>
      <c r="WI26" s="177">
        <v>0</v>
      </c>
      <c r="WJ26" s="177">
        <v>0</v>
      </c>
      <c r="WK26" s="184">
        <v>0</v>
      </c>
      <c r="WL26" s="184">
        <v>0</v>
      </c>
      <c r="WM26" s="184">
        <v>0</v>
      </c>
      <c r="WN26" s="184">
        <v>0</v>
      </c>
      <c r="WO26" s="184">
        <v>0</v>
      </c>
      <c r="WP26" s="177">
        <v>0</v>
      </c>
      <c r="WQ26" s="177">
        <v>0</v>
      </c>
      <c r="WR26" s="177">
        <v>0</v>
      </c>
      <c r="WS26" s="178">
        <v>0</v>
      </c>
      <c r="WT26" s="34"/>
      <c r="WU26" s="176">
        <v>0</v>
      </c>
      <c r="WV26" s="177">
        <v>0</v>
      </c>
      <c r="WW26" s="177">
        <v>0</v>
      </c>
      <c r="WX26" s="177">
        <v>0</v>
      </c>
      <c r="WY26" s="177">
        <v>0</v>
      </c>
      <c r="WZ26" s="177">
        <v>0</v>
      </c>
      <c r="XA26" s="177">
        <v>0</v>
      </c>
      <c r="XB26" s="184">
        <v>0</v>
      </c>
      <c r="XC26" s="184">
        <v>0</v>
      </c>
      <c r="XD26" s="184">
        <v>0</v>
      </c>
      <c r="XE26" s="184">
        <v>0</v>
      </c>
      <c r="XF26" s="184">
        <v>0</v>
      </c>
      <c r="XG26" s="184">
        <v>0</v>
      </c>
      <c r="XH26" s="184">
        <v>0</v>
      </c>
      <c r="XI26" s="184">
        <v>0</v>
      </c>
      <c r="XJ26" s="184">
        <v>0</v>
      </c>
      <c r="XK26" s="184">
        <v>0</v>
      </c>
      <c r="XL26" s="184">
        <v>0</v>
      </c>
      <c r="XM26" s="184">
        <v>0</v>
      </c>
      <c r="XN26" s="177">
        <v>0</v>
      </c>
      <c r="XO26" s="178">
        <v>0</v>
      </c>
      <c r="XP26" s="34"/>
      <c r="XQ26" s="176">
        <v>0</v>
      </c>
      <c r="XR26" s="177">
        <v>0</v>
      </c>
      <c r="XS26" s="177">
        <v>0</v>
      </c>
      <c r="XT26" s="177">
        <v>0</v>
      </c>
      <c r="XU26" s="177">
        <v>0</v>
      </c>
      <c r="XV26" s="177">
        <v>0</v>
      </c>
      <c r="XW26" s="177">
        <v>0</v>
      </c>
      <c r="XX26" s="184">
        <v>0</v>
      </c>
      <c r="XY26" s="184">
        <v>0</v>
      </c>
      <c r="XZ26" s="184">
        <v>0</v>
      </c>
      <c r="YA26" s="184">
        <v>0</v>
      </c>
      <c r="YB26" s="184">
        <v>0</v>
      </c>
      <c r="YC26" s="184">
        <v>0</v>
      </c>
      <c r="YD26" s="184">
        <v>0</v>
      </c>
      <c r="YE26" s="184">
        <v>0</v>
      </c>
      <c r="YF26" s="184">
        <v>0</v>
      </c>
      <c r="YG26" s="184">
        <v>0</v>
      </c>
      <c r="YH26" s="184">
        <v>0</v>
      </c>
      <c r="YI26" s="184">
        <v>0</v>
      </c>
      <c r="YJ26" s="177">
        <v>0</v>
      </c>
      <c r="YK26" s="178">
        <v>0</v>
      </c>
      <c r="YM26" s="176">
        <v>0</v>
      </c>
      <c r="YN26" s="177">
        <v>0</v>
      </c>
      <c r="YO26" s="177">
        <v>0</v>
      </c>
      <c r="YP26" s="177">
        <v>0</v>
      </c>
      <c r="YQ26" s="177">
        <v>0</v>
      </c>
      <c r="YR26" s="177">
        <v>0</v>
      </c>
      <c r="YS26" s="177">
        <v>0</v>
      </c>
      <c r="YT26" s="184">
        <v>0</v>
      </c>
      <c r="YU26" s="184">
        <v>0</v>
      </c>
      <c r="YV26" s="184">
        <v>0</v>
      </c>
      <c r="YW26" s="184">
        <v>0</v>
      </c>
      <c r="YX26" s="184">
        <v>0</v>
      </c>
      <c r="YY26" s="184">
        <v>0</v>
      </c>
      <c r="YZ26" s="184">
        <v>0</v>
      </c>
      <c r="ZA26" s="184">
        <v>0</v>
      </c>
      <c r="ZB26" s="184">
        <v>0</v>
      </c>
      <c r="ZC26" s="184">
        <v>0</v>
      </c>
      <c r="ZD26" s="184">
        <v>0</v>
      </c>
      <c r="ZE26" s="184">
        <v>0</v>
      </c>
      <c r="ZF26" s="177">
        <v>0</v>
      </c>
      <c r="ZG26" s="178">
        <v>0</v>
      </c>
      <c r="ZI26" s="176">
        <v>0</v>
      </c>
      <c r="ZJ26" s="177">
        <v>0</v>
      </c>
      <c r="ZK26" s="177">
        <v>0</v>
      </c>
      <c r="ZL26" s="177">
        <v>0</v>
      </c>
      <c r="ZM26" s="177">
        <v>0</v>
      </c>
      <c r="ZN26" s="177">
        <v>0</v>
      </c>
      <c r="ZO26" s="177">
        <v>0</v>
      </c>
      <c r="ZP26" s="184">
        <v>0</v>
      </c>
      <c r="ZQ26" s="184">
        <v>0</v>
      </c>
      <c r="ZR26" s="184">
        <v>0</v>
      </c>
      <c r="ZS26" s="184">
        <v>0</v>
      </c>
      <c r="ZT26" s="184">
        <v>0</v>
      </c>
      <c r="ZU26" s="184">
        <v>0</v>
      </c>
      <c r="ZV26" s="184">
        <v>0</v>
      </c>
      <c r="ZW26" s="184">
        <v>0</v>
      </c>
      <c r="ZX26" s="184">
        <v>0</v>
      </c>
      <c r="ZY26" s="184">
        <v>0</v>
      </c>
      <c r="ZZ26" s="184">
        <v>0</v>
      </c>
      <c r="AAA26" s="184">
        <v>0</v>
      </c>
      <c r="AAB26" s="177">
        <v>0</v>
      </c>
      <c r="AAC26" s="178">
        <v>0</v>
      </c>
      <c r="AAD26" s="3"/>
      <c r="AAE26" s="176">
        <v>0</v>
      </c>
      <c r="AAF26" s="177">
        <v>0</v>
      </c>
      <c r="AAG26" s="177">
        <v>0</v>
      </c>
      <c r="AAH26" s="177">
        <v>0</v>
      </c>
      <c r="AAI26" s="177">
        <v>0</v>
      </c>
      <c r="AAJ26" s="177">
        <v>0</v>
      </c>
      <c r="AAK26" s="177">
        <v>0</v>
      </c>
      <c r="AAL26" s="184">
        <v>0</v>
      </c>
      <c r="AAM26" s="177">
        <v>0</v>
      </c>
      <c r="AAN26" s="177">
        <v>0</v>
      </c>
      <c r="AAO26" s="177">
        <v>0</v>
      </c>
      <c r="AAP26" s="177">
        <v>0</v>
      </c>
      <c r="AAQ26" s="184">
        <v>0</v>
      </c>
      <c r="AAR26" s="184">
        <v>0</v>
      </c>
      <c r="AAS26" s="184">
        <v>0</v>
      </c>
      <c r="AAT26" s="184">
        <v>0</v>
      </c>
      <c r="AAU26" s="184">
        <v>0</v>
      </c>
      <c r="AAV26" s="177">
        <v>0</v>
      </c>
      <c r="AAW26" s="177">
        <v>0</v>
      </c>
      <c r="AAX26" s="177">
        <v>0</v>
      </c>
      <c r="AAY26" s="178">
        <v>0</v>
      </c>
      <c r="ABA26" s="176">
        <v>0</v>
      </c>
      <c r="ABB26" s="177">
        <v>0</v>
      </c>
      <c r="ABC26" s="177">
        <v>0</v>
      </c>
      <c r="ABD26" s="177">
        <v>0</v>
      </c>
      <c r="ABE26" s="177">
        <v>0</v>
      </c>
      <c r="ABF26" s="177">
        <v>0</v>
      </c>
      <c r="ABG26" s="177">
        <v>0</v>
      </c>
      <c r="ABH26" s="184">
        <v>0</v>
      </c>
      <c r="ABI26" s="184">
        <v>0</v>
      </c>
      <c r="ABJ26" s="184">
        <v>0</v>
      </c>
      <c r="ABK26" s="184">
        <v>0</v>
      </c>
      <c r="ABL26" s="184">
        <v>0</v>
      </c>
      <c r="ABM26" s="184">
        <v>0</v>
      </c>
      <c r="ABN26" s="184">
        <v>0</v>
      </c>
      <c r="ABO26" s="184">
        <v>0</v>
      </c>
      <c r="ABP26" s="184">
        <v>0</v>
      </c>
      <c r="ABQ26" s="184">
        <v>0</v>
      </c>
      <c r="ABR26" s="184">
        <v>0</v>
      </c>
      <c r="ABS26" s="184">
        <v>0</v>
      </c>
      <c r="ABT26" s="177">
        <v>0</v>
      </c>
      <c r="ABU26" s="178">
        <v>0</v>
      </c>
      <c r="ABW26" s="176">
        <v>0</v>
      </c>
      <c r="ABX26" s="177">
        <v>0</v>
      </c>
      <c r="ABY26" s="177">
        <v>0</v>
      </c>
      <c r="ABZ26" s="177">
        <v>0</v>
      </c>
      <c r="ACA26" s="177">
        <v>0</v>
      </c>
      <c r="ACB26" s="177">
        <v>0</v>
      </c>
      <c r="ACC26" s="177">
        <v>0</v>
      </c>
      <c r="ACD26" s="184">
        <v>0</v>
      </c>
      <c r="ACE26" s="184">
        <v>0</v>
      </c>
      <c r="ACF26" s="184">
        <v>0</v>
      </c>
      <c r="ACG26" s="184">
        <v>0</v>
      </c>
      <c r="ACH26" s="184">
        <v>0</v>
      </c>
      <c r="ACI26" s="184">
        <v>0</v>
      </c>
      <c r="ACJ26" s="184">
        <v>0</v>
      </c>
      <c r="ACK26" s="184">
        <v>0</v>
      </c>
      <c r="ACL26" s="184">
        <v>0</v>
      </c>
      <c r="ACM26" s="184">
        <v>0</v>
      </c>
      <c r="ACN26" s="184">
        <v>0</v>
      </c>
      <c r="ACO26" s="184">
        <v>0</v>
      </c>
      <c r="ACP26" s="177">
        <v>0</v>
      </c>
      <c r="ACQ26" s="178">
        <v>0</v>
      </c>
      <c r="ACS26" s="176">
        <v>0</v>
      </c>
      <c r="ACT26" s="177">
        <v>0</v>
      </c>
      <c r="ACU26" s="177">
        <v>0</v>
      </c>
      <c r="ACV26" s="177">
        <v>0</v>
      </c>
      <c r="ACW26" s="177">
        <v>0</v>
      </c>
      <c r="ACX26" s="177">
        <v>0</v>
      </c>
      <c r="ACY26" s="177">
        <v>0</v>
      </c>
      <c r="ACZ26" s="184">
        <v>0</v>
      </c>
      <c r="ADA26" s="177">
        <v>0</v>
      </c>
      <c r="ADB26" s="177">
        <v>0</v>
      </c>
      <c r="ADC26" s="177">
        <v>0</v>
      </c>
      <c r="ADD26" s="177">
        <v>0</v>
      </c>
      <c r="ADE26" s="184">
        <v>0</v>
      </c>
      <c r="ADF26" s="184">
        <v>0</v>
      </c>
      <c r="ADG26" s="184">
        <v>0</v>
      </c>
      <c r="ADH26" s="184">
        <v>0</v>
      </c>
      <c r="ADI26" s="184">
        <v>0</v>
      </c>
      <c r="ADJ26" s="177">
        <v>0</v>
      </c>
      <c r="ADK26" s="177">
        <v>0</v>
      </c>
      <c r="ADL26" s="177">
        <v>0</v>
      </c>
      <c r="ADM26" s="178">
        <v>0</v>
      </c>
      <c r="ADO26" s="176">
        <v>0</v>
      </c>
      <c r="ADP26" s="177">
        <v>0</v>
      </c>
      <c r="ADQ26" s="177">
        <v>0</v>
      </c>
      <c r="ADR26" s="177">
        <v>0</v>
      </c>
      <c r="ADS26" s="177">
        <v>0</v>
      </c>
      <c r="ADT26" s="177">
        <v>0</v>
      </c>
      <c r="ADU26" s="177">
        <v>0</v>
      </c>
      <c r="ADV26" s="184">
        <v>0</v>
      </c>
      <c r="ADW26" s="177">
        <v>0</v>
      </c>
      <c r="ADX26" s="177">
        <v>0</v>
      </c>
      <c r="ADY26" s="177">
        <v>0</v>
      </c>
      <c r="ADZ26" s="177">
        <v>0</v>
      </c>
      <c r="AEA26" s="184">
        <v>0</v>
      </c>
      <c r="AEB26" s="184">
        <v>0</v>
      </c>
      <c r="AEC26" s="184">
        <v>0</v>
      </c>
      <c r="AED26" s="184">
        <v>0</v>
      </c>
      <c r="AEE26" s="184">
        <v>0</v>
      </c>
      <c r="AEF26" s="177">
        <v>0</v>
      </c>
      <c r="AEG26" s="177">
        <v>0</v>
      </c>
      <c r="AEH26" s="177">
        <v>0</v>
      </c>
      <c r="AEI26" s="178">
        <v>0</v>
      </c>
      <c r="AEK26" s="176">
        <v>0</v>
      </c>
      <c r="AEL26" s="177">
        <v>0</v>
      </c>
      <c r="AEM26" s="177">
        <v>0</v>
      </c>
      <c r="AEN26" s="177">
        <v>0</v>
      </c>
      <c r="AEO26" s="177">
        <v>0</v>
      </c>
      <c r="AEP26" s="177">
        <v>0</v>
      </c>
      <c r="AEQ26" s="177">
        <v>0</v>
      </c>
      <c r="AER26" s="184">
        <v>0</v>
      </c>
      <c r="AES26" s="184">
        <v>0</v>
      </c>
      <c r="AET26" s="184">
        <v>0</v>
      </c>
      <c r="AEU26" s="184">
        <v>0</v>
      </c>
      <c r="AEV26" s="184">
        <v>0</v>
      </c>
      <c r="AEW26" s="184">
        <v>0</v>
      </c>
      <c r="AEX26" s="184">
        <v>0</v>
      </c>
      <c r="AEY26" s="184">
        <v>0</v>
      </c>
      <c r="AEZ26" s="184">
        <v>0</v>
      </c>
      <c r="AFA26" s="184">
        <v>0</v>
      </c>
      <c r="AFB26" s="184">
        <v>0</v>
      </c>
      <c r="AFC26" s="184">
        <v>0</v>
      </c>
      <c r="AFD26" s="177">
        <v>0</v>
      </c>
      <c r="AFE26" s="178">
        <v>0</v>
      </c>
      <c r="AFG26" s="176">
        <v>0</v>
      </c>
      <c r="AFH26" s="177">
        <v>0</v>
      </c>
      <c r="AFI26" s="177">
        <v>0</v>
      </c>
      <c r="AFJ26" s="177">
        <v>0</v>
      </c>
      <c r="AFK26" s="177">
        <v>0</v>
      </c>
      <c r="AFL26" s="177">
        <v>0</v>
      </c>
      <c r="AFM26" s="177">
        <v>0</v>
      </c>
      <c r="AFN26" s="177">
        <v>0</v>
      </c>
      <c r="AFO26" s="177">
        <v>0</v>
      </c>
      <c r="AFP26" s="177">
        <v>0</v>
      </c>
      <c r="AFQ26" s="177">
        <v>0</v>
      </c>
      <c r="AFR26" s="177">
        <v>0</v>
      </c>
      <c r="AFS26" s="184">
        <v>0</v>
      </c>
      <c r="AFT26" s="184">
        <v>0</v>
      </c>
      <c r="AFU26" s="184">
        <v>0</v>
      </c>
      <c r="AFV26" s="184">
        <v>0</v>
      </c>
      <c r="AFW26" s="184">
        <v>0</v>
      </c>
      <c r="AFX26" s="177">
        <v>0</v>
      </c>
      <c r="AFY26" s="177">
        <v>0</v>
      </c>
      <c r="AFZ26" s="177">
        <v>0</v>
      </c>
      <c r="AGA26" s="191">
        <v>0</v>
      </c>
      <c r="AGC26" s="176">
        <v>0</v>
      </c>
      <c r="AGD26" s="177">
        <v>0</v>
      </c>
      <c r="AGE26" s="177">
        <v>0</v>
      </c>
      <c r="AGF26" s="177">
        <v>0</v>
      </c>
      <c r="AGG26" s="177">
        <v>0</v>
      </c>
      <c r="AGH26" s="177">
        <v>0</v>
      </c>
      <c r="AGI26" s="177">
        <v>0</v>
      </c>
      <c r="AGJ26" s="177">
        <v>0</v>
      </c>
      <c r="AGK26" s="177">
        <v>0</v>
      </c>
      <c r="AGL26" s="177">
        <v>0</v>
      </c>
      <c r="AGM26" s="177">
        <v>0</v>
      </c>
      <c r="AGN26" s="177">
        <v>0</v>
      </c>
      <c r="AGO26" s="184">
        <v>0</v>
      </c>
      <c r="AGP26" s="184">
        <v>0</v>
      </c>
      <c r="AGQ26" s="184">
        <v>0</v>
      </c>
      <c r="AGR26" s="184">
        <v>0</v>
      </c>
      <c r="AGS26" s="184">
        <v>0</v>
      </c>
      <c r="AGT26" s="177">
        <v>0</v>
      </c>
      <c r="AGU26" s="177">
        <v>0</v>
      </c>
      <c r="AGV26" s="177">
        <v>0</v>
      </c>
      <c r="AGW26" s="191">
        <v>0</v>
      </c>
      <c r="AGY26" s="176">
        <v>0</v>
      </c>
      <c r="AGZ26" s="177">
        <v>0</v>
      </c>
      <c r="AHA26" s="177">
        <v>0</v>
      </c>
      <c r="AHB26" s="177">
        <v>0</v>
      </c>
      <c r="AHC26" s="177">
        <v>0</v>
      </c>
      <c r="AHD26" s="177">
        <v>0</v>
      </c>
      <c r="AHE26" s="177">
        <v>0</v>
      </c>
      <c r="AHF26" s="177">
        <v>0</v>
      </c>
      <c r="AHG26" s="177">
        <v>0</v>
      </c>
      <c r="AHH26" s="177">
        <v>0</v>
      </c>
      <c r="AHI26" s="177">
        <v>0</v>
      </c>
      <c r="AHJ26" s="177">
        <v>0</v>
      </c>
      <c r="AHK26" s="184">
        <v>0</v>
      </c>
      <c r="AHL26" s="184">
        <v>0</v>
      </c>
      <c r="AHM26" s="184">
        <v>0</v>
      </c>
      <c r="AHN26" s="184">
        <v>0</v>
      </c>
      <c r="AHO26" s="184">
        <v>0</v>
      </c>
      <c r="AHP26" s="177">
        <v>0</v>
      </c>
      <c r="AHQ26" s="177">
        <v>0</v>
      </c>
      <c r="AHR26" s="177">
        <v>0</v>
      </c>
      <c r="AHS26" s="191">
        <v>0</v>
      </c>
      <c r="AHU26" s="176">
        <v>0</v>
      </c>
      <c r="AHV26" s="177">
        <v>0</v>
      </c>
      <c r="AHW26" s="177">
        <v>0</v>
      </c>
      <c r="AHX26" s="177">
        <v>0</v>
      </c>
      <c r="AHY26" s="177">
        <v>0</v>
      </c>
      <c r="AHZ26" s="177">
        <v>0</v>
      </c>
      <c r="AIA26" s="177">
        <v>0</v>
      </c>
      <c r="AIB26" s="177">
        <v>0</v>
      </c>
      <c r="AIC26" s="177">
        <v>0</v>
      </c>
      <c r="AID26" s="177">
        <v>0</v>
      </c>
      <c r="AIE26" s="177">
        <v>0</v>
      </c>
      <c r="AIF26" s="177">
        <v>0</v>
      </c>
      <c r="AIG26" s="184">
        <v>0</v>
      </c>
      <c r="AIH26" s="184">
        <v>0</v>
      </c>
      <c r="AII26" s="184">
        <v>0</v>
      </c>
      <c r="AIJ26" s="184">
        <v>0</v>
      </c>
      <c r="AIK26" s="184">
        <v>0</v>
      </c>
      <c r="AIL26" s="177">
        <v>0</v>
      </c>
      <c r="AIM26" s="177">
        <v>0</v>
      </c>
      <c r="AIN26" s="177">
        <v>0</v>
      </c>
      <c r="AIO26" s="191">
        <v>0</v>
      </c>
      <c r="AIQ26" s="176">
        <v>0</v>
      </c>
      <c r="AIR26" s="177">
        <v>0</v>
      </c>
      <c r="AIS26" s="177">
        <v>0</v>
      </c>
      <c r="AIT26" s="177">
        <v>0</v>
      </c>
      <c r="AIU26" s="177">
        <v>0</v>
      </c>
      <c r="AIV26" s="177">
        <v>0</v>
      </c>
      <c r="AIW26" s="177">
        <v>0</v>
      </c>
      <c r="AIX26" s="177">
        <v>0</v>
      </c>
      <c r="AIY26" s="177">
        <v>0</v>
      </c>
      <c r="AIZ26" s="177">
        <v>0</v>
      </c>
      <c r="AJA26" s="177">
        <v>0</v>
      </c>
      <c r="AJB26" s="177">
        <v>0</v>
      </c>
      <c r="AJC26" s="184">
        <v>0</v>
      </c>
      <c r="AJD26" s="184">
        <v>0</v>
      </c>
      <c r="AJE26" s="184">
        <v>0</v>
      </c>
      <c r="AJF26" s="184">
        <v>0</v>
      </c>
      <c r="AJG26" s="184">
        <v>0</v>
      </c>
      <c r="AJH26" s="177">
        <v>0</v>
      </c>
      <c r="AJI26" s="177">
        <v>0</v>
      </c>
      <c r="AJJ26" s="177">
        <v>0</v>
      </c>
      <c r="AJK26" s="191">
        <v>0</v>
      </c>
      <c r="AJM26" s="176">
        <v>0</v>
      </c>
      <c r="AJN26" s="177">
        <v>0</v>
      </c>
      <c r="AJO26" s="177">
        <v>0</v>
      </c>
      <c r="AJP26" s="177">
        <v>0</v>
      </c>
      <c r="AJQ26" s="177">
        <v>0</v>
      </c>
      <c r="AJR26" s="177">
        <v>0</v>
      </c>
      <c r="AJS26" s="177">
        <v>0</v>
      </c>
      <c r="AJT26" s="177">
        <v>0</v>
      </c>
      <c r="AJU26" s="177">
        <v>0</v>
      </c>
      <c r="AJV26" s="177">
        <v>0</v>
      </c>
      <c r="AJW26" s="177">
        <v>0</v>
      </c>
      <c r="AJX26" s="177">
        <v>0</v>
      </c>
      <c r="AJY26" s="184">
        <v>0</v>
      </c>
      <c r="AJZ26" s="184">
        <v>0</v>
      </c>
      <c r="AKA26" s="184">
        <v>0</v>
      </c>
      <c r="AKB26" s="184">
        <v>0</v>
      </c>
      <c r="AKC26" s="184">
        <v>0</v>
      </c>
      <c r="AKD26" s="177">
        <v>0</v>
      </c>
      <c r="AKE26" s="177">
        <v>0</v>
      </c>
      <c r="AKF26" s="177">
        <v>0</v>
      </c>
      <c r="AKG26" s="191">
        <v>0</v>
      </c>
      <c r="AKI26" s="176">
        <v>0</v>
      </c>
      <c r="AKJ26" s="177">
        <v>0</v>
      </c>
      <c r="AKK26" s="177">
        <v>0</v>
      </c>
      <c r="AKL26" s="177">
        <v>0</v>
      </c>
      <c r="AKM26" s="177">
        <v>0</v>
      </c>
      <c r="AKN26" s="177">
        <v>0</v>
      </c>
      <c r="AKO26" s="177">
        <v>0</v>
      </c>
      <c r="AKP26" s="177">
        <v>0</v>
      </c>
      <c r="AKQ26" s="177">
        <v>0</v>
      </c>
      <c r="AKR26" s="177">
        <v>0</v>
      </c>
      <c r="AKS26" s="177">
        <v>0</v>
      </c>
      <c r="AKT26" s="177">
        <v>0</v>
      </c>
      <c r="AKU26" s="177">
        <v>0</v>
      </c>
      <c r="AKV26" s="177">
        <v>0</v>
      </c>
      <c r="AKW26" s="177">
        <v>0</v>
      </c>
      <c r="AKX26" s="177">
        <v>0</v>
      </c>
      <c r="AKY26" s="184">
        <v>0</v>
      </c>
      <c r="AKZ26" s="177">
        <v>0</v>
      </c>
      <c r="ALA26" s="177">
        <v>0</v>
      </c>
      <c r="ALB26" s="177">
        <v>0</v>
      </c>
      <c r="ALC26" s="191">
        <v>0</v>
      </c>
      <c r="ALE26" s="176">
        <v>0</v>
      </c>
      <c r="ALF26" s="177">
        <v>0</v>
      </c>
      <c r="ALG26" s="177">
        <v>0</v>
      </c>
      <c r="ALH26" s="177">
        <v>0</v>
      </c>
      <c r="ALI26" s="177">
        <v>0</v>
      </c>
      <c r="ALJ26" s="177">
        <v>0</v>
      </c>
      <c r="ALK26" s="177">
        <v>0</v>
      </c>
      <c r="ALL26" s="177">
        <v>0</v>
      </c>
      <c r="ALM26" s="177">
        <v>0</v>
      </c>
      <c r="ALN26" s="177">
        <v>0</v>
      </c>
      <c r="ALO26" s="177">
        <v>0</v>
      </c>
      <c r="ALP26" s="177">
        <v>0</v>
      </c>
      <c r="ALQ26" s="177">
        <v>0</v>
      </c>
      <c r="ALR26" s="177">
        <v>0</v>
      </c>
      <c r="ALS26" s="177">
        <v>0</v>
      </c>
      <c r="ALT26" s="177">
        <v>0</v>
      </c>
      <c r="ALU26" s="184">
        <v>0</v>
      </c>
      <c r="ALV26" s="177">
        <v>0</v>
      </c>
      <c r="ALW26" s="177">
        <v>0</v>
      </c>
      <c r="ALX26" s="177">
        <v>0</v>
      </c>
      <c r="ALY26" s="191">
        <v>0</v>
      </c>
      <c r="AMA26" s="176">
        <v>0</v>
      </c>
      <c r="AMB26" s="177">
        <v>0</v>
      </c>
      <c r="AMC26" s="177">
        <v>0</v>
      </c>
      <c r="AMD26" s="177">
        <v>0</v>
      </c>
      <c r="AME26" s="177">
        <v>0</v>
      </c>
      <c r="AMF26" s="177">
        <v>0</v>
      </c>
      <c r="AMG26" s="177">
        <v>0</v>
      </c>
      <c r="AMH26" s="177">
        <v>0</v>
      </c>
      <c r="AMI26" s="177">
        <v>0</v>
      </c>
      <c r="AMJ26" s="177">
        <v>0</v>
      </c>
      <c r="AMK26" s="177">
        <v>0</v>
      </c>
      <c r="AML26" s="177">
        <v>0</v>
      </c>
      <c r="AMM26" s="177">
        <v>0</v>
      </c>
      <c r="AMN26" s="177">
        <v>0</v>
      </c>
      <c r="AMO26" s="177">
        <v>0</v>
      </c>
      <c r="AMP26" s="177">
        <v>0</v>
      </c>
      <c r="AMQ26" s="177">
        <v>0</v>
      </c>
      <c r="AMR26" s="177">
        <v>0</v>
      </c>
      <c r="AMS26" s="177">
        <v>0</v>
      </c>
      <c r="AMT26" s="177">
        <v>0</v>
      </c>
      <c r="AMU26" s="191">
        <v>0</v>
      </c>
      <c r="AMW26" s="176">
        <v>0</v>
      </c>
      <c r="AMX26" s="177">
        <v>0</v>
      </c>
      <c r="AMY26" s="177">
        <v>0</v>
      </c>
      <c r="AMZ26" s="177">
        <v>0</v>
      </c>
      <c r="ANA26" s="177">
        <v>0</v>
      </c>
      <c r="ANB26" s="177">
        <v>0</v>
      </c>
      <c r="ANC26" s="177">
        <v>0</v>
      </c>
      <c r="AND26" s="177">
        <v>0</v>
      </c>
      <c r="ANE26" s="177">
        <v>0</v>
      </c>
      <c r="ANF26" s="177">
        <v>0</v>
      </c>
      <c r="ANG26" s="177">
        <v>0</v>
      </c>
      <c r="ANH26" s="177">
        <v>0</v>
      </c>
      <c r="ANI26" s="177">
        <v>0</v>
      </c>
      <c r="ANJ26" s="177">
        <v>0</v>
      </c>
      <c r="ANK26" s="177">
        <v>0</v>
      </c>
      <c r="ANL26" s="177">
        <v>0</v>
      </c>
      <c r="ANM26" s="184">
        <v>0</v>
      </c>
      <c r="ANN26" s="177">
        <v>0</v>
      </c>
      <c r="ANO26" s="177">
        <v>0</v>
      </c>
      <c r="ANP26" s="177">
        <v>0</v>
      </c>
      <c r="ANQ26" s="191">
        <v>0</v>
      </c>
      <c r="ANS26" s="176">
        <v>0</v>
      </c>
      <c r="ANT26" s="177">
        <v>0</v>
      </c>
      <c r="ANU26" s="177">
        <v>0</v>
      </c>
      <c r="ANV26" s="177">
        <v>0</v>
      </c>
      <c r="ANW26" s="177">
        <v>0</v>
      </c>
      <c r="ANX26" s="177">
        <v>0</v>
      </c>
      <c r="ANY26" s="177">
        <v>0</v>
      </c>
      <c r="ANZ26" s="177">
        <v>0</v>
      </c>
      <c r="AOA26" s="177">
        <v>0</v>
      </c>
      <c r="AOB26" s="177">
        <v>0</v>
      </c>
      <c r="AOC26" s="177">
        <v>0</v>
      </c>
      <c r="AOD26" s="177">
        <v>0</v>
      </c>
      <c r="AOE26" s="184">
        <v>0</v>
      </c>
      <c r="AOF26" s="184">
        <v>0</v>
      </c>
      <c r="AOG26" s="184">
        <v>0</v>
      </c>
      <c r="AOH26" s="184">
        <v>0</v>
      </c>
      <c r="AOI26" s="184">
        <v>0</v>
      </c>
      <c r="AOJ26" s="177">
        <v>0</v>
      </c>
      <c r="AOK26" s="177">
        <v>0</v>
      </c>
      <c r="AOL26" s="177">
        <v>0</v>
      </c>
      <c r="AOM26" s="191">
        <v>0</v>
      </c>
      <c r="AOO26" s="176">
        <v>0</v>
      </c>
      <c r="AOP26" s="177">
        <v>0</v>
      </c>
      <c r="AOQ26" s="177">
        <v>0</v>
      </c>
      <c r="AOR26" s="177">
        <v>0</v>
      </c>
      <c r="AOS26" s="177">
        <v>0</v>
      </c>
      <c r="AOT26" s="177">
        <v>0</v>
      </c>
      <c r="AOU26" s="177">
        <v>0</v>
      </c>
      <c r="AOV26" s="177">
        <v>0</v>
      </c>
      <c r="AOW26" s="177">
        <v>0</v>
      </c>
      <c r="AOX26" s="177">
        <v>0</v>
      </c>
      <c r="AOY26" s="177">
        <v>0</v>
      </c>
      <c r="AOZ26" s="177">
        <v>0</v>
      </c>
      <c r="APA26" s="184">
        <v>0</v>
      </c>
      <c r="APB26" s="184">
        <v>0</v>
      </c>
      <c r="APC26" s="184">
        <v>0</v>
      </c>
      <c r="APD26" s="184">
        <v>0</v>
      </c>
      <c r="APE26" s="184">
        <v>0</v>
      </c>
      <c r="APF26" s="177">
        <v>0</v>
      </c>
      <c r="APG26" s="177">
        <v>0</v>
      </c>
      <c r="APH26" s="177">
        <v>0</v>
      </c>
      <c r="API26" s="191">
        <v>0</v>
      </c>
    </row>
    <row r="27" spans="1:1101" s="139" customFormat="1">
      <c r="A27" s="174"/>
      <c r="B27" s="180"/>
      <c r="C27" s="181"/>
      <c r="D27" s="179"/>
      <c r="E27" s="179"/>
      <c r="F27" s="179"/>
      <c r="G27" s="179"/>
      <c r="H27" s="179"/>
      <c r="I27" s="179"/>
      <c r="J27" s="179"/>
      <c r="K27" s="179"/>
      <c r="L27" s="179"/>
      <c r="M27" s="179"/>
      <c r="N27" s="179"/>
      <c r="O27" s="179"/>
      <c r="P27" s="179"/>
      <c r="Q27" s="179"/>
      <c r="R27" s="179"/>
      <c r="S27" s="179"/>
      <c r="T27" s="179"/>
      <c r="U27" s="179"/>
      <c r="V27" s="179"/>
      <c r="W27" s="182"/>
      <c r="X27" s="34"/>
      <c r="Y27" s="181"/>
      <c r="Z27" s="179"/>
      <c r="AA27" s="179"/>
      <c r="AB27" s="179"/>
      <c r="AC27" s="179"/>
      <c r="AD27" s="179"/>
      <c r="AE27" s="179"/>
      <c r="AF27" s="179"/>
      <c r="AG27" s="179"/>
      <c r="AH27" s="179"/>
      <c r="AI27" s="179"/>
      <c r="AJ27" s="179"/>
      <c r="AK27" s="179"/>
      <c r="AL27" s="179"/>
      <c r="AM27" s="179"/>
      <c r="AN27" s="179"/>
      <c r="AO27" s="179"/>
      <c r="AP27" s="179"/>
      <c r="AQ27" s="179"/>
      <c r="AR27" s="179"/>
      <c r="AS27" s="182"/>
      <c r="AT27" s="34"/>
      <c r="AU27" s="181"/>
      <c r="AV27" s="179"/>
      <c r="AW27" s="179"/>
      <c r="AX27" s="179"/>
      <c r="AY27" s="179"/>
      <c r="AZ27" s="179"/>
      <c r="BA27" s="179"/>
      <c r="BB27" s="179"/>
      <c r="BC27" s="179"/>
      <c r="BD27" s="179"/>
      <c r="BE27" s="179"/>
      <c r="BF27" s="179"/>
      <c r="BG27" s="179"/>
      <c r="BH27" s="179"/>
      <c r="BI27" s="179"/>
      <c r="BJ27" s="179"/>
      <c r="BK27" s="179"/>
      <c r="BL27" s="179"/>
      <c r="BM27" s="179"/>
      <c r="BN27" s="179"/>
      <c r="BO27" s="182"/>
      <c r="BP27" s="34"/>
      <c r="BQ27" s="181"/>
      <c r="BR27" s="179"/>
      <c r="BS27" s="179"/>
      <c r="BT27" s="179"/>
      <c r="BU27" s="179"/>
      <c r="BV27" s="179"/>
      <c r="BW27" s="179"/>
      <c r="BX27" s="179"/>
      <c r="BY27" s="179"/>
      <c r="BZ27" s="179"/>
      <c r="CA27" s="179"/>
      <c r="CB27" s="179"/>
      <c r="CC27" s="179"/>
      <c r="CD27" s="179"/>
      <c r="CE27" s="179"/>
      <c r="CF27" s="179"/>
      <c r="CG27" s="179"/>
      <c r="CH27" s="179"/>
      <c r="CI27" s="179"/>
      <c r="CJ27" s="179"/>
      <c r="CK27" s="182"/>
      <c r="CL27" s="34"/>
      <c r="CM27" s="181"/>
      <c r="CN27" s="179"/>
      <c r="CO27" s="179"/>
      <c r="CP27" s="179"/>
      <c r="CQ27" s="179"/>
      <c r="CR27" s="179"/>
      <c r="CS27" s="179"/>
      <c r="CT27" s="179"/>
      <c r="CU27" s="179"/>
      <c r="CV27" s="179"/>
      <c r="CW27" s="179"/>
      <c r="CX27" s="179"/>
      <c r="CY27" s="179"/>
      <c r="CZ27" s="179"/>
      <c r="DA27" s="179"/>
      <c r="DB27" s="179"/>
      <c r="DC27" s="179"/>
      <c r="DD27" s="179"/>
      <c r="DE27" s="179"/>
      <c r="DF27" s="179"/>
      <c r="DG27" s="182"/>
      <c r="DH27" s="34"/>
      <c r="DI27" s="181"/>
      <c r="DJ27" s="179"/>
      <c r="DK27" s="179"/>
      <c r="DL27" s="179"/>
      <c r="DM27" s="179"/>
      <c r="DN27" s="179"/>
      <c r="DO27" s="179"/>
      <c r="DP27" s="179"/>
      <c r="DQ27" s="179"/>
      <c r="DR27" s="179"/>
      <c r="DS27" s="179"/>
      <c r="DT27" s="179"/>
      <c r="DU27" s="179"/>
      <c r="DV27" s="179"/>
      <c r="DW27" s="179"/>
      <c r="DX27" s="179"/>
      <c r="DY27" s="179"/>
      <c r="DZ27" s="179"/>
      <c r="EA27" s="179"/>
      <c r="EB27" s="179"/>
      <c r="EC27" s="182"/>
      <c r="EE27" s="181"/>
      <c r="EF27" s="179"/>
      <c r="EG27" s="179"/>
      <c r="EH27" s="179"/>
      <c r="EI27" s="179"/>
      <c r="EJ27" s="179"/>
      <c r="EK27" s="179"/>
      <c r="EL27" s="179"/>
      <c r="EM27" s="179"/>
      <c r="EN27" s="179"/>
      <c r="EO27" s="179"/>
      <c r="EP27" s="179"/>
      <c r="EQ27" s="179"/>
      <c r="ER27" s="179"/>
      <c r="ES27" s="179"/>
      <c r="ET27" s="179"/>
      <c r="EU27" s="179"/>
      <c r="EV27" s="179"/>
      <c r="EW27" s="179"/>
      <c r="EX27" s="179"/>
      <c r="EY27" s="182"/>
      <c r="EZ27" s="34"/>
      <c r="FA27" s="181"/>
      <c r="FB27" s="179"/>
      <c r="FC27" s="179"/>
      <c r="FD27" s="179"/>
      <c r="FE27" s="179"/>
      <c r="FF27" s="179"/>
      <c r="FG27" s="179"/>
      <c r="FH27" s="179"/>
      <c r="FI27" s="179"/>
      <c r="FJ27" s="179"/>
      <c r="FK27" s="179"/>
      <c r="FL27" s="179"/>
      <c r="FM27" s="179"/>
      <c r="FN27" s="179"/>
      <c r="FO27" s="179"/>
      <c r="FP27" s="179"/>
      <c r="FQ27" s="179"/>
      <c r="FR27" s="179"/>
      <c r="FS27" s="179"/>
      <c r="FT27" s="179"/>
      <c r="FU27" s="182"/>
      <c r="FV27" s="179"/>
      <c r="FW27" s="181"/>
      <c r="FX27" s="179"/>
      <c r="FY27" s="179"/>
      <c r="FZ27" s="179"/>
      <c r="GA27" s="179"/>
      <c r="GB27" s="179"/>
      <c r="GC27" s="179"/>
      <c r="GD27" s="179"/>
      <c r="GE27" s="179"/>
      <c r="GF27" s="179"/>
      <c r="GG27" s="179"/>
      <c r="GH27" s="179"/>
      <c r="GI27" s="179"/>
      <c r="GJ27" s="179"/>
      <c r="GK27" s="179"/>
      <c r="GL27" s="179"/>
      <c r="GM27" s="179"/>
      <c r="GN27" s="179"/>
      <c r="GO27" s="179"/>
      <c r="GP27" s="179"/>
      <c r="GQ27" s="182"/>
      <c r="GR27" s="34"/>
      <c r="GS27" s="181"/>
      <c r="GT27" s="179"/>
      <c r="GU27" s="179"/>
      <c r="GV27" s="179"/>
      <c r="GW27" s="179"/>
      <c r="GX27" s="179"/>
      <c r="GY27" s="179"/>
      <c r="GZ27" s="179"/>
      <c r="HA27" s="179"/>
      <c r="HB27" s="179"/>
      <c r="HC27" s="179"/>
      <c r="HD27" s="179"/>
      <c r="HE27" s="179"/>
      <c r="HF27" s="179"/>
      <c r="HG27" s="179"/>
      <c r="HH27" s="179"/>
      <c r="HI27" s="179"/>
      <c r="HJ27" s="179"/>
      <c r="HK27" s="179"/>
      <c r="HL27" s="179"/>
      <c r="HM27" s="182"/>
      <c r="HN27" s="34"/>
      <c r="HO27" s="181"/>
      <c r="HP27" s="179"/>
      <c r="HQ27" s="179"/>
      <c r="HR27" s="179"/>
      <c r="HS27" s="179"/>
      <c r="HT27" s="179"/>
      <c r="HU27" s="179"/>
      <c r="HV27" s="179"/>
      <c r="HW27" s="179"/>
      <c r="HX27" s="179"/>
      <c r="HY27" s="179"/>
      <c r="HZ27" s="179"/>
      <c r="IA27" s="179"/>
      <c r="IB27" s="179"/>
      <c r="IC27" s="179"/>
      <c r="ID27" s="179"/>
      <c r="IE27" s="179"/>
      <c r="IF27" s="179"/>
      <c r="IG27" s="179"/>
      <c r="IH27" s="179"/>
      <c r="II27" s="182"/>
      <c r="IJ27" s="34"/>
      <c r="IK27" s="181"/>
      <c r="IL27" s="179"/>
      <c r="IM27" s="179"/>
      <c r="IN27" s="179"/>
      <c r="IO27" s="179"/>
      <c r="IP27" s="179"/>
      <c r="IQ27" s="179"/>
      <c r="IR27" s="179"/>
      <c r="IS27" s="179"/>
      <c r="IT27" s="179"/>
      <c r="IU27" s="179"/>
      <c r="IV27" s="179"/>
      <c r="IW27" s="179"/>
      <c r="IX27" s="179"/>
      <c r="IY27" s="179"/>
      <c r="IZ27" s="179"/>
      <c r="JA27" s="179"/>
      <c r="JB27" s="179"/>
      <c r="JC27" s="179"/>
      <c r="JD27" s="179"/>
      <c r="JE27" s="182"/>
      <c r="JG27" s="181"/>
      <c r="JH27" s="179"/>
      <c r="JI27" s="179"/>
      <c r="JJ27" s="179"/>
      <c r="JK27" s="179"/>
      <c r="JL27" s="179"/>
      <c r="JM27" s="179"/>
      <c r="JN27" s="179"/>
      <c r="JO27" s="179"/>
      <c r="JP27" s="179"/>
      <c r="JQ27" s="179"/>
      <c r="JR27" s="179"/>
      <c r="JS27" s="179"/>
      <c r="JT27" s="179"/>
      <c r="JU27" s="179"/>
      <c r="JV27" s="179"/>
      <c r="JW27" s="179"/>
      <c r="JX27" s="179"/>
      <c r="JY27" s="179"/>
      <c r="JZ27" s="179"/>
      <c r="KA27" s="182"/>
      <c r="KB27" s="34"/>
      <c r="KC27" s="181"/>
      <c r="KD27" s="179"/>
      <c r="KE27" s="179"/>
      <c r="KF27" s="179"/>
      <c r="KG27" s="179"/>
      <c r="KH27" s="179"/>
      <c r="KI27" s="179"/>
      <c r="KJ27" s="179"/>
      <c r="KK27" s="179"/>
      <c r="KL27" s="179"/>
      <c r="KM27" s="179"/>
      <c r="KN27" s="179"/>
      <c r="KO27" s="179"/>
      <c r="KP27" s="179"/>
      <c r="KQ27" s="179"/>
      <c r="KR27" s="179"/>
      <c r="KS27" s="179"/>
      <c r="KT27" s="179"/>
      <c r="KU27" s="179"/>
      <c r="KV27" s="179"/>
      <c r="KW27" s="182"/>
      <c r="KX27" s="34"/>
      <c r="KY27" s="181"/>
      <c r="KZ27" s="179"/>
      <c r="LA27" s="179"/>
      <c r="LB27" s="179"/>
      <c r="LC27" s="179"/>
      <c r="LD27" s="179"/>
      <c r="LE27" s="179"/>
      <c r="LF27" s="179"/>
      <c r="LG27" s="179"/>
      <c r="LH27" s="179"/>
      <c r="LI27" s="179"/>
      <c r="LJ27" s="179"/>
      <c r="LK27" s="179"/>
      <c r="LL27" s="179"/>
      <c r="LM27" s="179"/>
      <c r="LN27" s="179"/>
      <c r="LO27" s="179"/>
      <c r="LP27" s="179"/>
      <c r="LQ27" s="179"/>
      <c r="LR27" s="179"/>
      <c r="LS27" s="182"/>
      <c r="LT27" s="3"/>
      <c r="LU27" s="181"/>
      <c r="LV27" s="179"/>
      <c r="LW27" s="179"/>
      <c r="LX27" s="179"/>
      <c r="LY27" s="179"/>
      <c r="LZ27" s="179"/>
      <c r="MA27" s="179"/>
      <c r="MB27" s="179"/>
      <c r="MC27" s="179"/>
      <c r="MD27" s="179"/>
      <c r="ME27" s="179"/>
      <c r="MF27" s="179"/>
      <c r="MG27" s="179"/>
      <c r="MH27" s="179"/>
      <c r="MI27" s="179"/>
      <c r="MJ27" s="179"/>
      <c r="MK27" s="179"/>
      <c r="ML27" s="179"/>
      <c r="MM27" s="179"/>
      <c r="MN27" s="179"/>
      <c r="MO27" s="182"/>
      <c r="MP27" s="34"/>
      <c r="MQ27" s="181"/>
      <c r="MR27" s="179"/>
      <c r="MS27" s="179"/>
      <c r="MT27" s="179"/>
      <c r="MU27" s="179"/>
      <c r="MV27" s="179"/>
      <c r="MW27" s="179"/>
      <c r="MX27" s="179"/>
      <c r="MY27" s="179"/>
      <c r="MZ27" s="179"/>
      <c r="NA27" s="179"/>
      <c r="NB27" s="179"/>
      <c r="NC27" s="179"/>
      <c r="ND27" s="179"/>
      <c r="NE27" s="179"/>
      <c r="NF27" s="179"/>
      <c r="NG27" s="179"/>
      <c r="NH27" s="179"/>
      <c r="NI27" s="179"/>
      <c r="NJ27" s="179"/>
      <c r="NK27" s="182"/>
      <c r="NL27" s="3"/>
      <c r="NM27" s="181"/>
      <c r="NN27" s="179"/>
      <c r="NO27" s="179"/>
      <c r="NP27" s="179"/>
      <c r="NQ27" s="179"/>
      <c r="NR27" s="179"/>
      <c r="NS27" s="179"/>
      <c r="NT27" s="179"/>
      <c r="NU27" s="179"/>
      <c r="NV27" s="179"/>
      <c r="NW27" s="179"/>
      <c r="NX27" s="179"/>
      <c r="NY27" s="179"/>
      <c r="NZ27" s="179"/>
      <c r="OA27" s="179"/>
      <c r="OB27" s="179"/>
      <c r="OC27" s="179"/>
      <c r="OD27" s="179"/>
      <c r="OE27" s="179"/>
      <c r="OF27" s="179"/>
      <c r="OG27" s="182"/>
      <c r="OI27" s="181"/>
      <c r="OJ27" s="179"/>
      <c r="OK27" s="179"/>
      <c r="OL27" s="179"/>
      <c r="OM27" s="179"/>
      <c r="ON27" s="179"/>
      <c r="OO27" s="179"/>
      <c r="OP27" s="179"/>
      <c r="OQ27" s="179"/>
      <c r="OR27" s="179"/>
      <c r="OS27" s="179"/>
      <c r="OT27" s="179"/>
      <c r="OU27" s="179"/>
      <c r="OV27" s="179"/>
      <c r="OW27" s="179"/>
      <c r="OX27" s="179"/>
      <c r="OY27" s="179"/>
      <c r="OZ27" s="179"/>
      <c r="PA27" s="179"/>
      <c r="PB27" s="179"/>
      <c r="PC27" s="182"/>
      <c r="PD27" s="34"/>
      <c r="PE27" s="181"/>
      <c r="PF27" s="179"/>
      <c r="PG27" s="179"/>
      <c r="PH27" s="179"/>
      <c r="PI27" s="179"/>
      <c r="PJ27" s="179"/>
      <c r="PK27" s="179"/>
      <c r="PL27" s="179"/>
      <c r="PM27" s="179"/>
      <c r="PN27" s="179"/>
      <c r="PO27" s="179"/>
      <c r="PP27" s="179"/>
      <c r="PQ27" s="179"/>
      <c r="PR27" s="179"/>
      <c r="PS27" s="179"/>
      <c r="PT27" s="179"/>
      <c r="PU27" s="179"/>
      <c r="PV27" s="179"/>
      <c r="PW27" s="179"/>
      <c r="PX27" s="179"/>
      <c r="PY27" s="182"/>
      <c r="PZ27" s="34"/>
      <c r="QA27" s="181"/>
      <c r="QB27" s="179"/>
      <c r="QC27" s="179"/>
      <c r="QD27" s="179"/>
      <c r="QE27" s="179"/>
      <c r="QF27" s="179"/>
      <c r="QG27" s="179"/>
      <c r="QH27" s="179"/>
      <c r="QI27" s="179"/>
      <c r="QJ27" s="179"/>
      <c r="QK27" s="179"/>
      <c r="QL27" s="179"/>
      <c r="QM27" s="179"/>
      <c r="QN27" s="179"/>
      <c r="QO27" s="179"/>
      <c r="QP27" s="179"/>
      <c r="QQ27" s="179"/>
      <c r="QR27" s="179"/>
      <c r="QS27" s="179"/>
      <c r="QT27" s="179"/>
      <c r="QU27" s="182"/>
      <c r="QV27" s="34"/>
      <c r="QW27" s="181"/>
      <c r="QX27" s="179"/>
      <c r="QY27" s="179"/>
      <c r="QZ27" s="179"/>
      <c r="RA27" s="179"/>
      <c r="RB27" s="179"/>
      <c r="RC27" s="179"/>
      <c r="RD27" s="179"/>
      <c r="RE27" s="179"/>
      <c r="RF27" s="179"/>
      <c r="RG27" s="179"/>
      <c r="RH27" s="179"/>
      <c r="RI27" s="179"/>
      <c r="RJ27" s="179"/>
      <c r="RK27" s="179"/>
      <c r="RL27" s="179"/>
      <c r="RM27" s="179"/>
      <c r="RN27" s="179"/>
      <c r="RO27" s="179"/>
      <c r="RP27" s="179"/>
      <c r="RQ27" s="182"/>
      <c r="RS27" s="181"/>
      <c r="RT27" s="179"/>
      <c r="RU27" s="179"/>
      <c r="RV27" s="179"/>
      <c r="RW27" s="179"/>
      <c r="RX27" s="179"/>
      <c r="RY27" s="179"/>
      <c r="RZ27" s="179"/>
      <c r="SA27" s="179"/>
      <c r="SB27" s="179"/>
      <c r="SC27" s="179"/>
      <c r="SD27" s="179"/>
      <c r="SE27" s="179"/>
      <c r="SF27" s="179"/>
      <c r="SG27" s="179"/>
      <c r="SH27" s="179"/>
      <c r="SI27" s="179"/>
      <c r="SJ27" s="179"/>
      <c r="SK27" s="179"/>
      <c r="SL27" s="179"/>
      <c r="SM27" s="182"/>
      <c r="SO27" s="181"/>
      <c r="SP27" s="179"/>
      <c r="SQ27" s="179"/>
      <c r="SR27" s="179"/>
      <c r="SS27" s="179"/>
      <c r="ST27" s="179"/>
      <c r="SU27" s="179"/>
      <c r="SV27" s="179"/>
      <c r="SW27" s="179"/>
      <c r="SX27" s="179"/>
      <c r="SY27" s="179"/>
      <c r="SZ27" s="179"/>
      <c r="TA27" s="179"/>
      <c r="TB27" s="179"/>
      <c r="TC27" s="179"/>
      <c r="TD27" s="179"/>
      <c r="TE27" s="179"/>
      <c r="TF27" s="179"/>
      <c r="TG27" s="179"/>
      <c r="TH27" s="179"/>
      <c r="TI27" s="182"/>
      <c r="TJ27" s="34"/>
      <c r="TK27" s="181"/>
      <c r="TL27" s="179"/>
      <c r="TM27" s="179"/>
      <c r="TN27" s="179"/>
      <c r="TO27" s="179"/>
      <c r="TP27" s="179"/>
      <c r="TQ27" s="179"/>
      <c r="TR27" s="179"/>
      <c r="TS27" s="179"/>
      <c r="TT27" s="179"/>
      <c r="TU27" s="179"/>
      <c r="TV27" s="179"/>
      <c r="TW27" s="179"/>
      <c r="TX27" s="179"/>
      <c r="TY27" s="179"/>
      <c r="TZ27" s="179"/>
      <c r="UA27" s="179"/>
      <c r="UB27" s="179"/>
      <c r="UC27" s="179"/>
      <c r="UD27" s="179"/>
      <c r="UE27" s="182"/>
      <c r="UG27" s="181"/>
      <c r="UH27" s="179"/>
      <c r="UI27" s="179"/>
      <c r="UJ27" s="179"/>
      <c r="UK27" s="179"/>
      <c r="UL27" s="179"/>
      <c r="UM27" s="179"/>
      <c r="UN27" s="179"/>
      <c r="UO27" s="179"/>
      <c r="UP27" s="179"/>
      <c r="UQ27" s="179"/>
      <c r="UR27" s="179"/>
      <c r="US27" s="179"/>
      <c r="UT27" s="179"/>
      <c r="UU27" s="179"/>
      <c r="UV27" s="179"/>
      <c r="UW27" s="179"/>
      <c r="UX27" s="179"/>
      <c r="UY27" s="179"/>
      <c r="UZ27" s="179"/>
      <c r="VA27" s="182"/>
      <c r="VB27" s="34"/>
      <c r="VC27" s="181"/>
      <c r="VD27" s="179"/>
      <c r="VE27" s="179"/>
      <c r="VF27" s="179"/>
      <c r="VG27" s="179"/>
      <c r="VH27" s="179"/>
      <c r="VI27" s="179"/>
      <c r="VJ27" s="179"/>
      <c r="VK27" s="179"/>
      <c r="VL27" s="179"/>
      <c r="VM27" s="179"/>
      <c r="VN27" s="179"/>
      <c r="VO27" s="179"/>
      <c r="VP27" s="179"/>
      <c r="VQ27" s="179"/>
      <c r="VR27" s="179"/>
      <c r="VS27" s="179"/>
      <c r="VT27" s="179"/>
      <c r="VU27" s="179"/>
      <c r="VV27" s="179"/>
      <c r="VW27" s="182"/>
      <c r="VY27" s="181"/>
      <c r="VZ27" s="179"/>
      <c r="WA27" s="179"/>
      <c r="WB27" s="179"/>
      <c r="WC27" s="179"/>
      <c r="WD27" s="179"/>
      <c r="WE27" s="179"/>
      <c r="WF27" s="179"/>
      <c r="WG27" s="179"/>
      <c r="WH27" s="179"/>
      <c r="WI27" s="179"/>
      <c r="WJ27" s="179"/>
      <c r="WK27" s="179"/>
      <c r="WL27" s="179"/>
      <c r="WM27" s="179"/>
      <c r="WN27" s="179"/>
      <c r="WO27" s="179"/>
      <c r="WP27" s="179"/>
      <c r="WQ27" s="179"/>
      <c r="WR27" s="179"/>
      <c r="WS27" s="182"/>
      <c r="WT27" s="34"/>
      <c r="WU27" s="181"/>
      <c r="WV27" s="179"/>
      <c r="WW27" s="179"/>
      <c r="WX27" s="179"/>
      <c r="WY27" s="179"/>
      <c r="WZ27" s="179"/>
      <c r="XA27" s="179"/>
      <c r="XB27" s="179"/>
      <c r="XC27" s="179"/>
      <c r="XD27" s="179"/>
      <c r="XE27" s="179"/>
      <c r="XF27" s="179"/>
      <c r="XG27" s="179"/>
      <c r="XH27" s="179"/>
      <c r="XI27" s="179"/>
      <c r="XJ27" s="179"/>
      <c r="XK27" s="179"/>
      <c r="XL27" s="179"/>
      <c r="XM27" s="179"/>
      <c r="XN27" s="179"/>
      <c r="XO27" s="182"/>
      <c r="XP27" s="34"/>
      <c r="XQ27" s="181"/>
      <c r="XR27" s="179"/>
      <c r="XS27" s="179"/>
      <c r="XT27" s="179"/>
      <c r="XU27" s="179"/>
      <c r="XV27" s="179"/>
      <c r="XW27" s="179"/>
      <c r="XX27" s="179"/>
      <c r="XY27" s="179"/>
      <c r="XZ27" s="179"/>
      <c r="YA27" s="179"/>
      <c r="YB27" s="179"/>
      <c r="YC27" s="179"/>
      <c r="YD27" s="179"/>
      <c r="YE27" s="179"/>
      <c r="YF27" s="179"/>
      <c r="YG27" s="179"/>
      <c r="YH27" s="179"/>
      <c r="YI27" s="179"/>
      <c r="YJ27" s="179"/>
      <c r="YK27" s="182"/>
      <c r="YM27" s="181"/>
      <c r="YN27" s="179"/>
      <c r="YO27" s="179"/>
      <c r="YP27" s="179"/>
      <c r="YQ27" s="179"/>
      <c r="YR27" s="179"/>
      <c r="YS27" s="179"/>
      <c r="YT27" s="179"/>
      <c r="YU27" s="179"/>
      <c r="YV27" s="179"/>
      <c r="YW27" s="179"/>
      <c r="YX27" s="179"/>
      <c r="YY27" s="179"/>
      <c r="YZ27" s="179"/>
      <c r="ZA27" s="179"/>
      <c r="ZB27" s="179"/>
      <c r="ZC27" s="179"/>
      <c r="ZD27" s="179"/>
      <c r="ZE27" s="179"/>
      <c r="ZF27" s="179"/>
      <c r="ZG27" s="182"/>
      <c r="ZI27" s="181"/>
      <c r="ZJ27" s="179"/>
      <c r="ZK27" s="179"/>
      <c r="ZL27" s="179"/>
      <c r="ZM27" s="179"/>
      <c r="ZN27" s="179"/>
      <c r="ZO27" s="179"/>
      <c r="ZP27" s="179"/>
      <c r="ZQ27" s="179"/>
      <c r="ZR27" s="179"/>
      <c r="ZS27" s="179"/>
      <c r="ZT27" s="179"/>
      <c r="ZU27" s="179"/>
      <c r="ZV27" s="179"/>
      <c r="ZW27" s="179"/>
      <c r="ZX27" s="179"/>
      <c r="ZY27" s="179"/>
      <c r="ZZ27" s="179"/>
      <c r="AAA27" s="179"/>
      <c r="AAB27" s="179"/>
      <c r="AAC27" s="182"/>
      <c r="AAD27" s="3"/>
      <c r="AAE27" s="181"/>
      <c r="AAF27" s="179"/>
      <c r="AAG27" s="179"/>
      <c r="AAH27" s="179"/>
      <c r="AAI27" s="179"/>
      <c r="AAJ27" s="179"/>
      <c r="AAK27" s="179"/>
      <c r="AAL27" s="179"/>
      <c r="AAM27" s="179"/>
      <c r="AAN27" s="179"/>
      <c r="AAO27" s="179"/>
      <c r="AAP27" s="179"/>
      <c r="AAQ27" s="179"/>
      <c r="AAR27" s="179"/>
      <c r="AAS27" s="179"/>
      <c r="AAT27" s="179"/>
      <c r="AAU27" s="179"/>
      <c r="AAV27" s="179"/>
      <c r="AAW27" s="179"/>
      <c r="AAX27" s="179"/>
      <c r="AAY27" s="182"/>
      <c r="ABA27" s="181"/>
      <c r="ABB27" s="179"/>
      <c r="ABC27" s="179"/>
      <c r="ABD27" s="179"/>
      <c r="ABE27" s="179"/>
      <c r="ABF27" s="179"/>
      <c r="ABG27" s="179"/>
      <c r="ABH27" s="179"/>
      <c r="ABI27" s="179"/>
      <c r="ABJ27" s="179"/>
      <c r="ABK27" s="179"/>
      <c r="ABL27" s="179"/>
      <c r="ABM27" s="179"/>
      <c r="ABN27" s="179"/>
      <c r="ABO27" s="179"/>
      <c r="ABP27" s="179"/>
      <c r="ABQ27" s="179"/>
      <c r="ABR27" s="179"/>
      <c r="ABS27" s="179"/>
      <c r="ABT27" s="179"/>
      <c r="ABU27" s="182"/>
      <c r="ABW27" s="181"/>
      <c r="ABX27" s="179"/>
      <c r="ABY27" s="179"/>
      <c r="ABZ27" s="179"/>
      <c r="ACA27" s="179"/>
      <c r="ACB27" s="179"/>
      <c r="ACC27" s="179"/>
      <c r="ACD27" s="179"/>
      <c r="ACE27" s="179"/>
      <c r="ACF27" s="179"/>
      <c r="ACG27" s="179"/>
      <c r="ACH27" s="179"/>
      <c r="ACI27" s="179"/>
      <c r="ACJ27" s="179"/>
      <c r="ACK27" s="179"/>
      <c r="ACL27" s="179"/>
      <c r="ACM27" s="179"/>
      <c r="ACN27" s="179"/>
      <c r="ACO27" s="179"/>
      <c r="ACP27" s="179"/>
      <c r="ACQ27" s="182"/>
      <c r="ACS27" s="181"/>
      <c r="ACT27" s="179"/>
      <c r="ACU27" s="179"/>
      <c r="ACV27" s="179"/>
      <c r="ACW27" s="179"/>
      <c r="ACX27" s="179"/>
      <c r="ACY27" s="179"/>
      <c r="ACZ27" s="179"/>
      <c r="ADA27" s="179"/>
      <c r="ADB27" s="179"/>
      <c r="ADC27" s="179"/>
      <c r="ADD27" s="179"/>
      <c r="ADE27" s="179"/>
      <c r="ADF27" s="179"/>
      <c r="ADG27" s="179"/>
      <c r="ADH27" s="179"/>
      <c r="ADI27" s="179"/>
      <c r="ADJ27" s="179"/>
      <c r="ADK27" s="179"/>
      <c r="ADL27" s="179"/>
      <c r="ADM27" s="182"/>
      <c r="ADO27" s="181"/>
      <c r="ADP27" s="179"/>
      <c r="ADQ27" s="179"/>
      <c r="ADR27" s="179"/>
      <c r="ADS27" s="179"/>
      <c r="ADT27" s="179"/>
      <c r="ADU27" s="179"/>
      <c r="ADV27" s="179"/>
      <c r="ADW27" s="179"/>
      <c r="ADX27" s="179"/>
      <c r="ADY27" s="179"/>
      <c r="ADZ27" s="179"/>
      <c r="AEA27" s="179"/>
      <c r="AEB27" s="179"/>
      <c r="AEC27" s="179"/>
      <c r="AED27" s="179"/>
      <c r="AEE27" s="179"/>
      <c r="AEF27" s="179"/>
      <c r="AEG27" s="179"/>
      <c r="AEH27" s="179"/>
      <c r="AEI27" s="182"/>
      <c r="AEK27" s="181"/>
      <c r="AEL27" s="179"/>
      <c r="AEM27" s="179"/>
      <c r="AEN27" s="179"/>
      <c r="AEO27" s="179"/>
      <c r="AEP27" s="179"/>
      <c r="AEQ27" s="179"/>
      <c r="AER27" s="179"/>
      <c r="AES27" s="179"/>
      <c r="AET27" s="179"/>
      <c r="AEU27" s="179"/>
      <c r="AEV27" s="179"/>
      <c r="AEW27" s="179"/>
      <c r="AEX27" s="179"/>
      <c r="AEY27" s="179"/>
      <c r="AEZ27" s="179"/>
      <c r="AFA27" s="179"/>
      <c r="AFB27" s="179"/>
      <c r="AFC27" s="179"/>
      <c r="AFD27" s="179"/>
      <c r="AFE27" s="182"/>
      <c r="AFG27" s="181"/>
      <c r="AFH27" s="179"/>
      <c r="AFI27" s="179"/>
      <c r="AFJ27" s="179"/>
      <c r="AFK27" s="179"/>
      <c r="AFL27" s="179"/>
      <c r="AFM27" s="179"/>
      <c r="AFN27" s="179"/>
      <c r="AFO27" s="179"/>
      <c r="AFP27" s="179"/>
      <c r="AFQ27" s="179"/>
      <c r="AFR27" s="179"/>
      <c r="AFS27" s="179"/>
      <c r="AFT27" s="179"/>
      <c r="AFU27" s="179"/>
      <c r="AFV27" s="179"/>
      <c r="AFW27" s="179"/>
      <c r="AFX27" s="179"/>
      <c r="AFY27" s="179"/>
      <c r="AFZ27" s="179"/>
      <c r="AGA27" s="182"/>
      <c r="AGC27" s="181"/>
      <c r="AGD27" s="179"/>
      <c r="AGE27" s="179"/>
      <c r="AGF27" s="179"/>
      <c r="AGG27" s="179"/>
      <c r="AGH27" s="179"/>
      <c r="AGI27" s="179"/>
      <c r="AGJ27" s="179"/>
      <c r="AGK27" s="179"/>
      <c r="AGL27" s="179"/>
      <c r="AGM27" s="179"/>
      <c r="AGN27" s="179"/>
      <c r="AGO27" s="179"/>
      <c r="AGP27" s="179"/>
      <c r="AGQ27" s="179"/>
      <c r="AGR27" s="179"/>
      <c r="AGS27" s="179"/>
      <c r="AGT27" s="179"/>
      <c r="AGU27" s="179"/>
      <c r="AGV27" s="179"/>
      <c r="AGW27" s="182"/>
      <c r="AGY27" s="181"/>
      <c r="AGZ27" s="179"/>
      <c r="AHA27" s="179"/>
      <c r="AHB27" s="179"/>
      <c r="AHC27" s="179"/>
      <c r="AHD27" s="179"/>
      <c r="AHE27" s="179"/>
      <c r="AHF27" s="179"/>
      <c r="AHG27" s="179"/>
      <c r="AHH27" s="179"/>
      <c r="AHI27" s="179"/>
      <c r="AHJ27" s="179"/>
      <c r="AHK27" s="179"/>
      <c r="AHL27" s="179"/>
      <c r="AHM27" s="179"/>
      <c r="AHN27" s="179"/>
      <c r="AHO27" s="179"/>
      <c r="AHP27" s="179"/>
      <c r="AHQ27" s="179"/>
      <c r="AHR27" s="179"/>
      <c r="AHS27" s="182"/>
      <c r="AHU27" s="181"/>
      <c r="AHV27" s="179"/>
      <c r="AHW27" s="179"/>
      <c r="AHX27" s="179"/>
      <c r="AHY27" s="179"/>
      <c r="AHZ27" s="179"/>
      <c r="AIA27" s="179"/>
      <c r="AIB27" s="179"/>
      <c r="AIC27" s="179"/>
      <c r="AID27" s="179"/>
      <c r="AIE27" s="179"/>
      <c r="AIF27" s="179"/>
      <c r="AIG27" s="179"/>
      <c r="AIH27" s="179"/>
      <c r="AII27" s="179"/>
      <c r="AIJ27" s="179"/>
      <c r="AIK27" s="179"/>
      <c r="AIL27" s="179"/>
      <c r="AIM27" s="179"/>
      <c r="AIN27" s="179"/>
      <c r="AIO27" s="182"/>
      <c r="AIQ27" s="181"/>
      <c r="AIR27" s="179"/>
      <c r="AIS27" s="179"/>
      <c r="AIT27" s="179"/>
      <c r="AIU27" s="179"/>
      <c r="AIV27" s="179"/>
      <c r="AIW27" s="179"/>
      <c r="AIX27" s="179"/>
      <c r="AIY27" s="179"/>
      <c r="AIZ27" s="179"/>
      <c r="AJA27" s="179"/>
      <c r="AJB27" s="179"/>
      <c r="AJC27" s="179"/>
      <c r="AJD27" s="179"/>
      <c r="AJE27" s="179"/>
      <c r="AJF27" s="179"/>
      <c r="AJG27" s="179"/>
      <c r="AJH27" s="179"/>
      <c r="AJI27" s="179"/>
      <c r="AJJ27" s="179"/>
      <c r="AJK27" s="182"/>
      <c r="AJM27" s="181"/>
      <c r="AJN27" s="179"/>
      <c r="AJO27" s="179"/>
      <c r="AJP27" s="179"/>
      <c r="AJQ27" s="179"/>
      <c r="AJR27" s="179"/>
      <c r="AJS27" s="179"/>
      <c r="AJT27" s="179"/>
      <c r="AJU27" s="179"/>
      <c r="AJV27" s="179"/>
      <c r="AJW27" s="179"/>
      <c r="AJX27" s="179"/>
      <c r="AJY27" s="179"/>
      <c r="AJZ27" s="179"/>
      <c r="AKA27" s="179"/>
      <c r="AKB27" s="179"/>
      <c r="AKC27" s="179"/>
      <c r="AKD27" s="179"/>
      <c r="AKE27" s="179"/>
      <c r="AKF27" s="179"/>
      <c r="AKG27" s="182"/>
      <c r="AKI27" s="181"/>
      <c r="AKJ27" s="179"/>
      <c r="AKK27" s="179"/>
      <c r="AKL27" s="179"/>
      <c r="AKM27" s="179"/>
      <c r="AKN27" s="179"/>
      <c r="AKO27" s="179"/>
      <c r="AKP27" s="179"/>
      <c r="AKQ27" s="179"/>
      <c r="AKR27" s="179"/>
      <c r="AKS27" s="179"/>
      <c r="AKT27" s="179"/>
      <c r="AKU27" s="179"/>
      <c r="AKV27" s="179"/>
      <c r="AKW27" s="179"/>
      <c r="AKX27" s="179"/>
      <c r="AKY27" s="179"/>
      <c r="AKZ27" s="179"/>
      <c r="ALA27" s="179"/>
      <c r="ALB27" s="179"/>
      <c r="ALC27" s="182"/>
      <c r="ALE27" s="181"/>
      <c r="ALF27" s="179"/>
      <c r="ALG27" s="179"/>
      <c r="ALH27" s="179"/>
      <c r="ALI27" s="179"/>
      <c r="ALJ27" s="179"/>
      <c r="ALK27" s="179"/>
      <c r="ALL27" s="179"/>
      <c r="ALM27" s="179"/>
      <c r="ALN27" s="179"/>
      <c r="ALO27" s="179"/>
      <c r="ALP27" s="179"/>
      <c r="ALQ27" s="179"/>
      <c r="ALR27" s="179"/>
      <c r="ALS27" s="179"/>
      <c r="ALT27" s="179"/>
      <c r="ALU27" s="179"/>
      <c r="ALV27" s="179"/>
      <c r="ALW27" s="179"/>
      <c r="ALX27" s="179"/>
      <c r="ALY27" s="182"/>
      <c r="AMA27" s="181"/>
      <c r="AMB27" s="179"/>
      <c r="AMC27" s="179"/>
      <c r="AMD27" s="179"/>
      <c r="AME27" s="179"/>
      <c r="AMF27" s="179"/>
      <c r="AMG27" s="179"/>
      <c r="AMH27" s="179"/>
      <c r="AMI27" s="179"/>
      <c r="AMJ27" s="179"/>
      <c r="AMK27" s="179"/>
      <c r="AML27" s="179"/>
      <c r="AMM27" s="179"/>
      <c r="AMN27" s="179"/>
      <c r="AMO27" s="179"/>
      <c r="AMP27" s="179"/>
      <c r="AMQ27" s="179"/>
      <c r="AMR27" s="179"/>
      <c r="AMS27" s="179"/>
      <c r="AMT27" s="179"/>
      <c r="AMU27" s="182"/>
      <c r="AMW27" s="181"/>
      <c r="AMX27" s="179"/>
      <c r="AMY27" s="179"/>
      <c r="AMZ27" s="179"/>
      <c r="ANA27" s="179"/>
      <c r="ANB27" s="179"/>
      <c r="ANC27" s="179"/>
      <c r="AND27" s="179"/>
      <c r="ANE27" s="179"/>
      <c r="ANF27" s="179"/>
      <c r="ANG27" s="179"/>
      <c r="ANH27" s="179"/>
      <c r="ANI27" s="179"/>
      <c r="ANJ27" s="179"/>
      <c r="ANK27" s="179"/>
      <c r="ANL27" s="179"/>
      <c r="ANM27" s="179"/>
      <c r="ANN27" s="179"/>
      <c r="ANO27" s="179"/>
      <c r="ANP27" s="179"/>
      <c r="ANQ27" s="182"/>
      <c r="ANS27" s="181"/>
      <c r="ANT27" s="179"/>
      <c r="ANU27" s="179"/>
      <c r="ANV27" s="179"/>
      <c r="ANW27" s="179"/>
      <c r="ANX27" s="179"/>
      <c r="ANY27" s="179"/>
      <c r="ANZ27" s="179"/>
      <c r="AOA27" s="179"/>
      <c r="AOB27" s="179"/>
      <c r="AOC27" s="179"/>
      <c r="AOD27" s="179"/>
      <c r="AOE27" s="179"/>
      <c r="AOF27" s="179"/>
      <c r="AOG27" s="179"/>
      <c r="AOH27" s="179"/>
      <c r="AOI27" s="179"/>
      <c r="AOJ27" s="179"/>
      <c r="AOK27" s="179"/>
      <c r="AOL27" s="179"/>
      <c r="AOM27" s="182"/>
      <c r="AOO27" s="181"/>
      <c r="AOP27" s="179"/>
      <c r="AOQ27" s="179"/>
      <c r="AOR27" s="179"/>
      <c r="AOS27" s="179"/>
      <c r="AOT27" s="179"/>
      <c r="AOU27" s="179"/>
      <c r="AOV27" s="179"/>
      <c r="AOW27" s="179"/>
      <c r="AOX27" s="179"/>
      <c r="AOY27" s="179"/>
      <c r="AOZ27" s="179"/>
      <c r="APA27" s="179"/>
      <c r="APB27" s="179"/>
      <c r="APC27" s="179"/>
      <c r="APD27" s="179"/>
      <c r="APE27" s="179"/>
      <c r="APF27" s="179"/>
      <c r="APG27" s="179"/>
      <c r="APH27" s="179"/>
      <c r="API27" s="182"/>
    </row>
    <row r="28" spans="1:1101" s="172" customFormat="1">
      <c r="A28" s="167" t="s">
        <v>906</v>
      </c>
      <c r="B28" s="168" t="s">
        <v>214</v>
      </c>
      <c r="C28" s="169">
        <v>0</v>
      </c>
      <c r="D28" s="170">
        <v>0</v>
      </c>
      <c r="E28" s="170">
        <v>0</v>
      </c>
      <c r="F28" s="170">
        <v>0</v>
      </c>
      <c r="G28" s="170">
        <v>0</v>
      </c>
      <c r="H28" s="170">
        <v>0</v>
      </c>
      <c r="I28" s="170">
        <v>0</v>
      </c>
      <c r="J28" s="170">
        <v>0</v>
      </c>
      <c r="K28" s="170">
        <v>0</v>
      </c>
      <c r="L28" s="170">
        <v>0</v>
      </c>
      <c r="M28" s="170">
        <v>0</v>
      </c>
      <c r="N28" s="170">
        <v>0</v>
      </c>
      <c r="O28" s="170">
        <v>0</v>
      </c>
      <c r="P28" s="170">
        <v>0</v>
      </c>
      <c r="Q28" s="170">
        <v>0</v>
      </c>
      <c r="R28" s="170">
        <v>0</v>
      </c>
      <c r="S28" s="170">
        <v>0</v>
      </c>
      <c r="T28" s="170">
        <v>0</v>
      </c>
      <c r="U28" s="170">
        <v>0</v>
      </c>
      <c r="V28" s="170">
        <v>0</v>
      </c>
      <c r="W28" s="171">
        <v>0</v>
      </c>
      <c r="X28" s="34"/>
      <c r="Y28" s="169">
        <v>0</v>
      </c>
      <c r="Z28" s="170">
        <v>0</v>
      </c>
      <c r="AA28" s="170">
        <v>0</v>
      </c>
      <c r="AB28" s="170">
        <v>0</v>
      </c>
      <c r="AC28" s="170">
        <v>0</v>
      </c>
      <c r="AD28" s="170">
        <v>0</v>
      </c>
      <c r="AE28" s="170">
        <v>0</v>
      </c>
      <c r="AF28" s="170">
        <v>0</v>
      </c>
      <c r="AG28" s="170">
        <v>0</v>
      </c>
      <c r="AH28" s="170">
        <v>0</v>
      </c>
      <c r="AI28" s="170">
        <v>0</v>
      </c>
      <c r="AJ28" s="170">
        <v>0</v>
      </c>
      <c r="AK28" s="170">
        <v>0</v>
      </c>
      <c r="AL28" s="170">
        <v>0</v>
      </c>
      <c r="AM28" s="170">
        <v>0</v>
      </c>
      <c r="AN28" s="170">
        <v>0</v>
      </c>
      <c r="AO28" s="170">
        <v>0</v>
      </c>
      <c r="AP28" s="170">
        <v>0</v>
      </c>
      <c r="AQ28" s="170">
        <v>0</v>
      </c>
      <c r="AR28" s="170">
        <v>0</v>
      </c>
      <c r="AS28" s="171">
        <v>0</v>
      </c>
      <c r="AT28" s="34"/>
      <c r="AU28" s="169">
        <v>0</v>
      </c>
      <c r="AV28" s="170">
        <v>0</v>
      </c>
      <c r="AW28" s="170">
        <v>0</v>
      </c>
      <c r="AX28" s="170">
        <v>0</v>
      </c>
      <c r="AY28" s="170">
        <v>0</v>
      </c>
      <c r="AZ28" s="170">
        <v>0</v>
      </c>
      <c r="BA28" s="170">
        <v>0</v>
      </c>
      <c r="BB28" s="170">
        <v>0</v>
      </c>
      <c r="BC28" s="170">
        <v>0</v>
      </c>
      <c r="BD28" s="170">
        <v>0</v>
      </c>
      <c r="BE28" s="170">
        <v>0</v>
      </c>
      <c r="BF28" s="170">
        <v>0</v>
      </c>
      <c r="BG28" s="170">
        <v>0</v>
      </c>
      <c r="BH28" s="170">
        <v>0</v>
      </c>
      <c r="BI28" s="170">
        <v>0</v>
      </c>
      <c r="BJ28" s="170">
        <v>0</v>
      </c>
      <c r="BK28" s="170">
        <v>0</v>
      </c>
      <c r="BL28" s="170">
        <v>0</v>
      </c>
      <c r="BM28" s="170">
        <v>0</v>
      </c>
      <c r="BN28" s="170">
        <v>0</v>
      </c>
      <c r="BO28" s="171">
        <v>0</v>
      </c>
      <c r="BP28" s="34"/>
      <c r="BQ28" s="169">
        <v>0</v>
      </c>
      <c r="BR28" s="170">
        <v>0</v>
      </c>
      <c r="BS28" s="170">
        <v>0</v>
      </c>
      <c r="BT28" s="170">
        <v>0</v>
      </c>
      <c r="BU28" s="170">
        <v>0</v>
      </c>
      <c r="BV28" s="170">
        <v>0</v>
      </c>
      <c r="BW28" s="170">
        <v>0</v>
      </c>
      <c r="BX28" s="170">
        <v>0</v>
      </c>
      <c r="BY28" s="170">
        <v>0</v>
      </c>
      <c r="BZ28" s="170">
        <v>0</v>
      </c>
      <c r="CA28" s="170">
        <v>0</v>
      </c>
      <c r="CB28" s="170">
        <v>0</v>
      </c>
      <c r="CC28" s="170">
        <v>0</v>
      </c>
      <c r="CD28" s="170">
        <v>0</v>
      </c>
      <c r="CE28" s="170">
        <v>0</v>
      </c>
      <c r="CF28" s="170">
        <v>0</v>
      </c>
      <c r="CG28" s="170">
        <v>0</v>
      </c>
      <c r="CH28" s="170">
        <v>0</v>
      </c>
      <c r="CI28" s="170">
        <v>0</v>
      </c>
      <c r="CJ28" s="170">
        <v>0</v>
      </c>
      <c r="CK28" s="171">
        <v>0</v>
      </c>
      <c r="CL28" s="34"/>
      <c r="CM28" s="169">
        <v>0</v>
      </c>
      <c r="CN28" s="170">
        <v>0</v>
      </c>
      <c r="CO28" s="170">
        <v>0</v>
      </c>
      <c r="CP28" s="170">
        <v>0</v>
      </c>
      <c r="CQ28" s="170">
        <v>0</v>
      </c>
      <c r="CR28" s="170">
        <v>0</v>
      </c>
      <c r="CS28" s="170">
        <v>0</v>
      </c>
      <c r="CT28" s="170">
        <v>0</v>
      </c>
      <c r="CU28" s="170">
        <v>0</v>
      </c>
      <c r="CV28" s="170">
        <v>0</v>
      </c>
      <c r="CW28" s="170">
        <v>0</v>
      </c>
      <c r="CX28" s="170">
        <v>0</v>
      </c>
      <c r="CY28" s="170">
        <v>0</v>
      </c>
      <c r="CZ28" s="170">
        <v>0</v>
      </c>
      <c r="DA28" s="170">
        <v>0</v>
      </c>
      <c r="DB28" s="170">
        <v>0</v>
      </c>
      <c r="DC28" s="170">
        <v>0</v>
      </c>
      <c r="DD28" s="170">
        <v>0</v>
      </c>
      <c r="DE28" s="170">
        <v>0</v>
      </c>
      <c r="DF28" s="170">
        <v>0</v>
      </c>
      <c r="DG28" s="171">
        <v>0</v>
      </c>
      <c r="DH28" s="34"/>
      <c r="DI28" s="169">
        <v>0</v>
      </c>
      <c r="DJ28" s="170">
        <v>0</v>
      </c>
      <c r="DK28" s="170">
        <v>0</v>
      </c>
      <c r="DL28" s="170">
        <v>0</v>
      </c>
      <c r="DM28" s="170">
        <v>0</v>
      </c>
      <c r="DN28" s="170">
        <v>0</v>
      </c>
      <c r="DO28" s="170">
        <v>0</v>
      </c>
      <c r="DP28" s="170">
        <v>0</v>
      </c>
      <c r="DQ28" s="170">
        <v>0</v>
      </c>
      <c r="DR28" s="170">
        <v>0</v>
      </c>
      <c r="DS28" s="170">
        <v>0</v>
      </c>
      <c r="DT28" s="170">
        <v>0</v>
      </c>
      <c r="DU28" s="170">
        <v>0</v>
      </c>
      <c r="DV28" s="170">
        <v>0</v>
      </c>
      <c r="DW28" s="170">
        <v>0</v>
      </c>
      <c r="DX28" s="170">
        <v>0</v>
      </c>
      <c r="DY28" s="170">
        <v>0</v>
      </c>
      <c r="DZ28" s="170">
        <v>0</v>
      </c>
      <c r="EA28" s="170">
        <v>0</v>
      </c>
      <c r="EB28" s="170">
        <v>0</v>
      </c>
      <c r="EC28" s="171">
        <v>0</v>
      </c>
      <c r="EE28" s="169">
        <v>0</v>
      </c>
      <c r="EF28" s="170">
        <v>0</v>
      </c>
      <c r="EG28" s="170">
        <v>0</v>
      </c>
      <c r="EH28" s="170">
        <v>0</v>
      </c>
      <c r="EI28" s="170">
        <v>0</v>
      </c>
      <c r="EJ28" s="170">
        <v>0</v>
      </c>
      <c r="EK28" s="170">
        <v>0</v>
      </c>
      <c r="EL28" s="170">
        <v>0</v>
      </c>
      <c r="EM28" s="185">
        <v>0</v>
      </c>
      <c r="EN28" s="186">
        <v>0</v>
      </c>
      <c r="EO28" s="183">
        <v>0</v>
      </c>
      <c r="EP28" s="183">
        <v>0</v>
      </c>
      <c r="EQ28" s="170">
        <v>0</v>
      </c>
      <c r="ER28" s="170">
        <v>0</v>
      </c>
      <c r="ES28" s="170">
        <v>0</v>
      </c>
      <c r="ET28" s="170">
        <v>0</v>
      </c>
      <c r="EU28" s="170">
        <v>0</v>
      </c>
      <c r="EV28" s="170">
        <v>0</v>
      </c>
      <c r="EW28" s="170">
        <v>0</v>
      </c>
      <c r="EX28" s="170">
        <v>0</v>
      </c>
      <c r="EY28" s="171">
        <v>0</v>
      </c>
      <c r="EZ28" s="34"/>
      <c r="FA28" s="169">
        <v>0</v>
      </c>
      <c r="FB28" s="170">
        <v>0</v>
      </c>
      <c r="FC28" s="170">
        <v>0</v>
      </c>
      <c r="FD28" s="170">
        <v>0</v>
      </c>
      <c r="FE28" s="170">
        <v>20</v>
      </c>
      <c r="FF28" s="170">
        <v>0</v>
      </c>
      <c r="FG28" s="170">
        <v>0</v>
      </c>
      <c r="FH28" s="170">
        <v>0</v>
      </c>
      <c r="FI28" s="170">
        <v>0</v>
      </c>
      <c r="FJ28" s="170">
        <v>0</v>
      </c>
      <c r="FK28" s="170">
        <v>0</v>
      </c>
      <c r="FL28" s="170">
        <v>0</v>
      </c>
      <c r="FM28" s="170">
        <v>0</v>
      </c>
      <c r="FN28" s="170">
        <v>0</v>
      </c>
      <c r="FO28" s="170">
        <v>0</v>
      </c>
      <c r="FP28" s="170">
        <v>0</v>
      </c>
      <c r="FQ28" s="170">
        <v>0</v>
      </c>
      <c r="FR28" s="170">
        <v>0</v>
      </c>
      <c r="FS28" s="170">
        <v>0</v>
      </c>
      <c r="FT28" s="170">
        <v>0</v>
      </c>
      <c r="FU28" s="171">
        <v>0</v>
      </c>
      <c r="FV28" s="179"/>
      <c r="FW28" s="169">
        <v>0</v>
      </c>
      <c r="FX28" s="170">
        <v>0</v>
      </c>
      <c r="FY28" s="170">
        <v>0</v>
      </c>
      <c r="FZ28" s="170">
        <v>0</v>
      </c>
      <c r="GA28" s="170">
        <v>0</v>
      </c>
      <c r="GB28" s="170">
        <v>0</v>
      </c>
      <c r="GC28" s="170">
        <v>0</v>
      </c>
      <c r="GD28" s="170">
        <v>0</v>
      </c>
      <c r="GE28" s="170">
        <v>0</v>
      </c>
      <c r="GF28" s="170">
        <v>0</v>
      </c>
      <c r="GG28" s="170">
        <v>0</v>
      </c>
      <c r="GH28" s="170">
        <v>0</v>
      </c>
      <c r="GI28" s="170">
        <v>0</v>
      </c>
      <c r="GJ28" s="170">
        <v>0</v>
      </c>
      <c r="GK28" s="170">
        <v>0</v>
      </c>
      <c r="GL28" s="170">
        <v>0</v>
      </c>
      <c r="GM28" s="170">
        <v>0</v>
      </c>
      <c r="GN28" s="170">
        <v>0</v>
      </c>
      <c r="GO28" s="170">
        <v>0</v>
      </c>
      <c r="GP28" s="170">
        <v>0</v>
      </c>
      <c r="GQ28" s="171">
        <v>0</v>
      </c>
      <c r="GR28" s="34"/>
      <c r="GS28" s="169">
        <v>0</v>
      </c>
      <c r="GT28" s="170">
        <v>0</v>
      </c>
      <c r="GU28" s="170">
        <v>0</v>
      </c>
      <c r="GV28" s="170">
        <v>0</v>
      </c>
      <c r="GW28" s="170">
        <v>0</v>
      </c>
      <c r="GX28" s="170">
        <v>0</v>
      </c>
      <c r="GY28" s="170">
        <v>0</v>
      </c>
      <c r="GZ28" s="170">
        <v>0</v>
      </c>
      <c r="HA28" s="170">
        <v>0</v>
      </c>
      <c r="HB28" s="170">
        <v>0</v>
      </c>
      <c r="HC28" s="170">
        <v>0</v>
      </c>
      <c r="HD28" s="170">
        <v>0</v>
      </c>
      <c r="HE28" s="170">
        <v>0</v>
      </c>
      <c r="HF28" s="170">
        <v>0</v>
      </c>
      <c r="HG28" s="170">
        <v>0</v>
      </c>
      <c r="HH28" s="170">
        <v>0</v>
      </c>
      <c r="HI28" s="170">
        <v>0</v>
      </c>
      <c r="HJ28" s="170">
        <v>0</v>
      </c>
      <c r="HK28" s="170">
        <v>0</v>
      </c>
      <c r="HL28" s="170">
        <v>0</v>
      </c>
      <c r="HM28" s="171">
        <v>0</v>
      </c>
      <c r="HN28" s="34"/>
      <c r="HO28" s="169">
        <v>0</v>
      </c>
      <c r="HP28" s="170">
        <v>0</v>
      </c>
      <c r="HQ28" s="170">
        <v>0</v>
      </c>
      <c r="HR28" s="170">
        <v>0</v>
      </c>
      <c r="HS28" s="170">
        <v>0</v>
      </c>
      <c r="HT28" s="170">
        <v>0</v>
      </c>
      <c r="HU28" s="170">
        <v>0</v>
      </c>
      <c r="HV28" s="170">
        <v>0</v>
      </c>
      <c r="HW28" s="170">
        <v>0</v>
      </c>
      <c r="HX28" s="170">
        <v>0</v>
      </c>
      <c r="HY28" s="170">
        <v>0</v>
      </c>
      <c r="HZ28" s="170">
        <v>0</v>
      </c>
      <c r="IA28" s="170">
        <v>0</v>
      </c>
      <c r="IB28" s="170">
        <v>0</v>
      </c>
      <c r="IC28" s="170">
        <v>0</v>
      </c>
      <c r="ID28" s="170">
        <v>0</v>
      </c>
      <c r="IE28" s="170">
        <v>0</v>
      </c>
      <c r="IF28" s="170">
        <v>0</v>
      </c>
      <c r="IG28" s="170">
        <v>0</v>
      </c>
      <c r="IH28" s="170">
        <v>0</v>
      </c>
      <c r="II28" s="171">
        <v>0</v>
      </c>
      <c r="IJ28" s="34"/>
      <c r="IK28" s="169">
        <v>0</v>
      </c>
      <c r="IL28" s="170">
        <v>0</v>
      </c>
      <c r="IM28" s="170">
        <v>0</v>
      </c>
      <c r="IN28" s="170">
        <v>0</v>
      </c>
      <c r="IO28" s="170">
        <v>0</v>
      </c>
      <c r="IP28" s="170">
        <v>0</v>
      </c>
      <c r="IQ28" s="170">
        <v>0</v>
      </c>
      <c r="IR28" s="170">
        <v>0</v>
      </c>
      <c r="IS28" s="170">
        <v>0</v>
      </c>
      <c r="IT28" s="170">
        <v>0</v>
      </c>
      <c r="IU28" s="170">
        <v>0</v>
      </c>
      <c r="IV28" s="170">
        <v>0</v>
      </c>
      <c r="IW28" s="170">
        <v>0</v>
      </c>
      <c r="IX28" s="170">
        <v>0</v>
      </c>
      <c r="IY28" s="170">
        <v>0</v>
      </c>
      <c r="IZ28" s="170">
        <v>0</v>
      </c>
      <c r="JA28" s="170">
        <v>0</v>
      </c>
      <c r="JB28" s="170">
        <v>0</v>
      </c>
      <c r="JC28" s="170">
        <v>0</v>
      </c>
      <c r="JD28" s="170">
        <v>0</v>
      </c>
      <c r="JE28" s="171">
        <v>0</v>
      </c>
      <c r="JG28" s="169">
        <v>0</v>
      </c>
      <c r="JH28" s="170">
        <v>0</v>
      </c>
      <c r="JI28" s="170">
        <v>0</v>
      </c>
      <c r="JJ28" s="170">
        <v>0</v>
      </c>
      <c r="JK28" s="170">
        <v>0</v>
      </c>
      <c r="JL28" s="170">
        <v>0</v>
      </c>
      <c r="JM28" s="170">
        <v>0</v>
      </c>
      <c r="JN28" s="170">
        <v>0</v>
      </c>
      <c r="JO28" s="170">
        <v>0</v>
      </c>
      <c r="JP28" s="170">
        <v>0</v>
      </c>
      <c r="JQ28" s="170">
        <v>0</v>
      </c>
      <c r="JR28" s="170">
        <v>0</v>
      </c>
      <c r="JS28" s="170">
        <v>0</v>
      </c>
      <c r="JT28" s="170">
        <v>0</v>
      </c>
      <c r="JU28" s="170">
        <v>0</v>
      </c>
      <c r="JV28" s="170">
        <v>0</v>
      </c>
      <c r="JW28" s="170">
        <v>0</v>
      </c>
      <c r="JX28" s="170">
        <v>0</v>
      </c>
      <c r="JY28" s="170">
        <v>0</v>
      </c>
      <c r="JZ28" s="170">
        <v>0</v>
      </c>
      <c r="KA28" s="171">
        <v>0</v>
      </c>
      <c r="KB28" s="34"/>
      <c r="KC28" s="169">
        <v>0</v>
      </c>
      <c r="KD28" s="170">
        <v>0</v>
      </c>
      <c r="KE28" s="170">
        <v>0</v>
      </c>
      <c r="KF28" s="170">
        <v>0</v>
      </c>
      <c r="KG28" s="170">
        <v>0</v>
      </c>
      <c r="KH28" s="170">
        <v>0</v>
      </c>
      <c r="KI28" s="170">
        <v>0</v>
      </c>
      <c r="KJ28" s="170">
        <v>0</v>
      </c>
      <c r="KK28" s="170">
        <v>0</v>
      </c>
      <c r="KL28" s="170">
        <v>0</v>
      </c>
      <c r="KM28" s="170">
        <v>0</v>
      </c>
      <c r="KN28" s="170">
        <v>0</v>
      </c>
      <c r="KO28" s="170">
        <v>0</v>
      </c>
      <c r="KP28" s="170">
        <v>0</v>
      </c>
      <c r="KQ28" s="170">
        <v>0</v>
      </c>
      <c r="KR28" s="170">
        <v>0</v>
      </c>
      <c r="KS28" s="170">
        <v>0</v>
      </c>
      <c r="KT28" s="170">
        <v>0</v>
      </c>
      <c r="KU28" s="170">
        <v>0</v>
      </c>
      <c r="KV28" s="170">
        <v>0</v>
      </c>
      <c r="KW28" s="171">
        <v>0</v>
      </c>
      <c r="KX28" s="34"/>
      <c r="KY28" s="169">
        <v>0</v>
      </c>
      <c r="KZ28" s="170">
        <v>0</v>
      </c>
      <c r="LA28" s="183">
        <v>0</v>
      </c>
      <c r="LB28" s="183">
        <v>0</v>
      </c>
      <c r="LC28" s="183">
        <v>20</v>
      </c>
      <c r="LD28" s="186">
        <v>0</v>
      </c>
      <c r="LE28" s="183">
        <v>0</v>
      </c>
      <c r="LF28" s="183">
        <v>0</v>
      </c>
      <c r="LG28" s="170">
        <v>0</v>
      </c>
      <c r="LH28" s="170">
        <v>0</v>
      </c>
      <c r="LI28" s="170">
        <v>0</v>
      </c>
      <c r="LJ28" s="170">
        <v>0</v>
      </c>
      <c r="LK28" s="170">
        <v>0</v>
      </c>
      <c r="LL28" s="170">
        <v>0</v>
      </c>
      <c r="LM28" s="170">
        <v>0</v>
      </c>
      <c r="LN28" s="170">
        <v>0</v>
      </c>
      <c r="LO28" s="170">
        <v>0</v>
      </c>
      <c r="LP28" s="170">
        <v>0</v>
      </c>
      <c r="LQ28" s="170">
        <v>0</v>
      </c>
      <c r="LR28" s="170">
        <v>0</v>
      </c>
      <c r="LS28" s="171">
        <v>0</v>
      </c>
      <c r="LT28" s="3"/>
      <c r="LU28" s="169">
        <v>0</v>
      </c>
      <c r="LV28" s="170">
        <v>0</v>
      </c>
      <c r="LW28" s="170">
        <v>0</v>
      </c>
      <c r="LX28" s="170">
        <v>0</v>
      </c>
      <c r="LY28" s="170">
        <v>0</v>
      </c>
      <c r="LZ28" s="170">
        <v>0</v>
      </c>
      <c r="MA28" s="170">
        <v>0</v>
      </c>
      <c r="MB28" s="183">
        <v>0</v>
      </c>
      <c r="MC28" s="183">
        <v>0</v>
      </c>
      <c r="MD28" s="183">
        <v>0</v>
      </c>
      <c r="ME28" s="183">
        <v>0</v>
      </c>
      <c r="MF28" s="183">
        <v>0</v>
      </c>
      <c r="MG28" s="170">
        <v>0</v>
      </c>
      <c r="MH28" s="170">
        <v>0</v>
      </c>
      <c r="MI28" s="170">
        <v>0</v>
      </c>
      <c r="MJ28" s="170">
        <v>0</v>
      </c>
      <c r="MK28" s="170">
        <v>0</v>
      </c>
      <c r="ML28" s="170">
        <v>0</v>
      </c>
      <c r="MM28" s="170">
        <v>0</v>
      </c>
      <c r="MN28" s="170">
        <v>0</v>
      </c>
      <c r="MO28" s="171">
        <v>0</v>
      </c>
      <c r="MP28" s="34"/>
      <c r="MQ28" s="169">
        <v>0</v>
      </c>
      <c r="MR28" s="170">
        <v>0</v>
      </c>
      <c r="MS28" s="170">
        <v>0</v>
      </c>
      <c r="MT28" s="170">
        <v>0</v>
      </c>
      <c r="MU28" s="170">
        <v>0</v>
      </c>
      <c r="MV28" s="170">
        <v>0</v>
      </c>
      <c r="MW28" s="170">
        <v>0</v>
      </c>
      <c r="MX28" s="183">
        <v>0</v>
      </c>
      <c r="MY28" s="183">
        <v>0</v>
      </c>
      <c r="MZ28" s="183">
        <v>0</v>
      </c>
      <c r="NA28" s="183">
        <v>0</v>
      </c>
      <c r="NB28" s="183">
        <v>0</v>
      </c>
      <c r="NC28" s="170">
        <v>0</v>
      </c>
      <c r="ND28" s="170">
        <v>0</v>
      </c>
      <c r="NE28" s="170">
        <v>0</v>
      </c>
      <c r="NF28" s="170">
        <v>0</v>
      </c>
      <c r="NG28" s="170">
        <v>0</v>
      </c>
      <c r="NH28" s="170">
        <v>0</v>
      </c>
      <c r="NI28" s="170">
        <v>0</v>
      </c>
      <c r="NJ28" s="170">
        <v>0</v>
      </c>
      <c r="NK28" s="171">
        <v>0</v>
      </c>
      <c r="NL28" s="3"/>
      <c r="NM28" s="169">
        <v>0</v>
      </c>
      <c r="NN28" s="170">
        <v>0</v>
      </c>
      <c r="NO28" s="170">
        <v>0</v>
      </c>
      <c r="NP28" s="170">
        <v>0</v>
      </c>
      <c r="NQ28" s="170">
        <v>0</v>
      </c>
      <c r="NR28" s="170">
        <v>0</v>
      </c>
      <c r="NS28" s="170">
        <v>0</v>
      </c>
      <c r="NT28" s="183">
        <v>0</v>
      </c>
      <c r="NU28" s="183">
        <v>0</v>
      </c>
      <c r="NV28" s="183">
        <v>0</v>
      </c>
      <c r="NW28" s="183">
        <v>0</v>
      </c>
      <c r="NX28" s="170">
        <v>0</v>
      </c>
      <c r="NY28" s="170">
        <v>0</v>
      </c>
      <c r="NZ28" s="170">
        <v>0</v>
      </c>
      <c r="OA28" s="170">
        <v>0</v>
      </c>
      <c r="OB28" s="170">
        <v>0</v>
      </c>
      <c r="OC28" s="170">
        <v>0</v>
      </c>
      <c r="OD28" s="170">
        <v>0</v>
      </c>
      <c r="OE28" s="170">
        <v>0</v>
      </c>
      <c r="OF28" s="170">
        <v>0</v>
      </c>
      <c r="OG28" s="171">
        <v>0</v>
      </c>
      <c r="OI28" s="169">
        <v>0</v>
      </c>
      <c r="OJ28" s="170">
        <v>0</v>
      </c>
      <c r="OK28" s="170">
        <v>0</v>
      </c>
      <c r="OL28" s="170">
        <v>0</v>
      </c>
      <c r="OM28" s="170">
        <v>0</v>
      </c>
      <c r="ON28" s="170">
        <v>0</v>
      </c>
      <c r="OO28" s="170">
        <v>0</v>
      </c>
      <c r="OP28" s="183">
        <v>0</v>
      </c>
      <c r="OQ28" s="183">
        <v>0</v>
      </c>
      <c r="OR28" s="183">
        <v>0</v>
      </c>
      <c r="OS28" s="183">
        <v>0</v>
      </c>
      <c r="OT28" s="170">
        <v>0</v>
      </c>
      <c r="OU28" s="170">
        <v>0</v>
      </c>
      <c r="OV28" s="170">
        <v>0</v>
      </c>
      <c r="OW28" s="170">
        <v>0</v>
      </c>
      <c r="OX28" s="170">
        <v>0</v>
      </c>
      <c r="OY28" s="170">
        <v>0</v>
      </c>
      <c r="OZ28" s="170">
        <v>0</v>
      </c>
      <c r="PA28" s="170">
        <v>0</v>
      </c>
      <c r="PB28" s="170">
        <v>0</v>
      </c>
      <c r="PC28" s="171">
        <v>0</v>
      </c>
      <c r="PD28" s="34"/>
      <c r="PE28" s="169">
        <v>0</v>
      </c>
      <c r="PF28" s="170">
        <v>0</v>
      </c>
      <c r="PG28" s="170">
        <v>0</v>
      </c>
      <c r="PH28" s="170">
        <v>0</v>
      </c>
      <c r="PI28" s="170">
        <v>20</v>
      </c>
      <c r="PJ28" s="170">
        <v>0</v>
      </c>
      <c r="PK28" s="170">
        <v>0</v>
      </c>
      <c r="PL28" s="170">
        <v>0</v>
      </c>
      <c r="PM28" s="170">
        <v>0</v>
      </c>
      <c r="PN28" s="170">
        <v>0</v>
      </c>
      <c r="PO28" s="170">
        <v>0</v>
      </c>
      <c r="PP28" s="170">
        <v>0</v>
      </c>
      <c r="PQ28" s="170">
        <v>0</v>
      </c>
      <c r="PR28" s="170">
        <v>0</v>
      </c>
      <c r="PS28" s="170">
        <v>0</v>
      </c>
      <c r="PT28" s="170">
        <v>0</v>
      </c>
      <c r="PU28" s="170">
        <v>0</v>
      </c>
      <c r="PV28" s="170">
        <v>0</v>
      </c>
      <c r="PW28" s="170">
        <v>0</v>
      </c>
      <c r="PX28" s="170">
        <v>0</v>
      </c>
      <c r="PY28" s="171">
        <v>0</v>
      </c>
      <c r="PZ28" s="34"/>
      <c r="QA28" s="169">
        <v>0</v>
      </c>
      <c r="QB28" s="170">
        <v>0</v>
      </c>
      <c r="QC28" s="170">
        <v>0</v>
      </c>
      <c r="QD28" s="170">
        <v>0</v>
      </c>
      <c r="QE28" s="170">
        <v>35</v>
      </c>
      <c r="QF28" s="170">
        <v>0</v>
      </c>
      <c r="QG28" s="170">
        <v>0</v>
      </c>
      <c r="QH28" s="170">
        <v>0</v>
      </c>
      <c r="QI28" s="170">
        <v>0</v>
      </c>
      <c r="QJ28" s="170">
        <v>0</v>
      </c>
      <c r="QK28" s="170">
        <v>0</v>
      </c>
      <c r="QL28" s="170">
        <v>0</v>
      </c>
      <c r="QM28" s="170">
        <v>0</v>
      </c>
      <c r="QN28" s="170">
        <v>0</v>
      </c>
      <c r="QO28" s="170">
        <v>0</v>
      </c>
      <c r="QP28" s="170">
        <v>0</v>
      </c>
      <c r="QQ28" s="170">
        <v>0</v>
      </c>
      <c r="QR28" s="170">
        <v>0</v>
      </c>
      <c r="QS28" s="170">
        <v>0</v>
      </c>
      <c r="QT28" s="170">
        <v>0</v>
      </c>
      <c r="QU28" s="171">
        <v>0</v>
      </c>
      <c r="QV28" s="34"/>
      <c r="QW28" s="169">
        <v>0</v>
      </c>
      <c r="QX28" s="170">
        <v>0</v>
      </c>
      <c r="QY28" s="170">
        <v>0</v>
      </c>
      <c r="QZ28" s="170">
        <v>0</v>
      </c>
      <c r="RA28" s="170">
        <v>0</v>
      </c>
      <c r="RB28" s="170">
        <v>0</v>
      </c>
      <c r="RC28" s="170">
        <v>0</v>
      </c>
      <c r="RD28" s="183">
        <v>0</v>
      </c>
      <c r="RE28" s="170">
        <v>0</v>
      </c>
      <c r="RF28" s="170">
        <v>0</v>
      </c>
      <c r="RG28" s="170">
        <v>0</v>
      </c>
      <c r="RH28" s="170">
        <v>0</v>
      </c>
      <c r="RI28" s="170">
        <v>0</v>
      </c>
      <c r="RJ28" s="170">
        <v>0</v>
      </c>
      <c r="RK28" s="170">
        <v>0</v>
      </c>
      <c r="RL28" s="170">
        <v>0</v>
      </c>
      <c r="RM28" s="170">
        <v>0</v>
      </c>
      <c r="RN28" s="170">
        <v>0</v>
      </c>
      <c r="RO28" s="170">
        <v>0</v>
      </c>
      <c r="RP28" s="170">
        <v>0</v>
      </c>
      <c r="RQ28" s="171">
        <v>0</v>
      </c>
      <c r="RS28" s="169">
        <v>0</v>
      </c>
      <c r="RT28" s="170">
        <v>0</v>
      </c>
      <c r="RU28" s="170">
        <v>0</v>
      </c>
      <c r="RV28" s="170">
        <v>0</v>
      </c>
      <c r="RW28" s="170">
        <v>0</v>
      </c>
      <c r="RX28" s="170">
        <v>0</v>
      </c>
      <c r="RY28" s="170">
        <v>0</v>
      </c>
      <c r="RZ28" s="170">
        <v>0</v>
      </c>
      <c r="SA28" s="170">
        <v>0</v>
      </c>
      <c r="SB28" s="170">
        <v>0</v>
      </c>
      <c r="SC28" s="170">
        <v>0</v>
      </c>
      <c r="SD28" s="170">
        <v>0</v>
      </c>
      <c r="SE28" s="170">
        <v>0</v>
      </c>
      <c r="SF28" s="170">
        <v>0</v>
      </c>
      <c r="SG28" s="170">
        <v>0</v>
      </c>
      <c r="SH28" s="170">
        <v>0</v>
      </c>
      <c r="SI28" s="170">
        <v>0</v>
      </c>
      <c r="SJ28" s="170">
        <v>0</v>
      </c>
      <c r="SK28" s="170">
        <v>0</v>
      </c>
      <c r="SL28" s="170">
        <v>0</v>
      </c>
      <c r="SM28" s="171">
        <v>0</v>
      </c>
      <c r="SO28" s="169">
        <v>0</v>
      </c>
      <c r="SP28" s="170">
        <v>0</v>
      </c>
      <c r="SQ28" s="170">
        <v>0</v>
      </c>
      <c r="SR28" s="170">
        <v>0</v>
      </c>
      <c r="SS28" s="170">
        <v>0</v>
      </c>
      <c r="ST28" s="170">
        <v>0</v>
      </c>
      <c r="SU28" s="170">
        <v>0</v>
      </c>
      <c r="SV28" s="170">
        <v>0</v>
      </c>
      <c r="SW28" s="170">
        <v>0</v>
      </c>
      <c r="SX28" s="170">
        <v>0</v>
      </c>
      <c r="SY28" s="170">
        <v>0</v>
      </c>
      <c r="SZ28" s="170">
        <v>0</v>
      </c>
      <c r="TA28" s="170">
        <v>0</v>
      </c>
      <c r="TB28" s="170">
        <v>0</v>
      </c>
      <c r="TC28" s="170">
        <v>0</v>
      </c>
      <c r="TD28" s="170">
        <v>0</v>
      </c>
      <c r="TE28" s="170">
        <v>0</v>
      </c>
      <c r="TF28" s="170">
        <v>0</v>
      </c>
      <c r="TG28" s="170">
        <v>0</v>
      </c>
      <c r="TH28" s="170">
        <v>0</v>
      </c>
      <c r="TI28" s="171">
        <v>0</v>
      </c>
      <c r="TJ28" s="34"/>
      <c r="TK28" s="169">
        <v>0</v>
      </c>
      <c r="TL28" s="170">
        <v>0</v>
      </c>
      <c r="TM28" s="170">
        <v>0</v>
      </c>
      <c r="TN28" s="170">
        <v>0</v>
      </c>
      <c r="TO28" s="170">
        <v>0</v>
      </c>
      <c r="TP28" s="170">
        <v>0</v>
      </c>
      <c r="TQ28" s="170">
        <v>0</v>
      </c>
      <c r="TR28" s="170">
        <v>0</v>
      </c>
      <c r="TS28" s="170">
        <v>0</v>
      </c>
      <c r="TT28" s="170">
        <v>0</v>
      </c>
      <c r="TU28" s="170">
        <v>0</v>
      </c>
      <c r="TV28" s="170">
        <v>0</v>
      </c>
      <c r="TW28" s="170">
        <v>0</v>
      </c>
      <c r="TX28" s="170">
        <v>0</v>
      </c>
      <c r="TY28" s="170">
        <v>0</v>
      </c>
      <c r="TZ28" s="170">
        <v>0</v>
      </c>
      <c r="UA28" s="170">
        <v>0</v>
      </c>
      <c r="UB28" s="170">
        <v>0</v>
      </c>
      <c r="UC28" s="170">
        <v>0</v>
      </c>
      <c r="UD28" s="170">
        <v>0</v>
      </c>
      <c r="UE28" s="171">
        <v>0</v>
      </c>
      <c r="UG28" s="169">
        <v>0</v>
      </c>
      <c r="UH28" s="170">
        <v>0</v>
      </c>
      <c r="UI28" s="170">
        <v>0</v>
      </c>
      <c r="UJ28" s="170">
        <v>0</v>
      </c>
      <c r="UK28" s="170">
        <v>0</v>
      </c>
      <c r="UL28" s="170">
        <v>0</v>
      </c>
      <c r="UM28" s="170">
        <v>0</v>
      </c>
      <c r="UN28" s="170">
        <v>0</v>
      </c>
      <c r="UO28" s="170">
        <v>0</v>
      </c>
      <c r="UP28" s="170">
        <v>0</v>
      </c>
      <c r="UQ28" s="170">
        <v>0</v>
      </c>
      <c r="UR28" s="170">
        <v>0</v>
      </c>
      <c r="US28" s="170">
        <v>0</v>
      </c>
      <c r="UT28" s="170">
        <v>0</v>
      </c>
      <c r="UU28" s="170">
        <v>0</v>
      </c>
      <c r="UV28" s="170">
        <v>0</v>
      </c>
      <c r="UW28" s="170">
        <v>0</v>
      </c>
      <c r="UX28" s="170">
        <v>0</v>
      </c>
      <c r="UY28" s="170">
        <v>0</v>
      </c>
      <c r="UZ28" s="170">
        <v>0</v>
      </c>
      <c r="VA28" s="171">
        <v>0</v>
      </c>
      <c r="VB28" s="34"/>
      <c r="VC28" s="169">
        <v>0</v>
      </c>
      <c r="VD28" s="170">
        <v>0</v>
      </c>
      <c r="VE28" s="170">
        <v>0</v>
      </c>
      <c r="VF28" s="170">
        <v>0</v>
      </c>
      <c r="VG28" s="170">
        <v>0</v>
      </c>
      <c r="VH28" s="170">
        <v>0</v>
      </c>
      <c r="VI28" s="170">
        <v>0</v>
      </c>
      <c r="VJ28" s="170">
        <v>0</v>
      </c>
      <c r="VK28" s="170">
        <v>0</v>
      </c>
      <c r="VL28" s="170">
        <v>0</v>
      </c>
      <c r="VM28" s="170">
        <v>0</v>
      </c>
      <c r="VN28" s="170">
        <v>0</v>
      </c>
      <c r="VO28" s="170">
        <v>0</v>
      </c>
      <c r="VP28" s="170">
        <v>0</v>
      </c>
      <c r="VQ28" s="170">
        <v>0</v>
      </c>
      <c r="VR28" s="170">
        <v>0</v>
      </c>
      <c r="VS28" s="170">
        <v>0</v>
      </c>
      <c r="VT28" s="170">
        <v>0</v>
      </c>
      <c r="VU28" s="170">
        <v>0</v>
      </c>
      <c r="VV28" s="170">
        <v>0</v>
      </c>
      <c r="VW28" s="171">
        <v>0</v>
      </c>
      <c r="VY28" s="169">
        <v>0</v>
      </c>
      <c r="VZ28" s="170">
        <v>0</v>
      </c>
      <c r="WA28" s="170">
        <v>0</v>
      </c>
      <c r="WB28" s="170">
        <v>0</v>
      </c>
      <c r="WC28" s="185">
        <v>0</v>
      </c>
      <c r="WD28" s="186">
        <v>0</v>
      </c>
      <c r="WE28" s="186">
        <v>0</v>
      </c>
      <c r="WF28" s="186">
        <v>0</v>
      </c>
      <c r="WG28" s="186">
        <v>0</v>
      </c>
      <c r="WH28" s="186">
        <v>0</v>
      </c>
      <c r="WI28" s="186">
        <v>0</v>
      </c>
      <c r="WJ28" s="186">
        <v>0</v>
      </c>
      <c r="WK28" s="170">
        <v>0</v>
      </c>
      <c r="WL28" s="170">
        <v>0</v>
      </c>
      <c r="WM28" s="170">
        <v>0</v>
      </c>
      <c r="WN28" s="170">
        <v>0</v>
      </c>
      <c r="WO28" s="170">
        <v>0</v>
      </c>
      <c r="WP28" s="186">
        <v>0</v>
      </c>
      <c r="WQ28" s="186">
        <v>0</v>
      </c>
      <c r="WR28" s="186">
        <v>0</v>
      </c>
      <c r="WS28" s="188">
        <v>0</v>
      </c>
      <c r="WT28" s="34"/>
      <c r="WU28" s="169">
        <v>0</v>
      </c>
      <c r="WV28" s="170">
        <v>0</v>
      </c>
      <c r="WW28" s="170">
        <v>0</v>
      </c>
      <c r="WX28" s="170">
        <v>0</v>
      </c>
      <c r="WY28" s="170">
        <v>0</v>
      </c>
      <c r="WZ28" s="170">
        <v>0</v>
      </c>
      <c r="XA28" s="170">
        <v>0</v>
      </c>
      <c r="XB28" s="183">
        <v>0</v>
      </c>
      <c r="XC28" s="183">
        <v>0</v>
      </c>
      <c r="XD28" s="183">
        <v>0</v>
      </c>
      <c r="XE28" s="183">
        <v>0</v>
      </c>
      <c r="XF28" s="183">
        <v>0</v>
      </c>
      <c r="XG28" s="170">
        <v>0</v>
      </c>
      <c r="XH28" s="170">
        <v>0</v>
      </c>
      <c r="XI28" s="170">
        <v>0</v>
      </c>
      <c r="XJ28" s="170">
        <v>0</v>
      </c>
      <c r="XK28" s="170">
        <v>0</v>
      </c>
      <c r="XL28" s="183">
        <v>0</v>
      </c>
      <c r="XM28" s="183">
        <v>0</v>
      </c>
      <c r="XN28" s="186">
        <v>0</v>
      </c>
      <c r="XO28" s="188">
        <v>0</v>
      </c>
      <c r="XP28" s="34"/>
      <c r="XQ28" s="169">
        <v>0</v>
      </c>
      <c r="XR28" s="170">
        <v>0</v>
      </c>
      <c r="XS28" s="170">
        <v>0</v>
      </c>
      <c r="XT28" s="170">
        <v>0</v>
      </c>
      <c r="XU28" s="170">
        <v>0</v>
      </c>
      <c r="XV28" s="170">
        <v>0</v>
      </c>
      <c r="XW28" s="170">
        <v>0</v>
      </c>
      <c r="XX28" s="183">
        <v>0</v>
      </c>
      <c r="XY28" s="183">
        <v>0</v>
      </c>
      <c r="XZ28" s="183">
        <v>0</v>
      </c>
      <c r="YA28" s="183">
        <v>0</v>
      </c>
      <c r="YB28" s="183">
        <v>0</v>
      </c>
      <c r="YC28" s="170">
        <v>0</v>
      </c>
      <c r="YD28" s="170">
        <v>0</v>
      </c>
      <c r="YE28" s="170">
        <v>0</v>
      </c>
      <c r="YF28" s="170">
        <v>0</v>
      </c>
      <c r="YG28" s="170">
        <v>0</v>
      </c>
      <c r="YH28" s="183">
        <v>0</v>
      </c>
      <c r="YI28" s="183">
        <v>0</v>
      </c>
      <c r="YJ28" s="186">
        <v>0</v>
      </c>
      <c r="YK28" s="188">
        <v>0</v>
      </c>
      <c r="YM28" s="169">
        <v>0</v>
      </c>
      <c r="YN28" s="170">
        <v>0</v>
      </c>
      <c r="YO28" s="170">
        <v>0</v>
      </c>
      <c r="YP28" s="170">
        <v>0</v>
      </c>
      <c r="YQ28" s="170">
        <v>0</v>
      </c>
      <c r="YR28" s="170">
        <v>0</v>
      </c>
      <c r="YS28" s="170">
        <v>0</v>
      </c>
      <c r="YT28" s="183">
        <v>0</v>
      </c>
      <c r="YU28" s="183">
        <v>0</v>
      </c>
      <c r="YV28" s="183">
        <v>0</v>
      </c>
      <c r="YW28" s="183">
        <v>0</v>
      </c>
      <c r="YX28" s="183">
        <v>0</v>
      </c>
      <c r="YY28" s="170">
        <v>0</v>
      </c>
      <c r="YZ28" s="170">
        <v>0</v>
      </c>
      <c r="ZA28" s="170">
        <v>0</v>
      </c>
      <c r="ZB28" s="170">
        <v>0</v>
      </c>
      <c r="ZC28" s="170">
        <v>0</v>
      </c>
      <c r="ZD28" s="183">
        <v>0</v>
      </c>
      <c r="ZE28" s="183">
        <v>0</v>
      </c>
      <c r="ZF28" s="186">
        <v>0</v>
      </c>
      <c r="ZG28" s="188">
        <v>0</v>
      </c>
      <c r="ZI28" s="169">
        <v>0</v>
      </c>
      <c r="ZJ28" s="170">
        <v>0</v>
      </c>
      <c r="ZK28" s="170">
        <v>0</v>
      </c>
      <c r="ZL28" s="170">
        <v>0</v>
      </c>
      <c r="ZM28" s="170">
        <v>0</v>
      </c>
      <c r="ZN28" s="170">
        <v>0</v>
      </c>
      <c r="ZO28" s="170">
        <v>0</v>
      </c>
      <c r="ZP28" s="183">
        <v>0</v>
      </c>
      <c r="ZQ28" s="183">
        <v>0</v>
      </c>
      <c r="ZR28" s="183">
        <v>0</v>
      </c>
      <c r="ZS28" s="183">
        <v>0</v>
      </c>
      <c r="ZT28" s="183">
        <v>0</v>
      </c>
      <c r="ZU28" s="170">
        <v>0</v>
      </c>
      <c r="ZV28" s="170">
        <v>0</v>
      </c>
      <c r="ZW28" s="170">
        <v>0</v>
      </c>
      <c r="ZX28" s="170">
        <v>0</v>
      </c>
      <c r="ZY28" s="170">
        <v>0</v>
      </c>
      <c r="ZZ28" s="183">
        <v>0</v>
      </c>
      <c r="AAA28" s="183">
        <v>0</v>
      </c>
      <c r="AAB28" s="186">
        <v>0</v>
      </c>
      <c r="AAC28" s="188">
        <v>0</v>
      </c>
      <c r="AAD28" s="3"/>
      <c r="AAE28" s="169">
        <v>0</v>
      </c>
      <c r="AAF28" s="170">
        <v>0</v>
      </c>
      <c r="AAG28" s="170">
        <v>0</v>
      </c>
      <c r="AAH28" s="170">
        <v>0</v>
      </c>
      <c r="AAI28" s="170">
        <v>0</v>
      </c>
      <c r="AAJ28" s="170">
        <v>0</v>
      </c>
      <c r="AAK28" s="170">
        <v>0</v>
      </c>
      <c r="AAL28" s="183">
        <v>0</v>
      </c>
      <c r="AAM28" s="170">
        <v>0</v>
      </c>
      <c r="AAN28" s="170">
        <v>0</v>
      </c>
      <c r="AAO28" s="170">
        <v>0</v>
      </c>
      <c r="AAP28" s="170">
        <v>0</v>
      </c>
      <c r="AAQ28" s="170">
        <v>0</v>
      </c>
      <c r="AAR28" s="170">
        <v>0</v>
      </c>
      <c r="AAS28" s="170">
        <v>0</v>
      </c>
      <c r="AAT28" s="170">
        <v>0</v>
      </c>
      <c r="AAU28" s="170">
        <v>0</v>
      </c>
      <c r="AAV28" s="170">
        <v>0</v>
      </c>
      <c r="AAW28" s="170">
        <v>0</v>
      </c>
      <c r="AAX28" s="170">
        <v>0</v>
      </c>
      <c r="AAY28" s="171">
        <v>0</v>
      </c>
      <c r="AAZ28" s="139"/>
      <c r="ABA28" s="169">
        <v>0</v>
      </c>
      <c r="ABB28" s="170">
        <v>0</v>
      </c>
      <c r="ABC28" s="170">
        <v>0</v>
      </c>
      <c r="ABD28" s="170">
        <v>0</v>
      </c>
      <c r="ABE28" s="170">
        <v>0</v>
      </c>
      <c r="ABF28" s="170">
        <v>0</v>
      </c>
      <c r="ABG28" s="170">
        <v>0</v>
      </c>
      <c r="ABH28" s="183">
        <v>0</v>
      </c>
      <c r="ABI28" s="183">
        <v>0</v>
      </c>
      <c r="ABJ28" s="183">
        <v>0</v>
      </c>
      <c r="ABK28" s="183">
        <v>0</v>
      </c>
      <c r="ABL28" s="183">
        <v>0</v>
      </c>
      <c r="ABM28" s="170">
        <v>0</v>
      </c>
      <c r="ABN28" s="170">
        <v>0</v>
      </c>
      <c r="ABO28" s="170">
        <v>0</v>
      </c>
      <c r="ABP28" s="170">
        <v>0</v>
      </c>
      <c r="ABQ28" s="170">
        <v>0</v>
      </c>
      <c r="ABR28" s="183">
        <v>0</v>
      </c>
      <c r="ABS28" s="183">
        <v>0</v>
      </c>
      <c r="ABT28" s="186">
        <v>0</v>
      </c>
      <c r="ABU28" s="188">
        <v>0</v>
      </c>
      <c r="ABV28" s="139"/>
      <c r="ABW28" s="169">
        <v>0</v>
      </c>
      <c r="ABX28" s="170">
        <v>0</v>
      </c>
      <c r="ABY28" s="170">
        <v>0</v>
      </c>
      <c r="ABZ28" s="170">
        <v>0</v>
      </c>
      <c r="ACA28" s="170">
        <v>0</v>
      </c>
      <c r="ACB28" s="170">
        <v>0</v>
      </c>
      <c r="ACC28" s="170">
        <v>0</v>
      </c>
      <c r="ACD28" s="183">
        <v>0</v>
      </c>
      <c r="ACE28" s="183">
        <v>0</v>
      </c>
      <c r="ACF28" s="183">
        <v>0</v>
      </c>
      <c r="ACG28" s="183">
        <v>0</v>
      </c>
      <c r="ACH28" s="183">
        <v>0</v>
      </c>
      <c r="ACI28" s="170">
        <v>0</v>
      </c>
      <c r="ACJ28" s="170">
        <v>0</v>
      </c>
      <c r="ACK28" s="170">
        <v>0</v>
      </c>
      <c r="ACL28" s="170">
        <v>0</v>
      </c>
      <c r="ACM28" s="170">
        <v>0</v>
      </c>
      <c r="ACN28" s="183">
        <v>0</v>
      </c>
      <c r="ACO28" s="183">
        <v>0</v>
      </c>
      <c r="ACP28" s="186">
        <v>0</v>
      </c>
      <c r="ACQ28" s="188">
        <v>0</v>
      </c>
      <c r="ACR28" s="139"/>
      <c r="ACS28" s="169">
        <v>0</v>
      </c>
      <c r="ACT28" s="170">
        <v>0</v>
      </c>
      <c r="ACU28" s="170">
        <v>0</v>
      </c>
      <c r="ACV28" s="170">
        <v>0</v>
      </c>
      <c r="ACW28" s="170">
        <v>0</v>
      </c>
      <c r="ACX28" s="170">
        <v>0</v>
      </c>
      <c r="ACY28" s="170">
        <v>0</v>
      </c>
      <c r="ACZ28" s="183">
        <v>0</v>
      </c>
      <c r="ADA28" s="170">
        <v>0</v>
      </c>
      <c r="ADB28" s="170">
        <v>0</v>
      </c>
      <c r="ADC28" s="170">
        <v>0</v>
      </c>
      <c r="ADD28" s="170">
        <v>0</v>
      </c>
      <c r="ADE28" s="170">
        <v>0</v>
      </c>
      <c r="ADF28" s="170">
        <v>0</v>
      </c>
      <c r="ADG28" s="170">
        <v>0</v>
      </c>
      <c r="ADH28" s="170">
        <v>0</v>
      </c>
      <c r="ADI28" s="170">
        <v>0</v>
      </c>
      <c r="ADJ28" s="170">
        <v>0</v>
      </c>
      <c r="ADK28" s="170">
        <v>0</v>
      </c>
      <c r="ADL28" s="170">
        <v>0</v>
      </c>
      <c r="ADM28" s="171">
        <v>0</v>
      </c>
      <c r="ADO28" s="169">
        <v>0</v>
      </c>
      <c r="ADP28" s="170">
        <v>0</v>
      </c>
      <c r="ADQ28" s="170">
        <v>0</v>
      </c>
      <c r="ADR28" s="170">
        <v>0</v>
      </c>
      <c r="ADS28" s="170">
        <v>0</v>
      </c>
      <c r="ADT28" s="170">
        <v>0</v>
      </c>
      <c r="ADU28" s="170">
        <v>0</v>
      </c>
      <c r="ADV28" s="183">
        <v>0</v>
      </c>
      <c r="ADW28" s="170">
        <v>0</v>
      </c>
      <c r="ADX28" s="170">
        <v>0</v>
      </c>
      <c r="ADY28" s="170">
        <v>0</v>
      </c>
      <c r="ADZ28" s="170">
        <v>0</v>
      </c>
      <c r="AEA28" s="170">
        <v>0</v>
      </c>
      <c r="AEB28" s="170">
        <v>0</v>
      </c>
      <c r="AEC28" s="170">
        <v>0</v>
      </c>
      <c r="AED28" s="170">
        <v>0</v>
      </c>
      <c r="AEE28" s="170">
        <v>0</v>
      </c>
      <c r="AEF28" s="170">
        <v>0</v>
      </c>
      <c r="AEG28" s="170">
        <v>0</v>
      </c>
      <c r="AEH28" s="170">
        <v>0</v>
      </c>
      <c r="AEI28" s="171">
        <v>0</v>
      </c>
      <c r="AEK28" s="169">
        <v>0</v>
      </c>
      <c r="AEL28" s="170">
        <v>0</v>
      </c>
      <c r="AEM28" s="170">
        <v>0</v>
      </c>
      <c r="AEN28" s="170">
        <v>0</v>
      </c>
      <c r="AEO28" s="170">
        <v>0</v>
      </c>
      <c r="AEP28" s="170">
        <v>0</v>
      </c>
      <c r="AEQ28" s="170">
        <v>0</v>
      </c>
      <c r="AER28" s="183">
        <v>0</v>
      </c>
      <c r="AES28" s="183">
        <v>0</v>
      </c>
      <c r="AET28" s="183">
        <v>0</v>
      </c>
      <c r="AEU28" s="183">
        <v>0</v>
      </c>
      <c r="AEV28" s="183">
        <v>0</v>
      </c>
      <c r="AEW28" s="170">
        <v>0</v>
      </c>
      <c r="AEX28" s="170">
        <v>0</v>
      </c>
      <c r="AEY28" s="170">
        <v>0</v>
      </c>
      <c r="AEZ28" s="170">
        <v>0</v>
      </c>
      <c r="AFA28" s="170">
        <v>0</v>
      </c>
      <c r="AFB28" s="183">
        <v>0</v>
      </c>
      <c r="AFC28" s="183">
        <v>0</v>
      </c>
      <c r="AFD28" s="186">
        <v>0</v>
      </c>
      <c r="AFE28" s="188">
        <v>0</v>
      </c>
      <c r="AFG28" s="169">
        <v>0</v>
      </c>
      <c r="AFH28" s="170">
        <v>0</v>
      </c>
      <c r="AFI28" s="170">
        <v>0</v>
      </c>
      <c r="AFJ28" s="170">
        <v>0</v>
      </c>
      <c r="AFK28" s="170">
        <v>0</v>
      </c>
      <c r="AFL28" s="170">
        <v>0</v>
      </c>
      <c r="AFM28" s="170">
        <v>0</v>
      </c>
      <c r="AFN28" s="170">
        <v>0</v>
      </c>
      <c r="AFO28" s="170">
        <v>0</v>
      </c>
      <c r="AFP28" s="170">
        <v>0</v>
      </c>
      <c r="AFQ28" s="170">
        <v>0</v>
      </c>
      <c r="AFR28" s="170">
        <v>0</v>
      </c>
      <c r="AFS28" s="170">
        <v>0</v>
      </c>
      <c r="AFT28" s="170">
        <v>0</v>
      </c>
      <c r="AFU28" s="170">
        <v>0</v>
      </c>
      <c r="AFV28" s="170">
        <v>0</v>
      </c>
      <c r="AFW28" s="170">
        <v>0</v>
      </c>
      <c r="AFX28" s="170">
        <v>0</v>
      </c>
      <c r="AFY28" s="170">
        <v>0</v>
      </c>
      <c r="AFZ28" s="170">
        <v>0</v>
      </c>
      <c r="AGA28" s="171">
        <v>0</v>
      </c>
      <c r="AGC28" s="169">
        <v>0</v>
      </c>
      <c r="AGD28" s="170">
        <v>0</v>
      </c>
      <c r="AGE28" s="170">
        <v>0</v>
      </c>
      <c r="AGF28" s="170">
        <v>0</v>
      </c>
      <c r="AGG28" s="170">
        <v>0</v>
      </c>
      <c r="AGH28" s="170">
        <v>0</v>
      </c>
      <c r="AGI28" s="170">
        <v>0</v>
      </c>
      <c r="AGJ28" s="170">
        <v>0</v>
      </c>
      <c r="AGK28" s="170">
        <v>0</v>
      </c>
      <c r="AGL28" s="170">
        <v>0</v>
      </c>
      <c r="AGM28" s="170">
        <v>0</v>
      </c>
      <c r="AGN28" s="170">
        <v>0</v>
      </c>
      <c r="AGO28" s="170">
        <v>0</v>
      </c>
      <c r="AGP28" s="170">
        <v>0</v>
      </c>
      <c r="AGQ28" s="170">
        <v>0</v>
      </c>
      <c r="AGR28" s="170">
        <v>0</v>
      </c>
      <c r="AGS28" s="170">
        <v>0</v>
      </c>
      <c r="AGT28" s="170">
        <v>0</v>
      </c>
      <c r="AGU28" s="170">
        <v>0</v>
      </c>
      <c r="AGV28" s="170">
        <v>0</v>
      </c>
      <c r="AGW28" s="171">
        <v>0</v>
      </c>
      <c r="AGY28" s="169">
        <v>0</v>
      </c>
      <c r="AGZ28" s="170">
        <v>0</v>
      </c>
      <c r="AHA28" s="170">
        <v>0</v>
      </c>
      <c r="AHB28" s="170">
        <v>0</v>
      </c>
      <c r="AHC28" s="170">
        <v>0</v>
      </c>
      <c r="AHD28" s="170">
        <v>0</v>
      </c>
      <c r="AHE28" s="170">
        <v>0</v>
      </c>
      <c r="AHF28" s="170">
        <v>0</v>
      </c>
      <c r="AHG28" s="170">
        <v>0</v>
      </c>
      <c r="AHH28" s="170">
        <v>0</v>
      </c>
      <c r="AHI28" s="170">
        <v>0</v>
      </c>
      <c r="AHJ28" s="170">
        <v>0</v>
      </c>
      <c r="AHK28" s="170">
        <v>0</v>
      </c>
      <c r="AHL28" s="170">
        <v>0</v>
      </c>
      <c r="AHM28" s="170">
        <v>0</v>
      </c>
      <c r="AHN28" s="170">
        <v>0</v>
      </c>
      <c r="AHO28" s="170">
        <v>0</v>
      </c>
      <c r="AHP28" s="170">
        <v>0</v>
      </c>
      <c r="AHQ28" s="170">
        <v>0</v>
      </c>
      <c r="AHR28" s="170">
        <v>0</v>
      </c>
      <c r="AHS28" s="171">
        <v>0</v>
      </c>
      <c r="AHU28" s="169">
        <v>0</v>
      </c>
      <c r="AHV28" s="170">
        <v>0</v>
      </c>
      <c r="AHW28" s="170">
        <v>0</v>
      </c>
      <c r="AHX28" s="170">
        <v>0</v>
      </c>
      <c r="AHY28" s="170">
        <v>0</v>
      </c>
      <c r="AHZ28" s="170">
        <v>0</v>
      </c>
      <c r="AIA28" s="170">
        <v>0</v>
      </c>
      <c r="AIB28" s="170">
        <v>0</v>
      </c>
      <c r="AIC28" s="170">
        <v>0</v>
      </c>
      <c r="AID28" s="170">
        <v>0</v>
      </c>
      <c r="AIE28" s="170">
        <v>0</v>
      </c>
      <c r="AIF28" s="170">
        <v>0</v>
      </c>
      <c r="AIG28" s="170">
        <v>0</v>
      </c>
      <c r="AIH28" s="170">
        <v>0</v>
      </c>
      <c r="AII28" s="170">
        <v>0</v>
      </c>
      <c r="AIJ28" s="170">
        <v>0</v>
      </c>
      <c r="AIK28" s="170">
        <v>0</v>
      </c>
      <c r="AIL28" s="170">
        <v>0</v>
      </c>
      <c r="AIM28" s="170">
        <v>0</v>
      </c>
      <c r="AIN28" s="170">
        <v>0</v>
      </c>
      <c r="AIO28" s="171">
        <v>0</v>
      </c>
      <c r="AIQ28" s="169">
        <v>0</v>
      </c>
      <c r="AIR28" s="170">
        <v>0</v>
      </c>
      <c r="AIS28" s="170">
        <v>0</v>
      </c>
      <c r="AIT28" s="170">
        <v>0</v>
      </c>
      <c r="AIU28" s="170">
        <v>0</v>
      </c>
      <c r="AIV28" s="170">
        <v>0</v>
      </c>
      <c r="AIW28" s="170">
        <v>0</v>
      </c>
      <c r="AIX28" s="170">
        <v>0</v>
      </c>
      <c r="AIY28" s="170">
        <v>0</v>
      </c>
      <c r="AIZ28" s="170">
        <v>0</v>
      </c>
      <c r="AJA28" s="170">
        <v>0</v>
      </c>
      <c r="AJB28" s="170">
        <v>0</v>
      </c>
      <c r="AJC28" s="170">
        <v>0</v>
      </c>
      <c r="AJD28" s="170">
        <v>0</v>
      </c>
      <c r="AJE28" s="170">
        <v>0</v>
      </c>
      <c r="AJF28" s="170">
        <v>0</v>
      </c>
      <c r="AJG28" s="170">
        <v>0</v>
      </c>
      <c r="AJH28" s="170">
        <v>0</v>
      </c>
      <c r="AJI28" s="170">
        <v>0</v>
      </c>
      <c r="AJJ28" s="170">
        <v>0</v>
      </c>
      <c r="AJK28" s="171">
        <v>0</v>
      </c>
      <c r="AJM28" s="169">
        <v>0</v>
      </c>
      <c r="AJN28" s="170">
        <v>0</v>
      </c>
      <c r="AJO28" s="170">
        <v>0</v>
      </c>
      <c r="AJP28" s="170">
        <v>0</v>
      </c>
      <c r="AJQ28" s="170">
        <v>0</v>
      </c>
      <c r="AJR28" s="170">
        <v>0</v>
      </c>
      <c r="AJS28" s="170">
        <v>0</v>
      </c>
      <c r="AJT28" s="170">
        <v>0</v>
      </c>
      <c r="AJU28" s="170">
        <v>0</v>
      </c>
      <c r="AJV28" s="170">
        <v>0</v>
      </c>
      <c r="AJW28" s="170">
        <v>0</v>
      </c>
      <c r="AJX28" s="170">
        <v>0</v>
      </c>
      <c r="AJY28" s="170">
        <v>0</v>
      </c>
      <c r="AJZ28" s="170">
        <v>0</v>
      </c>
      <c r="AKA28" s="170">
        <v>0</v>
      </c>
      <c r="AKB28" s="170">
        <v>0</v>
      </c>
      <c r="AKC28" s="170">
        <v>0</v>
      </c>
      <c r="AKD28" s="170">
        <v>0</v>
      </c>
      <c r="AKE28" s="170">
        <v>0</v>
      </c>
      <c r="AKF28" s="170">
        <v>0</v>
      </c>
      <c r="AKG28" s="171">
        <v>0</v>
      </c>
      <c r="AKI28" s="169">
        <v>0</v>
      </c>
      <c r="AKJ28" s="170">
        <v>0</v>
      </c>
      <c r="AKK28" s="170">
        <v>0</v>
      </c>
      <c r="AKL28" s="170">
        <v>0</v>
      </c>
      <c r="AKM28" s="170">
        <v>0</v>
      </c>
      <c r="AKN28" s="170">
        <v>0</v>
      </c>
      <c r="AKO28" s="170">
        <v>0</v>
      </c>
      <c r="AKP28" s="170">
        <v>0</v>
      </c>
      <c r="AKQ28" s="170">
        <v>0</v>
      </c>
      <c r="AKR28" s="170">
        <v>0</v>
      </c>
      <c r="AKS28" s="170">
        <v>0</v>
      </c>
      <c r="AKT28" s="170">
        <v>0</v>
      </c>
      <c r="AKU28" s="170">
        <v>0</v>
      </c>
      <c r="AKV28" s="170">
        <v>0</v>
      </c>
      <c r="AKW28" s="170">
        <v>0</v>
      </c>
      <c r="AKX28" s="170">
        <v>0</v>
      </c>
      <c r="AKY28" s="170">
        <v>0</v>
      </c>
      <c r="AKZ28" s="170">
        <v>0</v>
      </c>
      <c r="ALA28" s="170">
        <v>0</v>
      </c>
      <c r="ALB28" s="170">
        <v>0</v>
      </c>
      <c r="ALC28" s="171">
        <v>0</v>
      </c>
      <c r="ALE28" s="169">
        <v>0</v>
      </c>
      <c r="ALF28" s="170">
        <v>0</v>
      </c>
      <c r="ALG28" s="170">
        <v>0</v>
      </c>
      <c r="ALH28" s="170">
        <v>0</v>
      </c>
      <c r="ALI28" s="170">
        <v>0</v>
      </c>
      <c r="ALJ28" s="170">
        <v>0</v>
      </c>
      <c r="ALK28" s="170">
        <v>0</v>
      </c>
      <c r="ALL28" s="170">
        <v>0</v>
      </c>
      <c r="ALM28" s="170">
        <v>0</v>
      </c>
      <c r="ALN28" s="170">
        <v>0</v>
      </c>
      <c r="ALO28" s="170">
        <v>0</v>
      </c>
      <c r="ALP28" s="170">
        <v>0</v>
      </c>
      <c r="ALQ28" s="170">
        <v>0</v>
      </c>
      <c r="ALR28" s="170">
        <v>0</v>
      </c>
      <c r="ALS28" s="170">
        <v>0</v>
      </c>
      <c r="ALT28" s="170">
        <v>0</v>
      </c>
      <c r="ALU28" s="170">
        <v>0</v>
      </c>
      <c r="ALV28" s="170">
        <v>0</v>
      </c>
      <c r="ALW28" s="170">
        <v>0</v>
      </c>
      <c r="ALX28" s="170">
        <v>0</v>
      </c>
      <c r="ALY28" s="171">
        <v>0</v>
      </c>
      <c r="AMA28" s="169">
        <v>0</v>
      </c>
      <c r="AMB28" s="170">
        <v>0</v>
      </c>
      <c r="AMC28" s="170">
        <v>0</v>
      </c>
      <c r="AMD28" s="170">
        <v>0</v>
      </c>
      <c r="AME28" s="170">
        <v>0</v>
      </c>
      <c r="AMF28" s="170">
        <v>0</v>
      </c>
      <c r="AMG28" s="170">
        <v>0</v>
      </c>
      <c r="AMH28" s="170">
        <v>0</v>
      </c>
      <c r="AMI28" s="170">
        <v>0</v>
      </c>
      <c r="AMJ28" s="170">
        <v>0</v>
      </c>
      <c r="AMK28" s="170">
        <v>0</v>
      </c>
      <c r="AML28" s="170">
        <v>0</v>
      </c>
      <c r="AMM28" s="170">
        <v>0</v>
      </c>
      <c r="AMN28" s="170">
        <v>0</v>
      </c>
      <c r="AMO28" s="170">
        <v>0</v>
      </c>
      <c r="AMP28" s="170">
        <v>0</v>
      </c>
      <c r="AMQ28" s="170">
        <v>0</v>
      </c>
      <c r="AMR28" s="170">
        <v>0</v>
      </c>
      <c r="AMS28" s="170">
        <v>0</v>
      </c>
      <c r="AMT28" s="170">
        <v>0</v>
      </c>
      <c r="AMU28" s="171">
        <v>0</v>
      </c>
      <c r="AMW28" s="169">
        <v>0</v>
      </c>
      <c r="AMX28" s="170">
        <v>0</v>
      </c>
      <c r="AMY28" s="170">
        <v>0</v>
      </c>
      <c r="AMZ28" s="170">
        <v>0</v>
      </c>
      <c r="ANA28" s="170">
        <v>0</v>
      </c>
      <c r="ANB28" s="170">
        <v>0</v>
      </c>
      <c r="ANC28" s="170">
        <v>0</v>
      </c>
      <c r="AND28" s="170">
        <v>0</v>
      </c>
      <c r="ANE28" s="170">
        <v>0</v>
      </c>
      <c r="ANF28" s="170">
        <v>0</v>
      </c>
      <c r="ANG28" s="170">
        <v>0</v>
      </c>
      <c r="ANH28" s="170">
        <v>0</v>
      </c>
      <c r="ANI28" s="170">
        <v>0</v>
      </c>
      <c r="ANJ28" s="170">
        <v>0</v>
      </c>
      <c r="ANK28" s="170">
        <v>0</v>
      </c>
      <c r="ANL28" s="170">
        <v>0</v>
      </c>
      <c r="ANM28" s="170">
        <v>0</v>
      </c>
      <c r="ANN28" s="170">
        <v>0</v>
      </c>
      <c r="ANO28" s="170">
        <v>0</v>
      </c>
      <c r="ANP28" s="170">
        <v>0</v>
      </c>
      <c r="ANQ28" s="171">
        <v>0</v>
      </c>
      <c r="ANS28" s="169">
        <v>0</v>
      </c>
      <c r="ANT28" s="170">
        <v>0</v>
      </c>
      <c r="ANU28" s="170">
        <v>0</v>
      </c>
      <c r="ANV28" s="170">
        <v>0</v>
      </c>
      <c r="ANW28" s="170">
        <v>0</v>
      </c>
      <c r="ANX28" s="170">
        <v>0</v>
      </c>
      <c r="ANY28" s="170">
        <v>0</v>
      </c>
      <c r="ANZ28" s="170">
        <v>0</v>
      </c>
      <c r="AOA28" s="170">
        <v>0</v>
      </c>
      <c r="AOB28" s="170">
        <v>0</v>
      </c>
      <c r="AOC28" s="170">
        <v>0</v>
      </c>
      <c r="AOD28" s="170">
        <v>0</v>
      </c>
      <c r="AOE28" s="170">
        <v>0</v>
      </c>
      <c r="AOF28" s="170">
        <v>0</v>
      </c>
      <c r="AOG28" s="170">
        <v>0</v>
      </c>
      <c r="AOH28" s="170">
        <v>0</v>
      </c>
      <c r="AOI28" s="170">
        <v>0</v>
      </c>
      <c r="AOJ28" s="170">
        <v>0</v>
      </c>
      <c r="AOK28" s="170">
        <v>0</v>
      </c>
      <c r="AOL28" s="170">
        <v>0</v>
      </c>
      <c r="AOM28" s="171">
        <v>0</v>
      </c>
      <c r="AOO28" s="169">
        <v>0</v>
      </c>
      <c r="AOP28" s="170">
        <v>0</v>
      </c>
      <c r="AOQ28" s="170">
        <v>0</v>
      </c>
      <c r="AOR28" s="170">
        <v>0</v>
      </c>
      <c r="AOS28" s="170">
        <v>0</v>
      </c>
      <c r="AOT28" s="170">
        <v>0</v>
      </c>
      <c r="AOU28" s="170">
        <v>0</v>
      </c>
      <c r="AOV28" s="170">
        <v>0</v>
      </c>
      <c r="AOW28" s="170">
        <v>0</v>
      </c>
      <c r="AOX28" s="170">
        <v>0</v>
      </c>
      <c r="AOY28" s="170">
        <v>0</v>
      </c>
      <c r="AOZ28" s="170">
        <v>0</v>
      </c>
      <c r="APA28" s="170">
        <v>0</v>
      </c>
      <c r="APB28" s="170">
        <v>0</v>
      </c>
      <c r="APC28" s="170">
        <v>0</v>
      </c>
      <c r="APD28" s="170">
        <v>0</v>
      </c>
      <c r="APE28" s="170">
        <v>0</v>
      </c>
      <c r="APF28" s="170">
        <v>0</v>
      </c>
      <c r="APG28" s="170">
        <v>0</v>
      </c>
      <c r="APH28" s="170">
        <v>0</v>
      </c>
      <c r="API28" s="171">
        <v>0</v>
      </c>
    </row>
    <row r="29" spans="1:1101" s="139" customFormat="1" ht="15" thickBot="1">
      <c r="A29" s="192" t="s">
        <v>907</v>
      </c>
      <c r="B29" s="158" t="s">
        <v>908</v>
      </c>
      <c r="C29" s="193">
        <v>0</v>
      </c>
      <c r="D29" s="194">
        <v>0</v>
      </c>
      <c r="E29" s="194">
        <v>0</v>
      </c>
      <c r="F29" s="194">
        <v>0</v>
      </c>
      <c r="G29" s="194">
        <v>0</v>
      </c>
      <c r="H29" s="194">
        <v>0</v>
      </c>
      <c r="I29" s="194">
        <v>0</v>
      </c>
      <c r="J29" s="194">
        <v>0</v>
      </c>
      <c r="K29" s="194">
        <v>0</v>
      </c>
      <c r="L29" s="194">
        <v>0</v>
      </c>
      <c r="M29" s="194">
        <v>0</v>
      </c>
      <c r="N29" s="194">
        <v>0</v>
      </c>
      <c r="O29" s="194">
        <v>0</v>
      </c>
      <c r="P29" s="194">
        <v>0</v>
      </c>
      <c r="Q29" s="194">
        <v>0</v>
      </c>
      <c r="R29" s="194">
        <v>0</v>
      </c>
      <c r="S29" s="194">
        <v>0</v>
      </c>
      <c r="T29" s="194">
        <v>0</v>
      </c>
      <c r="U29" s="194">
        <v>0</v>
      </c>
      <c r="V29" s="194">
        <v>0</v>
      </c>
      <c r="W29" s="195">
        <v>0</v>
      </c>
      <c r="X29" s="34"/>
      <c r="Y29" s="193">
        <v>0</v>
      </c>
      <c r="Z29" s="194">
        <v>0</v>
      </c>
      <c r="AA29" s="194">
        <v>0</v>
      </c>
      <c r="AB29" s="194">
        <v>0</v>
      </c>
      <c r="AC29" s="194">
        <v>0</v>
      </c>
      <c r="AD29" s="194">
        <v>0</v>
      </c>
      <c r="AE29" s="194">
        <v>0</v>
      </c>
      <c r="AF29" s="194">
        <v>0</v>
      </c>
      <c r="AG29" s="194">
        <v>0</v>
      </c>
      <c r="AH29" s="194">
        <v>0</v>
      </c>
      <c r="AI29" s="194">
        <v>0</v>
      </c>
      <c r="AJ29" s="194">
        <v>0</v>
      </c>
      <c r="AK29" s="194">
        <v>0</v>
      </c>
      <c r="AL29" s="194">
        <v>0</v>
      </c>
      <c r="AM29" s="194">
        <v>0</v>
      </c>
      <c r="AN29" s="194">
        <v>0</v>
      </c>
      <c r="AO29" s="194">
        <v>0</v>
      </c>
      <c r="AP29" s="194">
        <v>0</v>
      </c>
      <c r="AQ29" s="194">
        <v>0</v>
      </c>
      <c r="AR29" s="194">
        <v>0</v>
      </c>
      <c r="AS29" s="195">
        <v>0</v>
      </c>
      <c r="AT29" s="34"/>
      <c r="AU29" s="193">
        <v>0</v>
      </c>
      <c r="AV29" s="194">
        <v>0</v>
      </c>
      <c r="AW29" s="194">
        <v>0</v>
      </c>
      <c r="AX29" s="194">
        <v>0</v>
      </c>
      <c r="AY29" s="194">
        <v>0</v>
      </c>
      <c r="AZ29" s="194">
        <v>0</v>
      </c>
      <c r="BA29" s="194">
        <v>0</v>
      </c>
      <c r="BB29" s="194">
        <v>0</v>
      </c>
      <c r="BC29" s="194">
        <v>0</v>
      </c>
      <c r="BD29" s="194">
        <v>0</v>
      </c>
      <c r="BE29" s="194">
        <v>0</v>
      </c>
      <c r="BF29" s="194">
        <v>0</v>
      </c>
      <c r="BG29" s="194">
        <v>0</v>
      </c>
      <c r="BH29" s="194">
        <v>0</v>
      </c>
      <c r="BI29" s="194">
        <v>0</v>
      </c>
      <c r="BJ29" s="194">
        <v>0</v>
      </c>
      <c r="BK29" s="194">
        <v>0</v>
      </c>
      <c r="BL29" s="194">
        <v>0</v>
      </c>
      <c r="BM29" s="194">
        <v>0</v>
      </c>
      <c r="BN29" s="194">
        <v>0</v>
      </c>
      <c r="BO29" s="195">
        <v>0</v>
      </c>
      <c r="BP29" s="34"/>
      <c r="BQ29" s="193">
        <v>0</v>
      </c>
      <c r="BR29" s="194">
        <v>0</v>
      </c>
      <c r="BS29" s="194">
        <v>0</v>
      </c>
      <c r="BT29" s="194">
        <v>0</v>
      </c>
      <c r="BU29" s="194">
        <v>0</v>
      </c>
      <c r="BV29" s="194">
        <v>0</v>
      </c>
      <c r="BW29" s="194">
        <v>0</v>
      </c>
      <c r="BX29" s="194">
        <v>0</v>
      </c>
      <c r="BY29" s="194">
        <v>0</v>
      </c>
      <c r="BZ29" s="194">
        <v>0</v>
      </c>
      <c r="CA29" s="194">
        <v>0</v>
      </c>
      <c r="CB29" s="194">
        <v>0</v>
      </c>
      <c r="CC29" s="194">
        <v>0</v>
      </c>
      <c r="CD29" s="194">
        <v>0</v>
      </c>
      <c r="CE29" s="194">
        <v>0</v>
      </c>
      <c r="CF29" s="194">
        <v>0</v>
      </c>
      <c r="CG29" s="194">
        <v>0</v>
      </c>
      <c r="CH29" s="194">
        <v>0</v>
      </c>
      <c r="CI29" s="194">
        <v>0</v>
      </c>
      <c r="CJ29" s="194">
        <v>0</v>
      </c>
      <c r="CK29" s="195">
        <v>0</v>
      </c>
      <c r="CL29" s="34"/>
      <c r="CM29" s="193">
        <v>0</v>
      </c>
      <c r="CN29" s="194">
        <v>0</v>
      </c>
      <c r="CO29" s="194">
        <v>0</v>
      </c>
      <c r="CP29" s="194">
        <v>0</v>
      </c>
      <c r="CQ29" s="194">
        <v>0</v>
      </c>
      <c r="CR29" s="194">
        <v>0</v>
      </c>
      <c r="CS29" s="194">
        <v>0</v>
      </c>
      <c r="CT29" s="194">
        <v>0</v>
      </c>
      <c r="CU29" s="194">
        <v>0</v>
      </c>
      <c r="CV29" s="194">
        <v>0</v>
      </c>
      <c r="CW29" s="194">
        <v>0</v>
      </c>
      <c r="CX29" s="194">
        <v>0</v>
      </c>
      <c r="CY29" s="194">
        <v>0</v>
      </c>
      <c r="CZ29" s="194">
        <v>0</v>
      </c>
      <c r="DA29" s="194">
        <v>0</v>
      </c>
      <c r="DB29" s="194">
        <v>0</v>
      </c>
      <c r="DC29" s="194">
        <v>0</v>
      </c>
      <c r="DD29" s="194">
        <v>0</v>
      </c>
      <c r="DE29" s="194">
        <v>0</v>
      </c>
      <c r="DF29" s="194">
        <v>0</v>
      </c>
      <c r="DG29" s="195">
        <v>0</v>
      </c>
      <c r="DH29" s="34"/>
      <c r="DI29" s="193">
        <v>0</v>
      </c>
      <c r="DJ29" s="194">
        <v>0</v>
      </c>
      <c r="DK29" s="194">
        <v>0</v>
      </c>
      <c r="DL29" s="194">
        <v>0</v>
      </c>
      <c r="DM29" s="194">
        <v>0</v>
      </c>
      <c r="DN29" s="194">
        <v>0</v>
      </c>
      <c r="DO29" s="194">
        <v>0</v>
      </c>
      <c r="DP29" s="194">
        <v>0</v>
      </c>
      <c r="DQ29" s="194">
        <v>0</v>
      </c>
      <c r="DR29" s="194">
        <v>0</v>
      </c>
      <c r="DS29" s="194">
        <v>0</v>
      </c>
      <c r="DT29" s="194">
        <v>0</v>
      </c>
      <c r="DU29" s="194">
        <v>0</v>
      </c>
      <c r="DV29" s="194">
        <v>0</v>
      </c>
      <c r="DW29" s="194">
        <v>0</v>
      </c>
      <c r="DX29" s="194">
        <v>0</v>
      </c>
      <c r="DY29" s="194">
        <v>0</v>
      </c>
      <c r="DZ29" s="194">
        <v>0</v>
      </c>
      <c r="EA29" s="194">
        <v>0</v>
      </c>
      <c r="EB29" s="194">
        <v>0</v>
      </c>
      <c r="EC29" s="195">
        <v>0</v>
      </c>
      <c r="EE29" s="193">
        <v>0</v>
      </c>
      <c r="EF29" s="194">
        <v>0</v>
      </c>
      <c r="EG29" s="194">
        <v>0</v>
      </c>
      <c r="EH29" s="194">
        <v>0</v>
      </c>
      <c r="EI29" s="194">
        <v>0</v>
      </c>
      <c r="EJ29" s="194">
        <v>0</v>
      </c>
      <c r="EK29" s="194">
        <v>0</v>
      </c>
      <c r="EL29" s="194">
        <v>0</v>
      </c>
      <c r="EM29" s="196">
        <v>0</v>
      </c>
      <c r="EN29" s="194">
        <v>0</v>
      </c>
      <c r="EO29" s="197">
        <v>0</v>
      </c>
      <c r="EP29" s="197">
        <v>0</v>
      </c>
      <c r="EQ29" s="194">
        <v>0</v>
      </c>
      <c r="ER29" s="194">
        <v>0</v>
      </c>
      <c r="ES29" s="194">
        <v>0</v>
      </c>
      <c r="ET29" s="194">
        <v>0</v>
      </c>
      <c r="EU29" s="194">
        <v>0</v>
      </c>
      <c r="EV29" s="194">
        <v>0</v>
      </c>
      <c r="EW29" s="194">
        <v>0</v>
      </c>
      <c r="EX29" s="194">
        <v>0</v>
      </c>
      <c r="EY29" s="195">
        <v>0</v>
      </c>
      <c r="EZ29" s="34"/>
      <c r="FA29" s="193">
        <v>0</v>
      </c>
      <c r="FB29" s="194">
        <v>0</v>
      </c>
      <c r="FC29" s="194">
        <v>0</v>
      </c>
      <c r="FD29" s="194">
        <v>0</v>
      </c>
      <c r="FE29" s="194">
        <v>1</v>
      </c>
      <c r="FF29" s="194">
        <v>0</v>
      </c>
      <c r="FG29" s="194">
        <v>0</v>
      </c>
      <c r="FH29" s="194">
        <v>0</v>
      </c>
      <c r="FI29" s="194">
        <v>0</v>
      </c>
      <c r="FJ29" s="194">
        <v>0</v>
      </c>
      <c r="FK29" s="194">
        <v>0</v>
      </c>
      <c r="FL29" s="194">
        <v>0</v>
      </c>
      <c r="FM29" s="194">
        <v>0</v>
      </c>
      <c r="FN29" s="194">
        <v>0</v>
      </c>
      <c r="FO29" s="194">
        <v>0</v>
      </c>
      <c r="FP29" s="194">
        <v>0</v>
      </c>
      <c r="FQ29" s="194">
        <v>0</v>
      </c>
      <c r="FR29" s="194">
        <v>0</v>
      </c>
      <c r="FS29" s="194">
        <v>0</v>
      </c>
      <c r="FT29" s="194">
        <v>0</v>
      </c>
      <c r="FU29" s="195">
        <v>0</v>
      </c>
      <c r="FV29" s="179"/>
      <c r="FW29" s="193">
        <v>0</v>
      </c>
      <c r="FX29" s="194">
        <v>0</v>
      </c>
      <c r="FY29" s="194">
        <v>0</v>
      </c>
      <c r="FZ29" s="194">
        <v>0</v>
      </c>
      <c r="GA29" s="194">
        <v>0</v>
      </c>
      <c r="GB29" s="194">
        <v>0</v>
      </c>
      <c r="GC29" s="194">
        <v>0</v>
      </c>
      <c r="GD29" s="194">
        <v>0</v>
      </c>
      <c r="GE29" s="194">
        <v>0</v>
      </c>
      <c r="GF29" s="194">
        <v>0</v>
      </c>
      <c r="GG29" s="194">
        <v>0</v>
      </c>
      <c r="GH29" s="194">
        <v>0</v>
      </c>
      <c r="GI29" s="194">
        <v>0</v>
      </c>
      <c r="GJ29" s="194">
        <v>0</v>
      </c>
      <c r="GK29" s="194">
        <v>0</v>
      </c>
      <c r="GL29" s="194">
        <v>0</v>
      </c>
      <c r="GM29" s="194">
        <v>0</v>
      </c>
      <c r="GN29" s="194">
        <v>0</v>
      </c>
      <c r="GO29" s="194">
        <v>0</v>
      </c>
      <c r="GP29" s="194">
        <v>0</v>
      </c>
      <c r="GQ29" s="195">
        <v>0</v>
      </c>
      <c r="GR29" s="34"/>
      <c r="GS29" s="193">
        <v>0</v>
      </c>
      <c r="GT29" s="194">
        <v>0</v>
      </c>
      <c r="GU29" s="194">
        <v>0</v>
      </c>
      <c r="GV29" s="194">
        <v>0</v>
      </c>
      <c r="GW29" s="194">
        <v>0</v>
      </c>
      <c r="GX29" s="194">
        <v>0</v>
      </c>
      <c r="GY29" s="194">
        <v>0</v>
      </c>
      <c r="GZ29" s="194">
        <v>0</v>
      </c>
      <c r="HA29" s="194">
        <v>0</v>
      </c>
      <c r="HB29" s="194">
        <v>0</v>
      </c>
      <c r="HC29" s="194">
        <v>0</v>
      </c>
      <c r="HD29" s="194">
        <v>0</v>
      </c>
      <c r="HE29" s="194">
        <v>0</v>
      </c>
      <c r="HF29" s="194">
        <v>0</v>
      </c>
      <c r="HG29" s="194">
        <v>0</v>
      </c>
      <c r="HH29" s="194">
        <v>0</v>
      </c>
      <c r="HI29" s="194">
        <v>0</v>
      </c>
      <c r="HJ29" s="194">
        <v>0</v>
      </c>
      <c r="HK29" s="194">
        <v>0</v>
      </c>
      <c r="HL29" s="194">
        <v>0</v>
      </c>
      <c r="HM29" s="195">
        <v>0</v>
      </c>
      <c r="HN29" s="34"/>
      <c r="HO29" s="193">
        <v>0</v>
      </c>
      <c r="HP29" s="194">
        <v>0</v>
      </c>
      <c r="HQ29" s="194">
        <v>0</v>
      </c>
      <c r="HR29" s="194">
        <v>0</v>
      </c>
      <c r="HS29" s="194">
        <v>0</v>
      </c>
      <c r="HT29" s="194">
        <v>0</v>
      </c>
      <c r="HU29" s="194">
        <v>0</v>
      </c>
      <c r="HV29" s="194">
        <v>0</v>
      </c>
      <c r="HW29" s="194">
        <v>0</v>
      </c>
      <c r="HX29" s="194">
        <v>0</v>
      </c>
      <c r="HY29" s="194">
        <v>0</v>
      </c>
      <c r="HZ29" s="194">
        <v>0</v>
      </c>
      <c r="IA29" s="194">
        <v>0</v>
      </c>
      <c r="IB29" s="194">
        <v>0</v>
      </c>
      <c r="IC29" s="194">
        <v>0</v>
      </c>
      <c r="ID29" s="194">
        <v>0</v>
      </c>
      <c r="IE29" s="194">
        <v>0</v>
      </c>
      <c r="IF29" s="194">
        <v>0</v>
      </c>
      <c r="IG29" s="194">
        <v>0</v>
      </c>
      <c r="IH29" s="194">
        <v>0</v>
      </c>
      <c r="II29" s="195">
        <v>0</v>
      </c>
      <c r="IJ29" s="34"/>
      <c r="IK29" s="193">
        <v>0</v>
      </c>
      <c r="IL29" s="194">
        <v>0</v>
      </c>
      <c r="IM29" s="194">
        <v>0</v>
      </c>
      <c r="IN29" s="194">
        <v>0</v>
      </c>
      <c r="IO29" s="194">
        <v>0</v>
      </c>
      <c r="IP29" s="194">
        <v>0</v>
      </c>
      <c r="IQ29" s="194">
        <v>0</v>
      </c>
      <c r="IR29" s="194">
        <v>0</v>
      </c>
      <c r="IS29" s="194">
        <v>0</v>
      </c>
      <c r="IT29" s="194">
        <v>0</v>
      </c>
      <c r="IU29" s="194">
        <v>0</v>
      </c>
      <c r="IV29" s="194">
        <v>0</v>
      </c>
      <c r="IW29" s="194">
        <v>0</v>
      </c>
      <c r="IX29" s="194">
        <v>0</v>
      </c>
      <c r="IY29" s="194">
        <v>0</v>
      </c>
      <c r="IZ29" s="194">
        <v>0</v>
      </c>
      <c r="JA29" s="194">
        <v>0</v>
      </c>
      <c r="JB29" s="194">
        <v>0</v>
      </c>
      <c r="JC29" s="194">
        <v>0</v>
      </c>
      <c r="JD29" s="194">
        <v>0</v>
      </c>
      <c r="JE29" s="195">
        <v>0</v>
      </c>
      <c r="JG29" s="193">
        <v>0</v>
      </c>
      <c r="JH29" s="194">
        <v>0</v>
      </c>
      <c r="JI29" s="194">
        <v>0</v>
      </c>
      <c r="JJ29" s="194">
        <v>0</v>
      </c>
      <c r="JK29" s="194">
        <v>0</v>
      </c>
      <c r="JL29" s="194">
        <v>0</v>
      </c>
      <c r="JM29" s="194">
        <v>0</v>
      </c>
      <c r="JN29" s="194">
        <v>0</v>
      </c>
      <c r="JO29" s="194">
        <v>0</v>
      </c>
      <c r="JP29" s="194">
        <v>0</v>
      </c>
      <c r="JQ29" s="194">
        <v>0</v>
      </c>
      <c r="JR29" s="194">
        <v>0</v>
      </c>
      <c r="JS29" s="194">
        <v>0</v>
      </c>
      <c r="JT29" s="194">
        <v>0</v>
      </c>
      <c r="JU29" s="194">
        <v>0</v>
      </c>
      <c r="JV29" s="194">
        <v>0</v>
      </c>
      <c r="JW29" s="194">
        <v>0</v>
      </c>
      <c r="JX29" s="194">
        <v>0</v>
      </c>
      <c r="JY29" s="194">
        <v>0</v>
      </c>
      <c r="JZ29" s="194">
        <v>0</v>
      </c>
      <c r="KA29" s="195">
        <v>0</v>
      </c>
      <c r="KB29" s="34"/>
      <c r="KC29" s="193">
        <v>0</v>
      </c>
      <c r="KD29" s="194">
        <v>0</v>
      </c>
      <c r="KE29" s="194">
        <v>0</v>
      </c>
      <c r="KF29" s="194">
        <v>0</v>
      </c>
      <c r="KG29" s="194">
        <v>0</v>
      </c>
      <c r="KH29" s="194">
        <v>0</v>
      </c>
      <c r="KI29" s="194">
        <v>0</v>
      </c>
      <c r="KJ29" s="194">
        <v>0</v>
      </c>
      <c r="KK29" s="194">
        <v>0</v>
      </c>
      <c r="KL29" s="194">
        <v>0</v>
      </c>
      <c r="KM29" s="194">
        <v>0</v>
      </c>
      <c r="KN29" s="194">
        <v>0</v>
      </c>
      <c r="KO29" s="194">
        <v>0</v>
      </c>
      <c r="KP29" s="194">
        <v>0</v>
      </c>
      <c r="KQ29" s="194">
        <v>0</v>
      </c>
      <c r="KR29" s="194">
        <v>0</v>
      </c>
      <c r="KS29" s="194">
        <v>0</v>
      </c>
      <c r="KT29" s="194">
        <v>0</v>
      </c>
      <c r="KU29" s="194">
        <v>0</v>
      </c>
      <c r="KV29" s="194">
        <v>0</v>
      </c>
      <c r="KW29" s="195">
        <v>0</v>
      </c>
      <c r="KX29" s="34"/>
      <c r="KY29" s="193">
        <v>0</v>
      </c>
      <c r="KZ29" s="194">
        <v>0</v>
      </c>
      <c r="LA29" s="197">
        <v>0</v>
      </c>
      <c r="LB29" s="197">
        <v>0</v>
      </c>
      <c r="LC29" s="197">
        <v>1</v>
      </c>
      <c r="LD29" s="194">
        <v>0</v>
      </c>
      <c r="LE29" s="197">
        <v>0</v>
      </c>
      <c r="LF29" s="197">
        <v>0</v>
      </c>
      <c r="LG29" s="194">
        <v>0</v>
      </c>
      <c r="LH29" s="194">
        <v>0</v>
      </c>
      <c r="LI29" s="194">
        <v>0</v>
      </c>
      <c r="LJ29" s="194">
        <v>0</v>
      </c>
      <c r="LK29" s="194">
        <v>0</v>
      </c>
      <c r="LL29" s="194">
        <v>0</v>
      </c>
      <c r="LM29" s="194">
        <v>0</v>
      </c>
      <c r="LN29" s="194">
        <v>0</v>
      </c>
      <c r="LO29" s="194">
        <v>0</v>
      </c>
      <c r="LP29" s="194">
        <v>0</v>
      </c>
      <c r="LQ29" s="194">
        <v>0</v>
      </c>
      <c r="LR29" s="194">
        <v>0</v>
      </c>
      <c r="LS29" s="195">
        <v>0</v>
      </c>
      <c r="LT29" s="3"/>
      <c r="LU29" s="193">
        <v>0</v>
      </c>
      <c r="LV29" s="194">
        <v>0</v>
      </c>
      <c r="LW29" s="194">
        <v>0</v>
      </c>
      <c r="LX29" s="194">
        <v>0</v>
      </c>
      <c r="LY29" s="194">
        <v>0</v>
      </c>
      <c r="LZ29" s="194">
        <v>0</v>
      </c>
      <c r="MA29" s="194">
        <v>0</v>
      </c>
      <c r="MB29" s="197">
        <v>0</v>
      </c>
      <c r="MC29" s="197">
        <v>0</v>
      </c>
      <c r="MD29" s="197">
        <v>0</v>
      </c>
      <c r="ME29" s="197">
        <v>0</v>
      </c>
      <c r="MF29" s="197">
        <v>0</v>
      </c>
      <c r="MG29" s="194">
        <v>0</v>
      </c>
      <c r="MH29" s="194">
        <v>0</v>
      </c>
      <c r="MI29" s="194">
        <v>0</v>
      </c>
      <c r="MJ29" s="194">
        <v>0</v>
      </c>
      <c r="MK29" s="194">
        <v>0</v>
      </c>
      <c r="ML29" s="194">
        <v>0</v>
      </c>
      <c r="MM29" s="194">
        <v>0</v>
      </c>
      <c r="MN29" s="194">
        <v>0</v>
      </c>
      <c r="MO29" s="195">
        <v>0</v>
      </c>
      <c r="MP29" s="34"/>
      <c r="MQ29" s="193">
        <v>0</v>
      </c>
      <c r="MR29" s="194">
        <v>0</v>
      </c>
      <c r="MS29" s="194">
        <v>0</v>
      </c>
      <c r="MT29" s="194">
        <v>0</v>
      </c>
      <c r="MU29" s="194">
        <v>0</v>
      </c>
      <c r="MV29" s="194">
        <v>0</v>
      </c>
      <c r="MW29" s="194">
        <v>0</v>
      </c>
      <c r="MX29" s="197">
        <v>0</v>
      </c>
      <c r="MY29" s="197">
        <v>0</v>
      </c>
      <c r="MZ29" s="197">
        <v>0</v>
      </c>
      <c r="NA29" s="197">
        <v>0</v>
      </c>
      <c r="NB29" s="197">
        <v>0</v>
      </c>
      <c r="NC29" s="194">
        <v>0</v>
      </c>
      <c r="ND29" s="194">
        <v>0</v>
      </c>
      <c r="NE29" s="194">
        <v>0</v>
      </c>
      <c r="NF29" s="194">
        <v>0</v>
      </c>
      <c r="NG29" s="194">
        <v>0</v>
      </c>
      <c r="NH29" s="194">
        <v>0</v>
      </c>
      <c r="NI29" s="194">
        <v>0</v>
      </c>
      <c r="NJ29" s="194">
        <v>0</v>
      </c>
      <c r="NK29" s="195">
        <v>0</v>
      </c>
      <c r="NL29" s="3"/>
      <c r="NM29" s="193">
        <v>0</v>
      </c>
      <c r="NN29" s="194">
        <v>0</v>
      </c>
      <c r="NO29" s="194">
        <v>0</v>
      </c>
      <c r="NP29" s="194">
        <v>0</v>
      </c>
      <c r="NQ29" s="194">
        <v>0</v>
      </c>
      <c r="NR29" s="194">
        <v>0</v>
      </c>
      <c r="NS29" s="194">
        <v>0</v>
      </c>
      <c r="NT29" s="197">
        <v>0</v>
      </c>
      <c r="NU29" s="197">
        <v>0</v>
      </c>
      <c r="NV29" s="197">
        <v>0</v>
      </c>
      <c r="NW29" s="197">
        <v>0</v>
      </c>
      <c r="NX29" s="194">
        <v>0</v>
      </c>
      <c r="NY29" s="194">
        <v>0</v>
      </c>
      <c r="NZ29" s="194">
        <v>0</v>
      </c>
      <c r="OA29" s="194">
        <v>0</v>
      </c>
      <c r="OB29" s="194">
        <v>0</v>
      </c>
      <c r="OC29" s="194">
        <v>0</v>
      </c>
      <c r="OD29" s="194">
        <v>0</v>
      </c>
      <c r="OE29" s="194">
        <v>0</v>
      </c>
      <c r="OF29" s="194">
        <v>0</v>
      </c>
      <c r="OG29" s="195">
        <v>0</v>
      </c>
      <c r="OI29" s="193">
        <v>0</v>
      </c>
      <c r="OJ29" s="194">
        <v>0</v>
      </c>
      <c r="OK29" s="194">
        <v>0</v>
      </c>
      <c r="OL29" s="194">
        <v>0</v>
      </c>
      <c r="OM29" s="194">
        <v>0</v>
      </c>
      <c r="ON29" s="194">
        <v>0</v>
      </c>
      <c r="OO29" s="194">
        <v>0</v>
      </c>
      <c r="OP29" s="197">
        <v>0</v>
      </c>
      <c r="OQ29" s="197">
        <v>0</v>
      </c>
      <c r="OR29" s="197">
        <v>0</v>
      </c>
      <c r="OS29" s="197">
        <v>0</v>
      </c>
      <c r="OT29" s="194">
        <v>0</v>
      </c>
      <c r="OU29" s="194">
        <v>0</v>
      </c>
      <c r="OV29" s="194">
        <v>0</v>
      </c>
      <c r="OW29" s="194">
        <v>0</v>
      </c>
      <c r="OX29" s="194">
        <v>0</v>
      </c>
      <c r="OY29" s="194">
        <v>0</v>
      </c>
      <c r="OZ29" s="194">
        <v>0</v>
      </c>
      <c r="PA29" s="194">
        <v>0</v>
      </c>
      <c r="PB29" s="194">
        <v>0</v>
      </c>
      <c r="PC29" s="195">
        <v>0</v>
      </c>
      <c r="PD29" s="34"/>
      <c r="PE29" s="193">
        <v>0</v>
      </c>
      <c r="PF29" s="194">
        <v>0</v>
      </c>
      <c r="PG29" s="194">
        <v>0</v>
      </c>
      <c r="PH29" s="194">
        <v>0</v>
      </c>
      <c r="PI29" s="194">
        <v>1</v>
      </c>
      <c r="PJ29" s="194">
        <v>0</v>
      </c>
      <c r="PK29" s="194">
        <v>0</v>
      </c>
      <c r="PL29" s="194">
        <v>0</v>
      </c>
      <c r="PM29" s="194">
        <v>0</v>
      </c>
      <c r="PN29" s="194">
        <v>0</v>
      </c>
      <c r="PO29" s="194">
        <v>0</v>
      </c>
      <c r="PP29" s="194">
        <v>0</v>
      </c>
      <c r="PQ29" s="194">
        <v>0</v>
      </c>
      <c r="PR29" s="194">
        <v>0</v>
      </c>
      <c r="PS29" s="194">
        <v>0</v>
      </c>
      <c r="PT29" s="194">
        <v>0</v>
      </c>
      <c r="PU29" s="194">
        <v>0</v>
      </c>
      <c r="PV29" s="194">
        <v>0</v>
      </c>
      <c r="PW29" s="194">
        <v>0</v>
      </c>
      <c r="PX29" s="194">
        <v>0</v>
      </c>
      <c r="PY29" s="195">
        <v>0</v>
      </c>
      <c r="PZ29" s="34"/>
      <c r="QA29" s="193">
        <v>0</v>
      </c>
      <c r="QB29" s="194">
        <v>0</v>
      </c>
      <c r="QC29" s="194">
        <v>0</v>
      </c>
      <c r="QD29" s="194">
        <v>0</v>
      </c>
      <c r="QE29" s="194">
        <v>1</v>
      </c>
      <c r="QF29" s="194">
        <v>0</v>
      </c>
      <c r="QG29" s="194">
        <v>0</v>
      </c>
      <c r="QH29" s="194">
        <v>0</v>
      </c>
      <c r="QI29" s="194">
        <v>0</v>
      </c>
      <c r="QJ29" s="194">
        <v>0</v>
      </c>
      <c r="QK29" s="194">
        <v>0</v>
      </c>
      <c r="QL29" s="194">
        <v>0</v>
      </c>
      <c r="QM29" s="194">
        <v>0</v>
      </c>
      <c r="QN29" s="194">
        <v>0</v>
      </c>
      <c r="QO29" s="194">
        <v>0</v>
      </c>
      <c r="QP29" s="194">
        <v>0</v>
      </c>
      <c r="QQ29" s="194">
        <v>0</v>
      </c>
      <c r="QR29" s="194">
        <v>0</v>
      </c>
      <c r="QS29" s="194">
        <v>0</v>
      </c>
      <c r="QT29" s="194">
        <v>0</v>
      </c>
      <c r="QU29" s="195">
        <v>0</v>
      </c>
      <c r="QV29" s="34"/>
      <c r="QW29" s="193">
        <v>0</v>
      </c>
      <c r="QX29" s="194">
        <v>0</v>
      </c>
      <c r="QY29" s="194">
        <v>0</v>
      </c>
      <c r="QZ29" s="194">
        <v>0</v>
      </c>
      <c r="RA29" s="194">
        <v>0</v>
      </c>
      <c r="RB29" s="194">
        <v>0</v>
      </c>
      <c r="RC29" s="194">
        <v>0</v>
      </c>
      <c r="RD29" s="197">
        <v>0</v>
      </c>
      <c r="RE29" s="194">
        <v>0</v>
      </c>
      <c r="RF29" s="194">
        <v>0</v>
      </c>
      <c r="RG29" s="194">
        <v>0</v>
      </c>
      <c r="RH29" s="194">
        <v>0</v>
      </c>
      <c r="RI29" s="194">
        <v>0</v>
      </c>
      <c r="RJ29" s="194">
        <v>0</v>
      </c>
      <c r="RK29" s="194">
        <v>0</v>
      </c>
      <c r="RL29" s="194">
        <v>0</v>
      </c>
      <c r="RM29" s="194">
        <v>0</v>
      </c>
      <c r="RN29" s="194">
        <v>0</v>
      </c>
      <c r="RO29" s="194">
        <v>0</v>
      </c>
      <c r="RP29" s="194">
        <v>0</v>
      </c>
      <c r="RQ29" s="195">
        <v>0</v>
      </c>
      <c r="RS29" s="193">
        <v>0</v>
      </c>
      <c r="RT29" s="194">
        <v>0</v>
      </c>
      <c r="RU29" s="194">
        <v>0</v>
      </c>
      <c r="RV29" s="194">
        <v>0</v>
      </c>
      <c r="RW29" s="194">
        <v>0</v>
      </c>
      <c r="RX29" s="194">
        <v>0</v>
      </c>
      <c r="RY29" s="194">
        <v>0</v>
      </c>
      <c r="RZ29" s="194">
        <v>0</v>
      </c>
      <c r="SA29" s="194">
        <v>0</v>
      </c>
      <c r="SB29" s="194">
        <v>0</v>
      </c>
      <c r="SC29" s="194">
        <v>0</v>
      </c>
      <c r="SD29" s="194">
        <v>0</v>
      </c>
      <c r="SE29" s="194">
        <v>0</v>
      </c>
      <c r="SF29" s="194">
        <v>0</v>
      </c>
      <c r="SG29" s="194">
        <v>0</v>
      </c>
      <c r="SH29" s="194">
        <v>0</v>
      </c>
      <c r="SI29" s="194">
        <v>0</v>
      </c>
      <c r="SJ29" s="194">
        <v>0</v>
      </c>
      <c r="SK29" s="194">
        <v>0</v>
      </c>
      <c r="SL29" s="194">
        <v>0</v>
      </c>
      <c r="SM29" s="195">
        <v>0</v>
      </c>
      <c r="SO29" s="193">
        <v>0</v>
      </c>
      <c r="SP29" s="194">
        <v>0</v>
      </c>
      <c r="SQ29" s="194">
        <v>0</v>
      </c>
      <c r="SR29" s="194">
        <v>0</v>
      </c>
      <c r="SS29" s="194">
        <v>0</v>
      </c>
      <c r="ST29" s="194">
        <v>0</v>
      </c>
      <c r="SU29" s="194">
        <v>0</v>
      </c>
      <c r="SV29" s="194">
        <v>0</v>
      </c>
      <c r="SW29" s="194">
        <v>0</v>
      </c>
      <c r="SX29" s="194">
        <v>0</v>
      </c>
      <c r="SY29" s="194">
        <v>0</v>
      </c>
      <c r="SZ29" s="194">
        <v>0</v>
      </c>
      <c r="TA29" s="194">
        <v>0</v>
      </c>
      <c r="TB29" s="194">
        <v>0</v>
      </c>
      <c r="TC29" s="194">
        <v>0</v>
      </c>
      <c r="TD29" s="194">
        <v>0</v>
      </c>
      <c r="TE29" s="194">
        <v>0</v>
      </c>
      <c r="TF29" s="194">
        <v>0</v>
      </c>
      <c r="TG29" s="194">
        <v>0</v>
      </c>
      <c r="TH29" s="194">
        <v>0</v>
      </c>
      <c r="TI29" s="195">
        <v>0</v>
      </c>
      <c r="TJ29" s="34"/>
      <c r="TK29" s="193">
        <v>0</v>
      </c>
      <c r="TL29" s="194">
        <v>0</v>
      </c>
      <c r="TM29" s="194">
        <v>0</v>
      </c>
      <c r="TN29" s="194">
        <v>0</v>
      </c>
      <c r="TO29" s="194">
        <v>0</v>
      </c>
      <c r="TP29" s="194">
        <v>0</v>
      </c>
      <c r="TQ29" s="194">
        <v>0</v>
      </c>
      <c r="TR29" s="194">
        <v>0</v>
      </c>
      <c r="TS29" s="194">
        <v>0</v>
      </c>
      <c r="TT29" s="194">
        <v>0</v>
      </c>
      <c r="TU29" s="194">
        <v>0</v>
      </c>
      <c r="TV29" s="194">
        <v>0</v>
      </c>
      <c r="TW29" s="194">
        <v>0</v>
      </c>
      <c r="TX29" s="194">
        <v>0</v>
      </c>
      <c r="TY29" s="194">
        <v>0</v>
      </c>
      <c r="TZ29" s="194">
        <v>0</v>
      </c>
      <c r="UA29" s="194">
        <v>0</v>
      </c>
      <c r="UB29" s="194">
        <v>0</v>
      </c>
      <c r="UC29" s="194">
        <v>0</v>
      </c>
      <c r="UD29" s="194">
        <v>0</v>
      </c>
      <c r="UE29" s="195">
        <v>0</v>
      </c>
      <c r="UG29" s="193">
        <v>0</v>
      </c>
      <c r="UH29" s="194">
        <v>0</v>
      </c>
      <c r="UI29" s="194">
        <v>0</v>
      </c>
      <c r="UJ29" s="194">
        <v>0</v>
      </c>
      <c r="UK29" s="194">
        <v>0</v>
      </c>
      <c r="UL29" s="194">
        <v>0</v>
      </c>
      <c r="UM29" s="194">
        <v>0</v>
      </c>
      <c r="UN29" s="194">
        <v>0</v>
      </c>
      <c r="UO29" s="194">
        <v>0</v>
      </c>
      <c r="UP29" s="194">
        <v>0</v>
      </c>
      <c r="UQ29" s="194">
        <v>0</v>
      </c>
      <c r="UR29" s="194">
        <v>0</v>
      </c>
      <c r="US29" s="194">
        <v>0</v>
      </c>
      <c r="UT29" s="194">
        <v>0</v>
      </c>
      <c r="UU29" s="194">
        <v>0</v>
      </c>
      <c r="UV29" s="194">
        <v>0</v>
      </c>
      <c r="UW29" s="194">
        <v>0</v>
      </c>
      <c r="UX29" s="194">
        <v>0</v>
      </c>
      <c r="UY29" s="194">
        <v>0</v>
      </c>
      <c r="UZ29" s="194">
        <v>0</v>
      </c>
      <c r="VA29" s="195">
        <v>0</v>
      </c>
      <c r="VB29" s="34"/>
      <c r="VC29" s="193">
        <v>0</v>
      </c>
      <c r="VD29" s="194">
        <v>0</v>
      </c>
      <c r="VE29" s="194">
        <v>0</v>
      </c>
      <c r="VF29" s="194">
        <v>0</v>
      </c>
      <c r="VG29" s="194">
        <v>0</v>
      </c>
      <c r="VH29" s="194">
        <v>0</v>
      </c>
      <c r="VI29" s="194">
        <v>0</v>
      </c>
      <c r="VJ29" s="194">
        <v>0</v>
      </c>
      <c r="VK29" s="194">
        <v>0</v>
      </c>
      <c r="VL29" s="194">
        <v>0</v>
      </c>
      <c r="VM29" s="194">
        <v>0</v>
      </c>
      <c r="VN29" s="194">
        <v>0</v>
      </c>
      <c r="VO29" s="194">
        <v>0</v>
      </c>
      <c r="VP29" s="194">
        <v>0</v>
      </c>
      <c r="VQ29" s="194">
        <v>0</v>
      </c>
      <c r="VR29" s="194">
        <v>0</v>
      </c>
      <c r="VS29" s="194">
        <v>0</v>
      </c>
      <c r="VT29" s="194">
        <v>0</v>
      </c>
      <c r="VU29" s="194">
        <v>0</v>
      </c>
      <c r="VV29" s="194">
        <v>0</v>
      </c>
      <c r="VW29" s="195">
        <v>0</v>
      </c>
      <c r="VY29" s="193">
        <v>0</v>
      </c>
      <c r="VZ29" s="194">
        <v>0</v>
      </c>
      <c r="WA29" s="194">
        <v>0</v>
      </c>
      <c r="WB29" s="194">
        <v>0</v>
      </c>
      <c r="WC29" s="196">
        <v>0</v>
      </c>
      <c r="WD29" s="194">
        <v>0</v>
      </c>
      <c r="WE29" s="194">
        <v>0</v>
      </c>
      <c r="WF29" s="194">
        <v>0</v>
      </c>
      <c r="WG29" s="194">
        <v>0</v>
      </c>
      <c r="WH29" s="194">
        <v>0</v>
      </c>
      <c r="WI29" s="194">
        <v>0</v>
      </c>
      <c r="WJ29" s="194">
        <v>0</v>
      </c>
      <c r="WK29" s="194">
        <v>0</v>
      </c>
      <c r="WL29" s="194">
        <v>0</v>
      </c>
      <c r="WM29" s="194">
        <v>0</v>
      </c>
      <c r="WN29" s="194">
        <v>0</v>
      </c>
      <c r="WO29" s="194">
        <v>0</v>
      </c>
      <c r="WP29" s="194">
        <v>0</v>
      </c>
      <c r="WQ29" s="194">
        <v>0</v>
      </c>
      <c r="WR29" s="194">
        <v>0</v>
      </c>
      <c r="WS29" s="195">
        <v>0</v>
      </c>
      <c r="WT29" s="34"/>
      <c r="WU29" s="193">
        <v>0</v>
      </c>
      <c r="WV29" s="194">
        <v>0</v>
      </c>
      <c r="WW29" s="194">
        <v>0</v>
      </c>
      <c r="WX29" s="194">
        <v>0</v>
      </c>
      <c r="WY29" s="194">
        <v>0</v>
      </c>
      <c r="WZ29" s="194">
        <v>0</v>
      </c>
      <c r="XA29" s="194">
        <v>0</v>
      </c>
      <c r="XB29" s="197">
        <v>0</v>
      </c>
      <c r="XC29" s="197">
        <v>0</v>
      </c>
      <c r="XD29" s="197">
        <v>0</v>
      </c>
      <c r="XE29" s="197">
        <v>0</v>
      </c>
      <c r="XF29" s="197">
        <v>0</v>
      </c>
      <c r="XG29" s="194">
        <v>0</v>
      </c>
      <c r="XH29" s="194">
        <v>0</v>
      </c>
      <c r="XI29" s="194">
        <v>0</v>
      </c>
      <c r="XJ29" s="194">
        <v>0</v>
      </c>
      <c r="XK29" s="194">
        <v>0</v>
      </c>
      <c r="XL29" s="197">
        <v>0</v>
      </c>
      <c r="XM29" s="197">
        <v>0</v>
      </c>
      <c r="XN29" s="194">
        <v>0</v>
      </c>
      <c r="XO29" s="195">
        <v>0</v>
      </c>
      <c r="XP29" s="34"/>
      <c r="XQ29" s="193">
        <v>0</v>
      </c>
      <c r="XR29" s="194">
        <v>0</v>
      </c>
      <c r="XS29" s="194">
        <v>0</v>
      </c>
      <c r="XT29" s="194">
        <v>0</v>
      </c>
      <c r="XU29" s="194">
        <v>0</v>
      </c>
      <c r="XV29" s="194">
        <v>0</v>
      </c>
      <c r="XW29" s="194">
        <v>0</v>
      </c>
      <c r="XX29" s="197">
        <v>0</v>
      </c>
      <c r="XY29" s="197">
        <v>0</v>
      </c>
      <c r="XZ29" s="197">
        <v>0</v>
      </c>
      <c r="YA29" s="197">
        <v>0</v>
      </c>
      <c r="YB29" s="197">
        <v>0</v>
      </c>
      <c r="YC29" s="194">
        <v>0</v>
      </c>
      <c r="YD29" s="194">
        <v>0</v>
      </c>
      <c r="YE29" s="194">
        <v>0</v>
      </c>
      <c r="YF29" s="194">
        <v>0</v>
      </c>
      <c r="YG29" s="194">
        <v>0</v>
      </c>
      <c r="YH29" s="197">
        <v>0</v>
      </c>
      <c r="YI29" s="197">
        <v>0</v>
      </c>
      <c r="YJ29" s="194">
        <v>0</v>
      </c>
      <c r="YK29" s="195">
        <v>0</v>
      </c>
      <c r="YM29" s="193">
        <v>0</v>
      </c>
      <c r="YN29" s="194">
        <v>0</v>
      </c>
      <c r="YO29" s="194">
        <v>0</v>
      </c>
      <c r="YP29" s="194">
        <v>0</v>
      </c>
      <c r="YQ29" s="194">
        <v>0</v>
      </c>
      <c r="YR29" s="194">
        <v>0</v>
      </c>
      <c r="YS29" s="194">
        <v>0</v>
      </c>
      <c r="YT29" s="197">
        <v>0</v>
      </c>
      <c r="YU29" s="197">
        <v>0</v>
      </c>
      <c r="YV29" s="197">
        <v>0</v>
      </c>
      <c r="YW29" s="197">
        <v>0</v>
      </c>
      <c r="YX29" s="197">
        <v>0</v>
      </c>
      <c r="YY29" s="194">
        <v>0</v>
      </c>
      <c r="YZ29" s="194">
        <v>0</v>
      </c>
      <c r="ZA29" s="194">
        <v>0</v>
      </c>
      <c r="ZB29" s="194">
        <v>0</v>
      </c>
      <c r="ZC29" s="194">
        <v>0</v>
      </c>
      <c r="ZD29" s="197">
        <v>0</v>
      </c>
      <c r="ZE29" s="197">
        <v>0</v>
      </c>
      <c r="ZF29" s="194">
        <v>0</v>
      </c>
      <c r="ZG29" s="195">
        <v>0</v>
      </c>
      <c r="ZI29" s="193">
        <v>0</v>
      </c>
      <c r="ZJ29" s="194">
        <v>0</v>
      </c>
      <c r="ZK29" s="194">
        <v>0</v>
      </c>
      <c r="ZL29" s="194">
        <v>0</v>
      </c>
      <c r="ZM29" s="194">
        <v>0</v>
      </c>
      <c r="ZN29" s="194">
        <v>0</v>
      </c>
      <c r="ZO29" s="194">
        <v>0</v>
      </c>
      <c r="ZP29" s="197">
        <v>0</v>
      </c>
      <c r="ZQ29" s="197">
        <v>0</v>
      </c>
      <c r="ZR29" s="197">
        <v>0</v>
      </c>
      <c r="ZS29" s="197">
        <v>0</v>
      </c>
      <c r="ZT29" s="197">
        <v>0</v>
      </c>
      <c r="ZU29" s="194">
        <v>0</v>
      </c>
      <c r="ZV29" s="194">
        <v>0</v>
      </c>
      <c r="ZW29" s="194">
        <v>0</v>
      </c>
      <c r="ZX29" s="194">
        <v>0</v>
      </c>
      <c r="ZY29" s="194">
        <v>0</v>
      </c>
      <c r="ZZ29" s="197">
        <v>0</v>
      </c>
      <c r="AAA29" s="197">
        <v>0</v>
      </c>
      <c r="AAB29" s="194">
        <v>0</v>
      </c>
      <c r="AAC29" s="195">
        <v>0</v>
      </c>
      <c r="AAD29" s="3"/>
      <c r="AAE29" s="193">
        <v>0</v>
      </c>
      <c r="AAF29" s="194">
        <v>0</v>
      </c>
      <c r="AAG29" s="194">
        <v>0</v>
      </c>
      <c r="AAH29" s="194">
        <v>0</v>
      </c>
      <c r="AAI29" s="194">
        <v>0</v>
      </c>
      <c r="AAJ29" s="194">
        <v>0</v>
      </c>
      <c r="AAK29" s="194">
        <v>0</v>
      </c>
      <c r="AAL29" s="197">
        <v>0</v>
      </c>
      <c r="AAM29" s="194">
        <v>0</v>
      </c>
      <c r="AAN29" s="194">
        <v>0</v>
      </c>
      <c r="AAO29" s="194">
        <v>0</v>
      </c>
      <c r="AAP29" s="194">
        <v>0</v>
      </c>
      <c r="AAQ29" s="194">
        <v>0</v>
      </c>
      <c r="AAR29" s="194">
        <v>0</v>
      </c>
      <c r="AAS29" s="194">
        <v>0</v>
      </c>
      <c r="AAT29" s="194">
        <v>0</v>
      </c>
      <c r="AAU29" s="194">
        <v>0</v>
      </c>
      <c r="AAV29" s="194">
        <v>0</v>
      </c>
      <c r="AAW29" s="194">
        <v>0</v>
      </c>
      <c r="AAX29" s="194">
        <v>0</v>
      </c>
      <c r="AAY29" s="195">
        <v>0</v>
      </c>
      <c r="ABA29" s="193">
        <v>0</v>
      </c>
      <c r="ABB29" s="194">
        <v>0</v>
      </c>
      <c r="ABC29" s="194">
        <v>0</v>
      </c>
      <c r="ABD29" s="194">
        <v>0</v>
      </c>
      <c r="ABE29" s="194">
        <v>0</v>
      </c>
      <c r="ABF29" s="194">
        <v>0</v>
      </c>
      <c r="ABG29" s="194">
        <v>0</v>
      </c>
      <c r="ABH29" s="197">
        <v>0</v>
      </c>
      <c r="ABI29" s="197">
        <v>0</v>
      </c>
      <c r="ABJ29" s="197">
        <v>0</v>
      </c>
      <c r="ABK29" s="197">
        <v>0</v>
      </c>
      <c r="ABL29" s="197">
        <v>0</v>
      </c>
      <c r="ABM29" s="194">
        <v>0</v>
      </c>
      <c r="ABN29" s="194">
        <v>0</v>
      </c>
      <c r="ABO29" s="194">
        <v>0</v>
      </c>
      <c r="ABP29" s="194">
        <v>0</v>
      </c>
      <c r="ABQ29" s="194">
        <v>0</v>
      </c>
      <c r="ABR29" s="197">
        <v>0</v>
      </c>
      <c r="ABS29" s="197">
        <v>0</v>
      </c>
      <c r="ABT29" s="194">
        <v>0</v>
      </c>
      <c r="ABU29" s="195">
        <v>0</v>
      </c>
      <c r="ABW29" s="193">
        <v>0</v>
      </c>
      <c r="ABX29" s="194">
        <v>0</v>
      </c>
      <c r="ABY29" s="194">
        <v>0</v>
      </c>
      <c r="ABZ29" s="194">
        <v>0</v>
      </c>
      <c r="ACA29" s="194">
        <v>0</v>
      </c>
      <c r="ACB29" s="194">
        <v>0</v>
      </c>
      <c r="ACC29" s="194">
        <v>0</v>
      </c>
      <c r="ACD29" s="197">
        <v>0</v>
      </c>
      <c r="ACE29" s="197">
        <v>0</v>
      </c>
      <c r="ACF29" s="197">
        <v>0</v>
      </c>
      <c r="ACG29" s="197">
        <v>0</v>
      </c>
      <c r="ACH29" s="197">
        <v>0</v>
      </c>
      <c r="ACI29" s="194">
        <v>0</v>
      </c>
      <c r="ACJ29" s="194">
        <v>0</v>
      </c>
      <c r="ACK29" s="194">
        <v>0</v>
      </c>
      <c r="ACL29" s="194">
        <v>0</v>
      </c>
      <c r="ACM29" s="194">
        <v>0</v>
      </c>
      <c r="ACN29" s="197">
        <v>0</v>
      </c>
      <c r="ACO29" s="197">
        <v>0</v>
      </c>
      <c r="ACP29" s="194">
        <v>0</v>
      </c>
      <c r="ACQ29" s="195">
        <v>0</v>
      </c>
      <c r="ACS29" s="193">
        <v>0</v>
      </c>
      <c r="ACT29" s="194">
        <v>0</v>
      </c>
      <c r="ACU29" s="194">
        <v>0</v>
      </c>
      <c r="ACV29" s="194">
        <v>0</v>
      </c>
      <c r="ACW29" s="194">
        <v>0</v>
      </c>
      <c r="ACX29" s="194">
        <v>0</v>
      </c>
      <c r="ACY29" s="194">
        <v>0</v>
      </c>
      <c r="ACZ29" s="197">
        <v>0</v>
      </c>
      <c r="ADA29" s="194">
        <v>0</v>
      </c>
      <c r="ADB29" s="194">
        <v>0</v>
      </c>
      <c r="ADC29" s="194">
        <v>0</v>
      </c>
      <c r="ADD29" s="194">
        <v>0</v>
      </c>
      <c r="ADE29" s="194">
        <v>0</v>
      </c>
      <c r="ADF29" s="194">
        <v>0</v>
      </c>
      <c r="ADG29" s="194">
        <v>0</v>
      </c>
      <c r="ADH29" s="194">
        <v>0</v>
      </c>
      <c r="ADI29" s="194">
        <v>0</v>
      </c>
      <c r="ADJ29" s="194">
        <v>0</v>
      </c>
      <c r="ADK29" s="194">
        <v>0</v>
      </c>
      <c r="ADL29" s="194">
        <v>0</v>
      </c>
      <c r="ADM29" s="195">
        <v>0</v>
      </c>
      <c r="ADO29" s="193">
        <v>0</v>
      </c>
      <c r="ADP29" s="194">
        <v>0</v>
      </c>
      <c r="ADQ29" s="194">
        <v>0</v>
      </c>
      <c r="ADR29" s="194">
        <v>0</v>
      </c>
      <c r="ADS29" s="194">
        <v>0</v>
      </c>
      <c r="ADT29" s="194">
        <v>0</v>
      </c>
      <c r="ADU29" s="194">
        <v>0</v>
      </c>
      <c r="ADV29" s="197">
        <v>0</v>
      </c>
      <c r="ADW29" s="194">
        <v>0</v>
      </c>
      <c r="ADX29" s="194">
        <v>0</v>
      </c>
      <c r="ADY29" s="194">
        <v>0</v>
      </c>
      <c r="ADZ29" s="194">
        <v>0</v>
      </c>
      <c r="AEA29" s="194">
        <v>0</v>
      </c>
      <c r="AEB29" s="194">
        <v>0</v>
      </c>
      <c r="AEC29" s="194">
        <v>0</v>
      </c>
      <c r="AED29" s="194">
        <v>0</v>
      </c>
      <c r="AEE29" s="194">
        <v>0</v>
      </c>
      <c r="AEF29" s="194">
        <v>0</v>
      </c>
      <c r="AEG29" s="194">
        <v>0</v>
      </c>
      <c r="AEH29" s="194">
        <v>0</v>
      </c>
      <c r="AEI29" s="195">
        <v>0</v>
      </c>
      <c r="AEK29" s="193">
        <v>0</v>
      </c>
      <c r="AEL29" s="194">
        <v>0</v>
      </c>
      <c r="AEM29" s="194">
        <v>0</v>
      </c>
      <c r="AEN29" s="194">
        <v>0</v>
      </c>
      <c r="AEO29" s="194">
        <v>0</v>
      </c>
      <c r="AEP29" s="194">
        <v>0</v>
      </c>
      <c r="AEQ29" s="194">
        <v>0</v>
      </c>
      <c r="AER29" s="197">
        <v>0</v>
      </c>
      <c r="AES29" s="197">
        <v>0</v>
      </c>
      <c r="AET29" s="197">
        <v>0</v>
      </c>
      <c r="AEU29" s="197">
        <v>0</v>
      </c>
      <c r="AEV29" s="197">
        <v>0</v>
      </c>
      <c r="AEW29" s="194">
        <v>0</v>
      </c>
      <c r="AEX29" s="194">
        <v>0</v>
      </c>
      <c r="AEY29" s="194">
        <v>0</v>
      </c>
      <c r="AEZ29" s="194">
        <v>0</v>
      </c>
      <c r="AFA29" s="194">
        <v>0</v>
      </c>
      <c r="AFB29" s="197">
        <v>0</v>
      </c>
      <c r="AFC29" s="197">
        <v>0</v>
      </c>
      <c r="AFD29" s="194">
        <v>0</v>
      </c>
      <c r="AFE29" s="195">
        <v>0</v>
      </c>
      <c r="AFG29" s="193">
        <v>0</v>
      </c>
      <c r="AFH29" s="194">
        <v>0</v>
      </c>
      <c r="AFI29" s="194">
        <v>0</v>
      </c>
      <c r="AFJ29" s="194">
        <v>0</v>
      </c>
      <c r="AFK29" s="194">
        <v>0</v>
      </c>
      <c r="AFL29" s="194">
        <v>0</v>
      </c>
      <c r="AFM29" s="194">
        <v>0</v>
      </c>
      <c r="AFN29" s="194">
        <v>0</v>
      </c>
      <c r="AFO29" s="194">
        <v>0</v>
      </c>
      <c r="AFP29" s="194">
        <v>0</v>
      </c>
      <c r="AFQ29" s="194">
        <v>0</v>
      </c>
      <c r="AFR29" s="194">
        <v>0</v>
      </c>
      <c r="AFS29" s="194">
        <v>0</v>
      </c>
      <c r="AFT29" s="194">
        <v>0</v>
      </c>
      <c r="AFU29" s="194">
        <v>0</v>
      </c>
      <c r="AFV29" s="194">
        <v>0</v>
      </c>
      <c r="AFW29" s="194">
        <v>0</v>
      </c>
      <c r="AFX29" s="194">
        <v>0</v>
      </c>
      <c r="AFY29" s="194">
        <v>0</v>
      </c>
      <c r="AFZ29" s="194">
        <v>0</v>
      </c>
      <c r="AGA29" s="195">
        <v>0</v>
      </c>
      <c r="AGC29" s="193">
        <v>0</v>
      </c>
      <c r="AGD29" s="194">
        <v>0</v>
      </c>
      <c r="AGE29" s="194">
        <v>0</v>
      </c>
      <c r="AGF29" s="194">
        <v>0</v>
      </c>
      <c r="AGG29" s="194">
        <v>0</v>
      </c>
      <c r="AGH29" s="194">
        <v>0</v>
      </c>
      <c r="AGI29" s="194">
        <v>0</v>
      </c>
      <c r="AGJ29" s="194">
        <v>0</v>
      </c>
      <c r="AGK29" s="194">
        <v>0</v>
      </c>
      <c r="AGL29" s="194">
        <v>0</v>
      </c>
      <c r="AGM29" s="194">
        <v>0</v>
      </c>
      <c r="AGN29" s="194">
        <v>0</v>
      </c>
      <c r="AGO29" s="194">
        <v>0</v>
      </c>
      <c r="AGP29" s="194">
        <v>0</v>
      </c>
      <c r="AGQ29" s="194">
        <v>0</v>
      </c>
      <c r="AGR29" s="194">
        <v>0</v>
      </c>
      <c r="AGS29" s="194">
        <v>0</v>
      </c>
      <c r="AGT29" s="194">
        <v>0</v>
      </c>
      <c r="AGU29" s="194">
        <v>0</v>
      </c>
      <c r="AGV29" s="194">
        <v>0</v>
      </c>
      <c r="AGW29" s="195">
        <v>0</v>
      </c>
      <c r="AGY29" s="193">
        <v>0</v>
      </c>
      <c r="AGZ29" s="194">
        <v>0</v>
      </c>
      <c r="AHA29" s="194">
        <v>0</v>
      </c>
      <c r="AHB29" s="194">
        <v>0</v>
      </c>
      <c r="AHC29" s="194">
        <v>0</v>
      </c>
      <c r="AHD29" s="194">
        <v>0</v>
      </c>
      <c r="AHE29" s="194">
        <v>0</v>
      </c>
      <c r="AHF29" s="194">
        <v>0</v>
      </c>
      <c r="AHG29" s="194">
        <v>0</v>
      </c>
      <c r="AHH29" s="194">
        <v>0</v>
      </c>
      <c r="AHI29" s="194">
        <v>0</v>
      </c>
      <c r="AHJ29" s="194">
        <v>0</v>
      </c>
      <c r="AHK29" s="194">
        <v>0</v>
      </c>
      <c r="AHL29" s="194">
        <v>0</v>
      </c>
      <c r="AHM29" s="194">
        <v>0</v>
      </c>
      <c r="AHN29" s="194">
        <v>0</v>
      </c>
      <c r="AHO29" s="194">
        <v>0</v>
      </c>
      <c r="AHP29" s="194">
        <v>0</v>
      </c>
      <c r="AHQ29" s="194">
        <v>0</v>
      </c>
      <c r="AHR29" s="194">
        <v>0</v>
      </c>
      <c r="AHS29" s="195">
        <v>0</v>
      </c>
      <c r="AHU29" s="193">
        <v>0</v>
      </c>
      <c r="AHV29" s="194">
        <v>0</v>
      </c>
      <c r="AHW29" s="194">
        <v>0</v>
      </c>
      <c r="AHX29" s="194">
        <v>0</v>
      </c>
      <c r="AHY29" s="194">
        <v>0</v>
      </c>
      <c r="AHZ29" s="194">
        <v>0</v>
      </c>
      <c r="AIA29" s="194">
        <v>0</v>
      </c>
      <c r="AIB29" s="194">
        <v>0</v>
      </c>
      <c r="AIC29" s="194">
        <v>0</v>
      </c>
      <c r="AID29" s="194">
        <v>0</v>
      </c>
      <c r="AIE29" s="194">
        <v>0</v>
      </c>
      <c r="AIF29" s="194">
        <v>0</v>
      </c>
      <c r="AIG29" s="194">
        <v>0</v>
      </c>
      <c r="AIH29" s="194">
        <v>0</v>
      </c>
      <c r="AII29" s="194">
        <v>0</v>
      </c>
      <c r="AIJ29" s="194">
        <v>0</v>
      </c>
      <c r="AIK29" s="194">
        <v>0</v>
      </c>
      <c r="AIL29" s="194">
        <v>0</v>
      </c>
      <c r="AIM29" s="194">
        <v>0</v>
      </c>
      <c r="AIN29" s="194">
        <v>0</v>
      </c>
      <c r="AIO29" s="195">
        <v>0</v>
      </c>
      <c r="AIQ29" s="193">
        <v>0</v>
      </c>
      <c r="AIR29" s="194">
        <v>0</v>
      </c>
      <c r="AIS29" s="194">
        <v>0</v>
      </c>
      <c r="AIT29" s="194">
        <v>0</v>
      </c>
      <c r="AIU29" s="194">
        <v>0</v>
      </c>
      <c r="AIV29" s="194">
        <v>0</v>
      </c>
      <c r="AIW29" s="194">
        <v>0</v>
      </c>
      <c r="AIX29" s="194">
        <v>0</v>
      </c>
      <c r="AIY29" s="194">
        <v>0</v>
      </c>
      <c r="AIZ29" s="194">
        <v>0</v>
      </c>
      <c r="AJA29" s="194">
        <v>0</v>
      </c>
      <c r="AJB29" s="194">
        <v>0</v>
      </c>
      <c r="AJC29" s="194">
        <v>0</v>
      </c>
      <c r="AJD29" s="194">
        <v>0</v>
      </c>
      <c r="AJE29" s="194">
        <v>0</v>
      </c>
      <c r="AJF29" s="194">
        <v>0</v>
      </c>
      <c r="AJG29" s="194">
        <v>0</v>
      </c>
      <c r="AJH29" s="194">
        <v>0</v>
      </c>
      <c r="AJI29" s="194">
        <v>0</v>
      </c>
      <c r="AJJ29" s="194">
        <v>0</v>
      </c>
      <c r="AJK29" s="195">
        <v>0</v>
      </c>
      <c r="AJM29" s="193">
        <v>0</v>
      </c>
      <c r="AJN29" s="194">
        <v>0</v>
      </c>
      <c r="AJO29" s="194">
        <v>0</v>
      </c>
      <c r="AJP29" s="194">
        <v>0</v>
      </c>
      <c r="AJQ29" s="194">
        <v>0</v>
      </c>
      <c r="AJR29" s="194">
        <v>0</v>
      </c>
      <c r="AJS29" s="194">
        <v>0</v>
      </c>
      <c r="AJT29" s="194">
        <v>0</v>
      </c>
      <c r="AJU29" s="194">
        <v>0</v>
      </c>
      <c r="AJV29" s="194">
        <v>0</v>
      </c>
      <c r="AJW29" s="194">
        <v>0</v>
      </c>
      <c r="AJX29" s="194">
        <v>0</v>
      </c>
      <c r="AJY29" s="194">
        <v>0</v>
      </c>
      <c r="AJZ29" s="194">
        <v>0</v>
      </c>
      <c r="AKA29" s="194">
        <v>0</v>
      </c>
      <c r="AKB29" s="194">
        <v>0</v>
      </c>
      <c r="AKC29" s="194">
        <v>0</v>
      </c>
      <c r="AKD29" s="194">
        <v>0</v>
      </c>
      <c r="AKE29" s="194">
        <v>0</v>
      </c>
      <c r="AKF29" s="194">
        <v>0</v>
      </c>
      <c r="AKG29" s="195">
        <v>0</v>
      </c>
      <c r="AKI29" s="193">
        <v>0</v>
      </c>
      <c r="AKJ29" s="194">
        <v>0</v>
      </c>
      <c r="AKK29" s="194">
        <v>0</v>
      </c>
      <c r="AKL29" s="194">
        <v>0</v>
      </c>
      <c r="AKM29" s="194">
        <v>0</v>
      </c>
      <c r="AKN29" s="194">
        <v>0</v>
      </c>
      <c r="AKO29" s="194">
        <v>0</v>
      </c>
      <c r="AKP29" s="194">
        <v>0</v>
      </c>
      <c r="AKQ29" s="194">
        <v>0</v>
      </c>
      <c r="AKR29" s="194">
        <v>0</v>
      </c>
      <c r="AKS29" s="194">
        <v>0</v>
      </c>
      <c r="AKT29" s="194">
        <v>0</v>
      </c>
      <c r="AKU29" s="194">
        <v>0</v>
      </c>
      <c r="AKV29" s="194">
        <v>0</v>
      </c>
      <c r="AKW29" s="194">
        <v>0</v>
      </c>
      <c r="AKX29" s="194">
        <v>0</v>
      </c>
      <c r="AKY29" s="194">
        <v>0</v>
      </c>
      <c r="AKZ29" s="194">
        <v>0</v>
      </c>
      <c r="ALA29" s="194">
        <v>0</v>
      </c>
      <c r="ALB29" s="194">
        <v>0</v>
      </c>
      <c r="ALC29" s="195">
        <v>0</v>
      </c>
      <c r="ALE29" s="193">
        <v>0</v>
      </c>
      <c r="ALF29" s="194">
        <v>0</v>
      </c>
      <c r="ALG29" s="194">
        <v>0</v>
      </c>
      <c r="ALH29" s="194">
        <v>0</v>
      </c>
      <c r="ALI29" s="194">
        <v>0</v>
      </c>
      <c r="ALJ29" s="194">
        <v>0</v>
      </c>
      <c r="ALK29" s="194">
        <v>0</v>
      </c>
      <c r="ALL29" s="194">
        <v>0</v>
      </c>
      <c r="ALM29" s="194">
        <v>0</v>
      </c>
      <c r="ALN29" s="194">
        <v>0</v>
      </c>
      <c r="ALO29" s="194">
        <v>0</v>
      </c>
      <c r="ALP29" s="194">
        <v>0</v>
      </c>
      <c r="ALQ29" s="194">
        <v>0</v>
      </c>
      <c r="ALR29" s="194">
        <v>0</v>
      </c>
      <c r="ALS29" s="194">
        <v>0</v>
      </c>
      <c r="ALT29" s="194">
        <v>0</v>
      </c>
      <c r="ALU29" s="194">
        <v>0</v>
      </c>
      <c r="ALV29" s="194">
        <v>0</v>
      </c>
      <c r="ALW29" s="194">
        <v>0</v>
      </c>
      <c r="ALX29" s="194">
        <v>0</v>
      </c>
      <c r="ALY29" s="195">
        <v>0</v>
      </c>
      <c r="AMA29" s="193">
        <v>0</v>
      </c>
      <c r="AMB29" s="194">
        <v>0</v>
      </c>
      <c r="AMC29" s="194">
        <v>0</v>
      </c>
      <c r="AMD29" s="194">
        <v>0</v>
      </c>
      <c r="AME29" s="194">
        <v>0</v>
      </c>
      <c r="AMF29" s="194">
        <v>0</v>
      </c>
      <c r="AMG29" s="194">
        <v>0</v>
      </c>
      <c r="AMH29" s="194">
        <v>0</v>
      </c>
      <c r="AMI29" s="194">
        <v>0</v>
      </c>
      <c r="AMJ29" s="194">
        <v>0</v>
      </c>
      <c r="AMK29" s="194">
        <v>0</v>
      </c>
      <c r="AML29" s="194">
        <v>0</v>
      </c>
      <c r="AMM29" s="194">
        <v>0</v>
      </c>
      <c r="AMN29" s="194">
        <v>0</v>
      </c>
      <c r="AMO29" s="194">
        <v>0</v>
      </c>
      <c r="AMP29" s="194">
        <v>0</v>
      </c>
      <c r="AMQ29" s="194">
        <v>0</v>
      </c>
      <c r="AMR29" s="194">
        <v>0</v>
      </c>
      <c r="AMS29" s="194">
        <v>0</v>
      </c>
      <c r="AMT29" s="194">
        <v>0</v>
      </c>
      <c r="AMU29" s="195">
        <v>0</v>
      </c>
      <c r="AMW29" s="193">
        <v>0</v>
      </c>
      <c r="AMX29" s="194">
        <v>0</v>
      </c>
      <c r="AMY29" s="194">
        <v>0</v>
      </c>
      <c r="AMZ29" s="194">
        <v>0</v>
      </c>
      <c r="ANA29" s="194">
        <v>0</v>
      </c>
      <c r="ANB29" s="194">
        <v>0</v>
      </c>
      <c r="ANC29" s="194">
        <v>0</v>
      </c>
      <c r="AND29" s="194">
        <v>0</v>
      </c>
      <c r="ANE29" s="194">
        <v>0</v>
      </c>
      <c r="ANF29" s="194">
        <v>0</v>
      </c>
      <c r="ANG29" s="194">
        <v>0</v>
      </c>
      <c r="ANH29" s="194">
        <v>0</v>
      </c>
      <c r="ANI29" s="194">
        <v>0</v>
      </c>
      <c r="ANJ29" s="194">
        <v>0</v>
      </c>
      <c r="ANK29" s="194">
        <v>0</v>
      </c>
      <c r="ANL29" s="194">
        <v>0</v>
      </c>
      <c r="ANM29" s="194">
        <v>0</v>
      </c>
      <c r="ANN29" s="194">
        <v>0</v>
      </c>
      <c r="ANO29" s="194">
        <v>0</v>
      </c>
      <c r="ANP29" s="194">
        <v>0</v>
      </c>
      <c r="ANQ29" s="195">
        <v>0</v>
      </c>
      <c r="ANS29" s="193">
        <v>0</v>
      </c>
      <c r="ANT29" s="194">
        <v>0</v>
      </c>
      <c r="ANU29" s="194">
        <v>0</v>
      </c>
      <c r="ANV29" s="194">
        <v>0</v>
      </c>
      <c r="ANW29" s="194">
        <v>0</v>
      </c>
      <c r="ANX29" s="194">
        <v>0</v>
      </c>
      <c r="ANY29" s="194">
        <v>0</v>
      </c>
      <c r="ANZ29" s="194">
        <v>0</v>
      </c>
      <c r="AOA29" s="194">
        <v>0</v>
      </c>
      <c r="AOB29" s="194">
        <v>0</v>
      </c>
      <c r="AOC29" s="194">
        <v>0</v>
      </c>
      <c r="AOD29" s="194">
        <v>0</v>
      </c>
      <c r="AOE29" s="194">
        <v>0</v>
      </c>
      <c r="AOF29" s="194">
        <v>0</v>
      </c>
      <c r="AOG29" s="194">
        <v>0</v>
      </c>
      <c r="AOH29" s="194">
        <v>0</v>
      </c>
      <c r="AOI29" s="194">
        <v>0</v>
      </c>
      <c r="AOJ29" s="194">
        <v>0</v>
      </c>
      <c r="AOK29" s="194">
        <v>0</v>
      </c>
      <c r="AOL29" s="194">
        <v>0</v>
      </c>
      <c r="AOM29" s="195">
        <v>0</v>
      </c>
      <c r="AOO29" s="193">
        <v>0</v>
      </c>
      <c r="AOP29" s="194">
        <v>0</v>
      </c>
      <c r="AOQ29" s="194">
        <v>0</v>
      </c>
      <c r="AOR29" s="194">
        <v>0</v>
      </c>
      <c r="AOS29" s="194">
        <v>0</v>
      </c>
      <c r="AOT29" s="194">
        <v>0</v>
      </c>
      <c r="AOU29" s="194">
        <v>0</v>
      </c>
      <c r="AOV29" s="194">
        <v>0</v>
      </c>
      <c r="AOW29" s="194">
        <v>0</v>
      </c>
      <c r="AOX29" s="194">
        <v>0</v>
      </c>
      <c r="AOY29" s="194">
        <v>0</v>
      </c>
      <c r="AOZ29" s="194">
        <v>0</v>
      </c>
      <c r="APA29" s="194">
        <v>0</v>
      </c>
      <c r="APB29" s="194">
        <v>0</v>
      </c>
      <c r="APC29" s="194">
        <v>0</v>
      </c>
      <c r="APD29" s="194">
        <v>0</v>
      </c>
      <c r="APE29" s="194">
        <v>0</v>
      </c>
      <c r="APF29" s="194">
        <v>0</v>
      </c>
      <c r="APG29" s="194">
        <v>0</v>
      </c>
      <c r="APH29" s="194">
        <v>0</v>
      </c>
      <c r="API29" s="195">
        <v>0</v>
      </c>
    </row>
    <row r="30" spans="1:1101">
      <c r="B30" s="198"/>
      <c r="FV30" s="179"/>
      <c r="LT30" s="3"/>
      <c r="NL30" s="3"/>
      <c r="NM30" s="3"/>
      <c r="NN30" s="3"/>
      <c r="NO30" s="3"/>
      <c r="NP30" s="3"/>
      <c r="NQ30" s="3"/>
      <c r="NR30" s="3"/>
      <c r="NS30" s="3"/>
      <c r="OE30" s="3"/>
      <c r="OF30" s="3"/>
      <c r="OG30" s="3"/>
      <c r="UG30" s="34"/>
      <c r="UH30" s="34"/>
      <c r="UI30" s="34"/>
      <c r="UJ30" s="34"/>
      <c r="UK30" s="34"/>
      <c r="UL30" s="34"/>
      <c r="UM30" s="34"/>
      <c r="UY30" s="34"/>
      <c r="UZ30" s="34"/>
      <c r="VA30" s="34"/>
      <c r="AAZ30" s="139"/>
      <c r="ABV30" s="139"/>
      <c r="ACR30" s="139"/>
      <c r="AFG30" s="3"/>
      <c r="AFH30" s="3"/>
      <c r="AFI30" s="3"/>
      <c r="AFJ30" s="3"/>
      <c r="AFK30" s="3"/>
      <c r="AFL30" s="3"/>
      <c r="AFM30" s="3"/>
      <c r="AFN30" s="3"/>
      <c r="AFO30" s="3"/>
      <c r="AFP30" s="3"/>
      <c r="AFQ30" s="3"/>
      <c r="AFR30" s="3"/>
      <c r="AFS30" s="3"/>
      <c r="AFT30" s="3"/>
      <c r="AFU30" s="3"/>
      <c r="AFV30" s="3"/>
      <c r="AFW30" s="3"/>
      <c r="AFX30" s="3"/>
      <c r="AFY30" s="3"/>
      <c r="AFZ30" s="3"/>
      <c r="AGA30" s="3"/>
      <c r="AJM30" s="3"/>
      <c r="AJN30" s="3"/>
      <c r="AJO30" s="3"/>
      <c r="AJP30" s="3"/>
      <c r="AJQ30" s="3"/>
      <c r="AJR30" s="3"/>
      <c r="AJS30" s="3"/>
      <c r="AJT30" s="3"/>
      <c r="AJU30" s="3"/>
      <c r="AJV30" s="3"/>
      <c r="AJW30" s="3"/>
      <c r="AJX30" s="3"/>
      <c r="AJY30" s="3"/>
      <c r="AJZ30" s="3"/>
      <c r="AKA30" s="3"/>
      <c r="AKB30" s="3"/>
      <c r="AKC30" s="3"/>
      <c r="AKD30" s="3"/>
      <c r="AKE30" s="3"/>
      <c r="AKF30" s="3"/>
      <c r="AKG30" s="3"/>
    </row>
    <row r="31" spans="1:1101">
      <c r="FV31" s="179"/>
      <c r="NL31" s="3"/>
      <c r="NM31" s="3"/>
      <c r="NN31" s="3"/>
      <c r="NO31" s="3"/>
      <c r="NP31" s="3"/>
      <c r="NQ31" s="3"/>
      <c r="NR31" s="3"/>
      <c r="NS31" s="3"/>
      <c r="OE31" s="3"/>
      <c r="OF31" s="3"/>
      <c r="OG31" s="3"/>
      <c r="UG31" s="34"/>
      <c r="UH31" s="34"/>
      <c r="UI31" s="34"/>
      <c r="UJ31" s="34"/>
      <c r="UK31" s="34"/>
      <c r="UL31" s="34"/>
      <c r="UM31" s="34"/>
      <c r="UY31" s="34"/>
      <c r="UZ31" s="34"/>
      <c r="VA31" s="34"/>
      <c r="AAZ31" s="139"/>
      <c r="ABV31" s="139"/>
      <c r="ACR31" s="139"/>
      <c r="AFG31" s="3"/>
      <c r="AFH31" s="3"/>
      <c r="AFI31" s="3"/>
      <c r="AFJ31" s="3"/>
      <c r="AFK31" s="3"/>
      <c r="AFL31" s="3"/>
      <c r="AFM31" s="3"/>
      <c r="AFN31" s="3"/>
      <c r="AFO31" s="3"/>
      <c r="AFP31" s="3"/>
      <c r="AFQ31" s="3"/>
      <c r="AFR31" s="3"/>
      <c r="AFS31" s="3"/>
      <c r="AFT31" s="3"/>
      <c r="AFU31" s="3"/>
      <c r="AFV31" s="3"/>
      <c r="AFW31" s="3"/>
      <c r="AFX31" s="3"/>
      <c r="AFY31" s="3"/>
      <c r="AFZ31" s="3"/>
      <c r="AGA31" s="3"/>
      <c r="AJM31" s="3"/>
      <c r="AJN31" s="3"/>
      <c r="AJO31" s="3"/>
      <c r="AJP31" s="3"/>
      <c r="AJQ31" s="3"/>
      <c r="AJR31" s="3"/>
      <c r="AJS31" s="3"/>
      <c r="AJT31" s="3"/>
      <c r="AJU31" s="3"/>
      <c r="AJV31" s="3"/>
      <c r="AJW31" s="3"/>
      <c r="AJX31" s="3"/>
      <c r="AJY31" s="3"/>
      <c r="AJZ31" s="3"/>
      <c r="AKA31" s="3"/>
      <c r="AKB31" s="3"/>
      <c r="AKC31" s="3"/>
      <c r="AKD31" s="3"/>
      <c r="AKE31" s="3"/>
      <c r="AKF31" s="3"/>
      <c r="AKG31" s="3"/>
    </row>
    <row r="32" spans="1:1101">
      <c r="IV32" s="34"/>
      <c r="IW32" s="34"/>
      <c r="IX32" s="34"/>
      <c r="IY32" s="34"/>
      <c r="IZ32" s="34"/>
      <c r="JA32" s="34"/>
      <c r="JB32" s="34"/>
      <c r="JG32" s="34"/>
      <c r="JH32" s="34"/>
      <c r="JI32" s="34"/>
      <c r="JJ32" s="34"/>
      <c r="JK32" s="34"/>
      <c r="JL32" s="34"/>
      <c r="JM32" s="34"/>
      <c r="JN32" s="34"/>
      <c r="JO32" s="34"/>
      <c r="JP32" s="34"/>
      <c r="JQ32" s="34"/>
      <c r="JR32" s="34"/>
      <c r="JS32" s="34"/>
      <c r="JT32" s="34"/>
      <c r="JU32" s="34"/>
      <c r="JV32" s="34"/>
      <c r="JW32" s="34"/>
      <c r="JX32" s="34"/>
      <c r="JY32" s="34"/>
      <c r="JZ32" s="34"/>
      <c r="KA32" s="34"/>
      <c r="KC32" s="34"/>
      <c r="KD32" s="34"/>
      <c r="KE32" s="34"/>
      <c r="KF32" s="34"/>
      <c r="KG32" s="34"/>
      <c r="KH32" s="34"/>
      <c r="KI32" s="34"/>
      <c r="KJ32" s="34"/>
      <c r="KK32" s="34"/>
      <c r="KL32" s="34"/>
      <c r="KM32" s="34"/>
      <c r="KN32" s="34"/>
      <c r="KO32" s="34"/>
      <c r="KP32" s="34"/>
      <c r="KQ32" s="34"/>
      <c r="KR32" s="34"/>
      <c r="KS32" s="34"/>
      <c r="KT32" s="34"/>
      <c r="KU32" s="34"/>
      <c r="KV32" s="34"/>
      <c r="KW32" s="34"/>
      <c r="KY32" s="34"/>
      <c r="KZ32" s="34"/>
      <c r="LA32" s="34"/>
      <c r="LB32" s="34"/>
      <c r="LC32" s="34"/>
      <c r="LD32" s="34"/>
      <c r="LE32" s="34"/>
      <c r="LF32" s="34"/>
      <c r="LG32" s="34"/>
      <c r="LH32" s="34"/>
      <c r="LI32" s="34"/>
      <c r="LJ32" s="34"/>
      <c r="LK32" s="34"/>
      <c r="LL32" s="34"/>
      <c r="LM32" s="34"/>
      <c r="LN32" s="34"/>
      <c r="LO32" s="34"/>
      <c r="LP32" s="34"/>
      <c r="LQ32" s="34"/>
      <c r="LR32" s="34"/>
      <c r="LS32" s="34"/>
      <c r="LU32" s="34"/>
      <c r="LV32" s="34"/>
      <c r="LW32" s="34"/>
      <c r="LX32" s="34"/>
      <c r="LY32" s="34"/>
      <c r="LZ32" s="34"/>
      <c r="MA32" s="34"/>
      <c r="MB32" s="34"/>
      <c r="MC32" s="34"/>
      <c r="MD32" s="34"/>
      <c r="ME32" s="34"/>
      <c r="MF32" s="34"/>
      <c r="MG32" s="34"/>
      <c r="MH32" s="34"/>
      <c r="MI32" s="34"/>
      <c r="MJ32" s="34"/>
      <c r="MK32" s="34"/>
      <c r="ML32" s="34"/>
      <c r="MM32" s="34"/>
      <c r="MN32" s="34"/>
      <c r="MO32" s="34"/>
    </row>
    <row r="33" spans="256:353">
      <c r="IV33" s="34"/>
      <c r="IW33" s="34"/>
      <c r="IX33" s="34"/>
      <c r="IY33" s="34"/>
      <c r="IZ33" s="34"/>
      <c r="JA33" s="34"/>
      <c r="JB33" s="34"/>
      <c r="JG33" s="34"/>
      <c r="JH33" s="34"/>
      <c r="JI33" s="34"/>
      <c r="JJ33" s="34"/>
      <c r="JK33" s="34"/>
      <c r="JL33" s="34"/>
      <c r="JM33" s="34"/>
      <c r="JN33" s="34"/>
      <c r="JO33" s="34"/>
      <c r="JP33" s="34"/>
      <c r="JQ33" s="34"/>
      <c r="JR33" s="34"/>
      <c r="JS33" s="34"/>
      <c r="JT33" s="34"/>
      <c r="JU33" s="34"/>
      <c r="JV33" s="34"/>
      <c r="JW33" s="34"/>
      <c r="JX33" s="34"/>
      <c r="JY33" s="34"/>
      <c r="JZ33" s="34"/>
      <c r="KA33" s="34"/>
      <c r="KC33" s="34"/>
      <c r="KD33" s="34"/>
      <c r="KE33" s="34"/>
      <c r="KF33" s="34"/>
      <c r="KG33" s="34"/>
      <c r="KH33" s="34"/>
      <c r="KI33" s="34"/>
      <c r="KJ33" s="34"/>
      <c r="KK33" s="34"/>
      <c r="KL33" s="34"/>
      <c r="KM33" s="34"/>
      <c r="KN33" s="34"/>
      <c r="KO33" s="34"/>
      <c r="KP33" s="34"/>
      <c r="KQ33" s="34"/>
      <c r="KR33" s="34"/>
      <c r="KS33" s="34"/>
      <c r="KT33" s="34"/>
      <c r="KU33" s="34"/>
      <c r="KV33" s="34"/>
      <c r="KW33" s="34"/>
      <c r="KY33" s="34"/>
      <c r="KZ33" s="34"/>
      <c r="LA33" s="34"/>
      <c r="LB33" s="34"/>
      <c r="LC33" s="34"/>
      <c r="LD33" s="34"/>
      <c r="LE33" s="34"/>
      <c r="LF33" s="34"/>
      <c r="LG33" s="34"/>
      <c r="LH33" s="34"/>
      <c r="LI33" s="34"/>
      <c r="LJ33" s="34"/>
      <c r="LK33" s="34"/>
      <c r="LL33" s="34"/>
      <c r="LM33" s="34"/>
      <c r="LN33" s="34"/>
      <c r="LO33" s="34"/>
      <c r="LP33" s="34"/>
      <c r="LQ33" s="34"/>
      <c r="LR33" s="34"/>
      <c r="LS33" s="34"/>
      <c r="LU33" s="34"/>
      <c r="LV33" s="34"/>
      <c r="LW33" s="34"/>
      <c r="LX33" s="34"/>
      <c r="LY33" s="34"/>
      <c r="LZ33" s="34"/>
      <c r="MA33" s="34"/>
      <c r="MB33" s="34"/>
      <c r="MC33" s="34"/>
      <c r="MD33" s="34"/>
      <c r="ME33" s="34"/>
      <c r="MF33" s="34"/>
      <c r="MG33" s="34"/>
      <c r="MH33" s="34"/>
      <c r="MI33" s="34"/>
      <c r="MJ33" s="34"/>
      <c r="MK33" s="34"/>
      <c r="ML33" s="34"/>
      <c r="MM33" s="34"/>
      <c r="MN33" s="34"/>
      <c r="MO33" s="34"/>
    </row>
    <row r="34" spans="256:353">
      <c r="IV34" s="34"/>
      <c r="IW34" s="34"/>
      <c r="IX34" s="34"/>
      <c r="IY34" s="34"/>
      <c r="IZ34" s="34"/>
      <c r="JA34" s="34"/>
      <c r="JB34" s="34"/>
      <c r="JG34" s="34"/>
      <c r="JH34" s="34"/>
      <c r="JI34" s="34"/>
      <c r="JJ34" s="34"/>
      <c r="JK34" s="34"/>
      <c r="JL34" s="34"/>
      <c r="JM34" s="34"/>
      <c r="JN34" s="34"/>
      <c r="JO34" s="34"/>
      <c r="JP34" s="34"/>
      <c r="JQ34" s="34"/>
      <c r="JR34" s="34"/>
      <c r="JS34" s="34"/>
      <c r="JT34" s="34"/>
      <c r="JU34" s="34"/>
      <c r="JV34" s="34"/>
      <c r="JW34" s="34"/>
      <c r="JX34" s="34"/>
      <c r="JY34" s="34"/>
      <c r="JZ34" s="34"/>
      <c r="KA34" s="34"/>
      <c r="KC34" s="34"/>
      <c r="KD34" s="34"/>
      <c r="KE34" s="34"/>
      <c r="KF34" s="34"/>
      <c r="KG34" s="34"/>
      <c r="KH34" s="34"/>
      <c r="KI34" s="34"/>
      <c r="KJ34" s="34"/>
      <c r="KK34" s="34"/>
      <c r="KL34" s="34"/>
      <c r="KM34" s="34"/>
      <c r="KN34" s="34"/>
      <c r="KO34" s="34"/>
      <c r="KP34" s="34"/>
      <c r="KQ34" s="34"/>
      <c r="KR34" s="34"/>
      <c r="KS34" s="34"/>
      <c r="KT34" s="34"/>
      <c r="KU34" s="34"/>
      <c r="KV34" s="34"/>
      <c r="KW34" s="34"/>
      <c r="KY34" s="34"/>
      <c r="KZ34" s="34"/>
      <c r="LA34" s="34"/>
      <c r="LB34" s="34"/>
      <c r="LC34" s="34"/>
      <c r="LD34" s="34"/>
      <c r="LE34" s="34"/>
      <c r="LF34" s="34"/>
      <c r="LG34" s="34"/>
      <c r="LH34" s="34"/>
      <c r="LI34" s="34"/>
      <c r="LJ34" s="34"/>
      <c r="LK34" s="34"/>
      <c r="LL34" s="34"/>
      <c r="LM34" s="34"/>
      <c r="LN34" s="34"/>
      <c r="LO34" s="34"/>
      <c r="LP34" s="34"/>
      <c r="LQ34" s="34"/>
      <c r="LR34" s="34"/>
      <c r="LS34" s="34"/>
      <c r="LU34" s="34"/>
      <c r="LV34" s="34"/>
      <c r="LW34" s="34"/>
      <c r="LX34" s="34"/>
      <c r="LY34" s="34"/>
      <c r="LZ34" s="34"/>
      <c r="MA34" s="34"/>
      <c r="MB34" s="34"/>
      <c r="MC34" s="34"/>
      <c r="MD34" s="34"/>
      <c r="ME34" s="34"/>
      <c r="MF34" s="34"/>
      <c r="MG34" s="34"/>
      <c r="MH34" s="34"/>
      <c r="MI34" s="34"/>
      <c r="MJ34" s="34"/>
      <c r="MK34" s="34"/>
      <c r="ML34" s="34"/>
      <c r="MM34" s="34"/>
      <c r="MN34" s="34"/>
      <c r="MO34" s="34"/>
    </row>
    <row r="35" spans="256:353">
      <c r="IV35" s="34"/>
      <c r="IW35" s="34"/>
      <c r="IX35" s="34"/>
      <c r="IY35" s="34"/>
      <c r="IZ35" s="34"/>
      <c r="JA35" s="34"/>
      <c r="JB35" s="34"/>
      <c r="JG35" s="34"/>
      <c r="JH35" s="34"/>
      <c r="JI35" s="34"/>
      <c r="JJ35" s="34"/>
      <c r="JK35" s="34"/>
      <c r="JL35" s="34"/>
      <c r="JM35" s="34"/>
      <c r="JN35" s="34"/>
      <c r="JO35" s="34"/>
      <c r="JP35" s="34"/>
      <c r="JQ35" s="34"/>
      <c r="JR35" s="34"/>
      <c r="JS35" s="34"/>
      <c r="JT35" s="34"/>
      <c r="JU35" s="34"/>
      <c r="JV35" s="34"/>
      <c r="JW35" s="34"/>
      <c r="JX35" s="34"/>
      <c r="JY35" s="34"/>
      <c r="JZ35" s="34"/>
      <c r="KA35" s="34"/>
      <c r="KC35" s="34"/>
      <c r="KD35" s="34"/>
      <c r="KE35" s="34"/>
      <c r="KF35" s="34"/>
      <c r="KG35" s="34"/>
      <c r="KH35" s="34"/>
      <c r="KI35" s="34"/>
      <c r="KJ35" s="34"/>
      <c r="KK35" s="34"/>
      <c r="KL35" s="34"/>
      <c r="KM35" s="34"/>
      <c r="KN35" s="34"/>
      <c r="KO35" s="34"/>
      <c r="KP35" s="34"/>
      <c r="KQ35" s="34"/>
      <c r="KR35" s="34"/>
      <c r="KS35" s="34"/>
      <c r="KT35" s="34"/>
      <c r="KU35" s="34"/>
      <c r="KV35" s="34"/>
      <c r="KW35" s="34"/>
      <c r="KY35" s="34"/>
      <c r="KZ35" s="34"/>
      <c r="LA35" s="34"/>
      <c r="LB35" s="34"/>
      <c r="LC35" s="34"/>
      <c r="LD35" s="34"/>
      <c r="LE35" s="34"/>
      <c r="LF35" s="34"/>
      <c r="LG35" s="34"/>
      <c r="LH35" s="34"/>
      <c r="LI35" s="34"/>
      <c r="LJ35" s="34"/>
      <c r="LK35" s="34"/>
      <c r="LL35" s="34"/>
      <c r="LM35" s="34"/>
      <c r="LN35" s="34"/>
      <c r="LO35" s="34"/>
      <c r="LP35" s="34"/>
      <c r="LQ35" s="34"/>
      <c r="LR35" s="34"/>
      <c r="LS35" s="34"/>
      <c r="LU35" s="34"/>
      <c r="LV35" s="34"/>
      <c r="LW35" s="34"/>
      <c r="LX35" s="34"/>
      <c r="LY35" s="34"/>
      <c r="LZ35" s="34"/>
      <c r="MA35" s="34"/>
      <c r="MB35" s="34"/>
      <c r="MC35" s="34"/>
      <c r="MD35" s="34"/>
      <c r="ME35" s="34"/>
      <c r="MF35" s="34"/>
      <c r="MG35" s="34"/>
      <c r="MH35" s="34"/>
      <c r="MI35" s="34"/>
      <c r="MJ35" s="34"/>
      <c r="MK35" s="34"/>
      <c r="ML35" s="34"/>
      <c r="MM35" s="34"/>
      <c r="MN35" s="34"/>
      <c r="MO35" s="34"/>
    </row>
    <row r="36" spans="256:353">
      <c r="IV36" s="34"/>
      <c r="IW36" s="34"/>
      <c r="IX36" s="34"/>
      <c r="IY36" s="34"/>
      <c r="IZ36" s="34"/>
      <c r="JA36" s="34"/>
      <c r="JB36" s="34"/>
      <c r="JG36" s="34"/>
      <c r="JH36" s="34"/>
      <c r="JI36" s="34"/>
      <c r="JJ36" s="34"/>
      <c r="JK36" s="34"/>
      <c r="JL36" s="34"/>
      <c r="JM36" s="34"/>
      <c r="JN36" s="34"/>
      <c r="JO36" s="34"/>
      <c r="JP36" s="34"/>
      <c r="JQ36" s="34"/>
      <c r="JR36" s="34"/>
      <c r="JS36" s="34"/>
      <c r="JT36" s="34"/>
      <c r="JU36" s="34"/>
      <c r="JV36" s="34"/>
      <c r="JW36" s="34"/>
      <c r="JX36" s="34"/>
      <c r="JY36" s="34"/>
      <c r="JZ36" s="34"/>
      <c r="KA36" s="34"/>
      <c r="KC36" s="34"/>
      <c r="KD36" s="34"/>
      <c r="KE36" s="34"/>
      <c r="KF36" s="34"/>
      <c r="KG36" s="34"/>
      <c r="KH36" s="34"/>
      <c r="KI36" s="34"/>
      <c r="KJ36" s="34"/>
      <c r="KK36" s="34"/>
      <c r="KL36" s="34"/>
      <c r="KM36" s="34"/>
      <c r="KN36" s="34"/>
      <c r="KO36" s="34"/>
      <c r="KP36" s="34"/>
      <c r="KQ36" s="34"/>
      <c r="KR36" s="34"/>
      <c r="KS36" s="34"/>
      <c r="KT36" s="34"/>
      <c r="KU36" s="34"/>
      <c r="KV36" s="34"/>
      <c r="KW36" s="34"/>
      <c r="KY36" s="34"/>
      <c r="KZ36" s="34"/>
      <c r="LA36" s="34"/>
      <c r="LB36" s="34"/>
      <c r="LC36" s="34"/>
      <c r="LD36" s="34"/>
      <c r="LE36" s="34"/>
      <c r="LF36" s="34"/>
      <c r="LG36" s="34"/>
      <c r="LH36" s="34"/>
      <c r="LI36" s="34"/>
      <c r="LJ36" s="34"/>
      <c r="LK36" s="34"/>
      <c r="LL36" s="34"/>
      <c r="LM36" s="34"/>
      <c r="LN36" s="34"/>
      <c r="LO36" s="34"/>
      <c r="LP36" s="34"/>
      <c r="LQ36" s="34"/>
      <c r="LR36" s="34"/>
      <c r="LS36" s="34"/>
      <c r="LU36" s="34"/>
      <c r="LV36" s="34"/>
      <c r="LW36" s="34"/>
      <c r="LX36" s="34"/>
      <c r="LY36" s="34"/>
      <c r="LZ36" s="34"/>
      <c r="MA36" s="34"/>
      <c r="MB36" s="34"/>
      <c r="MC36" s="34"/>
      <c r="MD36" s="34"/>
      <c r="ME36" s="34"/>
      <c r="MF36" s="34"/>
      <c r="MG36" s="34"/>
      <c r="MH36" s="34"/>
      <c r="MI36" s="34"/>
      <c r="MJ36" s="34"/>
      <c r="MK36" s="34"/>
      <c r="ML36" s="34"/>
      <c r="MM36" s="34"/>
      <c r="MN36" s="34"/>
      <c r="MO36" s="34"/>
    </row>
    <row r="37" spans="256:353">
      <c r="IV37" s="34"/>
      <c r="IW37" s="34"/>
      <c r="IX37" s="34"/>
      <c r="IY37" s="34"/>
      <c r="IZ37" s="34"/>
      <c r="JA37" s="34"/>
      <c r="JB37" s="34"/>
      <c r="JG37" s="34"/>
      <c r="JH37" s="34"/>
      <c r="JI37" s="34"/>
      <c r="JJ37" s="34"/>
      <c r="JK37" s="34"/>
      <c r="JL37" s="34"/>
      <c r="JM37" s="34"/>
      <c r="JN37" s="34"/>
      <c r="JO37" s="34"/>
      <c r="JP37" s="34"/>
      <c r="JQ37" s="34"/>
      <c r="JR37" s="34"/>
      <c r="JS37" s="34"/>
      <c r="JT37" s="34"/>
      <c r="JU37" s="34"/>
      <c r="JV37" s="34"/>
      <c r="JW37" s="34"/>
      <c r="JX37" s="34"/>
      <c r="JY37" s="34"/>
      <c r="JZ37" s="34"/>
      <c r="KA37" s="34"/>
      <c r="KC37" s="34"/>
      <c r="KD37" s="34"/>
      <c r="KE37" s="34"/>
      <c r="KF37" s="34"/>
      <c r="KG37" s="34"/>
      <c r="KH37" s="34"/>
      <c r="KI37" s="34"/>
      <c r="KJ37" s="34"/>
      <c r="KK37" s="34"/>
      <c r="KL37" s="34"/>
      <c r="KM37" s="34"/>
      <c r="KN37" s="34"/>
      <c r="KO37" s="34"/>
      <c r="KP37" s="34"/>
      <c r="KQ37" s="34"/>
      <c r="KR37" s="34"/>
      <c r="KS37" s="34"/>
      <c r="KT37" s="34"/>
      <c r="KU37" s="34"/>
      <c r="KV37" s="34"/>
      <c r="KW37" s="34"/>
      <c r="KY37" s="34"/>
      <c r="KZ37" s="34"/>
      <c r="LA37" s="34"/>
      <c r="LB37" s="34"/>
      <c r="LC37" s="34"/>
      <c r="LD37" s="34"/>
      <c r="LE37" s="34"/>
      <c r="LF37" s="34"/>
      <c r="LG37" s="34"/>
      <c r="LH37" s="34"/>
      <c r="LI37" s="34"/>
      <c r="LJ37" s="34"/>
      <c r="LK37" s="34"/>
      <c r="LL37" s="34"/>
      <c r="LM37" s="34"/>
      <c r="LN37" s="34"/>
      <c r="LO37" s="34"/>
      <c r="LP37" s="34"/>
      <c r="LQ37" s="34"/>
      <c r="LR37" s="34"/>
      <c r="LS37" s="34"/>
      <c r="LU37" s="34"/>
      <c r="LV37" s="34"/>
      <c r="LW37" s="34"/>
      <c r="LX37" s="34"/>
      <c r="LY37" s="34"/>
      <c r="LZ37" s="34"/>
      <c r="MA37" s="34"/>
      <c r="MB37" s="34"/>
      <c r="MC37" s="34"/>
      <c r="MD37" s="34"/>
      <c r="ME37" s="34"/>
      <c r="MF37" s="34"/>
      <c r="MG37" s="34"/>
      <c r="MH37" s="34"/>
      <c r="MI37" s="34"/>
      <c r="MJ37" s="34"/>
      <c r="MK37" s="34"/>
      <c r="ML37" s="34"/>
      <c r="MM37" s="34"/>
      <c r="MN37" s="34"/>
      <c r="MO37" s="34"/>
    </row>
    <row r="38" spans="256:353">
      <c r="IV38" s="34"/>
      <c r="IW38" s="34"/>
      <c r="IX38" s="34"/>
      <c r="IY38" s="34"/>
      <c r="IZ38" s="34"/>
      <c r="JA38" s="34"/>
      <c r="JB38" s="34"/>
      <c r="JG38" s="34"/>
      <c r="JH38" s="34"/>
      <c r="JI38" s="34"/>
      <c r="JJ38" s="34"/>
      <c r="JK38" s="34"/>
      <c r="JL38" s="34"/>
      <c r="JM38" s="34"/>
      <c r="JN38" s="34"/>
      <c r="JO38" s="34"/>
      <c r="JP38" s="34"/>
      <c r="JQ38" s="34"/>
      <c r="JR38" s="34"/>
      <c r="JS38" s="34"/>
      <c r="JT38" s="34"/>
      <c r="JU38" s="34"/>
      <c r="JV38" s="34"/>
      <c r="JW38" s="34"/>
      <c r="JX38" s="34"/>
      <c r="JY38" s="34"/>
      <c r="JZ38" s="34"/>
      <c r="KA38" s="34"/>
      <c r="KC38" s="34"/>
      <c r="KD38" s="34"/>
      <c r="KE38" s="34"/>
      <c r="KF38" s="34"/>
      <c r="KG38" s="34"/>
      <c r="KH38" s="34"/>
      <c r="KI38" s="34"/>
      <c r="KJ38" s="34"/>
      <c r="KK38" s="34"/>
      <c r="KL38" s="34"/>
      <c r="KM38" s="34"/>
      <c r="KN38" s="34"/>
      <c r="KO38" s="34"/>
      <c r="KP38" s="34"/>
      <c r="KQ38" s="34"/>
      <c r="KR38" s="34"/>
      <c r="KS38" s="34"/>
      <c r="KT38" s="34"/>
      <c r="KU38" s="34"/>
      <c r="KV38" s="34"/>
      <c r="KW38" s="34"/>
      <c r="KY38" s="34"/>
      <c r="KZ38" s="34"/>
      <c r="LA38" s="34"/>
      <c r="LB38" s="34"/>
      <c r="LC38" s="34"/>
      <c r="LD38" s="34"/>
      <c r="LE38" s="34"/>
      <c r="LF38" s="34"/>
      <c r="LG38" s="34"/>
      <c r="LH38" s="34"/>
      <c r="LI38" s="34"/>
      <c r="LJ38" s="34"/>
      <c r="LK38" s="34"/>
      <c r="LL38" s="34"/>
      <c r="LM38" s="34"/>
      <c r="LN38" s="34"/>
      <c r="LO38" s="34"/>
      <c r="LP38" s="34"/>
      <c r="LQ38" s="34"/>
      <c r="LR38" s="34"/>
      <c r="LS38" s="34"/>
      <c r="LU38" s="34"/>
      <c r="LV38" s="34"/>
      <c r="LW38" s="34"/>
      <c r="LX38" s="34"/>
      <c r="LY38" s="34"/>
      <c r="LZ38" s="34"/>
      <c r="MA38" s="34"/>
      <c r="MB38" s="34"/>
      <c r="MC38" s="34"/>
      <c r="MD38" s="34"/>
      <c r="ME38" s="34"/>
      <c r="MF38" s="34"/>
      <c r="MG38" s="34"/>
      <c r="MH38" s="34"/>
      <c r="MI38" s="34"/>
      <c r="MJ38" s="34"/>
      <c r="MK38" s="34"/>
      <c r="ML38" s="34"/>
      <c r="MM38" s="34"/>
      <c r="MN38" s="34"/>
      <c r="MO38" s="34"/>
    </row>
    <row r="39" spans="256:353">
      <c r="IV39" s="34"/>
      <c r="IW39" s="34"/>
      <c r="IX39" s="34"/>
      <c r="IY39" s="34"/>
      <c r="IZ39" s="34"/>
      <c r="JA39" s="34"/>
      <c r="JB39" s="34"/>
      <c r="JG39" s="34"/>
      <c r="JH39" s="34"/>
      <c r="JI39" s="34"/>
      <c r="JJ39" s="34"/>
      <c r="JK39" s="34"/>
      <c r="JL39" s="34"/>
      <c r="JM39" s="34"/>
      <c r="JN39" s="34"/>
      <c r="JO39" s="34"/>
      <c r="JP39" s="34"/>
      <c r="JQ39" s="34"/>
      <c r="JR39" s="34"/>
      <c r="JS39" s="34"/>
      <c r="JT39" s="34"/>
      <c r="JU39" s="34"/>
      <c r="JV39" s="34"/>
      <c r="JW39" s="34"/>
      <c r="JX39" s="34"/>
      <c r="JY39" s="34"/>
      <c r="JZ39" s="34"/>
      <c r="KA39" s="34"/>
      <c r="KC39" s="34"/>
      <c r="KD39" s="34"/>
      <c r="KE39" s="34"/>
      <c r="KF39" s="34"/>
      <c r="KG39" s="34"/>
      <c r="KH39" s="34"/>
      <c r="KI39" s="34"/>
      <c r="KJ39" s="34"/>
      <c r="KK39" s="34"/>
      <c r="KL39" s="34"/>
      <c r="KM39" s="34"/>
      <c r="KN39" s="34"/>
      <c r="KO39" s="34"/>
      <c r="KP39" s="34"/>
      <c r="KQ39" s="34"/>
      <c r="KR39" s="34"/>
      <c r="KS39" s="34"/>
      <c r="KT39" s="34"/>
      <c r="KU39" s="34"/>
      <c r="KV39" s="34"/>
      <c r="KW39" s="34"/>
      <c r="KY39" s="34"/>
      <c r="KZ39" s="34"/>
      <c r="LA39" s="34"/>
      <c r="LB39" s="34"/>
      <c r="LC39" s="34"/>
      <c r="LD39" s="34"/>
      <c r="LE39" s="34"/>
      <c r="LF39" s="34"/>
      <c r="LG39" s="34"/>
      <c r="LH39" s="34"/>
      <c r="LI39" s="34"/>
      <c r="LJ39" s="34"/>
      <c r="LK39" s="34"/>
      <c r="LL39" s="34"/>
      <c r="LM39" s="34"/>
      <c r="LN39" s="34"/>
      <c r="LO39" s="34"/>
      <c r="LP39" s="34"/>
      <c r="LQ39" s="34"/>
      <c r="LR39" s="34"/>
      <c r="LS39" s="34"/>
      <c r="LU39" s="34"/>
      <c r="LV39" s="34"/>
      <c r="LW39" s="34"/>
      <c r="LX39" s="34"/>
      <c r="LY39" s="34"/>
      <c r="LZ39" s="34"/>
      <c r="MA39" s="34"/>
      <c r="MB39" s="34"/>
      <c r="MC39" s="34"/>
      <c r="MD39" s="34"/>
      <c r="ME39" s="34"/>
      <c r="MF39" s="34"/>
      <c r="MG39" s="34"/>
      <c r="MH39" s="34"/>
      <c r="MI39" s="34"/>
      <c r="MJ39" s="34"/>
      <c r="MK39" s="34"/>
      <c r="ML39" s="34"/>
      <c r="MM39" s="34"/>
      <c r="MN39" s="34"/>
      <c r="MO39" s="34"/>
    </row>
    <row r="40" spans="256:353">
      <c r="IV40" s="34"/>
      <c r="IW40" s="34"/>
      <c r="IX40" s="34"/>
      <c r="IY40" s="34"/>
      <c r="IZ40" s="34"/>
      <c r="JA40" s="34"/>
      <c r="JB40" s="34"/>
      <c r="JG40" s="34"/>
      <c r="JH40" s="34"/>
      <c r="JI40" s="34"/>
      <c r="JJ40" s="34"/>
      <c r="JK40" s="34"/>
      <c r="JL40" s="34"/>
      <c r="JM40" s="34"/>
      <c r="JN40" s="34"/>
      <c r="JO40" s="34"/>
      <c r="JP40" s="34"/>
      <c r="JQ40" s="34"/>
      <c r="JR40" s="34"/>
      <c r="JS40" s="34"/>
      <c r="JT40" s="34"/>
      <c r="JU40" s="34"/>
      <c r="JV40" s="34"/>
      <c r="JW40" s="34"/>
      <c r="JX40" s="34"/>
      <c r="JY40" s="34"/>
      <c r="JZ40" s="34"/>
      <c r="KA40" s="34"/>
      <c r="KC40" s="34"/>
      <c r="KD40" s="34"/>
      <c r="KE40" s="34"/>
      <c r="KF40" s="34"/>
      <c r="KG40" s="34"/>
      <c r="KH40" s="34"/>
      <c r="KI40" s="34"/>
      <c r="KJ40" s="34"/>
      <c r="KK40" s="34"/>
      <c r="KL40" s="34"/>
      <c r="KM40" s="34"/>
      <c r="KN40" s="34"/>
      <c r="KO40" s="34"/>
      <c r="KP40" s="34"/>
      <c r="KQ40" s="34"/>
      <c r="KR40" s="34"/>
      <c r="KS40" s="34"/>
      <c r="KT40" s="34"/>
      <c r="KU40" s="34"/>
      <c r="KV40" s="34"/>
      <c r="KW40" s="34"/>
      <c r="KY40" s="34"/>
      <c r="KZ40" s="34"/>
      <c r="LA40" s="34"/>
      <c r="LB40" s="34"/>
      <c r="LC40" s="34"/>
      <c r="LD40" s="34"/>
      <c r="LE40" s="34"/>
      <c r="LF40" s="34"/>
      <c r="LG40" s="34"/>
      <c r="LH40" s="34"/>
      <c r="LI40" s="34"/>
      <c r="LJ40" s="34"/>
      <c r="LK40" s="34"/>
      <c r="LL40" s="34"/>
      <c r="LM40" s="34"/>
      <c r="LN40" s="34"/>
      <c r="LO40" s="34"/>
      <c r="LP40" s="34"/>
      <c r="LQ40" s="34"/>
      <c r="LR40" s="34"/>
      <c r="LS40" s="34"/>
      <c r="LU40" s="34"/>
      <c r="LV40" s="34"/>
      <c r="LW40" s="34"/>
      <c r="LX40" s="34"/>
      <c r="LY40" s="34"/>
      <c r="LZ40" s="34"/>
      <c r="MA40" s="34"/>
      <c r="MB40" s="34"/>
      <c r="MC40" s="34"/>
      <c r="MD40" s="34"/>
      <c r="ME40" s="34"/>
      <c r="MF40" s="34"/>
      <c r="MG40" s="34"/>
      <c r="MH40" s="34"/>
      <c r="MI40" s="34"/>
      <c r="MJ40" s="34"/>
      <c r="MK40" s="34"/>
      <c r="ML40" s="34"/>
      <c r="MM40" s="34"/>
      <c r="MN40" s="34"/>
      <c r="MO40" s="34"/>
    </row>
    <row r="41" spans="256:353">
      <c r="IV41" s="34"/>
      <c r="IW41" s="34"/>
      <c r="IX41" s="34"/>
      <c r="IY41" s="34"/>
      <c r="IZ41" s="34"/>
      <c r="JA41" s="34"/>
      <c r="JB41" s="34"/>
      <c r="JG41" s="34"/>
      <c r="JH41" s="34"/>
      <c r="JI41" s="34"/>
      <c r="JJ41" s="34"/>
      <c r="JK41" s="34"/>
      <c r="JL41" s="34"/>
      <c r="JM41" s="34"/>
      <c r="JN41" s="34"/>
      <c r="JO41" s="34"/>
      <c r="JP41" s="34"/>
      <c r="JQ41" s="34"/>
      <c r="JR41" s="34"/>
      <c r="JS41" s="34"/>
      <c r="JT41" s="34"/>
      <c r="JU41" s="34"/>
      <c r="JV41" s="34"/>
      <c r="JW41" s="34"/>
      <c r="JX41" s="34"/>
      <c r="JY41" s="34"/>
      <c r="JZ41" s="34"/>
      <c r="KA41" s="34"/>
      <c r="KC41" s="34"/>
      <c r="KD41" s="34"/>
      <c r="KE41" s="34"/>
      <c r="KF41" s="34"/>
      <c r="KG41" s="34"/>
      <c r="KH41" s="34"/>
      <c r="KI41" s="34"/>
      <c r="KJ41" s="34"/>
      <c r="KK41" s="34"/>
      <c r="KL41" s="34"/>
      <c r="KM41" s="34"/>
      <c r="KN41" s="34"/>
      <c r="KO41" s="34"/>
      <c r="KP41" s="34"/>
      <c r="KQ41" s="34"/>
      <c r="KR41" s="34"/>
      <c r="KS41" s="34"/>
      <c r="KT41" s="34"/>
      <c r="KU41" s="34"/>
      <c r="KV41" s="34"/>
      <c r="KW41" s="34"/>
      <c r="KY41" s="34"/>
      <c r="KZ41" s="34"/>
      <c r="LA41" s="34"/>
      <c r="LB41" s="34"/>
      <c r="LC41" s="34"/>
      <c r="LD41" s="34"/>
      <c r="LE41" s="34"/>
      <c r="LF41" s="34"/>
      <c r="LG41" s="34"/>
      <c r="LH41" s="34"/>
      <c r="LI41" s="34"/>
      <c r="LJ41" s="34"/>
      <c r="LK41" s="34"/>
      <c r="LL41" s="34"/>
      <c r="LM41" s="34"/>
      <c r="LN41" s="34"/>
      <c r="LO41" s="34"/>
      <c r="LP41" s="34"/>
      <c r="LQ41" s="34"/>
      <c r="LR41" s="34"/>
      <c r="LS41" s="34"/>
      <c r="LU41" s="34"/>
      <c r="LV41" s="34"/>
      <c r="LW41" s="34"/>
      <c r="LX41" s="34"/>
      <c r="LY41" s="34"/>
      <c r="LZ41" s="34"/>
      <c r="MA41" s="34"/>
      <c r="MB41" s="34"/>
      <c r="MC41" s="34"/>
      <c r="MD41" s="34"/>
      <c r="ME41" s="34"/>
      <c r="MF41" s="34"/>
      <c r="MG41" s="34"/>
      <c r="MH41" s="34"/>
      <c r="MI41" s="34"/>
      <c r="MJ41" s="34"/>
      <c r="MK41" s="34"/>
      <c r="ML41" s="34"/>
      <c r="MM41" s="34"/>
      <c r="MN41" s="34"/>
      <c r="MO41" s="34"/>
    </row>
    <row r="42" spans="256:353">
      <c r="IV42" s="34"/>
      <c r="IW42" s="34"/>
      <c r="IX42" s="34"/>
      <c r="IY42" s="34"/>
      <c r="IZ42" s="34"/>
      <c r="JA42" s="34"/>
      <c r="JB42" s="34"/>
      <c r="JG42" s="34"/>
      <c r="JH42" s="34"/>
      <c r="JI42" s="34"/>
      <c r="JJ42" s="34"/>
      <c r="JK42" s="34"/>
      <c r="JL42" s="34"/>
      <c r="JM42" s="34"/>
      <c r="JN42" s="34"/>
      <c r="JO42" s="34"/>
      <c r="JP42" s="34"/>
      <c r="JQ42" s="34"/>
      <c r="JR42" s="34"/>
      <c r="JS42" s="34"/>
      <c r="JT42" s="34"/>
      <c r="JU42" s="34"/>
      <c r="JV42" s="34"/>
      <c r="JW42" s="34"/>
      <c r="JX42" s="34"/>
      <c r="JY42" s="34"/>
      <c r="JZ42" s="34"/>
      <c r="KA42" s="34"/>
      <c r="KC42" s="34"/>
      <c r="KD42" s="34"/>
      <c r="KE42" s="34"/>
      <c r="KF42" s="34"/>
      <c r="KG42" s="34"/>
      <c r="KH42" s="34"/>
      <c r="KI42" s="34"/>
      <c r="KJ42" s="34"/>
      <c r="KK42" s="34"/>
      <c r="KL42" s="34"/>
      <c r="KM42" s="34"/>
      <c r="KN42" s="34"/>
      <c r="KO42" s="34"/>
      <c r="KP42" s="34"/>
      <c r="KQ42" s="34"/>
      <c r="KR42" s="34"/>
      <c r="KS42" s="34"/>
      <c r="KT42" s="34"/>
      <c r="KU42" s="34"/>
      <c r="KV42" s="34"/>
      <c r="KW42" s="34"/>
      <c r="KY42" s="34"/>
      <c r="KZ42" s="34"/>
      <c r="LA42" s="34"/>
      <c r="LB42" s="34"/>
      <c r="LC42" s="34"/>
      <c r="LD42" s="34"/>
      <c r="LE42" s="34"/>
      <c r="LF42" s="34"/>
      <c r="LG42" s="34"/>
      <c r="LH42" s="34"/>
      <c r="LI42" s="34"/>
      <c r="LJ42" s="34"/>
      <c r="LK42" s="34"/>
      <c r="LL42" s="34"/>
      <c r="LM42" s="34"/>
      <c r="LN42" s="34"/>
      <c r="LO42" s="34"/>
      <c r="LP42" s="34"/>
      <c r="LQ42" s="34"/>
      <c r="LR42" s="34"/>
      <c r="LS42" s="34"/>
      <c r="LU42" s="34"/>
      <c r="LV42" s="34"/>
      <c r="LW42" s="34"/>
      <c r="LX42" s="34"/>
      <c r="LY42" s="34"/>
      <c r="LZ42" s="34"/>
      <c r="MA42" s="34"/>
      <c r="MB42" s="34"/>
      <c r="MC42" s="34"/>
      <c r="MD42" s="34"/>
      <c r="ME42" s="34"/>
      <c r="MF42" s="34"/>
      <c r="MG42" s="34"/>
      <c r="MH42" s="34"/>
      <c r="MI42" s="34"/>
      <c r="MJ42" s="34"/>
      <c r="MK42" s="34"/>
      <c r="ML42" s="34"/>
      <c r="MM42" s="34"/>
      <c r="MN42" s="34"/>
      <c r="MO42" s="34"/>
    </row>
    <row r="43" spans="256:353">
      <c r="IV43" s="34"/>
      <c r="IW43" s="34"/>
      <c r="IX43" s="34"/>
      <c r="IY43" s="34"/>
      <c r="IZ43" s="34"/>
      <c r="JA43" s="34"/>
      <c r="JB43" s="34"/>
      <c r="JG43" s="34"/>
      <c r="JH43" s="34"/>
      <c r="JI43" s="34"/>
      <c r="JJ43" s="34"/>
      <c r="JK43" s="34"/>
      <c r="JL43" s="34"/>
      <c r="JM43" s="34"/>
      <c r="JN43" s="34"/>
      <c r="JO43" s="34"/>
      <c r="JP43" s="34"/>
      <c r="JQ43" s="34"/>
      <c r="JR43" s="34"/>
      <c r="JS43" s="34"/>
      <c r="JT43" s="34"/>
      <c r="JU43" s="34"/>
      <c r="JV43" s="34"/>
      <c r="JW43" s="34"/>
      <c r="JX43" s="34"/>
      <c r="JY43" s="34"/>
      <c r="JZ43" s="34"/>
      <c r="KA43" s="34"/>
      <c r="KC43" s="34"/>
      <c r="KD43" s="34"/>
      <c r="KE43" s="34"/>
      <c r="KF43" s="34"/>
      <c r="KG43" s="34"/>
      <c r="KH43" s="34"/>
      <c r="KI43" s="34"/>
      <c r="KJ43" s="34"/>
      <c r="KK43" s="34"/>
      <c r="KL43" s="34"/>
      <c r="KM43" s="34"/>
      <c r="KN43" s="34"/>
      <c r="KO43" s="34"/>
      <c r="KP43" s="34"/>
      <c r="KQ43" s="34"/>
      <c r="KR43" s="34"/>
      <c r="KS43" s="34"/>
      <c r="KT43" s="34"/>
      <c r="KU43" s="34"/>
      <c r="KV43" s="34"/>
      <c r="KW43" s="34"/>
      <c r="KY43" s="34"/>
      <c r="KZ43" s="34"/>
      <c r="LA43" s="34"/>
      <c r="LB43" s="34"/>
      <c r="LC43" s="34"/>
      <c r="LD43" s="34"/>
      <c r="LE43" s="34"/>
      <c r="LF43" s="34"/>
      <c r="LG43" s="34"/>
      <c r="LH43" s="34"/>
      <c r="LI43" s="34"/>
      <c r="LJ43" s="34"/>
      <c r="LK43" s="34"/>
      <c r="LL43" s="34"/>
      <c r="LM43" s="34"/>
      <c r="LN43" s="34"/>
      <c r="LO43" s="34"/>
      <c r="LP43" s="34"/>
      <c r="LQ43" s="34"/>
      <c r="LR43" s="34"/>
      <c r="LS43" s="34"/>
      <c r="LU43" s="34"/>
      <c r="LV43" s="34"/>
      <c r="LW43" s="34"/>
      <c r="LX43" s="34"/>
      <c r="LY43" s="34"/>
      <c r="LZ43" s="34"/>
      <c r="MA43" s="34"/>
      <c r="MB43" s="34"/>
      <c r="MC43" s="34"/>
      <c r="MD43" s="34"/>
      <c r="ME43" s="34"/>
      <c r="MF43" s="34"/>
      <c r="MG43" s="34"/>
      <c r="MH43" s="34"/>
      <c r="MI43" s="34"/>
      <c r="MJ43" s="34"/>
      <c r="MK43" s="34"/>
      <c r="ML43" s="34"/>
      <c r="MM43" s="34"/>
      <c r="MN43" s="34"/>
      <c r="MO43" s="34"/>
    </row>
    <row r="44" spans="256:353">
      <c r="IV44" s="34"/>
      <c r="IW44" s="34"/>
      <c r="IX44" s="34"/>
      <c r="IY44" s="34"/>
      <c r="IZ44" s="34"/>
      <c r="JA44" s="34"/>
      <c r="JB44" s="34"/>
      <c r="JG44" s="34"/>
      <c r="JH44" s="34"/>
      <c r="JI44" s="34"/>
      <c r="JJ44" s="34"/>
      <c r="JK44" s="34"/>
      <c r="JL44" s="34"/>
      <c r="JM44" s="34"/>
      <c r="JN44" s="34"/>
      <c r="JO44" s="34"/>
      <c r="JP44" s="34"/>
      <c r="JQ44" s="34"/>
      <c r="JR44" s="34"/>
      <c r="JS44" s="34"/>
      <c r="JT44" s="34"/>
      <c r="JU44" s="34"/>
      <c r="JV44" s="34"/>
      <c r="JW44" s="34"/>
      <c r="JX44" s="34"/>
      <c r="JY44" s="34"/>
      <c r="JZ44" s="34"/>
      <c r="KA44" s="34"/>
      <c r="KC44" s="34"/>
      <c r="KD44" s="34"/>
      <c r="KE44" s="34"/>
      <c r="KF44" s="34"/>
      <c r="KG44" s="34"/>
      <c r="KH44" s="34"/>
      <c r="KI44" s="34"/>
      <c r="KJ44" s="34"/>
      <c r="KK44" s="34"/>
      <c r="KL44" s="34"/>
      <c r="KM44" s="34"/>
      <c r="KN44" s="34"/>
      <c r="KO44" s="34"/>
      <c r="KP44" s="34"/>
      <c r="KQ44" s="34"/>
      <c r="KR44" s="34"/>
      <c r="KS44" s="34"/>
      <c r="KT44" s="34"/>
      <c r="KU44" s="34"/>
      <c r="KV44" s="34"/>
      <c r="KW44" s="34"/>
      <c r="KY44" s="34"/>
      <c r="KZ44" s="34"/>
      <c r="LA44" s="34"/>
      <c r="LB44" s="34"/>
      <c r="LC44" s="34"/>
      <c r="LD44" s="34"/>
      <c r="LE44" s="34"/>
      <c r="LF44" s="34"/>
      <c r="LG44" s="34"/>
      <c r="LH44" s="34"/>
      <c r="LI44" s="34"/>
      <c r="LJ44" s="34"/>
      <c r="LK44" s="34"/>
      <c r="LL44" s="34"/>
      <c r="LM44" s="34"/>
      <c r="LN44" s="34"/>
      <c r="LO44" s="34"/>
      <c r="LP44" s="34"/>
      <c r="LQ44" s="34"/>
      <c r="LR44" s="34"/>
      <c r="LS44" s="34"/>
      <c r="LU44" s="34"/>
      <c r="LV44" s="34"/>
      <c r="LW44" s="34"/>
      <c r="LX44" s="34"/>
      <c r="LY44" s="34"/>
      <c r="LZ44" s="34"/>
      <c r="MA44" s="34"/>
      <c r="MB44" s="34"/>
      <c r="MC44" s="34"/>
      <c r="MD44" s="34"/>
      <c r="ME44" s="34"/>
      <c r="MF44" s="34"/>
      <c r="MG44" s="34"/>
      <c r="MH44" s="34"/>
      <c r="MI44" s="34"/>
      <c r="MJ44" s="34"/>
      <c r="MK44" s="34"/>
      <c r="ML44" s="34"/>
      <c r="MM44" s="34"/>
      <c r="MN44" s="34"/>
      <c r="MO44" s="34"/>
    </row>
    <row r="45" spans="256:353">
      <c r="IV45" s="34"/>
      <c r="IW45" s="34"/>
      <c r="IX45" s="34"/>
      <c r="IY45" s="34"/>
      <c r="IZ45" s="34"/>
      <c r="JA45" s="34"/>
      <c r="JB45" s="34"/>
      <c r="JG45" s="34"/>
      <c r="JH45" s="34"/>
      <c r="JI45" s="34"/>
      <c r="JJ45" s="34"/>
      <c r="JK45" s="34"/>
      <c r="JL45" s="34"/>
      <c r="JM45" s="34"/>
      <c r="JN45" s="34"/>
      <c r="JO45" s="34"/>
      <c r="JP45" s="34"/>
      <c r="JQ45" s="34"/>
      <c r="JR45" s="34"/>
      <c r="JS45" s="34"/>
      <c r="JT45" s="34"/>
      <c r="JU45" s="34"/>
      <c r="JV45" s="34"/>
      <c r="JW45" s="34"/>
      <c r="JX45" s="34"/>
      <c r="JY45" s="34"/>
      <c r="JZ45" s="34"/>
      <c r="KA45" s="34"/>
      <c r="KC45" s="34"/>
      <c r="KD45" s="34"/>
      <c r="KE45" s="34"/>
      <c r="KF45" s="34"/>
      <c r="KG45" s="34"/>
      <c r="KH45" s="34"/>
      <c r="KI45" s="34"/>
      <c r="KJ45" s="34"/>
      <c r="KK45" s="34"/>
      <c r="KL45" s="34"/>
      <c r="KM45" s="34"/>
      <c r="KN45" s="34"/>
      <c r="KO45" s="34"/>
      <c r="KP45" s="34"/>
      <c r="KQ45" s="34"/>
      <c r="KR45" s="34"/>
      <c r="KS45" s="34"/>
      <c r="KT45" s="34"/>
      <c r="KU45" s="34"/>
      <c r="KV45" s="34"/>
      <c r="KW45" s="34"/>
      <c r="KY45" s="34"/>
      <c r="KZ45" s="34"/>
      <c r="LA45" s="34"/>
      <c r="LB45" s="34"/>
      <c r="LC45" s="34"/>
      <c r="LD45" s="34"/>
      <c r="LE45" s="34"/>
      <c r="LF45" s="34"/>
      <c r="LG45" s="34"/>
      <c r="LH45" s="34"/>
      <c r="LI45" s="34"/>
      <c r="LJ45" s="34"/>
      <c r="LK45" s="34"/>
      <c r="LL45" s="34"/>
      <c r="LM45" s="34"/>
      <c r="LN45" s="34"/>
      <c r="LO45" s="34"/>
      <c r="LP45" s="34"/>
      <c r="LQ45" s="34"/>
      <c r="LR45" s="34"/>
      <c r="LS45" s="34"/>
      <c r="LU45" s="34"/>
      <c r="LV45" s="34"/>
      <c r="LW45" s="34"/>
      <c r="LX45" s="34"/>
      <c r="LY45" s="34"/>
      <c r="LZ45" s="34"/>
      <c r="MA45" s="34"/>
      <c r="MB45" s="34"/>
      <c r="MC45" s="34"/>
      <c r="MD45" s="34"/>
      <c r="ME45" s="34"/>
      <c r="MF45" s="34"/>
      <c r="MG45" s="34"/>
      <c r="MH45" s="34"/>
      <c r="MI45" s="34"/>
      <c r="MJ45" s="34"/>
      <c r="MK45" s="34"/>
      <c r="ML45" s="34"/>
      <c r="MM45" s="34"/>
      <c r="MN45" s="34"/>
      <c r="MO45" s="34"/>
    </row>
    <row r="46" spans="256:353">
      <c r="IV46" s="34"/>
      <c r="IW46" s="34"/>
      <c r="IX46" s="34"/>
      <c r="IY46" s="34"/>
      <c r="IZ46" s="34"/>
      <c r="JA46" s="34"/>
      <c r="JB46" s="34"/>
      <c r="JG46" s="34"/>
      <c r="JH46" s="34"/>
      <c r="JI46" s="34"/>
      <c r="JJ46" s="34"/>
      <c r="JK46" s="34"/>
      <c r="JL46" s="34"/>
      <c r="JM46" s="34"/>
      <c r="JN46" s="34"/>
      <c r="JO46" s="34"/>
      <c r="JP46" s="34"/>
      <c r="JQ46" s="34"/>
      <c r="JR46" s="34"/>
      <c r="JS46" s="34"/>
      <c r="JT46" s="34"/>
      <c r="JU46" s="34"/>
      <c r="JV46" s="34"/>
      <c r="JW46" s="34"/>
      <c r="JX46" s="34"/>
      <c r="JY46" s="34"/>
      <c r="JZ46" s="34"/>
      <c r="KA46" s="34"/>
      <c r="KC46" s="34"/>
      <c r="KD46" s="34"/>
      <c r="KE46" s="34"/>
      <c r="KF46" s="34"/>
      <c r="KG46" s="34"/>
      <c r="KH46" s="34"/>
      <c r="KI46" s="34"/>
      <c r="KJ46" s="34"/>
      <c r="KK46" s="34"/>
      <c r="KL46" s="34"/>
      <c r="KM46" s="34"/>
      <c r="KN46" s="34"/>
      <c r="KO46" s="34"/>
      <c r="KP46" s="34"/>
      <c r="KQ46" s="34"/>
      <c r="KR46" s="34"/>
      <c r="KS46" s="34"/>
      <c r="KT46" s="34"/>
      <c r="KU46" s="34"/>
      <c r="KV46" s="34"/>
      <c r="KW46" s="34"/>
      <c r="KY46" s="34"/>
      <c r="KZ46" s="34"/>
      <c r="LA46" s="34"/>
      <c r="LB46" s="34"/>
      <c r="LC46" s="34"/>
      <c r="LD46" s="34"/>
      <c r="LE46" s="34"/>
      <c r="LF46" s="34"/>
      <c r="LG46" s="34"/>
      <c r="LH46" s="34"/>
      <c r="LI46" s="34"/>
      <c r="LJ46" s="34"/>
      <c r="LK46" s="34"/>
      <c r="LL46" s="34"/>
      <c r="LM46" s="34"/>
      <c r="LN46" s="34"/>
      <c r="LO46" s="34"/>
      <c r="LP46" s="34"/>
      <c r="LQ46" s="34"/>
      <c r="LR46" s="34"/>
      <c r="LS46" s="34"/>
      <c r="LU46" s="34"/>
      <c r="LV46" s="34"/>
      <c r="LW46" s="34"/>
      <c r="LX46" s="34"/>
      <c r="LY46" s="34"/>
      <c r="LZ46" s="34"/>
      <c r="MA46" s="34"/>
      <c r="MB46" s="34"/>
      <c r="MC46" s="34"/>
      <c r="MD46" s="34"/>
      <c r="ME46" s="34"/>
      <c r="MF46" s="34"/>
      <c r="MG46" s="34"/>
      <c r="MH46" s="34"/>
      <c r="MI46" s="34"/>
      <c r="MJ46" s="34"/>
      <c r="MK46" s="34"/>
      <c r="ML46" s="34"/>
      <c r="MM46" s="34"/>
      <c r="MN46" s="34"/>
      <c r="MO46" s="34"/>
    </row>
    <row r="47" spans="256:353">
      <c r="IV47" s="34"/>
      <c r="IW47" s="34"/>
      <c r="IX47" s="34"/>
      <c r="IY47" s="34"/>
      <c r="IZ47" s="34"/>
      <c r="JA47" s="34"/>
      <c r="JB47" s="34"/>
      <c r="JG47" s="34"/>
      <c r="JH47" s="34"/>
      <c r="JI47" s="34"/>
      <c r="JJ47" s="34"/>
      <c r="JK47" s="34"/>
      <c r="JL47" s="34"/>
      <c r="JM47" s="34"/>
      <c r="JN47" s="34"/>
      <c r="JO47" s="34"/>
      <c r="JP47" s="34"/>
      <c r="JQ47" s="34"/>
      <c r="JR47" s="34"/>
      <c r="JS47" s="34"/>
      <c r="JT47" s="34"/>
      <c r="JU47" s="34"/>
      <c r="JV47" s="34"/>
      <c r="JW47" s="34"/>
      <c r="JX47" s="34"/>
      <c r="JY47" s="34"/>
      <c r="JZ47" s="34"/>
      <c r="KA47" s="34"/>
      <c r="KC47" s="34"/>
      <c r="KD47" s="34"/>
      <c r="KE47" s="34"/>
      <c r="KF47" s="34"/>
      <c r="KG47" s="34"/>
      <c r="KH47" s="34"/>
      <c r="KI47" s="34"/>
      <c r="KJ47" s="34"/>
      <c r="KK47" s="34"/>
      <c r="KL47" s="34"/>
      <c r="KM47" s="34"/>
      <c r="KN47" s="34"/>
      <c r="KO47" s="34"/>
      <c r="KP47" s="34"/>
      <c r="KQ47" s="34"/>
      <c r="KR47" s="34"/>
      <c r="KS47" s="34"/>
      <c r="KT47" s="34"/>
      <c r="KU47" s="34"/>
      <c r="KV47" s="34"/>
      <c r="KW47" s="34"/>
      <c r="KY47" s="34"/>
      <c r="KZ47" s="34"/>
      <c r="LA47" s="34"/>
      <c r="LB47" s="34"/>
      <c r="LC47" s="34"/>
      <c r="LD47" s="34"/>
      <c r="LE47" s="34"/>
      <c r="LF47" s="34"/>
      <c r="LG47" s="34"/>
      <c r="LH47" s="34"/>
      <c r="LI47" s="34"/>
      <c r="LJ47" s="34"/>
      <c r="LK47" s="34"/>
      <c r="LL47" s="34"/>
      <c r="LM47" s="34"/>
      <c r="LN47" s="34"/>
      <c r="LO47" s="34"/>
      <c r="LP47" s="34"/>
      <c r="LQ47" s="34"/>
      <c r="LR47" s="34"/>
      <c r="LS47" s="34"/>
      <c r="LU47" s="34"/>
      <c r="LV47" s="34"/>
      <c r="LW47" s="34"/>
      <c r="LX47" s="34"/>
      <c r="LY47" s="34"/>
      <c r="LZ47" s="34"/>
      <c r="MA47" s="34"/>
      <c r="MB47" s="34"/>
      <c r="MC47" s="34"/>
      <c r="MD47" s="34"/>
      <c r="ME47" s="34"/>
      <c r="MF47" s="34"/>
      <c r="MG47" s="34"/>
      <c r="MH47" s="34"/>
      <c r="MI47" s="34"/>
      <c r="MJ47" s="34"/>
      <c r="MK47" s="34"/>
      <c r="ML47" s="34"/>
      <c r="MM47" s="34"/>
      <c r="MN47" s="34"/>
      <c r="MO47" s="34"/>
    </row>
    <row r="48" spans="256:353">
      <c r="IV48" s="34"/>
      <c r="IW48" s="34"/>
      <c r="IX48" s="34"/>
      <c r="IY48" s="34"/>
      <c r="IZ48" s="34"/>
      <c r="JA48" s="34"/>
      <c r="JB48" s="34"/>
      <c r="JG48" s="34"/>
      <c r="JH48" s="34"/>
      <c r="JI48" s="34"/>
      <c r="JJ48" s="34"/>
      <c r="JK48" s="34"/>
      <c r="JL48" s="34"/>
      <c r="JM48" s="34"/>
      <c r="JN48" s="34"/>
      <c r="JO48" s="34"/>
      <c r="JP48" s="34"/>
      <c r="JQ48" s="34"/>
      <c r="JR48" s="34"/>
      <c r="JS48" s="34"/>
      <c r="JT48" s="34"/>
      <c r="JU48" s="34"/>
      <c r="JV48" s="34"/>
      <c r="JW48" s="34"/>
      <c r="JX48" s="34"/>
      <c r="JY48" s="34"/>
      <c r="JZ48" s="34"/>
      <c r="KA48" s="34"/>
      <c r="KC48" s="34"/>
      <c r="KD48" s="34"/>
      <c r="KE48" s="34"/>
      <c r="KF48" s="34"/>
      <c r="KG48" s="34"/>
      <c r="KH48" s="34"/>
      <c r="KI48" s="34"/>
      <c r="KJ48" s="34"/>
      <c r="KK48" s="34"/>
      <c r="KL48" s="34"/>
      <c r="KM48" s="34"/>
      <c r="KN48" s="34"/>
      <c r="KO48" s="34"/>
      <c r="KP48" s="34"/>
      <c r="KQ48" s="34"/>
      <c r="KR48" s="34"/>
      <c r="KS48" s="34"/>
      <c r="KT48" s="34"/>
      <c r="KU48" s="34"/>
      <c r="KV48" s="34"/>
      <c r="KW48" s="34"/>
      <c r="KY48" s="34"/>
      <c r="KZ48" s="34"/>
      <c r="LA48" s="34"/>
      <c r="LB48" s="34"/>
      <c r="LC48" s="34"/>
      <c r="LD48" s="34"/>
      <c r="LE48" s="34"/>
      <c r="LF48" s="34"/>
      <c r="LG48" s="34"/>
      <c r="LH48" s="34"/>
      <c r="LI48" s="34"/>
      <c r="LJ48" s="34"/>
      <c r="LK48" s="34"/>
      <c r="LL48" s="34"/>
      <c r="LM48" s="34"/>
      <c r="LN48" s="34"/>
      <c r="LO48" s="34"/>
      <c r="LP48" s="34"/>
      <c r="LQ48" s="34"/>
      <c r="LR48" s="34"/>
      <c r="LS48" s="34"/>
      <c r="LU48" s="34"/>
      <c r="LV48" s="34"/>
      <c r="LW48" s="34"/>
      <c r="LX48" s="34"/>
      <c r="LY48" s="34"/>
      <c r="LZ48" s="34"/>
      <c r="MA48" s="34"/>
      <c r="MB48" s="34"/>
      <c r="MC48" s="34"/>
      <c r="MD48" s="34"/>
      <c r="ME48" s="34"/>
      <c r="MF48" s="34"/>
      <c r="MG48" s="34"/>
      <c r="MH48" s="34"/>
      <c r="MI48" s="34"/>
      <c r="MJ48" s="34"/>
      <c r="MK48" s="34"/>
      <c r="ML48" s="34"/>
      <c r="MM48" s="34"/>
      <c r="MN48" s="34"/>
      <c r="MO48" s="34"/>
    </row>
    <row r="49" spans="256:353">
      <c r="IV49" s="34"/>
      <c r="IW49" s="34"/>
      <c r="IX49" s="34"/>
      <c r="IY49" s="34"/>
      <c r="IZ49" s="34"/>
      <c r="JA49" s="34"/>
      <c r="JB49" s="34"/>
      <c r="JG49" s="34"/>
      <c r="JH49" s="34"/>
      <c r="JI49" s="34"/>
      <c r="JJ49" s="34"/>
      <c r="JK49" s="34"/>
      <c r="JL49" s="34"/>
      <c r="JM49" s="34"/>
      <c r="JN49" s="34"/>
      <c r="JO49" s="34"/>
      <c r="JP49" s="34"/>
      <c r="JQ49" s="34"/>
      <c r="JR49" s="34"/>
      <c r="JS49" s="34"/>
      <c r="JT49" s="34"/>
      <c r="JU49" s="34"/>
      <c r="JV49" s="34"/>
      <c r="JW49" s="34"/>
      <c r="JX49" s="34"/>
      <c r="JY49" s="34"/>
      <c r="JZ49" s="34"/>
      <c r="KA49" s="34"/>
      <c r="KC49" s="34"/>
      <c r="KD49" s="34"/>
      <c r="KE49" s="34"/>
      <c r="KF49" s="34"/>
      <c r="KG49" s="34"/>
      <c r="KH49" s="34"/>
      <c r="KI49" s="34"/>
      <c r="KJ49" s="34"/>
      <c r="KK49" s="34"/>
      <c r="KL49" s="34"/>
      <c r="KM49" s="34"/>
      <c r="KN49" s="34"/>
      <c r="KO49" s="34"/>
      <c r="KP49" s="34"/>
      <c r="KQ49" s="34"/>
      <c r="KR49" s="34"/>
      <c r="KS49" s="34"/>
      <c r="KT49" s="34"/>
      <c r="KU49" s="34"/>
      <c r="KV49" s="34"/>
      <c r="KW49" s="34"/>
      <c r="KY49" s="34"/>
      <c r="KZ49" s="34"/>
      <c r="LA49" s="34"/>
      <c r="LB49" s="34"/>
      <c r="LC49" s="34"/>
      <c r="LD49" s="34"/>
      <c r="LE49" s="34"/>
      <c r="LF49" s="34"/>
      <c r="LG49" s="34"/>
      <c r="LH49" s="34"/>
      <c r="LI49" s="34"/>
      <c r="LJ49" s="34"/>
      <c r="LK49" s="34"/>
      <c r="LL49" s="34"/>
      <c r="LM49" s="34"/>
      <c r="LN49" s="34"/>
      <c r="LO49" s="34"/>
      <c r="LP49" s="34"/>
      <c r="LQ49" s="34"/>
      <c r="LR49" s="34"/>
      <c r="LS49" s="34"/>
      <c r="LU49" s="34"/>
      <c r="LV49" s="34"/>
      <c r="LW49" s="34"/>
      <c r="LX49" s="34"/>
      <c r="LY49" s="34"/>
      <c r="LZ49" s="34"/>
      <c r="MA49" s="34"/>
      <c r="MB49" s="34"/>
      <c r="MC49" s="34"/>
      <c r="MD49" s="34"/>
      <c r="ME49" s="34"/>
      <c r="MF49" s="34"/>
      <c r="MG49" s="34"/>
      <c r="MH49" s="34"/>
      <c r="MI49" s="34"/>
      <c r="MJ49" s="34"/>
      <c r="MK49" s="34"/>
      <c r="ML49" s="34"/>
      <c r="MM49" s="34"/>
      <c r="MN49" s="34"/>
      <c r="MO49" s="34"/>
    </row>
  </sheetData>
  <mergeCells count="60">
    <mergeCell ref="VY2:AFE2"/>
    <mergeCell ref="AFG2:AKG2"/>
    <mergeCell ref="AKI2:ANQ2"/>
    <mergeCell ref="ANS2:API2"/>
    <mergeCell ref="C3:W3"/>
    <mergeCell ref="Y3:AS3"/>
    <mergeCell ref="AU3:BO3"/>
    <mergeCell ref="BQ3:CK3"/>
    <mergeCell ref="CM3:DG3"/>
    <mergeCell ref="DI3:EC3"/>
    <mergeCell ref="C2:CK2"/>
    <mergeCell ref="CM2:JE2"/>
    <mergeCell ref="JG2:KW2"/>
    <mergeCell ref="KY2:NK2"/>
    <mergeCell ref="NM2:PC2"/>
    <mergeCell ref="PE2:VW2"/>
    <mergeCell ref="NM3:OG3"/>
    <mergeCell ref="EE3:EY3"/>
    <mergeCell ref="FA3:FU3"/>
    <mergeCell ref="FW3:GQ3"/>
    <mergeCell ref="GS3:HM3"/>
    <mergeCell ref="HO3:II3"/>
    <mergeCell ref="IK3:JE3"/>
    <mergeCell ref="JG3:KA3"/>
    <mergeCell ref="KC3:KW3"/>
    <mergeCell ref="KY3:LS3"/>
    <mergeCell ref="LU3:MO3"/>
    <mergeCell ref="MQ3:NK3"/>
    <mergeCell ref="XQ3:YK3"/>
    <mergeCell ref="OI3:PC3"/>
    <mergeCell ref="PE3:PY3"/>
    <mergeCell ref="QA3:QU3"/>
    <mergeCell ref="QW3:RQ3"/>
    <mergeCell ref="RS3:SM3"/>
    <mergeCell ref="SO3:TI3"/>
    <mergeCell ref="TK3:UE3"/>
    <mergeCell ref="UG3:VA3"/>
    <mergeCell ref="VC3:VW3"/>
    <mergeCell ref="VY3:WS3"/>
    <mergeCell ref="WU3:XO3"/>
    <mergeCell ref="AHU3:AIO3"/>
    <mergeCell ref="YM3:ZG3"/>
    <mergeCell ref="ZI3:AAC3"/>
    <mergeCell ref="AAE3:AAY3"/>
    <mergeCell ref="ABA3:ABU3"/>
    <mergeCell ref="ABW3:ACQ3"/>
    <mergeCell ref="ACS3:ADM3"/>
    <mergeCell ref="ADO3:AEI3"/>
    <mergeCell ref="AEK3:AFE3"/>
    <mergeCell ref="AFG3:AGA3"/>
    <mergeCell ref="AGC3:AGW3"/>
    <mergeCell ref="AGY3:AHS3"/>
    <mergeCell ref="ANS3:AOM3"/>
    <mergeCell ref="AOO3:API3"/>
    <mergeCell ref="AIQ3:AJK3"/>
    <mergeCell ref="AJM3:AKG3"/>
    <mergeCell ref="AKI3:ALC3"/>
    <mergeCell ref="ALE3:ALY3"/>
    <mergeCell ref="AMA3:AMU3"/>
    <mergeCell ref="AMW3:ANQ3"/>
  </mergeCells>
  <conditionalFormatting sqref="AAE10:AAY29 ANS10:API29 AKI10:ANQ29 LU10:NK29 C10:LS29 NM10:AAC29 ABA10:ABU29 ABW10:ACQ29 ACS10:AFE29 AFG10:AKG29">
    <cfRule type="cellIs" dxfId="4" priority="5" operator="greaterThan">
      <formula>0</formula>
    </cfRule>
  </conditionalFormatting>
  <conditionalFormatting sqref="BT10:BT23 BS10:BS15 BS23 BS20:BS21 BS17:BS18">
    <cfRule type="cellIs" dxfId="3" priority="4" operator="greaterThan">
      <formula>0</formula>
    </cfRule>
  </conditionalFormatting>
  <conditionalFormatting sqref="BS22">
    <cfRule type="cellIs" dxfId="2" priority="3" operator="greaterThan">
      <formula>0</formula>
    </cfRule>
  </conditionalFormatting>
  <conditionalFormatting sqref="BS19">
    <cfRule type="cellIs" dxfId="1" priority="2" operator="greaterThan">
      <formula>0</formula>
    </cfRule>
  </conditionalFormatting>
  <conditionalFormatting sqref="BS16">
    <cfRule type="cellIs" dxfId="0" priority="1" operator="greaterThan">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S52"/>
  <sheetViews>
    <sheetView zoomScaleNormal="100" workbookViewId="0">
      <selection activeCell="L9" sqref="L9"/>
    </sheetView>
  </sheetViews>
  <sheetFormatPr defaultColWidth="8.83203125" defaultRowHeight="15.5"/>
  <cols>
    <col min="1" max="1" width="7.58203125" style="3" customWidth="1"/>
    <col min="2" max="2" width="26.08203125" style="2" customWidth="1"/>
    <col min="3" max="3" width="8.83203125" style="3"/>
    <col min="4" max="4" width="16.58203125" customWidth="1"/>
    <col min="5" max="5" width="29.58203125" customWidth="1"/>
    <col min="6" max="6" width="17.83203125" customWidth="1"/>
    <col min="9" max="17" width="30" customWidth="1"/>
    <col min="18" max="18" width="30" style="3" customWidth="1"/>
    <col min="19" max="16384" width="8.83203125" style="3"/>
  </cols>
  <sheetData>
    <row r="1" spans="1:19" s="109" customFormat="1" ht="31">
      <c r="B1" s="110"/>
      <c r="D1" s="111"/>
      <c r="E1" s="111"/>
      <c r="F1" s="111"/>
      <c r="G1" s="111"/>
      <c r="H1" s="111"/>
      <c r="I1" s="112" t="s">
        <v>867</v>
      </c>
      <c r="J1" s="112" t="s">
        <v>25</v>
      </c>
      <c r="K1" s="112" t="s">
        <v>55</v>
      </c>
      <c r="L1" s="112" t="s">
        <v>866</v>
      </c>
      <c r="M1" s="112" t="s">
        <v>76</v>
      </c>
      <c r="N1" s="112" t="s">
        <v>85</v>
      </c>
      <c r="O1" s="112" t="s">
        <v>863</v>
      </c>
      <c r="P1" s="112" t="s">
        <v>864</v>
      </c>
      <c r="Q1" s="112" t="s">
        <v>865</v>
      </c>
      <c r="R1" s="112" t="s">
        <v>141</v>
      </c>
      <c r="S1" s="112" t="s">
        <v>1056</v>
      </c>
    </row>
    <row r="2" spans="1:19">
      <c r="A2" s="1" t="s">
        <v>1</v>
      </c>
      <c r="E2" t="s">
        <v>2</v>
      </c>
      <c r="F2" t="s">
        <v>3</v>
      </c>
      <c r="I2" t="s">
        <v>9</v>
      </c>
      <c r="J2" t="s">
        <v>26</v>
      </c>
      <c r="K2" t="s">
        <v>56</v>
      </c>
      <c r="L2" t="s">
        <v>0</v>
      </c>
      <c r="M2" t="s">
        <v>77</v>
      </c>
      <c r="N2" t="s">
        <v>86</v>
      </c>
      <c r="O2" t="s">
        <v>103</v>
      </c>
      <c r="P2" t="s">
        <v>125</v>
      </c>
      <c r="Q2" t="s">
        <v>133</v>
      </c>
      <c r="R2" t="s">
        <v>142</v>
      </c>
      <c r="S2" t="s">
        <v>1057</v>
      </c>
    </row>
    <row r="3" spans="1:19">
      <c r="A3" s="4" t="s">
        <v>4</v>
      </c>
      <c r="B3" s="5" t="s">
        <v>5</v>
      </c>
      <c r="I3" t="s">
        <v>13</v>
      </c>
      <c r="J3" t="s">
        <v>30</v>
      </c>
      <c r="K3" t="s">
        <v>60</v>
      </c>
      <c r="L3" t="s">
        <v>68</v>
      </c>
      <c r="M3" t="s">
        <v>81</v>
      </c>
      <c r="N3" t="s">
        <v>88</v>
      </c>
      <c r="O3" t="s">
        <v>105</v>
      </c>
      <c r="P3" t="s">
        <v>126</v>
      </c>
      <c r="Q3" t="s">
        <v>135</v>
      </c>
      <c r="R3" t="s">
        <v>144</v>
      </c>
    </row>
    <row r="4" spans="1:19">
      <c r="A4" s="4" t="s">
        <v>6</v>
      </c>
      <c r="B4" s="5" t="s">
        <v>7</v>
      </c>
      <c r="D4" t="s">
        <v>868</v>
      </c>
      <c r="E4" t="s">
        <v>9</v>
      </c>
      <c r="F4" t="s">
        <v>10</v>
      </c>
      <c r="I4" t="s">
        <v>17</v>
      </c>
      <c r="J4" t="s">
        <v>34</v>
      </c>
      <c r="L4" t="s">
        <v>72</v>
      </c>
      <c r="N4" t="s">
        <v>90</v>
      </c>
      <c r="O4" t="s">
        <v>107</v>
      </c>
      <c r="P4" t="s">
        <v>127</v>
      </c>
      <c r="Q4" t="s">
        <v>137</v>
      </c>
    </row>
    <row r="5" spans="1:19">
      <c r="A5" s="4" t="s">
        <v>11</v>
      </c>
      <c r="B5" s="5" t="s">
        <v>12</v>
      </c>
      <c r="D5" t="s">
        <v>868</v>
      </c>
      <c r="E5" t="s">
        <v>13</v>
      </c>
      <c r="F5" t="s">
        <v>14</v>
      </c>
      <c r="I5" t="s">
        <v>21</v>
      </c>
      <c r="J5" t="s">
        <v>38</v>
      </c>
      <c r="N5" t="s">
        <v>92</v>
      </c>
      <c r="O5" t="s">
        <v>109</v>
      </c>
      <c r="P5" t="s">
        <v>128</v>
      </c>
      <c r="Q5" t="s">
        <v>139</v>
      </c>
      <c r="R5"/>
    </row>
    <row r="6" spans="1:19">
      <c r="A6" s="4" t="s">
        <v>15</v>
      </c>
      <c r="B6" s="6" t="s">
        <v>16</v>
      </c>
      <c r="D6" t="s">
        <v>868</v>
      </c>
      <c r="E6" t="s">
        <v>17</v>
      </c>
      <c r="F6" t="s">
        <v>18</v>
      </c>
      <c r="J6" t="s">
        <v>42</v>
      </c>
      <c r="N6" t="s">
        <v>94</v>
      </c>
      <c r="O6" t="s">
        <v>111</v>
      </c>
      <c r="P6" t="s">
        <v>129</v>
      </c>
    </row>
    <row r="7" spans="1:19">
      <c r="A7" s="4" t="s">
        <v>19</v>
      </c>
      <c r="B7" s="6" t="s">
        <v>20</v>
      </c>
      <c r="D7" t="s">
        <v>868</v>
      </c>
      <c r="E7" t="s">
        <v>21</v>
      </c>
      <c r="F7" t="s">
        <v>22</v>
      </c>
      <c r="J7" t="s">
        <v>46</v>
      </c>
      <c r="N7" t="s">
        <v>96</v>
      </c>
      <c r="O7" t="s">
        <v>113</v>
      </c>
      <c r="P7" t="s">
        <v>130</v>
      </c>
    </row>
    <row r="8" spans="1:19">
      <c r="A8" s="4" t="s">
        <v>23</v>
      </c>
      <c r="B8" s="7" t="s">
        <v>24</v>
      </c>
      <c r="D8" t="s">
        <v>25</v>
      </c>
      <c r="E8" t="s">
        <v>26</v>
      </c>
      <c r="F8" t="s">
        <v>27</v>
      </c>
      <c r="J8" t="s">
        <v>49</v>
      </c>
      <c r="N8" t="s">
        <v>98</v>
      </c>
      <c r="O8" t="s">
        <v>115</v>
      </c>
    </row>
    <row r="9" spans="1:19">
      <c r="A9" s="4" t="s">
        <v>28</v>
      </c>
      <c r="B9" s="7" t="s">
        <v>29</v>
      </c>
      <c r="D9" t="s">
        <v>25</v>
      </c>
      <c r="E9" t="s">
        <v>30</v>
      </c>
      <c r="F9" t="s">
        <v>31</v>
      </c>
      <c r="J9" t="s">
        <v>52</v>
      </c>
      <c r="N9" t="s">
        <v>100</v>
      </c>
      <c r="O9" t="s">
        <v>118</v>
      </c>
    </row>
    <row r="10" spans="1:19">
      <c r="A10" s="4" t="s">
        <v>32</v>
      </c>
      <c r="B10" s="7" t="s">
        <v>33</v>
      </c>
      <c r="D10" t="s">
        <v>25</v>
      </c>
      <c r="E10" t="s">
        <v>34</v>
      </c>
      <c r="F10" t="s">
        <v>35</v>
      </c>
      <c r="O10" t="s">
        <v>120</v>
      </c>
    </row>
    <row r="11" spans="1:19">
      <c r="A11" s="4" t="s">
        <v>36</v>
      </c>
      <c r="B11" s="8" t="s">
        <v>37</v>
      </c>
      <c r="D11" t="s">
        <v>25</v>
      </c>
      <c r="E11" t="s">
        <v>38</v>
      </c>
      <c r="F11" t="s">
        <v>39</v>
      </c>
      <c r="O11" t="s">
        <v>122</v>
      </c>
    </row>
    <row r="12" spans="1:19">
      <c r="A12" s="4" t="s">
        <v>40</v>
      </c>
      <c r="B12" s="8" t="s">
        <v>41</v>
      </c>
      <c r="D12" t="s">
        <v>25</v>
      </c>
      <c r="E12" t="s">
        <v>42</v>
      </c>
      <c r="F12" t="s">
        <v>43</v>
      </c>
    </row>
    <row r="13" spans="1:19">
      <c r="A13" s="4" t="s">
        <v>44</v>
      </c>
      <c r="B13" s="8" t="s">
        <v>45</v>
      </c>
      <c r="D13" t="s">
        <v>25</v>
      </c>
      <c r="E13" t="s">
        <v>46</v>
      </c>
      <c r="F13" t="s">
        <v>47</v>
      </c>
    </row>
    <row r="14" spans="1:19">
      <c r="A14" s="4" t="s">
        <v>48</v>
      </c>
      <c r="B14" s="9" t="s">
        <v>873</v>
      </c>
      <c r="D14" t="s">
        <v>25</v>
      </c>
      <c r="E14" t="s">
        <v>49</v>
      </c>
      <c r="F14" t="s">
        <v>49</v>
      </c>
    </row>
    <row r="15" spans="1:19">
      <c r="A15" s="4" t="s">
        <v>50</v>
      </c>
      <c r="B15" s="10" t="s">
        <v>51</v>
      </c>
      <c r="D15" t="s">
        <v>25</v>
      </c>
      <c r="E15" t="s">
        <v>52</v>
      </c>
      <c r="F15" t="s">
        <v>52</v>
      </c>
    </row>
    <row r="16" spans="1:19">
      <c r="A16" s="4" t="s">
        <v>53</v>
      </c>
      <c r="B16" s="10" t="s">
        <v>54</v>
      </c>
      <c r="D16" t="s">
        <v>55</v>
      </c>
      <c r="E16" t="s">
        <v>56</v>
      </c>
      <c r="F16" t="s">
        <v>57</v>
      </c>
    </row>
    <row r="17" spans="1:6">
      <c r="A17" s="4" t="s">
        <v>58</v>
      </c>
      <c r="B17" s="10" t="s">
        <v>59</v>
      </c>
      <c r="D17" t="s">
        <v>55</v>
      </c>
      <c r="E17" t="s">
        <v>60</v>
      </c>
      <c r="F17" t="s">
        <v>61</v>
      </c>
    </row>
    <row r="18" spans="1:6">
      <c r="A18" s="4" t="s">
        <v>62</v>
      </c>
      <c r="B18" s="11" t="s">
        <v>63</v>
      </c>
      <c r="D18" t="s">
        <v>866</v>
      </c>
      <c r="E18" t="s">
        <v>0</v>
      </c>
      <c r="F18" t="s">
        <v>65</v>
      </c>
    </row>
    <row r="19" spans="1:6">
      <c r="A19" s="4" t="s">
        <v>66</v>
      </c>
      <c r="B19" s="12" t="s">
        <v>67</v>
      </c>
      <c r="D19" t="s">
        <v>866</v>
      </c>
      <c r="E19" t="s">
        <v>68</v>
      </c>
      <c r="F19" t="s">
        <v>69</v>
      </c>
    </row>
    <row r="20" spans="1:6">
      <c r="A20" s="4" t="s">
        <v>70</v>
      </c>
      <c r="B20" s="13" t="s">
        <v>71</v>
      </c>
      <c r="D20" t="s">
        <v>866</v>
      </c>
      <c r="E20" t="s">
        <v>72</v>
      </c>
      <c r="F20" t="s">
        <v>73</v>
      </c>
    </row>
    <row r="21" spans="1:6">
      <c r="A21" s="4" t="s">
        <v>74</v>
      </c>
      <c r="B21" s="13" t="s">
        <v>75</v>
      </c>
      <c r="D21" t="s">
        <v>76</v>
      </c>
      <c r="E21" t="s">
        <v>77</v>
      </c>
      <c r="F21" t="s">
        <v>78</v>
      </c>
    </row>
    <row r="22" spans="1:6">
      <c r="A22" s="4" t="s">
        <v>79</v>
      </c>
      <c r="B22" s="13" t="s">
        <v>80</v>
      </c>
      <c r="D22" t="s">
        <v>76</v>
      </c>
      <c r="E22" t="s">
        <v>81</v>
      </c>
      <c r="F22" t="s">
        <v>82</v>
      </c>
    </row>
    <row r="23" spans="1:6">
      <c r="A23" s="4" t="s">
        <v>83</v>
      </c>
      <c r="B23" s="13" t="s">
        <v>84</v>
      </c>
      <c r="D23" t="s">
        <v>85</v>
      </c>
      <c r="E23" t="s">
        <v>86</v>
      </c>
      <c r="F23" t="s">
        <v>87</v>
      </c>
    </row>
    <row r="24" spans="1:6">
      <c r="D24" t="s">
        <v>85</v>
      </c>
      <c r="E24" t="s">
        <v>88</v>
      </c>
      <c r="F24" t="s">
        <v>89</v>
      </c>
    </row>
    <row r="25" spans="1:6">
      <c r="D25" t="s">
        <v>85</v>
      </c>
      <c r="E25" t="s">
        <v>90</v>
      </c>
      <c r="F25" t="s">
        <v>91</v>
      </c>
    </row>
    <row r="26" spans="1:6">
      <c r="D26" t="s">
        <v>85</v>
      </c>
      <c r="E26" t="s">
        <v>92</v>
      </c>
      <c r="F26" t="s">
        <v>93</v>
      </c>
    </row>
    <row r="27" spans="1:6">
      <c r="D27" t="s">
        <v>85</v>
      </c>
      <c r="E27" t="s">
        <v>94</v>
      </c>
      <c r="F27" t="s">
        <v>95</v>
      </c>
    </row>
    <row r="28" spans="1:6">
      <c r="D28" t="s">
        <v>85</v>
      </c>
      <c r="E28" t="s">
        <v>96</v>
      </c>
      <c r="F28" t="s">
        <v>97</v>
      </c>
    </row>
    <row r="29" spans="1:6">
      <c r="D29" t="s">
        <v>85</v>
      </c>
      <c r="E29" t="s">
        <v>98</v>
      </c>
      <c r="F29" t="s">
        <v>99</v>
      </c>
    </row>
    <row r="30" spans="1:6">
      <c r="D30" t="s">
        <v>85</v>
      </c>
      <c r="E30" t="s">
        <v>100</v>
      </c>
      <c r="F30" t="s">
        <v>101</v>
      </c>
    </row>
    <row r="31" spans="1:6">
      <c r="D31" t="s">
        <v>863</v>
      </c>
      <c r="E31" t="s">
        <v>103</v>
      </c>
      <c r="F31" t="s">
        <v>104</v>
      </c>
    </row>
    <row r="32" spans="1:6">
      <c r="D32" t="s">
        <v>863</v>
      </c>
      <c r="E32" t="s">
        <v>105</v>
      </c>
      <c r="F32" t="s">
        <v>106</v>
      </c>
    </row>
    <row r="33" spans="4:7">
      <c r="D33" t="s">
        <v>863</v>
      </c>
      <c r="E33" t="s">
        <v>107</v>
      </c>
      <c r="F33" t="s">
        <v>108</v>
      </c>
    </row>
    <row r="34" spans="4:7">
      <c r="D34" t="s">
        <v>863</v>
      </c>
      <c r="E34" t="s">
        <v>109</v>
      </c>
      <c r="F34" t="s">
        <v>110</v>
      </c>
    </row>
    <row r="35" spans="4:7">
      <c r="D35" t="s">
        <v>863</v>
      </c>
      <c r="E35" t="s">
        <v>111</v>
      </c>
      <c r="F35" t="s">
        <v>112</v>
      </c>
    </row>
    <row r="36" spans="4:7">
      <c r="D36" t="s">
        <v>863</v>
      </c>
      <c r="E36" t="s">
        <v>113</v>
      </c>
      <c r="F36" t="s">
        <v>114</v>
      </c>
    </row>
    <row r="37" spans="4:7">
      <c r="D37" t="s">
        <v>863</v>
      </c>
      <c r="E37" t="s">
        <v>115</v>
      </c>
      <c r="F37" t="s">
        <v>116</v>
      </c>
      <c r="G37" t="s">
        <v>117</v>
      </c>
    </row>
    <row r="38" spans="4:7">
      <c r="D38" t="s">
        <v>863</v>
      </c>
      <c r="E38" t="s">
        <v>118</v>
      </c>
      <c r="F38" t="s">
        <v>119</v>
      </c>
    </row>
    <row r="39" spans="4:7">
      <c r="D39" t="s">
        <v>863</v>
      </c>
      <c r="E39" t="s">
        <v>120</v>
      </c>
      <c r="F39" t="s">
        <v>121</v>
      </c>
    </row>
    <row r="40" spans="4:7">
      <c r="D40" t="s">
        <v>863</v>
      </c>
      <c r="E40" t="s">
        <v>122</v>
      </c>
      <c r="F40" t="s">
        <v>123</v>
      </c>
    </row>
    <row r="41" spans="4:7">
      <c r="D41" t="s">
        <v>864</v>
      </c>
      <c r="E41" t="s">
        <v>125</v>
      </c>
      <c r="F41" t="s">
        <v>125</v>
      </c>
    </row>
    <row r="42" spans="4:7">
      <c r="D42" t="s">
        <v>864</v>
      </c>
      <c r="E42" t="s">
        <v>126</v>
      </c>
      <c r="F42" t="s">
        <v>126</v>
      </c>
    </row>
    <row r="43" spans="4:7">
      <c r="D43" t="s">
        <v>864</v>
      </c>
      <c r="E43" t="s">
        <v>127</v>
      </c>
      <c r="F43" t="s">
        <v>127</v>
      </c>
    </row>
    <row r="44" spans="4:7">
      <c r="D44" t="s">
        <v>864</v>
      </c>
      <c r="E44" t="s">
        <v>128</v>
      </c>
      <c r="F44" t="s">
        <v>128</v>
      </c>
    </row>
    <row r="45" spans="4:7">
      <c r="D45" t="s">
        <v>864</v>
      </c>
      <c r="E45" t="s">
        <v>129</v>
      </c>
      <c r="F45" t="s">
        <v>129</v>
      </c>
    </row>
    <row r="46" spans="4:7">
      <c r="D46" t="s">
        <v>864</v>
      </c>
      <c r="E46" t="s">
        <v>130</v>
      </c>
      <c r="F46" t="s">
        <v>131</v>
      </c>
    </row>
    <row r="47" spans="4:7">
      <c r="D47" t="s">
        <v>865</v>
      </c>
      <c r="E47" t="s">
        <v>133</v>
      </c>
      <c r="F47" t="s">
        <v>134</v>
      </c>
    </row>
    <row r="48" spans="4:7">
      <c r="D48" t="s">
        <v>865</v>
      </c>
      <c r="E48" t="s">
        <v>135</v>
      </c>
      <c r="F48" t="s">
        <v>136</v>
      </c>
    </row>
    <row r="49" spans="4:6">
      <c r="D49" t="s">
        <v>865</v>
      </c>
      <c r="E49" t="s">
        <v>137</v>
      </c>
      <c r="F49" t="s">
        <v>138</v>
      </c>
    </row>
    <row r="50" spans="4:6">
      <c r="D50" t="s">
        <v>865</v>
      </c>
      <c r="E50" t="s">
        <v>139</v>
      </c>
      <c r="F50" t="s">
        <v>140</v>
      </c>
    </row>
    <row r="51" spans="4:6">
      <c r="D51" t="s">
        <v>141</v>
      </c>
      <c r="E51" t="s">
        <v>142</v>
      </c>
      <c r="F51" t="s">
        <v>143</v>
      </c>
    </row>
    <row r="52" spans="4:6">
      <c r="D52" t="s">
        <v>141</v>
      </c>
      <c r="E52" t="s">
        <v>144</v>
      </c>
      <c r="F52" t="s">
        <v>145</v>
      </c>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election activeCell="L9" sqref="L9"/>
    </sheetView>
  </sheetViews>
  <sheetFormatPr defaultColWidth="11" defaultRowHeight="15.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
  <sheetViews>
    <sheetView workbookViewId="0">
      <selection activeCell="H3" sqref="H3"/>
    </sheetView>
  </sheetViews>
  <sheetFormatPr defaultRowHeight="15.5"/>
  <cols>
    <col min="1" max="1" width="13.83203125" customWidth="1"/>
    <col min="2" max="2" width="12.75" customWidth="1"/>
    <col min="5" max="5" width="14.5" customWidth="1"/>
    <col min="6" max="6" width="17.58203125" customWidth="1"/>
  </cols>
  <sheetData>
    <row r="1" spans="1:6" s="220" customFormat="1" ht="44" thickBot="1">
      <c r="A1" s="300"/>
      <c r="B1" s="298" t="s">
        <v>2052</v>
      </c>
      <c r="C1" s="298" t="s">
        <v>2053</v>
      </c>
      <c r="D1" s="298" t="s">
        <v>2054</v>
      </c>
      <c r="E1" s="298" t="s">
        <v>2055</v>
      </c>
      <c r="F1" s="298" t="s">
        <v>185</v>
      </c>
    </row>
    <row r="2" spans="1:6" ht="44" thickBot="1">
      <c r="A2" s="296" t="s">
        <v>2048</v>
      </c>
      <c r="B2" s="297">
        <v>4</v>
      </c>
      <c r="C2" s="297">
        <v>0.33</v>
      </c>
      <c r="D2" s="297">
        <v>0.25</v>
      </c>
      <c r="E2" s="297" t="s">
        <v>2058</v>
      </c>
      <c r="F2" s="299" t="s">
        <v>2059</v>
      </c>
    </row>
    <row r="3" spans="1:6" ht="44" thickBot="1">
      <c r="A3" s="296" t="s">
        <v>2049</v>
      </c>
      <c r="B3" s="297">
        <v>4</v>
      </c>
      <c r="C3" s="297">
        <v>2</v>
      </c>
      <c r="D3" s="297">
        <v>0.35</v>
      </c>
      <c r="E3" s="297" t="s">
        <v>2058</v>
      </c>
      <c r="F3" s="299" t="s">
        <v>2059</v>
      </c>
    </row>
    <row r="4" spans="1:6" ht="44" thickBot="1">
      <c r="A4" s="296" t="s">
        <v>2050</v>
      </c>
      <c r="B4" s="297">
        <v>6</v>
      </c>
      <c r="C4" s="297">
        <v>2.4</v>
      </c>
      <c r="D4" s="297">
        <v>5.25</v>
      </c>
      <c r="E4" s="297" t="s">
        <v>2058</v>
      </c>
      <c r="F4" s="299" t="s">
        <v>2059</v>
      </c>
    </row>
    <row r="5" spans="1:6" ht="44" thickBot="1">
      <c r="A5" s="296" t="s">
        <v>2051</v>
      </c>
      <c r="B5" s="297">
        <v>8</v>
      </c>
      <c r="C5" s="297">
        <v>1.2</v>
      </c>
      <c r="D5" s="297">
        <v>8.4</v>
      </c>
      <c r="E5" s="297">
        <v>8</v>
      </c>
      <c r="F5" s="299" t="s">
        <v>2059</v>
      </c>
    </row>
    <row r="6" spans="1:6" ht="58.5" thickBot="1">
      <c r="A6" s="296" t="s">
        <v>640</v>
      </c>
      <c r="B6" s="297">
        <v>4</v>
      </c>
      <c r="C6" s="297" t="s">
        <v>2058</v>
      </c>
      <c r="D6" s="297" t="s">
        <v>2058</v>
      </c>
      <c r="E6" s="297" t="s">
        <v>2058</v>
      </c>
      <c r="F6" s="299" t="s">
        <v>2060</v>
      </c>
    </row>
    <row r="7" spans="1:6" ht="29.5" thickBot="1">
      <c r="A7" s="296" t="s">
        <v>634</v>
      </c>
      <c r="B7" s="297">
        <v>4</v>
      </c>
      <c r="C7" s="297">
        <v>2</v>
      </c>
      <c r="D7" s="297">
        <v>0.35</v>
      </c>
      <c r="E7" s="297" t="s">
        <v>2058</v>
      </c>
      <c r="F7" s="299" t="s">
        <v>2057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1"/>
  <sheetViews>
    <sheetView zoomScale="120" zoomScaleNormal="120" workbookViewId="0">
      <selection activeCell="D3" sqref="D3"/>
    </sheetView>
  </sheetViews>
  <sheetFormatPr defaultColWidth="11" defaultRowHeight="15.5"/>
  <cols>
    <col min="1" max="1" width="21.08203125" customWidth="1"/>
    <col min="2" max="2" width="30.83203125" customWidth="1"/>
    <col min="4" max="10" width="14.5" customWidth="1"/>
  </cols>
  <sheetData>
    <row r="1" spans="1:11">
      <c r="D1" s="304" t="s">
        <v>1070</v>
      </c>
      <c r="E1" s="305"/>
      <c r="F1" s="305"/>
      <c r="G1" s="305"/>
      <c r="H1" s="305"/>
      <c r="I1" s="305"/>
      <c r="J1" s="305"/>
      <c r="K1" s="305"/>
    </row>
    <row r="2" spans="1:11" ht="53.15" customHeight="1">
      <c r="A2" s="206" t="s">
        <v>1071</v>
      </c>
      <c r="B2" s="206" t="s">
        <v>1072</v>
      </c>
      <c r="C2" s="206" t="s">
        <v>1073</v>
      </c>
      <c r="D2" s="206" t="s">
        <v>1063</v>
      </c>
      <c r="E2" s="206" t="s">
        <v>1064</v>
      </c>
      <c r="F2" s="206" t="s">
        <v>1065</v>
      </c>
      <c r="G2" s="206" t="s">
        <v>1066</v>
      </c>
      <c r="H2" s="206" t="s">
        <v>1067</v>
      </c>
      <c r="I2" s="206" t="s">
        <v>1068</v>
      </c>
      <c r="J2" s="206" t="s">
        <v>1069</v>
      </c>
      <c r="K2" s="206" t="s">
        <v>198</v>
      </c>
    </row>
    <row r="3" spans="1:11">
      <c r="A3" s="207" t="s">
        <v>868</v>
      </c>
      <c r="B3" s="207" t="s">
        <v>9</v>
      </c>
      <c r="C3" s="207" t="s">
        <v>10</v>
      </c>
      <c r="D3" s="207"/>
      <c r="E3" s="207"/>
      <c r="F3" s="207"/>
      <c r="G3" s="207"/>
      <c r="H3" s="207"/>
      <c r="I3" s="207"/>
      <c r="J3" s="207"/>
      <c r="K3" s="207">
        <f>SUM(D3:J3)</f>
        <v>0</v>
      </c>
    </row>
    <row r="4" spans="1:11">
      <c r="A4" s="207" t="s">
        <v>868</v>
      </c>
      <c r="B4" s="207" t="s">
        <v>13</v>
      </c>
      <c r="C4" s="207" t="s">
        <v>14</v>
      </c>
      <c r="D4" s="207"/>
      <c r="E4" s="207"/>
      <c r="F4" s="207"/>
      <c r="G4" s="207"/>
      <c r="H4" s="207"/>
      <c r="I4" s="207"/>
      <c r="J4" s="207"/>
      <c r="K4" s="207">
        <f t="shared" ref="K4:K51" si="0">SUM(D4:J4)</f>
        <v>0</v>
      </c>
    </row>
    <row r="5" spans="1:11">
      <c r="A5" s="207" t="s">
        <v>868</v>
      </c>
      <c r="B5" s="207" t="s">
        <v>17</v>
      </c>
      <c r="C5" s="207" t="s">
        <v>18</v>
      </c>
      <c r="D5" s="207"/>
      <c r="E5" s="207"/>
      <c r="F5" s="207"/>
      <c r="G5" s="207"/>
      <c r="H5" s="207"/>
      <c r="I5" s="207"/>
      <c r="J5" s="207"/>
      <c r="K5" s="207">
        <f t="shared" si="0"/>
        <v>0</v>
      </c>
    </row>
    <row r="6" spans="1:11">
      <c r="A6" s="207" t="s">
        <v>868</v>
      </c>
      <c r="B6" s="207" t="s">
        <v>21</v>
      </c>
      <c r="C6" s="207" t="s">
        <v>22</v>
      </c>
      <c r="D6" s="207"/>
      <c r="E6" s="207"/>
      <c r="F6" s="207"/>
      <c r="G6" s="207"/>
      <c r="H6" s="207"/>
      <c r="I6" s="207"/>
      <c r="J6" s="207"/>
      <c r="K6" s="207">
        <f t="shared" si="0"/>
        <v>0</v>
      </c>
    </row>
    <row r="7" spans="1:11">
      <c r="A7" s="207" t="s">
        <v>25</v>
      </c>
      <c r="B7" s="207" t="s">
        <v>26</v>
      </c>
      <c r="C7" s="207" t="s">
        <v>27</v>
      </c>
      <c r="D7" s="207"/>
      <c r="E7" s="207"/>
      <c r="F7" s="207"/>
      <c r="G7" s="207"/>
      <c r="H7" s="207"/>
      <c r="I7" s="207"/>
      <c r="J7" s="207"/>
      <c r="K7" s="207">
        <f t="shared" si="0"/>
        <v>0</v>
      </c>
    </row>
    <row r="8" spans="1:11">
      <c r="A8" s="207" t="s">
        <v>25</v>
      </c>
      <c r="B8" s="207" t="s">
        <v>30</v>
      </c>
      <c r="C8" s="207" t="s">
        <v>31</v>
      </c>
      <c r="D8" s="207"/>
      <c r="E8" s="207"/>
      <c r="F8" s="207"/>
      <c r="G8" s="207"/>
      <c r="H8" s="207"/>
      <c r="I8" s="207"/>
      <c r="J8" s="207"/>
      <c r="K8" s="207">
        <f t="shared" si="0"/>
        <v>0</v>
      </c>
    </row>
    <row r="9" spans="1:11">
      <c r="A9" s="207" t="s">
        <v>25</v>
      </c>
      <c r="B9" s="207" t="s">
        <v>34</v>
      </c>
      <c r="C9" s="207" t="s">
        <v>35</v>
      </c>
      <c r="D9" s="207"/>
      <c r="E9" s="207"/>
      <c r="F9" s="207"/>
      <c r="G9" s="207"/>
      <c r="H9" s="207"/>
      <c r="I9" s="207"/>
      <c r="J9" s="207"/>
      <c r="K9" s="207">
        <f t="shared" si="0"/>
        <v>0</v>
      </c>
    </row>
    <row r="10" spans="1:11">
      <c r="A10" s="207" t="s">
        <v>25</v>
      </c>
      <c r="B10" s="207" t="s">
        <v>38</v>
      </c>
      <c r="C10" s="207" t="s">
        <v>39</v>
      </c>
      <c r="D10" s="207"/>
      <c r="E10" s="207"/>
      <c r="F10" s="207"/>
      <c r="G10" s="207"/>
      <c r="H10" s="207"/>
      <c r="I10" s="207"/>
      <c r="J10" s="207"/>
      <c r="K10" s="207">
        <f t="shared" si="0"/>
        <v>0</v>
      </c>
    </row>
    <row r="11" spans="1:11">
      <c r="A11" s="207" t="s">
        <v>25</v>
      </c>
      <c r="B11" s="207" t="s">
        <v>42</v>
      </c>
      <c r="C11" s="207" t="s">
        <v>43</v>
      </c>
      <c r="D11" s="207"/>
      <c r="E11" s="207"/>
      <c r="F11" s="207"/>
      <c r="G11" s="207"/>
      <c r="H11" s="207"/>
      <c r="I11" s="207"/>
      <c r="J11" s="207"/>
      <c r="K11" s="207">
        <f t="shared" si="0"/>
        <v>0</v>
      </c>
    </row>
    <row r="12" spans="1:11">
      <c r="A12" s="207" t="s">
        <v>25</v>
      </c>
      <c r="B12" s="207" t="s">
        <v>46</v>
      </c>
      <c r="C12" s="207" t="s">
        <v>47</v>
      </c>
      <c r="D12" s="207"/>
      <c r="E12" s="207"/>
      <c r="F12" s="207"/>
      <c r="G12" s="207"/>
      <c r="H12" s="207"/>
      <c r="I12" s="207"/>
      <c r="J12" s="207"/>
      <c r="K12" s="207">
        <f t="shared" si="0"/>
        <v>0</v>
      </c>
    </row>
    <row r="13" spans="1:11">
      <c r="A13" s="207" t="s">
        <v>25</v>
      </c>
      <c r="B13" s="207" t="s">
        <v>49</v>
      </c>
      <c r="C13" s="207" t="s">
        <v>49</v>
      </c>
      <c r="D13" s="207"/>
      <c r="E13" s="207"/>
      <c r="F13" s="207"/>
      <c r="G13" s="207"/>
      <c r="H13" s="207"/>
      <c r="I13" s="207"/>
      <c r="J13" s="207"/>
      <c r="K13" s="207">
        <f t="shared" si="0"/>
        <v>0</v>
      </c>
    </row>
    <row r="14" spans="1:11">
      <c r="A14" s="207" t="s">
        <v>25</v>
      </c>
      <c r="B14" s="207" t="s">
        <v>52</v>
      </c>
      <c r="C14" s="207" t="s">
        <v>52</v>
      </c>
      <c r="D14" s="207"/>
      <c r="E14" s="207"/>
      <c r="F14" s="207"/>
      <c r="G14" s="207"/>
      <c r="H14" s="207"/>
      <c r="I14" s="207"/>
      <c r="J14" s="207"/>
      <c r="K14" s="207">
        <f t="shared" si="0"/>
        <v>0</v>
      </c>
    </row>
    <row r="15" spans="1:11">
      <c r="A15" s="207" t="s">
        <v>55</v>
      </c>
      <c r="B15" s="207" t="s">
        <v>56</v>
      </c>
      <c r="C15" s="207" t="s">
        <v>57</v>
      </c>
      <c r="D15" s="207"/>
      <c r="E15" s="207"/>
      <c r="F15" s="207"/>
      <c r="G15" s="207"/>
      <c r="H15" s="207"/>
      <c r="I15" s="207"/>
      <c r="J15" s="207"/>
      <c r="K15" s="207">
        <f t="shared" si="0"/>
        <v>0</v>
      </c>
    </row>
    <row r="16" spans="1:11">
      <c r="A16" s="207" t="s">
        <v>55</v>
      </c>
      <c r="B16" s="207" t="s">
        <v>60</v>
      </c>
      <c r="C16" s="207" t="s">
        <v>61</v>
      </c>
      <c r="D16" s="207"/>
      <c r="E16" s="207"/>
      <c r="F16" s="207"/>
      <c r="G16" s="207"/>
      <c r="H16" s="207"/>
      <c r="I16" s="207"/>
      <c r="J16" s="207"/>
      <c r="K16" s="207">
        <f t="shared" si="0"/>
        <v>0</v>
      </c>
    </row>
    <row r="17" spans="1:11">
      <c r="A17" s="207" t="s">
        <v>866</v>
      </c>
      <c r="B17" s="207" t="s">
        <v>0</v>
      </c>
      <c r="C17" s="207" t="s">
        <v>65</v>
      </c>
      <c r="D17" s="207"/>
      <c r="E17" s="207"/>
      <c r="F17" s="207"/>
      <c r="G17" s="207"/>
      <c r="H17" s="207"/>
      <c r="I17" s="207"/>
      <c r="J17" s="207"/>
      <c r="K17" s="207">
        <f t="shared" si="0"/>
        <v>0</v>
      </c>
    </row>
    <row r="18" spans="1:11">
      <c r="A18" s="207" t="s">
        <v>866</v>
      </c>
      <c r="B18" s="207" t="s">
        <v>68</v>
      </c>
      <c r="C18" s="207" t="s">
        <v>69</v>
      </c>
      <c r="D18" s="207"/>
      <c r="E18" s="207"/>
      <c r="F18" s="207"/>
      <c r="G18" s="207"/>
      <c r="H18" s="207"/>
      <c r="I18" s="207"/>
      <c r="J18" s="207"/>
      <c r="K18" s="207">
        <f t="shared" si="0"/>
        <v>0</v>
      </c>
    </row>
    <row r="19" spans="1:11">
      <c r="A19" s="207" t="s">
        <v>866</v>
      </c>
      <c r="B19" s="207" t="s">
        <v>72</v>
      </c>
      <c r="C19" s="207" t="s">
        <v>73</v>
      </c>
      <c r="D19" s="207"/>
      <c r="E19" s="207"/>
      <c r="F19" s="207"/>
      <c r="G19" s="207"/>
      <c r="H19" s="207"/>
      <c r="I19" s="207"/>
      <c r="J19" s="207"/>
      <c r="K19" s="207">
        <f t="shared" si="0"/>
        <v>0</v>
      </c>
    </row>
    <row r="20" spans="1:11">
      <c r="A20" s="207" t="s">
        <v>76</v>
      </c>
      <c r="B20" s="207" t="s">
        <v>77</v>
      </c>
      <c r="C20" s="207" t="s">
        <v>78</v>
      </c>
      <c r="D20" s="207"/>
      <c r="E20" s="207"/>
      <c r="F20" s="207"/>
      <c r="G20" s="207"/>
      <c r="H20" s="207"/>
      <c r="I20" s="207"/>
      <c r="J20" s="207"/>
      <c r="K20" s="207">
        <f t="shared" si="0"/>
        <v>0</v>
      </c>
    </row>
    <row r="21" spans="1:11">
      <c r="A21" s="207" t="s">
        <v>76</v>
      </c>
      <c r="B21" s="207" t="s">
        <v>81</v>
      </c>
      <c r="C21" s="207" t="s">
        <v>82</v>
      </c>
      <c r="D21" s="207"/>
      <c r="E21" s="207"/>
      <c r="F21" s="207"/>
      <c r="G21" s="207"/>
      <c r="H21" s="207"/>
      <c r="I21" s="207"/>
      <c r="J21" s="207"/>
      <c r="K21" s="207">
        <f t="shared" si="0"/>
        <v>0</v>
      </c>
    </row>
    <row r="22" spans="1:11">
      <c r="A22" s="207" t="s">
        <v>85</v>
      </c>
      <c r="B22" s="207" t="s">
        <v>86</v>
      </c>
      <c r="C22" s="207" t="s">
        <v>87</v>
      </c>
      <c r="D22" s="207"/>
      <c r="E22" s="207"/>
      <c r="F22" s="207"/>
      <c r="G22" s="207"/>
      <c r="H22" s="207"/>
      <c r="I22" s="207"/>
      <c r="J22" s="207"/>
      <c r="K22" s="207">
        <f t="shared" si="0"/>
        <v>0</v>
      </c>
    </row>
    <row r="23" spans="1:11">
      <c r="A23" s="207" t="s">
        <v>85</v>
      </c>
      <c r="B23" s="207" t="s">
        <v>88</v>
      </c>
      <c r="C23" s="207" t="s">
        <v>89</v>
      </c>
      <c r="D23" s="207"/>
      <c r="E23" s="207"/>
      <c r="F23" s="207"/>
      <c r="G23" s="207"/>
      <c r="H23" s="207"/>
      <c r="I23" s="207"/>
      <c r="J23" s="207"/>
      <c r="K23" s="207">
        <f t="shared" si="0"/>
        <v>0</v>
      </c>
    </row>
    <row r="24" spans="1:11">
      <c r="A24" s="207" t="s">
        <v>85</v>
      </c>
      <c r="B24" s="207" t="s">
        <v>90</v>
      </c>
      <c r="C24" s="207" t="s">
        <v>91</v>
      </c>
      <c r="D24" s="207"/>
      <c r="E24" s="207"/>
      <c r="F24" s="207"/>
      <c r="G24" s="207"/>
      <c r="H24" s="207"/>
      <c r="I24" s="207"/>
      <c r="J24" s="207"/>
      <c r="K24" s="207">
        <f t="shared" si="0"/>
        <v>0</v>
      </c>
    </row>
    <row r="25" spans="1:11">
      <c r="A25" s="207" t="s">
        <v>85</v>
      </c>
      <c r="B25" s="207" t="s">
        <v>92</v>
      </c>
      <c r="C25" s="207" t="s">
        <v>93</v>
      </c>
      <c r="D25" s="207"/>
      <c r="E25" s="207"/>
      <c r="F25" s="207"/>
      <c r="G25" s="207"/>
      <c r="H25" s="207"/>
      <c r="I25" s="207"/>
      <c r="J25" s="207"/>
      <c r="K25" s="207">
        <f t="shared" si="0"/>
        <v>0</v>
      </c>
    </row>
    <row r="26" spans="1:11">
      <c r="A26" s="207" t="s">
        <v>85</v>
      </c>
      <c r="B26" s="207" t="s">
        <v>94</v>
      </c>
      <c r="C26" s="207" t="s">
        <v>95</v>
      </c>
      <c r="D26" s="207"/>
      <c r="E26" s="207"/>
      <c r="F26" s="207"/>
      <c r="G26" s="207"/>
      <c r="H26" s="207"/>
      <c r="I26" s="207"/>
      <c r="J26" s="207"/>
      <c r="K26" s="207">
        <f t="shared" si="0"/>
        <v>0</v>
      </c>
    </row>
    <row r="27" spans="1:11">
      <c r="A27" s="207" t="s">
        <v>85</v>
      </c>
      <c r="B27" s="207" t="s">
        <v>96</v>
      </c>
      <c r="C27" s="207" t="s">
        <v>97</v>
      </c>
      <c r="D27" s="207"/>
      <c r="E27" s="207"/>
      <c r="F27" s="207"/>
      <c r="G27" s="207"/>
      <c r="H27" s="207"/>
      <c r="I27" s="207"/>
      <c r="J27" s="207"/>
      <c r="K27" s="207">
        <f t="shared" si="0"/>
        <v>0</v>
      </c>
    </row>
    <row r="28" spans="1:11">
      <c r="A28" s="207" t="s">
        <v>85</v>
      </c>
      <c r="B28" s="207" t="s">
        <v>98</v>
      </c>
      <c r="C28" s="207" t="s">
        <v>99</v>
      </c>
      <c r="D28" s="207"/>
      <c r="E28" s="207"/>
      <c r="F28" s="207"/>
      <c r="G28" s="207"/>
      <c r="H28" s="207"/>
      <c r="I28" s="207"/>
      <c r="J28" s="207"/>
      <c r="K28" s="207">
        <f t="shared" si="0"/>
        <v>0</v>
      </c>
    </row>
    <row r="29" spans="1:11">
      <c r="A29" s="207" t="s">
        <v>85</v>
      </c>
      <c r="B29" s="207" t="s">
        <v>100</v>
      </c>
      <c r="C29" s="207" t="s">
        <v>101</v>
      </c>
      <c r="D29" s="207"/>
      <c r="E29" s="207"/>
      <c r="F29" s="207"/>
      <c r="G29" s="207"/>
      <c r="H29" s="207"/>
      <c r="I29" s="207"/>
      <c r="J29" s="207"/>
      <c r="K29" s="207">
        <f t="shared" si="0"/>
        <v>0</v>
      </c>
    </row>
    <row r="30" spans="1:11">
      <c r="A30" s="207" t="s">
        <v>863</v>
      </c>
      <c r="B30" s="207" t="s">
        <v>103</v>
      </c>
      <c r="C30" s="207" t="s">
        <v>104</v>
      </c>
      <c r="D30" s="207"/>
      <c r="E30" s="207"/>
      <c r="F30" s="207"/>
      <c r="G30" s="207"/>
      <c r="H30" s="207"/>
      <c r="I30" s="207"/>
      <c r="J30" s="207"/>
      <c r="K30" s="207">
        <f t="shared" si="0"/>
        <v>0</v>
      </c>
    </row>
    <row r="31" spans="1:11">
      <c r="A31" s="207" t="s">
        <v>863</v>
      </c>
      <c r="B31" s="207" t="s">
        <v>105</v>
      </c>
      <c r="C31" s="207" t="s">
        <v>106</v>
      </c>
      <c r="D31" s="207"/>
      <c r="E31" s="207"/>
      <c r="F31" s="207"/>
      <c r="G31" s="207"/>
      <c r="H31" s="207"/>
      <c r="I31" s="207"/>
      <c r="J31" s="207"/>
      <c r="K31" s="207">
        <f t="shared" si="0"/>
        <v>0</v>
      </c>
    </row>
    <row r="32" spans="1:11">
      <c r="A32" s="207" t="s">
        <v>863</v>
      </c>
      <c r="B32" s="207" t="s">
        <v>107</v>
      </c>
      <c r="C32" s="207" t="s">
        <v>108</v>
      </c>
      <c r="D32" s="207"/>
      <c r="E32" s="207"/>
      <c r="F32" s="207"/>
      <c r="G32" s="207"/>
      <c r="H32" s="207"/>
      <c r="I32" s="207"/>
      <c r="J32" s="207"/>
      <c r="K32" s="207">
        <f t="shared" si="0"/>
        <v>0</v>
      </c>
    </row>
    <row r="33" spans="1:11">
      <c r="A33" s="207" t="s">
        <v>863</v>
      </c>
      <c r="B33" s="207" t="s">
        <v>109</v>
      </c>
      <c r="C33" s="207" t="s">
        <v>110</v>
      </c>
      <c r="D33" s="207"/>
      <c r="E33" s="207"/>
      <c r="F33" s="207"/>
      <c r="G33" s="207"/>
      <c r="H33" s="207"/>
      <c r="I33" s="207"/>
      <c r="J33" s="207"/>
      <c r="K33" s="207">
        <f t="shared" si="0"/>
        <v>0</v>
      </c>
    </row>
    <row r="34" spans="1:11">
      <c r="A34" s="207" t="s">
        <v>863</v>
      </c>
      <c r="B34" s="207" t="s">
        <v>111</v>
      </c>
      <c r="C34" s="207" t="s">
        <v>112</v>
      </c>
      <c r="D34" s="207"/>
      <c r="E34" s="207"/>
      <c r="F34" s="207"/>
      <c r="G34" s="207"/>
      <c r="H34" s="207"/>
      <c r="I34" s="207"/>
      <c r="J34" s="207"/>
      <c r="K34" s="207">
        <f t="shared" si="0"/>
        <v>0</v>
      </c>
    </row>
    <row r="35" spans="1:11">
      <c r="A35" s="207" t="s">
        <v>863</v>
      </c>
      <c r="B35" s="207" t="s">
        <v>113</v>
      </c>
      <c r="C35" s="207" t="s">
        <v>114</v>
      </c>
      <c r="D35" s="207"/>
      <c r="E35" s="207"/>
      <c r="F35" s="207"/>
      <c r="G35" s="207"/>
      <c r="H35" s="207"/>
      <c r="I35" s="207"/>
      <c r="J35" s="207"/>
      <c r="K35" s="207">
        <f t="shared" si="0"/>
        <v>0</v>
      </c>
    </row>
    <row r="36" spans="1:11">
      <c r="A36" s="207" t="s">
        <v>863</v>
      </c>
      <c r="B36" s="207" t="s">
        <v>115</v>
      </c>
      <c r="C36" s="207" t="s">
        <v>116</v>
      </c>
      <c r="D36" s="207"/>
      <c r="E36" s="207"/>
      <c r="F36" s="207"/>
      <c r="G36" s="207"/>
      <c r="H36" s="207"/>
      <c r="I36" s="207"/>
      <c r="J36" s="207"/>
      <c r="K36" s="207">
        <f t="shared" si="0"/>
        <v>0</v>
      </c>
    </row>
    <row r="37" spans="1:11">
      <c r="A37" s="207" t="s">
        <v>863</v>
      </c>
      <c r="B37" s="207" t="s">
        <v>118</v>
      </c>
      <c r="C37" s="207" t="s">
        <v>119</v>
      </c>
      <c r="D37" s="207"/>
      <c r="E37" s="207"/>
      <c r="F37" s="207"/>
      <c r="G37" s="207"/>
      <c r="H37" s="207"/>
      <c r="I37" s="207"/>
      <c r="J37" s="207"/>
      <c r="K37" s="207">
        <f t="shared" si="0"/>
        <v>0</v>
      </c>
    </row>
    <row r="38" spans="1:11">
      <c r="A38" s="207" t="s">
        <v>863</v>
      </c>
      <c r="B38" s="207" t="s">
        <v>120</v>
      </c>
      <c r="C38" s="207" t="s">
        <v>121</v>
      </c>
      <c r="D38" s="207"/>
      <c r="E38" s="207"/>
      <c r="F38" s="207"/>
      <c r="G38" s="207"/>
      <c r="H38" s="207"/>
      <c r="I38" s="207"/>
      <c r="J38" s="207"/>
      <c r="K38" s="207">
        <f t="shared" si="0"/>
        <v>0</v>
      </c>
    </row>
    <row r="39" spans="1:11">
      <c r="A39" s="207" t="s">
        <v>863</v>
      </c>
      <c r="B39" s="207" t="s">
        <v>122</v>
      </c>
      <c r="C39" s="207" t="s">
        <v>123</v>
      </c>
      <c r="D39" s="207"/>
      <c r="E39" s="207"/>
      <c r="F39" s="207"/>
      <c r="G39" s="207"/>
      <c r="H39" s="207"/>
      <c r="I39" s="207"/>
      <c r="J39" s="207"/>
      <c r="K39" s="207">
        <f t="shared" si="0"/>
        <v>0</v>
      </c>
    </row>
    <row r="40" spans="1:11">
      <c r="A40" s="207" t="s">
        <v>864</v>
      </c>
      <c r="B40" s="207" t="s">
        <v>125</v>
      </c>
      <c r="C40" s="207" t="s">
        <v>125</v>
      </c>
      <c r="D40" s="207"/>
      <c r="E40" s="207"/>
      <c r="F40" s="207"/>
      <c r="G40" s="207"/>
      <c r="H40" s="207"/>
      <c r="I40" s="207"/>
      <c r="J40" s="207"/>
      <c r="K40" s="207">
        <f t="shared" si="0"/>
        <v>0</v>
      </c>
    </row>
    <row r="41" spans="1:11">
      <c r="A41" s="207" t="s">
        <v>864</v>
      </c>
      <c r="B41" s="207" t="s">
        <v>126</v>
      </c>
      <c r="C41" s="207" t="s">
        <v>126</v>
      </c>
      <c r="D41" s="207"/>
      <c r="E41" s="207"/>
      <c r="F41" s="207"/>
      <c r="G41" s="207"/>
      <c r="H41" s="207"/>
      <c r="I41" s="207"/>
      <c r="J41" s="207"/>
      <c r="K41" s="207">
        <f t="shared" si="0"/>
        <v>0</v>
      </c>
    </row>
    <row r="42" spans="1:11">
      <c r="A42" s="207" t="s">
        <v>864</v>
      </c>
      <c r="B42" s="207" t="s">
        <v>127</v>
      </c>
      <c r="C42" s="207" t="s">
        <v>127</v>
      </c>
      <c r="D42" s="207"/>
      <c r="E42" s="207"/>
      <c r="F42" s="207"/>
      <c r="G42" s="207"/>
      <c r="H42" s="207"/>
      <c r="I42" s="207"/>
      <c r="J42" s="207"/>
      <c r="K42" s="207">
        <f t="shared" si="0"/>
        <v>0</v>
      </c>
    </row>
    <row r="43" spans="1:11">
      <c r="A43" s="207" t="s">
        <v>864</v>
      </c>
      <c r="B43" s="207" t="s">
        <v>128</v>
      </c>
      <c r="C43" s="207" t="s">
        <v>128</v>
      </c>
      <c r="D43" s="207"/>
      <c r="E43" s="207"/>
      <c r="F43" s="207"/>
      <c r="G43" s="207"/>
      <c r="H43" s="207"/>
      <c r="I43" s="207"/>
      <c r="J43" s="207"/>
      <c r="K43" s="207">
        <f t="shared" si="0"/>
        <v>0</v>
      </c>
    </row>
    <row r="44" spans="1:11">
      <c r="A44" s="207" t="s">
        <v>864</v>
      </c>
      <c r="B44" s="207" t="s">
        <v>129</v>
      </c>
      <c r="C44" s="207" t="s">
        <v>129</v>
      </c>
      <c r="D44" s="207"/>
      <c r="E44" s="207"/>
      <c r="F44" s="207"/>
      <c r="G44" s="207"/>
      <c r="H44" s="207"/>
      <c r="I44" s="207"/>
      <c r="J44" s="207"/>
      <c r="K44" s="207">
        <f t="shared" si="0"/>
        <v>0</v>
      </c>
    </row>
    <row r="45" spans="1:11">
      <c r="A45" s="207" t="s">
        <v>864</v>
      </c>
      <c r="B45" s="207" t="s">
        <v>130</v>
      </c>
      <c r="C45" s="207" t="s">
        <v>131</v>
      </c>
      <c r="D45" s="207"/>
      <c r="E45" s="207"/>
      <c r="F45" s="207"/>
      <c r="G45" s="207"/>
      <c r="H45" s="207"/>
      <c r="I45" s="207"/>
      <c r="J45" s="207"/>
      <c r="K45" s="207">
        <f t="shared" si="0"/>
        <v>0</v>
      </c>
    </row>
    <row r="46" spans="1:11">
      <c r="A46" s="207" t="s">
        <v>865</v>
      </c>
      <c r="B46" s="207" t="s">
        <v>133</v>
      </c>
      <c r="C46" s="207" t="s">
        <v>134</v>
      </c>
      <c r="D46" s="207"/>
      <c r="E46" s="207"/>
      <c r="F46" s="207"/>
      <c r="G46" s="207"/>
      <c r="H46" s="207"/>
      <c r="I46" s="207"/>
      <c r="J46" s="207"/>
      <c r="K46" s="207">
        <f t="shared" si="0"/>
        <v>0</v>
      </c>
    </row>
    <row r="47" spans="1:11">
      <c r="A47" s="207" t="s">
        <v>865</v>
      </c>
      <c r="B47" s="207" t="s">
        <v>135</v>
      </c>
      <c r="C47" s="207" t="s">
        <v>136</v>
      </c>
      <c r="D47" s="207"/>
      <c r="E47" s="207"/>
      <c r="F47" s="207"/>
      <c r="G47" s="207"/>
      <c r="H47" s="207"/>
      <c r="I47" s="207"/>
      <c r="J47" s="207"/>
      <c r="K47" s="207">
        <f t="shared" si="0"/>
        <v>0</v>
      </c>
    </row>
    <row r="48" spans="1:11">
      <c r="A48" s="207" t="s">
        <v>865</v>
      </c>
      <c r="B48" s="207" t="s">
        <v>137</v>
      </c>
      <c r="C48" s="207" t="s">
        <v>138</v>
      </c>
      <c r="D48" s="207"/>
      <c r="E48" s="207"/>
      <c r="F48" s="207"/>
      <c r="G48" s="207"/>
      <c r="H48" s="207"/>
      <c r="I48" s="207"/>
      <c r="J48" s="207"/>
      <c r="K48" s="207">
        <f t="shared" si="0"/>
        <v>0</v>
      </c>
    </row>
    <row r="49" spans="1:11">
      <c r="A49" s="207" t="s">
        <v>865</v>
      </c>
      <c r="B49" s="207" t="s">
        <v>139</v>
      </c>
      <c r="C49" s="207" t="s">
        <v>140</v>
      </c>
      <c r="D49" s="207"/>
      <c r="E49" s="207"/>
      <c r="F49" s="207"/>
      <c r="G49" s="207"/>
      <c r="H49" s="207"/>
      <c r="I49" s="207"/>
      <c r="J49" s="207"/>
      <c r="K49" s="207">
        <f t="shared" si="0"/>
        <v>0</v>
      </c>
    </row>
    <row r="50" spans="1:11">
      <c r="A50" s="207" t="s">
        <v>141</v>
      </c>
      <c r="B50" s="207" t="s">
        <v>142</v>
      </c>
      <c r="C50" s="207" t="s">
        <v>143</v>
      </c>
      <c r="D50" s="207"/>
      <c r="E50" s="207"/>
      <c r="F50" s="207"/>
      <c r="G50" s="207"/>
      <c r="H50" s="207"/>
      <c r="I50" s="207"/>
      <c r="J50" s="207"/>
      <c r="K50" s="207">
        <f t="shared" si="0"/>
        <v>0</v>
      </c>
    </row>
    <row r="51" spans="1:11">
      <c r="A51" s="207" t="s">
        <v>141</v>
      </c>
      <c r="B51" s="207" t="s">
        <v>144</v>
      </c>
      <c r="C51" s="207" t="s">
        <v>145</v>
      </c>
      <c r="D51" s="207"/>
      <c r="E51" s="207"/>
      <c r="F51" s="207"/>
      <c r="G51" s="207"/>
      <c r="H51" s="207"/>
      <c r="I51" s="207"/>
      <c r="J51" s="207"/>
      <c r="K51" s="207">
        <f t="shared" si="0"/>
        <v>0</v>
      </c>
    </row>
    <row r="53" spans="1:11">
      <c r="A53" s="211" t="s">
        <v>1084</v>
      </c>
      <c r="B53" s="211" t="s">
        <v>1085</v>
      </c>
      <c r="C53" s="211" t="s">
        <v>1083</v>
      </c>
      <c r="D53" t="s">
        <v>1082</v>
      </c>
    </row>
    <row r="54" spans="1:11">
      <c r="A54" t="s">
        <v>1063</v>
      </c>
      <c r="B54" s="211" t="s">
        <v>1075</v>
      </c>
      <c r="D54" t="s">
        <v>1081</v>
      </c>
    </row>
    <row r="55" spans="1:11">
      <c r="B55" s="211" t="s">
        <v>1074</v>
      </c>
      <c r="C55">
        <v>12</v>
      </c>
      <c r="D55" s="212">
        <v>2000000</v>
      </c>
    </row>
    <row r="56" spans="1:11">
      <c r="A56" t="s">
        <v>1064</v>
      </c>
      <c r="B56" s="211" t="s">
        <v>1076</v>
      </c>
      <c r="D56" s="212">
        <v>500000</v>
      </c>
    </row>
    <row r="57" spans="1:11">
      <c r="A57" t="s">
        <v>1065</v>
      </c>
      <c r="B57" s="211" t="s">
        <v>1077</v>
      </c>
      <c r="D57" s="212">
        <v>500000</v>
      </c>
    </row>
    <row r="58" spans="1:11">
      <c r="A58" t="s">
        <v>1066</v>
      </c>
      <c r="B58" s="211" t="s">
        <v>1078</v>
      </c>
      <c r="D58" s="212">
        <v>20000</v>
      </c>
    </row>
    <row r="59" spans="1:11">
      <c r="A59" t="s">
        <v>1067</v>
      </c>
      <c r="B59" s="211" t="s">
        <v>1078</v>
      </c>
      <c r="D59" s="212">
        <v>20000</v>
      </c>
    </row>
    <row r="60" spans="1:11">
      <c r="A60" t="s">
        <v>1068</v>
      </c>
      <c r="B60" s="211" t="s">
        <v>1079</v>
      </c>
      <c r="D60" s="212">
        <v>5000</v>
      </c>
    </row>
    <row r="61" spans="1:11">
      <c r="A61" t="s">
        <v>1069</v>
      </c>
      <c r="B61" s="211" t="s">
        <v>1080</v>
      </c>
      <c r="D61" s="212">
        <v>1000</v>
      </c>
    </row>
  </sheetData>
  <mergeCells count="1">
    <mergeCell ref="D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499984740745262"/>
  </sheetPr>
  <dimension ref="A1:F26"/>
  <sheetViews>
    <sheetView topLeftCell="A14" workbookViewId="0">
      <selection activeCell="L9" sqref="L9"/>
    </sheetView>
  </sheetViews>
  <sheetFormatPr defaultColWidth="11" defaultRowHeight="15.5"/>
  <cols>
    <col min="5" max="5" width="11.5" customWidth="1"/>
    <col min="6" max="6" width="18" customWidth="1"/>
  </cols>
  <sheetData>
    <row r="1" spans="1:6" ht="31">
      <c r="C1" s="289" t="s">
        <v>1944</v>
      </c>
      <c r="D1" s="289" t="s">
        <v>1945</v>
      </c>
      <c r="E1" s="289" t="s">
        <v>1943</v>
      </c>
      <c r="F1" s="290" t="s">
        <v>2027</v>
      </c>
    </row>
    <row r="2" spans="1:6">
      <c r="B2" s="239" t="s">
        <v>1057</v>
      </c>
      <c r="C2" s="249">
        <f>'Workforce size estimation'!C5</f>
        <v>7915</v>
      </c>
      <c r="D2" s="249">
        <f>'Workforce size estimation'!D5</f>
        <v>3349</v>
      </c>
      <c r="E2" s="249">
        <f>'Workforce size estimation'!E5</f>
        <v>11264</v>
      </c>
      <c r="F2" s="288" t="e">
        <f>INDEX('PFT Estimation'!$A$66:$W$68,3, MATCH('HRH Availability Estimation'!$A2,'PFT Estimation'!$A$67:$W$67,0))</f>
        <v>#N/A</v>
      </c>
    </row>
    <row r="3" spans="1:6">
      <c r="B3" s="239" t="s">
        <v>1939</v>
      </c>
      <c r="C3" s="249">
        <f>'Workforce size estimation'!C6</f>
        <v>327</v>
      </c>
      <c r="D3" s="249">
        <f>'Workforce size estimation'!D6</f>
        <v>120</v>
      </c>
      <c r="E3" s="249">
        <f>'Workforce size estimation'!E6</f>
        <v>447</v>
      </c>
      <c r="F3" s="288" t="e">
        <f>INDEX('PFT Estimation'!$A$66:$W$68,3, MATCH('HRH Availability Estimation'!$A3,'PFT Estimation'!$A$67:$W$67,0))</f>
        <v>#N/A</v>
      </c>
    </row>
    <row r="4" spans="1:6" ht="29">
      <c r="B4" s="239" t="s">
        <v>1940</v>
      </c>
      <c r="C4" s="249">
        <f>'Workforce size estimation'!C7</f>
        <v>1023</v>
      </c>
      <c r="D4" s="249">
        <f>'Workforce size estimation'!D7</f>
        <v>314</v>
      </c>
      <c r="E4" s="249">
        <f>'Workforce size estimation'!E7</f>
        <v>1337</v>
      </c>
      <c r="F4" s="288" t="e">
        <f>INDEX('PFT Estimation'!$A$66:$W$68,3, MATCH('HRH Availability Estimation'!$A4,'PFT Estimation'!$A$67:$W$67,0))</f>
        <v>#N/A</v>
      </c>
    </row>
    <row r="5" spans="1:6" ht="43.5">
      <c r="A5" s="29" t="s">
        <v>4</v>
      </c>
      <c r="B5" s="240" t="s">
        <v>5</v>
      </c>
      <c r="C5" s="249">
        <f>'Workforce size estimation'!C8</f>
        <v>2795</v>
      </c>
      <c r="D5" s="249">
        <f>'Workforce size estimation'!D8</f>
        <v>903</v>
      </c>
      <c r="E5" s="249">
        <f>'Workforce size estimation'!E8</f>
        <v>3698</v>
      </c>
      <c r="F5" s="288">
        <f>INDEX('PFT Estimation'!$A$66:$W$68,3, MATCH('HRH Availability Estimation'!$A5,'PFT Estimation'!$A$67:$W$67,0))</f>
        <v>116164396.80000001</v>
      </c>
    </row>
    <row r="6" spans="1:6" ht="43.5">
      <c r="A6" s="29" t="s">
        <v>6</v>
      </c>
      <c r="B6" s="240" t="s">
        <v>7</v>
      </c>
      <c r="C6" s="249">
        <f>'Workforce size estimation'!C9</f>
        <v>686</v>
      </c>
      <c r="D6" s="249">
        <f>'Workforce size estimation'!D9</f>
        <v>123</v>
      </c>
      <c r="E6" s="249">
        <f>'Workforce size estimation'!E9</f>
        <v>809</v>
      </c>
      <c r="F6" s="288">
        <f>INDEX('PFT Estimation'!$A$66:$W$68,3, MATCH('HRH Availability Estimation'!$A6,'PFT Estimation'!$A$67:$W$67,0))</f>
        <v>42124963.200000003</v>
      </c>
    </row>
    <row r="7" spans="1:6" ht="29">
      <c r="A7" s="30" t="s">
        <v>11</v>
      </c>
      <c r="B7" s="240" t="s">
        <v>12</v>
      </c>
      <c r="C7" s="249">
        <f>'Workforce size estimation'!C10</f>
        <v>1167</v>
      </c>
      <c r="D7" s="249">
        <f>'Workforce size estimation'!D10</f>
        <v>768</v>
      </c>
      <c r="E7" s="249">
        <f>'Workforce size estimation'!E10</f>
        <v>1935</v>
      </c>
      <c r="F7" s="288">
        <f>INDEX('PFT Estimation'!$A$66:$W$68,3, MATCH('HRH Availability Estimation'!$A7,'PFT Estimation'!$A$67:$W$67,0))</f>
        <v>99049651.199999988</v>
      </c>
    </row>
    <row r="8" spans="1:6">
      <c r="A8" s="29" t="s">
        <v>15</v>
      </c>
      <c r="B8" s="241" t="s">
        <v>16</v>
      </c>
      <c r="C8" s="249">
        <f>'Workforce size estimation'!C11</f>
        <v>4086</v>
      </c>
      <c r="D8" s="249">
        <f>'Workforce size estimation'!D11</f>
        <v>9262</v>
      </c>
      <c r="E8" s="249">
        <f>'Workforce size estimation'!E11</f>
        <v>13348</v>
      </c>
      <c r="F8" s="288">
        <f>INDEX('PFT Estimation'!$A$66:$W$68,3, MATCH('HRH Availability Estimation'!$A8,'PFT Estimation'!$A$67:$W$67,0))</f>
        <v>261959592</v>
      </c>
    </row>
    <row r="9" spans="1:6" ht="43.5">
      <c r="A9" s="29" t="s">
        <v>19</v>
      </c>
      <c r="B9" s="241" t="s">
        <v>20</v>
      </c>
      <c r="C9" s="249">
        <f>'Workforce size estimation'!C12</f>
        <v>1003</v>
      </c>
      <c r="D9" s="249">
        <f>'Workforce size estimation'!D12</f>
        <v>3835</v>
      </c>
      <c r="E9" s="249">
        <f>'Workforce size estimation'!E12</f>
        <v>4838</v>
      </c>
      <c r="F9" s="288">
        <f>INDEX('PFT Estimation'!$A$66:$W$68,3, MATCH('HRH Availability Estimation'!$A9,'PFT Estimation'!$A$67:$W$67,0))</f>
        <v>295473180</v>
      </c>
    </row>
    <row r="10" spans="1:6">
      <c r="A10" s="29" t="s">
        <v>23</v>
      </c>
      <c r="B10" s="242" t="s">
        <v>24</v>
      </c>
      <c r="C10" s="249">
        <f>'Workforce size estimation'!C13</f>
        <v>199</v>
      </c>
      <c r="D10" s="249">
        <f>'Workforce size estimation'!D13</f>
        <v>66</v>
      </c>
      <c r="E10" s="249">
        <f>'Workforce size estimation'!E13</f>
        <v>265</v>
      </c>
      <c r="F10" s="288">
        <f>INDEX('PFT Estimation'!$A$66:$W$68,3, MATCH('HRH Availability Estimation'!$A10,'PFT Estimation'!$A$67:$W$67,0))</f>
        <v>18915124.800000001</v>
      </c>
    </row>
    <row r="11" spans="1:6" ht="29">
      <c r="A11" s="29" t="s">
        <v>28</v>
      </c>
      <c r="B11" s="242" t="s">
        <v>29</v>
      </c>
      <c r="C11" s="249">
        <f>'Workforce size estimation'!C14</f>
        <v>2</v>
      </c>
      <c r="D11" s="249">
        <f>'Workforce size estimation'!D14</f>
        <v>1</v>
      </c>
      <c r="E11" s="249">
        <f>'Workforce size estimation'!E14</f>
        <v>3</v>
      </c>
      <c r="F11" s="288">
        <f>INDEX('PFT Estimation'!$A$66:$W$68,3, MATCH('HRH Availability Estimation'!$A11,'PFT Estimation'!$A$67:$W$67,0))</f>
        <v>213562.8</v>
      </c>
    </row>
    <row r="12" spans="1:6" ht="29">
      <c r="A12" s="29" t="s">
        <v>32</v>
      </c>
      <c r="B12" s="242" t="s">
        <v>33</v>
      </c>
      <c r="C12" s="249">
        <f>'Workforce size estimation'!C15</f>
        <v>35</v>
      </c>
      <c r="D12" s="249">
        <f>'Workforce size estimation'!D15</f>
        <v>16</v>
      </c>
      <c r="E12" s="249">
        <f>'Workforce size estimation'!E15</f>
        <v>51</v>
      </c>
      <c r="F12" s="288">
        <f>INDEX('PFT Estimation'!$A$66:$W$68,3, MATCH('HRH Availability Estimation'!$A12,'PFT Estimation'!$A$67:$W$67,0))</f>
        <v>3632824.8</v>
      </c>
    </row>
    <row r="13" spans="1:6">
      <c r="A13" s="29" t="s">
        <v>36</v>
      </c>
      <c r="B13" s="243" t="s">
        <v>37</v>
      </c>
      <c r="C13" s="249">
        <f>'Workforce size estimation'!C16</f>
        <v>6</v>
      </c>
      <c r="D13" s="249">
        <f>'Workforce size estimation'!D16</f>
        <v>6</v>
      </c>
      <c r="E13" s="249">
        <f>'Workforce size estimation'!E16</f>
        <v>12</v>
      </c>
      <c r="F13" s="288">
        <f>INDEX('PFT Estimation'!$A$66:$W$68,3, MATCH('HRH Availability Estimation'!$A13,'PFT Estimation'!$A$67:$W$67,0))</f>
        <v>853696.8</v>
      </c>
    </row>
    <row r="14" spans="1:6" ht="29">
      <c r="A14" s="29" t="s">
        <v>40</v>
      </c>
      <c r="B14" s="243" t="s">
        <v>41</v>
      </c>
      <c r="C14" s="249">
        <f>'Workforce size estimation'!C17</f>
        <v>1098</v>
      </c>
      <c r="D14" s="249">
        <f>'Workforce size estimation'!D17</f>
        <v>261</v>
      </c>
      <c r="E14" s="249">
        <f>'Workforce size estimation'!E17</f>
        <v>1359</v>
      </c>
      <c r="F14" s="288">
        <f>INDEX('PFT Estimation'!$A$66:$W$68,3, MATCH('HRH Availability Estimation'!$A14,'PFT Estimation'!$A$67:$W$67,0))</f>
        <v>100584158.39999999</v>
      </c>
    </row>
    <row r="15" spans="1:6">
      <c r="A15" s="29" t="s">
        <v>44</v>
      </c>
      <c r="B15" s="243" t="s">
        <v>45</v>
      </c>
      <c r="C15" s="249">
        <f>'Workforce size estimation'!C18</f>
        <v>1198</v>
      </c>
      <c r="D15" s="249">
        <f>'Workforce size estimation'!D18</f>
        <v>519</v>
      </c>
      <c r="E15" s="249">
        <f>'Workforce size estimation'!E18</f>
        <v>1717</v>
      </c>
      <c r="F15" s="288">
        <f>INDEX('PFT Estimation'!$A$66:$W$68,3, MATCH('HRH Availability Estimation'!$A15,'PFT Estimation'!$A$67:$W$67,0))</f>
        <v>134090294.39999999</v>
      </c>
    </row>
    <row r="16" spans="1:6" ht="43.5">
      <c r="A16" s="29" t="s">
        <v>149</v>
      </c>
      <c r="B16" s="244" t="s">
        <v>873</v>
      </c>
      <c r="C16" s="249">
        <f>'Workforce size estimation'!C19</f>
        <v>6</v>
      </c>
      <c r="D16" s="249">
        <f>'Workforce size estimation'!D19</f>
        <v>3</v>
      </c>
      <c r="E16" s="249">
        <f>'Workforce size estimation'!E19</f>
        <v>9</v>
      </c>
      <c r="F16" s="288">
        <f>INDEX('PFT Estimation'!$A$66:$W$68,3, MATCH('HRH Availability Estimation'!$A16,'PFT Estimation'!$A$67:$W$67,0))</f>
        <v>183905.64</v>
      </c>
    </row>
    <row r="17" spans="1:6" ht="29">
      <c r="A17" s="29" t="s">
        <v>50</v>
      </c>
      <c r="B17" s="245" t="s">
        <v>51</v>
      </c>
      <c r="C17" s="249">
        <f>'Workforce size estimation'!C20</f>
        <v>242</v>
      </c>
      <c r="D17" s="249">
        <f>'Workforce size estimation'!D20</f>
        <v>72</v>
      </c>
      <c r="E17" s="249">
        <f>'Workforce size estimation'!E20</f>
        <v>314</v>
      </c>
      <c r="F17" s="288">
        <f>INDEX('PFT Estimation'!$A$66:$W$68,3, MATCH('HRH Availability Estimation'!$A17,'PFT Estimation'!$A$67:$W$67,0))</f>
        <v>23554364.399999999</v>
      </c>
    </row>
    <row r="18" spans="1:6" ht="29">
      <c r="A18" s="29" t="s">
        <v>53</v>
      </c>
      <c r="B18" s="245" t="s">
        <v>54</v>
      </c>
      <c r="C18" s="249">
        <f>'Workforce size estimation'!C21</f>
        <v>5</v>
      </c>
      <c r="D18" s="249">
        <f>'Workforce size estimation'!D21</f>
        <v>0</v>
      </c>
      <c r="E18" s="249">
        <f>'Workforce size estimation'!E21</f>
        <v>5</v>
      </c>
      <c r="F18" s="288">
        <f>INDEX('PFT Estimation'!$A$66:$W$68,3, MATCH('HRH Availability Estimation'!$A18,'PFT Estimation'!$A$67:$W$67,0))</f>
        <v>377775</v>
      </c>
    </row>
    <row r="19" spans="1:6" ht="29">
      <c r="A19" s="29" t="s">
        <v>58</v>
      </c>
      <c r="B19" s="245" t="s">
        <v>59</v>
      </c>
      <c r="C19" s="249">
        <f>'Workforce size estimation'!C22</f>
        <v>51</v>
      </c>
      <c r="D19" s="249">
        <f>'Workforce size estimation'!D22</f>
        <v>45</v>
      </c>
      <c r="E19" s="249">
        <f>'Workforce size estimation'!E22</f>
        <v>96</v>
      </c>
      <c r="F19" s="288">
        <f>INDEX('PFT Estimation'!$A$66:$W$68,3, MATCH('HRH Availability Estimation'!$A19,'PFT Estimation'!$A$67:$W$67,0))</f>
        <v>7147089</v>
      </c>
    </row>
    <row r="20" spans="1:6" ht="29">
      <c r="A20" s="29" t="s">
        <v>62</v>
      </c>
      <c r="B20" s="246" t="s">
        <v>63</v>
      </c>
      <c r="C20" s="249">
        <f>'Workforce size estimation'!C23</f>
        <v>291</v>
      </c>
      <c r="D20" s="249">
        <f>'Workforce size estimation'!D23</f>
        <v>156</v>
      </c>
      <c r="E20" s="249">
        <f>'Workforce size estimation'!E23</f>
        <v>447</v>
      </c>
      <c r="F20" s="288">
        <f>INDEX('PFT Estimation'!$A$66:$W$68,3, MATCH('HRH Availability Estimation'!$A20,'PFT Estimation'!$A$67:$W$67,0))</f>
        <v>33404956.200000003</v>
      </c>
    </row>
    <row r="21" spans="1:6" ht="29">
      <c r="A21" s="29" t="s">
        <v>66</v>
      </c>
      <c r="B21" s="247" t="s">
        <v>67</v>
      </c>
      <c r="C21" s="249">
        <f>'Workforce size estimation'!C24</f>
        <v>22</v>
      </c>
      <c r="D21" s="249">
        <f>'Workforce size estimation'!D24</f>
        <v>24</v>
      </c>
      <c r="E21" s="249">
        <f>'Workforce size estimation'!E24</f>
        <v>46</v>
      </c>
      <c r="F21" s="288">
        <f>INDEX('PFT Estimation'!$A$66:$W$68,3, MATCH('HRH Availability Estimation'!$A21,'PFT Estimation'!$A$67:$W$67,0))</f>
        <v>3418894.8000000003</v>
      </c>
    </row>
    <row r="22" spans="1:6" ht="29">
      <c r="A22" s="29" t="s">
        <v>70</v>
      </c>
      <c r="B22" s="248" t="s">
        <v>71</v>
      </c>
      <c r="C22" s="249">
        <f>'Workforce size estimation'!C25</f>
        <v>125</v>
      </c>
      <c r="D22" s="249">
        <f>'Workforce size estimation'!D25</f>
        <v>21</v>
      </c>
      <c r="E22" s="249">
        <f>'Workforce size estimation'!E25</f>
        <v>146</v>
      </c>
      <c r="F22" s="288">
        <f>INDEX('PFT Estimation'!$A$66:$W$68,3, MATCH('HRH Availability Estimation'!$A22,'PFT Estimation'!$A$67:$W$67,0))</f>
        <v>11301249.6</v>
      </c>
    </row>
    <row r="23" spans="1:6" ht="29">
      <c r="A23" s="29" t="s">
        <v>74</v>
      </c>
      <c r="B23" s="248" t="s">
        <v>75</v>
      </c>
      <c r="C23" s="249">
        <f>'Workforce size estimation'!C26</f>
        <v>43</v>
      </c>
      <c r="D23" s="249">
        <f>'Workforce size estimation'!D26</f>
        <v>28</v>
      </c>
      <c r="E23" s="249">
        <f>'Workforce size estimation'!E26</f>
        <v>71</v>
      </c>
      <c r="F23" s="288">
        <f>INDEX('PFT Estimation'!$A$66:$W$68,3, MATCH('HRH Availability Estimation'!$A23,'PFT Estimation'!$A$67:$W$67,0))</f>
        <v>5221543.2</v>
      </c>
    </row>
    <row r="24" spans="1:6">
      <c r="A24" s="29" t="s">
        <v>79</v>
      </c>
      <c r="B24" s="248" t="s">
        <v>80</v>
      </c>
      <c r="C24" s="249">
        <f>'Workforce size estimation'!C27</f>
        <v>3</v>
      </c>
      <c r="D24" s="249">
        <f>'Workforce size estimation'!D27</f>
        <v>0</v>
      </c>
      <c r="E24" s="249">
        <f>'Workforce size estimation'!E27</f>
        <v>3</v>
      </c>
      <c r="F24" s="288">
        <f>INDEX('PFT Estimation'!$A$66:$W$68,3, MATCH('HRH Availability Estimation'!$A24,'PFT Estimation'!$A$67:$W$67,0))</f>
        <v>236520</v>
      </c>
    </row>
    <row r="25" spans="1:6" ht="29">
      <c r="A25" s="29" t="s">
        <v>83</v>
      </c>
      <c r="B25" s="248" t="s">
        <v>84</v>
      </c>
      <c r="C25" s="249">
        <f>'Workforce size estimation'!C28</f>
        <v>0</v>
      </c>
      <c r="D25" s="249">
        <f>'Workforce size estimation'!D28</f>
        <v>0</v>
      </c>
      <c r="E25" s="249">
        <f>'Workforce size estimation'!E28</f>
        <v>0</v>
      </c>
      <c r="F25" s="288">
        <f>INDEX('PFT Estimation'!$A$66:$W$68,3, MATCH('HRH Availability Estimation'!$A25,'PFT Estimation'!$A$67:$W$67,0))</f>
        <v>0</v>
      </c>
    </row>
    <row r="26" spans="1:6">
      <c r="C26" s="249">
        <f>'Workforce size estimation'!C29</f>
        <v>22328</v>
      </c>
      <c r="D26" s="249">
        <f>'Workforce size estimation'!D29</f>
        <v>19892</v>
      </c>
      <c r="E26" s="249">
        <f>'Workforce size estimation'!E29</f>
        <v>42220</v>
      </c>
      <c r="F26" s="288">
        <f>SUM(F5:F25)</f>
        <v>1157907743.0399997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N100"/>
  <sheetViews>
    <sheetView zoomScale="80" zoomScaleNormal="80" workbookViewId="0">
      <pane xSplit="6" ySplit="9" topLeftCell="T10" activePane="bottomRight" state="frozen"/>
      <selection activeCell="L9" sqref="L9"/>
      <selection pane="topRight" activeCell="L9" sqref="L9"/>
      <selection pane="bottomLeft" activeCell="L9" sqref="L9"/>
      <selection pane="bottomRight" activeCell="T16" sqref="T16"/>
    </sheetView>
  </sheetViews>
  <sheetFormatPr defaultColWidth="8.83203125" defaultRowHeight="14.5"/>
  <cols>
    <col min="1" max="1" width="8.83203125" style="254"/>
    <col min="2" max="3" width="0" style="254" hidden="1" customWidth="1"/>
    <col min="4" max="5" width="15.33203125" style="254" customWidth="1"/>
    <col min="6" max="6" width="27.83203125" style="254" customWidth="1"/>
    <col min="7" max="7" width="6.5" style="254" customWidth="1"/>
    <col min="8" max="26" width="30.58203125" style="254" customWidth="1"/>
    <col min="27" max="27" width="30.58203125" style="256" customWidth="1"/>
    <col min="28" max="37" width="30.58203125" style="254" customWidth="1"/>
    <col min="38" max="43" width="30.58203125" style="256" customWidth="1"/>
    <col min="44" max="65" width="30.58203125" style="254" customWidth="1"/>
    <col min="66" max="16384" width="8.83203125" style="254"/>
  </cols>
  <sheetData>
    <row r="1" spans="1:66" ht="104.25" customHeight="1">
      <c r="A1" s="306" t="s">
        <v>1948</v>
      </c>
      <c r="B1" s="307"/>
      <c r="C1" s="307"/>
      <c r="D1" s="307"/>
      <c r="E1" s="307"/>
      <c r="F1" s="307"/>
      <c r="G1" s="307"/>
      <c r="H1" s="307"/>
      <c r="I1" s="307"/>
      <c r="J1" s="308"/>
      <c r="AA1" s="255" t="s">
        <v>1949</v>
      </c>
      <c r="AL1" s="256" t="s">
        <v>1950</v>
      </c>
    </row>
    <row r="2" spans="1:66" ht="15.5">
      <c r="A2" s="257"/>
      <c r="B2" s="257"/>
      <c r="C2" s="258"/>
      <c r="F2" s="259" t="s">
        <v>217</v>
      </c>
      <c r="G2" s="259"/>
      <c r="H2" s="259" t="s">
        <v>25</v>
      </c>
      <c r="I2" s="259" t="s">
        <v>25</v>
      </c>
      <c r="J2" s="259" t="s">
        <v>25</v>
      </c>
      <c r="K2" s="259" t="s">
        <v>25</v>
      </c>
      <c r="L2" s="259" t="s">
        <v>25</v>
      </c>
      <c r="M2" s="259" t="s">
        <v>25</v>
      </c>
      <c r="N2" s="259" t="s">
        <v>25</v>
      </c>
      <c r="O2" s="259" t="s">
        <v>25</v>
      </c>
      <c r="P2" s="259" t="s">
        <v>25</v>
      </c>
      <c r="Q2" s="259" t="s">
        <v>25</v>
      </c>
      <c r="R2" s="259" t="s">
        <v>25</v>
      </c>
      <c r="S2" s="259" t="s">
        <v>25</v>
      </c>
      <c r="T2" s="259" t="s">
        <v>25</v>
      </c>
      <c r="U2" s="259" t="s">
        <v>25</v>
      </c>
      <c r="V2" s="259" t="s">
        <v>25</v>
      </c>
      <c r="W2" s="259" t="s">
        <v>25</v>
      </c>
      <c r="X2" s="259" t="s">
        <v>25</v>
      </c>
      <c r="Y2" s="259" t="s">
        <v>25</v>
      </c>
      <c r="Z2" s="259" t="s">
        <v>292</v>
      </c>
      <c r="AA2" s="260" t="s">
        <v>292</v>
      </c>
      <c r="AB2" s="259" t="s">
        <v>525</v>
      </c>
      <c r="AC2" s="259" t="s">
        <v>525</v>
      </c>
      <c r="AD2" s="259" t="s">
        <v>525</v>
      </c>
      <c r="AE2" s="259" t="s">
        <v>525</v>
      </c>
      <c r="AF2" s="259" t="s">
        <v>525</v>
      </c>
      <c r="AG2" s="259" t="s">
        <v>525</v>
      </c>
      <c r="AH2" s="259" t="s">
        <v>525</v>
      </c>
      <c r="AI2" s="259" t="s">
        <v>525</v>
      </c>
      <c r="AJ2" s="259" t="s">
        <v>525</v>
      </c>
      <c r="AK2" s="259" t="s">
        <v>647</v>
      </c>
      <c r="AL2" s="260" t="s">
        <v>647</v>
      </c>
      <c r="AM2" s="260" t="s">
        <v>647</v>
      </c>
      <c r="AN2" s="260" t="s">
        <v>647</v>
      </c>
      <c r="AO2" s="260" t="s">
        <v>689</v>
      </c>
      <c r="AP2" s="260" t="s">
        <v>647</v>
      </c>
      <c r="AQ2" s="260" t="s">
        <v>689</v>
      </c>
      <c r="AR2" s="259" t="s">
        <v>724</v>
      </c>
      <c r="AS2" s="259" t="s">
        <v>724</v>
      </c>
      <c r="AT2" s="259" t="s">
        <v>724</v>
      </c>
      <c r="AU2" s="259" t="s">
        <v>724</v>
      </c>
      <c r="AV2" s="259" t="s">
        <v>724</v>
      </c>
      <c r="AW2" s="259" t="s">
        <v>25</v>
      </c>
      <c r="AX2" s="259" t="s">
        <v>76</v>
      </c>
      <c r="AY2" s="259" t="s">
        <v>76</v>
      </c>
      <c r="AZ2" s="259" t="s">
        <v>76</v>
      </c>
      <c r="BA2" s="259" t="s">
        <v>76</v>
      </c>
      <c r="BB2" s="259" t="s">
        <v>76</v>
      </c>
      <c r="BC2" s="259" t="s">
        <v>76</v>
      </c>
      <c r="BD2" s="259" t="s">
        <v>525</v>
      </c>
      <c r="BE2" s="259" t="s">
        <v>525</v>
      </c>
      <c r="BF2" s="259" t="s">
        <v>689</v>
      </c>
      <c r="BG2" s="259" t="s">
        <v>25</v>
      </c>
      <c r="BH2" s="259" t="s">
        <v>689</v>
      </c>
      <c r="BI2" s="259" t="s">
        <v>525</v>
      </c>
      <c r="BJ2" s="259" t="s">
        <v>525</v>
      </c>
      <c r="BK2" s="259" t="s">
        <v>525</v>
      </c>
      <c r="BL2" s="259" t="s">
        <v>525</v>
      </c>
      <c r="BM2" s="259" t="s">
        <v>141</v>
      </c>
      <c r="BN2" s="259"/>
    </row>
    <row r="3" spans="1:66" ht="15.5" hidden="1">
      <c r="A3" s="257"/>
      <c r="B3" s="257"/>
      <c r="C3" s="258"/>
      <c r="F3" s="259" t="s">
        <v>218</v>
      </c>
      <c r="G3" s="259"/>
      <c r="H3" s="261" t="s">
        <v>224</v>
      </c>
      <c r="I3" s="261" t="s">
        <v>226</v>
      </c>
      <c r="J3" s="261" t="s">
        <v>246</v>
      </c>
      <c r="K3" s="261" t="s">
        <v>248</v>
      </c>
      <c r="L3" s="261" t="s">
        <v>250</v>
      </c>
      <c r="M3" s="261" t="s">
        <v>254</v>
      </c>
      <c r="N3" s="261" t="s">
        <v>256</v>
      </c>
      <c r="O3" s="261" t="s">
        <v>258</v>
      </c>
      <c r="P3" s="261" t="s">
        <v>264</v>
      </c>
      <c r="Q3" s="261" t="s">
        <v>266</v>
      </c>
      <c r="R3" s="261" t="s">
        <v>268</v>
      </c>
      <c r="S3" s="261" t="s">
        <v>270</v>
      </c>
      <c r="T3" s="261" t="s">
        <v>272</v>
      </c>
      <c r="U3" s="261" t="s">
        <v>274</v>
      </c>
      <c r="V3" s="261" t="s">
        <v>276</v>
      </c>
      <c r="W3" s="261" t="s">
        <v>286</v>
      </c>
      <c r="X3" s="261" t="s">
        <v>288</v>
      </c>
      <c r="Y3" s="261" t="s">
        <v>290</v>
      </c>
      <c r="Z3" s="261" t="s">
        <v>422</v>
      </c>
      <c r="AA3" s="262" t="s">
        <v>428</v>
      </c>
      <c r="AB3" s="261" t="s">
        <v>526</v>
      </c>
      <c r="AC3" s="261" t="s">
        <v>528</v>
      </c>
      <c r="AD3" s="261" t="s">
        <v>530</v>
      </c>
      <c r="AE3" s="261" t="s">
        <v>532</v>
      </c>
      <c r="AF3" s="261" t="s">
        <v>534</v>
      </c>
      <c r="AG3" s="261" t="s">
        <v>536</v>
      </c>
      <c r="AH3" s="261" t="s">
        <v>538</v>
      </c>
      <c r="AI3" s="261" t="s">
        <v>617</v>
      </c>
      <c r="AJ3" s="261" t="s">
        <v>619</v>
      </c>
      <c r="AK3" s="261" t="s">
        <v>650</v>
      </c>
      <c r="AL3" s="262" t="s">
        <v>662</v>
      </c>
      <c r="AM3" s="262" t="s">
        <v>666</v>
      </c>
      <c r="AN3" s="262" t="s">
        <v>668</v>
      </c>
      <c r="AO3" s="262" t="s">
        <v>694</v>
      </c>
      <c r="AP3" s="262" t="s">
        <v>696</v>
      </c>
      <c r="AQ3" s="262" t="s">
        <v>697</v>
      </c>
      <c r="AR3" s="261" t="s">
        <v>747</v>
      </c>
      <c r="AS3" s="261" t="s">
        <v>751</v>
      </c>
      <c r="AT3" s="261" t="s">
        <v>753</v>
      </c>
      <c r="AU3" s="261" t="s">
        <v>755</v>
      </c>
      <c r="AV3" s="261" t="s">
        <v>757</v>
      </c>
      <c r="AW3" s="261" t="s">
        <v>769</v>
      </c>
      <c r="AX3" s="261" t="s">
        <v>803</v>
      </c>
      <c r="AY3" s="261" t="s">
        <v>805</v>
      </c>
      <c r="AZ3" s="261" t="s">
        <v>807</v>
      </c>
      <c r="BA3" s="261" t="s">
        <v>809</v>
      </c>
      <c r="BB3" s="261" t="s">
        <v>811</v>
      </c>
      <c r="BC3" s="261" t="s">
        <v>813</v>
      </c>
      <c r="BD3" s="261" t="s">
        <v>821</v>
      </c>
      <c r="BE3" s="261" t="s">
        <v>823</v>
      </c>
      <c r="BF3" s="261" t="s">
        <v>825</v>
      </c>
      <c r="BG3" s="261" t="s">
        <v>831</v>
      </c>
      <c r="BH3" s="261" t="s">
        <v>849</v>
      </c>
      <c r="BI3" s="261" t="s">
        <v>851</v>
      </c>
      <c r="BJ3" s="261" t="s">
        <v>853</v>
      </c>
      <c r="BK3" s="261" t="s">
        <v>855</v>
      </c>
      <c r="BL3" s="261" t="s">
        <v>857</v>
      </c>
      <c r="BM3" s="261" t="s">
        <v>859</v>
      </c>
    </row>
    <row r="4" spans="1:66" ht="15.5">
      <c r="A4" s="257"/>
      <c r="B4" s="257"/>
      <c r="C4" s="258"/>
      <c r="F4" s="263"/>
      <c r="G4" s="263"/>
      <c r="H4" s="264" t="s">
        <v>1951</v>
      </c>
      <c r="I4" s="264" t="s">
        <v>1952</v>
      </c>
      <c r="J4" s="264" t="s">
        <v>1953</v>
      </c>
      <c r="K4" s="264" t="s">
        <v>1954</v>
      </c>
      <c r="L4" s="264" t="s">
        <v>1955</v>
      </c>
      <c r="M4" s="264" t="s">
        <v>1956</v>
      </c>
      <c r="N4" s="264" t="s">
        <v>1957</v>
      </c>
      <c r="O4" s="264" t="s">
        <v>1958</v>
      </c>
      <c r="P4" s="264" t="s">
        <v>1959</v>
      </c>
      <c r="Q4" s="264" t="s">
        <v>1960</v>
      </c>
      <c r="R4" s="264" t="s">
        <v>1961</v>
      </c>
      <c r="S4" s="264" t="s">
        <v>1962</v>
      </c>
      <c r="T4" s="264" t="s">
        <v>1963</v>
      </c>
      <c r="U4" s="264" t="s">
        <v>1964</v>
      </c>
      <c r="V4" s="264" t="s">
        <v>1965</v>
      </c>
      <c r="W4" s="264" t="s">
        <v>1966</v>
      </c>
      <c r="X4" s="264" t="s">
        <v>1967</v>
      </c>
      <c r="Y4" s="264" t="s">
        <v>1968</v>
      </c>
      <c r="Z4" s="264" t="s">
        <v>1969</v>
      </c>
      <c r="AA4" s="265" t="s">
        <v>1970</v>
      </c>
      <c r="AB4" s="264" t="s">
        <v>1971</v>
      </c>
      <c r="AC4" s="264" t="s">
        <v>1972</v>
      </c>
      <c r="AD4" s="264" t="s">
        <v>1973</v>
      </c>
      <c r="AE4" s="264" t="s">
        <v>1974</v>
      </c>
      <c r="AF4" s="264" t="s">
        <v>1975</v>
      </c>
      <c r="AG4" s="264" t="s">
        <v>1976</v>
      </c>
      <c r="AH4" s="264" t="s">
        <v>1977</v>
      </c>
      <c r="AI4" s="264" t="s">
        <v>1978</v>
      </c>
      <c r="AJ4" s="264" t="s">
        <v>1979</v>
      </c>
      <c r="AK4" s="264" t="s">
        <v>1980</v>
      </c>
      <c r="AL4" s="265" t="s">
        <v>1981</v>
      </c>
      <c r="AM4" s="265" t="s">
        <v>1982</v>
      </c>
      <c r="AN4" s="265" t="s">
        <v>1983</v>
      </c>
      <c r="AO4" s="265" t="s">
        <v>1984</v>
      </c>
      <c r="AP4" s="265" t="s">
        <v>1985</v>
      </c>
      <c r="AQ4" s="265" t="s">
        <v>1986</v>
      </c>
      <c r="AR4" s="264" t="s">
        <v>1987</v>
      </c>
      <c r="AS4" s="264" t="s">
        <v>1988</v>
      </c>
      <c r="AT4" s="264" t="s">
        <v>1989</v>
      </c>
      <c r="AU4" s="264" t="s">
        <v>1990</v>
      </c>
      <c r="AV4" s="264" t="s">
        <v>1991</v>
      </c>
      <c r="AW4" s="264" t="s">
        <v>1992</v>
      </c>
      <c r="AX4" s="264" t="s">
        <v>1993</v>
      </c>
      <c r="AY4" s="264" t="s">
        <v>1994</v>
      </c>
      <c r="AZ4" s="264" t="s">
        <v>1995</v>
      </c>
      <c r="BA4" s="264" t="s">
        <v>1996</v>
      </c>
      <c r="BB4" s="264" t="s">
        <v>1997</v>
      </c>
      <c r="BC4" s="264" t="s">
        <v>1998</v>
      </c>
      <c r="BD4" s="264" t="s">
        <v>1999</v>
      </c>
      <c r="BE4" s="264" t="s">
        <v>2000</v>
      </c>
      <c r="BF4" s="264" t="s">
        <v>2001</v>
      </c>
      <c r="BG4" s="264" t="s">
        <v>2002</v>
      </c>
      <c r="BH4" s="264" t="s">
        <v>2003</v>
      </c>
      <c r="BI4" s="264" t="s">
        <v>2004</v>
      </c>
      <c r="BJ4" s="264" t="s">
        <v>2005</v>
      </c>
      <c r="BK4" s="264" t="s">
        <v>2006</v>
      </c>
      <c r="BL4" s="264" t="s">
        <v>2007</v>
      </c>
      <c r="BM4" s="264" t="s">
        <v>2008</v>
      </c>
    </row>
    <row r="5" spans="1:66" ht="15.5">
      <c r="A5" s="257"/>
      <c r="B5" s="257"/>
      <c r="C5" s="258"/>
      <c r="F5" s="259" t="s">
        <v>2024</v>
      </c>
      <c r="G5" s="259"/>
      <c r="H5" s="278" t="str">
        <f>INDEX('HRH Need estimation'!$C$3:$D$323, MATCH('Inputs from Uganda staff'!H$6, 'HRH Need estimation'!$D$3:$D$323,0),1)</f>
        <v>003</v>
      </c>
      <c r="I5" s="278" t="str">
        <f>INDEX('HRH Need estimation'!$C$3:$D$323, MATCH('Inputs from Uganda staff'!I$6, 'HRH Need estimation'!$D$3:$D$323,0),1)</f>
        <v>004</v>
      </c>
      <c r="J5" s="278" t="str">
        <f>INDEX('HRH Need estimation'!$C$3:$D$323, MATCH('Inputs from Uganda staff'!J$6, 'HRH Need estimation'!$D$3:$D$323,0),1)</f>
        <v>014</v>
      </c>
      <c r="K5" s="278" t="str">
        <f>INDEX('HRH Need estimation'!$C$3:$D$323, MATCH('Inputs from Uganda staff'!K$6, 'HRH Need estimation'!$D$3:$D$323,0),1)</f>
        <v>015</v>
      </c>
      <c r="L5" s="278" t="str">
        <f>INDEX('HRH Need estimation'!$C$3:$D$323, MATCH('Inputs from Uganda staff'!L$6, 'HRH Need estimation'!$D$3:$D$323,0),1)</f>
        <v>016</v>
      </c>
      <c r="M5" s="278" t="str">
        <f>INDEX('HRH Need estimation'!$C$3:$D$323, MATCH('Inputs from Uganda staff'!M$6, 'HRH Need estimation'!$D$3:$D$323,0),1)</f>
        <v>018</v>
      </c>
      <c r="N5" s="278" t="str">
        <f>INDEX('HRH Need estimation'!$C$3:$D$323, MATCH('Inputs from Uganda staff'!N$6, 'HRH Need estimation'!$D$3:$D$323,0),1)</f>
        <v>019</v>
      </c>
      <c r="O5" s="278" t="str">
        <f>INDEX('HRH Need estimation'!$C$3:$D$323, MATCH('Inputs from Uganda staff'!O$6, 'HRH Need estimation'!$D$3:$D$323,0),1)</f>
        <v>020</v>
      </c>
      <c r="P5" s="278" t="str">
        <f>INDEX('HRH Need estimation'!$C$3:$D$323, MATCH('Inputs from Uganda staff'!P$6, 'HRH Need estimation'!$D$3:$D$323,0),1)</f>
        <v>023</v>
      </c>
      <c r="Q5" s="278" t="str">
        <f>INDEX('HRH Need estimation'!$C$3:$D$323, MATCH('Inputs from Uganda staff'!Q$6, 'HRH Need estimation'!$D$3:$D$323,0),1)</f>
        <v>024</v>
      </c>
      <c r="R5" s="278" t="str">
        <f>INDEX('HRH Need estimation'!$C$3:$D$323, MATCH('Inputs from Uganda staff'!R$6, 'HRH Need estimation'!$D$3:$D$323,0),1)</f>
        <v>025</v>
      </c>
      <c r="S5" s="278" t="str">
        <f>INDEX('HRH Need estimation'!$C$3:$D$323, MATCH('Inputs from Uganda staff'!S$6, 'HRH Need estimation'!$D$3:$D$323,0),1)</f>
        <v>026</v>
      </c>
      <c r="T5" s="278" t="str">
        <f>INDEX('HRH Need estimation'!$C$3:$D$323, MATCH('Inputs from Uganda staff'!T$6, 'HRH Need estimation'!$D$3:$D$323,0),1)</f>
        <v>027</v>
      </c>
      <c r="U5" s="278" t="str">
        <f>INDEX('HRH Need estimation'!$C$3:$D$323, MATCH('Inputs from Uganda staff'!U$6, 'HRH Need estimation'!$D$3:$D$323,0),1)</f>
        <v>028</v>
      </c>
      <c r="V5" s="278" t="str">
        <f>INDEX('HRH Need estimation'!$C$3:$D$323, MATCH('Inputs from Uganda staff'!V$6, 'HRH Need estimation'!$D$3:$D$323,0),1)</f>
        <v>029</v>
      </c>
      <c r="W5" s="278" t="str">
        <f>INDEX('HRH Need estimation'!$C$3:$D$323, MATCH('Inputs from Uganda staff'!W$6, 'HRH Need estimation'!$D$3:$D$323,0),1)</f>
        <v>034</v>
      </c>
      <c r="X5" s="278" t="str">
        <f>INDEX('HRH Need estimation'!$C$3:$D$323, MATCH('Inputs from Uganda staff'!X$6, 'HRH Need estimation'!$D$3:$D$323,0),1)</f>
        <v>035</v>
      </c>
      <c r="Y5" s="278" t="str">
        <f>INDEX('HRH Need estimation'!$C$3:$D$323, MATCH('Inputs from Uganda staff'!Y$6, 'HRH Need estimation'!$D$3:$D$323,0),1)</f>
        <v>036</v>
      </c>
      <c r="Z5" s="278" t="str">
        <f>INDEX('HRH Need estimation'!$C$3:$D$323, MATCH('Inputs from Uganda staff'!Z$6, 'HRH Need estimation'!$D$3:$D$323,0),1)</f>
        <v>120</v>
      </c>
      <c r="AA5" s="278" t="str">
        <f>INDEX('HRH Need estimation'!$C$3:$D$323, MATCH('Inputs from Uganda staff'!AA$6, 'HRH Need estimation'!$D$3:$D$323,0),1)</f>
        <v>123</v>
      </c>
      <c r="AB5" s="278" t="str">
        <f>INDEX('HRH Need estimation'!$C$3:$D$323, MATCH('Inputs from Uganda staff'!AB$6, 'HRH Need estimation'!$D$3:$D$323,0),1)</f>
        <v>172</v>
      </c>
      <c r="AC5" s="278" t="str">
        <f>INDEX('HRH Need estimation'!$C$3:$D$323, MATCH('Inputs from Uganda staff'!AC$6, 'HRH Need estimation'!$D$3:$D$323,0),1)</f>
        <v>173</v>
      </c>
      <c r="AD5" s="278" t="str">
        <f>INDEX('HRH Need estimation'!$C$3:$D$323, MATCH('Inputs from Uganda staff'!AD$6, 'HRH Need estimation'!$D$3:$D$323,0),1)</f>
        <v>174</v>
      </c>
      <c r="AE5" s="278" t="str">
        <f>INDEX('HRH Need estimation'!$C$3:$D$323, MATCH('Inputs from Uganda staff'!AE$6, 'HRH Need estimation'!$D$3:$D$323,0),1)</f>
        <v>175</v>
      </c>
      <c r="AF5" s="278" t="str">
        <f>INDEX('HRH Need estimation'!$C$3:$D$323, MATCH('Inputs from Uganda staff'!AF$6, 'HRH Need estimation'!$D$3:$D$323,0),1)</f>
        <v>176</v>
      </c>
      <c r="AG5" s="278" t="str">
        <f>INDEX('HRH Need estimation'!$C$3:$D$323, MATCH('Inputs from Uganda staff'!AG$6, 'HRH Need estimation'!$D$3:$D$323,0),1)</f>
        <v>177</v>
      </c>
      <c r="AH5" s="278" t="str">
        <f>INDEX('HRH Need estimation'!$C$3:$D$323, MATCH('Inputs from Uganda staff'!AH$6, 'HRH Need estimation'!$D$3:$D$323,0),1)</f>
        <v>178</v>
      </c>
      <c r="AI5" s="278" t="str">
        <f>INDEX('HRH Need estimation'!$C$3:$D$323, MATCH('Inputs from Uganda staff'!AI$6, 'HRH Need estimation'!$D$3:$D$323,0),1)</f>
        <v>221</v>
      </c>
      <c r="AJ5" s="278" t="str">
        <f>INDEX('HRH Need estimation'!$C$3:$D$323, MATCH('Inputs from Uganda staff'!AJ$6, 'HRH Need estimation'!$D$3:$D$323,0),1)</f>
        <v>222</v>
      </c>
      <c r="AK5" s="278" t="str">
        <f>INDEX('HRH Need estimation'!$C$3:$D$323, MATCH('Inputs from Uganda staff'!AK$6, 'HRH Need estimation'!$D$3:$D$323,0),1)</f>
        <v>238</v>
      </c>
      <c r="AL5" s="278" t="str">
        <f>INDEX('HRH Need estimation'!$C$3:$D$323, MATCH('Inputs from Uganda staff'!AL$6, 'HRH Need estimation'!$D$3:$D$323,0),1)</f>
        <v>244</v>
      </c>
      <c r="AM5" s="278" t="str">
        <f>INDEX('HRH Need estimation'!$C$3:$D$323, MATCH('Inputs from Uganda staff'!AM$6, 'HRH Need estimation'!$D$3:$D$323,0),1)</f>
        <v>246</v>
      </c>
      <c r="AN5" s="278" t="str">
        <f>INDEX('HRH Need estimation'!$C$3:$D$323, MATCH('Inputs from Uganda staff'!AN$6, 'HRH Need estimation'!$D$3:$D$323,0),1)</f>
        <v>247</v>
      </c>
      <c r="AO5" s="278" t="str">
        <f>INDEX('HRH Need estimation'!$C$3:$D$323, MATCH('Inputs from Uganda staff'!AO$6, 'HRH Need estimation'!$D$3:$D$323,0),1)</f>
        <v>258</v>
      </c>
      <c r="AP5" s="278" t="str">
        <f>INDEX('HRH Need estimation'!$C$3:$D$323, MATCH('Inputs from Uganda staff'!AP$6, 'HRH Need estimation'!$D$3:$D$323,0),1)</f>
        <v>246</v>
      </c>
      <c r="AQ5" s="278" t="str">
        <f>INDEX('HRH Need estimation'!$C$3:$D$323, MATCH('Inputs from Uganda staff'!AQ$6, 'HRH Need estimation'!$D$3:$D$323,0),1)</f>
        <v>260</v>
      </c>
      <c r="AR5" s="278" t="str">
        <f>INDEX('HRH Need estimation'!$C$3:$D$323, MATCH('Inputs from Uganda staff'!AR$6, 'HRH Need estimation'!$D$3:$D$323,0),1)</f>
        <v>285</v>
      </c>
      <c r="AS5" s="278" t="str">
        <f>INDEX('HRH Need estimation'!$C$3:$D$323, MATCH('Inputs from Uganda staff'!AS$6, 'HRH Need estimation'!$D$3:$D$323,0),1)</f>
        <v>287</v>
      </c>
      <c r="AT5" s="278" t="str">
        <f>INDEX('HRH Need estimation'!$C$3:$D$323, MATCH('Inputs from Uganda staff'!AT$6, 'HRH Need estimation'!$D$3:$D$323,0),1)</f>
        <v>288</v>
      </c>
      <c r="AU5" s="278" t="str">
        <f>INDEX('HRH Need estimation'!$C$3:$D$323, MATCH('Inputs from Uganda staff'!AU$6, 'HRH Need estimation'!$D$3:$D$323,0),1)</f>
        <v>289</v>
      </c>
      <c r="AV5" s="278" t="str">
        <f>INDEX('HRH Need estimation'!$C$3:$D$323, MATCH('Inputs from Uganda staff'!AV$6, 'HRH Need estimation'!$D$3:$D$323,0),1)</f>
        <v>290</v>
      </c>
      <c r="AW5" s="278" t="str">
        <f>INDEX('HRH Need estimation'!$C$3:$D$323, MATCH('Inputs from Uganda staff'!AW$6, 'HRH Need estimation'!$D$3:$D$323,0),1)</f>
        <v>296</v>
      </c>
      <c r="AX5" s="278" t="str">
        <f>INDEX('HRH Need estimation'!$C$3:$D$323, MATCH('Inputs from Uganda staff'!AX$6, 'HRH Need estimation'!$D$3:$D$323,0),1)</f>
        <v>314</v>
      </c>
      <c r="AY5" s="278" t="str">
        <f>INDEX('HRH Need estimation'!$C$3:$D$323, MATCH('Inputs from Uganda staff'!AY$6, 'HRH Need estimation'!$D$3:$D$323,0),1)</f>
        <v>315</v>
      </c>
      <c r="AZ5" s="278" t="str">
        <f>INDEX('HRH Need estimation'!$C$3:$D$323, MATCH('Inputs from Uganda staff'!AZ$6, 'HRH Need estimation'!$D$3:$D$323,0),1)</f>
        <v>316</v>
      </c>
      <c r="BA5" s="278" t="str">
        <f>INDEX('HRH Need estimation'!$C$3:$D$323, MATCH('Inputs from Uganda staff'!BA$6, 'HRH Need estimation'!$D$3:$D$323,0),1)</f>
        <v>317</v>
      </c>
      <c r="BB5" s="278" t="str">
        <f>INDEX('HRH Need estimation'!$C$3:$D$323, MATCH('Inputs from Uganda staff'!BB$6, 'HRH Need estimation'!$D$3:$D$323,0),1)</f>
        <v>318</v>
      </c>
      <c r="BC5" s="278" t="str">
        <f>INDEX('HRH Need estimation'!$C$3:$D$323, MATCH('Inputs from Uganda staff'!BC$6, 'HRH Need estimation'!$D$3:$D$323,0),1)</f>
        <v>319</v>
      </c>
      <c r="BD5" s="278" t="str">
        <f>INDEX('HRH Need estimation'!$C$3:$D$323, MATCH('Inputs from Uganda staff'!BD$6, 'HRH Need estimation'!$D$3:$D$323,0),1)</f>
        <v>324</v>
      </c>
      <c r="BE5" s="278" t="str">
        <f>INDEX('HRH Need estimation'!$C$3:$D$323, MATCH('Inputs from Uganda staff'!BE$6, 'HRH Need estimation'!$D$3:$D$323,0),1)</f>
        <v>325</v>
      </c>
      <c r="BF5" s="278" t="str">
        <f>INDEX('HRH Need estimation'!$C$3:$D$323, MATCH('Inputs from Uganda staff'!BF$6, 'HRH Need estimation'!$D$3:$D$323,0),1)</f>
        <v>326</v>
      </c>
      <c r="BG5" s="278" t="str">
        <f>INDEX('HRH Need estimation'!$C$3:$D$323, MATCH('Inputs from Uganda staff'!BG$6, 'HRH Need estimation'!$D$3:$D$323,0),1)</f>
        <v>329</v>
      </c>
      <c r="BH5" s="278" t="str">
        <f>INDEX('HRH Need estimation'!$C$3:$D$323, MATCH('Inputs from Uganda staff'!BH$6, 'HRH Need estimation'!$D$3:$D$323,0),1)</f>
        <v>339</v>
      </c>
      <c r="BI5" s="278" t="str">
        <f>INDEX('HRH Need estimation'!$C$3:$D$323, MATCH('Inputs from Uganda staff'!BI$6, 'HRH Need estimation'!$D$3:$D$323,0),1)</f>
        <v>340</v>
      </c>
      <c r="BJ5" s="278" t="str">
        <f>INDEX('HRH Need estimation'!$C$3:$D$323, MATCH('Inputs from Uganda staff'!BJ$6, 'HRH Need estimation'!$D$3:$D$323,0),1)</f>
        <v>341</v>
      </c>
      <c r="BK5" s="278" t="str">
        <f>INDEX('HRH Need estimation'!$C$3:$D$323, MATCH('Inputs from Uganda staff'!BK$6, 'HRH Need estimation'!$D$3:$D$323,0),1)</f>
        <v>342</v>
      </c>
      <c r="BL5" s="278" t="str">
        <f>INDEX('HRH Need estimation'!$C$3:$D$323, MATCH('Inputs from Uganda staff'!BL$6, 'HRH Need estimation'!$D$3:$D$323,0),1)</f>
        <v>343</v>
      </c>
      <c r="BM5" s="278" t="str">
        <f>INDEX('HRH Need estimation'!$C$3:$D$323, MATCH('Inputs from Uganda staff'!BM$6, 'HRH Need estimation'!$D$3:$D$323,0),1)</f>
        <v>344</v>
      </c>
    </row>
    <row r="6" spans="1:66" s="267" customFormat="1" ht="46.5">
      <c r="A6" s="266"/>
      <c r="B6" s="266"/>
      <c r="C6" s="266"/>
      <c r="F6" s="259" t="s">
        <v>219</v>
      </c>
      <c r="G6" s="259"/>
      <c r="H6" s="259" t="s">
        <v>225</v>
      </c>
      <c r="I6" s="259" t="s">
        <v>227</v>
      </c>
      <c r="J6" s="259" t="s">
        <v>247</v>
      </c>
      <c r="K6" s="259" t="s">
        <v>249</v>
      </c>
      <c r="L6" s="259" t="s">
        <v>251</v>
      </c>
      <c r="M6" s="259" t="s">
        <v>255</v>
      </c>
      <c r="N6" s="259" t="s">
        <v>257</v>
      </c>
      <c r="O6" s="259" t="s">
        <v>259</v>
      </c>
      <c r="P6" s="259" t="s">
        <v>265</v>
      </c>
      <c r="Q6" s="259" t="s">
        <v>267</v>
      </c>
      <c r="R6" s="259" t="s">
        <v>269</v>
      </c>
      <c r="S6" s="259" t="s">
        <v>271</v>
      </c>
      <c r="T6" s="259" t="s">
        <v>273</v>
      </c>
      <c r="U6" s="259" t="s">
        <v>275</v>
      </c>
      <c r="V6" s="259" t="s">
        <v>277</v>
      </c>
      <c r="W6" s="259" t="s">
        <v>287</v>
      </c>
      <c r="X6" s="259" t="s">
        <v>289</v>
      </c>
      <c r="Y6" s="259" t="s">
        <v>291</v>
      </c>
      <c r="Z6" s="259" t="s">
        <v>423</v>
      </c>
      <c r="AA6" s="260" t="s">
        <v>429</v>
      </c>
      <c r="AB6" s="259" t="s">
        <v>527</v>
      </c>
      <c r="AC6" s="259" t="s">
        <v>529</v>
      </c>
      <c r="AD6" s="259" t="s">
        <v>531</v>
      </c>
      <c r="AE6" s="259" t="s">
        <v>533</v>
      </c>
      <c r="AF6" s="259" t="s">
        <v>535</v>
      </c>
      <c r="AG6" s="259" t="s">
        <v>537</v>
      </c>
      <c r="AH6" s="259" t="s">
        <v>539</v>
      </c>
      <c r="AI6" s="259" t="s">
        <v>618</v>
      </c>
      <c r="AJ6" s="259" t="s">
        <v>620</v>
      </c>
      <c r="AK6" s="259" t="s">
        <v>651</v>
      </c>
      <c r="AL6" s="260" t="s">
        <v>663</v>
      </c>
      <c r="AM6" s="260" t="s">
        <v>667</v>
      </c>
      <c r="AN6" s="260" t="s">
        <v>669</v>
      </c>
      <c r="AO6" s="260" t="s">
        <v>695</v>
      </c>
      <c r="AP6" s="260" t="s">
        <v>667</v>
      </c>
      <c r="AQ6" s="260" t="s">
        <v>698</v>
      </c>
      <c r="AR6" s="259" t="s">
        <v>748</v>
      </c>
      <c r="AS6" s="259" t="s">
        <v>752</v>
      </c>
      <c r="AT6" s="259" t="s">
        <v>754</v>
      </c>
      <c r="AU6" s="259" t="s">
        <v>756</v>
      </c>
      <c r="AV6" s="259" t="s">
        <v>758</v>
      </c>
      <c r="AW6" s="259" t="s">
        <v>770</v>
      </c>
      <c r="AX6" s="259" t="s">
        <v>804</v>
      </c>
      <c r="AY6" s="259" t="s">
        <v>806</v>
      </c>
      <c r="AZ6" s="259" t="s">
        <v>808</v>
      </c>
      <c r="BA6" s="259" t="s">
        <v>810</v>
      </c>
      <c r="BB6" s="259" t="s">
        <v>812</v>
      </c>
      <c r="BC6" s="259" t="s">
        <v>814</v>
      </c>
      <c r="BD6" s="259" t="s">
        <v>822</v>
      </c>
      <c r="BE6" s="259" t="s">
        <v>824</v>
      </c>
      <c r="BF6" s="259" t="s">
        <v>826</v>
      </c>
      <c r="BG6" s="259" t="s">
        <v>832</v>
      </c>
      <c r="BH6" s="259" t="s">
        <v>850</v>
      </c>
      <c r="BI6" s="259" t="s">
        <v>852</v>
      </c>
      <c r="BJ6" s="259" t="s">
        <v>854</v>
      </c>
      <c r="BK6" s="259" t="s">
        <v>856</v>
      </c>
      <c r="BL6" s="259" t="s">
        <v>858</v>
      </c>
      <c r="BM6" s="259" t="s">
        <v>860</v>
      </c>
    </row>
    <row r="7" spans="1:66" ht="30.75" customHeight="1">
      <c r="A7" s="257"/>
      <c r="B7" s="257"/>
      <c r="C7" s="258"/>
      <c r="F7" s="259" t="s">
        <v>2009</v>
      </c>
      <c r="G7" s="259"/>
      <c r="H7" s="268"/>
      <c r="I7" s="268"/>
      <c r="J7" s="268"/>
      <c r="K7" s="268"/>
      <c r="L7" s="268"/>
      <c r="M7" s="268"/>
      <c r="N7" s="268"/>
      <c r="O7" s="268"/>
      <c r="P7" s="268"/>
      <c r="Q7" s="268"/>
      <c r="R7" s="268"/>
      <c r="S7" s="268"/>
      <c r="T7" s="268"/>
      <c r="U7" s="268"/>
      <c r="V7" s="268"/>
      <c r="W7" s="268"/>
      <c r="X7" s="268"/>
      <c r="Y7" s="268"/>
      <c r="Z7" s="268"/>
      <c r="AA7" s="269"/>
      <c r="AB7" s="268"/>
      <c r="AC7" s="268"/>
      <c r="AD7" s="268"/>
      <c r="AE7" s="268"/>
      <c r="AF7" s="268"/>
      <c r="AG7" s="268"/>
      <c r="AH7" s="268"/>
      <c r="AI7" s="268"/>
      <c r="AJ7" s="268"/>
      <c r="AK7" s="268"/>
      <c r="AL7" s="269"/>
      <c r="AM7" s="269"/>
      <c r="AN7" s="269"/>
      <c r="AO7" s="269"/>
      <c r="AP7" s="269"/>
      <c r="AQ7" s="269"/>
      <c r="AR7" s="268"/>
      <c r="AS7" s="268"/>
      <c r="AT7" s="268"/>
      <c r="AU7" s="268"/>
      <c r="AV7" s="268"/>
      <c r="AW7" s="268"/>
      <c r="AX7" s="268"/>
      <c r="AY7" s="268"/>
      <c r="AZ7" s="268"/>
      <c r="BA7" s="268"/>
      <c r="BB7" s="268"/>
      <c r="BC7" s="268"/>
      <c r="BD7" s="268"/>
      <c r="BE7" s="268"/>
      <c r="BF7" s="268"/>
      <c r="BG7" s="268"/>
      <c r="BH7" s="268"/>
      <c r="BI7" s="268"/>
      <c r="BJ7" s="268"/>
      <c r="BK7" s="268"/>
      <c r="BL7" s="268"/>
      <c r="BM7" s="268"/>
    </row>
    <row r="8" spans="1:66" ht="31">
      <c r="A8" s="257"/>
      <c r="B8" s="257"/>
      <c r="C8" s="258"/>
      <c r="D8" s="259" t="s">
        <v>2010</v>
      </c>
      <c r="E8" s="259" t="s">
        <v>2025</v>
      </c>
      <c r="F8" s="259" t="s">
        <v>2011</v>
      </c>
      <c r="G8" s="259"/>
      <c r="H8" s="268"/>
      <c r="I8" s="268"/>
      <c r="J8" s="268"/>
      <c r="K8" s="268"/>
      <c r="L8" s="268"/>
      <c r="M8" s="268"/>
      <c r="N8" s="268"/>
      <c r="O8" s="268"/>
      <c r="P8" s="268"/>
      <c r="Q8" s="268"/>
      <c r="R8" s="268"/>
      <c r="S8" s="268"/>
      <c r="T8" s="268"/>
      <c r="U8" s="268"/>
      <c r="V8" s="268"/>
      <c r="W8" s="268"/>
      <c r="X8" s="268"/>
      <c r="Y8" s="268"/>
      <c r="Z8" s="268"/>
      <c r="AA8" s="269"/>
      <c r="AB8" s="268"/>
      <c r="AC8" s="268"/>
      <c r="AD8" s="268"/>
      <c r="AE8" s="268"/>
      <c r="AF8" s="268"/>
      <c r="AG8" s="268"/>
      <c r="AH8" s="268"/>
      <c r="AI8" s="268"/>
      <c r="AJ8" s="268"/>
      <c r="AK8" s="268"/>
      <c r="AL8" s="269"/>
      <c r="AM8" s="269"/>
      <c r="AN8" s="269"/>
      <c r="AO8" s="269"/>
      <c r="AP8" s="269"/>
      <c r="AQ8" s="269"/>
      <c r="AR8" s="268"/>
      <c r="AS8" s="268"/>
      <c r="AT8" s="268"/>
      <c r="AU8" s="268"/>
      <c r="AV8" s="268"/>
      <c r="AW8" s="268"/>
      <c r="AX8" s="268"/>
      <c r="AY8" s="268"/>
      <c r="AZ8" s="268"/>
      <c r="BA8" s="268"/>
      <c r="BB8" s="268"/>
      <c r="BC8" s="268"/>
      <c r="BD8" s="268"/>
      <c r="BE8" s="268"/>
      <c r="BF8" s="268"/>
      <c r="BG8" s="268"/>
      <c r="BH8" s="268"/>
      <c r="BI8" s="268"/>
      <c r="BJ8" s="268"/>
      <c r="BK8" s="268"/>
      <c r="BL8" s="268"/>
      <c r="BM8" s="268"/>
    </row>
    <row r="9" spans="1:66" ht="31" hidden="1">
      <c r="A9" s="257"/>
      <c r="B9" s="257"/>
      <c r="C9" s="258"/>
      <c r="F9" s="259" t="s">
        <v>871</v>
      </c>
      <c r="G9" s="259"/>
      <c r="H9" s="268" t="str">
        <f>IF(H8="", "",INDEX('[5]Data entry 1 - Validation'!$A$3:$BB$4, 2, MATCH(H$8,'[5]Data entry 1 - Validation'!$A$3:$BB$3,0)))</f>
        <v/>
      </c>
      <c r="I9" s="268" t="str">
        <f>IF(I8="", "",INDEX('[5]Data entry 1 - Validation'!$A$3:$BB$4, 2, MATCH(I$8,'[5]Data entry 1 - Validation'!$A$3:$BB$3,0)))</f>
        <v/>
      </c>
      <c r="J9" s="268" t="str">
        <f>IF(J8="", "",INDEX('[5]Data entry 1 - Validation'!$A$3:$BB$4, 2, MATCH(J$8,'[5]Data entry 1 - Validation'!$A$3:$BB$3,0)))</f>
        <v/>
      </c>
      <c r="K9" s="268" t="str">
        <f>IF(K8="", "",INDEX('[5]Data entry 1 - Validation'!$A$3:$BB$4, 2, MATCH(K$8,'[5]Data entry 1 - Validation'!$A$3:$BB$3,0)))</f>
        <v/>
      </c>
      <c r="L9" s="268" t="str">
        <f>IF(L8="", "",INDEX('[5]Data entry 1 - Validation'!$A$3:$BB$4, 2, MATCH(L$8,'[5]Data entry 1 - Validation'!$A$3:$BB$3,0)))</f>
        <v/>
      </c>
      <c r="M9" s="268" t="str">
        <f>IF(M8="", "",INDEX('[5]Data entry 1 - Validation'!$A$3:$BB$4, 2, MATCH(M$8,'[5]Data entry 1 - Validation'!$A$3:$BB$3,0)))</f>
        <v/>
      </c>
      <c r="N9" s="268" t="str">
        <f>IF(N8="", "",INDEX('[5]Data entry 1 - Validation'!$A$3:$BB$4, 2, MATCH(N$8,'[5]Data entry 1 - Validation'!$A$3:$BB$3,0)))</f>
        <v/>
      </c>
      <c r="O9" s="268" t="str">
        <f>IF(O8="", "",INDEX('[5]Data entry 1 - Validation'!$A$3:$BB$4, 2, MATCH(O$8,'[5]Data entry 1 - Validation'!$A$3:$BB$3,0)))</f>
        <v/>
      </c>
      <c r="P9" s="268" t="str">
        <f>IF(P8="", "",INDEX('[5]Data entry 1 - Validation'!$A$3:$BB$4, 2, MATCH(P$8,'[5]Data entry 1 - Validation'!$A$3:$BB$3,0)))</f>
        <v/>
      </c>
      <c r="Q9" s="268" t="str">
        <f>IF(Q8="", "",INDEX('[5]Data entry 1 - Validation'!$A$3:$BB$4, 2, MATCH(Q$8,'[5]Data entry 1 - Validation'!$A$3:$BB$3,0)))</f>
        <v/>
      </c>
      <c r="R9" s="268" t="str">
        <f>IF(R8="", "",INDEX('[5]Data entry 1 - Validation'!$A$3:$BB$4, 2, MATCH(R$8,'[5]Data entry 1 - Validation'!$A$3:$BB$3,0)))</f>
        <v/>
      </c>
      <c r="S9" s="268" t="str">
        <f>IF(S8="", "",INDEX('[5]Data entry 1 - Validation'!$A$3:$BB$4, 2, MATCH(S$8,'[5]Data entry 1 - Validation'!$A$3:$BB$3,0)))</f>
        <v/>
      </c>
      <c r="T9" s="268" t="str">
        <f>IF(T8="", "",INDEX('[5]Data entry 1 - Validation'!$A$3:$BB$4, 2, MATCH(T$8,'[5]Data entry 1 - Validation'!$A$3:$BB$3,0)))</f>
        <v/>
      </c>
      <c r="U9" s="268" t="str">
        <f>IF(U8="", "",INDEX('[5]Data entry 1 - Validation'!$A$3:$BB$4, 2, MATCH(U$8,'[5]Data entry 1 - Validation'!$A$3:$BB$3,0)))</f>
        <v/>
      </c>
      <c r="V9" s="268" t="str">
        <f>IF(V8="", "",INDEX('[5]Data entry 1 - Validation'!$A$3:$BB$4, 2, MATCH(V$8,'[5]Data entry 1 - Validation'!$A$3:$BB$3,0)))</f>
        <v/>
      </c>
      <c r="W9" s="268" t="str">
        <f>IF(W8="", "",INDEX('[5]Data entry 1 - Validation'!$A$3:$BB$4, 2, MATCH(W$8,'[5]Data entry 1 - Validation'!$A$3:$BB$3,0)))</f>
        <v/>
      </c>
      <c r="X9" s="268" t="str">
        <f>IF(X8="", "",INDEX('[5]Data entry 1 - Validation'!$A$3:$BB$4, 2, MATCH(X$8,'[5]Data entry 1 - Validation'!$A$3:$BB$3,0)))</f>
        <v/>
      </c>
      <c r="Y9" s="268" t="str">
        <f>IF(Y8="", "",INDEX('[5]Data entry 1 - Validation'!$A$3:$BB$4, 2, MATCH(Y$8,'[5]Data entry 1 - Validation'!$A$3:$BB$3,0)))</f>
        <v/>
      </c>
      <c r="Z9" s="268" t="str">
        <f>IF(Z8="", "",INDEX('[5]Data entry 1 - Validation'!$A$3:$BB$4, 2, MATCH(Z$8,'[5]Data entry 1 - Validation'!$A$3:$BB$3,0)))</f>
        <v/>
      </c>
      <c r="AA9" s="269" t="str">
        <f>IF(AA8="", "",INDEX('[5]Data entry 1 - Validation'!$A$3:$BB$4, 2, MATCH(AA$8,'[5]Data entry 1 - Validation'!$A$3:$BB$3,0)))</f>
        <v/>
      </c>
      <c r="AB9" s="268" t="str">
        <f>IF(AB8="", "",INDEX('[5]Data entry 1 - Validation'!$A$3:$BB$4, 2, MATCH(AB$8,'[5]Data entry 1 - Validation'!$A$3:$BB$3,0)))</f>
        <v/>
      </c>
      <c r="AC9" s="268" t="str">
        <f>IF(AC8="", "",INDEX('[5]Data entry 1 - Validation'!$A$3:$BB$4, 2, MATCH(AC$8,'[5]Data entry 1 - Validation'!$A$3:$BB$3,0)))</f>
        <v/>
      </c>
      <c r="AD9" s="268" t="str">
        <f>IF(AD8="", "",INDEX('[5]Data entry 1 - Validation'!$A$3:$BB$4, 2, MATCH(AD$8,'[5]Data entry 1 - Validation'!$A$3:$BB$3,0)))</f>
        <v/>
      </c>
      <c r="AE9" s="268" t="str">
        <f>IF(AE8="", "",INDEX('[5]Data entry 1 - Validation'!$A$3:$BB$4, 2, MATCH(AE$8,'[5]Data entry 1 - Validation'!$A$3:$BB$3,0)))</f>
        <v/>
      </c>
      <c r="AF9" s="268" t="str">
        <f>IF(AF8="", "",INDEX('[5]Data entry 1 - Validation'!$A$3:$BB$4, 2, MATCH(AF$8,'[5]Data entry 1 - Validation'!$A$3:$BB$3,0)))</f>
        <v/>
      </c>
      <c r="AG9" s="268" t="str">
        <f>IF(AG8="", "",INDEX('[5]Data entry 1 - Validation'!$A$3:$BB$4, 2, MATCH(AG$8,'[5]Data entry 1 - Validation'!$A$3:$BB$3,0)))</f>
        <v/>
      </c>
      <c r="AH9" s="268" t="str">
        <f>IF(AH8="", "",INDEX('[5]Data entry 1 - Validation'!$A$3:$BB$4, 2, MATCH(AH$8,'[5]Data entry 1 - Validation'!$A$3:$BB$3,0)))</f>
        <v/>
      </c>
      <c r="AI9" s="268" t="str">
        <f>IF(AI8="", "",INDEX('[5]Data entry 1 - Validation'!$A$3:$BB$4, 2, MATCH(AI$8,'[5]Data entry 1 - Validation'!$A$3:$BB$3,0)))</f>
        <v/>
      </c>
      <c r="AJ9" s="268" t="str">
        <f>IF(AJ8="", "",INDEX('[5]Data entry 1 - Validation'!$A$3:$BB$4, 2, MATCH(AJ$8,'[5]Data entry 1 - Validation'!$A$3:$BB$3,0)))</f>
        <v/>
      </c>
      <c r="AK9" s="268" t="str">
        <f>IF(AK8="", "",INDEX('[5]Data entry 1 - Validation'!$A$3:$BB$4, 2, MATCH(AK$8,'[5]Data entry 1 - Validation'!$A$3:$BB$3,0)))</f>
        <v/>
      </c>
      <c r="AL9" s="269" t="str">
        <f>IF(AL8="", "",INDEX('[5]Data entry 1 - Validation'!$A$3:$BB$4, 2, MATCH(AL$8,'[5]Data entry 1 - Validation'!$A$3:$BB$3,0)))</f>
        <v/>
      </c>
      <c r="AM9" s="269" t="str">
        <f>IF(AM8="", "",INDEX('[5]Data entry 1 - Validation'!$A$3:$BB$4, 2, MATCH(AM$8,'[5]Data entry 1 - Validation'!$A$3:$BB$3,0)))</f>
        <v/>
      </c>
      <c r="AN9" s="269" t="str">
        <f>IF(AN8="", "",INDEX('[5]Data entry 1 - Validation'!$A$3:$BB$4, 2, MATCH(AN$8,'[5]Data entry 1 - Validation'!$A$3:$BB$3,0)))</f>
        <v/>
      </c>
      <c r="AO9" s="269" t="str">
        <f>IF(AO8="", "",INDEX('[5]Data entry 1 - Validation'!$A$3:$BB$4, 2, MATCH(AO$8,'[5]Data entry 1 - Validation'!$A$3:$BB$3,0)))</f>
        <v/>
      </c>
      <c r="AP9" s="269" t="str">
        <f>IF(AP8="", "",INDEX('[5]Data entry 1 - Validation'!$A$3:$BB$4, 2, MATCH(AP$8,'[5]Data entry 1 - Validation'!$A$3:$BB$3,0)))</f>
        <v/>
      </c>
      <c r="AQ9" s="269" t="str">
        <f>IF(AQ8="", "",INDEX('[5]Data entry 1 - Validation'!$A$3:$BB$4, 2, MATCH(AQ$8,'[5]Data entry 1 - Validation'!$A$3:$BB$3,0)))</f>
        <v/>
      </c>
      <c r="AR9" s="268" t="str">
        <f>IF(AR8="", "",INDEX('[5]Data entry 1 - Validation'!$A$3:$BB$4, 2, MATCH(AR$8,'[5]Data entry 1 - Validation'!$A$3:$BB$3,0)))</f>
        <v/>
      </c>
      <c r="AS9" s="268" t="str">
        <f>IF(AS8="", "",INDEX('[5]Data entry 1 - Validation'!$A$3:$BB$4, 2, MATCH(AS$8,'[5]Data entry 1 - Validation'!$A$3:$BB$3,0)))</f>
        <v/>
      </c>
      <c r="AT9" s="268" t="str">
        <f>IF(AT8="", "",INDEX('[5]Data entry 1 - Validation'!$A$3:$BB$4, 2, MATCH(AT$8,'[5]Data entry 1 - Validation'!$A$3:$BB$3,0)))</f>
        <v/>
      </c>
      <c r="AU9" s="268" t="str">
        <f>IF(AU8="", "",INDEX('[5]Data entry 1 - Validation'!$A$3:$BB$4, 2, MATCH(AU$8,'[5]Data entry 1 - Validation'!$A$3:$BB$3,0)))</f>
        <v/>
      </c>
      <c r="AV9" s="268" t="str">
        <f>IF(AV8="", "",INDEX('[5]Data entry 1 - Validation'!$A$3:$BB$4, 2, MATCH(AV$8,'[5]Data entry 1 - Validation'!$A$3:$BB$3,0)))</f>
        <v/>
      </c>
      <c r="AW9" s="268" t="str">
        <f>IF(AW8="", "",INDEX('[5]Data entry 1 - Validation'!$A$3:$BB$4, 2, MATCH(AW$8,'[5]Data entry 1 - Validation'!$A$3:$BB$3,0)))</f>
        <v/>
      </c>
      <c r="AX9" s="268" t="str">
        <f>IF(AX8="", "",INDEX('[5]Data entry 1 - Validation'!$A$3:$BB$4, 2, MATCH(AX$8,'[5]Data entry 1 - Validation'!$A$3:$BB$3,0)))</f>
        <v/>
      </c>
      <c r="AY9" s="268" t="str">
        <f>IF(AY8="", "",INDEX('[5]Data entry 1 - Validation'!$A$3:$BB$4, 2, MATCH(AY$8,'[5]Data entry 1 - Validation'!$A$3:$BB$3,0)))</f>
        <v/>
      </c>
      <c r="AZ9" s="268" t="str">
        <f>IF(AZ8="", "",INDEX('[5]Data entry 1 - Validation'!$A$3:$BB$4, 2, MATCH(AZ$8,'[5]Data entry 1 - Validation'!$A$3:$BB$3,0)))</f>
        <v/>
      </c>
      <c r="BA9" s="268" t="str">
        <f>IF(BA8="", "",INDEX('[5]Data entry 1 - Validation'!$A$3:$BB$4, 2, MATCH(BA$8,'[5]Data entry 1 - Validation'!$A$3:$BB$3,0)))</f>
        <v/>
      </c>
      <c r="BB9" s="268" t="str">
        <f>IF(BB8="", "",INDEX('[5]Data entry 1 - Validation'!$A$3:$BB$4, 2, MATCH(BB$8,'[5]Data entry 1 - Validation'!$A$3:$BB$3,0)))</f>
        <v/>
      </c>
      <c r="BC9" s="268" t="str">
        <f>IF(BC8="", "",INDEX('[5]Data entry 1 - Validation'!$A$3:$BB$4, 2, MATCH(BC$8,'[5]Data entry 1 - Validation'!$A$3:$BB$3,0)))</f>
        <v/>
      </c>
      <c r="BD9" s="268" t="str">
        <f>IF(BD8="", "",INDEX('[5]Data entry 1 - Validation'!$A$3:$BB$4, 2, MATCH(BD$8,'[5]Data entry 1 - Validation'!$A$3:$BB$3,0)))</f>
        <v/>
      </c>
      <c r="BE9" s="268" t="str">
        <f>IF(BE8="", "",INDEX('[5]Data entry 1 - Validation'!$A$3:$BB$4, 2, MATCH(BE$8,'[5]Data entry 1 - Validation'!$A$3:$BB$3,0)))</f>
        <v/>
      </c>
      <c r="BF9" s="268" t="str">
        <f>IF(BF8="", "",INDEX('[5]Data entry 1 - Validation'!$A$3:$BB$4, 2, MATCH(BF$8,'[5]Data entry 1 - Validation'!$A$3:$BB$3,0)))</f>
        <v/>
      </c>
      <c r="BG9" s="268" t="str">
        <f>IF(BG8="", "",INDEX('[5]Data entry 1 - Validation'!$A$3:$BB$4, 2, MATCH(BG$8,'[5]Data entry 1 - Validation'!$A$3:$BB$3,0)))</f>
        <v/>
      </c>
      <c r="BH9" s="268" t="str">
        <f>IF(BH8="", "",INDEX('[5]Data entry 1 - Validation'!$A$3:$BB$4, 2, MATCH(BH$8,'[5]Data entry 1 - Validation'!$A$3:$BB$3,0)))</f>
        <v/>
      </c>
      <c r="BI9" s="268" t="str">
        <f>IF(BI8="", "",INDEX('[5]Data entry 1 - Validation'!$A$3:$BB$4, 2, MATCH(BI$8,'[5]Data entry 1 - Validation'!$A$3:$BB$3,0)))</f>
        <v/>
      </c>
      <c r="BJ9" s="268" t="str">
        <f>IF(BJ8="", "",INDEX('[5]Data entry 1 - Validation'!$A$3:$BB$4, 2, MATCH(BJ$8,'[5]Data entry 1 - Validation'!$A$3:$BB$3,0)))</f>
        <v/>
      </c>
      <c r="BK9" s="268" t="str">
        <f>IF(BK8="", "",INDEX('[5]Data entry 1 - Validation'!$A$3:$BB$4, 2, MATCH(BK$8,'[5]Data entry 1 - Validation'!$A$3:$BB$3,0)))</f>
        <v/>
      </c>
      <c r="BL9" s="268" t="str">
        <f>IF(BL8="", "",INDEX('[5]Data entry 1 - Validation'!$A$3:$BB$4, 2, MATCH(BL$8,'[5]Data entry 1 - Validation'!$A$3:$BB$3,0)))</f>
        <v/>
      </c>
      <c r="BM9" s="268" t="str">
        <f>IF(BM8="", "",INDEX('[5]Data entry 1 - Validation'!$A$3:$BB$4, 2, MATCH(BM$8,'[5]Data entry 1 - Validation'!$A$3:$BB$3,0)))</f>
        <v/>
      </c>
    </row>
    <row r="10" spans="1:66" ht="27.75" customHeight="1">
      <c r="A10" s="309" t="s">
        <v>1062</v>
      </c>
      <c r="B10" s="270" t="s">
        <v>4</v>
      </c>
      <c r="C10" s="271" t="str">
        <f t="shared" ref="C10:C59" si="0">CONCATENATE(B10,F10)</f>
        <v>M01Number of minutes per case</v>
      </c>
      <c r="D10" s="285" t="s">
        <v>5</v>
      </c>
      <c r="E10" s="279" t="str">
        <f>INDEX('WFOM - Cadre and Service List'!$A$3:$B$23,MATCH('Inputs from Uganda staff'!$D10,'WFOM - Cadre and Service List'!$B$3:$B$23,0), 1)</f>
        <v>M01</v>
      </c>
      <c r="F10" s="19" t="s">
        <v>2012</v>
      </c>
      <c r="G10" s="19" t="str">
        <f>_xlfn.CONCAT(E10,F10)</f>
        <v>M01Number of minutes per case</v>
      </c>
      <c r="H10" s="272">
        <v>30</v>
      </c>
      <c r="I10" s="272">
        <v>40</v>
      </c>
      <c r="J10" s="272">
        <v>50</v>
      </c>
      <c r="K10" s="272">
        <v>75</v>
      </c>
      <c r="L10" s="272">
        <v>5</v>
      </c>
      <c r="M10" s="272">
        <v>2</v>
      </c>
      <c r="N10" s="272">
        <v>0</v>
      </c>
      <c r="O10" s="272">
        <v>2</v>
      </c>
      <c r="P10" s="272">
        <v>2</v>
      </c>
      <c r="Q10" s="272">
        <v>2</v>
      </c>
      <c r="R10" s="272">
        <v>2</v>
      </c>
      <c r="S10" s="273">
        <v>30</v>
      </c>
      <c r="T10" s="272">
        <v>40</v>
      </c>
      <c r="U10" s="272">
        <v>40</v>
      </c>
      <c r="V10" s="272">
        <v>0</v>
      </c>
      <c r="W10" s="272">
        <v>5</v>
      </c>
      <c r="X10" s="272">
        <v>5</v>
      </c>
      <c r="Y10" s="272">
        <v>5</v>
      </c>
      <c r="Z10" s="272">
        <v>2</v>
      </c>
      <c r="AA10" s="274">
        <v>1</v>
      </c>
      <c r="AB10" s="272">
        <v>5</v>
      </c>
      <c r="AC10" s="272">
        <v>5</v>
      </c>
      <c r="AD10" s="272">
        <v>5</v>
      </c>
      <c r="AE10" s="272">
        <v>30</v>
      </c>
      <c r="AF10" s="272">
        <v>30</v>
      </c>
      <c r="AG10" s="272">
        <v>30</v>
      </c>
      <c r="AH10" s="272">
        <v>30</v>
      </c>
      <c r="AI10" s="272">
        <v>30</v>
      </c>
      <c r="AJ10" s="272">
        <v>50</v>
      </c>
      <c r="AK10" s="272">
        <v>120</v>
      </c>
      <c r="AL10" s="274" t="str">
        <f>IF(AL8="", "",
INDEX('[5]Data entry 1 - Validation'!$B$3:$BB$54, MATCH($C10,'[5]Data entry 1 - Validation'!$C$3:$C$54,0), MATCH('Inputs from Uganda staff'!AL$9,'[5]Data entry 1 - Validation'!$B$4:$BB$4,0))
)</f>
        <v/>
      </c>
      <c r="AM10" s="274" t="str">
        <f>IF(AM8="", "",
INDEX('[5]Data entry 1 - Validation'!$B$3:$BB$54, MATCH($C10,'[5]Data entry 1 - Validation'!$C$3:$C$54,0), MATCH('Inputs from Uganda staff'!AM$9,'[5]Data entry 1 - Validation'!$B$4:$BB$4,0))
)</f>
        <v/>
      </c>
      <c r="AN10" s="274" t="str">
        <f>IF(AN8="", "",
INDEX('[5]Data entry 1 - Validation'!$B$3:$BB$54, MATCH($C10,'[5]Data entry 1 - Validation'!$C$3:$C$54,0), MATCH('Inputs from Uganda staff'!AN$9,'[5]Data entry 1 - Validation'!$B$4:$BB$4,0))
)</f>
        <v/>
      </c>
      <c r="AO10" s="274" t="str">
        <f>IF(AO8="", "",
INDEX('[5]Data entry 1 - Validation'!$B$3:$BB$54, MATCH($C10,'[5]Data entry 1 - Validation'!$C$3:$C$54,0), MATCH('Inputs from Uganda staff'!AO$9,'[5]Data entry 1 - Validation'!$B$4:$BB$4,0))
)</f>
        <v/>
      </c>
      <c r="AP10" s="274" t="str">
        <f>IF(AP8="", "",
INDEX('[5]Data entry 1 - Validation'!$B$3:$BB$54, MATCH($C10,'[5]Data entry 1 - Validation'!$C$3:$C$54,0), MATCH('Inputs from Uganda staff'!AP$9,'[5]Data entry 1 - Validation'!$B$4:$BB$4,0))
)</f>
        <v/>
      </c>
      <c r="AQ10" s="274" t="str">
        <f>IF(AQ8="", "",
INDEX('[5]Data entry 1 - Validation'!$B$3:$BB$54, MATCH($C10,'[5]Data entry 1 - Validation'!$C$3:$C$54,0), MATCH('Inputs from Uganda staff'!AQ$9,'[5]Data entry 1 - Validation'!$B$4:$BB$4,0))
)</f>
        <v/>
      </c>
      <c r="AR10" s="272">
        <v>0</v>
      </c>
      <c r="AS10" s="272">
        <v>0</v>
      </c>
      <c r="AT10" s="273">
        <v>0</v>
      </c>
      <c r="AU10" s="273">
        <v>0</v>
      </c>
      <c r="AV10" s="273">
        <v>0</v>
      </c>
      <c r="AW10" s="272">
        <v>360</v>
      </c>
      <c r="AX10" s="272">
        <v>0</v>
      </c>
      <c r="AY10" s="272">
        <v>0</v>
      </c>
      <c r="AZ10" s="272">
        <v>0</v>
      </c>
      <c r="BA10" s="272">
        <v>0</v>
      </c>
      <c r="BB10" s="272">
        <v>0</v>
      </c>
      <c r="BC10" s="272">
        <v>0</v>
      </c>
      <c r="BD10" s="272">
        <v>5</v>
      </c>
      <c r="BE10" s="272">
        <v>5</v>
      </c>
      <c r="BF10" s="272">
        <v>5</v>
      </c>
      <c r="BG10" s="272">
        <v>5</v>
      </c>
      <c r="BH10" s="272">
        <v>10</v>
      </c>
      <c r="BI10" s="273">
        <v>10</v>
      </c>
      <c r="BJ10" s="273">
        <v>10</v>
      </c>
      <c r="BK10" s="273">
        <v>10</v>
      </c>
      <c r="BL10" s="273">
        <v>10</v>
      </c>
      <c r="BM10" s="273">
        <v>10</v>
      </c>
    </row>
    <row r="11" spans="1:66" ht="27.75" customHeight="1">
      <c r="A11" s="309"/>
      <c r="B11" s="270" t="s">
        <v>4</v>
      </c>
      <c r="C11" s="271" t="str">
        <f t="shared" si="0"/>
        <v>M01% of cases expected to be serviced by cadre</v>
      </c>
      <c r="D11" s="285" t="s">
        <v>5</v>
      </c>
      <c r="E11" s="279" t="str">
        <f>INDEX('WFOM - Cadre and Service List'!$A$3:$B$23,MATCH('Inputs from Uganda staff'!$D11,'WFOM - Cadre and Service List'!$B$3:$B$23,0), 1)</f>
        <v>M01</v>
      </c>
      <c r="F11" s="19" t="s">
        <v>2013</v>
      </c>
      <c r="G11" s="19" t="str">
        <f t="shared" ref="G11:G59" si="1">_xlfn.CONCAT(E11,F11)</f>
        <v>M01% of cases expected to be serviced by cadre</v>
      </c>
      <c r="H11" s="272">
        <v>50</v>
      </c>
      <c r="I11" s="272">
        <v>70</v>
      </c>
      <c r="J11" s="272">
        <v>60</v>
      </c>
      <c r="K11" s="272">
        <v>80</v>
      </c>
      <c r="L11" s="272">
        <v>10</v>
      </c>
      <c r="M11" s="272">
        <v>10</v>
      </c>
      <c r="N11" s="272">
        <v>0</v>
      </c>
      <c r="O11" s="272">
        <v>5</v>
      </c>
      <c r="P11" s="272">
        <v>5</v>
      </c>
      <c r="Q11" s="272">
        <v>5</v>
      </c>
      <c r="R11" s="272">
        <v>15</v>
      </c>
      <c r="S11" s="275">
        <v>80</v>
      </c>
      <c r="T11" s="272">
        <v>50</v>
      </c>
      <c r="U11" s="272">
        <v>50</v>
      </c>
      <c r="V11" s="272">
        <v>0</v>
      </c>
      <c r="W11" s="272">
        <v>5</v>
      </c>
      <c r="X11" s="272">
        <v>10</v>
      </c>
      <c r="Y11" s="272">
        <v>10</v>
      </c>
      <c r="Z11" s="272">
        <v>5</v>
      </c>
      <c r="AA11" s="274">
        <v>50</v>
      </c>
      <c r="AB11" s="272">
        <v>1</v>
      </c>
      <c r="AC11" s="272">
        <v>1</v>
      </c>
      <c r="AD11" s="272">
        <v>1</v>
      </c>
      <c r="AE11" s="272">
        <v>1</v>
      </c>
      <c r="AF11" s="272">
        <v>1</v>
      </c>
      <c r="AG11" s="272">
        <v>1</v>
      </c>
      <c r="AH11" s="272">
        <v>1</v>
      </c>
      <c r="AI11" s="272">
        <v>1</v>
      </c>
      <c r="AJ11" s="272">
        <v>1</v>
      </c>
      <c r="AK11" s="272">
        <v>1</v>
      </c>
      <c r="AL11" s="274" t="str">
        <f>IF(AL9="", "",
INDEX('[5]Data entry 1 - Validation'!$B$3:$BB$54, MATCH($C11,'[5]Data entry 1 - Validation'!$C$3:$C$54,0), MATCH('Inputs from Uganda staff'!AL$9,'[5]Data entry 1 - Validation'!$B$4:$BB$4,0))
)</f>
        <v/>
      </c>
      <c r="AM11" s="274" t="str">
        <f>IF(AM9="", "",
INDEX('[5]Data entry 1 - Validation'!$B$3:$BB$54, MATCH($C11,'[5]Data entry 1 - Validation'!$C$3:$C$54,0), MATCH('Inputs from Uganda staff'!AM$9,'[5]Data entry 1 - Validation'!$B$4:$BB$4,0))
)</f>
        <v/>
      </c>
      <c r="AN11" s="274" t="str">
        <f>IF(AN9="", "",
INDEX('[5]Data entry 1 - Validation'!$B$3:$BB$54, MATCH($C11,'[5]Data entry 1 - Validation'!$C$3:$C$54,0), MATCH('Inputs from Uganda staff'!AN$9,'[5]Data entry 1 - Validation'!$B$4:$BB$4,0))
)</f>
        <v/>
      </c>
      <c r="AO11" s="274" t="str">
        <f>IF(AO9="", "",
INDEX('[5]Data entry 1 - Validation'!$B$3:$BB$54, MATCH($C11,'[5]Data entry 1 - Validation'!$C$3:$C$54,0), MATCH('Inputs from Uganda staff'!AO$9,'[5]Data entry 1 - Validation'!$B$4:$BB$4,0))
)</f>
        <v/>
      </c>
      <c r="AP11" s="274" t="str">
        <f>IF(AP9="", "",
INDEX('[5]Data entry 1 - Validation'!$B$3:$BB$54, MATCH($C11,'[5]Data entry 1 - Validation'!$C$3:$C$54,0), MATCH('Inputs from Uganda staff'!AP$9,'[5]Data entry 1 - Validation'!$B$4:$BB$4,0))
)</f>
        <v/>
      </c>
      <c r="AQ11" s="274" t="str">
        <f>IF(AQ9="", "",
INDEX('[5]Data entry 1 - Validation'!$B$3:$BB$54, MATCH($C11,'[5]Data entry 1 - Validation'!$C$3:$C$54,0), MATCH('Inputs from Uganda staff'!AQ$9,'[5]Data entry 1 - Validation'!$B$4:$BB$4,0))
)</f>
        <v/>
      </c>
      <c r="AR11" s="272">
        <v>0</v>
      </c>
      <c r="AS11" s="272">
        <v>0</v>
      </c>
      <c r="AT11" s="275">
        <v>0</v>
      </c>
      <c r="AU11" s="275">
        <v>0</v>
      </c>
      <c r="AV11" s="275">
        <v>0</v>
      </c>
      <c r="AW11" s="272">
        <v>1</v>
      </c>
      <c r="AX11" s="272">
        <v>0</v>
      </c>
      <c r="AY11" s="272">
        <v>0</v>
      </c>
      <c r="AZ11" s="272">
        <v>0</v>
      </c>
      <c r="BA11" s="272">
        <v>0</v>
      </c>
      <c r="BB11" s="272">
        <v>0</v>
      </c>
      <c r="BC11" s="272">
        <v>0</v>
      </c>
      <c r="BD11" s="272">
        <v>10</v>
      </c>
      <c r="BE11" s="272">
        <v>10</v>
      </c>
      <c r="BF11" s="272">
        <v>10</v>
      </c>
      <c r="BG11" s="272">
        <v>10</v>
      </c>
      <c r="BH11" s="272">
        <v>1</v>
      </c>
      <c r="BI11" s="275">
        <v>1</v>
      </c>
      <c r="BJ11" s="275">
        <v>1</v>
      </c>
      <c r="BK11" s="275">
        <v>1</v>
      </c>
      <c r="BL11" s="275">
        <v>1</v>
      </c>
      <c r="BM11" s="275">
        <v>1</v>
      </c>
    </row>
    <row r="12" spans="1:66" ht="27.75" customHeight="1">
      <c r="A12" s="309"/>
      <c r="B12" s="270" t="s">
        <v>6</v>
      </c>
      <c r="C12" s="271" t="str">
        <f t="shared" si="0"/>
        <v>M02Number of minutes per case</v>
      </c>
      <c r="D12" s="285" t="s">
        <v>7</v>
      </c>
      <c r="E12" s="279" t="str">
        <f>INDEX('WFOM - Cadre and Service List'!$A$3:$B$23,MATCH('Inputs from Uganda staff'!$D12,'WFOM - Cadre and Service List'!$B$3:$B$23,0), 1)</f>
        <v>M02</v>
      </c>
      <c r="F12" s="19" t="str">
        <f t="shared" ref="F12:F59" si="2">F10</f>
        <v>Number of minutes per case</v>
      </c>
      <c r="G12" s="19" t="str">
        <f t="shared" si="1"/>
        <v>M02Number of minutes per case</v>
      </c>
      <c r="H12" s="272">
        <v>20</v>
      </c>
      <c r="I12" s="272">
        <v>20</v>
      </c>
      <c r="J12" s="272">
        <v>0</v>
      </c>
      <c r="K12" s="272">
        <v>0</v>
      </c>
      <c r="L12" s="272">
        <v>0</v>
      </c>
      <c r="M12" s="272">
        <v>0</v>
      </c>
      <c r="N12" s="272">
        <v>0</v>
      </c>
      <c r="O12" s="272">
        <v>0</v>
      </c>
      <c r="P12" s="272">
        <v>0</v>
      </c>
      <c r="Q12" s="272">
        <v>0</v>
      </c>
      <c r="R12" s="272">
        <v>0</v>
      </c>
      <c r="S12" s="275">
        <v>0</v>
      </c>
      <c r="T12" s="272">
        <v>5</v>
      </c>
      <c r="U12" s="272">
        <v>5</v>
      </c>
      <c r="V12" s="272">
        <v>0</v>
      </c>
      <c r="W12" s="272">
        <v>5</v>
      </c>
      <c r="X12" s="272">
        <v>0</v>
      </c>
      <c r="Y12" s="272">
        <v>0</v>
      </c>
      <c r="Z12" s="272">
        <v>0</v>
      </c>
      <c r="AA12" s="274">
        <v>1</v>
      </c>
      <c r="AB12" s="272">
        <v>0</v>
      </c>
      <c r="AC12" s="272">
        <v>0</v>
      </c>
      <c r="AD12" s="272">
        <v>0</v>
      </c>
      <c r="AE12" s="272">
        <v>0</v>
      </c>
      <c r="AF12" s="272">
        <v>0</v>
      </c>
      <c r="AG12" s="272">
        <v>0</v>
      </c>
      <c r="AH12" s="272">
        <v>0</v>
      </c>
      <c r="AI12" s="272">
        <v>0</v>
      </c>
      <c r="AJ12" s="272">
        <v>0</v>
      </c>
      <c r="AK12" s="272">
        <v>0</v>
      </c>
      <c r="AL12" s="274" t="str">
        <f>IF(AL10="", "",
INDEX('[5]Data entry 1 - Validation'!$B$3:$BB$54, MATCH($C12,'[5]Data entry 1 - Validation'!$C$3:$C$54,0), MATCH('Inputs from Uganda staff'!AL$9,'[5]Data entry 1 - Validation'!$B$4:$BB$4,0))
)</f>
        <v/>
      </c>
      <c r="AM12" s="274" t="str">
        <f>IF(AM10="", "",
INDEX('[5]Data entry 1 - Validation'!$B$3:$BB$54, MATCH($C12,'[5]Data entry 1 - Validation'!$C$3:$C$54,0), MATCH('Inputs from Uganda staff'!AM$9,'[5]Data entry 1 - Validation'!$B$4:$BB$4,0))
)</f>
        <v/>
      </c>
      <c r="AN12" s="274" t="str">
        <f>IF(AN10="", "",
INDEX('[5]Data entry 1 - Validation'!$B$3:$BB$54, MATCH($C12,'[5]Data entry 1 - Validation'!$C$3:$C$54,0), MATCH('Inputs from Uganda staff'!AN$9,'[5]Data entry 1 - Validation'!$B$4:$BB$4,0))
)</f>
        <v/>
      </c>
      <c r="AO12" s="274" t="str">
        <f>IF(AO10="", "",
INDEX('[5]Data entry 1 - Validation'!$B$3:$BB$54, MATCH($C12,'[5]Data entry 1 - Validation'!$C$3:$C$54,0), MATCH('Inputs from Uganda staff'!AO$9,'[5]Data entry 1 - Validation'!$B$4:$BB$4,0))
)</f>
        <v/>
      </c>
      <c r="AP12" s="274" t="str">
        <f>IF(AP10="", "",
INDEX('[5]Data entry 1 - Validation'!$B$3:$BB$54, MATCH($C12,'[5]Data entry 1 - Validation'!$C$3:$C$54,0), MATCH('Inputs from Uganda staff'!AP$9,'[5]Data entry 1 - Validation'!$B$4:$BB$4,0))
)</f>
        <v/>
      </c>
      <c r="AQ12" s="274" t="str">
        <f>IF(AQ10="", "",
INDEX('[5]Data entry 1 - Validation'!$B$3:$BB$54, MATCH($C12,'[5]Data entry 1 - Validation'!$C$3:$C$54,0), MATCH('Inputs from Uganda staff'!AQ$9,'[5]Data entry 1 - Validation'!$B$4:$BB$4,0))
)</f>
        <v/>
      </c>
      <c r="AR12" s="272">
        <v>0</v>
      </c>
      <c r="AS12" s="272">
        <v>0</v>
      </c>
      <c r="AT12" s="275">
        <v>0</v>
      </c>
      <c r="AU12" s="275">
        <v>0</v>
      </c>
      <c r="AV12" s="275">
        <v>0</v>
      </c>
      <c r="AW12" s="272">
        <v>0</v>
      </c>
      <c r="AX12" s="272">
        <v>0</v>
      </c>
      <c r="AY12" s="272">
        <v>0</v>
      </c>
      <c r="AZ12" s="272">
        <v>0</v>
      </c>
      <c r="BA12" s="272">
        <v>0</v>
      </c>
      <c r="BB12" s="272">
        <v>0</v>
      </c>
      <c r="BC12" s="272">
        <v>0</v>
      </c>
      <c r="BD12" s="272">
        <v>5</v>
      </c>
      <c r="BE12" s="272">
        <v>5</v>
      </c>
      <c r="BF12" s="272">
        <v>5</v>
      </c>
      <c r="BG12" s="272">
        <v>0</v>
      </c>
      <c r="BH12" s="272">
        <v>10</v>
      </c>
      <c r="BI12" s="275">
        <v>10</v>
      </c>
      <c r="BJ12" s="275">
        <v>10</v>
      </c>
      <c r="BK12" s="275">
        <v>10</v>
      </c>
      <c r="BL12" s="275">
        <v>10</v>
      </c>
      <c r="BM12" s="275">
        <v>10</v>
      </c>
    </row>
    <row r="13" spans="1:66" ht="27.75" customHeight="1">
      <c r="A13" s="309"/>
      <c r="B13" s="270" t="s">
        <v>6</v>
      </c>
      <c r="C13" s="271" t="str">
        <f t="shared" si="0"/>
        <v>M02% of cases expected to be serviced by cadre</v>
      </c>
      <c r="D13" s="285" t="s">
        <v>7</v>
      </c>
      <c r="E13" s="279" t="str">
        <f>INDEX('WFOM - Cadre and Service List'!$A$3:$B$23,MATCH('Inputs from Uganda staff'!$D13,'WFOM - Cadre and Service List'!$B$3:$B$23,0), 1)</f>
        <v>M02</v>
      </c>
      <c r="F13" s="19" t="str">
        <f t="shared" si="2"/>
        <v>% of cases expected to be serviced by cadre</v>
      </c>
      <c r="G13" s="19" t="str">
        <f t="shared" si="1"/>
        <v>M02% of cases expected to be serviced by cadre</v>
      </c>
      <c r="H13" s="272">
        <v>30</v>
      </c>
      <c r="I13" s="272">
        <v>30</v>
      </c>
      <c r="J13" s="272">
        <v>0</v>
      </c>
      <c r="K13" s="272">
        <v>0</v>
      </c>
      <c r="L13" s="272">
        <v>0</v>
      </c>
      <c r="M13" s="272">
        <v>0</v>
      </c>
      <c r="N13" s="272">
        <v>0</v>
      </c>
      <c r="O13" s="272">
        <v>0</v>
      </c>
      <c r="P13" s="272">
        <v>0</v>
      </c>
      <c r="Q13" s="272">
        <v>0</v>
      </c>
      <c r="R13" s="272">
        <v>0</v>
      </c>
      <c r="S13" s="275">
        <v>0</v>
      </c>
      <c r="T13" s="272">
        <v>20</v>
      </c>
      <c r="U13" s="272">
        <v>20</v>
      </c>
      <c r="V13" s="272">
        <v>0</v>
      </c>
      <c r="W13" s="272">
        <v>20</v>
      </c>
      <c r="X13" s="272">
        <v>0</v>
      </c>
      <c r="Y13" s="272">
        <v>0</v>
      </c>
      <c r="Z13" s="272">
        <v>0</v>
      </c>
      <c r="AA13" s="274">
        <v>50</v>
      </c>
      <c r="AB13" s="272">
        <v>0</v>
      </c>
      <c r="AC13" s="272">
        <v>0</v>
      </c>
      <c r="AD13" s="272">
        <v>0</v>
      </c>
      <c r="AE13" s="272">
        <v>0</v>
      </c>
      <c r="AF13" s="272">
        <v>0</v>
      </c>
      <c r="AG13" s="272">
        <v>0</v>
      </c>
      <c r="AH13" s="272">
        <v>0</v>
      </c>
      <c r="AI13" s="272">
        <v>0</v>
      </c>
      <c r="AJ13" s="272">
        <v>0</v>
      </c>
      <c r="AK13" s="272">
        <v>0</v>
      </c>
      <c r="AL13" s="274" t="str">
        <f>IF(AL11="", "",
INDEX('[5]Data entry 1 - Validation'!$B$3:$BB$54, MATCH($C13,'[5]Data entry 1 - Validation'!$C$3:$C$54,0), MATCH('Inputs from Uganda staff'!AL$9,'[5]Data entry 1 - Validation'!$B$4:$BB$4,0))
)</f>
        <v/>
      </c>
      <c r="AM13" s="274" t="str">
        <f>IF(AM11="", "",
INDEX('[5]Data entry 1 - Validation'!$B$3:$BB$54, MATCH($C13,'[5]Data entry 1 - Validation'!$C$3:$C$54,0), MATCH('Inputs from Uganda staff'!AM$9,'[5]Data entry 1 - Validation'!$B$4:$BB$4,0))
)</f>
        <v/>
      </c>
      <c r="AN13" s="274" t="str">
        <f>IF(AN11="", "",
INDEX('[5]Data entry 1 - Validation'!$B$3:$BB$54, MATCH($C13,'[5]Data entry 1 - Validation'!$C$3:$C$54,0), MATCH('Inputs from Uganda staff'!AN$9,'[5]Data entry 1 - Validation'!$B$4:$BB$4,0))
)</f>
        <v/>
      </c>
      <c r="AO13" s="274" t="str">
        <f>IF(AO11="", "",
INDEX('[5]Data entry 1 - Validation'!$B$3:$BB$54, MATCH($C13,'[5]Data entry 1 - Validation'!$C$3:$C$54,0), MATCH('Inputs from Uganda staff'!AO$9,'[5]Data entry 1 - Validation'!$B$4:$BB$4,0))
)</f>
        <v/>
      </c>
      <c r="AP13" s="274" t="str">
        <f>IF(AP11="", "",
INDEX('[5]Data entry 1 - Validation'!$B$3:$BB$54, MATCH($C13,'[5]Data entry 1 - Validation'!$C$3:$C$54,0), MATCH('Inputs from Uganda staff'!AP$9,'[5]Data entry 1 - Validation'!$B$4:$BB$4,0))
)</f>
        <v/>
      </c>
      <c r="AQ13" s="274" t="str">
        <f>IF(AQ11="", "",
INDEX('[5]Data entry 1 - Validation'!$B$3:$BB$54, MATCH($C13,'[5]Data entry 1 - Validation'!$C$3:$C$54,0), MATCH('Inputs from Uganda staff'!AQ$9,'[5]Data entry 1 - Validation'!$B$4:$BB$4,0))
)</f>
        <v/>
      </c>
      <c r="AR13" s="272">
        <v>0</v>
      </c>
      <c r="AS13" s="272">
        <v>0</v>
      </c>
      <c r="AT13" s="275">
        <v>0</v>
      </c>
      <c r="AU13" s="275">
        <v>0</v>
      </c>
      <c r="AV13" s="275">
        <v>0</v>
      </c>
      <c r="AW13" s="272">
        <v>0</v>
      </c>
      <c r="AX13" s="272">
        <v>0</v>
      </c>
      <c r="AY13" s="272">
        <v>0</v>
      </c>
      <c r="AZ13" s="272">
        <v>0</v>
      </c>
      <c r="BA13" s="272">
        <v>0</v>
      </c>
      <c r="BB13" s="272">
        <v>0</v>
      </c>
      <c r="BC13" s="272">
        <v>0</v>
      </c>
      <c r="BD13" s="272">
        <v>10</v>
      </c>
      <c r="BE13" s="272">
        <v>10</v>
      </c>
      <c r="BF13" s="272">
        <v>10</v>
      </c>
      <c r="BG13" s="272">
        <v>0</v>
      </c>
      <c r="BH13" s="272">
        <v>1</v>
      </c>
      <c r="BI13" s="275">
        <v>1</v>
      </c>
      <c r="BJ13" s="275">
        <v>1</v>
      </c>
      <c r="BK13" s="275">
        <v>1</v>
      </c>
      <c r="BL13" s="275">
        <v>1</v>
      </c>
      <c r="BM13" s="275">
        <v>1</v>
      </c>
    </row>
    <row r="14" spans="1:66" ht="27.75" customHeight="1">
      <c r="A14" s="309"/>
      <c r="B14" s="270" t="s">
        <v>11</v>
      </c>
      <c r="C14" s="271" t="str">
        <f t="shared" si="0"/>
        <v>M03Number of minutes per case</v>
      </c>
      <c r="D14" s="285" t="s">
        <v>12</v>
      </c>
      <c r="E14" s="279" t="str">
        <f>INDEX('WFOM - Cadre and Service List'!$A$3:$B$23,MATCH('Inputs from Uganda staff'!$D14,'WFOM - Cadre and Service List'!$B$3:$B$23,0), 1)</f>
        <v>M03</v>
      </c>
      <c r="F14" s="19" t="str">
        <f t="shared" si="2"/>
        <v>Number of minutes per case</v>
      </c>
      <c r="G14" s="19" t="str">
        <f t="shared" si="1"/>
        <v>M03Number of minutes per case</v>
      </c>
      <c r="H14" s="272">
        <v>5</v>
      </c>
      <c r="I14" s="272">
        <v>5</v>
      </c>
      <c r="J14" s="272">
        <v>0</v>
      </c>
      <c r="K14" s="272">
        <v>0</v>
      </c>
      <c r="L14" s="272">
        <v>0</v>
      </c>
      <c r="M14" s="272">
        <v>0</v>
      </c>
      <c r="N14" s="272">
        <v>0</v>
      </c>
      <c r="O14" s="272">
        <v>0</v>
      </c>
      <c r="P14" s="272">
        <v>0</v>
      </c>
      <c r="Q14" s="272">
        <v>0</v>
      </c>
      <c r="R14" s="272">
        <v>0</v>
      </c>
      <c r="S14" s="275">
        <v>0</v>
      </c>
      <c r="T14" s="272">
        <v>0</v>
      </c>
      <c r="U14" s="272">
        <v>0</v>
      </c>
      <c r="V14" s="272">
        <v>0</v>
      </c>
      <c r="W14" s="272">
        <v>0</v>
      </c>
      <c r="X14" s="272">
        <v>0</v>
      </c>
      <c r="Y14" s="272">
        <v>0</v>
      </c>
      <c r="Z14" s="272">
        <v>0</v>
      </c>
      <c r="AA14" s="274">
        <v>1</v>
      </c>
      <c r="AB14" s="272">
        <v>0</v>
      </c>
      <c r="AC14" s="272">
        <v>0</v>
      </c>
      <c r="AD14" s="272">
        <v>0</v>
      </c>
      <c r="AE14" s="272">
        <v>0</v>
      </c>
      <c r="AF14" s="272">
        <v>0</v>
      </c>
      <c r="AG14" s="272">
        <v>0</v>
      </c>
      <c r="AH14" s="272">
        <v>0</v>
      </c>
      <c r="AI14" s="272">
        <v>0</v>
      </c>
      <c r="AJ14" s="272">
        <v>0</v>
      </c>
      <c r="AK14" s="272">
        <v>120</v>
      </c>
      <c r="AL14" s="274" t="str">
        <f>IF(AL12="", "",
INDEX('[5]Data entry 1 - Validation'!$B$3:$BB$54, MATCH($C14,'[5]Data entry 1 - Validation'!$C$3:$C$54,0), MATCH('Inputs from Uganda staff'!AL$9,'[5]Data entry 1 - Validation'!$B$4:$BB$4,0))
)</f>
        <v/>
      </c>
      <c r="AM14" s="274" t="str">
        <f>IF(AM12="", "",
INDEX('[5]Data entry 1 - Validation'!$B$3:$BB$54, MATCH($C14,'[5]Data entry 1 - Validation'!$C$3:$C$54,0), MATCH('Inputs from Uganda staff'!AM$9,'[5]Data entry 1 - Validation'!$B$4:$BB$4,0))
)</f>
        <v/>
      </c>
      <c r="AN14" s="274" t="str">
        <f>IF(AN12="", "",
INDEX('[5]Data entry 1 - Validation'!$B$3:$BB$54, MATCH($C14,'[5]Data entry 1 - Validation'!$C$3:$C$54,0), MATCH('Inputs from Uganda staff'!AN$9,'[5]Data entry 1 - Validation'!$B$4:$BB$4,0))
)</f>
        <v/>
      </c>
      <c r="AO14" s="274" t="str">
        <f>IF(AO12="", "",
INDEX('[5]Data entry 1 - Validation'!$B$3:$BB$54, MATCH($C14,'[5]Data entry 1 - Validation'!$C$3:$C$54,0), MATCH('Inputs from Uganda staff'!AO$9,'[5]Data entry 1 - Validation'!$B$4:$BB$4,0))
)</f>
        <v/>
      </c>
      <c r="AP14" s="274" t="str">
        <f>IF(AP12="", "",
INDEX('[5]Data entry 1 - Validation'!$B$3:$BB$54, MATCH($C14,'[5]Data entry 1 - Validation'!$C$3:$C$54,0), MATCH('Inputs from Uganda staff'!AP$9,'[5]Data entry 1 - Validation'!$B$4:$BB$4,0))
)</f>
        <v/>
      </c>
      <c r="AQ14" s="274" t="str">
        <f>IF(AQ12="", "",
INDEX('[5]Data entry 1 - Validation'!$B$3:$BB$54, MATCH($C14,'[5]Data entry 1 - Validation'!$C$3:$C$54,0), MATCH('Inputs from Uganda staff'!AQ$9,'[5]Data entry 1 - Validation'!$B$4:$BB$4,0))
)</f>
        <v/>
      </c>
      <c r="AR14" s="272">
        <v>0</v>
      </c>
      <c r="AS14" s="272">
        <v>0</v>
      </c>
      <c r="AT14" s="275">
        <v>0</v>
      </c>
      <c r="AU14" s="275">
        <v>0</v>
      </c>
      <c r="AV14" s="275">
        <v>0</v>
      </c>
      <c r="AW14" s="272">
        <v>0</v>
      </c>
      <c r="AX14" s="272">
        <v>0</v>
      </c>
      <c r="AY14" s="272">
        <v>0</v>
      </c>
      <c r="AZ14" s="272">
        <v>0</v>
      </c>
      <c r="BA14" s="272">
        <v>0</v>
      </c>
      <c r="BB14" s="272">
        <v>0</v>
      </c>
      <c r="BC14" s="272">
        <v>0</v>
      </c>
      <c r="BD14" s="272">
        <v>0</v>
      </c>
      <c r="BE14" s="272">
        <v>0</v>
      </c>
      <c r="BF14" s="272">
        <v>0</v>
      </c>
      <c r="BG14" s="272">
        <v>0</v>
      </c>
      <c r="BH14" s="272">
        <v>0</v>
      </c>
      <c r="BI14" s="275">
        <v>0</v>
      </c>
      <c r="BJ14" s="275">
        <v>0</v>
      </c>
      <c r="BK14" s="275">
        <v>0</v>
      </c>
      <c r="BL14" s="275">
        <v>0</v>
      </c>
      <c r="BM14" s="275">
        <v>0</v>
      </c>
    </row>
    <row r="15" spans="1:66" ht="27.75" customHeight="1">
      <c r="A15" s="309"/>
      <c r="B15" s="270" t="s">
        <v>11</v>
      </c>
      <c r="C15" s="271" t="str">
        <f t="shared" si="0"/>
        <v>M03% of cases expected to be serviced by cadre</v>
      </c>
      <c r="D15" s="285" t="s">
        <v>12</v>
      </c>
      <c r="E15" s="279" t="str">
        <f>INDEX('WFOM - Cadre and Service List'!$A$3:$B$23,MATCH('Inputs from Uganda staff'!$D15,'WFOM - Cadre and Service List'!$B$3:$B$23,0), 1)</f>
        <v>M03</v>
      </c>
      <c r="F15" s="19" t="str">
        <f t="shared" si="2"/>
        <v>% of cases expected to be serviced by cadre</v>
      </c>
      <c r="G15" s="19" t="str">
        <f t="shared" si="1"/>
        <v>M03% of cases expected to be serviced by cadre</v>
      </c>
      <c r="H15" s="272">
        <v>15</v>
      </c>
      <c r="I15" s="272">
        <v>15</v>
      </c>
      <c r="J15" s="272">
        <v>0</v>
      </c>
      <c r="K15" s="272">
        <v>0</v>
      </c>
      <c r="L15" s="272">
        <v>0</v>
      </c>
      <c r="M15" s="272">
        <v>0</v>
      </c>
      <c r="N15" s="272">
        <v>0</v>
      </c>
      <c r="O15" s="272">
        <v>0</v>
      </c>
      <c r="P15" s="272">
        <v>0</v>
      </c>
      <c r="Q15" s="272">
        <v>0</v>
      </c>
      <c r="R15" s="272">
        <v>0</v>
      </c>
      <c r="S15" s="275">
        <v>0</v>
      </c>
      <c r="T15" s="272">
        <v>0</v>
      </c>
      <c r="U15" s="272">
        <v>0</v>
      </c>
      <c r="V15" s="272">
        <v>0</v>
      </c>
      <c r="W15" s="272">
        <v>0</v>
      </c>
      <c r="X15" s="272">
        <v>0</v>
      </c>
      <c r="Y15" s="272">
        <v>0</v>
      </c>
      <c r="Z15" s="272">
        <v>0</v>
      </c>
      <c r="AA15" s="274">
        <v>50</v>
      </c>
      <c r="AB15" s="272">
        <v>0</v>
      </c>
      <c r="AC15" s="272">
        <v>0</v>
      </c>
      <c r="AD15" s="272">
        <v>0</v>
      </c>
      <c r="AE15" s="272">
        <v>0</v>
      </c>
      <c r="AF15" s="272">
        <v>0</v>
      </c>
      <c r="AG15" s="272">
        <v>0</v>
      </c>
      <c r="AH15" s="272">
        <v>0</v>
      </c>
      <c r="AI15" s="272">
        <v>0</v>
      </c>
      <c r="AJ15" s="272">
        <v>0</v>
      </c>
      <c r="AK15" s="272">
        <v>1</v>
      </c>
      <c r="AL15" s="274" t="str">
        <f>IF(AL13="", "",
INDEX('[5]Data entry 1 - Validation'!$B$3:$BB$54, MATCH($C15,'[5]Data entry 1 - Validation'!$C$3:$C$54,0), MATCH('Inputs from Uganda staff'!AL$9,'[5]Data entry 1 - Validation'!$B$4:$BB$4,0))
)</f>
        <v/>
      </c>
      <c r="AM15" s="274" t="str">
        <f>IF(AM13="", "",
INDEX('[5]Data entry 1 - Validation'!$B$3:$BB$54, MATCH($C15,'[5]Data entry 1 - Validation'!$C$3:$C$54,0), MATCH('Inputs from Uganda staff'!AM$9,'[5]Data entry 1 - Validation'!$B$4:$BB$4,0))
)</f>
        <v/>
      </c>
      <c r="AN15" s="274" t="str">
        <f>IF(AN13="", "",
INDEX('[5]Data entry 1 - Validation'!$B$3:$BB$54, MATCH($C15,'[5]Data entry 1 - Validation'!$C$3:$C$54,0), MATCH('Inputs from Uganda staff'!AN$9,'[5]Data entry 1 - Validation'!$B$4:$BB$4,0))
)</f>
        <v/>
      </c>
      <c r="AO15" s="274" t="str">
        <f>IF(AO13="", "",
INDEX('[5]Data entry 1 - Validation'!$B$3:$BB$54, MATCH($C15,'[5]Data entry 1 - Validation'!$C$3:$C$54,0), MATCH('Inputs from Uganda staff'!AO$9,'[5]Data entry 1 - Validation'!$B$4:$BB$4,0))
)</f>
        <v/>
      </c>
      <c r="AP15" s="274" t="str">
        <f>IF(AP13="", "",
INDEX('[5]Data entry 1 - Validation'!$B$3:$BB$54, MATCH($C15,'[5]Data entry 1 - Validation'!$C$3:$C$54,0), MATCH('Inputs from Uganda staff'!AP$9,'[5]Data entry 1 - Validation'!$B$4:$BB$4,0))
)</f>
        <v/>
      </c>
      <c r="AQ15" s="274" t="str">
        <f>IF(AQ13="", "",
INDEX('[5]Data entry 1 - Validation'!$B$3:$BB$54, MATCH($C15,'[5]Data entry 1 - Validation'!$C$3:$C$54,0), MATCH('Inputs from Uganda staff'!AQ$9,'[5]Data entry 1 - Validation'!$B$4:$BB$4,0))
)</f>
        <v/>
      </c>
      <c r="AR15" s="272">
        <v>0</v>
      </c>
      <c r="AS15" s="272">
        <v>0</v>
      </c>
      <c r="AT15" s="275">
        <v>0</v>
      </c>
      <c r="AU15" s="275">
        <v>0</v>
      </c>
      <c r="AV15" s="275">
        <v>0</v>
      </c>
      <c r="AW15" s="272">
        <v>0</v>
      </c>
      <c r="AX15" s="272">
        <v>0</v>
      </c>
      <c r="AY15" s="272">
        <v>0</v>
      </c>
      <c r="AZ15" s="272">
        <v>0</v>
      </c>
      <c r="BA15" s="272">
        <v>0</v>
      </c>
      <c r="BB15" s="272">
        <v>0</v>
      </c>
      <c r="BC15" s="272">
        <v>0</v>
      </c>
      <c r="BD15" s="272">
        <v>0</v>
      </c>
      <c r="BE15" s="272">
        <v>0</v>
      </c>
      <c r="BF15" s="272">
        <v>0</v>
      </c>
      <c r="BG15" s="272">
        <v>0</v>
      </c>
      <c r="BH15" s="272">
        <v>0</v>
      </c>
      <c r="BI15" s="275">
        <v>0</v>
      </c>
      <c r="BJ15" s="275">
        <v>0</v>
      </c>
      <c r="BK15" s="275">
        <v>0</v>
      </c>
      <c r="BL15" s="275">
        <v>0</v>
      </c>
      <c r="BM15" s="275">
        <v>0</v>
      </c>
    </row>
    <row r="16" spans="1:66" ht="27.75" customHeight="1">
      <c r="A16" s="309"/>
      <c r="B16" s="270" t="s">
        <v>15</v>
      </c>
      <c r="C16" s="271" t="str">
        <f t="shared" si="0"/>
        <v>N01Number of minutes per case</v>
      </c>
      <c r="D16" s="286" t="s">
        <v>16</v>
      </c>
      <c r="E16" s="279" t="str">
        <f>INDEX('WFOM - Cadre and Service List'!$A$3:$B$23,MATCH('Inputs from Uganda staff'!$D16,'WFOM - Cadre and Service List'!$B$3:$B$23,0), 1)</f>
        <v>N01</v>
      </c>
      <c r="F16" s="20" t="str">
        <f t="shared" si="2"/>
        <v>Number of minutes per case</v>
      </c>
      <c r="G16" s="19" t="str">
        <f t="shared" si="1"/>
        <v>N01Number of minutes per case</v>
      </c>
      <c r="H16" s="272">
        <v>40</v>
      </c>
      <c r="I16" s="272">
        <v>40</v>
      </c>
      <c r="J16" s="272">
        <v>30</v>
      </c>
      <c r="K16" s="272">
        <v>80</v>
      </c>
      <c r="L16" s="272">
        <v>5</v>
      </c>
      <c r="M16" s="272">
        <v>0</v>
      </c>
      <c r="N16" s="272">
        <v>0</v>
      </c>
      <c r="O16" s="272">
        <v>0</v>
      </c>
      <c r="P16" s="272">
        <v>0</v>
      </c>
      <c r="Q16" s="272">
        <v>0</v>
      </c>
      <c r="R16" s="272">
        <v>0</v>
      </c>
      <c r="S16" s="275">
        <v>20</v>
      </c>
      <c r="T16" s="272">
        <v>20</v>
      </c>
      <c r="U16" s="272">
        <v>20</v>
      </c>
      <c r="V16" s="272">
        <v>0</v>
      </c>
      <c r="W16" s="272">
        <v>5</v>
      </c>
      <c r="X16" s="272">
        <v>5</v>
      </c>
      <c r="Y16" s="272">
        <v>5</v>
      </c>
      <c r="Z16" s="272">
        <v>0</v>
      </c>
      <c r="AA16" s="274">
        <v>1</v>
      </c>
      <c r="AB16" s="272">
        <v>0</v>
      </c>
      <c r="AC16" s="272">
        <v>0</v>
      </c>
      <c r="AD16" s="272">
        <v>0</v>
      </c>
      <c r="AE16" s="272">
        <v>0</v>
      </c>
      <c r="AF16" s="272">
        <v>0</v>
      </c>
      <c r="AG16" s="272">
        <v>0</v>
      </c>
      <c r="AH16" s="272">
        <v>0</v>
      </c>
      <c r="AI16" s="272">
        <v>0</v>
      </c>
      <c r="AJ16" s="272">
        <v>0</v>
      </c>
      <c r="AK16" s="272">
        <v>360</v>
      </c>
      <c r="AL16" s="274" t="str">
        <f>IF(AL14="", "",
INDEX('[5]Data entry 1 - Validation'!$B$3:$BB$54, MATCH($C16,'[5]Data entry 1 - Validation'!$C$3:$C$54,0), MATCH('Inputs from Uganda staff'!AL$9,'[5]Data entry 1 - Validation'!$B$4:$BB$4,0))
)</f>
        <v/>
      </c>
      <c r="AM16" s="274" t="str">
        <f>IF(AM14="", "",
INDEX('[5]Data entry 1 - Validation'!$B$3:$BB$54, MATCH($C16,'[5]Data entry 1 - Validation'!$C$3:$C$54,0), MATCH('Inputs from Uganda staff'!AM$9,'[5]Data entry 1 - Validation'!$B$4:$BB$4,0))
)</f>
        <v/>
      </c>
      <c r="AN16" s="274" t="str">
        <f>IF(AN14="", "",
INDEX('[5]Data entry 1 - Validation'!$B$3:$BB$54, MATCH($C16,'[5]Data entry 1 - Validation'!$C$3:$C$54,0), MATCH('Inputs from Uganda staff'!AN$9,'[5]Data entry 1 - Validation'!$B$4:$BB$4,0))
)</f>
        <v/>
      </c>
      <c r="AO16" s="274" t="str">
        <f>IF(AO14="", "",
INDEX('[5]Data entry 1 - Validation'!$B$3:$BB$54, MATCH($C16,'[5]Data entry 1 - Validation'!$C$3:$C$54,0), MATCH('Inputs from Uganda staff'!AO$9,'[5]Data entry 1 - Validation'!$B$4:$BB$4,0))
)</f>
        <v/>
      </c>
      <c r="AP16" s="274" t="str">
        <f>IF(AP14="", "",
INDEX('[5]Data entry 1 - Validation'!$B$3:$BB$54, MATCH($C16,'[5]Data entry 1 - Validation'!$C$3:$C$54,0), MATCH('Inputs from Uganda staff'!AP$9,'[5]Data entry 1 - Validation'!$B$4:$BB$4,0))
)</f>
        <v/>
      </c>
      <c r="AQ16" s="274" t="str">
        <f>IF(AQ14="", "",
INDEX('[5]Data entry 1 - Validation'!$B$3:$BB$54, MATCH($C16,'[5]Data entry 1 - Validation'!$C$3:$C$54,0), MATCH('Inputs from Uganda staff'!AQ$9,'[5]Data entry 1 - Validation'!$B$4:$BB$4,0))
)</f>
        <v/>
      </c>
      <c r="AR16" s="275">
        <v>120</v>
      </c>
      <c r="AS16" s="275">
        <v>120</v>
      </c>
      <c r="AT16" s="275">
        <v>0</v>
      </c>
      <c r="AU16" s="275">
        <v>120</v>
      </c>
      <c r="AV16" s="275">
        <v>120</v>
      </c>
      <c r="AW16" s="272">
        <v>1080</v>
      </c>
      <c r="AX16" s="272">
        <v>0</v>
      </c>
      <c r="AY16" s="272">
        <v>0</v>
      </c>
      <c r="AZ16" s="272">
        <v>5</v>
      </c>
      <c r="BA16" s="272">
        <v>5</v>
      </c>
      <c r="BB16" s="272">
        <v>0</v>
      </c>
      <c r="BC16" s="272">
        <v>0</v>
      </c>
      <c r="BD16" s="272">
        <v>5</v>
      </c>
      <c r="BE16" s="272">
        <v>5</v>
      </c>
      <c r="BF16" s="272">
        <v>5</v>
      </c>
      <c r="BG16" s="272">
        <v>5</v>
      </c>
      <c r="BH16" s="272">
        <v>0</v>
      </c>
      <c r="BI16" s="275">
        <v>0</v>
      </c>
      <c r="BJ16" s="275">
        <v>0</v>
      </c>
      <c r="BK16" s="275">
        <v>0</v>
      </c>
      <c r="BL16" s="275">
        <v>0</v>
      </c>
      <c r="BM16" s="275">
        <v>0</v>
      </c>
    </row>
    <row r="17" spans="1:65" ht="27.75" customHeight="1">
      <c r="A17" s="309"/>
      <c r="B17" s="270" t="s">
        <v>15</v>
      </c>
      <c r="C17" s="271" t="str">
        <f t="shared" si="0"/>
        <v>N01% of cases expected to be serviced by cadre</v>
      </c>
      <c r="D17" s="286" t="s">
        <v>16</v>
      </c>
      <c r="E17" s="279" t="str">
        <f>INDEX('WFOM - Cadre and Service List'!$A$3:$B$23,MATCH('Inputs from Uganda staff'!$D17,'WFOM - Cadre and Service List'!$B$3:$B$23,0), 1)</f>
        <v>N01</v>
      </c>
      <c r="F17" s="20" t="str">
        <f t="shared" si="2"/>
        <v>% of cases expected to be serviced by cadre</v>
      </c>
      <c r="G17" s="19" t="str">
        <f t="shared" si="1"/>
        <v>N01% of cases expected to be serviced by cadre</v>
      </c>
      <c r="H17" s="272">
        <v>70</v>
      </c>
      <c r="I17" s="272">
        <v>70</v>
      </c>
      <c r="J17" s="272">
        <v>15</v>
      </c>
      <c r="K17" s="272">
        <v>15</v>
      </c>
      <c r="L17" s="272">
        <v>10</v>
      </c>
      <c r="M17" s="272">
        <v>0</v>
      </c>
      <c r="N17" s="272">
        <v>0</v>
      </c>
      <c r="O17" s="272">
        <v>0</v>
      </c>
      <c r="P17" s="272">
        <v>0</v>
      </c>
      <c r="Q17" s="272">
        <v>0</v>
      </c>
      <c r="R17" s="272">
        <v>0</v>
      </c>
      <c r="S17" s="275">
        <v>2</v>
      </c>
      <c r="T17" s="272">
        <v>20</v>
      </c>
      <c r="U17" s="272">
        <v>20</v>
      </c>
      <c r="V17" s="272">
        <v>0</v>
      </c>
      <c r="W17" s="272">
        <v>20</v>
      </c>
      <c r="X17" s="272">
        <v>10</v>
      </c>
      <c r="Y17" s="272">
        <v>10</v>
      </c>
      <c r="Z17" s="272">
        <v>2</v>
      </c>
      <c r="AA17" s="274">
        <v>50</v>
      </c>
      <c r="AB17" s="272">
        <v>0</v>
      </c>
      <c r="AC17" s="272">
        <v>0</v>
      </c>
      <c r="AD17" s="272">
        <v>0</v>
      </c>
      <c r="AE17" s="272">
        <v>0</v>
      </c>
      <c r="AF17" s="272">
        <v>0</v>
      </c>
      <c r="AG17" s="272">
        <v>0</v>
      </c>
      <c r="AH17" s="272">
        <v>0</v>
      </c>
      <c r="AI17" s="272">
        <v>0</v>
      </c>
      <c r="AJ17" s="272">
        <v>0</v>
      </c>
      <c r="AK17" s="272">
        <v>1</v>
      </c>
      <c r="AL17" s="274" t="str">
        <f>IF(AL15="", "",
INDEX('[5]Data entry 1 - Validation'!$B$3:$BB$54, MATCH($C17,'[5]Data entry 1 - Validation'!$C$3:$C$54,0), MATCH('Inputs from Uganda staff'!AL$9,'[5]Data entry 1 - Validation'!$B$4:$BB$4,0))
)</f>
        <v/>
      </c>
      <c r="AM17" s="274" t="str">
        <f>IF(AM15="", "",
INDEX('[5]Data entry 1 - Validation'!$B$3:$BB$54, MATCH($C17,'[5]Data entry 1 - Validation'!$C$3:$C$54,0), MATCH('Inputs from Uganda staff'!AM$9,'[5]Data entry 1 - Validation'!$B$4:$BB$4,0))
)</f>
        <v/>
      </c>
      <c r="AN17" s="274" t="str">
        <f>IF(AN15="", "",
INDEX('[5]Data entry 1 - Validation'!$B$3:$BB$54, MATCH($C17,'[5]Data entry 1 - Validation'!$C$3:$C$54,0), MATCH('Inputs from Uganda staff'!AN$9,'[5]Data entry 1 - Validation'!$B$4:$BB$4,0))
)</f>
        <v/>
      </c>
      <c r="AO17" s="274" t="str">
        <f>IF(AO15="", "",
INDEX('[5]Data entry 1 - Validation'!$B$3:$BB$54, MATCH($C17,'[5]Data entry 1 - Validation'!$C$3:$C$54,0), MATCH('Inputs from Uganda staff'!AO$9,'[5]Data entry 1 - Validation'!$B$4:$BB$4,0))
)</f>
        <v/>
      </c>
      <c r="AP17" s="274" t="str">
        <f>IF(AP15="", "",
INDEX('[5]Data entry 1 - Validation'!$B$3:$BB$54, MATCH($C17,'[5]Data entry 1 - Validation'!$C$3:$C$54,0), MATCH('Inputs from Uganda staff'!AP$9,'[5]Data entry 1 - Validation'!$B$4:$BB$4,0))
)</f>
        <v/>
      </c>
      <c r="AQ17" s="274" t="str">
        <f>IF(AQ15="", "",
INDEX('[5]Data entry 1 - Validation'!$B$3:$BB$54, MATCH($C17,'[5]Data entry 1 - Validation'!$C$3:$C$54,0), MATCH('Inputs from Uganda staff'!AQ$9,'[5]Data entry 1 - Validation'!$B$4:$BB$4,0))
)</f>
        <v/>
      </c>
      <c r="AR17" s="275">
        <v>1</v>
      </c>
      <c r="AS17" s="275">
        <v>1</v>
      </c>
      <c r="AT17" s="275">
        <v>0</v>
      </c>
      <c r="AU17" s="275">
        <v>1</v>
      </c>
      <c r="AV17" s="275">
        <v>1</v>
      </c>
      <c r="AW17" s="272">
        <v>1</v>
      </c>
      <c r="AX17" s="272">
        <v>0</v>
      </c>
      <c r="AY17" s="272">
        <v>0</v>
      </c>
      <c r="AZ17" s="272">
        <v>100</v>
      </c>
      <c r="BA17" s="272">
        <v>100</v>
      </c>
      <c r="BB17" s="272">
        <v>0</v>
      </c>
      <c r="BC17" s="272">
        <v>0</v>
      </c>
      <c r="BD17" s="272">
        <v>15</v>
      </c>
      <c r="BE17" s="272">
        <v>15</v>
      </c>
      <c r="BF17" s="272">
        <v>15</v>
      </c>
      <c r="BG17" s="272">
        <v>15</v>
      </c>
      <c r="BH17" s="272">
        <v>0</v>
      </c>
      <c r="BI17" s="275">
        <v>0</v>
      </c>
      <c r="BJ17" s="275">
        <v>0</v>
      </c>
      <c r="BK17" s="275">
        <v>0</v>
      </c>
      <c r="BL17" s="275">
        <v>0</v>
      </c>
      <c r="BM17" s="275">
        <v>0</v>
      </c>
    </row>
    <row r="18" spans="1:65" ht="27.75" customHeight="1">
      <c r="A18" s="309"/>
      <c r="B18" s="270" t="s">
        <v>19</v>
      </c>
      <c r="C18" s="271" t="str">
        <f t="shared" si="0"/>
        <v>N02Number of minutes per case</v>
      </c>
      <c r="D18" s="286" t="s">
        <v>20</v>
      </c>
      <c r="E18" s="279" t="str">
        <f>INDEX('WFOM - Cadre and Service List'!$A$3:$B$23,MATCH('Inputs from Uganda staff'!$D18,'WFOM - Cadre and Service List'!$B$3:$B$23,0), 1)</f>
        <v>N02</v>
      </c>
      <c r="F18" s="20" t="str">
        <f t="shared" si="2"/>
        <v>Number of minutes per case</v>
      </c>
      <c r="G18" s="19" t="str">
        <f t="shared" si="1"/>
        <v>N02Number of minutes per case</v>
      </c>
      <c r="H18" s="272">
        <v>40</v>
      </c>
      <c r="I18" s="272">
        <v>40</v>
      </c>
      <c r="J18" s="272">
        <v>175</v>
      </c>
      <c r="K18" s="272">
        <v>175</v>
      </c>
      <c r="L18" s="272">
        <v>5</v>
      </c>
      <c r="M18" s="272">
        <v>3</v>
      </c>
      <c r="N18" s="272">
        <v>3</v>
      </c>
      <c r="O18" s="272">
        <v>2</v>
      </c>
      <c r="P18" s="272">
        <v>2</v>
      </c>
      <c r="Q18" s="272">
        <v>2</v>
      </c>
      <c r="R18" s="272">
        <v>2</v>
      </c>
      <c r="S18" s="275">
        <v>120</v>
      </c>
      <c r="T18" s="272">
        <v>40</v>
      </c>
      <c r="U18" s="272">
        <v>40</v>
      </c>
      <c r="V18" s="272">
        <v>60</v>
      </c>
      <c r="W18" s="272">
        <v>5</v>
      </c>
      <c r="X18" s="272">
        <v>40</v>
      </c>
      <c r="Y18" s="272">
        <v>40</v>
      </c>
      <c r="Z18" s="272">
        <v>30</v>
      </c>
      <c r="AA18" s="274">
        <v>1</v>
      </c>
      <c r="AB18" s="272">
        <v>0</v>
      </c>
      <c r="AC18" s="272">
        <v>0</v>
      </c>
      <c r="AD18" s="272">
        <v>0</v>
      </c>
      <c r="AE18" s="272">
        <v>0</v>
      </c>
      <c r="AF18" s="272">
        <v>0</v>
      </c>
      <c r="AG18" s="272">
        <v>0</v>
      </c>
      <c r="AH18" s="272">
        <v>0</v>
      </c>
      <c r="AI18" s="272">
        <v>0</v>
      </c>
      <c r="AJ18" s="272">
        <v>0</v>
      </c>
      <c r="AK18" s="272">
        <v>0</v>
      </c>
      <c r="AL18" s="274" t="str">
        <f>IF(AL16="", "",
INDEX('[5]Data entry 1 - Validation'!$B$3:$BB$54, MATCH($C18,'[5]Data entry 1 - Validation'!$C$3:$C$54,0), MATCH('Inputs from Uganda staff'!AL$9,'[5]Data entry 1 - Validation'!$B$4:$BB$4,0))
)</f>
        <v/>
      </c>
      <c r="AM18" s="274" t="str">
        <f>IF(AM16="", "",
INDEX('[5]Data entry 1 - Validation'!$B$3:$BB$54, MATCH($C18,'[5]Data entry 1 - Validation'!$C$3:$C$54,0), MATCH('Inputs from Uganda staff'!AM$9,'[5]Data entry 1 - Validation'!$B$4:$BB$4,0))
)</f>
        <v/>
      </c>
      <c r="AN18" s="274" t="str">
        <f>IF(AN16="", "",
INDEX('[5]Data entry 1 - Validation'!$B$3:$BB$54, MATCH($C18,'[5]Data entry 1 - Validation'!$C$3:$C$54,0), MATCH('Inputs from Uganda staff'!AN$9,'[5]Data entry 1 - Validation'!$B$4:$BB$4,0))
)</f>
        <v/>
      </c>
      <c r="AO18" s="274" t="str">
        <f>IF(AO16="", "",
INDEX('[5]Data entry 1 - Validation'!$B$3:$BB$54, MATCH($C18,'[5]Data entry 1 - Validation'!$C$3:$C$54,0), MATCH('Inputs from Uganda staff'!AO$9,'[5]Data entry 1 - Validation'!$B$4:$BB$4,0))
)</f>
        <v/>
      </c>
      <c r="AP18" s="274" t="str">
        <f>IF(AP16="", "",
INDEX('[5]Data entry 1 - Validation'!$B$3:$BB$54, MATCH($C18,'[5]Data entry 1 - Validation'!$C$3:$C$54,0), MATCH('Inputs from Uganda staff'!AP$9,'[5]Data entry 1 - Validation'!$B$4:$BB$4,0))
)</f>
        <v/>
      </c>
      <c r="AQ18" s="274" t="str">
        <f>IF(AQ16="", "",
INDEX('[5]Data entry 1 - Validation'!$B$3:$BB$54, MATCH($C18,'[5]Data entry 1 - Validation'!$C$3:$C$54,0), MATCH('Inputs from Uganda staff'!AQ$9,'[5]Data entry 1 - Validation'!$B$4:$BB$4,0))
)</f>
        <v/>
      </c>
      <c r="AR18" s="275">
        <v>120</v>
      </c>
      <c r="AS18" s="275">
        <v>120</v>
      </c>
      <c r="AT18" s="275">
        <v>0</v>
      </c>
      <c r="AU18" s="275">
        <v>120</v>
      </c>
      <c r="AV18" s="275">
        <v>120</v>
      </c>
      <c r="AW18" s="272">
        <v>180</v>
      </c>
      <c r="AX18" s="272">
        <v>0</v>
      </c>
      <c r="AY18" s="272">
        <v>0</v>
      </c>
      <c r="AZ18" s="272">
        <v>0</v>
      </c>
      <c r="BA18" s="272">
        <v>0</v>
      </c>
      <c r="BB18" s="272">
        <v>0</v>
      </c>
      <c r="BC18" s="272">
        <v>0</v>
      </c>
      <c r="BD18" s="272">
        <v>20</v>
      </c>
      <c r="BE18" s="272">
        <v>20</v>
      </c>
      <c r="BF18" s="272">
        <v>20</v>
      </c>
      <c r="BG18" s="272">
        <v>20</v>
      </c>
      <c r="BH18" s="272">
        <v>0</v>
      </c>
      <c r="BI18" s="275">
        <v>0</v>
      </c>
      <c r="BJ18" s="275">
        <v>0</v>
      </c>
      <c r="BK18" s="275">
        <v>0</v>
      </c>
      <c r="BL18" s="275">
        <v>0</v>
      </c>
      <c r="BM18" s="275">
        <v>0</v>
      </c>
    </row>
    <row r="19" spans="1:65" ht="27.75" customHeight="1">
      <c r="A19" s="309"/>
      <c r="B19" s="270" t="s">
        <v>19</v>
      </c>
      <c r="C19" s="271" t="str">
        <f t="shared" si="0"/>
        <v>N02% of cases expected to be serviced by cadre</v>
      </c>
      <c r="D19" s="286" t="s">
        <v>20</v>
      </c>
      <c r="E19" s="279" t="str">
        <f>INDEX('WFOM - Cadre and Service List'!$A$3:$B$23,MATCH('Inputs from Uganda staff'!$D19,'WFOM - Cadre and Service List'!$B$3:$B$23,0), 1)</f>
        <v>N02</v>
      </c>
      <c r="F19" s="20" t="str">
        <f t="shared" si="2"/>
        <v>% of cases expected to be serviced by cadre</v>
      </c>
      <c r="G19" s="19" t="str">
        <f t="shared" si="1"/>
        <v>N02% of cases expected to be serviced by cadre</v>
      </c>
      <c r="H19" s="272">
        <v>30</v>
      </c>
      <c r="I19" s="272">
        <v>30</v>
      </c>
      <c r="J19" s="272">
        <v>80</v>
      </c>
      <c r="K19" s="272">
        <v>80</v>
      </c>
      <c r="L19" s="272">
        <v>60</v>
      </c>
      <c r="M19" s="272">
        <v>60</v>
      </c>
      <c r="N19" s="272">
        <v>40</v>
      </c>
      <c r="O19" s="272">
        <v>60</v>
      </c>
      <c r="P19" s="272">
        <v>100</v>
      </c>
      <c r="Q19" s="272">
        <v>60</v>
      </c>
      <c r="R19" s="272">
        <v>60</v>
      </c>
      <c r="S19" s="275">
        <v>80</v>
      </c>
      <c r="T19" s="272">
        <v>60</v>
      </c>
      <c r="U19" s="272">
        <v>60</v>
      </c>
      <c r="V19" s="272">
        <v>100</v>
      </c>
      <c r="W19" s="272">
        <v>30</v>
      </c>
      <c r="X19" s="272">
        <v>60</v>
      </c>
      <c r="Y19" s="272">
        <v>60</v>
      </c>
      <c r="Z19" s="272">
        <v>0</v>
      </c>
      <c r="AA19" s="274">
        <v>50</v>
      </c>
      <c r="AB19" s="272">
        <v>0</v>
      </c>
      <c r="AC19" s="272">
        <v>0</v>
      </c>
      <c r="AD19" s="272">
        <v>0</v>
      </c>
      <c r="AE19" s="272">
        <v>0</v>
      </c>
      <c r="AF19" s="272">
        <v>0</v>
      </c>
      <c r="AG19" s="272">
        <v>0</v>
      </c>
      <c r="AH19" s="272">
        <v>0</v>
      </c>
      <c r="AI19" s="272">
        <v>0</v>
      </c>
      <c r="AJ19" s="272">
        <v>0</v>
      </c>
      <c r="AK19" s="272">
        <v>0</v>
      </c>
      <c r="AL19" s="274" t="str">
        <f>IF(AL17="", "",
INDEX('[5]Data entry 1 - Validation'!$B$3:$BB$54, MATCH($C19,'[5]Data entry 1 - Validation'!$C$3:$C$54,0), MATCH('Inputs from Uganda staff'!AL$9,'[5]Data entry 1 - Validation'!$B$4:$BB$4,0))
)</f>
        <v/>
      </c>
      <c r="AM19" s="274" t="str">
        <f>IF(AM17="", "",
INDEX('[5]Data entry 1 - Validation'!$B$3:$BB$54, MATCH($C19,'[5]Data entry 1 - Validation'!$C$3:$C$54,0), MATCH('Inputs from Uganda staff'!AM$9,'[5]Data entry 1 - Validation'!$B$4:$BB$4,0))
)</f>
        <v/>
      </c>
      <c r="AN19" s="274" t="str">
        <f>IF(AN17="", "",
INDEX('[5]Data entry 1 - Validation'!$B$3:$BB$54, MATCH($C19,'[5]Data entry 1 - Validation'!$C$3:$C$54,0), MATCH('Inputs from Uganda staff'!AN$9,'[5]Data entry 1 - Validation'!$B$4:$BB$4,0))
)</f>
        <v/>
      </c>
      <c r="AO19" s="274" t="str">
        <f>IF(AO17="", "",
INDEX('[5]Data entry 1 - Validation'!$B$3:$BB$54, MATCH($C19,'[5]Data entry 1 - Validation'!$C$3:$C$54,0), MATCH('Inputs from Uganda staff'!AO$9,'[5]Data entry 1 - Validation'!$B$4:$BB$4,0))
)</f>
        <v/>
      </c>
      <c r="AP19" s="274" t="str">
        <f>IF(AP17="", "",
INDEX('[5]Data entry 1 - Validation'!$B$3:$BB$54, MATCH($C19,'[5]Data entry 1 - Validation'!$C$3:$C$54,0), MATCH('Inputs from Uganda staff'!AP$9,'[5]Data entry 1 - Validation'!$B$4:$BB$4,0))
)</f>
        <v/>
      </c>
      <c r="AQ19" s="274" t="str">
        <f>IF(AQ17="", "",
INDEX('[5]Data entry 1 - Validation'!$B$3:$BB$54, MATCH($C19,'[5]Data entry 1 - Validation'!$C$3:$C$54,0), MATCH('Inputs from Uganda staff'!AQ$9,'[5]Data entry 1 - Validation'!$B$4:$BB$4,0))
)</f>
        <v/>
      </c>
      <c r="AR19" s="275">
        <v>1</v>
      </c>
      <c r="AS19" s="275">
        <v>1</v>
      </c>
      <c r="AT19" s="275">
        <v>0</v>
      </c>
      <c r="AU19" s="275">
        <v>1</v>
      </c>
      <c r="AV19" s="275">
        <v>1</v>
      </c>
      <c r="AW19" s="272">
        <v>1</v>
      </c>
      <c r="AX19" s="272">
        <v>0</v>
      </c>
      <c r="AY19" s="272">
        <v>0</v>
      </c>
      <c r="AZ19" s="272">
        <v>0</v>
      </c>
      <c r="BA19" s="272">
        <v>0</v>
      </c>
      <c r="BB19" s="272">
        <v>0</v>
      </c>
      <c r="BC19" s="272">
        <v>0</v>
      </c>
      <c r="BD19" s="272">
        <v>30</v>
      </c>
      <c r="BE19" s="272">
        <v>30</v>
      </c>
      <c r="BF19" s="272">
        <v>30</v>
      </c>
      <c r="BG19" s="272">
        <v>30</v>
      </c>
      <c r="BH19" s="272">
        <v>0</v>
      </c>
      <c r="BI19" s="275">
        <v>0</v>
      </c>
      <c r="BJ19" s="275">
        <v>0</v>
      </c>
      <c r="BK19" s="275">
        <v>0</v>
      </c>
      <c r="BL19" s="275">
        <v>0</v>
      </c>
      <c r="BM19" s="275">
        <v>0</v>
      </c>
    </row>
    <row r="20" spans="1:65" ht="27.75" customHeight="1">
      <c r="A20" s="309"/>
      <c r="B20" s="270" t="s">
        <v>23</v>
      </c>
      <c r="C20" s="271" t="str">
        <f t="shared" si="0"/>
        <v>P01Number of minutes per case</v>
      </c>
      <c r="D20" s="287" t="s">
        <v>24</v>
      </c>
      <c r="E20" s="279" t="str">
        <f>INDEX('WFOM - Cadre and Service List'!$A$3:$B$23,MATCH('Inputs from Uganda staff'!$D20,'WFOM - Cadre and Service List'!$B$3:$B$23,0), 1)</f>
        <v>P01</v>
      </c>
      <c r="F20" s="21" t="str">
        <f t="shared" si="2"/>
        <v>Number of minutes per case</v>
      </c>
      <c r="G20" s="19" t="str">
        <f t="shared" si="1"/>
        <v>P01Number of minutes per case</v>
      </c>
      <c r="H20" s="272">
        <v>5</v>
      </c>
      <c r="I20" s="272">
        <v>5</v>
      </c>
      <c r="J20" s="272">
        <v>2</v>
      </c>
      <c r="K20" s="272">
        <v>2</v>
      </c>
      <c r="L20" s="272">
        <v>0</v>
      </c>
      <c r="M20" s="272">
        <v>0</v>
      </c>
      <c r="N20" s="272">
        <v>0</v>
      </c>
      <c r="O20" s="272">
        <v>0</v>
      </c>
      <c r="P20" s="272">
        <v>0</v>
      </c>
      <c r="Q20" s="272">
        <v>0</v>
      </c>
      <c r="R20" s="272">
        <v>0</v>
      </c>
      <c r="S20" s="275">
        <v>0</v>
      </c>
      <c r="T20" s="272">
        <v>2</v>
      </c>
      <c r="U20" s="272">
        <v>2</v>
      </c>
      <c r="V20" s="272">
        <v>2</v>
      </c>
      <c r="W20" s="272">
        <v>2</v>
      </c>
      <c r="X20" s="272">
        <v>0</v>
      </c>
      <c r="Y20" s="272">
        <v>0</v>
      </c>
      <c r="Z20" s="272">
        <v>0</v>
      </c>
      <c r="AA20" s="274">
        <v>1</v>
      </c>
      <c r="AB20" s="272">
        <v>0</v>
      </c>
      <c r="AC20" s="272">
        <v>0</v>
      </c>
      <c r="AD20" s="272">
        <v>0</v>
      </c>
      <c r="AE20" s="272">
        <v>0</v>
      </c>
      <c r="AF20" s="272">
        <v>0</v>
      </c>
      <c r="AG20" s="272">
        <v>0</v>
      </c>
      <c r="AH20" s="272">
        <v>0</v>
      </c>
      <c r="AI20" s="272">
        <v>0</v>
      </c>
      <c r="AJ20" s="272">
        <v>0</v>
      </c>
      <c r="AK20" s="272">
        <v>0</v>
      </c>
      <c r="AL20" s="274" t="str">
        <f>IF(AL18="", "",
INDEX('[5]Data entry 1 - Validation'!$B$3:$BB$54, MATCH($C20,'[5]Data entry 1 - Validation'!$C$3:$C$54,0), MATCH('Inputs from Uganda staff'!AL$9,'[5]Data entry 1 - Validation'!$B$4:$BB$4,0))
)</f>
        <v/>
      </c>
      <c r="AM20" s="274" t="str">
        <f>IF(AM18="", "",
INDEX('[5]Data entry 1 - Validation'!$B$3:$BB$54, MATCH($C20,'[5]Data entry 1 - Validation'!$C$3:$C$54,0), MATCH('Inputs from Uganda staff'!AM$9,'[5]Data entry 1 - Validation'!$B$4:$BB$4,0))
)</f>
        <v/>
      </c>
      <c r="AN20" s="274" t="str">
        <f>IF(AN18="", "",
INDEX('[5]Data entry 1 - Validation'!$B$3:$BB$54, MATCH($C20,'[5]Data entry 1 - Validation'!$C$3:$C$54,0), MATCH('Inputs from Uganda staff'!AN$9,'[5]Data entry 1 - Validation'!$B$4:$BB$4,0))
)</f>
        <v/>
      </c>
      <c r="AO20" s="274" t="str">
        <f>IF(AO18="", "",
INDEX('[5]Data entry 1 - Validation'!$B$3:$BB$54, MATCH($C20,'[5]Data entry 1 - Validation'!$C$3:$C$54,0), MATCH('Inputs from Uganda staff'!AO$9,'[5]Data entry 1 - Validation'!$B$4:$BB$4,0))
)</f>
        <v/>
      </c>
      <c r="AP20" s="274" t="str">
        <f>IF(AP18="", "",
INDEX('[5]Data entry 1 - Validation'!$B$3:$BB$54, MATCH($C20,'[5]Data entry 1 - Validation'!$C$3:$C$54,0), MATCH('Inputs from Uganda staff'!AP$9,'[5]Data entry 1 - Validation'!$B$4:$BB$4,0))
)</f>
        <v/>
      </c>
      <c r="AQ20" s="274" t="str">
        <f>IF(AQ18="", "",
INDEX('[5]Data entry 1 - Validation'!$B$3:$BB$54, MATCH($C20,'[5]Data entry 1 - Validation'!$C$3:$C$54,0), MATCH('Inputs from Uganda staff'!AQ$9,'[5]Data entry 1 - Validation'!$B$4:$BB$4,0))
)</f>
        <v/>
      </c>
      <c r="AR20" s="272">
        <v>0</v>
      </c>
      <c r="AS20" s="272">
        <v>0</v>
      </c>
      <c r="AT20" s="275">
        <v>0</v>
      </c>
      <c r="AU20" s="275">
        <v>0</v>
      </c>
      <c r="AV20" s="275">
        <v>0</v>
      </c>
      <c r="AW20" s="272">
        <v>0</v>
      </c>
      <c r="AX20" s="272">
        <v>0</v>
      </c>
      <c r="AY20" s="272">
        <v>0</v>
      </c>
      <c r="AZ20" s="272">
        <v>0</v>
      </c>
      <c r="BA20" s="272">
        <v>0</v>
      </c>
      <c r="BB20" s="272">
        <v>0</v>
      </c>
      <c r="BC20" s="272">
        <v>0</v>
      </c>
      <c r="BD20" s="272">
        <v>0</v>
      </c>
      <c r="BE20" s="272">
        <v>0</v>
      </c>
      <c r="BF20" s="272">
        <v>0</v>
      </c>
      <c r="BG20" s="272">
        <v>0</v>
      </c>
      <c r="BH20" s="272">
        <v>0</v>
      </c>
      <c r="BI20" s="275">
        <v>0</v>
      </c>
      <c r="BJ20" s="275">
        <v>0</v>
      </c>
      <c r="BK20" s="275">
        <v>15</v>
      </c>
      <c r="BL20" s="275">
        <v>0</v>
      </c>
      <c r="BM20" s="275">
        <v>0</v>
      </c>
    </row>
    <row r="21" spans="1:65" ht="27.75" customHeight="1">
      <c r="A21" s="309"/>
      <c r="B21" s="270" t="s">
        <v>23</v>
      </c>
      <c r="C21" s="271" t="str">
        <f t="shared" si="0"/>
        <v>P01% of cases expected to be serviced by cadre</v>
      </c>
      <c r="D21" s="287" t="s">
        <v>24</v>
      </c>
      <c r="E21" s="279" t="str">
        <f>INDEX('WFOM - Cadre and Service List'!$A$3:$B$23,MATCH('Inputs from Uganda staff'!$D21,'WFOM - Cadre and Service List'!$B$3:$B$23,0), 1)</f>
        <v>P01</v>
      </c>
      <c r="F21" s="21" t="str">
        <f t="shared" si="2"/>
        <v>% of cases expected to be serviced by cadre</v>
      </c>
      <c r="G21" s="19" t="str">
        <f t="shared" si="1"/>
        <v>P01% of cases expected to be serviced by cadre</v>
      </c>
      <c r="H21" s="272">
        <v>5</v>
      </c>
      <c r="I21" s="272">
        <v>5</v>
      </c>
      <c r="J21" s="272">
        <v>5</v>
      </c>
      <c r="K21" s="272">
        <v>5</v>
      </c>
      <c r="L21" s="272">
        <v>0</v>
      </c>
      <c r="M21" s="272">
        <v>0</v>
      </c>
      <c r="N21" s="272">
        <v>0</v>
      </c>
      <c r="O21" s="272">
        <v>0</v>
      </c>
      <c r="P21" s="272">
        <v>0</v>
      </c>
      <c r="Q21" s="272">
        <v>0</v>
      </c>
      <c r="R21" s="272">
        <v>0</v>
      </c>
      <c r="S21" s="275">
        <v>0</v>
      </c>
      <c r="T21" s="272">
        <v>15</v>
      </c>
      <c r="U21" s="272">
        <v>15</v>
      </c>
      <c r="V21" s="272">
        <v>15</v>
      </c>
      <c r="W21" s="272">
        <v>15</v>
      </c>
      <c r="X21" s="272">
        <v>0</v>
      </c>
      <c r="Y21" s="272">
        <v>0</v>
      </c>
      <c r="Z21" s="272">
        <v>0</v>
      </c>
      <c r="AA21" s="274">
        <v>50</v>
      </c>
      <c r="AB21" s="272">
        <v>0</v>
      </c>
      <c r="AC21" s="272">
        <v>0</v>
      </c>
      <c r="AD21" s="272">
        <v>0</v>
      </c>
      <c r="AE21" s="272">
        <v>0</v>
      </c>
      <c r="AF21" s="272">
        <v>0</v>
      </c>
      <c r="AG21" s="272">
        <v>0</v>
      </c>
      <c r="AH21" s="272">
        <v>0</v>
      </c>
      <c r="AI21" s="272">
        <v>0</v>
      </c>
      <c r="AJ21" s="272">
        <v>0</v>
      </c>
      <c r="AK21" s="272">
        <v>0</v>
      </c>
      <c r="AL21" s="274" t="str">
        <f>IF(AL19="", "",
INDEX('[5]Data entry 1 - Validation'!$B$3:$BB$54, MATCH($C21,'[5]Data entry 1 - Validation'!$C$3:$C$54,0), MATCH('Inputs from Uganda staff'!AL$9,'[5]Data entry 1 - Validation'!$B$4:$BB$4,0))
)</f>
        <v/>
      </c>
      <c r="AM21" s="274" t="str">
        <f>IF(AM19="", "",
INDEX('[5]Data entry 1 - Validation'!$B$3:$BB$54, MATCH($C21,'[5]Data entry 1 - Validation'!$C$3:$C$54,0), MATCH('Inputs from Uganda staff'!AM$9,'[5]Data entry 1 - Validation'!$B$4:$BB$4,0))
)</f>
        <v/>
      </c>
      <c r="AN21" s="274" t="str">
        <f>IF(AN19="", "",
INDEX('[5]Data entry 1 - Validation'!$B$3:$BB$54, MATCH($C21,'[5]Data entry 1 - Validation'!$C$3:$C$54,0), MATCH('Inputs from Uganda staff'!AN$9,'[5]Data entry 1 - Validation'!$B$4:$BB$4,0))
)</f>
        <v/>
      </c>
      <c r="AO21" s="274" t="str">
        <f>IF(AO19="", "",
INDEX('[5]Data entry 1 - Validation'!$B$3:$BB$54, MATCH($C21,'[5]Data entry 1 - Validation'!$C$3:$C$54,0), MATCH('Inputs from Uganda staff'!AO$9,'[5]Data entry 1 - Validation'!$B$4:$BB$4,0))
)</f>
        <v/>
      </c>
      <c r="AP21" s="274" t="str">
        <f>IF(AP19="", "",
INDEX('[5]Data entry 1 - Validation'!$B$3:$BB$54, MATCH($C21,'[5]Data entry 1 - Validation'!$C$3:$C$54,0), MATCH('Inputs from Uganda staff'!AP$9,'[5]Data entry 1 - Validation'!$B$4:$BB$4,0))
)</f>
        <v/>
      </c>
      <c r="AQ21" s="274" t="str">
        <f>IF(AQ19="", "",
INDEX('[5]Data entry 1 - Validation'!$B$3:$BB$54, MATCH($C21,'[5]Data entry 1 - Validation'!$C$3:$C$54,0), MATCH('Inputs from Uganda staff'!AQ$9,'[5]Data entry 1 - Validation'!$B$4:$BB$4,0))
)</f>
        <v/>
      </c>
      <c r="AR21" s="272">
        <v>0</v>
      </c>
      <c r="AS21" s="272">
        <v>0</v>
      </c>
      <c r="AT21" s="275">
        <v>0</v>
      </c>
      <c r="AU21" s="275">
        <v>0</v>
      </c>
      <c r="AV21" s="275">
        <v>0</v>
      </c>
      <c r="AW21" s="272">
        <v>0</v>
      </c>
      <c r="AX21" s="272">
        <v>0</v>
      </c>
      <c r="AY21" s="272">
        <v>0</v>
      </c>
      <c r="AZ21" s="272">
        <v>0</v>
      </c>
      <c r="BA21" s="272">
        <v>0</v>
      </c>
      <c r="BB21" s="272">
        <v>0</v>
      </c>
      <c r="BC21" s="272">
        <v>0</v>
      </c>
      <c r="BD21" s="272">
        <v>0</v>
      </c>
      <c r="BE21" s="272">
        <v>0</v>
      </c>
      <c r="BF21" s="272">
        <v>0</v>
      </c>
      <c r="BG21" s="272">
        <v>0</v>
      </c>
      <c r="BH21" s="272">
        <v>0</v>
      </c>
      <c r="BI21" s="275">
        <v>0</v>
      </c>
      <c r="BJ21" s="275">
        <v>0</v>
      </c>
      <c r="BK21" s="275">
        <v>80</v>
      </c>
      <c r="BL21" s="275">
        <v>0</v>
      </c>
      <c r="BM21" s="275">
        <v>0</v>
      </c>
    </row>
    <row r="22" spans="1:65" ht="27.75" customHeight="1">
      <c r="A22" s="309"/>
      <c r="B22" s="270" t="s">
        <v>28</v>
      </c>
      <c r="C22" s="271" t="str">
        <f t="shared" si="0"/>
        <v>P02Number of minutes per case</v>
      </c>
      <c r="D22" s="287" t="s">
        <v>29</v>
      </c>
      <c r="E22" s="279" t="str">
        <f>INDEX('WFOM - Cadre and Service List'!$A$3:$B$23,MATCH('Inputs from Uganda staff'!$D22,'WFOM - Cadre and Service List'!$B$3:$B$23,0), 1)</f>
        <v>P02</v>
      </c>
      <c r="F22" s="21" t="str">
        <f t="shared" si="2"/>
        <v>Number of minutes per case</v>
      </c>
      <c r="G22" s="19" t="str">
        <f t="shared" si="1"/>
        <v>P02Number of minutes per case</v>
      </c>
      <c r="H22" s="272">
        <v>5</v>
      </c>
      <c r="I22" s="272">
        <v>5</v>
      </c>
      <c r="J22" s="272">
        <v>25</v>
      </c>
      <c r="K22" s="272">
        <v>25</v>
      </c>
      <c r="L22" s="272">
        <v>0</v>
      </c>
      <c r="M22" s="272">
        <v>3</v>
      </c>
      <c r="N22" s="272">
        <v>0</v>
      </c>
      <c r="O22" s="272">
        <v>0</v>
      </c>
      <c r="P22" s="272">
        <v>0</v>
      </c>
      <c r="Q22" s="272">
        <v>0</v>
      </c>
      <c r="R22" s="272">
        <v>0</v>
      </c>
      <c r="S22" s="275">
        <v>0</v>
      </c>
      <c r="T22" s="272">
        <v>0</v>
      </c>
      <c r="U22" s="272">
        <v>0</v>
      </c>
      <c r="V22" s="272">
        <v>0</v>
      </c>
      <c r="W22" s="272">
        <v>0</v>
      </c>
      <c r="X22" s="272">
        <v>0</v>
      </c>
      <c r="Y22" s="272">
        <v>0</v>
      </c>
      <c r="Z22" s="272">
        <v>0</v>
      </c>
      <c r="AA22" s="274">
        <v>1</v>
      </c>
      <c r="AB22" s="272">
        <v>0</v>
      </c>
      <c r="AC22" s="272">
        <v>0</v>
      </c>
      <c r="AD22" s="272">
        <v>0</v>
      </c>
      <c r="AE22" s="272">
        <v>0</v>
      </c>
      <c r="AF22" s="272">
        <v>0</v>
      </c>
      <c r="AG22" s="272">
        <v>0</v>
      </c>
      <c r="AH22" s="272">
        <v>0</v>
      </c>
      <c r="AI22" s="272">
        <v>0</v>
      </c>
      <c r="AJ22" s="272">
        <v>0</v>
      </c>
      <c r="AK22" s="272">
        <v>0</v>
      </c>
      <c r="AL22" s="274" t="str">
        <f>IF(AL20="", "",
INDEX('[5]Data entry 1 - Validation'!$B$3:$BB$54, MATCH($C22,'[5]Data entry 1 - Validation'!$C$3:$C$54,0), MATCH('Inputs from Uganda staff'!AL$9,'[5]Data entry 1 - Validation'!$B$4:$BB$4,0))
)</f>
        <v/>
      </c>
      <c r="AM22" s="274" t="str">
        <f>IF(AM20="", "",
INDEX('[5]Data entry 1 - Validation'!$B$3:$BB$54, MATCH($C22,'[5]Data entry 1 - Validation'!$C$3:$C$54,0), MATCH('Inputs from Uganda staff'!AM$9,'[5]Data entry 1 - Validation'!$B$4:$BB$4,0))
)</f>
        <v/>
      </c>
      <c r="AN22" s="274" t="str">
        <f>IF(AN20="", "",
INDEX('[5]Data entry 1 - Validation'!$B$3:$BB$54, MATCH($C22,'[5]Data entry 1 - Validation'!$C$3:$C$54,0), MATCH('Inputs from Uganda staff'!AN$9,'[5]Data entry 1 - Validation'!$B$4:$BB$4,0))
)</f>
        <v/>
      </c>
      <c r="AO22" s="274" t="str">
        <f>IF(AO20="", "",
INDEX('[5]Data entry 1 - Validation'!$B$3:$BB$54, MATCH($C22,'[5]Data entry 1 - Validation'!$C$3:$C$54,0), MATCH('Inputs from Uganda staff'!AO$9,'[5]Data entry 1 - Validation'!$B$4:$BB$4,0))
)</f>
        <v/>
      </c>
      <c r="AP22" s="274" t="str">
        <f>IF(AP20="", "",
INDEX('[5]Data entry 1 - Validation'!$B$3:$BB$54, MATCH($C22,'[5]Data entry 1 - Validation'!$C$3:$C$54,0), MATCH('Inputs from Uganda staff'!AP$9,'[5]Data entry 1 - Validation'!$B$4:$BB$4,0))
)</f>
        <v/>
      </c>
      <c r="AQ22" s="274" t="str">
        <f>IF(AQ20="", "",
INDEX('[5]Data entry 1 - Validation'!$B$3:$BB$54, MATCH($C22,'[5]Data entry 1 - Validation'!$C$3:$C$54,0), MATCH('Inputs from Uganda staff'!AQ$9,'[5]Data entry 1 - Validation'!$B$4:$BB$4,0))
)</f>
        <v/>
      </c>
      <c r="AR22" s="272">
        <v>0</v>
      </c>
      <c r="AS22" s="272">
        <v>0</v>
      </c>
      <c r="AT22" s="275">
        <v>0</v>
      </c>
      <c r="AU22" s="275">
        <v>0</v>
      </c>
      <c r="AV22" s="275">
        <v>0</v>
      </c>
      <c r="AW22" s="272">
        <v>0</v>
      </c>
      <c r="AX22" s="272">
        <v>0</v>
      </c>
      <c r="AY22" s="272">
        <v>0</v>
      </c>
      <c r="AZ22" s="272">
        <v>0</v>
      </c>
      <c r="BA22" s="272">
        <v>0</v>
      </c>
      <c r="BB22" s="272">
        <v>0</v>
      </c>
      <c r="BC22" s="272">
        <v>0</v>
      </c>
      <c r="BD22" s="272">
        <v>0</v>
      </c>
      <c r="BE22" s="272">
        <v>0</v>
      </c>
      <c r="BF22" s="272">
        <v>0</v>
      </c>
      <c r="BG22" s="272">
        <v>0</v>
      </c>
      <c r="BH22" s="272">
        <v>0</v>
      </c>
      <c r="BI22" s="275">
        <v>0</v>
      </c>
      <c r="BJ22" s="275">
        <v>0</v>
      </c>
      <c r="BK22" s="275">
        <v>0</v>
      </c>
      <c r="BL22" s="275">
        <v>0</v>
      </c>
      <c r="BM22" s="275">
        <v>0</v>
      </c>
    </row>
    <row r="23" spans="1:65" ht="27.75" customHeight="1">
      <c r="A23" s="309"/>
      <c r="B23" s="270" t="s">
        <v>28</v>
      </c>
      <c r="C23" s="271" t="str">
        <f t="shared" si="0"/>
        <v>P02% of cases expected to be serviced by cadre</v>
      </c>
      <c r="D23" s="287" t="s">
        <v>29</v>
      </c>
      <c r="E23" s="279" t="str">
        <f>INDEX('WFOM - Cadre and Service List'!$A$3:$B$23,MATCH('Inputs from Uganda staff'!$D23,'WFOM - Cadre and Service List'!$B$3:$B$23,0), 1)</f>
        <v>P02</v>
      </c>
      <c r="F23" s="21" t="str">
        <f t="shared" si="2"/>
        <v>% of cases expected to be serviced by cadre</v>
      </c>
      <c r="G23" s="19" t="str">
        <f t="shared" si="1"/>
        <v>P02% of cases expected to be serviced by cadre</v>
      </c>
      <c r="H23" s="272">
        <v>25</v>
      </c>
      <c r="I23" s="272">
        <v>25</v>
      </c>
      <c r="J23" s="272">
        <v>25</v>
      </c>
      <c r="K23" s="272">
        <v>25</v>
      </c>
      <c r="L23" s="272">
        <v>0</v>
      </c>
      <c r="M23" s="272">
        <v>10</v>
      </c>
      <c r="N23" s="272">
        <v>0</v>
      </c>
      <c r="O23" s="272">
        <v>0</v>
      </c>
      <c r="P23" s="272">
        <v>0</v>
      </c>
      <c r="Q23" s="272">
        <v>0</v>
      </c>
      <c r="R23" s="272">
        <v>0</v>
      </c>
      <c r="S23" s="275">
        <v>0</v>
      </c>
      <c r="T23" s="272">
        <v>0</v>
      </c>
      <c r="U23" s="272">
        <v>0</v>
      </c>
      <c r="V23" s="272">
        <v>0</v>
      </c>
      <c r="W23" s="272">
        <v>0</v>
      </c>
      <c r="X23" s="272">
        <v>0</v>
      </c>
      <c r="Y23" s="272">
        <v>0</v>
      </c>
      <c r="Z23" s="272">
        <v>0</v>
      </c>
      <c r="AA23" s="274">
        <v>50</v>
      </c>
      <c r="AB23" s="272">
        <v>0</v>
      </c>
      <c r="AC23" s="272">
        <v>0</v>
      </c>
      <c r="AD23" s="272">
        <v>0</v>
      </c>
      <c r="AE23" s="272">
        <v>0</v>
      </c>
      <c r="AF23" s="272">
        <v>0</v>
      </c>
      <c r="AG23" s="272">
        <v>0</v>
      </c>
      <c r="AH23" s="272">
        <v>0</v>
      </c>
      <c r="AI23" s="272">
        <v>0</v>
      </c>
      <c r="AJ23" s="272">
        <v>0</v>
      </c>
      <c r="AK23" s="272">
        <v>0</v>
      </c>
      <c r="AL23" s="274" t="str">
        <f>IF(AL21="", "",
INDEX('[5]Data entry 1 - Validation'!$B$3:$BB$54, MATCH($C23,'[5]Data entry 1 - Validation'!$C$3:$C$54,0), MATCH('Inputs from Uganda staff'!AL$9,'[5]Data entry 1 - Validation'!$B$4:$BB$4,0))
)</f>
        <v/>
      </c>
      <c r="AM23" s="274" t="str">
        <f>IF(AM21="", "",
INDEX('[5]Data entry 1 - Validation'!$B$3:$BB$54, MATCH($C23,'[5]Data entry 1 - Validation'!$C$3:$C$54,0), MATCH('Inputs from Uganda staff'!AM$9,'[5]Data entry 1 - Validation'!$B$4:$BB$4,0))
)</f>
        <v/>
      </c>
      <c r="AN23" s="274" t="str">
        <f>IF(AN21="", "",
INDEX('[5]Data entry 1 - Validation'!$B$3:$BB$54, MATCH($C23,'[5]Data entry 1 - Validation'!$C$3:$C$54,0), MATCH('Inputs from Uganda staff'!AN$9,'[5]Data entry 1 - Validation'!$B$4:$BB$4,0))
)</f>
        <v/>
      </c>
      <c r="AO23" s="274" t="str">
        <f>IF(AO21="", "",
INDEX('[5]Data entry 1 - Validation'!$B$3:$BB$54, MATCH($C23,'[5]Data entry 1 - Validation'!$C$3:$C$54,0), MATCH('Inputs from Uganda staff'!AO$9,'[5]Data entry 1 - Validation'!$B$4:$BB$4,0))
)</f>
        <v/>
      </c>
      <c r="AP23" s="274" t="str">
        <f>IF(AP21="", "",
INDEX('[5]Data entry 1 - Validation'!$B$3:$BB$54, MATCH($C23,'[5]Data entry 1 - Validation'!$C$3:$C$54,0), MATCH('Inputs from Uganda staff'!AP$9,'[5]Data entry 1 - Validation'!$B$4:$BB$4,0))
)</f>
        <v/>
      </c>
      <c r="AQ23" s="274" t="str">
        <f>IF(AQ21="", "",
INDEX('[5]Data entry 1 - Validation'!$B$3:$BB$54, MATCH($C23,'[5]Data entry 1 - Validation'!$C$3:$C$54,0), MATCH('Inputs from Uganda staff'!AQ$9,'[5]Data entry 1 - Validation'!$B$4:$BB$4,0))
)</f>
        <v/>
      </c>
      <c r="AR23" s="272">
        <v>0</v>
      </c>
      <c r="AS23" s="272">
        <v>0</v>
      </c>
      <c r="AT23" s="275">
        <v>0</v>
      </c>
      <c r="AU23" s="275">
        <v>0</v>
      </c>
      <c r="AV23" s="275">
        <v>0</v>
      </c>
      <c r="AW23" s="272">
        <v>0</v>
      </c>
      <c r="AX23" s="272">
        <v>0</v>
      </c>
      <c r="AY23" s="272">
        <v>0</v>
      </c>
      <c r="AZ23" s="272">
        <v>0</v>
      </c>
      <c r="BA23" s="272">
        <v>0</v>
      </c>
      <c r="BB23" s="272">
        <v>0</v>
      </c>
      <c r="BC23" s="272">
        <v>0</v>
      </c>
      <c r="BD23" s="272">
        <v>0</v>
      </c>
      <c r="BE23" s="272">
        <v>0</v>
      </c>
      <c r="BF23" s="272">
        <v>0</v>
      </c>
      <c r="BG23" s="272">
        <v>0</v>
      </c>
      <c r="BH23" s="272">
        <v>0</v>
      </c>
      <c r="BI23" s="275">
        <v>0</v>
      </c>
      <c r="BJ23" s="275">
        <v>0</v>
      </c>
      <c r="BK23" s="275">
        <v>0</v>
      </c>
      <c r="BL23" s="275">
        <v>0</v>
      </c>
      <c r="BM23" s="275">
        <v>0</v>
      </c>
    </row>
    <row r="24" spans="1:65" ht="27.75" customHeight="1">
      <c r="A24" s="309"/>
      <c r="B24" s="270" t="s">
        <v>32</v>
      </c>
      <c r="C24" s="271" t="str">
        <f t="shared" si="0"/>
        <v>P03Number of minutes per case</v>
      </c>
      <c r="D24" s="287" t="s">
        <v>33</v>
      </c>
      <c r="E24" s="279" t="str">
        <f>INDEX('WFOM - Cadre and Service List'!$A$3:$B$23,MATCH('Inputs from Uganda staff'!$D24,'WFOM - Cadre and Service List'!$B$3:$B$23,0), 1)</f>
        <v>P03</v>
      </c>
      <c r="F24" s="21" t="str">
        <f t="shared" si="2"/>
        <v>Number of minutes per case</v>
      </c>
      <c r="G24" s="19" t="str">
        <f t="shared" si="1"/>
        <v>P03Number of minutes per case</v>
      </c>
      <c r="H24" s="272">
        <v>5</v>
      </c>
      <c r="I24" s="272">
        <v>5</v>
      </c>
      <c r="J24" s="272">
        <v>25</v>
      </c>
      <c r="K24" s="272">
        <v>25</v>
      </c>
      <c r="L24" s="272">
        <v>0</v>
      </c>
      <c r="M24" s="272">
        <v>3</v>
      </c>
      <c r="N24" s="272">
        <v>0</v>
      </c>
      <c r="O24" s="272">
        <v>0</v>
      </c>
      <c r="P24" s="272">
        <v>0</v>
      </c>
      <c r="Q24" s="272">
        <v>0</v>
      </c>
      <c r="R24" s="272">
        <v>2</v>
      </c>
      <c r="S24" s="275">
        <v>3</v>
      </c>
      <c r="T24" s="272">
        <v>2</v>
      </c>
      <c r="U24" s="272">
        <v>2</v>
      </c>
      <c r="V24" s="272">
        <v>2</v>
      </c>
      <c r="W24" s="272">
        <v>2</v>
      </c>
      <c r="X24" s="272">
        <v>0</v>
      </c>
      <c r="Y24" s="272">
        <v>2</v>
      </c>
      <c r="Z24" s="272">
        <v>0</v>
      </c>
      <c r="AA24" s="274">
        <v>1</v>
      </c>
      <c r="AB24" s="272">
        <v>0</v>
      </c>
      <c r="AC24" s="272">
        <v>0</v>
      </c>
      <c r="AD24" s="272">
        <v>0</v>
      </c>
      <c r="AE24" s="272">
        <v>0</v>
      </c>
      <c r="AF24" s="272">
        <v>0</v>
      </c>
      <c r="AG24" s="272">
        <v>0</v>
      </c>
      <c r="AH24" s="272">
        <v>0</v>
      </c>
      <c r="AI24" s="272">
        <v>0</v>
      </c>
      <c r="AJ24" s="272">
        <v>0</v>
      </c>
      <c r="AK24" s="272">
        <v>0</v>
      </c>
      <c r="AL24" s="274" t="str">
        <f>IF(AL22="", "",
INDEX('[5]Data entry 1 - Validation'!$B$3:$BB$54, MATCH($C24,'[5]Data entry 1 - Validation'!$C$3:$C$54,0), MATCH('Inputs from Uganda staff'!AL$9,'[5]Data entry 1 - Validation'!$B$4:$BB$4,0))
)</f>
        <v/>
      </c>
      <c r="AM24" s="274" t="str">
        <f>IF(AM22="", "",
INDEX('[5]Data entry 1 - Validation'!$B$3:$BB$54, MATCH($C24,'[5]Data entry 1 - Validation'!$C$3:$C$54,0), MATCH('Inputs from Uganda staff'!AM$9,'[5]Data entry 1 - Validation'!$B$4:$BB$4,0))
)</f>
        <v/>
      </c>
      <c r="AN24" s="274" t="str">
        <f>IF(AN22="", "",
INDEX('[5]Data entry 1 - Validation'!$B$3:$BB$54, MATCH($C24,'[5]Data entry 1 - Validation'!$C$3:$C$54,0), MATCH('Inputs from Uganda staff'!AN$9,'[5]Data entry 1 - Validation'!$B$4:$BB$4,0))
)</f>
        <v/>
      </c>
      <c r="AO24" s="274" t="str">
        <f>IF(AO22="", "",
INDEX('[5]Data entry 1 - Validation'!$B$3:$BB$54, MATCH($C24,'[5]Data entry 1 - Validation'!$C$3:$C$54,0), MATCH('Inputs from Uganda staff'!AO$9,'[5]Data entry 1 - Validation'!$B$4:$BB$4,0))
)</f>
        <v/>
      </c>
      <c r="AP24" s="274" t="str">
        <f>IF(AP22="", "",
INDEX('[5]Data entry 1 - Validation'!$B$3:$BB$54, MATCH($C24,'[5]Data entry 1 - Validation'!$C$3:$C$54,0), MATCH('Inputs from Uganda staff'!AP$9,'[5]Data entry 1 - Validation'!$B$4:$BB$4,0))
)</f>
        <v/>
      </c>
      <c r="AQ24" s="274" t="str">
        <f>IF(AQ22="", "",
INDEX('[5]Data entry 1 - Validation'!$B$3:$BB$54, MATCH($C24,'[5]Data entry 1 - Validation'!$C$3:$C$54,0), MATCH('Inputs from Uganda staff'!AQ$9,'[5]Data entry 1 - Validation'!$B$4:$BB$4,0))
)</f>
        <v/>
      </c>
      <c r="AR24" s="272">
        <v>0</v>
      </c>
      <c r="AS24" s="272">
        <v>0</v>
      </c>
      <c r="AT24" s="275">
        <v>0</v>
      </c>
      <c r="AU24" s="275">
        <v>0</v>
      </c>
      <c r="AV24" s="275">
        <v>0</v>
      </c>
      <c r="AW24" s="272">
        <v>0</v>
      </c>
      <c r="AX24" s="272">
        <v>0</v>
      </c>
      <c r="AY24" s="272">
        <v>0</v>
      </c>
      <c r="AZ24" s="272">
        <v>0</v>
      </c>
      <c r="BA24" s="272">
        <v>0</v>
      </c>
      <c r="BB24" s="272">
        <v>0</v>
      </c>
      <c r="BC24" s="272">
        <v>0</v>
      </c>
      <c r="BD24" s="272">
        <v>3</v>
      </c>
      <c r="BE24" s="272">
        <v>3</v>
      </c>
      <c r="BF24" s="272">
        <v>3</v>
      </c>
      <c r="BG24" s="272">
        <v>3</v>
      </c>
      <c r="BH24" s="272">
        <v>0</v>
      </c>
      <c r="BI24" s="275">
        <v>0</v>
      </c>
      <c r="BJ24" s="275">
        <v>0</v>
      </c>
      <c r="BK24" s="275">
        <v>0</v>
      </c>
      <c r="BL24" s="275">
        <v>0</v>
      </c>
      <c r="BM24" s="275">
        <v>0</v>
      </c>
    </row>
    <row r="25" spans="1:65" ht="27.75" customHeight="1">
      <c r="A25" s="309"/>
      <c r="B25" s="270" t="s">
        <v>32</v>
      </c>
      <c r="C25" s="271" t="str">
        <f t="shared" si="0"/>
        <v>P03% of cases expected to be serviced by cadre</v>
      </c>
      <c r="D25" s="287" t="s">
        <v>33</v>
      </c>
      <c r="E25" s="279" t="str">
        <f>INDEX('WFOM - Cadre and Service List'!$A$3:$B$23,MATCH('Inputs from Uganda staff'!$D25,'WFOM - Cadre and Service List'!$B$3:$B$23,0), 1)</f>
        <v>P03</v>
      </c>
      <c r="F25" s="21" t="str">
        <f t="shared" si="2"/>
        <v>% of cases expected to be serviced by cadre</v>
      </c>
      <c r="G25" s="19" t="str">
        <f t="shared" si="1"/>
        <v>P03% of cases expected to be serviced by cadre</v>
      </c>
      <c r="H25" s="272">
        <v>70</v>
      </c>
      <c r="I25" s="272">
        <v>70</v>
      </c>
      <c r="J25" s="272">
        <v>50</v>
      </c>
      <c r="K25" s="272">
        <v>50</v>
      </c>
      <c r="L25" s="272">
        <v>0</v>
      </c>
      <c r="M25" s="272">
        <v>70</v>
      </c>
      <c r="N25" s="272">
        <v>0</v>
      </c>
      <c r="O25" s="272">
        <v>0</v>
      </c>
      <c r="P25" s="272">
        <v>0</v>
      </c>
      <c r="Q25" s="272">
        <v>0</v>
      </c>
      <c r="R25" s="272">
        <v>80</v>
      </c>
      <c r="S25" s="275">
        <v>2</v>
      </c>
      <c r="T25" s="272">
        <v>80</v>
      </c>
      <c r="U25" s="272">
        <v>80</v>
      </c>
      <c r="V25" s="272">
        <v>100</v>
      </c>
      <c r="W25" s="272">
        <v>60</v>
      </c>
      <c r="X25" s="272">
        <v>0</v>
      </c>
      <c r="Y25" s="272">
        <v>60</v>
      </c>
      <c r="Z25" s="272">
        <v>0</v>
      </c>
      <c r="AA25" s="274">
        <v>50</v>
      </c>
      <c r="AB25" s="272">
        <v>0</v>
      </c>
      <c r="AC25" s="272">
        <v>0</v>
      </c>
      <c r="AD25" s="272">
        <v>0</v>
      </c>
      <c r="AE25" s="272">
        <v>0</v>
      </c>
      <c r="AF25" s="272">
        <v>0</v>
      </c>
      <c r="AG25" s="272">
        <v>0</v>
      </c>
      <c r="AH25" s="272">
        <v>0</v>
      </c>
      <c r="AI25" s="272">
        <v>0</v>
      </c>
      <c r="AJ25" s="272">
        <v>0</v>
      </c>
      <c r="AK25" s="272">
        <v>0</v>
      </c>
      <c r="AL25" s="274" t="str">
        <f>IF(AL23="", "",
INDEX('[5]Data entry 1 - Validation'!$B$3:$BB$54, MATCH($C25,'[5]Data entry 1 - Validation'!$C$3:$C$54,0), MATCH('Inputs from Uganda staff'!AL$9,'[5]Data entry 1 - Validation'!$B$4:$BB$4,0))
)</f>
        <v/>
      </c>
      <c r="AM25" s="274" t="str">
        <f>IF(AM23="", "",
INDEX('[5]Data entry 1 - Validation'!$B$3:$BB$54, MATCH($C25,'[5]Data entry 1 - Validation'!$C$3:$C$54,0), MATCH('Inputs from Uganda staff'!AM$9,'[5]Data entry 1 - Validation'!$B$4:$BB$4,0))
)</f>
        <v/>
      </c>
      <c r="AN25" s="274" t="str">
        <f>IF(AN23="", "",
INDEX('[5]Data entry 1 - Validation'!$B$3:$BB$54, MATCH($C25,'[5]Data entry 1 - Validation'!$C$3:$C$54,0), MATCH('Inputs from Uganda staff'!AN$9,'[5]Data entry 1 - Validation'!$B$4:$BB$4,0))
)</f>
        <v/>
      </c>
      <c r="AO25" s="274" t="str">
        <f>IF(AO23="", "",
INDEX('[5]Data entry 1 - Validation'!$B$3:$BB$54, MATCH($C25,'[5]Data entry 1 - Validation'!$C$3:$C$54,0), MATCH('Inputs from Uganda staff'!AO$9,'[5]Data entry 1 - Validation'!$B$4:$BB$4,0))
)</f>
        <v/>
      </c>
      <c r="AP25" s="274" t="str">
        <f>IF(AP23="", "",
INDEX('[5]Data entry 1 - Validation'!$B$3:$BB$54, MATCH($C25,'[5]Data entry 1 - Validation'!$C$3:$C$54,0), MATCH('Inputs from Uganda staff'!AP$9,'[5]Data entry 1 - Validation'!$B$4:$BB$4,0))
)</f>
        <v/>
      </c>
      <c r="AQ25" s="274" t="str">
        <f>IF(AQ23="", "",
INDEX('[5]Data entry 1 - Validation'!$B$3:$BB$54, MATCH($C25,'[5]Data entry 1 - Validation'!$C$3:$C$54,0), MATCH('Inputs from Uganda staff'!AQ$9,'[5]Data entry 1 - Validation'!$B$4:$BB$4,0))
)</f>
        <v/>
      </c>
      <c r="AR25" s="272">
        <v>0</v>
      </c>
      <c r="AS25" s="272">
        <v>0</v>
      </c>
      <c r="AT25" s="275">
        <v>0</v>
      </c>
      <c r="AU25" s="275">
        <v>0</v>
      </c>
      <c r="AV25" s="275">
        <v>0</v>
      </c>
      <c r="AW25" s="272">
        <v>0</v>
      </c>
      <c r="AX25" s="272">
        <v>0</v>
      </c>
      <c r="AY25" s="272">
        <v>0</v>
      </c>
      <c r="AZ25" s="272">
        <v>0</v>
      </c>
      <c r="BA25" s="272">
        <v>0</v>
      </c>
      <c r="BB25" s="272">
        <v>0</v>
      </c>
      <c r="BC25" s="272">
        <v>0</v>
      </c>
      <c r="BD25" s="272">
        <v>60</v>
      </c>
      <c r="BE25" s="272">
        <v>60</v>
      </c>
      <c r="BF25" s="272">
        <v>60</v>
      </c>
      <c r="BG25" s="272">
        <v>60</v>
      </c>
      <c r="BH25" s="272">
        <v>0</v>
      </c>
      <c r="BI25" s="275">
        <v>0</v>
      </c>
      <c r="BJ25" s="275">
        <v>0</v>
      </c>
      <c r="BK25" s="275">
        <v>0</v>
      </c>
      <c r="BL25" s="275">
        <v>0</v>
      </c>
      <c r="BM25" s="275">
        <v>0</v>
      </c>
    </row>
    <row r="26" spans="1:65" ht="27.75" customHeight="1">
      <c r="A26" s="309"/>
      <c r="B26" s="270" t="s">
        <v>36</v>
      </c>
      <c r="C26" s="271" t="str">
        <f t="shared" si="0"/>
        <v>L01Number of minutes per case</v>
      </c>
      <c r="D26" s="283" t="s">
        <v>37</v>
      </c>
      <c r="E26" s="279" t="str">
        <f>INDEX('WFOM - Cadre and Service List'!$A$3:$B$23,MATCH('Inputs from Uganda staff'!$D26,'WFOM - Cadre and Service List'!$B$3:$B$23,0), 1)</f>
        <v>L01</v>
      </c>
      <c r="F26" s="22" t="str">
        <f t="shared" si="2"/>
        <v>Number of minutes per case</v>
      </c>
      <c r="G26" s="19" t="str">
        <f t="shared" si="1"/>
        <v>L01Number of minutes per case</v>
      </c>
      <c r="H26" s="272">
        <v>0</v>
      </c>
      <c r="I26" s="272">
        <v>0</v>
      </c>
      <c r="J26" s="272">
        <v>0</v>
      </c>
      <c r="K26" s="272">
        <v>0</v>
      </c>
      <c r="L26" s="272">
        <v>0</v>
      </c>
      <c r="M26" s="272">
        <v>0</v>
      </c>
      <c r="N26" s="272">
        <v>0</v>
      </c>
      <c r="O26" s="272">
        <v>0</v>
      </c>
      <c r="P26" s="272">
        <v>0</v>
      </c>
      <c r="Q26" s="272">
        <v>0</v>
      </c>
      <c r="R26" s="272">
        <v>0</v>
      </c>
      <c r="S26" s="275">
        <v>0</v>
      </c>
      <c r="T26" s="272">
        <v>0</v>
      </c>
      <c r="U26" s="272">
        <v>0</v>
      </c>
      <c r="V26" s="272">
        <v>0</v>
      </c>
      <c r="W26" s="272">
        <v>0</v>
      </c>
      <c r="X26" s="272">
        <v>2</v>
      </c>
      <c r="Y26" s="272">
        <v>0</v>
      </c>
      <c r="Z26" s="272">
        <v>2</v>
      </c>
      <c r="AA26" s="274">
        <v>1</v>
      </c>
      <c r="AB26" s="272">
        <v>5</v>
      </c>
      <c r="AC26" s="272">
        <v>5</v>
      </c>
      <c r="AD26" s="272">
        <v>5</v>
      </c>
      <c r="AE26" s="272">
        <v>5</v>
      </c>
      <c r="AF26" s="272">
        <v>5</v>
      </c>
      <c r="AG26" s="272">
        <v>5</v>
      </c>
      <c r="AH26" s="272">
        <v>5</v>
      </c>
      <c r="AI26" s="272">
        <v>5</v>
      </c>
      <c r="AJ26" s="272">
        <v>5</v>
      </c>
      <c r="AK26" s="272">
        <v>0</v>
      </c>
      <c r="AL26" s="274" t="str">
        <f>IF(AL24="", "",
INDEX('[5]Data entry 1 - Validation'!$B$3:$BB$54, MATCH($C26,'[5]Data entry 1 - Validation'!$C$3:$C$54,0), MATCH('Inputs from Uganda staff'!AL$9,'[5]Data entry 1 - Validation'!$B$4:$BB$4,0))
)</f>
        <v/>
      </c>
      <c r="AM26" s="274" t="str">
        <f>IF(AM24="", "",
INDEX('[5]Data entry 1 - Validation'!$B$3:$BB$54, MATCH($C26,'[5]Data entry 1 - Validation'!$C$3:$C$54,0), MATCH('Inputs from Uganda staff'!AM$9,'[5]Data entry 1 - Validation'!$B$4:$BB$4,0))
)</f>
        <v/>
      </c>
      <c r="AN26" s="274" t="str">
        <f>IF(AN24="", "",
INDEX('[5]Data entry 1 - Validation'!$B$3:$BB$54, MATCH($C26,'[5]Data entry 1 - Validation'!$C$3:$C$54,0), MATCH('Inputs from Uganda staff'!AN$9,'[5]Data entry 1 - Validation'!$B$4:$BB$4,0))
)</f>
        <v/>
      </c>
      <c r="AO26" s="274" t="str">
        <f>IF(AO24="", "",
INDEX('[5]Data entry 1 - Validation'!$B$3:$BB$54, MATCH($C26,'[5]Data entry 1 - Validation'!$C$3:$C$54,0), MATCH('Inputs from Uganda staff'!AO$9,'[5]Data entry 1 - Validation'!$B$4:$BB$4,0))
)</f>
        <v/>
      </c>
      <c r="AP26" s="274" t="str">
        <f>IF(AP24="", "",
INDEX('[5]Data entry 1 - Validation'!$B$3:$BB$54, MATCH($C26,'[5]Data entry 1 - Validation'!$C$3:$C$54,0), MATCH('Inputs from Uganda staff'!AP$9,'[5]Data entry 1 - Validation'!$B$4:$BB$4,0))
)</f>
        <v/>
      </c>
      <c r="AQ26" s="274" t="str">
        <f>IF(AQ24="", "",
INDEX('[5]Data entry 1 - Validation'!$B$3:$BB$54, MATCH($C26,'[5]Data entry 1 - Validation'!$C$3:$C$54,0), MATCH('Inputs from Uganda staff'!AQ$9,'[5]Data entry 1 - Validation'!$B$4:$BB$4,0))
)</f>
        <v/>
      </c>
      <c r="AR26" s="272">
        <v>0</v>
      </c>
      <c r="AS26" s="272">
        <v>0</v>
      </c>
      <c r="AT26" s="275">
        <v>0</v>
      </c>
      <c r="AU26" s="275">
        <v>0</v>
      </c>
      <c r="AV26" s="275">
        <v>0</v>
      </c>
      <c r="AW26" s="272">
        <v>0</v>
      </c>
      <c r="AX26" s="272">
        <v>0</v>
      </c>
      <c r="AY26" s="272">
        <v>0</v>
      </c>
      <c r="AZ26" s="272">
        <v>0</v>
      </c>
      <c r="BA26" s="272">
        <v>0</v>
      </c>
      <c r="BB26" s="272">
        <v>0</v>
      </c>
      <c r="BC26" s="272">
        <v>0</v>
      </c>
      <c r="BD26" s="272">
        <v>0</v>
      </c>
      <c r="BE26" s="272">
        <v>0</v>
      </c>
      <c r="BF26" s="272">
        <v>0</v>
      </c>
      <c r="BG26" s="272">
        <v>0</v>
      </c>
      <c r="BH26" s="272">
        <v>0</v>
      </c>
      <c r="BI26" s="275">
        <v>0</v>
      </c>
      <c r="BJ26" s="275">
        <v>0</v>
      </c>
      <c r="BK26" s="275">
        <v>0</v>
      </c>
      <c r="BL26" s="275">
        <v>0</v>
      </c>
      <c r="BM26" s="275">
        <v>0</v>
      </c>
    </row>
    <row r="27" spans="1:65" ht="27.75" customHeight="1">
      <c r="A27" s="309"/>
      <c r="B27" s="270" t="s">
        <v>36</v>
      </c>
      <c r="C27" s="271" t="str">
        <f t="shared" si="0"/>
        <v>L01% of cases expected to be serviced by cadre</v>
      </c>
      <c r="D27" s="283" t="s">
        <v>37</v>
      </c>
      <c r="E27" s="279" t="str">
        <f>INDEX('WFOM - Cadre and Service List'!$A$3:$B$23,MATCH('Inputs from Uganda staff'!$D27,'WFOM - Cadre and Service List'!$B$3:$B$23,0), 1)</f>
        <v>L01</v>
      </c>
      <c r="F27" s="22" t="str">
        <f t="shared" si="2"/>
        <v>% of cases expected to be serviced by cadre</v>
      </c>
      <c r="G27" s="19" t="str">
        <f t="shared" si="1"/>
        <v>L01% of cases expected to be serviced by cadre</v>
      </c>
      <c r="H27" s="272">
        <v>0</v>
      </c>
      <c r="I27" s="272">
        <v>0</v>
      </c>
      <c r="J27" s="272">
        <v>0</v>
      </c>
      <c r="K27" s="272">
        <v>0</v>
      </c>
      <c r="L27" s="272">
        <v>0</v>
      </c>
      <c r="M27" s="272">
        <v>0</v>
      </c>
      <c r="N27" s="272">
        <v>0</v>
      </c>
      <c r="O27" s="272">
        <v>0</v>
      </c>
      <c r="P27" s="272">
        <v>0</v>
      </c>
      <c r="Q27" s="272">
        <v>0</v>
      </c>
      <c r="R27" s="272">
        <v>0</v>
      </c>
      <c r="S27" s="275">
        <v>0</v>
      </c>
      <c r="T27" s="272">
        <v>0</v>
      </c>
      <c r="U27" s="272">
        <v>0</v>
      </c>
      <c r="V27" s="272">
        <v>0</v>
      </c>
      <c r="W27" s="272">
        <v>0</v>
      </c>
      <c r="X27" s="272">
        <v>10</v>
      </c>
      <c r="Y27" s="272">
        <v>0</v>
      </c>
      <c r="Z27" s="272">
        <v>10</v>
      </c>
      <c r="AA27" s="274">
        <v>50</v>
      </c>
      <c r="AB27" s="272">
        <v>15</v>
      </c>
      <c r="AC27" s="272">
        <v>15</v>
      </c>
      <c r="AD27" s="272">
        <v>15</v>
      </c>
      <c r="AE27" s="272">
        <v>15</v>
      </c>
      <c r="AF27" s="272">
        <v>15</v>
      </c>
      <c r="AG27" s="272">
        <v>15</v>
      </c>
      <c r="AH27" s="272">
        <v>15</v>
      </c>
      <c r="AI27" s="272">
        <v>15</v>
      </c>
      <c r="AJ27" s="272">
        <v>15</v>
      </c>
      <c r="AK27" s="272">
        <v>0</v>
      </c>
      <c r="AL27" s="274" t="str">
        <f>IF(AL25="", "",
INDEX('[5]Data entry 1 - Validation'!$B$3:$BB$54, MATCH($C27,'[5]Data entry 1 - Validation'!$C$3:$C$54,0), MATCH('Inputs from Uganda staff'!AL$9,'[5]Data entry 1 - Validation'!$B$4:$BB$4,0))
)</f>
        <v/>
      </c>
      <c r="AM27" s="274" t="str">
        <f>IF(AM25="", "",
INDEX('[5]Data entry 1 - Validation'!$B$3:$BB$54, MATCH($C27,'[5]Data entry 1 - Validation'!$C$3:$C$54,0), MATCH('Inputs from Uganda staff'!AM$9,'[5]Data entry 1 - Validation'!$B$4:$BB$4,0))
)</f>
        <v/>
      </c>
      <c r="AN27" s="274" t="str">
        <f>IF(AN25="", "",
INDEX('[5]Data entry 1 - Validation'!$B$3:$BB$54, MATCH($C27,'[5]Data entry 1 - Validation'!$C$3:$C$54,0), MATCH('Inputs from Uganda staff'!AN$9,'[5]Data entry 1 - Validation'!$B$4:$BB$4,0))
)</f>
        <v/>
      </c>
      <c r="AO27" s="274" t="str">
        <f>IF(AO25="", "",
INDEX('[5]Data entry 1 - Validation'!$B$3:$BB$54, MATCH($C27,'[5]Data entry 1 - Validation'!$C$3:$C$54,0), MATCH('Inputs from Uganda staff'!AO$9,'[5]Data entry 1 - Validation'!$B$4:$BB$4,0))
)</f>
        <v/>
      </c>
      <c r="AP27" s="274" t="str">
        <f>IF(AP25="", "",
INDEX('[5]Data entry 1 - Validation'!$B$3:$BB$54, MATCH($C27,'[5]Data entry 1 - Validation'!$C$3:$C$54,0), MATCH('Inputs from Uganda staff'!AP$9,'[5]Data entry 1 - Validation'!$B$4:$BB$4,0))
)</f>
        <v/>
      </c>
      <c r="AQ27" s="274" t="str">
        <f>IF(AQ25="", "",
INDEX('[5]Data entry 1 - Validation'!$B$3:$BB$54, MATCH($C27,'[5]Data entry 1 - Validation'!$C$3:$C$54,0), MATCH('Inputs from Uganda staff'!AQ$9,'[5]Data entry 1 - Validation'!$B$4:$BB$4,0))
)</f>
        <v/>
      </c>
      <c r="AR27" s="272">
        <v>0</v>
      </c>
      <c r="AS27" s="272">
        <v>0</v>
      </c>
      <c r="AT27" s="275">
        <v>0</v>
      </c>
      <c r="AU27" s="275">
        <v>0</v>
      </c>
      <c r="AV27" s="275">
        <v>0</v>
      </c>
      <c r="AW27" s="272">
        <v>0</v>
      </c>
      <c r="AX27" s="272">
        <v>0</v>
      </c>
      <c r="AY27" s="272">
        <v>0</v>
      </c>
      <c r="AZ27" s="272">
        <v>0</v>
      </c>
      <c r="BA27" s="272">
        <v>0</v>
      </c>
      <c r="BB27" s="272">
        <v>0</v>
      </c>
      <c r="BC27" s="272">
        <v>0</v>
      </c>
      <c r="BD27" s="272">
        <v>0</v>
      </c>
      <c r="BE27" s="272">
        <v>0</v>
      </c>
      <c r="BF27" s="272">
        <v>0</v>
      </c>
      <c r="BG27" s="272">
        <v>0</v>
      </c>
      <c r="BH27" s="272">
        <v>0</v>
      </c>
      <c r="BI27" s="275">
        <v>0</v>
      </c>
      <c r="BJ27" s="275">
        <v>0</v>
      </c>
      <c r="BK27" s="275">
        <v>0</v>
      </c>
      <c r="BL27" s="275">
        <v>0</v>
      </c>
      <c r="BM27" s="275">
        <v>0</v>
      </c>
    </row>
    <row r="28" spans="1:65" ht="27.75" customHeight="1">
      <c r="A28" s="309"/>
      <c r="B28" s="270" t="s">
        <v>40</v>
      </c>
      <c r="C28" s="271" t="str">
        <f t="shared" si="0"/>
        <v>L02Number of minutes per case</v>
      </c>
      <c r="D28" s="283" t="s">
        <v>41</v>
      </c>
      <c r="E28" s="279" t="str">
        <f>INDEX('WFOM - Cadre and Service List'!$A$3:$B$23,MATCH('Inputs from Uganda staff'!$D28,'WFOM - Cadre and Service List'!$B$3:$B$23,0), 1)</f>
        <v>L02</v>
      </c>
      <c r="F28" s="22" t="str">
        <f t="shared" si="2"/>
        <v>Number of minutes per case</v>
      </c>
      <c r="G28" s="19" t="str">
        <f t="shared" si="1"/>
        <v>L02Number of minutes per case</v>
      </c>
      <c r="H28" s="272">
        <v>5</v>
      </c>
      <c r="I28" s="272">
        <v>5</v>
      </c>
      <c r="J28" s="272">
        <v>20</v>
      </c>
      <c r="K28" s="272">
        <v>20</v>
      </c>
      <c r="L28" s="272">
        <v>0</v>
      </c>
      <c r="M28" s="272">
        <v>3</v>
      </c>
      <c r="N28" s="272">
        <v>0</v>
      </c>
      <c r="O28" s="272">
        <v>0</v>
      </c>
      <c r="P28" s="272">
        <v>0</v>
      </c>
      <c r="Q28" s="272">
        <v>0</v>
      </c>
      <c r="R28" s="272">
        <v>0</v>
      </c>
      <c r="S28" s="275">
        <v>0</v>
      </c>
      <c r="T28" s="272">
        <v>10</v>
      </c>
      <c r="U28" s="272">
        <v>10</v>
      </c>
      <c r="V28" s="272">
        <v>0</v>
      </c>
      <c r="W28" s="272">
        <v>10</v>
      </c>
      <c r="X28" s="272">
        <v>2</v>
      </c>
      <c r="Y28" s="272">
        <v>0</v>
      </c>
      <c r="Z28" s="272">
        <v>2</v>
      </c>
      <c r="AA28" s="274">
        <v>1</v>
      </c>
      <c r="AB28" s="272">
        <v>0</v>
      </c>
      <c r="AC28" s="272">
        <v>0</v>
      </c>
      <c r="AD28" s="272">
        <v>5</v>
      </c>
      <c r="AE28" s="272">
        <v>5</v>
      </c>
      <c r="AF28" s="272">
        <v>5</v>
      </c>
      <c r="AG28" s="272">
        <v>10</v>
      </c>
      <c r="AH28" s="272">
        <v>10</v>
      </c>
      <c r="AI28" s="272">
        <v>10</v>
      </c>
      <c r="AJ28" s="272">
        <v>10</v>
      </c>
      <c r="AK28" s="272">
        <v>0</v>
      </c>
      <c r="AL28" s="274" t="str">
        <f>IF(AL26="", "",
INDEX('[5]Data entry 1 - Validation'!$B$3:$BB$54, MATCH($C28,'[5]Data entry 1 - Validation'!$C$3:$C$54,0), MATCH('Inputs from Uganda staff'!AL$9,'[5]Data entry 1 - Validation'!$B$4:$BB$4,0))
)</f>
        <v/>
      </c>
      <c r="AM28" s="274" t="str">
        <f>IF(AM26="", "",
INDEX('[5]Data entry 1 - Validation'!$B$3:$BB$54, MATCH($C28,'[5]Data entry 1 - Validation'!$C$3:$C$54,0), MATCH('Inputs from Uganda staff'!AM$9,'[5]Data entry 1 - Validation'!$B$4:$BB$4,0))
)</f>
        <v/>
      </c>
      <c r="AN28" s="274" t="str">
        <f>IF(AN26="", "",
INDEX('[5]Data entry 1 - Validation'!$B$3:$BB$54, MATCH($C28,'[5]Data entry 1 - Validation'!$C$3:$C$54,0), MATCH('Inputs from Uganda staff'!AN$9,'[5]Data entry 1 - Validation'!$B$4:$BB$4,0))
)</f>
        <v/>
      </c>
      <c r="AO28" s="274" t="str">
        <f>IF(AO26="", "",
INDEX('[5]Data entry 1 - Validation'!$B$3:$BB$54, MATCH($C28,'[5]Data entry 1 - Validation'!$C$3:$C$54,0), MATCH('Inputs from Uganda staff'!AO$9,'[5]Data entry 1 - Validation'!$B$4:$BB$4,0))
)</f>
        <v/>
      </c>
      <c r="AP28" s="274" t="str">
        <f>IF(AP26="", "",
INDEX('[5]Data entry 1 - Validation'!$B$3:$BB$54, MATCH($C28,'[5]Data entry 1 - Validation'!$C$3:$C$54,0), MATCH('Inputs from Uganda staff'!AP$9,'[5]Data entry 1 - Validation'!$B$4:$BB$4,0))
)</f>
        <v/>
      </c>
      <c r="AQ28" s="274" t="str">
        <f>IF(AQ26="", "",
INDEX('[5]Data entry 1 - Validation'!$B$3:$BB$54, MATCH($C28,'[5]Data entry 1 - Validation'!$C$3:$C$54,0), MATCH('Inputs from Uganda staff'!AQ$9,'[5]Data entry 1 - Validation'!$B$4:$BB$4,0))
)</f>
        <v/>
      </c>
      <c r="AR28" s="272">
        <v>0</v>
      </c>
      <c r="AS28" s="272">
        <v>0</v>
      </c>
      <c r="AT28" s="275">
        <v>0</v>
      </c>
      <c r="AU28" s="275">
        <v>0</v>
      </c>
      <c r="AV28" s="275">
        <v>0</v>
      </c>
      <c r="AW28" s="272">
        <v>0</v>
      </c>
      <c r="AX28" s="272">
        <v>10</v>
      </c>
      <c r="AY28" s="272">
        <v>10</v>
      </c>
      <c r="AZ28" s="272">
        <v>10</v>
      </c>
      <c r="BA28" s="272">
        <v>10</v>
      </c>
      <c r="BB28" s="272">
        <v>10</v>
      </c>
      <c r="BC28" s="272">
        <v>10</v>
      </c>
      <c r="BD28" s="272">
        <v>10</v>
      </c>
      <c r="BE28" s="272">
        <v>10</v>
      </c>
      <c r="BF28" s="272">
        <v>10</v>
      </c>
      <c r="BG28" s="272">
        <v>10</v>
      </c>
      <c r="BH28" s="272">
        <v>0</v>
      </c>
      <c r="BI28" s="275">
        <v>10</v>
      </c>
      <c r="BJ28" s="275">
        <v>10</v>
      </c>
      <c r="BK28" s="275">
        <v>10</v>
      </c>
      <c r="BL28" s="275">
        <v>10</v>
      </c>
      <c r="BM28" s="275">
        <v>10</v>
      </c>
    </row>
    <row r="29" spans="1:65" ht="27.75" customHeight="1">
      <c r="A29" s="309"/>
      <c r="B29" s="270" t="s">
        <v>40</v>
      </c>
      <c r="C29" s="271" t="str">
        <f t="shared" si="0"/>
        <v>L02% of cases expected to be serviced by cadre</v>
      </c>
      <c r="D29" s="283" t="s">
        <v>41</v>
      </c>
      <c r="E29" s="279" t="str">
        <f>INDEX('WFOM - Cadre and Service List'!$A$3:$B$23,MATCH('Inputs from Uganda staff'!$D29,'WFOM - Cadre and Service List'!$B$3:$B$23,0), 1)</f>
        <v>L02</v>
      </c>
      <c r="F29" s="22" t="str">
        <f t="shared" si="2"/>
        <v>% of cases expected to be serviced by cadre</v>
      </c>
      <c r="G29" s="19" t="str">
        <f t="shared" si="1"/>
        <v>L02% of cases expected to be serviced by cadre</v>
      </c>
      <c r="H29" s="272">
        <v>5</v>
      </c>
      <c r="I29" s="272">
        <v>25</v>
      </c>
      <c r="J29" s="272">
        <v>75</v>
      </c>
      <c r="K29" s="272">
        <v>100</v>
      </c>
      <c r="L29" s="272">
        <v>0</v>
      </c>
      <c r="M29" s="272">
        <v>5</v>
      </c>
      <c r="N29" s="272">
        <v>0</v>
      </c>
      <c r="O29" s="272">
        <v>0</v>
      </c>
      <c r="P29" s="272">
        <v>0</v>
      </c>
      <c r="Q29" s="272">
        <v>0</v>
      </c>
      <c r="R29" s="272">
        <v>0</v>
      </c>
      <c r="S29" s="275">
        <v>0</v>
      </c>
      <c r="T29" s="272">
        <v>30</v>
      </c>
      <c r="U29" s="272">
        <v>30</v>
      </c>
      <c r="V29" s="272">
        <v>0</v>
      </c>
      <c r="W29" s="272">
        <v>30</v>
      </c>
      <c r="X29" s="272">
        <v>20</v>
      </c>
      <c r="Y29" s="272">
        <v>0</v>
      </c>
      <c r="Z29" s="272">
        <v>40</v>
      </c>
      <c r="AA29" s="274">
        <v>50</v>
      </c>
      <c r="AB29" s="272">
        <v>0</v>
      </c>
      <c r="AC29" s="272">
        <v>0</v>
      </c>
      <c r="AD29" s="272">
        <v>15</v>
      </c>
      <c r="AE29" s="272">
        <v>15</v>
      </c>
      <c r="AF29" s="272">
        <v>15</v>
      </c>
      <c r="AG29" s="272">
        <v>15</v>
      </c>
      <c r="AH29" s="272">
        <v>15</v>
      </c>
      <c r="AI29" s="272">
        <v>15</v>
      </c>
      <c r="AJ29" s="272">
        <v>15</v>
      </c>
      <c r="AK29" s="272">
        <v>0</v>
      </c>
      <c r="AL29" s="274" t="str">
        <f>IF(AL27="", "",
INDEX('[5]Data entry 1 - Validation'!$B$3:$BB$54, MATCH($C29,'[5]Data entry 1 - Validation'!$C$3:$C$54,0), MATCH('Inputs from Uganda staff'!AL$9,'[5]Data entry 1 - Validation'!$B$4:$BB$4,0))
)</f>
        <v/>
      </c>
      <c r="AM29" s="274" t="str">
        <f>IF(AM27="", "",
INDEX('[5]Data entry 1 - Validation'!$B$3:$BB$54, MATCH($C29,'[5]Data entry 1 - Validation'!$C$3:$C$54,0), MATCH('Inputs from Uganda staff'!AM$9,'[5]Data entry 1 - Validation'!$B$4:$BB$4,0))
)</f>
        <v/>
      </c>
      <c r="AN29" s="274" t="str">
        <f>IF(AN27="", "",
INDEX('[5]Data entry 1 - Validation'!$B$3:$BB$54, MATCH($C29,'[5]Data entry 1 - Validation'!$C$3:$C$54,0), MATCH('Inputs from Uganda staff'!AN$9,'[5]Data entry 1 - Validation'!$B$4:$BB$4,0))
)</f>
        <v/>
      </c>
      <c r="AO29" s="274" t="str">
        <f>IF(AO27="", "",
INDEX('[5]Data entry 1 - Validation'!$B$3:$BB$54, MATCH($C29,'[5]Data entry 1 - Validation'!$C$3:$C$54,0), MATCH('Inputs from Uganda staff'!AO$9,'[5]Data entry 1 - Validation'!$B$4:$BB$4,0))
)</f>
        <v/>
      </c>
      <c r="AP29" s="274" t="str">
        <f>IF(AP27="", "",
INDEX('[5]Data entry 1 - Validation'!$B$3:$BB$54, MATCH($C29,'[5]Data entry 1 - Validation'!$C$3:$C$54,0), MATCH('Inputs from Uganda staff'!AP$9,'[5]Data entry 1 - Validation'!$B$4:$BB$4,0))
)</f>
        <v/>
      </c>
      <c r="AQ29" s="274" t="str">
        <f>IF(AQ27="", "",
INDEX('[5]Data entry 1 - Validation'!$B$3:$BB$54, MATCH($C29,'[5]Data entry 1 - Validation'!$C$3:$C$54,0), MATCH('Inputs from Uganda staff'!AQ$9,'[5]Data entry 1 - Validation'!$B$4:$BB$4,0))
)</f>
        <v/>
      </c>
      <c r="AR29" s="272">
        <v>0</v>
      </c>
      <c r="AS29" s="272">
        <v>0</v>
      </c>
      <c r="AT29" s="275">
        <v>0</v>
      </c>
      <c r="AU29" s="275">
        <v>0</v>
      </c>
      <c r="AV29" s="275">
        <v>0</v>
      </c>
      <c r="AW29" s="272">
        <v>0</v>
      </c>
      <c r="AX29" s="272">
        <v>100</v>
      </c>
      <c r="AY29" s="272">
        <v>100</v>
      </c>
      <c r="AZ29" s="272">
        <v>100</v>
      </c>
      <c r="BA29" s="272">
        <v>100</v>
      </c>
      <c r="BB29" s="272">
        <v>100</v>
      </c>
      <c r="BC29" s="272">
        <v>100</v>
      </c>
      <c r="BD29" s="272">
        <v>3</v>
      </c>
      <c r="BE29" s="272">
        <v>3</v>
      </c>
      <c r="BF29" s="272">
        <v>3</v>
      </c>
      <c r="BG29" s="272">
        <v>3</v>
      </c>
      <c r="BH29" s="272">
        <v>0</v>
      </c>
      <c r="BI29" s="275">
        <v>3</v>
      </c>
      <c r="BJ29" s="275">
        <v>3</v>
      </c>
      <c r="BK29" s="275">
        <v>80</v>
      </c>
      <c r="BL29" s="275">
        <v>3</v>
      </c>
      <c r="BM29" s="275">
        <v>3</v>
      </c>
    </row>
    <row r="30" spans="1:65" ht="27.75" customHeight="1">
      <c r="A30" s="309"/>
      <c r="B30" s="270" t="s">
        <v>44</v>
      </c>
      <c r="C30" s="271" t="str">
        <f t="shared" si="0"/>
        <v>L03Number of minutes per case</v>
      </c>
      <c r="D30" s="283" t="s">
        <v>45</v>
      </c>
      <c r="E30" s="279" t="str">
        <f>INDEX('WFOM - Cadre and Service List'!$A$3:$B$23,MATCH('Inputs from Uganda staff'!$D30,'WFOM - Cadre and Service List'!$B$3:$B$23,0), 1)</f>
        <v>L03</v>
      </c>
      <c r="F30" s="22" t="str">
        <f t="shared" si="2"/>
        <v>Number of minutes per case</v>
      </c>
      <c r="G30" s="19" t="str">
        <f t="shared" si="1"/>
        <v>L03Number of minutes per case</v>
      </c>
      <c r="H30" s="272">
        <v>5</v>
      </c>
      <c r="I30" s="272">
        <v>5</v>
      </c>
      <c r="J30" s="272">
        <v>0</v>
      </c>
      <c r="K30" s="272">
        <v>0</v>
      </c>
      <c r="L30" s="272">
        <v>0</v>
      </c>
      <c r="M30" s="272">
        <v>0</v>
      </c>
      <c r="N30" s="272">
        <v>0</v>
      </c>
      <c r="O30" s="272">
        <v>0</v>
      </c>
      <c r="P30" s="272">
        <v>0</v>
      </c>
      <c r="Q30" s="272">
        <v>0</v>
      </c>
      <c r="R30" s="272">
        <v>0</v>
      </c>
      <c r="S30" s="275">
        <v>3</v>
      </c>
      <c r="T30" s="272">
        <v>0</v>
      </c>
      <c r="U30" s="272">
        <v>0</v>
      </c>
      <c r="V30" s="272">
        <v>0</v>
      </c>
      <c r="W30" s="272">
        <v>0</v>
      </c>
      <c r="X30" s="272">
        <v>2</v>
      </c>
      <c r="Y30" s="272">
        <v>2</v>
      </c>
      <c r="Z30" s="272">
        <v>2</v>
      </c>
      <c r="AA30" s="274">
        <v>1</v>
      </c>
      <c r="AB30" s="272">
        <v>0</v>
      </c>
      <c r="AC30" s="272">
        <v>0</v>
      </c>
      <c r="AD30" s="272">
        <v>0</v>
      </c>
      <c r="AE30" s="272">
        <v>0</v>
      </c>
      <c r="AF30" s="272">
        <v>0</v>
      </c>
      <c r="AG30" s="272">
        <v>0</v>
      </c>
      <c r="AH30" s="272">
        <v>0</v>
      </c>
      <c r="AI30" s="272">
        <v>0</v>
      </c>
      <c r="AJ30" s="272">
        <v>0</v>
      </c>
      <c r="AK30" s="272">
        <v>0</v>
      </c>
      <c r="AL30" s="274" t="str">
        <f>IF(AL28="", "",
INDEX('[5]Data entry 1 - Validation'!$B$3:$BB$54, MATCH($C30,'[5]Data entry 1 - Validation'!$C$3:$C$54,0), MATCH('Inputs from Uganda staff'!AL$9,'[5]Data entry 1 - Validation'!$B$4:$BB$4,0))
)</f>
        <v/>
      </c>
      <c r="AM30" s="274" t="str">
        <f>IF(AM28="", "",
INDEX('[5]Data entry 1 - Validation'!$B$3:$BB$54, MATCH($C30,'[5]Data entry 1 - Validation'!$C$3:$C$54,0), MATCH('Inputs from Uganda staff'!AM$9,'[5]Data entry 1 - Validation'!$B$4:$BB$4,0))
)</f>
        <v/>
      </c>
      <c r="AN30" s="274" t="str">
        <f>IF(AN28="", "",
INDEX('[5]Data entry 1 - Validation'!$B$3:$BB$54, MATCH($C30,'[5]Data entry 1 - Validation'!$C$3:$C$54,0), MATCH('Inputs from Uganda staff'!AN$9,'[5]Data entry 1 - Validation'!$B$4:$BB$4,0))
)</f>
        <v/>
      </c>
      <c r="AO30" s="274" t="str">
        <f>IF(AO28="", "",
INDEX('[5]Data entry 1 - Validation'!$B$3:$BB$54, MATCH($C30,'[5]Data entry 1 - Validation'!$C$3:$C$54,0), MATCH('Inputs from Uganda staff'!AO$9,'[5]Data entry 1 - Validation'!$B$4:$BB$4,0))
)</f>
        <v/>
      </c>
      <c r="AP30" s="274" t="str">
        <f>IF(AP28="", "",
INDEX('[5]Data entry 1 - Validation'!$B$3:$BB$54, MATCH($C30,'[5]Data entry 1 - Validation'!$C$3:$C$54,0), MATCH('Inputs from Uganda staff'!AP$9,'[5]Data entry 1 - Validation'!$B$4:$BB$4,0))
)</f>
        <v/>
      </c>
      <c r="AQ30" s="274" t="str">
        <f>IF(AQ28="", "",
INDEX('[5]Data entry 1 - Validation'!$B$3:$BB$54, MATCH($C30,'[5]Data entry 1 - Validation'!$C$3:$C$54,0), MATCH('Inputs from Uganda staff'!AQ$9,'[5]Data entry 1 - Validation'!$B$4:$BB$4,0))
)</f>
        <v/>
      </c>
      <c r="AR30" s="272">
        <v>0</v>
      </c>
      <c r="AS30" s="272">
        <v>0</v>
      </c>
      <c r="AT30" s="275">
        <v>0</v>
      </c>
      <c r="AU30" s="275">
        <v>0</v>
      </c>
      <c r="AV30" s="275">
        <v>0</v>
      </c>
      <c r="AW30" s="272">
        <v>0</v>
      </c>
      <c r="AX30" s="272">
        <v>0</v>
      </c>
      <c r="AY30" s="272">
        <v>0</v>
      </c>
      <c r="AZ30" s="272">
        <v>0</v>
      </c>
      <c r="BA30" s="272">
        <v>0</v>
      </c>
      <c r="BB30" s="272">
        <v>0</v>
      </c>
      <c r="BC30" s="272">
        <v>0</v>
      </c>
      <c r="BD30" s="272">
        <v>0</v>
      </c>
      <c r="BE30" s="272">
        <v>0</v>
      </c>
      <c r="BF30" s="272">
        <v>0</v>
      </c>
      <c r="BG30" s="272">
        <v>0</v>
      </c>
      <c r="BH30" s="272">
        <v>0</v>
      </c>
      <c r="BI30" s="275">
        <v>0</v>
      </c>
      <c r="BJ30" s="275">
        <v>0</v>
      </c>
      <c r="BK30" s="275">
        <v>0</v>
      </c>
      <c r="BL30" s="275">
        <v>0</v>
      </c>
      <c r="BM30" s="275">
        <v>0</v>
      </c>
    </row>
    <row r="31" spans="1:65" ht="27.75" customHeight="1">
      <c r="A31" s="309"/>
      <c r="B31" s="270" t="s">
        <v>44</v>
      </c>
      <c r="C31" s="271" t="str">
        <f t="shared" si="0"/>
        <v>L03% of cases expected to be serviced by cadre</v>
      </c>
      <c r="D31" s="283" t="s">
        <v>45</v>
      </c>
      <c r="E31" s="279" t="str">
        <f>INDEX('WFOM - Cadre and Service List'!$A$3:$B$23,MATCH('Inputs from Uganda staff'!$D31,'WFOM - Cadre and Service List'!$B$3:$B$23,0), 1)</f>
        <v>L03</v>
      </c>
      <c r="F31" s="22" t="str">
        <f t="shared" si="2"/>
        <v>% of cases expected to be serviced by cadre</v>
      </c>
      <c r="G31" s="19" t="str">
        <f t="shared" si="1"/>
        <v>L03% of cases expected to be serviced by cadre</v>
      </c>
      <c r="H31" s="272">
        <v>20</v>
      </c>
      <c r="I31" s="272">
        <v>30</v>
      </c>
      <c r="J31" s="272">
        <v>0</v>
      </c>
      <c r="K31" s="272">
        <v>0</v>
      </c>
      <c r="L31" s="272">
        <v>0</v>
      </c>
      <c r="M31" s="272">
        <v>0</v>
      </c>
      <c r="N31" s="272">
        <v>0</v>
      </c>
      <c r="O31" s="272">
        <v>0</v>
      </c>
      <c r="P31" s="272">
        <v>0</v>
      </c>
      <c r="Q31" s="272">
        <v>0</v>
      </c>
      <c r="R31" s="272">
        <v>0</v>
      </c>
      <c r="S31" s="275">
        <v>60</v>
      </c>
      <c r="T31" s="272">
        <v>0</v>
      </c>
      <c r="U31" s="272">
        <v>0</v>
      </c>
      <c r="V31" s="272">
        <v>0</v>
      </c>
      <c r="W31" s="272">
        <v>0</v>
      </c>
      <c r="X31" s="272">
        <v>60</v>
      </c>
      <c r="Y31" s="272">
        <v>60</v>
      </c>
      <c r="Z31" s="272">
        <v>40</v>
      </c>
      <c r="AA31" s="274">
        <v>50</v>
      </c>
      <c r="AB31" s="272">
        <v>0</v>
      </c>
      <c r="AC31" s="272">
        <v>0</v>
      </c>
      <c r="AD31" s="272">
        <v>0</v>
      </c>
      <c r="AE31" s="272">
        <v>0</v>
      </c>
      <c r="AF31" s="272">
        <v>0</v>
      </c>
      <c r="AG31" s="272">
        <v>0</v>
      </c>
      <c r="AH31" s="272">
        <v>0</v>
      </c>
      <c r="AI31" s="272">
        <v>0</v>
      </c>
      <c r="AJ31" s="272">
        <v>0</v>
      </c>
      <c r="AK31" s="272">
        <v>0</v>
      </c>
      <c r="AL31" s="274" t="str">
        <f>IF(AL29="", "",
INDEX('[5]Data entry 1 - Validation'!$B$3:$BB$54, MATCH($C31,'[5]Data entry 1 - Validation'!$C$3:$C$54,0), MATCH('Inputs from Uganda staff'!AL$9,'[5]Data entry 1 - Validation'!$B$4:$BB$4,0))
)</f>
        <v/>
      </c>
      <c r="AM31" s="274" t="str">
        <f>IF(AM29="", "",
INDEX('[5]Data entry 1 - Validation'!$B$3:$BB$54, MATCH($C31,'[5]Data entry 1 - Validation'!$C$3:$C$54,0), MATCH('Inputs from Uganda staff'!AM$9,'[5]Data entry 1 - Validation'!$B$4:$BB$4,0))
)</f>
        <v/>
      </c>
      <c r="AN31" s="274" t="str">
        <f>IF(AN29="", "",
INDEX('[5]Data entry 1 - Validation'!$B$3:$BB$54, MATCH($C31,'[5]Data entry 1 - Validation'!$C$3:$C$54,0), MATCH('Inputs from Uganda staff'!AN$9,'[5]Data entry 1 - Validation'!$B$4:$BB$4,0))
)</f>
        <v/>
      </c>
      <c r="AO31" s="274" t="str">
        <f>IF(AO29="", "",
INDEX('[5]Data entry 1 - Validation'!$B$3:$BB$54, MATCH($C31,'[5]Data entry 1 - Validation'!$C$3:$C$54,0), MATCH('Inputs from Uganda staff'!AO$9,'[5]Data entry 1 - Validation'!$B$4:$BB$4,0))
)</f>
        <v/>
      </c>
      <c r="AP31" s="274" t="str">
        <f>IF(AP29="", "",
INDEX('[5]Data entry 1 - Validation'!$B$3:$BB$54, MATCH($C31,'[5]Data entry 1 - Validation'!$C$3:$C$54,0), MATCH('Inputs from Uganda staff'!AP$9,'[5]Data entry 1 - Validation'!$B$4:$BB$4,0))
)</f>
        <v/>
      </c>
      <c r="AQ31" s="274" t="str">
        <f>IF(AQ29="", "",
INDEX('[5]Data entry 1 - Validation'!$B$3:$BB$54, MATCH($C31,'[5]Data entry 1 - Validation'!$C$3:$C$54,0), MATCH('Inputs from Uganda staff'!AQ$9,'[5]Data entry 1 - Validation'!$B$4:$BB$4,0))
)</f>
        <v/>
      </c>
      <c r="AR31" s="272">
        <v>0</v>
      </c>
      <c r="AS31" s="272">
        <v>0</v>
      </c>
      <c r="AT31" s="275">
        <v>0</v>
      </c>
      <c r="AU31" s="275">
        <v>0</v>
      </c>
      <c r="AV31" s="275">
        <v>0</v>
      </c>
      <c r="AW31" s="272">
        <v>0</v>
      </c>
      <c r="AX31" s="272">
        <v>0</v>
      </c>
      <c r="AY31" s="272">
        <v>0</v>
      </c>
      <c r="AZ31" s="272">
        <v>0</v>
      </c>
      <c r="BA31" s="272">
        <v>0</v>
      </c>
      <c r="BB31" s="272">
        <v>0</v>
      </c>
      <c r="BC31" s="272">
        <v>0</v>
      </c>
      <c r="BD31" s="272">
        <v>0</v>
      </c>
      <c r="BE31" s="272">
        <v>0</v>
      </c>
      <c r="BF31" s="272">
        <v>0</v>
      </c>
      <c r="BG31" s="272">
        <v>0</v>
      </c>
      <c r="BH31" s="272">
        <v>0</v>
      </c>
      <c r="BI31" s="275">
        <v>0</v>
      </c>
      <c r="BJ31" s="275">
        <v>0</v>
      </c>
      <c r="BK31" s="275">
        <v>0</v>
      </c>
      <c r="BL31" s="275">
        <v>0</v>
      </c>
      <c r="BM31" s="275">
        <v>0</v>
      </c>
    </row>
    <row r="32" spans="1:65" ht="27.75" customHeight="1">
      <c r="A32" s="309"/>
      <c r="B32" s="270">
        <v>360</v>
      </c>
      <c r="C32" s="271" t="str">
        <f t="shared" si="0"/>
        <v>360Number of minutes per case</v>
      </c>
      <c r="D32" s="284" t="s">
        <v>51</v>
      </c>
      <c r="E32" s="279" t="str">
        <f>INDEX('WFOM - Cadre and Service List'!$A$3:$B$23,MATCH('Inputs from Uganda staff'!$D32,'WFOM - Cadre and Service List'!$B$3:$B$23,0), 1)</f>
        <v>D01</v>
      </c>
      <c r="F32" s="24" t="str">
        <f t="shared" si="2"/>
        <v>Number of minutes per case</v>
      </c>
      <c r="G32" s="19" t="str">
        <f t="shared" si="1"/>
        <v>D01Number of minutes per case</v>
      </c>
      <c r="H32" s="272">
        <v>0</v>
      </c>
      <c r="I32" s="272">
        <v>0</v>
      </c>
      <c r="J32" s="272">
        <v>0</v>
      </c>
      <c r="K32" s="272">
        <v>0</v>
      </c>
      <c r="L32" s="272">
        <v>0</v>
      </c>
      <c r="M32" s="272">
        <v>0</v>
      </c>
      <c r="N32" s="272">
        <v>0</v>
      </c>
      <c r="O32" s="272">
        <v>0</v>
      </c>
      <c r="P32" s="272">
        <v>0</v>
      </c>
      <c r="Q32" s="272">
        <v>0</v>
      </c>
      <c r="R32" s="272">
        <v>0</v>
      </c>
      <c r="S32" s="275">
        <v>0</v>
      </c>
      <c r="T32" s="272">
        <v>0</v>
      </c>
      <c r="U32" s="272">
        <v>0</v>
      </c>
      <c r="V32" s="272">
        <v>0</v>
      </c>
      <c r="W32" s="272">
        <v>0</v>
      </c>
      <c r="X32" s="272">
        <v>0</v>
      </c>
      <c r="Y32" s="272">
        <v>0</v>
      </c>
      <c r="Z32" s="272">
        <v>0</v>
      </c>
      <c r="AA32" s="274">
        <v>1</v>
      </c>
      <c r="AB32" s="272">
        <v>0</v>
      </c>
      <c r="AC32" s="272">
        <v>0</v>
      </c>
      <c r="AD32" s="272">
        <v>0</v>
      </c>
      <c r="AE32" s="272">
        <v>0</v>
      </c>
      <c r="AF32" s="272">
        <v>0</v>
      </c>
      <c r="AG32" s="272">
        <v>0</v>
      </c>
      <c r="AH32" s="272">
        <v>0</v>
      </c>
      <c r="AI32" s="272">
        <v>0</v>
      </c>
      <c r="AJ32" s="272">
        <v>0</v>
      </c>
      <c r="AK32" s="272">
        <v>0</v>
      </c>
      <c r="AL32" s="274" t="str">
        <f>IF(AL30="", "",
INDEX('[5]Data entry 1 - Validation'!$B$3:$BB$54, MATCH($C32,'[5]Data entry 1 - Validation'!$C$3:$C$54,0), MATCH('Inputs from Uganda staff'!AL$9,'[5]Data entry 1 - Validation'!$B$4:$BB$4,0))
)</f>
        <v/>
      </c>
      <c r="AM32" s="274" t="str">
        <f>IF(AM30="", "",
INDEX('[5]Data entry 1 - Validation'!$B$3:$BB$54, MATCH($C32,'[5]Data entry 1 - Validation'!$C$3:$C$54,0), MATCH('Inputs from Uganda staff'!AM$9,'[5]Data entry 1 - Validation'!$B$4:$BB$4,0))
)</f>
        <v/>
      </c>
      <c r="AN32" s="274" t="str">
        <f>IF(AN30="", "",
INDEX('[5]Data entry 1 - Validation'!$B$3:$BB$54, MATCH($C32,'[5]Data entry 1 - Validation'!$C$3:$C$54,0), MATCH('Inputs from Uganda staff'!AN$9,'[5]Data entry 1 - Validation'!$B$4:$BB$4,0))
)</f>
        <v/>
      </c>
      <c r="AO32" s="274" t="str">
        <f>IF(AO30="", "",
INDEX('[5]Data entry 1 - Validation'!$B$3:$BB$54, MATCH($C32,'[5]Data entry 1 - Validation'!$C$3:$C$54,0), MATCH('Inputs from Uganda staff'!AO$9,'[5]Data entry 1 - Validation'!$B$4:$BB$4,0))
)</f>
        <v/>
      </c>
      <c r="AP32" s="274" t="str">
        <f>IF(AP30="", "",
INDEX('[5]Data entry 1 - Validation'!$B$3:$BB$54, MATCH($C32,'[5]Data entry 1 - Validation'!$C$3:$C$54,0), MATCH('Inputs from Uganda staff'!AP$9,'[5]Data entry 1 - Validation'!$B$4:$BB$4,0))
)</f>
        <v/>
      </c>
      <c r="AQ32" s="274" t="str">
        <f>IF(AQ30="", "",
INDEX('[5]Data entry 1 - Validation'!$B$3:$BB$54, MATCH($C32,'[5]Data entry 1 - Validation'!$C$3:$C$54,0), MATCH('Inputs from Uganda staff'!AQ$9,'[5]Data entry 1 - Validation'!$B$4:$BB$4,0))
)</f>
        <v/>
      </c>
      <c r="AR32" s="272">
        <v>360</v>
      </c>
      <c r="AS32" s="272">
        <v>360</v>
      </c>
      <c r="AT32" s="275">
        <v>360</v>
      </c>
      <c r="AU32" s="275">
        <v>160</v>
      </c>
      <c r="AV32" s="275">
        <v>20</v>
      </c>
      <c r="AW32" s="272">
        <v>0</v>
      </c>
      <c r="AX32" s="272">
        <v>0</v>
      </c>
      <c r="AY32" s="272">
        <v>0</v>
      </c>
      <c r="AZ32" s="272">
        <v>0</v>
      </c>
      <c r="BA32" s="272">
        <v>0</v>
      </c>
      <c r="BB32" s="272">
        <v>0</v>
      </c>
      <c r="BC32" s="272">
        <v>0</v>
      </c>
      <c r="BD32" s="272">
        <v>0</v>
      </c>
      <c r="BE32" s="272">
        <v>0</v>
      </c>
      <c r="BF32" s="272">
        <v>0</v>
      </c>
      <c r="BG32" s="272">
        <v>0</v>
      </c>
      <c r="BH32" s="272">
        <v>0</v>
      </c>
      <c r="BI32" s="275">
        <v>0</v>
      </c>
      <c r="BJ32" s="275">
        <v>0</v>
      </c>
      <c r="BK32" s="275">
        <v>0</v>
      </c>
      <c r="BL32" s="275">
        <v>0</v>
      </c>
      <c r="BM32" s="275">
        <v>0</v>
      </c>
    </row>
    <row r="33" spans="1:65" ht="27.75" customHeight="1">
      <c r="A33" s="309"/>
      <c r="B33" s="270" t="s">
        <v>50</v>
      </c>
      <c r="C33" s="271" t="str">
        <f t="shared" si="0"/>
        <v>D01% of cases expected to be serviced by cadre</v>
      </c>
      <c r="D33" s="284" t="s">
        <v>51</v>
      </c>
      <c r="E33" s="279" t="str">
        <f>INDEX('WFOM - Cadre and Service List'!$A$3:$B$23,MATCH('Inputs from Uganda staff'!$D33,'WFOM - Cadre and Service List'!$B$3:$B$23,0), 1)</f>
        <v>D01</v>
      </c>
      <c r="F33" s="24" t="str">
        <f t="shared" si="2"/>
        <v>% of cases expected to be serviced by cadre</v>
      </c>
      <c r="G33" s="19" t="str">
        <f t="shared" si="1"/>
        <v>D01% of cases expected to be serviced by cadre</v>
      </c>
      <c r="H33" s="272">
        <v>0</v>
      </c>
      <c r="I33" s="272">
        <v>0</v>
      </c>
      <c r="J33" s="272">
        <v>0</v>
      </c>
      <c r="K33" s="272">
        <v>0</v>
      </c>
      <c r="L33" s="272">
        <v>0</v>
      </c>
      <c r="M33" s="272">
        <v>0</v>
      </c>
      <c r="N33" s="272">
        <v>0</v>
      </c>
      <c r="O33" s="272">
        <v>0</v>
      </c>
      <c r="P33" s="272">
        <v>0</v>
      </c>
      <c r="Q33" s="272">
        <v>0</v>
      </c>
      <c r="R33" s="272">
        <v>0</v>
      </c>
      <c r="S33" s="275">
        <v>0</v>
      </c>
      <c r="T33" s="272">
        <v>0</v>
      </c>
      <c r="U33" s="272">
        <v>0</v>
      </c>
      <c r="V33" s="272">
        <v>0</v>
      </c>
      <c r="W33" s="272">
        <v>0</v>
      </c>
      <c r="X33" s="272">
        <v>0</v>
      </c>
      <c r="Y33" s="272">
        <v>0</v>
      </c>
      <c r="Z33" s="272">
        <v>0</v>
      </c>
      <c r="AA33" s="274">
        <v>50</v>
      </c>
      <c r="AB33" s="272">
        <v>0</v>
      </c>
      <c r="AC33" s="272">
        <v>0</v>
      </c>
      <c r="AD33" s="272">
        <v>0</v>
      </c>
      <c r="AE33" s="272">
        <v>0</v>
      </c>
      <c r="AF33" s="272">
        <v>0</v>
      </c>
      <c r="AG33" s="272">
        <v>0</v>
      </c>
      <c r="AH33" s="272">
        <v>0</v>
      </c>
      <c r="AI33" s="272">
        <v>0</v>
      </c>
      <c r="AJ33" s="272">
        <v>0</v>
      </c>
      <c r="AK33" s="272">
        <v>0</v>
      </c>
      <c r="AL33" s="274" t="str">
        <f>IF(AL31="", "",
INDEX('[5]Data entry 1 - Validation'!$B$3:$BB$54, MATCH($C33,'[5]Data entry 1 - Validation'!$C$3:$C$54,0), MATCH('Inputs from Uganda staff'!AL$9,'[5]Data entry 1 - Validation'!$B$4:$BB$4,0))
)</f>
        <v/>
      </c>
      <c r="AM33" s="274" t="str">
        <f>IF(AM31="", "",
INDEX('[5]Data entry 1 - Validation'!$B$3:$BB$54, MATCH($C33,'[5]Data entry 1 - Validation'!$C$3:$C$54,0), MATCH('Inputs from Uganda staff'!AM$9,'[5]Data entry 1 - Validation'!$B$4:$BB$4,0))
)</f>
        <v/>
      </c>
      <c r="AN33" s="274" t="str">
        <f>IF(AN31="", "",
INDEX('[5]Data entry 1 - Validation'!$B$3:$BB$54, MATCH($C33,'[5]Data entry 1 - Validation'!$C$3:$C$54,0), MATCH('Inputs from Uganda staff'!AN$9,'[5]Data entry 1 - Validation'!$B$4:$BB$4,0))
)</f>
        <v/>
      </c>
      <c r="AO33" s="274" t="str">
        <f>IF(AO31="", "",
INDEX('[5]Data entry 1 - Validation'!$B$3:$BB$54, MATCH($C33,'[5]Data entry 1 - Validation'!$C$3:$C$54,0), MATCH('Inputs from Uganda staff'!AO$9,'[5]Data entry 1 - Validation'!$B$4:$BB$4,0))
)</f>
        <v/>
      </c>
      <c r="AP33" s="274" t="str">
        <f>IF(AP31="", "",
INDEX('[5]Data entry 1 - Validation'!$B$3:$BB$54, MATCH($C33,'[5]Data entry 1 - Validation'!$C$3:$C$54,0), MATCH('Inputs from Uganda staff'!AP$9,'[5]Data entry 1 - Validation'!$B$4:$BB$4,0))
)</f>
        <v/>
      </c>
      <c r="AQ33" s="274" t="str">
        <f>IF(AQ31="", "",
INDEX('[5]Data entry 1 - Validation'!$B$3:$BB$54, MATCH($C33,'[5]Data entry 1 - Validation'!$C$3:$C$54,0), MATCH('Inputs from Uganda staff'!AQ$9,'[5]Data entry 1 - Validation'!$B$4:$BB$4,0))
)</f>
        <v/>
      </c>
      <c r="AR33" s="272">
        <v>15</v>
      </c>
      <c r="AS33" s="272">
        <v>15</v>
      </c>
      <c r="AT33" s="275">
        <v>15</v>
      </c>
      <c r="AU33" s="275">
        <v>15</v>
      </c>
      <c r="AV33" s="275">
        <v>15</v>
      </c>
      <c r="AW33" s="272">
        <v>0</v>
      </c>
      <c r="AX33" s="272">
        <v>0</v>
      </c>
      <c r="AY33" s="272">
        <v>0</v>
      </c>
      <c r="AZ33" s="272">
        <v>0</v>
      </c>
      <c r="BA33" s="272">
        <v>0</v>
      </c>
      <c r="BB33" s="272">
        <v>0</v>
      </c>
      <c r="BC33" s="272">
        <v>0</v>
      </c>
      <c r="BD33" s="272">
        <v>0</v>
      </c>
      <c r="BE33" s="272">
        <v>0</v>
      </c>
      <c r="BF33" s="272">
        <v>0</v>
      </c>
      <c r="BG33" s="272">
        <v>0</v>
      </c>
      <c r="BH33" s="272">
        <v>0</v>
      </c>
      <c r="BI33" s="275">
        <v>0</v>
      </c>
      <c r="BJ33" s="275">
        <v>0</v>
      </c>
      <c r="BK33" s="275">
        <v>0</v>
      </c>
      <c r="BL33" s="275">
        <v>0</v>
      </c>
      <c r="BM33" s="275">
        <v>0</v>
      </c>
    </row>
    <row r="34" spans="1:65" ht="27.75" customHeight="1">
      <c r="A34" s="309"/>
      <c r="B34" s="270" t="s">
        <v>53</v>
      </c>
      <c r="C34" s="271" t="str">
        <f t="shared" si="0"/>
        <v>D02Number of minutes per case</v>
      </c>
      <c r="D34" s="284" t="s">
        <v>54</v>
      </c>
      <c r="E34" s="279" t="str">
        <f>INDEX('WFOM - Cadre and Service List'!$A$3:$B$23,MATCH('Inputs from Uganda staff'!$D34,'WFOM - Cadre and Service List'!$B$3:$B$23,0), 1)</f>
        <v>D02</v>
      </c>
      <c r="F34" s="24" t="str">
        <f t="shared" si="2"/>
        <v>Number of minutes per case</v>
      </c>
      <c r="G34" s="19" t="str">
        <f t="shared" si="1"/>
        <v>D02Number of minutes per case</v>
      </c>
      <c r="H34" s="272">
        <v>0</v>
      </c>
      <c r="I34" s="272">
        <v>0</v>
      </c>
      <c r="J34" s="272">
        <v>0</v>
      </c>
      <c r="K34" s="272">
        <v>0</v>
      </c>
      <c r="L34" s="272">
        <v>0</v>
      </c>
      <c r="M34" s="272">
        <v>0</v>
      </c>
      <c r="N34" s="272">
        <v>0</v>
      </c>
      <c r="O34" s="272">
        <v>0</v>
      </c>
      <c r="P34" s="272">
        <v>0</v>
      </c>
      <c r="Q34" s="272">
        <v>0</v>
      </c>
      <c r="R34" s="272">
        <v>0</v>
      </c>
      <c r="S34" s="275">
        <v>0</v>
      </c>
      <c r="T34" s="272">
        <v>0</v>
      </c>
      <c r="U34" s="272">
        <v>0</v>
      </c>
      <c r="V34" s="272">
        <v>0</v>
      </c>
      <c r="W34" s="272">
        <v>0</v>
      </c>
      <c r="X34" s="272">
        <v>0</v>
      </c>
      <c r="Y34" s="272">
        <v>0</v>
      </c>
      <c r="Z34" s="272">
        <v>0</v>
      </c>
      <c r="AA34" s="274">
        <v>1</v>
      </c>
      <c r="AB34" s="272">
        <v>0</v>
      </c>
      <c r="AC34" s="272">
        <v>0</v>
      </c>
      <c r="AD34" s="272">
        <v>0</v>
      </c>
      <c r="AE34" s="272">
        <v>0</v>
      </c>
      <c r="AF34" s="272">
        <v>0</v>
      </c>
      <c r="AG34" s="272">
        <v>0</v>
      </c>
      <c r="AH34" s="272">
        <v>0</v>
      </c>
      <c r="AI34" s="272">
        <v>0</v>
      </c>
      <c r="AJ34" s="272">
        <v>0</v>
      </c>
      <c r="AK34" s="272">
        <v>0</v>
      </c>
      <c r="AL34" s="274" t="str">
        <f>IF(AL32="", "",
INDEX('[5]Data entry 1 - Validation'!$B$3:$BB$54, MATCH($C34,'[5]Data entry 1 - Validation'!$C$3:$C$54,0), MATCH('Inputs from Uganda staff'!AL$9,'[5]Data entry 1 - Validation'!$B$4:$BB$4,0))
)</f>
        <v/>
      </c>
      <c r="AM34" s="274" t="str">
        <f>IF(AM32="", "",
INDEX('[5]Data entry 1 - Validation'!$B$3:$BB$54, MATCH($C34,'[5]Data entry 1 - Validation'!$C$3:$C$54,0), MATCH('Inputs from Uganda staff'!AM$9,'[5]Data entry 1 - Validation'!$B$4:$BB$4,0))
)</f>
        <v/>
      </c>
      <c r="AN34" s="274" t="str">
        <f>IF(AN32="", "",
INDEX('[5]Data entry 1 - Validation'!$B$3:$BB$54, MATCH($C34,'[5]Data entry 1 - Validation'!$C$3:$C$54,0), MATCH('Inputs from Uganda staff'!AN$9,'[5]Data entry 1 - Validation'!$B$4:$BB$4,0))
)</f>
        <v/>
      </c>
      <c r="AO34" s="274" t="str">
        <f>IF(AO32="", "",
INDEX('[5]Data entry 1 - Validation'!$B$3:$BB$54, MATCH($C34,'[5]Data entry 1 - Validation'!$C$3:$C$54,0), MATCH('Inputs from Uganda staff'!AO$9,'[5]Data entry 1 - Validation'!$B$4:$BB$4,0))
)</f>
        <v/>
      </c>
      <c r="AP34" s="274" t="str">
        <f>IF(AP32="", "",
INDEX('[5]Data entry 1 - Validation'!$B$3:$BB$54, MATCH($C34,'[5]Data entry 1 - Validation'!$C$3:$C$54,0), MATCH('Inputs from Uganda staff'!AP$9,'[5]Data entry 1 - Validation'!$B$4:$BB$4,0))
)</f>
        <v/>
      </c>
      <c r="AQ34" s="274" t="str">
        <f>IF(AQ32="", "",
INDEX('[5]Data entry 1 - Validation'!$B$3:$BB$54, MATCH($C34,'[5]Data entry 1 - Validation'!$C$3:$C$54,0), MATCH('Inputs from Uganda staff'!AQ$9,'[5]Data entry 1 - Validation'!$B$4:$BB$4,0))
)</f>
        <v/>
      </c>
      <c r="AR34" s="272">
        <v>0</v>
      </c>
      <c r="AS34" s="272">
        <v>0</v>
      </c>
      <c r="AT34" s="275">
        <v>0</v>
      </c>
      <c r="AU34" s="275">
        <v>0</v>
      </c>
      <c r="AV34" s="275">
        <v>0</v>
      </c>
      <c r="AW34" s="272">
        <v>0</v>
      </c>
      <c r="AX34" s="272">
        <v>0</v>
      </c>
      <c r="AY34" s="272">
        <v>0</v>
      </c>
      <c r="AZ34" s="272">
        <v>0</v>
      </c>
      <c r="BA34" s="272">
        <v>0</v>
      </c>
      <c r="BB34" s="272">
        <v>0</v>
      </c>
      <c r="BC34" s="272">
        <v>0</v>
      </c>
      <c r="BD34" s="272">
        <v>0</v>
      </c>
      <c r="BE34" s="272">
        <v>0</v>
      </c>
      <c r="BF34" s="272">
        <v>0</v>
      </c>
      <c r="BG34" s="272">
        <v>0</v>
      </c>
      <c r="BH34" s="272">
        <v>0</v>
      </c>
      <c r="BI34" s="275">
        <v>0</v>
      </c>
      <c r="BJ34" s="275">
        <v>0</v>
      </c>
      <c r="BK34" s="275">
        <v>0</v>
      </c>
      <c r="BL34" s="275">
        <v>0</v>
      </c>
      <c r="BM34" s="275">
        <v>0</v>
      </c>
    </row>
    <row r="35" spans="1:65" ht="27.75" customHeight="1">
      <c r="A35" s="309"/>
      <c r="B35" s="270" t="s">
        <v>53</v>
      </c>
      <c r="C35" s="271" t="str">
        <f t="shared" si="0"/>
        <v>D02% of cases expected to be serviced by cadre</v>
      </c>
      <c r="D35" s="284" t="s">
        <v>54</v>
      </c>
      <c r="E35" s="279" t="str">
        <f>INDEX('WFOM - Cadre and Service List'!$A$3:$B$23,MATCH('Inputs from Uganda staff'!$D35,'WFOM - Cadre and Service List'!$B$3:$B$23,0), 1)</f>
        <v>D02</v>
      </c>
      <c r="F35" s="24" t="str">
        <f t="shared" si="2"/>
        <v>% of cases expected to be serviced by cadre</v>
      </c>
      <c r="G35" s="19" t="str">
        <f t="shared" si="1"/>
        <v>D02% of cases expected to be serviced by cadre</v>
      </c>
      <c r="H35" s="272">
        <v>0</v>
      </c>
      <c r="I35" s="272">
        <v>0</v>
      </c>
      <c r="J35" s="272">
        <v>0</v>
      </c>
      <c r="K35" s="272">
        <v>0</v>
      </c>
      <c r="L35" s="272">
        <v>0</v>
      </c>
      <c r="M35" s="272">
        <v>0</v>
      </c>
      <c r="N35" s="272">
        <v>0</v>
      </c>
      <c r="O35" s="272">
        <v>0</v>
      </c>
      <c r="P35" s="272">
        <v>0</v>
      </c>
      <c r="Q35" s="272">
        <v>0</v>
      </c>
      <c r="R35" s="272">
        <v>0</v>
      </c>
      <c r="S35" s="275">
        <v>0</v>
      </c>
      <c r="T35" s="272">
        <v>0</v>
      </c>
      <c r="U35" s="272">
        <v>0</v>
      </c>
      <c r="V35" s="272">
        <v>0</v>
      </c>
      <c r="W35" s="272">
        <v>0</v>
      </c>
      <c r="X35" s="272">
        <v>0</v>
      </c>
      <c r="Y35" s="272">
        <v>0</v>
      </c>
      <c r="Z35" s="272">
        <v>0</v>
      </c>
      <c r="AA35" s="274">
        <v>50</v>
      </c>
      <c r="AB35" s="272">
        <v>0</v>
      </c>
      <c r="AC35" s="272">
        <v>0</v>
      </c>
      <c r="AD35" s="272">
        <v>0</v>
      </c>
      <c r="AE35" s="272">
        <v>0</v>
      </c>
      <c r="AF35" s="272">
        <v>0</v>
      </c>
      <c r="AG35" s="272">
        <v>0</v>
      </c>
      <c r="AH35" s="272">
        <v>0</v>
      </c>
      <c r="AI35" s="272">
        <v>0</v>
      </c>
      <c r="AJ35" s="272">
        <v>0</v>
      </c>
      <c r="AK35" s="272">
        <v>0</v>
      </c>
      <c r="AL35" s="274" t="str">
        <f>IF(AL33="", "",
INDEX('[5]Data entry 1 - Validation'!$B$3:$BB$54, MATCH($C35,'[5]Data entry 1 - Validation'!$C$3:$C$54,0), MATCH('Inputs from Uganda staff'!AL$9,'[5]Data entry 1 - Validation'!$B$4:$BB$4,0))
)</f>
        <v/>
      </c>
      <c r="AM35" s="274" t="str">
        <f>IF(AM33="", "",
INDEX('[5]Data entry 1 - Validation'!$B$3:$BB$54, MATCH($C35,'[5]Data entry 1 - Validation'!$C$3:$C$54,0), MATCH('Inputs from Uganda staff'!AM$9,'[5]Data entry 1 - Validation'!$B$4:$BB$4,0))
)</f>
        <v/>
      </c>
      <c r="AN35" s="274" t="str">
        <f>IF(AN33="", "",
INDEX('[5]Data entry 1 - Validation'!$B$3:$BB$54, MATCH($C35,'[5]Data entry 1 - Validation'!$C$3:$C$54,0), MATCH('Inputs from Uganda staff'!AN$9,'[5]Data entry 1 - Validation'!$B$4:$BB$4,0))
)</f>
        <v/>
      </c>
      <c r="AO35" s="274" t="str">
        <f>IF(AO33="", "",
INDEX('[5]Data entry 1 - Validation'!$B$3:$BB$54, MATCH($C35,'[5]Data entry 1 - Validation'!$C$3:$C$54,0), MATCH('Inputs from Uganda staff'!AO$9,'[5]Data entry 1 - Validation'!$B$4:$BB$4,0))
)</f>
        <v/>
      </c>
      <c r="AP35" s="274" t="str">
        <f>IF(AP33="", "",
INDEX('[5]Data entry 1 - Validation'!$B$3:$BB$54, MATCH($C35,'[5]Data entry 1 - Validation'!$C$3:$C$54,0), MATCH('Inputs from Uganda staff'!AP$9,'[5]Data entry 1 - Validation'!$B$4:$BB$4,0))
)</f>
        <v/>
      </c>
      <c r="AQ35" s="274" t="str">
        <f>IF(AQ33="", "",
INDEX('[5]Data entry 1 - Validation'!$B$3:$BB$54, MATCH($C35,'[5]Data entry 1 - Validation'!$C$3:$C$54,0), MATCH('Inputs from Uganda staff'!AQ$9,'[5]Data entry 1 - Validation'!$B$4:$BB$4,0))
)</f>
        <v/>
      </c>
      <c r="AR35" s="272">
        <v>0</v>
      </c>
      <c r="AS35" s="272">
        <v>0</v>
      </c>
      <c r="AT35" s="275">
        <v>0</v>
      </c>
      <c r="AU35" s="275">
        <v>0</v>
      </c>
      <c r="AV35" s="275">
        <v>0</v>
      </c>
      <c r="AW35" s="272">
        <v>0</v>
      </c>
      <c r="AX35" s="272">
        <v>0</v>
      </c>
      <c r="AY35" s="272">
        <v>0</v>
      </c>
      <c r="AZ35" s="272">
        <v>0</v>
      </c>
      <c r="BA35" s="272">
        <v>0</v>
      </c>
      <c r="BB35" s="272">
        <v>0</v>
      </c>
      <c r="BC35" s="272">
        <v>0</v>
      </c>
      <c r="BD35" s="272">
        <v>0</v>
      </c>
      <c r="BE35" s="272">
        <v>0</v>
      </c>
      <c r="BF35" s="272">
        <v>0</v>
      </c>
      <c r="BG35" s="272">
        <v>0</v>
      </c>
      <c r="BH35" s="272">
        <v>0</v>
      </c>
      <c r="BI35" s="275">
        <v>0</v>
      </c>
      <c r="BJ35" s="275">
        <v>0</v>
      </c>
      <c r="BK35" s="275">
        <v>0</v>
      </c>
      <c r="BL35" s="275">
        <v>0</v>
      </c>
      <c r="BM35" s="275">
        <v>0</v>
      </c>
    </row>
    <row r="36" spans="1:65" ht="27.75" customHeight="1">
      <c r="A36" s="309"/>
      <c r="B36" s="270" t="s">
        <v>58</v>
      </c>
      <c r="C36" s="271" t="str">
        <f t="shared" si="0"/>
        <v>D03Number of minutes per case</v>
      </c>
      <c r="D36" s="284" t="s">
        <v>59</v>
      </c>
      <c r="E36" s="279" t="str">
        <f>INDEX('WFOM - Cadre and Service List'!$A$3:$B$23,MATCH('Inputs from Uganda staff'!$D36,'WFOM - Cadre and Service List'!$B$3:$B$23,0), 1)</f>
        <v>D03</v>
      </c>
      <c r="F36" s="24" t="str">
        <f t="shared" si="2"/>
        <v>Number of minutes per case</v>
      </c>
      <c r="G36" s="19" t="str">
        <f t="shared" si="1"/>
        <v>D03Number of minutes per case</v>
      </c>
      <c r="H36" s="272">
        <v>0</v>
      </c>
      <c r="I36" s="272">
        <v>0</v>
      </c>
      <c r="J36" s="272">
        <v>0</v>
      </c>
      <c r="K36" s="272">
        <v>0</v>
      </c>
      <c r="L36" s="272">
        <v>0</v>
      </c>
      <c r="M36" s="272">
        <v>0</v>
      </c>
      <c r="N36" s="272">
        <v>0</v>
      </c>
      <c r="O36" s="272">
        <v>0</v>
      </c>
      <c r="P36" s="272">
        <v>0</v>
      </c>
      <c r="Q36" s="272">
        <v>0</v>
      </c>
      <c r="R36" s="272">
        <v>0</v>
      </c>
      <c r="S36" s="275">
        <v>0</v>
      </c>
      <c r="T36" s="272">
        <v>0</v>
      </c>
      <c r="U36" s="272">
        <v>0</v>
      </c>
      <c r="V36" s="272">
        <v>0</v>
      </c>
      <c r="W36" s="272">
        <v>0</v>
      </c>
      <c r="X36" s="272">
        <v>0</v>
      </c>
      <c r="Y36" s="272">
        <v>0</v>
      </c>
      <c r="Z36" s="272">
        <v>0</v>
      </c>
      <c r="AA36" s="274">
        <v>1</v>
      </c>
      <c r="AB36" s="272">
        <v>0</v>
      </c>
      <c r="AC36" s="272">
        <v>0</v>
      </c>
      <c r="AD36" s="272">
        <v>0</v>
      </c>
      <c r="AE36" s="272">
        <v>0</v>
      </c>
      <c r="AF36" s="272">
        <v>0</v>
      </c>
      <c r="AG36" s="272">
        <v>0</v>
      </c>
      <c r="AH36" s="272">
        <v>0</v>
      </c>
      <c r="AI36" s="272">
        <v>0</v>
      </c>
      <c r="AJ36" s="272">
        <v>0</v>
      </c>
      <c r="AK36" s="272">
        <v>0</v>
      </c>
      <c r="AL36" s="274" t="str">
        <f>IF(AL34="", "",
INDEX('[5]Data entry 1 - Validation'!$B$3:$BB$54, MATCH($C36,'[5]Data entry 1 - Validation'!$C$3:$C$54,0), MATCH('Inputs from Uganda staff'!AL$9,'[5]Data entry 1 - Validation'!$B$4:$BB$4,0))
)</f>
        <v/>
      </c>
      <c r="AM36" s="274" t="str">
        <f>IF(AM34="", "",
INDEX('[5]Data entry 1 - Validation'!$B$3:$BB$54, MATCH($C36,'[5]Data entry 1 - Validation'!$C$3:$C$54,0), MATCH('Inputs from Uganda staff'!AM$9,'[5]Data entry 1 - Validation'!$B$4:$BB$4,0))
)</f>
        <v/>
      </c>
      <c r="AN36" s="274" t="str">
        <f>IF(AN34="", "",
INDEX('[5]Data entry 1 - Validation'!$B$3:$BB$54, MATCH($C36,'[5]Data entry 1 - Validation'!$C$3:$C$54,0), MATCH('Inputs from Uganda staff'!AN$9,'[5]Data entry 1 - Validation'!$B$4:$BB$4,0))
)</f>
        <v/>
      </c>
      <c r="AO36" s="274" t="str">
        <f>IF(AO34="", "",
INDEX('[5]Data entry 1 - Validation'!$B$3:$BB$54, MATCH($C36,'[5]Data entry 1 - Validation'!$C$3:$C$54,0), MATCH('Inputs from Uganda staff'!AO$9,'[5]Data entry 1 - Validation'!$B$4:$BB$4,0))
)</f>
        <v/>
      </c>
      <c r="AP36" s="274" t="str">
        <f>IF(AP34="", "",
INDEX('[5]Data entry 1 - Validation'!$B$3:$BB$54, MATCH($C36,'[5]Data entry 1 - Validation'!$C$3:$C$54,0), MATCH('Inputs from Uganda staff'!AP$9,'[5]Data entry 1 - Validation'!$B$4:$BB$4,0))
)</f>
        <v/>
      </c>
      <c r="AQ36" s="274" t="str">
        <f>IF(AQ34="", "",
INDEX('[5]Data entry 1 - Validation'!$B$3:$BB$54, MATCH($C36,'[5]Data entry 1 - Validation'!$C$3:$C$54,0), MATCH('Inputs from Uganda staff'!AQ$9,'[5]Data entry 1 - Validation'!$B$4:$BB$4,0))
)</f>
        <v/>
      </c>
      <c r="AR36" s="272">
        <v>120</v>
      </c>
      <c r="AS36" s="272">
        <v>120</v>
      </c>
      <c r="AT36" s="275">
        <v>120</v>
      </c>
      <c r="AU36" s="275">
        <v>120</v>
      </c>
      <c r="AV36" s="275">
        <v>120</v>
      </c>
      <c r="AW36" s="272">
        <v>0</v>
      </c>
      <c r="AX36" s="272">
        <v>0</v>
      </c>
      <c r="AY36" s="272">
        <v>0</v>
      </c>
      <c r="AZ36" s="272">
        <v>0</v>
      </c>
      <c r="BA36" s="272">
        <v>0</v>
      </c>
      <c r="BB36" s="272">
        <v>0</v>
      </c>
      <c r="BC36" s="272">
        <v>0</v>
      </c>
      <c r="BD36" s="272">
        <v>0</v>
      </c>
      <c r="BE36" s="272">
        <v>0</v>
      </c>
      <c r="BF36" s="272">
        <v>0</v>
      </c>
      <c r="BG36" s="272">
        <v>0</v>
      </c>
      <c r="BH36" s="272">
        <v>0</v>
      </c>
      <c r="BI36" s="275">
        <v>0</v>
      </c>
      <c r="BJ36" s="275">
        <v>0</v>
      </c>
      <c r="BK36" s="275">
        <v>0</v>
      </c>
      <c r="BL36" s="275">
        <v>0</v>
      </c>
      <c r="BM36" s="275">
        <v>0</v>
      </c>
    </row>
    <row r="37" spans="1:65" ht="27.75" customHeight="1">
      <c r="A37" s="309"/>
      <c r="B37" s="270" t="s">
        <v>58</v>
      </c>
      <c r="C37" s="271" t="str">
        <f t="shared" si="0"/>
        <v>D03% of cases expected to be serviced by cadre</v>
      </c>
      <c r="D37" s="284" t="s">
        <v>59</v>
      </c>
      <c r="E37" s="279" t="str">
        <f>INDEX('WFOM - Cadre and Service List'!$A$3:$B$23,MATCH('Inputs from Uganda staff'!$D37,'WFOM - Cadre and Service List'!$B$3:$B$23,0), 1)</f>
        <v>D03</v>
      </c>
      <c r="F37" s="24" t="str">
        <f t="shared" si="2"/>
        <v>% of cases expected to be serviced by cadre</v>
      </c>
      <c r="G37" s="19" t="str">
        <f t="shared" si="1"/>
        <v>D03% of cases expected to be serviced by cadre</v>
      </c>
      <c r="H37" s="272">
        <v>0</v>
      </c>
      <c r="I37" s="272">
        <v>0</v>
      </c>
      <c r="J37" s="272">
        <v>0</v>
      </c>
      <c r="K37" s="272">
        <v>0</v>
      </c>
      <c r="L37" s="272">
        <v>0</v>
      </c>
      <c r="M37" s="272">
        <v>0</v>
      </c>
      <c r="N37" s="272">
        <v>0</v>
      </c>
      <c r="O37" s="272">
        <v>0</v>
      </c>
      <c r="P37" s="272">
        <v>0</v>
      </c>
      <c r="Q37" s="272">
        <v>0</v>
      </c>
      <c r="R37" s="272">
        <v>0</v>
      </c>
      <c r="S37" s="275">
        <v>0</v>
      </c>
      <c r="T37" s="272">
        <v>0</v>
      </c>
      <c r="U37" s="272">
        <v>0</v>
      </c>
      <c r="V37" s="272">
        <v>0</v>
      </c>
      <c r="W37" s="272">
        <v>0</v>
      </c>
      <c r="X37" s="272">
        <v>0</v>
      </c>
      <c r="Y37" s="272">
        <v>0</v>
      </c>
      <c r="Z37" s="272">
        <v>0</v>
      </c>
      <c r="AA37" s="274">
        <v>50</v>
      </c>
      <c r="AB37" s="272">
        <v>0</v>
      </c>
      <c r="AC37" s="272">
        <v>0</v>
      </c>
      <c r="AD37" s="272">
        <v>0</v>
      </c>
      <c r="AE37" s="272">
        <v>0</v>
      </c>
      <c r="AF37" s="272">
        <v>0</v>
      </c>
      <c r="AG37" s="272">
        <v>0</v>
      </c>
      <c r="AH37" s="272">
        <v>0</v>
      </c>
      <c r="AI37" s="272">
        <v>0</v>
      </c>
      <c r="AJ37" s="272">
        <v>0</v>
      </c>
      <c r="AK37" s="272">
        <v>0</v>
      </c>
      <c r="AL37" s="274" t="str">
        <f>IF(AL35="", "",
INDEX('[5]Data entry 1 - Validation'!$B$3:$BB$54, MATCH($C37,'[5]Data entry 1 - Validation'!$C$3:$C$54,0), MATCH('Inputs from Uganda staff'!AL$9,'[5]Data entry 1 - Validation'!$B$4:$BB$4,0))
)</f>
        <v/>
      </c>
      <c r="AM37" s="274" t="str">
        <f>IF(AM35="", "",
INDEX('[5]Data entry 1 - Validation'!$B$3:$BB$54, MATCH($C37,'[5]Data entry 1 - Validation'!$C$3:$C$54,0), MATCH('Inputs from Uganda staff'!AM$9,'[5]Data entry 1 - Validation'!$B$4:$BB$4,0))
)</f>
        <v/>
      </c>
      <c r="AN37" s="274" t="str">
        <f>IF(AN35="", "",
INDEX('[5]Data entry 1 - Validation'!$B$3:$BB$54, MATCH($C37,'[5]Data entry 1 - Validation'!$C$3:$C$54,0), MATCH('Inputs from Uganda staff'!AN$9,'[5]Data entry 1 - Validation'!$B$4:$BB$4,0))
)</f>
        <v/>
      </c>
      <c r="AO37" s="274" t="str">
        <f>IF(AO35="", "",
INDEX('[5]Data entry 1 - Validation'!$B$3:$BB$54, MATCH($C37,'[5]Data entry 1 - Validation'!$C$3:$C$54,0), MATCH('Inputs from Uganda staff'!AO$9,'[5]Data entry 1 - Validation'!$B$4:$BB$4,0))
)</f>
        <v/>
      </c>
      <c r="AP37" s="274" t="str">
        <f>IF(AP35="", "",
INDEX('[5]Data entry 1 - Validation'!$B$3:$BB$54, MATCH($C37,'[5]Data entry 1 - Validation'!$C$3:$C$54,0), MATCH('Inputs from Uganda staff'!AP$9,'[5]Data entry 1 - Validation'!$B$4:$BB$4,0))
)</f>
        <v/>
      </c>
      <c r="AQ37" s="274" t="str">
        <f>IF(AQ35="", "",
INDEX('[5]Data entry 1 - Validation'!$B$3:$BB$54, MATCH($C37,'[5]Data entry 1 - Validation'!$C$3:$C$54,0), MATCH('Inputs from Uganda staff'!AQ$9,'[5]Data entry 1 - Validation'!$B$4:$BB$4,0))
)</f>
        <v/>
      </c>
      <c r="AR37" s="272">
        <v>15</v>
      </c>
      <c r="AS37" s="272">
        <v>15</v>
      </c>
      <c r="AT37" s="275">
        <v>15</v>
      </c>
      <c r="AU37" s="275">
        <v>15</v>
      </c>
      <c r="AV37" s="275">
        <v>15</v>
      </c>
      <c r="AW37" s="272">
        <v>0</v>
      </c>
      <c r="AX37" s="272">
        <v>0</v>
      </c>
      <c r="AY37" s="272">
        <v>0</v>
      </c>
      <c r="AZ37" s="272">
        <v>0</v>
      </c>
      <c r="BA37" s="272">
        <v>0</v>
      </c>
      <c r="BB37" s="272">
        <v>0</v>
      </c>
      <c r="BC37" s="272">
        <v>0</v>
      </c>
      <c r="BD37" s="272">
        <v>0</v>
      </c>
      <c r="BE37" s="272">
        <v>0</v>
      </c>
      <c r="BF37" s="272">
        <v>0</v>
      </c>
      <c r="BG37" s="272">
        <v>0</v>
      </c>
      <c r="BH37" s="272">
        <v>0</v>
      </c>
      <c r="BI37" s="275">
        <v>0</v>
      </c>
      <c r="BJ37" s="275">
        <v>0</v>
      </c>
      <c r="BK37" s="275">
        <v>0</v>
      </c>
      <c r="BL37" s="275">
        <v>0</v>
      </c>
      <c r="BM37" s="275">
        <v>0</v>
      </c>
    </row>
    <row r="38" spans="1:65" ht="27.75" customHeight="1">
      <c r="A38" s="309"/>
      <c r="B38" s="270" t="s">
        <v>62</v>
      </c>
      <c r="C38" s="271" t="str">
        <f t="shared" si="0"/>
        <v>C01Number of minutes per case</v>
      </c>
      <c r="D38" s="280" t="s">
        <v>63</v>
      </c>
      <c r="E38" s="279" t="str">
        <f>INDEX('WFOM - Cadre and Service List'!$A$3:$B$23,MATCH('Inputs from Uganda staff'!$D38,'WFOM - Cadre and Service List'!$B$3:$B$23,0), 1)</f>
        <v>C01</v>
      </c>
      <c r="F38" s="25" t="str">
        <f t="shared" si="2"/>
        <v>Number of minutes per case</v>
      </c>
      <c r="G38" s="19" t="str">
        <f t="shared" si="1"/>
        <v>C01Number of minutes per case</v>
      </c>
      <c r="H38" s="272">
        <v>0</v>
      </c>
      <c r="I38" s="272">
        <v>0</v>
      </c>
      <c r="J38" s="272">
        <v>0</v>
      </c>
      <c r="K38" s="272">
        <v>0</v>
      </c>
      <c r="L38" s="272">
        <v>0</v>
      </c>
      <c r="M38" s="272">
        <v>0</v>
      </c>
      <c r="N38" s="272">
        <v>0</v>
      </c>
      <c r="O38" s="272">
        <v>0</v>
      </c>
      <c r="P38" s="272">
        <v>0</v>
      </c>
      <c r="Q38" s="272">
        <v>0</v>
      </c>
      <c r="R38" s="272">
        <v>0</v>
      </c>
      <c r="S38" s="275">
        <v>0</v>
      </c>
      <c r="T38" s="272">
        <v>0</v>
      </c>
      <c r="U38" s="272">
        <v>0</v>
      </c>
      <c r="V38" s="272">
        <v>0</v>
      </c>
      <c r="W38" s="272">
        <v>0</v>
      </c>
      <c r="X38" s="272">
        <v>0</v>
      </c>
      <c r="Y38" s="272">
        <v>0</v>
      </c>
      <c r="Z38" s="272">
        <v>0</v>
      </c>
      <c r="AA38" s="274">
        <v>1</v>
      </c>
      <c r="AB38" s="272">
        <v>0</v>
      </c>
      <c r="AC38" s="272">
        <v>0</v>
      </c>
      <c r="AD38" s="272">
        <v>0</v>
      </c>
      <c r="AE38" s="272">
        <v>0</v>
      </c>
      <c r="AF38" s="272">
        <v>0</v>
      </c>
      <c r="AG38" s="272">
        <v>0</v>
      </c>
      <c r="AH38" s="272">
        <v>0</v>
      </c>
      <c r="AI38" s="272">
        <v>0</v>
      </c>
      <c r="AJ38" s="272">
        <v>0</v>
      </c>
      <c r="AK38" s="272">
        <v>0</v>
      </c>
      <c r="AL38" s="274" t="str">
        <f>IF(AL36="", "",
INDEX('[5]Data entry 1 - Validation'!$B$3:$BB$54, MATCH($C38,'[5]Data entry 1 - Validation'!$C$3:$C$54,0), MATCH('Inputs from Uganda staff'!AL$9,'[5]Data entry 1 - Validation'!$B$4:$BB$4,0))
)</f>
        <v/>
      </c>
      <c r="AM38" s="274" t="str">
        <f>IF(AM36="", "",
INDEX('[5]Data entry 1 - Validation'!$B$3:$BB$54, MATCH($C38,'[5]Data entry 1 - Validation'!$C$3:$C$54,0), MATCH('Inputs from Uganda staff'!AM$9,'[5]Data entry 1 - Validation'!$B$4:$BB$4,0))
)</f>
        <v/>
      </c>
      <c r="AN38" s="274" t="str">
        <f>IF(AN36="", "",
INDEX('[5]Data entry 1 - Validation'!$B$3:$BB$54, MATCH($C38,'[5]Data entry 1 - Validation'!$C$3:$C$54,0), MATCH('Inputs from Uganda staff'!AN$9,'[5]Data entry 1 - Validation'!$B$4:$BB$4,0))
)</f>
        <v/>
      </c>
      <c r="AO38" s="274" t="str">
        <f>IF(AO36="", "",
INDEX('[5]Data entry 1 - Validation'!$B$3:$BB$54, MATCH($C38,'[5]Data entry 1 - Validation'!$C$3:$C$54,0), MATCH('Inputs from Uganda staff'!AO$9,'[5]Data entry 1 - Validation'!$B$4:$BB$4,0))
)</f>
        <v/>
      </c>
      <c r="AP38" s="274" t="str">
        <f>IF(AP36="", "",
INDEX('[5]Data entry 1 - Validation'!$B$3:$BB$54, MATCH($C38,'[5]Data entry 1 - Validation'!$C$3:$C$54,0), MATCH('Inputs from Uganda staff'!AP$9,'[5]Data entry 1 - Validation'!$B$4:$BB$4,0))
)</f>
        <v/>
      </c>
      <c r="AQ38" s="274" t="str">
        <f>IF(AQ36="", "",
INDEX('[5]Data entry 1 - Validation'!$B$3:$BB$54, MATCH($C38,'[5]Data entry 1 - Validation'!$C$3:$C$54,0), MATCH('Inputs from Uganda staff'!AQ$9,'[5]Data entry 1 - Validation'!$B$4:$BB$4,0))
)</f>
        <v/>
      </c>
      <c r="AR38" s="272">
        <v>0</v>
      </c>
      <c r="AS38" s="272">
        <v>0</v>
      </c>
      <c r="AT38" s="275">
        <v>0</v>
      </c>
      <c r="AU38" s="275">
        <v>0</v>
      </c>
      <c r="AV38" s="275">
        <v>0</v>
      </c>
      <c r="AW38" s="272">
        <v>0</v>
      </c>
      <c r="AX38" s="272">
        <v>0</v>
      </c>
      <c r="AY38" s="272">
        <v>0</v>
      </c>
      <c r="AZ38" s="272">
        <v>0</v>
      </c>
      <c r="BA38" s="272">
        <v>0</v>
      </c>
      <c r="BB38" s="272">
        <v>0</v>
      </c>
      <c r="BC38" s="272">
        <v>0</v>
      </c>
      <c r="BD38" s="272">
        <v>0</v>
      </c>
      <c r="BE38" s="272">
        <v>0</v>
      </c>
      <c r="BF38" s="272">
        <v>0</v>
      </c>
      <c r="BG38" s="272">
        <v>0</v>
      </c>
      <c r="BH38" s="272">
        <v>0</v>
      </c>
      <c r="BI38" s="275">
        <v>0</v>
      </c>
      <c r="BJ38" s="275">
        <v>0</v>
      </c>
      <c r="BK38" s="275">
        <v>0</v>
      </c>
      <c r="BL38" s="275">
        <v>0</v>
      </c>
      <c r="BM38" s="275">
        <v>0</v>
      </c>
    </row>
    <row r="39" spans="1:65" ht="27.75" customHeight="1">
      <c r="A39" s="309"/>
      <c r="B39" s="270" t="s">
        <v>62</v>
      </c>
      <c r="C39" s="271" t="str">
        <f t="shared" si="0"/>
        <v>C01% of cases expected to be serviced by cadre</v>
      </c>
      <c r="D39" s="280" t="s">
        <v>63</v>
      </c>
      <c r="E39" s="279" t="str">
        <f>INDEX('WFOM - Cadre and Service List'!$A$3:$B$23,MATCH('Inputs from Uganda staff'!$D39,'WFOM - Cadre and Service List'!$B$3:$B$23,0), 1)</f>
        <v>C01</v>
      </c>
      <c r="F39" s="25" t="str">
        <f t="shared" si="2"/>
        <v>% of cases expected to be serviced by cadre</v>
      </c>
      <c r="G39" s="19" t="str">
        <f t="shared" si="1"/>
        <v>C01% of cases expected to be serviced by cadre</v>
      </c>
      <c r="H39" s="272">
        <v>0</v>
      </c>
      <c r="I39" s="272">
        <v>0</v>
      </c>
      <c r="J39" s="272">
        <v>0</v>
      </c>
      <c r="K39" s="272">
        <v>0</v>
      </c>
      <c r="L39" s="272">
        <v>0</v>
      </c>
      <c r="M39" s="272">
        <v>0</v>
      </c>
      <c r="N39" s="272">
        <v>0</v>
      </c>
      <c r="O39" s="272">
        <v>0</v>
      </c>
      <c r="P39" s="272">
        <v>0</v>
      </c>
      <c r="Q39" s="272">
        <v>0</v>
      </c>
      <c r="R39" s="272">
        <v>0</v>
      </c>
      <c r="S39" s="275">
        <v>0</v>
      </c>
      <c r="T39" s="272">
        <v>0</v>
      </c>
      <c r="U39" s="272">
        <v>0</v>
      </c>
      <c r="V39" s="272">
        <v>0</v>
      </c>
      <c r="W39" s="272">
        <v>0</v>
      </c>
      <c r="X39" s="272">
        <v>0</v>
      </c>
      <c r="Y39" s="272">
        <v>0</v>
      </c>
      <c r="Z39" s="272">
        <v>0</v>
      </c>
      <c r="AA39" s="274">
        <v>50</v>
      </c>
      <c r="AB39" s="272">
        <v>0</v>
      </c>
      <c r="AC39" s="272">
        <v>0</v>
      </c>
      <c r="AD39" s="272">
        <v>0</v>
      </c>
      <c r="AE39" s="272">
        <v>0</v>
      </c>
      <c r="AF39" s="272">
        <v>0</v>
      </c>
      <c r="AG39" s="272">
        <v>0</v>
      </c>
      <c r="AH39" s="272">
        <v>0</v>
      </c>
      <c r="AI39" s="272">
        <v>0</v>
      </c>
      <c r="AJ39" s="272">
        <v>0</v>
      </c>
      <c r="AK39" s="272">
        <v>0</v>
      </c>
      <c r="AL39" s="274" t="str">
        <f>IF(AL37="", "",
INDEX('[5]Data entry 1 - Validation'!$B$3:$BB$54, MATCH($C39,'[5]Data entry 1 - Validation'!$C$3:$C$54,0), MATCH('Inputs from Uganda staff'!AL$9,'[5]Data entry 1 - Validation'!$B$4:$BB$4,0))
)</f>
        <v/>
      </c>
      <c r="AM39" s="274" t="str">
        <f>IF(AM37="", "",
INDEX('[5]Data entry 1 - Validation'!$B$3:$BB$54, MATCH($C39,'[5]Data entry 1 - Validation'!$C$3:$C$54,0), MATCH('Inputs from Uganda staff'!AM$9,'[5]Data entry 1 - Validation'!$B$4:$BB$4,0))
)</f>
        <v/>
      </c>
      <c r="AN39" s="274" t="str">
        <f>IF(AN37="", "",
INDEX('[5]Data entry 1 - Validation'!$B$3:$BB$54, MATCH($C39,'[5]Data entry 1 - Validation'!$C$3:$C$54,0), MATCH('Inputs from Uganda staff'!AN$9,'[5]Data entry 1 - Validation'!$B$4:$BB$4,0))
)</f>
        <v/>
      </c>
      <c r="AO39" s="274" t="str">
        <f>IF(AO37="", "",
INDEX('[5]Data entry 1 - Validation'!$B$3:$BB$54, MATCH($C39,'[5]Data entry 1 - Validation'!$C$3:$C$54,0), MATCH('Inputs from Uganda staff'!AO$9,'[5]Data entry 1 - Validation'!$B$4:$BB$4,0))
)</f>
        <v/>
      </c>
      <c r="AP39" s="274" t="str">
        <f>IF(AP37="", "",
INDEX('[5]Data entry 1 - Validation'!$B$3:$BB$54, MATCH($C39,'[5]Data entry 1 - Validation'!$C$3:$C$54,0), MATCH('Inputs from Uganda staff'!AP$9,'[5]Data entry 1 - Validation'!$B$4:$BB$4,0))
)</f>
        <v/>
      </c>
      <c r="AQ39" s="274" t="str">
        <f>IF(AQ37="", "",
INDEX('[5]Data entry 1 - Validation'!$B$3:$BB$54, MATCH($C39,'[5]Data entry 1 - Validation'!$C$3:$C$54,0), MATCH('Inputs from Uganda staff'!AQ$9,'[5]Data entry 1 - Validation'!$B$4:$BB$4,0))
)</f>
        <v/>
      </c>
      <c r="AR39" s="272">
        <v>0</v>
      </c>
      <c r="AS39" s="272">
        <v>0</v>
      </c>
      <c r="AT39" s="275">
        <v>0</v>
      </c>
      <c r="AU39" s="275">
        <v>0</v>
      </c>
      <c r="AV39" s="275">
        <v>0</v>
      </c>
      <c r="AW39" s="272">
        <v>0</v>
      </c>
      <c r="AX39" s="272">
        <v>0</v>
      </c>
      <c r="AY39" s="272">
        <v>0</v>
      </c>
      <c r="AZ39" s="272">
        <v>0</v>
      </c>
      <c r="BA39" s="272">
        <v>0</v>
      </c>
      <c r="BB39" s="272">
        <v>0</v>
      </c>
      <c r="BC39" s="272">
        <v>0</v>
      </c>
      <c r="BD39" s="272">
        <v>0</v>
      </c>
      <c r="BE39" s="272">
        <v>0</v>
      </c>
      <c r="BF39" s="272">
        <v>0</v>
      </c>
      <c r="BG39" s="272">
        <v>0</v>
      </c>
      <c r="BH39" s="272">
        <v>0</v>
      </c>
      <c r="BI39" s="275">
        <v>0</v>
      </c>
      <c r="BJ39" s="275">
        <v>0</v>
      </c>
      <c r="BK39" s="275">
        <v>0</v>
      </c>
      <c r="BL39" s="275">
        <v>0</v>
      </c>
      <c r="BM39" s="275">
        <v>0</v>
      </c>
    </row>
    <row r="40" spans="1:65" ht="27.75" customHeight="1">
      <c r="A40" s="309"/>
      <c r="B40" s="270" t="s">
        <v>66</v>
      </c>
      <c r="C40" s="271" t="str">
        <f t="shared" si="0"/>
        <v>T01Number of minutes per case</v>
      </c>
      <c r="D40" s="281" t="s">
        <v>67</v>
      </c>
      <c r="E40" s="279" t="str">
        <f>INDEX('WFOM - Cadre and Service List'!$A$3:$B$23,MATCH('Inputs from Uganda staff'!$D40,'WFOM - Cadre and Service List'!$B$3:$B$23,0), 1)</f>
        <v>T01</v>
      </c>
      <c r="F40" s="26" t="str">
        <f t="shared" si="2"/>
        <v>Number of minutes per case</v>
      </c>
      <c r="G40" s="19" t="str">
        <f t="shared" si="1"/>
        <v>T01Number of minutes per case</v>
      </c>
      <c r="H40" s="272">
        <v>0</v>
      </c>
      <c r="I40" s="272">
        <v>0</v>
      </c>
      <c r="J40" s="272">
        <v>0</v>
      </c>
      <c r="K40" s="272">
        <v>0</v>
      </c>
      <c r="L40" s="272">
        <v>0</v>
      </c>
      <c r="M40" s="272">
        <v>0</v>
      </c>
      <c r="N40" s="272">
        <v>0</v>
      </c>
      <c r="O40" s="272">
        <v>0</v>
      </c>
      <c r="P40" s="272">
        <v>0</v>
      </c>
      <c r="Q40" s="272">
        <v>0</v>
      </c>
      <c r="R40" s="272">
        <v>0</v>
      </c>
      <c r="S40" s="275">
        <v>0</v>
      </c>
      <c r="T40" s="272">
        <v>0</v>
      </c>
      <c r="U40" s="272">
        <v>0</v>
      </c>
      <c r="V40" s="272">
        <v>0</v>
      </c>
      <c r="W40" s="272">
        <v>0</v>
      </c>
      <c r="X40" s="272">
        <v>0</v>
      </c>
      <c r="Y40" s="272">
        <v>0</v>
      </c>
      <c r="Z40" s="272">
        <v>0</v>
      </c>
      <c r="AA40" s="274">
        <v>1</v>
      </c>
      <c r="AB40" s="272">
        <v>0</v>
      </c>
      <c r="AC40" s="272">
        <v>0</v>
      </c>
      <c r="AD40" s="272">
        <v>0</v>
      </c>
      <c r="AE40" s="272">
        <v>0</v>
      </c>
      <c r="AF40" s="272">
        <v>0</v>
      </c>
      <c r="AG40" s="272">
        <v>0</v>
      </c>
      <c r="AH40" s="272">
        <v>0</v>
      </c>
      <c r="AI40" s="272">
        <v>0</v>
      </c>
      <c r="AJ40" s="272">
        <v>0</v>
      </c>
      <c r="AK40" s="272">
        <v>0</v>
      </c>
      <c r="AL40" s="274" t="str">
        <f>IF(AL38="", "",
INDEX('[5]Data entry 1 - Validation'!$B$3:$BB$54, MATCH($C40,'[5]Data entry 1 - Validation'!$C$3:$C$54,0), MATCH('Inputs from Uganda staff'!AL$9,'[5]Data entry 1 - Validation'!$B$4:$BB$4,0))
)</f>
        <v/>
      </c>
      <c r="AM40" s="274" t="str">
        <f>IF(AM38="", "",
INDEX('[5]Data entry 1 - Validation'!$B$3:$BB$54, MATCH($C40,'[5]Data entry 1 - Validation'!$C$3:$C$54,0), MATCH('Inputs from Uganda staff'!AM$9,'[5]Data entry 1 - Validation'!$B$4:$BB$4,0))
)</f>
        <v/>
      </c>
      <c r="AN40" s="274" t="str">
        <f>IF(AN38="", "",
INDEX('[5]Data entry 1 - Validation'!$B$3:$BB$54, MATCH($C40,'[5]Data entry 1 - Validation'!$C$3:$C$54,0), MATCH('Inputs from Uganda staff'!AN$9,'[5]Data entry 1 - Validation'!$B$4:$BB$4,0))
)</f>
        <v/>
      </c>
      <c r="AO40" s="274" t="str">
        <f>IF(AO38="", "",
INDEX('[5]Data entry 1 - Validation'!$B$3:$BB$54, MATCH($C40,'[5]Data entry 1 - Validation'!$C$3:$C$54,0), MATCH('Inputs from Uganda staff'!AO$9,'[5]Data entry 1 - Validation'!$B$4:$BB$4,0))
)</f>
        <v/>
      </c>
      <c r="AP40" s="274" t="str">
        <f>IF(AP38="", "",
INDEX('[5]Data entry 1 - Validation'!$B$3:$BB$54, MATCH($C40,'[5]Data entry 1 - Validation'!$C$3:$C$54,0), MATCH('Inputs from Uganda staff'!AP$9,'[5]Data entry 1 - Validation'!$B$4:$BB$4,0))
)</f>
        <v/>
      </c>
      <c r="AQ40" s="274" t="str">
        <f>IF(AQ38="", "",
INDEX('[5]Data entry 1 - Validation'!$B$3:$BB$54, MATCH($C40,'[5]Data entry 1 - Validation'!$C$3:$C$54,0), MATCH('Inputs from Uganda staff'!AQ$9,'[5]Data entry 1 - Validation'!$B$4:$BB$4,0))
)</f>
        <v/>
      </c>
      <c r="AR40" s="272">
        <v>0</v>
      </c>
      <c r="AS40" s="272">
        <v>0</v>
      </c>
      <c r="AT40" s="275">
        <v>0</v>
      </c>
      <c r="AU40" s="275">
        <v>0</v>
      </c>
      <c r="AV40" s="275">
        <v>0</v>
      </c>
      <c r="AW40" s="272">
        <v>0</v>
      </c>
      <c r="AX40" s="272">
        <v>0</v>
      </c>
      <c r="AY40" s="272">
        <v>0</v>
      </c>
      <c r="AZ40" s="272">
        <v>0</v>
      </c>
      <c r="BA40" s="272">
        <v>0</v>
      </c>
      <c r="BB40" s="272">
        <v>0</v>
      </c>
      <c r="BC40" s="272">
        <v>0</v>
      </c>
      <c r="BD40" s="272">
        <v>0</v>
      </c>
      <c r="BE40" s="272">
        <v>0</v>
      </c>
      <c r="BF40" s="272">
        <v>0</v>
      </c>
      <c r="BG40" s="272">
        <v>1080</v>
      </c>
      <c r="BH40" s="272">
        <v>0</v>
      </c>
      <c r="BI40" s="275">
        <v>0</v>
      </c>
      <c r="BJ40" s="275">
        <v>0</v>
      </c>
      <c r="BK40" s="275">
        <v>0</v>
      </c>
      <c r="BL40" s="275">
        <v>0</v>
      </c>
      <c r="BM40" s="275">
        <v>0</v>
      </c>
    </row>
    <row r="41" spans="1:65" ht="27.75" customHeight="1">
      <c r="A41" s="309"/>
      <c r="B41" s="270" t="s">
        <v>66</v>
      </c>
      <c r="C41" s="271" t="str">
        <f t="shared" si="0"/>
        <v>T01% of cases expected to be serviced by cadre</v>
      </c>
      <c r="D41" s="281" t="s">
        <v>67</v>
      </c>
      <c r="E41" s="279" t="str">
        <f>INDEX('WFOM - Cadre and Service List'!$A$3:$B$23,MATCH('Inputs from Uganda staff'!$D41,'WFOM - Cadre and Service List'!$B$3:$B$23,0), 1)</f>
        <v>T01</v>
      </c>
      <c r="F41" s="26" t="str">
        <f t="shared" si="2"/>
        <v>% of cases expected to be serviced by cadre</v>
      </c>
      <c r="G41" s="19" t="str">
        <f t="shared" si="1"/>
        <v>T01% of cases expected to be serviced by cadre</v>
      </c>
      <c r="H41" s="272">
        <v>0</v>
      </c>
      <c r="I41" s="272">
        <v>0</v>
      </c>
      <c r="J41" s="272">
        <v>0</v>
      </c>
      <c r="K41" s="272">
        <v>0</v>
      </c>
      <c r="L41" s="272">
        <v>0</v>
      </c>
      <c r="M41" s="272">
        <v>0</v>
      </c>
      <c r="N41" s="272">
        <v>0</v>
      </c>
      <c r="O41" s="272">
        <v>0</v>
      </c>
      <c r="P41" s="272">
        <v>0</v>
      </c>
      <c r="Q41" s="272">
        <v>0</v>
      </c>
      <c r="R41" s="272">
        <v>0</v>
      </c>
      <c r="S41" s="275">
        <v>0</v>
      </c>
      <c r="T41" s="272">
        <v>0</v>
      </c>
      <c r="U41" s="272">
        <v>0</v>
      </c>
      <c r="V41" s="272">
        <v>0</v>
      </c>
      <c r="W41" s="272">
        <v>0</v>
      </c>
      <c r="X41" s="272">
        <v>0</v>
      </c>
      <c r="Y41" s="272">
        <v>0</v>
      </c>
      <c r="Z41" s="272">
        <v>0</v>
      </c>
      <c r="AA41" s="274">
        <v>50</v>
      </c>
      <c r="AB41" s="272">
        <v>0</v>
      </c>
      <c r="AC41" s="272">
        <v>0</v>
      </c>
      <c r="AD41" s="272">
        <v>0</v>
      </c>
      <c r="AE41" s="272">
        <v>0</v>
      </c>
      <c r="AF41" s="272">
        <v>0</v>
      </c>
      <c r="AG41" s="272">
        <v>0</v>
      </c>
      <c r="AH41" s="272">
        <v>0</v>
      </c>
      <c r="AI41" s="272">
        <v>0</v>
      </c>
      <c r="AJ41" s="272">
        <v>0</v>
      </c>
      <c r="AK41" s="272">
        <v>0</v>
      </c>
      <c r="AL41" s="274" t="str">
        <f>IF(AL39="", "",
INDEX('[5]Data entry 1 - Validation'!$B$3:$BB$54, MATCH($C41,'[5]Data entry 1 - Validation'!$C$3:$C$54,0), MATCH('Inputs from Uganda staff'!AL$9,'[5]Data entry 1 - Validation'!$B$4:$BB$4,0))
)</f>
        <v/>
      </c>
      <c r="AM41" s="274" t="str">
        <f>IF(AM39="", "",
INDEX('[5]Data entry 1 - Validation'!$B$3:$BB$54, MATCH($C41,'[5]Data entry 1 - Validation'!$C$3:$C$54,0), MATCH('Inputs from Uganda staff'!AM$9,'[5]Data entry 1 - Validation'!$B$4:$BB$4,0))
)</f>
        <v/>
      </c>
      <c r="AN41" s="274" t="str">
        <f>IF(AN39="", "",
INDEX('[5]Data entry 1 - Validation'!$B$3:$BB$54, MATCH($C41,'[5]Data entry 1 - Validation'!$C$3:$C$54,0), MATCH('Inputs from Uganda staff'!AN$9,'[5]Data entry 1 - Validation'!$B$4:$BB$4,0))
)</f>
        <v/>
      </c>
      <c r="AO41" s="274" t="str">
        <f>IF(AO39="", "",
INDEX('[5]Data entry 1 - Validation'!$B$3:$BB$54, MATCH($C41,'[5]Data entry 1 - Validation'!$C$3:$C$54,0), MATCH('Inputs from Uganda staff'!AO$9,'[5]Data entry 1 - Validation'!$B$4:$BB$4,0))
)</f>
        <v/>
      </c>
      <c r="AP41" s="274" t="str">
        <f>IF(AP39="", "",
INDEX('[5]Data entry 1 - Validation'!$B$3:$BB$54, MATCH($C41,'[5]Data entry 1 - Validation'!$C$3:$C$54,0), MATCH('Inputs from Uganda staff'!AP$9,'[5]Data entry 1 - Validation'!$B$4:$BB$4,0))
)</f>
        <v/>
      </c>
      <c r="AQ41" s="274" t="str">
        <f>IF(AQ39="", "",
INDEX('[5]Data entry 1 - Validation'!$B$3:$BB$54, MATCH($C41,'[5]Data entry 1 - Validation'!$C$3:$C$54,0), MATCH('Inputs from Uganda staff'!AQ$9,'[5]Data entry 1 - Validation'!$B$4:$BB$4,0))
)</f>
        <v/>
      </c>
      <c r="AR41" s="272">
        <v>0</v>
      </c>
      <c r="AS41" s="272">
        <v>0</v>
      </c>
      <c r="AT41" s="275">
        <v>0</v>
      </c>
      <c r="AU41" s="275">
        <v>0</v>
      </c>
      <c r="AV41" s="275">
        <v>0</v>
      </c>
      <c r="AW41" s="272">
        <v>0</v>
      </c>
      <c r="AX41" s="272">
        <v>0</v>
      </c>
      <c r="AY41" s="272">
        <v>0</v>
      </c>
      <c r="AZ41" s="272">
        <v>0</v>
      </c>
      <c r="BA41" s="272">
        <v>0</v>
      </c>
      <c r="BB41" s="272">
        <v>0</v>
      </c>
      <c r="BC41" s="272">
        <v>0</v>
      </c>
      <c r="BD41" s="272">
        <v>0</v>
      </c>
      <c r="BE41" s="272">
        <v>0</v>
      </c>
      <c r="BF41" s="272">
        <v>0</v>
      </c>
      <c r="BG41" s="272">
        <v>30</v>
      </c>
      <c r="BH41" s="272">
        <v>0</v>
      </c>
      <c r="BI41" s="275">
        <v>0</v>
      </c>
      <c r="BJ41" s="275">
        <v>0</v>
      </c>
      <c r="BK41" s="275">
        <v>0</v>
      </c>
      <c r="BL41" s="275">
        <v>0</v>
      </c>
      <c r="BM41" s="275">
        <v>0</v>
      </c>
    </row>
    <row r="42" spans="1:65" ht="27.75" customHeight="1">
      <c r="A42" s="309"/>
      <c r="B42" s="270" t="s">
        <v>70</v>
      </c>
      <c r="C42" s="271" t="str">
        <f t="shared" si="0"/>
        <v>R01Number of minutes per case</v>
      </c>
      <c r="D42" s="282" t="s">
        <v>71</v>
      </c>
      <c r="E42" s="279" t="str">
        <f>INDEX('WFOM - Cadre and Service List'!$A$3:$B$23,MATCH('Inputs from Uganda staff'!$D42,'WFOM - Cadre and Service List'!$B$3:$B$23,0), 1)</f>
        <v>R01</v>
      </c>
      <c r="F42" s="27" t="str">
        <f t="shared" si="2"/>
        <v>Number of minutes per case</v>
      </c>
      <c r="G42" s="19" t="str">
        <f t="shared" si="1"/>
        <v>R01Number of minutes per case</v>
      </c>
      <c r="H42" s="272">
        <v>0</v>
      </c>
      <c r="I42" s="272">
        <v>0</v>
      </c>
      <c r="J42" s="272">
        <v>0</v>
      </c>
      <c r="K42" s="272">
        <v>0</v>
      </c>
      <c r="L42" s="272">
        <v>0</v>
      </c>
      <c r="M42" s="272">
        <v>0</v>
      </c>
      <c r="N42" s="272">
        <v>0</v>
      </c>
      <c r="O42" s="272">
        <v>0</v>
      </c>
      <c r="P42" s="272">
        <v>0</v>
      </c>
      <c r="Q42" s="272">
        <v>0</v>
      </c>
      <c r="R42" s="272">
        <v>0</v>
      </c>
      <c r="S42" s="275">
        <v>0</v>
      </c>
      <c r="T42" s="272">
        <v>0</v>
      </c>
      <c r="U42" s="272">
        <v>0</v>
      </c>
      <c r="V42" s="272">
        <v>0</v>
      </c>
      <c r="W42" s="272">
        <v>0</v>
      </c>
      <c r="X42" s="272">
        <v>0</v>
      </c>
      <c r="Y42" s="272">
        <v>0</v>
      </c>
      <c r="Z42" s="272">
        <v>0</v>
      </c>
      <c r="AA42" s="274">
        <v>1</v>
      </c>
      <c r="AB42" s="272">
        <v>0</v>
      </c>
      <c r="AC42" s="272">
        <v>0</v>
      </c>
      <c r="AD42" s="272">
        <v>0</v>
      </c>
      <c r="AE42" s="272">
        <v>0</v>
      </c>
      <c r="AF42" s="272">
        <v>0</v>
      </c>
      <c r="AG42" s="272">
        <v>0</v>
      </c>
      <c r="AH42" s="272">
        <v>0</v>
      </c>
      <c r="AI42" s="272">
        <v>0</v>
      </c>
      <c r="AJ42" s="272">
        <v>0</v>
      </c>
      <c r="AK42" s="272">
        <v>0</v>
      </c>
      <c r="AL42" s="274" t="str">
        <f>IF(AL40="", "",
INDEX('[5]Data entry 1 - Validation'!$B$3:$BB$54, MATCH($C42,'[5]Data entry 1 - Validation'!$C$3:$C$54,0), MATCH('Inputs from Uganda staff'!AL$9,'[5]Data entry 1 - Validation'!$B$4:$BB$4,0))
)</f>
        <v/>
      </c>
      <c r="AM42" s="274" t="str">
        <f>IF(AM40="", "",
INDEX('[5]Data entry 1 - Validation'!$B$3:$BB$54, MATCH($C42,'[5]Data entry 1 - Validation'!$C$3:$C$54,0), MATCH('Inputs from Uganda staff'!AM$9,'[5]Data entry 1 - Validation'!$B$4:$BB$4,0))
)</f>
        <v/>
      </c>
      <c r="AN42" s="274" t="str">
        <f>IF(AN40="", "",
INDEX('[5]Data entry 1 - Validation'!$B$3:$BB$54, MATCH($C42,'[5]Data entry 1 - Validation'!$C$3:$C$54,0), MATCH('Inputs from Uganda staff'!AN$9,'[5]Data entry 1 - Validation'!$B$4:$BB$4,0))
)</f>
        <v/>
      </c>
      <c r="AO42" s="274" t="str">
        <f>IF(AO40="", "",
INDEX('[5]Data entry 1 - Validation'!$B$3:$BB$54, MATCH($C42,'[5]Data entry 1 - Validation'!$C$3:$C$54,0), MATCH('Inputs from Uganda staff'!AO$9,'[5]Data entry 1 - Validation'!$B$4:$BB$4,0))
)</f>
        <v/>
      </c>
      <c r="AP42" s="274" t="str">
        <f>IF(AP40="", "",
INDEX('[5]Data entry 1 - Validation'!$B$3:$BB$54, MATCH($C42,'[5]Data entry 1 - Validation'!$C$3:$C$54,0), MATCH('Inputs from Uganda staff'!AP$9,'[5]Data entry 1 - Validation'!$B$4:$BB$4,0))
)</f>
        <v/>
      </c>
      <c r="AQ42" s="274" t="str">
        <f>IF(AQ40="", "",
INDEX('[5]Data entry 1 - Validation'!$B$3:$BB$54, MATCH($C42,'[5]Data entry 1 - Validation'!$C$3:$C$54,0), MATCH('Inputs from Uganda staff'!AQ$9,'[5]Data entry 1 - Validation'!$B$4:$BB$4,0))
)</f>
        <v/>
      </c>
      <c r="AR42" s="272">
        <v>40</v>
      </c>
      <c r="AS42" s="272">
        <v>40</v>
      </c>
      <c r="AT42" s="275">
        <v>40</v>
      </c>
      <c r="AU42" s="275">
        <v>40</v>
      </c>
      <c r="AV42" s="275">
        <v>40</v>
      </c>
      <c r="AW42" s="272">
        <v>0</v>
      </c>
      <c r="AX42" s="272">
        <v>0</v>
      </c>
      <c r="AY42" s="272">
        <v>0</v>
      </c>
      <c r="AZ42" s="272">
        <v>0</v>
      </c>
      <c r="BA42" s="272">
        <v>0</v>
      </c>
      <c r="BB42" s="272">
        <v>0</v>
      </c>
      <c r="BC42" s="272">
        <v>0</v>
      </c>
      <c r="BD42" s="272">
        <v>0</v>
      </c>
      <c r="BE42" s="272">
        <v>0</v>
      </c>
      <c r="BF42" s="272">
        <v>0</v>
      </c>
      <c r="BG42" s="272">
        <v>0</v>
      </c>
      <c r="BH42" s="272">
        <v>0</v>
      </c>
      <c r="BI42" s="275">
        <v>0</v>
      </c>
      <c r="BJ42" s="275">
        <v>0</v>
      </c>
      <c r="BK42" s="275">
        <v>0</v>
      </c>
      <c r="BL42" s="275">
        <v>0</v>
      </c>
      <c r="BM42" s="275">
        <v>0</v>
      </c>
    </row>
    <row r="43" spans="1:65" ht="27.75" customHeight="1">
      <c r="A43" s="309"/>
      <c r="B43" s="270" t="s">
        <v>70</v>
      </c>
      <c r="C43" s="271" t="str">
        <f t="shared" si="0"/>
        <v>R01% of cases expected to be serviced by cadre</v>
      </c>
      <c r="D43" s="282" t="s">
        <v>71</v>
      </c>
      <c r="E43" s="279" t="str">
        <f>INDEX('WFOM - Cadre and Service List'!$A$3:$B$23,MATCH('Inputs from Uganda staff'!$D43,'WFOM - Cadre and Service List'!$B$3:$B$23,0), 1)</f>
        <v>R01</v>
      </c>
      <c r="F43" s="27" t="str">
        <f t="shared" si="2"/>
        <v>% of cases expected to be serviced by cadre</v>
      </c>
      <c r="G43" s="19" t="str">
        <f t="shared" si="1"/>
        <v>R01% of cases expected to be serviced by cadre</v>
      </c>
      <c r="H43" s="272">
        <v>0</v>
      </c>
      <c r="I43" s="272">
        <v>0</v>
      </c>
      <c r="J43" s="272">
        <v>0</v>
      </c>
      <c r="K43" s="272">
        <v>0</v>
      </c>
      <c r="L43" s="272">
        <v>0</v>
      </c>
      <c r="M43" s="272">
        <v>0</v>
      </c>
      <c r="N43" s="272">
        <v>0</v>
      </c>
      <c r="O43" s="272">
        <v>0</v>
      </c>
      <c r="P43" s="272">
        <v>0</v>
      </c>
      <c r="Q43" s="272">
        <v>0</v>
      </c>
      <c r="R43" s="272">
        <v>0</v>
      </c>
      <c r="S43" s="275">
        <v>0</v>
      </c>
      <c r="T43" s="272">
        <v>0</v>
      </c>
      <c r="U43" s="272">
        <v>0</v>
      </c>
      <c r="V43" s="272">
        <v>0</v>
      </c>
      <c r="W43" s="272">
        <v>0</v>
      </c>
      <c r="X43" s="272">
        <v>0</v>
      </c>
      <c r="Y43" s="272">
        <v>0</v>
      </c>
      <c r="Z43" s="272">
        <v>0</v>
      </c>
      <c r="AA43" s="274">
        <v>50</v>
      </c>
      <c r="AB43" s="272">
        <v>0</v>
      </c>
      <c r="AC43" s="272">
        <v>0</v>
      </c>
      <c r="AD43" s="272">
        <v>0</v>
      </c>
      <c r="AE43" s="272">
        <v>0</v>
      </c>
      <c r="AF43" s="272">
        <v>0</v>
      </c>
      <c r="AG43" s="272">
        <v>0</v>
      </c>
      <c r="AH43" s="272">
        <v>0</v>
      </c>
      <c r="AI43" s="272">
        <v>0</v>
      </c>
      <c r="AJ43" s="272">
        <v>0</v>
      </c>
      <c r="AK43" s="272">
        <v>0</v>
      </c>
      <c r="AL43" s="274" t="str">
        <f>IF(AL41="", "",
INDEX('[5]Data entry 1 - Validation'!$B$3:$BB$54, MATCH($C43,'[5]Data entry 1 - Validation'!$C$3:$C$54,0), MATCH('Inputs from Uganda staff'!AL$9,'[5]Data entry 1 - Validation'!$B$4:$BB$4,0))
)</f>
        <v/>
      </c>
      <c r="AM43" s="274" t="str">
        <f>IF(AM41="", "",
INDEX('[5]Data entry 1 - Validation'!$B$3:$BB$54, MATCH($C43,'[5]Data entry 1 - Validation'!$C$3:$C$54,0), MATCH('Inputs from Uganda staff'!AM$9,'[5]Data entry 1 - Validation'!$B$4:$BB$4,0))
)</f>
        <v/>
      </c>
      <c r="AN43" s="274" t="str">
        <f>IF(AN41="", "",
INDEX('[5]Data entry 1 - Validation'!$B$3:$BB$54, MATCH($C43,'[5]Data entry 1 - Validation'!$C$3:$C$54,0), MATCH('Inputs from Uganda staff'!AN$9,'[5]Data entry 1 - Validation'!$B$4:$BB$4,0))
)</f>
        <v/>
      </c>
      <c r="AO43" s="274" t="str">
        <f>IF(AO41="", "",
INDEX('[5]Data entry 1 - Validation'!$B$3:$BB$54, MATCH($C43,'[5]Data entry 1 - Validation'!$C$3:$C$54,0), MATCH('Inputs from Uganda staff'!AO$9,'[5]Data entry 1 - Validation'!$B$4:$BB$4,0))
)</f>
        <v/>
      </c>
      <c r="AP43" s="274" t="str">
        <f>IF(AP41="", "",
INDEX('[5]Data entry 1 - Validation'!$B$3:$BB$54, MATCH($C43,'[5]Data entry 1 - Validation'!$C$3:$C$54,0), MATCH('Inputs from Uganda staff'!AP$9,'[5]Data entry 1 - Validation'!$B$4:$BB$4,0))
)</f>
        <v/>
      </c>
      <c r="AQ43" s="274" t="str">
        <f>IF(AQ41="", "",
INDEX('[5]Data entry 1 - Validation'!$B$3:$BB$54, MATCH($C43,'[5]Data entry 1 - Validation'!$C$3:$C$54,0), MATCH('Inputs from Uganda staff'!AQ$9,'[5]Data entry 1 - Validation'!$B$4:$BB$4,0))
)</f>
        <v/>
      </c>
      <c r="AR43" s="272">
        <v>2</v>
      </c>
      <c r="AS43" s="272">
        <v>2</v>
      </c>
      <c r="AT43" s="275">
        <v>2</v>
      </c>
      <c r="AU43" s="275">
        <v>2</v>
      </c>
      <c r="AV43" s="275">
        <v>2</v>
      </c>
      <c r="AW43" s="272">
        <v>0</v>
      </c>
      <c r="AX43" s="272">
        <v>0</v>
      </c>
      <c r="AY43" s="272">
        <v>0</v>
      </c>
      <c r="AZ43" s="272">
        <v>0</v>
      </c>
      <c r="BA43" s="272">
        <v>0</v>
      </c>
      <c r="BB43" s="272">
        <v>0</v>
      </c>
      <c r="BC43" s="272">
        <v>0</v>
      </c>
      <c r="BD43" s="272">
        <v>0</v>
      </c>
      <c r="BE43" s="272">
        <v>0</v>
      </c>
      <c r="BF43" s="272">
        <v>0</v>
      </c>
      <c r="BG43" s="272">
        <v>0</v>
      </c>
      <c r="BH43" s="272">
        <v>0</v>
      </c>
      <c r="BI43" s="275">
        <v>0</v>
      </c>
      <c r="BJ43" s="275">
        <v>0</v>
      </c>
      <c r="BK43" s="275">
        <v>0</v>
      </c>
      <c r="BL43" s="275">
        <v>0</v>
      </c>
      <c r="BM43" s="275">
        <v>0</v>
      </c>
    </row>
    <row r="44" spans="1:65" ht="27.75" customHeight="1">
      <c r="A44" s="309"/>
      <c r="B44" s="270" t="s">
        <v>74</v>
      </c>
      <c r="C44" s="271" t="str">
        <f t="shared" si="0"/>
        <v>R02Number of minutes per case</v>
      </c>
      <c r="D44" s="282" t="s">
        <v>75</v>
      </c>
      <c r="E44" s="279" t="str">
        <f>INDEX('WFOM - Cadre and Service List'!$A$3:$B$23,MATCH('Inputs from Uganda staff'!$D44,'WFOM - Cadre and Service List'!$B$3:$B$23,0), 1)</f>
        <v>R02</v>
      </c>
      <c r="F44" s="27" t="str">
        <f t="shared" si="2"/>
        <v>Number of minutes per case</v>
      </c>
      <c r="G44" s="19" t="str">
        <f t="shared" si="1"/>
        <v>R02Number of minutes per case</v>
      </c>
      <c r="H44" s="272">
        <v>0</v>
      </c>
      <c r="I44" s="272">
        <v>0</v>
      </c>
      <c r="J44" s="272">
        <v>0</v>
      </c>
      <c r="K44" s="272">
        <v>0</v>
      </c>
      <c r="L44" s="272">
        <v>0</v>
      </c>
      <c r="M44" s="272">
        <v>0</v>
      </c>
      <c r="N44" s="272">
        <v>0</v>
      </c>
      <c r="O44" s="272">
        <v>0</v>
      </c>
      <c r="P44" s="272">
        <v>0</v>
      </c>
      <c r="Q44" s="272">
        <v>0</v>
      </c>
      <c r="R44" s="272">
        <v>0</v>
      </c>
      <c r="S44" s="275">
        <v>0</v>
      </c>
      <c r="T44" s="272">
        <v>0</v>
      </c>
      <c r="U44" s="272">
        <v>0</v>
      </c>
      <c r="V44" s="272">
        <v>0</v>
      </c>
      <c r="W44" s="272">
        <v>0</v>
      </c>
      <c r="X44" s="272">
        <v>0</v>
      </c>
      <c r="Y44" s="272">
        <v>0</v>
      </c>
      <c r="Z44" s="272">
        <v>0</v>
      </c>
      <c r="AA44" s="274">
        <v>1</v>
      </c>
      <c r="AB44" s="272">
        <v>0</v>
      </c>
      <c r="AC44" s="272">
        <v>0</v>
      </c>
      <c r="AD44" s="272">
        <v>0</v>
      </c>
      <c r="AE44" s="272">
        <v>0</v>
      </c>
      <c r="AF44" s="272">
        <v>0</v>
      </c>
      <c r="AG44" s="272">
        <v>0</v>
      </c>
      <c r="AH44" s="272">
        <v>0</v>
      </c>
      <c r="AI44" s="272">
        <v>0</v>
      </c>
      <c r="AJ44" s="272">
        <v>0</v>
      </c>
      <c r="AK44" s="272">
        <v>0</v>
      </c>
      <c r="AL44" s="274" t="str">
        <f>IF(AL42="", "",
INDEX('[5]Data entry 1 - Validation'!$B$3:$BB$54, MATCH($C44,'[5]Data entry 1 - Validation'!$C$3:$C$54,0), MATCH('Inputs from Uganda staff'!AL$9,'[5]Data entry 1 - Validation'!$B$4:$BB$4,0))
)</f>
        <v/>
      </c>
      <c r="AM44" s="274" t="str">
        <f>IF(AM42="", "",
INDEX('[5]Data entry 1 - Validation'!$B$3:$BB$54, MATCH($C44,'[5]Data entry 1 - Validation'!$C$3:$C$54,0), MATCH('Inputs from Uganda staff'!AM$9,'[5]Data entry 1 - Validation'!$B$4:$BB$4,0))
)</f>
        <v/>
      </c>
      <c r="AN44" s="274" t="str">
        <f>IF(AN42="", "",
INDEX('[5]Data entry 1 - Validation'!$B$3:$BB$54, MATCH($C44,'[5]Data entry 1 - Validation'!$C$3:$C$54,0), MATCH('Inputs from Uganda staff'!AN$9,'[5]Data entry 1 - Validation'!$B$4:$BB$4,0))
)</f>
        <v/>
      </c>
      <c r="AO44" s="274" t="str">
        <f>IF(AO42="", "",
INDEX('[5]Data entry 1 - Validation'!$B$3:$BB$54, MATCH($C44,'[5]Data entry 1 - Validation'!$C$3:$C$54,0), MATCH('Inputs from Uganda staff'!AO$9,'[5]Data entry 1 - Validation'!$B$4:$BB$4,0))
)</f>
        <v/>
      </c>
      <c r="AP44" s="274" t="str">
        <f>IF(AP42="", "",
INDEX('[5]Data entry 1 - Validation'!$B$3:$BB$54, MATCH($C44,'[5]Data entry 1 - Validation'!$C$3:$C$54,0), MATCH('Inputs from Uganda staff'!AP$9,'[5]Data entry 1 - Validation'!$B$4:$BB$4,0))
)</f>
        <v/>
      </c>
      <c r="AQ44" s="274" t="str">
        <f>IF(AQ42="", "",
INDEX('[5]Data entry 1 - Validation'!$B$3:$BB$54, MATCH($C44,'[5]Data entry 1 - Validation'!$C$3:$C$54,0), MATCH('Inputs from Uganda staff'!AQ$9,'[5]Data entry 1 - Validation'!$B$4:$BB$4,0))
)</f>
        <v/>
      </c>
      <c r="AR44" s="272">
        <v>0</v>
      </c>
      <c r="AS44" s="272">
        <v>0</v>
      </c>
      <c r="AT44" s="275">
        <v>0</v>
      </c>
      <c r="AU44" s="275">
        <v>0</v>
      </c>
      <c r="AV44" s="275">
        <v>0</v>
      </c>
      <c r="AW44" s="272">
        <v>0</v>
      </c>
      <c r="AX44" s="272">
        <v>0</v>
      </c>
      <c r="AY44" s="272">
        <v>0</v>
      </c>
      <c r="AZ44" s="272">
        <v>0</v>
      </c>
      <c r="BA44" s="272">
        <v>0</v>
      </c>
      <c r="BB44" s="272">
        <v>0</v>
      </c>
      <c r="BC44" s="272">
        <v>0</v>
      </c>
      <c r="BD44" s="272">
        <v>0</v>
      </c>
      <c r="BE44" s="272">
        <v>0</v>
      </c>
      <c r="BF44" s="272">
        <v>0</v>
      </c>
      <c r="BG44" s="272">
        <v>10</v>
      </c>
      <c r="BH44" s="272">
        <v>0</v>
      </c>
      <c r="BI44" s="275">
        <v>0</v>
      </c>
      <c r="BJ44" s="275">
        <v>0</v>
      </c>
      <c r="BK44" s="275">
        <v>0</v>
      </c>
      <c r="BL44" s="275">
        <v>0</v>
      </c>
      <c r="BM44" s="275">
        <v>0</v>
      </c>
    </row>
    <row r="45" spans="1:65" ht="27.75" customHeight="1">
      <c r="A45" s="309"/>
      <c r="B45" s="270" t="s">
        <v>74</v>
      </c>
      <c r="C45" s="271" t="str">
        <f t="shared" si="0"/>
        <v>R02% of cases expected to be serviced by cadre</v>
      </c>
      <c r="D45" s="282" t="s">
        <v>75</v>
      </c>
      <c r="E45" s="279" t="str">
        <f>INDEX('WFOM - Cadre and Service List'!$A$3:$B$23,MATCH('Inputs from Uganda staff'!$D45,'WFOM - Cadre and Service List'!$B$3:$B$23,0), 1)</f>
        <v>R02</v>
      </c>
      <c r="F45" s="27" t="str">
        <f t="shared" si="2"/>
        <v>% of cases expected to be serviced by cadre</v>
      </c>
      <c r="G45" s="19" t="str">
        <f t="shared" si="1"/>
        <v>R02% of cases expected to be serviced by cadre</v>
      </c>
      <c r="H45" s="272">
        <v>0</v>
      </c>
      <c r="I45" s="272">
        <v>0</v>
      </c>
      <c r="J45" s="272">
        <v>0</v>
      </c>
      <c r="K45" s="272">
        <v>0</v>
      </c>
      <c r="L45" s="272">
        <v>0</v>
      </c>
      <c r="M45" s="272">
        <v>0</v>
      </c>
      <c r="N45" s="272">
        <v>0</v>
      </c>
      <c r="O45" s="272">
        <v>0</v>
      </c>
      <c r="P45" s="272">
        <v>0</v>
      </c>
      <c r="Q45" s="272">
        <v>0</v>
      </c>
      <c r="R45" s="272">
        <v>0</v>
      </c>
      <c r="S45" s="275">
        <v>0</v>
      </c>
      <c r="T45" s="272">
        <v>0</v>
      </c>
      <c r="U45" s="272">
        <v>0</v>
      </c>
      <c r="V45" s="272">
        <v>0</v>
      </c>
      <c r="W45" s="272">
        <v>0</v>
      </c>
      <c r="X45" s="272">
        <v>0</v>
      </c>
      <c r="Y45" s="272">
        <v>0</v>
      </c>
      <c r="Z45" s="272">
        <v>0</v>
      </c>
      <c r="AA45" s="274">
        <v>50</v>
      </c>
      <c r="AB45" s="272">
        <v>0</v>
      </c>
      <c r="AC45" s="272">
        <v>0</v>
      </c>
      <c r="AD45" s="272">
        <v>0</v>
      </c>
      <c r="AE45" s="272">
        <v>0</v>
      </c>
      <c r="AF45" s="272">
        <v>0</v>
      </c>
      <c r="AG45" s="272">
        <v>0</v>
      </c>
      <c r="AH45" s="272">
        <v>0</v>
      </c>
      <c r="AI45" s="272">
        <v>0</v>
      </c>
      <c r="AJ45" s="272">
        <v>0</v>
      </c>
      <c r="AK45" s="272">
        <v>0</v>
      </c>
      <c r="AL45" s="274" t="str">
        <f>IF(AL43="", "",
INDEX('[5]Data entry 1 - Validation'!$B$3:$BB$54, MATCH($C45,'[5]Data entry 1 - Validation'!$C$3:$C$54,0), MATCH('Inputs from Uganda staff'!AL$9,'[5]Data entry 1 - Validation'!$B$4:$BB$4,0))
)</f>
        <v/>
      </c>
      <c r="AM45" s="274" t="str">
        <f>IF(AM43="", "",
INDEX('[5]Data entry 1 - Validation'!$B$3:$BB$54, MATCH($C45,'[5]Data entry 1 - Validation'!$C$3:$C$54,0), MATCH('Inputs from Uganda staff'!AM$9,'[5]Data entry 1 - Validation'!$B$4:$BB$4,0))
)</f>
        <v/>
      </c>
      <c r="AN45" s="274" t="str">
        <f>IF(AN43="", "",
INDEX('[5]Data entry 1 - Validation'!$B$3:$BB$54, MATCH($C45,'[5]Data entry 1 - Validation'!$C$3:$C$54,0), MATCH('Inputs from Uganda staff'!AN$9,'[5]Data entry 1 - Validation'!$B$4:$BB$4,0))
)</f>
        <v/>
      </c>
      <c r="AO45" s="274" t="str">
        <f>IF(AO43="", "",
INDEX('[5]Data entry 1 - Validation'!$B$3:$BB$54, MATCH($C45,'[5]Data entry 1 - Validation'!$C$3:$C$54,0), MATCH('Inputs from Uganda staff'!AO$9,'[5]Data entry 1 - Validation'!$B$4:$BB$4,0))
)</f>
        <v/>
      </c>
      <c r="AP45" s="274" t="str">
        <f>IF(AP43="", "",
INDEX('[5]Data entry 1 - Validation'!$B$3:$BB$54, MATCH($C45,'[5]Data entry 1 - Validation'!$C$3:$C$54,0), MATCH('Inputs from Uganda staff'!AP$9,'[5]Data entry 1 - Validation'!$B$4:$BB$4,0))
)</f>
        <v/>
      </c>
      <c r="AQ45" s="274" t="str">
        <f>IF(AQ43="", "",
INDEX('[5]Data entry 1 - Validation'!$B$3:$BB$54, MATCH($C45,'[5]Data entry 1 - Validation'!$C$3:$C$54,0), MATCH('Inputs from Uganda staff'!AQ$9,'[5]Data entry 1 - Validation'!$B$4:$BB$4,0))
)</f>
        <v/>
      </c>
      <c r="AR45" s="272">
        <v>0</v>
      </c>
      <c r="AS45" s="272">
        <v>0</v>
      </c>
      <c r="AT45" s="275">
        <v>0</v>
      </c>
      <c r="AU45" s="275">
        <v>0</v>
      </c>
      <c r="AV45" s="275">
        <v>0</v>
      </c>
      <c r="AW45" s="272">
        <v>0</v>
      </c>
      <c r="AX45" s="272">
        <v>0</v>
      </c>
      <c r="AY45" s="272">
        <v>0</v>
      </c>
      <c r="AZ45" s="272">
        <v>0</v>
      </c>
      <c r="BA45" s="272">
        <v>0</v>
      </c>
      <c r="BB45" s="272">
        <v>0</v>
      </c>
      <c r="BC45" s="272">
        <v>0</v>
      </c>
      <c r="BD45" s="272">
        <v>0</v>
      </c>
      <c r="BE45" s="272">
        <v>0</v>
      </c>
      <c r="BF45" s="272">
        <v>0</v>
      </c>
      <c r="BG45" s="272">
        <v>10</v>
      </c>
      <c r="BH45" s="272">
        <v>0</v>
      </c>
      <c r="BI45" s="275">
        <v>0</v>
      </c>
      <c r="BJ45" s="275">
        <v>0</v>
      </c>
      <c r="BK45" s="275">
        <v>0</v>
      </c>
      <c r="BL45" s="275">
        <v>0</v>
      </c>
      <c r="BM45" s="275">
        <v>0</v>
      </c>
    </row>
    <row r="46" spans="1:65" ht="27.75" customHeight="1">
      <c r="A46" s="309"/>
      <c r="B46" s="270" t="s">
        <v>79</v>
      </c>
      <c r="C46" s="271" t="str">
        <f t="shared" si="0"/>
        <v>R03Number of minutes per case</v>
      </c>
      <c r="D46" s="282" t="s">
        <v>80</v>
      </c>
      <c r="E46" s="279" t="str">
        <f>INDEX('WFOM - Cadre and Service List'!$A$3:$B$23,MATCH('Inputs from Uganda staff'!$D46,'WFOM - Cadre and Service List'!$B$3:$B$23,0), 1)</f>
        <v>R03</v>
      </c>
      <c r="F46" s="27" t="str">
        <f t="shared" si="2"/>
        <v>Number of minutes per case</v>
      </c>
      <c r="G46" s="19" t="str">
        <f t="shared" si="1"/>
        <v>R03Number of minutes per case</v>
      </c>
      <c r="H46" s="272">
        <v>0</v>
      </c>
      <c r="I46" s="272">
        <v>0</v>
      </c>
      <c r="J46" s="272">
        <v>0</v>
      </c>
      <c r="K46" s="272">
        <v>0</v>
      </c>
      <c r="L46" s="272">
        <v>0</v>
      </c>
      <c r="M46" s="272">
        <v>0</v>
      </c>
      <c r="N46" s="272">
        <v>0</v>
      </c>
      <c r="O46" s="272">
        <v>0</v>
      </c>
      <c r="P46" s="272">
        <v>0</v>
      </c>
      <c r="Q46" s="272">
        <v>0</v>
      </c>
      <c r="R46" s="272">
        <v>0</v>
      </c>
      <c r="S46" s="275">
        <v>0</v>
      </c>
      <c r="T46" s="272">
        <v>0</v>
      </c>
      <c r="U46" s="272">
        <v>0</v>
      </c>
      <c r="V46" s="272">
        <v>0</v>
      </c>
      <c r="W46" s="272">
        <v>0</v>
      </c>
      <c r="X46" s="272">
        <v>0</v>
      </c>
      <c r="Y46" s="272">
        <v>0</v>
      </c>
      <c r="Z46" s="272">
        <v>0</v>
      </c>
      <c r="AA46" s="274">
        <v>1</v>
      </c>
      <c r="AB46" s="272">
        <v>0</v>
      </c>
      <c r="AC46" s="272">
        <v>0</v>
      </c>
      <c r="AD46" s="272">
        <v>0</v>
      </c>
      <c r="AE46" s="272">
        <v>0</v>
      </c>
      <c r="AF46" s="272">
        <v>0</v>
      </c>
      <c r="AG46" s="272">
        <v>0</v>
      </c>
      <c r="AH46" s="272">
        <v>0</v>
      </c>
      <c r="AI46" s="272">
        <v>0</v>
      </c>
      <c r="AJ46" s="272">
        <v>0</v>
      </c>
      <c r="AK46" s="272">
        <v>0</v>
      </c>
      <c r="AL46" s="274" t="str">
        <f>IF(AL44="", "",
INDEX('[5]Data entry 1 - Validation'!$B$3:$BB$54, MATCH($C46,'[5]Data entry 1 - Validation'!$C$3:$C$54,0), MATCH('Inputs from Uganda staff'!AL$9,'[5]Data entry 1 - Validation'!$B$4:$BB$4,0))
)</f>
        <v/>
      </c>
      <c r="AM46" s="274" t="str">
        <f>IF(AM44="", "",
INDEX('[5]Data entry 1 - Validation'!$B$3:$BB$54, MATCH($C46,'[5]Data entry 1 - Validation'!$C$3:$C$54,0), MATCH('Inputs from Uganda staff'!AM$9,'[5]Data entry 1 - Validation'!$B$4:$BB$4,0))
)</f>
        <v/>
      </c>
      <c r="AN46" s="274" t="str">
        <f>IF(AN44="", "",
INDEX('[5]Data entry 1 - Validation'!$B$3:$BB$54, MATCH($C46,'[5]Data entry 1 - Validation'!$C$3:$C$54,0), MATCH('Inputs from Uganda staff'!AN$9,'[5]Data entry 1 - Validation'!$B$4:$BB$4,0))
)</f>
        <v/>
      </c>
      <c r="AO46" s="274" t="str">
        <f>IF(AO44="", "",
INDEX('[5]Data entry 1 - Validation'!$B$3:$BB$54, MATCH($C46,'[5]Data entry 1 - Validation'!$C$3:$C$54,0), MATCH('Inputs from Uganda staff'!AO$9,'[5]Data entry 1 - Validation'!$B$4:$BB$4,0))
)</f>
        <v/>
      </c>
      <c r="AP46" s="274" t="str">
        <f>IF(AP44="", "",
INDEX('[5]Data entry 1 - Validation'!$B$3:$BB$54, MATCH($C46,'[5]Data entry 1 - Validation'!$C$3:$C$54,0), MATCH('Inputs from Uganda staff'!AP$9,'[5]Data entry 1 - Validation'!$B$4:$BB$4,0))
)</f>
        <v/>
      </c>
      <c r="AQ46" s="274" t="str">
        <f>IF(AQ44="", "",
INDEX('[5]Data entry 1 - Validation'!$B$3:$BB$54, MATCH($C46,'[5]Data entry 1 - Validation'!$C$3:$C$54,0), MATCH('Inputs from Uganda staff'!AQ$9,'[5]Data entry 1 - Validation'!$B$4:$BB$4,0))
)</f>
        <v/>
      </c>
      <c r="AR46" s="272">
        <v>0</v>
      </c>
      <c r="AS46" s="272">
        <v>0</v>
      </c>
      <c r="AT46" s="275">
        <v>0</v>
      </c>
      <c r="AU46" s="275">
        <v>0</v>
      </c>
      <c r="AV46" s="275">
        <v>0</v>
      </c>
      <c r="AW46" s="272">
        <v>0</v>
      </c>
      <c r="AX46" s="272">
        <v>0</v>
      </c>
      <c r="AY46" s="272">
        <v>0</v>
      </c>
      <c r="AZ46" s="272">
        <v>0</v>
      </c>
      <c r="BA46" s="272">
        <v>0</v>
      </c>
      <c r="BB46" s="272">
        <v>0</v>
      </c>
      <c r="BC46" s="272">
        <v>0</v>
      </c>
      <c r="BD46" s="272">
        <v>0</v>
      </c>
      <c r="BE46" s="272">
        <v>0</v>
      </c>
      <c r="BF46" s="272">
        <v>0</v>
      </c>
      <c r="BG46" s="272">
        <v>15</v>
      </c>
      <c r="BH46" s="272">
        <v>0</v>
      </c>
      <c r="BI46" s="275">
        <v>0</v>
      </c>
      <c r="BJ46" s="275">
        <v>0</v>
      </c>
      <c r="BK46" s="275">
        <v>0</v>
      </c>
      <c r="BL46" s="275">
        <v>0</v>
      </c>
      <c r="BM46" s="275">
        <v>0</v>
      </c>
    </row>
    <row r="47" spans="1:65" ht="27.75" customHeight="1">
      <c r="A47" s="309"/>
      <c r="B47" s="270" t="s">
        <v>79</v>
      </c>
      <c r="C47" s="271" t="str">
        <f t="shared" si="0"/>
        <v>R03% of cases expected to be serviced by cadre</v>
      </c>
      <c r="D47" s="282" t="s">
        <v>80</v>
      </c>
      <c r="E47" s="279" t="str">
        <f>INDEX('WFOM - Cadre and Service List'!$A$3:$B$23,MATCH('Inputs from Uganda staff'!$D47,'WFOM - Cadre and Service List'!$B$3:$B$23,0), 1)</f>
        <v>R03</v>
      </c>
      <c r="F47" s="27" t="str">
        <f t="shared" si="2"/>
        <v>% of cases expected to be serviced by cadre</v>
      </c>
      <c r="G47" s="19" t="str">
        <f t="shared" si="1"/>
        <v>R03% of cases expected to be serviced by cadre</v>
      </c>
      <c r="H47" s="272">
        <v>0</v>
      </c>
      <c r="I47" s="272">
        <v>0</v>
      </c>
      <c r="J47" s="272">
        <v>0</v>
      </c>
      <c r="K47" s="272">
        <v>0</v>
      </c>
      <c r="L47" s="272">
        <v>0</v>
      </c>
      <c r="M47" s="272">
        <v>0</v>
      </c>
      <c r="N47" s="272">
        <v>0</v>
      </c>
      <c r="O47" s="272">
        <v>0</v>
      </c>
      <c r="P47" s="272">
        <v>0</v>
      </c>
      <c r="Q47" s="272">
        <v>0</v>
      </c>
      <c r="R47" s="272">
        <v>0</v>
      </c>
      <c r="S47" s="275">
        <v>0</v>
      </c>
      <c r="T47" s="272">
        <v>0</v>
      </c>
      <c r="U47" s="272">
        <v>0</v>
      </c>
      <c r="V47" s="272">
        <v>0</v>
      </c>
      <c r="W47" s="272">
        <v>0</v>
      </c>
      <c r="X47" s="272">
        <v>0</v>
      </c>
      <c r="Y47" s="272">
        <v>0</v>
      </c>
      <c r="Z47" s="272">
        <v>0</v>
      </c>
      <c r="AA47" s="274">
        <v>50</v>
      </c>
      <c r="AB47" s="272">
        <v>0</v>
      </c>
      <c r="AC47" s="272">
        <v>0</v>
      </c>
      <c r="AD47" s="272">
        <v>0</v>
      </c>
      <c r="AE47" s="272">
        <v>0</v>
      </c>
      <c r="AF47" s="272">
        <v>0</v>
      </c>
      <c r="AG47" s="272">
        <v>0</v>
      </c>
      <c r="AH47" s="272">
        <v>0</v>
      </c>
      <c r="AI47" s="272">
        <v>0</v>
      </c>
      <c r="AJ47" s="272">
        <v>0</v>
      </c>
      <c r="AK47" s="272">
        <v>0</v>
      </c>
      <c r="AL47" s="274" t="str">
        <f>IF(AL45="", "",
INDEX('[5]Data entry 1 - Validation'!$B$3:$BB$54, MATCH($C47,'[5]Data entry 1 - Validation'!$C$3:$C$54,0), MATCH('Inputs from Uganda staff'!AL$9,'[5]Data entry 1 - Validation'!$B$4:$BB$4,0))
)</f>
        <v/>
      </c>
      <c r="AM47" s="274" t="str">
        <f>IF(AM45="", "",
INDEX('[5]Data entry 1 - Validation'!$B$3:$BB$54, MATCH($C47,'[5]Data entry 1 - Validation'!$C$3:$C$54,0), MATCH('Inputs from Uganda staff'!AM$9,'[5]Data entry 1 - Validation'!$B$4:$BB$4,0))
)</f>
        <v/>
      </c>
      <c r="AN47" s="274" t="str">
        <f>IF(AN45="", "",
INDEX('[5]Data entry 1 - Validation'!$B$3:$BB$54, MATCH($C47,'[5]Data entry 1 - Validation'!$C$3:$C$54,0), MATCH('Inputs from Uganda staff'!AN$9,'[5]Data entry 1 - Validation'!$B$4:$BB$4,0))
)</f>
        <v/>
      </c>
      <c r="AO47" s="274" t="str">
        <f>IF(AO45="", "",
INDEX('[5]Data entry 1 - Validation'!$B$3:$BB$54, MATCH($C47,'[5]Data entry 1 - Validation'!$C$3:$C$54,0), MATCH('Inputs from Uganda staff'!AO$9,'[5]Data entry 1 - Validation'!$B$4:$BB$4,0))
)</f>
        <v/>
      </c>
      <c r="AP47" s="274" t="str">
        <f>IF(AP45="", "",
INDEX('[5]Data entry 1 - Validation'!$B$3:$BB$54, MATCH($C47,'[5]Data entry 1 - Validation'!$C$3:$C$54,0), MATCH('Inputs from Uganda staff'!AP$9,'[5]Data entry 1 - Validation'!$B$4:$BB$4,0))
)</f>
        <v/>
      </c>
      <c r="AQ47" s="274" t="str">
        <f>IF(AQ45="", "",
INDEX('[5]Data entry 1 - Validation'!$B$3:$BB$54, MATCH($C47,'[5]Data entry 1 - Validation'!$C$3:$C$54,0), MATCH('Inputs from Uganda staff'!AQ$9,'[5]Data entry 1 - Validation'!$B$4:$BB$4,0))
)</f>
        <v/>
      </c>
      <c r="AR47" s="272">
        <v>0</v>
      </c>
      <c r="AS47" s="272">
        <v>0</v>
      </c>
      <c r="AT47" s="275">
        <v>0</v>
      </c>
      <c r="AU47" s="275">
        <v>0</v>
      </c>
      <c r="AV47" s="275">
        <v>0</v>
      </c>
      <c r="AW47" s="272">
        <v>0</v>
      </c>
      <c r="AX47" s="272">
        <v>0</v>
      </c>
      <c r="AY47" s="272">
        <v>0</v>
      </c>
      <c r="AZ47" s="272">
        <v>0</v>
      </c>
      <c r="BA47" s="272">
        <v>0</v>
      </c>
      <c r="BB47" s="272">
        <v>0</v>
      </c>
      <c r="BC47" s="272">
        <v>0</v>
      </c>
      <c r="BD47" s="272">
        <v>0</v>
      </c>
      <c r="BE47" s="272">
        <v>0</v>
      </c>
      <c r="BF47" s="272">
        <v>0</v>
      </c>
      <c r="BG47" s="272">
        <v>60</v>
      </c>
      <c r="BH47" s="272">
        <v>0</v>
      </c>
      <c r="BI47" s="275">
        <v>0</v>
      </c>
      <c r="BJ47" s="275">
        <v>0</v>
      </c>
      <c r="BK47" s="275">
        <v>0</v>
      </c>
      <c r="BL47" s="275">
        <v>0</v>
      </c>
      <c r="BM47" s="275">
        <v>0</v>
      </c>
    </row>
    <row r="48" spans="1:65" ht="27.75" customHeight="1">
      <c r="A48" s="309"/>
      <c r="B48" s="270" t="s">
        <v>83</v>
      </c>
      <c r="C48" s="271" t="str">
        <f t="shared" si="0"/>
        <v>R04Number of minutes per case</v>
      </c>
      <c r="D48" s="282" t="s">
        <v>84</v>
      </c>
      <c r="E48" s="279" t="str">
        <f>INDEX('WFOM - Cadre and Service List'!$A$3:$B$23,MATCH('Inputs from Uganda staff'!$D48,'WFOM - Cadre and Service List'!$B$3:$B$23,0), 1)</f>
        <v>R04</v>
      </c>
      <c r="F48" s="27" t="str">
        <f t="shared" si="2"/>
        <v>Number of minutes per case</v>
      </c>
      <c r="G48" s="19" t="str">
        <f t="shared" si="1"/>
        <v>R04Number of minutes per case</v>
      </c>
      <c r="H48" s="272">
        <v>0</v>
      </c>
      <c r="I48" s="272">
        <v>0</v>
      </c>
      <c r="J48" s="272">
        <v>0</v>
      </c>
      <c r="K48" s="272">
        <v>0</v>
      </c>
      <c r="L48" s="272">
        <v>0</v>
      </c>
      <c r="M48" s="272">
        <v>0</v>
      </c>
      <c r="N48" s="272">
        <v>0</v>
      </c>
      <c r="O48" s="272">
        <v>0</v>
      </c>
      <c r="P48" s="272">
        <v>0</v>
      </c>
      <c r="Q48" s="272">
        <v>0</v>
      </c>
      <c r="R48" s="272">
        <v>0</v>
      </c>
      <c r="S48" s="275">
        <v>0</v>
      </c>
      <c r="T48" s="272">
        <v>0</v>
      </c>
      <c r="U48" s="272">
        <v>0</v>
      </c>
      <c r="V48" s="272">
        <v>0</v>
      </c>
      <c r="W48" s="272">
        <v>0</v>
      </c>
      <c r="X48" s="272">
        <v>0</v>
      </c>
      <c r="Y48" s="272">
        <v>0</v>
      </c>
      <c r="Z48" s="272">
        <v>0</v>
      </c>
      <c r="AA48" s="274">
        <v>1</v>
      </c>
      <c r="AB48" s="272">
        <v>0</v>
      </c>
      <c r="AC48" s="272">
        <v>0</v>
      </c>
      <c r="AD48" s="272">
        <v>0</v>
      </c>
      <c r="AE48" s="272">
        <v>0</v>
      </c>
      <c r="AF48" s="272">
        <v>0</v>
      </c>
      <c r="AG48" s="272">
        <v>0</v>
      </c>
      <c r="AH48" s="272">
        <v>0</v>
      </c>
      <c r="AI48" s="272">
        <v>0</v>
      </c>
      <c r="AJ48" s="272">
        <v>0</v>
      </c>
      <c r="AK48" s="272">
        <v>0</v>
      </c>
      <c r="AL48" s="274" t="str">
        <f>IF(AL46="", "",
INDEX('[5]Data entry 1 - Validation'!$B$3:$BB$54, MATCH($C48,'[5]Data entry 1 - Validation'!$C$3:$C$54,0), MATCH('Inputs from Uganda staff'!AL$9,'[5]Data entry 1 - Validation'!$B$4:$BB$4,0))
)</f>
        <v/>
      </c>
      <c r="AM48" s="274" t="str">
        <f>IF(AM46="", "",
INDEX('[5]Data entry 1 - Validation'!$B$3:$BB$54, MATCH($C48,'[5]Data entry 1 - Validation'!$C$3:$C$54,0), MATCH('Inputs from Uganda staff'!AM$9,'[5]Data entry 1 - Validation'!$B$4:$BB$4,0))
)</f>
        <v/>
      </c>
      <c r="AN48" s="274" t="str">
        <f>IF(AN46="", "",
INDEX('[5]Data entry 1 - Validation'!$B$3:$BB$54, MATCH($C48,'[5]Data entry 1 - Validation'!$C$3:$C$54,0), MATCH('Inputs from Uganda staff'!AN$9,'[5]Data entry 1 - Validation'!$B$4:$BB$4,0))
)</f>
        <v/>
      </c>
      <c r="AO48" s="274" t="str">
        <f>IF(AO46="", "",
INDEX('[5]Data entry 1 - Validation'!$B$3:$BB$54, MATCH($C48,'[5]Data entry 1 - Validation'!$C$3:$C$54,0), MATCH('Inputs from Uganda staff'!AO$9,'[5]Data entry 1 - Validation'!$B$4:$BB$4,0))
)</f>
        <v/>
      </c>
      <c r="AP48" s="274" t="str">
        <f>IF(AP46="", "",
INDEX('[5]Data entry 1 - Validation'!$B$3:$BB$54, MATCH($C48,'[5]Data entry 1 - Validation'!$C$3:$C$54,0), MATCH('Inputs from Uganda staff'!AP$9,'[5]Data entry 1 - Validation'!$B$4:$BB$4,0))
)</f>
        <v/>
      </c>
      <c r="AQ48" s="274" t="str">
        <f>IF(AQ46="", "",
INDEX('[5]Data entry 1 - Validation'!$B$3:$BB$54, MATCH($C48,'[5]Data entry 1 - Validation'!$C$3:$C$54,0), MATCH('Inputs from Uganda staff'!AQ$9,'[5]Data entry 1 - Validation'!$B$4:$BB$4,0))
)</f>
        <v/>
      </c>
      <c r="AR48" s="272">
        <v>0</v>
      </c>
      <c r="AS48" s="272">
        <v>0</v>
      </c>
      <c r="AT48" s="275">
        <v>0</v>
      </c>
      <c r="AU48" s="275">
        <v>0</v>
      </c>
      <c r="AV48" s="275">
        <v>0</v>
      </c>
      <c r="AW48" s="272">
        <v>0</v>
      </c>
      <c r="AX48" s="272">
        <v>0</v>
      </c>
      <c r="AY48" s="272">
        <v>0</v>
      </c>
      <c r="AZ48" s="272">
        <v>0</v>
      </c>
      <c r="BA48" s="272">
        <v>0</v>
      </c>
      <c r="BB48" s="272">
        <v>0</v>
      </c>
      <c r="BC48" s="272">
        <v>0</v>
      </c>
      <c r="BD48" s="272">
        <v>0</v>
      </c>
      <c r="BE48" s="272">
        <v>0</v>
      </c>
      <c r="BF48" s="272">
        <v>0</v>
      </c>
      <c r="BG48" s="272">
        <v>0</v>
      </c>
      <c r="BH48" s="272">
        <v>0</v>
      </c>
      <c r="BI48" s="275">
        <v>0</v>
      </c>
      <c r="BJ48" s="275">
        <v>0</v>
      </c>
      <c r="BK48" s="275">
        <v>0</v>
      </c>
      <c r="BL48" s="275">
        <v>0</v>
      </c>
      <c r="BM48" s="275">
        <v>0</v>
      </c>
    </row>
    <row r="49" spans="1:65" ht="27.75" customHeight="1">
      <c r="A49" s="309"/>
      <c r="B49" s="270" t="s">
        <v>83</v>
      </c>
      <c r="C49" s="271" t="str">
        <f t="shared" si="0"/>
        <v>R04% of cases expected to be serviced by cadre</v>
      </c>
      <c r="D49" s="282" t="s">
        <v>84</v>
      </c>
      <c r="E49" s="279" t="str">
        <f>INDEX('WFOM - Cadre and Service List'!$A$3:$B$23,MATCH('Inputs from Uganda staff'!$D49,'WFOM - Cadre and Service List'!$B$3:$B$23,0), 1)</f>
        <v>R04</v>
      </c>
      <c r="F49" s="27" t="str">
        <f t="shared" si="2"/>
        <v>% of cases expected to be serviced by cadre</v>
      </c>
      <c r="G49" s="19" t="str">
        <f t="shared" si="1"/>
        <v>R04% of cases expected to be serviced by cadre</v>
      </c>
      <c r="H49" s="272">
        <v>0</v>
      </c>
      <c r="I49" s="272">
        <v>0</v>
      </c>
      <c r="J49" s="272">
        <v>0</v>
      </c>
      <c r="K49" s="272">
        <v>0</v>
      </c>
      <c r="L49" s="272">
        <v>0</v>
      </c>
      <c r="M49" s="272">
        <v>0</v>
      </c>
      <c r="N49" s="272">
        <v>0</v>
      </c>
      <c r="O49" s="272">
        <v>0</v>
      </c>
      <c r="P49" s="272">
        <v>0</v>
      </c>
      <c r="Q49" s="272">
        <v>0</v>
      </c>
      <c r="R49" s="272">
        <v>0</v>
      </c>
      <c r="S49" s="275">
        <v>0</v>
      </c>
      <c r="T49" s="272">
        <v>0</v>
      </c>
      <c r="U49" s="272">
        <v>0</v>
      </c>
      <c r="V49" s="272">
        <v>0</v>
      </c>
      <c r="W49" s="272">
        <v>0</v>
      </c>
      <c r="X49" s="272">
        <v>0</v>
      </c>
      <c r="Y49" s="272">
        <v>0</v>
      </c>
      <c r="Z49" s="272">
        <v>0</v>
      </c>
      <c r="AA49" s="274">
        <v>50</v>
      </c>
      <c r="AB49" s="272">
        <v>0</v>
      </c>
      <c r="AC49" s="272">
        <v>0</v>
      </c>
      <c r="AD49" s="272">
        <v>0</v>
      </c>
      <c r="AE49" s="272">
        <v>0</v>
      </c>
      <c r="AF49" s="272">
        <v>0</v>
      </c>
      <c r="AG49" s="272">
        <v>0</v>
      </c>
      <c r="AH49" s="272">
        <v>0</v>
      </c>
      <c r="AI49" s="272">
        <v>0</v>
      </c>
      <c r="AJ49" s="272">
        <v>0</v>
      </c>
      <c r="AK49" s="272">
        <v>0</v>
      </c>
      <c r="AL49" s="274" t="str">
        <f>IF(AL47="", "",
INDEX('[5]Data entry 1 - Validation'!$B$3:$BB$54, MATCH($C49,'[5]Data entry 1 - Validation'!$C$3:$C$54,0), MATCH('Inputs from Uganda staff'!AL$9,'[5]Data entry 1 - Validation'!$B$4:$BB$4,0))
)</f>
        <v/>
      </c>
      <c r="AM49" s="274" t="str">
        <f>IF(AM47="", "",
INDEX('[5]Data entry 1 - Validation'!$B$3:$BB$54, MATCH($C49,'[5]Data entry 1 - Validation'!$C$3:$C$54,0), MATCH('Inputs from Uganda staff'!AM$9,'[5]Data entry 1 - Validation'!$B$4:$BB$4,0))
)</f>
        <v/>
      </c>
      <c r="AN49" s="274" t="str">
        <f>IF(AN47="", "",
INDEX('[5]Data entry 1 - Validation'!$B$3:$BB$54, MATCH($C49,'[5]Data entry 1 - Validation'!$C$3:$C$54,0), MATCH('Inputs from Uganda staff'!AN$9,'[5]Data entry 1 - Validation'!$B$4:$BB$4,0))
)</f>
        <v/>
      </c>
      <c r="AO49" s="274" t="str">
        <f>IF(AO47="", "",
INDEX('[5]Data entry 1 - Validation'!$B$3:$BB$54, MATCH($C49,'[5]Data entry 1 - Validation'!$C$3:$C$54,0), MATCH('Inputs from Uganda staff'!AO$9,'[5]Data entry 1 - Validation'!$B$4:$BB$4,0))
)</f>
        <v/>
      </c>
      <c r="AP49" s="274" t="str">
        <f>IF(AP47="", "",
INDEX('[5]Data entry 1 - Validation'!$B$3:$BB$54, MATCH($C49,'[5]Data entry 1 - Validation'!$C$3:$C$54,0), MATCH('Inputs from Uganda staff'!AP$9,'[5]Data entry 1 - Validation'!$B$4:$BB$4,0))
)</f>
        <v/>
      </c>
      <c r="AQ49" s="274" t="str">
        <f>IF(AQ47="", "",
INDEX('[5]Data entry 1 - Validation'!$B$3:$BB$54, MATCH($C49,'[5]Data entry 1 - Validation'!$C$3:$C$54,0), MATCH('Inputs from Uganda staff'!AQ$9,'[5]Data entry 1 - Validation'!$B$4:$BB$4,0))
)</f>
        <v/>
      </c>
      <c r="AR49" s="272">
        <v>0</v>
      </c>
      <c r="AS49" s="272">
        <v>0</v>
      </c>
      <c r="AT49" s="275">
        <v>0</v>
      </c>
      <c r="AU49" s="275">
        <v>0</v>
      </c>
      <c r="AV49" s="275">
        <v>0</v>
      </c>
      <c r="AW49" s="272">
        <v>0</v>
      </c>
      <c r="AX49" s="272">
        <v>0</v>
      </c>
      <c r="AY49" s="272">
        <v>0</v>
      </c>
      <c r="AZ49" s="272">
        <v>0</v>
      </c>
      <c r="BA49" s="272">
        <v>0</v>
      </c>
      <c r="BB49" s="272">
        <v>0</v>
      </c>
      <c r="BC49" s="272">
        <v>0</v>
      </c>
      <c r="BD49" s="272">
        <v>0</v>
      </c>
      <c r="BE49" s="272">
        <v>0</v>
      </c>
      <c r="BF49" s="272">
        <v>0</v>
      </c>
      <c r="BG49" s="272">
        <v>0</v>
      </c>
      <c r="BH49" s="272">
        <v>0</v>
      </c>
      <c r="BI49" s="275">
        <v>0</v>
      </c>
      <c r="BJ49" s="275">
        <v>0</v>
      </c>
      <c r="BK49" s="275">
        <v>0</v>
      </c>
      <c r="BL49" s="275">
        <v>0</v>
      </c>
      <c r="BM49" s="275">
        <v>0</v>
      </c>
    </row>
    <row r="50" spans="1:65" ht="27.75" customHeight="1">
      <c r="A50" s="309"/>
      <c r="B50" s="276" t="s">
        <v>2014</v>
      </c>
      <c r="C50" s="271" t="str">
        <f t="shared" si="0"/>
        <v>New1Number of minutes per case</v>
      </c>
      <c r="D50" s="310" t="s">
        <v>2015</v>
      </c>
      <c r="E50" s="279" t="e">
        <f>INDEX('WFOM - Cadre and Service List'!$A$3:$B$23,MATCH('Inputs from Uganda staff'!$D50,'WFOM - Cadre and Service List'!$B$3:$B$23,0), 1)</f>
        <v>#N/A</v>
      </c>
      <c r="F50" s="277" t="str">
        <f t="shared" si="2"/>
        <v>Number of minutes per case</v>
      </c>
      <c r="G50" s="19" t="e">
        <f t="shared" si="1"/>
        <v>#N/A</v>
      </c>
      <c r="H50" s="272" t="e">
        <f>IF(H48="", "",
INDEX('[5]Data entry 1 - Validation'!$B$3:$BB$54, MATCH($C50,'[5]Data entry 1 - Validation'!$C$3:$C$54,0), MATCH('Inputs from Uganda staff'!H$9,'[5]Data entry 1 - Validation'!$B$4:$BB$4,0))
)</f>
        <v>#N/A</v>
      </c>
      <c r="I50" s="272" t="e">
        <f>IF(I48="", "",
INDEX('[5]Data entry 1 - Validation'!$B$3:$BB$54, MATCH($C50,'[5]Data entry 1 - Validation'!$C$3:$C$54,0), MATCH('Inputs from Uganda staff'!I$9,'[5]Data entry 1 - Validation'!$B$4:$BB$4,0))
)</f>
        <v>#N/A</v>
      </c>
      <c r="J50" s="272" t="e">
        <f>IF(J48="", "",
INDEX('[5]Data entry 1 - Validation'!$B$3:$BB$54, MATCH($C50,'[5]Data entry 1 - Validation'!$C$3:$C$54,0), MATCH('Inputs from Uganda staff'!J$9,'[5]Data entry 1 - Validation'!$B$4:$BB$4,0))
)</f>
        <v>#N/A</v>
      </c>
      <c r="K50" s="272" t="e">
        <f>IF(K48="", "",
INDEX('[5]Data entry 1 - Validation'!$B$3:$BB$54, MATCH($C50,'[5]Data entry 1 - Validation'!$C$3:$C$54,0), MATCH('Inputs from Uganda staff'!K$9,'[5]Data entry 1 - Validation'!$B$4:$BB$4,0))
)</f>
        <v>#N/A</v>
      </c>
      <c r="L50" s="272" t="e">
        <f>IF(L48="", "",
INDEX('[5]Data entry 1 - Validation'!$B$3:$BB$54, MATCH($C50,'[5]Data entry 1 - Validation'!$C$3:$C$54,0), MATCH('Inputs from Uganda staff'!L$9,'[5]Data entry 1 - Validation'!$B$4:$BB$4,0))
)</f>
        <v>#N/A</v>
      </c>
      <c r="M50" s="272" t="e">
        <f>IF(M48="", "",
INDEX('[5]Data entry 1 - Validation'!$B$3:$BB$54, MATCH($C50,'[5]Data entry 1 - Validation'!$C$3:$C$54,0), MATCH('Inputs from Uganda staff'!M$9,'[5]Data entry 1 - Validation'!$B$4:$BB$4,0))
)</f>
        <v>#N/A</v>
      </c>
      <c r="N50" s="272" t="e">
        <f>IF(N48="", "",
INDEX('[5]Data entry 1 - Validation'!$B$3:$BB$54, MATCH($C50,'[5]Data entry 1 - Validation'!$C$3:$C$54,0), MATCH('Inputs from Uganda staff'!N$9,'[5]Data entry 1 - Validation'!$B$4:$BB$4,0))
)</f>
        <v>#N/A</v>
      </c>
      <c r="O50" s="272" t="e">
        <f>IF(O48="", "",
INDEX('[5]Data entry 1 - Validation'!$B$3:$BB$54, MATCH($C50,'[5]Data entry 1 - Validation'!$C$3:$C$54,0), MATCH('Inputs from Uganda staff'!O$9,'[5]Data entry 1 - Validation'!$B$4:$BB$4,0))
)</f>
        <v>#N/A</v>
      </c>
      <c r="P50" s="272" t="e">
        <f>IF(P48="", "",
INDEX('[5]Data entry 1 - Validation'!$B$3:$BB$54, MATCH($C50,'[5]Data entry 1 - Validation'!$C$3:$C$54,0), MATCH('Inputs from Uganda staff'!P$9,'[5]Data entry 1 - Validation'!$B$4:$BB$4,0))
)</f>
        <v>#N/A</v>
      </c>
      <c r="Q50" s="272" t="e">
        <f>IF(Q48="", "",
INDEX('[5]Data entry 1 - Validation'!$B$3:$BB$54, MATCH($C50,'[5]Data entry 1 - Validation'!$C$3:$C$54,0), MATCH('Inputs from Uganda staff'!Q$9,'[5]Data entry 1 - Validation'!$B$4:$BB$4,0))
)</f>
        <v>#N/A</v>
      </c>
      <c r="R50" s="272" t="e">
        <f>IF(R48="", "",
INDEX('[5]Data entry 1 - Validation'!$B$3:$BB$54, MATCH($C50,'[5]Data entry 1 - Validation'!$C$3:$C$54,0), MATCH('Inputs from Uganda staff'!R$9,'[5]Data entry 1 - Validation'!$B$4:$BB$4,0))
)</f>
        <v>#N/A</v>
      </c>
      <c r="S50" s="272" t="e">
        <f>IF(S48="", "",
INDEX('[5]Data entry 1 - Validation'!$B$3:$BB$54, MATCH($C50,'[5]Data entry 1 - Validation'!$C$3:$C$54,0), MATCH('Inputs from Uganda staff'!S$9,'[5]Data entry 1 - Validation'!$B$4:$BB$4,0))
)</f>
        <v>#N/A</v>
      </c>
      <c r="T50" s="272" t="e">
        <f>IF(T48="", "",
INDEX('[5]Data entry 1 - Validation'!$B$3:$BB$54, MATCH($C50,'[5]Data entry 1 - Validation'!$C$3:$C$54,0), MATCH('Inputs from Uganda staff'!T$9,'[5]Data entry 1 - Validation'!$B$4:$BB$4,0))
)</f>
        <v>#N/A</v>
      </c>
      <c r="U50" s="272" t="e">
        <f>IF(U48="", "",
INDEX('[5]Data entry 1 - Validation'!$B$3:$BB$54, MATCH($C50,'[5]Data entry 1 - Validation'!$C$3:$C$54,0), MATCH('Inputs from Uganda staff'!U$9,'[5]Data entry 1 - Validation'!$B$4:$BB$4,0))
)</f>
        <v>#N/A</v>
      </c>
      <c r="V50" s="272" t="e">
        <f>IF(V48="", "",
INDEX('[5]Data entry 1 - Validation'!$B$3:$BB$54, MATCH($C50,'[5]Data entry 1 - Validation'!$C$3:$C$54,0), MATCH('Inputs from Uganda staff'!V$9,'[5]Data entry 1 - Validation'!$B$4:$BB$4,0))
)</f>
        <v>#N/A</v>
      </c>
      <c r="W50" s="272" t="e">
        <f>IF(W48="", "",
INDEX('[5]Data entry 1 - Validation'!$B$3:$BB$54, MATCH($C50,'[5]Data entry 1 - Validation'!$C$3:$C$54,0), MATCH('Inputs from Uganda staff'!W$9,'[5]Data entry 1 - Validation'!$B$4:$BB$4,0))
)</f>
        <v>#N/A</v>
      </c>
      <c r="X50" s="272" t="e">
        <f>IF(X48="", "",
INDEX('[5]Data entry 1 - Validation'!$B$3:$BB$54, MATCH($C50,'[5]Data entry 1 - Validation'!$C$3:$C$54,0), MATCH('Inputs from Uganda staff'!X$9,'[5]Data entry 1 - Validation'!$B$4:$BB$4,0))
)</f>
        <v>#N/A</v>
      </c>
      <c r="Y50" s="272" t="e">
        <f>IF(Y48="", "",
INDEX('[5]Data entry 1 - Validation'!$B$3:$BB$54, MATCH($C50,'[5]Data entry 1 - Validation'!$C$3:$C$54,0), MATCH('Inputs from Uganda staff'!Y$9,'[5]Data entry 1 - Validation'!$B$4:$BB$4,0))
)</f>
        <v>#N/A</v>
      </c>
      <c r="Z50" s="272" t="e">
        <f>IF(Z48="", "",
INDEX('[5]Data entry 1 - Validation'!$B$3:$BB$54, MATCH($C50,'[5]Data entry 1 - Validation'!$C$3:$C$54,0), MATCH('Inputs from Uganda staff'!Z$9,'[5]Data entry 1 - Validation'!$B$4:$BB$4,0))
)</f>
        <v>#N/A</v>
      </c>
      <c r="AA50" s="274" t="e">
        <f>IF(AA48="", "",
INDEX('[5]Data entry 1 - Validation'!$B$3:$BB$54, MATCH($C50,'[5]Data entry 1 - Validation'!$C$3:$C$54,0), MATCH('Inputs from Uganda staff'!AA$9,'[5]Data entry 1 - Validation'!$B$4:$BB$4,0))
)</f>
        <v>#N/A</v>
      </c>
      <c r="AB50" s="272" t="e">
        <f>IF(AB48="", "",
INDEX('[5]Data entry 1 - Validation'!$B$3:$BB$54, MATCH($C50,'[5]Data entry 1 - Validation'!$C$3:$C$54,0), MATCH('Inputs from Uganda staff'!AB$9,'[5]Data entry 1 - Validation'!$B$4:$BB$4,0))
)</f>
        <v>#N/A</v>
      </c>
      <c r="AC50" s="272" t="e">
        <f>IF(AC48="", "",
INDEX('[5]Data entry 1 - Validation'!$B$3:$BB$54, MATCH($C50,'[5]Data entry 1 - Validation'!$C$3:$C$54,0), MATCH('Inputs from Uganda staff'!AC$9,'[5]Data entry 1 - Validation'!$B$4:$BB$4,0))
)</f>
        <v>#N/A</v>
      </c>
      <c r="AD50" s="272" t="e">
        <f>IF(AD48="", "",
INDEX('[5]Data entry 1 - Validation'!$B$3:$BB$54, MATCH($C50,'[5]Data entry 1 - Validation'!$C$3:$C$54,0), MATCH('Inputs from Uganda staff'!AD$9,'[5]Data entry 1 - Validation'!$B$4:$BB$4,0))
)</f>
        <v>#N/A</v>
      </c>
      <c r="AE50" s="272" t="e">
        <f>IF(AE48="", "",
INDEX('[5]Data entry 1 - Validation'!$B$3:$BB$54, MATCH($C50,'[5]Data entry 1 - Validation'!$C$3:$C$54,0), MATCH('Inputs from Uganda staff'!AE$9,'[5]Data entry 1 - Validation'!$B$4:$BB$4,0))
)</f>
        <v>#N/A</v>
      </c>
      <c r="AF50" s="272" t="e">
        <f>IF(AF48="", "",
INDEX('[5]Data entry 1 - Validation'!$B$3:$BB$54, MATCH($C50,'[5]Data entry 1 - Validation'!$C$3:$C$54,0), MATCH('Inputs from Uganda staff'!AF$9,'[5]Data entry 1 - Validation'!$B$4:$BB$4,0))
)</f>
        <v>#N/A</v>
      </c>
      <c r="AG50" s="272" t="e">
        <f>IF(AG48="", "",
INDEX('[5]Data entry 1 - Validation'!$B$3:$BB$54, MATCH($C50,'[5]Data entry 1 - Validation'!$C$3:$C$54,0), MATCH('Inputs from Uganda staff'!AG$9,'[5]Data entry 1 - Validation'!$B$4:$BB$4,0))
)</f>
        <v>#N/A</v>
      </c>
      <c r="AH50" s="272" t="e">
        <f>IF(AH48="", "",
INDEX('[5]Data entry 1 - Validation'!$B$3:$BB$54, MATCH($C50,'[5]Data entry 1 - Validation'!$C$3:$C$54,0), MATCH('Inputs from Uganda staff'!AH$9,'[5]Data entry 1 - Validation'!$B$4:$BB$4,0))
)</f>
        <v>#N/A</v>
      </c>
      <c r="AI50" s="272" t="e">
        <f>IF(AI48="", "",
INDEX('[5]Data entry 1 - Validation'!$B$3:$BB$54, MATCH($C50,'[5]Data entry 1 - Validation'!$C$3:$C$54,0), MATCH('Inputs from Uganda staff'!AI$9,'[5]Data entry 1 - Validation'!$B$4:$BB$4,0))
)</f>
        <v>#N/A</v>
      </c>
      <c r="AJ50" s="272" t="e">
        <f>IF(AJ48="", "",
INDEX('[5]Data entry 1 - Validation'!$B$3:$BB$54, MATCH($C50,'[5]Data entry 1 - Validation'!$C$3:$C$54,0), MATCH('Inputs from Uganda staff'!AJ$9,'[5]Data entry 1 - Validation'!$B$4:$BB$4,0))
)</f>
        <v>#N/A</v>
      </c>
      <c r="AK50" s="272" t="e">
        <f>IF(AK48="", "",
INDEX('[5]Data entry 1 - Validation'!$B$3:$BB$54, MATCH($C50,'[5]Data entry 1 - Validation'!$C$3:$C$54,0), MATCH('Inputs from Uganda staff'!AK$9,'[5]Data entry 1 - Validation'!$B$4:$BB$4,0))
)</f>
        <v>#N/A</v>
      </c>
      <c r="AL50" s="274" t="str">
        <f>IF(AL48="", "",
INDEX('[5]Data entry 1 - Validation'!$B$3:$BB$54, MATCH($C50,'[5]Data entry 1 - Validation'!$C$3:$C$54,0), MATCH('Inputs from Uganda staff'!AL$9,'[5]Data entry 1 - Validation'!$B$4:$BB$4,0))
)</f>
        <v/>
      </c>
      <c r="AM50" s="274" t="str">
        <f>IF(AM48="", "",
INDEX('[5]Data entry 1 - Validation'!$B$3:$BB$54, MATCH($C50,'[5]Data entry 1 - Validation'!$C$3:$C$54,0), MATCH('Inputs from Uganda staff'!AM$9,'[5]Data entry 1 - Validation'!$B$4:$BB$4,0))
)</f>
        <v/>
      </c>
      <c r="AN50" s="274" t="str">
        <f>IF(AN48="", "",
INDEX('[5]Data entry 1 - Validation'!$B$3:$BB$54, MATCH($C50,'[5]Data entry 1 - Validation'!$C$3:$C$54,0), MATCH('Inputs from Uganda staff'!AN$9,'[5]Data entry 1 - Validation'!$B$4:$BB$4,0))
)</f>
        <v/>
      </c>
      <c r="AO50" s="274" t="str">
        <f>IF(AO48="", "",
INDEX('[5]Data entry 1 - Validation'!$B$3:$BB$54, MATCH($C50,'[5]Data entry 1 - Validation'!$C$3:$C$54,0), MATCH('Inputs from Uganda staff'!AO$9,'[5]Data entry 1 - Validation'!$B$4:$BB$4,0))
)</f>
        <v/>
      </c>
      <c r="AP50" s="274" t="str">
        <f>IF(AP48="", "",
INDEX('[5]Data entry 1 - Validation'!$B$3:$BB$54, MATCH($C50,'[5]Data entry 1 - Validation'!$C$3:$C$54,0), MATCH('Inputs from Uganda staff'!AP$9,'[5]Data entry 1 - Validation'!$B$4:$BB$4,0))
)</f>
        <v/>
      </c>
      <c r="AQ50" s="274" t="str">
        <f>IF(AQ48="", "",
INDEX('[5]Data entry 1 - Validation'!$B$3:$BB$54, MATCH($C50,'[5]Data entry 1 - Validation'!$C$3:$C$54,0), MATCH('Inputs from Uganda staff'!AQ$9,'[5]Data entry 1 - Validation'!$B$4:$BB$4,0))
)</f>
        <v/>
      </c>
      <c r="AR50" s="272" t="e">
        <f>IF(AR48="", "",
INDEX('[5]Data entry 1 - Validation'!$B$3:$BB$54, MATCH($C50,'[5]Data entry 1 - Validation'!$C$3:$C$54,0), MATCH('Inputs from Uganda staff'!AR$9,'[5]Data entry 1 - Validation'!$B$4:$BB$4,0))
)</f>
        <v>#N/A</v>
      </c>
      <c r="AS50" s="272" t="e">
        <f>IF(AS48="", "",
INDEX('[5]Data entry 1 - Validation'!$B$3:$BB$54, MATCH($C50,'[5]Data entry 1 - Validation'!$C$3:$C$54,0), MATCH('Inputs from Uganda staff'!AS$9,'[5]Data entry 1 - Validation'!$B$4:$BB$4,0))
)</f>
        <v>#N/A</v>
      </c>
      <c r="AT50" s="272" t="e">
        <f>IF(AT48="", "",
INDEX('[5]Data entry 1 - Validation'!$B$3:$BB$54, MATCH($C50,'[5]Data entry 1 - Validation'!$C$3:$C$54,0), MATCH('Inputs from Uganda staff'!AT$9,'[5]Data entry 1 - Validation'!$B$4:$BB$4,0))
)</f>
        <v>#N/A</v>
      </c>
      <c r="AU50" s="272" t="e">
        <f>IF(AU48="", "",
INDEX('[5]Data entry 1 - Validation'!$B$3:$BB$54, MATCH($C50,'[5]Data entry 1 - Validation'!$C$3:$C$54,0), MATCH('Inputs from Uganda staff'!AU$9,'[5]Data entry 1 - Validation'!$B$4:$BB$4,0))
)</f>
        <v>#N/A</v>
      </c>
      <c r="AV50" s="272" t="e">
        <f>IF(AV48="", "",
INDEX('[5]Data entry 1 - Validation'!$B$3:$BB$54, MATCH($C50,'[5]Data entry 1 - Validation'!$C$3:$C$54,0), MATCH('Inputs from Uganda staff'!AV$9,'[5]Data entry 1 - Validation'!$B$4:$BB$4,0))
)</f>
        <v>#N/A</v>
      </c>
      <c r="AW50" s="272">
        <v>0</v>
      </c>
      <c r="AX50" s="272" t="e">
        <f>IF(AX48="", "",
INDEX('[5]Data entry 1 - Validation'!$B$3:$BB$54, MATCH($C50,'[5]Data entry 1 - Validation'!$C$3:$C$54,0), MATCH('Inputs from Uganda staff'!AX$9,'[5]Data entry 1 - Validation'!$B$4:$BB$4,0))
)</f>
        <v>#N/A</v>
      </c>
      <c r="AY50" s="272" t="e">
        <f>IF(AY48="", "",
INDEX('[5]Data entry 1 - Validation'!$B$3:$BB$54, MATCH($C50,'[5]Data entry 1 - Validation'!$C$3:$C$54,0), MATCH('Inputs from Uganda staff'!AY$9,'[5]Data entry 1 - Validation'!$B$4:$BB$4,0))
)</f>
        <v>#N/A</v>
      </c>
      <c r="AZ50" s="272" t="e">
        <f>IF(AZ48="", "",
INDEX('[5]Data entry 1 - Validation'!$B$3:$BB$54, MATCH($C50,'[5]Data entry 1 - Validation'!$C$3:$C$54,0), MATCH('Inputs from Uganda staff'!AZ$9,'[5]Data entry 1 - Validation'!$B$4:$BB$4,0))
)</f>
        <v>#N/A</v>
      </c>
      <c r="BA50" s="272" t="e">
        <f>IF(BA48="", "",
INDEX('[5]Data entry 1 - Validation'!$B$3:$BB$54, MATCH($C50,'[5]Data entry 1 - Validation'!$C$3:$C$54,0), MATCH('Inputs from Uganda staff'!BA$9,'[5]Data entry 1 - Validation'!$B$4:$BB$4,0))
)</f>
        <v>#N/A</v>
      </c>
      <c r="BB50" s="272" t="e">
        <f>IF(BB48="", "",
INDEX('[5]Data entry 1 - Validation'!$B$3:$BB$54, MATCH($C50,'[5]Data entry 1 - Validation'!$C$3:$C$54,0), MATCH('Inputs from Uganda staff'!BB$9,'[5]Data entry 1 - Validation'!$B$4:$BB$4,0))
)</f>
        <v>#N/A</v>
      </c>
      <c r="BC50" s="272" t="e">
        <f>IF(BC48="", "",
INDEX('[5]Data entry 1 - Validation'!$B$3:$BB$54, MATCH($C50,'[5]Data entry 1 - Validation'!$C$3:$C$54,0), MATCH('Inputs from Uganda staff'!BC$9,'[5]Data entry 1 - Validation'!$B$4:$BB$4,0))
)</f>
        <v>#N/A</v>
      </c>
      <c r="BD50" s="272" t="e">
        <f>IF(BD48="", "",
INDEX('[5]Data entry 1 - Validation'!$B$3:$BB$54, MATCH($C50,'[5]Data entry 1 - Validation'!$C$3:$C$54,0), MATCH('Inputs from Uganda staff'!BD$9,'[5]Data entry 1 - Validation'!$B$4:$BB$4,0))
)</f>
        <v>#N/A</v>
      </c>
      <c r="BE50" s="272" t="e">
        <f>IF(BE48="", "",
INDEX('[5]Data entry 1 - Validation'!$B$3:$BB$54, MATCH($C50,'[5]Data entry 1 - Validation'!$C$3:$C$54,0), MATCH('Inputs from Uganda staff'!BE$9,'[5]Data entry 1 - Validation'!$B$4:$BB$4,0))
)</f>
        <v>#N/A</v>
      </c>
      <c r="BF50" s="272" t="e">
        <f>IF(BF48="", "",
INDEX('[5]Data entry 1 - Validation'!$B$3:$BB$54, MATCH($C50,'[5]Data entry 1 - Validation'!$C$3:$C$54,0), MATCH('Inputs from Uganda staff'!BF$9,'[5]Data entry 1 - Validation'!$B$4:$BB$4,0))
)</f>
        <v>#N/A</v>
      </c>
      <c r="BG50" s="272" t="e">
        <f>IF(BG48="", "",
INDEX('[5]Data entry 1 - Validation'!$B$3:$BB$54, MATCH($C50,'[5]Data entry 1 - Validation'!$C$3:$C$54,0), MATCH('Inputs from Uganda staff'!BG$9,'[5]Data entry 1 - Validation'!$B$4:$BB$4,0))
)</f>
        <v>#N/A</v>
      </c>
      <c r="BH50" s="272" t="e">
        <f>IF(BH48="", "",
INDEX('[5]Data entry 1 - Validation'!$B$3:$BB$54, MATCH($C50,'[5]Data entry 1 - Validation'!$C$3:$C$54,0), MATCH('Inputs from Uganda staff'!BH$9,'[5]Data entry 1 - Validation'!$B$4:$BB$4,0))
)</f>
        <v>#N/A</v>
      </c>
      <c r="BI50" s="272" t="e">
        <f>IF(BI48="", "",
INDEX('[5]Data entry 1 - Validation'!$B$3:$BB$54, MATCH($C50,'[5]Data entry 1 - Validation'!$C$3:$C$54,0), MATCH('Inputs from Uganda staff'!BI$9,'[5]Data entry 1 - Validation'!$B$4:$BB$4,0))
)</f>
        <v>#N/A</v>
      </c>
      <c r="BJ50" s="272" t="e">
        <f>IF(BJ48="", "",
INDEX('[5]Data entry 1 - Validation'!$B$3:$BB$54, MATCH($C50,'[5]Data entry 1 - Validation'!$C$3:$C$54,0), MATCH('Inputs from Uganda staff'!BJ$9,'[5]Data entry 1 - Validation'!$B$4:$BB$4,0))
)</f>
        <v>#N/A</v>
      </c>
      <c r="BK50" s="272" t="e">
        <f>IF(BK48="", "",
INDEX('[5]Data entry 1 - Validation'!$B$3:$BB$54, MATCH($C50,'[5]Data entry 1 - Validation'!$C$3:$C$54,0), MATCH('Inputs from Uganda staff'!BK$9,'[5]Data entry 1 - Validation'!$B$4:$BB$4,0))
)</f>
        <v>#N/A</v>
      </c>
      <c r="BL50" s="272" t="e">
        <f>IF(BL48="", "",
INDEX('[5]Data entry 1 - Validation'!$B$3:$BB$54, MATCH($C50,'[5]Data entry 1 - Validation'!$C$3:$C$54,0), MATCH('Inputs from Uganda staff'!BL$9,'[5]Data entry 1 - Validation'!$B$4:$BB$4,0))
)</f>
        <v>#N/A</v>
      </c>
      <c r="BM50" s="272" t="e">
        <f>IF(BM48="", "",
INDEX('[5]Data entry 1 - Validation'!$B$3:$BB$54, MATCH($C50,'[5]Data entry 1 - Validation'!$C$3:$C$54,0), MATCH('Inputs from Uganda staff'!BM$9,'[5]Data entry 1 - Validation'!$B$4:$BB$4,0))
)</f>
        <v>#N/A</v>
      </c>
    </row>
    <row r="51" spans="1:65" ht="27.75" customHeight="1">
      <c r="A51" s="309"/>
      <c r="B51" s="276" t="s">
        <v>2014</v>
      </c>
      <c r="C51" s="271" t="str">
        <f t="shared" si="0"/>
        <v>New1% of cases expected to be serviced by cadre</v>
      </c>
      <c r="D51" s="311"/>
      <c r="E51" s="279" t="e">
        <f>INDEX('WFOM - Cadre and Service List'!$A$3:$B$23,MATCH('Inputs from Uganda staff'!$D51,'WFOM - Cadre and Service List'!$B$3:$B$23,0), 1)</f>
        <v>#N/A</v>
      </c>
      <c r="F51" s="277" t="str">
        <f t="shared" si="2"/>
        <v>% of cases expected to be serviced by cadre</v>
      </c>
      <c r="G51" s="19" t="e">
        <f t="shared" si="1"/>
        <v>#N/A</v>
      </c>
      <c r="H51" s="272" t="e">
        <f>IF(H49="", "",
INDEX('[5]Data entry 1 - Validation'!$B$3:$BB$54, MATCH($C51,'[5]Data entry 1 - Validation'!$C$3:$C$54,0), MATCH('Inputs from Uganda staff'!H$9,'[5]Data entry 1 - Validation'!$B$4:$BB$4,0))
)</f>
        <v>#N/A</v>
      </c>
      <c r="I51" s="272" t="e">
        <f>IF(I49="", "",
INDEX('[5]Data entry 1 - Validation'!$B$3:$BB$54, MATCH($C51,'[5]Data entry 1 - Validation'!$C$3:$C$54,0), MATCH('Inputs from Uganda staff'!I$9,'[5]Data entry 1 - Validation'!$B$4:$BB$4,0))
)</f>
        <v>#N/A</v>
      </c>
      <c r="J51" s="272" t="e">
        <f>IF(J49="", "",
INDEX('[5]Data entry 1 - Validation'!$B$3:$BB$54, MATCH($C51,'[5]Data entry 1 - Validation'!$C$3:$C$54,0), MATCH('Inputs from Uganda staff'!J$9,'[5]Data entry 1 - Validation'!$B$4:$BB$4,0))
)</f>
        <v>#N/A</v>
      </c>
      <c r="K51" s="272" t="e">
        <f>IF(K49="", "",
INDEX('[5]Data entry 1 - Validation'!$B$3:$BB$54, MATCH($C51,'[5]Data entry 1 - Validation'!$C$3:$C$54,0), MATCH('Inputs from Uganda staff'!K$9,'[5]Data entry 1 - Validation'!$B$4:$BB$4,0))
)</f>
        <v>#N/A</v>
      </c>
      <c r="L51" s="272" t="e">
        <f>IF(L49="", "",
INDEX('[5]Data entry 1 - Validation'!$B$3:$BB$54, MATCH($C51,'[5]Data entry 1 - Validation'!$C$3:$C$54,0), MATCH('Inputs from Uganda staff'!L$9,'[5]Data entry 1 - Validation'!$B$4:$BB$4,0))
)</f>
        <v>#N/A</v>
      </c>
      <c r="M51" s="272" t="e">
        <f>IF(M49="", "",
INDEX('[5]Data entry 1 - Validation'!$B$3:$BB$54, MATCH($C51,'[5]Data entry 1 - Validation'!$C$3:$C$54,0), MATCH('Inputs from Uganda staff'!M$9,'[5]Data entry 1 - Validation'!$B$4:$BB$4,0))
)</f>
        <v>#N/A</v>
      </c>
      <c r="N51" s="272" t="e">
        <f>IF(N49="", "",
INDEX('[5]Data entry 1 - Validation'!$B$3:$BB$54, MATCH($C51,'[5]Data entry 1 - Validation'!$C$3:$C$54,0), MATCH('Inputs from Uganda staff'!N$9,'[5]Data entry 1 - Validation'!$B$4:$BB$4,0))
)</f>
        <v>#N/A</v>
      </c>
      <c r="O51" s="272" t="e">
        <f>IF(O49="", "",
INDEX('[5]Data entry 1 - Validation'!$B$3:$BB$54, MATCH($C51,'[5]Data entry 1 - Validation'!$C$3:$C$54,0), MATCH('Inputs from Uganda staff'!O$9,'[5]Data entry 1 - Validation'!$B$4:$BB$4,0))
)</f>
        <v>#N/A</v>
      </c>
      <c r="P51" s="272" t="e">
        <f>IF(P49="", "",
INDEX('[5]Data entry 1 - Validation'!$B$3:$BB$54, MATCH($C51,'[5]Data entry 1 - Validation'!$C$3:$C$54,0), MATCH('Inputs from Uganda staff'!P$9,'[5]Data entry 1 - Validation'!$B$4:$BB$4,0))
)</f>
        <v>#N/A</v>
      </c>
      <c r="Q51" s="272" t="e">
        <f>IF(Q49="", "",
INDEX('[5]Data entry 1 - Validation'!$B$3:$BB$54, MATCH($C51,'[5]Data entry 1 - Validation'!$C$3:$C$54,0), MATCH('Inputs from Uganda staff'!Q$9,'[5]Data entry 1 - Validation'!$B$4:$BB$4,0))
)</f>
        <v>#N/A</v>
      </c>
      <c r="R51" s="272" t="e">
        <f>IF(R49="", "",
INDEX('[5]Data entry 1 - Validation'!$B$3:$BB$54, MATCH($C51,'[5]Data entry 1 - Validation'!$C$3:$C$54,0), MATCH('Inputs from Uganda staff'!R$9,'[5]Data entry 1 - Validation'!$B$4:$BB$4,0))
)</f>
        <v>#N/A</v>
      </c>
      <c r="S51" s="272" t="e">
        <f>IF(S49="", "",
INDEX('[5]Data entry 1 - Validation'!$B$3:$BB$54, MATCH($C51,'[5]Data entry 1 - Validation'!$C$3:$C$54,0), MATCH('Inputs from Uganda staff'!S$9,'[5]Data entry 1 - Validation'!$B$4:$BB$4,0))
)</f>
        <v>#N/A</v>
      </c>
      <c r="T51" s="272" t="e">
        <f>IF(T49="", "",
INDEX('[5]Data entry 1 - Validation'!$B$3:$BB$54, MATCH($C51,'[5]Data entry 1 - Validation'!$C$3:$C$54,0), MATCH('Inputs from Uganda staff'!T$9,'[5]Data entry 1 - Validation'!$B$4:$BB$4,0))
)</f>
        <v>#N/A</v>
      </c>
      <c r="U51" s="272" t="e">
        <f>IF(U49="", "",
INDEX('[5]Data entry 1 - Validation'!$B$3:$BB$54, MATCH($C51,'[5]Data entry 1 - Validation'!$C$3:$C$54,0), MATCH('Inputs from Uganda staff'!U$9,'[5]Data entry 1 - Validation'!$B$4:$BB$4,0))
)</f>
        <v>#N/A</v>
      </c>
      <c r="V51" s="272" t="e">
        <f>IF(V49="", "",
INDEX('[5]Data entry 1 - Validation'!$B$3:$BB$54, MATCH($C51,'[5]Data entry 1 - Validation'!$C$3:$C$54,0), MATCH('Inputs from Uganda staff'!V$9,'[5]Data entry 1 - Validation'!$B$4:$BB$4,0))
)</f>
        <v>#N/A</v>
      </c>
      <c r="W51" s="272" t="e">
        <f>IF(W49="", "",
INDEX('[5]Data entry 1 - Validation'!$B$3:$BB$54, MATCH($C51,'[5]Data entry 1 - Validation'!$C$3:$C$54,0), MATCH('Inputs from Uganda staff'!W$9,'[5]Data entry 1 - Validation'!$B$4:$BB$4,0))
)</f>
        <v>#N/A</v>
      </c>
      <c r="X51" s="272" t="e">
        <f>IF(X49="", "",
INDEX('[5]Data entry 1 - Validation'!$B$3:$BB$54, MATCH($C51,'[5]Data entry 1 - Validation'!$C$3:$C$54,0), MATCH('Inputs from Uganda staff'!X$9,'[5]Data entry 1 - Validation'!$B$4:$BB$4,0))
)</f>
        <v>#N/A</v>
      </c>
      <c r="Y51" s="272" t="e">
        <f>IF(Y49="", "",
INDEX('[5]Data entry 1 - Validation'!$B$3:$BB$54, MATCH($C51,'[5]Data entry 1 - Validation'!$C$3:$C$54,0), MATCH('Inputs from Uganda staff'!Y$9,'[5]Data entry 1 - Validation'!$B$4:$BB$4,0))
)</f>
        <v>#N/A</v>
      </c>
      <c r="Z51" s="272" t="e">
        <f>IF(Z49="", "",
INDEX('[5]Data entry 1 - Validation'!$B$3:$BB$54, MATCH($C51,'[5]Data entry 1 - Validation'!$C$3:$C$54,0), MATCH('Inputs from Uganda staff'!Z$9,'[5]Data entry 1 - Validation'!$B$4:$BB$4,0))
)</f>
        <v>#N/A</v>
      </c>
      <c r="AA51" s="274" t="e">
        <f>IF(AA49="", "",
INDEX('[5]Data entry 1 - Validation'!$B$3:$BB$54, MATCH($C51,'[5]Data entry 1 - Validation'!$C$3:$C$54,0), MATCH('Inputs from Uganda staff'!AA$9,'[5]Data entry 1 - Validation'!$B$4:$BB$4,0))
)</f>
        <v>#N/A</v>
      </c>
      <c r="AB51" s="272" t="e">
        <f>IF(AB49="", "",
INDEX('[5]Data entry 1 - Validation'!$B$3:$BB$54, MATCH($C51,'[5]Data entry 1 - Validation'!$C$3:$C$54,0), MATCH('Inputs from Uganda staff'!AB$9,'[5]Data entry 1 - Validation'!$B$4:$BB$4,0))
)</f>
        <v>#N/A</v>
      </c>
      <c r="AC51" s="272" t="e">
        <f>IF(AC49="", "",
INDEX('[5]Data entry 1 - Validation'!$B$3:$BB$54, MATCH($C51,'[5]Data entry 1 - Validation'!$C$3:$C$54,0), MATCH('Inputs from Uganda staff'!AC$9,'[5]Data entry 1 - Validation'!$B$4:$BB$4,0))
)</f>
        <v>#N/A</v>
      </c>
      <c r="AD51" s="272" t="e">
        <f>IF(AD49="", "",
INDEX('[5]Data entry 1 - Validation'!$B$3:$BB$54, MATCH($C51,'[5]Data entry 1 - Validation'!$C$3:$C$54,0), MATCH('Inputs from Uganda staff'!AD$9,'[5]Data entry 1 - Validation'!$B$4:$BB$4,0))
)</f>
        <v>#N/A</v>
      </c>
      <c r="AE51" s="272" t="e">
        <f>IF(AE49="", "",
INDEX('[5]Data entry 1 - Validation'!$B$3:$BB$54, MATCH($C51,'[5]Data entry 1 - Validation'!$C$3:$C$54,0), MATCH('Inputs from Uganda staff'!AE$9,'[5]Data entry 1 - Validation'!$B$4:$BB$4,0))
)</f>
        <v>#N/A</v>
      </c>
      <c r="AF51" s="272" t="e">
        <f>IF(AF49="", "",
INDEX('[5]Data entry 1 - Validation'!$B$3:$BB$54, MATCH($C51,'[5]Data entry 1 - Validation'!$C$3:$C$54,0), MATCH('Inputs from Uganda staff'!AF$9,'[5]Data entry 1 - Validation'!$B$4:$BB$4,0))
)</f>
        <v>#N/A</v>
      </c>
      <c r="AG51" s="272" t="e">
        <f>IF(AG49="", "",
INDEX('[5]Data entry 1 - Validation'!$B$3:$BB$54, MATCH($C51,'[5]Data entry 1 - Validation'!$C$3:$C$54,0), MATCH('Inputs from Uganda staff'!AG$9,'[5]Data entry 1 - Validation'!$B$4:$BB$4,0))
)</f>
        <v>#N/A</v>
      </c>
      <c r="AH51" s="272" t="e">
        <f>IF(AH49="", "",
INDEX('[5]Data entry 1 - Validation'!$B$3:$BB$54, MATCH($C51,'[5]Data entry 1 - Validation'!$C$3:$C$54,0), MATCH('Inputs from Uganda staff'!AH$9,'[5]Data entry 1 - Validation'!$B$4:$BB$4,0))
)</f>
        <v>#N/A</v>
      </c>
      <c r="AI51" s="272" t="e">
        <f>IF(AI49="", "",
INDEX('[5]Data entry 1 - Validation'!$B$3:$BB$54, MATCH($C51,'[5]Data entry 1 - Validation'!$C$3:$C$54,0), MATCH('Inputs from Uganda staff'!AI$9,'[5]Data entry 1 - Validation'!$B$4:$BB$4,0))
)</f>
        <v>#N/A</v>
      </c>
      <c r="AJ51" s="272" t="e">
        <f>IF(AJ49="", "",
INDEX('[5]Data entry 1 - Validation'!$B$3:$BB$54, MATCH($C51,'[5]Data entry 1 - Validation'!$C$3:$C$54,0), MATCH('Inputs from Uganda staff'!AJ$9,'[5]Data entry 1 - Validation'!$B$4:$BB$4,0))
)</f>
        <v>#N/A</v>
      </c>
      <c r="AK51" s="272" t="e">
        <f>IF(AK49="", "",
INDEX('[5]Data entry 1 - Validation'!$B$3:$BB$54, MATCH($C51,'[5]Data entry 1 - Validation'!$C$3:$C$54,0), MATCH('Inputs from Uganda staff'!AK$9,'[5]Data entry 1 - Validation'!$B$4:$BB$4,0))
)</f>
        <v>#N/A</v>
      </c>
      <c r="AL51" s="274" t="str">
        <f>IF(AL49="", "",
INDEX('[5]Data entry 1 - Validation'!$B$3:$BB$54, MATCH($C51,'[5]Data entry 1 - Validation'!$C$3:$C$54,0), MATCH('Inputs from Uganda staff'!AL$9,'[5]Data entry 1 - Validation'!$B$4:$BB$4,0))
)</f>
        <v/>
      </c>
      <c r="AM51" s="274" t="str">
        <f>IF(AM49="", "",
INDEX('[5]Data entry 1 - Validation'!$B$3:$BB$54, MATCH($C51,'[5]Data entry 1 - Validation'!$C$3:$C$54,0), MATCH('Inputs from Uganda staff'!AM$9,'[5]Data entry 1 - Validation'!$B$4:$BB$4,0))
)</f>
        <v/>
      </c>
      <c r="AN51" s="274" t="str">
        <f>IF(AN49="", "",
INDEX('[5]Data entry 1 - Validation'!$B$3:$BB$54, MATCH($C51,'[5]Data entry 1 - Validation'!$C$3:$C$54,0), MATCH('Inputs from Uganda staff'!AN$9,'[5]Data entry 1 - Validation'!$B$4:$BB$4,0))
)</f>
        <v/>
      </c>
      <c r="AO51" s="274" t="str">
        <f>IF(AO49="", "",
INDEX('[5]Data entry 1 - Validation'!$B$3:$BB$54, MATCH($C51,'[5]Data entry 1 - Validation'!$C$3:$C$54,0), MATCH('Inputs from Uganda staff'!AO$9,'[5]Data entry 1 - Validation'!$B$4:$BB$4,0))
)</f>
        <v/>
      </c>
      <c r="AP51" s="274" t="str">
        <f>IF(AP49="", "",
INDEX('[5]Data entry 1 - Validation'!$B$3:$BB$54, MATCH($C51,'[5]Data entry 1 - Validation'!$C$3:$C$54,0), MATCH('Inputs from Uganda staff'!AP$9,'[5]Data entry 1 - Validation'!$B$4:$BB$4,0))
)</f>
        <v/>
      </c>
      <c r="AQ51" s="274" t="str">
        <f>IF(AQ49="", "",
INDEX('[5]Data entry 1 - Validation'!$B$3:$BB$54, MATCH($C51,'[5]Data entry 1 - Validation'!$C$3:$C$54,0), MATCH('Inputs from Uganda staff'!AQ$9,'[5]Data entry 1 - Validation'!$B$4:$BB$4,0))
)</f>
        <v/>
      </c>
      <c r="AR51" s="272" t="e">
        <f>IF(AR49="", "",
INDEX('[5]Data entry 1 - Validation'!$B$3:$BB$54, MATCH($C51,'[5]Data entry 1 - Validation'!$C$3:$C$54,0), MATCH('Inputs from Uganda staff'!AR$9,'[5]Data entry 1 - Validation'!$B$4:$BB$4,0))
)</f>
        <v>#N/A</v>
      </c>
      <c r="AS51" s="272" t="e">
        <f>IF(AS49="", "",
INDEX('[5]Data entry 1 - Validation'!$B$3:$BB$54, MATCH($C51,'[5]Data entry 1 - Validation'!$C$3:$C$54,0), MATCH('Inputs from Uganda staff'!AS$9,'[5]Data entry 1 - Validation'!$B$4:$BB$4,0))
)</f>
        <v>#N/A</v>
      </c>
      <c r="AT51" s="272" t="e">
        <f>IF(AT49="", "",
INDEX('[5]Data entry 1 - Validation'!$B$3:$BB$54, MATCH($C51,'[5]Data entry 1 - Validation'!$C$3:$C$54,0), MATCH('Inputs from Uganda staff'!AT$9,'[5]Data entry 1 - Validation'!$B$4:$BB$4,0))
)</f>
        <v>#N/A</v>
      </c>
      <c r="AU51" s="272" t="e">
        <f>IF(AU49="", "",
INDEX('[5]Data entry 1 - Validation'!$B$3:$BB$54, MATCH($C51,'[5]Data entry 1 - Validation'!$C$3:$C$54,0), MATCH('Inputs from Uganda staff'!AU$9,'[5]Data entry 1 - Validation'!$B$4:$BB$4,0))
)</f>
        <v>#N/A</v>
      </c>
      <c r="AV51" s="272" t="e">
        <f>IF(AV49="", "",
INDEX('[5]Data entry 1 - Validation'!$B$3:$BB$54, MATCH($C51,'[5]Data entry 1 - Validation'!$C$3:$C$54,0), MATCH('Inputs from Uganda staff'!AV$9,'[5]Data entry 1 - Validation'!$B$4:$BB$4,0))
)</f>
        <v>#N/A</v>
      </c>
      <c r="AW51" s="272" t="e">
        <f>IF(AW49="", "",
INDEX('[5]Data entry 1 - Validation'!$B$3:$BB$54, MATCH($C51,'[5]Data entry 1 - Validation'!$C$3:$C$54,0), MATCH('Inputs from Uganda staff'!AW$9,'[5]Data entry 1 - Validation'!$B$4:$BB$4,0))
)</f>
        <v>#N/A</v>
      </c>
      <c r="AX51" s="272" t="e">
        <f>IF(AX49="", "",
INDEX('[5]Data entry 1 - Validation'!$B$3:$BB$54, MATCH($C51,'[5]Data entry 1 - Validation'!$C$3:$C$54,0), MATCH('Inputs from Uganda staff'!AX$9,'[5]Data entry 1 - Validation'!$B$4:$BB$4,0))
)</f>
        <v>#N/A</v>
      </c>
      <c r="AY51" s="272" t="e">
        <f>IF(AY49="", "",
INDEX('[5]Data entry 1 - Validation'!$B$3:$BB$54, MATCH($C51,'[5]Data entry 1 - Validation'!$C$3:$C$54,0), MATCH('Inputs from Uganda staff'!AY$9,'[5]Data entry 1 - Validation'!$B$4:$BB$4,0))
)</f>
        <v>#N/A</v>
      </c>
      <c r="AZ51" s="272" t="e">
        <f>IF(AZ49="", "",
INDEX('[5]Data entry 1 - Validation'!$B$3:$BB$54, MATCH($C51,'[5]Data entry 1 - Validation'!$C$3:$C$54,0), MATCH('Inputs from Uganda staff'!AZ$9,'[5]Data entry 1 - Validation'!$B$4:$BB$4,0))
)</f>
        <v>#N/A</v>
      </c>
      <c r="BA51" s="272" t="e">
        <f>IF(BA49="", "",
INDEX('[5]Data entry 1 - Validation'!$B$3:$BB$54, MATCH($C51,'[5]Data entry 1 - Validation'!$C$3:$C$54,0), MATCH('Inputs from Uganda staff'!BA$9,'[5]Data entry 1 - Validation'!$B$4:$BB$4,0))
)</f>
        <v>#N/A</v>
      </c>
      <c r="BB51" s="272" t="e">
        <f>IF(BB49="", "",
INDEX('[5]Data entry 1 - Validation'!$B$3:$BB$54, MATCH($C51,'[5]Data entry 1 - Validation'!$C$3:$C$54,0), MATCH('Inputs from Uganda staff'!BB$9,'[5]Data entry 1 - Validation'!$B$4:$BB$4,0))
)</f>
        <v>#N/A</v>
      </c>
      <c r="BC51" s="272" t="e">
        <f>IF(BC49="", "",
INDEX('[5]Data entry 1 - Validation'!$B$3:$BB$54, MATCH($C51,'[5]Data entry 1 - Validation'!$C$3:$C$54,0), MATCH('Inputs from Uganda staff'!BC$9,'[5]Data entry 1 - Validation'!$B$4:$BB$4,0))
)</f>
        <v>#N/A</v>
      </c>
      <c r="BD51" s="272" t="e">
        <f>IF(BD49="", "",
INDEX('[5]Data entry 1 - Validation'!$B$3:$BB$54, MATCH($C51,'[5]Data entry 1 - Validation'!$C$3:$C$54,0), MATCH('Inputs from Uganda staff'!BD$9,'[5]Data entry 1 - Validation'!$B$4:$BB$4,0))
)</f>
        <v>#N/A</v>
      </c>
      <c r="BE51" s="272" t="e">
        <f>IF(BE49="", "",
INDEX('[5]Data entry 1 - Validation'!$B$3:$BB$54, MATCH($C51,'[5]Data entry 1 - Validation'!$C$3:$C$54,0), MATCH('Inputs from Uganda staff'!BE$9,'[5]Data entry 1 - Validation'!$B$4:$BB$4,0))
)</f>
        <v>#N/A</v>
      </c>
      <c r="BF51" s="272" t="e">
        <f>IF(BF49="", "",
INDEX('[5]Data entry 1 - Validation'!$B$3:$BB$54, MATCH($C51,'[5]Data entry 1 - Validation'!$C$3:$C$54,0), MATCH('Inputs from Uganda staff'!BF$9,'[5]Data entry 1 - Validation'!$B$4:$BB$4,0))
)</f>
        <v>#N/A</v>
      </c>
      <c r="BG51" s="272" t="e">
        <f>IF(BG49="", "",
INDEX('[5]Data entry 1 - Validation'!$B$3:$BB$54, MATCH($C51,'[5]Data entry 1 - Validation'!$C$3:$C$54,0), MATCH('Inputs from Uganda staff'!BG$9,'[5]Data entry 1 - Validation'!$B$4:$BB$4,0))
)</f>
        <v>#N/A</v>
      </c>
      <c r="BH51" s="272" t="e">
        <f>IF(BH49="", "",
INDEX('[5]Data entry 1 - Validation'!$B$3:$BB$54, MATCH($C51,'[5]Data entry 1 - Validation'!$C$3:$C$54,0), MATCH('Inputs from Uganda staff'!BH$9,'[5]Data entry 1 - Validation'!$B$4:$BB$4,0))
)</f>
        <v>#N/A</v>
      </c>
      <c r="BI51" s="272" t="e">
        <f>IF(BI49="", "",
INDEX('[5]Data entry 1 - Validation'!$B$3:$BB$54, MATCH($C51,'[5]Data entry 1 - Validation'!$C$3:$C$54,0), MATCH('Inputs from Uganda staff'!BI$9,'[5]Data entry 1 - Validation'!$B$4:$BB$4,0))
)</f>
        <v>#N/A</v>
      </c>
      <c r="BJ51" s="272" t="e">
        <f>IF(BJ49="", "",
INDEX('[5]Data entry 1 - Validation'!$B$3:$BB$54, MATCH($C51,'[5]Data entry 1 - Validation'!$C$3:$C$54,0), MATCH('Inputs from Uganda staff'!BJ$9,'[5]Data entry 1 - Validation'!$B$4:$BB$4,0))
)</f>
        <v>#N/A</v>
      </c>
      <c r="BK51" s="272" t="e">
        <f>IF(BK49="", "",
INDEX('[5]Data entry 1 - Validation'!$B$3:$BB$54, MATCH($C51,'[5]Data entry 1 - Validation'!$C$3:$C$54,0), MATCH('Inputs from Uganda staff'!BK$9,'[5]Data entry 1 - Validation'!$B$4:$BB$4,0))
)</f>
        <v>#N/A</v>
      </c>
      <c r="BL51" s="272" t="e">
        <f>IF(BL49="", "",
INDEX('[5]Data entry 1 - Validation'!$B$3:$BB$54, MATCH($C51,'[5]Data entry 1 - Validation'!$C$3:$C$54,0), MATCH('Inputs from Uganda staff'!BL$9,'[5]Data entry 1 - Validation'!$B$4:$BB$4,0))
)</f>
        <v>#N/A</v>
      </c>
      <c r="BM51" s="272" t="e">
        <f>IF(BM49="", "",
INDEX('[5]Data entry 1 - Validation'!$B$3:$BB$54, MATCH($C51,'[5]Data entry 1 - Validation'!$C$3:$C$54,0), MATCH('Inputs from Uganda staff'!BM$9,'[5]Data entry 1 - Validation'!$B$4:$BB$4,0))
)</f>
        <v>#N/A</v>
      </c>
    </row>
    <row r="52" spans="1:65" ht="27.75" customHeight="1">
      <c r="A52" s="309"/>
      <c r="B52" s="276" t="s">
        <v>2016</v>
      </c>
      <c r="C52" s="271" t="str">
        <f t="shared" si="0"/>
        <v>New2Number of minutes per case</v>
      </c>
      <c r="D52" s="310" t="s">
        <v>2017</v>
      </c>
      <c r="E52" s="279" t="e">
        <f>INDEX('WFOM - Cadre and Service List'!$A$3:$B$23,MATCH('Inputs from Uganda staff'!$D52,'WFOM - Cadre and Service List'!$B$3:$B$23,0), 1)</f>
        <v>#N/A</v>
      </c>
      <c r="F52" s="277" t="str">
        <f t="shared" si="2"/>
        <v>Number of minutes per case</v>
      </c>
      <c r="G52" s="19" t="e">
        <f t="shared" si="1"/>
        <v>#N/A</v>
      </c>
      <c r="H52" s="272" t="e">
        <f>IF(H50="", "",
INDEX('[5]Data entry 1 - Validation'!$B$3:$BB$54, MATCH($C52,'[5]Data entry 1 - Validation'!$C$3:$C$54,0), MATCH('Inputs from Uganda staff'!H$9,'[5]Data entry 1 - Validation'!$B$4:$BB$4,0))
)</f>
        <v>#N/A</v>
      </c>
      <c r="I52" s="272" t="e">
        <f>IF(I50="", "",
INDEX('[5]Data entry 1 - Validation'!$B$3:$BB$54, MATCH($C52,'[5]Data entry 1 - Validation'!$C$3:$C$54,0), MATCH('Inputs from Uganda staff'!I$9,'[5]Data entry 1 - Validation'!$B$4:$BB$4,0))
)</f>
        <v>#N/A</v>
      </c>
      <c r="J52" s="272" t="e">
        <f>IF(J50="", "",
INDEX('[5]Data entry 1 - Validation'!$B$3:$BB$54, MATCH($C52,'[5]Data entry 1 - Validation'!$C$3:$C$54,0), MATCH('Inputs from Uganda staff'!J$9,'[5]Data entry 1 - Validation'!$B$4:$BB$4,0))
)</f>
        <v>#N/A</v>
      </c>
      <c r="K52" s="272" t="e">
        <f>IF(K50="", "",
INDEX('[5]Data entry 1 - Validation'!$B$3:$BB$54, MATCH($C52,'[5]Data entry 1 - Validation'!$C$3:$C$54,0), MATCH('Inputs from Uganda staff'!K$9,'[5]Data entry 1 - Validation'!$B$4:$BB$4,0))
)</f>
        <v>#N/A</v>
      </c>
      <c r="L52" s="272" t="e">
        <f>IF(L50="", "",
INDEX('[5]Data entry 1 - Validation'!$B$3:$BB$54, MATCH($C52,'[5]Data entry 1 - Validation'!$C$3:$C$54,0), MATCH('Inputs from Uganda staff'!L$9,'[5]Data entry 1 - Validation'!$B$4:$BB$4,0))
)</f>
        <v>#N/A</v>
      </c>
      <c r="M52" s="272" t="e">
        <f>IF(M50="", "",
INDEX('[5]Data entry 1 - Validation'!$B$3:$BB$54, MATCH($C52,'[5]Data entry 1 - Validation'!$C$3:$C$54,0), MATCH('Inputs from Uganda staff'!M$9,'[5]Data entry 1 - Validation'!$B$4:$BB$4,0))
)</f>
        <v>#N/A</v>
      </c>
      <c r="N52" s="272" t="e">
        <f>IF(N50="", "",
INDEX('[5]Data entry 1 - Validation'!$B$3:$BB$54, MATCH($C52,'[5]Data entry 1 - Validation'!$C$3:$C$54,0), MATCH('Inputs from Uganda staff'!N$9,'[5]Data entry 1 - Validation'!$B$4:$BB$4,0))
)</f>
        <v>#N/A</v>
      </c>
      <c r="O52" s="272" t="e">
        <f>IF(O50="", "",
INDEX('[5]Data entry 1 - Validation'!$B$3:$BB$54, MATCH($C52,'[5]Data entry 1 - Validation'!$C$3:$C$54,0), MATCH('Inputs from Uganda staff'!O$9,'[5]Data entry 1 - Validation'!$B$4:$BB$4,0))
)</f>
        <v>#N/A</v>
      </c>
      <c r="P52" s="272" t="e">
        <f>IF(P50="", "",
INDEX('[5]Data entry 1 - Validation'!$B$3:$BB$54, MATCH($C52,'[5]Data entry 1 - Validation'!$C$3:$C$54,0), MATCH('Inputs from Uganda staff'!P$9,'[5]Data entry 1 - Validation'!$B$4:$BB$4,0))
)</f>
        <v>#N/A</v>
      </c>
      <c r="Q52" s="272" t="e">
        <f>IF(Q50="", "",
INDEX('[5]Data entry 1 - Validation'!$B$3:$BB$54, MATCH($C52,'[5]Data entry 1 - Validation'!$C$3:$C$54,0), MATCH('Inputs from Uganda staff'!Q$9,'[5]Data entry 1 - Validation'!$B$4:$BB$4,0))
)</f>
        <v>#N/A</v>
      </c>
      <c r="R52" s="272" t="e">
        <f>IF(R50="", "",
INDEX('[5]Data entry 1 - Validation'!$B$3:$BB$54, MATCH($C52,'[5]Data entry 1 - Validation'!$C$3:$C$54,0), MATCH('Inputs from Uganda staff'!R$9,'[5]Data entry 1 - Validation'!$B$4:$BB$4,0))
)</f>
        <v>#N/A</v>
      </c>
      <c r="S52" s="272" t="e">
        <f>IF(S50="", "",
INDEX('[5]Data entry 1 - Validation'!$B$3:$BB$54, MATCH($C52,'[5]Data entry 1 - Validation'!$C$3:$C$54,0), MATCH('Inputs from Uganda staff'!S$9,'[5]Data entry 1 - Validation'!$B$4:$BB$4,0))
)</f>
        <v>#N/A</v>
      </c>
      <c r="T52" s="272" t="e">
        <f>IF(T50="", "",
INDEX('[5]Data entry 1 - Validation'!$B$3:$BB$54, MATCH($C52,'[5]Data entry 1 - Validation'!$C$3:$C$54,0), MATCH('Inputs from Uganda staff'!T$9,'[5]Data entry 1 - Validation'!$B$4:$BB$4,0))
)</f>
        <v>#N/A</v>
      </c>
      <c r="U52" s="272" t="e">
        <f>IF(U50="", "",
INDEX('[5]Data entry 1 - Validation'!$B$3:$BB$54, MATCH($C52,'[5]Data entry 1 - Validation'!$C$3:$C$54,0), MATCH('Inputs from Uganda staff'!U$9,'[5]Data entry 1 - Validation'!$B$4:$BB$4,0))
)</f>
        <v>#N/A</v>
      </c>
      <c r="V52" s="272" t="e">
        <f>IF(V50="", "",
INDEX('[5]Data entry 1 - Validation'!$B$3:$BB$54, MATCH($C52,'[5]Data entry 1 - Validation'!$C$3:$C$54,0), MATCH('Inputs from Uganda staff'!V$9,'[5]Data entry 1 - Validation'!$B$4:$BB$4,0))
)</f>
        <v>#N/A</v>
      </c>
      <c r="W52" s="272" t="e">
        <f>IF(W50="", "",
INDEX('[5]Data entry 1 - Validation'!$B$3:$BB$54, MATCH($C52,'[5]Data entry 1 - Validation'!$C$3:$C$54,0), MATCH('Inputs from Uganda staff'!W$9,'[5]Data entry 1 - Validation'!$B$4:$BB$4,0))
)</f>
        <v>#N/A</v>
      </c>
      <c r="X52" s="272" t="e">
        <f>IF(X50="", "",
INDEX('[5]Data entry 1 - Validation'!$B$3:$BB$54, MATCH($C52,'[5]Data entry 1 - Validation'!$C$3:$C$54,0), MATCH('Inputs from Uganda staff'!X$9,'[5]Data entry 1 - Validation'!$B$4:$BB$4,0))
)</f>
        <v>#N/A</v>
      </c>
      <c r="Y52" s="272" t="e">
        <f>IF(Y50="", "",
INDEX('[5]Data entry 1 - Validation'!$B$3:$BB$54, MATCH($C52,'[5]Data entry 1 - Validation'!$C$3:$C$54,0), MATCH('Inputs from Uganda staff'!Y$9,'[5]Data entry 1 - Validation'!$B$4:$BB$4,0))
)</f>
        <v>#N/A</v>
      </c>
      <c r="Z52" s="272" t="e">
        <f>IF(Z50="", "",
INDEX('[5]Data entry 1 - Validation'!$B$3:$BB$54, MATCH($C52,'[5]Data entry 1 - Validation'!$C$3:$C$54,0), MATCH('Inputs from Uganda staff'!Z$9,'[5]Data entry 1 - Validation'!$B$4:$BB$4,0))
)</f>
        <v>#N/A</v>
      </c>
      <c r="AA52" s="274" t="e">
        <f>IF(AA50="", "",
INDEX('[5]Data entry 1 - Validation'!$B$3:$BB$54, MATCH($C52,'[5]Data entry 1 - Validation'!$C$3:$C$54,0), MATCH('Inputs from Uganda staff'!AA$9,'[5]Data entry 1 - Validation'!$B$4:$BB$4,0))
)</f>
        <v>#N/A</v>
      </c>
      <c r="AB52" s="272" t="e">
        <f>IF(AB50="", "",
INDEX('[5]Data entry 1 - Validation'!$B$3:$BB$54, MATCH($C52,'[5]Data entry 1 - Validation'!$C$3:$C$54,0), MATCH('Inputs from Uganda staff'!AB$9,'[5]Data entry 1 - Validation'!$B$4:$BB$4,0))
)</f>
        <v>#N/A</v>
      </c>
      <c r="AC52" s="272" t="e">
        <f>IF(AC50="", "",
INDEX('[5]Data entry 1 - Validation'!$B$3:$BB$54, MATCH($C52,'[5]Data entry 1 - Validation'!$C$3:$C$54,0), MATCH('Inputs from Uganda staff'!AC$9,'[5]Data entry 1 - Validation'!$B$4:$BB$4,0))
)</f>
        <v>#N/A</v>
      </c>
      <c r="AD52" s="272" t="e">
        <f>IF(AD50="", "",
INDEX('[5]Data entry 1 - Validation'!$B$3:$BB$54, MATCH($C52,'[5]Data entry 1 - Validation'!$C$3:$C$54,0), MATCH('Inputs from Uganda staff'!AD$9,'[5]Data entry 1 - Validation'!$B$4:$BB$4,0))
)</f>
        <v>#N/A</v>
      </c>
      <c r="AE52" s="272" t="e">
        <f>IF(AE50="", "",
INDEX('[5]Data entry 1 - Validation'!$B$3:$BB$54, MATCH($C52,'[5]Data entry 1 - Validation'!$C$3:$C$54,0), MATCH('Inputs from Uganda staff'!AE$9,'[5]Data entry 1 - Validation'!$B$4:$BB$4,0))
)</f>
        <v>#N/A</v>
      </c>
      <c r="AF52" s="272" t="e">
        <f>IF(AF50="", "",
INDEX('[5]Data entry 1 - Validation'!$B$3:$BB$54, MATCH($C52,'[5]Data entry 1 - Validation'!$C$3:$C$54,0), MATCH('Inputs from Uganda staff'!AF$9,'[5]Data entry 1 - Validation'!$B$4:$BB$4,0))
)</f>
        <v>#N/A</v>
      </c>
      <c r="AG52" s="272" t="e">
        <f>IF(AG50="", "",
INDEX('[5]Data entry 1 - Validation'!$B$3:$BB$54, MATCH($C52,'[5]Data entry 1 - Validation'!$C$3:$C$54,0), MATCH('Inputs from Uganda staff'!AG$9,'[5]Data entry 1 - Validation'!$B$4:$BB$4,0))
)</f>
        <v>#N/A</v>
      </c>
      <c r="AH52" s="272" t="e">
        <f>IF(AH50="", "",
INDEX('[5]Data entry 1 - Validation'!$B$3:$BB$54, MATCH($C52,'[5]Data entry 1 - Validation'!$C$3:$C$54,0), MATCH('Inputs from Uganda staff'!AH$9,'[5]Data entry 1 - Validation'!$B$4:$BB$4,0))
)</f>
        <v>#N/A</v>
      </c>
      <c r="AI52" s="272" t="e">
        <f>IF(AI50="", "",
INDEX('[5]Data entry 1 - Validation'!$B$3:$BB$54, MATCH($C52,'[5]Data entry 1 - Validation'!$C$3:$C$54,0), MATCH('Inputs from Uganda staff'!AI$9,'[5]Data entry 1 - Validation'!$B$4:$BB$4,0))
)</f>
        <v>#N/A</v>
      </c>
      <c r="AJ52" s="272" t="e">
        <f>IF(AJ50="", "",
INDEX('[5]Data entry 1 - Validation'!$B$3:$BB$54, MATCH($C52,'[5]Data entry 1 - Validation'!$C$3:$C$54,0), MATCH('Inputs from Uganda staff'!AJ$9,'[5]Data entry 1 - Validation'!$B$4:$BB$4,0))
)</f>
        <v>#N/A</v>
      </c>
      <c r="AK52" s="272" t="e">
        <f>IF(AK50="", "",
INDEX('[5]Data entry 1 - Validation'!$B$3:$BB$54, MATCH($C52,'[5]Data entry 1 - Validation'!$C$3:$C$54,0), MATCH('Inputs from Uganda staff'!AK$9,'[5]Data entry 1 - Validation'!$B$4:$BB$4,0))
)</f>
        <v>#N/A</v>
      </c>
      <c r="AL52" s="274" t="str">
        <f>IF(AL50="", "",
INDEX('[5]Data entry 1 - Validation'!$B$3:$BB$54, MATCH($C52,'[5]Data entry 1 - Validation'!$C$3:$C$54,0), MATCH('Inputs from Uganda staff'!AL$9,'[5]Data entry 1 - Validation'!$B$4:$BB$4,0))
)</f>
        <v/>
      </c>
      <c r="AM52" s="274" t="str">
        <f>IF(AM50="", "",
INDEX('[5]Data entry 1 - Validation'!$B$3:$BB$54, MATCH($C52,'[5]Data entry 1 - Validation'!$C$3:$C$54,0), MATCH('Inputs from Uganda staff'!AM$9,'[5]Data entry 1 - Validation'!$B$4:$BB$4,0))
)</f>
        <v/>
      </c>
      <c r="AN52" s="274" t="str">
        <f>IF(AN50="", "",
INDEX('[5]Data entry 1 - Validation'!$B$3:$BB$54, MATCH($C52,'[5]Data entry 1 - Validation'!$C$3:$C$54,0), MATCH('Inputs from Uganda staff'!AN$9,'[5]Data entry 1 - Validation'!$B$4:$BB$4,0))
)</f>
        <v/>
      </c>
      <c r="AO52" s="274" t="str">
        <f>IF(AO50="", "",
INDEX('[5]Data entry 1 - Validation'!$B$3:$BB$54, MATCH($C52,'[5]Data entry 1 - Validation'!$C$3:$C$54,0), MATCH('Inputs from Uganda staff'!AO$9,'[5]Data entry 1 - Validation'!$B$4:$BB$4,0))
)</f>
        <v/>
      </c>
      <c r="AP52" s="274" t="str">
        <f>IF(AP50="", "",
INDEX('[5]Data entry 1 - Validation'!$B$3:$BB$54, MATCH($C52,'[5]Data entry 1 - Validation'!$C$3:$C$54,0), MATCH('Inputs from Uganda staff'!AP$9,'[5]Data entry 1 - Validation'!$B$4:$BB$4,0))
)</f>
        <v/>
      </c>
      <c r="AQ52" s="274" t="str">
        <f>IF(AQ50="", "",
INDEX('[5]Data entry 1 - Validation'!$B$3:$BB$54, MATCH($C52,'[5]Data entry 1 - Validation'!$C$3:$C$54,0), MATCH('Inputs from Uganda staff'!AQ$9,'[5]Data entry 1 - Validation'!$B$4:$BB$4,0))
)</f>
        <v/>
      </c>
      <c r="AR52" s="272" t="e">
        <f>IF(AR50="", "",
INDEX('[5]Data entry 1 - Validation'!$B$3:$BB$54, MATCH($C52,'[5]Data entry 1 - Validation'!$C$3:$C$54,0), MATCH('Inputs from Uganda staff'!AR$9,'[5]Data entry 1 - Validation'!$B$4:$BB$4,0))
)</f>
        <v>#N/A</v>
      </c>
      <c r="AS52" s="272" t="e">
        <f>IF(AS50="", "",
INDEX('[5]Data entry 1 - Validation'!$B$3:$BB$54, MATCH($C52,'[5]Data entry 1 - Validation'!$C$3:$C$54,0), MATCH('Inputs from Uganda staff'!AS$9,'[5]Data entry 1 - Validation'!$B$4:$BB$4,0))
)</f>
        <v>#N/A</v>
      </c>
      <c r="AT52" s="272" t="e">
        <f>IF(AT50="", "",
INDEX('[5]Data entry 1 - Validation'!$B$3:$BB$54, MATCH($C52,'[5]Data entry 1 - Validation'!$C$3:$C$54,0), MATCH('Inputs from Uganda staff'!AT$9,'[5]Data entry 1 - Validation'!$B$4:$BB$4,0))
)</f>
        <v>#N/A</v>
      </c>
      <c r="AU52" s="272" t="e">
        <f>IF(AU50="", "",
INDEX('[5]Data entry 1 - Validation'!$B$3:$BB$54, MATCH($C52,'[5]Data entry 1 - Validation'!$C$3:$C$54,0), MATCH('Inputs from Uganda staff'!AU$9,'[5]Data entry 1 - Validation'!$B$4:$BB$4,0))
)</f>
        <v>#N/A</v>
      </c>
      <c r="AV52" s="272" t="e">
        <f>IF(AV50="", "",
INDEX('[5]Data entry 1 - Validation'!$B$3:$BB$54, MATCH($C52,'[5]Data entry 1 - Validation'!$C$3:$C$54,0), MATCH('Inputs from Uganda staff'!AV$9,'[5]Data entry 1 - Validation'!$B$4:$BB$4,0))
)</f>
        <v>#N/A</v>
      </c>
      <c r="AW52" s="272" t="e">
        <f>IF(AW50="", "",
INDEX('[5]Data entry 1 - Validation'!$B$3:$BB$54, MATCH($C52,'[5]Data entry 1 - Validation'!$C$3:$C$54,0), MATCH('Inputs from Uganda staff'!AW$9,'[5]Data entry 1 - Validation'!$B$4:$BB$4,0))
)</f>
        <v>#N/A</v>
      </c>
      <c r="AX52" s="272" t="e">
        <f>IF(AX50="", "",
INDEX('[5]Data entry 1 - Validation'!$B$3:$BB$54, MATCH($C52,'[5]Data entry 1 - Validation'!$C$3:$C$54,0), MATCH('Inputs from Uganda staff'!AX$9,'[5]Data entry 1 - Validation'!$B$4:$BB$4,0))
)</f>
        <v>#N/A</v>
      </c>
      <c r="AY52" s="272" t="e">
        <f>IF(AY50="", "",
INDEX('[5]Data entry 1 - Validation'!$B$3:$BB$54, MATCH($C52,'[5]Data entry 1 - Validation'!$C$3:$C$54,0), MATCH('Inputs from Uganda staff'!AY$9,'[5]Data entry 1 - Validation'!$B$4:$BB$4,0))
)</f>
        <v>#N/A</v>
      </c>
      <c r="AZ52" s="272" t="e">
        <f>IF(AZ50="", "",
INDEX('[5]Data entry 1 - Validation'!$B$3:$BB$54, MATCH($C52,'[5]Data entry 1 - Validation'!$C$3:$C$54,0), MATCH('Inputs from Uganda staff'!AZ$9,'[5]Data entry 1 - Validation'!$B$4:$BB$4,0))
)</f>
        <v>#N/A</v>
      </c>
      <c r="BA52" s="272" t="e">
        <f>IF(BA50="", "",
INDEX('[5]Data entry 1 - Validation'!$B$3:$BB$54, MATCH($C52,'[5]Data entry 1 - Validation'!$C$3:$C$54,0), MATCH('Inputs from Uganda staff'!BA$9,'[5]Data entry 1 - Validation'!$B$4:$BB$4,0))
)</f>
        <v>#N/A</v>
      </c>
      <c r="BB52" s="272" t="e">
        <f>IF(BB50="", "",
INDEX('[5]Data entry 1 - Validation'!$B$3:$BB$54, MATCH($C52,'[5]Data entry 1 - Validation'!$C$3:$C$54,0), MATCH('Inputs from Uganda staff'!BB$9,'[5]Data entry 1 - Validation'!$B$4:$BB$4,0))
)</f>
        <v>#N/A</v>
      </c>
      <c r="BC52" s="272" t="e">
        <f>IF(BC50="", "",
INDEX('[5]Data entry 1 - Validation'!$B$3:$BB$54, MATCH($C52,'[5]Data entry 1 - Validation'!$C$3:$C$54,0), MATCH('Inputs from Uganda staff'!BC$9,'[5]Data entry 1 - Validation'!$B$4:$BB$4,0))
)</f>
        <v>#N/A</v>
      </c>
      <c r="BD52" s="272" t="e">
        <f>IF(BD50="", "",
INDEX('[5]Data entry 1 - Validation'!$B$3:$BB$54, MATCH($C52,'[5]Data entry 1 - Validation'!$C$3:$C$54,0), MATCH('Inputs from Uganda staff'!BD$9,'[5]Data entry 1 - Validation'!$B$4:$BB$4,0))
)</f>
        <v>#N/A</v>
      </c>
      <c r="BE52" s="272" t="e">
        <f>IF(BE50="", "",
INDEX('[5]Data entry 1 - Validation'!$B$3:$BB$54, MATCH($C52,'[5]Data entry 1 - Validation'!$C$3:$C$54,0), MATCH('Inputs from Uganda staff'!BE$9,'[5]Data entry 1 - Validation'!$B$4:$BB$4,0))
)</f>
        <v>#N/A</v>
      </c>
      <c r="BF52" s="272" t="e">
        <f>IF(BF50="", "",
INDEX('[5]Data entry 1 - Validation'!$B$3:$BB$54, MATCH($C52,'[5]Data entry 1 - Validation'!$C$3:$C$54,0), MATCH('Inputs from Uganda staff'!BF$9,'[5]Data entry 1 - Validation'!$B$4:$BB$4,0))
)</f>
        <v>#N/A</v>
      </c>
      <c r="BG52" s="272" t="e">
        <f>IF(BG50="", "",
INDEX('[5]Data entry 1 - Validation'!$B$3:$BB$54, MATCH($C52,'[5]Data entry 1 - Validation'!$C$3:$C$54,0), MATCH('Inputs from Uganda staff'!BG$9,'[5]Data entry 1 - Validation'!$B$4:$BB$4,0))
)</f>
        <v>#N/A</v>
      </c>
      <c r="BH52" s="272" t="e">
        <f>IF(BH50="", "",
INDEX('[5]Data entry 1 - Validation'!$B$3:$BB$54, MATCH($C52,'[5]Data entry 1 - Validation'!$C$3:$C$54,0), MATCH('Inputs from Uganda staff'!BH$9,'[5]Data entry 1 - Validation'!$B$4:$BB$4,0))
)</f>
        <v>#N/A</v>
      </c>
      <c r="BI52" s="272" t="e">
        <f>IF(BI50="", "",
INDEX('[5]Data entry 1 - Validation'!$B$3:$BB$54, MATCH($C52,'[5]Data entry 1 - Validation'!$C$3:$C$54,0), MATCH('Inputs from Uganda staff'!BI$9,'[5]Data entry 1 - Validation'!$B$4:$BB$4,0))
)</f>
        <v>#N/A</v>
      </c>
      <c r="BJ52" s="272" t="e">
        <f>IF(BJ50="", "",
INDEX('[5]Data entry 1 - Validation'!$B$3:$BB$54, MATCH($C52,'[5]Data entry 1 - Validation'!$C$3:$C$54,0), MATCH('Inputs from Uganda staff'!BJ$9,'[5]Data entry 1 - Validation'!$B$4:$BB$4,0))
)</f>
        <v>#N/A</v>
      </c>
      <c r="BK52" s="272" t="e">
        <f>IF(BK50="", "",
INDEX('[5]Data entry 1 - Validation'!$B$3:$BB$54, MATCH($C52,'[5]Data entry 1 - Validation'!$C$3:$C$54,0), MATCH('Inputs from Uganda staff'!BK$9,'[5]Data entry 1 - Validation'!$B$4:$BB$4,0))
)</f>
        <v>#N/A</v>
      </c>
      <c r="BL52" s="272" t="e">
        <f>IF(BL50="", "",
INDEX('[5]Data entry 1 - Validation'!$B$3:$BB$54, MATCH($C52,'[5]Data entry 1 - Validation'!$C$3:$C$54,0), MATCH('Inputs from Uganda staff'!BL$9,'[5]Data entry 1 - Validation'!$B$4:$BB$4,0))
)</f>
        <v>#N/A</v>
      </c>
      <c r="BM52" s="272" t="e">
        <f>IF(BM50="", "",
INDEX('[5]Data entry 1 - Validation'!$B$3:$BB$54, MATCH($C52,'[5]Data entry 1 - Validation'!$C$3:$C$54,0), MATCH('Inputs from Uganda staff'!BM$9,'[5]Data entry 1 - Validation'!$B$4:$BB$4,0))
)</f>
        <v>#N/A</v>
      </c>
    </row>
    <row r="53" spans="1:65" ht="27.75" customHeight="1">
      <c r="A53" s="309"/>
      <c r="B53" s="276" t="s">
        <v>2016</v>
      </c>
      <c r="C53" s="271" t="str">
        <f t="shared" si="0"/>
        <v>New2% of cases expected to be serviced by cadre</v>
      </c>
      <c r="D53" s="311"/>
      <c r="E53" s="279" t="e">
        <f>INDEX('WFOM - Cadre and Service List'!$A$3:$B$23,MATCH('Inputs from Uganda staff'!$D53,'WFOM - Cadre and Service List'!$B$3:$B$23,0), 1)</f>
        <v>#N/A</v>
      </c>
      <c r="F53" s="277" t="str">
        <f t="shared" si="2"/>
        <v>% of cases expected to be serviced by cadre</v>
      </c>
      <c r="G53" s="19" t="e">
        <f t="shared" si="1"/>
        <v>#N/A</v>
      </c>
      <c r="H53" s="272" t="e">
        <f>IF(H51="", "",
INDEX('[5]Data entry 1 - Validation'!$B$3:$BB$54, MATCH($C53,'[5]Data entry 1 - Validation'!$C$3:$C$54,0), MATCH('Inputs from Uganda staff'!H$9,'[5]Data entry 1 - Validation'!$B$4:$BB$4,0))
)</f>
        <v>#N/A</v>
      </c>
      <c r="I53" s="272" t="e">
        <f>IF(I51="", "",
INDEX('[5]Data entry 1 - Validation'!$B$3:$BB$54, MATCH($C53,'[5]Data entry 1 - Validation'!$C$3:$C$54,0), MATCH('Inputs from Uganda staff'!I$9,'[5]Data entry 1 - Validation'!$B$4:$BB$4,0))
)</f>
        <v>#N/A</v>
      </c>
      <c r="J53" s="272" t="e">
        <f>IF(J51="", "",
INDEX('[5]Data entry 1 - Validation'!$B$3:$BB$54, MATCH($C53,'[5]Data entry 1 - Validation'!$C$3:$C$54,0), MATCH('Inputs from Uganda staff'!J$9,'[5]Data entry 1 - Validation'!$B$4:$BB$4,0))
)</f>
        <v>#N/A</v>
      </c>
      <c r="K53" s="272" t="e">
        <f>IF(K51="", "",
INDEX('[5]Data entry 1 - Validation'!$B$3:$BB$54, MATCH($C53,'[5]Data entry 1 - Validation'!$C$3:$C$54,0), MATCH('Inputs from Uganda staff'!K$9,'[5]Data entry 1 - Validation'!$B$4:$BB$4,0))
)</f>
        <v>#N/A</v>
      </c>
      <c r="L53" s="272" t="e">
        <f>IF(L51="", "",
INDEX('[5]Data entry 1 - Validation'!$B$3:$BB$54, MATCH($C53,'[5]Data entry 1 - Validation'!$C$3:$C$54,0), MATCH('Inputs from Uganda staff'!L$9,'[5]Data entry 1 - Validation'!$B$4:$BB$4,0))
)</f>
        <v>#N/A</v>
      </c>
      <c r="M53" s="272" t="e">
        <f>IF(M51="", "",
INDEX('[5]Data entry 1 - Validation'!$B$3:$BB$54, MATCH($C53,'[5]Data entry 1 - Validation'!$C$3:$C$54,0), MATCH('Inputs from Uganda staff'!M$9,'[5]Data entry 1 - Validation'!$B$4:$BB$4,0))
)</f>
        <v>#N/A</v>
      </c>
      <c r="N53" s="272" t="e">
        <f>IF(N51="", "",
INDEX('[5]Data entry 1 - Validation'!$B$3:$BB$54, MATCH($C53,'[5]Data entry 1 - Validation'!$C$3:$C$54,0), MATCH('Inputs from Uganda staff'!N$9,'[5]Data entry 1 - Validation'!$B$4:$BB$4,0))
)</f>
        <v>#N/A</v>
      </c>
      <c r="O53" s="272" t="e">
        <f>IF(O51="", "",
INDEX('[5]Data entry 1 - Validation'!$B$3:$BB$54, MATCH($C53,'[5]Data entry 1 - Validation'!$C$3:$C$54,0), MATCH('Inputs from Uganda staff'!O$9,'[5]Data entry 1 - Validation'!$B$4:$BB$4,0))
)</f>
        <v>#N/A</v>
      </c>
      <c r="P53" s="272" t="e">
        <f>IF(P51="", "",
INDEX('[5]Data entry 1 - Validation'!$B$3:$BB$54, MATCH($C53,'[5]Data entry 1 - Validation'!$C$3:$C$54,0), MATCH('Inputs from Uganda staff'!P$9,'[5]Data entry 1 - Validation'!$B$4:$BB$4,0))
)</f>
        <v>#N/A</v>
      </c>
      <c r="Q53" s="272" t="e">
        <f>IF(Q51="", "",
INDEX('[5]Data entry 1 - Validation'!$B$3:$BB$54, MATCH($C53,'[5]Data entry 1 - Validation'!$C$3:$C$54,0), MATCH('Inputs from Uganda staff'!Q$9,'[5]Data entry 1 - Validation'!$B$4:$BB$4,0))
)</f>
        <v>#N/A</v>
      </c>
      <c r="R53" s="272" t="e">
        <f>IF(R51="", "",
INDEX('[5]Data entry 1 - Validation'!$B$3:$BB$54, MATCH($C53,'[5]Data entry 1 - Validation'!$C$3:$C$54,0), MATCH('Inputs from Uganda staff'!R$9,'[5]Data entry 1 - Validation'!$B$4:$BB$4,0))
)</f>
        <v>#N/A</v>
      </c>
      <c r="S53" s="272" t="e">
        <f>IF(S51="", "",
INDEX('[5]Data entry 1 - Validation'!$B$3:$BB$54, MATCH($C53,'[5]Data entry 1 - Validation'!$C$3:$C$54,0), MATCH('Inputs from Uganda staff'!S$9,'[5]Data entry 1 - Validation'!$B$4:$BB$4,0))
)</f>
        <v>#N/A</v>
      </c>
      <c r="T53" s="272" t="e">
        <f>IF(T51="", "",
INDEX('[5]Data entry 1 - Validation'!$B$3:$BB$54, MATCH($C53,'[5]Data entry 1 - Validation'!$C$3:$C$54,0), MATCH('Inputs from Uganda staff'!T$9,'[5]Data entry 1 - Validation'!$B$4:$BB$4,0))
)</f>
        <v>#N/A</v>
      </c>
      <c r="U53" s="272" t="e">
        <f>IF(U51="", "",
INDEX('[5]Data entry 1 - Validation'!$B$3:$BB$54, MATCH($C53,'[5]Data entry 1 - Validation'!$C$3:$C$54,0), MATCH('Inputs from Uganda staff'!U$9,'[5]Data entry 1 - Validation'!$B$4:$BB$4,0))
)</f>
        <v>#N/A</v>
      </c>
      <c r="V53" s="272" t="e">
        <f>IF(V51="", "",
INDEX('[5]Data entry 1 - Validation'!$B$3:$BB$54, MATCH($C53,'[5]Data entry 1 - Validation'!$C$3:$C$54,0), MATCH('Inputs from Uganda staff'!V$9,'[5]Data entry 1 - Validation'!$B$4:$BB$4,0))
)</f>
        <v>#N/A</v>
      </c>
      <c r="W53" s="272" t="e">
        <f>IF(W51="", "",
INDEX('[5]Data entry 1 - Validation'!$B$3:$BB$54, MATCH($C53,'[5]Data entry 1 - Validation'!$C$3:$C$54,0), MATCH('Inputs from Uganda staff'!W$9,'[5]Data entry 1 - Validation'!$B$4:$BB$4,0))
)</f>
        <v>#N/A</v>
      </c>
      <c r="X53" s="272" t="e">
        <f>IF(X51="", "",
INDEX('[5]Data entry 1 - Validation'!$B$3:$BB$54, MATCH($C53,'[5]Data entry 1 - Validation'!$C$3:$C$54,0), MATCH('Inputs from Uganda staff'!X$9,'[5]Data entry 1 - Validation'!$B$4:$BB$4,0))
)</f>
        <v>#N/A</v>
      </c>
      <c r="Y53" s="272" t="e">
        <f>IF(Y51="", "",
INDEX('[5]Data entry 1 - Validation'!$B$3:$BB$54, MATCH($C53,'[5]Data entry 1 - Validation'!$C$3:$C$54,0), MATCH('Inputs from Uganda staff'!Y$9,'[5]Data entry 1 - Validation'!$B$4:$BB$4,0))
)</f>
        <v>#N/A</v>
      </c>
      <c r="Z53" s="272" t="e">
        <f>IF(Z51="", "",
INDEX('[5]Data entry 1 - Validation'!$B$3:$BB$54, MATCH($C53,'[5]Data entry 1 - Validation'!$C$3:$C$54,0), MATCH('Inputs from Uganda staff'!Z$9,'[5]Data entry 1 - Validation'!$B$4:$BB$4,0))
)</f>
        <v>#N/A</v>
      </c>
      <c r="AA53" s="274" t="e">
        <f>IF(AA51="", "",
INDEX('[5]Data entry 1 - Validation'!$B$3:$BB$54, MATCH($C53,'[5]Data entry 1 - Validation'!$C$3:$C$54,0), MATCH('Inputs from Uganda staff'!AA$9,'[5]Data entry 1 - Validation'!$B$4:$BB$4,0))
)</f>
        <v>#N/A</v>
      </c>
      <c r="AB53" s="272" t="e">
        <f>IF(AB51="", "",
INDEX('[5]Data entry 1 - Validation'!$B$3:$BB$54, MATCH($C53,'[5]Data entry 1 - Validation'!$C$3:$C$54,0), MATCH('Inputs from Uganda staff'!AB$9,'[5]Data entry 1 - Validation'!$B$4:$BB$4,0))
)</f>
        <v>#N/A</v>
      </c>
      <c r="AC53" s="272" t="e">
        <f>IF(AC51="", "",
INDEX('[5]Data entry 1 - Validation'!$B$3:$BB$54, MATCH($C53,'[5]Data entry 1 - Validation'!$C$3:$C$54,0), MATCH('Inputs from Uganda staff'!AC$9,'[5]Data entry 1 - Validation'!$B$4:$BB$4,0))
)</f>
        <v>#N/A</v>
      </c>
      <c r="AD53" s="272" t="e">
        <f>IF(AD51="", "",
INDEX('[5]Data entry 1 - Validation'!$B$3:$BB$54, MATCH($C53,'[5]Data entry 1 - Validation'!$C$3:$C$54,0), MATCH('Inputs from Uganda staff'!AD$9,'[5]Data entry 1 - Validation'!$B$4:$BB$4,0))
)</f>
        <v>#N/A</v>
      </c>
      <c r="AE53" s="272" t="e">
        <f>IF(AE51="", "",
INDEX('[5]Data entry 1 - Validation'!$B$3:$BB$54, MATCH($C53,'[5]Data entry 1 - Validation'!$C$3:$C$54,0), MATCH('Inputs from Uganda staff'!AE$9,'[5]Data entry 1 - Validation'!$B$4:$BB$4,0))
)</f>
        <v>#N/A</v>
      </c>
      <c r="AF53" s="272" t="e">
        <f>IF(AF51="", "",
INDEX('[5]Data entry 1 - Validation'!$B$3:$BB$54, MATCH($C53,'[5]Data entry 1 - Validation'!$C$3:$C$54,0), MATCH('Inputs from Uganda staff'!AF$9,'[5]Data entry 1 - Validation'!$B$4:$BB$4,0))
)</f>
        <v>#N/A</v>
      </c>
      <c r="AG53" s="272" t="e">
        <f>IF(AG51="", "",
INDEX('[5]Data entry 1 - Validation'!$B$3:$BB$54, MATCH($C53,'[5]Data entry 1 - Validation'!$C$3:$C$54,0), MATCH('Inputs from Uganda staff'!AG$9,'[5]Data entry 1 - Validation'!$B$4:$BB$4,0))
)</f>
        <v>#N/A</v>
      </c>
      <c r="AH53" s="272" t="e">
        <f>IF(AH51="", "",
INDEX('[5]Data entry 1 - Validation'!$B$3:$BB$54, MATCH($C53,'[5]Data entry 1 - Validation'!$C$3:$C$54,0), MATCH('Inputs from Uganda staff'!AH$9,'[5]Data entry 1 - Validation'!$B$4:$BB$4,0))
)</f>
        <v>#N/A</v>
      </c>
      <c r="AI53" s="272" t="e">
        <f>IF(AI51="", "",
INDEX('[5]Data entry 1 - Validation'!$B$3:$BB$54, MATCH($C53,'[5]Data entry 1 - Validation'!$C$3:$C$54,0), MATCH('Inputs from Uganda staff'!AI$9,'[5]Data entry 1 - Validation'!$B$4:$BB$4,0))
)</f>
        <v>#N/A</v>
      </c>
      <c r="AJ53" s="272" t="e">
        <f>IF(AJ51="", "",
INDEX('[5]Data entry 1 - Validation'!$B$3:$BB$54, MATCH($C53,'[5]Data entry 1 - Validation'!$C$3:$C$54,0), MATCH('Inputs from Uganda staff'!AJ$9,'[5]Data entry 1 - Validation'!$B$4:$BB$4,0))
)</f>
        <v>#N/A</v>
      </c>
      <c r="AK53" s="272" t="e">
        <f>IF(AK51="", "",
INDEX('[5]Data entry 1 - Validation'!$B$3:$BB$54, MATCH($C53,'[5]Data entry 1 - Validation'!$C$3:$C$54,0), MATCH('Inputs from Uganda staff'!AK$9,'[5]Data entry 1 - Validation'!$B$4:$BB$4,0))
)</f>
        <v>#N/A</v>
      </c>
      <c r="AL53" s="274" t="str">
        <f>IF(AL51="", "",
INDEX('[5]Data entry 1 - Validation'!$B$3:$BB$54, MATCH($C53,'[5]Data entry 1 - Validation'!$C$3:$C$54,0), MATCH('Inputs from Uganda staff'!AL$9,'[5]Data entry 1 - Validation'!$B$4:$BB$4,0))
)</f>
        <v/>
      </c>
      <c r="AM53" s="274" t="str">
        <f>IF(AM51="", "",
INDEX('[5]Data entry 1 - Validation'!$B$3:$BB$54, MATCH($C53,'[5]Data entry 1 - Validation'!$C$3:$C$54,0), MATCH('Inputs from Uganda staff'!AM$9,'[5]Data entry 1 - Validation'!$B$4:$BB$4,0))
)</f>
        <v/>
      </c>
      <c r="AN53" s="274" t="str">
        <f>IF(AN51="", "",
INDEX('[5]Data entry 1 - Validation'!$B$3:$BB$54, MATCH($C53,'[5]Data entry 1 - Validation'!$C$3:$C$54,0), MATCH('Inputs from Uganda staff'!AN$9,'[5]Data entry 1 - Validation'!$B$4:$BB$4,0))
)</f>
        <v/>
      </c>
      <c r="AO53" s="274" t="str">
        <f>IF(AO51="", "",
INDEX('[5]Data entry 1 - Validation'!$B$3:$BB$54, MATCH($C53,'[5]Data entry 1 - Validation'!$C$3:$C$54,0), MATCH('Inputs from Uganda staff'!AO$9,'[5]Data entry 1 - Validation'!$B$4:$BB$4,0))
)</f>
        <v/>
      </c>
      <c r="AP53" s="274" t="str">
        <f>IF(AP51="", "",
INDEX('[5]Data entry 1 - Validation'!$B$3:$BB$54, MATCH($C53,'[5]Data entry 1 - Validation'!$C$3:$C$54,0), MATCH('Inputs from Uganda staff'!AP$9,'[5]Data entry 1 - Validation'!$B$4:$BB$4,0))
)</f>
        <v/>
      </c>
      <c r="AQ53" s="274" t="str">
        <f>IF(AQ51="", "",
INDEX('[5]Data entry 1 - Validation'!$B$3:$BB$54, MATCH($C53,'[5]Data entry 1 - Validation'!$C$3:$C$54,0), MATCH('Inputs from Uganda staff'!AQ$9,'[5]Data entry 1 - Validation'!$B$4:$BB$4,0))
)</f>
        <v/>
      </c>
      <c r="AR53" s="272" t="e">
        <f>IF(AR51="", "",
INDEX('[5]Data entry 1 - Validation'!$B$3:$BB$54, MATCH($C53,'[5]Data entry 1 - Validation'!$C$3:$C$54,0), MATCH('Inputs from Uganda staff'!AR$9,'[5]Data entry 1 - Validation'!$B$4:$BB$4,0))
)</f>
        <v>#N/A</v>
      </c>
      <c r="AS53" s="272" t="e">
        <f>IF(AS51="", "",
INDEX('[5]Data entry 1 - Validation'!$B$3:$BB$54, MATCH($C53,'[5]Data entry 1 - Validation'!$C$3:$C$54,0), MATCH('Inputs from Uganda staff'!AS$9,'[5]Data entry 1 - Validation'!$B$4:$BB$4,0))
)</f>
        <v>#N/A</v>
      </c>
      <c r="AT53" s="272" t="e">
        <f>IF(AT51="", "",
INDEX('[5]Data entry 1 - Validation'!$B$3:$BB$54, MATCH($C53,'[5]Data entry 1 - Validation'!$C$3:$C$54,0), MATCH('Inputs from Uganda staff'!AT$9,'[5]Data entry 1 - Validation'!$B$4:$BB$4,0))
)</f>
        <v>#N/A</v>
      </c>
      <c r="AU53" s="272" t="e">
        <f>IF(AU51="", "",
INDEX('[5]Data entry 1 - Validation'!$B$3:$BB$54, MATCH($C53,'[5]Data entry 1 - Validation'!$C$3:$C$54,0), MATCH('Inputs from Uganda staff'!AU$9,'[5]Data entry 1 - Validation'!$B$4:$BB$4,0))
)</f>
        <v>#N/A</v>
      </c>
      <c r="AV53" s="272" t="e">
        <f>IF(AV51="", "",
INDEX('[5]Data entry 1 - Validation'!$B$3:$BB$54, MATCH($C53,'[5]Data entry 1 - Validation'!$C$3:$C$54,0), MATCH('Inputs from Uganda staff'!AV$9,'[5]Data entry 1 - Validation'!$B$4:$BB$4,0))
)</f>
        <v>#N/A</v>
      </c>
      <c r="AW53" s="272" t="e">
        <f>IF(AW51="", "",
INDEX('[5]Data entry 1 - Validation'!$B$3:$BB$54, MATCH($C53,'[5]Data entry 1 - Validation'!$C$3:$C$54,0), MATCH('Inputs from Uganda staff'!AW$9,'[5]Data entry 1 - Validation'!$B$4:$BB$4,0))
)</f>
        <v>#N/A</v>
      </c>
      <c r="AX53" s="272" t="e">
        <f>IF(AX51="", "",
INDEX('[5]Data entry 1 - Validation'!$B$3:$BB$54, MATCH($C53,'[5]Data entry 1 - Validation'!$C$3:$C$54,0), MATCH('Inputs from Uganda staff'!AX$9,'[5]Data entry 1 - Validation'!$B$4:$BB$4,0))
)</f>
        <v>#N/A</v>
      </c>
      <c r="AY53" s="272" t="e">
        <f>IF(AY51="", "",
INDEX('[5]Data entry 1 - Validation'!$B$3:$BB$54, MATCH($C53,'[5]Data entry 1 - Validation'!$C$3:$C$54,0), MATCH('Inputs from Uganda staff'!AY$9,'[5]Data entry 1 - Validation'!$B$4:$BB$4,0))
)</f>
        <v>#N/A</v>
      </c>
      <c r="AZ53" s="272" t="e">
        <f>IF(AZ51="", "",
INDEX('[5]Data entry 1 - Validation'!$B$3:$BB$54, MATCH($C53,'[5]Data entry 1 - Validation'!$C$3:$C$54,0), MATCH('Inputs from Uganda staff'!AZ$9,'[5]Data entry 1 - Validation'!$B$4:$BB$4,0))
)</f>
        <v>#N/A</v>
      </c>
      <c r="BA53" s="272" t="e">
        <f>IF(BA51="", "",
INDEX('[5]Data entry 1 - Validation'!$B$3:$BB$54, MATCH($C53,'[5]Data entry 1 - Validation'!$C$3:$C$54,0), MATCH('Inputs from Uganda staff'!BA$9,'[5]Data entry 1 - Validation'!$B$4:$BB$4,0))
)</f>
        <v>#N/A</v>
      </c>
      <c r="BB53" s="272" t="e">
        <f>IF(BB51="", "",
INDEX('[5]Data entry 1 - Validation'!$B$3:$BB$54, MATCH($C53,'[5]Data entry 1 - Validation'!$C$3:$C$54,0), MATCH('Inputs from Uganda staff'!BB$9,'[5]Data entry 1 - Validation'!$B$4:$BB$4,0))
)</f>
        <v>#N/A</v>
      </c>
      <c r="BC53" s="272" t="e">
        <f>IF(BC51="", "",
INDEX('[5]Data entry 1 - Validation'!$B$3:$BB$54, MATCH($C53,'[5]Data entry 1 - Validation'!$C$3:$C$54,0), MATCH('Inputs from Uganda staff'!BC$9,'[5]Data entry 1 - Validation'!$B$4:$BB$4,0))
)</f>
        <v>#N/A</v>
      </c>
      <c r="BD53" s="272" t="e">
        <f>IF(BD51="", "",
INDEX('[5]Data entry 1 - Validation'!$B$3:$BB$54, MATCH($C53,'[5]Data entry 1 - Validation'!$C$3:$C$54,0), MATCH('Inputs from Uganda staff'!BD$9,'[5]Data entry 1 - Validation'!$B$4:$BB$4,0))
)</f>
        <v>#N/A</v>
      </c>
      <c r="BE53" s="272" t="e">
        <f>IF(BE51="", "",
INDEX('[5]Data entry 1 - Validation'!$B$3:$BB$54, MATCH($C53,'[5]Data entry 1 - Validation'!$C$3:$C$54,0), MATCH('Inputs from Uganda staff'!BE$9,'[5]Data entry 1 - Validation'!$B$4:$BB$4,0))
)</f>
        <v>#N/A</v>
      </c>
      <c r="BF53" s="272" t="e">
        <f>IF(BF51="", "",
INDEX('[5]Data entry 1 - Validation'!$B$3:$BB$54, MATCH($C53,'[5]Data entry 1 - Validation'!$C$3:$C$54,0), MATCH('Inputs from Uganda staff'!BF$9,'[5]Data entry 1 - Validation'!$B$4:$BB$4,0))
)</f>
        <v>#N/A</v>
      </c>
      <c r="BG53" s="272" t="e">
        <f>IF(BG51="", "",
INDEX('[5]Data entry 1 - Validation'!$B$3:$BB$54, MATCH($C53,'[5]Data entry 1 - Validation'!$C$3:$C$54,0), MATCH('Inputs from Uganda staff'!BG$9,'[5]Data entry 1 - Validation'!$B$4:$BB$4,0))
)</f>
        <v>#N/A</v>
      </c>
      <c r="BH53" s="272" t="e">
        <f>IF(BH51="", "",
INDEX('[5]Data entry 1 - Validation'!$B$3:$BB$54, MATCH($C53,'[5]Data entry 1 - Validation'!$C$3:$C$54,0), MATCH('Inputs from Uganda staff'!BH$9,'[5]Data entry 1 - Validation'!$B$4:$BB$4,0))
)</f>
        <v>#N/A</v>
      </c>
      <c r="BI53" s="272" t="e">
        <f>IF(BI51="", "",
INDEX('[5]Data entry 1 - Validation'!$B$3:$BB$54, MATCH($C53,'[5]Data entry 1 - Validation'!$C$3:$C$54,0), MATCH('Inputs from Uganda staff'!BI$9,'[5]Data entry 1 - Validation'!$B$4:$BB$4,0))
)</f>
        <v>#N/A</v>
      </c>
      <c r="BJ53" s="272" t="e">
        <f>IF(BJ51="", "",
INDEX('[5]Data entry 1 - Validation'!$B$3:$BB$54, MATCH($C53,'[5]Data entry 1 - Validation'!$C$3:$C$54,0), MATCH('Inputs from Uganda staff'!BJ$9,'[5]Data entry 1 - Validation'!$B$4:$BB$4,0))
)</f>
        <v>#N/A</v>
      </c>
      <c r="BK53" s="272" t="e">
        <f>IF(BK51="", "",
INDEX('[5]Data entry 1 - Validation'!$B$3:$BB$54, MATCH($C53,'[5]Data entry 1 - Validation'!$C$3:$C$54,0), MATCH('Inputs from Uganda staff'!BK$9,'[5]Data entry 1 - Validation'!$B$4:$BB$4,0))
)</f>
        <v>#N/A</v>
      </c>
      <c r="BL53" s="272" t="e">
        <f>IF(BL51="", "",
INDEX('[5]Data entry 1 - Validation'!$B$3:$BB$54, MATCH($C53,'[5]Data entry 1 - Validation'!$C$3:$C$54,0), MATCH('Inputs from Uganda staff'!BL$9,'[5]Data entry 1 - Validation'!$B$4:$BB$4,0))
)</f>
        <v>#N/A</v>
      </c>
      <c r="BM53" s="272" t="e">
        <f>IF(BM51="", "",
INDEX('[5]Data entry 1 - Validation'!$B$3:$BB$54, MATCH($C53,'[5]Data entry 1 - Validation'!$C$3:$C$54,0), MATCH('Inputs from Uganda staff'!BM$9,'[5]Data entry 1 - Validation'!$B$4:$BB$4,0))
)</f>
        <v>#N/A</v>
      </c>
    </row>
    <row r="54" spans="1:65" ht="27.75" customHeight="1">
      <c r="A54" s="309"/>
      <c r="B54" s="276" t="s">
        <v>2018</v>
      </c>
      <c r="C54" s="271" t="str">
        <f t="shared" si="0"/>
        <v>New3Number of minutes per case</v>
      </c>
      <c r="D54" s="310" t="s">
        <v>2019</v>
      </c>
      <c r="E54" s="279" t="e">
        <f>INDEX('WFOM - Cadre and Service List'!$A$3:$B$23,MATCH('Inputs from Uganda staff'!$D54,'WFOM - Cadre and Service List'!$B$3:$B$23,0), 1)</f>
        <v>#N/A</v>
      </c>
      <c r="F54" s="277" t="str">
        <f t="shared" si="2"/>
        <v>Number of minutes per case</v>
      </c>
      <c r="G54" s="19" t="e">
        <f t="shared" si="1"/>
        <v>#N/A</v>
      </c>
      <c r="H54" s="272" t="e">
        <f>IF(H52="", "",
INDEX('[5]Data entry 1 - Validation'!$B$3:$BB$54, MATCH($C54,'[5]Data entry 1 - Validation'!$C$3:$C$54,0), MATCH('Inputs from Uganda staff'!H$9,'[5]Data entry 1 - Validation'!$B$4:$BB$4,0))
)</f>
        <v>#N/A</v>
      </c>
      <c r="I54" s="272" t="e">
        <f>IF(I52="", "",
INDEX('[5]Data entry 1 - Validation'!$B$3:$BB$54, MATCH($C54,'[5]Data entry 1 - Validation'!$C$3:$C$54,0), MATCH('Inputs from Uganda staff'!I$9,'[5]Data entry 1 - Validation'!$B$4:$BB$4,0))
)</f>
        <v>#N/A</v>
      </c>
      <c r="J54" s="272" t="e">
        <f>IF(J52="", "",
INDEX('[5]Data entry 1 - Validation'!$B$3:$BB$54, MATCH($C54,'[5]Data entry 1 - Validation'!$C$3:$C$54,0), MATCH('Inputs from Uganda staff'!J$9,'[5]Data entry 1 - Validation'!$B$4:$BB$4,0))
)</f>
        <v>#N/A</v>
      </c>
      <c r="K54" s="272" t="e">
        <f>IF(K52="", "",
INDEX('[5]Data entry 1 - Validation'!$B$3:$BB$54, MATCH($C54,'[5]Data entry 1 - Validation'!$C$3:$C$54,0), MATCH('Inputs from Uganda staff'!K$9,'[5]Data entry 1 - Validation'!$B$4:$BB$4,0))
)</f>
        <v>#N/A</v>
      </c>
      <c r="L54" s="272" t="e">
        <f>IF(L52="", "",
INDEX('[5]Data entry 1 - Validation'!$B$3:$BB$54, MATCH($C54,'[5]Data entry 1 - Validation'!$C$3:$C$54,0), MATCH('Inputs from Uganda staff'!L$9,'[5]Data entry 1 - Validation'!$B$4:$BB$4,0))
)</f>
        <v>#N/A</v>
      </c>
      <c r="M54" s="272" t="e">
        <f>IF(M52="", "",
INDEX('[5]Data entry 1 - Validation'!$B$3:$BB$54, MATCH($C54,'[5]Data entry 1 - Validation'!$C$3:$C$54,0), MATCH('Inputs from Uganda staff'!M$9,'[5]Data entry 1 - Validation'!$B$4:$BB$4,0))
)</f>
        <v>#N/A</v>
      </c>
      <c r="N54" s="272" t="e">
        <f>IF(N52="", "",
INDEX('[5]Data entry 1 - Validation'!$B$3:$BB$54, MATCH($C54,'[5]Data entry 1 - Validation'!$C$3:$C$54,0), MATCH('Inputs from Uganda staff'!N$9,'[5]Data entry 1 - Validation'!$B$4:$BB$4,0))
)</f>
        <v>#N/A</v>
      </c>
      <c r="O54" s="272" t="e">
        <f>IF(O52="", "",
INDEX('[5]Data entry 1 - Validation'!$B$3:$BB$54, MATCH($C54,'[5]Data entry 1 - Validation'!$C$3:$C$54,0), MATCH('Inputs from Uganda staff'!O$9,'[5]Data entry 1 - Validation'!$B$4:$BB$4,0))
)</f>
        <v>#N/A</v>
      </c>
      <c r="P54" s="272" t="e">
        <f>IF(P52="", "",
INDEX('[5]Data entry 1 - Validation'!$B$3:$BB$54, MATCH($C54,'[5]Data entry 1 - Validation'!$C$3:$C$54,0), MATCH('Inputs from Uganda staff'!P$9,'[5]Data entry 1 - Validation'!$B$4:$BB$4,0))
)</f>
        <v>#N/A</v>
      </c>
      <c r="Q54" s="272" t="e">
        <f>IF(Q52="", "",
INDEX('[5]Data entry 1 - Validation'!$B$3:$BB$54, MATCH($C54,'[5]Data entry 1 - Validation'!$C$3:$C$54,0), MATCH('Inputs from Uganda staff'!Q$9,'[5]Data entry 1 - Validation'!$B$4:$BB$4,0))
)</f>
        <v>#N/A</v>
      </c>
      <c r="R54" s="272" t="e">
        <f>IF(R52="", "",
INDEX('[5]Data entry 1 - Validation'!$B$3:$BB$54, MATCH($C54,'[5]Data entry 1 - Validation'!$C$3:$C$54,0), MATCH('Inputs from Uganda staff'!R$9,'[5]Data entry 1 - Validation'!$B$4:$BB$4,0))
)</f>
        <v>#N/A</v>
      </c>
      <c r="S54" s="272" t="e">
        <f>IF(S52="", "",
INDEX('[5]Data entry 1 - Validation'!$B$3:$BB$54, MATCH($C54,'[5]Data entry 1 - Validation'!$C$3:$C$54,0), MATCH('Inputs from Uganda staff'!S$9,'[5]Data entry 1 - Validation'!$B$4:$BB$4,0))
)</f>
        <v>#N/A</v>
      </c>
      <c r="T54" s="272" t="e">
        <f>IF(T52="", "",
INDEX('[5]Data entry 1 - Validation'!$B$3:$BB$54, MATCH($C54,'[5]Data entry 1 - Validation'!$C$3:$C$54,0), MATCH('Inputs from Uganda staff'!T$9,'[5]Data entry 1 - Validation'!$B$4:$BB$4,0))
)</f>
        <v>#N/A</v>
      </c>
      <c r="U54" s="272" t="e">
        <f>IF(U52="", "",
INDEX('[5]Data entry 1 - Validation'!$B$3:$BB$54, MATCH($C54,'[5]Data entry 1 - Validation'!$C$3:$C$54,0), MATCH('Inputs from Uganda staff'!U$9,'[5]Data entry 1 - Validation'!$B$4:$BB$4,0))
)</f>
        <v>#N/A</v>
      </c>
      <c r="V54" s="272" t="e">
        <f>IF(V52="", "",
INDEX('[5]Data entry 1 - Validation'!$B$3:$BB$54, MATCH($C54,'[5]Data entry 1 - Validation'!$C$3:$C$54,0), MATCH('Inputs from Uganda staff'!V$9,'[5]Data entry 1 - Validation'!$B$4:$BB$4,0))
)</f>
        <v>#N/A</v>
      </c>
      <c r="W54" s="272" t="e">
        <f>IF(W52="", "",
INDEX('[5]Data entry 1 - Validation'!$B$3:$BB$54, MATCH($C54,'[5]Data entry 1 - Validation'!$C$3:$C$54,0), MATCH('Inputs from Uganda staff'!W$9,'[5]Data entry 1 - Validation'!$B$4:$BB$4,0))
)</f>
        <v>#N/A</v>
      </c>
      <c r="X54" s="272" t="e">
        <f>IF(X52="", "",
INDEX('[5]Data entry 1 - Validation'!$B$3:$BB$54, MATCH($C54,'[5]Data entry 1 - Validation'!$C$3:$C$54,0), MATCH('Inputs from Uganda staff'!X$9,'[5]Data entry 1 - Validation'!$B$4:$BB$4,0))
)</f>
        <v>#N/A</v>
      </c>
      <c r="Y54" s="272" t="e">
        <f>IF(Y52="", "",
INDEX('[5]Data entry 1 - Validation'!$B$3:$BB$54, MATCH($C54,'[5]Data entry 1 - Validation'!$C$3:$C$54,0), MATCH('Inputs from Uganda staff'!Y$9,'[5]Data entry 1 - Validation'!$B$4:$BB$4,0))
)</f>
        <v>#N/A</v>
      </c>
      <c r="Z54" s="272" t="e">
        <f>IF(Z52="", "",
INDEX('[5]Data entry 1 - Validation'!$B$3:$BB$54, MATCH($C54,'[5]Data entry 1 - Validation'!$C$3:$C$54,0), MATCH('Inputs from Uganda staff'!Z$9,'[5]Data entry 1 - Validation'!$B$4:$BB$4,0))
)</f>
        <v>#N/A</v>
      </c>
      <c r="AA54" s="274" t="e">
        <f>IF(AA52="", "",
INDEX('[5]Data entry 1 - Validation'!$B$3:$BB$54, MATCH($C54,'[5]Data entry 1 - Validation'!$C$3:$C$54,0), MATCH('Inputs from Uganda staff'!AA$9,'[5]Data entry 1 - Validation'!$B$4:$BB$4,0))
)</f>
        <v>#N/A</v>
      </c>
      <c r="AB54" s="272" t="e">
        <f>IF(AB52="", "",
INDEX('[5]Data entry 1 - Validation'!$B$3:$BB$54, MATCH($C54,'[5]Data entry 1 - Validation'!$C$3:$C$54,0), MATCH('Inputs from Uganda staff'!AB$9,'[5]Data entry 1 - Validation'!$B$4:$BB$4,0))
)</f>
        <v>#N/A</v>
      </c>
      <c r="AC54" s="272" t="e">
        <f>IF(AC52="", "",
INDEX('[5]Data entry 1 - Validation'!$B$3:$BB$54, MATCH($C54,'[5]Data entry 1 - Validation'!$C$3:$C$54,0), MATCH('Inputs from Uganda staff'!AC$9,'[5]Data entry 1 - Validation'!$B$4:$BB$4,0))
)</f>
        <v>#N/A</v>
      </c>
      <c r="AD54" s="272" t="e">
        <f>IF(AD52="", "",
INDEX('[5]Data entry 1 - Validation'!$B$3:$BB$54, MATCH($C54,'[5]Data entry 1 - Validation'!$C$3:$C$54,0), MATCH('Inputs from Uganda staff'!AD$9,'[5]Data entry 1 - Validation'!$B$4:$BB$4,0))
)</f>
        <v>#N/A</v>
      </c>
      <c r="AE54" s="272" t="e">
        <f>IF(AE52="", "",
INDEX('[5]Data entry 1 - Validation'!$B$3:$BB$54, MATCH($C54,'[5]Data entry 1 - Validation'!$C$3:$C$54,0), MATCH('Inputs from Uganda staff'!AE$9,'[5]Data entry 1 - Validation'!$B$4:$BB$4,0))
)</f>
        <v>#N/A</v>
      </c>
      <c r="AF54" s="272" t="e">
        <f>IF(AF52="", "",
INDEX('[5]Data entry 1 - Validation'!$B$3:$BB$54, MATCH($C54,'[5]Data entry 1 - Validation'!$C$3:$C$54,0), MATCH('Inputs from Uganda staff'!AF$9,'[5]Data entry 1 - Validation'!$B$4:$BB$4,0))
)</f>
        <v>#N/A</v>
      </c>
      <c r="AG54" s="272" t="e">
        <f>IF(AG52="", "",
INDEX('[5]Data entry 1 - Validation'!$B$3:$BB$54, MATCH($C54,'[5]Data entry 1 - Validation'!$C$3:$C$54,0), MATCH('Inputs from Uganda staff'!AG$9,'[5]Data entry 1 - Validation'!$B$4:$BB$4,0))
)</f>
        <v>#N/A</v>
      </c>
      <c r="AH54" s="272" t="e">
        <f>IF(AH52="", "",
INDEX('[5]Data entry 1 - Validation'!$B$3:$BB$54, MATCH($C54,'[5]Data entry 1 - Validation'!$C$3:$C$54,0), MATCH('Inputs from Uganda staff'!AH$9,'[5]Data entry 1 - Validation'!$B$4:$BB$4,0))
)</f>
        <v>#N/A</v>
      </c>
      <c r="AI54" s="272" t="e">
        <f>IF(AI52="", "",
INDEX('[5]Data entry 1 - Validation'!$B$3:$BB$54, MATCH($C54,'[5]Data entry 1 - Validation'!$C$3:$C$54,0), MATCH('Inputs from Uganda staff'!AI$9,'[5]Data entry 1 - Validation'!$B$4:$BB$4,0))
)</f>
        <v>#N/A</v>
      </c>
      <c r="AJ54" s="272" t="e">
        <f>IF(AJ52="", "",
INDEX('[5]Data entry 1 - Validation'!$B$3:$BB$54, MATCH($C54,'[5]Data entry 1 - Validation'!$C$3:$C$54,0), MATCH('Inputs from Uganda staff'!AJ$9,'[5]Data entry 1 - Validation'!$B$4:$BB$4,0))
)</f>
        <v>#N/A</v>
      </c>
      <c r="AK54" s="272" t="e">
        <f>IF(AK52="", "",
INDEX('[5]Data entry 1 - Validation'!$B$3:$BB$54, MATCH($C54,'[5]Data entry 1 - Validation'!$C$3:$C$54,0), MATCH('Inputs from Uganda staff'!AK$9,'[5]Data entry 1 - Validation'!$B$4:$BB$4,0))
)</f>
        <v>#N/A</v>
      </c>
      <c r="AL54" s="274" t="str">
        <f>IF(AL52="", "",
INDEX('[5]Data entry 1 - Validation'!$B$3:$BB$54, MATCH($C54,'[5]Data entry 1 - Validation'!$C$3:$C$54,0), MATCH('Inputs from Uganda staff'!AL$9,'[5]Data entry 1 - Validation'!$B$4:$BB$4,0))
)</f>
        <v/>
      </c>
      <c r="AM54" s="274" t="str">
        <f>IF(AM52="", "",
INDEX('[5]Data entry 1 - Validation'!$B$3:$BB$54, MATCH($C54,'[5]Data entry 1 - Validation'!$C$3:$C$54,0), MATCH('Inputs from Uganda staff'!AM$9,'[5]Data entry 1 - Validation'!$B$4:$BB$4,0))
)</f>
        <v/>
      </c>
      <c r="AN54" s="274" t="str">
        <f>IF(AN52="", "",
INDEX('[5]Data entry 1 - Validation'!$B$3:$BB$54, MATCH($C54,'[5]Data entry 1 - Validation'!$C$3:$C$54,0), MATCH('Inputs from Uganda staff'!AN$9,'[5]Data entry 1 - Validation'!$B$4:$BB$4,0))
)</f>
        <v/>
      </c>
      <c r="AO54" s="274" t="str">
        <f>IF(AO52="", "",
INDEX('[5]Data entry 1 - Validation'!$B$3:$BB$54, MATCH($C54,'[5]Data entry 1 - Validation'!$C$3:$C$54,0), MATCH('Inputs from Uganda staff'!AO$9,'[5]Data entry 1 - Validation'!$B$4:$BB$4,0))
)</f>
        <v/>
      </c>
      <c r="AP54" s="274" t="str">
        <f>IF(AP52="", "",
INDEX('[5]Data entry 1 - Validation'!$B$3:$BB$54, MATCH($C54,'[5]Data entry 1 - Validation'!$C$3:$C$54,0), MATCH('Inputs from Uganda staff'!AP$9,'[5]Data entry 1 - Validation'!$B$4:$BB$4,0))
)</f>
        <v/>
      </c>
      <c r="AQ54" s="274" t="str">
        <f>IF(AQ52="", "",
INDEX('[5]Data entry 1 - Validation'!$B$3:$BB$54, MATCH($C54,'[5]Data entry 1 - Validation'!$C$3:$C$54,0), MATCH('Inputs from Uganda staff'!AQ$9,'[5]Data entry 1 - Validation'!$B$4:$BB$4,0))
)</f>
        <v/>
      </c>
      <c r="AR54" s="272" t="e">
        <f>IF(AR52="", "",
INDEX('[5]Data entry 1 - Validation'!$B$3:$BB$54, MATCH($C54,'[5]Data entry 1 - Validation'!$C$3:$C$54,0), MATCH('Inputs from Uganda staff'!AR$9,'[5]Data entry 1 - Validation'!$B$4:$BB$4,0))
)</f>
        <v>#N/A</v>
      </c>
      <c r="AS54" s="272" t="e">
        <f>IF(AS52="", "",
INDEX('[5]Data entry 1 - Validation'!$B$3:$BB$54, MATCH($C54,'[5]Data entry 1 - Validation'!$C$3:$C$54,0), MATCH('Inputs from Uganda staff'!AS$9,'[5]Data entry 1 - Validation'!$B$4:$BB$4,0))
)</f>
        <v>#N/A</v>
      </c>
      <c r="AT54" s="272" t="e">
        <f>IF(AT52="", "",
INDEX('[5]Data entry 1 - Validation'!$B$3:$BB$54, MATCH($C54,'[5]Data entry 1 - Validation'!$C$3:$C$54,0), MATCH('Inputs from Uganda staff'!AT$9,'[5]Data entry 1 - Validation'!$B$4:$BB$4,0))
)</f>
        <v>#N/A</v>
      </c>
      <c r="AU54" s="272" t="e">
        <f>IF(AU52="", "",
INDEX('[5]Data entry 1 - Validation'!$B$3:$BB$54, MATCH($C54,'[5]Data entry 1 - Validation'!$C$3:$C$54,0), MATCH('Inputs from Uganda staff'!AU$9,'[5]Data entry 1 - Validation'!$B$4:$BB$4,0))
)</f>
        <v>#N/A</v>
      </c>
      <c r="AV54" s="272" t="e">
        <f>IF(AV52="", "",
INDEX('[5]Data entry 1 - Validation'!$B$3:$BB$54, MATCH($C54,'[5]Data entry 1 - Validation'!$C$3:$C$54,0), MATCH('Inputs from Uganda staff'!AV$9,'[5]Data entry 1 - Validation'!$B$4:$BB$4,0))
)</f>
        <v>#N/A</v>
      </c>
      <c r="AW54" s="272" t="e">
        <f>IF(AW52="", "",
INDEX('[5]Data entry 1 - Validation'!$B$3:$BB$54, MATCH($C54,'[5]Data entry 1 - Validation'!$C$3:$C$54,0), MATCH('Inputs from Uganda staff'!AW$9,'[5]Data entry 1 - Validation'!$B$4:$BB$4,0))
)</f>
        <v>#N/A</v>
      </c>
      <c r="AX54" s="272" t="e">
        <f>IF(AX52="", "",
INDEX('[5]Data entry 1 - Validation'!$B$3:$BB$54, MATCH($C54,'[5]Data entry 1 - Validation'!$C$3:$C$54,0), MATCH('Inputs from Uganda staff'!AX$9,'[5]Data entry 1 - Validation'!$B$4:$BB$4,0))
)</f>
        <v>#N/A</v>
      </c>
      <c r="AY54" s="272" t="e">
        <f>IF(AY52="", "",
INDEX('[5]Data entry 1 - Validation'!$B$3:$BB$54, MATCH($C54,'[5]Data entry 1 - Validation'!$C$3:$C$54,0), MATCH('Inputs from Uganda staff'!AY$9,'[5]Data entry 1 - Validation'!$B$4:$BB$4,0))
)</f>
        <v>#N/A</v>
      </c>
      <c r="AZ54" s="272" t="e">
        <f>IF(AZ52="", "",
INDEX('[5]Data entry 1 - Validation'!$B$3:$BB$54, MATCH($C54,'[5]Data entry 1 - Validation'!$C$3:$C$54,0), MATCH('Inputs from Uganda staff'!AZ$9,'[5]Data entry 1 - Validation'!$B$4:$BB$4,0))
)</f>
        <v>#N/A</v>
      </c>
      <c r="BA54" s="272" t="e">
        <f>IF(BA52="", "",
INDEX('[5]Data entry 1 - Validation'!$B$3:$BB$54, MATCH($C54,'[5]Data entry 1 - Validation'!$C$3:$C$54,0), MATCH('Inputs from Uganda staff'!BA$9,'[5]Data entry 1 - Validation'!$B$4:$BB$4,0))
)</f>
        <v>#N/A</v>
      </c>
      <c r="BB54" s="272" t="e">
        <f>IF(BB52="", "",
INDEX('[5]Data entry 1 - Validation'!$B$3:$BB$54, MATCH($C54,'[5]Data entry 1 - Validation'!$C$3:$C$54,0), MATCH('Inputs from Uganda staff'!BB$9,'[5]Data entry 1 - Validation'!$B$4:$BB$4,0))
)</f>
        <v>#N/A</v>
      </c>
      <c r="BC54" s="272" t="e">
        <f>IF(BC52="", "",
INDEX('[5]Data entry 1 - Validation'!$B$3:$BB$54, MATCH($C54,'[5]Data entry 1 - Validation'!$C$3:$C$54,0), MATCH('Inputs from Uganda staff'!BC$9,'[5]Data entry 1 - Validation'!$B$4:$BB$4,0))
)</f>
        <v>#N/A</v>
      </c>
      <c r="BD54" s="272" t="e">
        <f>IF(BD52="", "",
INDEX('[5]Data entry 1 - Validation'!$B$3:$BB$54, MATCH($C54,'[5]Data entry 1 - Validation'!$C$3:$C$54,0), MATCH('Inputs from Uganda staff'!BD$9,'[5]Data entry 1 - Validation'!$B$4:$BB$4,0))
)</f>
        <v>#N/A</v>
      </c>
      <c r="BE54" s="272" t="e">
        <f>IF(BE52="", "",
INDEX('[5]Data entry 1 - Validation'!$B$3:$BB$54, MATCH($C54,'[5]Data entry 1 - Validation'!$C$3:$C$54,0), MATCH('Inputs from Uganda staff'!BE$9,'[5]Data entry 1 - Validation'!$B$4:$BB$4,0))
)</f>
        <v>#N/A</v>
      </c>
      <c r="BF54" s="272" t="e">
        <f>IF(BF52="", "",
INDEX('[5]Data entry 1 - Validation'!$B$3:$BB$54, MATCH($C54,'[5]Data entry 1 - Validation'!$C$3:$C$54,0), MATCH('Inputs from Uganda staff'!BF$9,'[5]Data entry 1 - Validation'!$B$4:$BB$4,0))
)</f>
        <v>#N/A</v>
      </c>
      <c r="BG54" s="272" t="e">
        <f>IF(BG52="", "",
INDEX('[5]Data entry 1 - Validation'!$B$3:$BB$54, MATCH($C54,'[5]Data entry 1 - Validation'!$C$3:$C$54,0), MATCH('Inputs from Uganda staff'!BG$9,'[5]Data entry 1 - Validation'!$B$4:$BB$4,0))
)</f>
        <v>#N/A</v>
      </c>
      <c r="BH54" s="272" t="e">
        <f>IF(BH52="", "",
INDEX('[5]Data entry 1 - Validation'!$B$3:$BB$54, MATCH($C54,'[5]Data entry 1 - Validation'!$C$3:$C$54,0), MATCH('Inputs from Uganda staff'!BH$9,'[5]Data entry 1 - Validation'!$B$4:$BB$4,0))
)</f>
        <v>#N/A</v>
      </c>
      <c r="BI54" s="272" t="e">
        <f>IF(BI52="", "",
INDEX('[5]Data entry 1 - Validation'!$B$3:$BB$54, MATCH($C54,'[5]Data entry 1 - Validation'!$C$3:$C$54,0), MATCH('Inputs from Uganda staff'!BI$9,'[5]Data entry 1 - Validation'!$B$4:$BB$4,0))
)</f>
        <v>#N/A</v>
      </c>
      <c r="BJ54" s="272" t="e">
        <f>IF(BJ52="", "",
INDEX('[5]Data entry 1 - Validation'!$B$3:$BB$54, MATCH($C54,'[5]Data entry 1 - Validation'!$C$3:$C$54,0), MATCH('Inputs from Uganda staff'!BJ$9,'[5]Data entry 1 - Validation'!$B$4:$BB$4,0))
)</f>
        <v>#N/A</v>
      </c>
      <c r="BK54" s="272" t="e">
        <f>IF(BK52="", "",
INDEX('[5]Data entry 1 - Validation'!$B$3:$BB$54, MATCH($C54,'[5]Data entry 1 - Validation'!$C$3:$C$54,0), MATCH('Inputs from Uganda staff'!BK$9,'[5]Data entry 1 - Validation'!$B$4:$BB$4,0))
)</f>
        <v>#N/A</v>
      </c>
      <c r="BL54" s="272" t="e">
        <f>IF(BL52="", "",
INDEX('[5]Data entry 1 - Validation'!$B$3:$BB$54, MATCH($C54,'[5]Data entry 1 - Validation'!$C$3:$C$54,0), MATCH('Inputs from Uganda staff'!BL$9,'[5]Data entry 1 - Validation'!$B$4:$BB$4,0))
)</f>
        <v>#N/A</v>
      </c>
      <c r="BM54" s="272" t="e">
        <f>IF(BM52="", "",
INDEX('[5]Data entry 1 - Validation'!$B$3:$BB$54, MATCH($C54,'[5]Data entry 1 - Validation'!$C$3:$C$54,0), MATCH('Inputs from Uganda staff'!BM$9,'[5]Data entry 1 - Validation'!$B$4:$BB$4,0))
)</f>
        <v>#N/A</v>
      </c>
    </row>
    <row r="55" spans="1:65" ht="27.75" customHeight="1">
      <c r="A55" s="309"/>
      <c r="B55" s="276" t="s">
        <v>2018</v>
      </c>
      <c r="C55" s="271" t="str">
        <f t="shared" si="0"/>
        <v>New3% of cases expected to be serviced by cadre</v>
      </c>
      <c r="D55" s="311"/>
      <c r="E55" s="279" t="e">
        <f>INDEX('WFOM - Cadre and Service List'!$A$3:$B$23,MATCH('Inputs from Uganda staff'!$D55,'WFOM - Cadre and Service List'!$B$3:$B$23,0), 1)</f>
        <v>#N/A</v>
      </c>
      <c r="F55" s="277" t="str">
        <f t="shared" si="2"/>
        <v>% of cases expected to be serviced by cadre</v>
      </c>
      <c r="G55" s="19" t="e">
        <f t="shared" si="1"/>
        <v>#N/A</v>
      </c>
      <c r="H55" s="272" t="e">
        <f>IF(H53="", "",
INDEX('[5]Data entry 1 - Validation'!$B$3:$BB$54, MATCH($C55,'[5]Data entry 1 - Validation'!$C$3:$C$54,0), MATCH('Inputs from Uganda staff'!H$9,'[5]Data entry 1 - Validation'!$B$4:$BB$4,0))
)</f>
        <v>#N/A</v>
      </c>
      <c r="I55" s="272" t="e">
        <f>IF(I53="", "",
INDEX('[5]Data entry 1 - Validation'!$B$3:$BB$54, MATCH($C55,'[5]Data entry 1 - Validation'!$C$3:$C$54,0), MATCH('Inputs from Uganda staff'!I$9,'[5]Data entry 1 - Validation'!$B$4:$BB$4,0))
)</f>
        <v>#N/A</v>
      </c>
      <c r="J55" s="272" t="e">
        <f>IF(J53="", "",
INDEX('[5]Data entry 1 - Validation'!$B$3:$BB$54, MATCH($C55,'[5]Data entry 1 - Validation'!$C$3:$C$54,0), MATCH('Inputs from Uganda staff'!J$9,'[5]Data entry 1 - Validation'!$B$4:$BB$4,0))
)</f>
        <v>#N/A</v>
      </c>
      <c r="K55" s="272" t="e">
        <f>IF(K53="", "",
INDEX('[5]Data entry 1 - Validation'!$B$3:$BB$54, MATCH($C55,'[5]Data entry 1 - Validation'!$C$3:$C$54,0), MATCH('Inputs from Uganda staff'!K$9,'[5]Data entry 1 - Validation'!$B$4:$BB$4,0))
)</f>
        <v>#N/A</v>
      </c>
      <c r="L55" s="272" t="e">
        <f>IF(L53="", "",
INDEX('[5]Data entry 1 - Validation'!$B$3:$BB$54, MATCH($C55,'[5]Data entry 1 - Validation'!$C$3:$C$54,0), MATCH('Inputs from Uganda staff'!L$9,'[5]Data entry 1 - Validation'!$B$4:$BB$4,0))
)</f>
        <v>#N/A</v>
      </c>
      <c r="M55" s="272" t="e">
        <f>IF(M53="", "",
INDEX('[5]Data entry 1 - Validation'!$B$3:$BB$54, MATCH($C55,'[5]Data entry 1 - Validation'!$C$3:$C$54,0), MATCH('Inputs from Uganda staff'!M$9,'[5]Data entry 1 - Validation'!$B$4:$BB$4,0))
)</f>
        <v>#N/A</v>
      </c>
      <c r="N55" s="272" t="e">
        <f>IF(N53="", "",
INDEX('[5]Data entry 1 - Validation'!$B$3:$BB$54, MATCH($C55,'[5]Data entry 1 - Validation'!$C$3:$C$54,0), MATCH('Inputs from Uganda staff'!N$9,'[5]Data entry 1 - Validation'!$B$4:$BB$4,0))
)</f>
        <v>#N/A</v>
      </c>
      <c r="O55" s="272" t="e">
        <f>IF(O53="", "",
INDEX('[5]Data entry 1 - Validation'!$B$3:$BB$54, MATCH($C55,'[5]Data entry 1 - Validation'!$C$3:$C$54,0), MATCH('Inputs from Uganda staff'!O$9,'[5]Data entry 1 - Validation'!$B$4:$BB$4,0))
)</f>
        <v>#N/A</v>
      </c>
      <c r="P55" s="272" t="e">
        <f>IF(P53="", "",
INDEX('[5]Data entry 1 - Validation'!$B$3:$BB$54, MATCH($C55,'[5]Data entry 1 - Validation'!$C$3:$C$54,0), MATCH('Inputs from Uganda staff'!P$9,'[5]Data entry 1 - Validation'!$B$4:$BB$4,0))
)</f>
        <v>#N/A</v>
      </c>
      <c r="Q55" s="272" t="e">
        <f>IF(Q53="", "",
INDEX('[5]Data entry 1 - Validation'!$B$3:$BB$54, MATCH($C55,'[5]Data entry 1 - Validation'!$C$3:$C$54,0), MATCH('Inputs from Uganda staff'!Q$9,'[5]Data entry 1 - Validation'!$B$4:$BB$4,0))
)</f>
        <v>#N/A</v>
      </c>
      <c r="R55" s="272" t="e">
        <f>IF(R53="", "",
INDEX('[5]Data entry 1 - Validation'!$B$3:$BB$54, MATCH($C55,'[5]Data entry 1 - Validation'!$C$3:$C$54,0), MATCH('Inputs from Uganda staff'!R$9,'[5]Data entry 1 - Validation'!$B$4:$BB$4,0))
)</f>
        <v>#N/A</v>
      </c>
      <c r="S55" s="272" t="e">
        <f>IF(S53="", "",
INDEX('[5]Data entry 1 - Validation'!$B$3:$BB$54, MATCH($C55,'[5]Data entry 1 - Validation'!$C$3:$C$54,0), MATCH('Inputs from Uganda staff'!S$9,'[5]Data entry 1 - Validation'!$B$4:$BB$4,0))
)</f>
        <v>#N/A</v>
      </c>
      <c r="T55" s="272" t="e">
        <f>IF(T53="", "",
INDEX('[5]Data entry 1 - Validation'!$B$3:$BB$54, MATCH($C55,'[5]Data entry 1 - Validation'!$C$3:$C$54,0), MATCH('Inputs from Uganda staff'!T$9,'[5]Data entry 1 - Validation'!$B$4:$BB$4,0))
)</f>
        <v>#N/A</v>
      </c>
      <c r="U55" s="272" t="e">
        <f>IF(U53="", "",
INDEX('[5]Data entry 1 - Validation'!$B$3:$BB$54, MATCH($C55,'[5]Data entry 1 - Validation'!$C$3:$C$54,0), MATCH('Inputs from Uganda staff'!U$9,'[5]Data entry 1 - Validation'!$B$4:$BB$4,0))
)</f>
        <v>#N/A</v>
      </c>
      <c r="V55" s="272" t="e">
        <f>IF(V53="", "",
INDEX('[5]Data entry 1 - Validation'!$B$3:$BB$54, MATCH($C55,'[5]Data entry 1 - Validation'!$C$3:$C$54,0), MATCH('Inputs from Uganda staff'!V$9,'[5]Data entry 1 - Validation'!$B$4:$BB$4,0))
)</f>
        <v>#N/A</v>
      </c>
      <c r="W55" s="272" t="e">
        <f>IF(W53="", "",
INDEX('[5]Data entry 1 - Validation'!$B$3:$BB$54, MATCH($C55,'[5]Data entry 1 - Validation'!$C$3:$C$54,0), MATCH('Inputs from Uganda staff'!W$9,'[5]Data entry 1 - Validation'!$B$4:$BB$4,0))
)</f>
        <v>#N/A</v>
      </c>
      <c r="X55" s="272" t="e">
        <f>IF(X53="", "",
INDEX('[5]Data entry 1 - Validation'!$B$3:$BB$54, MATCH($C55,'[5]Data entry 1 - Validation'!$C$3:$C$54,0), MATCH('Inputs from Uganda staff'!X$9,'[5]Data entry 1 - Validation'!$B$4:$BB$4,0))
)</f>
        <v>#N/A</v>
      </c>
      <c r="Y55" s="272" t="e">
        <f>IF(Y53="", "",
INDEX('[5]Data entry 1 - Validation'!$B$3:$BB$54, MATCH($C55,'[5]Data entry 1 - Validation'!$C$3:$C$54,0), MATCH('Inputs from Uganda staff'!Y$9,'[5]Data entry 1 - Validation'!$B$4:$BB$4,0))
)</f>
        <v>#N/A</v>
      </c>
      <c r="Z55" s="272" t="e">
        <f>IF(Z53="", "",
INDEX('[5]Data entry 1 - Validation'!$B$3:$BB$54, MATCH($C55,'[5]Data entry 1 - Validation'!$C$3:$C$54,0), MATCH('Inputs from Uganda staff'!Z$9,'[5]Data entry 1 - Validation'!$B$4:$BB$4,0))
)</f>
        <v>#N/A</v>
      </c>
      <c r="AA55" s="274" t="e">
        <f>IF(AA53="", "",
INDEX('[5]Data entry 1 - Validation'!$B$3:$BB$54, MATCH($C55,'[5]Data entry 1 - Validation'!$C$3:$C$54,0), MATCH('Inputs from Uganda staff'!AA$9,'[5]Data entry 1 - Validation'!$B$4:$BB$4,0))
)</f>
        <v>#N/A</v>
      </c>
      <c r="AB55" s="272" t="e">
        <f>IF(AB53="", "",
INDEX('[5]Data entry 1 - Validation'!$B$3:$BB$54, MATCH($C55,'[5]Data entry 1 - Validation'!$C$3:$C$54,0), MATCH('Inputs from Uganda staff'!AB$9,'[5]Data entry 1 - Validation'!$B$4:$BB$4,0))
)</f>
        <v>#N/A</v>
      </c>
      <c r="AC55" s="272" t="e">
        <f>IF(AC53="", "",
INDEX('[5]Data entry 1 - Validation'!$B$3:$BB$54, MATCH($C55,'[5]Data entry 1 - Validation'!$C$3:$C$54,0), MATCH('Inputs from Uganda staff'!AC$9,'[5]Data entry 1 - Validation'!$B$4:$BB$4,0))
)</f>
        <v>#N/A</v>
      </c>
      <c r="AD55" s="272" t="e">
        <f>IF(AD53="", "",
INDEX('[5]Data entry 1 - Validation'!$B$3:$BB$54, MATCH($C55,'[5]Data entry 1 - Validation'!$C$3:$C$54,0), MATCH('Inputs from Uganda staff'!AD$9,'[5]Data entry 1 - Validation'!$B$4:$BB$4,0))
)</f>
        <v>#N/A</v>
      </c>
      <c r="AE55" s="272" t="e">
        <f>IF(AE53="", "",
INDEX('[5]Data entry 1 - Validation'!$B$3:$BB$54, MATCH($C55,'[5]Data entry 1 - Validation'!$C$3:$C$54,0), MATCH('Inputs from Uganda staff'!AE$9,'[5]Data entry 1 - Validation'!$B$4:$BB$4,0))
)</f>
        <v>#N/A</v>
      </c>
      <c r="AF55" s="272" t="e">
        <f>IF(AF53="", "",
INDEX('[5]Data entry 1 - Validation'!$B$3:$BB$54, MATCH($C55,'[5]Data entry 1 - Validation'!$C$3:$C$54,0), MATCH('Inputs from Uganda staff'!AF$9,'[5]Data entry 1 - Validation'!$B$4:$BB$4,0))
)</f>
        <v>#N/A</v>
      </c>
      <c r="AG55" s="272" t="e">
        <f>IF(AG53="", "",
INDEX('[5]Data entry 1 - Validation'!$B$3:$BB$54, MATCH($C55,'[5]Data entry 1 - Validation'!$C$3:$C$54,0), MATCH('Inputs from Uganda staff'!AG$9,'[5]Data entry 1 - Validation'!$B$4:$BB$4,0))
)</f>
        <v>#N/A</v>
      </c>
      <c r="AH55" s="272" t="e">
        <f>IF(AH53="", "",
INDEX('[5]Data entry 1 - Validation'!$B$3:$BB$54, MATCH($C55,'[5]Data entry 1 - Validation'!$C$3:$C$54,0), MATCH('Inputs from Uganda staff'!AH$9,'[5]Data entry 1 - Validation'!$B$4:$BB$4,0))
)</f>
        <v>#N/A</v>
      </c>
      <c r="AI55" s="272" t="e">
        <f>IF(AI53="", "",
INDEX('[5]Data entry 1 - Validation'!$B$3:$BB$54, MATCH($C55,'[5]Data entry 1 - Validation'!$C$3:$C$54,0), MATCH('Inputs from Uganda staff'!AI$9,'[5]Data entry 1 - Validation'!$B$4:$BB$4,0))
)</f>
        <v>#N/A</v>
      </c>
      <c r="AJ55" s="272" t="e">
        <f>IF(AJ53="", "",
INDEX('[5]Data entry 1 - Validation'!$B$3:$BB$54, MATCH($C55,'[5]Data entry 1 - Validation'!$C$3:$C$54,0), MATCH('Inputs from Uganda staff'!AJ$9,'[5]Data entry 1 - Validation'!$B$4:$BB$4,0))
)</f>
        <v>#N/A</v>
      </c>
      <c r="AK55" s="272" t="e">
        <f>IF(AK53="", "",
INDEX('[5]Data entry 1 - Validation'!$B$3:$BB$54, MATCH($C55,'[5]Data entry 1 - Validation'!$C$3:$C$54,0), MATCH('Inputs from Uganda staff'!AK$9,'[5]Data entry 1 - Validation'!$B$4:$BB$4,0))
)</f>
        <v>#N/A</v>
      </c>
      <c r="AL55" s="274" t="str">
        <f>IF(AL53="", "",
INDEX('[5]Data entry 1 - Validation'!$B$3:$BB$54, MATCH($C55,'[5]Data entry 1 - Validation'!$C$3:$C$54,0), MATCH('Inputs from Uganda staff'!AL$9,'[5]Data entry 1 - Validation'!$B$4:$BB$4,0))
)</f>
        <v/>
      </c>
      <c r="AM55" s="274" t="str">
        <f>IF(AM53="", "",
INDEX('[5]Data entry 1 - Validation'!$B$3:$BB$54, MATCH($C55,'[5]Data entry 1 - Validation'!$C$3:$C$54,0), MATCH('Inputs from Uganda staff'!AM$9,'[5]Data entry 1 - Validation'!$B$4:$BB$4,0))
)</f>
        <v/>
      </c>
      <c r="AN55" s="274" t="str">
        <f>IF(AN53="", "",
INDEX('[5]Data entry 1 - Validation'!$B$3:$BB$54, MATCH($C55,'[5]Data entry 1 - Validation'!$C$3:$C$54,0), MATCH('Inputs from Uganda staff'!AN$9,'[5]Data entry 1 - Validation'!$B$4:$BB$4,0))
)</f>
        <v/>
      </c>
      <c r="AO55" s="274" t="str">
        <f>IF(AO53="", "",
INDEX('[5]Data entry 1 - Validation'!$B$3:$BB$54, MATCH($C55,'[5]Data entry 1 - Validation'!$C$3:$C$54,0), MATCH('Inputs from Uganda staff'!AO$9,'[5]Data entry 1 - Validation'!$B$4:$BB$4,0))
)</f>
        <v/>
      </c>
      <c r="AP55" s="274" t="str">
        <f>IF(AP53="", "",
INDEX('[5]Data entry 1 - Validation'!$B$3:$BB$54, MATCH($C55,'[5]Data entry 1 - Validation'!$C$3:$C$54,0), MATCH('Inputs from Uganda staff'!AP$9,'[5]Data entry 1 - Validation'!$B$4:$BB$4,0))
)</f>
        <v/>
      </c>
      <c r="AQ55" s="274" t="str">
        <f>IF(AQ53="", "",
INDEX('[5]Data entry 1 - Validation'!$B$3:$BB$54, MATCH($C55,'[5]Data entry 1 - Validation'!$C$3:$C$54,0), MATCH('Inputs from Uganda staff'!AQ$9,'[5]Data entry 1 - Validation'!$B$4:$BB$4,0))
)</f>
        <v/>
      </c>
      <c r="AR55" s="272" t="e">
        <f>IF(AR53="", "",
INDEX('[5]Data entry 1 - Validation'!$B$3:$BB$54, MATCH($C55,'[5]Data entry 1 - Validation'!$C$3:$C$54,0), MATCH('Inputs from Uganda staff'!AR$9,'[5]Data entry 1 - Validation'!$B$4:$BB$4,0))
)</f>
        <v>#N/A</v>
      </c>
      <c r="AS55" s="272" t="e">
        <f>IF(AS53="", "",
INDEX('[5]Data entry 1 - Validation'!$B$3:$BB$54, MATCH($C55,'[5]Data entry 1 - Validation'!$C$3:$C$54,0), MATCH('Inputs from Uganda staff'!AS$9,'[5]Data entry 1 - Validation'!$B$4:$BB$4,0))
)</f>
        <v>#N/A</v>
      </c>
      <c r="AT55" s="272" t="e">
        <f>IF(AT53="", "",
INDEX('[5]Data entry 1 - Validation'!$B$3:$BB$54, MATCH($C55,'[5]Data entry 1 - Validation'!$C$3:$C$54,0), MATCH('Inputs from Uganda staff'!AT$9,'[5]Data entry 1 - Validation'!$B$4:$BB$4,0))
)</f>
        <v>#N/A</v>
      </c>
      <c r="AU55" s="272" t="e">
        <f>IF(AU53="", "",
INDEX('[5]Data entry 1 - Validation'!$B$3:$BB$54, MATCH($C55,'[5]Data entry 1 - Validation'!$C$3:$C$54,0), MATCH('Inputs from Uganda staff'!AU$9,'[5]Data entry 1 - Validation'!$B$4:$BB$4,0))
)</f>
        <v>#N/A</v>
      </c>
      <c r="AV55" s="272" t="e">
        <f>IF(AV53="", "",
INDEX('[5]Data entry 1 - Validation'!$B$3:$BB$54, MATCH($C55,'[5]Data entry 1 - Validation'!$C$3:$C$54,0), MATCH('Inputs from Uganda staff'!AV$9,'[5]Data entry 1 - Validation'!$B$4:$BB$4,0))
)</f>
        <v>#N/A</v>
      </c>
      <c r="AW55" s="272" t="e">
        <f>IF(AW53="", "",
INDEX('[5]Data entry 1 - Validation'!$B$3:$BB$54, MATCH($C55,'[5]Data entry 1 - Validation'!$C$3:$C$54,0), MATCH('Inputs from Uganda staff'!AW$9,'[5]Data entry 1 - Validation'!$B$4:$BB$4,0))
)</f>
        <v>#N/A</v>
      </c>
      <c r="AX55" s="272" t="e">
        <f>IF(AX53="", "",
INDEX('[5]Data entry 1 - Validation'!$B$3:$BB$54, MATCH($C55,'[5]Data entry 1 - Validation'!$C$3:$C$54,0), MATCH('Inputs from Uganda staff'!AX$9,'[5]Data entry 1 - Validation'!$B$4:$BB$4,0))
)</f>
        <v>#N/A</v>
      </c>
      <c r="AY55" s="272" t="e">
        <f>IF(AY53="", "",
INDEX('[5]Data entry 1 - Validation'!$B$3:$BB$54, MATCH($C55,'[5]Data entry 1 - Validation'!$C$3:$C$54,0), MATCH('Inputs from Uganda staff'!AY$9,'[5]Data entry 1 - Validation'!$B$4:$BB$4,0))
)</f>
        <v>#N/A</v>
      </c>
      <c r="AZ55" s="272" t="e">
        <f>IF(AZ53="", "",
INDEX('[5]Data entry 1 - Validation'!$B$3:$BB$54, MATCH($C55,'[5]Data entry 1 - Validation'!$C$3:$C$54,0), MATCH('Inputs from Uganda staff'!AZ$9,'[5]Data entry 1 - Validation'!$B$4:$BB$4,0))
)</f>
        <v>#N/A</v>
      </c>
      <c r="BA55" s="272" t="e">
        <f>IF(BA53="", "",
INDEX('[5]Data entry 1 - Validation'!$B$3:$BB$54, MATCH($C55,'[5]Data entry 1 - Validation'!$C$3:$C$54,0), MATCH('Inputs from Uganda staff'!BA$9,'[5]Data entry 1 - Validation'!$B$4:$BB$4,0))
)</f>
        <v>#N/A</v>
      </c>
      <c r="BB55" s="272" t="e">
        <f>IF(BB53="", "",
INDEX('[5]Data entry 1 - Validation'!$B$3:$BB$54, MATCH($C55,'[5]Data entry 1 - Validation'!$C$3:$C$54,0), MATCH('Inputs from Uganda staff'!BB$9,'[5]Data entry 1 - Validation'!$B$4:$BB$4,0))
)</f>
        <v>#N/A</v>
      </c>
      <c r="BC55" s="272" t="e">
        <f>IF(BC53="", "",
INDEX('[5]Data entry 1 - Validation'!$B$3:$BB$54, MATCH($C55,'[5]Data entry 1 - Validation'!$C$3:$C$54,0), MATCH('Inputs from Uganda staff'!BC$9,'[5]Data entry 1 - Validation'!$B$4:$BB$4,0))
)</f>
        <v>#N/A</v>
      </c>
      <c r="BD55" s="272" t="e">
        <f>IF(BD53="", "",
INDEX('[5]Data entry 1 - Validation'!$B$3:$BB$54, MATCH($C55,'[5]Data entry 1 - Validation'!$C$3:$C$54,0), MATCH('Inputs from Uganda staff'!BD$9,'[5]Data entry 1 - Validation'!$B$4:$BB$4,0))
)</f>
        <v>#N/A</v>
      </c>
      <c r="BE55" s="272" t="e">
        <f>IF(BE53="", "",
INDEX('[5]Data entry 1 - Validation'!$B$3:$BB$54, MATCH($C55,'[5]Data entry 1 - Validation'!$C$3:$C$54,0), MATCH('Inputs from Uganda staff'!BE$9,'[5]Data entry 1 - Validation'!$B$4:$BB$4,0))
)</f>
        <v>#N/A</v>
      </c>
      <c r="BF55" s="272" t="e">
        <f>IF(BF53="", "",
INDEX('[5]Data entry 1 - Validation'!$B$3:$BB$54, MATCH($C55,'[5]Data entry 1 - Validation'!$C$3:$C$54,0), MATCH('Inputs from Uganda staff'!BF$9,'[5]Data entry 1 - Validation'!$B$4:$BB$4,0))
)</f>
        <v>#N/A</v>
      </c>
      <c r="BG55" s="272" t="e">
        <f>IF(BG53="", "",
INDEX('[5]Data entry 1 - Validation'!$B$3:$BB$54, MATCH($C55,'[5]Data entry 1 - Validation'!$C$3:$C$54,0), MATCH('Inputs from Uganda staff'!BG$9,'[5]Data entry 1 - Validation'!$B$4:$BB$4,0))
)</f>
        <v>#N/A</v>
      </c>
      <c r="BH55" s="272" t="e">
        <f>IF(BH53="", "",
INDEX('[5]Data entry 1 - Validation'!$B$3:$BB$54, MATCH($C55,'[5]Data entry 1 - Validation'!$C$3:$C$54,0), MATCH('Inputs from Uganda staff'!BH$9,'[5]Data entry 1 - Validation'!$B$4:$BB$4,0))
)</f>
        <v>#N/A</v>
      </c>
      <c r="BI55" s="272" t="e">
        <f>IF(BI53="", "",
INDEX('[5]Data entry 1 - Validation'!$B$3:$BB$54, MATCH($C55,'[5]Data entry 1 - Validation'!$C$3:$C$54,0), MATCH('Inputs from Uganda staff'!BI$9,'[5]Data entry 1 - Validation'!$B$4:$BB$4,0))
)</f>
        <v>#N/A</v>
      </c>
      <c r="BJ55" s="272" t="e">
        <f>IF(BJ53="", "",
INDEX('[5]Data entry 1 - Validation'!$B$3:$BB$54, MATCH($C55,'[5]Data entry 1 - Validation'!$C$3:$C$54,0), MATCH('Inputs from Uganda staff'!BJ$9,'[5]Data entry 1 - Validation'!$B$4:$BB$4,0))
)</f>
        <v>#N/A</v>
      </c>
      <c r="BK55" s="272" t="e">
        <f>IF(BK53="", "",
INDEX('[5]Data entry 1 - Validation'!$B$3:$BB$54, MATCH($C55,'[5]Data entry 1 - Validation'!$C$3:$C$54,0), MATCH('Inputs from Uganda staff'!BK$9,'[5]Data entry 1 - Validation'!$B$4:$BB$4,0))
)</f>
        <v>#N/A</v>
      </c>
      <c r="BL55" s="272" t="e">
        <f>IF(BL53="", "",
INDEX('[5]Data entry 1 - Validation'!$B$3:$BB$54, MATCH($C55,'[5]Data entry 1 - Validation'!$C$3:$C$54,0), MATCH('Inputs from Uganda staff'!BL$9,'[5]Data entry 1 - Validation'!$B$4:$BB$4,0))
)</f>
        <v>#N/A</v>
      </c>
      <c r="BM55" s="272" t="e">
        <f>IF(BM53="", "",
INDEX('[5]Data entry 1 - Validation'!$B$3:$BB$54, MATCH($C55,'[5]Data entry 1 - Validation'!$C$3:$C$54,0), MATCH('Inputs from Uganda staff'!BM$9,'[5]Data entry 1 - Validation'!$B$4:$BB$4,0))
)</f>
        <v>#N/A</v>
      </c>
    </row>
    <row r="56" spans="1:65" ht="27.75" customHeight="1">
      <c r="A56" s="309"/>
      <c r="B56" s="276" t="s">
        <v>2020</v>
      </c>
      <c r="C56" s="271" t="str">
        <f t="shared" si="0"/>
        <v>New4Number of minutes per case</v>
      </c>
      <c r="D56" s="310" t="s">
        <v>2021</v>
      </c>
      <c r="E56" s="279" t="e">
        <f>INDEX('WFOM - Cadre and Service List'!$A$3:$B$23,MATCH('Inputs from Uganda staff'!$D56,'WFOM - Cadre and Service List'!$B$3:$B$23,0), 1)</f>
        <v>#N/A</v>
      </c>
      <c r="F56" s="277" t="str">
        <f t="shared" si="2"/>
        <v>Number of minutes per case</v>
      </c>
      <c r="G56" s="19" t="e">
        <f t="shared" si="1"/>
        <v>#N/A</v>
      </c>
      <c r="H56" s="272" t="e">
        <f>IF(H54="", "",
INDEX('[5]Data entry 1 - Validation'!$B$3:$BB$54, MATCH($C56,'[5]Data entry 1 - Validation'!$C$3:$C$54,0), MATCH('Inputs from Uganda staff'!H$9,'[5]Data entry 1 - Validation'!$B$4:$BB$4,0))
)</f>
        <v>#N/A</v>
      </c>
      <c r="I56" s="272" t="e">
        <f>IF(I54="", "",
INDEX('[5]Data entry 1 - Validation'!$B$3:$BB$54, MATCH($C56,'[5]Data entry 1 - Validation'!$C$3:$C$54,0), MATCH('Inputs from Uganda staff'!I$9,'[5]Data entry 1 - Validation'!$B$4:$BB$4,0))
)</f>
        <v>#N/A</v>
      </c>
      <c r="J56" s="272" t="e">
        <f>IF(J54="", "",
INDEX('[5]Data entry 1 - Validation'!$B$3:$BB$54, MATCH($C56,'[5]Data entry 1 - Validation'!$C$3:$C$54,0), MATCH('Inputs from Uganda staff'!J$9,'[5]Data entry 1 - Validation'!$B$4:$BB$4,0))
)</f>
        <v>#N/A</v>
      </c>
      <c r="K56" s="272" t="e">
        <f>IF(K54="", "",
INDEX('[5]Data entry 1 - Validation'!$B$3:$BB$54, MATCH($C56,'[5]Data entry 1 - Validation'!$C$3:$C$54,0), MATCH('Inputs from Uganda staff'!K$9,'[5]Data entry 1 - Validation'!$B$4:$BB$4,0))
)</f>
        <v>#N/A</v>
      </c>
      <c r="L56" s="272" t="e">
        <f>IF(L54="", "",
INDEX('[5]Data entry 1 - Validation'!$B$3:$BB$54, MATCH($C56,'[5]Data entry 1 - Validation'!$C$3:$C$54,0), MATCH('Inputs from Uganda staff'!L$9,'[5]Data entry 1 - Validation'!$B$4:$BB$4,0))
)</f>
        <v>#N/A</v>
      </c>
      <c r="M56" s="272" t="e">
        <f>IF(M54="", "",
INDEX('[5]Data entry 1 - Validation'!$B$3:$BB$54, MATCH($C56,'[5]Data entry 1 - Validation'!$C$3:$C$54,0), MATCH('Inputs from Uganda staff'!M$9,'[5]Data entry 1 - Validation'!$B$4:$BB$4,0))
)</f>
        <v>#N/A</v>
      </c>
      <c r="N56" s="272" t="e">
        <f>IF(N54="", "",
INDEX('[5]Data entry 1 - Validation'!$B$3:$BB$54, MATCH($C56,'[5]Data entry 1 - Validation'!$C$3:$C$54,0), MATCH('Inputs from Uganda staff'!N$9,'[5]Data entry 1 - Validation'!$B$4:$BB$4,0))
)</f>
        <v>#N/A</v>
      </c>
      <c r="O56" s="272" t="e">
        <f>IF(O54="", "",
INDEX('[5]Data entry 1 - Validation'!$B$3:$BB$54, MATCH($C56,'[5]Data entry 1 - Validation'!$C$3:$C$54,0), MATCH('Inputs from Uganda staff'!O$9,'[5]Data entry 1 - Validation'!$B$4:$BB$4,0))
)</f>
        <v>#N/A</v>
      </c>
      <c r="P56" s="272" t="e">
        <f>IF(P54="", "",
INDEX('[5]Data entry 1 - Validation'!$B$3:$BB$54, MATCH($C56,'[5]Data entry 1 - Validation'!$C$3:$C$54,0), MATCH('Inputs from Uganda staff'!P$9,'[5]Data entry 1 - Validation'!$B$4:$BB$4,0))
)</f>
        <v>#N/A</v>
      </c>
      <c r="Q56" s="272" t="e">
        <f>IF(Q54="", "",
INDEX('[5]Data entry 1 - Validation'!$B$3:$BB$54, MATCH($C56,'[5]Data entry 1 - Validation'!$C$3:$C$54,0), MATCH('Inputs from Uganda staff'!Q$9,'[5]Data entry 1 - Validation'!$B$4:$BB$4,0))
)</f>
        <v>#N/A</v>
      </c>
      <c r="R56" s="272" t="e">
        <f>IF(R54="", "",
INDEX('[5]Data entry 1 - Validation'!$B$3:$BB$54, MATCH($C56,'[5]Data entry 1 - Validation'!$C$3:$C$54,0), MATCH('Inputs from Uganda staff'!R$9,'[5]Data entry 1 - Validation'!$B$4:$BB$4,0))
)</f>
        <v>#N/A</v>
      </c>
      <c r="S56" s="272" t="e">
        <f>IF(S54="", "",
INDEX('[5]Data entry 1 - Validation'!$B$3:$BB$54, MATCH($C56,'[5]Data entry 1 - Validation'!$C$3:$C$54,0), MATCH('Inputs from Uganda staff'!S$9,'[5]Data entry 1 - Validation'!$B$4:$BB$4,0))
)</f>
        <v>#N/A</v>
      </c>
      <c r="T56" s="272" t="e">
        <f>IF(T54="", "",
INDEX('[5]Data entry 1 - Validation'!$B$3:$BB$54, MATCH($C56,'[5]Data entry 1 - Validation'!$C$3:$C$54,0), MATCH('Inputs from Uganda staff'!T$9,'[5]Data entry 1 - Validation'!$B$4:$BB$4,0))
)</f>
        <v>#N/A</v>
      </c>
      <c r="U56" s="272" t="e">
        <f>IF(U54="", "",
INDEX('[5]Data entry 1 - Validation'!$B$3:$BB$54, MATCH($C56,'[5]Data entry 1 - Validation'!$C$3:$C$54,0), MATCH('Inputs from Uganda staff'!U$9,'[5]Data entry 1 - Validation'!$B$4:$BB$4,0))
)</f>
        <v>#N/A</v>
      </c>
      <c r="V56" s="272" t="e">
        <f>IF(V54="", "",
INDEX('[5]Data entry 1 - Validation'!$B$3:$BB$54, MATCH($C56,'[5]Data entry 1 - Validation'!$C$3:$C$54,0), MATCH('Inputs from Uganda staff'!V$9,'[5]Data entry 1 - Validation'!$B$4:$BB$4,0))
)</f>
        <v>#N/A</v>
      </c>
      <c r="W56" s="272" t="e">
        <f>IF(W54="", "",
INDEX('[5]Data entry 1 - Validation'!$B$3:$BB$54, MATCH($C56,'[5]Data entry 1 - Validation'!$C$3:$C$54,0), MATCH('Inputs from Uganda staff'!W$9,'[5]Data entry 1 - Validation'!$B$4:$BB$4,0))
)</f>
        <v>#N/A</v>
      </c>
      <c r="X56" s="272" t="e">
        <f>IF(X54="", "",
INDEX('[5]Data entry 1 - Validation'!$B$3:$BB$54, MATCH($C56,'[5]Data entry 1 - Validation'!$C$3:$C$54,0), MATCH('Inputs from Uganda staff'!X$9,'[5]Data entry 1 - Validation'!$B$4:$BB$4,0))
)</f>
        <v>#N/A</v>
      </c>
      <c r="Y56" s="272" t="e">
        <f>IF(Y54="", "",
INDEX('[5]Data entry 1 - Validation'!$B$3:$BB$54, MATCH($C56,'[5]Data entry 1 - Validation'!$C$3:$C$54,0), MATCH('Inputs from Uganda staff'!Y$9,'[5]Data entry 1 - Validation'!$B$4:$BB$4,0))
)</f>
        <v>#N/A</v>
      </c>
      <c r="Z56" s="272" t="e">
        <f>IF(Z54="", "",
INDEX('[5]Data entry 1 - Validation'!$B$3:$BB$54, MATCH($C56,'[5]Data entry 1 - Validation'!$C$3:$C$54,0), MATCH('Inputs from Uganda staff'!Z$9,'[5]Data entry 1 - Validation'!$B$4:$BB$4,0))
)</f>
        <v>#N/A</v>
      </c>
      <c r="AA56" s="274" t="e">
        <f>IF(AA54="", "",
INDEX('[5]Data entry 1 - Validation'!$B$3:$BB$54, MATCH($C56,'[5]Data entry 1 - Validation'!$C$3:$C$54,0), MATCH('Inputs from Uganda staff'!AA$9,'[5]Data entry 1 - Validation'!$B$4:$BB$4,0))
)</f>
        <v>#N/A</v>
      </c>
      <c r="AB56" s="272" t="e">
        <f>IF(AB54="", "",
INDEX('[5]Data entry 1 - Validation'!$B$3:$BB$54, MATCH($C56,'[5]Data entry 1 - Validation'!$C$3:$C$54,0), MATCH('Inputs from Uganda staff'!AB$9,'[5]Data entry 1 - Validation'!$B$4:$BB$4,0))
)</f>
        <v>#N/A</v>
      </c>
      <c r="AC56" s="272" t="e">
        <f>IF(AC54="", "",
INDEX('[5]Data entry 1 - Validation'!$B$3:$BB$54, MATCH($C56,'[5]Data entry 1 - Validation'!$C$3:$C$54,0), MATCH('Inputs from Uganda staff'!AC$9,'[5]Data entry 1 - Validation'!$B$4:$BB$4,0))
)</f>
        <v>#N/A</v>
      </c>
      <c r="AD56" s="272" t="e">
        <f>IF(AD54="", "",
INDEX('[5]Data entry 1 - Validation'!$B$3:$BB$54, MATCH($C56,'[5]Data entry 1 - Validation'!$C$3:$C$54,0), MATCH('Inputs from Uganda staff'!AD$9,'[5]Data entry 1 - Validation'!$B$4:$BB$4,0))
)</f>
        <v>#N/A</v>
      </c>
      <c r="AE56" s="272" t="e">
        <f>IF(AE54="", "",
INDEX('[5]Data entry 1 - Validation'!$B$3:$BB$54, MATCH($C56,'[5]Data entry 1 - Validation'!$C$3:$C$54,0), MATCH('Inputs from Uganda staff'!AE$9,'[5]Data entry 1 - Validation'!$B$4:$BB$4,0))
)</f>
        <v>#N/A</v>
      </c>
      <c r="AF56" s="272" t="e">
        <f>IF(AF54="", "",
INDEX('[5]Data entry 1 - Validation'!$B$3:$BB$54, MATCH($C56,'[5]Data entry 1 - Validation'!$C$3:$C$54,0), MATCH('Inputs from Uganda staff'!AF$9,'[5]Data entry 1 - Validation'!$B$4:$BB$4,0))
)</f>
        <v>#N/A</v>
      </c>
      <c r="AG56" s="272" t="e">
        <f>IF(AG54="", "",
INDEX('[5]Data entry 1 - Validation'!$B$3:$BB$54, MATCH($C56,'[5]Data entry 1 - Validation'!$C$3:$C$54,0), MATCH('Inputs from Uganda staff'!AG$9,'[5]Data entry 1 - Validation'!$B$4:$BB$4,0))
)</f>
        <v>#N/A</v>
      </c>
      <c r="AH56" s="272" t="e">
        <f>IF(AH54="", "",
INDEX('[5]Data entry 1 - Validation'!$B$3:$BB$54, MATCH($C56,'[5]Data entry 1 - Validation'!$C$3:$C$54,0), MATCH('Inputs from Uganda staff'!AH$9,'[5]Data entry 1 - Validation'!$B$4:$BB$4,0))
)</f>
        <v>#N/A</v>
      </c>
      <c r="AI56" s="272" t="e">
        <f>IF(AI54="", "",
INDEX('[5]Data entry 1 - Validation'!$B$3:$BB$54, MATCH($C56,'[5]Data entry 1 - Validation'!$C$3:$C$54,0), MATCH('Inputs from Uganda staff'!AI$9,'[5]Data entry 1 - Validation'!$B$4:$BB$4,0))
)</f>
        <v>#N/A</v>
      </c>
      <c r="AJ56" s="272" t="e">
        <f>IF(AJ54="", "",
INDEX('[5]Data entry 1 - Validation'!$B$3:$BB$54, MATCH($C56,'[5]Data entry 1 - Validation'!$C$3:$C$54,0), MATCH('Inputs from Uganda staff'!AJ$9,'[5]Data entry 1 - Validation'!$B$4:$BB$4,0))
)</f>
        <v>#N/A</v>
      </c>
      <c r="AK56" s="272" t="e">
        <f>IF(AK54="", "",
INDEX('[5]Data entry 1 - Validation'!$B$3:$BB$54, MATCH($C56,'[5]Data entry 1 - Validation'!$C$3:$C$54,0), MATCH('Inputs from Uganda staff'!AK$9,'[5]Data entry 1 - Validation'!$B$4:$BB$4,0))
)</f>
        <v>#N/A</v>
      </c>
      <c r="AL56" s="274" t="str">
        <f>IF(AL54="", "",
INDEX('[5]Data entry 1 - Validation'!$B$3:$BB$54, MATCH($C56,'[5]Data entry 1 - Validation'!$C$3:$C$54,0), MATCH('Inputs from Uganda staff'!AL$9,'[5]Data entry 1 - Validation'!$B$4:$BB$4,0))
)</f>
        <v/>
      </c>
      <c r="AM56" s="274" t="str">
        <f>IF(AM54="", "",
INDEX('[5]Data entry 1 - Validation'!$B$3:$BB$54, MATCH($C56,'[5]Data entry 1 - Validation'!$C$3:$C$54,0), MATCH('Inputs from Uganda staff'!AM$9,'[5]Data entry 1 - Validation'!$B$4:$BB$4,0))
)</f>
        <v/>
      </c>
      <c r="AN56" s="274" t="str">
        <f>IF(AN54="", "",
INDEX('[5]Data entry 1 - Validation'!$B$3:$BB$54, MATCH($C56,'[5]Data entry 1 - Validation'!$C$3:$C$54,0), MATCH('Inputs from Uganda staff'!AN$9,'[5]Data entry 1 - Validation'!$B$4:$BB$4,0))
)</f>
        <v/>
      </c>
      <c r="AO56" s="274" t="str">
        <f>IF(AO54="", "",
INDEX('[5]Data entry 1 - Validation'!$B$3:$BB$54, MATCH($C56,'[5]Data entry 1 - Validation'!$C$3:$C$54,0), MATCH('Inputs from Uganda staff'!AO$9,'[5]Data entry 1 - Validation'!$B$4:$BB$4,0))
)</f>
        <v/>
      </c>
      <c r="AP56" s="274" t="str">
        <f>IF(AP54="", "",
INDEX('[5]Data entry 1 - Validation'!$B$3:$BB$54, MATCH($C56,'[5]Data entry 1 - Validation'!$C$3:$C$54,0), MATCH('Inputs from Uganda staff'!AP$9,'[5]Data entry 1 - Validation'!$B$4:$BB$4,0))
)</f>
        <v/>
      </c>
      <c r="AQ56" s="274" t="str">
        <f>IF(AQ54="", "",
INDEX('[5]Data entry 1 - Validation'!$B$3:$BB$54, MATCH($C56,'[5]Data entry 1 - Validation'!$C$3:$C$54,0), MATCH('Inputs from Uganda staff'!AQ$9,'[5]Data entry 1 - Validation'!$B$4:$BB$4,0))
)</f>
        <v/>
      </c>
      <c r="AR56" s="272" t="e">
        <f>IF(AR54="", "",
INDEX('[5]Data entry 1 - Validation'!$B$3:$BB$54, MATCH($C56,'[5]Data entry 1 - Validation'!$C$3:$C$54,0), MATCH('Inputs from Uganda staff'!AR$9,'[5]Data entry 1 - Validation'!$B$4:$BB$4,0))
)</f>
        <v>#N/A</v>
      </c>
      <c r="AS56" s="272" t="e">
        <f>IF(AS54="", "",
INDEX('[5]Data entry 1 - Validation'!$B$3:$BB$54, MATCH($C56,'[5]Data entry 1 - Validation'!$C$3:$C$54,0), MATCH('Inputs from Uganda staff'!AS$9,'[5]Data entry 1 - Validation'!$B$4:$BB$4,0))
)</f>
        <v>#N/A</v>
      </c>
      <c r="AT56" s="272" t="e">
        <f>IF(AT54="", "",
INDEX('[5]Data entry 1 - Validation'!$B$3:$BB$54, MATCH($C56,'[5]Data entry 1 - Validation'!$C$3:$C$54,0), MATCH('Inputs from Uganda staff'!AT$9,'[5]Data entry 1 - Validation'!$B$4:$BB$4,0))
)</f>
        <v>#N/A</v>
      </c>
      <c r="AU56" s="272" t="e">
        <f>IF(AU54="", "",
INDEX('[5]Data entry 1 - Validation'!$B$3:$BB$54, MATCH($C56,'[5]Data entry 1 - Validation'!$C$3:$C$54,0), MATCH('Inputs from Uganda staff'!AU$9,'[5]Data entry 1 - Validation'!$B$4:$BB$4,0))
)</f>
        <v>#N/A</v>
      </c>
      <c r="AV56" s="272" t="e">
        <f>IF(AV54="", "",
INDEX('[5]Data entry 1 - Validation'!$B$3:$BB$54, MATCH($C56,'[5]Data entry 1 - Validation'!$C$3:$C$54,0), MATCH('Inputs from Uganda staff'!AV$9,'[5]Data entry 1 - Validation'!$B$4:$BB$4,0))
)</f>
        <v>#N/A</v>
      </c>
      <c r="AW56" s="272" t="e">
        <f>IF(AW54="", "",
INDEX('[5]Data entry 1 - Validation'!$B$3:$BB$54, MATCH($C56,'[5]Data entry 1 - Validation'!$C$3:$C$54,0), MATCH('Inputs from Uganda staff'!AW$9,'[5]Data entry 1 - Validation'!$B$4:$BB$4,0))
)</f>
        <v>#N/A</v>
      </c>
      <c r="AX56" s="272" t="e">
        <f>IF(AX54="", "",
INDEX('[5]Data entry 1 - Validation'!$B$3:$BB$54, MATCH($C56,'[5]Data entry 1 - Validation'!$C$3:$C$54,0), MATCH('Inputs from Uganda staff'!AX$9,'[5]Data entry 1 - Validation'!$B$4:$BB$4,0))
)</f>
        <v>#N/A</v>
      </c>
      <c r="AY56" s="272" t="e">
        <f>IF(AY54="", "",
INDEX('[5]Data entry 1 - Validation'!$B$3:$BB$54, MATCH($C56,'[5]Data entry 1 - Validation'!$C$3:$C$54,0), MATCH('Inputs from Uganda staff'!AY$9,'[5]Data entry 1 - Validation'!$B$4:$BB$4,0))
)</f>
        <v>#N/A</v>
      </c>
      <c r="AZ56" s="272" t="e">
        <f>IF(AZ54="", "",
INDEX('[5]Data entry 1 - Validation'!$B$3:$BB$54, MATCH($C56,'[5]Data entry 1 - Validation'!$C$3:$C$54,0), MATCH('Inputs from Uganda staff'!AZ$9,'[5]Data entry 1 - Validation'!$B$4:$BB$4,0))
)</f>
        <v>#N/A</v>
      </c>
      <c r="BA56" s="272" t="e">
        <f>IF(BA54="", "",
INDEX('[5]Data entry 1 - Validation'!$B$3:$BB$54, MATCH($C56,'[5]Data entry 1 - Validation'!$C$3:$C$54,0), MATCH('Inputs from Uganda staff'!BA$9,'[5]Data entry 1 - Validation'!$B$4:$BB$4,0))
)</f>
        <v>#N/A</v>
      </c>
      <c r="BB56" s="272" t="e">
        <f>IF(BB54="", "",
INDEX('[5]Data entry 1 - Validation'!$B$3:$BB$54, MATCH($C56,'[5]Data entry 1 - Validation'!$C$3:$C$54,0), MATCH('Inputs from Uganda staff'!BB$9,'[5]Data entry 1 - Validation'!$B$4:$BB$4,0))
)</f>
        <v>#N/A</v>
      </c>
      <c r="BC56" s="272" t="e">
        <f>IF(BC54="", "",
INDEX('[5]Data entry 1 - Validation'!$B$3:$BB$54, MATCH($C56,'[5]Data entry 1 - Validation'!$C$3:$C$54,0), MATCH('Inputs from Uganda staff'!BC$9,'[5]Data entry 1 - Validation'!$B$4:$BB$4,0))
)</f>
        <v>#N/A</v>
      </c>
      <c r="BD56" s="272" t="e">
        <f>IF(BD54="", "",
INDEX('[5]Data entry 1 - Validation'!$B$3:$BB$54, MATCH($C56,'[5]Data entry 1 - Validation'!$C$3:$C$54,0), MATCH('Inputs from Uganda staff'!BD$9,'[5]Data entry 1 - Validation'!$B$4:$BB$4,0))
)</f>
        <v>#N/A</v>
      </c>
      <c r="BE56" s="272" t="e">
        <f>IF(BE54="", "",
INDEX('[5]Data entry 1 - Validation'!$B$3:$BB$54, MATCH($C56,'[5]Data entry 1 - Validation'!$C$3:$C$54,0), MATCH('Inputs from Uganda staff'!BE$9,'[5]Data entry 1 - Validation'!$B$4:$BB$4,0))
)</f>
        <v>#N/A</v>
      </c>
      <c r="BF56" s="272" t="e">
        <f>IF(BF54="", "",
INDEX('[5]Data entry 1 - Validation'!$B$3:$BB$54, MATCH($C56,'[5]Data entry 1 - Validation'!$C$3:$C$54,0), MATCH('Inputs from Uganda staff'!BF$9,'[5]Data entry 1 - Validation'!$B$4:$BB$4,0))
)</f>
        <v>#N/A</v>
      </c>
      <c r="BG56" s="272" t="e">
        <f>IF(BG54="", "",
INDEX('[5]Data entry 1 - Validation'!$B$3:$BB$54, MATCH($C56,'[5]Data entry 1 - Validation'!$C$3:$C$54,0), MATCH('Inputs from Uganda staff'!BG$9,'[5]Data entry 1 - Validation'!$B$4:$BB$4,0))
)</f>
        <v>#N/A</v>
      </c>
      <c r="BH56" s="272" t="e">
        <f>IF(BH54="", "",
INDEX('[5]Data entry 1 - Validation'!$B$3:$BB$54, MATCH($C56,'[5]Data entry 1 - Validation'!$C$3:$C$54,0), MATCH('Inputs from Uganda staff'!BH$9,'[5]Data entry 1 - Validation'!$B$4:$BB$4,0))
)</f>
        <v>#N/A</v>
      </c>
      <c r="BI56" s="272" t="e">
        <f>IF(BI54="", "",
INDEX('[5]Data entry 1 - Validation'!$B$3:$BB$54, MATCH($C56,'[5]Data entry 1 - Validation'!$C$3:$C$54,0), MATCH('Inputs from Uganda staff'!BI$9,'[5]Data entry 1 - Validation'!$B$4:$BB$4,0))
)</f>
        <v>#N/A</v>
      </c>
      <c r="BJ56" s="272" t="e">
        <f>IF(BJ54="", "",
INDEX('[5]Data entry 1 - Validation'!$B$3:$BB$54, MATCH($C56,'[5]Data entry 1 - Validation'!$C$3:$C$54,0), MATCH('Inputs from Uganda staff'!BJ$9,'[5]Data entry 1 - Validation'!$B$4:$BB$4,0))
)</f>
        <v>#N/A</v>
      </c>
      <c r="BK56" s="272" t="e">
        <f>IF(BK54="", "",
INDEX('[5]Data entry 1 - Validation'!$B$3:$BB$54, MATCH($C56,'[5]Data entry 1 - Validation'!$C$3:$C$54,0), MATCH('Inputs from Uganda staff'!BK$9,'[5]Data entry 1 - Validation'!$B$4:$BB$4,0))
)</f>
        <v>#N/A</v>
      </c>
      <c r="BL56" s="272" t="e">
        <f>IF(BL54="", "",
INDEX('[5]Data entry 1 - Validation'!$B$3:$BB$54, MATCH($C56,'[5]Data entry 1 - Validation'!$C$3:$C$54,0), MATCH('Inputs from Uganda staff'!BL$9,'[5]Data entry 1 - Validation'!$B$4:$BB$4,0))
)</f>
        <v>#N/A</v>
      </c>
      <c r="BM56" s="272" t="e">
        <f>IF(BM54="", "",
INDEX('[5]Data entry 1 - Validation'!$B$3:$BB$54, MATCH($C56,'[5]Data entry 1 - Validation'!$C$3:$C$54,0), MATCH('Inputs from Uganda staff'!BM$9,'[5]Data entry 1 - Validation'!$B$4:$BB$4,0))
)</f>
        <v>#N/A</v>
      </c>
    </row>
    <row r="57" spans="1:65" ht="27.75" customHeight="1">
      <c r="A57" s="309"/>
      <c r="B57" s="276" t="s">
        <v>2020</v>
      </c>
      <c r="C57" s="271" t="str">
        <f t="shared" si="0"/>
        <v>New4% of cases expected to be serviced by cadre</v>
      </c>
      <c r="D57" s="311"/>
      <c r="E57" s="279" t="e">
        <f>INDEX('WFOM - Cadre and Service List'!$A$3:$B$23,MATCH('Inputs from Uganda staff'!$D57,'WFOM - Cadre and Service List'!$B$3:$B$23,0), 1)</f>
        <v>#N/A</v>
      </c>
      <c r="F57" s="277" t="str">
        <f t="shared" si="2"/>
        <v>% of cases expected to be serviced by cadre</v>
      </c>
      <c r="G57" s="19" t="e">
        <f t="shared" si="1"/>
        <v>#N/A</v>
      </c>
      <c r="H57" s="272" t="e">
        <f>IF(H55="", "",
INDEX('[5]Data entry 1 - Validation'!$B$3:$BB$54, MATCH($C57,'[5]Data entry 1 - Validation'!$C$3:$C$54,0), MATCH('Inputs from Uganda staff'!H$9,'[5]Data entry 1 - Validation'!$B$4:$BB$4,0))
)</f>
        <v>#N/A</v>
      </c>
      <c r="I57" s="272" t="e">
        <f>IF(I55="", "",
INDEX('[5]Data entry 1 - Validation'!$B$3:$BB$54, MATCH($C57,'[5]Data entry 1 - Validation'!$C$3:$C$54,0), MATCH('Inputs from Uganda staff'!I$9,'[5]Data entry 1 - Validation'!$B$4:$BB$4,0))
)</f>
        <v>#N/A</v>
      </c>
      <c r="J57" s="272" t="e">
        <f>IF(J55="", "",
INDEX('[5]Data entry 1 - Validation'!$B$3:$BB$54, MATCH($C57,'[5]Data entry 1 - Validation'!$C$3:$C$54,0), MATCH('Inputs from Uganda staff'!J$9,'[5]Data entry 1 - Validation'!$B$4:$BB$4,0))
)</f>
        <v>#N/A</v>
      </c>
      <c r="K57" s="272" t="e">
        <f>IF(K55="", "",
INDEX('[5]Data entry 1 - Validation'!$B$3:$BB$54, MATCH($C57,'[5]Data entry 1 - Validation'!$C$3:$C$54,0), MATCH('Inputs from Uganda staff'!K$9,'[5]Data entry 1 - Validation'!$B$4:$BB$4,0))
)</f>
        <v>#N/A</v>
      </c>
      <c r="L57" s="272" t="e">
        <f>IF(L55="", "",
INDEX('[5]Data entry 1 - Validation'!$B$3:$BB$54, MATCH($C57,'[5]Data entry 1 - Validation'!$C$3:$C$54,0), MATCH('Inputs from Uganda staff'!L$9,'[5]Data entry 1 - Validation'!$B$4:$BB$4,0))
)</f>
        <v>#N/A</v>
      </c>
      <c r="M57" s="272" t="e">
        <f>IF(M55="", "",
INDEX('[5]Data entry 1 - Validation'!$B$3:$BB$54, MATCH($C57,'[5]Data entry 1 - Validation'!$C$3:$C$54,0), MATCH('Inputs from Uganda staff'!M$9,'[5]Data entry 1 - Validation'!$B$4:$BB$4,0))
)</f>
        <v>#N/A</v>
      </c>
      <c r="N57" s="272" t="e">
        <f>IF(N55="", "",
INDEX('[5]Data entry 1 - Validation'!$B$3:$BB$54, MATCH($C57,'[5]Data entry 1 - Validation'!$C$3:$C$54,0), MATCH('Inputs from Uganda staff'!N$9,'[5]Data entry 1 - Validation'!$B$4:$BB$4,0))
)</f>
        <v>#N/A</v>
      </c>
      <c r="O57" s="272" t="e">
        <f>IF(O55="", "",
INDEX('[5]Data entry 1 - Validation'!$B$3:$BB$54, MATCH($C57,'[5]Data entry 1 - Validation'!$C$3:$C$54,0), MATCH('Inputs from Uganda staff'!O$9,'[5]Data entry 1 - Validation'!$B$4:$BB$4,0))
)</f>
        <v>#N/A</v>
      </c>
      <c r="P57" s="272" t="e">
        <f>IF(P55="", "",
INDEX('[5]Data entry 1 - Validation'!$B$3:$BB$54, MATCH($C57,'[5]Data entry 1 - Validation'!$C$3:$C$54,0), MATCH('Inputs from Uganda staff'!P$9,'[5]Data entry 1 - Validation'!$B$4:$BB$4,0))
)</f>
        <v>#N/A</v>
      </c>
      <c r="Q57" s="272" t="e">
        <f>IF(Q55="", "",
INDEX('[5]Data entry 1 - Validation'!$B$3:$BB$54, MATCH($C57,'[5]Data entry 1 - Validation'!$C$3:$C$54,0), MATCH('Inputs from Uganda staff'!Q$9,'[5]Data entry 1 - Validation'!$B$4:$BB$4,0))
)</f>
        <v>#N/A</v>
      </c>
      <c r="R57" s="272" t="e">
        <f>IF(R55="", "",
INDEX('[5]Data entry 1 - Validation'!$B$3:$BB$54, MATCH($C57,'[5]Data entry 1 - Validation'!$C$3:$C$54,0), MATCH('Inputs from Uganda staff'!R$9,'[5]Data entry 1 - Validation'!$B$4:$BB$4,0))
)</f>
        <v>#N/A</v>
      </c>
      <c r="S57" s="272" t="e">
        <f>IF(S55="", "",
INDEX('[5]Data entry 1 - Validation'!$B$3:$BB$54, MATCH($C57,'[5]Data entry 1 - Validation'!$C$3:$C$54,0), MATCH('Inputs from Uganda staff'!S$9,'[5]Data entry 1 - Validation'!$B$4:$BB$4,0))
)</f>
        <v>#N/A</v>
      </c>
      <c r="T57" s="272" t="e">
        <f>IF(T55="", "",
INDEX('[5]Data entry 1 - Validation'!$B$3:$BB$54, MATCH($C57,'[5]Data entry 1 - Validation'!$C$3:$C$54,0), MATCH('Inputs from Uganda staff'!T$9,'[5]Data entry 1 - Validation'!$B$4:$BB$4,0))
)</f>
        <v>#N/A</v>
      </c>
      <c r="U57" s="272" t="e">
        <f>IF(U55="", "",
INDEX('[5]Data entry 1 - Validation'!$B$3:$BB$54, MATCH($C57,'[5]Data entry 1 - Validation'!$C$3:$C$54,0), MATCH('Inputs from Uganda staff'!U$9,'[5]Data entry 1 - Validation'!$B$4:$BB$4,0))
)</f>
        <v>#N/A</v>
      </c>
      <c r="V57" s="272" t="e">
        <f>IF(V55="", "",
INDEX('[5]Data entry 1 - Validation'!$B$3:$BB$54, MATCH($C57,'[5]Data entry 1 - Validation'!$C$3:$C$54,0), MATCH('Inputs from Uganda staff'!V$9,'[5]Data entry 1 - Validation'!$B$4:$BB$4,0))
)</f>
        <v>#N/A</v>
      </c>
      <c r="W57" s="272" t="e">
        <f>IF(W55="", "",
INDEX('[5]Data entry 1 - Validation'!$B$3:$BB$54, MATCH($C57,'[5]Data entry 1 - Validation'!$C$3:$C$54,0), MATCH('Inputs from Uganda staff'!W$9,'[5]Data entry 1 - Validation'!$B$4:$BB$4,0))
)</f>
        <v>#N/A</v>
      </c>
      <c r="X57" s="272" t="e">
        <f>IF(X55="", "",
INDEX('[5]Data entry 1 - Validation'!$B$3:$BB$54, MATCH($C57,'[5]Data entry 1 - Validation'!$C$3:$C$54,0), MATCH('Inputs from Uganda staff'!X$9,'[5]Data entry 1 - Validation'!$B$4:$BB$4,0))
)</f>
        <v>#N/A</v>
      </c>
      <c r="Y57" s="272" t="e">
        <f>IF(Y55="", "",
INDEX('[5]Data entry 1 - Validation'!$B$3:$BB$54, MATCH($C57,'[5]Data entry 1 - Validation'!$C$3:$C$54,0), MATCH('Inputs from Uganda staff'!Y$9,'[5]Data entry 1 - Validation'!$B$4:$BB$4,0))
)</f>
        <v>#N/A</v>
      </c>
      <c r="Z57" s="272" t="e">
        <f>IF(Z55="", "",
INDEX('[5]Data entry 1 - Validation'!$B$3:$BB$54, MATCH($C57,'[5]Data entry 1 - Validation'!$C$3:$C$54,0), MATCH('Inputs from Uganda staff'!Z$9,'[5]Data entry 1 - Validation'!$B$4:$BB$4,0))
)</f>
        <v>#N/A</v>
      </c>
      <c r="AA57" s="274" t="e">
        <f>IF(AA55="", "",
INDEX('[5]Data entry 1 - Validation'!$B$3:$BB$54, MATCH($C57,'[5]Data entry 1 - Validation'!$C$3:$C$54,0), MATCH('Inputs from Uganda staff'!AA$9,'[5]Data entry 1 - Validation'!$B$4:$BB$4,0))
)</f>
        <v>#N/A</v>
      </c>
      <c r="AB57" s="272" t="e">
        <f>IF(AB55="", "",
INDEX('[5]Data entry 1 - Validation'!$B$3:$BB$54, MATCH($C57,'[5]Data entry 1 - Validation'!$C$3:$C$54,0), MATCH('Inputs from Uganda staff'!AB$9,'[5]Data entry 1 - Validation'!$B$4:$BB$4,0))
)</f>
        <v>#N/A</v>
      </c>
      <c r="AC57" s="272" t="e">
        <f>IF(AC55="", "",
INDEX('[5]Data entry 1 - Validation'!$B$3:$BB$54, MATCH($C57,'[5]Data entry 1 - Validation'!$C$3:$C$54,0), MATCH('Inputs from Uganda staff'!AC$9,'[5]Data entry 1 - Validation'!$B$4:$BB$4,0))
)</f>
        <v>#N/A</v>
      </c>
      <c r="AD57" s="272" t="e">
        <f>IF(AD55="", "",
INDEX('[5]Data entry 1 - Validation'!$B$3:$BB$54, MATCH($C57,'[5]Data entry 1 - Validation'!$C$3:$C$54,0), MATCH('Inputs from Uganda staff'!AD$9,'[5]Data entry 1 - Validation'!$B$4:$BB$4,0))
)</f>
        <v>#N/A</v>
      </c>
      <c r="AE57" s="272" t="e">
        <f>IF(AE55="", "",
INDEX('[5]Data entry 1 - Validation'!$B$3:$BB$54, MATCH($C57,'[5]Data entry 1 - Validation'!$C$3:$C$54,0), MATCH('Inputs from Uganda staff'!AE$9,'[5]Data entry 1 - Validation'!$B$4:$BB$4,0))
)</f>
        <v>#N/A</v>
      </c>
      <c r="AF57" s="272" t="e">
        <f>IF(AF55="", "",
INDEX('[5]Data entry 1 - Validation'!$B$3:$BB$54, MATCH($C57,'[5]Data entry 1 - Validation'!$C$3:$C$54,0), MATCH('Inputs from Uganda staff'!AF$9,'[5]Data entry 1 - Validation'!$B$4:$BB$4,0))
)</f>
        <v>#N/A</v>
      </c>
      <c r="AG57" s="272" t="e">
        <f>IF(AG55="", "",
INDEX('[5]Data entry 1 - Validation'!$B$3:$BB$54, MATCH($C57,'[5]Data entry 1 - Validation'!$C$3:$C$54,0), MATCH('Inputs from Uganda staff'!AG$9,'[5]Data entry 1 - Validation'!$B$4:$BB$4,0))
)</f>
        <v>#N/A</v>
      </c>
      <c r="AH57" s="272" t="e">
        <f>IF(AH55="", "",
INDEX('[5]Data entry 1 - Validation'!$B$3:$BB$54, MATCH($C57,'[5]Data entry 1 - Validation'!$C$3:$C$54,0), MATCH('Inputs from Uganda staff'!AH$9,'[5]Data entry 1 - Validation'!$B$4:$BB$4,0))
)</f>
        <v>#N/A</v>
      </c>
      <c r="AI57" s="272" t="e">
        <f>IF(AI55="", "",
INDEX('[5]Data entry 1 - Validation'!$B$3:$BB$54, MATCH($C57,'[5]Data entry 1 - Validation'!$C$3:$C$54,0), MATCH('Inputs from Uganda staff'!AI$9,'[5]Data entry 1 - Validation'!$B$4:$BB$4,0))
)</f>
        <v>#N/A</v>
      </c>
      <c r="AJ57" s="272" t="e">
        <f>IF(AJ55="", "",
INDEX('[5]Data entry 1 - Validation'!$B$3:$BB$54, MATCH($C57,'[5]Data entry 1 - Validation'!$C$3:$C$54,0), MATCH('Inputs from Uganda staff'!AJ$9,'[5]Data entry 1 - Validation'!$B$4:$BB$4,0))
)</f>
        <v>#N/A</v>
      </c>
      <c r="AK57" s="272" t="e">
        <f>IF(AK55="", "",
INDEX('[5]Data entry 1 - Validation'!$B$3:$BB$54, MATCH($C57,'[5]Data entry 1 - Validation'!$C$3:$C$54,0), MATCH('Inputs from Uganda staff'!AK$9,'[5]Data entry 1 - Validation'!$B$4:$BB$4,0))
)</f>
        <v>#N/A</v>
      </c>
      <c r="AL57" s="274" t="str">
        <f>IF(AL55="", "",
INDEX('[5]Data entry 1 - Validation'!$B$3:$BB$54, MATCH($C57,'[5]Data entry 1 - Validation'!$C$3:$C$54,0), MATCH('Inputs from Uganda staff'!AL$9,'[5]Data entry 1 - Validation'!$B$4:$BB$4,0))
)</f>
        <v/>
      </c>
      <c r="AM57" s="274" t="str">
        <f>IF(AM55="", "",
INDEX('[5]Data entry 1 - Validation'!$B$3:$BB$54, MATCH($C57,'[5]Data entry 1 - Validation'!$C$3:$C$54,0), MATCH('Inputs from Uganda staff'!AM$9,'[5]Data entry 1 - Validation'!$B$4:$BB$4,0))
)</f>
        <v/>
      </c>
      <c r="AN57" s="274" t="str">
        <f>IF(AN55="", "",
INDEX('[5]Data entry 1 - Validation'!$B$3:$BB$54, MATCH($C57,'[5]Data entry 1 - Validation'!$C$3:$C$54,0), MATCH('Inputs from Uganda staff'!AN$9,'[5]Data entry 1 - Validation'!$B$4:$BB$4,0))
)</f>
        <v/>
      </c>
      <c r="AO57" s="274" t="str">
        <f>IF(AO55="", "",
INDEX('[5]Data entry 1 - Validation'!$B$3:$BB$54, MATCH($C57,'[5]Data entry 1 - Validation'!$C$3:$C$54,0), MATCH('Inputs from Uganda staff'!AO$9,'[5]Data entry 1 - Validation'!$B$4:$BB$4,0))
)</f>
        <v/>
      </c>
      <c r="AP57" s="274" t="str">
        <f>IF(AP55="", "",
INDEX('[5]Data entry 1 - Validation'!$B$3:$BB$54, MATCH($C57,'[5]Data entry 1 - Validation'!$C$3:$C$54,0), MATCH('Inputs from Uganda staff'!AP$9,'[5]Data entry 1 - Validation'!$B$4:$BB$4,0))
)</f>
        <v/>
      </c>
      <c r="AQ57" s="274" t="str">
        <f>IF(AQ55="", "",
INDEX('[5]Data entry 1 - Validation'!$B$3:$BB$54, MATCH($C57,'[5]Data entry 1 - Validation'!$C$3:$C$54,0), MATCH('Inputs from Uganda staff'!AQ$9,'[5]Data entry 1 - Validation'!$B$4:$BB$4,0))
)</f>
        <v/>
      </c>
      <c r="AR57" s="272" t="e">
        <f>IF(AR55="", "",
INDEX('[5]Data entry 1 - Validation'!$B$3:$BB$54, MATCH($C57,'[5]Data entry 1 - Validation'!$C$3:$C$54,0), MATCH('Inputs from Uganda staff'!AR$9,'[5]Data entry 1 - Validation'!$B$4:$BB$4,0))
)</f>
        <v>#N/A</v>
      </c>
      <c r="AS57" s="272" t="e">
        <f>IF(AS55="", "",
INDEX('[5]Data entry 1 - Validation'!$B$3:$BB$54, MATCH($C57,'[5]Data entry 1 - Validation'!$C$3:$C$54,0), MATCH('Inputs from Uganda staff'!AS$9,'[5]Data entry 1 - Validation'!$B$4:$BB$4,0))
)</f>
        <v>#N/A</v>
      </c>
      <c r="AT57" s="272" t="e">
        <f>IF(AT55="", "",
INDEX('[5]Data entry 1 - Validation'!$B$3:$BB$54, MATCH($C57,'[5]Data entry 1 - Validation'!$C$3:$C$54,0), MATCH('Inputs from Uganda staff'!AT$9,'[5]Data entry 1 - Validation'!$B$4:$BB$4,0))
)</f>
        <v>#N/A</v>
      </c>
      <c r="AU57" s="272" t="e">
        <f>IF(AU55="", "",
INDEX('[5]Data entry 1 - Validation'!$B$3:$BB$54, MATCH($C57,'[5]Data entry 1 - Validation'!$C$3:$C$54,0), MATCH('Inputs from Uganda staff'!AU$9,'[5]Data entry 1 - Validation'!$B$4:$BB$4,0))
)</f>
        <v>#N/A</v>
      </c>
      <c r="AV57" s="272" t="e">
        <f>IF(AV55="", "",
INDEX('[5]Data entry 1 - Validation'!$B$3:$BB$54, MATCH($C57,'[5]Data entry 1 - Validation'!$C$3:$C$54,0), MATCH('Inputs from Uganda staff'!AV$9,'[5]Data entry 1 - Validation'!$B$4:$BB$4,0))
)</f>
        <v>#N/A</v>
      </c>
      <c r="AW57" s="272" t="e">
        <f>IF(AW55="", "",
INDEX('[5]Data entry 1 - Validation'!$B$3:$BB$54, MATCH($C57,'[5]Data entry 1 - Validation'!$C$3:$C$54,0), MATCH('Inputs from Uganda staff'!AW$9,'[5]Data entry 1 - Validation'!$B$4:$BB$4,0))
)</f>
        <v>#N/A</v>
      </c>
      <c r="AX57" s="272" t="e">
        <f>IF(AX55="", "",
INDEX('[5]Data entry 1 - Validation'!$B$3:$BB$54, MATCH($C57,'[5]Data entry 1 - Validation'!$C$3:$C$54,0), MATCH('Inputs from Uganda staff'!AX$9,'[5]Data entry 1 - Validation'!$B$4:$BB$4,0))
)</f>
        <v>#N/A</v>
      </c>
      <c r="AY57" s="272" t="e">
        <f>IF(AY55="", "",
INDEX('[5]Data entry 1 - Validation'!$B$3:$BB$54, MATCH($C57,'[5]Data entry 1 - Validation'!$C$3:$C$54,0), MATCH('Inputs from Uganda staff'!AY$9,'[5]Data entry 1 - Validation'!$B$4:$BB$4,0))
)</f>
        <v>#N/A</v>
      </c>
      <c r="AZ57" s="272" t="e">
        <f>IF(AZ55="", "",
INDEX('[5]Data entry 1 - Validation'!$B$3:$BB$54, MATCH($C57,'[5]Data entry 1 - Validation'!$C$3:$C$54,0), MATCH('Inputs from Uganda staff'!AZ$9,'[5]Data entry 1 - Validation'!$B$4:$BB$4,0))
)</f>
        <v>#N/A</v>
      </c>
      <c r="BA57" s="272" t="e">
        <f>IF(BA55="", "",
INDEX('[5]Data entry 1 - Validation'!$B$3:$BB$54, MATCH($C57,'[5]Data entry 1 - Validation'!$C$3:$C$54,0), MATCH('Inputs from Uganda staff'!BA$9,'[5]Data entry 1 - Validation'!$B$4:$BB$4,0))
)</f>
        <v>#N/A</v>
      </c>
      <c r="BB57" s="272" t="e">
        <f>IF(BB55="", "",
INDEX('[5]Data entry 1 - Validation'!$B$3:$BB$54, MATCH($C57,'[5]Data entry 1 - Validation'!$C$3:$C$54,0), MATCH('Inputs from Uganda staff'!BB$9,'[5]Data entry 1 - Validation'!$B$4:$BB$4,0))
)</f>
        <v>#N/A</v>
      </c>
      <c r="BC57" s="272" t="e">
        <f>IF(BC55="", "",
INDEX('[5]Data entry 1 - Validation'!$B$3:$BB$54, MATCH($C57,'[5]Data entry 1 - Validation'!$C$3:$C$54,0), MATCH('Inputs from Uganda staff'!BC$9,'[5]Data entry 1 - Validation'!$B$4:$BB$4,0))
)</f>
        <v>#N/A</v>
      </c>
      <c r="BD57" s="272" t="e">
        <f>IF(BD55="", "",
INDEX('[5]Data entry 1 - Validation'!$B$3:$BB$54, MATCH($C57,'[5]Data entry 1 - Validation'!$C$3:$C$54,0), MATCH('Inputs from Uganda staff'!BD$9,'[5]Data entry 1 - Validation'!$B$4:$BB$4,0))
)</f>
        <v>#N/A</v>
      </c>
      <c r="BE57" s="272" t="e">
        <f>IF(BE55="", "",
INDEX('[5]Data entry 1 - Validation'!$B$3:$BB$54, MATCH($C57,'[5]Data entry 1 - Validation'!$C$3:$C$54,0), MATCH('Inputs from Uganda staff'!BE$9,'[5]Data entry 1 - Validation'!$B$4:$BB$4,0))
)</f>
        <v>#N/A</v>
      </c>
      <c r="BF57" s="272" t="e">
        <f>IF(BF55="", "",
INDEX('[5]Data entry 1 - Validation'!$B$3:$BB$54, MATCH($C57,'[5]Data entry 1 - Validation'!$C$3:$C$54,0), MATCH('Inputs from Uganda staff'!BF$9,'[5]Data entry 1 - Validation'!$B$4:$BB$4,0))
)</f>
        <v>#N/A</v>
      </c>
      <c r="BG57" s="272" t="e">
        <f>IF(BG55="", "",
INDEX('[5]Data entry 1 - Validation'!$B$3:$BB$54, MATCH($C57,'[5]Data entry 1 - Validation'!$C$3:$C$54,0), MATCH('Inputs from Uganda staff'!BG$9,'[5]Data entry 1 - Validation'!$B$4:$BB$4,0))
)</f>
        <v>#N/A</v>
      </c>
      <c r="BH57" s="272" t="e">
        <f>IF(BH55="", "",
INDEX('[5]Data entry 1 - Validation'!$B$3:$BB$54, MATCH($C57,'[5]Data entry 1 - Validation'!$C$3:$C$54,0), MATCH('Inputs from Uganda staff'!BH$9,'[5]Data entry 1 - Validation'!$B$4:$BB$4,0))
)</f>
        <v>#N/A</v>
      </c>
      <c r="BI57" s="272" t="e">
        <f>IF(BI55="", "",
INDEX('[5]Data entry 1 - Validation'!$B$3:$BB$54, MATCH($C57,'[5]Data entry 1 - Validation'!$C$3:$C$54,0), MATCH('Inputs from Uganda staff'!BI$9,'[5]Data entry 1 - Validation'!$B$4:$BB$4,0))
)</f>
        <v>#N/A</v>
      </c>
      <c r="BJ57" s="272" t="e">
        <f>IF(BJ55="", "",
INDEX('[5]Data entry 1 - Validation'!$B$3:$BB$54, MATCH($C57,'[5]Data entry 1 - Validation'!$C$3:$C$54,0), MATCH('Inputs from Uganda staff'!BJ$9,'[5]Data entry 1 - Validation'!$B$4:$BB$4,0))
)</f>
        <v>#N/A</v>
      </c>
      <c r="BK57" s="272" t="e">
        <f>IF(BK55="", "",
INDEX('[5]Data entry 1 - Validation'!$B$3:$BB$54, MATCH($C57,'[5]Data entry 1 - Validation'!$C$3:$C$54,0), MATCH('Inputs from Uganda staff'!BK$9,'[5]Data entry 1 - Validation'!$B$4:$BB$4,0))
)</f>
        <v>#N/A</v>
      </c>
      <c r="BL57" s="272" t="e">
        <f>IF(BL55="", "",
INDEX('[5]Data entry 1 - Validation'!$B$3:$BB$54, MATCH($C57,'[5]Data entry 1 - Validation'!$C$3:$C$54,0), MATCH('Inputs from Uganda staff'!BL$9,'[5]Data entry 1 - Validation'!$B$4:$BB$4,0))
)</f>
        <v>#N/A</v>
      </c>
      <c r="BM57" s="272" t="e">
        <f>IF(BM55="", "",
INDEX('[5]Data entry 1 - Validation'!$B$3:$BB$54, MATCH($C57,'[5]Data entry 1 - Validation'!$C$3:$C$54,0), MATCH('Inputs from Uganda staff'!BM$9,'[5]Data entry 1 - Validation'!$B$4:$BB$4,0))
)</f>
        <v>#N/A</v>
      </c>
    </row>
    <row r="58" spans="1:65" ht="27.75" customHeight="1">
      <c r="A58" s="309"/>
      <c r="B58" s="276" t="s">
        <v>2022</v>
      </c>
      <c r="C58" s="271" t="str">
        <f t="shared" si="0"/>
        <v>New5Number of minutes per case</v>
      </c>
      <c r="D58" s="310" t="s">
        <v>2023</v>
      </c>
      <c r="E58" s="279" t="e">
        <f>INDEX('WFOM - Cadre and Service List'!$A$3:$B$23,MATCH('Inputs from Uganda staff'!$D58,'WFOM - Cadre and Service List'!$B$3:$B$23,0), 1)</f>
        <v>#N/A</v>
      </c>
      <c r="F58" s="277" t="str">
        <f t="shared" si="2"/>
        <v>Number of minutes per case</v>
      </c>
      <c r="G58" s="19" t="e">
        <f t="shared" si="1"/>
        <v>#N/A</v>
      </c>
      <c r="H58" s="272" t="e">
        <f>IF(H56="", "",
INDEX('[5]Data entry 1 - Validation'!$B$3:$BB$54, MATCH($C58,'[5]Data entry 1 - Validation'!$C$3:$C$54,0), MATCH('Inputs from Uganda staff'!H$9,'[5]Data entry 1 - Validation'!$B$4:$BB$4,0))
)</f>
        <v>#N/A</v>
      </c>
      <c r="I58" s="272" t="e">
        <f>IF(I56="", "",
INDEX('[5]Data entry 1 - Validation'!$B$3:$BB$54, MATCH($C58,'[5]Data entry 1 - Validation'!$C$3:$C$54,0), MATCH('Inputs from Uganda staff'!I$9,'[5]Data entry 1 - Validation'!$B$4:$BB$4,0))
)</f>
        <v>#N/A</v>
      </c>
      <c r="J58" s="272" t="e">
        <f>IF(J56="", "",
INDEX('[5]Data entry 1 - Validation'!$B$3:$BB$54, MATCH($C58,'[5]Data entry 1 - Validation'!$C$3:$C$54,0), MATCH('Inputs from Uganda staff'!J$9,'[5]Data entry 1 - Validation'!$B$4:$BB$4,0))
)</f>
        <v>#N/A</v>
      </c>
      <c r="K58" s="272" t="e">
        <f>IF(K56="", "",
INDEX('[5]Data entry 1 - Validation'!$B$3:$BB$54, MATCH($C58,'[5]Data entry 1 - Validation'!$C$3:$C$54,0), MATCH('Inputs from Uganda staff'!K$9,'[5]Data entry 1 - Validation'!$B$4:$BB$4,0))
)</f>
        <v>#N/A</v>
      </c>
      <c r="L58" s="272" t="e">
        <f>IF(L56="", "",
INDEX('[5]Data entry 1 - Validation'!$B$3:$BB$54, MATCH($C58,'[5]Data entry 1 - Validation'!$C$3:$C$54,0), MATCH('Inputs from Uganda staff'!L$9,'[5]Data entry 1 - Validation'!$B$4:$BB$4,0))
)</f>
        <v>#N/A</v>
      </c>
      <c r="M58" s="272" t="e">
        <f>IF(M56="", "",
INDEX('[5]Data entry 1 - Validation'!$B$3:$BB$54, MATCH($C58,'[5]Data entry 1 - Validation'!$C$3:$C$54,0), MATCH('Inputs from Uganda staff'!M$9,'[5]Data entry 1 - Validation'!$B$4:$BB$4,0))
)</f>
        <v>#N/A</v>
      </c>
      <c r="N58" s="272" t="e">
        <f>IF(N56="", "",
INDEX('[5]Data entry 1 - Validation'!$B$3:$BB$54, MATCH($C58,'[5]Data entry 1 - Validation'!$C$3:$C$54,0), MATCH('Inputs from Uganda staff'!N$9,'[5]Data entry 1 - Validation'!$B$4:$BB$4,0))
)</f>
        <v>#N/A</v>
      </c>
      <c r="O58" s="272" t="e">
        <f>IF(O56="", "",
INDEX('[5]Data entry 1 - Validation'!$B$3:$BB$54, MATCH($C58,'[5]Data entry 1 - Validation'!$C$3:$C$54,0), MATCH('Inputs from Uganda staff'!O$9,'[5]Data entry 1 - Validation'!$B$4:$BB$4,0))
)</f>
        <v>#N/A</v>
      </c>
      <c r="P58" s="272" t="e">
        <f>IF(P56="", "",
INDEX('[5]Data entry 1 - Validation'!$B$3:$BB$54, MATCH($C58,'[5]Data entry 1 - Validation'!$C$3:$C$54,0), MATCH('Inputs from Uganda staff'!P$9,'[5]Data entry 1 - Validation'!$B$4:$BB$4,0))
)</f>
        <v>#N/A</v>
      </c>
      <c r="Q58" s="272" t="e">
        <f>IF(Q56="", "",
INDEX('[5]Data entry 1 - Validation'!$B$3:$BB$54, MATCH($C58,'[5]Data entry 1 - Validation'!$C$3:$C$54,0), MATCH('Inputs from Uganda staff'!Q$9,'[5]Data entry 1 - Validation'!$B$4:$BB$4,0))
)</f>
        <v>#N/A</v>
      </c>
      <c r="R58" s="272" t="e">
        <f>IF(R56="", "",
INDEX('[5]Data entry 1 - Validation'!$B$3:$BB$54, MATCH($C58,'[5]Data entry 1 - Validation'!$C$3:$C$54,0), MATCH('Inputs from Uganda staff'!R$9,'[5]Data entry 1 - Validation'!$B$4:$BB$4,0))
)</f>
        <v>#N/A</v>
      </c>
      <c r="S58" s="272" t="e">
        <f>IF(S56="", "",
INDEX('[5]Data entry 1 - Validation'!$B$3:$BB$54, MATCH($C58,'[5]Data entry 1 - Validation'!$C$3:$C$54,0), MATCH('Inputs from Uganda staff'!S$9,'[5]Data entry 1 - Validation'!$B$4:$BB$4,0))
)</f>
        <v>#N/A</v>
      </c>
      <c r="T58" s="272" t="e">
        <f>IF(T56="", "",
INDEX('[5]Data entry 1 - Validation'!$B$3:$BB$54, MATCH($C58,'[5]Data entry 1 - Validation'!$C$3:$C$54,0), MATCH('Inputs from Uganda staff'!T$9,'[5]Data entry 1 - Validation'!$B$4:$BB$4,0))
)</f>
        <v>#N/A</v>
      </c>
      <c r="U58" s="272" t="e">
        <f>IF(U56="", "",
INDEX('[5]Data entry 1 - Validation'!$B$3:$BB$54, MATCH($C58,'[5]Data entry 1 - Validation'!$C$3:$C$54,0), MATCH('Inputs from Uganda staff'!U$9,'[5]Data entry 1 - Validation'!$B$4:$BB$4,0))
)</f>
        <v>#N/A</v>
      </c>
      <c r="V58" s="272" t="e">
        <f>IF(V56="", "",
INDEX('[5]Data entry 1 - Validation'!$B$3:$BB$54, MATCH($C58,'[5]Data entry 1 - Validation'!$C$3:$C$54,0), MATCH('Inputs from Uganda staff'!V$9,'[5]Data entry 1 - Validation'!$B$4:$BB$4,0))
)</f>
        <v>#N/A</v>
      </c>
      <c r="W58" s="272" t="e">
        <f>IF(W56="", "",
INDEX('[5]Data entry 1 - Validation'!$B$3:$BB$54, MATCH($C58,'[5]Data entry 1 - Validation'!$C$3:$C$54,0), MATCH('Inputs from Uganda staff'!W$9,'[5]Data entry 1 - Validation'!$B$4:$BB$4,0))
)</f>
        <v>#N/A</v>
      </c>
      <c r="X58" s="272" t="e">
        <f>IF(X56="", "",
INDEX('[5]Data entry 1 - Validation'!$B$3:$BB$54, MATCH($C58,'[5]Data entry 1 - Validation'!$C$3:$C$54,0), MATCH('Inputs from Uganda staff'!X$9,'[5]Data entry 1 - Validation'!$B$4:$BB$4,0))
)</f>
        <v>#N/A</v>
      </c>
      <c r="Y58" s="272" t="e">
        <f>IF(Y56="", "",
INDEX('[5]Data entry 1 - Validation'!$B$3:$BB$54, MATCH($C58,'[5]Data entry 1 - Validation'!$C$3:$C$54,0), MATCH('Inputs from Uganda staff'!Y$9,'[5]Data entry 1 - Validation'!$B$4:$BB$4,0))
)</f>
        <v>#N/A</v>
      </c>
      <c r="Z58" s="272" t="e">
        <f>IF(Z56="", "",
INDEX('[5]Data entry 1 - Validation'!$B$3:$BB$54, MATCH($C58,'[5]Data entry 1 - Validation'!$C$3:$C$54,0), MATCH('Inputs from Uganda staff'!Z$9,'[5]Data entry 1 - Validation'!$B$4:$BB$4,0))
)</f>
        <v>#N/A</v>
      </c>
      <c r="AA58" s="274" t="e">
        <f>IF(AA56="", "",
INDEX('[5]Data entry 1 - Validation'!$B$3:$BB$54, MATCH($C58,'[5]Data entry 1 - Validation'!$C$3:$C$54,0), MATCH('Inputs from Uganda staff'!AA$9,'[5]Data entry 1 - Validation'!$B$4:$BB$4,0))
)</f>
        <v>#N/A</v>
      </c>
      <c r="AB58" s="272" t="e">
        <f>IF(AB56="", "",
INDEX('[5]Data entry 1 - Validation'!$B$3:$BB$54, MATCH($C58,'[5]Data entry 1 - Validation'!$C$3:$C$54,0), MATCH('Inputs from Uganda staff'!AB$9,'[5]Data entry 1 - Validation'!$B$4:$BB$4,0))
)</f>
        <v>#N/A</v>
      </c>
      <c r="AC58" s="272" t="e">
        <f>IF(AC56="", "",
INDEX('[5]Data entry 1 - Validation'!$B$3:$BB$54, MATCH($C58,'[5]Data entry 1 - Validation'!$C$3:$C$54,0), MATCH('Inputs from Uganda staff'!AC$9,'[5]Data entry 1 - Validation'!$B$4:$BB$4,0))
)</f>
        <v>#N/A</v>
      </c>
      <c r="AD58" s="272" t="e">
        <f>IF(AD56="", "",
INDEX('[5]Data entry 1 - Validation'!$B$3:$BB$54, MATCH($C58,'[5]Data entry 1 - Validation'!$C$3:$C$54,0), MATCH('Inputs from Uganda staff'!AD$9,'[5]Data entry 1 - Validation'!$B$4:$BB$4,0))
)</f>
        <v>#N/A</v>
      </c>
      <c r="AE58" s="272" t="e">
        <f>IF(AE56="", "",
INDEX('[5]Data entry 1 - Validation'!$B$3:$BB$54, MATCH($C58,'[5]Data entry 1 - Validation'!$C$3:$C$54,0), MATCH('Inputs from Uganda staff'!AE$9,'[5]Data entry 1 - Validation'!$B$4:$BB$4,0))
)</f>
        <v>#N/A</v>
      </c>
      <c r="AF58" s="272" t="e">
        <f>IF(AF56="", "",
INDEX('[5]Data entry 1 - Validation'!$B$3:$BB$54, MATCH($C58,'[5]Data entry 1 - Validation'!$C$3:$C$54,0), MATCH('Inputs from Uganda staff'!AF$9,'[5]Data entry 1 - Validation'!$B$4:$BB$4,0))
)</f>
        <v>#N/A</v>
      </c>
      <c r="AG58" s="272" t="e">
        <f>IF(AG56="", "",
INDEX('[5]Data entry 1 - Validation'!$B$3:$BB$54, MATCH($C58,'[5]Data entry 1 - Validation'!$C$3:$C$54,0), MATCH('Inputs from Uganda staff'!AG$9,'[5]Data entry 1 - Validation'!$B$4:$BB$4,0))
)</f>
        <v>#N/A</v>
      </c>
      <c r="AH58" s="272" t="e">
        <f>IF(AH56="", "",
INDEX('[5]Data entry 1 - Validation'!$B$3:$BB$54, MATCH($C58,'[5]Data entry 1 - Validation'!$C$3:$C$54,0), MATCH('Inputs from Uganda staff'!AH$9,'[5]Data entry 1 - Validation'!$B$4:$BB$4,0))
)</f>
        <v>#N/A</v>
      </c>
      <c r="AI58" s="272" t="e">
        <f>IF(AI56="", "",
INDEX('[5]Data entry 1 - Validation'!$B$3:$BB$54, MATCH($C58,'[5]Data entry 1 - Validation'!$C$3:$C$54,0), MATCH('Inputs from Uganda staff'!AI$9,'[5]Data entry 1 - Validation'!$B$4:$BB$4,0))
)</f>
        <v>#N/A</v>
      </c>
      <c r="AJ58" s="272" t="e">
        <f>IF(AJ56="", "",
INDEX('[5]Data entry 1 - Validation'!$B$3:$BB$54, MATCH($C58,'[5]Data entry 1 - Validation'!$C$3:$C$54,0), MATCH('Inputs from Uganda staff'!AJ$9,'[5]Data entry 1 - Validation'!$B$4:$BB$4,0))
)</f>
        <v>#N/A</v>
      </c>
      <c r="AK58" s="272" t="e">
        <f>IF(AK56="", "",
INDEX('[5]Data entry 1 - Validation'!$B$3:$BB$54, MATCH($C58,'[5]Data entry 1 - Validation'!$C$3:$C$54,0), MATCH('Inputs from Uganda staff'!AK$9,'[5]Data entry 1 - Validation'!$B$4:$BB$4,0))
)</f>
        <v>#N/A</v>
      </c>
      <c r="AL58" s="274" t="str">
        <f>IF(AL56="", "",
INDEX('[5]Data entry 1 - Validation'!$B$3:$BB$54, MATCH($C58,'[5]Data entry 1 - Validation'!$C$3:$C$54,0), MATCH('Inputs from Uganda staff'!AL$9,'[5]Data entry 1 - Validation'!$B$4:$BB$4,0))
)</f>
        <v/>
      </c>
      <c r="AM58" s="274" t="str">
        <f>IF(AM56="", "",
INDEX('[5]Data entry 1 - Validation'!$B$3:$BB$54, MATCH($C58,'[5]Data entry 1 - Validation'!$C$3:$C$54,0), MATCH('Inputs from Uganda staff'!AM$9,'[5]Data entry 1 - Validation'!$B$4:$BB$4,0))
)</f>
        <v/>
      </c>
      <c r="AN58" s="274" t="str">
        <f>IF(AN56="", "",
INDEX('[5]Data entry 1 - Validation'!$B$3:$BB$54, MATCH($C58,'[5]Data entry 1 - Validation'!$C$3:$C$54,0), MATCH('Inputs from Uganda staff'!AN$9,'[5]Data entry 1 - Validation'!$B$4:$BB$4,0))
)</f>
        <v/>
      </c>
      <c r="AO58" s="274" t="str">
        <f>IF(AO56="", "",
INDEX('[5]Data entry 1 - Validation'!$B$3:$BB$54, MATCH($C58,'[5]Data entry 1 - Validation'!$C$3:$C$54,0), MATCH('Inputs from Uganda staff'!AO$9,'[5]Data entry 1 - Validation'!$B$4:$BB$4,0))
)</f>
        <v/>
      </c>
      <c r="AP58" s="274" t="str">
        <f>IF(AP56="", "",
INDEX('[5]Data entry 1 - Validation'!$B$3:$BB$54, MATCH($C58,'[5]Data entry 1 - Validation'!$C$3:$C$54,0), MATCH('Inputs from Uganda staff'!AP$9,'[5]Data entry 1 - Validation'!$B$4:$BB$4,0))
)</f>
        <v/>
      </c>
      <c r="AQ58" s="274" t="str">
        <f>IF(AQ56="", "",
INDEX('[5]Data entry 1 - Validation'!$B$3:$BB$54, MATCH($C58,'[5]Data entry 1 - Validation'!$C$3:$C$54,0), MATCH('Inputs from Uganda staff'!AQ$9,'[5]Data entry 1 - Validation'!$B$4:$BB$4,0))
)</f>
        <v/>
      </c>
      <c r="AR58" s="272" t="e">
        <f>IF(AR56="", "",
INDEX('[5]Data entry 1 - Validation'!$B$3:$BB$54, MATCH($C58,'[5]Data entry 1 - Validation'!$C$3:$C$54,0), MATCH('Inputs from Uganda staff'!AR$9,'[5]Data entry 1 - Validation'!$B$4:$BB$4,0))
)</f>
        <v>#N/A</v>
      </c>
      <c r="AS58" s="272" t="e">
        <f>IF(AS56="", "",
INDEX('[5]Data entry 1 - Validation'!$B$3:$BB$54, MATCH($C58,'[5]Data entry 1 - Validation'!$C$3:$C$54,0), MATCH('Inputs from Uganda staff'!AS$9,'[5]Data entry 1 - Validation'!$B$4:$BB$4,0))
)</f>
        <v>#N/A</v>
      </c>
      <c r="AT58" s="272" t="e">
        <f>IF(AT56="", "",
INDEX('[5]Data entry 1 - Validation'!$B$3:$BB$54, MATCH($C58,'[5]Data entry 1 - Validation'!$C$3:$C$54,0), MATCH('Inputs from Uganda staff'!AT$9,'[5]Data entry 1 - Validation'!$B$4:$BB$4,0))
)</f>
        <v>#N/A</v>
      </c>
      <c r="AU58" s="272" t="e">
        <f>IF(AU56="", "",
INDEX('[5]Data entry 1 - Validation'!$B$3:$BB$54, MATCH($C58,'[5]Data entry 1 - Validation'!$C$3:$C$54,0), MATCH('Inputs from Uganda staff'!AU$9,'[5]Data entry 1 - Validation'!$B$4:$BB$4,0))
)</f>
        <v>#N/A</v>
      </c>
      <c r="AV58" s="272" t="e">
        <f>IF(AV56="", "",
INDEX('[5]Data entry 1 - Validation'!$B$3:$BB$54, MATCH($C58,'[5]Data entry 1 - Validation'!$C$3:$C$54,0), MATCH('Inputs from Uganda staff'!AV$9,'[5]Data entry 1 - Validation'!$B$4:$BB$4,0))
)</f>
        <v>#N/A</v>
      </c>
      <c r="AW58" s="272" t="e">
        <f>IF(AW56="", "",
INDEX('[5]Data entry 1 - Validation'!$B$3:$BB$54, MATCH($C58,'[5]Data entry 1 - Validation'!$C$3:$C$54,0), MATCH('Inputs from Uganda staff'!AW$9,'[5]Data entry 1 - Validation'!$B$4:$BB$4,0))
)</f>
        <v>#N/A</v>
      </c>
      <c r="AX58" s="272" t="e">
        <f>IF(AX56="", "",
INDEX('[5]Data entry 1 - Validation'!$B$3:$BB$54, MATCH($C58,'[5]Data entry 1 - Validation'!$C$3:$C$54,0), MATCH('Inputs from Uganda staff'!AX$9,'[5]Data entry 1 - Validation'!$B$4:$BB$4,0))
)</f>
        <v>#N/A</v>
      </c>
      <c r="AY58" s="272" t="e">
        <f>IF(AY56="", "",
INDEX('[5]Data entry 1 - Validation'!$B$3:$BB$54, MATCH($C58,'[5]Data entry 1 - Validation'!$C$3:$C$54,0), MATCH('Inputs from Uganda staff'!AY$9,'[5]Data entry 1 - Validation'!$B$4:$BB$4,0))
)</f>
        <v>#N/A</v>
      </c>
      <c r="AZ58" s="272" t="e">
        <f>IF(AZ56="", "",
INDEX('[5]Data entry 1 - Validation'!$B$3:$BB$54, MATCH($C58,'[5]Data entry 1 - Validation'!$C$3:$C$54,0), MATCH('Inputs from Uganda staff'!AZ$9,'[5]Data entry 1 - Validation'!$B$4:$BB$4,0))
)</f>
        <v>#N/A</v>
      </c>
      <c r="BA58" s="272" t="e">
        <f>IF(BA56="", "",
INDEX('[5]Data entry 1 - Validation'!$B$3:$BB$54, MATCH($C58,'[5]Data entry 1 - Validation'!$C$3:$C$54,0), MATCH('Inputs from Uganda staff'!BA$9,'[5]Data entry 1 - Validation'!$B$4:$BB$4,0))
)</f>
        <v>#N/A</v>
      </c>
      <c r="BB58" s="272" t="e">
        <f>IF(BB56="", "",
INDEX('[5]Data entry 1 - Validation'!$B$3:$BB$54, MATCH($C58,'[5]Data entry 1 - Validation'!$C$3:$C$54,0), MATCH('Inputs from Uganda staff'!BB$9,'[5]Data entry 1 - Validation'!$B$4:$BB$4,0))
)</f>
        <v>#N/A</v>
      </c>
      <c r="BC58" s="272" t="e">
        <f>IF(BC56="", "",
INDEX('[5]Data entry 1 - Validation'!$B$3:$BB$54, MATCH($C58,'[5]Data entry 1 - Validation'!$C$3:$C$54,0), MATCH('Inputs from Uganda staff'!BC$9,'[5]Data entry 1 - Validation'!$B$4:$BB$4,0))
)</f>
        <v>#N/A</v>
      </c>
      <c r="BD58" s="272" t="e">
        <f>IF(BD56="", "",
INDEX('[5]Data entry 1 - Validation'!$B$3:$BB$54, MATCH($C58,'[5]Data entry 1 - Validation'!$C$3:$C$54,0), MATCH('Inputs from Uganda staff'!BD$9,'[5]Data entry 1 - Validation'!$B$4:$BB$4,0))
)</f>
        <v>#N/A</v>
      </c>
      <c r="BE58" s="272" t="e">
        <f>IF(BE56="", "",
INDEX('[5]Data entry 1 - Validation'!$B$3:$BB$54, MATCH($C58,'[5]Data entry 1 - Validation'!$C$3:$C$54,0), MATCH('Inputs from Uganda staff'!BE$9,'[5]Data entry 1 - Validation'!$B$4:$BB$4,0))
)</f>
        <v>#N/A</v>
      </c>
      <c r="BF58" s="272" t="e">
        <f>IF(BF56="", "",
INDEX('[5]Data entry 1 - Validation'!$B$3:$BB$54, MATCH($C58,'[5]Data entry 1 - Validation'!$C$3:$C$54,0), MATCH('Inputs from Uganda staff'!BF$9,'[5]Data entry 1 - Validation'!$B$4:$BB$4,0))
)</f>
        <v>#N/A</v>
      </c>
      <c r="BG58" s="272" t="e">
        <f>IF(BG56="", "",
INDEX('[5]Data entry 1 - Validation'!$B$3:$BB$54, MATCH($C58,'[5]Data entry 1 - Validation'!$C$3:$C$54,0), MATCH('Inputs from Uganda staff'!BG$9,'[5]Data entry 1 - Validation'!$B$4:$BB$4,0))
)</f>
        <v>#N/A</v>
      </c>
      <c r="BH58" s="272" t="e">
        <f>IF(BH56="", "",
INDEX('[5]Data entry 1 - Validation'!$B$3:$BB$54, MATCH($C58,'[5]Data entry 1 - Validation'!$C$3:$C$54,0), MATCH('Inputs from Uganda staff'!BH$9,'[5]Data entry 1 - Validation'!$B$4:$BB$4,0))
)</f>
        <v>#N/A</v>
      </c>
      <c r="BI58" s="272" t="e">
        <f>IF(BI56="", "",
INDEX('[5]Data entry 1 - Validation'!$B$3:$BB$54, MATCH($C58,'[5]Data entry 1 - Validation'!$C$3:$C$54,0), MATCH('Inputs from Uganda staff'!BI$9,'[5]Data entry 1 - Validation'!$B$4:$BB$4,0))
)</f>
        <v>#N/A</v>
      </c>
      <c r="BJ58" s="272" t="e">
        <f>IF(BJ56="", "",
INDEX('[5]Data entry 1 - Validation'!$B$3:$BB$54, MATCH($C58,'[5]Data entry 1 - Validation'!$C$3:$C$54,0), MATCH('Inputs from Uganda staff'!BJ$9,'[5]Data entry 1 - Validation'!$B$4:$BB$4,0))
)</f>
        <v>#N/A</v>
      </c>
      <c r="BK58" s="272" t="e">
        <f>IF(BK56="", "",
INDEX('[5]Data entry 1 - Validation'!$B$3:$BB$54, MATCH($C58,'[5]Data entry 1 - Validation'!$C$3:$C$54,0), MATCH('Inputs from Uganda staff'!BK$9,'[5]Data entry 1 - Validation'!$B$4:$BB$4,0))
)</f>
        <v>#N/A</v>
      </c>
      <c r="BL58" s="272" t="e">
        <f>IF(BL56="", "",
INDEX('[5]Data entry 1 - Validation'!$B$3:$BB$54, MATCH($C58,'[5]Data entry 1 - Validation'!$C$3:$C$54,0), MATCH('Inputs from Uganda staff'!BL$9,'[5]Data entry 1 - Validation'!$B$4:$BB$4,0))
)</f>
        <v>#N/A</v>
      </c>
      <c r="BM58" s="272" t="e">
        <f>IF(BM56="", "",
INDEX('[5]Data entry 1 - Validation'!$B$3:$BB$54, MATCH($C58,'[5]Data entry 1 - Validation'!$C$3:$C$54,0), MATCH('Inputs from Uganda staff'!BM$9,'[5]Data entry 1 - Validation'!$B$4:$BB$4,0))
)</f>
        <v>#N/A</v>
      </c>
    </row>
    <row r="59" spans="1:65" ht="27.75" customHeight="1">
      <c r="A59" s="309"/>
      <c r="B59" s="276" t="s">
        <v>2022</v>
      </c>
      <c r="C59" s="271" t="str">
        <f t="shared" si="0"/>
        <v>New5% of cases expected to be serviced by cadre</v>
      </c>
      <c r="D59" s="311"/>
      <c r="E59" s="279" t="e">
        <f>INDEX('WFOM - Cadre and Service List'!$A$3:$B$23,MATCH('Inputs from Uganda staff'!$D59,'WFOM - Cadre and Service List'!$B$3:$B$23,0), 1)</f>
        <v>#N/A</v>
      </c>
      <c r="F59" s="277" t="str">
        <f t="shared" si="2"/>
        <v>% of cases expected to be serviced by cadre</v>
      </c>
      <c r="G59" s="19" t="e">
        <f t="shared" si="1"/>
        <v>#N/A</v>
      </c>
      <c r="H59" s="272" t="e">
        <f>IF(H57="", "",
INDEX('[5]Data entry 1 - Validation'!$B$3:$BB$54, MATCH($C59,'[5]Data entry 1 - Validation'!$C$3:$C$54,0), MATCH('Inputs from Uganda staff'!H$9,'[5]Data entry 1 - Validation'!$B$4:$BB$4,0))
)</f>
        <v>#N/A</v>
      </c>
      <c r="I59" s="272" t="e">
        <f>IF(I57="", "",
INDEX('[5]Data entry 1 - Validation'!$B$3:$BB$54, MATCH($C59,'[5]Data entry 1 - Validation'!$C$3:$C$54,0), MATCH('Inputs from Uganda staff'!I$9,'[5]Data entry 1 - Validation'!$B$4:$BB$4,0))
)</f>
        <v>#N/A</v>
      </c>
      <c r="J59" s="272" t="e">
        <f>IF(J57="", "",
INDEX('[5]Data entry 1 - Validation'!$B$3:$BB$54, MATCH($C59,'[5]Data entry 1 - Validation'!$C$3:$C$54,0), MATCH('Inputs from Uganda staff'!J$9,'[5]Data entry 1 - Validation'!$B$4:$BB$4,0))
)</f>
        <v>#N/A</v>
      </c>
      <c r="K59" s="272" t="e">
        <f>IF(K57="", "",
INDEX('[5]Data entry 1 - Validation'!$B$3:$BB$54, MATCH($C59,'[5]Data entry 1 - Validation'!$C$3:$C$54,0), MATCH('Inputs from Uganda staff'!K$9,'[5]Data entry 1 - Validation'!$B$4:$BB$4,0))
)</f>
        <v>#N/A</v>
      </c>
      <c r="L59" s="272" t="e">
        <f>IF(L57="", "",
INDEX('[5]Data entry 1 - Validation'!$B$3:$BB$54, MATCH($C59,'[5]Data entry 1 - Validation'!$C$3:$C$54,0), MATCH('Inputs from Uganda staff'!L$9,'[5]Data entry 1 - Validation'!$B$4:$BB$4,0))
)</f>
        <v>#N/A</v>
      </c>
      <c r="M59" s="272" t="e">
        <f>IF(M57="", "",
INDEX('[5]Data entry 1 - Validation'!$B$3:$BB$54, MATCH($C59,'[5]Data entry 1 - Validation'!$C$3:$C$54,0), MATCH('Inputs from Uganda staff'!M$9,'[5]Data entry 1 - Validation'!$B$4:$BB$4,0))
)</f>
        <v>#N/A</v>
      </c>
      <c r="N59" s="272" t="e">
        <f>IF(N57="", "",
INDEX('[5]Data entry 1 - Validation'!$B$3:$BB$54, MATCH($C59,'[5]Data entry 1 - Validation'!$C$3:$C$54,0), MATCH('Inputs from Uganda staff'!N$9,'[5]Data entry 1 - Validation'!$B$4:$BB$4,0))
)</f>
        <v>#N/A</v>
      </c>
      <c r="O59" s="272" t="e">
        <f>IF(O57="", "",
INDEX('[5]Data entry 1 - Validation'!$B$3:$BB$54, MATCH($C59,'[5]Data entry 1 - Validation'!$C$3:$C$54,0), MATCH('Inputs from Uganda staff'!O$9,'[5]Data entry 1 - Validation'!$B$4:$BB$4,0))
)</f>
        <v>#N/A</v>
      </c>
      <c r="P59" s="272" t="e">
        <f>IF(P57="", "",
INDEX('[5]Data entry 1 - Validation'!$B$3:$BB$54, MATCH($C59,'[5]Data entry 1 - Validation'!$C$3:$C$54,0), MATCH('Inputs from Uganda staff'!P$9,'[5]Data entry 1 - Validation'!$B$4:$BB$4,0))
)</f>
        <v>#N/A</v>
      </c>
      <c r="Q59" s="272" t="e">
        <f>IF(Q57="", "",
INDEX('[5]Data entry 1 - Validation'!$B$3:$BB$54, MATCH($C59,'[5]Data entry 1 - Validation'!$C$3:$C$54,0), MATCH('Inputs from Uganda staff'!Q$9,'[5]Data entry 1 - Validation'!$B$4:$BB$4,0))
)</f>
        <v>#N/A</v>
      </c>
      <c r="R59" s="272" t="e">
        <f>IF(R57="", "",
INDEX('[5]Data entry 1 - Validation'!$B$3:$BB$54, MATCH($C59,'[5]Data entry 1 - Validation'!$C$3:$C$54,0), MATCH('Inputs from Uganda staff'!R$9,'[5]Data entry 1 - Validation'!$B$4:$BB$4,0))
)</f>
        <v>#N/A</v>
      </c>
      <c r="S59" s="272" t="e">
        <f>IF(S57="", "",
INDEX('[5]Data entry 1 - Validation'!$B$3:$BB$54, MATCH($C59,'[5]Data entry 1 - Validation'!$C$3:$C$54,0), MATCH('Inputs from Uganda staff'!S$9,'[5]Data entry 1 - Validation'!$B$4:$BB$4,0))
)</f>
        <v>#N/A</v>
      </c>
      <c r="T59" s="272" t="e">
        <f>IF(T57="", "",
INDEX('[5]Data entry 1 - Validation'!$B$3:$BB$54, MATCH($C59,'[5]Data entry 1 - Validation'!$C$3:$C$54,0), MATCH('Inputs from Uganda staff'!T$9,'[5]Data entry 1 - Validation'!$B$4:$BB$4,0))
)</f>
        <v>#N/A</v>
      </c>
      <c r="U59" s="272" t="e">
        <f>IF(U57="", "",
INDEX('[5]Data entry 1 - Validation'!$B$3:$BB$54, MATCH($C59,'[5]Data entry 1 - Validation'!$C$3:$C$54,0), MATCH('Inputs from Uganda staff'!U$9,'[5]Data entry 1 - Validation'!$B$4:$BB$4,0))
)</f>
        <v>#N/A</v>
      </c>
      <c r="V59" s="272" t="e">
        <f>IF(V57="", "",
INDEX('[5]Data entry 1 - Validation'!$B$3:$BB$54, MATCH($C59,'[5]Data entry 1 - Validation'!$C$3:$C$54,0), MATCH('Inputs from Uganda staff'!V$9,'[5]Data entry 1 - Validation'!$B$4:$BB$4,0))
)</f>
        <v>#N/A</v>
      </c>
      <c r="W59" s="272" t="e">
        <f>IF(W57="", "",
INDEX('[5]Data entry 1 - Validation'!$B$3:$BB$54, MATCH($C59,'[5]Data entry 1 - Validation'!$C$3:$C$54,0), MATCH('Inputs from Uganda staff'!W$9,'[5]Data entry 1 - Validation'!$B$4:$BB$4,0))
)</f>
        <v>#N/A</v>
      </c>
      <c r="X59" s="272" t="e">
        <f>IF(X57="", "",
INDEX('[5]Data entry 1 - Validation'!$B$3:$BB$54, MATCH($C59,'[5]Data entry 1 - Validation'!$C$3:$C$54,0), MATCH('Inputs from Uganda staff'!X$9,'[5]Data entry 1 - Validation'!$B$4:$BB$4,0))
)</f>
        <v>#N/A</v>
      </c>
      <c r="Y59" s="272" t="e">
        <f>IF(Y57="", "",
INDEX('[5]Data entry 1 - Validation'!$B$3:$BB$54, MATCH($C59,'[5]Data entry 1 - Validation'!$C$3:$C$54,0), MATCH('Inputs from Uganda staff'!Y$9,'[5]Data entry 1 - Validation'!$B$4:$BB$4,0))
)</f>
        <v>#N/A</v>
      </c>
      <c r="Z59" s="272" t="e">
        <f>IF(Z57="", "",
INDEX('[5]Data entry 1 - Validation'!$B$3:$BB$54, MATCH($C59,'[5]Data entry 1 - Validation'!$C$3:$C$54,0), MATCH('Inputs from Uganda staff'!Z$9,'[5]Data entry 1 - Validation'!$B$4:$BB$4,0))
)</f>
        <v>#N/A</v>
      </c>
      <c r="AA59" s="274" t="e">
        <f>IF(AA57="", "",
INDEX('[5]Data entry 1 - Validation'!$B$3:$BB$54, MATCH($C59,'[5]Data entry 1 - Validation'!$C$3:$C$54,0), MATCH('Inputs from Uganda staff'!AA$9,'[5]Data entry 1 - Validation'!$B$4:$BB$4,0))
)</f>
        <v>#N/A</v>
      </c>
      <c r="AB59" s="272" t="e">
        <f>IF(AB57="", "",
INDEX('[5]Data entry 1 - Validation'!$B$3:$BB$54, MATCH($C59,'[5]Data entry 1 - Validation'!$C$3:$C$54,0), MATCH('Inputs from Uganda staff'!AB$9,'[5]Data entry 1 - Validation'!$B$4:$BB$4,0))
)</f>
        <v>#N/A</v>
      </c>
      <c r="AC59" s="272" t="e">
        <f>IF(AC57="", "",
INDEX('[5]Data entry 1 - Validation'!$B$3:$BB$54, MATCH($C59,'[5]Data entry 1 - Validation'!$C$3:$C$54,0), MATCH('Inputs from Uganda staff'!AC$9,'[5]Data entry 1 - Validation'!$B$4:$BB$4,0))
)</f>
        <v>#N/A</v>
      </c>
      <c r="AD59" s="272" t="e">
        <f>IF(AD57="", "",
INDEX('[5]Data entry 1 - Validation'!$B$3:$BB$54, MATCH($C59,'[5]Data entry 1 - Validation'!$C$3:$C$54,0), MATCH('Inputs from Uganda staff'!AD$9,'[5]Data entry 1 - Validation'!$B$4:$BB$4,0))
)</f>
        <v>#N/A</v>
      </c>
      <c r="AE59" s="272" t="e">
        <f>IF(AE57="", "",
INDEX('[5]Data entry 1 - Validation'!$B$3:$BB$54, MATCH($C59,'[5]Data entry 1 - Validation'!$C$3:$C$54,0), MATCH('Inputs from Uganda staff'!AE$9,'[5]Data entry 1 - Validation'!$B$4:$BB$4,0))
)</f>
        <v>#N/A</v>
      </c>
      <c r="AF59" s="272" t="e">
        <f>IF(AF57="", "",
INDEX('[5]Data entry 1 - Validation'!$B$3:$BB$54, MATCH($C59,'[5]Data entry 1 - Validation'!$C$3:$C$54,0), MATCH('Inputs from Uganda staff'!AF$9,'[5]Data entry 1 - Validation'!$B$4:$BB$4,0))
)</f>
        <v>#N/A</v>
      </c>
      <c r="AG59" s="272" t="e">
        <f>IF(AG57="", "",
INDEX('[5]Data entry 1 - Validation'!$B$3:$BB$54, MATCH($C59,'[5]Data entry 1 - Validation'!$C$3:$C$54,0), MATCH('Inputs from Uganda staff'!AG$9,'[5]Data entry 1 - Validation'!$B$4:$BB$4,0))
)</f>
        <v>#N/A</v>
      </c>
      <c r="AH59" s="272" t="e">
        <f>IF(AH57="", "",
INDEX('[5]Data entry 1 - Validation'!$B$3:$BB$54, MATCH($C59,'[5]Data entry 1 - Validation'!$C$3:$C$54,0), MATCH('Inputs from Uganda staff'!AH$9,'[5]Data entry 1 - Validation'!$B$4:$BB$4,0))
)</f>
        <v>#N/A</v>
      </c>
      <c r="AI59" s="272" t="e">
        <f>IF(AI57="", "",
INDEX('[5]Data entry 1 - Validation'!$B$3:$BB$54, MATCH($C59,'[5]Data entry 1 - Validation'!$C$3:$C$54,0), MATCH('Inputs from Uganda staff'!AI$9,'[5]Data entry 1 - Validation'!$B$4:$BB$4,0))
)</f>
        <v>#N/A</v>
      </c>
      <c r="AJ59" s="272" t="e">
        <f>IF(AJ57="", "",
INDEX('[5]Data entry 1 - Validation'!$B$3:$BB$54, MATCH($C59,'[5]Data entry 1 - Validation'!$C$3:$C$54,0), MATCH('Inputs from Uganda staff'!AJ$9,'[5]Data entry 1 - Validation'!$B$4:$BB$4,0))
)</f>
        <v>#N/A</v>
      </c>
      <c r="AK59" s="272" t="e">
        <f>IF(AK57="", "",
INDEX('[5]Data entry 1 - Validation'!$B$3:$BB$54, MATCH($C59,'[5]Data entry 1 - Validation'!$C$3:$C$54,0), MATCH('Inputs from Uganda staff'!AK$9,'[5]Data entry 1 - Validation'!$B$4:$BB$4,0))
)</f>
        <v>#N/A</v>
      </c>
      <c r="AL59" s="274" t="str">
        <f>IF(AL57="", "",
INDEX('[5]Data entry 1 - Validation'!$B$3:$BB$54, MATCH($C59,'[5]Data entry 1 - Validation'!$C$3:$C$54,0), MATCH('Inputs from Uganda staff'!AL$9,'[5]Data entry 1 - Validation'!$B$4:$BB$4,0))
)</f>
        <v/>
      </c>
      <c r="AM59" s="274" t="str">
        <f>IF(AM57="", "",
INDEX('[5]Data entry 1 - Validation'!$B$3:$BB$54, MATCH($C59,'[5]Data entry 1 - Validation'!$C$3:$C$54,0), MATCH('Inputs from Uganda staff'!AM$9,'[5]Data entry 1 - Validation'!$B$4:$BB$4,0))
)</f>
        <v/>
      </c>
      <c r="AN59" s="274" t="str">
        <f>IF(AN57="", "",
INDEX('[5]Data entry 1 - Validation'!$B$3:$BB$54, MATCH($C59,'[5]Data entry 1 - Validation'!$C$3:$C$54,0), MATCH('Inputs from Uganda staff'!AN$9,'[5]Data entry 1 - Validation'!$B$4:$BB$4,0))
)</f>
        <v/>
      </c>
      <c r="AO59" s="274" t="str">
        <f>IF(AO57="", "",
INDEX('[5]Data entry 1 - Validation'!$B$3:$BB$54, MATCH($C59,'[5]Data entry 1 - Validation'!$C$3:$C$54,0), MATCH('Inputs from Uganda staff'!AO$9,'[5]Data entry 1 - Validation'!$B$4:$BB$4,0))
)</f>
        <v/>
      </c>
      <c r="AP59" s="274" t="str">
        <f>IF(AP57="", "",
INDEX('[5]Data entry 1 - Validation'!$B$3:$BB$54, MATCH($C59,'[5]Data entry 1 - Validation'!$C$3:$C$54,0), MATCH('Inputs from Uganda staff'!AP$9,'[5]Data entry 1 - Validation'!$B$4:$BB$4,0))
)</f>
        <v/>
      </c>
      <c r="AQ59" s="274" t="str">
        <f>IF(AQ57="", "",
INDEX('[5]Data entry 1 - Validation'!$B$3:$BB$54, MATCH($C59,'[5]Data entry 1 - Validation'!$C$3:$C$54,0), MATCH('Inputs from Uganda staff'!AQ$9,'[5]Data entry 1 - Validation'!$B$4:$BB$4,0))
)</f>
        <v/>
      </c>
      <c r="AR59" s="272" t="e">
        <f>IF(AR57="", "",
INDEX('[5]Data entry 1 - Validation'!$B$3:$BB$54, MATCH($C59,'[5]Data entry 1 - Validation'!$C$3:$C$54,0), MATCH('Inputs from Uganda staff'!AR$9,'[5]Data entry 1 - Validation'!$B$4:$BB$4,0))
)</f>
        <v>#N/A</v>
      </c>
      <c r="AS59" s="272" t="e">
        <f>IF(AS57="", "",
INDEX('[5]Data entry 1 - Validation'!$B$3:$BB$54, MATCH($C59,'[5]Data entry 1 - Validation'!$C$3:$C$54,0), MATCH('Inputs from Uganda staff'!AS$9,'[5]Data entry 1 - Validation'!$B$4:$BB$4,0))
)</f>
        <v>#N/A</v>
      </c>
      <c r="AT59" s="272" t="e">
        <f>IF(AT57="", "",
INDEX('[5]Data entry 1 - Validation'!$B$3:$BB$54, MATCH($C59,'[5]Data entry 1 - Validation'!$C$3:$C$54,0), MATCH('Inputs from Uganda staff'!AT$9,'[5]Data entry 1 - Validation'!$B$4:$BB$4,0))
)</f>
        <v>#N/A</v>
      </c>
      <c r="AU59" s="272" t="e">
        <f>IF(AU57="", "",
INDEX('[5]Data entry 1 - Validation'!$B$3:$BB$54, MATCH($C59,'[5]Data entry 1 - Validation'!$C$3:$C$54,0), MATCH('Inputs from Uganda staff'!AU$9,'[5]Data entry 1 - Validation'!$B$4:$BB$4,0))
)</f>
        <v>#N/A</v>
      </c>
      <c r="AV59" s="272" t="e">
        <f>IF(AV57="", "",
INDEX('[5]Data entry 1 - Validation'!$B$3:$BB$54, MATCH($C59,'[5]Data entry 1 - Validation'!$C$3:$C$54,0), MATCH('Inputs from Uganda staff'!AV$9,'[5]Data entry 1 - Validation'!$B$4:$BB$4,0))
)</f>
        <v>#N/A</v>
      </c>
      <c r="AW59" s="272" t="e">
        <f>IF(AW57="", "",
INDEX('[5]Data entry 1 - Validation'!$B$3:$BB$54, MATCH($C59,'[5]Data entry 1 - Validation'!$C$3:$C$54,0), MATCH('Inputs from Uganda staff'!AW$9,'[5]Data entry 1 - Validation'!$B$4:$BB$4,0))
)</f>
        <v>#N/A</v>
      </c>
      <c r="AX59" s="272" t="e">
        <f>IF(AX57="", "",
INDEX('[5]Data entry 1 - Validation'!$B$3:$BB$54, MATCH($C59,'[5]Data entry 1 - Validation'!$C$3:$C$54,0), MATCH('Inputs from Uganda staff'!AX$9,'[5]Data entry 1 - Validation'!$B$4:$BB$4,0))
)</f>
        <v>#N/A</v>
      </c>
      <c r="AY59" s="272" t="e">
        <f>IF(AY57="", "",
INDEX('[5]Data entry 1 - Validation'!$B$3:$BB$54, MATCH($C59,'[5]Data entry 1 - Validation'!$C$3:$C$54,0), MATCH('Inputs from Uganda staff'!AY$9,'[5]Data entry 1 - Validation'!$B$4:$BB$4,0))
)</f>
        <v>#N/A</v>
      </c>
      <c r="AZ59" s="272" t="e">
        <f>IF(AZ57="", "",
INDEX('[5]Data entry 1 - Validation'!$B$3:$BB$54, MATCH($C59,'[5]Data entry 1 - Validation'!$C$3:$C$54,0), MATCH('Inputs from Uganda staff'!AZ$9,'[5]Data entry 1 - Validation'!$B$4:$BB$4,0))
)</f>
        <v>#N/A</v>
      </c>
      <c r="BA59" s="272" t="e">
        <f>IF(BA57="", "",
INDEX('[5]Data entry 1 - Validation'!$B$3:$BB$54, MATCH($C59,'[5]Data entry 1 - Validation'!$C$3:$C$54,0), MATCH('Inputs from Uganda staff'!BA$9,'[5]Data entry 1 - Validation'!$B$4:$BB$4,0))
)</f>
        <v>#N/A</v>
      </c>
      <c r="BB59" s="272" t="e">
        <f>IF(BB57="", "",
INDEX('[5]Data entry 1 - Validation'!$B$3:$BB$54, MATCH($C59,'[5]Data entry 1 - Validation'!$C$3:$C$54,0), MATCH('Inputs from Uganda staff'!BB$9,'[5]Data entry 1 - Validation'!$B$4:$BB$4,0))
)</f>
        <v>#N/A</v>
      </c>
      <c r="BC59" s="272" t="e">
        <f>IF(BC57="", "",
INDEX('[5]Data entry 1 - Validation'!$B$3:$BB$54, MATCH($C59,'[5]Data entry 1 - Validation'!$C$3:$C$54,0), MATCH('Inputs from Uganda staff'!BC$9,'[5]Data entry 1 - Validation'!$B$4:$BB$4,0))
)</f>
        <v>#N/A</v>
      </c>
      <c r="BD59" s="272" t="e">
        <f>IF(BD57="", "",
INDEX('[5]Data entry 1 - Validation'!$B$3:$BB$54, MATCH($C59,'[5]Data entry 1 - Validation'!$C$3:$C$54,0), MATCH('Inputs from Uganda staff'!BD$9,'[5]Data entry 1 - Validation'!$B$4:$BB$4,0))
)</f>
        <v>#N/A</v>
      </c>
      <c r="BE59" s="272" t="e">
        <f>IF(BE57="", "",
INDEX('[5]Data entry 1 - Validation'!$B$3:$BB$54, MATCH($C59,'[5]Data entry 1 - Validation'!$C$3:$C$54,0), MATCH('Inputs from Uganda staff'!BE$9,'[5]Data entry 1 - Validation'!$B$4:$BB$4,0))
)</f>
        <v>#N/A</v>
      </c>
      <c r="BF59" s="272" t="e">
        <f>IF(BF57="", "",
INDEX('[5]Data entry 1 - Validation'!$B$3:$BB$54, MATCH($C59,'[5]Data entry 1 - Validation'!$C$3:$C$54,0), MATCH('Inputs from Uganda staff'!BF$9,'[5]Data entry 1 - Validation'!$B$4:$BB$4,0))
)</f>
        <v>#N/A</v>
      </c>
      <c r="BG59" s="272" t="e">
        <f>IF(BG57="", "",
INDEX('[5]Data entry 1 - Validation'!$B$3:$BB$54, MATCH($C59,'[5]Data entry 1 - Validation'!$C$3:$C$54,0), MATCH('Inputs from Uganda staff'!BG$9,'[5]Data entry 1 - Validation'!$B$4:$BB$4,0))
)</f>
        <v>#N/A</v>
      </c>
      <c r="BH59" s="272" t="e">
        <f>IF(BH57="", "",
INDEX('[5]Data entry 1 - Validation'!$B$3:$BB$54, MATCH($C59,'[5]Data entry 1 - Validation'!$C$3:$C$54,0), MATCH('Inputs from Uganda staff'!BH$9,'[5]Data entry 1 - Validation'!$B$4:$BB$4,0))
)</f>
        <v>#N/A</v>
      </c>
      <c r="BI59" s="272" t="e">
        <f>IF(BI57="", "",
INDEX('[5]Data entry 1 - Validation'!$B$3:$BB$54, MATCH($C59,'[5]Data entry 1 - Validation'!$C$3:$C$54,0), MATCH('Inputs from Uganda staff'!BI$9,'[5]Data entry 1 - Validation'!$B$4:$BB$4,0))
)</f>
        <v>#N/A</v>
      </c>
      <c r="BJ59" s="272" t="e">
        <f>IF(BJ57="", "",
INDEX('[5]Data entry 1 - Validation'!$B$3:$BB$54, MATCH($C59,'[5]Data entry 1 - Validation'!$C$3:$C$54,0), MATCH('Inputs from Uganda staff'!BJ$9,'[5]Data entry 1 - Validation'!$B$4:$BB$4,0))
)</f>
        <v>#N/A</v>
      </c>
      <c r="BK59" s="272" t="e">
        <f>IF(BK57="", "",
INDEX('[5]Data entry 1 - Validation'!$B$3:$BB$54, MATCH($C59,'[5]Data entry 1 - Validation'!$C$3:$C$54,0), MATCH('Inputs from Uganda staff'!BK$9,'[5]Data entry 1 - Validation'!$B$4:$BB$4,0))
)</f>
        <v>#N/A</v>
      </c>
      <c r="BL59" s="272" t="e">
        <f>IF(BL57="", "",
INDEX('[5]Data entry 1 - Validation'!$B$3:$BB$54, MATCH($C59,'[5]Data entry 1 - Validation'!$C$3:$C$54,0), MATCH('Inputs from Uganda staff'!BL$9,'[5]Data entry 1 - Validation'!$B$4:$BB$4,0))
)</f>
        <v>#N/A</v>
      </c>
      <c r="BM59" s="272" t="e">
        <f>IF(BM57="", "",
INDEX('[5]Data entry 1 - Validation'!$B$3:$BB$54, MATCH($C59,'[5]Data entry 1 - Validation'!$C$3:$C$54,0), MATCH('Inputs from Uganda staff'!BM$9,'[5]Data entry 1 - Validation'!$B$4:$BB$4,0))
)</f>
        <v>#N/A</v>
      </c>
    </row>
    <row r="61" spans="1:65">
      <c r="E61" s="279" t="s">
        <v>4</v>
      </c>
      <c r="H61" s="254">
        <f>INDEX($G$6:$BM$59, MATCH(_xlfn.CONCAT($E61,"Number of minutes per case"),$G$6:$G$59,0),MATCH(H$6,$G$6:$BM$6,0))
* INDEX($G$6:$BM$59, MATCH(_xlfn.CONCAT($E61,"% of cases expected to be serviced by cadre"),$G$6:$G$59,0),MATCH(H$6,$G$6:$BM$6,0))/100</f>
        <v>15</v>
      </c>
      <c r="I61" s="254">
        <f t="shared" ref="I61:BM65" si="3">INDEX($G$6:$BM$59, MATCH(_xlfn.CONCAT($E61,"Number of minutes per case"),$G$6:$G$59,0),MATCH(I$6,$G$6:$BM$6,0))
* INDEX($G$6:$BM$59, MATCH(_xlfn.CONCAT($E61,"% of cases expected to be serviced by cadre"),$G$6:$G$59,0),MATCH(I$6,$G$6:$BM$6,0))/100</f>
        <v>28</v>
      </c>
      <c r="J61" s="254">
        <f t="shared" si="3"/>
        <v>30</v>
      </c>
      <c r="K61" s="254">
        <f t="shared" si="3"/>
        <v>60</v>
      </c>
      <c r="L61" s="254">
        <f t="shared" si="3"/>
        <v>0.5</v>
      </c>
      <c r="M61" s="254">
        <f t="shared" si="3"/>
        <v>0.2</v>
      </c>
      <c r="N61" s="254">
        <f t="shared" si="3"/>
        <v>0</v>
      </c>
      <c r="O61" s="254">
        <f t="shared" si="3"/>
        <v>0.1</v>
      </c>
      <c r="P61" s="254">
        <f t="shared" si="3"/>
        <v>0.1</v>
      </c>
      <c r="Q61" s="254">
        <f t="shared" si="3"/>
        <v>0.1</v>
      </c>
      <c r="R61" s="254">
        <f t="shared" si="3"/>
        <v>0.3</v>
      </c>
      <c r="S61" s="254">
        <f t="shared" si="3"/>
        <v>24</v>
      </c>
      <c r="T61" s="254">
        <f t="shared" si="3"/>
        <v>20</v>
      </c>
      <c r="U61" s="254">
        <f t="shared" si="3"/>
        <v>20</v>
      </c>
      <c r="V61" s="254">
        <f t="shared" si="3"/>
        <v>0</v>
      </c>
      <c r="W61" s="254">
        <f t="shared" si="3"/>
        <v>0.25</v>
      </c>
      <c r="X61" s="254">
        <f t="shared" si="3"/>
        <v>0.5</v>
      </c>
      <c r="Y61" s="254">
        <f t="shared" si="3"/>
        <v>0.5</v>
      </c>
      <c r="Z61" s="254">
        <f t="shared" si="3"/>
        <v>0.1</v>
      </c>
      <c r="AA61" s="254">
        <f t="shared" si="3"/>
        <v>0.5</v>
      </c>
      <c r="AB61" s="254">
        <f t="shared" si="3"/>
        <v>0.05</v>
      </c>
      <c r="AC61" s="254">
        <f t="shared" si="3"/>
        <v>0.05</v>
      </c>
      <c r="AD61" s="254">
        <f t="shared" si="3"/>
        <v>0.05</v>
      </c>
      <c r="AE61" s="254">
        <f t="shared" si="3"/>
        <v>0.3</v>
      </c>
      <c r="AF61" s="254">
        <f t="shared" si="3"/>
        <v>0.3</v>
      </c>
      <c r="AG61" s="254">
        <f t="shared" si="3"/>
        <v>0.3</v>
      </c>
      <c r="AH61" s="254">
        <f t="shared" si="3"/>
        <v>0.3</v>
      </c>
      <c r="AI61" s="254">
        <f t="shared" si="3"/>
        <v>0.3</v>
      </c>
      <c r="AJ61" s="254">
        <f t="shared" si="3"/>
        <v>0.5</v>
      </c>
      <c r="AK61" s="254">
        <f t="shared" si="3"/>
        <v>1.2</v>
      </c>
      <c r="AL61" s="254" t="e">
        <f t="shared" si="3"/>
        <v>#VALUE!</v>
      </c>
      <c r="AM61" s="254" t="e">
        <f t="shared" si="3"/>
        <v>#VALUE!</v>
      </c>
      <c r="AN61" s="254" t="e">
        <f t="shared" si="3"/>
        <v>#VALUE!</v>
      </c>
      <c r="AO61" s="254" t="e">
        <f t="shared" si="3"/>
        <v>#VALUE!</v>
      </c>
      <c r="AP61" s="254" t="e">
        <f t="shared" si="3"/>
        <v>#VALUE!</v>
      </c>
      <c r="AQ61" s="254" t="e">
        <f t="shared" si="3"/>
        <v>#VALUE!</v>
      </c>
      <c r="AR61" s="254">
        <f t="shared" si="3"/>
        <v>0</v>
      </c>
      <c r="AS61" s="254">
        <f t="shared" si="3"/>
        <v>0</v>
      </c>
      <c r="AT61" s="254">
        <f t="shared" si="3"/>
        <v>0</v>
      </c>
      <c r="AU61" s="254">
        <f t="shared" si="3"/>
        <v>0</v>
      </c>
      <c r="AV61" s="254">
        <f t="shared" si="3"/>
        <v>0</v>
      </c>
      <c r="AW61" s="254">
        <f t="shared" si="3"/>
        <v>3.6</v>
      </c>
      <c r="AX61" s="254">
        <f t="shared" si="3"/>
        <v>0</v>
      </c>
      <c r="AY61" s="254">
        <f t="shared" si="3"/>
        <v>0</v>
      </c>
      <c r="AZ61" s="254">
        <f t="shared" si="3"/>
        <v>0</v>
      </c>
      <c r="BA61" s="254">
        <f t="shared" si="3"/>
        <v>0</v>
      </c>
      <c r="BB61" s="254">
        <f t="shared" si="3"/>
        <v>0</v>
      </c>
      <c r="BC61" s="254">
        <f t="shared" si="3"/>
        <v>0</v>
      </c>
      <c r="BD61" s="254">
        <f t="shared" si="3"/>
        <v>0.5</v>
      </c>
      <c r="BE61" s="254">
        <f t="shared" si="3"/>
        <v>0.5</v>
      </c>
      <c r="BF61" s="254">
        <f t="shared" si="3"/>
        <v>0.5</v>
      </c>
      <c r="BG61" s="254">
        <f t="shared" si="3"/>
        <v>0.5</v>
      </c>
      <c r="BH61" s="254">
        <f t="shared" si="3"/>
        <v>0.1</v>
      </c>
      <c r="BI61" s="254">
        <f t="shared" si="3"/>
        <v>0.1</v>
      </c>
      <c r="BJ61" s="254">
        <f t="shared" si="3"/>
        <v>0.1</v>
      </c>
      <c r="BK61" s="254">
        <f t="shared" si="3"/>
        <v>0.1</v>
      </c>
      <c r="BL61" s="254">
        <f t="shared" si="3"/>
        <v>0.1</v>
      </c>
      <c r="BM61" s="254">
        <f t="shared" si="3"/>
        <v>0.1</v>
      </c>
    </row>
    <row r="62" spans="1:65">
      <c r="E62" s="279" t="s">
        <v>6</v>
      </c>
      <c r="H62" s="254">
        <f t="shared" ref="H62:W80" si="4">INDEX($G$6:$BM$59, MATCH(_xlfn.CONCAT($E62,"Number of minutes per case"),$G$6:$G$59,0),MATCH(H$6,$G$6:$BM$6,0))
* INDEX($G$6:$BM$59, MATCH(_xlfn.CONCAT($E62,"% of cases expected to be serviced by cadre"),$G$6:$G$59,0),MATCH(H$6,$G$6:$BM$6,0))/100</f>
        <v>6</v>
      </c>
      <c r="I62" s="254">
        <f t="shared" si="4"/>
        <v>6</v>
      </c>
      <c r="J62" s="254">
        <f t="shared" si="4"/>
        <v>0</v>
      </c>
      <c r="K62" s="254">
        <f t="shared" si="4"/>
        <v>0</v>
      </c>
      <c r="L62" s="254">
        <f t="shared" si="4"/>
        <v>0</v>
      </c>
      <c r="M62" s="254">
        <f t="shared" si="4"/>
        <v>0</v>
      </c>
      <c r="N62" s="254">
        <f t="shared" si="4"/>
        <v>0</v>
      </c>
      <c r="O62" s="254">
        <f t="shared" si="4"/>
        <v>0</v>
      </c>
      <c r="P62" s="254">
        <f t="shared" si="4"/>
        <v>0</v>
      </c>
      <c r="Q62" s="254">
        <f t="shared" si="4"/>
        <v>0</v>
      </c>
      <c r="R62" s="254">
        <f t="shared" si="4"/>
        <v>0</v>
      </c>
      <c r="S62" s="254">
        <f t="shared" si="4"/>
        <v>0</v>
      </c>
      <c r="T62" s="254">
        <f t="shared" si="4"/>
        <v>1</v>
      </c>
      <c r="U62" s="254">
        <f t="shared" si="4"/>
        <v>1</v>
      </c>
      <c r="V62" s="254">
        <f t="shared" si="4"/>
        <v>0</v>
      </c>
      <c r="W62" s="254">
        <f t="shared" si="4"/>
        <v>1</v>
      </c>
      <c r="X62" s="254">
        <f t="shared" si="3"/>
        <v>0</v>
      </c>
      <c r="Y62" s="254">
        <f t="shared" si="3"/>
        <v>0</v>
      </c>
      <c r="Z62" s="254">
        <f t="shared" si="3"/>
        <v>0</v>
      </c>
      <c r="AA62" s="254">
        <f t="shared" si="3"/>
        <v>0.5</v>
      </c>
      <c r="AB62" s="254">
        <f t="shared" si="3"/>
        <v>0</v>
      </c>
      <c r="AC62" s="254">
        <f t="shared" si="3"/>
        <v>0</v>
      </c>
      <c r="AD62" s="254">
        <f t="shared" si="3"/>
        <v>0</v>
      </c>
      <c r="AE62" s="254">
        <f t="shared" si="3"/>
        <v>0</v>
      </c>
      <c r="AF62" s="254">
        <f t="shared" si="3"/>
        <v>0</v>
      </c>
      <c r="AG62" s="254">
        <f t="shared" si="3"/>
        <v>0</v>
      </c>
      <c r="AH62" s="254">
        <f t="shared" si="3"/>
        <v>0</v>
      </c>
      <c r="AI62" s="254">
        <f t="shared" si="3"/>
        <v>0</v>
      </c>
      <c r="AJ62" s="254">
        <f t="shared" si="3"/>
        <v>0</v>
      </c>
      <c r="AK62" s="254">
        <f t="shared" si="3"/>
        <v>0</v>
      </c>
      <c r="AL62" s="254" t="e">
        <f t="shared" si="3"/>
        <v>#VALUE!</v>
      </c>
      <c r="AM62" s="254" t="e">
        <f t="shared" si="3"/>
        <v>#VALUE!</v>
      </c>
      <c r="AN62" s="254" t="e">
        <f t="shared" si="3"/>
        <v>#VALUE!</v>
      </c>
      <c r="AO62" s="254" t="e">
        <f t="shared" si="3"/>
        <v>#VALUE!</v>
      </c>
      <c r="AP62" s="254" t="e">
        <f t="shared" si="3"/>
        <v>#VALUE!</v>
      </c>
      <c r="AQ62" s="254" t="e">
        <f t="shared" si="3"/>
        <v>#VALUE!</v>
      </c>
      <c r="AR62" s="254">
        <f t="shared" si="3"/>
        <v>0</v>
      </c>
      <c r="AS62" s="254">
        <f t="shared" si="3"/>
        <v>0</v>
      </c>
      <c r="AT62" s="254">
        <f t="shared" si="3"/>
        <v>0</v>
      </c>
      <c r="AU62" s="254">
        <f t="shared" si="3"/>
        <v>0</v>
      </c>
      <c r="AV62" s="254">
        <f t="shared" si="3"/>
        <v>0</v>
      </c>
      <c r="AW62" s="254">
        <f t="shared" si="3"/>
        <v>0</v>
      </c>
      <c r="AX62" s="254">
        <f t="shared" si="3"/>
        <v>0</v>
      </c>
      <c r="AY62" s="254">
        <f t="shared" si="3"/>
        <v>0</v>
      </c>
      <c r="AZ62" s="254">
        <f t="shared" si="3"/>
        <v>0</v>
      </c>
      <c r="BA62" s="254">
        <f t="shared" si="3"/>
        <v>0</v>
      </c>
      <c r="BB62" s="254">
        <f t="shared" si="3"/>
        <v>0</v>
      </c>
      <c r="BC62" s="254">
        <f t="shared" si="3"/>
        <v>0</v>
      </c>
      <c r="BD62" s="254">
        <f t="shared" si="3"/>
        <v>0.5</v>
      </c>
      <c r="BE62" s="254">
        <f t="shared" si="3"/>
        <v>0.5</v>
      </c>
      <c r="BF62" s="254">
        <f t="shared" si="3"/>
        <v>0.5</v>
      </c>
      <c r="BG62" s="254">
        <f t="shared" si="3"/>
        <v>0</v>
      </c>
      <c r="BH62" s="254">
        <f t="shared" si="3"/>
        <v>0.1</v>
      </c>
      <c r="BI62" s="254">
        <f t="shared" si="3"/>
        <v>0.1</v>
      </c>
      <c r="BJ62" s="254">
        <f t="shared" si="3"/>
        <v>0.1</v>
      </c>
      <c r="BK62" s="254">
        <f t="shared" si="3"/>
        <v>0.1</v>
      </c>
      <c r="BL62" s="254">
        <f t="shared" si="3"/>
        <v>0.1</v>
      </c>
      <c r="BM62" s="254">
        <f t="shared" si="3"/>
        <v>0.1</v>
      </c>
    </row>
    <row r="63" spans="1:65">
      <c r="E63" s="279" t="s">
        <v>11</v>
      </c>
      <c r="H63" s="254">
        <f t="shared" si="4"/>
        <v>0.75</v>
      </c>
      <c r="I63" s="254">
        <f t="shared" si="3"/>
        <v>0.75</v>
      </c>
      <c r="J63" s="254">
        <f t="shared" si="3"/>
        <v>0</v>
      </c>
      <c r="K63" s="254">
        <f t="shared" si="3"/>
        <v>0</v>
      </c>
      <c r="L63" s="254">
        <f t="shared" si="3"/>
        <v>0</v>
      </c>
      <c r="M63" s="254">
        <f t="shared" si="3"/>
        <v>0</v>
      </c>
      <c r="N63" s="254">
        <f t="shared" si="3"/>
        <v>0</v>
      </c>
      <c r="O63" s="254">
        <f t="shared" si="3"/>
        <v>0</v>
      </c>
      <c r="P63" s="254">
        <f t="shared" si="3"/>
        <v>0</v>
      </c>
      <c r="Q63" s="254">
        <f t="shared" si="3"/>
        <v>0</v>
      </c>
      <c r="R63" s="254">
        <f t="shared" si="3"/>
        <v>0</v>
      </c>
      <c r="S63" s="254">
        <f t="shared" si="3"/>
        <v>0</v>
      </c>
      <c r="T63" s="254">
        <f t="shared" si="3"/>
        <v>0</v>
      </c>
      <c r="U63" s="254">
        <f t="shared" si="3"/>
        <v>0</v>
      </c>
      <c r="V63" s="254">
        <f t="shared" si="3"/>
        <v>0</v>
      </c>
      <c r="W63" s="254">
        <f t="shared" si="3"/>
        <v>0</v>
      </c>
      <c r="X63" s="254">
        <f t="shared" si="3"/>
        <v>0</v>
      </c>
      <c r="Y63" s="254">
        <f t="shared" si="3"/>
        <v>0</v>
      </c>
      <c r="Z63" s="254">
        <f t="shared" si="3"/>
        <v>0</v>
      </c>
      <c r="AA63" s="254">
        <f t="shared" si="3"/>
        <v>0.5</v>
      </c>
      <c r="AB63" s="254">
        <f t="shared" si="3"/>
        <v>0</v>
      </c>
      <c r="AC63" s="254">
        <f t="shared" si="3"/>
        <v>0</v>
      </c>
      <c r="AD63" s="254">
        <f t="shared" si="3"/>
        <v>0</v>
      </c>
      <c r="AE63" s="254">
        <f t="shared" si="3"/>
        <v>0</v>
      </c>
      <c r="AF63" s="254">
        <f t="shared" si="3"/>
        <v>0</v>
      </c>
      <c r="AG63" s="254">
        <f t="shared" si="3"/>
        <v>0</v>
      </c>
      <c r="AH63" s="254">
        <f t="shared" si="3"/>
        <v>0</v>
      </c>
      <c r="AI63" s="254">
        <f t="shared" si="3"/>
        <v>0</v>
      </c>
      <c r="AJ63" s="254">
        <f t="shared" si="3"/>
        <v>0</v>
      </c>
      <c r="AK63" s="254">
        <f t="shared" si="3"/>
        <v>1.2</v>
      </c>
      <c r="AL63" s="254" t="e">
        <f t="shared" si="3"/>
        <v>#VALUE!</v>
      </c>
      <c r="AM63" s="254" t="e">
        <f t="shared" si="3"/>
        <v>#VALUE!</v>
      </c>
      <c r="AN63" s="254" t="e">
        <f t="shared" si="3"/>
        <v>#VALUE!</v>
      </c>
      <c r="AO63" s="254" t="e">
        <f t="shared" si="3"/>
        <v>#VALUE!</v>
      </c>
      <c r="AP63" s="254" t="e">
        <f t="shared" si="3"/>
        <v>#VALUE!</v>
      </c>
      <c r="AQ63" s="254" t="e">
        <f t="shared" si="3"/>
        <v>#VALUE!</v>
      </c>
      <c r="AR63" s="254">
        <f t="shared" si="3"/>
        <v>0</v>
      </c>
      <c r="AS63" s="254">
        <f t="shared" si="3"/>
        <v>0</v>
      </c>
      <c r="AT63" s="254">
        <f t="shared" si="3"/>
        <v>0</v>
      </c>
      <c r="AU63" s="254">
        <f t="shared" si="3"/>
        <v>0</v>
      </c>
      <c r="AV63" s="254">
        <f t="shared" si="3"/>
        <v>0</v>
      </c>
      <c r="AW63" s="254">
        <f t="shared" si="3"/>
        <v>0</v>
      </c>
      <c r="AX63" s="254">
        <f t="shared" si="3"/>
        <v>0</v>
      </c>
      <c r="AY63" s="254">
        <f t="shared" si="3"/>
        <v>0</v>
      </c>
      <c r="AZ63" s="254">
        <f t="shared" si="3"/>
        <v>0</v>
      </c>
      <c r="BA63" s="254">
        <f t="shared" si="3"/>
        <v>0</v>
      </c>
      <c r="BB63" s="254">
        <f t="shared" si="3"/>
        <v>0</v>
      </c>
      <c r="BC63" s="254">
        <f t="shared" si="3"/>
        <v>0</v>
      </c>
      <c r="BD63" s="254">
        <f t="shared" si="3"/>
        <v>0</v>
      </c>
      <c r="BE63" s="254">
        <f t="shared" si="3"/>
        <v>0</v>
      </c>
      <c r="BF63" s="254">
        <f t="shared" si="3"/>
        <v>0</v>
      </c>
      <c r="BG63" s="254">
        <f t="shared" si="3"/>
        <v>0</v>
      </c>
      <c r="BH63" s="254">
        <f t="shared" si="3"/>
        <v>0</v>
      </c>
      <c r="BI63" s="254">
        <f t="shared" si="3"/>
        <v>0</v>
      </c>
      <c r="BJ63" s="254">
        <f t="shared" si="3"/>
        <v>0</v>
      </c>
      <c r="BK63" s="254">
        <f t="shared" si="3"/>
        <v>0</v>
      </c>
      <c r="BL63" s="254">
        <f t="shared" si="3"/>
        <v>0</v>
      </c>
      <c r="BM63" s="254">
        <f t="shared" si="3"/>
        <v>0</v>
      </c>
    </row>
    <row r="64" spans="1:65">
      <c r="E64" s="279" t="s">
        <v>15</v>
      </c>
      <c r="H64" s="254">
        <f t="shared" si="4"/>
        <v>28</v>
      </c>
      <c r="I64" s="254">
        <f t="shared" si="3"/>
        <v>28</v>
      </c>
      <c r="J64" s="254">
        <f t="shared" si="3"/>
        <v>4.5</v>
      </c>
      <c r="K64" s="254">
        <f t="shared" si="3"/>
        <v>12</v>
      </c>
      <c r="L64" s="254">
        <f t="shared" si="3"/>
        <v>0.5</v>
      </c>
      <c r="M64" s="254">
        <f t="shared" si="3"/>
        <v>0</v>
      </c>
      <c r="N64" s="254">
        <f t="shared" si="3"/>
        <v>0</v>
      </c>
      <c r="O64" s="254">
        <f t="shared" si="3"/>
        <v>0</v>
      </c>
      <c r="P64" s="254">
        <f t="shared" si="3"/>
        <v>0</v>
      </c>
      <c r="Q64" s="254">
        <f t="shared" si="3"/>
        <v>0</v>
      </c>
      <c r="R64" s="254">
        <f t="shared" si="3"/>
        <v>0</v>
      </c>
      <c r="S64" s="254">
        <f t="shared" si="3"/>
        <v>0.4</v>
      </c>
      <c r="T64" s="254">
        <f t="shared" si="3"/>
        <v>4</v>
      </c>
      <c r="U64" s="254">
        <f t="shared" si="3"/>
        <v>4</v>
      </c>
      <c r="V64" s="254">
        <f t="shared" si="3"/>
        <v>0</v>
      </c>
      <c r="W64" s="254">
        <f t="shared" si="3"/>
        <v>1</v>
      </c>
      <c r="X64" s="254">
        <f t="shared" si="3"/>
        <v>0.5</v>
      </c>
      <c r="Y64" s="254">
        <f t="shared" si="3"/>
        <v>0.5</v>
      </c>
      <c r="Z64" s="254">
        <f t="shared" si="3"/>
        <v>0</v>
      </c>
      <c r="AA64" s="254">
        <f t="shared" si="3"/>
        <v>0.5</v>
      </c>
      <c r="AB64" s="254">
        <f t="shared" si="3"/>
        <v>0</v>
      </c>
      <c r="AC64" s="254">
        <f t="shared" si="3"/>
        <v>0</v>
      </c>
      <c r="AD64" s="254">
        <f t="shared" si="3"/>
        <v>0</v>
      </c>
      <c r="AE64" s="254">
        <f t="shared" si="3"/>
        <v>0</v>
      </c>
      <c r="AF64" s="254">
        <f t="shared" si="3"/>
        <v>0</v>
      </c>
      <c r="AG64" s="254">
        <f t="shared" si="3"/>
        <v>0</v>
      </c>
      <c r="AH64" s="254">
        <f t="shared" si="3"/>
        <v>0</v>
      </c>
      <c r="AI64" s="254">
        <f t="shared" si="3"/>
        <v>0</v>
      </c>
      <c r="AJ64" s="254">
        <f t="shared" si="3"/>
        <v>0</v>
      </c>
      <c r="AK64" s="254">
        <f t="shared" si="3"/>
        <v>3.6</v>
      </c>
      <c r="AL64" s="254" t="e">
        <f t="shared" si="3"/>
        <v>#VALUE!</v>
      </c>
      <c r="AM64" s="254" t="e">
        <f t="shared" si="3"/>
        <v>#VALUE!</v>
      </c>
      <c r="AN64" s="254" t="e">
        <f t="shared" si="3"/>
        <v>#VALUE!</v>
      </c>
      <c r="AO64" s="254" t="e">
        <f t="shared" si="3"/>
        <v>#VALUE!</v>
      </c>
      <c r="AP64" s="254" t="e">
        <f t="shared" si="3"/>
        <v>#VALUE!</v>
      </c>
      <c r="AQ64" s="254" t="e">
        <f t="shared" si="3"/>
        <v>#VALUE!</v>
      </c>
      <c r="AR64" s="254">
        <f t="shared" si="3"/>
        <v>1.2</v>
      </c>
      <c r="AS64" s="254">
        <f t="shared" si="3"/>
        <v>1.2</v>
      </c>
      <c r="AT64" s="254">
        <f t="shared" si="3"/>
        <v>0</v>
      </c>
      <c r="AU64" s="254">
        <f t="shared" si="3"/>
        <v>1.2</v>
      </c>
      <c r="AV64" s="254">
        <f t="shared" si="3"/>
        <v>1.2</v>
      </c>
      <c r="AW64" s="254">
        <f t="shared" si="3"/>
        <v>10.8</v>
      </c>
      <c r="AX64" s="254">
        <f t="shared" si="3"/>
        <v>0</v>
      </c>
      <c r="AY64" s="254">
        <f t="shared" si="3"/>
        <v>0</v>
      </c>
      <c r="AZ64" s="254">
        <f t="shared" si="3"/>
        <v>5</v>
      </c>
      <c r="BA64" s="254">
        <f t="shared" si="3"/>
        <v>5</v>
      </c>
      <c r="BB64" s="254">
        <f t="shared" si="3"/>
        <v>0</v>
      </c>
      <c r="BC64" s="254">
        <f t="shared" si="3"/>
        <v>0</v>
      </c>
      <c r="BD64" s="254">
        <f t="shared" si="3"/>
        <v>0.75</v>
      </c>
      <c r="BE64" s="254">
        <f t="shared" si="3"/>
        <v>0.75</v>
      </c>
      <c r="BF64" s="254">
        <f t="shared" si="3"/>
        <v>0.75</v>
      </c>
      <c r="BG64" s="254">
        <f t="shared" si="3"/>
        <v>0.75</v>
      </c>
      <c r="BH64" s="254">
        <f t="shared" si="3"/>
        <v>0</v>
      </c>
      <c r="BI64" s="254">
        <f t="shared" si="3"/>
        <v>0</v>
      </c>
      <c r="BJ64" s="254">
        <f t="shared" si="3"/>
        <v>0</v>
      </c>
      <c r="BK64" s="254">
        <f t="shared" si="3"/>
        <v>0</v>
      </c>
      <c r="BL64" s="254">
        <f t="shared" si="3"/>
        <v>0</v>
      </c>
      <c r="BM64" s="254">
        <f t="shared" si="3"/>
        <v>0</v>
      </c>
    </row>
    <row r="65" spans="5:65">
      <c r="E65" s="279" t="s">
        <v>19</v>
      </c>
      <c r="H65" s="254">
        <f t="shared" si="4"/>
        <v>12</v>
      </c>
      <c r="I65" s="254">
        <f t="shared" si="3"/>
        <v>12</v>
      </c>
      <c r="J65" s="254">
        <f t="shared" si="3"/>
        <v>140</v>
      </c>
      <c r="K65" s="254">
        <f t="shared" si="3"/>
        <v>140</v>
      </c>
      <c r="L65" s="254">
        <f t="shared" si="3"/>
        <v>3</v>
      </c>
      <c r="M65" s="254">
        <f t="shared" si="3"/>
        <v>1.8</v>
      </c>
      <c r="N65" s="254">
        <f t="shared" si="3"/>
        <v>1.2</v>
      </c>
      <c r="O65" s="254">
        <f t="shared" si="3"/>
        <v>1.2</v>
      </c>
      <c r="P65" s="254">
        <f t="shared" si="3"/>
        <v>2</v>
      </c>
      <c r="Q65" s="254">
        <f t="shared" si="3"/>
        <v>1.2</v>
      </c>
      <c r="R65" s="254">
        <f t="shared" si="3"/>
        <v>1.2</v>
      </c>
      <c r="S65" s="254">
        <f t="shared" si="3"/>
        <v>96</v>
      </c>
      <c r="T65" s="254">
        <f t="shared" si="3"/>
        <v>24</v>
      </c>
      <c r="U65" s="254">
        <f t="shared" si="3"/>
        <v>24</v>
      </c>
      <c r="V65" s="254">
        <f t="shared" si="3"/>
        <v>60</v>
      </c>
      <c r="W65" s="254">
        <f t="shared" si="3"/>
        <v>1.5</v>
      </c>
      <c r="X65" s="254">
        <f t="shared" si="3"/>
        <v>24</v>
      </c>
      <c r="Y65" s="254">
        <f t="shared" si="3"/>
        <v>24</v>
      </c>
      <c r="Z65" s="254">
        <f t="shared" si="3"/>
        <v>0</v>
      </c>
      <c r="AA65" s="254">
        <f t="shared" si="3"/>
        <v>0.5</v>
      </c>
      <c r="AB65" s="254">
        <f t="shared" si="3"/>
        <v>0</v>
      </c>
      <c r="AC65" s="254">
        <f t="shared" si="3"/>
        <v>0</v>
      </c>
      <c r="AD65" s="254">
        <f t="shared" si="3"/>
        <v>0</v>
      </c>
      <c r="AE65" s="254">
        <f t="shared" si="3"/>
        <v>0</v>
      </c>
      <c r="AF65" s="254">
        <f t="shared" si="3"/>
        <v>0</v>
      </c>
      <c r="AG65" s="254">
        <f t="shared" si="3"/>
        <v>0</v>
      </c>
      <c r="AH65" s="254">
        <f t="shared" si="3"/>
        <v>0</v>
      </c>
      <c r="AI65" s="254">
        <f t="shared" si="3"/>
        <v>0</v>
      </c>
      <c r="AJ65" s="254">
        <f t="shared" si="3"/>
        <v>0</v>
      </c>
      <c r="AK65" s="254">
        <f t="shared" si="3"/>
        <v>0</v>
      </c>
      <c r="AL65" s="254" t="e">
        <f t="shared" si="3"/>
        <v>#VALUE!</v>
      </c>
      <c r="AM65" s="254" t="e">
        <f t="shared" si="3"/>
        <v>#VALUE!</v>
      </c>
      <c r="AN65" s="254" t="e">
        <f t="shared" si="3"/>
        <v>#VALUE!</v>
      </c>
      <c r="AO65" s="254" t="e">
        <f t="shared" si="3"/>
        <v>#VALUE!</v>
      </c>
      <c r="AP65" s="254" t="e">
        <f t="shared" si="3"/>
        <v>#VALUE!</v>
      </c>
      <c r="AQ65" s="254" t="e">
        <f t="shared" si="3"/>
        <v>#VALUE!</v>
      </c>
      <c r="AR65" s="254">
        <f t="shared" si="3"/>
        <v>1.2</v>
      </c>
      <c r="AS65" s="254">
        <f t="shared" si="3"/>
        <v>1.2</v>
      </c>
      <c r="AT65" s="254">
        <f t="shared" si="3"/>
        <v>0</v>
      </c>
      <c r="AU65" s="254">
        <f t="shared" si="3"/>
        <v>1.2</v>
      </c>
      <c r="AV65" s="254">
        <f t="shared" si="3"/>
        <v>1.2</v>
      </c>
      <c r="AW65" s="254">
        <f t="shared" si="3"/>
        <v>1.8</v>
      </c>
      <c r="AX65" s="254">
        <f t="shared" si="3"/>
        <v>0</v>
      </c>
      <c r="AY65" s="254">
        <f t="shared" ref="I65:BM70" si="5">INDEX($G$6:$BM$59, MATCH(_xlfn.CONCAT($E65,"Number of minutes per case"),$G$6:$G$59,0),MATCH(AY$6,$G$6:$BM$6,0))
* INDEX($G$6:$BM$59, MATCH(_xlfn.CONCAT($E65,"% of cases expected to be serviced by cadre"),$G$6:$G$59,0),MATCH(AY$6,$G$6:$BM$6,0))/100</f>
        <v>0</v>
      </c>
      <c r="AZ65" s="254">
        <f t="shared" si="5"/>
        <v>0</v>
      </c>
      <c r="BA65" s="254">
        <f t="shared" si="5"/>
        <v>0</v>
      </c>
      <c r="BB65" s="254">
        <f t="shared" si="5"/>
        <v>0</v>
      </c>
      <c r="BC65" s="254">
        <f t="shared" si="5"/>
        <v>0</v>
      </c>
      <c r="BD65" s="254">
        <f t="shared" si="5"/>
        <v>6</v>
      </c>
      <c r="BE65" s="254">
        <f t="shared" si="5"/>
        <v>6</v>
      </c>
      <c r="BF65" s="254">
        <f t="shared" si="5"/>
        <v>6</v>
      </c>
      <c r="BG65" s="254">
        <f t="shared" si="5"/>
        <v>6</v>
      </c>
      <c r="BH65" s="254">
        <f t="shared" si="5"/>
        <v>0</v>
      </c>
      <c r="BI65" s="254">
        <f t="shared" si="5"/>
        <v>0</v>
      </c>
      <c r="BJ65" s="254">
        <f t="shared" si="5"/>
        <v>0</v>
      </c>
      <c r="BK65" s="254">
        <f t="shared" si="5"/>
        <v>0</v>
      </c>
      <c r="BL65" s="254">
        <f t="shared" si="5"/>
        <v>0</v>
      </c>
      <c r="BM65" s="254">
        <f t="shared" si="5"/>
        <v>0</v>
      </c>
    </row>
    <row r="66" spans="5:65">
      <c r="E66" s="279" t="s">
        <v>23</v>
      </c>
      <c r="H66" s="254">
        <f t="shared" si="4"/>
        <v>0.25</v>
      </c>
      <c r="I66" s="254">
        <f t="shared" si="5"/>
        <v>0.25</v>
      </c>
      <c r="J66" s="254">
        <f t="shared" si="5"/>
        <v>0.1</v>
      </c>
      <c r="K66" s="254">
        <f t="shared" si="5"/>
        <v>0.1</v>
      </c>
      <c r="L66" s="254">
        <f t="shared" si="5"/>
        <v>0</v>
      </c>
      <c r="M66" s="254">
        <f t="shared" si="5"/>
        <v>0</v>
      </c>
      <c r="N66" s="254">
        <f t="shared" si="5"/>
        <v>0</v>
      </c>
      <c r="O66" s="254">
        <f t="shared" si="5"/>
        <v>0</v>
      </c>
      <c r="P66" s="254">
        <f t="shared" si="5"/>
        <v>0</v>
      </c>
      <c r="Q66" s="254">
        <f t="shared" si="5"/>
        <v>0</v>
      </c>
      <c r="R66" s="254">
        <f t="shared" si="5"/>
        <v>0</v>
      </c>
      <c r="S66" s="254">
        <f t="shared" si="5"/>
        <v>0</v>
      </c>
      <c r="T66" s="254">
        <f t="shared" si="5"/>
        <v>0.3</v>
      </c>
      <c r="U66" s="254">
        <f t="shared" si="5"/>
        <v>0.3</v>
      </c>
      <c r="V66" s="254">
        <f t="shared" si="5"/>
        <v>0.3</v>
      </c>
      <c r="W66" s="254">
        <f t="shared" si="5"/>
        <v>0.3</v>
      </c>
      <c r="X66" s="254">
        <f t="shared" si="5"/>
        <v>0</v>
      </c>
      <c r="Y66" s="254">
        <f t="shared" si="5"/>
        <v>0</v>
      </c>
      <c r="Z66" s="254">
        <f t="shared" si="5"/>
        <v>0</v>
      </c>
      <c r="AA66" s="254">
        <f t="shared" si="5"/>
        <v>0.5</v>
      </c>
      <c r="AB66" s="254">
        <f t="shared" si="5"/>
        <v>0</v>
      </c>
      <c r="AC66" s="254">
        <f t="shared" si="5"/>
        <v>0</v>
      </c>
      <c r="AD66" s="254">
        <f t="shared" si="5"/>
        <v>0</v>
      </c>
      <c r="AE66" s="254">
        <f t="shared" si="5"/>
        <v>0</v>
      </c>
      <c r="AF66" s="254">
        <f t="shared" si="5"/>
        <v>0</v>
      </c>
      <c r="AG66" s="254">
        <f t="shared" si="5"/>
        <v>0</v>
      </c>
      <c r="AH66" s="254">
        <f t="shared" si="5"/>
        <v>0</v>
      </c>
      <c r="AI66" s="254">
        <f t="shared" si="5"/>
        <v>0</v>
      </c>
      <c r="AJ66" s="254">
        <f t="shared" si="5"/>
        <v>0</v>
      </c>
      <c r="AK66" s="254">
        <f t="shared" si="5"/>
        <v>0</v>
      </c>
      <c r="AL66" s="254" t="e">
        <f t="shared" si="5"/>
        <v>#VALUE!</v>
      </c>
      <c r="AM66" s="254" t="e">
        <f t="shared" si="5"/>
        <v>#VALUE!</v>
      </c>
      <c r="AN66" s="254" t="e">
        <f t="shared" si="5"/>
        <v>#VALUE!</v>
      </c>
      <c r="AO66" s="254" t="e">
        <f t="shared" si="5"/>
        <v>#VALUE!</v>
      </c>
      <c r="AP66" s="254" t="e">
        <f t="shared" si="5"/>
        <v>#VALUE!</v>
      </c>
      <c r="AQ66" s="254" t="e">
        <f t="shared" si="5"/>
        <v>#VALUE!</v>
      </c>
      <c r="AR66" s="254">
        <f t="shared" si="5"/>
        <v>0</v>
      </c>
      <c r="AS66" s="254">
        <f t="shared" si="5"/>
        <v>0</v>
      </c>
      <c r="AT66" s="254">
        <f t="shared" si="5"/>
        <v>0</v>
      </c>
      <c r="AU66" s="254">
        <f t="shared" si="5"/>
        <v>0</v>
      </c>
      <c r="AV66" s="254">
        <f t="shared" si="5"/>
        <v>0</v>
      </c>
      <c r="AW66" s="254">
        <f t="shared" si="5"/>
        <v>0</v>
      </c>
      <c r="AX66" s="254">
        <f t="shared" si="5"/>
        <v>0</v>
      </c>
      <c r="AY66" s="254">
        <f t="shared" si="5"/>
        <v>0</v>
      </c>
      <c r="AZ66" s="254">
        <f t="shared" si="5"/>
        <v>0</v>
      </c>
      <c r="BA66" s="254">
        <f t="shared" si="5"/>
        <v>0</v>
      </c>
      <c r="BB66" s="254">
        <f t="shared" si="5"/>
        <v>0</v>
      </c>
      <c r="BC66" s="254">
        <f t="shared" si="5"/>
        <v>0</v>
      </c>
      <c r="BD66" s="254">
        <f t="shared" si="5"/>
        <v>0</v>
      </c>
      <c r="BE66" s="254">
        <f t="shared" si="5"/>
        <v>0</v>
      </c>
      <c r="BF66" s="254">
        <f t="shared" si="5"/>
        <v>0</v>
      </c>
      <c r="BG66" s="254">
        <f t="shared" si="5"/>
        <v>0</v>
      </c>
      <c r="BH66" s="254">
        <f t="shared" si="5"/>
        <v>0</v>
      </c>
      <c r="BI66" s="254">
        <f t="shared" si="5"/>
        <v>0</v>
      </c>
      <c r="BJ66" s="254">
        <f t="shared" si="5"/>
        <v>0</v>
      </c>
      <c r="BK66" s="254">
        <f t="shared" si="5"/>
        <v>12</v>
      </c>
      <c r="BL66" s="254">
        <f t="shared" si="5"/>
        <v>0</v>
      </c>
      <c r="BM66" s="254">
        <f t="shared" si="5"/>
        <v>0</v>
      </c>
    </row>
    <row r="67" spans="5:65">
      <c r="E67" s="279" t="s">
        <v>28</v>
      </c>
      <c r="H67" s="254">
        <f t="shared" si="4"/>
        <v>1.25</v>
      </c>
      <c r="I67" s="254">
        <f t="shared" si="5"/>
        <v>1.25</v>
      </c>
      <c r="J67" s="254">
        <f t="shared" si="5"/>
        <v>6.25</v>
      </c>
      <c r="K67" s="254">
        <f t="shared" si="5"/>
        <v>6.25</v>
      </c>
      <c r="L67" s="254">
        <f t="shared" si="5"/>
        <v>0</v>
      </c>
      <c r="M67" s="254">
        <f t="shared" si="5"/>
        <v>0.3</v>
      </c>
      <c r="N67" s="254">
        <f t="shared" si="5"/>
        <v>0</v>
      </c>
      <c r="O67" s="254">
        <f t="shared" si="5"/>
        <v>0</v>
      </c>
      <c r="P67" s="254">
        <f t="shared" si="5"/>
        <v>0</v>
      </c>
      <c r="Q67" s="254">
        <f t="shared" si="5"/>
        <v>0</v>
      </c>
      <c r="R67" s="254">
        <f t="shared" si="5"/>
        <v>0</v>
      </c>
      <c r="S67" s="254">
        <f t="shared" si="5"/>
        <v>0</v>
      </c>
      <c r="T67" s="254">
        <f t="shared" si="5"/>
        <v>0</v>
      </c>
      <c r="U67" s="254">
        <f t="shared" si="5"/>
        <v>0</v>
      </c>
      <c r="V67" s="254">
        <f t="shared" si="5"/>
        <v>0</v>
      </c>
      <c r="W67" s="254">
        <f t="shared" si="5"/>
        <v>0</v>
      </c>
      <c r="X67" s="254">
        <f t="shared" si="5"/>
        <v>0</v>
      </c>
      <c r="Y67" s="254">
        <f t="shared" si="5"/>
        <v>0</v>
      </c>
      <c r="Z67" s="254">
        <f t="shared" si="5"/>
        <v>0</v>
      </c>
      <c r="AA67" s="254">
        <f t="shared" si="5"/>
        <v>0.5</v>
      </c>
      <c r="AB67" s="254">
        <f t="shared" si="5"/>
        <v>0</v>
      </c>
      <c r="AC67" s="254">
        <f t="shared" si="5"/>
        <v>0</v>
      </c>
      <c r="AD67" s="254">
        <f t="shared" si="5"/>
        <v>0</v>
      </c>
      <c r="AE67" s="254">
        <f t="shared" si="5"/>
        <v>0</v>
      </c>
      <c r="AF67" s="254">
        <f t="shared" si="5"/>
        <v>0</v>
      </c>
      <c r="AG67" s="254">
        <f t="shared" si="5"/>
        <v>0</v>
      </c>
      <c r="AH67" s="254">
        <f t="shared" si="5"/>
        <v>0</v>
      </c>
      <c r="AI67" s="254">
        <f t="shared" si="5"/>
        <v>0</v>
      </c>
      <c r="AJ67" s="254">
        <f t="shared" si="5"/>
        <v>0</v>
      </c>
      <c r="AK67" s="254">
        <f t="shared" si="5"/>
        <v>0</v>
      </c>
      <c r="AL67" s="254" t="e">
        <f t="shared" si="5"/>
        <v>#VALUE!</v>
      </c>
      <c r="AM67" s="254" t="e">
        <f t="shared" si="5"/>
        <v>#VALUE!</v>
      </c>
      <c r="AN67" s="254" t="e">
        <f t="shared" si="5"/>
        <v>#VALUE!</v>
      </c>
      <c r="AO67" s="254" t="e">
        <f t="shared" si="5"/>
        <v>#VALUE!</v>
      </c>
      <c r="AP67" s="254" t="e">
        <f t="shared" si="5"/>
        <v>#VALUE!</v>
      </c>
      <c r="AQ67" s="254" t="e">
        <f t="shared" si="5"/>
        <v>#VALUE!</v>
      </c>
      <c r="AR67" s="254">
        <f t="shared" si="5"/>
        <v>0</v>
      </c>
      <c r="AS67" s="254">
        <f t="shared" si="5"/>
        <v>0</v>
      </c>
      <c r="AT67" s="254">
        <f t="shared" si="5"/>
        <v>0</v>
      </c>
      <c r="AU67" s="254">
        <f t="shared" si="5"/>
        <v>0</v>
      </c>
      <c r="AV67" s="254">
        <f t="shared" si="5"/>
        <v>0</v>
      </c>
      <c r="AW67" s="254">
        <f t="shared" si="5"/>
        <v>0</v>
      </c>
      <c r="AX67" s="254">
        <f t="shared" si="5"/>
        <v>0</v>
      </c>
      <c r="AY67" s="254">
        <f t="shared" si="5"/>
        <v>0</v>
      </c>
      <c r="AZ67" s="254">
        <f t="shared" si="5"/>
        <v>0</v>
      </c>
      <c r="BA67" s="254">
        <f t="shared" si="5"/>
        <v>0</v>
      </c>
      <c r="BB67" s="254">
        <f t="shared" si="5"/>
        <v>0</v>
      </c>
      <c r="BC67" s="254">
        <f t="shared" si="5"/>
        <v>0</v>
      </c>
      <c r="BD67" s="254">
        <f t="shared" si="5"/>
        <v>0</v>
      </c>
      <c r="BE67" s="254">
        <f t="shared" si="5"/>
        <v>0</v>
      </c>
      <c r="BF67" s="254">
        <f t="shared" si="5"/>
        <v>0</v>
      </c>
      <c r="BG67" s="254">
        <f t="shared" si="5"/>
        <v>0</v>
      </c>
      <c r="BH67" s="254">
        <f t="shared" si="5"/>
        <v>0</v>
      </c>
      <c r="BI67" s="254">
        <f t="shared" si="5"/>
        <v>0</v>
      </c>
      <c r="BJ67" s="254">
        <f t="shared" si="5"/>
        <v>0</v>
      </c>
      <c r="BK67" s="254">
        <f t="shared" si="5"/>
        <v>0</v>
      </c>
      <c r="BL67" s="254">
        <f t="shared" si="5"/>
        <v>0</v>
      </c>
      <c r="BM67" s="254">
        <f t="shared" si="5"/>
        <v>0</v>
      </c>
    </row>
    <row r="68" spans="5:65">
      <c r="E68" s="279" t="s">
        <v>32</v>
      </c>
      <c r="H68" s="254">
        <f t="shared" si="4"/>
        <v>3.5</v>
      </c>
      <c r="I68" s="254">
        <f t="shared" si="5"/>
        <v>3.5</v>
      </c>
      <c r="J68" s="254">
        <f t="shared" si="5"/>
        <v>12.5</v>
      </c>
      <c r="K68" s="254">
        <f t="shared" si="5"/>
        <v>12.5</v>
      </c>
      <c r="L68" s="254">
        <f t="shared" si="5"/>
        <v>0</v>
      </c>
      <c r="M68" s="254">
        <f t="shared" si="5"/>
        <v>2.1</v>
      </c>
      <c r="N68" s="254">
        <f t="shared" si="5"/>
        <v>0</v>
      </c>
      <c r="O68" s="254">
        <f t="shared" si="5"/>
        <v>0</v>
      </c>
      <c r="P68" s="254">
        <f t="shared" si="5"/>
        <v>0</v>
      </c>
      <c r="Q68" s="254">
        <f t="shared" si="5"/>
        <v>0</v>
      </c>
      <c r="R68" s="254">
        <f t="shared" si="5"/>
        <v>1.6</v>
      </c>
      <c r="S68" s="254">
        <f t="shared" si="5"/>
        <v>0.06</v>
      </c>
      <c r="T68" s="254">
        <f t="shared" si="5"/>
        <v>1.6</v>
      </c>
      <c r="U68" s="254">
        <f t="shared" si="5"/>
        <v>1.6</v>
      </c>
      <c r="V68" s="254">
        <f t="shared" si="5"/>
        <v>2</v>
      </c>
      <c r="W68" s="254">
        <f t="shared" si="5"/>
        <v>1.2</v>
      </c>
      <c r="X68" s="254">
        <f t="shared" si="5"/>
        <v>0</v>
      </c>
      <c r="Y68" s="254">
        <f t="shared" si="5"/>
        <v>1.2</v>
      </c>
      <c r="Z68" s="254">
        <f t="shared" si="5"/>
        <v>0</v>
      </c>
      <c r="AA68" s="254">
        <f t="shared" si="5"/>
        <v>0.5</v>
      </c>
      <c r="AB68" s="254">
        <f t="shared" si="5"/>
        <v>0</v>
      </c>
      <c r="AC68" s="254">
        <f t="shared" si="5"/>
        <v>0</v>
      </c>
      <c r="AD68" s="254">
        <f t="shared" si="5"/>
        <v>0</v>
      </c>
      <c r="AE68" s="254">
        <f t="shared" si="5"/>
        <v>0</v>
      </c>
      <c r="AF68" s="254">
        <f t="shared" si="5"/>
        <v>0</v>
      </c>
      <c r="AG68" s="254">
        <f t="shared" si="5"/>
        <v>0</v>
      </c>
      <c r="AH68" s="254">
        <f t="shared" si="5"/>
        <v>0</v>
      </c>
      <c r="AI68" s="254">
        <f t="shared" si="5"/>
        <v>0</v>
      </c>
      <c r="AJ68" s="254">
        <f t="shared" si="5"/>
        <v>0</v>
      </c>
      <c r="AK68" s="254">
        <f t="shared" si="5"/>
        <v>0</v>
      </c>
      <c r="AL68" s="254" t="e">
        <f t="shared" si="5"/>
        <v>#VALUE!</v>
      </c>
      <c r="AM68" s="254" t="e">
        <f t="shared" si="5"/>
        <v>#VALUE!</v>
      </c>
      <c r="AN68" s="254" t="e">
        <f t="shared" si="5"/>
        <v>#VALUE!</v>
      </c>
      <c r="AO68" s="254" t="e">
        <f t="shared" si="5"/>
        <v>#VALUE!</v>
      </c>
      <c r="AP68" s="254" t="e">
        <f t="shared" si="5"/>
        <v>#VALUE!</v>
      </c>
      <c r="AQ68" s="254" t="e">
        <f t="shared" si="5"/>
        <v>#VALUE!</v>
      </c>
      <c r="AR68" s="254">
        <f t="shared" si="5"/>
        <v>0</v>
      </c>
      <c r="AS68" s="254">
        <f t="shared" si="5"/>
        <v>0</v>
      </c>
      <c r="AT68" s="254">
        <f t="shared" si="5"/>
        <v>0</v>
      </c>
      <c r="AU68" s="254">
        <f t="shared" si="5"/>
        <v>0</v>
      </c>
      <c r="AV68" s="254">
        <f t="shared" si="5"/>
        <v>0</v>
      </c>
      <c r="AW68" s="254">
        <f t="shared" si="5"/>
        <v>0</v>
      </c>
      <c r="AX68" s="254">
        <f t="shared" si="5"/>
        <v>0</v>
      </c>
      <c r="AY68" s="254">
        <f t="shared" si="5"/>
        <v>0</v>
      </c>
      <c r="AZ68" s="254">
        <f t="shared" si="5"/>
        <v>0</v>
      </c>
      <c r="BA68" s="254">
        <f t="shared" si="5"/>
        <v>0</v>
      </c>
      <c r="BB68" s="254">
        <f t="shared" si="5"/>
        <v>0</v>
      </c>
      <c r="BC68" s="254">
        <f t="shared" si="5"/>
        <v>0</v>
      </c>
      <c r="BD68" s="254">
        <f t="shared" si="5"/>
        <v>1.8</v>
      </c>
      <c r="BE68" s="254">
        <f t="shared" si="5"/>
        <v>1.8</v>
      </c>
      <c r="BF68" s="254">
        <f t="shared" si="5"/>
        <v>1.8</v>
      </c>
      <c r="BG68" s="254">
        <f t="shared" si="5"/>
        <v>1.8</v>
      </c>
      <c r="BH68" s="254">
        <f t="shared" si="5"/>
        <v>0</v>
      </c>
      <c r="BI68" s="254">
        <f t="shared" si="5"/>
        <v>0</v>
      </c>
      <c r="BJ68" s="254">
        <f t="shared" si="5"/>
        <v>0</v>
      </c>
      <c r="BK68" s="254">
        <f t="shared" si="5"/>
        <v>0</v>
      </c>
      <c r="BL68" s="254">
        <f t="shared" si="5"/>
        <v>0</v>
      </c>
      <c r="BM68" s="254">
        <f t="shared" si="5"/>
        <v>0</v>
      </c>
    </row>
    <row r="69" spans="5:65">
      <c r="E69" s="279" t="s">
        <v>36</v>
      </c>
      <c r="H69" s="254">
        <f t="shared" si="4"/>
        <v>0</v>
      </c>
      <c r="I69" s="254">
        <f t="shared" si="5"/>
        <v>0</v>
      </c>
      <c r="J69" s="254">
        <f t="shared" si="5"/>
        <v>0</v>
      </c>
      <c r="K69" s="254">
        <f t="shared" si="5"/>
        <v>0</v>
      </c>
      <c r="L69" s="254">
        <f t="shared" si="5"/>
        <v>0</v>
      </c>
      <c r="M69" s="254">
        <f t="shared" si="5"/>
        <v>0</v>
      </c>
      <c r="N69" s="254">
        <f t="shared" si="5"/>
        <v>0</v>
      </c>
      <c r="O69" s="254">
        <f t="shared" si="5"/>
        <v>0</v>
      </c>
      <c r="P69" s="254">
        <f t="shared" si="5"/>
        <v>0</v>
      </c>
      <c r="Q69" s="254">
        <f t="shared" si="5"/>
        <v>0</v>
      </c>
      <c r="R69" s="254">
        <f t="shared" si="5"/>
        <v>0</v>
      </c>
      <c r="S69" s="254">
        <f t="shared" si="5"/>
        <v>0</v>
      </c>
      <c r="T69" s="254">
        <f t="shared" si="5"/>
        <v>0</v>
      </c>
      <c r="U69" s="254">
        <f t="shared" si="5"/>
        <v>0</v>
      </c>
      <c r="V69" s="254">
        <f t="shared" si="5"/>
        <v>0</v>
      </c>
      <c r="W69" s="254">
        <f t="shared" si="5"/>
        <v>0</v>
      </c>
      <c r="X69" s="254">
        <f t="shared" si="5"/>
        <v>0.2</v>
      </c>
      <c r="Y69" s="254">
        <f t="shared" si="5"/>
        <v>0</v>
      </c>
      <c r="Z69" s="254">
        <f t="shared" si="5"/>
        <v>0.2</v>
      </c>
      <c r="AA69" s="254">
        <f t="shared" si="5"/>
        <v>0.5</v>
      </c>
      <c r="AB69" s="254">
        <f t="shared" si="5"/>
        <v>0.75</v>
      </c>
      <c r="AC69" s="254">
        <f t="shared" si="5"/>
        <v>0.75</v>
      </c>
      <c r="AD69" s="254">
        <f t="shared" si="5"/>
        <v>0.75</v>
      </c>
      <c r="AE69" s="254">
        <f t="shared" si="5"/>
        <v>0.75</v>
      </c>
      <c r="AF69" s="254">
        <f t="shared" si="5"/>
        <v>0.75</v>
      </c>
      <c r="AG69" s="254">
        <f t="shared" si="5"/>
        <v>0.75</v>
      </c>
      <c r="AH69" s="254">
        <f t="shared" si="5"/>
        <v>0.75</v>
      </c>
      <c r="AI69" s="254">
        <f t="shared" si="5"/>
        <v>0.75</v>
      </c>
      <c r="AJ69" s="254">
        <f t="shared" si="5"/>
        <v>0.75</v>
      </c>
      <c r="AK69" s="254">
        <f t="shared" si="5"/>
        <v>0</v>
      </c>
      <c r="AL69" s="254" t="e">
        <f t="shared" si="5"/>
        <v>#VALUE!</v>
      </c>
      <c r="AM69" s="254" t="e">
        <f t="shared" si="5"/>
        <v>#VALUE!</v>
      </c>
      <c r="AN69" s="254" t="e">
        <f t="shared" si="5"/>
        <v>#VALUE!</v>
      </c>
      <c r="AO69" s="254" t="e">
        <f t="shared" si="5"/>
        <v>#VALUE!</v>
      </c>
      <c r="AP69" s="254" t="e">
        <f t="shared" si="5"/>
        <v>#VALUE!</v>
      </c>
      <c r="AQ69" s="254" t="e">
        <f t="shared" si="5"/>
        <v>#VALUE!</v>
      </c>
      <c r="AR69" s="254">
        <f t="shared" si="5"/>
        <v>0</v>
      </c>
      <c r="AS69" s="254">
        <f t="shared" si="5"/>
        <v>0</v>
      </c>
      <c r="AT69" s="254">
        <f t="shared" si="5"/>
        <v>0</v>
      </c>
      <c r="AU69" s="254">
        <f t="shared" si="5"/>
        <v>0</v>
      </c>
      <c r="AV69" s="254">
        <f t="shared" si="5"/>
        <v>0</v>
      </c>
      <c r="AW69" s="254">
        <f t="shared" si="5"/>
        <v>0</v>
      </c>
      <c r="AX69" s="254">
        <f t="shared" si="5"/>
        <v>0</v>
      </c>
      <c r="AY69" s="254">
        <f t="shared" si="5"/>
        <v>0</v>
      </c>
      <c r="AZ69" s="254">
        <f t="shared" si="5"/>
        <v>0</v>
      </c>
      <c r="BA69" s="254">
        <f t="shared" si="5"/>
        <v>0</v>
      </c>
      <c r="BB69" s="254">
        <f t="shared" si="5"/>
        <v>0</v>
      </c>
      <c r="BC69" s="254">
        <f t="shared" si="5"/>
        <v>0</v>
      </c>
      <c r="BD69" s="254">
        <f t="shared" si="5"/>
        <v>0</v>
      </c>
      <c r="BE69" s="254">
        <f t="shared" si="5"/>
        <v>0</v>
      </c>
      <c r="BF69" s="254">
        <f t="shared" si="5"/>
        <v>0</v>
      </c>
      <c r="BG69" s="254">
        <f t="shared" si="5"/>
        <v>0</v>
      </c>
      <c r="BH69" s="254">
        <f t="shared" si="5"/>
        <v>0</v>
      </c>
      <c r="BI69" s="254">
        <f t="shared" si="5"/>
        <v>0</v>
      </c>
      <c r="BJ69" s="254">
        <f t="shared" si="5"/>
        <v>0</v>
      </c>
      <c r="BK69" s="254">
        <f t="shared" si="5"/>
        <v>0</v>
      </c>
      <c r="BL69" s="254">
        <f t="shared" si="5"/>
        <v>0</v>
      </c>
      <c r="BM69" s="254">
        <f t="shared" si="5"/>
        <v>0</v>
      </c>
    </row>
    <row r="70" spans="5:65">
      <c r="E70" s="279" t="s">
        <v>40</v>
      </c>
      <c r="H70" s="254">
        <f t="shared" si="4"/>
        <v>0.25</v>
      </c>
      <c r="I70" s="254">
        <f t="shared" si="5"/>
        <v>1.25</v>
      </c>
      <c r="J70" s="254">
        <f t="shared" si="5"/>
        <v>15</v>
      </c>
      <c r="K70" s="254">
        <f t="shared" si="5"/>
        <v>20</v>
      </c>
      <c r="L70" s="254">
        <f t="shared" si="5"/>
        <v>0</v>
      </c>
      <c r="M70" s="254">
        <f t="shared" si="5"/>
        <v>0.15</v>
      </c>
      <c r="N70" s="254">
        <f t="shared" si="5"/>
        <v>0</v>
      </c>
      <c r="O70" s="254">
        <f t="shared" si="5"/>
        <v>0</v>
      </c>
      <c r="P70" s="254">
        <f t="shared" si="5"/>
        <v>0</v>
      </c>
      <c r="Q70" s="254">
        <f t="shared" si="5"/>
        <v>0</v>
      </c>
      <c r="R70" s="254">
        <f t="shared" si="5"/>
        <v>0</v>
      </c>
      <c r="S70" s="254">
        <f t="shared" si="5"/>
        <v>0</v>
      </c>
      <c r="T70" s="254">
        <f t="shared" si="5"/>
        <v>3</v>
      </c>
      <c r="U70" s="254">
        <f t="shared" ref="I70:BM74" si="6">INDEX($G$6:$BM$59, MATCH(_xlfn.CONCAT($E70,"Number of minutes per case"),$G$6:$G$59,0),MATCH(U$6,$G$6:$BM$6,0))
* INDEX($G$6:$BM$59, MATCH(_xlfn.CONCAT($E70,"% of cases expected to be serviced by cadre"),$G$6:$G$59,0),MATCH(U$6,$G$6:$BM$6,0))/100</f>
        <v>3</v>
      </c>
      <c r="V70" s="254">
        <f t="shared" si="6"/>
        <v>0</v>
      </c>
      <c r="W70" s="254">
        <f t="shared" si="6"/>
        <v>3</v>
      </c>
      <c r="X70" s="254">
        <f t="shared" si="6"/>
        <v>0.4</v>
      </c>
      <c r="Y70" s="254">
        <f t="shared" si="6"/>
        <v>0</v>
      </c>
      <c r="Z70" s="254">
        <f t="shared" si="6"/>
        <v>0.8</v>
      </c>
      <c r="AA70" s="254">
        <f t="shared" si="6"/>
        <v>0.5</v>
      </c>
      <c r="AB70" s="254">
        <f t="shared" si="6"/>
        <v>0</v>
      </c>
      <c r="AC70" s="254">
        <f t="shared" si="6"/>
        <v>0</v>
      </c>
      <c r="AD70" s="254">
        <f t="shared" si="6"/>
        <v>0.75</v>
      </c>
      <c r="AE70" s="254">
        <f t="shared" si="6"/>
        <v>0.75</v>
      </c>
      <c r="AF70" s="254">
        <f t="shared" si="6"/>
        <v>0.75</v>
      </c>
      <c r="AG70" s="254">
        <f t="shared" si="6"/>
        <v>1.5</v>
      </c>
      <c r="AH70" s="254">
        <f t="shared" si="6"/>
        <v>1.5</v>
      </c>
      <c r="AI70" s="254">
        <f t="shared" si="6"/>
        <v>1.5</v>
      </c>
      <c r="AJ70" s="254">
        <f t="shared" si="6"/>
        <v>1.5</v>
      </c>
      <c r="AK70" s="254">
        <f t="shared" si="6"/>
        <v>0</v>
      </c>
      <c r="AL70" s="254" t="e">
        <f t="shared" si="6"/>
        <v>#VALUE!</v>
      </c>
      <c r="AM70" s="254" t="e">
        <f t="shared" si="6"/>
        <v>#VALUE!</v>
      </c>
      <c r="AN70" s="254" t="e">
        <f t="shared" si="6"/>
        <v>#VALUE!</v>
      </c>
      <c r="AO70" s="254" t="e">
        <f t="shared" si="6"/>
        <v>#VALUE!</v>
      </c>
      <c r="AP70" s="254" t="e">
        <f t="shared" si="6"/>
        <v>#VALUE!</v>
      </c>
      <c r="AQ70" s="254" t="e">
        <f t="shared" si="6"/>
        <v>#VALUE!</v>
      </c>
      <c r="AR70" s="254">
        <f t="shared" si="6"/>
        <v>0</v>
      </c>
      <c r="AS70" s="254">
        <f t="shared" si="6"/>
        <v>0</v>
      </c>
      <c r="AT70" s="254">
        <f t="shared" si="6"/>
        <v>0</v>
      </c>
      <c r="AU70" s="254">
        <f t="shared" si="6"/>
        <v>0</v>
      </c>
      <c r="AV70" s="254">
        <f t="shared" si="6"/>
        <v>0</v>
      </c>
      <c r="AW70" s="254">
        <f t="shared" si="6"/>
        <v>0</v>
      </c>
      <c r="AX70" s="254">
        <f t="shared" si="6"/>
        <v>10</v>
      </c>
      <c r="AY70" s="254">
        <f t="shared" si="6"/>
        <v>10</v>
      </c>
      <c r="AZ70" s="254">
        <f t="shared" si="6"/>
        <v>10</v>
      </c>
      <c r="BA70" s="254">
        <f t="shared" si="6"/>
        <v>10</v>
      </c>
      <c r="BB70" s="254">
        <f t="shared" si="6"/>
        <v>10</v>
      </c>
      <c r="BC70" s="254">
        <f t="shared" si="6"/>
        <v>10</v>
      </c>
      <c r="BD70" s="254">
        <f t="shared" si="6"/>
        <v>0.3</v>
      </c>
      <c r="BE70" s="254">
        <f t="shared" si="6"/>
        <v>0.3</v>
      </c>
      <c r="BF70" s="254">
        <f t="shared" si="6"/>
        <v>0.3</v>
      </c>
      <c r="BG70" s="254">
        <f t="shared" si="6"/>
        <v>0.3</v>
      </c>
      <c r="BH70" s="254">
        <f t="shared" si="6"/>
        <v>0</v>
      </c>
      <c r="BI70" s="254">
        <f t="shared" si="6"/>
        <v>0.3</v>
      </c>
      <c r="BJ70" s="254">
        <f t="shared" si="6"/>
        <v>0.3</v>
      </c>
      <c r="BK70" s="254">
        <f t="shared" si="6"/>
        <v>8</v>
      </c>
      <c r="BL70" s="254">
        <f t="shared" si="6"/>
        <v>0.3</v>
      </c>
      <c r="BM70" s="254">
        <f t="shared" si="6"/>
        <v>0.3</v>
      </c>
    </row>
    <row r="71" spans="5:65">
      <c r="E71" s="279" t="s">
        <v>44</v>
      </c>
      <c r="H71" s="254">
        <f t="shared" si="4"/>
        <v>1</v>
      </c>
      <c r="I71" s="254">
        <f t="shared" si="6"/>
        <v>1.5</v>
      </c>
      <c r="J71" s="254">
        <f t="shared" si="6"/>
        <v>0</v>
      </c>
      <c r="K71" s="254">
        <f t="shared" si="6"/>
        <v>0</v>
      </c>
      <c r="L71" s="254">
        <f t="shared" si="6"/>
        <v>0</v>
      </c>
      <c r="M71" s="254">
        <f t="shared" si="6"/>
        <v>0</v>
      </c>
      <c r="N71" s="254">
        <f t="shared" si="6"/>
        <v>0</v>
      </c>
      <c r="O71" s="254">
        <f t="shared" si="6"/>
        <v>0</v>
      </c>
      <c r="P71" s="254">
        <f t="shared" si="6"/>
        <v>0</v>
      </c>
      <c r="Q71" s="254">
        <f t="shared" si="6"/>
        <v>0</v>
      </c>
      <c r="R71" s="254">
        <f t="shared" si="6"/>
        <v>0</v>
      </c>
      <c r="S71" s="254">
        <f t="shared" si="6"/>
        <v>1.8</v>
      </c>
      <c r="T71" s="254">
        <f t="shared" si="6"/>
        <v>0</v>
      </c>
      <c r="U71" s="254">
        <f t="shared" si="6"/>
        <v>0</v>
      </c>
      <c r="V71" s="254">
        <f t="shared" si="6"/>
        <v>0</v>
      </c>
      <c r="W71" s="254">
        <f t="shared" si="6"/>
        <v>0</v>
      </c>
      <c r="X71" s="254">
        <f t="shared" si="6"/>
        <v>1.2</v>
      </c>
      <c r="Y71" s="254">
        <f t="shared" si="6"/>
        <v>1.2</v>
      </c>
      <c r="Z71" s="254">
        <f t="shared" si="6"/>
        <v>0.8</v>
      </c>
      <c r="AA71" s="254">
        <f t="shared" si="6"/>
        <v>0.5</v>
      </c>
      <c r="AB71" s="254">
        <f t="shared" si="6"/>
        <v>0</v>
      </c>
      <c r="AC71" s="254">
        <f t="shared" si="6"/>
        <v>0</v>
      </c>
      <c r="AD71" s="254">
        <f t="shared" si="6"/>
        <v>0</v>
      </c>
      <c r="AE71" s="254">
        <f t="shared" si="6"/>
        <v>0</v>
      </c>
      <c r="AF71" s="254">
        <f t="shared" si="6"/>
        <v>0</v>
      </c>
      <c r="AG71" s="254">
        <f t="shared" si="6"/>
        <v>0</v>
      </c>
      <c r="AH71" s="254">
        <f t="shared" si="6"/>
        <v>0</v>
      </c>
      <c r="AI71" s="254">
        <f t="shared" si="6"/>
        <v>0</v>
      </c>
      <c r="AJ71" s="254">
        <f t="shared" si="6"/>
        <v>0</v>
      </c>
      <c r="AK71" s="254">
        <f t="shared" si="6"/>
        <v>0</v>
      </c>
      <c r="AL71" s="254" t="e">
        <f t="shared" si="6"/>
        <v>#VALUE!</v>
      </c>
      <c r="AM71" s="254" t="e">
        <f t="shared" si="6"/>
        <v>#VALUE!</v>
      </c>
      <c r="AN71" s="254" t="e">
        <f t="shared" si="6"/>
        <v>#VALUE!</v>
      </c>
      <c r="AO71" s="254" t="e">
        <f t="shared" si="6"/>
        <v>#VALUE!</v>
      </c>
      <c r="AP71" s="254" t="e">
        <f t="shared" si="6"/>
        <v>#VALUE!</v>
      </c>
      <c r="AQ71" s="254" t="e">
        <f t="shared" si="6"/>
        <v>#VALUE!</v>
      </c>
      <c r="AR71" s="254">
        <f t="shared" si="6"/>
        <v>0</v>
      </c>
      <c r="AS71" s="254">
        <f t="shared" si="6"/>
        <v>0</v>
      </c>
      <c r="AT71" s="254">
        <f t="shared" si="6"/>
        <v>0</v>
      </c>
      <c r="AU71" s="254">
        <f t="shared" si="6"/>
        <v>0</v>
      </c>
      <c r="AV71" s="254">
        <f t="shared" si="6"/>
        <v>0</v>
      </c>
      <c r="AW71" s="254">
        <f t="shared" si="6"/>
        <v>0</v>
      </c>
      <c r="AX71" s="254">
        <f t="shared" si="6"/>
        <v>0</v>
      </c>
      <c r="AY71" s="254">
        <f t="shared" si="6"/>
        <v>0</v>
      </c>
      <c r="AZ71" s="254">
        <f t="shared" si="6"/>
        <v>0</v>
      </c>
      <c r="BA71" s="254">
        <f t="shared" si="6"/>
        <v>0</v>
      </c>
      <c r="BB71" s="254">
        <f t="shared" si="6"/>
        <v>0</v>
      </c>
      <c r="BC71" s="254">
        <f t="shared" si="6"/>
        <v>0</v>
      </c>
      <c r="BD71" s="254">
        <f t="shared" si="6"/>
        <v>0</v>
      </c>
      <c r="BE71" s="254">
        <f t="shared" si="6"/>
        <v>0</v>
      </c>
      <c r="BF71" s="254">
        <f t="shared" si="6"/>
        <v>0</v>
      </c>
      <c r="BG71" s="254">
        <f t="shared" si="6"/>
        <v>0</v>
      </c>
      <c r="BH71" s="254">
        <f t="shared" si="6"/>
        <v>0</v>
      </c>
      <c r="BI71" s="254">
        <f t="shared" si="6"/>
        <v>0</v>
      </c>
      <c r="BJ71" s="254">
        <f t="shared" si="6"/>
        <v>0</v>
      </c>
      <c r="BK71" s="254">
        <f t="shared" si="6"/>
        <v>0</v>
      </c>
      <c r="BL71" s="254">
        <f t="shared" si="6"/>
        <v>0</v>
      </c>
      <c r="BM71" s="254">
        <f t="shared" si="6"/>
        <v>0</v>
      </c>
    </row>
    <row r="72" spans="5:65">
      <c r="E72" s="279" t="s">
        <v>50</v>
      </c>
      <c r="H72" s="254">
        <f t="shared" si="4"/>
        <v>0</v>
      </c>
      <c r="I72" s="254">
        <f t="shared" si="6"/>
        <v>0</v>
      </c>
      <c r="J72" s="254">
        <f t="shared" si="6"/>
        <v>0</v>
      </c>
      <c r="K72" s="254">
        <f t="shared" si="6"/>
        <v>0</v>
      </c>
      <c r="L72" s="254">
        <f t="shared" si="6"/>
        <v>0</v>
      </c>
      <c r="M72" s="254">
        <f t="shared" si="6"/>
        <v>0</v>
      </c>
      <c r="N72" s="254">
        <f t="shared" si="6"/>
        <v>0</v>
      </c>
      <c r="O72" s="254">
        <f t="shared" si="6"/>
        <v>0</v>
      </c>
      <c r="P72" s="254">
        <f t="shared" si="6"/>
        <v>0</v>
      </c>
      <c r="Q72" s="254">
        <f t="shared" si="6"/>
        <v>0</v>
      </c>
      <c r="R72" s="254">
        <f t="shared" si="6"/>
        <v>0</v>
      </c>
      <c r="S72" s="254">
        <f t="shared" si="6"/>
        <v>0</v>
      </c>
      <c r="T72" s="254">
        <f t="shared" si="6"/>
        <v>0</v>
      </c>
      <c r="U72" s="254">
        <f t="shared" si="6"/>
        <v>0</v>
      </c>
      <c r="V72" s="254">
        <f t="shared" si="6"/>
        <v>0</v>
      </c>
      <c r="W72" s="254">
        <f t="shared" si="6"/>
        <v>0</v>
      </c>
      <c r="X72" s="254">
        <f t="shared" si="6"/>
        <v>0</v>
      </c>
      <c r="Y72" s="254">
        <f t="shared" si="6"/>
        <v>0</v>
      </c>
      <c r="Z72" s="254">
        <f t="shared" si="6"/>
        <v>0</v>
      </c>
      <c r="AA72" s="254">
        <f t="shared" si="6"/>
        <v>0.5</v>
      </c>
      <c r="AB72" s="254">
        <f t="shared" si="6"/>
        <v>0</v>
      </c>
      <c r="AC72" s="254">
        <f t="shared" si="6"/>
        <v>0</v>
      </c>
      <c r="AD72" s="254">
        <f t="shared" si="6"/>
        <v>0</v>
      </c>
      <c r="AE72" s="254">
        <f t="shared" si="6"/>
        <v>0</v>
      </c>
      <c r="AF72" s="254">
        <f t="shared" si="6"/>
        <v>0</v>
      </c>
      <c r="AG72" s="254">
        <f t="shared" si="6"/>
        <v>0</v>
      </c>
      <c r="AH72" s="254">
        <f t="shared" si="6"/>
        <v>0</v>
      </c>
      <c r="AI72" s="254">
        <f t="shared" si="6"/>
        <v>0</v>
      </c>
      <c r="AJ72" s="254">
        <f t="shared" si="6"/>
        <v>0</v>
      </c>
      <c r="AK72" s="254">
        <f t="shared" si="6"/>
        <v>0</v>
      </c>
      <c r="AL72" s="254" t="e">
        <f t="shared" si="6"/>
        <v>#VALUE!</v>
      </c>
      <c r="AM72" s="254" t="e">
        <f t="shared" si="6"/>
        <v>#VALUE!</v>
      </c>
      <c r="AN72" s="254" t="e">
        <f t="shared" si="6"/>
        <v>#VALUE!</v>
      </c>
      <c r="AO72" s="254" t="e">
        <f t="shared" si="6"/>
        <v>#VALUE!</v>
      </c>
      <c r="AP72" s="254" t="e">
        <f t="shared" si="6"/>
        <v>#VALUE!</v>
      </c>
      <c r="AQ72" s="254" t="e">
        <f t="shared" si="6"/>
        <v>#VALUE!</v>
      </c>
      <c r="AR72" s="254">
        <f t="shared" si="6"/>
        <v>54</v>
      </c>
      <c r="AS72" s="254">
        <f t="shared" si="6"/>
        <v>54</v>
      </c>
      <c r="AT72" s="254">
        <f t="shared" si="6"/>
        <v>54</v>
      </c>
      <c r="AU72" s="254">
        <f t="shared" si="6"/>
        <v>24</v>
      </c>
      <c r="AV72" s="254">
        <f t="shared" si="6"/>
        <v>3</v>
      </c>
      <c r="AW72" s="254">
        <f t="shared" si="6"/>
        <v>0</v>
      </c>
      <c r="AX72" s="254">
        <f t="shared" si="6"/>
        <v>0</v>
      </c>
      <c r="AY72" s="254">
        <f t="shared" si="6"/>
        <v>0</v>
      </c>
      <c r="AZ72" s="254">
        <f t="shared" si="6"/>
        <v>0</v>
      </c>
      <c r="BA72" s="254">
        <f t="shared" si="6"/>
        <v>0</v>
      </c>
      <c r="BB72" s="254">
        <f t="shared" si="6"/>
        <v>0</v>
      </c>
      <c r="BC72" s="254">
        <f t="shared" si="6"/>
        <v>0</v>
      </c>
      <c r="BD72" s="254">
        <f t="shared" si="6"/>
        <v>0</v>
      </c>
      <c r="BE72" s="254">
        <f t="shared" si="6"/>
        <v>0</v>
      </c>
      <c r="BF72" s="254">
        <f t="shared" si="6"/>
        <v>0</v>
      </c>
      <c r="BG72" s="254">
        <f t="shared" si="6"/>
        <v>0</v>
      </c>
      <c r="BH72" s="254">
        <f t="shared" si="6"/>
        <v>0</v>
      </c>
      <c r="BI72" s="254">
        <f t="shared" si="6"/>
        <v>0</v>
      </c>
      <c r="BJ72" s="254">
        <f t="shared" si="6"/>
        <v>0</v>
      </c>
      <c r="BK72" s="254">
        <f t="shared" si="6"/>
        <v>0</v>
      </c>
      <c r="BL72" s="254">
        <f t="shared" si="6"/>
        <v>0</v>
      </c>
      <c r="BM72" s="254">
        <f t="shared" si="6"/>
        <v>0</v>
      </c>
    </row>
    <row r="73" spans="5:65">
      <c r="E73" s="279" t="s">
        <v>53</v>
      </c>
      <c r="H73" s="254">
        <f t="shared" si="4"/>
        <v>0</v>
      </c>
      <c r="I73" s="254">
        <f t="shared" si="6"/>
        <v>0</v>
      </c>
      <c r="J73" s="254">
        <f t="shared" si="6"/>
        <v>0</v>
      </c>
      <c r="K73" s="254">
        <f t="shared" si="6"/>
        <v>0</v>
      </c>
      <c r="L73" s="254">
        <f t="shared" si="6"/>
        <v>0</v>
      </c>
      <c r="M73" s="254">
        <f t="shared" si="6"/>
        <v>0</v>
      </c>
      <c r="N73" s="254">
        <f t="shared" si="6"/>
        <v>0</v>
      </c>
      <c r="O73" s="254">
        <f t="shared" si="6"/>
        <v>0</v>
      </c>
      <c r="P73" s="254">
        <f t="shared" si="6"/>
        <v>0</v>
      </c>
      <c r="Q73" s="254">
        <f t="shared" si="6"/>
        <v>0</v>
      </c>
      <c r="R73" s="254">
        <f t="shared" si="6"/>
        <v>0</v>
      </c>
      <c r="S73" s="254">
        <f t="shared" si="6"/>
        <v>0</v>
      </c>
      <c r="T73" s="254">
        <f t="shared" si="6"/>
        <v>0</v>
      </c>
      <c r="U73" s="254">
        <f t="shared" si="6"/>
        <v>0</v>
      </c>
      <c r="V73" s="254">
        <f t="shared" si="6"/>
        <v>0</v>
      </c>
      <c r="W73" s="254">
        <f t="shared" si="6"/>
        <v>0</v>
      </c>
      <c r="X73" s="254">
        <f t="shared" si="6"/>
        <v>0</v>
      </c>
      <c r="Y73" s="254">
        <f t="shared" si="6"/>
        <v>0</v>
      </c>
      <c r="Z73" s="254">
        <f t="shared" si="6"/>
        <v>0</v>
      </c>
      <c r="AA73" s="254">
        <f t="shared" si="6"/>
        <v>0.5</v>
      </c>
      <c r="AB73" s="254">
        <f t="shared" si="6"/>
        <v>0</v>
      </c>
      <c r="AC73" s="254">
        <f t="shared" si="6"/>
        <v>0</v>
      </c>
      <c r="AD73" s="254">
        <f t="shared" si="6"/>
        <v>0</v>
      </c>
      <c r="AE73" s="254">
        <f t="shared" si="6"/>
        <v>0</v>
      </c>
      <c r="AF73" s="254">
        <f t="shared" si="6"/>
        <v>0</v>
      </c>
      <c r="AG73" s="254">
        <f t="shared" si="6"/>
        <v>0</v>
      </c>
      <c r="AH73" s="254">
        <f t="shared" si="6"/>
        <v>0</v>
      </c>
      <c r="AI73" s="254">
        <f t="shared" si="6"/>
        <v>0</v>
      </c>
      <c r="AJ73" s="254">
        <f t="shared" si="6"/>
        <v>0</v>
      </c>
      <c r="AK73" s="254">
        <f t="shared" si="6"/>
        <v>0</v>
      </c>
      <c r="AL73" s="254" t="e">
        <f t="shared" si="6"/>
        <v>#VALUE!</v>
      </c>
      <c r="AM73" s="254" t="e">
        <f t="shared" si="6"/>
        <v>#VALUE!</v>
      </c>
      <c r="AN73" s="254" t="e">
        <f t="shared" si="6"/>
        <v>#VALUE!</v>
      </c>
      <c r="AO73" s="254" t="e">
        <f t="shared" si="6"/>
        <v>#VALUE!</v>
      </c>
      <c r="AP73" s="254" t="e">
        <f t="shared" si="6"/>
        <v>#VALUE!</v>
      </c>
      <c r="AQ73" s="254" t="e">
        <f t="shared" si="6"/>
        <v>#VALUE!</v>
      </c>
      <c r="AR73" s="254">
        <f t="shared" si="6"/>
        <v>0</v>
      </c>
      <c r="AS73" s="254">
        <f t="shared" si="6"/>
        <v>0</v>
      </c>
      <c r="AT73" s="254">
        <f t="shared" si="6"/>
        <v>0</v>
      </c>
      <c r="AU73" s="254">
        <f t="shared" si="6"/>
        <v>0</v>
      </c>
      <c r="AV73" s="254">
        <f t="shared" si="6"/>
        <v>0</v>
      </c>
      <c r="AW73" s="254">
        <f t="shared" si="6"/>
        <v>0</v>
      </c>
      <c r="AX73" s="254">
        <f t="shared" si="6"/>
        <v>0</v>
      </c>
      <c r="AY73" s="254">
        <f t="shared" si="6"/>
        <v>0</v>
      </c>
      <c r="AZ73" s="254">
        <f t="shared" si="6"/>
        <v>0</v>
      </c>
      <c r="BA73" s="254">
        <f t="shared" si="6"/>
        <v>0</v>
      </c>
      <c r="BB73" s="254">
        <f t="shared" si="6"/>
        <v>0</v>
      </c>
      <c r="BC73" s="254">
        <f t="shared" si="6"/>
        <v>0</v>
      </c>
      <c r="BD73" s="254">
        <f t="shared" si="6"/>
        <v>0</v>
      </c>
      <c r="BE73" s="254">
        <f t="shared" si="6"/>
        <v>0</v>
      </c>
      <c r="BF73" s="254">
        <f t="shared" si="6"/>
        <v>0</v>
      </c>
      <c r="BG73" s="254">
        <f t="shared" si="6"/>
        <v>0</v>
      </c>
      <c r="BH73" s="254">
        <f t="shared" si="6"/>
        <v>0</v>
      </c>
      <c r="BI73" s="254">
        <f t="shared" si="6"/>
        <v>0</v>
      </c>
      <c r="BJ73" s="254">
        <f t="shared" si="6"/>
        <v>0</v>
      </c>
      <c r="BK73" s="254">
        <f t="shared" si="6"/>
        <v>0</v>
      </c>
      <c r="BL73" s="254">
        <f t="shared" si="6"/>
        <v>0</v>
      </c>
      <c r="BM73" s="254">
        <f t="shared" si="6"/>
        <v>0</v>
      </c>
    </row>
    <row r="74" spans="5:65">
      <c r="E74" s="279" t="s">
        <v>58</v>
      </c>
      <c r="H74" s="254">
        <f t="shared" si="4"/>
        <v>0</v>
      </c>
      <c r="I74" s="254">
        <f t="shared" si="6"/>
        <v>0</v>
      </c>
      <c r="J74" s="254">
        <f t="shared" si="6"/>
        <v>0</v>
      </c>
      <c r="K74" s="254">
        <f t="shared" si="6"/>
        <v>0</v>
      </c>
      <c r="L74" s="254">
        <f t="shared" si="6"/>
        <v>0</v>
      </c>
      <c r="M74" s="254">
        <f t="shared" si="6"/>
        <v>0</v>
      </c>
      <c r="N74" s="254">
        <f t="shared" si="6"/>
        <v>0</v>
      </c>
      <c r="O74" s="254">
        <f t="shared" si="6"/>
        <v>0</v>
      </c>
      <c r="P74" s="254">
        <f t="shared" si="6"/>
        <v>0</v>
      </c>
      <c r="Q74" s="254">
        <f t="shared" si="6"/>
        <v>0</v>
      </c>
      <c r="R74" s="254">
        <f t="shared" si="6"/>
        <v>0</v>
      </c>
      <c r="S74" s="254">
        <f t="shared" si="6"/>
        <v>0</v>
      </c>
      <c r="T74" s="254">
        <f t="shared" si="6"/>
        <v>0</v>
      </c>
      <c r="U74" s="254">
        <f t="shared" si="6"/>
        <v>0</v>
      </c>
      <c r="V74" s="254">
        <f t="shared" si="6"/>
        <v>0</v>
      </c>
      <c r="W74" s="254">
        <f t="shared" si="6"/>
        <v>0</v>
      </c>
      <c r="X74" s="254">
        <f t="shared" si="6"/>
        <v>0</v>
      </c>
      <c r="Y74" s="254">
        <f t="shared" si="6"/>
        <v>0</v>
      </c>
      <c r="Z74" s="254">
        <f t="shared" si="6"/>
        <v>0</v>
      </c>
      <c r="AA74" s="254">
        <f t="shared" si="6"/>
        <v>0.5</v>
      </c>
      <c r="AB74" s="254">
        <f t="shared" si="6"/>
        <v>0</v>
      </c>
      <c r="AC74" s="254">
        <f t="shared" si="6"/>
        <v>0</v>
      </c>
      <c r="AD74" s="254">
        <f t="shared" si="6"/>
        <v>0</v>
      </c>
      <c r="AE74" s="254">
        <f t="shared" si="6"/>
        <v>0</v>
      </c>
      <c r="AF74" s="254">
        <f t="shared" si="6"/>
        <v>0</v>
      </c>
      <c r="AG74" s="254">
        <f t="shared" si="6"/>
        <v>0</v>
      </c>
      <c r="AH74" s="254">
        <f t="shared" si="6"/>
        <v>0</v>
      </c>
      <c r="AI74" s="254">
        <f t="shared" si="6"/>
        <v>0</v>
      </c>
      <c r="AJ74" s="254">
        <f t="shared" si="6"/>
        <v>0</v>
      </c>
      <c r="AK74" s="254">
        <f t="shared" si="6"/>
        <v>0</v>
      </c>
      <c r="AL74" s="254" t="e">
        <f t="shared" si="6"/>
        <v>#VALUE!</v>
      </c>
      <c r="AM74" s="254" t="e">
        <f t="shared" si="6"/>
        <v>#VALUE!</v>
      </c>
      <c r="AN74" s="254" t="e">
        <f t="shared" si="6"/>
        <v>#VALUE!</v>
      </c>
      <c r="AO74" s="254" t="e">
        <f t="shared" si="6"/>
        <v>#VALUE!</v>
      </c>
      <c r="AP74" s="254" t="e">
        <f t="shared" si="6"/>
        <v>#VALUE!</v>
      </c>
      <c r="AQ74" s="254" t="e">
        <f t="shared" si="6"/>
        <v>#VALUE!</v>
      </c>
      <c r="AR74" s="254">
        <f t="shared" si="6"/>
        <v>18</v>
      </c>
      <c r="AS74" s="254">
        <f t="shared" si="6"/>
        <v>18</v>
      </c>
      <c r="AT74" s="254">
        <f t="shared" si="6"/>
        <v>18</v>
      </c>
      <c r="AU74" s="254">
        <f t="shared" si="6"/>
        <v>18</v>
      </c>
      <c r="AV74" s="254">
        <f t="shared" ref="I74:BM79" si="7">INDEX($G$6:$BM$59, MATCH(_xlfn.CONCAT($E74,"Number of minutes per case"),$G$6:$G$59,0),MATCH(AV$6,$G$6:$BM$6,0))
* INDEX($G$6:$BM$59, MATCH(_xlfn.CONCAT($E74,"% of cases expected to be serviced by cadre"),$G$6:$G$59,0),MATCH(AV$6,$G$6:$BM$6,0))/100</f>
        <v>18</v>
      </c>
      <c r="AW74" s="254">
        <f t="shared" si="7"/>
        <v>0</v>
      </c>
      <c r="AX74" s="254">
        <f t="shared" si="7"/>
        <v>0</v>
      </c>
      <c r="AY74" s="254">
        <f t="shared" si="7"/>
        <v>0</v>
      </c>
      <c r="AZ74" s="254">
        <f t="shared" si="7"/>
        <v>0</v>
      </c>
      <c r="BA74" s="254">
        <f t="shared" si="7"/>
        <v>0</v>
      </c>
      <c r="BB74" s="254">
        <f t="shared" si="7"/>
        <v>0</v>
      </c>
      <c r="BC74" s="254">
        <f t="shared" si="7"/>
        <v>0</v>
      </c>
      <c r="BD74" s="254">
        <f t="shared" si="7"/>
        <v>0</v>
      </c>
      <c r="BE74" s="254">
        <f t="shared" si="7"/>
        <v>0</v>
      </c>
      <c r="BF74" s="254">
        <f t="shared" si="7"/>
        <v>0</v>
      </c>
      <c r="BG74" s="254">
        <f t="shared" si="7"/>
        <v>0</v>
      </c>
      <c r="BH74" s="254">
        <f t="shared" si="7"/>
        <v>0</v>
      </c>
      <c r="BI74" s="254">
        <f t="shared" si="7"/>
        <v>0</v>
      </c>
      <c r="BJ74" s="254">
        <f t="shared" si="7"/>
        <v>0</v>
      </c>
      <c r="BK74" s="254">
        <f t="shared" si="7"/>
        <v>0</v>
      </c>
      <c r="BL74" s="254">
        <f t="shared" si="7"/>
        <v>0</v>
      </c>
      <c r="BM74" s="254">
        <f t="shared" si="7"/>
        <v>0</v>
      </c>
    </row>
    <row r="75" spans="5:65">
      <c r="E75" s="279" t="s">
        <v>62</v>
      </c>
      <c r="H75" s="254">
        <f t="shared" si="4"/>
        <v>0</v>
      </c>
      <c r="I75" s="254">
        <f t="shared" si="7"/>
        <v>0</v>
      </c>
      <c r="J75" s="254">
        <f t="shared" si="7"/>
        <v>0</v>
      </c>
      <c r="K75" s="254">
        <f t="shared" si="7"/>
        <v>0</v>
      </c>
      <c r="L75" s="254">
        <f t="shared" si="7"/>
        <v>0</v>
      </c>
      <c r="M75" s="254">
        <f t="shared" si="7"/>
        <v>0</v>
      </c>
      <c r="N75" s="254">
        <f t="shared" si="7"/>
        <v>0</v>
      </c>
      <c r="O75" s="254">
        <f t="shared" si="7"/>
        <v>0</v>
      </c>
      <c r="P75" s="254">
        <f t="shared" si="7"/>
        <v>0</v>
      </c>
      <c r="Q75" s="254">
        <f t="shared" si="7"/>
        <v>0</v>
      </c>
      <c r="R75" s="254">
        <f t="shared" si="7"/>
        <v>0</v>
      </c>
      <c r="S75" s="254">
        <f t="shared" si="7"/>
        <v>0</v>
      </c>
      <c r="T75" s="254">
        <f t="shared" si="7"/>
        <v>0</v>
      </c>
      <c r="U75" s="254">
        <f t="shared" si="7"/>
        <v>0</v>
      </c>
      <c r="V75" s="254">
        <f t="shared" si="7"/>
        <v>0</v>
      </c>
      <c r="W75" s="254">
        <f t="shared" si="7"/>
        <v>0</v>
      </c>
      <c r="X75" s="254">
        <f t="shared" si="7"/>
        <v>0</v>
      </c>
      <c r="Y75" s="254">
        <f t="shared" si="7"/>
        <v>0</v>
      </c>
      <c r="Z75" s="254">
        <f t="shared" si="7"/>
        <v>0</v>
      </c>
      <c r="AA75" s="254">
        <f t="shared" si="7"/>
        <v>0.5</v>
      </c>
      <c r="AB75" s="254">
        <f t="shared" si="7"/>
        <v>0</v>
      </c>
      <c r="AC75" s="254">
        <f t="shared" si="7"/>
        <v>0</v>
      </c>
      <c r="AD75" s="254">
        <f t="shared" si="7"/>
        <v>0</v>
      </c>
      <c r="AE75" s="254">
        <f t="shared" si="7"/>
        <v>0</v>
      </c>
      <c r="AF75" s="254">
        <f t="shared" si="7"/>
        <v>0</v>
      </c>
      <c r="AG75" s="254">
        <f t="shared" si="7"/>
        <v>0</v>
      </c>
      <c r="AH75" s="254">
        <f t="shared" si="7"/>
        <v>0</v>
      </c>
      <c r="AI75" s="254">
        <f t="shared" si="7"/>
        <v>0</v>
      </c>
      <c r="AJ75" s="254">
        <f t="shared" si="7"/>
        <v>0</v>
      </c>
      <c r="AK75" s="254">
        <f t="shared" si="7"/>
        <v>0</v>
      </c>
      <c r="AL75" s="254" t="e">
        <f t="shared" si="7"/>
        <v>#VALUE!</v>
      </c>
      <c r="AM75" s="254" t="e">
        <f t="shared" si="7"/>
        <v>#VALUE!</v>
      </c>
      <c r="AN75" s="254" t="e">
        <f t="shared" si="7"/>
        <v>#VALUE!</v>
      </c>
      <c r="AO75" s="254" t="e">
        <f t="shared" si="7"/>
        <v>#VALUE!</v>
      </c>
      <c r="AP75" s="254" t="e">
        <f t="shared" si="7"/>
        <v>#VALUE!</v>
      </c>
      <c r="AQ75" s="254" t="e">
        <f t="shared" si="7"/>
        <v>#VALUE!</v>
      </c>
      <c r="AR75" s="254">
        <f t="shared" si="7"/>
        <v>0</v>
      </c>
      <c r="AS75" s="254">
        <f t="shared" si="7"/>
        <v>0</v>
      </c>
      <c r="AT75" s="254">
        <f t="shared" si="7"/>
        <v>0</v>
      </c>
      <c r="AU75" s="254">
        <f t="shared" si="7"/>
        <v>0</v>
      </c>
      <c r="AV75" s="254">
        <f t="shared" si="7"/>
        <v>0</v>
      </c>
      <c r="AW75" s="254">
        <f t="shared" si="7"/>
        <v>0</v>
      </c>
      <c r="AX75" s="254">
        <f t="shared" si="7"/>
        <v>0</v>
      </c>
      <c r="AY75" s="254">
        <f t="shared" si="7"/>
        <v>0</v>
      </c>
      <c r="AZ75" s="254">
        <f t="shared" si="7"/>
        <v>0</v>
      </c>
      <c r="BA75" s="254">
        <f t="shared" si="7"/>
        <v>0</v>
      </c>
      <c r="BB75" s="254">
        <f t="shared" si="7"/>
        <v>0</v>
      </c>
      <c r="BC75" s="254">
        <f t="shared" si="7"/>
        <v>0</v>
      </c>
      <c r="BD75" s="254">
        <f t="shared" si="7"/>
        <v>0</v>
      </c>
      <c r="BE75" s="254">
        <f t="shared" si="7"/>
        <v>0</v>
      </c>
      <c r="BF75" s="254">
        <f t="shared" si="7"/>
        <v>0</v>
      </c>
      <c r="BG75" s="254">
        <f t="shared" si="7"/>
        <v>0</v>
      </c>
      <c r="BH75" s="254">
        <f t="shared" si="7"/>
        <v>0</v>
      </c>
      <c r="BI75" s="254">
        <f t="shared" si="7"/>
        <v>0</v>
      </c>
      <c r="BJ75" s="254">
        <f t="shared" si="7"/>
        <v>0</v>
      </c>
      <c r="BK75" s="254">
        <f t="shared" si="7"/>
        <v>0</v>
      </c>
      <c r="BL75" s="254">
        <f t="shared" si="7"/>
        <v>0</v>
      </c>
      <c r="BM75" s="254">
        <f t="shared" si="7"/>
        <v>0</v>
      </c>
    </row>
    <row r="76" spans="5:65">
      <c r="E76" s="279" t="s">
        <v>66</v>
      </c>
      <c r="H76" s="254">
        <f t="shared" si="4"/>
        <v>0</v>
      </c>
      <c r="I76" s="254">
        <f t="shared" si="7"/>
        <v>0</v>
      </c>
      <c r="J76" s="254">
        <f t="shared" si="7"/>
        <v>0</v>
      </c>
      <c r="K76" s="254">
        <f t="shared" si="7"/>
        <v>0</v>
      </c>
      <c r="L76" s="254">
        <f t="shared" si="7"/>
        <v>0</v>
      </c>
      <c r="M76" s="254">
        <f t="shared" si="7"/>
        <v>0</v>
      </c>
      <c r="N76" s="254">
        <f t="shared" si="7"/>
        <v>0</v>
      </c>
      <c r="O76" s="254">
        <f t="shared" si="7"/>
        <v>0</v>
      </c>
      <c r="P76" s="254">
        <f t="shared" si="7"/>
        <v>0</v>
      </c>
      <c r="Q76" s="254">
        <f t="shared" si="7"/>
        <v>0</v>
      </c>
      <c r="R76" s="254">
        <f t="shared" si="7"/>
        <v>0</v>
      </c>
      <c r="S76" s="254">
        <f t="shared" si="7"/>
        <v>0</v>
      </c>
      <c r="T76" s="254">
        <f t="shared" si="7"/>
        <v>0</v>
      </c>
      <c r="U76" s="254">
        <f t="shared" si="7"/>
        <v>0</v>
      </c>
      <c r="V76" s="254">
        <f t="shared" si="7"/>
        <v>0</v>
      </c>
      <c r="W76" s="254">
        <f t="shared" si="7"/>
        <v>0</v>
      </c>
      <c r="X76" s="254">
        <f t="shared" si="7"/>
        <v>0</v>
      </c>
      <c r="Y76" s="254">
        <f t="shared" si="7"/>
        <v>0</v>
      </c>
      <c r="Z76" s="254">
        <f t="shared" si="7"/>
        <v>0</v>
      </c>
      <c r="AA76" s="254">
        <f t="shared" si="7"/>
        <v>0.5</v>
      </c>
      <c r="AB76" s="254">
        <f t="shared" si="7"/>
        <v>0</v>
      </c>
      <c r="AC76" s="254">
        <f t="shared" si="7"/>
        <v>0</v>
      </c>
      <c r="AD76" s="254">
        <f t="shared" si="7"/>
        <v>0</v>
      </c>
      <c r="AE76" s="254">
        <f t="shared" si="7"/>
        <v>0</v>
      </c>
      <c r="AF76" s="254">
        <f t="shared" si="7"/>
        <v>0</v>
      </c>
      <c r="AG76" s="254">
        <f t="shared" si="7"/>
        <v>0</v>
      </c>
      <c r="AH76" s="254">
        <f t="shared" si="7"/>
        <v>0</v>
      </c>
      <c r="AI76" s="254">
        <f t="shared" si="7"/>
        <v>0</v>
      </c>
      <c r="AJ76" s="254">
        <f t="shared" si="7"/>
        <v>0</v>
      </c>
      <c r="AK76" s="254">
        <f t="shared" si="7"/>
        <v>0</v>
      </c>
      <c r="AL76" s="254" t="e">
        <f t="shared" si="7"/>
        <v>#VALUE!</v>
      </c>
      <c r="AM76" s="254" t="e">
        <f t="shared" si="7"/>
        <v>#VALUE!</v>
      </c>
      <c r="AN76" s="254" t="e">
        <f t="shared" si="7"/>
        <v>#VALUE!</v>
      </c>
      <c r="AO76" s="254" t="e">
        <f t="shared" si="7"/>
        <v>#VALUE!</v>
      </c>
      <c r="AP76" s="254" t="e">
        <f t="shared" si="7"/>
        <v>#VALUE!</v>
      </c>
      <c r="AQ76" s="254" t="e">
        <f t="shared" si="7"/>
        <v>#VALUE!</v>
      </c>
      <c r="AR76" s="254">
        <f t="shared" si="7"/>
        <v>0</v>
      </c>
      <c r="AS76" s="254">
        <f t="shared" si="7"/>
        <v>0</v>
      </c>
      <c r="AT76" s="254">
        <f t="shared" si="7"/>
        <v>0</v>
      </c>
      <c r="AU76" s="254">
        <f t="shared" si="7"/>
        <v>0</v>
      </c>
      <c r="AV76" s="254">
        <f t="shared" si="7"/>
        <v>0</v>
      </c>
      <c r="AW76" s="254">
        <f t="shared" si="7"/>
        <v>0</v>
      </c>
      <c r="AX76" s="254">
        <f t="shared" si="7"/>
        <v>0</v>
      </c>
      <c r="AY76" s="254">
        <f t="shared" si="7"/>
        <v>0</v>
      </c>
      <c r="AZ76" s="254">
        <f t="shared" si="7"/>
        <v>0</v>
      </c>
      <c r="BA76" s="254">
        <f t="shared" si="7"/>
        <v>0</v>
      </c>
      <c r="BB76" s="254">
        <f t="shared" si="7"/>
        <v>0</v>
      </c>
      <c r="BC76" s="254">
        <f t="shared" si="7"/>
        <v>0</v>
      </c>
      <c r="BD76" s="254">
        <f t="shared" si="7"/>
        <v>0</v>
      </c>
      <c r="BE76" s="254">
        <f t="shared" si="7"/>
        <v>0</v>
      </c>
      <c r="BF76" s="254">
        <f t="shared" si="7"/>
        <v>0</v>
      </c>
      <c r="BG76" s="254">
        <f t="shared" si="7"/>
        <v>324</v>
      </c>
      <c r="BH76" s="254">
        <f t="shared" si="7"/>
        <v>0</v>
      </c>
      <c r="BI76" s="254">
        <f t="shared" si="7"/>
        <v>0</v>
      </c>
      <c r="BJ76" s="254">
        <f t="shared" si="7"/>
        <v>0</v>
      </c>
      <c r="BK76" s="254">
        <f t="shared" si="7"/>
        <v>0</v>
      </c>
      <c r="BL76" s="254">
        <f t="shared" si="7"/>
        <v>0</v>
      </c>
      <c r="BM76" s="254">
        <f t="shared" si="7"/>
        <v>0</v>
      </c>
    </row>
    <row r="77" spans="5:65">
      <c r="E77" s="279" t="s">
        <v>70</v>
      </c>
      <c r="H77" s="254">
        <f t="shared" si="4"/>
        <v>0</v>
      </c>
      <c r="I77" s="254">
        <f t="shared" si="7"/>
        <v>0</v>
      </c>
      <c r="J77" s="254">
        <f t="shared" si="7"/>
        <v>0</v>
      </c>
      <c r="K77" s="254">
        <f t="shared" si="7"/>
        <v>0</v>
      </c>
      <c r="L77" s="254">
        <f t="shared" si="7"/>
        <v>0</v>
      </c>
      <c r="M77" s="254">
        <f t="shared" si="7"/>
        <v>0</v>
      </c>
      <c r="N77" s="254">
        <f t="shared" si="7"/>
        <v>0</v>
      </c>
      <c r="O77" s="254">
        <f t="shared" si="7"/>
        <v>0</v>
      </c>
      <c r="P77" s="254">
        <f t="shared" si="7"/>
        <v>0</v>
      </c>
      <c r="Q77" s="254">
        <f t="shared" si="7"/>
        <v>0</v>
      </c>
      <c r="R77" s="254">
        <f t="shared" si="7"/>
        <v>0</v>
      </c>
      <c r="S77" s="254">
        <f t="shared" si="7"/>
        <v>0</v>
      </c>
      <c r="T77" s="254">
        <f t="shared" si="7"/>
        <v>0</v>
      </c>
      <c r="U77" s="254">
        <f t="shared" si="7"/>
        <v>0</v>
      </c>
      <c r="V77" s="254">
        <f t="shared" si="7"/>
        <v>0</v>
      </c>
      <c r="W77" s="254">
        <f t="shared" si="7"/>
        <v>0</v>
      </c>
      <c r="X77" s="254">
        <f t="shared" si="7"/>
        <v>0</v>
      </c>
      <c r="Y77" s="254">
        <f t="shared" si="7"/>
        <v>0</v>
      </c>
      <c r="Z77" s="254">
        <f t="shared" si="7"/>
        <v>0</v>
      </c>
      <c r="AA77" s="254">
        <f t="shared" si="7"/>
        <v>0.5</v>
      </c>
      <c r="AB77" s="254">
        <f t="shared" si="7"/>
        <v>0</v>
      </c>
      <c r="AC77" s="254">
        <f t="shared" si="7"/>
        <v>0</v>
      </c>
      <c r="AD77" s="254">
        <f t="shared" si="7"/>
        <v>0</v>
      </c>
      <c r="AE77" s="254">
        <f t="shared" si="7"/>
        <v>0</v>
      </c>
      <c r="AF77" s="254">
        <f t="shared" si="7"/>
        <v>0</v>
      </c>
      <c r="AG77" s="254">
        <f t="shared" si="7"/>
        <v>0</v>
      </c>
      <c r="AH77" s="254">
        <f t="shared" si="7"/>
        <v>0</v>
      </c>
      <c r="AI77" s="254">
        <f t="shared" si="7"/>
        <v>0</v>
      </c>
      <c r="AJ77" s="254">
        <f t="shared" si="7"/>
        <v>0</v>
      </c>
      <c r="AK77" s="254">
        <f t="shared" si="7"/>
        <v>0</v>
      </c>
      <c r="AL77" s="254" t="e">
        <f t="shared" si="7"/>
        <v>#VALUE!</v>
      </c>
      <c r="AM77" s="254" t="e">
        <f t="shared" si="7"/>
        <v>#VALUE!</v>
      </c>
      <c r="AN77" s="254" t="e">
        <f t="shared" si="7"/>
        <v>#VALUE!</v>
      </c>
      <c r="AO77" s="254" t="e">
        <f t="shared" si="7"/>
        <v>#VALUE!</v>
      </c>
      <c r="AP77" s="254" t="e">
        <f t="shared" si="7"/>
        <v>#VALUE!</v>
      </c>
      <c r="AQ77" s="254" t="e">
        <f t="shared" si="7"/>
        <v>#VALUE!</v>
      </c>
      <c r="AR77" s="254">
        <f t="shared" si="7"/>
        <v>0.8</v>
      </c>
      <c r="AS77" s="254">
        <f t="shared" si="7"/>
        <v>0.8</v>
      </c>
      <c r="AT77" s="254">
        <f t="shared" si="7"/>
        <v>0.8</v>
      </c>
      <c r="AU77" s="254">
        <f t="shared" si="7"/>
        <v>0.8</v>
      </c>
      <c r="AV77" s="254">
        <f t="shared" si="7"/>
        <v>0.8</v>
      </c>
      <c r="AW77" s="254">
        <f t="shared" si="7"/>
        <v>0</v>
      </c>
      <c r="AX77" s="254">
        <f t="shared" si="7"/>
        <v>0</v>
      </c>
      <c r="AY77" s="254">
        <f t="shared" si="7"/>
        <v>0</v>
      </c>
      <c r="AZ77" s="254">
        <f t="shared" si="7"/>
        <v>0</v>
      </c>
      <c r="BA77" s="254">
        <f t="shared" si="7"/>
        <v>0</v>
      </c>
      <c r="BB77" s="254">
        <f t="shared" si="7"/>
        <v>0</v>
      </c>
      <c r="BC77" s="254">
        <f t="shared" si="7"/>
        <v>0</v>
      </c>
      <c r="BD77" s="254">
        <f t="shared" si="7"/>
        <v>0</v>
      </c>
      <c r="BE77" s="254">
        <f t="shared" si="7"/>
        <v>0</v>
      </c>
      <c r="BF77" s="254">
        <f t="shared" si="7"/>
        <v>0</v>
      </c>
      <c r="BG77" s="254">
        <f t="shared" si="7"/>
        <v>0</v>
      </c>
      <c r="BH77" s="254">
        <f t="shared" si="7"/>
        <v>0</v>
      </c>
      <c r="BI77" s="254">
        <f t="shared" si="7"/>
        <v>0</v>
      </c>
      <c r="BJ77" s="254">
        <f t="shared" si="7"/>
        <v>0</v>
      </c>
      <c r="BK77" s="254">
        <f t="shared" si="7"/>
        <v>0</v>
      </c>
      <c r="BL77" s="254">
        <f t="shared" si="7"/>
        <v>0</v>
      </c>
      <c r="BM77" s="254">
        <f t="shared" si="7"/>
        <v>0</v>
      </c>
    </row>
    <row r="78" spans="5:65">
      <c r="E78" s="279" t="s">
        <v>74</v>
      </c>
      <c r="H78" s="254">
        <f t="shared" si="4"/>
        <v>0</v>
      </c>
      <c r="I78" s="254">
        <f t="shared" si="7"/>
        <v>0</v>
      </c>
      <c r="J78" s="254">
        <f t="shared" si="7"/>
        <v>0</v>
      </c>
      <c r="K78" s="254">
        <f t="shared" si="7"/>
        <v>0</v>
      </c>
      <c r="L78" s="254">
        <f t="shared" si="7"/>
        <v>0</v>
      </c>
      <c r="M78" s="254">
        <f t="shared" si="7"/>
        <v>0</v>
      </c>
      <c r="N78" s="254">
        <f t="shared" si="7"/>
        <v>0</v>
      </c>
      <c r="O78" s="254">
        <f t="shared" si="7"/>
        <v>0</v>
      </c>
      <c r="P78" s="254">
        <f t="shared" si="7"/>
        <v>0</v>
      </c>
      <c r="Q78" s="254">
        <f t="shared" si="7"/>
        <v>0</v>
      </c>
      <c r="R78" s="254">
        <f t="shared" si="7"/>
        <v>0</v>
      </c>
      <c r="S78" s="254">
        <f t="shared" si="7"/>
        <v>0</v>
      </c>
      <c r="T78" s="254">
        <f t="shared" si="7"/>
        <v>0</v>
      </c>
      <c r="U78" s="254">
        <f t="shared" si="7"/>
        <v>0</v>
      </c>
      <c r="V78" s="254">
        <f t="shared" si="7"/>
        <v>0</v>
      </c>
      <c r="W78" s="254">
        <f t="shared" si="7"/>
        <v>0</v>
      </c>
      <c r="X78" s="254">
        <f t="shared" si="7"/>
        <v>0</v>
      </c>
      <c r="Y78" s="254">
        <f t="shared" si="7"/>
        <v>0</v>
      </c>
      <c r="Z78" s="254">
        <f t="shared" si="7"/>
        <v>0</v>
      </c>
      <c r="AA78" s="254">
        <f t="shared" si="7"/>
        <v>0.5</v>
      </c>
      <c r="AB78" s="254">
        <f t="shared" si="7"/>
        <v>0</v>
      </c>
      <c r="AC78" s="254">
        <f t="shared" si="7"/>
        <v>0</v>
      </c>
      <c r="AD78" s="254">
        <f t="shared" si="7"/>
        <v>0</v>
      </c>
      <c r="AE78" s="254">
        <f t="shared" si="7"/>
        <v>0</v>
      </c>
      <c r="AF78" s="254">
        <f t="shared" si="7"/>
        <v>0</v>
      </c>
      <c r="AG78" s="254">
        <f t="shared" si="7"/>
        <v>0</v>
      </c>
      <c r="AH78" s="254">
        <f t="shared" si="7"/>
        <v>0</v>
      </c>
      <c r="AI78" s="254">
        <f t="shared" si="7"/>
        <v>0</v>
      </c>
      <c r="AJ78" s="254">
        <f t="shared" si="7"/>
        <v>0</v>
      </c>
      <c r="AK78" s="254">
        <f t="shared" si="7"/>
        <v>0</v>
      </c>
      <c r="AL78" s="254" t="e">
        <f t="shared" si="7"/>
        <v>#VALUE!</v>
      </c>
      <c r="AM78" s="254" t="e">
        <f t="shared" si="7"/>
        <v>#VALUE!</v>
      </c>
      <c r="AN78" s="254" t="e">
        <f t="shared" si="7"/>
        <v>#VALUE!</v>
      </c>
      <c r="AO78" s="254" t="e">
        <f t="shared" si="7"/>
        <v>#VALUE!</v>
      </c>
      <c r="AP78" s="254" t="e">
        <f t="shared" si="7"/>
        <v>#VALUE!</v>
      </c>
      <c r="AQ78" s="254" t="e">
        <f t="shared" si="7"/>
        <v>#VALUE!</v>
      </c>
      <c r="AR78" s="254">
        <f t="shared" si="7"/>
        <v>0</v>
      </c>
      <c r="AS78" s="254">
        <f t="shared" si="7"/>
        <v>0</v>
      </c>
      <c r="AT78" s="254">
        <f t="shared" si="7"/>
        <v>0</v>
      </c>
      <c r="AU78" s="254">
        <f t="shared" si="7"/>
        <v>0</v>
      </c>
      <c r="AV78" s="254">
        <f t="shared" si="7"/>
        <v>0</v>
      </c>
      <c r="AW78" s="254">
        <f t="shared" si="7"/>
        <v>0</v>
      </c>
      <c r="AX78" s="254">
        <f t="shared" si="7"/>
        <v>0</v>
      </c>
      <c r="AY78" s="254">
        <f t="shared" si="7"/>
        <v>0</v>
      </c>
      <c r="AZ78" s="254">
        <f t="shared" si="7"/>
        <v>0</v>
      </c>
      <c r="BA78" s="254">
        <f t="shared" si="7"/>
        <v>0</v>
      </c>
      <c r="BB78" s="254">
        <f t="shared" si="7"/>
        <v>0</v>
      </c>
      <c r="BC78" s="254">
        <f t="shared" si="7"/>
        <v>0</v>
      </c>
      <c r="BD78" s="254">
        <f t="shared" si="7"/>
        <v>0</v>
      </c>
      <c r="BE78" s="254">
        <f t="shared" si="7"/>
        <v>0</v>
      </c>
      <c r="BF78" s="254">
        <f t="shared" si="7"/>
        <v>0</v>
      </c>
      <c r="BG78" s="254">
        <f t="shared" si="7"/>
        <v>1</v>
      </c>
      <c r="BH78" s="254">
        <f t="shared" si="7"/>
        <v>0</v>
      </c>
      <c r="BI78" s="254">
        <f t="shared" si="7"/>
        <v>0</v>
      </c>
      <c r="BJ78" s="254">
        <f t="shared" si="7"/>
        <v>0</v>
      </c>
      <c r="BK78" s="254">
        <f t="shared" si="7"/>
        <v>0</v>
      </c>
      <c r="BL78" s="254">
        <f t="shared" si="7"/>
        <v>0</v>
      </c>
      <c r="BM78" s="254">
        <f t="shared" si="7"/>
        <v>0</v>
      </c>
    </row>
    <row r="79" spans="5:65">
      <c r="E79" s="279" t="s">
        <v>79</v>
      </c>
      <c r="H79" s="254">
        <f t="shared" si="4"/>
        <v>0</v>
      </c>
      <c r="I79" s="254">
        <f t="shared" si="7"/>
        <v>0</v>
      </c>
      <c r="J79" s="254">
        <f t="shared" si="7"/>
        <v>0</v>
      </c>
      <c r="K79" s="254">
        <f t="shared" si="7"/>
        <v>0</v>
      </c>
      <c r="L79" s="254">
        <f t="shared" si="7"/>
        <v>0</v>
      </c>
      <c r="M79" s="254">
        <f t="shared" si="7"/>
        <v>0</v>
      </c>
      <c r="N79" s="254">
        <f t="shared" si="7"/>
        <v>0</v>
      </c>
      <c r="O79" s="254">
        <f t="shared" si="7"/>
        <v>0</v>
      </c>
      <c r="P79" s="254">
        <f t="shared" si="7"/>
        <v>0</v>
      </c>
      <c r="Q79" s="254">
        <f t="shared" si="7"/>
        <v>0</v>
      </c>
      <c r="R79" s="254">
        <f t="shared" ref="I79:BM80" si="8">INDEX($G$6:$BM$59, MATCH(_xlfn.CONCAT($E79,"Number of minutes per case"),$G$6:$G$59,0),MATCH(R$6,$G$6:$BM$6,0))
* INDEX($G$6:$BM$59, MATCH(_xlfn.CONCAT($E79,"% of cases expected to be serviced by cadre"),$G$6:$G$59,0),MATCH(R$6,$G$6:$BM$6,0))/100</f>
        <v>0</v>
      </c>
      <c r="S79" s="254">
        <f t="shared" si="8"/>
        <v>0</v>
      </c>
      <c r="T79" s="254">
        <f t="shared" si="8"/>
        <v>0</v>
      </c>
      <c r="U79" s="254">
        <f t="shared" si="8"/>
        <v>0</v>
      </c>
      <c r="V79" s="254">
        <f t="shared" si="8"/>
        <v>0</v>
      </c>
      <c r="W79" s="254">
        <f t="shared" si="8"/>
        <v>0</v>
      </c>
      <c r="X79" s="254">
        <f t="shared" si="8"/>
        <v>0</v>
      </c>
      <c r="Y79" s="254">
        <f t="shared" si="8"/>
        <v>0</v>
      </c>
      <c r="Z79" s="254">
        <f t="shared" si="8"/>
        <v>0</v>
      </c>
      <c r="AA79" s="254">
        <f t="shared" si="8"/>
        <v>0.5</v>
      </c>
      <c r="AB79" s="254">
        <f t="shared" si="8"/>
        <v>0</v>
      </c>
      <c r="AC79" s="254">
        <f t="shared" si="8"/>
        <v>0</v>
      </c>
      <c r="AD79" s="254">
        <f t="shared" si="8"/>
        <v>0</v>
      </c>
      <c r="AE79" s="254">
        <f t="shared" si="8"/>
        <v>0</v>
      </c>
      <c r="AF79" s="254">
        <f t="shared" si="8"/>
        <v>0</v>
      </c>
      <c r="AG79" s="254">
        <f t="shared" si="8"/>
        <v>0</v>
      </c>
      <c r="AH79" s="254">
        <f t="shared" si="8"/>
        <v>0</v>
      </c>
      <c r="AI79" s="254">
        <f t="shared" si="8"/>
        <v>0</v>
      </c>
      <c r="AJ79" s="254">
        <f t="shared" si="8"/>
        <v>0</v>
      </c>
      <c r="AK79" s="254">
        <f t="shared" si="8"/>
        <v>0</v>
      </c>
      <c r="AL79" s="254" t="e">
        <f t="shared" si="8"/>
        <v>#VALUE!</v>
      </c>
      <c r="AM79" s="254" t="e">
        <f t="shared" si="8"/>
        <v>#VALUE!</v>
      </c>
      <c r="AN79" s="254" t="e">
        <f t="shared" si="8"/>
        <v>#VALUE!</v>
      </c>
      <c r="AO79" s="254" t="e">
        <f t="shared" si="8"/>
        <v>#VALUE!</v>
      </c>
      <c r="AP79" s="254" t="e">
        <f t="shared" si="8"/>
        <v>#VALUE!</v>
      </c>
      <c r="AQ79" s="254" t="e">
        <f t="shared" si="8"/>
        <v>#VALUE!</v>
      </c>
      <c r="AR79" s="254">
        <f t="shared" si="8"/>
        <v>0</v>
      </c>
      <c r="AS79" s="254">
        <f t="shared" si="8"/>
        <v>0</v>
      </c>
      <c r="AT79" s="254">
        <f t="shared" si="8"/>
        <v>0</v>
      </c>
      <c r="AU79" s="254">
        <f t="shared" si="8"/>
        <v>0</v>
      </c>
      <c r="AV79" s="254">
        <f t="shared" si="8"/>
        <v>0</v>
      </c>
      <c r="AW79" s="254">
        <f t="shared" si="8"/>
        <v>0</v>
      </c>
      <c r="AX79" s="254">
        <f t="shared" si="8"/>
        <v>0</v>
      </c>
      <c r="AY79" s="254">
        <f t="shared" si="8"/>
        <v>0</v>
      </c>
      <c r="AZ79" s="254">
        <f t="shared" si="8"/>
        <v>0</v>
      </c>
      <c r="BA79" s="254">
        <f t="shared" si="8"/>
        <v>0</v>
      </c>
      <c r="BB79" s="254">
        <f t="shared" si="8"/>
        <v>0</v>
      </c>
      <c r="BC79" s="254">
        <f t="shared" si="8"/>
        <v>0</v>
      </c>
      <c r="BD79" s="254">
        <f t="shared" si="8"/>
        <v>0</v>
      </c>
      <c r="BE79" s="254">
        <f t="shared" si="8"/>
        <v>0</v>
      </c>
      <c r="BF79" s="254">
        <f t="shared" si="8"/>
        <v>0</v>
      </c>
      <c r="BG79" s="254">
        <f t="shared" si="8"/>
        <v>9</v>
      </c>
      <c r="BH79" s="254">
        <f t="shared" si="8"/>
        <v>0</v>
      </c>
      <c r="BI79" s="254">
        <f t="shared" si="8"/>
        <v>0</v>
      </c>
      <c r="BJ79" s="254">
        <f t="shared" si="8"/>
        <v>0</v>
      </c>
      <c r="BK79" s="254">
        <f t="shared" si="8"/>
        <v>0</v>
      </c>
      <c r="BL79" s="254">
        <f t="shared" si="8"/>
        <v>0</v>
      </c>
      <c r="BM79" s="254">
        <f t="shared" si="8"/>
        <v>0</v>
      </c>
    </row>
    <row r="80" spans="5:65">
      <c r="E80" s="279" t="s">
        <v>83</v>
      </c>
      <c r="H80" s="254">
        <f t="shared" si="4"/>
        <v>0</v>
      </c>
      <c r="I80" s="254">
        <f t="shared" si="8"/>
        <v>0</v>
      </c>
      <c r="J80" s="254">
        <f t="shared" si="8"/>
        <v>0</v>
      </c>
      <c r="K80" s="254">
        <f t="shared" si="8"/>
        <v>0</v>
      </c>
      <c r="L80" s="254">
        <f t="shared" si="8"/>
        <v>0</v>
      </c>
      <c r="M80" s="254">
        <f t="shared" si="8"/>
        <v>0</v>
      </c>
      <c r="N80" s="254">
        <f t="shared" si="8"/>
        <v>0</v>
      </c>
      <c r="O80" s="254">
        <f t="shared" si="8"/>
        <v>0</v>
      </c>
      <c r="P80" s="254">
        <f t="shared" si="8"/>
        <v>0</v>
      </c>
      <c r="Q80" s="254">
        <f t="shared" si="8"/>
        <v>0</v>
      </c>
      <c r="R80" s="254">
        <f t="shared" si="8"/>
        <v>0</v>
      </c>
      <c r="S80" s="254">
        <f t="shared" si="8"/>
        <v>0</v>
      </c>
      <c r="T80" s="254">
        <f t="shared" si="8"/>
        <v>0</v>
      </c>
      <c r="U80" s="254">
        <f t="shared" si="8"/>
        <v>0</v>
      </c>
      <c r="V80" s="254">
        <f t="shared" si="8"/>
        <v>0</v>
      </c>
      <c r="W80" s="254">
        <f t="shared" si="8"/>
        <v>0</v>
      </c>
      <c r="X80" s="254">
        <f t="shared" si="8"/>
        <v>0</v>
      </c>
      <c r="Y80" s="254">
        <f t="shared" si="8"/>
        <v>0</v>
      </c>
      <c r="Z80" s="254">
        <f t="shared" si="8"/>
        <v>0</v>
      </c>
      <c r="AA80" s="254">
        <f t="shared" si="8"/>
        <v>0.5</v>
      </c>
      <c r="AB80" s="254">
        <f t="shared" si="8"/>
        <v>0</v>
      </c>
      <c r="AC80" s="254">
        <f t="shared" si="8"/>
        <v>0</v>
      </c>
      <c r="AD80" s="254">
        <f t="shared" si="8"/>
        <v>0</v>
      </c>
      <c r="AE80" s="254">
        <f t="shared" si="8"/>
        <v>0</v>
      </c>
      <c r="AF80" s="254">
        <f t="shared" si="8"/>
        <v>0</v>
      </c>
      <c r="AG80" s="254">
        <f t="shared" si="8"/>
        <v>0</v>
      </c>
      <c r="AH80" s="254">
        <f t="shared" si="8"/>
        <v>0</v>
      </c>
      <c r="AI80" s="254">
        <f t="shared" si="8"/>
        <v>0</v>
      </c>
      <c r="AJ80" s="254">
        <f t="shared" si="8"/>
        <v>0</v>
      </c>
      <c r="AK80" s="254">
        <f t="shared" si="8"/>
        <v>0</v>
      </c>
      <c r="AL80" s="254" t="e">
        <f t="shared" si="8"/>
        <v>#VALUE!</v>
      </c>
      <c r="AM80" s="254" t="e">
        <f t="shared" si="8"/>
        <v>#VALUE!</v>
      </c>
      <c r="AN80" s="254" t="e">
        <f t="shared" si="8"/>
        <v>#VALUE!</v>
      </c>
      <c r="AO80" s="254" t="e">
        <f t="shared" si="8"/>
        <v>#VALUE!</v>
      </c>
      <c r="AP80" s="254" t="e">
        <f t="shared" si="8"/>
        <v>#VALUE!</v>
      </c>
      <c r="AQ80" s="254" t="e">
        <f t="shared" si="8"/>
        <v>#VALUE!</v>
      </c>
      <c r="AR80" s="254">
        <f t="shared" si="8"/>
        <v>0</v>
      </c>
      <c r="AS80" s="254">
        <f t="shared" si="8"/>
        <v>0</v>
      </c>
      <c r="AT80" s="254">
        <f t="shared" si="8"/>
        <v>0</v>
      </c>
      <c r="AU80" s="254">
        <f t="shared" si="8"/>
        <v>0</v>
      </c>
      <c r="AV80" s="254">
        <f t="shared" si="8"/>
        <v>0</v>
      </c>
      <c r="AW80" s="254">
        <f t="shared" si="8"/>
        <v>0</v>
      </c>
      <c r="AX80" s="254">
        <f t="shared" si="8"/>
        <v>0</v>
      </c>
      <c r="AY80" s="254">
        <f t="shared" si="8"/>
        <v>0</v>
      </c>
      <c r="AZ80" s="254">
        <f t="shared" si="8"/>
        <v>0</v>
      </c>
      <c r="BA80" s="254">
        <f t="shared" si="8"/>
        <v>0</v>
      </c>
      <c r="BB80" s="254">
        <f t="shared" si="8"/>
        <v>0</v>
      </c>
      <c r="BC80" s="254">
        <f t="shared" si="8"/>
        <v>0</v>
      </c>
      <c r="BD80" s="254">
        <f t="shared" si="8"/>
        <v>0</v>
      </c>
      <c r="BE80" s="254">
        <f t="shared" si="8"/>
        <v>0</v>
      </c>
      <c r="BF80" s="254">
        <f t="shared" si="8"/>
        <v>0</v>
      </c>
      <c r="BG80" s="254">
        <f t="shared" si="8"/>
        <v>0</v>
      </c>
      <c r="BH80" s="254">
        <f t="shared" si="8"/>
        <v>0</v>
      </c>
      <c r="BI80" s="254">
        <f t="shared" si="8"/>
        <v>0</v>
      </c>
      <c r="BJ80" s="254">
        <f t="shared" si="8"/>
        <v>0</v>
      </c>
      <c r="BK80" s="254">
        <f t="shared" si="8"/>
        <v>0</v>
      </c>
      <c r="BL80" s="254">
        <f t="shared" si="8"/>
        <v>0</v>
      </c>
      <c r="BM80" s="254">
        <f t="shared" si="8"/>
        <v>0</v>
      </c>
    </row>
    <row r="81" spans="5:5" ht="15.5">
      <c r="E81"/>
    </row>
    <row r="82" spans="5:5" ht="15.5">
      <c r="E82"/>
    </row>
    <row r="83" spans="5:5" ht="15.5">
      <c r="E83"/>
    </row>
    <row r="84" spans="5:5" ht="15.5">
      <c r="E84"/>
    </row>
    <row r="85" spans="5:5" ht="15.5">
      <c r="E85"/>
    </row>
    <row r="86" spans="5:5" ht="15.5">
      <c r="E86"/>
    </row>
    <row r="87" spans="5:5" ht="15.5">
      <c r="E87"/>
    </row>
    <row r="88" spans="5:5" ht="15.5">
      <c r="E88"/>
    </row>
    <row r="89" spans="5:5" ht="15.5">
      <c r="E89"/>
    </row>
    <row r="90" spans="5:5" ht="15.5">
      <c r="E90"/>
    </row>
    <row r="91" spans="5:5" ht="15.5">
      <c r="E91"/>
    </row>
    <row r="92" spans="5:5" ht="15.5">
      <c r="E92"/>
    </row>
    <row r="93" spans="5:5" ht="15.5">
      <c r="E93"/>
    </row>
    <row r="94" spans="5:5" ht="15.5">
      <c r="E94"/>
    </row>
    <row r="95" spans="5:5" ht="15.5">
      <c r="E95"/>
    </row>
    <row r="96" spans="5:5" ht="15.5">
      <c r="E96"/>
    </row>
    <row r="97" spans="5:5" ht="15.5">
      <c r="E97"/>
    </row>
    <row r="98" spans="5:5" ht="15.5">
      <c r="E98"/>
    </row>
    <row r="99" spans="5:5" ht="15.5">
      <c r="E99"/>
    </row>
    <row r="100" spans="5:5" ht="15.5">
      <c r="E100"/>
    </row>
  </sheetData>
  <mergeCells count="7">
    <mergeCell ref="A1:J1"/>
    <mergeCell ref="A10:A59"/>
    <mergeCell ref="D50:D51"/>
    <mergeCell ref="D52:D53"/>
    <mergeCell ref="D54:D55"/>
    <mergeCell ref="D56:D57"/>
    <mergeCell ref="D58:D59"/>
  </mergeCells>
  <conditionalFormatting sqref="H8:BM8">
    <cfRule type="expression" dxfId="10" priority="3">
      <formula>H$7="Other - manual entry"</formula>
    </cfRule>
    <cfRule type="expression" dxfId="9" priority="4">
      <formula>H$7 = "No HR Need"</formula>
    </cfRule>
  </conditionalFormatting>
  <conditionalFormatting sqref="A1">
    <cfRule type="expression" dxfId="8" priority="1">
      <formula>A$7="Other - manual entry"</formula>
    </cfRule>
    <cfRule type="expression" dxfId="7" priority="2">
      <formula>A$7 = "No HR Need"</formula>
    </cfRule>
  </conditionalFormatting>
  <dataValidations count="1">
    <dataValidation type="list" allowBlank="1" showInputMessage="1" showErrorMessage="1" sqref="H8:BM8" xr:uid="{00000000-0002-0000-0400-000000000000}">
      <formula1>INDIRECT(SUBSTITUTE(SUBSTITUTE(SUBSTITUTE(SUBSTITUTE(SUBSTITUTE(SUBSTITUTE(SUBSTITUTE(H7,"_",""),"&amp;",""),"-","")," ",""),"/",""),",",""),":",""))</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14999847407452621"/>
  </sheetPr>
  <dimension ref="A1"/>
  <sheetViews>
    <sheetView workbookViewId="0">
      <selection activeCell="L9" sqref="L9"/>
    </sheetView>
  </sheetViews>
  <sheetFormatPr defaultColWidth="11" defaultRowHeight="15.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AE109"/>
  <sheetViews>
    <sheetView showGridLines="0" zoomScale="120" zoomScaleNormal="120" workbookViewId="0">
      <pane xSplit="2" ySplit="3" topLeftCell="J47" activePane="bottomRight" state="frozen"/>
      <selection activeCell="L9" sqref="L9"/>
      <selection pane="topRight" activeCell="L9" sqref="L9"/>
      <selection pane="bottomLeft" activeCell="L9" sqref="L9"/>
      <selection pane="bottomRight" activeCell="L9" sqref="L9"/>
    </sheetView>
  </sheetViews>
  <sheetFormatPr defaultColWidth="8.83203125" defaultRowHeight="14.5"/>
  <cols>
    <col min="1" max="1" width="56.33203125" style="3" customWidth="1"/>
    <col min="2" max="2" width="12.33203125" style="3" customWidth="1"/>
    <col min="3" max="3" width="15.5" style="3" customWidth="1"/>
    <col min="4" max="7" width="12.83203125" style="3" customWidth="1"/>
    <col min="8" max="8" width="9.83203125" style="3" customWidth="1"/>
    <col min="9" max="10" width="12.83203125" style="3" customWidth="1"/>
    <col min="11" max="11" width="9.83203125" style="3" customWidth="1"/>
    <col min="12" max="19" width="12.83203125" style="3" customWidth="1"/>
    <col min="20" max="20" width="9" style="3" customWidth="1"/>
    <col min="21" max="21" width="12.83203125" style="3" customWidth="1"/>
    <col min="22" max="22" width="9" style="3" customWidth="1"/>
    <col min="23" max="23" width="12.83203125" style="3" customWidth="1"/>
    <col min="24" max="24" width="8.83203125" style="3"/>
    <col min="25" max="25" width="17" style="3" customWidth="1"/>
    <col min="26" max="26" width="18.83203125" style="3" customWidth="1"/>
    <col min="27" max="27" width="11.83203125" style="3" customWidth="1"/>
    <col min="28" max="28" width="14.5" style="3" customWidth="1"/>
    <col min="29" max="29" width="23.5" style="3" customWidth="1"/>
    <col min="30" max="30" width="2.58203125" style="3" customWidth="1"/>
    <col min="31" max="16384" width="8.83203125" style="3"/>
  </cols>
  <sheetData>
    <row r="1" spans="1:28" ht="37" customHeight="1">
      <c r="A1" s="129" t="s">
        <v>874</v>
      </c>
      <c r="B1" s="14"/>
      <c r="C1" s="14"/>
      <c r="D1" s="14"/>
      <c r="E1" s="14"/>
      <c r="F1" s="14"/>
      <c r="G1" s="14"/>
      <c r="H1" s="14"/>
      <c r="I1" s="15"/>
      <c r="J1" s="15"/>
      <c r="K1" s="16"/>
      <c r="L1" s="16"/>
      <c r="M1" s="16"/>
      <c r="N1" s="16"/>
      <c r="O1" s="16"/>
      <c r="P1" s="16"/>
      <c r="Q1" s="16"/>
      <c r="R1" s="16"/>
      <c r="S1" s="16"/>
      <c r="T1" s="16"/>
      <c r="U1" s="16"/>
      <c r="V1" s="16"/>
      <c r="W1" s="16"/>
    </row>
    <row r="2" spans="1:28" s="28" customFormat="1" ht="42.75" customHeight="1">
      <c r="A2" s="17"/>
      <c r="B2" s="18" t="s">
        <v>146</v>
      </c>
      <c r="C2" s="19" t="s">
        <v>5</v>
      </c>
      <c r="D2" s="19" t="s">
        <v>7</v>
      </c>
      <c r="E2" s="19" t="s">
        <v>12</v>
      </c>
      <c r="F2" s="20" t="s">
        <v>16</v>
      </c>
      <c r="G2" s="20" t="s">
        <v>20</v>
      </c>
      <c r="H2" s="21" t="s">
        <v>24</v>
      </c>
      <c r="I2" s="21" t="s">
        <v>29</v>
      </c>
      <c r="J2" s="21" t="s">
        <v>33</v>
      </c>
      <c r="K2" s="22" t="s">
        <v>37</v>
      </c>
      <c r="L2" s="22" t="s">
        <v>41</v>
      </c>
      <c r="M2" s="22" t="s">
        <v>45</v>
      </c>
      <c r="N2" s="23" t="s">
        <v>873</v>
      </c>
      <c r="O2" s="24" t="s">
        <v>51</v>
      </c>
      <c r="P2" s="24" t="s">
        <v>54</v>
      </c>
      <c r="Q2" s="24" t="s">
        <v>59</v>
      </c>
      <c r="R2" s="25" t="s">
        <v>63</v>
      </c>
      <c r="S2" s="26" t="s">
        <v>67</v>
      </c>
      <c r="T2" s="27" t="s">
        <v>71</v>
      </c>
      <c r="U2" s="27" t="s">
        <v>75</v>
      </c>
      <c r="V2" s="27" t="s">
        <v>80</v>
      </c>
      <c r="W2" s="27" t="s">
        <v>84</v>
      </c>
    </row>
    <row r="3" spans="1:28">
      <c r="A3" s="319" t="s">
        <v>148</v>
      </c>
      <c r="B3" s="319"/>
      <c r="C3" s="29" t="s">
        <v>4</v>
      </c>
      <c r="D3" s="29" t="s">
        <v>6</v>
      </c>
      <c r="E3" s="30" t="s">
        <v>11</v>
      </c>
      <c r="F3" s="29" t="s">
        <v>15</v>
      </c>
      <c r="G3" s="29" t="s">
        <v>19</v>
      </c>
      <c r="H3" s="29" t="s">
        <v>23</v>
      </c>
      <c r="I3" s="29" t="s">
        <v>28</v>
      </c>
      <c r="J3" s="29" t="s">
        <v>32</v>
      </c>
      <c r="K3" s="29" t="s">
        <v>36</v>
      </c>
      <c r="L3" s="29" t="s">
        <v>40</v>
      </c>
      <c r="M3" s="29" t="s">
        <v>44</v>
      </c>
      <c r="N3" s="29" t="s">
        <v>149</v>
      </c>
      <c r="O3" s="29" t="s">
        <v>50</v>
      </c>
      <c r="P3" s="29" t="s">
        <v>53</v>
      </c>
      <c r="Q3" s="29" t="s">
        <v>58</v>
      </c>
      <c r="R3" s="29" t="s">
        <v>62</v>
      </c>
      <c r="S3" s="29" t="s">
        <v>66</v>
      </c>
      <c r="T3" s="29" t="s">
        <v>70</v>
      </c>
      <c r="U3" s="29" t="s">
        <v>74</v>
      </c>
      <c r="V3" s="29" t="s">
        <v>79</v>
      </c>
      <c r="W3" s="29" t="s">
        <v>83</v>
      </c>
      <c r="X3" s="31"/>
      <c r="AA3" s="31"/>
      <c r="AB3" s="31"/>
    </row>
    <row r="4" spans="1:28">
      <c r="A4" s="32" t="s">
        <v>150</v>
      </c>
      <c r="B4" s="32" t="s">
        <v>151</v>
      </c>
      <c r="C4" s="124">
        <v>260</v>
      </c>
      <c r="D4" s="124">
        <v>260</v>
      </c>
      <c r="E4" s="124">
        <v>260</v>
      </c>
      <c r="F4" s="124">
        <v>260</v>
      </c>
      <c r="G4" s="124">
        <v>260</v>
      </c>
      <c r="H4" s="124">
        <v>260</v>
      </c>
      <c r="I4" s="124">
        <v>260</v>
      </c>
      <c r="J4" s="124">
        <v>260</v>
      </c>
      <c r="K4" s="124">
        <v>260</v>
      </c>
      <c r="L4" s="124">
        <v>260</v>
      </c>
      <c r="M4" s="124">
        <v>260</v>
      </c>
      <c r="N4" s="124">
        <v>260</v>
      </c>
      <c r="O4" s="124">
        <v>260</v>
      </c>
      <c r="P4" s="124">
        <v>260</v>
      </c>
      <c r="Q4" s="124">
        <v>260</v>
      </c>
      <c r="R4" s="124">
        <v>260</v>
      </c>
      <c r="S4" s="124">
        <v>260</v>
      </c>
      <c r="T4" s="124">
        <v>260</v>
      </c>
      <c r="U4" s="124">
        <v>260</v>
      </c>
      <c r="V4" s="124">
        <v>260</v>
      </c>
      <c r="W4" s="124">
        <v>260</v>
      </c>
      <c r="X4" s="34"/>
      <c r="AA4" s="31"/>
      <c r="AB4" s="31"/>
    </row>
    <row r="5" spans="1:28">
      <c r="A5" s="32" t="s">
        <v>152</v>
      </c>
      <c r="B5" s="32" t="s">
        <v>151</v>
      </c>
      <c r="C5" s="124">
        <v>11</v>
      </c>
      <c r="D5" s="124">
        <v>11</v>
      </c>
      <c r="E5" s="124">
        <v>11</v>
      </c>
      <c r="F5" s="124">
        <v>11</v>
      </c>
      <c r="G5" s="124">
        <v>11</v>
      </c>
      <c r="H5" s="124">
        <v>11</v>
      </c>
      <c r="I5" s="124">
        <v>11</v>
      </c>
      <c r="J5" s="124">
        <v>11</v>
      </c>
      <c r="K5" s="124">
        <v>11</v>
      </c>
      <c r="L5" s="124">
        <v>11</v>
      </c>
      <c r="M5" s="124">
        <v>11</v>
      </c>
      <c r="N5" s="124">
        <v>11</v>
      </c>
      <c r="O5" s="124">
        <v>11</v>
      </c>
      <c r="P5" s="124">
        <v>11</v>
      </c>
      <c r="Q5" s="124">
        <v>11</v>
      </c>
      <c r="R5" s="124">
        <v>11</v>
      </c>
      <c r="S5" s="124">
        <v>11</v>
      </c>
      <c r="T5" s="124">
        <v>11</v>
      </c>
      <c r="U5" s="124">
        <v>11</v>
      </c>
      <c r="V5" s="124">
        <v>11</v>
      </c>
      <c r="W5" s="124">
        <v>11</v>
      </c>
    </row>
    <row r="6" spans="1:28">
      <c r="A6" s="32" t="s">
        <v>153</v>
      </c>
      <c r="B6" s="32" t="s">
        <v>151</v>
      </c>
      <c r="C6" s="124">
        <v>26</v>
      </c>
      <c r="D6" s="124">
        <v>24</v>
      </c>
      <c r="E6" s="124">
        <v>24</v>
      </c>
      <c r="F6" s="124">
        <v>24</v>
      </c>
      <c r="G6" s="124">
        <v>24</v>
      </c>
      <c r="H6" s="124">
        <v>24</v>
      </c>
      <c r="I6" s="124">
        <v>24</v>
      </c>
      <c r="J6" s="124">
        <v>24</v>
      </c>
      <c r="K6" s="124">
        <v>24</v>
      </c>
      <c r="L6" s="124">
        <v>24</v>
      </c>
      <c r="M6" s="124">
        <v>24</v>
      </c>
      <c r="N6" s="124">
        <v>24</v>
      </c>
      <c r="O6" s="124">
        <v>24</v>
      </c>
      <c r="P6" s="124">
        <v>24</v>
      </c>
      <c r="Q6" s="124">
        <v>24</v>
      </c>
      <c r="R6" s="124">
        <v>24</v>
      </c>
      <c r="S6" s="124">
        <v>24</v>
      </c>
      <c r="T6" s="124">
        <v>24</v>
      </c>
      <c r="U6" s="124">
        <v>24</v>
      </c>
      <c r="V6" s="124">
        <v>24</v>
      </c>
      <c r="W6" s="124">
        <v>24</v>
      </c>
    </row>
    <row r="7" spans="1:28">
      <c r="A7" s="32" t="s">
        <v>154</v>
      </c>
      <c r="B7" s="32" t="s">
        <v>151</v>
      </c>
      <c r="C7" s="35"/>
      <c r="D7" s="35"/>
      <c r="E7" s="35"/>
      <c r="F7" s="35"/>
      <c r="G7" s="35"/>
      <c r="H7" s="35"/>
      <c r="I7" s="35"/>
      <c r="J7" s="35"/>
      <c r="K7" s="35"/>
      <c r="L7" s="35"/>
      <c r="M7" s="35"/>
      <c r="N7" s="35"/>
      <c r="O7" s="35"/>
      <c r="P7" s="35"/>
      <c r="Q7" s="35"/>
      <c r="R7" s="35"/>
      <c r="S7" s="35"/>
      <c r="T7" s="35"/>
      <c r="U7" s="35"/>
      <c r="V7" s="35"/>
      <c r="W7" s="35"/>
    </row>
    <row r="8" spans="1:28">
      <c r="A8" s="32" t="s">
        <v>155</v>
      </c>
      <c r="B8" s="32" t="s">
        <v>151</v>
      </c>
      <c r="C8" s="124">
        <v>3</v>
      </c>
      <c r="D8" s="124">
        <v>2</v>
      </c>
      <c r="E8" s="124">
        <v>3</v>
      </c>
      <c r="F8" s="124">
        <v>8</v>
      </c>
      <c r="G8" s="124">
        <v>7</v>
      </c>
      <c r="H8" s="124">
        <v>3</v>
      </c>
      <c r="I8" s="124">
        <v>3</v>
      </c>
      <c r="J8" s="124">
        <v>3</v>
      </c>
      <c r="K8" s="124">
        <v>2</v>
      </c>
      <c r="L8" s="124">
        <v>2</v>
      </c>
      <c r="M8" s="124">
        <v>2</v>
      </c>
      <c r="N8" s="124">
        <v>2</v>
      </c>
      <c r="O8" s="124">
        <v>2</v>
      </c>
      <c r="P8" s="124">
        <v>2</v>
      </c>
      <c r="Q8" s="124">
        <v>2</v>
      </c>
      <c r="R8" s="124">
        <v>2</v>
      </c>
      <c r="S8" s="124">
        <v>2</v>
      </c>
      <c r="T8" s="124">
        <v>2</v>
      </c>
      <c r="U8" s="124">
        <v>2</v>
      </c>
      <c r="V8" s="124">
        <v>2</v>
      </c>
      <c r="W8" s="124">
        <v>2</v>
      </c>
    </row>
    <row r="9" spans="1:28">
      <c r="A9" s="32" t="s">
        <v>156</v>
      </c>
      <c r="B9" s="32" t="s">
        <v>151</v>
      </c>
      <c r="C9" s="124">
        <v>14</v>
      </c>
      <c r="D9" s="124">
        <v>2</v>
      </c>
      <c r="E9" s="124">
        <v>3</v>
      </c>
      <c r="F9" s="124">
        <v>14</v>
      </c>
      <c r="G9" s="124">
        <v>7</v>
      </c>
      <c r="H9" s="124">
        <v>1</v>
      </c>
      <c r="I9" s="124">
        <v>1</v>
      </c>
      <c r="J9" s="124">
        <v>1</v>
      </c>
      <c r="K9" s="124">
        <v>1</v>
      </c>
      <c r="L9" s="124">
        <v>1</v>
      </c>
      <c r="M9" s="124">
        <v>1</v>
      </c>
      <c r="N9" s="124">
        <v>1</v>
      </c>
      <c r="O9" s="124">
        <v>1</v>
      </c>
      <c r="P9" s="124">
        <v>1</v>
      </c>
      <c r="Q9" s="124">
        <v>1</v>
      </c>
      <c r="R9" s="124">
        <v>1</v>
      </c>
      <c r="S9" s="124">
        <v>1</v>
      </c>
      <c r="T9" s="124">
        <v>1</v>
      </c>
      <c r="U9" s="124">
        <v>1</v>
      </c>
      <c r="V9" s="124">
        <v>1</v>
      </c>
      <c r="W9" s="124">
        <v>1</v>
      </c>
    </row>
    <row r="10" spans="1:28">
      <c r="A10" s="32" t="s">
        <v>157</v>
      </c>
      <c r="B10" s="32" t="s">
        <v>158</v>
      </c>
      <c r="C10" s="33"/>
      <c r="D10" s="33"/>
      <c r="E10" s="33"/>
      <c r="F10" s="33"/>
      <c r="G10" s="33"/>
      <c r="H10" s="33"/>
      <c r="I10" s="33"/>
      <c r="J10" s="33"/>
      <c r="K10" s="33"/>
      <c r="L10" s="33"/>
      <c r="M10" s="33"/>
      <c r="N10" s="33"/>
      <c r="O10" s="33"/>
      <c r="P10" s="33"/>
      <c r="Q10" s="33"/>
      <c r="R10" s="33"/>
      <c r="S10" s="33"/>
      <c r="T10" s="33"/>
      <c r="U10" s="33"/>
      <c r="V10" s="33"/>
      <c r="W10" s="33"/>
    </row>
    <row r="11" spans="1:28">
      <c r="A11" s="36" t="s">
        <v>159</v>
      </c>
      <c r="B11" s="32" t="s">
        <v>151</v>
      </c>
      <c r="C11" s="124">
        <v>90</v>
      </c>
      <c r="D11" s="124">
        <v>90</v>
      </c>
      <c r="E11" s="124">
        <v>90</v>
      </c>
      <c r="F11" s="124">
        <v>90</v>
      </c>
      <c r="G11" s="124">
        <v>90</v>
      </c>
      <c r="H11" s="124">
        <v>90</v>
      </c>
      <c r="I11" s="124">
        <v>90</v>
      </c>
      <c r="J11" s="124">
        <v>90</v>
      </c>
      <c r="K11" s="124">
        <v>90</v>
      </c>
      <c r="L11" s="124">
        <v>90</v>
      </c>
      <c r="M11" s="124">
        <v>90</v>
      </c>
      <c r="N11" s="124">
        <v>90</v>
      </c>
      <c r="O11" s="124">
        <v>90</v>
      </c>
      <c r="P11" s="124">
        <v>90</v>
      </c>
      <c r="Q11" s="124">
        <v>90</v>
      </c>
      <c r="R11" s="124">
        <v>90</v>
      </c>
      <c r="S11" s="124">
        <v>90</v>
      </c>
      <c r="T11" s="124">
        <v>90</v>
      </c>
      <c r="U11" s="124">
        <v>90</v>
      </c>
      <c r="V11" s="124">
        <v>90</v>
      </c>
      <c r="W11" s="124">
        <v>90</v>
      </c>
    </row>
    <row r="12" spans="1:28">
      <c r="A12" s="36" t="s">
        <v>160</v>
      </c>
      <c r="B12" s="32" t="s">
        <v>151</v>
      </c>
      <c r="C12" s="125">
        <f t="shared" ref="C12:W12" si="0">C11*C59</f>
        <v>1.6702325581395348</v>
      </c>
      <c r="D12" s="125">
        <f t="shared" si="0"/>
        <v>1.0399505562422746</v>
      </c>
      <c r="E12" s="125">
        <f>E11*E59</f>
        <v>2.7147906976744185</v>
      </c>
      <c r="F12" s="125">
        <f t="shared" si="0"/>
        <v>4.7461851962840873</v>
      </c>
      <c r="G12" s="125">
        <f t="shared" si="0"/>
        <v>5.4219512195121951</v>
      </c>
      <c r="H12" s="125">
        <f t="shared" si="0"/>
        <v>1.7035471698113203</v>
      </c>
      <c r="I12" s="125">
        <f t="shared" si="0"/>
        <v>2.2800000000000002</v>
      </c>
      <c r="J12" s="125">
        <f t="shared" si="0"/>
        <v>2.1458823529411766</v>
      </c>
      <c r="K12" s="125">
        <f t="shared" si="0"/>
        <v>3.42</v>
      </c>
      <c r="L12" s="125">
        <f t="shared" si="0"/>
        <v>1.3136423841059601</v>
      </c>
      <c r="M12" s="125">
        <f t="shared" si="0"/>
        <v>2.0675364006988932</v>
      </c>
      <c r="N12" s="125">
        <f>N11*N59</f>
        <v>2.2800000000000002</v>
      </c>
      <c r="O12" s="125">
        <f t="shared" ref="O12:S12" si="1">O11*O59</f>
        <v>1.5684076433121017</v>
      </c>
      <c r="P12" s="125">
        <f t="shared" si="1"/>
        <v>0</v>
      </c>
      <c r="Q12" s="125">
        <f t="shared" si="1"/>
        <v>3.2062499999999998</v>
      </c>
      <c r="R12" s="125">
        <f t="shared" si="1"/>
        <v>2.387114093959732</v>
      </c>
      <c r="S12" s="125">
        <f t="shared" si="1"/>
        <v>3.5686956521739126</v>
      </c>
      <c r="T12" s="125">
        <f t="shared" si="0"/>
        <v>0.98383561643835638</v>
      </c>
      <c r="U12" s="125">
        <f t="shared" si="0"/>
        <v>2.6974647887323941</v>
      </c>
      <c r="V12" s="125">
        <f t="shared" si="0"/>
        <v>0</v>
      </c>
      <c r="W12" s="125" t="e">
        <f t="shared" si="0"/>
        <v>#DIV/0!</v>
      </c>
    </row>
    <row r="13" spans="1:28">
      <c r="A13" s="32" t="s">
        <v>161</v>
      </c>
      <c r="B13" s="32" t="s">
        <v>151</v>
      </c>
      <c r="C13" s="124">
        <v>8</v>
      </c>
      <c r="D13" s="124">
        <v>3</v>
      </c>
      <c r="E13" s="124">
        <v>3</v>
      </c>
      <c r="F13" s="124">
        <v>2</v>
      </c>
      <c r="G13" s="124">
        <v>2</v>
      </c>
      <c r="H13" s="124">
        <v>3</v>
      </c>
      <c r="I13" s="124">
        <v>3</v>
      </c>
      <c r="J13" s="124">
        <v>3</v>
      </c>
      <c r="K13" s="124">
        <v>3</v>
      </c>
      <c r="L13" s="124">
        <v>3</v>
      </c>
      <c r="M13" s="124">
        <v>3</v>
      </c>
      <c r="N13" s="124">
        <v>0</v>
      </c>
      <c r="O13" s="124">
        <v>3</v>
      </c>
      <c r="P13" s="124">
        <v>3</v>
      </c>
      <c r="Q13" s="124">
        <v>3</v>
      </c>
      <c r="R13" s="124">
        <v>3</v>
      </c>
      <c r="S13" s="124">
        <v>3</v>
      </c>
      <c r="T13" s="124">
        <v>3</v>
      </c>
      <c r="U13" s="124">
        <v>3</v>
      </c>
      <c r="V13" s="124">
        <v>3</v>
      </c>
      <c r="W13" s="124">
        <v>3</v>
      </c>
    </row>
    <row r="14" spans="1:28">
      <c r="A14" s="32" t="s">
        <v>162</v>
      </c>
      <c r="B14" s="32" t="s">
        <v>151</v>
      </c>
      <c r="C14" s="37"/>
      <c r="D14" s="37"/>
      <c r="E14" s="37"/>
      <c r="F14" s="37"/>
      <c r="G14" s="37"/>
      <c r="H14" s="37"/>
      <c r="I14" s="37"/>
      <c r="J14" s="37"/>
      <c r="K14" s="38"/>
      <c r="L14" s="38"/>
      <c r="M14" s="38"/>
      <c r="N14" s="38"/>
      <c r="O14" s="38"/>
      <c r="P14" s="38"/>
      <c r="Q14" s="38"/>
      <c r="R14" s="38"/>
      <c r="S14" s="38"/>
      <c r="T14" s="124">
        <v>3</v>
      </c>
      <c r="U14" s="38"/>
      <c r="V14" s="38"/>
      <c r="W14" s="38"/>
    </row>
    <row r="15" spans="1:28">
      <c r="A15" s="39"/>
      <c r="B15" s="39"/>
      <c r="C15" s="39"/>
      <c r="D15" s="39"/>
      <c r="E15" s="39"/>
      <c r="F15" s="39"/>
      <c r="G15" s="39"/>
      <c r="H15" s="39"/>
      <c r="I15" s="39"/>
      <c r="J15" s="39"/>
      <c r="K15" s="39"/>
      <c r="L15" s="39"/>
      <c r="M15" s="39"/>
      <c r="N15" s="39"/>
      <c r="O15" s="39"/>
      <c r="P15" s="39"/>
      <c r="Q15" s="39"/>
      <c r="R15" s="39"/>
      <c r="S15" s="39"/>
      <c r="T15" s="39"/>
      <c r="U15" s="39"/>
      <c r="V15" s="39"/>
      <c r="W15" s="39"/>
    </row>
    <row r="16" spans="1:28">
      <c r="A16" s="40" t="s">
        <v>163</v>
      </c>
      <c r="B16" s="32" t="s">
        <v>151</v>
      </c>
      <c r="C16" s="41">
        <f t="shared" ref="C16:M16" si="2">C4-C5-C6-C8-C9-C13-C14</f>
        <v>198</v>
      </c>
      <c r="D16" s="41">
        <f t="shared" si="2"/>
        <v>218</v>
      </c>
      <c r="E16" s="41">
        <f t="shared" si="2"/>
        <v>216</v>
      </c>
      <c r="F16" s="41">
        <f t="shared" si="2"/>
        <v>201</v>
      </c>
      <c r="G16" s="41">
        <f t="shared" si="2"/>
        <v>209</v>
      </c>
      <c r="H16" s="41">
        <f t="shared" si="2"/>
        <v>218</v>
      </c>
      <c r="I16" s="41">
        <f t="shared" si="2"/>
        <v>218</v>
      </c>
      <c r="J16" s="41">
        <f t="shared" si="2"/>
        <v>218</v>
      </c>
      <c r="K16" s="41">
        <f t="shared" si="2"/>
        <v>219</v>
      </c>
      <c r="L16" s="41">
        <f t="shared" si="2"/>
        <v>219</v>
      </c>
      <c r="M16" s="41">
        <f t="shared" si="2"/>
        <v>219</v>
      </c>
      <c r="N16" s="41">
        <f>N4-N5-N6-N8-N9-N13-N14</f>
        <v>222</v>
      </c>
      <c r="O16" s="41">
        <f t="shared" ref="O16:S16" si="3">O4-O5-O6-O8-O9-O13-O14</f>
        <v>219</v>
      </c>
      <c r="P16" s="41">
        <f t="shared" si="3"/>
        <v>219</v>
      </c>
      <c r="Q16" s="41">
        <f t="shared" si="3"/>
        <v>219</v>
      </c>
      <c r="R16" s="41">
        <f t="shared" si="3"/>
        <v>219</v>
      </c>
      <c r="S16" s="41">
        <f t="shared" si="3"/>
        <v>219</v>
      </c>
      <c r="T16" s="41">
        <f>T4-T5-T6-T8-T9-T13-T14</f>
        <v>216</v>
      </c>
      <c r="U16" s="41">
        <f t="shared" ref="U16:W16" si="4">U4-U5-U6-U8-U9-U13-U14</f>
        <v>219</v>
      </c>
      <c r="V16" s="41">
        <f t="shared" si="4"/>
        <v>219</v>
      </c>
      <c r="W16" s="41">
        <f t="shared" si="4"/>
        <v>219</v>
      </c>
    </row>
    <row r="17" spans="1:23">
      <c r="A17" s="40" t="s">
        <v>164</v>
      </c>
      <c r="B17" s="32" t="s">
        <v>151</v>
      </c>
      <c r="C17" s="41">
        <f t="shared" ref="C17:M17" si="5">C4-C5-C6-C8-C9-C13-C14</f>
        <v>198</v>
      </c>
      <c r="D17" s="41">
        <f t="shared" si="5"/>
        <v>218</v>
      </c>
      <c r="E17" s="41">
        <f t="shared" si="5"/>
        <v>216</v>
      </c>
      <c r="F17" s="41">
        <f t="shared" si="5"/>
        <v>201</v>
      </c>
      <c r="G17" s="41">
        <f t="shared" si="5"/>
        <v>209</v>
      </c>
      <c r="H17" s="41">
        <f t="shared" si="5"/>
        <v>218</v>
      </c>
      <c r="I17" s="41">
        <f t="shared" si="5"/>
        <v>218</v>
      </c>
      <c r="J17" s="41">
        <f t="shared" si="5"/>
        <v>218</v>
      </c>
      <c r="K17" s="41">
        <f t="shared" si="5"/>
        <v>219</v>
      </c>
      <c r="L17" s="41">
        <f t="shared" si="5"/>
        <v>219</v>
      </c>
      <c r="M17" s="41">
        <f t="shared" si="5"/>
        <v>219</v>
      </c>
      <c r="N17" s="41">
        <f>N4-N5-N6-N8-N9-N13-N14</f>
        <v>222</v>
      </c>
      <c r="O17" s="41">
        <f t="shared" ref="O17:S17" si="6">O4-O5-O6-O8-O9-O13-O14</f>
        <v>219</v>
      </c>
      <c r="P17" s="41">
        <f t="shared" si="6"/>
        <v>219</v>
      </c>
      <c r="Q17" s="41">
        <f t="shared" si="6"/>
        <v>219</v>
      </c>
      <c r="R17" s="41">
        <f t="shared" si="6"/>
        <v>219</v>
      </c>
      <c r="S17" s="41">
        <f t="shared" si="6"/>
        <v>219</v>
      </c>
      <c r="T17" s="41">
        <f>T4-T5-T6-T8-T9-T13-T14</f>
        <v>216</v>
      </c>
      <c r="U17" s="41">
        <f t="shared" ref="U17:W17" si="7">U4-U5-U6-U8-U9-U13-U14</f>
        <v>219</v>
      </c>
      <c r="V17" s="41">
        <f t="shared" si="7"/>
        <v>219</v>
      </c>
      <c r="W17" s="41">
        <f t="shared" si="7"/>
        <v>219</v>
      </c>
    </row>
    <row r="18" spans="1:23">
      <c r="A18" s="40" t="s">
        <v>165</v>
      </c>
      <c r="B18" s="32" t="s">
        <v>151</v>
      </c>
      <c r="C18" s="41">
        <f t="shared" ref="C18:M18" si="8">C4-C5-C6-C8-C9-C11-C13-C14</f>
        <v>108</v>
      </c>
      <c r="D18" s="41">
        <f t="shared" si="8"/>
        <v>128</v>
      </c>
      <c r="E18" s="41">
        <f t="shared" si="8"/>
        <v>126</v>
      </c>
      <c r="F18" s="41">
        <f t="shared" si="8"/>
        <v>111</v>
      </c>
      <c r="G18" s="41">
        <f t="shared" si="8"/>
        <v>119</v>
      </c>
      <c r="H18" s="41">
        <f t="shared" si="8"/>
        <v>128</v>
      </c>
      <c r="I18" s="41">
        <f t="shared" si="8"/>
        <v>128</v>
      </c>
      <c r="J18" s="41">
        <f t="shared" si="8"/>
        <v>128</v>
      </c>
      <c r="K18" s="41">
        <f t="shared" si="8"/>
        <v>129</v>
      </c>
      <c r="L18" s="41">
        <f t="shared" si="8"/>
        <v>129</v>
      </c>
      <c r="M18" s="41">
        <f t="shared" si="8"/>
        <v>129</v>
      </c>
      <c r="N18" s="41">
        <f>N4-N5-N6-N8-N9-N11-N13-N14</f>
        <v>132</v>
      </c>
      <c r="O18" s="41">
        <f t="shared" ref="O18:S18" si="9">O4-O5-O6-O8-O9-O11-O13-O14</f>
        <v>129</v>
      </c>
      <c r="P18" s="41">
        <f t="shared" si="9"/>
        <v>129</v>
      </c>
      <c r="Q18" s="41">
        <f t="shared" si="9"/>
        <v>129</v>
      </c>
      <c r="R18" s="41">
        <f t="shared" si="9"/>
        <v>129</v>
      </c>
      <c r="S18" s="41">
        <f t="shared" si="9"/>
        <v>129</v>
      </c>
      <c r="T18" s="41">
        <f>T4-T5-T6-T8-T9-T11-T13-T14</f>
        <v>126</v>
      </c>
      <c r="U18" s="41">
        <f t="shared" ref="U18:W18" si="10">U4-U5-U6-U8-U9-U11-U13-U14</f>
        <v>129</v>
      </c>
      <c r="V18" s="41">
        <f t="shared" si="10"/>
        <v>129</v>
      </c>
      <c r="W18" s="41">
        <f t="shared" si="10"/>
        <v>129</v>
      </c>
    </row>
    <row r="19" spans="1:23">
      <c r="A19" s="42"/>
      <c r="B19" s="43"/>
      <c r="C19" s="44"/>
      <c r="D19" s="44"/>
      <c r="E19" s="44"/>
      <c r="F19" s="44"/>
      <c r="G19" s="44"/>
      <c r="H19" s="44"/>
      <c r="I19" s="44"/>
      <c r="J19" s="44"/>
    </row>
    <row r="20" spans="1:23" s="2" customFormat="1">
      <c r="A20" s="45"/>
      <c r="B20" s="46"/>
      <c r="C20" s="46"/>
      <c r="D20" s="46"/>
      <c r="E20" s="46"/>
      <c r="F20" s="46"/>
      <c r="G20" s="46"/>
      <c r="H20" s="46"/>
      <c r="I20" s="46"/>
      <c r="J20" s="46"/>
    </row>
    <row r="21" spans="1:23">
      <c r="A21" s="320" t="s">
        <v>166</v>
      </c>
      <c r="B21" s="321"/>
      <c r="C21" s="4" t="str">
        <f>C$3</f>
        <v>M01</v>
      </c>
      <c r="D21" s="4" t="str">
        <f t="shared" ref="D21:W21" si="11">D$3</f>
        <v>M02</v>
      </c>
      <c r="E21" s="4" t="str">
        <f t="shared" si="11"/>
        <v>M03</v>
      </c>
      <c r="F21" s="4" t="str">
        <f t="shared" si="11"/>
        <v>N01</v>
      </c>
      <c r="G21" s="4" t="str">
        <f t="shared" si="11"/>
        <v>N02</v>
      </c>
      <c r="H21" s="4" t="str">
        <f t="shared" si="11"/>
        <v>P01</v>
      </c>
      <c r="I21" s="4" t="str">
        <f t="shared" si="11"/>
        <v>P02</v>
      </c>
      <c r="J21" s="4" t="str">
        <f t="shared" si="11"/>
        <v>P03</v>
      </c>
      <c r="K21" s="4" t="str">
        <f t="shared" si="11"/>
        <v>L01</v>
      </c>
      <c r="L21" s="4" t="str">
        <f t="shared" si="11"/>
        <v>L02</v>
      </c>
      <c r="M21" s="4" t="str">
        <f t="shared" si="11"/>
        <v>L03</v>
      </c>
      <c r="N21" s="4" t="str">
        <f>N$3</f>
        <v>E01</v>
      </c>
      <c r="O21" s="4" t="str">
        <f t="shared" ref="O21:S21" si="12">O$3</f>
        <v>D01</v>
      </c>
      <c r="P21" s="4" t="str">
        <f t="shared" si="12"/>
        <v>D02</v>
      </c>
      <c r="Q21" s="4" t="str">
        <f t="shared" si="12"/>
        <v>D03</v>
      </c>
      <c r="R21" s="4" t="str">
        <f t="shared" si="12"/>
        <v>C01</v>
      </c>
      <c r="S21" s="4" t="str">
        <f t="shared" si="12"/>
        <v>T01</v>
      </c>
      <c r="T21" s="4" t="str">
        <f t="shared" si="11"/>
        <v>R01</v>
      </c>
      <c r="U21" s="4" t="str">
        <f t="shared" si="11"/>
        <v>R02</v>
      </c>
      <c r="V21" s="4" t="str">
        <f t="shared" si="11"/>
        <v>R03</v>
      </c>
      <c r="W21" s="4" t="str">
        <f t="shared" si="11"/>
        <v>R04</v>
      </c>
    </row>
    <row r="22" spans="1:23">
      <c r="A22" s="32" t="s">
        <v>167</v>
      </c>
      <c r="B22" s="47" t="s">
        <v>168</v>
      </c>
      <c r="C22" s="126">
        <v>5</v>
      </c>
      <c r="D22" s="126">
        <v>5</v>
      </c>
      <c r="E22" s="126">
        <v>5</v>
      </c>
      <c r="F22" s="126">
        <v>5</v>
      </c>
      <c r="G22" s="127">
        <v>7</v>
      </c>
      <c r="H22" s="127">
        <v>7</v>
      </c>
      <c r="I22" s="127">
        <v>7</v>
      </c>
      <c r="J22" s="127">
        <v>7</v>
      </c>
      <c r="K22" s="127">
        <v>7</v>
      </c>
      <c r="L22" s="127">
        <v>7</v>
      </c>
      <c r="M22" s="127">
        <v>7</v>
      </c>
      <c r="N22" s="128">
        <v>2.8</v>
      </c>
      <c r="O22" s="127">
        <v>7</v>
      </c>
      <c r="P22" s="127">
        <v>7</v>
      </c>
      <c r="Q22" s="127">
        <v>7</v>
      </c>
      <c r="R22" s="127">
        <v>7</v>
      </c>
      <c r="S22" s="127">
        <v>7</v>
      </c>
      <c r="T22" s="127">
        <v>7</v>
      </c>
      <c r="U22" s="127">
        <v>7</v>
      </c>
      <c r="V22" s="127">
        <v>7</v>
      </c>
      <c r="W22" s="127">
        <v>7</v>
      </c>
    </row>
    <row r="23" spans="1:23">
      <c r="A23" s="32" t="s">
        <v>169</v>
      </c>
      <c r="B23" s="47" t="s">
        <v>170</v>
      </c>
      <c r="C23" s="48">
        <f>C22*60</f>
        <v>300</v>
      </c>
      <c r="D23" s="48">
        <f t="shared" ref="D23:W23" si="13">D22*60</f>
        <v>300</v>
      </c>
      <c r="E23" s="48">
        <f>E22*60</f>
        <v>300</v>
      </c>
      <c r="F23" s="48">
        <f t="shared" si="13"/>
        <v>300</v>
      </c>
      <c r="G23" s="48">
        <f t="shared" si="13"/>
        <v>420</v>
      </c>
      <c r="H23" s="48">
        <f t="shared" si="13"/>
        <v>420</v>
      </c>
      <c r="I23" s="48">
        <f t="shared" si="13"/>
        <v>420</v>
      </c>
      <c r="J23" s="48">
        <f t="shared" si="13"/>
        <v>420</v>
      </c>
      <c r="K23" s="48">
        <f t="shared" si="13"/>
        <v>420</v>
      </c>
      <c r="L23" s="48">
        <f t="shared" si="13"/>
        <v>420</v>
      </c>
      <c r="M23" s="48">
        <f t="shared" si="13"/>
        <v>420</v>
      </c>
      <c r="N23" s="48">
        <f>N22*60</f>
        <v>168</v>
      </c>
      <c r="O23" s="48">
        <f t="shared" ref="O23:S23" si="14">O22*60</f>
        <v>420</v>
      </c>
      <c r="P23" s="48">
        <f t="shared" si="14"/>
        <v>420</v>
      </c>
      <c r="Q23" s="48">
        <f t="shared" si="14"/>
        <v>420</v>
      </c>
      <c r="R23" s="48">
        <f t="shared" si="14"/>
        <v>420</v>
      </c>
      <c r="S23" s="48">
        <f t="shared" si="14"/>
        <v>420</v>
      </c>
      <c r="T23" s="48">
        <f t="shared" si="13"/>
        <v>420</v>
      </c>
      <c r="U23" s="48">
        <f t="shared" si="13"/>
        <v>420</v>
      </c>
      <c r="V23" s="48">
        <f t="shared" si="13"/>
        <v>420</v>
      </c>
      <c r="W23" s="48">
        <f t="shared" si="13"/>
        <v>420</v>
      </c>
    </row>
    <row r="24" spans="1:23">
      <c r="A24" s="39"/>
      <c r="B24" s="34"/>
      <c r="C24" s="49"/>
      <c r="D24" s="49"/>
      <c r="E24" s="49"/>
      <c r="F24" s="49"/>
      <c r="G24" s="49"/>
      <c r="H24" s="49"/>
      <c r="I24" s="49"/>
      <c r="J24" s="49"/>
      <c r="K24" s="49"/>
      <c r="L24" s="49"/>
      <c r="M24" s="49"/>
      <c r="N24" s="49"/>
      <c r="O24" s="49"/>
      <c r="P24" s="49"/>
      <c r="Q24" s="49"/>
      <c r="R24" s="49"/>
      <c r="S24" s="49"/>
      <c r="T24" s="49"/>
      <c r="U24" s="49"/>
      <c r="V24" s="49"/>
      <c r="W24" s="49"/>
    </row>
    <row r="25" spans="1:23">
      <c r="A25" s="320" t="s">
        <v>171</v>
      </c>
      <c r="B25" s="321"/>
      <c r="C25" s="4" t="str">
        <f>C$3</f>
        <v>M01</v>
      </c>
      <c r="D25" s="4" t="str">
        <f t="shared" ref="D25:W25" si="15">D$3</f>
        <v>M02</v>
      </c>
      <c r="E25" s="4" t="str">
        <f t="shared" si="15"/>
        <v>M03</v>
      </c>
      <c r="F25" s="4" t="str">
        <f t="shared" si="15"/>
        <v>N01</v>
      </c>
      <c r="G25" s="4" t="str">
        <f t="shared" si="15"/>
        <v>N02</v>
      </c>
      <c r="H25" s="4" t="str">
        <f t="shared" si="15"/>
        <v>P01</v>
      </c>
      <c r="I25" s="4" t="str">
        <f t="shared" si="15"/>
        <v>P02</v>
      </c>
      <c r="J25" s="4" t="str">
        <f t="shared" si="15"/>
        <v>P03</v>
      </c>
      <c r="K25" s="4" t="str">
        <f t="shared" si="15"/>
        <v>L01</v>
      </c>
      <c r="L25" s="4" t="str">
        <f t="shared" si="15"/>
        <v>L02</v>
      </c>
      <c r="M25" s="4" t="str">
        <f t="shared" si="15"/>
        <v>L03</v>
      </c>
      <c r="N25" s="4" t="str">
        <f>N$3</f>
        <v>E01</v>
      </c>
      <c r="O25" s="4" t="str">
        <f t="shared" ref="O25:S25" si="16">O$3</f>
        <v>D01</v>
      </c>
      <c r="P25" s="4" t="str">
        <f t="shared" si="16"/>
        <v>D02</v>
      </c>
      <c r="Q25" s="4" t="str">
        <f t="shared" si="16"/>
        <v>D03</v>
      </c>
      <c r="R25" s="4" t="str">
        <f t="shared" si="16"/>
        <v>C01</v>
      </c>
      <c r="S25" s="4" t="str">
        <f t="shared" si="16"/>
        <v>T01</v>
      </c>
      <c r="T25" s="4" t="str">
        <f t="shared" si="15"/>
        <v>R01</v>
      </c>
      <c r="U25" s="4" t="str">
        <f t="shared" si="15"/>
        <v>R02</v>
      </c>
      <c r="V25" s="4" t="str">
        <f t="shared" si="15"/>
        <v>R03</v>
      </c>
      <c r="W25" s="4" t="str">
        <f t="shared" si="15"/>
        <v>R04</v>
      </c>
    </row>
    <row r="26" spans="1:23">
      <c r="A26" s="32" t="s">
        <v>167</v>
      </c>
      <c r="B26" s="47" t="s">
        <v>168</v>
      </c>
      <c r="C26" s="130">
        <v>7</v>
      </c>
      <c r="D26" s="130">
        <v>7</v>
      </c>
      <c r="E26" s="130">
        <v>7</v>
      </c>
      <c r="F26" s="130">
        <v>7</v>
      </c>
      <c r="G26" s="130">
        <v>7</v>
      </c>
      <c r="H26" s="130">
        <v>7</v>
      </c>
      <c r="I26" s="130">
        <v>7</v>
      </c>
      <c r="J26" s="130">
        <v>7</v>
      </c>
      <c r="K26" s="130">
        <v>7</v>
      </c>
      <c r="L26" s="130">
        <v>7</v>
      </c>
      <c r="M26" s="130">
        <v>7</v>
      </c>
      <c r="N26" s="128">
        <v>2.8</v>
      </c>
      <c r="O26" s="130">
        <v>7</v>
      </c>
      <c r="P26" s="130">
        <v>7</v>
      </c>
      <c r="Q26" s="130">
        <v>7</v>
      </c>
      <c r="R26" s="130">
        <v>7</v>
      </c>
      <c r="S26" s="130">
        <v>7</v>
      </c>
      <c r="T26" s="130">
        <v>7</v>
      </c>
      <c r="U26" s="130">
        <v>7</v>
      </c>
      <c r="V26" s="130">
        <v>7</v>
      </c>
      <c r="W26" s="130">
        <v>7</v>
      </c>
    </row>
    <row r="27" spans="1:23">
      <c r="A27" s="32" t="s">
        <v>169</v>
      </c>
      <c r="B27" s="47" t="s">
        <v>170</v>
      </c>
      <c r="C27" s="48">
        <f>C26*60</f>
        <v>420</v>
      </c>
      <c r="D27" s="48">
        <f t="shared" ref="D27:W27" si="17">D26*60</f>
        <v>420</v>
      </c>
      <c r="E27" s="48">
        <f>E26*60</f>
        <v>420</v>
      </c>
      <c r="F27" s="48">
        <f t="shared" si="17"/>
        <v>420</v>
      </c>
      <c r="G27" s="48">
        <f t="shared" si="17"/>
        <v>420</v>
      </c>
      <c r="H27" s="48">
        <f t="shared" si="17"/>
        <v>420</v>
      </c>
      <c r="I27" s="48">
        <f t="shared" si="17"/>
        <v>420</v>
      </c>
      <c r="J27" s="48">
        <f t="shared" si="17"/>
        <v>420</v>
      </c>
      <c r="K27" s="48">
        <f t="shared" si="17"/>
        <v>420</v>
      </c>
      <c r="L27" s="48">
        <f t="shared" si="17"/>
        <v>420</v>
      </c>
      <c r="M27" s="48">
        <f t="shared" si="17"/>
        <v>420</v>
      </c>
      <c r="N27" s="48">
        <f>N26*60</f>
        <v>168</v>
      </c>
      <c r="O27" s="48">
        <f t="shared" ref="O27:S27" si="18">O26*60</f>
        <v>420</v>
      </c>
      <c r="P27" s="48">
        <f t="shared" si="18"/>
        <v>420</v>
      </c>
      <c r="Q27" s="48">
        <f t="shared" si="18"/>
        <v>420</v>
      </c>
      <c r="R27" s="48">
        <f t="shared" si="18"/>
        <v>420</v>
      </c>
      <c r="S27" s="48">
        <f t="shared" si="18"/>
        <v>420</v>
      </c>
      <c r="T27" s="48">
        <f t="shared" si="17"/>
        <v>420</v>
      </c>
      <c r="U27" s="48">
        <f t="shared" si="17"/>
        <v>420</v>
      </c>
      <c r="V27" s="48">
        <f t="shared" si="17"/>
        <v>420</v>
      </c>
      <c r="W27" s="48">
        <f t="shared" si="17"/>
        <v>420</v>
      </c>
    </row>
    <row r="28" spans="1:23">
      <c r="A28" s="50"/>
      <c r="B28" s="50"/>
      <c r="C28" s="51"/>
      <c r="D28" s="51"/>
      <c r="E28" s="51"/>
      <c r="F28" s="51"/>
      <c r="G28" s="51"/>
      <c r="H28" s="51"/>
      <c r="I28" s="51"/>
      <c r="J28" s="51"/>
    </row>
    <row r="29" spans="1:23">
      <c r="A29" s="50"/>
      <c r="B29" s="50"/>
      <c r="C29" s="51"/>
      <c r="D29" s="51"/>
      <c r="E29" s="51"/>
      <c r="F29" s="51"/>
      <c r="G29" s="51"/>
      <c r="H29" s="51"/>
      <c r="I29" s="51"/>
      <c r="J29" s="51"/>
    </row>
    <row r="30" spans="1:23">
      <c r="A30" s="322" t="s">
        <v>172</v>
      </c>
      <c r="B30" s="323"/>
      <c r="C30" s="4" t="str">
        <f>C$3</f>
        <v>M01</v>
      </c>
      <c r="D30" s="4" t="str">
        <f t="shared" ref="D30:W30" si="19">D$3</f>
        <v>M02</v>
      </c>
      <c r="E30" s="4" t="str">
        <f t="shared" si="19"/>
        <v>M03</v>
      </c>
      <c r="F30" s="4" t="str">
        <f t="shared" si="19"/>
        <v>N01</v>
      </c>
      <c r="G30" s="4" t="str">
        <f t="shared" si="19"/>
        <v>N02</v>
      </c>
      <c r="H30" s="4" t="str">
        <f t="shared" si="19"/>
        <v>P01</v>
      </c>
      <c r="I30" s="4" t="str">
        <f t="shared" si="19"/>
        <v>P02</v>
      </c>
      <c r="J30" s="4" t="str">
        <f t="shared" si="19"/>
        <v>P03</v>
      </c>
      <c r="K30" s="4" t="str">
        <f t="shared" si="19"/>
        <v>L01</v>
      </c>
      <c r="L30" s="4" t="str">
        <f t="shared" si="19"/>
        <v>L02</v>
      </c>
      <c r="M30" s="4" t="str">
        <f t="shared" si="19"/>
        <v>L03</v>
      </c>
      <c r="N30" s="4" t="str">
        <f>N$3</f>
        <v>E01</v>
      </c>
      <c r="O30" s="4" t="str">
        <f t="shared" ref="O30:S30" si="20">O$3</f>
        <v>D01</v>
      </c>
      <c r="P30" s="4" t="str">
        <f t="shared" si="20"/>
        <v>D02</v>
      </c>
      <c r="Q30" s="4" t="str">
        <f t="shared" si="20"/>
        <v>D03</v>
      </c>
      <c r="R30" s="4" t="str">
        <f t="shared" si="20"/>
        <v>C01</v>
      </c>
      <c r="S30" s="4" t="str">
        <f t="shared" si="20"/>
        <v>T01</v>
      </c>
      <c r="T30" s="4" t="str">
        <f t="shared" si="19"/>
        <v>R01</v>
      </c>
      <c r="U30" s="4" t="str">
        <f t="shared" si="19"/>
        <v>R02</v>
      </c>
      <c r="V30" s="4" t="str">
        <f t="shared" si="19"/>
        <v>R03</v>
      </c>
      <c r="W30" s="4" t="str">
        <f t="shared" si="19"/>
        <v>R04</v>
      </c>
    </row>
    <row r="31" spans="1:23">
      <c r="A31" s="52" t="s">
        <v>173</v>
      </c>
      <c r="B31" s="53"/>
      <c r="C31" s="54"/>
      <c r="D31" s="54"/>
      <c r="E31" s="54"/>
      <c r="F31" s="54"/>
      <c r="G31" s="54"/>
      <c r="H31" s="54"/>
      <c r="I31" s="54"/>
      <c r="J31" s="54"/>
      <c r="K31" s="54"/>
      <c r="L31" s="54"/>
      <c r="M31" s="54"/>
      <c r="N31" s="54"/>
      <c r="O31" s="54"/>
      <c r="P31" s="54"/>
      <c r="Q31" s="54"/>
      <c r="R31" s="54"/>
      <c r="S31" s="54"/>
      <c r="T31" s="54"/>
      <c r="U31" s="54"/>
      <c r="V31" s="54"/>
      <c r="W31" s="54"/>
    </row>
    <row r="32" spans="1:23">
      <c r="A32" s="55" t="s">
        <v>174</v>
      </c>
      <c r="B32" s="56" t="s">
        <v>170</v>
      </c>
      <c r="C32" s="131">
        <v>140</v>
      </c>
      <c r="D32" s="131">
        <v>60</v>
      </c>
      <c r="E32" s="131">
        <v>60</v>
      </c>
      <c r="F32" s="131">
        <v>200</v>
      </c>
      <c r="G32" s="131">
        <v>120</v>
      </c>
      <c r="H32" s="131">
        <v>90</v>
      </c>
      <c r="I32" s="131">
        <v>90</v>
      </c>
      <c r="J32" s="131">
        <v>90</v>
      </c>
      <c r="K32" s="131">
        <v>90</v>
      </c>
      <c r="L32" s="131">
        <v>80</v>
      </c>
      <c r="M32" s="131">
        <v>60</v>
      </c>
      <c r="N32" s="131">
        <v>75</v>
      </c>
      <c r="O32" s="131">
        <v>75</v>
      </c>
      <c r="P32" s="131">
        <v>75</v>
      </c>
      <c r="Q32" s="131">
        <v>75</v>
      </c>
      <c r="R32" s="131">
        <v>75</v>
      </c>
      <c r="S32" s="131">
        <v>75</v>
      </c>
      <c r="T32" s="131">
        <v>60</v>
      </c>
      <c r="U32" s="131">
        <v>80</v>
      </c>
      <c r="V32" s="131">
        <v>60</v>
      </c>
      <c r="W32" s="131">
        <v>80</v>
      </c>
    </row>
    <row r="33" spans="1:31">
      <c r="A33" s="57"/>
      <c r="B33" s="57"/>
      <c r="C33" s="57"/>
      <c r="D33" s="57"/>
      <c r="E33" s="57"/>
      <c r="F33" s="57"/>
      <c r="G33" s="57"/>
      <c r="H33" s="57"/>
      <c r="I33" s="57"/>
      <c r="J33" s="57"/>
    </row>
    <row r="34" spans="1:31">
      <c r="A34" s="312" t="s">
        <v>175</v>
      </c>
      <c r="B34" s="313"/>
      <c r="C34" s="54"/>
      <c r="D34" s="54"/>
      <c r="E34" s="54"/>
      <c r="F34" s="54"/>
      <c r="G34" s="54"/>
      <c r="H34" s="54"/>
      <c r="I34" s="54"/>
      <c r="J34" s="54"/>
      <c r="K34" s="54"/>
      <c r="L34" s="54"/>
      <c r="M34" s="54"/>
      <c r="N34" s="54"/>
      <c r="O34" s="54"/>
      <c r="P34" s="54"/>
      <c r="Q34" s="54"/>
      <c r="R34" s="54"/>
      <c r="S34" s="54"/>
      <c r="T34" s="54"/>
      <c r="U34" s="54"/>
      <c r="V34" s="54"/>
      <c r="W34" s="54"/>
    </row>
    <row r="35" spans="1:31">
      <c r="A35" s="55" t="s">
        <v>174</v>
      </c>
      <c r="B35" s="56" t="s">
        <v>170</v>
      </c>
      <c r="C35" s="132">
        <v>140</v>
      </c>
      <c r="D35" s="132">
        <v>60</v>
      </c>
      <c r="E35" s="132">
        <v>60</v>
      </c>
      <c r="F35" s="132">
        <v>200</v>
      </c>
      <c r="G35" s="132">
        <v>120</v>
      </c>
      <c r="H35" s="132">
        <v>90</v>
      </c>
      <c r="I35" s="132">
        <v>90</v>
      </c>
      <c r="J35" s="132">
        <v>90</v>
      </c>
      <c r="K35" s="132">
        <v>90</v>
      </c>
      <c r="L35" s="132">
        <v>80</v>
      </c>
      <c r="M35" s="132">
        <v>60</v>
      </c>
      <c r="N35" s="132">
        <v>75</v>
      </c>
      <c r="O35" s="132">
        <v>75</v>
      </c>
      <c r="P35" s="132">
        <v>75</v>
      </c>
      <c r="Q35" s="132">
        <v>75</v>
      </c>
      <c r="R35" s="132">
        <v>75</v>
      </c>
      <c r="S35" s="132">
        <v>75</v>
      </c>
      <c r="T35" s="132">
        <v>60</v>
      </c>
      <c r="U35" s="132">
        <v>80</v>
      </c>
      <c r="V35" s="132">
        <v>60</v>
      </c>
      <c r="W35" s="132">
        <v>80</v>
      </c>
    </row>
    <row r="36" spans="1:31">
      <c r="A36" s="57"/>
      <c r="B36" s="57"/>
      <c r="C36" s="57"/>
      <c r="D36" s="57"/>
      <c r="E36" s="57"/>
      <c r="F36" s="57"/>
      <c r="G36" s="57"/>
      <c r="H36" s="57"/>
      <c r="I36" s="57"/>
      <c r="J36" s="57"/>
    </row>
    <row r="37" spans="1:31">
      <c r="A37" s="32" t="s">
        <v>176</v>
      </c>
      <c r="B37" s="47" t="s">
        <v>170</v>
      </c>
      <c r="C37" s="48">
        <f t="shared" ref="C37:G37" si="21">C23-C32</f>
        <v>160</v>
      </c>
      <c r="D37" s="48">
        <f>D23-D32</f>
        <v>240</v>
      </c>
      <c r="E37" s="48">
        <f>E23-E32</f>
        <v>240</v>
      </c>
      <c r="F37" s="48">
        <f t="shared" si="21"/>
        <v>100</v>
      </c>
      <c r="G37" s="48">
        <f t="shared" si="21"/>
        <v>300</v>
      </c>
      <c r="H37" s="48">
        <f>H23-H32</f>
        <v>330</v>
      </c>
      <c r="I37" s="48">
        <f>I23-I32</f>
        <v>330</v>
      </c>
      <c r="J37" s="48">
        <f>J23-J32</f>
        <v>330</v>
      </c>
      <c r="K37" s="48">
        <f t="shared" ref="K37:W37" si="22">K23-K32</f>
        <v>330</v>
      </c>
      <c r="L37" s="48">
        <f t="shared" si="22"/>
        <v>340</v>
      </c>
      <c r="M37" s="48">
        <f t="shared" si="22"/>
        <v>360</v>
      </c>
      <c r="N37" s="48">
        <f>N23-N32</f>
        <v>93</v>
      </c>
      <c r="O37" s="48">
        <f t="shared" ref="O37:S37" si="23">O23-O32</f>
        <v>345</v>
      </c>
      <c r="P37" s="48">
        <f t="shared" si="23"/>
        <v>345</v>
      </c>
      <c r="Q37" s="48">
        <f t="shared" si="23"/>
        <v>345</v>
      </c>
      <c r="R37" s="48">
        <f t="shared" si="23"/>
        <v>345</v>
      </c>
      <c r="S37" s="48">
        <f t="shared" si="23"/>
        <v>345</v>
      </c>
      <c r="T37" s="48">
        <f t="shared" si="22"/>
        <v>360</v>
      </c>
      <c r="U37" s="48">
        <f t="shared" si="22"/>
        <v>340</v>
      </c>
      <c r="V37" s="48">
        <f t="shared" si="22"/>
        <v>360</v>
      </c>
      <c r="W37" s="48">
        <f t="shared" si="22"/>
        <v>340</v>
      </c>
    </row>
    <row r="38" spans="1:31">
      <c r="A38" s="32" t="s">
        <v>177</v>
      </c>
      <c r="B38" s="47" t="s">
        <v>170</v>
      </c>
      <c r="C38" s="48">
        <f t="shared" ref="C38:W38" si="24">C23-C35</f>
        <v>160</v>
      </c>
      <c r="D38" s="48">
        <f t="shared" si="24"/>
        <v>240</v>
      </c>
      <c r="E38" s="48">
        <f>E23-E35</f>
        <v>240</v>
      </c>
      <c r="F38" s="48">
        <f t="shared" si="24"/>
        <v>100</v>
      </c>
      <c r="G38" s="48">
        <f t="shared" si="24"/>
        <v>300</v>
      </c>
      <c r="H38" s="48">
        <f t="shared" si="24"/>
        <v>330</v>
      </c>
      <c r="I38" s="48">
        <f t="shared" si="24"/>
        <v>330</v>
      </c>
      <c r="J38" s="48">
        <f t="shared" si="24"/>
        <v>330</v>
      </c>
      <c r="K38" s="48">
        <f t="shared" si="24"/>
        <v>330</v>
      </c>
      <c r="L38" s="48">
        <f t="shared" si="24"/>
        <v>340</v>
      </c>
      <c r="M38" s="48">
        <f t="shared" si="24"/>
        <v>360</v>
      </c>
      <c r="N38" s="48">
        <f>N23-N35</f>
        <v>93</v>
      </c>
      <c r="O38" s="48">
        <f t="shared" ref="O38:S38" si="25">O23-O35</f>
        <v>345</v>
      </c>
      <c r="P38" s="48">
        <f t="shared" si="25"/>
        <v>345</v>
      </c>
      <c r="Q38" s="48">
        <f t="shared" si="25"/>
        <v>345</v>
      </c>
      <c r="R38" s="48">
        <f t="shared" si="25"/>
        <v>345</v>
      </c>
      <c r="S38" s="48">
        <f t="shared" si="25"/>
        <v>345</v>
      </c>
      <c r="T38" s="48">
        <f t="shared" si="24"/>
        <v>360</v>
      </c>
      <c r="U38" s="48">
        <f t="shared" si="24"/>
        <v>340</v>
      </c>
      <c r="V38" s="48">
        <f t="shared" si="24"/>
        <v>360</v>
      </c>
      <c r="W38" s="48">
        <f t="shared" si="24"/>
        <v>340</v>
      </c>
    </row>
    <row r="39" spans="1:31">
      <c r="A39" s="58"/>
      <c r="B39" s="59" t="s">
        <v>178</v>
      </c>
      <c r="C39" s="60">
        <f>C37/60</f>
        <v>2.6666666666666665</v>
      </c>
      <c r="D39" s="60">
        <f t="shared" ref="D39:W39" si="26">D37/60</f>
        <v>4</v>
      </c>
      <c r="E39" s="60">
        <f>E37/60</f>
        <v>4</v>
      </c>
      <c r="F39" s="60">
        <f t="shared" si="26"/>
        <v>1.6666666666666667</v>
      </c>
      <c r="G39" s="60">
        <f t="shared" si="26"/>
        <v>5</v>
      </c>
      <c r="H39" s="60">
        <f t="shared" si="26"/>
        <v>5.5</v>
      </c>
      <c r="I39" s="60">
        <f t="shared" si="26"/>
        <v>5.5</v>
      </c>
      <c r="J39" s="60">
        <f t="shared" si="26"/>
        <v>5.5</v>
      </c>
      <c r="K39" s="60">
        <f t="shared" si="26"/>
        <v>5.5</v>
      </c>
      <c r="L39" s="60">
        <f t="shared" si="26"/>
        <v>5.666666666666667</v>
      </c>
      <c r="M39" s="60">
        <f t="shared" si="26"/>
        <v>6</v>
      </c>
      <c r="N39" s="60">
        <f>N37/60</f>
        <v>1.55</v>
      </c>
      <c r="O39" s="60">
        <f t="shared" ref="O39:S39" si="27">O37/60</f>
        <v>5.75</v>
      </c>
      <c r="P39" s="60">
        <f t="shared" si="27"/>
        <v>5.75</v>
      </c>
      <c r="Q39" s="60">
        <f t="shared" si="27"/>
        <v>5.75</v>
      </c>
      <c r="R39" s="60">
        <f t="shared" si="27"/>
        <v>5.75</v>
      </c>
      <c r="S39" s="60">
        <f t="shared" si="27"/>
        <v>5.75</v>
      </c>
      <c r="T39" s="60">
        <f t="shared" si="26"/>
        <v>6</v>
      </c>
      <c r="U39" s="60">
        <f t="shared" si="26"/>
        <v>5.666666666666667</v>
      </c>
      <c r="V39" s="60">
        <f t="shared" si="26"/>
        <v>6</v>
      </c>
      <c r="W39" s="60">
        <f t="shared" si="26"/>
        <v>5.666666666666667</v>
      </c>
    </row>
    <row r="40" spans="1:31">
      <c r="A40" s="39"/>
      <c r="B40" s="34"/>
      <c r="C40" s="49"/>
      <c r="D40" s="49"/>
      <c r="E40" s="49"/>
      <c r="F40" s="49"/>
      <c r="G40" s="49"/>
      <c r="H40" s="49"/>
      <c r="I40" s="49"/>
      <c r="J40" s="49"/>
    </row>
    <row r="41" spans="1:31" ht="15" thickBot="1">
      <c r="A41" s="322" t="s">
        <v>179</v>
      </c>
      <c r="B41" s="323"/>
      <c r="C41" s="4" t="str">
        <f>C$3</f>
        <v>M01</v>
      </c>
      <c r="D41" s="4" t="str">
        <f t="shared" ref="D41:W41" si="28">D$3</f>
        <v>M02</v>
      </c>
      <c r="E41" s="4" t="str">
        <f t="shared" si="28"/>
        <v>M03</v>
      </c>
      <c r="F41" s="4" t="str">
        <f t="shared" si="28"/>
        <v>N01</v>
      </c>
      <c r="G41" s="4" t="str">
        <f t="shared" si="28"/>
        <v>N02</v>
      </c>
      <c r="H41" s="4" t="str">
        <f t="shared" si="28"/>
        <v>P01</v>
      </c>
      <c r="I41" s="4" t="str">
        <f t="shared" si="28"/>
        <v>P02</v>
      </c>
      <c r="J41" s="4" t="str">
        <f t="shared" si="28"/>
        <v>P03</v>
      </c>
      <c r="K41" s="4" t="str">
        <f t="shared" si="28"/>
        <v>L01</v>
      </c>
      <c r="L41" s="4" t="str">
        <f t="shared" si="28"/>
        <v>L02</v>
      </c>
      <c r="M41" s="4" t="str">
        <f t="shared" si="28"/>
        <v>L03</v>
      </c>
      <c r="N41" s="4" t="str">
        <f>N$3</f>
        <v>E01</v>
      </c>
      <c r="O41" s="4" t="str">
        <f t="shared" ref="O41:S41" si="29">O$3</f>
        <v>D01</v>
      </c>
      <c r="P41" s="4" t="str">
        <f t="shared" si="29"/>
        <v>D02</v>
      </c>
      <c r="Q41" s="4" t="str">
        <f t="shared" si="29"/>
        <v>D03</v>
      </c>
      <c r="R41" s="4" t="str">
        <f t="shared" si="29"/>
        <v>C01</v>
      </c>
      <c r="S41" s="4" t="str">
        <f t="shared" si="29"/>
        <v>T01</v>
      </c>
      <c r="T41" s="4" t="str">
        <f t="shared" si="28"/>
        <v>R01</v>
      </c>
      <c r="U41" s="4" t="str">
        <f t="shared" si="28"/>
        <v>R02</v>
      </c>
      <c r="V41" s="4" t="str">
        <f t="shared" si="28"/>
        <v>R03</v>
      </c>
      <c r="W41" s="4" t="str">
        <f t="shared" si="28"/>
        <v>R04</v>
      </c>
      <c r="Y41" s="61"/>
      <c r="Z41" s="61"/>
      <c r="AA41" s="62"/>
      <c r="AB41" s="62"/>
      <c r="AC41" s="62"/>
      <c r="AD41" s="62"/>
      <c r="AE41" s="62"/>
    </row>
    <row r="42" spans="1:31">
      <c r="A42" s="312" t="s">
        <v>180</v>
      </c>
      <c r="B42" s="313"/>
      <c r="C42" s="54"/>
      <c r="D42" s="54"/>
      <c r="E42" s="54"/>
      <c r="F42" s="54"/>
      <c r="G42" s="54"/>
      <c r="H42" s="54"/>
      <c r="I42" s="54"/>
      <c r="J42" s="54"/>
      <c r="K42" s="54"/>
      <c r="L42" s="54"/>
      <c r="M42" s="54"/>
      <c r="N42" s="54"/>
      <c r="O42" s="54"/>
      <c r="P42" s="54"/>
      <c r="Q42" s="54"/>
      <c r="R42" s="54"/>
      <c r="S42" s="54"/>
      <c r="T42" s="54"/>
      <c r="U42" s="54"/>
      <c r="V42" s="54"/>
      <c r="W42" s="54"/>
      <c r="Y42" s="314" t="s">
        <v>181</v>
      </c>
      <c r="Z42" s="63"/>
      <c r="AA42" s="64" t="s">
        <v>182</v>
      </c>
      <c r="AB42" s="64" t="s">
        <v>183</v>
      </c>
      <c r="AC42" s="65" t="s">
        <v>184</v>
      </c>
      <c r="AD42" s="66"/>
      <c r="AE42" s="67" t="s">
        <v>185</v>
      </c>
    </row>
    <row r="43" spans="1:31">
      <c r="A43" s="68" t="s">
        <v>186</v>
      </c>
      <c r="B43" s="69" t="s">
        <v>187</v>
      </c>
      <c r="C43" s="41">
        <f t="shared" ref="C43:W45" si="30">C16*C$37</f>
        <v>31680</v>
      </c>
      <c r="D43" s="41">
        <f t="shared" si="30"/>
        <v>52320</v>
      </c>
      <c r="E43" s="41">
        <f>E16*E$37</f>
        <v>51840</v>
      </c>
      <c r="F43" s="41">
        <f t="shared" si="30"/>
        <v>20100</v>
      </c>
      <c r="G43" s="41">
        <f t="shared" si="30"/>
        <v>62700</v>
      </c>
      <c r="H43" s="41">
        <f t="shared" si="30"/>
        <v>71940</v>
      </c>
      <c r="I43" s="41">
        <f t="shared" si="30"/>
        <v>71940</v>
      </c>
      <c r="J43" s="41">
        <f t="shared" si="30"/>
        <v>71940</v>
      </c>
      <c r="K43" s="41">
        <f t="shared" si="30"/>
        <v>72270</v>
      </c>
      <c r="L43" s="41">
        <f t="shared" si="30"/>
        <v>74460</v>
      </c>
      <c r="M43" s="41">
        <f t="shared" si="30"/>
        <v>78840</v>
      </c>
      <c r="N43" s="41">
        <f>N16*N$37</f>
        <v>20646</v>
      </c>
      <c r="O43" s="41">
        <f t="shared" ref="O43:S45" si="31">O16*O$37</f>
        <v>75555</v>
      </c>
      <c r="P43" s="41">
        <f t="shared" si="31"/>
        <v>75555</v>
      </c>
      <c r="Q43" s="41">
        <f t="shared" si="31"/>
        <v>75555</v>
      </c>
      <c r="R43" s="41">
        <f t="shared" si="31"/>
        <v>75555</v>
      </c>
      <c r="S43" s="41">
        <f t="shared" si="31"/>
        <v>75555</v>
      </c>
      <c r="T43" s="41">
        <f t="shared" si="30"/>
        <v>77760</v>
      </c>
      <c r="U43" s="41">
        <f t="shared" si="30"/>
        <v>74460</v>
      </c>
      <c r="V43" s="41">
        <f t="shared" si="30"/>
        <v>78840</v>
      </c>
      <c r="W43" s="41">
        <f t="shared" si="30"/>
        <v>74460</v>
      </c>
      <c r="Y43" s="315"/>
      <c r="Z43" s="61" t="s">
        <v>188</v>
      </c>
      <c r="AA43" s="70">
        <f>C54</f>
        <v>0.7558139534883721</v>
      </c>
      <c r="AB43" s="70">
        <f>C56</f>
        <v>0.2441860465116279</v>
      </c>
      <c r="AC43" s="71" t="e">
        <f>#REF!/#REF!</f>
        <v>#REF!</v>
      </c>
      <c r="AD43" s="72"/>
      <c r="AE43" s="73"/>
    </row>
    <row r="44" spans="1:31">
      <c r="A44" s="68" t="s">
        <v>189</v>
      </c>
      <c r="B44" s="69" t="s">
        <v>187</v>
      </c>
      <c r="C44" s="41">
        <f t="shared" si="30"/>
        <v>31680</v>
      </c>
      <c r="D44" s="41">
        <f t="shared" si="30"/>
        <v>52320</v>
      </c>
      <c r="E44" s="41">
        <f>E17*E$37</f>
        <v>51840</v>
      </c>
      <c r="F44" s="41">
        <f t="shared" si="30"/>
        <v>20100</v>
      </c>
      <c r="G44" s="41">
        <f t="shared" si="30"/>
        <v>62700</v>
      </c>
      <c r="H44" s="41">
        <f t="shared" si="30"/>
        <v>71940</v>
      </c>
      <c r="I44" s="41">
        <f t="shared" si="30"/>
        <v>71940</v>
      </c>
      <c r="J44" s="41">
        <f t="shared" si="30"/>
        <v>71940</v>
      </c>
      <c r="K44" s="41">
        <f t="shared" si="30"/>
        <v>72270</v>
      </c>
      <c r="L44" s="41">
        <f t="shared" si="30"/>
        <v>74460</v>
      </c>
      <c r="M44" s="41">
        <f t="shared" si="30"/>
        <v>78840</v>
      </c>
      <c r="N44" s="41">
        <f>N17*N$37</f>
        <v>20646</v>
      </c>
      <c r="O44" s="41">
        <f t="shared" si="31"/>
        <v>75555</v>
      </c>
      <c r="P44" s="41">
        <f t="shared" si="31"/>
        <v>75555</v>
      </c>
      <c r="Q44" s="41">
        <f t="shared" si="31"/>
        <v>75555</v>
      </c>
      <c r="R44" s="41">
        <f t="shared" si="31"/>
        <v>75555</v>
      </c>
      <c r="S44" s="41">
        <f t="shared" si="31"/>
        <v>75555</v>
      </c>
      <c r="T44" s="41">
        <f t="shared" si="30"/>
        <v>77760</v>
      </c>
      <c r="U44" s="41">
        <f t="shared" si="30"/>
        <v>74460</v>
      </c>
      <c r="V44" s="41">
        <f t="shared" si="30"/>
        <v>78840</v>
      </c>
      <c r="W44" s="41">
        <f t="shared" si="30"/>
        <v>74460</v>
      </c>
      <c r="Y44" s="315"/>
      <c r="Z44" s="61" t="s">
        <v>190</v>
      </c>
      <c r="AA44" s="70">
        <f>D54</f>
        <v>0.84796044499381951</v>
      </c>
      <c r="AB44" s="70">
        <f>D56</f>
        <v>0.15203955500618049</v>
      </c>
      <c r="AC44" s="71" t="e">
        <f>#REF!/#REF!</f>
        <v>#REF!</v>
      </c>
      <c r="AD44" s="62"/>
      <c r="AE44" s="74"/>
    </row>
    <row r="45" spans="1:31">
      <c r="A45" s="68" t="s">
        <v>2026</v>
      </c>
      <c r="B45" s="69" t="s">
        <v>187</v>
      </c>
      <c r="C45" s="41">
        <f t="shared" si="30"/>
        <v>17280</v>
      </c>
      <c r="D45" s="41">
        <f t="shared" si="30"/>
        <v>30720</v>
      </c>
      <c r="E45" s="41">
        <f>E18*E$37</f>
        <v>30240</v>
      </c>
      <c r="F45" s="41">
        <f t="shared" si="30"/>
        <v>11100</v>
      </c>
      <c r="G45" s="41">
        <f t="shared" si="30"/>
        <v>35700</v>
      </c>
      <c r="H45" s="41">
        <f t="shared" si="30"/>
        <v>42240</v>
      </c>
      <c r="I45" s="41">
        <f t="shared" si="30"/>
        <v>42240</v>
      </c>
      <c r="J45" s="41">
        <f t="shared" si="30"/>
        <v>42240</v>
      </c>
      <c r="K45" s="41">
        <f t="shared" si="30"/>
        <v>42570</v>
      </c>
      <c r="L45" s="41">
        <f t="shared" si="30"/>
        <v>43860</v>
      </c>
      <c r="M45" s="41">
        <f t="shared" si="30"/>
        <v>46440</v>
      </c>
      <c r="N45" s="41">
        <f>N18*N$37</f>
        <v>12276</v>
      </c>
      <c r="O45" s="41">
        <f t="shared" si="31"/>
        <v>44505</v>
      </c>
      <c r="P45" s="41">
        <f t="shared" si="31"/>
        <v>44505</v>
      </c>
      <c r="Q45" s="41">
        <f t="shared" si="31"/>
        <v>44505</v>
      </c>
      <c r="R45" s="41">
        <f t="shared" si="31"/>
        <v>44505</v>
      </c>
      <c r="S45" s="41">
        <f t="shared" si="31"/>
        <v>44505</v>
      </c>
      <c r="T45" s="41">
        <f t="shared" si="30"/>
        <v>45360</v>
      </c>
      <c r="U45" s="41">
        <f t="shared" si="30"/>
        <v>43860</v>
      </c>
      <c r="V45" s="41">
        <f t="shared" si="30"/>
        <v>46440</v>
      </c>
      <c r="W45" s="41">
        <f t="shared" si="30"/>
        <v>43860</v>
      </c>
      <c r="Y45" s="315"/>
      <c r="Z45" s="61" t="s">
        <v>191</v>
      </c>
      <c r="AA45" s="70">
        <f>F54</f>
        <v>0.30611327539706323</v>
      </c>
      <c r="AB45" s="70">
        <f>F56</f>
        <v>0.69388672460293677</v>
      </c>
      <c r="AC45" s="71" t="e">
        <f>#REF!/#REF!</f>
        <v>#REF!</v>
      </c>
      <c r="AD45" s="62"/>
      <c r="AE45" s="74"/>
    </row>
    <row r="46" spans="1:31">
      <c r="A46" s="317" t="s">
        <v>192</v>
      </c>
      <c r="B46" s="318"/>
      <c r="C46" s="54"/>
      <c r="D46" s="54"/>
      <c r="E46" s="54"/>
      <c r="F46" s="54"/>
      <c r="G46" s="54"/>
      <c r="H46" s="54"/>
      <c r="I46" s="54"/>
      <c r="J46" s="54"/>
      <c r="K46" s="54"/>
      <c r="L46" s="54"/>
      <c r="M46" s="54"/>
      <c r="N46" s="54"/>
      <c r="O46" s="54"/>
      <c r="P46" s="54"/>
      <c r="Q46" s="54"/>
      <c r="R46" s="54"/>
      <c r="S46" s="54"/>
      <c r="T46" s="54"/>
      <c r="U46" s="54"/>
      <c r="V46" s="54"/>
      <c r="W46" s="54"/>
      <c r="Y46" s="315"/>
      <c r="Z46" s="61" t="s">
        <v>20</v>
      </c>
      <c r="AA46" s="70">
        <f>G54</f>
        <v>0.2073170731707317</v>
      </c>
      <c r="AB46" s="70">
        <f>G56</f>
        <v>0.79268292682926833</v>
      </c>
      <c r="AC46" s="71" t="e">
        <f>#REF!/#REF!</f>
        <v>#REF!</v>
      </c>
      <c r="AD46" s="62"/>
      <c r="AE46" s="74"/>
    </row>
    <row r="47" spans="1:31">
      <c r="A47" s="68" t="s">
        <v>186</v>
      </c>
      <c r="B47" s="69" t="s">
        <v>187</v>
      </c>
      <c r="C47" s="41">
        <f t="shared" ref="C47:W49" si="32">C16*C$38</f>
        <v>31680</v>
      </c>
      <c r="D47" s="41">
        <f t="shared" si="32"/>
        <v>52320</v>
      </c>
      <c r="E47" s="41">
        <f>E16*E$38</f>
        <v>51840</v>
      </c>
      <c r="F47" s="41">
        <f t="shared" si="32"/>
        <v>20100</v>
      </c>
      <c r="G47" s="41">
        <f t="shared" si="32"/>
        <v>62700</v>
      </c>
      <c r="H47" s="41">
        <f t="shared" si="32"/>
        <v>71940</v>
      </c>
      <c r="I47" s="41">
        <f t="shared" si="32"/>
        <v>71940</v>
      </c>
      <c r="J47" s="41">
        <f t="shared" si="32"/>
        <v>71940</v>
      </c>
      <c r="K47" s="41">
        <f t="shared" si="32"/>
        <v>72270</v>
      </c>
      <c r="L47" s="41">
        <f t="shared" si="32"/>
        <v>74460</v>
      </c>
      <c r="M47" s="41">
        <f t="shared" si="32"/>
        <v>78840</v>
      </c>
      <c r="N47" s="41">
        <f>N16*N$38</f>
        <v>20646</v>
      </c>
      <c r="O47" s="41">
        <f t="shared" ref="O47:S49" si="33">O16*O$38</f>
        <v>75555</v>
      </c>
      <c r="P47" s="41">
        <f t="shared" si="33"/>
        <v>75555</v>
      </c>
      <c r="Q47" s="41">
        <f t="shared" si="33"/>
        <v>75555</v>
      </c>
      <c r="R47" s="41">
        <f t="shared" si="33"/>
        <v>75555</v>
      </c>
      <c r="S47" s="41">
        <f t="shared" si="33"/>
        <v>75555</v>
      </c>
      <c r="T47" s="41">
        <f t="shared" si="32"/>
        <v>77760</v>
      </c>
      <c r="U47" s="41">
        <f t="shared" si="32"/>
        <v>74460</v>
      </c>
      <c r="V47" s="41">
        <f t="shared" si="32"/>
        <v>78840</v>
      </c>
      <c r="W47" s="41">
        <f t="shared" si="32"/>
        <v>74460</v>
      </c>
      <c r="Y47" s="315"/>
      <c r="Z47" s="61" t="s">
        <v>193</v>
      </c>
      <c r="AA47" s="70">
        <f>E54</f>
        <v>0.60310077519379846</v>
      </c>
      <c r="AB47" s="70">
        <f>E56</f>
        <v>0.39689922480620154</v>
      </c>
      <c r="AC47" s="71" t="e">
        <f>#REF!/#REF!</f>
        <v>#REF!</v>
      </c>
      <c r="AD47" s="62"/>
      <c r="AE47" s="74"/>
    </row>
    <row r="48" spans="1:31">
      <c r="A48" s="68" t="s">
        <v>189</v>
      </c>
      <c r="B48" s="69" t="s">
        <v>187</v>
      </c>
      <c r="C48" s="41">
        <f t="shared" si="32"/>
        <v>31680</v>
      </c>
      <c r="D48" s="41">
        <f t="shared" si="32"/>
        <v>52320</v>
      </c>
      <c r="E48" s="41">
        <f>E17*E$38</f>
        <v>51840</v>
      </c>
      <c r="F48" s="41">
        <f t="shared" si="32"/>
        <v>20100</v>
      </c>
      <c r="G48" s="41">
        <f t="shared" si="32"/>
        <v>62700</v>
      </c>
      <c r="H48" s="41">
        <f t="shared" si="32"/>
        <v>71940</v>
      </c>
      <c r="I48" s="41">
        <f t="shared" si="32"/>
        <v>71940</v>
      </c>
      <c r="J48" s="41">
        <f t="shared" si="32"/>
        <v>71940</v>
      </c>
      <c r="K48" s="41">
        <f t="shared" si="32"/>
        <v>72270</v>
      </c>
      <c r="L48" s="41">
        <f t="shared" si="32"/>
        <v>74460</v>
      </c>
      <c r="M48" s="41">
        <f t="shared" si="32"/>
        <v>78840</v>
      </c>
      <c r="N48" s="41">
        <f>N17*N$38</f>
        <v>20646</v>
      </c>
      <c r="O48" s="41">
        <f t="shared" si="33"/>
        <v>75555</v>
      </c>
      <c r="P48" s="41">
        <f t="shared" si="33"/>
        <v>75555</v>
      </c>
      <c r="Q48" s="41">
        <f t="shared" si="33"/>
        <v>75555</v>
      </c>
      <c r="R48" s="41">
        <f t="shared" si="33"/>
        <v>75555</v>
      </c>
      <c r="S48" s="41">
        <f t="shared" si="33"/>
        <v>75555</v>
      </c>
      <c r="T48" s="41">
        <f t="shared" si="32"/>
        <v>77760</v>
      </c>
      <c r="U48" s="41">
        <f t="shared" si="32"/>
        <v>74460</v>
      </c>
      <c r="V48" s="41">
        <f t="shared" si="32"/>
        <v>78840</v>
      </c>
      <c r="W48" s="41">
        <f t="shared" si="32"/>
        <v>74460</v>
      </c>
      <c r="Y48" s="315"/>
      <c r="Z48" s="61" t="s">
        <v>194</v>
      </c>
      <c r="AA48" s="70">
        <f>H54</f>
        <v>0.75094339622641515</v>
      </c>
      <c r="AB48" s="70">
        <f>H56</f>
        <v>0.24905660377358485</v>
      </c>
      <c r="AC48" s="71" t="e">
        <f>#REF!/#REF!</f>
        <v>#REF!</v>
      </c>
      <c r="AD48" s="62"/>
      <c r="AE48" s="74"/>
    </row>
    <row r="49" spans="1:31">
      <c r="A49" s="68" t="s">
        <v>2026</v>
      </c>
      <c r="B49" s="69" t="s">
        <v>187</v>
      </c>
      <c r="C49" s="41">
        <f>C18*C$38</f>
        <v>17280</v>
      </c>
      <c r="D49" s="41">
        <f t="shared" si="32"/>
        <v>30720</v>
      </c>
      <c r="E49" s="41">
        <f>E18*E$38</f>
        <v>30240</v>
      </c>
      <c r="F49" s="41">
        <f t="shared" si="32"/>
        <v>11100</v>
      </c>
      <c r="G49" s="41">
        <f t="shared" si="32"/>
        <v>35700</v>
      </c>
      <c r="H49" s="41">
        <f t="shared" si="32"/>
        <v>42240</v>
      </c>
      <c r="I49" s="41">
        <f t="shared" si="32"/>
        <v>42240</v>
      </c>
      <c r="J49" s="41">
        <f t="shared" si="32"/>
        <v>42240</v>
      </c>
      <c r="K49" s="41">
        <f t="shared" si="32"/>
        <v>42570</v>
      </c>
      <c r="L49" s="41">
        <f t="shared" si="32"/>
        <v>43860</v>
      </c>
      <c r="M49" s="41">
        <f t="shared" si="32"/>
        <v>46440</v>
      </c>
      <c r="N49" s="41">
        <f>N18*N$38</f>
        <v>12276</v>
      </c>
      <c r="O49" s="41">
        <f t="shared" si="33"/>
        <v>44505</v>
      </c>
      <c r="P49" s="41">
        <f t="shared" si="33"/>
        <v>44505</v>
      </c>
      <c r="Q49" s="41">
        <f t="shared" si="33"/>
        <v>44505</v>
      </c>
      <c r="R49" s="41">
        <f t="shared" si="33"/>
        <v>44505</v>
      </c>
      <c r="S49" s="41">
        <f t="shared" si="33"/>
        <v>44505</v>
      </c>
      <c r="T49" s="41">
        <f t="shared" si="32"/>
        <v>45360</v>
      </c>
      <c r="U49" s="41">
        <f t="shared" si="32"/>
        <v>43860</v>
      </c>
      <c r="V49" s="41">
        <f t="shared" si="32"/>
        <v>46440</v>
      </c>
      <c r="W49" s="41">
        <f t="shared" si="32"/>
        <v>43860</v>
      </c>
      <c r="Y49" s="315"/>
      <c r="Z49" s="61" t="s">
        <v>41</v>
      </c>
      <c r="AA49" s="70">
        <f>K54</f>
        <v>0.5</v>
      </c>
      <c r="AB49" s="70">
        <f>K56</f>
        <v>0.5</v>
      </c>
      <c r="AC49" s="71" t="e">
        <f>#REF!/#REF!</f>
        <v>#REF!</v>
      </c>
      <c r="AD49" s="62"/>
      <c r="AE49" s="74"/>
    </row>
    <row r="50" spans="1:31">
      <c r="A50" s="39"/>
      <c r="B50" s="34"/>
      <c r="C50" s="75"/>
      <c r="D50" s="76"/>
      <c r="E50" s="76"/>
      <c r="F50" s="76"/>
      <c r="G50" s="76"/>
      <c r="H50" s="76"/>
      <c r="I50" s="76"/>
      <c r="J50" s="76"/>
      <c r="K50" s="77"/>
      <c r="L50" s="77"/>
      <c r="M50" s="77"/>
      <c r="N50" s="77"/>
      <c r="O50" s="77"/>
      <c r="P50" s="77"/>
      <c r="Q50" s="77"/>
      <c r="R50" s="77"/>
      <c r="S50" s="77"/>
      <c r="T50" s="77"/>
      <c r="U50" s="77"/>
      <c r="V50" s="77"/>
      <c r="W50" s="77"/>
      <c r="Y50" s="315"/>
      <c r="Z50" s="61" t="s">
        <v>195</v>
      </c>
      <c r="AA50" s="70">
        <f>N54</f>
        <v>0.66666666666666663</v>
      </c>
      <c r="AB50" s="70">
        <f>N56</f>
        <v>0.33333333333333337</v>
      </c>
      <c r="AC50" s="71" t="e">
        <f>#REF!/#REF!</f>
        <v>#REF!</v>
      </c>
      <c r="AD50" s="62"/>
      <c r="AE50" s="74"/>
    </row>
    <row r="51" spans="1:31" ht="15" thickBot="1">
      <c r="A51" s="78" t="s">
        <v>196</v>
      </c>
      <c r="B51" s="78"/>
      <c r="C51" s="4" t="str">
        <f>C$3</f>
        <v>M01</v>
      </c>
      <c r="D51" s="4" t="str">
        <f t="shared" ref="D51:W51" si="34">D$3</f>
        <v>M02</v>
      </c>
      <c r="E51" s="4" t="str">
        <f t="shared" si="34"/>
        <v>M03</v>
      </c>
      <c r="F51" s="4" t="str">
        <f t="shared" si="34"/>
        <v>N01</v>
      </c>
      <c r="G51" s="4" t="str">
        <f t="shared" si="34"/>
        <v>N02</v>
      </c>
      <c r="H51" s="4" t="str">
        <f t="shared" si="34"/>
        <v>P01</v>
      </c>
      <c r="I51" s="4" t="str">
        <f t="shared" si="34"/>
        <v>P02</v>
      </c>
      <c r="J51" s="4" t="str">
        <f t="shared" si="34"/>
        <v>P03</v>
      </c>
      <c r="K51" s="4" t="str">
        <f t="shared" si="34"/>
        <v>L01</v>
      </c>
      <c r="L51" s="4" t="str">
        <f t="shared" si="34"/>
        <v>L02</v>
      </c>
      <c r="M51" s="4" t="str">
        <f t="shared" si="34"/>
        <v>L03</v>
      </c>
      <c r="N51" s="4" t="str">
        <f>N$3</f>
        <v>E01</v>
      </c>
      <c r="O51" s="4" t="str">
        <f t="shared" ref="O51:S51" si="35">O$3</f>
        <v>D01</v>
      </c>
      <c r="P51" s="4" t="str">
        <f t="shared" si="35"/>
        <v>D02</v>
      </c>
      <c r="Q51" s="4" t="str">
        <f t="shared" si="35"/>
        <v>D03</v>
      </c>
      <c r="R51" s="4" t="str">
        <f t="shared" si="35"/>
        <v>C01</v>
      </c>
      <c r="S51" s="4" t="str">
        <f t="shared" si="35"/>
        <v>T01</v>
      </c>
      <c r="T51" s="4" t="str">
        <f t="shared" si="34"/>
        <v>R01</v>
      </c>
      <c r="U51" s="4" t="str">
        <f t="shared" si="34"/>
        <v>R02</v>
      </c>
      <c r="V51" s="4" t="str">
        <f t="shared" si="34"/>
        <v>R03</v>
      </c>
      <c r="W51" s="4" t="str">
        <f t="shared" si="34"/>
        <v>R04</v>
      </c>
      <c r="Y51" s="316"/>
      <c r="Z51" s="79" t="s">
        <v>71</v>
      </c>
      <c r="AA51" s="80" t="e">
        <f>#REF!</f>
        <v>#REF!</v>
      </c>
      <c r="AB51" s="80" t="e">
        <f>#REF!</f>
        <v>#REF!</v>
      </c>
      <c r="AC51" s="81" t="e">
        <f>#REF!/#REF!</f>
        <v>#REF!</v>
      </c>
      <c r="AD51" s="62"/>
      <c r="AE51" s="74"/>
    </row>
    <row r="52" spans="1:31">
      <c r="A52" s="136" t="s">
        <v>875</v>
      </c>
    </row>
    <row r="53" spans="1:31">
      <c r="A53" s="82" t="s">
        <v>1944</v>
      </c>
      <c r="B53" s="47"/>
      <c r="C53" s="133">
        <f>INDEX('Workforce size estimation'!$A$4:$E$28,MATCH('PFT Estimation'!C$3,'Workforce size estimation'!$A$4:$A$28,0), MATCH('PFT Estimation'!$A53,'Workforce size estimation'!$A$4:$E$4,0))</f>
        <v>2795</v>
      </c>
      <c r="D53" s="133">
        <f>INDEX('Workforce size estimation'!$A$4:$E$28,MATCH('PFT Estimation'!D$3,'Workforce size estimation'!$A$4:$A$28,0), MATCH('PFT Estimation'!$A53,'Workforce size estimation'!$A$4:$E$4,0))</f>
        <v>686</v>
      </c>
      <c r="E53" s="133">
        <f>INDEX('Workforce size estimation'!$A$4:$E$28,MATCH('PFT Estimation'!E$3,'Workforce size estimation'!$A$4:$A$28,0), MATCH('PFT Estimation'!$A53,'Workforce size estimation'!$A$4:$E$4,0))</f>
        <v>1167</v>
      </c>
      <c r="F53" s="133">
        <f>INDEX('Workforce size estimation'!$A$4:$E$28,MATCH('PFT Estimation'!F$3,'Workforce size estimation'!$A$4:$A$28,0), MATCH('PFT Estimation'!$A53,'Workforce size estimation'!$A$4:$E$4,0))</f>
        <v>4086</v>
      </c>
      <c r="G53" s="133">
        <f>INDEX('Workforce size estimation'!$A$4:$E$28,MATCH('PFT Estimation'!G$3,'Workforce size estimation'!$A$4:$A$28,0), MATCH('PFT Estimation'!$A53,'Workforce size estimation'!$A$4:$E$4,0))</f>
        <v>1003</v>
      </c>
      <c r="H53" s="133">
        <f>INDEX('Workforce size estimation'!$A$4:$E$28,MATCH('PFT Estimation'!H$3,'Workforce size estimation'!$A$4:$A$28,0), MATCH('PFT Estimation'!$A53,'Workforce size estimation'!$A$4:$E$4,0))</f>
        <v>199</v>
      </c>
      <c r="I53" s="133">
        <f>INDEX('Workforce size estimation'!$A$4:$E$28,MATCH('PFT Estimation'!I$3,'Workforce size estimation'!$A$4:$A$28,0), MATCH('PFT Estimation'!$A53,'Workforce size estimation'!$A$4:$E$4,0))</f>
        <v>2</v>
      </c>
      <c r="J53" s="133">
        <f>INDEX('Workforce size estimation'!$A$4:$E$28,MATCH('PFT Estimation'!J$3,'Workforce size estimation'!$A$4:$A$28,0), MATCH('PFT Estimation'!$A53,'Workforce size estimation'!$A$4:$E$4,0))</f>
        <v>35</v>
      </c>
      <c r="K53" s="133">
        <f>INDEX('Workforce size estimation'!$A$4:$E$28,MATCH('PFT Estimation'!K$3,'Workforce size estimation'!$A$4:$A$28,0), MATCH('PFT Estimation'!$A53,'Workforce size estimation'!$A$4:$E$4,0))</f>
        <v>6</v>
      </c>
      <c r="L53" s="133">
        <f>INDEX('Workforce size estimation'!$A$4:$E$28,MATCH('PFT Estimation'!L$3,'Workforce size estimation'!$A$4:$A$28,0), MATCH('PFT Estimation'!$A53,'Workforce size estimation'!$A$4:$E$4,0))</f>
        <v>1098</v>
      </c>
      <c r="M53" s="133">
        <f>INDEX('Workforce size estimation'!$A$4:$E$28,MATCH('PFT Estimation'!M$3,'Workforce size estimation'!$A$4:$A$28,0), MATCH('PFT Estimation'!$A53,'Workforce size estimation'!$A$4:$E$4,0))</f>
        <v>1198</v>
      </c>
      <c r="N53" s="133">
        <f>INDEX('Workforce size estimation'!$A$4:$E$28,MATCH('PFT Estimation'!N$3,'Workforce size estimation'!$A$4:$A$28,0), MATCH('PFT Estimation'!$A53,'Workforce size estimation'!$A$4:$E$4,0))</f>
        <v>6</v>
      </c>
      <c r="O53" s="133">
        <f>INDEX('Workforce size estimation'!$A$4:$E$28,MATCH('PFT Estimation'!O$3,'Workforce size estimation'!$A$4:$A$28,0), MATCH('PFT Estimation'!$A53,'Workforce size estimation'!$A$4:$E$4,0))</f>
        <v>242</v>
      </c>
      <c r="P53" s="133">
        <f>INDEX('Workforce size estimation'!$A$4:$E$28,MATCH('PFT Estimation'!P$3,'Workforce size estimation'!$A$4:$A$28,0), MATCH('PFT Estimation'!$A53,'Workforce size estimation'!$A$4:$E$4,0))</f>
        <v>5</v>
      </c>
      <c r="Q53" s="133">
        <f>INDEX('Workforce size estimation'!$A$4:$E$28,MATCH('PFT Estimation'!Q$3,'Workforce size estimation'!$A$4:$A$28,0), MATCH('PFT Estimation'!$A53,'Workforce size estimation'!$A$4:$E$4,0))</f>
        <v>51</v>
      </c>
      <c r="R53" s="133">
        <f>INDEX('Workforce size estimation'!$A$4:$E$28,MATCH('PFT Estimation'!R$3,'Workforce size estimation'!$A$4:$A$28,0), MATCH('PFT Estimation'!$A53,'Workforce size estimation'!$A$4:$E$4,0))</f>
        <v>291</v>
      </c>
      <c r="S53" s="133">
        <f>INDEX('Workforce size estimation'!$A$4:$E$28,MATCH('PFT Estimation'!S$3,'Workforce size estimation'!$A$4:$A$28,0), MATCH('PFT Estimation'!$A53,'Workforce size estimation'!$A$4:$E$4,0))</f>
        <v>22</v>
      </c>
      <c r="T53" s="133">
        <f>INDEX('Workforce size estimation'!$A$4:$E$28,MATCH('PFT Estimation'!T$3,'Workforce size estimation'!$A$4:$A$28,0), MATCH('PFT Estimation'!$A53,'Workforce size estimation'!$A$4:$E$4,0))</f>
        <v>125</v>
      </c>
      <c r="U53" s="133">
        <f>INDEX('Workforce size estimation'!$A$4:$E$28,MATCH('PFT Estimation'!U$3,'Workforce size estimation'!$A$4:$A$28,0), MATCH('PFT Estimation'!$A53,'Workforce size estimation'!$A$4:$E$4,0))</f>
        <v>43</v>
      </c>
      <c r="V53" s="133">
        <f>INDEX('Workforce size estimation'!$A$4:$E$28,MATCH('PFT Estimation'!V$3,'Workforce size estimation'!$A$4:$A$28,0), MATCH('PFT Estimation'!$A53,'Workforce size estimation'!$A$4:$E$4,0))</f>
        <v>3</v>
      </c>
      <c r="W53" s="133">
        <f>INDEX('Workforce size estimation'!$A$4:$E$28,MATCH('PFT Estimation'!W$3,'Workforce size estimation'!$A$4:$A$28,0), MATCH('PFT Estimation'!$A53,'Workforce size estimation'!$A$4:$E$4,0))</f>
        <v>0</v>
      </c>
      <c r="X53" s="3" t="s">
        <v>197</v>
      </c>
    </row>
    <row r="54" spans="1:31">
      <c r="A54" s="83" t="s">
        <v>182</v>
      </c>
      <c r="B54" s="47"/>
      <c r="C54" s="84">
        <f>C53/C57</f>
        <v>0.7558139534883721</v>
      </c>
      <c r="D54" s="84">
        <f t="shared" ref="D54:W54" si="36">D53/D57</f>
        <v>0.84796044499381951</v>
      </c>
      <c r="E54" s="84">
        <f>E53/E57</f>
        <v>0.60310077519379846</v>
      </c>
      <c r="F54" s="84">
        <f t="shared" si="36"/>
        <v>0.30611327539706323</v>
      </c>
      <c r="G54" s="84">
        <f t="shared" si="36"/>
        <v>0.2073170731707317</v>
      </c>
      <c r="H54" s="84">
        <f t="shared" si="36"/>
        <v>0.75094339622641515</v>
      </c>
      <c r="I54" s="84">
        <f t="shared" si="36"/>
        <v>0.66666666666666663</v>
      </c>
      <c r="J54" s="84">
        <f t="shared" si="36"/>
        <v>0.68627450980392157</v>
      </c>
      <c r="K54" s="84">
        <f t="shared" si="36"/>
        <v>0.5</v>
      </c>
      <c r="L54" s="84">
        <f t="shared" si="36"/>
        <v>0.80794701986754969</v>
      </c>
      <c r="M54" s="84">
        <f t="shared" si="36"/>
        <v>0.69772859638905071</v>
      </c>
      <c r="N54" s="84">
        <f>N53/N57</f>
        <v>0.66666666666666663</v>
      </c>
      <c r="O54" s="84">
        <f t="shared" ref="O54:S54" si="37">O53/O57</f>
        <v>0.77070063694267521</v>
      </c>
      <c r="P54" s="84">
        <f t="shared" si="37"/>
        <v>1</v>
      </c>
      <c r="Q54" s="84">
        <f t="shared" si="37"/>
        <v>0.53125</v>
      </c>
      <c r="R54" s="84">
        <f t="shared" si="37"/>
        <v>0.65100671140939592</v>
      </c>
      <c r="S54" s="84">
        <f t="shared" si="37"/>
        <v>0.47826086956521741</v>
      </c>
      <c r="T54" s="84">
        <f t="shared" si="36"/>
        <v>0.85616438356164382</v>
      </c>
      <c r="U54" s="84">
        <f t="shared" si="36"/>
        <v>0.60563380281690138</v>
      </c>
      <c r="V54" s="84">
        <f t="shared" si="36"/>
        <v>1</v>
      </c>
      <c r="W54" s="84" t="e">
        <f t="shared" si="36"/>
        <v>#DIV/0!</v>
      </c>
    </row>
    <row r="55" spans="1:31">
      <c r="A55" s="82" t="s">
        <v>1945</v>
      </c>
      <c r="B55" s="47"/>
      <c r="C55" s="133">
        <f>INDEX('Workforce size estimation'!$A$4:$E$28,MATCH('PFT Estimation'!C$3,'Workforce size estimation'!$A$4:$A$28,0), MATCH('PFT Estimation'!$A55,'Workforce size estimation'!$A$4:$E$4,0))</f>
        <v>903</v>
      </c>
      <c r="D55" s="133">
        <f>INDEX('Workforce size estimation'!$A$4:$E$28,MATCH('PFT Estimation'!D$3,'Workforce size estimation'!$A$4:$A$28,0), MATCH('PFT Estimation'!$A55,'Workforce size estimation'!$A$4:$E$4,0))</f>
        <v>123</v>
      </c>
      <c r="E55" s="133">
        <f>INDEX('Workforce size estimation'!$A$4:$E$28,MATCH('PFT Estimation'!E$3,'Workforce size estimation'!$A$4:$A$28,0), MATCH('PFT Estimation'!$A55,'Workforce size estimation'!$A$4:$E$4,0))</f>
        <v>768</v>
      </c>
      <c r="F55" s="133">
        <f>INDEX('Workforce size estimation'!$A$4:$E$28,MATCH('PFT Estimation'!F$3,'Workforce size estimation'!$A$4:$A$28,0), MATCH('PFT Estimation'!$A55,'Workforce size estimation'!$A$4:$E$4,0))</f>
        <v>9262</v>
      </c>
      <c r="G55" s="133">
        <f>INDEX('Workforce size estimation'!$A$4:$E$28,MATCH('PFT Estimation'!G$3,'Workforce size estimation'!$A$4:$A$28,0), MATCH('PFT Estimation'!$A55,'Workforce size estimation'!$A$4:$E$4,0))</f>
        <v>3835</v>
      </c>
      <c r="H55" s="133">
        <f>INDEX('Workforce size estimation'!$A$4:$E$28,MATCH('PFT Estimation'!H$3,'Workforce size estimation'!$A$4:$A$28,0), MATCH('PFT Estimation'!$A55,'Workforce size estimation'!$A$4:$E$4,0))</f>
        <v>66</v>
      </c>
      <c r="I55" s="133">
        <f>INDEX('Workforce size estimation'!$A$4:$E$28,MATCH('PFT Estimation'!I$3,'Workforce size estimation'!$A$4:$A$28,0), MATCH('PFT Estimation'!$A55,'Workforce size estimation'!$A$4:$E$4,0))</f>
        <v>1</v>
      </c>
      <c r="J55" s="133">
        <f>INDEX('Workforce size estimation'!$A$4:$E$28,MATCH('PFT Estimation'!J$3,'Workforce size estimation'!$A$4:$A$28,0), MATCH('PFT Estimation'!$A55,'Workforce size estimation'!$A$4:$E$4,0))</f>
        <v>16</v>
      </c>
      <c r="K55" s="133">
        <f>INDEX('Workforce size estimation'!$A$4:$E$28,MATCH('PFT Estimation'!K$3,'Workforce size estimation'!$A$4:$A$28,0), MATCH('PFT Estimation'!$A55,'Workforce size estimation'!$A$4:$E$4,0))</f>
        <v>6</v>
      </c>
      <c r="L55" s="133">
        <f>INDEX('Workforce size estimation'!$A$4:$E$28,MATCH('PFT Estimation'!L$3,'Workforce size estimation'!$A$4:$A$28,0), MATCH('PFT Estimation'!$A55,'Workforce size estimation'!$A$4:$E$4,0))</f>
        <v>261</v>
      </c>
      <c r="M55" s="133">
        <f>INDEX('Workforce size estimation'!$A$4:$E$28,MATCH('PFT Estimation'!M$3,'Workforce size estimation'!$A$4:$A$28,0), MATCH('PFT Estimation'!$A55,'Workforce size estimation'!$A$4:$E$4,0))</f>
        <v>519</v>
      </c>
      <c r="N55" s="133">
        <f>INDEX('Workforce size estimation'!$A$4:$E$28,MATCH('PFT Estimation'!N$3,'Workforce size estimation'!$A$4:$A$28,0), MATCH('PFT Estimation'!$A55,'Workforce size estimation'!$A$4:$E$4,0))</f>
        <v>3</v>
      </c>
      <c r="O55" s="133">
        <f>INDEX('Workforce size estimation'!$A$4:$E$28,MATCH('PFT Estimation'!O$3,'Workforce size estimation'!$A$4:$A$28,0), MATCH('PFT Estimation'!$A55,'Workforce size estimation'!$A$4:$E$4,0))</f>
        <v>72</v>
      </c>
      <c r="P55" s="133">
        <f>INDEX('Workforce size estimation'!$A$4:$E$28,MATCH('PFT Estimation'!P$3,'Workforce size estimation'!$A$4:$A$28,0), MATCH('PFT Estimation'!$A55,'Workforce size estimation'!$A$4:$E$4,0))</f>
        <v>0</v>
      </c>
      <c r="Q55" s="133">
        <f>INDEX('Workforce size estimation'!$A$4:$E$28,MATCH('PFT Estimation'!Q$3,'Workforce size estimation'!$A$4:$A$28,0), MATCH('PFT Estimation'!$A55,'Workforce size estimation'!$A$4:$E$4,0))</f>
        <v>45</v>
      </c>
      <c r="R55" s="133">
        <f>INDEX('Workforce size estimation'!$A$4:$E$28,MATCH('PFT Estimation'!R$3,'Workforce size estimation'!$A$4:$A$28,0), MATCH('PFT Estimation'!$A55,'Workforce size estimation'!$A$4:$E$4,0))</f>
        <v>156</v>
      </c>
      <c r="S55" s="133">
        <f>INDEX('Workforce size estimation'!$A$4:$E$28,MATCH('PFT Estimation'!S$3,'Workforce size estimation'!$A$4:$A$28,0), MATCH('PFT Estimation'!$A55,'Workforce size estimation'!$A$4:$E$4,0))</f>
        <v>24</v>
      </c>
      <c r="T55" s="133">
        <f>INDEX('Workforce size estimation'!$A$4:$E$28,MATCH('PFT Estimation'!T$3,'Workforce size estimation'!$A$4:$A$28,0), MATCH('PFT Estimation'!$A55,'Workforce size estimation'!$A$4:$E$4,0))</f>
        <v>21</v>
      </c>
      <c r="U55" s="133">
        <f>INDEX('Workforce size estimation'!$A$4:$E$28,MATCH('PFT Estimation'!U$3,'Workforce size estimation'!$A$4:$A$28,0), MATCH('PFT Estimation'!$A55,'Workforce size estimation'!$A$4:$E$4,0))</f>
        <v>28</v>
      </c>
      <c r="V55" s="133">
        <f>INDEX('Workforce size estimation'!$A$4:$E$28,MATCH('PFT Estimation'!V$3,'Workforce size estimation'!$A$4:$A$28,0), MATCH('PFT Estimation'!$A55,'Workforce size estimation'!$A$4:$E$4,0))</f>
        <v>0</v>
      </c>
      <c r="W55" s="133">
        <f>INDEX('Workforce size estimation'!$A$4:$E$28,MATCH('PFT Estimation'!W$3,'Workforce size estimation'!$A$4:$A$28,0), MATCH('PFT Estimation'!$A55,'Workforce size estimation'!$A$4:$E$4,0))</f>
        <v>0</v>
      </c>
    </row>
    <row r="56" spans="1:31">
      <c r="A56" s="83" t="s">
        <v>183</v>
      </c>
      <c r="B56" s="47"/>
      <c r="C56" s="86">
        <f>1-C54</f>
        <v>0.2441860465116279</v>
      </c>
      <c r="D56" s="86">
        <f t="shared" ref="D56:G56" si="38">1-D54</f>
        <v>0.15203955500618049</v>
      </c>
      <c r="E56" s="86">
        <f>1-E54</f>
        <v>0.39689922480620154</v>
      </c>
      <c r="F56" s="86">
        <f t="shared" si="38"/>
        <v>0.69388672460293677</v>
      </c>
      <c r="G56" s="86">
        <f t="shared" si="38"/>
        <v>0.79268292682926833</v>
      </c>
      <c r="H56" s="86">
        <f>1-H54</f>
        <v>0.24905660377358485</v>
      </c>
      <c r="I56" s="86">
        <f>1-I54</f>
        <v>0.33333333333333337</v>
      </c>
      <c r="J56" s="86">
        <f>1-J54</f>
        <v>0.31372549019607843</v>
      </c>
      <c r="K56" s="86">
        <f>1-K54</f>
        <v>0.5</v>
      </c>
      <c r="L56" s="86">
        <f t="shared" ref="L56:W56" si="39">1-L54</f>
        <v>0.19205298013245031</v>
      </c>
      <c r="M56" s="86">
        <f t="shared" si="39"/>
        <v>0.30227140361094929</v>
      </c>
      <c r="N56" s="86">
        <f t="shared" si="39"/>
        <v>0.33333333333333337</v>
      </c>
      <c r="O56" s="86">
        <f t="shared" si="39"/>
        <v>0.22929936305732479</v>
      </c>
      <c r="P56" s="86">
        <f t="shared" si="39"/>
        <v>0</v>
      </c>
      <c r="Q56" s="86">
        <f t="shared" si="39"/>
        <v>0.46875</v>
      </c>
      <c r="R56" s="86">
        <f t="shared" si="39"/>
        <v>0.34899328859060408</v>
      </c>
      <c r="S56" s="86">
        <f t="shared" si="39"/>
        <v>0.52173913043478259</v>
      </c>
      <c r="T56" s="86">
        <f t="shared" si="39"/>
        <v>0.14383561643835618</v>
      </c>
      <c r="U56" s="86">
        <f t="shared" si="39"/>
        <v>0.39436619718309862</v>
      </c>
      <c r="V56" s="86">
        <f t="shared" si="39"/>
        <v>0</v>
      </c>
      <c r="W56" s="86" t="e">
        <f t="shared" si="39"/>
        <v>#DIV/0!</v>
      </c>
    </row>
    <row r="57" spans="1:31">
      <c r="A57" s="82" t="s">
        <v>198</v>
      </c>
      <c r="B57" s="47"/>
      <c r="C57" s="85">
        <f>C53+C55</f>
        <v>3698</v>
      </c>
      <c r="D57" s="85">
        <f t="shared" ref="D57:W57" si="40">D53+D55</f>
        <v>809</v>
      </c>
      <c r="E57" s="85">
        <f>E53+E55</f>
        <v>1935</v>
      </c>
      <c r="F57" s="85">
        <f t="shared" si="40"/>
        <v>13348</v>
      </c>
      <c r="G57" s="85">
        <f t="shared" si="40"/>
        <v>4838</v>
      </c>
      <c r="H57" s="85">
        <f t="shared" si="40"/>
        <v>265</v>
      </c>
      <c r="I57" s="85">
        <f t="shared" si="40"/>
        <v>3</v>
      </c>
      <c r="J57" s="85">
        <f t="shared" si="40"/>
        <v>51</v>
      </c>
      <c r="K57" s="85">
        <f t="shared" si="40"/>
        <v>12</v>
      </c>
      <c r="L57" s="85">
        <f t="shared" si="40"/>
        <v>1359</v>
      </c>
      <c r="M57" s="85">
        <f t="shared" si="40"/>
        <v>1717</v>
      </c>
      <c r="N57" s="85">
        <f>N53+N55</f>
        <v>9</v>
      </c>
      <c r="O57" s="85">
        <f t="shared" ref="O57:S57" si="41">O53+O55</f>
        <v>314</v>
      </c>
      <c r="P57" s="85">
        <f t="shared" si="41"/>
        <v>5</v>
      </c>
      <c r="Q57" s="85">
        <f t="shared" si="41"/>
        <v>96</v>
      </c>
      <c r="R57" s="85">
        <f t="shared" si="41"/>
        <v>447</v>
      </c>
      <c r="S57" s="85">
        <f t="shared" si="41"/>
        <v>46</v>
      </c>
      <c r="T57" s="85">
        <f t="shared" si="40"/>
        <v>146</v>
      </c>
      <c r="U57" s="85">
        <f t="shared" si="40"/>
        <v>71</v>
      </c>
      <c r="V57" s="85">
        <f t="shared" si="40"/>
        <v>3</v>
      </c>
      <c r="W57" s="85">
        <f t="shared" si="40"/>
        <v>0</v>
      </c>
    </row>
    <row r="58" spans="1:31">
      <c r="A58" s="83" t="s">
        <v>184</v>
      </c>
      <c r="B58" s="47"/>
      <c r="C58" s="134">
        <v>7.5999999999999998E-2</v>
      </c>
      <c r="D58" s="134">
        <v>7.5999999999999998E-2</v>
      </c>
      <c r="E58" s="135">
        <v>7.5999999999999998E-2</v>
      </c>
      <c r="F58" s="134">
        <v>7.5999999999999998E-2</v>
      </c>
      <c r="G58" s="134">
        <v>7.5999999999999998E-2</v>
      </c>
      <c r="H58" s="135">
        <v>7.5999999999999998E-2</v>
      </c>
      <c r="I58" s="135">
        <v>7.5999999999999998E-2</v>
      </c>
      <c r="J58" s="135">
        <v>7.5999999999999998E-2</v>
      </c>
      <c r="K58" s="135">
        <v>7.5999999999999998E-2</v>
      </c>
      <c r="L58" s="135">
        <v>7.5999999999999998E-2</v>
      </c>
      <c r="M58" s="135">
        <v>7.5999999999999998E-2</v>
      </c>
      <c r="N58" s="135">
        <v>7.5999999999999998E-2</v>
      </c>
      <c r="O58" s="135">
        <v>7.5999999999999998E-2</v>
      </c>
      <c r="P58" s="135">
        <v>7.5999999999999998E-2</v>
      </c>
      <c r="Q58" s="135">
        <v>7.5999999999999998E-2</v>
      </c>
      <c r="R58" s="135">
        <v>7.5999999999999998E-2</v>
      </c>
      <c r="S58" s="135">
        <v>7.5999999999999998E-2</v>
      </c>
      <c r="T58" s="135">
        <v>7.5999999999999998E-2</v>
      </c>
      <c r="U58" s="135">
        <v>7.5999999999999998E-2</v>
      </c>
      <c r="V58" s="135">
        <v>7.5999999999999998E-2</v>
      </c>
      <c r="W58" s="135">
        <v>7.5999999999999998E-2</v>
      </c>
    </row>
    <row r="59" spans="1:31">
      <c r="A59" s="87"/>
      <c r="B59" s="88"/>
      <c r="C59" s="89">
        <f>C58*C56</f>
        <v>1.8558139534883718E-2</v>
      </c>
      <c r="D59" s="89">
        <f t="shared" ref="D59:W59" si="42">D58*D56</f>
        <v>1.1555006180469717E-2</v>
      </c>
      <c r="E59" s="89">
        <f>E58*E56</f>
        <v>3.0164341085271315E-2</v>
      </c>
      <c r="F59" s="89">
        <f t="shared" si="42"/>
        <v>5.2735391069823195E-2</v>
      </c>
      <c r="G59" s="89">
        <f t="shared" si="42"/>
        <v>6.0243902439024388E-2</v>
      </c>
      <c r="H59" s="89">
        <f t="shared" si="42"/>
        <v>1.8928301886792447E-2</v>
      </c>
      <c r="I59" s="89">
        <f t="shared" si="42"/>
        <v>2.5333333333333336E-2</v>
      </c>
      <c r="J59" s="89">
        <f t="shared" si="42"/>
        <v>2.3843137254901961E-2</v>
      </c>
      <c r="K59" s="89">
        <f t="shared" si="42"/>
        <v>3.7999999999999999E-2</v>
      </c>
      <c r="L59" s="89">
        <f t="shared" si="42"/>
        <v>1.4596026490066224E-2</v>
      </c>
      <c r="M59" s="89">
        <f t="shared" si="42"/>
        <v>2.2972626674432145E-2</v>
      </c>
      <c r="N59" s="89">
        <f>N58*N56</f>
        <v>2.5333333333333336E-2</v>
      </c>
      <c r="O59" s="89">
        <f t="shared" ref="O59:S59" si="43">O58*O56</f>
        <v>1.7426751592356685E-2</v>
      </c>
      <c r="P59" s="89">
        <f t="shared" si="43"/>
        <v>0</v>
      </c>
      <c r="Q59" s="89">
        <f t="shared" si="43"/>
        <v>3.5624999999999997E-2</v>
      </c>
      <c r="R59" s="89">
        <f t="shared" si="43"/>
        <v>2.6523489932885908E-2</v>
      </c>
      <c r="S59" s="89">
        <f t="shared" si="43"/>
        <v>3.9652173913043473E-2</v>
      </c>
      <c r="T59" s="89">
        <f t="shared" si="42"/>
        <v>1.093150684931507E-2</v>
      </c>
      <c r="U59" s="89">
        <f t="shared" si="42"/>
        <v>2.9971830985915493E-2</v>
      </c>
      <c r="V59" s="89">
        <f t="shared" si="42"/>
        <v>0</v>
      </c>
      <c r="W59" s="89" t="e">
        <f t="shared" si="42"/>
        <v>#DIV/0!</v>
      </c>
    </row>
    <row r="60" spans="1:31">
      <c r="A60" s="39"/>
      <c r="B60" s="39"/>
      <c r="C60" s="39"/>
      <c r="D60" s="39"/>
      <c r="E60" s="39"/>
      <c r="F60" s="39"/>
      <c r="G60" s="39"/>
      <c r="H60" s="39"/>
      <c r="I60" s="39"/>
      <c r="J60" s="39"/>
    </row>
    <row r="61" spans="1:31">
      <c r="A61" s="90" t="s">
        <v>199</v>
      </c>
      <c r="B61" s="91"/>
      <c r="C61" s="91"/>
      <c r="D61" s="92"/>
    </row>
    <row r="62" spans="1:31">
      <c r="A62" s="137" t="s">
        <v>876</v>
      </c>
      <c r="B62" s="93"/>
      <c r="C62" s="93"/>
      <c r="D62" s="94"/>
    </row>
    <row r="63" spans="1:31">
      <c r="A63" s="61"/>
      <c r="B63" s="62"/>
      <c r="C63" s="62"/>
      <c r="D63" s="62"/>
    </row>
    <row r="64" spans="1:31">
      <c r="A64" s="95" t="s">
        <v>200</v>
      </c>
      <c r="B64" s="62"/>
      <c r="C64" s="62"/>
      <c r="D64" s="62"/>
      <c r="E64" s="62"/>
      <c r="F64" s="62"/>
      <c r="G64" s="62"/>
      <c r="H64" s="61"/>
      <c r="I64" s="61"/>
      <c r="J64" s="61"/>
    </row>
    <row r="65" spans="1:23">
      <c r="A65" s="95"/>
      <c r="B65" s="62"/>
      <c r="C65" s="62"/>
      <c r="D65" s="62"/>
      <c r="E65" s="62"/>
      <c r="F65" s="62"/>
      <c r="G65" s="62"/>
      <c r="H65" s="61"/>
      <c r="I65" s="61"/>
      <c r="J65" s="61"/>
    </row>
    <row r="66" spans="1:23" ht="43.5" customHeight="1" thickBot="1">
      <c r="A66" s="96"/>
      <c r="B66" s="97"/>
      <c r="C66" s="19" t="s">
        <v>5</v>
      </c>
      <c r="D66" s="19" t="s">
        <v>7</v>
      </c>
      <c r="E66" s="19" t="s">
        <v>12</v>
      </c>
      <c r="F66" s="20" t="s">
        <v>16</v>
      </c>
      <c r="G66" s="20" t="s">
        <v>20</v>
      </c>
      <c r="H66" s="21" t="s">
        <v>24</v>
      </c>
      <c r="I66" s="21" t="s">
        <v>29</v>
      </c>
      <c r="J66" s="21" t="s">
        <v>33</v>
      </c>
      <c r="K66" s="22" t="s">
        <v>37</v>
      </c>
      <c r="L66" s="22" t="s">
        <v>41</v>
      </c>
      <c r="M66" s="22" t="s">
        <v>45</v>
      </c>
      <c r="N66" s="23" t="s">
        <v>147</v>
      </c>
      <c r="O66" s="24" t="s">
        <v>51</v>
      </c>
      <c r="P66" s="24" t="s">
        <v>54</v>
      </c>
      <c r="Q66" s="24" t="s">
        <v>59</v>
      </c>
      <c r="R66" s="25" t="s">
        <v>63</v>
      </c>
      <c r="S66" s="26" t="s">
        <v>67</v>
      </c>
      <c r="T66" s="27" t="s">
        <v>71</v>
      </c>
      <c r="U66" s="27" t="s">
        <v>75</v>
      </c>
      <c r="V66" s="27" t="s">
        <v>80</v>
      </c>
      <c r="W66" s="27" t="s">
        <v>84</v>
      </c>
    </row>
    <row r="67" spans="1:23" ht="26">
      <c r="A67" s="98" t="s">
        <v>201</v>
      </c>
      <c r="B67" s="99" t="s">
        <v>202</v>
      </c>
      <c r="C67" s="4" t="str">
        <f>C$3</f>
        <v>M01</v>
      </c>
      <c r="D67" s="4" t="str">
        <f t="shared" ref="D67:W67" si="44">D$3</f>
        <v>M02</v>
      </c>
      <c r="E67" s="4" t="str">
        <f t="shared" si="44"/>
        <v>M03</v>
      </c>
      <c r="F67" s="4" t="str">
        <f t="shared" si="44"/>
        <v>N01</v>
      </c>
      <c r="G67" s="4" t="str">
        <f t="shared" si="44"/>
        <v>N02</v>
      </c>
      <c r="H67" s="4" t="str">
        <f t="shared" si="44"/>
        <v>P01</v>
      </c>
      <c r="I67" s="4" t="str">
        <f t="shared" si="44"/>
        <v>P02</v>
      </c>
      <c r="J67" s="4" t="str">
        <f t="shared" si="44"/>
        <v>P03</v>
      </c>
      <c r="K67" s="4" t="str">
        <f t="shared" si="44"/>
        <v>L01</v>
      </c>
      <c r="L67" s="4" t="str">
        <f t="shared" si="44"/>
        <v>L02</v>
      </c>
      <c r="M67" s="4" t="str">
        <f t="shared" si="44"/>
        <v>L03</v>
      </c>
      <c r="N67" s="4" t="str">
        <f>N$3</f>
        <v>E01</v>
      </c>
      <c r="O67" s="4" t="str">
        <f t="shared" ref="O67:S67" si="45">O$3</f>
        <v>D01</v>
      </c>
      <c r="P67" s="4" t="str">
        <f t="shared" si="45"/>
        <v>D02</v>
      </c>
      <c r="Q67" s="4" t="str">
        <f t="shared" si="45"/>
        <v>D03</v>
      </c>
      <c r="R67" s="4" t="str">
        <f t="shared" si="45"/>
        <v>C01</v>
      </c>
      <c r="S67" s="4" t="str">
        <f t="shared" si="45"/>
        <v>T01</v>
      </c>
      <c r="T67" s="4" t="str">
        <f t="shared" si="44"/>
        <v>R01</v>
      </c>
      <c r="U67" s="4" t="str">
        <f t="shared" si="44"/>
        <v>R02</v>
      </c>
      <c r="V67" s="4" t="str">
        <f t="shared" si="44"/>
        <v>R03</v>
      </c>
      <c r="W67" s="4" t="str">
        <f t="shared" si="44"/>
        <v>R04</v>
      </c>
    </row>
    <row r="68" spans="1:23">
      <c r="A68" s="100" t="s">
        <v>203</v>
      </c>
      <c r="B68" s="101" t="s">
        <v>204</v>
      </c>
      <c r="C68" s="102">
        <f>((C43*C53)+(C44*C55*(1-C58))+(C45*C55*C58))</f>
        <v>116164396.80000001</v>
      </c>
      <c r="D68" s="102">
        <f t="shared" ref="D68:W68" si="46">((D43*D53)+(D44*D55*(1-D58))+(D45*D55*D58))</f>
        <v>42124963.200000003</v>
      </c>
      <c r="E68" s="102">
        <f t="shared" si="46"/>
        <v>99049651.199999988</v>
      </c>
      <c r="F68" s="102">
        <f t="shared" si="46"/>
        <v>261959592</v>
      </c>
      <c r="G68" s="102">
        <f t="shared" si="46"/>
        <v>295473180</v>
      </c>
      <c r="H68" s="102">
        <f t="shared" si="46"/>
        <v>18915124.800000001</v>
      </c>
      <c r="I68" s="102">
        <f t="shared" si="46"/>
        <v>213562.8</v>
      </c>
      <c r="J68" s="102">
        <f t="shared" si="46"/>
        <v>3632824.8</v>
      </c>
      <c r="K68" s="102">
        <f t="shared" si="46"/>
        <v>853696.8</v>
      </c>
      <c r="L68" s="102">
        <f t="shared" si="46"/>
        <v>100584158.39999999</v>
      </c>
      <c r="M68" s="102">
        <f t="shared" si="46"/>
        <v>134090294.39999999</v>
      </c>
      <c r="N68" s="102">
        <f t="shared" si="46"/>
        <v>183905.64</v>
      </c>
      <c r="O68" s="102">
        <f t="shared" si="46"/>
        <v>23554364.399999999</v>
      </c>
      <c r="P68" s="102">
        <f t="shared" si="46"/>
        <v>377775</v>
      </c>
      <c r="Q68" s="102">
        <f t="shared" si="46"/>
        <v>7147089</v>
      </c>
      <c r="R68" s="102">
        <f t="shared" si="46"/>
        <v>33404956.200000003</v>
      </c>
      <c r="S68" s="102">
        <f t="shared" si="46"/>
        <v>3418894.8000000003</v>
      </c>
      <c r="T68" s="102">
        <f t="shared" si="46"/>
        <v>11301249.6</v>
      </c>
      <c r="U68" s="102">
        <f t="shared" si="46"/>
        <v>5221543.2</v>
      </c>
      <c r="V68" s="102">
        <f t="shared" si="46"/>
        <v>236520</v>
      </c>
      <c r="W68" s="102">
        <f t="shared" si="46"/>
        <v>0</v>
      </c>
    </row>
    <row r="69" spans="1:23">
      <c r="A69" s="100" t="s">
        <v>205</v>
      </c>
      <c r="B69" s="101" t="s">
        <v>206</v>
      </c>
      <c r="C69" s="102">
        <f>((C43*C53)+(C44*C55*(1-C58))+(C45*C55*C58))</f>
        <v>116164396.80000001</v>
      </c>
      <c r="D69" s="102">
        <f t="shared" ref="D69:W69" si="47">((D43*D53)+(D44*D55*(1-D58))+(D45*D55*D58))</f>
        <v>42124963.200000003</v>
      </c>
      <c r="E69" s="102">
        <f t="shared" si="47"/>
        <v>99049651.199999988</v>
      </c>
      <c r="F69" s="102">
        <f t="shared" si="47"/>
        <v>261959592</v>
      </c>
      <c r="G69" s="102">
        <f t="shared" si="47"/>
        <v>295473180</v>
      </c>
      <c r="H69" s="102">
        <f t="shared" si="47"/>
        <v>18915124.800000001</v>
      </c>
      <c r="I69" s="102">
        <f t="shared" si="47"/>
        <v>213562.8</v>
      </c>
      <c r="J69" s="102">
        <f t="shared" si="47"/>
        <v>3632824.8</v>
      </c>
      <c r="K69" s="102">
        <f t="shared" si="47"/>
        <v>853696.8</v>
      </c>
      <c r="L69" s="102">
        <f t="shared" si="47"/>
        <v>100584158.39999999</v>
      </c>
      <c r="M69" s="102">
        <f t="shared" si="47"/>
        <v>134090294.39999999</v>
      </c>
      <c r="N69" s="102">
        <f t="shared" si="47"/>
        <v>183905.64</v>
      </c>
      <c r="O69" s="102">
        <f t="shared" si="47"/>
        <v>23554364.399999999</v>
      </c>
      <c r="P69" s="102">
        <f t="shared" si="47"/>
        <v>377775</v>
      </c>
      <c r="Q69" s="102">
        <f t="shared" si="47"/>
        <v>7147089</v>
      </c>
      <c r="R69" s="102">
        <f t="shared" si="47"/>
        <v>33404956.200000003</v>
      </c>
      <c r="S69" s="102">
        <f t="shared" si="47"/>
        <v>3418894.8000000003</v>
      </c>
      <c r="T69" s="102">
        <f t="shared" si="47"/>
        <v>11301249.6</v>
      </c>
      <c r="U69" s="102">
        <f t="shared" si="47"/>
        <v>5221543.2</v>
      </c>
      <c r="V69" s="102">
        <f t="shared" si="47"/>
        <v>236520</v>
      </c>
      <c r="W69" s="102">
        <f t="shared" si="47"/>
        <v>0</v>
      </c>
    </row>
    <row r="70" spans="1:23">
      <c r="A70" s="100" t="s">
        <v>207</v>
      </c>
      <c r="B70" s="101" t="s">
        <v>208</v>
      </c>
      <c r="C70" s="102">
        <f>((C43*C53)+(C44*C55*(1-C58))+(C45*C55*C58))</f>
        <v>116164396.80000001</v>
      </c>
      <c r="D70" s="102">
        <f t="shared" ref="D70:W70" si="48">((D43*D53)+(D44*D55*(1-D58))+(D45*D55*D58))</f>
        <v>42124963.200000003</v>
      </c>
      <c r="E70" s="102">
        <f t="shared" si="48"/>
        <v>99049651.199999988</v>
      </c>
      <c r="F70" s="102">
        <f t="shared" si="48"/>
        <v>261959592</v>
      </c>
      <c r="G70" s="102">
        <f t="shared" si="48"/>
        <v>295473180</v>
      </c>
      <c r="H70" s="102">
        <f t="shared" si="48"/>
        <v>18915124.800000001</v>
      </c>
      <c r="I70" s="102">
        <f t="shared" si="48"/>
        <v>213562.8</v>
      </c>
      <c r="J70" s="102">
        <f t="shared" si="48"/>
        <v>3632824.8</v>
      </c>
      <c r="K70" s="102">
        <f t="shared" si="48"/>
        <v>853696.8</v>
      </c>
      <c r="L70" s="102">
        <f t="shared" si="48"/>
        <v>100584158.39999999</v>
      </c>
      <c r="M70" s="102">
        <f t="shared" si="48"/>
        <v>134090294.39999999</v>
      </c>
      <c r="N70" s="102">
        <f t="shared" si="48"/>
        <v>183905.64</v>
      </c>
      <c r="O70" s="102">
        <f t="shared" si="48"/>
        <v>23554364.399999999</v>
      </c>
      <c r="P70" s="102">
        <f t="shared" si="48"/>
        <v>377775</v>
      </c>
      <c r="Q70" s="102">
        <f t="shared" si="48"/>
        <v>7147089</v>
      </c>
      <c r="R70" s="102">
        <f t="shared" si="48"/>
        <v>33404956.200000003</v>
      </c>
      <c r="S70" s="102">
        <f t="shared" si="48"/>
        <v>3418894.8000000003</v>
      </c>
      <c r="T70" s="102">
        <f t="shared" si="48"/>
        <v>11301249.6</v>
      </c>
      <c r="U70" s="102">
        <f t="shared" si="48"/>
        <v>5221543.2</v>
      </c>
      <c r="V70" s="102">
        <f t="shared" si="48"/>
        <v>236520</v>
      </c>
      <c r="W70" s="102">
        <f t="shared" si="48"/>
        <v>0</v>
      </c>
    </row>
    <row r="71" spans="1:23">
      <c r="A71" s="100" t="s">
        <v>209</v>
      </c>
      <c r="B71" s="101" t="s">
        <v>210</v>
      </c>
      <c r="C71" s="102">
        <f>((C47*C53)+(C48*C55*(1-C58))+(C49*C55*C58))</f>
        <v>116164396.80000001</v>
      </c>
      <c r="D71" s="102">
        <f t="shared" ref="D71:W71" si="49">((D47*D53)+(D48*D55*(1-D58))+(D49*D55*D58))</f>
        <v>42124963.200000003</v>
      </c>
      <c r="E71" s="102">
        <f t="shared" si="49"/>
        <v>99049651.199999988</v>
      </c>
      <c r="F71" s="102">
        <f t="shared" si="49"/>
        <v>261959592</v>
      </c>
      <c r="G71" s="102">
        <f t="shared" si="49"/>
        <v>295473180</v>
      </c>
      <c r="H71" s="102">
        <f t="shared" si="49"/>
        <v>18915124.800000001</v>
      </c>
      <c r="I71" s="102">
        <f t="shared" si="49"/>
        <v>213562.8</v>
      </c>
      <c r="J71" s="102">
        <f t="shared" si="49"/>
        <v>3632824.8</v>
      </c>
      <c r="K71" s="102">
        <f t="shared" si="49"/>
        <v>853696.8</v>
      </c>
      <c r="L71" s="102">
        <f t="shared" si="49"/>
        <v>100584158.39999999</v>
      </c>
      <c r="M71" s="102">
        <f t="shared" si="49"/>
        <v>134090294.39999999</v>
      </c>
      <c r="N71" s="102">
        <f t="shared" si="49"/>
        <v>183905.64</v>
      </c>
      <c r="O71" s="102">
        <f t="shared" si="49"/>
        <v>23554364.399999999</v>
      </c>
      <c r="P71" s="102">
        <f t="shared" si="49"/>
        <v>377775</v>
      </c>
      <c r="Q71" s="102">
        <f t="shared" si="49"/>
        <v>7147089</v>
      </c>
      <c r="R71" s="102">
        <f t="shared" si="49"/>
        <v>33404956.200000003</v>
      </c>
      <c r="S71" s="102">
        <f t="shared" si="49"/>
        <v>3418894.8000000003</v>
      </c>
      <c r="T71" s="102">
        <f t="shared" si="49"/>
        <v>11301249.6</v>
      </c>
      <c r="U71" s="102">
        <f t="shared" si="49"/>
        <v>5221543.2</v>
      </c>
      <c r="V71" s="102">
        <f t="shared" si="49"/>
        <v>236520</v>
      </c>
      <c r="W71" s="102">
        <f t="shared" si="49"/>
        <v>0</v>
      </c>
    </row>
    <row r="72" spans="1:23">
      <c r="A72" s="100" t="s">
        <v>211</v>
      </c>
      <c r="B72" s="101" t="s">
        <v>212</v>
      </c>
      <c r="C72" s="102">
        <f>((C47*C53)+(C48*C55*(1-C58))+(C49*C55*C58))</f>
        <v>116164396.80000001</v>
      </c>
      <c r="D72" s="102">
        <f t="shared" ref="D72:W72" si="50">((D47*D53)+(D48*D55*(1-D58))+(D49*D55*D58))</f>
        <v>42124963.200000003</v>
      </c>
      <c r="E72" s="102">
        <f t="shared" si="50"/>
        <v>99049651.199999988</v>
      </c>
      <c r="F72" s="102">
        <f t="shared" si="50"/>
        <v>261959592</v>
      </c>
      <c r="G72" s="102">
        <f t="shared" si="50"/>
        <v>295473180</v>
      </c>
      <c r="H72" s="102">
        <f t="shared" si="50"/>
        <v>18915124.800000001</v>
      </c>
      <c r="I72" s="102">
        <f t="shared" si="50"/>
        <v>213562.8</v>
      </c>
      <c r="J72" s="102">
        <f t="shared" si="50"/>
        <v>3632824.8</v>
      </c>
      <c r="K72" s="102">
        <f t="shared" si="50"/>
        <v>853696.8</v>
      </c>
      <c r="L72" s="102">
        <f t="shared" si="50"/>
        <v>100584158.39999999</v>
      </c>
      <c r="M72" s="102">
        <f t="shared" si="50"/>
        <v>134090294.39999999</v>
      </c>
      <c r="N72" s="102">
        <f t="shared" si="50"/>
        <v>183905.64</v>
      </c>
      <c r="O72" s="102">
        <f t="shared" si="50"/>
        <v>23554364.399999999</v>
      </c>
      <c r="P72" s="102">
        <f t="shared" si="50"/>
        <v>377775</v>
      </c>
      <c r="Q72" s="102">
        <f t="shared" si="50"/>
        <v>7147089</v>
      </c>
      <c r="R72" s="102">
        <f t="shared" si="50"/>
        <v>33404956.200000003</v>
      </c>
      <c r="S72" s="102">
        <f t="shared" si="50"/>
        <v>3418894.8000000003</v>
      </c>
      <c r="T72" s="102">
        <f t="shared" si="50"/>
        <v>11301249.6</v>
      </c>
      <c r="U72" s="102">
        <f t="shared" si="50"/>
        <v>5221543.2</v>
      </c>
      <c r="V72" s="102">
        <f t="shared" si="50"/>
        <v>236520</v>
      </c>
      <c r="W72" s="102">
        <f t="shared" si="50"/>
        <v>0</v>
      </c>
    </row>
    <row r="73" spans="1:23">
      <c r="A73" s="100" t="s">
        <v>213</v>
      </c>
      <c r="B73" s="101" t="s">
        <v>214</v>
      </c>
      <c r="C73" s="102">
        <v>0</v>
      </c>
      <c r="D73" s="102">
        <v>0</v>
      </c>
      <c r="E73" s="102">
        <f>E72</f>
        <v>99049651.199999988</v>
      </c>
      <c r="F73" s="102">
        <v>0</v>
      </c>
      <c r="G73" s="102">
        <v>0</v>
      </c>
      <c r="H73" s="102">
        <v>0</v>
      </c>
      <c r="I73" s="102">
        <v>0</v>
      </c>
      <c r="J73" s="102">
        <v>0</v>
      </c>
      <c r="K73" s="102">
        <v>0</v>
      </c>
      <c r="L73" s="102">
        <v>0</v>
      </c>
      <c r="M73" s="102">
        <v>0</v>
      </c>
      <c r="N73" s="102">
        <v>0</v>
      </c>
      <c r="O73" s="102">
        <v>0</v>
      </c>
      <c r="P73" s="102">
        <v>0</v>
      </c>
      <c r="Q73" s="102">
        <v>0</v>
      </c>
      <c r="R73" s="102">
        <v>0</v>
      </c>
      <c r="S73" s="102">
        <v>0</v>
      </c>
      <c r="T73" s="102">
        <v>0</v>
      </c>
      <c r="U73" s="102">
        <v>0</v>
      </c>
      <c r="V73" s="102">
        <v>0</v>
      </c>
      <c r="W73" s="102">
        <v>0</v>
      </c>
    </row>
    <row r="74" spans="1:23" ht="15" thickBot="1">
      <c r="A74" s="100" t="s">
        <v>215</v>
      </c>
      <c r="B74" s="103" t="s">
        <v>216</v>
      </c>
      <c r="C74" s="104">
        <v>0</v>
      </c>
      <c r="D74" s="104">
        <v>0</v>
      </c>
      <c r="E74" s="104">
        <v>0</v>
      </c>
      <c r="F74" s="104">
        <v>0</v>
      </c>
      <c r="G74" s="104">
        <v>0</v>
      </c>
      <c r="H74" s="104">
        <v>0</v>
      </c>
      <c r="I74" s="104">
        <v>0</v>
      </c>
      <c r="J74" s="104">
        <v>0</v>
      </c>
      <c r="K74" s="104">
        <v>0</v>
      </c>
      <c r="L74" s="104">
        <v>0</v>
      </c>
      <c r="M74" s="104">
        <v>0</v>
      </c>
      <c r="N74" s="104">
        <f>N72</f>
        <v>183905.64</v>
      </c>
      <c r="O74" s="104">
        <v>0</v>
      </c>
      <c r="P74" s="104">
        <v>0</v>
      </c>
      <c r="Q74" s="104">
        <v>0</v>
      </c>
      <c r="R74" s="104">
        <v>0</v>
      </c>
      <c r="S74" s="104">
        <v>0</v>
      </c>
      <c r="T74" s="104">
        <v>0</v>
      </c>
      <c r="U74" s="104">
        <v>0</v>
      </c>
      <c r="V74" s="104">
        <v>0</v>
      </c>
      <c r="W74" s="104">
        <v>0</v>
      </c>
    </row>
    <row r="75" spans="1:23">
      <c r="H75" s="62"/>
      <c r="I75" s="62"/>
      <c r="J75" s="62"/>
      <c r="K75" s="62"/>
      <c r="L75" s="62"/>
      <c r="M75" s="62"/>
      <c r="N75" s="62"/>
      <c r="O75" s="62"/>
      <c r="P75" s="62"/>
      <c r="Q75" s="62"/>
      <c r="R75" s="62"/>
      <c r="S75" s="62"/>
      <c r="T75" s="62"/>
      <c r="U75" s="62"/>
      <c r="V75" s="62"/>
      <c r="W75" s="62"/>
    </row>
    <row r="76" spans="1:23">
      <c r="H76" s="61"/>
      <c r="I76" s="61"/>
      <c r="J76" s="61"/>
      <c r="K76" s="61"/>
      <c r="L76" s="61"/>
      <c r="M76" s="61"/>
      <c r="N76" s="61"/>
      <c r="O76" s="61"/>
      <c r="P76" s="61"/>
      <c r="Q76" s="61"/>
      <c r="R76" s="61"/>
      <c r="S76" s="61"/>
      <c r="T76" s="61"/>
      <c r="U76" s="61"/>
      <c r="V76" s="61"/>
      <c r="W76" s="61"/>
    </row>
    <row r="77" spans="1:23">
      <c r="H77" s="62"/>
      <c r="I77" s="62"/>
      <c r="J77" s="62"/>
      <c r="K77" s="62"/>
      <c r="L77" s="62"/>
      <c r="M77" s="62"/>
      <c r="N77" s="62"/>
      <c r="O77" s="62"/>
      <c r="P77" s="62"/>
      <c r="Q77" s="62"/>
      <c r="R77" s="62"/>
      <c r="S77" s="62"/>
      <c r="T77" s="62"/>
      <c r="U77" s="62"/>
      <c r="V77" s="62"/>
      <c r="W77" s="62"/>
    </row>
    <row r="78" spans="1:23">
      <c r="H78" s="61"/>
      <c r="I78" s="61"/>
      <c r="J78" s="61"/>
      <c r="K78" s="61"/>
      <c r="L78" s="61"/>
      <c r="M78" s="61"/>
      <c r="N78" s="61"/>
      <c r="O78" s="61"/>
      <c r="P78" s="61"/>
      <c r="Q78" s="61"/>
      <c r="R78" s="61"/>
      <c r="S78" s="61"/>
      <c r="T78" s="61"/>
      <c r="U78" s="61"/>
      <c r="V78" s="61"/>
      <c r="W78" s="61"/>
    </row>
    <row r="79" spans="1:23">
      <c r="H79" s="61"/>
      <c r="I79" s="61"/>
      <c r="J79" s="61"/>
      <c r="K79" s="61"/>
      <c r="L79" s="61"/>
      <c r="M79" s="61"/>
      <c r="N79" s="61"/>
      <c r="O79" s="61"/>
      <c r="P79" s="61"/>
      <c r="Q79" s="61"/>
      <c r="R79" s="61"/>
      <c r="S79" s="61"/>
      <c r="T79" s="61"/>
      <c r="U79" s="61"/>
      <c r="V79" s="61"/>
      <c r="W79" s="61"/>
    </row>
    <row r="80" spans="1:23">
      <c r="H80" s="61"/>
      <c r="I80" s="61"/>
      <c r="J80" s="61"/>
      <c r="K80" s="61"/>
      <c r="L80" s="61"/>
      <c r="M80" s="61"/>
      <c r="N80" s="61"/>
      <c r="O80" s="61"/>
      <c r="P80" s="61"/>
      <c r="Q80" s="61"/>
      <c r="R80" s="61"/>
      <c r="S80" s="61"/>
      <c r="T80" s="61"/>
      <c r="U80" s="61"/>
      <c r="V80" s="61"/>
      <c r="W80" s="61"/>
    </row>
    <row r="81" spans="5:23">
      <c r="H81" s="61"/>
      <c r="I81" s="61"/>
      <c r="J81" s="61"/>
      <c r="K81" s="61"/>
      <c r="L81" s="61"/>
      <c r="M81" s="61"/>
      <c r="N81" s="61"/>
      <c r="O81" s="61"/>
      <c r="P81" s="61"/>
      <c r="Q81" s="61"/>
      <c r="R81" s="61"/>
      <c r="S81" s="61"/>
      <c r="T81" s="61"/>
      <c r="U81" s="61"/>
      <c r="V81" s="61"/>
      <c r="W81" s="61"/>
    </row>
    <row r="82" spans="5:23">
      <c r="H82" s="61"/>
      <c r="I82" s="61"/>
      <c r="J82" s="61"/>
      <c r="K82" s="61"/>
      <c r="L82" s="61"/>
      <c r="M82" s="61"/>
      <c r="N82" s="61"/>
      <c r="O82" s="61"/>
      <c r="P82" s="61"/>
      <c r="Q82" s="61"/>
      <c r="R82" s="61"/>
      <c r="S82" s="61"/>
      <c r="T82" s="61"/>
      <c r="U82" s="61"/>
      <c r="V82" s="61"/>
      <c r="W82" s="61"/>
    </row>
    <row r="83" spans="5:23">
      <c r="H83" s="61"/>
      <c r="I83" s="61"/>
      <c r="J83" s="61"/>
      <c r="K83" s="61"/>
      <c r="L83" s="61"/>
      <c r="M83" s="61"/>
      <c r="N83" s="61"/>
      <c r="O83" s="61"/>
      <c r="P83" s="61"/>
      <c r="Q83" s="61"/>
      <c r="R83" s="61"/>
      <c r="S83" s="61"/>
      <c r="T83" s="61"/>
      <c r="U83" s="61"/>
      <c r="V83" s="61"/>
      <c r="W83" s="61"/>
    </row>
    <row r="89" spans="5:23">
      <c r="E89" s="3" t="s">
        <v>5</v>
      </c>
    </row>
    <row r="90" spans="5:23">
      <c r="E90" s="3" t="s">
        <v>7</v>
      </c>
    </row>
    <row r="91" spans="5:23">
      <c r="E91" s="3" t="s">
        <v>12</v>
      </c>
    </row>
    <row r="92" spans="5:23">
      <c r="E92" s="3" t="s">
        <v>16</v>
      </c>
    </row>
    <row r="93" spans="5:23">
      <c r="E93" s="3" t="s">
        <v>20</v>
      </c>
    </row>
    <row r="94" spans="5:23">
      <c r="E94" s="3" t="s">
        <v>24</v>
      </c>
    </row>
    <row r="95" spans="5:23">
      <c r="E95" s="3" t="s">
        <v>29</v>
      </c>
    </row>
    <row r="96" spans="5:23">
      <c r="E96" s="3" t="s">
        <v>33</v>
      </c>
    </row>
    <row r="97" spans="5:5">
      <c r="E97" s="3" t="s">
        <v>37</v>
      </c>
    </row>
    <row r="98" spans="5:5">
      <c r="E98" s="3" t="s">
        <v>41</v>
      </c>
    </row>
    <row r="99" spans="5:5">
      <c r="E99" s="3" t="s">
        <v>45</v>
      </c>
    </row>
    <row r="100" spans="5:5">
      <c r="E100" s="3" t="s">
        <v>873</v>
      </c>
    </row>
    <row r="101" spans="5:5">
      <c r="E101" s="3" t="s">
        <v>51</v>
      </c>
    </row>
    <row r="102" spans="5:5">
      <c r="E102" s="3" t="s">
        <v>54</v>
      </c>
    </row>
    <row r="103" spans="5:5">
      <c r="E103" s="3" t="s">
        <v>59</v>
      </c>
    </row>
    <row r="104" spans="5:5">
      <c r="E104" s="3" t="s">
        <v>63</v>
      </c>
    </row>
    <row r="105" spans="5:5">
      <c r="E105" s="3" t="s">
        <v>67</v>
      </c>
    </row>
    <row r="106" spans="5:5">
      <c r="E106" s="3" t="s">
        <v>71</v>
      </c>
    </row>
    <row r="107" spans="5:5">
      <c r="E107" s="3" t="s">
        <v>75</v>
      </c>
    </row>
    <row r="108" spans="5:5">
      <c r="E108" s="3" t="s">
        <v>80</v>
      </c>
    </row>
    <row r="109" spans="5:5">
      <c r="E109" s="3" t="s">
        <v>84</v>
      </c>
    </row>
  </sheetData>
  <mergeCells count="9">
    <mergeCell ref="A42:B42"/>
    <mergeCell ref="Y42:Y51"/>
    <mergeCell ref="A46:B46"/>
    <mergeCell ref="A3:B3"/>
    <mergeCell ref="A21:B21"/>
    <mergeCell ref="A25:B25"/>
    <mergeCell ref="A30:B30"/>
    <mergeCell ref="A34:B34"/>
    <mergeCell ref="A41:B41"/>
  </mergeCells>
  <conditionalFormatting sqref="A4:W14">
    <cfRule type="cellIs" dxfId="6" priority="1" operator="equal">
      <formula>0</formula>
    </cfRule>
  </conditionalFormatting>
  <conditionalFormatting sqref="C42:W42 C46:W46 C31:W32 C34:W35 C68:W74">
    <cfRule type="cellIs" dxfId="5" priority="2" operator="equal">
      <formula>0</formula>
    </cfRule>
  </conditionalFormatting>
  <pageMargins left="0.7" right="0.7" top="0.75" bottom="0.75" header="0.3" footer="0.3"/>
  <pageSetup scale="50" orientation="portrait" horizontalDpi="4294967293" verticalDpi="4294967293" r:id="rId1"/>
  <colBreaks count="1" manualBreakCount="1">
    <brk id="23" max="1048575" man="1"/>
  </col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sheetPr>
  <dimension ref="A1:O102"/>
  <sheetViews>
    <sheetView workbookViewId="0">
      <selection activeCell="L9" sqref="L9"/>
    </sheetView>
  </sheetViews>
  <sheetFormatPr defaultColWidth="11" defaultRowHeight="15.5"/>
  <cols>
    <col min="1" max="1" width="43.33203125" customWidth="1"/>
    <col min="3" max="3" width="18.83203125" customWidth="1"/>
    <col min="4" max="4" width="33" customWidth="1"/>
    <col min="5" max="5" width="65.5" customWidth="1"/>
    <col min="6" max="6" width="13" bestFit="1" customWidth="1"/>
    <col min="7" max="7" width="18.58203125" bestFit="1" customWidth="1"/>
    <col min="8" max="8" width="17.58203125" bestFit="1" customWidth="1"/>
  </cols>
  <sheetData>
    <row r="1" spans="1:15">
      <c r="A1" s="213" t="s">
        <v>1086</v>
      </c>
      <c r="B1" s="213" t="s">
        <v>1087</v>
      </c>
      <c r="C1" s="213" t="s">
        <v>1088</v>
      </c>
      <c r="D1" s="213" t="s">
        <v>1089</v>
      </c>
      <c r="E1" s="213" t="s">
        <v>1090</v>
      </c>
      <c r="F1" s="213" t="s">
        <v>1091</v>
      </c>
      <c r="G1" s="213" t="s">
        <v>1092</v>
      </c>
      <c r="H1" s="213"/>
      <c r="I1" s="213"/>
      <c r="J1" s="213" t="s">
        <v>1093</v>
      </c>
      <c r="K1" s="214" t="s">
        <v>1094</v>
      </c>
      <c r="L1" s="214" t="s">
        <v>1102</v>
      </c>
      <c r="M1" s="216" t="s">
        <v>1103</v>
      </c>
      <c r="N1" s="214" t="s">
        <v>1104</v>
      </c>
      <c r="O1" s="214" t="s">
        <v>1105</v>
      </c>
    </row>
    <row r="2" spans="1:15">
      <c r="A2" s="122" t="s">
        <v>1095</v>
      </c>
      <c r="B2" s="122" t="s">
        <v>246</v>
      </c>
      <c r="C2" s="122" t="s">
        <v>1096</v>
      </c>
      <c r="D2" s="122" t="s">
        <v>1097</v>
      </c>
      <c r="E2" s="122" t="s">
        <v>1098</v>
      </c>
      <c r="F2" s="122" t="s">
        <v>1099</v>
      </c>
      <c r="G2" s="122" t="s">
        <v>1100</v>
      </c>
      <c r="H2" s="122" t="s">
        <v>1101</v>
      </c>
      <c r="I2" s="122" t="s">
        <v>1101</v>
      </c>
      <c r="J2" s="122">
        <v>1</v>
      </c>
      <c r="K2" s="215">
        <v>2893252</v>
      </c>
      <c r="L2" s="215">
        <v>4697024</v>
      </c>
      <c r="M2" s="217">
        <v>5400000</v>
      </c>
      <c r="N2" s="215">
        <v>702976</v>
      </c>
      <c r="O2" s="215">
        <v>8435712</v>
      </c>
    </row>
    <row r="3" spans="1:15">
      <c r="A3" s="122" t="s">
        <v>1095</v>
      </c>
      <c r="B3" s="122" t="s">
        <v>246</v>
      </c>
      <c r="C3" s="122" t="s">
        <v>1096</v>
      </c>
      <c r="D3" s="122" t="s">
        <v>1106</v>
      </c>
      <c r="E3" s="122" t="s">
        <v>1107</v>
      </c>
      <c r="F3" s="122" t="s">
        <v>1099</v>
      </c>
      <c r="G3" s="122" t="s">
        <v>1108</v>
      </c>
      <c r="H3" s="122" t="s">
        <v>1109</v>
      </c>
      <c r="I3" s="122" t="s">
        <v>1109</v>
      </c>
      <c r="J3" s="122">
        <v>2</v>
      </c>
      <c r="K3" s="215">
        <v>6071726</v>
      </c>
      <c r="L3" s="215">
        <v>3035863</v>
      </c>
      <c r="M3" s="217">
        <v>4800000</v>
      </c>
      <c r="N3" s="215">
        <v>1764137</v>
      </c>
      <c r="O3" s="215">
        <v>42339288</v>
      </c>
    </row>
    <row r="4" spans="1:15">
      <c r="A4" s="122" t="s">
        <v>1095</v>
      </c>
      <c r="B4" s="122" t="s">
        <v>246</v>
      </c>
      <c r="C4" s="122" t="s">
        <v>1096</v>
      </c>
      <c r="D4" s="122" t="s">
        <v>1110</v>
      </c>
      <c r="E4" s="122" t="s">
        <v>1111</v>
      </c>
      <c r="F4" s="122" t="s">
        <v>1099</v>
      </c>
      <c r="G4" s="122" t="s">
        <v>1108</v>
      </c>
      <c r="H4" s="122" t="s">
        <v>1109</v>
      </c>
      <c r="I4" s="122" t="s">
        <v>1109</v>
      </c>
      <c r="J4" s="122">
        <v>1</v>
      </c>
      <c r="K4" s="215">
        <v>2370402</v>
      </c>
      <c r="L4" s="215">
        <v>2370402</v>
      </c>
      <c r="M4" s="217">
        <v>4500000</v>
      </c>
      <c r="N4" s="215">
        <v>2129598</v>
      </c>
      <c r="O4" s="215">
        <v>25555176</v>
      </c>
    </row>
    <row r="5" spans="1:15">
      <c r="A5" s="122" t="s">
        <v>1095</v>
      </c>
      <c r="B5" s="122" t="s">
        <v>246</v>
      </c>
      <c r="C5" s="122" t="s">
        <v>1096</v>
      </c>
      <c r="D5" s="122" t="s">
        <v>1112</v>
      </c>
      <c r="E5" s="122" t="s">
        <v>1113</v>
      </c>
      <c r="F5" s="122" t="s">
        <v>1099</v>
      </c>
      <c r="G5" s="122" t="s">
        <v>1108</v>
      </c>
      <c r="H5" s="122" t="s">
        <v>1109</v>
      </c>
      <c r="I5" s="122" t="s">
        <v>1109</v>
      </c>
      <c r="J5" s="122">
        <v>1</v>
      </c>
      <c r="K5" s="215">
        <v>2893252</v>
      </c>
      <c r="L5" s="215">
        <v>2893252</v>
      </c>
      <c r="M5" s="217">
        <v>4500000</v>
      </c>
      <c r="N5" s="215">
        <v>1606748</v>
      </c>
      <c r="O5" s="215">
        <v>19280976</v>
      </c>
    </row>
    <row r="6" spans="1:15">
      <c r="A6" s="122" t="s">
        <v>1095</v>
      </c>
      <c r="B6" s="122" t="s">
        <v>246</v>
      </c>
      <c r="C6" s="122" t="s">
        <v>1096</v>
      </c>
      <c r="D6" s="122" t="s">
        <v>1114</v>
      </c>
      <c r="E6" s="122" t="s">
        <v>1115</v>
      </c>
      <c r="F6" s="122" t="s">
        <v>1099</v>
      </c>
      <c r="G6" s="122" t="s">
        <v>1108</v>
      </c>
      <c r="H6" s="122" t="s">
        <v>1109</v>
      </c>
      <c r="I6" s="122" t="s">
        <v>1109</v>
      </c>
      <c r="J6" s="122">
        <v>2</v>
      </c>
      <c r="K6" s="215">
        <v>4229853</v>
      </c>
      <c r="L6" s="215">
        <v>2370402</v>
      </c>
      <c r="M6" s="217">
        <v>4500000</v>
      </c>
      <c r="N6" s="215">
        <v>2129598</v>
      </c>
      <c r="O6" s="215">
        <v>51110352</v>
      </c>
    </row>
    <row r="7" spans="1:15">
      <c r="A7" s="122" t="s">
        <v>1095</v>
      </c>
      <c r="B7" s="122" t="s">
        <v>246</v>
      </c>
      <c r="C7" s="122" t="s">
        <v>1096</v>
      </c>
      <c r="D7" s="122" t="s">
        <v>1116</v>
      </c>
      <c r="E7" s="122" t="s">
        <v>1117</v>
      </c>
      <c r="F7" s="122" t="s">
        <v>1099</v>
      </c>
      <c r="G7" s="122" t="s">
        <v>1118</v>
      </c>
      <c r="H7" s="122" t="s">
        <v>1119</v>
      </c>
      <c r="I7" s="122" t="s">
        <v>1119</v>
      </c>
      <c r="J7" s="122">
        <v>5</v>
      </c>
      <c r="K7" s="215">
        <v>17207838</v>
      </c>
      <c r="L7" s="215">
        <v>3447065</v>
      </c>
      <c r="M7" s="217">
        <v>4500000</v>
      </c>
      <c r="N7" s="215">
        <v>1052935</v>
      </c>
      <c r="O7" s="215">
        <v>63176100</v>
      </c>
    </row>
    <row r="8" spans="1:15">
      <c r="A8" s="122" t="s">
        <v>1095</v>
      </c>
      <c r="B8" s="122" t="s">
        <v>246</v>
      </c>
      <c r="C8" s="122" t="s">
        <v>1096</v>
      </c>
      <c r="D8" s="122" t="s">
        <v>1120</v>
      </c>
      <c r="E8" s="122" t="s">
        <v>1121</v>
      </c>
      <c r="F8" s="122" t="s">
        <v>1099</v>
      </c>
      <c r="G8" s="122" t="s">
        <v>1122</v>
      </c>
      <c r="H8" s="122" t="s">
        <v>1123</v>
      </c>
      <c r="I8" s="122" t="s">
        <v>1123</v>
      </c>
      <c r="J8" s="122">
        <v>1</v>
      </c>
      <c r="K8" s="215">
        <v>2328850</v>
      </c>
      <c r="L8" s="215">
        <v>2328850</v>
      </c>
      <c r="M8" s="217">
        <v>4200000</v>
      </c>
      <c r="N8" s="215">
        <v>1871150</v>
      </c>
      <c r="O8" s="215">
        <v>22453800</v>
      </c>
    </row>
    <row r="9" spans="1:15">
      <c r="A9" s="122" t="s">
        <v>1095</v>
      </c>
      <c r="B9" s="122" t="s">
        <v>246</v>
      </c>
      <c r="C9" s="122" t="s">
        <v>1096</v>
      </c>
      <c r="D9" s="122" t="s">
        <v>1124</v>
      </c>
      <c r="E9" s="122" t="s">
        <v>1125</v>
      </c>
      <c r="F9" s="122" t="s">
        <v>1099</v>
      </c>
      <c r="G9" s="122" t="s">
        <v>1122</v>
      </c>
      <c r="H9" s="122" t="s">
        <v>1123</v>
      </c>
      <c r="I9" s="122" t="s">
        <v>1123</v>
      </c>
      <c r="J9" s="122">
        <v>1</v>
      </c>
      <c r="K9" s="215">
        <v>2328850</v>
      </c>
      <c r="L9" s="215">
        <v>2328850</v>
      </c>
      <c r="M9" s="217">
        <v>4200000</v>
      </c>
      <c r="N9" s="215">
        <v>1871150</v>
      </c>
      <c r="O9" s="215">
        <v>22453800</v>
      </c>
    </row>
    <row r="10" spans="1:15">
      <c r="A10" s="122" t="s">
        <v>1095</v>
      </c>
      <c r="B10" s="122" t="s">
        <v>246</v>
      </c>
      <c r="C10" s="122" t="s">
        <v>1096</v>
      </c>
      <c r="D10" s="122" t="s">
        <v>1126</v>
      </c>
      <c r="E10" s="122" t="s">
        <v>1127</v>
      </c>
      <c r="F10" s="122" t="s">
        <v>1099</v>
      </c>
      <c r="G10" s="122" t="s">
        <v>1122</v>
      </c>
      <c r="H10" s="122" t="s">
        <v>1123</v>
      </c>
      <c r="I10" s="122" t="s">
        <v>1123</v>
      </c>
      <c r="J10" s="122">
        <v>1</v>
      </c>
      <c r="K10" s="215">
        <v>2328850</v>
      </c>
      <c r="L10" s="215">
        <v>2328850</v>
      </c>
      <c r="M10" s="217">
        <v>4200000</v>
      </c>
      <c r="N10" s="215">
        <v>1871150</v>
      </c>
      <c r="O10" s="215">
        <v>22453800</v>
      </c>
    </row>
    <row r="11" spans="1:15">
      <c r="A11" s="122" t="s">
        <v>1095</v>
      </c>
      <c r="B11" s="122" t="s">
        <v>246</v>
      </c>
      <c r="C11" s="122" t="s">
        <v>1096</v>
      </c>
      <c r="D11" s="122" t="s">
        <v>1128</v>
      </c>
      <c r="E11" s="122" t="s">
        <v>1129</v>
      </c>
      <c r="F11" s="122" t="s">
        <v>1099</v>
      </c>
      <c r="G11" s="122" t="s">
        <v>1122</v>
      </c>
      <c r="H11" s="122" t="s">
        <v>1123</v>
      </c>
      <c r="I11" s="122" t="s">
        <v>1123</v>
      </c>
      <c r="J11" s="122">
        <v>1</v>
      </c>
      <c r="K11" s="215">
        <v>2328850</v>
      </c>
      <c r="L11" s="215">
        <v>2328850</v>
      </c>
      <c r="M11" s="217">
        <v>4200000</v>
      </c>
      <c r="N11" s="215">
        <v>1871150</v>
      </c>
      <c r="O11" s="215">
        <v>22453800</v>
      </c>
    </row>
    <row r="12" spans="1:15">
      <c r="A12" s="122" t="s">
        <v>1095</v>
      </c>
      <c r="B12" s="122" t="s">
        <v>246</v>
      </c>
      <c r="C12" s="122" t="s">
        <v>1096</v>
      </c>
      <c r="D12" s="122" t="s">
        <v>1130</v>
      </c>
      <c r="E12" s="122" t="s">
        <v>1131</v>
      </c>
      <c r="F12" s="122" t="s">
        <v>1099</v>
      </c>
      <c r="G12" s="122" t="s">
        <v>1118</v>
      </c>
      <c r="H12" s="122" t="s">
        <v>1119</v>
      </c>
      <c r="I12" s="122" t="s">
        <v>1119</v>
      </c>
      <c r="J12" s="122">
        <v>8</v>
      </c>
      <c r="K12" s="215">
        <v>21024600</v>
      </c>
      <c r="L12" s="215">
        <v>2628075</v>
      </c>
      <c r="M12" s="217">
        <v>4200000</v>
      </c>
      <c r="N12" s="215">
        <v>1571925</v>
      </c>
      <c r="O12" s="215">
        <v>150904800</v>
      </c>
    </row>
    <row r="13" spans="1:15">
      <c r="A13" s="122" t="s">
        <v>1095</v>
      </c>
      <c r="B13" s="122" t="s">
        <v>246</v>
      </c>
      <c r="C13" s="122" t="s">
        <v>1096</v>
      </c>
      <c r="D13" s="122" t="s">
        <v>1132</v>
      </c>
      <c r="E13" s="122" t="s">
        <v>1133</v>
      </c>
      <c r="F13" s="122" t="s">
        <v>1134</v>
      </c>
      <c r="G13" s="122" t="s">
        <v>1135</v>
      </c>
      <c r="H13" s="122" t="s">
        <v>1136</v>
      </c>
      <c r="I13" s="122" t="s">
        <v>1136</v>
      </c>
      <c r="J13" s="122">
        <v>8</v>
      </c>
      <c r="K13" s="215">
        <v>15841283</v>
      </c>
      <c r="L13" s="215">
        <v>1980160.375</v>
      </c>
      <c r="M13" s="217">
        <v>3750000</v>
      </c>
      <c r="N13" s="215">
        <v>1769839.625</v>
      </c>
      <c r="O13" s="215">
        <v>169904604</v>
      </c>
    </row>
    <row r="14" spans="1:15">
      <c r="A14" s="122" t="s">
        <v>1095</v>
      </c>
      <c r="B14" s="122" t="s">
        <v>246</v>
      </c>
      <c r="C14" s="122" t="s">
        <v>1096</v>
      </c>
      <c r="D14" s="122" t="s">
        <v>1137</v>
      </c>
      <c r="E14" s="122" t="s">
        <v>1138</v>
      </c>
      <c r="F14" s="122" t="s">
        <v>1134</v>
      </c>
      <c r="G14" s="122" t="s">
        <v>1135</v>
      </c>
      <c r="H14" s="122" t="s">
        <v>1136</v>
      </c>
      <c r="I14" s="122" t="s">
        <v>1136</v>
      </c>
      <c r="J14" s="122">
        <v>1</v>
      </c>
      <c r="K14" s="215">
        <v>1728187</v>
      </c>
      <c r="L14" s="215">
        <v>1728187</v>
      </c>
      <c r="M14" s="217">
        <v>3750000</v>
      </c>
      <c r="N14" s="215">
        <v>2021813</v>
      </c>
      <c r="O14" s="215">
        <v>24261756</v>
      </c>
    </row>
    <row r="15" spans="1:15">
      <c r="A15" s="122" t="s">
        <v>1095</v>
      </c>
      <c r="B15" s="122" t="s">
        <v>246</v>
      </c>
      <c r="C15" s="122" t="s">
        <v>1096</v>
      </c>
      <c r="D15" s="122" t="s">
        <v>1139</v>
      </c>
      <c r="E15" s="122" t="s">
        <v>1140</v>
      </c>
      <c r="F15" s="122" t="s">
        <v>1134</v>
      </c>
      <c r="G15" s="122" t="s">
        <v>1135</v>
      </c>
      <c r="H15" s="122" t="s">
        <v>1136</v>
      </c>
      <c r="I15" s="122" t="s">
        <v>1136</v>
      </c>
      <c r="J15" s="122">
        <v>16</v>
      </c>
      <c r="K15" s="215">
        <v>31754246</v>
      </c>
      <c r="L15" s="215">
        <v>1984640.375</v>
      </c>
      <c r="M15" s="217">
        <v>3750000</v>
      </c>
      <c r="N15" s="215">
        <v>1765359.625</v>
      </c>
      <c r="O15" s="215">
        <v>338949048</v>
      </c>
    </row>
    <row r="16" spans="1:15">
      <c r="A16" s="122" t="s">
        <v>1095</v>
      </c>
      <c r="B16" s="122" t="s">
        <v>246</v>
      </c>
      <c r="C16" s="122" t="s">
        <v>1096</v>
      </c>
      <c r="D16" s="122" t="s">
        <v>1141</v>
      </c>
      <c r="E16" s="122" t="s">
        <v>1142</v>
      </c>
      <c r="F16" s="122" t="s">
        <v>1134</v>
      </c>
      <c r="G16" s="122" t="s">
        <v>1135</v>
      </c>
      <c r="H16" s="122" t="s">
        <v>1136</v>
      </c>
      <c r="I16" s="122" t="s">
        <v>1136</v>
      </c>
      <c r="J16" s="122">
        <v>1</v>
      </c>
      <c r="K16" s="215">
        <v>1728187</v>
      </c>
      <c r="L16" s="215">
        <v>1728187</v>
      </c>
      <c r="M16" s="217">
        <v>3750000</v>
      </c>
      <c r="N16" s="215">
        <v>2021813</v>
      </c>
      <c r="O16" s="215">
        <v>24261756</v>
      </c>
    </row>
    <row r="17" spans="1:15">
      <c r="A17" s="122" t="s">
        <v>1095</v>
      </c>
      <c r="B17" s="122" t="s">
        <v>246</v>
      </c>
      <c r="C17" s="122" t="s">
        <v>1096</v>
      </c>
      <c r="D17" s="122" t="s">
        <v>1143</v>
      </c>
      <c r="E17" s="122" t="s">
        <v>1144</v>
      </c>
      <c r="F17" s="122" t="s">
        <v>1134</v>
      </c>
      <c r="G17" s="122" t="s">
        <v>1135</v>
      </c>
      <c r="H17" s="122" t="s">
        <v>1136</v>
      </c>
      <c r="I17" s="122" t="s">
        <v>1136</v>
      </c>
      <c r="J17" s="122">
        <v>2</v>
      </c>
      <c r="K17" s="215">
        <v>3522638</v>
      </c>
      <c r="L17" s="215">
        <v>1761319</v>
      </c>
      <c r="M17" s="217">
        <v>3750000</v>
      </c>
      <c r="N17" s="215">
        <v>1988681</v>
      </c>
      <c r="O17" s="215">
        <v>47728344</v>
      </c>
    </row>
    <row r="18" spans="1:15">
      <c r="A18" s="122" t="s">
        <v>1095</v>
      </c>
      <c r="B18" s="122" t="s">
        <v>246</v>
      </c>
      <c r="C18" s="122" t="s">
        <v>1096</v>
      </c>
      <c r="D18" s="122" t="s">
        <v>1145</v>
      </c>
      <c r="E18" s="122" t="s">
        <v>1146</v>
      </c>
      <c r="F18" s="122" t="s">
        <v>1134</v>
      </c>
      <c r="G18" s="122" t="s">
        <v>1135</v>
      </c>
      <c r="H18" s="122" t="s">
        <v>1136</v>
      </c>
      <c r="I18" s="122" t="s">
        <v>1136</v>
      </c>
      <c r="J18" s="122">
        <v>1</v>
      </c>
      <c r="K18" s="215">
        <v>1728187</v>
      </c>
      <c r="L18" s="215">
        <v>1728187</v>
      </c>
      <c r="M18" s="217">
        <v>3750000</v>
      </c>
      <c r="N18" s="215">
        <v>2021813</v>
      </c>
      <c r="O18" s="215">
        <v>24261756</v>
      </c>
    </row>
    <row r="19" spans="1:15">
      <c r="A19" s="122" t="s">
        <v>1095</v>
      </c>
      <c r="B19" s="122" t="s">
        <v>246</v>
      </c>
      <c r="C19" s="122" t="s">
        <v>1096</v>
      </c>
      <c r="D19" s="122" t="s">
        <v>1147</v>
      </c>
      <c r="E19" s="122" t="s">
        <v>1148</v>
      </c>
      <c r="F19" s="122" t="s">
        <v>1099</v>
      </c>
      <c r="G19" s="122" t="s">
        <v>1108</v>
      </c>
      <c r="H19" s="122" t="s">
        <v>1109</v>
      </c>
      <c r="I19" s="122" t="s">
        <v>1109</v>
      </c>
      <c r="J19" s="122">
        <v>1</v>
      </c>
      <c r="K19" s="215">
        <v>2370402</v>
      </c>
      <c r="L19" s="215">
        <v>2370402</v>
      </c>
      <c r="M19" s="217">
        <v>3300000</v>
      </c>
      <c r="N19" s="215">
        <v>929598</v>
      </c>
      <c r="O19" s="215">
        <v>11155176</v>
      </c>
    </row>
    <row r="20" spans="1:15">
      <c r="A20" s="122" t="s">
        <v>1095</v>
      </c>
      <c r="B20" s="122" t="s">
        <v>246</v>
      </c>
      <c r="C20" s="122" t="s">
        <v>1096</v>
      </c>
      <c r="D20" s="122" t="s">
        <v>1149</v>
      </c>
      <c r="E20" s="122" t="s">
        <v>1150</v>
      </c>
      <c r="F20" s="122" t="s">
        <v>1151</v>
      </c>
      <c r="G20" s="122" t="s">
        <v>1135</v>
      </c>
      <c r="H20" s="122" t="s">
        <v>1152</v>
      </c>
      <c r="I20" s="122" t="s">
        <v>1152</v>
      </c>
      <c r="J20" s="122">
        <v>1</v>
      </c>
      <c r="K20" s="215">
        <v>1204288</v>
      </c>
      <c r="L20" s="215">
        <v>1204288</v>
      </c>
      <c r="M20" s="217">
        <v>3300000</v>
      </c>
      <c r="N20" s="215">
        <v>2095712</v>
      </c>
      <c r="O20" s="215">
        <v>25148544</v>
      </c>
    </row>
    <row r="21" spans="1:15">
      <c r="A21" s="122" t="s">
        <v>1095</v>
      </c>
      <c r="B21" s="122" t="s">
        <v>246</v>
      </c>
      <c r="C21" s="122" t="s">
        <v>1096</v>
      </c>
      <c r="D21" s="122" t="s">
        <v>1153</v>
      </c>
      <c r="E21" s="122" t="s">
        <v>1154</v>
      </c>
      <c r="F21" s="122" t="s">
        <v>1151</v>
      </c>
      <c r="G21" s="122" t="s">
        <v>1135</v>
      </c>
      <c r="H21" s="122" t="s">
        <v>1152</v>
      </c>
      <c r="I21" s="122" t="s">
        <v>1152</v>
      </c>
      <c r="J21" s="122">
        <v>2</v>
      </c>
      <c r="K21" s="215">
        <v>2638650</v>
      </c>
      <c r="L21" s="215">
        <v>1319325</v>
      </c>
      <c r="M21" s="217">
        <v>3300000</v>
      </c>
      <c r="N21" s="215">
        <v>1980675</v>
      </c>
      <c r="O21" s="215">
        <v>47536200</v>
      </c>
    </row>
    <row r="22" spans="1:15">
      <c r="A22" s="122" t="s">
        <v>1095</v>
      </c>
      <c r="B22" s="122" t="s">
        <v>246</v>
      </c>
      <c r="C22" s="122" t="s">
        <v>1096</v>
      </c>
      <c r="D22" s="122" t="s">
        <v>1155</v>
      </c>
      <c r="E22" s="122" t="s">
        <v>1156</v>
      </c>
      <c r="F22" s="122" t="s">
        <v>1151</v>
      </c>
      <c r="G22" s="122" t="s">
        <v>1135</v>
      </c>
      <c r="H22" s="122" t="s">
        <v>1152</v>
      </c>
      <c r="I22" s="122" t="s">
        <v>1152</v>
      </c>
      <c r="J22" s="122">
        <v>5</v>
      </c>
      <c r="K22" s="215">
        <v>6331427</v>
      </c>
      <c r="L22" s="215">
        <v>1266285.3999999999</v>
      </c>
      <c r="M22" s="217">
        <v>3300000</v>
      </c>
      <c r="N22" s="215">
        <v>2033714.6</v>
      </c>
      <c r="O22" s="215">
        <v>122022876</v>
      </c>
    </row>
    <row r="23" spans="1:15">
      <c r="A23" s="122" t="s">
        <v>1095</v>
      </c>
      <c r="B23" s="122" t="s">
        <v>246</v>
      </c>
      <c r="C23" s="122" t="s">
        <v>1096</v>
      </c>
      <c r="D23" s="122" t="s">
        <v>1157</v>
      </c>
      <c r="E23" s="122" t="s">
        <v>1158</v>
      </c>
      <c r="F23" s="122" t="s">
        <v>1151</v>
      </c>
      <c r="G23" s="122" t="s">
        <v>1135</v>
      </c>
      <c r="H23" s="122" t="s">
        <v>1152</v>
      </c>
      <c r="I23" s="122" t="s">
        <v>1152</v>
      </c>
      <c r="J23" s="122">
        <v>2</v>
      </c>
      <c r="K23" s="215">
        <v>2742895</v>
      </c>
      <c r="L23" s="215">
        <v>1371447.5</v>
      </c>
      <c r="M23" s="217">
        <v>3300000</v>
      </c>
      <c r="N23" s="215">
        <v>1928552.5</v>
      </c>
      <c r="O23" s="215">
        <v>46285260</v>
      </c>
    </row>
    <row r="24" spans="1:15">
      <c r="A24" s="122" t="s">
        <v>1095</v>
      </c>
      <c r="B24" s="122" t="s">
        <v>246</v>
      </c>
      <c r="C24" s="122" t="s">
        <v>1096</v>
      </c>
      <c r="D24" s="122" t="s">
        <v>1159</v>
      </c>
      <c r="E24" s="122" t="s">
        <v>1160</v>
      </c>
      <c r="F24" s="122" t="s">
        <v>1151</v>
      </c>
      <c r="G24" s="122" t="s">
        <v>1135</v>
      </c>
      <c r="H24" s="122" t="s">
        <v>1152</v>
      </c>
      <c r="I24" s="122" t="s">
        <v>1152</v>
      </c>
      <c r="J24" s="122">
        <v>2</v>
      </c>
      <c r="K24" s="215">
        <v>2945730</v>
      </c>
      <c r="L24" s="215">
        <v>1472865</v>
      </c>
      <c r="M24" s="217">
        <v>3300000</v>
      </c>
      <c r="N24" s="215">
        <v>1827135</v>
      </c>
      <c r="O24" s="215">
        <v>43851240</v>
      </c>
    </row>
    <row r="25" spans="1:15">
      <c r="A25" s="122" t="s">
        <v>1095</v>
      </c>
      <c r="B25" s="122" t="s">
        <v>246</v>
      </c>
      <c r="C25" s="122" t="s">
        <v>1096</v>
      </c>
      <c r="D25" s="122" t="s">
        <v>1161</v>
      </c>
      <c r="E25" s="122" t="s">
        <v>1162</v>
      </c>
      <c r="F25" s="122" t="s">
        <v>1151</v>
      </c>
      <c r="G25" s="122" t="s">
        <v>1135</v>
      </c>
      <c r="H25" s="122" t="s">
        <v>1152</v>
      </c>
      <c r="I25" s="122" t="s">
        <v>1152</v>
      </c>
      <c r="J25" s="122">
        <v>2</v>
      </c>
      <c r="K25" s="215">
        <v>2556803</v>
      </c>
      <c r="L25" s="215">
        <v>1278401.5</v>
      </c>
      <c r="M25" s="217">
        <v>3300000</v>
      </c>
      <c r="N25" s="215">
        <v>2021598.5</v>
      </c>
      <c r="O25" s="215">
        <v>48518364</v>
      </c>
    </row>
    <row r="26" spans="1:15">
      <c r="A26" s="122" t="s">
        <v>1095</v>
      </c>
      <c r="B26" s="122" t="s">
        <v>246</v>
      </c>
      <c r="C26" s="122" t="s">
        <v>1096</v>
      </c>
      <c r="D26" s="122" t="s">
        <v>1163</v>
      </c>
      <c r="E26" s="122" t="s">
        <v>1164</v>
      </c>
      <c r="F26" s="122" t="s">
        <v>1151</v>
      </c>
      <c r="G26" s="122" t="s">
        <v>1135</v>
      </c>
      <c r="H26" s="122" t="s">
        <v>1152</v>
      </c>
      <c r="I26" s="122" t="s">
        <v>1152</v>
      </c>
      <c r="J26" s="122">
        <v>11</v>
      </c>
      <c r="K26" s="215">
        <v>14518218</v>
      </c>
      <c r="L26" s="215">
        <v>1319838</v>
      </c>
      <c r="M26" s="217">
        <v>3300000</v>
      </c>
      <c r="N26" s="215">
        <v>1980162</v>
      </c>
      <c r="O26" s="215">
        <v>261381384</v>
      </c>
    </row>
    <row r="27" spans="1:15">
      <c r="A27" s="122" t="s">
        <v>1095</v>
      </c>
      <c r="B27" s="122" t="s">
        <v>246</v>
      </c>
      <c r="C27" s="122" t="s">
        <v>1096</v>
      </c>
      <c r="D27" s="122" t="s">
        <v>1165</v>
      </c>
      <c r="E27" s="122" t="s">
        <v>1166</v>
      </c>
      <c r="F27" s="122" t="s">
        <v>1134</v>
      </c>
      <c r="G27" s="122" t="s">
        <v>1135</v>
      </c>
      <c r="H27" s="122" t="s">
        <v>1136</v>
      </c>
      <c r="I27" s="122" t="s">
        <v>1136</v>
      </c>
      <c r="J27" s="122">
        <v>1</v>
      </c>
      <c r="K27" s="215">
        <v>2328850</v>
      </c>
      <c r="L27" s="215">
        <v>2328850</v>
      </c>
      <c r="M27" s="217">
        <v>3100000</v>
      </c>
      <c r="N27" s="215">
        <v>771150</v>
      </c>
      <c r="O27" s="215">
        <v>9253800</v>
      </c>
    </row>
    <row r="28" spans="1:15">
      <c r="A28" s="122" t="s">
        <v>1095</v>
      </c>
      <c r="B28" s="122" t="s">
        <v>246</v>
      </c>
      <c r="C28" s="122" t="s">
        <v>1096</v>
      </c>
      <c r="D28" s="122" t="s">
        <v>1167</v>
      </c>
      <c r="E28" s="122" t="s">
        <v>1168</v>
      </c>
      <c r="F28" s="122" t="s">
        <v>1099</v>
      </c>
      <c r="G28" s="122" t="s">
        <v>1122</v>
      </c>
      <c r="H28" s="122" t="s">
        <v>1123</v>
      </c>
      <c r="I28" s="122" t="s">
        <v>1123</v>
      </c>
      <c r="J28" s="122">
        <v>1</v>
      </c>
      <c r="K28" s="215">
        <v>2278680</v>
      </c>
      <c r="L28" s="215">
        <v>2278680</v>
      </c>
      <c r="M28" s="217">
        <v>3100000</v>
      </c>
      <c r="N28" s="215">
        <v>821320</v>
      </c>
      <c r="O28" s="215">
        <v>9855840</v>
      </c>
    </row>
    <row r="29" spans="1:15">
      <c r="A29" s="122" t="s">
        <v>1095</v>
      </c>
      <c r="B29" s="122" t="s">
        <v>246</v>
      </c>
      <c r="C29" s="122" t="s">
        <v>1096</v>
      </c>
      <c r="D29" s="122" t="s">
        <v>1169</v>
      </c>
      <c r="E29" s="122" t="s">
        <v>1170</v>
      </c>
      <c r="F29" s="122" t="s">
        <v>1099</v>
      </c>
      <c r="G29" s="122" t="s">
        <v>1122</v>
      </c>
      <c r="H29" s="122" t="s">
        <v>1123</v>
      </c>
      <c r="I29" s="122" t="s">
        <v>1123</v>
      </c>
      <c r="J29" s="122">
        <v>1</v>
      </c>
      <c r="K29" s="215">
        <v>2328850</v>
      </c>
      <c r="L29" s="215">
        <v>2328850</v>
      </c>
      <c r="M29" s="217">
        <v>3100000</v>
      </c>
      <c r="N29" s="215">
        <v>771150</v>
      </c>
      <c r="O29" s="215">
        <v>9253800</v>
      </c>
    </row>
    <row r="30" spans="1:15">
      <c r="A30" s="122" t="s">
        <v>1095</v>
      </c>
      <c r="B30" s="122" t="s">
        <v>246</v>
      </c>
      <c r="C30" s="122" t="s">
        <v>1096</v>
      </c>
      <c r="D30" s="122" t="s">
        <v>1171</v>
      </c>
      <c r="E30" s="122" t="s">
        <v>1172</v>
      </c>
      <c r="F30" s="122" t="s">
        <v>1099</v>
      </c>
      <c r="G30" s="122" t="s">
        <v>1122</v>
      </c>
      <c r="H30" s="122" t="s">
        <v>1123</v>
      </c>
      <c r="I30" s="122" t="s">
        <v>1123</v>
      </c>
      <c r="J30" s="122">
        <v>1</v>
      </c>
      <c r="K30" s="215">
        <v>2250163</v>
      </c>
      <c r="L30" s="215">
        <v>2250163</v>
      </c>
      <c r="M30" s="217">
        <v>3100000</v>
      </c>
      <c r="N30" s="215">
        <v>849837</v>
      </c>
      <c r="O30" s="215">
        <v>10198044</v>
      </c>
    </row>
    <row r="31" spans="1:15">
      <c r="A31" s="122" t="s">
        <v>1095</v>
      </c>
      <c r="B31" s="122" t="s">
        <v>246</v>
      </c>
      <c r="C31" s="122" t="s">
        <v>1096</v>
      </c>
      <c r="D31" s="122" t="s">
        <v>1173</v>
      </c>
      <c r="E31" s="122" t="s">
        <v>1174</v>
      </c>
      <c r="F31" s="122" t="s">
        <v>1099</v>
      </c>
      <c r="G31" s="122" t="s">
        <v>1122</v>
      </c>
      <c r="H31" s="122" t="s">
        <v>1123</v>
      </c>
      <c r="I31" s="122" t="s">
        <v>1123</v>
      </c>
      <c r="J31" s="122">
        <v>1</v>
      </c>
      <c r="K31" s="215">
        <v>2250163</v>
      </c>
      <c r="L31" s="215">
        <v>2250163</v>
      </c>
      <c r="M31" s="217">
        <v>3100000</v>
      </c>
      <c r="N31" s="215">
        <v>849837</v>
      </c>
      <c r="O31" s="215">
        <v>10198044</v>
      </c>
    </row>
    <row r="32" spans="1:15">
      <c r="A32" s="122" t="s">
        <v>1095</v>
      </c>
      <c r="B32" s="122" t="s">
        <v>246</v>
      </c>
      <c r="C32" s="122" t="s">
        <v>1096</v>
      </c>
      <c r="D32" s="122" t="s">
        <v>1175</v>
      </c>
      <c r="E32" s="122" t="s">
        <v>1176</v>
      </c>
      <c r="F32" s="122" t="s">
        <v>1099</v>
      </c>
      <c r="G32" s="122" t="s">
        <v>1122</v>
      </c>
      <c r="H32" s="122" t="s">
        <v>1123</v>
      </c>
      <c r="I32" s="122" t="s">
        <v>1123</v>
      </c>
      <c r="J32" s="122">
        <v>1</v>
      </c>
      <c r="K32" s="215">
        <v>2328850</v>
      </c>
      <c r="L32" s="215">
        <v>2328850</v>
      </c>
      <c r="M32" s="217">
        <v>3100000</v>
      </c>
      <c r="N32" s="215">
        <v>771150</v>
      </c>
      <c r="O32" s="215">
        <v>9253800</v>
      </c>
    </row>
    <row r="33" spans="1:15">
      <c r="A33" s="122" t="s">
        <v>1095</v>
      </c>
      <c r="B33" s="122" t="s">
        <v>246</v>
      </c>
      <c r="C33" s="122" t="s">
        <v>1096</v>
      </c>
      <c r="D33" s="122" t="s">
        <v>1177</v>
      </c>
      <c r="E33" s="122" t="s">
        <v>1178</v>
      </c>
      <c r="F33" s="122" t="s">
        <v>1179</v>
      </c>
      <c r="G33" s="122" t="s">
        <v>1135</v>
      </c>
      <c r="H33" s="122" t="s">
        <v>1180</v>
      </c>
      <c r="I33" s="122" t="s">
        <v>1180</v>
      </c>
      <c r="J33" s="122">
        <v>30</v>
      </c>
      <c r="K33" s="215">
        <v>35036403</v>
      </c>
      <c r="L33" s="215">
        <v>1167880.1000000001</v>
      </c>
      <c r="M33" s="217">
        <v>3000000</v>
      </c>
      <c r="N33" s="215">
        <v>1832119.9</v>
      </c>
      <c r="O33" s="215">
        <v>659563164</v>
      </c>
    </row>
    <row r="34" spans="1:15">
      <c r="A34" s="122" t="s">
        <v>1095</v>
      </c>
      <c r="B34" s="122" t="s">
        <v>246</v>
      </c>
      <c r="C34" s="122" t="s">
        <v>1096</v>
      </c>
      <c r="D34" s="122" t="s">
        <v>1181</v>
      </c>
      <c r="E34" s="122" t="s">
        <v>1182</v>
      </c>
      <c r="F34" s="122" t="s">
        <v>1179</v>
      </c>
      <c r="G34" s="122" t="s">
        <v>1135</v>
      </c>
      <c r="H34" s="122" t="s">
        <v>1180</v>
      </c>
      <c r="I34" s="122" t="s">
        <v>1180</v>
      </c>
      <c r="J34" s="122">
        <v>2</v>
      </c>
      <c r="K34" s="215">
        <v>9697270</v>
      </c>
      <c r="L34" s="215">
        <v>1111571.75</v>
      </c>
      <c r="M34" s="217">
        <v>3000000</v>
      </c>
      <c r="N34" s="215">
        <v>1888428.25</v>
      </c>
      <c r="O34" s="215">
        <v>45322278</v>
      </c>
    </row>
    <row r="35" spans="1:15">
      <c r="A35" s="122" t="s">
        <v>1095</v>
      </c>
      <c r="B35" s="122" t="s">
        <v>246</v>
      </c>
      <c r="C35" s="122" t="s">
        <v>1096</v>
      </c>
      <c r="D35" s="122" t="s">
        <v>1183</v>
      </c>
      <c r="E35" s="122" t="s">
        <v>1184</v>
      </c>
      <c r="F35" s="122" t="s">
        <v>1179</v>
      </c>
      <c r="G35" s="122" t="s">
        <v>1135</v>
      </c>
      <c r="H35" s="122" t="s">
        <v>1180</v>
      </c>
      <c r="I35" s="122" t="s">
        <v>1180</v>
      </c>
      <c r="J35" s="122">
        <v>1</v>
      </c>
      <c r="K35" s="215">
        <v>798667</v>
      </c>
      <c r="L35" s="215">
        <v>1111571.75</v>
      </c>
      <c r="M35" s="217">
        <v>3000000</v>
      </c>
      <c r="N35" s="215">
        <v>1888428.25</v>
      </c>
      <c r="O35" s="215">
        <v>22661139</v>
      </c>
    </row>
    <row r="36" spans="1:15">
      <c r="A36" s="122" t="s">
        <v>1095</v>
      </c>
      <c r="B36" s="122" t="s">
        <v>246</v>
      </c>
      <c r="C36" s="122" t="s">
        <v>1096</v>
      </c>
      <c r="D36" s="122" t="s">
        <v>1185</v>
      </c>
      <c r="E36" s="122" t="s">
        <v>1186</v>
      </c>
      <c r="F36" s="122" t="s">
        <v>1179</v>
      </c>
      <c r="G36" s="122" t="s">
        <v>1135</v>
      </c>
      <c r="H36" s="122" t="s">
        <v>1180</v>
      </c>
      <c r="I36" s="122" t="s">
        <v>1180</v>
      </c>
      <c r="J36" s="122">
        <v>3</v>
      </c>
      <c r="K36" s="215">
        <v>3408859</v>
      </c>
      <c r="L36" s="215">
        <v>1136286.3333333333</v>
      </c>
      <c r="M36" s="217">
        <v>3000000</v>
      </c>
      <c r="N36" s="215">
        <v>1863713.6666666667</v>
      </c>
      <c r="O36" s="215">
        <v>67093692</v>
      </c>
    </row>
    <row r="37" spans="1:15">
      <c r="A37" s="122" t="s">
        <v>1095</v>
      </c>
      <c r="B37" s="122" t="s">
        <v>246</v>
      </c>
      <c r="C37" s="122" t="s">
        <v>1096</v>
      </c>
      <c r="D37" s="122" t="s">
        <v>1187</v>
      </c>
      <c r="E37" s="122" t="s">
        <v>1188</v>
      </c>
      <c r="F37" s="122" t="s">
        <v>1179</v>
      </c>
      <c r="G37" s="122" t="s">
        <v>1135</v>
      </c>
      <c r="H37" s="122" t="s">
        <v>1180</v>
      </c>
      <c r="I37" s="122" t="s">
        <v>1180</v>
      </c>
      <c r="J37" s="122">
        <v>2</v>
      </c>
      <c r="K37" s="215">
        <v>2275661</v>
      </c>
      <c r="L37" s="215">
        <v>1137830.5</v>
      </c>
      <c r="M37" s="217">
        <v>3000000</v>
      </c>
      <c r="N37" s="215">
        <v>1862169.5</v>
      </c>
      <c r="O37" s="215">
        <v>44692068</v>
      </c>
    </row>
    <row r="38" spans="1:15">
      <c r="A38" s="122" t="s">
        <v>1095</v>
      </c>
      <c r="B38" s="122" t="s">
        <v>246</v>
      </c>
      <c r="C38" s="122" t="s">
        <v>1096</v>
      </c>
      <c r="D38" s="122" t="s">
        <v>1189</v>
      </c>
      <c r="E38" s="122" t="s">
        <v>1190</v>
      </c>
      <c r="F38" s="122" t="s">
        <v>1179</v>
      </c>
      <c r="G38" s="122" t="s">
        <v>1135</v>
      </c>
      <c r="H38" s="122" t="s">
        <v>1180</v>
      </c>
      <c r="I38" s="122" t="s">
        <v>1180</v>
      </c>
      <c r="J38" s="122">
        <v>8</v>
      </c>
      <c r="K38" s="215">
        <v>9786191</v>
      </c>
      <c r="L38" s="215">
        <v>1223273.875</v>
      </c>
      <c r="M38" s="217">
        <v>3000000</v>
      </c>
      <c r="N38" s="215">
        <v>1776726.125</v>
      </c>
      <c r="O38" s="215">
        <v>170565708</v>
      </c>
    </row>
    <row r="39" spans="1:15">
      <c r="A39" s="122" t="s">
        <v>1095</v>
      </c>
      <c r="B39" s="122" t="s">
        <v>246</v>
      </c>
      <c r="C39" s="122" t="s">
        <v>1096</v>
      </c>
      <c r="D39" s="122" t="s">
        <v>1191</v>
      </c>
      <c r="E39" s="122" t="s">
        <v>1192</v>
      </c>
      <c r="F39" s="122" t="s">
        <v>1179</v>
      </c>
      <c r="G39" s="122" t="s">
        <v>1135</v>
      </c>
      <c r="H39" s="122" t="s">
        <v>1180</v>
      </c>
      <c r="I39" s="122" t="s">
        <v>1180</v>
      </c>
      <c r="J39" s="122">
        <v>1</v>
      </c>
      <c r="K39" s="215">
        <v>1176808</v>
      </c>
      <c r="L39" s="215">
        <v>1176808</v>
      </c>
      <c r="M39" s="217">
        <v>3000000</v>
      </c>
      <c r="N39" s="215">
        <v>1823192</v>
      </c>
      <c r="O39" s="215">
        <v>21878304</v>
      </c>
    </row>
    <row r="40" spans="1:15">
      <c r="A40" s="122" t="s">
        <v>1095</v>
      </c>
      <c r="B40" s="122" t="s">
        <v>246</v>
      </c>
      <c r="C40" s="122" t="s">
        <v>1096</v>
      </c>
      <c r="D40" s="122" t="s">
        <v>1193</v>
      </c>
      <c r="E40" s="122" t="s">
        <v>1194</v>
      </c>
      <c r="F40" s="122" t="s">
        <v>1179</v>
      </c>
      <c r="G40" s="122" t="s">
        <v>1135</v>
      </c>
      <c r="H40" s="122" t="s">
        <v>1180</v>
      </c>
      <c r="I40" s="122" t="s">
        <v>1180</v>
      </c>
      <c r="J40" s="122">
        <v>1</v>
      </c>
      <c r="K40" s="215">
        <v>1177688</v>
      </c>
      <c r="L40" s="215">
        <v>1177688</v>
      </c>
      <c r="M40" s="217">
        <v>3000000</v>
      </c>
      <c r="N40" s="215">
        <v>1822312</v>
      </c>
      <c r="O40" s="215">
        <v>21867744</v>
      </c>
    </row>
    <row r="41" spans="1:15">
      <c r="A41" s="122" t="s">
        <v>1095</v>
      </c>
      <c r="B41" s="122" t="s">
        <v>246</v>
      </c>
      <c r="C41" s="122" t="s">
        <v>1096</v>
      </c>
      <c r="D41" s="122" t="s">
        <v>1195</v>
      </c>
      <c r="E41" s="122" t="s">
        <v>1196</v>
      </c>
      <c r="F41" s="122" t="s">
        <v>1099</v>
      </c>
      <c r="G41" s="122" t="s">
        <v>1118</v>
      </c>
      <c r="H41" s="122" t="s">
        <v>1119</v>
      </c>
      <c r="I41" s="122" t="s">
        <v>1119</v>
      </c>
      <c r="J41" s="122">
        <v>1</v>
      </c>
      <c r="K41" s="215">
        <v>1859451</v>
      </c>
      <c r="L41" s="215">
        <v>1859451</v>
      </c>
      <c r="M41" s="217">
        <v>2900000</v>
      </c>
      <c r="N41" s="215">
        <v>1040549</v>
      </c>
      <c r="O41" s="215">
        <v>12486588</v>
      </c>
    </row>
    <row r="42" spans="1:15">
      <c r="A42" s="122" t="s">
        <v>1095</v>
      </c>
      <c r="B42" s="122" t="s">
        <v>246</v>
      </c>
      <c r="C42" s="122" t="s">
        <v>1096</v>
      </c>
      <c r="D42" s="122" t="s">
        <v>1197</v>
      </c>
      <c r="E42" s="122" t="s">
        <v>1198</v>
      </c>
      <c r="F42" s="122" t="s">
        <v>1134</v>
      </c>
      <c r="G42" s="122" t="s">
        <v>1135</v>
      </c>
      <c r="H42" s="122" t="s">
        <v>1136</v>
      </c>
      <c r="I42" s="122" t="s">
        <v>1136</v>
      </c>
      <c r="J42" s="122">
        <v>2</v>
      </c>
      <c r="K42" s="215">
        <v>3720641</v>
      </c>
      <c r="L42" s="215">
        <v>1860320.5</v>
      </c>
      <c r="M42" s="217">
        <v>2900000</v>
      </c>
      <c r="N42" s="215">
        <v>1039679.5</v>
      </c>
      <c r="O42" s="215">
        <v>24952308</v>
      </c>
    </row>
    <row r="43" spans="1:15">
      <c r="A43" s="122" t="s">
        <v>1095</v>
      </c>
      <c r="B43" s="122" t="s">
        <v>246</v>
      </c>
      <c r="C43" s="122" t="s">
        <v>1096</v>
      </c>
      <c r="D43" s="122" t="s">
        <v>1199</v>
      </c>
      <c r="E43" s="122" t="s">
        <v>1200</v>
      </c>
      <c r="F43" s="122" t="s">
        <v>1134</v>
      </c>
      <c r="G43" s="122" t="s">
        <v>1135</v>
      </c>
      <c r="H43" s="122" t="s">
        <v>1136</v>
      </c>
      <c r="I43" s="122" t="s">
        <v>1136</v>
      </c>
      <c r="J43" s="122">
        <v>2</v>
      </c>
      <c r="K43" s="215">
        <v>3819595</v>
      </c>
      <c r="L43" s="215">
        <v>1909797.5</v>
      </c>
      <c r="M43" s="217">
        <v>2900000</v>
      </c>
      <c r="N43" s="215">
        <v>990202.5</v>
      </c>
      <c r="O43" s="215">
        <v>23764860</v>
      </c>
    </row>
    <row r="44" spans="1:15">
      <c r="A44" s="122" t="s">
        <v>1095</v>
      </c>
      <c r="B44" s="122" t="s">
        <v>246</v>
      </c>
      <c r="C44" s="122" t="s">
        <v>1096</v>
      </c>
      <c r="D44" s="122" t="s">
        <v>1201</v>
      </c>
      <c r="E44" s="122" t="s">
        <v>1202</v>
      </c>
      <c r="F44" s="122" t="s">
        <v>1134</v>
      </c>
      <c r="G44" s="122" t="s">
        <v>1135</v>
      </c>
      <c r="H44" s="122" t="s">
        <v>1136</v>
      </c>
      <c r="I44" s="122" t="s">
        <v>1136</v>
      </c>
      <c r="J44" s="122">
        <v>2</v>
      </c>
      <c r="K44" s="215">
        <v>4116552</v>
      </c>
      <c r="L44" s="215">
        <v>2058276</v>
      </c>
      <c r="M44" s="217">
        <v>2900000</v>
      </c>
      <c r="N44" s="215">
        <v>841724</v>
      </c>
      <c r="O44" s="215">
        <v>20201376</v>
      </c>
    </row>
    <row r="45" spans="1:15">
      <c r="A45" s="122" t="s">
        <v>1095</v>
      </c>
      <c r="B45" s="122" t="s">
        <v>246</v>
      </c>
      <c r="C45" s="122" t="s">
        <v>1096</v>
      </c>
      <c r="D45" s="122" t="s">
        <v>1203</v>
      </c>
      <c r="E45" s="122" t="s">
        <v>1204</v>
      </c>
      <c r="F45" s="122" t="s">
        <v>1151</v>
      </c>
      <c r="G45" s="122" t="s">
        <v>1135</v>
      </c>
      <c r="H45" s="122" t="s">
        <v>1152</v>
      </c>
      <c r="I45" s="122" t="s">
        <v>1152</v>
      </c>
      <c r="J45" s="122">
        <v>2</v>
      </c>
      <c r="K45" s="215">
        <v>2455617</v>
      </c>
      <c r="L45" s="215">
        <v>1227808.5</v>
      </c>
      <c r="M45" s="217">
        <v>2700000</v>
      </c>
      <c r="N45" s="215">
        <v>1472191.5</v>
      </c>
      <c r="O45" s="215">
        <v>35332596</v>
      </c>
    </row>
    <row r="46" spans="1:15">
      <c r="A46" s="122" t="s">
        <v>1095</v>
      </c>
      <c r="B46" s="122" t="s">
        <v>246</v>
      </c>
      <c r="C46" s="122" t="s">
        <v>1096</v>
      </c>
      <c r="D46" s="122" t="s">
        <v>1205</v>
      </c>
      <c r="E46" s="122" t="s">
        <v>1206</v>
      </c>
      <c r="F46" s="122" t="s">
        <v>1151</v>
      </c>
      <c r="G46" s="122" t="s">
        <v>1135</v>
      </c>
      <c r="H46" s="122" t="s">
        <v>1152</v>
      </c>
      <c r="I46" s="122" t="s">
        <v>1152</v>
      </c>
      <c r="J46" s="122">
        <v>2</v>
      </c>
      <c r="K46" s="215">
        <v>2594668</v>
      </c>
      <c r="L46" s="215">
        <v>1297334</v>
      </c>
      <c r="M46" s="217">
        <v>2700000</v>
      </c>
      <c r="N46" s="215">
        <v>1402666</v>
      </c>
      <c r="O46" s="215">
        <v>33663984</v>
      </c>
    </row>
    <row r="47" spans="1:15">
      <c r="A47" s="122" t="s">
        <v>1095</v>
      </c>
      <c r="B47" s="122" t="s">
        <v>246</v>
      </c>
      <c r="C47" s="122" t="s">
        <v>1096</v>
      </c>
      <c r="D47" s="122" t="s">
        <v>1207</v>
      </c>
      <c r="E47" s="122" t="s">
        <v>1208</v>
      </c>
      <c r="F47" s="122" t="s">
        <v>1151</v>
      </c>
      <c r="G47" s="122" t="s">
        <v>1135</v>
      </c>
      <c r="H47" s="122" t="s">
        <v>1152</v>
      </c>
      <c r="I47" s="122" t="s">
        <v>1152</v>
      </c>
      <c r="J47" s="122">
        <v>1</v>
      </c>
      <c r="K47" s="215">
        <v>1234313</v>
      </c>
      <c r="L47" s="215">
        <v>1234313</v>
      </c>
      <c r="M47" s="217">
        <v>2700000</v>
      </c>
      <c r="N47" s="215">
        <v>1465687</v>
      </c>
      <c r="O47" s="215">
        <v>17588244</v>
      </c>
    </row>
    <row r="48" spans="1:15">
      <c r="A48" s="122" t="s">
        <v>1095</v>
      </c>
      <c r="B48" s="122" t="s">
        <v>246</v>
      </c>
      <c r="C48" s="122" t="s">
        <v>1096</v>
      </c>
      <c r="D48" s="122" t="s">
        <v>1209</v>
      </c>
      <c r="E48" s="122" t="s">
        <v>1210</v>
      </c>
      <c r="F48" s="122" t="s">
        <v>1151</v>
      </c>
      <c r="G48" s="122" t="s">
        <v>1135</v>
      </c>
      <c r="H48" s="122" t="s">
        <v>1152</v>
      </c>
      <c r="I48" s="122" t="s">
        <v>1152</v>
      </c>
      <c r="J48" s="122">
        <v>1</v>
      </c>
      <c r="K48" s="215">
        <v>1251329</v>
      </c>
      <c r="L48" s="215">
        <v>1204288</v>
      </c>
      <c r="M48" s="217">
        <v>2700000</v>
      </c>
      <c r="N48" s="215">
        <v>1495712</v>
      </c>
      <c r="O48" s="215">
        <v>17948544</v>
      </c>
    </row>
    <row r="49" spans="1:15">
      <c r="A49" s="122" t="s">
        <v>1095</v>
      </c>
      <c r="B49" s="122" t="s">
        <v>246</v>
      </c>
      <c r="C49" s="122" t="s">
        <v>1096</v>
      </c>
      <c r="D49" s="122" t="s">
        <v>1211</v>
      </c>
      <c r="E49" s="122" t="s">
        <v>1212</v>
      </c>
      <c r="F49" s="122" t="s">
        <v>1151</v>
      </c>
      <c r="G49" s="122" t="s">
        <v>1135</v>
      </c>
      <c r="H49" s="122" t="s">
        <v>1152</v>
      </c>
      <c r="I49" s="122" t="s">
        <v>1152</v>
      </c>
      <c r="J49" s="122">
        <v>2</v>
      </c>
      <c r="K49" s="215">
        <v>2533308</v>
      </c>
      <c r="L49" s="215">
        <v>1266654</v>
      </c>
      <c r="M49" s="217">
        <v>2700000</v>
      </c>
      <c r="N49" s="215">
        <v>1433346</v>
      </c>
      <c r="O49" s="215">
        <v>34400304</v>
      </c>
    </row>
    <row r="50" spans="1:15">
      <c r="A50" s="122" t="s">
        <v>1095</v>
      </c>
      <c r="B50" s="122" t="s">
        <v>246</v>
      </c>
      <c r="C50" s="122" t="s">
        <v>1096</v>
      </c>
      <c r="D50" s="122" t="s">
        <v>1213</v>
      </c>
      <c r="E50" s="122" t="s">
        <v>1214</v>
      </c>
      <c r="F50" s="122" t="s">
        <v>1151</v>
      </c>
      <c r="G50" s="122" t="s">
        <v>1135</v>
      </c>
      <c r="H50" s="122" t="s">
        <v>1152</v>
      </c>
      <c r="I50" s="122" t="s">
        <v>1152</v>
      </c>
      <c r="J50" s="122">
        <v>1</v>
      </c>
      <c r="K50" s="215">
        <v>1234313</v>
      </c>
      <c r="L50" s="215">
        <v>1234313</v>
      </c>
      <c r="M50" s="217">
        <v>2700000</v>
      </c>
      <c r="N50" s="215">
        <v>1465687</v>
      </c>
      <c r="O50" s="215">
        <v>17588244</v>
      </c>
    </row>
    <row r="51" spans="1:15">
      <c r="A51" s="122" t="s">
        <v>1095</v>
      </c>
      <c r="B51" s="122" t="s">
        <v>246</v>
      </c>
      <c r="C51" s="122" t="s">
        <v>1096</v>
      </c>
      <c r="D51" s="122" t="s">
        <v>1215</v>
      </c>
      <c r="E51" s="122" t="s">
        <v>1216</v>
      </c>
      <c r="F51" s="122" t="s">
        <v>1151</v>
      </c>
      <c r="G51" s="122" t="s">
        <v>1135</v>
      </c>
      <c r="H51" s="122" t="s">
        <v>1152</v>
      </c>
      <c r="I51" s="122" t="s">
        <v>1152</v>
      </c>
      <c r="J51" s="122">
        <v>1</v>
      </c>
      <c r="K51" s="215">
        <v>1234313</v>
      </c>
      <c r="L51" s="215">
        <v>1234313</v>
      </c>
      <c r="M51" s="217">
        <v>2700000</v>
      </c>
      <c r="N51" s="215">
        <v>1465687</v>
      </c>
      <c r="O51" s="215">
        <v>17588244</v>
      </c>
    </row>
    <row r="52" spans="1:15">
      <c r="A52" s="122" t="s">
        <v>1095</v>
      </c>
      <c r="B52" s="122" t="s">
        <v>246</v>
      </c>
      <c r="C52" s="122" t="s">
        <v>1096</v>
      </c>
      <c r="D52" s="122" t="s">
        <v>1217</v>
      </c>
      <c r="E52" s="122" t="s">
        <v>1218</v>
      </c>
      <c r="F52" s="122" t="s">
        <v>1151</v>
      </c>
      <c r="G52" s="122" t="s">
        <v>1135</v>
      </c>
      <c r="H52" s="122" t="s">
        <v>1152</v>
      </c>
      <c r="I52" s="122" t="s">
        <v>1152</v>
      </c>
      <c r="J52" s="122">
        <v>1</v>
      </c>
      <c r="K52" s="215">
        <v>1234313</v>
      </c>
      <c r="L52" s="215">
        <v>1234313</v>
      </c>
      <c r="M52" s="217">
        <v>2700000</v>
      </c>
      <c r="N52" s="215">
        <v>1465687</v>
      </c>
      <c r="O52" s="215">
        <v>17588244</v>
      </c>
    </row>
    <row r="53" spans="1:15">
      <c r="A53" s="122" t="s">
        <v>1095</v>
      </c>
      <c r="B53" s="122" t="s">
        <v>246</v>
      </c>
      <c r="C53" s="122" t="s">
        <v>1096</v>
      </c>
      <c r="D53" s="122" t="s">
        <v>1219</v>
      </c>
      <c r="E53" s="122" t="s">
        <v>1220</v>
      </c>
      <c r="F53" s="122" t="s">
        <v>1151</v>
      </c>
      <c r="G53" s="122" t="s">
        <v>1135</v>
      </c>
      <c r="H53" s="122" t="s">
        <v>1152</v>
      </c>
      <c r="I53" s="122" t="s">
        <v>1152</v>
      </c>
      <c r="J53" s="122">
        <v>2</v>
      </c>
      <c r="K53" s="215">
        <v>2455617</v>
      </c>
      <c r="L53" s="215">
        <v>1227808.5</v>
      </c>
      <c r="M53" s="217">
        <v>2700000</v>
      </c>
      <c r="N53" s="215">
        <v>1472191.5</v>
      </c>
      <c r="O53" s="215">
        <v>35332596</v>
      </c>
    </row>
    <row r="54" spans="1:15">
      <c r="A54" s="122" t="s">
        <v>1095</v>
      </c>
      <c r="B54" s="122" t="s">
        <v>246</v>
      </c>
      <c r="C54" s="122" t="s">
        <v>1096</v>
      </c>
      <c r="D54" s="122" t="s">
        <v>1221</v>
      </c>
      <c r="E54" s="122" t="s">
        <v>1222</v>
      </c>
      <c r="F54" s="122" t="s">
        <v>1151</v>
      </c>
      <c r="G54" s="122" t="s">
        <v>1135</v>
      </c>
      <c r="H54" s="122" t="s">
        <v>1152</v>
      </c>
      <c r="I54" s="122" t="s">
        <v>1152</v>
      </c>
      <c r="J54" s="122">
        <v>3</v>
      </c>
      <c r="K54" s="215">
        <v>3828981</v>
      </c>
      <c r="L54" s="215">
        <v>1276327</v>
      </c>
      <c r="M54" s="217">
        <v>2700000</v>
      </c>
      <c r="N54" s="215">
        <v>1423673</v>
      </c>
      <c r="O54" s="215">
        <v>51252228</v>
      </c>
    </row>
    <row r="55" spans="1:15">
      <c r="A55" s="122" t="s">
        <v>1095</v>
      </c>
      <c r="B55" s="122" t="s">
        <v>246</v>
      </c>
      <c r="C55" s="122" t="s">
        <v>1096</v>
      </c>
      <c r="D55" s="122" t="s">
        <v>1223</v>
      </c>
      <c r="E55" s="122" t="s">
        <v>1224</v>
      </c>
      <c r="F55" s="122" t="s">
        <v>1179</v>
      </c>
      <c r="G55" s="122" t="s">
        <v>1135</v>
      </c>
      <c r="H55" s="122" t="s">
        <v>1180</v>
      </c>
      <c r="I55" s="122" t="s">
        <v>1180</v>
      </c>
      <c r="J55" s="122">
        <v>1</v>
      </c>
      <c r="K55" s="215">
        <v>1143694</v>
      </c>
      <c r="L55" s="215">
        <v>1143694</v>
      </c>
      <c r="M55" s="217">
        <v>3000000</v>
      </c>
      <c r="N55" s="215">
        <v>1856306</v>
      </c>
      <c r="O55" s="215">
        <v>22275672</v>
      </c>
    </row>
    <row r="56" spans="1:15">
      <c r="A56" s="122" t="s">
        <v>1095</v>
      </c>
      <c r="B56" s="122" t="s">
        <v>246</v>
      </c>
      <c r="C56" s="122" t="s">
        <v>1096</v>
      </c>
      <c r="D56" s="122" t="s">
        <v>1225</v>
      </c>
      <c r="E56" s="122" t="s">
        <v>1226</v>
      </c>
      <c r="F56" s="122" t="s">
        <v>1179</v>
      </c>
      <c r="G56" s="122" t="s">
        <v>1135</v>
      </c>
      <c r="H56" s="122" t="s">
        <v>1180</v>
      </c>
      <c r="I56" s="122" t="s">
        <v>1180</v>
      </c>
      <c r="J56" s="122">
        <v>3</v>
      </c>
      <c r="K56" s="215">
        <v>3484798</v>
      </c>
      <c r="L56" s="215">
        <v>1161599.3333333333</v>
      </c>
      <c r="M56" s="217">
        <v>3000000</v>
      </c>
      <c r="N56" s="215">
        <v>1838400.6666666667</v>
      </c>
      <c r="O56" s="215">
        <v>66182424</v>
      </c>
    </row>
    <row r="57" spans="1:15">
      <c r="A57" s="122" t="s">
        <v>1095</v>
      </c>
      <c r="B57" s="122" t="s">
        <v>246</v>
      </c>
      <c r="C57" s="122" t="s">
        <v>1096</v>
      </c>
      <c r="D57" s="122" t="s">
        <v>1227</v>
      </c>
      <c r="E57" s="122" t="s">
        <v>1228</v>
      </c>
      <c r="F57" s="122" t="s">
        <v>1151</v>
      </c>
      <c r="G57" s="122" t="s">
        <v>1135</v>
      </c>
      <c r="H57" s="122" t="s">
        <v>1152</v>
      </c>
      <c r="I57" s="122" t="s">
        <v>1152</v>
      </c>
      <c r="J57" s="122">
        <v>1</v>
      </c>
      <c r="K57" s="215">
        <v>1204288</v>
      </c>
      <c r="L57" s="215">
        <v>1204288</v>
      </c>
      <c r="M57" s="217">
        <v>2700000</v>
      </c>
      <c r="N57" s="215">
        <v>1495712</v>
      </c>
      <c r="O57" s="215">
        <v>17948544</v>
      </c>
    </row>
    <row r="58" spans="1:15">
      <c r="A58" s="122" t="s">
        <v>1095</v>
      </c>
      <c r="B58" s="122" t="s">
        <v>246</v>
      </c>
      <c r="C58" s="122" t="s">
        <v>1096</v>
      </c>
      <c r="D58" s="122" t="s">
        <v>1229</v>
      </c>
      <c r="E58" s="122" t="s">
        <v>1230</v>
      </c>
      <c r="F58" s="122" t="s">
        <v>1151</v>
      </c>
      <c r="G58" s="122" t="s">
        <v>1135</v>
      </c>
      <c r="H58" s="122" t="s">
        <v>1152</v>
      </c>
      <c r="I58" s="122" t="s">
        <v>1152</v>
      </c>
      <c r="J58" s="122">
        <v>1</v>
      </c>
      <c r="K58" s="215">
        <v>1204288</v>
      </c>
      <c r="L58" s="215">
        <v>1204288</v>
      </c>
      <c r="M58" s="217">
        <v>2700000</v>
      </c>
      <c r="N58" s="215">
        <v>1495712</v>
      </c>
      <c r="O58" s="215">
        <v>17948544</v>
      </c>
    </row>
    <row r="59" spans="1:15">
      <c r="A59" s="122" t="s">
        <v>1095</v>
      </c>
      <c r="B59" s="122" t="s">
        <v>246</v>
      </c>
      <c r="C59" s="122" t="s">
        <v>1096</v>
      </c>
      <c r="D59" s="122" t="s">
        <v>1231</v>
      </c>
      <c r="E59" s="122" t="s">
        <v>1232</v>
      </c>
      <c r="F59" s="122" t="s">
        <v>1179</v>
      </c>
      <c r="G59" s="122" t="s">
        <v>1135</v>
      </c>
      <c r="H59" s="122" t="s">
        <v>1180</v>
      </c>
      <c r="I59" s="122" t="s">
        <v>1180</v>
      </c>
      <c r="J59" s="122">
        <v>1</v>
      </c>
      <c r="K59" s="215">
        <v>1089533</v>
      </c>
      <c r="L59" s="215">
        <v>1089533</v>
      </c>
      <c r="M59" s="217">
        <v>2500000</v>
      </c>
      <c r="N59" s="215">
        <v>1410467</v>
      </c>
      <c r="O59" s="215">
        <v>16925604</v>
      </c>
    </row>
    <row r="60" spans="1:15">
      <c r="A60" s="122" t="s">
        <v>1095</v>
      </c>
      <c r="B60" s="122" t="s">
        <v>246</v>
      </c>
      <c r="C60" s="122" t="s">
        <v>1096</v>
      </c>
      <c r="D60" s="122" t="s">
        <v>1233</v>
      </c>
      <c r="E60" s="122" t="s">
        <v>1234</v>
      </c>
      <c r="F60" s="122" t="s">
        <v>1179</v>
      </c>
      <c r="G60" s="122" t="s">
        <v>1135</v>
      </c>
      <c r="H60" s="122" t="s">
        <v>1180</v>
      </c>
      <c r="I60" s="122" t="s">
        <v>1180</v>
      </c>
      <c r="J60" s="122">
        <v>3</v>
      </c>
      <c r="K60" s="215">
        <v>3444909</v>
      </c>
      <c r="L60" s="215">
        <v>1148303</v>
      </c>
      <c r="M60" s="217">
        <v>2500000</v>
      </c>
      <c r="N60" s="215">
        <v>1351697</v>
      </c>
      <c r="O60" s="215">
        <v>48661092</v>
      </c>
    </row>
    <row r="61" spans="1:15">
      <c r="A61" s="122" t="s">
        <v>1095</v>
      </c>
      <c r="B61" s="122" t="s">
        <v>246</v>
      </c>
      <c r="C61" s="122" t="s">
        <v>1096</v>
      </c>
      <c r="D61" s="122" t="s">
        <v>1235</v>
      </c>
      <c r="E61" s="122" t="s">
        <v>1236</v>
      </c>
      <c r="F61" s="122" t="s">
        <v>1179</v>
      </c>
      <c r="G61" s="122" t="s">
        <v>1135</v>
      </c>
      <c r="H61" s="122" t="s">
        <v>1180</v>
      </c>
      <c r="I61" s="122" t="s">
        <v>1180</v>
      </c>
      <c r="J61" s="122">
        <v>1</v>
      </c>
      <c r="K61" s="215">
        <v>1177688</v>
      </c>
      <c r="L61" s="215">
        <v>1177688</v>
      </c>
      <c r="M61" s="217">
        <v>2500000</v>
      </c>
      <c r="N61" s="215">
        <v>1322312</v>
      </c>
      <c r="O61" s="215">
        <v>15867744</v>
      </c>
    </row>
    <row r="62" spans="1:15">
      <c r="A62" s="122" t="s">
        <v>1095</v>
      </c>
      <c r="B62" s="122" t="s">
        <v>246</v>
      </c>
      <c r="C62" s="122" t="s">
        <v>1096</v>
      </c>
      <c r="D62" s="122" t="s">
        <v>1237</v>
      </c>
      <c r="E62" s="122" t="s">
        <v>1238</v>
      </c>
      <c r="F62" s="122" t="s">
        <v>1179</v>
      </c>
      <c r="G62" s="122" t="s">
        <v>1135</v>
      </c>
      <c r="H62" s="122" t="s">
        <v>1180</v>
      </c>
      <c r="I62" s="122" t="s">
        <v>1180</v>
      </c>
      <c r="J62" s="122">
        <v>2</v>
      </c>
      <c r="K62" s="215">
        <v>2179066</v>
      </c>
      <c r="L62" s="215">
        <v>1089533</v>
      </c>
      <c r="M62" s="217">
        <v>2500000</v>
      </c>
      <c r="N62" s="215">
        <v>1410467</v>
      </c>
      <c r="O62" s="215">
        <v>33851208</v>
      </c>
    </row>
    <row r="63" spans="1:15">
      <c r="A63" s="122" t="s">
        <v>1095</v>
      </c>
      <c r="B63" s="122" t="s">
        <v>246</v>
      </c>
      <c r="C63" s="122" t="s">
        <v>1096</v>
      </c>
      <c r="D63" s="122" t="s">
        <v>1239</v>
      </c>
      <c r="E63" s="122" t="s">
        <v>1240</v>
      </c>
      <c r="F63" s="122" t="s">
        <v>1179</v>
      </c>
      <c r="G63" s="122" t="s">
        <v>1135</v>
      </c>
      <c r="H63" s="122" t="s">
        <v>1180</v>
      </c>
      <c r="I63" s="122" t="s">
        <v>1180</v>
      </c>
      <c r="J63" s="122">
        <v>10</v>
      </c>
      <c r="K63" s="215">
        <v>11061411</v>
      </c>
      <c r="L63" s="215">
        <v>1106141.1000000001</v>
      </c>
      <c r="M63" s="217">
        <v>2500000</v>
      </c>
      <c r="N63" s="215">
        <v>1393858.9</v>
      </c>
      <c r="O63" s="215">
        <v>167263068</v>
      </c>
    </row>
    <row r="64" spans="1:15">
      <c r="A64" s="122" t="s">
        <v>1095</v>
      </c>
      <c r="B64" s="122" t="s">
        <v>246</v>
      </c>
      <c r="C64" s="122" t="s">
        <v>1096</v>
      </c>
      <c r="D64" s="122" t="s">
        <v>1241</v>
      </c>
      <c r="E64" s="122" t="s">
        <v>1242</v>
      </c>
      <c r="F64" s="122" t="s">
        <v>1179</v>
      </c>
      <c r="G64" s="122" t="s">
        <v>1135</v>
      </c>
      <c r="H64" s="122" t="s">
        <v>1180</v>
      </c>
      <c r="I64" s="122" t="s">
        <v>1180</v>
      </c>
      <c r="J64" s="122">
        <v>1</v>
      </c>
      <c r="K64" s="215">
        <v>1175632</v>
      </c>
      <c r="L64" s="215">
        <v>1175632</v>
      </c>
      <c r="M64" s="217">
        <v>2500000</v>
      </c>
      <c r="N64" s="215">
        <v>1324368</v>
      </c>
      <c r="O64" s="215">
        <v>15892416</v>
      </c>
    </row>
    <row r="65" spans="1:15">
      <c r="A65" s="122" t="s">
        <v>1095</v>
      </c>
      <c r="B65" s="122" t="s">
        <v>246</v>
      </c>
      <c r="C65" s="122" t="s">
        <v>1096</v>
      </c>
      <c r="D65" s="122" t="s">
        <v>1243</v>
      </c>
      <c r="E65" s="122" t="s">
        <v>1244</v>
      </c>
      <c r="F65" s="122" t="s">
        <v>1179</v>
      </c>
      <c r="G65" s="122" t="s">
        <v>1135</v>
      </c>
      <c r="H65" s="122" t="s">
        <v>1180</v>
      </c>
      <c r="I65" s="122" t="s">
        <v>1180</v>
      </c>
      <c r="J65" s="122">
        <v>1</v>
      </c>
      <c r="K65" s="215">
        <v>1103582</v>
      </c>
      <c r="L65" s="215">
        <v>1103582</v>
      </c>
      <c r="M65" s="217">
        <v>2500000</v>
      </c>
      <c r="N65" s="215">
        <v>1396418</v>
      </c>
      <c r="O65" s="215">
        <v>16757016</v>
      </c>
    </row>
    <row r="66" spans="1:15">
      <c r="A66" s="122" t="s">
        <v>1095</v>
      </c>
      <c r="B66" s="122" t="s">
        <v>246</v>
      </c>
      <c r="C66" s="122" t="s">
        <v>1096</v>
      </c>
      <c r="D66" s="122" t="s">
        <v>1245</v>
      </c>
      <c r="E66" s="122" t="s">
        <v>1246</v>
      </c>
      <c r="F66" s="122" t="s">
        <v>1247</v>
      </c>
      <c r="G66" s="122" t="s">
        <v>1135</v>
      </c>
      <c r="H66" s="122" t="s">
        <v>1248</v>
      </c>
      <c r="I66" s="122" t="s">
        <v>1248</v>
      </c>
      <c r="J66" s="122">
        <v>1</v>
      </c>
      <c r="K66" s="215">
        <v>625067</v>
      </c>
      <c r="L66" s="215">
        <v>625067</v>
      </c>
      <c r="M66" s="217">
        <v>1200000</v>
      </c>
      <c r="N66" s="215">
        <v>574933</v>
      </c>
      <c r="O66" s="215">
        <v>6899196</v>
      </c>
    </row>
    <row r="67" spans="1:15">
      <c r="A67" s="122" t="s">
        <v>1095</v>
      </c>
      <c r="B67" s="122" t="s">
        <v>246</v>
      </c>
      <c r="C67" s="122" t="s">
        <v>1096</v>
      </c>
      <c r="D67" s="122" t="s">
        <v>1249</v>
      </c>
      <c r="E67" s="122" t="s">
        <v>1250</v>
      </c>
      <c r="F67" s="122" t="s">
        <v>1247</v>
      </c>
      <c r="G67" s="122" t="s">
        <v>1135</v>
      </c>
      <c r="H67" s="122" t="s">
        <v>1248</v>
      </c>
      <c r="I67" s="122" t="s">
        <v>1248</v>
      </c>
      <c r="J67" s="122">
        <v>2</v>
      </c>
      <c r="K67" s="215">
        <v>1448344</v>
      </c>
      <c r="L67" s="215">
        <v>724172</v>
      </c>
      <c r="M67" s="217">
        <v>1200000</v>
      </c>
      <c r="N67" s="215">
        <v>475828</v>
      </c>
      <c r="O67" s="215">
        <v>11419872</v>
      </c>
    </row>
    <row r="68" spans="1:15">
      <c r="A68" s="122" t="s">
        <v>1095</v>
      </c>
      <c r="B68" s="122" t="s">
        <v>246</v>
      </c>
      <c r="C68" s="122" t="s">
        <v>1096</v>
      </c>
      <c r="D68" s="122" t="s">
        <v>1251</v>
      </c>
      <c r="E68" s="122" t="s">
        <v>1252</v>
      </c>
      <c r="F68" s="122" t="s">
        <v>1247</v>
      </c>
      <c r="G68" s="122" t="s">
        <v>1135</v>
      </c>
      <c r="H68" s="122" t="s">
        <v>1248</v>
      </c>
      <c r="I68" s="122" t="s">
        <v>1248</v>
      </c>
      <c r="J68" s="122">
        <v>1</v>
      </c>
      <c r="K68" s="215">
        <v>644988</v>
      </c>
      <c r="L68" s="215">
        <v>644988</v>
      </c>
      <c r="M68" s="217">
        <v>1200000</v>
      </c>
      <c r="N68" s="215">
        <v>555012</v>
      </c>
      <c r="O68" s="215">
        <v>6660144</v>
      </c>
    </row>
    <row r="69" spans="1:15">
      <c r="A69" s="122" t="s">
        <v>1095</v>
      </c>
      <c r="B69" s="122" t="s">
        <v>246</v>
      </c>
      <c r="C69" s="122" t="s">
        <v>1096</v>
      </c>
      <c r="D69" s="122" t="s">
        <v>1253</v>
      </c>
      <c r="E69" s="122" t="s">
        <v>1254</v>
      </c>
      <c r="F69" s="122" t="s">
        <v>1247</v>
      </c>
      <c r="G69" s="122" t="s">
        <v>1135</v>
      </c>
      <c r="H69" s="122" t="s">
        <v>1248</v>
      </c>
      <c r="I69" s="122" t="s">
        <v>1248</v>
      </c>
      <c r="J69" s="122">
        <v>1</v>
      </c>
      <c r="K69" s="215">
        <v>779616</v>
      </c>
      <c r="L69" s="215">
        <v>779616</v>
      </c>
      <c r="M69" s="217">
        <v>1200000</v>
      </c>
      <c r="N69" s="215">
        <v>420384</v>
      </c>
      <c r="O69" s="215">
        <v>5044608</v>
      </c>
    </row>
    <row r="70" spans="1:15">
      <c r="A70" s="122" t="s">
        <v>1095</v>
      </c>
      <c r="B70" s="122" t="s">
        <v>246</v>
      </c>
      <c r="C70" s="122" t="s">
        <v>1096</v>
      </c>
      <c r="D70" s="122" t="s">
        <v>1255</v>
      </c>
      <c r="E70" s="122" t="s">
        <v>1256</v>
      </c>
      <c r="F70" s="122" t="s">
        <v>1247</v>
      </c>
      <c r="G70" s="122" t="s">
        <v>1135</v>
      </c>
      <c r="H70" s="122" t="s">
        <v>1248</v>
      </c>
      <c r="I70" s="122" t="s">
        <v>1248</v>
      </c>
      <c r="J70" s="122">
        <v>1</v>
      </c>
      <c r="K70" s="215">
        <v>666237</v>
      </c>
      <c r="L70" s="215">
        <v>666237</v>
      </c>
      <c r="M70" s="217">
        <v>1200000</v>
      </c>
      <c r="N70" s="215">
        <v>533763</v>
      </c>
      <c r="O70" s="215">
        <v>6405156</v>
      </c>
    </row>
    <row r="71" spans="1:15">
      <c r="A71" s="122" t="s">
        <v>1095</v>
      </c>
      <c r="B71" s="122" t="s">
        <v>246</v>
      </c>
      <c r="C71" s="122" t="s">
        <v>1096</v>
      </c>
      <c r="D71" s="122" t="s">
        <v>1257</v>
      </c>
      <c r="E71" s="122" t="s">
        <v>1258</v>
      </c>
      <c r="F71" s="122" t="s">
        <v>1247</v>
      </c>
      <c r="G71" s="122" t="s">
        <v>1135</v>
      </c>
      <c r="H71" s="122" t="s">
        <v>1248</v>
      </c>
      <c r="I71" s="122" t="s">
        <v>1248</v>
      </c>
      <c r="J71" s="122">
        <v>2</v>
      </c>
      <c r="K71" s="215">
        <v>2265165</v>
      </c>
      <c r="L71" s="215">
        <v>1132582.5</v>
      </c>
      <c r="M71" s="217">
        <v>1200000</v>
      </c>
      <c r="N71" s="215">
        <v>67417.5</v>
      </c>
      <c r="O71" s="215">
        <v>1618020</v>
      </c>
    </row>
    <row r="72" spans="1:15">
      <c r="A72" s="122" t="s">
        <v>1095</v>
      </c>
      <c r="B72" s="122" t="s">
        <v>246</v>
      </c>
      <c r="C72" s="122" t="s">
        <v>1096</v>
      </c>
      <c r="D72" s="122" t="s">
        <v>1259</v>
      </c>
      <c r="E72" s="122" t="s">
        <v>1260</v>
      </c>
      <c r="F72" s="122" t="s">
        <v>1247</v>
      </c>
      <c r="G72" s="122" t="s">
        <v>1135</v>
      </c>
      <c r="H72" s="122" t="s">
        <v>1248</v>
      </c>
      <c r="I72" s="122" t="s">
        <v>1248</v>
      </c>
      <c r="J72" s="122">
        <v>4</v>
      </c>
      <c r="K72" s="215">
        <v>3054471</v>
      </c>
      <c r="L72" s="215">
        <v>763617.75</v>
      </c>
      <c r="M72" s="217">
        <v>1200000</v>
      </c>
      <c r="N72" s="215">
        <v>436382.25</v>
      </c>
      <c r="O72" s="215">
        <v>20946348</v>
      </c>
    </row>
    <row r="73" spans="1:15">
      <c r="A73" s="122" t="s">
        <v>1095</v>
      </c>
      <c r="B73" s="122" t="s">
        <v>246</v>
      </c>
      <c r="C73" s="122" t="s">
        <v>1096</v>
      </c>
      <c r="D73" s="122" t="s">
        <v>1261</v>
      </c>
      <c r="E73" s="122" t="s">
        <v>1262</v>
      </c>
      <c r="F73" s="122" t="s">
        <v>1247</v>
      </c>
      <c r="G73" s="122" t="s">
        <v>1135</v>
      </c>
      <c r="H73" s="122" t="s">
        <v>1248</v>
      </c>
      <c r="I73" s="122" t="s">
        <v>1248</v>
      </c>
      <c r="J73" s="122">
        <v>1</v>
      </c>
      <c r="K73" s="215">
        <v>625067</v>
      </c>
      <c r="L73" s="215">
        <v>625067</v>
      </c>
      <c r="M73" s="217">
        <v>1200000</v>
      </c>
      <c r="N73" s="215">
        <v>574933</v>
      </c>
      <c r="O73" s="215">
        <v>6899196</v>
      </c>
    </row>
    <row r="74" spans="1:15">
      <c r="A74" s="122" t="s">
        <v>1095</v>
      </c>
      <c r="B74" s="122" t="s">
        <v>246</v>
      </c>
      <c r="C74" s="122" t="s">
        <v>1096</v>
      </c>
      <c r="D74" s="122" t="s">
        <v>1263</v>
      </c>
      <c r="E74" s="122" t="s">
        <v>1264</v>
      </c>
      <c r="F74" s="122" t="s">
        <v>1247</v>
      </c>
      <c r="G74" s="122" t="s">
        <v>1135</v>
      </c>
      <c r="H74" s="122" t="s">
        <v>1248</v>
      </c>
      <c r="I74" s="122" t="s">
        <v>1248</v>
      </c>
      <c r="J74" s="122">
        <v>1</v>
      </c>
      <c r="K74" s="215">
        <v>463264</v>
      </c>
      <c r="L74" s="215">
        <v>463264</v>
      </c>
      <c r="M74" s="217">
        <v>1200000</v>
      </c>
      <c r="N74" s="215">
        <v>736736</v>
      </c>
      <c r="O74" s="215">
        <v>8840832</v>
      </c>
    </row>
    <row r="75" spans="1:15">
      <c r="A75" s="122" t="s">
        <v>1095</v>
      </c>
      <c r="B75" s="122" t="s">
        <v>246</v>
      </c>
      <c r="C75" s="122" t="s">
        <v>1096</v>
      </c>
      <c r="D75" s="122" t="s">
        <v>1265</v>
      </c>
      <c r="E75" s="122" t="s">
        <v>1266</v>
      </c>
      <c r="F75" s="122" t="s">
        <v>1247</v>
      </c>
      <c r="G75" s="122" t="s">
        <v>1135</v>
      </c>
      <c r="H75" s="122" t="s">
        <v>1248</v>
      </c>
      <c r="I75" s="122" t="s">
        <v>1248</v>
      </c>
      <c r="J75" s="122">
        <v>7</v>
      </c>
      <c r="K75" s="215">
        <v>5550195</v>
      </c>
      <c r="L75" s="215">
        <v>792885</v>
      </c>
      <c r="M75" s="217">
        <v>1200000</v>
      </c>
      <c r="N75" s="215">
        <v>407115</v>
      </c>
      <c r="O75" s="215">
        <v>34197660</v>
      </c>
    </row>
    <row r="76" spans="1:15">
      <c r="A76" s="122" t="s">
        <v>1095</v>
      </c>
      <c r="B76" s="122" t="s">
        <v>246</v>
      </c>
      <c r="C76" s="122" t="s">
        <v>1096</v>
      </c>
      <c r="D76" s="122" t="s">
        <v>1267</v>
      </c>
      <c r="E76" s="122" t="s">
        <v>1268</v>
      </c>
      <c r="F76" s="122" t="s">
        <v>1269</v>
      </c>
      <c r="G76" s="122" t="s">
        <v>1270</v>
      </c>
      <c r="H76" s="122" t="s">
        <v>1271</v>
      </c>
      <c r="I76" s="122" t="s">
        <v>1271</v>
      </c>
      <c r="J76" s="122">
        <v>5</v>
      </c>
      <c r="K76" s="215">
        <v>2263118</v>
      </c>
      <c r="L76" s="215">
        <v>452623.6</v>
      </c>
      <c r="M76" s="217">
        <v>850000</v>
      </c>
      <c r="N76" s="215">
        <v>397376.4</v>
      </c>
      <c r="O76" s="215">
        <v>23842584</v>
      </c>
    </row>
    <row r="77" spans="1:15">
      <c r="A77" s="122" t="s">
        <v>1095</v>
      </c>
      <c r="B77" s="122" t="s">
        <v>246</v>
      </c>
      <c r="C77" s="122" t="s">
        <v>1096</v>
      </c>
      <c r="D77" s="122" t="s">
        <v>1272</v>
      </c>
      <c r="E77" s="122" t="s">
        <v>1273</v>
      </c>
      <c r="F77" s="122" t="s">
        <v>1274</v>
      </c>
      <c r="G77" s="122" t="s">
        <v>1270</v>
      </c>
      <c r="H77" s="122" t="s">
        <v>1275</v>
      </c>
      <c r="I77" s="122" t="s">
        <v>1275</v>
      </c>
      <c r="J77" s="122">
        <v>1</v>
      </c>
      <c r="K77" s="215">
        <v>413158</v>
      </c>
      <c r="L77" s="215">
        <v>413158</v>
      </c>
      <c r="M77" s="217">
        <v>613158</v>
      </c>
      <c r="N77" s="215">
        <v>200000</v>
      </c>
      <c r="O77" s="215">
        <v>2400000</v>
      </c>
    </row>
    <row r="78" spans="1:15">
      <c r="A78" s="122" t="s">
        <v>1095</v>
      </c>
      <c r="B78" s="122" t="s">
        <v>246</v>
      </c>
      <c r="C78" s="122" t="s">
        <v>1096</v>
      </c>
      <c r="D78" s="122" t="s">
        <v>1276</v>
      </c>
      <c r="E78" s="122" t="s">
        <v>1277</v>
      </c>
      <c r="F78" s="122" t="s">
        <v>1274</v>
      </c>
      <c r="G78" s="122" t="s">
        <v>1270</v>
      </c>
      <c r="H78" s="122" t="s">
        <v>1275</v>
      </c>
      <c r="I78" s="122" t="s">
        <v>1275</v>
      </c>
      <c r="J78" s="122">
        <v>2</v>
      </c>
      <c r="K78" s="215">
        <v>837186</v>
      </c>
      <c r="L78" s="215">
        <v>418593</v>
      </c>
      <c r="M78" s="217">
        <v>613158</v>
      </c>
      <c r="N78" s="215">
        <v>194565</v>
      </c>
      <c r="O78" s="215">
        <v>4669560</v>
      </c>
    </row>
    <row r="82" spans="1:9">
      <c r="A82" s="329" t="s">
        <v>1278</v>
      </c>
      <c r="B82" s="329" t="s">
        <v>1279</v>
      </c>
      <c r="C82" s="329" t="s">
        <v>1280</v>
      </c>
      <c r="D82" s="325" t="s">
        <v>1281</v>
      </c>
      <c r="E82" s="325" t="s">
        <v>1282</v>
      </c>
      <c r="F82" s="330" t="s">
        <v>1283</v>
      </c>
      <c r="G82" s="324" t="s">
        <v>1284</v>
      </c>
      <c r="H82" s="325" t="s">
        <v>1285</v>
      </c>
    </row>
    <row r="83" spans="1:9">
      <c r="A83" s="329"/>
      <c r="B83" s="329"/>
      <c r="C83" s="329"/>
      <c r="D83" s="325"/>
      <c r="E83" s="325"/>
      <c r="F83" s="330"/>
      <c r="G83" s="324"/>
      <c r="H83" s="325"/>
    </row>
    <row r="84" spans="1:9" ht="18.5">
      <c r="A84" s="326" t="s">
        <v>1286</v>
      </c>
      <c r="B84" s="327"/>
      <c r="C84" s="327"/>
      <c r="D84" s="328"/>
      <c r="E84" s="326"/>
      <c r="F84" s="327"/>
      <c r="G84" s="327"/>
      <c r="H84" s="328"/>
    </row>
    <row r="85" spans="1:9">
      <c r="A85" s="122" t="s">
        <v>1287</v>
      </c>
      <c r="B85" s="122" t="s">
        <v>1101</v>
      </c>
      <c r="C85" s="218">
        <v>1</v>
      </c>
      <c r="D85" s="218">
        <v>4697024</v>
      </c>
      <c r="E85" s="218">
        <f>C85*12*D85</f>
        <v>56364288</v>
      </c>
      <c r="F85" s="218">
        <v>5400000</v>
      </c>
      <c r="G85" s="218">
        <f>F85*12*C85</f>
        <v>64800000</v>
      </c>
      <c r="H85" s="218">
        <f>G85-E85</f>
        <v>8435712</v>
      </c>
      <c r="I85" s="219"/>
    </row>
    <row r="86" spans="1:9">
      <c r="A86" s="122" t="s">
        <v>1288</v>
      </c>
      <c r="B86" s="122" t="s">
        <v>1101</v>
      </c>
      <c r="C86" s="218">
        <v>2</v>
      </c>
      <c r="D86" s="218">
        <v>4050553</v>
      </c>
      <c r="E86" s="218">
        <f t="shared" ref="E86:E96" si="0">C86*12*D86</f>
        <v>97213272</v>
      </c>
      <c r="F86" s="218">
        <v>5100000</v>
      </c>
      <c r="G86" s="218">
        <f t="shared" ref="G86:G96" si="1">F86*12*C86</f>
        <v>122400000</v>
      </c>
      <c r="H86" s="218">
        <f t="shared" ref="H86:H96" si="2">G86-E86</f>
        <v>25186728</v>
      </c>
      <c r="I86" s="219"/>
    </row>
    <row r="87" spans="1:9">
      <c r="A87" s="122" t="s">
        <v>1289</v>
      </c>
      <c r="B87" s="122" t="s">
        <v>1101</v>
      </c>
      <c r="C87" s="218">
        <v>16</v>
      </c>
      <c r="D87" s="218">
        <v>3616565</v>
      </c>
      <c r="E87" s="218">
        <f t="shared" si="0"/>
        <v>694380480</v>
      </c>
      <c r="F87" s="218">
        <v>4800000</v>
      </c>
      <c r="G87" s="218">
        <f t="shared" si="1"/>
        <v>921600000</v>
      </c>
      <c r="H87" s="218">
        <f t="shared" si="2"/>
        <v>227219520</v>
      </c>
      <c r="I87" s="219"/>
    </row>
    <row r="88" spans="1:9">
      <c r="A88" s="122" t="s">
        <v>1290</v>
      </c>
      <c r="B88" s="122" t="s">
        <v>1291</v>
      </c>
      <c r="C88" s="218">
        <v>61</v>
      </c>
      <c r="D88" s="218">
        <v>3447065</v>
      </c>
      <c r="E88" s="218">
        <f t="shared" si="0"/>
        <v>2523251580</v>
      </c>
      <c r="F88" s="218">
        <v>4500000</v>
      </c>
      <c r="G88" s="218">
        <f t="shared" si="1"/>
        <v>3294000000</v>
      </c>
      <c r="H88" s="218">
        <f t="shared" si="2"/>
        <v>770748420</v>
      </c>
      <c r="I88" s="219"/>
    </row>
    <row r="89" spans="1:9">
      <c r="A89" s="122" t="s">
        <v>1292</v>
      </c>
      <c r="B89" s="122" t="s">
        <v>1291</v>
      </c>
      <c r="C89" s="218">
        <v>97</v>
      </c>
      <c r="D89" s="218">
        <v>2628075</v>
      </c>
      <c r="E89" s="218">
        <f t="shared" si="0"/>
        <v>3059079300</v>
      </c>
      <c r="F89" s="218">
        <v>4200000</v>
      </c>
      <c r="G89" s="218">
        <f t="shared" si="1"/>
        <v>4888800000</v>
      </c>
      <c r="H89" s="218">
        <f t="shared" si="2"/>
        <v>1829720700</v>
      </c>
      <c r="I89" s="219"/>
    </row>
    <row r="90" spans="1:9">
      <c r="A90" s="122" t="s">
        <v>1293</v>
      </c>
      <c r="B90" s="122" t="s">
        <v>1294</v>
      </c>
      <c r="C90" s="218">
        <v>312</v>
      </c>
      <c r="D90" s="218">
        <v>1917193</v>
      </c>
      <c r="E90" s="218">
        <f t="shared" si="0"/>
        <v>7177970592</v>
      </c>
      <c r="F90" s="218">
        <v>3750000</v>
      </c>
      <c r="G90" s="218">
        <f t="shared" si="1"/>
        <v>14040000000</v>
      </c>
      <c r="H90" s="218">
        <f t="shared" si="2"/>
        <v>6862029408</v>
      </c>
      <c r="I90" s="219"/>
    </row>
    <row r="91" spans="1:9">
      <c r="A91" s="122" t="s">
        <v>1295</v>
      </c>
      <c r="B91" s="122" t="s">
        <v>1294</v>
      </c>
      <c r="C91" s="218">
        <v>72</v>
      </c>
      <c r="D91" s="218">
        <v>1992454</v>
      </c>
      <c r="E91" s="218">
        <f t="shared" si="0"/>
        <v>1721480256</v>
      </c>
      <c r="F91" s="218">
        <v>3750000</v>
      </c>
      <c r="G91" s="218">
        <f t="shared" si="1"/>
        <v>3240000000</v>
      </c>
      <c r="H91" s="218">
        <f t="shared" si="2"/>
        <v>1518519744</v>
      </c>
      <c r="I91" s="219"/>
    </row>
    <row r="92" spans="1:9">
      <c r="A92" s="122" t="s">
        <v>1296</v>
      </c>
      <c r="B92" s="122" t="s">
        <v>1297</v>
      </c>
      <c r="C92" s="218">
        <v>175</v>
      </c>
      <c r="D92" s="218">
        <v>1315765</v>
      </c>
      <c r="E92" s="218">
        <f t="shared" si="0"/>
        <v>2763106500</v>
      </c>
      <c r="F92" s="218">
        <v>3300000</v>
      </c>
      <c r="G92" s="218">
        <f t="shared" si="1"/>
        <v>6930000000</v>
      </c>
      <c r="H92" s="218">
        <f t="shared" si="2"/>
        <v>4166893500</v>
      </c>
      <c r="I92" s="219"/>
    </row>
    <row r="93" spans="1:9">
      <c r="A93" s="122" t="s">
        <v>1298</v>
      </c>
      <c r="B93" s="122" t="s">
        <v>1299</v>
      </c>
      <c r="C93" s="218">
        <v>3000</v>
      </c>
      <c r="D93" s="218">
        <v>1176028</v>
      </c>
      <c r="E93" s="218">
        <f t="shared" si="0"/>
        <v>42337008000</v>
      </c>
      <c r="F93" s="218">
        <v>3000000</v>
      </c>
      <c r="G93" s="218">
        <f t="shared" si="1"/>
        <v>108000000000</v>
      </c>
      <c r="H93" s="218">
        <f t="shared" si="2"/>
        <v>65662992000</v>
      </c>
      <c r="I93" s="219"/>
    </row>
    <row r="94" spans="1:9">
      <c r="A94" s="122" t="s">
        <v>1300</v>
      </c>
      <c r="B94" s="122" t="s">
        <v>1301</v>
      </c>
      <c r="C94" s="218">
        <v>12654</v>
      </c>
      <c r="D94" s="218">
        <v>753862</v>
      </c>
      <c r="E94" s="218">
        <f t="shared" si="0"/>
        <v>114472436976</v>
      </c>
      <c r="F94" s="218">
        <v>1200000</v>
      </c>
      <c r="G94" s="218">
        <f t="shared" si="1"/>
        <v>182217600000</v>
      </c>
      <c r="H94" s="218">
        <f t="shared" si="2"/>
        <v>67745163024</v>
      </c>
      <c r="I94" s="219"/>
    </row>
    <row r="95" spans="1:9">
      <c r="A95" s="122" t="s">
        <v>1302</v>
      </c>
      <c r="B95" s="122" t="s">
        <v>1269</v>
      </c>
      <c r="C95" s="218">
        <v>593</v>
      </c>
      <c r="D95" s="218">
        <v>478934</v>
      </c>
      <c r="E95" s="218">
        <f t="shared" si="0"/>
        <v>3408094344</v>
      </c>
      <c r="F95" s="218">
        <v>850000</v>
      </c>
      <c r="G95" s="218">
        <f t="shared" si="1"/>
        <v>6048600000</v>
      </c>
      <c r="H95" s="218">
        <f t="shared" si="2"/>
        <v>2640505656</v>
      </c>
      <c r="I95" s="219"/>
    </row>
    <row r="96" spans="1:9">
      <c r="A96" s="122" t="s">
        <v>1303</v>
      </c>
      <c r="B96" s="122" t="s">
        <v>1274</v>
      </c>
      <c r="C96" s="218">
        <v>17647</v>
      </c>
      <c r="D96" s="218">
        <v>413158</v>
      </c>
      <c r="E96" s="218">
        <f t="shared" si="0"/>
        <v>87491990712</v>
      </c>
      <c r="F96" s="218">
        <v>613158</v>
      </c>
      <c r="G96" s="218">
        <f t="shared" si="1"/>
        <v>129844790712</v>
      </c>
      <c r="H96" s="218">
        <f t="shared" si="2"/>
        <v>42352800000</v>
      </c>
      <c r="I96" s="219"/>
    </row>
    <row r="102" spans="1:1" ht="341">
      <c r="A102" s="220" t="s">
        <v>1304</v>
      </c>
    </row>
  </sheetData>
  <mergeCells count="10">
    <mergeCell ref="G82:G83"/>
    <mergeCell ref="H82:H83"/>
    <mergeCell ref="A84:D84"/>
    <mergeCell ref="E84:H84"/>
    <mergeCell ref="A82:A83"/>
    <mergeCell ref="B82:B83"/>
    <mergeCell ref="C82:C83"/>
    <mergeCell ref="D82:D83"/>
    <mergeCell ref="E82:E83"/>
    <mergeCell ref="F82:F8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14999847407452621"/>
  </sheetPr>
  <dimension ref="A4:BV648"/>
  <sheetViews>
    <sheetView workbookViewId="0">
      <selection activeCell="L9" sqref="L9"/>
    </sheetView>
  </sheetViews>
  <sheetFormatPr defaultColWidth="8.83203125" defaultRowHeight="15.5"/>
  <cols>
    <col min="2" max="2" width="37.08203125" customWidth="1"/>
    <col min="3" max="3" width="10.08203125" bestFit="1" customWidth="1"/>
  </cols>
  <sheetData>
    <row r="4" spans="1:5">
      <c r="C4" s="250" t="s">
        <v>1944</v>
      </c>
      <c r="D4" s="250" t="s">
        <v>1945</v>
      </c>
      <c r="E4" s="250" t="s">
        <v>1943</v>
      </c>
    </row>
    <row r="5" spans="1:5">
      <c r="B5" s="239" t="s">
        <v>1057</v>
      </c>
      <c r="C5" s="249">
        <f>INDEX($A$32:$BV$648, 617, MATCH($B5, $A$32:$BV$32,0))</f>
        <v>7915</v>
      </c>
      <c r="D5" s="249">
        <f>INDEX($AA$32:$AX$648, 617, MATCH($B5, $AA$32:$AX$32,0))</f>
        <v>3349</v>
      </c>
      <c r="E5" s="249">
        <f>SUM(C5:D5)</f>
        <v>11264</v>
      </c>
    </row>
    <row r="6" spans="1:5">
      <c r="B6" s="239" t="s">
        <v>1939</v>
      </c>
      <c r="C6" s="249">
        <f t="shared" ref="C6:C28" si="0">INDEX($A$32:$BV$648, 617, MATCH($B6, $A$32:$BV$32,0))</f>
        <v>327</v>
      </c>
      <c r="D6" s="249">
        <f t="shared" ref="D6:D28" si="1">INDEX($AA$32:$AX$648, 617, MATCH($B6, $AA$32:$AX$32,0))</f>
        <v>120</v>
      </c>
      <c r="E6" s="249">
        <f t="shared" ref="E6:E28" si="2">SUM(C6:D6)</f>
        <v>447</v>
      </c>
    </row>
    <row r="7" spans="1:5">
      <c r="B7" s="239" t="s">
        <v>1940</v>
      </c>
      <c r="C7" s="249">
        <f t="shared" si="0"/>
        <v>1023</v>
      </c>
      <c r="D7" s="249">
        <f t="shared" si="1"/>
        <v>314</v>
      </c>
      <c r="E7" s="249">
        <f t="shared" si="2"/>
        <v>1337</v>
      </c>
    </row>
    <row r="8" spans="1:5">
      <c r="A8" s="29" t="s">
        <v>4</v>
      </c>
      <c r="B8" s="240" t="s">
        <v>5</v>
      </c>
      <c r="C8" s="249">
        <f t="shared" si="0"/>
        <v>2795</v>
      </c>
      <c r="D8" s="249">
        <f t="shared" si="1"/>
        <v>903</v>
      </c>
      <c r="E8" s="249">
        <f t="shared" si="2"/>
        <v>3698</v>
      </c>
    </row>
    <row r="9" spans="1:5">
      <c r="A9" s="29" t="s">
        <v>6</v>
      </c>
      <c r="B9" s="240" t="s">
        <v>7</v>
      </c>
      <c r="C9" s="249">
        <f t="shared" si="0"/>
        <v>686</v>
      </c>
      <c r="D9" s="249">
        <f t="shared" si="1"/>
        <v>123</v>
      </c>
      <c r="E9" s="249">
        <f t="shared" si="2"/>
        <v>809</v>
      </c>
    </row>
    <row r="10" spans="1:5">
      <c r="A10" s="30" t="s">
        <v>11</v>
      </c>
      <c r="B10" s="240" t="s">
        <v>12</v>
      </c>
      <c r="C10" s="249">
        <f t="shared" si="0"/>
        <v>1167</v>
      </c>
      <c r="D10" s="249">
        <f t="shared" si="1"/>
        <v>768</v>
      </c>
      <c r="E10" s="249">
        <f t="shared" si="2"/>
        <v>1935</v>
      </c>
    </row>
    <row r="11" spans="1:5">
      <c r="A11" s="29" t="s">
        <v>15</v>
      </c>
      <c r="B11" s="241" t="s">
        <v>16</v>
      </c>
      <c r="C11" s="249">
        <f t="shared" si="0"/>
        <v>4086</v>
      </c>
      <c r="D11" s="249">
        <f t="shared" si="1"/>
        <v>9262</v>
      </c>
      <c r="E11" s="249">
        <f t="shared" si="2"/>
        <v>13348</v>
      </c>
    </row>
    <row r="12" spans="1:5">
      <c r="A12" s="29" t="s">
        <v>19</v>
      </c>
      <c r="B12" s="241" t="s">
        <v>20</v>
      </c>
      <c r="C12" s="249">
        <f t="shared" si="0"/>
        <v>1003</v>
      </c>
      <c r="D12" s="249">
        <f t="shared" si="1"/>
        <v>3835</v>
      </c>
      <c r="E12" s="249">
        <f t="shared" si="2"/>
        <v>4838</v>
      </c>
    </row>
    <row r="13" spans="1:5">
      <c r="A13" s="29" t="s">
        <v>23</v>
      </c>
      <c r="B13" s="242" t="s">
        <v>24</v>
      </c>
      <c r="C13" s="249">
        <f t="shared" si="0"/>
        <v>199</v>
      </c>
      <c r="D13" s="249">
        <f t="shared" si="1"/>
        <v>66</v>
      </c>
      <c r="E13" s="249">
        <f t="shared" si="2"/>
        <v>265</v>
      </c>
    </row>
    <row r="14" spans="1:5">
      <c r="A14" s="29" t="s">
        <v>28</v>
      </c>
      <c r="B14" s="242" t="s">
        <v>29</v>
      </c>
      <c r="C14" s="249">
        <f t="shared" si="0"/>
        <v>2</v>
      </c>
      <c r="D14" s="249">
        <f t="shared" si="1"/>
        <v>1</v>
      </c>
      <c r="E14" s="249">
        <f t="shared" si="2"/>
        <v>3</v>
      </c>
    </row>
    <row r="15" spans="1:5">
      <c r="A15" s="29" t="s">
        <v>32</v>
      </c>
      <c r="B15" s="242" t="s">
        <v>33</v>
      </c>
      <c r="C15" s="249">
        <f t="shared" si="0"/>
        <v>35</v>
      </c>
      <c r="D15" s="249">
        <f t="shared" si="1"/>
        <v>16</v>
      </c>
      <c r="E15" s="249">
        <f t="shared" si="2"/>
        <v>51</v>
      </c>
    </row>
    <row r="16" spans="1:5">
      <c r="A16" s="29" t="s">
        <v>36</v>
      </c>
      <c r="B16" s="243" t="s">
        <v>37</v>
      </c>
      <c r="C16" s="249">
        <f t="shared" si="0"/>
        <v>6</v>
      </c>
      <c r="D16" s="249">
        <f t="shared" si="1"/>
        <v>6</v>
      </c>
      <c r="E16" s="249">
        <f t="shared" si="2"/>
        <v>12</v>
      </c>
    </row>
    <row r="17" spans="1:74">
      <c r="A17" s="29" t="s">
        <v>40</v>
      </c>
      <c r="B17" s="243" t="s">
        <v>41</v>
      </c>
      <c r="C17" s="249">
        <f t="shared" si="0"/>
        <v>1098</v>
      </c>
      <c r="D17" s="249">
        <f t="shared" si="1"/>
        <v>261</v>
      </c>
      <c r="E17" s="249">
        <f t="shared" si="2"/>
        <v>1359</v>
      </c>
    </row>
    <row r="18" spans="1:74">
      <c r="A18" s="29" t="s">
        <v>44</v>
      </c>
      <c r="B18" s="243" t="s">
        <v>45</v>
      </c>
      <c r="C18" s="249">
        <f t="shared" si="0"/>
        <v>1198</v>
      </c>
      <c r="D18" s="249">
        <f t="shared" si="1"/>
        <v>519</v>
      </c>
      <c r="E18" s="249">
        <f t="shared" si="2"/>
        <v>1717</v>
      </c>
    </row>
    <row r="19" spans="1:74">
      <c r="A19" s="29" t="s">
        <v>149</v>
      </c>
      <c r="B19" s="244" t="s">
        <v>873</v>
      </c>
      <c r="C19" s="249">
        <f t="shared" si="0"/>
        <v>6</v>
      </c>
      <c r="D19" s="249">
        <f t="shared" si="1"/>
        <v>3</v>
      </c>
      <c r="E19" s="249">
        <f t="shared" si="2"/>
        <v>9</v>
      </c>
    </row>
    <row r="20" spans="1:74">
      <c r="A20" s="29" t="s">
        <v>50</v>
      </c>
      <c r="B20" s="245" t="s">
        <v>51</v>
      </c>
      <c r="C20" s="249">
        <f t="shared" si="0"/>
        <v>242</v>
      </c>
      <c r="D20" s="249">
        <f t="shared" si="1"/>
        <v>72</v>
      </c>
      <c r="E20" s="249">
        <f t="shared" si="2"/>
        <v>314</v>
      </c>
    </row>
    <row r="21" spans="1:74">
      <c r="A21" s="29" t="s">
        <v>53</v>
      </c>
      <c r="B21" s="245" t="s">
        <v>54</v>
      </c>
      <c r="C21" s="249">
        <f t="shared" si="0"/>
        <v>5</v>
      </c>
      <c r="D21" s="249">
        <f t="shared" si="1"/>
        <v>0</v>
      </c>
      <c r="E21" s="249">
        <f t="shared" si="2"/>
        <v>5</v>
      </c>
    </row>
    <row r="22" spans="1:74">
      <c r="A22" s="29" t="s">
        <v>58</v>
      </c>
      <c r="B22" s="245" t="s">
        <v>59</v>
      </c>
      <c r="C22" s="249">
        <f t="shared" si="0"/>
        <v>51</v>
      </c>
      <c r="D22" s="249">
        <f t="shared" si="1"/>
        <v>45</v>
      </c>
      <c r="E22" s="249">
        <f t="shared" si="2"/>
        <v>96</v>
      </c>
    </row>
    <row r="23" spans="1:74">
      <c r="A23" s="29" t="s">
        <v>62</v>
      </c>
      <c r="B23" s="246" t="s">
        <v>63</v>
      </c>
      <c r="C23" s="249">
        <f t="shared" si="0"/>
        <v>291</v>
      </c>
      <c r="D23" s="249">
        <f t="shared" si="1"/>
        <v>156</v>
      </c>
      <c r="E23" s="249">
        <f t="shared" si="2"/>
        <v>447</v>
      </c>
    </row>
    <row r="24" spans="1:74">
      <c r="A24" s="29" t="s">
        <v>66</v>
      </c>
      <c r="B24" s="247" t="s">
        <v>67</v>
      </c>
      <c r="C24" s="249">
        <f t="shared" si="0"/>
        <v>22</v>
      </c>
      <c r="D24" s="249">
        <f t="shared" si="1"/>
        <v>24</v>
      </c>
      <c r="E24" s="249">
        <f t="shared" si="2"/>
        <v>46</v>
      </c>
    </row>
    <row r="25" spans="1:74" ht="15" customHeight="1">
      <c r="A25" s="29" t="s">
        <v>70</v>
      </c>
      <c r="B25" s="248" t="s">
        <v>71</v>
      </c>
      <c r="C25" s="249">
        <f t="shared" si="0"/>
        <v>125</v>
      </c>
      <c r="D25" s="249">
        <f t="shared" si="1"/>
        <v>21</v>
      </c>
      <c r="E25" s="249">
        <f t="shared" si="2"/>
        <v>146</v>
      </c>
    </row>
    <row r="26" spans="1:74">
      <c r="A26" s="29" t="s">
        <v>74</v>
      </c>
      <c r="B26" s="248" t="s">
        <v>75</v>
      </c>
      <c r="C26" s="249">
        <f t="shared" si="0"/>
        <v>43</v>
      </c>
      <c r="D26" s="249">
        <f t="shared" si="1"/>
        <v>28</v>
      </c>
      <c r="E26" s="249">
        <f t="shared" si="2"/>
        <v>71</v>
      </c>
    </row>
    <row r="27" spans="1:74">
      <c r="A27" s="29" t="s">
        <v>79</v>
      </c>
      <c r="B27" s="248" t="s">
        <v>80</v>
      </c>
      <c r="C27" s="249">
        <f t="shared" si="0"/>
        <v>3</v>
      </c>
      <c r="D27" s="249">
        <f t="shared" si="1"/>
        <v>0</v>
      </c>
      <c r="E27" s="249">
        <f t="shared" si="2"/>
        <v>3</v>
      </c>
    </row>
    <row r="28" spans="1:74">
      <c r="A28" s="29" t="s">
        <v>83</v>
      </c>
      <c r="B28" s="248" t="s">
        <v>84</v>
      </c>
      <c r="C28" s="249">
        <f t="shared" si="0"/>
        <v>0</v>
      </c>
      <c r="D28" s="249">
        <f t="shared" si="1"/>
        <v>0</v>
      </c>
      <c r="E28" s="249">
        <f t="shared" si="2"/>
        <v>0</v>
      </c>
    </row>
    <row r="29" spans="1:74">
      <c r="C29" s="251">
        <f>SUM(C5:C28)</f>
        <v>22328</v>
      </c>
      <c r="D29" s="251">
        <f t="shared" ref="D29:E29" si="3">SUM(D5:D28)</f>
        <v>19892</v>
      </c>
      <c r="E29" s="251">
        <f t="shared" si="3"/>
        <v>42220</v>
      </c>
    </row>
    <row r="31" spans="1:74">
      <c r="C31" s="331" t="s">
        <v>1941</v>
      </c>
      <c r="D31" s="331"/>
      <c r="E31" s="331"/>
      <c r="F31" s="331"/>
      <c r="G31" s="331"/>
      <c r="H31" s="331"/>
      <c r="I31" s="331"/>
      <c r="J31" s="331"/>
      <c r="K31" s="331"/>
      <c r="L31" s="331"/>
      <c r="M31" s="331"/>
      <c r="N31" s="331"/>
      <c r="O31" s="331"/>
      <c r="P31" s="331"/>
      <c r="Q31" s="331"/>
      <c r="R31" s="331"/>
      <c r="S31" s="331"/>
      <c r="T31" s="331"/>
      <c r="U31" s="331"/>
      <c r="V31" s="331"/>
      <c r="W31" s="331"/>
      <c r="X31" s="331"/>
      <c r="Y31" s="331"/>
      <c r="Z31" s="331"/>
      <c r="AA31" s="331" t="s">
        <v>1942</v>
      </c>
      <c r="AB31" s="331"/>
      <c r="AC31" s="331"/>
      <c r="AD31" s="331"/>
      <c r="AE31" s="331"/>
      <c r="AF31" s="331"/>
      <c r="AG31" s="331"/>
      <c r="AH31" s="331"/>
      <c r="AI31" s="331"/>
      <c r="AJ31" s="331"/>
      <c r="AK31" s="331"/>
      <c r="AL31" s="331"/>
      <c r="AM31" s="331"/>
      <c r="AN31" s="331"/>
      <c r="AO31" s="331"/>
      <c r="AP31" s="331"/>
      <c r="AQ31" s="331"/>
      <c r="AR31" s="331"/>
      <c r="AS31" s="331"/>
      <c r="AT31" s="331"/>
      <c r="AU31" s="331"/>
      <c r="AV31" s="331"/>
      <c r="AW31" s="331"/>
      <c r="AX31" s="331"/>
      <c r="AY31" s="331" t="s">
        <v>198</v>
      </c>
      <c r="AZ31" s="331"/>
      <c r="BA31" s="331"/>
      <c r="BB31" s="331"/>
      <c r="BC31" s="331"/>
      <c r="BD31" s="331"/>
      <c r="BE31" s="331"/>
      <c r="BF31" s="331"/>
      <c r="BG31" s="331"/>
      <c r="BH31" s="331"/>
      <c r="BI31" s="331"/>
      <c r="BJ31" s="331"/>
      <c r="BK31" s="331"/>
      <c r="BL31" s="331"/>
      <c r="BM31" s="331"/>
      <c r="BN31" s="331"/>
      <c r="BO31" s="331"/>
      <c r="BP31" s="331"/>
      <c r="BQ31" s="331"/>
      <c r="BR31" s="331"/>
      <c r="BS31" s="331"/>
      <c r="BT31" s="331"/>
      <c r="BU31" s="331"/>
      <c r="BV31" s="331"/>
    </row>
    <row r="32" spans="1:74" ht="43.5">
      <c r="A32" s="226"/>
      <c r="B32" s="226"/>
      <c r="C32" s="227" t="s">
        <v>1057</v>
      </c>
      <c r="D32" s="227" t="s">
        <v>1939</v>
      </c>
      <c r="E32" s="227" t="s">
        <v>1940</v>
      </c>
      <c r="F32" s="228" t="s">
        <v>5</v>
      </c>
      <c r="G32" s="228" t="s">
        <v>7</v>
      </c>
      <c r="H32" s="228" t="s">
        <v>12</v>
      </c>
      <c r="I32" s="229" t="s">
        <v>16</v>
      </c>
      <c r="J32" s="229" t="s">
        <v>20</v>
      </c>
      <c r="K32" s="230" t="s">
        <v>24</v>
      </c>
      <c r="L32" s="230" t="s">
        <v>29</v>
      </c>
      <c r="M32" s="230" t="s">
        <v>33</v>
      </c>
      <c r="N32" s="231" t="s">
        <v>37</v>
      </c>
      <c r="O32" s="231" t="s">
        <v>41</v>
      </c>
      <c r="P32" s="231" t="s">
        <v>45</v>
      </c>
      <c r="Q32" s="232" t="s">
        <v>873</v>
      </c>
      <c r="R32" s="233" t="s">
        <v>51</v>
      </c>
      <c r="S32" s="233" t="s">
        <v>54</v>
      </c>
      <c r="T32" s="233" t="s">
        <v>59</v>
      </c>
      <c r="U32" s="234" t="s">
        <v>63</v>
      </c>
      <c r="V32" s="235" t="s">
        <v>67</v>
      </c>
      <c r="W32" s="236" t="s">
        <v>71</v>
      </c>
      <c r="X32" s="236" t="s">
        <v>75</v>
      </c>
      <c r="Y32" s="236" t="s">
        <v>80</v>
      </c>
      <c r="Z32" s="236" t="s">
        <v>84</v>
      </c>
      <c r="AA32" s="227" t="s">
        <v>1057</v>
      </c>
      <c r="AB32" s="227" t="s">
        <v>1939</v>
      </c>
      <c r="AC32" s="227" t="s">
        <v>1940</v>
      </c>
      <c r="AD32" s="228" t="s">
        <v>5</v>
      </c>
      <c r="AE32" s="228" t="s">
        <v>7</v>
      </c>
      <c r="AF32" s="228" t="s">
        <v>12</v>
      </c>
      <c r="AG32" s="229" t="s">
        <v>16</v>
      </c>
      <c r="AH32" s="229" t="s">
        <v>20</v>
      </c>
      <c r="AI32" s="230" t="s">
        <v>24</v>
      </c>
      <c r="AJ32" s="230" t="s">
        <v>29</v>
      </c>
      <c r="AK32" s="230" t="s">
        <v>33</v>
      </c>
      <c r="AL32" s="231" t="s">
        <v>37</v>
      </c>
      <c r="AM32" s="231" t="s">
        <v>41</v>
      </c>
      <c r="AN32" s="231" t="s">
        <v>45</v>
      </c>
      <c r="AO32" s="232" t="s">
        <v>873</v>
      </c>
      <c r="AP32" s="233" t="s">
        <v>51</v>
      </c>
      <c r="AQ32" s="233" t="s">
        <v>54</v>
      </c>
      <c r="AR32" s="233" t="s">
        <v>59</v>
      </c>
      <c r="AS32" s="234" t="s">
        <v>63</v>
      </c>
      <c r="AT32" s="235" t="s">
        <v>67</v>
      </c>
      <c r="AU32" s="236" t="s">
        <v>71</v>
      </c>
      <c r="AV32" s="236" t="s">
        <v>75</v>
      </c>
      <c r="AW32" s="236" t="s">
        <v>80</v>
      </c>
      <c r="AX32" s="236" t="s">
        <v>84</v>
      </c>
      <c r="AY32" s="227" t="s">
        <v>1057</v>
      </c>
      <c r="AZ32" s="227" t="s">
        <v>1939</v>
      </c>
      <c r="BA32" s="227" t="s">
        <v>1940</v>
      </c>
      <c r="BB32" s="228" t="s">
        <v>5</v>
      </c>
      <c r="BC32" s="228" t="s">
        <v>7</v>
      </c>
      <c r="BD32" s="228" t="s">
        <v>12</v>
      </c>
      <c r="BE32" s="229" t="s">
        <v>16</v>
      </c>
      <c r="BF32" s="229" t="s">
        <v>20</v>
      </c>
      <c r="BG32" s="230" t="s">
        <v>24</v>
      </c>
      <c r="BH32" s="230" t="s">
        <v>29</v>
      </c>
      <c r="BI32" s="230" t="s">
        <v>33</v>
      </c>
      <c r="BJ32" s="231" t="s">
        <v>37</v>
      </c>
      <c r="BK32" s="231" t="s">
        <v>41</v>
      </c>
      <c r="BL32" s="231" t="s">
        <v>45</v>
      </c>
      <c r="BM32" s="232" t="s">
        <v>873</v>
      </c>
      <c r="BN32" s="233" t="s">
        <v>51</v>
      </c>
      <c r="BO32" s="233" t="s">
        <v>54</v>
      </c>
      <c r="BP32" s="233" t="s">
        <v>59</v>
      </c>
      <c r="BQ32" s="234" t="s">
        <v>63</v>
      </c>
      <c r="BR32" s="235" t="s">
        <v>67</v>
      </c>
      <c r="BS32" s="236" t="s">
        <v>71</v>
      </c>
      <c r="BT32" s="236" t="s">
        <v>75</v>
      </c>
      <c r="BU32" s="236" t="s">
        <v>80</v>
      </c>
      <c r="BV32" s="236" t="s">
        <v>84</v>
      </c>
    </row>
    <row r="33" spans="1:74">
      <c r="A33" s="226">
        <v>1</v>
      </c>
      <c r="B33" s="226" t="s">
        <v>1308</v>
      </c>
      <c r="C33" s="226">
        <f>INDEX('Uganda workforce data - raw'!$A$4:$F$619,MATCH($B33, 'Uganda workforce data - raw'!$B$4:$B$619,0), MATCH("Filled Male",'Uganda workforce data - raw'!$A$4:$F$4,0))*INDEX('Mapping cadres'!$B$1:$Z$616,MATCH($B33, 'Mapping cadres'!$B$1:$B$616,0), MATCH(C$32,'Mapping cadres'!$B$1:$Z$1,0))</f>
        <v>41</v>
      </c>
      <c r="D33" s="226">
        <f>INDEX('Uganda workforce data - raw'!$A$4:$F$619,MATCH($B33, 'Uganda workforce data - raw'!$B$4:$B$619,0), MATCH("Filled Male",'Uganda workforce data - raw'!$A$4:$F$4,0))*INDEX('Mapping cadres'!$B$1:$Z$616,MATCH($B33, 'Mapping cadres'!$B$1:$B$616,0), MATCH(D$32,'Mapping cadres'!$B$1:$Z$1,0))</f>
        <v>0</v>
      </c>
      <c r="E33" s="226">
        <f>INDEX('Uganda workforce data - raw'!$A$4:$F$619,MATCH($B33, 'Uganda workforce data - raw'!$B$4:$B$619,0), MATCH("Filled Male",'Uganda workforce data - raw'!$A$4:$F$4,0))*INDEX('Mapping cadres'!$B$1:$Z$616,MATCH($B33, 'Mapping cadres'!$B$1:$B$616,0), MATCH(E$32,'Mapping cadres'!$B$1:$Z$1,0))</f>
        <v>0</v>
      </c>
      <c r="F33" s="226">
        <f>INDEX('Uganda workforce data - raw'!$A$4:$F$619,MATCH($B33, 'Uganda workforce data - raw'!$B$4:$B$619,0), MATCH("Filled Male",'Uganda workforce data - raw'!$A$4:$F$4,0))*INDEX('Mapping cadres'!$B$1:$Z$616,MATCH($B33, 'Mapping cadres'!$B$1:$B$616,0), MATCH(F$32,'Mapping cadres'!$B$1:$Z$1,0))</f>
        <v>0</v>
      </c>
      <c r="G33" s="226">
        <f>INDEX('Uganda workforce data - raw'!$A$4:$F$619,MATCH($B33, 'Uganda workforce data - raw'!$B$4:$B$619,0), MATCH("Filled Male",'Uganda workforce data - raw'!$A$4:$F$4,0))*INDEX('Mapping cadres'!$B$1:$Z$616,MATCH($B33, 'Mapping cadres'!$B$1:$B$616,0), MATCH(G$32,'Mapping cadres'!$B$1:$Z$1,0))</f>
        <v>0</v>
      </c>
      <c r="H33" s="226">
        <f>INDEX('Uganda workforce data - raw'!$A$4:$F$619,MATCH($B33, 'Uganda workforce data - raw'!$B$4:$B$619,0), MATCH("Filled Male",'Uganda workforce data - raw'!$A$4:$F$4,0))*INDEX('Mapping cadres'!$B$1:$Z$616,MATCH($B33, 'Mapping cadres'!$B$1:$B$616,0), MATCH(H$32,'Mapping cadres'!$B$1:$Z$1,0))</f>
        <v>0</v>
      </c>
      <c r="I33" s="226">
        <f>INDEX('Uganda workforce data - raw'!$A$4:$F$619,MATCH($B33, 'Uganda workforce data - raw'!$B$4:$B$619,0), MATCH("Filled Male",'Uganda workforce data - raw'!$A$4:$F$4,0))*INDEX('Mapping cadres'!$B$1:$Z$616,MATCH($B33, 'Mapping cadres'!$B$1:$B$616,0), MATCH(I$32,'Mapping cadres'!$B$1:$Z$1,0))</f>
        <v>0</v>
      </c>
      <c r="J33" s="226">
        <f>INDEX('Uganda workforce data - raw'!$A$4:$F$619,MATCH($B33, 'Uganda workforce data - raw'!$B$4:$B$619,0), MATCH("Filled Male",'Uganda workforce data - raw'!$A$4:$F$4,0))*INDEX('Mapping cadres'!$B$1:$Z$616,MATCH($B33, 'Mapping cadres'!$B$1:$B$616,0), MATCH(J$32,'Mapping cadres'!$B$1:$Z$1,0))</f>
        <v>0</v>
      </c>
      <c r="K33" s="226">
        <f>INDEX('Uganda workforce data - raw'!$A$4:$F$619,MATCH($B33, 'Uganda workforce data - raw'!$B$4:$B$619,0), MATCH("Filled Male",'Uganda workforce data - raw'!$A$4:$F$4,0))*INDEX('Mapping cadres'!$B$1:$Z$616,MATCH($B33, 'Mapping cadres'!$B$1:$B$616,0), MATCH(K$32,'Mapping cadres'!$B$1:$Z$1,0))</f>
        <v>0</v>
      </c>
      <c r="L33" s="226">
        <f>INDEX('Uganda workforce data - raw'!$A$4:$F$619,MATCH($B33, 'Uganda workforce data - raw'!$B$4:$B$619,0), MATCH("Filled Male",'Uganda workforce data - raw'!$A$4:$F$4,0))*INDEX('Mapping cadres'!$B$1:$Z$616,MATCH($B33, 'Mapping cadres'!$B$1:$B$616,0), MATCH(L$32,'Mapping cadres'!$B$1:$Z$1,0))</f>
        <v>0</v>
      </c>
      <c r="M33" s="226">
        <f>INDEX('Uganda workforce data - raw'!$A$4:$F$619,MATCH($B33, 'Uganda workforce data - raw'!$B$4:$B$619,0), MATCH("Filled Male",'Uganda workforce data - raw'!$A$4:$F$4,0))*INDEX('Mapping cadres'!$B$1:$Z$616,MATCH($B33, 'Mapping cadres'!$B$1:$B$616,0), MATCH(M$32,'Mapping cadres'!$B$1:$Z$1,0))</f>
        <v>0</v>
      </c>
      <c r="N33" s="226">
        <f>INDEX('Uganda workforce data - raw'!$A$4:$F$619,MATCH($B33, 'Uganda workforce data - raw'!$B$4:$B$619,0), MATCH("Filled Male",'Uganda workforce data - raw'!$A$4:$F$4,0))*INDEX('Mapping cadres'!$B$1:$Z$616,MATCH($B33, 'Mapping cadres'!$B$1:$B$616,0), MATCH(N$32,'Mapping cadres'!$B$1:$Z$1,0))</f>
        <v>0</v>
      </c>
      <c r="O33" s="226">
        <f>INDEX('Uganda workforce data - raw'!$A$4:$F$619,MATCH($B33, 'Uganda workforce data - raw'!$B$4:$B$619,0), MATCH("Filled Male",'Uganda workforce data - raw'!$A$4:$F$4,0))*INDEX('Mapping cadres'!$B$1:$Z$616,MATCH($B33, 'Mapping cadres'!$B$1:$B$616,0), MATCH(O$32,'Mapping cadres'!$B$1:$Z$1,0))</f>
        <v>0</v>
      </c>
      <c r="P33" s="226">
        <f>INDEX('Uganda workforce data - raw'!$A$4:$F$619,MATCH($B33, 'Uganda workforce data - raw'!$B$4:$B$619,0), MATCH("Filled Male",'Uganda workforce data - raw'!$A$4:$F$4,0))*INDEX('Mapping cadres'!$B$1:$Z$616,MATCH($B33, 'Mapping cadres'!$B$1:$B$616,0), MATCH(P$32,'Mapping cadres'!$B$1:$Z$1,0))</f>
        <v>0</v>
      </c>
      <c r="Q33" s="226">
        <f>INDEX('Uganda workforce data - raw'!$A$4:$F$619,MATCH($B33, 'Uganda workforce data - raw'!$B$4:$B$619,0), MATCH("Filled Male",'Uganda workforce data - raw'!$A$4:$F$4,0))*INDEX('Mapping cadres'!$B$1:$Z$616,MATCH($B33, 'Mapping cadres'!$B$1:$B$616,0), MATCH(Q$32,'Mapping cadres'!$B$1:$Z$1,0))</f>
        <v>0</v>
      </c>
      <c r="R33" s="226">
        <f>INDEX('Uganda workforce data - raw'!$A$4:$F$619,MATCH($B33, 'Uganda workforce data - raw'!$B$4:$B$619,0), MATCH("Filled Male",'Uganda workforce data - raw'!$A$4:$F$4,0))*INDEX('Mapping cadres'!$B$1:$Z$616,MATCH($B33, 'Mapping cadres'!$B$1:$B$616,0), MATCH(R$32,'Mapping cadres'!$B$1:$Z$1,0))</f>
        <v>0</v>
      </c>
      <c r="S33" s="226">
        <f>INDEX('Uganda workforce data - raw'!$A$4:$F$619,MATCH($B33, 'Uganda workforce data - raw'!$B$4:$B$619,0), MATCH("Filled Male",'Uganda workforce data - raw'!$A$4:$F$4,0))*INDEX('Mapping cadres'!$B$1:$Z$616,MATCH($B33, 'Mapping cadres'!$B$1:$B$616,0), MATCH(S$32,'Mapping cadres'!$B$1:$Z$1,0))</f>
        <v>0</v>
      </c>
      <c r="T33" s="226">
        <f>INDEX('Uganda workforce data - raw'!$A$4:$F$619,MATCH($B33, 'Uganda workforce data - raw'!$B$4:$B$619,0), MATCH("Filled Male",'Uganda workforce data - raw'!$A$4:$F$4,0))*INDEX('Mapping cadres'!$B$1:$Z$616,MATCH($B33, 'Mapping cadres'!$B$1:$B$616,0), MATCH(T$32,'Mapping cadres'!$B$1:$Z$1,0))</f>
        <v>0</v>
      </c>
      <c r="U33" s="226">
        <f>INDEX('Uganda workforce data - raw'!$A$4:$F$619,MATCH($B33, 'Uganda workforce data - raw'!$B$4:$B$619,0), MATCH("Filled Male",'Uganda workforce data - raw'!$A$4:$F$4,0))*INDEX('Mapping cadres'!$B$1:$Z$616,MATCH($B33, 'Mapping cadres'!$B$1:$B$616,0), MATCH(U$32,'Mapping cadres'!$B$1:$Z$1,0))</f>
        <v>0</v>
      </c>
      <c r="V33" s="226">
        <f>INDEX('Uganda workforce data - raw'!$A$4:$F$619,MATCH($B33, 'Uganda workforce data - raw'!$B$4:$B$619,0), MATCH("Filled Male",'Uganda workforce data - raw'!$A$4:$F$4,0))*INDEX('Mapping cadres'!$B$1:$Z$616,MATCH($B33, 'Mapping cadres'!$B$1:$B$616,0), MATCH(V$32,'Mapping cadres'!$B$1:$Z$1,0))</f>
        <v>0</v>
      </c>
      <c r="W33" s="226">
        <f>INDEX('Uganda workforce data - raw'!$A$4:$F$619,MATCH($B33, 'Uganda workforce data - raw'!$B$4:$B$619,0), MATCH("Filled Male",'Uganda workforce data - raw'!$A$4:$F$4,0))*INDEX('Mapping cadres'!$B$1:$Z$616,MATCH($B33, 'Mapping cadres'!$B$1:$B$616,0), MATCH(W$32,'Mapping cadres'!$B$1:$Z$1,0))</f>
        <v>0</v>
      </c>
      <c r="X33" s="226">
        <f>INDEX('Uganda workforce data - raw'!$A$4:$F$619,MATCH($B33, 'Uganda workforce data - raw'!$B$4:$B$619,0), MATCH("Filled Male",'Uganda workforce data - raw'!$A$4:$F$4,0))*INDEX('Mapping cadres'!$B$1:$Z$616,MATCH($B33, 'Mapping cadres'!$B$1:$B$616,0), MATCH(X$32,'Mapping cadres'!$B$1:$Z$1,0))</f>
        <v>0</v>
      </c>
      <c r="Y33" s="226">
        <f>INDEX('Uganda workforce data - raw'!$A$4:$F$619,MATCH($B33, 'Uganda workforce data - raw'!$B$4:$B$619,0), MATCH("Filled Male",'Uganda workforce data - raw'!$A$4:$F$4,0))*INDEX('Mapping cadres'!$B$1:$Z$616,MATCH($B33, 'Mapping cadres'!$B$1:$B$616,0), MATCH(Y$32,'Mapping cadres'!$B$1:$Z$1,0))</f>
        <v>0</v>
      </c>
      <c r="Z33" s="226">
        <f>INDEX('Uganda workforce data - raw'!$A$4:$F$619,MATCH($B33, 'Uganda workforce data - raw'!$B$4:$B$619,0), MATCH("Filled Male",'Uganda workforce data - raw'!$A$4:$F$4,0))*INDEX('Mapping cadres'!$B$1:$Z$616,MATCH($B33, 'Mapping cadres'!$B$1:$B$616,0), MATCH(Z$32,'Mapping cadres'!$B$1:$Z$1,0))</f>
        <v>0</v>
      </c>
      <c r="AA33" s="226">
        <f>INDEX('Uganda workforce data - raw'!$A$4:$F$619,MATCH($B33, 'Uganda workforce data - raw'!$B$4:$B$619,0), MATCH("Filled Female",'Uganda workforce data - raw'!$A$4:$F$4,0))*INDEX('Mapping cadres'!$B$1:$Z$616,MATCH($B33, 'Mapping cadres'!$B$1:$B$616,0), MATCH(AA$32,'Mapping cadres'!$B$1:$Z$1,0))</f>
        <v>0</v>
      </c>
      <c r="AB33" s="226">
        <f>INDEX('Uganda workforce data - raw'!$A$4:$F$619,MATCH($B33, 'Uganda workforce data - raw'!$B$4:$B$619,0), MATCH("Filled Female",'Uganda workforce data - raw'!$A$4:$F$4,0))*INDEX('Mapping cadres'!$B$1:$Z$616,MATCH($B33, 'Mapping cadres'!$B$1:$B$616,0), MATCH(AB$32,'Mapping cadres'!$B$1:$Z$1,0))</f>
        <v>0</v>
      </c>
      <c r="AC33" s="226">
        <f>INDEX('Uganda workforce data - raw'!$A$4:$F$619,MATCH($B33, 'Uganda workforce data - raw'!$B$4:$B$619,0), MATCH("Filled Female",'Uganda workforce data - raw'!$A$4:$F$4,0))*INDEX('Mapping cadres'!$B$1:$Z$616,MATCH($B33, 'Mapping cadres'!$B$1:$B$616,0), MATCH(AC$32,'Mapping cadres'!$B$1:$Z$1,0))</f>
        <v>0</v>
      </c>
      <c r="AD33" s="226">
        <f>INDEX('Uganda workforce data - raw'!$A$4:$F$619,MATCH($B33, 'Uganda workforce data - raw'!$B$4:$B$619,0), MATCH("Filled Female",'Uganda workforce data - raw'!$A$4:$F$4,0))*INDEX('Mapping cadres'!$B$1:$Z$616,MATCH($B33, 'Mapping cadres'!$B$1:$B$616,0), MATCH(AD$32,'Mapping cadres'!$B$1:$Z$1,0))</f>
        <v>0</v>
      </c>
      <c r="AE33" s="226">
        <f>INDEX('Uganda workforce data - raw'!$A$4:$F$619,MATCH($B33, 'Uganda workforce data - raw'!$B$4:$B$619,0), MATCH("Filled Female",'Uganda workforce data - raw'!$A$4:$F$4,0))*INDEX('Mapping cadres'!$B$1:$Z$616,MATCH($B33, 'Mapping cadres'!$B$1:$B$616,0), MATCH(AE$32,'Mapping cadres'!$B$1:$Z$1,0))</f>
        <v>0</v>
      </c>
      <c r="AF33" s="226">
        <f>INDEX('Uganda workforce data - raw'!$A$4:$F$619,MATCH($B33, 'Uganda workforce data - raw'!$B$4:$B$619,0), MATCH("Filled Female",'Uganda workforce data - raw'!$A$4:$F$4,0))*INDEX('Mapping cadres'!$B$1:$Z$616,MATCH($B33, 'Mapping cadres'!$B$1:$B$616,0), MATCH(AF$32,'Mapping cadres'!$B$1:$Z$1,0))</f>
        <v>0</v>
      </c>
      <c r="AG33" s="226">
        <f>INDEX('Uganda workforce data - raw'!$A$4:$F$619,MATCH($B33, 'Uganda workforce data - raw'!$B$4:$B$619,0), MATCH("Filled Female",'Uganda workforce data - raw'!$A$4:$F$4,0))*INDEX('Mapping cadres'!$B$1:$Z$616,MATCH($B33, 'Mapping cadres'!$B$1:$B$616,0), MATCH(AG$32,'Mapping cadres'!$B$1:$Z$1,0))</f>
        <v>0</v>
      </c>
      <c r="AH33" s="226">
        <f>INDEX('Uganda workforce data - raw'!$A$4:$F$619,MATCH($B33, 'Uganda workforce data - raw'!$B$4:$B$619,0), MATCH("Filled Female",'Uganda workforce data - raw'!$A$4:$F$4,0))*INDEX('Mapping cadres'!$B$1:$Z$616,MATCH($B33, 'Mapping cadres'!$B$1:$B$616,0), MATCH(AH$32,'Mapping cadres'!$B$1:$Z$1,0))</f>
        <v>0</v>
      </c>
      <c r="AI33" s="226">
        <f>INDEX('Uganda workforce data - raw'!$A$4:$F$619,MATCH($B33, 'Uganda workforce data - raw'!$B$4:$B$619,0), MATCH("Filled Female",'Uganda workforce data - raw'!$A$4:$F$4,0))*INDEX('Mapping cadres'!$B$1:$Z$616,MATCH($B33, 'Mapping cadres'!$B$1:$B$616,0), MATCH(AI$32,'Mapping cadres'!$B$1:$Z$1,0))</f>
        <v>0</v>
      </c>
      <c r="AJ33" s="226">
        <f>INDEX('Uganda workforce data - raw'!$A$4:$F$619,MATCH($B33, 'Uganda workforce data - raw'!$B$4:$B$619,0), MATCH("Filled Female",'Uganda workforce data - raw'!$A$4:$F$4,0))*INDEX('Mapping cadres'!$B$1:$Z$616,MATCH($B33, 'Mapping cadres'!$B$1:$B$616,0), MATCH(AJ$32,'Mapping cadres'!$B$1:$Z$1,0))</f>
        <v>0</v>
      </c>
      <c r="AK33" s="226">
        <f>INDEX('Uganda workforce data - raw'!$A$4:$F$619,MATCH($B33, 'Uganda workforce data - raw'!$B$4:$B$619,0), MATCH("Filled Female",'Uganda workforce data - raw'!$A$4:$F$4,0))*INDEX('Mapping cadres'!$B$1:$Z$616,MATCH($B33, 'Mapping cadres'!$B$1:$B$616,0), MATCH(AK$32,'Mapping cadres'!$B$1:$Z$1,0))</f>
        <v>0</v>
      </c>
      <c r="AL33" s="226">
        <f>INDEX('Uganda workforce data - raw'!$A$4:$F$619,MATCH($B33, 'Uganda workforce data - raw'!$B$4:$B$619,0), MATCH("Filled Female",'Uganda workforce data - raw'!$A$4:$F$4,0))*INDEX('Mapping cadres'!$B$1:$Z$616,MATCH($B33, 'Mapping cadres'!$B$1:$B$616,0), MATCH(AL$32,'Mapping cadres'!$B$1:$Z$1,0))</f>
        <v>0</v>
      </c>
      <c r="AM33" s="226">
        <f>INDEX('Uganda workforce data - raw'!$A$4:$F$619,MATCH($B33, 'Uganda workforce data - raw'!$B$4:$B$619,0), MATCH("Filled Female",'Uganda workforce data - raw'!$A$4:$F$4,0))*INDEX('Mapping cadres'!$B$1:$Z$616,MATCH($B33, 'Mapping cadres'!$B$1:$B$616,0), MATCH(AM$32,'Mapping cadres'!$B$1:$Z$1,0))</f>
        <v>0</v>
      </c>
      <c r="AN33" s="226">
        <f>INDEX('Uganda workforce data - raw'!$A$4:$F$619,MATCH($B33, 'Uganda workforce data - raw'!$B$4:$B$619,0), MATCH("Filled Female",'Uganda workforce data - raw'!$A$4:$F$4,0))*INDEX('Mapping cadres'!$B$1:$Z$616,MATCH($B33, 'Mapping cadres'!$B$1:$B$616,0), MATCH(AN$32,'Mapping cadres'!$B$1:$Z$1,0))</f>
        <v>0</v>
      </c>
      <c r="AO33" s="226">
        <f>INDEX('Uganda workforce data - raw'!$A$4:$F$619,MATCH($B33, 'Uganda workforce data - raw'!$B$4:$B$619,0), MATCH("Filled Female",'Uganda workforce data - raw'!$A$4:$F$4,0))*INDEX('Mapping cadres'!$B$1:$Z$616,MATCH($B33, 'Mapping cadres'!$B$1:$B$616,0), MATCH(AO$32,'Mapping cadres'!$B$1:$Z$1,0))</f>
        <v>0</v>
      </c>
      <c r="AP33" s="226">
        <f>INDEX('Uganda workforce data - raw'!$A$4:$F$619,MATCH($B33, 'Uganda workforce data - raw'!$B$4:$B$619,0), MATCH("Filled Female",'Uganda workforce data - raw'!$A$4:$F$4,0))*INDEX('Mapping cadres'!$B$1:$Z$616,MATCH($B33, 'Mapping cadres'!$B$1:$B$616,0), MATCH(AP$32,'Mapping cadres'!$B$1:$Z$1,0))</f>
        <v>0</v>
      </c>
      <c r="AQ33" s="226">
        <f>INDEX('Uganda workforce data - raw'!$A$4:$F$619,MATCH($B33, 'Uganda workforce data - raw'!$B$4:$B$619,0), MATCH("Filled Female",'Uganda workforce data - raw'!$A$4:$F$4,0))*INDEX('Mapping cadres'!$B$1:$Z$616,MATCH($B33, 'Mapping cadres'!$B$1:$B$616,0), MATCH(AQ$32,'Mapping cadres'!$B$1:$Z$1,0))</f>
        <v>0</v>
      </c>
      <c r="AR33" s="226">
        <f>INDEX('Uganda workforce data - raw'!$A$4:$F$619,MATCH($B33, 'Uganda workforce data - raw'!$B$4:$B$619,0), MATCH("Filled Female",'Uganda workforce data - raw'!$A$4:$F$4,0))*INDEX('Mapping cadres'!$B$1:$Z$616,MATCH($B33, 'Mapping cadres'!$B$1:$B$616,0), MATCH(AR$32,'Mapping cadres'!$B$1:$Z$1,0))</f>
        <v>0</v>
      </c>
      <c r="AS33" s="226">
        <f>INDEX('Uganda workforce data - raw'!$A$4:$F$619,MATCH($B33, 'Uganda workforce data - raw'!$B$4:$B$619,0), MATCH("Filled Female",'Uganda workforce data - raw'!$A$4:$F$4,0))*INDEX('Mapping cadres'!$B$1:$Z$616,MATCH($B33, 'Mapping cadres'!$B$1:$B$616,0), MATCH(AS$32,'Mapping cadres'!$B$1:$Z$1,0))</f>
        <v>0</v>
      </c>
      <c r="AT33" s="226">
        <f>INDEX('Uganda workforce data - raw'!$A$4:$F$619,MATCH($B33, 'Uganda workforce data - raw'!$B$4:$B$619,0), MATCH("Filled Female",'Uganda workforce data - raw'!$A$4:$F$4,0))*INDEX('Mapping cadres'!$B$1:$Z$616,MATCH($B33, 'Mapping cadres'!$B$1:$B$616,0), MATCH(AT$32,'Mapping cadres'!$B$1:$Z$1,0))</f>
        <v>0</v>
      </c>
      <c r="AU33" s="226">
        <f>INDEX('Uganda workforce data - raw'!$A$4:$F$619,MATCH($B33, 'Uganda workforce data - raw'!$B$4:$B$619,0), MATCH("Filled Female",'Uganda workforce data - raw'!$A$4:$F$4,0))*INDEX('Mapping cadres'!$B$1:$Z$616,MATCH($B33, 'Mapping cadres'!$B$1:$B$616,0), MATCH(AU$32,'Mapping cadres'!$B$1:$Z$1,0))</f>
        <v>0</v>
      </c>
      <c r="AV33" s="226">
        <f>INDEX('Uganda workforce data - raw'!$A$4:$F$619,MATCH($B33, 'Uganda workforce data - raw'!$B$4:$B$619,0), MATCH("Filled Female",'Uganda workforce data - raw'!$A$4:$F$4,0))*INDEX('Mapping cadres'!$B$1:$Z$616,MATCH($B33, 'Mapping cadres'!$B$1:$B$616,0), MATCH(AV$32,'Mapping cadres'!$B$1:$Z$1,0))</f>
        <v>0</v>
      </c>
      <c r="AW33" s="226">
        <f>INDEX('Uganda workforce data - raw'!$A$4:$F$619,MATCH($B33, 'Uganda workforce data - raw'!$B$4:$B$619,0), MATCH("Filled Female",'Uganda workforce data - raw'!$A$4:$F$4,0))*INDEX('Mapping cadres'!$B$1:$Z$616,MATCH($B33, 'Mapping cadres'!$B$1:$B$616,0), MATCH(AW$32,'Mapping cadres'!$B$1:$Z$1,0))</f>
        <v>0</v>
      </c>
      <c r="AX33" s="226">
        <f>INDEX('Uganda workforce data - raw'!$A$4:$F$619,MATCH($B33, 'Uganda workforce data - raw'!$B$4:$B$619,0), MATCH("Filled Female",'Uganda workforce data - raw'!$A$4:$F$4,0))*INDEX('Mapping cadres'!$B$1:$Z$616,MATCH($B33, 'Mapping cadres'!$B$1:$B$616,0), MATCH(AX$32,'Mapping cadres'!$B$1:$Z$1,0))</f>
        <v>0</v>
      </c>
      <c r="AY33" s="226">
        <f>SUM(C33,AA33)</f>
        <v>41</v>
      </c>
      <c r="AZ33" s="226">
        <f t="shared" ref="AZ33:BV33" si="4">SUM(D33,AB33)</f>
        <v>0</v>
      </c>
      <c r="BA33" s="226">
        <f t="shared" si="4"/>
        <v>0</v>
      </c>
      <c r="BB33" s="226">
        <f t="shared" si="4"/>
        <v>0</v>
      </c>
      <c r="BC33" s="226">
        <f t="shared" si="4"/>
        <v>0</v>
      </c>
      <c r="BD33" s="226">
        <f t="shared" si="4"/>
        <v>0</v>
      </c>
      <c r="BE33" s="226">
        <f t="shared" si="4"/>
        <v>0</v>
      </c>
      <c r="BF33" s="226">
        <f t="shared" si="4"/>
        <v>0</v>
      </c>
      <c r="BG33" s="226">
        <f t="shared" si="4"/>
        <v>0</v>
      </c>
      <c r="BH33" s="226">
        <f t="shared" si="4"/>
        <v>0</v>
      </c>
      <c r="BI33" s="226">
        <f t="shared" si="4"/>
        <v>0</v>
      </c>
      <c r="BJ33" s="226">
        <f t="shared" si="4"/>
        <v>0</v>
      </c>
      <c r="BK33" s="226">
        <f t="shared" si="4"/>
        <v>0</v>
      </c>
      <c r="BL33" s="226">
        <f t="shared" si="4"/>
        <v>0</v>
      </c>
      <c r="BM33" s="226">
        <f t="shared" si="4"/>
        <v>0</v>
      </c>
      <c r="BN33" s="226">
        <f t="shared" si="4"/>
        <v>0</v>
      </c>
      <c r="BO33" s="226">
        <f t="shared" si="4"/>
        <v>0</v>
      </c>
      <c r="BP33" s="226">
        <f t="shared" si="4"/>
        <v>0</v>
      </c>
      <c r="BQ33" s="226">
        <f t="shared" si="4"/>
        <v>0</v>
      </c>
      <c r="BR33" s="226">
        <f t="shared" si="4"/>
        <v>0</v>
      </c>
      <c r="BS33" s="226">
        <f t="shared" si="4"/>
        <v>0</v>
      </c>
      <c r="BT33" s="226">
        <f t="shared" si="4"/>
        <v>0</v>
      </c>
      <c r="BU33" s="226">
        <f t="shared" si="4"/>
        <v>0</v>
      </c>
      <c r="BV33" s="226">
        <f t="shared" si="4"/>
        <v>0</v>
      </c>
    </row>
    <row r="34" spans="1:74">
      <c r="A34" s="226">
        <v>2</v>
      </c>
      <c r="B34" s="226" t="s">
        <v>1309</v>
      </c>
      <c r="C34" s="226">
        <f>INDEX('Uganda workforce data - raw'!$A$4:$F$619,MATCH($B34, 'Uganda workforce data - raw'!$B$4:$B$619,0), MATCH("Filled Male",'Uganda workforce data - raw'!$A$4:$F$4,0))*INDEX('Mapping cadres'!$B$1:$Z$616,MATCH($B34, 'Mapping cadres'!$B$1:$B$616,0), MATCH(C$32,'Mapping cadres'!$B$1:$Z$1,0))</f>
        <v>0</v>
      </c>
      <c r="D34" s="226">
        <f>INDEX('Uganda workforce data - raw'!$A$4:$F$619,MATCH($B34, 'Uganda workforce data - raw'!$B$4:$B$619,0), MATCH("Filled Male",'Uganda workforce data - raw'!$A$4:$F$4,0))*INDEX('Mapping cadres'!$B$1:$Z$616,MATCH($B34, 'Mapping cadres'!$B$1:$B$616,0), MATCH(D$32,'Mapping cadres'!$B$1:$Z$1,0))</f>
        <v>0</v>
      </c>
      <c r="E34" s="226">
        <f>INDEX('Uganda workforce data - raw'!$A$4:$F$619,MATCH($B34, 'Uganda workforce data - raw'!$B$4:$B$619,0), MATCH("Filled Male",'Uganda workforce data - raw'!$A$4:$F$4,0))*INDEX('Mapping cadres'!$B$1:$Z$616,MATCH($B34, 'Mapping cadres'!$B$1:$B$616,0), MATCH(E$32,'Mapping cadres'!$B$1:$Z$1,0))</f>
        <v>0</v>
      </c>
      <c r="F34" s="226">
        <f>INDEX('Uganda workforce data - raw'!$A$4:$F$619,MATCH($B34, 'Uganda workforce data - raw'!$B$4:$B$619,0), MATCH("Filled Male",'Uganda workforce data - raw'!$A$4:$F$4,0))*INDEX('Mapping cadres'!$B$1:$Z$616,MATCH($B34, 'Mapping cadres'!$B$1:$B$616,0), MATCH(F$32,'Mapping cadres'!$B$1:$Z$1,0))</f>
        <v>0</v>
      </c>
      <c r="G34" s="226">
        <f>INDEX('Uganda workforce data - raw'!$A$4:$F$619,MATCH($B34, 'Uganda workforce data - raw'!$B$4:$B$619,0), MATCH("Filled Male",'Uganda workforce data - raw'!$A$4:$F$4,0))*INDEX('Mapping cadres'!$B$1:$Z$616,MATCH($B34, 'Mapping cadres'!$B$1:$B$616,0), MATCH(G$32,'Mapping cadres'!$B$1:$Z$1,0))</f>
        <v>0</v>
      </c>
      <c r="H34" s="226">
        <f>INDEX('Uganda workforce data - raw'!$A$4:$F$619,MATCH($B34, 'Uganda workforce data - raw'!$B$4:$B$619,0), MATCH("Filled Male",'Uganda workforce data - raw'!$A$4:$F$4,0))*INDEX('Mapping cadres'!$B$1:$Z$616,MATCH($B34, 'Mapping cadres'!$B$1:$B$616,0), MATCH(H$32,'Mapping cadres'!$B$1:$Z$1,0))</f>
        <v>0</v>
      </c>
      <c r="I34" s="226">
        <f>INDEX('Uganda workforce data - raw'!$A$4:$F$619,MATCH($B34, 'Uganda workforce data - raw'!$B$4:$B$619,0), MATCH("Filled Male",'Uganda workforce data - raw'!$A$4:$F$4,0))*INDEX('Mapping cadres'!$B$1:$Z$616,MATCH($B34, 'Mapping cadres'!$B$1:$B$616,0), MATCH(I$32,'Mapping cadres'!$B$1:$Z$1,0))</f>
        <v>0</v>
      </c>
      <c r="J34" s="226">
        <f>INDEX('Uganda workforce data - raw'!$A$4:$F$619,MATCH($B34, 'Uganda workforce data - raw'!$B$4:$B$619,0), MATCH("Filled Male",'Uganda workforce data - raw'!$A$4:$F$4,0))*INDEX('Mapping cadres'!$B$1:$Z$616,MATCH($B34, 'Mapping cadres'!$B$1:$B$616,0), MATCH(J$32,'Mapping cadres'!$B$1:$Z$1,0))</f>
        <v>0</v>
      </c>
      <c r="K34" s="226">
        <f>INDEX('Uganda workforce data - raw'!$A$4:$F$619,MATCH($B34, 'Uganda workforce data - raw'!$B$4:$B$619,0), MATCH("Filled Male",'Uganda workforce data - raw'!$A$4:$F$4,0))*INDEX('Mapping cadres'!$B$1:$Z$616,MATCH($B34, 'Mapping cadres'!$B$1:$B$616,0), MATCH(K$32,'Mapping cadres'!$B$1:$Z$1,0))</f>
        <v>0</v>
      </c>
      <c r="L34" s="226">
        <f>INDEX('Uganda workforce data - raw'!$A$4:$F$619,MATCH($B34, 'Uganda workforce data - raw'!$B$4:$B$619,0), MATCH("Filled Male",'Uganda workforce data - raw'!$A$4:$F$4,0))*INDEX('Mapping cadres'!$B$1:$Z$616,MATCH($B34, 'Mapping cadres'!$B$1:$B$616,0), MATCH(L$32,'Mapping cadres'!$B$1:$Z$1,0))</f>
        <v>0</v>
      </c>
      <c r="M34" s="226">
        <f>INDEX('Uganda workforce data - raw'!$A$4:$F$619,MATCH($B34, 'Uganda workforce data - raw'!$B$4:$B$619,0), MATCH("Filled Male",'Uganda workforce data - raw'!$A$4:$F$4,0))*INDEX('Mapping cadres'!$B$1:$Z$616,MATCH($B34, 'Mapping cadres'!$B$1:$B$616,0), MATCH(M$32,'Mapping cadres'!$B$1:$Z$1,0))</f>
        <v>0</v>
      </c>
      <c r="N34" s="226">
        <f>INDEX('Uganda workforce data - raw'!$A$4:$F$619,MATCH($B34, 'Uganda workforce data - raw'!$B$4:$B$619,0), MATCH("Filled Male",'Uganda workforce data - raw'!$A$4:$F$4,0))*INDEX('Mapping cadres'!$B$1:$Z$616,MATCH($B34, 'Mapping cadres'!$B$1:$B$616,0), MATCH(N$32,'Mapping cadres'!$B$1:$Z$1,0))</f>
        <v>0</v>
      </c>
      <c r="O34" s="226">
        <f>INDEX('Uganda workforce data - raw'!$A$4:$F$619,MATCH($B34, 'Uganda workforce data - raw'!$B$4:$B$619,0), MATCH("Filled Male",'Uganda workforce data - raw'!$A$4:$F$4,0))*INDEX('Mapping cadres'!$B$1:$Z$616,MATCH($B34, 'Mapping cadres'!$B$1:$B$616,0), MATCH(O$32,'Mapping cadres'!$B$1:$Z$1,0))</f>
        <v>0</v>
      </c>
      <c r="P34" s="226">
        <f>INDEX('Uganda workforce data - raw'!$A$4:$F$619,MATCH($B34, 'Uganda workforce data - raw'!$B$4:$B$619,0), MATCH("Filled Male",'Uganda workforce data - raw'!$A$4:$F$4,0))*INDEX('Mapping cadres'!$B$1:$Z$616,MATCH($B34, 'Mapping cadres'!$B$1:$B$616,0), MATCH(P$32,'Mapping cadres'!$B$1:$Z$1,0))</f>
        <v>0</v>
      </c>
      <c r="Q34" s="226">
        <f>INDEX('Uganda workforce data - raw'!$A$4:$F$619,MATCH($B34, 'Uganda workforce data - raw'!$B$4:$B$619,0), MATCH("Filled Male",'Uganda workforce data - raw'!$A$4:$F$4,0))*INDEX('Mapping cadres'!$B$1:$Z$616,MATCH($B34, 'Mapping cadres'!$B$1:$B$616,0), MATCH(Q$32,'Mapping cadres'!$B$1:$Z$1,0))</f>
        <v>0</v>
      </c>
      <c r="R34" s="226">
        <f>INDEX('Uganda workforce data - raw'!$A$4:$F$619,MATCH($B34, 'Uganda workforce data - raw'!$B$4:$B$619,0), MATCH("Filled Male",'Uganda workforce data - raw'!$A$4:$F$4,0))*INDEX('Mapping cadres'!$B$1:$Z$616,MATCH($B34, 'Mapping cadres'!$B$1:$B$616,0), MATCH(R$32,'Mapping cadres'!$B$1:$Z$1,0))</f>
        <v>0</v>
      </c>
      <c r="S34" s="226">
        <f>INDEX('Uganda workforce data - raw'!$A$4:$F$619,MATCH($B34, 'Uganda workforce data - raw'!$B$4:$B$619,0), MATCH("Filled Male",'Uganda workforce data - raw'!$A$4:$F$4,0))*INDEX('Mapping cadres'!$B$1:$Z$616,MATCH($B34, 'Mapping cadres'!$B$1:$B$616,0), MATCH(S$32,'Mapping cadres'!$B$1:$Z$1,0))</f>
        <v>0</v>
      </c>
      <c r="T34" s="226">
        <f>INDEX('Uganda workforce data - raw'!$A$4:$F$619,MATCH($B34, 'Uganda workforce data - raw'!$B$4:$B$619,0), MATCH("Filled Male",'Uganda workforce data - raw'!$A$4:$F$4,0))*INDEX('Mapping cadres'!$B$1:$Z$616,MATCH($B34, 'Mapping cadres'!$B$1:$B$616,0), MATCH(T$32,'Mapping cadres'!$B$1:$Z$1,0))</f>
        <v>0</v>
      </c>
      <c r="U34" s="226">
        <f>INDEX('Uganda workforce data - raw'!$A$4:$F$619,MATCH($B34, 'Uganda workforce data - raw'!$B$4:$B$619,0), MATCH("Filled Male",'Uganda workforce data - raw'!$A$4:$F$4,0))*INDEX('Mapping cadres'!$B$1:$Z$616,MATCH($B34, 'Mapping cadres'!$B$1:$B$616,0), MATCH(U$32,'Mapping cadres'!$B$1:$Z$1,0))</f>
        <v>0</v>
      </c>
      <c r="V34" s="226">
        <f>INDEX('Uganda workforce data - raw'!$A$4:$F$619,MATCH($B34, 'Uganda workforce data - raw'!$B$4:$B$619,0), MATCH("Filled Male",'Uganda workforce data - raw'!$A$4:$F$4,0))*INDEX('Mapping cadres'!$B$1:$Z$616,MATCH($B34, 'Mapping cadres'!$B$1:$B$616,0), MATCH(V$32,'Mapping cadres'!$B$1:$Z$1,0))</f>
        <v>0</v>
      </c>
      <c r="W34" s="226">
        <f>INDEX('Uganda workforce data - raw'!$A$4:$F$619,MATCH($B34, 'Uganda workforce data - raw'!$B$4:$B$619,0), MATCH("Filled Male",'Uganda workforce data - raw'!$A$4:$F$4,0))*INDEX('Mapping cadres'!$B$1:$Z$616,MATCH($B34, 'Mapping cadres'!$B$1:$B$616,0), MATCH(W$32,'Mapping cadres'!$B$1:$Z$1,0))</f>
        <v>0</v>
      </c>
      <c r="X34" s="226">
        <f>INDEX('Uganda workforce data - raw'!$A$4:$F$619,MATCH($B34, 'Uganda workforce data - raw'!$B$4:$B$619,0), MATCH("Filled Male",'Uganda workforce data - raw'!$A$4:$F$4,0))*INDEX('Mapping cadres'!$B$1:$Z$616,MATCH($B34, 'Mapping cadres'!$B$1:$B$616,0), MATCH(X$32,'Mapping cadres'!$B$1:$Z$1,0))</f>
        <v>0</v>
      </c>
      <c r="Y34" s="226">
        <f>INDEX('Uganda workforce data - raw'!$A$4:$F$619,MATCH($B34, 'Uganda workforce data - raw'!$B$4:$B$619,0), MATCH("Filled Male",'Uganda workforce data - raw'!$A$4:$F$4,0))*INDEX('Mapping cadres'!$B$1:$Z$616,MATCH($B34, 'Mapping cadres'!$B$1:$B$616,0), MATCH(Y$32,'Mapping cadres'!$B$1:$Z$1,0))</f>
        <v>0</v>
      </c>
      <c r="Z34" s="226">
        <f>INDEX('Uganda workforce data - raw'!$A$4:$F$619,MATCH($B34, 'Uganda workforce data - raw'!$B$4:$B$619,0), MATCH("Filled Male",'Uganda workforce data - raw'!$A$4:$F$4,0))*INDEX('Mapping cadres'!$B$1:$Z$616,MATCH($B34, 'Mapping cadres'!$B$1:$B$616,0), MATCH(Z$32,'Mapping cadres'!$B$1:$Z$1,0))</f>
        <v>0</v>
      </c>
      <c r="AA34" s="226">
        <f>INDEX('Uganda workforce data - raw'!$A$4:$F$619,MATCH($B34, 'Uganda workforce data - raw'!$B$4:$B$619,0), MATCH("Filled Female",'Uganda workforce data - raw'!$A$4:$F$4,0))*INDEX('Mapping cadres'!$B$1:$Z$616,MATCH($B34, 'Mapping cadres'!$B$1:$B$616,0), MATCH(AA$32,'Mapping cadres'!$B$1:$Z$1,0))</f>
        <v>1</v>
      </c>
      <c r="AB34" s="226">
        <f>INDEX('Uganda workforce data - raw'!$A$4:$F$619,MATCH($B34, 'Uganda workforce data - raw'!$B$4:$B$619,0), MATCH("Filled Female",'Uganda workforce data - raw'!$A$4:$F$4,0))*INDEX('Mapping cadres'!$B$1:$Z$616,MATCH($B34, 'Mapping cadres'!$B$1:$B$616,0), MATCH(AB$32,'Mapping cadres'!$B$1:$Z$1,0))</f>
        <v>0</v>
      </c>
      <c r="AC34" s="226">
        <f>INDEX('Uganda workforce data - raw'!$A$4:$F$619,MATCH($B34, 'Uganda workforce data - raw'!$B$4:$B$619,0), MATCH("Filled Female",'Uganda workforce data - raw'!$A$4:$F$4,0))*INDEX('Mapping cadres'!$B$1:$Z$616,MATCH($B34, 'Mapping cadres'!$B$1:$B$616,0), MATCH(AC$32,'Mapping cadres'!$B$1:$Z$1,0))</f>
        <v>0</v>
      </c>
      <c r="AD34" s="226">
        <f>INDEX('Uganda workforce data - raw'!$A$4:$F$619,MATCH($B34, 'Uganda workforce data - raw'!$B$4:$B$619,0), MATCH("Filled Female",'Uganda workforce data - raw'!$A$4:$F$4,0))*INDEX('Mapping cadres'!$B$1:$Z$616,MATCH($B34, 'Mapping cadres'!$B$1:$B$616,0), MATCH(AD$32,'Mapping cadres'!$B$1:$Z$1,0))</f>
        <v>0</v>
      </c>
      <c r="AE34" s="226">
        <f>INDEX('Uganda workforce data - raw'!$A$4:$F$619,MATCH($B34, 'Uganda workforce data - raw'!$B$4:$B$619,0), MATCH("Filled Female",'Uganda workforce data - raw'!$A$4:$F$4,0))*INDEX('Mapping cadres'!$B$1:$Z$616,MATCH($B34, 'Mapping cadres'!$B$1:$B$616,0), MATCH(AE$32,'Mapping cadres'!$B$1:$Z$1,0))</f>
        <v>0</v>
      </c>
      <c r="AF34" s="226">
        <f>INDEX('Uganda workforce data - raw'!$A$4:$F$619,MATCH($B34, 'Uganda workforce data - raw'!$B$4:$B$619,0), MATCH("Filled Female",'Uganda workforce data - raw'!$A$4:$F$4,0))*INDEX('Mapping cadres'!$B$1:$Z$616,MATCH($B34, 'Mapping cadres'!$B$1:$B$616,0), MATCH(AF$32,'Mapping cadres'!$B$1:$Z$1,0))</f>
        <v>0</v>
      </c>
      <c r="AG34" s="226">
        <f>INDEX('Uganda workforce data - raw'!$A$4:$F$619,MATCH($B34, 'Uganda workforce data - raw'!$B$4:$B$619,0), MATCH("Filled Female",'Uganda workforce data - raw'!$A$4:$F$4,0))*INDEX('Mapping cadres'!$B$1:$Z$616,MATCH($B34, 'Mapping cadres'!$B$1:$B$616,0), MATCH(AG$32,'Mapping cadres'!$B$1:$Z$1,0))</f>
        <v>0</v>
      </c>
      <c r="AH34" s="226">
        <f>INDEX('Uganda workforce data - raw'!$A$4:$F$619,MATCH($B34, 'Uganda workforce data - raw'!$B$4:$B$619,0), MATCH("Filled Female",'Uganda workforce data - raw'!$A$4:$F$4,0))*INDEX('Mapping cadres'!$B$1:$Z$616,MATCH($B34, 'Mapping cadres'!$B$1:$B$616,0), MATCH(AH$32,'Mapping cadres'!$B$1:$Z$1,0))</f>
        <v>0</v>
      </c>
      <c r="AI34" s="226">
        <f>INDEX('Uganda workforce data - raw'!$A$4:$F$619,MATCH($B34, 'Uganda workforce data - raw'!$B$4:$B$619,0), MATCH("Filled Female",'Uganda workforce data - raw'!$A$4:$F$4,0))*INDEX('Mapping cadres'!$B$1:$Z$616,MATCH($B34, 'Mapping cadres'!$B$1:$B$616,0), MATCH(AI$32,'Mapping cadres'!$B$1:$Z$1,0))</f>
        <v>0</v>
      </c>
      <c r="AJ34" s="226">
        <f>INDEX('Uganda workforce data - raw'!$A$4:$F$619,MATCH($B34, 'Uganda workforce data - raw'!$B$4:$B$619,0), MATCH("Filled Female",'Uganda workforce data - raw'!$A$4:$F$4,0))*INDEX('Mapping cadres'!$B$1:$Z$616,MATCH($B34, 'Mapping cadres'!$B$1:$B$616,0), MATCH(AJ$32,'Mapping cadres'!$B$1:$Z$1,0))</f>
        <v>0</v>
      </c>
      <c r="AK34" s="226">
        <f>INDEX('Uganda workforce data - raw'!$A$4:$F$619,MATCH($B34, 'Uganda workforce data - raw'!$B$4:$B$619,0), MATCH("Filled Female",'Uganda workforce data - raw'!$A$4:$F$4,0))*INDEX('Mapping cadres'!$B$1:$Z$616,MATCH($B34, 'Mapping cadres'!$B$1:$B$616,0), MATCH(AK$32,'Mapping cadres'!$B$1:$Z$1,0))</f>
        <v>0</v>
      </c>
      <c r="AL34" s="226">
        <f>INDEX('Uganda workforce data - raw'!$A$4:$F$619,MATCH($B34, 'Uganda workforce data - raw'!$B$4:$B$619,0), MATCH("Filled Female",'Uganda workforce data - raw'!$A$4:$F$4,0))*INDEX('Mapping cadres'!$B$1:$Z$616,MATCH($B34, 'Mapping cadres'!$B$1:$B$616,0), MATCH(AL$32,'Mapping cadres'!$B$1:$Z$1,0))</f>
        <v>0</v>
      </c>
      <c r="AM34" s="226">
        <f>INDEX('Uganda workforce data - raw'!$A$4:$F$619,MATCH($B34, 'Uganda workforce data - raw'!$B$4:$B$619,0), MATCH("Filled Female",'Uganda workforce data - raw'!$A$4:$F$4,0))*INDEX('Mapping cadres'!$B$1:$Z$616,MATCH($B34, 'Mapping cadres'!$B$1:$B$616,0), MATCH(AM$32,'Mapping cadres'!$B$1:$Z$1,0))</f>
        <v>0</v>
      </c>
      <c r="AN34" s="226">
        <f>INDEX('Uganda workforce data - raw'!$A$4:$F$619,MATCH($B34, 'Uganda workforce data - raw'!$B$4:$B$619,0), MATCH("Filled Female",'Uganda workforce data - raw'!$A$4:$F$4,0))*INDEX('Mapping cadres'!$B$1:$Z$616,MATCH($B34, 'Mapping cadres'!$B$1:$B$616,0), MATCH(AN$32,'Mapping cadres'!$B$1:$Z$1,0))</f>
        <v>0</v>
      </c>
      <c r="AO34" s="226">
        <f>INDEX('Uganda workforce data - raw'!$A$4:$F$619,MATCH($B34, 'Uganda workforce data - raw'!$B$4:$B$619,0), MATCH("Filled Female",'Uganda workforce data - raw'!$A$4:$F$4,0))*INDEX('Mapping cadres'!$B$1:$Z$616,MATCH($B34, 'Mapping cadres'!$B$1:$B$616,0), MATCH(AO$32,'Mapping cadres'!$B$1:$Z$1,0))</f>
        <v>0</v>
      </c>
      <c r="AP34" s="226">
        <f>INDEX('Uganda workforce data - raw'!$A$4:$F$619,MATCH($B34, 'Uganda workforce data - raw'!$B$4:$B$619,0), MATCH("Filled Female",'Uganda workforce data - raw'!$A$4:$F$4,0))*INDEX('Mapping cadres'!$B$1:$Z$616,MATCH($B34, 'Mapping cadres'!$B$1:$B$616,0), MATCH(AP$32,'Mapping cadres'!$B$1:$Z$1,0))</f>
        <v>0</v>
      </c>
      <c r="AQ34" s="226">
        <f>INDEX('Uganda workforce data - raw'!$A$4:$F$619,MATCH($B34, 'Uganda workforce data - raw'!$B$4:$B$619,0), MATCH("Filled Female",'Uganda workforce data - raw'!$A$4:$F$4,0))*INDEX('Mapping cadres'!$B$1:$Z$616,MATCH($B34, 'Mapping cadres'!$B$1:$B$616,0), MATCH(AQ$32,'Mapping cadres'!$B$1:$Z$1,0))</f>
        <v>0</v>
      </c>
      <c r="AR34" s="226">
        <f>INDEX('Uganda workforce data - raw'!$A$4:$F$619,MATCH($B34, 'Uganda workforce data - raw'!$B$4:$B$619,0), MATCH("Filled Female",'Uganda workforce data - raw'!$A$4:$F$4,0))*INDEX('Mapping cadres'!$B$1:$Z$616,MATCH($B34, 'Mapping cadres'!$B$1:$B$616,0), MATCH(AR$32,'Mapping cadres'!$B$1:$Z$1,0))</f>
        <v>0</v>
      </c>
      <c r="AS34" s="226">
        <f>INDEX('Uganda workforce data - raw'!$A$4:$F$619,MATCH($B34, 'Uganda workforce data - raw'!$B$4:$B$619,0), MATCH("Filled Female",'Uganda workforce data - raw'!$A$4:$F$4,0))*INDEX('Mapping cadres'!$B$1:$Z$616,MATCH($B34, 'Mapping cadres'!$B$1:$B$616,0), MATCH(AS$32,'Mapping cadres'!$B$1:$Z$1,0))</f>
        <v>0</v>
      </c>
      <c r="AT34" s="226">
        <f>INDEX('Uganda workforce data - raw'!$A$4:$F$619,MATCH($B34, 'Uganda workforce data - raw'!$B$4:$B$619,0), MATCH("Filled Female",'Uganda workforce data - raw'!$A$4:$F$4,0))*INDEX('Mapping cadres'!$B$1:$Z$616,MATCH($B34, 'Mapping cadres'!$B$1:$B$616,0), MATCH(AT$32,'Mapping cadres'!$B$1:$Z$1,0))</f>
        <v>0</v>
      </c>
      <c r="AU34" s="226">
        <f>INDEX('Uganda workforce data - raw'!$A$4:$F$619,MATCH($B34, 'Uganda workforce data - raw'!$B$4:$B$619,0), MATCH("Filled Female",'Uganda workforce data - raw'!$A$4:$F$4,0))*INDEX('Mapping cadres'!$B$1:$Z$616,MATCH($B34, 'Mapping cadres'!$B$1:$B$616,0), MATCH(AU$32,'Mapping cadres'!$B$1:$Z$1,0))</f>
        <v>0</v>
      </c>
      <c r="AV34" s="226">
        <f>INDEX('Uganda workforce data - raw'!$A$4:$F$619,MATCH($B34, 'Uganda workforce data - raw'!$B$4:$B$619,0), MATCH("Filled Female",'Uganda workforce data - raw'!$A$4:$F$4,0))*INDEX('Mapping cadres'!$B$1:$Z$616,MATCH($B34, 'Mapping cadres'!$B$1:$B$616,0), MATCH(AV$32,'Mapping cadres'!$B$1:$Z$1,0))</f>
        <v>0</v>
      </c>
      <c r="AW34" s="226">
        <f>INDEX('Uganda workforce data - raw'!$A$4:$F$619,MATCH($B34, 'Uganda workforce data - raw'!$B$4:$B$619,0), MATCH("Filled Female",'Uganda workforce data - raw'!$A$4:$F$4,0))*INDEX('Mapping cadres'!$B$1:$Z$616,MATCH($B34, 'Mapping cadres'!$B$1:$B$616,0), MATCH(AW$32,'Mapping cadres'!$B$1:$Z$1,0))</f>
        <v>0</v>
      </c>
      <c r="AX34" s="226">
        <f>INDEX('Uganda workforce data - raw'!$A$4:$F$619,MATCH($B34, 'Uganda workforce data - raw'!$B$4:$B$619,0), MATCH("Filled Female",'Uganda workforce data - raw'!$A$4:$F$4,0))*INDEX('Mapping cadres'!$B$1:$Z$616,MATCH($B34, 'Mapping cadres'!$B$1:$B$616,0), MATCH(AX$32,'Mapping cadres'!$B$1:$Z$1,0))</f>
        <v>0</v>
      </c>
      <c r="AY34" s="226">
        <f t="shared" ref="AY34:AY97" si="5">SUM(C34,AA34)</f>
        <v>1</v>
      </c>
      <c r="AZ34" s="226">
        <f t="shared" ref="AZ34:AZ97" si="6">SUM(D34,AB34)</f>
        <v>0</v>
      </c>
      <c r="BA34" s="226">
        <f t="shared" ref="BA34:BA97" si="7">SUM(E34,AC34)</f>
        <v>0</v>
      </c>
      <c r="BB34" s="226">
        <f t="shared" ref="BB34:BB97" si="8">SUM(F34,AD34)</f>
        <v>0</v>
      </c>
      <c r="BC34" s="226">
        <f t="shared" ref="BC34:BC97" si="9">SUM(G34,AE34)</f>
        <v>0</v>
      </c>
      <c r="BD34" s="226">
        <f t="shared" ref="BD34:BD97" si="10">SUM(H34,AF34)</f>
        <v>0</v>
      </c>
      <c r="BE34" s="226">
        <f t="shared" ref="BE34:BE97" si="11">SUM(I34,AG34)</f>
        <v>0</v>
      </c>
      <c r="BF34" s="226">
        <f t="shared" ref="BF34:BF97" si="12">SUM(J34,AH34)</f>
        <v>0</v>
      </c>
      <c r="BG34" s="226">
        <f t="shared" ref="BG34:BG97" si="13">SUM(K34,AI34)</f>
        <v>0</v>
      </c>
      <c r="BH34" s="226">
        <f t="shared" ref="BH34:BH97" si="14">SUM(L34,AJ34)</f>
        <v>0</v>
      </c>
      <c r="BI34" s="226">
        <f t="shared" ref="BI34:BI97" si="15">SUM(M34,AK34)</f>
        <v>0</v>
      </c>
      <c r="BJ34" s="226">
        <f t="shared" ref="BJ34:BJ97" si="16">SUM(N34,AL34)</f>
        <v>0</v>
      </c>
      <c r="BK34" s="226">
        <f t="shared" ref="BK34:BK97" si="17">SUM(O34,AM34)</f>
        <v>0</v>
      </c>
      <c r="BL34" s="226">
        <f t="shared" ref="BL34:BL97" si="18">SUM(P34,AN34)</f>
        <v>0</v>
      </c>
      <c r="BM34" s="226">
        <f t="shared" ref="BM34:BM97" si="19">SUM(Q34,AO34)</f>
        <v>0</v>
      </c>
      <c r="BN34" s="226">
        <f t="shared" ref="BN34:BN97" si="20">SUM(R34,AP34)</f>
        <v>0</v>
      </c>
      <c r="BO34" s="226">
        <f t="shared" ref="BO34:BO97" si="21">SUM(S34,AQ34)</f>
        <v>0</v>
      </c>
      <c r="BP34" s="226">
        <f t="shared" ref="BP34:BP97" si="22">SUM(T34,AR34)</f>
        <v>0</v>
      </c>
      <c r="BQ34" s="226">
        <f t="shared" ref="BQ34:BQ97" si="23">SUM(U34,AS34)</f>
        <v>0</v>
      </c>
      <c r="BR34" s="226">
        <f t="shared" ref="BR34:BR97" si="24">SUM(V34,AT34)</f>
        <v>0</v>
      </c>
      <c r="BS34" s="226">
        <f t="shared" ref="BS34:BS97" si="25">SUM(W34,AU34)</f>
        <v>0</v>
      </c>
      <c r="BT34" s="226">
        <f t="shared" ref="BT34:BT97" si="26">SUM(X34,AV34)</f>
        <v>0</v>
      </c>
      <c r="BU34" s="226">
        <f t="shared" ref="BU34:BU97" si="27">SUM(Y34,AW34)</f>
        <v>0</v>
      </c>
      <c r="BV34" s="226">
        <f t="shared" ref="BV34:BV97" si="28">SUM(Z34,AX34)</f>
        <v>0</v>
      </c>
    </row>
    <row r="35" spans="1:74">
      <c r="A35" s="226">
        <v>3</v>
      </c>
      <c r="B35" s="226" t="s">
        <v>1310</v>
      </c>
      <c r="C35" s="226">
        <f>INDEX('Uganda workforce data - raw'!$A$4:$F$619,MATCH($B35, 'Uganda workforce data - raw'!$B$4:$B$619,0), MATCH("Filled Male",'Uganda workforce data - raw'!$A$4:$F$4,0))*INDEX('Mapping cadres'!$B$1:$Z$616,MATCH($B35, 'Mapping cadres'!$B$1:$B$616,0), MATCH(C$32,'Mapping cadres'!$B$1:$Z$1,0))</f>
        <v>0</v>
      </c>
      <c r="D35" s="226">
        <f>INDEX('Uganda workforce data - raw'!$A$4:$F$619,MATCH($B35, 'Uganda workforce data - raw'!$B$4:$B$619,0), MATCH("Filled Male",'Uganda workforce data - raw'!$A$4:$F$4,0))*INDEX('Mapping cadres'!$B$1:$Z$616,MATCH($B35, 'Mapping cadres'!$B$1:$B$616,0), MATCH(D$32,'Mapping cadres'!$B$1:$Z$1,0))</f>
        <v>0</v>
      </c>
      <c r="E35" s="226">
        <f>INDEX('Uganda workforce data - raw'!$A$4:$F$619,MATCH($B35, 'Uganda workforce data - raw'!$B$4:$B$619,0), MATCH("Filled Male",'Uganda workforce data - raw'!$A$4:$F$4,0))*INDEX('Mapping cadres'!$B$1:$Z$616,MATCH($B35, 'Mapping cadres'!$B$1:$B$616,0), MATCH(E$32,'Mapping cadres'!$B$1:$Z$1,0))</f>
        <v>0</v>
      </c>
      <c r="F35" s="226">
        <f>INDEX('Uganda workforce data - raw'!$A$4:$F$619,MATCH($B35, 'Uganda workforce data - raw'!$B$4:$B$619,0), MATCH("Filled Male",'Uganda workforce data - raw'!$A$4:$F$4,0))*INDEX('Mapping cadres'!$B$1:$Z$616,MATCH($B35, 'Mapping cadres'!$B$1:$B$616,0), MATCH(F$32,'Mapping cadres'!$B$1:$Z$1,0))</f>
        <v>0</v>
      </c>
      <c r="G35" s="226">
        <f>INDEX('Uganda workforce data - raw'!$A$4:$F$619,MATCH($B35, 'Uganda workforce data - raw'!$B$4:$B$619,0), MATCH("Filled Male",'Uganda workforce data - raw'!$A$4:$F$4,0))*INDEX('Mapping cadres'!$B$1:$Z$616,MATCH($B35, 'Mapping cadres'!$B$1:$B$616,0), MATCH(G$32,'Mapping cadres'!$B$1:$Z$1,0))</f>
        <v>345</v>
      </c>
      <c r="H35" s="226">
        <f>INDEX('Uganda workforce data - raw'!$A$4:$F$619,MATCH($B35, 'Uganda workforce data - raw'!$B$4:$B$619,0), MATCH("Filled Male",'Uganda workforce data - raw'!$A$4:$F$4,0))*INDEX('Mapping cadres'!$B$1:$Z$616,MATCH($B35, 'Mapping cadres'!$B$1:$B$616,0), MATCH(H$32,'Mapping cadres'!$B$1:$Z$1,0))</f>
        <v>0</v>
      </c>
      <c r="I35" s="226">
        <f>INDEX('Uganda workforce data - raw'!$A$4:$F$619,MATCH($B35, 'Uganda workforce data - raw'!$B$4:$B$619,0), MATCH("Filled Male",'Uganda workforce data - raw'!$A$4:$F$4,0))*INDEX('Mapping cadres'!$B$1:$Z$616,MATCH($B35, 'Mapping cadres'!$B$1:$B$616,0), MATCH(I$32,'Mapping cadres'!$B$1:$Z$1,0))</f>
        <v>0</v>
      </c>
      <c r="J35" s="226">
        <f>INDEX('Uganda workforce data - raw'!$A$4:$F$619,MATCH($B35, 'Uganda workforce data - raw'!$B$4:$B$619,0), MATCH("Filled Male",'Uganda workforce data - raw'!$A$4:$F$4,0))*INDEX('Mapping cadres'!$B$1:$Z$616,MATCH($B35, 'Mapping cadres'!$B$1:$B$616,0), MATCH(J$32,'Mapping cadres'!$B$1:$Z$1,0))</f>
        <v>0</v>
      </c>
      <c r="K35" s="226">
        <f>INDEX('Uganda workforce data - raw'!$A$4:$F$619,MATCH($B35, 'Uganda workforce data - raw'!$B$4:$B$619,0), MATCH("Filled Male",'Uganda workforce data - raw'!$A$4:$F$4,0))*INDEX('Mapping cadres'!$B$1:$Z$616,MATCH($B35, 'Mapping cadres'!$B$1:$B$616,0), MATCH(K$32,'Mapping cadres'!$B$1:$Z$1,0))</f>
        <v>0</v>
      </c>
      <c r="L35" s="226">
        <f>INDEX('Uganda workforce data - raw'!$A$4:$F$619,MATCH($B35, 'Uganda workforce data - raw'!$B$4:$B$619,0), MATCH("Filled Male",'Uganda workforce data - raw'!$A$4:$F$4,0))*INDEX('Mapping cadres'!$B$1:$Z$616,MATCH($B35, 'Mapping cadres'!$B$1:$B$616,0), MATCH(L$32,'Mapping cadres'!$B$1:$Z$1,0))</f>
        <v>0</v>
      </c>
      <c r="M35" s="226">
        <f>INDEX('Uganda workforce data - raw'!$A$4:$F$619,MATCH($B35, 'Uganda workforce data - raw'!$B$4:$B$619,0), MATCH("Filled Male",'Uganda workforce data - raw'!$A$4:$F$4,0))*INDEX('Mapping cadres'!$B$1:$Z$616,MATCH($B35, 'Mapping cadres'!$B$1:$B$616,0), MATCH(M$32,'Mapping cadres'!$B$1:$Z$1,0))</f>
        <v>0</v>
      </c>
      <c r="N35" s="226">
        <f>INDEX('Uganda workforce data - raw'!$A$4:$F$619,MATCH($B35, 'Uganda workforce data - raw'!$B$4:$B$619,0), MATCH("Filled Male",'Uganda workforce data - raw'!$A$4:$F$4,0))*INDEX('Mapping cadres'!$B$1:$Z$616,MATCH($B35, 'Mapping cadres'!$B$1:$B$616,0), MATCH(N$32,'Mapping cadres'!$B$1:$Z$1,0))</f>
        <v>0</v>
      </c>
      <c r="O35" s="226">
        <f>INDEX('Uganda workforce data - raw'!$A$4:$F$619,MATCH($B35, 'Uganda workforce data - raw'!$B$4:$B$619,0), MATCH("Filled Male",'Uganda workforce data - raw'!$A$4:$F$4,0))*INDEX('Mapping cadres'!$B$1:$Z$616,MATCH($B35, 'Mapping cadres'!$B$1:$B$616,0), MATCH(O$32,'Mapping cadres'!$B$1:$Z$1,0))</f>
        <v>0</v>
      </c>
      <c r="P35" s="226">
        <f>INDEX('Uganda workforce data - raw'!$A$4:$F$619,MATCH($B35, 'Uganda workforce data - raw'!$B$4:$B$619,0), MATCH("Filled Male",'Uganda workforce data - raw'!$A$4:$F$4,0))*INDEX('Mapping cadres'!$B$1:$Z$616,MATCH($B35, 'Mapping cadres'!$B$1:$B$616,0), MATCH(P$32,'Mapping cadres'!$B$1:$Z$1,0))</f>
        <v>0</v>
      </c>
      <c r="Q35" s="226">
        <f>INDEX('Uganda workforce data - raw'!$A$4:$F$619,MATCH($B35, 'Uganda workforce data - raw'!$B$4:$B$619,0), MATCH("Filled Male",'Uganda workforce data - raw'!$A$4:$F$4,0))*INDEX('Mapping cadres'!$B$1:$Z$616,MATCH($B35, 'Mapping cadres'!$B$1:$B$616,0), MATCH(Q$32,'Mapping cadres'!$B$1:$Z$1,0))</f>
        <v>0</v>
      </c>
      <c r="R35" s="226">
        <f>INDEX('Uganda workforce data - raw'!$A$4:$F$619,MATCH($B35, 'Uganda workforce data - raw'!$B$4:$B$619,0), MATCH("Filled Male",'Uganda workforce data - raw'!$A$4:$F$4,0))*INDEX('Mapping cadres'!$B$1:$Z$616,MATCH($B35, 'Mapping cadres'!$B$1:$B$616,0), MATCH(R$32,'Mapping cadres'!$B$1:$Z$1,0))</f>
        <v>0</v>
      </c>
      <c r="S35" s="226">
        <f>INDEX('Uganda workforce data - raw'!$A$4:$F$619,MATCH($B35, 'Uganda workforce data - raw'!$B$4:$B$619,0), MATCH("Filled Male",'Uganda workforce data - raw'!$A$4:$F$4,0))*INDEX('Mapping cadres'!$B$1:$Z$616,MATCH($B35, 'Mapping cadres'!$B$1:$B$616,0), MATCH(S$32,'Mapping cadres'!$B$1:$Z$1,0))</f>
        <v>0</v>
      </c>
      <c r="T35" s="226">
        <f>INDEX('Uganda workforce data - raw'!$A$4:$F$619,MATCH($B35, 'Uganda workforce data - raw'!$B$4:$B$619,0), MATCH("Filled Male",'Uganda workforce data - raw'!$A$4:$F$4,0))*INDEX('Mapping cadres'!$B$1:$Z$616,MATCH($B35, 'Mapping cadres'!$B$1:$B$616,0), MATCH(T$32,'Mapping cadres'!$B$1:$Z$1,0))</f>
        <v>0</v>
      </c>
      <c r="U35" s="226">
        <f>INDEX('Uganda workforce data - raw'!$A$4:$F$619,MATCH($B35, 'Uganda workforce data - raw'!$B$4:$B$619,0), MATCH("Filled Male",'Uganda workforce data - raw'!$A$4:$F$4,0))*INDEX('Mapping cadres'!$B$1:$Z$616,MATCH($B35, 'Mapping cadres'!$B$1:$B$616,0), MATCH(U$32,'Mapping cadres'!$B$1:$Z$1,0))</f>
        <v>0</v>
      </c>
      <c r="V35" s="226">
        <f>INDEX('Uganda workforce data - raw'!$A$4:$F$619,MATCH($B35, 'Uganda workforce data - raw'!$B$4:$B$619,0), MATCH("Filled Male",'Uganda workforce data - raw'!$A$4:$F$4,0))*INDEX('Mapping cadres'!$B$1:$Z$616,MATCH($B35, 'Mapping cadres'!$B$1:$B$616,0), MATCH(V$32,'Mapping cadres'!$B$1:$Z$1,0))</f>
        <v>0</v>
      </c>
      <c r="W35" s="226">
        <f>INDEX('Uganda workforce data - raw'!$A$4:$F$619,MATCH($B35, 'Uganda workforce data - raw'!$B$4:$B$619,0), MATCH("Filled Male",'Uganda workforce data - raw'!$A$4:$F$4,0))*INDEX('Mapping cadres'!$B$1:$Z$616,MATCH($B35, 'Mapping cadres'!$B$1:$B$616,0), MATCH(W$32,'Mapping cadres'!$B$1:$Z$1,0))</f>
        <v>0</v>
      </c>
      <c r="X35" s="226">
        <f>INDEX('Uganda workforce data - raw'!$A$4:$F$619,MATCH($B35, 'Uganda workforce data - raw'!$B$4:$B$619,0), MATCH("Filled Male",'Uganda workforce data - raw'!$A$4:$F$4,0))*INDEX('Mapping cadres'!$B$1:$Z$616,MATCH($B35, 'Mapping cadres'!$B$1:$B$616,0), MATCH(X$32,'Mapping cadres'!$B$1:$Z$1,0))</f>
        <v>0</v>
      </c>
      <c r="Y35" s="226">
        <f>INDEX('Uganda workforce data - raw'!$A$4:$F$619,MATCH($B35, 'Uganda workforce data - raw'!$B$4:$B$619,0), MATCH("Filled Male",'Uganda workforce data - raw'!$A$4:$F$4,0))*INDEX('Mapping cadres'!$B$1:$Z$616,MATCH($B35, 'Mapping cadres'!$B$1:$B$616,0), MATCH(Y$32,'Mapping cadres'!$B$1:$Z$1,0))</f>
        <v>0</v>
      </c>
      <c r="Z35" s="226">
        <f>INDEX('Uganda workforce data - raw'!$A$4:$F$619,MATCH($B35, 'Uganda workforce data - raw'!$B$4:$B$619,0), MATCH("Filled Male",'Uganda workforce data - raw'!$A$4:$F$4,0))*INDEX('Mapping cadres'!$B$1:$Z$616,MATCH($B35, 'Mapping cadres'!$B$1:$B$616,0), MATCH(Z$32,'Mapping cadres'!$B$1:$Z$1,0))</f>
        <v>0</v>
      </c>
      <c r="AA35" s="226">
        <f>INDEX('Uganda workforce data - raw'!$A$4:$F$619,MATCH($B35, 'Uganda workforce data - raw'!$B$4:$B$619,0), MATCH("Filled Female",'Uganda workforce data - raw'!$A$4:$F$4,0))*INDEX('Mapping cadres'!$B$1:$Z$616,MATCH($B35, 'Mapping cadres'!$B$1:$B$616,0), MATCH(AA$32,'Mapping cadres'!$B$1:$Z$1,0))</f>
        <v>0</v>
      </c>
      <c r="AB35" s="226">
        <f>INDEX('Uganda workforce data - raw'!$A$4:$F$619,MATCH($B35, 'Uganda workforce data - raw'!$B$4:$B$619,0), MATCH("Filled Female",'Uganda workforce data - raw'!$A$4:$F$4,0))*INDEX('Mapping cadres'!$B$1:$Z$616,MATCH($B35, 'Mapping cadres'!$B$1:$B$616,0), MATCH(AB$32,'Mapping cadres'!$B$1:$Z$1,0))</f>
        <v>0</v>
      </c>
      <c r="AC35" s="226">
        <f>INDEX('Uganda workforce data - raw'!$A$4:$F$619,MATCH($B35, 'Uganda workforce data - raw'!$B$4:$B$619,0), MATCH("Filled Female",'Uganda workforce data - raw'!$A$4:$F$4,0))*INDEX('Mapping cadres'!$B$1:$Z$616,MATCH($B35, 'Mapping cadres'!$B$1:$B$616,0), MATCH(AC$32,'Mapping cadres'!$B$1:$Z$1,0))</f>
        <v>0</v>
      </c>
      <c r="AD35" s="226">
        <f>INDEX('Uganda workforce data - raw'!$A$4:$F$619,MATCH($B35, 'Uganda workforce data - raw'!$B$4:$B$619,0), MATCH("Filled Female",'Uganda workforce data - raw'!$A$4:$F$4,0))*INDEX('Mapping cadres'!$B$1:$Z$616,MATCH($B35, 'Mapping cadres'!$B$1:$B$616,0), MATCH(AD$32,'Mapping cadres'!$B$1:$Z$1,0))</f>
        <v>0</v>
      </c>
      <c r="AE35" s="226">
        <f>INDEX('Uganda workforce data - raw'!$A$4:$F$619,MATCH($B35, 'Uganda workforce data - raw'!$B$4:$B$619,0), MATCH("Filled Female",'Uganda workforce data - raw'!$A$4:$F$4,0))*INDEX('Mapping cadres'!$B$1:$Z$616,MATCH($B35, 'Mapping cadres'!$B$1:$B$616,0), MATCH(AE$32,'Mapping cadres'!$B$1:$Z$1,0))</f>
        <v>0</v>
      </c>
      <c r="AF35" s="226">
        <f>INDEX('Uganda workforce data - raw'!$A$4:$F$619,MATCH($B35, 'Uganda workforce data - raw'!$B$4:$B$619,0), MATCH("Filled Female",'Uganda workforce data - raw'!$A$4:$F$4,0))*INDEX('Mapping cadres'!$B$1:$Z$616,MATCH($B35, 'Mapping cadres'!$B$1:$B$616,0), MATCH(AF$32,'Mapping cadres'!$B$1:$Z$1,0))</f>
        <v>0</v>
      </c>
      <c r="AG35" s="226">
        <f>INDEX('Uganda workforce data - raw'!$A$4:$F$619,MATCH($B35, 'Uganda workforce data - raw'!$B$4:$B$619,0), MATCH("Filled Female",'Uganda workforce data - raw'!$A$4:$F$4,0))*INDEX('Mapping cadres'!$B$1:$Z$616,MATCH($B35, 'Mapping cadres'!$B$1:$B$616,0), MATCH(AG$32,'Mapping cadres'!$B$1:$Z$1,0))</f>
        <v>0</v>
      </c>
      <c r="AH35" s="226">
        <f>INDEX('Uganda workforce data - raw'!$A$4:$F$619,MATCH($B35, 'Uganda workforce data - raw'!$B$4:$B$619,0), MATCH("Filled Female",'Uganda workforce data - raw'!$A$4:$F$4,0))*INDEX('Mapping cadres'!$B$1:$Z$616,MATCH($B35, 'Mapping cadres'!$B$1:$B$616,0), MATCH(AH$32,'Mapping cadres'!$B$1:$Z$1,0))</f>
        <v>0</v>
      </c>
      <c r="AI35" s="226">
        <f>INDEX('Uganda workforce data - raw'!$A$4:$F$619,MATCH($B35, 'Uganda workforce data - raw'!$B$4:$B$619,0), MATCH("Filled Female",'Uganda workforce data - raw'!$A$4:$F$4,0))*INDEX('Mapping cadres'!$B$1:$Z$616,MATCH($B35, 'Mapping cadres'!$B$1:$B$616,0), MATCH(AI$32,'Mapping cadres'!$B$1:$Z$1,0))</f>
        <v>0</v>
      </c>
      <c r="AJ35" s="226">
        <f>INDEX('Uganda workforce data - raw'!$A$4:$F$619,MATCH($B35, 'Uganda workforce data - raw'!$B$4:$B$619,0), MATCH("Filled Female",'Uganda workforce data - raw'!$A$4:$F$4,0))*INDEX('Mapping cadres'!$B$1:$Z$616,MATCH($B35, 'Mapping cadres'!$B$1:$B$616,0), MATCH(AJ$32,'Mapping cadres'!$B$1:$Z$1,0))</f>
        <v>0</v>
      </c>
      <c r="AK35" s="226">
        <f>INDEX('Uganda workforce data - raw'!$A$4:$F$619,MATCH($B35, 'Uganda workforce data - raw'!$B$4:$B$619,0), MATCH("Filled Female",'Uganda workforce data - raw'!$A$4:$F$4,0))*INDEX('Mapping cadres'!$B$1:$Z$616,MATCH($B35, 'Mapping cadres'!$B$1:$B$616,0), MATCH(AK$32,'Mapping cadres'!$B$1:$Z$1,0))</f>
        <v>0</v>
      </c>
      <c r="AL35" s="226">
        <f>INDEX('Uganda workforce data - raw'!$A$4:$F$619,MATCH($B35, 'Uganda workforce data - raw'!$B$4:$B$619,0), MATCH("Filled Female",'Uganda workforce data - raw'!$A$4:$F$4,0))*INDEX('Mapping cadres'!$B$1:$Z$616,MATCH($B35, 'Mapping cadres'!$B$1:$B$616,0), MATCH(AL$32,'Mapping cadres'!$B$1:$Z$1,0))</f>
        <v>0</v>
      </c>
      <c r="AM35" s="226">
        <f>INDEX('Uganda workforce data - raw'!$A$4:$F$619,MATCH($B35, 'Uganda workforce data - raw'!$B$4:$B$619,0), MATCH("Filled Female",'Uganda workforce data - raw'!$A$4:$F$4,0))*INDEX('Mapping cadres'!$B$1:$Z$616,MATCH($B35, 'Mapping cadres'!$B$1:$B$616,0), MATCH(AM$32,'Mapping cadres'!$B$1:$Z$1,0))</f>
        <v>0</v>
      </c>
      <c r="AN35" s="226">
        <f>INDEX('Uganda workforce data - raw'!$A$4:$F$619,MATCH($B35, 'Uganda workforce data - raw'!$B$4:$B$619,0), MATCH("Filled Female",'Uganda workforce data - raw'!$A$4:$F$4,0))*INDEX('Mapping cadres'!$B$1:$Z$616,MATCH($B35, 'Mapping cadres'!$B$1:$B$616,0), MATCH(AN$32,'Mapping cadres'!$B$1:$Z$1,0))</f>
        <v>0</v>
      </c>
      <c r="AO35" s="226">
        <f>INDEX('Uganda workforce data - raw'!$A$4:$F$619,MATCH($B35, 'Uganda workforce data - raw'!$B$4:$B$619,0), MATCH("Filled Female",'Uganda workforce data - raw'!$A$4:$F$4,0))*INDEX('Mapping cadres'!$B$1:$Z$616,MATCH($B35, 'Mapping cadres'!$B$1:$B$616,0), MATCH(AO$32,'Mapping cadres'!$B$1:$Z$1,0))</f>
        <v>0</v>
      </c>
      <c r="AP35" s="226">
        <f>INDEX('Uganda workforce data - raw'!$A$4:$F$619,MATCH($B35, 'Uganda workforce data - raw'!$B$4:$B$619,0), MATCH("Filled Female",'Uganda workforce data - raw'!$A$4:$F$4,0))*INDEX('Mapping cadres'!$B$1:$Z$616,MATCH($B35, 'Mapping cadres'!$B$1:$B$616,0), MATCH(AP$32,'Mapping cadres'!$B$1:$Z$1,0))</f>
        <v>0</v>
      </c>
      <c r="AQ35" s="226">
        <f>INDEX('Uganda workforce data - raw'!$A$4:$F$619,MATCH($B35, 'Uganda workforce data - raw'!$B$4:$B$619,0), MATCH("Filled Female",'Uganda workforce data - raw'!$A$4:$F$4,0))*INDEX('Mapping cadres'!$B$1:$Z$616,MATCH($B35, 'Mapping cadres'!$B$1:$B$616,0), MATCH(AQ$32,'Mapping cadres'!$B$1:$Z$1,0))</f>
        <v>0</v>
      </c>
      <c r="AR35" s="226">
        <f>INDEX('Uganda workforce data - raw'!$A$4:$F$619,MATCH($B35, 'Uganda workforce data - raw'!$B$4:$B$619,0), MATCH("Filled Female",'Uganda workforce data - raw'!$A$4:$F$4,0))*INDEX('Mapping cadres'!$B$1:$Z$616,MATCH($B35, 'Mapping cadres'!$B$1:$B$616,0), MATCH(AR$32,'Mapping cadres'!$B$1:$Z$1,0))</f>
        <v>0</v>
      </c>
      <c r="AS35" s="226">
        <f>INDEX('Uganda workforce data - raw'!$A$4:$F$619,MATCH($B35, 'Uganda workforce data - raw'!$B$4:$B$619,0), MATCH("Filled Female",'Uganda workforce data - raw'!$A$4:$F$4,0))*INDEX('Mapping cadres'!$B$1:$Z$616,MATCH($B35, 'Mapping cadres'!$B$1:$B$616,0), MATCH(AS$32,'Mapping cadres'!$B$1:$Z$1,0))</f>
        <v>0</v>
      </c>
      <c r="AT35" s="226">
        <f>INDEX('Uganda workforce data - raw'!$A$4:$F$619,MATCH($B35, 'Uganda workforce data - raw'!$B$4:$B$619,0), MATCH("Filled Female",'Uganda workforce data - raw'!$A$4:$F$4,0))*INDEX('Mapping cadres'!$B$1:$Z$616,MATCH($B35, 'Mapping cadres'!$B$1:$B$616,0), MATCH(AT$32,'Mapping cadres'!$B$1:$Z$1,0))</f>
        <v>0</v>
      </c>
      <c r="AU35" s="226">
        <f>INDEX('Uganda workforce data - raw'!$A$4:$F$619,MATCH($B35, 'Uganda workforce data - raw'!$B$4:$B$619,0), MATCH("Filled Female",'Uganda workforce data - raw'!$A$4:$F$4,0))*INDEX('Mapping cadres'!$B$1:$Z$616,MATCH($B35, 'Mapping cadres'!$B$1:$B$616,0), MATCH(AU$32,'Mapping cadres'!$B$1:$Z$1,0))</f>
        <v>0</v>
      </c>
      <c r="AV35" s="226">
        <f>INDEX('Uganda workforce data - raw'!$A$4:$F$619,MATCH($B35, 'Uganda workforce data - raw'!$B$4:$B$619,0), MATCH("Filled Female",'Uganda workforce data - raw'!$A$4:$F$4,0))*INDEX('Mapping cadres'!$B$1:$Z$616,MATCH($B35, 'Mapping cadres'!$B$1:$B$616,0), MATCH(AV$32,'Mapping cadres'!$B$1:$Z$1,0))</f>
        <v>0</v>
      </c>
      <c r="AW35" s="226">
        <f>INDEX('Uganda workforce data - raw'!$A$4:$F$619,MATCH($B35, 'Uganda workforce data - raw'!$B$4:$B$619,0), MATCH("Filled Female",'Uganda workforce data - raw'!$A$4:$F$4,0))*INDEX('Mapping cadres'!$B$1:$Z$616,MATCH($B35, 'Mapping cadres'!$B$1:$B$616,0), MATCH(AW$32,'Mapping cadres'!$B$1:$Z$1,0))</f>
        <v>0</v>
      </c>
      <c r="AX35" s="226">
        <f>INDEX('Uganda workforce data - raw'!$A$4:$F$619,MATCH($B35, 'Uganda workforce data - raw'!$B$4:$B$619,0), MATCH("Filled Female",'Uganda workforce data - raw'!$A$4:$F$4,0))*INDEX('Mapping cadres'!$B$1:$Z$616,MATCH($B35, 'Mapping cadres'!$B$1:$B$616,0), MATCH(AX$32,'Mapping cadres'!$B$1:$Z$1,0))</f>
        <v>0</v>
      </c>
      <c r="AY35" s="226">
        <f t="shared" si="5"/>
        <v>0</v>
      </c>
      <c r="AZ35" s="226">
        <f t="shared" si="6"/>
        <v>0</v>
      </c>
      <c r="BA35" s="226">
        <f t="shared" si="7"/>
        <v>0</v>
      </c>
      <c r="BB35" s="226">
        <f t="shared" si="8"/>
        <v>0</v>
      </c>
      <c r="BC35" s="226">
        <f t="shared" si="9"/>
        <v>345</v>
      </c>
      <c r="BD35" s="226">
        <f t="shared" si="10"/>
        <v>0</v>
      </c>
      <c r="BE35" s="226">
        <f t="shared" si="11"/>
        <v>0</v>
      </c>
      <c r="BF35" s="226">
        <f t="shared" si="12"/>
        <v>0</v>
      </c>
      <c r="BG35" s="226">
        <f t="shared" si="13"/>
        <v>0</v>
      </c>
      <c r="BH35" s="226">
        <f t="shared" si="14"/>
        <v>0</v>
      </c>
      <c r="BI35" s="226">
        <f t="shared" si="15"/>
        <v>0</v>
      </c>
      <c r="BJ35" s="226">
        <f t="shared" si="16"/>
        <v>0</v>
      </c>
      <c r="BK35" s="226">
        <f t="shared" si="17"/>
        <v>0</v>
      </c>
      <c r="BL35" s="226">
        <f t="shared" si="18"/>
        <v>0</v>
      </c>
      <c r="BM35" s="226">
        <f t="shared" si="19"/>
        <v>0</v>
      </c>
      <c r="BN35" s="226">
        <f t="shared" si="20"/>
        <v>0</v>
      </c>
      <c r="BO35" s="226">
        <f t="shared" si="21"/>
        <v>0</v>
      </c>
      <c r="BP35" s="226">
        <f t="shared" si="22"/>
        <v>0</v>
      </c>
      <c r="BQ35" s="226">
        <f t="shared" si="23"/>
        <v>0</v>
      </c>
      <c r="BR35" s="226">
        <f t="shared" si="24"/>
        <v>0</v>
      </c>
      <c r="BS35" s="226">
        <f t="shared" si="25"/>
        <v>0</v>
      </c>
      <c r="BT35" s="226">
        <f t="shared" si="26"/>
        <v>0</v>
      </c>
      <c r="BU35" s="226">
        <f t="shared" si="27"/>
        <v>0</v>
      </c>
      <c r="BV35" s="226">
        <f t="shared" si="28"/>
        <v>0</v>
      </c>
    </row>
    <row r="36" spans="1:74">
      <c r="A36" s="226">
        <v>4</v>
      </c>
      <c r="B36" s="226" t="s">
        <v>1311</v>
      </c>
      <c r="C36" s="226">
        <f>INDEX('Uganda workforce data - raw'!$A$4:$F$619,MATCH($B36, 'Uganda workforce data - raw'!$B$4:$B$619,0), MATCH("Filled Male",'Uganda workforce data - raw'!$A$4:$F$4,0))*INDEX('Mapping cadres'!$B$1:$Z$616,MATCH($B36, 'Mapping cadres'!$B$1:$B$616,0), MATCH(C$32,'Mapping cadres'!$B$1:$Z$1,0))</f>
        <v>0</v>
      </c>
      <c r="D36" s="226">
        <f>INDEX('Uganda workforce data - raw'!$A$4:$F$619,MATCH($B36, 'Uganda workforce data - raw'!$B$4:$B$619,0), MATCH("Filled Male",'Uganda workforce data - raw'!$A$4:$F$4,0))*INDEX('Mapping cadres'!$B$1:$Z$616,MATCH($B36, 'Mapping cadres'!$B$1:$B$616,0), MATCH(D$32,'Mapping cadres'!$B$1:$Z$1,0))</f>
        <v>0</v>
      </c>
      <c r="E36" s="226">
        <f>INDEX('Uganda workforce data - raw'!$A$4:$F$619,MATCH($B36, 'Uganda workforce data - raw'!$B$4:$B$619,0), MATCH("Filled Male",'Uganda workforce data - raw'!$A$4:$F$4,0))*INDEX('Mapping cadres'!$B$1:$Z$616,MATCH($B36, 'Mapping cadres'!$B$1:$B$616,0), MATCH(E$32,'Mapping cadres'!$B$1:$Z$1,0))</f>
        <v>0</v>
      </c>
      <c r="F36" s="226">
        <f>INDEX('Uganda workforce data - raw'!$A$4:$F$619,MATCH($B36, 'Uganda workforce data - raw'!$B$4:$B$619,0), MATCH("Filled Male",'Uganda workforce data - raw'!$A$4:$F$4,0))*INDEX('Mapping cadres'!$B$1:$Z$616,MATCH($B36, 'Mapping cadres'!$B$1:$B$616,0), MATCH(F$32,'Mapping cadres'!$B$1:$Z$1,0))</f>
        <v>0</v>
      </c>
      <c r="G36" s="226">
        <f>INDEX('Uganda workforce data - raw'!$A$4:$F$619,MATCH($B36, 'Uganda workforce data - raw'!$B$4:$B$619,0), MATCH("Filled Male",'Uganda workforce data - raw'!$A$4:$F$4,0))*INDEX('Mapping cadres'!$B$1:$Z$616,MATCH($B36, 'Mapping cadres'!$B$1:$B$616,0), MATCH(G$32,'Mapping cadres'!$B$1:$Z$1,0))</f>
        <v>0</v>
      </c>
      <c r="H36" s="226">
        <f>INDEX('Uganda workforce data - raw'!$A$4:$F$619,MATCH($B36, 'Uganda workforce data - raw'!$B$4:$B$619,0), MATCH("Filled Male",'Uganda workforce data - raw'!$A$4:$F$4,0))*INDEX('Mapping cadres'!$B$1:$Z$616,MATCH($B36, 'Mapping cadres'!$B$1:$B$616,0), MATCH(H$32,'Mapping cadres'!$B$1:$Z$1,0))</f>
        <v>0</v>
      </c>
      <c r="I36" s="226">
        <f>INDEX('Uganda workforce data - raw'!$A$4:$F$619,MATCH($B36, 'Uganda workforce data - raw'!$B$4:$B$619,0), MATCH("Filled Male",'Uganda workforce data - raw'!$A$4:$F$4,0))*INDEX('Mapping cadres'!$B$1:$Z$616,MATCH($B36, 'Mapping cadres'!$B$1:$B$616,0), MATCH(I$32,'Mapping cadres'!$B$1:$Z$1,0))</f>
        <v>0</v>
      </c>
      <c r="J36" s="226">
        <f>INDEX('Uganda workforce data - raw'!$A$4:$F$619,MATCH($B36, 'Uganda workforce data - raw'!$B$4:$B$619,0), MATCH("Filled Male",'Uganda workforce data - raw'!$A$4:$F$4,0))*INDEX('Mapping cadres'!$B$1:$Z$616,MATCH($B36, 'Mapping cadres'!$B$1:$B$616,0), MATCH(J$32,'Mapping cadres'!$B$1:$Z$1,0))</f>
        <v>0</v>
      </c>
      <c r="K36" s="226">
        <f>INDEX('Uganda workforce data - raw'!$A$4:$F$619,MATCH($B36, 'Uganda workforce data - raw'!$B$4:$B$619,0), MATCH("Filled Male",'Uganda workforce data - raw'!$A$4:$F$4,0))*INDEX('Mapping cadres'!$B$1:$Z$616,MATCH($B36, 'Mapping cadres'!$B$1:$B$616,0), MATCH(K$32,'Mapping cadres'!$B$1:$Z$1,0))</f>
        <v>0</v>
      </c>
      <c r="L36" s="226">
        <f>INDEX('Uganda workforce data - raw'!$A$4:$F$619,MATCH($B36, 'Uganda workforce data - raw'!$B$4:$B$619,0), MATCH("Filled Male",'Uganda workforce data - raw'!$A$4:$F$4,0))*INDEX('Mapping cadres'!$B$1:$Z$616,MATCH($B36, 'Mapping cadres'!$B$1:$B$616,0), MATCH(L$32,'Mapping cadres'!$B$1:$Z$1,0))</f>
        <v>0</v>
      </c>
      <c r="M36" s="226">
        <f>INDEX('Uganda workforce data - raw'!$A$4:$F$619,MATCH($B36, 'Uganda workforce data - raw'!$B$4:$B$619,0), MATCH("Filled Male",'Uganda workforce data - raw'!$A$4:$F$4,0))*INDEX('Mapping cadres'!$B$1:$Z$616,MATCH($B36, 'Mapping cadres'!$B$1:$B$616,0), MATCH(M$32,'Mapping cadres'!$B$1:$Z$1,0))</f>
        <v>0</v>
      </c>
      <c r="N36" s="226">
        <f>INDEX('Uganda workforce data - raw'!$A$4:$F$619,MATCH($B36, 'Uganda workforce data - raw'!$B$4:$B$619,0), MATCH("Filled Male",'Uganda workforce data - raw'!$A$4:$F$4,0))*INDEX('Mapping cadres'!$B$1:$Z$616,MATCH($B36, 'Mapping cadres'!$B$1:$B$616,0), MATCH(N$32,'Mapping cadres'!$B$1:$Z$1,0))</f>
        <v>0</v>
      </c>
      <c r="O36" s="226">
        <f>INDEX('Uganda workforce data - raw'!$A$4:$F$619,MATCH($B36, 'Uganda workforce data - raw'!$B$4:$B$619,0), MATCH("Filled Male",'Uganda workforce data - raw'!$A$4:$F$4,0))*INDEX('Mapping cadres'!$B$1:$Z$616,MATCH($B36, 'Mapping cadres'!$B$1:$B$616,0), MATCH(O$32,'Mapping cadres'!$B$1:$Z$1,0))</f>
        <v>0</v>
      </c>
      <c r="P36" s="226">
        <f>INDEX('Uganda workforce data - raw'!$A$4:$F$619,MATCH($B36, 'Uganda workforce data - raw'!$B$4:$B$619,0), MATCH("Filled Male",'Uganda workforce data - raw'!$A$4:$F$4,0))*INDEX('Mapping cadres'!$B$1:$Z$616,MATCH($B36, 'Mapping cadres'!$B$1:$B$616,0), MATCH(P$32,'Mapping cadres'!$B$1:$Z$1,0))</f>
        <v>0</v>
      </c>
      <c r="Q36" s="226">
        <f>INDEX('Uganda workforce data - raw'!$A$4:$F$619,MATCH($B36, 'Uganda workforce data - raw'!$B$4:$B$619,0), MATCH("Filled Male",'Uganda workforce data - raw'!$A$4:$F$4,0))*INDEX('Mapping cadres'!$B$1:$Z$616,MATCH($B36, 'Mapping cadres'!$B$1:$B$616,0), MATCH(Q$32,'Mapping cadres'!$B$1:$Z$1,0))</f>
        <v>0</v>
      </c>
      <c r="R36" s="226">
        <f>INDEX('Uganda workforce data - raw'!$A$4:$F$619,MATCH($B36, 'Uganda workforce data - raw'!$B$4:$B$619,0), MATCH("Filled Male",'Uganda workforce data - raw'!$A$4:$F$4,0))*INDEX('Mapping cadres'!$B$1:$Z$616,MATCH($B36, 'Mapping cadres'!$B$1:$B$616,0), MATCH(R$32,'Mapping cadres'!$B$1:$Z$1,0))</f>
        <v>0</v>
      </c>
      <c r="S36" s="226">
        <f>INDEX('Uganda workforce data - raw'!$A$4:$F$619,MATCH($B36, 'Uganda workforce data - raw'!$B$4:$B$619,0), MATCH("Filled Male",'Uganda workforce data - raw'!$A$4:$F$4,0))*INDEX('Mapping cadres'!$B$1:$Z$616,MATCH($B36, 'Mapping cadres'!$B$1:$B$616,0), MATCH(S$32,'Mapping cadres'!$B$1:$Z$1,0))</f>
        <v>0</v>
      </c>
      <c r="T36" s="226">
        <f>INDEX('Uganda workforce data - raw'!$A$4:$F$619,MATCH($B36, 'Uganda workforce data - raw'!$B$4:$B$619,0), MATCH("Filled Male",'Uganda workforce data - raw'!$A$4:$F$4,0))*INDEX('Mapping cadres'!$B$1:$Z$616,MATCH($B36, 'Mapping cadres'!$B$1:$B$616,0), MATCH(T$32,'Mapping cadres'!$B$1:$Z$1,0))</f>
        <v>0</v>
      </c>
      <c r="U36" s="226">
        <f>INDEX('Uganda workforce data - raw'!$A$4:$F$619,MATCH($B36, 'Uganda workforce data - raw'!$B$4:$B$619,0), MATCH("Filled Male",'Uganda workforce data - raw'!$A$4:$F$4,0))*INDEX('Mapping cadres'!$B$1:$Z$616,MATCH($B36, 'Mapping cadres'!$B$1:$B$616,0), MATCH(U$32,'Mapping cadres'!$B$1:$Z$1,0))</f>
        <v>0</v>
      </c>
      <c r="V36" s="226">
        <f>INDEX('Uganda workforce data - raw'!$A$4:$F$619,MATCH($B36, 'Uganda workforce data - raw'!$B$4:$B$619,0), MATCH("Filled Male",'Uganda workforce data - raw'!$A$4:$F$4,0))*INDEX('Mapping cadres'!$B$1:$Z$616,MATCH($B36, 'Mapping cadres'!$B$1:$B$616,0), MATCH(V$32,'Mapping cadres'!$B$1:$Z$1,0))</f>
        <v>0</v>
      </c>
      <c r="W36" s="226">
        <f>INDEX('Uganda workforce data - raw'!$A$4:$F$619,MATCH($B36, 'Uganda workforce data - raw'!$B$4:$B$619,0), MATCH("Filled Male",'Uganda workforce data - raw'!$A$4:$F$4,0))*INDEX('Mapping cadres'!$B$1:$Z$616,MATCH($B36, 'Mapping cadres'!$B$1:$B$616,0), MATCH(W$32,'Mapping cadres'!$B$1:$Z$1,0))</f>
        <v>0</v>
      </c>
      <c r="X36" s="226">
        <f>INDEX('Uganda workforce data - raw'!$A$4:$F$619,MATCH($B36, 'Uganda workforce data - raw'!$B$4:$B$619,0), MATCH("Filled Male",'Uganda workforce data - raw'!$A$4:$F$4,0))*INDEX('Mapping cadres'!$B$1:$Z$616,MATCH($B36, 'Mapping cadres'!$B$1:$B$616,0), MATCH(X$32,'Mapping cadres'!$B$1:$Z$1,0))</f>
        <v>0</v>
      </c>
      <c r="Y36" s="226">
        <f>INDEX('Uganda workforce data - raw'!$A$4:$F$619,MATCH($B36, 'Uganda workforce data - raw'!$B$4:$B$619,0), MATCH("Filled Male",'Uganda workforce data - raw'!$A$4:$F$4,0))*INDEX('Mapping cadres'!$B$1:$Z$616,MATCH($B36, 'Mapping cadres'!$B$1:$B$616,0), MATCH(Y$32,'Mapping cadres'!$B$1:$Z$1,0))</f>
        <v>0</v>
      </c>
      <c r="Z36" s="226">
        <f>INDEX('Uganda workforce data - raw'!$A$4:$F$619,MATCH($B36, 'Uganda workforce data - raw'!$B$4:$B$619,0), MATCH("Filled Male",'Uganda workforce data - raw'!$A$4:$F$4,0))*INDEX('Mapping cadres'!$B$1:$Z$616,MATCH($B36, 'Mapping cadres'!$B$1:$B$616,0), MATCH(Z$32,'Mapping cadres'!$B$1:$Z$1,0))</f>
        <v>0</v>
      </c>
      <c r="AA36" s="226">
        <f>INDEX('Uganda workforce data - raw'!$A$4:$F$619,MATCH($B36, 'Uganda workforce data - raw'!$B$4:$B$619,0), MATCH("Filled Female",'Uganda workforce data - raw'!$A$4:$F$4,0))*INDEX('Mapping cadres'!$B$1:$Z$616,MATCH($B36, 'Mapping cadres'!$B$1:$B$616,0), MATCH(AA$32,'Mapping cadres'!$B$1:$Z$1,0))</f>
        <v>1</v>
      </c>
      <c r="AB36" s="226">
        <f>INDEX('Uganda workforce data - raw'!$A$4:$F$619,MATCH($B36, 'Uganda workforce data - raw'!$B$4:$B$619,0), MATCH("Filled Female",'Uganda workforce data - raw'!$A$4:$F$4,0))*INDEX('Mapping cadres'!$B$1:$Z$616,MATCH($B36, 'Mapping cadres'!$B$1:$B$616,0), MATCH(AB$32,'Mapping cadres'!$B$1:$Z$1,0))</f>
        <v>0</v>
      </c>
      <c r="AC36" s="226">
        <f>INDEX('Uganda workforce data - raw'!$A$4:$F$619,MATCH($B36, 'Uganda workforce data - raw'!$B$4:$B$619,0), MATCH("Filled Female",'Uganda workforce data - raw'!$A$4:$F$4,0))*INDEX('Mapping cadres'!$B$1:$Z$616,MATCH($B36, 'Mapping cadres'!$B$1:$B$616,0), MATCH(AC$32,'Mapping cadres'!$B$1:$Z$1,0))</f>
        <v>0</v>
      </c>
      <c r="AD36" s="226">
        <f>INDEX('Uganda workforce data - raw'!$A$4:$F$619,MATCH($B36, 'Uganda workforce data - raw'!$B$4:$B$619,0), MATCH("Filled Female",'Uganda workforce data - raw'!$A$4:$F$4,0))*INDEX('Mapping cadres'!$B$1:$Z$616,MATCH($B36, 'Mapping cadres'!$B$1:$B$616,0), MATCH(AD$32,'Mapping cadres'!$B$1:$Z$1,0))</f>
        <v>0</v>
      </c>
      <c r="AE36" s="226">
        <f>INDEX('Uganda workforce data - raw'!$A$4:$F$619,MATCH($B36, 'Uganda workforce data - raw'!$B$4:$B$619,0), MATCH("Filled Female",'Uganda workforce data - raw'!$A$4:$F$4,0))*INDEX('Mapping cadres'!$B$1:$Z$616,MATCH($B36, 'Mapping cadres'!$B$1:$B$616,0), MATCH(AE$32,'Mapping cadres'!$B$1:$Z$1,0))</f>
        <v>0</v>
      </c>
      <c r="AF36" s="226">
        <f>INDEX('Uganda workforce data - raw'!$A$4:$F$619,MATCH($B36, 'Uganda workforce data - raw'!$B$4:$B$619,0), MATCH("Filled Female",'Uganda workforce data - raw'!$A$4:$F$4,0))*INDEX('Mapping cadres'!$B$1:$Z$616,MATCH($B36, 'Mapping cadres'!$B$1:$B$616,0), MATCH(AF$32,'Mapping cadres'!$B$1:$Z$1,0))</f>
        <v>0</v>
      </c>
      <c r="AG36" s="226">
        <f>INDEX('Uganda workforce data - raw'!$A$4:$F$619,MATCH($B36, 'Uganda workforce data - raw'!$B$4:$B$619,0), MATCH("Filled Female",'Uganda workforce data - raw'!$A$4:$F$4,0))*INDEX('Mapping cadres'!$B$1:$Z$616,MATCH($B36, 'Mapping cadres'!$B$1:$B$616,0), MATCH(AG$32,'Mapping cadres'!$B$1:$Z$1,0))</f>
        <v>0</v>
      </c>
      <c r="AH36" s="226">
        <f>INDEX('Uganda workforce data - raw'!$A$4:$F$619,MATCH($B36, 'Uganda workforce data - raw'!$B$4:$B$619,0), MATCH("Filled Female",'Uganda workforce data - raw'!$A$4:$F$4,0))*INDEX('Mapping cadres'!$B$1:$Z$616,MATCH($B36, 'Mapping cadres'!$B$1:$B$616,0), MATCH(AH$32,'Mapping cadres'!$B$1:$Z$1,0))</f>
        <v>0</v>
      </c>
      <c r="AI36" s="226">
        <f>INDEX('Uganda workforce data - raw'!$A$4:$F$619,MATCH($B36, 'Uganda workforce data - raw'!$B$4:$B$619,0), MATCH("Filled Female",'Uganda workforce data - raw'!$A$4:$F$4,0))*INDEX('Mapping cadres'!$B$1:$Z$616,MATCH($B36, 'Mapping cadres'!$B$1:$B$616,0), MATCH(AI$32,'Mapping cadres'!$B$1:$Z$1,0))</f>
        <v>0</v>
      </c>
      <c r="AJ36" s="226">
        <f>INDEX('Uganda workforce data - raw'!$A$4:$F$619,MATCH($B36, 'Uganda workforce data - raw'!$B$4:$B$619,0), MATCH("Filled Female",'Uganda workforce data - raw'!$A$4:$F$4,0))*INDEX('Mapping cadres'!$B$1:$Z$616,MATCH($B36, 'Mapping cadres'!$B$1:$B$616,0), MATCH(AJ$32,'Mapping cadres'!$B$1:$Z$1,0))</f>
        <v>0</v>
      </c>
      <c r="AK36" s="226">
        <f>INDEX('Uganda workforce data - raw'!$A$4:$F$619,MATCH($B36, 'Uganda workforce data - raw'!$B$4:$B$619,0), MATCH("Filled Female",'Uganda workforce data - raw'!$A$4:$F$4,0))*INDEX('Mapping cadres'!$B$1:$Z$616,MATCH($B36, 'Mapping cadres'!$B$1:$B$616,0), MATCH(AK$32,'Mapping cadres'!$B$1:$Z$1,0))</f>
        <v>0</v>
      </c>
      <c r="AL36" s="226">
        <f>INDEX('Uganda workforce data - raw'!$A$4:$F$619,MATCH($B36, 'Uganda workforce data - raw'!$B$4:$B$619,0), MATCH("Filled Female",'Uganda workforce data - raw'!$A$4:$F$4,0))*INDEX('Mapping cadres'!$B$1:$Z$616,MATCH($B36, 'Mapping cadres'!$B$1:$B$616,0), MATCH(AL$32,'Mapping cadres'!$B$1:$Z$1,0))</f>
        <v>0</v>
      </c>
      <c r="AM36" s="226">
        <f>INDEX('Uganda workforce data - raw'!$A$4:$F$619,MATCH($B36, 'Uganda workforce data - raw'!$B$4:$B$619,0), MATCH("Filled Female",'Uganda workforce data - raw'!$A$4:$F$4,0))*INDEX('Mapping cadres'!$B$1:$Z$616,MATCH($B36, 'Mapping cadres'!$B$1:$B$616,0), MATCH(AM$32,'Mapping cadres'!$B$1:$Z$1,0))</f>
        <v>0</v>
      </c>
      <c r="AN36" s="226">
        <f>INDEX('Uganda workforce data - raw'!$A$4:$F$619,MATCH($B36, 'Uganda workforce data - raw'!$B$4:$B$619,0), MATCH("Filled Female",'Uganda workforce data - raw'!$A$4:$F$4,0))*INDEX('Mapping cadres'!$B$1:$Z$616,MATCH($B36, 'Mapping cadres'!$B$1:$B$616,0), MATCH(AN$32,'Mapping cadres'!$B$1:$Z$1,0))</f>
        <v>0</v>
      </c>
      <c r="AO36" s="226">
        <f>INDEX('Uganda workforce data - raw'!$A$4:$F$619,MATCH($B36, 'Uganda workforce data - raw'!$B$4:$B$619,0), MATCH("Filled Female",'Uganda workforce data - raw'!$A$4:$F$4,0))*INDEX('Mapping cadres'!$B$1:$Z$616,MATCH($B36, 'Mapping cadres'!$B$1:$B$616,0), MATCH(AO$32,'Mapping cadres'!$B$1:$Z$1,0))</f>
        <v>0</v>
      </c>
      <c r="AP36" s="226">
        <f>INDEX('Uganda workforce data - raw'!$A$4:$F$619,MATCH($B36, 'Uganda workforce data - raw'!$B$4:$B$619,0), MATCH("Filled Female",'Uganda workforce data - raw'!$A$4:$F$4,0))*INDEX('Mapping cadres'!$B$1:$Z$616,MATCH($B36, 'Mapping cadres'!$B$1:$B$616,0), MATCH(AP$32,'Mapping cadres'!$B$1:$Z$1,0))</f>
        <v>0</v>
      </c>
      <c r="AQ36" s="226">
        <f>INDEX('Uganda workforce data - raw'!$A$4:$F$619,MATCH($B36, 'Uganda workforce data - raw'!$B$4:$B$619,0), MATCH("Filled Female",'Uganda workforce data - raw'!$A$4:$F$4,0))*INDEX('Mapping cadres'!$B$1:$Z$616,MATCH($B36, 'Mapping cadres'!$B$1:$B$616,0), MATCH(AQ$32,'Mapping cadres'!$B$1:$Z$1,0))</f>
        <v>0</v>
      </c>
      <c r="AR36" s="226">
        <f>INDEX('Uganda workforce data - raw'!$A$4:$F$619,MATCH($B36, 'Uganda workforce data - raw'!$B$4:$B$619,0), MATCH("Filled Female",'Uganda workforce data - raw'!$A$4:$F$4,0))*INDEX('Mapping cadres'!$B$1:$Z$616,MATCH($B36, 'Mapping cadres'!$B$1:$B$616,0), MATCH(AR$32,'Mapping cadres'!$B$1:$Z$1,0))</f>
        <v>0</v>
      </c>
      <c r="AS36" s="226">
        <f>INDEX('Uganda workforce data - raw'!$A$4:$F$619,MATCH($B36, 'Uganda workforce data - raw'!$B$4:$B$619,0), MATCH("Filled Female",'Uganda workforce data - raw'!$A$4:$F$4,0))*INDEX('Mapping cadres'!$B$1:$Z$616,MATCH($B36, 'Mapping cadres'!$B$1:$B$616,0), MATCH(AS$32,'Mapping cadres'!$B$1:$Z$1,0))</f>
        <v>0</v>
      </c>
      <c r="AT36" s="226">
        <f>INDEX('Uganda workforce data - raw'!$A$4:$F$619,MATCH($B36, 'Uganda workforce data - raw'!$B$4:$B$619,0), MATCH("Filled Female",'Uganda workforce data - raw'!$A$4:$F$4,0))*INDEX('Mapping cadres'!$B$1:$Z$616,MATCH($B36, 'Mapping cadres'!$B$1:$B$616,0), MATCH(AT$32,'Mapping cadres'!$B$1:$Z$1,0))</f>
        <v>0</v>
      </c>
      <c r="AU36" s="226">
        <f>INDEX('Uganda workforce data - raw'!$A$4:$F$619,MATCH($B36, 'Uganda workforce data - raw'!$B$4:$B$619,0), MATCH("Filled Female",'Uganda workforce data - raw'!$A$4:$F$4,0))*INDEX('Mapping cadres'!$B$1:$Z$616,MATCH($B36, 'Mapping cadres'!$B$1:$B$616,0), MATCH(AU$32,'Mapping cadres'!$B$1:$Z$1,0))</f>
        <v>0</v>
      </c>
      <c r="AV36" s="226">
        <f>INDEX('Uganda workforce data - raw'!$A$4:$F$619,MATCH($B36, 'Uganda workforce data - raw'!$B$4:$B$619,0), MATCH("Filled Female",'Uganda workforce data - raw'!$A$4:$F$4,0))*INDEX('Mapping cadres'!$B$1:$Z$616,MATCH($B36, 'Mapping cadres'!$B$1:$B$616,0), MATCH(AV$32,'Mapping cadres'!$B$1:$Z$1,0))</f>
        <v>0</v>
      </c>
      <c r="AW36" s="226">
        <f>INDEX('Uganda workforce data - raw'!$A$4:$F$619,MATCH($B36, 'Uganda workforce data - raw'!$B$4:$B$619,0), MATCH("Filled Female",'Uganda workforce data - raw'!$A$4:$F$4,0))*INDEX('Mapping cadres'!$B$1:$Z$616,MATCH($B36, 'Mapping cadres'!$B$1:$B$616,0), MATCH(AW$32,'Mapping cadres'!$B$1:$Z$1,0))</f>
        <v>0</v>
      </c>
      <c r="AX36" s="226">
        <f>INDEX('Uganda workforce data - raw'!$A$4:$F$619,MATCH($B36, 'Uganda workforce data - raw'!$B$4:$B$619,0), MATCH("Filled Female",'Uganda workforce data - raw'!$A$4:$F$4,0))*INDEX('Mapping cadres'!$B$1:$Z$616,MATCH($B36, 'Mapping cadres'!$B$1:$B$616,0), MATCH(AX$32,'Mapping cadres'!$B$1:$Z$1,0))</f>
        <v>0</v>
      </c>
      <c r="AY36" s="226">
        <f t="shared" si="5"/>
        <v>1</v>
      </c>
      <c r="AZ36" s="226">
        <f t="shared" si="6"/>
        <v>0</v>
      </c>
      <c r="BA36" s="226">
        <f t="shared" si="7"/>
        <v>0</v>
      </c>
      <c r="BB36" s="226">
        <f t="shared" si="8"/>
        <v>0</v>
      </c>
      <c r="BC36" s="226">
        <f t="shared" si="9"/>
        <v>0</v>
      </c>
      <c r="BD36" s="226">
        <f t="shared" si="10"/>
        <v>0</v>
      </c>
      <c r="BE36" s="226">
        <f t="shared" si="11"/>
        <v>0</v>
      </c>
      <c r="BF36" s="226">
        <f t="shared" si="12"/>
        <v>0</v>
      </c>
      <c r="BG36" s="226">
        <f t="shared" si="13"/>
        <v>0</v>
      </c>
      <c r="BH36" s="226">
        <f t="shared" si="14"/>
        <v>0</v>
      </c>
      <c r="BI36" s="226">
        <f t="shared" si="15"/>
        <v>0</v>
      </c>
      <c r="BJ36" s="226">
        <f t="shared" si="16"/>
        <v>0</v>
      </c>
      <c r="BK36" s="226">
        <f t="shared" si="17"/>
        <v>0</v>
      </c>
      <c r="BL36" s="226">
        <f t="shared" si="18"/>
        <v>0</v>
      </c>
      <c r="BM36" s="226">
        <f t="shared" si="19"/>
        <v>0</v>
      </c>
      <c r="BN36" s="226">
        <f t="shared" si="20"/>
        <v>0</v>
      </c>
      <c r="BO36" s="226">
        <f t="shared" si="21"/>
        <v>0</v>
      </c>
      <c r="BP36" s="226">
        <f t="shared" si="22"/>
        <v>0</v>
      </c>
      <c r="BQ36" s="226">
        <f t="shared" si="23"/>
        <v>0</v>
      </c>
      <c r="BR36" s="226">
        <f t="shared" si="24"/>
        <v>0</v>
      </c>
      <c r="BS36" s="226">
        <f t="shared" si="25"/>
        <v>0</v>
      </c>
      <c r="BT36" s="226">
        <f t="shared" si="26"/>
        <v>0</v>
      </c>
      <c r="BU36" s="226">
        <f t="shared" si="27"/>
        <v>0</v>
      </c>
      <c r="BV36" s="226">
        <f t="shared" si="28"/>
        <v>0</v>
      </c>
    </row>
    <row r="37" spans="1:74">
      <c r="A37" s="226">
        <v>5</v>
      </c>
      <c r="B37" s="226" t="s">
        <v>1312</v>
      </c>
      <c r="C37" s="226">
        <f>INDEX('Uganda workforce data - raw'!$A$4:$F$619,MATCH($B37, 'Uganda workforce data - raw'!$B$4:$B$619,0), MATCH("Filled Male",'Uganda workforce data - raw'!$A$4:$F$4,0))*INDEX('Mapping cadres'!$B$1:$Z$616,MATCH($B37, 'Mapping cadres'!$B$1:$B$616,0), MATCH(C$32,'Mapping cadres'!$B$1:$Z$1,0))</f>
        <v>2</v>
      </c>
      <c r="D37" s="226">
        <f>INDEX('Uganda workforce data - raw'!$A$4:$F$619,MATCH($B37, 'Uganda workforce data - raw'!$B$4:$B$619,0), MATCH("Filled Male",'Uganda workforce data - raw'!$A$4:$F$4,0))*INDEX('Mapping cadres'!$B$1:$Z$616,MATCH($B37, 'Mapping cadres'!$B$1:$B$616,0), MATCH(D$32,'Mapping cadres'!$B$1:$Z$1,0))</f>
        <v>0</v>
      </c>
      <c r="E37" s="226">
        <f>INDEX('Uganda workforce data - raw'!$A$4:$F$619,MATCH($B37, 'Uganda workforce data - raw'!$B$4:$B$619,0), MATCH("Filled Male",'Uganda workforce data - raw'!$A$4:$F$4,0))*INDEX('Mapping cadres'!$B$1:$Z$616,MATCH($B37, 'Mapping cadres'!$B$1:$B$616,0), MATCH(E$32,'Mapping cadres'!$B$1:$Z$1,0))</f>
        <v>0</v>
      </c>
      <c r="F37" s="226">
        <f>INDEX('Uganda workforce data - raw'!$A$4:$F$619,MATCH($B37, 'Uganda workforce data - raw'!$B$4:$B$619,0), MATCH("Filled Male",'Uganda workforce data - raw'!$A$4:$F$4,0))*INDEX('Mapping cadres'!$B$1:$Z$616,MATCH($B37, 'Mapping cadres'!$B$1:$B$616,0), MATCH(F$32,'Mapping cadres'!$B$1:$Z$1,0))</f>
        <v>0</v>
      </c>
      <c r="G37" s="226">
        <f>INDEX('Uganda workforce data - raw'!$A$4:$F$619,MATCH($B37, 'Uganda workforce data - raw'!$B$4:$B$619,0), MATCH("Filled Male",'Uganda workforce data - raw'!$A$4:$F$4,0))*INDEX('Mapping cadres'!$B$1:$Z$616,MATCH($B37, 'Mapping cadres'!$B$1:$B$616,0), MATCH(G$32,'Mapping cadres'!$B$1:$Z$1,0))</f>
        <v>0</v>
      </c>
      <c r="H37" s="226">
        <f>INDEX('Uganda workforce data - raw'!$A$4:$F$619,MATCH($B37, 'Uganda workforce data - raw'!$B$4:$B$619,0), MATCH("Filled Male",'Uganda workforce data - raw'!$A$4:$F$4,0))*INDEX('Mapping cadres'!$B$1:$Z$616,MATCH($B37, 'Mapping cadres'!$B$1:$B$616,0), MATCH(H$32,'Mapping cadres'!$B$1:$Z$1,0))</f>
        <v>0</v>
      </c>
      <c r="I37" s="226">
        <f>INDEX('Uganda workforce data - raw'!$A$4:$F$619,MATCH($B37, 'Uganda workforce data - raw'!$B$4:$B$619,0), MATCH("Filled Male",'Uganda workforce data - raw'!$A$4:$F$4,0))*INDEX('Mapping cadres'!$B$1:$Z$616,MATCH($B37, 'Mapping cadres'!$B$1:$B$616,0), MATCH(I$32,'Mapping cadres'!$B$1:$Z$1,0))</f>
        <v>0</v>
      </c>
      <c r="J37" s="226">
        <f>INDEX('Uganda workforce data - raw'!$A$4:$F$619,MATCH($B37, 'Uganda workforce data - raw'!$B$4:$B$619,0), MATCH("Filled Male",'Uganda workforce data - raw'!$A$4:$F$4,0))*INDEX('Mapping cadres'!$B$1:$Z$616,MATCH($B37, 'Mapping cadres'!$B$1:$B$616,0), MATCH(J$32,'Mapping cadres'!$B$1:$Z$1,0))</f>
        <v>0</v>
      </c>
      <c r="K37" s="226">
        <f>INDEX('Uganda workforce data - raw'!$A$4:$F$619,MATCH($B37, 'Uganda workforce data - raw'!$B$4:$B$619,0), MATCH("Filled Male",'Uganda workforce data - raw'!$A$4:$F$4,0))*INDEX('Mapping cadres'!$B$1:$Z$616,MATCH($B37, 'Mapping cadres'!$B$1:$B$616,0), MATCH(K$32,'Mapping cadres'!$B$1:$Z$1,0))</f>
        <v>0</v>
      </c>
      <c r="L37" s="226">
        <f>INDEX('Uganda workforce data - raw'!$A$4:$F$619,MATCH($B37, 'Uganda workforce data - raw'!$B$4:$B$619,0), MATCH("Filled Male",'Uganda workforce data - raw'!$A$4:$F$4,0))*INDEX('Mapping cadres'!$B$1:$Z$616,MATCH($B37, 'Mapping cadres'!$B$1:$B$616,0), MATCH(L$32,'Mapping cadres'!$B$1:$Z$1,0))</f>
        <v>0</v>
      </c>
      <c r="M37" s="226">
        <f>INDEX('Uganda workforce data - raw'!$A$4:$F$619,MATCH($B37, 'Uganda workforce data - raw'!$B$4:$B$619,0), MATCH("Filled Male",'Uganda workforce data - raw'!$A$4:$F$4,0))*INDEX('Mapping cadres'!$B$1:$Z$616,MATCH($B37, 'Mapping cadres'!$B$1:$B$616,0), MATCH(M$32,'Mapping cadres'!$B$1:$Z$1,0))</f>
        <v>0</v>
      </c>
      <c r="N37" s="226">
        <f>INDEX('Uganda workforce data - raw'!$A$4:$F$619,MATCH($B37, 'Uganda workforce data - raw'!$B$4:$B$619,0), MATCH("Filled Male",'Uganda workforce data - raw'!$A$4:$F$4,0))*INDEX('Mapping cadres'!$B$1:$Z$616,MATCH($B37, 'Mapping cadres'!$B$1:$B$616,0), MATCH(N$32,'Mapping cadres'!$B$1:$Z$1,0))</f>
        <v>0</v>
      </c>
      <c r="O37" s="226">
        <f>INDEX('Uganda workforce data - raw'!$A$4:$F$619,MATCH($B37, 'Uganda workforce data - raw'!$B$4:$B$619,0), MATCH("Filled Male",'Uganda workforce data - raw'!$A$4:$F$4,0))*INDEX('Mapping cadres'!$B$1:$Z$616,MATCH($B37, 'Mapping cadres'!$B$1:$B$616,0), MATCH(O$32,'Mapping cadres'!$B$1:$Z$1,0))</f>
        <v>0</v>
      </c>
      <c r="P37" s="226">
        <f>INDEX('Uganda workforce data - raw'!$A$4:$F$619,MATCH($B37, 'Uganda workforce data - raw'!$B$4:$B$619,0), MATCH("Filled Male",'Uganda workforce data - raw'!$A$4:$F$4,0))*INDEX('Mapping cadres'!$B$1:$Z$616,MATCH($B37, 'Mapping cadres'!$B$1:$B$616,0), MATCH(P$32,'Mapping cadres'!$B$1:$Z$1,0))</f>
        <v>0</v>
      </c>
      <c r="Q37" s="226">
        <f>INDEX('Uganda workforce data - raw'!$A$4:$F$619,MATCH($B37, 'Uganda workforce data - raw'!$B$4:$B$619,0), MATCH("Filled Male",'Uganda workforce data - raw'!$A$4:$F$4,0))*INDEX('Mapping cadres'!$B$1:$Z$616,MATCH($B37, 'Mapping cadres'!$B$1:$B$616,0), MATCH(Q$32,'Mapping cadres'!$B$1:$Z$1,0))</f>
        <v>0</v>
      </c>
      <c r="R37" s="226">
        <f>INDEX('Uganda workforce data - raw'!$A$4:$F$619,MATCH($B37, 'Uganda workforce data - raw'!$B$4:$B$619,0), MATCH("Filled Male",'Uganda workforce data - raw'!$A$4:$F$4,0))*INDEX('Mapping cadres'!$B$1:$Z$616,MATCH($B37, 'Mapping cadres'!$B$1:$B$616,0), MATCH(R$32,'Mapping cadres'!$B$1:$Z$1,0))</f>
        <v>0</v>
      </c>
      <c r="S37" s="226">
        <f>INDEX('Uganda workforce data - raw'!$A$4:$F$619,MATCH($B37, 'Uganda workforce data - raw'!$B$4:$B$619,0), MATCH("Filled Male",'Uganda workforce data - raw'!$A$4:$F$4,0))*INDEX('Mapping cadres'!$B$1:$Z$616,MATCH($B37, 'Mapping cadres'!$B$1:$B$616,0), MATCH(S$32,'Mapping cadres'!$B$1:$Z$1,0))</f>
        <v>0</v>
      </c>
      <c r="T37" s="226">
        <f>INDEX('Uganda workforce data - raw'!$A$4:$F$619,MATCH($B37, 'Uganda workforce data - raw'!$B$4:$B$619,0), MATCH("Filled Male",'Uganda workforce data - raw'!$A$4:$F$4,0))*INDEX('Mapping cadres'!$B$1:$Z$616,MATCH($B37, 'Mapping cadres'!$B$1:$B$616,0), MATCH(T$32,'Mapping cadres'!$B$1:$Z$1,0))</f>
        <v>0</v>
      </c>
      <c r="U37" s="226">
        <f>INDEX('Uganda workforce data - raw'!$A$4:$F$619,MATCH($B37, 'Uganda workforce data - raw'!$B$4:$B$619,0), MATCH("Filled Male",'Uganda workforce data - raw'!$A$4:$F$4,0))*INDEX('Mapping cadres'!$B$1:$Z$616,MATCH($B37, 'Mapping cadres'!$B$1:$B$616,0), MATCH(U$32,'Mapping cadres'!$B$1:$Z$1,0))</f>
        <v>0</v>
      </c>
      <c r="V37" s="226">
        <f>INDEX('Uganda workforce data - raw'!$A$4:$F$619,MATCH($B37, 'Uganda workforce data - raw'!$B$4:$B$619,0), MATCH("Filled Male",'Uganda workforce data - raw'!$A$4:$F$4,0))*INDEX('Mapping cadres'!$B$1:$Z$616,MATCH($B37, 'Mapping cadres'!$B$1:$B$616,0), MATCH(V$32,'Mapping cadres'!$B$1:$Z$1,0))</f>
        <v>0</v>
      </c>
      <c r="W37" s="226">
        <f>INDEX('Uganda workforce data - raw'!$A$4:$F$619,MATCH($B37, 'Uganda workforce data - raw'!$B$4:$B$619,0), MATCH("Filled Male",'Uganda workforce data - raw'!$A$4:$F$4,0))*INDEX('Mapping cadres'!$B$1:$Z$616,MATCH($B37, 'Mapping cadres'!$B$1:$B$616,0), MATCH(W$32,'Mapping cadres'!$B$1:$Z$1,0))</f>
        <v>0</v>
      </c>
      <c r="X37" s="226">
        <f>INDEX('Uganda workforce data - raw'!$A$4:$F$619,MATCH($B37, 'Uganda workforce data - raw'!$B$4:$B$619,0), MATCH("Filled Male",'Uganda workforce data - raw'!$A$4:$F$4,0))*INDEX('Mapping cadres'!$B$1:$Z$616,MATCH($B37, 'Mapping cadres'!$B$1:$B$616,0), MATCH(X$32,'Mapping cadres'!$B$1:$Z$1,0))</f>
        <v>0</v>
      </c>
      <c r="Y37" s="226">
        <f>INDEX('Uganda workforce data - raw'!$A$4:$F$619,MATCH($B37, 'Uganda workforce data - raw'!$B$4:$B$619,0), MATCH("Filled Male",'Uganda workforce data - raw'!$A$4:$F$4,0))*INDEX('Mapping cadres'!$B$1:$Z$616,MATCH($B37, 'Mapping cadres'!$B$1:$B$616,0), MATCH(Y$32,'Mapping cadres'!$B$1:$Z$1,0))</f>
        <v>0</v>
      </c>
      <c r="Z37" s="226">
        <f>INDEX('Uganda workforce data - raw'!$A$4:$F$619,MATCH($B37, 'Uganda workforce data - raw'!$B$4:$B$619,0), MATCH("Filled Male",'Uganda workforce data - raw'!$A$4:$F$4,0))*INDEX('Mapping cadres'!$B$1:$Z$616,MATCH($B37, 'Mapping cadres'!$B$1:$B$616,0), MATCH(Z$32,'Mapping cadres'!$B$1:$Z$1,0))</f>
        <v>0</v>
      </c>
      <c r="AA37" s="226">
        <f>INDEX('Uganda workforce data - raw'!$A$4:$F$619,MATCH($B37, 'Uganda workforce data - raw'!$B$4:$B$619,0), MATCH("Filled Female",'Uganda workforce data - raw'!$A$4:$F$4,0))*INDEX('Mapping cadres'!$B$1:$Z$616,MATCH($B37, 'Mapping cadres'!$B$1:$B$616,0), MATCH(AA$32,'Mapping cadres'!$B$1:$Z$1,0))</f>
        <v>0</v>
      </c>
      <c r="AB37" s="226">
        <f>INDEX('Uganda workforce data - raw'!$A$4:$F$619,MATCH($B37, 'Uganda workforce data - raw'!$B$4:$B$619,0), MATCH("Filled Female",'Uganda workforce data - raw'!$A$4:$F$4,0))*INDEX('Mapping cadres'!$B$1:$Z$616,MATCH($B37, 'Mapping cadres'!$B$1:$B$616,0), MATCH(AB$32,'Mapping cadres'!$B$1:$Z$1,0))</f>
        <v>0</v>
      </c>
      <c r="AC37" s="226">
        <f>INDEX('Uganda workforce data - raw'!$A$4:$F$619,MATCH($B37, 'Uganda workforce data - raw'!$B$4:$B$619,0), MATCH("Filled Female",'Uganda workforce data - raw'!$A$4:$F$4,0))*INDEX('Mapping cadres'!$B$1:$Z$616,MATCH($B37, 'Mapping cadres'!$B$1:$B$616,0), MATCH(AC$32,'Mapping cadres'!$B$1:$Z$1,0))</f>
        <v>0</v>
      </c>
      <c r="AD37" s="226">
        <f>INDEX('Uganda workforce data - raw'!$A$4:$F$619,MATCH($B37, 'Uganda workforce data - raw'!$B$4:$B$619,0), MATCH("Filled Female",'Uganda workforce data - raw'!$A$4:$F$4,0))*INDEX('Mapping cadres'!$B$1:$Z$616,MATCH($B37, 'Mapping cadres'!$B$1:$B$616,0), MATCH(AD$32,'Mapping cadres'!$B$1:$Z$1,0))</f>
        <v>0</v>
      </c>
      <c r="AE37" s="226">
        <f>INDEX('Uganda workforce data - raw'!$A$4:$F$619,MATCH($B37, 'Uganda workforce data - raw'!$B$4:$B$619,0), MATCH("Filled Female",'Uganda workforce data - raw'!$A$4:$F$4,0))*INDEX('Mapping cadres'!$B$1:$Z$616,MATCH($B37, 'Mapping cadres'!$B$1:$B$616,0), MATCH(AE$32,'Mapping cadres'!$B$1:$Z$1,0))</f>
        <v>0</v>
      </c>
      <c r="AF37" s="226">
        <f>INDEX('Uganda workforce data - raw'!$A$4:$F$619,MATCH($B37, 'Uganda workforce data - raw'!$B$4:$B$619,0), MATCH("Filled Female",'Uganda workforce data - raw'!$A$4:$F$4,0))*INDEX('Mapping cadres'!$B$1:$Z$616,MATCH($B37, 'Mapping cadres'!$B$1:$B$616,0), MATCH(AF$32,'Mapping cadres'!$B$1:$Z$1,0))</f>
        <v>0</v>
      </c>
      <c r="AG37" s="226">
        <f>INDEX('Uganda workforce data - raw'!$A$4:$F$619,MATCH($B37, 'Uganda workforce data - raw'!$B$4:$B$619,0), MATCH("Filled Female",'Uganda workforce data - raw'!$A$4:$F$4,0))*INDEX('Mapping cadres'!$B$1:$Z$616,MATCH($B37, 'Mapping cadres'!$B$1:$B$616,0), MATCH(AG$32,'Mapping cadres'!$B$1:$Z$1,0))</f>
        <v>0</v>
      </c>
      <c r="AH37" s="226">
        <f>INDEX('Uganda workforce data - raw'!$A$4:$F$619,MATCH($B37, 'Uganda workforce data - raw'!$B$4:$B$619,0), MATCH("Filled Female",'Uganda workforce data - raw'!$A$4:$F$4,0))*INDEX('Mapping cadres'!$B$1:$Z$616,MATCH($B37, 'Mapping cadres'!$B$1:$B$616,0), MATCH(AH$32,'Mapping cadres'!$B$1:$Z$1,0))</f>
        <v>0</v>
      </c>
      <c r="AI37" s="226">
        <f>INDEX('Uganda workforce data - raw'!$A$4:$F$619,MATCH($B37, 'Uganda workforce data - raw'!$B$4:$B$619,0), MATCH("Filled Female",'Uganda workforce data - raw'!$A$4:$F$4,0))*INDEX('Mapping cadres'!$B$1:$Z$616,MATCH($B37, 'Mapping cadres'!$B$1:$B$616,0), MATCH(AI$32,'Mapping cadres'!$B$1:$Z$1,0))</f>
        <v>0</v>
      </c>
      <c r="AJ37" s="226">
        <f>INDEX('Uganda workforce data - raw'!$A$4:$F$619,MATCH($B37, 'Uganda workforce data - raw'!$B$4:$B$619,0), MATCH("Filled Female",'Uganda workforce data - raw'!$A$4:$F$4,0))*INDEX('Mapping cadres'!$B$1:$Z$616,MATCH($B37, 'Mapping cadres'!$B$1:$B$616,0), MATCH(AJ$32,'Mapping cadres'!$B$1:$Z$1,0))</f>
        <v>0</v>
      </c>
      <c r="AK37" s="226">
        <f>INDEX('Uganda workforce data - raw'!$A$4:$F$619,MATCH($B37, 'Uganda workforce data - raw'!$B$4:$B$619,0), MATCH("Filled Female",'Uganda workforce data - raw'!$A$4:$F$4,0))*INDEX('Mapping cadres'!$B$1:$Z$616,MATCH($B37, 'Mapping cadres'!$B$1:$B$616,0), MATCH(AK$32,'Mapping cadres'!$B$1:$Z$1,0))</f>
        <v>0</v>
      </c>
      <c r="AL37" s="226">
        <f>INDEX('Uganda workforce data - raw'!$A$4:$F$619,MATCH($B37, 'Uganda workforce data - raw'!$B$4:$B$619,0), MATCH("Filled Female",'Uganda workforce data - raw'!$A$4:$F$4,0))*INDEX('Mapping cadres'!$B$1:$Z$616,MATCH($B37, 'Mapping cadres'!$B$1:$B$616,0), MATCH(AL$32,'Mapping cadres'!$B$1:$Z$1,0))</f>
        <v>0</v>
      </c>
      <c r="AM37" s="226">
        <f>INDEX('Uganda workforce data - raw'!$A$4:$F$619,MATCH($B37, 'Uganda workforce data - raw'!$B$4:$B$619,0), MATCH("Filled Female",'Uganda workforce data - raw'!$A$4:$F$4,0))*INDEX('Mapping cadres'!$B$1:$Z$616,MATCH($B37, 'Mapping cadres'!$B$1:$B$616,0), MATCH(AM$32,'Mapping cadres'!$B$1:$Z$1,0))</f>
        <v>0</v>
      </c>
      <c r="AN37" s="226">
        <f>INDEX('Uganda workforce data - raw'!$A$4:$F$619,MATCH($B37, 'Uganda workforce data - raw'!$B$4:$B$619,0), MATCH("Filled Female",'Uganda workforce data - raw'!$A$4:$F$4,0))*INDEX('Mapping cadres'!$B$1:$Z$616,MATCH($B37, 'Mapping cadres'!$B$1:$B$616,0), MATCH(AN$32,'Mapping cadres'!$B$1:$Z$1,0))</f>
        <v>0</v>
      </c>
      <c r="AO37" s="226">
        <f>INDEX('Uganda workforce data - raw'!$A$4:$F$619,MATCH($B37, 'Uganda workforce data - raw'!$B$4:$B$619,0), MATCH("Filled Female",'Uganda workforce data - raw'!$A$4:$F$4,0))*INDEX('Mapping cadres'!$B$1:$Z$616,MATCH($B37, 'Mapping cadres'!$B$1:$B$616,0), MATCH(AO$32,'Mapping cadres'!$B$1:$Z$1,0))</f>
        <v>0</v>
      </c>
      <c r="AP37" s="226">
        <f>INDEX('Uganda workforce data - raw'!$A$4:$F$619,MATCH($B37, 'Uganda workforce data - raw'!$B$4:$B$619,0), MATCH("Filled Female",'Uganda workforce data - raw'!$A$4:$F$4,0))*INDEX('Mapping cadres'!$B$1:$Z$616,MATCH($B37, 'Mapping cadres'!$B$1:$B$616,0), MATCH(AP$32,'Mapping cadres'!$B$1:$Z$1,0))</f>
        <v>0</v>
      </c>
      <c r="AQ37" s="226">
        <f>INDEX('Uganda workforce data - raw'!$A$4:$F$619,MATCH($B37, 'Uganda workforce data - raw'!$B$4:$B$619,0), MATCH("Filled Female",'Uganda workforce data - raw'!$A$4:$F$4,0))*INDEX('Mapping cadres'!$B$1:$Z$616,MATCH($B37, 'Mapping cadres'!$B$1:$B$616,0), MATCH(AQ$32,'Mapping cadres'!$B$1:$Z$1,0))</f>
        <v>0</v>
      </c>
      <c r="AR37" s="226">
        <f>INDEX('Uganda workforce data - raw'!$A$4:$F$619,MATCH($B37, 'Uganda workforce data - raw'!$B$4:$B$619,0), MATCH("Filled Female",'Uganda workforce data - raw'!$A$4:$F$4,0))*INDEX('Mapping cadres'!$B$1:$Z$616,MATCH($B37, 'Mapping cadres'!$B$1:$B$616,0), MATCH(AR$32,'Mapping cadres'!$B$1:$Z$1,0))</f>
        <v>0</v>
      </c>
      <c r="AS37" s="226">
        <f>INDEX('Uganda workforce data - raw'!$A$4:$F$619,MATCH($B37, 'Uganda workforce data - raw'!$B$4:$B$619,0), MATCH("Filled Female",'Uganda workforce data - raw'!$A$4:$F$4,0))*INDEX('Mapping cadres'!$B$1:$Z$616,MATCH($B37, 'Mapping cadres'!$B$1:$B$616,0), MATCH(AS$32,'Mapping cadres'!$B$1:$Z$1,0))</f>
        <v>0</v>
      </c>
      <c r="AT37" s="226">
        <f>INDEX('Uganda workforce data - raw'!$A$4:$F$619,MATCH($B37, 'Uganda workforce data - raw'!$B$4:$B$619,0), MATCH("Filled Female",'Uganda workforce data - raw'!$A$4:$F$4,0))*INDEX('Mapping cadres'!$B$1:$Z$616,MATCH($B37, 'Mapping cadres'!$B$1:$B$616,0), MATCH(AT$32,'Mapping cadres'!$B$1:$Z$1,0))</f>
        <v>0</v>
      </c>
      <c r="AU37" s="226">
        <f>INDEX('Uganda workforce data - raw'!$A$4:$F$619,MATCH($B37, 'Uganda workforce data - raw'!$B$4:$B$619,0), MATCH("Filled Female",'Uganda workforce data - raw'!$A$4:$F$4,0))*INDEX('Mapping cadres'!$B$1:$Z$616,MATCH($B37, 'Mapping cadres'!$B$1:$B$616,0), MATCH(AU$32,'Mapping cadres'!$B$1:$Z$1,0))</f>
        <v>0</v>
      </c>
      <c r="AV37" s="226">
        <f>INDEX('Uganda workforce data - raw'!$A$4:$F$619,MATCH($B37, 'Uganda workforce data - raw'!$B$4:$B$619,0), MATCH("Filled Female",'Uganda workforce data - raw'!$A$4:$F$4,0))*INDEX('Mapping cadres'!$B$1:$Z$616,MATCH($B37, 'Mapping cadres'!$B$1:$B$616,0), MATCH(AV$32,'Mapping cadres'!$B$1:$Z$1,0))</f>
        <v>0</v>
      </c>
      <c r="AW37" s="226">
        <f>INDEX('Uganda workforce data - raw'!$A$4:$F$619,MATCH($B37, 'Uganda workforce data - raw'!$B$4:$B$619,0), MATCH("Filled Female",'Uganda workforce data - raw'!$A$4:$F$4,0))*INDEX('Mapping cadres'!$B$1:$Z$616,MATCH($B37, 'Mapping cadres'!$B$1:$B$616,0), MATCH(AW$32,'Mapping cadres'!$B$1:$Z$1,0))</f>
        <v>0</v>
      </c>
      <c r="AX37" s="226">
        <f>INDEX('Uganda workforce data - raw'!$A$4:$F$619,MATCH($B37, 'Uganda workforce data - raw'!$B$4:$B$619,0), MATCH("Filled Female",'Uganda workforce data - raw'!$A$4:$F$4,0))*INDEX('Mapping cadres'!$B$1:$Z$616,MATCH($B37, 'Mapping cadres'!$B$1:$B$616,0), MATCH(AX$32,'Mapping cadres'!$B$1:$Z$1,0))</f>
        <v>0</v>
      </c>
      <c r="AY37" s="226">
        <f t="shared" si="5"/>
        <v>2</v>
      </c>
      <c r="AZ37" s="226">
        <f t="shared" si="6"/>
        <v>0</v>
      </c>
      <c r="BA37" s="226">
        <f t="shared" si="7"/>
        <v>0</v>
      </c>
      <c r="BB37" s="226">
        <f t="shared" si="8"/>
        <v>0</v>
      </c>
      <c r="BC37" s="226">
        <f t="shared" si="9"/>
        <v>0</v>
      </c>
      <c r="BD37" s="226">
        <f t="shared" si="10"/>
        <v>0</v>
      </c>
      <c r="BE37" s="226">
        <f t="shared" si="11"/>
        <v>0</v>
      </c>
      <c r="BF37" s="226">
        <f t="shared" si="12"/>
        <v>0</v>
      </c>
      <c r="BG37" s="226">
        <f t="shared" si="13"/>
        <v>0</v>
      </c>
      <c r="BH37" s="226">
        <f t="shared" si="14"/>
        <v>0</v>
      </c>
      <c r="BI37" s="226">
        <f t="shared" si="15"/>
        <v>0</v>
      </c>
      <c r="BJ37" s="226">
        <f t="shared" si="16"/>
        <v>0</v>
      </c>
      <c r="BK37" s="226">
        <f t="shared" si="17"/>
        <v>0</v>
      </c>
      <c r="BL37" s="226">
        <f t="shared" si="18"/>
        <v>0</v>
      </c>
      <c r="BM37" s="226">
        <f t="shared" si="19"/>
        <v>0</v>
      </c>
      <c r="BN37" s="226">
        <f t="shared" si="20"/>
        <v>0</v>
      </c>
      <c r="BO37" s="226">
        <f t="shared" si="21"/>
        <v>0</v>
      </c>
      <c r="BP37" s="226">
        <f t="shared" si="22"/>
        <v>0</v>
      </c>
      <c r="BQ37" s="226">
        <f t="shared" si="23"/>
        <v>0</v>
      </c>
      <c r="BR37" s="226">
        <f t="shared" si="24"/>
        <v>0</v>
      </c>
      <c r="BS37" s="226">
        <f t="shared" si="25"/>
        <v>0</v>
      </c>
      <c r="BT37" s="226">
        <f t="shared" si="26"/>
        <v>0</v>
      </c>
      <c r="BU37" s="226">
        <f t="shared" si="27"/>
        <v>0</v>
      </c>
      <c r="BV37" s="226">
        <f t="shared" si="28"/>
        <v>0</v>
      </c>
    </row>
    <row r="38" spans="1:74">
      <c r="A38" s="226">
        <v>6</v>
      </c>
      <c r="B38" s="226" t="s">
        <v>1313</v>
      </c>
      <c r="C38" s="226">
        <f>INDEX('Uganda workforce data - raw'!$A$4:$F$619,MATCH($B38, 'Uganda workforce data - raw'!$B$4:$B$619,0), MATCH("Filled Male",'Uganda workforce data - raw'!$A$4:$F$4,0))*INDEX('Mapping cadres'!$B$1:$Z$616,MATCH($B38, 'Mapping cadres'!$B$1:$B$616,0), MATCH(C$32,'Mapping cadres'!$B$1:$Z$1,0))</f>
        <v>0</v>
      </c>
      <c r="D38" s="226">
        <f>INDEX('Uganda workforce data - raw'!$A$4:$F$619,MATCH($B38, 'Uganda workforce data - raw'!$B$4:$B$619,0), MATCH("Filled Male",'Uganda workforce data - raw'!$A$4:$F$4,0))*INDEX('Mapping cadres'!$B$1:$Z$616,MATCH($B38, 'Mapping cadres'!$B$1:$B$616,0), MATCH(D$32,'Mapping cadres'!$B$1:$Z$1,0))</f>
        <v>2</v>
      </c>
      <c r="E38" s="226">
        <f>INDEX('Uganda workforce data - raw'!$A$4:$F$619,MATCH($B38, 'Uganda workforce data - raw'!$B$4:$B$619,0), MATCH("Filled Male",'Uganda workforce data - raw'!$A$4:$F$4,0))*INDEX('Mapping cadres'!$B$1:$Z$616,MATCH($B38, 'Mapping cadres'!$B$1:$B$616,0), MATCH(E$32,'Mapping cadres'!$B$1:$Z$1,0))</f>
        <v>0</v>
      </c>
      <c r="F38" s="226">
        <f>INDEX('Uganda workforce data - raw'!$A$4:$F$619,MATCH($B38, 'Uganda workforce data - raw'!$B$4:$B$619,0), MATCH("Filled Male",'Uganda workforce data - raw'!$A$4:$F$4,0))*INDEX('Mapping cadres'!$B$1:$Z$616,MATCH($B38, 'Mapping cadres'!$B$1:$B$616,0), MATCH(F$32,'Mapping cadres'!$B$1:$Z$1,0))</f>
        <v>0</v>
      </c>
      <c r="G38" s="226">
        <f>INDEX('Uganda workforce data - raw'!$A$4:$F$619,MATCH($B38, 'Uganda workforce data - raw'!$B$4:$B$619,0), MATCH("Filled Male",'Uganda workforce data - raw'!$A$4:$F$4,0))*INDEX('Mapping cadres'!$B$1:$Z$616,MATCH($B38, 'Mapping cadres'!$B$1:$B$616,0), MATCH(G$32,'Mapping cadres'!$B$1:$Z$1,0))</f>
        <v>0</v>
      </c>
      <c r="H38" s="226">
        <f>INDEX('Uganda workforce data - raw'!$A$4:$F$619,MATCH($B38, 'Uganda workforce data - raw'!$B$4:$B$619,0), MATCH("Filled Male",'Uganda workforce data - raw'!$A$4:$F$4,0))*INDEX('Mapping cadres'!$B$1:$Z$616,MATCH($B38, 'Mapping cadres'!$B$1:$B$616,0), MATCH(H$32,'Mapping cadres'!$B$1:$Z$1,0))</f>
        <v>0</v>
      </c>
      <c r="I38" s="226">
        <f>INDEX('Uganda workforce data - raw'!$A$4:$F$619,MATCH($B38, 'Uganda workforce data - raw'!$B$4:$B$619,0), MATCH("Filled Male",'Uganda workforce data - raw'!$A$4:$F$4,0))*INDEX('Mapping cadres'!$B$1:$Z$616,MATCH($B38, 'Mapping cadres'!$B$1:$B$616,0), MATCH(I$32,'Mapping cadres'!$B$1:$Z$1,0))</f>
        <v>0</v>
      </c>
      <c r="J38" s="226">
        <f>INDEX('Uganda workforce data - raw'!$A$4:$F$619,MATCH($B38, 'Uganda workforce data - raw'!$B$4:$B$619,0), MATCH("Filled Male",'Uganda workforce data - raw'!$A$4:$F$4,0))*INDEX('Mapping cadres'!$B$1:$Z$616,MATCH($B38, 'Mapping cadres'!$B$1:$B$616,0), MATCH(J$32,'Mapping cadres'!$B$1:$Z$1,0))</f>
        <v>0</v>
      </c>
      <c r="K38" s="226">
        <f>INDEX('Uganda workforce data - raw'!$A$4:$F$619,MATCH($B38, 'Uganda workforce data - raw'!$B$4:$B$619,0), MATCH("Filled Male",'Uganda workforce data - raw'!$A$4:$F$4,0))*INDEX('Mapping cadres'!$B$1:$Z$616,MATCH($B38, 'Mapping cadres'!$B$1:$B$616,0), MATCH(K$32,'Mapping cadres'!$B$1:$Z$1,0))</f>
        <v>0</v>
      </c>
      <c r="L38" s="226">
        <f>INDEX('Uganda workforce data - raw'!$A$4:$F$619,MATCH($B38, 'Uganda workforce data - raw'!$B$4:$B$619,0), MATCH("Filled Male",'Uganda workforce data - raw'!$A$4:$F$4,0))*INDEX('Mapping cadres'!$B$1:$Z$616,MATCH($B38, 'Mapping cadres'!$B$1:$B$616,0), MATCH(L$32,'Mapping cadres'!$B$1:$Z$1,0))</f>
        <v>0</v>
      </c>
      <c r="M38" s="226">
        <f>INDEX('Uganda workforce data - raw'!$A$4:$F$619,MATCH($B38, 'Uganda workforce data - raw'!$B$4:$B$619,0), MATCH("Filled Male",'Uganda workforce data - raw'!$A$4:$F$4,0))*INDEX('Mapping cadres'!$B$1:$Z$616,MATCH($B38, 'Mapping cadres'!$B$1:$B$616,0), MATCH(M$32,'Mapping cadres'!$B$1:$Z$1,0))</f>
        <v>0</v>
      </c>
      <c r="N38" s="226">
        <f>INDEX('Uganda workforce data - raw'!$A$4:$F$619,MATCH($B38, 'Uganda workforce data - raw'!$B$4:$B$619,0), MATCH("Filled Male",'Uganda workforce data - raw'!$A$4:$F$4,0))*INDEX('Mapping cadres'!$B$1:$Z$616,MATCH($B38, 'Mapping cadres'!$B$1:$B$616,0), MATCH(N$32,'Mapping cadres'!$B$1:$Z$1,0))</f>
        <v>0</v>
      </c>
      <c r="O38" s="226">
        <f>INDEX('Uganda workforce data - raw'!$A$4:$F$619,MATCH($B38, 'Uganda workforce data - raw'!$B$4:$B$619,0), MATCH("Filled Male",'Uganda workforce data - raw'!$A$4:$F$4,0))*INDEX('Mapping cadres'!$B$1:$Z$616,MATCH($B38, 'Mapping cadres'!$B$1:$B$616,0), MATCH(O$32,'Mapping cadres'!$B$1:$Z$1,0))</f>
        <v>0</v>
      </c>
      <c r="P38" s="226">
        <f>INDEX('Uganda workforce data - raw'!$A$4:$F$619,MATCH($B38, 'Uganda workforce data - raw'!$B$4:$B$619,0), MATCH("Filled Male",'Uganda workforce data - raw'!$A$4:$F$4,0))*INDEX('Mapping cadres'!$B$1:$Z$616,MATCH($B38, 'Mapping cadres'!$B$1:$B$616,0), MATCH(P$32,'Mapping cadres'!$B$1:$Z$1,0))</f>
        <v>0</v>
      </c>
      <c r="Q38" s="226">
        <f>INDEX('Uganda workforce data - raw'!$A$4:$F$619,MATCH($B38, 'Uganda workforce data - raw'!$B$4:$B$619,0), MATCH("Filled Male",'Uganda workforce data - raw'!$A$4:$F$4,0))*INDEX('Mapping cadres'!$B$1:$Z$616,MATCH($B38, 'Mapping cadres'!$B$1:$B$616,0), MATCH(Q$32,'Mapping cadres'!$B$1:$Z$1,0))</f>
        <v>0</v>
      </c>
      <c r="R38" s="226">
        <f>INDEX('Uganda workforce data - raw'!$A$4:$F$619,MATCH($B38, 'Uganda workforce data - raw'!$B$4:$B$619,0), MATCH("Filled Male",'Uganda workforce data - raw'!$A$4:$F$4,0))*INDEX('Mapping cadres'!$B$1:$Z$616,MATCH($B38, 'Mapping cadres'!$B$1:$B$616,0), MATCH(R$32,'Mapping cadres'!$B$1:$Z$1,0))</f>
        <v>0</v>
      </c>
      <c r="S38" s="226">
        <f>INDEX('Uganda workforce data - raw'!$A$4:$F$619,MATCH($B38, 'Uganda workforce data - raw'!$B$4:$B$619,0), MATCH("Filled Male",'Uganda workforce data - raw'!$A$4:$F$4,0))*INDEX('Mapping cadres'!$B$1:$Z$616,MATCH($B38, 'Mapping cadres'!$B$1:$B$616,0), MATCH(S$32,'Mapping cadres'!$B$1:$Z$1,0))</f>
        <v>0</v>
      </c>
      <c r="T38" s="226">
        <f>INDEX('Uganda workforce data - raw'!$A$4:$F$619,MATCH($B38, 'Uganda workforce data - raw'!$B$4:$B$619,0), MATCH("Filled Male",'Uganda workforce data - raw'!$A$4:$F$4,0))*INDEX('Mapping cadres'!$B$1:$Z$616,MATCH($B38, 'Mapping cadres'!$B$1:$B$616,0), MATCH(T$32,'Mapping cadres'!$B$1:$Z$1,0))</f>
        <v>0</v>
      </c>
      <c r="U38" s="226">
        <f>INDEX('Uganda workforce data - raw'!$A$4:$F$619,MATCH($B38, 'Uganda workforce data - raw'!$B$4:$B$619,0), MATCH("Filled Male",'Uganda workforce data - raw'!$A$4:$F$4,0))*INDEX('Mapping cadres'!$B$1:$Z$616,MATCH($B38, 'Mapping cadres'!$B$1:$B$616,0), MATCH(U$32,'Mapping cadres'!$B$1:$Z$1,0))</f>
        <v>0</v>
      </c>
      <c r="V38" s="226">
        <f>INDEX('Uganda workforce data - raw'!$A$4:$F$619,MATCH($B38, 'Uganda workforce data - raw'!$B$4:$B$619,0), MATCH("Filled Male",'Uganda workforce data - raw'!$A$4:$F$4,0))*INDEX('Mapping cadres'!$B$1:$Z$616,MATCH($B38, 'Mapping cadres'!$B$1:$B$616,0), MATCH(V$32,'Mapping cadres'!$B$1:$Z$1,0))</f>
        <v>0</v>
      </c>
      <c r="W38" s="226">
        <f>INDEX('Uganda workforce data - raw'!$A$4:$F$619,MATCH($B38, 'Uganda workforce data - raw'!$B$4:$B$619,0), MATCH("Filled Male",'Uganda workforce data - raw'!$A$4:$F$4,0))*INDEX('Mapping cadres'!$B$1:$Z$616,MATCH($B38, 'Mapping cadres'!$B$1:$B$616,0), MATCH(W$32,'Mapping cadres'!$B$1:$Z$1,0))</f>
        <v>0</v>
      </c>
      <c r="X38" s="226">
        <f>INDEX('Uganda workforce data - raw'!$A$4:$F$619,MATCH($B38, 'Uganda workforce data - raw'!$B$4:$B$619,0), MATCH("Filled Male",'Uganda workforce data - raw'!$A$4:$F$4,0))*INDEX('Mapping cadres'!$B$1:$Z$616,MATCH($B38, 'Mapping cadres'!$B$1:$B$616,0), MATCH(X$32,'Mapping cadres'!$B$1:$Z$1,0))</f>
        <v>0</v>
      </c>
      <c r="Y38" s="226">
        <f>INDEX('Uganda workforce data - raw'!$A$4:$F$619,MATCH($B38, 'Uganda workforce data - raw'!$B$4:$B$619,0), MATCH("Filled Male",'Uganda workforce data - raw'!$A$4:$F$4,0))*INDEX('Mapping cadres'!$B$1:$Z$616,MATCH($B38, 'Mapping cadres'!$B$1:$B$616,0), MATCH(Y$32,'Mapping cadres'!$B$1:$Z$1,0))</f>
        <v>0</v>
      </c>
      <c r="Z38" s="226">
        <f>INDEX('Uganda workforce data - raw'!$A$4:$F$619,MATCH($B38, 'Uganda workforce data - raw'!$B$4:$B$619,0), MATCH("Filled Male",'Uganda workforce data - raw'!$A$4:$F$4,0))*INDEX('Mapping cadres'!$B$1:$Z$616,MATCH($B38, 'Mapping cadres'!$B$1:$B$616,0), MATCH(Z$32,'Mapping cadres'!$B$1:$Z$1,0))</f>
        <v>0</v>
      </c>
      <c r="AA38" s="226">
        <f>INDEX('Uganda workforce data - raw'!$A$4:$F$619,MATCH($B38, 'Uganda workforce data - raw'!$B$4:$B$619,0), MATCH("Filled Female",'Uganda workforce data - raw'!$A$4:$F$4,0))*INDEX('Mapping cadres'!$B$1:$Z$616,MATCH($B38, 'Mapping cadres'!$B$1:$B$616,0), MATCH(AA$32,'Mapping cadres'!$B$1:$Z$1,0))</f>
        <v>0</v>
      </c>
      <c r="AB38" s="226">
        <f>INDEX('Uganda workforce data - raw'!$A$4:$F$619,MATCH($B38, 'Uganda workforce data - raw'!$B$4:$B$619,0), MATCH("Filled Female",'Uganda workforce data - raw'!$A$4:$F$4,0))*INDEX('Mapping cadres'!$B$1:$Z$616,MATCH($B38, 'Mapping cadres'!$B$1:$B$616,0), MATCH(AB$32,'Mapping cadres'!$B$1:$Z$1,0))</f>
        <v>0</v>
      </c>
      <c r="AC38" s="226">
        <f>INDEX('Uganda workforce data - raw'!$A$4:$F$619,MATCH($B38, 'Uganda workforce data - raw'!$B$4:$B$619,0), MATCH("Filled Female",'Uganda workforce data - raw'!$A$4:$F$4,0))*INDEX('Mapping cadres'!$B$1:$Z$616,MATCH($B38, 'Mapping cadres'!$B$1:$B$616,0), MATCH(AC$32,'Mapping cadres'!$B$1:$Z$1,0))</f>
        <v>0</v>
      </c>
      <c r="AD38" s="226">
        <f>INDEX('Uganda workforce data - raw'!$A$4:$F$619,MATCH($B38, 'Uganda workforce data - raw'!$B$4:$B$619,0), MATCH("Filled Female",'Uganda workforce data - raw'!$A$4:$F$4,0))*INDEX('Mapping cadres'!$B$1:$Z$616,MATCH($B38, 'Mapping cadres'!$B$1:$B$616,0), MATCH(AD$32,'Mapping cadres'!$B$1:$Z$1,0))</f>
        <v>0</v>
      </c>
      <c r="AE38" s="226">
        <f>INDEX('Uganda workforce data - raw'!$A$4:$F$619,MATCH($B38, 'Uganda workforce data - raw'!$B$4:$B$619,0), MATCH("Filled Female",'Uganda workforce data - raw'!$A$4:$F$4,0))*INDEX('Mapping cadres'!$B$1:$Z$616,MATCH($B38, 'Mapping cadres'!$B$1:$B$616,0), MATCH(AE$32,'Mapping cadres'!$B$1:$Z$1,0))</f>
        <v>0</v>
      </c>
      <c r="AF38" s="226">
        <f>INDEX('Uganda workforce data - raw'!$A$4:$F$619,MATCH($B38, 'Uganda workforce data - raw'!$B$4:$B$619,0), MATCH("Filled Female",'Uganda workforce data - raw'!$A$4:$F$4,0))*INDEX('Mapping cadres'!$B$1:$Z$616,MATCH($B38, 'Mapping cadres'!$B$1:$B$616,0), MATCH(AF$32,'Mapping cadres'!$B$1:$Z$1,0))</f>
        <v>0</v>
      </c>
      <c r="AG38" s="226">
        <f>INDEX('Uganda workforce data - raw'!$A$4:$F$619,MATCH($B38, 'Uganda workforce data - raw'!$B$4:$B$619,0), MATCH("Filled Female",'Uganda workforce data - raw'!$A$4:$F$4,0))*INDEX('Mapping cadres'!$B$1:$Z$616,MATCH($B38, 'Mapping cadres'!$B$1:$B$616,0), MATCH(AG$32,'Mapping cadres'!$B$1:$Z$1,0))</f>
        <v>0</v>
      </c>
      <c r="AH38" s="226">
        <f>INDEX('Uganda workforce data - raw'!$A$4:$F$619,MATCH($B38, 'Uganda workforce data - raw'!$B$4:$B$619,0), MATCH("Filled Female",'Uganda workforce data - raw'!$A$4:$F$4,0))*INDEX('Mapping cadres'!$B$1:$Z$616,MATCH($B38, 'Mapping cadres'!$B$1:$B$616,0), MATCH(AH$32,'Mapping cadres'!$B$1:$Z$1,0))</f>
        <v>0</v>
      </c>
      <c r="AI38" s="226">
        <f>INDEX('Uganda workforce data - raw'!$A$4:$F$619,MATCH($B38, 'Uganda workforce data - raw'!$B$4:$B$619,0), MATCH("Filled Female",'Uganda workforce data - raw'!$A$4:$F$4,0))*INDEX('Mapping cadres'!$B$1:$Z$616,MATCH($B38, 'Mapping cadres'!$B$1:$B$616,0), MATCH(AI$32,'Mapping cadres'!$B$1:$Z$1,0))</f>
        <v>0</v>
      </c>
      <c r="AJ38" s="226">
        <f>INDEX('Uganda workforce data - raw'!$A$4:$F$619,MATCH($B38, 'Uganda workforce data - raw'!$B$4:$B$619,0), MATCH("Filled Female",'Uganda workforce data - raw'!$A$4:$F$4,0))*INDEX('Mapping cadres'!$B$1:$Z$616,MATCH($B38, 'Mapping cadres'!$B$1:$B$616,0), MATCH(AJ$32,'Mapping cadres'!$B$1:$Z$1,0))</f>
        <v>0</v>
      </c>
      <c r="AK38" s="226">
        <f>INDEX('Uganda workforce data - raw'!$A$4:$F$619,MATCH($B38, 'Uganda workforce data - raw'!$B$4:$B$619,0), MATCH("Filled Female",'Uganda workforce data - raw'!$A$4:$F$4,0))*INDEX('Mapping cadres'!$B$1:$Z$616,MATCH($B38, 'Mapping cadres'!$B$1:$B$616,0), MATCH(AK$32,'Mapping cadres'!$B$1:$Z$1,0))</f>
        <v>0</v>
      </c>
      <c r="AL38" s="226">
        <f>INDEX('Uganda workforce data - raw'!$A$4:$F$619,MATCH($B38, 'Uganda workforce data - raw'!$B$4:$B$619,0), MATCH("Filled Female",'Uganda workforce data - raw'!$A$4:$F$4,0))*INDEX('Mapping cadres'!$B$1:$Z$616,MATCH($B38, 'Mapping cadres'!$B$1:$B$616,0), MATCH(AL$32,'Mapping cadres'!$B$1:$Z$1,0))</f>
        <v>0</v>
      </c>
      <c r="AM38" s="226">
        <f>INDEX('Uganda workforce data - raw'!$A$4:$F$619,MATCH($B38, 'Uganda workforce data - raw'!$B$4:$B$619,0), MATCH("Filled Female",'Uganda workforce data - raw'!$A$4:$F$4,0))*INDEX('Mapping cadres'!$B$1:$Z$616,MATCH($B38, 'Mapping cadres'!$B$1:$B$616,0), MATCH(AM$32,'Mapping cadres'!$B$1:$Z$1,0))</f>
        <v>0</v>
      </c>
      <c r="AN38" s="226">
        <f>INDEX('Uganda workforce data - raw'!$A$4:$F$619,MATCH($B38, 'Uganda workforce data - raw'!$B$4:$B$619,0), MATCH("Filled Female",'Uganda workforce data - raw'!$A$4:$F$4,0))*INDEX('Mapping cadres'!$B$1:$Z$616,MATCH($B38, 'Mapping cadres'!$B$1:$B$616,0), MATCH(AN$32,'Mapping cadres'!$B$1:$Z$1,0))</f>
        <v>0</v>
      </c>
      <c r="AO38" s="226">
        <f>INDEX('Uganda workforce data - raw'!$A$4:$F$619,MATCH($B38, 'Uganda workforce data - raw'!$B$4:$B$619,0), MATCH("Filled Female",'Uganda workforce data - raw'!$A$4:$F$4,0))*INDEX('Mapping cadres'!$B$1:$Z$616,MATCH($B38, 'Mapping cadres'!$B$1:$B$616,0), MATCH(AO$32,'Mapping cadres'!$B$1:$Z$1,0))</f>
        <v>0</v>
      </c>
      <c r="AP38" s="226">
        <f>INDEX('Uganda workforce data - raw'!$A$4:$F$619,MATCH($B38, 'Uganda workforce data - raw'!$B$4:$B$619,0), MATCH("Filled Female",'Uganda workforce data - raw'!$A$4:$F$4,0))*INDEX('Mapping cadres'!$B$1:$Z$616,MATCH($B38, 'Mapping cadres'!$B$1:$B$616,0), MATCH(AP$32,'Mapping cadres'!$B$1:$Z$1,0))</f>
        <v>0</v>
      </c>
      <c r="AQ38" s="226">
        <f>INDEX('Uganda workforce data - raw'!$A$4:$F$619,MATCH($B38, 'Uganda workforce data - raw'!$B$4:$B$619,0), MATCH("Filled Female",'Uganda workforce data - raw'!$A$4:$F$4,0))*INDEX('Mapping cadres'!$B$1:$Z$616,MATCH($B38, 'Mapping cadres'!$B$1:$B$616,0), MATCH(AQ$32,'Mapping cadres'!$B$1:$Z$1,0))</f>
        <v>0</v>
      </c>
      <c r="AR38" s="226">
        <f>INDEX('Uganda workforce data - raw'!$A$4:$F$619,MATCH($B38, 'Uganda workforce data - raw'!$B$4:$B$619,0), MATCH("Filled Female",'Uganda workforce data - raw'!$A$4:$F$4,0))*INDEX('Mapping cadres'!$B$1:$Z$616,MATCH($B38, 'Mapping cadres'!$B$1:$B$616,0), MATCH(AR$32,'Mapping cadres'!$B$1:$Z$1,0))</f>
        <v>0</v>
      </c>
      <c r="AS38" s="226">
        <f>INDEX('Uganda workforce data - raw'!$A$4:$F$619,MATCH($B38, 'Uganda workforce data - raw'!$B$4:$B$619,0), MATCH("Filled Female",'Uganda workforce data - raw'!$A$4:$F$4,0))*INDEX('Mapping cadres'!$B$1:$Z$616,MATCH($B38, 'Mapping cadres'!$B$1:$B$616,0), MATCH(AS$32,'Mapping cadres'!$B$1:$Z$1,0))</f>
        <v>0</v>
      </c>
      <c r="AT38" s="226">
        <f>INDEX('Uganda workforce data - raw'!$A$4:$F$619,MATCH($B38, 'Uganda workforce data - raw'!$B$4:$B$619,0), MATCH("Filled Female",'Uganda workforce data - raw'!$A$4:$F$4,0))*INDEX('Mapping cadres'!$B$1:$Z$616,MATCH($B38, 'Mapping cadres'!$B$1:$B$616,0), MATCH(AT$32,'Mapping cadres'!$B$1:$Z$1,0))</f>
        <v>0</v>
      </c>
      <c r="AU38" s="226">
        <f>INDEX('Uganda workforce data - raw'!$A$4:$F$619,MATCH($B38, 'Uganda workforce data - raw'!$B$4:$B$619,0), MATCH("Filled Female",'Uganda workforce data - raw'!$A$4:$F$4,0))*INDEX('Mapping cadres'!$B$1:$Z$616,MATCH($B38, 'Mapping cadres'!$B$1:$B$616,0), MATCH(AU$32,'Mapping cadres'!$B$1:$Z$1,0))</f>
        <v>0</v>
      </c>
      <c r="AV38" s="226">
        <f>INDEX('Uganda workforce data - raw'!$A$4:$F$619,MATCH($B38, 'Uganda workforce data - raw'!$B$4:$B$619,0), MATCH("Filled Female",'Uganda workforce data - raw'!$A$4:$F$4,0))*INDEX('Mapping cadres'!$B$1:$Z$616,MATCH($B38, 'Mapping cadres'!$B$1:$B$616,0), MATCH(AV$32,'Mapping cadres'!$B$1:$Z$1,0))</f>
        <v>0</v>
      </c>
      <c r="AW38" s="226">
        <f>INDEX('Uganda workforce data - raw'!$A$4:$F$619,MATCH($B38, 'Uganda workforce data - raw'!$B$4:$B$619,0), MATCH("Filled Female",'Uganda workforce data - raw'!$A$4:$F$4,0))*INDEX('Mapping cadres'!$B$1:$Z$616,MATCH($B38, 'Mapping cadres'!$B$1:$B$616,0), MATCH(AW$32,'Mapping cadres'!$B$1:$Z$1,0))</f>
        <v>0</v>
      </c>
      <c r="AX38" s="226">
        <f>INDEX('Uganda workforce data - raw'!$A$4:$F$619,MATCH($B38, 'Uganda workforce data - raw'!$B$4:$B$619,0), MATCH("Filled Female",'Uganda workforce data - raw'!$A$4:$F$4,0))*INDEX('Mapping cadres'!$B$1:$Z$616,MATCH($B38, 'Mapping cadres'!$B$1:$B$616,0), MATCH(AX$32,'Mapping cadres'!$B$1:$Z$1,0))</f>
        <v>0</v>
      </c>
      <c r="AY38" s="226">
        <f t="shared" si="5"/>
        <v>0</v>
      </c>
      <c r="AZ38" s="226">
        <f t="shared" si="6"/>
        <v>2</v>
      </c>
      <c r="BA38" s="226">
        <f t="shared" si="7"/>
        <v>0</v>
      </c>
      <c r="BB38" s="226">
        <f t="shared" si="8"/>
        <v>0</v>
      </c>
      <c r="BC38" s="226">
        <f t="shared" si="9"/>
        <v>0</v>
      </c>
      <c r="BD38" s="226">
        <f t="shared" si="10"/>
        <v>0</v>
      </c>
      <c r="BE38" s="226">
        <f t="shared" si="11"/>
        <v>0</v>
      </c>
      <c r="BF38" s="226">
        <f t="shared" si="12"/>
        <v>0</v>
      </c>
      <c r="BG38" s="226">
        <f t="shared" si="13"/>
        <v>0</v>
      </c>
      <c r="BH38" s="226">
        <f t="shared" si="14"/>
        <v>0</v>
      </c>
      <c r="BI38" s="226">
        <f t="shared" si="15"/>
        <v>0</v>
      </c>
      <c r="BJ38" s="226">
        <f t="shared" si="16"/>
        <v>0</v>
      </c>
      <c r="BK38" s="226">
        <f t="shared" si="17"/>
        <v>0</v>
      </c>
      <c r="BL38" s="226">
        <f t="shared" si="18"/>
        <v>0</v>
      </c>
      <c r="BM38" s="226">
        <f t="shared" si="19"/>
        <v>0</v>
      </c>
      <c r="BN38" s="226">
        <f t="shared" si="20"/>
        <v>0</v>
      </c>
      <c r="BO38" s="226">
        <f t="shared" si="21"/>
        <v>0</v>
      </c>
      <c r="BP38" s="226">
        <f t="shared" si="22"/>
        <v>0</v>
      </c>
      <c r="BQ38" s="226">
        <f t="shared" si="23"/>
        <v>0</v>
      </c>
      <c r="BR38" s="226">
        <f t="shared" si="24"/>
        <v>0</v>
      </c>
      <c r="BS38" s="226">
        <f t="shared" si="25"/>
        <v>0</v>
      </c>
      <c r="BT38" s="226">
        <f t="shared" si="26"/>
        <v>0</v>
      </c>
      <c r="BU38" s="226">
        <f t="shared" si="27"/>
        <v>0</v>
      </c>
      <c r="BV38" s="226">
        <f t="shared" si="28"/>
        <v>0</v>
      </c>
    </row>
    <row r="39" spans="1:74">
      <c r="A39" s="226">
        <v>7</v>
      </c>
      <c r="B39" s="226" t="s">
        <v>1314</v>
      </c>
      <c r="C39" s="226">
        <f>INDEX('Uganda workforce data - raw'!$A$4:$F$619,MATCH($B39, 'Uganda workforce data - raw'!$B$4:$B$619,0), MATCH("Filled Male",'Uganda workforce data - raw'!$A$4:$F$4,0))*INDEX('Mapping cadres'!$B$1:$Z$616,MATCH($B39, 'Mapping cadres'!$B$1:$B$616,0), MATCH(C$32,'Mapping cadres'!$B$1:$Z$1,0))</f>
        <v>0</v>
      </c>
      <c r="D39" s="226">
        <f>INDEX('Uganda workforce data - raw'!$A$4:$F$619,MATCH($B39, 'Uganda workforce data - raw'!$B$4:$B$619,0), MATCH("Filled Male",'Uganda workforce data - raw'!$A$4:$F$4,0))*INDEX('Mapping cadres'!$B$1:$Z$616,MATCH($B39, 'Mapping cadres'!$B$1:$B$616,0), MATCH(D$32,'Mapping cadres'!$B$1:$Z$1,0))</f>
        <v>0</v>
      </c>
      <c r="E39" s="226">
        <f>INDEX('Uganda workforce data - raw'!$A$4:$F$619,MATCH($B39, 'Uganda workforce data - raw'!$B$4:$B$619,0), MATCH("Filled Male",'Uganda workforce data - raw'!$A$4:$F$4,0))*INDEX('Mapping cadres'!$B$1:$Z$616,MATCH($B39, 'Mapping cadres'!$B$1:$B$616,0), MATCH(E$32,'Mapping cadres'!$B$1:$Z$1,0))</f>
        <v>0</v>
      </c>
      <c r="F39" s="226">
        <f>INDEX('Uganda workforce data - raw'!$A$4:$F$619,MATCH($B39, 'Uganda workforce data - raw'!$B$4:$B$619,0), MATCH("Filled Male",'Uganda workforce data - raw'!$A$4:$F$4,0))*INDEX('Mapping cadres'!$B$1:$Z$616,MATCH($B39, 'Mapping cadres'!$B$1:$B$616,0), MATCH(F$32,'Mapping cadres'!$B$1:$Z$1,0))</f>
        <v>4</v>
      </c>
      <c r="G39" s="226">
        <f>INDEX('Uganda workforce data - raw'!$A$4:$F$619,MATCH($B39, 'Uganda workforce data - raw'!$B$4:$B$619,0), MATCH("Filled Male",'Uganda workforce data - raw'!$A$4:$F$4,0))*INDEX('Mapping cadres'!$B$1:$Z$616,MATCH($B39, 'Mapping cadres'!$B$1:$B$616,0), MATCH(G$32,'Mapping cadres'!$B$1:$Z$1,0))</f>
        <v>0</v>
      </c>
      <c r="H39" s="226">
        <f>INDEX('Uganda workforce data - raw'!$A$4:$F$619,MATCH($B39, 'Uganda workforce data - raw'!$B$4:$B$619,0), MATCH("Filled Male",'Uganda workforce data - raw'!$A$4:$F$4,0))*INDEX('Mapping cadres'!$B$1:$Z$616,MATCH($B39, 'Mapping cadres'!$B$1:$B$616,0), MATCH(H$32,'Mapping cadres'!$B$1:$Z$1,0))</f>
        <v>0</v>
      </c>
      <c r="I39" s="226">
        <f>INDEX('Uganda workforce data - raw'!$A$4:$F$619,MATCH($B39, 'Uganda workforce data - raw'!$B$4:$B$619,0), MATCH("Filled Male",'Uganda workforce data - raw'!$A$4:$F$4,0))*INDEX('Mapping cadres'!$B$1:$Z$616,MATCH($B39, 'Mapping cadres'!$B$1:$B$616,0), MATCH(I$32,'Mapping cadres'!$B$1:$Z$1,0))</f>
        <v>0</v>
      </c>
      <c r="J39" s="226">
        <f>INDEX('Uganda workforce data - raw'!$A$4:$F$619,MATCH($B39, 'Uganda workforce data - raw'!$B$4:$B$619,0), MATCH("Filled Male",'Uganda workforce data - raw'!$A$4:$F$4,0))*INDEX('Mapping cadres'!$B$1:$Z$616,MATCH($B39, 'Mapping cadres'!$B$1:$B$616,0), MATCH(J$32,'Mapping cadres'!$B$1:$Z$1,0))</f>
        <v>0</v>
      </c>
      <c r="K39" s="226">
        <f>INDEX('Uganda workforce data - raw'!$A$4:$F$619,MATCH($B39, 'Uganda workforce data - raw'!$B$4:$B$619,0), MATCH("Filled Male",'Uganda workforce data - raw'!$A$4:$F$4,0))*INDEX('Mapping cadres'!$B$1:$Z$616,MATCH($B39, 'Mapping cadres'!$B$1:$B$616,0), MATCH(K$32,'Mapping cadres'!$B$1:$Z$1,0))</f>
        <v>0</v>
      </c>
      <c r="L39" s="226">
        <f>INDEX('Uganda workforce data - raw'!$A$4:$F$619,MATCH($B39, 'Uganda workforce data - raw'!$B$4:$B$619,0), MATCH("Filled Male",'Uganda workforce data - raw'!$A$4:$F$4,0))*INDEX('Mapping cadres'!$B$1:$Z$616,MATCH($B39, 'Mapping cadres'!$B$1:$B$616,0), MATCH(L$32,'Mapping cadres'!$B$1:$Z$1,0))</f>
        <v>0</v>
      </c>
      <c r="M39" s="226">
        <f>INDEX('Uganda workforce data - raw'!$A$4:$F$619,MATCH($B39, 'Uganda workforce data - raw'!$B$4:$B$619,0), MATCH("Filled Male",'Uganda workforce data - raw'!$A$4:$F$4,0))*INDEX('Mapping cadres'!$B$1:$Z$616,MATCH($B39, 'Mapping cadres'!$B$1:$B$616,0), MATCH(M$32,'Mapping cadres'!$B$1:$Z$1,0))</f>
        <v>0</v>
      </c>
      <c r="N39" s="226">
        <f>INDEX('Uganda workforce data - raw'!$A$4:$F$619,MATCH($B39, 'Uganda workforce data - raw'!$B$4:$B$619,0), MATCH("Filled Male",'Uganda workforce data - raw'!$A$4:$F$4,0))*INDEX('Mapping cadres'!$B$1:$Z$616,MATCH($B39, 'Mapping cadres'!$B$1:$B$616,0), MATCH(N$32,'Mapping cadres'!$B$1:$Z$1,0))</f>
        <v>0</v>
      </c>
      <c r="O39" s="226">
        <f>INDEX('Uganda workforce data - raw'!$A$4:$F$619,MATCH($B39, 'Uganda workforce data - raw'!$B$4:$B$619,0), MATCH("Filled Male",'Uganda workforce data - raw'!$A$4:$F$4,0))*INDEX('Mapping cadres'!$B$1:$Z$616,MATCH($B39, 'Mapping cadres'!$B$1:$B$616,0), MATCH(O$32,'Mapping cadres'!$B$1:$Z$1,0))</f>
        <v>0</v>
      </c>
      <c r="P39" s="226">
        <f>INDEX('Uganda workforce data - raw'!$A$4:$F$619,MATCH($B39, 'Uganda workforce data - raw'!$B$4:$B$619,0), MATCH("Filled Male",'Uganda workforce data - raw'!$A$4:$F$4,0))*INDEX('Mapping cadres'!$B$1:$Z$616,MATCH($B39, 'Mapping cadres'!$B$1:$B$616,0), MATCH(P$32,'Mapping cadres'!$B$1:$Z$1,0))</f>
        <v>0</v>
      </c>
      <c r="Q39" s="226">
        <f>INDEX('Uganda workforce data - raw'!$A$4:$F$619,MATCH($B39, 'Uganda workforce data - raw'!$B$4:$B$619,0), MATCH("Filled Male",'Uganda workforce data - raw'!$A$4:$F$4,0))*INDEX('Mapping cadres'!$B$1:$Z$616,MATCH($B39, 'Mapping cadres'!$B$1:$B$616,0), MATCH(Q$32,'Mapping cadres'!$B$1:$Z$1,0))</f>
        <v>0</v>
      </c>
      <c r="R39" s="226">
        <f>INDEX('Uganda workforce data - raw'!$A$4:$F$619,MATCH($B39, 'Uganda workforce data - raw'!$B$4:$B$619,0), MATCH("Filled Male",'Uganda workforce data - raw'!$A$4:$F$4,0))*INDEX('Mapping cadres'!$B$1:$Z$616,MATCH($B39, 'Mapping cadres'!$B$1:$B$616,0), MATCH(R$32,'Mapping cadres'!$B$1:$Z$1,0))</f>
        <v>0</v>
      </c>
      <c r="S39" s="226">
        <f>INDEX('Uganda workforce data - raw'!$A$4:$F$619,MATCH($B39, 'Uganda workforce data - raw'!$B$4:$B$619,0), MATCH("Filled Male",'Uganda workforce data - raw'!$A$4:$F$4,0))*INDEX('Mapping cadres'!$B$1:$Z$616,MATCH($B39, 'Mapping cadres'!$B$1:$B$616,0), MATCH(S$32,'Mapping cadres'!$B$1:$Z$1,0))</f>
        <v>0</v>
      </c>
      <c r="T39" s="226">
        <f>INDEX('Uganda workforce data - raw'!$A$4:$F$619,MATCH($B39, 'Uganda workforce data - raw'!$B$4:$B$619,0), MATCH("Filled Male",'Uganda workforce data - raw'!$A$4:$F$4,0))*INDEX('Mapping cadres'!$B$1:$Z$616,MATCH($B39, 'Mapping cadres'!$B$1:$B$616,0), MATCH(T$32,'Mapping cadres'!$B$1:$Z$1,0))</f>
        <v>0</v>
      </c>
      <c r="U39" s="226">
        <f>INDEX('Uganda workforce data - raw'!$A$4:$F$619,MATCH($B39, 'Uganda workforce data - raw'!$B$4:$B$619,0), MATCH("Filled Male",'Uganda workforce data - raw'!$A$4:$F$4,0))*INDEX('Mapping cadres'!$B$1:$Z$616,MATCH($B39, 'Mapping cadres'!$B$1:$B$616,0), MATCH(U$32,'Mapping cadres'!$B$1:$Z$1,0))</f>
        <v>0</v>
      </c>
      <c r="V39" s="226">
        <f>INDEX('Uganda workforce data - raw'!$A$4:$F$619,MATCH($B39, 'Uganda workforce data - raw'!$B$4:$B$619,0), MATCH("Filled Male",'Uganda workforce data - raw'!$A$4:$F$4,0))*INDEX('Mapping cadres'!$B$1:$Z$616,MATCH($B39, 'Mapping cadres'!$B$1:$B$616,0), MATCH(V$32,'Mapping cadres'!$B$1:$Z$1,0))</f>
        <v>0</v>
      </c>
      <c r="W39" s="226">
        <f>INDEX('Uganda workforce data - raw'!$A$4:$F$619,MATCH($B39, 'Uganda workforce data - raw'!$B$4:$B$619,0), MATCH("Filled Male",'Uganda workforce data - raw'!$A$4:$F$4,0))*INDEX('Mapping cadres'!$B$1:$Z$616,MATCH($B39, 'Mapping cadres'!$B$1:$B$616,0), MATCH(W$32,'Mapping cadres'!$B$1:$Z$1,0))</f>
        <v>0</v>
      </c>
      <c r="X39" s="226">
        <f>INDEX('Uganda workforce data - raw'!$A$4:$F$619,MATCH($B39, 'Uganda workforce data - raw'!$B$4:$B$619,0), MATCH("Filled Male",'Uganda workforce data - raw'!$A$4:$F$4,0))*INDEX('Mapping cadres'!$B$1:$Z$616,MATCH($B39, 'Mapping cadres'!$B$1:$B$616,0), MATCH(X$32,'Mapping cadres'!$B$1:$Z$1,0))</f>
        <v>0</v>
      </c>
      <c r="Y39" s="226">
        <f>INDEX('Uganda workforce data - raw'!$A$4:$F$619,MATCH($B39, 'Uganda workforce data - raw'!$B$4:$B$619,0), MATCH("Filled Male",'Uganda workforce data - raw'!$A$4:$F$4,0))*INDEX('Mapping cadres'!$B$1:$Z$616,MATCH($B39, 'Mapping cadres'!$B$1:$B$616,0), MATCH(Y$32,'Mapping cadres'!$B$1:$Z$1,0))</f>
        <v>0</v>
      </c>
      <c r="Z39" s="226">
        <f>INDEX('Uganda workforce data - raw'!$A$4:$F$619,MATCH($B39, 'Uganda workforce data - raw'!$B$4:$B$619,0), MATCH("Filled Male",'Uganda workforce data - raw'!$A$4:$F$4,0))*INDEX('Mapping cadres'!$B$1:$Z$616,MATCH($B39, 'Mapping cadres'!$B$1:$B$616,0), MATCH(Z$32,'Mapping cadres'!$B$1:$Z$1,0))</f>
        <v>0</v>
      </c>
      <c r="AA39" s="226">
        <f>INDEX('Uganda workforce data - raw'!$A$4:$F$619,MATCH($B39, 'Uganda workforce data - raw'!$B$4:$B$619,0), MATCH("Filled Female",'Uganda workforce data - raw'!$A$4:$F$4,0))*INDEX('Mapping cadres'!$B$1:$Z$616,MATCH($B39, 'Mapping cadres'!$B$1:$B$616,0), MATCH(AA$32,'Mapping cadres'!$B$1:$Z$1,0))</f>
        <v>0</v>
      </c>
      <c r="AB39" s="226">
        <f>INDEX('Uganda workforce data - raw'!$A$4:$F$619,MATCH($B39, 'Uganda workforce data - raw'!$B$4:$B$619,0), MATCH("Filled Female",'Uganda workforce data - raw'!$A$4:$F$4,0))*INDEX('Mapping cadres'!$B$1:$Z$616,MATCH($B39, 'Mapping cadres'!$B$1:$B$616,0), MATCH(AB$32,'Mapping cadres'!$B$1:$Z$1,0))</f>
        <v>0</v>
      </c>
      <c r="AC39" s="226">
        <f>INDEX('Uganda workforce data - raw'!$A$4:$F$619,MATCH($B39, 'Uganda workforce data - raw'!$B$4:$B$619,0), MATCH("Filled Female",'Uganda workforce data - raw'!$A$4:$F$4,0))*INDEX('Mapping cadres'!$B$1:$Z$616,MATCH($B39, 'Mapping cadres'!$B$1:$B$616,0), MATCH(AC$32,'Mapping cadres'!$B$1:$Z$1,0))</f>
        <v>0</v>
      </c>
      <c r="AD39" s="226">
        <f>INDEX('Uganda workforce data - raw'!$A$4:$F$619,MATCH($B39, 'Uganda workforce data - raw'!$B$4:$B$619,0), MATCH("Filled Female",'Uganda workforce data - raw'!$A$4:$F$4,0))*INDEX('Mapping cadres'!$B$1:$Z$616,MATCH($B39, 'Mapping cadres'!$B$1:$B$616,0), MATCH(AD$32,'Mapping cadres'!$B$1:$Z$1,0))</f>
        <v>1</v>
      </c>
      <c r="AE39" s="226">
        <f>INDEX('Uganda workforce data - raw'!$A$4:$F$619,MATCH($B39, 'Uganda workforce data - raw'!$B$4:$B$619,0), MATCH("Filled Female",'Uganda workforce data - raw'!$A$4:$F$4,0))*INDEX('Mapping cadres'!$B$1:$Z$616,MATCH($B39, 'Mapping cadres'!$B$1:$B$616,0), MATCH(AE$32,'Mapping cadres'!$B$1:$Z$1,0))</f>
        <v>0</v>
      </c>
      <c r="AF39" s="226">
        <f>INDEX('Uganda workforce data - raw'!$A$4:$F$619,MATCH($B39, 'Uganda workforce data - raw'!$B$4:$B$619,0), MATCH("Filled Female",'Uganda workforce data - raw'!$A$4:$F$4,0))*INDEX('Mapping cadres'!$B$1:$Z$616,MATCH($B39, 'Mapping cadres'!$B$1:$B$616,0), MATCH(AF$32,'Mapping cadres'!$B$1:$Z$1,0))</f>
        <v>0</v>
      </c>
      <c r="AG39" s="226">
        <f>INDEX('Uganda workforce data - raw'!$A$4:$F$619,MATCH($B39, 'Uganda workforce data - raw'!$B$4:$B$619,0), MATCH("Filled Female",'Uganda workforce data - raw'!$A$4:$F$4,0))*INDEX('Mapping cadres'!$B$1:$Z$616,MATCH($B39, 'Mapping cadres'!$B$1:$B$616,0), MATCH(AG$32,'Mapping cadres'!$B$1:$Z$1,0))</f>
        <v>0</v>
      </c>
      <c r="AH39" s="226">
        <f>INDEX('Uganda workforce data - raw'!$A$4:$F$619,MATCH($B39, 'Uganda workforce data - raw'!$B$4:$B$619,0), MATCH("Filled Female",'Uganda workforce data - raw'!$A$4:$F$4,0))*INDEX('Mapping cadres'!$B$1:$Z$616,MATCH($B39, 'Mapping cadres'!$B$1:$B$616,0), MATCH(AH$32,'Mapping cadres'!$B$1:$Z$1,0))</f>
        <v>0</v>
      </c>
      <c r="AI39" s="226">
        <f>INDEX('Uganda workforce data - raw'!$A$4:$F$619,MATCH($B39, 'Uganda workforce data - raw'!$B$4:$B$619,0), MATCH("Filled Female",'Uganda workforce data - raw'!$A$4:$F$4,0))*INDEX('Mapping cadres'!$B$1:$Z$616,MATCH($B39, 'Mapping cadres'!$B$1:$B$616,0), MATCH(AI$32,'Mapping cadres'!$B$1:$Z$1,0))</f>
        <v>0</v>
      </c>
      <c r="AJ39" s="226">
        <f>INDEX('Uganda workforce data - raw'!$A$4:$F$619,MATCH($B39, 'Uganda workforce data - raw'!$B$4:$B$619,0), MATCH("Filled Female",'Uganda workforce data - raw'!$A$4:$F$4,0))*INDEX('Mapping cadres'!$B$1:$Z$616,MATCH($B39, 'Mapping cadres'!$B$1:$B$616,0), MATCH(AJ$32,'Mapping cadres'!$B$1:$Z$1,0))</f>
        <v>0</v>
      </c>
      <c r="AK39" s="226">
        <f>INDEX('Uganda workforce data - raw'!$A$4:$F$619,MATCH($B39, 'Uganda workforce data - raw'!$B$4:$B$619,0), MATCH("Filled Female",'Uganda workforce data - raw'!$A$4:$F$4,0))*INDEX('Mapping cadres'!$B$1:$Z$616,MATCH($B39, 'Mapping cadres'!$B$1:$B$616,0), MATCH(AK$32,'Mapping cadres'!$B$1:$Z$1,0))</f>
        <v>0</v>
      </c>
      <c r="AL39" s="226">
        <f>INDEX('Uganda workforce data - raw'!$A$4:$F$619,MATCH($B39, 'Uganda workforce data - raw'!$B$4:$B$619,0), MATCH("Filled Female",'Uganda workforce data - raw'!$A$4:$F$4,0))*INDEX('Mapping cadres'!$B$1:$Z$616,MATCH($B39, 'Mapping cadres'!$B$1:$B$616,0), MATCH(AL$32,'Mapping cadres'!$B$1:$Z$1,0))</f>
        <v>0</v>
      </c>
      <c r="AM39" s="226">
        <f>INDEX('Uganda workforce data - raw'!$A$4:$F$619,MATCH($B39, 'Uganda workforce data - raw'!$B$4:$B$619,0), MATCH("Filled Female",'Uganda workforce data - raw'!$A$4:$F$4,0))*INDEX('Mapping cadres'!$B$1:$Z$616,MATCH($B39, 'Mapping cadres'!$B$1:$B$616,0), MATCH(AM$32,'Mapping cadres'!$B$1:$Z$1,0))</f>
        <v>0</v>
      </c>
      <c r="AN39" s="226">
        <f>INDEX('Uganda workforce data - raw'!$A$4:$F$619,MATCH($B39, 'Uganda workforce data - raw'!$B$4:$B$619,0), MATCH("Filled Female",'Uganda workforce data - raw'!$A$4:$F$4,0))*INDEX('Mapping cadres'!$B$1:$Z$616,MATCH($B39, 'Mapping cadres'!$B$1:$B$616,0), MATCH(AN$32,'Mapping cadres'!$B$1:$Z$1,0))</f>
        <v>0</v>
      </c>
      <c r="AO39" s="226">
        <f>INDEX('Uganda workforce data - raw'!$A$4:$F$619,MATCH($B39, 'Uganda workforce data - raw'!$B$4:$B$619,0), MATCH("Filled Female",'Uganda workforce data - raw'!$A$4:$F$4,0))*INDEX('Mapping cadres'!$B$1:$Z$616,MATCH($B39, 'Mapping cadres'!$B$1:$B$616,0), MATCH(AO$32,'Mapping cadres'!$B$1:$Z$1,0))</f>
        <v>0</v>
      </c>
      <c r="AP39" s="226">
        <f>INDEX('Uganda workforce data - raw'!$A$4:$F$619,MATCH($B39, 'Uganda workforce data - raw'!$B$4:$B$619,0), MATCH("Filled Female",'Uganda workforce data - raw'!$A$4:$F$4,0))*INDEX('Mapping cadres'!$B$1:$Z$616,MATCH($B39, 'Mapping cadres'!$B$1:$B$616,0), MATCH(AP$32,'Mapping cadres'!$B$1:$Z$1,0))</f>
        <v>0</v>
      </c>
      <c r="AQ39" s="226">
        <f>INDEX('Uganda workforce data - raw'!$A$4:$F$619,MATCH($B39, 'Uganda workforce data - raw'!$B$4:$B$619,0), MATCH("Filled Female",'Uganda workforce data - raw'!$A$4:$F$4,0))*INDEX('Mapping cadres'!$B$1:$Z$616,MATCH($B39, 'Mapping cadres'!$B$1:$B$616,0), MATCH(AQ$32,'Mapping cadres'!$B$1:$Z$1,0))</f>
        <v>0</v>
      </c>
      <c r="AR39" s="226">
        <f>INDEX('Uganda workforce data - raw'!$A$4:$F$619,MATCH($B39, 'Uganda workforce data - raw'!$B$4:$B$619,0), MATCH("Filled Female",'Uganda workforce data - raw'!$A$4:$F$4,0))*INDEX('Mapping cadres'!$B$1:$Z$616,MATCH($B39, 'Mapping cadres'!$B$1:$B$616,0), MATCH(AR$32,'Mapping cadres'!$B$1:$Z$1,0))</f>
        <v>0</v>
      </c>
      <c r="AS39" s="226">
        <f>INDEX('Uganda workforce data - raw'!$A$4:$F$619,MATCH($B39, 'Uganda workforce data - raw'!$B$4:$B$619,0), MATCH("Filled Female",'Uganda workforce data - raw'!$A$4:$F$4,0))*INDEX('Mapping cadres'!$B$1:$Z$616,MATCH($B39, 'Mapping cadres'!$B$1:$B$616,0), MATCH(AS$32,'Mapping cadres'!$B$1:$Z$1,0))</f>
        <v>0</v>
      </c>
      <c r="AT39" s="226">
        <f>INDEX('Uganda workforce data - raw'!$A$4:$F$619,MATCH($B39, 'Uganda workforce data - raw'!$B$4:$B$619,0), MATCH("Filled Female",'Uganda workforce data - raw'!$A$4:$F$4,0))*INDEX('Mapping cadres'!$B$1:$Z$616,MATCH($B39, 'Mapping cadres'!$B$1:$B$616,0), MATCH(AT$32,'Mapping cadres'!$B$1:$Z$1,0))</f>
        <v>0</v>
      </c>
      <c r="AU39" s="226">
        <f>INDEX('Uganda workforce data - raw'!$A$4:$F$619,MATCH($B39, 'Uganda workforce data - raw'!$B$4:$B$619,0), MATCH("Filled Female",'Uganda workforce data - raw'!$A$4:$F$4,0))*INDEX('Mapping cadres'!$B$1:$Z$616,MATCH($B39, 'Mapping cadres'!$B$1:$B$616,0), MATCH(AU$32,'Mapping cadres'!$B$1:$Z$1,0))</f>
        <v>0</v>
      </c>
      <c r="AV39" s="226">
        <f>INDEX('Uganda workforce data - raw'!$A$4:$F$619,MATCH($B39, 'Uganda workforce data - raw'!$B$4:$B$619,0), MATCH("Filled Female",'Uganda workforce data - raw'!$A$4:$F$4,0))*INDEX('Mapping cadres'!$B$1:$Z$616,MATCH($B39, 'Mapping cadres'!$B$1:$B$616,0), MATCH(AV$32,'Mapping cadres'!$B$1:$Z$1,0))</f>
        <v>0</v>
      </c>
      <c r="AW39" s="226">
        <f>INDEX('Uganda workforce data - raw'!$A$4:$F$619,MATCH($B39, 'Uganda workforce data - raw'!$B$4:$B$619,0), MATCH("Filled Female",'Uganda workforce data - raw'!$A$4:$F$4,0))*INDEX('Mapping cadres'!$B$1:$Z$616,MATCH($B39, 'Mapping cadres'!$B$1:$B$616,0), MATCH(AW$32,'Mapping cadres'!$B$1:$Z$1,0))</f>
        <v>0</v>
      </c>
      <c r="AX39" s="226">
        <f>INDEX('Uganda workforce data - raw'!$A$4:$F$619,MATCH($B39, 'Uganda workforce data - raw'!$B$4:$B$619,0), MATCH("Filled Female",'Uganda workforce data - raw'!$A$4:$F$4,0))*INDEX('Mapping cadres'!$B$1:$Z$616,MATCH($B39, 'Mapping cadres'!$B$1:$B$616,0), MATCH(AX$32,'Mapping cadres'!$B$1:$Z$1,0))</f>
        <v>0</v>
      </c>
      <c r="AY39" s="226">
        <f t="shared" si="5"/>
        <v>0</v>
      </c>
      <c r="AZ39" s="226">
        <f t="shared" si="6"/>
        <v>0</v>
      </c>
      <c r="BA39" s="226">
        <f t="shared" si="7"/>
        <v>0</v>
      </c>
      <c r="BB39" s="226">
        <f t="shared" si="8"/>
        <v>5</v>
      </c>
      <c r="BC39" s="226">
        <f t="shared" si="9"/>
        <v>0</v>
      </c>
      <c r="BD39" s="226">
        <f t="shared" si="10"/>
        <v>0</v>
      </c>
      <c r="BE39" s="226">
        <f t="shared" si="11"/>
        <v>0</v>
      </c>
      <c r="BF39" s="226">
        <f t="shared" si="12"/>
        <v>0</v>
      </c>
      <c r="BG39" s="226">
        <f t="shared" si="13"/>
        <v>0</v>
      </c>
      <c r="BH39" s="226">
        <f t="shared" si="14"/>
        <v>0</v>
      </c>
      <c r="BI39" s="226">
        <f t="shared" si="15"/>
        <v>0</v>
      </c>
      <c r="BJ39" s="226">
        <f t="shared" si="16"/>
        <v>0</v>
      </c>
      <c r="BK39" s="226">
        <f t="shared" si="17"/>
        <v>0</v>
      </c>
      <c r="BL39" s="226">
        <f t="shared" si="18"/>
        <v>0</v>
      </c>
      <c r="BM39" s="226">
        <f t="shared" si="19"/>
        <v>0</v>
      </c>
      <c r="BN39" s="226">
        <f t="shared" si="20"/>
        <v>0</v>
      </c>
      <c r="BO39" s="226">
        <f t="shared" si="21"/>
        <v>0</v>
      </c>
      <c r="BP39" s="226">
        <f t="shared" si="22"/>
        <v>0</v>
      </c>
      <c r="BQ39" s="226">
        <f t="shared" si="23"/>
        <v>0</v>
      </c>
      <c r="BR39" s="226">
        <f t="shared" si="24"/>
        <v>0</v>
      </c>
      <c r="BS39" s="226">
        <f t="shared" si="25"/>
        <v>0</v>
      </c>
      <c r="BT39" s="226">
        <f t="shared" si="26"/>
        <v>0</v>
      </c>
      <c r="BU39" s="226">
        <f t="shared" si="27"/>
        <v>0</v>
      </c>
      <c r="BV39" s="226">
        <f t="shared" si="28"/>
        <v>0</v>
      </c>
    </row>
    <row r="40" spans="1:74">
      <c r="A40" s="226">
        <v>8</v>
      </c>
      <c r="B40" s="226" t="s">
        <v>1315</v>
      </c>
      <c r="C40" s="226">
        <f>INDEX('Uganda workforce data - raw'!$A$4:$F$619,MATCH($B40, 'Uganda workforce data - raw'!$B$4:$B$619,0), MATCH("Filled Male",'Uganda workforce data - raw'!$A$4:$F$4,0))*INDEX('Mapping cadres'!$B$1:$Z$616,MATCH($B40, 'Mapping cadres'!$B$1:$B$616,0), MATCH(C$32,'Mapping cadres'!$B$1:$Z$1,0))</f>
        <v>0</v>
      </c>
      <c r="D40" s="226">
        <f>INDEX('Uganda workforce data - raw'!$A$4:$F$619,MATCH($B40, 'Uganda workforce data - raw'!$B$4:$B$619,0), MATCH("Filled Male",'Uganda workforce data - raw'!$A$4:$F$4,0))*INDEX('Mapping cadres'!$B$1:$Z$616,MATCH($B40, 'Mapping cadres'!$B$1:$B$616,0), MATCH(D$32,'Mapping cadres'!$B$1:$Z$1,0))</f>
        <v>0</v>
      </c>
      <c r="E40" s="226">
        <f>INDEX('Uganda workforce data - raw'!$A$4:$F$619,MATCH($B40, 'Uganda workforce data - raw'!$B$4:$B$619,0), MATCH("Filled Male",'Uganda workforce data - raw'!$A$4:$F$4,0))*INDEX('Mapping cadres'!$B$1:$Z$616,MATCH($B40, 'Mapping cadres'!$B$1:$B$616,0), MATCH(E$32,'Mapping cadres'!$B$1:$Z$1,0))</f>
        <v>0</v>
      </c>
      <c r="F40" s="226">
        <f>INDEX('Uganda workforce data - raw'!$A$4:$F$619,MATCH($B40, 'Uganda workforce data - raw'!$B$4:$B$619,0), MATCH("Filled Male",'Uganda workforce data - raw'!$A$4:$F$4,0))*INDEX('Mapping cadres'!$B$1:$Z$616,MATCH($B40, 'Mapping cadres'!$B$1:$B$616,0), MATCH(F$32,'Mapping cadres'!$B$1:$Z$1,0))</f>
        <v>3</v>
      </c>
      <c r="G40" s="226">
        <f>INDEX('Uganda workforce data - raw'!$A$4:$F$619,MATCH($B40, 'Uganda workforce data - raw'!$B$4:$B$619,0), MATCH("Filled Male",'Uganda workforce data - raw'!$A$4:$F$4,0))*INDEX('Mapping cadres'!$B$1:$Z$616,MATCH($B40, 'Mapping cadres'!$B$1:$B$616,0), MATCH(G$32,'Mapping cadres'!$B$1:$Z$1,0))</f>
        <v>0</v>
      </c>
      <c r="H40" s="226">
        <f>INDEX('Uganda workforce data - raw'!$A$4:$F$619,MATCH($B40, 'Uganda workforce data - raw'!$B$4:$B$619,0), MATCH("Filled Male",'Uganda workforce data - raw'!$A$4:$F$4,0))*INDEX('Mapping cadres'!$B$1:$Z$616,MATCH($B40, 'Mapping cadres'!$B$1:$B$616,0), MATCH(H$32,'Mapping cadres'!$B$1:$Z$1,0))</f>
        <v>0</v>
      </c>
      <c r="I40" s="226">
        <f>INDEX('Uganda workforce data - raw'!$A$4:$F$619,MATCH($B40, 'Uganda workforce data - raw'!$B$4:$B$619,0), MATCH("Filled Male",'Uganda workforce data - raw'!$A$4:$F$4,0))*INDEX('Mapping cadres'!$B$1:$Z$616,MATCH($B40, 'Mapping cadres'!$B$1:$B$616,0), MATCH(I$32,'Mapping cadres'!$B$1:$Z$1,0))</f>
        <v>0</v>
      </c>
      <c r="J40" s="226">
        <f>INDEX('Uganda workforce data - raw'!$A$4:$F$619,MATCH($B40, 'Uganda workforce data - raw'!$B$4:$B$619,0), MATCH("Filled Male",'Uganda workforce data - raw'!$A$4:$F$4,0))*INDEX('Mapping cadres'!$B$1:$Z$616,MATCH($B40, 'Mapping cadres'!$B$1:$B$616,0), MATCH(J$32,'Mapping cadres'!$B$1:$Z$1,0))</f>
        <v>0</v>
      </c>
      <c r="K40" s="226">
        <f>INDEX('Uganda workforce data - raw'!$A$4:$F$619,MATCH($B40, 'Uganda workforce data - raw'!$B$4:$B$619,0), MATCH("Filled Male",'Uganda workforce data - raw'!$A$4:$F$4,0))*INDEX('Mapping cadres'!$B$1:$Z$616,MATCH($B40, 'Mapping cadres'!$B$1:$B$616,0), MATCH(K$32,'Mapping cadres'!$B$1:$Z$1,0))</f>
        <v>0</v>
      </c>
      <c r="L40" s="226">
        <f>INDEX('Uganda workforce data - raw'!$A$4:$F$619,MATCH($B40, 'Uganda workforce data - raw'!$B$4:$B$619,0), MATCH("Filled Male",'Uganda workforce data - raw'!$A$4:$F$4,0))*INDEX('Mapping cadres'!$B$1:$Z$616,MATCH($B40, 'Mapping cadres'!$B$1:$B$616,0), MATCH(L$32,'Mapping cadres'!$B$1:$Z$1,0))</f>
        <v>0</v>
      </c>
      <c r="M40" s="226">
        <f>INDEX('Uganda workforce data - raw'!$A$4:$F$619,MATCH($B40, 'Uganda workforce data - raw'!$B$4:$B$619,0), MATCH("Filled Male",'Uganda workforce data - raw'!$A$4:$F$4,0))*INDEX('Mapping cadres'!$B$1:$Z$616,MATCH($B40, 'Mapping cadres'!$B$1:$B$616,0), MATCH(M$32,'Mapping cadres'!$B$1:$Z$1,0))</f>
        <v>0</v>
      </c>
      <c r="N40" s="226">
        <f>INDEX('Uganda workforce data - raw'!$A$4:$F$619,MATCH($B40, 'Uganda workforce data - raw'!$B$4:$B$619,0), MATCH("Filled Male",'Uganda workforce data - raw'!$A$4:$F$4,0))*INDEX('Mapping cadres'!$B$1:$Z$616,MATCH($B40, 'Mapping cadres'!$B$1:$B$616,0), MATCH(N$32,'Mapping cadres'!$B$1:$Z$1,0))</f>
        <v>0</v>
      </c>
      <c r="O40" s="226">
        <f>INDEX('Uganda workforce data - raw'!$A$4:$F$619,MATCH($B40, 'Uganda workforce data - raw'!$B$4:$B$619,0), MATCH("Filled Male",'Uganda workforce data - raw'!$A$4:$F$4,0))*INDEX('Mapping cadres'!$B$1:$Z$616,MATCH($B40, 'Mapping cadres'!$B$1:$B$616,0), MATCH(O$32,'Mapping cadres'!$B$1:$Z$1,0))</f>
        <v>0</v>
      </c>
      <c r="P40" s="226">
        <f>INDEX('Uganda workforce data - raw'!$A$4:$F$619,MATCH($B40, 'Uganda workforce data - raw'!$B$4:$B$619,0), MATCH("Filled Male",'Uganda workforce data - raw'!$A$4:$F$4,0))*INDEX('Mapping cadres'!$B$1:$Z$616,MATCH($B40, 'Mapping cadres'!$B$1:$B$616,0), MATCH(P$32,'Mapping cadres'!$B$1:$Z$1,0))</f>
        <v>0</v>
      </c>
      <c r="Q40" s="226">
        <f>INDEX('Uganda workforce data - raw'!$A$4:$F$619,MATCH($B40, 'Uganda workforce data - raw'!$B$4:$B$619,0), MATCH("Filled Male",'Uganda workforce data - raw'!$A$4:$F$4,0))*INDEX('Mapping cadres'!$B$1:$Z$616,MATCH($B40, 'Mapping cadres'!$B$1:$B$616,0), MATCH(Q$32,'Mapping cadres'!$B$1:$Z$1,0))</f>
        <v>0</v>
      </c>
      <c r="R40" s="226">
        <f>INDEX('Uganda workforce data - raw'!$A$4:$F$619,MATCH($B40, 'Uganda workforce data - raw'!$B$4:$B$619,0), MATCH("Filled Male",'Uganda workforce data - raw'!$A$4:$F$4,0))*INDEX('Mapping cadres'!$B$1:$Z$616,MATCH($B40, 'Mapping cadres'!$B$1:$B$616,0), MATCH(R$32,'Mapping cadres'!$B$1:$Z$1,0))</f>
        <v>0</v>
      </c>
      <c r="S40" s="226">
        <f>INDEX('Uganda workforce data - raw'!$A$4:$F$619,MATCH($B40, 'Uganda workforce data - raw'!$B$4:$B$619,0), MATCH("Filled Male",'Uganda workforce data - raw'!$A$4:$F$4,0))*INDEX('Mapping cadres'!$B$1:$Z$616,MATCH($B40, 'Mapping cadres'!$B$1:$B$616,0), MATCH(S$32,'Mapping cadres'!$B$1:$Z$1,0))</f>
        <v>0</v>
      </c>
      <c r="T40" s="226">
        <f>INDEX('Uganda workforce data - raw'!$A$4:$F$619,MATCH($B40, 'Uganda workforce data - raw'!$B$4:$B$619,0), MATCH("Filled Male",'Uganda workforce data - raw'!$A$4:$F$4,0))*INDEX('Mapping cadres'!$B$1:$Z$616,MATCH($B40, 'Mapping cadres'!$B$1:$B$616,0), MATCH(T$32,'Mapping cadres'!$B$1:$Z$1,0))</f>
        <v>0</v>
      </c>
      <c r="U40" s="226">
        <f>INDEX('Uganda workforce data - raw'!$A$4:$F$619,MATCH($B40, 'Uganda workforce data - raw'!$B$4:$B$619,0), MATCH("Filled Male",'Uganda workforce data - raw'!$A$4:$F$4,0))*INDEX('Mapping cadres'!$B$1:$Z$616,MATCH($B40, 'Mapping cadres'!$B$1:$B$616,0), MATCH(U$32,'Mapping cadres'!$B$1:$Z$1,0))</f>
        <v>0</v>
      </c>
      <c r="V40" s="226">
        <f>INDEX('Uganda workforce data - raw'!$A$4:$F$619,MATCH($B40, 'Uganda workforce data - raw'!$B$4:$B$619,0), MATCH("Filled Male",'Uganda workforce data - raw'!$A$4:$F$4,0))*INDEX('Mapping cadres'!$B$1:$Z$616,MATCH($B40, 'Mapping cadres'!$B$1:$B$616,0), MATCH(V$32,'Mapping cadres'!$B$1:$Z$1,0))</f>
        <v>0</v>
      </c>
      <c r="W40" s="226">
        <f>INDEX('Uganda workforce data - raw'!$A$4:$F$619,MATCH($B40, 'Uganda workforce data - raw'!$B$4:$B$619,0), MATCH("Filled Male",'Uganda workforce data - raw'!$A$4:$F$4,0))*INDEX('Mapping cadres'!$B$1:$Z$616,MATCH($B40, 'Mapping cadres'!$B$1:$B$616,0), MATCH(W$32,'Mapping cadres'!$B$1:$Z$1,0))</f>
        <v>0</v>
      </c>
      <c r="X40" s="226">
        <f>INDEX('Uganda workforce data - raw'!$A$4:$F$619,MATCH($B40, 'Uganda workforce data - raw'!$B$4:$B$619,0), MATCH("Filled Male",'Uganda workforce data - raw'!$A$4:$F$4,0))*INDEX('Mapping cadres'!$B$1:$Z$616,MATCH($B40, 'Mapping cadres'!$B$1:$B$616,0), MATCH(X$32,'Mapping cadres'!$B$1:$Z$1,0))</f>
        <v>0</v>
      </c>
      <c r="Y40" s="226">
        <f>INDEX('Uganda workforce data - raw'!$A$4:$F$619,MATCH($B40, 'Uganda workforce data - raw'!$B$4:$B$619,0), MATCH("Filled Male",'Uganda workforce data - raw'!$A$4:$F$4,0))*INDEX('Mapping cadres'!$B$1:$Z$616,MATCH($B40, 'Mapping cadres'!$B$1:$B$616,0), MATCH(Y$32,'Mapping cadres'!$B$1:$Z$1,0))</f>
        <v>0</v>
      </c>
      <c r="Z40" s="226">
        <f>INDEX('Uganda workforce data - raw'!$A$4:$F$619,MATCH($B40, 'Uganda workforce data - raw'!$B$4:$B$619,0), MATCH("Filled Male",'Uganda workforce data - raw'!$A$4:$F$4,0))*INDEX('Mapping cadres'!$B$1:$Z$616,MATCH($B40, 'Mapping cadres'!$B$1:$B$616,0), MATCH(Z$32,'Mapping cadres'!$B$1:$Z$1,0))</f>
        <v>0</v>
      </c>
      <c r="AA40" s="226">
        <f>INDEX('Uganda workforce data - raw'!$A$4:$F$619,MATCH($B40, 'Uganda workforce data - raw'!$B$4:$B$619,0), MATCH("Filled Female",'Uganda workforce data - raw'!$A$4:$F$4,0))*INDEX('Mapping cadres'!$B$1:$Z$616,MATCH($B40, 'Mapping cadres'!$B$1:$B$616,0), MATCH(AA$32,'Mapping cadres'!$B$1:$Z$1,0))</f>
        <v>0</v>
      </c>
      <c r="AB40" s="226">
        <f>INDEX('Uganda workforce data - raw'!$A$4:$F$619,MATCH($B40, 'Uganda workforce data - raw'!$B$4:$B$619,0), MATCH("Filled Female",'Uganda workforce data - raw'!$A$4:$F$4,0))*INDEX('Mapping cadres'!$B$1:$Z$616,MATCH($B40, 'Mapping cadres'!$B$1:$B$616,0), MATCH(AB$32,'Mapping cadres'!$B$1:$Z$1,0))</f>
        <v>0</v>
      </c>
      <c r="AC40" s="226">
        <f>INDEX('Uganda workforce data - raw'!$A$4:$F$619,MATCH($B40, 'Uganda workforce data - raw'!$B$4:$B$619,0), MATCH("Filled Female",'Uganda workforce data - raw'!$A$4:$F$4,0))*INDEX('Mapping cadres'!$B$1:$Z$616,MATCH($B40, 'Mapping cadres'!$B$1:$B$616,0), MATCH(AC$32,'Mapping cadres'!$B$1:$Z$1,0))</f>
        <v>0</v>
      </c>
      <c r="AD40" s="226">
        <f>INDEX('Uganda workforce data - raw'!$A$4:$F$619,MATCH($B40, 'Uganda workforce data - raw'!$B$4:$B$619,0), MATCH("Filled Female",'Uganda workforce data - raw'!$A$4:$F$4,0))*INDEX('Mapping cadres'!$B$1:$Z$616,MATCH($B40, 'Mapping cadres'!$B$1:$B$616,0), MATCH(AD$32,'Mapping cadres'!$B$1:$Z$1,0))</f>
        <v>2</v>
      </c>
      <c r="AE40" s="226">
        <f>INDEX('Uganda workforce data - raw'!$A$4:$F$619,MATCH($B40, 'Uganda workforce data - raw'!$B$4:$B$619,0), MATCH("Filled Female",'Uganda workforce data - raw'!$A$4:$F$4,0))*INDEX('Mapping cadres'!$B$1:$Z$616,MATCH($B40, 'Mapping cadres'!$B$1:$B$616,0), MATCH(AE$32,'Mapping cadres'!$B$1:$Z$1,0))</f>
        <v>0</v>
      </c>
      <c r="AF40" s="226">
        <f>INDEX('Uganda workforce data - raw'!$A$4:$F$619,MATCH($B40, 'Uganda workforce data - raw'!$B$4:$B$619,0), MATCH("Filled Female",'Uganda workforce data - raw'!$A$4:$F$4,0))*INDEX('Mapping cadres'!$B$1:$Z$616,MATCH($B40, 'Mapping cadres'!$B$1:$B$616,0), MATCH(AF$32,'Mapping cadres'!$B$1:$Z$1,0))</f>
        <v>0</v>
      </c>
      <c r="AG40" s="226">
        <f>INDEX('Uganda workforce data - raw'!$A$4:$F$619,MATCH($B40, 'Uganda workforce data - raw'!$B$4:$B$619,0), MATCH("Filled Female",'Uganda workforce data - raw'!$A$4:$F$4,0))*INDEX('Mapping cadres'!$B$1:$Z$616,MATCH($B40, 'Mapping cadres'!$B$1:$B$616,0), MATCH(AG$32,'Mapping cadres'!$B$1:$Z$1,0))</f>
        <v>0</v>
      </c>
      <c r="AH40" s="226">
        <f>INDEX('Uganda workforce data - raw'!$A$4:$F$619,MATCH($B40, 'Uganda workforce data - raw'!$B$4:$B$619,0), MATCH("Filled Female",'Uganda workforce data - raw'!$A$4:$F$4,0))*INDEX('Mapping cadres'!$B$1:$Z$616,MATCH($B40, 'Mapping cadres'!$B$1:$B$616,0), MATCH(AH$32,'Mapping cadres'!$B$1:$Z$1,0))</f>
        <v>0</v>
      </c>
      <c r="AI40" s="226">
        <f>INDEX('Uganda workforce data - raw'!$A$4:$F$619,MATCH($B40, 'Uganda workforce data - raw'!$B$4:$B$619,0), MATCH("Filled Female",'Uganda workforce data - raw'!$A$4:$F$4,0))*INDEX('Mapping cadres'!$B$1:$Z$616,MATCH($B40, 'Mapping cadres'!$B$1:$B$616,0), MATCH(AI$32,'Mapping cadres'!$B$1:$Z$1,0))</f>
        <v>0</v>
      </c>
      <c r="AJ40" s="226">
        <f>INDEX('Uganda workforce data - raw'!$A$4:$F$619,MATCH($B40, 'Uganda workforce data - raw'!$B$4:$B$619,0), MATCH("Filled Female",'Uganda workforce data - raw'!$A$4:$F$4,0))*INDEX('Mapping cadres'!$B$1:$Z$616,MATCH($B40, 'Mapping cadres'!$B$1:$B$616,0), MATCH(AJ$32,'Mapping cadres'!$B$1:$Z$1,0))</f>
        <v>0</v>
      </c>
      <c r="AK40" s="226">
        <f>INDEX('Uganda workforce data - raw'!$A$4:$F$619,MATCH($B40, 'Uganda workforce data - raw'!$B$4:$B$619,0), MATCH("Filled Female",'Uganda workforce data - raw'!$A$4:$F$4,0))*INDEX('Mapping cadres'!$B$1:$Z$616,MATCH($B40, 'Mapping cadres'!$B$1:$B$616,0), MATCH(AK$32,'Mapping cadres'!$B$1:$Z$1,0))</f>
        <v>0</v>
      </c>
      <c r="AL40" s="226">
        <f>INDEX('Uganda workforce data - raw'!$A$4:$F$619,MATCH($B40, 'Uganda workforce data - raw'!$B$4:$B$619,0), MATCH("Filled Female",'Uganda workforce data - raw'!$A$4:$F$4,0))*INDEX('Mapping cadres'!$B$1:$Z$616,MATCH($B40, 'Mapping cadres'!$B$1:$B$616,0), MATCH(AL$32,'Mapping cadres'!$B$1:$Z$1,0))</f>
        <v>0</v>
      </c>
      <c r="AM40" s="226">
        <f>INDEX('Uganda workforce data - raw'!$A$4:$F$619,MATCH($B40, 'Uganda workforce data - raw'!$B$4:$B$619,0), MATCH("Filled Female",'Uganda workforce data - raw'!$A$4:$F$4,0))*INDEX('Mapping cadres'!$B$1:$Z$616,MATCH($B40, 'Mapping cadres'!$B$1:$B$616,0), MATCH(AM$32,'Mapping cadres'!$B$1:$Z$1,0))</f>
        <v>0</v>
      </c>
      <c r="AN40" s="226">
        <f>INDEX('Uganda workforce data - raw'!$A$4:$F$619,MATCH($B40, 'Uganda workforce data - raw'!$B$4:$B$619,0), MATCH("Filled Female",'Uganda workforce data - raw'!$A$4:$F$4,0))*INDEX('Mapping cadres'!$B$1:$Z$616,MATCH($B40, 'Mapping cadres'!$B$1:$B$616,0), MATCH(AN$32,'Mapping cadres'!$B$1:$Z$1,0))</f>
        <v>0</v>
      </c>
      <c r="AO40" s="226">
        <f>INDEX('Uganda workforce data - raw'!$A$4:$F$619,MATCH($B40, 'Uganda workforce data - raw'!$B$4:$B$619,0), MATCH("Filled Female",'Uganda workforce data - raw'!$A$4:$F$4,0))*INDEX('Mapping cadres'!$B$1:$Z$616,MATCH($B40, 'Mapping cadres'!$B$1:$B$616,0), MATCH(AO$32,'Mapping cadres'!$B$1:$Z$1,0))</f>
        <v>0</v>
      </c>
      <c r="AP40" s="226">
        <f>INDEX('Uganda workforce data - raw'!$A$4:$F$619,MATCH($B40, 'Uganda workforce data - raw'!$B$4:$B$619,0), MATCH("Filled Female",'Uganda workforce data - raw'!$A$4:$F$4,0))*INDEX('Mapping cadres'!$B$1:$Z$616,MATCH($B40, 'Mapping cadres'!$B$1:$B$616,0), MATCH(AP$32,'Mapping cadres'!$B$1:$Z$1,0))</f>
        <v>0</v>
      </c>
      <c r="AQ40" s="226">
        <f>INDEX('Uganda workforce data - raw'!$A$4:$F$619,MATCH($B40, 'Uganda workforce data - raw'!$B$4:$B$619,0), MATCH("Filled Female",'Uganda workforce data - raw'!$A$4:$F$4,0))*INDEX('Mapping cadres'!$B$1:$Z$616,MATCH($B40, 'Mapping cadres'!$B$1:$B$616,0), MATCH(AQ$32,'Mapping cadres'!$B$1:$Z$1,0))</f>
        <v>0</v>
      </c>
      <c r="AR40" s="226">
        <f>INDEX('Uganda workforce data - raw'!$A$4:$F$619,MATCH($B40, 'Uganda workforce data - raw'!$B$4:$B$619,0), MATCH("Filled Female",'Uganda workforce data - raw'!$A$4:$F$4,0))*INDEX('Mapping cadres'!$B$1:$Z$616,MATCH($B40, 'Mapping cadres'!$B$1:$B$616,0), MATCH(AR$32,'Mapping cadres'!$B$1:$Z$1,0))</f>
        <v>0</v>
      </c>
      <c r="AS40" s="226">
        <f>INDEX('Uganda workforce data - raw'!$A$4:$F$619,MATCH($B40, 'Uganda workforce data - raw'!$B$4:$B$619,0), MATCH("Filled Female",'Uganda workforce data - raw'!$A$4:$F$4,0))*INDEX('Mapping cadres'!$B$1:$Z$616,MATCH($B40, 'Mapping cadres'!$B$1:$B$616,0), MATCH(AS$32,'Mapping cadres'!$B$1:$Z$1,0))</f>
        <v>0</v>
      </c>
      <c r="AT40" s="226">
        <f>INDEX('Uganda workforce data - raw'!$A$4:$F$619,MATCH($B40, 'Uganda workforce data - raw'!$B$4:$B$619,0), MATCH("Filled Female",'Uganda workforce data - raw'!$A$4:$F$4,0))*INDEX('Mapping cadres'!$B$1:$Z$616,MATCH($B40, 'Mapping cadres'!$B$1:$B$616,0), MATCH(AT$32,'Mapping cadres'!$B$1:$Z$1,0))</f>
        <v>0</v>
      </c>
      <c r="AU40" s="226">
        <f>INDEX('Uganda workforce data - raw'!$A$4:$F$619,MATCH($B40, 'Uganda workforce data - raw'!$B$4:$B$619,0), MATCH("Filled Female",'Uganda workforce data - raw'!$A$4:$F$4,0))*INDEX('Mapping cadres'!$B$1:$Z$616,MATCH($B40, 'Mapping cadres'!$B$1:$B$616,0), MATCH(AU$32,'Mapping cadres'!$B$1:$Z$1,0))</f>
        <v>0</v>
      </c>
      <c r="AV40" s="226">
        <f>INDEX('Uganda workforce data - raw'!$A$4:$F$619,MATCH($B40, 'Uganda workforce data - raw'!$B$4:$B$619,0), MATCH("Filled Female",'Uganda workforce data - raw'!$A$4:$F$4,0))*INDEX('Mapping cadres'!$B$1:$Z$616,MATCH($B40, 'Mapping cadres'!$B$1:$B$616,0), MATCH(AV$32,'Mapping cadres'!$B$1:$Z$1,0))</f>
        <v>0</v>
      </c>
      <c r="AW40" s="226">
        <f>INDEX('Uganda workforce data - raw'!$A$4:$F$619,MATCH($B40, 'Uganda workforce data - raw'!$B$4:$B$619,0), MATCH("Filled Female",'Uganda workforce data - raw'!$A$4:$F$4,0))*INDEX('Mapping cadres'!$B$1:$Z$616,MATCH($B40, 'Mapping cadres'!$B$1:$B$616,0), MATCH(AW$32,'Mapping cadres'!$B$1:$Z$1,0))</f>
        <v>0</v>
      </c>
      <c r="AX40" s="226">
        <f>INDEX('Uganda workforce data - raw'!$A$4:$F$619,MATCH($B40, 'Uganda workforce data - raw'!$B$4:$B$619,0), MATCH("Filled Female",'Uganda workforce data - raw'!$A$4:$F$4,0))*INDEX('Mapping cadres'!$B$1:$Z$616,MATCH($B40, 'Mapping cadres'!$B$1:$B$616,0), MATCH(AX$32,'Mapping cadres'!$B$1:$Z$1,0))</f>
        <v>0</v>
      </c>
      <c r="AY40" s="226">
        <f t="shared" si="5"/>
        <v>0</v>
      </c>
      <c r="AZ40" s="226">
        <f t="shared" si="6"/>
        <v>0</v>
      </c>
      <c r="BA40" s="226">
        <f t="shared" si="7"/>
        <v>0</v>
      </c>
      <c r="BB40" s="226">
        <f t="shared" si="8"/>
        <v>5</v>
      </c>
      <c r="BC40" s="226">
        <f t="shared" si="9"/>
        <v>0</v>
      </c>
      <c r="BD40" s="226">
        <f t="shared" si="10"/>
        <v>0</v>
      </c>
      <c r="BE40" s="226">
        <f t="shared" si="11"/>
        <v>0</v>
      </c>
      <c r="BF40" s="226">
        <f t="shared" si="12"/>
        <v>0</v>
      </c>
      <c r="BG40" s="226">
        <f t="shared" si="13"/>
        <v>0</v>
      </c>
      <c r="BH40" s="226">
        <f t="shared" si="14"/>
        <v>0</v>
      </c>
      <c r="BI40" s="226">
        <f t="shared" si="15"/>
        <v>0</v>
      </c>
      <c r="BJ40" s="226">
        <f t="shared" si="16"/>
        <v>0</v>
      </c>
      <c r="BK40" s="226">
        <f t="shared" si="17"/>
        <v>0</v>
      </c>
      <c r="BL40" s="226">
        <f t="shared" si="18"/>
        <v>0</v>
      </c>
      <c r="BM40" s="226">
        <f t="shared" si="19"/>
        <v>0</v>
      </c>
      <c r="BN40" s="226">
        <f t="shared" si="20"/>
        <v>0</v>
      </c>
      <c r="BO40" s="226">
        <f t="shared" si="21"/>
        <v>0</v>
      </c>
      <c r="BP40" s="226">
        <f t="shared" si="22"/>
        <v>0</v>
      </c>
      <c r="BQ40" s="226">
        <f t="shared" si="23"/>
        <v>0</v>
      </c>
      <c r="BR40" s="226">
        <f t="shared" si="24"/>
        <v>0</v>
      </c>
      <c r="BS40" s="226">
        <f t="shared" si="25"/>
        <v>0</v>
      </c>
      <c r="BT40" s="226">
        <f t="shared" si="26"/>
        <v>0</v>
      </c>
      <c r="BU40" s="226">
        <f t="shared" si="27"/>
        <v>0</v>
      </c>
      <c r="BV40" s="226">
        <f t="shared" si="28"/>
        <v>0</v>
      </c>
    </row>
    <row r="41" spans="1:74">
      <c r="A41" s="226">
        <v>9</v>
      </c>
      <c r="B41" s="226" t="s">
        <v>1316</v>
      </c>
      <c r="C41" s="226">
        <f>INDEX('Uganda workforce data - raw'!$A$4:$F$619,MATCH($B41, 'Uganda workforce data - raw'!$B$4:$B$619,0), MATCH("Filled Male",'Uganda workforce data - raw'!$A$4:$F$4,0))*INDEX('Mapping cadres'!$B$1:$Z$616,MATCH($B41, 'Mapping cadres'!$B$1:$B$616,0), MATCH(C$32,'Mapping cadres'!$B$1:$Z$1,0))</f>
        <v>0</v>
      </c>
      <c r="D41" s="226">
        <f>INDEX('Uganda workforce data - raw'!$A$4:$F$619,MATCH($B41, 'Uganda workforce data - raw'!$B$4:$B$619,0), MATCH("Filled Male",'Uganda workforce data - raw'!$A$4:$F$4,0))*INDEX('Mapping cadres'!$B$1:$Z$616,MATCH($B41, 'Mapping cadres'!$B$1:$B$616,0), MATCH(D$32,'Mapping cadres'!$B$1:$Z$1,0))</f>
        <v>0</v>
      </c>
      <c r="E41" s="226">
        <f>INDEX('Uganda workforce data - raw'!$A$4:$F$619,MATCH($B41, 'Uganda workforce data - raw'!$B$4:$B$619,0), MATCH("Filled Male",'Uganda workforce data - raw'!$A$4:$F$4,0))*INDEX('Mapping cadres'!$B$1:$Z$616,MATCH($B41, 'Mapping cadres'!$B$1:$B$616,0), MATCH(E$32,'Mapping cadres'!$B$1:$Z$1,0))</f>
        <v>0</v>
      </c>
      <c r="F41" s="226">
        <f>INDEX('Uganda workforce data - raw'!$A$4:$F$619,MATCH($B41, 'Uganda workforce data - raw'!$B$4:$B$619,0), MATCH("Filled Male",'Uganda workforce data - raw'!$A$4:$F$4,0))*INDEX('Mapping cadres'!$B$1:$Z$616,MATCH($B41, 'Mapping cadres'!$B$1:$B$616,0), MATCH(F$32,'Mapping cadres'!$B$1:$Z$1,0))</f>
        <v>0</v>
      </c>
      <c r="G41" s="226">
        <f>INDEX('Uganda workforce data - raw'!$A$4:$F$619,MATCH($B41, 'Uganda workforce data - raw'!$B$4:$B$619,0), MATCH("Filled Male",'Uganda workforce data - raw'!$A$4:$F$4,0))*INDEX('Mapping cadres'!$B$1:$Z$616,MATCH($B41, 'Mapping cadres'!$B$1:$B$616,0), MATCH(G$32,'Mapping cadres'!$B$1:$Z$1,0))</f>
        <v>0</v>
      </c>
      <c r="H41" s="226">
        <f>INDEX('Uganda workforce data - raw'!$A$4:$F$619,MATCH($B41, 'Uganda workforce data - raw'!$B$4:$B$619,0), MATCH("Filled Male",'Uganda workforce data - raw'!$A$4:$F$4,0))*INDEX('Mapping cadres'!$B$1:$Z$616,MATCH($B41, 'Mapping cadres'!$B$1:$B$616,0), MATCH(H$32,'Mapping cadres'!$B$1:$Z$1,0))</f>
        <v>0</v>
      </c>
      <c r="I41" s="226">
        <f>INDEX('Uganda workforce data - raw'!$A$4:$F$619,MATCH($B41, 'Uganda workforce data - raw'!$B$4:$B$619,0), MATCH("Filled Male",'Uganda workforce data - raw'!$A$4:$F$4,0))*INDEX('Mapping cadres'!$B$1:$Z$616,MATCH($B41, 'Mapping cadres'!$B$1:$B$616,0), MATCH(I$32,'Mapping cadres'!$B$1:$Z$1,0))</f>
        <v>0</v>
      </c>
      <c r="J41" s="226">
        <f>INDEX('Uganda workforce data - raw'!$A$4:$F$619,MATCH($B41, 'Uganda workforce data - raw'!$B$4:$B$619,0), MATCH("Filled Male",'Uganda workforce data - raw'!$A$4:$F$4,0))*INDEX('Mapping cadres'!$B$1:$Z$616,MATCH($B41, 'Mapping cadres'!$B$1:$B$616,0), MATCH(J$32,'Mapping cadres'!$B$1:$Z$1,0))</f>
        <v>0</v>
      </c>
      <c r="K41" s="226">
        <f>INDEX('Uganda workforce data - raw'!$A$4:$F$619,MATCH($B41, 'Uganda workforce data - raw'!$B$4:$B$619,0), MATCH("Filled Male",'Uganda workforce data - raw'!$A$4:$F$4,0))*INDEX('Mapping cadres'!$B$1:$Z$616,MATCH($B41, 'Mapping cadres'!$B$1:$B$616,0), MATCH(K$32,'Mapping cadres'!$B$1:$Z$1,0))</f>
        <v>0</v>
      </c>
      <c r="L41" s="226">
        <f>INDEX('Uganda workforce data - raw'!$A$4:$F$619,MATCH($B41, 'Uganda workforce data - raw'!$B$4:$B$619,0), MATCH("Filled Male",'Uganda workforce data - raw'!$A$4:$F$4,0))*INDEX('Mapping cadres'!$B$1:$Z$616,MATCH($B41, 'Mapping cadres'!$B$1:$B$616,0), MATCH(L$32,'Mapping cadres'!$B$1:$Z$1,0))</f>
        <v>0</v>
      </c>
      <c r="M41" s="226">
        <f>INDEX('Uganda workforce data - raw'!$A$4:$F$619,MATCH($B41, 'Uganda workforce data - raw'!$B$4:$B$619,0), MATCH("Filled Male",'Uganda workforce data - raw'!$A$4:$F$4,0))*INDEX('Mapping cadres'!$B$1:$Z$616,MATCH($B41, 'Mapping cadres'!$B$1:$B$616,0), MATCH(M$32,'Mapping cadres'!$B$1:$Z$1,0))</f>
        <v>0</v>
      </c>
      <c r="N41" s="226">
        <f>INDEX('Uganda workforce data - raw'!$A$4:$F$619,MATCH($B41, 'Uganda workforce data - raw'!$B$4:$B$619,0), MATCH("Filled Male",'Uganda workforce data - raw'!$A$4:$F$4,0))*INDEX('Mapping cadres'!$B$1:$Z$616,MATCH($B41, 'Mapping cadres'!$B$1:$B$616,0), MATCH(N$32,'Mapping cadres'!$B$1:$Z$1,0))</f>
        <v>0</v>
      </c>
      <c r="O41" s="226">
        <f>INDEX('Uganda workforce data - raw'!$A$4:$F$619,MATCH($B41, 'Uganda workforce data - raw'!$B$4:$B$619,0), MATCH("Filled Male",'Uganda workforce data - raw'!$A$4:$F$4,0))*INDEX('Mapping cadres'!$B$1:$Z$616,MATCH($B41, 'Mapping cadres'!$B$1:$B$616,0), MATCH(O$32,'Mapping cadres'!$B$1:$Z$1,0))</f>
        <v>0</v>
      </c>
      <c r="P41" s="226">
        <f>INDEX('Uganda workforce data - raw'!$A$4:$F$619,MATCH($B41, 'Uganda workforce data - raw'!$B$4:$B$619,0), MATCH("Filled Male",'Uganda workforce data - raw'!$A$4:$F$4,0))*INDEX('Mapping cadres'!$B$1:$Z$616,MATCH($B41, 'Mapping cadres'!$B$1:$B$616,0), MATCH(P$32,'Mapping cadres'!$B$1:$Z$1,0))</f>
        <v>0</v>
      </c>
      <c r="Q41" s="226">
        <f>INDEX('Uganda workforce data - raw'!$A$4:$F$619,MATCH($B41, 'Uganda workforce data - raw'!$B$4:$B$619,0), MATCH("Filled Male",'Uganda workforce data - raw'!$A$4:$F$4,0))*INDEX('Mapping cadres'!$B$1:$Z$616,MATCH($B41, 'Mapping cadres'!$B$1:$B$616,0), MATCH(Q$32,'Mapping cadres'!$B$1:$Z$1,0))</f>
        <v>0</v>
      </c>
      <c r="R41" s="226">
        <f>INDEX('Uganda workforce data - raw'!$A$4:$F$619,MATCH($B41, 'Uganda workforce data - raw'!$B$4:$B$619,0), MATCH("Filled Male",'Uganda workforce data - raw'!$A$4:$F$4,0))*INDEX('Mapping cadres'!$B$1:$Z$616,MATCH($B41, 'Mapping cadres'!$B$1:$B$616,0), MATCH(R$32,'Mapping cadres'!$B$1:$Z$1,0))</f>
        <v>0</v>
      </c>
      <c r="S41" s="226">
        <f>INDEX('Uganda workforce data - raw'!$A$4:$F$619,MATCH($B41, 'Uganda workforce data - raw'!$B$4:$B$619,0), MATCH("Filled Male",'Uganda workforce data - raw'!$A$4:$F$4,0))*INDEX('Mapping cadres'!$B$1:$Z$616,MATCH($B41, 'Mapping cadres'!$B$1:$B$616,0), MATCH(S$32,'Mapping cadres'!$B$1:$Z$1,0))</f>
        <v>0</v>
      </c>
      <c r="T41" s="226">
        <f>INDEX('Uganda workforce data - raw'!$A$4:$F$619,MATCH($B41, 'Uganda workforce data - raw'!$B$4:$B$619,0), MATCH("Filled Male",'Uganda workforce data - raw'!$A$4:$F$4,0))*INDEX('Mapping cadres'!$B$1:$Z$616,MATCH($B41, 'Mapping cadres'!$B$1:$B$616,0), MATCH(T$32,'Mapping cadres'!$B$1:$Z$1,0))</f>
        <v>0</v>
      </c>
      <c r="U41" s="226">
        <f>INDEX('Uganda workforce data - raw'!$A$4:$F$619,MATCH($B41, 'Uganda workforce data - raw'!$B$4:$B$619,0), MATCH("Filled Male",'Uganda workforce data - raw'!$A$4:$F$4,0))*INDEX('Mapping cadres'!$B$1:$Z$616,MATCH($B41, 'Mapping cadres'!$B$1:$B$616,0), MATCH(U$32,'Mapping cadres'!$B$1:$Z$1,0))</f>
        <v>0</v>
      </c>
      <c r="V41" s="226">
        <f>INDEX('Uganda workforce data - raw'!$A$4:$F$619,MATCH($B41, 'Uganda workforce data - raw'!$B$4:$B$619,0), MATCH("Filled Male",'Uganda workforce data - raw'!$A$4:$F$4,0))*INDEX('Mapping cadres'!$B$1:$Z$616,MATCH($B41, 'Mapping cadres'!$B$1:$B$616,0), MATCH(V$32,'Mapping cadres'!$B$1:$Z$1,0))</f>
        <v>0</v>
      </c>
      <c r="W41" s="226">
        <f>INDEX('Uganda workforce data - raw'!$A$4:$F$619,MATCH($B41, 'Uganda workforce data - raw'!$B$4:$B$619,0), MATCH("Filled Male",'Uganda workforce data - raw'!$A$4:$F$4,0))*INDEX('Mapping cadres'!$B$1:$Z$616,MATCH($B41, 'Mapping cadres'!$B$1:$B$616,0), MATCH(W$32,'Mapping cadres'!$B$1:$Z$1,0))</f>
        <v>0</v>
      </c>
      <c r="X41" s="226">
        <f>INDEX('Uganda workforce data - raw'!$A$4:$F$619,MATCH($B41, 'Uganda workforce data - raw'!$B$4:$B$619,0), MATCH("Filled Male",'Uganda workforce data - raw'!$A$4:$F$4,0))*INDEX('Mapping cadres'!$B$1:$Z$616,MATCH($B41, 'Mapping cadres'!$B$1:$B$616,0), MATCH(X$32,'Mapping cadres'!$B$1:$Z$1,0))</f>
        <v>0</v>
      </c>
      <c r="Y41" s="226">
        <f>INDEX('Uganda workforce data - raw'!$A$4:$F$619,MATCH($B41, 'Uganda workforce data - raw'!$B$4:$B$619,0), MATCH("Filled Male",'Uganda workforce data - raw'!$A$4:$F$4,0))*INDEX('Mapping cadres'!$B$1:$Z$616,MATCH($B41, 'Mapping cadres'!$B$1:$B$616,0), MATCH(Y$32,'Mapping cadres'!$B$1:$Z$1,0))</f>
        <v>0</v>
      </c>
      <c r="Z41" s="226">
        <f>INDEX('Uganda workforce data - raw'!$A$4:$F$619,MATCH($B41, 'Uganda workforce data - raw'!$B$4:$B$619,0), MATCH("Filled Male",'Uganda workforce data - raw'!$A$4:$F$4,0))*INDEX('Mapping cadres'!$B$1:$Z$616,MATCH($B41, 'Mapping cadres'!$B$1:$B$616,0), MATCH(Z$32,'Mapping cadres'!$B$1:$Z$1,0))</f>
        <v>0</v>
      </c>
      <c r="AA41" s="226">
        <f>INDEX('Uganda workforce data - raw'!$A$4:$F$619,MATCH($B41, 'Uganda workforce data - raw'!$B$4:$B$619,0), MATCH("Filled Female",'Uganda workforce data - raw'!$A$4:$F$4,0))*INDEX('Mapping cadres'!$B$1:$Z$616,MATCH($B41, 'Mapping cadres'!$B$1:$B$616,0), MATCH(AA$32,'Mapping cadres'!$B$1:$Z$1,0))</f>
        <v>0</v>
      </c>
      <c r="AB41" s="226">
        <f>INDEX('Uganda workforce data - raw'!$A$4:$F$619,MATCH($B41, 'Uganda workforce data - raw'!$B$4:$B$619,0), MATCH("Filled Female",'Uganda workforce data - raw'!$A$4:$F$4,0))*INDEX('Mapping cadres'!$B$1:$Z$616,MATCH($B41, 'Mapping cadres'!$B$1:$B$616,0), MATCH(AB$32,'Mapping cadres'!$B$1:$Z$1,0))</f>
        <v>1</v>
      </c>
      <c r="AC41" s="226">
        <f>INDEX('Uganda workforce data - raw'!$A$4:$F$619,MATCH($B41, 'Uganda workforce data - raw'!$B$4:$B$619,0), MATCH("Filled Female",'Uganda workforce data - raw'!$A$4:$F$4,0))*INDEX('Mapping cadres'!$B$1:$Z$616,MATCH($B41, 'Mapping cadres'!$B$1:$B$616,0), MATCH(AC$32,'Mapping cadres'!$B$1:$Z$1,0))</f>
        <v>0</v>
      </c>
      <c r="AD41" s="226">
        <f>INDEX('Uganda workforce data - raw'!$A$4:$F$619,MATCH($B41, 'Uganda workforce data - raw'!$B$4:$B$619,0), MATCH("Filled Female",'Uganda workforce data - raw'!$A$4:$F$4,0))*INDEX('Mapping cadres'!$B$1:$Z$616,MATCH($B41, 'Mapping cadres'!$B$1:$B$616,0), MATCH(AD$32,'Mapping cadres'!$B$1:$Z$1,0))</f>
        <v>0</v>
      </c>
      <c r="AE41" s="226">
        <f>INDEX('Uganda workforce data - raw'!$A$4:$F$619,MATCH($B41, 'Uganda workforce data - raw'!$B$4:$B$619,0), MATCH("Filled Female",'Uganda workforce data - raw'!$A$4:$F$4,0))*INDEX('Mapping cadres'!$B$1:$Z$616,MATCH($B41, 'Mapping cadres'!$B$1:$B$616,0), MATCH(AE$32,'Mapping cadres'!$B$1:$Z$1,0))</f>
        <v>0</v>
      </c>
      <c r="AF41" s="226">
        <f>INDEX('Uganda workforce data - raw'!$A$4:$F$619,MATCH($B41, 'Uganda workforce data - raw'!$B$4:$B$619,0), MATCH("Filled Female",'Uganda workforce data - raw'!$A$4:$F$4,0))*INDEX('Mapping cadres'!$B$1:$Z$616,MATCH($B41, 'Mapping cadres'!$B$1:$B$616,0), MATCH(AF$32,'Mapping cadres'!$B$1:$Z$1,0))</f>
        <v>0</v>
      </c>
      <c r="AG41" s="226">
        <f>INDEX('Uganda workforce data - raw'!$A$4:$F$619,MATCH($B41, 'Uganda workforce data - raw'!$B$4:$B$619,0), MATCH("Filled Female",'Uganda workforce data - raw'!$A$4:$F$4,0))*INDEX('Mapping cadres'!$B$1:$Z$616,MATCH($B41, 'Mapping cadres'!$B$1:$B$616,0), MATCH(AG$32,'Mapping cadres'!$B$1:$Z$1,0))</f>
        <v>0</v>
      </c>
      <c r="AH41" s="226">
        <f>INDEX('Uganda workforce data - raw'!$A$4:$F$619,MATCH($B41, 'Uganda workforce data - raw'!$B$4:$B$619,0), MATCH("Filled Female",'Uganda workforce data - raw'!$A$4:$F$4,0))*INDEX('Mapping cadres'!$B$1:$Z$616,MATCH($B41, 'Mapping cadres'!$B$1:$B$616,0), MATCH(AH$32,'Mapping cadres'!$B$1:$Z$1,0))</f>
        <v>0</v>
      </c>
      <c r="AI41" s="226">
        <f>INDEX('Uganda workforce data - raw'!$A$4:$F$619,MATCH($B41, 'Uganda workforce data - raw'!$B$4:$B$619,0), MATCH("Filled Female",'Uganda workforce data - raw'!$A$4:$F$4,0))*INDEX('Mapping cadres'!$B$1:$Z$616,MATCH($B41, 'Mapping cadres'!$B$1:$B$616,0), MATCH(AI$32,'Mapping cadres'!$B$1:$Z$1,0))</f>
        <v>0</v>
      </c>
      <c r="AJ41" s="226">
        <f>INDEX('Uganda workforce data - raw'!$A$4:$F$619,MATCH($B41, 'Uganda workforce data - raw'!$B$4:$B$619,0), MATCH("Filled Female",'Uganda workforce data - raw'!$A$4:$F$4,0))*INDEX('Mapping cadres'!$B$1:$Z$616,MATCH($B41, 'Mapping cadres'!$B$1:$B$616,0), MATCH(AJ$32,'Mapping cadres'!$B$1:$Z$1,0))</f>
        <v>0</v>
      </c>
      <c r="AK41" s="226">
        <f>INDEX('Uganda workforce data - raw'!$A$4:$F$619,MATCH($B41, 'Uganda workforce data - raw'!$B$4:$B$619,0), MATCH("Filled Female",'Uganda workforce data - raw'!$A$4:$F$4,0))*INDEX('Mapping cadres'!$B$1:$Z$616,MATCH($B41, 'Mapping cadres'!$B$1:$B$616,0), MATCH(AK$32,'Mapping cadres'!$B$1:$Z$1,0))</f>
        <v>0</v>
      </c>
      <c r="AL41" s="226">
        <f>INDEX('Uganda workforce data - raw'!$A$4:$F$619,MATCH($B41, 'Uganda workforce data - raw'!$B$4:$B$619,0), MATCH("Filled Female",'Uganda workforce data - raw'!$A$4:$F$4,0))*INDEX('Mapping cadres'!$B$1:$Z$616,MATCH($B41, 'Mapping cadres'!$B$1:$B$616,0), MATCH(AL$32,'Mapping cadres'!$B$1:$Z$1,0))</f>
        <v>0</v>
      </c>
      <c r="AM41" s="226">
        <f>INDEX('Uganda workforce data - raw'!$A$4:$F$619,MATCH($B41, 'Uganda workforce data - raw'!$B$4:$B$619,0), MATCH("Filled Female",'Uganda workforce data - raw'!$A$4:$F$4,0))*INDEX('Mapping cadres'!$B$1:$Z$616,MATCH($B41, 'Mapping cadres'!$B$1:$B$616,0), MATCH(AM$32,'Mapping cadres'!$B$1:$Z$1,0))</f>
        <v>0</v>
      </c>
      <c r="AN41" s="226">
        <f>INDEX('Uganda workforce data - raw'!$A$4:$F$619,MATCH($B41, 'Uganda workforce data - raw'!$B$4:$B$619,0), MATCH("Filled Female",'Uganda workforce data - raw'!$A$4:$F$4,0))*INDEX('Mapping cadres'!$B$1:$Z$616,MATCH($B41, 'Mapping cadres'!$B$1:$B$616,0), MATCH(AN$32,'Mapping cadres'!$B$1:$Z$1,0))</f>
        <v>0</v>
      </c>
      <c r="AO41" s="226">
        <f>INDEX('Uganda workforce data - raw'!$A$4:$F$619,MATCH($B41, 'Uganda workforce data - raw'!$B$4:$B$619,0), MATCH("Filled Female",'Uganda workforce data - raw'!$A$4:$F$4,0))*INDEX('Mapping cadres'!$B$1:$Z$616,MATCH($B41, 'Mapping cadres'!$B$1:$B$616,0), MATCH(AO$32,'Mapping cadres'!$B$1:$Z$1,0))</f>
        <v>0</v>
      </c>
      <c r="AP41" s="226">
        <f>INDEX('Uganda workforce data - raw'!$A$4:$F$619,MATCH($B41, 'Uganda workforce data - raw'!$B$4:$B$619,0), MATCH("Filled Female",'Uganda workforce data - raw'!$A$4:$F$4,0))*INDEX('Mapping cadres'!$B$1:$Z$616,MATCH($B41, 'Mapping cadres'!$B$1:$B$616,0), MATCH(AP$32,'Mapping cadres'!$B$1:$Z$1,0))</f>
        <v>0</v>
      </c>
      <c r="AQ41" s="226">
        <f>INDEX('Uganda workforce data - raw'!$A$4:$F$619,MATCH($B41, 'Uganda workforce data - raw'!$B$4:$B$619,0), MATCH("Filled Female",'Uganda workforce data - raw'!$A$4:$F$4,0))*INDEX('Mapping cadres'!$B$1:$Z$616,MATCH($B41, 'Mapping cadres'!$B$1:$B$616,0), MATCH(AQ$32,'Mapping cadres'!$B$1:$Z$1,0))</f>
        <v>0</v>
      </c>
      <c r="AR41" s="226">
        <f>INDEX('Uganda workforce data - raw'!$A$4:$F$619,MATCH($B41, 'Uganda workforce data - raw'!$B$4:$B$619,0), MATCH("Filled Female",'Uganda workforce data - raw'!$A$4:$F$4,0))*INDEX('Mapping cadres'!$B$1:$Z$616,MATCH($B41, 'Mapping cadres'!$B$1:$B$616,0), MATCH(AR$32,'Mapping cadres'!$B$1:$Z$1,0))</f>
        <v>0</v>
      </c>
      <c r="AS41" s="226">
        <f>INDEX('Uganda workforce data - raw'!$A$4:$F$619,MATCH($B41, 'Uganda workforce data - raw'!$B$4:$B$619,0), MATCH("Filled Female",'Uganda workforce data - raw'!$A$4:$F$4,0))*INDEX('Mapping cadres'!$B$1:$Z$616,MATCH($B41, 'Mapping cadres'!$B$1:$B$616,0), MATCH(AS$32,'Mapping cadres'!$B$1:$Z$1,0))</f>
        <v>0</v>
      </c>
      <c r="AT41" s="226">
        <f>INDEX('Uganda workforce data - raw'!$A$4:$F$619,MATCH($B41, 'Uganda workforce data - raw'!$B$4:$B$619,0), MATCH("Filled Female",'Uganda workforce data - raw'!$A$4:$F$4,0))*INDEX('Mapping cadres'!$B$1:$Z$616,MATCH($B41, 'Mapping cadres'!$B$1:$B$616,0), MATCH(AT$32,'Mapping cadres'!$B$1:$Z$1,0))</f>
        <v>0</v>
      </c>
      <c r="AU41" s="226">
        <f>INDEX('Uganda workforce data - raw'!$A$4:$F$619,MATCH($B41, 'Uganda workforce data - raw'!$B$4:$B$619,0), MATCH("Filled Female",'Uganda workforce data - raw'!$A$4:$F$4,0))*INDEX('Mapping cadres'!$B$1:$Z$616,MATCH($B41, 'Mapping cadres'!$B$1:$B$616,0), MATCH(AU$32,'Mapping cadres'!$B$1:$Z$1,0))</f>
        <v>0</v>
      </c>
      <c r="AV41" s="226">
        <f>INDEX('Uganda workforce data - raw'!$A$4:$F$619,MATCH($B41, 'Uganda workforce data - raw'!$B$4:$B$619,0), MATCH("Filled Female",'Uganda workforce data - raw'!$A$4:$F$4,0))*INDEX('Mapping cadres'!$B$1:$Z$616,MATCH($B41, 'Mapping cadres'!$B$1:$B$616,0), MATCH(AV$32,'Mapping cadres'!$B$1:$Z$1,0))</f>
        <v>0</v>
      </c>
      <c r="AW41" s="226">
        <f>INDEX('Uganda workforce data - raw'!$A$4:$F$619,MATCH($B41, 'Uganda workforce data - raw'!$B$4:$B$619,0), MATCH("Filled Female",'Uganda workforce data - raw'!$A$4:$F$4,0))*INDEX('Mapping cadres'!$B$1:$Z$616,MATCH($B41, 'Mapping cadres'!$B$1:$B$616,0), MATCH(AW$32,'Mapping cadres'!$B$1:$Z$1,0))</f>
        <v>0</v>
      </c>
      <c r="AX41" s="226">
        <f>INDEX('Uganda workforce data - raw'!$A$4:$F$619,MATCH($B41, 'Uganda workforce data - raw'!$B$4:$B$619,0), MATCH("Filled Female",'Uganda workforce data - raw'!$A$4:$F$4,0))*INDEX('Mapping cadres'!$B$1:$Z$616,MATCH($B41, 'Mapping cadres'!$B$1:$B$616,0), MATCH(AX$32,'Mapping cadres'!$B$1:$Z$1,0))</f>
        <v>0</v>
      </c>
      <c r="AY41" s="226">
        <f t="shared" si="5"/>
        <v>0</v>
      </c>
      <c r="AZ41" s="226">
        <f t="shared" si="6"/>
        <v>1</v>
      </c>
      <c r="BA41" s="226">
        <f t="shared" si="7"/>
        <v>0</v>
      </c>
      <c r="BB41" s="226">
        <f t="shared" si="8"/>
        <v>0</v>
      </c>
      <c r="BC41" s="226">
        <f t="shared" si="9"/>
        <v>0</v>
      </c>
      <c r="BD41" s="226">
        <f t="shared" si="10"/>
        <v>0</v>
      </c>
      <c r="BE41" s="226">
        <f t="shared" si="11"/>
        <v>0</v>
      </c>
      <c r="BF41" s="226">
        <f t="shared" si="12"/>
        <v>0</v>
      </c>
      <c r="BG41" s="226">
        <f t="shared" si="13"/>
        <v>0</v>
      </c>
      <c r="BH41" s="226">
        <f t="shared" si="14"/>
        <v>0</v>
      </c>
      <c r="BI41" s="226">
        <f t="shared" si="15"/>
        <v>0</v>
      </c>
      <c r="BJ41" s="226">
        <f t="shared" si="16"/>
        <v>0</v>
      </c>
      <c r="BK41" s="226">
        <f t="shared" si="17"/>
        <v>0</v>
      </c>
      <c r="BL41" s="226">
        <f t="shared" si="18"/>
        <v>0</v>
      </c>
      <c r="BM41" s="226">
        <f t="shared" si="19"/>
        <v>0</v>
      </c>
      <c r="BN41" s="226">
        <f t="shared" si="20"/>
        <v>0</v>
      </c>
      <c r="BO41" s="226">
        <f t="shared" si="21"/>
        <v>0</v>
      </c>
      <c r="BP41" s="226">
        <f t="shared" si="22"/>
        <v>0</v>
      </c>
      <c r="BQ41" s="226">
        <f t="shared" si="23"/>
        <v>0</v>
      </c>
      <c r="BR41" s="226">
        <f t="shared" si="24"/>
        <v>0</v>
      </c>
      <c r="BS41" s="226">
        <f t="shared" si="25"/>
        <v>0</v>
      </c>
      <c r="BT41" s="226">
        <f t="shared" si="26"/>
        <v>0</v>
      </c>
      <c r="BU41" s="226">
        <f t="shared" si="27"/>
        <v>0</v>
      </c>
      <c r="BV41" s="226">
        <f t="shared" si="28"/>
        <v>0</v>
      </c>
    </row>
    <row r="42" spans="1:74">
      <c r="A42" s="226">
        <v>10</v>
      </c>
      <c r="B42" s="226" t="s">
        <v>1317</v>
      </c>
      <c r="C42" s="226">
        <f>INDEX('Uganda workforce data - raw'!$A$4:$F$619,MATCH($B42, 'Uganda workforce data - raw'!$B$4:$B$619,0), MATCH("Filled Male",'Uganda workforce data - raw'!$A$4:$F$4,0))*INDEX('Mapping cadres'!$B$1:$Z$616,MATCH($B42, 'Mapping cadres'!$B$1:$B$616,0), MATCH(C$32,'Mapping cadres'!$B$1:$Z$1,0))</f>
        <v>0</v>
      </c>
      <c r="D42" s="226">
        <f>INDEX('Uganda workforce data - raw'!$A$4:$F$619,MATCH($B42, 'Uganda workforce data - raw'!$B$4:$B$619,0), MATCH("Filled Male",'Uganda workforce data - raw'!$A$4:$F$4,0))*INDEX('Mapping cadres'!$B$1:$Z$616,MATCH($B42, 'Mapping cadres'!$B$1:$B$616,0), MATCH(D$32,'Mapping cadres'!$B$1:$Z$1,0))</f>
        <v>0</v>
      </c>
      <c r="E42" s="226">
        <f>INDEX('Uganda workforce data - raw'!$A$4:$F$619,MATCH($B42, 'Uganda workforce data - raw'!$B$4:$B$619,0), MATCH("Filled Male",'Uganda workforce data - raw'!$A$4:$F$4,0))*INDEX('Mapping cadres'!$B$1:$Z$616,MATCH($B42, 'Mapping cadres'!$B$1:$B$616,0), MATCH(E$32,'Mapping cadres'!$B$1:$Z$1,0))</f>
        <v>0</v>
      </c>
      <c r="F42" s="226">
        <f>INDEX('Uganda workforce data - raw'!$A$4:$F$619,MATCH($B42, 'Uganda workforce data - raw'!$B$4:$B$619,0), MATCH("Filled Male",'Uganda workforce data - raw'!$A$4:$F$4,0))*INDEX('Mapping cadres'!$B$1:$Z$616,MATCH($B42, 'Mapping cadres'!$B$1:$B$616,0), MATCH(F$32,'Mapping cadres'!$B$1:$Z$1,0))</f>
        <v>0</v>
      </c>
      <c r="G42" s="226">
        <f>INDEX('Uganda workforce data - raw'!$A$4:$F$619,MATCH($B42, 'Uganda workforce data - raw'!$B$4:$B$619,0), MATCH("Filled Male",'Uganda workforce data - raw'!$A$4:$F$4,0))*INDEX('Mapping cadres'!$B$1:$Z$616,MATCH($B42, 'Mapping cadres'!$B$1:$B$616,0), MATCH(G$32,'Mapping cadres'!$B$1:$Z$1,0))</f>
        <v>0</v>
      </c>
      <c r="H42" s="226">
        <f>INDEX('Uganda workforce data - raw'!$A$4:$F$619,MATCH($B42, 'Uganda workforce data - raw'!$B$4:$B$619,0), MATCH("Filled Male",'Uganda workforce data - raw'!$A$4:$F$4,0))*INDEX('Mapping cadres'!$B$1:$Z$616,MATCH($B42, 'Mapping cadres'!$B$1:$B$616,0), MATCH(H$32,'Mapping cadres'!$B$1:$Z$1,0))</f>
        <v>0</v>
      </c>
      <c r="I42" s="226">
        <f>INDEX('Uganda workforce data - raw'!$A$4:$F$619,MATCH($B42, 'Uganda workforce data - raw'!$B$4:$B$619,0), MATCH("Filled Male",'Uganda workforce data - raw'!$A$4:$F$4,0))*INDEX('Mapping cadres'!$B$1:$Z$616,MATCH($B42, 'Mapping cadres'!$B$1:$B$616,0), MATCH(I$32,'Mapping cadres'!$B$1:$Z$1,0))</f>
        <v>0</v>
      </c>
      <c r="J42" s="226">
        <f>INDEX('Uganda workforce data - raw'!$A$4:$F$619,MATCH($B42, 'Uganda workforce data - raw'!$B$4:$B$619,0), MATCH("Filled Male",'Uganda workforce data - raw'!$A$4:$F$4,0))*INDEX('Mapping cadres'!$B$1:$Z$616,MATCH($B42, 'Mapping cadres'!$B$1:$B$616,0), MATCH(J$32,'Mapping cadres'!$B$1:$Z$1,0))</f>
        <v>0</v>
      </c>
      <c r="K42" s="226">
        <f>INDEX('Uganda workforce data - raw'!$A$4:$F$619,MATCH($B42, 'Uganda workforce data - raw'!$B$4:$B$619,0), MATCH("Filled Male",'Uganda workforce data - raw'!$A$4:$F$4,0))*INDEX('Mapping cadres'!$B$1:$Z$616,MATCH($B42, 'Mapping cadres'!$B$1:$B$616,0), MATCH(K$32,'Mapping cadres'!$B$1:$Z$1,0))</f>
        <v>0</v>
      </c>
      <c r="L42" s="226">
        <f>INDEX('Uganda workforce data - raw'!$A$4:$F$619,MATCH($B42, 'Uganda workforce data - raw'!$B$4:$B$619,0), MATCH("Filled Male",'Uganda workforce data - raw'!$A$4:$F$4,0))*INDEX('Mapping cadres'!$B$1:$Z$616,MATCH($B42, 'Mapping cadres'!$B$1:$B$616,0), MATCH(L$32,'Mapping cadres'!$B$1:$Z$1,0))</f>
        <v>0</v>
      </c>
      <c r="M42" s="226">
        <f>INDEX('Uganda workforce data - raw'!$A$4:$F$619,MATCH($B42, 'Uganda workforce data - raw'!$B$4:$B$619,0), MATCH("Filled Male",'Uganda workforce data - raw'!$A$4:$F$4,0))*INDEX('Mapping cadres'!$B$1:$Z$616,MATCH($B42, 'Mapping cadres'!$B$1:$B$616,0), MATCH(M$32,'Mapping cadres'!$B$1:$Z$1,0))</f>
        <v>0</v>
      </c>
      <c r="N42" s="226">
        <f>INDEX('Uganda workforce data - raw'!$A$4:$F$619,MATCH($B42, 'Uganda workforce data - raw'!$B$4:$B$619,0), MATCH("Filled Male",'Uganda workforce data - raw'!$A$4:$F$4,0))*INDEX('Mapping cadres'!$B$1:$Z$616,MATCH($B42, 'Mapping cadres'!$B$1:$B$616,0), MATCH(N$32,'Mapping cadres'!$B$1:$Z$1,0))</f>
        <v>0</v>
      </c>
      <c r="O42" s="226">
        <f>INDEX('Uganda workforce data - raw'!$A$4:$F$619,MATCH($B42, 'Uganda workforce data - raw'!$B$4:$B$619,0), MATCH("Filled Male",'Uganda workforce data - raw'!$A$4:$F$4,0))*INDEX('Mapping cadres'!$B$1:$Z$616,MATCH($B42, 'Mapping cadres'!$B$1:$B$616,0), MATCH(O$32,'Mapping cadres'!$B$1:$Z$1,0))</f>
        <v>0</v>
      </c>
      <c r="P42" s="226">
        <f>INDEX('Uganda workforce data - raw'!$A$4:$F$619,MATCH($B42, 'Uganda workforce data - raw'!$B$4:$B$619,0), MATCH("Filled Male",'Uganda workforce data - raw'!$A$4:$F$4,0))*INDEX('Mapping cadres'!$B$1:$Z$616,MATCH($B42, 'Mapping cadres'!$B$1:$B$616,0), MATCH(P$32,'Mapping cadres'!$B$1:$Z$1,0))</f>
        <v>0</v>
      </c>
      <c r="Q42" s="226">
        <f>INDEX('Uganda workforce data - raw'!$A$4:$F$619,MATCH($B42, 'Uganda workforce data - raw'!$B$4:$B$619,0), MATCH("Filled Male",'Uganda workforce data - raw'!$A$4:$F$4,0))*INDEX('Mapping cadres'!$B$1:$Z$616,MATCH($B42, 'Mapping cadres'!$B$1:$B$616,0), MATCH(Q$32,'Mapping cadres'!$B$1:$Z$1,0))</f>
        <v>0</v>
      </c>
      <c r="R42" s="226">
        <f>INDEX('Uganda workforce data - raw'!$A$4:$F$619,MATCH($B42, 'Uganda workforce data - raw'!$B$4:$B$619,0), MATCH("Filled Male",'Uganda workforce data - raw'!$A$4:$F$4,0))*INDEX('Mapping cadres'!$B$1:$Z$616,MATCH($B42, 'Mapping cadres'!$B$1:$B$616,0), MATCH(R$32,'Mapping cadres'!$B$1:$Z$1,0))</f>
        <v>0</v>
      </c>
      <c r="S42" s="226">
        <f>INDEX('Uganda workforce data - raw'!$A$4:$F$619,MATCH($B42, 'Uganda workforce data - raw'!$B$4:$B$619,0), MATCH("Filled Male",'Uganda workforce data - raw'!$A$4:$F$4,0))*INDEX('Mapping cadres'!$B$1:$Z$616,MATCH($B42, 'Mapping cadres'!$B$1:$B$616,0), MATCH(S$32,'Mapping cadres'!$B$1:$Z$1,0))</f>
        <v>0</v>
      </c>
      <c r="T42" s="226">
        <f>INDEX('Uganda workforce data - raw'!$A$4:$F$619,MATCH($B42, 'Uganda workforce data - raw'!$B$4:$B$619,0), MATCH("Filled Male",'Uganda workforce data - raw'!$A$4:$F$4,0))*INDEX('Mapping cadres'!$B$1:$Z$616,MATCH($B42, 'Mapping cadres'!$B$1:$B$616,0), MATCH(T$32,'Mapping cadres'!$B$1:$Z$1,0))</f>
        <v>0</v>
      </c>
      <c r="U42" s="226">
        <f>INDEX('Uganda workforce data - raw'!$A$4:$F$619,MATCH($B42, 'Uganda workforce data - raw'!$B$4:$B$619,0), MATCH("Filled Male",'Uganda workforce data - raw'!$A$4:$F$4,0))*INDEX('Mapping cadres'!$B$1:$Z$616,MATCH($B42, 'Mapping cadres'!$B$1:$B$616,0), MATCH(U$32,'Mapping cadres'!$B$1:$Z$1,0))</f>
        <v>0</v>
      </c>
      <c r="V42" s="226">
        <f>INDEX('Uganda workforce data - raw'!$A$4:$F$619,MATCH($B42, 'Uganda workforce data - raw'!$B$4:$B$619,0), MATCH("Filled Male",'Uganda workforce data - raw'!$A$4:$F$4,0))*INDEX('Mapping cadres'!$B$1:$Z$616,MATCH($B42, 'Mapping cadres'!$B$1:$B$616,0), MATCH(V$32,'Mapping cadres'!$B$1:$Z$1,0))</f>
        <v>0</v>
      </c>
      <c r="W42" s="226">
        <f>INDEX('Uganda workforce data - raw'!$A$4:$F$619,MATCH($B42, 'Uganda workforce data - raw'!$B$4:$B$619,0), MATCH("Filled Male",'Uganda workforce data - raw'!$A$4:$F$4,0))*INDEX('Mapping cadres'!$B$1:$Z$616,MATCH($B42, 'Mapping cadres'!$B$1:$B$616,0), MATCH(W$32,'Mapping cadres'!$B$1:$Z$1,0))</f>
        <v>0</v>
      </c>
      <c r="X42" s="226">
        <f>INDEX('Uganda workforce data - raw'!$A$4:$F$619,MATCH($B42, 'Uganda workforce data - raw'!$B$4:$B$619,0), MATCH("Filled Male",'Uganda workforce data - raw'!$A$4:$F$4,0))*INDEX('Mapping cadres'!$B$1:$Z$616,MATCH($B42, 'Mapping cadres'!$B$1:$B$616,0), MATCH(X$32,'Mapping cadres'!$B$1:$Z$1,0))</f>
        <v>0</v>
      </c>
      <c r="Y42" s="226">
        <f>INDEX('Uganda workforce data - raw'!$A$4:$F$619,MATCH($B42, 'Uganda workforce data - raw'!$B$4:$B$619,0), MATCH("Filled Male",'Uganda workforce data - raw'!$A$4:$F$4,0))*INDEX('Mapping cadres'!$B$1:$Z$616,MATCH($B42, 'Mapping cadres'!$B$1:$B$616,0), MATCH(Y$32,'Mapping cadres'!$B$1:$Z$1,0))</f>
        <v>0</v>
      </c>
      <c r="Z42" s="226">
        <f>INDEX('Uganda workforce data - raw'!$A$4:$F$619,MATCH($B42, 'Uganda workforce data - raw'!$B$4:$B$619,0), MATCH("Filled Male",'Uganda workforce data - raw'!$A$4:$F$4,0))*INDEX('Mapping cadres'!$B$1:$Z$616,MATCH($B42, 'Mapping cadres'!$B$1:$B$616,0), MATCH(Z$32,'Mapping cadres'!$B$1:$Z$1,0))</f>
        <v>0</v>
      </c>
      <c r="AA42" s="226">
        <f>INDEX('Uganda workforce data - raw'!$A$4:$F$619,MATCH($B42, 'Uganda workforce data - raw'!$B$4:$B$619,0), MATCH("Filled Female",'Uganda workforce data - raw'!$A$4:$F$4,0))*INDEX('Mapping cadres'!$B$1:$Z$616,MATCH($B42, 'Mapping cadres'!$B$1:$B$616,0), MATCH(AA$32,'Mapping cadres'!$B$1:$Z$1,0))</f>
        <v>0</v>
      </c>
      <c r="AB42" s="226">
        <f>INDEX('Uganda workforce data - raw'!$A$4:$F$619,MATCH($B42, 'Uganda workforce data - raw'!$B$4:$B$619,0), MATCH("Filled Female",'Uganda workforce data - raw'!$A$4:$F$4,0))*INDEX('Mapping cadres'!$B$1:$Z$616,MATCH($B42, 'Mapping cadres'!$B$1:$B$616,0), MATCH(AB$32,'Mapping cadres'!$B$1:$Z$1,0))</f>
        <v>0</v>
      </c>
      <c r="AC42" s="226">
        <f>INDEX('Uganda workforce data - raw'!$A$4:$F$619,MATCH($B42, 'Uganda workforce data - raw'!$B$4:$B$619,0), MATCH("Filled Female",'Uganda workforce data - raw'!$A$4:$F$4,0))*INDEX('Mapping cadres'!$B$1:$Z$616,MATCH($B42, 'Mapping cadres'!$B$1:$B$616,0), MATCH(AC$32,'Mapping cadres'!$B$1:$Z$1,0))</f>
        <v>0</v>
      </c>
      <c r="AD42" s="226">
        <f>INDEX('Uganda workforce data - raw'!$A$4:$F$619,MATCH($B42, 'Uganda workforce data - raw'!$B$4:$B$619,0), MATCH("Filled Female",'Uganda workforce data - raw'!$A$4:$F$4,0))*INDEX('Mapping cadres'!$B$1:$Z$616,MATCH($B42, 'Mapping cadres'!$B$1:$B$616,0), MATCH(AD$32,'Mapping cadres'!$B$1:$Z$1,0))</f>
        <v>0</v>
      </c>
      <c r="AE42" s="226">
        <f>INDEX('Uganda workforce data - raw'!$A$4:$F$619,MATCH($B42, 'Uganda workforce data - raw'!$B$4:$B$619,0), MATCH("Filled Female",'Uganda workforce data - raw'!$A$4:$F$4,0))*INDEX('Mapping cadres'!$B$1:$Z$616,MATCH($B42, 'Mapping cadres'!$B$1:$B$616,0), MATCH(AE$32,'Mapping cadres'!$B$1:$Z$1,0))</f>
        <v>0</v>
      </c>
      <c r="AF42" s="226">
        <f>INDEX('Uganda workforce data - raw'!$A$4:$F$619,MATCH($B42, 'Uganda workforce data - raw'!$B$4:$B$619,0), MATCH("Filled Female",'Uganda workforce data - raw'!$A$4:$F$4,0))*INDEX('Mapping cadres'!$B$1:$Z$616,MATCH($B42, 'Mapping cadres'!$B$1:$B$616,0), MATCH(AF$32,'Mapping cadres'!$B$1:$Z$1,0))</f>
        <v>0</v>
      </c>
      <c r="AG42" s="226">
        <f>INDEX('Uganda workforce data - raw'!$A$4:$F$619,MATCH($B42, 'Uganda workforce data - raw'!$B$4:$B$619,0), MATCH("Filled Female",'Uganda workforce data - raw'!$A$4:$F$4,0))*INDEX('Mapping cadres'!$B$1:$Z$616,MATCH($B42, 'Mapping cadres'!$B$1:$B$616,0), MATCH(AG$32,'Mapping cadres'!$B$1:$Z$1,0))</f>
        <v>0</v>
      </c>
      <c r="AH42" s="226">
        <f>INDEX('Uganda workforce data - raw'!$A$4:$F$619,MATCH($B42, 'Uganda workforce data - raw'!$B$4:$B$619,0), MATCH("Filled Female",'Uganda workforce data - raw'!$A$4:$F$4,0))*INDEX('Mapping cadres'!$B$1:$Z$616,MATCH($B42, 'Mapping cadres'!$B$1:$B$616,0), MATCH(AH$32,'Mapping cadres'!$B$1:$Z$1,0))</f>
        <v>322</v>
      </c>
      <c r="AI42" s="226">
        <f>INDEX('Uganda workforce data - raw'!$A$4:$F$619,MATCH($B42, 'Uganda workforce data - raw'!$B$4:$B$619,0), MATCH("Filled Female",'Uganda workforce data - raw'!$A$4:$F$4,0))*INDEX('Mapping cadres'!$B$1:$Z$616,MATCH($B42, 'Mapping cadres'!$B$1:$B$616,0), MATCH(AI$32,'Mapping cadres'!$B$1:$Z$1,0))</f>
        <v>0</v>
      </c>
      <c r="AJ42" s="226">
        <f>INDEX('Uganda workforce data - raw'!$A$4:$F$619,MATCH($B42, 'Uganda workforce data - raw'!$B$4:$B$619,0), MATCH("Filled Female",'Uganda workforce data - raw'!$A$4:$F$4,0))*INDEX('Mapping cadres'!$B$1:$Z$616,MATCH($B42, 'Mapping cadres'!$B$1:$B$616,0), MATCH(AJ$32,'Mapping cadres'!$B$1:$Z$1,0))</f>
        <v>0</v>
      </c>
      <c r="AK42" s="226">
        <f>INDEX('Uganda workforce data - raw'!$A$4:$F$619,MATCH($B42, 'Uganda workforce data - raw'!$B$4:$B$619,0), MATCH("Filled Female",'Uganda workforce data - raw'!$A$4:$F$4,0))*INDEX('Mapping cadres'!$B$1:$Z$616,MATCH($B42, 'Mapping cadres'!$B$1:$B$616,0), MATCH(AK$32,'Mapping cadres'!$B$1:$Z$1,0))</f>
        <v>0</v>
      </c>
      <c r="AL42" s="226">
        <f>INDEX('Uganda workforce data - raw'!$A$4:$F$619,MATCH($B42, 'Uganda workforce data - raw'!$B$4:$B$619,0), MATCH("Filled Female",'Uganda workforce data - raw'!$A$4:$F$4,0))*INDEX('Mapping cadres'!$B$1:$Z$616,MATCH($B42, 'Mapping cadres'!$B$1:$B$616,0), MATCH(AL$32,'Mapping cadres'!$B$1:$Z$1,0))</f>
        <v>0</v>
      </c>
      <c r="AM42" s="226">
        <f>INDEX('Uganda workforce data - raw'!$A$4:$F$619,MATCH($B42, 'Uganda workforce data - raw'!$B$4:$B$619,0), MATCH("Filled Female",'Uganda workforce data - raw'!$A$4:$F$4,0))*INDEX('Mapping cadres'!$B$1:$Z$616,MATCH($B42, 'Mapping cadres'!$B$1:$B$616,0), MATCH(AM$32,'Mapping cadres'!$B$1:$Z$1,0))</f>
        <v>0</v>
      </c>
      <c r="AN42" s="226">
        <f>INDEX('Uganda workforce data - raw'!$A$4:$F$619,MATCH($B42, 'Uganda workforce data - raw'!$B$4:$B$619,0), MATCH("Filled Female",'Uganda workforce data - raw'!$A$4:$F$4,0))*INDEX('Mapping cadres'!$B$1:$Z$616,MATCH($B42, 'Mapping cadres'!$B$1:$B$616,0), MATCH(AN$32,'Mapping cadres'!$B$1:$Z$1,0))</f>
        <v>0</v>
      </c>
      <c r="AO42" s="226">
        <f>INDEX('Uganda workforce data - raw'!$A$4:$F$619,MATCH($B42, 'Uganda workforce data - raw'!$B$4:$B$619,0), MATCH("Filled Female",'Uganda workforce data - raw'!$A$4:$F$4,0))*INDEX('Mapping cadres'!$B$1:$Z$616,MATCH($B42, 'Mapping cadres'!$B$1:$B$616,0), MATCH(AO$32,'Mapping cadres'!$B$1:$Z$1,0))</f>
        <v>0</v>
      </c>
      <c r="AP42" s="226">
        <f>INDEX('Uganda workforce data - raw'!$A$4:$F$619,MATCH($B42, 'Uganda workforce data - raw'!$B$4:$B$619,0), MATCH("Filled Female",'Uganda workforce data - raw'!$A$4:$F$4,0))*INDEX('Mapping cadres'!$B$1:$Z$616,MATCH($B42, 'Mapping cadres'!$B$1:$B$616,0), MATCH(AP$32,'Mapping cadres'!$B$1:$Z$1,0))</f>
        <v>0</v>
      </c>
      <c r="AQ42" s="226">
        <f>INDEX('Uganda workforce data - raw'!$A$4:$F$619,MATCH($B42, 'Uganda workforce data - raw'!$B$4:$B$619,0), MATCH("Filled Female",'Uganda workforce data - raw'!$A$4:$F$4,0))*INDEX('Mapping cadres'!$B$1:$Z$616,MATCH($B42, 'Mapping cadres'!$B$1:$B$616,0), MATCH(AQ$32,'Mapping cadres'!$B$1:$Z$1,0))</f>
        <v>0</v>
      </c>
      <c r="AR42" s="226">
        <f>INDEX('Uganda workforce data - raw'!$A$4:$F$619,MATCH($B42, 'Uganda workforce data - raw'!$B$4:$B$619,0), MATCH("Filled Female",'Uganda workforce data - raw'!$A$4:$F$4,0))*INDEX('Mapping cadres'!$B$1:$Z$616,MATCH($B42, 'Mapping cadres'!$B$1:$B$616,0), MATCH(AR$32,'Mapping cadres'!$B$1:$Z$1,0))</f>
        <v>0</v>
      </c>
      <c r="AS42" s="226">
        <f>INDEX('Uganda workforce data - raw'!$A$4:$F$619,MATCH($B42, 'Uganda workforce data - raw'!$B$4:$B$619,0), MATCH("Filled Female",'Uganda workforce data - raw'!$A$4:$F$4,0))*INDEX('Mapping cadres'!$B$1:$Z$616,MATCH($B42, 'Mapping cadres'!$B$1:$B$616,0), MATCH(AS$32,'Mapping cadres'!$B$1:$Z$1,0))</f>
        <v>0</v>
      </c>
      <c r="AT42" s="226">
        <f>INDEX('Uganda workforce data - raw'!$A$4:$F$619,MATCH($B42, 'Uganda workforce data - raw'!$B$4:$B$619,0), MATCH("Filled Female",'Uganda workforce data - raw'!$A$4:$F$4,0))*INDEX('Mapping cadres'!$B$1:$Z$616,MATCH($B42, 'Mapping cadres'!$B$1:$B$616,0), MATCH(AT$32,'Mapping cadres'!$B$1:$Z$1,0))</f>
        <v>0</v>
      </c>
      <c r="AU42" s="226">
        <f>INDEX('Uganda workforce data - raw'!$A$4:$F$619,MATCH($B42, 'Uganda workforce data - raw'!$B$4:$B$619,0), MATCH("Filled Female",'Uganda workforce data - raw'!$A$4:$F$4,0))*INDEX('Mapping cadres'!$B$1:$Z$616,MATCH($B42, 'Mapping cadres'!$B$1:$B$616,0), MATCH(AU$32,'Mapping cadres'!$B$1:$Z$1,0))</f>
        <v>0</v>
      </c>
      <c r="AV42" s="226">
        <f>INDEX('Uganda workforce data - raw'!$A$4:$F$619,MATCH($B42, 'Uganda workforce data - raw'!$B$4:$B$619,0), MATCH("Filled Female",'Uganda workforce data - raw'!$A$4:$F$4,0))*INDEX('Mapping cadres'!$B$1:$Z$616,MATCH($B42, 'Mapping cadres'!$B$1:$B$616,0), MATCH(AV$32,'Mapping cadres'!$B$1:$Z$1,0))</f>
        <v>0</v>
      </c>
      <c r="AW42" s="226">
        <f>INDEX('Uganda workforce data - raw'!$A$4:$F$619,MATCH($B42, 'Uganda workforce data - raw'!$B$4:$B$619,0), MATCH("Filled Female",'Uganda workforce data - raw'!$A$4:$F$4,0))*INDEX('Mapping cadres'!$B$1:$Z$616,MATCH($B42, 'Mapping cadres'!$B$1:$B$616,0), MATCH(AW$32,'Mapping cadres'!$B$1:$Z$1,0))</f>
        <v>0</v>
      </c>
      <c r="AX42" s="226">
        <f>INDEX('Uganda workforce data - raw'!$A$4:$F$619,MATCH($B42, 'Uganda workforce data - raw'!$B$4:$B$619,0), MATCH("Filled Female",'Uganda workforce data - raw'!$A$4:$F$4,0))*INDEX('Mapping cadres'!$B$1:$Z$616,MATCH($B42, 'Mapping cadres'!$B$1:$B$616,0), MATCH(AX$32,'Mapping cadres'!$B$1:$Z$1,0))</f>
        <v>0</v>
      </c>
      <c r="AY42" s="226">
        <f t="shared" si="5"/>
        <v>0</v>
      </c>
      <c r="AZ42" s="226">
        <f t="shared" si="6"/>
        <v>0</v>
      </c>
      <c r="BA42" s="226">
        <f t="shared" si="7"/>
        <v>0</v>
      </c>
      <c r="BB42" s="226">
        <f t="shared" si="8"/>
        <v>0</v>
      </c>
      <c r="BC42" s="226">
        <f t="shared" si="9"/>
        <v>0</v>
      </c>
      <c r="BD42" s="226">
        <f t="shared" si="10"/>
        <v>0</v>
      </c>
      <c r="BE42" s="226">
        <f t="shared" si="11"/>
        <v>0</v>
      </c>
      <c r="BF42" s="226">
        <f t="shared" si="12"/>
        <v>322</v>
      </c>
      <c r="BG42" s="226">
        <f t="shared" si="13"/>
        <v>0</v>
      </c>
      <c r="BH42" s="226">
        <f t="shared" si="14"/>
        <v>0</v>
      </c>
      <c r="BI42" s="226">
        <f t="shared" si="15"/>
        <v>0</v>
      </c>
      <c r="BJ42" s="226">
        <f t="shared" si="16"/>
        <v>0</v>
      </c>
      <c r="BK42" s="226">
        <f t="shared" si="17"/>
        <v>0</v>
      </c>
      <c r="BL42" s="226">
        <f t="shared" si="18"/>
        <v>0</v>
      </c>
      <c r="BM42" s="226">
        <f t="shared" si="19"/>
        <v>0</v>
      </c>
      <c r="BN42" s="226">
        <f t="shared" si="20"/>
        <v>0</v>
      </c>
      <c r="BO42" s="226">
        <f t="shared" si="21"/>
        <v>0</v>
      </c>
      <c r="BP42" s="226">
        <f t="shared" si="22"/>
        <v>0</v>
      </c>
      <c r="BQ42" s="226">
        <f t="shared" si="23"/>
        <v>0</v>
      </c>
      <c r="BR42" s="226">
        <f t="shared" si="24"/>
        <v>0</v>
      </c>
      <c r="BS42" s="226">
        <f t="shared" si="25"/>
        <v>0</v>
      </c>
      <c r="BT42" s="226">
        <f t="shared" si="26"/>
        <v>0</v>
      </c>
      <c r="BU42" s="226">
        <f t="shared" si="27"/>
        <v>0</v>
      </c>
      <c r="BV42" s="226">
        <f t="shared" si="28"/>
        <v>0</v>
      </c>
    </row>
    <row r="43" spans="1:74">
      <c r="A43" s="226">
        <v>11</v>
      </c>
      <c r="B43" s="226" t="s">
        <v>1318</v>
      </c>
      <c r="C43" s="226">
        <f>INDEX('Uganda workforce data - raw'!$A$4:$F$619,MATCH($B43, 'Uganda workforce data - raw'!$B$4:$B$619,0), MATCH("Filled Male",'Uganda workforce data - raw'!$A$4:$F$4,0))*INDEX('Mapping cadres'!$B$1:$Z$616,MATCH($B43, 'Mapping cadres'!$B$1:$B$616,0), MATCH(C$32,'Mapping cadres'!$B$1:$Z$1,0))</f>
        <v>0</v>
      </c>
      <c r="D43" s="226">
        <f>INDEX('Uganda workforce data - raw'!$A$4:$F$619,MATCH($B43, 'Uganda workforce data - raw'!$B$4:$B$619,0), MATCH("Filled Male",'Uganda workforce data - raw'!$A$4:$F$4,0))*INDEX('Mapping cadres'!$B$1:$Z$616,MATCH($B43, 'Mapping cadres'!$B$1:$B$616,0), MATCH(D$32,'Mapping cadres'!$B$1:$Z$1,0))</f>
        <v>1</v>
      </c>
      <c r="E43" s="226">
        <f>INDEX('Uganda workforce data - raw'!$A$4:$F$619,MATCH($B43, 'Uganda workforce data - raw'!$B$4:$B$619,0), MATCH("Filled Male",'Uganda workforce data - raw'!$A$4:$F$4,0))*INDEX('Mapping cadres'!$B$1:$Z$616,MATCH($B43, 'Mapping cadres'!$B$1:$B$616,0), MATCH(E$32,'Mapping cadres'!$B$1:$Z$1,0))</f>
        <v>0</v>
      </c>
      <c r="F43" s="226">
        <f>INDEX('Uganda workforce data - raw'!$A$4:$F$619,MATCH($B43, 'Uganda workforce data - raw'!$B$4:$B$619,0), MATCH("Filled Male",'Uganda workforce data - raw'!$A$4:$F$4,0))*INDEX('Mapping cadres'!$B$1:$Z$616,MATCH($B43, 'Mapping cadres'!$B$1:$B$616,0), MATCH(F$32,'Mapping cadres'!$B$1:$Z$1,0))</f>
        <v>0</v>
      </c>
      <c r="G43" s="226">
        <f>INDEX('Uganda workforce data - raw'!$A$4:$F$619,MATCH($B43, 'Uganda workforce data - raw'!$B$4:$B$619,0), MATCH("Filled Male",'Uganda workforce data - raw'!$A$4:$F$4,0))*INDEX('Mapping cadres'!$B$1:$Z$616,MATCH($B43, 'Mapping cadres'!$B$1:$B$616,0), MATCH(G$32,'Mapping cadres'!$B$1:$Z$1,0))</f>
        <v>0</v>
      </c>
      <c r="H43" s="226">
        <f>INDEX('Uganda workforce data - raw'!$A$4:$F$619,MATCH($B43, 'Uganda workforce data - raw'!$B$4:$B$619,0), MATCH("Filled Male",'Uganda workforce data - raw'!$A$4:$F$4,0))*INDEX('Mapping cadres'!$B$1:$Z$616,MATCH($B43, 'Mapping cadres'!$B$1:$B$616,0), MATCH(H$32,'Mapping cadres'!$B$1:$Z$1,0))</f>
        <v>0</v>
      </c>
      <c r="I43" s="226">
        <f>INDEX('Uganda workforce data - raw'!$A$4:$F$619,MATCH($B43, 'Uganda workforce data - raw'!$B$4:$B$619,0), MATCH("Filled Male",'Uganda workforce data - raw'!$A$4:$F$4,0))*INDEX('Mapping cadres'!$B$1:$Z$616,MATCH($B43, 'Mapping cadres'!$B$1:$B$616,0), MATCH(I$32,'Mapping cadres'!$B$1:$Z$1,0))</f>
        <v>0</v>
      </c>
      <c r="J43" s="226">
        <f>INDEX('Uganda workforce data - raw'!$A$4:$F$619,MATCH($B43, 'Uganda workforce data - raw'!$B$4:$B$619,0), MATCH("Filled Male",'Uganda workforce data - raw'!$A$4:$F$4,0))*INDEX('Mapping cadres'!$B$1:$Z$616,MATCH($B43, 'Mapping cadres'!$B$1:$B$616,0), MATCH(J$32,'Mapping cadres'!$B$1:$Z$1,0))</f>
        <v>0</v>
      </c>
      <c r="K43" s="226">
        <f>INDEX('Uganda workforce data - raw'!$A$4:$F$619,MATCH($B43, 'Uganda workforce data - raw'!$B$4:$B$619,0), MATCH("Filled Male",'Uganda workforce data - raw'!$A$4:$F$4,0))*INDEX('Mapping cadres'!$B$1:$Z$616,MATCH($B43, 'Mapping cadres'!$B$1:$B$616,0), MATCH(K$32,'Mapping cadres'!$B$1:$Z$1,0))</f>
        <v>0</v>
      </c>
      <c r="L43" s="226">
        <f>INDEX('Uganda workforce data - raw'!$A$4:$F$619,MATCH($B43, 'Uganda workforce data - raw'!$B$4:$B$619,0), MATCH("Filled Male",'Uganda workforce data - raw'!$A$4:$F$4,0))*INDEX('Mapping cadres'!$B$1:$Z$616,MATCH($B43, 'Mapping cadres'!$B$1:$B$616,0), MATCH(L$32,'Mapping cadres'!$B$1:$Z$1,0))</f>
        <v>0</v>
      </c>
      <c r="M43" s="226">
        <f>INDEX('Uganda workforce data - raw'!$A$4:$F$619,MATCH($B43, 'Uganda workforce data - raw'!$B$4:$B$619,0), MATCH("Filled Male",'Uganda workforce data - raw'!$A$4:$F$4,0))*INDEX('Mapping cadres'!$B$1:$Z$616,MATCH($B43, 'Mapping cadres'!$B$1:$B$616,0), MATCH(M$32,'Mapping cadres'!$B$1:$Z$1,0))</f>
        <v>0</v>
      </c>
      <c r="N43" s="226">
        <f>INDEX('Uganda workforce data - raw'!$A$4:$F$619,MATCH($B43, 'Uganda workforce data - raw'!$B$4:$B$619,0), MATCH("Filled Male",'Uganda workforce data - raw'!$A$4:$F$4,0))*INDEX('Mapping cadres'!$B$1:$Z$616,MATCH($B43, 'Mapping cadres'!$B$1:$B$616,0), MATCH(N$32,'Mapping cadres'!$B$1:$Z$1,0))</f>
        <v>0</v>
      </c>
      <c r="O43" s="226">
        <f>INDEX('Uganda workforce data - raw'!$A$4:$F$619,MATCH($B43, 'Uganda workforce data - raw'!$B$4:$B$619,0), MATCH("Filled Male",'Uganda workforce data - raw'!$A$4:$F$4,0))*INDEX('Mapping cadres'!$B$1:$Z$616,MATCH($B43, 'Mapping cadres'!$B$1:$B$616,0), MATCH(O$32,'Mapping cadres'!$B$1:$Z$1,0))</f>
        <v>0</v>
      </c>
      <c r="P43" s="226">
        <f>INDEX('Uganda workforce data - raw'!$A$4:$F$619,MATCH($B43, 'Uganda workforce data - raw'!$B$4:$B$619,0), MATCH("Filled Male",'Uganda workforce data - raw'!$A$4:$F$4,0))*INDEX('Mapping cadres'!$B$1:$Z$616,MATCH($B43, 'Mapping cadres'!$B$1:$B$616,0), MATCH(P$32,'Mapping cadres'!$B$1:$Z$1,0))</f>
        <v>0</v>
      </c>
      <c r="Q43" s="226">
        <f>INDEX('Uganda workforce data - raw'!$A$4:$F$619,MATCH($B43, 'Uganda workforce data - raw'!$B$4:$B$619,0), MATCH("Filled Male",'Uganda workforce data - raw'!$A$4:$F$4,0))*INDEX('Mapping cadres'!$B$1:$Z$616,MATCH($B43, 'Mapping cadres'!$B$1:$B$616,0), MATCH(Q$32,'Mapping cadres'!$B$1:$Z$1,0))</f>
        <v>0</v>
      </c>
      <c r="R43" s="226">
        <f>INDEX('Uganda workforce data - raw'!$A$4:$F$619,MATCH($B43, 'Uganda workforce data - raw'!$B$4:$B$619,0), MATCH("Filled Male",'Uganda workforce data - raw'!$A$4:$F$4,0))*INDEX('Mapping cadres'!$B$1:$Z$616,MATCH($B43, 'Mapping cadres'!$B$1:$B$616,0), MATCH(R$32,'Mapping cadres'!$B$1:$Z$1,0))</f>
        <v>0</v>
      </c>
      <c r="S43" s="226">
        <f>INDEX('Uganda workforce data - raw'!$A$4:$F$619,MATCH($B43, 'Uganda workforce data - raw'!$B$4:$B$619,0), MATCH("Filled Male",'Uganda workforce data - raw'!$A$4:$F$4,0))*INDEX('Mapping cadres'!$B$1:$Z$616,MATCH($B43, 'Mapping cadres'!$B$1:$B$616,0), MATCH(S$32,'Mapping cadres'!$B$1:$Z$1,0))</f>
        <v>0</v>
      </c>
      <c r="T43" s="226">
        <f>INDEX('Uganda workforce data - raw'!$A$4:$F$619,MATCH($B43, 'Uganda workforce data - raw'!$B$4:$B$619,0), MATCH("Filled Male",'Uganda workforce data - raw'!$A$4:$F$4,0))*INDEX('Mapping cadres'!$B$1:$Z$616,MATCH($B43, 'Mapping cadres'!$B$1:$B$616,0), MATCH(T$32,'Mapping cadres'!$B$1:$Z$1,0))</f>
        <v>0</v>
      </c>
      <c r="U43" s="226">
        <f>INDEX('Uganda workforce data - raw'!$A$4:$F$619,MATCH($B43, 'Uganda workforce data - raw'!$B$4:$B$619,0), MATCH("Filled Male",'Uganda workforce data - raw'!$A$4:$F$4,0))*INDEX('Mapping cadres'!$B$1:$Z$616,MATCH($B43, 'Mapping cadres'!$B$1:$B$616,0), MATCH(U$32,'Mapping cadres'!$B$1:$Z$1,0))</f>
        <v>0</v>
      </c>
      <c r="V43" s="226">
        <f>INDEX('Uganda workforce data - raw'!$A$4:$F$619,MATCH($B43, 'Uganda workforce data - raw'!$B$4:$B$619,0), MATCH("Filled Male",'Uganda workforce data - raw'!$A$4:$F$4,0))*INDEX('Mapping cadres'!$B$1:$Z$616,MATCH($B43, 'Mapping cadres'!$B$1:$B$616,0), MATCH(V$32,'Mapping cadres'!$B$1:$Z$1,0))</f>
        <v>0</v>
      </c>
      <c r="W43" s="226">
        <f>INDEX('Uganda workforce data - raw'!$A$4:$F$619,MATCH($B43, 'Uganda workforce data - raw'!$B$4:$B$619,0), MATCH("Filled Male",'Uganda workforce data - raw'!$A$4:$F$4,0))*INDEX('Mapping cadres'!$B$1:$Z$616,MATCH($B43, 'Mapping cadres'!$B$1:$B$616,0), MATCH(W$32,'Mapping cadres'!$B$1:$Z$1,0))</f>
        <v>0</v>
      </c>
      <c r="X43" s="226">
        <f>INDEX('Uganda workforce data - raw'!$A$4:$F$619,MATCH($B43, 'Uganda workforce data - raw'!$B$4:$B$619,0), MATCH("Filled Male",'Uganda workforce data - raw'!$A$4:$F$4,0))*INDEX('Mapping cadres'!$B$1:$Z$616,MATCH($B43, 'Mapping cadres'!$B$1:$B$616,0), MATCH(X$32,'Mapping cadres'!$B$1:$Z$1,0))</f>
        <v>0</v>
      </c>
      <c r="Y43" s="226">
        <f>INDEX('Uganda workforce data - raw'!$A$4:$F$619,MATCH($B43, 'Uganda workforce data - raw'!$B$4:$B$619,0), MATCH("Filled Male",'Uganda workforce data - raw'!$A$4:$F$4,0))*INDEX('Mapping cadres'!$B$1:$Z$616,MATCH($B43, 'Mapping cadres'!$B$1:$B$616,0), MATCH(Y$32,'Mapping cadres'!$B$1:$Z$1,0))</f>
        <v>0</v>
      </c>
      <c r="Z43" s="226">
        <f>INDEX('Uganda workforce data - raw'!$A$4:$F$619,MATCH($B43, 'Uganda workforce data - raw'!$B$4:$B$619,0), MATCH("Filled Male",'Uganda workforce data - raw'!$A$4:$F$4,0))*INDEX('Mapping cadres'!$B$1:$Z$616,MATCH($B43, 'Mapping cadres'!$B$1:$B$616,0), MATCH(Z$32,'Mapping cadres'!$B$1:$Z$1,0))</f>
        <v>0</v>
      </c>
      <c r="AA43" s="226">
        <f>INDEX('Uganda workforce data - raw'!$A$4:$F$619,MATCH($B43, 'Uganda workforce data - raw'!$B$4:$B$619,0), MATCH("Filled Female",'Uganda workforce data - raw'!$A$4:$F$4,0))*INDEX('Mapping cadres'!$B$1:$Z$616,MATCH($B43, 'Mapping cadres'!$B$1:$B$616,0), MATCH(AA$32,'Mapping cadres'!$B$1:$Z$1,0))</f>
        <v>0</v>
      </c>
      <c r="AB43" s="226">
        <f>INDEX('Uganda workforce data - raw'!$A$4:$F$619,MATCH($B43, 'Uganda workforce data - raw'!$B$4:$B$619,0), MATCH("Filled Female",'Uganda workforce data - raw'!$A$4:$F$4,0))*INDEX('Mapping cadres'!$B$1:$Z$616,MATCH($B43, 'Mapping cadres'!$B$1:$B$616,0), MATCH(AB$32,'Mapping cadres'!$B$1:$Z$1,0))</f>
        <v>0</v>
      </c>
      <c r="AC43" s="226">
        <f>INDEX('Uganda workforce data - raw'!$A$4:$F$619,MATCH($B43, 'Uganda workforce data - raw'!$B$4:$B$619,0), MATCH("Filled Female",'Uganda workforce data - raw'!$A$4:$F$4,0))*INDEX('Mapping cadres'!$B$1:$Z$616,MATCH($B43, 'Mapping cadres'!$B$1:$B$616,0), MATCH(AC$32,'Mapping cadres'!$B$1:$Z$1,0))</f>
        <v>0</v>
      </c>
      <c r="AD43" s="226">
        <f>INDEX('Uganda workforce data - raw'!$A$4:$F$619,MATCH($B43, 'Uganda workforce data - raw'!$B$4:$B$619,0), MATCH("Filled Female",'Uganda workforce data - raw'!$A$4:$F$4,0))*INDEX('Mapping cadres'!$B$1:$Z$616,MATCH($B43, 'Mapping cadres'!$B$1:$B$616,0), MATCH(AD$32,'Mapping cadres'!$B$1:$Z$1,0))</f>
        <v>0</v>
      </c>
      <c r="AE43" s="226">
        <f>INDEX('Uganda workforce data - raw'!$A$4:$F$619,MATCH($B43, 'Uganda workforce data - raw'!$B$4:$B$619,0), MATCH("Filled Female",'Uganda workforce data - raw'!$A$4:$F$4,0))*INDEX('Mapping cadres'!$B$1:$Z$616,MATCH($B43, 'Mapping cadres'!$B$1:$B$616,0), MATCH(AE$32,'Mapping cadres'!$B$1:$Z$1,0))</f>
        <v>0</v>
      </c>
      <c r="AF43" s="226">
        <f>INDEX('Uganda workforce data - raw'!$A$4:$F$619,MATCH($B43, 'Uganda workforce data - raw'!$B$4:$B$619,0), MATCH("Filled Female",'Uganda workforce data - raw'!$A$4:$F$4,0))*INDEX('Mapping cadres'!$B$1:$Z$616,MATCH($B43, 'Mapping cadres'!$B$1:$B$616,0), MATCH(AF$32,'Mapping cadres'!$B$1:$Z$1,0))</f>
        <v>0</v>
      </c>
      <c r="AG43" s="226">
        <f>INDEX('Uganda workforce data - raw'!$A$4:$F$619,MATCH($B43, 'Uganda workforce data - raw'!$B$4:$B$619,0), MATCH("Filled Female",'Uganda workforce data - raw'!$A$4:$F$4,0))*INDEX('Mapping cadres'!$B$1:$Z$616,MATCH($B43, 'Mapping cadres'!$B$1:$B$616,0), MATCH(AG$32,'Mapping cadres'!$B$1:$Z$1,0))</f>
        <v>0</v>
      </c>
      <c r="AH43" s="226">
        <f>INDEX('Uganda workforce data - raw'!$A$4:$F$619,MATCH($B43, 'Uganda workforce data - raw'!$B$4:$B$619,0), MATCH("Filled Female",'Uganda workforce data - raw'!$A$4:$F$4,0))*INDEX('Mapping cadres'!$B$1:$Z$616,MATCH($B43, 'Mapping cadres'!$B$1:$B$616,0), MATCH(AH$32,'Mapping cadres'!$B$1:$Z$1,0))</f>
        <v>0</v>
      </c>
      <c r="AI43" s="226">
        <f>INDEX('Uganda workforce data - raw'!$A$4:$F$619,MATCH($B43, 'Uganda workforce data - raw'!$B$4:$B$619,0), MATCH("Filled Female",'Uganda workforce data - raw'!$A$4:$F$4,0))*INDEX('Mapping cadres'!$B$1:$Z$616,MATCH($B43, 'Mapping cadres'!$B$1:$B$616,0), MATCH(AI$32,'Mapping cadres'!$B$1:$Z$1,0))</f>
        <v>0</v>
      </c>
      <c r="AJ43" s="226">
        <f>INDEX('Uganda workforce data - raw'!$A$4:$F$619,MATCH($B43, 'Uganda workforce data - raw'!$B$4:$B$619,0), MATCH("Filled Female",'Uganda workforce data - raw'!$A$4:$F$4,0))*INDEX('Mapping cadres'!$B$1:$Z$616,MATCH($B43, 'Mapping cadres'!$B$1:$B$616,0), MATCH(AJ$32,'Mapping cadres'!$B$1:$Z$1,0))</f>
        <v>0</v>
      </c>
      <c r="AK43" s="226">
        <f>INDEX('Uganda workforce data - raw'!$A$4:$F$619,MATCH($B43, 'Uganda workforce data - raw'!$B$4:$B$619,0), MATCH("Filled Female",'Uganda workforce data - raw'!$A$4:$F$4,0))*INDEX('Mapping cadres'!$B$1:$Z$616,MATCH($B43, 'Mapping cadres'!$B$1:$B$616,0), MATCH(AK$32,'Mapping cadres'!$B$1:$Z$1,0))</f>
        <v>0</v>
      </c>
      <c r="AL43" s="226">
        <f>INDEX('Uganda workforce data - raw'!$A$4:$F$619,MATCH($B43, 'Uganda workforce data - raw'!$B$4:$B$619,0), MATCH("Filled Female",'Uganda workforce data - raw'!$A$4:$F$4,0))*INDEX('Mapping cadres'!$B$1:$Z$616,MATCH($B43, 'Mapping cadres'!$B$1:$B$616,0), MATCH(AL$32,'Mapping cadres'!$B$1:$Z$1,0))</f>
        <v>0</v>
      </c>
      <c r="AM43" s="226">
        <f>INDEX('Uganda workforce data - raw'!$A$4:$F$619,MATCH($B43, 'Uganda workforce data - raw'!$B$4:$B$619,0), MATCH("Filled Female",'Uganda workforce data - raw'!$A$4:$F$4,0))*INDEX('Mapping cadres'!$B$1:$Z$616,MATCH($B43, 'Mapping cadres'!$B$1:$B$616,0), MATCH(AM$32,'Mapping cadres'!$B$1:$Z$1,0))</f>
        <v>0</v>
      </c>
      <c r="AN43" s="226">
        <f>INDEX('Uganda workforce data - raw'!$A$4:$F$619,MATCH($B43, 'Uganda workforce data - raw'!$B$4:$B$619,0), MATCH("Filled Female",'Uganda workforce data - raw'!$A$4:$F$4,0))*INDEX('Mapping cadres'!$B$1:$Z$616,MATCH($B43, 'Mapping cadres'!$B$1:$B$616,0), MATCH(AN$32,'Mapping cadres'!$B$1:$Z$1,0))</f>
        <v>0</v>
      </c>
      <c r="AO43" s="226">
        <f>INDEX('Uganda workforce data - raw'!$A$4:$F$619,MATCH($B43, 'Uganda workforce data - raw'!$B$4:$B$619,0), MATCH("Filled Female",'Uganda workforce data - raw'!$A$4:$F$4,0))*INDEX('Mapping cadres'!$B$1:$Z$616,MATCH($B43, 'Mapping cadres'!$B$1:$B$616,0), MATCH(AO$32,'Mapping cadres'!$B$1:$Z$1,0))</f>
        <v>0</v>
      </c>
      <c r="AP43" s="226">
        <f>INDEX('Uganda workforce data - raw'!$A$4:$F$619,MATCH($B43, 'Uganda workforce data - raw'!$B$4:$B$619,0), MATCH("Filled Female",'Uganda workforce data - raw'!$A$4:$F$4,0))*INDEX('Mapping cadres'!$B$1:$Z$616,MATCH($B43, 'Mapping cadres'!$B$1:$B$616,0), MATCH(AP$32,'Mapping cadres'!$B$1:$Z$1,0))</f>
        <v>0</v>
      </c>
      <c r="AQ43" s="226">
        <f>INDEX('Uganda workforce data - raw'!$A$4:$F$619,MATCH($B43, 'Uganda workforce data - raw'!$B$4:$B$619,0), MATCH("Filled Female",'Uganda workforce data - raw'!$A$4:$F$4,0))*INDEX('Mapping cadres'!$B$1:$Z$616,MATCH($B43, 'Mapping cadres'!$B$1:$B$616,0), MATCH(AQ$32,'Mapping cadres'!$B$1:$Z$1,0))</f>
        <v>0</v>
      </c>
      <c r="AR43" s="226">
        <f>INDEX('Uganda workforce data - raw'!$A$4:$F$619,MATCH($B43, 'Uganda workforce data - raw'!$B$4:$B$619,0), MATCH("Filled Female",'Uganda workforce data - raw'!$A$4:$F$4,0))*INDEX('Mapping cadres'!$B$1:$Z$616,MATCH($B43, 'Mapping cadres'!$B$1:$B$616,0), MATCH(AR$32,'Mapping cadres'!$B$1:$Z$1,0))</f>
        <v>0</v>
      </c>
      <c r="AS43" s="226">
        <f>INDEX('Uganda workforce data - raw'!$A$4:$F$619,MATCH($B43, 'Uganda workforce data - raw'!$B$4:$B$619,0), MATCH("Filled Female",'Uganda workforce data - raw'!$A$4:$F$4,0))*INDEX('Mapping cadres'!$B$1:$Z$616,MATCH($B43, 'Mapping cadres'!$B$1:$B$616,0), MATCH(AS$32,'Mapping cadres'!$B$1:$Z$1,0))</f>
        <v>0</v>
      </c>
      <c r="AT43" s="226">
        <f>INDEX('Uganda workforce data - raw'!$A$4:$F$619,MATCH($B43, 'Uganda workforce data - raw'!$B$4:$B$619,0), MATCH("Filled Female",'Uganda workforce data - raw'!$A$4:$F$4,0))*INDEX('Mapping cadres'!$B$1:$Z$616,MATCH($B43, 'Mapping cadres'!$B$1:$B$616,0), MATCH(AT$32,'Mapping cadres'!$B$1:$Z$1,0))</f>
        <v>0</v>
      </c>
      <c r="AU43" s="226">
        <f>INDEX('Uganda workforce data - raw'!$A$4:$F$619,MATCH($B43, 'Uganda workforce data - raw'!$B$4:$B$619,0), MATCH("Filled Female",'Uganda workforce data - raw'!$A$4:$F$4,0))*INDEX('Mapping cadres'!$B$1:$Z$616,MATCH($B43, 'Mapping cadres'!$B$1:$B$616,0), MATCH(AU$32,'Mapping cadres'!$B$1:$Z$1,0))</f>
        <v>0</v>
      </c>
      <c r="AV43" s="226">
        <f>INDEX('Uganda workforce data - raw'!$A$4:$F$619,MATCH($B43, 'Uganda workforce data - raw'!$B$4:$B$619,0), MATCH("Filled Female",'Uganda workforce data - raw'!$A$4:$F$4,0))*INDEX('Mapping cadres'!$B$1:$Z$616,MATCH($B43, 'Mapping cadres'!$B$1:$B$616,0), MATCH(AV$32,'Mapping cadres'!$B$1:$Z$1,0))</f>
        <v>0</v>
      </c>
      <c r="AW43" s="226">
        <f>INDEX('Uganda workforce data - raw'!$A$4:$F$619,MATCH($B43, 'Uganda workforce data - raw'!$B$4:$B$619,0), MATCH("Filled Female",'Uganda workforce data - raw'!$A$4:$F$4,0))*INDEX('Mapping cadres'!$B$1:$Z$616,MATCH($B43, 'Mapping cadres'!$B$1:$B$616,0), MATCH(AW$32,'Mapping cadres'!$B$1:$Z$1,0))</f>
        <v>0</v>
      </c>
      <c r="AX43" s="226">
        <f>INDEX('Uganda workforce data - raw'!$A$4:$F$619,MATCH($B43, 'Uganda workforce data - raw'!$B$4:$B$619,0), MATCH("Filled Female",'Uganda workforce data - raw'!$A$4:$F$4,0))*INDEX('Mapping cadres'!$B$1:$Z$616,MATCH($B43, 'Mapping cadres'!$B$1:$B$616,0), MATCH(AX$32,'Mapping cadres'!$B$1:$Z$1,0))</f>
        <v>0</v>
      </c>
      <c r="AY43" s="226">
        <f t="shared" si="5"/>
        <v>0</v>
      </c>
      <c r="AZ43" s="226">
        <f t="shared" si="6"/>
        <v>1</v>
      </c>
      <c r="BA43" s="226">
        <f t="shared" si="7"/>
        <v>0</v>
      </c>
      <c r="BB43" s="226">
        <f t="shared" si="8"/>
        <v>0</v>
      </c>
      <c r="BC43" s="226">
        <f t="shared" si="9"/>
        <v>0</v>
      </c>
      <c r="BD43" s="226">
        <f t="shared" si="10"/>
        <v>0</v>
      </c>
      <c r="BE43" s="226">
        <f t="shared" si="11"/>
        <v>0</v>
      </c>
      <c r="BF43" s="226">
        <f t="shared" si="12"/>
        <v>0</v>
      </c>
      <c r="BG43" s="226">
        <f t="shared" si="13"/>
        <v>0</v>
      </c>
      <c r="BH43" s="226">
        <f t="shared" si="14"/>
        <v>0</v>
      </c>
      <c r="BI43" s="226">
        <f t="shared" si="15"/>
        <v>0</v>
      </c>
      <c r="BJ43" s="226">
        <f t="shared" si="16"/>
        <v>0</v>
      </c>
      <c r="BK43" s="226">
        <f t="shared" si="17"/>
        <v>0</v>
      </c>
      <c r="BL43" s="226">
        <f t="shared" si="18"/>
        <v>0</v>
      </c>
      <c r="BM43" s="226">
        <f t="shared" si="19"/>
        <v>0</v>
      </c>
      <c r="BN43" s="226">
        <f t="shared" si="20"/>
        <v>0</v>
      </c>
      <c r="BO43" s="226">
        <f t="shared" si="21"/>
        <v>0</v>
      </c>
      <c r="BP43" s="226">
        <f t="shared" si="22"/>
        <v>0</v>
      </c>
      <c r="BQ43" s="226">
        <f t="shared" si="23"/>
        <v>0</v>
      </c>
      <c r="BR43" s="226">
        <f t="shared" si="24"/>
        <v>0</v>
      </c>
      <c r="BS43" s="226">
        <f t="shared" si="25"/>
        <v>0</v>
      </c>
      <c r="BT43" s="226">
        <f t="shared" si="26"/>
        <v>0</v>
      </c>
      <c r="BU43" s="226">
        <f t="shared" si="27"/>
        <v>0</v>
      </c>
      <c r="BV43" s="226">
        <f t="shared" si="28"/>
        <v>0</v>
      </c>
    </row>
    <row r="44" spans="1:74">
      <c r="A44" s="226">
        <v>12</v>
      </c>
      <c r="B44" s="226" t="s">
        <v>1319</v>
      </c>
      <c r="C44" s="226">
        <f>INDEX('Uganda workforce data - raw'!$A$4:$F$619,MATCH($B44, 'Uganda workforce data - raw'!$B$4:$B$619,0), MATCH("Filled Male",'Uganda workforce data - raw'!$A$4:$F$4,0))*INDEX('Mapping cadres'!$B$1:$Z$616,MATCH($B44, 'Mapping cadres'!$B$1:$B$616,0), MATCH(C$32,'Mapping cadres'!$B$1:$Z$1,0))</f>
        <v>0</v>
      </c>
      <c r="D44" s="226">
        <f>INDEX('Uganda workforce data - raw'!$A$4:$F$619,MATCH($B44, 'Uganda workforce data - raw'!$B$4:$B$619,0), MATCH("Filled Male",'Uganda workforce data - raw'!$A$4:$F$4,0))*INDEX('Mapping cadres'!$B$1:$Z$616,MATCH($B44, 'Mapping cadres'!$B$1:$B$616,0), MATCH(D$32,'Mapping cadres'!$B$1:$Z$1,0))</f>
        <v>1</v>
      </c>
      <c r="E44" s="226">
        <f>INDEX('Uganda workforce data - raw'!$A$4:$F$619,MATCH($B44, 'Uganda workforce data - raw'!$B$4:$B$619,0), MATCH("Filled Male",'Uganda workforce data - raw'!$A$4:$F$4,0))*INDEX('Mapping cadres'!$B$1:$Z$616,MATCH($B44, 'Mapping cadres'!$B$1:$B$616,0), MATCH(E$32,'Mapping cadres'!$B$1:$Z$1,0))</f>
        <v>0</v>
      </c>
      <c r="F44" s="226">
        <f>INDEX('Uganda workforce data - raw'!$A$4:$F$619,MATCH($B44, 'Uganda workforce data - raw'!$B$4:$B$619,0), MATCH("Filled Male",'Uganda workforce data - raw'!$A$4:$F$4,0))*INDEX('Mapping cadres'!$B$1:$Z$616,MATCH($B44, 'Mapping cadres'!$B$1:$B$616,0), MATCH(F$32,'Mapping cadres'!$B$1:$Z$1,0))</f>
        <v>0</v>
      </c>
      <c r="G44" s="226">
        <f>INDEX('Uganda workforce data - raw'!$A$4:$F$619,MATCH($B44, 'Uganda workforce data - raw'!$B$4:$B$619,0), MATCH("Filled Male",'Uganda workforce data - raw'!$A$4:$F$4,0))*INDEX('Mapping cadres'!$B$1:$Z$616,MATCH($B44, 'Mapping cadres'!$B$1:$B$616,0), MATCH(G$32,'Mapping cadres'!$B$1:$Z$1,0))</f>
        <v>0</v>
      </c>
      <c r="H44" s="226">
        <f>INDEX('Uganda workforce data - raw'!$A$4:$F$619,MATCH($B44, 'Uganda workforce data - raw'!$B$4:$B$619,0), MATCH("Filled Male",'Uganda workforce data - raw'!$A$4:$F$4,0))*INDEX('Mapping cadres'!$B$1:$Z$616,MATCH($B44, 'Mapping cadres'!$B$1:$B$616,0), MATCH(H$32,'Mapping cadres'!$B$1:$Z$1,0))</f>
        <v>0</v>
      </c>
      <c r="I44" s="226">
        <f>INDEX('Uganda workforce data - raw'!$A$4:$F$619,MATCH($B44, 'Uganda workforce data - raw'!$B$4:$B$619,0), MATCH("Filled Male",'Uganda workforce data - raw'!$A$4:$F$4,0))*INDEX('Mapping cadres'!$B$1:$Z$616,MATCH($B44, 'Mapping cadres'!$B$1:$B$616,0), MATCH(I$32,'Mapping cadres'!$B$1:$Z$1,0))</f>
        <v>0</v>
      </c>
      <c r="J44" s="226">
        <f>INDEX('Uganda workforce data - raw'!$A$4:$F$619,MATCH($B44, 'Uganda workforce data - raw'!$B$4:$B$619,0), MATCH("Filled Male",'Uganda workforce data - raw'!$A$4:$F$4,0))*INDEX('Mapping cadres'!$B$1:$Z$616,MATCH($B44, 'Mapping cadres'!$B$1:$B$616,0), MATCH(J$32,'Mapping cadres'!$B$1:$Z$1,0))</f>
        <v>0</v>
      </c>
      <c r="K44" s="226">
        <f>INDEX('Uganda workforce data - raw'!$A$4:$F$619,MATCH($B44, 'Uganda workforce data - raw'!$B$4:$B$619,0), MATCH("Filled Male",'Uganda workforce data - raw'!$A$4:$F$4,0))*INDEX('Mapping cadres'!$B$1:$Z$616,MATCH($B44, 'Mapping cadres'!$B$1:$B$616,0), MATCH(K$32,'Mapping cadres'!$B$1:$Z$1,0))</f>
        <v>0</v>
      </c>
      <c r="L44" s="226">
        <f>INDEX('Uganda workforce data - raw'!$A$4:$F$619,MATCH($B44, 'Uganda workforce data - raw'!$B$4:$B$619,0), MATCH("Filled Male",'Uganda workforce data - raw'!$A$4:$F$4,0))*INDEX('Mapping cadres'!$B$1:$Z$616,MATCH($B44, 'Mapping cadres'!$B$1:$B$616,0), MATCH(L$32,'Mapping cadres'!$B$1:$Z$1,0))</f>
        <v>0</v>
      </c>
      <c r="M44" s="226">
        <f>INDEX('Uganda workforce data - raw'!$A$4:$F$619,MATCH($B44, 'Uganda workforce data - raw'!$B$4:$B$619,0), MATCH("Filled Male",'Uganda workforce data - raw'!$A$4:$F$4,0))*INDEX('Mapping cadres'!$B$1:$Z$616,MATCH($B44, 'Mapping cadres'!$B$1:$B$616,0), MATCH(M$32,'Mapping cadres'!$B$1:$Z$1,0))</f>
        <v>0</v>
      </c>
      <c r="N44" s="226">
        <f>INDEX('Uganda workforce data - raw'!$A$4:$F$619,MATCH($B44, 'Uganda workforce data - raw'!$B$4:$B$619,0), MATCH("Filled Male",'Uganda workforce data - raw'!$A$4:$F$4,0))*INDEX('Mapping cadres'!$B$1:$Z$616,MATCH($B44, 'Mapping cadres'!$B$1:$B$616,0), MATCH(N$32,'Mapping cadres'!$B$1:$Z$1,0))</f>
        <v>0</v>
      </c>
      <c r="O44" s="226">
        <f>INDEX('Uganda workforce data - raw'!$A$4:$F$619,MATCH($B44, 'Uganda workforce data - raw'!$B$4:$B$619,0), MATCH("Filled Male",'Uganda workforce data - raw'!$A$4:$F$4,0))*INDEX('Mapping cadres'!$B$1:$Z$616,MATCH($B44, 'Mapping cadres'!$B$1:$B$616,0), MATCH(O$32,'Mapping cadres'!$B$1:$Z$1,0))</f>
        <v>0</v>
      </c>
      <c r="P44" s="226">
        <f>INDEX('Uganda workforce data - raw'!$A$4:$F$619,MATCH($B44, 'Uganda workforce data - raw'!$B$4:$B$619,0), MATCH("Filled Male",'Uganda workforce data - raw'!$A$4:$F$4,0))*INDEX('Mapping cadres'!$B$1:$Z$616,MATCH($B44, 'Mapping cadres'!$B$1:$B$616,0), MATCH(P$32,'Mapping cadres'!$B$1:$Z$1,0))</f>
        <v>0</v>
      </c>
      <c r="Q44" s="226">
        <f>INDEX('Uganda workforce data - raw'!$A$4:$F$619,MATCH($B44, 'Uganda workforce data - raw'!$B$4:$B$619,0), MATCH("Filled Male",'Uganda workforce data - raw'!$A$4:$F$4,0))*INDEX('Mapping cadres'!$B$1:$Z$616,MATCH($B44, 'Mapping cadres'!$B$1:$B$616,0), MATCH(Q$32,'Mapping cadres'!$B$1:$Z$1,0))</f>
        <v>0</v>
      </c>
      <c r="R44" s="226">
        <f>INDEX('Uganda workforce data - raw'!$A$4:$F$619,MATCH($B44, 'Uganda workforce data - raw'!$B$4:$B$619,0), MATCH("Filled Male",'Uganda workforce data - raw'!$A$4:$F$4,0))*INDEX('Mapping cadres'!$B$1:$Z$616,MATCH($B44, 'Mapping cadres'!$B$1:$B$616,0), MATCH(R$32,'Mapping cadres'!$B$1:$Z$1,0))</f>
        <v>0</v>
      </c>
      <c r="S44" s="226">
        <f>INDEX('Uganda workforce data - raw'!$A$4:$F$619,MATCH($B44, 'Uganda workforce data - raw'!$B$4:$B$619,0), MATCH("Filled Male",'Uganda workforce data - raw'!$A$4:$F$4,0))*INDEX('Mapping cadres'!$B$1:$Z$616,MATCH($B44, 'Mapping cadres'!$B$1:$B$616,0), MATCH(S$32,'Mapping cadres'!$B$1:$Z$1,0))</f>
        <v>0</v>
      </c>
      <c r="T44" s="226">
        <f>INDEX('Uganda workforce data - raw'!$A$4:$F$619,MATCH($B44, 'Uganda workforce data - raw'!$B$4:$B$619,0), MATCH("Filled Male",'Uganda workforce data - raw'!$A$4:$F$4,0))*INDEX('Mapping cadres'!$B$1:$Z$616,MATCH($B44, 'Mapping cadres'!$B$1:$B$616,0), MATCH(T$32,'Mapping cadres'!$B$1:$Z$1,0))</f>
        <v>0</v>
      </c>
      <c r="U44" s="226">
        <f>INDEX('Uganda workforce data - raw'!$A$4:$F$619,MATCH($B44, 'Uganda workforce data - raw'!$B$4:$B$619,0), MATCH("Filled Male",'Uganda workforce data - raw'!$A$4:$F$4,0))*INDEX('Mapping cadres'!$B$1:$Z$616,MATCH($B44, 'Mapping cadres'!$B$1:$B$616,0), MATCH(U$32,'Mapping cadres'!$B$1:$Z$1,0))</f>
        <v>0</v>
      </c>
      <c r="V44" s="226">
        <f>INDEX('Uganda workforce data - raw'!$A$4:$F$619,MATCH($B44, 'Uganda workforce data - raw'!$B$4:$B$619,0), MATCH("Filled Male",'Uganda workforce data - raw'!$A$4:$F$4,0))*INDEX('Mapping cadres'!$B$1:$Z$616,MATCH($B44, 'Mapping cadres'!$B$1:$B$616,0), MATCH(V$32,'Mapping cadres'!$B$1:$Z$1,0))</f>
        <v>0</v>
      </c>
      <c r="W44" s="226">
        <f>INDEX('Uganda workforce data - raw'!$A$4:$F$619,MATCH($B44, 'Uganda workforce data - raw'!$B$4:$B$619,0), MATCH("Filled Male",'Uganda workforce data - raw'!$A$4:$F$4,0))*INDEX('Mapping cadres'!$B$1:$Z$616,MATCH($B44, 'Mapping cadres'!$B$1:$B$616,0), MATCH(W$32,'Mapping cadres'!$B$1:$Z$1,0))</f>
        <v>0</v>
      </c>
      <c r="X44" s="226">
        <f>INDEX('Uganda workforce data - raw'!$A$4:$F$619,MATCH($B44, 'Uganda workforce data - raw'!$B$4:$B$619,0), MATCH("Filled Male",'Uganda workforce data - raw'!$A$4:$F$4,0))*INDEX('Mapping cadres'!$B$1:$Z$616,MATCH($B44, 'Mapping cadres'!$B$1:$B$616,0), MATCH(X$32,'Mapping cadres'!$B$1:$Z$1,0))</f>
        <v>0</v>
      </c>
      <c r="Y44" s="226">
        <f>INDEX('Uganda workforce data - raw'!$A$4:$F$619,MATCH($B44, 'Uganda workforce data - raw'!$B$4:$B$619,0), MATCH("Filled Male",'Uganda workforce data - raw'!$A$4:$F$4,0))*INDEX('Mapping cadres'!$B$1:$Z$616,MATCH($B44, 'Mapping cadres'!$B$1:$B$616,0), MATCH(Y$32,'Mapping cadres'!$B$1:$Z$1,0))</f>
        <v>0</v>
      </c>
      <c r="Z44" s="226">
        <f>INDEX('Uganda workforce data - raw'!$A$4:$F$619,MATCH($B44, 'Uganda workforce data - raw'!$B$4:$B$619,0), MATCH("Filled Male",'Uganda workforce data - raw'!$A$4:$F$4,0))*INDEX('Mapping cadres'!$B$1:$Z$616,MATCH($B44, 'Mapping cadres'!$B$1:$B$616,0), MATCH(Z$32,'Mapping cadres'!$B$1:$Z$1,0))</f>
        <v>0</v>
      </c>
      <c r="AA44" s="226">
        <f>INDEX('Uganda workforce data - raw'!$A$4:$F$619,MATCH($B44, 'Uganda workforce data - raw'!$B$4:$B$619,0), MATCH("Filled Female",'Uganda workforce data - raw'!$A$4:$F$4,0))*INDEX('Mapping cadres'!$B$1:$Z$616,MATCH($B44, 'Mapping cadres'!$B$1:$B$616,0), MATCH(AA$32,'Mapping cadres'!$B$1:$Z$1,0))</f>
        <v>0</v>
      </c>
      <c r="AB44" s="226">
        <f>INDEX('Uganda workforce data - raw'!$A$4:$F$619,MATCH($B44, 'Uganda workforce data - raw'!$B$4:$B$619,0), MATCH("Filled Female",'Uganda workforce data - raw'!$A$4:$F$4,0))*INDEX('Mapping cadres'!$B$1:$Z$616,MATCH($B44, 'Mapping cadres'!$B$1:$B$616,0), MATCH(AB$32,'Mapping cadres'!$B$1:$Z$1,0))</f>
        <v>0</v>
      </c>
      <c r="AC44" s="226">
        <f>INDEX('Uganda workforce data - raw'!$A$4:$F$619,MATCH($B44, 'Uganda workforce data - raw'!$B$4:$B$619,0), MATCH("Filled Female",'Uganda workforce data - raw'!$A$4:$F$4,0))*INDEX('Mapping cadres'!$B$1:$Z$616,MATCH($B44, 'Mapping cadres'!$B$1:$B$616,0), MATCH(AC$32,'Mapping cadres'!$B$1:$Z$1,0))</f>
        <v>0</v>
      </c>
      <c r="AD44" s="226">
        <f>INDEX('Uganda workforce data - raw'!$A$4:$F$619,MATCH($B44, 'Uganda workforce data - raw'!$B$4:$B$619,0), MATCH("Filled Female",'Uganda workforce data - raw'!$A$4:$F$4,0))*INDEX('Mapping cadres'!$B$1:$Z$616,MATCH($B44, 'Mapping cadres'!$B$1:$B$616,0), MATCH(AD$32,'Mapping cadres'!$B$1:$Z$1,0))</f>
        <v>0</v>
      </c>
      <c r="AE44" s="226">
        <f>INDEX('Uganda workforce data - raw'!$A$4:$F$619,MATCH($B44, 'Uganda workforce data - raw'!$B$4:$B$619,0), MATCH("Filled Female",'Uganda workforce data - raw'!$A$4:$F$4,0))*INDEX('Mapping cadres'!$B$1:$Z$616,MATCH($B44, 'Mapping cadres'!$B$1:$B$616,0), MATCH(AE$32,'Mapping cadres'!$B$1:$Z$1,0))</f>
        <v>0</v>
      </c>
      <c r="AF44" s="226">
        <f>INDEX('Uganda workforce data - raw'!$A$4:$F$619,MATCH($B44, 'Uganda workforce data - raw'!$B$4:$B$619,0), MATCH("Filled Female",'Uganda workforce data - raw'!$A$4:$F$4,0))*INDEX('Mapping cadres'!$B$1:$Z$616,MATCH($B44, 'Mapping cadres'!$B$1:$B$616,0), MATCH(AF$32,'Mapping cadres'!$B$1:$Z$1,0))</f>
        <v>0</v>
      </c>
      <c r="AG44" s="226">
        <f>INDEX('Uganda workforce data - raw'!$A$4:$F$619,MATCH($B44, 'Uganda workforce data - raw'!$B$4:$B$619,0), MATCH("Filled Female",'Uganda workforce data - raw'!$A$4:$F$4,0))*INDEX('Mapping cadres'!$B$1:$Z$616,MATCH($B44, 'Mapping cadres'!$B$1:$B$616,0), MATCH(AG$32,'Mapping cadres'!$B$1:$Z$1,0))</f>
        <v>0</v>
      </c>
      <c r="AH44" s="226">
        <f>INDEX('Uganda workforce data - raw'!$A$4:$F$619,MATCH($B44, 'Uganda workforce data - raw'!$B$4:$B$619,0), MATCH("Filled Female",'Uganda workforce data - raw'!$A$4:$F$4,0))*INDEX('Mapping cadres'!$B$1:$Z$616,MATCH($B44, 'Mapping cadres'!$B$1:$B$616,0), MATCH(AH$32,'Mapping cadres'!$B$1:$Z$1,0))</f>
        <v>0</v>
      </c>
      <c r="AI44" s="226">
        <f>INDEX('Uganda workforce data - raw'!$A$4:$F$619,MATCH($B44, 'Uganda workforce data - raw'!$B$4:$B$619,0), MATCH("Filled Female",'Uganda workforce data - raw'!$A$4:$F$4,0))*INDEX('Mapping cadres'!$B$1:$Z$616,MATCH($B44, 'Mapping cadres'!$B$1:$B$616,0), MATCH(AI$32,'Mapping cadres'!$B$1:$Z$1,0))</f>
        <v>0</v>
      </c>
      <c r="AJ44" s="226">
        <f>INDEX('Uganda workforce data - raw'!$A$4:$F$619,MATCH($B44, 'Uganda workforce data - raw'!$B$4:$B$619,0), MATCH("Filled Female",'Uganda workforce data - raw'!$A$4:$F$4,0))*INDEX('Mapping cadres'!$B$1:$Z$616,MATCH($B44, 'Mapping cadres'!$B$1:$B$616,0), MATCH(AJ$32,'Mapping cadres'!$B$1:$Z$1,0))</f>
        <v>0</v>
      </c>
      <c r="AK44" s="226">
        <f>INDEX('Uganda workforce data - raw'!$A$4:$F$619,MATCH($B44, 'Uganda workforce data - raw'!$B$4:$B$619,0), MATCH("Filled Female",'Uganda workforce data - raw'!$A$4:$F$4,0))*INDEX('Mapping cadres'!$B$1:$Z$616,MATCH($B44, 'Mapping cadres'!$B$1:$B$616,0), MATCH(AK$32,'Mapping cadres'!$B$1:$Z$1,0))</f>
        <v>0</v>
      </c>
      <c r="AL44" s="226">
        <f>INDEX('Uganda workforce data - raw'!$A$4:$F$619,MATCH($B44, 'Uganda workforce data - raw'!$B$4:$B$619,0), MATCH("Filled Female",'Uganda workforce data - raw'!$A$4:$F$4,0))*INDEX('Mapping cadres'!$B$1:$Z$616,MATCH($B44, 'Mapping cadres'!$B$1:$B$616,0), MATCH(AL$32,'Mapping cadres'!$B$1:$Z$1,0))</f>
        <v>0</v>
      </c>
      <c r="AM44" s="226">
        <f>INDEX('Uganda workforce data - raw'!$A$4:$F$619,MATCH($B44, 'Uganda workforce data - raw'!$B$4:$B$619,0), MATCH("Filled Female",'Uganda workforce data - raw'!$A$4:$F$4,0))*INDEX('Mapping cadres'!$B$1:$Z$616,MATCH($B44, 'Mapping cadres'!$B$1:$B$616,0), MATCH(AM$32,'Mapping cadres'!$B$1:$Z$1,0))</f>
        <v>0</v>
      </c>
      <c r="AN44" s="226">
        <f>INDEX('Uganda workforce data - raw'!$A$4:$F$619,MATCH($B44, 'Uganda workforce data - raw'!$B$4:$B$619,0), MATCH("Filled Female",'Uganda workforce data - raw'!$A$4:$F$4,0))*INDEX('Mapping cadres'!$B$1:$Z$616,MATCH($B44, 'Mapping cadres'!$B$1:$B$616,0), MATCH(AN$32,'Mapping cadres'!$B$1:$Z$1,0))</f>
        <v>0</v>
      </c>
      <c r="AO44" s="226">
        <f>INDEX('Uganda workforce data - raw'!$A$4:$F$619,MATCH($B44, 'Uganda workforce data - raw'!$B$4:$B$619,0), MATCH("Filled Female",'Uganda workforce data - raw'!$A$4:$F$4,0))*INDEX('Mapping cadres'!$B$1:$Z$616,MATCH($B44, 'Mapping cadres'!$B$1:$B$616,0), MATCH(AO$32,'Mapping cadres'!$B$1:$Z$1,0))</f>
        <v>0</v>
      </c>
      <c r="AP44" s="226">
        <f>INDEX('Uganda workforce data - raw'!$A$4:$F$619,MATCH($B44, 'Uganda workforce data - raw'!$B$4:$B$619,0), MATCH("Filled Female",'Uganda workforce data - raw'!$A$4:$F$4,0))*INDEX('Mapping cadres'!$B$1:$Z$616,MATCH($B44, 'Mapping cadres'!$B$1:$B$616,0), MATCH(AP$32,'Mapping cadres'!$B$1:$Z$1,0))</f>
        <v>0</v>
      </c>
      <c r="AQ44" s="226">
        <f>INDEX('Uganda workforce data - raw'!$A$4:$F$619,MATCH($B44, 'Uganda workforce data - raw'!$B$4:$B$619,0), MATCH("Filled Female",'Uganda workforce data - raw'!$A$4:$F$4,0))*INDEX('Mapping cadres'!$B$1:$Z$616,MATCH($B44, 'Mapping cadres'!$B$1:$B$616,0), MATCH(AQ$32,'Mapping cadres'!$B$1:$Z$1,0))</f>
        <v>0</v>
      </c>
      <c r="AR44" s="226">
        <f>INDEX('Uganda workforce data - raw'!$A$4:$F$619,MATCH($B44, 'Uganda workforce data - raw'!$B$4:$B$619,0), MATCH("Filled Female",'Uganda workforce data - raw'!$A$4:$F$4,0))*INDEX('Mapping cadres'!$B$1:$Z$616,MATCH($B44, 'Mapping cadres'!$B$1:$B$616,0), MATCH(AR$32,'Mapping cadres'!$B$1:$Z$1,0))</f>
        <v>0</v>
      </c>
      <c r="AS44" s="226">
        <f>INDEX('Uganda workforce data - raw'!$A$4:$F$619,MATCH($B44, 'Uganda workforce data - raw'!$B$4:$B$619,0), MATCH("Filled Female",'Uganda workforce data - raw'!$A$4:$F$4,0))*INDEX('Mapping cadres'!$B$1:$Z$616,MATCH($B44, 'Mapping cadres'!$B$1:$B$616,0), MATCH(AS$32,'Mapping cadres'!$B$1:$Z$1,0))</f>
        <v>0</v>
      </c>
      <c r="AT44" s="226">
        <f>INDEX('Uganda workforce data - raw'!$A$4:$F$619,MATCH($B44, 'Uganda workforce data - raw'!$B$4:$B$619,0), MATCH("Filled Female",'Uganda workforce data - raw'!$A$4:$F$4,0))*INDEX('Mapping cadres'!$B$1:$Z$616,MATCH($B44, 'Mapping cadres'!$B$1:$B$616,0), MATCH(AT$32,'Mapping cadres'!$B$1:$Z$1,0))</f>
        <v>0</v>
      </c>
      <c r="AU44" s="226">
        <f>INDEX('Uganda workforce data - raw'!$A$4:$F$619,MATCH($B44, 'Uganda workforce data - raw'!$B$4:$B$619,0), MATCH("Filled Female",'Uganda workforce data - raw'!$A$4:$F$4,0))*INDEX('Mapping cadres'!$B$1:$Z$616,MATCH($B44, 'Mapping cadres'!$B$1:$B$616,0), MATCH(AU$32,'Mapping cadres'!$B$1:$Z$1,0))</f>
        <v>0</v>
      </c>
      <c r="AV44" s="226">
        <f>INDEX('Uganda workforce data - raw'!$A$4:$F$619,MATCH($B44, 'Uganda workforce data - raw'!$B$4:$B$619,0), MATCH("Filled Female",'Uganda workforce data - raw'!$A$4:$F$4,0))*INDEX('Mapping cadres'!$B$1:$Z$616,MATCH($B44, 'Mapping cadres'!$B$1:$B$616,0), MATCH(AV$32,'Mapping cadres'!$B$1:$Z$1,0))</f>
        <v>0</v>
      </c>
      <c r="AW44" s="226">
        <f>INDEX('Uganda workforce data - raw'!$A$4:$F$619,MATCH($B44, 'Uganda workforce data - raw'!$B$4:$B$619,0), MATCH("Filled Female",'Uganda workforce data - raw'!$A$4:$F$4,0))*INDEX('Mapping cadres'!$B$1:$Z$616,MATCH($B44, 'Mapping cadres'!$B$1:$B$616,0), MATCH(AW$32,'Mapping cadres'!$B$1:$Z$1,0))</f>
        <v>0</v>
      </c>
      <c r="AX44" s="226">
        <f>INDEX('Uganda workforce data - raw'!$A$4:$F$619,MATCH($B44, 'Uganda workforce data - raw'!$B$4:$B$619,0), MATCH("Filled Female",'Uganda workforce data - raw'!$A$4:$F$4,0))*INDEX('Mapping cadres'!$B$1:$Z$616,MATCH($B44, 'Mapping cadres'!$B$1:$B$616,0), MATCH(AX$32,'Mapping cadres'!$B$1:$Z$1,0))</f>
        <v>0</v>
      </c>
      <c r="AY44" s="226">
        <f t="shared" si="5"/>
        <v>0</v>
      </c>
      <c r="AZ44" s="226">
        <f t="shared" si="6"/>
        <v>1</v>
      </c>
      <c r="BA44" s="226">
        <f t="shared" si="7"/>
        <v>0</v>
      </c>
      <c r="BB44" s="226">
        <f t="shared" si="8"/>
        <v>0</v>
      </c>
      <c r="BC44" s="226">
        <f t="shared" si="9"/>
        <v>0</v>
      </c>
      <c r="BD44" s="226">
        <f t="shared" si="10"/>
        <v>0</v>
      </c>
      <c r="BE44" s="226">
        <f t="shared" si="11"/>
        <v>0</v>
      </c>
      <c r="BF44" s="226">
        <f t="shared" si="12"/>
        <v>0</v>
      </c>
      <c r="BG44" s="226">
        <f t="shared" si="13"/>
        <v>0</v>
      </c>
      <c r="BH44" s="226">
        <f t="shared" si="14"/>
        <v>0</v>
      </c>
      <c r="BI44" s="226">
        <f t="shared" si="15"/>
        <v>0</v>
      </c>
      <c r="BJ44" s="226">
        <f t="shared" si="16"/>
        <v>0</v>
      </c>
      <c r="BK44" s="226">
        <f t="shared" si="17"/>
        <v>0</v>
      </c>
      <c r="BL44" s="226">
        <f t="shared" si="18"/>
        <v>0</v>
      </c>
      <c r="BM44" s="226">
        <f t="shared" si="19"/>
        <v>0</v>
      </c>
      <c r="BN44" s="226">
        <f t="shared" si="20"/>
        <v>0</v>
      </c>
      <c r="BO44" s="226">
        <f t="shared" si="21"/>
        <v>0</v>
      </c>
      <c r="BP44" s="226">
        <f t="shared" si="22"/>
        <v>0</v>
      </c>
      <c r="BQ44" s="226">
        <f t="shared" si="23"/>
        <v>0</v>
      </c>
      <c r="BR44" s="226">
        <f t="shared" si="24"/>
        <v>0</v>
      </c>
      <c r="BS44" s="226">
        <f t="shared" si="25"/>
        <v>0</v>
      </c>
      <c r="BT44" s="226">
        <f t="shared" si="26"/>
        <v>0</v>
      </c>
      <c r="BU44" s="226">
        <f t="shared" si="27"/>
        <v>0</v>
      </c>
      <c r="BV44" s="226">
        <f t="shared" si="28"/>
        <v>0</v>
      </c>
    </row>
    <row r="45" spans="1:74">
      <c r="A45" s="226">
        <v>13</v>
      </c>
      <c r="B45" s="237" t="s">
        <v>1320</v>
      </c>
      <c r="C45" s="226">
        <f>INDEX('Uganda workforce data - raw'!$A$4:$F$619,MATCH($B45, 'Uganda workforce data - raw'!$B$4:$B$619,0), MATCH("Filled Male",'Uganda workforce data - raw'!$A$4:$F$4,0))*INDEX('Mapping cadres'!$B$1:$Z$616,MATCH($B45, 'Mapping cadres'!$B$1:$B$616,0), MATCH(C$32,'Mapping cadres'!$B$1:$Z$1,0))</f>
        <v>0</v>
      </c>
      <c r="D45" s="226">
        <f>INDEX('Uganda workforce data - raw'!$A$4:$F$619,MATCH($B45, 'Uganda workforce data - raw'!$B$4:$B$619,0), MATCH("Filled Male",'Uganda workforce data - raw'!$A$4:$F$4,0))*INDEX('Mapping cadres'!$B$1:$Z$616,MATCH($B45, 'Mapping cadres'!$B$1:$B$616,0), MATCH(D$32,'Mapping cadres'!$B$1:$Z$1,0))</f>
        <v>0</v>
      </c>
      <c r="E45" s="226">
        <f>INDEX('Uganda workforce data - raw'!$A$4:$F$619,MATCH($B45, 'Uganda workforce data - raw'!$B$4:$B$619,0), MATCH("Filled Male",'Uganda workforce data - raw'!$A$4:$F$4,0))*INDEX('Mapping cadres'!$B$1:$Z$616,MATCH($B45, 'Mapping cadres'!$B$1:$B$616,0), MATCH(E$32,'Mapping cadres'!$B$1:$Z$1,0))</f>
        <v>1</v>
      </c>
      <c r="F45" s="226">
        <f>INDEX('Uganda workforce data - raw'!$A$4:$F$619,MATCH($B45, 'Uganda workforce data - raw'!$B$4:$B$619,0), MATCH("Filled Male",'Uganda workforce data - raw'!$A$4:$F$4,0))*INDEX('Mapping cadres'!$B$1:$Z$616,MATCH($B45, 'Mapping cadres'!$B$1:$B$616,0), MATCH(F$32,'Mapping cadres'!$B$1:$Z$1,0))</f>
        <v>0</v>
      </c>
      <c r="G45" s="226">
        <f>INDEX('Uganda workforce data - raw'!$A$4:$F$619,MATCH($B45, 'Uganda workforce data - raw'!$B$4:$B$619,0), MATCH("Filled Male",'Uganda workforce data - raw'!$A$4:$F$4,0))*INDEX('Mapping cadres'!$B$1:$Z$616,MATCH($B45, 'Mapping cadres'!$B$1:$B$616,0), MATCH(G$32,'Mapping cadres'!$B$1:$Z$1,0))</f>
        <v>0</v>
      </c>
      <c r="H45" s="226">
        <f>INDEX('Uganda workforce data - raw'!$A$4:$F$619,MATCH($B45, 'Uganda workforce data - raw'!$B$4:$B$619,0), MATCH("Filled Male",'Uganda workforce data - raw'!$A$4:$F$4,0))*INDEX('Mapping cadres'!$B$1:$Z$616,MATCH($B45, 'Mapping cadres'!$B$1:$B$616,0), MATCH(H$32,'Mapping cadres'!$B$1:$Z$1,0))</f>
        <v>0</v>
      </c>
      <c r="I45" s="226">
        <f>INDEX('Uganda workforce data - raw'!$A$4:$F$619,MATCH($B45, 'Uganda workforce data - raw'!$B$4:$B$619,0), MATCH("Filled Male",'Uganda workforce data - raw'!$A$4:$F$4,0))*INDEX('Mapping cadres'!$B$1:$Z$616,MATCH($B45, 'Mapping cadres'!$B$1:$B$616,0), MATCH(I$32,'Mapping cadres'!$B$1:$Z$1,0))</f>
        <v>0</v>
      </c>
      <c r="J45" s="226">
        <f>INDEX('Uganda workforce data - raw'!$A$4:$F$619,MATCH($B45, 'Uganda workforce data - raw'!$B$4:$B$619,0), MATCH("Filled Male",'Uganda workforce data - raw'!$A$4:$F$4,0))*INDEX('Mapping cadres'!$B$1:$Z$616,MATCH($B45, 'Mapping cadres'!$B$1:$B$616,0), MATCH(J$32,'Mapping cadres'!$B$1:$Z$1,0))</f>
        <v>0</v>
      </c>
      <c r="K45" s="226">
        <f>INDEX('Uganda workforce data - raw'!$A$4:$F$619,MATCH($B45, 'Uganda workforce data - raw'!$B$4:$B$619,0), MATCH("Filled Male",'Uganda workforce data - raw'!$A$4:$F$4,0))*INDEX('Mapping cadres'!$B$1:$Z$616,MATCH($B45, 'Mapping cadres'!$B$1:$B$616,0), MATCH(K$32,'Mapping cadres'!$B$1:$Z$1,0))</f>
        <v>0</v>
      </c>
      <c r="L45" s="226">
        <f>INDEX('Uganda workforce data - raw'!$A$4:$F$619,MATCH($B45, 'Uganda workforce data - raw'!$B$4:$B$619,0), MATCH("Filled Male",'Uganda workforce data - raw'!$A$4:$F$4,0))*INDEX('Mapping cadres'!$B$1:$Z$616,MATCH($B45, 'Mapping cadres'!$B$1:$B$616,0), MATCH(L$32,'Mapping cadres'!$B$1:$Z$1,0))</f>
        <v>0</v>
      </c>
      <c r="M45" s="226">
        <f>INDEX('Uganda workforce data - raw'!$A$4:$F$619,MATCH($B45, 'Uganda workforce data - raw'!$B$4:$B$619,0), MATCH("Filled Male",'Uganda workforce data - raw'!$A$4:$F$4,0))*INDEX('Mapping cadres'!$B$1:$Z$616,MATCH($B45, 'Mapping cadres'!$B$1:$B$616,0), MATCH(M$32,'Mapping cadres'!$B$1:$Z$1,0))</f>
        <v>0</v>
      </c>
      <c r="N45" s="226">
        <f>INDEX('Uganda workforce data - raw'!$A$4:$F$619,MATCH($B45, 'Uganda workforce data - raw'!$B$4:$B$619,0), MATCH("Filled Male",'Uganda workforce data - raw'!$A$4:$F$4,0))*INDEX('Mapping cadres'!$B$1:$Z$616,MATCH($B45, 'Mapping cadres'!$B$1:$B$616,0), MATCH(N$32,'Mapping cadres'!$B$1:$Z$1,0))</f>
        <v>0</v>
      </c>
      <c r="O45" s="226">
        <f>INDEX('Uganda workforce data - raw'!$A$4:$F$619,MATCH($B45, 'Uganda workforce data - raw'!$B$4:$B$619,0), MATCH("Filled Male",'Uganda workforce data - raw'!$A$4:$F$4,0))*INDEX('Mapping cadres'!$B$1:$Z$616,MATCH($B45, 'Mapping cadres'!$B$1:$B$616,0), MATCH(O$32,'Mapping cadres'!$B$1:$Z$1,0))</f>
        <v>0</v>
      </c>
      <c r="P45" s="226">
        <f>INDEX('Uganda workforce data - raw'!$A$4:$F$619,MATCH($B45, 'Uganda workforce data - raw'!$B$4:$B$619,0), MATCH("Filled Male",'Uganda workforce data - raw'!$A$4:$F$4,0))*INDEX('Mapping cadres'!$B$1:$Z$616,MATCH($B45, 'Mapping cadres'!$B$1:$B$616,0), MATCH(P$32,'Mapping cadres'!$B$1:$Z$1,0))</f>
        <v>0</v>
      </c>
      <c r="Q45" s="226">
        <f>INDEX('Uganda workforce data - raw'!$A$4:$F$619,MATCH($B45, 'Uganda workforce data - raw'!$B$4:$B$619,0), MATCH("Filled Male",'Uganda workforce data - raw'!$A$4:$F$4,0))*INDEX('Mapping cadres'!$B$1:$Z$616,MATCH($B45, 'Mapping cadres'!$B$1:$B$616,0), MATCH(Q$32,'Mapping cadres'!$B$1:$Z$1,0))</f>
        <v>0</v>
      </c>
      <c r="R45" s="226">
        <f>INDEX('Uganda workforce data - raw'!$A$4:$F$619,MATCH($B45, 'Uganda workforce data - raw'!$B$4:$B$619,0), MATCH("Filled Male",'Uganda workforce data - raw'!$A$4:$F$4,0))*INDEX('Mapping cadres'!$B$1:$Z$616,MATCH($B45, 'Mapping cadres'!$B$1:$B$616,0), MATCH(R$32,'Mapping cadres'!$B$1:$Z$1,0))</f>
        <v>0</v>
      </c>
      <c r="S45" s="226">
        <f>INDEX('Uganda workforce data - raw'!$A$4:$F$619,MATCH($B45, 'Uganda workforce data - raw'!$B$4:$B$619,0), MATCH("Filled Male",'Uganda workforce data - raw'!$A$4:$F$4,0))*INDEX('Mapping cadres'!$B$1:$Z$616,MATCH($B45, 'Mapping cadres'!$B$1:$B$616,0), MATCH(S$32,'Mapping cadres'!$B$1:$Z$1,0))</f>
        <v>0</v>
      </c>
      <c r="T45" s="226">
        <f>INDEX('Uganda workforce data - raw'!$A$4:$F$619,MATCH($B45, 'Uganda workforce data - raw'!$B$4:$B$619,0), MATCH("Filled Male",'Uganda workforce data - raw'!$A$4:$F$4,0))*INDEX('Mapping cadres'!$B$1:$Z$616,MATCH($B45, 'Mapping cadres'!$B$1:$B$616,0), MATCH(T$32,'Mapping cadres'!$B$1:$Z$1,0))</f>
        <v>0</v>
      </c>
      <c r="U45" s="226">
        <f>INDEX('Uganda workforce data - raw'!$A$4:$F$619,MATCH($B45, 'Uganda workforce data - raw'!$B$4:$B$619,0), MATCH("Filled Male",'Uganda workforce data - raw'!$A$4:$F$4,0))*INDEX('Mapping cadres'!$B$1:$Z$616,MATCH($B45, 'Mapping cadres'!$B$1:$B$616,0), MATCH(U$32,'Mapping cadres'!$B$1:$Z$1,0))</f>
        <v>0</v>
      </c>
      <c r="V45" s="226">
        <f>INDEX('Uganda workforce data - raw'!$A$4:$F$619,MATCH($B45, 'Uganda workforce data - raw'!$B$4:$B$619,0), MATCH("Filled Male",'Uganda workforce data - raw'!$A$4:$F$4,0))*INDEX('Mapping cadres'!$B$1:$Z$616,MATCH($B45, 'Mapping cadres'!$B$1:$B$616,0), MATCH(V$32,'Mapping cadres'!$B$1:$Z$1,0))</f>
        <v>0</v>
      </c>
      <c r="W45" s="226">
        <f>INDEX('Uganda workforce data - raw'!$A$4:$F$619,MATCH($B45, 'Uganda workforce data - raw'!$B$4:$B$619,0), MATCH("Filled Male",'Uganda workforce data - raw'!$A$4:$F$4,0))*INDEX('Mapping cadres'!$B$1:$Z$616,MATCH($B45, 'Mapping cadres'!$B$1:$B$616,0), MATCH(W$32,'Mapping cadres'!$B$1:$Z$1,0))</f>
        <v>0</v>
      </c>
      <c r="X45" s="226">
        <f>INDEX('Uganda workforce data - raw'!$A$4:$F$619,MATCH($B45, 'Uganda workforce data - raw'!$B$4:$B$619,0), MATCH("Filled Male",'Uganda workforce data - raw'!$A$4:$F$4,0))*INDEX('Mapping cadres'!$B$1:$Z$616,MATCH($B45, 'Mapping cadres'!$B$1:$B$616,0), MATCH(X$32,'Mapping cadres'!$B$1:$Z$1,0))</f>
        <v>0</v>
      </c>
      <c r="Y45" s="226">
        <f>INDEX('Uganda workforce data - raw'!$A$4:$F$619,MATCH($B45, 'Uganda workforce data - raw'!$B$4:$B$619,0), MATCH("Filled Male",'Uganda workforce data - raw'!$A$4:$F$4,0))*INDEX('Mapping cadres'!$B$1:$Z$616,MATCH($B45, 'Mapping cadres'!$B$1:$B$616,0), MATCH(Y$32,'Mapping cadres'!$B$1:$Z$1,0))</f>
        <v>0</v>
      </c>
      <c r="Z45" s="226">
        <f>INDEX('Uganda workforce data - raw'!$A$4:$F$619,MATCH($B45, 'Uganda workforce data - raw'!$B$4:$B$619,0), MATCH("Filled Male",'Uganda workforce data - raw'!$A$4:$F$4,0))*INDEX('Mapping cadres'!$B$1:$Z$616,MATCH($B45, 'Mapping cadres'!$B$1:$B$616,0), MATCH(Z$32,'Mapping cadres'!$B$1:$Z$1,0))</f>
        <v>0</v>
      </c>
      <c r="AA45" s="226">
        <f>INDEX('Uganda workforce data - raw'!$A$4:$F$619,MATCH($B45, 'Uganda workforce data - raw'!$B$4:$B$619,0), MATCH("Filled Female",'Uganda workforce data - raw'!$A$4:$F$4,0))*INDEX('Mapping cadres'!$B$1:$Z$616,MATCH($B45, 'Mapping cadres'!$B$1:$B$616,0), MATCH(AA$32,'Mapping cadres'!$B$1:$Z$1,0))</f>
        <v>0</v>
      </c>
      <c r="AB45" s="226">
        <f>INDEX('Uganda workforce data - raw'!$A$4:$F$619,MATCH($B45, 'Uganda workforce data - raw'!$B$4:$B$619,0), MATCH("Filled Female",'Uganda workforce data - raw'!$A$4:$F$4,0))*INDEX('Mapping cadres'!$B$1:$Z$616,MATCH($B45, 'Mapping cadres'!$B$1:$B$616,0), MATCH(AB$32,'Mapping cadres'!$B$1:$Z$1,0))</f>
        <v>0</v>
      </c>
      <c r="AC45" s="226">
        <f>INDEX('Uganda workforce data - raw'!$A$4:$F$619,MATCH($B45, 'Uganda workforce data - raw'!$B$4:$B$619,0), MATCH("Filled Female",'Uganda workforce data - raw'!$A$4:$F$4,0))*INDEX('Mapping cadres'!$B$1:$Z$616,MATCH($B45, 'Mapping cadres'!$B$1:$B$616,0), MATCH(AC$32,'Mapping cadres'!$B$1:$Z$1,0))</f>
        <v>0</v>
      </c>
      <c r="AD45" s="226">
        <f>INDEX('Uganda workforce data - raw'!$A$4:$F$619,MATCH($B45, 'Uganda workforce data - raw'!$B$4:$B$619,0), MATCH("Filled Female",'Uganda workforce data - raw'!$A$4:$F$4,0))*INDEX('Mapping cadres'!$B$1:$Z$616,MATCH($B45, 'Mapping cadres'!$B$1:$B$616,0), MATCH(AD$32,'Mapping cadres'!$B$1:$Z$1,0))</f>
        <v>0</v>
      </c>
      <c r="AE45" s="226">
        <f>INDEX('Uganda workforce data - raw'!$A$4:$F$619,MATCH($B45, 'Uganda workforce data - raw'!$B$4:$B$619,0), MATCH("Filled Female",'Uganda workforce data - raw'!$A$4:$F$4,0))*INDEX('Mapping cadres'!$B$1:$Z$616,MATCH($B45, 'Mapping cadres'!$B$1:$B$616,0), MATCH(AE$32,'Mapping cadres'!$B$1:$Z$1,0))</f>
        <v>0</v>
      </c>
      <c r="AF45" s="226">
        <f>INDEX('Uganda workforce data - raw'!$A$4:$F$619,MATCH($B45, 'Uganda workforce data - raw'!$B$4:$B$619,0), MATCH("Filled Female",'Uganda workforce data - raw'!$A$4:$F$4,0))*INDEX('Mapping cadres'!$B$1:$Z$616,MATCH($B45, 'Mapping cadres'!$B$1:$B$616,0), MATCH(AF$32,'Mapping cadres'!$B$1:$Z$1,0))</f>
        <v>0</v>
      </c>
      <c r="AG45" s="226">
        <f>INDEX('Uganda workforce data - raw'!$A$4:$F$619,MATCH($B45, 'Uganda workforce data - raw'!$B$4:$B$619,0), MATCH("Filled Female",'Uganda workforce data - raw'!$A$4:$F$4,0))*INDEX('Mapping cadres'!$B$1:$Z$616,MATCH($B45, 'Mapping cadres'!$B$1:$B$616,0), MATCH(AG$32,'Mapping cadres'!$B$1:$Z$1,0))</f>
        <v>0</v>
      </c>
      <c r="AH45" s="226">
        <f>INDEX('Uganda workforce data - raw'!$A$4:$F$619,MATCH($B45, 'Uganda workforce data - raw'!$B$4:$B$619,0), MATCH("Filled Female",'Uganda workforce data - raw'!$A$4:$F$4,0))*INDEX('Mapping cadres'!$B$1:$Z$616,MATCH($B45, 'Mapping cadres'!$B$1:$B$616,0), MATCH(AH$32,'Mapping cadres'!$B$1:$Z$1,0))</f>
        <v>0</v>
      </c>
      <c r="AI45" s="226">
        <f>INDEX('Uganda workforce data - raw'!$A$4:$F$619,MATCH($B45, 'Uganda workforce data - raw'!$B$4:$B$619,0), MATCH("Filled Female",'Uganda workforce data - raw'!$A$4:$F$4,0))*INDEX('Mapping cadres'!$B$1:$Z$616,MATCH($B45, 'Mapping cadres'!$B$1:$B$616,0), MATCH(AI$32,'Mapping cadres'!$B$1:$Z$1,0))</f>
        <v>0</v>
      </c>
      <c r="AJ45" s="226">
        <f>INDEX('Uganda workforce data - raw'!$A$4:$F$619,MATCH($B45, 'Uganda workforce data - raw'!$B$4:$B$619,0), MATCH("Filled Female",'Uganda workforce data - raw'!$A$4:$F$4,0))*INDEX('Mapping cadres'!$B$1:$Z$616,MATCH($B45, 'Mapping cadres'!$B$1:$B$616,0), MATCH(AJ$32,'Mapping cadres'!$B$1:$Z$1,0))</f>
        <v>0</v>
      </c>
      <c r="AK45" s="226">
        <f>INDEX('Uganda workforce data - raw'!$A$4:$F$619,MATCH($B45, 'Uganda workforce data - raw'!$B$4:$B$619,0), MATCH("Filled Female",'Uganda workforce data - raw'!$A$4:$F$4,0))*INDEX('Mapping cadres'!$B$1:$Z$616,MATCH($B45, 'Mapping cadres'!$B$1:$B$616,0), MATCH(AK$32,'Mapping cadres'!$B$1:$Z$1,0))</f>
        <v>0</v>
      </c>
      <c r="AL45" s="226">
        <f>INDEX('Uganda workforce data - raw'!$A$4:$F$619,MATCH($B45, 'Uganda workforce data - raw'!$B$4:$B$619,0), MATCH("Filled Female",'Uganda workforce data - raw'!$A$4:$F$4,0))*INDEX('Mapping cadres'!$B$1:$Z$616,MATCH($B45, 'Mapping cadres'!$B$1:$B$616,0), MATCH(AL$32,'Mapping cadres'!$B$1:$Z$1,0))</f>
        <v>0</v>
      </c>
      <c r="AM45" s="226">
        <f>INDEX('Uganda workforce data - raw'!$A$4:$F$619,MATCH($B45, 'Uganda workforce data - raw'!$B$4:$B$619,0), MATCH("Filled Female",'Uganda workforce data - raw'!$A$4:$F$4,0))*INDEX('Mapping cadres'!$B$1:$Z$616,MATCH($B45, 'Mapping cadres'!$B$1:$B$616,0), MATCH(AM$32,'Mapping cadres'!$B$1:$Z$1,0))</f>
        <v>0</v>
      </c>
      <c r="AN45" s="226">
        <f>INDEX('Uganda workforce data - raw'!$A$4:$F$619,MATCH($B45, 'Uganda workforce data - raw'!$B$4:$B$619,0), MATCH("Filled Female",'Uganda workforce data - raw'!$A$4:$F$4,0))*INDEX('Mapping cadres'!$B$1:$Z$616,MATCH($B45, 'Mapping cadres'!$B$1:$B$616,0), MATCH(AN$32,'Mapping cadres'!$B$1:$Z$1,0))</f>
        <v>0</v>
      </c>
      <c r="AO45" s="226">
        <f>INDEX('Uganda workforce data - raw'!$A$4:$F$619,MATCH($B45, 'Uganda workforce data - raw'!$B$4:$B$619,0), MATCH("Filled Female",'Uganda workforce data - raw'!$A$4:$F$4,0))*INDEX('Mapping cadres'!$B$1:$Z$616,MATCH($B45, 'Mapping cadres'!$B$1:$B$616,0), MATCH(AO$32,'Mapping cadres'!$B$1:$Z$1,0))</f>
        <v>0</v>
      </c>
      <c r="AP45" s="226">
        <f>INDEX('Uganda workforce data - raw'!$A$4:$F$619,MATCH($B45, 'Uganda workforce data - raw'!$B$4:$B$619,0), MATCH("Filled Female",'Uganda workforce data - raw'!$A$4:$F$4,0))*INDEX('Mapping cadres'!$B$1:$Z$616,MATCH($B45, 'Mapping cadres'!$B$1:$B$616,0), MATCH(AP$32,'Mapping cadres'!$B$1:$Z$1,0))</f>
        <v>0</v>
      </c>
      <c r="AQ45" s="226">
        <f>INDEX('Uganda workforce data - raw'!$A$4:$F$619,MATCH($B45, 'Uganda workforce data - raw'!$B$4:$B$619,0), MATCH("Filled Female",'Uganda workforce data - raw'!$A$4:$F$4,0))*INDEX('Mapping cadres'!$B$1:$Z$616,MATCH($B45, 'Mapping cadres'!$B$1:$B$616,0), MATCH(AQ$32,'Mapping cadres'!$B$1:$Z$1,0))</f>
        <v>0</v>
      </c>
      <c r="AR45" s="226">
        <f>INDEX('Uganda workforce data - raw'!$A$4:$F$619,MATCH($B45, 'Uganda workforce data - raw'!$B$4:$B$619,0), MATCH("Filled Female",'Uganda workforce data - raw'!$A$4:$F$4,0))*INDEX('Mapping cadres'!$B$1:$Z$616,MATCH($B45, 'Mapping cadres'!$B$1:$B$616,0), MATCH(AR$32,'Mapping cadres'!$B$1:$Z$1,0))</f>
        <v>0</v>
      </c>
      <c r="AS45" s="226">
        <f>INDEX('Uganda workforce data - raw'!$A$4:$F$619,MATCH($B45, 'Uganda workforce data - raw'!$B$4:$B$619,0), MATCH("Filled Female",'Uganda workforce data - raw'!$A$4:$F$4,0))*INDEX('Mapping cadres'!$B$1:$Z$616,MATCH($B45, 'Mapping cadres'!$B$1:$B$616,0), MATCH(AS$32,'Mapping cadres'!$B$1:$Z$1,0))</f>
        <v>0</v>
      </c>
      <c r="AT45" s="226">
        <f>INDEX('Uganda workforce data - raw'!$A$4:$F$619,MATCH($B45, 'Uganda workforce data - raw'!$B$4:$B$619,0), MATCH("Filled Female",'Uganda workforce data - raw'!$A$4:$F$4,0))*INDEX('Mapping cadres'!$B$1:$Z$616,MATCH($B45, 'Mapping cadres'!$B$1:$B$616,0), MATCH(AT$32,'Mapping cadres'!$B$1:$Z$1,0))</f>
        <v>0</v>
      </c>
      <c r="AU45" s="226">
        <f>INDEX('Uganda workforce data - raw'!$A$4:$F$619,MATCH($B45, 'Uganda workforce data - raw'!$B$4:$B$619,0), MATCH("Filled Female",'Uganda workforce data - raw'!$A$4:$F$4,0))*INDEX('Mapping cadres'!$B$1:$Z$616,MATCH($B45, 'Mapping cadres'!$B$1:$B$616,0), MATCH(AU$32,'Mapping cadres'!$B$1:$Z$1,0))</f>
        <v>0</v>
      </c>
      <c r="AV45" s="226">
        <f>INDEX('Uganda workforce data - raw'!$A$4:$F$619,MATCH($B45, 'Uganda workforce data - raw'!$B$4:$B$619,0), MATCH("Filled Female",'Uganda workforce data - raw'!$A$4:$F$4,0))*INDEX('Mapping cadres'!$B$1:$Z$616,MATCH($B45, 'Mapping cadres'!$B$1:$B$616,0), MATCH(AV$32,'Mapping cadres'!$B$1:$Z$1,0))</f>
        <v>0</v>
      </c>
      <c r="AW45" s="226">
        <f>INDEX('Uganda workforce data - raw'!$A$4:$F$619,MATCH($B45, 'Uganda workforce data - raw'!$B$4:$B$619,0), MATCH("Filled Female",'Uganda workforce data - raw'!$A$4:$F$4,0))*INDEX('Mapping cadres'!$B$1:$Z$616,MATCH($B45, 'Mapping cadres'!$B$1:$B$616,0), MATCH(AW$32,'Mapping cadres'!$B$1:$Z$1,0))</f>
        <v>0</v>
      </c>
      <c r="AX45" s="226">
        <f>INDEX('Uganda workforce data - raw'!$A$4:$F$619,MATCH($B45, 'Uganda workforce data - raw'!$B$4:$B$619,0), MATCH("Filled Female",'Uganda workforce data - raw'!$A$4:$F$4,0))*INDEX('Mapping cadres'!$B$1:$Z$616,MATCH($B45, 'Mapping cadres'!$B$1:$B$616,0), MATCH(AX$32,'Mapping cadres'!$B$1:$Z$1,0))</f>
        <v>0</v>
      </c>
      <c r="AY45" s="226">
        <f t="shared" si="5"/>
        <v>0</v>
      </c>
      <c r="AZ45" s="226">
        <f t="shared" si="6"/>
        <v>0</v>
      </c>
      <c r="BA45" s="226">
        <f t="shared" si="7"/>
        <v>1</v>
      </c>
      <c r="BB45" s="226">
        <f t="shared" si="8"/>
        <v>0</v>
      </c>
      <c r="BC45" s="226">
        <f t="shared" si="9"/>
        <v>0</v>
      </c>
      <c r="BD45" s="226">
        <f t="shared" si="10"/>
        <v>0</v>
      </c>
      <c r="BE45" s="226">
        <f t="shared" si="11"/>
        <v>0</v>
      </c>
      <c r="BF45" s="226">
        <f t="shared" si="12"/>
        <v>0</v>
      </c>
      <c r="BG45" s="226">
        <f t="shared" si="13"/>
        <v>0</v>
      </c>
      <c r="BH45" s="226">
        <f t="shared" si="14"/>
        <v>0</v>
      </c>
      <c r="BI45" s="226">
        <f t="shared" si="15"/>
        <v>0</v>
      </c>
      <c r="BJ45" s="226">
        <f t="shared" si="16"/>
        <v>0</v>
      </c>
      <c r="BK45" s="226">
        <f t="shared" si="17"/>
        <v>0</v>
      </c>
      <c r="BL45" s="226">
        <f t="shared" si="18"/>
        <v>0</v>
      </c>
      <c r="BM45" s="226">
        <f t="shared" si="19"/>
        <v>0</v>
      </c>
      <c r="BN45" s="226">
        <f t="shared" si="20"/>
        <v>0</v>
      </c>
      <c r="BO45" s="226">
        <f t="shared" si="21"/>
        <v>0</v>
      </c>
      <c r="BP45" s="226">
        <f t="shared" si="22"/>
        <v>0</v>
      </c>
      <c r="BQ45" s="226">
        <f t="shared" si="23"/>
        <v>0</v>
      </c>
      <c r="BR45" s="226">
        <f t="shared" si="24"/>
        <v>0</v>
      </c>
      <c r="BS45" s="226">
        <f t="shared" si="25"/>
        <v>0</v>
      </c>
      <c r="BT45" s="226">
        <f t="shared" si="26"/>
        <v>0</v>
      </c>
      <c r="BU45" s="226">
        <f t="shared" si="27"/>
        <v>0</v>
      </c>
      <c r="BV45" s="226">
        <f t="shared" si="28"/>
        <v>0</v>
      </c>
    </row>
    <row r="46" spans="1:74">
      <c r="A46" s="226">
        <v>14</v>
      </c>
      <c r="B46" s="226" t="s">
        <v>1321</v>
      </c>
      <c r="C46" s="226">
        <f>INDEX('Uganda workforce data - raw'!$A$4:$F$619,MATCH($B46, 'Uganda workforce data - raw'!$B$4:$B$619,0), MATCH("Filled Male",'Uganda workforce data - raw'!$A$4:$F$4,0))*INDEX('Mapping cadres'!$B$1:$Z$616,MATCH($B46, 'Mapping cadres'!$B$1:$B$616,0), MATCH(C$32,'Mapping cadres'!$B$1:$Z$1,0))</f>
        <v>0</v>
      </c>
      <c r="D46" s="226">
        <f>INDEX('Uganda workforce data - raw'!$A$4:$F$619,MATCH($B46, 'Uganda workforce data - raw'!$B$4:$B$619,0), MATCH("Filled Male",'Uganda workforce data - raw'!$A$4:$F$4,0))*INDEX('Mapping cadres'!$B$1:$Z$616,MATCH($B46, 'Mapping cadres'!$B$1:$B$616,0), MATCH(D$32,'Mapping cadres'!$B$1:$Z$1,0))</f>
        <v>1</v>
      </c>
      <c r="E46" s="226">
        <f>INDEX('Uganda workforce data - raw'!$A$4:$F$619,MATCH($B46, 'Uganda workforce data - raw'!$B$4:$B$619,0), MATCH("Filled Male",'Uganda workforce data - raw'!$A$4:$F$4,0))*INDEX('Mapping cadres'!$B$1:$Z$616,MATCH($B46, 'Mapping cadres'!$B$1:$B$616,0), MATCH(E$32,'Mapping cadres'!$B$1:$Z$1,0))</f>
        <v>0</v>
      </c>
      <c r="F46" s="226">
        <f>INDEX('Uganda workforce data - raw'!$A$4:$F$619,MATCH($B46, 'Uganda workforce data - raw'!$B$4:$B$619,0), MATCH("Filled Male",'Uganda workforce data - raw'!$A$4:$F$4,0))*INDEX('Mapping cadres'!$B$1:$Z$616,MATCH($B46, 'Mapping cadres'!$B$1:$B$616,0), MATCH(F$32,'Mapping cadres'!$B$1:$Z$1,0))</f>
        <v>0</v>
      </c>
      <c r="G46" s="226">
        <f>INDEX('Uganda workforce data - raw'!$A$4:$F$619,MATCH($B46, 'Uganda workforce data - raw'!$B$4:$B$619,0), MATCH("Filled Male",'Uganda workforce data - raw'!$A$4:$F$4,0))*INDEX('Mapping cadres'!$B$1:$Z$616,MATCH($B46, 'Mapping cadres'!$B$1:$B$616,0), MATCH(G$32,'Mapping cadres'!$B$1:$Z$1,0))</f>
        <v>0</v>
      </c>
      <c r="H46" s="226">
        <f>INDEX('Uganda workforce data - raw'!$A$4:$F$619,MATCH($B46, 'Uganda workforce data - raw'!$B$4:$B$619,0), MATCH("Filled Male",'Uganda workforce data - raw'!$A$4:$F$4,0))*INDEX('Mapping cadres'!$B$1:$Z$616,MATCH($B46, 'Mapping cadres'!$B$1:$B$616,0), MATCH(H$32,'Mapping cadres'!$B$1:$Z$1,0))</f>
        <v>0</v>
      </c>
      <c r="I46" s="226">
        <f>INDEX('Uganda workforce data - raw'!$A$4:$F$619,MATCH($B46, 'Uganda workforce data - raw'!$B$4:$B$619,0), MATCH("Filled Male",'Uganda workforce data - raw'!$A$4:$F$4,0))*INDEX('Mapping cadres'!$B$1:$Z$616,MATCH($B46, 'Mapping cadres'!$B$1:$B$616,0), MATCH(I$32,'Mapping cadres'!$B$1:$Z$1,0))</f>
        <v>0</v>
      </c>
      <c r="J46" s="226">
        <f>INDEX('Uganda workforce data - raw'!$A$4:$F$619,MATCH($B46, 'Uganda workforce data - raw'!$B$4:$B$619,0), MATCH("Filled Male",'Uganda workforce data - raw'!$A$4:$F$4,0))*INDEX('Mapping cadres'!$B$1:$Z$616,MATCH($B46, 'Mapping cadres'!$B$1:$B$616,0), MATCH(J$32,'Mapping cadres'!$B$1:$Z$1,0))</f>
        <v>0</v>
      </c>
      <c r="K46" s="226">
        <f>INDEX('Uganda workforce data - raw'!$A$4:$F$619,MATCH($B46, 'Uganda workforce data - raw'!$B$4:$B$619,0), MATCH("Filled Male",'Uganda workforce data - raw'!$A$4:$F$4,0))*INDEX('Mapping cadres'!$B$1:$Z$616,MATCH($B46, 'Mapping cadres'!$B$1:$B$616,0), MATCH(K$32,'Mapping cadres'!$B$1:$Z$1,0))</f>
        <v>0</v>
      </c>
      <c r="L46" s="226">
        <f>INDEX('Uganda workforce data - raw'!$A$4:$F$619,MATCH($B46, 'Uganda workforce data - raw'!$B$4:$B$619,0), MATCH("Filled Male",'Uganda workforce data - raw'!$A$4:$F$4,0))*INDEX('Mapping cadres'!$B$1:$Z$616,MATCH($B46, 'Mapping cadres'!$B$1:$B$616,0), MATCH(L$32,'Mapping cadres'!$B$1:$Z$1,0))</f>
        <v>0</v>
      </c>
      <c r="M46" s="226">
        <f>INDEX('Uganda workforce data - raw'!$A$4:$F$619,MATCH($B46, 'Uganda workforce data - raw'!$B$4:$B$619,0), MATCH("Filled Male",'Uganda workforce data - raw'!$A$4:$F$4,0))*INDEX('Mapping cadres'!$B$1:$Z$616,MATCH($B46, 'Mapping cadres'!$B$1:$B$616,0), MATCH(M$32,'Mapping cadres'!$B$1:$Z$1,0))</f>
        <v>0</v>
      </c>
      <c r="N46" s="226">
        <f>INDEX('Uganda workforce data - raw'!$A$4:$F$619,MATCH($B46, 'Uganda workforce data - raw'!$B$4:$B$619,0), MATCH("Filled Male",'Uganda workforce data - raw'!$A$4:$F$4,0))*INDEX('Mapping cadres'!$B$1:$Z$616,MATCH($B46, 'Mapping cadres'!$B$1:$B$616,0), MATCH(N$32,'Mapping cadres'!$B$1:$Z$1,0))</f>
        <v>0</v>
      </c>
      <c r="O46" s="226">
        <f>INDEX('Uganda workforce data - raw'!$A$4:$F$619,MATCH($B46, 'Uganda workforce data - raw'!$B$4:$B$619,0), MATCH("Filled Male",'Uganda workforce data - raw'!$A$4:$F$4,0))*INDEX('Mapping cadres'!$B$1:$Z$616,MATCH($B46, 'Mapping cadres'!$B$1:$B$616,0), MATCH(O$32,'Mapping cadres'!$B$1:$Z$1,0))</f>
        <v>0</v>
      </c>
      <c r="P46" s="226">
        <f>INDEX('Uganda workforce data - raw'!$A$4:$F$619,MATCH($B46, 'Uganda workforce data - raw'!$B$4:$B$619,0), MATCH("Filled Male",'Uganda workforce data - raw'!$A$4:$F$4,0))*INDEX('Mapping cadres'!$B$1:$Z$616,MATCH($B46, 'Mapping cadres'!$B$1:$B$616,0), MATCH(P$32,'Mapping cadres'!$B$1:$Z$1,0))</f>
        <v>0</v>
      </c>
      <c r="Q46" s="226">
        <f>INDEX('Uganda workforce data - raw'!$A$4:$F$619,MATCH($B46, 'Uganda workforce data - raw'!$B$4:$B$619,0), MATCH("Filled Male",'Uganda workforce data - raw'!$A$4:$F$4,0))*INDEX('Mapping cadres'!$B$1:$Z$616,MATCH($B46, 'Mapping cadres'!$B$1:$B$616,0), MATCH(Q$32,'Mapping cadres'!$B$1:$Z$1,0))</f>
        <v>0</v>
      </c>
      <c r="R46" s="226">
        <f>INDEX('Uganda workforce data - raw'!$A$4:$F$619,MATCH($B46, 'Uganda workforce data - raw'!$B$4:$B$619,0), MATCH("Filled Male",'Uganda workforce data - raw'!$A$4:$F$4,0))*INDEX('Mapping cadres'!$B$1:$Z$616,MATCH($B46, 'Mapping cadres'!$B$1:$B$616,0), MATCH(R$32,'Mapping cadres'!$B$1:$Z$1,0))</f>
        <v>0</v>
      </c>
      <c r="S46" s="226">
        <f>INDEX('Uganda workforce data - raw'!$A$4:$F$619,MATCH($B46, 'Uganda workforce data - raw'!$B$4:$B$619,0), MATCH("Filled Male",'Uganda workforce data - raw'!$A$4:$F$4,0))*INDEX('Mapping cadres'!$B$1:$Z$616,MATCH($B46, 'Mapping cadres'!$B$1:$B$616,0), MATCH(S$32,'Mapping cadres'!$B$1:$Z$1,0))</f>
        <v>0</v>
      </c>
      <c r="T46" s="226">
        <f>INDEX('Uganda workforce data - raw'!$A$4:$F$619,MATCH($B46, 'Uganda workforce data - raw'!$B$4:$B$619,0), MATCH("Filled Male",'Uganda workforce data - raw'!$A$4:$F$4,0))*INDEX('Mapping cadres'!$B$1:$Z$616,MATCH($B46, 'Mapping cadres'!$B$1:$B$616,0), MATCH(T$32,'Mapping cadres'!$B$1:$Z$1,0))</f>
        <v>0</v>
      </c>
      <c r="U46" s="226">
        <f>INDEX('Uganda workforce data - raw'!$A$4:$F$619,MATCH($B46, 'Uganda workforce data - raw'!$B$4:$B$619,0), MATCH("Filled Male",'Uganda workforce data - raw'!$A$4:$F$4,0))*INDEX('Mapping cadres'!$B$1:$Z$616,MATCH($B46, 'Mapping cadres'!$B$1:$B$616,0), MATCH(U$32,'Mapping cadres'!$B$1:$Z$1,0))</f>
        <v>0</v>
      </c>
      <c r="V46" s="226">
        <f>INDEX('Uganda workforce data - raw'!$A$4:$F$619,MATCH($B46, 'Uganda workforce data - raw'!$B$4:$B$619,0), MATCH("Filled Male",'Uganda workforce data - raw'!$A$4:$F$4,0))*INDEX('Mapping cadres'!$B$1:$Z$616,MATCH($B46, 'Mapping cadres'!$B$1:$B$616,0), MATCH(V$32,'Mapping cadres'!$B$1:$Z$1,0))</f>
        <v>0</v>
      </c>
      <c r="W46" s="226">
        <f>INDEX('Uganda workforce data - raw'!$A$4:$F$619,MATCH($B46, 'Uganda workforce data - raw'!$B$4:$B$619,0), MATCH("Filled Male",'Uganda workforce data - raw'!$A$4:$F$4,0))*INDEX('Mapping cadres'!$B$1:$Z$616,MATCH($B46, 'Mapping cadres'!$B$1:$B$616,0), MATCH(W$32,'Mapping cadres'!$B$1:$Z$1,0))</f>
        <v>0</v>
      </c>
      <c r="X46" s="226">
        <f>INDEX('Uganda workforce data - raw'!$A$4:$F$619,MATCH($B46, 'Uganda workforce data - raw'!$B$4:$B$619,0), MATCH("Filled Male",'Uganda workforce data - raw'!$A$4:$F$4,0))*INDEX('Mapping cadres'!$B$1:$Z$616,MATCH($B46, 'Mapping cadres'!$B$1:$B$616,0), MATCH(X$32,'Mapping cadres'!$B$1:$Z$1,0))</f>
        <v>0</v>
      </c>
      <c r="Y46" s="226">
        <f>INDEX('Uganda workforce data - raw'!$A$4:$F$619,MATCH($B46, 'Uganda workforce data - raw'!$B$4:$B$619,0), MATCH("Filled Male",'Uganda workforce data - raw'!$A$4:$F$4,0))*INDEX('Mapping cadres'!$B$1:$Z$616,MATCH($B46, 'Mapping cadres'!$B$1:$B$616,0), MATCH(Y$32,'Mapping cadres'!$B$1:$Z$1,0))</f>
        <v>0</v>
      </c>
      <c r="Z46" s="226">
        <f>INDEX('Uganda workforce data - raw'!$A$4:$F$619,MATCH($B46, 'Uganda workforce data - raw'!$B$4:$B$619,0), MATCH("Filled Male",'Uganda workforce data - raw'!$A$4:$F$4,0))*INDEX('Mapping cadres'!$B$1:$Z$616,MATCH($B46, 'Mapping cadres'!$B$1:$B$616,0), MATCH(Z$32,'Mapping cadres'!$B$1:$Z$1,0))</f>
        <v>0</v>
      </c>
      <c r="AA46" s="226">
        <f>INDEX('Uganda workforce data - raw'!$A$4:$F$619,MATCH($B46, 'Uganda workforce data - raw'!$B$4:$B$619,0), MATCH("Filled Female",'Uganda workforce data - raw'!$A$4:$F$4,0))*INDEX('Mapping cadres'!$B$1:$Z$616,MATCH($B46, 'Mapping cadres'!$B$1:$B$616,0), MATCH(AA$32,'Mapping cadres'!$B$1:$Z$1,0))</f>
        <v>0</v>
      </c>
      <c r="AB46" s="226">
        <f>INDEX('Uganda workforce data - raw'!$A$4:$F$619,MATCH($B46, 'Uganda workforce data - raw'!$B$4:$B$619,0), MATCH("Filled Female",'Uganda workforce data - raw'!$A$4:$F$4,0))*INDEX('Mapping cadres'!$B$1:$Z$616,MATCH($B46, 'Mapping cadres'!$B$1:$B$616,0), MATCH(AB$32,'Mapping cadres'!$B$1:$Z$1,0))</f>
        <v>0</v>
      </c>
      <c r="AC46" s="226">
        <f>INDEX('Uganda workforce data - raw'!$A$4:$F$619,MATCH($B46, 'Uganda workforce data - raw'!$B$4:$B$619,0), MATCH("Filled Female",'Uganda workforce data - raw'!$A$4:$F$4,0))*INDEX('Mapping cadres'!$B$1:$Z$616,MATCH($B46, 'Mapping cadres'!$B$1:$B$616,0), MATCH(AC$32,'Mapping cadres'!$B$1:$Z$1,0))</f>
        <v>0</v>
      </c>
      <c r="AD46" s="226">
        <f>INDEX('Uganda workforce data - raw'!$A$4:$F$619,MATCH($B46, 'Uganda workforce data - raw'!$B$4:$B$619,0), MATCH("Filled Female",'Uganda workforce data - raw'!$A$4:$F$4,0))*INDEX('Mapping cadres'!$B$1:$Z$616,MATCH($B46, 'Mapping cadres'!$B$1:$B$616,0), MATCH(AD$32,'Mapping cadres'!$B$1:$Z$1,0))</f>
        <v>0</v>
      </c>
      <c r="AE46" s="226">
        <f>INDEX('Uganda workforce data - raw'!$A$4:$F$619,MATCH($B46, 'Uganda workforce data - raw'!$B$4:$B$619,0), MATCH("Filled Female",'Uganda workforce data - raw'!$A$4:$F$4,0))*INDEX('Mapping cadres'!$B$1:$Z$616,MATCH($B46, 'Mapping cadres'!$B$1:$B$616,0), MATCH(AE$32,'Mapping cadres'!$B$1:$Z$1,0))</f>
        <v>0</v>
      </c>
      <c r="AF46" s="226">
        <f>INDEX('Uganda workforce data - raw'!$A$4:$F$619,MATCH($B46, 'Uganda workforce data - raw'!$B$4:$B$619,0), MATCH("Filled Female",'Uganda workforce data - raw'!$A$4:$F$4,0))*INDEX('Mapping cadres'!$B$1:$Z$616,MATCH($B46, 'Mapping cadres'!$B$1:$B$616,0), MATCH(AF$32,'Mapping cadres'!$B$1:$Z$1,0))</f>
        <v>0</v>
      </c>
      <c r="AG46" s="226">
        <f>INDEX('Uganda workforce data - raw'!$A$4:$F$619,MATCH($B46, 'Uganda workforce data - raw'!$B$4:$B$619,0), MATCH("Filled Female",'Uganda workforce data - raw'!$A$4:$F$4,0))*INDEX('Mapping cadres'!$B$1:$Z$616,MATCH($B46, 'Mapping cadres'!$B$1:$B$616,0), MATCH(AG$32,'Mapping cadres'!$B$1:$Z$1,0))</f>
        <v>0</v>
      </c>
      <c r="AH46" s="226">
        <f>INDEX('Uganda workforce data - raw'!$A$4:$F$619,MATCH($B46, 'Uganda workforce data - raw'!$B$4:$B$619,0), MATCH("Filled Female",'Uganda workforce data - raw'!$A$4:$F$4,0))*INDEX('Mapping cadres'!$B$1:$Z$616,MATCH($B46, 'Mapping cadres'!$B$1:$B$616,0), MATCH(AH$32,'Mapping cadres'!$B$1:$Z$1,0))</f>
        <v>0</v>
      </c>
      <c r="AI46" s="226">
        <f>INDEX('Uganda workforce data - raw'!$A$4:$F$619,MATCH($B46, 'Uganda workforce data - raw'!$B$4:$B$619,0), MATCH("Filled Female",'Uganda workforce data - raw'!$A$4:$F$4,0))*INDEX('Mapping cadres'!$B$1:$Z$616,MATCH($B46, 'Mapping cadres'!$B$1:$B$616,0), MATCH(AI$32,'Mapping cadres'!$B$1:$Z$1,0))</f>
        <v>0</v>
      </c>
      <c r="AJ46" s="226">
        <f>INDEX('Uganda workforce data - raw'!$A$4:$F$619,MATCH($B46, 'Uganda workforce data - raw'!$B$4:$B$619,0), MATCH("Filled Female",'Uganda workforce data - raw'!$A$4:$F$4,0))*INDEX('Mapping cadres'!$B$1:$Z$616,MATCH($B46, 'Mapping cadres'!$B$1:$B$616,0), MATCH(AJ$32,'Mapping cadres'!$B$1:$Z$1,0))</f>
        <v>0</v>
      </c>
      <c r="AK46" s="226">
        <f>INDEX('Uganda workforce data - raw'!$A$4:$F$619,MATCH($B46, 'Uganda workforce data - raw'!$B$4:$B$619,0), MATCH("Filled Female",'Uganda workforce data - raw'!$A$4:$F$4,0))*INDEX('Mapping cadres'!$B$1:$Z$616,MATCH($B46, 'Mapping cadres'!$B$1:$B$616,0), MATCH(AK$32,'Mapping cadres'!$B$1:$Z$1,0))</f>
        <v>0</v>
      </c>
      <c r="AL46" s="226">
        <f>INDEX('Uganda workforce data - raw'!$A$4:$F$619,MATCH($B46, 'Uganda workforce data - raw'!$B$4:$B$619,0), MATCH("Filled Female",'Uganda workforce data - raw'!$A$4:$F$4,0))*INDEX('Mapping cadres'!$B$1:$Z$616,MATCH($B46, 'Mapping cadres'!$B$1:$B$616,0), MATCH(AL$32,'Mapping cadres'!$B$1:$Z$1,0))</f>
        <v>0</v>
      </c>
      <c r="AM46" s="226">
        <f>INDEX('Uganda workforce data - raw'!$A$4:$F$619,MATCH($B46, 'Uganda workforce data - raw'!$B$4:$B$619,0), MATCH("Filled Female",'Uganda workforce data - raw'!$A$4:$F$4,0))*INDEX('Mapping cadres'!$B$1:$Z$616,MATCH($B46, 'Mapping cadres'!$B$1:$B$616,0), MATCH(AM$32,'Mapping cadres'!$B$1:$Z$1,0))</f>
        <v>0</v>
      </c>
      <c r="AN46" s="226">
        <f>INDEX('Uganda workforce data - raw'!$A$4:$F$619,MATCH($B46, 'Uganda workforce data - raw'!$B$4:$B$619,0), MATCH("Filled Female",'Uganda workforce data - raw'!$A$4:$F$4,0))*INDEX('Mapping cadres'!$B$1:$Z$616,MATCH($B46, 'Mapping cadres'!$B$1:$B$616,0), MATCH(AN$32,'Mapping cadres'!$B$1:$Z$1,0))</f>
        <v>0</v>
      </c>
      <c r="AO46" s="226">
        <f>INDEX('Uganda workforce data - raw'!$A$4:$F$619,MATCH($B46, 'Uganda workforce data - raw'!$B$4:$B$619,0), MATCH("Filled Female",'Uganda workforce data - raw'!$A$4:$F$4,0))*INDEX('Mapping cadres'!$B$1:$Z$616,MATCH($B46, 'Mapping cadres'!$B$1:$B$616,0), MATCH(AO$32,'Mapping cadres'!$B$1:$Z$1,0))</f>
        <v>0</v>
      </c>
      <c r="AP46" s="226">
        <f>INDEX('Uganda workforce data - raw'!$A$4:$F$619,MATCH($B46, 'Uganda workforce data - raw'!$B$4:$B$619,0), MATCH("Filled Female",'Uganda workforce data - raw'!$A$4:$F$4,0))*INDEX('Mapping cadres'!$B$1:$Z$616,MATCH($B46, 'Mapping cadres'!$B$1:$B$616,0), MATCH(AP$32,'Mapping cadres'!$B$1:$Z$1,0))</f>
        <v>0</v>
      </c>
      <c r="AQ46" s="226">
        <f>INDEX('Uganda workforce data - raw'!$A$4:$F$619,MATCH($B46, 'Uganda workforce data - raw'!$B$4:$B$619,0), MATCH("Filled Female",'Uganda workforce data - raw'!$A$4:$F$4,0))*INDEX('Mapping cadres'!$B$1:$Z$616,MATCH($B46, 'Mapping cadres'!$B$1:$B$616,0), MATCH(AQ$32,'Mapping cadres'!$B$1:$Z$1,0))</f>
        <v>0</v>
      </c>
      <c r="AR46" s="226">
        <f>INDEX('Uganda workforce data - raw'!$A$4:$F$619,MATCH($B46, 'Uganda workforce data - raw'!$B$4:$B$619,0), MATCH("Filled Female",'Uganda workforce data - raw'!$A$4:$F$4,0))*INDEX('Mapping cadres'!$B$1:$Z$616,MATCH($B46, 'Mapping cadres'!$B$1:$B$616,0), MATCH(AR$32,'Mapping cadres'!$B$1:$Z$1,0))</f>
        <v>0</v>
      </c>
      <c r="AS46" s="226">
        <f>INDEX('Uganda workforce data - raw'!$A$4:$F$619,MATCH($B46, 'Uganda workforce data - raw'!$B$4:$B$619,0), MATCH("Filled Female",'Uganda workforce data - raw'!$A$4:$F$4,0))*INDEX('Mapping cadres'!$B$1:$Z$616,MATCH($B46, 'Mapping cadres'!$B$1:$B$616,0), MATCH(AS$32,'Mapping cadres'!$B$1:$Z$1,0))</f>
        <v>0</v>
      </c>
      <c r="AT46" s="226">
        <f>INDEX('Uganda workforce data - raw'!$A$4:$F$619,MATCH($B46, 'Uganda workforce data - raw'!$B$4:$B$619,0), MATCH("Filled Female",'Uganda workforce data - raw'!$A$4:$F$4,0))*INDEX('Mapping cadres'!$B$1:$Z$616,MATCH($B46, 'Mapping cadres'!$B$1:$B$616,0), MATCH(AT$32,'Mapping cadres'!$B$1:$Z$1,0))</f>
        <v>0</v>
      </c>
      <c r="AU46" s="226">
        <f>INDEX('Uganda workforce data - raw'!$A$4:$F$619,MATCH($B46, 'Uganda workforce data - raw'!$B$4:$B$619,0), MATCH("Filled Female",'Uganda workforce data - raw'!$A$4:$F$4,0))*INDEX('Mapping cadres'!$B$1:$Z$616,MATCH($B46, 'Mapping cadres'!$B$1:$B$616,0), MATCH(AU$32,'Mapping cadres'!$B$1:$Z$1,0))</f>
        <v>0</v>
      </c>
      <c r="AV46" s="226">
        <f>INDEX('Uganda workforce data - raw'!$A$4:$F$619,MATCH($B46, 'Uganda workforce data - raw'!$B$4:$B$619,0), MATCH("Filled Female",'Uganda workforce data - raw'!$A$4:$F$4,0))*INDEX('Mapping cadres'!$B$1:$Z$616,MATCH($B46, 'Mapping cadres'!$B$1:$B$616,0), MATCH(AV$32,'Mapping cadres'!$B$1:$Z$1,0))</f>
        <v>0</v>
      </c>
      <c r="AW46" s="226">
        <f>INDEX('Uganda workforce data - raw'!$A$4:$F$619,MATCH($B46, 'Uganda workforce data - raw'!$B$4:$B$619,0), MATCH("Filled Female",'Uganda workforce data - raw'!$A$4:$F$4,0))*INDEX('Mapping cadres'!$B$1:$Z$616,MATCH($B46, 'Mapping cadres'!$B$1:$B$616,0), MATCH(AW$32,'Mapping cadres'!$B$1:$Z$1,0))</f>
        <v>0</v>
      </c>
      <c r="AX46" s="226">
        <f>INDEX('Uganda workforce data - raw'!$A$4:$F$619,MATCH($B46, 'Uganda workforce data - raw'!$B$4:$B$619,0), MATCH("Filled Female",'Uganda workforce data - raw'!$A$4:$F$4,0))*INDEX('Mapping cadres'!$B$1:$Z$616,MATCH($B46, 'Mapping cadres'!$B$1:$B$616,0), MATCH(AX$32,'Mapping cadres'!$B$1:$Z$1,0))</f>
        <v>0</v>
      </c>
      <c r="AY46" s="226">
        <f t="shared" si="5"/>
        <v>0</v>
      </c>
      <c r="AZ46" s="226">
        <f t="shared" si="6"/>
        <v>1</v>
      </c>
      <c r="BA46" s="226">
        <f t="shared" si="7"/>
        <v>0</v>
      </c>
      <c r="BB46" s="226">
        <f t="shared" si="8"/>
        <v>0</v>
      </c>
      <c r="BC46" s="226">
        <f t="shared" si="9"/>
        <v>0</v>
      </c>
      <c r="BD46" s="226">
        <f t="shared" si="10"/>
        <v>0</v>
      </c>
      <c r="BE46" s="226">
        <f t="shared" si="11"/>
        <v>0</v>
      </c>
      <c r="BF46" s="226">
        <f t="shared" si="12"/>
        <v>0</v>
      </c>
      <c r="BG46" s="226">
        <f t="shared" si="13"/>
        <v>0</v>
      </c>
      <c r="BH46" s="226">
        <f t="shared" si="14"/>
        <v>0</v>
      </c>
      <c r="BI46" s="226">
        <f t="shared" si="15"/>
        <v>0</v>
      </c>
      <c r="BJ46" s="226">
        <f t="shared" si="16"/>
        <v>0</v>
      </c>
      <c r="BK46" s="226">
        <f t="shared" si="17"/>
        <v>0</v>
      </c>
      <c r="BL46" s="226">
        <f t="shared" si="18"/>
        <v>0</v>
      </c>
      <c r="BM46" s="226">
        <f t="shared" si="19"/>
        <v>0</v>
      </c>
      <c r="BN46" s="226">
        <f t="shared" si="20"/>
        <v>0</v>
      </c>
      <c r="BO46" s="226">
        <f t="shared" si="21"/>
        <v>0</v>
      </c>
      <c r="BP46" s="226">
        <f t="shared" si="22"/>
        <v>0</v>
      </c>
      <c r="BQ46" s="226">
        <f t="shared" si="23"/>
        <v>0</v>
      </c>
      <c r="BR46" s="226">
        <f t="shared" si="24"/>
        <v>0</v>
      </c>
      <c r="BS46" s="226">
        <f t="shared" si="25"/>
        <v>0</v>
      </c>
      <c r="BT46" s="226">
        <f t="shared" si="26"/>
        <v>0</v>
      </c>
      <c r="BU46" s="226">
        <f t="shared" si="27"/>
        <v>0</v>
      </c>
      <c r="BV46" s="226">
        <f t="shared" si="28"/>
        <v>0</v>
      </c>
    </row>
    <row r="47" spans="1:74">
      <c r="A47" s="226">
        <v>15</v>
      </c>
      <c r="B47" s="226" t="s">
        <v>1322</v>
      </c>
      <c r="C47" s="226">
        <f>INDEX('Uganda workforce data - raw'!$A$4:$F$619,MATCH($B47, 'Uganda workforce data - raw'!$B$4:$B$619,0), MATCH("Filled Male",'Uganda workforce data - raw'!$A$4:$F$4,0))*INDEX('Mapping cadres'!$B$1:$Z$616,MATCH($B47, 'Mapping cadres'!$B$1:$B$616,0), MATCH(C$32,'Mapping cadres'!$B$1:$Z$1,0))</f>
        <v>0</v>
      </c>
      <c r="D47" s="226">
        <f>INDEX('Uganda workforce data - raw'!$A$4:$F$619,MATCH($B47, 'Uganda workforce data - raw'!$B$4:$B$619,0), MATCH("Filled Male",'Uganda workforce data - raw'!$A$4:$F$4,0))*INDEX('Mapping cadres'!$B$1:$Z$616,MATCH($B47, 'Mapping cadres'!$B$1:$B$616,0), MATCH(D$32,'Mapping cadres'!$B$1:$Z$1,0))</f>
        <v>0</v>
      </c>
      <c r="E47" s="226">
        <f>INDEX('Uganda workforce data - raw'!$A$4:$F$619,MATCH($B47, 'Uganda workforce data - raw'!$B$4:$B$619,0), MATCH("Filled Male",'Uganda workforce data - raw'!$A$4:$F$4,0))*INDEX('Mapping cadres'!$B$1:$Z$616,MATCH($B47, 'Mapping cadres'!$B$1:$B$616,0), MATCH(E$32,'Mapping cadres'!$B$1:$Z$1,0))</f>
        <v>0</v>
      </c>
      <c r="F47" s="226">
        <f>INDEX('Uganda workforce data - raw'!$A$4:$F$619,MATCH($B47, 'Uganda workforce data - raw'!$B$4:$B$619,0), MATCH("Filled Male",'Uganda workforce data - raw'!$A$4:$F$4,0))*INDEX('Mapping cadres'!$B$1:$Z$616,MATCH($B47, 'Mapping cadres'!$B$1:$B$616,0), MATCH(F$32,'Mapping cadres'!$B$1:$Z$1,0))</f>
        <v>0</v>
      </c>
      <c r="G47" s="226">
        <f>INDEX('Uganda workforce data - raw'!$A$4:$F$619,MATCH($B47, 'Uganda workforce data - raw'!$B$4:$B$619,0), MATCH("Filled Male",'Uganda workforce data - raw'!$A$4:$F$4,0))*INDEX('Mapping cadres'!$B$1:$Z$616,MATCH($B47, 'Mapping cadres'!$B$1:$B$616,0), MATCH(G$32,'Mapping cadres'!$B$1:$Z$1,0))</f>
        <v>0</v>
      </c>
      <c r="H47" s="226">
        <f>INDEX('Uganda workforce data - raw'!$A$4:$F$619,MATCH($B47, 'Uganda workforce data - raw'!$B$4:$B$619,0), MATCH("Filled Male",'Uganda workforce data - raw'!$A$4:$F$4,0))*INDEX('Mapping cadres'!$B$1:$Z$616,MATCH($B47, 'Mapping cadres'!$B$1:$B$616,0), MATCH(H$32,'Mapping cadres'!$B$1:$Z$1,0))</f>
        <v>0</v>
      </c>
      <c r="I47" s="226">
        <f>INDEX('Uganda workforce data - raw'!$A$4:$F$619,MATCH($B47, 'Uganda workforce data - raw'!$B$4:$B$619,0), MATCH("Filled Male",'Uganda workforce data - raw'!$A$4:$F$4,0))*INDEX('Mapping cadres'!$B$1:$Z$616,MATCH($B47, 'Mapping cadres'!$B$1:$B$616,0), MATCH(I$32,'Mapping cadres'!$B$1:$Z$1,0))</f>
        <v>0</v>
      </c>
      <c r="J47" s="226">
        <f>INDEX('Uganda workforce data - raw'!$A$4:$F$619,MATCH($B47, 'Uganda workforce data - raw'!$B$4:$B$619,0), MATCH("Filled Male",'Uganda workforce data - raw'!$A$4:$F$4,0))*INDEX('Mapping cadres'!$B$1:$Z$616,MATCH($B47, 'Mapping cadres'!$B$1:$B$616,0), MATCH(J$32,'Mapping cadres'!$B$1:$Z$1,0))</f>
        <v>0</v>
      </c>
      <c r="K47" s="226">
        <f>INDEX('Uganda workforce data - raw'!$A$4:$F$619,MATCH($B47, 'Uganda workforce data - raw'!$B$4:$B$619,0), MATCH("Filled Male",'Uganda workforce data - raw'!$A$4:$F$4,0))*INDEX('Mapping cadres'!$B$1:$Z$616,MATCH($B47, 'Mapping cadres'!$B$1:$B$616,0), MATCH(K$32,'Mapping cadres'!$B$1:$Z$1,0))</f>
        <v>0</v>
      </c>
      <c r="L47" s="226">
        <f>INDEX('Uganda workforce data - raw'!$A$4:$F$619,MATCH($B47, 'Uganda workforce data - raw'!$B$4:$B$619,0), MATCH("Filled Male",'Uganda workforce data - raw'!$A$4:$F$4,0))*INDEX('Mapping cadres'!$B$1:$Z$616,MATCH($B47, 'Mapping cadres'!$B$1:$B$616,0), MATCH(L$32,'Mapping cadres'!$B$1:$Z$1,0))</f>
        <v>0</v>
      </c>
      <c r="M47" s="226">
        <f>INDEX('Uganda workforce data - raw'!$A$4:$F$619,MATCH($B47, 'Uganda workforce data - raw'!$B$4:$B$619,0), MATCH("Filled Male",'Uganda workforce data - raw'!$A$4:$F$4,0))*INDEX('Mapping cadres'!$B$1:$Z$616,MATCH($B47, 'Mapping cadres'!$B$1:$B$616,0), MATCH(M$32,'Mapping cadres'!$B$1:$Z$1,0))</f>
        <v>0</v>
      </c>
      <c r="N47" s="226">
        <f>INDEX('Uganda workforce data - raw'!$A$4:$F$619,MATCH($B47, 'Uganda workforce data - raw'!$B$4:$B$619,0), MATCH("Filled Male",'Uganda workforce data - raw'!$A$4:$F$4,0))*INDEX('Mapping cadres'!$B$1:$Z$616,MATCH($B47, 'Mapping cadres'!$B$1:$B$616,0), MATCH(N$32,'Mapping cadres'!$B$1:$Z$1,0))</f>
        <v>0</v>
      </c>
      <c r="O47" s="226">
        <f>INDEX('Uganda workforce data - raw'!$A$4:$F$619,MATCH($B47, 'Uganda workforce data - raw'!$B$4:$B$619,0), MATCH("Filled Male",'Uganda workforce data - raw'!$A$4:$F$4,0))*INDEX('Mapping cadres'!$B$1:$Z$616,MATCH($B47, 'Mapping cadres'!$B$1:$B$616,0), MATCH(O$32,'Mapping cadres'!$B$1:$Z$1,0))</f>
        <v>0</v>
      </c>
      <c r="P47" s="226">
        <f>INDEX('Uganda workforce data - raw'!$A$4:$F$619,MATCH($B47, 'Uganda workforce data - raw'!$B$4:$B$619,0), MATCH("Filled Male",'Uganda workforce data - raw'!$A$4:$F$4,0))*INDEX('Mapping cadres'!$B$1:$Z$616,MATCH($B47, 'Mapping cadres'!$B$1:$B$616,0), MATCH(P$32,'Mapping cadres'!$B$1:$Z$1,0))</f>
        <v>0</v>
      </c>
      <c r="Q47" s="226">
        <f>INDEX('Uganda workforce data - raw'!$A$4:$F$619,MATCH($B47, 'Uganda workforce data - raw'!$B$4:$B$619,0), MATCH("Filled Male",'Uganda workforce data - raw'!$A$4:$F$4,0))*INDEX('Mapping cadres'!$B$1:$Z$616,MATCH($B47, 'Mapping cadres'!$B$1:$B$616,0), MATCH(Q$32,'Mapping cadres'!$B$1:$Z$1,0))</f>
        <v>0</v>
      </c>
      <c r="R47" s="226">
        <f>INDEX('Uganda workforce data - raw'!$A$4:$F$619,MATCH($B47, 'Uganda workforce data - raw'!$B$4:$B$619,0), MATCH("Filled Male",'Uganda workforce data - raw'!$A$4:$F$4,0))*INDEX('Mapping cadres'!$B$1:$Z$616,MATCH($B47, 'Mapping cadres'!$B$1:$B$616,0), MATCH(R$32,'Mapping cadres'!$B$1:$Z$1,0))</f>
        <v>0</v>
      </c>
      <c r="S47" s="226">
        <f>INDEX('Uganda workforce data - raw'!$A$4:$F$619,MATCH($B47, 'Uganda workforce data - raw'!$B$4:$B$619,0), MATCH("Filled Male",'Uganda workforce data - raw'!$A$4:$F$4,0))*INDEX('Mapping cadres'!$B$1:$Z$616,MATCH($B47, 'Mapping cadres'!$B$1:$B$616,0), MATCH(S$32,'Mapping cadres'!$B$1:$Z$1,0))</f>
        <v>0</v>
      </c>
      <c r="T47" s="226">
        <f>INDEX('Uganda workforce data - raw'!$A$4:$F$619,MATCH($B47, 'Uganda workforce data - raw'!$B$4:$B$619,0), MATCH("Filled Male",'Uganda workforce data - raw'!$A$4:$F$4,0))*INDEX('Mapping cadres'!$B$1:$Z$616,MATCH($B47, 'Mapping cadres'!$B$1:$B$616,0), MATCH(T$32,'Mapping cadres'!$B$1:$Z$1,0))</f>
        <v>0</v>
      </c>
      <c r="U47" s="226">
        <f>INDEX('Uganda workforce data - raw'!$A$4:$F$619,MATCH($B47, 'Uganda workforce data - raw'!$B$4:$B$619,0), MATCH("Filled Male",'Uganda workforce data - raw'!$A$4:$F$4,0))*INDEX('Mapping cadres'!$B$1:$Z$616,MATCH($B47, 'Mapping cadres'!$B$1:$B$616,0), MATCH(U$32,'Mapping cadres'!$B$1:$Z$1,0))</f>
        <v>0</v>
      </c>
      <c r="V47" s="226">
        <f>INDEX('Uganda workforce data - raw'!$A$4:$F$619,MATCH($B47, 'Uganda workforce data - raw'!$B$4:$B$619,0), MATCH("Filled Male",'Uganda workforce data - raw'!$A$4:$F$4,0))*INDEX('Mapping cadres'!$B$1:$Z$616,MATCH($B47, 'Mapping cadres'!$B$1:$B$616,0), MATCH(V$32,'Mapping cadres'!$B$1:$Z$1,0))</f>
        <v>0</v>
      </c>
      <c r="W47" s="226">
        <f>INDEX('Uganda workforce data - raw'!$A$4:$F$619,MATCH($B47, 'Uganda workforce data - raw'!$B$4:$B$619,0), MATCH("Filled Male",'Uganda workforce data - raw'!$A$4:$F$4,0))*INDEX('Mapping cadres'!$B$1:$Z$616,MATCH($B47, 'Mapping cadres'!$B$1:$B$616,0), MATCH(W$32,'Mapping cadres'!$B$1:$Z$1,0))</f>
        <v>0</v>
      </c>
      <c r="X47" s="226">
        <f>INDEX('Uganda workforce data - raw'!$A$4:$F$619,MATCH($B47, 'Uganda workforce data - raw'!$B$4:$B$619,0), MATCH("Filled Male",'Uganda workforce data - raw'!$A$4:$F$4,0))*INDEX('Mapping cadres'!$B$1:$Z$616,MATCH($B47, 'Mapping cadres'!$B$1:$B$616,0), MATCH(X$32,'Mapping cadres'!$B$1:$Z$1,0))</f>
        <v>0</v>
      </c>
      <c r="Y47" s="226">
        <f>INDEX('Uganda workforce data - raw'!$A$4:$F$619,MATCH($B47, 'Uganda workforce data - raw'!$B$4:$B$619,0), MATCH("Filled Male",'Uganda workforce data - raw'!$A$4:$F$4,0))*INDEX('Mapping cadres'!$B$1:$Z$616,MATCH($B47, 'Mapping cadres'!$B$1:$B$616,0), MATCH(Y$32,'Mapping cadres'!$B$1:$Z$1,0))</f>
        <v>0</v>
      </c>
      <c r="Z47" s="226">
        <f>INDEX('Uganda workforce data - raw'!$A$4:$F$619,MATCH($B47, 'Uganda workforce data - raw'!$B$4:$B$619,0), MATCH("Filled Male",'Uganda workforce data - raw'!$A$4:$F$4,0))*INDEX('Mapping cadres'!$B$1:$Z$616,MATCH($B47, 'Mapping cadres'!$B$1:$B$616,0), MATCH(Z$32,'Mapping cadres'!$B$1:$Z$1,0))</f>
        <v>0</v>
      </c>
      <c r="AA47" s="226">
        <f>INDEX('Uganda workforce data - raw'!$A$4:$F$619,MATCH($B47, 'Uganda workforce data - raw'!$B$4:$B$619,0), MATCH("Filled Female",'Uganda workforce data - raw'!$A$4:$F$4,0))*INDEX('Mapping cadres'!$B$1:$Z$616,MATCH($B47, 'Mapping cadres'!$B$1:$B$616,0), MATCH(AA$32,'Mapping cadres'!$B$1:$Z$1,0))</f>
        <v>0</v>
      </c>
      <c r="AB47" s="226">
        <f>INDEX('Uganda workforce data - raw'!$A$4:$F$619,MATCH($B47, 'Uganda workforce data - raw'!$B$4:$B$619,0), MATCH("Filled Female",'Uganda workforce data - raw'!$A$4:$F$4,0))*INDEX('Mapping cadres'!$B$1:$Z$616,MATCH($B47, 'Mapping cadres'!$B$1:$B$616,0), MATCH(AB$32,'Mapping cadres'!$B$1:$Z$1,0))</f>
        <v>1</v>
      </c>
      <c r="AC47" s="226">
        <f>INDEX('Uganda workforce data - raw'!$A$4:$F$619,MATCH($B47, 'Uganda workforce data - raw'!$B$4:$B$619,0), MATCH("Filled Female",'Uganda workforce data - raw'!$A$4:$F$4,0))*INDEX('Mapping cadres'!$B$1:$Z$616,MATCH($B47, 'Mapping cadres'!$B$1:$B$616,0), MATCH(AC$32,'Mapping cadres'!$B$1:$Z$1,0))</f>
        <v>0</v>
      </c>
      <c r="AD47" s="226">
        <f>INDEX('Uganda workforce data - raw'!$A$4:$F$619,MATCH($B47, 'Uganda workforce data - raw'!$B$4:$B$619,0), MATCH("Filled Female",'Uganda workforce data - raw'!$A$4:$F$4,0))*INDEX('Mapping cadres'!$B$1:$Z$616,MATCH($B47, 'Mapping cadres'!$B$1:$B$616,0), MATCH(AD$32,'Mapping cadres'!$B$1:$Z$1,0))</f>
        <v>0</v>
      </c>
      <c r="AE47" s="226">
        <f>INDEX('Uganda workforce data - raw'!$A$4:$F$619,MATCH($B47, 'Uganda workforce data - raw'!$B$4:$B$619,0), MATCH("Filled Female",'Uganda workforce data - raw'!$A$4:$F$4,0))*INDEX('Mapping cadres'!$B$1:$Z$616,MATCH($B47, 'Mapping cadres'!$B$1:$B$616,0), MATCH(AE$32,'Mapping cadres'!$B$1:$Z$1,0))</f>
        <v>0</v>
      </c>
      <c r="AF47" s="226">
        <f>INDEX('Uganda workforce data - raw'!$A$4:$F$619,MATCH($B47, 'Uganda workforce data - raw'!$B$4:$B$619,0), MATCH("Filled Female",'Uganda workforce data - raw'!$A$4:$F$4,0))*INDEX('Mapping cadres'!$B$1:$Z$616,MATCH($B47, 'Mapping cadres'!$B$1:$B$616,0), MATCH(AF$32,'Mapping cadres'!$B$1:$Z$1,0))</f>
        <v>0</v>
      </c>
      <c r="AG47" s="226">
        <f>INDEX('Uganda workforce data - raw'!$A$4:$F$619,MATCH($B47, 'Uganda workforce data - raw'!$B$4:$B$619,0), MATCH("Filled Female",'Uganda workforce data - raw'!$A$4:$F$4,0))*INDEX('Mapping cadres'!$B$1:$Z$616,MATCH($B47, 'Mapping cadres'!$B$1:$B$616,0), MATCH(AG$32,'Mapping cadres'!$B$1:$Z$1,0))</f>
        <v>0</v>
      </c>
      <c r="AH47" s="226">
        <f>INDEX('Uganda workforce data - raw'!$A$4:$F$619,MATCH($B47, 'Uganda workforce data - raw'!$B$4:$B$619,0), MATCH("Filled Female",'Uganda workforce data - raw'!$A$4:$F$4,0))*INDEX('Mapping cadres'!$B$1:$Z$616,MATCH($B47, 'Mapping cadres'!$B$1:$B$616,0), MATCH(AH$32,'Mapping cadres'!$B$1:$Z$1,0))</f>
        <v>0</v>
      </c>
      <c r="AI47" s="226">
        <f>INDEX('Uganda workforce data - raw'!$A$4:$F$619,MATCH($B47, 'Uganda workforce data - raw'!$B$4:$B$619,0), MATCH("Filled Female",'Uganda workforce data - raw'!$A$4:$F$4,0))*INDEX('Mapping cadres'!$B$1:$Z$616,MATCH($B47, 'Mapping cadres'!$B$1:$B$616,0), MATCH(AI$32,'Mapping cadres'!$B$1:$Z$1,0))</f>
        <v>0</v>
      </c>
      <c r="AJ47" s="226">
        <f>INDEX('Uganda workforce data - raw'!$A$4:$F$619,MATCH($B47, 'Uganda workforce data - raw'!$B$4:$B$619,0), MATCH("Filled Female",'Uganda workforce data - raw'!$A$4:$F$4,0))*INDEX('Mapping cadres'!$B$1:$Z$616,MATCH($B47, 'Mapping cadres'!$B$1:$B$616,0), MATCH(AJ$32,'Mapping cadres'!$B$1:$Z$1,0))</f>
        <v>0</v>
      </c>
      <c r="AK47" s="226">
        <f>INDEX('Uganda workforce data - raw'!$A$4:$F$619,MATCH($B47, 'Uganda workforce data - raw'!$B$4:$B$619,0), MATCH("Filled Female",'Uganda workforce data - raw'!$A$4:$F$4,0))*INDEX('Mapping cadres'!$B$1:$Z$616,MATCH($B47, 'Mapping cadres'!$B$1:$B$616,0), MATCH(AK$32,'Mapping cadres'!$B$1:$Z$1,0))</f>
        <v>0</v>
      </c>
      <c r="AL47" s="226">
        <f>INDEX('Uganda workforce data - raw'!$A$4:$F$619,MATCH($B47, 'Uganda workforce data - raw'!$B$4:$B$619,0), MATCH("Filled Female",'Uganda workforce data - raw'!$A$4:$F$4,0))*INDEX('Mapping cadres'!$B$1:$Z$616,MATCH($B47, 'Mapping cadres'!$B$1:$B$616,0), MATCH(AL$32,'Mapping cadres'!$B$1:$Z$1,0))</f>
        <v>0</v>
      </c>
      <c r="AM47" s="226">
        <f>INDEX('Uganda workforce data - raw'!$A$4:$F$619,MATCH($B47, 'Uganda workforce data - raw'!$B$4:$B$619,0), MATCH("Filled Female",'Uganda workforce data - raw'!$A$4:$F$4,0))*INDEX('Mapping cadres'!$B$1:$Z$616,MATCH($B47, 'Mapping cadres'!$B$1:$B$616,0), MATCH(AM$32,'Mapping cadres'!$B$1:$Z$1,0))</f>
        <v>0</v>
      </c>
      <c r="AN47" s="226">
        <f>INDEX('Uganda workforce data - raw'!$A$4:$F$619,MATCH($B47, 'Uganda workforce data - raw'!$B$4:$B$619,0), MATCH("Filled Female",'Uganda workforce data - raw'!$A$4:$F$4,0))*INDEX('Mapping cadres'!$B$1:$Z$616,MATCH($B47, 'Mapping cadres'!$B$1:$B$616,0), MATCH(AN$32,'Mapping cadres'!$B$1:$Z$1,0))</f>
        <v>0</v>
      </c>
      <c r="AO47" s="226">
        <f>INDEX('Uganda workforce data - raw'!$A$4:$F$619,MATCH($B47, 'Uganda workforce data - raw'!$B$4:$B$619,0), MATCH("Filled Female",'Uganda workforce data - raw'!$A$4:$F$4,0))*INDEX('Mapping cadres'!$B$1:$Z$616,MATCH($B47, 'Mapping cadres'!$B$1:$B$616,0), MATCH(AO$32,'Mapping cadres'!$B$1:$Z$1,0))</f>
        <v>0</v>
      </c>
      <c r="AP47" s="226">
        <f>INDEX('Uganda workforce data - raw'!$A$4:$F$619,MATCH($B47, 'Uganda workforce data - raw'!$B$4:$B$619,0), MATCH("Filled Female",'Uganda workforce data - raw'!$A$4:$F$4,0))*INDEX('Mapping cadres'!$B$1:$Z$616,MATCH($B47, 'Mapping cadres'!$B$1:$B$616,0), MATCH(AP$32,'Mapping cadres'!$B$1:$Z$1,0))</f>
        <v>0</v>
      </c>
      <c r="AQ47" s="226">
        <f>INDEX('Uganda workforce data - raw'!$A$4:$F$619,MATCH($B47, 'Uganda workforce data - raw'!$B$4:$B$619,0), MATCH("Filled Female",'Uganda workforce data - raw'!$A$4:$F$4,0))*INDEX('Mapping cadres'!$B$1:$Z$616,MATCH($B47, 'Mapping cadres'!$B$1:$B$616,0), MATCH(AQ$32,'Mapping cadres'!$B$1:$Z$1,0))</f>
        <v>0</v>
      </c>
      <c r="AR47" s="226">
        <f>INDEX('Uganda workforce data - raw'!$A$4:$F$619,MATCH($B47, 'Uganda workforce data - raw'!$B$4:$B$619,0), MATCH("Filled Female",'Uganda workforce data - raw'!$A$4:$F$4,0))*INDEX('Mapping cadres'!$B$1:$Z$616,MATCH($B47, 'Mapping cadres'!$B$1:$B$616,0), MATCH(AR$32,'Mapping cadres'!$B$1:$Z$1,0))</f>
        <v>0</v>
      </c>
      <c r="AS47" s="226">
        <f>INDEX('Uganda workforce data - raw'!$A$4:$F$619,MATCH($B47, 'Uganda workforce data - raw'!$B$4:$B$619,0), MATCH("Filled Female",'Uganda workforce data - raw'!$A$4:$F$4,0))*INDEX('Mapping cadres'!$B$1:$Z$616,MATCH($B47, 'Mapping cadres'!$B$1:$B$616,0), MATCH(AS$32,'Mapping cadres'!$B$1:$Z$1,0))</f>
        <v>0</v>
      </c>
      <c r="AT47" s="226">
        <f>INDEX('Uganda workforce data - raw'!$A$4:$F$619,MATCH($B47, 'Uganda workforce data - raw'!$B$4:$B$619,0), MATCH("Filled Female",'Uganda workforce data - raw'!$A$4:$F$4,0))*INDEX('Mapping cadres'!$B$1:$Z$616,MATCH($B47, 'Mapping cadres'!$B$1:$B$616,0), MATCH(AT$32,'Mapping cadres'!$B$1:$Z$1,0))</f>
        <v>0</v>
      </c>
      <c r="AU47" s="226">
        <f>INDEX('Uganda workforce data - raw'!$A$4:$F$619,MATCH($B47, 'Uganda workforce data - raw'!$B$4:$B$619,0), MATCH("Filled Female",'Uganda workforce data - raw'!$A$4:$F$4,0))*INDEX('Mapping cadres'!$B$1:$Z$616,MATCH($B47, 'Mapping cadres'!$B$1:$B$616,0), MATCH(AU$32,'Mapping cadres'!$B$1:$Z$1,0))</f>
        <v>0</v>
      </c>
      <c r="AV47" s="226">
        <f>INDEX('Uganda workforce data - raw'!$A$4:$F$619,MATCH($B47, 'Uganda workforce data - raw'!$B$4:$B$619,0), MATCH("Filled Female",'Uganda workforce data - raw'!$A$4:$F$4,0))*INDEX('Mapping cadres'!$B$1:$Z$616,MATCH($B47, 'Mapping cadres'!$B$1:$B$616,0), MATCH(AV$32,'Mapping cadres'!$B$1:$Z$1,0))</f>
        <v>0</v>
      </c>
      <c r="AW47" s="226">
        <f>INDEX('Uganda workforce data - raw'!$A$4:$F$619,MATCH($B47, 'Uganda workforce data - raw'!$B$4:$B$619,0), MATCH("Filled Female",'Uganda workforce data - raw'!$A$4:$F$4,0))*INDEX('Mapping cadres'!$B$1:$Z$616,MATCH($B47, 'Mapping cadres'!$B$1:$B$616,0), MATCH(AW$32,'Mapping cadres'!$B$1:$Z$1,0))</f>
        <v>0</v>
      </c>
      <c r="AX47" s="226">
        <f>INDEX('Uganda workforce data - raw'!$A$4:$F$619,MATCH($B47, 'Uganda workforce data - raw'!$B$4:$B$619,0), MATCH("Filled Female",'Uganda workforce data - raw'!$A$4:$F$4,0))*INDEX('Mapping cadres'!$B$1:$Z$616,MATCH($B47, 'Mapping cadres'!$B$1:$B$616,0), MATCH(AX$32,'Mapping cadres'!$B$1:$Z$1,0))</f>
        <v>0</v>
      </c>
      <c r="AY47" s="226">
        <f t="shared" si="5"/>
        <v>0</v>
      </c>
      <c r="AZ47" s="226">
        <f t="shared" si="6"/>
        <v>1</v>
      </c>
      <c r="BA47" s="226">
        <f t="shared" si="7"/>
        <v>0</v>
      </c>
      <c r="BB47" s="226">
        <f t="shared" si="8"/>
        <v>0</v>
      </c>
      <c r="BC47" s="226">
        <f t="shared" si="9"/>
        <v>0</v>
      </c>
      <c r="BD47" s="226">
        <f t="shared" si="10"/>
        <v>0</v>
      </c>
      <c r="BE47" s="226">
        <f t="shared" si="11"/>
        <v>0</v>
      </c>
      <c r="BF47" s="226">
        <f t="shared" si="12"/>
        <v>0</v>
      </c>
      <c r="BG47" s="226">
        <f t="shared" si="13"/>
        <v>0</v>
      </c>
      <c r="BH47" s="226">
        <f t="shared" si="14"/>
        <v>0</v>
      </c>
      <c r="BI47" s="226">
        <f t="shared" si="15"/>
        <v>0</v>
      </c>
      <c r="BJ47" s="226">
        <f t="shared" si="16"/>
        <v>0</v>
      </c>
      <c r="BK47" s="226">
        <f t="shared" si="17"/>
        <v>0</v>
      </c>
      <c r="BL47" s="226">
        <f t="shared" si="18"/>
        <v>0</v>
      </c>
      <c r="BM47" s="226">
        <f t="shared" si="19"/>
        <v>0</v>
      </c>
      <c r="BN47" s="226">
        <f t="shared" si="20"/>
        <v>0</v>
      </c>
      <c r="BO47" s="226">
        <f t="shared" si="21"/>
        <v>0</v>
      </c>
      <c r="BP47" s="226">
        <f t="shared" si="22"/>
        <v>0</v>
      </c>
      <c r="BQ47" s="226">
        <f t="shared" si="23"/>
        <v>0</v>
      </c>
      <c r="BR47" s="226">
        <f t="shared" si="24"/>
        <v>0</v>
      </c>
      <c r="BS47" s="226">
        <f t="shared" si="25"/>
        <v>0</v>
      </c>
      <c r="BT47" s="226">
        <f t="shared" si="26"/>
        <v>0</v>
      </c>
      <c r="BU47" s="226">
        <f t="shared" si="27"/>
        <v>0</v>
      </c>
      <c r="BV47" s="226">
        <f t="shared" si="28"/>
        <v>0</v>
      </c>
    </row>
    <row r="48" spans="1:74">
      <c r="A48" s="226">
        <v>16</v>
      </c>
      <c r="B48" s="226" t="s">
        <v>1323</v>
      </c>
      <c r="C48" s="226">
        <f>INDEX('Uganda workforce data - raw'!$A$4:$F$619,MATCH($B48, 'Uganda workforce data - raw'!$B$4:$B$619,0), MATCH("Filled Male",'Uganda workforce data - raw'!$A$4:$F$4,0))*INDEX('Mapping cadres'!$B$1:$Z$616,MATCH($B48, 'Mapping cadres'!$B$1:$B$616,0), MATCH(C$32,'Mapping cadres'!$B$1:$Z$1,0))</f>
        <v>0</v>
      </c>
      <c r="D48" s="226">
        <f>INDEX('Uganda workforce data - raw'!$A$4:$F$619,MATCH($B48, 'Uganda workforce data - raw'!$B$4:$B$619,0), MATCH("Filled Male",'Uganda workforce data - raw'!$A$4:$F$4,0))*INDEX('Mapping cadres'!$B$1:$Z$616,MATCH($B48, 'Mapping cadres'!$B$1:$B$616,0), MATCH(D$32,'Mapping cadres'!$B$1:$Z$1,0))</f>
        <v>0</v>
      </c>
      <c r="E48" s="226">
        <f>INDEX('Uganda workforce data - raw'!$A$4:$F$619,MATCH($B48, 'Uganda workforce data - raw'!$B$4:$B$619,0), MATCH("Filled Male",'Uganda workforce data - raw'!$A$4:$F$4,0))*INDEX('Mapping cadres'!$B$1:$Z$616,MATCH($B48, 'Mapping cadres'!$B$1:$B$616,0), MATCH(E$32,'Mapping cadres'!$B$1:$Z$1,0))</f>
        <v>0</v>
      </c>
      <c r="F48" s="226">
        <f>INDEX('Uganda workforce data - raw'!$A$4:$F$619,MATCH($B48, 'Uganda workforce data - raw'!$B$4:$B$619,0), MATCH("Filled Male",'Uganda workforce data - raw'!$A$4:$F$4,0))*INDEX('Mapping cadres'!$B$1:$Z$616,MATCH($B48, 'Mapping cadres'!$B$1:$B$616,0), MATCH(F$32,'Mapping cadres'!$B$1:$Z$1,0))</f>
        <v>0</v>
      </c>
      <c r="G48" s="226">
        <f>INDEX('Uganda workforce data - raw'!$A$4:$F$619,MATCH($B48, 'Uganda workforce data - raw'!$B$4:$B$619,0), MATCH("Filled Male",'Uganda workforce data - raw'!$A$4:$F$4,0))*INDEX('Mapping cadres'!$B$1:$Z$616,MATCH($B48, 'Mapping cadres'!$B$1:$B$616,0), MATCH(G$32,'Mapping cadres'!$B$1:$Z$1,0))</f>
        <v>0</v>
      </c>
      <c r="H48" s="226">
        <f>INDEX('Uganda workforce data - raw'!$A$4:$F$619,MATCH($B48, 'Uganda workforce data - raw'!$B$4:$B$619,0), MATCH("Filled Male",'Uganda workforce data - raw'!$A$4:$F$4,0))*INDEX('Mapping cadres'!$B$1:$Z$616,MATCH($B48, 'Mapping cadres'!$B$1:$B$616,0), MATCH(H$32,'Mapping cadres'!$B$1:$Z$1,0))</f>
        <v>0</v>
      </c>
      <c r="I48" s="226">
        <f>INDEX('Uganda workforce data - raw'!$A$4:$F$619,MATCH($B48, 'Uganda workforce data - raw'!$B$4:$B$619,0), MATCH("Filled Male",'Uganda workforce data - raw'!$A$4:$F$4,0))*INDEX('Mapping cadres'!$B$1:$Z$616,MATCH($B48, 'Mapping cadres'!$B$1:$B$616,0), MATCH(I$32,'Mapping cadres'!$B$1:$Z$1,0))</f>
        <v>0</v>
      </c>
      <c r="J48" s="226">
        <f>INDEX('Uganda workforce data - raw'!$A$4:$F$619,MATCH($B48, 'Uganda workforce data - raw'!$B$4:$B$619,0), MATCH("Filled Male",'Uganda workforce data - raw'!$A$4:$F$4,0))*INDEX('Mapping cadres'!$B$1:$Z$616,MATCH($B48, 'Mapping cadres'!$B$1:$B$616,0), MATCH(J$32,'Mapping cadres'!$B$1:$Z$1,0))</f>
        <v>0</v>
      </c>
      <c r="K48" s="226">
        <f>INDEX('Uganda workforce data - raw'!$A$4:$F$619,MATCH($B48, 'Uganda workforce data - raw'!$B$4:$B$619,0), MATCH("Filled Male",'Uganda workforce data - raw'!$A$4:$F$4,0))*INDEX('Mapping cadres'!$B$1:$Z$616,MATCH($B48, 'Mapping cadres'!$B$1:$B$616,0), MATCH(K$32,'Mapping cadres'!$B$1:$Z$1,0))</f>
        <v>0</v>
      </c>
      <c r="L48" s="226">
        <f>INDEX('Uganda workforce data - raw'!$A$4:$F$619,MATCH($B48, 'Uganda workforce data - raw'!$B$4:$B$619,0), MATCH("Filled Male",'Uganda workforce data - raw'!$A$4:$F$4,0))*INDEX('Mapping cadres'!$B$1:$Z$616,MATCH($B48, 'Mapping cadres'!$B$1:$B$616,0), MATCH(L$32,'Mapping cadres'!$B$1:$Z$1,0))</f>
        <v>0</v>
      </c>
      <c r="M48" s="226">
        <f>INDEX('Uganda workforce data - raw'!$A$4:$F$619,MATCH($B48, 'Uganda workforce data - raw'!$B$4:$B$619,0), MATCH("Filled Male",'Uganda workforce data - raw'!$A$4:$F$4,0))*INDEX('Mapping cadres'!$B$1:$Z$616,MATCH($B48, 'Mapping cadres'!$B$1:$B$616,0), MATCH(M$32,'Mapping cadres'!$B$1:$Z$1,0))</f>
        <v>0</v>
      </c>
      <c r="N48" s="226">
        <f>INDEX('Uganda workforce data - raw'!$A$4:$F$619,MATCH($B48, 'Uganda workforce data - raw'!$B$4:$B$619,0), MATCH("Filled Male",'Uganda workforce data - raw'!$A$4:$F$4,0))*INDEX('Mapping cadres'!$B$1:$Z$616,MATCH($B48, 'Mapping cadres'!$B$1:$B$616,0), MATCH(N$32,'Mapping cadres'!$B$1:$Z$1,0))</f>
        <v>0</v>
      </c>
      <c r="O48" s="226">
        <f>INDEX('Uganda workforce data - raw'!$A$4:$F$619,MATCH($B48, 'Uganda workforce data - raw'!$B$4:$B$619,0), MATCH("Filled Male",'Uganda workforce data - raw'!$A$4:$F$4,0))*INDEX('Mapping cadres'!$B$1:$Z$616,MATCH($B48, 'Mapping cadres'!$B$1:$B$616,0), MATCH(O$32,'Mapping cadres'!$B$1:$Z$1,0))</f>
        <v>0</v>
      </c>
      <c r="P48" s="226">
        <f>INDEX('Uganda workforce data - raw'!$A$4:$F$619,MATCH($B48, 'Uganda workforce data - raw'!$B$4:$B$619,0), MATCH("Filled Male",'Uganda workforce data - raw'!$A$4:$F$4,0))*INDEX('Mapping cadres'!$B$1:$Z$616,MATCH($B48, 'Mapping cadres'!$B$1:$B$616,0), MATCH(P$32,'Mapping cadres'!$B$1:$Z$1,0))</f>
        <v>2</v>
      </c>
      <c r="Q48" s="226">
        <f>INDEX('Uganda workforce data - raw'!$A$4:$F$619,MATCH($B48, 'Uganda workforce data - raw'!$B$4:$B$619,0), MATCH("Filled Male",'Uganda workforce data - raw'!$A$4:$F$4,0))*INDEX('Mapping cadres'!$B$1:$Z$616,MATCH($B48, 'Mapping cadres'!$B$1:$B$616,0), MATCH(Q$32,'Mapping cadres'!$B$1:$Z$1,0))</f>
        <v>0</v>
      </c>
      <c r="R48" s="226">
        <f>INDEX('Uganda workforce data - raw'!$A$4:$F$619,MATCH($B48, 'Uganda workforce data - raw'!$B$4:$B$619,0), MATCH("Filled Male",'Uganda workforce data - raw'!$A$4:$F$4,0))*INDEX('Mapping cadres'!$B$1:$Z$616,MATCH($B48, 'Mapping cadres'!$B$1:$B$616,0), MATCH(R$32,'Mapping cadres'!$B$1:$Z$1,0))</f>
        <v>0</v>
      </c>
      <c r="S48" s="226">
        <f>INDEX('Uganda workforce data - raw'!$A$4:$F$619,MATCH($B48, 'Uganda workforce data - raw'!$B$4:$B$619,0), MATCH("Filled Male",'Uganda workforce data - raw'!$A$4:$F$4,0))*INDEX('Mapping cadres'!$B$1:$Z$616,MATCH($B48, 'Mapping cadres'!$B$1:$B$616,0), MATCH(S$32,'Mapping cadres'!$B$1:$Z$1,0))</f>
        <v>0</v>
      </c>
      <c r="T48" s="226">
        <f>INDEX('Uganda workforce data - raw'!$A$4:$F$619,MATCH($B48, 'Uganda workforce data - raw'!$B$4:$B$619,0), MATCH("Filled Male",'Uganda workforce data - raw'!$A$4:$F$4,0))*INDEX('Mapping cadres'!$B$1:$Z$616,MATCH($B48, 'Mapping cadres'!$B$1:$B$616,0), MATCH(T$32,'Mapping cadres'!$B$1:$Z$1,0))</f>
        <v>0</v>
      </c>
      <c r="U48" s="226">
        <f>INDEX('Uganda workforce data - raw'!$A$4:$F$619,MATCH($B48, 'Uganda workforce data - raw'!$B$4:$B$619,0), MATCH("Filled Male",'Uganda workforce data - raw'!$A$4:$F$4,0))*INDEX('Mapping cadres'!$B$1:$Z$616,MATCH($B48, 'Mapping cadres'!$B$1:$B$616,0), MATCH(U$32,'Mapping cadres'!$B$1:$Z$1,0))</f>
        <v>0</v>
      </c>
      <c r="V48" s="226">
        <f>INDEX('Uganda workforce data - raw'!$A$4:$F$619,MATCH($B48, 'Uganda workforce data - raw'!$B$4:$B$619,0), MATCH("Filled Male",'Uganda workforce data - raw'!$A$4:$F$4,0))*INDEX('Mapping cadres'!$B$1:$Z$616,MATCH($B48, 'Mapping cadres'!$B$1:$B$616,0), MATCH(V$32,'Mapping cadres'!$B$1:$Z$1,0))</f>
        <v>0</v>
      </c>
      <c r="W48" s="226">
        <f>INDEX('Uganda workforce data - raw'!$A$4:$F$619,MATCH($B48, 'Uganda workforce data - raw'!$B$4:$B$619,0), MATCH("Filled Male",'Uganda workforce data - raw'!$A$4:$F$4,0))*INDEX('Mapping cadres'!$B$1:$Z$616,MATCH($B48, 'Mapping cadres'!$B$1:$B$616,0), MATCH(W$32,'Mapping cadres'!$B$1:$Z$1,0))</f>
        <v>0</v>
      </c>
      <c r="X48" s="226">
        <f>INDEX('Uganda workforce data - raw'!$A$4:$F$619,MATCH($B48, 'Uganda workforce data - raw'!$B$4:$B$619,0), MATCH("Filled Male",'Uganda workforce data - raw'!$A$4:$F$4,0))*INDEX('Mapping cadres'!$B$1:$Z$616,MATCH($B48, 'Mapping cadres'!$B$1:$B$616,0), MATCH(X$32,'Mapping cadres'!$B$1:$Z$1,0))</f>
        <v>0</v>
      </c>
      <c r="Y48" s="226">
        <f>INDEX('Uganda workforce data - raw'!$A$4:$F$619,MATCH($B48, 'Uganda workforce data - raw'!$B$4:$B$619,0), MATCH("Filled Male",'Uganda workforce data - raw'!$A$4:$F$4,0))*INDEX('Mapping cadres'!$B$1:$Z$616,MATCH($B48, 'Mapping cadres'!$B$1:$B$616,0), MATCH(Y$32,'Mapping cadres'!$B$1:$Z$1,0))</f>
        <v>0</v>
      </c>
      <c r="Z48" s="226">
        <f>INDEX('Uganda workforce data - raw'!$A$4:$F$619,MATCH($B48, 'Uganda workforce data - raw'!$B$4:$B$619,0), MATCH("Filled Male",'Uganda workforce data - raw'!$A$4:$F$4,0))*INDEX('Mapping cadres'!$B$1:$Z$616,MATCH($B48, 'Mapping cadres'!$B$1:$B$616,0), MATCH(Z$32,'Mapping cadres'!$B$1:$Z$1,0))</f>
        <v>0</v>
      </c>
      <c r="AA48" s="226">
        <f>INDEX('Uganda workforce data - raw'!$A$4:$F$619,MATCH($B48, 'Uganda workforce data - raw'!$B$4:$B$619,0), MATCH("Filled Female",'Uganda workforce data - raw'!$A$4:$F$4,0))*INDEX('Mapping cadres'!$B$1:$Z$616,MATCH($B48, 'Mapping cadres'!$B$1:$B$616,0), MATCH(AA$32,'Mapping cadres'!$B$1:$Z$1,0))</f>
        <v>0</v>
      </c>
      <c r="AB48" s="226">
        <f>INDEX('Uganda workforce data - raw'!$A$4:$F$619,MATCH($B48, 'Uganda workforce data - raw'!$B$4:$B$619,0), MATCH("Filled Female",'Uganda workforce data - raw'!$A$4:$F$4,0))*INDEX('Mapping cadres'!$B$1:$Z$616,MATCH($B48, 'Mapping cadres'!$B$1:$B$616,0), MATCH(AB$32,'Mapping cadres'!$B$1:$Z$1,0))</f>
        <v>0</v>
      </c>
      <c r="AC48" s="226">
        <f>INDEX('Uganda workforce data - raw'!$A$4:$F$619,MATCH($B48, 'Uganda workforce data - raw'!$B$4:$B$619,0), MATCH("Filled Female",'Uganda workforce data - raw'!$A$4:$F$4,0))*INDEX('Mapping cadres'!$B$1:$Z$616,MATCH($B48, 'Mapping cadres'!$B$1:$B$616,0), MATCH(AC$32,'Mapping cadres'!$B$1:$Z$1,0))</f>
        <v>0</v>
      </c>
      <c r="AD48" s="226">
        <f>INDEX('Uganda workforce data - raw'!$A$4:$F$619,MATCH($B48, 'Uganda workforce data - raw'!$B$4:$B$619,0), MATCH("Filled Female",'Uganda workforce data - raw'!$A$4:$F$4,0))*INDEX('Mapping cadres'!$B$1:$Z$616,MATCH($B48, 'Mapping cadres'!$B$1:$B$616,0), MATCH(AD$32,'Mapping cadres'!$B$1:$Z$1,0))</f>
        <v>0</v>
      </c>
      <c r="AE48" s="226">
        <f>INDEX('Uganda workforce data - raw'!$A$4:$F$619,MATCH($B48, 'Uganda workforce data - raw'!$B$4:$B$619,0), MATCH("Filled Female",'Uganda workforce data - raw'!$A$4:$F$4,0))*INDEX('Mapping cadres'!$B$1:$Z$616,MATCH($B48, 'Mapping cadres'!$B$1:$B$616,0), MATCH(AE$32,'Mapping cadres'!$B$1:$Z$1,0))</f>
        <v>0</v>
      </c>
      <c r="AF48" s="226">
        <f>INDEX('Uganda workforce data - raw'!$A$4:$F$619,MATCH($B48, 'Uganda workforce data - raw'!$B$4:$B$619,0), MATCH("Filled Female",'Uganda workforce data - raw'!$A$4:$F$4,0))*INDEX('Mapping cadres'!$B$1:$Z$616,MATCH($B48, 'Mapping cadres'!$B$1:$B$616,0), MATCH(AF$32,'Mapping cadres'!$B$1:$Z$1,0))</f>
        <v>0</v>
      </c>
      <c r="AG48" s="226">
        <f>INDEX('Uganda workforce data - raw'!$A$4:$F$619,MATCH($B48, 'Uganda workforce data - raw'!$B$4:$B$619,0), MATCH("Filled Female",'Uganda workforce data - raw'!$A$4:$F$4,0))*INDEX('Mapping cadres'!$B$1:$Z$616,MATCH($B48, 'Mapping cadres'!$B$1:$B$616,0), MATCH(AG$32,'Mapping cadres'!$B$1:$Z$1,0))</f>
        <v>0</v>
      </c>
      <c r="AH48" s="226">
        <f>INDEX('Uganda workforce data - raw'!$A$4:$F$619,MATCH($B48, 'Uganda workforce data - raw'!$B$4:$B$619,0), MATCH("Filled Female",'Uganda workforce data - raw'!$A$4:$F$4,0))*INDEX('Mapping cadres'!$B$1:$Z$616,MATCH($B48, 'Mapping cadres'!$B$1:$B$616,0), MATCH(AH$32,'Mapping cadres'!$B$1:$Z$1,0))</f>
        <v>0</v>
      </c>
      <c r="AI48" s="226">
        <f>INDEX('Uganda workforce data - raw'!$A$4:$F$619,MATCH($B48, 'Uganda workforce data - raw'!$B$4:$B$619,0), MATCH("Filled Female",'Uganda workforce data - raw'!$A$4:$F$4,0))*INDEX('Mapping cadres'!$B$1:$Z$616,MATCH($B48, 'Mapping cadres'!$B$1:$B$616,0), MATCH(AI$32,'Mapping cadres'!$B$1:$Z$1,0))</f>
        <v>0</v>
      </c>
      <c r="AJ48" s="226">
        <f>INDEX('Uganda workforce data - raw'!$A$4:$F$619,MATCH($B48, 'Uganda workforce data - raw'!$B$4:$B$619,0), MATCH("Filled Female",'Uganda workforce data - raw'!$A$4:$F$4,0))*INDEX('Mapping cadres'!$B$1:$Z$616,MATCH($B48, 'Mapping cadres'!$B$1:$B$616,0), MATCH(AJ$32,'Mapping cadres'!$B$1:$Z$1,0))</f>
        <v>0</v>
      </c>
      <c r="AK48" s="226">
        <f>INDEX('Uganda workforce data - raw'!$A$4:$F$619,MATCH($B48, 'Uganda workforce data - raw'!$B$4:$B$619,0), MATCH("Filled Female",'Uganda workforce data - raw'!$A$4:$F$4,0))*INDEX('Mapping cadres'!$B$1:$Z$616,MATCH($B48, 'Mapping cadres'!$B$1:$B$616,0), MATCH(AK$32,'Mapping cadres'!$B$1:$Z$1,0))</f>
        <v>0</v>
      </c>
      <c r="AL48" s="226">
        <f>INDEX('Uganda workforce data - raw'!$A$4:$F$619,MATCH($B48, 'Uganda workforce data - raw'!$B$4:$B$619,0), MATCH("Filled Female",'Uganda workforce data - raw'!$A$4:$F$4,0))*INDEX('Mapping cadres'!$B$1:$Z$616,MATCH($B48, 'Mapping cadres'!$B$1:$B$616,0), MATCH(AL$32,'Mapping cadres'!$B$1:$Z$1,0))</f>
        <v>0</v>
      </c>
      <c r="AM48" s="226">
        <f>INDEX('Uganda workforce data - raw'!$A$4:$F$619,MATCH($B48, 'Uganda workforce data - raw'!$B$4:$B$619,0), MATCH("Filled Female",'Uganda workforce data - raw'!$A$4:$F$4,0))*INDEX('Mapping cadres'!$B$1:$Z$616,MATCH($B48, 'Mapping cadres'!$B$1:$B$616,0), MATCH(AM$32,'Mapping cadres'!$B$1:$Z$1,0))</f>
        <v>0</v>
      </c>
      <c r="AN48" s="226">
        <f>INDEX('Uganda workforce data - raw'!$A$4:$F$619,MATCH($B48, 'Uganda workforce data - raw'!$B$4:$B$619,0), MATCH("Filled Female",'Uganda workforce data - raw'!$A$4:$F$4,0))*INDEX('Mapping cadres'!$B$1:$Z$616,MATCH($B48, 'Mapping cadres'!$B$1:$B$616,0), MATCH(AN$32,'Mapping cadres'!$B$1:$Z$1,0))</f>
        <v>0</v>
      </c>
      <c r="AO48" s="226">
        <f>INDEX('Uganda workforce data - raw'!$A$4:$F$619,MATCH($B48, 'Uganda workforce data - raw'!$B$4:$B$619,0), MATCH("Filled Female",'Uganda workforce data - raw'!$A$4:$F$4,0))*INDEX('Mapping cadres'!$B$1:$Z$616,MATCH($B48, 'Mapping cadres'!$B$1:$B$616,0), MATCH(AO$32,'Mapping cadres'!$B$1:$Z$1,0))</f>
        <v>0</v>
      </c>
      <c r="AP48" s="226">
        <f>INDEX('Uganda workforce data - raw'!$A$4:$F$619,MATCH($B48, 'Uganda workforce data - raw'!$B$4:$B$619,0), MATCH("Filled Female",'Uganda workforce data - raw'!$A$4:$F$4,0))*INDEX('Mapping cadres'!$B$1:$Z$616,MATCH($B48, 'Mapping cadres'!$B$1:$B$616,0), MATCH(AP$32,'Mapping cadres'!$B$1:$Z$1,0))</f>
        <v>0</v>
      </c>
      <c r="AQ48" s="226">
        <f>INDEX('Uganda workforce data - raw'!$A$4:$F$619,MATCH($B48, 'Uganda workforce data - raw'!$B$4:$B$619,0), MATCH("Filled Female",'Uganda workforce data - raw'!$A$4:$F$4,0))*INDEX('Mapping cadres'!$B$1:$Z$616,MATCH($B48, 'Mapping cadres'!$B$1:$B$616,0), MATCH(AQ$32,'Mapping cadres'!$B$1:$Z$1,0))</f>
        <v>0</v>
      </c>
      <c r="AR48" s="226">
        <f>INDEX('Uganda workforce data - raw'!$A$4:$F$619,MATCH($B48, 'Uganda workforce data - raw'!$B$4:$B$619,0), MATCH("Filled Female",'Uganda workforce data - raw'!$A$4:$F$4,0))*INDEX('Mapping cadres'!$B$1:$Z$616,MATCH($B48, 'Mapping cadres'!$B$1:$B$616,0), MATCH(AR$32,'Mapping cadres'!$B$1:$Z$1,0))</f>
        <v>0</v>
      </c>
      <c r="AS48" s="226">
        <f>INDEX('Uganda workforce data - raw'!$A$4:$F$619,MATCH($B48, 'Uganda workforce data - raw'!$B$4:$B$619,0), MATCH("Filled Female",'Uganda workforce data - raw'!$A$4:$F$4,0))*INDEX('Mapping cadres'!$B$1:$Z$616,MATCH($B48, 'Mapping cadres'!$B$1:$B$616,0), MATCH(AS$32,'Mapping cadres'!$B$1:$Z$1,0))</f>
        <v>0</v>
      </c>
      <c r="AT48" s="226">
        <f>INDEX('Uganda workforce data - raw'!$A$4:$F$619,MATCH($B48, 'Uganda workforce data - raw'!$B$4:$B$619,0), MATCH("Filled Female",'Uganda workforce data - raw'!$A$4:$F$4,0))*INDEX('Mapping cadres'!$B$1:$Z$616,MATCH($B48, 'Mapping cadres'!$B$1:$B$616,0), MATCH(AT$32,'Mapping cadres'!$B$1:$Z$1,0))</f>
        <v>0</v>
      </c>
      <c r="AU48" s="226">
        <f>INDEX('Uganda workforce data - raw'!$A$4:$F$619,MATCH($B48, 'Uganda workforce data - raw'!$B$4:$B$619,0), MATCH("Filled Female",'Uganda workforce data - raw'!$A$4:$F$4,0))*INDEX('Mapping cadres'!$B$1:$Z$616,MATCH($B48, 'Mapping cadres'!$B$1:$B$616,0), MATCH(AU$32,'Mapping cadres'!$B$1:$Z$1,0))</f>
        <v>0</v>
      </c>
      <c r="AV48" s="226">
        <f>INDEX('Uganda workforce data - raw'!$A$4:$F$619,MATCH($B48, 'Uganda workforce data - raw'!$B$4:$B$619,0), MATCH("Filled Female",'Uganda workforce data - raw'!$A$4:$F$4,0))*INDEX('Mapping cadres'!$B$1:$Z$616,MATCH($B48, 'Mapping cadres'!$B$1:$B$616,0), MATCH(AV$32,'Mapping cadres'!$B$1:$Z$1,0))</f>
        <v>0</v>
      </c>
      <c r="AW48" s="226">
        <f>INDEX('Uganda workforce data - raw'!$A$4:$F$619,MATCH($B48, 'Uganda workforce data - raw'!$B$4:$B$619,0), MATCH("Filled Female",'Uganda workforce data - raw'!$A$4:$F$4,0))*INDEX('Mapping cadres'!$B$1:$Z$616,MATCH($B48, 'Mapping cadres'!$B$1:$B$616,0), MATCH(AW$32,'Mapping cadres'!$B$1:$Z$1,0))</f>
        <v>0</v>
      </c>
      <c r="AX48" s="226">
        <f>INDEX('Uganda workforce data - raw'!$A$4:$F$619,MATCH($B48, 'Uganda workforce data - raw'!$B$4:$B$619,0), MATCH("Filled Female",'Uganda workforce data - raw'!$A$4:$F$4,0))*INDEX('Mapping cadres'!$B$1:$Z$616,MATCH($B48, 'Mapping cadres'!$B$1:$B$616,0), MATCH(AX$32,'Mapping cadres'!$B$1:$Z$1,0))</f>
        <v>0</v>
      </c>
      <c r="AY48" s="226">
        <f t="shared" si="5"/>
        <v>0</v>
      </c>
      <c r="AZ48" s="226">
        <f t="shared" si="6"/>
        <v>0</v>
      </c>
      <c r="BA48" s="226">
        <f t="shared" si="7"/>
        <v>0</v>
      </c>
      <c r="BB48" s="226">
        <f t="shared" si="8"/>
        <v>0</v>
      </c>
      <c r="BC48" s="226">
        <f t="shared" si="9"/>
        <v>0</v>
      </c>
      <c r="BD48" s="226">
        <f t="shared" si="10"/>
        <v>0</v>
      </c>
      <c r="BE48" s="226">
        <f t="shared" si="11"/>
        <v>0</v>
      </c>
      <c r="BF48" s="226">
        <f t="shared" si="12"/>
        <v>0</v>
      </c>
      <c r="BG48" s="226">
        <f t="shared" si="13"/>
        <v>0</v>
      </c>
      <c r="BH48" s="226">
        <f t="shared" si="14"/>
        <v>0</v>
      </c>
      <c r="BI48" s="226">
        <f t="shared" si="15"/>
        <v>0</v>
      </c>
      <c r="BJ48" s="226">
        <f t="shared" si="16"/>
        <v>0</v>
      </c>
      <c r="BK48" s="226">
        <f t="shared" si="17"/>
        <v>0</v>
      </c>
      <c r="BL48" s="226">
        <f t="shared" si="18"/>
        <v>2</v>
      </c>
      <c r="BM48" s="226">
        <f t="shared" si="19"/>
        <v>0</v>
      </c>
      <c r="BN48" s="226">
        <f t="shared" si="20"/>
        <v>0</v>
      </c>
      <c r="BO48" s="226">
        <f t="shared" si="21"/>
        <v>0</v>
      </c>
      <c r="BP48" s="226">
        <f t="shared" si="22"/>
        <v>0</v>
      </c>
      <c r="BQ48" s="226">
        <f t="shared" si="23"/>
        <v>0</v>
      </c>
      <c r="BR48" s="226">
        <f t="shared" si="24"/>
        <v>0</v>
      </c>
      <c r="BS48" s="226">
        <f t="shared" si="25"/>
        <v>0</v>
      </c>
      <c r="BT48" s="226">
        <f t="shared" si="26"/>
        <v>0</v>
      </c>
      <c r="BU48" s="226">
        <f t="shared" si="27"/>
        <v>0</v>
      </c>
      <c r="BV48" s="226">
        <f t="shared" si="28"/>
        <v>0</v>
      </c>
    </row>
    <row r="49" spans="1:74">
      <c r="A49" s="226">
        <v>17</v>
      </c>
      <c r="B49" s="226" t="s">
        <v>1324</v>
      </c>
      <c r="C49" s="226">
        <f>INDEX('Uganda workforce data - raw'!$A$4:$F$619,MATCH($B49, 'Uganda workforce data - raw'!$B$4:$B$619,0), MATCH("Filled Male",'Uganda workforce data - raw'!$A$4:$F$4,0))*INDEX('Mapping cadres'!$B$1:$Z$616,MATCH($B49, 'Mapping cadres'!$B$1:$B$616,0), MATCH(C$32,'Mapping cadres'!$B$1:$Z$1,0))</f>
        <v>0</v>
      </c>
      <c r="D49" s="226">
        <f>INDEX('Uganda workforce data - raw'!$A$4:$F$619,MATCH($B49, 'Uganda workforce data - raw'!$B$4:$B$619,0), MATCH("Filled Male",'Uganda workforce data - raw'!$A$4:$F$4,0))*INDEX('Mapping cadres'!$B$1:$Z$616,MATCH($B49, 'Mapping cadres'!$B$1:$B$616,0), MATCH(D$32,'Mapping cadres'!$B$1:$Z$1,0))</f>
        <v>0</v>
      </c>
      <c r="E49" s="226">
        <f>INDEX('Uganda workforce data - raw'!$A$4:$F$619,MATCH($B49, 'Uganda workforce data - raw'!$B$4:$B$619,0), MATCH("Filled Male",'Uganda workforce data - raw'!$A$4:$F$4,0))*INDEX('Mapping cadres'!$B$1:$Z$616,MATCH($B49, 'Mapping cadres'!$B$1:$B$616,0), MATCH(E$32,'Mapping cadres'!$B$1:$Z$1,0))</f>
        <v>0</v>
      </c>
      <c r="F49" s="226">
        <f>INDEX('Uganda workforce data - raw'!$A$4:$F$619,MATCH($B49, 'Uganda workforce data - raw'!$B$4:$B$619,0), MATCH("Filled Male",'Uganda workforce data - raw'!$A$4:$F$4,0))*INDEX('Mapping cadres'!$B$1:$Z$616,MATCH($B49, 'Mapping cadres'!$B$1:$B$616,0), MATCH(F$32,'Mapping cadres'!$B$1:$Z$1,0))</f>
        <v>0</v>
      </c>
      <c r="G49" s="226">
        <f>INDEX('Uganda workforce data - raw'!$A$4:$F$619,MATCH($B49, 'Uganda workforce data - raw'!$B$4:$B$619,0), MATCH("Filled Male",'Uganda workforce data - raw'!$A$4:$F$4,0))*INDEX('Mapping cadres'!$B$1:$Z$616,MATCH($B49, 'Mapping cadres'!$B$1:$B$616,0), MATCH(G$32,'Mapping cadres'!$B$1:$Z$1,0))</f>
        <v>0</v>
      </c>
      <c r="H49" s="226">
        <f>INDEX('Uganda workforce data - raw'!$A$4:$F$619,MATCH($B49, 'Uganda workforce data - raw'!$B$4:$B$619,0), MATCH("Filled Male",'Uganda workforce data - raw'!$A$4:$F$4,0))*INDEX('Mapping cadres'!$B$1:$Z$616,MATCH($B49, 'Mapping cadres'!$B$1:$B$616,0), MATCH(H$32,'Mapping cadres'!$B$1:$Z$1,0))</f>
        <v>0</v>
      </c>
      <c r="I49" s="226">
        <f>INDEX('Uganda workforce data - raw'!$A$4:$F$619,MATCH($B49, 'Uganda workforce data - raw'!$B$4:$B$619,0), MATCH("Filled Male",'Uganda workforce data - raw'!$A$4:$F$4,0))*INDEX('Mapping cadres'!$B$1:$Z$616,MATCH($B49, 'Mapping cadres'!$B$1:$B$616,0), MATCH(I$32,'Mapping cadres'!$B$1:$Z$1,0))</f>
        <v>0</v>
      </c>
      <c r="J49" s="226">
        <f>INDEX('Uganda workforce data - raw'!$A$4:$F$619,MATCH($B49, 'Uganda workforce data - raw'!$B$4:$B$619,0), MATCH("Filled Male",'Uganda workforce data - raw'!$A$4:$F$4,0))*INDEX('Mapping cadres'!$B$1:$Z$616,MATCH($B49, 'Mapping cadres'!$B$1:$B$616,0), MATCH(J$32,'Mapping cadres'!$B$1:$Z$1,0))</f>
        <v>0</v>
      </c>
      <c r="K49" s="226">
        <f>INDEX('Uganda workforce data - raw'!$A$4:$F$619,MATCH($B49, 'Uganda workforce data - raw'!$B$4:$B$619,0), MATCH("Filled Male",'Uganda workforce data - raw'!$A$4:$F$4,0))*INDEX('Mapping cadres'!$B$1:$Z$616,MATCH($B49, 'Mapping cadres'!$B$1:$B$616,0), MATCH(K$32,'Mapping cadres'!$B$1:$Z$1,0))</f>
        <v>0</v>
      </c>
      <c r="L49" s="226">
        <f>INDEX('Uganda workforce data - raw'!$A$4:$F$619,MATCH($B49, 'Uganda workforce data - raw'!$B$4:$B$619,0), MATCH("Filled Male",'Uganda workforce data - raw'!$A$4:$F$4,0))*INDEX('Mapping cadres'!$B$1:$Z$616,MATCH($B49, 'Mapping cadres'!$B$1:$B$616,0), MATCH(L$32,'Mapping cadres'!$B$1:$Z$1,0))</f>
        <v>0</v>
      </c>
      <c r="M49" s="226">
        <f>INDEX('Uganda workforce data - raw'!$A$4:$F$619,MATCH($B49, 'Uganda workforce data - raw'!$B$4:$B$619,0), MATCH("Filled Male",'Uganda workforce data - raw'!$A$4:$F$4,0))*INDEX('Mapping cadres'!$B$1:$Z$616,MATCH($B49, 'Mapping cadres'!$B$1:$B$616,0), MATCH(M$32,'Mapping cadres'!$B$1:$Z$1,0))</f>
        <v>0</v>
      </c>
      <c r="N49" s="226">
        <f>INDEX('Uganda workforce data - raw'!$A$4:$F$619,MATCH($B49, 'Uganda workforce data - raw'!$B$4:$B$619,0), MATCH("Filled Male",'Uganda workforce data - raw'!$A$4:$F$4,0))*INDEX('Mapping cadres'!$B$1:$Z$616,MATCH($B49, 'Mapping cadres'!$B$1:$B$616,0), MATCH(N$32,'Mapping cadres'!$B$1:$Z$1,0))</f>
        <v>0</v>
      </c>
      <c r="O49" s="226">
        <f>INDEX('Uganda workforce data - raw'!$A$4:$F$619,MATCH($B49, 'Uganda workforce data - raw'!$B$4:$B$619,0), MATCH("Filled Male",'Uganda workforce data - raw'!$A$4:$F$4,0))*INDEX('Mapping cadres'!$B$1:$Z$616,MATCH($B49, 'Mapping cadres'!$B$1:$B$616,0), MATCH(O$32,'Mapping cadres'!$B$1:$Z$1,0))</f>
        <v>4</v>
      </c>
      <c r="P49" s="226">
        <f>INDEX('Uganda workforce data - raw'!$A$4:$F$619,MATCH($B49, 'Uganda workforce data - raw'!$B$4:$B$619,0), MATCH("Filled Male",'Uganda workforce data - raw'!$A$4:$F$4,0))*INDEX('Mapping cadres'!$B$1:$Z$616,MATCH($B49, 'Mapping cadres'!$B$1:$B$616,0), MATCH(P$32,'Mapping cadres'!$B$1:$Z$1,0))</f>
        <v>0</v>
      </c>
      <c r="Q49" s="226">
        <f>INDEX('Uganda workforce data - raw'!$A$4:$F$619,MATCH($B49, 'Uganda workforce data - raw'!$B$4:$B$619,0), MATCH("Filled Male",'Uganda workforce data - raw'!$A$4:$F$4,0))*INDEX('Mapping cadres'!$B$1:$Z$616,MATCH($B49, 'Mapping cadres'!$B$1:$B$616,0), MATCH(Q$32,'Mapping cadres'!$B$1:$Z$1,0))</f>
        <v>0</v>
      </c>
      <c r="R49" s="226">
        <f>INDEX('Uganda workforce data - raw'!$A$4:$F$619,MATCH($B49, 'Uganda workforce data - raw'!$B$4:$B$619,0), MATCH("Filled Male",'Uganda workforce data - raw'!$A$4:$F$4,0))*INDEX('Mapping cadres'!$B$1:$Z$616,MATCH($B49, 'Mapping cadres'!$B$1:$B$616,0), MATCH(R$32,'Mapping cadres'!$B$1:$Z$1,0))</f>
        <v>0</v>
      </c>
      <c r="S49" s="226">
        <f>INDEX('Uganda workforce data - raw'!$A$4:$F$619,MATCH($B49, 'Uganda workforce data - raw'!$B$4:$B$619,0), MATCH("Filled Male",'Uganda workforce data - raw'!$A$4:$F$4,0))*INDEX('Mapping cadres'!$B$1:$Z$616,MATCH($B49, 'Mapping cadres'!$B$1:$B$616,0), MATCH(S$32,'Mapping cadres'!$B$1:$Z$1,0))</f>
        <v>0</v>
      </c>
      <c r="T49" s="226">
        <f>INDEX('Uganda workforce data - raw'!$A$4:$F$619,MATCH($B49, 'Uganda workforce data - raw'!$B$4:$B$619,0), MATCH("Filled Male",'Uganda workforce data - raw'!$A$4:$F$4,0))*INDEX('Mapping cadres'!$B$1:$Z$616,MATCH($B49, 'Mapping cadres'!$B$1:$B$616,0), MATCH(T$32,'Mapping cadres'!$B$1:$Z$1,0))</f>
        <v>0</v>
      </c>
      <c r="U49" s="226">
        <f>INDEX('Uganda workforce data - raw'!$A$4:$F$619,MATCH($B49, 'Uganda workforce data - raw'!$B$4:$B$619,0), MATCH("Filled Male",'Uganda workforce data - raw'!$A$4:$F$4,0))*INDEX('Mapping cadres'!$B$1:$Z$616,MATCH($B49, 'Mapping cadres'!$B$1:$B$616,0), MATCH(U$32,'Mapping cadres'!$B$1:$Z$1,0))</f>
        <v>0</v>
      </c>
      <c r="V49" s="226">
        <f>INDEX('Uganda workforce data - raw'!$A$4:$F$619,MATCH($B49, 'Uganda workforce data - raw'!$B$4:$B$619,0), MATCH("Filled Male",'Uganda workforce data - raw'!$A$4:$F$4,0))*INDEX('Mapping cadres'!$B$1:$Z$616,MATCH($B49, 'Mapping cadres'!$B$1:$B$616,0), MATCH(V$32,'Mapping cadres'!$B$1:$Z$1,0))</f>
        <v>0</v>
      </c>
      <c r="W49" s="226">
        <f>INDEX('Uganda workforce data - raw'!$A$4:$F$619,MATCH($B49, 'Uganda workforce data - raw'!$B$4:$B$619,0), MATCH("Filled Male",'Uganda workforce data - raw'!$A$4:$F$4,0))*INDEX('Mapping cadres'!$B$1:$Z$616,MATCH($B49, 'Mapping cadres'!$B$1:$B$616,0), MATCH(W$32,'Mapping cadres'!$B$1:$Z$1,0))</f>
        <v>0</v>
      </c>
      <c r="X49" s="226">
        <f>INDEX('Uganda workforce data - raw'!$A$4:$F$619,MATCH($B49, 'Uganda workforce data - raw'!$B$4:$B$619,0), MATCH("Filled Male",'Uganda workforce data - raw'!$A$4:$F$4,0))*INDEX('Mapping cadres'!$B$1:$Z$616,MATCH($B49, 'Mapping cadres'!$B$1:$B$616,0), MATCH(X$32,'Mapping cadres'!$B$1:$Z$1,0))</f>
        <v>0</v>
      </c>
      <c r="Y49" s="226">
        <f>INDEX('Uganda workforce data - raw'!$A$4:$F$619,MATCH($B49, 'Uganda workforce data - raw'!$B$4:$B$619,0), MATCH("Filled Male",'Uganda workforce data - raw'!$A$4:$F$4,0))*INDEX('Mapping cadres'!$B$1:$Z$616,MATCH($B49, 'Mapping cadres'!$B$1:$B$616,0), MATCH(Y$32,'Mapping cadres'!$B$1:$Z$1,0))</f>
        <v>0</v>
      </c>
      <c r="Z49" s="226">
        <f>INDEX('Uganda workforce data - raw'!$A$4:$F$619,MATCH($B49, 'Uganda workforce data - raw'!$B$4:$B$619,0), MATCH("Filled Male",'Uganda workforce data - raw'!$A$4:$F$4,0))*INDEX('Mapping cadres'!$B$1:$Z$616,MATCH($B49, 'Mapping cadres'!$B$1:$B$616,0), MATCH(Z$32,'Mapping cadres'!$B$1:$Z$1,0))</f>
        <v>0</v>
      </c>
      <c r="AA49" s="226">
        <f>INDEX('Uganda workforce data - raw'!$A$4:$F$619,MATCH($B49, 'Uganda workforce data - raw'!$B$4:$B$619,0), MATCH("Filled Female",'Uganda workforce data - raw'!$A$4:$F$4,0))*INDEX('Mapping cadres'!$B$1:$Z$616,MATCH($B49, 'Mapping cadres'!$B$1:$B$616,0), MATCH(AA$32,'Mapping cadres'!$B$1:$Z$1,0))</f>
        <v>0</v>
      </c>
      <c r="AB49" s="226">
        <f>INDEX('Uganda workforce data - raw'!$A$4:$F$619,MATCH($B49, 'Uganda workforce data - raw'!$B$4:$B$619,0), MATCH("Filled Female",'Uganda workforce data - raw'!$A$4:$F$4,0))*INDEX('Mapping cadres'!$B$1:$Z$616,MATCH($B49, 'Mapping cadres'!$B$1:$B$616,0), MATCH(AB$32,'Mapping cadres'!$B$1:$Z$1,0))</f>
        <v>0</v>
      </c>
      <c r="AC49" s="226">
        <f>INDEX('Uganda workforce data - raw'!$A$4:$F$619,MATCH($B49, 'Uganda workforce data - raw'!$B$4:$B$619,0), MATCH("Filled Female",'Uganda workforce data - raw'!$A$4:$F$4,0))*INDEX('Mapping cadres'!$B$1:$Z$616,MATCH($B49, 'Mapping cadres'!$B$1:$B$616,0), MATCH(AC$32,'Mapping cadres'!$B$1:$Z$1,0))</f>
        <v>0</v>
      </c>
      <c r="AD49" s="226">
        <f>INDEX('Uganda workforce data - raw'!$A$4:$F$619,MATCH($B49, 'Uganda workforce data - raw'!$B$4:$B$619,0), MATCH("Filled Female",'Uganda workforce data - raw'!$A$4:$F$4,0))*INDEX('Mapping cadres'!$B$1:$Z$616,MATCH($B49, 'Mapping cadres'!$B$1:$B$616,0), MATCH(AD$32,'Mapping cadres'!$B$1:$Z$1,0))</f>
        <v>0</v>
      </c>
      <c r="AE49" s="226">
        <f>INDEX('Uganda workforce data - raw'!$A$4:$F$619,MATCH($B49, 'Uganda workforce data - raw'!$B$4:$B$619,0), MATCH("Filled Female",'Uganda workforce data - raw'!$A$4:$F$4,0))*INDEX('Mapping cadres'!$B$1:$Z$616,MATCH($B49, 'Mapping cadres'!$B$1:$B$616,0), MATCH(AE$32,'Mapping cadres'!$B$1:$Z$1,0))</f>
        <v>0</v>
      </c>
      <c r="AF49" s="226">
        <f>INDEX('Uganda workforce data - raw'!$A$4:$F$619,MATCH($B49, 'Uganda workforce data - raw'!$B$4:$B$619,0), MATCH("Filled Female",'Uganda workforce data - raw'!$A$4:$F$4,0))*INDEX('Mapping cadres'!$B$1:$Z$616,MATCH($B49, 'Mapping cadres'!$B$1:$B$616,0), MATCH(AF$32,'Mapping cadres'!$B$1:$Z$1,0))</f>
        <v>0</v>
      </c>
      <c r="AG49" s="226">
        <f>INDEX('Uganda workforce data - raw'!$A$4:$F$619,MATCH($B49, 'Uganda workforce data - raw'!$B$4:$B$619,0), MATCH("Filled Female",'Uganda workforce data - raw'!$A$4:$F$4,0))*INDEX('Mapping cadres'!$B$1:$Z$616,MATCH($B49, 'Mapping cadres'!$B$1:$B$616,0), MATCH(AG$32,'Mapping cadres'!$B$1:$Z$1,0))</f>
        <v>0</v>
      </c>
      <c r="AH49" s="226">
        <f>INDEX('Uganda workforce data - raw'!$A$4:$F$619,MATCH($B49, 'Uganda workforce data - raw'!$B$4:$B$619,0), MATCH("Filled Female",'Uganda workforce data - raw'!$A$4:$F$4,0))*INDEX('Mapping cadres'!$B$1:$Z$616,MATCH($B49, 'Mapping cadres'!$B$1:$B$616,0), MATCH(AH$32,'Mapping cadres'!$B$1:$Z$1,0))</f>
        <v>0</v>
      </c>
      <c r="AI49" s="226">
        <f>INDEX('Uganda workforce data - raw'!$A$4:$F$619,MATCH($B49, 'Uganda workforce data - raw'!$B$4:$B$619,0), MATCH("Filled Female",'Uganda workforce data - raw'!$A$4:$F$4,0))*INDEX('Mapping cadres'!$B$1:$Z$616,MATCH($B49, 'Mapping cadres'!$B$1:$B$616,0), MATCH(AI$32,'Mapping cadres'!$B$1:$Z$1,0))</f>
        <v>0</v>
      </c>
      <c r="AJ49" s="226">
        <f>INDEX('Uganda workforce data - raw'!$A$4:$F$619,MATCH($B49, 'Uganda workforce data - raw'!$B$4:$B$619,0), MATCH("Filled Female",'Uganda workforce data - raw'!$A$4:$F$4,0))*INDEX('Mapping cadres'!$B$1:$Z$616,MATCH($B49, 'Mapping cadres'!$B$1:$B$616,0), MATCH(AJ$32,'Mapping cadres'!$B$1:$Z$1,0))</f>
        <v>0</v>
      </c>
      <c r="AK49" s="226">
        <f>INDEX('Uganda workforce data - raw'!$A$4:$F$619,MATCH($B49, 'Uganda workforce data - raw'!$B$4:$B$619,0), MATCH("Filled Female",'Uganda workforce data - raw'!$A$4:$F$4,0))*INDEX('Mapping cadres'!$B$1:$Z$616,MATCH($B49, 'Mapping cadres'!$B$1:$B$616,0), MATCH(AK$32,'Mapping cadres'!$B$1:$Z$1,0))</f>
        <v>0</v>
      </c>
      <c r="AL49" s="226">
        <f>INDEX('Uganda workforce data - raw'!$A$4:$F$619,MATCH($B49, 'Uganda workforce data - raw'!$B$4:$B$619,0), MATCH("Filled Female",'Uganda workforce data - raw'!$A$4:$F$4,0))*INDEX('Mapping cadres'!$B$1:$Z$616,MATCH($B49, 'Mapping cadres'!$B$1:$B$616,0), MATCH(AL$32,'Mapping cadres'!$B$1:$Z$1,0))</f>
        <v>0</v>
      </c>
      <c r="AM49" s="226">
        <f>INDEX('Uganda workforce data - raw'!$A$4:$F$619,MATCH($B49, 'Uganda workforce data - raw'!$B$4:$B$619,0), MATCH("Filled Female",'Uganda workforce data - raw'!$A$4:$F$4,0))*INDEX('Mapping cadres'!$B$1:$Z$616,MATCH($B49, 'Mapping cadres'!$B$1:$B$616,0), MATCH(AM$32,'Mapping cadres'!$B$1:$Z$1,0))</f>
        <v>1</v>
      </c>
      <c r="AN49" s="226">
        <f>INDEX('Uganda workforce data - raw'!$A$4:$F$619,MATCH($B49, 'Uganda workforce data - raw'!$B$4:$B$619,0), MATCH("Filled Female",'Uganda workforce data - raw'!$A$4:$F$4,0))*INDEX('Mapping cadres'!$B$1:$Z$616,MATCH($B49, 'Mapping cadres'!$B$1:$B$616,0), MATCH(AN$32,'Mapping cadres'!$B$1:$Z$1,0))</f>
        <v>0</v>
      </c>
      <c r="AO49" s="226">
        <f>INDEX('Uganda workforce data - raw'!$A$4:$F$619,MATCH($B49, 'Uganda workforce data - raw'!$B$4:$B$619,0), MATCH("Filled Female",'Uganda workforce data - raw'!$A$4:$F$4,0))*INDEX('Mapping cadres'!$B$1:$Z$616,MATCH($B49, 'Mapping cadres'!$B$1:$B$616,0), MATCH(AO$32,'Mapping cadres'!$B$1:$Z$1,0))</f>
        <v>0</v>
      </c>
      <c r="AP49" s="226">
        <f>INDEX('Uganda workforce data - raw'!$A$4:$F$619,MATCH($B49, 'Uganda workforce data - raw'!$B$4:$B$619,0), MATCH("Filled Female",'Uganda workforce data - raw'!$A$4:$F$4,0))*INDEX('Mapping cadres'!$B$1:$Z$616,MATCH($B49, 'Mapping cadres'!$B$1:$B$616,0), MATCH(AP$32,'Mapping cadres'!$B$1:$Z$1,0))</f>
        <v>0</v>
      </c>
      <c r="AQ49" s="226">
        <f>INDEX('Uganda workforce data - raw'!$A$4:$F$619,MATCH($B49, 'Uganda workforce data - raw'!$B$4:$B$619,0), MATCH("Filled Female",'Uganda workforce data - raw'!$A$4:$F$4,0))*INDEX('Mapping cadres'!$B$1:$Z$616,MATCH($B49, 'Mapping cadres'!$B$1:$B$616,0), MATCH(AQ$32,'Mapping cadres'!$B$1:$Z$1,0))</f>
        <v>0</v>
      </c>
      <c r="AR49" s="226">
        <f>INDEX('Uganda workforce data - raw'!$A$4:$F$619,MATCH($B49, 'Uganda workforce data - raw'!$B$4:$B$619,0), MATCH("Filled Female",'Uganda workforce data - raw'!$A$4:$F$4,0))*INDEX('Mapping cadres'!$B$1:$Z$616,MATCH($B49, 'Mapping cadres'!$B$1:$B$616,0), MATCH(AR$32,'Mapping cadres'!$B$1:$Z$1,0))</f>
        <v>0</v>
      </c>
      <c r="AS49" s="226">
        <f>INDEX('Uganda workforce data - raw'!$A$4:$F$619,MATCH($B49, 'Uganda workforce data - raw'!$B$4:$B$619,0), MATCH("Filled Female",'Uganda workforce data - raw'!$A$4:$F$4,0))*INDEX('Mapping cadres'!$B$1:$Z$616,MATCH($B49, 'Mapping cadres'!$B$1:$B$616,0), MATCH(AS$32,'Mapping cadres'!$B$1:$Z$1,0))</f>
        <v>0</v>
      </c>
      <c r="AT49" s="226">
        <f>INDEX('Uganda workforce data - raw'!$A$4:$F$619,MATCH($B49, 'Uganda workforce data - raw'!$B$4:$B$619,0), MATCH("Filled Female",'Uganda workforce data - raw'!$A$4:$F$4,0))*INDEX('Mapping cadres'!$B$1:$Z$616,MATCH($B49, 'Mapping cadres'!$B$1:$B$616,0), MATCH(AT$32,'Mapping cadres'!$B$1:$Z$1,0))</f>
        <v>0</v>
      </c>
      <c r="AU49" s="226">
        <f>INDEX('Uganda workforce data - raw'!$A$4:$F$619,MATCH($B49, 'Uganda workforce data - raw'!$B$4:$B$619,0), MATCH("Filled Female",'Uganda workforce data - raw'!$A$4:$F$4,0))*INDEX('Mapping cadres'!$B$1:$Z$616,MATCH($B49, 'Mapping cadres'!$B$1:$B$616,0), MATCH(AU$32,'Mapping cadres'!$B$1:$Z$1,0))</f>
        <v>0</v>
      </c>
      <c r="AV49" s="226">
        <f>INDEX('Uganda workforce data - raw'!$A$4:$F$619,MATCH($B49, 'Uganda workforce data - raw'!$B$4:$B$619,0), MATCH("Filled Female",'Uganda workforce data - raw'!$A$4:$F$4,0))*INDEX('Mapping cadres'!$B$1:$Z$616,MATCH($B49, 'Mapping cadres'!$B$1:$B$616,0), MATCH(AV$32,'Mapping cadres'!$B$1:$Z$1,0))</f>
        <v>0</v>
      </c>
      <c r="AW49" s="226">
        <f>INDEX('Uganda workforce data - raw'!$A$4:$F$619,MATCH($B49, 'Uganda workforce data - raw'!$B$4:$B$619,0), MATCH("Filled Female",'Uganda workforce data - raw'!$A$4:$F$4,0))*INDEX('Mapping cadres'!$B$1:$Z$616,MATCH($B49, 'Mapping cadres'!$B$1:$B$616,0), MATCH(AW$32,'Mapping cadres'!$B$1:$Z$1,0))</f>
        <v>0</v>
      </c>
      <c r="AX49" s="226">
        <f>INDEX('Uganda workforce data - raw'!$A$4:$F$619,MATCH($B49, 'Uganda workforce data - raw'!$B$4:$B$619,0), MATCH("Filled Female",'Uganda workforce data - raw'!$A$4:$F$4,0))*INDEX('Mapping cadres'!$B$1:$Z$616,MATCH($B49, 'Mapping cadres'!$B$1:$B$616,0), MATCH(AX$32,'Mapping cadres'!$B$1:$Z$1,0))</f>
        <v>0</v>
      </c>
      <c r="AY49" s="226">
        <f t="shared" si="5"/>
        <v>0</v>
      </c>
      <c r="AZ49" s="226">
        <f t="shared" si="6"/>
        <v>0</v>
      </c>
      <c r="BA49" s="226">
        <f t="shared" si="7"/>
        <v>0</v>
      </c>
      <c r="BB49" s="226">
        <f t="shared" si="8"/>
        <v>0</v>
      </c>
      <c r="BC49" s="226">
        <f t="shared" si="9"/>
        <v>0</v>
      </c>
      <c r="BD49" s="226">
        <f t="shared" si="10"/>
        <v>0</v>
      </c>
      <c r="BE49" s="226">
        <f t="shared" si="11"/>
        <v>0</v>
      </c>
      <c r="BF49" s="226">
        <f t="shared" si="12"/>
        <v>0</v>
      </c>
      <c r="BG49" s="226">
        <f t="shared" si="13"/>
        <v>0</v>
      </c>
      <c r="BH49" s="226">
        <f t="shared" si="14"/>
        <v>0</v>
      </c>
      <c r="BI49" s="226">
        <f t="shared" si="15"/>
        <v>0</v>
      </c>
      <c r="BJ49" s="226">
        <f t="shared" si="16"/>
        <v>0</v>
      </c>
      <c r="BK49" s="226">
        <f t="shared" si="17"/>
        <v>5</v>
      </c>
      <c r="BL49" s="226">
        <f t="shared" si="18"/>
        <v>0</v>
      </c>
      <c r="BM49" s="226">
        <f t="shared" si="19"/>
        <v>0</v>
      </c>
      <c r="BN49" s="226">
        <f t="shared" si="20"/>
        <v>0</v>
      </c>
      <c r="BO49" s="226">
        <f t="shared" si="21"/>
        <v>0</v>
      </c>
      <c r="BP49" s="226">
        <f t="shared" si="22"/>
        <v>0</v>
      </c>
      <c r="BQ49" s="226">
        <f t="shared" si="23"/>
        <v>0</v>
      </c>
      <c r="BR49" s="226">
        <f t="shared" si="24"/>
        <v>0</v>
      </c>
      <c r="BS49" s="226">
        <f t="shared" si="25"/>
        <v>0</v>
      </c>
      <c r="BT49" s="226">
        <f t="shared" si="26"/>
        <v>0</v>
      </c>
      <c r="BU49" s="226">
        <f t="shared" si="27"/>
        <v>0</v>
      </c>
      <c r="BV49" s="226">
        <f t="shared" si="28"/>
        <v>0</v>
      </c>
    </row>
    <row r="50" spans="1:74">
      <c r="A50" s="226">
        <v>18</v>
      </c>
      <c r="B50" s="226" t="s">
        <v>1325</v>
      </c>
      <c r="C50" s="226">
        <f>INDEX('Uganda workforce data - raw'!$A$4:$F$619,MATCH($B50, 'Uganda workforce data - raw'!$B$4:$B$619,0), MATCH("Filled Male",'Uganda workforce data - raw'!$A$4:$F$4,0))*INDEX('Mapping cadres'!$B$1:$Z$616,MATCH($B50, 'Mapping cadres'!$B$1:$B$616,0), MATCH(C$32,'Mapping cadres'!$B$1:$Z$1,0))</f>
        <v>0</v>
      </c>
      <c r="D50" s="226">
        <f>INDEX('Uganda workforce data - raw'!$A$4:$F$619,MATCH($B50, 'Uganda workforce data - raw'!$B$4:$B$619,0), MATCH("Filled Male",'Uganda workforce data - raw'!$A$4:$F$4,0))*INDEX('Mapping cadres'!$B$1:$Z$616,MATCH($B50, 'Mapping cadres'!$B$1:$B$616,0), MATCH(D$32,'Mapping cadres'!$B$1:$Z$1,0))</f>
        <v>3</v>
      </c>
      <c r="E50" s="226">
        <f>INDEX('Uganda workforce data - raw'!$A$4:$F$619,MATCH($B50, 'Uganda workforce data - raw'!$B$4:$B$619,0), MATCH("Filled Male",'Uganda workforce data - raw'!$A$4:$F$4,0))*INDEX('Mapping cadres'!$B$1:$Z$616,MATCH($B50, 'Mapping cadres'!$B$1:$B$616,0), MATCH(E$32,'Mapping cadres'!$B$1:$Z$1,0))</f>
        <v>0</v>
      </c>
      <c r="F50" s="226">
        <f>INDEX('Uganda workforce data - raw'!$A$4:$F$619,MATCH($B50, 'Uganda workforce data - raw'!$B$4:$B$619,0), MATCH("Filled Male",'Uganda workforce data - raw'!$A$4:$F$4,0))*INDEX('Mapping cadres'!$B$1:$Z$616,MATCH($B50, 'Mapping cadres'!$B$1:$B$616,0), MATCH(F$32,'Mapping cadres'!$B$1:$Z$1,0))</f>
        <v>0</v>
      </c>
      <c r="G50" s="226">
        <f>INDEX('Uganda workforce data - raw'!$A$4:$F$619,MATCH($B50, 'Uganda workforce data - raw'!$B$4:$B$619,0), MATCH("Filled Male",'Uganda workforce data - raw'!$A$4:$F$4,0))*INDEX('Mapping cadres'!$B$1:$Z$616,MATCH($B50, 'Mapping cadres'!$B$1:$B$616,0), MATCH(G$32,'Mapping cadres'!$B$1:$Z$1,0))</f>
        <v>0</v>
      </c>
      <c r="H50" s="226">
        <f>INDEX('Uganda workforce data - raw'!$A$4:$F$619,MATCH($B50, 'Uganda workforce data - raw'!$B$4:$B$619,0), MATCH("Filled Male",'Uganda workforce data - raw'!$A$4:$F$4,0))*INDEX('Mapping cadres'!$B$1:$Z$616,MATCH($B50, 'Mapping cadres'!$B$1:$B$616,0), MATCH(H$32,'Mapping cadres'!$B$1:$Z$1,0))</f>
        <v>0</v>
      </c>
      <c r="I50" s="226">
        <f>INDEX('Uganda workforce data - raw'!$A$4:$F$619,MATCH($B50, 'Uganda workforce data - raw'!$B$4:$B$619,0), MATCH("Filled Male",'Uganda workforce data - raw'!$A$4:$F$4,0))*INDEX('Mapping cadres'!$B$1:$Z$616,MATCH($B50, 'Mapping cadres'!$B$1:$B$616,0), MATCH(I$32,'Mapping cadres'!$B$1:$Z$1,0))</f>
        <v>0</v>
      </c>
      <c r="J50" s="226">
        <f>INDEX('Uganda workforce data - raw'!$A$4:$F$619,MATCH($B50, 'Uganda workforce data - raw'!$B$4:$B$619,0), MATCH("Filled Male",'Uganda workforce data - raw'!$A$4:$F$4,0))*INDEX('Mapping cadres'!$B$1:$Z$616,MATCH($B50, 'Mapping cadres'!$B$1:$B$616,0), MATCH(J$32,'Mapping cadres'!$B$1:$Z$1,0))</f>
        <v>0</v>
      </c>
      <c r="K50" s="226">
        <f>INDEX('Uganda workforce data - raw'!$A$4:$F$619,MATCH($B50, 'Uganda workforce data - raw'!$B$4:$B$619,0), MATCH("Filled Male",'Uganda workforce data - raw'!$A$4:$F$4,0))*INDEX('Mapping cadres'!$B$1:$Z$616,MATCH($B50, 'Mapping cadres'!$B$1:$B$616,0), MATCH(K$32,'Mapping cadres'!$B$1:$Z$1,0))</f>
        <v>0</v>
      </c>
      <c r="L50" s="226">
        <f>INDEX('Uganda workforce data - raw'!$A$4:$F$619,MATCH($B50, 'Uganda workforce data - raw'!$B$4:$B$619,0), MATCH("Filled Male",'Uganda workforce data - raw'!$A$4:$F$4,0))*INDEX('Mapping cadres'!$B$1:$Z$616,MATCH($B50, 'Mapping cadres'!$B$1:$B$616,0), MATCH(L$32,'Mapping cadres'!$B$1:$Z$1,0))</f>
        <v>0</v>
      </c>
      <c r="M50" s="226">
        <f>INDEX('Uganda workforce data - raw'!$A$4:$F$619,MATCH($B50, 'Uganda workforce data - raw'!$B$4:$B$619,0), MATCH("Filled Male",'Uganda workforce data - raw'!$A$4:$F$4,0))*INDEX('Mapping cadres'!$B$1:$Z$616,MATCH($B50, 'Mapping cadres'!$B$1:$B$616,0), MATCH(M$32,'Mapping cadres'!$B$1:$Z$1,0))</f>
        <v>0</v>
      </c>
      <c r="N50" s="226">
        <f>INDEX('Uganda workforce data - raw'!$A$4:$F$619,MATCH($B50, 'Uganda workforce data - raw'!$B$4:$B$619,0), MATCH("Filled Male",'Uganda workforce data - raw'!$A$4:$F$4,0))*INDEX('Mapping cadres'!$B$1:$Z$616,MATCH($B50, 'Mapping cadres'!$B$1:$B$616,0), MATCH(N$32,'Mapping cadres'!$B$1:$Z$1,0))</f>
        <v>0</v>
      </c>
      <c r="O50" s="226">
        <f>INDEX('Uganda workforce data - raw'!$A$4:$F$619,MATCH($B50, 'Uganda workforce data - raw'!$B$4:$B$619,0), MATCH("Filled Male",'Uganda workforce data - raw'!$A$4:$F$4,0))*INDEX('Mapping cadres'!$B$1:$Z$616,MATCH($B50, 'Mapping cadres'!$B$1:$B$616,0), MATCH(O$32,'Mapping cadres'!$B$1:$Z$1,0))</f>
        <v>0</v>
      </c>
      <c r="P50" s="226">
        <f>INDEX('Uganda workforce data - raw'!$A$4:$F$619,MATCH($B50, 'Uganda workforce data - raw'!$B$4:$B$619,0), MATCH("Filled Male",'Uganda workforce data - raw'!$A$4:$F$4,0))*INDEX('Mapping cadres'!$B$1:$Z$616,MATCH($B50, 'Mapping cadres'!$B$1:$B$616,0), MATCH(P$32,'Mapping cadres'!$B$1:$Z$1,0))</f>
        <v>0</v>
      </c>
      <c r="Q50" s="226">
        <f>INDEX('Uganda workforce data - raw'!$A$4:$F$619,MATCH($B50, 'Uganda workforce data - raw'!$B$4:$B$619,0), MATCH("Filled Male",'Uganda workforce data - raw'!$A$4:$F$4,0))*INDEX('Mapping cadres'!$B$1:$Z$616,MATCH($B50, 'Mapping cadres'!$B$1:$B$616,0), MATCH(Q$32,'Mapping cadres'!$B$1:$Z$1,0))</f>
        <v>0</v>
      </c>
      <c r="R50" s="226">
        <f>INDEX('Uganda workforce data - raw'!$A$4:$F$619,MATCH($B50, 'Uganda workforce data - raw'!$B$4:$B$619,0), MATCH("Filled Male",'Uganda workforce data - raw'!$A$4:$F$4,0))*INDEX('Mapping cadres'!$B$1:$Z$616,MATCH($B50, 'Mapping cadres'!$B$1:$B$616,0), MATCH(R$32,'Mapping cadres'!$B$1:$Z$1,0))</f>
        <v>0</v>
      </c>
      <c r="S50" s="226">
        <f>INDEX('Uganda workforce data - raw'!$A$4:$F$619,MATCH($B50, 'Uganda workforce data - raw'!$B$4:$B$619,0), MATCH("Filled Male",'Uganda workforce data - raw'!$A$4:$F$4,0))*INDEX('Mapping cadres'!$B$1:$Z$616,MATCH($B50, 'Mapping cadres'!$B$1:$B$616,0), MATCH(S$32,'Mapping cadres'!$B$1:$Z$1,0))</f>
        <v>0</v>
      </c>
      <c r="T50" s="226">
        <f>INDEX('Uganda workforce data - raw'!$A$4:$F$619,MATCH($B50, 'Uganda workforce data - raw'!$B$4:$B$619,0), MATCH("Filled Male",'Uganda workforce data - raw'!$A$4:$F$4,0))*INDEX('Mapping cadres'!$B$1:$Z$616,MATCH($B50, 'Mapping cadres'!$B$1:$B$616,0), MATCH(T$32,'Mapping cadres'!$B$1:$Z$1,0))</f>
        <v>0</v>
      </c>
      <c r="U50" s="226">
        <f>INDEX('Uganda workforce data - raw'!$A$4:$F$619,MATCH($B50, 'Uganda workforce data - raw'!$B$4:$B$619,0), MATCH("Filled Male",'Uganda workforce data - raw'!$A$4:$F$4,0))*INDEX('Mapping cadres'!$B$1:$Z$616,MATCH($B50, 'Mapping cadres'!$B$1:$B$616,0), MATCH(U$32,'Mapping cadres'!$B$1:$Z$1,0))</f>
        <v>0</v>
      </c>
      <c r="V50" s="226">
        <f>INDEX('Uganda workforce data - raw'!$A$4:$F$619,MATCH($B50, 'Uganda workforce data - raw'!$B$4:$B$619,0), MATCH("Filled Male",'Uganda workforce data - raw'!$A$4:$F$4,0))*INDEX('Mapping cadres'!$B$1:$Z$616,MATCH($B50, 'Mapping cadres'!$B$1:$B$616,0), MATCH(V$32,'Mapping cadres'!$B$1:$Z$1,0))</f>
        <v>0</v>
      </c>
      <c r="W50" s="226">
        <f>INDEX('Uganda workforce data - raw'!$A$4:$F$619,MATCH($B50, 'Uganda workforce data - raw'!$B$4:$B$619,0), MATCH("Filled Male",'Uganda workforce data - raw'!$A$4:$F$4,0))*INDEX('Mapping cadres'!$B$1:$Z$616,MATCH($B50, 'Mapping cadres'!$B$1:$B$616,0), MATCH(W$32,'Mapping cadres'!$B$1:$Z$1,0))</f>
        <v>0</v>
      </c>
      <c r="X50" s="226">
        <f>INDEX('Uganda workforce data - raw'!$A$4:$F$619,MATCH($B50, 'Uganda workforce data - raw'!$B$4:$B$619,0), MATCH("Filled Male",'Uganda workforce data - raw'!$A$4:$F$4,0))*INDEX('Mapping cadres'!$B$1:$Z$616,MATCH($B50, 'Mapping cadres'!$B$1:$B$616,0), MATCH(X$32,'Mapping cadres'!$B$1:$Z$1,0))</f>
        <v>0</v>
      </c>
      <c r="Y50" s="226">
        <f>INDEX('Uganda workforce data - raw'!$A$4:$F$619,MATCH($B50, 'Uganda workforce data - raw'!$B$4:$B$619,0), MATCH("Filled Male",'Uganda workforce data - raw'!$A$4:$F$4,0))*INDEX('Mapping cadres'!$B$1:$Z$616,MATCH($B50, 'Mapping cadres'!$B$1:$B$616,0), MATCH(Y$32,'Mapping cadres'!$B$1:$Z$1,0))</f>
        <v>0</v>
      </c>
      <c r="Z50" s="226">
        <f>INDEX('Uganda workforce data - raw'!$A$4:$F$619,MATCH($B50, 'Uganda workforce data - raw'!$B$4:$B$619,0), MATCH("Filled Male",'Uganda workforce data - raw'!$A$4:$F$4,0))*INDEX('Mapping cadres'!$B$1:$Z$616,MATCH($B50, 'Mapping cadres'!$B$1:$B$616,0), MATCH(Z$32,'Mapping cadres'!$B$1:$Z$1,0))</f>
        <v>0</v>
      </c>
      <c r="AA50" s="226">
        <f>INDEX('Uganda workforce data - raw'!$A$4:$F$619,MATCH($B50, 'Uganda workforce data - raw'!$B$4:$B$619,0), MATCH("Filled Female",'Uganda workforce data - raw'!$A$4:$F$4,0))*INDEX('Mapping cadres'!$B$1:$Z$616,MATCH($B50, 'Mapping cadres'!$B$1:$B$616,0), MATCH(AA$32,'Mapping cadres'!$B$1:$Z$1,0))</f>
        <v>0</v>
      </c>
      <c r="AB50" s="226">
        <f>INDEX('Uganda workforce data - raw'!$A$4:$F$619,MATCH($B50, 'Uganda workforce data - raw'!$B$4:$B$619,0), MATCH("Filled Female",'Uganda workforce data - raw'!$A$4:$F$4,0))*INDEX('Mapping cadres'!$B$1:$Z$616,MATCH($B50, 'Mapping cadres'!$B$1:$B$616,0), MATCH(AB$32,'Mapping cadres'!$B$1:$Z$1,0))</f>
        <v>0</v>
      </c>
      <c r="AC50" s="226">
        <f>INDEX('Uganda workforce data - raw'!$A$4:$F$619,MATCH($B50, 'Uganda workforce data - raw'!$B$4:$B$619,0), MATCH("Filled Female",'Uganda workforce data - raw'!$A$4:$F$4,0))*INDEX('Mapping cadres'!$B$1:$Z$616,MATCH($B50, 'Mapping cadres'!$B$1:$B$616,0), MATCH(AC$32,'Mapping cadres'!$B$1:$Z$1,0))</f>
        <v>0</v>
      </c>
      <c r="AD50" s="226">
        <f>INDEX('Uganda workforce data - raw'!$A$4:$F$619,MATCH($B50, 'Uganda workforce data - raw'!$B$4:$B$619,0), MATCH("Filled Female",'Uganda workforce data - raw'!$A$4:$F$4,0))*INDEX('Mapping cadres'!$B$1:$Z$616,MATCH($B50, 'Mapping cadres'!$B$1:$B$616,0), MATCH(AD$32,'Mapping cadres'!$B$1:$Z$1,0))</f>
        <v>0</v>
      </c>
      <c r="AE50" s="226">
        <f>INDEX('Uganda workforce data - raw'!$A$4:$F$619,MATCH($B50, 'Uganda workforce data - raw'!$B$4:$B$619,0), MATCH("Filled Female",'Uganda workforce data - raw'!$A$4:$F$4,0))*INDEX('Mapping cadres'!$B$1:$Z$616,MATCH($B50, 'Mapping cadres'!$B$1:$B$616,0), MATCH(AE$32,'Mapping cadres'!$B$1:$Z$1,0))</f>
        <v>0</v>
      </c>
      <c r="AF50" s="226">
        <f>INDEX('Uganda workforce data - raw'!$A$4:$F$619,MATCH($B50, 'Uganda workforce data - raw'!$B$4:$B$619,0), MATCH("Filled Female",'Uganda workforce data - raw'!$A$4:$F$4,0))*INDEX('Mapping cadres'!$B$1:$Z$616,MATCH($B50, 'Mapping cadres'!$B$1:$B$616,0), MATCH(AF$32,'Mapping cadres'!$B$1:$Z$1,0))</f>
        <v>0</v>
      </c>
      <c r="AG50" s="226">
        <f>INDEX('Uganda workforce data - raw'!$A$4:$F$619,MATCH($B50, 'Uganda workforce data - raw'!$B$4:$B$619,0), MATCH("Filled Female",'Uganda workforce data - raw'!$A$4:$F$4,0))*INDEX('Mapping cadres'!$B$1:$Z$616,MATCH($B50, 'Mapping cadres'!$B$1:$B$616,0), MATCH(AG$32,'Mapping cadres'!$B$1:$Z$1,0))</f>
        <v>0</v>
      </c>
      <c r="AH50" s="226">
        <f>INDEX('Uganda workforce data - raw'!$A$4:$F$619,MATCH($B50, 'Uganda workforce data - raw'!$B$4:$B$619,0), MATCH("Filled Female",'Uganda workforce data - raw'!$A$4:$F$4,0))*INDEX('Mapping cadres'!$B$1:$Z$616,MATCH($B50, 'Mapping cadres'!$B$1:$B$616,0), MATCH(AH$32,'Mapping cadres'!$B$1:$Z$1,0))</f>
        <v>0</v>
      </c>
      <c r="AI50" s="226">
        <f>INDEX('Uganda workforce data - raw'!$A$4:$F$619,MATCH($B50, 'Uganda workforce data - raw'!$B$4:$B$619,0), MATCH("Filled Female",'Uganda workforce data - raw'!$A$4:$F$4,0))*INDEX('Mapping cadres'!$B$1:$Z$616,MATCH($B50, 'Mapping cadres'!$B$1:$B$616,0), MATCH(AI$32,'Mapping cadres'!$B$1:$Z$1,0))</f>
        <v>0</v>
      </c>
      <c r="AJ50" s="226">
        <f>INDEX('Uganda workforce data - raw'!$A$4:$F$619,MATCH($B50, 'Uganda workforce data - raw'!$B$4:$B$619,0), MATCH("Filled Female",'Uganda workforce data - raw'!$A$4:$F$4,0))*INDEX('Mapping cadres'!$B$1:$Z$616,MATCH($B50, 'Mapping cadres'!$B$1:$B$616,0), MATCH(AJ$32,'Mapping cadres'!$B$1:$Z$1,0))</f>
        <v>0</v>
      </c>
      <c r="AK50" s="226">
        <f>INDEX('Uganda workforce data - raw'!$A$4:$F$619,MATCH($B50, 'Uganda workforce data - raw'!$B$4:$B$619,0), MATCH("Filled Female",'Uganda workforce data - raw'!$A$4:$F$4,0))*INDEX('Mapping cadres'!$B$1:$Z$616,MATCH($B50, 'Mapping cadres'!$B$1:$B$616,0), MATCH(AK$32,'Mapping cadres'!$B$1:$Z$1,0))</f>
        <v>0</v>
      </c>
      <c r="AL50" s="226">
        <f>INDEX('Uganda workforce data - raw'!$A$4:$F$619,MATCH($B50, 'Uganda workforce data - raw'!$B$4:$B$619,0), MATCH("Filled Female",'Uganda workforce data - raw'!$A$4:$F$4,0))*INDEX('Mapping cadres'!$B$1:$Z$616,MATCH($B50, 'Mapping cadres'!$B$1:$B$616,0), MATCH(AL$32,'Mapping cadres'!$B$1:$Z$1,0))</f>
        <v>0</v>
      </c>
      <c r="AM50" s="226">
        <f>INDEX('Uganda workforce data - raw'!$A$4:$F$619,MATCH($B50, 'Uganda workforce data - raw'!$B$4:$B$619,0), MATCH("Filled Female",'Uganda workforce data - raw'!$A$4:$F$4,0))*INDEX('Mapping cadres'!$B$1:$Z$616,MATCH($B50, 'Mapping cadres'!$B$1:$B$616,0), MATCH(AM$32,'Mapping cadres'!$B$1:$Z$1,0))</f>
        <v>0</v>
      </c>
      <c r="AN50" s="226">
        <f>INDEX('Uganda workforce data - raw'!$A$4:$F$619,MATCH($B50, 'Uganda workforce data - raw'!$B$4:$B$619,0), MATCH("Filled Female",'Uganda workforce data - raw'!$A$4:$F$4,0))*INDEX('Mapping cadres'!$B$1:$Z$616,MATCH($B50, 'Mapping cadres'!$B$1:$B$616,0), MATCH(AN$32,'Mapping cadres'!$B$1:$Z$1,0))</f>
        <v>0</v>
      </c>
      <c r="AO50" s="226">
        <f>INDEX('Uganda workforce data - raw'!$A$4:$F$619,MATCH($B50, 'Uganda workforce data - raw'!$B$4:$B$619,0), MATCH("Filled Female",'Uganda workforce data - raw'!$A$4:$F$4,0))*INDEX('Mapping cadres'!$B$1:$Z$616,MATCH($B50, 'Mapping cadres'!$B$1:$B$616,0), MATCH(AO$32,'Mapping cadres'!$B$1:$Z$1,0))</f>
        <v>0</v>
      </c>
      <c r="AP50" s="226">
        <f>INDEX('Uganda workforce data - raw'!$A$4:$F$619,MATCH($B50, 'Uganda workforce data - raw'!$B$4:$B$619,0), MATCH("Filled Female",'Uganda workforce data - raw'!$A$4:$F$4,0))*INDEX('Mapping cadres'!$B$1:$Z$616,MATCH($B50, 'Mapping cadres'!$B$1:$B$616,0), MATCH(AP$32,'Mapping cadres'!$B$1:$Z$1,0))</f>
        <v>0</v>
      </c>
      <c r="AQ50" s="226">
        <f>INDEX('Uganda workforce data - raw'!$A$4:$F$619,MATCH($B50, 'Uganda workforce data - raw'!$B$4:$B$619,0), MATCH("Filled Female",'Uganda workforce data - raw'!$A$4:$F$4,0))*INDEX('Mapping cadres'!$B$1:$Z$616,MATCH($B50, 'Mapping cadres'!$B$1:$B$616,0), MATCH(AQ$32,'Mapping cadres'!$B$1:$Z$1,0))</f>
        <v>0</v>
      </c>
      <c r="AR50" s="226">
        <f>INDEX('Uganda workforce data - raw'!$A$4:$F$619,MATCH($B50, 'Uganda workforce data - raw'!$B$4:$B$619,0), MATCH("Filled Female",'Uganda workforce data - raw'!$A$4:$F$4,0))*INDEX('Mapping cadres'!$B$1:$Z$616,MATCH($B50, 'Mapping cadres'!$B$1:$B$616,0), MATCH(AR$32,'Mapping cadres'!$B$1:$Z$1,0))</f>
        <v>0</v>
      </c>
      <c r="AS50" s="226">
        <f>INDEX('Uganda workforce data - raw'!$A$4:$F$619,MATCH($B50, 'Uganda workforce data - raw'!$B$4:$B$619,0), MATCH("Filled Female",'Uganda workforce data - raw'!$A$4:$F$4,0))*INDEX('Mapping cadres'!$B$1:$Z$616,MATCH($B50, 'Mapping cadres'!$B$1:$B$616,0), MATCH(AS$32,'Mapping cadres'!$B$1:$Z$1,0))</f>
        <v>0</v>
      </c>
      <c r="AT50" s="226">
        <f>INDEX('Uganda workforce data - raw'!$A$4:$F$619,MATCH($B50, 'Uganda workforce data - raw'!$B$4:$B$619,0), MATCH("Filled Female",'Uganda workforce data - raw'!$A$4:$F$4,0))*INDEX('Mapping cadres'!$B$1:$Z$616,MATCH($B50, 'Mapping cadres'!$B$1:$B$616,0), MATCH(AT$32,'Mapping cadres'!$B$1:$Z$1,0))</f>
        <v>0</v>
      </c>
      <c r="AU50" s="226">
        <f>INDEX('Uganda workforce data - raw'!$A$4:$F$619,MATCH($B50, 'Uganda workforce data - raw'!$B$4:$B$619,0), MATCH("Filled Female",'Uganda workforce data - raw'!$A$4:$F$4,0))*INDEX('Mapping cadres'!$B$1:$Z$616,MATCH($B50, 'Mapping cadres'!$B$1:$B$616,0), MATCH(AU$32,'Mapping cadres'!$B$1:$Z$1,0))</f>
        <v>0</v>
      </c>
      <c r="AV50" s="226">
        <f>INDEX('Uganda workforce data - raw'!$A$4:$F$619,MATCH($B50, 'Uganda workforce data - raw'!$B$4:$B$619,0), MATCH("Filled Female",'Uganda workforce data - raw'!$A$4:$F$4,0))*INDEX('Mapping cadres'!$B$1:$Z$616,MATCH($B50, 'Mapping cadres'!$B$1:$B$616,0), MATCH(AV$32,'Mapping cadres'!$B$1:$Z$1,0))</f>
        <v>0</v>
      </c>
      <c r="AW50" s="226">
        <f>INDEX('Uganda workforce data - raw'!$A$4:$F$619,MATCH($B50, 'Uganda workforce data - raw'!$B$4:$B$619,0), MATCH("Filled Female",'Uganda workforce data - raw'!$A$4:$F$4,0))*INDEX('Mapping cadres'!$B$1:$Z$616,MATCH($B50, 'Mapping cadres'!$B$1:$B$616,0), MATCH(AW$32,'Mapping cadres'!$B$1:$Z$1,0))</f>
        <v>0</v>
      </c>
      <c r="AX50" s="226">
        <f>INDEX('Uganda workforce data - raw'!$A$4:$F$619,MATCH($B50, 'Uganda workforce data - raw'!$B$4:$B$619,0), MATCH("Filled Female",'Uganda workforce data - raw'!$A$4:$F$4,0))*INDEX('Mapping cadres'!$B$1:$Z$616,MATCH($B50, 'Mapping cadres'!$B$1:$B$616,0), MATCH(AX$32,'Mapping cadres'!$B$1:$Z$1,0))</f>
        <v>0</v>
      </c>
      <c r="AY50" s="226">
        <f t="shared" si="5"/>
        <v>0</v>
      </c>
      <c r="AZ50" s="226">
        <f t="shared" si="6"/>
        <v>3</v>
      </c>
      <c r="BA50" s="226">
        <f t="shared" si="7"/>
        <v>0</v>
      </c>
      <c r="BB50" s="226">
        <f t="shared" si="8"/>
        <v>0</v>
      </c>
      <c r="BC50" s="226">
        <f t="shared" si="9"/>
        <v>0</v>
      </c>
      <c r="BD50" s="226">
        <f t="shared" si="10"/>
        <v>0</v>
      </c>
      <c r="BE50" s="226">
        <f t="shared" si="11"/>
        <v>0</v>
      </c>
      <c r="BF50" s="226">
        <f t="shared" si="12"/>
        <v>0</v>
      </c>
      <c r="BG50" s="226">
        <f t="shared" si="13"/>
        <v>0</v>
      </c>
      <c r="BH50" s="226">
        <f t="shared" si="14"/>
        <v>0</v>
      </c>
      <c r="BI50" s="226">
        <f t="shared" si="15"/>
        <v>0</v>
      </c>
      <c r="BJ50" s="226">
        <f t="shared" si="16"/>
        <v>0</v>
      </c>
      <c r="BK50" s="226">
        <f t="shared" si="17"/>
        <v>0</v>
      </c>
      <c r="BL50" s="226">
        <f t="shared" si="18"/>
        <v>0</v>
      </c>
      <c r="BM50" s="226">
        <f t="shared" si="19"/>
        <v>0</v>
      </c>
      <c r="BN50" s="226">
        <f t="shared" si="20"/>
        <v>0</v>
      </c>
      <c r="BO50" s="226">
        <f t="shared" si="21"/>
        <v>0</v>
      </c>
      <c r="BP50" s="226">
        <f t="shared" si="22"/>
        <v>0</v>
      </c>
      <c r="BQ50" s="226">
        <f t="shared" si="23"/>
        <v>0</v>
      </c>
      <c r="BR50" s="226">
        <f t="shared" si="24"/>
        <v>0</v>
      </c>
      <c r="BS50" s="226">
        <f t="shared" si="25"/>
        <v>0</v>
      </c>
      <c r="BT50" s="226">
        <f t="shared" si="26"/>
        <v>0</v>
      </c>
      <c r="BU50" s="226">
        <f t="shared" si="27"/>
        <v>0</v>
      </c>
      <c r="BV50" s="226">
        <f t="shared" si="28"/>
        <v>0</v>
      </c>
    </row>
    <row r="51" spans="1:74">
      <c r="A51" s="226">
        <v>19</v>
      </c>
      <c r="B51" s="226" t="s">
        <v>1326</v>
      </c>
      <c r="C51" s="226">
        <f>INDEX('Uganda workforce data - raw'!$A$4:$F$619,MATCH($B51, 'Uganda workforce data - raw'!$B$4:$B$619,0), MATCH("Filled Male",'Uganda workforce data - raw'!$A$4:$F$4,0))*INDEX('Mapping cadres'!$B$1:$Z$616,MATCH($B51, 'Mapping cadres'!$B$1:$B$616,0), MATCH(C$32,'Mapping cadres'!$B$1:$Z$1,0))</f>
        <v>0</v>
      </c>
      <c r="D51" s="226">
        <f>INDEX('Uganda workforce data - raw'!$A$4:$F$619,MATCH($B51, 'Uganda workforce data - raw'!$B$4:$B$619,0), MATCH("Filled Male",'Uganda workforce data - raw'!$A$4:$F$4,0))*INDEX('Mapping cadres'!$B$1:$Z$616,MATCH($B51, 'Mapping cadres'!$B$1:$B$616,0), MATCH(D$32,'Mapping cadres'!$B$1:$Z$1,0))</f>
        <v>0</v>
      </c>
      <c r="E51" s="226">
        <f>INDEX('Uganda workforce data - raw'!$A$4:$F$619,MATCH($B51, 'Uganda workforce data - raw'!$B$4:$B$619,0), MATCH("Filled Male",'Uganda workforce data - raw'!$A$4:$F$4,0))*INDEX('Mapping cadres'!$B$1:$Z$616,MATCH($B51, 'Mapping cadres'!$B$1:$B$616,0), MATCH(E$32,'Mapping cadres'!$B$1:$Z$1,0))</f>
        <v>0</v>
      </c>
      <c r="F51" s="226">
        <f>INDEX('Uganda workforce data - raw'!$A$4:$F$619,MATCH($B51, 'Uganda workforce data - raw'!$B$4:$B$619,0), MATCH("Filled Male",'Uganda workforce data - raw'!$A$4:$F$4,0))*INDEX('Mapping cadres'!$B$1:$Z$616,MATCH($B51, 'Mapping cadres'!$B$1:$B$616,0), MATCH(F$32,'Mapping cadres'!$B$1:$Z$1,0))</f>
        <v>0</v>
      </c>
      <c r="G51" s="226">
        <f>INDEX('Uganda workforce data - raw'!$A$4:$F$619,MATCH($B51, 'Uganda workforce data - raw'!$B$4:$B$619,0), MATCH("Filled Male",'Uganda workforce data - raw'!$A$4:$F$4,0))*INDEX('Mapping cadres'!$B$1:$Z$616,MATCH($B51, 'Mapping cadres'!$B$1:$B$616,0), MATCH(G$32,'Mapping cadres'!$B$1:$Z$1,0))</f>
        <v>0</v>
      </c>
      <c r="H51" s="226">
        <f>INDEX('Uganda workforce data - raw'!$A$4:$F$619,MATCH($B51, 'Uganda workforce data - raw'!$B$4:$B$619,0), MATCH("Filled Male",'Uganda workforce data - raw'!$A$4:$F$4,0))*INDEX('Mapping cadres'!$B$1:$Z$616,MATCH($B51, 'Mapping cadres'!$B$1:$B$616,0), MATCH(H$32,'Mapping cadres'!$B$1:$Z$1,0))</f>
        <v>0</v>
      </c>
      <c r="I51" s="226">
        <f>INDEX('Uganda workforce data - raw'!$A$4:$F$619,MATCH($B51, 'Uganda workforce data - raw'!$B$4:$B$619,0), MATCH("Filled Male",'Uganda workforce data - raw'!$A$4:$F$4,0))*INDEX('Mapping cadres'!$B$1:$Z$616,MATCH($B51, 'Mapping cadres'!$B$1:$B$616,0), MATCH(I$32,'Mapping cadres'!$B$1:$Z$1,0))</f>
        <v>0</v>
      </c>
      <c r="J51" s="226">
        <f>INDEX('Uganda workforce data - raw'!$A$4:$F$619,MATCH($B51, 'Uganda workforce data - raw'!$B$4:$B$619,0), MATCH("Filled Male",'Uganda workforce data - raw'!$A$4:$F$4,0))*INDEX('Mapping cadres'!$B$1:$Z$616,MATCH($B51, 'Mapping cadres'!$B$1:$B$616,0), MATCH(J$32,'Mapping cadres'!$B$1:$Z$1,0))</f>
        <v>0</v>
      </c>
      <c r="K51" s="226">
        <f>INDEX('Uganda workforce data - raw'!$A$4:$F$619,MATCH($B51, 'Uganda workforce data - raw'!$B$4:$B$619,0), MATCH("Filled Male",'Uganda workforce data - raw'!$A$4:$F$4,0))*INDEX('Mapping cadres'!$B$1:$Z$616,MATCH($B51, 'Mapping cadres'!$B$1:$B$616,0), MATCH(K$32,'Mapping cadres'!$B$1:$Z$1,0))</f>
        <v>0</v>
      </c>
      <c r="L51" s="226">
        <f>INDEX('Uganda workforce data - raw'!$A$4:$F$619,MATCH($B51, 'Uganda workforce data - raw'!$B$4:$B$619,0), MATCH("Filled Male",'Uganda workforce data - raw'!$A$4:$F$4,0))*INDEX('Mapping cadres'!$B$1:$Z$616,MATCH($B51, 'Mapping cadres'!$B$1:$B$616,0), MATCH(L$32,'Mapping cadres'!$B$1:$Z$1,0))</f>
        <v>0</v>
      </c>
      <c r="M51" s="226">
        <f>INDEX('Uganda workforce data - raw'!$A$4:$F$619,MATCH($B51, 'Uganda workforce data - raw'!$B$4:$B$619,0), MATCH("Filled Male",'Uganda workforce data - raw'!$A$4:$F$4,0))*INDEX('Mapping cadres'!$B$1:$Z$616,MATCH($B51, 'Mapping cadres'!$B$1:$B$616,0), MATCH(M$32,'Mapping cadres'!$B$1:$Z$1,0))</f>
        <v>0</v>
      </c>
      <c r="N51" s="226">
        <f>INDEX('Uganda workforce data - raw'!$A$4:$F$619,MATCH($B51, 'Uganda workforce data - raw'!$B$4:$B$619,0), MATCH("Filled Male",'Uganda workforce data - raw'!$A$4:$F$4,0))*INDEX('Mapping cadres'!$B$1:$Z$616,MATCH($B51, 'Mapping cadres'!$B$1:$B$616,0), MATCH(N$32,'Mapping cadres'!$B$1:$Z$1,0))</f>
        <v>0</v>
      </c>
      <c r="O51" s="226">
        <f>INDEX('Uganda workforce data - raw'!$A$4:$F$619,MATCH($B51, 'Uganda workforce data - raw'!$B$4:$B$619,0), MATCH("Filled Male",'Uganda workforce data - raw'!$A$4:$F$4,0))*INDEX('Mapping cadres'!$B$1:$Z$616,MATCH($B51, 'Mapping cadres'!$B$1:$B$616,0), MATCH(O$32,'Mapping cadres'!$B$1:$Z$1,0))</f>
        <v>0</v>
      </c>
      <c r="P51" s="226">
        <f>INDEX('Uganda workforce data - raw'!$A$4:$F$619,MATCH($B51, 'Uganda workforce data - raw'!$B$4:$B$619,0), MATCH("Filled Male",'Uganda workforce data - raw'!$A$4:$F$4,0))*INDEX('Mapping cadres'!$B$1:$Z$616,MATCH($B51, 'Mapping cadres'!$B$1:$B$616,0), MATCH(P$32,'Mapping cadres'!$B$1:$Z$1,0))</f>
        <v>0</v>
      </c>
      <c r="Q51" s="226">
        <f>INDEX('Uganda workforce data - raw'!$A$4:$F$619,MATCH($B51, 'Uganda workforce data - raw'!$B$4:$B$619,0), MATCH("Filled Male",'Uganda workforce data - raw'!$A$4:$F$4,0))*INDEX('Mapping cadres'!$B$1:$Z$616,MATCH($B51, 'Mapping cadres'!$B$1:$B$616,0), MATCH(Q$32,'Mapping cadres'!$B$1:$Z$1,0))</f>
        <v>0</v>
      </c>
      <c r="R51" s="226">
        <f>INDEX('Uganda workforce data - raw'!$A$4:$F$619,MATCH($B51, 'Uganda workforce data - raw'!$B$4:$B$619,0), MATCH("Filled Male",'Uganda workforce data - raw'!$A$4:$F$4,0))*INDEX('Mapping cadres'!$B$1:$Z$616,MATCH($B51, 'Mapping cadres'!$B$1:$B$616,0), MATCH(R$32,'Mapping cadres'!$B$1:$Z$1,0))</f>
        <v>1</v>
      </c>
      <c r="S51" s="226">
        <f>INDEX('Uganda workforce data - raw'!$A$4:$F$619,MATCH($B51, 'Uganda workforce data - raw'!$B$4:$B$619,0), MATCH("Filled Male",'Uganda workforce data - raw'!$A$4:$F$4,0))*INDEX('Mapping cadres'!$B$1:$Z$616,MATCH($B51, 'Mapping cadres'!$B$1:$B$616,0), MATCH(S$32,'Mapping cadres'!$B$1:$Z$1,0))</f>
        <v>0</v>
      </c>
      <c r="T51" s="226">
        <f>INDEX('Uganda workforce data - raw'!$A$4:$F$619,MATCH($B51, 'Uganda workforce data - raw'!$B$4:$B$619,0), MATCH("Filled Male",'Uganda workforce data - raw'!$A$4:$F$4,0))*INDEX('Mapping cadres'!$B$1:$Z$616,MATCH($B51, 'Mapping cadres'!$B$1:$B$616,0), MATCH(T$32,'Mapping cadres'!$B$1:$Z$1,0))</f>
        <v>0</v>
      </c>
      <c r="U51" s="226">
        <f>INDEX('Uganda workforce data - raw'!$A$4:$F$619,MATCH($B51, 'Uganda workforce data - raw'!$B$4:$B$619,0), MATCH("Filled Male",'Uganda workforce data - raw'!$A$4:$F$4,0))*INDEX('Mapping cadres'!$B$1:$Z$616,MATCH($B51, 'Mapping cadres'!$B$1:$B$616,0), MATCH(U$32,'Mapping cadres'!$B$1:$Z$1,0))</f>
        <v>0</v>
      </c>
      <c r="V51" s="226">
        <f>INDEX('Uganda workforce data - raw'!$A$4:$F$619,MATCH($B51, 'Uganda workforce data - raw'!$B$4:$B$619,0), MATCH("Filled Male",'Uganda workforce data - raw'!$A$4:$F$4,0))*INDEX('Mapping cadres'!$B$1:$Z$616,MATCH($B51, 'Mapping cadres'!$B$1:$B$616,0), MATCH(V$32,'Mapping cadres'!$B$1:$Z$1,0))</f>
        <v>0</v>
      </c>
      <c r="W51" s="226">
        <f>INDEX('Uganda workforce data - raw'!$A$4:$F$619,MATCH($B51, 'Uganda workforce data - raw'!$B$4:$B$619,0), MATCH("Filled Male",'Uganda workforce data - raw'!$A$4:$F$4,0))*INDEX('Mapping cadres'!$B$1:$Z$616,MATCH($B51, 'Mapping cadres'!$B$1:$B$616,0), MATCH(W$32,'Mapping cadres'!$B$1:$Z$1,0))</f>
        <v>0</v>
      </c>
      <c r="X51" s="226">
        <f>INDEX('Uganda workforce data - raw'!$A$4:$F$619,MATCH($B51, 'Uganda workforce data - raw'!$B$4:$B$619,0), MATCH("Filled Male",'Uganda workforce data - raw'!$A$4:$F$4,0))*INDEX('Mapping cadres'!$B$1:$Z$616,MATCH($B51, 'Mapping cadres'!$B$1:$B$616,0), MATCH(X$32,'Mapping cadres'!$B$1:$Z$1,0))</f>
        <v>0</v>
      </c>
      <c r="Y51" s="226">
        <f>INDEX('Uganda workforce data - raw'!$A$4:$F$619,MATCH($B51, 'Uganda workforce data - raw'!$B$4:$B$619,0), MATCH("Filled Male",'Uganda workforce data - raw'!$A$4:$F$4,0))*INDEX('Mapping cadres'!$B$1:$Z$616,MATCH($B51, 'Mapping cadres'!$B$1:$B$616,0), MATCH(Y$32,'Mapping cadres'!$B$1:$Z$1,0))</f>
        <v>0</v>
      </c>
      <c r="Z51" s="226">
        <f>INDEX('Uganda workforce data - raw'!$A$4:$F$619,MATCH($B51, 'Uganda workforce data - raw'!$B$4:$B$619,0), MATCH("Filled Male",'Uganda workforce data - raw'!$A$4:$F$4,0))*INDEX('Mapping cadres'!$B$1:$Z$616,MATCH($B51, 'Mapping cadres'!$B$1:$B$616,0), MATCH(Z$32,'Mapping cadres'!$B$1:$Z$1,0))</f>
        <v>0</v>
      </c>
      <c r="AA51" s="226">
        <f>INDEX('Uganda workforce data - raw'!$A$4:$F$619,MATCH($B51, 'Uganda workforce data - raw'!$B$4:$B$619,0), MATCH("Filled Female",'Uganda workforce data - raw'!$A$4:$F$4,0))*INDEX('Mapping cadres'!$B$1:$Z$616,MATCH($B51, 'Mapping cadres'!$B$1:$B$616,0), MATCH(AA$32,'Mapping cadres'!$B$1:$Z$1,0))</f>
        <v>0</v>
      </c>
      <c r="AB51" s="226">
        <f>INDEX('Uganda workforce data - raw'!$A$4:$F$619,MATCH($B51, 'Uganda workforce data - raw'!$B$4:$B$619,0), MATCH("Filled Female",'Uganda workforce data - raw'!$A$4:$F$4,0))*INDEX('Mapping cadres'!$B$1:$Z$616,MATCH($B51, 'Mapping cadres'!$B$1:$B$616,0), MATCH(AB$32,'Mapping cadres'!$B$1:$Z$1,0))</f>
        <v>0</v>
      </c>
      <c r="AC51" s="226">
        <f>INDEX('Uganda workforce data - raw'!$A$4:$F$619,MATCH($B51, 'Uganda workforce data - raw'!$B$4:$B$619,0), MATCH("Filled Female",'Uganda workforce data - raw'!$A$4:$F$4,0))*INDEX('Mapping cadres'!$B$1:$Z$616,MATCH($B51, 'Mapping cadres'!$B$1:$B$616,0), MATCH(AC$32,'Mapping cadres'!$B$1:$Z$1,0))</f>
        <v>0</v>
      </c>
      <c r="AD51" s="226">
        <f>INDEX('Uganda workforce data - raw'!$A$4:$F$619,MATCH($B51, 'Uganda workforce data - raw'!$B$4:$B$619,0), MATCH("Filled Female",'Uganda workforce data - raw'!$A$4:$F$4,0))*INDEX('Mapping cadres'!$B$1:$Z$616,MATCH($B51, 'Mapping cadres'!$B$1:$B$616,0), MATCH(AD$32,'Mapping cadres'!$B$1:$Z$1,0))</f>
        <v>0</v>
      </c>
      <c r="AE51" s="226">
        <f>INDEX('Uganda workforce data - raw'!$A$4:$F$619,MATCH($B51, 'Uganda workforce data - raw'!$B$4:$B$619,0), MATCH("Filled Female",'Uganda workforce data - raw'!$A$4:$F$4,0))*INDEX('Mapping cadres'!$B$1:$Z$616,MATCH($B51, 'Mapping cadres'!$B$1:$B$616,0), MATCH(AE$32,'Mapping cadres'!$B$1:$Z$1,0))</f>
        <v>0</v>
      </c>
      <c r="AF51" s="226">
        <f>INDEX('Uganda workforce data - raw'!$A$4:$F$619,MATCH($B51, 'Uganda workforce data - raw'!$B$4:$B$619,0), MATCH("Filled Female",'Uganda workforce data - raw'!$A$4:$F$4,0))*INDEX('Mapping cadres'!$B$1:$Z$616,MATCH($B51, 'Mapping cadres'!$B$1:$B$616,0), MATCH(AF$32,'Mapping cadres'!$B$1:$Z$1,0))</f>
        <v>0</v>
      </c>
      <c r="AG51" s="226">
        <f>INDEX('Uganda workforce data - raw'!$A$4:$F$619,MATCH($B51, 'Uganda workforce data - raw'!$B$4:$B$619,0), MATCH("Filled Female",'Uganda workforce data - raw'!$A$4:$F$4,0))*INDEX('Mapping cadres'!$B$1:$Z$616,MATCH($B51, 'Mapping cadres'!$B$1:$B$616,0), MATCH(AG$32,'Mapping cadres'!$B$1:$Z$1,0))</f>
        <v>0</v>
      </c>
      <c r="AH51" s="226">
        <f>INDEX('Uganda workforce data - raw'!$A$4:$F$619,MATCH($B51, 'Uganda workforce data - raw'!$B$4:$B$619,0), MATCH("Filled Female",'Uganda workforce data - raw'!$A$4:$F$4,0))*INDEX('Mapping cadres'!$B$1:$Z$616,MATCH($B51, 'Mapping cadres'!$B$1:$B$616,0), MATCH(AH$32,'Mapping cadres'!$B$1:$Z$1,0))</f>
        <v>0</v>
      </c>
      <c r="AI51" s="226">
        <f>INDEX('Uganda workforce data - raw'!$A$4:$F$619,MATCH($B51, 'Uganda workforce data - raw'!$B$4:$B$619,0), MATCH("Filled Female",'Uganda workforce data - raw'!$A$4:$F$4,0))*INDEX('Mapping cadres'!$B$1:$Z$616,MATCH($B51, 'Mapping cadres'!$B$1:$B$616,0), MATCH(AI$32,'Mapping cadres'!$B$1:$Z$1,0))</f>
        <v>0</v>
      </c>
      <c r="AJ51" s="226">
        <f>INDEX('Uganda workforce data - raw'!$A$4:$F$619,MATCH($B51, 'Uganda workforce data - raw'!$B$4:$B$619,0), MATCH("Filled Female",'Uganda workforce data - raw'!$A$4:$F$4,0))*INDEX('Mapping cadres'!$B$1:$Z$616,MATCH($B51, 'Mapping cadres'!$B$1:$B$616,0), MATCH(AJ$32,'Mapping cadres'!$B$1:$Z$1,0))</f>
        <v>0</v>
      </c>
      <c r="AK51" s="226">
        <f>INDEX('Uganda workforce data - raw'!$A$4:$F$619,MATCH($B51, 'Uganda workforce data - raw'!$B$4:$B$619,0), MATCH("Filled Female",'Uganda workforce data - raw'!$A$4:$F$4,0))*INDEX('Mapping cadres'!$B$1:$Z$616,MATCH($B51, 'Mapping cadres'!$B$1:$B$616,0), MATCH(AK$32,'Mapping cadres'!$B$1:$Z$1,0))</f>
        <v>0</v>
      </c>
      <c r="AL51" s="226">
        <f>INDEX('Uganda workforce data - raw'!$A$4:$F$619,MATCH($B51, 'Uganda workforce data - raw'!$B$4:$B$619,0), MATCH("Filled Female",'Uganda workforce data - raw'!$A$4:$F$4,0))*INDEX('Mapping cadres'!$B$1:$Z$616,MATCH($B51, 'Mapping cadres'!$B$1:$B$616,0), MATCH(AL$32,'Mapping cadres'!$B$1:$Z$1,0))</f>
        <v>0</v>
      </c>
      <c r="AM51" s="226">
        <f>INDEX('Uganda workforce data - raw'!$A$4:$F$619,MATCH($B51, 'Uganda workforce data - raw'!$B$4:$B$619,0), MATCH("Filled Female",'Uganda workforce data - raw'!$A$4:$F$4,0))*INDEX('Mapping cadres'!$B$1:$Z$616,MATCH($B51, 'Mapping cadres'!$B$1:$B$616,0), MATCH(AM$32,'Mapping cadres'!$B$1:$Z$1,0))</f>
        <v>0</v>
      </c>
      <c r="AN51" s="226">
        <f>INDEX('Uganda workforce data - raw'!$A$4:$F$619,MATCH($B51, 'Uganda workforce data - raw'!$B$4:$B$619,0), MATCH("Filled Female",'Uganda workforce data - raw'!$A$4:$F$4,0))*INDEX('Mapping cadres'!$B$1:$Z$616,MATCH($B51, 'Mapping cadres'!$B$1:$B$616,0), MATCH(AN$32,'Mapping cadres'!$B$1:$Z$1,0))</f>
        <v>0</v>
      </c>
      <c r="AO51" s="226">
        <f>INDEX('Uganda workforce data - raw'!$A$4:$F$619,MATCH($B51, 'Uganda workforce data - raw'!$B$4:$B$619,0), MATCH("Filled Female",'Uganda workforce data - raw'!$A$4:$F$4,0))*INDEX('Mapping cadres'!$B$1:$Z$616,MATCH($B51, 'Mapping cadres'!$B$1:$B$616,0), MATCH(AO$32,'Mapping cadres'!$B$1:$Z$1,0))</f>
        <v>0</v>
      </c>
      <c r="AP51" s="226">
        <f>INDEX('Uganda workforce data - raw'!$A$4:$F$619,MATCH($B51, 'Uganda workforce data - raw'!$B$4:$B$619,0), MATCH("Filled Female",'Uganda workforce data - raw'!$A$4:$F$4,0))*INDEX('Mapping cadres'!$B$1:$Z$616,MATCH($B51, 'Mapping cadres'!$B$1:$B$616,0), MATCH(AP$32,'Mapping cadres'!$B$1:$Z$1,0))</f>
        <v>1</v>
      </c>
      <c r="AQ51" s="226">
        <f>INDEX('Uganda workforce data - raw'!$A$4:$F$619,MATCH($B51, 'Uganda workforce data - raw'!$B$4:$B$619,0), MATCH("Filled Female",'Uganda workforce data - raw'!$A$4:$F$4,0))*INDEX('Mapping cadres'!$B$1:$Z$616,MATCH($B51, 'Mapping cadres'!$B$1:$B$616,0), MATCH(AQ$32,'Mapping cadres'!$B$1:$Z$1,0))</f>
        <v>0</v>
      </c>
      <c r="AR51" s="226">
        <f>INDEX('Uganda workforce data - raw'!$A$4:$F$619,MATCH($B51, 'Uganda workforce data - raw'!$B$4:$B$619,0), MATCH("Filled Female",'Uganda workforce data - raw'!$A$4:$F$4,0))*INDEX('Mapping cadres'!$B$1:$Z$616,MATCH($B51, 'Mapping cadres'!$B$1:$B$616,0), MATCH(AR$32,'Mapping cadres'!$B$1:$Z$1,0))</f>
        <v>0</v>
      </c>
      <c r="AS51" s="226">
        <f>INDEX('Uganda workforce data - raw'!$A$4:$F$619,MATCH($B51, 'Uganda workforce data - raw'!$B$4:$B$619,0), MATCH("Filled Female",'Uganda workforce data - raw'!$A$4:$F$4,0))*INDEX('Mapping cadres'!$B$1:$Z$616,MATCH($B51, 'Mapping cadres'!$B$1:$B$616,0), MATCH(AS$32,'Mapping cadres'!$B$1:$Z$1,0))</f>
        <v>0</v>
      </c>
      <c r="AT51" s="226">
        <f>INDEX('Uganda workforce data - raw'!$A$4:$F$619,MATCH($B51, 'Uganda workforce data - raw'!$B$4:$B$619,0), MATCH("Filled Female",'Uganda workforce data - raw'!$A$4:$F$4,0))*INDEX('Mapping cadres'!$B$1:$Z$616,MATCH($B51, 'Mapping cadres'!$B$1:$B$616,0), MATCH(AT$32,'Mapping cadres'!$B$1:$Z$1,0))</f>
        <v>0</v>
      </c>
      <c r="AU51" s="226">
        <f>INDEX('Uganda workforce data - raw'!$A$4:$F$619,MATCH($B51, 'Uganda workforce data - raw'!$B$4:$B$619,0), MATCH("Filled Female",'Uganda workforce data - raw'!$A$4:$F$4,0))*INDEX('Mapping cadres'!$B$1:$Z$616,MATCH($B51, 'Mapping cadres'!$B$1:$B$616,0), MATCH(AU$32,'Mapping cadres'!$B$1:$Z$1,0))</f>
        <v>0</v>
      </c>
      <c r="AV51" s="226">
        <f>INDEX('Uganda workforce data - raw'!$A$4:$F$619,MATCH($B51, 'Uganda workforce data - raw'!$B$4:$B$619,0), MATCH("Filled Female",'Uganda workforce data - raw'!$A$4:$F$4,0))*INDEX('Mapping cadres'!$B$1:$Z$616,MATCH($B51, 'Mapping cadres'!$B$1:$B$616,0), MATCH(AV$32,'Mapping cadres'!$B$1:$Z$1,0))</f>
        <v>0</v>
      </c>
      <c r="AW51" s="226">
        <f>INDEX('Uganda workforce data - raw'!$A$4:$F$619,MATCH($B51, 'Uganda workforce data - raw'!$B$4:$B$619,0), MATCH("Filled Female",'Uganda workforce data - raw'!$A$4:$F$4,0))*INDEX('Mapping cadres'!$B$1:$Z$616,MATCH($B51, 'Mapping cadres'!$B$1:$B$616,0), MATCH(AW$32,'Mapping cadres'!$B$1:$Z$1,0))</f>
        <v>0</v>
      </c>
      <c r="AX51" s="226">
        <f>INDEX('Uganda workforce data - raw'!$A$4:$F$619,MATCH($B51, 'Uganda workforce data - raw'!$B$4:$B$619,0), MATCH("Filled Female",'Uganda workforce data - raw'!$A$4:$F$4,0))*INDEX('Mapping cadres'!$B$1:$Z$616,MATCH($B51, 'Mapping cadres'!$B$1:$B$616,0), MATCH(AX$32,'Mapping cadres'!$B$1:$Z$1,0))</f>
        <v>0</v>
      </c>
      <c r="AY51" s="226">
        <f t="shared" si="5"/>
        <v>0</v>
      </c>
      <c r="AZ51" s="226">
        <f t="shared" si="6"/>
        <v>0</v>
      </c>
      <c r="BA51" s="226">
        <f t="shared" si="7"/>
        <v>0</v>
      </c>
      <c r="BB51" s="226">
        <f t="shared" si="8"/>
        <v>0</v>
      </c>
      <c r="BC51" s="226">
        <f t="shared" si="9"/>
        <v>0</v>
      </c>
      <c r="BD51" s="226">
        <f t="shared" si="10"/>
        <v>0</v>
      </c>
      <c r="BE51" s="226">
        <f t="shared" si="11"/>
        <v>0</v>
      </c>
      <c r="BF51" s="226">
        <f t="shared" si="12"/>
        <v>0</v>
      </c>
      <c r="BG51" s="226">
        <f t="shared" si="13"/>
        <v>0</v>
      </c>
      <c r="BH51" s="226">
        <f t="shared" si="14"/>
        <v>0</v>
      </c>
      <c r="BI51" s="226">
        <f t="shared" si="15"/>
        <v>0</v>
      </c>
      <c r="BJ51" s="226">
        <f t="shared" si="16"/>
        <v>0</v>
      </c>
      <c r="BK51" s="226">
        <f t="shared" si="17"/>
        <v>0</v>
      </c>
      <c r="BL51" s="226">
        <f t="shared" si="18"/>
        <v>0</v>
      </c>
      <c r="BM51" s="226">
        <f t="shared" si="19"/>
        <v>0</v>
      </c>
      <c r="BN51" s="226">
        <f t="shared" si="20"/>
        <v>2</v>
      </c>
      <c r="BO51" s="226">
        <f t="shared" si="21"/>
        <v>0</v>
      </c>
      <c r="BP51" s="226">
        <f t="shared" si="22"/>
        <v>0</v>
      </c>
      <c r="BQ51" s="226">
        <f t="shared" si="23"/>
        <v>0</v>
      </c>
      <c r="BR51" s="226">
        <f t="shared" si="24"/>
        <v>0</v>
      </c>
      <c r="BS51" s="226">
        <f t="shared" si="25"/>
        <v>0</v>
      </c>
      <c r="BT51" s="226">
        <f t="shared" si="26"/>
        <v>0</v>
      </c>
      <c r="BU51" s="226">
        <f t="shared" si="27"/>
        <v>0</v>
      </c>
      <c r="BV51" s="226">
        <f t="shared" si="28"/>
        <v>0</v>
      </c>
    </row>
    <row r="52" spans="1:74">
      <c r="A52" s="226">
        <v>20</v>
      </c>
      <c r="B52" s="226" t="s">
        <v>1327</v>
      </c>
      <c r="C52" s="226">
        <f>INDEX('Uganda workforce data - raw'!$A$4:$F$619,MATCH($B52, 'Uganda workforce data - raw'!$B$4:$B$619,0), MATCH("Filled Male",'Uganda workforce data - raw'!$A$4:$F$4,0))*INDEX('Mapping cadres'!$B$1:$Z$616,MATCH($B52, 'Mapping cadres'!$B$1:$B$616,0), MATCH(C$32,'Mapping cadres'!$B$1:$Z$1,0))</f>
        <v>0</v>
      </c>
      <c r="D52" s="226">
        <f>INDEX('Uganda workforce data - raw'!$A$4:$F$619,MATCH($B52, 'Uganda workforce data - raw'!$B$4:$B$619,0), MATCH("Filled Male",'Uganda workforce data - raw'!$A$4:$F$4,0))*INDEX('Mapping cadres'!$B$1:$Z$616,MATCH($B52, 'Mapping cadres'!$B$1:$B$616,0), MATCH(D$32,'Mapping cadres'!$B$1:$Z$1,0))</f>
        <v>0</v>
      </c>
      <c r="E52" s="226">
        <f>INDEX('Uganda workforce data - raw'!$A$4:$F$619,MATCH($B52, 'Uganda workforce data - raw'!$B$4:$B$619,0), MATCH("Filled Male",'Uganda workforce data - raw'!$A$4:$F$4,0))*INDEX('Mapping cadres'!$B$1:$Z$616,MATCH($B52, 'Mapping cadres'!$B$1:$B$616,0), MATCH(E$32,'Mapping cadres'!$B$1:$Z$1,0))</f>
        <v>0</v>
      </c>
      <c r="F52" s="226">
        <f>INDEX('Uganda workforce data - raw'!$A$4:$F$619,MATCH($B52, 'Uganda workforce data - raw'!$B$4:$B$619,0), MATCH("Filled Male",'Uganda workforce data - raw'!$A$4:$F$4,0))*INDEX('Mapping cadres'!$B$1:$Z$616,MATCH($B52, 'Mapping cadres'!$B$1:$B$616,0), MATCH(F$32,'Mapping cadres'!$B$1:$Z$1,0))</f>
        <v>8</v>
      </c>
      <c r="G52" s="226">
        <f>INDEX('Uganda workforce data - raw'!$A$4:$F$619,MATCH($B52, 'Uganda workforce data - raw'!$B$4:$B$619,0), MATCH("Filled Male",'Uganda workforce data - raw'!$A$4:$F$4,0))*INDEX('Mapping cadres'!$B$1:$Z$616,MATCH($B52, 'Mapping cadres'!$B$1:$B$616,0), MATCH(G$32,'Mapping cadres'!$B$1:$Z$1,0))</f>
        <v>0</v>
      </c>
      <c r="H52" s="226">
        <f>INDEX('Uganda workforce data - raw'!$A$4:$F$619,MATCH($B52, 'Uganda workforce data - raw'!$B$4:$B$619,0), MATCH("Filled Male",'Uganda workforce data - raw'!$A$4:$F$4,0))*INDEX('Mapping cadres'!$B$1:$Z$616,MATCH($B52, 'Mapping cadres'!$B$1:$B$616,0), MATCH(H$32,'Mapping cadres'!$B$1:$Z$1,0))</f>
        <v>0</v>
      </c>
      <c r="I52" s="226">
        <f>INDEX('Uganda workforce data - raw'!$A$4:$F$619,MATCH($B52, 'Uganda workforce data - raw'!$B$4:$B$619,0), MATCH("Filled Male",'Uganda workforce data - raw'!$A$4:$F$4,0))*INDEX('Mapping cadres'!$B$1:$Z$616,MATCH($B52, 'Mapping cadres'!$B$1:$B$616,0), MATCH(I$32,'Mapping cadres'!$B$1:$Z$1,0))</f>
        <v>0</v>
      </c>
      <c r="J52" s="226">
        <f>INDEX('Uganda workforce data - raw'!$A$4:$F$619,MATCH($B52, 'Uganda workforce data - raw'!$B$4:$B$619,0), MATCH("Filled Male",'Uganda workforce data - raw'!$A$4:$F$4,0))*INDEX('Mapping cadres'!$B$1:$Z$616,MATCH($B52, 'Mapping cadres'!$B$1:$B$616,0), MATCH(J$32,'Mapping cadres'!$B$1:$Z$1,0))</f>
        <v>0</v>
      </c>
      <c r="K52" s="226">
        <f>INDEX('Uganda workforce data - raw'!$A$4:$F$619,MATCH($B52, 'Uganda workforce data - raw'!$B$4:$B$619,0), MATCH("Filled Male",'Uganda workforce data - raw'!$A$4:$F$4,0))*INDEX('Mapping cadres'!$B$1:$Z$616,MATCH($B52, 'Mapping cadres'!$B$1:$B$616,0), MATCH(K$32,'Mapping cadres'!$B$1:$Z$1,0))</f>
        <v>0</v>
      </c>
      <c r="L52" s="226">
        <f>INDEX('Uganda workforce data - raw'!$A$4:$F$619,MATCH($B52, 'Uganda workforce data - raw'!$B$4:$B$619,0), MATCH("Filled Male",'Uganda workforce data - raw'!$A$4:$F$4,0))*INDEX('Mapping cadres'!$B$1:$Z$616,MATCH($B52, 'Mapping cadres'!$B$1:$B$616,0), MATCH(L$32,'Mapping cadres'!$B$1:$Z$1,0))</f>
        <v>0</v>
      </c>
      <c r="M52" s="226">
        <f>INDEX('Uganda workforce data - raw'!$A$4:$F$619,MATCH($B52, 'Uganda workforce data - raw'!$B$4:$B$619,0), MATCH("Filled Male",'Uganda workforce data - raw'!$A$4:$F$4,0))*INDEX('Mapping cadres'!$B$1:$Z$616,MATCH($B52, 'Mapping cadres'!$B$1:$B$616,0), MATCH(M$32,'Mapping cadres'!$B$1:$Z$1,0))</f>
        <v>0</v>
      </c>
      <c r="N52" s="226">
        <f>INDEX('Uganda workforce data - raw'!$A$4:$F$619,MATCH($B52, 'Uganda workforce data - raw'!$B$4:$B$619,0), MATCH("Filled Male",'Uganda workforce data - raw'!$A$4:$F$4,0))*INDEX('Mapping cadres'!$B$1:$Z$616,MATCH($B52, 'Mapping cadres'!$B$1:$B$616,0), MATCH(N$32,'Mapping cadres'!$B$1:$Z$1,0))</f>
        <v>0</v>
      </c>
      <c r="O52" s="226">
        <f>INDEX('Uganda workforce data - raw'!$A$4:$F$619,MATCH($B52, 'Uganda workforce data - raw'!$B$4:$B$619,0), MATCH("Filled Male",'Uganda workforce data - raw'!$A$4:$F$4,0))*INDEX('Mapping cadres'!$B$1:$Z$616,MATCH($B52, 'Mapping cadres'!$B$1:$B$616,0), MATCH(O$32,'Mapping cadres'!$B$1:$Z$1,0))</f>
        <v>0</v>
      </c>
      <c r="P52" s="226">
        <f>INDEX('Uganda workforce data - raw'!$A$4:$F$619,MATCH($B52, 'Uganda workforce data - raw'!$B$4:$B$619,0), MATCH("Filled Male",'Uganda workforce data - raw'!$A$4:$F$4,0))*INDEX('Mapping cadres'!$B$1:$Z$616,MATCH($B52, 'Mapping cadres'!$B$1:$B$616,0), MATCH(P$32,'Mapping cadres'!$B$1:$Z$1,0))</f>
        <v>0</v>
      </c>
      <c r="Q52" s="226">
        <f>INDEX('Uganda workforce data - raw'!$A$4:$F$619,MATCH($B52, 'Uganda workforce data - raw'!$B$4:$B$619,0), MATCH("Filled Male",'Uganda workforce data - raw'!$A$4:$F$4,0))*INDEX('Mapping cadres'!$B$1:$Z$616,MATCH($B52, 'Mapping cadres'!$B$1:$B$616,0), MATCH(Q$32,'Mapping cadres'!$B$1:$Z$1,0))</f>
        <v>0</v>
      </c>
      <c r="R52" s="226">
        <f>INDEX('Uganda workforce data - raw'!$A$4:$F$619,MATCH($B52, 'Uganda workforce data - raw'!$B$4:$B$619,0), MATCH("Filled Male",'Uganda workforce data - raw'!$A$4:$F$4,0))*INDEX('Mapping cadres'!$B$1:$Z$616,MATCH($B52, 'Mapping cadres'!$B$1:$B$616,0), MATCH(R$32,'Mapping cadres'!$B$1:$Z$1,0))</f>
        <v>0</v>
      </c>
      <c r="S52" s="226">
        <f>INDEX('Uganda workforce data - raw'!$A$4:$F$619,MATCH($B52, 'Uganda workforce data - raw'!$B$4:$B$619,0), MATCH("Filled Male",'Uganda workforce data - raw'!$A$4:$F$4,0))*INDEX('Mapping cadres'!$B$1:$Z$616,MATCH($B52, 'Mapping cadres'!$B$1:$B$616,0), MATCH(S$32,'Mapping cadres'!$B$1:$Z$1,0))</f>
        <v>0</v>
      </c>
      <c r="T52" s="226">
        <f>INDEX('Uganda workforce data - raw'!$A$4:$F$619,MATCH($B52, 'Uganda workforce data - raw'!$B$4:$B$619,0), MATCH("Filled Male",'Uganda workforce data - raw'!$A$4:$F$4,0))*INDEX('Mapping cadres'!$B$1:$Z$616,MATCH($B52, 'Mapping cadres'!$B$1:$B$616,0), MATCH(T$32,'Mapping cadres'!$B$1:$Z$1,0))</f>
        <v>0</v>
      </c>
      <c r="U52" s="226">
        <f>INDEX('Uganda workforce data - raw'!$A$4:$F$619,MATCH($B52, 'Uganda workforce data - raw'!$B$4:$B$619,0), MATCH("Filled Male",'Uganda workforce data - raw'!$A$4:$F$4,0))*INDEX('Mapping cadres'!$B$1:$Z$616,MATCH($B52, 'Mapping cadres'!$B$1:$B$616,0), MATCH(U$32,'Mapping cadres'!$B$1:$Z$1,0))</f>
        <v>0</v>
      </c>
      <c r="V52" s="226">
        <f>INDEX('Uganda workforce data - raw'!$A$4:$F$619,MATCH($B52, 'Uganda workforce data - raw'!$B$4:$B$619,0), MATCH("Filled Male",'Uganda workforce data - raw'!$A$4:$F$4,0))*INDEX('Mapping cadres'!$B$1:$Z$616,MATCH($B52, 'Mapping cadres'!$B$1:$B$616,0), MATCH(V$32,'Mapping cadres'!$B$1:$Z$1,0))</f>
        <v>0</v>
      </c>
      <c r="W52" s="226">
        <f>INDEX('Uganda workforce data - raw'!$A$4:$F$619,MATCH($B52, 'Uganda workforce data - raw'!$B$4:$B$619,0), MATCH("Filled Male",'Uganda workforce data - raw'!$A$4:$F$4,0))*INDEX('Mapping cadres'!$B$1:$Z$616,MATCH($B52, 'Mapping cadres'!$B$1:$B$616,0), MATCH(W$32,'Mapping cadres'!$B$1:$Z$1,0))</f>
        <v>0</v>
      </c>
      <c r="X52" s="226">
        <f>INDEX('Uganda workforce data - raw'!$A$4:$F$619,MATCH($B52, 'Uganda workforce data - raw'!$B$4:$B$619,0), MATCH("Filled Male",'Uganda workforce data - raw'!$A$4:$F$4,0))*INDEX('Mapping cadres'!$B$1:$Z$616,MATCH($B52, 'Mapping cadres'!$B$1:$B$616,0), MATCH(X$32,'Mapping cadres'!$B$1:$Z$1,0))</f>
        <v>0</v>
      </c>
      <c r="Y52" s="226">
        <f>INDEX('Uganda workforce data - raw'!$A$4:$F$619,MATCH($B52, 'Uganda workforce data - raw'!$B$4:$B$619,0), MATCH("Filled Male",'Uganda workforce data - raw'!$A$4:$F$4,0))*INDEX('Mapping cadres'!$B$1:$Z$616,MATCH($B52, 'Mapping cadres'!$B$1:$B$616,0), MATCH(Y$32,'Mapping cadres'!$B$1:$Z$1,0))</f>
        <v>0</v>
      </c>
      <c r="Z52" s="226">
        <f>INDEX('Uganda workforce data - raw'!$A$4:$F$619,MATCH($B52, 'Uganda workforce data - raw'!$B$4:$B$619,0), MATCH("Filled Male",'Uganda workforce data - raw'!$A$4:$F$4,0))*INDEX('Mapping cadres'!$B$1:$Z$616,MATCH($B52, 'Mapping cadres'!$B$1:$B$616,0), MATCH(Z$32,'Mapping cadres'!$B$1:$Z$1,0))</f>
        <v>0</v>
      </c>
      <c r="AA52" s="226">
        <f>INDEX('Uganda workforce data - raw'!$A$4:$F$619,MATCH($B52, 'Uganda workforce data - raw'!$B$4:$B$619,0), MATCH("Filled Female",'Uganda workforce data - raw'!$A$4:$F$4,0))*INDEX('Mapping cadres'!$B$1:$Z$616,MATCH($B52, 'Mapping cadres'!$B$1:$B$616,0), MATCH(AA$32,'Mapping cadres'!$B$1:$Z$1,0))</f>
        <v>0</v>
      </c>
      <c r="AB52" s="226">
        <f>INDEX('Uganda workforce data - raw'!$A$4:$F$619,MATCH($B52, 'Uganda workforce data - raw'!$B$4:$B$619,0), MATCH("Filled Female",'Uganda workforce data - raw'!$A$4:$F$4,0))*INDEX('Mapping cadres'!$B$1:$Z$616,MATCH($B52, 'Mapping cadres'!$B$1:$B$616,0), MATCH(AB$32,'Mapping cadres'!$B$1:$Z$1,0))</f>
        <v>0</v>
      </c>
      <c r="AC52" s="226">
        <f>INDEX('Uganda workforce data - raw'!$A$4:$F$619,MATCH($B52, 'Uganda workforce data - raw'!$B$4:$B$619,0), MATCH("Filled Female",'Uganda workforce data - raw'!$A$4:$F$4,0))*INDEX('Mapping cadres'!$B$1:$Z$616,MATCH($B52, 'Mapping cadres'!$B$1:$B$616,0), MATCH(AC$32,'Mapping cadres'!$B$1:$Z$1,0))</f>
        <v>0</v>
      </c>
      <c r="AD52" s="226">
        <f>INDEX('Uganda workforce data - raw'!$A$4:$F$619,MATCH($B52, 'Uganda workforce data - raw'!$B$4:$B$619,0), MATCH("Filled Female",'Uganda workforce data - raw'!$A$4:$F$4,0))*INDEX('Mapping cadres'!$B$1:$Z$616,MATCH($B52, 'Mapping cadres'!$B$1:$B$616,0), MATCH(AD$32,'Mapping cadres'!$B$1:$Z$1,0))</f>
        <v>2</v>
      </c>
      <c r="AE52" s="226">
        <f>INDEX('Uganda workforce data - raw'!$A$4:$F$619,MATCH($B52, 'Uganda workforce data - raw'!$B$4:$B$619,0), MATCH("Filled Female",'Uganda workforce data - raw'!$A$4:$F$4,0))*INDEX('Mapping cadres'!$B$1:$Z$616,MATCH($B52, 'Mapping cadres'!$B$1:$B$616,0), MATCH(AE$32,'Mapping cadres'!$B$1:$Z$1,0))</f>
        <v>0</v>
      </c>
      <c r="AF52" s="226">
        <f>INDEX('Uganda workforce data - raw'!$A$4:$F$619,MATCH($B52, 'Uganda workforce data - raw'!$B$4:$B$619,0), MATCH("Filled Female",'Uganda workforce data - raw'!$A$4:$F$4,0))*INDEX('Mapping cadres'!$B$1:$Z$616,MATCH($B52, 'Mapping cadres'!$B$1:$B$616,0), MATCH(AF$32,'Mapping cadres'!$B$1:$Z$1,0))</f>
        <v>0</v>
      </c>
      <c r="AG52" s="226">
        <f>INDEX('Uganda workforce data - raw'!$A$4:$F$619,MATCH($B52, 'Uganda workforce data - raw'!$B$4:$B$619,0), MATCH("Filled Female",'Uganda workforce data - raw'!$A$4:$F$4,0))*INDEX('Mapping cadres'!$B$1:$Z$616,MATCH($B52, 'Mapping cadres'!$B$1:$B$616,0), MATCH(AG$32,'Mapping cadres'!$B$1:$Z$1,0))</f>
        <v>0</v>
      </c>
      <c r="AH52" s="226">
        <f>INDEX('Uganda workforce data - raw'!$A$4:$F$619,MATCH($B52, 'Uganda workforce data - raw'!$B$4:$B$619,0), MATCH("Filled Female",'Uganda workforce data - raw'!$A$4:$F$4,0))*INDEX('Mapping cadres'!$B$1:$Z$616,MATCH($B52, 'Mapping cadres'!$B$1:$B$616,0), MATCH(AH$32,'Mapping cadres'!$B$1:$Z$1,0))</f>
        <v>0</v>
      </c>
      <c r="AI52" s="226">
        <f>INDEX('Uganda workforce data - raw'!$A$4:$F$619,MATCH($B52, 'Uganda workforce data - raw'!$B$4:$B$619,0), MATCH("Filled Female",'Uganda workforce data - raw'!$A$4:$F$4,0))*INDEX('Mapping cadres'!$B$1:$Z$616,MATCH($B52, 'Mapping cadres'!$B$1:$B$616,0), MATCH(AI$32,'Mapping cadres'!$B$1:$Z$1,0))</f>
        <v>0</v>
      </c>
      <c r="AJ52" s="226">
        <f>INDEX('Uganda workforce data - raw'!$A$4:$F$619,MATCH($B52, 'Uganda workforce data - raw'!$B$4:$B$619,0), MATCH("Filled Female",'Uganda workforce data - raw'!$A$4:$F$4,0))*INDEX('Mapping cadres'!$B$1:$Z$616,MATCH($B52, 'Mapping cadres'!$B$1:$B$616,0), MATCH(AJ$32,'Mapping cadres'!$B$1:$Z$1,0))</f>
        <v>0</v>
      </c>
      <c r="AK52" s="226">
        <f>INDEX('Uganda workforce data - raw'!$A$4:$F$619,MATCH($B52, 'Uganda workforce data - raw'!$B$4:$B$619,0), MATCH("Filled Female",'Uganda workforce data - raw'!$A$4:$F$4,0))*INDEX('Mapping cadres'!$B$1:$Z$616,MATCH($B52, 'Mapping cadres'!$B$1:$B$616,0), MATCH(AK$32,'Mapping cadres'!$B$1:$Z$1,0))</f>
        <v>0</v>
      </c>
      <c r="AL52" s="226">
        <f>INDEX('Uganda workforce data - raw'!$A$4:$F$619,MATCH($B52, 'Uganda workforce data - raw'!$B$4:$B$619,0), MATCH("Filled Female",'Uganda workforce data - raw'!$A$4:$F$4,0))*INDEX('Mapping cadres'!$B$1:$Z$616,MATCH($B52, 'Mapping cadres'!$B$1:$B$616,0), MATCH(AL$32,'Mapping cadres'!$B$1:$Z$1,0))</f>
        <v>0</v>
      </c>
      <c r="AM52" s="226">
        <f>INDEX('Uganda workforce data - raw'!$A$4:$F$619,MATCH($B52, 'Uganda workforce data - raw'!$B$4:$B$619,0), MATCH("Filled Female",'Uganda workforce data - raw'!$A$4:$F$4,0))*INDEX('Mapping cadres'!$B$1:$Z$616,MATCH($B52, 'Mapping cadres'!$B$1:$B$616,0), MATCH(AM$32,'Mapping cadres'!$B$1:$Z$1,0))</f>
        <v>0</v>
      </c>
      <c r="AN52" s="226">
        <f>INDEX('Uganda workforce data - raw'!$A$4:$F$619,MATCH($B52, 'Uganda workforce data - raw'!$B$4:$B$619,0), MATCH("Filled Female",'Uganda workforce data - raw'!$A$4:$F$4,0))*INDEX('Mapping cadres'!$B$1:$Z$616,MATCH($B52, 'Mapping cadres'!$B$1:$B$616,0), MATCH(AN$32,'Mapping cadres'!$B$1:$Z$1,0))</f>
        <v>0</v>
      </c>
      <c r="AO52" s="226">
        <f>INDEX('Uganda workforce data - raw'!$A$4:$F$619,MATCH($B52, 'Uganda workforce data - raw'!$B$4:$B$619,0), MATCH("Filled Female",'Uganda workforce data - raw'!$A$4:$F$4,0))*INDEX('Mapping cadres'!$B$1:$Z$616,MATCH($B52, 'Mapping cadres'!$B$1:$B$616,0), MATCH(AO$32,'Mapping cadres'!$B$1:$Z$1,0))</f>
        <v>0</v>
      </c>
      <c r="AP52" s="226">
        <f>INDEX('Uganda workforce data - raw'!$A$4:$F$619,MATCH($B52, 'Uganda workforce data - raw'!$B$4:$B$619,0), MATCH("Filled Female",'Uganda workforce data - raw'!$A$4:$F$4,0))*INDEX('Mapping cadres'!$B$1:$Z$616,MATCH($B52, 'Mapping cadres'!$B$1:$B$616,0), MATCH(AP$32,'Mapping cadres'!$B$1:$Z$1,0))</f>
        <v>0</v>
      </c>
      <c r="AQ52" s="226">
        <f>INDEX('Uganda workforce data - raw'!$A$4:$F$619,MATCH($B52, 'Uganda workforce data - raw'!$B$4:$B$619,0), MATCH("Filled Female",'Uganda workforce data - raw'!$A$4:$F$4,0))*INDEX('Mapping cadres'!$B$1:$Z$616,MATCH($B52, 'Mapping cadres'!$B$1:$B$616,0), MATCH(AQ$32,'Mapping cadres'!$B$1:$Z$1,0))</f>
        <v>0</v>
      </c>
      <c r="AR52" s="226">
        <f>INDEX('Uganda workforce data - raw'!$A$4:$F$619,MATCH($B52, 'Uganda workforce data - raw'!$B$4:$B$619,0), MATCH("Filled Female",'Uganda workforce data - raw'!$A$4:$F$4,0))*INDEX('Mapping cadres'!$B$1:$Z$616,MATCH($B52, 'Mapping cadres'!$B$1:$B$616,0), MATCH(AR$32,'Mapping cadres'!$B$1:$Z$1,0))</f>
        <v>0</v>
      </c>
      <c r="AS52" s="226">
        <f>INDEX('Uganda workforce data - raw'!$A$4:$F$619,MATCH($B52, 'Uganda workforce data - raw'!$B$4:$B$619,0), MATCH("Filled Female",'Uganda workforce data - raw'!$A$4:$F$4,0))*INDEX('Mapping cadres'!$B$1:$Z$616,MATCH($B52, 'Mapping cadres'!$B$1:$B$616,0), MATCH(AS$32,'Mapping cadres'!$B$1:$Z$1,0))</f>
        <v>0</v>
      </c>
      <c r="AT52" s="226">
        <f>INDEX('Uganda workforce data - raw'!$A$4:$F$619,MATCH($B52, 'Uganda workforce data - raw'!$B$4:$B$619,0), MATCH("Filled Female",'Uganda workforce data - raw'!$A$4:$F$4,0))*INDEX('Mapping cadres'!$B$1:$Z$616,MATCH($B52, 'Mapping cadres'!$B$1:$B$616,0), MATCH(AT$32,'Mapping cadres'!$B$1:$Z$1,0))</f>
        <v>0</v>
      </c>
      <c r="AU52" s="226">
        <f>INDEX('Uganda workforce data - raw'!$A$4:$F$619,MATCH($B52, 'Uganda workforce data - raw'!$B$4:$B$619,0), MATCH("Filled Female",'Uganda workforce data - raw'!$A$4:$F$4,0))*INDEX('Mapping cadres'!$B$1:$Z$616,MATCH($B52, 'Mapping cadres'!$B$1:$B$616,0), MATCH(AU$32,'Mapping cadres'!$B$1:$Z$1,0))</f>
        <v>0</v>
      </c>
      <c r="AV52" s="226">
        <f>INDEX('Uganda workforce data - raw'!$A$4:$F$619,MATCH($B52, 'Uganda workforce data - raw'!$B$4:$B$619,0), MATCH("Filled Female",'Uganda workforce data - raw'!$A$4:$F$4,0))*INDEX('Mapping cadres'!$B$1:$Z$616,MATCH($B52, 'Mapping cadres'!$B$1:$B$616,0), MATCH(AV$32,'Mapping cadres'!$B$1:$Z$1,0))</f>
        <v>0</v>
      </c>
      <c r="AW52" s="226">
        <f>INDEX('Uganda workforce data - raw'!$A$4:$F$619,MATCH($B52, 'Uganda workforce data - raw'!$B$4:$B$619,0), MATCH("Filled Female",'Uganda workforce data - raw'!$A$4:$F$4,0))*INDEX('Mapping cadres'!$B$1:$Z$616,MATCH($B52, 'Mapping cadres'!$B$1:$B$616,0), MATCH(AW$32,'Mapping cadres'!$B$1:$Z$1,0))</f>
        <v>0</v>
      </c>
      <c r="AX52" s="226">
        <f>INDEX('Uganda workforce data - raw'!$A$4:$F$619,MATCH($B52, 'Uganda workforce data - raw'!$B$4:$B$619,0), MATCH("Filled Female",'Uganda workforce data - raw'!$A$4:$F$4,0))*INDEX('Mapping cadres'!$B$1:$Z$616,MATCH($B52, 'Mapping cadres'!$B$1:$B$616,0), MATCH(AX$32,'Mapping cadres'!$B$1:$Z$1,0))</f>
        <v>0</v>
      </c>
      <c r="AY52" s="226">
        <f t="shared" si="5"/>
        <v>0</v>
      </c>
      <c r="AZ52" s="226">
        <f t="shared" si="6"/>
        <v>0</v>
      </c>
      <c r="BA52" s="226">
        <f t="shared" si="7"/>
        <v>0</v>
      </c>
      <c r="BB52" s="226">
        <f t="shared" si="8"/>
        <v>10</v>
      </c>
      <c r="BC52" s="226">
        <f t="shared" si="9"/>
        <v>0</v>
      </c>
      <c r="BD52" s="226">
        <f t="shared" si="10"/>
        <v>0</v>
      </c>
      <c r="BE52" s="226">
        <f t="shared" si="11"/>
        <v>0</v>
      </c>
      <c r="BF52" s="226">
        <f t="shared" si="12"/>
        <v>0</v>
      </c>
      <c r="BG52" s="226">
        <f t="shared" si="13"/>
        <v>0</v>
      </c>
      <c r="BH52" s="226">
        <f t="shared" si="14"/>
        <v>0</v>
      </c>
      <c r="BI52" s="226">
        <f t="shared" si="15"/>
        <v>0</v>
      </c>
      <c r="BJ52" s="226">
        <f t="shared" si="16"/>
        <v>0</v>
      </c>
      <c r="BK52" s="226">
        <f t="shared" si="17"/>
        <v>0</v>
      </c>
      <c r="BL52" s="226">
        <f t="shared" si="18"/>
        <v>0</v>
      </c>
      <c r="BM52" s="226">
        <f t="shared" si="19"/>
        <v>0</v>
      </c>
      <c r="BN52" s="226">
        <f t="shared" si="20"/>
        <v>0</v>
      </c>
      <c r="BO52" s="226">
        <f t="shared" si="21"/>
        <v>0</v>
      </c>
      <c r="BP52" s="226">
        <f t="shared" si="22"/>
        <v>0</v>
      </c>
      <c r="BQ52" s="226">
        <f t="shared" si="23"/>
        <v>0</v>
      </c>
      <c r="BR52" s="226">
        <f t="shared" si="24"/>
        <v>0</v>
      </c>
      <c r="BS52" s="226">
        <f t="shared" si="25"/>
        <v>0</v>
      </c>
      <c r="BT52" s="226">
        <f t="shared" si="26"/>
        <v>0</v>
      </c>
      <c r="BU52" s="226">
        <f t="shared" si="27"/>
        <v>0</v>
      </c>
      <c r="BV52" s="226">
        <f t="shared" si="28"/>
        <v>0</v>
      </c>
    </row>
    <row r="53" spans="1:74">
      <c r="A53" s="226">
        <v>21</v>
      </c>
      <c r="B53" s="226" t="s">
        <v>1328</v>
      </c>
      <c r="C53" s="226">
        <f>INDEX('Uganda workforce data - raw'!$A$4:$F$619,MATCH($B53, 'Uganda workforce data - raw'!$B$4:$B$619,0), MATCH("Filled Male",'Uganda workforce data - raw'!$A$4:$F$4,0))*INDEX('Mapping cadres'!$B$1:$Z$616,MATCH($B53, 'Mapping cadres'!$B$1:$B$616,0), MATCH(C$32,'Mapping cadres'!$B$1:$Z$1,0))</f>
        <v>0</v>
      </c>
      <c r="D53" s="226">
        <f>INDEX('Uganda workforce data - raw'!$A$4:$F$619,MATCH($B53, 'Uganda workforce data - raw'!$B$4:$B$619,0), MATCH("Filled Male",'Uganda workforce data - raw'!$A$4:$F$4,0))*INDEX('Mapping cadres'!$B$1:$Z$616,MATCH($B53, 'Mapping cadres'!$B$1:$B$616,0), MATCH(D$32,'Mapping cadres'!$B$1:$Z$1,0))</f>
        <v>0</v>
      </c>
      <c r="E53" s="226">
        <f>INDEX('Uganda workforce data - raw'!$A$4:$F$619,MATCH($B53, 'Uganda workforce data - raw'!$B$4:$B$619,0), MATCH("Filled Male",'Uganda workforce data - raw'!$A$4:$F$4,0))*INDEX('Mapping cadres'!$B$1:$Z$616,MATCH($B53, 'Mapping cadres'!$B$1:$B$616,0), MATCH(E$32,'Mapping cadres'!$B$1:$Z$1,0))</f>
        <v>0</v>
      </c>
      <c r="F53" s="226">
        <f>INDEX('Uganda workforce data - raw'!$A$4:$F$619,MATCH($B53, 'Uganda workforce data - raw'!$B$4:$B$619,0), MATCH("Filled Male",'Uganda workforce data - raw'!$A$4:$F$4,0))*INDEX('Mapping cadres'!$B$1:$Z$616,MATCH($B53, 'Mapping cadres'!$B$1:$B$616,0), MATCH(F$32,'Mapping cadres'!$B$1:$Z$1,0))</f>
        <v>0</v>
      </c>
      <c r="G53" s="226">
        <f>INDEX('Uganda workforce data - raw'!$A$4:$F$619,MATCH($B53, 'Uganda workforce data - raw'!$B$4:$B$619,0), MATCH("Filled Male",'Uganda workforce data - raw'!$A$4:$F$4,0))*INDEX('Mapping cadres'!$B$1:$Z$616,MATCH($B53, 'Mapping cadres'!$B$1:$B$616,0), MATCH(G$32,'Mapping cadres'!$B$1:$Z$1,0))</f>
        <v>0</v>
      </c>
      <c r="H53" s="226">
        <f>INDEX('Uganda workforce data - raw'!$A$4:$F$619,MATCH($B53, 'Uganda workforce data - raw'!$B$4:$B$619,0), MATCH("Filled Male",'Uganda workforce data - raw'!$A$4:$F$4,0))*INDEX('Mapping cadres'!$B$1:$Z$616,MATCH($B53, 'Mapping cadres'!$B$1:$B$616,0), MATCH(H$32,'Mapping cadres'!$B$1:$Z$1,0))</f>
        <v>0</v>
      </c>
      <c r="I53" s="226">
        <f>INDEX('Uganda workforce data - raw'!$A$4:$F$619,MATCH($B53, 'Uganda workforce data - raw'!$B$4:$B$619,0), MATCH("Filled Male",'Uganda workforce data - raw'!$A$4:$F$4,0))*INDEX('Mapping cadres'!$B$1:$Z$616,MATCH($B53, 'Mapping cadres'!$B$1:$B$616,0), MATCH(I$32,'Mapping cadres'!$B$1:$Z$1,0))</f>
        <v>0</v>
      </c>
      <c r="J53" s="226">
        <f>INDEX('Uganda workforce data - raw'!$A$4:$F$619,MATCH($B53, 'Uganda workforce data - raw'!$B$4:$B$619,0), MATCH("Filled Male",'Uganda workforce data - raw'!$A$4:$F$4,0))*INDEX('Mapping cadres'!$B$1:$Z$616,MATCH($B53, 'Mapping cadres'!$B$1:$B$616,0), MATCH(J$32,'Mapping cadres'!$B$1:$Z$1,0))</f>
        <v>7</v>
      </c>
      <c r="K53" s="226">
        <f>INDEX('Uganda workforce data - raw'!$A$4:$F$619,MATCH($B53, 'Uganda workforce data - raw'!$B$4:$B$619,0), MATCH("Filled Male",'Uganda workforce data - raw'!$A$4:$F$4,0))*INDEX('Mapping cadres'!$B$1:$Z$616,MATCH($B53, 'Mapping cadres'!$B$1:$B$616,0), MATCH(K$32,'Mapping cadres'!$B$1:$Z$1,0))</f>
        <v>0</v>
      </c>
      <c r="L53" s="226">
        <f>INDEX('Uganda workforce data - raw'!$A$4:$F$619,MATCH($B53, 'Uganda workforce data - raw'!$B$4:$B$619,0), MATCH("Filled Male",'Uganda workforce data - raw'!$A$4:$F$4,0))*INDEX('Mapping cadres'!$B$1:$Z$616,MATCH($B53, 'Mapping cadres'!$B$1:$B$616,0), MATCH(L$32,'Mapping cadres'!$B$1:$Z$1,0))</f>
        <v>0</v>
      </c>
      <c r="M53" s="226">
        <f>INDEX('Uganda workforce data - raw'!$A$4:$F$619,MATCH($B53, 'Uganda workforce data - raw'!$B$4:$B$619,0), MATCH("Filled Male",'Uganda workforce data - raw'!$A$4:$F$4,0))*INDEX('Mapping cadres'!$B$1:$Z$616,MATCH($B53, 'Mapping cadres'!$B$1:$B$616,0), MATCH(M$32,'Mapping cadres'!$B$1:$Z$1,0))</f>
        <v>0</v>
      </c>
      <c r="N53" s="226">
        <f>INDEX('Uganda workforce data - raw'!$A$4:$F$619,MATCH($B53, 'Uganda workforce data - raw'!$B$4:$B$619,0), MATCH("Filled Male",'Uganda workforce data - raw'!$A$4:$F$4,0))*INDEX('Mapping cadres'!$B$1:$Z$616,MATCH($B53, 'Mapping cadres'!$B$1:$B$616,0), MATCH(N$32,'Mapping cadres'!$B$1:$Z$1,0))</f>
        <v>0</v>
      </c>
      <c r="O53" s="226">
        <f>INDEX('Uganda workforce data - raw'!$A$4:$F$619,MATCH($B53, 'Uganda workforce data - raw'!$B$4:$B$619,0), MATCH("Filled Male",'Uganda workforce data - raw'!$A$4:$F$4,0))*INDEX('Mapping cadres'!$B$1:$Z$616,MATCH($B53, 'Mapping cadres'!$B$1:$B$616,0), MATCH(O$32,'Mapping cadres'!$B$1:$Z$1,0))</f>
        <v>0</v>
      </c>
      <c r="P53" s="226">
        <f>INDEX('Uganda workforce data - raw'!$A$4:$F$619,MATCH($B53, 'Uganda workforce data - raw'!$B$4:$B$619,0), MATCH("Filled Male",'Uganda workforce data - raw'!$A$4:$F$4,0))*INDEX('Mapping cadres'!$B$1:$Z$616,MATCH($B53, 'Mapping cadres'!$B$1:$B$616,0), MATCH(P$32,'Mapping cadres'!$B$1:$Z$1,0))</f>
        <v>0</v>
      </c>
      <c r="Q53" s="226">
        <f>INDEX('Uganda workforce data - raw'!$A$4:$F$619,MATCH($B53, 'Uganda workforce data - raw'!$B$4:$B$619,0), MATCH("Filled Male",'Uganda workforce data - raw'!$A$4:$F$4,0))*INDEX('Mapping cadres'!$B$1:$Z$616,MATCH($B53, 'Mapping cadres'!$B$1:$B$616,0), MATCH(Q$32,'Mapping cadres'!$B$1:$Z$1,0))</f>
        <v>0</v>
      </c>
      <c r="R53" s="226">
        <f>INDEX('Uganda workforce data - raw'!$A$4:$F$619,MATCH($B53, 'Uganda workforce data - raw'!$B$4:$B$619,0), MATCH("Filled Male",'Uganda workforce data - raw'!$A$4:$F$4,0))*INDEX('Mapping cadres'!$B$1:$Z$616,MATCH($B53, 'Mapping cadres'!$B$1:$B$616,0), MATCH(R$32,'Mapping cadres'!$B$1:$Z$1,0))</f>
        <v>0</v>
      </c>
      <c r="S53" s="226">
        <f>INDEX('Uganda workforce data - raw'!$A$4:$F$619,MATCH($B53, 'Uganda workforce data - raw'!$B$4:$B$619,0), MATCH("Filled Male",'Uganda workforce data - raw'!$A$4:$F$4,0))*INDEX('Mapping cadres'!$B$1:$Z$616,MATCH($B53, 'Mapping cadres'!$B$1:$B$616,0), MATCH(S$32,'Mapping cadres'!$B$1:$Z$1,0))</f>
        <v>0</v>
      </c>
      <c r="T53" s="226">
        <f>INDEX('Uganda workforce data - raw'!$A$4:$F$619,MATCH($B53, 'Uganda workforce data - raw'!$B$4:$B$619,0), MATCH("Filled Male",'Uganda workforce data - raw'!$A$4:$F$4,0))*INDEX('Mapping cadres'!$B$1:$Z$616,MATCH($B53, 'Mapping cadres'!$B$1:$B$616,0), MATCH(T$32,'Mapping cadres'!$B$1:$Z$1,0))</f>
        <v>0</v>
      </c>
      <c r="U53" s="226">
        <f>INDEX('Uganda workforce data - raw'!$A$4:$F$619,MATCH($B53, 'Uganda workforce data - raw'!$B$4:$B$619,0), MATCH("Filled Male",'Uganda workforce data - raw'!$A$4:$F$4,0))*INDEX('Mapping cadres'!$B$1:$Z$616,MATCH($B53, 'Mapping cadres'!$B$1:$B$616,0), MATCH(U$32,'Mapping cadres'!$B$1:$Z$1,0))</f>
        <v>0</v>
      </c>
      <c r="V53" s="226">
        <f>INDEX('Uganda workforce data - raw'!$A$4:$F$619,MATCH($B53, 'Uganda workforce data - raw'!$B$4:$B$619,0), MATCH("Filled Male",'Uganda workforce data - raw'!$A$4:$F$4,0))*INDEX('Mapping cadres'!$B$1:$Z$616,MATCH($B53, 'Mapping cadres'!$B$1:$B$616,0), MATCH(V$32,'Mapping cadres'!$B$1:$Z$1,0))</f>
        <v>0</v>
      </c>
      <c r="W53" s="226">
        <f>INDEX('Uganda workforce data - raw'!$A$4:$F$619,MATCH($B53, 'Uganda workforce data - raw'!$B$4:$B$619,0), MATCH("Filled Male",'Uganda workforce data - raw'!$A$4:$F$4,0))*INDEX('Mapping cadres'!$B$1:$Z$616,MATCH($B53, 'Mapping cadres'!$B$1:$B$616,0), MATCH(W$32,'Mapping cadres'!$B$1:$Z$1,0))</f>
        <v>0</v>
      </c>
      <c r="X53" s="226">
        <f>INDEX('Uganda workforce data - raw'!$A$4:$F$619,MATCH($B53, 'Uganda workforce data - raw'!$B$4:$B$619,0), MATCH("Filled Male",'Uganda workforce data - raw'!$A$4:$F$4,0))*INDEX('Mapping cadres'!$B$1:$Z$616,MATCH($B53, 'Mapping cadres'!$B$1:$B$616,0), MATCH(X$32,'Mapping cadres'!$B$1:$Z$1,0))</f>
        <v>0</v>
      </c>
      <c r="Y53" s="226">
        <f>INDEX('Uganda workforce data - raw'!$A$4:$F$619,MATCH($B53, 'Uganda workforce data - raw'!$B$4:$B$619,0), MATCH("Filled Male",'Uganda workforce data - raw'!$A$4:$F$4,0))*INDEX('Mapping cadres'!$B$1:$Z$616,MATCH($B53, 'Mapping cadres'!$B$1:$B$616,0), MATCH(Y$32,'Mapping cadres'!$B$1:$Z$1,0))</f>
        <v>0</v>
      </c>
      <c r="Z53" s="226">
        <f>INDEX('Uganda workforce data - raw'!$A$4:$F$619,MATCH($B53, 'Uganda workforce data - raw'!$B$4:$B$619,0), MATCH("Filled Male",'Uganda workforce data - raw'!$A$4:$F$4,0))*INDEX('Mapping cadres'!$B$1:$Z$616,MATCH($B53, 'Mapping cadres'!$B$1:$B$616,0), MATCH(Z$32,'Mapping cadres'!$B$1:$Z$1,0))</f>
        <v>0</v>
      </c>
      <c r="AA53" s="226">
        <f>INDEX('Uganda workforce data - raw'!$A$4:$F$619,MATCH($B53, 'Uganda workforce data - raw'!$B$4:$B$619,0), MATCH("Filled Female",'Uganda workforce data - raw'!$A$4:$F$4,0))*INDEX('Mapping cadres'!$B$1:$Z$616,MATCH($B53, 'Mapping cadres'!$B$1:$B$616,0), MATCH(AA$32,'Mapping cadres'!$B$1:$Z$1,0))</f>
        <v>0</v>
      </c>
      <c r="AB53" s="226">
        <f>INDEX('Uganda workforce data - raw'!$A$4:$F$619,MATCH($B53, 'Uganda workforce data - raw'!$B$4:$B$619,0), MATCH("Filled Female",'Uganda workforce data - raw'!$A$4:$F$4,0))*INDEX('Mapping cadres'!$B$1:$Z$616,MATCH($B53, 'Mapping cadres'!$B$1:$B$616,0), MATCH(AB$32,'Mapping cadres'!$B$1:$Z$1,0))</f>
        <v>0</v>
      </c>
      <c r="AC53" s="226">
        <f>INDEX('Uganda workforce data - raw'!$A$4:$F$619,MATCH($B53, 'Uganda workforce data - raw'!$B$4:$B$619,0), MATCH("Filled Female",'Uganda workforce data - raw'!$A$4:$F$4,0))*INDEX('Mapping cadres'!$B$1:$Z$616,MATCH($B53, 'Mapping cadres'!$B$1:$B$616,0), MATCH(AC$32,'Mapping cadres'!$B$1:$Z$1,0))</f>
        <v>0</v>
      </c>
      <c r="AD53" s="226">
        <f>INDEX('Uganda workforce data - raw'!$A$4:$F$619,MATCH($B53, 'Uganda workforce data - raw'!$B$4:$B$619,0), MATCH("Filled Female",'Uganda workforce data - raw'!$A$4:$F$4,0))*INDEX('Mapping cadres'!$B$1:$Z$616,MATCH($B53, 'Mapping cadres'!$B$1:$B$616,0), MATCH(AD$32,'Mapping cadres'!$B$1:$Z$1,0))</f>
        <v>0</v>
      </c>
      <c r="AE53" s="226">
        <f>INDEX('Uganda workforce data - raw'!$A$4:$F$619,MATCH($B53, 'Uganda workforce data - raw'!$B$4:$B$619,0), MATCH("Filled Female",'Uganda workforce data - raw'!$A$4:$F$4,0))*INDEX('Mapping cadres'!$B$1:$Z$616,MATCH($B53, 'Mapping cadres'!$B$1:$B$616,0), MATCH(AE$32,'Mapping cadres'!$B$1:$Z$1,0))</f>
        <v>0</v>
      </c>
      <c r="AF53" s="226">
        <f>INDEX('Uganda workforce data - raw'!$A$4:$F$619,MATCH($B53, 'Uganda workforce data - raw'!$B$4:$B$619,0), MATCH("Filled Female",'Uganda workforce data - raw'!$A$4:$F$4,0))*INDEX('Mapping cadres'!$B$1:$Z$616,MATCH($B53, 'Mapping cadres'!$B$1:$B$616,0), MATCH(AF$32,'Mapping cadres'!$B$1:$Z$1,0))</f>
        <v>0</v>
      </c>
      <c r="AG53" s="226">
        <f>INDEX('Uganda workforce data - raw'!$A$4:$F$619,MATCH($B53, 'Uganda workforce data - raw'!$B$4:$B$619,0), MATCH("Filled Female",'Uganda workforce data - raw'!$A$4:$F$4,0))*INDEX('Mapping cadres'!$B$1:$Z$616,MATCH($B53, 'Mapping cadres'!$B$1:$B$616,0), MATCH(AG$32,'Mapping cadres'!$B$1:$Z$1,0))</f>
        <v>0</v>
      </c>
      <c r="AH53" s="226">
        <f>INDEX('Uganda workforce data - raw'!$A$4:$F$619,MATCH($B53, 'Uganda workforce data - raw'!$B$4:$B$619,0), MATCH("Filled Female",'Uganda workforce data - raw'!$A$4:$F$4,0))*INDEX('Mapping cadres'!$B$1:$Z$616,MATCH($B53, 'Mapping cadres'!$B$1:$B$616,0), MATCH(AH$32,'Mapping cadres'!$B$1:$Z$1,0))</f>
        <v>1</v>
      </c>
      <c r="AI53" s="226">
        <f>INDEX('Uganda workforce data - raw'!$A$4:$F$619,MATCH($B53, 'Uganda workforce data - raw'!$B$4:$B$619,0), MATCH("Filled Female",'Uganda workforce data - raw'!$A$4:$F$4,0))*INDEX('Mapping cadres'!$B$1:$Z$616,MATCH($B53, 'Mapping cadres'!$B$1:$B$616,0), MATCH(AI$32,'Mapping cadres'!$B$1:$Z$1,0))</f>
        <v>0</v>
      </c>
      <c r="AJ53" s="226">
        <f>INDEX('Uganda workforce data - raw'!$A$4:$F$619,MATCH($B53, 'Uganda workforce data - raw'!$B$4:$B$619,0), MATCH("Filled Female",'Uganda workforce data - raw'!$A$4:$F$4,0))*INDEX('Mapping cadres'!$B$1:$Z$616,MATCH($B53, 'Mapping cadres'!$B$1:$B$616,0), MATCH(AJ$32,'Mapping cadres'!$B$1:$Z$1,0))</f>
        <v>0</v>
      </c>
      <c r="AK53" s="226">
        <f>INDEX('Uganda workforce data - raw'!$A$4:$F$619,MATCH($B53, 'Uganda workforce data - raw'!$B$4:$B$619,0), MATCH("Filled Female",'Uganda workforce data - raw'!$A$4:$F$4,0))*INDEX('Mapping cadres'!$B$1:$Z$616,MATCH($B53, 'Mapping cadres'!$B$1:$B$616,0), MATCH(AK$32,'Mapping cadres'!$B$1:$Z$1,0))</f>
        <v>0</v>
      </c>
      <c r="AL53" s="226">
        <f>INDEX('Uganda workforce data - raw'!$A$4:$F$619,MATCH($B53, 'Uganda workforce data - raw'!$B$4:$B$619,0), MATCH("Filled Female",'Uganda workforce data - raw'!$A$4:$F$4,0))*INDEX('Mapping cadres'!$B$1:$Z$616,MATCH($B53, 'Mapping cadres'!$B$1:$B$616,0), MATCH(AL$32,'Mapping cadres'!$B$1:$Z$1,0))</f>
        <v>0</v>
      </c>
      <c r="AM53" s="226">
        <f>INDEX('Uganda workforce data - raw'!$A$4:$F$619,MATCH($B53, 'Uganda workforce data - raw'!$B$4:$B$619,0), MATCH("Filled Female",'Uganda workforce data - raw'!$A$4:$F$4,0))*INDEX('Mapping cadres'!$B$1:$Z$616,MATCH($B53, 'Mapping cadres'!$B$1:$B$616,0), MATCH(AM$32,'Mapping cadres'!$B$1:$Z$1,0))</f>
        <v>0</v>
      </c>
      <c r="AN53" s="226">
        <f>INDEX('Uganda workforce data - raw'!$A$4:$F$619,MATCH($B53, 'Uganda workforce data - raw'!$B$4:$B$619,0), MATCH("Filled Female",'Uganda workforce data - raw'!$A$4:$F$4,0))*INDEX('Mapping cadres'!$B$1:$Z$616,MATCH($B53, 'Mapping cadres'!$B$1:$B$616,0), MATCH(AN$32,'Mapping cadres'!$B$1:$Z$1,0))</f>
        <v>0</v>
      </c>
      <c r="AO53" s="226">
        <f>INDEX('Uganda workforce data - raw'!$A$4:$F$619,MATCH($B53, 'Uganda workforce data - raw'!$B$4:$B$619,0), MATCH("Filled Female",'Uganda workforce data - raw'!$A$4:$F$4,0))*INDEX('Mapping cadres'!$B$1:$Z$616,MATCH($B53, 'Mapping cadres'!$B$1:$B$616,0), MATCH(AO$32,'Mapping cadres'!$B$1:$Z$1,0))</f>
        <v>0</v>
      </c>
      <c r="AP53" s="226">
        <f>INDEX('Uganda workforce data - raw'!$A$4:$F$619,MATCH($B53, 'Uganda workforce data - raw'!$B$4:$B$619,0), MATCH("Filled Female",'Uganda workforce data - raw'!$A$4:$F$4,0))*INDEX('Mapping cadres'!$B$1:$Z$616,MATCH($B53, 'Mapping cadres'!$B$1:$B$616,0), MATCH(AP$32,'Mapping cadres'!$B$1:$Z$1,0))</f>
        <v>0</v>
      </c>
      <c r="AQ53" s="226">
        <f>INDEX('Uganda workforce data - raw'!$A$4:$F$619,MATCH($B53, 'Uganda workforce data - raw'!$B$4:$B$619,0), MATCH("Filled Female",'Uganda workforce data - raw'!$A$4:$F$4,0))*INDEX('Mapping cadres'!$B$1:$Z$616,MATCH($B53, 'Mapping cadres'!$B$1:$B$616,0), MATCH(AQ$32,'Mapping cadres'!$B$1:$Z$1,0))</f>
        <v>0</v>
      </c>
      <c r="AR53" s="226">
        <f>INDEX('Uganda workforce data - raw'!$A$4:$F$619,MATCH($B53, 'Uganda workforce data - raw'!$B$4:$B$619,0), MATCH("Filled Female",'Uganda workforce data - raw'!$A$4:$F$4,0))*INDEX('Mapping cadres'!$B$1:$Z$616,MATCH($B53, 'Mapping cadres'!$B$1:$B$616,0), MATCH(AR$32,'Mapping cadres'!$B$1:$Z$1,0))</f>
        <v>0</v>
      </c>
      <c r="AS53" s="226">
        <f>INDEX('Uganda workforce data - raw'!$A$4:$F$619,MATCH($B53, 'Uganda workforce data - raw'!$B$4:$B$619,0), MATCH("Filled Female",'Uganda workforce data - raw'!$A$4:$F$4,0))*INDEX('Mapping cadres'!$B$1:$Z$616,MATCH($B53, 'Mapping cadres'!$B$1:$B$616,0), MATCH(AS$32,'Mapping cadres'!$B$1:$Z$1,0))</f>
        <v>0</v>
      </c>
      <c r="AT53" s="226">
        <f>INDEX('Uganda workforce data - raw'!$A$4:$F$619,MATCH($B53, 'Uganda workforce data - raw'!$B$4:$B$619,0), MATCH("Filled Female",'Uganda workforce data - raw'!$A$4:$F$4,0))*INDEX('Mapping cadres'!$B$1:$Z$616,MATCH($B53, 'Mapping cadres'!$B$1:$B$616,0), MATCH(AT$32,'Mapping cadres'!$B$1:$Z$1,0))</f>
        <v>0</v>
      </c>
      <c r="AU53" s="226">
        <f>INDEX('Uganda workforce data - raw'!$A$4:$F$619,MATCH($B53, 'Uganda workforce data - raw'!$B$4:$B$619,0), MATCH("Filled Female",'Uganda workforce data - raw'!$A$4:$F$4,0))*INDEX('Mapping cadres'!$B$1:$Z$616,MATCH($B53, 'Mapping cadres'!$B$1:$B$616,0), MATCH(AU$32,'Mapping cadres'!$B$1:$Z$1,0))</f>
        <v>0</v>
      </c>
      <c r="AV53" s="226">
        <f>INDEX('Uganda workforce data - raw'!$A$4:$F$619,MATCH($B53, 'Uganda workforce data - raw'!$B$4:$B$619,0), MATCH("Filled Female",'Uganda workforce data - raw'!$A$4:$F$4,0))*INDEX('Mapping cadres'!$B$1:$Z$616,MATCH($B53, 'Mapping cadres'!$B$1:$B$616,0), MATCH(AV$32,'Mapping cadres'!$B$1:$Z$1,0))</f>
        <v>0</v>
      </c>
      <c r="AW53" s="226">
        <f>INDEX('Uganda workforce data - raw'!$A$4:$F$619,MATCH($B53, 'Uganda workforce data - raw'!$B$4:$B$619,0), MATCH("Filled Female",'Uganda workforce data - raw'!$A$4:$F$4,0))*INDEX('Mapping cadres'!$B$1:$Z$616,MATCH($B53, 'Mapping cadres'!$B$1:$B$616,0), MATCH(AW$32,'Mapping cadres'!$B$1:$Z$1,0))</f>
        <v>0</v>
      </c>
      <c r="AX53" s="226">
        <f>INDEX('Uganda workforce data - raw'!$A$4:$F$619,MATCH($B53, 'Uganda workforce data - raw'!$B$4:$B$619,0), MATCH("Filled Female",'Uganda workforce data - raw'!$A$4:$F$4,0))*INDEX('Mapping cadres'!$B$1:$Z$616,MATCH($B53, 'Mapping cadres'!$B$1:$B$616,0), MATCH(AX$32,'Mapping cadres'!$B$1:$Z$1,0))</f>
        <v>0</v>
      </c>
      <c r="AY53" s="226">
        <f t="shared" si="5"/>
        <v>0</v>
      </c>
      <c r="AZ53" s="226">
        <f t="shared" si="6"/>
        <v>0</v>
      </c>
      <c r="BA53" s="226">
        <f t="shared" si="7"/>
        <v>0</v>
      </c>
      <c r="BB53" s="226">
        <f t="shared" si="8"/>
        <v>0</v>
      </c>
      <c r="BC53" s="226">
        <f t="shared" si="9"/>
        <v>0</v>
      </c>
      <c r="BD53" s="226">
        <f t="shared" si="10"/>
        <v>0</v>
      </c>
      <c r="BE53" s="226">
        <f t="shared" si="11"/>
        <v>0</v>
      </c>
      <c r="BF53" s="226">
        <f t="shared" si="12"/>
        <v>8</v>
      </c>
      <c r="BG53" s="226">
        <f t="shared" si="13"/>
        <v>0</v>
      </c>
      <c r="BH53" s="226">
        <f t="shared" si="14"/>
        <v>0</v>
      </c>
      <c r="BI53" s="226">
        <f t="shared" si="15"/>
        <v>0</v>
      </c>
      <c r="BJ53" s="226">
        <f t="shared" si="16"/>
        <v>0</v>
      </c>
      <c r="BK53" s="226">
        <f t="shared" si="17"/>
        <v>0</v>
      </c>
      <c r="BL53" s="226">
        <f t="shared" si="18"/>
        <v>0</v>
      </c>
      <c r="BM53" s="226">
        <f t="shared" si="19"/>
        <v>0</v>
      </c>
      <c r="BN53" s="226">
        <f t="shared" si="20"/>
        <v>0</v>
      </c>
      <c r="BO53" s="226">
        <f t="shared" si="21"/>
        <v>0</v>
      </c>
      <c r="BP53" s="226">
        <f t="shared" si="22"/>
        <v>0</v>
      </c>
      <c r="BQ53" s="226">
        <f t="shared" si="23"/>
        <v>0</v>
      </c>
      <c r="BR53" s="226">
        <f t="shared" si="24"/>
        <v>0</v>
      </c>
      <c r="BS53" s="226">
        <f t="shared" si="25"/>
        <v>0</v>
      </c>
      <c r="BT53" s="226">
        <f t="shared" si="26"/>
        <v>0</v>
      </c>
      <c r="BU53" s="226">
        <f t="shared" si="27"/>
        <v>0</v>
      </c>
      <c r="BV53" s="226">
        <f t="shared" si="28"/>
        <v>0</v>
      </c>
    </row>
    <row r="54" spans="1:74">
      <c r="A54" s="226">
        <v>22</v>
      </c>
      <c r="B54" s="226" t="s">
        <v>1329</v>
      </c>
      <c r="C54" s="226">
        <f>INDEX('Uganda workforce data - raw'!$A$4:$F$619,MATCH($B54, 'Uganda workforce data - raw'!$B$4:$B$619,0), MATCH("Filled Male",'Uganda workforce data - raw'!$A$4:$F$4,0))*INDEX('Mapping cadres'!$B$1:$Z$616,MATCH($B54, 'Mapping cadres'!$B$1:$B$616,0), MATCH(C$32,'Mapping cadres'!$B$1:$Z$1,0))</f>
        <v>0</v>
      </c>
      <c r="D54" s="226">
        <f>INDEX('Uganda workforce data - raw'!$A$4:$F$619,MATCH($B54, 'Uganda workforce data - raw'!$B$4:$B$619,0), MATCH("Filled Male",'Uganda workforce data - raw'!$A$4:$F$4,0))*INDEX('Mapping cadres'!$B$1:$Z$616,MATCH($B54, 'Mapping cadres'!$B$1:$B$616,0), MATCH(D$32,'Mapping cadres'!$B$1:$Z$1,0))</f>
        <v>0</v>
      </c>
      <c r="E54" s="226">
        <f>INDEX('Uganda workforce data - raw'!$A$4:$F$619,MATCH($B54, 'Uganda workforce data - raw'!$B$4:$B$619,0), MATCH("Filled Male",'Uganda workforce data - raw'!$A$4:$F$4,0))*INDEX('Mapping cadres'!$B$1:$Z$616,MATCH($B54, 'Mapping cadres'!$B$1:$B$616,0), MATCH(E$32,'Mapping cadres'!$B$1:$Z$1,0))</f>
        <v>0</v>
      </c>
      <c r="F54" s="226">
        <f>INDEX('Uganda workforce data - raw'!$A$4:$F$619,MATCH($B54, 'Uganda workforce data - raw'!$B$4:$B$619,0), MATCH("Filled Male",'Uganda workforce data - raw'!$A$4:$F$4,0))*INDEX('Mapping cadres'!$B$1:$Z$616,MATCH($B54, 'Mapping cadres'!$B$1:$B$616,0), MATCH(F$32,'Mapping cadres'!$B$1:$Z$1,0))</f>
        <v>0</v>
      </c>
      <c r="G54" s="226">
        <f>INDEX('Uganda workforce data - raw'!$A$4:$F$619,MATCH($B54, 'Uganda workforce data - raw'!$B$4:$B$619,0), MATCH("Filled Male",'Uganda workforce data - raw'!$A$4:$F$4,0))*INDEX('Mapping cadres'!$B$1:$Z$616,MATCH($B54, 'Mapping cadres'!$B$1:$B$616,0), MATCH(G$32,'Mapping cadres'!$B$1:$Z$1,0))</f>
        <v>0</v>
      </c>
      <c r="H54" s="226">
        <f>INDEX('Uganda workforce data - raw'!$A$4:$F$619,MATCH($B54, 'Uganda workforce data - raw'!$B$4:$B$619,0), MATCH("Filled Male",'Uganda workforce data - raw'!$A$4:$F$4,0))*INDEX('Mapping cadres'!$B$1:$Z$616,MATCH($B54, 'Mapping cadres'!$B$1:$B$616,0), MATCH(H$32,'Mapping cadres'!$B$1:$Z$1,0))</f>
        <v>0</v>
      </c>
      <c r="I54" s="226">
        <f>INDEX('Uganda workforce data - raw'!$A$4:$F$619,MATCH($B54, 'Uganda workforce data - raw'!$B$4:$B$619,0), MATCH("Filled Male",'Uganda workforce data - raw'!$A$4:$F$4,0))*INDEX('Mapping cadres'!$B$1:$Z$616,MATCH($B54, 'Mapping cadres'!$B$1:$B$616,0), MATCH(I$32,'Mapping cadres'!$B$1:$Z$1,0))</f>
        <v>0</v>
      </c>
      <c r="J54" s="226">
        <f>INDEX('Uganda workforce data - raw'!$A$4:$F$619,MATCH($B54, 'Uganda workforce data - raw'!$B$4:$B$619,0), MATCH("Filled Male",'Uganda workforce data - raw'!$A$4:$F$4,0))*INDEX('Mapping cadres'!$B$1:$Z$616,MATCH($B54, 'Mapping cadres'!$B$1:$B$616,0), MATCH(J$32,'Mapping cadres'!$B$1:$Z$1,0))</f>
        <v>0</v>
      </c>
      <c r="K54" s="226">
        <f>INDEX('Uganda workforce data - raw'!$A$4:$F$619,MATCH($B54, 'Uganda workforce data - raw'!$B$4:$B$619,0), MATCH("Filled Male",'Uganda workforce data - raw'!$A$4:$F$4,0))*INDEX('Mapping cadres'!$B$1:$Z$616,MATCH($B54, 'Mapping cadres'!$B$1:$B$616,0), MATCH(K$32,'Mapping cadres'!$B$1:$Z$1,0))</f>
        <v>0</v>
      </c>
      <c r="L54" s="226">
        <f>INDEX('Uganda workforce data - raw'!$A$4:$F$619,MATCH($B54, 'Uganda workforce data - raw'!$B$4:$B$619,0), MATCH("Filled Male",'Uganda workforce data - raw'!$A$4:$F$4,0))*INDEX('Mapping cadres'!$B$1:$Z$616,MATCH($B54, 'Mapping cadres'!$B$1:$B$616,0), MATCH(L$32,'Mapping cadres'!$B$1:$Z$1,0))</f>
        <v>0</v>
      </c>
      <c r="M54" s="226">
        <f>INDEX('Uganda workforce data - raw'!$A$4:$F$619,MATCH($B54, 'Uganda workforce data - raw'!$B$4:$B$619,0), MATCH("Filled Male",'Uganda workforce data - raw'!$A$4:$F$4,0))*INDEX('Mapping cadres'!$B$1:$Z$616,MATCH($B54, 'Mapping cadres'!$B$1:$B$616,0), MATCH(M$32,'Mapping cadres'!$B$1:$Z$1,0))</f>
        <v>0</v>
      </c>
      <c r="N54" s="226">
        <f>INDEX('Uganda workforce data - raw'!$A$4:$F$619,MATCH($B54, 'Uganda workforce data - raw'!$B$4:$B$619,0), MATCH("Filled Male",'Uganda workforce data - raw'!$A$4:$F$4,0))*INDEX('Mapping cadres'!$B$1:$Z$616,MATCH($B54, 'Mapping cadres'!$B$1:$B$616,0), MATCH(N$32,'Mapping cadres'!$B$1:$Z$1,0))</f>
        <v>0</v>
      </c>
      <c r="O54" s="226">
        <f>INDEX('Uganda workforce data - raw'!$A$4:$F$619,MATCH($B54, 'Uganda workforce data - raw'!$B$4:$B$619,0), MATCH("Filled Male",'Uganda workforce data - raw'!$A$4:$F$4,0))*INDEX('Mapping cadres'!$B$1:$Z$616,MATCH($B54, 'Mapping cadres'!$B$1:$B$616,0), MATCH(O$32,'Mapping cadres'!$B$1:$Z$1,0))</f>
        <v>0</v>
      </c>
      <c r="P54" s="226">
        <f>INDEX('Uganda workforce data - raw'!$A$4:$F$619,MATCH($B54, 'Uganda workforce data - raw'!$B$4:$B$619,0), MATCH("Filled Male",'Uganda workforce data - raw'!$A$4:$F$4,0))*INDEX('Mapping cadres'!$B$1:$Z$616,MATCH($B54, 'Mapping cadres'!$B$1:$B$616,0), MATCH(P$32,'Mapping cadres'!$B$1:$Z$1,0))</f>
        <v>0</v>
      </c>
      <c r="Q54" s="226">
        <f>INDEX('Uganda workforce data - raw'!$A$4:$F$619,MATCH($B54, 'Uganda workforce data - raw'!$B$4:$B$619,0), MATCH("Filled Male",'Uganda workforce data - raw'!$A$4:$F$4,0))*INDEX('Mapping cadres'!$B$1:$Z$616,MATCH($B54, 'Mapping cadres'!$B$1:$B$616,0), MATCH(Q$32,'Mapping cadres'!$B$1:$Z$1,0))</f>
        <v>0</v>
      </c>
      <c r="R54" s="226">
        <f>INDEX('Uganda workforce data - raw'!$A$4:$F$619,MATCH($B54, 'Uganda workforce data - raw'!$B$4:$B$619,0), MATCH("Filled Male",'Uganda workforce data - raw'!$A$4:$F$4,0))*INDEX('Mapping cadres'!$B$1:$Z$616,MATCH($B54, 'Mapping cadres'!$B$1:$B$616,0), MATCH(R$32,'Mapping cadres'!$B$1:$Z$1,0))</f>
        <v>0</v>
      </c>
      <c r="S54" s="226">
        <f>INDEX('Uganda workforce data - raw'!$A$4:$F$619,MATCH($B54, 'Uganda workforce data - raw'!$B$4:$B$619,0), MATCH("Filled Male",'Uganda workforce data - raw'!$A$4:$F$4,0))*INDEX('Mapping cadres'!$B$1:$Z$616,MATCH($B54, 'Mapping cadres'!$B$1:$B$616,0), MATCH(S$32,'Mapping cadres'!$B$1:$Z$1,0))</f>
        <v>0</v>
      </c>
      <c r="T54" s="226">
        <f>INDEX('Uganda workforce data - raw'!$A$4:$F$619,MATCH($B54, 'Uganda workforce data - raw'!$B$4:$B$619,0), MATCH("Filled Male",'Uganda workforce data - raw'!$A$4:$F$4,0))*INDEX('Mapping cadres'!$B$1:$Z$616,MATCH($B54, 'Mapping cadres'!$B$1:$B$616,0), MATCH(T$32,'Mapping cadres'!$B$1:$Z$1,0))</f>
        <v>0</v>
      </c>
      <c r="U54" s="226">
        <f>INDEX('Uganda workforce data - raw'!$A$4:$F$619,MATCH($B54, 'Uganda workforce data - raw'!$B$4:$B$619,0), MATCH("Filled Male",'Uganda workforce data - raw'!$A$4:$F$4,0))*INDEX('Mapping cadres'!$B$1:$Z$616,MATCH($B54, 'Mapping cadres'!$B$1:$B$616,0), MATCH(U$32,'Mapping cadres'!$B$1:$Z$1,0))</f>
        <v>0</v>
      </c>
      <c r="V54" s="226">
        <f>INDEX('Uganda workforce data - raw'!$A$4:$F$619,MATCH($B54, 'Uganda workforce data - raw'!$B$4:$B$619,0), MATCH("Filled Male",'Uganda workforce data - raw'!$A$4:$F$4,0))*INDEX('Mapping cadres'!$B$1:$Z$616,MATCH($B54, 'Mapping cadres'!$B$1:$B$616,0), MATCH(V$32,'Mapping cadres'!$B$1:$Z$1,0))</f>
        <v>0</v>
      </c>
      <c r="W54" s="226">
        <f>INDEX('Uganda workforce data - raw'!$A$4:$F$619,MATCH($B54, 'Uganda workforce data - raw'!$B$4:$B$619,0), MATCH("Filled Male",'Uganda workforce data - raw'!$A$4:$F$4,0))*INDEX('Mapping cadres'!$B$1:$Z$616,MATCH($B54, 'Mapping cadres'!$B$1:$B$616,0), MATCH(W$32,'Mapping cadres'!$B$1:$Z$1,0))</f>
        <v>0</v>
      </c>
      <c r="X54" s="226">
        <f>INDEX('Uganda workforce data - raw'!$A$4:$F$619,MATCH($B54, 'Uganda workforce data - raw'!$B$4:$B$619,0), MATCH("Filled Male",'Uganda workforce data - raw'!$A$4:$F$4,0))*INDEX('Mapping cadres'!$B$1:$Z$616,MATCH($B54, 'Mapping cadres'!$B$1:$B$616,0), MATCH(X$32,'Mapping cadres'!$B$1:$Z$1,0))</f>
        <v>0</v>
      </c>
      <c r="Y54" s="226">
        <f>INDEX('Uganda workforce data - raw'!$A$4:$F$619,MATCH($B54, 'Uganda workforce data - raw'!$B$4:$B$619,0), MATCH("Filled Male",'Uganda workforce data - raw'!$A$4:$F$4,0))*INDEX('Mapping cadres'!$B$1:$Z$616,MATCH($B54, 'Mapping cadres'!$B$1:$B$616,0), MATCH(Y$32,'Mapping cadres'!$B$1:$Z$1,0))</f>
        <v>0</v>
      </c>
      <c r="Z54" s="226">
        <f>INDEX('Uganda workforce data - raw'!$A$4:$F$619,MATCH($B54, 'Uganda workforce data - raw'!$B$4:$B$619,0), MATCH("Filled Male",'Uganda workforce data - raw'!$A$4:$F$4,0))*INDEX('Mapping cadres'!$B$1:$Z$616,MATCH($B54, 'Mapping cadres'!$B$1:$B$616,0), MATCH(Z$32,'Mapping cadres'!$B$1:$Z$1,0))</f>
        <v>0</v>
      </c>
      <c r="AA54" s="226">
        <f>INDEX('Uganda workforce data - raw'!$A$4:$F$619,MATCH($B54, 'Uganda workforce data - raw'!$B$4:$B$619,0), MATCH("Filled Female",'Uganda workforce data - raw'!$A$4:$F$4,0))*INDEX('Mapping cadres'!$B$1:$Z$616,MATCH($B54, 'Mapping cadres'!$B$1:$B$616,0), MATCH(AA$32,'Mapping cadres'!$B$1:$Z$1,0))</f>
        <v>0</v>
      </c>
      <c r="AB54" s="226">
        <f>INDEX('Uganda workforce data - raw'!$A$4:$F$619,MATCH($B54, 'Uganda workforce data - raw'!$B$4:$B$619,0), MATCH("Filled Female",'Uganda workforce data - raw'!$A$4:$F$4,0))*INDEX('Mapping cadres'!$B$1:$Z$616,MATCH($B54, 'Mapping cadres'!$B$1:$B$616,0), MATCH(AB$32,'Mapping cadres'!$B$1:$Z$1,0))</f>
        <v>0</v>
      </c>
      <c r="AC54" s="226">
        <f>INDEX('Uganda workforce data - raw'!$A$4:$F$619,MATCH($B54, 'Uganda workforce data - raw'!$B$4:$B$619,0), MATCH("Filled Female",'Uganda workforce data - raw'!$A$4:$F$4,0))*INDEX('Mapping cadres'!$B$1:$Z$616,MATCH($B54, 'Mapping cadres'!$B$1:$B$616,0), MATCH(AC$32,'Mapping cadres'!$B$1:$Z$1,0))</f>
        <v>0</v>
      </c>
      <c r="AD54" s="226">
        <f>INDEX('Uganda workforce data - raw'!$A$4:$F$619,MATCH($B54, 'Uganda workforce data - raw'!$B$4:$B$619,0), MATCH("Filled Female",'Uganda workforce data - raw'!$A$4:$F$4,0))*INDEX('Mapping cadres'!$B$1:$Z$616,MATCH($B54, 'Mapping cadres'!$B$1:$B$616,0), MATCH(AD$32,'Mapping cadres'!$B$1:$Z$1,0))</f>
        <v>0</v>
      </c>
      <c r="AE54" s="226">
        <f>INDEX('Uganda workforce data - raw'!$A$4:$F$619,MATCH($B54, 'Uganda workforce data - raw'!$B$4:$B$619,0), MATCH("Filled Female",'Uganda workforce data - raw'!$A$4:$F$4,0))*INDEX('Mapping cadres'!$B$1:$Z$616,MATCH($B54, 'Mapping cadres'!$B$1:$B$616,0), MATCH(AE$32,'Mapping cadres'!$B$1:$Z$1,0))</f>
        <v>0</v>
      </c>
      <c r="AF54" s="226">
        <f>INDEX('Uganda workforce data - raw'!$A$4:$F$619,MATCH($B54, 'Uganda workforce data - raw'!$B$4:$B$619,0), MATCH("Filled Female",'Uganda workforce data - raw'!$A$4:$F$4,0))*INDEX('Mapping cadres'!$B$1:$Z$616,MATCH($B54, 'Mapping cadres'!$B$1:$B$616,0), MATCH(AF$32,'Mapping cadres'!$B$1:$Z$1,0))</f>
        <v>0</v>
      </c>
      <c r="AG54" s="226">
        <f>INDEX('Uganda workforce data - raw'!$A$4:$F$619,MATCH($B54, 'Uganda workforce data - raw'!$B$4:$B$619,0), MATCH("Filled Female",'Uganda workforce data - raw'!$A$4:$F$4,0))*INDEX('Mapping cadres'!$B$1:$Z$616,MATCH($B54, 'Mapping cadres'!$B$1:$B$616,0), MATCH(AG$32,'Mapping cadres'!$B$1:$Z$1,0))</f>
        <v>0</v>
      </c>
      <c r="AH54" s="226">
        <f>INDEX('Uganda workforce data - raw'!$A$4:$F$619,MATCH($B54, 'Uganda workforce data - raw'!$B$4:$B$619,0), MATCH("Filled Female",'Uganda workforce data - raw'!$A$4:$F$4,0))*INDEX('Mapping cadres'!$B$1:$Z$616,MATCH($B54, 'Mapping cadres'!$B$1:$B$616,0), MATCH(AH$32,'Mapping cadres'!$B$1:$Z$1,0))</f>
        <v>2</v>
      </c>
      <c r="AI54" s="226">
        <f>INDEX('Uganda workforce data - raw'!$A$4:$F$619,MATCH($B54, 'Uganda workforce data - raw'!$B$4:$B$619,0), MATCH("Filled Female",'Uganda workforce data - raw'!$A$4:$F$4,0))*INDEX('Mapping cadres'!$B$1:$Z$616,MATCH($B54, 'Mapping cadres'!$B$1:$B$616,0), MATCH(AI$32,'Mapping cadres'!$B$1:$Z$1,0))</f>
        <v>0</v>
      </c>
      <c r="AJ54" s="226">
        <f>INDEX('Uganda workforce data - raw'!$A$4:$F$619,MATCH($B54, 'Uganda workforce data - raw'!$B$4:$B$619,0), MATCH("Filled Female",'Uganda workforce data - raw'!$A$4:$F$4,0))*INDEX('Mapping cadres'!$B$1:$Z$616,MATCH($B54, 'Mapping cadres'!$B$1:$B$616,0), MATCH(AJ$32,'Mapping cadres'!$B$1:$Z$1,0))</f>
        <v>0</v>
      </c>
      <c r="AK54" s="226">
        <f>INDEX('Uganda workforce data - raw'!$A$4:$F$619,MATCH($B54, 'Uganda workforce data - raw'!$B$4:$B$619,0), MATCH("Filled Female",'Uganda workforce data - raw'!$A$4:$F$4,0))*INDEX('Mapping cadres'!$B$1:$Z$616,MATCH($B54, 'Mapping cadres'!$B$1:$B$616,0), MATCH(AK$32,'Mapping cadres'!$B$1:$Z$1,0))</f>
        <v>0</v>
      </c>
      <c r="AL54" s="226">
        <f>INDEX('Uganda workforce data - raw'!$A$4:$F$619,MATCH($B54, 'Uganda workforce data - raw'!$B$4:$B$619,0), MATCH("Filled Female",'Uganda workforce data - raw'!$A$4:$F$4,0))*INDEX('Mapping cadres'!$B$1:$Z$616,MATCH($B54, 'Mapping cadres'!$B$1:$B$616,0), MATCH(AL$32,'Mapping cadres'!$B$1:$Z$1,0))</f>
        <v>0</v>
      </c>
      <c r="AM54" s="226">
        <f>INDEX('Uganda workforce data - raw'!$A$4:$F$619,MATCH($B54, 'Uganda workforce data - raw'!$B$4:$B$619,0), MATCH("Filled Female",'Uganda workforce data - raw'!$A$4:$F$4,0))*INDEX('Mapping cadres'!$B$1:$Z$616,MATCH($B54, 'Mapping cadres'!$B$1:$B$616,0), MATCH(AM$32,'Mapping cadres'!$B$1:$Z$1,0))</f>
        <v>0</v>
      </c>
      <c r="AN54" s="226">
        <f>INDEX('Uganda workforce data - raw'!$A$4:$F$619,MATCH($B54, 'Uganda workforce data - raw'!$B$4:$B$619,0), MATCH("Filled Female",'Uganda workforce data - raw'!$A$4:$F$4,0))*INDEX('Mapping cadres'!$B$1:$Z$616,MATCH($B54, 'Mapping cadres'!$B$1:$B$616,0), MATCH(AN$32,'Mapping cadres'!$B$1:$Z$1,0))</f>
        <v>0</v>
      </c>
      <c r="AO54" s="226">
        <f>INDEX('Uganda workforce data - raw'!$A$4:$F$619,MATCH($B54, 'Uganda workforce data - raw'!$B$4:$B$619,0), MATCH("Filled Female",'Uganda workforce data - raw'!$A$4:$F$4,0))*INDEX('Mapping cadres'!$B$1:$Z$616,MATCH($B54, 'Mapping cadres'!$B$1:$B$616,0), MATCH(AO$32,'Mapping cadres'!$B$1:$Z$1,0))</f>
        <v>0</v>
      </c>
      <c r="AP54" s="226">
        <f>INDEX('Uganda workforce data - raw'!$A$4:$F$619,MATCH($B54, 'Uganda workforce data - raw'!$B$4:$B$619,0), MATCH("Filled Female",'Uganda workforce data - raw'!$A$4:$F$4,0))*INDEX('Mapping cadres'!$B$1:$Z$616,MATCH($B54, 'Mapping cadres'!$B$1:$B$616,0), MATCH(AP$32,'Mapping cadres'!$B$1:$Z$1,0))</f>
        <v>0</v>
      </c>
      <c r="AQ54" s="226">
        <f>INDEX('Uganda workforce data - raw'!$A$4:$F$619,MATCH($B54, 'Uganda workforce data - raw'!$B$4:$B$619,0), MATCH("Filled Female",'Uganda workforce data - raw'!$A$4:$F$4,0))*INDEX('Mapping cadres'!$B$1:$Z$616,MATCH($B54, 'Mapping cadres'!$B$1:$B$616,0), MATCH(AQ$32,'Mapping cadres'!$B$1:$Z$1,0))</f>
        <v>0</v>
      </c>
      <c r="AR54" s="226">
        <f>INDEX('Uganda workforce data - raw'!$A$4:$F$619,MATCH($B54, 'Uganda workforce data - raw'!$B$4:$B$619,0), MATCH("Filled Female",'Uganda workforce data - raw'!$A$4:$F$4,0))*INDEX('Mapping cadres'!$B$1:$Z$616,MATCH($B54, 'Mapping cadres'!$B$1:$B$616,0), MATCH(AR$32,'Mapping cadres'!$B$1:$Z$1,0))</f>
        <v>0</v>
      </c>
      <c r="AS54" s="226">
        <f>INDEX('Uganda workforce data - raw'!$A$4:$F$619,MATCH($B54, 'Uganda workforce data - raw'!$B$4:$B$619,0), MATCH("Filled Female",'Uganda workforce data - raw'!$A$4:$F$4,0))*INDEX('Mapping cadres'!$B$1:$Z$616,MATCH($B54, 'Mapping cadres'!$B$1:$B$616,0), MATCH(AS$32,'Mapping cadres'!$B$1:$Z$1,0))</f>
        <v>0</v>
      </c>
      <c r="AT54" s="226">
        <f>INDEX('Uganda workforce data - raw'!$A$4:$F$619,MATCH($B54, 'Uganda workforce data - raw'!$B$4:$B$619,0), MATCH("Filled Female",'Uganda workforce data - raw'!$A$4:$F$4,0))*INDEX('Mapping cadres'!$B$1:$Z$616,MATCH($B54, 'Mapping cadres'!$B$1:$B$616,0), MATCH(AT$32,'Mapping cadres'!$B$1:$Z$1,0))</f>
        <v>0</v>
      </c>
      <c r="AU54" s="226">
        <f>INDEX('Uganda workforce data - raw'!$A$4:$F$619,MATCH($B54, 'Uganda workforce data - raw'!$B$4:$B$619,0), MATCH("Filled Female",'Uganda workforce data - raw'!$A$4:$F$4,0))*INDEX('Mapping cadres'!$B$1:$Z$616,MATCH($B54, 'Mapping cadres'!$B$1:$B$616,0), MATCH(AU$32,'Mapping cadres'!$B$1:$Z$1,0))</f>
        <v>0</v>
      </c>
      <c r="AV54" s="226">
        <f>INDEX('Uganda workforce data - raw'!$A$4:$F$619,MATCH($B54, 'Uganda workforce data - raw'!$B$4:$B$619,0), MATCH("Filled Female",'Uganda workforce data - raw'!$A$4:$F$4,0))*INDEX('Mapping cadres'!$B$1:$Z$616,MATCH($B54, 'Mapping cadres'!$B$1:$B$616,0), MATCH(AV$32,'Mapping cadres'!$B$1:$Z$1,0))</f>
        <v>0</v>
      </c>
      <c r="AW54" s="226">
        <f>INDEX('Uganda workforce data - raw'!$A$4:$F$619,MATCH($B54, 'Uganda workforce data - raw'!$B$4:$B$619,0), MATCH("Filled Female",'Uganda workforce data - raw'!$A$4:$F$4,0))*INDEX('Mapping cadres'!$B$1:$Z$616,MATCH($B54, 'Mapping cadres'!$B$1:$B$616,0), MATCH(AW$32,'Mapping cadres'!$B$1:$Z$1,0))</f>
        <v>0</v>
      </c>
      <c r="AX54" s="226">
        <f>INDEX('Uganda workforce data - raw'!$A$4:$F$619,MATCH($B54, 'Uganda workforce data - raw'!$B$4:$B$619,0), MATCH("Filled Female",'Uganda workforce data - raw'!$A$4:$F$4,0))*INDEX('Mapping cadres'!$B$1:$Z$616,MATCH($B54, 'Mapping cadres'!$B$1:$B$616,0), MATCH(AX$32,'Mapping cadres'!$B$1:$Z$1,0))</f>
        <v>0</v>
      </c>
      <c r="AY54" s="226">
        <f t="shared" si="5"/>
        <v>0</v>
      </c>
      <c r="AZ54" s="226">
        <f t="shared" si="6"/>
        <v>0</v>
      </c>
      <c r="BA54" s="226">
        <f t="shared" si="7"/>
        <v>0</v>
      </c>
      <c r="BB54" s="226">
        <f t="shared" si="8"/>
        <v>0</v>
      </c>
      <c r="BC54" s="226">
        <f t="shared" si="9"/>
        <v>0</v>
      </c>
      <c r="BD54" s="226">
        <f t="shared" si="10"/>
        <v>0</v>
      </c>
      <c r="BE54" s="226">
        <f t="shared" si="11"/>
        <v>0</v>
      </c>
      <c r="BF54" s="226">
        <f t="shared" si="12"/>
        <v>2</v>
      </c>
      <c r="BG54" s="226">
        <f t="shared" si="13"/>
        <v>0</v>
      </c>
      <c r="BH54" s="226">
        <f t="shared" si="14"/>
        <v>0</v>
      </c>
      <c r="BI54" s="226">
        <f t="shared" si="15"/>
        <v>0</v>
      </c>
      <c r="BJ54" s="226">
        <f t="shared" si="16"/>
        <v>0</v>
      </c>
      <c r="BK54" s="226">
        <f t="shared" si="17"/>
        <v>0</v>
      </c>
      <c r="BL54" s="226">
        <f t="shared" si="18"/>
        <v>0</v>
      </c>
      <c r="BM54" s="226">
        <f t="shared" si="19"/>
        <v>0</v>
      </c>
      <c r="BN54" s="226">
        <f t="shared" si="20"/>
        <v>0</v>
      </c>
      <c r="BO54" s="226">
        <f t="shared" si="21"/>
        <v>0</v>
      </c>
      <c r="BP54" s="226">
        <f t="shared" si="22"/>
        <v>0</v>
      </c>
      <c r="BQ54" s="226">
        <f t="shared" si="23"/>
        <v>0</v>
      </c>
      <c r="BR54" s="226">
        <f t="shared" si="24"/>
        <v>0</v>
      </c>
      <c r="BS54" s="226">
        <f t="shared" si="25"/>
        <v>0</v>
      </c>
      <c r="BT54" s="226">
        <f t="shared" si="26"/>
        <v>0</v>
      </c>
      <c r="BU54" s="226">
        <f t="shared" si="27"/>
        <v>0</v>
      </c>
      <c r="BV54" s="226">
        <f t="shared" si="28"/>
        <v>0</v>
      </c>
    </row>
    <row r="55" spans="1:74">
      <c r="A55" s="226">
        <v>23</v>
      </c>
      <c r="B55" s="237" t="s">
        <v>1330</v>
      </c>
      <c r="C55" s="226">
        <f>INDEX('Uganda workforce data - raw'!$A$4:$F$619,MATCH($B55, 'Uganda workforce data - raw'!$B$4:$B$619,0), MATCH("Filled Male",'Uganda workforce data - raw'!$A$4:$F$4,0))*INDEX('Mapping cadres'!$B$1:$Z$616,MATCH($B55, 'Mapping cadres'!$B$1:$B$616,0), MATCH(C$32,'Mapping cadres'!$B$1:$Z$1,0))</f>
        <v>0</v>
      </c>
      <c r="D55" s="226">
        <f>INDEX('Uganda workforce data - raw'!$A$4:$F$619,MATCH($B55, 'Uganda workforce data - raw'!$B$4:$B$619,0), MATCH("Filled Male",'Uganda workforce data - raw'!$A$4:$F$4,0))*INDEX('Mapping cadres'!$B$1:$Z$616,MATCH($B55, 'Mapping cadres'!$B$1:$B$616,0), MATCH(D$32,'Mapping cadres'!$B$1:$Z$1,0))</f>
        <v>0</v>
      </c>
      <c r="E55" s="226">
        <f>INDEX('Uganda workforce data - raw'!$A$4:$F$619,MATCH($B55, 'Uganda workforce data - raw'!$B$4:$B$619,0), MATCH("Filled Male",'Uganda workforce data - raw'!$A$4:$F$4,0))*INDEX('Mapping cadres'!$B$1:$Z$616,MATCH($B55, 'Mapping cadres'!$B$1:$B$616,0), MATCH(E$32,'Mapping cadres'!$B$1:$Z$1,0))</f>
        <v>1</v>
      </c>
      <c r="F55" s="226">
        <f>INDEX('Uganda workforce data - raw'!$A$4:$F$619,MATCH($B55, 'Uganda workforce data - raw'!$B$4:$B$619,0), MATCH("Filled Male",'Uganda workforce data - raw'!$A$4:$F$4,0))*INDEX('Mapping cadres'!$B$1:$Z$616,MATCH($B55, 'Mapping cadres'!$B$1:$B$616,0), MATCH(F$32,'Mapping cadres'!$B$1:$Z$1,0))</f>
        <v>0</v>
      </c>
      <c r="G55" s="226">
        <f>INDEX('Uganda workforce data - raw'!$A$4:$F$619,MATCH($B55, 'Uganda workforce data - raw'!$B$4:$B$619,0), MATCH("Filled Male",'Uganda workforce data - raw'!$A$4:$F$4,0))*INDEX('Mapping cadres'!$B$1:$Z$616,MATCH($B55, 'Mapping cadres'!$B$1:$B$616,0), MATCH(G$32,'Mapping cadres'!$B$1:$Z$1,0))</f>
        <v>0</v>
      </c>
      <c r="H55" s="226">
        <f>INDEX('Uganda workforce data - raw'!$A$4:$F$619,MATCH($B55, 'Uganda workforce data - raw'!$B$4:$B$619,0), MATCH("Filled Male",'Uganda workforce data - raw'!$A$4:$F$4,0))*INDEX('Mapping cadres'!$B$1:$Z$616,MATCH($B55, 'Mapping cadres'!$B$1:$B$616,0), MATCH(H$32,'Mapping cadres'!$B$1:$Z$1,0))</f>
        <v>0</v>
      </c>
      <c r="I55" s="226">
        <f>INDEX('Uganda workforce data - raw'!$A$4:$F$619,MATCH($B55, 'Uganda workforce data - raw'!$B$4:$B$619,0), MATCH("Filled Male",'Uganda workforce data - raw'!$A$4:$F$4,0))*INDEX('Mapping cadres'!$B$1:$Z$616,MATCH($B55, 'Mapping cadres'!$B$1:$B$616,0), MATCH(I$32,'Mapping cadres'!$B$1:$Z$1,0))</f>
        <v>0</v>
      </c>
      <c r="J55" s="226">
        <f>INDEX('Uganda workforce data - raw'!$A$4:$F$619,MATCH($B55, 'Uganda workforce data - raw'!$B$4:$B$619,0), MATCH("Filled Male",'Uganda workforce data - raw'!$A$4:$F$4,0))*INDEX('Mapping cadres'!$B$1:$Z$616,MATCH($B55, 'Mapping cadres'!$B$1:$B$616,0), MATCH(J$32,'Mapping cadres'!$B$1:$Z$1,0))</f>
        <v>0</v>
      </c>
      <c r="K55" s="226">
        <f>INDEX('Uganda workforce data - raw'!$A$4:$F$619,MATCH($B55, 'Uganda workforce data - raw'!$B$4:$B$619,0), MATCH("Filled Male",'Uganda workforce data - raw'!$A$4:$F$4,0))*INDEX('Mapping cadres'!$B$1:$Z$616,MATCH($B55, 'Mapping cadres'!$B$1:$B$616,0), MATCH(K$32,'Mapping cadres'!$B$1:$Z$1,0))</f>
        <v>0</v>
      </c>
      <c r="L55" s="226">
        <f>INDEX('Uganda workforce data - raw'!$A$4:$F$619,MATCH($B55, 'Uganda workforce data - raw'!$B$4:$B$619,0), MATCH("Filled Male",'Uganda workforce data - raw'!$A$4:$F$4,0))*INDEX('Mapping cadres'!$B$1:$Z$616,MATCH($B55, 'Mapping cadres'!$B$1:$B$616,0), MATCH(L$32,'Mapping cadres'!$B$1:$Z$1,0))</f>
        <v>0</v>
      </c>
      <c r="M55" s="226">
        <f>INDEX('Uganda workforce data - raw'!$A$4:$F$619,MATCH($B55, 'Uganda workforce data - raw'!$B$4:$B$619,0), MATCH("Filled Male",'Uganda workforce data - raw'!$A$4:$F$4,0))*INDEX('Mapping cadres'!$B$1:$Z$616,MATCH($B55, 'Mapping cadres'!$B$1:$B$616,0), MATCH(M$32,'Mapping cadres'!$B$1:$Z$1,0))</f>
        <v>0</v>
      </c>
      <c r="N55" s="226">
        <f>INDEX('Uganda workforce data - raw'!$A$4:$F$619,MATCH($B55, 'Uganda workforce data - raw'!$B$4:$B$619,0), MATCH("Filled Male",'Uganda workforce data - raw'!$A$4:$F$4,0))*INDEX('Mapping cadres'!$B$1:$Z$616,MATCH($B55, 'Mapping cadres'!$B$1:$B$616,0), MATCH(N$32,'Mapping cadres'!$B$1:$Z$1,0))</f>
        <v>0</v>
      </c>
      <c r="O55" s="226">
        <f>INDEX('Uganda workforce data - raw'!$A$4:$F$619,MATCH($B55, 'Uganda workforce data - raw'!$B$4:$B$619,0), MATCH("Filled Male",'Uganda workforce data - raw'!$A$4:$F$4,0))*INDEX('Mapping cadres'!$B$1:$Z$616,MATCH($B55, 'Mapping cadres'!$B$1:$B$616,0), MATCH(O$32,'Mapping cadres'!$B$1:$Z$1,0))</f>
        <v>0</v>
      </c>
      <c r="P55" s="226">
        <f>INDEX('Uganda workforce data - raw'!$A$4:$F$619,MATCH($B55, 'Uganda workforce data - raw'!$B$4:$B$619,0), MATCH("Filled Male",'Uganda workforce data - raw'!$A$4:$F$4,0))*INDEX('Mapping cadres'!$B$1:$Z$616,MATCH($B55, 'Mapping cadres'!$B$1:$B$616,0), MATCH(P$32,'Mapping cadres'!$B$1:$Z$1,0))</f>
        <v>0</v>
      </c>
      <c r="Q55" s="226">
        <f>INDEX('Uganda workforce data - raw'!$A$4:$F$619,MATCH($B55, 'Uganda workforce data - raw'!$B$4:$B$619,0), MATCH("Filled Male",'Uganda workforce data - raw'!$A$4:$F$4,0))*INDEX('Mapping cadres'!$B$1:$Z$616,MATCH($B55, 'Mapping cadres'!$B$1:$B$616,0), MATCH(Q$32,'Mapping cadres'!$B$1:$Z$1,0))</f>
        <v>0</v>
      </c>
      <c r="R55" s="226">
        <f>INDEX('Uganda workforce data - raw'!$A$4:$F$619,MATCH($B55, 'Uganda workforce data - raw'!$B$4:$B$619,0), MATCH("Filled Male",'Uganda workforce data - raw'!$A$4:$F$4,0))*INDEX('Mapping cadres'!$B$1:$Z$616,MATCH($B55, 'Mapping cadres'!$B$1:$B$616,0), MATCH(R$32,'Mapping cadres'!$B$1:$Z$1,0))</f>
        <v>0</v>
      </c>
      <c r="S55" s="226">
        <f>INDEX('Uganda workforce data - raw'!$A$4:$F$619,MATCH($B55, 'Uganda workforce data - raw'!$B$4:$B$619,0), MATCH("Filled Male",'Uganda workforce data - raw'!$A$4:$F$4,0))*INDEX('Mapping cadres'!$B$1:$Z$616,MATCH($B55, 'Mapping cadres'!$B$1:$B$616,0), MATCH(S$32,'Mapping cadres'!$B$1:$Z$1,0))</f>
        <v>0</v>
      </c>
      <c r="T55" s="226">
        <f>INDEX('Uganda workforce data - raw'!$A$4:$F$619,MATCH($B55, 'Uganda workforce data - raw'!$B$4:$B$619,0), MATCH("Filled Male",'Uganda workforce data - raw'!$A$4:$F$4,0))*INDEX('Mapping cadres'!$B$1:$Z$616,MATCH($B55, 'Mapping cadres'!$B$1:$B$616,0), MATCH(T$32,'Mapping cadres'!$B$1:$Z$1,0))</f>
        <v>0</v>
      </c>
      <c r="U55" s="226">
        <f>INDEX('Uganda workforce data - raw'!$A$4:$F$619,MATCH($B55, 'Uganda workforce data - raw'!$B$4:$B$619,0), MATCH("Filled Male",'Uganda workforce data - raw'!$A$4:$F$4,0))*INDEX('Mapping cadres'!$B$1:$Z$616,MATCH($B55, 'Mapping cadres'!$B$1:$B$616,0), MATCH(U$32,'Mapping cadres'!$B$1:$Z$1,0))</f>
        <v>0</v>
      </c>
      <c r="V55" s="226">
        <f>INDEX('Uganda workforce data - raw'!$A$4:$F$619,MATCH($B55, 'Uganda workforce data - raw'!$B$4:$B$619,0), MATCH("Filled Male",'Uganda workforce data - raw'!$A$4:$F$4,0))*INDEX('Mapping cadres'!$B$1:$Z$616,MATCH($B55, 'Mapping cadres'!$B$1:$B$616,0), MATCH(V$32,'Mapping cadres'!$B$1:$Z$1,0))</f>
        <v>0</v>
      </c>
      <c r="W55" s="226">
        <f>INDEX('Uganda workforce data - raw'!$A$4:$F$619,MATCH($B55, 'Uganda workforce data - raw'!$B$4:$B$619,0), MATCH("Filled Male",'Uganda workforce data - raw'!$A$4:$F$4,0))*INDEX('Mapping cadres'!$B$1:$Z$616,MATCH($B55, 'Mapping cadres'!$B$1:$B$616,0), MATCH(W$32,'Mapping cadres'!$B$1:$Z$1,0))</f>
        <v>0</v>
      </c>
      <c r="X55" s="226">
        <f>INDEX('Uganda workforce data - raw'!$A$4:$F$619,MATCH($B55, 'Uganda workforce data - raw'!$B$4:$B$619,0), MATCH("Filled Male",'Uganda workforce data - raw'!$A$4:$F$4,0))*INDEX('Mapping cadres'!$B$1:$Z$616,MATCH($B55, 'Mapping cadres'!$B$1:$B$616,0), MATCH(X$32,'Mapping cadres'!$B$1:$Z$1,0))</f>
        <v>0</v>
      </c>
      <c r="Y55" s="226">
        <f>INDEX('Uganda workforce data - raw'!$A$4:$F$619,MATCH($B55, 'Uganda workforce data - raw'!$B$4:$B$619,0), MATCH("Filled Male",'Uganda workforce data - raw'!$A$4:$F$4,0))*INDEX('Mapping cadres'!$B$1:$Z$616,MATCH($B55, 'Mapping cadres'!$B$1:$B$616,0), MATCH(Y$32,'Mapping cadres'!$B$1:$Z$1,0))</f>
        <v>0</v>
      </c>
      <c r="Z55" s="226">
        <f>INDEX('Uganda workforce data - raw'!$A$4:$F$619,MATCH($B55, 'Uganda workforce data - raw'!$B$4:$B$619,0), MATCH("Filled Male",'Uganda workforce data - raw'!$A$4:$F$4,0))*INDEX('Mapping cadres'!$B$1:$Z$616,MATCH($B55, 'Mapping cadres'!$B$1:$B$616,0), MATCH(Z$32,'Mapping cadres'!$B$1:$Z$1,0))</f>
        <v>0</v>
      </c>
      <c r="AA55" s="226">
        <f>INDEX('Uganda workforce data - raw'!$A$4:$F$619,MATCH($B55, 'Uganda workforce data - raw'!$B$4:$B$619,0), MATCH("Filled Female",'Uganda workforce data - raw'!$A$4:$F$4,0))*INDEX('Mapping cadres'!$B$1:$Z$616,MATCH($B55, 'Mapping cadres'!$B$1:$B$616,0), MATCH(AA$32,'Mapping cadres'!$B$1:$Z$1,0))</f>
        <v>0</v>
      </c>
      <c r="AB55" s="226">
        <f>INDEX('Uganda workforce data - raw'!$A$4:$F$619,MATCH($B55, 'Uganda workforce data - raw'!$B$4:$B$619,0), MATCH("Filled Female",'Uganda workforce data - raw'!$A$4:$F$4,0))*INDEX('Mapping cadres'!$B$1:$Z$616,MATCH($B55, 'Mapping cadres'!$B$1:$B$616,0), MATCH(AB$32,'Mapping cadres'!$B$1:$Z$1,0))</f>
        <v>0</v>
      </c>
      <c r="AC55" s="226">
        <f>INDEX('Uganda workforce data - raw'!$A$4:$F$619,MATCH($B55, 'Uganda workforce data - raw'!$B$4:$B$619,0), MATCH("Filled Female",'Uganda workforce data - raw'!$A$4:$F$4,0))*INDEX('Mapping cadres'!$B$1:$Z$616,MATCH($B55, 'Mapping cadres'!$B$1:$B$616,0), MATCH(AC$32,'Mapping cadres'!$B$1:$Z$1,0))</f>
        <v>0</v>
      </c>
      <c r="AD55" s="226">
        <f>INDEX('Uganda workforce data - raw'!$A$4:$F$619,MATCH($B55, 'Uganda workforce data - raw'!$B$4:$B$619,0), MATCH("Filled Female",'Uganda workforce data - raw'!$A$4:$F$4,0))*INDEX('Mapping cadres'!$B$1:$Z$616,MATCH($B55, 'Mapping cadres'!$B$1:$B$616,0), MATCH(AD$32,'Mapping cadres'!$B$1:$Z$1,0))</f>
        <v>0</v>
      </c>
      <c r="AE55" s="226">
        <f>INDEX('Uganda workforce data - raw'!$A$4:$F$619,MATCH($B55, 'Uganda workforce data - raw'!$B$4:$B$619,0), MATCH("Filled Female",'Uganda workforce data - raw'!$A$4:$F$4,0))*INDEX('Mapping cadres'!$B$1:$Z$616,MATCH($B55, 'Mapping cadres'!$B$1:$B$616,0), MATCH(AE$32,'Mapping cadres'!$B$1:$Z$1,0))</f>
        <v>0</v>
      </c>
      <c r="AF55" s="226">
        <f>INDEX('Uganda workforce data - raw'!$A$4:$F$619,MATCH($B55, 'Uganda workforce data - raw'!$B$4:$B$619,0), MATCH("Filled Female",'Uganda workforce data - raw'!$A$4:$F$4,0))*INDEX('Mapping cadres'!$B$1:$Z$616,MATCH($B55, 'Mapping cadres'!$B$1:$B$616,0), MATCH(AF$32,'Mapping cadres'!$B$1:$Z$1,0))</f>
        <v>0</v>
      </c>
      <c r="AG55" s="226">
        <f>INDEX('Uganda workforce data - raw'!$A$4:$F$619,MATCH($B55, 'Uganda workforce data - raw'!$B$4:$B$619,0), MATCH("Filled Female",'Uganda workforce data - raw'!$A$4:$F$4,0))*INDEX('Mapping cadres'!$B$1:$Z$616,MATCH($B55, 'Mapping cadres'!$B$1:$B$616,0), MATCH(AG$32,'Mapping cadres'!$B$1:$Z$1,0))</f>
        <v>0</v>
      </c>
      <c r="AH55" s="226">
        <f>INDEX('Uganda workforce data - raw'!$A$4:$F$619,MATCH($B55, 'Uganda workforce data - raw'!$B$4:$B$619,0), MATCH("Filled Female",'Uganda workforce data - raw'!$A$4:$F$4,0))*INDEX('Mapping cadres'!$B$1:$Z$616,MATCH($B55, 'Mapping cadres'!$B$1:$B$616,0), MATCH(AH$32,'Mapping cadres'!$B$1:$Z$1,0))</f>
        <v>0</v>
      </c>
      <c r="AI55" s="226">
        <f>INDEX('Uganda workforce data - raw'!$A$4:$F$619,MATCH($B55, 'Uganda workforce data - raw'!$B$4:$B$619,0), MATCH("Filled Female",'Uganda workforce data - raw'!$A$4:$F$4,0))*INDEX('Mapping cadres'!$B$1:$Z$616,MATCH($B55, 'Mapping cadres'!$B$1:$B$616,0), MATCH(AI$32,'Mapping cadres'!$B$1:$Z$1,0))</f>
        <v>0</v>
      </c>
      <c r="AJ55" s="226">
        <f>INDEX('Uganda workforce data - raw'!$A$4:$F$619,MATCH($B55, 'Uganda workforce data - raw'!$B$4:$B$619,0), MATCH("Filled Female",'Uganda workforce data - raw'!$A$4:$F$4,0))*INDEX('Mapping cadres'!$B$1:$Z$616,MATCH($B55, 'Mapping cadres'!$B$1:$B$616,0), MATCH(AJ$32,'Mapping cadres'!$B$1:$Z$1,0))</f>
        <v>0</v>
      </c>
      <c r="AK55" s="226">
        <f>INDEX('Uganda workforce data - raw'!$A$4:$F$619,MATCH($B55, 'Uganda workforce data - raw'!$B$4:$B$619,0), MATCH("Filled Female",'Uganda workforce data - raw'!$A$4:$F$4,0))*INDEX('Mapping cadres'!$B$1:$Z$616,MATCH($B55, 'Mapping cadres'!$B$1:$B$616,0), MATCH(AK$32,'Mapping cadres'!$B$1:$Z$1,0))</f>
        <v>0</v>
      </c>
      <c r="AL55" s="226">
        <f>INDEX('Uganda workforce data - raw'!$A$4:$F$619,MATCH($B55, 'Uganda workforce data - raw'!$B$4:$B$619,0), MATCH("Filled Female",'Uganda workforce data - raw'!$A$4:$F$4,0))*INDEX('Mapping cadres'!$B$1:$Z$616,MATCH($B55, 'Mapping cadres'!$B$1:$B$616,0), MATCH(AL$32,'Mapping cadres'!$B$1:$Z$1,0))</f>
        <v>0</v>
      </c>
      <c r="AM55" s="226">
        <f>INDEX('Uganda workforce data - raw'!$A$4:$F$619,MATCH($B55, 'Uganda workforce data - raw'!$B$4:$B$619,0), MATCH("Filled Female",'Uganda workforce data - raw'!$A$4:$F$4,0))*INDEX('Mapping cadres'!$B$1:$Z$616,MATCH($B55, 'Mapping cadres'!$B$1:$B$616,0), MATCH(AM$32,'Mapping cadres'!$B$1:$Z$1,0))</f>
        <v>0</v>
      </c>
      <c r="AN55" s="226">
        <f>INDEX('Uganda workforce data - raw'!$A$4:$F$619,MATCH($B55, 'Uganda workforce data - raw'!$B$4:$B$619,0), MATCH("Filled Female",'Uganda workforce data - raw'!$A$4:$F$4,0))*INDEX('Mapping cadres'!$B$1:$Z$616,MATCH($B55, 'Mapping cadres'!$B$1:$B$616,0), MATCH(AN$32,'Mapping cadres'!$B$1:$Z$1,0))</f>
        <v>0</v>
      </c>
      <c r="AO55" s="226">
        <f>INDEX('Uganda workforce data - raw'!$A$4:$F$619,MATCH($B55, 'Uganda workforce data - raw'!$B$4:$B$619,0), MATCH("Filled Female",'Uganda workforce data - raw'!$A$4:$F$4,0))*INDEX('Mapping cadres'!$B$1:$Z$616,MATCH($B55, 'Mapping cadres'!$B$1:$B$616,0), MATCH(AO$32,'Mapping cadres'!$B$1:$Z$1,0))</f>
        <v>0</v>
      </c>
      <c r="AP55" s="226">
        <f>INDEX('Uganda workforce data - raw'!$A$4:$F$619,MATCH($B55, 'Uganda workforce data - raw'!$B$4:$B$619,0), MATCH("Filled Female",'Uganda workforce data - raw'!$A$4:$F$4,0))*INDEX('Mapping cadres'!$B$1:$Z$616,MATCH($B55, 'Mapping cadres'!$B$1:$B$616,0), MATCH(AP$32,'Mapping cadres'!$B$1:$Z$1,0))</f>
        <v>0</v>
      </c>
      <c r="AQ55" s="226">
        <f>INDEX('Uganda workforce data - raw'!$A$4:$F$619,MATCH($B55, 'Uganda workforce data - raw'!$B$4:$B$619,0), MATCH("Filled Female",'Uganda workforce data - raw'!$A$4:$F$4,0))*INDEX('Mapping cadres'!$B$1:$Z$616,MATCH($B55, 'Mapping cadres'!$B$1:$B$616,0), MATCH(AQ$32,'Mapping cadres'!$B$1:$Z$1,0))</f>
        <v>0</v>
      </c>
      <c r="AR55" s="226">
        <f>INDEX('Uganda workforce data - raw'!$A$4:$F$619,MATCH($B55, 'Uganda workforce data - raw'!$B$4:$B$619,0), MATCH("Filled Female",'Uganda workforce data - raw'!$A$4:$F$4,0))*INDEX('Mapping cadres'!$B$1:$Z$616,MATCH($B55, 'Mapping cadres'!$B$1:$B$616,0), MATCH(AR$32,'Mapping cadres'!$B$1:$Z$1,0))</f>
        <v>0</v>
      </c>
      <c r="AS55" s="226">
        <f>INDEX('Uganda workforce data - raw'!$A$4:$F$619,MATCH($B55, 'Uganda workforce data - raw'!$B$4:$B$619,0), MATCH("Filled Female",'Uganda workforce data - raw'!$A$4:$F$4,0))*INDEX('Mapping cadres'!$B$1:$Z$616,MATCH($B55, 'Mapping cadres'!$B$1:$B$616,0), MATCH(AS$32,'Mapping cadres'!$B$1:$Z$1,0))</f>
        <v>0</v>
      </c>
      <c r="AT55" s="226">
        <f>INDEX('Uganda workforce data - raw'!$A$4:$F$619,MATCH($B55, 'Uganda workforce data - raw'!$B$4:$B$619,0), MATCH("Filled Female",'Uganda workforce data - raw'!$A$4:$F$4,0))*INDEX('Mapping cadres'!$B$1:$Z$616,MATCH($B55, 'Mapping cadres'!$B$1:$B$616,0), MATCH(AT$32,'Mapping cadres'!$B$1:$Z$1,0))</f>
        <v>0</v>
      </c>
      <c r="AU55" s="226">
        <f>INDEX('Uganda workforce data - raw'!$A$4:$F$619,MATCH($B55, 'Uganda workforce data - raw'!$B$4:$B$619,0), MATCH("Filled Female",'Uganda workforce data - raw'!$A$4:$F$4,0))*INDEX('Mapping cadres'!$B$1:$Z$616,MATCH($B55, 'Mapping cadres'!$B$1:$B$616,0), MATCH(AU$32,'Mapping cadres'!$B$1:$Z$1,0))</f>
        <v>0</v>
      </c>
      <c r="AV55" s="226">
        <f>INDEX('Uganda workforce data - raw'!$A$4:$F$619,MATCH($B55, 'Uganda workforce data - raw'!$B$4:$B$619,0), MATCH("Filled Female",'Uganda workforce data - raw'!$A$4:$F$4,0))*INDEX('Mapping cadres'!$B$1:$Z$616,MATCH($B55, 'Mapping cadres'!$B$1:$B$616,0), MATCH(AV$32,'Mapping cadres'!$B$1:$Z$1,0))</f>
        <v>0</v>
      </c>
      <c r="AW55" s="226">
        <f>INDEX('Uganda workforce data - raw'!$A$4:$F$619,MATCH($B55, 'Uganda workforce data - raw'!$B$4:$B$619,0), MATCH("Filled Female",'Uganda workforce data - raw'!$A$4:$F$4,0))*INDEX('Mapping cadres'!$B$1:$Z$616,MATCH($B55, 'Mapping cadres'!$B$1:$B$616,0), MATCH(AW$32,'Mapping cadres'!$B$1:$Z$1,0))</f>
        <v>0</v>
      </c>
      <c r="AX55" s="226">
        <f>INDEX('Uganda workforce data - raw'!$A$4:$F$619,MATCH($B55, 'Uganda workforce data - raw'!$B$4:$B$619,0), MATCH("Filled Female",'Uganda workforce data - raw'!$A$4:$F$4,0))*INDEX('Mapping cadres'!$B$1:$Z$616,MATCH($B55, 'Mapping cadres'!$B$1:$B$616,0), MATCH(AX$32,'Mapping cadres'!$B$1:$Z$1,0))</f>
        <v>0</v>
      </c>
      <c r="AY55" s="226">
        <f t="shared" si="5"/>
        <v>0</v>
      </c>
      <c r="AZ55" s="226">
        <f t="shared" si="6"/>
        <v>0</v>
      </c>
      <c r="BA55" s="226">
        <f t="shared" si="7"/>
        <v>1</v>
      </c>
      <c r="BB55" s="226">
        <f t="shared" si="8"/>
        <v>0</v>
      </c>
      <c r="BC55" s="226">
        <f t="shared" si="9"/>
        <v>0</v>
      </c>
      <c r="BD55" s="226">
        <f t="shared" si="10"/>
        <v>0</v>
      </c>
      <c r="BE55" s="226">
        <f t="shared" si="11"/>
        <v>0</v>
      </c>
      <c r="BF55" s="226">
        <f t="shared" si="12"/>
        <v>0</v>
      </c>
      <c r="BG55" s="226">
        <f t="shared" si="13"/>
        <v>0</v>
      </c>
      <c r="BH55" s="226">
        <f t="shared" si="14"/>
        <v>0</v>
      </c>
      <c r="BI55" s="226">
        <f t="shared" si="15"/>
        <v>0</v>
      </c>
      <c r="BJ55" s="226">
        <f t="shared" si="16"/>
        <v>0</v>
      </c>
      <c r="BK55" s="226">
        <f t="shared" si="17"/>
        <v>0</v>
      </c>
      <c r="BL55" s="226">
        <f t="shared" si="18"/>
        <v>0</v>
      </c>
      <c r="BM55" s="226">
        <f t="shared" si="19"/>
        <v>0</v>
      </c>
      <c r="BN55" s="226">
        <f t="shared" si="20"/>
        <v>0</v>
      </c>
      <c r="BO55" s="226">
        <f t="shared" si="21"/>
        <v>0</v>
      </c>
      <c r="BP55" s="226">
        <f t="shared" si="22"/>
        <v>0</v>
      </c>
      <c r="BQ55" s="226">
        <f t="shared" si="23"/>
        <v>0</v>
      </c>
      <c r="BR55" s="226">
        <f t="shared" si="24"/>
        <v>0</v>
      </c>
      <c r="BS55" s="226">
        <f t="shared" si="25"/>
        <v>0</v>
      </c>
      <c r="BT55" s="226">
        <f t="shared" si="26"/>
        <v>0</v>
      </c>
      <c r="BU55" s="226">
        <f t="shared" si="27"/>
        <v>0</v>
      </c>
      <c r="BV55" s="226">
        <f t="shared" si="28"/>
        <v>0</v>
      </c>
    </row>
    <row r="56" spans="1:74">
      <c r="A56" s="226">
        <v>24</v>
      </c>
      <c r="B56" s="226" t="s">
        <v>1331</v>
      </c>
      <c r="C56" s="226">
        <f>INDEX('Uganda workforce data - raw'!$A$4:$F$619,MATCH($B56, 'Uganda workforce data - raw'!$B$4:$B$619,0), MATCH("Filled Male",'Uganda workforce data - raw'!$A$4:$F$4,0))*INDEX('Mapping cadres'!$B$1:$Z$616,MATCH($B56, 'Mapping cadres'!$B$1:$B$616,0), MATCH(C$32,'Mapping cadres'!$B$1:$Z$1,0))</f>
        <v>0</v>
      </c>
      <c r="D56" s="226">
        <f>INDEX('Uganda workforce data - raw'!$A$4:$F$619,MATCH($B56, 'Uganda workforce data - raw'!$B$4:$B$619,0), MATCH("Filled Male",'Uganda workforce data - raw'!$A$4:$F$4,0))*INDEX('Mapping cadres'!$B$1:$Z$616,MATCH($B56, 'Mapping cadres'!$B$1:$B$616,0), MATCH(D$32,'Mapping cadres'!$B$1:$Z$1,0))</f>
        <v>0</v>
      </c>
      <c r="E56" s="226">
        <f>INDEX('Uganda workforce data - raw'!$A$4:$F$619,MATCH($B56, 'Uganda workforce data - raw'!$B$4:$B$619,0), MATCH("Filled Male",'Uganda workforce data - raw'!$A$4:$F$4,0))*INDEX('Mapping cadres'!$B$1:$Z$616,MATCH($B56, 'Mapping cadres'!$B$1:$B$616,0), MATCH(E$32,'Mapping cadres'!$B$1:$Z$1,0))</f>
        <v>0</v>
      </c>
      <c r="F56" s="226">
        <f>INDEX('Uganda workforce data - raw'!$A$4:$F$619,MATCH($B56, 'Uganda workforce data - raw'!$B$4:$B$619,0), MATCH("Filled Male",'Uganda workforce data - raw'!$A$4:$F$4,0))*INDEX('Mapping cadres'!$B$1:$Z$616,MATCH($B56, 'Mapping cadres'!$B$1:$B$616,0), MATCH(F$32,'Mapping cadres'!$B$1:$Z$1,0))</f>
        <v>0</v>
      </c>
      <c r="G56" s="226">
        <f>INDEX('Uganda workforce data - raw'!$A$4:$F$619,MATCH($B56, 'Uganda workforce data - raw'!$B$4:$B$619,0), MATCH("Filled Male",'Uganda workforce data - raw'!$A$4:$F$4,0))*INDEX('Mapping cadres'!$B$1:$Z$616,MATCH($B56, 'Mapping cadres'!$B$1:$B$616,0), MATCH(G$32,'Mapping cadres'!$B$1:$Z$1,0))</f>
        <v>0</v>
      </c>
      <c r="H56" s="226">
        <f>INDEX('Uganda workforce data - raw'!$A$4:$F$619,MATCH($B56, 'Uganda workforce data - raw'!$B$4:$B$619,0), MATCH("Filled Male",'Uganda workforce data - raw'!$A$4:$F$4,0))*INDEX('Mapping cadres'!$B$1:$Z$616,MATCH($B56, 'Mapping cadres'!$B$1:$B$616,0), MATCH(H$32,'Mapping cadres'!$B$1:$Z$1,0))</f>
        <v>0</v>
      </c>
      <c r="I56" s="226">
        <f>INDEX('Uganda workforce data - raw'!$A$4:$F$619,MATCH($B56, 'Uganda workforce data - raw'!$B$4:$B$619,0), MATCH("Filled Male",'Uganda workforce data - raw'!$A$4:$F$4,0))*INDEX('Mapping cadres'!$B$1:$Z$616,MATCH($B56, 'Mapping cadres'!$B$1:$B$616,0), MATCH(I$32,'Mapping cadres'!$B$1:$Z$1,0))</f>
        <v>0</v>
      </c>
      <c r="J56" s="226">
        <f>INDEX('Uganda workforce data - raw'!$A$4:$F$619,MATCH($B56, 'Uganda workforce data - raw'!$B$4:$B$619,0), MATCH("Filled Male",'Uganda workforce data - raw'!$A$4:$F$4,0))*INDEX('Mapping cadres'!$B$1:$Z$616,MATCH($B56, 'Mapping cadres'!$B$1:$B$616,0), MATCH(J$32,'Mapping cadres'!$B$1:$Z$1,0))</f>
        <v>0</v>
      </c>
      <c r="K56" s="226">
        <f>INDEX('Uganda workforce data - raw'!$A$4:$F$619,MATCH($B56, 'Uganda workforce data - raw'!$B$4:$B$619,0), MATCH("Filled Male",'Uganda workforce data - raw'!$A$4:$F$4,0))*INDEX('Mapping cadres'!$B$1:$Z$616,MATCH($B56, 'Mapping cadres'!$B$1:$B$616,0), MATCH(K$32,'Mapping cadres'!$B$1:$Z$1,0))</f>
        <v>0</v>
      </c>
      <c r="L56" s="226">
        <f>INDEX('Uganda workforce data - raw'!$A$4:$F$619,MATCH($B56, 'Uganda workforce data - raw'!$B$4:$B$619,0), MATCH("Filled Male",'Uganda workforce data - raw'!$A$4:$F$4,0))*INDEX('Mapping cadres'!$B$1:$Z$616,MATCH($B56, 'Mapping cadres'!$B$1:$B$616,0), MATCH(L$32,'Mapping cadres'!$B$1:$Z$1,0))</f>
        <v>0</v>
      </c>
      <c r="M56" s="226">
        <f>INDEX('Uganda workforce data - raw'!$A$4:$F$619,MATCH($B56, 'Uganda workforce data - raw'!$B$4:$B$619,0), MATCH("Filled Male",'Uganda workforce data - raw'!$A$4:$F$4,0))*INDEX('Mapping cadres'!$B$1:$Z$616,MATCH($B56, 'Mapping cadres'!$B$1:$B$616,0), MATCH(M$32,'Mapping cadres'!$B$1:$Z$1,0))</f>
        <v>0</v>
      </c>
      <c r="N56" s="226">
        <f>INDEX('Uganda workforce data - raw'!$A$4:$F$619,MATCH($B56, 'Uganda workforce data - raw'!$B$4:$B$619,0), MATCH("Filled Male",'Uganda workforce data - raw'!$A$4:$F$4,0))*INDEX('Mapping cadres'!$B$1:$Z$616,MATCH($B56, 'Mapping cadres'!$B$1:$B$616,0), MATCH(N$32,'Mapping cadres'!$B$1:$Z$1,0))</f>
        <v>0</v>
      </c>
      <c r="O56" s="226">
        <f>INDEX('Uganda workforce data - raw'!$A$4:$F$619,MATCH($B56, 'Uganda workforce data - raw'!$B$4:$B$619,0), MATCH("Filled Male",'Uganda workforce data - raw'!$A$4:$F$4,0))*INDEX('Mapping cadres'!$B$1:$Z$616,MATCH($B56, 'Mapping cadres'!$B$1:$B$616,0), MATCH(O$32,'Mapping cadres'!$B$1:$Z$1,0))</f>
        <v>0</v>
      </c>
      <c r="P56" s="226">
        <f>INDEX('Uganda workforce data - raw'!$A$4:$F$619,MATCH($B56, 'Uganda workforce data - raw'!$B$4:$B$619,0), MATCH("Filled Male",'Uganda workforce data - raw'!$A$4:$F$4,0))*INDEX('Mapping cadres'!$B$1:$Z$616,MATCH($B56, 'Mapping cadres'!$B$1:$B$616,0), MATCH(P$32,'Mapping cadres'!$B$1:$Z$1,0))</f>
        <v>0</v>
      </c>
      <c r="Q56" s="226">
        <f>INDEX('Uganda workforce data - raw'!$A$4:$F$619,MATCH($B56, 'Uganda workforce data - raw'!$B$4:$B$619,0), MATCH("Filled Male",'Uganda workforce data - raw'!$A$4:$F$4,0))*INDEX('Mapping cadres'!$B$1:$Z$616,MATCH($B56, 'Mapping cadres'!$B$1:$B$616,0), MATCH(Q$32,'Mapping cadres'!$B$1:$Z$1,0))</f>
        <v>0</v>
      </c>
      <c r="R56" s="226">
        <f>INDEX('Uganda workforce data - raw'!$A$4:$F$619,MATCH($B56, 'Uganda workforce data - raw'!$B$4:$B$619,0), MATCH("Filled Male",'Uganda workforce data - raw'!$A$4:$F$4,0))*INDEX('Mapping cadres'!$B$1:$Z$616,MATCH($B56, 'Mapping cadres'!$B$1:$B$616,0), MATCH(R$32,'Mapping cadres'!$B$1:$Z$1,0))</f>
        <v>0</v>
      </c>
      <c r="S56" s="226">
        <f>INDEX('Uganda workforce data - raw'!$A$4:$F$619,MATCH($B56, 'Uganda workforce data - raw'!$B$4:$B$619,0), MATCH("Filled Male",'Uganda workforce data - raw'!$A$4:$F$4,0))*INDEX('Mapping cadres'!$B$1:$Z$616,MATCH($B56, 'Mapping cadres'!$B$1:$B$616,0), MATCH(S$32,'Mapping cadres'!$B$1:$Z$1,0))</f>
        <v>0</v>
      </c>
      <c r="T56" s="226">
        <f>INDEX('Uganda workforce data - raw'!$A$4:$F$619,MATCH($B56, 'Uganda workforce data - raw'!$B$4:$B$619,0), MATCH("Filled Male",'Uganda workforce data - raw'!$A$4:$F$4,0))*INDEX('Mapping cadres'!$B$1:$Z$616,MATCH($B56, 'Mapping cadres'!$B$1:$B$616,0), MATCH(T$32,'Mapping cadres'!$B$1:$Z$1,0))</f>
        <v>0</v>
      </c>
      <c r="U56" s="226">
        <f>INDEX('Uganda workforce data - raw'!$A$4:$F$619,MATCH($B56, 'Uganda workforce data - raw'!$B$4:$B$619,0), MATCH("Filled Male",'Uganda workforce data - raw'!$A$4:$F$4,0))*INDEX('Mapping cadres'!$B$1:$Z$616,MATCH($B56, 'Mapping cadres'!$B$1:$B$616,0), MATCH(U$32,'Mapping cadres'!$B$1:$Z$1,0))</f>
        <v>0</v>
      </c>
      <c r="V56" s="226">
        <f>INDEX('Uganda workforce data - raw'!$A$4:$F$619,MATCH($B56, 'Uganda workforce data - raw'!$B$4:$B$619,0), MATCH("Filled Male",'Uganda workforce data - raw'!$A$4:$F$4,0))*INDEX('Mapping cadres'!$B$1:$Z$616,MATCH($B56, 'Mapping cadres'!$B$1:$B$616,0), MATCH(V$32,'Mapping cadres'!$B$1:$Z$1,0))</f>
        <v>0</v>
      </c>
      <c r="W56" s="226">
        <f>INDEX('Uganda workforce data - raw'!$A$4:$F$619,MATCH($B56, 'Uganda workforce data - raw'!$B$4:$B$619,0), MATCH("Filled Male",'Uganda workforce data - raw'!$A$4:$F$4,0))*INDEX('Mapping cadres'!$B$1:$Z$616,MATCH($B56, 'Mapping cadres'!$B$1:$B$616,0), MATCH(W$32,'Mapping cadres'!$B$1:$Z$1,0))</f>
        <v>0</v>
      </c>
      <c r="X56" s="226">
        <f>INDEX('Uganda workforce data - raw'!$A$4:$F$619,MATCH($B56, 'Uganda workforce data - raw'!$B$4:$B$619,0), MATCH("Filled Male",'Uganda workforce data - raw'!$A$4:$F$4,0))*INDEX('Mapping cadres'!$B$1:$Z$616,MATCH($B56, 'Mapping cadres'!$B$1:$B$616,0), MATCH(X$32,'Mapping cadres'!$B$1:$Z$1,0))</f>
        <v>0</v>
      </c>
      <c r="Y56" s="226">
        <f>INDEX('Uganda workforce data - raw'!$A$4:$F$619,MATCH($B56, 'Uganda workforce data - raw'!$B$4:$B$619,0), MATCH("Filled Male",'Uganda workforce data - raw'!$A$4:$F$4,0))*INDEX('Mapping cadres'!$B$1:$Z$616,MATCH($B56, 'Mapping cadres'!$B$1:$B$616,0), MATCH(Y$32,'Mapping cadres'!$B$1:$Z$1,0))</f>
        <v>0</v>
      </c>
      <c r="Z56" s="226">
        <f>INDEX('Uganda workforce data - raw'!$A$4:$F$619,MATCH($B56, 'Uganda workforce data - raw'!$B$4:$B$619,0), MATCH("Filled Male",'Uganda workforce data - raw'!$A$4:$F$4,0))*INDEX('Mapping cadres'!$B$1:$Z$616,MATCH($B56, 'Mapping cadres'!$B$1:$B$616,0), MATCH(Z$32,'Mapping cadres'!$B$1:$Z$1,0))</f>
        <v>0</v>
      </c>
      <c r="AA56" s="226">
        <f>INDEX('Uganda workforce data - raw'!$A$4:$F$619,MATCH($B56, 'Uganda workforce data - raw'!$B$4:$B$619,0), MATCH("Filled Female",'Uganda workforce data - raw'!$A$4:$F$4,0))*INDEX('Mapping cadres'!$B$1:$Z$616,MATCH($B56, 'Mapping cadres'!$B$1:$B$616,0), MATCH(AA$32,'Mapping cadres'!$B$1:$Z$1,0))</f>
        <v>0</v>
      </c>
      <c r="AB56" s="226">
        <f>INDEX('Uganda workforce data - raw'!$A$4:$F$619,MATCH($B56, 'Uganda workforce data - raw'!$B$4:$B$619,0), MATCH("Filled Female",'Uganda workforce data - raw'!$A$4:$F$4,0))*INDEX('Mapping cadres'!$B$1:$Z$616,MATCH($B56, 'Mapping cadres'!$B$1:$B$616,0), MATCH(AB$32,'Mapping cadres'!$B$1:$Z$1,0))</f>
        <v>1</v>
      </c>
      <c r="AC56" s="226">
        <f>INDEX('Uganda workforce data - raw'!$A$4:$F$619,MATCH($B56, 'Uganda workforce data - raw'!$B$4:$B$619,0), MATCH("Filled Female",'Uganda workforce data - raw'!$A$4:$F$4,0))*INDEX('Mapping cadres'!$B$1:$Z$616,MATCH($B56, 'Mapping cadres'!$B$1:$B$616,0), MATCH(AC$32,'Mapping cadres'!$B$1:$Z$1,0))</f>
        <v>0</v>
      </c>
      <c r="AD56" s="226">
        <f>INDEX('Uganda workforce data - raw'!$A$4:$F$619,MATCH($B56, 'Uganda workforce data - raw'!$B$4:$B$619,0), MATCH("Filled Female",'Uganda workforce data - raw'!$A$4:$F$4,0))*INDEX('Mapping cadres'!$B$1:$Z$616,MATCH($B56, 'Mapping cadres'!$B$1:$B$616,0), MATCH(AD$32,'Mapping cadres'!$B$1:$Z$1,0))</f>
        <v>0</v>
      </c>
      <c r="AE56" s="226">
        <f>INDEX('Uganda workforce data - raw'!$A$4:$F$619,MATCH($B56, 'Uganda workforce data - raw'!$B$4:$B$619,0), MATCH("Filled Female",'Uganda workforce data - raw'!$A$4:$F$4,0))*INDEX('Mapping cadres'!$B$1:$Z$616,MATCH($B56, 'Mapping cadres'!$B$1:$B$616,0), MATCH(AE$32,'Mapping cadres'!$B$1:$Z$1,0))</f>
        <v>0</v>
      </c>
      <c r="AF56" s="226">
        <f>INDEX('Uganda workforce data - raw'!$A$4:$F$619,MATCH($B56, 'Uganda workforce data - raw'!$B$4:$B$619,0), MATCH("Filled Female",'Uganda workforce data - raw'!$A$4:$F$4,0))*INDEX('Mapping cadres'!$B$1:$Z$616,MATCH($B56, 'Mapping cadres'!$B$1:$B$616,0), MATCH(AF$32,'Mapping cadres'!$B$1:$Z$1,0))</f>
        <v>0</v>
      </c>
      <c r="AG56" s="226">
        <f>INDEX('Uganda workforce data - raw'!$A$4:$F$619,MATCH($B56, 'Uganda workforce data - raw'!$B$4:$B$619,0), MATCH("Filled Female",'Uganda workforce data - raw'!$A$4:$F$4,0))*INDEX('Mapping cadres'!$B$1:$Z$616,MATCH($B56, 'Mapping cadres'!$B$1:$B$616,0), MATCH(AG$32,'Mapping cadres'!$B$1:$Z$1,0))</f>
        <v>0</v>
      </c>
      <c r="AH56" s="226">
        <f>INDEX('Uganda workforce data - raw'!$A$4:$F$619,MATCH($B56, 'Uganda workforce data - raw'!$B$4:$B$619,0), MATCH("Filled Female",'Uganda workforce data - raw'!$A$4:$F$4,0))*INDEX('Mapping cadres'!$B$1:$Z$616,MATCH($B56, 'Mapping cadres'!$B$1:$B$616,0), MATCH(AH$32,'Mapping cadres'!$B$1:$Z$1,0))</f>
        <v>0</v>
      </c>
      <c r="AI56" s="226">
        <f>INDEX('Uganda workforce data - raw'!$A$4:$F$619,MATCH($B56, 'Uganda workforce data - raw'!$B$4:$B$619,0), MATCH("Filled Female",'Uganda workforce data - raw'!$A$4:$F$4,0))*INDEX('Mapping cadres'!$B$1:$Z$616,MATCH($B56, 'Mapping cadres'!$B$1:$B$616,0), MATCH(AI$32,'Mapping cadres'!$B$1:$Z$1,0))</f>
        <v>0</v>
      </c>
      <c r="AJ56" s="226">
        <f>INDEX('Uganda workforce data - raw'!$A$4:$F$619,MATCH($B56, 'Uganda workforce data - raw'!$B$4:$B$619,0), MATCH("Filled Female",'Uganda workforce data - raw'!$A$4:$F$4,0))*INDEX('Mapping cadres'!$B$1:$Z$616,MATCH($B56, 'Mapping cadres'!$B$1:$B$616,0), MATCH(AJ$32,'Mapping cadres'!$B$1:$Z$1,0))</f>
        <v>0</v>
      </c>
      <c r="AK56" s="226">
        <f>INDEX('Uganda workforce data - raw'!$A$4:$F$619,MATCH($B56, 'Uganda workforce data - raw'!$B$4:$B$619,0), MATCH("Filled Female",'Uganda workforce data - raw'!$A$4:$F$4,0))*INDEX('Mapping cadres'!$B$1:$Z$616,MATCH($B56, 'Mapping cadres'!$B$1:$B$616,0), MATCH(AK$32,'Mapping cadres'!$B$1:$Z$1,0))</f>
        <v>0</v>
      </c>
      <c r="AL56" s="226">
        <f>INDEX('Uganda workforce data - raw'!$A$4:$F$619,MATCH($B56, 'Uganda workforce data - raw'!$B$4:$B$619,0), MATCH("Filled Female",'Uganda workforce data - raw'!$A$4:$F$4,0))*INDEX('Mapping cadres'!$B$1:$Z$616,MATCH($B56, 'Mapping cadres'!$B$1:$B$616,0), MATCH(AL$32,'Mapping cadres'!$B$1:$Z$1,0))</f>
        <v>0</v>
      </c>
      <c r="AM56" s="226">
        <f>INDEX('Uganda workforce data - raw'!$A$4:$F$619,MATCH($B56, 'Uganda workforce data - raw'!$B$4:$B$619,0), MATCH("Filled Female",'Uganda workforce data - raw'!$A$4:$F$4,0))*INDEX('Mapping cadres'!$B$1:$Z$616,MATCH($B56, 'Mapping cadres'!$B$1:$B$616,0), MATCH(AM$32,'Mapping cadres'!$B$1:$Z$1,0))</f>
        <v>0</v>
      </c>
      <c r="AN56" s="226">
        <f>INDEX('Uganda workforce data - raw'!$A$4:$F$619,MATCH($B56, 'Uganda workforce data - raw'!$B$4:$B$619,0), MATCH("Filled Female",'Uganda workforce data - raw'!$A$4:$F$4,0))*INDEX('Mapping cadres'!$B$1:$Z$616,MATCH($B56, 'Mapping cadres'!$B$1:$B$616,0), MATCH(AN$32,'Mapping cadres'!$B$1:$Z$1,0))</f>
        <v>0</v>
      </c>
      <c r="AO56" s="226">
        <f>INDEX('Uganda workforce data - raw'!$A$4:$F$619,MATCH($B56, 'Uganda workforce data - raw'!$B$4:$B$619,0), MATCH("Filled Female",'Uganda workforce data - raw'!$A$4:$F$4,0))*INDEX('Mapping cadres'!$B$1:$Z$616,MATCH($B56, 'Mapping cadres'!$B$1:$B$616,0), MATCH(AO$32,'Mapping cadres'!$B$1:$Z$1,0))</f>
        <v>0</v>
      </c>
      <c r="AP56" s="226">
        <f>INDEX('Uganda workforce data - raw'!$A$4:$F$619,MATCH($B56, 'Uganda workforce data - raw'!$B$4:$B$619,0), MATCH("Filled Female",'Uganda workforce data - raw'!$A$4:$F$4,0))*INDEX('Mapping cadres'!$B$1:$Z$616,MATCH($B56, 'Mapping cadres'!$B$1:$B$616,0), MATCH(AP$32,'Mapping cadres'!$B$1:$Z$1,0))</f>
        <v>0</v>
      </c>
      <c r="AQ56" s="226">
        <f>INDEX('Uganda workforce data - raw'!$A$4:$F$619,MATCH($B56, 'Uganda workforce data - raw'!$B$4:$B$619,0), MATCH("Filled Female",'Uganda workforce data - raw'!$A$4:$F$4,0))*INDEX('Mapping cadres'!$B$1:$Z$616,MATCH($B56, 'Mapping cadres'!$B$1:$B$616,0), MATCH(AQ$32,'Mapping cadres'!$B$1:$Z$1,0))</f>
        <v>0</v>
      </c>
      <c r="AR56" s="226">
        <f>INDEX('Uganda workforce data - raw'!$A$4:$F$619,MATCH($B56, 'Uganda workforce data - raw'!$B$4:$B$619,0), MATCH("Filled Female",'Uganda workforce data - raw'!$A$4:$F$4,0))*INDEX('Mapping cadres'!$B$1:$Z$616,MATCH($B56, 'Mapping cadres'!$B$1:$B$616,0), MATCH(AR$32,'Mapping cadres'!$B$1:$Z$1,0))</f>
        <v>0</v>
      </c>
      <c r="AS56" s="226">
        <f>INDEX('Uganda workforce data - raw'!$A$4:$F$619,MATCH($B56, 'Uganda workforce data - raw'!$B$4:$B$619,0), MATCH("Filled Female",'Uganda workforce data - raw'!$A$4:$F$4,0))*INDEX('Mapping cadres'!$B$1:$Z$616,MATCH($B56, 'Mapping cadres'!$B$1:$B$616,0), MATCH(AS$32,'Mapping cadres'!$B$1:$Z$1,0))</f>
        <v>0</v>
      </c>
      <c r="AT56" s="226">
        <f>INDEX('Uganda workforce data - raw'!$A$4:$F$619,MATCH($B56, 'Uganda workforce data - raw'!$B$4:$B$619,0), MATCH("Filled Female",'Uganda workforce data - raw'!$A$4:$F$4,0))*INDEX('Mapping cadres'!$B$1:$Z$616,MATCH($B56, 'Mapping cadres'!$B$1:$B$616,0), MATCH(AT$32,'Mapping cadres'!$B$1:$Z$1,0))</f>
        <v>0</v>
      </c>
      <c r="AU56" s="226">
        <f>INDEX('Uganda workforce data - raw'!$A$4:$F$619,MATCH($B56, 'Uganda workforce data - raw'!$B$4:$B$619,0), MATCH("Filled Female",'Uganda workforce data - raw'!$A$4:$F$4,0))*INDEX('Mapping cadres'!$B$1:$Z$616,MATCH($B56, 'Mapping cadres'!$B$1:$B$616,0), MATCH(AU$32,'Mapping cadres'!$B$1:$Z$1,0))</f>
        <v>0</v>
      </c>
      <c r="AV56" s="226">
        <f>INDEX('Uganda workforce data - raw'!$A$4:$F$619,MATCH($B56, 'Uganda workforce data - raw'!$B$4:$B$619,0), MATCH("Filled Female",'Uganda workforce data - raw'!$A$4:$F$4,0))*INDEX('Mapping cadres'!$B$1:$Z$616,MATCH($B56, 'Mapping cadres'!$B$1:$B$616,0), MATCH(AV$32,'Mapping cadres'!$B$1:$Z$1,0))</f>
        <v>0</v>
      </c>
      <c r="AW56" s="226">
        <f>INDEX('Uganda workforce data - raw'!$A$4:$F$619,MATCH($B56, 'Uganda workforce data - raw'!$B$4:$B$619,0), MATCH("Filled Female",'Uganda workforce data - raw'!$A$4:$F$4,0))*INDEX('Mapping cadres'!$B$1:$Z$616,MATCH($B56, 'Mapping cadres'!$B$1:$B$616,0), MATCH(AW$32,'Mapping cadres'!$B$1:$Z$1,0))</f>
        <v>0</v>
      </c>
      <c r="AX56" s="226">
        <f>INDEX('Uganda workforce data - raw'!$A$4:$F$619,MATCH($B56, 'Uganda workforce data - raw'!$B$4:$B$619,0), MATCH("Filled Female",'Uganda workforce data - raw'!$A$4:$F$4,0))*INDEX('Mapping cadres'!$B$1:$Z$616,MATCH($B56, 'Mapping cadres'!$B$1:$B$616,0), MATCH(AX$32,'Mapping cadres'!$B$1:$Z$1,0))</f>
        <v>0</v>
      </c>
      <c r="AY56" s="226">
        <f t="shared" si="5"/>
        <v>0</v>
      </c>
      <c r="AZ56" s="226">
        <f t="shared" si="6"/>
        <v>1</v>
      </c>
      <c r="BA56" s="226">
        <f t="shared" si="7"/>
        <v>0</v>
      </c>
      <c r="BB56" s="226">
        <f t="shared" si="8"/>
        <v>0</v>
      </c>
      <c r="BC56" s="226">
        <f t="shared" si="9"/>
        <v>0</v>
      </c>
      <c r="BD56" s="226">
        <f t="shared" si="10"/>
        <v>0</v>
      </c>
      <c r="BE56" s="226">
        <f t="shared" si="11"/>
        <v>0</v>
      </c>
      <c r="BF56" s="226">
        <f t="shared" si="12"/>
        <v>0</v>
      </c>
      <c r="BG56" s="226">
        <f t="shared" si="13"/>
        <v>0</v>
      </c>
      <c r="BH56" s="226">
        <f t="shared" si="14"/>
        <v>0</v>
      </c>
      <c r="BI56" s="226">
        <f t="shared" si="15"/>
        <v>0</v>
      </c>
      <c r="BJ56" s="226">
        <f t="shared" si="16"/>
        <v>0</v>
      </c>
      <c r="BK56" s="226">
        <f t="shared" si="17"/>
        <v>0</v>
      </c>
      <c r="BL56" s="226">
        <f t="shared" si="18"/>
        <v>0</v>
      </c>
      <c r="BM56" s="226">
        <f t="shared" si="19"/>
        <v>0</v>
      </c>
      <c r="BN56" s="226">
        <f t="shared" si="20"/>
        <v>0</v>
      </c>
      <c r="BO56" s="226">
        <f t="shared" si="21"/>
        <v>0</v>
      </c>
      <c r="BP56" s="226">
        <f t="shared" si="22"/>
        <v>0</v>
      </c>
      <c r="BQ56" s="226">
        <f t="shared" si="23"/>
        <v>0</v>
      </c>
      <c r="BR56" s="226">
        <f t="shared" si="24"/>
        <v>0</v>
      </c>
      <c r="BS56" s="226">
        <f t="shared" si="25"/>
        <v>0</v>
      </c>
      <c r="BT56" s="226">
        <f t="shared" si="26"/>
        <v>0</v>
      </c>
      <c r="BU56" s="226">
        <f t="shared" si="27"/>
        <v>0</v>
      </c>
      <c r="BV56" s="226">
        <f t="shared" si="28"/>
        <v>0</v>
      </c>
    </row>
    <row r="57" spans="1:74">
      <c r="A57" s="226">
        <v>25</v>
      </c>
      <c r="B57" s="226" t="s">
        <v>1332</v>
      </c>
      <c r="C57" s="226">
        <f>INDEX('Uganda workforce data - raw'!$A$4:$F$619,MATCH($B57, 'Uganda workforce data - raw'!$B$4:$B$619,0), MATCH("Filled Male",'Uganda workforce data - raw'!$A$4:$F$4,0))*INDEX('Mapping cadres'!$B$1:$Z$616,MATCH($B57, 'Mapping cadres'!$B$1:$B$616,0), MATCH(C$32,'Mapping cadres'!$B$1:$Z$1,0))</f>
        <v>0</v>
      </c>
      <c r="D57" s="226">
        <f>INDEX('Uganda workforce data - raw'!$A$4:$F$619,MATCH($B57, 'Uganda workforce data - raw'!$B$4:$B$619,0), MATCH("Filled Male",'Uganda workforce data - raw'!$A$4:$F$4,0))*INDEX('Mapping cadres'!$B$1:$Z$616,MATCH($B57, 'Mapping cadres'!$B$1:$B$616,0), MATCH(D$32,'Mapping cadres'!$B$1:$Z$1,0))</f>
        <v>0</v>
      </c>
      <c r="E57" s="226">
        <f>INDEX('Uganda workforce data - raw'!$A$4:$F$619,MATCH($B57, 'Uganda workforce data - raw'!$B$4:$B$619,0), MATCH("Filled Male",'Uganda workforce data - raw'!$A$4:$F$4,0))*INDEX('Mapping cadres'!$B$1:$Z$616,MATCH($B57, 'Mapping cadres'!$B$1:$B$616,0), MATCH(E$32,'Mapping cadres'!$B$1:$Z$1,0))</f>
        <v>0</v>
      </c>
      <c r="F57" s="226">
        <f>INDEX('Uganda workforce data - raw'!$A$4:$F$619,MATCH($B57, 'Uganda workforce data - raw'!$B$4:$B$619,0), MATCH("Filled Male",'Uganda workforce data - raw'!$A$4:$F$4,0))*INDEX('Mapping cadres'!$B$1:$Z$616,MATCH($B57, 'Mapping cadres'!$B$1:$B$616,0), MATCH(F$32,'Mapping cadres'!$B$1:$Z$1,0))</f>
        <v>0</v>
      </c>
      <c r="G57" s="226">
        <f>INDEX('Uganda workforce data - raw'!$A$4:$F$619,MATCH($B57, 'Uganda workforce data - raw'!$B$4:$B$619,0), MATCH("Filled Male",'Uganda workforce data - raw'!$A$4:$F$4,0))*INDEX('Mapping cadres'!$B$1:$Z$616,MATCH($B57, 'Mapping cadres'!$B$1:$B$616,0), MATCH(G$32,'Mapping cadres'!$B$1:$Z$1,0))</f>
        <v>1</v>
      </c>
      <c r="H57" s="226">
        <f>INDEX('Uganda workforce data - raw'!$A$4:$F$619,MATCH($B57, 'Uganda workforce data - raw'!$B$4:$B$619,0), MATCH("Filled Male",'Uganda workforce data - raw'!$A$4:$F$4,0))*INDEX('Mapping cadres'!$B$1:$Z$616,MATCH($B57, 'Mapping cadres'!$B$1:$B$616,0), MATCH(H$32,'Mapping cadres'!$B$1:$Z$1,0))</f>
        <v>0</v>
      </c>
      <c r="I57" s="226">
        <f>INDEX('Uganda workforce data - raw'!$A$4:$F$619,MATCH($B57, 'Uganda workforce data - raw'!$B$4:$B$619,0), MATCH("Filled Male",'Uganda workforce data - raw'!$A$4:$F$4,0))*INDEX('Mapping cadres'!$B$1:$Z$616,MATCH($B57, 'Mapping cadres'!$B$1:$B$616,0), MATCH(I$32,'Mapping cadres'!$B$1:$Z$1,0))</f>
        <v>0</v>
      </c>
      <c r="J57" s="226">
        <f>INDEX('Uganda workforce data - raw'!$A$4:$F$619,MATCH($B57, 'Uganda workforce data - raw'!$B$4:$B$619,0), MATCH("Filled Male",'Uganda workforce data - raw'!$A$4:$F$4,0))*INDEX('Mapping cadres'!$B$1:$Z$616,MATCH($B57, 'Mapping cadres'!$B$1:$B$616,0), MATCH(J$32,'Mapping cadres'!$B$1:$Z$1,0))</f>
        <v>0</v>
      </c>
      <c r="K57" s="226">
        <f>INDEX('Uganda workforce data - raw'!$A$4:$F$619,MATCH($B57, 'Uganda workforce data - raw'!$B$4:$B$619,0), MATCH("Filled Male",'Uganda workforce data - raw'!$A$4:$F$4,0))*INDEX('Mapping cadres'!$B$1:$Z$616,MATCH($B57, 'Mapping cadres'!$B$1:$B$616,0), MATCH(K$32,'Mapping cadres'!$B$1:$Z$1,0))</f>
        <v>0</v>
      </c>
      <c r="L57" s="226">
        <f>INDEX('Uganda workforce data - raw'!$A$4:$F$619,MATCH($B57, 'Uganda workforce data - raw'!$B$4:$B$619,0), MATCH("Filled Male",'Uganda workforce data - raw'!$A$4:$F$4,0))*INDEX('Mapping cadres'!$B$1:$Z$616,MATCH($B57, 'Mapping cadres'!$B$1:$B$616,0), MATCH(L$32,'Mapping cadres'!$B$1:$Z$1,0))</f>
        <v>0</v>
      </c>
      <c r="M57" s="226">
        <f>INDEX('Uganda workforce data - raw'!$A$4:$F$619,MATCH($B57, 'Uganda workforce data - raw'!$B$4:$B$619,0), MATCH("Filled Male",'Uganda workforce data - raw'!$A$4:$F$4,0))*INDEX('Mapping cadres'!$B$1:$Z$616,MATCH($B57, 'Mapping cadres'!$B$1:$B$616,0), MATCH(M$32,'Mapping cadres'!$B$1:$Z$1,0))</f>
        <v>0</v>
      </c>
      <c r="N57" s="226">
        <f>INDEX('Uganda workforce data - raw'!$A$4:$F$619,MATCH($B57, 'Uganda workforce data - raw'!$B$4:$B$619,0), MATCH("Filled Male",'Uganda workforce data - raw'!$A$4:$F$4,0))*INDEX('Mapping cadres'!$B$1:$Z$616,MATCH($B57, 'Mapping cadres'!$B$1:$B$616,0), MATCH(N$32,'Mapping cadres'!$B$1:$Z$1,0))</f>
        <v>0</v>
      </c>
      <c r="O57" s="226">
        <f>INDEX('Uganda workforce data - raw'!$A$4:$F$619,MATCH($B57, 'Uganda workforce data - raw'!$B$4:$B$619,0), MATCH("Filled Male",'Uganda workforce data - raw'!$A$4:$F$4,0))*INDEX('Mapping cadres'!$B$1:$Z$616,MATCH($B57, 'Mapping cadres'!$B$1:$B$616,0), MATCH(O$32,'Mapping cadres'!$B$1:$Z$1,0))</f>
        <v>0</v>
      </c>
      <c r="P57" s="226">
        <f>INDEX('Uganda workforce data - raw'!$A$4:$F$619,MATCH($B57, 'Uganda workforce data - raw'!$B$4:$B$619,0), MATCH("Filled Male",'Uganda workforce data - raw'!$A$4:$F$4,0))*INDEX('Mapping cadres'!$B$1:$Z$616,MATCH($B57, 'Mapping cadres'!$B$1:$B$616,0), MATCH(P$32,'Mapping cadres'!$B$1:$Z$1,0))</f>
        <v>0</v>
      </c>
      <c r="Q57" s="226">
        <f>INDEX('Uganda workforce data - raw'!$A$4:$F$619,MATCH($B57, 'Uganda workforce data - raw'!$B$4:$B$619,0), MATCH("Filled Male",'Uganda workforce data - raw'!$A$4:$F$4,0))*INDEX('Mapping cadres'!$B$1:$Z$616,MATCH($B57, 'Mapping cadres'!$B$1:$B$616,0), MATCH(Q$32,'Mapping cadres'!$B$1:$Z$1,0))</f>
        <v>0</v>
      </c>
      <c r="R57" s="226">
        <f>INDEX('Uganda workforce data - raw'!$A$4:$F$619,MATCH($B57, 'Uganda workforce data - raw'!$B$4:$B$619,0), MATCH("Filled Male",'Uganda workforce data - raw'!$A$4:$F$4,0))*INDEX('Mapping cadres'!$B$1:$Z$616,MATCH($B57, 'Mapping cadres'!$B$1:$B$616,0), MATCH(R$32,'Mapping cadres'!$B$1:$Z$1,0))</f>
        <v>0</v>
      </c>
      <c r="S57" s="226">
        <f>INDEX('Uganda workforce data - raw'!$A$4:$F$619,MATCH($B57, 'Uganda workforce data - raw'!$B$4:$B$619,0), MATCH("Filled Male",'Uganda workforce data - raw'!$A$4:$F$4,0))*INDEX('Mapping cadres'!$B$1:$Z$616,MATCH($B57, 'Mapping cadres'!$B$1:$B$616,0), MATCH(S$32,'Mapping cadres'!$B$1:$Z$1,0))</f>
        <v>0</v>
      </c>
      <c r="T57" s="226">
        <f>INDEX('Uganda workforce data - raw'!$A$4:$F$619,MATCH($B57, 'Uganda workforce data - raw'!$B$4:$B$619,0), MATCH("Filled Male",'Uganda workforce data - raw'!$A$4:$F$4,0))*INDEX('Mapping cadres'!$B$1:$Z$616,MATCH($B57, 'Mapping cadres'!$B$1:$B$616,0), MATCH(T$32,'Mapping cadres'!$B$1:$Z$1,0))</f>
        <v>0</v>
      </c>
      <c r="U57" s="226">
        <f>INDEX('Uganda workforce data - raw'!$A$4:$F$619,MATCH($B57, 'Uganda workforce data - raw'!$B$4:$B$619,0), MATCH("Filled Male",'Uganda workforce data - raw'!$A$4:$F$4,0))*INDEX('Mapping cadres'!$B$1:$Z$616,MATCH($B57, 'Mapping cadres'!$B$1:$B$616,0), MATCH(U$32,'Mapping cadres'!$B$1:$Z$1,0))</f>
        <v>0</v>
      </c>
      <c r="V57" s="226">
        <f>INDEX('Uganda workforce data - raw'!$A$4:$F$619,MATCH($B57, 'Uganda workforce data - raw'!$B$4:$B$619,0), MATCH("Filled Male",'Uganda workforce data - raw'!$A$4:$F$4,0))*INDEX('Mapping cadres'!$B$1:$Z$616,MATCH($B57, 'Mapping cadres'!$B$1:$B$616,0), MATCH(V$32,'Mapping cadres'!$B$1:$Z$1,0))</f>
        <v>0</v>
      </c>
      <c r="W57" s="226">
        <f>INDEX('Uganda workforce data - raw'!$A$4:$F$619,MATCH($B57, 'Uganda workforce data - raw'!$B$4:$B$619,0), MATCH("Filled Male",'Uganda workforce data - raw'!$A$4:$F$4,0))*INDEX('Mapping cadres'!$B$1:$Z$616,MATCH($B57, 'Mapping cadres'!$B$1:$B$616,0), MATCH(W$32,'Mapping cadres'!$B$1:$Z$1,0))</f>
        <v>0</v>
      </c>
      <c r="X57" s="226">
        <f>INDEX('Uganda workforce data - raw'!$A$4:$F$619,MATCH($B57, 'Uganda workforce data - raw'!$B$4:$B$619,0), MATCH("Filled Male",'Uganda workforce data - raw'!$A$4:$F$4,0))*INDEX('Mapping cadres'!$B$1:$Z$616,MATCH($B57, 'Mapping cadres'!$B$1:$B$616,0), MATCH(X$32,'Mapping cadres'!$B$1:$Z$1,0))</f>
        <v>0</v>
      </c>
      <c r="Y57" s="226">
        <f>INDEX('Uganda workforce data - raw'!$A$4:$F$619,MATCH($B57, 'Uganda workforce data - raw'!$B$4:$B$619,0), MATCH("Filled Male",'Uganda workforce data - raw'!$A$4:$F$4,0))*INDEX('Mapping cadres'!$B$1:$Z$616,MATCH($B57, 'Mapping cadres'!$B$1:$B$616,0), MATCH(Y$32,'Mapping cadres'!$B$1:$Z$1,0))</f>
        <v>0</v>
      </c>
      <c r="Z57" s="226">
        <f>INDEX('Uganda workforce data - raw'!$A$4:$F$619,MATCH($B57, 'Uganda workforce data - raw'!$B$4:$B$619,0), MATCH("Filled Male",'Uganda workforce data - raw'!$A$4:$F$4,0))*INDEX('Mapping cadres'!$B$1:$Z$616,MATCH($B57, 'Mapping cadres'!$B$1:$B$616,0), MATCH(Z$32,'Mapping cadres'!$B$1:$Z$1,0))</f>
        <v>0</v>
      </c>
      <c r="AA57" s="226">
        <f>INDEX('Uganda workforce data - raw'!$A$4:$F$619,MATCH($B57, 'Uganda workforce data - raw'!$B$4:$B$619,0), MATCH("Filled Female",'Uganda workforce data - raw'!$A$4:$F$4,0))*INDEX('Mapping cadres'!$B$1:$Z$616,MATCH($B57, 'Mapping cadres'!$B$1:$B$616,0), MATCH(AA$32,'Mapping cadres'!$B$1:$Z$1,0))</f>
        <v>0</v>
      </c>
      <c r="AB57" s="226">
        <f>INDEX('Uganda workforce data - raw'!$A$4:$F$619,MATCH($B57, 'Uganda workforce data - raw'!$B$4:$B$619,0), MATCH("Filled Female",'Uganda workforce data - raw'!$A$4:$F$4,0))*INDEX('Mapping cadres'!$B$1:$Z$616,MATCH($B57, 'Mapping cadres'!$B$1:$B$616,0), MATCH(AB$32,'Mapping cadres'!$B$1:$Z$1,0))</f>
        <v>0</v>
      </c>
      <c r="AC57" s="226">
        <f>INDEX('Uganda workforce data - raw'!$A$4:$F$619,MATCH($B57, 'Uganda workforce data - raw'!$B$4:$B$619,0), MATCH("Filled Female",'Uganda workforce data - raw'!$A$4:$F$4,0))*INDEX('Mapping cadres'!$B$1:$Z$616,MATCH($B57, 'Mapping cadres'!$B$1:$B$616,0), MATCH(AC$32,'Mapping cadres'!$B$1:$Z$1,0))</f>
        <v>0</v>
      </c>
      <c r="AD57" s="226">
        <f>INDEX('Uganda workforce data - raw'!$A$4:$F$619,MATCH($B57, 'Uganda workforce data - raw'!$B$4:$B$619,0), MATCH("Filled Female",'Uganda workforce data - raw'!$A$4:$F$4,0))*INDEX('Mapping cadres'!$B$1:$Z$616,MATCH($B57, 'Mapping cadres'!$B$1:$B$616,0), MATCH(AD$32,'Mapping cadres'!$B$1:$Z$1,0))</f>
        <v>0</v>
      </c>
      <c r="AE57" s="226">
        <f>INDEX('Uganda workforce data - raw'!$A$4:$F$619,MATCH($B57, 'Uganda workforce data - raw'!$B$4:$B$619,0), MATCH("Filled Female",'Uganda workforce data - raw'!$A$4:$F$4,0))*INDEX('Mapping cadres'!$B$1:$Z$616,MATCH($B57, 'Mapping cadres'!$B$1:$B$616,0), MATCH(AE$32,'Mapping cadres'!$B$1:$Z$1,0))</f>
        <v>0</v>
      </c>
      <c r="AF57" s="226">
        <f>INDEX('Uganda workforce data - raw'!$A$4:$F$619,MATCH($B57, 'Uganda workforce data - raw'!$B$4:$B$619,0), MATCH("Filled Female",'Uganda workforce data - raw'!$A$4:$F$4,0))*INDEX('Mapping cadres'!$B$1:$Z$616,MATCH($B57, 'Mapping cadres'!$B$1:$B$616,0), MATCH(AF$32,'Mapping cadres'!$B$1:$Z$1,0))</f>
        <v>0</v>
      </c>
      <c r="AG57" s="226">
        <f>INDEX('Uganda workforce data - raw'!$A$4:$F$619,MATCH($B57, 'Uganda workforce data - raw'!$B$4:$B$619,0), MATCH("Filled Female",'Uganda workforce data - raw'!$A$4:$F$4,0))*INDEX('Mapping cadres'!$B$1:$Z$616,MATCH($B57, 'Mapping cadres'!$B$1:$B$616,0), MATCH(AG$32,'Mapping cadres'!$B$1:$Z$1,0))</f>
        <v>0</v>
      </c>
      <c r="AH57" s="226">
        <f>INDEX('Uganda workforce data - raw'!$A$4:$F$619,MATCH($B57, 'Uganda workforce data - raw'!$B$4:$B$619,0), MATCH("Filled Female",'Uganda workforce data - raw'!$A$4:$F$4,0))*INDEX('Mapping cadres'!$B$1:$Z$616,MATCH($B57, 'Mapping cadres'!$B$1:$B$616,0), MATCH(AH$32,'Mapping cadres'!$B$1:$Z$1,0))</f>
        <v>0</v>
      </c>
      <c r="AI57" s="226">
        <f>INDEX('Uganda workforce data - raw'!$A$4:$F$619,MATCH($B57, 'Uganda workforce data - raw'!$B$4:$B$619,0), MATCH("Filled Female",'Uganda workforce data - raw'!$A$4:$F$4,0))*INDEX('Mapping cadres'!$B$1:$Z$616,MATCH($B57, 'Mapping cadres'!$B$1:$B$616,0), MATCH(AI$32,'Mapping cadres'!$B$1:$Z$1,0))</f>
        <v>0</v>
      </c>
      <c r="AJ57" s="226">
        <f>INDEX('Uganda workforce data - raw'!$A$4:$F$619,MATCH($B57, 'Uganda workforce data - raw'!$B$4:$B$619,0), MATCH("Filled Female",'Uganda workforce data - raw'!$A$4:$F$4,0))*INDEX('Mapping cadres'!$B$1:$Z$616,MATCH($B57, 'Mapping cadres'!$B$1:$B$616,0), MATCH(AJ$32,'Mapping cadres'!$B$1:$Z$1,0))</f>
        <v>0</v>
      </c>
      <c r="AK57" s="226">
        <f>INDEX('Uganda workforce data - raw'!$A$4:$F$619,MATCH($B57, 'Uganda workforce data - raw'!$B$4:$B$619,0), MATCH("Filled Female",'Uganda workforce data - raw'!$A$4:$F$4,0))*INDEX('Mapping cadres'!$B$1:$Z$616,MATCH($B57, 'Mapping cadres'!$B$1:$B$616,0), MATCH(AK$32,'Mapping cadres'!$B$1:$Z$1,0))</f>
        <v>0</v>
      </c>
      <c r="AL57" s="226">
        <f>INDEX('Uganda workforce data - raw'!$A$4:$F$619,MATCH($B57, 'Uganda workforce data - raw'!$B$4:$B$619,0), MATCH("Filled Female",'Uganda workforce data - raw'!$A$4:$F$4,0))*INDEX('Mapping cadres'!$B$1:$Z$616,MATCH($B57, 'Mapping cadres'!$B$1:$B$616,0), MATCH(AL$32,'Mapping cadres'!$B$1:$Z$1,0))</f>
        <v>0</v>
      </c>
      <c r="AM57" s="226">
        <f>INDEX('Uganda workforce data - raw'!$A$4:$F$619,MATCH($B57, 'Uganda workforce data - raw'!$B$4:$B$619,0), MATCH("Filled Female",'Uganda workforce data - raw'!$A$4:$F$4,0))*INDEX('Mapping cadres'!$B$1:$Z$616,MATCH($B57, 'Mapping cadres'!$B$1:$B$616,0), MATCH(AM$32,'Mapping cadres'!$B$1:$Z$1,0))</f>
        <v>0</v>
      </c>
      <c r="AN57" s="226">
        <f>INDEX('Uganda workforce data - raw'!$A$4:$F$619,MATCH($B57, 'Uganda workforce data - raw'!$B$4:$B$619,0), MATCH("Filled Female",'Uganda workforce data - raw'!$A$4:$F$4,0))*INDEX('Mapping cadres'!$B$1:$Z$616,MATCH($B57, 'Mapping cadres'!$B$1:$B$616,0), MATCH(AN$32,'Mapping cadres'!$B$1:$Z$1,0))</f>
        <v>0</v>
      </c>
      <c r="AO57" s="226">
        <f>INDEX('Uganda workforce data - raw'!$A$4:$F$619,MATCH($B57, 'Uganda workforce data - raw'!$B$4:$B$619,0), MATCH("Filled Female",'Uganda workforce data - raw'!$A$4:$F$4,0))*INDEX('Mapping cadres'!$B$1:$Z$616,MATCH($B57, 'Mapping cadres'!$B$1:$B$616,0), MATCH(AO$32,'Mapping cadres'!$B$1:$Z$1,0))</f>
        <v>0</v>
      </c>
      <c r="AP57" s="226">
        <f>INDEX('Uganda workforce data - raw'!$A$4:$F$619,MATCH($B57, 'Uganda workforce data - raw'!$B$4:$B$619,0), MATCH("Filled Female",'Uganda workforce data - raw'!$A$4:$F$4,0))*INDEX('Mapping cadres'!$B$1:$Z$616,MATCH($B57, 'Mapping cadres'!$B$1:$B$616,0), MATCH(AP$32,'Mapping cadres'!$B$1:$Z$1,0))</f>
        <v>0</v>
      </c>
      <c r="AQ57" s="226">
        <f>INDEX('Uganda workforce data - raw'!$A$4:$F$619,MATCH($B57, 'Uganda workforce data - raw'!$B$4:$B$619,0), MATCH("Filled Female",'Uganda workforce data - raw'!$A$4:$F$4,0))*INDEX('Mapping cadres'!$B$1:$Z$616,MATCH($B57, 'Mapping cadres'!$B$1:$B$616,0), MATCH(AQ$32,'Mapping cadres'!$B$1:$Z$1,0))</f>
        <v>0</v>
      </c>
      <c r="AR57" s="226">
        <f>INDEX('Uganda workforce data - raw'!$A$4:$F$619,MATCH($B57, 'Uganda workforce data - raw'!$B$4:$B$619,0), MATCH("Filled Female",'Uganda workforce data - raw'!$A$4:$F$4,0))*INDEX('Mapping cadres'!$B$1:$Z$616,MATCH($B57, 'Mapping cadres'!$B$1:$B$616,0), MATCH(AR$32,'Mapping cadres'!$B$1:$Z$1,0))</f>
        <v>0</v>
      </c>
      <c r="AS57" s="226">
        <f>INDEX('Uganda workforce data - raw'!$A$4:$F$619,MATCH($B57, 'Uganda workforce data - raw'!$B$4:$B$619,0), MATCH("Filled Female",'Uganda workforce data - raw'!$A$4:$F$4,0))*INDEX('Mapping cadres'!$B$1:$Z$616,MATCH($B57, 'Mapping cadres'!$B$1:$B$616,0), MATCH(AS$32,'Mapping cadres'!$B$1:$Z$1,0))</f>
        <v>0</v>
      </c>
      <c r="AT57" s="226">
        <f>INDEX('Uganda workforce data - raw'!$A$4:$F$619,MATCH($B57, 'Uganda workforce data - raw'!$B$4:$B$619,0), MATCH("Filled Female",'Uganda workforce data - raw'!$A$4:$F$4,0))*INDEX('Mapping cadres'!$B$1:$Z$616,MATCH($B57, 'Mapping cadres'!$B$1:$B$616,0), MATCH(AT$32,'Mapping cadres'!$B$1:$Z$1,0))</f>
        <v>0</v>
      </c>
      <c r="AU57" s="226">
        <f>INDEX('Uganda workforce data - raw'!$A$4:$F$619,MATCH($B57, 'Uganda workforce data - raw'!$B$4:$B$619,0), MATCH("Filled Female",'Uganda workforce data - raw'!$A$4:$F$4,0))*INDEX('Mapping cadres'!$B$1:$Z$616,MATCH($B57, 'Mapping cadres'!$B$1:$B$616,0), MATCH(AU$32,'Mapping cadres'!$B$1:$Z$1,0))</f>
        <v>0</v>
      </c>
      <c r="AV57" s="226">
        <f>INDEX('Uganda workforce data - raw'!$A$4:$F$619,MATCH($B57, 'Uganda workforce data - raw'!$B$4:$B$619,0), MATCH("Filled Female",'Uganda workforce data - raw'!$A$4:$F$4,0))*INDEX('Mapping cadres'!$B$1:$Z$616,MATCH($B57, 'Mapping cadres'!$B$1:$B$616,0), MATCH(AV$32,'Mapping cadres'!$B$1:$Z$1,0))</f>
        <v>0</v>
      </c>
      <c r="AW57" s="226">
        <f>INDEX('Uganda workforce data - raw'!$A$4:$F$619,MATCH($B57, 'Uganda workforce data - raw'!$B$4:$B$619,0), MATCH("Filled Female",'Uganda workforce data - raw'!$A$4:$F$4,0))*INDEX('Mapping cadres'!$B$1:$Z$616,MATCH($B57, 'Mapping cadres'!$B$1:$B$616,0), MATCH(AW$32,'Mapping cadres'!$B$1:$Z$1,0))</f>
        <v>0</v>
      </c>
      <c r="AX57" s="226">
        <f>INDEX('Uganda workforce data - raw'!$A$4:$F$619,MATCH($B57, 'Uganda workforce data - raw'!$B$4:$B$619,0), MATCH("Filled Female",'Uganda workforce data - raw'!$A$4:$F$4,0))*INDEX('Mapping cadres'!$B$1:$Z$616,MATCH($B57, 'Mapping cadres'!$B$1:$B$616,0), MATCH(AX$32,'Mapping cadres'!$B$1:$Z$1,0))</f>
        <v>0</v>
      </c>
      <c r="AY57" s="226">
        <f t="shared" si="5"/>
        <v>0</v>
      </c>
      <c r="AZ57" s="226">
        <f t="shared" si="6"/>
        <v>0</v>
      </c>
      <c r="BA57" s="226">
        <f t="shared" si="7"/>
        <v>0</v>
      </c>
      <c r="BB57" s="226">
        <f t="shared" si="8"/>
        <v>0</v>
      </c>
      <c r="BC57" s="226">
        <f t="shared" si="9"/>
        <v>1</v>
      </c>
      <c r="BD57" s="226">
        <f t="shared" si="10"/>
        <v>0</v>
      </c>
      <c r="BE57" s="226">
        <f t="shared" si="11"/>
        <v>0</v>
      </c>
      <c r="BF57" s="226">
        <f t="shared" si="12"/>
        <v>0</v>
      </c>
      <c r="BG57" s="226">
        <f t="shared" si="13"/>
        <v>0</v>
      </c>
      <c r="BH57" s="226">
        <f t="shared" si="14"/>
        <v>0</v>
      </c>
      <c r="BI57" s="226">
        <f t="shared" si="15"/>
        <v>0</v>
      </c>
      <c r="BJ57" s="226">
        <f t="shared" si="16"/>
        <v>0</v>
      </c>
      <c r="BK57" s="226">
        <f t="shared" si="17"/>
        <v>0</v>
      </c>
      <c r="BL57" s="226">
        <f t="shared" si="18"/>
        <v>0</v>
      </c>
      <c r="BM57" s="226">
        <f t="shared" si="19"/>
        <v>0</v>
      </c>
      <c r="BN57" s="226">
        <f t="shared" si="20"/>
        <v>0</v>
      </c>
      <c r="BO57" s="226">
        <f t="shared" si="21"/>
        <v>0</v>
      </c>
      <c r="BP57" s="226">
        <f t="shared" si="22"/>
        <v>0</v>
      </c>
      <c r="BQ57" s="226">
        <f t="shared" si="23"/>
        <v>0</v>
      </c>
      <c r="BR57" s="226">
        <f t="shared" si="24"/>
        <v>0</v>
      </c>
      <c r="BS57" s="226">
        <f t="shared" si="25"/>
        <v>0</v>
      </c>
      <c r="BT57" s="226">
        <f t="shared" si="26"/>
        <v>0</v>
      </c>
      <c r="BU57" s="226">
        <f t="shared" si="27"/>
        <v>0</v>
      </c>
      <c r="BV57" s="226">
        <f t="shared" si="28"/>
        <v>0</v>
      </c>
    </row>
    <row r="58" spans="1:74">
      <c r="A58" s="226">
        <v>26</v>
      </c>
      <c r="B58" s="226" t="s">
        <v>1333</v>
      </c>
      <c r="C58" s="226">
        <f>INDEX('Uganda workforce data - raw'!$A$4:$F$619,MATCH($B58, 'Uganda workforce data - raw'!$B$4:$B$619,0), MATCH("Filled Male",'Uganda workforce data - raw'!$A$4:$F$4,0))*INDEX('Mapping cadres'!$B$1:$Z$616,MATCH($B58, 'Mapping cadres'!$B$1:$B$616,0), MATCH(C$32,'Mapping cadres'!$B$1:$Z$1,0))</f>
        <v>0</v>
      </c>
      <c r="D58" s="226">
        <f>INDEX('Uganda workforce data - raw'!$A$4:$F$619,MATCH($B58, 'Uganda workforce data - raw'!$B$4:$B$619,0), MATCH("Filled Male",'Uganda workforce data - raw'!$A$4:$F$4,0))*INDEX('Mapping cadres'!$B$1:$Z$616,MATCH($B58, 'Mapping cadres'!$B$1:$B$616,0), MATCH(D$32,'Mapping cadres'!$B$1:$Z$1,0))</f>
        <v>4</v>
      </c>
      <c r="E58" s="226">
        <f>INDEX('Uganda workforce data - raw'!$A$4:$F$619,MATCH($B58, 'Uganda workforce data - raw'!$B$4:$B$619,0), MATCH("Filled Male",'Uganda workforce data - raw'!$A$4:$F$4,0))*INDEX('Mapping cadres'!$B$1:$Z$616,MATCH($B58, 'Mapping cadres'!$B$1:$B$616,0), MATCH(E$32,'Mapping cadres'!$B$1:$Z$1,0))</f>
        <v>0</v>
      </c>
      <c r="F58" s="226">
        <f>INDEX('Uganda workforce data - raw'!$A$4:$F$619,MATCH($B58, 'Uganda workforce data - raw'!$B$4:$B$619,0), MATCH("Filled Male",'Uganda workforce data - raw'!$A$4:$F$4,0))*INDEX('Mapping cadres'!$B$1:$Z$616,MATCH($B58, 'Mapping cadres'!$B$1:$B$616,0), MATCH(F$32,'Mapping cadres'!$B$1:$Z$1,0))</f>
        <v>0</v>
      </c>
      <c r="G58" s="226">
        <f>INDEX('Uganda workforce data - raw'!$A$4:$F$619,MATCH($B58, 'Uganda workforce data - raw'!$B$4:$B$619,0), MATCH("Filled Male",'Uganda workforce data - raw'!$A$4:$F$4,0))*INDEX('Mapping cadres'!$B$1:$Z$616,MATCH($B58, 'Mapping cadres'!$B$1:$B$616,0), MATCH(G$32,'Mapping cadres'!$B$1:$Z$1,0))</f>
        <v>0</v>
      </c>
      <c r="H58" s="226">
        <f>INDEX('Uganda workforce data - raw'!$A$4:$F$619,MATCH($B58, 'Uganda workforce data - raw'!$B$4:$B$619,0), MATCH("Filled Male",'Uganda workforce data - raw'!$A$4:$F$4,0))*INDEX('Mapping cadres'!$B$1:$Z$616,MATCH($B58, 'Mapping cadres'!$B$1:$B$616,0), MATCH(H$32,'Mapping cadres'!$B$1:$Z$1,0))</f>
        <v>0</v>
      </c>
      <c r="I58" s="226">
        <f>INDEX('Uganda workforce data - raw'!$A$4:$F$619,MATCH($B58, 'Uganda workforce data - raw'!$B$4:$B$619,0), MATCH("Filled Male",'Uganda workforce data - raw'!$A$4:$F$4,0))*INDEX('Mapping cadres'!$B$1:$Z$616,MATCH($B58, 'Mapping cadres'!$B$1:$B$616,0), MATCH(I$32,'Mapping cadres'!$B$1:$Z$1,0))</f>
        <v>0</v>
      </c>
      <c r="J58" s="226">
        <f>INDEX('Uganda workforce data - raw'!$A$4:$F$619,MATCH($B58, 'Uganda workforce data - raw'!$B$4:$B$619,0), MATCH("Filled Male",'Uganda workforce data - raw'!$A$4:$F$4,0))*INDEX('Mapping cadres'!$B$1:$Z$616,MATCH($B58, 'Mapping cadres'!$B$1:$B$616,0), MATCH(J$32,'Mapping cadres'!$B$1:$Z$1,0))</f>
        <v>0</v>
      </c>
      <c r="K58" s="226">
        <f>INDEX('Uganda workforce data - raw'!$A$4:$F$619,MATCH($B58, 'Uganda workforce data - raw'!$B$4:$B$619,0), MATCH("Filled Male",'Uganda workforce data - raw'!$A$4:$F$4,0))*INDEX('Mapping cadres'!$B$1:$Z$616,MATCH($B58, 'Mapping cadres'!$B$1:$B$616,0), MATCH(K$32,'Mapping cadres'!$B$1:$Z$1,0))</f>
        <v>0</v>
      </c>
      <c r="L58" s="226">
        <f>INDEX('Uganda workforce data - raw'!$A$4:$F$619,MATCH($B58, 'Uganda workforce data - raw'!$B$4:$B$619,0), MATCH("Filled Male",'Uganda workforce data - raw'!$A$4:$F$4,0))*INDEX('Mapping cadres'!$B$1:$Z$616,MATCH($B58, 'Mapping cadres'!$B$1:$B$616,0), MATCH(L$32,'Mapping cadres'!$B$1:$Z$1,0))</f>
        <v>0</v>
      </c>
      <c r="M58" s="226">
        <f>INDEX('Uganda workforce data - raw'!$A$4:$F$619,MATCH($B58, 'Uganda workforce data - raw'!$B$4:$B$619,0), MATCH("Filled Male",'Uganda workforce data - raw'!$A$4:$F$4,0))*INDEX('Mapping cadres'!$B$1:$Z$616,MATCH($B58, 'Mapping cadres'!$B$1:$B$616,0), MATCH(M$32,'Mapping cadres'!$B$1:$Z$1,0))</f>
        <v>0</v>
      </c>
      <c r="N58" s="226">
        <f>INDEX('Uganda workforce data - raw'!$A$4:$F$619,MATCH($B58, 'Uganda workforce data - raw'!$B$4:$B$619,0), MATCH("Filled Male",'Uganda workforce data - raw'!$A$4:$F$4,0))*INDEX('Mapping cadres'!$B$1:$Z$616,MATCH($B58, 'Mapping cadres'!$B$1:$B$616,0), MATCH(N$32,'Mapping cadres'!$B$1:$Z$1,0))</f>
        <v>0</v>
      </c>
      <c r="O58" s="226">
        <f>INDEX('Uganda workforce data - raw'!$A$4:$F$619,MATCH($B58, 'Uganda workforce data - raw'!$B$4:$B$619,0), MATCH("Filled Male",'Uganda workforce data - raw'!$A$4:$F$4,0))*INDEX('Mapping cadres'!$B$1:$Z$616,MATCH($B58, 'Mapping cadres'!$B$1:$B$616,0), MATCH(O$32,'Mapping cadres'!$B$1:$Z$1,0))</f>
        <v>0</v>
      </c>
      <c r="P58" s="226">
        <f>INDEX('Uganda workforce data - raw'!$A$4:$F$619,MATCH($B58, 'Uganda workforce data - raw'!$B$4:$B$619,0), MATCH("Filled Male",'Uganda workforce data - raw'!$A$4:$F$4,0))*INDEX('Mapping cadres'!$B$1:$Z$616,MATCH($B58, 'Mapping cadres'!$B$1:$B$616,0), MATCH(P$32,'Mapping cadres'!$B$1:$Z$1,0))</f>
        <v>0</v>
      </c>
      <c r="Q58" s="226">
        <f>INDEX('Uganda workforce data - raw'!$A$4:$F$619,MATCH($B58, 'Uganda workforce data - raw'!$B$4:$B$619,0), MATCH("Filled Male",'Uganda workforce data - raw'!$A$4:$F$4,0))*INDEX('Mapping cadres'!$B$1:$Z$616,MATCH($B58, 'Mapping cadres'!$B$1:$B$616,0), MATCH(Q$32,'Mapping cadres'!$B$1:$Z$1,0))</f>
        <v>0</v>
      </c>
      <c r="R58" s="226">
        <f>INDEX('Uganda workforce data - raw'!$A$4:$F$619,MATCH($B58, 'Uganda workforce data - raw'!$B$4:$B$619,0), MATCH("Filled Male",'Uganda workforce data - raw'!$A$4:$F$4,0))*INDEX('Mapping cadres'!$B$1:$Z$616,MATCH($B58, 'Mapping cadres'!$B$1:$B$616,0), MATCH(R$32,'Mapping cadres'!$B$1:$Z$1,0))</f>
        <v>0</v>
      </c>
      <c r="S58" s="226">
        <f>INDEX('Uganda workforce data - raw'!$A$4:$F$619,MATCH($B58, 'Uganda workforce data - raw'!$B$4:$B$619,0), MATCH("Filled Male",'Uganda workforce data - raw'!$A$4:$F$4,0))*INDEX('Mapping cadres'!$B$1:$Z$616,MATCH($B58, 'Mapping cadres'!$B$1:$B$616,0), MATCH(S$32,'Mapping cadres'!$B$1:$Z$1,0))</f>
        <v>0</v>
      </c>
      <c r="T58" s="226">
        <f>INDEX('Uganda workforce data - raw'!$A$4:$F$619,MATCH($B58, 'Uganda workforce data - raw'!$B$4:$B$619,0), MATCH("Filled Male",'Uganda workforce data - raw'!$A$4:$F$4,0))*INDEX('Mapping cadres'!$B$1:$Z$616,MATCH($B58, 'Mapping cadres'!$B$1:$B$616,0), MATCH(T$32,'Mapping cadres'!$B$1:$Z$1,0))</f>
        <v>0</v>
      </c>
      <c r="U58" s="226">
        <f>INDEX('Uganda workforce data - raw'!$A$4:$F$619,MATCH($B58, 'Uganda workforce data - raw'!$B$4:$B$619,0), MATCH("Filled Male",'Uganda workforce data - raw'!$A$4:$F$4,0))*INDEX('Mapping cadres'!$B$1:$Z$616,MATCH($B58, 'Mapping cadres'!$B$1:$B$616,0), MATCH(U$32,'Mapping cadres'!$B$1:$Z$1,0))</f>
        <v>0</v>
      </c>
      <c r="V58" s="226">
        <f>INDEX('Uganda workforce data - raw'!$A$4:$F$619,MATCH($B58, 'Uganda workforce data - raw'!$B$4:$B$619,0), MATCH("Filled Male",'Uganda workforce data - raw'!$A$4:$F$4,0))*INDEX('Mapping cadres'!$B$1:$Z$616,MATCH($B58, 'Mapping cadres'!$B$1:$B$616,0), MATCH(V$32,'Mapping cadres'!$B$1:$Z$1,0))</f>
        <v>0</v>
      </c>
      <c r="W58" s="226">
        <f>INDEX('Uganda workforce data - raw'!$A$4:$F$619,MATCH($B58, 'Uganda workforce data - raw'!$B$4:$B$619,0), MATCH("Filled Male",'Uganda workforce data - raw'!$A$4:$F$4,0))*INDEX('Mapping cadres'!$B$1:$Z$616,MATCH($B58, 'Mapping cadres'!$B$1:$B$616,0), MATCH(W$32,'Mapping cadres'!$B$1:$Z$1,0))</f>
        <v>0</v>
      </c>
      <c r="X58" s="226">
        <f>INDEX('Uganda workforce data - raw'!$A$4:$F$619,MATCH($B58, 'Uganda workforce data - raw'!$B$4:$B$619,0), MATCH("Filled Male",'Uganda workforce data - raw'!$A$4:$F$4,0))*INDEX('Mapping cadres'!$B$1:$Z$616,MATCH($B58, 'Mapping cadres'!$B$1:$B$616,0), MATCH(X$32,'Mapping cadres'!$B$1:$Z$1,0))</f>
        <v>0</v>
      </c>
      <c r="Y58" s="226">
        <f>INDEX('Uganda workforce data - raw'!$A$4:$F$619,MATCH($B58, 'Uganda workforce data - raw'!$B$4:$B$619,0), MATCH("Filled Male",'Uganda workforce data - raw'!$A$4:$F$4,0))*INDEX('Mapping cadres'!$B$1:$Z$616,MATCH($B58, 'Mapping cadres'!$B$1:$B$616,0), MATCH(Y$32,'Mapping cadres'!$B$1:$Z$1,0))</f>
        <v>0</v>
      </c>
      <c r="Z58" s="226">
        <f>INDEX('Uganda workforce data - raw'!$A$4:$F$619,MATCH($B58, 'Uganda workforce data - raw'!$B$4:$B$619,0), MATCH("Filled Male",'Uganda workforce data - raw'!$A$4:$F$4,0))*INDEX('Mapping cadres'!$B$1:$Z$616,MATCH($B58, 'Mapping cadres'!$B$1:$B$616,0), MATCH(Z$32,'Mapping cadres'!$B$1:$Z$1,0))</f>
        <v>0</v>
      </c>
      <c r="AA58" s="226">
        <f>INDEX('Uganda workforce data - raw'!$A$4:$F$619,MATCH($B58, 'Uganda workforce data - raw'!$B$4:$B$619,0), MATCH("Filled Female",'Uganda workforce data - raw'!$A$4:$F$4,0))*INDEX('Mapping cadres'!$B$1:$Z$616,MATCH($B58, 'Mapping cadres'!$B$1:$B$616,0), MATCH(AA$32,'Mapping cadres'!$B$1:$Z$1,0))</f>
        <v>0</v>
      </c>
      <c r="AB58" s="226">
        <f>INDEX('Uganda workforce data - raw'!$A$4:$F$619,MATCH($B58, 'Uganda workforce data - raw'!$B$4:$B$619,0), MATCH("Filled Female",'Uganda workforce data - raw'!$A$4:$F$4,0))*INDEX('Mapping cadres'!$B$1:$Z$616,MATCH($B58, 'Mapping cadres'!$B$1:$B$616,0), MATCH(AB$32,'Mapping cadres'!$B$1:$Z$1,0))</f>
        <v>3</v>
      </c>
      <c r="AC58" s="226">
        <f>INDEX('Uganda workforce data - raw'!$A$4:$F$619,MATCH($B58, 'Uganda workforce data - raw'!$B$4:$B$619,0), MATCH("Filled Female",'Uganda workforce data - raw'!$A$4:$F$4,0))*INDEX('Mapping cadres'!$B$1:$Z$616,MATCH($B58, 'Mapping cadres'!$B$1:$B$616,0), MATCH(AC$32,'Mapping cadres'!$B$1:$Z$1,0))</f>
        <v>0</v>
      </c>
      <c r="AD58" s="226">
        <f>INDEX('Uganda workforce data - raw'!$A$4:$F$619,MATCH($B58, 'Uganda workforce data - raw'!$B$4:$B$619,0), MATCH("Filled Female",'Uganda workforce data - raw'!$A$4:$F$4,0))*INDEX('Mapping cadres'!$B$1:$Z$616,MATCH($B58, 'Mapping cadres'!$B$1:$B$616,0), MATCH(AD$32,'Mapping cadres'!$B$1:$Z$1,0))</f>
        <v>0</v>
      </c>
      <c r="AE58" s="226">
        <f>INDEX('Uganda workforce data - raw'!$A$4:$F$619,MATCH($B58, 'Uganda workforce data - raw'!$B$4:$B$619,0), MATCH("Filled Female",'Uganda workforce data - raw'!$A$4:$F$4,0))*INDEX('Mapping cadres'!$B$1:$Z$616,MATCH($B58, 'Mapping cadres'!$B$1:$B$616,0), MATCH(AE$32,'Mapping cadres'!$B$1:$Z$1,0))</f>
        <v>0</v>
      </c>
      <c r="AF58" s="226">
        <f>INDEX('Uganda workforce data - raw'!$A$4:$F$619,MATCH($B58, 'Uganda workforce data - raw'!$B$4:$B$619,0), MATCH("Filled Female",'Uganda workforce data - raw'!$A$4:$F$4,0))*INDEX('Mapping cadres'!$B$1:$Z$616,MATCH($B58, 'Mapping cadres'!$B$1:$B$616,0), MATCH(AF$32,'Mapping cadres'!$B$1:$Z$1,0))</f>
        <v>0</v>
      </c>
      <c r="AG58" s="226">
        <f>INDEX('Uganda workforce data - raw'!$A$4:$F$619,MATCH($B58, 'Uganda workforce data - raw'!$B$4:$B$619,0), MATCH("Filled Female",'Uganda workforce data - raw'!$A$4:$F$4,0))*INDEX('Mapping cadres'!$B$1:$Z$616,MATCH($B58, 'Mapping cadres'!$B$1:$B$616,0), MATCH(AG$32,'Mapping cadres'!$B$1:$Z$1,0))</f>
        <v>0</v>
      </c>
      <c r="AH58" s="226">
        <f>INDEX('Uganda workforce data - raw'!$A$4:$F$619,MATCH($B58, 'Uganda workforce data - raw'!$B$4:$B$619,0), MATCH("Filled Female",'Uganda workforce data - raw'!$A$4:$F$4,0))*INDEX('Mapping cadres'!$B$1:$Z$616,MATCH($B58, 'Mapping cadres'!$B$1:$B$616,0), MATCH(AH$32,'Mapping cadres'!$B$1:$Z$1,0))</f>
        <v>0</v>
      </c>
      <c r="AI58" s="226">
        <f>INDEX('Uganda workforce data - raw'!$A$4:$F$619,MATCH($B58, 'Uganda workforce data - raw'!$B$4:$B$619,0), MATCH("Filled Female",'Uganda workforce data - raw'!$A$4:$F$4,0))*INDEX('Mapping cadres'!$B$1:$Z$616,MATCH($B58, 'Mapping cadres'!$B$1:$B$616,0), MATCH(AI$32,'Mapping cadres'!$B$1:$Z$1,0))</f>
        <v>0</v>
      </c>
      <c r="AJ58" s="226">
        <f>INDEX('Uganda workforce data - raw'!$A$4:$F$619,MATCH($B58, 'Uganda workforce data - raw'!$B$4:$B$619,0), MATCH("Filled Female",'Uganda workforce data - raw'!$A$4:$F$4,0))*INDEX('Mapping cadres'!$B$1:$Z$616,MATCH($B58, 'Mapping cadres'!$B$1:$B$616,0), MATCH(AJ$32,'Mapping cadres'!$B$1:$Z$1,0))</f>
        <v>0</v>
      </c>
      <c r="AK58" s="226">
        <f>INDEX('Uganda workforce data - raw'!$A$4:$F$619,MATCH($B58, 'Uganda workforce data - raw'!$B$4:$B$619,0), MATCH("Filled Female",'Uganda workforce data - raw'!$A$4:$F$4,0))*INDEX('Mapping cadres'!$B$1:$Z$616,MATCH($B58, 'Mapping cadres'!$B$1:$B$616,0), MATCH(AK$32,'Mapping cadres'!$B$1:$Z$1,0))</f>
        <v>0</v>
      </c>
      <c r="AL58" s="226">
        <f>INDEX('Uganda workforce data - raw'!$A$4:$F$619,MATCH($B58, 'Uganda workforce data - raw'!$B$4:$B$619,0), MATCH("Filled Female",'Uganda workforce data - raw'!$A$4:$F$4,0))*INDEX('Mapping cadres'!$B$1:$Z$616,MATCH($B58, 'Mapping cadres'!$B$1:$B$616,0), MATCH(AL$32,'Mapping cadres'!$B$1:$Z$1,0))</f>
        <v>0</v>
      </c>
      <c r="AM58" s="226">
        <f>INDEX('Uganda workforce data - raw'!$A$4:$F$619,MATCH($B58, 'Uganda workforce data - raw'!$B$4:$B$619,0), MATCH("Filled Female",'Uganda workforce data - raw'!$A$4:$F$4,0))*INDEX('Mapping cadres'!$B$1:$Z$616,MATCH($B58, 'Mapping cadres'!$B$1:$B$616,0), MATCH(AM$32,'Mapping cadres'!$B$1:$Z$1,0))</f>
        <v>0</v>
      </c>
      <c r="AN58" s="226">
        <f>INDEX('Uganda workforce data - raw'!$A$4:$F$619,MATCH($B58, 'Uganda workforce data - raw'!$B$4:$B$619,0), MATCH("Filled Female",'Uganda workforce data - raw'!$A$4:$F$4,0))*INDEX('Mapping cadres'!$B$1:$Z$616,MATCH($B58, 'Mapping cadres'!$B$1:$B$616,0), MATCH(AN$32,'Mapping cadres'!$B$1:$Z$1,0))</f>
        <v>0</v>
      </c>
      <c r="AO58" s="226">
        <f>INDEX('Uganda workforce data - raw'!$A$4:$F$619,MATCH($B58, 'Uganda workforce data - raw'!$B$4:$B$619,0), MATCH("Filled Female",'Uganda workforce data - raw'!$A$4:$F$4,0))*INDEX('Mapping cadres'!$B$1:$Z$616,MATCH($B58, 'Mapping cadres'!$B$1:$B$616,0), MATCH(AO$32,'Mapping cadres'!$B$1:$Z$1,0))</f>
        <v>0</v>
      </c>
      <c r="AP58" s="226">
        <f>INDEX('Uganda workforce data - raw'!$A$4:$F$619,MATCH($B58, 'Uganda workforce data - raw'!$B$4:$B$619,0), MATCH("Filled Female",'Uganda workforce data - raw'!$A$4:$F$4,0))*INDEX('Mapping cadres'!$B$1:$Z$616,MATCH($B58, 'Mapping cadres'!$B$1:$B$616,0), MATCH(AP$32,'Mapping cadres'!$B$1:$Z$1,0))</f>
        <v>0</v>
      </c>
      <c r="AQ58" s="226">
        <f>INDEX('Uganda workforce data - raw'!$A$4:$F$619,MATCH($B58, 'Uganda workforce data - raw'!$B$4:$B$619,0), MATCH("Filled Female",'Uganda workforce data - raw'!$A$4:$F$4,0))*INDEX('Mapping cadres'!$B$1:$Z$616,MATCH($B58, 'Mapping cadres'!$B$1:$B$616,0), MATCH(AQ$32,'Mapping cadres'!$B$1:$Z$1,0))</f>
        <v>0</v>
      </c>
      <c r="AR58" s="226">
        <f>INDEX('Uganda workforce data - raw'!$A$4:$F$619,MATCH($B58, 'Uganda workforce data - raw'!$B$4:$B$619,0), MATCH("Filled Female",'Uganda workforce data - raw'!$A$4:$F$4,0))*INDEX('Mapping cadres'!$B$1:$Z$616,MATCH($B58, 'Mapping cadres'!$B$1:$B$616,0), MATCH(AR$32,'Mapping cadres'!$B$1:$Z$1,0))</f>
        <v>0</v>
      </c>
      <c r="AS58" s="226">
        <f>INDEX('Uganda workforce data - raw'!$A$4:$F$619,MATCH($B58, 'Uganda workforce data - raw'!$B$4:$B$619,0), MATCH("Filled Female",'Uganda workforce data - raw'!$A$4:$F$4,0))*INDEX('Mapping cadres'!$B$1:$Z$616,MATCH($B58, 'Mapping cadres'!$B$1:$B$616,0), MATCH(AS$32,'Mapping cadres'!$B$1:$Z$1,0))</f>
        <v>0</v>
      </c>
      <c r="AT58" s="226">
        <f>INDEX('Uganda workforce data - raw'!$A$4:$F$619,MATCH($B58, 'Uganda workforce data - raw'!$B$4:$B$619,0), MATCH("Filled Female",'Uganda workforce data - raw'!$A$4:$F$4,0))*INDEX('Mapping cadres'!$B$1:$Z$616,MATCH($B58, 'Mapping cadres'!$B$1:$B$616,0), MATCH(AT$32,'Mapping cadres'!$B$1:$Z$1,0))</f>
        <v>0</v>
      </c>
      <c r="AU58" s="226">
        <f>INDEX('Uganda workforce data - raw'!$A$4:$F$619,MATCH($B58, 'Uganda workforce data - raw'!$B$4:$B$619,0), MATCH("Filled Female",'Uganda workforce data - raw'!$A$4:$F$4,0))*INDEX('Mapping cadres'!$B$1:$Z$616,MATCH($B58, 'Mapping cadres'!$B$1:$B$616,0), MATCH(AU$32,'Mapping cadres'!$B$1:$Z$1,0))</f>
        <v>0</v>
      </c>
      <c r="AV58" s="226">
        <f>INDEX('Uganda workforce data - raw'!$A$4:$F$619,MATCH($B58, 'Uganda workforce data - raw'!$B$4:$B$619,0), MATCH("Filled Female",'Uganda workforce data - raw'!$A$4:$F$4,0))*INDEX('Mapping cadres'!$B$1:$Z$616,MATCH($B58, 'Mapping cadres'!$B$1:$B$616,0), MATCH(AV$32,'Mapping cadres'!$B$1:$Z$1,0))</f>
        <v>0</v>
      </c>
      <c r="AW58" s="226">
        <f>INDEX('Uganda workforce data - raw'!$A$4:$F$619,MATCH($B58, 'Uganda workforce data - raw'!$B$4:$B$619,0), MATCH("Filled Female",'Uganda workforce data - raw'!$A$4:$F$4,0))*INDEX('Mapping cadres'!$B$1:$Z$616,MATCH($B58, 'Mapping cadres'!$B$1:$B$616,0), MATCH(AW$32,'Mapping cadres'!$B$1:$Z$1,0))</f>
        <v>0</v>
      </c>
      <c r="AX58" s="226">
        <f>INDEX('Uganda workforce data - raw'!$A$4:$F$619,MATCH($B58, 'Uganda workforce data - raw'!$B$4:$B$619,0), MATCH("Filled Female",'Uganda workforce data - raw'!$A$4:$F$4,0))*INDEX('Mapping cadres'!$B$1:$Z$616,MATCH($B58, 'Mapping cadres'!$B$1:$B$616,0), MATCH(AX$32,'Mapping cadres'!$B$1:$Z$1,0))</f>
        <v>0</v>
      </c>
      <c r="AY58" s="226">
        <f t="shared" si="5"/>
        <v>0</v>
      </c>
      <c r="AZ58" s="226">
        <f t="shared" si="6"/>
        <v>7</v>
      </c>
      <c r="BA58" s="226">
        <f t="shared" si="7"/>
        <v>0</v>
      </c>
      <c r="BB58" s="226">
        <f t="shared" si="8"/>
        <v>0</v>
      </c>
      <c r="BC58" s="226">
        <f t="shared" si="9"/>
        <v>0</v>
      </c>
      <c r="BD58" s="226">
        <f t="shared" si="10"/>
        <v>0</v>
      </c>
      <c r="BE58" s="226">
        <f t="shared" si="11"/>
        <v>0</v>
      </c>
      <c r="BF58" s="226">
        <f t="shared" si="12"/>
        <v>0</v>
      </c>
      <c r="BG58" s="226">
        <f t="shared" si="13"/>
        <v>0</v>
      </c>
      <c r="BH58" s="226">
        <f t="shared" si="14"/>
        <v>0</v>
      </c>
      <c r="BI58" s="226">
        <f t="shared" si="15"/>
        <v>0</v>
      </c>
      <c r="BJ58" s="226">
        <f t="shared" si="16"/>
        <v>0</v>
      </c>
      <c r="BK58" s="226">
        <f t="shared" si="17"/>
        <v>0</v>
      </c>
      <c r="BL58" s="226">
        <f t="shared" si="18"/>
        <v>0</v>
      </c>
      <c r="BM58" s="226">
        <f t="shared" si="19"/>
        <v>0</v>
      </c>
      <c r="BN58" s="226">
        <f t="shared" si="20"/>
        <v>0</v>
      </c>
      <c r="BO58" s="226">
        <f t="shared" si="21"/>
        <v>0</v>
      </c>
      <c r="BP58" s="226">
        <f t="shared" si="22"/>
        <v>0</v>
      </c>
      <c r="BQ58" s="226">
        <f t="shared" si="23"/>
        <v>0</v>
      </c>
      <c r="BR58" s="226">
        <f t="shared" si="24"/>
        <v>0</v>
      </c>
      <c r="BS58" s="226">
        <f t="shared" si="25"/>
        <v>0</v>
      </c>
      <c r="BT58" s="226">
        <f t="shared" si="26"/>
        <v>0</v>
      </c>
      <c r="BU58" s="226">
        <f t="shared" si="27"/>
        <v>0</v>
      </c>
      <c r="BV58" s="226">
        <f t="shared" si="28"/>
        <v>0</v>
      </c>
    </row>
    <row r="59" spans="1:74">
      <c r="A59" s="226">
        <v>27</v>
      </c>
      <c r="B59" s="226" t="s">
        <v>1334</v>
      </c>
      <c r="C59" s="226">
        <f>INDEX('Uganda workforce data - raw'!$A$4:$F$619,MATCH($B59, 'Uganda workforce data - raw'!$B$4:$B$619,0), MATCH("Filled Male",'Uganda workforce data - raw'!$A$4:$F$4,0))*INDEX('Mapping cadres'!$B$1:$Z$616,MATCH($B59, 'Mapping cadres'!$B$1:$B$616,0), MATCH(C$32,'Mapping cadres'!$B$1:$Z$1,0))</f>
        <v>0</v>
      </c>
      <c r="D59" s="226">
        <f>INDEX('Uganda workforce data - raw'!$A$4:$F$619,MATCH($B59, 'Uganda workforce data - raw'!$B$4:$B$619,0), MATCH("Filled Male",'Uganda workforce data - raw'!$A$4:$F$4,0))*INDEX('Mapping cadres'!$B$1:$Z$616,MATCH($B59, 'Mapping cadres'!$B$1:$B$616,0), MATCH(D$32,'Mapping cadres'!$B$1:$Z$1,0))</f>
        <v>0</v>
      </c>
      <c r="E59" s="226">
        <f>INDEX('Uganda workforce data - raw'!$A$4:$F$619,MATCH($B59, 'Uganda workforce data - raw'!$B$4:$B$619,0), MATCH("Filled Male",'Uganda workforce data - raw'!$A$4:$F$4,0))*INDEX('Mapping cadres'!$B$1:$Z$616,MATCH($B59, 'Mapping cadres'!$B$1:$B$616,0), MATCH(E$32,'Mapping cadres'!$B$1:$Z$1,0))</f>
        <v>0</v>
      </c>
      <c r="F59" s="226">
        <f>INDEX('Uganda workforce data - raw'!$A$4:$F$619,MATCH($B59, 'Uganda workforce data - raw'!$B$4:$B$619,0), MATCH("Filled Male",'Uganda workforce data - raw'!$A$4:$F$4,0))*INDEX('Mapping cadres'!$B$1:$Z$616,MATCH($B59, 'Mapping cadres'!$B$1:$B$616,0), MATCH(F$32,'Mapping cadres'!$B$1:$Z$1,0))</f>
        <v>1</v>
      </c>
      <c r="G59" s="226">
        <f>INDEX('Uganda workforce data - raw'!$A$4:$F$619,MATCH($B59, 'Uganda workforce data - raw'!$B$4:$B$619,0), MATCH("Filled Male",'Uganda workforce data - raw'!$A$4:$F$4,0))*INDEX('Mapping cadres'!$B$1:$Z$616,MATCH($B59, 'Mapping cadres'!$B$1:$B$616,0), MATCH(G$32,'Mapping cadres'!$B$1:$Z$1,0))</f>
        <v>0</v>
      </c>
      <c r="H59" s="226">
        <f>INDEX('Uganda workforce data - raw'!$A$4:$F$619,MATCH($B59, 'Uganda workforce data - raw'!$B$4:$B$619,0), MATCH("Filled Male",'Uganda workforce data - raw'!$A$4:$F$4,0))*INDEX('Mapping cadres'!$B$1:$Z$616,MATCH($B59, 'Mapping cadres'!$B$1:$B$616,0), MATCH(H$32,'Mapping cadres'!$B$1:$Z$1,0))</f>
        <v>0</v>
      </c>
      <c r="I59" s="226">
        <f>INDEX('Uganda workforce data - raw'!$A$4:$F$619,MATCH($B59, 'Uganda workforce data - raw'!$B$4:$B$619,0), MATCH("Filled Male",'Uganda workforce data - raw'!$A$4:$F$4,0))*INDEX('Mapping cadres'!$B$1:$Z$616,MATCH($B59, 'Mapping cadres'!$B$1:$B$616,0), MATCH(I$32,'Mapping cadres'!$B$1:$Z$1,0))</f>
        <v>0</v>
      </c>
      <c r="J59" s="226">
        <f>INDEX('Uganda workforce data - raw'!$A$4:$F$619,MATCH($B59, 'Uganda workforce data - raw'!$B$4:$B$619,0), MATCH("Filled Male",'Uganda workforce data - raw'!$A$4:$F$4,0))*INDEX('Mapping cadres'!$B$1:$Z$616,MATCH($B59, 'Mapping cadres'!$B$1:$B$616,0), MATCH(J$32,'Mapping cadres'!$B$1:$Z$1,0))</f>
        <v>0</v>
      </c>
      <c r="K59" s="226">
        <f>INDEX('Uganda workforce data - raw'!$A$4:$F$619,MATCH($B59, 'Uganda workforce data - raw'!$B$4:$B$619,0), MATCH("Filled Male",'Uganda workforce data - raw'!$A$4:$F$4,0))*INDEX('Mapping cadres'!$B$1:$Z$616,MATCH($B59, 'Mapping cadres'!$B$1:$B$616,0), MATCH(K$32,'Mapping cadres'!$B$1:$Z$1,0))</f>
        <v>0</v>
      </c>
      <c r="L59" s="226">
        <f>INDEX('Uganda workforce data - raw'!$A$4:$F$619,MATCH($B59, 'Uganda workforce data - raw'!$B$4:$B$619,0), MATCH("Filled Male",'Uganda workforce data - raw'!$A$4:$F$4,0))*INDEX('Mapping cadres'!$B$1:$Z$616,MATCH($B59, 'Mapping cadres'!$B$1:$B$616,0), MATCH(L$32,'Mapping cadres'!$B$1:$Z$1,0))</f>
        <v>0</v>
      </c>
      <c r="M59" s="226">
        <f>INDEX('Uganda workforce data - raw'!$A$4:$F$619,MATCH($B59, 'Uganda workforce data - raw'!$B$4:$B$619,0), MATCH("Filled Male",'Uganda workforce data - raw'!$A$4:$F$4,0))*INDEX('Mapping cadres'!$B$1:$Z$616,MATCH($B59, 'Mapping cadres'!$B$1:$B$616,0), MATCH(M$32,'Mapping cadres'!$B$1:$Z$1,0))</f>
        <v>0</v>
      </c>
      <c r="N59" s="226">
        <f>INDEX('Uganda workforce data - raw'!$A$4:$F$619,MATCH($B59, 'Uganda workforce data - raw'!$B$4:$B$619,0), MATCH("Filled Male",'Uganda workforce data - raw'!$A$4:$F$4,0))*INDEX('Mapping cadres'!$B$1:$Z$616,MATCH($B59, 'Mapping cadres'!$B$1:$B$616,0), MATCH(N$32,'Mapping cadres'!$B$1:$Z$1,0))</f>
        <v>0</v>
      </c>
      <c r="O59" s="226">
        <f>INDEX('Uganda workforce data - raw'!$A$4:$F$619,MATCH($B59, 'Uganda workforce data - raw'!$B$4:$B$619,0), MATCH("Filled Male",'Uganda workforce data - raw'!$A$4:$F$4,0))*INDEX('Mapping cadres'!$B$1:$Z$616,MATCH($B59, 'Mapping cadres'!$B$1:$B$616,0), MATCH(O$32,'Mapping cadres'!$B$1:$Z$1,0))</f>
        <v>0</v>
      </c>
      <c r="P59" s="226">
        <f>INDEX('Uganda workforce data - raw'!$A$4:$F$619,MATCH($B59, 'Uganda workforce data - raw'!$B$4:$B$619,0), MATCH("Filled Male",'Uganda workforce data - raw'!$A$4:$F$4,0))*INDEX('Mapping cadres'!$B$1:$Z$616,MATCH($B59, 'Mapping cadres'!$B$1:$B$616,0), MATCH(P$32,'Mapping cadres'!$B$1:$Z$1,0))</f>
        <v>0</v>
      </c>
      <c r="Q59" s="226">
        <f>INDEX('Uganda workforce data - raw'!$A$4:$F$619,MATCH($B59, 'Uganda workforce data - raw'!$B$4:$B$619,0), MATCH("Filled Male",'Uganda workforce data - raw'!$A$4:$F$4,0))*INDEX('Mapping cadres'!$B$1:$Z$616,MATCH($B59, 'Mapping cadres'!$B$1:$B$616,0), MATCH(Q$32,'Mapping cadres'!$B$1:$Z$1,0))</f>
        <v>0</v>
      </c>
      <c r="R59" s="226">
        <f>INDEX('Uganda workforce data - raw'!$A$4:$F$619,MATCH($B59, 'Uganda workforce data - raw'!$B$4:$B$619,0), MATCH("Filled Male",'Uganda workforce data - raw'!$A$4:$F$4,0))*INDEX('Mapping cadres'!$B$1:$Z$616,MATCH($B59, 'Mapping cadres'!$B$1:$B$616,0), MATCH(R$32,'Mapping cadres'!$B$1:$Z$1,0))</f>
        <v>0</v>
      </c>
      <c r="S59" s="226">
        <f>INDEX('Uganda workforce data - raw'!$A$4:$F$619,MATCH($B59, 'Uganda workforce data - raw'!$B$4:$B$619,0), MATCH("Filled Male",'Uganda workforce data - raw'!$A$4:$F$4,0))*INDEX('Mapping cadres'!$B$1:$Z$616,MATCH($B59, 'Mapping cadres'!$B$1:$B$616,0), MATCH(S$32,'Mapping cadres'!$B$1:$Z$1,0))</f>
        <v>0</v>
      </c>
      <c r="T59" s="226">
        <f>INDEX('Uganda workforce data - raw'!$A$4:$F$619,MATCH($B59, 'Uganda workforce data - raw'!$B$4:$B$619,0), MATCH("Filled Male",'Uganda workforce data - raw'!$A$4:$F$4,0))*INDEX('Mapping cadres'!$B$1:$Z$616,MATCH($B59, 'Mapping cadres'!$B$1:$B$616,0), MATCH(T$32,'Mapping cadres'!$B$1:$Z$1,0))</f>
        <v>0</v>
      </c>
      <c r="U59" s="226">
        <f>INDEX('Uganda workforce data - raw'!$A$4:$F$619,MATCH($B59, 'Uganda workforce data - raw'!$B$4:$B$619,0), MATCH("Filled Male",'Uganda workforce data - raw'!$A$4:$F$4,0))*INDEX('Mapping cadres'!$B$1:$Z$616,MATCH($B59, 'Mapping cadres'!$B$1:$B$616,0), MATCH(U$32,'Mapping cadres'!$B$1:$Z$1,0))</f>
        <v>0</v>
      </c>
      <c r="V59" s="226">
        <f>INDEX('Uganda workforce data - raw'!$A$4:$F$619,MATCH($B59, 'Uganda workforce data - raw'!$B$4:$B$619,0), MATCH("Filled Male",'Uganda workforce data - raw'!$A$4:$F$4,0))*INDEX('Mapping cadres'!$B$1:$Z$616,MATCH($B59, 'Mapping cadres'!$B$1:$B$616,0), MATCH(V$32,'Mapping cadres'!$B$1:$Z$1,0))</f>
        <v>0</v>
      </c>
      <c r="W59" s="226">
        <f>INDEX('Uganda workforce data - raw'!$A$4:$F$619,MATCH($B59, 'Uganda workforce data - raw'!$B$4:$B$619,0), MATCH("Filled Male",'Uganda workforce data - raw'!$A$4:$F$4,0))*INDEX('Mapping cadres'!$B$1:$Z$616,MATCH($B59, 'Mapping cadres'!$B$1:$B$616,0), MATCH(W$32,'Mapping cadres'!$B$1:$Z$1,0))</f>
        <v>0</v>
      </c>
      <c r="X59" s="226">
        <f>INDEX('Uganda workforce data - raw'!$A$4:$F$619,MATCH($B59, 'Uganda workforce data - raw'!$B$4:$B$619,0), MATCH("Filled Male",'Uganda workforce data - raw'!$A$4:$F$4,0))*INDEX('Mapping cadres'!$B$1:$Z$616,MATCH($B59, 'Mapping cadres'!$B$1:$B$616,0), MATCH(X$32,'Mapping cadres'!$B$1:$Z$1,0))</f>
        <v>0</v>
      </c>
      <c r="Y59" s="226">
        <f>INDEX('Uganda workforce data - raw'!$A$4:$F$619,MATCH($B59, 'Uganda workforce data - raw'!$B$4:$B$619,0), MATCH("Filled Male",'Uganda workforce data - raw'!$A$4:$F$4,0))*INDEX('Mapping cadres'!$B$1:$Z$616,MATCH($B59, 'Mapping cadres'!$B$1:$B$616,0), MATCH(Y$32,'Mapping cadres'!$B$1:$Z$1,0))</f>
        <v>0</v>
      </c>
      <c r="Z59" s="226">
        <f>INDEX('Uganda workforce data - raw'!$A$4:$F$619,MATCH($B59, 'Uganda workforce data - raw'!$B$4:$B$619,0), MATCH("Filled Male",'Uganda workforce data - raw'!$A$4:$F$4,0))*INDEX('Mapping cadres'!$B$1:$Z$616,MATCH($B59, 'Mapping cadres'!$B$1:$B$616,0), MATCH(Z$32,'Mapping cadres'!$B$1:$Z$1,0))</f>
        <v>0</v>
      </c>
      <c r="AA59" s="226">
        <f>INDEX('Uganda workforce data - raw'!$A$4:$F$619,MATCH($B59, 'Uganda workforce data - raw'!$B$4:$B$619,0), MATCH("Filled Female",'Uganda workforce data - raw'!$A$4:$F$4,0))*INDEX('Mapping cadres'!$B$1:$Z$616,MATCH($B59, 'Mapping cadres'!$B$1:$B$616,0), MATCH(AA$32,'Mapping cadres'!$B$1:$Z$1,0))</f>
        <v>0</v>
      </c>
      <c r="AB59" s="226">
        <f>INDEX('Uganda workforce data - raw'!$A$4:$F$619,MATCH($B59, 'Uganda workforce data - raw'!$B$4:$B$619,0), MATCH("Filled Female",'Uganda workforce data - raw'!$A$4:$F$4,0))*INDEX('Mapping cadres'!$B$1:$Z$616,MATCH($B59, 'Mapping cadres'!$B$1:$B$616,0), MATCH(AB$32,'Mapping cadres'!$B$1:$Z$1,0))</f>
        <v>0</v>
      </c>
      <c r="AC59" s="226">
        <f>INDEX('Uganda workforce data - raw'!$A$4:$F$619,MATCH($B59, 'Uganda workforce data - raw'!$B$4:$B$619,0), MATCH("Filled Female",'Uganda workforce data - raw'!$A$4:$F$4,0))*INDEX('Mapping cadres'!$B$1:$Z$616,MATCH($B59, 'Mapping cadres'!$B$1:$B$616,0), MATCH(AC$32,'Mapping cadres'!$B$1:$Z$1,0))</f>
        <v>0</v>
      </c>
      <c r="AD59" s="226">
        <f>INDEX('Uganda workforce data - raw'!$A$4:$F$619,MATCH($B59, 'Uganda workforce data - raw'!$B$4:$B$619,0), MATCH("Filled Female",'Uganda workforce data - raw'!$A$4:$F$4,0))*INDEX('Mapping cadres'!$B$1:$Z$616,MATCH($B59, 'Mapping cadres'!$B$1:$B$616,0), MATCH(AD$32,'Mapping cadres'!$B$1:$Z$1,0))</f>
        <v>0</v>
      </c>
      <c r="AE59" s="226">
        <f>INDEX('Uganda workforce data - raw'!$A$4:$F$619,MATCH($B59, 'Uganda workforce data - raw'!$B$4:$B$619,0), MATCH("Filled Female",'Uganda workforce data - raw'!$A$4:$F$4,0))*INDEX('Mapping cadres'!$B$1:$Z$616,MATCH($B59, 'Mapping cadres'!$B$1:$B$616,0), MATCH(AE$32,'Mapping cadres'!$B$1:$Z$1,0))</f>
        <v>0</v>
      </c>
      <c r="AF59" s="226">
        <f>INDEX('Uganda workforce data - raw'!$A$4:$F$619,MATCH($B59, 'Uganda workforce data - raw'!$B$4:$B$619,0), MATCH("Filled Female",'Uganda workforce data - raw'!$A$4:$F$4,0))*INDEX('Mapping cadres'!$B$1:$Z$616,MATCH($B59, 'Mapping cadres'!$B$1:$B$616,0), MATCH(AF$32,'Mapping cadres'!$B$1:$Z$1,0))</f>
        <v>0</v>
      </c>
      <c r="AG59" s="226">
        <f>INDEX('Uganda workforce data - raw'!$A$4:$F$619,MATCH($B59, 'Uganda workforce data - raw'!$B$4:$B$619,0), MATCH("Filled Female",'Uganda workforce data - raw'!$A$4:$F$4,0))*INDEX('Mapping cadres'!$B$1:$Z$616,MATCH($B59, 'Mapping cadres'!$B$1:$B$616,0), MATCH(AG$32,'Mapping cadres'!$B$1:$Z$1,0))</f>
        <v>0</v>
      </c>
      <c r="AH59" s="226">
        <f>INDEX('Uganda workforce data - raw'!$A$4:$F$619,MATCH($B59, 'Uganda workforce data - raw'!$B$4:$B$619,0), MATCH("Filled Female",'Uganda workforce data - raw'!$A$4:$F$4,0))*INDEX('Mapping cadres'!$B$1:$Z$616,MATCH($B59, 'Mapping cadres'!$B$1:$B$616,0), MATCH(AH$32,'Mapping cadres'!$B$1:$Z$1,0))</f>
        <v>0</v>
      </c>
      <c r="AI59" s="226">
        <f>INDEX('Uganda workforce data - raw'!$A$4:$F$619,MATCH($B59, 'Uganda workforce data - raw'!$B$4:$B$619,0), MATCH("Filled Female",'Uganda workforce data - raw'!$A$4:$F$4,0))*INDEX('Mapping cadres'!$B$1:$Z$616,MATCH($B59, 'Mapping cadres'!$B$1:$B$616,0), MATCH(AI$32,'Mapping cadres'!$B$1:$Z$1,0))</f>
        <v>0</v>
      </c>
      <c r="AJ59" s="226">
        <f>INDEX('Uganda workforce data - raw'!$A$4:$F$619,MATCH($B59, 'Uganda workforce data - raw'!$B$4:$B$619,0), MATCH("Filled Female",'Uganda workforce data - raw'!$A$4:$F$4,0))*INDEX('Mapping cadres'!$B$1:$Z$616,MATCH($B59, 'Mapping cadres'!$B$1:$B$616,0), MATCH(AJ$32,'Mapping cadres'!$B$1:$Z$1,0))</f>
        <v>0</v>
      </c>
      <c r="AK59" s="226">
        <f>INDEX('Uganda workforce data - raw'!$A$4:$F$619,MATCH($B59, 'Uganda workforce data - raw'!$B$4:$B$619,0), MATCH("Filled Female",'Uganda workforce data - raw'!$A$4:$F$4,0))*INDEX('Mapping cadres'!$B$1:$Z$616,MATCH($B59, 'Mapping cadres'!$B$1:$B$616,0), MATCH(AK$32,'Mapping cadres'!$B$1:$Z$1,0))</f>
        <v>0</v>
      </c>
      <c r="AL59" s="226">
        <f>INDEX('Uganda workforce data - raw'!$A$4:$F$619,MATCH($B59, 'Uganda workforce data - raw'!$B$4:$B$619,0), MATCH("Filled Female",'Uganda workforce data - raw'!$A$4:$F$4,0))*INDEX('Mapping cadres'!$B$1:$Z$616,MATCH($B59, 'Mapping cadres'!$B$1:$B$616,0), MATCH(AL$32,'Mapping cadres'!$B$1:$Z$1,0))</f>
        <v>0</v>
      </c>
      <c r="AM59" s="226">
        <f>INDEX('Uganda workforce data - raw'!$A$4:$F$619,MATCH($B59, 'Uganda workforce data - raw'!$B$4:$B$619,0), MATCH("Filled Female",'Uganda workforce data - raw'!$A$4:$F$4,0))*INDEX('Mapping cadres'!$B$1:$Z$616,MATCH($B59, 'Mapping cadres'!$B$1:$B$616,0), MATCH(AM$32,'Mapping cadres'!$B$1:$Z$1,0))</f>
        <v>0</v>
      </c>
      <c r="AN59" s="226">
        <f>INDEX('Uganda workforce data - raw'!$A$4:$F$619,MATCH($B59, 'Uganda workforce data - raw'!$B$4:$B$619,0), MATCH("Filled Female",'Uganda workforce data - raw'!$A$4:$F$4,0))*INDEX('Mapping cadres'!$B$1:$Z$616,MATCH($B59, 'Mapping cadres'!$B$1:$B$616,0), MATCH(AN$32,'Mapping cadres'!$B$1:$Z$1,0))</f>
        <v>0</v>
      </c>
      <c r="AO59" s="226">
        <f>INDEX('Uganda workforce data - raw'!$A$4:$F$619,MATCH($B59, 'Uganda workforce data - raw'!$B$4:$B$619,0), MATCH("Filled Female",'Uganda workforce data - raw'!$A$4:$F$4,0))*INDEX('Mapping cadres'!$B$1:$Z$616,MATCH($B59, 'Mapping cadres'!$B$1:$B$616,0), MATCH(AO$32,'Mapping cadres'!$B$1:$Z$1,0))</f>
        <v>0</v>
      </c>
      <c r="AP59" s="226">
        <f>INDEX('Uganda workforce data - raw'!$A$4:$F$619,MATCH($B59, 'Uganda workforce data - raw'!$B$4:$B$619,0), MATCH("Filled Female",'Uganda workforce data - raw'!$A$4:$F$4,0))*INDEX('Mapping cadres'!$B$1:$Z$616,MATCH($B59, 'Mapping cadres'!$B$1:$B$616,0), MATCH(AP$32,'Mapping cadres'!$B$1:$Z$1,0))</f>
        <v>0</v>
      </c>
      <c r="AQ59" s="226">
        <f>INDEX('Uganda workforce data - raw'!$A$4:$F$619,MATCH($B59, 'Uganda workforce data - raw'!$B$4:$B$619,0), MATCH("Filled Female",'Uganda workforce data - raw'!$A$4:$F$4,0))*INDEX('Mapping cadres'!$B$1:$Z$616,MATCH($B59, 'Mapping cadres'!$B$1:$B$616,0), MATCH(AQ$32,'Mapping cadres'!$B$1:$Z$1,0))</f>
        <v>0</v>
      </c>
      <c r="AR59" s="226">
        <f>INDEX('Uganda workforce data - raw'!$A$4:$F$619,MATCH($B59, 'Uganda workforce data - raw'!$B$4:$B$619,0), MATCH("Filled Female",'Uganda workforce data - raw'!$A$4:$F$4,0))*INDEX('Mapping cadres'!$B$1:$Z$616,MATCH($B59, 'Mapping cadres'!$B$1:$B$616,0), MATCH(AR$32,'Mapping cadres'!$B$1:$Z$1,0))</f>
        <v>0</v>
      </c>
      <c r="AS59" s="226">
        <f>INDEX('Uganda workforce data - raw'!$A$4:$F$619,MATCH($B59, 'Uganda workforce data - raw'!$B$4:$B$619,0), MATCH("Filled Female",'Uganda workforce data - raw'!$A$4:$F$4,0))*INDEX('Mapping cadres'!$B$1:$Z$616,MATCH($B59, 'Mapping cadres'!$B$1:$B$616,0), MATCH(AS$32,'Mapping cadres'!$B$1:$Z$1,0))</f>
        <v>0</v>
      </c>
      <c r="AT59" s="226">
        <f>INDEX('Uganda workforce data - raw'!$A$4:$F$619,MATCH($B59, 'Uganda workforce data - raw'!$B$4:$B$619,0), MATCH("Filled Female",'Uganda workforce data - raw'!$A$4:$F$4,0))*INDEX('Mapping cadres'!$B$1:$Z$616,MATCH($B59, 'Mapping cadres'!$B$1:$B$616,0), MATCH(AT$32,'Mapping cadres'!$B$1:$Z$1,0))</f>
        <v>0</v>
      </c>
      <c r="AU59" s="226">
        <f>INDEX('Uganda workforce data - raw'!$A$4:$F$619,MATCH($B59, 'Uganda workforce data - raw'!$B$4:$B$619,0), MATCH("Filled Female",'Uganda workforce data - raw'!$A$4:$F$4,0))*INDEX('Mapping cadres'!$B$1:$Z$616,MATCH($B59, 'Mapping cadres'!$B$1:$B$616,0), MATCH(AU$32,'Mapping cadres'!$B$1:$Z$1,0))</f>
        <v>0</v>
      </c>
      <c r="AV59" s="226">
        <f>INDEX('Uganda workforce data - raw'!$A$4:$F$619,MATCH($B59, 'Uganda workforce data - raw'!$B$4:$B$619,0), MATCH("Filled Female",'Uganda workforce data - raw'!$A$4:$F$4,0))*INDEX('Mapping cadres'!$B$1:$Z$616,MATCH($B59, 'Mapping cadres'!$B$1:$B$616,0), MATCH(AV$32,'Mapping cadres'!$B$1:$Z$1,0))</f>
        <v>0</v>
      </c>
      <c r="AW59" s="226">
        <f>INDEX('Uganda workforce data - raw'!$A$4:$F$619,MATCH($B59, 'Uganda workforce data - raw'!$B$4:$B$619,0), MATCH("Filled Female",'Uganda workforce data - raw'!$A$4:$F$4,0))*INDEX('Mapping cadres'!$B$1:$Z$616,MATCH($B59, 'Mapping cadres'!$B$1:$B$616,0), MATCH(AW$32,'Mapping cadres'!$B$1:$Z$1,0))</f>
        <v>0</v>
      </c>
      <c r="AX59" s="226">
        <f>INDEX('Uganda workforce data - raw'!$A$4:$F$619,MATCH($B59, 'Uganda workforce data - raw'!$B$4:$B$619,0), MATCH("Filled Female",'Uganda workforce data - raw'!$A$4:$F$4,0))*INDEX('Mapping cadres'!$B$1:$Z$616,MATCH($B59, 'Mapping cadres'!$B$1:$B$616,0), MATCH(AX$32,'Mapping cadres'!$B$1:$Z$1,0))</f>
        <v>0</v>
      </c>
      <c r="AY59" s="226">
        <f t="shared" si="5"/>
        <v>0</v>
      </c>
      <c r="AZ59" s="226">
        <f t="shared" si="6"/>
        <v>0</v>
      </c>
      <c r="BA59" s="226">
        <f t="shared" si="7"/>
        <v>0</v>
      </c>
      <c r="BB59" s="226">
        <f t="shared" si="8"/>
        <v>1</v>
      </c>
      <c r="BC59" s="226">
        <f t="shared" si="9"/>
        <v>0</v>
      </c>
      <c r="BD59" s="226">
        <f t="shared" si="10"/>
        <v>0</v>
      </c>
      <c r="BE59" s="226">
        <f t="shared" si="11"/>
        <v>0</v>
      </c>
      <c r="BF59" s="226">
        <f t="shared" si="12"/>
        <v>0</v>
      </c>
      <c r="BG59" s="226">
        <f t="shared" si="13"/>
        <v>0</v>
      </c>
      <c r="BH59" s="226">
        <f t="shared" si="14"/>
        <v>0</v>
      </c>
      <c r="BI59" s="226">
        <f t="shared" si="15"/>
        <v>0</v>
      </c>
      <c r="BJ59" s="226">
        <f t="shared" si="16"/>
        <v>0</v>
      </c>
      <c r="BK59" s="226">
        <f t="shared" si="17"/>
        <v>0</v>
      </c>
      <c r="BL59" s="226">
        <f t="shared" si="18"/>
        <v>0</v>
      </c>
      <c r="BM59" s="226">
        <f t="shared" si="19"/>
        <v>0</v>
      </c>
      <c r="BN59" s="226">
        <f t="shared" si="20"/>
        <v>0</v>
      </c>
      <c r="BO59" s="226">
        <f t="shared" si="21"/>
        <v>0</v>
      </c>
      <c r="BP59" s="226">
        <f t="shared" si="22"/>
        <v>0</v>
      </c>
      <c r="BQ59" s="226">
        <f t="shared" si="23"/>
        <v>0</v>
      </c>
      <c r="BR59" s="226">
        <f t="shared" si="24"/>
        <v>0</v>
      </c>
      <c r="BS59" s="226">
        <f t="shared" si="25"/>
        <v>0</v>
      </c>
      <c r="BT59" s="226">
        <f t="shared" si="26"/>
        <v>0</v>
      </c>
      <c r="BU59" s="226">
        <f t="shared" si="27"/>
        <v>0</v>
      </c>
      <c r="BV59" s="226">
        <f t="shared" si="28"/>
        <v>0</v>
      </c>
    </row>
    <row r="60" spans="1:74">
      <c r="A60" s="226">
        <v>28</v>
      </c>
      <c r="B60" s="226" t="s">
        <v>1335</v>
      </c>
      <c r="C60" s="226">
        <f>INDEX('Uganda workforce data - raw'!$A$4:$F$619,MATCH($B60, 'Uganda workforce data - raw'!$B$4:$B$619,0), MATCH("Filled Male",'Uganda workforce data - raw'!$A$4:$F$4,0))*INDEX('Mapping cadres'!$B$1:$Z$616,MATCH($B60, 'Mapping cadres'!$B$1:$B$616,0), MATCH(C$32,'Mapping cadres'!$B$1:$Z$1,0))</f>
        <v>0</v>
      </c>
      <c r="D60" s="226">
        <f>INDEX('Uganda workforce data - raw'!$A$4:$F$619,MATCH($B60, 'Uganda workforce data - raw'!$B$4:$B$619,0), MATCH("Filled Male",'Uganda workforce data - raw'!$A$4:$F$4,0))*INDEX('Mapping cadres'!$B$1:$Z$616,MATCH($B60, 'Mapping cadres'!$B$1:$B$616,0), MATCH(D$32,'Mapping cadres'!$B$1:$Z$1,0))</f>
        <v>0</v>
      </c>
      <c r="E60" s="226">
        <f>INDEX('Uganda workforce data - raw'!$A$4:$F$619,MATCH($B60, 'Uganda workforce data - raw'!$B$4:$B$619,0), MATCH("Filled Male",'Uganda workforce data - raw'!$A$4:$F$4,0))*INDEX('Mapping cadres'!$B$1:$Z$616,MATCH($B60, 'Mapping cadres'!$B$1:$B$616,0), MATCH(E$32,'Mapping cadres'!$B$1:$Z$1,0))</f>
        <v>0</v>
      </c>
      <c r="F60" s="226">
        <f>INDEX('Uganda workforce data - raw'!$A$4:$F$619,MATCH($B60, 'Uganda workforce data - raw'!$B$4:$B$619,0), MATCH("Filled Male",'Uganda workforce data - raw'!$A$4:$F$4,0))*INDEX('Mapping cadres'!$B$1:$Z$616,MATCH($B60, 'Mapping cadres'!$B$1:$B$616,0), MATCH(F$32,'Mapping cadres'!$B$1:$Z$1,0))</f>
        <v>0</v>
      </c>
      <c r="G60" s="226">
        <f>INDEX('Uganda workforce data - raw'!$A$4:$F$619,MATCH($B60, 'Uganda workforce data - raw'!$B$4:$B$619,0), MATCH("Filled Male",'Uganda workforce data - raw'!$A$4:$F$4,0))*INDEX('Mapping cadres'!$B$1:$Z$616,MATCH($B60, 'Mapping cadres'!$B$1:$B$616,0), MATCH(G$32,'Mapping cadres'!$B$1:$Z$1,0))</f>
        <v>3</v>
      </c>
      <c r="H60" s="226">
        <f>INDEX('Uganda workforce data - raw'!$A$4:$F$619,MATCH($B60, 'Uganda workforce data - raw'!$B$4:$B$619,0), MATCH("Filled Male",'Uganda workforce data - raw'!$A$4:$F$4,0))*INDEX('Mapping cadres'!$B$1:$Z$616,MATCH($B60, 'Mapping cadres'!$B$1:$B$616,0), MATCH(H$32,'Mapping cadres'!$B$1:$Z$1,0))</f>
        <v>0</v>
      </c>
      <c r="I60" s="226">
        <f>INDEX('Uganda workforce data - raw'!$A$4:$F$619,MATCH($B60, 'Uganda workforce data - raw'!$B$4:$B$619,0), MATCH("Filled Male",'Uganda workforce data - raw'!$A$4:$F$4,0))*INDEX('Mapping cadres'!$B$1:$Z$616,MATCH($B60, 'Mapping cadres'!$B$1:$B$616,0), MATCH(I$32,'Mapping cadres'!$B$1:$Z$1,0))</f>
        <v>0</v>
      </c>
      <c r="J60" s="226">
        <f>INDEX('Uganda workforce data - raw'!$A$4:$F$619,MATCH($B60, 'Uganda workforce data - raw'!$B$4:$B$619,0), MATCH("Filled Male",'Uganda workforce data - raw'!$A$4:$F$4,0))*INDEX('Mapping cadres'!$B$1:$Z$616,MATCH($B60, 'Mapping cadres'!$B$1:$B$616,0), MATCH(J$32,'Mapping cadres'!$B$1:$Z$1,0))</f>
        <v>0</v>
      </c>
      <c r="K60" s="226">
        <f>INDEX('Uganda workforce data - raw'!$A$4:$F$619,MATCH($B60, 'Uganda workforce data - raw'!$B$4:$B$619,0), MATCH("Filled Male",'Uganda workforce data - raw'!$A$4:$F$4,0))*INDEX('Mapping cadres'!$B$1:$Z$616,MATCH($B60, 'Mapping cadres'!$B$1:$B$616,0), MATCH(K$32,'Mapping cadres'!$B$1:$Z$1,0))</f>
        <v>0</v>
      </c>
      <c r="L60" s="226">
        <f>INDEX('Uganda workforce data - raw'!$A$4:$F$619,MATCH($B60, 'Uganda workforce data - raw'!$B$4:$B$619,0), MATCH("Filled Male",'Uganda workforce data - raw'!$A$4:$F$4,0))*INDEX('Mapping cadres'!$B$1:$Z$616,MATCH($B60, 'Mapping cadres'!$B$1:$B$616,0), MATCH(L$32,'Mapping cadres'!$B$1:$Z$1,0))</f>
        <v>0</v>
      </c>
      <c r="M60" s="226">
        <f>INDEX('Uganda workforce data - raw'!$A$4:$F$619,MATCH($B60, 'Uganda workforce data - raw'!$B$4:$B$619,0), MATCH("Filled Male",'Uganda workforce data - raw'!$A$4:$F$4,0))*INDEX('Mapping cadres'!$B$1:$Z$616,MATCH($B60, 'Mapping cadres'!$B$1:$B$616,0), MATCH(M$32,'Mapping cadres'!$B$1:$Z$1,0))</f>
        <v>0</v>
      </c>
      <c r="N60" s="226">
        <f>INDEX('Uganda workforce data - raw'!$A$4:$F$619,MATCH($B60, 'Uganda workforce data - raw'!$B$4:$B$619,0), MATCH("Filled Male",'Uganda workforce data - raw'!$A$4:$F$4,0))*INDEX('Mapping cadres'!$B$1:$Z$616,MATCH($B60, 'Mapping cadres'!$B$1:$B$616,0), MATCH(N$32,'Mapping cadres'!$B$1:$Z$1,0))</f>
        <v>0</v>
      </c>
      <c r="O60" s="226">
        <f>INDEX('Uganda workforce data - raw'!$A$4:$F$619,MATCH($B60, 'Uganda workforce data - raw'!$B$4:$B$619,0), MATCH("Filled Male",'Uganda workforce data - raw'!$A$4:$F$4,0))*INDEX('Mapping cadres'!$B$1:$Z$616,MATCH($B60, 'Mapping cadres'!$B$1:$B$616,0), MATCH(O$32,'Mapping cadres'!$B$1:$Z$1,0))</f>
        <v>0</v>
      </c>
      <c r="P60" s="226">
        <f>INDEX('Uganda workforce data - raw'!$A$4:$F$619,MATCH($B60, 'Uganda workforce data - raw'!$B$4:$B$619,0), MATCH("Filled Male",'Uganda workforce data - raw'!$A$4:$F$4,0))*INDEX('Mapping cadres'!$B$1:$Z$616,MATCH($B60, 'Mapping cadres'!$B$1:$B$616,0), MATCH(P$32,'Mapping cadres'!$B$1:$Z$1,0))</f>
        <v>0</v>
      </c>
      <c r="Q60" s="226">
        <f>INDEX('Uganda workforce data - raw'!$A$4:$F$619,MATCH($B60, 'Uganda workforce data - raw'!$B$4:$B$619,0), MATCH("Filled Male",'Uganda workforce data - raw'!$A$4:$F$4,0))*INDEX('Mapping cadres'!$B$1:$Z$616,MATCH($B60, 'Mapping cadres'!$B$1:$B$616,0), MATCH(Q$32,'Mapping cadres'!$B$1:$Z$1,0))</f>
        <v>0</v>
      </c>
      <c r="R60" s="226">
        <f>INDEX('Uganda workforce data - raw'!$A$4:$F$619,MATCH($B60, 'Uganda workforce data - raw'!$B$4:$B$619,0), MATCH("Filled Male",'Uganda workforce data - raw'!$A$4:$F$4,0))*INDEX('Mapping cadres'!$B$1:$Z$616,MATCH($B60, 'Mapping cadres'!$B$1:$B$616,0), MATCH(R$32,'Mapping cadres'!$B$1:$Z$1,0))</f>
        <v>0</v>
      </c>
      <c r="S60" s="226">
        <f>INDEX('Uganda workforce data - raw'!$A$4:$F$619,MATCH($B60, 'Uganda workforce data - raw'!$B$4:$B$619,0), MATCH("Filled Male",'Uganda workforce data - raw'!$A$4:$F$4,0))*INDEX('Mapping cadres'!$B$1:$Z$616,MATCH($B60, 'Mapping cadres'!$B$1:$B$616,0), MATCH(S$32,'Mapping cadres'!$B$1:$Z$1,0))</f>
        <v>0</v>
      </c>
      <c r="T60" s="226">
        <f>INDEX('Uganda workforce data - raw'!$A$4:$F$619,MATCH($B60, 'Uganda workforce data - raw'!$B$4:$B$619,0), MATCH("Filled Male",'Uganda workforce data - raw'!$A$4:$F$4,0))*INDEX('Mapping cadres'!$B$1:$Z$616,MATCH($B60, 'Mapping cadres'!$B$1:$B$616,0), MATCH(T$32,'Mapping cadres'!$B$1:$Z$1,0))</f>
        <v>0</v>
      </c>
      <c r="U60" s="226">
        <f>INDEX('Uganda workforce data - raw'!$A$4:$F$619,MATCH($B60, 'Uganda workforce data - raw'!$B$4:$B$619,0), MATCH("Filled Male",'Uganda workforce data - raw'!$A$4:$F$4,0))*INDEX('Mapping cadres'!$B$1:$Z$616,MATCH($B60, 'Mapping cadres'!$B$1:$B$616,0), MATCH(U$32,'Mapping cadres'!$B$1:$Z$1,0))</f>
        <v>0</v>
      </c>
      <c r="V60" s="226">
        <f>INDEX('Uganda workforce data - raw'!$A$4:$F$619,MATCH($B60, 'Uganda workforce data - raw'!$B$4:$B$619,0), MATCH("Filled Male",'Uganda workforce data - raw'!$A$4:$F$4,0))*INDEX('Mapping cadres'!$B$1:$Z$616,MATCH($B60, 'Mapping cadres'!$B$1:$B$616,0), MATCH(V$32,'Mapping cadres'!$B$1:$Z$1,0))</f>
        <v>0</v>
      </c>
      <c r="W60" s="226">
        <f>INDEX('Uganda workforce data - raw'!$A$4:$F$619,MATCH($B60, 'Uganda workforce data - raw'!$B$4:$B$619,0), MATCH("Filled Male",'Uganda workforce data - raw'!$A$4:$F$4,0))*INDEX('Mapping cadres'!$B$1:$Z$616,MATCH($B60, 'Mapping cadres'!$B$1:$B$616,0), MATCH(W$32,'Mapping cadres'!$B$1:$Z$1,0))</f>
        <v>0</v>
      </c>
      <c r="X60" s="226">
        <f>INDEX('Uganda workforce data - raw'!$A$4:$F$619,MATCH($B60, 'Uganda workforce data - raw'!$B$4:$B$619,0), MATCH("Filled Male",'Uganda workforce data - raw'!$A$4:$F$4,0))*INDEX('Mapping cadres'!$B$1:$Z$616,MATCH($B60, 'Mapping cadres'!$B$1:$B$616,0), MATCH(X$32,'Mapping cadres'!$B$1:$Z$1,0))</f>
        <v>0</v>
      </c>
      <c r="Y60" s="226">
        <f>INDEX('Uganda workforce data - raw'!$A$4:$F$619,MATCH($B60, 'Uganda workforce data - raw'!$B$4:$B$619,0), MATCH("Filled Male",'Uganda workforce data - raw'!$A$4:$F$4,0))*INDEX('Mapping cadres'!$B$1:$Z$616,MATCH($B60, 'Mapping cadres'!$B$1:$B$616,0), MATCH(Y$32,'Mapping cadres'!$B$1:$Z$1,0))</f>
        <v>0</v>
      </c>
      <c r="Z60" s="226">
        <f>INDEX('Uganda workforce data - raw'!$A$4:$F$619,MATCH($B60, 'Uganda workforce data - raw'!$B$4:$B$619,0), MATCH("Filled Male",'Uganda workforce data - raw'!$A$4:$F$4,0))*INDEX('Mapping cadres'!$B$1:$Z$616,MATCH($B60, 'Mapping cadres'!$B$1:$B$616,0), MATCH(Z$32,'Mapping cadres'!$B$1:$Z$1,0))</f>
        <v>0</v>
      </c>
      <c r="AA60" s="226">
        <f>INDEX('Uganda workforce data - raw'!$A$4:$F$619,MATCH($B60, 'Uganda workforce data - raw'!$B$4:$B$619,0), MATCH("Filled Female",'Uganda workforce data - raw'!$A$4:$F$4,0))*INDEX('Mapping cadres'!$B$1:$Z$616,MATCH($B60, 'Mapping cadres'!$B$1:$B$616,0), MATCH(AA$32,'Mapping cadres'!$B$1:$Z$1,0))</f>
        <v>0</v>
      </c>
      <c r="AB60" s="226">
        <f>INDEX('Uganda workforce data - raw'!$A$4:$F$619,MATCH($B60, 'Uganda workforce data - raw'!$B$4:$B$619,0), MATCH("Filled Female",'Uganda workforce data - raw'!$A$4:$F$4,0))*INDEX('Mapping cadres'!$B$1:$Z$616,MATCH($B60, 'Mapping cadres'!$B$1:$B$616,0), MATCH(AB$32,'Mapping cadres'!$B$1:$Z$1,0))</f>
        <v>0</v>
      </c>
      <c r="AC60" s="226">
        <f>INDEX('Uganda workforce data - raw'!$A$4:$F$619,MATCH($B60, 'Uganda workforce data - raw'!$B$4:$B$619,0), MATCH("Filled Female",'Uganda workforce data - raw'!$A$4:$F$4,0))*INDEX('Mapping cadres'!$B$1:$Z$616,MATCH($B60, 'Mapping cadres'!$B$1:$B$616,0), MATCH(AC$32,'Mapping cadres'!$B$1:$Z$1,0))</f>
        <v>0</v>
      </c>
      <c r="AD60" s="226">
        <f>INDEX('Uganda workforce data - raw'!$A$4:$F$619,MATCH($B60, 'Uganda workforce data - raw'!$B$4:$B$619,0), MATCH("Filled Female",'Uganda workforce data - raw'!$A$4:$F$4,0))*INDEX('Mapping cadres'!$B$1:$Z$616,MATCH($B60, 'Mapping cadres'!$B$1:$B$616,0), MATCH(AD$32,'Mapping cadres'!$B$1:$Z$1,0))</f>
        <v>0</v>
      </c>
      <c r="AE60" s="226">
        <f>INDEX('Uganda workforce data - raw'!$A$4:$F$619,MATCH($B60, 'Uganda workforce data - raw'!$B$4:$B$619,0), MATCH("Filled Female",'Uganda workforce data - raw'!$A$4:$F$4,0))*INDEX('Mapping cadres'!$B$1:$Z$616,MATCH($B60, 'Mapping cadres'!$B$1:$B$616,0), MATCH(AE$32,'Mapping cadres'!$B$1:$Z$1,0))</f>
        <v>1</v>
      </c>
      <c r="AF60" s="226">
        <f>INDEX('Uganda workforce data - raw'!$A$4:$F$619,MATCH($B60, 'Uganda workforce data - raw'!$B$4:$B$619,0), MATCH("Filled Female",'Uganda workforce data - raw'!$A$4:$F$4,0))*INDEX('Mapping cadres'!$B$1:$Z$616,MATCH($B60, 'Mapping cadres'!$B$1:$B$616,0), MATCH(AF$32,'Mapping cadres'!$B$1:$Z$1,0))</f>
        <v>0</v>
      </c>
      <c r="AG60" s="226">
        <f>INDEX('Uganda workforce data - raw'!$A$4:$F$619,MATCH($B60, 'Uganda workforce data - raw'!$B$4:$B$619,0), MATCH("Filled Female",'Uganda workforce data - raw'!$A$4:$F$4,0))*INDEX('Mapping cadres'!$B$1:$Z$616,MATCH($B60, 'Mapping cadres'!$B$1:$B$616,0), MATCH(AG$32,'Mapping cadres'!$B$1:$Z$1,0))</f>
        <v>0</v>
      </c>
      <c r="AH60" s="226">
        <f>INDEX('Uganda workforce data - raw'!$A$4:$F$619,MATCH($B60, 'Uganda workforce data - raw'!$B$4:$B$619,0), MATCH("Filled Female",'Uganda workforce data - raw'!$A$4:$F$4,0))*INDEX('Mapping cadres'!$B$1:$Z$616,MATCH($B60, 'Mapping cadres'!$B$1:$B$616,0), MATCH(AH$32,'Mapping cadres'!$B$1:$Z$1,0))</f>
        <v>0</v>
      </c>
      <c r="AI60" s="226">
        <f>INDEX('Uganda workforce data - raw'!$A$4:$F$619,MATCH($B60, 'Uganda workforce data - raw'!$B$4:$B$619,0), MATCH("Filled Female",'Uganda workforce data - raw'!$A$4:$F$4,0))*INDEX('Mapping cadres'!$B$1:$Z$616,MATCH($B60, 'Mapping cadres'!$B$1:$B$616,0), MATCH(AI$32,'Mapping cadres'!$B$1:$Z$1,0))</f>
        <v>0</v>
      </c>
      <c r="AJ60" s="226">
        <f>INDEX('Uganda workforce data - raw'!$A$4:$F$619,MATCH($B60, 'Uganda workforce data - raw'!$B$4:$B$619,0), MATCH("Filled Female",'Uganda workforce data - raw'!$A$4:$F$4,0))*INDEX('Mapping cadres'!$B$1:$Z$616,MATCH($B60, 'Mapping cadres'!$B$1:$B$616,0), MATCH(AJ$32,'Mapping cadres'!$B$1:$Z$1,0))</f>
        <v>0</v>
      </c>
      <c r="AK60" s="226">
        <f>INDEX('Uganda workforce data - raw'!$A$4:$F$619,MATCH($B60, 'Uganda workforce data - raw'!$B$4:$B$619,0), MATCH("Filled Female",'Uganda workforce data - raw'!$A$4:$F$4,0))*INDEX('Mapping cadres'!$B$1:$Z$616,MATCH($B60, 'Mapping cadres'!$B$1:$B$616,0), MATCH(AK$32,'Mapping cadres'!$B$1:$Z$1,0))</f>
        <v>0</v>
      </c>
      <c r="AL60" s="226">
        <f>INDEX('Uganda workforce data - raw'!$A$4:$F$619,MATCH($B60, 'Uganda workforce data - raw'!$B$4:$B$619,0), MATCH("Filled Female",'Uganda workforce data - raw'!$A$4:$F$4,0))*INDEX('Mapping cadres'!$B$1:$Z$616,MATCH($B60, 'Mapping cadres'!$B$1:$B$616,0), MATCH(AL$32,'Mapping cadres'!$B$1:$Z$1,0))</f>
        <v>0</v>
      </c>
      <c r="AM60" s="226">
        <f>INDEX('Uganda workforce data - raw'!$A$4:$F$619,MATCH($B60, 'Uganda workforce data - raw'!$B$4:$B$619,0), MATCH("Filled Female",'Uganda workforce data - raw'!$A$4:$F$4,0))*INDEX('Mapping cadres'!$B$1:$Z$616,MATCH($B60, 'Mapping cadres'!$B$1:$B$616,0), MATCH(AM$32,'Mapping cadres'!$B$1:$Z$1,0))</f>
        <v>0</v>
      </c>
      <c r="AN60" s="226">
        <f>INDEX('Uganda workforce data - raw'!$A$4:$F$619,MATCH($B60, 'Uganda workforce data - raw'!$B$4:$B$619,0), MATCH("Filled Female",'Uganda workforce data - raw'!$A$4:$F$4,0))*INDEX('Mapping cadres'!$B$1:$Z$616,MATCH($B60, 'Mapping cadres'!$B$1:$B$616,0), MATCH(AN$32,'Mapping cadres'!$B$1:$Z$1,0))</f>
        <v>0</v>
      </c>
      <c r="AO60" s="226">
        <f>INDEX('Uganda workforce data - raw'!$A$4:$F$619,MATCH($B60, 'Uganda workforce data - raw'!$B$4:$B$619,0), MATCH("Filled Female",'Uganda workforce data - raw'!$A$4:$F$4,0))*INDEX('Mapping cadres'!$B$1:$Z$616,MATCH($B60, 'Mapping cadres'!$B$1:$B$616,0), MATCH(AO$32,'Mapping cadres'!$B$1:$Z$1,0))</f>
        <v>0</v>
      </c>
      <c r="AP60" s="226">
        <f>INDEX('Uganda workforce data - raw'!$A$4:$F$619,MATCH($B60, 'Uganda workforce data - raw'!$B$4:$B$619,0), MATCH("Filled Female",'Uganda workforce data - raw'!$A$4:$F$4,0))*INDEX('Mapping cadres'!$B$1:$Z$616,MATCH($B60, 'Mapping cadres'!$B$1:$B$616,0), MATCH(AP$32,'Mapping cadres'!$B$1:$Z$1,0))</f>
        <v>0</v>
      </c>
      <c r="AQ60" s="226">
        <f>INDEX('Uganda workforce data - raw'!$A$4:$F$619,MATCH($B60, 'Uganda workforce data - raw'!$B$4:$B$619,0), MATCH("Filled Female",'Uganda workforce data - raw'!$A$4:$F$4,0))*INDEX('Mapping cadres'!$B$1:$Z$616,MATCH($B60, 'Mapping cadres'!$B$1:$B$616,0), MATCH(AQ$32,'Mapping cadres'!$B$1:$Z$1,0))</f>
        <v>0</v>
      </c>
      <c r="AR60" s="226">
        <f>INDEX('Uganda workforce data - raw'!$A$4:$F$619,MATCH($B60, 'Uganda workforce data - raw'!$B$4:$B$619,0), MATCH("Filled Female",'Uganda workforce data - raw'!$A$4:$F$4,0))*INDEX('Mapping cadres'!$B$1:$Z$616,MATCH($B60, 'Mapping cadres'!$B$1:$B$616,0), MATCH(AR$32,'Mapping cadres'!$B$1:$Z$1,0))</f>
        <v>0</v>
      </c>
      <c r="AS60" s="226">
        <f>INDEX('Uganda workforce data - raw'!$A$4:$F$619,MATCH($B60, 'Uganda workforce data - raw'!$B$4:$B$619,0), MATCH("Filled Female",'Uganda workforce data - raw'!$A$4:$F$4,0))*INDEX('Mapping cadres'!$B$1:$Z$616,MATCH($B60, 'Mapping cadres'!$B$1:$B$616,0), MATCH(AS$32,'Mapping cadres'!$B$1:$Z$1,0))</f>
        <v>0</v>
      </c>
      <c r="AT60" s="226">
        <f>INDEX('Uganda workforce data - raw'!$A$4:$F$619,MATCH($B60, 'Uganda workforce data - raw'!$B$4:$B$619,0), MATCH("Filled Female",'Uganda workforce data - raw'!$A$4:$F$4,0))*INDEX('Mapping cadres'!$B$1:$Z$616,MATCH($B60, 'Mapping cadres'!$B$1:$B$616,0), MATCH(AT$32,'Mapping cadres'!$B$1:$Z$1,0))</f>
        <v>0</v>
      </c>
      <c r="AU60" s="226">
        <f>INDEX('Uganda workforce data - raw'!$A$4:$F$619,MATCH($B60, 'Uganda workforce data - raw'!$B$4:$B$619,0), MATCH("Filled Female",'Uganda workforce data - raw'!$A$4:$F$4,0))*INDEX('Mapping cadres'!$B$1:$Z$616,MATCH($B60, 'Mapping cadres'!$B$1:$B$616,0), MATCH(AU$32,'Mapping cadres'!$B$1:$Z$1,0))</f>
        <v>0</v>
      </c>
      <c r="AV60" s="226">
        <f>INDEX('Uganda workforce data - raw'!$A$4:$F$619,MATCH($B60, 'Uganda workforce data - raw'!$B$4:$B$619,0), MATCH("Filled Female",'Uganda workforce data - raw'!$A$4:$F$4,0))*INDEX('Mapping cadres'!$B$1:$Z$616,MATCH($B60, 'Mapping cadres'!$B$1:$B$616,0), MATCH(AV$32,'Mapping cadres'!$B$1:$Z$1,0))</f>
        <v>0</v>
      </c>
      <c r="AW60" s="226">
        <f>INDEX('Uganda workforce data - raw'!$A$4:$F$619,MATCH($B60, 'Uganda workforce data - raw'!$B$4:$B$619,0), MATCH("Filled Female",'Uganda workforce data - raw'!$A$4:$F$4,0))*INDEX('Mapping cadres'!$B$1:$Z$616,MATCH($B60, 'Mapping cadres'!$B$1:$B$616,0), MATCH(AW$32,'Mapping cadres'!$B$1:$Z$1,0))</f>
        <v>0</v>
      </c>
      <c r="AX60" s="226">
        <f>INDEX('Uganda workforce data - raw'!$A$4:$F$619,MATCH($B60, 'Uganda workforce data - raw'!$B$4:$B$619,0), MATCH("Filled Female",'Uganda workforce data - raw'!$A$4:$F$4,0))*INDEX('Mapping cadres'!$B$1:$Z$616,MATCH($B60, 'Mapping cadres'!$B$1:$B$616,0), MATCH(AX$32,'Mapping cadres'!$B$1:$Z$1,0))</f>
        <v>0</v>
      </c>
      <c r="AY60" s="226">
        <f t="shared" si="5"/>
        <v>0</v>
      </c>
      <c r="AZ60" s="226">
        <f t="shared" si="6"/>
        <v>0</v>
      </c>
      <c r="BA60" s="226">
        <f t="shared" si="7"/>
        <v>0</v>
      </c>
      <c r="BB60" s="226">
        <f t="shared" si="8"/>
        <v>0</v>
      </c>
      <c r="BC60" s="226">
        <f t="shared" si="9"/>
        <v>4</v>
      </c>
      <c r="BD60" s="226">
        <f t="shared" si="10"/>
        <v>0</v>
      </c>
      <c r="BE60" s="226">
        <f t="shared" si="11"/>
        <v>0</v>
      </c>
      <c r="BF60" s="226">
        <f t="shared" si="12"/>
        <v>0</v>
      </c>
      <c r="BG60" s="226">
        <f t="shared" si="13"/>
        <v>0</v>
      </c>
      <c r="BH60" s="226">
        <f t="shared" si="14"/>
        <v>0</v>
      </c>
      <c r="BI60" s="226">
        <f t="shared" si="15"/>
        <v>0</v>
      </c>
      <c r="BJ60" s="226">
        <f t="shared" si="16"/>
        <v>0</v>
      </c>
      <c r="BK60" s="226">
        <f t="shared" si="17"/>
        <v>0</v>
      </c>
      <c r="BL60" s="226">
        <f t="shared" si="18"/>
        <v>0</v>
      </c>
      <c r="BM60" s="226">
        <f t="shared" si="19"/>
        <v>0</v>
      </c>
      <c r="BN60" s="226">
        <f t="shared" si="20"/>
        <v>0</v>
      </c>
      <c r="BO60" s="226">
        <f t="shared" si="21"/>
        <v>0</v>
      </c>
      <c r="BP60" s="226">
        <f t="shared" si="22"/>
        <v>0</v>
      </c>
      <c r="BQ60" s="226">
        <f t="shared" si="23"/>
        <v>0</v>
      </c>
      <c r="BR60" s="226">
        <f t="shared" si="24"/>
        <v>0</v>
      </c>
      <c r="BS60" s="226">
        <f t="shared" si="25"/>
        <v>0</v>
      </c>
      <c r="BT60" s="226">
        <f t="shared" si="26"/>
        <v>0</v>
      </c>
      <c r="BU60" s="226">
        <f t="shared" si="27"/>
        <v>0</v>
      </c>
      <c r="BV60" s="226">
        <f t="shared" si="28"/>
        <v>0</v>
      </c>
    </row>
    <row r="61" spans="1:74">
      <c r="A61" s="226">
        <v>29</v>
      </c>
      <c r="B61" s="226" t="s">
        <v>1336</v>
      </c>
      <c r="C61" s="226">
        <f>INDEX('Uganda workforce data - raw'!$A$4:$F$619,MATCH($B61, 'Uganda workforce data - raw'!$B$4:$B$619,0), MATCH("Filled Male",'Uganda workforce data - raw'!$A$4:$F$4,0))*INDEX('Mapping cadres'!$B$1:$Z$616,MATCH($B61, 'Mapping cadres'!$B$1:$B$616,0), MATCH(C$32,'Mapping cadres'!$B$1:$Z$1,0))</f>
        <v>0</v>
      </c>
      <c r="D61" s="226">
        <f>INDEX('Uganda workforce data - raw'!$A$4:$F$619,MATCH($B61, 'Uganda workforce data - raw'!$B$4:$B$619,0), MATCH("Filled Male",'Uganda workforce data - raw'!$A$4:$F$4,0))*INDEX('Mapping cadres'!$B$1:$Z$616,MATCH($B61, 'Mapping cadres'!$B$1:$B$616,0), MATCH(D$32,'Mapping cadres'!$B$1:$Z$1,0))</f>
        <v>0</v>
      </c>
      <c r="E61" s="226">
        <f>INDEX('Uganda workforce data - raw'!$A$4:$F$619,MATCH($B61, 'Uganda workforce data - raw'!$B$4:$B$619,0), MATCH("Filled Male",'Uganda workforce data - raw'!$A$4:$F$4,0))*INDEX('Mapping cadres'!$B$1:$Z$616,MATCH($B61, 'Mapping cadres'!$B$1:$B$616,0), MATCH(E$32,'Mapping cadres'!$B$1:$Z$1,0))</f>
        <v>0</v>
      </c>
      <c r="F61" s="226">
        <f>INDEX('Uganda workforce data - raw'!$A$4:$F$619,MATCH($B61, 'Uganda workforce data - raw'!$B$4:$B$619,0), MATCH("Filled Male",'Uganda workforce data - raw'!$A$4:$F$4,0))*INDEX('Mapping cadres'!$B$1:$Z$616,MATCH($B61, 'Mapping cadres'!$B$1:$B$616,0), MATCH(F$32,'Mapping cadres'!$B$1:$Z$1,0))</f>
        <v>2</v>
      </c>
      <c r="G61" s="226">
        <f>INDEX('Uganda workforce data - raw'!$A$4:$F$619,MATCH($B61, 'Uganda workforce data - raw'!$B$4:$B$619,0), MATCH("Filled Male",'Uganda workforce data - raw'!$A$4:$F$4,0))*INDEX('Mapping cadres'!$B$1:$Z$616,MATCH($B61, 'Mapping cadres'!$B$1:$B$616,0), MATCH(G$32,'Mapping cadres'!$B$1:$Z$1,0))</f>
        <v>0</v>
      </c>
      <c r="H61" s="226">
        <f>INDEX('Uganda workforce data - raw'!$A$4:$F$619,MATCH($B61, 'Uganda workforce data - raw'!$B$4:$B$619,0), MATCH("Filled Male",'Uganda workforce data - raw'!$A$4:$F$4,0))*INDEX('Mapping cadres'!$B$1:$Z$616,MATCH($B61, 'Mapping cadres'!$B$1:$B$616,0), MATCH(H$32,'Mapping cadres'!$B$1:$Z$1,0))</f>
        <v>0</v>
      </c>
      <c r="I61" s="226">
        <f>INDEX('Uganda workforce data - raw'!$A$4:$F$619,MATCH($B61, 'Uganda workforce data - raw'!$B$4:$B$619,0), MATCH("Filled Male",'Uganda workforce data - raw'!$A$4:$F$4,0))*INDEX('Mapping cadres'!$B$1:$Z$616,MATCH($B61, 'Mapping cadres'!$B$1:$B$616,0), MATCH(I$32,'Mapping cadres'!$B$1:$Z$1,0))</f>
        <v>0</v>
      </c>
      <c r="J61" s="226">
        <f>INDEX('Uganda workforce data - raw'!$A$4:$F$619,MATCH($B61, 'Uganda workforce data - raw'!$B$4:$B$619,0), MATCH("Filled Male",'Uganda workforce data - raw'!$A$4:$F$4,0))*INDEX('Mapping cadres'!$B$1:$Z$616,MATCH($B61, 'Mapping cadres'!$B$1:$B$616,0), MATCH(J$32,'Mapping cadres'!$B$1:$Z$1,0))</f>
        <v>0</v>
      </c>
      <c r="K61" s="226">
        <f>INDEX('Uganda workforce data - raw'!$A$4:$F$619,MATCH($B61, 'Uganda workforce data - raw'!$B$4:$B$619,0), MATCH("Filled Male",'Uganda workforce data - raw'!$A$4:$F$4,0))*INDEX('Mapping cadres'!$B$1:$Z$616,MATCH($B61, 'Mapping cadres'!$B$1:$B$616,0), MATCH(K$32,'Mapping cadres'!$B$1:$Z$1,0))</f>
        <v>0</v>
      </c>
      <c r="L61" s="226">
        <f>INDEX('Uganda workforce data - raw'!$A$4:$F$619,MATCH($B61, 'Uganda workforce data - raw'!$B$4:$B$619,0), MATCH("Filled Male",'Uganda workforce data - raw'!$A$4:$F$4,0))*INDEX('Mapping cadres'!$B$1:$Z$616,MATCH($B61, 'Mapping cadres'!$B$1:$B$616,0), MATCH(L$32,'Mapping cadres'!$B$1:$Z$1,0))</f>
        <v>0</v>
      </c>
      <c r="M61" s="226">
        <f>INDEX('Uganda workforce data - raw'!$A$4:$F$619,MATCH($B61, 'Uganda workforce data - raw'!$B$4:$B$619,0), MATCH("Filled Male",'Uganda workforce data - raw'!$A$4:$F$4,0))*INDEX('Mapping cadres'!$B$1:$Z$616,MATCH($B61, 'Mapping cadres'!$B$1:$B$616,0), MATCH(M$32,'Mapping cadres'!$B$1:$Z$1,0))</f>
        <v>0</v>
      </c>
      <c r="N61" s="226">
        <f>INDEX('Uganda workforce data - raw'!$A$4:$F$619,MATCH($B61, 'Uganda workforce data - raw'!$B$4:$B$619,0), MATCH("Filled Male",'Uganda workforce data - raw'!$A$4:$F$4,0))*INDEX('Mapping cadres'!$B$1:$Z$616,MATCH($B61, 'Mapping cadres'!$B$1:$B$616,0), MATCH(N$32,'Mapping cadres'!$B$1:$Z$1,0))</f>
        <v>0</v>
      </c>
      <c r="O61" s="226">
        <f>INDEX('Uganda workforce data - raw'!$A$4:$F$619,MATCH($B61, 'Uganda workforce data - raw'!$B$4:$B$619,0), MATCH("Filled Male",'Uganda workforce data - raw'!$A$4:$F$4,0))*INDEX('Mapping cadres'!$B$1:$Z$616,MATCH($B61, 'Mapping cadres'!$B$1:$B$616,0), MATCH(O$32,'Mapping cadres'!$B$1:$Z$1,0))</f>
        <v>0</v>
      </c>
      <c r="P61" s="226">
        <f>INDEX('Uganda workforce data - raw'!$A$4:$F$619,MATCH($B61, 'Uganda workforce data - raw'!$B$4:$B$619,0), MATCH("Filled Male",'Uganda workforce data - raw'!$A$4:$F$4,0))*INDEX('Mapping cadres'!$B$1:$Z$616,MATCH($B61, 'Mapping cadres'!$B$1:$B$616,0), MATCH(P$32,'Mapping cadres'!$B$1:$Z$1,0))</f>
        <v>0</v>
      </c>
      <c r="Q61" s="226">
        <f>INDEX('Uganda workforce data - raw'!$A$4:$F$619,MATCH($B61, 'Uganda workforce data - raw'!$B$4:$B$619,0), MATCH("Filled Male",'Uganda workforce data - raw'!$A$4:$F$4,0))*INDEX('Mapping cadres'!$B$1:$Z$616,MATCH($B61, 'Mapping cadres'!$B$1:$B$616,0), MATCH(Q$32,'Mapping cadres'!$B$1:$Z$1,0))</f>
        <v>0</v>
      </c>
      <c r="R61" s="226">
        <f>INDEX('Uganda workforce data - raw'!$A$4:$F$619,MATCH($B61, 'Uganda workforce data - raw'!$B$4:$B$619,0), MATCH("Filled Male",'Uganda workforce data - raw'!$A$4:$F$4,0))*INDEX('Mapping cadres'!$B$1:$Z$616,MATCH($B61, 'Mapping cadres'!$B$1:$B$616,0), MATCH(R$32,'Mapping cadres'!$B$1:$Z$1,0))</f>
        <v>0</v>
      </c>
      <c r="S61" s="226">
        <f>INDEX('Uganda workforce data - raw'!$A$4:$F$619,MATCH($B61, 'Uganda workforce data - raw'!$B$4:$B$619,0), MATCH("Filled Male",'Uganda workforce data - raw'!$A$4:$F$4,0))*INDEX('Mapping cadres'!$B$1:$Z$616,MATCH($B61, 'Mapping cadres'!$B$1:$B$616,0), MATCH(S$32,'Mapping cadres'!$B$1:$Z$1,0))</f>
        <v>0</v>
      </c>
      <c r="T61" s="226">
        <f>INDEX('Uganda workforce data - raw'!$A$4:$F$619,MATCH($B61, 'Uganda workforce data - raw'!$B$4:$B$619,0), MATCH("Filled Male",'Uganda workforce data - raw'!$A$4:$F$4,0))*INDEX('Mapping cadres'!$B$1:$Z$616,MATCH($B61, 'Mapping cadres'!$B$1:$B$616,0), MATCH(T$32,'Mapping cadres'!$B$1:$Z$1,0))</f>
        <v>0</v>
      </c>
      <c r="U61" s="226">
        <f>INDEX('Uganda workforce data - raw'!$A$4:$F$619,MATCH($B61, 'Uganda workforce data - raw'!$B$4:$B$619,0), MATCH("Filled Male",'Uganda workforce data - raw'!$A$4:$F$4,0))*INDEX('Mapping cadres'!$B$1:$Z$616,MATCH($B61, 'Mapping cadres'!$B$1:$B$616,0), MATCH(U$32,'Mapping cadres'!$B$1:$Z$1,0))</f>
        <v>0</v>
      </c>
      <c r="V61" s="226">
        <f>INDEX('Uganda workforce data - raw'!$A$4:$F$619,MATCH($B61, 'Uganda workforce data - raw'!$B$4:$B$619,0), MATCH("Filled Male",'Uganda workforce data - raw'!$A$4:$F$4,0))*INDEX('Mapping cadres'!$B$1:$Z$616,MATCH($B61, 'Mapping cadres'!$B$1:$B$616,0), MATCH(V$32,'Mapping cadres'!$B$1:$Z$1,0))</f>
        <v>0</v>
      </c>
      <c r="W61" s="226">
        <f>INDEX('Uganda workforce data - raw'!$A$4:$F$619,MATCH($B61, 'Uganda workforce data - raw'!$B$4:$B$619,0), MATCH("Filled Male",'Uganda workforce data - raw'!$A$4:$F$4,0))*INDEX('Mapping cadres'!$B$1:$Z$616,MATCH($B61, 'Mapping cadres'!$B$1:$B$616,0), MATCH(W$32,'Mapping cadres'!$B$1:$Z$1,0))</f>
        <v>0</v>
      </c>
      <c r="X61" s="226">
        <f>INDEX('Uganda workforce data - raw'!$A$4:$F$619,MATCH($B61, 'Uganda workforce data - raw'!$B$4:$B$619,0), MATCH("Filled Male",'Uganda workforce data - raw'!$A$4:$F$4,0))*INDEX('Mapping cadres'!$B$1:$Z$616,MATCH($B61, 'Mapping cadres'!$B$1:$B$616,0), MATCH(X$32,'Mapping cadres'!$B$1:$Z$1,0))</f>
        <v>0</v>
      </c>
      <c r="Y61" s="226">
        <f>INDEX('Uganda workforce data - raw'!$A$4:$F$619,MATCH($B61, 'Uganda workforce data - raw'!$B$4:$B$619,0), MATCH("Filled Male",'Uganda workforce data - raw'!$A$4:$F$4,0))*INDEX('Mapping cadres'!$B$1:$Z$616,MATCH($B61, 'Mapping cadres'!$B$1:$B$616,0), MATCH(Y$32,'Mapping cadres'!$B$1:$Z$1,0))</f>
        <v>0</v>
      </c>
      <c r="Z61" s="226">
        <f>INDEX('Uganda workforce data - raw'!$A$4:$F$619,MATCH($B61, 'Uganda workforce data - raw'!$B$4:$B$619,0), MATCH("Filled Male",'Uganda workforce data - raw'!$A$4:$F$4,0))*INDEX('Mapping cadres'!$B$1:$Z$616,MATCH($B61, 'Mapping cadres'!$B$1:$B$616,0), MATCH(Z$32,'Mapping cadres'!$B$1:$Z$1,0))</f>
        <v>0</v>
      </c>
      <c r="AA61" s="226">
        <f>INDEX('Uganda workforce data - raw'!$A$4:$F$619,MATCH($B61, 'Uganda workforce data - raw'!$B$4:$B$619,0), MATCH("Filled Female",'Uganda workforce data - raw'!$A$4:$F$4,0))*INDEX('Mapping cadres'!$B$1:$Z$616,MATCH($B61, 'Mapping cadres'!$B$1:$B$616,0), MATCH(AA$32,'Mapping cadres'!$B$1:$Z$1,0))</f>
        <v>0</v>
      </c>
      <c r="AB61" s="226">
        <f>INDEX('Uganda workforce data - raw'!$A$4:$F$619,MATCH($B61, 'Uganda workforce data - raw'!$B$4:$B$619,0), MATCH("Filled Female",'Uganda workforce data - raw'!$A$4:$F$4,0))*INDEX('Mapping cadres'!$B$1:$Z$616,MATCH($B61, 'Mapping cadres'!$B$1:$B$616,0), MATCH(AB$32,'Mapping cadres'!$B$1:$Z$1,0))</f>
        <v>0</v>
      </c>
      <c r="AC61" s="226">
        <f>INDEX('Uganda workforce data - raw'!$A$4:$F$619,MATCH($B61, 'Uganda workforce data - raw'!$B$4:$B$619,0), MATCH("Filled Female",'Uganda workforce data - raw'!$A$4:$F$4,0))*INDEX('Mapping cadres'!$B$1:$Z$616,MATCH($B61, 'Mapping cadres'!$B$1:$B$616,0), MATCH(AC$32,'Mapping cadres'!$B$1:$Z$1,0))</f>
        <v>0</v>
      </c>
      <c r="AD61" s="226">
        <f>INDEX('Uganda workforce data - raw'!$A$4:$F$619,MATCH($B61, 'Uganda workforce data - raw'!$B$4:$B$619,0), MATCH("Filled Female",'Uganda workforce data - raw'!$A$4:$F$4,0))*INDEX('Mapping cadres'!$B$1:$Z$616,MATCH($B61, 'Mapping cadres'!$B$1:$B$616,0), MATCH(AD$32,'Mapping cadres'!$B$1:$Z$1,0))</f>
        <v>0</v>
      </c>
      <c r="AE61" s="226">
        <f>INDEX('Uganda workforce data - raw'!$A$4:$F$619,MATCH($B61, 'Uganda workforce data - raw'!$B$4:$B$619,0), MATCH("Filled Female",'Uganda workforce data - raw'!$A$4:$F$4,0))*INDEX('Mapping cadres'!$B$1:$Z$616,MATCH($B61, 'Mapping cadres'!$B$1:$B$616,0), MATCH(AE$32,'Mapping cadres'!$B$1:$Z$1,0))</f>
        <v>0</v>
      </c>
      <c r="AF61" s="226">
        <f>INDEX('Uganda workforce data - raw'!$A$4:$F$619,MATCH($B61, 'Uganda workforce data - raw'!$B$4:$B$619,0), MATCH("Filled Female",'Uganda workforce data - raw'!$A$4:$F$4,0))*INDEX('Mapping cadres'!$B$1:$Z$616,MATCH($B61, 'Mapping cadres'!$B$1:$B$616,0), MATCH(AF$32,'Mapping cadres'!$B$1:$Z$1,0))</f>
        <v>0</v>
      </c>
      <c r="AG61" s="226">
        <f>INDEX('Uganda workforce data - raw'!$A$4:$F$619,MATCH($B61, 'Uganda workforce data - raw'!$B$4:$B$619,0), MATCH("Filled Female",'Uganda workforce data - raw'!$A$4:$F$4,0))*INDEX('Mapping cadres'!$B$1:$Z$616,MATCH($B61, 'Mapping cadres'!$B$1:$B$616,0), MATCH(AG$32,'Mapping cadres'!$B$1:$Z$1,0))</f>
        <v>0</v>
      </c>
      <c r="AH61" s="226">
        <f>INDEX('Uganda workforce data - raw'!$A$4:$F$619,MATCH($B61, 'Uganda workforce data - raw'!$B$4:$B$619,0), MATCH("Filled Female",'Uganda workforce data - raw'!$A$4:$F$4,0))*INDEX('Mapping cadres'!$B$1:$Z$616,MATCH($B61, 'Mapping cadres'!$B$1:$B$616,0), MATCH(AH$32,'Mapping cadres'!$B$1:$Z$1,0))</f>
        <v>0</v>
      </c>
      <c r="AI61" s="226">
        <f>INDEX('Uganda workforce data - raw'!$A$4:$F$619,MATCH($B61, 'Uganda workforce data - raw'!$B$4:$B$619,0), MATCH("Filled Female",'Uganda workforce data - raw'!$A$4:$F$4,0))*INDEX('Mapping cadres'!$B$1:$Z$616,MATCH($B61, 'Mapping cadres'!$B$1:$B$616,0), MATCH(AI$32,'Mapping cadres'!$B$1:$Z$1,0))</f>
        <v>0</v>
      </c>
      <c r="AJ61" s="226">
        <f>INDEX('Uganda workforce data - raw'!$A$4:$F$619,MATCH($B61, 'Uganda workforce data - raw'!$B$4:$B$619,0), MATCH("Filled Female",'Uganda workforce data - raw'!$A$4:$F$4,0))*INDEX('Mapping cadres'!$B$1:$Z$616,MATCH($B61, 'Mapping cadres'!$B$1:$B$616,0), MATCH(AJ$32,'Mapping cadres'!$B$1:$Z$1,0))</f>
        <v>0</v>
      </c>
      <c r="AK61" s="226">
        <f>INDEX('Uganda workforce data - raw'!$A$4:$F$619,MATCH($B61, 'Uganda workforce data - raw'!$B$4:$B$619,0), MATCH("Filled Female",'Uganda workforce data - raw'!$A$4:$F$4,0))*INDEX('Mapping cadres'!$B$1:$Z$616,MATCH($B61, 'Mapping cadres'!$B$1:$B$616,0), MATCH(AK$32,'Mapping cadres'!$B$1:$Z$1,0))</f>
        <v>0</v>
      </c>
      <c r="AL61" s="226">
        <f>INDEX('Uganda workforce data - raw'!$A$4:$F$619,MATCH($B61, 'Uganda workforce data - raw'!$B$4:$B$619,0), MATCH("Filled Female",'Uganda workforce data - raw'!$A$4:$F$4,0))*INDEX('Mapping cadres'!$B$1:$Z$616,MATCH($B61, 'Mapping cadres'!$B$1:$B$616,0), MATCH(AL$32,'Mapping cadres'!$B$1:$Z$1,0))</f>
        <v>0</v>
      </c>
      <c r="AM61" s="226">
        <f>INDEX('Uganda workforce data - raw'!$A$4:$F$619,MATCH($B61, 'Uganda workforce data - raw'!$B$4:$B$619,0), MATCH("Filled Female",'Uganda workforce data - raw'!$A$4:$F$4,0))*INDEX('Mapping cadres'!$B$1:$Z$616,MATCH($B61, 'Mapping cadres'!$B$1:$B$616,0), MATCH(AM$32,'Mapping cadres'!$B$1:$Z$1,0))</f>
        <v>0</v>
      </c>
      <c r="AN61" s="226">
        <f>INDEX('Uganda workforce data - raw'!$A$4:$F$619,MATCH($B61, 'Uganda workforce data - raw'!$B$4:$B$619,0), MATCH("Filled Female",'Uganda workforce data - raw'!$A$4:$F$4,0))*INDEX('Mapping cadres'!$B$1:$Z$616,MATCH($B61, 'Mapping cadres'!$B$1:$B$616,0), MATCH(AN$32,'Mapping cadres'!$B$1:$Z$1,0))</f>
        <v>0</v>
      </c>
      <c r="AO61" s="226">
        <f>INDEX('Uganda workforce data - raw'!$A$4:$F$619,MATCH($B61, 'Uganda workforce data - raw'!$B$4:$B$619,0), MATCH("Filled Female",'Uganda workforce data - raw'!$A$4:$F$4,0))*INDEX('Mapping cadres'!$B$1:$Z$616,MATCH($B61, 'Mapping cadres'!$B$1:$B$616,0), MATCH(AO$32,'Mapping cadres'!$B$1:$Z$1,0))</f>
        <v>0</v>
      </c>
      <c r="AP61" s="226">
        <f>INDEX('Uganda workforce data - raw'!$A$4:$F$619,MATCH($B61, 'Uganda workforce data - raw'!$B$4:$B$619,0), MATCH("Filled Female",'Uganda workforce data - raw'!$A$4:$F$4,0))*INDEX('Mapping cadres'!$B$1:$Z$616,MATCH($B61, 'Mapping cadres'!$B$1:$B$616,0), MATCH(AP$32,'Mapping cadres'!$B$1:$Z$1,0))</f>
        <v>0</v>
      </c>
      <c r="AQ61" s="226">
        <f>INDEX('Uganda workforce data - raw'!$A$4:$F$619,MATCH($B61, 'Uganda workforce data - raw'!$B$4:$B$619,0), MATCH("Filled Female",'Uganda workforce data - raw'!$A$4:$F$4,0))*INDEX('Mapping cadres'!$B$1:$Z$616,MATCH($B61, 'Mapping cadres'!$B$1:$B$616,0), MATCH(AQ$32,'Mapping cadres'!$B$1:$Z$1,0))</f>
        <v>0</v>
      </c>
      <c r="AR61" s="226">
        <f>INDEX('Uganda workforce data - raw'!$A$4:$F$619,MATCH($B61, 'Uganda workforce data - raw'!$B$4:$B$619,0), MATCH("Filled Female",'Uganda workforce data - raw'!$A$4:$F$4,0))*INDEX('Mapping cadres'!$B$1:$Z$616,MATCH($B61, 'Mapping cadres'!$B$1:$B$616,0), MATCH(AR$32,'Mapping cadres'!$B$1:$Z$1,0))</f>
        <v>0</v>
      </c>
      <c r="AS61" s="226">
        <f>INDEX('Uganda workforce data - raw'!$A$4:$F$619,MATCH($B61, 'Uganda workforce data - raw'!$B$4:$B$619,0), MATCH("Filled Female",'Uganda workforce data - raw'!$A$4:$F$4,0))*INDEX('Mapping cadres'!$B$1:$Z$616,MATCH($B61, 'Mapping cadres'!$B$1:$B$616,0), MATCH(AS$32,'Mapping cadres'!$B$1:$Z$1,0))</f>
        <v>0</v>
      </c>
      <c r="AT61" s="226">
        <f>INDEX('Uganda workforce data - raw'!$A$4:$F$619,MATCH($B61, 'Uganda workforce data - raw'!$B$4:$B$619,0), MATCH("Filled Female",'Uganda workforce data - raw'!$A$4:$F$4,0))*INDEX('Mapping cadres'!$B$1:$Z$616,MATCH($B61, 'Mapping cadres'!$B$1:$B$616,0), MATCH(AT$32,'Mapping cadres'!$B$1:$Z$1,0))</f>
        <v>0</v>
      </c>
      <c r="AU61" s="226">
        <f>INDEX('Uganda workforce data - raw'!$A$4:$F$619,MATCH($B61, 'Uganda workforce data - raw'!$B$4:$B$619,0), MATCH("Filled Female",'Uganda workforce data - raw'!$A$4:$F$4,0))*INDEX('Mapping cadres'!$B$1:$Z$616,MATCH($B61, 'Mapping cadres'!$B$1:$B$616,0), MATCH(AU$32,'Mapping cadres'!$B$1:$Z$1,0))</f>
        <v>0</v>
      </c>
      <c r="AV61" s="226">
        <f>INDEX('Uganda workforce data - raw'!$A$4:$F$619,MATCH($B61, 'Uganda workforce data - raw'!$B$4:$B$619,0), MATCH("Filled Female",'Uganda workforce data - raw'!$A$4:$F$4,0))*INDEX('Mapping cadres'!$B$1:$Z$616,MATCH($B61, 'Mapping cadres'!$B$1:$B$616,0), MATCH(AV$32,'Mapping cadres'!$B$1:$Z$1,0))</f>
        <v>0</v>
      </c>
      <c r="AW61" s="226">
        <f>INDEX('Uganda workforce data - raw'!$A$4:$F$619,MATCH($B61, 'Uganda workforce data - raw'!$B$4:$B$619,0), MATCH("Filled Female",'Uganda workforce data - raw'!$A$4:$F$4,0))*INDEX('Mapping cadres'!$B$1:$Z$616,MATCH($B61, 'Mapping cadres'!$B$1:$B$616,0), MATCH(AW$32,'Mapping cadres'!$B$1:$Z$1,0))</f>
        <v>0</v>
      </c>
      <c r="AX61" s="226">
        <f>INDEX('Uganda workforce data - raw'!$A$4:$F$619,MATCH($B61, 'Uganda workforce data - raw'!$B$4:$B$619,0), MATCH("Filled Female",'Uganda workforce data - raw'!$A$4:$F$4,0))*INDEX('Mapping cadres'!$B$1:$Z$616,MATCH($B61, 'Mapping cadres'!$B$1:$B$616,0), MATCH(AX$32,'Mapping cadres'!$B$1:$Z$1,0))</f>
        <v>0</v>
      </c>
      <c r="AY61" s="226">
        <f t="shared" si="5"/>
        <v>0</v>
      </c>
      <c r="AZ61" s="226">
        <f t="shared" si="6"/>
        <v>0</v>
      </c>
      <c r="BA61" s="226">
        <f t="shared" si="7"/>
        <v>0</v>
      </c>
      <c r="BB61" s="226">
        <f t="shared" si="8"/>
        <v>2</v>
      </c>
      <c r="BC61" s="226">
        <f t="shared" si="9"/>
        <v>0</v>
      </c>
      <c r="BD61" s="226">
        <f t="shared" si="10"/>
        <v>0</v>
      </c>
      <c r="BE61" s="226">
        <f t="shared" si="11"/>
        <v>0</v>
      </c>
      <c r="BF61" s="226">
        <f t="shared" si="12"/>
        <v>0</v>
      </c>
      <c r="BG61" s="226">
        <f t="shared" si="13"/>
        <v>0</v>
      </c>
      <c r="BH61" s="226">
        <f t="shared" si="14"/>
        <v>0</v>
      </c>
      <c r="BI61" s="226">
        <f t="shared" si="15"/>
        <v>0</v>
      </c>
      <c r="BJ61" s="226">
        <f t="shared" si="16"/>
        <v>0</v>
      </c>
      <c r="BK61" s="226">
        <f t="shared" si="17"/>
        <v>0</v>
      </c>
      <c r="BL61" s="226">
        <f t="shared" si="18"/>
        <v>0</v>
      </c>
      <c r="BM61" s="226">
        <f t="shared" si="19"/>
        <v>0</v>
      </c>
      <c r="BN61" s="226">
        <f t="shared" si="20"/>
        <v>0</v>
      </c>
      <c r="BO61" s="226">
        <f t="shared" si="21"/>
        <v>0</v>
      </c>
      <c r="BP61" s="226">
        <f t="shared" si="22"/>
        <v>0</v>
      </c>
      <c r="BQ61" s="226">
        <f t="shared" si="23"/>
        <v>0</v>
      </c>
      <c r="BR61" s="226">
        <f t="shared" si="24"/>
        <v>0</v>
      </c>
      <c r="BS61" s="226">
        <f t="shared" si="25"/>
        <v>0</v>
      </c>
      <c r="BT61" s="226">
        <f t="shared" si="26"/>
        <v>0</v>
      </c>
      <c r="BU61" s="226">
        <f t="shared" si="27"/>
        <v>0</v>
      </c>
      <c r="BV61" s="226">
        <f t="shared" si="28"/>
        <v>0</v>
      </c>
    </row>
    <row r="62" spans="1:74">
      <c r="A62" s="226">
        <v>30</v>
      </c>
      <c r="B62" s="226" t="s">
        <v>1337</v>
      </c>
      <c r="C62" s="226">
        <f>INDEX('Uganda workforce data - raw'!$A$4:$F$619,MATCH($B62, 'Uganda workforce data - raw'!$B$4:$B$619,0), MATCH("Filled Male",'Uganda workforce data - raw'!$A$4:$F$4,0))*INDEX('Mapping cadres'!$B$1:$Z$616,MATCH($B62, 'Mapping cadres'!$B$1:$B$616,0), MATCH(C$32,'Mapping cadres'!$B$1:$Z$1,0))</f>
        <v>0</v>
      </c>
      <c r="D62" s="226">
        <f>INDEX('Uganda workforce data - raw'!$A$4:$F$619,MATCH($B62, 'Uganda workforce data - raw'!$B$4:$B$619,0), MATCH("Filled Male",'Uganda workforce data - raw'!$A$4:$F$4,0))*INDEX('Mapping cadres'!$B$1:$Z$616,MATCH($B62, 'Mapping cadres'!$B$1:$B$616,0), MATCH(D$32,'Mapping cadres'!$B$1:$Z$1,0))</f>
        <v>0</v>
      </c>
      <c r="E62" s="226">
        <f>INDEX('Uganda workforce data - raw'!$A$4:$F$619,MATCH($B62, 'Uganda workforce data - raw'!$B$4:$B$619,0), MATCH("Filled Male",'Uganda workforce data - raw'!$A$4:$F$4,0))*INDEX('Mapping cadres'!$B$1:$Z$616,MATCH($B62, 'Mapping cadres'!$B$1:$B$616,0), MATCH(E$32,'Mapping cadres'!$B$1:$Z$1,0))</f>
        <v>0</v>
      </c>
      <c r="F62" s="226">
        <f>INDEX('Uganda workforce data - raw'!$A$4:$F$619,MATCH($B62, 'Uganda workforce data - raw'!$B$4:$B$619,0), MATCH("Filled Male",'Uganda workforce data - raw'!$A$4:$F$4,0))*INDEX('Mapping cadres'!$B$1:$Z$616,MATCH($B62, 'Mapping cadres'!$B$1:$B$616,0), MATCH(F$32,'Mapping cadres'!$B$1:$Z$1,0))</f>
        <v>0</v>
      </c>
      <c r="G62" s="226">
        <f>INDEX('Uganda workforce data - raw'!$A$4:$F$619,MATCH($B62, 'Uganda workforce data - raw'!$B$4:$B$619,0), MATCH("Filled Male",'Uganda workforce data - raw'!$A$4:$F$4,0))*INDEX('Mapping cadres'!$B$1:$Z$616,MATCH($B62, 'Mapping cadres'!$B$1:$B$616,0), MATCH(G$32,'Mapping cadres'!$B$1:$Z$1,0))</f>
        <v>2</v>
      </c>
      <c r="H62" s="226">
        <f>INDEX('Uganda workforce data - raw'!$A$4:$F$619,MATCH($B62, 'Uganda workforce data - raw'!$B$4:$B$619,0), MATCH("Filled Male",'Uganda workforce data - raw'!$A$4:$F$4,0))*INDEX('Mapping cadres'!$B$1:$Z$616,MATCH($B62, 'Mapping cadres'!$B$1:$B$616,0), MATCH(H$32,'Mapping cadres'!$B$1:$Z$1,0))</f>
        <v>0</v>
      </c>
      <c r="I62" s="226">
        <f>INDEX('Uganda workforce data - raw'!$A$4:$F$619,MATCH($B62, 'Uganda workforce data - raw'!$B$4:$B$619,0), MATCH("Filled Male",'Uganda workforce data - raw'!$A$4:$F$4,0))*INDEX('Mapping cadres'!$B$1:$Z$616,MATCH($B62, 'Mapping cadres'!$B$1:$B$616,0), MATCH(I$32,'Mapping cadres'!$B$1:$Z$1,0))</f>
        <v>0</v>
      </c>
      <c r="J62" s="226">
        <f>INDEX('Uganda workforce data - raw'!$A$4:$F$619,MATCH($B62, 'Uganda workforce data - raw'!$B$4:$B$619,0), MATCH("Filled Male",'Uganda workforce data - raw'!$A$4:$F$4,0))*INDEX('Mapping cadres'!$B$1:$Z$616,MATCH($B62, 'Mapping cadres'!$B$1:$B$616,0), MATCH(J$32,'Mapping cadres'!$B$1:$Z$1,0))</f>
        <v>0</v>
      </c>
      <c r="K62" s="226">
        <f>INDEX('Uganda workforce data - raw'!$A$4:$F$619,MATCH($B62, 'Uganda workforce data - raw'!$B$4:$B$619,0), MATCH("Filled Male",'Uganda workforce data - raw'!$A$4:$F$4,0))*INDEX('Mapping cadres'!$B$1:$Z$616,MATCH($B62, 'Mapping cadres'!$B$1:$B$616,0), MATCH(K$32,'Mapping cadres'!$B$1:$Z$1,0))</f>
        <v>0</v>
      </c>
      <c r="L62" s="226">
        <f>INDEX('Uganda workforce data - raw'!$A$4:$F$619,MATCH($B62, 'Uganda workforce data - raw'!$B$4:$B$619,0), MATCH("Filled Male",'Uganda workforce data - raw'!$A$4:$F$4,0))*INDEX('Mapping cadres'!$B$1:$Z$616,MATCH($B62, 'Mapping cadres'!$B$1:$B$616,0), MATCH(L$32,'Mapping cadres'!$B$1:$Z$1,0))</f>
        <v>0</v>
      </c>
      <c r="M62" s="226">
        <f>INDEX('Uganda workforce data - raw'!$A$4:$F$619,MATCH($B62, 'Uganda workforce data - raw'!$B$4:$B$619,0), MATCH("Filled Male",'Uganda workforce data - raw'!$A$4:$F$4,0))*INDEX('Mapping cadres'!$B$1:$Z$616,MATCH($B62, 'Mapping cadres'!$B$1:$B$616,0), MATCH(M$32,'Mapping cadres'!$B$1:$Z$1,0))</f>
        <v>0</v>
      </c>
      <c r="N62" s="226">
        <f>INDEX('Uganda workforce data - raw'!$A$4:$F$619,MATCH($B62, 'Uganda workforce data - raw'!$B$4:$B$619,0), MATCH("Filled Male",'Uganda workforce data - raw'!$A$4:$F$4,0))*INDEX('Mapping cadres'!$B$1:$Z$616,MATCH($B62, 'Mapping cadres'!$B$1:$B$616,0), MATCH(N$32,'Mapping cadres'!$B$1:$Z$1,0))</f>
        <v>0</v>
      </c>
      <c r="O62" s="226">
        <f>INDEX('Uganda workforce data - raw'!$A$4:$F$619,MATCH($B62, 'Uganda workforce data - raw'!$B$4:$B$619,0), MATCH("Filled Male",'Uganda workforce data - raw'!$A$4:$F$4,0))*INDEX('Mapping cadres'!$B$1:$Z$616,MATCH($B62, 'Mapping cadres'!$B$1:$B$616,0), MATCH(O$32,'Mapping cadres'!$B$1:$Z$1,0))</f>
        <v>0</v>
      </c>
      <c r="P62" s="226">
        <f>INDEX('Uganda workforce data - raw'!$A$4:$F$619,MATCH($B62, 'Uganda workforce data - raw'!$B$4:$B$619,0), MATCH("Filled Male",'Uganda workforce data - raw'!$A$4:$F$4,0))*INDEX('Mapping cadres'!$B$1:$Z$616,MATCH($B62, 'Mapping cadres'!$B$1:$B$616,0), MATCH(P$32,'Mapping cadres'!$B$1:$Z$1,0))</f>
        <v>0</v>
      </c>
      <c r="Q62" s="226">
        <f>INDEX('Uganda workforce data - raw'!$A$4:$F$619,MATCH($B62, 'Uganda workforce data - raw'!$B$4:$B$619,0), MATCH("Filled Male",'Uganda workforce data - raw'!$A$4:$F$4,0))*INDEX('Mapping cadres'!$B$1:$Z$616,MATCH($B62, 'Mapping cadres'!$B$1:$B$616,0), MATCH(Q$32,'Mapping cadres'!$B$1:$Z$1,0))</f>
        <v>0</v>
      </c>
      <c r="R62" s="226">
        <f>INDEX('Uganda workforce data - raw'!$A$4:$F$619,MATCH($B62, 'Uganda workforce data - raw'!$B$4:$B$619,0), MATCH("Filled Male",'Uganda workforce data - raw'!$A$4:$F$4,0))*INDEX('Mapping cadres'!$B$1:$Z$616,MATCH($B62, 'Mapping cadres'!$B$1:$B$616,0), MATCH(R$32,'Mapping cadres'!$B$1:$Z$1,0))</f>
        <v>0</v>
      </c>
      <c r="S62" s="226">
        <f>INDEX('Uganda workforce data - raw'!$A$4:$F$619,MATCH($B62, 'Uganda workforce data - raw'!$B$4:$B$619,0), MATCH("Filled Male",'Uganda workforce data - raw'!$A$4:$F$4,0))*INDEX('Mapping cadres'!$B$1:$Z$616,MATCH($B62, 'Mapping cadres'!$B$1:$B$616,0), MATCH(S$32,'Mapping cadres'!$B$1:$Z$1,0))</f>
        <v>0</v>
      </c>
      <c r="T62" s="226">
        <f>INDEX('Uganda workforce data - raw'!$A$4:$F$619,MATCH($B62, 'Uganda workforce data - raw'!$B$4:$B$619,0), MATCH("Filled Male",'Uganda workforce data - raw'!$A$4:$F$4,0))*INDEX('Mapping cadres'!$B$1:$Z$616,MATCH($B62, 'Mapping cadres'!$B$1:$B$616,0), MATCH(T$32,'Mapping cadres'!$B$1:$Z$1,0))</f>
        <v>0</v>
      </c>
      <c r="U62" s="226">
        <f>INDEX('Uganda workforce data - raw'!$A$4:$F$619,MATCH($B62, 'Uganda workforce data - raw'!$B$4:$B$619,0), MATCH("Filled Male",'Uganda workforce data - raw'!$A$4:$F$4,0))*INDEX('Mapping cadres'!$B$1:$Z$616,MATCH($B62, 'Mapping cadres'!$B$1:$B$616,0), MATCH(U$32,'Mapping cadres'!$B$1:$Z$1,0))</f>
        <v>0</v>
      </c>
      <c r="V62" s="226">
        <f>INDEX('Uganda workforce data - raw'!$A$4:$F$619,MATCH($B62, 'Uganda workforce data - raw'!$B$4:$B$619,0), MATCH("Filled Male",'Uganda workforce data - raw'!$A$4:$F$4,0))*INDEX('Mapping cadres'!$B$1:$Z$616,MATCH($B62, 'Mapping cadres'!$B$1:$B$616,0), MATCH(V$32,'Mapping cadres'!$B$1:$Z$1,0))</f>
        <v>0</v>
      </c>
      <c r="W62" s="226">
        <f>INDEX('Uganda workforce data - raw'!$A$4:$F$619,MATCH($B62, 'Uganda workforce data - raw'!$B$4:$B$619,0), MATCH("Filled Male",'Uganda workforce data - raw'!$A$4:$F$4,0))*INDEX('Mapping cadres'!$B$1:$Z$616,MATCH($B62, 'Mapping cadres'!$B$1:$B$616,0), MATCH(W$32,'Mapping cadres'!$B$1:$Z$1,0))</f>
        <v>0</v>
      </c>
      <c r="X62" s="226">
        <f>INDEX('Uganda workforce data - raw'!$A$4:$F$619,MATCH($B62, 'Uganda workforce data - raw'!$B$4:$B$619,0), MATCH("Filled Male",'Uganda workforce data - raw'!$A$4:$F$4,0))*INDEX('Mapping cadres'!$B$1:$Z$616,MATCH($B62, 'Mapping cadres'!$B$1:$B$616,0), MATCH(X$32,'Mapping cadres'!$B$1:$Z$1,0))</f>
        <v>0</v>
      </c>
      <c r="Y62" s="226">
        <f>INDEX('Uganda workforce data - raw'!$A$4:$F$619,MATCH($B62, 'Uganda workforce data - raw'!$B$4:$B$619,0), MATCH("Filled Male",'Uganda workforce data - raw'!$A$4:$F$4,0))*INDEX('Mapping cadres'!$B$1:$Z$616,MATCH($B62, 'Mapping cadres'!$B$1:$B$616,0), MATCH(Y$32,'Mapping cadres'!$B$1:$Z$1,0))</f>
        <v>0</v>
      </c>
      <c r="Z62" s="226">
        <f>INDEX('Uganda workforce data - raw'!$A$4:$F$619,MATCH($B62, 'Uganda workforce data - raw'!$B$4:$B$619,0), MATCH("Filled Male",'Uganda workforce data - raw'!$A$4:$F$4,0))*INDEX('Mapping cadres'!$B$1:$Z$616,MATCH($B62, 'Mapping cadres'!$B$1:$B$616,0), MATCH(Z$32,'Mapping cadres'!$B$1:$Z$1,0))</f>
        <v>0</v>
      </c>
      <c r="AA62" s="226">
        <f>INDEX('Uganda workforce data - raw'!$A$4:$F$619,MATCH($B62, 'Uganda workforce data - raw'!$B$4:$B$619,0), MATCH("Filled Female",'Uganda workforce data - raw'!$A$4:$F$4,0))*INDEX('Mapping cadres'!$B$1:$Z$616,MATCH($B62, 'Mapping cadres'!$B$1:$B$616,0), MATCH(AA$32,'Mapping cadres'!$B$1:$Z$1,0))</f>
        <v>0</v>
      </c>
      <c r="AB62" s="226">
        <f>INDEX('Uganda workforce data - raw'!$A$4:$F$619,MATCH($B62, 'Uganda workforce data - raw'!$B$4:$B$619,0), MATCH("Filled Female",'Uganda workforce data - raw'!$A$4:$F$4,0))*INDEX('Mapping cadres'!$B$1:$Z$616,MATCH($B62, 'Mapping cadres'!$B$1:$B$616,0), MATCH(AB$32,'Mapping cadres'!$B$1:$Z$1,0))</f>
        <v>0</v>
      </c>
      <c r="AC62" s="226">
        <f>INDEX('Uganda workforce data - raw'!$A$4:$F$619,MATCH($B62, 'Uganda workforce data - raw'!$B$4:$B$619,0), MATCH("Filled Female",'Uganda workforce data - raw'!$A$4:$F$4,0))*INDEX('Mapping cadres'!$B$1:$Z$616,MATCH($B62, 'Mapping cadres'!$B$1:$B$616,0), MATCH(AC$32,'Mapping cadres'!$B$1:$Z$1,0))</f>
        <v>0</v>
      </c>
      <c r="AD62" s="226">
        <f>INDEX('Uganda workforce data - raw'!$A$4:$F$619,MATCH($B62, 'Uganda workforce data - raw'!$B$4:$B$619,0), MATCH("Filled Female",'Uganda workforce data - raw'!$A$4:$F$4,0))*INDEX('Mapping cadres'!$B$1:$Z$616,MATCH($B62, 'Mapping cadres'!$B$1:$B$616,0), MATCH(AD$32,'Mapping cadres'!$B$1:$Z$1,0))</f>
        <v>0</v>
      </c>
      <c r="AE62" s="226">
        <f>INDEX('Uganda workforce data - raw'!$A$4:$F$619,MATCH($B62, 'Uganda workforce data - raw'!$B$4:$B$619,0), MATCH("Filled Female",'Uganda workforce data - raw'!$A$4:$F$4,0))*INDEX('Mapping cadres'!$B$1:$Z$616,MATCH($B62, 'Mapping cadres'!$B$1:$B$616,0), MATCH(AE$32,'Mapping cadres'!$B$1:$Z$1,0))</f>
        <v>2</v>
      </c>
      <c r="AF62" s="226">
        <f>INDEX('Uganda workforce data - raw'!$A$4:$F$619,MATCH($B62, 'Uganda workforce data - raw'!$B$4:$B$619,0), MATCH("Filled Female",'Uganda workforce data - raw'!$A$4:$F$4,0))*INDEX('Mapping cadres'!$B$1:$Z$616,MATCH($B62, 'Mapping cadres'!$B$1:$B$616,0), MATCH(AF$32,'Mapping cadres'!$B$1:$Z$1,0))</f>
        <v>0</v>
      </c>
      <c r="AG62" s="226">
        <f>INDEX('Uganda workforce data - raw'!$A$4:$F$619,MATCH($B62, 'Uganda workforce data - raw'!$B$4:$B$619,0), MATCH("Filled Female",'Uganda workforce data - raw'!$A$4:$F$4,0))*INDEX('Mapping cadres'!$B$1:$Z$616,MATCH($B62, 'Mapping cadres'!$B$1:$B$616,0), MATCH(AG$32,'Mapping cadres'!$B$1:$Z$1,0))</f>
        <v>0</v>
      </c>
      <c r="AH62" s="226">
        <f>INDEX('Uganda workforce data - raw'!$A$4:$F$619,MATCH($B62, 'Uganda workforce data - raw'!$B$4:$B$619,0), MATCH("Filled Female",'Uganda workforce data - raw'!$A$4:$F$4,0))*INDEX('Mapping cadres'!$B$1:$Z$616,MATCH($B62, 'Mapping cadres'!$B$1:$B$616,0), MATCH(AH$32,'Mapping cadres'!$B$1:$Z$1,0))</f>
        <v>0</v>
      </c>
      <c r="AI62" s="226">
        <f>INDEX('Uganda workforce data - raw'!$A$4:$F$619,MATCH($B62, 'Uganda workforce data - raw'!$B$4:$B$619,0), MATCH("Filled Female",'Uganda workforce data - raw'!$A$4:$F$4,0))*INDEX('Mapping cadres'!$B$1:$Z$616,MATCH($B62, 'Mapping cadres'!$B$1:$B$616,0), MATCH(AI$32,'Mapping cadres'!$B$1:$Z$1,0))</f>
        <v>0</v>
      </c>
      <c r="AJ62" s="226">
        <f>INDEX('Uganda workforce data - raw'!$A$4:$F$619,MATCH($B62, 'Uganda workforce data - raw'!$B$4:$B$619,0), MATCH("Filled Female",'Uganda workforce data - raw'!$A$4:$F$4,0))*INDEX('Mapping cadres'!$B$1:$Z$616,MATCH($B62, 'Mapping cadres'!$B$1:$B$616,0), MATCH(AJ$32,'Mapping cadres'!$B$1:$Z$1,0))</f>
        <v>0</v>
      </c>
      <c r="AK62" s="226">
        <f>INDEX('Uganda workforce data - raw'!$A$4:$F$619,MATCH($B62, 'Uganda workforce data - raw'!$B$4:$B$619,0), MATCH("Filled Female",'Uganda workforce data - raw'!$A$4:$F$4,0))*INDEX('Mapping cadres'!$B$1:$Z$616,MATCH($B62, 'Mapping cadres'!$B$1:$B$616,0), MATCH(AK$32,'Mapping cadres'!$B$1:$Z$1,0))</f>
        <v>0</v>
      </c>
      <c r="AL62" s="226">
        <f>INDEX('Uganda workforce data - raw'!$A$4:$F$619,MATCH($B62, 'Uganda workforce data - raw'!$B$4:$B$619,0), MATCH("Filled Female",'Uganda workforce data - raw'!$A$4:$F$4,0))*INDEX('Mapping cadres'!$B$1:$Z$616,MATCH($B62, 'Mapping cadres'!$B$1:$B$616,0), MATCH(AL$32,'Mapping cadres'!$B$1:$Z$1,0))</f>
        <v>0</v>
      </c>
      <c r="AM62" s="226">
        <f>INDEX('Uganda workforce data - raw'!$A$4:$F$619,MATCH($B62, 'Uganda workforce data - raw'!$B$4:$B$619,0), MATCH("Filled Female",'Uganda workforce data - raw'!$A$4:$F$4,0))*INDEX('Mapping cadres'!$B$1:$Z$616,MATCH($B62, 'Mapping cadres'!$B$1:$B$616,0), MATCH(AM$32,'Mapping cadres'!$B$1:$Z$1,0))</f>
        <v>0</v>
      </c>
      <c r="AN62" s="226">
        <f>INDEX('Uganda workforce data - raw'!$A$4:$F$619,MATCH($B62, 'Uganda workforce data - raw'!$B$4:$B$619,0), MATCH("Filled Female",'Uganda workforce data - raw'!$A$4:$F$4,0))*INDEX('Mapping cadres'!$B$1:$Z$616,MATCH($B62, 'Mapping cadres'!$B$1:$B$616,0), MATCH(AN$32,'Mapping cadres'!$B$1:$Z$1,0))</f>
        <v>0</v>
      </c>
      <c r="AO62" s="226">
        <f>INDEX('Uganda workforce data - raw'!$A$4:$F$619,MATCH($B62, 'Uganda workforce data - raw'!$B$4:$B$619,0), MATCH("Filled Female",'Uganda workforce data - raw'!$A$4:$F$4,0))*INDEX('Mapping cadres'!$B$1:$Z$616,MATCH($B62, 'Mapping cadres'!$B$1:$B$616,0), MATCH(AO$32,'Mapping cadres'!$B$1:$Z$1,0))</f>
        <v>0</v>
      </c>
      <c r="AP62" s="226">
        <f>INDEX('Uganda workforce data - raw'!$A$4:$F$619,MATCH($B62, 'Uganda workforce data - raw'!$B$4:$B$619,0), MATCH("Filled Female",'Uganda workforce data - raw'!$A$4:$F$4,0))*INDEX('Mapping cadres'!$B$1:$Z$616,MATCH($B62, 'Mapping cadres'!$B$1:$B$616,0), MATCH(AP$32,'Mapping cadres'!$B$1:$Z$1,0))</f>
        <v>0</v>
      </c>
      <c r="AQ62" s="226">
        <f>INDEX('Uganda workforce data - raw'!$A$4:$F$619,MATCH($B62, 'Uganda workforce data - raw'!$B$4:$B$619,0), MATCH("Filled Female",'Uganda workforce data - raw'!$A$4:$F$4,0))*INDEX('Mapping cadres'!$B$1:$Z$616,MATCH($B62, 'Mapping cadres'!$B$1:$B$616,0), MATCH(AQ$32,'Mapping cadres'!$B$1:$Z$1,0))</f>
        <v>0</v>
      </c>
      <c r="AR62" s="226">
        <f>INDEX('Uganda workforce data - raw'!$A$4:$F$619,MATCH($B62, 'Uganda workforce data - raw'!$B$4:$B$619,0), MATCH("Filled Female",'Uganda workforce data - raw'!$A$4:$F$4,0))*INDEX('Mapping cadres'!$B$1:$Z$616,MATCH($B62, 'Mapping cadres'!$B$1:$B$616,0), MATCH(AR$32,'Mapping cadres'!$B$1:$Z$1,0))</f>
        <v>0</v>
      </c>
      <c r="AS62" s="226">
        <f>INDEX('Uganda workforce data - raw'!$A$4:$F$619,MATCH($B62, 'Uganda workforce data - raw'!$B$4:$B$619,0), MATCH("Filled Female",'Uganda workforce data - raw'!$A$4:$F$4,0))*INDEX('Mapping cadres'!$B$1:$Z$616,MATCH($B62, 'Mapping cadres'!$B$1:$B$616,0), MATCH(AS$32,'Mapping cadres'!$B$1:$Z$1,0))</f>
        <v>0</v>
      </c>
      <c r="AT62" s="226">
        <f>INDEX('Uganda workforce data - raw'!$A$4:$F$619,MATCH($B62, 'Uganda workforce data - raw'!$B$4:$B$619,0), MATCH("Filled Female",'Uganda workforce data - raw'!$A$4:$F$4,0))*INDEX('Mapping cadres'!$B$1:$Z$616,MATCH($B62, 'Mapping cadres'!$B$1:$B$616,0), MATCH(AT$32,'Mapping cadres'!$B$1:$Z$1,0))</f>
        <v>0</v>
      </c>
      <c r="AU62" s="226">
        <f>INDEX('Uganda workforce data - raw'!$A$4:$F$619,MATCH($B62, 'Uganda workforce data - raw'!$B$4:$B$619,0), MATCH("Filled Female",'Uganda workforce data - raw'!$A$4:$F$4,0))*INDEX('Mapping cadres'!$B$1:$Z$616,MATCH($B62, 'Mapping cadres'!$B$1:$B$616,0), MATCH(AU$32,'Mapping cadres'!$B$1:$Z$1,0))</f>
        <v>0</v>
      </c>
      <c r="AV62" s="226">
        <f>INDEX('Uganda workforce data - raw'!$A$4:$F$619,MATCH($B62, 'Uganda workforce data - raw'!$B$4:$B$619,0), MATCH("Filled Female",'Uganda workforce data - raw'!$A$4:$F$4,0))*INDEX('Mapping cadres'!$B$1:$Z$616,MATCH($B62, 'Mapping cadres'!$B$1:$B$616,0), MATCH(AV$32,'Mapping cadres'!$B$1:$Z$1,0))</f>
        <v>0</v>
      </c>
      <c r="AW62" s="226">
        <f>INDEX('Uganda workforce data - raw'!$A$4:$F$619,MATCH($B62, 'Uganda workforce data - raw'!$B$4:$B$619,0), MATCH("Filled Female",'Uganda workforce data - raw'!$A$4:$F$4,0))*INDEX('Mapping cadres'!$B$1:$Z$616,MATCH($B62, 'Mapping cadres'!$B$1:$B$616,0), MATCH(AW$32,'Mapping cadres'!$B$1:$Z$1,0))</f>
        <v>0</v>
      </c>
      <c r="AX62" s="226">
        <f>INDEX('Uganda workforce data - raw'!$A$4:$F$619,MATCH($B62, 'Uganda workforce data - raw'!$B$4:$B$619,0), MATCH("Filled Female",'Uganda workforce data - raw'!$A$4:$F$4,0))*INDEX('Mapping cadres'!$B$1:$Z$616,MATCH($B62, 'Mapping cadres'!$B$1:$B$616,0), MATCH(AX$32,'Mapping cadres'!$B$1:$Z$1,0))</f>
        <v>0</v>
      </c>
      <c r="AY62" s="226">
        <f t="shared" si="5"/>
        <v>0</v>
      </c>
      <c r="AZ62" s="226">
        <f t="shared" si="6"/>
        <v>0</v>
      </c>
      <c r="BA62" s="226">
        <f t="shared" si="7"/>
        <v>0</v>
      </c>
      <c r="BB62" s="226">
        <f t="shared" si="8"/>
        <v>0</v>
      </c>
      <c r="BC62" s="226">
        <f t="shared" si="9"/>
        <v>4</v>
      </c>
      <c r="BD62" s="226">
        <f t="shared" si="10"/>
        <v>0</v>
      </c>
      <c r="BE62" s="226">
        <f t="shared" si="11"/>
        <v>0</v>
      </c>
      <c r="BF62" s="226">
        <f t="shared" si="12"/>
        <v>0</v>
      </c>
      <c r="BG62" s="226">
        <f t="shared" si="13"/>
        <v>0</v>
      </c>
      <c r="BH62" s="226">
        <f t="shared" si="14"/>
        <v>0</v>
      </c>
      <c r="BI62" s="226">
        <f t="shared" si="15"/>
        <v>0</v>
      </c>
      <c r="BJ62" s="226">
        <f t="shared" si="16"/>
        <v>0</v>
      </c>
      <c r="BK62" s="226">
        <f t="shared" si="17"/>
        <v>0</v>
      </c>
      <c r="BL62" s="226">
        <f t="shared" si="18"/>
        <v>0</v>
      </c>
      <c r="BM62" s="226">
        <f t="shared" si="19"/>
        <v>0</v>
      </c>
      <c r="BN62" s="226">
        <f t="shared" si="20"/>
        <v>0</v>
      </c>
      <c r="BO62" s="226">
        <f t="shared" si="21"/>
        <v>0</v>
      </c>
      <c r="BP62" s="226">
        <f t="shared" si="22"/>
        <v>0</v>
      </c>
      <c r="BQ62" s="226">
        <f t="shared" si="23"/>
        <v>0</v>
      </c>
      <c r="BR62" s="226">
        <f t="shared" si="24"/>
        <v>0</v>
      </c>
      <c r="BS62" s="226">
        <f t="shared" si="25"/>
        <v>0</v>
      </c>
      <c r="BT62" s="226">
        <f t="shared" si="26"/>
        <v>0</v>
      </c>
      <c r="BU62" s="226">
        <f t="shared" si="27"/>
        <v>0</v>
      </c>
      <c r="BV62" s="226">
        <f t="shared" si="28"/>
        <v>0</v>
      </c>
    </row>
    <row r="63" spans="1:74">
      <c r="A63" s="226">
        <v>31</v>
      </c>
      <c r="B63" s="237" t="s">
        <v>1338</v>
      </c>
      <c r="C63" s="226">
        <f>INDEX('Uganda workforce data - raw'!$A$4:$F$619,MATCH($B63, 'Uganda workforce data - raw'!$B$4:$B$619,0), MATCH("Filled Male",'Uganda workforce data - raw'!$A$4:$F$4,0))*INDEX('Mapping cadres'!$B$1:$Z$616,MATCH($B63, 'Mapping cadres'!$B$1:$B$616,0), MATCH(C$32,'Mapping cadres'!$B$1:$Z$1,0))</f>
        <v>0</v>
      </c>
      <c r="D63" s="226">
        <f>INDEX('Uganda workforce data - raw'!$A$4:$F$619,MATCH($B63, 'Uganda workforce data - raw'!$B$4:$B$619,0), MATCH("Filled Male",'Uganda workforce data - raw'!$A$4:$F$4,0))*INDEX('Mapping cadres'!$B$1:$Z$616,MATCH($B63, 'Mapping cadres'!$B$1:$B$616,0), MATCH(D$32,'Mapping cadres'!$B$1:$Z$1,0))</f>
        <v>0</v>
      </c>
      <c r="E63" s="226">
        <f>INDEX('Uganda workforce data - raw'!$A$4:$F$619,MATCH($B63, 'Uganda workforce data - raw'!$B$4:$B$619,0), MATCH("Filled Male",'Uganda workforce data - raw'!$A$4:$F$4,0))*INDEX('Mapping cadres'!$B$1:$Z$616,MATCH($B63, 'Mapping cadres'!$B$1:$B$616,0), MATCH(E$32,'Mapping cadres'!$B$1:$Z$1,0))</f>
        <v>0</v>
      </c>
      <c r="F63" s="226">
        <f>INDEX('Uganda workforce data - raw'!$A$4:$F$619,MATCH($B63, 'Uganda workforce data - raw'!$B$4:$B$619,0), MATCH("Filled Male",'Uganda workforce data - raw'!$A$4:$F$4,0))*INDEX('Mapping cadres'!$B$1:$Z$616,MATCH($B63, 'Mapping cadres'!$B$1:$B$616,0), MATCH(F$32,'Mapping cadres'!$B$1:$Z$1,0))</f>
        <v>0</v>
      </c>
      <c r="G63" s="226">
        <f>INDEX('Uganda workforce data - raw'!$A$4:$F$619,MATCH($B63, 'Uganda workforce data - raw'!$B$4:$B$619,0), MATCH("Filled Male",'Uganda workforce data - raw'!$A$4:$F$4,0))*INDEX('Mapping cadres'!$B$1:$Z$616,MATCH($B63, 'Mapping cadres'!$B$1:$B$616,0), MATCH(G$32,'Mapping cadres'!$B$1:$Z$1,0))</f>
        <v>0</v>
      </c>
      <c r="H63" s="226">
        <f>INDEX('Uganda workforce data - raw'!$A$4:$F$619,MATCH($B63, 'Uganda workforce data - raw'!$B$4:$B$619,0), MATCH("Filled Male",'Uganda workforce data - raw'!$A$4:$F$4,0))*INDEX('Mapping cadres'!$B$1:$Z$616,MATCH($B63, 'Mapping cadres'!$B$1:$B$616,0), MATCH(H$32,'Mapping cadres'!$B$1:$Z$1,0))</f>
        <v>0</v>
      </c>
      <c r="I63" s="226">
        <f>INDEX('Uganda workforce data - raw'!$A$4:$F$619,MATCH($B63, 'Uganda workforce data - raw'!$B$4:$B$619,0), MATCH("Filled Male",'Uganda workforce data - raw'!$A$4:$F$4,0))*INDEX('Mapping cadres'!$B$1:$Z$616,MATCH($B63, 'Mapping cadres'!$B$1:$B$616,0), MATCH(I$32,'Mapping cadres'!$B$1:$Z$1,0))</f>
        <v>0</v>
      </c>
      <c r="J63" s="226">
        <f>INDEX('Uganda workforce data - raw'!$A$4:$F$619,MATCH($B63, 'Uganda workforce data - raw'!$B$4:$B$619,0), MATCH("Filled Male",'Uganda workforce data - raw'!$A$4:$F$4,0))*INDEX('Mapping cadres'!$B$1:$Z$616,MATCH($B63, 'Mapping cadres'!$B$1:$B$616,0), MATCH(J$32,'Mapping cadres'!$B$1:$Z$1,0))</f>
        <v>0</v>
      </c>
      <c r="K63" s="226">
        <f>INDEX('Uganda workforce data - raw'!$A$4:$F$619,MATCH($B63, 'Uganda workforce data - raw'!$B$4:$B$619,0), MATCH("Filled Male",'Uganda workforce data - raw'!$A$4:$F$4,0))*INDEX('Mapping cadres'!$B$1:$Z$616,MATCH($B63, 'Mapping cadres'!$B$1:$B$616,0), MATCH(K$32,'Mapping cadres'!$B$1:$Z$1,0))</f>
        <v>0</v>
      </c>
      <c r="L63" s="226">
        <f>INDEX('Uganda workforce data - raw'!$A$4:$F$619,MATCH($B63, 'Uganda workforce data - raw'!$B$4:$B$619,0), MATCH("Filled Male",'Uganda workforce data - raw'!$A$4:$F$4,0))*INDEX('Mapping cadres'!$B$1:$Z$616,MATCH($B63, 'Mapping cadres'!$B$1:$B$616,0), MATCH(L$32,'Mapping cadres'!$B$1:$Z$1,0))</f>
        <v>0</v>
      </c>
      <c r="M63" s="226">
        <f>INDEX('Uganda workforce data - raw'!$A$4:$F$619,MATCH($B63, 'Uganda workforce data - raw'!$B$4:$B$619,0), MATCH("Filled Male",'Uganda workforce data - raw'!$A$4:$F$4,0))*INDEX('Mapping cadres'!$B$1:$Z$616,MATCH($B63, 'Mapping cadres'!$B$1:$B$616,0), MATCH(M$32,'Mapping cadres'!$B$1:$Z$1,0))</f>
        <v>0</v>
      </c>
      <c r="N63" s="226">
        <f>INDEX('Uganda workforce data - raw'!$A$4:$F$619,MATCH($B63, 'Uganda workforce data - raw'!$B$4:$B$619,0), MATCH("Filled Male",'Uganda workforce data - raw'!$A$4:$F$4,0))*INDEX('Mapping cadres'!$B$1:$Z$616,MATCH($B63, 'Mapping cadres'!$B$1:$B$616,0), MATCH(N$32,'Mapping cadres'!$B$1:$Z$1,0))</f>
        <v>0</v>
      </c>
      <c r="O63" s="226">
        <f>INDEX('Uganda workforce data - raw'!$A$4:$F$619,MATCH($B63, 'Uganda workforce data - raw'!$B$4:$B$619,0), MATCH("Filled Male",'Uganda workforce data - raw'!$A$4:$F$4,0))*INDEX('Mapping cadres'!$B$1:$Z$616,MATCH($B63, 'Mapping cadres'!$B$1:$B$616,0), MATCH(O$32,'Mapping cadres'!$B$1:$Z$1,0))</f>
        <v>0</v>
      </c>
      <c r="P63" s="226">
        <f>INDEX('Uganda workforce data - raw'!$A$4:$F$619,MATCH($B63, 'Uganda workforce data - raw'!$B$4:$B$619,0), MATCH("Filled Male",'Uganda workforce data - raw'!$A$4:$F$4,0))*INDEX('Mapping cadres'!$B$1:$Z$616,MATCH($B63, 'Mapping cadres'!$B$1:$B$616,0), MATCH(P$32,'Mapping cadres'!$B$1:$Z$1,0))</f>
        <v>0</v>
      </c>
      <c r="Q63" s="226">
        <f>INDEX('Uganda workforce data - raw'!$A$4:$F$619,MATCH($B63, 'Uganda workforce data - raw'!$B$4:$B$619,0), MATCH("Filled Male",'Uganda workforce data - raw'!$A$4:$F$4,0))*INDEX('Mapping cadres'!$B$1:$Z$616,MATCH($B63, 'Mapping cadres'!$B$1:$B$616,0), MATCH(Q$32,'Mapping cadres'!$B$1:$Z$1,0))</f>
        <v>0</v>
      </c>
      <c r="R63" s="226">
        <f>INDEX('Uganda workforce data - raw'!$A$4:$F$619,MATCH($B63, 'Uganda workforce data - raw'!$B$4:$B$619,0), MATCH("Filled Male",'Uganda workforce data - raw'!$A$4:$F$4,0))*INDEX('Mapping cadres'!$B$1:$Z$616,MATCH($B63, 'Mapping cadres'!$B$1:$B$616,0), MATCH(R$32,'Mapping cadres'!$B$1:$Z$1,0))</f>
        <v>0</v>
      </c>
      <c r="S63" s="226">
        <f>INDEX('Uganda workforce data - raw'!$A$4:$F$619,MATCH($B63, 'Uganda workforce data - raw'!$B$4:$B$619,0), MATCH("Filled Male",'Uganda workforce data - raw'!$A$4:$F$4,0))*INDEX('Mapping cadres'!$B$1:$Z$616,MATCH($B63, 'Mapping cadres'!$B$1:$B$616,0), MATCH(S$32,'Mapping cadres'!$B$1:$Z$1,0))</f>
        <v>0</v>
      </c>
      <c r="T63" s="226">
        <f>INDEX('Uganda workforce data - raw'!$A$4:$F$619,MATCH($B63, 'Uganda workforce data - raw'!$B$4:$B$619,0), MATCH("Filled Male",'Uganda workforce data - raw'!$A$4:$F$4,0))*INDEX('Mapping cadres'!$B$1:$Z$616,MATCH($B63, 'Mapping cadres'!$B$1:$B$616,0), MATCH(T$32,'Mapping cadres'!$B$1:$Z$1,0))</f>
        <v>0</v>
      </c>
      <c r="U63" s="226">
        <f>INDEX('Uganda workforce data - raw'!$A$4:$F$619,MATCH($B63, 'Uganda workforce data - raw'!$B$4:$B$619,0), MATCH("Filled Male",'Uganda workforce data - raw'!$A$4:$F$4,0))*INDEX('Mapping cadres'!$B$1:$Z$616,MATCH($B63, 'Mapping cadres'!$B$1:$B$616,0), MATCH(U$32,'Mapping cadres'!$B$1:$Z$1,0))</f>
        <v>0</v>
      </c>
      <c r="V63" s="226">
        <f>INDEX('Uganda workforce data - raw'!$A$4:$F$619,MATCH($B63, 'Uganda workforce data - raw'!$B$4:$B$619,0), MATCH("Filled Male",'Uganda workforce data - raw'!$A$4:$F$4,0))*INDEX('Mapping cadres'!$B$1:$Z$616,MATCH($B63, 'Mapping cadres'!$B$1:$B$616,0), MATCH(V$32,'Mapping cadres'!$B$1:$Z$1,0))</f>
        <v>0</v>
      </c>
      <c r="W63" s="226">
        <f>INDEX('Uganda workforce data - raw'!$A$4:$F$619,MATCH($B63, 'Uganda workforce data - raw'!$B$4:$B$619,0), MATCH("Filled Male",'Uganda workforce data - raw'!$A$4:$F$4,0))*INDEX('Mapping cadres'!$B$1:$Z$616,MATCH($B63, 'Mapping cadres'!$B$1:$B$616,0), MATCH(W$32,'Mapping cadres'!$B$1:$Z$1,0))</f>
        <v>0</v>
      </c>
      <c r="X63" s="226">
        <f>INDEX('Uganda workforce data - raw'!$A$4:$F$619,MATCH($B63, 'Uganda workforce data - raw'!$B$4:$B$619,0), MATCH("Filled Male",'Uganda workforce data - raw'!$A$4:$F$4,0))*INDEX('Mapping cadres'!$B$1:$Z$616,MATCH($B63, 'Mapping cadres'!$B$1:$B$616,0), MATCH(X$32,'Mapping cadres'!$B$1:$Z$1,0))</f>
        <v>0</v>
      </c>
      <c r="Y63" s="226">
        <f>INDEX('Uganda workforce data - raw'!$A$4:$F$619,MATCH($B63, 'Uganda workforce data - raw'!$B$4:$B$619,0), MATCH("Filled Male",'Uganda workforce data - raw'!$A$4:$F$4,0))*INDEX('Mapping cadres'!$B$1:$Z$616,MATCH($B63, 'Mapping cadres'!$B$1:$B$616,0), MATCH(Y$32,'Mapping cadres'!$B$1:$Z$1,0))</f>
        <v>0</v>
      </c>
      <c r="Z63" s="226">
        <f>INDEX('Uganda workforce data - raw'!$A$4:$F$619,MATCH($B63, 'Uganda workforce data - raw'!$B$4:$B$619,0), MATCH("Filled Male",'Uganda workforce data - raw'!$A$4:$F$4,0))*INDEX('Mapping cadres'!$B$1:$Z$616,MATCH($B63, 'Mapping cadres'!$B$1:$B$616,0), MATCH(Z$32,'Mapping cadres'!$B$1:$Z$1,0))</f>
        <v>0</v>
      </c>
      <c r="AA63" s="226">
        <f>INDEX('Uganda workforce data - raw'!$A$4:$F$619,MATCH($B63, 'Uganda workforce data - raw'!$B$4:$B$619,0), MATCH("Filled Female",'Uganda workforce data - raw'!$A$4:$F$4,0))*INDEX('Mapping cadres'!$B$1:$Z$616,MATCH($B63, 'Mapping cadres'!$B$1:$B$616,0), MATCH(AA$32,'Mapping cadres'!$B$1:$Z$1,0))</f>
        <v>1</v>
      </c>
      <c r="AB63" s="226">
        <f>INDEX('Uganda workforce data - raw'!$A$4:$F$619,MATCH($B63, 'Uganda workforce data - raw'!$B$4:$B$619,0), MATCH("Filled Female",'Uganda workforce data - raw'!$A$4:$F$4,0))*INDEX('Mapping cadres'!$B$1:$Z$616,MATCH($B63, 'Mapping cadres'!$B$1:$B$616,0), MATCH(AB$32,'Mapping cadres'!$B$1:$Z$1,0))</f>
        <v>0</v>
      </c>
      <c r="AC63" s="226">
        <f>INDEX('Uganda workforce data - raw'!$A$4:$F$619,MATCH($B63, 'Uganda workforce data - raw'!$B$4:$B$619,0), MATCH("Filled Female",'Uganda workforce data - raw'!$A$4:$F$4,0))*INDEX('Mapping cadres'!$B$1:$Z$616,MATCH($B63, 'Mapping cadres'!$B$1:$B$616,0), MATCH(AC$32,'Mapping cadres'!$B$1:$Z$1,0))</f>
        <v>0</v>
      </c>
      <c r="AD63" s="226">
        <f>INDEX('Uganda workforce data - raw'!$A$4:$F$619,MATCH($B63, 'Uganda workforce data - raw'!$B$4:$B$619,0), MATCH("Filled Female",'Uganda workforce data - raw'!$A$4:$F$4,0))*INDEX('Mapping cadres'!$B$1:$Z$616,MATCH($B63, 'Mapping cadres'!$B$1:$B$616,0), MATCH(AD$32,'Mapping cadres'!$B$1:$Z$1,0))</f>
        <v>0</v>
      </c>
      <c r="AE63" s="226">
        <f>INDEX('Uganda workforce data - raw'!$A$4:$F$619,MATCH($B63, 'Uganda workforce data - raw'!$B$4:$B$619,0), MATCH("Filled Female",'Uganda workforce data - raw'!$A$4:$F$4,0))*INDEX('Mapping cadres'!$B$1:$Z$616,MATCH($B63, 'Mapping cadres'!$B$1:$B$616,0), MATCH(AE$32,'Mapping cadres'!$B$1:$Z$1,0))</f>
        <v>0</v>
      </c>
      <c r="AF63" s="226">
        <f>INDEX('Uganda workforce data - raw'!$A$4:$F$619,MATCH($B63, 'Uganda workforce data - raw'!$B$4:$B$619,0), MATCH("Filled Female",'Uganda workforce data - raw'!$A$4:$F$4,0))*INDEX('Mapping cadres'!$B$1:$Z$616,MATCH($B63, 'Mapping cadres'!$B$1:$B$616,0), MATCH(AF$32,'Mapping cadres'!$B$1:$Z$1,0))</f>
        <v>0</v>
      </c>
      <c r="AG63" s="226">
        <f>INDEX('Uganda workforce data - raw'!$A$4:$F$619,MATCH($B63, 'Uganda workforce data - raw'!$B$4:$B$619,0), MATCH("Filled Female",'Uganda workforce data - raw'!$A$4:$F$4,0))*INDEX('Mapping cadres'!$B$1:$Z$616,MATCH($B63, 'Mapping cadres'!$B$1:$B$616,0), MATCH(AG$32,'Mapping cadres'!$B$1:$Z$1,0))</f>
        <v>0</v>
      </c>
      <c r="AH63" s="226">
        <f>INDEX('Uganda workforce data - raw'!$A$4:$F$619,MATCH($B63, 'Uganda workforce data - raw'!$B$4:$B$619,0), MATCH("Filled Female",'Uganda workforce data - raw'!$A$4:$F$4,0))*INDEX('Mapping cadres'!$B$1:$Z$616,MATCH($B63, 'Mapping cadres'!$B$1:$B$616,0), MATCH(AH$32,'Mapping cadres'!$B$1:$Z$1,0))</f>
        <v>0</v>
      </c>
      <c r="AI63" s="226">
        <f>INDEX('Uganda workforce data - raw'!$A$4:$F$619,MATCH($B63, 'Uganda workforce data - raw'!$B$4:$B$619,0), MATCH("Filled Female",'Uganda workforce data - raw'!$A$4:$F$4,0))*INDEX('Mapping cadres'!$B$1:$Z$616,MATCH($B63, 'Mapping cadres'!$B$1:$B$616,0), MATCH(AI$32,'Mapping cadres'!$B$1:$Z$1,0))</f>
        <v>0</v>
      </c>
      <c r="AJ63" s="226">
        <f>INDEX('Uganda workforce data - raw'!$A$4:$F$619,MATCH($B63, 'Uganda workforce data - raw'!$B$4:$B$619,0), MATCH("Filled Female",'Uganda workforce data - raw'!$A$4:$F$4,0))*INDEX('Mapping cadres'!$B$1:$Z$616,MATCH($B63, 'Mapping cadres'!$B$1:$B$616,0), MATCH(AJ$32,'Mapping cadres'!$B$1:$Z$1,0))</f>
        <v>0</v>
      </c>
      <c r="AK63" s="226">
        <f>INDEX('Uganda workforce data - raw'!$A$4:$F$619,MATCH($B63, 'Uganda workforce data - raw'!$B$4:$B$619,0), MATCH("Filled Female",'Uganda workforce data - raw'!$A$4:$F$4,0))*INDEX('Mapping cadres'!$B$1:$Z$616,MATCH($B63, 'Mapping cadres'!$B$1:$B$616,0), MATCH(AK$32,'Mapping cadres'!$B$1:$Z$1,0))</f>
        <v>0</v>
      </c>
      <c r="AL63" s="226">
        <f>INDEX('Uganda workforce data - raw'!$A$4:$F$619,MATCH($B63, 'Uganda workforce data - raw'!$B$4:$B$619,0), MATCH("Filled Female",'Uganda workforce data - raw'!$A$4:$F$4,0))*INDEX('Mapping cadres'!$B$1:$Z$616,MATCH($B63, 'Mapping cadres'!$B$1:$B$616,0), MATCH(AL$32,'Mapping cadres'!$B$1:$Z$1,0))</f>
        <v>0</v>
      </c>
      <c r="AM63" s="226">
        <f>INDEX('Uganda workforce data - raw'!$A$4:$F$619,MATCH($B63, 'Uganda workforce data - raw'!$B$4:$B$619,0), MATCH("Filled Female",'Uganda workforce data - raw'!$A$4:$F$4,0))*INDEX('Mapping cadres'!$B$1:$Z$616,MATCH($B63, 'Mapping cadres'!$B$1:$B$616,0), MATCH(AM$32,'Mapping cadres'!$B$1:$Z$1,0))</f>
        <v>0</v>
      </c>
      <c r="AN63" s="226">
        <f>INDEX('Uganda workforce data - raw'!$A$4:$F$619,MATCH($B63, 'Uganda workforce data - raw'!$B$4:$B$619,0), MATCH("Filled Female",'Uganda workforce data - raw'!$A$4:$F$4,0))*INDEX('Mapping cadres'!$B$1:$Z$616,MATCH($B63, 'Mapping cadres'!$B$1:$B$616,0), MATCH(AN$32,'Mapping cadres'!$B$1:$Z$1,0))</f>
        <v>0</v>
      </c>
      <c r="AO63" s="226">
        <f>INDEX('Uganda workforce data - raw'!$A$4:$F$619,MATCH($B63, 'Uganda workforce data - raw'!$B$4:$B$619,0), MATCH("Filled Female",'Uganda workforce data - raw'!$A$4:$F$4,0))*INDEX('Mapping cadres'!$B$1:$Z$616,MATCH($B63, 'Mapping cadres'!$B$1:$B$616,0), MATCH(AO$32,'Mapping cadres'!$B$1:$Z$1,0))</f>
        <v>0</v>
      </c>
      <c r="AP63" s="226">
        <f>INDEX('Uganda workforce data - raw'!$A$4:$F$619,MATCH($B63, 'Uganda workforce data - raw'!$B$4:$B$619,0), MATCH("Filled Female",'Uganda workforce data - raw'!$A$4:$F$4,0))*INDEX('Mapping cadres'!$B$1:$Z$616,MATCH($B63, 'Mapping cadres'!$B$1:$B$616,0), MATCH(AP$32,'Mapping cadres'!$B$1:$Z$1,0))</f>
        <v>0</v>
      </c>
      <c r="AQ63" s="226">
        <f>INDEX('Uganda workforce data - raw'!$A$4:$F$619,MATCH($B63, 'Uganda workforce data - raw'!$B$4:$B$619,0), MATCH("Filled Female",'Uganda workforce data - raw'!$A$4:$F$4,0))*INDEX('Mapping cadres'!$B$1:$Z$616,MATCH($B63, 'Mapping cadres'!$B$1:$B$616,0), MATCH(AQ$32,'Mapping cadres'!$B$1:$Z$1,0))</f>
        <v>0</v>
      </c>
      <c r="AR63" s="226">
        <f>INDEX('Uganda workforce data - raw'!$A$4:$F$619,MATCH($B63, 'Uganda workforce data - raw'!$B$4:$B$619,0), MATCH("Filled Female",'Uganda workforce data - raw'!$A$4:$F$4,0))*INDEX('Mapping cadres'!$B$1:$Z$616,MATCH($B63, 'Mapping cadres'!$B$1:$B$616,0), MATCH(AR$32,'Mapping cadres'!$B$1:$Z$1,0))</f>
        <v>0</v>
      </c>
      <c r="AS63" s="226">
        <f>INDEX('Uganda workforce data - raw'!$A$4:$F$619,MATCH($B63, 'Uganda workforce data - raw'!$B$4:$B$619,0), MATCH("Filled Female",'Uganda workforce data - raw'!$A$4:$F$4,0))*INDEX('Mapping cadres'!$B$1:$Z$616,MATCH($B63, 'Mapping cadres'!$B$1:$B$616,0), MATCH(AS$32,'Mapping cadres'!$B$1:$Z$1,0))</f>
        <v>0</v>
      </c>
      <c r="AT63" s="226">
        <f>INDEX('Uganda workforce data - raw'!$A$4:$F$619,MATCH($B63, 'Uganda workforce data - raw'!$B$4:$B$619,0), MATCH("Filled Female",'Uganda workforce data - raw'!$A$4:$F$4,0))*INDEX('Mapping cadres'!$B$1:$Z$616,MATCH($B63, 'Mapping cadres'!$B$1:$B$616,0), MATCH(AT$32,'Mapping cadres'!$B$1:$Z$1,0))</f>
        <v>0</v>
      </c>
      <c r="AU63" s="226">
        <f>INDEX('Uganda workforce data - raw'!$A$4:$F$619,MATCH($B63, 'Uganda workforce data - raw'!$B$4:$B$619,0), MATCH("Filled Female",'Uganda workforce data - raw'!$A$4:$F$4,0))*INDEX('Mapping cadres'!$B$1:$Z$616,MATCH($B63, 'Mapping cadres'!$B$1:$B$616,0), MATCH(AU$32,'Mapping cadres'!$B$1:$Z$1,0))</f>
        <v>0</v>
      </c>
      <c r="AV63" s="226">
        <f>INDEX('Uganda workforce data - raw'!$A$4:$F$619,MATCH($B63, 'Uganda workforce data - raw'!$B$4:$B$619,0), MATCH("Filled Female",'Uganda workforce data - raw'!$A$4:$F$4,0))*INDEX('Mapping cadres'!$B$1:$Z$616,MATCH($B63, 'Mapping cadres'!$B$1:$B$616,0), MATCH(AV$32,'Mapping cadres'!$B$1:$Z$1,0))</f>
        <v>0</v>
      </c>
      <c r="AW63" s="226">
        <f>INDEX('Uganda workforce data - raw'!$A$4:$F$619,MATCH($B63, 'Uganda workforce data - raw'!$B$4:$B$619,0), MATCH("Filled Female",'Uganda workforce data - raw'!$A$4:$F$4,0))*INDEX('Mapping cadres'!$B$1:$Z$616,MATCH($B63, 'Mapping cadres'!$B$1:$B$616,0), MATCH(AW$32,'Mapping cadres'!$B$1:$Z$1,0))</f>
        <v>0</v>
      </c>
      <c r="AX63" s="226">
        <f>INDEX('Uganda workforce data - raw'!$A$4:$F$619,MATCH($B63, 'Uganda workforce data - raw'!$B$4:$B$619,0), MATCH("Filled Female",'Uganda workforce data - raw'!$A$4:$F$4,0))*INDEX('Mapping cadres'!$B$1:$Z$616,MATCH($B63, 'Mapping cadres'!$B$1:$B$616,0), MATCH(AX$32,'Mapping cadres'!$B$1:$Z$1,0))</f>
        <v>0</v>
      </c>
      <c r="AY63" s="226">
        <f t="shared" si="5"/>
        <v>1</v>
      </c>
      <c r="AZ63" s="226">
        <f t="shared" si="6"/>
        <v>0</v>
      </c>
      <c r="BA63" s="226">
        <f t="shared" si="7"/>
        <v>0</v>
      </c>
      <c r="BB63" s="226">
        <f t="shared" si="8"/>
        <v>0</v>
      </c>
      <c r="BC63" s="226">
        <f t="shared" si="9"/>
        <v>0</v>
      </c>
      <c r="BD63" s="226">
        <f t="shared" si="10"/>
        <v>0</v>
      </c>
      <c r="BE63" s="226">
        <f t="shared" si="11"/>
        <v>0</v>
      </c>
      <c r="BF63" s="226">
        <f t="shared" si="12"/>
        <v>0</v>
      </c>
      <c r="BG63" s="226">
        <f t="shared" si="13"/>
        <v>0</v>
      </c>
      <c r="BH63" s="226">
        <f t="shared" si="14"/>
        <v>0</v>
      </c>
      <c r="BI63" s="226">
        <f t="shared" si="15"/>
        <v>0</v>
      </c>
      <c r="BJ63" s="226">
        <f t="shared" si="16"/>
        <v>0</v>
      </c>
      <c r="BK63" s="226">
        <f t="shared" si="17"/>
        <v>0</v>
      </c>
      <c r="BL63" s="226">
        <f t="shared" si="18"/>
        <v>0</v>
      </c>
      <c r="BM63" s="226">
        <f t="shared" si="19"/>
        <v>0</v>
      </c>
      <c r="BN63" s="226">
        <f t="shared" si="20"/>
        <v>0</v>
      </c>
      <c r="BO63" s="226">
        <f t="shared" si="21"/>
        <v>0</v>
      </c>
      <c r="BP63" s="226">
        <f t="shared" si="22"/>
        <v>0</v>
      </c>
      <c r="BQ63" s="226">
        <f t="shared" si="23"/>
        <v>0</v>
      </c>
      <c r="BR63" s="226">
        <f t="shared" si="24"/>
        <v>0</v>
      </c>
      <c r="BS63" s="226">
        <f t="shared" si="25"/>
        <v>0</v>
      </c>
      <c r="BT63" s="226">
        <f t="shared" si="26"/>
        <v>0</v>
      </c>
      <c r="BU63" s="226">
        <f t="shared" si="27"/>
        <v>0</v>
      </c>
      <c r="BV63" s="226">
        <f t="shared" si="28"/>
        <v>0</v>
      </c>
    </row>
    <row r="64" spans="1:74">
      <c r="A64" s="226">
        <v>32</v>
      </c>
      <c r="B64" s="226" t="s">
        <v>1339</v>
      </c>
      <c r="C64" s="226">
        <f>INDEX('Uganda workforce data - raw'!$A$4:$F$619,MATCH($B64, 'Uganda workforce data - raw'!$B$4:$B$619,0), MATCH("Filled Male",'Uganda workforce data - raw'!$A$4:$F$4,0))*INDEX('Mapping cadres'!$B$1:$Z$616,MATCH($B64, 'Mapping cadres'!$B$1:$B$616,0), MATCH(C$32,'Mapping cadres'!$B$1:$Z$1,0))</f>
        <v>1</v>
      </c>
      <c r="D64" s="226">
        <f>INDEX('Uganda workforce data - raw'!$A$4:$F$619,MATCH($B64, 'Uganda workforce data - raw'!$B$4:$B$619,0), MATCH("Filled Male",'Uganda workforce data - raw'!$A$4:$F$4,0))*INDEX('Mapping cadres'!$B$1:$Z$616,MATCH($B64, 'Mapping cadres'!$B$1:$B$616,0), MATCH(D$32,'Mapping cadres'!$B$1:$Z$1,0))</f>
        <v>0</v>
      </c>
      <c r="E64" s="226">
        <f>INDEX('Uganda workforce data - raw'!$A$4:$F$619,MATCH($B64, 'Uganda workforce data - raw'!$B$4:$B$619,0), MATCH("Filled Male",'Uganda workforce data - raw'!$A$4:$F$4,0))*INDEX('Mapping cadres'!$B$1:$Z$616,MATCH($B64, 'Mapping cadres'!$B$1:$B$616,0), MATCH(E$32,'Mapping cadres'!$B$1:$Z$1,0))</f>
        <v>0</v>
      </c>
      <c r="F64" s="226">
        <f>INDEX('Uganda workforce data - raw'!$A$4:$F$619,MATCH($B64, 'Uganda workforce data - raw'!$B$4:$B$619,0), MATCH("Filled Male",'Uganda workforce data - raw'!$A$4:$F$4,0))*INDEX('Mapping cadres'!$B$1:$Z$616,MATCH($B64, 'Mapping cadres'!$B$1:$B$616,0), MATCH(F$32,'Mapping cadres'!$B$1:$Z$1,0))</f>
        <v>0</v>
      </c>
      <c r="G64" s="226">
        <f>INDEX('Uganda workforce data - raw'!$A$4:$F$619,MATCH($B64, 'Uganda workforce data - raw'!$B$4:$B$619,0), MATCH("Filled Male",'Uganda workforce data - raw'!$A$4:$F$4,0))*INDEX('Mapping cadres'!$B$1:$Z$616,MATCH($B64, 'Mapping cadres'!$B$1:$B$616,0), MATCH(G$32,'Mapping cadres'!$B$1:$Z$1,0))</f>
        <v>0</v>
      </c>
      <c r="H64" s="226">
        <f>INDEX('Uganda workforce data - raw'!$A$4:$F$619,MATCH($B64, 'Uganda workforce data - raw'!$B$4:$B$619,0), MATCH("Filled Male",'Uganda workforce data - raw'!$A$4:$F$4,0))*INDEX('Mapping cadres'!$B$1:$Z$616,MATCH($B64, 'Mapping cadres'!$B$1:$B$616,0), MATCH(H$32,'Mapping cadres'!$B$1:$Z$1,0))</f>
        <v>0</v>
      </c>
      <c r="I64" s="226">
        <f>INDEX('Uganda workforce data - raw'!$A$4:$F$619,MATCH($B64, 'Uganda workforce data - raw'!$B$4:$B$619,0), MATCH("Filled Male",'Uganda workforce data - raw'!$A$4:$F$4,0))*INDEX('Mapping cadres'!$B$1:$Z$616,MATCH($B64, 'Mapping cadres'!$B$1:$B$616,0), MATCH(I$32,'Mapping cadres'!$B$1:$Z$1,0))</f>
        <v>0</v>
      </c>
      <c r="J64" s="226">
        <f>INDEX('Uganda workforce data - raw'!$A$4:$F$619,MATCH($B64, 'Uganda workforce data - raw'!$B$4:$B$619,0), MATCH("Filled Male",'Uganda workforce data - raw'!$A$4:$F$4,0))*INDEX('Mapping cadres'!$B$1:$Z$616,MATCH($B64, 'Mapping cadres'!$B$1:$B$616,0), MATCH(J$32,'Mapping cadres'!$B$1:$Z$1,0))</f>
        <v>0</v>
      </c>
      <c r="K64" s="226">
        <f>INDEX('Uganda workforce data - raw'!$A$4:$F$619,MATCH($B64, 'Uganda workforce data - raw'!$B$4:$B$619,0), MATCH("Filled Male",'Uganda workforce data - raw'!$A$4:$F$4,0))*INDEX('Mapping cadres'!$B$1:$Z$616,MATCH($B64, 'Mapping cadres'!$B$1:$B$616,0), MATCH(K$32,'Mapping cadres'!$B$1:$Z$1,0))</f>
        <v>0</v>
      </c>
      <c r="L64" s="226">
        <f>INDEX('Uganda workforce data - raw'!$A$4:$F$619,MATCH($B64, 'Uganda workforce data - raw'!$B$4:$B$619,0), MATCH("Filled Male",'Uganda workforce data - raw'!$A$4:$F$4,0))*INDEX('Mapping cadres'!$B$1:$Z$616,MATCH($B64, 'Mapping cadres'!$B$1:$B$616,0), MATCH(L$32,'Mapping cadres'!$B$1:$Z$1,0))</f>
        <v>0</v>
      </c>
      <c r="M64" s="226">
        <f>INDEX('Uganda workforce data - raw'!$A$4:$F$619,MATCH($B64, 'Uganda workforce data - raw'!$B$4:$B$619,0), MATCH("Filled Male",'Uganda workforce data - raw'!$A$4:$F$4,0))*INDEX('Mapping cadres'!$B$1:$Z$616,MATCH($B64, 'Mapping cadres'!$B$1:$B$616,0), MATCH(M$32,'Mapping cadres'!$B$1:$Z$1,0))</f>
        <v>0</v>
      </c>
      <c r="N64" s="226">
        <f>INDEX('Uganda workforce data - raw'!$A$4:$F$619,MATCH($B64, 'Uganda workforce data - raw'!$B$4:$B$619,0), MATCH("Filled Male",'Uganda workforce data - raw'!$A$4:$F$4,0))*INDEX('Mapping cadres'!$B$1:$Z$616,MATCH($B64, 'Mapping cadres'!$B$1:$B$616,0), MATCH(N$32,'Mapping cadres'!$B$1:$Z$1,0))</f>
        <v>0</v>
      </c>
      <c r="O64" s="226">
        <f>INDEX('Uganda workforce data - raw'!$A$4:$F$619,MATCH($B64, 'Uganda workforce data - raw'!$B$4:$B$619,0), MATCH("Filled Male",'Uganda workforce data - raw'!$A$4:$F$4,0))*INDEX('Mapping cadres'!$B$1:$Z$616,MATCH($B64, 'Mapping cadres'!$B$1:$B$616,0), MATCH(O$32,'Mapping cadres'!$B$1:$Z$1,0))</f>
        <v>0</v>
      </c>
      <c r="P64" s="226">
        <f>INDEX('Uganda workforce data - raw'!$A$4:$F$619,MATCH($B64, 'Uganda workforce data - raw'!$B$4:$B$619,0), MATCH("Filled Male",'Uganda workforce data - raw'!$A$4:$F$4,0))*INDEX('Mapping cadres'!$B$1:$Z$616,MATCH($B64, 'Mapping cadres'!$B$1:$B$616,0), MATCH(P$32,'Mapping cadres'!$B$1:$Z$1,0))</f>
        <v>0</v>
      </c>
      <c r="Q64" s="226">
        <f>INDEX('Uganda workforce data - raw'!$A$4:$F$619,MATCH($B64, 'Uganda workforce data - raw'!$B$4:$B$619,0), MATCH("Filled Male",'Uganda workforce data - raw'!$A$4:$F$4,0))*INDEX('Mapping cadres'!$B$1:$Z$616,MATCH($B64, 'Mapping cadres'!$B$1:$B$616,0), MATCH(Q$32,'Mapping cadres'!$B$1:$Z$1,0))</f>
        <v>0</v>
      </c>
      <c r="R64" s="226">
        <f>INDEX('Uganda workforce data - raw'!$A$4:$F$619,MATCH($B64, 'Uganda workforce data - raw'!$B$4:$B$619,0), MATCH("Filled Male",'Uganda workforce data - raw'!$A$4:$F$4,0))*INDEX('Mapping cadres'!$B$1:$Z$616,MATCH($B64, 'Mapping cadres'!$B$1:$B$616,0), MATCH(R$32,'Mapping cadres'!$B$1:$Z$1,0))</f>
        <v>0</v>
      </c>
      <c r="S64" s="226">
        <f>INDEX('Uganda workforce data - raw'!$A$4:$F$619,MATCH($B64, 'Uganda workforce data - raw'!$B$4:$B$619,0), MATCH("Filled Male",'Uganda workforce data - raw'!$A$4:$F$4,0))*INDEX('Mapping cadres'!$B$1:$Z$616,MATCH($B64, 'Mapping cadres'!$B$1:$B$616,0), MATCH(S$32,'Mapping cadres'!$B$1:$Z$1,0))</f>
        <v>0</v>
      </c>
      <c r="T64" s="226">
        <f>INDEX('Uganda workforce data - raw'!$A$4:$F$619,MATCH($B64, 'Uganda workforce data - raw'!$B$4:$B$619,0), MATCH("Filled Male",'Uganda workforce data - raw'!$A$4:$F$4,0))*INDEX('Mapping cadres'!$B$1:$Z$616,MATCH($B64, 'Mapping cadres'!$B$1:$B$616,0), MATCH(T$32,'Mapping cadres'!$B$1:$Z$1,0))</f>
        <v>0</v>
      </c>
      <c r="U64" s="226">
        <f>INDEX('Uganda workforce data - raw'!$A$4:$F$619,MATCH($B64, 'Uganda workforce data - raw'!$B$4:$B$619,0), MATCH("Filled Male",'Uganda workforce data - raw'!$A$4:$F$4,0))*INDEX('Mapping cadres'!$B$1:$Z$616,MATCH($B64, 'Mapping cadres'!$B$1:$B$616,0), MATCH(U$32,'Mapping cadres'!$B$1:$Z$1,0))</f>
        <v>0</v>
      </c>
      <c r="V64" s="226">
        <f>INDEX('Uganda workforce data - raw'!$A$4:$F$619,MATCH($B64, 'Uganda workforce data - raw'!$B$4:$B$619,0), MATCH("Filled Male",'Uganda workforce data - raw'!$A$4:$F$4,0))*INDEX('Mapping cadres'!$B$1:$Z$616,MATCH($B64, 'Mapping cadres'!$B$1:$B$616,0), MATCH(V$32,'Mapping cadres'!$B$1:$Z$1,0))</f>
        <v>0</v>
      </c>
      <c r="W64" s="226">
        <f>INDEX('Uganda workforce data - raw'!$A$4:$F$619,MATCH($B64, 'Uganda workforce data - raw'!$B$4:$B$619,0), MATCH("Filled Male",'Uganda workforce data - raw'!$A$4:$F$4,0))*INDEX('Mapping cadres'!$B$1:$Z$616,MATCH($B64, 'Mapping cadres'!$B$1:$B$616,0), MATCH(W$32,'Mapping cadres'!$B$1:$Z$1,0))</f>
        <v>0</v>
      </c>
      <c r="X64" s="226">
        <f>INDEX('Uganda workforce data - raw'!$A$4:$F$619,MATCH($B64, 'Uganda workforce data - raw'!$B$4:$B$619,0), MATCH("Filled Male",'Uganda workforce data - raw'!$A$4:$F$4,0))*INDEX('Mapping cadres'!$B$1:$Z$616,MATCH($B64, 'Mapping cadres'!$B$1:$B$616,0), MATCH(X$32,'Mapping cadres'!$B$1:$Z$1,0))</f>
        <v>0</v>
      </c>
      <c r="Y64" s="226">
        <f>INDEX('Uganda workforce data - raw'!$A$4:$F$619,MATCH($B64, 'Uganda workforce data - raw'!$B$4:$B$619,0), MATCH("Filled Male",'Uganda workforce data - raw'!$A$4:$F$4,0))*INDEX('Mapping cadres'!$B$1:$Z$616,MATCH($B64, 'Mapping cadres'!$B$1:$B$616,0), MATCH(Y$32,'Mapping cadres'!$B$1:$Z$1,0))</f>
        <v>0</v>
      </c>
      <c r="Z64" s="226">
        <f>INDEX('Uganda workforce data - raw'!$A$4:$F$619,MATCH($B64, 'Uganda workforce data - raw'!$B$4:$B$619,0), MATCH("Filled Male",'Uganda workforce data - raw'!$A$4:$F$4,0))*INDEX('Mapping cadres'!$B$1:$Z$616,MATCH($B64, 'Mapping cadres'!$B$1:$B$616,0), MATCH(Z$32,'Mapping cadres'!$B$1:$Z$1,0))</f>
        <v>0</v>
      </c>
      <c r="AA64" s="226">
        <f>INDEX('Uganda workforce data - raw'!$A$4:$F$619,MATCH($B64, 'Uganda workforce data - raw'!$B$4:$B$619,0), MATCH("Filled Female",'Uganda workforce data - raw'!$A$4:$F$4,0))*INDEX('Mapping cadres'!$B$1:$Z$616,MATCH($B64, 'Mapping cadres'!$B$1:$B$616,0), MATCH(AA$32,'Mapping cadres'!$B$1:$Z$1,0))</f>
        <v>0</v>
      </c>
      <c r="AB64" s="226">
        <f>INDEX('Uganda workforce data - raw'!$A$4:$F$619,MATCH($B64, 'Uganda workforce data - raw'!$B$4:$B$619,0), MATCH("Filled Female",'Uganda workforce data - raw'!$A$4:$F$4,0))*INDEX('Mapping cadres'!$B$1:$Z$616,MATCH($B64, 'Mapping cadres'!$B$1:$B$616,0), MATCH(AB$32,'Mapping cadres'!$B$1:$Z$1,0))</f>
        <v>0</v>
      </c>
      <c r="AC64" s="226">
        <f>INDEX('Uganda workforce data - raw'!$A$4:$F$619,MATCH($B64, 'Uganda workforce data - raw'!$B$4:$B$619,0), MATCH("Filled Female",'Uganda workforce data - raw'!$A$4:$F$4,0))*INDEX('Mapping cadres'!$B$1:$Z$616,MATCH($B64, 'Mapping cadres'!$B$1:$B$616,0), MATCH(AC$32,'Mapping cadres'!$B$1:$Z$1,0))</f>
        <v>0</v>
      </c>
      <c r="AD64" s="226">
        <f>INDEX('Uganda workforce data - raw'!$A$4:$F$619,MATCH($B64, 'Uganda workforce data - raw'!$B$4:$B$619,0), MATCH("Filled Female",'Uganda workforce data - raw'!$A$4:$F$4,0))*INDEX('Mapping cadres'!$B$1:$Z$616,MATCH($B64, 'Mapping cadres'!$B$1:$B$616,0), MATCH(AD$32,'Mapping cadres'!$B$1:$Z$1,0))</f>
        <v>0</v>
      </c>
      <c r="AE64" s="226">
        <f>INDEX('Uganda workforce data - raw'!$A$4:$F$619,MATCH($B64, 'Uganda workforce data - raw'!$B$4:$B$619,0), MATCH("Filled Female",'Uganda workforce data - raw'!$A$4:$F$4,0))*INDEX('Mapping cadres'!$B$1:$Z$616,MATCH($B64, 'Mapping cadres'!$B$1:$B$616,0), MATCH(AE$32,'Mapping cadres'!$B$1:$Z$1,0))</f>
        <v>0</v>
      </c>
      <c r="AF64" s="226">
        <f>INDEX('Uganda workforce data - raw'!$A$4:$F$619,MATCH($B64, 'Uganda workforce data - raw'!$B$4:$B$619,0), MATCH("Filled Female",'Uganda workforce data - raw'!$A$4:$F$4,0))*INDEX('Mapping cadres'!$B$1:$Z$616,MATCH($B64, 'Mapping cadres'!$B$1:$B$616,0), MATCH(AF$32,'Mapping cadres'!$B$1:$Z$1,0))</f>
        <v>0</v>
      </c>
      <c r="AG64" s="226">
        <f>INDEX('Uganda workforce data - raw'!$A$4:$F$619,MATCH($B64, 'Uganda workforce data - raw'!$B$4:$B$619,0), MATCH("Filled Female",'Uganda workforce data - raw'!$A$4:$F$4,0))*INDEX('Mapping cadres'!$B$1:$Z$616,MATCH($B64, 'Mapping cadres'!$B$1:$B$616,0), MATCH(AG$32,'Mapping cadres'!$B$1:$Z$1,0))</f>
        <v>0</v>
      </c>
      <c r="AH64" s="226">
        <f>INDEX('Uganda workforce data - raw'!$A$4:$F$619,MATCH($B64, 'Uganda workforce data - raw'!$B$4:$B$619,0), MATCH("Filled Female",'Uganda workforce data - raw'!$A$4:$F$4,0))*INDEX('Mapping cadres'!$B$1:$Z$616,MATCH($B64, 'Mapping cadres'!$B$1:$B$616,0), MATCH(AH$32,'Mapping cadres'!$B$1:$Z$1,0))</f>
        <v>0</v>
      </c>
      <c r="AI64" s="226">
        <f>INDEX('Uganda workforce data - raw'!$A$4:$F$619,MATCH($B64, 'Uganda workforce data - raw'!$B$4:$B$619,0), MATCH("Filled Female",'Uganda workforce data - raw'!$A$4:$F$4,0))*INDEX('Mapping cadres'!$B$1:$Z$616,MATCH($B64, 'Mapping cadres'!$B$1:$B$616,0), MATCH(AI$32,'Mapping cadres'!$B$1:$Z$1,0))</f>
        <v>0</v>
      </c>
      <c r="AJ64" s="226">
        <f>INDEX('Uganda workforce data - raw'!$A$4:$F$619,MATCH($B64, 'Uganda workforce data - raw'!$B$4:$B$619,0), MATCH("Filled Female",'Uganda workforce data - raw'!$A$4:$F$4,0))*INDEX('Mapping cadres'!$B$1:$Z$616,MATCH($B64, 'Mapping cadres'!$B$1:$B$616,0), MATCH(AJ$32,'Mapping cadres'!$B$1:$Z$1,0))</f>
        <v>0</v>
      </c>
      <c r="AK64" s="226">
        <f>INDEX('Uganda workforce data - raw'!$A$4:$F$619,MATCH($B64, 'Uganda workforce data - raw'!$B$4:$B$619,0), MATCH("Filled Female",'Uganda workforce data - raw'!$A$4:$F$4,0))*INDEX('Mapping cadres'!$B$1:$Z$616,MATCH($B64, 'Mapping cadres'!$B$1:$B$616,0), MATCH(AK$32,'Mapping cadres'!$B$1:$Z$1,0))</f>
        <v>0</v>
      </c>
      <c r="AL64" s="226">
        <f>INDEX('Uganda workforce data - raw'!$A$4:$F$619,MATCH($B64, 'Uganda workforce data - raw'!$B$4:$B$619,0), MATCH("Filled Female",'Uganda workforce data - raw'!$A$4:$F$4,0))*INDEX('Mapping cadres'!$B$1:$Z$616,MATCH($B64, 'Mapping cadres'!$B$1:$B$616,0), MATCH(AL$32,'Mapping cadres'!$B$1:$Z$1,0))</f>
        <v>0</v>
      </c>
      <c r="AM64" s="226">
        <f>INDEX('Uganda workforce data - raw'!$A$4:$F$619,MATCH($B64, 'Uganda workforce data - raw'!$B$4:$B$619,0), MATCH("Filled Female",'Uganda workforce data - raw'!$A$4:$F$4,0))*INDEX('Mapping cadres'!$B$1:$Z$616,MATCH($B64, 'Mapping cadres'!$B$1:$B$616,0), MATCH(AM$32,'Mapping cadres'!$B$1:$Z$1,0))</f>
        <v>0</v>
      </c>
      <c r="AN64" s="226">
        <f>INDEX('Uganda workforce data - raw'!$A$4:$F$619,MATCH($B64, 'Uganda workforce data - raw'!$B$4:$B$619,0), MATCH("Filled Female",'Uganda workforce data - raw'!$A$4:$F$4,0))*INDEX('Mapping cadres'!$B$1:$Z$616,MATCH($B64, 'Mapping cadres'!$B$1:$B$616,0), MATCH(AN$32,'Mapping cadres'!$B$1:$Z$1,0))</f>
        <v>0</v>
      </c>
      <c r="AO64" s="226">
        <f>INDEX('Uganda workforce data - raw'!$A$4:$F$619,MATCH($B64, 'Uganda workforce data - raw'!$B$4:$B$619,0), MATCH("Filled Female",'Uganda workforce data - raw'!$A$4:$F$4,0))*INDEX('Mapping cadres'!$B$1:$Z$616,MATCH($B64, 'Mapping cadres'!$B$1:$B$616,0), MATCH(AO$32,'Mapping cadres'!$B$1:$Z$1,0))</f>
        <v>0</v>
      </c>
      <c r="AP64" s="226">
        <f>INDEX('Uganda workforce data - raw'!$A$4:$F$619,MATCH($B64, 'Uganda workforce data - raw'!$B$4:$B$619,0), MATCH("Filled Female",'Uganda workforce data - raw'!$A$4:$F$4,0))*INDEX('Mapping cadres'!$B$1:$Z$616,MATCH($B64, 'Mapping cadres'!$B$1:$B$616,0), MATCH(AP$32,'Mapping cadres'!$B$1:$Z$1,0))</f>
        <v>0</v>
      </c>
      <c r="AQ64" s="226">
        <f>INDEX('Uganda workforce data - raw'!$A$4:$F$619,MATCH($B64, 'Uganda workforce data - raw'!$B$4:$B$619,0), MATCH("Filled Female",'Uganda workforce data - raw'!$A$4:$F$4,0))*INDEX('Mapping cadres'!$B$1:$Z$616,MATCH($B64, 'Mapping cadres'!$B$1:$B$616,0), MATCH(AQ$32,'Mapping cadres'!$B$1:$Z$1,0))</f>
        <v>0</v>
      </c>
      <c r="AR64" s="226">
        <f>INDEX('Uganda workforce data - raw'!$A$4:$F$619,MATCH($B64, 'Uganda workforce data - raw'!$B$4:$B$619,0), MATCH("Filled Female",'Uganda workforce data - raw'!$A$4:$F$4,0))*INDEX('Mapping cadres'!$B$1:$Z$616,MATCH($B64, 'Mapping cadres'!$B$1:$B$616,0), MATCH(AR$32,'Mapping cadres'!$B$1:$Z$1,0))</f>
        <v>0</v>
      </c>
      <c r="AS64" s="226">
        <f>INDEX('Uganda workforce data - raw'!$A$4:$F$619,MATCH($B64, 'Uganda workforce data - raw'!$B$4:$B$619,0), MATCH("Filled Female",'Uganda workforce data - raw'!$A$4:$F$4,0))*INDEX('Mapping cadres'!$B$1:$Z$616,MATCH($B64, 'Mapping cadres'!$B$1:$B$616,0), MATCH(AS$32,'Mapping cadres'!$B$1:$Z$1,0))</f>
        <v>0</v>
      </c>
      <c r="AT64" s="226">
        <f>INDEX('Uganda workforce data - raw'!$A$4:$F$619,MATCH($B64, 'Uganda workforce data - raw'!$B$4:$B$619,0), MATCH("Filled Female",'Uganda workforce data - raw'!$A$4:$F$4,0))*INDEX('Mapping cadres'!$B$1:$Z$616,MATCH($B64, 'Mapping cadres'!$B$1:$B$616,0), MATCH(AT$32,'Mapping cadres'!$B$1:$Z$1,0))</f>
        <v>0</v>
      </c>
      <c r="AU64" s="226">
        <f>INDEX('Uganda workforce data - raw'!$A$4:$F$619,MATCH($B64, 'Uganda workforce data - raw'!$B$4:$B$619,0), MATCH("Filled Female",'Uganda workforce data - raw'!$A$4:$F$4,0))*INDEX('Mapping cadres'!$B$1:$Z$616,MATCH($B64, 'Mapping cadres'!$B$1:$B$616,0), MATCH(AU$32,'Mapping cadres'!$B$1:$Z$1,0))</f>
        <v>0</v>
      </c>
      <c r="AV64" s="226">
        <f>INDEX('Uganda workforce data - raw'!$A$4:$F$619,MATCH($B64, 'Uganda workforce data - raw'!$B$4:$B$619,0), MATCH("Filled Female",'Uganda workforce data - raw'!$A$4:$F$4,0))*INDEX('Mapping cadres'!$B$1:$Z$616,MATCH($B64, 'Mapping cadres'!$B$1:$B$616,0), MATCH(AV$32,'Mapping cadres'!$B$1:$Z$1,0))</f>
        <v>0</v>
      </c>
      <c r="AW64" s="226">
        <f>INDEX('Uganda workforce data - raw'!$A$4:$F$619,MATCH($B64, 'Uganda workforce data - raw'!$B$4:$B$619,0), MATCH("Filled Female",'Uganda workforce data - raw'!$A$4:$F$4,0))*INDEX('Mapping cadres'!$B$1:$Z$616,MATCH($B64, 'Mapping cadres'!$B$1:$B$616,0), MATCH(AW$32,'Mapping cadres'!$B$1:$Z$1,0))</f>
        <v>0</v>
      </c>
      <c r="AX64" s="226">
        <f>INDEX('Uganda workforce data - raw'!$A$4:$F$619,MATCH($B64, 'Uganda workforce data - raw'!$B$4:$B$619,0), MATCH("Filled Female",'Uganda workforce data - raw'!$A$4:$F$4,0))*INDEX('Mapping cadres'!$B$1:$Z$616,MATCH($B64, 'Mapping cadres'!$B$1:$B$616,0), MATCH(AX$32,'Mapping cadres'!$B$1:$Z$1,0))</f>
        <v>0</v>
      </c>
      <c r="AY64" s="226">
        <f t="shared" si="5"/>
        <v>1</v>
      </c>
      <c r="AZ64" s="226">
        <f t="shared" si="6"/>
        <v>0</v>
      </c>
      <c r="BA64" s="226">
        <f t="shared" si="7"/>
        <v>0</v>
      </c>
      <c r="BB64" s="226">
        <f t="shared" si="8"/>
        <v>0</v>
      </c>
      <c r="BC64" s="226">
        <f t="shared" si="9"/>
        <v>0</v>
      </c>
      <c r="BD64" s="226">
        <f t="shared" si="10"/>
        <v>0</v>
      </c>
      <c r="BE64" s="226">
        <f t="shared" si="11"/>
        <v>0</v>
      </c>
      <c r="BF64" s="226">
        <f t="shared" si="12"/>
        <v>0</v>
      </c>
      <c r="BG64" s="226">
        <f t="shared" si="13"/>
        <v>0</v>
      </c>
      <c r="BH64" s="226">
        <f t="shared" si="14"/>
        <v>0</v>
      </c>
      <c r="BI64" s="226">
        <f t="shared" si="15"/>
        <v>0</v>
      </c>
      <c r="BJ64" s="226">
        <f t="shared" si="16"/>
        <v>0</v>
      </c>
      <c r="BK64" s="226">
        <f t="shared" si="17"/>
        <v>0</v>
      </c>
      <c r="BL64" s="226">
        <f t="shared" si="18"/>
        <v>0</v>
      </c>
      <c r="BM64" s="226">
        <f t="shared" si="19"/>
        <v>0</v>
      </c>
      <c r="BN64" s="226">
        <f t="shared" si="20"/>
        <v>0</v>
      </c>
      <c r="BO64" s="226">
        <f t="shared" si="21"/>
        <v>0</v>
      </c>
      <c r="BP64" s="226">
        <f t="shared" si="22"/>
        <v>0</v>
      </c>
      <c r="BQ64" s="226">
        <f t="shared" si="23"/>
        <v>0</v>
      </c>
      <c r="BR64" s="226">
        <f t="shared" si="24"/>
        <v>0</v>
      </c>
      <c r="BS64" s="226">
        <f t="shared" si="25"/>
        <v>0</v>
      </c>
      <c r="BT64" s="226">
        <f t="shared" si="26"/>
        <v>0</v>
      </c>
      <c r="BU64" s="226">
        <f t="shared" si="27"/>
        <v>0</v>
      </c>
      <c r="BV64" s="226">
        <f t="shared" si="28"/>
        <v>0</v>
      </c>
    </row>
    <row r="65" spans="1:74">
      <c r="A65" s="226">
        <v>33</v>
      </c>
      <c r="B65" s="226" t="s">
        <v>1340</v>
      </c>
      <c r="C65" s="226">
        <f>INDEX('Uganda workforce data - raw'!$A$4:$F$619,MATCH($B65, 'Uganda workforce data - raw'!$B$4:$B$619,0), MATCH("Filled Male",'Uganda workforce data - raw'!$A$4:$F$4,0))*INDEX('Mapping cadres'!$B$1:$Z$616,MATCH($B65, 'Mapping cadres'!$B$1:$B$616,0), MATCH(C$32,'Mapping cadres'!$B$1:$Z$1,0))</f>
        <v>1</v>
      </c>
      <c r="D65" s="226">
        <f>INDEX('Uganda workforce data - raw'!$A$4:$F$619,MATCH($B65, 'Uganda workforce data - raw'!$B$4:$B$619,0), MATCH("Filled Male",'Uganda workforce data - raw'!$A$4:$F$4,0))*INDEX('Mapping cadres'!$B$1:$Z$616,MATCH($B65, 'Mapping cadres'!$B$1:$B$616,0), MATCH(D$32,'Mapping cadres'!$B$1:$Z$1,0))</f>
        <v>0</v>
      </c>
      <c r="E65" s="226">
        <f>INDEX('Uganda workforce data - raw'!$A$4:$F$619,MATCH($B65, 'Uganda workforce data - raw'!$B$4:$B$619,0), MATCH("Filled Male",'Uganda workforce data - raw'!$A$4:$F$4,0))*INDEX('Mapping cadres'!$B$1:$Z$616,MATCH($B65, 'Mapping cadres'!$B$1:$B$616,0), MATCH(E$32,'Mapping cadres'!$B$1:$Z$1,0))</f>
        <v>0</v>
      </c>
      <c r="F65" s="226">
        <f>INDEX('Uganda workforce data - raw'!$A$4:$F$619,MATCH($B65, 'Uganda workforce data - raw'!$B$4:$B$619,0), MATCH("Filled Male",'Uganda workforce data - raw'!$A$4:$F$4,0))*INDEX('Mapping cadres'!$B$1:$Z$616,MATCH($B65, 'Mapping cadres'!$B$1:$B$616,0), MATCH(F$32,'Mapping cadres'!$B$1:$Z$1,0))</f>
        <v>0</v>
      </c>
      <c r="G65" s="226">
        <f>INDEX('Uganda workforce data - raw'!$A$4:$F$619,MATCH($B65, 'Uganda workforce data - raw'!$B$4:$B$619,0), MATCH("Filled Male",'Uganda workforce data - raw'!$A$4:$F$4,0))*INDEX('Mapping cadres'!$B$1:$Z$616,MATCH($B65, 'Mapping cadres'!$B$1:$B$616,0), MATCH(G$32,'Mapping cadres'!$B$1:$Z$1,0))</f>
        <v>0</v>
      </c>
      <c r="H65" s="226">
        <f>INDEX('Uganda workforce data - raw'!$A$4:$F$619,MATCH($B65, 'Uganda workforce data - raw'!$B$4:$B$619,0), MATCH("Filled Male",'Uganda workforce data - raw'!$A$4:$F$4,0))*INDEX('Mapping cadres'!$B$1:$Z$616,MATCH($B65, 'Mapping cadres'!$B$1:$B$616,0), MATCH(H$32,'Mapping cadres'!$B$1:$Z$1,0))</f>
        <v>0</v>
      </c>
      <c r="I65" s="226">
        <f>INDEX('Uganda workforce data - raw'!$A$4:$F$619,MATCH($B65, 'Uganda workforce data - raw'!$B$4:$B$619,0), MATCH("Filled Male",'Uganda workforce data - raw'!$A$4:$F$4,0))*INDEX('Mapping cadres'!$B$1:$Z$616,MATCH($B65, 'Mapping cadres'!$B$1:$B$616,0), MATCH(I$32,'Mapping cadres'!$B$1:$Z$1,0))</f>
        <v>0</v>
      </c>
      <c r="J65" s="226">
        <f>INDEX('Uganda workforce data - raw'!$A$4:$F$619,MATCH($B65, 'Uganda workforce data - raw'!$B$4:$B$619,0), MATCH("Filled Male",'Uganda workforce data - raw'!$A$4:$F$4,0))*INDEX('Mapping cadres'!$B$1:$Z$616,MATCH($B65, 'Mapping cadres'!$B$1:$B$616,0), MATCH(J$32,'Mapping cadres'!$B$1:$Z$1,0))</f>
        <v>0</v>
      </c>
      <c r="K65" s="226">
        <f>INDEX('Uganda workforce data - raw'!$A$4:$F$619,MATCH($B65, 'Uganda workforce data - raw'!$B$4:$B$619,0), MATCH("Filled Male",'Uganda workforce data - raw'!$A$4:$F$4,0))*INDEX('Mapping cadres'!$B$1:$Z$616,MATCH($B65, 'Mapping cadres'!$B$1:$B$616,0), MATCH(K$32,'Mapping cadres'!$B$1:$Z$1,0))</f>
        <v>0</v>
      </c>
      <c r="L65" s="226">
        <f>INDEX('Uganda workforce data - raw'!$A$4:$F$619,MATCH($B65, 'Uganda workforce data - raw'!$B$4:$B$619,0), MATCH("Filled Male",'Uganda workforce data - raw'!$A$4:$F$4,0))*INDEX('Mapping cadres'!$B$1:$Z$616,MATCH($B65, 'Mapping cadres'!$B$1:$B$616,0), MATCH(L$32,'Mapping cadres'!$B$1:$Z$1,0))</f>
        <v>0</v>
      </c>
      <c r="M65" s="226">
        <f>INDEX('Uganda workforce data - raw'!$A$4:$F$619,MATCH($B65, 'Uganda workforce data - raw'!$B$4:$B$619,0), MATCH("Filled Male",'Uganda workforce data - raw'!$A$4:$F$4,0))*INDEX('Mapping cadres'!$B$1:$Z$616,MATCH($B65, 'Mapping cadres'!$B$1:$B$616,0), MATCH(M$32,'Mapping cadres'!$B$1:$Z$1,0))</f>
        <v>0</v>
      </c>
      <c r="N65" s="226">
        <f>INDEX('Uganda workforce data - raw'!$A$4:$F$619,MATCH($B65, 'Uganda workforce data - raw'!$B$4:$B$619,0), MATCH("Filled Male",'Uganda workforce data - raw'!$A$4:$F$4,0))*INDEX('Mapping cadres'!$B$1:$Z$616,MATCH($B65, 'Mapping cadres'!$B$1:$B$616,0), MATCH(N$32,'Mapping cadres'!$B$1:$Z$1,0))</f>
        <v>0</v>
      </c>
      <c r="O65" s="226">
        <f>INDEX('Uganda workforce data - raw'!$A$4:$F$619,MATCH($B65, 'Uganda workforce data - raw'!$B$4:$B$619,0), MATCH("Filled Male",'Uganda workforce data - raw'!$A$4:$F$4,0))*INDEX('Mapping cadres'!$B$1:$Z$616,MATCH($B65, 'Mapping cadres'!$B$1:$B$616,0), MATCH(O$32,'Mapping cadres'!$B$1:$Z$1,0))</f>
        <v>0</v>
      </c>
      <c r="P65" s="226">
        <f>INDEX('Uganda workforce data - raw'!$A$4:$F$619,MATCH($B65, 'Uganda workforce data - raw'!$B$4:$B$619,0), MATCH("Filled Male",'Uganda workforce data - raw'!$A$4:$F$4,0))*INDEX('Mapping cadres'!$B$1:$Z$616,MATCH($B65, 'Mapping cadres'!$B$1:$B$616,0), MATCH(P$32,'Mapping cadres'!$B$1:$Z$1,0))</f>
        <v>0</v>
      </c>
      <c r="Q65" s="226">
        <f>INDEX('Uganda workforce data - raw'!$A$4:$F$619,MATCH($B65, 'Uganda workforce data - raw'!$B$4:$B$619,0), MATCH("Filled Male",'Uganda workforce data - raw'!$A$4:$F$4,0))*INDEX('Mapping cadres'!$B$1:$Z$616,MATCH($B65, 'Mapping cadres'!$B$1:$B$616,0), MATCH(Q$32,'Mapping cadres'!$B$1:$Z$1,0))</f>
        <v>0</v>
      </c>
      <c r="R65" s="226">
        <f>INDEX('Uganda workforce data - raw'!$A$4:$F$619,MATCH($B65, 'Uganda workforce data - raw'!$B$4:$B$619,0), MATCH("Filled Male",'Uganda workforce data - raw'!$A$4:$F$4,0))*INDEX('Mapping cadres'!$B$1:$Z$616,MATCH($B65, 'Mapping cadres'!$B$1:$B$616,0), MATCH(R$32,'Mapping cadres'!$B$1:$Z$1,0))</f>
        <v>0</v>
      </c>
      <c r="S65" s="226">
        <f>INDEX('Uganda workforce data - raw'!$A$4:$F$619,MATCH($B65, 'Uganda workforce data - raw'!$B$4:$B$619,0), MATCH("Filled Male",'Uganda workforce data - raw'!$A$4:$F$4,0))*INDEX('Mapping cadres'!$B$1:$Z$616,MATCH($B65, 'Mapping cadres'!$B$1:$B$616,0), MATCH(S$32,'Mapping cadres'!$B$1:$Z$1,0))</f>
        <v>0</v>
      </c>
      <c r="T65" s="226">
        <f>INDEX('Uganda workforce data - raw'!$A$4:$F$619,MATCH($B65, 'Uganda workforce data - raw'!$B$4:$B$619,0), MATCH("Filled Male",'Uganda workforce data - raw'!$A$4:$F$4,0))*INDEX('Mapping cadres'!$B$1:$Z$616,MATCH($B65, 'Mapping cadres'!$B$1:$B$616,0), MATCH(T$32,'Mapping cadres'!$B$1:$Z$1,0))</f>
        <v>0</v>
      </c>
      <c r="U65" s="226">
        <f>INDEX('Uganda workforce data - raw'!$A$4:$F$619,MATCH($B65, 'Uganda workforce data - raw'!$B$4:$B$619,0), MATCH("Filled Male",'Uganda workforce data - raw'!$A$4:$F$4,0))*INDEX('Mapping cadres'!$B$1:$Z$616,MATCH($B65, 'Mapping cadres'!$B$1:$B$616,0), MATCH(U$32,'Mapping cadres'!$B$1:$Z$1,0))</f>
        <v>0</v>
      </c>
      <c r="V65" s="226">
        <f>INDEX('Uganda workforce data - raw'!$A$4:$F$619,MATCH($B65, 'Uganda workforce data - raw'!$B$4:$B$619,0), MATCH("Filled Male",'Uganda workforce data - raw'!$A$4:$F$4,0))*INDEX('Mapping cadres'!$B$1:$Z$616,MATCH($B65, 'Mapping cadres'!$B$1:$B$616,0), MATCH(V$32,'Mapping cadres'!$B$1:$Z$1,0))</f>
        <v>0</v>
      </c>
      <c r="W65" s="226">
        <f>INDEX('Uganda workforce data - raw'!$A$4:$F$619,MATCH($B65, 'Uganda workforce data - raw'!$B$4:$B$619,0), MATCH("Filled Male",'Uganda workforce data - raw'!$A$4:$F$4,0))*INDEX('Mapping cadres'!$B$1:$Z$616,MATCH($B65, 'Mapping cadres'!$B$1:$B$616,0), MATCH(W$32,'Mapping cadres'!$B$1:$Z$1,0))</f>
        <v>0</v>
      </c>
      <c r="X65" s="226">
        <f>INDEX('Uganda workforce data - raw'!$A$4:$F$619,MATCH($B65, 'Uganda workforce data - raw'!$B$4:$B$619,0), MATCH("Filled Male",'Uganda workforce data - raw'!$A$4:$F$4,0))*INDEX('Mapping cadres'!$B$1:$Z$616,MATCH($B65, 'Mapping cadres'!$B$1:$B$616,0), MATCH(X$32,'Mapping cadres'!$B$1:$Z$1,0))</f>
        <v>0</v>
      </c>
      <c r="Y65" s="226">
        <f>INDEX('Uganda workforce data - raw'!$A$4:$F$619,MATCH($B65, 'Uganda workforce data - raw'!$B$4:$B$619,0), MATCH("Filled Male",'Uganda workforce data - raw'!$A$4:$F$4,0))*INDEX('Mapping cadres'!$B$1:$Z$616,MATCH($B65, 'Mapping cadres'!$B$1:$B$616,0), MATCH(Y$32,'Mapping cadres'!$B$1:$Z$1,0))</f>
        <v>0</v>
      </c>
      <c r="Z65" s="226">
        <f>INDEX('Uganda workforce data - raw'!$A$4:$F$619,MATCH($B65, 'Uganda workforce data - raw'!$B$4:$B$619,0), MATCH("Filled Male",'Uganda workforce data - raw'!$A$4:$F$4,0))*INDEX('Mapping cadres'!$B$1:$Z$616,MATCH($B65, 'Mapping cadres'!$B$1:$B$616,0), MATCH(Z$32,'Mapping cadres'!$B$1:$Z$1,0))</f>
        <v>0</v>
      </c>
      <c r="AA65" s="226">
        <f>INDEX('Uganda workforce data - raw'!$A$4:$F$619,MATCH($B65, 'Uganda workforce data - raw'!$B$4:$B$619,0), MATCH("Filled Female",'Uganda workforce data - raw'!$A$4:$F$4,0))*INDEX('Mapping cadres'!$B$1:$Z$616,MATCH($B65, 'Mapping cadres'!$B$1:$B$616,0), MATCH(AA$32,'Mapping cadres'!$B$1:$Z$1,0))</f>
        <v>0</v>
      </c>
      <c r="AB65" s="226">
        <f>INDEX('Uganda workforce data - raw'!$A$4:$F$619,MATCH($B65, 'Uganda workforce data - raw'!$B$4:$B$619,0), MATCH("Filled Female",'Uganda workforce data - raw'!$A$4:$F$4,0))*INDEX('Mapping cadres'!$B$1:$Z$616,MATCH($B65, 'Mapping cadres'!$B$1:$B$616,0), MATCH(AB$32,'Mapping cadres'!$B$1:$Z$1,0))</f>
        <v>0</v>
      </c>
      <c r="AC65" s="226">
        <f>INDEX('Uganda workforce data - raw'!$A$4:$F$619,MATCH($B65, 'Uganda workforce data - raw'!$B$4:$B$619,0), MATCH("Filled Female",'Uganda workforce data - raw'!$A$4:$F$4,0))*INDEX('Mapping cadres'!$B$1:$Z$616,MATCH($B65, 'Mapping cadres'!$B$1:$B$616,0), MATCH(AC$32,'Mapping cadres'!$B$1:$Z$1,0))</f>
        <v>0</v>
      </c>
      <c r="AD65" s="226">
        <f>INDEX('Uganda workforce data - raw'!$A$4:$F$619,MATCH($B65, 'Uganda workforce data - raw'!$B$4:$B$619,0), MATCH("Filled Female",'Uganda workforce data - raw'!$A$4:$F$4,0))*INDEX('Mapping cadres'!$B$1:$Z$616,MATCH($B65, 'Mapping cadres'!$B$1:$B$616,0), MATCH(AD$32,'Mapping cadres'!$B$1:$Z$1,0))</f>
        <v>0</v>
      </c>
      <c r="AE65" s="226">
        <f>INDEX('Uganda workforce data - raw'!$A$4:$F$619,MATCH($B65, 'Uganda workforce data - raw'!$B$4:$B$619,0), MATCH("Filled Female",'Uganda workforce data - raw'!$A$4:$F$4,0))*INDEX('Mapping cadres'!$B$1:$Z$616,MATCH($B65, 'Mapping cadres'!$B$1:$B$616,0), MATCH(AE$32,'Mapping cadres'!$B$1:$Z$1,0))</f>
        <v>0</v>
      </c>
      <c r="AF65" s="226">
        <f>INDEX('Uganda workforce data - raw'!$A$4:$F$619,MATCH($B65, 'Uganda workforce data - raw'!$B$4:$B$619,0), MATCH("Filled Female",'Uganda workforce data - raw'!$A$4:$F$4,0))*INDEX('Mapping cadres'!$B$1:$Z$616,MATCH($B65, 'Mapping cadres'!$B$1:$B$616,0), MATCH(AF$32,'Mapping cadres'!$B$1:$Z$1,0))</f>
        <v>0</v>
      </c>
      <c r="AG65" s="226">
        <f>INDEX('Uganda workforce data - raw'!$A$4:$F$619,MATCH($B65, 'Uganda workforce data - raw'!$B$4:$B$619,0), MATCH("Filled Female",'Uganda workforce data - raw'!$A$4:$F$4,0))*INDEX('Mapping cadres'!$B$1:$Z$616,MATCH($B65, 'Mapping cadres'!$B$1:$B$616,0), MATCH(AG$32,'Mapping cadres'!$B$1:$Z$1,0))</f>
        <v>0</v>
      </c>
      <c r="AH65" s="226">
        <f>INDEX('Uganda workforce data - raw'!$A$4:$F$619,MATCH($B65, 'Uganda workforce data - raw'!$B$4:$B$619,0), MATCH("Filled Female",'Uganda workforce data - raw'!$A$4:$F$4,0))*INDEX('Mapping cadres'!$B$1:$Z$616,MATCH($B65, 'Mapping cadres'!$B$1:$B$616,0), MATCH(AH$32,'Mapping cadres'!$B$1:$Z$1,0))</f>
        <v>0</v>
      </c>
      <c r="AI65" s="226">
        <f>INDEX('Uganda workforce data - raw'!$A$4:$F$619,MATCH($B65, 'Uganda workforce data - raw'!$B$4:$B$619,0), MATCH("Filled Female",'Uganda workforce data - raw'!$A$4:$F$4,0))*INDEX('Mapping cadres'!$B$1:$Z$616,MATCH($B65, 'Mapping cadres'!$B$1:$B$616,0), MATCH(AI$32,'Mapping cadres'!$B$1:$Z$1,0))</f>
        <v>0</v>
      </c>
      <c r="AJ65" s="226">
        <f>INDEX('Uganda workforce data - raw'!$A$4:$F$619,MATCH($B65, 'Uganda workforce data - raw'!$B$4:$B$619,0), MATCH("Filled Female",'Uganda workforce data - raw'!$A$4:$F$4,0))*INDEX('Mapping cadres'!$B$1:$Z$616,MATCH($B65, 'Mapping cadres'!$B$1:$B$616,0), MATCH(AJ$32,'Mapping cadres'!$B$1:$Z$1,0))</f>
        <v>0</v>
      </c>
      <c r="AK65" s="226">
        <f>INDEX('Uganda workforce data - raw'!$A$4:$F$619,MATCH($B65, 'Uganda workforce data - raw'!$B$4:$B$619,0), MATCH("Filled Female",'Uganda workforce data - raw'!$A$4:$F$4,0))*INDEX('Mapping cadres'!$B$1:$Z$616,MATCH($B65, 'Mapping cadres'!$B$1:$B$616,0), MATCH(AK$32,'Mapping cadres'!$B$1:$Z$1,0))</f>
        <v>0</v>
      </c>
      <c r="AL65" s="226">
        <f>INDEX('Uganda workforce data - raw'!$A$4:$F$619,MATCH($B65, 'Uganda workforce data - raw'!$B$4:$B$619,0), MATCH("Filled Female",'Uganda workforce data - raw'!$A$4:$F$4,0))*INDEX('Mapping cadres'!$B$1:$Z$616,MATCH($B65, 'Mapping cadres'!$B$1:$B$616,0), MATCH(AL$32,'Mapping cadres'!$B$1:$Z$1,0))</f>
        <v>0</v>
      </c>
      <c r="AM65" s="226">
        <f>INDEX('Uganda workforce data - raw'!$A$4:$F$619,MATCH($B65, 'Uganda workforce data - raw'!$B$4:$B$619,0), MATCH("Filled Female",'Uganda workforce data - raw'!$A$4:$F$4,0))*INDEX('Mapping cadres'!$B$1:$Z$616,MATCH($B65, 'Mapping cadres'!$B$1:$B$616,0), MATCH(AM$32,'Mapping cadres'!$B$1:$Z$1,0))</f>
        <v>0</v>
      </c>
      <c r="AN65" s="226">
        <f>INDEX('Uganda workforce data - raw'!$A$4:$F$619,MATCH($B65, 'Uganda workforce data - raw'!$B$4:$B$619,0), MATCH("Filled Female",'Uganda workforce data - raw'!$A$4:$F$4,0))*INDEX('Mapping cadres'!$B$1:$Z$616,MATCH($B65, 'Mapping cadres'!$B$1:$B$616,0), MATCH(AN$32,'Mapping cadres'!$B$1:$Z$1,0))</f>
        <v>0</v>
      </c>
      <c r="AO65" s="226">
        <f>INDEX('Uganda workforce data - raw'!$A$4:$F$619,MATCH($B65, 'Uganda workforce data - raw'!$B$4:$B$619,0), MATCH("Filled Female",'Uganda workforce data - raw'!$A$4:$F$4,0))*INDEX('Mapping cadres'!$B$1:$Z$616,MATCH($B65, 'Mapping cadres'!$B$1:$B$616,0), MATCH(AO$32,'Mapping cadres'!$B$1:$Z$1,0))</f>
        <v>0</v>
      </c>
      <c r="AP65" s="226">
        <f>INDEX('Uganda workforce data - raw'!$A$4:$F$619,MATCH($B65, 'Uganda workforce data - raw'!$B$4:$B$619,0), MATCH("Filled Female",'Uganda workforce data - raw'!$A$4:$F$4,0))*INDEX('Mapping cadres'!$B$1:$Z$616,MATCH($B65, 'Mapping cadres'!$B$1:$B$616,0), MATCH(AP$32,'Mapping cadres'!$B$1:$Z$1,0))</f>
        <v>0</v>
      </c>
      <c r="AQ65" s="226">
        <f>INDEX('Uganda workforce data - raw'!$A$4:$F$619,MATCH($B65, 'Uganda workforce data - raw'!$B$4:$B$619,0), MATCH("Filled Female",'Uganda workforce data - raw'!$A$4:$F$4,0))*INDEX('Mapping cadres'!$B$1:$Z$616,MATCH($B65, 'Mapping cadres'!$B$1:$B$616,0), MATCH(AQ$32,'Mapping cadres'!$B$1:$Z$1,0))</f>
        <v>0</v>
      </c>
      <c r="AR65" s="226">
        <f>INDEX('Uganda workforce data - raw'!$A$4:$F$619,MATCH($B65, 'Uganda workforce data - raw'!$B$4:$B$619,0), MATCH("Filled Female",'Uganda workforce data - raw'!$A$4:$F$4,0))*INDEX('Mapping cadres'!$B$1:$Z$616,MATCH($B65, 'Mapping cadres'!$B$1:$B$616,0), MATCH(AR$32,'Mapping cadres'!$B$1:$Z$1,0))</f>
        <v>0</v>
      </c>
      <c r="AS65" s="226">
        <f>INDEX('Uganda workforce data - raw'!$A$4:$F$619,MATCH($B65, 'Uganda workforce data - raw'!$B$4:$B$619,0), MATCH("Filled Female",'Uganda workforce data - raw'!$A$4:$F$4,0))*INDEX('Mapping cadres'!$B$1:$Z$616,MATCH($B65, 'Mapping cadres'!$B$1:$B$616,0), MATCH(AS$32,'Mapping cadres'!$B$1:$Z$1,0))</f>
        <v>0</v>
      </c>
      <c r="AT65" s="226">
        <f>INDEX('Uganda workforce data - raw'!$A$4:$F$619,MATCH($B65, 'Uganda workforce data - raw'!$B$4:$B$619,0), MATCH("Filled Female",'Uganda workforce data - raw'!$A$4:$F$4,0))*INDEX('Mapping cadres'!$B$1:$Z$616,MATCH($B65, 'Mapping cadres'!$B$1:$B$616,0), MATCH(AT$32,'Mapping cadres'!$B$1:$Z$1,0))</f>
        <v>0</v>
      </c>
      <c r="AU65" s="226">
        <f>INDEX('Uganda workforce data - raw'!$A$4:$F$619,MATCH($B65, 'Uganda workforce data - raw'!$B$4:$B$619,0), MATCH("Filled Female",'Uganda workforce data - raw'!$A$4:$F$4,0))*INDEX('Mapping cadres'!$B$1:$Z$616,MATCH($B65, 'Mapping cadres'!$B$1:$B$616,0), MATCH(AU$32,'Mapping cadres'!$B$1:$Z$1,0))</f>
        <v>0</v>
      </c>
      <c r="AV65" s="226">
        <f>INDEX('Uganda workforce data - raw'!$A$4:$F$619,MATCH($B65, 'Uganda workforce data - raw'!$B$4:$B$619,0), MATCH("Filled Female",'Uganda workforce data - raw'!$A$4:$F$4,0))*INDEX('Mapping cadres'!$B$1:$Z$616,MATCH($B65, 'Mapping cadres'!$B$1:$B$616,0), MATCH(AV$32,'Mapping cadres'!$B$1:$Z$1,0))</f>
        <v>0</v>
      </c>
      <c r="AW65" s="226">
        <f>INDEX('Uganda workforce data - raw'!$A$4:$F$619,MATCH($B65, 'Uganda workforce data - raw'!$B$4:$B$619,0), MATCH("Filled Female",'Uganda workforce data - raw'!$A$4:$F$4,0))*INDEX('Mapping cadres'!$B$1:$Z$616,MATCH($B65, 'Mapping cadres'!$B$1:$B$616,0), MATCH(AW$32,'Mapping cadres'!$B$1:$Z$1,0))</f>
        <v>0</v>
      </c>
      <c r="AX65" s="226">
        <f>INDEX('Uganda workforce data - raw'!$A$4:$F$619,MATCH($B65, 'Uganda workforce data - raw'!$B$4:$B$619,0), MATCH("Filled Female",'Uganda workforce data - raw'!$A$4:$F$4,0))*INDEX('Mapping cadres'!$B$1:$Z$616,MATCH($B65, 'Mapping cadres'!$B$1:$B$616,0), MATCH(AX$32,'Mapping cadres'!$B$1:$Z$1,0))</f>
        <v>0</v>
      </c>
      <c r="AY65" s="226">
        <f t="shared" si="5"/>
        <v>1</v>
      </c>
      <c r="AZ65" s="226">
        <f t="shared" si="6"/>
        <v>0</v>
      </c>
      <c r="BA65" s="226">
        <f t="shared" si="7"/>
        <v>0</v>
      </c>
      <c r="BB65" s="226">
        <f t="shared" si="8"/>
        <v>0</v>
      </c>
      <c r="BC65" s="226">
        <f t="shared" si="9"/>
        <v>0</v>
      </c>
      <c r="BD65" s="226">
        <f t="shared" si="10"/>
        <v>0</v>
      </c>
      <c r="BE65" s="226">
        <f t="shared" si="11"/>
        <v>0</v>
      </c>
      <c r="BF65" s="226">
        <f t="shared" si="12"/>
        <v>0</v>
      </c>
      <c r="BG65" s="226">
        <f t="shared" si="13"/>
        <v>0</v>
      </c>
      <c r="BH65" s="226">
        <f t="shared" si="14"/>
        <v>0</v>
      </c>
      <c r="BI65" s="226">
        <f t="shared" si="15"/>
        <v>0</v>
      </c>
      <c r="BJ65" s="226">
        <f t="shared" si="16"/>
        <v>0</v>
      </c>
      <c r="BK65" s="226">
        <f t="shared" si="17"/>
        <v>0</v>
      </c>
      <c r="BL65" s="226">
        <f t="shared" si="18"/>
        <v>0</v>
      </c>
      <c r="BM65" s="226">
        <f t="shared" si="19"/>
        <v>0</v>
      </c>
      <c r="BN65" s="226">
        <f t="shared" si="20"/>
        <v>0</v>
      </c>
      <c r="BO65" s="226">
        <f t="shared" si="21"/>
        <v>0</v>
      </c>
      <c r="BP65" s="226">
        <f t="shared" si="22"/>
        <v>0</v>
      </c>
      <c r="BQ65" s="226">
        <f t="shared" si="23"/>
        <v>0</v>
      </c>
      <c r="BR65" s="226">
        <f t="shared" si="24"/>
        <v>0</v>
      </c>
      <c r="BS65" s="226">
        <f t="shared" si="25"/>
        <v>0</v>
      </c>
      <c r="BT65" s="226">
        <f t="shared" si="26"/>
        <v>0</v>
      </c>
      <c r="BU65" s="226">
        <f t="shared" si="27"/>
        <v>0</v>
      </c>
      <c r="BV65" s="226">
        <f t="shared" si="28"/>
        <v>0</v>
      </c>
    </row>
    <row r="66" spans="1:74">
      <c r="A66" s="226">
        <v>34</v>
      </c>
      <c r="B66" s="226" t="s">
        <v>1341</v>
      </c>
      <c r="C66" s="226">
        <f>INDEX('Uganda workforce data - raw'!$A$4:$F$619,MATCH($B66, 'Uganda workforce data - raw'!$B$4:$B$619,0), MATCH("Filled Male",'Uganda workforce data - raw'!$A$4:$F$4,0))*INDEX('Mapping cadres'!$B$1:$Z$616,MATCH($B66, 'Mapping cadres'!$B$1:$B$616,0), MATCH(C$32,'Mapping cadres'!$B$1:$Z$1,0))</f>
        <v>1</v>
      </c>
      <c r="D66" s="226">
        <f>INDEX('Uganda workforce data - raw'!$A$4:$F$619,MATCH($B66, 'Uganda workforce data - raw'!$B$4:$B$619,0), MATCH("Filled Male",'Uganda workforce data - raw'!$A$4:$F$4,0))*INDEX('Mapping cadres'!$B$1:$Z$616,MATCH($B66, 'Mapping cadres'!$B$1:$B$616,0), MATCH(D$32,'Mapping cadres'!$B$1:$Z$1,0))</f>
        <v>0</v>
      </c>
      <c r="E66" s="226">
        <f>INDEX('Uganda workforce data - raw'!$A$4:$F$619,MATCH($B66, 'Uganda workforce data - raw'!$B$4:$B$619,0), MATCH("Filled Male",'Uganda workforce data - raw'!$A$4:$F$4,0))*INDEX('Mapping cadres'!$B$1:$Z$616,MATCH($B66, 'Mapping cadres'!$B$1:$B$616,0), MATCH(E$32,'Mapping cadres'!$B$1:$Z$1,0))</f>
        <v>0</v>
      </c>
      <c r="F66" s="226">
        <f>INDEX('Uganda workforce data - raw'!$A$4:$F$619,MATCH($B66, 'Uganda workforce data - raw'!$B$4:$B$619,0), MATCH("Filled Male",'Uganda workforce data - raw'!$A$4:$F$4,0))*INDEX('Mapping cadres'!$B$1:$Z$616,MATCH($B66, 'Mapping cadres'!$B$1:$B$616,0), MATCH(F$32,'Mapping cadres'!$B$1:$Z$1,0))</f>
        <v>0</v>
      </c>
      <c r="G66" s="226">
        <f>INDEX('Uganda workforce data - raw'!$A$4:$F$619,MATCH($B66, 'Uganda workforce data - raw'!$B$4:$B$619,0), MATCH("Filled Male",'Uganda workforce data - raw'!$A$4:$F$4,0))*INDEX('Mapping cadres'!$B$1:$Z$616,MATCH($B66, 'Mapping cadres'!$B$1:$B$616,0), MATCH(G$32,'Mapping cadres'!$B$1:$Z$1,0))</f>
        <v>0</v>
      </c>
      <c r="H66" s="226">
        <f>INDEX('Uganda workforce data - raw'!$A$4:$F$619,MATCH($B66, 'Uganda workforce data - raw'!$B$4:$B$619,0), MATCH("Filled Male",'Uganda workforce data - raw'!$A$4:$F$4,0))*INDEX('Mapping cadres'!$B$1:$Z$616,MATCH($B66, 'Mapping cadres'!$B$1:$B$616,0), MATCH(H$32,'Mapping cadres'!$B$1:$Z$1,0))</f>
        <v>0</v>
      </c>
      <c r="I66" s="226">
        <f>INDEX('Uganda workforce data - raw'!$A$4:$F$619,MATCH($B66, 'Uganda workforce data - raw'!$B$4:$B$619,0), MATCH("Filled Male",'Uganda workforce data - raw'!$A$4:$F$4,0))*INDEX('Mapping cadres'!$B$1:$Z$616,MATCH($B66, 'Mapping cadres'!$B$1:$B$616,0), MATCH(I$32,'Mapping cadres'!$B$1:$Z$1,0))</f>
        <v>0</v>
      </c>
      <c r="J66" s="226">
        <f>INDEX('Uganda workforce data - raw'!$A$4:$F$619,MATCH($B66, 'Uganda workforce data - raw'!$B$4:$B$619,0), MATCH("Filled Male",'Uganda workforce data - raw'!$A$4:$F$4,0))*INDEX('Mapping cadres'!$B$1:$Z$616,MATCH($B66, 'Mapping cadres'!$B$1:$B$616,0), MATCH(J$32,'Mapping cadres'!$B$1:$Z$1,0))</f>
        <v>0</v>
      </c>
      <c r="K66" s="226">
        <f>INDEX('Uganda workforce data - raw'!$A$4:$F$619,MATCH($B66, 'Uganda workforce data - raw'!$B$4:$B$619,0), MATCH("Filled Male",'Uganda workforce data - raw'!$A$4:$F$4,0))*INDEX('Mapping cadres'!$B$1:$Z$616,MATCH($B66, 'Mapping cadres'!$B$1:$B$616,0), MATCH(K$32,'Mapping cadres'!$B$1:$Z$1,0))</f>
        <v>0</v>
      </c>
      <c r="L66" s="226">
        <f>INDEX('Uganda workforce data - raw'!$A$4:$F$619,MATCH($B66, 'Uganda workforce data - raw'!$B$4:$B$619,0), MATCH("Filled Male",'Uganda workforce data - raw'!$A$4:$F$4,0))*INDEX('Mapping cadres'!$B$1:$Z$616,MATCH($B66, 'Mapping cadres'!$B$1:$B$616,0), MATCH(L$32,'Mapping cadres'!$B$1:$Z$1,0))</f>
        <v>0</v>
      </c>
      <c r="M66" s="226">
        <f>INDEX('Uganda workforce data - raw'!$A$4:$F$619,MATCH($B66, 'Uganda workforce data - raw'!$B$4:$B$619,0), MATCH("Filled Male",'Uganda workforce data - raw'!$A$4:$F$4,0))*INDEX('Mapping cadres'!$B$1:$Z$616,MATCH($B66, 'Mapping cadres'!$B$1:$B$616,0), MATCH(M$32,'Mapping cadres'!$B$1:$Z$1,0))</f>
        <v>0</v>
      </c>
      <c r="N66" s="226">
        <f>INDEX('Uganda workforce data - raw'!$A$4:$F$619,MATCH($B66, 'Uganda workforce data - raw'!$B$4:$B$619,0), MATCH("Filled Male",'Uganda workforce data - raw'!$A$4:$F$4,0))*INDEX('Mapping cadres'!$B$1:$Z$616,MATCH($B66, 'Mapping cadres'!$B$1:$B$616,0), MATCH(N$32,'Mapping cadres'!$B$1:$Z$1,0))</f>
        <v>0</v>
      </c>
      <c r="O66" s="226">
        <f>INDEX('Uganda workforce data - raw'!$A$4:$F$619,MATCH($B66, 'Uganda workforce data - raw'!$B$4:$B$619,0), MATCH("Filled Male",'Uganda workforce data - raw'!$A$4:$F$4,0))*INDEX('Mapping cadres'!$B$1:$Z$616,MATCH($B66, 'Mapping cadres'!$B$1:$B$616,0), MATCH(O$32,'Mapping cadres'!$B$1:$Z$1,0))</f>
        <v>0</v>
      </c>
      <c r="P66" s="226">
        <f>INDEX('Uganda workforce data - raw'!$A$4:$F$619,MATCH($B66, 'Uganda workforce data - raw'!$B$4:$B$619,0), MATCH("Filled Male",'Uganda workforce data - raw'!$A$4:$F$4,0))*INDEX('Mapping cadres'!$B$1:$Z$616,MATCH($B66, 'Mapping cadres'!$B$1:$B$616,0), MATCH(P$32,'Mapping cadres'!$B$1:$Z$1,0))</f>
        <v>0</v>
      </c>
      <c r="Q66" s="226">
        <f>INDEX('Uganda workforce data - raw'!$A$4:$F$619,MATCH($B66, 'Uganda workforce data - raw'!$B$4:$B$619,0), MATCH("Filled Male",'Uganda workforce data - raw'!$A$4:$F$4,0))*INDEX('Mapping cadres'!$B$1:$Z$616,MATCH($B66, 'Mapping cadres'!$B$1:$B$616,0), MATCH(Q$32,'Mapping cadres'!$B$1:$Z$1,0))</f>
        <v>0</v>
      </c>
      <c r="R66" s="226">
        <f>INDEX('Uganda workforce data - raw'!$A$4:$F$619,MATCH($B66, 'Uganda workforce data - raw'!$B$4:$B$619,0), MATCH("Filled Male",'Uganda workforce data - raw'!$A$4:$F$4,0))*INDEX('Mapping cadres'!$B$1:$Z$616,MATCH($B66, 'Mapping cadres'!$B$1:$B$616,0), MATCH(R$32,'Mapping cadres'!$B$1:$Z$1,0))</f>
        <v>0</v>
      </c>
      <c r="S66" s="226">
        <f>INDEX('Uganda workforce data - raw'!$A$4:$F$619,MATCH($B66, 'Uganda workforce data - raw'!$B$4:$B$619,0), MATCH("Filled Male",'Uganda workforce data - raw'!$A$4:$F$4,0))*INDEX('Mapping cadres'!$B$1:$Z$616,MATCH($B66, 'Mapping cadres'!$B$1:$B$616,0), MATCH(S$32,'Mapping cadres'!$B$1:$Z$1,0))</f>
        <v>0</v>
      </c>
      <c r="T66" s="226">
        <f>INDEX('Uganda workforce data - raw'!$A$4:$F$619,MATCH($B66, 'Uganda workforce data - raw'!$B$4:$B$619,0), MATCH("Filled Male",'Uganda workforce data - raw'!$A$4:$F$4,0))*INDEX('Mapping cadres'!$B$1:$Z$616,MATCH($B66, 'Mapping cadres'!$B$1:$B$616,0), MATCH(T$32,'Mapping cadres'!$B$1:$Z$1,0))</f>
        <v>0</v>
      </c>
      <c r="U66" s="226">
        <f>INDEX('Uganda workforce data - raw'!$A$4:$F$619,MATCH($B66, 'Uganda workforce data - raw'!$B$4:$B$619,0), MATCH("Filled Male",'Uganda workforce data - raw'!$A$4:$F$4,0))*INDEX('Mapping cadres'!$B$1:$Z$616,MATCH($B66, 'Mapping cadres'!$B$1:$B$616,0), MATCH(U$32,'Mapping cadres'!$B$1:$Z$1,0))</f>
        <v>0</v>
      </c>
      <c r="V66" s="226">
        <f>INDEX('Uganda workforce data - raw'!$A$4:$F$619,MATCH($B66, 'Uganda workforce data - raw'!$B$4:$B$619,0), MATCH("Filled Male",'Uganda workforce data - raw'!$A$4:$F$4,0))*INDEX('Mapping cadres'!$B$1:$Z$616,MATCH($B66, 'Mapping cadres'!$B$1:$B$616,0), MATCH(V$32,'Mapping cadres'!$B$1:$Z$1,0))</f>
        <v>0</v>
      </c>
      <c r="W66" s="226">
        <f>INDEX('Uganda workforce data - raw'!$A$4:$F$619,MATCH($B66, 'Uganda workforce data - raw'!$B$4:$B$619,0), MATCH("Filled Male",'Uganda workforce data - raw'!$A$4:$F$4,0))*INDEX('Mapping cadres'!$B$1:$Z$616,MATCH($B66, 'Mapping cadres'!$B$1:$B$616,0), MATCH(W$32,'Mapping cadres'!$B$1:$Z$1,0))</f>
        <v>0</v>
      </c>
      <c r="X66" s="226">
        <f>INDEX('Uganda workforce data - raw'!$A$4:$F$619,MATCH($B66, 'Uganda workforce data - raw'!$B$4:$B$619,0), MATCH("Filled Male",'Uganda workforce data - raw'!$A$4:$F$4,0))*INDEX('Mapping cadres'!$B$1:$Z$616,MATCH($B66, 'Mapping cadres'!$B$1:$B$616,0), MATCH(X$32,'Mapping cadres'!$B$1:$Z$1,0))</f>
        <v>0</v>
      </c>
      <c r="Y66" s="226">
        <f>INDEX('Uganda workforce data - raw'!$A$4:$F$619,MATCH($B66, 'Uganda workforce data - raw'!$B$4:$B$619,0), MATCH("Filled Male",'Uganda workforce data - raw'!$A$4:$F$4,0))*INDEX('Mapping cadres'!$B$1:$Z$616,MATCH($B66, 'Mapping cadres'!$B$1:$B$616,0), MATCH(Y$32,'Mapping cadres'!$B$1:$Z$1,0))</f>
        <v>0</v>
      </c>
      <c r="Z66" s="226">
        <f>INDEX('Uganda workforce data - raw'!$A$4:$F$619,MATCH($B66, 'Uganda workforce data - raw'!$B$4:$B$619,0), MATCH("Filled Male",'Uganda workforce data - raw'!$A$4:$F$4,0))*INDEX('Mapping cadres'!$B$1:$Z$616,MATCH($B66, 'Mapping cadres'!$B$1:$B$616,0), MATCH(Z$32,'Mapping cadres'!$B$1:$Z$1,0))</f>
        <v>0</v>
      </c>
      <c r="AA66" s="226">
        <f>INDEX('Uganda workforce data - raw'!$A$4:$F$619,MATCH($B66, 'Uganda workforce data - raw'!$B$4:$B$619,0), MATCH("Filled Female",'Uganda workforce data - raw'!$A$4:$F$4,0))*INDEX('Mapping cadres'!$B$1:$Z$616,MATCH($B66, 'Mapping cadres'!$B$1:$B$616,0), MATCH(AA$32,'Mapping cadres'!$B$1:$Z$1,0))</f>
        <v>0</v>
      </c>
      <c r="AB66" s="226">
        <f>INDEX('Uganda workforce data - raw'!$A$4:$F$619,MATCH($B66, 'Uganda workforce data - raw'!$B$4:$B$619,0), MATCH("Filled Female",'Uganda workforce data - raw'!$A$4:$F$4,0))*INDEX('Mapping cadres'!$B$1:$Z$616,MATCH($B66, 'Mapping cadres'!$B$1:$B$616,0), MATCH(AB$32,'Mapping cadres'!$B$1:$Z$1,0))</f>
        <v>0</v>
      </c>
      <c r="AC66" s="226">
        <f>INDEX('Uganda workforce data - raw'!$A$4:$F$619,MATCH($B66, 'Uganda workforce data - raw'!$B$4:$B$619,0), MATCH("Filled Female",'Uganda workforce data - raw'!$A$4:$F$4,0))*INDEX('Mapping cadres'!$B$1:$Z$616,MATCH($B66, 'Mapping cadres'!$B$1:$B$616,0), MATCH(AC$32,'Mapping cadres'!$B$1:$Z$1,0))</f>
        <v>0</v>
      </c>
      <c r="AD66" s="226">
        <f>INDEX('Uganda workforce data - raw'!$A$4:$F$619,MATCH($B66, 'Uganda workforce data - raw'!$B$4:$B$619,0), MATCH("Filled Female",'Uganda workforce data - raw'!$A$4:$F$4,0))*INDEX('Mapping cadres'!$B$1:$Z$616,MATCH($B66, 'Mapping cadres'!$B$1:$B$616,0), MATCH(AD$32,'Mapping cadres'!$B$1:$Z$1,0))</f>
        <v>0</v>
      </c>
      <c r="AE66" s="226">
        <f>INDEX('Uganda workforce data - raw'!$A$4:$F$619,MATCH($B66, 'Uganda workforce data - raw'!$B$4:$B$619,0), MATCH("Filled Female",'Uganda workforce data - raw'!$A$4:$F$4,0))*INDEX('Mapping cadres'!$B$1:$Z$616,MATCH($B66, 'Mapping cadres'!$B$1:$B$616,0), MATCH(AE$32,'Mapping cadres'!$B$1:$Z$1,0))</f>
        <v>0</v>
      </c>
      <c r="AF66" s="226">
        <f>INDEX('Uganda workforce data - raw'!$A$4:$F$619,MATCH($B66, 'Uganda workforce data - raw'!$B$4:$B$619,0), MATCH("Filled Female",'Uganda workforce data - raw'!$A$4:$F$4,0))*INDEX('Mapping cadres'!$B$1:$Z$616,MATCH($B66, 'Mapping cadres'!$B$1:$B$616,0), MATCH(AF$32,'Mapping cadres'!$B$1:$Z$1,0))</f>
        <v>0</v>
      </c>
      <c r="AG66" s="226">
        <f>INDEX('Uganda workforce data - raw'!$A$4:$F$619,MATCH($B66, 'Uganda workforce data - raw'!$B$4:$B$619,0), MATCH("Filled Female",'Uganda workforce data - raw'!$A$4:$F$4,0))*INDEX('Mapping cadres'!$B$1:$Z$616,MATCH($B66, 'Mapping cadres'!$B$1:$B$616,0), MATCH(AG$32,'Mapping cadres'!$B$1:$Z$1,0))</f>
        <v>0</v>
      </c>
      <c r="AH66" s="226">
        <f>INDEX('Uganda workforce data - raw'!$A$4:$F$619,MATCH($B66, 'Uganda workforce data - raw'!$B$4:$B$619,0), MATCH("Filled Female",'Uganda workforce data - raw'!$A$4:$F$4,0))*INDEX('Mapping cadres'!$B$1:$Z$616,MATCH($B66, 'Mapping cadres'!$B$1:$B$616,0), MATCH(AH$32,'Mapping cadres'!$B$1:$Z$1,0))</f>
        <v>0</v>
      </c>
      <c r="AI66" s="226">
        <f>INDEX('Uganda workforce data - raw'!$A$4:$F$619,MATCH($B66, 'Uganda workforce data - raw'!$B$4:$B$619,0), MATCH("Filled Female",'Uganda workforce data - raw'!$A$4:$F$4,0))*INDEX('Mapping cadres'!$B$1:$Z$616,MATCH($B66, 'Mapping cadres'!$B$1:$B$616,0), MATCH(AI$32,'Mapping cadres'!$B$1:$Z$1,0))</f>
        <v>0</v>
      </c>
      <c r="AJ66" s="226">
        <f>INDEX('Uganda workforce data - raw'!$A$4:$F$619,MATCH($B66, 'Uganda workforce data - raw'!$B$4:$B$619,0), MATCH("Filled Female",'Uganda workforce data - raw'!$A$4:$F$4,0))*INDEX('Mapping cadres'!$B$1:$Z$616,MATCH($B66, 'Mapping cadres'!$B$1:$B$616,0), MATCH(AJ$32,'Mapping cadres'!$B$1:$Z$1,0))</f>
        <v>0</v>
      </c>
      <c r="AK66" s="226">
        <f>INDEX('Uganda workforce data - raw'!$A$4:$F$619,MATCH($B66, 'Uganda workforce data - raw'!$B$4:$B$619,0), MATCH("Filled Female",'Uganda workforce data - raw'!$A$4:$F$4,0))*INDEX('Mapping cadres'!$B$1:$Z$616,MATCH($B66, 'Mapping cadres'!$B$1:$B$616,0), MATCH(AK$32,'Mapping cadres'!$B$1:$Z$1,0))</f>
        <v>0</v>
      </c>
      <c r="AL66" s="226">
        <f>INDEX('Uganda workforce data - raw'!$A$4:$F$619,MATCH($B66, 'Uganda workforce data - raw'!$B$4:$B$619,0), MATCH("Filled Female",'Uganda workforce data - raw'!$A$4:$F$4,0))*INDEX('Mapping cadres'!$B$1:$Z$616,MATCH($B66, 'Mapping cadres'!$B$1:$B$616,0), MATCH(AL$32,'Mapping cadres'!$B$1:$Z$1,0))</f>
        <v>0</v>
      </c>
      <c r="AM66" s="226">
        <f>INDEX('Uganda workforce data - raw'!$A$4:$F$619,MATCH($B66, 'Uganda workforce data - raw'!$B$4:$B$619,0), MATCH("Filled Female",'Uganda workforce data - raw'!$A$4:$F$4,0))*INDEX('Mapping cadres'!$B$1:$Z$616,MATCH($B66, 'Mapping cadres'!$B$1:$B$616,0), MATCH(AM$32,'Mapping cadres'!$B$1:$Z$1,0))</f>
        <v>0</v>
      </c>
      <c r="AN66" s="226">
        <f>INDEX('Uganda workforce data - raw'!$A$4:$F$619,MATCH($B66, 'Uganda workforce data - raw'!$B$4:$B$619,0), MATCH("Filled Female",'Uganda workforce data - raw'!$A$4:$F$4,0))*INDEX('Mapping cadres'!$B$1:$Z$616,MATCH($B66, 'Mapping cadres'!$B$1:$B$616,0), MATCH(AN$32,'Mapping cadres'!$B$1:$Z$1,0))</f>
        <v>0</v>
      </c>
      <c r="AO66" s="226">
        <f>INDEX('Uganda workforce data - raw'!$A$4:$F$619,MATCH($B66, 'Uganda workforce data - raw'!$B$4:$B$619,0), MATCH("Filled Female",'Uganda workforce data - raw'!$A$4:$F$4,0))*INDEX('Mapping cadres'!$B$1:$Z$616,MATCH($B66, 'Mapping cadres'!$B$1:$B$616,0), MATCH(AO$32,'Mapping cadres'!$B$1:$Z$1,0))</f>
        <v>0</v>
      </c>
      <c r="AP66" s="226">
        <f>INDEX('Uganda workforce data - raw'!$A$4:$F$619,MATCH($B66, 'Uganda workforce data - raw'!$B$4:$B$619,0), MATCH("Filled Female",'Uganda workforce data - raw'!$A$4:$F$4,0))*INDEX('Mapping cadres'!$B$1:$Z$616,MATCH($B66, 'Mapping cadres'!$B$1:$B$616,0), MATCH(AP$32,'Mapping cadres'!$B$1:$Z$1,0))</f>
        <v>0</v>
      </c>
      <c r="AQ66" s="226">
        <f>INDEX('Uganda workforce data - raw'!$A$4:$F$619,MATCH($B66, 'Uganda workforce data - raw'!$B$4:$B$619,0), MATCH("Filled Female",'Uganda workforce data - raw'!$A$4:$F$4,0))*INDEX('Mapping cadres'!$B$1:$Z$616,MATCH($B66, 'Mapping cadres'!$B$1:$B$616,0), MATCH(AQ$32,'Mapping cadres'!$B$1:$Z$1,0))</f>
        <v>0</v>
      </c>
      <c r="AR66" s="226">
        <f>INDEX('Uganda workforce data - raw'!$A$4:$F$619,MATCH($B66, 'Uganda workforce data - raw'!$B$4:$B$619,0), MATCH("Filled Female",'Uganda workforce data - raw'!$A$4:$F$4,0))*INDEX('Mapping cadres'!$B$1:$Z$616,MATCH($B66, 'Mapping cadres'!$B$1:$B$616,0), MATCH(AR$32,'Mapping cadres'!$B$1:$Z$1,0))</f>
        <v>0</v>
      </c>
      <c r="AS66" s="226">
        <f>INDEX('Uganda workforce data - raw'!$A$4:$F$619,MATCH($B66, 'Uganda workforce data - raw'!$B$4:$B$619,0), MATCH("Filled Female",'Uganda workforce data - raw'!$A$4:$F$4,0))*INDEX('Mapping cadres'!$B$1:$Z$616,MATCH($B66, 'Mapping cadres'!$B$1:$B$616,0), MATCH(AS$32,'Mapping cadres'!$B$1:$Z$1,0))</f>
        <v>0</v>
      </c>
      <c r="AT66" s="226">
        <f>INDEX('Uganda workforce data - raw'!$A$4:$F$619,MATCH($B66, 'Uganda workforce data - raw'!$B$4:$B$619,0), MATCH("Filled Female",'Uganda workforce data - raw'!$A$4:$F$4,0))*INDEX('Mapping cadres'!$B$1:$Z$616,MATCH($B66, 'Mapping cadres'!$B$1:$B$616,0), MATCH(AT$32,'Mapping cadres'!$B$1:$Z$1,0))</f>
        <v>0</v>
      </c>
      <c r="AU66" s="226">
        <f>INDEX('Uganda workforce data - raw'!$A$4:$F$619,MATCH($B66, 'Uganda workforce data - raw'!$B$4:$B$619,0), MATCH("Filled Female",'Uganda workforce data - raw'!$A$4:$F$4,0))*INDEX('Mapping cadres'!$B$1:$Z$616,MATCH($B66, 'Mapping cadres'!$B$1:$B$616,0), MATCH(AU$32,'Mapping cadres'!$B$1:$Z$1,0))</f>
        <v>0</v>
      </c>
      <c r="AV66" s="226">
        <f>INDEX('Uganda workforce data - raw'!$A$4:$F$619,MATCH($B66, 'Uganda workforce data - raw'!$B$4:$B$619,0), MATCH("Filled Female",'Uganda workforce data - raw'!$A$4:$F$4,0))*INDEX('Mapping cadres'!$B$1:$Z$616,MATCH($B66, 'Mapping cadres'!$B$1:$B$616,0), MATCH(AV$32,'Mapping cadres'!$B$1:$Z$1,0))</f>
        <v>0</v>
      </c>
      <c r="AW66" s="226">
        <f>INDEX('Uganda workforce data - raw'!$A$4:$F$619,MATCH($B66, 'Uganda workforce data - raw'!$B$4:$B$619,0), MATCH("Filled Female",'Uganda workforce data - raw'!$A$4:$F$4,0))*INDEX('Mapping cadres'!$B$1:$Z$616,MATCH($B66, 'Mapping cadres'!$B$1:$B$616,0), MATCH(AW$32,'Mapping cadres'!$B$1:$Z$1,0))</f>
        <v>0</v>
      </c>
      <c r="AX66" s="226">
        <f>INDEX('Uganda workforce data - raw'!$A$4:$F$619,MATCH($B66, 'Uganda workforce data - raw'!$B$4:$B$619,0), MATCH("Filled Female",'Uganda workforce data - raw'!$A$4:$F$4,0))*INDEX('Mapping cadres'!$B$1:$Z$616,MATCH($B66, 'Mapping cadres'!$B$1:$B$616,0), MATCH(AX$32,'Mapping cadres'!$B$1:$Z$1,0))</f>
        <v>0</v>
      </c>
      <c r="AY66" s="226">
        <f t="shared" si="5"/>
        <v>1</v>
      </c>
      <c r="AZ66" s="226">
        <f t="shared" si="6"/>
        <v>0</v>
      </c>
      <c r="BA66" s="226">
        <f t="shared" si="7"/>
        <v>0</v>
      </c>
      <c r="BB66" s="226">
        <f t="shared" si="8"/>
        <v>0</v>
      </c>
      <c r="BC66" s="226">
        <f t="shared" si="9"/>
        <v>0</v>
      </c>
      <c r="BD66" s="226">
        <f t="shared" si="10"/>
        <v>0</v>
      </c>
      <c r="BE66" s="226">
        <f t="shared" si="11"/>
        <v>0</v>
      </c>
      <c r="BF66" s="226">
        <f t="shared" si="12"/>
        <v>0</v>
      </c>
      <c r="BG66" s="226">
        <f t="shared" si="13"/>
        <v>0</v>
      </c>
      <c r="BH66" s="226">
        <f t="shared" si="14"/>
        <v>0</v>
      </c>
      <c r="BI66" s="226">
        <f t="shared" si="15"/>
        <v>0</v>
      </c>
      <c r="BJ66" s="226">
        <f t="shared" si="16"/>
        <v>0</v>
      </c>
      <c r="BK66" s="226">
        <f t="shared" si="17"/>
        <v>0</v>
      </c>
      <c r="BL66" s="226">
        <f t="shared" si="18"/>
        <v>0</v>
      </c>
      <c r="BM66" s="226">
        <f t="shared" si="19"/>
        <v>0</v>
      </c>
      <c r="BN66" s="226">
        <f t="shared" si="20"/>
        <v>0</v>
      </c>
      <c r="BO66" s="226">
        <f t="shared" si="21"/>
        <v>0</v>
      </c>
      <c r="BP66" s="226">
        <f t="shared" si="22"/>
        <v>0</v>
      </c>
      <c r="BQ66" s="226">
        <f t="shared" si="23"/>
        <v>0</v>
      </c>
      <c r="BR66" s="226">
        <f t="shared" si="24"/>
        <v>0</v>
      </c>
      <c r="BS66" s="226">
        <f t="shared" si="25"/>
        <v>0</v>
      </c>
      <c r="BT66" s="226">
        <f t="shared" si="26"/>
        <v>0</v>
      </c>
      <c r="BU66" s="226">
        <f t="shared" si="27"/>
        <v>0</v>
      </c>
      <c r="BV66" s="226">
        <f t="shared" si="28"/>
        <v>0</v>
      </c>
    </row>
    <row r="67" spans="1:74">
      <c r="A67" s="226">
        <v>35</v>
      </c>
      <c r="B67" s="226" t="s">
        <v>1342</v>
      </c>
      <c r="C67" s="226">
        <f>INDEX('Uganda workforce data - raw'!$A$4:$F$619,MATCH($B67, 'Uganda workforce data - raw'!$B$4:$B$619,0), MATCH("Filled Male",'Uganda workforce data - raw'!$A$4:$F$4,0))*INDEX('Mapping cadres'!$B$1:$Z$616,MATCH($B67, 'Mapping cadres'!$B$1:$B$616,0), MATCH(C$32,'Mapping cadres'!$B$1:$Z$1,0))</f>
        <v>1</v>
      </c>
      <c r="D67" s="226">
        <f>INDEX('Uganda workforce data - raw'!$A$4:$F$619,MATCH($B67, 'Uganda workforce data - raw'!$B$4:$B$619,0), MATCH("Filled Male",'Uganda workforce data - raw'!$A$4:$F$4,0))*INDEX('Mapping cadres'!$B$1:$Z$616,MATCH($B67, 'Mapping cadres'!$B$1:$B$616,0), MATCH(D$32,'Mapping cadres'!$B$1:$Z$1,0))</f>
        <v>0</v>
      </c>
      <c r="E67" s="226">
        <f>INDEX('Uganda workforce data - raw'!$A$4:$F$619,MATCH($B67, 'Uganda workforce data - raw'!$B$4:$B$619,0), MATCH("Filled Male",'Uganda workforce data - raw'!$A$4:$F$4,0))*INDEX('Mapping cadres'!$B$1:$Z$616,MATCH($B67, 'Mapping cadres'!$B$1:$B$616,0), MATCH(E$32,'Mapping cadres'!$B$1:$Z$1,0))</f>
        <v>0</v>
      </c>
      <c r="F67" s="226">
        <f>INDEX('Uganda workforce data - raw'!$A$4:$F$619,MATCH($B67, 'Uganda workforce data - raw'!$B$4:$B$619,0), MATCH("Filled Male",'Uganda workforce data - raw'!$A$4:$F$4,0))*INDEX('Mapping cadres'!$B$1:$Z$616,MATCH($B67, 'Mapping cadres'!$B$1:$B$616,0), MATCH(F$32,'Mapping cadres'!$B$1:$Z$1,0))</f>
        <v>0</v>
      </c>
      <c r="G67" s="226">
        <f>INDEX('Uganda workforce data - raw'!$A$4:$F$619,MATCH($B67, 'Uganda workforce data - raw'!$B$4:$B$619,0), MATCH("Filled Male",'Uganda workforce data - raw'!$A$4:$F$4,0))*INDEX('Mapping cadres'!$B$1:$Z$616,MATCH($B67, 'Mapping cadres'!$B$1:$B$616,0), MATCH(G$32,'Mapping cadres'!$B$1:$Z$1,0))</f>
        <v>0</v>
      </c>
      <c r="H67" s="226">
        <f>INDEX('Uganda workforce data - raw'!$A$4:$F$619,MATCH($B67, 'Uganda workforce data - raw'!$B$4:$B$619,0), MATCH("Filled Male",'Uganda workforce data - raw'!$A$4:$F$4,0))*INDEX('Mapping cadres'!$B$1:$Z$616,MATCH($B67, 'Mapping cadres'!$B$1:$B$616,0), MATCH(H$32,'Mapping cadres'!$B$1:$Z$1,0))</f>
        <v>0</v>
      </c>
      <c r="I67" s="226">
        <f>INDEX('Uganda workforce data - raw'!$A$4:$F$619,MATCH($B67, 'Uganda workforce data - raw'!$B$4:$B$619,0), MATCH("Filled Male",'Uganda workforce data - raw'!$A$4:$F$4,0))*INDEX('Mapping cadres'!$B$1:$Z$616,MATCH($B67, 'Mapping cadres'!$B$1:$B$616,0), MATCH(I$32,'Mapping cadres'!$B$1:$Z$1,0))</f>
        <v>0</v>
      </c>
      <c r="J67" s="226">
        <f>INDEX('Uganda workforce data - raw'!$A$4:$F$619,MATCH($B67, 'Uganda workforce data - raw'!$B$4:$B$619,0), MATCH("Filled Male",'Uganda workforce data - raw'!$A$4:$F$4,0))*INDEX('Mapping cadres'!$B$1:$Z$616,MATCH($B67, 'Mapping cadres'!$B$1:$B$616,0), MATCH(J$32,'Mapping cadres'!$B$1:$Z$1,0))</f>
        <v>0</v>
      </c>
      <c r="K67" s="226">
        <f>INDEX('Uganda workforce data - raw'!$A$4:$F$619,MATCH($B67, 'Uganda workforce data - raw'!$B$4:$B$619,0), MATCH("Filled Male",'Uganda workforce data - raw'!$A$4:$F$4,0))*INDEX('Mapping cadres'!$B$1:$Z$616,MATCH($B67, 'Mapping cadres'!$B$1:$B$616,0), MATCH(K$32,'Mapping cadres'!$B$1:$Z$1,0))</f>
        <v>0</v>
      </c>
      <c r="L67" s="226">
        <f>INDEX('Uganda workforce data - raw'!$A$4:$F$619,MATCH($B67, 'Uganda workforce data - raw'!$B$4:$B$619,0), MATCH("Filled Male",'Uganda workforce data - raw'!$A$4:$F$4,0))*INDEX('Mapping cadres'!$B$1:$Z$616,MATCH($B67, 'Mapping cadres'!$B$1:$B$616,0), MATCH(L$32,'Mapping cadres'!$B$1:$Z$1,0))</f>
        <v>0</v>
      </c>
      <c r="M67" s="226">
        <f>INDEX('Uganda workforce data - raw'!$A$4:$F$619,MATCH($B67, 'Uganda workforce data - raw'!$B$4:$B$619,0), MATCH("Filled Male",'Uganda workforce data - raw'!$A$4:$F$4,0))*INDEX('Mapping cadres'!$B$1:$Z$616,MATCH($B67, 'Mapping cadres'!$B$1:$B$616,0), MATCH(M$32,'Mapping cadres'!$B$1:$Z$1,0))</f>
        <v>0</v>
      </c>
      <c r="N67" s="226">
        <f>INDEX('Uganda workforce data - raw'!$A$4:$F$619,MATCH($B67, 'Uganda workforce data - raw'!$B$4:$B$619,0), MATCH("Filled Male",'Uganda workforce data - raw'!$A$4:$F$4,0))*INDEX('Mapping cadres'!$B$1:$Z$616,MATCH($B67, 'Mapping cadres'!$B$1:$B$616,0), MATCH(N$32,'Mapping cadres'!$B$1:$Z$1,0))</f>
        <v>0</v>
      </c>
      <c r="O67" s="226">
        <f>INDEX('Uganda workforce data - raw'!$A$4:$F$619,MATCH($B67, 'Uganda workforce data - raw'!$B$4:$B$619,0), MATCH("Filled Male",'Uganda workforce data - raw'!$A$4:$F$4,0))*INDEX('Mapping cadres'!$B$1:$Z$616,MATCH($B67, 'Mapping cadres'!$B$1:$B$616,0), MATCH(O$32,'Mapping cadres'!$B$1:$Z$1,0))</f>
        <v>0</v>
      </c>
      <c r="P67" s="226">
        <f>INDEX('Uganda workforce data - raw'!$A$4:$F$619,MATCH($B67, 'Uganda workforce data - raw'!$B$4:$B$619,0), MATCH("Filled Male",'Uganda workforce data - raw'!$A$4:$F$4,0))*INDEX('Mapping cadres'!$B$1:$Z$616,MATCH($B67, 'Mapping cadres'!$B$1:$B$616,0), MATCH(P$32,'Mapping cadres'!$B$1:$Z$1,0))</f>
        <v>0</v>
      </c>
      <c r="Q67" s="226">
        <f>INDEX('Uganda workforce data - raw'!$A$4:$F$619,MATCH($B67, 'Uganda workforce data - raw'!$B$4:$B$619,0), MATCH("Filled Male",'Uganda workforce data - raw'!$A$4:$F$4,0))*INDEX('Mapping cadres'!$B$1:$Z$616,MATCH($B67, 'Mapping cadres'!$B$1:$B$616,0), MATCH(Q$32,'Mapping cadres'!$B$1:$Z$1,0))</f>
        <v>0</v>
      </c>
      <c r="R67" s="226">
        <f>INDEX('Uganda workforce data - raw'!$A$4:$F$619,MATCH($B67, 'Uganda workforce data - raw'!$B$4:$B$619,0), MATCH("Filled Male",'Uganda workforce data - raw'!$A$4:$F$4,0))*INDEX('Mapping cadres'!$B$1:$Z$616,MATCH($B67, 'Mapping cadres'!$B$1:$B$616,0), MATCH(R$32,'Mapping cadres'!$B$1:$Z$1,0))</f>
        <v>0</v>
      </c>
      <c r="S67" s="226">
        <f>INDEX('Uganda workforce data - raw'!$A$4:$F$619,MATCH($B67, 'Uganda workforce data - raw'!$B$4:$B$619,0), MATCH("Filled Male",'Uganda workforce data - raw'!$A$4:$F$4,0))*INDEX('Mapping cadres'!$B$1:$Z$616,MATCH($B67, 'Mapping cadres'!$B$1:$B$616,0), MATCH(S$32,'Mapping cadres'!$B$1:$Z$1,0))</f>
        <v>0</v>
      </c>
      <c r="T67" s="226">
        <f>INDEX('Uganda workforce data - raw'!$A$4:$F$619,MATCH($B67, 'Uganda workforce data - raw'!$B$4:$B$619,0), MATCH("Filled Male",'Uganda workforce data - raw'!$A$4:$F$4,0))*INDEX('Mapping cadres'!$B$1:$Z$616,MATCH($B67, 'Mapping cadres'!$B$1:$B$616,0), MATCH(T$32,'Mapping cadres'!$B$1:$Z$1,0))</f>
        <v>0</v>
      </c>
      <c r="U67" s="226">
        <f>INDEX('Uganda workforce data - raw'!$A$4:$F$619,MATCH($B67, 'Uganda workforce data - raw'!$B$4:$B$619,0), MATCH("Filled Male",'Uganda workforce data - raw'!$A$4:$F$4,0))*INDEX('Mapping cadres'!$B$1:$Z$616,MATCH($B67, 'Mapping cadres'!$B$1:$B$616,0), MATCH(U$32,'Mapping cadres'!$B$1:$Z$1,0))</f>
        <v>0</v>
      </c>
      <c r="V67" s="226">
        <f>INDEX('Uganda workforce data - raw'!$A$4:$F$619,MATCH($B67, 'Uganda workforce data - raw'!$B$4:$B$619,0), MATCH("Filled Male",'Uganda workforce data - raw'!$A$4:$F$4,0))*INDEX('Mapping cadres'!$B$1:$Z$616,MATCH($B67, 'Mapping cadres'!$B$1:$B$616,0), MATCH(V$32,'Mapping cadres'!$B$1:$Z$1,0))</f>
        <v>0</v>
      </c>
      <c r="W67" s="226">
        <f>INDEX('Uganda workforce data - raw'!$A$4:$F$619,MATCH($B67, 'Uganda workforce data - raw'!$B$4:$B$619,0), MATCH("Filled Male",'Uganda workforce data - raw'!$A$4:$F$4,0))*INDEX('Mapping cadres'!$B$1:$Z$616,MATCH($B67, 'Mapping cadres'!$B$1:$B$616,0), MATCH(W$32,'Mapping cadres'!$B$1:$Z$1,0))</f>
        <v>0</v>
      </c>
      <c r="X67" s="226">
        <f>INDEX('Uganda workforce data - raw'!$A$4:$F$619,MATCH($B67, 'Uganda workforce data - raw'!$B$4:$B$619,0), MATCH("Filled Male",'Uganda workforce data - raw'!$A$4:$F$4,0))*INDEX('Mapping cadres'!$B$1:$Z$616,MATCH($B67, 'Mapping cadres'!$B$1:$B$616,0), MATCH(X$32,'Mapping cadres'!$B$1:$Z$1,0))</f>
        <v>0</v>
      </c>
      <c r="Y67" s="226">
        <f>INDEX('Uganda workforce data - raw'!$A$4:$F$619,MATCH($B67, 'Uganda workforce data - raw'!$B$4:$B$619,0), MATCH("Filled Male",'Uganda workforce data - raw'!$A$4:$F$4,0))*INDEX('Mapping cadres'!$B$1:$Z$616,MATCH($B67, 'Mapping cadres'!$B$1:$B$616,0), MATCH(Y$32,'Mapping cadres'!$B$1:$Z$1,0))</f>
        <v>0</v>
      </c>
      <c r="Z67" s="226">
        <f>INDEX('Uganda workforce data - raw'!$A$4:$F$619,MATCH($B67, 'Uganda workforce data - raw'!$B$4:$B$619,0), MATCH("Filled Male",'Uganda workforce data - raw'!$A$4:$F$4,0))*INDEX('Mapping cadres'!$B$1:$Z$616,MATCH($B67, 'Mapping cadres'!$B$1:$B$616,0), MATCH(Z$32,'Mapping cadres'!$B$1:$Z$1,0))</f>
        <v>0</v>
      </c>
      <c r="AA67" s="226">
        <f>INDEX('Uganda workforce data - raw'!$A$4:$F$619,MATCH($B67, 'Uganda workforce data - raw'!$B$4:$B$619,0), MATCH("Filled Female",'Uganda workforce data - raw'!$A$4:$F$4,0))*INDEX('Mapping cadres'!$B$1:$Z$616,MATCH($B67, 'Mapping cadres'!$B$1:$B$616,0), MATCH(AA$32,'Mapping cadres'!$B$1:$Z$1,0))</f>
        <v>0</v>
      </c>
      <c r="AB67" s="226">
        <f>INDEX('Uganda workforce data - raw'!$A$4:$F$619,MATCH($B67, 'Uganda workforce data - raw'!$B$4:$B$619,0), MATCH("Filled Female",'Uganda workforce data - raw'!$A$4:$F$4,0))*INDEX('Mapping cadres'!$B$1:$Z$616,MATCH($B67, 'Mapping cadres'!$B$1:$B$616,0), MATCH(AB$32,'Mapping cadres'!$B$1:$Z$1,0))</f>
        <v>0</v>
      </c>
      <c r="AC67" s="226">
        <f>INDEX('Uganda workforce data - raw'!$A$4:$F$619,MATCH($B67, 'Uganda workforce data - raw'!$B$4:$B$619,0), MATCH("Filled Female",'Uganda workforce data - raw'!$A$4:$F$4,0))*INDEX('Mapping cadres'!$B$1:$Z$616,MATCH($B67, 'Mapping cadres'!$B$1:$B$616,0), MATCH(AC$32,'Mapping cadres'!$B$1:$Z$1,0))</f>
        <v>0</v>
      </c>
      <c r="AD67" s="226">
        <f>INDEX('Uganda workforce data - raw'!$A$4:$F$619,MATCH($B67, 'Uganda workforce data - raw'!$B$4:$B$619,0), MATCH("Filled Female",'Uganda workforce data - raw'!$A$4:$F$4,0))*INDEX('Mapping cadres'!$B$1:$Z$616,MATCH($B67, 'Mapping cadres'!$B$1:$B$616,0), MATCH(AD$32,'Mapping cadres'!$B$1:$Z$1,0))</f>
        <v>0</v>
      </c>
      <c r="AE67" s="226">
        <f>INDEX('Uganda workforce data - raw'!$A$4:$F$619,MATCH($B67, 'Uganda workforce data - raw'!$B$4:$B$619,0), MATCH("Filled Female",'Uganda workforce data - raw'!$A$4:$F$4,0))*INDEX('Mapping cadres'!$B$1:$Z$616,MATCH($B67, 'Mapping cadres'!$B$1:$B$616,0), MATCH(AE$32,'Mapping cadres'!$B$1:$Z$1,0))</f>
        <v>0</v>
      </c>
      <c r="AF67" s="226">
        <f>INDEX('Uganda workforce data - raw'!$A$4:$F$619,MATCH($B67, 'Uganda workforce data - raw'!$B$4:$B$619,0), MATCH("Filled Female",'Uganda workforce data - raw'!$A$4:$F$4,0))*INDEX('Mapping cadres'!$B$1:$Z$616,MATCH($B67, 'Mapping cadres'!$B$1:$B$616,0), MATCH(AF$32,'Mapping cadres'!$B$1:$Z$1,0))</f>
        <v>0</v>
      </c>
      <c r="AG67" s="226">
        <f>INDEX('Uganda workforce data - raw'!$A$4:$F$619,MATCH($B67, 'Uganda workforce data - raw'!$B$4:$B$619,0), MATCH("Filled Female",'Uganda workforce data - raw'!$A$4:$F$4,0))*INDEX('Mapping cadres'!$B$1:$Z$616,MATCH($B67, 'Mapping cadres'!$B$1:$B$616,0), MATCH(AG$32,'Mapping cadres'!$B$1:$Z$1,0))</f>
        <v>0</v>
      </c>
      <c r="AH67" s="226">
        <f>INDEX('Uganda workforce data - raw'!$A$4:$F$619,MATCH($B67, 'Uganda workforce data - raw'!$B$4:$B$619,0), MATCH("Filled Female",'Uganda workforce data - raw'!$A$4:$F$4,0))*INDEX('Mapping cadres'!$B$1:$Z$616,MATCH($B67, 'Mapping cadres'!$B$1:$B$616,0), MATCH(AH$32,'Mapping cadres'!$B$1:$Z$1,0))</f>
        <v>0</v>
      </c>
      <c r="AI67" s="226">
        <f>INDEX('Uganda workforce data - raw'!$A$4:$F$619,MATCH($B67, 'Uganda workforce data - raw'!$B$4:$B$619,0), MATCH("Filled Female",'Uganda workforce data - raw'!$A$4:$F$4,0))*INDEX('Mapping cadres'!$B$1:$Z$616,MATCH($B67, 'Mapping cadres'!$B$1:$B$616,0), MATCH(AI$32,'Mapping cadres'!$B$1:$Z$1,0))</f>
        <v>0</v>
      </c>
      <c r="AJ67" s="226">
        <f>INDEX('Uganda workforce data - raw'!$A$4:$F$619,MATCH($B67, 'Uganda workforce data - raw'!$B$4:$B$619,0), MATCH("Filled Female",'Uganda workforce data - raw'!$A$4:$F$4,0))*INDEX('Mapping cadres'!$B$1:$Z$616,MATCH($B67, 'Mapping cadres'!$B$1:$B$616,0), MATCH(AJ$32,'Mapping cadres'!$B$1:$Z$1,0))</f>
        <v>0</v>
      </c>
      <c r="AK67" s="226">
        <f>INDEX('Uganda workforce data - raw'!$A$4:$F$619,MATCH($B67, 'Uganda workforce data - raw'!$B$4:$B$619,0), MATCH("Filled Female",'Uganda workforce data - raw'!$A$4:$F$4,0))*INDEX('Mapping cadres'!$B$1:$Z$616,MATCH($B67, 'Mapping cadres'!$B$1:$B$616,0), MATCH(AK$32,'Mapping cadres'!$B$1:$Z$1,0))</f>
        <v>0</v>
      </c>
      <c r="AL67" s="226">
        <f>INDEX('Uganda workforce data - raw'!$A$4:$F$619,MATCH($B67, 'Uganda workforce data - raw'!$B$4:$B$619,0), MATCH("Filled Female",'Uganda workforce data - raw'!$A$4:$F$4,0))*INDEX('Mapping cadres'!$B$1:$Z$616,MATCH($B67, 'Mapping cadres'!$B$1:$B$616,0), MATCH(AL$32,'Mapping cadres'!$B$1:$Z$1,0))</f>
        <v>0</v>
      </c>
      <c r="AM67" s="226">
        <f>INDEX('Uganda workforce data - raw'!$A$4:$F$619,MATCH($B67, 'Uganda workforce data - raw'!$B$4:$B$619,0), MATCH("Filled Female",'Uganda workforce data - raw'!$A$4:$F$4,0))*INDEX('Mapping cadres'!$B$1:$Z$616,MATCH($B67, 'Mapping cadres'!$B$1:$B$616,0), MATCH(AM$32,'Mapping cadres'!$B$1:$Z$1,0))</f>
        <v>0</v>
      </c>
      <c r="AN67" s="226">
        <f>INDEX('Uganda workforce data - raw'!$A$4:$F$619,MATCH($B67, 'Uganda workforce data - raw'!$B$4:$B$619,0), MATCH("Filled Female",'Uganda workforce data - raw'!$A$4:$F$4,0))*INDEX('Mapping cadres'!$B$1:$Z$616,MATCH($B67, 'Mapping cadres'!$B$1:$B$616,0), MATCH(AN$32,'Mapping cadres'!$B$1:$Z$1,0))</f>
        <v>0</v>
      </c>
      <c r="AO67" s="226">
        <f>INDEX('Uganda workforce data - raw'!$A$4:$F$619,MATCH($B67, 'Uganda workforce data - raw'!$B$4:$B$619,0), MATCH("Filled Female",'Uganda workforce data - raw'!$A$4:$F$4,0))*INDEX('Mapping cadres'!$B$1:$Z$616,MATCH($B67, 'Mapping cadres'!$B$1:$B$616,0), MATCH(AO$32,'Mapping cadres'!$B$1:$Z$1,0))</f>
        <v>0</v>
      </c>
      <c r="AP67" s="226">
        <f>INDEX('Uganda workforce data - raw'!$A$4:$F$619,MATCH($B67, 'Uganda workforce data - raw'!$B$4:$B$619,0), MATCH("Filled Female",'Uganda workforce data - raw'!$A$4:$F$4,0))*INDEX('Mapping cadres'!$B$1:$Z$616,MATCH($B67, 'Mapping cadres'!$B$1:$B$616,0), MATCH(AP$32,'Mapping cadres'!$B$1:$Z$1,0))</f>
        <v>0</v>
      </c>
      <c r="AQ67" s="226">
        <f>INDEX('Uganda workforce data - raw'!$A$4:$F$619,MATCH($B67, 'Uganda workforce data - raw'!$B$4:$B$619,0), MATCH("Filled Female",'Uganda workforce data - raw'!$A$4:$F$4,0))*INDEX('Mapping cadres'!$B$1:$Z$616,MATCH($B67, 'Mapping cadres'!$B$1:$B$616,0), MATCH(AQ$32,'Mapping cadres'!$B$1:$Z$1,0))</f>
        <v>0</v>
      </c>
      <c r="AR67" s="226">
        <f>INDEX('Uganda workforce data - raw'!$A$4:$F$619,MATCH($B67, 'Uganda workforce data - raw'!$B$4:$B$619,0), MATCH("Filled Female",'Uganda workforce data - raw'!$A$4:$F$4,0))*INDEX('Mapping cadres'!$B$1:$Z$616,MATCH($B67, 'Mapping cadres'!$B$1:$B$616,0), MATCH(AR$32,'Mapping cadres'!$B$1:$Z$1,0))</f>
        <v>0</v>
      </c>
      <c r="AS67" s="226">
        <f>INDEX('Uganda workforce data - raw'!$A$4:$F$619,MATCH($B67, 'Uganda workforce data - raw'!$B$4:$B$619,0), MATCH("Filled Female",'Uganda workforce data - raw'!$A$4:$F$4,0))*INDEX('Mapping cadres'!$B$1:$Z$616,MATCH($B67, 'Mapping cadres'!$B$1:$B$616,0), MATCH(AS$32,'Mapping cadres'!$B$1:$Z$1,0))</f>
        <v>0</v>
      </c>
      <c r="AT67" s="226">
        <f>INDEX('Uganda workforce data - raw'!$A$4:$F$619,MATCH($B67, 'Uganda workforce data - raw'!$B$4:$B$619,0), MATCH("Filled Female",'Uganda workforce data - raw'!$A$4:$F$4,0))*INDEX('Mapping cadres'!$B$1:$Z$616,MATCH($B67, 'Mapping cadres'!$B$1:$B$616,0), MATCH(AT$32,'Mapping cadres'!$B$1:$Z$1,0))</f>
        <v>0</v>
      </c>
      <c r="AU67" s="226">
        <f>INDEX('Uganda workforce data - raw'!$A$4:$F$619,MATCH($B67, 'Uganda workforce data - raw'!$B$4:$B$619,0), MATCH("Filled Female",'Uganda workforce data - raw'!$A$4:$F$4,0))*INDEX('Mapping cadres'!$B$1:$Z$616,MATCH($B67, 'Mapping cadres'!$B$1:$B$616,0), MATCH(AU$32,'Mapping cadres'!$B$1:$Z$1,0))</f>
        <v>0</v>
      </c>
      <c r="AV67" s="226">
        <f>INDEX('Uganda workforce data - raw'!$A$4:$F$619,MATCH($B67, 'Uganda workforce data - raw'!$B$4:$B$619,0), MATCH("Filled Female",'Uganda workforce data - raw'!$A$4:$F$4,0))*INDEX('Mapping cadres'!$B$1:$Z$616,MATCH($B67, 'Mapping cadres'!$B$1:$B$616,0), MATCH(AV$32,'Mapping cadres'!$B$1:$Z$1,0))</f>
        <v>0</v>
      </c>
      <c r="AW67" s="226">
        <f>INDEX('Uganda workforce data - raw'!$A$4:$F$619,MATCH($B67, 'Uganda workforce data - raw'!$B$4:$B$619,0), MATCH("Filled Female",'Uganda workforce data - raw'!$A$4:$F$4,0))*INDEX('Mapping cadres'!$B$1:$Z$616,MATCH($B67, 'Mapping cadres'!$B$1:$B$616,0), MATCH(AW$32,'Mapping cadres'!$B$1:$Z$1,0))</f>
        <v>0</v>
      </c>
      <c r="AX67" s="226">
        <f>INDEX('Uganda workforce data - raw'!$A$4:$F$619,MATCH($B67, 'Uganda workforce data - raw'!$B$4:$B$619,0), MATCH("Filled Female",'Uganda workforce data - raw'!$A$4:$F$4,0))*INDEX('Mapping cadres'!$B$1:$Z$616,MATCH($B67, 'Mapping cadres'!$B$1:$B$616,0), MATCH(AX$32,'Mapping cadres'!$B$1:$Z$1,0))</f>
        <v>0</v>
      </c>
      <c r="AY67" s="226">
        <f t="shared" si="5"/>
        <v>1</v>
      </c>
      <c r="AZ67" s="226">
        <f t="shared" si="6"/>
        <v>0</v>
      </c>
      <c r="BA67" s="226">
        <f t="shared" si="7"/>
        <v>0</v>
      </c>
      <c r="BB67" s="226">
        <f t="shared" si="8"/>
        <v>0</v>
      </c>
      <c r="BC67" s="226">
        <f t="shared" si="9"/>
        <v>0</v>
      </c>
      <c r="BD67" s="226">
        <f t="shared" si="10"/>
        <v>0</v>
      </c>
      <c r="BE67" s="226">
        <f t="shared" si="11"/>
        <v>0</v>
      </c>
      <c r="BF67" s="226">
        <f t="shared" si="12"/>
        <v>0</v>
      </c>
      <c r="BG67" s="226">
        <f t="shared" si="13"/>
        <v>0</v>
      </c>
      <c r="BH67" s="226">
        <f t="shared" si="14"/>
        <v>0</v>
      </c>
      <c r="BI67" s="226">
        <f t="shared" si="15"/>
        <v>0</v>
      </c>
      <c r="BJ67" s="226">
        <f t="shared" si="16"/>
        <v>0</v>
      </c>
      <c r="BK67" s="226">
        <f t="shared" si="17"/>
        <v>0</v>
      </c>
      <c r="BL67" s="226">
        <f t="shared" si="18"/>
        <v>0</v>
      </c>
      <c r="BM67" s="226">
        <f t="shared" si="19"/>
        <v>0</v>
      </c>
      <c r="BN67" s="226">
        <f t="shared" si="20"/>
        <v>0</v>
      </c>
      <c r="BO67" s="226">
        <f t="shared" si="21"/>
        <v>0</v>
      </c>
      <c r="BP67" s="226">
        <f t="shared" si="22"/>
        <v>0</v>
      </c>
      <c r="BQ67" s="226">
        <f t="shared" si="23"/>
        <v>0</v>
      </c>
      <c r="BR67" s="226">
        <f t="shared" si="24"/>
        <v>0</v>
      </c>
      <c r="BS67" s="226">
        <f t="shared" si="25"/>
        <v>0</v>
      </c>
      <c r="BT67" s="226">
        <f t="shared" si="26"/>
        <v>0</v>
      </c>
      <c r="BU67" s="226">
        <f t="shared" si="27"/>
        <v>0</v>
      </c>
      <c r="BV67" s="226">
        <f t="shared" si="28"/>
        <v>0</v>
      </c>
    </row>
    <row r="68" spans="1:74">
      <c r="A68" s="226">
        <v>36</v>
      </c>
      <c r="B68" s="226" t="s">
        <v>1343</v>
      </c>
      <c r="C68" s="226">
        <f>INDEX('Uganda workforce data - raw'!$A$4:$F$619,MATCH($B68, 'Uganda workforce data - raw'!$B$4:$B$619,0), MATCH("Filled Male",'Uganda workforce data - raw'!$A$4:$F$4,0))*INDEX('Mapping cadres'!$B$1:$Z$616,MATCH($B68, 'Mapping cadres'!$B$1:$B$616,0), MATCH(C$32,'Mapping cadres'!$B$1:$Z$1,0))</f>
        <v>1</v>
      </c>
      <c r="D68" s="226">
        <f>INDEX('Uganda workforce data - raw'!$A$4:$F$619,MATCH($B68, 'Uganda workforce data - raw'!$B$4:$B$619,0), MATCH("Filled Male",'Uganda workforce data - raw'!$A$4:$F$4,0))*INDEX('Mapping cadres'!$B$1:$Z$616,MATCH($B68, 'Mapping cadres'!$B$1:$B$616,0), MATCH(D$32,'Mapping cadres'!$B$1:$Z$1,0))</f>
        <v>0</v>
      </c>
      <c r="E68" s="226">
        <f>INDEX('Uganda workforce data - raw'!$A$4:$F$619,MATCH($B68, 'Uganda workforce data - raw'!$B$4:$B$619,0), MATCH("Filled Male",'Uganda workforce data - raw'!$A$4:$F$4,0))*INDEX('Mapping cadres'!$B$1:$Z$616,MATCH($B68, 'Mapping cadres'!$B$1:$B$616,0), MATCH(E$32,'Mapping cadres'!$B$1:$Z$1,0))</f>
        <v>0</v>
      </c>
      <c r="F68" s="226">
        <f>INDEX('Uganda workforce data - raw'!$A$4:$F$619,MATCH($B68, 'Uganda workforce data - raw'!$B$4:$B$619,0), MATCH("Filled Male",'Uganda workforce data - raw'!$A$4:$F$4,0))*INDEX('Mapping cadres'!$B$1:$Z$616,MATCH($B68, 'Mapping cadres'!$B$1:$B$616,0), MATCH(F$32,'Mapping cadres'!$B$1:$Z$1,0))</f>
        <v>0</v>
      </c>
      <c r="G68" s="226">
        <f>INDEX('Uganda workforce data - raw'!$A$4:$F$619,MATCH($B68, 'Uganda workforce data - raw'!$B$4:$B$619,0), MATCH("Filled Male",'Uganda workforce data - raw'!$A$4:$F$4,0))*INDEX('Mapping cadres'!$B$1:$Z$616,MATCH($B68, 'Mapping cadres'!$B$1:$B$616,0), MATCH(G$32,'Mapping cadres'!$B$1:$Z$1,0))</f>
        <v>0</v>
      </c>
      <c r="H68" s="226">
        <f>INDEX('Uganda workforce data - raw'!$A$4:$F$619,MATCH($B68, 'Uganda workforce data - raw'!$B$4:$B$619,0), MATCH("Filled Male",'Uganda workforce data - raw'!$A$4:$F$4,0))*INDEX('Mapping cadres'!$B$1:$Z$616,MATCH($B68, 'Mapping cadres'!$B$1:$B$616,0), MATCH(H$32,'Mapping cadres'!$B$1:$Z$1,0))</f>
        <v>0</v>
      </c>
      <c r="I68" s="226">
        <f>INDEX('Uganda workforce data - raw'!$A$4:$F$619,MATCH($B68, 'Uganda workforce data - raw'!$B$4:$B$619,0), MATCH("Filled Male",'Uganda workforce data - raw'!$A$4:$F$4,0))*INDEX('Mapping cadres'!$B$1:$Z$616,MATCH($B68, 'Mapping cadres'!$B$1:$B$616,0), MATCH(I$32,'Mapping cadres'!$B$1:$Z$1,0))</f>
        <v>0</v>
      </c>
      <c r="J68" s="226">
        <f>INDEX('Uganda workforce data - raw'!$A$4:$F$619,MATCH($B68, 'Uganda workforce data - raw'!$B$4:$B$619,0), MATCH("Filled Male",'Uganda workforce data - raw'!$A$4:$F$4,0))*INDEX('Mapping cadres'!$B$1:$Z$616,MATCH($B68, 'Mapping cadres'!$B$1:$B$616,0), MATCH(J$32,'Mapping cadres'!$B$1:$Z$1,0))</f>
        <v>0</v>
      </c>
      <c r="K68" s="226">
        <f>INDEX('Uganda workforce data - raw'!$A$4:$F$619,MATCH($B68, 'Uganda workforce data - raw'!$B$4:$B$619,0), MATCH("Filled Male",'Uganda workforce data - raw'!$A$4:$F$4,0))*INDEX('Mapping cadres'!$B$1:$Z$616,MATCH($B68, 'Mapping cadres'!$B$1:$B$616,0), MATCH(K$32,'Mapping cadres'!$B$1:$Z$1,0))</f>
        <v>0</v>
      </c>
      <c r="L68" s="226">
        <f>INDEX('Uganda workforce data - raw'!$A$4:$F$619,MATCH($B68, 'Uganda workforce data - raw'!$B$4:$B$619,0), MATCH("Filled Male",'Uganda workforce data - raw'!$A$4:$F$4,0))*INDEX('Mapping cadres'!$B$1:$Z$616,MATCH($B68, 'Mapping cadres'!$B$1:$B$616,0), MATCH(L$32,'Mapping cadres'!$B$1:$Z$1,0))</f>
        <v>0</v>
      </c>
      <c r="M68" s="226">
        <f>INDEX('Uganda workforce data - raw'!$A$4:$F$619,MATCH($B68, 'Uganda workforce data - raw'!$B$4:$B$619,0), MATCH("Filled Male",'Uganda workforce data - raw'!$A$4:$F$4,0))*INDEX('Mapping cadres'!$B$1:$Z$616,MATCH($B68, 'Mapping cadres'!$B$1:$B$616,0), MATCH(M$32,'Mapping cadres'!$B$1:$Z$1,0))</f>
        <v>0</v>
      </c>
      <c r="N68" s="226">
        <f>INDEX('Uganda workforce data - raw'!$A$4:$F$619,MATCH($B68, 'Uganda workforce data - raw'!$B$4:$B$619,0), MATCH("Filled Male",'Uganda workforce data - raw'!$A$4:$F$4,0))*INDEX('Mapping cadres'!$B$1:$Z$616,MATCH($B68, 'Mapping cadres'!$B$1:$B$616,0), MATCH(N$32,'Mapping cadres'!$B$1:$Z$1,0))</f>
        <v>0</v>
      </c>
      <c r="O68" s="226">
        <f>INDEX('Uganda workforce data - raw'!$A$4:$F$619,MATCH($B68, 'Uganda workforce data - raw'!$B$4:$B$619,0), MATCH("Filled Male",'Uganda workforce data - raw'!$A$4:$F$4,0))*INDEX('Mapping cadres'!$B$1:$Z$616,MATCH($B68, 'Mapping cadres'!$B$1:$B$616,0), MATCH(O$32,'Mapping cadres'!$B$1:$Z$1,0))</f>
        <v>0</v>
      </c>
      <c r="P68" s="226">
        <f>INDEX('Uganda workforce data - raw'!$A$4:$F$619,MATCH($B68, 'Uganda workforce data - raw'!$B$4:$B$619,0), MATCH("Filled Male",'Uganda workforce data - raw'!$A$4:$F$4,0))*INDEX('Mapping cadres'!$B$1:$Z$616,MATCH($B68, 'Mapping cadres'!$B$1:$B$616,0), MATCH(P$32,'Mapping cadres'!$B$1:$Z$1,0))</f>
        <v>0</v>
      </c>
      <c r="Q68" s="226">
        <f>INDEX('Uganda workforce data - raw'!$A$4:$F$619,MATCH($B68, 'Uganda workforce data - raw'!$B$4:$B$619,0), MATCH("Filled Male",'Uganda workforce data - raw'!$A$4:$F$4,0))*INDEX('Mapping cadres'!$B$1:$Z$616,MATCH($B68, 'Mapping cadres'!$B$1:$B$616,0), MATCH(Q$32,'Mapping cadres'!$B$1:$Z$1,0))</f>
        <v>0</v>
      </c>
      <c r="R68" s="226">
        <f>INDEX('Uganda workforce data - raw'!$A$4:$F$619,MATCH($B68, 'Uganda workforce data - raw'!$B$4:$B$619,0), MATCH("Filled Male",'Uganda workforce data - raw'!$A$4:$F$4,0))*INDEX('Mapping cadres'!$B$1:$Z$616,MATCH($B68, 'Mapping cadres'!$B$1:$B$616,0), MATCH(R$32,'Mapping cadres'!$B$1:$Z$1,0))</f>
        <v>0</v>
      </c>
      <c r="S68" s="226">
        <f>INDEX('Uganda workforce data - raw'!$A$4:$F$619,MATCH($B68, 'Uganda workforce data - raw'!$B$4:$B$619,0), MATCH("Filled Male",'Uganda workforce data - raw'!$A$4:$F$4,0))*INDEX('Mapping cadres'!$B$1:$Z$616,MATCH($B68, 'Mapping cadres'!$B$1:$B$616,0), MATCH(S$32,'Mapping cadres'!$B$1:$Z$1,0))</f>
        <v>0</v>
      </c>
      <c r="T68" s="226">
        <f>INDEX('Uganda workforce data - raw'!$A$4:$F$619,MATCH($B68, 'Uganda workforce data - raw'!$B$4:$B$619,0), MATCH("Filled Male",'Uganda workforce data - raw'!$A$4:$F$4,0))*INDEX('Mapping cadres'!$B$1:$Z$616,MATCH($B68, 'Mapping cadres'!$B$1:$B$616,0), MATCH(T$32,'Mapping cadres'!$B$1:$Z$1,0))</f>
        <v>0</v>
      </c>
      <c r="U68" s="226">
        <f>INDEX('Uganda workforce data - raw'!$A$4:$F$619,MATCH($B68, 'Uganda workforce data - raw'!$B$4:$B$619,0), MATCH("Filled Male",'Uganda workforce data - raw'!$A$4:$F$4,0))*INDEX('Mapping cadres'!$B$1:$Z$616,MATCH($B68, 'Mapping cadres'!$B$1:$B$616,0), MATCH(U$32,'Mapping cadres'!$B$1:$Z$1,0))</f>
        <v>0</v>
      </c>
      <c r="V68" s="226">
        <f>INDEX('Uganda workforce data - raw'!$A$4:$F$619,MATCH($B68, 'Uganda workforce data - raw'!$B$4:$B$619,0), MATCH("Filled Male",'Uganda workforce data - raw'!$A$4:$F$4,0))*INDEX('Mapping cadres'!$B$1:$Z$616,MATCH($B68, 'Mapping cadres'!$B$1:$B$616,0), MATCH(V$32,'Mapping cadres'!$B$1:$Z$1,0))</f>
        <v>0</v>
      </c>
      <c r="W68" s="226">
        <f>INDEX('Uganda workforce data - raw'!$A$4:$F$619,MATCH($B68, 'Uganda workforce data - raw'!$B$4:$B$619,0), MATCH("Filled Male",'Uganda workforce data - raw'!$A$4:$F$4,0))*INDEX('Mapping cadres'!$B$1:$Z$616,MATCH($B68, 'Mapping cadres'!$B$1:$B$616,0), MATCH(W$32,'Mapping cadres'!$B$1:$Z$1,0))</f>
        <v>0</v>
      </c>
      <c r="X68" s="226">
        <f>INDEX('Uganda workforce data - raw'!$A$4:$F$619,MATCH($B68, 'Uganda workforce data - raw'!$B$4:$B$619,0), MATCH("Filled Male",'Uganda workforce data - raw'!$A$4:$F$4,0))*INDEX('Mapping cadres'!$B$1:$Z$616,MATCH($B68, 'Mapping cadres'!$B$1:$B$616,0), MATCH(X$32,'Mapping cadres'!$B$1:$Z$1,0))</f>
        <v>0</v>
      </c>
      <c r="Y68" s="226">
        <f>INDEX('Uganda workforce data - raw'!$A$4:$F$619,MATCH($B68, 'Uganda workforce data - raw'!$B$4:$B$619,0), MATCH("Filled Male",'Uganda workforce data - raw'!$A$4:$F$4,0))*INDEX('Mapping cadres'!$B$1:$Z$616,MATCH($B68, 'Mapping cadres'!$B$1:$B$616,0), MATCH(Y$32,'Mapping cadres'!$B$1:$Z$1,0))</f>
        <v>0</v>
      </c>
      <c r="Z68" s="226">
        <f>INDEX('Uganda workforce data - raw'!$A$4:$F$619,MATCH($B68, 'Uganda workforce data - raw'!$B$4:$B$619,0), MATCH("Filled Male",'Uganda workforce data - raw'!$A$4:$F$4,0))*INDEX('Mapping cadres'!$B$1:$Z$616,MATCH($B68, 'Mapping cadres'!$B$1:$B$616,0), MATCH(Z$32,'Mapping cadres'!$B$1:$Z$1,0))</f>
        <v>0</v>
      </c>
      <c r="AA68" s="226">
        <f>INDEX('Uganda workforce data - raw'!$A$4:$F$619,MATCH($B68, 'Uganda workforce data - raw'!$B$4:$B$619,0), MATCH("Filled Female",'Uganda workforce data - raw'!$A$4:$F$4,0))*INDEX('Mapping cadres'!$B$1:$Z$616,MATCH($B68, 'Mapping cadres'!$B$1:$B$616,0), MATCH(AA$32,'Mapping cadres'!$B$1:$Z$1,0))</f>
        <v>0</v>
      </c>
      <c r="AB68" s="226">
        <f>INDEX('Uganda workforce data - raw'!$A$4:$F$619,MATCH($B68, 'Uganda workforce data - raw'!$B$4:$B$619,0), MATCH("Filled Female",'Uganda workforce data - raw'!$A$4:$F$4,0))*INDEX('Mapping cadres'!$B$1:$Z$616,MATCH($B68, 'Mapping cadres'!$B$1:$B$616,0), MATCH(AB$32,'Mapping cadres'!$B$1:$Z$1,0))</f>
        <v>0</v>
      </c>
      <c r="AC68" s="226">
        <f>INDEX('Uganda workforce data - raw'!$A$4:$F$619,MATCH($B68, 'Uganda workforce data - raw'!$B$4:$B$619,0), MATCH("Filled Female",'Uganda workforce data - raw'!$A$4:$F$4,0))*INDEX('Mapping cadres'!$B$1:$Z$616,MATCH($B68, 'Mapping cadres'!$B$1:$B$616,0), MATCH(AC$32,'Mapping cadres'!$B$1:$Z$1,0))</f>
        <v>0</v>
      </c>
      <c r="AD68" s="226">
        <f>INDEX('Uganda workforce data - raw'!$A$4:$F$619,MATCH($B68, 'Uganda workforce data - raw'!$B$4:$B$619,0), MATCH("Filled Female",'Uganda workforce data - raw'!$A$4:$F$4,0))*INDEX('Mapping cadres'!$B$1:$Z$616,MATCH($B68, 'Mapping cadres'!$B$1:$B$616,0), MATCH(AD$32,'Mapping cadres'!$B$1:$Z$1,0))</f>
        <v>0</v>
      </c>
      <c r="AE68" s="226">
        <f>INDEX('Uganda workforce data - raw'!$A$4:$F$619,MATCH($B68, 'Uganda workforce data - raw'!$B$4:$B$619,0), MATCH("Filled Female",'Uganda workforce data - raw'!$A$4:$F$4,0))*INDEX('Mapping cadres'!$B$1:$Z$616,MATCH($B68, 'Mapping cadres'!$B$1:$B$616,0), MATCH(AE$32,'Mapping cadres'!$B$1:$Z$1,0))</f>
        <v>0</v>
      </c>
      <c r="AF68" s="226">
        <f>INDEX('Uganda workforce data - raw'!$A$4:$F$619,MATCH($B68, 'Uganda workforce data - raw'!$B$4:$B$619,0), MATCH("Filled Female",'Uganda workforce data - raw'!$A$4:$F$4,0))*INDEX('Mapping cadres'!$B$1:$Z$616,MATCH($B68, 'Mapping cadres'!$B$1:$B$616,0), MATCH(AF$32,'Mapping cadres'!$B$1:$Z$1,0))</f>
        <v>0</v>
      </c>
      <c r="AG68" s="226">
        <f>INDEX('Uganda workforce data - raw'!$A$4:$F$619,MATCH($B68, 'Uganda workforce data - raw'!$B$4:$B$619,0), MATCH("Filled Female",'Uganda workforce data - raw'!$A$4:$F$4,0))*INDEX('Mapping cadres'!$B$1:$Z$616,MATCH($B68, 'Mapping cadres'!$B$1:$B$616,0), MATCH(AG$32,'Mapping cadres'!$B$1:$Z$1,0))</f>
        <v>0</v>
      </c>
      <c r="AH68" s="226">
        <f>INDEX('Uganda workforce data - raw'!$A$4:$F$619,MATCH($B68, 'Uganda workforce data - raw'!$B$4:$B$619,0), MATCH("Filled Female",'Uganda workforce data - raw'!$A$4:$F$4,0))*INDEX('Mapping cadres'!$B$1:$Z$616,MATCH($B68, 'Mapping cadres'!$B$1:$B$616,0), MATCH(AH$32,'Mapping cadres'!$B$1:$Z$1,0))</f>
        <v>0</v>
      </c>
      <c r="AI68" s="226">
        <f>INDEX('Uganda workforce data - raw'!$A$4:$F$619,MATCH($B68, 'Uganda workforce data - raw'!$B$4:$B$619,0), MATCH("Filled Female",'Uganda workforce data - raw'!$A$4:$F$4,0))*INDEX('Mapping cadres'!$B$1:$Z$616,MATCH($B68, 'Mapping cadres'!$B$1:$B$616,0), MATCH(AI$32,'Mapping cadres'!$B$1:$Z$1,0))</f>
        <v>0</v>
      </c>
      <c r="AJ68" s="226">
        <f>INDEX('Uganda workforce data - raw'!$A$4:$F$619,MATCH($B68, 'Uganda workforce data - raw'!$B$4:$B$619,0), MATCH("Filled Female",'Uganda workforce data - raw'!$A$4:$F$4,0))*INDEX('Mapping cadres'!$B$1:$Z$616,MATCH($B68, 'Mapping cadres'!$B$1:$B$616,0), MATCH(AJ$32,'Mapping cadres'!$B$1:$Z$1,0))</f>
        <v>0</v>
      </c>
      <c r="AK68" s="226">
        <f>INDEX('Uganda workforce data - raw'!$A$4:$F$619,MATCH($B68, 'Uganda workforce data - raw'!$B$4:$B$619,0), MATCH("Filled Female",'Uganda workforce data - raw'!$A$4:$F$4,0))*INDEX('Mapping cadres'!$B$1:$Z$616,MATCH($B68, 'Mapping cadres'!$B$1:$B$616,0), MATCH(AK$32,'Mapping cadres'!$B$1:$Z$1,0))</f>
        <v>0</v>
      </c>
      <c r="AL68" s="226">
        <f>INDEX('Uganda workforce data - raw'!$A$4:$F$619,MATCH($B68, 'Uganda workforce data - raw'!$B$4:$B$619,0), MATCH("Filled Female",'Uganda workforce data - raw'!$A$4:$F$4,0))*INDEX('Mapping cadres'!$B$1:$Z$616,MATCH($B68, 'Mapping cadres'!$B$1:$B$616,0), MATCH(AL$32,'Mapping cadres'!$B$1:$Z$1,0))</f>
        <v>0</v>
      </c>
      <c r="AM68" s="226">
        <f>INDEX('Uganda workforce data - raw'!$A$4:$F$619,MATCH($B68, 'Uganda workforce data - raw'!$B$4:$B$619,0), MATCH("Filled Female",'Uganda workforce data - raw'!$A$4:$F$4,0))*INDEX('Mapping cadres'!$B$1:$Z$616,MATCH($B68, 'Mapping cadres'!$B$1:$B$616,0), MATCH(AM$32,'Mapping cadres'!$B$1:$Z$1,0))</f>
        <v>0</v>
      </c>
      <c r="AN68" s="226">
        <f>INDEX('Uganda workforce data - raw'!$A$4:$F$619,MATCH($B68, 'Uganda workforce data - raw'!$B$4:$B$619,0), MATCH("Filled Female",'Uganda workforce data - raw'!$A$4:$F$4,0))*INDEX('Mapping cadres'!$B$1:$Z$616,MATCH($B68, 'Mapping cadres'!$B$1:$B$616,0), MATCH(AN$32,'Mapping cadres'!$B$1:$Z$1,0))</f>
        <v>0</v>
      </c>
      <c r="AO68" s="226">
        <f>INDEX('Uganda workforce data - raw'!$A$4:$F$619,MATCH($B68, 'Uganda workforce data - raw'!$B$4:$B$619,0), MATCH("Filled Female",'Uganda workforce data - raw'!$A$4:$F$4,0))*INDEX('Mapping cadres'!$B$1:$Z$616,MATCH($B68, 'Mapping cadres'!$B$1:$B$616,0), MATCH(AO$32,'Mapping cadres'!$B$1:$Z$1,0))</f>
        <v>0</v>
      </c>
      <c r="AP68" s="226">
        <f>INDEX('Uganda workforce data - raw'!$A$4:$F$619,MATCH($B68, 'Uganda workforce data - raw'!$B$4:$B$619,0), MATCH("Filled Female",'Uganda workforce data - raw'!$A$4:$F$4,0))*INDEX('Mapping cadres'!$B$1:$Z$616,MATCH($B68, 'Mapping cadres'!$B$1:$B$616,0), MATCH(AP$32,'Mapping cadres'!$B$1:$Z$1,0))</f>
        <v>0</v>
      </c>
      <c r="AQ68" s="226">
        <f>INDEX('Uganda workforce data - raw'!$A$4:$F$619,MATCH($B68, 'Uganda workforce data - raw'!$B$4:$B$619,0), MATCH("Filled Female",'Uganda workforce data - raw'!$A$4:$F$4,0))*INDEX('Mapping cadres'!$B$1:$Z$616,MATCH($B68, 'Mapping cadres'!$B$1:$B$616,0), MATCH(AQ$32,'Mapping cadres'!$B$1:$Z$1,0))</f>
        <v>0</v>
      </c>
      <c r="AR68" s="226">
        <f>INDEX('Uganda workforce data - raw'!$A$4:$F$619,MATCH($B68, 'Uganda workforce data - raw'!$B$4:$B$619,0), MATCH("Filled Female",'Uganda workforce data - raw'!$A$4:$F$4,0))*INDEX('Mapping cadres'!$B$1:$Z$616,MATCH($B68, 'Mapping cadres'!$B$1:$B$616,0), MATCH(AR$32,'Mapping cadres'!$B$1:$Z$1,0))</f>
        <v>0</v>
      </c>
      <c r="AS68" s="226">
        <f>INDEX('Uganda workforce data - raw'!$A$4:$F$619,MATCH($B68, 'Uganda workforce data - raw'!$B$4:$B$619,0), MATCH("Filled Female",'Uganda workforce data - raw'!$A$4:$F$4,0))*INDEX('Mapping cadres'!$B$1:$Z$616,MATCH($B68, 'Mapping cadres'!$B$1:$B$616,0), MATCH(AS$32,'Mapping cadres'!$B$1:$Z$1,0))</f>
        <v>0</v>
      </c>
      <c r="AT68" s="226">
        <f>INDEX('Uganda workforce data - raw'!$A$4:$F$619,MATCH($B68, 'Uganda workforce data - raw'!$B$4:$B$619,0), MATCH("Filled Female",'Uganda workforce data - raw'!$A$4:$F$4,0))*INDEX('Mapping cadres'!$B$1:$Z$616,MATCH($B68, 'Mapping cadres'!$B$1:$B$616,0), MATCH(AT$32,'Mapping cadres'!$B$1:$Z$1,0))</f>
        <v>0</v>
      </c>
      <c r="AU68" s="226">
        <f>INDEX('Uganda workforce data - raw'!$A$4:$F$619,MATCH($B68, 'Uganda workforce data - raw'!$B$4:$B$619,0), MATCH("Filled Female",'Uganda workforce data - raw'!$A$4:$F$4,0))*INDEX('Mapping cadres'!$B$1:$Z$616,MATCH($B68, 'Mapping cadres'!$B$1:$B$616,0), MATCH(AU$32,'Mapping cadres'!$B$1:$Z$1,0))</f>
        <v>0</v>
      </c>
      <c r="AV68" s="226">
        <f>INDEX('Uganda workforce data - raw'!$A$4:$F$619,MATCH($B68, 'Uganda workforce data - raw'!$B$4:$B$619,0), MATCH("Filled Female",'Uganda workforce data - raw'!$A$4:$F$4,0))*INDEX('Mapping cadres'!$B$1:$Z$616,MATCH($B68, 'Mapping cadres'!$B$1:$B$616,0), MATCH(AV$32,'Mapping cadres'!$B$1:$Z$1,0))</f>
        <v>0</v>
      </c>
      <c r="AW68" s="226">
        <f>INDEX('Uganda workforce data - raw'!$A$4:$F$619,MATCH($B68, 'Uganda workforce data - raw'!$B$4:$B$619,0), MATCH("Filled Female",'Uganda workforce data - raw'!$A$4:$F$4,0))*INDEX('Mapping cadres'!$B$1:$Z$616,MATCH($B68, 'Mapping cadres'!$B$1:$B$616,0), MATCH(AW$32,'Mapping cadres'!$B$1:$Z$1,0))</f>
        <v>0</v>
      </c>
      <c r="AX68" s="226">
        <f>INDEX('Uganda workforce data - raw'!$A$4:$F$619,MATCH($B68, 'Uganda workforce data - raw'!$B$4:$B$619,0), MATCH("Filled Female",'Uganda workforce data - raw'!$A$4:$F$4,0))*INDEX('Mapping cadres'!$B$1:$Z$616,MATCH($B68, 'Mapping cadres'!$B$1:$B$616,0), MATCH(AX$32,'Mapping cadres'!$B$1:$Z$1,0))</f>
        <v>0</v>
      </c>
      <c r="AY68" s="226">
        <f t="shared" si="5"/>
        <v>1</v>
      </c>
      <c r="AZ68" s="226">
        <f t="shared" si="6"/>
        <v>0</v>
      </c>
      <c r="BA68" s="226">
        <f t="shared" si="7"/>
        <v>0</v>
      </c>
      <c r="BB68" s="226">
        <f t="shared" si="8"/>
        <v>0</v>
      </c>
      <c r="BC68" s="226">
        <f t="shared" si="9"/>
        <v>0</v>
      </c>
      <c r="BD68" s="226">
        <f t="shared" si="10"/>
        <v>0</v>
      </c>
      <c r="BE68" s="226">
        <f t="shared" si="11"/>
        <v>0</v>
      </c>
      <c r="BF68" s="226">
        <f t="shared" si="12"/>
        <v>0</v>
      </c>
      <c r="BG68" s="226">
        <f t="shared" si="13"/>
        <v>0</v>
      </c>
      <c r="BH68" s="226">
        <f t="shared" si="14"/>
        <v>0</v>
      </c>
      <c r="BI68" s="226">
        <f t="shared" si="15"/>
        <v>0</v>
      </c>
      <c r="BJ68" s="226">
        <f t="shared" si="16"/>
        <v>0</v>
      </c>
      <c r="BK68" s="226">
        <f t="shared" si="17"/>
        <v>0</v>
      </c>
      <c r="BL68" s="226">
        <f t="shared" si="18"/>
        <v>0</v>
      </c>
      <c r="BM68" s="226">
        <f t="shared" si="19"/>
        <v>0</v>
      </c>
      <c r="BN68" s="226">
        <f t="shared" si="20"/>
        <v>0</v>
      </c>
      <c r="BO68" s="226">
        <f t="shared" si="21"/>
        <v>0</v>
      </c>
      <c r="BP68" s="226">
        <f t="shared" si="22"/>
        <v>0</v>
      </c>
      <c r="BQ68" s="226">
        <f t="shared" si="23"/>
        <v>0</v>
      </c>
      <c r="BR68" s="226">
        <f t="shared" si="24"/>
        <v>0</v>
      </c>
      <c r="BS68" s="226">
        <f t="shared" si="25"/>
        <v>0</v>
      </c>
      <c r="BT68" s="226">
        <f t="shared" si="26"/>
        <v>0</v>
      </c>
      <c r="BU68" s="226">
        <f t="shared" si="27"/>
        <v>0</v>
      </c>
      <c r="BV68" s="226">
        <f t="shared" si="28"/>
        <v>0</v>
      </c>
    </row>
    <row r="69" spans="1:74">
      <c r="A69" s="226">
        <v>37</v>
      </c>
      <c r="B69" s="226" t="s">
        <v>1344</v>
      </c>
      <c r="C69" s="226">
        <f>INDEX('Uganda workforce data - raw'!$A$4:$F$619,MATCH($B69, 'Uganda workforce data - raw'!$B$4:$B$619,0), MATCH("Filled Male",'Uganda workforce data - raw'!$A$4:$F$4,0))*INDEX('Mapping cadres'!$B$1:$Z$616,MATCH($B69, 'Mapping cadres'!$B$1:$B$616,0), MATCH(C$32,'Mapping cadres'!$B$1:$Z$1,0))</f>
        <v>1</v>
      </c>
      <c r="D69" s="226">
        <f>INDEX('Uganda workforce data - raw'!$A$4:$F$619,MATCH($B69, 'Uganda workforce data - raw'!$B$4:$B$619,0), MATCH("Filled Male",'Uganda workforce data - raw'!$A$4:$F$4,0))*INDEX('Mapping cadres'!$B$1:$Z$616,MATCH($B69, 'Mapping cadres'!$B$1:$B$616,0), MATCH(D$32,'Mapping cadres'!$B$1:$Z$1,0))</f>
        <v>0</v>
      </c>
      <c r="E69" s="226">
        <f>INDEX('Uganda workforce data - raw'!$A$4:$F$619,MATCH($B69, 'Uganda workforce data - raw'!$B$4:$B$619,0), MATCH("Filled Male",'Uganda workforce data - raw'!$A$4:$F$4,0))*INDEX('Mapping cadres'!$B$1:$Z$616,MATCH($B69, 'Mapping cadres'!$B$1:$B$616,0), MATCH(E$32,'Mapping cadres'!$B$1:$Z$1,0))</f>
        <v>0</v>
      </c>
      <c r="F69" s="226">
        <f>INDEX('Uganda workforce data - raw'!$A$4:$F$619,MATCH($B69, 'Uganda workforce data - raw'!$B$4:$B$619,0), MATCH("Filled Male",'Uganda workforce data - raw'!$A$4:$F$4,0))*INDEX('Mapping cadres'!$B$1:$Z$616,MATCH($B69, 'Mapping cadres'!$B$1:$B$616,0), MATCH(F$32,'Mapping cadres'!$B$1:$Z$1,0))</f>
        <v>0</v>
      </c>
      <c r="G69" s="226">
        <f>INDEX('Uganda workforce data - raw'!$A$4:$F$619,MATCH($B69, 'Uganda workforce data - raw'!$B$4:$B$619,0), MATCH("Filled Male",'Uganda workforce data - raw'!$A$4:$F$4,0))*INDEX('Mapping cadres'!$B$1:$Z$616,MATCH($B69, 'Mapping cadres'!$B$1:$B$616,0), MATCH(G$32,'Mapping cadres'!$B$1:$Z$1,0))</f>
        <v>0</v>
      </c>
      <c r="H69" s="226">
        <f>INDEX('Uganda workforce data - raw'!$A$4:$F$619,MATCH($B69, 'Uganda workforce data - raw'!$B$4:$B$619,0), MATCH("Filled Male",'Uganda workforce data - raw'!$A$4:$F$4,0))*INDEX('Mapping cadres'!$B$1:$Z$616,MATCH($B69, 'Mapping cadres'!$B$1:$B$616,0), MATCH(H$32,'Mapping cadres'!$B$1:$Z$1,0))</f>
        <v>0</v>
      </c>
      <c r="I69" s="226">
        <f>INDEX('Uganda workforce data - raw'!$A$4:$F$619,MATCH($B69, 'Uganda workforce data - raw'!$B$4:$B$619,0), MATCH("Filled Male",'Uganda workforce data - raw'!$A$4:$F$4,0))*INDEX('Mapping cadres'!$B$1:$Z$616,MATCH($B69, 'Mapping cadres'!$B$1:$B$616,0), MATCH(I$32,'Mapping cadres'!$B$1:$Z$1,0))</f>
        <v>0</v>
      </c>
      <c r="J69" s="226">
        <f>INDEX('Uganda workforce data - raw'!$A$4:$F$619,MATCH($B69, 'Uganda workforce data - raw'!$B$4:$B$619,0), MATCH("Filled Male",'Uganda workforce data - raw'!$A$4:$F$4,0))*INDEX('Mapping cadres'!$B$1:$Z$616,MATCH($B69, 'Mapping cadres'!$B$1:$B$616,0), MATCH(J$32,'Mapping cadres'!$B$1:$Z$1,0))</f>
        <v>0</v>
      </c>
      <c r="K69" s="226">
        <f>INDEX('Uganda workforce data - raw'!$A$4:$F$619,MATCH($B69, 'Uganda workforce data - raw'!$B$4:$B$619,0), MATCH("Filled Male",'Uganda workforce data - raw'!$A$4:$F$4,0))*INDEX('Mapping cadres'!$B$1:$Z$616,MATCH($B69, 'Mapping cadres'!$B$1:$B$616,0), MATCH(K$32,'Mapping cadres'!$B$1:$Z$1,0))</f>
        <v>0</v>
      </c>
      <c r="L69" s="226">
        <f>INDEX('Uganda workforce data - raw'!$A$4:$F$619,MATCH($B69, 'Uganda workforce data - raw'!$B$4:$B$619,0), MATCH("Filled Male",'Uganda workforce data - raw'!$A$4:$F$4,0))*INDEX('Mapping cadres'!$B$1:$Z$616,MATCH($B69, 'Mapping cadres'!$B$1:$B$616,0), MATCH(L$32,'Mapping cadres'!$B$1:$Z$1,0))</f>
        <v>0</v>
      </c>
      <c r="M69" s="226">
        <f>INDEX('Uganda workforce data - raw'!$A$4:$F$619,MATCH($B69, 'Uganda workforce data - raw'!$B$4:$B$619,0), MATCH("Filled Male",'Uganda workforce data - raw'!$A$4:$F$4,0))*INDEX('Mapping cadres'!$B$1:$Z$616,MATCH($B69, 'Mapping cadres'!$B$1:$B$616,0), MATCH(M$32,'Mapping cadres'!$B$1:$Z$1,0))</f>
        <v>0</v>
      </c>
      <c r="N69" s="226">
        <f>INDEX('Uganda workforce data - raw'!$A$4:$F$619,MATCH($B69, 'Uganda workforce data - raw'!$B$4:$B$619,0), MATCH("Filled Male",'Uganda workforce data - raw'!$A$4:$F$4,0))*INDEX('Mapping cadres'!$B$1:$Z$616,MATCH($B69, 'Mapping cadres'!$B$1:$B$616,0), MATCH(N$32,'Mapping cadres'!$B$1:$Z$1,0))</f>
        <v>0</v>
      </c>
      <c r="O69" s="226">
        <f>INDEX('Uganda workforce data - raw'!$A$4:$F$619,MATCH($B69, 'Uganda workforce data - raw'!$B$4:$B$619,0), MATCH("Filled Male",'Uganda workforce data - raw'!$A$4:$F$4,0))*INDEX('Mapping cadres'!$B$1:$Z$616,MATCH($B69, 'Mapping cadres'!$B$1:$B$616,0), MATCH(O$32,'Mapping cadres'!$B$1:$Z$1,0))</f>
        <v>0</v>
      </c>
      <c r="P69" s="226">
        <f>INDEX('Uganda workforce data - raw'!$A$4:$F$619,MATCH($B69, 'Uganda workforce data - raw'!$B$4:$B$619,0), MATCH("Filled Male",'Uganda workforce data - raw'!$A$4:$F$4,0))*INDEX('Mapping cadres'!$B$1:$Z$616,MATCH($B69, 'Mapping cadres'!$B$1:$B$616,0), MATCH(P$32,'Mapping cadres'!$B$1:$Z$1,0))</f>
        <v>0</v>
      </c>
      <c r="Q69" s="226">
        <f>INDEX('Uganda workforce data - raw'!$A$4:$F$619,MATCH($B69, 'Uganda workforce data - raw'!$B$4:$B$619,0), MATCH("Filled Male",'Uganda workforce data - raw'!$A$4:$F$4,0))*INDEX('Mapping cadres'!$B$1:$Z$616,MATCH($B69, 'Mapping cadres'!$B$1:$B$616,0), MATCH(Q$32,'Mapping cadres'!$B$1:$Z$1,0))</f>
        <v>0</v>
      </c>
      <c r="R69" s="226">
        <f>INDEX('Uganda workforce data - raw'!$A$4:$F$619,MATCH($B69, 'Uganda workforce data - raw'!$B$4:$B$619,0), MATCH("Filled Male",'Uganda workforce data - raw'!$A$4:$F$4,0))*INDEX('Mapping cadres'!$B$1:$Z$616,MATCH($B69, 'Mapping cadres'!$B$1:$B$616,0), MATCH(R$32,'Mapping cadres'!$B$1:$Z$1,0))</f>
        <v>0</v>
      </c>
      <c r="S69" s="226">
        <f>INDEX('Uganda workforce data - raw'!$A$4:$F$619,MATCH($B69, 'Uganda workforce data - raw'!$B$4:$B$619,0), MATCH("Filled Male",'Uganda workforce data - raw'!$A$4:$F$4,0))*INDEX('Mapping cadres'!$B$1:$Z$616,MATCH($B69, 'Mapping cadres'!$B$1:$B$616,0), MATCH(S$32,'Mapping cadres'!$B$1:$Z$1,0))</f>
        <v>0</v>
      </c>
      <c r="T69" s="226">
        <f>INDEX('Uganda workforce data - raw'!$A$4:$F$619,MATCH($B69, 'Uganda workforce data - raw'!$B$4:$B$619,0), MATCH("Filled Male",'Uganda workforce data - raw'!$A$4:$F$4,0))*INDEX('Mapping cadres'!$B$1:$Z$616,MATCH($B69, 'Mapping cadres'!$B$1:$B$616,0), MATCH(T$32,'Mapping cadres'!$B$1:$Z$1,0))</f>
        <v>0</v>
      </c>
      <c r="U69" s="226">
        <f>INDEX('Uganda workforce data - raw'!$A$4:$F$619,MATCH($B69, 'Uganda workforce data - raw'!$B$4:$B$619,0), MATCH("Filled Male",'Uganda workforce data - raw'!$A$4:$F$4,0))*INDEX('Mapping cadres'!$B$1:$Z$616,MATCH($B69, 'Mapping cadres'!$B$1:$B$616,0), MATCH(U$32,'Mapping cadres'!$B$1:$Z$1,0))</f>
        <v>0</v>
      </c>
      <c r="V69" s="226">
        <f>INDEX('Uganda workforce data - raw'!$A$4:$F$619,MATCH($B69, 'Uganda workforce data - raw'!$B$4:$B$619,0), MATCH("Filled Male",'Uganda workforce data - raw'!$A$4:$F$4,0))*INDEX('Mapping cadres'!$B$1:$Z$616,MATCH($B69, 'Mapping cadres'!$B$1:$B$616,0), MATCH(V$32,'Mapping cadres'!$B$1:$Z$1,0))</f>
        <v>0</v>
      </c>
      <c r="W69" s="226">
        <f>INDEX('Uganda workforce data - raw'!$A$4:$F$619,MATCH($B69, 'Uganda workforce data - raw'!$B$4:$B$619,0), MATCH("Filled Male",'Uganda workforce data - raw'!$A$4:$F$4,0))*INDEX('Mapping cadres'!$B$1:$Z$616,MATCH($B69, 'Mapping cadres'!$B$1:$B$616,0), MATCH(W$32,'Mapping cadres'!$B$1:$Z$1,0))</f>
        <v>0</v>
      </c>
      <c r="X69" s="226">
        <f>INDEX('Uganda workforce data - raw'!$A$4:$F$619,MATCH($B69, 'Uganda workforce data - raw'!$B$4:$B$619,0), MATCH("Filled Male",'Uganda workforce data - raw'!$A$4:$F$4,0))*INDEX('Mapping cadres'!$B$1:$Z$616,MATCH($B69, 'Mapping cadres'!$B$1:$B$616,0), MATCH(X$32,'Mapping cadres'!$B$1:$Z$1,0))</f>
        <v>0</v>
      </c>
      <c r="Y69" s="226">
        <f>INDEX('Uganda workforce data - raw'!$A$4:$F$619,MATCH($B69, 'Uganda workforce data - raw'!$B$4:$B$619,0), MATCH("Filled Male",'Uganda workforce data - raw'!$A$4:$F$4,0))*INDEX('Mapping cadres'!$B$1:$Z$616,MATCH($B69, 'Mapping cadres'!$B$1:$B$616,0), MATCH(Y$32,'Mapping cadres'!$B$1:$Z$1,0))</f>
        <v>0</v>
      </c>
      <c r="Z69" s="226">
        <f>INDEX('Uganda workforce data - raw'!$A$4:$F$619,MATCH($B69, 'Uganda workforce data - raw'!$B$4:$B$619,0), MATCH("Filled Male",'Uganda workforce data - raw'!$A$4:$F$4,0))*INDEX('Mapping cadres'!$B$1:$Z$616,MATCH($B69, 'Mapping cadres'!$B$1:$B$616,0), MATCH(Z$32,'Mapping cadres'!$B$1:$Z$1,0))</f>
        <v>0</v>
      </c>
      <c r="AA69" s="226">
        <f>INDEX('Uganda workforce data - raw'!$A$4:$F$619,MATCH($B69, 'Uganda workforce data - raw'!$B$4:$B$619,0), MATCH("Filled Female",'Uganda workforce data - raw'!$A$4:$F$4,0))*INDEX('Mapping cadres'!$B$1:$Z$616,MATCH($B69, 'Mapping cadres'!$B$1:$B$616,0), MATCH(AA$32,'Mapping cadres'!$B$1:$Z$1,0))</f>
        <v>0</v>
      </c>
      <c r="AB69" s="226">
        <f>INDEX('Uganda workforce data - raw'!$A$4:$F$619,MATCH($B69, 'Uganda workforce data - raw'!$B$4:$B$619,0), MATCH("Filled Female",'Uganda workforce data - raw'!$A$4:$F$4,0))*INDEX('Mapping cadres'!$B$1:$Z$616,MATCH($B69, 'Mapping cadres'!$B$1:$B$616,0), MATCH(AB$32,'Mapping cadres'!$B$1:$Z$1,0))</f>
        <v>0</v>
      </c>
      <c r="AC69" s="226">
        <f>INDEX('Uganda workforce data - raw'!$A$4:$F$619,MATCH($B69, 'Uganda workforce data - raw'!$B$4:$B$619,0), MATCH("Filled Female",'Uganda workforce data - raw'!$A$4:$F$4,0))*INDEX('Mapping cadres'!$B$1:$Z$616,MATCH($B69, 'Mapping cadres'!$B$1:$B$616,0), MATCH(AC$32,'Mapping cadres'!$B$1:$Z$1,0))</f>
        <v>0</v>
      </c>
      <c r="AD69" s="226">
        <f>INDEX('Uganda workforce data - raw'!$A$4:$F$619,MATCH($B69, 'Uganda workforce data - raw'!$B$4:$B$619,0), MATCH("Filled Female",'Uganda workforce data - raw'!$A$4:$F$4,0))*INDEX('Mapping cadres'!$B$1:$Z$616,MATCH($B69, 'Mapping cadres'!$B$1:$B$616,0), MATCH(AD$32,'Mapping cadres'!$B$1:$Z$1,0))</f>
        <v>0</v>
      </c>
      <c r="AE69" s="226">
        <f>INDEX('Uganda workforce data - raw'!$A$4:$F$619,MATCH($B69, 'Uganda workforce data - raw'!$B$4:$B$619,0), MATCH("Filled Female",'Uganda workforce data - raw'!$A$4:$F$4,0))*INDEX('Mapping cadres'!$B$1:$Z$616,MATCH($B69, 'Mapping cadres'!$B$1:$B$616,0), MATCH(AE$32,'Mapping cadres'!$B$1:$Z$1,0))</f>
        <v>0</v>
      </c>
      <c r="AF69" s="226">
        <f>INDEX('Uganda workforce data - raw'!$A$4:$F$619,MATCH($B69, 'Uganda workforce data - raw'!$B$4:$B$619,0), MATCH("Filled Female",'Uganda workforce data - raw'!$A$4:$F$4,0))*INDEX('Mapping cadres'!$B$1:$Z$616,MATCH($B69, 'Mapping cadres'!$B$1:$B$616,0), MATCH(AF$32,'Mapping cadres'!$B$1:$Z$1,0))</f>
        <v>0</v>
      </c>
      <c r="AG69" s="226">
        <f>INDEX('Uganda workforce data - raw'!$A$4:$F$619,MATCH($B69, 'Uganda workforce data - raw'!$B$4:$B$619,0), MATCH("Filled Female",'Uganda workforce data - raw'!$A$4:$F$4,0))*INDEX('Mapping cadres'!$B$1:$Z$616,MATCH($B69, 'Mapping cadres'!$B$1:$B$616,0), MATCH(AG$32,'Mapping cadres'!$B$1:$Z$1,0))</f>
        <v>0</v>
      </c>
      <c r="AH69" s="226">
        <f>INDEX('Uganda workforce data - raw'!$A$4:$F$619,MATCH($B69, 'Uganda workforce data - raw'!$B$4:$B$619,0), MATCH("Filled Female",'Uganda workforce data - raw'!$A$4:$F$4,0))*INDEX('Mapping cadres'!$B$1:$Z$616,MATCH($B69, 'Mapping cadres'!$B$1:$B$616,0), MATCH(AH$32,'Mapping cadres'!$B$1:$Z$1,0))</f>
        <v>0</v>
      </c>
      <c r="AI69" s="226">
        <f>INDEX('Uganda workforce data - raw'!$A$4:$F$619,MATCH($B69, 'Uganda workforce data - raw'!$B$4:$B$619,0), MATCH("Filled Female",'Uganda workforce data - raw'!$A$4:$F$4,0))*INDEX('Mapping cadres'!$B$1:$Z$616,MATCH($B69, 'Mapping cadres'!$B$1:$B$616,0), MATCH(AI$32,'Mapping cadres'!$B$1:$Z$1,0))</f>
        <v>0</v>
      </c>
      <c r="AJ69" s="226">
        <f>INDEX('Uganda workforce data - raw'!$A$4:$F$619,MATCH($B69, 'Uganda workforce data - raw'!$B$4:$B$619,0), MATCH("Filled Female",'Uganda workforce data - raw'!$A$4:$F$4,0))*INDEX('Mapping cadres'!$B$1:$Z$616,MATCH($B69, 'Mapping cadres'!$B$1:$B$616,0), MATCH(AJ$32,'Mapping cadres'!$B$1:$Z$1,0))</f>
        <v>0</v>
      </c>
      <c r="AK69" s="226">
        <f>INDEX('Uganda workforce data - raw'!$A$4:$F$619,MATCH($B69, 'Uganda workforce data - raw'!$B$4:$B$619,0), MATCH("Filled Female",'Uganda workforce data - raw'!$A$4:$F$4,0))*INDEX('Mapping cadres'!$B$1:$Z$616,MATCH($B69, 'Mapping cadres'!$B$1:$B$616,0), MATCH(AK$32,'Mapping cadres'!$B$1:$Z$1,0))</f>
        <v>0</v>
      </c>
      <c r="AL69" s="226">
        <f>INDEX('Uganda workforce data - raw'!$A$4:$F$619,MATCH($B69, 'Uganda workforce data - raw'!$B$4:$B$619,0), MATCH("Filled Female",'Uganda workforce data - raw'!$A$4:$F$4,0))*INDEX('Mapping cadres'!$B$1:$Z$616,MATCH($B69, 'Mapping cadres'!$B$1:$B$616,0), MATCH(AL$32,'Mapping cadres'!$B$1:$Z$1,0))</f>
        <v>0</v>
      </c>
      <c r="AM69" s="226">
        <f>INDEX('Uganda workforce data - raw'!$A$4:$F$619,MATCH($B69, 'Uganda workforce data - raw'!$B$4:$B$619,0), MATCH("Filled Female",'Uganda workforce data - raw'!$A$4:$F$4,0))*INDEX('Mapping cadres'!$B$1:$Z$616,MATCH($B69, 'Mapping cadres'!$B$1:$B$616,0), MATCH(AM$32,'Mapping cadres'!$B$1:$Z$1,0))</f>
        <v>0</v>
      </c>
      <c r="AN69" s="226">
        <f>INDEX('Uganda workforce data - raw'!$A$4:$F$619,MATCH($B69, 'Uganda workforce data - raw'!$B$4:$B$619,0), MATCH("Filled Female",'Uganda workforce data - raw'!$A$4:$F$4,0))*INDEX('Mapping cadres'!$B$1:$Z$616,MATCH($B69, 'Mapping cadres'!$B$1:$B$616,0), MATCH(AN$32,'Mapping cadres'!$B$1:$Z$1,0))</f>
        <v>0</v>
      </c>
      <c r="AO69" s="226">
        <f>INDEX('Uganda workforce data - raw'!$A$4:$F$619,MATCH($B69, 'Uganda workforce data - raw'!$B$4:$B$619,0), MATCH("Filled Female",'Uganda workforce data - raw'!$A$4:$F$4,0))*INDEX('Mapping cadres'!$B$1:$Z$616,MATCH($B69, 'Mapping cadres'!$B$1:$B$616,0), MATCH(AO$32,'Mapping cadres'!$B$1:$Z$1,0))</f>
        <v>0</v>
      </c>
      <c r="AP69" s="226">
        <f>INDEX('Uganda workforce data - raw'!$A$4:$F$619,MATCH($B69, 'Uganda workforce data - raw'!$B$4:$B$619,0), MATCH("Filled Female",'Uganda workforce data - raw'!$A$4:$F$4,0))*INDEX('Mapping cadres'!$B$1:$Z$616,MATCH($B69, 'Mapping cadres'!$B$1:$B$616,0), MATCH(AP$32,'Mapping cadres'!$B$1:$Z$1,0))</f>
        <v>0</v>
      </c>
      <c r="AQ69" s="226">
        <f>INDEX('Uganda workforce data - raw'!$A$4:$F$619,MATCH($B69, 'Uganda workforce data - raw'!$B$4:$B$619,0), MATCH("Filled Female",'Uganda workforce data - raw'!$A$4:$F$4,0))*INDEX('Mapping cadres'!$B$1:$Z$616,MATCH($B69, 'Mapping cadres'!$B$1:$B$616,0), MATCH(AQ$32,'Mapping cadres'!$B$1:$Z$1,0))</f>
        <v>0</v>
      </c>
      <c r="AR69" s="226">
        <f>INDEX('Uganda workforce data - raw'!$A$4:$F$619,MATCH($B69, 'Uganda workforce data - raw'!$B$4:$B$619,0), MATCH("Filled Female",'Uganda workforce data - raw'!$A$4:$F$4,0))*INDEX('Mapping cadres'!$B$1:$Z$616,MATCH($B69, 'Mapping cadres'!$B$1:$B$616,0), MATCH(AR$32,'Mapping cadres'!$B$1:$Z$1,0))</f>
        <v>0</v>
      </c>
      <c r="AS69" s="226">
        <f>INDEX('Uganda workforce data - raw'!$A$4:$F$619,MATCH($B69, 'Uganda workforce data - raw'!$B$4:$B$619,0), MATCH("Filled Female",'Uganda workforce data - raw'!$A$4:$F$4,0))*INDEX('Mapping cadres'!$B$1:$Z$616,MATCH($B69, 'Mapping cadres'!$B$1:$B$616,0), MATCH(AS$32,'Mapping cadres'!$B$1:$Z$1,0))</f>
        <v>0</v>
      </c>
      <c r="AT69" s="226">
        <f>INDEX('Uganda workforce data - raw'!$A$4:$F$619,MATCH($B69, 'Uganda workforce data - raw'!$B$4:$B$619,0), MATCH("Filled Female",'Uganda workforce data - raw'!$A$4:$F$4,0))*INDEX('Mapping cadres'!$B$1:$Z$616,MATCH($B69, 'Mapping cadres'!$B$1:$B$616,0), MATCH(AT$32,'Mapping cadres'!$B$1:$Z$1,0))</f>
        <v>0</v>
      </c>
      <c r="AU69" s="226">
        <f>INDEX('Uganda workforce data - raw'!$A$4:$F$619,MATCH($B69, 'Uganda workforce data - raw'!$B$4:$B$619,0), MATCH("Filled Female",'Uganda workforce data - raw'!$A$4:$F$4,0))*INDEX('Mapping cadres'!$B$1:$Z$616,MATCH($B69, 'Mapping cadres'!$B$1:$B$616,0), MATCH(AU$32,'Mapping cadres'!$B$1:$Z$1,0))</f>
        <v>0</v>
      </c>
      <c r="AV69" s="226">
        <f>INDEX('Uganda workforce data - raw'!$A$4:$F$619,MATCH($B69, 'Uganda workforce data - raw'!$B$4:$B$619,0), MATCH("Filled Female",'Uganda workforce data - raw'!$A$4:$F$4,0))*INDEX('Mapping cadres'!$B$1:$Z$616,MATCH($B69, 'Mapping cadres'!$B$1:$B$616,0), MATCH(AV$32,'Mapping cadres'!$B$1:$Z$1,0))</f>
        <v>0</v>
      </c>
      <c r="AW69" s="226">
        <f>INDEX('Uganda workforce data - raw'!$A$4:$F$619,MATCH($B69, 'Uganda workforce data - raw'!$B$4:$B$619,0), MATCH("Filled Female",'Uganda workforce data - raw'!$A$4:$F$4,0))*INDEX('Mapping cadres'!$B$1:$Z$616,MATCH($B69, 'Mapping cadres'!$B$1:$B$616,0), MATCH(AW$32,'Mapping cadres'!$B$1:$Z$1,0))</f>
        <v>0</v>
      </c>
      <c r="AX69" s="226">
        <f>INDEX('Uganda workforce data - raw'!$A$4:$F$619,MATCH($B69, 'Uganda workforce data - raw'!$B$4:$B$619,0), MATCH("Filled Female",'Uganda workforce data - raw'!$A$4:$F$4,0))*INDEX('Mapping cadres'!$B$1:$Z$616,MATCH($B69, 'Mapping cadres'!$B$1:$B$616,0), MATCH(AX$32,'Mapping cadres'!$B$1:$Z$1,0))</f>
        <v>0</v>
      </c>
      <c r="AY69" s="226">
        <f t="shared" si="5"/>
        <v>1</v>
      </c>
      <c r="AZ69" s="226">
        <f t="shared" si="6"/>
        <v>0</v>
      </c>
      <c r="BA69" s="226">
        <f t="shared" si="7"/>
        <v>0</v>
      </c>
      <c r="BB69" s="226">
        <f t="shared" si="8"/>
        <v>0</v>
      </c>
      <c r="BC69" s="226">
        <f t="shared" si="9"/>
        <v>0</v>
      </c>
      <c r="BD69" s="226">
        <f t="shared" si="10"/>
        <v>0</v>
      </c>
      <c r="BE69" s="226">
        <f t="shared" si="11"/>
        <v>0</v>
      </c>
      <c r="BF69" s="226">
        <f t="shared" si="12"/>
        <v>0</v>
      </c>
      <c r="BG69" s="226">
        <f t="shared" si="13"/>
        <v>0</v>
      </c>
      <c r="BH69" s="226">
        <f t="shared" si="14"/>
        <v>0</v>
      </c>
      <c r="BI69" s="226">
        <f t="shared" si="15"/>
        <v>0</v>
      </c>
      <c r="BJ69" s="226">
        <f t="shared" si="16"/>
        <v>0</v>
      </c>
      <c r="BK69" s="226">
        <f t="shared" si="17"/>
        <v>0</v>
      </c>
      <c r="BL69" s="226">
        <f t="shared" si="18"/>
        <v>0</v>
      </c>
      <c r="BM69" s="226">
        <f t="shared" si="19"/>
        <v>0</v>
      </c>
      <c r="BN69" s="226">
        <f t="shared" si="20"/>
        <v>0</v>
      </c>
      <c r="BO69" s="226">
        <f t="shared" si="21"/>
        <v>0</v>
      </c>
      <c r="BP69" s="226">
        <f t="shared" si="22"/>
        <v>0</v>
      </c>
      <c r="BQ69" s="226">
        <f t="shared" si="23"/>
        <v>0</v>
      </c>
      <c r="BR69" s="226">
        <f t="shared" si="24"/>
        <v>0</v>
      </c>
      <c r="BS69" s="226">
        <f t="shared" si="25"/>
        <v>0</v>
      </c>
      <c r="BT69" s="226">
        <f t="shared" si="26"/>
        <v>0</v>
      </c>
      <c r="BU69" s="226">
        <f t="shared" si="27"/>
        <v>0</v>
      </c>
      <c r="BV69" s="226">
        <f t="shared" si="28"/>
        <v>0</v>
      </c>
    </row>
    <row r="70" spans="1:74">
      <c r="A70" s="226">
        <v>38</v>
      </c>
      <c r="B70" s="226" t="s">
        <v>1345</v>
      </c>
      <c r="C70" s="226">
        <f>INDEX('Uganda workforce data - raw'!$A$4:$F$619,MATCH($B70, 'Uganda workforce data - raw'!$B$4:$B$619,0), MATCH("Filled Male",'Uganda workforce data - raw'!$A$4:$F$4,0))*INDEX('Mapping cadres'!$B$1:$Z$616,MATCH($B70, 'Mapping cadres'!$B$1:$B$616,0), MATCH(C$32,'Mapping cadres'!$B$1:$Z$1,0))</f>
        <v>78</v>
      </c>
      <c r="D70" s="226">
        <f>INDEX('Uganda workforce data - raw'!$A$4:$F$619,MATCH($B70, 'Uganda workforce data - raw'!$B$4:$B$619,0), MATCH("Filled Male",'Uganda workforce data - raw'!$A$4:$F$4,0))*INDEX('Mapping cadres'!$B$1:$Z$616,MATCH($B70, 'Mapping cadres'!$B$1:$B$616,0), MATCH(D$32,'Mapping cadres'!$B$1:$Z$1,0))</f>
        <v>0</v>
      </c>
      <c r="E70" s="226">
        <f>INDEX('Uganda workforce data - raw'!$A$4:$F$619,MATCH($B70, 'Uganda workforce data - raw'!$B$4:$B$619,0), MATCH("Filled Male",'Uganda workforce data - raw'!$A$4:$F$4,0))*INDEX('Mapping cadres'!$B$1:$Z$616,MATCH($B70, 'Mapping cadres'!$B$1:$B$616,0), MATCH(E$32,'Mapping cadres'!$B$1:$Z$1,0))</f>
        <v>0</v>
      </c>
      <c r="F70" s="226">
        <f>INDEX('Uganda workforce data - raw'!$A$4:$F$619,MATCH($B70, 'Uganda workforce data - raw'!$B$4:$B$619,0), MATCH("Filled Male",'Uganda workforce data - raw'!$A$4:$F$4,0))*INDEX('Mapping cadres'!$B$1:$Z$616,MATCH($B70, 'Mapping cadres'!$B$1:$B$616,0), MATCH(F$32,'Mapping cadres'!$B$1:$Z$1,0))</f>
        <v>0</v>
      </c>
      <c r="G70" s="226">
        <f>INDEX('Uganda workforce data - raw'!$A$4:$F$619,MATCH($B70, 'Uganda workforce data - raw'!$B$4:$B$619,0), MATCH("Filled Male",'Uganda workforce data - raw'!$A$4:$F$4,0))*INDEX('Mapping cadres'!$B$1:$Z$616,MATCH($B70, 'Mapping cadres'!$B$1:$B$616,0), MATCH(G$32,'Mapping cadres'!$B$1:$Z$1,0))</f>
        <v>0</v>
      </c>
      <c r="H70" s="226">
        <f>INDEX('Uganda workforce data - raw'!$A$4:$F$619,MATCH($B70, 'Uganda workforce data - raw'!$B$4:$B$619,0), MATCH("Filled Male",'Uganda workforce data - raw'!$A$4:$F$4,0))*INDEX('Mapping cadres'!$B$1:$Z$616,MATCH($B70, 'Mapping cadres'!$B$1:$B$616,0), MATCH(H$32,'Mapping cadres'!$B$1:$Z$1,0))</f>
        <v>0</v>
      </c>
      <c r="I70" s="226">
        <f>INDEX('Uganda workforce data - raw'!$A$4:$F$619,MATCH($B70, 'Uganda workforce data - raw'!$B$4:$B$619,0), MATCH("Filled Male",'Uganda workforce data - raw'!$A$4:$F$4,0))*INDEX('Mapping cadres'!$B$1:$Z$616,MATCH($B70, 'Mapping cadres'!$B$1:$B$616,0), MATCH(I$32,'Mapping cadres'!$B$1:$Z$1,0))</f>
        <v>0</v>
      </c>
      <c r="J70" s="226">
        <f>INDEX('Uganda workforce data - raw'!$A$4:$F$619,MATCH($B70, 'Uganda workforce data - raw'!$B$4:$B$619,0), MATCH("Filled Male",'Uganda workforce data - raw'!$A$4:$F$4,0))*INDEX('Mapping cadres'!$B$1:$Z$616,MATCH($B70, 'Mapping cadres'!$B$1:$B$616,0), MATCH(J$32,'Mapping cadres'!$B$1:$Z$1,0))</f>
        <v>0</v>
      </c>
      <c r="K70" s="226">
        <f>INDEX('Uganda workforce data - raw'!$A$4:$F$619,MATCH($B70, 'Uganda workforce data - raw'!$B$4:$B$619,0), MATCH("Filled Male",'Uganda workforce data - raw'!$A$4:$F$4,0))*INDEX('Mapping cadres'!$B$1:$Z$616,MATCH($B70, 'Mapping cadres'!$B$1:$B$616,0), MATCH(K$32,'Mapping cadres'!$B$1:$Z$1,0))</f>
        <v>0</v>
      </c>
      <c r="L70" s="226">
        <f>INDEX('Uganda workforce data - raw'!$A$4:$F$619,MATCH($B70, 'Uganda workforce data - raw'!$B$4:$B$619,0), MATCH("Filled Male",'Uganda workforce data - raw'!$A$4:$F$4,0))*INDEX('Mapping cadres'!$B$1:$Z$616,MATCH($B70, 'Mapping cadres'!$B$1:$B$616,0), MATCH(L$32,'Mapping cadres'!$B$1:$Z$1,0))</f>
        <v>0</v>
      </c>
      <c r="M70" s="226">
        <f>INDEX('Uganda workforce data - raw'!$A$4:$F$619,MATCH($B70, 'Uganda workforce data - raw'!$B$4:$B$619,0), MATCH("Filled Male",'Uganda workforce data - raw'!$A$4:$F$4,0))*INDEX('Mapping cadres'!$B$1:$Z$616,MATCH($B70, 'Mapping cadres'!$B$1:$B$616,0), MATCH(M$32,'Mapping cadres'!$B$1:$Z$1,0))</f>
        <v>0</v>
      </c>
      <c r="N70" s="226">
        <f>INDEX('Uganda workforce data - raw'!$A$4:$F$619,MATCH($B70, 'Uganda workforce data - raw'!$B$4:$B$619,0), MATCH("Filled Male",'Uganda workforce data - raw'!$A$4:$F$4,0))*INDEX('Mapping cadres'!$B$1:$Z$616,MATCH($B70, 'Mapping cadres'!$B$1:$B$616,0), MATCH(N$32,'Mapping cadres'!$B$1:$Z$1,0))</f>
        <v>0</v>
      </c>
      <c r="O70" s="226">
        <f>INDEX('Uganda workforce data - raw'!$A$4:$F$619,MATCH($B70, 'Uganda workforce data - raw'!$B$4:$B$619,0), MATCH("Filled Male",'Uganda workforce data - raw'!$A$4:$F$4,0))*INDEX('Mapping cadres'!$B$1:$Z$616,MATCH($B70, 'Mapping cadres'!$B$1:$B$616,0), MATCH(O$32,'Mapping cadres'!$B$1:$Z$1,0))</f>
        <v>0</v>
      </c>
      <c r="P70" s="226">
        <f>INDEX('Uganda workforce data - raw'!$A$4:$F$619,MATCH($B70, 'Uganda workforce data - raw'!$B$4:$B$619,0), MATCH("Filled Male",'Uganda workforce data - raw'!$A$4:$F$4,0))*INDEX('Mapping cadres'!$B$1:$Z$616,MATCH($B70, 'Mapping cadres'!$B$1:$B$616,0), MATCH(P$32,'Mapping cadres'!$B$1:$Z$1,0))</f>
        <v>0</v>
      </c>
      <c r="Q70" s="226">
        <f>INDEX('Uganda workforce data - raw'!$A$4:$F$619,MATCH($B70, 'Uganda workforce data - raw'!$B$4:$B$619,0), MATCH("Filled Male",'Uganda workforce data - raw'!$A$4:$F$4,0))*INDEX('Mapping cadres'!$B$1:$Z$616,MATCH($B70, 'Mapping cadres'!$B$1:$B$616,0), MATCH(Q$32,'Mapping cadres'!$B$1:$Z$1,0))</f>
        <v>0</v>
      </c>
      <c r="R70" s="226">
        <f>INDEX('Uganda workforce data - raw'!$A$4:$F$619,MATCH($B70, 'Uganda workforce data - raw'!$B$4:$B$619,0), MATCH("Filled Male",'Uganda workforce data - raw'!$A$4:$F$4,0))*INDEX('Mapping cadres'!$B$1:$Z$616,MATCH($B70, 'Mapping cadres'!$B$1:$B$616,0), MATCH(R$32,'Mapping cadres'!$B$1:$Z$1,0))</f>
        <v>0</v>
      </c>
      <c r="S70" s="226">
        <f>INDEX('Uganda workforce data - raw'!$A$4:$F$619,MATCH($B70, 'Uganda workforce data - raw'!$B$4:$B$619,0), MATCH("Filled Male",'Uganda workforce data - raw'!$A$4:$F$4,0))*INDEX('Mapping cadres'!$B$1:$Z$616,MATCH($B70, 'Mapping cadres'!$B$1:$B$616,0), MATCH(S$32,'Mapping cadres'!$B$1:$Z$1,0))</f>
        <v>0</v>
      </c>
      <c r="T70" s="226">
        <f>INDEX('Uganda workforce data - raw'!$A$4:$F$619,MATCH($B70, 'Uganda workforce data - raw'!$B$4:$B$619,0), MATCH("Filled Male",'Uganda workforce data - raw'!$A$4:$F$4,0))*INDEX('Mapping cadres'!$B$1:$Z$616,MATCH($B70, 'Mapping cadres'!$B$1:$B$616,0), MATCH(T$32,'Mapping cadres'!$B$1:$Z$1,0))</f>
        <v>0</v>
      </c>
      <c r="U70" s="226">
        <f>INDEX('Uganda workforce data - raw'!$A$4:$F$619,MATCH($B70, 'Uganda workforce data - raw'!$B$4:$B$619,0), MATCH("Filled Male",'Uganda workforce data - raw'!$A$4:$F$4,0))*INDEX('Mapping cadres'!$B$1:$Z$616,MATCH($B70, 'Mapping cadres'!$B$1:$B$616,0), MATCH(U$32,'Mapping cadres'!$B$1:$Z$1,0))</f>
        <v>0</v>
      </c>
      <c r="V70" s="226">
        <f>INDEX('Uganda workforce data - raw'!$A$4:$F$619,MATCH($B70, 'Uganda workforce data - raw'!$B$4:$B$619,0), MATCH("Filled Male",'Uganda workforce data - raw'!$A$4:$F$4,0))*INDEX('Mapping cadres'!$B$1:$Z$616,MATCH($B70, 'Mapping cadres'!$B$1:$B$616,0), MATCH(V$32,'Mapping cadres'!$B$1:$Z$1,0))</f>
        <v>0</v>
      </c>
      <c r="W70" s="226">
        <f>INDEX('Uganda workforce data - raw'!$A$4:$F$619,MATCH($B70, 'Uganda workforce data - raw'!$B$4:$B$619,0), MATCH("Filled Male",'Uganda workforce data - raw'!$A$4:$F$4,0))*INDEX('Mapping cadres'!$B$1:$Z$616,MATCH($B70, 'Mapping cadres'!$B$1:$B$616,0), MATCH(W$32,'Mapping cadres'!$B$1:$Z$1,0))</f>
        <v>0</v>
      </c>
      <c r="X70" s="226">
        <f>INDEX('Uganda workforce data - raw'!$A$4:$F$619,MATCH($B70, 'Uganda workforce data - raw'!$B$4:$B$619,0), MATCH("Filled Male",'Uganda workforce data - raw'!$A$4:$F$4,0))*INDEX('Mapping cadres'!$B$1:$Z$616,MATCH($B70, 'Mapping cadres'!$B$1:$B$616,0), MATCH(X$32,'Mapping cadres'!$B$1:$Z$1,0))</f>
        <v>0</v>
      </c>
      <c r="Y70" s="226">
        <f>INDEX('Uganda workforce data - raw'!$A$4:$F$619,MATCH($B70, 'Uganda workforce data - raw'!$B$4:$B$619,0), MATCH("Filled Male",'Uganda workforce data - raw'!$A$4:$F$4,0))*INDEX('Mapping cadres'!$B$1:$Z$616,MATCH($B70, 'Mapping cadres'!$B$1:$B$616,0), MATCH(Y$32,'Mapping cadres'!$B$1:$Z$1,0))</f>
        <v>0</v>
      </c>
      <c r="Z70" s="226">
        <f>INDEX('Uganda workforce data - raw'!$A$4:$F$619,MATCH($B70, 'Uganda workforce data - raw'!$B$4:$B$619,0), MATCH("Filled Male",'Uganda workforce data - raw'!$A$4:$F$4,0))*INDEX('Mapping cadres'!$B$1:$Z$616,MATCH($B70, 'Mapping cadres'!$B$1:$B$616,0), MATCH(Z$32,'Mapping cadres'!$B$1:$Z$1,0))</f>
        <v>0</v>
      </c>
      <c r="AA70" s="226">
        <f>INDEX('Uganda workforce data - raw'!$A$4:$F$619,MATCH($B70, 'Uganda workforce data - raw'!$B$4:$B$619,0), MATCH("Filled Female",'Uganda workforce data - raw'!$A$4:$F$4,0))*INDEX('Mapping cadres'!$B$1:$Z$616,MATCH($B70, 'Mapping cadres'!$B$1:$B$616,0), MATCH(AA$32,'Mapping cadres'!$B$1:$Z$1,0))</f>
        <v>4</v>
      </c>
      <c r="AB70" s="226">
        <f>INDEX('Uganda workforce data - raw'!$A$4:$F$619,MATCH($B70, 'Uganda workforce data - raw'!$B$4:$B$619,0), MATCH("Filled Female",'Uganda workforce data - raw'!$A$4:$F$4,0))*INDEX('Mapping cadres'!$B$1:$Z$616,MATCH($B70, 'Mapping cadres'!$B$1:$B$616,0), MATCH(AB$32,'Mapping cadres'!$B$1:$Z$1,0))</f>
        <v>0</v>
      </c>
      <c r="AC70" s="226">
        <f>INDEX('Uganda workforce data - raw'!$A$4:$F$619,MATCH($B70, 'Uganda workforce data - raw'!$B$4:$B$619,0), MATCH("Filled Female",'Uganda workforce data - raw'!$A$4:$F$4,0))*INDEX('Mapping cadres'!$B$1:$Z$616,MATCH($B70, 'Mapping cadres'!$B$1:$B$616,0), MATCH(AC$32,'Mapping cadres'!$B$1:$Z$1,0))</f>
        <v>0</v>
      </c>
      <c r="AD70" s="226">
        <f>INDEX('Uganda workforce data - raw'!$A$4:$F$619,MATCH($B70, 'Uganda workforce data - raw'!$B$4:$B$619,0), MATCH("Filled Female",'Uganda workforce data - raw'!$A$4:$F$4,0))*INDEX('Mapping cadres'!$B$1:$Z$616,MATCH($B70, 'Mapping cadres'!$B$1:$B$616,0), MATCH(AD$32,'Mapping cadres'!$B$1:$Z$1,0))</f>
        <v>0</v>
      </c>
      <c r="AE70" s="226">
        <f>INDEX('Uganda workforce data - raw'!$A$4:$F$619,MATCH($B70, 'Uganda workforce data - raw'!$B$4:$B$619,0), MATCH("Filled Female",'Uganda workforce data - raw'!$A$4:$F$4,0))*INDEX('Mapping cadres'!$B$1:$Z$616,MATCH($B70, 'Mapping cadres'!$B$1:$B$616,0), MATCH(AE$32,'Mapping cadres'!$B$1:$Z$1,0))</f>
        <v>0</v>
      </c>
      <c r="AF70" s="226">
        <f>INDEX('Uganda workforce data - raw'!$A$4:$F$619,MATCH($B70, 'Uganda workforce data - raw'!$B$4:$B$619,0), MATCH("Filled Female",'Uganda workforce data - raw'!$A$4:$F$4,0))*INDEX('Mapping cadres'!$B$1:$Z$616,MATCH($B70, 'Mapping cadres'!$B$1:$B$616,0), MATCH(AF$32,'Mapping cadres'!$B$1:$Z$1,0))</f>
        <v>0</v>
      </c>
      <c r="AG70" s="226">
        <f>INDEX('Uganda workforce data - raw'!$A$4:$F$619,MATCH($B70, 'Uganda workforce data - raw'!$B$4:$B$619,0), MATCH("Filled Female",'Uganda workforce data - raw'!$A$4:$F$4,0))*INDEX('Mapping cadres'!$B$1:$Z$616,MATCH($B70, 'Mapping cadres'!$B$1:$B$616,0), MATCH(AG$32,'Mapping cadres'!$B$1:$Z$1,0))</f>
        <v>0</v>
      </c>
      <c r="AH70" s="226">
        <f>INDEX('Uganda workforce data - raw'!$A$4:$F$619,MATCH($B70, 'Uganda workforce data - raw'!$B$4:$B$619,0), MATCH("Filled Female",'Uganda workforce data - raw'!$A$4:$F$4,0))*INDEX('Mapping cadres'!$B$1:$Z$616,MATCH($B70, 'Mapping cadres'!$B$1:$B$616,0), MATCH(AH$32,'Mapping cadres'!$B$1:$Z$1,0))</f>
        <v>0</v>
      </c>
      <c r="AI70" s="226">
        <f>INDEX('Uganda workforce data - raw'!$A$4:$F$619,MATCH($B70, 'Uganda workforce data - raw'!$B$4:$B$619,0), MATCH("Filled Female",'Uganda workforce data - raw'!$A$4:$F$4,0))*INDEX('Mapping cadres'!$B$1:$Z$616,MATCH($B70, 'Mapping cadres'!$B$1:$B$616,0), MATCH(AI$32,'Mapping cadres'!$B$1:$Z$1,0))</f>
        <v>0</v>
      </c>
      <c r="AJ70" s="226">
        <f>INDEX('Uganda workforce data - raw'!$A$4:$F$619,MATCH($B70, 'Uganda workforce data - raw'!$B$4:$B$619,0), MATCH("Filled Female",'Uganda workforce data - raw'!$A$4:$F$4,0))*INDEX('Mapping cadres'!$B$1:$Z$616,MATCH($B70, 'Mapping cadres'!$B$1:$B$616,0), MATCH(AJ$32,'Mapping cadres'!$B$1:$Z$1,0))</f>
        <v>0</v>
      </c>
      <c r="AK70" s="226">
        <f>INDEX('Uganda workforce data - raw'!$A$4:$F$619,MATCH($B70, 'Uganda workforce data - raw'!$B$4:$B$619,0), MATCH("Filled Female",'Uganda workforce data - raw'!$A$4:$F$4,0))*INDEX('Mapping cadres'!$B$1:$Z$616,MATCH($B70, 'Mapping cadres'!$B$1:$B$616,0), MATCH(AK$32,'Mapping cadres'!$B$1:$Z$1,0))</f>
        <v>0</v>
      </c>
      <c r="AL70" s="226">
        <f>INDEX('Uganda workforce data - raw'!$A$4:$F$619,MATCH($B70, 'Uganda workforce data - raw'!$B$4:$B$619,0), MATCH("Filled Female",'Uganda workforce data - raw'!$A$4:$F$4,0))*INDEX('Mapping cadres'!$B$1:$Z$616,MATCH($B70, 'Mapping cadres'!$B$1:$B$616,0), MATCH(AL$32,'Mapping cadres'!$B$1:$Z$1,0))</f>
        <v>0</v>
      </c>
      <c r="AM70" s="226">
        <f>INDEX('Uganda workforce data - raw'!$A$4:$F$619,MATCH($B70, 'Uganda workforce data - raw'!$B$4:$B$619,0), MATCH("Filled Female",'Uganda workforce data - raw'!$A$4:$F$4,0))*INDEX('Mapping cadres'!$B$1:$Z$616,MATCH($B70, 'Mapping cadres'!$B$1:$B$616,0), MATCH(AM$32,'Mapping cadres'!$B$1:$Z$1,0))</f>
        <v>0</v>
      </c>
      <c r="AN70" s="226">
        <f>INDEX('Uganda workforce data - raw'!$A$4:$F$619,MATCH($B70, 'Uganda workforce data - raw'!$B$4:$B$619,0), MATCH("Filled Female",'Uganda workforce data - raw'!$A$4:$F$4,0))*INDEX('Mapping cadres'!$B$1:$Z$616,MATCH($B70, 'Mapping cadres'!$B$1:$B$616,0), MATCH(AN$32,'Mapping cadres'!$B$1:$Z$1,0))</f>
        <v>0</v>
      </c>
      <c r="AO70" s="226">
        <f>INDEX('Uganda workforce data - raw'!$A$4:$F$619,MATCH($B70, 'Uganda workforce data - raw'!$B$4:$B$619,0), MATCH("Filled Female",'Uganda workforce data - raw'!$A$4:$F$4,0))*INDEX('Mapping cadres'!$B$1:$Z$616,MATCH($B70, 'Mapping cadres'!$B$1:$B$616,0), MATCH(AO$32,'Mapping cadres'!$B$1:$Z$1,0))</f>
        <v>0</v>
      </c>
      <c r="AP70" s="226">
        <f>INDEX('Uganda workforce data - raw'!$A$4:$F$619,MATCH($B70, 'Uganda workforce data - raw'!$B$4:$B$619,0), MATCH("Filled Female",'Uganda workforce data - raw'!$A$4:$F$4,0))*INDEX('Mapping cadres'!$B$1:$Z$616,MATCH($B70, 'Mapping cadres'!$B$1:$B$616,0), MATCH(AP$32,'Mapping cadres'!$B$1:$Z$1,0))</f>
        <v>0</v>
      </c>
      <c r="AQ70" s="226">
        <f>INDEX('Uganda workforce data - raw'!$A$4:$F$619,MATCH($B70, 'Uganda workforce data - raw'!$B$4:$B$619,0), MATCH("Filled Female",'Uganda workforce data - raw'!$A$4:$F$4,0))*INDEX('Mapping cadres'!$B$1:$Z$616,MATCH($B70, 'Mapping cadres'!$B$1:$B$616,0), MATCH(AQ$32,'Mapping cadres'!$B$1:$Z$1,0))</f>
        <v>0</v>
      </c>
      <c r="AR70" s="226">
        <f>INDEX('Uganda workforce data - raw'!$A$4:$F$619,MATCH($B70, 'Uganda workforce data - raw'!$B$4:$B$619,0), MATCH("Filled Female",'Uganda workforce data - raw'!$A$4:$F$4,0))*INDEX('Mapping cadres'!$B$1:$Z$616,MATCH($B70, 'Mapping cadres'!$B$1:$B$616,0), MATCH(AR$32,'Mapping cadres'!$B$1:$Z$1,0))</f>
        <v>0</v>
      </c>
      <c r="AS70" s="226">
        <f>INDEX('Uganda workforce data - raw'!$A$4:$F$619,MATCH($B70, 'Uganda workforce data - raw'!$B$4:$B$619,0), MATCH("Filled Female",'Uganda workforce data - raw'!$A$4:$F$4,0))*INDEX('Mapping cadres'!$B$1:$Z$616,MATCH($B70, 'Mapping cadres'!$B$1:$B$616,0), MATCH(AS$32,'Mapping cadres'!$B$1:$Z$1,0))</f>
        <v>0</v>
      </c>
      <c r="AT70" s="226">
        <f>INDEX('Uganda workforce data - raw'!$A$4:$F$619,MATCH($B70, 'Uganda workforce data - raw'!$B$4:$B$619,0), MATCH("Filled Female",'Uganda workforce data - raw'!$A$4:$F$4,0))*INDEX('Mapping cadres'!$B$1:$Z$616,MATCH($B70, 'Mapping cadres'!$B$1:$B$616,0), MATCH(AT$32,'Mapping cadres'!$B$1:$Z$1,0))</f>
        <v>0</v>
      </c>
      <c r="AU70" s="226">
        <f>INDEX('Uganda workforce data - raw'!$A$4:$F$619,MATCH($B70, 'Uganda workforce data - raw'!$B$4:$B$619,0), MATCH("Filled Female",'Uganda workforce data - raw'!$A$4:$F$4,0))*INDEX('Mapping cadres'!$B$1:$Z$616,MATCH($B70, 'Mapping cadres'!$B$1:$B$616,0), MATCH(AU$32,'Mapping cadres'!$B$1:$Z$1,0))</f>
        <v>0</v>
      </c>
      <c r="AV70" s="226">
        <f>INDEX('Uganda workforce data - raw'!$A$4:$F$619,MATCH($B70, 'Uganda workforce data - raw'!$B$4:$B$619,0), MATCH("Filled Female",'Uganda workforce data - raw'!$A$4:$F$4,0))*INDEX('Mapping cadres'!$B$1:$Z$616,MATCH($B70, 'Mapping cadres'!$B$1:$B$616,0), MATCH(AV$32,'Mapping cadres'!$B$1:$Z$1,0))</f>
        <v>0</v>
      </c>
      <c r="AW70" s="226">
        <f>INDEX('Uganda workforce data - raw'!$A$4:$F$619,MATCH($B70, 'Uganda workforce data - raw'!$B$4:$B$619,0), MATCH("Filled Female",'Uganda workforce data - raw'!$A$4:$F$4,0))*INDEX('Mapping cadres'!$B$1:$Z$616,MATCH($B70, 'Mapping cadres'!$B$1:$B$616,0), MATCH(AW$32,'Mapping cadres'!$B$1:$Z$1,0))</f>
        <v>0</v>
      </c>
      <c r="AX70" s="226">
        <f>INDEX('Uganda workforce data - raw'!$A$4:$F$619,MATCH($B70, 'Uganda workforce data - raw'!$B$4:$B$619,0), MATCH("Filled Female",'Uganda workforce data - raw'!$A$4:$F$4,0))*INDEX('Mapping cadres'!$B$1:$Z$616,MATCH($B70, 'Mapping cadres'!$B$1:$B$616,0), MATCH(AX$32,'Mapping cadres'!$B$1:$Z$1,0))</f>
        <v>0</v>
      </c>
      <c r="AY70" s="226">
        <f t="shared" si="5"/>
        <v>82</v>
      </c>
      <c r="AZ70" s="226">
        <f t="shared" si="6"/>
        <v>0</v>
      </c>
      <c r="BA70" s="226">
        <f t="shared" si="7"/>
        <v>0</v>
      </c>
      <c r="BB70" s="226">
        <f t="shared" si="8"/>
        <v>0</v>
      </c>
      <c r="BC70" s="226">
        <f t="shared" si="9"/>
        <v>0</v>
      </c>
      <c r="BD70" s="226">
        <f t="shared" si="10"/>
        <v>0</v>
      </c>
      <c r="BE70" s="226">
        <f t="shared" si="11"/>
        <v>0</v>
      </c>
      <c r="BF70" s="226">
        <f t="shared" si="12"/>
        <v>0</v>
      </c>
      <c r="BG70" s="226">
        <f t="shared" si="13"/>
        <v>0</v>
      </c>
      <c r="BH70" s="226">
        <f t="shared" si="14"/>
        <v>0</v>
      </c>
      <c r="BI70" s="226">
        <f t="shared" si="15"/>
        <v>0</v>
      </c>
      <c r="BJ70" s="226">
        <f t="shared" si="16"/>
        <v>0</v>
      </c>
      <c r="BK70" s="226">
        <f t="shared" si="17"/>
        <v>0</v>
      </c>
      <c r="BL70" s="226">
        <f t="shared" si="18"/>
        <v>0</v>
      </c>
      <c r="BM70" s="226">
        <f t="shared" si="19"/>
        <v>0</v>
      </c>
      <c r="BN70" s="226">
        <f t="shared" si="20"/>
        <v>0</v>
      </c>
      <c r="BO70" s="226">
        <f t="shared" si="21"/>
        <v>0</v>
      </c>
      <c r="BP70" s="226">
        <f t="shared" si="22"/>
        <v>0</v>
      </c>
      <c r="BQ70" s="226">
        <f t="shared" si="23"/>
        <v>0</v>
      </c>
      <c r="BR70" s="226">
        <f t="shared" si="24"/>
        <v>0</v>
      </c>
      <c r="BS70" s="226">
        <f t="shared" si="25"/>
        <v>0</v>
      </c>
      <c r="BT70" s="226">
        <f t="shared" si="26"/>
        <v>0</v>
      </c>
      <c r="BU70" s="226">
        <f t="shared" si="27"/>
        <v>0</v>
      </c>
      <c r="BV70" s="226">
        <f t="shared" si="28"/>
        <v>0</v>
      </c>
    </row>
    <row r="71" spans="1:74">
      <c r="A71" s="226">
        <v>39</v>
      </c>
      <c r="B71" s="226" t="s">
        <v>1346</v>
      </c>
      <c r="C71" s="226">
        <f>INDEX('Uganda workforce data - raw'!$A$4:$F$619,MATCH($B71, 'Uganda workforce data - raw'!$B$4:$B$619,0), MATCH("Filled Male",'Uganda workforce data - raw'!$A$4:$F$4,0))*INDEX('Mapping cadres'!$B$1:$Z$616,MATCH($B71, 'Mapping cadres'!$B$1:$B$616,0), MATCH(C$32,'Mapping cadres'!$B$1:$Z$1,0))</f>
        <v>1</v>
      </c>
      <c r="D71" s="226">
        <f>INDEX('Uganda workforce data - raw'!$A$4:$F$619,MATCH($B71, 'Uganda workforce data - raw'!$B$4:$B$619,0), MATCH("Filled Male",'Uganda workforce data - raw'!$A$4:$F$4,0))*INDEX('Mapping cadres'!$B$1:$Z$616,MATCH($B71, 'Mapping cadres'!$B$1:$B$616,0), MATCH(D$32,'Mapping cadres'!$B$1:$Z$1,0))</f>
        <v>0</v>
      </c>
      <c r="E71" s="226">
        <f>INDEX('Uganda workforce data - raw'!$A$4:$F$619,MATCH($B71, 'Uganda workforce data - raw'!$B$4:$B$619,0), MATCH("Filled Male",'Uganda workforce data - raw'!$A$4:$F$4,0))*INDEX('Mapping cadres'!$B$1:$Z$616,MATCH($B71, 'Mapping cadres'!$B$1:$B$616,0), MATCH(E$32,'Mapping cadres'!$B$1:$Z$1,0))</f>
        <v>0</v>
      </c>
      <c r="F71" s="226">
        <f>INDEX('Uganda workforce data - raw'!$A$4:$F$619,MATCH($B71, 'Uganda workforce data - raw'!$B$4:$B$619,0), MATCH("Filled Male",'Uganda workforce data - raw'!$A$4:$F$4,0))*INDEX('Mapping cadres'!$B$1:$Z$616,MATCH($B71, 'Mapping cadres'!$B$1:$B$616,0), MATCH(F$32,'Mapping cadres'!$B$1:$Z$1,0))</f>
        <v>0</v>
      </c>
      <c r="G71" s="226">
        <f>INDEX('Uganda workforce data - raw'!$A$4:$F$619,MATCH($B71, 'Uganda workforce data - raw'!$B$4:$B$619,0), MATCH("Filled Male",'Uganda workforce data - raw'!$A$4:$F$4,0))*INDEX('Mapping cadres'!$B$1:$Z$616,MATCH($B71, 'Mapping cadres'!$B$1:$B$616,0), MATCH(G$32,'Mapping cadres'!$B$1:$Z$1,0))</f>
        <v>0</v>
      </c>
      <c r="H71" s="226">
        <f>INDEX('Uganda workforce data - raw'!$A$4:$F$619,MATCH($B71, 'Uganda workforce data - raw'!$B$4:$B$619,0), MATCH("Filled Male",'Uganda workforce data - raw'!$A$4:$F$4,0))*INDEX('Mapping cadres'!$B$1:$Z$616,MATCH($B71, 'Mapping cadres'!$B$1:$B$616,0), MATCH(H$32,'Mapping cadres'!$B$1:$Z$1,0))</f>
        <v>0</v>
      </c>
      <c r="I71" s="226">
        <f>INDEX('Uganda workforce data - raw'!$A$4:$F$619,MATCH($B71, 'Uganda workforce data - raw'!$B$4:$B$619,0), MATCH("Filled Male",'Uganda workforce data - raw'!$A$4:$F$4,0))*INDEX('Mapping cadres'!$B$1:$Z$616,MATCH($B71, 'Mapping cadres'!$B$1:$B$616,0), MATCH(I$32,'Mapping cadres'!$B$1:$Z$1,0))</f>
        <v>0</v>
      </c>
      <c r="J71" s="226">
        <f>INDEX('Uganda workforce data - raw'!$A$4:$F$619,MATCH($B71, 'Uganda workforce data - raw'!$B$4:$B$619,0), MATCH("Filled Male",'Uganda workforce data - raw'!$A$4:$F$4,0))*INDEX('Mapping cadres'!$B$1:$Z$616,MATCH($B71, 'Mapping cadres'!$B$1:$B$616,0), MATCH(J$32,'Mapping cadres'!$B$1:$Z$1,0))</f>
        <v>0</v>
      </c>
      <c r="K71" s="226">
        <f>INDEX('Uganda workforce data - raw'!$A$4:$F$619,MATCH($B71, 'Uganda workforce data - raw'!$B$4:$B$619,0), MATCH("Filled Male",'Uganda workforce data - raw'!$A$4:$F$4,0))*INDEX('Mapping cadres'!$B$1:$Z$616,MATCH($B71, 'Mapping cadres'!$B$1:$B$616,0), MATCH(K$32,'Mapping cadres'!$B$1:$Z$1,0))</f>
        <v>0</v>
      </c>
      <c r="L71" s="226">
        <f>INDEX('Uganda workforce data - raw'!$A$4:$F$619,MATCH($B71, 'Uganda workforce data - raw'!$B$4:$B$619,0), MATCH("Filled Male",'Uganda workforce data - raw'!$A$4:$F$4,0))*INDEX('Mapping cadres'!$B$1:$Z$616,MATCH($B71, 'Mapping cadres'!$B$1:$B$616,0), MATCH(L$32,'Mapping cadres'!$B$1:$Z$1,0))</f>
        <v>0</v>
      </c>
      <c r="M71" s="226">
        <f>INDEX('Uganda workforce data - raw'!$A$4:$F$619,MATCH($B71, 'Uganda workforce data - raw'!$B$4:$B$619,0), MATCH("Filled Male",'Uganda workforce data - raw'!$A$4:$F$4,0))*INDEX('Mapping cadres'!$B$1:$Z$616,MATCH($B71, 'Mapping cadres'!$B$1:$B$616,0), MATCH(M$32,'Mapping cadres'!$B$1:$Z$1,0))</f>
        <v>0</v>
      </c>
      <c r="N71" s="226">
        <f>INDEX('Uganda workforce data - raw'!$A$4:$F$619,MATCH($B71, 'Uganda workforce data - raw'!$B$4:$B$619,0), MATCH("Filled Male",'Uganda workforce data - raw'!$A$4:$F$4,0))*INDEX('Mapping cadres'!$B$1:$Z$616,MATCH($B71, 'Mapping cadres'!$B$1:$B$616,0), MATCH(N$32,'Mapping cadres'!$B$1:$Z$1,0))</f>
        <v>0</v>
      </c>
      <c r="O71" s="226">
        <f>INDEX('Uganda workforce data - raw'!$A$4:$F$619,MATCH($B71, 'Uganda workforce data - raw'!$B$4:$B$619,0), MATCH("Filled Male",'Uganda workforce data - raw'!$A$4:$F$4,0))*INDEX('Mapping cadres'!$B$1:$Z$616,MATCH($B71, 'Mapping cadres'!$B$1:$B$616,0), MATCH(O$32,'Mapping cadres'!$B$1:$Z$1,0))</f>
        <v>0</v>
      </c>
      <c r="P71" s="226">
        <f>INDEX('Uganda workforce data - raw'!$A$4:$F$619,MATCH($B71, 'Uganda workforce data - raw'!$B$4:$B$619,0), MATCH("Filled Male",'Uganda workforce data - raw'!$A$4:$F$4,0))*INDEX('Mapping cadres'!$B$1:$Z$616,MATCH($B71, 'Mapping cadres'!$B$1:$B$616,0), MATCH(P$32,'Mapping cadres'!$B$1:$Z$1,0))</f>
        <v>0</v>
      </c>
      <c r="Q71" s="226">
        <f>INDEX('Uganda workforce data - raw'!$A$4:$F$619,MATCH($B71, 'Uganda workforce data - raw'!$B$4:$B$619,0), MATCH("Filled Male",'Uganda workforce data - raw'!$A$4:$F$4,0))*INDEX('Mapping cadres'!$B$1:$Z$616,MATCH($B71, 'Mapping cadres'!$B$1:$B$616,0), MATCH(Q$32,'Mapping cadres'!$B$1:$Z$1,0))</f>
        <v>0</v>
      </c>
      <c r="R71" s="226">
        <f>INDEX('Uganda workforce data - raw'!$A$4:$F$619,MATCH($B71, 'Uganda workforce data - raw'!$B$4:$B$619,0), MATCH("Filled Male",'Uganda workforce data - raw'!$A$4:$F$4,0))*INDEX('Mapping cadres'!$B$1:$Z$616,MATCH($B71, 'Mapping cadres'!$B$1:$B$616,0), MATCH(R$32,'Mapping cadres'!$B$1:$Z$1,0))</f>
        <v>0</v>
      </c>
      <c r="S71" s="226">
        <f>INDEX('Uganda workforce data - raw'!$A$4:$F$619,MATCH($B71, 'Uganda workforce data - raw'!$B$4:$B$619,0), MATCH("Filled Male",'Uganda workforce data - raw'!$A$4:$F$4,0))*INDEX('Mapping cadres'!$B$1:$Z$616,MATCH($B71, 'Mapping cadres'!$B$1:$B$616,0), MATCH(S$32,'Mapping cadres'!$B$1:$Z$1,0))</f>
        <v>0</v>
      </c>
      <c r="T71" s="226">
        <f>INDEX('Uganda workforce data - raw'!$A$4:$F$619,MATCH($B71, 'Uganda workforce data - raw'!$B$4:$B$619,0), MATCH("Filled Male",'Uganda workforce data - raw'!$A$4:$F$4,0))*INDEX('Mapping cadres'!$B$1:$Z$616,MATCH($B71, 'Mapping cadres'!$B$1:$B$616,0), MATCH(T$32,'Mapping cadres'!$B$1:$Z$1,0))</f>
        <v>0</v>
      </c>
      <c r="U71" s="226">
        <f>INDEX('Uganda workforce data - raw'!$A$4:$F$619,MATCH($B71, 'Uganda workforce data - raw'!$B$4:$B$619,0), MATCH("Filled Male",'Uganda workforce data - raw'!$A$4:$F$4,0))*INDEX('Mapping cadres'!$B$1:$Z$616,MATCH($B71, 'Mapping cadres'!$B$1:$B$616,0), MATCH(U$32,'Mapping cadres'!$B$1:$Z$1,0))</f>
        <v>0</v>
      </c>
      <c r="V71" s="226">
        <f>INDEX('Uganda workforce data - raw'!$A$4:$F$619,MATCH($B71, 'Uganda workforce data - raw'!$B$4:$B$619,0), MATCH("Filled Male",'Uganda workforce data - raw'!$A$4:$F$4,0))*INDEX('Mapping cadres'!$B$1:$Z$616,MATCH($B71, 'Mapping cadres'!$B$1:$B$616,0), MATCH(V$32,'Mapping cadres'!$B$1:$Z$1,0))</f>
        <v>0</v>
      </c>
      <c r="W71" s="226">
        <f>INDEX('Uganda workforce data - raw'!$A$4:$F$619,MATCH($B71, 'Uganda workforce data - raw'!$B$4:$B$619,0), MATCH("Filled Male",'Uganda workforce data - raw'!$A$4:$F$4,0))*INDEX('Mapping cadres'!$B$1:$Z$616,MATCH($B71, 'Mapping cadres'!$B$1:$B$616,0), MATCH(W$32,'Mapping cadres'!$B$1:$Z$1,0))</f>
        <v>0</v>
      </c>
      <c r="X71" s="226">
        <f>INDEX('Uganda workforce data - raw'!$A$4:$F$619,MATCH($B71, 'Uganda workforce data - raw'!$B$4:$B$619,0), MATCH("Filled Male",'Uganda workforce data - raw'!$A$4:$F$4,0))*INDEX('Mapping cadres'!$B$1:$Z$616,MATCH($B71, 'Mapping cadres'!$B$1:$B$616,0), MATCH(X$32,'Mapping cadres'!$B$1:$Z$1,0))</f>
        <v>0</v>
      </c>
      <c r="Y71" s="226">
        <f>INDEX('Uganda workforce data - raw'!$A$4:$F$619,MATCH($B71, 'Uganda workforce data - raw'!$B$4:$B$619,0), MATCH("Filled Male",'Uganda workforce data - raw'!$A$4:$F$4,0))*INDEX('Mapping cadres'!$B$1:$Z$616,MATCH($B71, 'Mapping cadres'!$B$1:$B$616,0), MATCH(Y$32,'Mapping cadres'!$B$1:$Z$1,0))</f>
        <v>0</v>
      </c>
      <c r="Z71" s="226">
        <f>INDEX('Uganda workforce data - raw'!$A$4:$F$619,MATCH($B71, 'Uganda workforce data - raw'!$B$4:$B$619,0), MATCH("Filled Male",'Uganda workforce data - raw'!$A$4:$F$4,0))*INDEX('Mapping cadres'!$B$1:$Z$616,MATCH($B71, 'Mapping cadres'!$B$1:$B$616,0), MATCH(Z$32,'Mapping cadres'!$B$1:$Z$1,0))</f>
        <v>0</v>
      </c>
      <c r="AA71" s="226">
        <f>INDEX('Uganda workforce data - raw'!$A$4:$F$619,MATCH($B71, 'Uganda workforce data - raw'!$B$4:$B$619,0), MATCH("Filled Female",'Uganda workforce data - raw'!$A$4:$F$4,0))*INDEX('Mapping cadres'!$B$1:$Z$616,MATCH($B71, 'Mapping cadres'!$B$1:$B$616,0), MATCH(AA$32,'Mapping cadres'!$B$1:$Z$1,0))</f>
        <v>0</v>
      </c>
      <c r="AB71" s="226">
        <f>INDEX('Uganda workforce data - raw'!$A$4:$F$619,MATCH($B71, 'Uganda workforce data - raw'!$B$4:$B$619,0), MATCH("Filled Female",'Uganda workforce data - raw'!$A$4:$F$4,0))*INDEX('Mapping cadres'!$B$1:$Z$616,MATCH($B71, 'Mapping cadres'!$B$1:$B$616,0), MATCH(AB$32,'Mapping cadres'!$B$1:$Z$1,0))</f>
        <v>0</v>
      </c>
      <c r="AC71" s="226">
        <f>INDEX('Uganda workforce data - raw'!$A$4:$F$619,MATCH($B71, 'Uganda workforce data - raw'!$B$4:$B$619,0), MATCH("Filled Female",'Uganda workforce data - raw'!$A$4:$F$4,0))*INDEX('Mapping cadres'!$B$1:$Z$616,MATCH($B71, 'Mapping cadres'!$B$1:$B$616,0), MATCH(AC$32,'Mapping cadres'!$B$1:$Z$1,0))</f>
        <v>0</v>
      </c>
      <c r="AD71" s="226">
        <f>INDEX('Uganda workforce data - raw'!$A$4:$F$619,MATCH($B71, 'Uganda workforce data - raw'!$B$4:$B$619,0), MATCH("Filled Female",'Uganda workforce data - raw'!$A$4:$F$4,0))*INDEX('Mapping cadres'!$B$1:$Z$616,MATCH($B71, 'Mapping cadres'!$B$1:$B$616,0), MATCH(AD$32,'Mapping cadres'!$B$1:$Z$1,0))</f>
        <v>0</v>
      </c>
      <c r="AE71" s="226">
        <f>INDEX('Uganda workforce data - raw'!$A$4:$F$619,MATCH($B71, 'Uganda workforce data - raw'!$B$4:$B$619,0), MATCH("Filled Female",'Uganda workforce data - raw'!$A$4:$F$4,0))*INDEX('Mapping cadres'!$B$1:$Z$616,MATCH($B71, 'Mapping cadres'!$B$1:$B$616,0), MATCH(AE$32,'Mapping cadres'!$B$1:$Z$1,0))</f>
        <v>0</v>
      </c>
      <c r="AF71" s="226">
        <f>INDEX('Uganda workforce data - raw'!$A$4:$F$619,MATCH($B71, 'Uganda workforce data - raw'!$B$4:$B$619,0), MATCH("Filled Female",'Uganda workforce data - raw'!$A$4:$F$4,0))*INDEX('Mapping cadres'!$B$1:$Z$616,MATCH($B71, 'Mapping cadres'!$B$1:$B$616,0), MATCH(AF$32,'Mapping cadres'!$B$1:$Z$1,0))</f>
        <v>0</v>
      </c>
      <c r="AG71" s="226">
        <f>INDEX('Uganda workforce data - raw'!$A$4:$F$619,MATCH($B71, 'Uganda workforce data - raw'!$B$4:$B$619,0), MATCH("Filled Female",'Uganda workforce data - raw'!$A$4:$F$4,0))*INDEX('Mapping cadres'!$B$1:$Z$616,MATCH($B71, 'Mapping cadres'!$B$1:$B$616,0), MATCH(AG$32,'Mapping cadres'!$B$1:$Z$1,0))</f>
        <v>0</v>
      </c>
      <c r="AH71" s="226">
        <f>INDEX('Uganda workforce data - raw'!$A$4:$F$619,MATCH($B71, 'Uganda workforce data - raw'!$B$4:$B$619,0), MATCH("Filled Female",'Uganda workforce data - raw'!$A$4:$F$4,0))*INDEX('Mapping cadres'!$B$1:$Z$616,MATCH($B71, 'Mapping cadres'!$B$1:$B$616,0), MATCH(AH$32,'Mapping cadres'!$B$1:$Z$1,0))</f>
        <v>0</v>
      </c>
      <c r="AI71" s="226">
        <f>INDEX('Uganda workforce data - raw'!$A$4:$F$619,MATCH($B71, 'Uganda workforce data - raw'!$B$4:$B$619,0), MATCH("Filled Female",'Uganda workforce data - raw'!$A$4:$F$4,0))*INDEX('Mapping cadres'!$B$1:$Z$616,MATCH($B71, 'Mapping cadres'!$B$1:$B$616,0), MATCH(AI$32,'Mapping cadres'!$B$1:$Z$1,0))</f>
        <v>0</v>
      </c>
      <c r="AJ71" s="226">
        <f>INDEX('Uganda workforce data - raw'!$A$4:$F$619,MATCH($B71, 'Uganda workforce data - raw'!$B$4:$B$619,0), MATCH("Filled Female",'Uganda workforce data - raw'!$A$4:$F$4,0))*INDEX('Mapping cadres'!$B$1:$Z$616,MATCH($B71, 'Mapping cadres'!$B$1:$B$616,0), MATCH(AJ$32,'Mapping cadres'!$B$1:$Z$1,0))</f>
        <v>0</v>
      </c>
      <c r="AK71" s="226">
        <f>INDEX('Uganda workforce data - raw'!$A$4:$F$619,MATCH($B71, 'Uganda workforce data - raw'!$B$4:$B$619,0), MATCH("Filled Female",'Uganda workforce data - raw'!$A$4:$F$4,0))*INDEX('Mapping cadres'!$B$1:$Z$616,MATCH($B71, 'Mapping cadres'!$B$1:$B$616,0), MATCH(AK$32,'Mapping cadres'!$B$1:$Z$1,0))</f>
        <v>0</v>
      </c>
      <c r="AL71" s="226">
        <f>INDEX('Uganda workforce data - raw'!$A$4:$F$619,MATCH($B71, 'Uganda workforce data - raw'!$B$4:$B$619,0), MATCH("Filled Female",'Uganda workforce data - raw'!$A$4:$F$4,0))*INDEX('Mapping cadres'!$B$1:$Z$616,MATCH($B71, 'Mapping cadres'!$B$1:$B$616,0), MATCH(AL$32,'Mapping cadres'!$B$1:$Z$1,0))</f>
        <v>0</v>
      </c>
      <c r="AM71" s="226">
        <f>INDEX('Uganda workforce data - raw'!$A$4:$F$619,MATCH($B71, 'Uganda workforce data - raw'!$B$4:$B$619,0), MATCH("Filled Female",'Uganda workforce data - raw'!$A$4:$F$4,0))*INDEX('Mapping cadres'!$B$1:$Z$616,MATCH($B71, 'Mapping cadres'!$B$1:$B$616,0), MATCH(AM$32,'Mapping cadres'!$B$1:$Z$1,0))</f>
        <v>0</v>
      </c>
      <c r="AN71" s="226">
        <f>INDEX('Uganda workforce data - raw'!$A$4:$F$619,MATCH($B71, 'Uganda workforce data - raw'!$B$4:$B$619,0), MATCH("Filled Female",'Uganda workforce data - raw'!$A$4:$F$4,0))*INDEX('Mapping cadres'!$B$1:$Z$616,MATCH($B71, 'Mapping cadres'!$B$1:$B$616,0), MATCH(AN$32,'Mapping cadres'!$B$1:$Z$1,0))</f>
        <v>0</v>
      </c>
      <c r="AO71" s="226">
        <f>INDEX('Uganda workforce data - raw'!$A$4:$F$619,MATCH($B71, 'Uganda workforce data - raw'!$B$4:$B$619,0), MATCH("Filled Female",'Uganda workforce data - raw'!$A$4:$F$4,0))*INDEX('Mapping cadres'!$B$1:$Z$616,MATCH($B71, 'Mapping cadres'!$B$1:$B$616,0), MATCH(AO$32,'Mapping cadres'!$B$1:$Z$1,0))</f>
        <v>0</v>
      </c>
      <c r="AP71" s="226">
        <f>INDEX('Uganda workforce data - raw'!$A$4:$F$619,MATCH($B71, 'Uganda workforce data - raw'!$B$4:$B$619,0), MATCH("Filled Female",'Uganda workforce data - raw'!$A$4:$F$4,0))*INDEX('Mapping cadres'!$B$1:$Z$616,MATCH($B71, 'Mapping cadres'!$B$1:$B$616,0), MATCH(AP$32,'Mapping cadres'!$B$1:$Z$1,0))</f>
        <v>0</v>
      </c>
      <c r="AQ71" s="226">
        <f>INDEX('Uganda workforce data - raw'!$A$4:$F$619,MATCH($B71, 'Uganda workforce data - raw'!$B$4:$B$619,0), MATCH("Filled Female",'Uganda workforce data - raw'!$A$4:$F$4,0))*INDEX('Mapping cadres'!$B$1:$Z$616,MATCH($B71, 'Mapping cadres'!$B$1:$B$616,0), MATCH(AQ$32,'Mapping cadres'!$B$1:$Z$1,0))</f>
        <v>0</v>
      </c>
      <c r="AR71" s="226">
        <f>INDEX('Uganda workforce data - raw'!$A$4:$F$619,MATCH($B71, 'Uganda workforce data - raw'!$B$4:$B$619,0), MATCH("Filled Female",'Uganda workforce data - raw'!$A$4:$F$4,0))*INDEX('Mapping cadres'!$B$1:$Z$616,MATCH($B71, 'Mapping cadres'!$B$1:$B$616,0), MATCH(AR$32,'Mapping cadres'!$B$1:$Z$1,0))</f>
        <v>0</v>
      </c>
      <c r="AS71" s="226">
        <f>INDEX('Uganda workforce data - raw'!$A$4:$F$619,MATCH($B71, 'Uganda workforce data - raw'!$B$4:$B$619,0), MATCH("Filled Female",'Uganda workforce data - raw'!$A$4:$F$4,0))*INDEX('Mapping cadres'!$B$1:$Z$616,MATCH($B71, 'Mapping cadres'!$B$1:$B$616,0), MATCH(AS$32,'Mapping cadres'!$B$1:$Z$1,0))</f>
        <v>0</v>
      </c>
      <c r="AT71" s="226">
        <f>INDEX('Uganda workforce data - raw'!$A$4:$F$619,MATCH($B71, 'Uganda workforce data - raw'!$B$4:$B$619,0), MATCH("Filled Female",'Uganda workforce data - raw'!$A$4:$F$4,0))*INDEX('Mapping cadres'!$B$1:$Z$616,MATCH($B71, 'Mapping cadres'!$B$1:$B$616,0), MATCH(AT$32,'Mapping cadres'!$B$1:$Z$1,0))</f>
        <v>0</v>
      </c>
      <c r="AU71" s="226">
        <f>INDEX('Uganda workforce data - raw'!$A$4:$F$619,MATCH($B71, 'Uganda workforce data - raw'!$B$4:$B$619,0), MATCH("Filled Female",'Uganda workforce data - raw'!$A$4:$F$4,0))*INDEX('Mapping cadres'!$B$1:$Z$616,MATCH($B71, 'Mapping cadres'!$B$1:$B$616,0), MATCH(AU$32,'Mapping cadres'!$B$1:$Z$1,0))</f>
        <v>0</v>
      </c>
      <c r="AV71" s="226">
        <f>INDEX('Uganda workforce data - raw'!$A$4:$F$619,MATCH($B71, 'Uganda workforce data - raw'!$B$4:$B$619,0), MATCH("Filled Female",'Uganda workforce data - raw'!$A$4:$F$4,0))*INDEX('Mapping cadres'!$B$1:$Z$616,MATCH($B71, 'Mapping cadres'!$B$1:$B$616,0), MATCH(AV$32,'Mapping cadres'!$B$1:$Z$1,0))</f>
        <v>0</v>
      </c>
      <c r="AW71" s="226">
        <f>INDEX('Uganda workforce data - raw'!$A$4:$F$619,MATCH($B71, 'Uganda workforce data - raw'!$B$4:$B$619,0), MATCH("Filled Female",'Uganda workforce data - raw'!$A$4:$F$4,0))*INDEX('Mapping cadres'!$B$1:$Z$616,MATCH($B71, 'Mapping cadres'!$B$1:$B$616,0), MATCH(AW$32,'Mapping cadres'!$B$1:$Z$1,0))</f>
        <v>0</v>
      </c>
      <c r="AX71" s="226">
        <f>INDEX('Uganda workforce data - raw'!$A$4:$F$619,MATCH($B71, 'Uganda workforce data - raw'!$B$4:$B$619,0), MATCH("Filled Female",'Uganda workforce data - raw'!$A$4:$F$4,0))*INDEX('Mapping cadres'!$B$1:$Z$616,MATCH($B71, 'Mapping cadres'!$B$1:$B$616,0), MATCH(AX$32,'Mapping cadres'!$B$1:$Z$1,0))</f>
        <v>0</v>
      </c>
      <c r="AY71" s="226">
        <f t="shared" si="5"/>
        <v>1</v>
      </c>
      <c r="AZ71" s="226">
        <f t="shared" si="6"/>
        <v>0</v>
      </c>
      <c r="BA71" s="226">
        <f t="shared" si="7"/>
        <v>0</v>
      </c>
      <c r="BB71" s="226">
        <f t="shared" si="8"/>
        <v>0</v>
      </c>
      <c r="BC71" s="226">
        <f t="shared" si="9"/>
        <v>0</v>
      </c>
      <c r="BD71" s="226">
        <f t="shared" si="10"/>
        <v>0</v>
      </c>
      <c r="BE71" s="226">
        <f t="shared" si="11"/>
        <v>0</v>
      </c>
      <c r="BF71" s="226">
        <f t="shared" si="12"/>
        <v>0</v>
      </c>
      <c r="BG71" s="226">
        <f t="shared" si="13"/>
        <v>0</v>
      </c>
      <c r="BH71" s="226">
        <f t="shared" si="14"/>
        <v>0</v>
      </c>
      <c r="BI71" s="226">
        <f t="shared" si="15"/>
        <v>0</v>
      </c>
      <c r="BJ71" s="226">
        <f t="shared" si="16"/>
        <v>0</v>
      </c>
      <c r="BK71" s="226">
        <f t="shared" si="17"/>
        <v>0</v>
      </c>
      <c r="BL71" s="226">
        <f t="shared" si="18"/>
        <v>0</v>
      </c>
      <c r="BM71" s="226">
        <f t="shared" si="19"/>
        <v>0</v>
      </c>
      <c r="BN71" s="226">
        <f t="shared" si="20"/>
        <v>0</v>
      </c>
      <c r="BO71" s="226">
        <f t="shared" si="21"/>
        <v>0</v>
      </c>
      <c r="BP71" s="226">
        <f t="shared" si="22"/>
        <v>0</v>
      </c>
      <c r="BQ71" s="226">
        <f t="shared" si="23"/>
        <v>0</v>
      </c>
      <c r="BR71" s="226">
        <f t="shared" si="24"/>
        <v>0</v>
      </c>
      <c r="BS71" s="226">
        <f t="shared" si="25"/>
        <v>0</v>
      </c>
      <c r="BT71" s="226">
        <f t="shared" si="26"/>
        <v>0</v>
      </c>
      <c r="BU71" s="226">
        <f t="shared" si="27"/>
        <v>0</v>
      </c>
      <c r="BV71" s="226">
        <f t="shared" si="28"/>
        <v>0</v>
      </c>
    </row>
    <row r="72" spans="1:74">
      <c r="A72" s="226">
        <v>40</v>
      </c>
      <c r="B72" s="226" t="s">
        <v>1347</v>
      </c>
      <c r="C72" s="226">
        <f>INDEX('Uganda workforce data - raw'!$A$4:$F$619,MATCH($B72, 'Uganda workforce data - raw'!$B$4:$B$619,0), MATCH("Filled Male",'Uganda workforce data - raw'!$A$4:$F$4,0))*INDEX('Mapping cadres'!$B$1:$Z$616,MATCH($B72, 'Mapping cadres'!$B$1:$B$616,0), MATCH(C$32,'Mapping cadres'!$B$1:$Z$1,0))</f>
        <v>1</v>
      </c>
      <c r="D72" s="226">
        <f>INDEX('Uganda workforce data - raw'!$A$4:$F$619,MATCH($B72, 'Uganda workforce data - raw'!$B$4:$B$619,0), MATCH("Filled Male",'Uganda workforce data - raw'!$A$4:$F$4,0))*INDEX('Mapping cadres'!$B$1:$Z$616,MATCH($B72, 'Mapping cadres'!$B$1:$B$616,0), MATCH(D$32,'Mapping cadres'!$B$1:$Z$1,0))</f>
        <v>0</v>
      </c>
      <c r="E72" s="226">
        <f>INDEX('Uganda workforce data - raw'!$A$4:$F$619,MATCH($B72, 'Uganda workforce data - raw'!$B$4:$B$619,0), MATCH("Filled Male",'Uganda workforce data - raw'!$A$4:$F$4,0))*INDEX('Mapping cadres'!$B$1:$Z$616,MATCH($B72, 'Mapping cadres'!$B$1:$B$616,0), MATCH(E$32,'Mapping cadres'!$B$1:$Z$1,0))</f>
        <v>0</v>
      </c>
      <c r="F72" s="226">
        <f>INDEX('Uganda workforce data - raw'!$A$4:$F$619,MATCH($B72, 'Uganda workforce data - raw'!$B$4:$B$619,0), MATCH("Filled Male",'Uganda workforce data - raw'!$A$4:$F$4,0))*INDEX('Mapping cadres'!$B$1:$Z$616,MATCH($B72, 'Mapping cadres'!$B$1:$B$616,0), MATCH(F$32,'Mapping cadres'!$B$1:$Z$1,0))</f>
        <v>0</v>
      </c>
      <c r="G72" s="226">
        <f>INDEX('Uganda workforce data - raw'!$A$4:$F$619,MATCH($B72, 'Uganda workforce data - raw'!$B$4:$B$619,0), MATCH("Filled Male",'Uganda workforce data - raw'!$A$4:$F$4,0))*INDEX('Mapping cadres'!$B$1:$Z$616,MATCH($B72, 'Mapping cadres'!$B$1:$B$616,0), MATCH(G$32,'Mapping cadres'!$B$1:$Z$1,0))</f>
        <v>0</v>
      </c>
      <c r="H72" s="226">
        <f>INDEX('Uganda workforce data - raw'!$A$4:$F$619,MATCH($B72, 'Uganda workforce data - raw'!$B$4:$B$619,0), MATCH("Filled Male",'Uganda workforce data - raw'!$A$4:$F$4,0))*INDEX('Mapping cadres'!$B$1:$Z$616,MATCH($B72, 'Mapping cadres'!$B$1:$B$616,0), MATCH(H$32,'Mapping cadres'!$B$1:$Z$1,0))</f>
        <v>0</v>
      </c>
      <c r="I72" s="226">
        <f>INDEX('Uganda workforce data - raw'!$A$4:$F$619,MATCH($B72, 'Uganda workforce data - raw'!$B$4:$B$619,0), MATCH("Filled Male",'Uganda workforce data - raw'!$A$4:$F$4,0))*INDEX('Mapping cadres'!$B$1:$Z$616,MATCH($B72, 'Mapping cadres'!$B$1:$B$616,0), MATCH(I$32,'Mapping cadres'!$B$1:$Z$1,0))</f>
        <v>0</v>
      </c>
      <c r="J72" s="226">
        <f>INDEX('Uganda workforce data - raw'!$A$4:$F$619,MATCH($B72, 'Uganda workforce data - raw'!$B$4:$B$619,0), MATCH("Filled Male",'Uganda workforce data - raw'!$A$4:$F$4,0))*INDEX('Mapping cadres'!$B$1:$Z$616,MATCH($B72, 'Mapping cadres'!$B$1:$B$616,0), MATCH(J$32,'Mapping cadres'!$B$1:$Z$1,0))</f>
        <v>0</v>
      </c>
      <c r="K72" s="226">
        <f>INDEX('Uganda workforce data - raw'!$A$4:$F$619,MATCH($B72, 'Uganda workforce data - raw'!$B$4:$B$619,0), MATCH("Filled Male",'Uganda workforce data - raw'!$A$4:$F$4,0))*INDEX('Mapping cadres'!$B$1:$Z$616,MATCH($B72, 'Mapping cadres'!$B$1:$B$616,0), MATCH(K$32,'Mapping cadres'!$B$1:$Z$1,0))</f>
        <v>0</v>
      </c>
      <c r="L72" s="226">
        <f>INDEX('Uganda workforce data - raw'!$A$4:$F$619,MATCH($B72, 'Uganda workforce data - raw'!$B$4:$B$619,0), MATCH("Filled Male",'Uganda workforce data - raw'!$A$4:$F$4,0))*INDEX('Mapping cadres'!$B$1:$Z$616,MATCH($B72, 'Mapping cadres'!$B$1:$B$616,0), MATCH(L$32,'Mapping cadres'!$B$1:$Z$1,0))</f>
        <v>0</v>
      </c>
      <c r="M72" s="226">
        <f>INDEX('Uganda workforce data - raw'!$A$4:$F$619,MATCH($B72, 'Uganda workforce data - raw'!$B$4:$B$619,0), MATCH("Filled Male",'Uganda workforce data - raw'!$A$4:$F$4,0))*INDEX('Mapping cadres'!$B$1:$Z$616,MATCH($B72, 'Mapping cadres'!$B$1:$B$616,0), MATCH(M$32,'Mapping cadres'!$B$1:$Z$1,0))</f>
        <v>0</v>
      </c>
      <c r="N72" s="226">
        <f>INDEX('Uganda workforce data - raw'!$A$4:$F$619,MATCH($B72, 'Uganda workforce data - raw'!$B$4:$B$619,0), MATCH("Filled Male",'Uganda workforce data - raw'!$A$4:$F$4,0))*INDEX('Mapping cadres'!$B$1:$Z$616,MATCH($B72, 'Mapping cadres'!$B$1:$B$616,0), MATCH(N$32,'Mapping cadres'!$B$1:$Z$1,0))</f>
        <v>0</v>
      </c>
      <c r="O72" s="226">
        <f>INDEX('Uganda workforce data - raw'!$A$4:$F$619,MATCH($B72, 'Uganda workforce data - raw'!$B$4:$B$619,0), MATCH("Filled Male",'Uganda workforce data - raw'!$A$4:$F$4,0))*INDEX('Mapping cadres'!$B$1:$Z$616,MATCH($B72, 'Mapping cadres'!$B$1:$B$616,0), MATCH(O$32,'Mapping cadres'!$B$1:$Z$1,0))</f>
        <v>0</v>
      </c>
      <c r="P72" s="226">
        <f>INDEX('Uganda workforce data - raw'!$A$4:$F$619,MATCH($B72, 'Uganda workforce data - raw'!$B$4:$B$619,0), MATCH("Filled Male",'Uganda workforce data - raw'!$A$4:$F$4,0))*INDEX('Mapping cadres'!$B$1:$Z$616,MATCH($B72, 'Mapping cadres'!$B$1:$B$616,0), MATCH(P$32,'Mapping cadres'!$B$1:$Z$1,0))</f>
        <v>0</v>
      </c>
      <c r="Q72" s="226">
        <f>INDEX('Uganda workforce data - raw'!$A$4:$F$619,MATCH($B72, 'Uganda workforce data - raw'!$B$4:$B$619,0), MATCH("Filled Male",'Uganda workforce data - raw'!$A$4:$F$4,0))*INDEX('Mapping cadres'!$B$1:$Z$616,MATCH($B72, 'Mapping cadres'!$B$1:$B$616,0), MATCH(Q$32,'Mapping cadres'!$B$1:$Z$1,0))</f>
        <v>0</v>
      </c>
      <c r="R72" s="226">
        <f>INDEX('Uganda workforce data - raw'!$A$4:$F$619,MATCH($B72, 'Uganda workforce data - raw'!$B$4:$B$619,0), MATCH("Filled Male",'Uganda workforce data - raw'!$A$4:$F$4,0))*INDEX('Mapping cadres'!$B$1:$Z$616,MATCH($B72, 'Mapping cadres'!$B$1:$B$616,0), MATCH(R$32,'Mapping cadres'!$B$1:$Z$1,0))</f>
        <v>0</v>
      </c>
      <c r="S72" s="226">
        <f>INDEX('Uganda workforce data - raw'!$A$4:$F$619,MATCH($B72, 'Uganda workforce data - raw'!$B$4:$B$619,0), MATCH("Filled Male",'Uganda workforce data - raw'!$A$4:$F$4,0))*INDEX('Mapping cadres'!$B$1:$Z$616,MATCH($B72, 'Mapping cadres'!$B$1:$B$616,0), MATCH(S$32,'Mapping cadres'!$B$1:$Z$1,0))</f>
        <v>0</v>
      </c>
      <c r="T72" s="226">
        <f>INDEX('Uganda workforce data - raw'!$A$4:$F$619,MATCH($B72, 'Uganda workforce data - raw'!$B$4:$B$619,0), MATCH("Filled Male",'Uganda workforce data - raw'!$A$4:$F$4,0))*INDEX('Mapping cadres'!$B$1:$Z$616,MATCH($B72, 'Mapping cadres'!$B$1:$B$616,0), MATCH(T$32,'Mapping cadres'!$B$1:$Z$1,0))</f>
        <v>0</v>
      </c>
      <c r="U72" s="226">
        <f>INDEX('Uganda workforce data - raw'!$A$4:$F$619,MATCH($B72, 'Uganda workforce data - raw'!$B$4:$B$619,0), MATCH("Filled Male",'Uganda workforce data - raw'!$A$4:$F$4,0))*INDEX('Mapping cadres'!$B$1:$Z$616,MATCH($B72, 'Mapping cadres'!$B$1:$B$616,0), MATCH(U$32,'Mapping cadres'!$B$1:$Z$1,0))</f>
        <v>0</v>
      </c>
      <c r="V72" s="226">
        <f>INDEX('Uganda workforce data - raw'!$A$4:$F$619,MATCH($B72, 'Uganda workforce data - raw'!$B$4:$B$619,0), MATCH("Filled Male",'Uganda workforce data - raw'!$A$4:$F$4,0))*INDEX('Mapping cadres'!$B$1:$Z$616,MATCH($B72, 'Mapping cadres'!$B$1:$B$616,0), MATCH(V$32,'Mapping cadres'!$B$1:$Z$1,0))</f>
        <v>0</v>
      </c>
      <c r="W72" s="226">
        <f>INDEX('Uganda workforce data - raw'!$A$4:$F$619,MATCH($B72, 'Uganda workforce data - raw'!$B$4:$B$619,0), MATCH("Filled Male",'Uganda workforce data - raw'!$A$4:$F$4,0))*INDEX('Mapping cadres'!$B$1:$Z$616,MATCH($B72, 'Mapping cadres'!$B$1:$B$616,0), MATCH(W$32,'Mapping cadres'!$B$1:$Z$1,0))</f>
        <v>0</v>
      </c>
      <c r="X72" s="226">
        <f>INDEX('Uganda workforce data - raw'!$A$4:$F$619,MATCH($B72, 'Uganda workforce data - raw'!$B$4:$B$619,0), MATCH("Filled Male",'Uganda workforce data - raw'!$A$4:$F$4,0))*INDEX('Mapping cadres'!$B$1:$Z$616,MATCH($B72, 'Mapping cadres'!$B$1:$B$616,0), MATCH(X$32,'Mapping cadres'!$B$1:$Z$1,0))</f>
        <v>0</v>
      </c>
      <c r="Y72" s="226">
        <f>INDEX('Uganda workforce data - raw'!$A$4:$F$619,MATCH($B72, 'Uganda workforce data - raw'!$B$4:$B$619,0), MATCH("Filled Male",'Uganda workforce data - raw'!$A$4:$F$4,0))*INDEX('Mapping cadres'!$B$1:$Z$616,MATCH($B72, 'Mapping cadres'!$B$1:$B$616,0), MATCH(Y$32,'Mapping cadres'!$B$1:$Z$1,0))</f>
        <v>0</v>
      </c>
      <c r="Z72" s="226">
        <f>INDEX('Uganda workforce data - raw'!$A$4:$F$619,MATCH($B72, 'Uganda workforce data - raw'!$B$4:$B$619,0), MATCH("Filled Male",'Uganda workforce data - raw'!$A$4:$F$4,0))*INDEX('Mapping cadres'!$B$1:$Z$616,MATCH($B72, 'Mapping cadres'!$B$1:$B$616,0), MATCH(Z$32,'Mapping cadres'!$B$1:$Z$1,0))</f>
        <v>0</v>
      </c>
      <c r="AA72" s="226">
        <f>INDEX('Uganda workforce data - raw'!$A$4:$F$619,MATCH($B72, 'Uganda workforce data - raw'!$B$4:$B$619,0), MATCH("Filled Female",'Uganda workforce data - raw'!$A$4:$F$4,0))*INDEX('Mapping cadres'!$B$1:$Z$616,MATCH($B72, 'Mapping cadres'!$B$1:$B$616,0), MATCH(AA$32,'Mapping cadres'!$B$1:$Z$1,0))</f>
        <v>0</v>
      </c>
      <c r="AB72" s="226">
        <f>INDEX('Uganda workforce data - raw'!$A$4:$F$619,MATCH($B72, 'Uganda workforce data - raw'!$B$4:$B$619,0), MATCH("Filled Female",'Uganda workforce data - raw'!$A$4:$F$4,0))*INDEX('Mapping cadres'!$B$1:$Z$616,MATCH($B72, 'Mapping cadres'!$B$1:$B$616,0), MATCH(AB$32,'Mapping cadres'!$B$1:$Z$1,0))</f>
        <v>0</v>
      </c>
      <c r="AC72" s="226">
        <f>INDEX('Uganda workforce data - raw'!$A$4:$F$619,MATCH($B72, 'Uganda workforce data - raw'!$B$4:$B$619,0), MATCH("Filled Female",'Uganda workforce data - raw'!$A$4:$F$4,0))*INDEX('Mapping cadres'!$B$1:$Z$616,MATCH($B72, 'Mapping cadres'!$B$1:$B$616,0), MATCH(AC$32,'Mapping cadres'!$B$1:$Z$1,0))</f>
        <v>0</v>
      </c>
      <c r="AD72" s="226">
        <f>INDEX('Uganda workforce data - raw'!$A$4:$F$619,MATCH($B72, 'Uganda workforce data - raw'!$B$4:$B$619,0), MATCH("Filled Female",'Uganda workforce data - raw'!$A$4:$F$4,0))*INDEX('Mapping cadres'!$B$1:$Z$616,MATCH($B72, 'Mapping cadres'!$B$1:$B$616,0), MATCH(AD$32,'Mapping cadres'!$B$1:$Z$1,0))</f>
        <v>0</v>
      </c>
      <c r="AE72" s="226">
        <f>INDEX('Uganda workforce data - raw'!$A$4:$F$619,MATCH($B72, 'Uganda workforce data - raw'!$B$4:$B$619,0), MATCH("Filled Female",'Uganda workforce data - raw'!$A$4:$F$4,0))*INDEX('Mapping cadres'!$B$1:$Z$616,MATCH($B72, 'Mapping cadres'!$B$1:$B$616,0), MATCH(AE$32,'Mapping cadres'!$B$1:$Z$1,0))</f>
        <v>0</v>
      </c>
      <c r="AF72" s="226">
        <f>INDEX('Uganda workforce data - raw'!$A$4:$F$619,MATCH($B72, 'Uganda workforce data - raw'!$B$4:$B$619,0), MATCH("Filled Female",'Uganda workforce data - raw'!$A$4:$F$4,0))*INDEX('Mapping cadres'!$B$1:$Z$616,MATCH($B72, 'Mapping cadres'!$B$1:$B$616,0), MATCH(AF$32,'Mapping cadres'!$B$1:$Z$1,0))</f>
        <v>0</v>
      </c>
      <c r="AG72" s="226">
        <f>INDEX('Uganda workforce data - raw'!$A$4:$F$619,MATCH($B72, 'Uganda workforce data - raw'!$B$4:$B$619,0), MATCH("Filled Female",'Uganda workforce data - raw'!$A$4:$F$4,0))*INDEX('Mapping cadres'!$B$1:$Z$616,MATCH($B72, 'Mapping cadres'!$B$1:$B$616,0), MATCH(AG$32,'Mapping cadres'!$B$1:$Z$1,0))</f>
        <v>0</v>
      </c>
      <c r="AH72" s="226">
        <f>INDEX('Uganda workforce data - raw'!$A$4:$F$619,MATCH($B72, 'Uganda workforce data - raw'!$B$4:$B$619,0), MATCH("Filled Female",'Uganda workforce data - raw'!$A$4:$F$4,0))*INDEX('Mapping cadres'!$B$1:$Z$616,MATCH($B72, 'Mapping cadres'!$B$1:$B$616,0), MATCH(AH$32,'Mapping cadres'!$B$1:$Z$1,0))</f>
        <v>0</v>
      </c>
      <c r="AI72" s="226">
        <f>INDEX('Uganda workforce data - raw'!$A$4:$F$619,MATCH($B72, 'Uganda workforce data - raw'!$B$4:$B$619,0), MATCH("Filled Female",'Uganda workforce data - raw'!$A$4:$F$4,0))*INDEX('Mapping cadres'!$B$1:$Z$616,MATCH($B72, 'Mapping cadres'!$B$1:$B$616,0), MATCH(AI$32,'Mapping cadres'!$B$1:$Z$1,0))</f>
        <v>0</v>
      </c>
      <c r="AJ72" s="226">
        <f>INDEX('Uganda workforce data - raw'!$A$4:$F$619,MATCH($B72, 'Uganda workforce data - raw'!$B$4:$B$619,0), MATCH("Filled Female",'Uganda workforce data - raw'!$A$4:$F$4,0))*INDEX('Mapping cadres'!$B$1:$Z$616,MATCH($B72, 'Mapping cadres'!$B$1:$B$616,0), MATCH(AJ$32,'Mapping cadres'!$B$1:$Z$1,0))</f>
        <v>0</v>
      </c>
      <c r="AK72" s="226">
        <f>INDEX('Uganda workforce data - raw'!$A$4:$F$619,MATCH($B72, 'Uganda workforce data - raw'!$B$4:$B$619,0), MATCH("Filled Female",'Uganda workforce data - raw'!$A$4:$F$4,0))*INDEX('Mapping cadres'!$B$1:$Z$616,MATCH($B72, 'Mapping cadres'!$B$1:$B$616,0), MATCH(AK$32,'Mapping cadres'!$B$1:$Z$1,0))</f>
        <v>0</v>
      </c>
      <c r="AL72" s="226">
        <f>INDEX('Uganda workforce data - raw'!$A$4:$F$619,MATCH($B72, 'Uganda workforce data - raw'!$B$4:$B$619,0), MATCH("Filled Female",'Uganda workforce data - raw'!$A$4:$F$4,0))*INDEX('Mapping cadres'!$B$1:$Z$616,MATCH($B72, 'Mapping cadres'!$B$1:$B$616,0), MATCH(AL$32,'Mapping cadres'!$B$1:$Z$1,0))</f>
        <v>0</v>
      </c>
      <c r="AM72" s="226">
        <f>INDEX('Uganda workforce data - raw'!$A$4:$F$619,MATCH($B72, 'Uganda workforce data - raw'!$B$4:$B$619,0), MATCH("Filled Female",'Uganda workforce data - raw'!$A$4:$F$4,0))*INDEX('Mapping cadres'!$B$1:$Z$616,MATCH($B72, 'Mapping cadres'!$B$1:$B$616,0), MATCH(AM$32,'Mapping cadres'!$B$1:$Z$1,0))</f>
        <v>0</v>
      </c>
      <c r="AN72" s="226">
        <f>INDEX('Uganda workforce data - raw'!$A$4:$F$619,MATCH($B72, 'Uganda workforce data - raw'!$B$4:$B$619,0), MATCH("Filled Female",'Uganda workforce data - raw'!$A$4:$F$4,0))*INDEX('Mapping cadres'!$B$1:$Z$616,MATCH($B72, 'Mapping cadres'!$B$1:$B$616,0), MATCH(AN$32,'Mapping cadres'!$B$1:$Z$1,0))</f>
        <v>0</v>
      </c>
      <c r="AO72" s="226">
        <f>INDEX('Uganda workforce data - raw'!$A$4:$F$619,MATCH($B72, 'Uganda workforce data - raw'!$B$4:$B$619,0), MATCH("Filled Female",'Uganda workforce data - raw'!$A$4:$F$4,0))*INDEX('Mapping cadres'!$B$1:$Z$616,MATCH($B72, 'Mapping cadres'!$B$1:$B$616,0), MATCH(AO$32,'Mapping cadres'!$B$1:$Z$1,0))</f>
        <v>0</v>
      </c>
      <c r="AP72" s="226">
        <f>INDEX('Uganda workforce data - raw'!$A$4:$F$619,MATCH($B72, 'Uganda workforce data - raw'!$B$4:$B$619,0), MATCH("Filled Female",'Uganda workforce data - raw'!$A$4:$F$4,0))*INDEX('Mapping cadres'!$B$1:$Z$616,MATCH($B72, 'Mapping cadres'!$B$1:$B$616,0), MATCH(AP$32,'Mapping cadres'!$B$1:$Z$1,0))</f>
        <v>0</v>
      </c>
      <c r="AQ72" s="226">
        <f>INDEX('Uganda workforce data - raw'!$A$4:$F$619,MATCH($B72, 'Uganda workforce data - raw'!$B$4:$B$619,0), MATCH("Filled Female",'Uganda workforce data - raw'!$A$4:$F$4,0))*INDEX('Mapping cadres'!$B$1:$Z$616,MATCH($B72, 'Mapping cadres'!$B$1:$B$616,0), MATCH(AQ$32,'Mapping cadres'!$B$1:$Z$1,0))</f>
        <v>0</v>
      </c>
      <c r="AR72" s="226">
        <f>INDEX('Uganda workforce data - raw'!$A$4:$F$619,MATCH($B72, 'Uganda workforce data - raw'!$B$4:$B$619,0), MATCH("Filled Female",'Uganda workforce data - raw'!$A$4:$F$4,0))*INDEX('Mapping cadres'!$B$1:$Z$616,MATCH($B72, 'Mapping cadres'!$B$1:$B$616,0), MATCH(AR$32,'Mapping cadres'!$B$1:$Z$1,0))</f>
        <v>0</v>
      </c>
      <c r="AS72" s="226">
        <f>INDEX('Uganda workforce data - raw'!$A$4:$F$619,MATCH($B72, 'Uganda workforce data - raw'!$B$4:$B$619,0), MATCH("Filled Female",'Uganda workforce data - raw'!$A$4:$F$4,0))*INDEX('Mapping cadres'!$B$1:$Z$616,MATCH($B72, 'Mapping cadres'!$B$1:$B$616,0), MATCH(AS$32,'Mapping cadres'!$B$1:$Z$1,0))</f>
        <v>0</v>
      </c>
      <c r="AT72" s="226">
        <f>INDEX('Uganda workforce data - raw'!$A$4:$F$619,MATCH($B72, 'Uganda workforce data - raw'!$B$4:$B$619,0), MATCH("Filled Female",'Uganda workforce data - raw'!$A$4:$F$4,0))*INDEX('Mapping cadres'!$B$1:$Z$616,MATCH($B72, 'Mapping cadres'!$B$1:$B$616,0), MATCH(AT$32,'Mapping cadres'!$B$1:$Z$1,0))</f>
        <v>0</v>
      </c>
      <c r="AU72" s="226">
        <f>INDEX('Uganda workforce data - raw'!$A$4:$F$619,MATCH($B72, 'Uganda workforce data - raw'!$B$4:$B$619,0), MATCH("Filled Female",'Uganda workforce data - raw'!$A$4:$F$4,0))*INDEX('Mapping cadres'!$B$1:$Z$616,MATCH($B72, 'Mapping cadres'!$B$1:$B$616,0), MATCH(AU$32,'Mapping cadres'!$B$1:$Z$1,0))</f>
        <v>0</v>
      </c>
      <c r="AV72" s="226">
        <f>INDEX('Uganda workforce data - raw'!$A$4:$F$619,MATCH($B72, 'Uganda workforce data - raw'!$B$4:$B$619,0), MATCH("Filled Female",'Uganda workforce data - raw'!$A$4:$F$4,0))*INDEX('Mapping cadres'!$B$1:$Z$616,MATCH($B72, 'Mapping cadres'!$B$1:$B$616,0), MATCH(AV$32,'Mapping cadres'!$B$1:$Z$1,0))</f>
        <v>0</v>
      </c>
      <c r="AW72" s="226">
        <f>INDEX('Uganda workforce data - raw'!$A$4:$F$619,MATCH($B72, 'Uganda workforce data - raw'!$B$4:$B$619,0), MATCH("Filled Female",'Uganda workforce data - raw'!$A$4:$F$4,0))*INDEX('Mapping cadres'!$B$1:$Z$616,MATCH($B72, 'Mapping cadres'!$B$1:$B$616,0), MATCH(AW$32,'Mapping cadres'!$B$1:$Z$1,0))</f>
        <v>0</v>
      </c>
      <c r="AX72" s="226">
        <f>INDEX('Uganda workforce data - raw'!$A$4:$F$619,MATCH($B72, 'Uganda workforce data - raw'!$B$4:$B$619,0), MATCH("Filled Female",'Uganda workforce data - raw'!$A$4:$F$4,0))*INDEX('Mapping cadres'!$B$1:$Z$616,MATCH($B72, 'Mapping cadres'!$B$1:$B$616,0), MATCH(AX$32,'Mapping cadres'!$B$1:$Z$1,0))</f>
        <v>0</v>
      </c>
      <c r="AY72" s="226">
        <f t="shared" si="5"/>
        <v>1</v>
      </c>
      <c r="AZ72" s="226">
        <f t="shared" si="6"/>
        <v>0</v>
      </c>
      <c r="BA72" s="226">
        <f t="shared" si="7"/>
        <v>0</v>
      </c>
      <c r="BB72" s="226">
        <f t="shared" si="8"/>
        <v>0</v>
      </c>
      <c r="BC72" s="226">
        <f t="shared" si="9"/>
        <v>0</v>
      </c>
      <c r="BD72" s="226">
        <f t="shared" si="10"/>
        <v>0</v>
      </c>
      <c r="BE72" s="226">
        <f t="shared" si="11"/>
        <v>0</v>
      </c>
      <c r="BF72" s="226">
        <f t="shared" si="12"/>
        <v>0</v>
      </c>
      <c r="BG72" s="226">
        <f t="shared" si="13"/>
        <v>0</v>
      </c>
      <c r="BH72" s="226">
        <f t="shared" si="14"/>
        <v>0</v>
      </c>
      <c r="BI72" s="226">
        <f t="shared" si="15"/>
        <v>0</v>
      </c>
      <c r="BJ72" s="226">
        <f t="shared" si="16"/>
        <v>0</v>
      </c>
      <c r="BK72" s="226">
        <f t="shared" si="17"/>
        <v>0</v>
      </c>
      <c r="BL72" s="226">
        <f t="shared" si="18"/>
        <v>0</v>
      </c>
      <c r="BM72" s="226">
        <f t="shared" si="19"/>
        <v>0</v>
      </c>
      <c r="BN72" s="226">
        <f t="shared" si="20"/>
        <v>0</v>
      </c>
      <c r="BO72" s="226">
        <f t="shared" si="21"/>
        <v>0</v>
      </c>
      <c r="BP72" s="226">
        <f t="shared" si="22"/>
        <v>0</v>
      </c>
      <c r="BQ72" s="226">
        <f t="shared" si="23"/>
        <v>0</v>
      </c>
      <c r="BR72" s="226">
        <f t="shared" si="24"/>
        <v>0</v>
      </c>
      <c r="BS72" s="226">
        <f t="shared" si="25"/>
        <v>0</v>
      </c>
      <c r="BT72" s="226">
        <f t="shared" si="26"/>
        <v>0</v>
      </c>
      <c r="BU72" s="226">
        <f t="shared" si="27"/>
        <v>0</v>
      </c>
      <c r="BV72" s="226">
        <f t="shared" si="28"/>
        <v>0</v>
      </c>
    </row>
    <row r="73" spans="1:74">
      <c r="A73" s="226">
        <v>41</v>
      </c>
      <c r="B73" s="226" t="s">
        <v>1348</v>
      </c>
      <c r="C73" s="226">
        <f>INDEX('Uganda workforce data - raw'!$A$4:$F$619,MATCH($B73, 'Uganda workforce data - raw'!$B$4:$B$619,0), MATCH("Filled Male",'Uganda workforce data - raw'!$A$4:$F$4,0))*INDEX('Mapping cadres'!$B$1:$Z$616,MATCH($B73, 'Mapping cadres'!$B$1:$B$616,0), MATCH(C$32,'Mapping cadres'!$B$1:$Z$1,0))</f>
        <v>1</v>
      </c>
      <c r="D73" s="226">
        <f>INDEX('Uganda workforce data - raw'!$A$4:$F$619,MATCH($B73, 'Uganda workforce data - raw'!$B$4:$B$619,0), MATCH("Filled Male",'Uganda workforce data - raw'!$A$4:$F$4,0))*INDEX('Mapping cadres'!$B$1:$Z$616,MATCH($B73, 'Mapping cadres'!$B$1:$B$616,0), MATCH(D$32,'Mapping cadres'!$B$1:$Z$1,0))</f>
        <v>0</v>
      </c>
      <c r="E73" s="226">
        <f>INDEX('Uganda workforce data - raw'!$A$4:$F$619,MATCH($B73, 'Uganda workforce data - raw'!$B$4:$B$619,0), MATCH("Filled Male",'Uganda workforce data - raw'!$A$4:$F$4,0))*INDEX('Mapping cadres'!$B$1:$Z$616,MATCH($B73, 'Mapping cadres'!$B$1:$B$616,0), MATCH(E$32,'Mapping cadres'!$B$1:$Z$1,0))</f>
        <v>0</v>
      </c>
      <c r="F73" s="226">
        <f>INDEX('Uganda workforce data - raw'!$A$4:$F$619,MATCH($B73, 'Uganda workforce data - raw'!$B$4:$B$619,0), MATCH("Filled Male",'Uganda workforce data - raw'!$A$4:$F$4,0))*INDEX('Mapping cadres'!$B$1:$Z$616,MATCH($B73, 'Mapping cadres'!$B$1:$B$616,0), MATCH(F$32,'Mapping cadres'!$B$1:$Z$1,0))</f>
        <v>0</v>
      </c>
      <c r="G73" s="226">
        <f>INDEX('Uganda workforce data - raw'!$A$4:$F$619,MATCH($B73, 'Uganda workforce data - raw'!$B$4:$B$619,0), MATCH("Filled Male",'Uganda workforce data - raw'!$A$4:$F$4,0))*INDEX('Mapping cadres'!$B$1:$Z$616,MATCH($B73, 'Mapping cadres'!$B$1:$B$616,0), MATCH(G$32,'Mapping cadres'!$B$1:$Z$1,0))</f>
        <v>0</v>
      </c>
      <c r="H73" s="226">
        <f>INDEX('Uganda workforce data - raw'!$A$4:$F$619,MATCH($B73, 'Uganda workforce data - raw'!$B$4:$B$619,0), MATCH("Filled Male",'Uganda workforce data - raw'!$A$4:$F$4,0))*INDEX('Mapping cadres'!$B$1:$Z$616,MATCH($B73, 'Mapping cadres'!$B$1:$B$616,0), MATCH(H$32,'Mapping cadres'!$B$1:$Z$1,0))</f>
        <v>0</v>
      </c>
      <c r="I73" s="226">
        <f>INDEX('Uganda workforce data - raw'!$A$4:$F$619,MATCH($B73, 'Uganda workforce data - raw'!$B$4:$B$619,0), MATCH("Filled Male",'Uganda workforce data - raw'!$A$4:$F$4,0))*INDEX('Mapping cadres'!$B$1:$Z$616,MATCH($B73, 'Mapping cadres'!$B$1:$B$616,0), MATCH(I$32,'Mapping cadres'!$B$1:$Z$1,0))</f>
        <v>0</v>
      </c>
      <c r="J73" s="226">
        <f>INDEX('Uganda workforce data - raw'!$A$4:$F$619,MATCH($B73, 'Uganda workforce data - raw'!$B$4:$B$619,0), MATCH("Filled Male",'Uganda workforce data - raw'!$A$4:$F$4,0))*INDEX('Mapping cadres'!$B$1:$Z$616,MATCH($B73, 'Mapping cadres'!$B$1:$B$616,0), MATCH(J$32,'Mapping cadres'!$B$1:$Z$1,0))</f>
        <v>0</v>
      </c>
      <c r="K73" s="226">
        <f>INDEX('Uganda workforce data - raw'!$A$4:$F$619,MATCH($B73, 'Uganda workforce data - raw'!$B$4:$B$619,0), MATCH("Filled Male",'Uganda workforce data - raw'!$A$4:$F$4,0))*INDEX('Mapping cadres'!$B$1:$Z$616,MATCH($B73, 'Mapping cadres'!$B$1:$B$616,0), MATCH(K$32,'Mapping cadres'!$B$1:$Z$1,0))</f>
        <v>0</v>
      </c>
      <c r="L73" s="226">
        <f>INDEX('Uganda workforce data - raw'!$A$4:$F$619,MATCH($B73, 'Uganda workforce data - raw'!$B$4:$B$619,0), MATCH("Filled Male",'Uganda workforce data - raw'!$A$4:$F$4,0))*INDEX('Mapping cadres'!$B$1:$Z$616,MATCH($B73, 'Mapping cadres'!$B$1:$B$616,0), MATCH(L$32,'Mapping cadres'!$B$1:$Z$1,0))</f>
        <v>0</v>
      </c>
      <c r="M73" s="226">
        <f>INDEX('Uganda workforce data - raw'!$A$4:$F$619,MATCH($B73, 'Uganda workforce data - raw'!$B$4:$B$619,0), MATCH("Filled Male",'Uganda workforce data - raw'!$A$4:$F$4,0))*INDEX('Mapping cadres'!$B$1:$Z$616,MATCH($B73, 'Mapping cadres'!$B$1:$B$616,0), MATCH(M$32,'Mapping cadres'!$B$1:$Z$1,0))</f>
        <v>0</v>
      </c>
      <c r="N73" s="226">
        <f>INDEX('Uganda workforce data - raw'!$A$4:$F$619,MATCH($B73, 'Uganda workforce data - raw'!$B$4:$B$619,0), MATCH("Filled Male",'Uganda workforce data - raw'!$A$4:$F$4,0))*INDEX('Mapping cadres'!$B$1:$Z$616,MATCH($B73, 'Mapping cadres'!$B$1:$B$616,0), MATCH(N$32,'Mapping cadres'!$B$1:$Z$1,0))</f>
        <v>0</v>
      </c>
      <c r="O73" s="226">
        <f>INDEX('Uganda workforce data - raw'!$A$4:$F$619,MATCH($B73, 'Uganda workforce data - raw'!$B$4:$B$619,0), MATCH("Filled Male",'Uganda workforce data - raw'!$A$4:$F$4,0))*INDEX('Mapping cadres'!$B$1:$Z$616,MATCH($B73, 'Mapping cadres'!$B$1:$B$616,0), MATCH(O$32,'Mapping cadres'!$B$1:$Z$1,0))</f>
        <v>0</v>
      </c>
      <c r="P73" s="226">
        <f>INDEX('Uganda workforce data - raw'!$A$4:$F$619,MATCH($B73, 'Uganda workforce data - raw'!$B$4:$B$619,0), MATCH("Filled Male",'Uganda workforce data - raw'!$A$4:$F$4,0))*INDEX('Mapping cadres'!$B$1:$Z$616,MATCH($B73, 'Mapping cadres'!$B$1:$B$616,0), MATCH(P$32,'Mapping cadres'!$B$1:$Z$1,0))</f>
        <v>0</v>
      </c>
      <c r="Q73" s="226">
        <f>INDEX('Uganda workforce data - raw'!$A$4:$F$619,MATCH($B73, 'Uganda workforce data - raw'!$B$4:$B$619,0), MATCH("Filled Male",'Uganda workforce data - raw'!$A$4:$F$4,0))*INDEX('Mapping cadres'!$B$1:$Z$616,MATCH($B73, 'Mapping cadres'!$B$1:$B$616,0), MATCH(Q$32,'Mapping cadres'!$B$1:$Z$1,0))</f>
        <v>0</v>
      </c>
      <c r="R73" s="226">
        <f>INDEX('Uganda workforce data - raw'!$A$4:$F$619,MATCH($B73, 'Uganda workforce data - raw'!$B$4:$B$619,0), MATCH("Filled Male",'Uganda workforce data - raw'!$A$4:$F$4,0))*INDEX('Mapping cadres'!$B$1:$Z$616,MATCH($B73, 'Mapping cadres'!$B$1:$B$616,0), MATCH(R$32,'Mapping cadres'!$B$1:$Z$1,0))</f>
        <v>0</v>
      </c>
      <c r="S73" s="226">
        <f>INDEX('Uganda workforce data - raw'!$A$4:$F$619,MATCH($B73, 'Uganda workforce data - raw'!$B$4:$B$619,0), MATCH("Filled Male",'Uganda workforce data - raw'!$A$4:$F$4,0))*INDEX('Mapping cadres'!$B$1:$Z$616,MATCH($B73, 'Mapping cadres'!$B$1:$B$616,0), MATCH(S$32,'Mapping cadres'!$B$1:$Z$1,0))</f>
        <v>0</v>
      </c>
      <c r="T73" s="226">
        <f>INDEX('Uganda workforce data - raw'!$A$4:$F$619,MATCH($B73, 'Uganda workforce data - raw'!$B$4:$B$619,0), MATCH("Filled Male",'Uganda workforce data - raw'!$A$4:$F$4,0))*INDEX('Mapping cadres'!$B$1:$Z$616,MATCH($B73, 'Mapping cadres'!$B$1:$B$616,0), MATCH(T$32,'Mapping cadres'!$B$1:$Z$1,0))</f>
        <v>0</v>
      </c>
      <c r="U73" s="226">
        <f>INDEX('Uganda workforce data - raw'!$A$4:$F$619,MATCH($B73, 'Uganda workforce data - raw'!$B$4:$B$619,0), MATCH("Filled Male",'Uganda workforce data - raw'!$A$4:$F$4,0))*INDEX('Mapping cadres'!$B$1:$Z$616,MATCH($B73, 'Mapping cadres'!$B$1:$B$616,0), MATCH(U$32,'Mapping cadres'!$B$1:$Z$1,0))</f>
        <v>0</v>
      </c>
      <c r="V73" s="226">
        <f>INDEX('Uganda workforce data - raw'!$A$4:$F$619,MATCH($B73, 'Uganda workforce data - raw'!$B$4:$B$619,0), MATCH("Filled Male",'Uganda workforce data - raw'!$A$4:$F$4,0))*INDEX('Mapping cadres'!$B$1:$Z$616,MATCH($B73, 'Mapping cadres'!$B$1:$B$616,0), MATCH(V$32,'Mapping cadres'!$B$1:$Z$1,0))</f>
        <v>0</v>
      </c>
      <c r="W73" s="226">
        <f>INDEX('Uganda workforce data - raw'!$A$4:$F$619,MATCH($B73, 'Uganda workforce data - raw'!$B$4:$B$619,0), MATCH("Filled Male",'Uganda workforce data - raw'!$A$4:$F$4,0))*INDEX('Mapping cadres'!$B$1:$Z$616,MATCH($B73, 'Mapping cadres'!$B$1:$B$616,0), MATCH(W$32,'Mapping cadres'!$B$1:$Z$1,0))</f>
        <v>0</v>
      </c>
      <c r="X73" s="226">
        <f>INDEX('Uganda workforce data - raw'!$A$4:$F$619,MATCH($B73, 'Uganda workforce data - raw'!$B$4:$B$619,0), MATCH("Filled Male",'Uganda workforce data - raw'!$A$4:$F$4,0))*INDEX('Mapping cadres'!$B$1:$Z$616,MATCH($B73, 'Mapping cadres'!$B$1:$B$616,0), MATCH(X$32,'Mapping cadres'!$B$1:$Z$1,0))</f>
        <v>0</v>
      </c>
      <c r="Y73" s="226">
        <f>INDEX('Uganda workforce data - raw'!$A$4:$F$619,MATCH($B73, 'Uganda workforce data - raw'!$B$4:$B$619,0), MATCH("Filled Male",'Uganda workforce data - raw'!$A$4:$F$4,0))*INDEX('Mapping cadres'!$B$1:$Z$616,MATCH($B73, 'Mapping cadres'!$B$1:$B$616,0), MATCH(Y$32,'Mapping cadres'!$B$1:$Z$1,0))</f>
        <v>0</v>
      </c>
      <c r="Z73" s="226">
        <f>INDEX('Uganda workforce data - raw'!$A$4:$F$619,MATCH($B73, 'Uganda workforce data - raw'!$B$4:$B$619,0), MATCH("Filled Male",'Uganda workforce data - raw'!$A$4:$F$4,0))*INDEX('Mapping cadres'!$B$1:$Z$616,MATCH($B73, 'Mapping cadres'!$B$1:$B$616,0), MATCH(Z$32,'Mapping cadres'!$B$1:$Z$1,0))</f>
        <v>0</v>
      </c>
      <c r="AA73" s="226">
        <f>INDEX('Uganda workforce data - raw'!$A$4:$F$619,MATCH($B73, 'Uganda workforce data - raw'!$B$4:$B$619,0), MATCH("Filled Female",'Uganda workforce data - raw'!$A$4:$F$4,0))*INDEX('Mapping cadres'!$B$1:$Z$616,MATCH($B73, 'Mapping cadres'!$B$1:$B$616,0), MATCH(AA$32,'Mapping cadres'!$B$1:$Z$1,0))</f>
        <v>1</v>
      </c>
      <c r="AB73" s="226">
        <f>INDEX('Uganda workforce data - raw'!$A$4:$F$619,MATCH($B73, 'Uganda workforce data - raw'!$B$4:$B$619,0), MATCH("Filled Female",'Uganda workforce data - raw'!$A$4:$F$4,0))*INDEX('Mapping cadres'!$B$1:$Z$616,MATCH($B73, 'Mapping cadres'!$B$1:$B$616,0), MATCH(AB$32,'Mapping cadres'!$B$1:$Z$1,0))</f>
        <v>0</v>
      </c>
      <c r="AC73" s="226">
        <f>INDEX('Uganda workforce data - raw'!$A$4:$F$619,MATCH($B73, 'Uganda workforce data - raw'!$B$4:$B$619,0), MATCH("Filled Female",'Uganda workforce data - raw'!$A$4:$F$4,0))*INDEX('Mapping cadres'!$B$1:$Z$616,MATCH($B73, 'Mapping cadres'!$B$1:$B$616,0), MATCH(AC$32,'Mapping cadres'!$B$1:$Z$1,0))</f>
        <v>0</v>
      </c>
      <c r="AD73" s="226">
        <f>INDEX('Uganda workforce data - raw'!$A$4:$F$619,MATCH($B73, 'Uganda workforce data - raw'!$B$4:$B$619,0), MATCH("Filled Female",'Uganda workforce data - raw'!$A$4:$F$4,0))*INDEX('Mapping cadres'!$B$1:$Z$616,MATCH($B73, 'Mapping cadres'!$B$1:$B$616,0), MATCH(AD$32,'Mapping cadres'!$B$1:$Z$1,0))</f>
        <v>0</v>
      </c>
      <c r="AE73" s="226">
        <f>INDEX('Uganda workforce data - raw'!$A$4:$F$619,MATCH($B73, 'Uganda workforce data - raw'!$B$4:$B$619,0), MATCH("Filled Female",'Uganda workforce data - raw'!$A$4:$F$4,0))*INDEX('Mapping cadres'!$B$1:$Z$616,MATCH($B73, 'Mapping cadres'!$B$1:$B$616,0), MATCH(AE$32,'Mapping cadres'!$B$1:$Z$1,0))</f>
        <v>0</v>
      </c>
      <c r="AF73" s="226">
        <f>INDEX('Uganda workforce data - raw'!$A$4:$F$619,MATCH($B73, 'Uganda workforce data - raw'!$B$4:$B$619,0), MATCH("Filled Female",'Uganda workforce data - raw'!$A$4:$F$4,0))*INDEX('Mapping cadres'!$B$1:$Z$616,MATCH($B73, 'Mapping cadres'!$B$1:$B$616,0), MATCH(AF$32,'Mapping cadres'!$B$1:$Z$1,0))</f>
        <v>0</v>
      </c>
      <c r="AG73" s="226">
        <f>INDEX('Uganda workforce data - raw'!$A$4:$F$619,MATCH($B73, 'Uganda workforce data - raw'!$B$4:$B$619,0), MATCH("Filled Female",'Uganda workforce data - raw'!$A$4:$F$4,0))*INDEX('Mapping cadres'!$B$1:$Z$616,MATCH($B73, 'Mapping cadres'!$B$1:$B$616,0), MATCH(AG$32,'Mapping cadres'!$B$1:$Z$1,0))</f>
        <v>0</v>
      </c>
      <c r="AH73" s="226">
        <f>INDEX('Uganda workforce data - raw'!$A$4:$F$619,MATCH($B73, 'Uganda workforce data - raw'!$B$4:$B$619,0), MATCH("Filled Female",'Uganda workforce data - raw'!$A$4:$F$4,0))*INDEX('Mapping cadres'!$B$1:$Z$616,MATCH($B73, 'Mapping cadres'!$B$1:$B$616,0), MATCH(AH$32,'Mapping cadres'!$B$1:$Z$1,0))</f>
        <v>0</v>
      </c>
      <c r="AI73" s="226">
        <f>INDEX('Uganda workforce data - raw'!$A$4:$F$619,MATCH($B73, 'Uganda workforce data - raw'!$B$4:$B$619,0), MATCH("Filled Female",'Uganda workforce data - raw'!$A$4:$F$4,0))*INDEX('Mapping cadres'!$B$1:$Z$616,MATCH($B73, 'Mapping cadres'!$B$1:$B$616,0), MATCH(AI$32,'Mapping cadres'!$B$1:$Z$1,0))</f>
        <v>0</v>
      </c>
      <c r="AJ73" s="226">
        <f>INDEX('Uganda workforce data - raw'!$A$4:$F$619,MATCH($B73, 'Uganda workforce data - raw'!$B$4:$B$619,0), MATCH("Filled Female",'Uganda workforce data - raw'!$A$4:$F$4,0))*INDEX('Mapping cadres'!$B$1:$Z$616,MATCH($B73, 'Mapping cadres'!$B$1:$B$616,0), MATCH(AJ$32,'Mapping cadres'!$B$1:$Z$1,0))</f>
        <v>0</v>
      </c>
      <c r="AK73" s="226">
        <f>INDEX('Uganda workforce data - raw'!$A$4:$F$619,MATCH($B73, 'Uganda workforce data - raw'!$B$4:$B$619,0), MATCH("Filled Female",'Uganda workforce data - raw'!$A$4:$F$4,0))*INDEX('Mapping cadres'!$B$1:$Z$616,MATCH($B73, 'Mapping cadres'!$B$1:$B$616,0), MATCH(AK$32,'Mapping cadres'!$B$1:$Z$1,0))</f>
        <v>0</v>
      </c>
      <c r="AL73" s="226">
        <f>INDEX('Uganda workforce data - raw'!$A$4:$F$619,MATCH($B73, 'Uganda workforce data - raw'!$B$4:$B$619,0), MATCH("Filled Female",'Uganda workforce data - raw'!$A$4:$F$4,0))*INDEX('Mapping cadres'!$B$1:$Z$616,MATCH($B73, 'Mapping cadres'!$B$1:$B$616,0), MATCH(AL$32,'Mapping cadres'!$B$1:$Z$1,0))</f>
        <v>0</v>
      </c>
      <c r="AM73" s="226">
        <f>INDEX('Uganda workforce data - raw'!$A$4:$F$619,MATCH($B73, 'Uganda workforce data - raw'!$B$4:$B$619,0), MATCH("Filled Female",'Uganda workforce data - raw'!$A$4:$F$4,0))*INDEX('Mapping cadres'!$B$1:$Z$616,MATCH($B73, 'Mapping cadres'!$B$1:$B$616,0), MATCH(AM$32,'Mapping cadres'!$B$1:$Z$1,0))</f>
        <v>0</v>
      </c>
      <c r="AN73" s="226">
        <f>INDEX('Uganda workforce data - raw'!$A$4:$F$619,MATCH($B73, 'Uganda workforce data - raw'!$B$4:$B$619,0), MATCH("Filled Female",'Uganda workforce data - raw'!$A$4:$F$4,0))*INDEX('Mapping cadres'!$B$1:$Z$616,MATCH($B73, 'Mapping cadres'!$B$1:$B$616,0), MATCH(AN$32,'Mapping cadres'!$B$1:$Z$1,0))</f>
        <v>0</v>
      </c>
      <c r="AO73" s="226">
        <f>INDEX('Uganda workforce data - raw'!$A$4:$F$619,MATCH($B73, 'Uganda workforce data - raw'!$B$4:$B$619,0), MATCH("Filled Female",'Uganda workforce data - raw'!$A$4:$F$4,0))*INDEX('Mapping cadres'!$B$1:$Z$616,MATCH($B73, 'Mapping cadres'!$B$1:$B$616,0), MATCH(AO$32,'Mapping cadres'!$B$1:$Z$1,0))</f>
        <v>0</v>
      </c>
      <c r="AP73" s="226">
        <f>INDEX('Uganda workforce data - raw'!$A$4:$F$619,MATCH($B73, 'Uganda workforce data - raw'!$B$4:$B$619,0), MATCH("Filled Female",'Uganda workforce data - raw'!$A$4:$F$4,0))*INDEX('Mapping cadres'!$B$1:$Z$616,MATCH($B73, 'Mapping cadres'!$B$1:$B$616,0), MATCH(AP$32,'Mapping cadres'!$B$1:$Z$1,0))</f>
        <v>0</v>
      </c>
      <c r="AQ73" s="226">
        <f>INDEX('Uganda workforce data - raw'!$A$4:$F$619,MATCH($B73, 'Uganda workforce data - raw'!$B$4:$B$619,0), MATCH("Filled Female",'Uganda workforce data - raw'!$A$4:$F$4,0))*INDEX('Mapping cadres'!$B$1:$Z$616,MATCH($B73, 'Mapping cadres'!$B$1:$B$616,0), MATCH(AQ$32,'Mapping cadres'!$B$1:$Z$1,0))</f>
        <v>0</v>
      </c>
      <c r="AR73" s="226">
        <f>INDEX('Uganda workforce data - raw'!$A$4:$F$619,MATCH($B73, 'Uganda workforce data - raw'!$B$4:$B$619,0), MATCH("Filled Female",'Uganda workforce data - raw'!$A$4:$F$4,0))*INDEX('Mapping cadres'!$B$1:$Z$616,MATCH($B73, 'Mapping cadres'!$B$1:$B$616,0), MATCH(AR$32,'Mapping cadres'!$B$1:$Z$1,0))</f>
        <v>0</v>
      </c>
      <c r="AS73" s="226">
        <f>INDEX('Uganda workforce data - raw'!$A$4:$F$619,MATCH($B73, 'Uganda workforce data - raw'!$B$4:$B$619,0), MATCH("Filled Female",'Uganda workforce data - raw'!$A$4:$F$4,0))*INDEX('Mapping cadres'!$B$1:$Z$616,MATCH($B73, 'Mapping cadres'!$B$1:$B$616,0), MATCH(AS$32,'Mapping cadres'!$B$1:$Z$1,0))</f>
        <v>0</v>
      </c>
      <c r="AT73" s="226">
        <f>INDEX('Uganda workforce data - raw'!$A$4:$F$619,MATCH($B73, 'Uganda workforce data - raw'!$B$4:$B$619,0), MATCH("Filled Female",'Uganda workforce data - raw'!$A$4:$F$4,0))*INDEX('Mapping cadres'!$B$1:$Z$616,MATCH($B73, 'Mapping cadres'!$B$1:$B$616,0), MATCH(AT$32,'Mapping cadres'!$B$1:$Z$1,0))</f>
        <v>0</v>
      </c>
      <c r="AU73" s="226">
        <f>INDEX('Uganda workforce data - raw'!$A$4:$F$619,MATCH($B73, 'Uganda workforce data - raw'!$B$4:$B$619,0), MATCH("Filled Female",'Uganda workforce data - raw'!$A$4:$F$4,0))*INDEX('Mapping cadres'!$B$1:$Z$616,MATCH($B73, 'Mapping cadres'!$B$1:$B$616,0), MATCH(AU$32,'Mapping cadres'!$B$1:$Z$1,0))</f>
        <v>0</v>
      </c>
      <c r="AV73" s="226">
        <f>INDEX('Uganda workforce data - raw'!$A$4:$F$619,MATCH($B73, 'Uganda workforce data - raw'!$B$4:$B$619,0), MATCH("Filled Female",'Uganda workforce data - raw'!$A$4:$F$4,0))*INDEX('Mapping cadres'!$B$1:$Z$616,MATCH($B73, 'Mapping cadres'!$B$1:$B$616,0), MATCH(AV$32,'Mapping cadres'!$B$1:$Z$1,0))</f>
        <v>0</v>
      </c>
      <c r="AW73" s="226">
        <f>INDEX('Uganda workforce data - raw'!$A$4:$F$619,MATCH($B73, 'Uganda workforce data - raw'!$B$4:$B$619,0), MATCH("Filled Female",'Uganda workforce data - raw'!$A$4:$F$4,0))*INDEX('Mapping cadres'!$B$1:$Z$616,MATCH($B73, 'Mapping cadres'!$B$1:$B$616,0), MATCH(AW$32,'Mapping cadres'!$B$1:$Z$1,0))</f>
        <v>0</v>
      </c>
      <c r="AX73" s="226">
        <f>INDEX('Uganda workforce data - raw'!$A$4:$F$619,MATCH($B73, 'Uganda workforce data - raw'!$B$4:$B$619,0), MATCH("Filled Female",'Uganda workforce data - raw'!$A$4:$F$4,0))*INDEX('Mapping cadres'!$B$1:$Z$616,MATCH($B73, 'Mapping cadres'!$B$1:$B$616,0), MATCH(AX$32,'Mapping cadres'!$B$1:$Z$1,0))</f>
        <v>0</v>
      </c>
      <c r="AY73" s="226">
        <f t="shared" si="5"/>
        <v>2</v>
      </c>
      <c r="AZ73" s="226">
        <f t="shared" si="6"/>
        <v>0</v>
      </c>
      <c r="BA73" s="226">
        <f t="shared" si="7"/>
        <v>0</v>
      </c>
      <c r="BB73" s="226">
        <f t="shared" si="8"/>
        <v>0</v>
      </c>
      <c r="BC73" s="226">
        <f t="shared" si="9"/>
        <v>0</v>
      </c>
      <c r="BD73" s="226">
        <f t="shared" si="10"/>
        <v>0</v>
      </c>
      <c r="BE73" s="226">
        <f t="shared" si="11"/>
        <v>0</v>
      </c>
      <c r="BF73" s="226">
        <f t="shared" si="12"/>
        <v>0</v>
      </c>
      <c r="BG73" s="226">
        <f t="shared" si="13"/>
        <v>0</v>
      </c>
      <c r="BH73" s="226">
        <f t="shared" si="14"/>
        <v>0</v>
      </c>
      <c r="BI73" s="226">
        <f t="shared" si="15"/>
        <v>0</v>
      </c>
      <c r="BJ73" s="226">
        <f t="shared" si="16"/>
        <v>0</v>
      </c>
      <c r="BK73" s="226">
        <f t="shared" si="17"/>
        <v>0</v>
      </c>
      <c r="BL73" s="226">
        <f t="shared" si="18"/>
        <v>0</v>
      </c>
      <c r="BM73" s="226">
        <f t="shared" si="19"/>
        <v>0</v>
      </c>
      <c r="BN73" s="226">
        <f t="shared" si="20"/>
        <v>0</v>
      </c>
      <c r="BO73" s="226">
        <f t="shared" si="21"/>
        <v>0</v>
      </c>
      <c r="BP73" s="226">
        <f t="shared" si="22"/>
        <v>0</v>
      </c>
      <c r="BQ73" s="226">
        <f t="shared" si="23"/>
        <v>0</v>
      </c>
      <c r="BR73" s="226">
        <f t="shared" si="24"/>
        <v>0</v>
      </c>
      <c r="BS73" s="226">
        <f t="shared" si="25"/>
        <v>0</v>
      </c>
      <c r="BT73" s="226">
        <f t="shared" si="26"/>
        <v>0</v>
      </c>
      <c r="BU73" s="226">
        <f t="shared" si="27"/>
        <v>0</v>
      </c>
      <c r="BV73" s="226">
        <f t="shared" si="28"/>
        <v>0</v>
      </c>
    </row>
    <row r="74" spans="1:74">
      <c r="A74" s="226">
        <v>42</v>
      </c>
      <c r="B74" s="226" t="s">
        <v>1349</v>
      </c>
      <c r="C74" s="226">
        <f>INDEX('Uganda workforce data - raw'!$A$4:$F$619,MATCH($B74, 'Uganda workforce data - raw'!$B$4:$B$619,0), MATCH("Filled Male",'Uganda workforce data - raw'!$A$4:$F$4,0))*INDEX('Mapping cadres'!$B$1:$Z$616,MATCH($B74, 'Mapping cadres'!$B$1:$B$616,0), MATCH(C$32,'Mapping cadres'!$B$1:$Z$1,0))</f>
        <v>0</v>
      </c>
      <c r="D74" s="226">
        <f>INDEX('Uganda workforce data - raw'!$A$4:$F$619,MATCH($B74, 'Uganda workforce data - raw'!$B$4:$B$619,0), MATCH("Filled Male",'Uganda workforce data - raw'!$A$4:$F$4,0))*INDEX('Mapping cadres'!$B$1:$Z$616,MATCH($B74, 'Mapping cadres'!$B$1:$B$616,0), MATCH(D$32,'Mapping cadres'!$B$1:$Z$1,0))</f>
        <v>0</v>
      </c>
      <c r="E74" s="226">
        <f>INDEX('Uganda workforce data - raw'!$A$4:$F$619,MATCH($B74, 'Uganda workforce data - raw'!$B$4:$B$619,0), MATCH("Filled Male",'Uganda workforce data - raw'!$A$4:$F$4,0))*INDEX('Mapping cadres'!$B$1:$Z$616,MATCH($B74, 'Mapping cadres'!$B$1:$B$616,0), MATCH(E$32,'Mapping cadres'!$B$1:$Z$1,0))</f>
        <v>0</v>
      </c>
      <c r="F74" s="226">
        <f>INDEX('Uganda workforce data - raw'!$A$4:$F$619,MATCH($B74, 'Uganda workforce data - raw'!$B$4:$B$619,0), MATCH("Filled Male",'Uganda workforce data - raw'!$A$4:$F$4,0))*INDEX('Mapping cadres'!$B$1:$Z$616,MATCH($B74, 'Mapping cadres'!$B$1:$B$616,0), MATCH(F$32,'Mapping cadres'!$B$1:$Z$1,0))</f>
        <v>0</v>
      </c>
      <c r="G74" s="226">
        <f>INDEX('Uganda workforce data - raw'!$A$4:$F$619,MATCH($B74, 'Uganda workforce data - raw'!$B$4:$B$619,0), MATCH("Filled Male",'Uganda workforce data - raw'!$A$4:$F$4,0))*INDEX('Mapping cadres'!$B$1:$Z$616,MATCH($B74, 'Mapping cadres'!$B$1:$B$616,0), MATCH(G$32,'Mapping cadres'!$B$1:$Z$1,0))</f>
        <v>0</v>
      </c>
      <c r="H74" s="226">
        <f>INDEX('Uganda workforce data - raw'!$A$4:$F$619,MATCH($B74, 'Uganda workforce data - raw'!$B$4:$B$619,0), MATCH("Filled Male",'Uganda workforce data - raw'!$A$4:$F$4,0))*INDEX('Mapping cadres'!$B$1:$Z$616,MATCH($B74, 'Mapping cadres'!$B$1:$B$616,0), MATCH(H$32,'Mapping cadres'!$B$1:$Z$1,0))</f>
        <v>0</v>
      </c>
      <c r="I74" s="226">
        <f>INDEX('Uganda workforce data - raw'!$A$4:$F$619,MATCH($B74, 'Uganda workforce data - raw'!$B$4:$B$619,0), MATCH("Filled Male",'Uganda workforce data - raw'!$A$4:$F$4,0))*INDEX('Mapping cadres'!$B$1:$Z$616,MATCH($B74, 'Mapping cadres'!$B$1:$B$616,0), MATCH(I$32,'Mapping cadres'!$B$1:$Z$1,0))</f>
        <v>0</v>
      </c>
      <c r="J74" s="226">
        <f>INDEX('Uganda workforce data - raw'!$A$4:$F$619,MATCH($B74, 'Uganda workforce data - raw'!$B$4:$B$619,0), MATCH("Filled Male",'Uganda workforce data - raw'!$A$4:$F$4,0))*INDEX('Mapping cadres'!$B$1:$Z$616,MATCH($B74, 'Mapping cadres'!$B$1:$B$616,0), MATCH(J$32,'Mapping cadres'!$B$1:$Z$1,0))</f>
        <v>0</v>
      </c>
      <c r="K74" s="226">
        <f>INDEX('Uganda workforce data - raw'!$A$4:$F$619,MATCH($B74, 'Uganda workforce data - raw'!$B$4:$B$619,0), MATCH("Filled Male",'Uganda workforce data - raw'!$A$4:$F$4,0))*INDEX('Mapping cadres'!$B$1:$Z$616,MATCH($B74, 'Mapping cadres'!$B$1:$B$616,0), MATCH(K$32,'Mapping cadres'!$B$1:$Z$1,0))</f>
        <v>0</v>
      </c>
      <c r="L74" s="226">
        <f>INDEX('Uganda workforce data - raw'!$A$4:$F$619,MATCH($B74, 'Uganda workforce data - raw'!$B$4:$B$619,0), MATCH("Filled Male",'Uganda workforce data - raw'!$A$4:$F$4,0))*INDEX('Mapping cadres'!$B$1:$Z$616,MATCH($B74, 'Mapping cadres'!$B$1:$B$616,0), MATCH(L$32,'Mapping cadres'!$B$1:$Z$1,0))</f>
        <v>0</v>
      </c>
      <c r="M74" s="226">
        <f>INDEX('Uganda workforce data - raw'!$A$4:$F$619,MATCH($B74, 'Uganda workforce data - raw'!$B$4:$B$619,0), MATCH("Filled Male",'Uganda workforce data - raw'!$A$4:$F$4,0))*INDEX('Mapping cadres'!$B$1:$Z$616,MATCH($B74, 'Mapping cadres'!$B$1:$B$616,0), MATCH(M$32,'Mapping cadres'!$B$1:$Z$1,0))</f>
        <v>0</v>
      </c>
      <c r="N74" s="226">
        <f>INDEX('Uganda workforce data - raw'!$A$4:$F$619,MATCH($B74, 'Uganda workforce data - raw'!$B$4:$B$619,0), MATCH("Filled Male",'Uganda workforce data - raw'!$A$4:$F$4,0))*INDEX('Mapping cadres'!$B$1:$Z$616,MATCH($B74, 'Mapping cadres'!$B$1:$B$616,0), MATCH(N$32,'Mapping cadres'!$B$1:$Z$1,0))</f>
        <v>0</v>
      </c>
      <c r="O74" s="226">
        <f>INDEX('Uganda workforce data - raw'!$A$4:$F$619,MATCH($B74, 'Uganda workforce data - raw'!$B$4:$B$619,0), MATCH("Filled Male",'Uganda workforce data - raw'!$A$4:$F$4,0))*INDEX('Mapping cadres'!$B$1:$Z$616,MATCH($B74, 'Mapping cadres'!$B$1:$B$616,0), MATCH(O$32,'Mapping cadres'!$B$1:$Z$1,0))</f>
        <v>0</v>
      </c>
      <c r="P74" s="226">
        <f>INDEX('Uganda workforce data - raw'!$A$4:$F$619,MATCH($B74, 'Uganda workforce data - raw'!$B$4:$B$619,0), MATCH("Filled Male",'Uganda workforce data - raw'!$A$4:$F$4,0))*INDEX('Mapping cadres'!$B$1:$Z$616,MATCH($B74, 'Mapping cadres'!$B$1:$B$616,0), MATCH(P$32,'Mapping cadres'!$B$1:$Z$1,0))</f>
        <v>0</v>
      </c>
      <c r="Q74" s="226">
        <f>INDEX('Uganda workforce data - raw'!$A$4:$F$619,MATCH($B74, 'Uganda workforce data - raw'!$B$4:$B$619,0), MATCH("Filled Male",'Uganda workforce data - raw'!$A$4:$F$4,0))*INDEX('Mapping cadres'!$B$1:$Z$616,MATCH($B74, 'Mapping cadres'!$B$1:$B$616,0), MATCH(Q$32,'Mapping cadres'!$B$1:$Z$1,0))</f>
        <v>0</v>
      </c>
      <c r="R74" s="226">
        <f>INDEX('Uganda workforce data - raw'!$A$4:$F$619,MATCH($B74, 'Uganda workforce data - raw'!$B$4:$B$619,0), MATCH("Filled Male",'Uganda workforce data - raw'!$A$4:$F$4,0))*INDEX('Mapping cadres'!$B$1:$Z$616,MATCH($B74, 'Mapping cadres'!$B$1:$B$616,0), MATCH(R$32,'Mapping cadres'!$B$1:$Z$1,0))</f>
        <v>0</v>
      </c>
      <c r="S74" s="226">
        <f>INDEX('Uganda workforce data - raw'!$A$4:$F$619,MATCH($B74, 'Uganda workforce data - raw'!$B$4:$B$619,0), MATCH("Filled Male",'Uganda workforce data - raw'!$A$4:$F$4,0))*INDEX('Mapping cadres'!$B$1:$Z$616,MATCH($B74, 'Mapping cadres'!$B$1:$B$616,0), MATCH(S$32,'Mapping cadres'!$B$1:$Z$1,0))</f>
        <v>0</v>
      </c>
      <c r="T74" s="226">
        <f>INDEX('Uganda workforce data - raw'!$A$4:$F$619,MATCH($B74, 'Uganda workforce data - raw'!$B$4:$B$619,0), MATCH("Filled Male",'Uganda workforce data - raw'!$A$4:$F$4,0))*INDEX('Mapping cadres'!$B$1:$Z$616,MATCH($B74, 'Mapping cadres'!$B$1:$B$616,0), MATCH(T$32,'Mapping cadres'!$B$1:$Z$1,0))</f>
        <v>0</v>
      </c>
      <c r="U74" s="226">
        <f>INDEX('Uganda workforce data - raw'!$A$4:$F$619,MATCH($B74, 'Uganda workforce data - raw'!$B$4:$B$619,0), MATCH("Filled Male",'Uganda workforce data - raw'!$A$4:$F$4,0))*INDEX('Mapping cadres'!$B$1:$Z$616,MATCH($B74, 'Mapping cadres'!$B$1:$B$616,0), MATCH(U$32,'Mapping cadres'!$B$1:$Z$1,0))</f>
        <v>0</v>
      </c>
      <c r="V74" s="226">
        <f>INDEX('Uganda workforce data - raw'!$A$4:$F$619,MATCH($B74, 'Uganda workforce data - raw'!$B$4:$B$619,0), MATCH("Filled Male",'Uganda workforce data - raw'!$A$4:$F$4,0))*INDEX('Mapping cadres'!$B$1:$Z$616,MATCH($B74, 'Mapping cadres'!$B$1:$B$616,0), MATCH(V$32,'Mapping cadres'!$B$1:$Z$1,0))</f>
        <v>0</v>
      </c>
      <c r="W74" s="226">
        <f>INDEX('Uganda workforce data - raw'!$A$4:$F$619,MATCH($B74, 'Uganda workforce data - raw'!$B$4:$B$619,0), MATCH("Filled Male",'Uganda workforce data - raw'!$A$4:$F$4,0))*INDEX('Mapping cadres'!$B$1:$Z$616,MATCH($B74, 'Mapping cadres'!$B$1:$B$616,0), MATCH(W$32,'Mapping cadres'!$B$1:$Z$1,0))</f>
        <v>0</v>
      </c>
      <c r="X74" s="226">
        <f>INDEX('Uganda workforce data - raw'!$A$4:$F$619,MATCH($B74, 'Uganda workforce data - raw'!$B$4:$B$619,0), MATCH("Filled Male",'Uganda workforce data - raw'!$A$4:$F$4,0))*INDEX('Mapping cadres'!$B$1:$Z$616,MATCH($B74, 'Mapping cadres'!$B$1:$B$616,0), MATCH(X$32,'Mapping cadres'!$B$1:$Z$1,0))</f>
        <v>0</v>
      </c>
      <c r="Y74" s="226">
        <f>INDEX('Uganda workforce data - raw'!$A$4:$F$619,MATCH($B74, 'Uganda workforce data - raw'!$B$4:$B$619,0), MATCH("Filled Male",'Uganda workforce data - raw'!$A$4:$F$4,0))*INDEX('Mapping cadres'!$B$1:$Z$616,MATCH($B74, 'Mapping cadres'!$B$1:$B$616,0), MATCH(Y$32,'Mapping cadres'!$B$1:$Z$1,0))</f>
        <v>0</v>
      </c>
      <c r="Z74" s="226">
        <f>INDEX('Uganda workforce data - raw'!$A$4:$F$619,MATCH($B74, 'Uganda workforce data - raw'!$B$4:$B$619,0), MATCH("Filled Male",'Uganda workforce data - raw'!$A$4:$F$4,0))*INDEX('Mapping cadres'!$B$1:$Z$616,MATCH($B74, 'Mapping cadres'!$B$1:$B$616,0), MATCH(Z$32,'Mapping cadres'!$B$1:$Z$1,0))</f>
        <v>0</v>
      </c>
      <c r="AA74" s="226">
        <f>INDEX('Uganda workforce data - raw'!$A$4:$F$619,MATCH($B74, 'Uganda workforce data - raw'!$B$4:$B$619,0), MATCH("Filled Female",'Uganda workforce data - raw'!$A$4:$F$4,0))*INDEX('Mapping cadres'!$B$1:$Z$616,MATCH($B74, 'Mapping cadres'!$B$1:$B$616,0), MATCH(AA$32,'Mapping cadres'!$B$1:$Z$1,0))</f>
        <v>1</v>
      </c>
      <c r="AB74" s="226">
        <f>INDEX('Uganda workforce data - raw'!$A$4:$F$619,MATCH($B74, 'Uganda workforce data - raw'!$B$4:$B$619,0), MATCH("Filled Female",'Uganda workforce data - raw'!$A$4:$F$4,0))*INDEX('Mapping cadres'!$B$1:$Z$616,MATCH($B74, 'Mapping cadres'!$B$1:$B$616,0), MATCH(AB$32,'Mapping cadres'!$B$1:$Z$1,0))</f>
        <v>0</v>
      </c>
      <c r="AC74" s="226">
        <f>INDEX('Uganda workforce data - raw'!$A$4:$F$619,MATCH($B74, 'Uganda workforce data - raw'!$B$4:$B$619,0), MATCH("Filled Female",'Uganda workforce data - raw'!$A$4:$F$4,0))*INDEX('Mapping cadres'!$B$1:$Z$616,MATCH($B74, 'Mapping cadres'!$B$1:$B$616,0), MATCH(AC$32,'Mapping cadres'!$B$1:$Z$1,0))</f>
        <v>0</v>
      </c>
      <c r="AD74" s="226">
        <f>INDEX('Uganda workforce data - raw'!$A$4:$F$619,MATCH($B74, 'Uganda workforce data - raw'!$B$4:$B$619,0), MATCH("Filled Female",'Uganda workforce data - raw'!$A$4:$F$4,0))*INDEX('Mapping cadres'!$B$1:$Z$616,MATCH($B74, 'Mapping cadres'!$B$1:$B$616,0), MATCH(AD$32,'Mapping cadres'!$B$1:$Z$1,0))</f>
        <v>0</v>
      </c>
      <c r="AE74" s="226">
        <f>INDEX('Uganda workforce data - raw'!$A$4:$F$619,MATCH($B74, 'Uganda workforce data - raw'!$B$4:$B$619,0), MATCH("Filled Female",'Uganda workforce data - raw'!$A$4:$F$4,0))*INDEX('Mapping cadres'!$B$1:$Z$616,MATCH($B74, 'Mapping cadres'!$B$1:$B$616,0), MATCH(AE$32,'Mapping cadres'!$B$1:$Z$1,0))</f>
        <v>0</v>
      </c>
      <c r="AF74" s="226">
        <f>INDEX('Uganda workforce data - raw'!$A$4:$F$619,MATCH($B74, 'Uganda workforce data - raw'!$B$4:$B$619,0), MATCH("Filled Female",'Uganda workforce data - raw'!$A$4:$F$4,0))*INDEX('Mapping cadres'!$B$1:$Z$616,MATCH($B74, 'Mapping cadres'!$B$1:$B$616,0), MATCH(AF$32,'Mapping cadres'!$B$1:$Z$1,0))</f>
        <v>0</v>
      </c>
      <c r="AG74" s="226">
        <f>INDEX('Uganda workforce data - raw'!$A$4:$F$619,MATCH($B74, 'Uganda workforce data - raw'!$B$4:$B$619,0), MATCH("Filled Female",'Uganda workforce data - raw'!$A$4:$F$4,0))*INDEX('Mapping cadres'!$B$1:$Z$616,MATCH($B74, 'Mapping cadres'!$B$1:$B$616,0), MATCH(AG$32,'Mapping cadres'!$B$1:$Z$1,0))</f>
        <v>0</v>
      </c>
      <c r="AH74" s="226">
        <f>INDEX('Uganda workforce data - raw'!$A$4:$F$619,MATCH($B74, 'Uganda workforce data - raw'!$B$4:$B$619,0), MATCH("Filled Female",'Uganda workforce data - raw'!$A$4:$F$4,0))*INDEX('Mapping cadres'!$B$1:$Z$616,MATCH($B74, 'Mapping cadres'!$B$1:$B$616,0), MATCH(AH$32,'Mapping cadres'!$B$1:$Z$1,0))</f>
        <v>0</v>
      </c>
      <c r="AI74" s="226">
        <f>INDEX('Uganda workforce data - raw'!$A$4:$F$619,MATCH($B74, 'Uganda workforce data - raw'!$B$4:$B$619,0), MATCH("Filled Female",'Uganda workforce data - raw'!$A$4:$F$4,0))*INDEX('Mapping cadres'!$B$1:$Z$616,MATCH($B74, 'Mapping cadres'!$B$1:$B$616,0), MATCH(AI$32,'Mapping cadres'!$B$1:$Z$1,0))</f>
        <v>0</v>
      </c>
      <c r="AJ74" s="226">
        <f>INDEX('Uganda workforce data - raw'!$A$4:$F$619,MATCH($B74, 'Uganda workforce data - raw'!$B$4:$B$619,0), MATCH("Filled Female",'Uganda workforce data - raw'!$A$4:$F$4,0))*INDEX('Mapping cadres'!$B$1:$Z$616,MATCH($B74, 'Mapping cadres'!$B$1:$B$616,0), MATCH(AJ$32,'Mapping cadres'!$B$1:$Z$1,0))</f>
        <v>0</v>
      </c>
      <c r="AK74" s="226">
        <f>INDEX('Uganda workforce data - raw'!$A$4:$F$619,MATCH($B74, 'Uganda workforce data - raw'!$B$4:$B$619,0), MATCH("Filled Female",'Uganda workforce data - raw'!$A$4:$F$4,0))*INDEX('Mapping cadres'!$B$1:$Z$616,MATCH($B74, 'Mapping cadres'!$B$1:$B$616,0), MATCH(AK$32,'Mapping cadres'!$B$1:$Z$1,0))</f>
        <v>0</v>
      </c>
      <c r="AL74" s="226">
        <f>INDEX('Uganda workforce data - raw'!$A$4:$F$619,MATCH($B74, 'Uganda workforce data - raw'!$B$4:$B$619,0), MATCH("Filled Female",'Uganda workforce data - raw'!$A$4:$F$4,0))*INDEX('Mapping cadres'!$B$1:$Z$616,MATCH($B74, 'Mapping cadres'!$B$1:$B$616,0), MATCH(AL$32,'Mapping cadres'!$B$1:$Z$1,0))</f>
        <v>0</v>
      </c>
      <c r="AM74" s="226">
        <f>INDEX('Uganda workforce data - raw'!$A$4:$F$619,MATCH($B74, 'Uganda workforce data - raw'!$B$4:$B$619,0), MATCH("Filled Female",'Uganda workforce data - raw'!$A$4:$F$4,0))*INDEX('Mapping cadres'!$B$1:$Z$616,MATCH($B74, 'Mapping cadres'!$B$1:$B$616,0), MATCH(AM$32,'Mapping cadres'!$B$1:$Z$1,0))</f>
        <v>0</v>
      </c>
      <c r="AN74" s="226">
        <f>INDEX('Uganda workforce data - raw'!$A$4:$F$619,MATCH($B74, 'Uganda workforce data - raw'!$B$4:$B$619,0), MATCH("Filled Female",'Uganda workforce data - raw'!$A$4:$F$4,0))*INDEX('Mapping cadres'!$B$1:$Z$616,MATCH($B74, 'Mapping cadres'!$B$1:$B$616,0), MATCH(AN$32,'Mapping cadres'!$B$1:$Z$1,0))</f>
        <v>0</v>
      </c>
      <c r="AO74" s="226">
        <f>INDEX('Uganda workforce data - raw'!$A$4:$F$619,MATCH($B74, 'Uganda workforce data - raw'!$B$4:$B$619,0), MATCH("Filled Female",'Uganda workforce data - raw'!$A$4:$F$4,0))*INDEX('Mapping cadres'!$B$1:$Z$616,MATCH($B74, 'Mapping cadres'!$B$1:$B$616,0), MATCH(AO$32,'Mapping cadres'!$B$1:$Z$1,0))</f>
        <v>0</v>
      </c>
      <c r="AP74" s="226">
        <f>INDEX('Uganda workforce data - raw'!$A$4:$F$619,MATCH($B74, 'Uganda workforce data - raw'!$B$4:$B$619,0), MATCH("Filled Female",'Uganda workforce data - raw'!$A$4:$F$4,0))*INDEX('Mapping cadres'!$B$1:$Z$616,MATCH($B74, 'Mapping cadres'!$B$1:$B$616,0), MATCH(AP$32,'Mapping cadres'!$B$1:$Z$1,0))</f>
        <v>0</v>
      </c>
      <c r="AQ74" s="226">
        <f>INDEX('Uganda workforce data - raw'!$A$4:$F$619,MATCH($B74, 'Uganda workforce data - raw'!$B$4:$B$619,0), MATCH("Filled Female",'Uganda workforce data - raw'!$A$4:$F$4,0))*INDEX('Mapping cadres'!$B$1:$Z$616,MATCH($B74, 'Mapping cadres'!$B$1:$B$616,0), MATCH(AQ$32,'Mapping cadres'!$B$1:$Z$1,0))</f>
        <v>0</v>
      </c>
      <c r="AR74" s="226">
        <f>INDEX('Uganda workforce data - raw'!$A$4:$F$619,MATCH($B74, 'Uganda workforce data - raw'!$B$4:$B$619,0), MATCH("Filled Female",'Uganda workforce data - raw'!$A$4:$F$4,0))*INDEX('Mapping cadres'!$B$1:$Z$616,MATCH($B74, 'Mapping cadres'!$B$1:$B$616,0), MATCH(AR$32,'Mapping cadres'!$B$1:$Z$1,0))</f>
        <v>0</v>
      </c>
      <c r="AS74" s="226">
        <f>INDEX('Uganda workforce data - raw'!$A$4:$F$619,MATCH($B74, 'Uganda workforce data - raw'!$B$4:$B$619,0), MATCH("Filled Female",'Uganda workforce data - raw'!$A$4:$F$4,0))*INDEX('Mapping cadres'!$B$1:$Z$616,MATCH($B74, 'Mapping cadres'!$B$1:$B$616,0), MATCH(AS$32,'Mapping cadres'!$B$1:$Z$1,0))</f>
        <v>0</v>
      </c>
      <c r="AT74" s="226">
        <f>INDEX('Uganda workforce data - raw'!$A$4:$F$619,MATCH($B74, 'Uganda workforce data - raw'!$B$4:$B$619,0), MATCH("Filled Female",'Uganda workforce data - raw'!$A$4:$F$4,0))*INDEX('Mapping cadres'!$B$1:$Z$616,MATCH($B74, 'Mapping cadres'!$B$1:$B$616,0), MATCH(AT$32,'Mapping cadres'!$B$1:$Z$1,0))</f>
        <v>0</v>
      </c>
      <c r="AU74" s="226">
        <f>INDEX('Uganda workforce data - raw'!$A$4:$F$619,MATCH($B74, 'Uganda workforce data - raw'!$B$4:$B$619,0), MATCH("Filled Female",'Uganda workforce data - raw'!$A$4:$F$4,0))*INDEX('Mapping cadres'!$B$1:$Z$616,MATCH($B74, 'Mapping cadres'!$B$1:$B$616,0), MATCH(AU$32,'Mapping cadres'!$B$1:$Z$1,0))</f>
        <v>0</v>
      </c>
      <c r="AV74" s="226">
        <f>INDEX('Uganda workforce data - raw'!$A$4:$F$619,MATCH($B74, 'Uganda workforce data - raw'!$B$4:$B$619,0), MATCH("Filled Female",'Uganda workforce data - raw'!$A$4:$F$4,0))*INDEX('Mapping cadres'!$B$1:$Z$616,MATCH($B74, 'Mapping cadres'!$B$1:$B$616,0), MATCH(AV$32,'Mapping cadres'!$B$1:$Z$1,0))</f>
        <v>0</v>
      </c>
      <c r="AW74" s="226">
        <f>INDEX('Uganda workforce data - raw'!$A$4:$F$619,MATCH($B74, 'Uganda workforce data - raw'!$B$4:$B$619,0), MATCH("Filled Female",'Uganda workforce data - raw'!$A$4:$F$4,0))*INDEX('Mapping cadres'!$B$1:$Z$616,MATCH($B74, 'Mapping cadres'!$B$1:$B$616,0), MATCH(AW$32,'Mapping cadres'!$B$1:$Z$1,0))</f>
        <v>0</v>
      </c>
      <c r="AX74" s="226">
        <f>INDEX('Uganda workforce data - raw'!$A$4:$F$619,MATCH($B74, 'Uganda workforce data - raw'!$B$4:$B$619,0), MATCH("Filled Female",'Uganda workforce data - raw'!$A$4:$F$4,0))*INDEX('Mapping cadres'!$B$1:$Z$616,MATCH($B74, 'Mapping cadres'!$B$1:$B$616,0), MATCH(AX$32,'Mapping cadres'!$B$1:$Z$1,0))</f>
        <v>0</v>
      </c>
      <c r="AY74" s="226">
        <f t="shared" si="5"/>
        <v>1</v>
      </c>
      <c r="AZ74" s="226">
        <f t="shared" si="6"/>
        <v>0</v>
      </c>
      <c r="BA74" s="226">
        <f t="shared" si="7"/>
        <v>0</v>
      </c>
      <c r="BB74" s="226">
        <f t="shared" si="8"/>
        <v>0</v>
      </c>
      <c r="BC74" s="226">
        <f t="shared" si="9"/>
        <v>0</v>
      </c>
      <c r="BD74" s="226">
        <f t="shared" si="10"/>
        <v>0</v>
      </c>
      <c r="BE74" s="226">
        <f t="shared" si="11"/>
        <v>0</v>
      </c>
      <c r="BF74" s="226">
        <f t="shared" si="12"/>
        <v>0</v>
      </c>
      <c r="BG74" s="226">
        <f t="shared" si="13"/>
        <v>0</v>
      </c>
      <c r="BH74" s="226">
        <f t="shared" si="14"/>
        <v>0</v>
      </c>
      <c r="BI74" s="226">
        <f t="shared" si="15"/>
        <v>0</v>
      </c>
      <c r="BJ74" s="226">
        <f t="shared" si="16"/>
        <v>0</v>
      </c>
      <c r="BK74" s="226">
        <f t="shared" si="17"/>
        <v>0</v>
      </c>
      <c r="BL74" s="226">
        <f t="shared" si="18"/>
        <v>0</v>
      </c>
      <c r="BM74" s="226">
        <f t="shared" si="19"/>
        <v>0</v>
      </c>
      <c r="BN74" s="226">
        <f t="shared" si="20"/>
        <v>0</v>
      </c>
      <c r="BO74" s="226">
        <f t="shared" si="21"/>
        <v>0</v>
      </c>
      <c r="BP74" s="226">
        <f t="shared" si="22"/>
        <v>0</v>
      </c>
      <c r="BQ74" s="226">
        <f t="shared" si="23"/>
        <v>0</v>
      </c>
      <c r="BR74" s="226">
        <f t="shared" si="24"/>
        <v>0</v>
      </c>
      <c r="BS74" s="226">
        <f t="shared" si="25"/>
        <v>0</v>
      </c>
      <c r="BT74" s="226">
        <f t="shared" si="26"/>
        <v>0</v>
      </c>
      <c r="BU74" s="226">
        <f t="shared" si="27"/>
        <v>0</v>
      </c>
      <c r="BV74" s="226">
        <f t="shared" si="28"/>
        <v>0</v>
      </c>
    </row>
    <row r="75" spans="1:74">
      <c r="A75" s="226">
        <v>43</v>
      </c>
      <c r="B75" s="237" t="s">
        <v>1290</v>
      </c>
      <c r="C75" s="226">
        <f>INDEX('Uganda workforce data - raw'!$A$4:$F$619,MATCH($B75, 'Uganda workforce data - raw'!$B$4:$B$619,0), MATCH("Filled Male",'Uganda workforce data - raw'!$A$4:$F$4,0))*INDEX('Mapping cadres'!$B$1:$Z$616,MATCH($B75, 'Mapping cadres'!$B$1:$B$616,0), MATCH(C$32,'Mapping cadres'!$B$1:$Z$1,0))</f>
        <v>0</v>
      </c>
      <c r="D75" s="226">
        <f>INDEX('Uganda workforce data - raw'!$A$4:$F$619,MATCH($B75, 'Uganda workforce data - raw'!$B$4:$B$619,0), MATCH("Filled Male",'Uganda workforce data - raw'!$A$4:$F$4,0))*INDEX('Mapping cadres'!$B$1:$Z$616,MATCH($B75, 'Mapping cadres'!$B$1:$B$616,0), MATCH(D$32,'Mapping cadres'!$B$1:$Z$1,0))</f>
        <v>0</v>
      </c>
      <c r="E75" s="226">
        <f>INDEX('Uganda workforce data - raw'!$A$4:$F$619,MATCH($B75, 'Uganda workforce data - raw'!$B$4:$B$619,0), MATCH("Filled Male",'Uganda workforce data - raw'!$A$4:$F$4,0))*INDEX('Mapping cadres'!$B$1:$Z$616,MATCH($B75, 'Mapping cadres'!$B$1:$B$616,0), MATCH(E$32,'Mapping cadres'!$B$1:$Z$1,0))</f>
        <v>0</v>
      </c>
      <c r="F75" s="226">
        <f>INDEX('Uganda workforce data - raw'!$A$4:$F$619,MATCH($B75, 'Uganda workforce data - raw'!$B$4:$B$619,0), MATCH("Filled Male",'Uganda workforce data - raw'!$A$4:$F$4,0))*INDEX('Mapping cadres'!$B$1:$Z$616,MATCH($B75, 'Mapping cadres'!$B$1:$B$616,0), MATCH(F$32,'Mapping cadres'!$B$1:$Z$1,0))</f>
        <v>5</v>
      </c>
      <c r="G75" s="226">
        <f>INDEX('Uganda workforce data - raw'!$A$4:$F$619,MATCH($B75, 'Uganda workforce data - raw'!$B$4:$B$619,0), MATCH("Filled Male",'Uganda workforce data - raw'!$A$4:$F$4,0))*INDEX('Mapping cadres'!$B$1:$Z$616,MATCH($B75, 'Mapping cadres'!$B$1:$B$616,0), MATCH(G$32,'Mapping cadres'!$B$1:$Z$1,0))</f>
        <v>0</v>
      </c>
      <c r="H75" s="226">
        <f>INDEX('Uganda workforce data - raw'!$A$4:$F$619,MATCH($B75, 'Uganda workforce data - raw'!$B$4:$B$619,0), MATCH("Filled Male",'Uganda workforce data - raw'!$A$4:$F$4,0))*INDEX('Mapping cadres'!$B$1:$Z$616,MATCH($B75, 'Mapping cadres'!$B$1:$B$616,0), MATCH(H$32,'Mapping cadres'!$B$1:$Z$1,0))</f>
        <v>0</v>
      </c>
      <c r="I75" s="226">
        <f>INDEX('Uganda workforce data - raw'!$A$4:$F$619,MATCH($B75, 'Uganda workforce data - raw'!$B$4:$B$619,0), MATCH("Filled Male",'Uganda workforce data - raw'!$A$4:$F$4,0))*INDEX('Mapping cadres'!$B$1:$Z$616,MATCH($B75, 'Mapping cadres'!$B$1:$B$616,0), MATCH(I$32,'Mapping cadres'!$B$1:$Z$1,0))</f>
        <v>0</v>
      </c>
      <c r="J75" s="226">
        <f>INDEX('Uganda workforce data - raw'!$A$4:$F$619,MATCH($B75, 'Uganda workforce data - raw'!$B$4:$B$619,0), MATCH("Filled Male",'Uganda workforce data - raw'!$A$4:$F$4,0))*INDEX('Mapping cadres'!$B$1:$Z$616,MATCH($B75, 'Mapping cadres'!$B$1:$B$616,0), MATCH(J$32,'Mapping cadres'!$B$1:$Z$1,0))</f>
        <v>0</v>
      </c>
      <c r="K75" s="226">
        <f>INDEX('Uganda workforce data - raw'!$A$4:$F$619,MATCH($B75, 'Uganda workforce data - raw'!$B$4:$B$619,0), MATCH("Filled Male",'Uganda workforce data - raw'!$A$4:$F$4,0))*INDEX('Mapping cadres'!$B$1:$Z$616,MATCH($B75, 'Mapping cadres'!$B$1:$B$616,0), MATCH(K$32,'Mapping cadres'!$B$1:$Z$1,0))</f>
        <v>0</v>
      </c>
      <c r="L75" s="226">
        <f>INDEX('Uganda workforce data - raw'!$A$4:$F$619,MATCH($B75, 'Uganda workforce data - raw'!$B$4:$B$619,0), MATCH("Filled Male",'Uganda workforce data - raw'!$A$4:$F$4,0))*INDEX('Mapping cadres'!$B$1:$Z$616,MATCH($B75, 'Mapping cadres'!$B$1:$B$616,0), MATCH(L$32,'Mapping cadres'!$B$1:$Z$1,0))</f>
        <v>0</v>
      </c>
      <c r="M75" s="226">
        <f>INDEX('Uganda workforce data - raw'!$A$4:$F$619,MATCH($B75, 'Uganda workforce data - raw'!$B$4:$B$619,0), MATCH("Filled Male",'Uganda workforce data - raw'!$A$4:$F$4,0))*INDEX('Mapping cadres'!$B$1:$Z$616,MATCH($B75, 'Mapping cadres'!$B$1:$B$616,0), MATCH(M$32,'Mapping cadres'!$B$1:$Z$1,0))</f>
        <v>0</v>
      </c>
      <c r="N75" s="226">
        <f>INDEX('Uganda workforce data - raw'!$A$4:$F$619,MATCH($B75, 'Uganda workforce data - raw'!$B$4:$B$619,0), MATCH("Filled Male",'Uganda workforce data - raw'!$A$4:$F$4,0))*INDEX('Mapping cadres'!$B$1:$Z$616,MATCH($B75, 'Mapping cadres'!$B$1:$B$616,0), MATCH(N$32,'Mapping cadres'!$B$1:$Z$1,0))</f>
        <v>0</v>
      </c>
      <c r="O75" s="226">
        <f>INDEX('Uganda workforce data - raw'!$A$4:$F$619,MATCH($B75, 'Uganda workforce data - raw'!$B$4:$B$619,0), MATCH("Filled Male",'Uganda workforce data - raw'!$A$4:$F$4,0))*INDEX('Mapping cadres'!$B$1:$Z$616,MATCH($B75, 'Mapping cadres'!$B$1:$B$616,0), MATCH(O$32,'Mapping cadres'!$B$1:$Z$1,0))</f>
        <v>0</v>
      </c>
      <c r="P75" s="226">
        <f>INDEX('Uganda workforce data - raw'!$A$4:$F$619,MATCH($B75, 'Uganda workforce data - raw'!$B$4:$B$619,0), MATCH("Filled Male",'Uganda workforce data - raw'!$A$4:$F$4,0))*INDEX('Mapping cadres'!$B$1:$Z$616,MATCH($B75, 'Mapping cadres'!$B$1:$B$616,0), MATCH(P$32,'Mapping cadres'!$B$1:$Z$1,0))</f>
        <v>0</v>
      </c>
      <c r="Q75" s="226">
        <f>INDEX('Uganda workforce data - raw'!$A$4:$F$619,MATCH($B75, 'Uganda workforce data - raw'!$B$4:$B$619,0), MATCH("Filled Male",'Uganda workforce data - raw'!$A$4:$F$4,0))*INDEX('Mapping cadres'!$B$1:$Z$616,MATCH($B75, 'Mapping cadres'!$B$1:$B$616,0), MATCH(Q$32,'Mapping cadres'!$B$1:$Z$1,0))</f>
        <v>0</v>
      </c>
      <c r="R75" s="226">
        <f>INDEX('Uganda workforce data - raw'!$A$4:$F$619,MATCH($B75, 'Uganda workforce data - raw'!$B$4:$B$619,0), MATCH("Filled Male",'Uganda workforce data - raw'!$A$4:$F$4,0))*INDEX('Mapping cadres'!$B$1:$Z$616,MATCH($B75, 'Mapping cadres'!$B$1:$B$616,0), MATCH(R$32,'Mapping cadres'!$B$1:$Z$1,0))</f>
        <v>0</v>
      </c>
      <c r="S75" s="226">
        <f>INDEX('Uganda workforce data - raw'!$A$4:$F$619,MATCH($B75, 'Uganda workforce data - raw'!$B$4:$B$619,0), MATCH("Filled Male",'Uganda workforce data - raw'!$A$4:$F$4,0))*INDEX('Mapping cadres'!$B$1:$Z$616,MATCH($B75, 'Mapping cadres'!$B$1:$B$616,0), MATCH(S$32,'Mapping cadres'!$B$1:$Z$1,0))</f>
        <v>0</v>
      </c>
      <c r="T75" s="226">
        <f>INDEX('Uganda workforce data - raw'!$A$4:$F$619,MATCH($B75, 'Uganda workforce data - raw'!$B$4:$B$619,0), MATCH("Filled Male",'Uganda workforce data - raw'!$A$4:$F$4,0))*INDEX('Mapping cadres'!$B$1:$Z$616,MATCH($B75, 'Mapping cadres'!$B$1:$B$616,0), MATCH(T$32,'Mapping cadres'!$B$1:$Z$1,0))</f>
        <v>0</v>
      </c>
      <c r="U75" s="226">
        <f>INDEX('Uganda workforce data - raw'!$A$4:$F$619,MATCH($B75, 'Uganda workforce data - raw'!$B$4:$B$619,0), MATCH("Filled Male",'Uganda workforce data - raw'!$A$4:$F$4,0))*INDEX('Mapping cadres'!$B$1:$Z$616,MATCH($B75, 'Mapping cadres'!$B$1:$B$616,0), MATCH(U$32,'Mapping cadres'!$B$1:$Z$1,0))</f>
        <v>0</v>
      </c>
      <c r="V75" s="226">
        <f>INDEX('Uganda workforce data - raw'!$A$4:$F$619,MATCH($B75, 'Uganda workforce data - raw'!$B$4:$B$619,0), MATCH("Filled Male",'Uganda workforce data - raw'!$A$4:$F$4,0))*INDEX('Mapping cadres'!$B$1:$Z$616,MATCH($B75, 'Mapping cadres'!$B$1:$B$616,0), MATCH(V$32,'Mapping cadres'!$B$1:$Z$1,0))</f>
        <v>0</v>
      </c>
      <c r="W75" s="226">
        <f>INDEX('Uganda workforce data - raw'!$A$4:$F$619,MATCH($B75, 'Uganda workforce data - raw'!$B$4:$B$619,0), MATCH("Filled Male",'Uganda workforce data - raw'!$A$4:$F$4,0))*INDEX('Mapping cadres'!$B$1:$Z$616,MATCH($B75, 'Mapping cadres'!$B$1:$B$616,0), MATCH(W$32,'Mapping cadres'!$B$1:$Z$1,0))</f>
        <v>0</v>
      </c>
      <c r="X75" s="226">
        <f>INDEX('Uganda workforce data - raw'!$A$4:$F$619,MATCH($B75, 'Uganda workforce data - raw'!$B$4:$B$619,0), MATCH("Filled Male",'Uganda workforce data - raw'!$A$4:$F$4,0))*INDEX('Mapping cadres'!$B$1:$Z$616,MATCH($B75, 'Mapping cadres'!$B$1:$B$616,0), MATCH(X$32,'Mapping cadres'!$B$1:$Z$1,0))</f>
        <v>0</v>
      </c>
      <c r="Y75" s="226">
        <f>INDEX('Uganda workforce data - raw'!$A$4:$F$619,MATCH($B75, 'Uganda workforce data - raw'!$B$4:$B$619,0), MATCH("Filled Male",'Uganda workforce data - raw'!$A$4:$F$4,0))*INDEX('Mapping cadres'!$B$1:$Z$616,MATCH($B75, 'Mapping cadres'!$B$1:$B$616,0), MATCH(Y$32,'Mapping cadres'!$B$1:$Z$1,0))</f>
        <v>0</v>
      </c>
      <c r="Z75" s="226">
        <f>INDEX('Uganda workforce data - raw'!$A$4:$F$619,MATCH($B75, 'Uganda workforce data - raw'!$B$4:$B$619,0), MATCH("Filled Male",'Uganda workforce data - raw'!$A$4:$F$4,0))*INDEX('Mapping cadres'!$B$1:$Z$616,MATCH($B75, 'Mapping cadres'!$B$1:$B$616,0), MATCH(Z$32,'Mapping cadres'!$B$1:$Z$1,0))</f>
        <v>0</v>
      </c>
      <c r="AA75" s="226">
        <f>INDEX('Uganda workforce data - raw'!$A$4:$F$619,MATCH($B75, 'Uganda workforce data - raw'!$B$4:$B$619,0), MATCH("Filled Female",'Uganda workforce data - raw'!$A$4:$F$4,0))*INDEX('Mapping cadres'!$B$1:$Z$616,MATCH($B75, 'Mapping cadres'!$B$1:$B$616,0), MATCH(AA$32,'Mapping cadres'!$B$1:$Z$1,0))</f>
        <v>0</v>
      </c>
      <c r="AB75" s="226">
        <f>INDEX('Uganda workforce data - raw'!$A$4:$F$619,MATCH($B75, 'Uganda workforce data - raw'!$B$4:$B$619,0), MATCH("Filled Female",'Uganda workforce data - raw'!$A$4:$F$4,0))*INDEX('Mapping cadres'!$B$1:$Z$616,MATCH($B75, 'Mapping cadres'!$B$1:$B$616,0), MATCH(AB$32,'Mapping cadres'!$B$1:$Z$1,0))</f>
        <v>0</v>
      </c>
      <c r="AC75" s="226">
        <f>INDEX('Uganda workforce data - raw'!$A$4:$F$619,MATCH($B75, 'Uganda workforce data - raw'!$B$4:$B$619,0), MATCH("Filled Female",'Uganda workforce data - raw'!$A$4:$F$4,0))*INDEX('Mapping cadres'!$B$1:$Z$616,MATCH($B75, 'Mapping cadres'!$B$1:$B$616,0), MATCH(AC$32,'Mapping cadres'!$B$1:$Z$1,0))</f>
        <v>0</v>
      </c>
      <c r="AD75" s="226">
        <f>INDEX('Uganda workforce data - raw'!$A$4:$F$619,MATCH($B75, 'Uganda workforce data - raw'!$B$4:$B$619,0), MATCH("Filled Female",'Uganda workforce data - raw'!$A$4:$F$4,0))*INDEX('Mapping cadres'!$B$1:$Z$616,MATCH($B75, 'Mapping cadres'!$B$1:$B$616,0), MATCH(AD$32,'Mapping cadres'!$B$1:$Z$1,0))</f>
        <v>1</v>
      </c>
      <c r="AE75" s="226">
        <f>INDEX('Uganda workforce data - raw'!$A$4:$F$619,MATCH($B75, 'Uganda workforce data - raw'!$B$4:$B$619,0), MATCH("Filled Female",'Uganda workforce data - raw'!$A$4:$F$4,0))*INDEX('Mapping cadres'!$B$1:$Z$616,MATCH($B75, 'Mapping cadres'!$B$1:$B$616,0), MATCH(AE$32,'Mapping cadres'!$B$1:$Z$1,0))</f>
        <v>0</v>
      </c>
      <c r="AF75" s="226">
        <f>INDEX('Uganda workforce data - raw'!$A$4:$F$619,MATCH($B75, 'Uganda workforce data - raw'!$B$4:$B$619,0), MATCH("Filled Female",'Uganda workforce data - raw'!$A$4:$F$4,0))*INDEX('Mapping cadres'!$B$1:$Z$616,MATCH($B75, 'Mapping cadres'!$B$1:$B$616,0), MATCH(AF$32,'Mapping cadres'!$B$1:$Z$1,0))</f>
        <v>0</v>
      </c>
      <c r="AG75" s="226">
        <f>INDEX('Uganda workforce data - raw'!$A$4:$F$619,MATCH($B75, 'Uganda workforce data - raw'!$B$4:$B$619,0), MATCH("Filled Female",'Uganda workforce data - raw'!$A$4:$F$4,0))*INDEX('Mapping cadres'!$B$1:$Z$616,MATCH($B75, 'Mapping cadres'!$B$1:$B$616,0), MATCH(AG$32,'Mapping cadres'!$B$1:$Z$1,0))</f>
        <v>0</v>
      </c>
      <c r="AH75" s="226">
        <f>INDEX('Uganda workforce data - raw'!$A$4:$F$619,MATCH($B75, 'Uganda workforce data - raw'!$B$4:$B$619,0), MATCH("Filled Female",'Uganda workforce data - raw'!$A$4:$F$4,0))*INDEX('Mapping cadres'!$B$1:$Z$616,MATCH($B75, 'Mapping cadres'!$B$1:$B$616,0), MATCH(AH$32,'Mapping cadres'!$B$1:$Z$1,0))</f>
        <v>0</v>
      </c>
      <c r="AI75" s="226">
        <f>INDEX('Uganda workforce data - raw'!$A$4:$F$619,MATCH($B75, 'Uganda workforce data - raw'!$B$4:$B$619,0), MATCH("Filled Female",'Uganda workforce data - raw'!$A$4:$F$4,0))*INDEX('Mapping cadres'!$B$1:$Z$616,MATCH($B75, 'Mapping cadres'!$B$1:$B$616,0), MATCH(AI$32,'Mapping cadres'!$B$1:$Z$1,0))</f>
        <v>0</v>
      </c>
      <c r="AJ75" s="226">
        <f>INDEX('Uganda workforce data - raw'!$A$4:$F$619,MATCH($B75, 'Uganda workforce data - raw'!$B$4:$B$619,0), MATCH("Filled Female",'Uganda workforce data - raw'!$A$4:$F$4,0))*INDEX('Mapping cadres'!$B$1:$Z$616,MATCH($B75, 'Mapping cadres'!$B$1:$B$616,0), MATCH(AJ$32,'Mapping cadres'!$B$1:$Z$1,0))</f>
        <v>0</v>
      </c>
      <c r="AK75" s="226">
        <f>INDEX('Uganda workforce data - raw'!$A$4:$F$619,MATCH($B75, 'Uganda workforce data - raw'!$B$4:$B$619,0), MATCH("Filled Female",'Uganda workforce data - raw'!$A$4:$F$4,0))*INDEX('Mapping cadres'!$B$1:$Z$616,MATCH($B75, 'Mapping cadres'!$B$1:$B$616,0), MATCH(AK$32,'Mapping cadres'!$B$1:$Z$1,0))</f>
        <v>0</v>
      </c>
      <c r="AL75" s="226">
        <f>INDEX('Uganda workforce data - raw'!$A$4:$F$619,MATCH($B75, 'Uganda workforce data - raw'!$B$4:$B$619,0), MATCH("Filled Female",'Uganda workforce data - raw'!$A$4:$F$4,0))*INDEX('Mapping cadres'!$B$1:$Z$616,MATCH($B75, 'Mapping cadres'!$B$1:$B$616,0), MATCH(AL$32,'Mapping cadres'!$B$1:$Z$1,0))</f>
        <v>0</v>
      </c>
      <c r="AM75" s="226">
        <f>INDEX('Uganda workforce data - raw'!$A$4:$F$619,MATCH($B75, 'Uganda workforce data - raw'!$B$4:$B$619,0), MATCH("Filled Female",'Uganda workforce data - raw'!$A$4:$F$4,0))*INDEX('Mapping cadres'!$B$1:$Z$616,MATCH($B75, 'Mapping cadres'!$B$1:$B$616,0), MATCH(AM$32,'Mapping cadres'!$B$1:$Z$1,0))</f>
        <v>0</v>
      </c>
      <c r="AN75" s="226">
        <f>INDEX('Uganda workforce data - raw'!$A$4:$F$619,MATCH($B75, 'Uganda workforce data - raw'!$B$4:$B$619,0), MATCH("Filled Female",'Uganda workforce data - raw'!$A$4:$F$4,0))*INDEX('Mapping cadres'!$B$1:$Z$616,MATCH($B75, 'Mapping cadres'!$B$1:$B$616,0), MATCH(AN$32,'Mapping cadres'!$B$1:$Z$1,0))</f>
        <v>0</v>
      </c>
      <c r="AO75" s="226">
        <f>INDEX('Uganda workforce data - raw'!$A$4:$F$619,MATCH($B75, 'Uganda workforce data - raw'!$B$4:$B$619,0), MATCH("Filled Female",'Uganda workforce data - raw'!$A$4:$F$4,0))*INDEX('Mapping cadres'!$B$1:$Z$616,MATCH($B75, 'Mapping cadres'!$B$1:$B$616,0), MATCH(AO$32,'Mapping cadres'!$B$1:$Z$1,0))</f>
        <v>0</v>
      </c>
      <c r="AP75" s="226">
        <f>INDEX('Uganda workforce data - raw'!$A$4:$F$619,MATCH($B75, 'Uganda workforce data - raw'!$B$4:$B$619,0), MATCH("Filled Female",'Uganda workforce data - raw'!$A$4:$F$4,0))*INDEX('Mapping cadres'!$B$1:$Z$616,MATCH($B75, 'Mapping cadres'!$B$1:$B$616,0), MATCH(AP$32,'Mapping cadres'!$B$1:$Z$1,0))</f>
        <v>0</v>
      </c>
      <c r="AQ75" s="226">
        <f>INDEX('Uganda workforce data - raw'!$A$4:$F$619,MATCH($B75, 'Uganda workforce data - raw'!$B$4:$B$619,0), MATCH("Filled Female",'Uganda workforce data - raw'!$A$4:$F$4,0))*INDEX('Mapping cadres'!$B$1:$Z$616,MATCH($B75, 'Mapping cadres'!$B$1:$B$616,0), MATCH(AQ$32,'Mapping cadres'!$B$1:$Z$1,0))</f>
        <v>0</v>
      </c>
      <c r="AR75" s="226">
        <f>INDEX('Uganda workforce data - raw'!$A$4:$F$619,MATCH($B75, 'Uganda workforce data - raw'!$B$4:$B$619,0), MATCH("Filled Female",'Uganda workforce data - raw'!$A$4:$F$4,0))*INDEX('Mapping cadres'!$B$1:$Z$616,MATCH($B75, 'Mapping cadres'!$B$1:$B$616,0), MATCH(AR$32,'Mapping cadres'!$B$1:$Z$1,0))</f>
        <v>0</v>
      </c>
      <c r="AS75" s="226">
        <f>INDEX('Uganda workforce data - raw'!$A$4:$F$619,MATCH($B75, 'Uganda workforce data - raw'!$B$4:$B$619,0), MATCH("Filled Female",'Uganda workforce data - raw'!$A$4:$F$4,0))*INDEX('Mapping cadres'!$B$1:$Z$616,MATCH($B75, 'Mapping cadres'!$B$1:$B$616,0), MATCH(AS$32,'Mapping cadres'!$B$1:$Z$1,0))</f>
        <v>0</v>
      </c>
      <c r="AT75" s="226">
        <f>INDEX('Uganda workforce data - raw'!$A$4:$F$619,MATCH($B75, 'Uganda workforce data - raw'!$B$4:$B$619,0), MATCH("Filled Female",'Uganda workforce data - raw'!$A$4:$F$4,0))*INDEX('Mapping cadres'!$B$1:$Z$616,MATCH($B75, 'Mapping cadres'!$B$1:$B$616,0), MATCH(AT$32,'Mapping cadres'!$B$1:$Z$1,0))</f>
        <v>0</v>
      </c>
      <c r="AU75" s="226">
        <f>INDEX('Uganda workforce data - raw'!$A$4:$F$619,MATCH($B75, 'Uganda workforce data - raw'!$B$4:$B$619,0), MATCH("Filled Female",'Uganda workforce data - raw'!$A$4:$F$4,0))*INDEX('Mapping cadres'!$B$1:$Z$616,MATCH($B75, 'Mapping cadres'!$B$1:$B$616,0), MATCH(AU$32,'Mapping cadres'!$B$1:$Z$1,0))</f>
        <v>0</v>
      </c>
      <c r="AV75" s="226">
        <f>INDEX('Uganda workforce data - raw'!$A$4:$F$619,MATCH($B75, 'Uganda workforce data - raw'!$B$4:$B$619,0), MATCH("Filled Female",'Uganda workforce data - raw'!$A$4:$F$4,0))*INDEX('Mapping cadres'!$B$1:$Z$616,MATCH($B75, 'Mapping cadres'!$B$1:$B$616,0), MATCH(AV$32,'Mapping cadres'!$B$1:$Z$1,0))</f>
        <v>0</v>
      </c>
      <c r="AW75" s="226">
        <f>INDEX('Uganda workforce data - raw'!$A$4:$F$619,MATCH($B75, 'Uganda workforce data - raw'!$B$4:$B$619,0), MATCH("Filled Female",'Uganda workforce data - raw'!$A$4:$F$4,0))*INDEX('Mapping cadres'!$B$1:$Z$616,MATCH($B75, 'Mapping cadres'!$B$1:$B$616,0), MATCH(AW$32,'Mapping cadres'!$B$1:$Z$1,0))</f>
        <v>0</v>
      </c>
      <c r="AX75" s="226">
        <f>INDEX('Uganda workforce data - raw'!$A$4:$F$619,MATCH($B75, 'Uganda workforce data - raw'!$B$4:$B$619,0), MATCH("Filled Female",'Uganda workforce data - raw'!$A$4:$F$4,0))*INDEX('Mapping cadres'!$B$1:$Z$616,MATCH($B75, 'Mapping cadres'!$B$1:$B$616,0), MATCH(AX$32,'Mapping cadres'!$B$1:$Z$1,0))</f>
        <v>0</v>
      </c>
      <c r="AY75" s="226">
        <f t="shared" si="5"/>
        <v>0</v>
      </c>
      <c r="AZ75" s="226">
        <f t="shared" si="6"/>
        <v>0</v>
      </c>
      <c r="BA75" s="226">
        <f t="shared" si="7"/>
        <v>0</v>
      </c>
      <c r="BB75" s="226">
        <f t="shared" si="8"/>
        <v>6</v>
      </c>
      <c r="BC75" s="226">
        <f t="shared" si="9"/>
        <v>0</v>
      </c>
      <c r="BD75" s="226">
        <f t="shared" si="10"/>
        <v>0</v>
      </c>
      <c r="BE75" s="226">
        <f t="shared" si="11"/>
        <v>0</v>
      </c>
      <c r="BF75" s="226">
        <f t="shared" si="12"/>
        <v>0</v>
      </c>
      <c r="BG75" s="226">
        <f t="shared" si="13"/>
        <v>0</v>
      </c>
      <c r="BH75" s="226">
        <f t="shared" si="14"/>
        <v>0</v>
      </c>
      <c r="BI75" s="226">
        <f t="shared" si="15"/>
        <v>0</v>
      </c>
      <c r="BJ75" s="226">
        <f t="shared" si="16"/>
        <v>0</v>
      </c>
      <c r="BK75" s="226">
        <f t="shared" si="17"/>
        <v>0</v>
      </c>
      <c r="BL75" s="226">
        <f t="shared" si="18"/>
        <v>0</v>
      </c>
      <c r="BM75" s="226">
        <f t="shared" si="19"/>
        <v>0</v>
      </c>
      <c r="BN75" s="226">
        <f t="shared" si="20"/>
        <v>0</v>
      </c>
      <c r="BO75" s="226">
        <f t="shared" si="21"/>
        <v>0</v>
      </c>
      <c r="BP75" s="226">
        <f t="shared" si="22"/>
        <v>0</v>
      </c>
      <c r="BQ75" s="226">
        <f t="shared" si="23"/>
        <v>0</v>
      </c>
      <c r="BR75" s="226">
        <f t="shared" si="24"/>
        <v>0</v>
      </c>
      <c r="BS75" s="226">
        <f t="shared" si="25"/>
        <v>0</v>
      </c>
      <c r="BT75" s="226">
        <f t="shared" si="26"/>
        <v>0</v>
      </c>
      <c r="BU75" s="226">
        <f t="shared" si="27"/>
        <v>0</v>
      </c>
      <c r="BV75" s="226">
        <f t="shared" si="28"/>
        <v>0</v>
      </c>
    </row>
    <row r="76" spans="1:74">
      <c r="A76" s="226">
        <v>44</v>
      </c>
      <c r="B76" s="226" t="s">
        <v>1350</v>
      </c>
      <c r="C76" s="226">
        <f>INDEX('Uganda workforce data - raw'!$A$4:$F$619,MATCH($B76, 'Uganda workforce data - raw'!$B$4:$B$619,0), MATCH("Filled Male",'Uganda workforce data - raw'!$A$4:$F$4,0))*INDEX('Mapping cadres'!$B$1:$Z$616,MATCH($B76, 'Mapping cadres'!$B$1:$B$616,0), MATCH(C$32,'Mapping cadres'!$B$1:$Z$1,0))</f>
        <v>1</v>
      </c>
      <c r="D76" s="226">
        <f>INDEX('Uganda workforce data - raw'!$A$4:$F$619,MATCH($B76, 'Uganda workforce data - raw'!$B$4:$B$619,0), MATCH("Filled Male",'Uganda workforce data - raw'!$A$4:$F$4,0))*INDEX('Mapping cadres'!$B$1:$Z$616,MATCH($B76, 'Mapping cadres'!$B$1:$B$616,0), MATCH(D$32,'Mapping cadres'!$B$1:$Z$1,0))</f>
        <v>0</v>
      </c>
      <c r="E76" s="226">
        <f>INDEX('Uganda workforce data - raw'!$A$4:$F$619,MATCH($B76, 'Uganda workforce data - raw'!$B$4:$B$619,0), MATCH("Filled Male",'Uganda workforce data - raw'!$A$4:$F$4,0))*INDEX('Mapping cadres'!$B$1:$Z$616,MATCH($B76, 'Mapping cadres'!$B$1:$B$616,0), MATCH(E$32,'Mapping cadres'!$B$1:$Z$1,0))</f>
        <v>0</v>
      </c>
      <c r="F76" s="226">
        <f>INDEX('Uganda workforce data - raw'!$A$4:$F$619,MATCH($B76, 'Uganda workforce data - raw'!$B$4:$B$619,0), MATCH("Filled Male",'Uganda workforce data - raw'!$A$4:$F$4,0))*INDEX('Mapping cadres'!$B$1:$Z$616,MATCH($B76, 'Mapping cadres'!$B$1:$B$616,0), MATCH(F$32,'Mapping cadres'!$B$1:$Z$1,0))</f>
        <v>0</v>
      </c>
      <c r="G76" s="226">
        <f>INDEX('Uganda workforce data - raw'!$A$4:$F$619,MATCH($B76, 'Uganda workforce data - raw'!$B$4:$B$619,0), MATCH("Filled Male",'Uganda workforce data - raw'!$A$4:$F$4,0))*INDEX('Mapping cadres'!$B$1:$Z$616,MATCH($B76, 'Mapping cadres'!$B$1:$B$616,0), MATCH(G$32,'Mapping cadres'!$B$1:$Z$1,0))</f>
        <v>0</v>
      </c>
      <c r="H76" s="226">
        <f>INDEX('Uganda workforce data - raw'!$A$4:$F$619,MATCH($B76, 'Uganda workforce data - raw'!$B$4:$B$619,0), MATCH("Filled Male",'Uganda workforce data - raw'!$A$4:$F$4,0))*INDEX('Mapping cadres'!$B$1:$Z$616,MATCH($B76, 'Mapping cadres'!$B$1:$B$616,0), MATCH(H$32,'Mapping cadres'!$B$1:$Z$1,0))</f>
        <v>0</v>
      </c>
      <c r="I76" s="226">
        <f>INDEX('Uganda workforce data - raw'!$A$4:$F$619,MATCH($B76, 'Uganda workforce data - raw'!$B$4:$B$619,0), MATCH("Filled Male",'Uganda workforce data - raw'!$A$4:$F$4,0))*INDEX('Mapping cadres'!$B$1:$Z$616,MATCH($B76, 'Mapping cadres'!$B$1:$B$616,0), MATCH(I$32,'Mapping cadres'!$B$1:$Z$1,0))</f>
        <v>0</v>
      </c>
      <c r="J76" s="226">
        <f>INDEX('Uganda workforce data - raw'!$A$4:$F$619,MATCH($B76, 'Uganda workforce data - raw'!$B$4:$B$619,0), MATCH("Filled Male",'Uganda workforce data - raw'!$A$4:$F$4,0))*INDEX('Mapping cadres'!$B$1:$Z$616,MATCH($B76, 'Mapping cadres'!$B$1:$B$616,0), MATCH(J$32,'Mapping cadres'!$B$1:$Z$1,0))</f>
        <v>0</v>
      </c>
      <c r="K76" s="226">
        <f>INDEX('Uganda workforce data - raw'!$A$4:$F$619,MATCH($B76, 'Uganda workforce data - raw'!$B$4:$B$619,0), MATCH("Filled Male",'Uganda workforce data - raw'!$A$4:$F$4,0))*INDEX('Mapping cadres'!$B$1:$Z$616,MATCH($B76, 'Mapping cadres'!$B$1:$B$616,0), MATCH(K$32,'Mapping cadres'!$B$1:$Z$1,0))</f>
        <v>0</v>
      </c>
      <c r="L76" s="226">
        <f>INDEX('Uganda workforce data - raw'!$A$4:$F$619,MATCH($B76, 'Uganda workforce data - raw'!$B$4:$B$619,0), MATCH("Filled Male",'Uganda workforce data - raw'!$A$4:$F$4,0))*INDEX('Mapping cadres'!$B$1:$Z$616,MATCH($B76, 'Mapping cadres'!$B$1:$B$616,0), MATCH(L$32,'Mapping cadres'!$B$1:$Z$1,0))</f>
        <v>0</v>
      </c>
      <c r="M76" s="226">
        <f>INDEX('Uganda workforce data - raw'!$A$4:$F$619,MATCH($B76, 'Uganda workforce data - raw'!$B$4:$B$619,0), MATCH("Filled Male",'Uganda workforce data - raw'!$A$4:$F$4,0))*INDEX('Mapping cadres'!$B$1:$Z$616,MATCH($B76, 'Mapping cadres'!$B$1:$B$616,0), MATCH(M$32,'Mapping cadres'!$B$1:$Z$1,0))</f>
        <v>0</v>
      </c>
      <c r="N76" s="226">
        <f>INDEX('Uganda workforce data - raw'!$A$4:$F$619,MATCH($B76, 'Uganda workforce data - raw'!$B$4:$B$619,0), MATCH("Filled Male",'Uganda workforce data - raw'!$A$4:$F$4,0))*INDEX('Mapping cadres'!$B$1:$Z$616,MATCH($B76, 'Mapping cadres'!$B$1:$B$616,0), MATCH(N$32,'Mapping cadres'!$B$1:$Z$1,0))</f>
        <v>0</v>
      </c>
      <c r="O76" s="226">
        <f>INDEX('Uganda workforce data - raw'!$A$4:$F$619,MATCH($B76, 'Uganda workforce data - raw'!$B$4:$B$619,0), MATCH("Filled Male",'Uganda workforce data - raw'!$A$4:$F$4,0))*INDEX('Mapping cadres'!$B$1:$Z$616,MATCH($B76, 'Mapping cadres'!$B$1:$B$616,0), MATCH(O$32,'Mapping cadres'!$B$1:$Z$1,0))</f>
        <v>0</v>
      </c>
      <c r="P76" s="226">
        <f>INDEX('Uganda workforce data - raw'!$A$4:$F$619,MATCH($B76, 'Uganda workforce data - raw'!$B$4:$B$619,0), MATCH("Filled Male",'Uganda workforce data - raw'!$A$4:$F$4,0))*INDEX('Mapping cadres'!$B$1:$Z$616,MATCH($B76, 'Mapping cadres'!$B$1:$B$616,0), MATCH(P$32,'Mapping cadres'!$B$1:$Z$1,0))</f>
        <v>0</v>
      </c>
      <c r="Q76" s="226">
        <f>INDEX('Uganda workforce data - raw'!$A$4:$F$619,MATCH($B76, 'Uganda workforce data - raw'!$B$4:$B$619,0), MATCH("Filled Male",'Uganda workforce data - raw'!$A$4:$F$4,0))*INDEX('Mapping cadres'!$B$1:$Z$616,MATCH($B76, 'Mapping cadres'!$B$1:$B$616,0), MATCH(Q$32,'Mapping cadres'!$B$1:$Z$1,0))</f>
        <v>0</v>
      </c>
      <c r="R76" s="226">
        <f>INDEX('Uganda workforce data - raw'!$A$4:$F$619,MATCH($B76, 'Uganda workforce data - raw'!$B$4:$B$619,0), MATCH("Filled Male",'Uganda workforce data - raw'!$A$4:$F$4,0))*INDEX('Mapping cadres'!$B$1:$Z$616,MATCH($B76, 'Mapping cadres'!$B$1:$B$616,0), MATCH(R$32,'Mapping cadres'!$B$1:$Z$1,0))</f>
        <v>0</v>
      </c>
      <c r="S76" s="226">
        <f>INDEX('Uganda workforce data - raw'!$A$4:$F$619,MATCH($B76, 'Uganda workforce data - raw'!$B$4:$B$619,0), MATCH("Filled Male",'Uganda workforce data - raw'!$A$4:$F$4,0))*INDEX('Mapping cadres'!$B$1:$Z$616,MATCH($B76, 'Mapping cadres'!$B$1:$B$616,0), MATCH(S$32,'Mapping cadres'!$B$1:$Z$1,0))</f>
        <v>0</v>
      </c>
      <c r="T76" s="226">
        <f>INDEX('Uganda workforce data - raw'!$A$4:$F$619,MATCH($B76, 'Uganda workforce data - raw'!$B$4:$B$619,0), MATCH("Filled Male",'Uganda workforce data - raw'!$A$4:$F$4,0))*INDEX('Mapping cadres'!$B$1:$Z$616,MATCH($B76, 'Mapping cadres'!$B$1:$B$616,0), MATCH(T$32,'Mapping cadres'!$B$1:$Z$1,0))</f>
        <v>0</v>
      </c>
      <c r="U76" s="226">
        <f>INDEX('Uganda workforce data - raw'!$A$4:$F$619,MATCH($B76, 'Uganda workforce data - raw'!$B$4:$B$619,0), MATCH("Filled Male",'Uganda workforce data - raw'!$A$4:$F$4,0))*INDEX('Mapping cadres'!$B$1:$Z$616,MATCH($B76, 'Mapping cadres'!$B$1:$B$616,0), MATCH(U$32,'Mapping cadres'!$B$1:$Z$1,0))</f>
        <v>0</v>
      </c>
      <c r="V76" s="226">
        <f>INDEX('Uganda workforce data - raw'!$A$4:$F$619,MATCH($B76, 'Uganda workforce data - raw'!$B$4:$B$619,0), MATCH("Filled Male",'Uganda workforce data - raw'!$A$4:$F$4,0))*INDEX('Mapping cadres'!$B$1:$Z$616,MATCH($B76, 'Mapping cadres'!$B$1:$B$616,0), MATCH(V$32,'Mapping cadres'!$B$1:$Z$1,0))</f>
        <v>0</v>
      </c>
      <c r="W76" s="226">
        <f>INDEX('Uganda workforce data - raw'!$A$4:$F$619,MATCH($B76, 'Uganda workforce data - raw'!$B$4:$B$619,0), MATCH("Filled Male",'Uganda workforce data - raw'!$A$4:$F$4,0))*INDEX('Mapping cadres'!$B$1:$Z$616,MATCH($B76, 'Mapping cadres'!$B$1:$B$616,0), MATCH(W$32,'Mapping cadres'!$B$1:$Z$1,0))</f>
        <v>0</v>
      </c>
      <c r="X76" s="226">
        <f>INDEX('Uganda workforce data - raw'!$A$4:$F$619,MATCH($B76, 'Uganda workforce data - raw'!$B$4:$B$619,0), MATCH("Filled Male",'Uganda workforce data - raw'!$A$4:$F$4,0))*INDEX('Mapping cadres'!$B$1:$Z$616,MATCH($B76, 'Mapping cadres'!$B$1:$B$616,0), MATCH(X$32,'Mapping cadres'!$B$1:$Z$1,0))</f>
        <v>0</v>
      </c>
      <c r="Y76" s="226">
        <f>INDEX('Uganda workforce data - raw'!$A$4:$F$619,MATCH($B76, 'Uganda workforce data - raw'!$B$4:$B$619,0), MATCH("Filled Male",'Uganda workforce data - raw'!$A$4:$F$4,0))*INDEX('Mapping cadres'!$B$1:$Z$616,MATCH($B76, 'Mapping cadres'!$B$1:$B$616,0), MATCH(Y$32,'Mapping cadres'!$B$1:$Z$1,0))</f>
        <v>0</v>
      </c>
      <c r="Z76" s="226">
        <f>INDEX('Uganda workforce data - raw'!$A$4:$F$619,MATCH($B76, 'Uganda workforce data - raw'!$B$4:$B$619,0), MATCH("Filled Male",'Uganda workforce data - raw'!$A$4:$F$4,0))*INDEX('Mapping cadres'!$B$1:$Z$616,MATCH($B76, 'Mapping cadres'!$B$1:$B$616,0), MATCH(Z$32,'Mapping cadres'!$B$1:$Z$1,0))</f>
        <v>0</v>
      </c>
      <c r="AA76" s="226">
        <f>INDEX('Uganda workforce data - raw'!$A$4:$F$619,MATCH($B76, 'Uganda workforce data - raw'!$B$4:$B$619,0), MATCH("Filled Female",'Uganda workforce data - raw'!$A$4:$F$4,0))*INDEX('Mapping cadres'!$B$1:$Z$616,MATCH($B76, 'Mapping cadres'!$B$1:$B$616,0), MATCH(AA$32,'Mapping cadres'!$B$1:$Z$1,0))</f>
        <v>0</v>
      </c>
      <c r="AB76" s="226">
        <f>INDEX('Uganda workforce data - raw'!$A$4:$F$619,MATCH($B76, 'Uganda workforce data - raw'!$B$4:$B$619,0), MATCH("Filled Female",'Uganda workforce data - raw'!$A$4:$F$4,0))*INDEX('Mapping cadres'!$B$1:$Z$616,MATCH($B76, 'Mapping cadres'!$B$1:$B$616,0), MATCH(AB$32,'Mapping cadres'!$B$1:$Z$1,0))</f>
        <v>0</v>
      </c>
      <c r="AC76" s="226">
        <f>INDEX('Uganda workforce data - raw'!$A$4:$F$619,MATCH($B76, 'Uganda workforce data - raw'!$B$4:$B$619,0), MATCH("Filled Female",'Uganda workforce data - raw'!$A$4:$F$4,0))*INDEX('Mapping cadres'!$B$1:$Z$616,MATCH($B76, 'Mapping cadres'!$B$1:$B$616,0), MATCH(AC$32,'Mapping cadres'!$B$1:$Z$1,0))</f>
        <v>0</v>
      </c>
      <c r="AD76" s="226">
        <f>INDEX('Uganda workforce data - raw'!$A$4:$F$619,MATCH($B76, 'Uganda workforce data - raw'!$B$4:$B$619,0), MATCH("Filled Female",'Uganda workforce data - raw'!$A$4:$F$4,0))*INDEX('Mapping cadres'!$B$1:$Z$616,MATCH($B76, 'Mapping cadres'!$B$1:$B$616,0), MATCH(AD$32,'Mapping cadres'!$B$1:$Z$1,0))</f>
        <v>0</v>
      </c>
      <c r="AE76" s="226">
        <f>INDEX('Uganda workforce data - raw'!$A$4:$F$619,MATCH($B76, 'Uganda workforce data - raw'!$B$4:$B$619,0), MATCH("Filled Female",'Uganda workforce data - raw'!$A$4:$F$4,0))*INDEX('Mapping cadres'!$B$1:$Z$616,MATCH($B76, 'Mapping cadres'!$B$1:$B$616,0), MATCH(AE$32,'Mapping cadres'!$B$1:$Z$1,0))</f>
        <v>0</v>
      </c>
      <c r="AF76" s="226">
        <f>INDEX('Uganda workforce data - raw'!$A$4:$F$619,MATCH($B76, 'Uganda workforce data - raw'!$B$4:$B$619,0), MATCH("Filled Female",'Uganda workforce data - raw'!$A$4:$F$4,0))*INDEX('Mapping cadres'!$B$1:$Z$616,MATCH($B76, 'Mapping cadres'!$B$1:$B$616,0), MATCH(AF$32,'Mapping cadres'!$B$1:$Z$1,0))</f>
        <v>0</v>
      </c>
      <c r="AG76" s="226">
        <f>INDEX('Uganda workforce data - raw'!$A$4:$F$619,MATCH($B76, 'Uganda workforce data - raw'!$B$4:$B$619,0), MATCH("Filled Female",'Uganda workforce data - raw'!$A$4:$F$4,0))*INDEX('Mapping cadres'!$B$1:$Z$616,MATCH($B76, 'Mapping cadres'!$B$1:$B$616,0), MATCH(AG$32,'Mapping cadres'!$B$1:$Z$1,0))</f>
        <v>0</v>
      </c>
      <c r="AH76" s="226">
        <f>INDEX('Uganda workforce data - raw'!$A$4:$F$619,MATCH($B76, 'Uganda workforce data - raw'!$B$4:$B$619,0), MATCH("Filled Female",'Uganda workforce data - raw'!$A$4:$F$4,0))*INDEX('Mapping cadres'!$B$1:$Z$616,MATCH($B76, 'Mapping cadres'!$B$1:$B$616,0), MATCH(AH$32,'Mapping cadres'!$B$1:$Z$1,0))</f>
        <v>0</v>
      </c>
      <c r="AI76" s="226">
        <f>INDEX('Uganda workforce data - raw'!$A$4:$F$619,MATCH($B76, 'Uganda workforce data - raw'!$B$4:$B$619,0), MATCH("Filled Female",'Uganda workforce data - raw'!$A$4:$F$4,0))*INDEX('Mapping cadres'!$B$1:$Z$616,MATCH($B76, 'Mapping cadres'!$B$1:$B$616,0), MATCH(AI$32,'Mapping cadres'!$B$1:$Z$1,0))</f>
        <v>0</v>
      </c>
      <c r="AJ76" s="226">
        <f>INDEX('Uganda workforce data - raw'!$A$4:$F$619,MATCH($B76, 'Uganda workforce data - raw'!$B$4:$B$619,0), MATCH("Filled Female",'Uganda workforce data - raw'!$A$4:$F$4,0))*INDEX('Mapping cadres'!$B$1:$Z$616,MATCH($B76, 'Mapping cadres'!$B$1:$B$616,0), MATCH(AJ$32,'Mapping cadres'!$B$1:$Z$1,0))</f>
        <v>0</v>
      </c>
      <c r="AK76" s="226">
        <f>INDEX('Uganda workforce data - raw'!$A$4:$F$619,MATCH($B76, 'Uganda workforce data - raw'!$B$4:$B$619,0), MATCH("Filled Female",'Uganda workforce data - raw'!$A$4:$F$4,0))*INDEX('Mapping cadres'!$B$1:$Z$616,MATCH($B76, 'Mapping cadres'!$B$1:$B$616,0), MATCH(AK$32,'Mapping cadres'!$B$1:$Z$1,0))</f>
        <v>0</v>
      </c>
      <c r="AL76" s="226">
        <f>INDEX('Uganda workforce data - raw'!$A$4:$F$619,MATCH($B76, 'Uganda workforce data - raw'!$B$4:$B$619,0), MATCH("Filled Female",'Uganda workforce data - raw'!$A$4:$F$4,0))*INDEX('Mapping cadres'!$B$1:$Z$616,MATCH($B76, 'Mapping cadres'!$B$1:$B$616,0), MATCH(AL$32,'Mapping cadres'!$B$1:$Z$1,0))</f>
        <v>0</v>
      </c>
      <c r="AM76" s="226">
        <f>INDEX('Uganda workforce data - raw'!$A$4:$F$619,MATCH($B76, 'Uganda workforce data - raw'!$B$4:$B$619,0), MATCH("Filled Female",'Uganda workforce data - raw'!$A$4:$F$4,0))*INDEX('Mapping cadres'!$B$1:$Z$616,MATCH($B76, 'Mapping cadres'!$B$1:$B$616,0), MATCH(AM$32,'Mapping cadres'!$B$1:$Z$1,0))</f>
        <v>0</v>
      </c>
      <c r="AN76" s="226">
        <f>INDEX('Uganda workforce data - raw'!$A$4:$F$619,MATCH($B76, 'Uganda workforce data - raw'!$B$4:$B$619,0), MATCH("Filled Female",'Uganda workforce data - raw'!$A$4:$F$4,0))*INDEX('Mapping cadres'!$B$1:$Z$616,MATCH($B76, 'Mapping cadres'!$B$1:$B$616,0), MATCH(AN$32,'Mapping cadres'!$B$1:$Z$1,0))</f>
        <v>0</v>
      </c>
      <c r="AO76" s="226">
        <f>INDEX('Uganda workforce data - raw'!$A$4:$F$619,MATCH($B76, 'Uganda workforce data - raw'!$B$4:$B$619,0), MATCH("Filled Female",'Uganda workforce data - raw'!$A$4:$F$4,0))*INDEX('Mapping cadres'!$B$1:$Z$616,MATCH($B76, 'Mapping cadres'!$B$1:$B$616,0), MATCH(AO$32,'Mapping cadres'!$B$1:$Z$1,0))</f>
        <v>0</v>
      </c>
      <c r="AP76" s="226">
        <f>INDEX('Uganda workforce data - raw'!$A$4:$F$619,MATCH($B76, 'Uganda workforce data - raw'!$B$4:$B$619,0), MATCH("Filled Female",'Uganda workforce data - raw'!$A$4:$F$4,0))*INDEX('Mapping cadres'!$B$1:$Z$616,MATCH($B76, 'Mapping cadres'!$B$1:$B$616,0), MATCH(AP$32,'Mapping cadres'!$B$1:$Z$1,0))</f>
        <v>0</v>
      </c>
      <c r="AQ76" s="226">
        <f>INDEX('Uganda workforce data - raw'!$A$4:$F$619,MATCH($B76, 'Uganda workforce data - raw'!$B$4:$B$619,0), MATCH("Filled Female",'Uganda workforce data - raw'!$A$4:$F$4,0))*INDEX('Mapping cadres'!$B$1:$Z$616,MATCH($B76, 'Mapping cadres'!$B$1:$B$616,0), MATCH(AQ$32,'Mapping cadres'!$B$1:$Z$1,0))</f>
        <v>0</v>
      </c>
      <c r="AR76" s="226">
        <f>INDEX('Uganda workforce data - raw'!$A$4:$F$619,MATCH($B76, 'Uganda workforce data - raw'!$B$4:$B$619,0), MATCH("Filled Female",'Uganda workforce data - raw'!$A$4:$F$4,0))*INDEX('Mapping cadres'!$B$1:$Z$616,MATCH($B76, 'Mapping cadres'!$B$1:$B$616,0), MATCH(AR$32,'Mapping cadres'!$B$1:$Z$1,0))</f>
        <v>0</v>
      </c>
      <c r="AS76" s="226">
        <f>INDEX('Uganda workforce data - raw'!$A$4:$F$619,MATCH($B76, 'Uganda workforce data - raw'!$B$4:$B$619,0), MATCH("Filled Female",'Uganda workforce data - raw'!$A$4:$F$4,0))*INDEX('Mapping cadres'!$B$1:$Z$616,MATCH($B76, 'Mapping cadres'!$B$1:$B$616,0), MATCH(AS$32,'Mapping cadres'!$B$1:$Z$1,0))</f>
        <v>0</v>
      </c>
      <c r="AT76" s="226">
        <f>INDEX('Uganda workforce data - raw'!$A$4:$F$619,MATCH($B76, 'Uganda workforce data - raw'!$B$4:$B$619,0), MATCH("Filled Female",'Uganda workforce data - raw'!$A$4:$F$4,0))*INDEX('Mapping cadres'!$B$1:$Z$616,MATCH($B76, 'Mapping cadres'!$B$1:$B$616,0), MATCH(AT$32,'Mapping cadres'!$B$1:$Z$1,0))</f>
        <v>0</v>
      </c>
      <c r="AU76" s="226">
        <f>INDEX('Uganda workforce data - raw'!$A$4:$F$619,MATCH($B76, 'Uganda workforce data - raw'!$B$4:$B$619,0), MATCH("Filled Female",'Uganda workforce data - raw'!$A$4:$F$4,0))*INDEX('Mapping cadres'!$B$1:$Z$616,MATCH($B76, 'Mapping cadres'!$B$1:$B$616,0), MATCH(AU$32,'Mapping cadres'!$B$1:$Z$1,0))</f>
        <v>0</v>
      </c>
      <c r="AV76" s="226">
        <f>INDEX('Uganda workforce data - raw'!$A$4:$F$619,MATCH($B76, 'Uganda workforce data - raw'!$B$4:$B$619,0), MATCH("Filled Female",'Uganda workforce data - raw'!$A$4:$F$4,0))*INDEX('Mapping cadres'!$B$1:$Z$616,MATCH($B76, 'Mapping cadres'!$B$1:$B$616,0), MATCH(AV$32,'Mapping cadres'!$B$1:$Z$1,0))</f>
        <v>0</v>
      </c>
      <c r="AW76" s="226">
        <f>INDEX('Uganda workforce data - raw'!$A$4:$F$619,MATCH($B76, 'Uganda workforce data - raw'!$B$4:$B$619,0), MATCH("Filled Female",'Uganda workforce data - raw'!$A$4:$F$4,0))*INDEX('Mapping cadres'!$B$1:$Z$616,MATCH($B76, 'Mapping cadres'!$B$1:$B$616,0), MATCH(AW$32,'Mapping cadres'!$B$1:$Z$1,0))</f>
        <v>0</v>
      </c>
      <c r="AX76" s="226">
        <f>INDEX('Uganda workforce data - raw'!$A$4:$F$619,MATCH($B76, 'Uganda workforce data - raw'!$B$4:$B$619,0), MATCH("Filled Female",'Uganda workforce data - raw'!$A$4:$F$4,0))*INDEX('Mapping cadres'!$B$1:$Z$616,MATCH($B76, 'Mapping cadres'!$B$1:$B$616,0), MATCH(AX$32,'Mapping cadres'!$B$1:$Z$1,0))</f>
        <v>0</v>
      </c>
      <c r="AY76" s="226">
        <f t="shared" si="5"/>
        <v>1</v>
      </c>
      <c r="AZ76" s="226">
        <f t="shared" si="6"/>
        <v>0</v>
      </c>
      <c r="BA76" s="226">
        <f t="shared" si="7"/>
        <v>0</v>
      </c>
      <c r="BB76" s="226">
        <f t="shared" si="8"/>
        <v>0</v>
      </c>
      <c r="BC76" s="226">
        <f t="shared" si="9"/>
        <v>0</v>
      </c>
      <c r="BD76" s="226">
        <f t="shared" si="10"/>
        <v>0</v>
      </c>
      <c r="BE76" s="226">
        <f t="shared" si="11"/>
        <v>0</v>
      </c>
      <c r="BF76" s="226">
        <f t="shared" si="12"/>
        <v>0</v>
      </c>
      <c r="BG76" s="226">
        <f t="shared" si="13"/>
        <v>0</v>
      </c>
      <c r="BH76" s="226">
        <f t="shared" si="14"/>
        <v>0</v>
      </c>
      <c r="BI76" s="226">
        <f t="shared" si="15"/>
        <v>0</v>
      </c>
      <c r="BJ76" s="226">
        <f t="shared" si="16"/>
        <v>0</v>
      </c>
      <c r="BK76" s="226">
        <f t="shared" si="17"/>
        <v>0</v>
      </c>
      <c r="BL76" s="226">
        <f t="shared" si="18"/>
        <v>0</v>
      </c>
      <c r="BM76" s="226">
        <f t="shared" si="19"/>
        <v>0</v>
      </c>
      <c r="BN76" s="226">
        <f t="shared" si="20"/>
        <v>0</v>
      </c>
      <c r="BO76" s="226">
        <f t="shared" si="21"/>
        <v>0</v>
      </c>
      <c r="BP76" s="226">
        <f t="shared" si="22"/>
        <v>0</v>
      </c>
      <c r="BQ76" s="226">
        <f t="shared" si="23"/>
        <v>0</v>
      </c>
      <c r="BR76" s="226">
        <f t="shared" si="24"/>
        <v>0</v>
      </c>
      <c r="BS76" s="226">
        <f t="shared" si="25"/>
        <v>0</v>
      </c>
      <c r="BT76" s="226">
        <f t="shared" si="26"/>
        <v>0</v>
      </c>
      <c r="BU76" s="226">
        <f t="shared" si="27"/>
        <v>0</v>
      </c>
      <c r="BV76" s="226">
        <f t="shared" si="28"/>
        <v>0</v>
      </c>
    </row>
    <row r="77" spans="1:74">
      <c r="A77" s="226">
        <v>45</v>
      </c>
      <c r="B77" s="226" t="s">
        <v>1351</v>
      </c>
      <c r="C77" s="226">
        <f>INDEX('Uganda workforce data - raw'!$A$4:$F$619,MATCH($B77, 'Uganda workforce data - raw'!$B$4:$B$619,0), MATCH("Filled Male",'Uganda workforce data - raw'!$A$4:$F$4,0))*INDEX('Mapping cadres'!$B$1:$Z$616,MATCH($B77, 'Mapping cadres'!$B$1:$B$616,0), MATCH(C$32,'Mapping cadres'!$B$1:$Z$1,0))</f>
        <v>4</v>
      </c>
      <c r="D77" s="226">
        <f>INDEX('Uganda workforce data - raw'!$A$4:$F$619,MATCH($B77, 'Uganda workforce data - raw'!$B$4:$B$619,0), MATCH("Filled Male",'Uganda workforce data - raw'!$A$4:$F$4,0))*INDEX('Mapping cadres'!$B$1:$Z$616,MATCH($B77, 'Mapping cadres'!$B$1:$B$616,0), MATCH(D$32,'Mapping cadres'!$B$1:$Z$1,0))</f>
        <v>0</v>
      </c>
      <c r="E77" s="226">
        <f>INDEX('Uganda workforce data - raw'!$A$4:$F$619,MATCH($B77, 'Uganda workforce data - raw'!$B$4:$B$619,0), MATCH("Filled Male",'Uganda workforce data - raw'!$A$4:$F$4,0))*INDEX('Mapping cadres'!$B$1:$Z$616,MATCH($B77, 'Mapping cadres'!$B$1:$B$616,0), MATCH(E$32,'Mapping cadres'!$B$1:$Z$1,0))</f>
        <v>0</v>
      </c>
      <c r="F77" s="226">
        <f>INDEX('Uganda workforce data - raw'!$A$4:$F$619,MATCH($B77, 'Uganda workforce data - raw'!$B$4:$B$619,0), MATCH("Filled Male",'Uganda workforce data - raw'!$A$4:$F$4,0))*INDEX('Mapping cadres'!$B$1:$Z$616,MATCH($B77, 'Mapping cadres'!$B$1:$B$616,0), MATCH(F$32,'Mapping cadres'!$B$1:$Z$1,0))</f>
        <v>0</v>
      </c>
      <c r="G77" s="226">
        <f>INDEX('Uganda workforce data - raw'!$A$4:$F$619,MATCH($B77, 'Uganda workforce data - raw'!$B$4:$B$619,0), MATCH("Filled Male",'Uganda workforce data - raw'!$A$4:$F$4,0))*INDEX('Mapping cadres'!$B$1:$Z$616,MATCH($B77, 'Mapping cadres'!$B$1:$B$616,0), MATCH(G$32,'Mapping cadres'!$B$1:$Z$1,0))</f>
        <v>0</v>
      </c>
      <c r="H77" s="226">
        <f>INDEX('Uganda workforce data - raw'!$A$4:$F$619,MATCH($B77, 'Uganda workforce data - raw'!$B$4:$B$619,0), MATCH("Filled Male",'Uganda workforce data - raw'!$A$4:$F$4,0))*INDEX('Mapping cadres'!$B$1:$Z$616,MATCH($B77, 'Mapping cadres'!$B$1:$B$616,0), MATCH(H$32,'Mapping cadres'!$B$1:$Z$1,0))</f>
        <v>0</v>
      </c>
      <c r="I77" s="226">
        <f>INDEX('Uganda workforce data - raw'!$A$4:$F$619,MATCH($B77, 'Uganda workforce data - raw'!$B$4:$B$619,0), MATCH("Filled Male",'Uganda workforce data - raw'!$A$4:$F$4,0))*INDEX('Mapping cadres'!$B$1:$Z$616,MATCH($B77, 'Mapping cadres'!$B$1:$B$616,0), MATCH(I$32,'Mapping cadres'!$B$1:$Z$1,0))</f>
        <v>0</v>
      </c>
      <c r="J77" s="226">
        <f>INDEX('Uganda workforce data - raw'!$A$4:$F$619,MATCH($B77, 'Uganda workforce data - raw'!$B$4:$B$619,0), MATCH("Filled Male",'Uganda workforce data - raw'!$A$4:$F$4,0))*INDEX('Mapping cadres'!$B$1:$Z$616,MATCH($B77, 'Mapping cadres'!$B$1:$B$616,0), MATCH(J$32,'Mapping cadres'!$B$1:$Z$1,0))</f>
        <v>0</v>
      </c>
      <c r="K77" s="226">
        <f>INDEX('Uganda workforce data - raw'!$A$4:$F$619,MATCH($B77, 'Uganda workforce data - raw'!$B$4:$B$619,0), MATCH("Filled Male",'Uganda workforce data - raw'!$A$4:$F$4,0))*INDEX('Mapping cadres'!$B$1:$Z$616,MATCH($B77, 'Mapping cadres'!$B$1:$B$616,0), MATCH(K$32,'Mapping cadres'!$B$1:$Z$1,0))</f>
        <v>0</v>
      </c>
      <c r="L77" s="226">
        <f>INDEX('Uganda workforce data - raw'!$A$4:$F$619,MATCH($B77, 'Uganda workforce data - raw'!$B$4:$B$619,0), MATCH("Filled Male",'Uganda workforce data - raw'!$A$4:$F$4,0))*INDEX('Mapping cadres'!$B$1:$Z$616,MATCH($B77, 'Mapping cadres'!$B$1:$B$616,0), MATCH(L$32,'Mapping cadres'!$B$1:$Z$1,0))</f>
        <v>0</v>
      </c>
      <c r="M77" s="226">
        <f>INDEX('Uganda workforce data - raw'!$A$4:$F$619,MATCH($B77, 'Uganda workforce data - raw'!$B$4:$B$619,0), MATCH("Filled Male",'Uganda workforce data - raw'!$A$4:$F$4,0))*INDEX('Mapping cadres'!$B$1:$Z$616,MATCH($B77, 'Mapping cadres'!$B$1:$B$616,0), MATCH(M$32,'Mapping cadres'!$B$1:$Z$1,0))</f>
        <v>0</v>
      </c>
      <c r="N77" s="226">
        <f>INDEX('Uganda workforce data - raw'!$A$4:$F$619,MATCH($B77, 'Uganda workforce data - raw'!$B$4:$B$619,0), MATCH("Filled Male",'Uganda workforce data - raw'!$A$4:$F$4,0))*INDEX('Mapping cadres'!$B$1:$Z$616,MATCH($B77, 'Mapping cadres'!$B$1:$B$616,0), MATCH(N$32,'Mapping cadres'!$B$1:$Z$1,0))</f>
        <v>0</v>
      </c>
      <c r="O77" s="226">
        <f>INDEX('Uganda workforce data - raw'!$A$4:$F$619,MATCH($B77, 'Uganda workforce data - raw'!$B$4:$B$619,0), MATCH("Filled Male",'Uganda workforce data - raw'!$A$4:$F$4,0))*INDEX('Mapping cadres'!$B$1:$Z$616,MATCH($B77, 'Mapping cadres'!$B$1:$B$616,0), MATCH(O$32,'Mapping cadres'!$B$1:$Z$1,0))</f>
        <v>0</v>
      </c>
      <c r="P77" s="226">
        <f>INDEX('Uganda workforce data - raw'!$A$4:$F$619,MATCH($B77, 'Uganda workforce data - raw'!$B$4:$B$619,0), MATCH("Filled Male",'Uganda workforce data - raw'!$A$4:$F$4,0))*INDEX('Mapping cadres'!$B$1:$Z$616,MATCH($B77, 'Mapping cadres'!$B$1:$B$616,0), MATCH(P$32,'Mapping cadres'!$B$1:$Z$1,0))</f>
        <v>0</v>
      </c>
      <c r="Q77" s="226">
        <f>INDEX('Uganda workforce data - raw'!$A$4:$F$619,MATCH($B77, 'Uganda workforce data - raw'!$B$4:$B$619,0), MATCH("Filled Male",'Uganda workforce data - raw'!$A$4:$F$4,0))*INDEX('Mapping cadres'!$B$1:$Z$616,MATCH($B77, 'Mapping cadres'!$B$1:$B$616,0), MATCH(Q$32,'Mapping cadres'!$B$1:$Z$1,0))</f>
        <v>0</v>
      </c>
      <c r="R77" s="226">
        <f>INDEX('Uganda workforce data - raw'!$A$4:$F$619,MATCH($B77, 'Uganda workforce data - raw'!$B$4:$B$619,0), MATCH("Filled Male",'Uganda workforce data - raw'!$A$4:$F$4,0))*INDEX('Mapping cadres'!$B$1:$Z$616,MATCH($B77, 'Mapping cadres'!$B$1:$B$616,0), MATCH(R$32,'Mapping cadres'!$B$1:$Z$1,0))</f>
        <v>0</v>
      </c>
      <c r="S77" s="226">
        <f>INDEX('Uganda workforce data - raw'!$A$4:$F$619,MATCH($B77, 'Uganda workforce data - raw'!$B$4:$B$619,0), MATCH("Filled Male",'Uganda workforce data - raw'!$A$4:$F$4,0))*INDEX('Mapping cadres'!$B$1:$Z$616,MATCH($B77, 'Mapping cadres'!$B$1:$B$616,0), MATCH(S$32,'Mapping cadres'!$B$1:$Z$1,0))</f>
        <v>0</v>
      </c>
      <c r="T77" s="226">
        <f>INDEX('Uganda workforce data - raw'!$A$4:$F$619,MATCH($B77, 'Uganda workforce data - raw'!$B$4:$B$619,0), MATCH("Filled Male",'Uganda workforce data - raw'!$A$4:$F$4,0))*INDEX('Mapping cadres'!$B$1:$Z$616,MATCH($B77, 'Mapping cadres'!$B$1:$B$616,0), MATCH(T$32,'Mapping cadres'!$B$1:$Z$1,0))</f>
        <v>0</v>
      </c>
      <c r="U77" s="226">
        <f>INDEX('Uganda workforce data - raw'!$A$4:$F$619,MATCH($B77, 'Uganda workforce data - raw'!$B$4:$B$619,0), MATCH("Filled Male",'Uganda workforce data - raw'!$A$4:$F$4,0))*INDEX('Mapping cadres'!$B$1:$Z$616,MATCH($B77, 'Mapping cadres'!$B$1:$B$616,0), MATCH(U$32,'Mapping cadres'!$B$1:$Z$1,0))</f>
        <v>0</v>
      </c>
      <c r="V77" s="226">
        <f>INDEX('Uganda workforce data - raw'!$A$4:$F$619,MATCH($B77, 'Uganda workforce data - raw'!$B$4:$B$619,0), MATCH("Filled Male",'Uganda workforce data - raw'!$A$4:$F$4,0))*INDEX('Mapping cadres'!$B$1:$Z$616,MATCH($B77, 'Mapping cadres'!$B$1:$B$616,0), MATCH(V$32,'Mapping cadres'!$B$1:$Z$1,0))</f>
        <v>0</v>
      </c>
      <c r="W77" s="226">
        <f>INDEX('Uganda workforce data - raw'!$A$4:$F$619,MATCH($B77, 'Uganda workforce data - raw'!$B$4:$B$619,0), MATCH("Filled Male",'Uganda workforce data - raw'!$A$4:$F$4,0))*INDEX('Mapping cadres'!$B$1:$Z$616,MATCH($B77, 'Mapping cadres'!$B$1:$B$616,0), MATCH(W$32,'Mapping cadres'!$B$1:$Z$1,0))</f>
        <v>0</v>
      </c>
      <c r="X77" s="226">
        <f>INDEX('Uganda workforce data - raw'!$A$4:$F$619,MATCH($B77, 'Uganda workforce data - raw'!$B$4:$B$619,0), MATCH("Filled Male",'Uganda workforce data - raw'!$A$4:$F$4,0))*INDEX('Mapping cadres'!$B$1:$Z$616,MATCH($B77, 'Mapping cadres'!$B$1:$B$616,0), MATCH(X$32,'Mapping cadres'!$B$1:$Z$1,0))</f>
        <v>0</v>
      </c>
      <c r="Y77" s="226">
        <f>INDEX('Uganda workforce data - raw'!$A$4:$F$619,MATCH($B77, 'Uganda workforce data - raw'!$B$4:$B$619,0), MATCH("Filled Male",'Uganda workforce data - raw'!$A$4:$F$4,0))*INDEX('Mapping cadres'!$B$1:$Z$616,MATCH($B77, 'Mapping cadres'!$B$1:$B$616,0), MATCH(Y$32,'Mapping cadres'!$B$1:$Z$1,0))</f>
        <v>0</v>
      </c>
      <c r="Z77" s="226">
        <f>INDEX('Uganda workforce data - raw'!$A$4:$F$619,MATCH($B77, 'Uganda workforce data - raw'!$B$4:$B$619,0), MATCH("Filled Male",'Uganda workforce data - raw'!$A$4:$F$4,0))*INDEX('Mapping cadres'!$B$1:$Z$616,MATCH($B77, 'Mapping cadres'!$B$1:$B$616,0), MATCH(Z$32,'Mapping cadres'!$B$1:$Z$1,0))</f>
        <v>0</v>
      </c>
      <c r="AA77" s="226">
        <f>INDEX('Uganda workforce data - raw'!$A$4:$F$619,MATCH($B77, 'Uganda workforce data - raw'!$B$4:$B$619,0), MATCH("Filled Female",'Uganda workforce data - raw'!$A$4:$F$4,0))*INDEX('Mapping cadres'!$B$1:$Z$616,MATCH($B77, 'Mapping cadres'!$B$1:$B$616,0), MATCH(AA$32,'Mapping cadres'!$B$1:$Z$1,0))</f>
        <v>0</v>
      </c>
      <c r="AB77" s="226">
        <f>INDEX('Uganda workforce data - raw'!$A$4:$F$619,MATCH($B77, 'Uganda workforce data - raw'!$B$4:$B$619,0), MATCH("Filled Female",'Uganda workforce data - raw'!$A$4:$F$4,0))*INDEX('Mapping cadres'!$B$1:$Z$616,MATCH($B77, 'Mapping cadres'!$B$1:$B$616,0), MATCH(AB$32,'Mapping cadres'!$B$1:$Z$1,0))</f>
        <v>0</v>
      </c>
      <c r="AC77" s="226">
        <f>INDEX('Uganda workforce data - raw'!$A$4:$F$619,MATCH($B77, 'Uganda workforce data - raw'!$B$4:$B$619,0), MATCH("Filled Female",'Uganda workforce data - raw'!$A$4:$F$4,0))*INDEX('Mapping cadres'!$B$1:$Z$616,MATCH($B77, 'Mapping cadres'!$B$1:$B$616,0), MATCH(AC$32,'Mapping cadres'!$B$1:$Z$1,0))</f>
        <v>0</v>
      </c>
      <c r="AD77" s="226">
        <f>INDEX('Uganda workforce data - raw'!$A$4:$F$619,MATCH($B77, 'Uganda workforce data - raw'!$B$4:$B$619,0), MATCH("Filled Female",'Uganda workforce data - raw'!$A$4:$F$4,0))*INDEX('Mapping cadres'!$B$1:$Z$616,MATCH($B77, 'Mapping cadres'!$B$1:$B$616,0), MATCH(AD$32,'Mapping cadres'!$B$1:$Z$1,0))</f>
        <v>0</v>
      </c>
      <c r="AE77" s="226">
        <f>INDEX('Uganda workforce data - raw'!$A$4:$F$619,MATCH($B77, 'Uganda workforce data - raw'!$B$4:$B$619,0), MATCH("Filled Female",'Uganda workforce data - raw'!$A$4:$F$4,0))*INDEX('Mapping cadres'!$B$1:$Z$616,MATCH($B77, 'Mapping cadres'!$B$1:$B$616,0), MATCH(AE$32,'Mapping cadres'!$B$1:$Z$1,0))</f>
        <v>0</v>
      </c>
      <c r="AF77" s="226">
        <f>INDEX('Uganda workforce data - raw'!$A$4:$F$619,MATCH($B77, 'Uganda workforce data - raw'!$B$4:$B$619,0), MATCH("Filled Female",'Uganda workforce data - raw'!$A$4:$F$4,0))*INDEX('Mapping cadres'!$B$1:$Z$616,MATCH($B77, 'Mapping cadres'!$B$1:$B$616,0), MATCH(AF$32,'Mapping cadres'!$B$1:$Z$1,0))</f>
        <v>0</v>
      </c>
      <c r="AG77" s="226">
        <f>INDEX('Uganda workforce data - raw'!$A$4:$F$619,MATCH($B77, 'Uganda workforce data - raw'!$B$4:$B$619,0), MATCH("Filled Female",'Uganda workforce data - raw'!$A$4:$F$4,0))*INDEX('Mapping cadres'!$B$1:$Z$616,MATCH($B77, 'Mapping cadres'!$B$1:$B$616,0), MATCH(AG$32,'Mapping cadres'!$B$1:$Z$1,0))</f>
        <v>0</v>
      </c>
      <c r="AH77" s="226">
        <f>INDEX('Uganda workforce data - raw'!$A$4:$F$619,MATCH($B77, 'Uganda workforce data - raw'!$B$4:$B$619,0), MATCH("Filled Female",'Uganda workforce data - raw'!$A$4:$F$4,0))*INDEX('Mapping cadres'!$B$1:$Z$616,MATCH($B77, 'Mapping cadres'!$B$1:$B$616,0), MATCH(AH$32,'Mapping cadres'!$B$1:$Z$1,0))</f>
        <v>0</v>
      </c>
      <c r="AI77" s="226">
        <f>INDEX('Uganda workforce data - raw'!$A$4:$F$619,MATCH($B77, 'Uganda workforce data - raw'!$B$4:$B$619,0), MATCH("Filled Female",'Uganda workforce data - raw'!$A$4:$F$4,0))*INDEX('Mapping cadres'!$B$1:$Z$616,MATCH($B77, 'Mapping cadres'!$B$1:$B$616,0), MATCH(AI$32,'Mapping cadres'!$B$1:$Z$1,0))</f>
        <v>0</v>
      </c>
      <c r="AJ77" s="226">
        <f>INDEX('Uganda workforce data - raw'!$A$4:$F$619,MATCH($B77, 'Uganda workforce data - raw'!$B$4:$B$619,0), MATCH("Filled Female",'Uganda workforce data - raw'!$A$4:$F$4,0))*INDEX('Mapping cadres'!$B$1:$Z$616,MATCH($B77, 'Mapping cadres'!$B$1:$B$616,0), MATCH(AJ$32,'Mapping cadres'!$B$1:$Z$1,0))</f>
        <v>0</v>
      </c>
      <c r="AK77" s="226">
        <f>INDEX('Uganda workforce data - raw'!$A$4:$F$619,MATCH($B77, 'Uganda workforce data - raw'!$B$4:$B$619,0), MATCH("Filled Female",'Uganda workforce data - raw'!$A$4:$F$4,0))*INDEX('Mapping cadres'!$B$1:$Z$616,MATCH($B77, 'Mapping cadres'!$B$1:$B$616,0), MATCH(AK$32,'Mapping cadres'!$B$1:$Z$1,0))</f>
        <v>0</v>
      </c>
      <c r="AL77" s="226">
        <f>INDEX('Uganda workforce data - raw'!$A$4:$F$619,MATCH($B77, 'Uganda workforce data - raw'!$B$4:$B$619,0), MATCH("Filled Female",'Uganda workforce data - raw'!$A$4:$F$4,0))*INDEX('Mapping cadres'!$B$1:$Z$616,MATCH($B77, 'Mapping cadres'!$B$1:$B$616,0), MATCH(AL$32,'Mapping cadres'!$B$1:$Z$1,0))</f>
        <v>0</v>
      </c>
      <c r="AM77" s="226">
        <f>INDEX('Uganda workforce data - raw'!$A$4:$F$619,MATCH($B77, 'Uganda workforce data - raw'!$B$4:$B$619,0), MATCH("Filled Female",'Uganda workforce data - raw'!$A$4:$F$4,0))*INDEX('Mapping cadres'!$B$1:$Z$616,MATCH($B77, 'Mapping cadres'!$B$1:$B$616,0), MATCH(AM$32,'Mapping cadres'!$B$1:$Z$1,0))</f>
        <v>0</v>
      </c>
      <c r="AN77" s="226">
        <f>INDEX('Uganda workforce data - raw'!$A$4:$F$619,MATCH($B77, 'Uganda workforce data - raw'!$B$4:$B$619,0), MATCH("Filled Female",'Uganda workforce data - raw'!$A$4:$F$4,0))*INDEX('Mapping cadres'!$B$1:$Z$616,MATCH($B77, 'Mapping cadres'!$B$1:$B$616,0), MATCH(AN$32,'Mapping cadres'!$B$1:$Z$1,0))</f>
        <v>0</v>
      </c>
      <c r="AO77" s="226">
        <f>INDEX('Uganda workforce data - raw'!$A$4:$F$619,MATCH($B77, 'Uganda workforce data - raw'!$B$4:$B$619,0), MATCH("Filled Female",'Uganda workforce data - raw'!$A$4:$F$4,0))*INDEX('Mapping cadres'!$B$1:$Z$616,MATCH($B77, 'Mapping cadres'!$B$1:$B$616,0), MATCH(AO$32,'Mapping cadres'!$B$1:$Z$1,0))</f>
        <v>0</v>
      </c>
      <c r="AP77" s="226">
        <f>INDEX('Uganda workforce data - raw'!$A$4:$F$619,MATCH($B77, 'Uganda workforce data - raw'!$B$4:$B$619,0), MATCH("Filled Female",'Uganda workforce data - raw'!$A$4:$F$4,0))*INDEX('Mapping cadres'!$B$1:$Z$616,MATCH($B77, 'Mapping cadres'!$B$1:$B$616,0), MATCH(AP$32,'Mapping cadres'!$B$1:$Z$1,0))</f>
        <v>0</v>
      </c>
      <c r="AQ77" s="226">
        <f>INDEX('Uganda workforce data - raw'!$A$4:$F$619,MATCH($B77, 'Uganda workforce data - raw'!$B$4:$B$619,0), MATCH("Filled Female",'Uganda workforce data - raw'!$A$4:$F$4,0))*INDEX('Mapping cadres'!$B$1:$Z$616,MATCH($B77, 'Mapping cadres'!$B$1:$B$616,0), MATCH(AQ$32,'Mapping cadres'!$B$1:$Z$1,0))</f>
        <v>0</v>
      </c>
      <c r="AR77" s="226">
        <f>INDEX('Uganda workforce data - raw'!$A$4:$F$619,MATCH($B77, 'Uganda workforce data - raw'!$B$4:$B$619,0), MATCH("Filled Female",'Uganda workforce data - raw'!$A$4:$F$4,0))*INDEX('Mapping cadres'!$B$1:$Z$616,MATCH($B77, 'Mapping cadres'!$B$1:$B$616,0), MATCH(AR$32,'Mapping cadres'!$B$1:$Z$1,0))</f>
        <v>0</v>
      </c>
      <c r="AS77" s="226">
        <f>INDEX('Uganda workforce data - raw'!$A$4:$F$619,MATCH($B77, 'Uganda workforce data - raw'!$B$4:$B$619,0), MATCH("Filled Female",'Uganda workforce data - raw'!$A$4:$F$4,0))*INDEX('Mapping cadres'!$B$1:$Z$616,MATCH($B77, 'Mapping cadres'!$B$1:$B$616,0), MATCH(AS$32,'Mapping cadres'!$B$1:$Z$1,0))</f>
        <v>0</v>
      </c>
      <c r="AT77" s="226">
        <f>INDEX('Uganda workforce data - raw'!$A$4:$F$619,MATCH($B77, 'Uganda workforce data - raw'!$B$4:$B$619,0), MATCH("Filled Female",'Uganda workforce data - raw'!$A$4:$F$4,0))*INDEX('Mapping cadres'!$B$1:$Z$616,MATCH($B77, 'Mapping cadres'!$B$1:$B$616,0), MATCH(AT$32,'Mapping cadres'!$B$1:$Z$1,0))</f>
        <v>0</v>
      </c>
      <c r="AU77" s="226">
        <f>INDEX('Uganda workforce data - raw'!$A$4:$F$619,MATCH($B77, 'Uganda workforce data - raw'!$B$4:$B$619,0), MATCH("Filled Female",'Uganda workforce data - raw'!$A$4:$F$4,0))*INDEX('Mapping cadres'!$B$1:$Z$616,MATCH($B77, 'Mapping cadres'!$B$1:$B$616,0), MATCH(AU$32,'Mapping cadres'!$B$1:$Z$1,0))</f>
        <v>0</v>
      </c>
      <c r="AV77" s="226">
        <f>INDEX('Uganda workforce data - raw'!$A$4:$F$619,MATCH($B77, 'Uganda workforce data - raw'!$B$4:$B$619,0), MATCH("Filled Female",'Uganda workforce data - raw'!$A$4:$F$4,0))*INDEX('Mapping cadres'!$B$1:$Z$616,MATCH($B77, 'Mapping cadres'!$B$1:$B$616,0), MATCH(AV$32,'Mapping cadres'!$B$1:$Z$1,0))</f>
        <v>0</v>
      </c>
      <c r="AW77" s="226">
        <f>INDEX('Uganda workforce data - raw'!$A$4:$F$619,MATCH($B77, 'Uganda workforce data - raw'!$B$4:$B$619,0), MATCH("Filled Female",'Uganda workforce data - raw'!$A$4:$F$4,0))*INDEX('Mapping cadres'!$B$1:$Z$616,MATCH($B77, 'Mapping cadres'!$B$1:$B$616,0), MATCH(AW$32,'Mapping cadres'!$B$1:$Z$1,0))</f>
        <v>0</v>
      </c>
      <c r="AX77" s="226">
        <f>INDEX('Uganda workforce data - raw'!$A$4:$F$619,MATCH($B77, 'Uganda workforce data - raw'!$B$4:$B$619,0), MATCH("Filled Female",'Uganda workforce data - raw'!$A$4:$F$4,0))*INDEX('Mapping cadres'!$B$1:$Z$616,MATCH($B77, 'Mapping cadres'!$B$1:$B$616,0), MATCH(AX$32,'Mapping cadres'!$B$1:$Z$1,0))</f>
        <v>0</v>
      </c>
      <c r="AY77" s="226">
        <f t="shared" si="5"/>
        <v>4</v>
      </c>
      <c r="AZ77" s="226">
        <f t="shared" si="6"/>
        <v>0</v>
      </c>
      <c r="BA77" s="226">
        <f t="shared" si="7"/>
        <v>0</v>
      </c>
      <c r="BB77" s="226">
        <f t="shared" si="8"/>
        <v>0</v>
      </c>
      <c r="BC77" s="226">
        <f t="shared" si="9"/>
        <v>0</v>
      </c>
      <c r="BD77" s="226">
        <f t="shared" si="10"/>
        <v>0</v>
      </c>
      <c r="BE77" s="226">
        <f t="shared" si="11"/>
        <v>0</v>
      </c>
      <c r="BF77" s="226">
        <f t="shared" si="12"/>
        <v>0</v>
      </c>
      <c r="BG77" s="226">
        <f t="shared" si="13"/>
        <v>0</v>
      </c>
      <c r="BH77" s="226">
        <f t="shared" si="14"/>
        <v>0</v>
      </c>
      <c r="BI77" s="226">
        <f t="shared" si="15"/>
        <v>0</v>
      </c>
      <c r="BJ77" s="226">
        <f t="shared" si="16"/>
        <v>0</v>
      </c>
      <c r="BK77" s="226">
        <f t="shared" si="17"/>
        <v>0</v>
      </c>
      <c r="BL77" s="226">
        <f t="shared" si="18"/>
        <v>0</v>
      </c>
      <c r="BM77" s="226">
        <f t="shared" si="19"/>
        <v>0</v>
      </c>
      <c r="BN77" s="226">
        <f t="shared" si="20"/>
        <v>0</v>
      </c>
      <c r="BO77" s="226">
        <f t="shared" si="21"/>
        <v>0</v>
      </c>
      <c r="BP77" s="226">
        <f t="shared" si="22"/>
        <v>0</v>
      </c>
      <c r="BQ77" s="226">
        <f t="shared" si="23"/>
        <v>0</v>
      </c>
      <c r="BR77" s="226">
        <f t="shared" si="24"/>
        <v>0</v>
      </c>
      <c r="BS77" s="226">
        <f t="shared" si="25"/>
        <v>0</v>
      </c>
      <c r="BT77" s="226">
        <f t="shared" si="26"/>
        <v>0</v>
      </c>
      <c r="BU77" s="226">
        <f t="shared" si="27"/>
        <v>0</v>
      </c>
      <c r="BV77" s="226">
        <f t="shared" si="28"/>
        <v>0</v>
      </c>
    </row>
    <row r="78" spans="1:74">
      <c r="A78" s="226">
        <v>46</v>
      </c>
      <c r="B78" s="226" t="s">
        <v>1352</v>
      </c>
      <c r="C78" s="226">
        <f>INDEX('Uganda workforce data - raw'!$A$4:$F$619,MATCH($B78, 'Uganda workforce data - raw'!$B$4:$B$619,0), MATCH("Filled Male",'Uganda workforce data - raw'!$A$4:$F$4,0))*INDEX('Mapping cadres'!$B$1:$Z$616,MATCH($B78, 'Mapping cadres'!$B$1:$B$616,0), MATCH(C$32,'Mapping cadres'!$B$1:$Z$1,0))</f>
        <v>0</v>
      </c>
      <c r="D78" s="226">
        <f>INDEX('Uganda workforce data - raw'!$A$4:$F$619,MATCH($B78, 'Uganda workforce data - raw'!$B$4:$B$619,0), MATCH("Filled Male",'Uganda workforce data - raw'!$A$4:$F$4,0))*INDEX('Mapping cadres'!$B$1:$Z$616,MATCH($B78, 'Mapping cadres'!$B$1:$B$616,0), MATCH(D$32,'Mapping cadres'!$B$1:$Z$1,0))</f>
        <v>0</v>
      </c>
      <c r="E78" s="226">
        <f>INDEX('Uganda workforce data - raw'!$A$4:$F$619,MATCH($B78, 'Uganda workforce data - raw'!$B$4:$B$619,0), MATCH("Filled Male",'Uganda workforce data - raw'!$A$4:$F$4,0))*INDEX('Mapping cadres'!$B$1:$Z$616,MATCH($B78, 'Mapping cadres'!$B$1:$B$616,0), MATCH(E$32,'Mapping cadres'!$B$1:$Z$1,0))</f>
        <v>0</v>
      </c>
      <c r="F78" s="226">
        <f>INDEX('Uganda workforce data - raw'!$A$4:$F$619,MATCH($B78, 'Uganda workforce data - raw'!$B$4:$B$619,0), MATCH("Filled Male",'Uganda workforce data - raw'!$A$4:$F$4,0))*INDEX('Mapping cadres'!$B$1:$Z$616,MATCH($B78, 'Mapping cadres'!$B$1:$B$616,0), MATCH(F$32,'Mapping cadres'!$B$1:$Z$1,0))</f>
        <v>0</v>
      </c>
      <c r="G78" s="226">
        <f>INDEX('Uganda workforce data - raw'!$A$4:$F$619,MATCH($B78, 'Uganda workforce data - raw'!$B$4:$B$619,0), MATCH("Filled Male",'Uganda workforce data - raw'!$A$4:$F$4,0))*INDEX('Mapping cadres'!$B$1:$Z$616,MATCH($B78, 'Mapping cadres'!$B$1:$B$616,0), MATCH(G$32,'Mapping cadres'!$B$1:$Z$1,0))</f>
        <v>0</v>
      </c>
      <c r="H78" s="226">
        <f>INDEX('Uganda workforce data - raw'!$A$4:$F$619,MATCH($B78, 'Uganda workforce data - raw'!$B$4:$B$619,0), MATCH("Filled Male",'Uganda workforce data - raw'!$A$4:$F$4,0))*INDEX('Mapping cadres'!$B$1:$Z$616,MATCH($B78, 'Mapping cadres'!$B$1:$B$616,0), MATCH(H$32,'Mapping cadres'!$B$1:$Z$1,0))</f>
        <v>0</v>
      </c>
      <c r="I78" s="226">
        <f>INDEX('Uganda workforce data - raw'!$A$4:$F$619,MATCH($B78, 'Uganda workforce data - raw'!$B$4:$B$619,0), MATCH("Filled Male",'Uganda workforce data - raw'!$A$4:$F$4,0))*INDEX('Mapping cadres'!$B$1:$Z$616,MATCH($B78, 'Mapping cadres'!$B$1:$B$616,0), MATCH(I$32,'Mapping cadres'!$B$1:$Z$1,0))</f>
        <v>0</v>
      </c>
      <c r="J78" s="226">
        <f>INDEX('Uganda workforce data - raw'!$A$4:$F$619,MATCH($B78, 'Uganda workforce data - raw'!$B$4:$B$619,0), MATCH("Filled Male",'Uganda workforce data - raw'!$A$4:$F$4,0))*INDEX('Mapping cadres'!$B$1:$Z$616,MATCH($B78, 'Mapping cadres'!$B$1:$B$616,0), MATCH(J$32,'Mapping cadres'!$B$1:$Z$1,0))</f>
        <v>0</v>
      </c>
      <c r="K78" s="226">
        <f>INDEX('Uganda workforce data - raw'!$A$4:$F$619,MATCH($B78, 'Uganda workforce data - raw'!$B$4:$B$619,0), MATCH("Filled Male",'Uganda workforce data - raw'!$A$4:$F$4,0))*INDEX('Mapping cadres'!$B$1:$Z$616,MATCH($B78, 'Mapping cadres'!$B$1:$B$616,0), MATCH(K$32,'Mapping cadres'!$B$1:$Z$1,0))</f>
        <v>0</v>
      </c>
      <c r="L78" s="226">
        <f>INDEX('Uganda workforce data - raw'!$A$4:$F$619,MATCH($B78, 'Uganda workforce data - raw'!$B$4:$B$619,0), MATCH("Filled Male",'Uganda workforce data - raw'!$A$4:$F$4,0))*INDEX('Mapping cadres'!$B$1:$Z$616,MATCH($B78, 'Mapping cadres'!$B$1:$B$616,0), MATCH(L$32,'Mapping cadres'!$B$1:$Z$1,0))</f>
        <v>0</v>
      </c>
      <c r="M78" s="226">
        <f>INDEX('Uganda workforce data - raw'!$A$4:$F$619,MATCH($B78, 'Uganda workforce data - raw'!$B$4:$B$619,0), MATCH("Filled Male",'Uganda workforce data - raw'!$A$4:$F$4,0))*INDEX('Mapping cadres'!$B$1:$Z$616,MATCH($B78, 'Mapping cadres'!$B$1:$B$616,0), MATCH(M$32,'Mapping cadres'!$B$1:$Z$1,0))</f>
        <v>0</v>
      </c>
      <c r="N78" s="226">
        <f>INDEX('Uganda workforce data - raw'!$A$4:$F$619,MATCH($B78, 'Uganda workforce data - raw'!$B$4:$B$619,0), MATCH("Filled Male",'Uganda workforce data - raw'!$A$4:$F$4,0))*INDEX('Mapping cadres'!$B$1:$Z$616,MATCH($B78, 'Mapping cadres'!$B$1:$B$616,0), MATCH(N$32,'Mapping cadres'!$B$1:$Z$1,0))</f>
        <v>0</v>
      </c>
      <c r="O78" s="226">
        <f>INDEX('Uganda workforce data - raw'!$A$4:$F$619,MATCH($B78, 'Uganda workforce data - raw'!$B$4:$B$619,0), MATCH("Filled Male",'Uganda workforce data - raw'!$A$4:$F$4,0))*INDEX('Mapping cadres'!$B$1:$Z$616,MATCH($B78, 'Mapping cadres'!$B$1:$B$616,0), MATCH(O$32,'Mapping cadres'!$B$1:$Z$1,0))</f>
        <v>0</v>
      </c>
      <c r="P78" s="226">
        <f>INDEX('Uganda workforce data - raw'!$A$4:$F$619,MATCH($B78, 'Uganda workforce data - raw'!$B$4:$B$619,0), MATCH("Filled Male",'Uganda workforce data - raw'!$A$4:$F$4,0))*INDEX('Mapping cadres'!$B$1:$Z$616,MATCH($B78, 'Mapping cadres'!$B$1:$B$616,0), MATCH(P$32,'Mapping cadres'!$B$1:$Z$1,0))</f>
        <v>0</v>
      </c>
      <c r="Q78" s="226">
        <f>INDEX('Uganda workforce data - raw'!$A$4:$F$619,MATCH($B78, 'Uganda workforce data - raw'!$B$4:$B$619,0), MATCH("Filled Male",'Uganda workforce data - raw'!$A$4:$F$4,0))*INDEX('Mapping cadres'!$B$1:$Z$616,MATCH($B78, 'Mapping cadres'!$B$1:$B$616,0), MATCH(Q$32,'Mapping cadres'!$B$1:$Z$1,0))</f>
        <v>0</v>
      </c>
      <c r="R78" s="226">
        <f>INDEX('Uganda workforce data - raw'!$A$4:$F$619,MATCH($B78, 'Uganda workforce data - raw'!$B$4:$B$619,0), MATCH("Filled Male",'Uganda workforce data - raw'!$A$4:$F$4,0))*INDEX('Mapping cadres'!$B$1:$Z$616,MATCH($B78, 'Mapping cadres'!$B$1:$B$616,0), MATCH(R$32,'Mapping cadres'!$B$1:$Z$1,0))</f>
        <v>0</v>
      </c>
      <c r="S78" s="226">
        <f>INDEX('Uganda workforce data - raw'!$A$4:$F$619,MATCH($B78, 'Uganda workforce data - raw'!$B$4:$B$619,0), MATCH("Filled Male",'Uganda workforce data - raw'!$A$4:$F$4,0))*INDEX('Mapping cadres'!$B$1:$Z$616,MATCH($B78, 'Mapping cadres'!$B$1:$B$616,0), MATCH(S$32,'Mapping cadres'!$B$1:$Z$1,0))</f>
        <v>0</v>
      </c>
      <c r="T78" s="226">
        <f>INDEX('Uganda workforce data - raw'!$A$4:$F$619,MATCH($B78, 'Uganda workforce data - raw'!$B$4:$B$619,0), MATCH("Filled Male",'Uganda workforce data - raw'!$A$4:$F$4,0))*INDEX('Mapping cadres'!$B$1:$Z$616,MATCH($B78, 'Mapping cadres'!$B$1:$B$616,0), MATCH(T$32,'Mapping cadres'!$B$1:$Z$1,0))</f>
        <v>0</v>
      </c>
      <c r="U78" s="226">
        <f>INDEX('Uganda workforce data - raw'!$A$4:$F$619,MATCH($B78, 'Uganda workforce data - raw'!$B$4:$B$619,0), MATCH("Filled Male",'Uganda workforce data - raw'!$A$4:$F$4,0))*INDEX('Mapping cadres'!$B$1:$Z$616,MATCH($B78, 'Mapping cadres'!$B$1:$B$616,0), MATCH(U$32,'Mapping cadres'!$B$1:$Z$1,0))</f>
        <v>0</v>
      </c>
      <c r="V78" s="226">
        <f>INDEX('Uganda workforce data - raw'!$A$4:$F$619,MATCH($B78, 'Uganda workforce data - raw'!$B$4:$B$619,0), MATCH("Filled Male",'Uganda workforce data - raw'!$A$4:$F$4,0))*INDEX('Mapping cadres'!$B$1:$Z$616,MATCH($B78, 'Mapping cadres'!$B$1:$B$616,0), MATCH(V$32,'Mapping cadres'!$B$1:$Z$1,0))</f>
        <v>0</v>
      </c>
      <c r="W78" s="226">
        <f>INDEX('Uganda workforce data - raw'!$A$4:$F$619,MATCH($B78, 'Uganda workforce data - raw'!$B$4:$B$619,0), MATCH("Filled Male",'Uganda workforce data - raw'!$A$4:$F$4,0))*INDEX('Mapping cadres'!$B$1:$Z$616,MATCH($B78, 'Mapping cadres'!$B$1:$B$616,0), MATCH(W$32,'Mapping cadres'!$B$1:$Z$1,0))</f>
        <v>0</v>
      </c>
      <c r="X78" s="226">
        <f>INDEX('Uganda workforce data - raw'!$A$4:$F$619,MATCH($B78, 'Uganda workforce data - raw'!$B$4:$B$619,0), MATCH("Filled Male",'Uganda workforce data - raw'!$A$4:$F$4,0))*INDEX('Mapping cadres'!$B$1:$Z$616,MATCH($B78, 'Mapping cadres'!$B$1:$B$616,0), MATCH(X$32,'Mapping cadres'!$B$1:$Z$1,0))</f>
        <v>0</v>
      </c>
      <c r="Y78" s="226">
        <f>INDEX('Uganda workforce data - raw'!$A$4:$F$619,MATCH($B78, 'Uganda workforce data - raw'!$B$4:$B$619,0), MATCH("Filled Male",'Uganda workforce data - raw'!$A$4:$F$4,0))*INDEX('Mapping cadres'!$B$1:$Z$616,MATCH($B78, 'Mapping cadres'!$B$1:$B$616,0), MATCH(Y$32,'Mapping cadres'!$B$1:$Z$1,0))</f>
        <v>0</v>
      </c>
      <c r="Z78" s="226">
        <f>INDEX('Uganda workforce data - raw'!$A$4:$F$619,MATCH($B78, 'Uganda workforce data - raw'!$B$4:$B$619,0), MATCH("Filled Male",'Uganda workforce data - raw'!$A$4:$F$4,0))*INDEX('Mapping cadres'!$B$1:$Z$616,MATCH($B78, 'Mapping cadres'!$B$1:$B$616,0), MATCH(Z$32,'Mapping cadres'!$B$1:$Z$1,0))</f>
        <v>0</v>
      </c>
      <c r="AA78" s="226">
        <f>INDEX('Uganda workforce data - raw'!$A$4:$F$619,MATCH($B78, 'Uganda workforce data - raw'!$B$4:$B$619,0), MATCH("Filled Female",'Uganda workforce data - raw'!$A$4:$F$4,0))*INDEX('Mapping cadres'!$B$1:$Z$616,MATCH($B78, 'Mapping cadres'!$B$1:$B$616,0), MATCH(AA$32,'Mapping cadres'!$B$1:$Z$1,0))</f>
        <v>1</v>
      </c>
      <c r="AB78" s="226">
        <f>INDEX('Uganda workforce data - raw'!$A$4:$F$619,MATCH($B78, 'Uganda workforce data - raw'!$B$4:$B$619,0), MATCH("Filled Female",'Uganda workforce data - raw'!$A$4:$F$4,0))*INDEX('Mapping cadres'!$B$1:$Z$616,MATCH($B78, 'Mapping cadres'!$B$1:$B$616,0), MATCH(AB$32,'Mapping cadres'!$B$1:$Z$1,0))</f>
        <v>0</v>
      </c>
      <c r="AC78" s="226">
        <f>INDEX('Uganda workforce data - raw'!$A$4:$F$619,MATCH($B78, 'Uganda workforce data - raw'!$B$4:$B$619,0), MATCH("Filled Female",'Uganda workforce data - raw'!$A$4:$F$4,0))*INDEX('Mapping cadres'!$B$1:$Z$616,MATCH($B78, 'Mapping cadres'!$B$1:$B$616,0), MATCH(AC$32,'Mapping cadres'!$B$1:$Z$1,0))</f>
        <v>0</v>
      </c>
      <c r="AD78" s="226">
        <f>INDEX('Uganda workforce data - raw'!$A$4:$F$619,MATCH($B78, 'Uganda workforce data - raw'!$B$4:$B$619,0), MATCH("Filled Female",'Uganda workforce data - raw'!$A$4:$F$4,0))*INDEX('Mapping cadres'!$B$1:$Z$616,MATCH($B78, 'Mapping cadres'!$B$1:$B$616,0), MATCH(AD$32,'Mapping cadres'!$B$1:$Z$1,0))</f>
        <v>0</v>
      </c>
      <c r="AE78" s="226">
        <f>INDEX('Uganda workforce data - raw'!$A$4:$F$619,MATCH($B78, 'Uganda workforce data - raw'!$B$4:$B$619,0), MATCH("Filled Female",'Uganda workforce data - raw'!$A$4:$F$4,0))*INDEX('Mapping cadres'!$B$1:$Z$616,MATCH($B78, 'Mapping cadres'!$B$1:$B$616,0), MATCH(AE$32,'Mapping cadres'!$B$1:$Z$1,0))</f>
        <v>0</v>
      </c>
      <c r="AF78" s="226">
        <f>INDEX('Uganda workforce data - raw'!$A$4:$F$619,MATCH($B78, 'Uganda workforce data - raw'!$B$4:$B$619,0), MATCH("Filled Female",'Uganda workforce data - raw'!$A$4:$F$4,0))*INDEX('Mapping cadres'!$B$1:$Z$616,MATCH($B78, 'Mapping cadres'!$B$1:$B$616,0), MATCH(AF$32,'Mapping cadres'!$B$1:$Z$1,0))</f>
        <v>0</v>
      </c>
      <c r="AG78" s="226">
        <f>INDEX('Uganda workforce data - raw'!$A$4:$F$619,MATCH($B78, 'Uganda workforce data - raw'!$B$4:$B$619,0), MATCH("Filled Female",'Uganda workforce data - raw'!$A$4:$F$4,0))*INDEX('Mapping cadres'!$B$1:$Z$616,MATCH($B78, 'Mapping cadres'!$B$1:$B$616,0), MATCH(AG$32,'Mapping cadres'!$B$1:$Z$1,0))</f>
        <v>0</v>
      </c>
      <c r="AH78" s="226">
        <f>INDEX('Uganda workforce data - raw'!$A$4:$F$619,MATCH($B78, 'Uganda workforce data - raw'!$B$4:$B$619,0), MATCH("Filled Female",'Uganda workforce data - raw'!$A$4:$F$4,0))*INDEX('Mapping cadres'!$B$1:$Z$616,MATCH($B78, 'Mapping cadres'!$B$1:$B$616,0), MATCH(AH$32,'Mapping cadres'!$B$1:$Z$1,0))</f>
        <v>0</v>
      </c>
      <c r="AI78" s="226">
        <f>INDEX('Uganda workforce data - raw'!$A$4:$F$619,MATCH($B78, 'Uganda workforce data - raw'!$B$4:$B$619,0), MATCH("Filled Female",'Uganda workforce data - raw'!$A$4:$F$4,0))*INDEX('Mapping cadres'!$B$1:$Z$616,MATCH($B78, 'Mapping cadres'!$B$1:$B$616,0), MATCH(AI$32,'Mapping cadres'!$B$1:$Z$1,0))</f>
        <v>0</v>
      </c>
      <c r="AJ78" s="226">
        <f>INDEX('Uganda workforce data - raw'!$A$4:$F$619,MATCH($B78, 'Uganda workforce data - raw'!$B$4:$B$619,0), MATCH("Filled Female",'Uganda workforce data - raw'!$A$4:$F$4,0))*INDEX('Mapping cadres'!$B$1:$Z$616,MATCH($B78, 'Mapping cadres'!$B$1:$B$616,0), MATCH(AJ$32,'Mapping cadres'!$B$1:$Z$1,0))</f>
        <v>0</v>
      </c>
      <c r="AK78" s="226">
        <f>INDEX('Uganda workforce data - raw'!$A$4:$F$619,MATCH($B78, 'Uganda workforce data - raw'!$B$4:$B$619,0), MATCH("Filled Female",'Uganda workforce data - raw'!$A$4:$F$4,0))*INDEX('Mapping cadres'!$B$1:$Z$616,MATCH($B78, 'Mapping cadres'!$B$1:$B$616,0), MATCH(AK$32,'Mapping cadres'!$B$1:$Z$1,0))</f>
        <v>0</v>
      </c>
      <c r="AL78" s="226">
        <f>INDEX('Uganda workforce data - raw'!$A$4:$F$619,MATCH($B78, 'Uganda workforce data - raw'!$B$4:$B$619,0), MATCH("Filled Female",'Uganda workforce data - raw'!$A$4:$F$4,0))*INDEX('Mapping cadres'!$B$1:$Z$616,MATCH($B78, 'Mapping cadres'!$B$1:$B$616,0), MATCH(AL$32,'Mapping cadres'!$B$1:$Z$1,0))</f>
        <v>0</v>
      </c>
      <c r="AM78" s="226">
        <f>INDEX('Uganda workforce data - raw'!$A$4:$F$619,MATCH($B78, 'Uganda workforce data - raw'!$B$4:$B$619,0), MATCH("Filled Female",'Uganda workforce data - raw'!$A$4:$F$4,0))*INDEX('Mapping cadres'!$B$1:$Z$616,MATCH($B78, 'Mapping cadres'!$B$1:$B$616,0), MATCH(AM$32,'Mapping cadres'!$B$1:$Z$1,0))</f>
        <v>0</v>
      </c>
      <c r="AN78" s="226">
        <f>INDEX('Uganda workforce data - raw'!$A$4:$F$619,MATCH($B78, 'Uganda workforce data - raw'!$B$4:$B$619,0), MATCH("Filled Female",'Uganda workforce data - raw'!$A$4:$F$4,0))*INDEX('Mapping cadres'!$B$1:$Z$616,MATCH($B78, 'Mapping cadres'!$B$1:$B$616,0), MATCH(AN$32,'Mapping cadres'!$B$1:$Z$1,0))</f>
        <v>0</v>
      </c>
      <c r="AO78" s="226">
        <f>INDEX('Uganda workforce data - raw'!$A$4:$F$619,MATCH($B78, 'Uganda workforce data - raw'!$B$4:$B$619,0), MATCH("Filled Female",'Uganda workforce data - raw'!$A$4:$F$4,0))*INDEX('Mapping cadres'!$B$1:$Z$616,MATCH($B78, 'Mapping cadres'!$B$1:$B$616,0), MATCH(AO$32,'Mapping cadres'!$B$1:$Z$1,0))</f>
        <v>0</v>
      </c>
      <c r="AP78" s="226">
        <f>INDEX('Uganda workforce data - raw'!$A$4:$F$619,MATCH($B78, 'Uganda workforce data - raw'!$B$4:$B$619,0), MATCH("Filled Female",'Uganda workforce data - raw'!$A$4:$F$4,0))*INDEX('Mapping cadres'!$B$1:$Z$616,MATCH($B78, 'Mapping cadres'!$B$1:$B$616,0), MATCH(AP$32,'Mapping cadres'!$B$1:$Z$1,0))</f>
        <v>0</v>
      </c>
      <c r="AQ78" s="226">
        <f>INDEX('Uganda workforce data - raw'!$A$4:$F$619,MATCH($B78, 'Uganda workforce data - raw'!$B$4:$B$619,0), MATCH("Filled Female",'Uganda workforce data - raw'!$A$4:$F$4,0))*INDEX('Mapping cadres'!$B$1:$Z$616,MATCH($B78, 'Mapping cadres'!$B$1:$B$616,0), MATCH(AQ$32,'Mapping cadres'!$B$1:$Z$1,0))</f>
        <v>0</v>
      </c>
      <c r="AR78" s="226">
        <f>INDEX('Uganda workforce data - raw'!$A$4:$F$619,MATCH($B78, 'Uganda workforce data - raw'!$B$4:$B$619,0), MATCH("Filled Female",'Uganda workforce data - raw'!$A$4:$F$4,0))*INDEX('Mapping cadres'!$B$1:$Z$616,MATCH($B78, 'Mapping cadres'!$B$1:$B$616,0), MATCH(AR$32,'Mapping cadres'!$B$1:$Z$1,0))</f>
        <v>0</v>
      </c>
      <c r="AS78" s="226">
        <f>INDEX('Uganda workforce data - raw'!$A$4:$F$619,MATCH($B78, 'Uganda workforce data - raw'!$B$4:$B$619,0), MATCH("Filled Female",'Uganda workforce data - raw'!$A$4:$F$4,0))*INDEX('Mapping cadres'!$B$1:$Z$616,MATCH($B78, 'Mapping cadres'!$B$1:$B$616,0), MATCH(AS$32,'Mapping cadres'!$B$1:$Z$1,0))</f>
        <v>0</v>
      </c>
      <c r="AT78" s="226">
        <f>INDEX('Uganda workforce data - raw'!$A$4:$F$619,MATCH($B78, 'Uganda workforce data - raw'!$B$4:$B$619,0), MATCH("Filled Female",'Uganda workforce data - raw'!$A$4:$F$4,0))*INDEX('Mapping cadres'!$B$1:$Z$616,MATCH($B78, 'Mapping cadres'!$B$1:$B$616,0), MATCH(AT$32,'Mapping cadres'!$B$1:$Z$1,0))</f>
        <v>0</v>
      </c>
      <c r="AU78" s="226">
        <f>INDEX('Uganda workforce data - raw'!$A$4:$F$619,MATCH($B78, 'Uganda workforce data - raw'!$B$4:$B$619,0), MATCH("Filled Female",'Uganda workforce data - raw'!$A$4:$F$4,0))*INDEX('Mapping cadres'!$B$1:$Z$616,MATCH($B78, 'Mapping cadres'!$B$1:$B$616,0), MATCH(AU$32,'Mapping cadres'!$B$1:$Z$1,0))</f>
        <v>0</v>
      </c>
      <c r="AV78" s="226">
        <f>INDEX('Uganda workforce data - raw'!$A$4:$F$619,MATCH($B78, 'Uganda workforce data - raw'!$B$4:$B$619,0), MATCH("Filled Female",'Uganda workforce data - raw'!$A$4:$F$4,0))*INDEX('Mapping cadres'!$B$1:$Z$616,MATCH($B78, 'Mapping cadres'!$B$1:$B$616,0), MATCH(AV$32,'Mapping cadres'!$B$1:$Z$1,0))</f>
        <v>0</v>
      </c>
      <c r="AW78" s="226">
        <f>INDEX('Uganda workforce data - raw'!$A$4:$F$619,MATCH($B78, 'Uganda workforce data - raw'!$B$4:$B$619,0), MATCH("Filled Female",'Uganda workforce data - raw'!$A$4:$F$4,0))*INDEX('Mapping cadres'!$B$1:$Z$616,MATCH($B78, 'Mapping cadres'!$B$1:$B$616,0), MATCH(AW$32,'Mapping cadres'!$B$1:$Z$1,0))</f>
        <v>0</v>
      </c>
      <c r="AX78" s="226">
        <f>INDEX('Uganda workforce data - raw'!$A$4:$F$619,MATCH($B78, 'Uganda workforce data - raw'!$B$4:$B$619,0), MATCH("Filled Female",'Uganda workforce data - raw'!$A$4:$F$4,0))*INDEX('Mapping cadres'!$B$1:$Z$616,MATCH($B78, 'Mapping cadres'!$B$1:$B$616,0), MATCH(AX$32,'Mapping cadres'!$B$1:$Z$1,0))</f>
        <v>0</v>
      </c>
      <c r="AY78" s="226">
        <f t="shared" si="5"/>
        <v>1</v>
      </c>
      <c r="AZ78" s="226">
        <f t="shared" si="6"/>
        <v>0</v>
      </c>
      <c r="BA78" s="226">
        <f t="shared" si="7"/>
        <v>0</v>
      </c>
      <c r="BB78" s="226">
        <f t="shared" si="8"/>
        <v>0</v>
      </c>
      <c r="BC78" s="226">
        <f t="shared" si="9"/>
        <v>0</v>
      </c>
      <c r="BD78" s="226">
        <f t="shared" si="10"/>
        <v>0</v>
      </c>
      <c r="BE78" s="226">
        <f t="shared" si="11"/>
        <v>0</v>
      </c>
      <c r="BF78" s="226">
        <f t="shared" si="12"/>
        <v>0</v>
      </c>
      <c r="BG78" s="226">
        <f t="shared" si="13"/>
        <v>0</v>
      </c>
      <c r="BH78" s="226">
        <f t="shared" si="14"/>
        <v>0</v>
      </c>
      <c r="BI78" s="226">
        <f t="shared" si="15"/>
        <v>0</v>
      </c>
      <c r="BJ78" s="226">
        <f t="shared" si="16"/>
        <v>0</v>
      </c>
      <c r="BK78" s="226">
        <f t="shared" si="17"/>
        <v>0</v>
      </c>
      <c r="BL78" s="226">
        <f t="shared" si="18"/>
        <v>0</v>
      </c>
      <c r="BM78" s="226">
        <f t="shared" si="19"/>
        <v>0</v>
      </c>
      <c r="BN78" s="226">
        <f t="shared" si="20"/>
        <v>0</v>
      </c>
      <c r="BO78" s="226">
        <f t="shared" si="21"/>
        <v>0</v>
      </c>
      <c r="BP78" s="226">
        <f t="shared" si="22"/>
        <v>0</v>
      </c>
      <c r="BQ78" s="226">
        <f t="shared" si="23"/>
        <v>0</v>
      </c>
      <c r="BR78" s="226">
        <f t="shared" si="24"/>
        <v>0</v>
      </c>
      <c r="BS78" s="226">
        <f t="shared" si="25"/>
        <v>0</v>
      </c>
      <c r="BT78" s="226">
        <f t="shared" si="26"/>
        <v>0</v>
      </c>
      <c r="BU78" s="226">
        <f t="shared" si="27"/>
        <v>0</v>
      </c>
      <c r="BV78" s="226">
        <f t="shared" si="28"/>
        <v>0</v>
      </c>
    </row>
    <row r="79" spans="1:74">
      <c r="A79" s="226">
        <v>47</v>
      </c>
      <c r="B79" s="226" t="s">
        <v>1292</v>
      </c>
      <c r="C79" s="226">
        <f>INDEX('Uganda workforce data - raw'!$A$4:$F$619,MATCH($B79, 'Uganda workforce data - raw'!$B$4:$B$619,0), MATCH("Filled Male",'Uganda workforce data - raw'!$A$4:$F$4,0))*INDEX('Mapping cadres'!$B$1:$Z$616,MATCH($B79, 'Mapping cadres'!$B$1:$B$616,0), MATCH(C$32,'Mapping cadres'!$B$1:$Z$1,0))</f>
        <v>0</v>
      </c>
      <c r="D79" s="226">
        <f>INDEX('Uganda workforce data - raw'!$A$4:$F$619,MATCH($B79, 'Uganda workforce data - raw'!$B$4:$B$619,0), MATCH("Filled Male",'Uganda workforce data - raw'!$A$4:$F$4,0))*INDEX('Mapping cadres'!$B$1:$Z$616,MATCH($B79, 'Mapping cadres'!$B$1:$B$616,0), MATCH(D$32,'Mapping cadres'!$B$1:$Z$1,0))</f>
        <v>0</v>
      </c>
      <c r="E79" s="226">
        <f>INDEX('Uganda workforce data - raw'!$A$4:$F$619,MATCH($B79, 'Uganda workforce data - raw'!$B$4:$B$619,0), MATCH("Filled Male",'Uganda workforce data - raw'!$A$4:$F$4,0))*INDEX('Mapping cadres'!$B$1:$Z$616,MATCH($B79, 'Mapping cadres'!$B$1:$B$616,0), MATCH(E$32,'Mapping cadres'!$B$1:$Z$1,0))</f>
        <v>0</v>
      </c>
      <c r="F79" s="226">
        <f>INDEX('Uganda workforce data - raw'!$A$4:$F$619,MATCH($B79, 'Uganda workforce data - raw'!$B$4:$B$619,0), MATCH("Filled Male",'Uganda workforce data - raw'!$A$4:$F$4,0))*INDEX('Mapping cadres'!$B$1:$Z$616,MATCH($B79, 'Mapping cadres'!$B$1:$B$616,0), MATCH(F$32,'Mapping cadres'!$B$1:$Z$1,0))</f>
        <v>4</v>
      </c>
      <c r="G79" s="226">
        <f>INDEX('Uganda workforce data - raw'!$A$4:$F$619,MATCH($B79, 'Uganda workforce data - raw'!$B$4:$B$619,0), MATCH("Filled Male",'Uganda workforce data - raw'!$A$4:$F$4,0))*INDEX('Mapping cadres'!$B$1:$Z$616,MATCH($B79, 'Mapping cadres'!$B$1:$B$616,0), MATCH(G$32,'Mapping cadres'!$B$1:$Z$1,0))</f>
        <v>0</v>
      </c>
      <c r="H79" s="226">
        <f>INDEX('Uganda workforce data - raw'!$A$4:$F$619,MATCH($B79, 'Uganda workforce data - raw'!$B$4:$B$619,0), MATCH("Filled Male",'Uganda workforce data - raw'!$A$4:$F$4,0))*INDEX('Mapping cadres'!$B$1:$Z$616,MATCH($B79, 'Mapping cadres'!$B$1:$B$616,0), MATCH(H$32,'Mapping cadres'!$B$1:$Z$1,0))</f>
        <v>0</v>
      </c>
      <c r="I79" s="226">
        <f>INDEX('Uganda workforce data - raw'!$A$4:$F$619,MATCH($B79, 'Uganda workforce data - raw'!$B$4:$B$619,0), MATCH("Filled Male",'Uganda workforce data - raw'!$A$4:$F$4,0))*INDEX('Mapping cadres'!$B$1:$Z$616,MATCH($B79, 'Mapping cadres'!$B$1:$B$616,0), MATCH(I$32,'Mapping cadres'!$B$1:$Z$1,0))</f>
        <v>0</v>
      </c>
      <c r="J79" s="226">
        <f>INDEX('Uganda workforce data - raw'!$A$4:$F$619,MATCH($B79, 'Uganda workforce data - raw'!$B$4:$B$619,0), MATCH("Filled Male",'Uganda workforce data - raw'!$A$4:$F$4,0))*INDEX('Mapping cadres'!$B$1:$Z$616,MATCH($B79, 'Mapping cadres'!$B$1:$B$616,0), MATCH(J$32,'Mapping cadres'!$B$1:$Z$1,0))</f>
        <v>0</v>
      </c>
      <c r="K79" s="226">
        <f>INDEX('Uganda workforce data - raw'!$A$4:$F$619,MATCH($B79, 'Uganda workforce data - raw'!$B$4:$B$619,0), MATCH("Filled Male",'Uganda workforce data - raw'!$A$4:$F$4,0))*INDEX('Mapping cadres'!$B$1:$Z$616,MATCH($B79, 'Mapping cadres'!$B$1:$B$616,0), MATCH(K$32,'Mapping cadres'!$B$1:$Z$1,0))</f>
        <v>0</v>
      </c>
      <c r="L79" s="226">
        <f>INDEX('Uganda workforce data - raw'!$A$4:$F$619,MATCH($B79, 'Uganda workforce data - raw'!$B$4:$B$619,0), MATCH("Filled Male",'Uganda workforce data - raw'!$A$4:$F$4,0))*INDEX('Mapping cadres'!$B$1:$Z$616,MATCH($B79, 'Mapping cadres'!$B$1:$B$616,0), MATCH(L$32,'Mapping cadres'!$B$1:$Z$1,0))</f>
        <v>0</v>
      </c>
      <c r="M79" s="226">
        <f>INDEX('Uganda workforce data - raw'!$A$4:$F$619,MATCH($B79, 'Uganda workforce data - raw'!$B$4:$B$619,0), MATCH("Filled Male",'Uganda workforce data - raw'!$A$4:$F$4,0))*INDEX('Mapping cadres'!$B$1:$Z$616,MATCH($B79, 'Mapping cadres'!$B$1:$B$616,0), MATCH(M$32,'Mapping cadres'!$B$1:$Z$1,0))</f>
        <v>0</v>
      </c>
      <c r="N79" s="226">
        <f>INDEX('Uganda workforce data - raw'!$A$4:$F$619,MATCH($B79, 'Uganda workforce data - raw'!$B$4:$B$619,0), MATCH("Filled Male",'Uganda workforce data - raw'!$A$4:$F$4,0))*INDEX('Mapping cadres'!$B$1:$Z$616,MATCH($B79, 'Mapping cadres'!$B$1:$B$616,0), MATCH(N$32,'Mapping cadres'!$B$1:$Z$1,0))</f>
        <v>0</v>
      </c>
      <c r="O79" s="226">
        <f>INDEX('Uganda workforce data - raw'!$A$4:$F$619,MATCH($B79, 'Uganda workforce data - raw'!$B$4:$B$619,0), MATCH("Filled Male",'Uganda workforce data - raw'!$A$4:$F$4,0))*INDEX('Mapping cadres'!$B$1:$Z$616,MATCH($B79, 'Mapping cadres'!$B$1:$B$616,0), MATCH(O$32,'Mapping cadres'!$B$1:$Z$1,0))</f>
        <v>0</v>
      </c>
      <c r="P79" s="226">
        <f>INDEX('Uganda workforce data - raw'!$A$4:$F$619,MATCH($B79, 'Uganda workforce data - raw'!$B$4:$B$619,0), MATCH("Filled Male",'Uganda workforce data - raw'!$A$4:$F$4,0))*INDEX('Mapping cadres'!$B$1:$Z$616,MATCH($B79, 'Mapping cadres'!$B$1:$B$616,0), MATCH(P$32,'Mapping cadres'!$B$1:$Z$1,0))</f>
        <v>0</v>
      </c>
      <c r="Q79" s="226">
        <f>INDEX('Uganda workforce data - raw'!$A$4:$F$619,MATCH($B79, 'Uganda workforce data - raw'!$B$4:$B$619,0), MATCH("Filled Male",'Uganda workforce data - raw'!$A$4:$F$4,0))*INDEX('Mapping cadres'!$B$1:$Z$616,MATCH($B79, 'Mapping cadres'!$B$1:$B$616,0), MATCH(Q$32,'Mapping cadres'!$B$1:$Z$1,0))</f>
        <v>0</v>
      </c>
      <c r="R79" s="226">
        <f>INDEX('Uganda workforce data - raw'!$A$4:$F$619,MATCH($B79, 'Uganda workforce data - raw'!$B$4:$B$619,0), MATCH("Filled Male",'Uganda workforce data - raw'!$A$4:$F$4,0))*INDEX('Mapping cadres'!$B$1:$Z$616,MATCH($B79, 'Mapping cadres'!$B$1:$B$616,0), MATCH(R$32,'Mapping cadres'!$B$1:$Z$1,0))</f>
        <v>0</v>
      </c>
      <c r="S79" s="226">
        <f>INDEX('Uganda workforce data - raw'!$A$4:$F$619,MATCH($B79, 'Uganda workforce data - raw'!$B$4:$B$619,0), MATCH("Filled Male",'Uganda workforce data - raw'!$A$4:$F$4,0))*INDEX('Mapping cadres'!$B$1:$Z$616,MATCH($B79, 'Mapping cadres'!$B$1:$B$616,0), MATCH(S$32,'Mapping cadres'!$B$1:$Z$1,0))</f>
        <v>0</v>
      </c>
      <c r="T79" s="226">
        <f>INDEX('Uganda workforce data - raw'!$A$4:$F$619,MATCH($B79, 'Uganda workforce data - raw'!$B$4:$B$619,0), MATCH("Filled Male",'Uganda workforce data - raw'!$A$4:$F$4,0))*INDEX('Mapping cadres'!$B$1:$Z$616,MATCH($B79, 'Mapping cadres'!$B$1:$B$616,0), MATCH(T$32,'Mapping cadres'!$B$1:$Z$1,0))</f>
        <v>0</v>
      </c>
      <c r="U79" s="226">
        <f>INDEX('Uganda workforce data - raw'!$A$4:$F$619,MATCH($B79, 'Uganda workforce data - raw'!$B$4:$B$619,0), MATCH("Filled Male",'Uganda workforce data - raw'!$A$4:$F$4,0))*INDEX('Mapping cadres'!$B$1:$Z$616,MATCH($B79, 'Mapping cadres'!$B$1:$B$616,0), MATCH(U$32,'Mapping cadres'!$B$1:$Z$1,0))</f>
        <v>0</v>
      </c>
      <c r="V79" s="226">
        <f>INDEX('Uganda workforce data - raw'!$A$4:$F$619,MATCH($B79, 'Uganda workforce data - raw'!$B$4:$B$619,0), MATCH("Filled Male",'Uganda workforce data - raw'!$A$4:$F$4,0))*INDEX('Mapping cadres'!$B$1:$Z$616,MATCH($B79, 'Mapping cadres'!$B$1:$B$616,0), MATCH(V$32,'Mapping cadres'!$B$1:$Z$1,0))</f>
        <v>0</v>
      </c>
      <c r="W79" s="226">
        <f>INDEX('Uganda workforce data - raw'!$A$4:$F$619,MATCH($B79, 'Uganda workforce data - raw'!$B$4:$B$619,0), MATCH("Filled Male",'Uganda workforce data - raw'!$A$4:$F$4,0))*INDEX('Mapping cadres'!$B$1:$Z$616,MATCH($B79, 'Mapping cadres'!$B$1:$B$616,0), MATCH(W$32,'Mapping cadres'!$B$1:$Z$1,0))</f>
        <v>0</v>
      </c>
      <c r="X79" s="226">
        <f>INDEX('Uganda workforce data - raw'!$A$4:$F$619,MATCH($B79, 'Uganda workforce data - raw'!$B$4:$B$619,0), MATCH("Filled Male",'Uganda workforce data - raw'!$A$4:$F$4,0))*INDEX('Mapping cadres'!$B$1:$Z$616,MATCH($B79, 'Mapping cadres'!$B$1:$B$616,0), MATCH(X$32,'Mapping cadres'!$B$1:$Z$1,0))</f>
        <v>0</v>
      </c>
      <c r="Y79" s="226">
        <f>INDEX('Uganda workforce data - raw'!$A$4:$F$619,MATCH($B79, 'Uganda workforce data - raw'!$B$4:$B$619,0), MATCH("Filled Male",'Uganda workforce data - raw'!$A$4:$F$4,0))*INDEX('Mapping cadres'!$B$1:$Z$616,MATCH($B79, 'Mapping cadres'!$B$1:$B$616,0), MATCH(Y$32,'Mapping cadres'!$B$1:$Z$1,0))</f>
        <v>0</v>
      </c>
      <c r="Z79" s="226">
        <f>INDEX('Uganda workforce data - raw'!$A$4:$F$619,MATCH($B79, 'Uganda workforce data - raw'!$B$4:$B$619,0), MATCH("Filled Male",'Uganda workforce data - raw'!$A$4:$F$4,0))*INDEX('Mapping cadres'!$B$1:$Z$616,MATCH($B79, 'Mapping cadres'!$B$1:$B$616,0), MATCH(Z$32,'Mapping cadres'!$B$1:$Z$1,0))</f>
        <v>0</v>
      </c>
      <c r="AA79" s="226">
        <f>INDEX('Uganda workforce data - raw'!$A$4:$F$619,MATCH($B79, 'Uganda workforce data - raw'!$B$4:$B$619,0), MATCH("Filled Female",'Uganda workforce data - raw'!$A$4:$F$4,0))*INDEX('Mapping cadres'!$B$1:$Z$616,MATCH($B79, 'Mapping cadres'!$B$1:$B$616,0), MATCH(AA$32,'Mapping cadres'!$B$1:$Z$1,0))</f>
        <v>0</v>
      </c>
      <c r="AB79" s="226">
        <f>INDEX('Uganda workforce data - raw'!$A$4:$F$619,MATCH($B79, 'Uganda workforce data - raw'!$B$4:$B$619,0), MATCH("Filled Female",'Uganda workforce data - raw'!$A$4:$F$4,0))*INDEX('Mapping cadres'!$B$1:$Z$616,MATCH($B79, 'Mapping cadres'!$B$1:$B$616,0), MATCH(AB$32,'Mapping cadres'!$B$1:$Z$1,0))</f>
        <v>0</v>
      </c>
      <c r="AC79" s="226">
        <f>INDEX('Uganda workforce data - raw'!$A$4:$F$619,MATCH($B79, 'Uganda workforce data - raw'!$B$4:$B$619,0), MATCH("Filled Female",'Uganda workforce data - raw'!$A$4:$F$4,0))*INDEX('Mapping cadres'!$B$1:$Z$616,MATCH($B79, 'Mapping cadres'!$B$1:$B$616,0), MATCH(AC$32,'Mapping cadres'!$B$1:$Z$1,0))</f>
        <v>0</v>
      </c>
      <c r="AD79" s="226">
        <f>INDEX('Uganda workforce data - raw'!$A$4:$F$619,MATCH($B79, 'Uganda workforce data - raw'!$B$4:$B$619,0), MATCH("Filled Female",'Uganda workforce data - raw'!$A$4:$F$4,0))*INDEX('Mapping cadres'!$B$1:$Z$616,MATCH($B79, 'Mapping cadres'!$B$1:$B$616,0), MATCH(AD$32,'Mapping cadres'!$B$1:$Z$1,0))</f>
        <v>0</v>
      </c>
      <c r="AE79" s="226">
        <f>INDEX('Uganda workforce data - raw'!$A$4:$F$619,MATCH($B79, 'Uganda workforce data - raw'!$B$4:$B$619,0), MATCH("Filled Female",'Uganda workforce data - raw'!$A$4:$F$4,0))*INDEX('Mapping cadres'!$B$1:$Z$616,MATCH($B79, 'Mapping cadres'!$B$1:$B$616,0), MATCH(AE$32,'Mapping cadres'!$B$1:$Z$1,0))</f>
        <v>0</v>
      </c>
      <c r="AF79" s="226">
        <f>INDEX('Uganda workforce data - raw'!$A$4:$F$619,MATCH($B79, 'Uganda workforce data - raw'!$B$4:$B$619,0), MATCH("Filled Female",'Uganda workforce data - raw'!$A$4:$F$4,0))*INDEX('Mapping cadres'!$B$1:$Z$616,MATCH($B79, 'Mapping cadres'!$B$1:$B$616,0), MATCH(AF$32,'Mapping cadres'!$B$1:$Z$1,0))</f>
        <v>0</v>
      </c>
      <c r="AG79" s="226">
        <f>INDEX('Uganda workforce data - raw'!$A$4:$F$619,MATCH($B79, 'Uganda workforce data - raw'!$B$4:$B$619,0), MATCH("Filled Female",'Uganda workforce data - raw'!$A$4:$F$4,0))*INDEX('Mapping cadres'!$B$1:$Z$616,MATCH($B79, 'Mapping cadres'!$B$1:$B$616,0), MATCH(AG$32,'Mapping cadres'!$B$1:$Z$1,0))</f>
        <v>0</v>
      </c>
      <c r="AH79" s="226">
        <f>INDEX('Uganda workforce data - raw'!$A$4:$F$619,MATCH($B79, 'Uganda workforce data - raw'!$B$4:$B$619,0), MATCH("Filled Female",'Uganda workforce data - raw'!$A$4:$F$4,0))*INDEX('Mapping cadres'!$B$1:$Z$616,MATCH($B79, 'Mapping cadres'!$B$1:$B$616,0), MATCH(AH$32,'Mapping cadres'!$B$1:$Z$1,0))</f>
        <v>0</v>
      </c>
      <c r="AI79" s="226">
        <f>INDEX('Uganda workforce data - raw'!$A$4:$F$619,MATCH($B79, 'Uganda workforce data - raw'!$B$4:$B$619,0), MATCH("Filled Female",'Uganda workforce data - raw'!$A$4:$F$4,0))*INDEX('Mapping cadres'!$B$1:$Z$616,MATCH($B79, 'Mapping cadres'!$B$1:$B$616,0), MATCH(AI$32,'Mapping cadres'!$B$1:$Z$1,0))</f>
        <v>0</v>
      </c>
      <c r="AJ79" s="226">
        <f>INDEX('Uganda workforce data - raw'!$A$4:$F$619,MATCH($B79, 'Uganda workforce data - raw'!$B$4:$B$619,0), MATCH("Filled Female",'Uganda workforce data - raw'!$A$4:$F$4,0))*INDEX('Mapping cadres'!$B$1:$Z$616,MATCH($B79, 'Mapping cadres'!$B$1:$B$616,0), MATCH(AJ$32,'Mapping cadres'!$B$1:$Z$1,0))</f>
        <v>0</v>
      </c>
      <c r="AK79" s="226">
        <f>INDEX('Uganda workforce data - raw'!$A$4:$F$619,MATCH($B79, 'Uganda workforce data - raw'!$B$4:$B$619,0), MATCH("Filled Female",'Uganda workforce data - raw'!$A$4:$F$4,0))*INDEX('Mapping cadres'!$B$1:$Z$616,MATCH($B79, 'Mapping cadres'!$B$1:$B$616,0), MATCH(AK$32,'Mapping cadres'!$B$1:$Z$1,0))</f>
        <v>0</v>
      </c>
      <c r="AL79" s="226">
        <f>INDEX('Uganda workforce data - raw'!$A$4:$F$619,MATCH($B79, 'Uganda workforce data - raw'!$B$4:$B$619,0), MATCH("Filled Female",'Uganda workforce data - raw'!$A$4:$F$4,0))*INDEX('Mapping cadres'!$B$1:$Z$616,MATCH($B79, 'Mapping cadres'!$B$1:$B$616,0), MATCH(AL$32,'Mapping cadres'!$B$1:$Z$1,0))</f>
        <v>0</v>
      </c>
      <c r="AM79" s="226">
        <f>INDEX('Uganda workforce data - raw'!$A$4:$F$619,MATCH($B79, 'Uganda workforce data - raw'!$B$4:$B$619,0), MATCH("Filled Female",'Uganda workforce data - raw'!$A$4:$F$4,0))*INDEX('Mapping cadres'!$B$1:$Z$616,MATCH($B79, 'Mapping cadres'!$B$1:$B$616,0), MATCH(AM$32,'Mapping cadres'!$B$1:$Z$1,0))</f>
        <v>0</v>
      </c>
      <c r="AN79" s="226">
        <f>INDEX('Uganda workforce data - raw'!$A$4:$F$619,MATCH($B79, 'Uganda workforce data - raw'!$B$4:$B$619,0), MATCH("Filled Female",'Uganda workforce data - raw'!$A$4:$F$4,0))*INDEX('Mapping cadres'!$B$1:$Z$616,MATCH($B79, 'Mapping cadres'!$B$1:$B$616,0), MATCH(AN$32,'Mapping cadres'!$B$1:$Z$1,0))</f>
        <v>0</v>
      </c>
      <c r="AO79" s="226">
        <f>INDEX('Uganda workforce data - raw'!$A$4:$F$619,MATCH($B79, 'Uganda workforce data - raw'!$B$4:$B$619,0), MATCH("Filled Female",'Uganda workforce data - raw'!$A$4:$F$4,0))*INDEX('Mapping cadres'!$B$1:$Z$616,MATCH($B79, 'Mapping cadres'!$B$1:$B$616,0), MATCH(AO$32,'Mapping cadres'!$B$1:$Z$1,0))</f>
        <v>0</v>
      </c>
      <c r="AP79" s="226">
        <f>INDEX('Uganda workforce data - raw'!$A$4:$F$619,MATCH($B79, 'Uganda workforce data - raw'!$B$4:$B$619,0), MATCH("Filled Female",'Uganda workforce data - raw'!$A$4:$F$4,0))*INDEX('Mapping cadres'!$B$1:$Z$616,MATCH($B79, 'Mapping cadres'!$B$1:$B$616,0), MATCH(AP$32,'Mapping cadres'!$B$1:$Z$1,0))</f>
        <v>0</v>
      </c>
      <c r="AQ79" s="226">
        <f>INDEX('Uganda workforce data - raw'!$A$4:$F$619,MATCH($B79, 'Uganda workforce data - raw'!$B$4:$B$619,0), MATCH("Filled Female",'Uganda workforce data - raw'!$A$4:$F$4,0))*INDEX('Mapping cadres'!$B$1:$Z$616,MATCH($B79, 'Mapping cadres'!$B$1:$B$616,0), MATCH(AQ$32,'Mapping cadres'!$B$1:$Z$1,0))</f>
        <v>0</v>
      </c>
      <c r="AR79" s="226">
        <f>INDEX('Uganda workforce data - raw'!$A$4:$F$619,MATCH($B79, 'Uganda workforce data - raw'!$B$4:$B$619,0), MATCH("Filled Female",'Uganda workforce data - raw'!$A$4:$F$4,0))*INDEX('Mapping cadres'!$B$1:$Z$616,MATCH($B79, 'Mapping cadres'!$B$1:$B$616,0), MATCH(AR$32,'Mapping cadres'!$B$1:$Z$1,0))</f>
        <v>0</v>
      </c>
      <c r="AS79" s="226">
        <f>INDEX('Uganda workforce data - raw'!$A$4:$F$619,MATCH($B79, 'Uganda workforce data - raw'!$B$4:$B$619,0), MATCH("Filled Female",'Uganda workforce data - raw'!$A$4:$F$4,0))*INDEX('Mapping cadres'!$B$1:$Z$616,MATCH($B79, 'Mapping cadres'!$B$1:$B$616,0), MATCH(AS$32,'Mapping cadres'!$B$1:$Z$1,0))</f>
        <v>0</v>
      </c>
      <c r="AT79" s="226">
        <f>INDEX('Uganda workforce data - raw'!$A$4:$F$619,MATCH($B79, 'Uganda workforce data - raw'!$B$4:$B$619,0), MATCH("Filled Female",'Uganda workforce data - raw'!$A$4:$F$4,0))*INDEX('Mapping cadres'!$B$1:$Z$616,MATCH($B79, 'Mapping cadres'!$B$1:$B$616,0), MATCH(AT$32,'Mapping cadres'!$B$1:$Z$1,0))</f>
        <v>0</v>
      </c>
      <c r="AU79" s="226">
        <f>INDEX('Uganda workforce data - raw'!$A$4:$F$619,MATCH($B79, 'Uganda workforce data - raw'!$B$4:$B$619,0), MATCH("Filled Female",'Uganda workforce data - raw'!$A$4:$F$4,0))*INDEX('Mapping cadres'!$B$1:$Z$616,MATCH($B79, 'Mapping cadres'!$B$1:$B$616,0), MATCH(AU$32,'Mapping cadres'!$B$1:$Z$1,0))</f>
        <v>0</v>
      </c>
      <c r="AV79" s="226">
        <f>INDEX('Uganda workforce data - raw'!$A$4:$F$619,MATCH($B79, 'Uganda workforce data - raw'!$B$4:$B$619,0), MATCH("Filled Female",'Uganda workforce data - raw'!$A$4:$F$4,0))*INDEX('Mapping cadres'!$B$1:$Z$616,MATCH($B79, 'Mapping cadres'!$B$1:$B$616,0), MATCH(AV$32,'Mapping cadres'!$B$1:$Z$1,0))</f>
        <v>0</v>
      </c>
      <c r="AW79" s="226">
        <f>INDEX('Uganda workforce data - raw'!$A$4:$F$619,MATCH($B79, 'Uganda workforce data - raw'!$B$4:$B$619,0), MATCH("Filled Female",'Uganda workforce data - raw'!$A$4:$F$4,0))*INDEX('Mapping cadres'!$B$1:$Z$616,MATCH($B79, 'Mapping cadres'!$B$1:$B$616,0), MATCH(AW$32,'Mapping cadres'!$B$1:$Z$1,0))</f>
        <v>0</v>
      </c>
      <c r="AX79" s="226">
        <f>INDEX('Uganda workforce data - raw'!$A$4:$F$619,MATCH($B79, 'Uganda workforce data - raw'!$B$4:$B$619,0), MATCH("Filled Female",'Uganda workforce data - raw'!$A$4:$F$4,0))*INDEX('Mapping cadres'!$B$1:$Z$616,MATCH($B79, 'Mapping cadres'!$B$1:$B$616,0), MATCH(AX$32,'Mapping cadres'!$B$1:$Z$1,0))</f>
        <v>0</v>
      </c>
      <c r="AY79" s="226">
        <f t="shared" si="5"/>
        <v>0</v>
      </c>
      <c r="AZ79" s="226">
        <f t="shared" si="6"/>
        <v>0</v>
      </c>
      <c r="BA79" s="226">
        <f t="shared" si="7"/>
        <v>0</v>
      </c>
      <c r="BB79" s="226">
        <f t="shared" si="8"/>
        <v>4</v>
      </c>
      <c r="BC79" s="226">
        <f t="shared" si="9"/>
        <v>0</v>
      </c>
      <c r="BD79" s="226">
        <f t="shared" si="10"/>
        <v>0</v>
      </c>
      <c r="BE79" s="226">
        <f t="shared" si="11"/>
        <v>0</v>
      </c>
      <c r="BF79" s="226">
        <f t="shared" si="12"/>
        <v>0</v>
      </c>
      <c r="BG79" s="226">
        <f t="shared" si="13"/>
        <v>0</v>
      </c>
      <c r="BH79" s="226">
        <f t="shared" si="14"/>
        <v>0</v>
      </c>
      <c r="BI79" s="226">
        <f t="shared" si="15"/>
        <v>0</v>
      </c>
      <c r="BJ79" s="226">
        <f t="shared" si="16"/>
        <v>0</v>
      </c>
      <c r="BK79" s="226">
        <f t="shared" si="17"/>
        <v>0</v>
      </c>
      <c r="BL79" s="226">
        <f t="shared" si="18"/>
        <v>0</v>
      </c>
      <c r="BM79" s="226">
        <f t="shared" si="19"/>
        <v>0</v>
      </c>
      <c r="BN79" s="226">
        <f t="shared" si="20"/>
        <v>0</v>
      </c>
      <c r="BO79" s="226">
        <f t="shared" si="21"/>
        <v>0</v>
      </c>
      <c r="BP79" s="226">
        <f t="shared" si="22"/>
        <v>0</v>
      </c>
      <c r="BQ79" s="226">
        <f t="shared" si="23"/>
        <v>0</v>
      </c>
      <c r="BR79" s="226">
        <f t="shared" si="24"/>
        <v>0</v>
      </c>
      <c r="BS79" s="226">
        <f t="shared" si="25"/>
        <v>0</v>
      </c>
      <c r="BT79" s="226">
        <f t="shared" si="26"/>
        <v>0</v>
      </c>
      <c r="BU79" s="226">
        <f t="shared" si="27"/>
        <v>0</v>
      </c>
      <c r="BV79" s="226">
        <f t="shared" si="28"/>
        <v>0</v>
      </c>
    </row>
    <row r="80" spans="1:74">
      <c r="A80" s="226">
        <v>48</v>
      </c>
      <c r="B80" s="226" t="s">
        <v>1353</v>
      </c>
      <c r="C80" s="226">
        <f>INDEX('Uganda workforce data - raw'!$A$4:$F$619,MATCH($B80, 'Uganda workforce data - raw'!$B$4:$B$619,0), MATCH("Filled Male",'Uganda workforce data - raw'!$A$4:$F$4,0))*INDEX('Mapping cadres'!$B$1:$Z$616,MATCH($B80, 'Mapping cadres'!$B$1:$B$616,0), MATCH(C$32,'Mapping cadres'!$B$1:$Z$1,0))</f>
        <v>0</v>
      </c>
      <c r="D80" s="226">
        <f>INDEX('Uganda workforce data - raw'!$A$4:$F$619,MATCH($B80, 'Uganda workforce data - raw'!$B$4:$B$619,0), MATCH("Filled Male",'Uganda workforce data - raw'!$A$4:$F$4,0))*INDEX('Mapping cadres'!$B$1:$Z$616,MATCH($B80, 'Mapping cadres'!$B$1:$B$616,0), MATCH(D$32,'Mapping cadres'!$B$1:$Z$1,0))</f>
        <v>0</v>
      </c>
      <c r="E80" s="226">
        <f>INDEX('Uganda workforce data - raw'!$A$4:$F$619,MATCH($B80, 'Uganda workforce data - raw'!$B$4:$B$619,0), MATCH("Filled Male",'Uganda workforce data - raw'!$A$4:$F$4,0))*INDEX('Mapping cadres'!$B$1:$Z$616,MATCH($B80, 'Mapping cadres'!$B$1:$B$616,0), MATCH(E$32,'Mapping cadres'!$B$1:$Z$1,0))</f>
        <v>0</v>
      </c>
      <c r="F80" s="226">
        <f>INDEX('Uganda workforce data - raw'!$A$4:$F$619,MATCH($B80, 'Uganda workforce data - raw'!$B$4:$B$619,0), MATCH("Filled Male",'Uganda workforce data - raw'!$A$4:$F$4,0))*INDEX('Mapping cadres'!$B$1:$Z$616,MATCH($B80, 'Mapping cadres'!$B$1:$B$616,0), MATCH(F$32,'Mapping cadres'!$B$1:$Z$1,0))</f>
        <v>2</v>
      </c>
      <c r="G80" s="226">
        <f>INDEX('Uganda workforce data - raw'!$A$4:$F$619,MATCH($B80, 'Uganda workforce data - raw'!$B$4:$B$619,0), MATCH("Filled Male",'Uganda workforce data - raw'!$A$4:$F$4,0))*INDEX('Mapping cadres'!$B$1:$Z$616,MATCH($B80, 'Mapping cadres'!$B$1:$B$616,0), MATCH(G$32,'Mapping cadres'!$B$1:$Z$1,0))</f>
        <v>0</v>
      </c>
      <c r="H80" s="226">
        <f>INDEX('Uganda workforce data - raw'!$A$4:$F$619,MATCH($B80, 'Uganda workforce data - raw'!$B$4:$B$619,0), MATCH("Filled Male",'Uganda workforce data - raw'!$A$4:$F$4,0))*INDEX('Mapping cadres'!$B$1:$Z$616,MATCH($B80, 'Mapping cadres'!$B$1:$B$616,0), MATCH(H$32,'Mapping cadres'!$B$1:$Z$1,0))</f>
        <v>0</v>
      </c>
      <c r="I80" s="226">
        <f>INDEX('Uganda workforce data - raw'!$A$4:$F$619,MATCH($B80, 'Uganda workforce data - raw'!$B$4:$B$619,0), MATCH("Filled Male",'Uganda workforce data - raw'!$A$4:$F$4,0))*INDEX('Mapping cadres'!$B$1:$Z$616,MATCH($B80, 'Mapping cadres'!$B$1:$B$616,0), MATCH(I$32,'Mapping cadres'!$B$1:$Z$1,0))</f>
        <v>0</v>
      </c>
      <c r="J80" s="226">
        <f>INDEX('Uganda workforce data - raw'!$A$4:$F$619,MATCH($B80, 'Uganda workforce data - raw'!$B$4:$B$619,0), MATCH("Filled Male",'Uganda workforce data - raw'!$A$4:$F$4,0))*INDEX('Mapping cadres'!$B$1:$Z$616,MATCH($B80, 'Mapping cadres'!$B$1:$B$616,0), MATCH(J$32,'Mapping cadres'!$B$1:$Z$1,0))</f>
        <v>0</v>
      </c>
      <c r="K80" s="226">
        <f>INDEX('Uganda workforce data - raw'!$A$4:$F$619,MATCH($B80, 'Uganda workforce data - raw'!$B$4:$B$619,0), MATCH("Filled Male",'Uganda workforce data - raw'!$A$4:$F$4,0))*INDEX('Mapping cadres'!$B$1:$Z$616,MATCH($B80, 'Mapping cadres'!$B$1:$B$616,0), MATCH(K$32,'Mapping cadres'!$B$1:$Z$1,0))</f>
        <v>0</v>
      </c>
      <c r="L80" s="226">
        <f>INDEX('Uganda workforce data - raw'!$A$4:$F$619,MATCH($B80, 'Uganda workforce data - raw'!$B$4:$B$619,0), MATCH("Filled Male",'Uganda workforce data - raw'!$A$4:$F$4,0))*INDEX('Mapping cadres'!$B$1:$Z$616,MATCH($B80, 'Mapping cadres'!$B$1:$B$616,0), MATCH(L$32,'Mapping cadres'!$B$1:$Z$1,0))</f>
        <v>0</v>
      </c>
      <c r="M80" s="226">
        <f>INDEX('Uganda workforce data - raw'!$A$4:$F$619,MATCH($B80, 'Uganda workforce data - raw'!$B$4:$B$619,0), MATCH("Filled Male",'Uganda workforce data - raw'!$A$4:$F$4,0))*INDEX('Mapping cadres'!$B$1:$Z$616,MATCH($B80, 'Mapping cadres'!$B$1:$B$616,0), MATCH(M$32,'Mapping cadres'!$B$1:$Z$1,0))</f>
        <v>0</v>
      </c>
      <c r="N80" s="226">
        <f>INDEX('Uganda workforce data - raw'!$A$4:$F$619,MATCH($B80, 'Uganda workforce data - raw'!$B$4:$B$619,0), MATCH("Filled Male",'Uganda workforce data - raw'!$A$4:$F$4,0))*INDEX('Mapping cadres'!$B$1:$Z$616,MATCH($B80, 'Mapping cadres'!$B$1:$B$616,0), MATCH(N$32,'Mapping cadres'!$B$1:$Z$1,0))</f>
        <v>0</v>
      </c>
      <c r="O80" s="226">
        <f>INDEX('Uganda workforce data - raw'!$A$4:$F$619,MATCH($B80, 'Uganda workforce data - raw'!$B$4:$B$619,0), MATCH("Filled Male",'Uganda workforce data - raw'!$A$4:$F$4,0))*INDEX('Mapping cadres'!$B$1:$Z$616,MATCH($B80, 'Mapping cadres'!$B$1:$B$616,0), MATCH(O$32,'Mapping cadres'!$B$1:$Z$1,0))</f>
        <v>0</v>
      </c>
      <c r="P80" s="226">
        <f>INDEX('Uganda workforce data - raw'!$A$4:$F$619,MATCH($B80, 'Uganda workforce data - raw'!$B$4:$B$619,0), MATCH("Filled Male",'Uganda workforce data - raw'!$A$4:$F$4,0))*INDEX('Mapping cadres'!$B$1:$Z$616,MATCH($B80, 'Mapping cadres'!$B$1:$B$616,0), MATCH(P$32,'Mapping cadres'!$B$1:$Z$1,0))</f>
        <v>0</v>
      </c>
      <c r="Q80" s="226">
        <f>INDEX('Uganda workforce data - raw'!$A$4:$F$619,MATCH($B80, 'Uganda workforce data - raw'!$B$4:$B$619,0), MATCH("Filled Male",'Uganda workforce data - raw'!$A$4:$F$4,0))*INDEX('Mapping cadres'!$B$1:$Z$616,MATCH($B80, 'Mapping cadres'!$B$1:$B$616,0), MATCH(Q$32,'Mapping cadres'!$B$1:$Z$1,0))</f>
        <v>0</v>
      </c>
      <c r="R80" s="226">
        <f>INDEX('Uganda workforce data - raw'!$A$4:$F$619,MATCH($B80, 'Uganda workforce data - raw'!$B$4:$B$619,0), MATCH("Filled Male",'Uganda workforce data - raw'!$A$4:$F$4,0))*INDEX('Mapping cadres'!$B$1:$Z$616,MATCH($B80, 'Mapping cadres'!$B$1:$B$616,0), MATCH(R$32,'Mapping cadres'!$B$1:$Z$1,0))</f>
        <v>0</v>
      </c>
      <c r="S80" s="226">
        <f>INDEX('Uganda workforce data - raw'!$A$4:$F$619,MATCH($B80, 'Uganda workforce data - raw'!$B$4:$B$619,0), MATCH("Filled Male",'Uganda workforce data - raw'!$A$4:$F$4,0))*INDEX('Mapping cadres'!$B$1:$Z$616,MATCH($B80, 'Mapping cadres'!$B$1:$B$616,0), MATCH(S$32,'Mapping cadres'!$B$1:$Z$1,0))</f>
        <v>0</v>
      </c>
      <c r="T80" s="226">
        <f>INDEX('Uganda workforce data - raw'!$A$4:$F$619,MATCH($B80, 'Uganda workforce data - raw'!$B$4:$B$619,0), MATCH("Filled Male",'Uganda workforce data - raw'!$A$4:$F$4,0))*INDEX('Mapping cadres'!$B$1:$Z$616,MATCH($B80, 'Mapping cadres'!$B$1:$B$616,0), MATCH(T$32,'Mapping cadres'!$B$1:$Z$1,0))</f>
        <v>0</v>
      </c>
      <c r="U80" s="226">
        <f>INDEX('Uganda workforce data - raw'!$A$4:$F$619,MATCH($B80, 'Uganda workforce data - raw'!$B$4:$B$619,0), MATCH("Filled Male",'Uganda workforce data - raw'!$A$4:$F$4,0))*INDEX('Mapping cadres'!$B$1:$Z$616,MATCH($B80, 'Mapping cadres'!$B$1:$B$616,0), MATCH(U$32,'Mapping cadres'!$B$1:$Z$1,0))</f>
        <v>0</v>
      </c>
      <c r="V80" s="226">
        <f>INDEX('Uganda workforce data - raw'!$A$4:$F$619,MATCH($B80, 'Uganda workforce data - raw'!$B$4:$B$619,0), MATCH("Filled Male",'Uganda workforce data - raw'!$A$4:$F$4,0))*INDEX('Mapping cadres'!$B$1:$Z$616,MATCH($B80, 'Mapping cadres'!$B$1:$B$616,0), MATCH(V$32,'Mapping cadres'!$B$1:$Z$1,0))</f>
        <v>0</v>
      </c>
      <c r="W80" s="226">
        <f>INDEX('Uganda workforce data - raw'!$A$4:$F$619,MATCH($B80, 'Uganda workforce data - raw'!$B$4:$B$619,0), MATCH("Filled Male",'Uganda workforce data - raw'!$A$4:$F$4,0))*INDEX('Mapping cadres'!$B$1:$Z$616,MATCH($B80, 'Mapping cadres'!$B$1:$B$616,0), MATCH(W$32,'Mapping cadres'!$B$1:$Z$1,0))</f>
        <v>0</v>
      </c>
      <c r="X80" s="226">
        <f>INDEX('Uganda workforce data - raw'!$A$4:$F$619,MATCH($B80, 'Uganda workforce data - raw'!$B$4:$B$619,0), MATCH("Filled Male",'Uganda workforce data - raw'!$A$4:$F$4,0))*INDEX('Mapping cadres'!$B$1:$Z$616,MATCH($B80, 'Mapping cadres'!$B$1:$B$616,0), MATCH(X$32,'Mapping cadres'!$B$1:$Z$1,0))</f>
        <v>0</v>
      </c>
      <c r="Y80" s="226">
        <f>INDEX('Uganda workforce data - raw'!$A$4:$F$619,MATCH($B80, 'Uganda workforce data - raw'!$B$4:$B$619,0), MATCH("Filled Male",'Uganda workforce data - raw'!$A$4:$F$4,0))*INDEX('Mapping cadres'!$B$1:$Z$616,MATCH($B80, 'Mapping cadres'!$B$1:$B$616,0), MATCH(Y$32,'Mapping cadres'!$B$1:$Z$1,0))</f>
        <v>0</v>
      </c>
      <c r="Z80" s="226">
        <f>INDEX('Uganda workforce data - raw'!$A$4:$F$619,MATCH($B80, 'Uganda workforce data - raw'!$B$4:$B$619,0), MATCH("Filled Male",'Uganda workforce data - raw'!$A$4:$F$4,0))*INDEX('Mapping cadres'!$B$1:$Z$616,MATCH($B80, 'Mapping cadres'!$B$1:$B$616,0), MATCH(Z$32,'Mapping cadres'!$B$1:$Z$1,0))</f>
        <v>0</v>
      </c>
      <c r="AA80" s="226">
        <f>INDEX('Uganda workforce data - raw'!$A$4:$F$619,MATCH($B80, 'Uganda workforce data - raw'!$B$4:$B$619,0), MATCH("Filled Female",'Uganda workforce data - raw'!$A$4:$F$4,0))*INDEX('Mapping cadres'!$B$1:$Z$616,MATCH($B80, 'Mapping cadres'!$B$1:$B$616,0), MATCH(AA$32,'Mapping cadres'!$B$1:$Z$1,0))</f>
        <v>0</v>
      </c>
      <c r="AB80" s="226">
        <f>INDEX('Uganda workforce data - raw'!$A$4:$F$619,MATCH($B80, 'Uganda workforce data - raw'!$B$4:$B$619,0), MATCH("Filled Female",'Uganda workforce data - raw'!$A$4:$F$4,0))*INDEX('Mapping cadres'!$B$1:$Z$616,MATCH($B80, 'Mapping cadres'!$B$1:$B$616,0), MATCH(AB$32,'Mapping cadres'!$B$1:$Z$1,0))</f>
        <v>0</v>
      </c>
      <c r="AC80" s="226">
        <f>INDEX('Uganda workforce data - raw'!$A$4:$F$619,MATCH($B80, 'Uganda workforce data - raw'!$B$4:$B$619,0), MATCH("Filled Female",'Uganda workforce data - raw'!$A$4:$F$4,0))*INDEX('Mapping cadres'!$B$1:$Z$616,MATCH($B80, 'Mapping cadres'!$B$1:$B$616,0), MATCH(AC$32,'Mapping cadres'!$B$1:$Z$1,0))</f>
        <v>0</v>
      </c>
      <c r="AD80" s="226">
        <f>INDEX('Uganda workforce data - raw'!$A$4:$F$619,MATCH($B80, 'Uganda workforce data - raw'!$B$4:$B$619,0), MATCH("Filled Female",'Uganda workforce data - raw'!$A$4:$F$4,0))*INDEX('Mapping cadres'!$B$1:$Z$616,MATCH($B80, 'Mapping cadres'!$B$1:$B$616,0), MATCH(AD$32,'Mapping cadres'!$B$1:$Z$1,0))</f>
        <v>0</v>
      </c>
      <c r="AE80" s="226">
        <f>INDEX('Uganda workforce data - raw'!$A$4:$F$619,MATCH($B80, 'Uganda workforce data - raw'!$B$4:$B$619,0), MATCH("Filled Female",'Uganda workforce data - raw'!$A$4:$F$4,0))*INDEX('Mapping cadres'!$B$1:$Z$616,MATCH($B80, 'Mapping cadres'!$B$1:$B$616,0), MATCH(AE$32,'Mapping cadres'!$B$1:$Z$1,0))</f>
        <v>0</v>
      </c>
      <c r="AF80" s="226">
        <f>INDEX('Uganda workforce data - raw'!$A$4:$F$619,MATCH($B80, 'Uganda workforce data - raw'!$B$4:$B$619,0), MATCH("Filled Female",'Uganda workforce data - raw'!$A$4:$F$4,0))*INDEX('Mapping cadres'!$B$1:$Z$616,MATCH($B80, 'Mapping cadres'!$B$1:$B$616,0), MATCH(AF$32,'Mapping cadres'!$B$1:$Z$1,0))</f>
        <v>0</v>
      </c>
      <c r="AG80" s="226">
        <f>INDEX('Uganda workforce data - raw'!$A$4:$F$619,MATCH($B80, 'Uganda workforce data - raw'!$B$4:$B$619,0), MATCH("Filled Female",'Uganda workforce data - raw'!$A$4:$F$4,0))*INDEX('Mapping cadres'!$B$1:$Z$616,MATCH($B80, 'Mapping cadres'!$B$1:$B$616,0), MATCH(AG$32,'Mapping cadres'!$B$1:$Z$1,0))</f>
        <v>0</v>
      </c>
      <c r="AH80" s="226">
        <f>INDEX('Uganda workforce data - raw'!$A$4:$F$619,MATCH($B80, 'Uganda workforce data - raw'!$B$4:$B$619,0), MATCH("Filled Female",'Uganda workforce data - raw'!$A$4:$F$4,0))*INDEX('Mapping cadres'!$B$1:$Z$616,MATCH($B80, 'Mapping cadres'!$B$1:$B$616,0), MATCH(AH$32,'Mapping cadres'!$B$1:$Z$1,0))</f>
        <v>0</v>
      </c>
      <c r="AI80" s="226">
        <f>INDEX('Uganda workforce data - raw'!$A$4:$F$619,MATCH($B80, 'Uganda workforce data - raw'!$B$4:$B$619,0), MATCH("Filled Female",'Uganda workforce data - raw'!$A$4:$F$4,0))*INDEX('Mapping cadres'!$B$1:$Z$616,MATCH($B80, 'Mapping cadres'!$B$1:$B$616,0), MATCH(AI$32,'Mapping cadres'!$B$1:$Z$1,0))</f>
        <v>0</v>
      </c>
      <c r="AJ80" s="226">
        <f>INDEX('Uganda workforce data - raw'!$A$4:$F$619,MATCH($B80, 'Uganda workforce data - raw'!$B$4:$B$619,0), MATCH("Filled Female",'Uganda workforce data - raw'!$A$4:$F$4,0))*INDEX('Mapping cadres'!$B$1:$Z$616,MATCH($B80, 'Mapping cadres'!$B$1:$B$616,0), MATCH(AJ$32,'Mapping cadres'!$B$1:$Z$1,0))</f>
        <v>0</v>
      </c>
      <c r="AK80" s="226">
        <f>INDEX('Uganda workforce data - raw'!$A$4:$F$619,MATCH($B80, 'Uganda workforce data - raw'!$B$4:$B$619,0), MATCH("Filled Female",'Uganda workforce data - raw'!$A$4:$F$4,0))*INDEX('Mapping cadres'!$B$1:$Z$616,MATCH($B80, 'Mapping cadres'!$B$1:$B$616,0), MATCH(AK$32,'Mapping cadres'!$B$1:$Z$1,0))</f>
        <v>0</v>
      </c>
      <c r="AL80" s="226">
        <f>INDEX('Uganda workforce data - raw'!$A$4:$F$619,MATCH($B80, 'Uganda workforce data - raw'!$B$4:$B$619,0), MATCH("Filled Female",'Uganda workforce data - raw'!$A$4:$F$4,0))*INDEX('Mapping cadres'!$B$1:$Z$616,MATCH($B80, 'Mapping cadres'!$B$1:$B$616,0), MATCH(AL$32,'Mapping cadres'!$B$1:$Z$1,0))</f>
        <v>0</v>
      </c>
      <c r="AM80" s="226">
        <f>INDEX('Uganda workforce data - raw'!$A$4:$F$619,MATCH($B80, 'Uganda workforce data - raw'!$B$4:$B$619,0), MATCH("Filled Female",'Uganda workforce data - raw'!$A$4:$F$4,0))*INDEX('Mapping cadres'!$B$1:$Z$616,MATCH($B80, 'Mapping cadres'!$B$1:$B$616,0), MATCH(AM$32,'Mapping cadres'!$B$1:$Z$1,0))</f>
        <v>0</v>
      </c>
      <c r="AN80" s="226">
        <f>INDEX('Uganda workforce data - raw'!$A$4:$F$619,MATCH($B80, 'Uganda workforce data - raw'!$B$4:$B$619,0), MATCH("Filled Female",'Uganda workforce data - raw'!$A$4:$F$4,0))*INDEX('Mapping cadres'!$B$1:$Z$616,MATCH($B80, 'Mapping cadres'!$B$1:$B$616,0), MATCH(AN$32,'Mapping cadres'!$B$1:$Z$1,0))</f>
        <v>0</v>
      </c>
      <c r="AO80" s="226">
        <f>INDEX('Uganda workforce data - raw'!$A$4:$F$619,MATCH($B80, 'Uganda workforce data - raw'!$B$4:$B$619,0), MATCH("Filled Female",'Uganda workforce data - raw'!$A$4:$F$4,0))*INDEX('Mapping cadres'!$B$1:$Z$616,MATCH($B80, 'Mapping cadres'!$B$1:$B$616,0), MATCH(AO$32,'Mapping cadres'!$B$1:$Z$1,0))</f>
        <v>0</v>
      </c>
      <c r="AP80" s="226">
        <f>INDEX('Uganda workforce data - raw'!$A$4:$F$619,MATCH($B80, 'Uganda workforce data - raw'!$B$4:$B$619,0), MATCH("Filled Female",'Uganda workforce data - raw'!$A$4:$F$4,0))*INDEX('Mapping cadres'!$B$1:$Z$616,MATCH($B80, 'Mapping cadres'!$B$1:$B$616,0), MATCH(AP$32,'Mapping cadres'!$B$1:$Z$1,0))</f>
        <v>0</v>
      </c>
      <c r="AQ80" s="226">
        <f>INDEX('Uganda workforce data - raw'!$A$4:$F$619,MATCH($B80, 'Uganda workforce data - raw'!$B$4:$B$619,0), MATCH("Filled Female",'Uganda workforce data - raw'!$A$4:$F$4,0))*INDEX('Mapping cadres'!$B$1:$Z$616,MATCH($B80, 'Mapping cadres'!$B$1:$B$616,0), MATCH(AQ$32,'Mapping cadres'!$B$1:$Z$1,0))</f>
        <v>0</v>
      </c>
      <c r="AR80" s="226">
        <f>INDEX('Uganda workforce data - raw'!$A$4:$F$619,MATCH($B80, 'Uganda workforce data - raw'!$B$4:$B$619,0), MATCH("Filled Female",'Uganda workforce data - raw'!$A$4:$F$4,0))*INDEX('Mapping cadres'!$B$1:$Z$616,MATCH($B80, 'Mapping cadres'!$B$1:$B$616,0), MATCH(AR$32,'Mapping cadres'!$B$1:$Z$1,0))</f>
        <v>0</v>
      </c>
      <c r="AS80" s="226">
        <f>INDEX('Uganda workforce data - raw'!$A$4:$F$619,MATCH($B80, 'Uganda workforce data - raw'!$B$4:$B$619,0), MATCH("Filled Female",'Uganda workforce data - raw'!$A$4:$F$4,0))*INDEX('Mapping cadres'!$B$1:$Z$616,MATCH($B80, 'Mapping cadres'!$B$1:$B$616,0), MATCH(AS$32,'Mapping cadres'!$B$1:$Z$1,0))</f>
        <v>0</v>
      </c>
      <c r="AT80" s="226">
        <f>INDEX('Uganda workforce data - raw'!$A$4:$F$619,MATCH($B80, 'Uganda workforce data - raw'!$B$4:$B$619,0), MATCH("Filled Female",'Uganda workforce data - raw'!$A$4:$F$4,0))*INDEX('Mapping cadres'!$B$1:$Z$616,MATCH($B80, 'Mapping cadres'!$B$1:$B$616,0), MATCH(AT$32,'Mapping cadres'!$B$1:$Z$1,0))</f>
        <v>0</v>
      </c>
      <c r="AU80" s="226">
        <f>INDEX('Uganda workforce data - raw'!$A$4:$F$619,MATCH($B80, 'Uganda workforce data - raw'!$B$4:$B$619,0), MATCH("Filled Female",'Uganda workforce data - raw'!$A$4:$F$4,0))*INDEX('Mapping cadres'!$B$1:$Z$616,MATCH($B80, 'Mapping cadres'!$B$1:$B$616,0), MATCH(AU$32,'Mapping cadres'!$B$1:$Z$1,0))</f>
        <v>0</v>
      </c>
      <c r="AV80" s="226">
        <f>INDEX('Uganda workforce data - raw'!$A$4:$F$619,MATCH($B80, 'Uganda workforce data - raw'!$B$4:$B$619,0), MATCH("Filled Female",'Uganda workforce data - raw'!$A$4:$F$4,0))*INDEX('Mapping cadres'!$B$1:$Z$616,MATCH($B80, 'Mapping cadres'!$B$1:$B$616,0), MATCH(AV$32,'Mapping cadres'!$B$1:$Z$1,0))</f>
        <v>0</v>
      </c>
      <c r="AW80" s="226">
        <f>INDEX('Uganda workforce data - raw'!$A$4:$F$619,MATCH($B80, 'Uganda workforce data - raw'!$B$4:$B$619,0), MATCH("Filled Female",'Uganda workforce data - raw'!$A$4:$F$4,0))*INDEX('Mapping cadres'!$B$1:$Z$616,MATCH($B80, 'Mapping cadres'!$B$1:$B$616,0), MATCH(AW$32,'Mapping cadres'!$B$1:$Z$1,0))</f>
        <v>0</v>
      </c>
      <c r="AX80" s="226">
        <f>INDEX('Uganda workforce data - raw'!$A$4:$F$619,MATCH($B80, 'Uganda workforce data - raw'!$B$4:$B$619,0), MATCH("Filled Female",'Uganda workforce data - raw'!$A$4:$F$4,0))*INDEX('Mapping cadres'!$B$1:$Z$616,MATCH($B80, 'Mapping cadres'!$B$1:$B$616,0), MATCH(AX$32,'Mapping cadres'!$B$1:$Z$1,0))</f>
        <v>0</v>
      </c>
      <c r="AY80" s="226">
        <f t="shared" si="5"/>
        <v>0</v>
      </c>
      <c r="AZ80" s="226">
        <f t="shared" si="6"/>
        <v>0</v>
      </c>
      <c r="BA80" s="226">
        <f t="shared" si="7"/>
        <v>0</v>
      </c>
      <c r="BB80" s="226">
        <f t="shared" si="8"/>
        <v>2</v>
      </c>
      <c r="BC80" s="226">
        <f t="shared" si="9"/>
        <v>0</v>
      </c>
      <c r="BD80" s="226">
        <f t="shared" si="10"/>
        <v>0</v>
      </c>
      <c r="BE80" s="226">
        <f t="shared" si="11"/>
        <v>0</v>
      </c>
      <c r="BF80" s="226">
        <f t="shared" si="12"/>
        <v>0</v>
      </c>
      <c r="BG80" s="226">
        <f t="shared" si="13"/>
        <v>0</v>
      </c>
      <c r="BH80" s="226">
        <f t="shared" si="14"/>
        <v>0</v>
      </c>
      <c r="BI80" s="226">
        <f t="shared" si="15"/>
        <v>0</v>
      </c>
      <c r="BJ80" s="226">
        <f t="shared" si="16"/>
        <v>0</v>
      </c>
      <c r="BK80" s="226">
        <f t="shared" si="17"/>
        <v>0</v>
      </c>
      <c r="BL80" s="226">
        <f t="shared" si="18"/>
        <v>0</v>
      </c>
      <c r="BM80" s="226">
        <f t="shared" si="19"/>
        <v>0</v>
      </c>
      <c r="BN80" s="226">
        <f t="shared" si="20"/>
        <v>0</v>
      </c>
      <c r="BO80" s="226">
        <f t="shared" si="21"/>
        <v>0</v>
      </c>
      <c r="BP80" s="226">
        <f t="shared" si="22"/>
        <v>0</v>
      </c>
      <c r="BQ80" s="226">
        <f t="shared" si="23"/>
        <v>0</v>
      </c>
      <c r="BR80" s="226">
        <f t="shared" si="24"/>
        <v>0</v>
      </c>
      <c r="BS80" s="226">
        <f t="shared" si="25"/>
        <v>0</v>
      </c>
      <c r="BT80" s="226">
        <f t="shared" si="26"/>
        <v>0</v>
      </c>
      <c r="BU80" s="226">
        <f t="shared" si="27"/>
        <v>0</v>
      </c>
      <c r="BV80" s="226">
        <f t="shared" si="28"/>
        <v>0</v>
      </c>
    </row>
    <row r="81" spans="1:74">
      <c r="A81" s="226">
        <v>49</v>
      </c>
      <c r="B81" s="237" t="s">
        <v>1354</v>
      </c>
      <c r="C81" s="226">
        <f>INDEX('Uganda workforce data - raw'!$A$4:$F$619,MATCH($B81, 'Uganda workforce data - raw'!$B$4:$B$619,0), MATCH("Filled Male",'Uganda workforce data - raw'!$A$4:$F$4,0))*INDEX('Mapping cadres'!$B$1:$Z$616,MATCH($B81, 'Mapping cadres'!$B$1:$B$616,0), MATCH(C$32,'Mapping cadres'!$B$1:$Z$1,0))</f>
        <v>0</v>
      </c>
      <c r="D81" s="226">
        <f>INDEX('Uganda workforce data - raw'!$A$4:$F$619,MATCH($B81, 'Uganda workforce data - raw'!$B$4:$B$619,0), MATCH("Filled Male",'Uganda workforce data - raw'!$A$4:$F$4,0))*INDEX('Mapping cadres'!$B$1:$Z$616,MATCH($B81, 'Mapping cadres'!$B$1:$B$616,0), MATCH(D$32,'Mapping cadres'!$B$1:$Z$1,0))</f>
        <v>1</v>
      </c>
      <c r="E81" s="226">
        <f>INDEX('Uganda workforce data - raw'!$A$4:$F$619,MATCH($B81, 'Uganda workforce data - raw'!$B$4:$B$619,0), MATCH("Filled Male",'Uganda workforce data - raw'!$A$4:$F$4,0))*INDEX('Mapping cadres'!$B$1:$Z$616,MATCH($B81, 'Mapping cadres'!$B$1:$B$616,0), MATCH(E$32,'Mapping cadres'!$B$1:$Z$1,0))</f>
        <v>0</v>
      </c>
      <c r="F81" s="226">
        <f>INDEX('Uganda workforce data - raw'!$A$4:$F$619,MATCH($B81, 'Uganda workforce data - raw'!$B$4:$B$619,0), MATCH("Filled Male",'Uganda workforce data - raw'!$A$4:$F$4,0))*INDEX('Mapping cadres'!$B$1:$Z$616,MATCH($B81, 'Mapping cadres'!$B$1:$B$616,0), MATCH(F$32,'Mapping cadres'!$B$1:$Z$1,0))</f>
        <v>0</v>
      </c>
      <c r="G81" s="226">
        <f>INDEX('Uganda workforce data - raw'!$A$4:$F$619,MATCH($B81, 'Uganda workforce data - raw'!$B$4:$B$619,0), MATCH("Filled Male",'Uganda workforce data - raw'!$A$4:$F$4,0))*INDEX('Mapping cadres'!$B$1:$Z$616,MATCH($B81, 'Mapping cadres'!$B$1:$B$616,0), MATCH(G$32,'Mapping cadres'!$B$1:$Z$1,0))</f>
        <v>0</v>
      </c>
      <c r="H81" s="226">
        <f>INDEX('Uganda workforce data - raw'!$A$4:$F$619,MATCH($B81, 'Uganda workforce data - raw'!$B$4:$B$619,0), MATCH("Filled Male",'Uganda workforce data - raw'!$A$4:$F$4,0))*INDEX('Mapping cadres'!$B$1:$Z$616,MATCH($B81, 'Mapping cadres'!$B$1:$B$616,0), MATCH(H$32,'Mapping cadres'!$B$1:$Z$1,0))</f>
        <v>0</v>
      </c>
      <c r="I81" s="226">
        <f>INDEX('Uganda workforce data - raw'!$A$4:$F$619,MATCH($B81, 'Uganda workforce data - raw'!$B$4:$B$619,0), MATCH("Filled Male",'Uganda workforce data - raw'!$A$4:$F$4,0))*INDEX('Mapping cadres'!$B$1:$Z$616,MATCH($B81, 'Mapping cadres'!$B$1:$B$616,0), MATCH(I$32,'Mapping cadres'!$B$1:$Z$1,0))</f>
        <v>0</v>
      </c>
      <c r="J81" s="226">
        <f>INDEX('Uganda workforce data - raw'!$A$4:$F$619,MATCH($B81, 'Uganda workforce data - raw'!$B$4:$B$619,0), MATCH("Filled Male",'Uganda workforce data - raw'!$A$4:$F$4,0))*INDEX('Mapping cadres'!$B$1:$Z$616,MATCH($B81, 'Mapping cadres'!$B$1:$B$616,0), MATCH(J$32,'Mapping cadres'!$B$1:$Z$1,0))</f>
        <v>0</v>
      </c>
      <c r="K81" s="226">
        <f>INDEX('Uganda workforce data - raw'!$A$4:$F$619,MATCH($B81, 'Uganda workforce data - raw'!$B$4:$B$619,0), MATCH("Filled Male",'Uganda workforce data - raw'!$A$4:$F$4,0))*INDEX('Mapping cadres'!$B$1:$Z$616,MATCH($B81, 'Mapping cadres'!$B$1:$B$616,0), MATCH(K$32,'Mapping cadres'!$B$1:$Z$1,0))</f>
        <v>0</v>
      </c>
      <c r="L81" s="226">
        <f>INDEX('Uganda workforce data - raw'!$A$4:$F$619,MATCH($B81, 'Uganda workforce data - raw'!$B$4:$B$619,0), MATCH("Filled Male",'Uganda workforce data - raw'!$A$4:$F$4,0))*INDEX('Mapping cadres'!$B$1:$Z$616,MATCH($B81, 'Mapping cadres'!$B$1:$B$616,0), MATCH(L$32,'Mapping cadres'!$B$1:$Z$1,0))</f>
        <v>0</v>
      </c>
      <c r="M81" s="226">
        <f>INDEX('Uganda workforce data - raw'!$A$4:$F$619,MATCH($B81, 'Uganda workforce data - raw'!$B$4:$B$619,0), MATCH("Filled Male",'Uganda workforce data - raw'!$A$4:$F$4,0))*INDEX('Mapping cadres'!$B$1:$Z$616,MATCH($B81, 'Mapping cadres'!$B$1:$B$616,0), MATCH(M$32,'Mapping cadres'!$B$1:$Z$1,0))</f>
        <v>0</v>
      </c>
      <c r="N81" s="226">
        <f>INDEX('Uganda workforce data - raw'!$A$4:$F$619,MATCH($B81, 'Uganda workforce data - raw'!$B$4:$B$619,0), MATCH("Filled Male",'Uganda workforce data - raw'!$A$4:$F$4,0))*INDEX('Mapping cadres'!$B$1:$Z$616,MATCH($B81, 'Mapping cadres'!$B$1:$B$616,0), MATCH(N$32,'Mapping cadres'!$B$1:$Z$1,0))</f>
        <v>0</v>
      </c>
      <c r="O81" s="226">
        <f>INDEX('Uganda workforce data - raw'!$A$4:$F$619,MATCH($B81, 'Uganda workforce data - raw'!$B$4:$B$619,0), MATCH("Filled Male",'Uganda workforce data - raw'!$A$4:$F$4,0))*INDEX('Mapping cadres'!$B$1:$Z$616,MATCH($B81, 'Mapping cadres'!$B$1:$B$616,0), MATCH(O$32,'Mapping cadres'!$B$1:$Z$1,0))</f>
        <v>0</v>
      </c>
      <c r="P81" s="226">
        <f>INDEX('Uganda workforce data - raw'!$A$4:$F$619,MATCH($B81, 'Uganda workforce data - raw'!$B$4:$B$619,0), MATCH("Filled Male",'Uganda workforce data - raw'!$A$4:$F$4,0))*INDEX('Mapping cadres'!$B$1:$Z$616,MATCH($B81, 'Mapping cadres'!$B$1:$B$616,0), MATCH(P$32,'Mapping cadres'!$B$1:$Z$1,0))</f>
        <v>0</v>
      </c>
      <c r="Q81" s="226">
        <f>INDEX('Uganda workforce data - raw'!$A$4:$F$619,MATCH($B81, 'Uganda workforce data - raw'!$B$4:$B$619,0), MATCH("Filled Male",'Uganda workforce data - raw'!$A$4:$F$4,0))*INDEX('Mapping cadres'!$B$1:$Z$616,MATCH($B81, 'Mapping cadres'!$B$1:$B$616,0), MATCH(Q$32,'Mapping cadres'!$B$1:$Z$1,0))</f>
        <v>0</v>
      </c>
      <c r="R81" s="226">
        <f>INDEX('Uganda workforce data - raw'!$A$4:$F$619,MATCH($B81, 'Uganda workforce data - raw'!$B$4:$B$619,0), MATCH("Filled Male",'Uganda workforce data - raw'!$A$4:$F$4,0))*INDEX('Mapping cadres'!$B$1:$Z$616,MATCH($B81, 'Mapping cadres'!$B$1:$B$616,0), MATCH(R$32,'Mapping cadres'!$B$1:$Z$1,0))</f>
        <v>0</v>
      </c>
      <c r="S81" s="226">
        <f>INDEX('Uganda workforce data - raw'!$A$4:$F$619,MATCH($B81, 'Uganda workforce data - raw'!$B$4:$B$619,0), MATCH("Filled Male",'Uganda workforce data - raw'!$A$4:$F$4,0))*INDEX('Mapping cadres'!$B$1:$Z$616,MATCH($B81, 'Mapping cadres'!$B$1:$B$616,0), MATCH(S$32,'Mapping cadres'!$B$1:$Z$1,0))</f>
        <v>0</v>
      </c>
      <c r="T81" s="226">
        <f>INDEX('Uganda workforce data - raw'!$A$4:$F$619,MATCH($B81, 'Uganda workforce data - raw'!$B$4:$B$619,0), MATCH("Filled Male",'Uganda workforce data - raw'!$A$4:$F$4,0))*INDEX('Mapping cadres'!$B$1:$Z$616,MATCH($B81, 'Mapping cadres'!$B$1:$B$616,0), MATCH(T$32,'Mapping cadres'!$B$1:$Z$1,0))</f>
        <v>0</v>
      </c>
      <c r="U81" s="226">
        <f>INDEX('Uganda workforce data - raw'!$A$4:$F$619,MATCH($B81, 'Uganda workforce data - raw'!$B$4:$B$619,0), MATCH("Filled Male",'Uganda workforce data - raw'!$A$4:$F$4,0))*INDEX('Mapping cadres'!$B$1:$Z$616,MATCH($B81, 'Mapping cadres'!$B$1:$B$616,0), MATCH(U$32,'Mapping cadres'!$B$1:$Z$1,0))</f>
        <v>0</v>
      </c>
      <c r="V81" s="226">
        <f>INDEX('Uganda workforce data - raw'!$A$4:$F$619,MATCH($B81, 'Uganda workforce data - raw'!$B$4:$B$619,0), MATCH("Filled Male",'Uganda workforce data - raw'!$A$4:$F$4,0))*INDEX('Mapping cadres'!$B$1:$Z$616,MATCH($B81, 'Mapping cadres'!$B$1:$B$616,0), MATCH(V$32,'Mapping cadres'!$B$1:$Z$1,0))</f>
        <v>0</v>
      </c>
      <c r="W81" s="226">
        <f>INDEX('Uganda workforce data - raw'!$A$4:$F$619,MATCH($B81, 'Uganda workforce data - raw'!$B$4:$B$619,0), MATCH("Filled Male",'Uganda workforce data - raw'!$A$4:$F$4,0))*INDEX('Mapping cadres'!$B$1:$Z$616,MATCH($B81, 'Mapping cadres'!$B$1:$B$616,0), MATCH(W$32,'Mapping cadres'!$B$1:$Z$1,0))</f>
        <v>0</v>
      </c>
      <c r="X81" s="226">
        <f>INDEX('Uganda workforce data - raw'!$A$4:$F$619,MATCH($B81, 'Uganda workforce data - raw'!$B$4:$B$619,0), MATCH("Filled Male",'Uganda workforce data - raw'!$A$4:$F$4,0))*INDEX('Mapping cadres'!$B$1:$Z$616,MATCH($B81, 'Mapping cadres'!$B$1:$B$616,0), MATCH(X$32,'Mapping cadres'!$B$1:$Z$1,0))</f>
        <v>0</v>
      </c>
      <c r="Y81" s="226">
        <f>INDEX('Uganda workforce data - raw'!$A$4:$F$619,MATCH($B81, 'Uganda workforce data - raw'!$B$4:$B$619,0), MATCH("Filled Male",'Uganda workforce data - raw'!$A$4:$F$4,0))*INDEX('Mapping cadres'!$B$1:$Z$616,MATCH($B81, 'Mapping cadres'!$B$1:$B$616,0), MATCH(Y$32,'Mapping cadres'!$B$1:$Z$1,0))</f>
        <v>0</v>
      </c>
      <c r="Z81" s="226">
        <f>INDEX('Uganda workforce data - raw'!$A$4:$F$619,MATCH($B81, 'Uganda workforce data - raw'!$B$4:$B$619,0), MATCH("Filled Male",'Uganda workforce data - raw'!$A$4:$F$4,0))*INDEX('Mapping cadres'!$B$1:$Z$616,MATCH($B81, 'Mapping cadres'!$B$1:$B$616,0), MATCH(Z$32,'Mapping cadres'!$B$1:$Z$1,0))</f>
        <v>0</v>
      </c>
      <c r="AA81" s="226">
        <f>INDEX('Uganda workforce data - raw'!$A$4:$F$619,MATCH($B81, 'Uganda workforce data - raw'!$B$4:$B$619,0), MATCH("Filled Female",'Uganda workforce data - raw'!$A$4:$F$4,0))*INDEX('Mapping cadres'!$B$1:$Z$616,MATCH($B81, 'Mapping cadres'!$B$1:$B$616,0), MATCH(AA$32,'Mapping cadres'!$B$1:$Z$1,0))</f>
        <v>0</v>
      </c>
      <c r="AB81" s="226">
        <f>INDEX('Uganda workforce data - raw'!$A$4:$F$619,MATCH($B81, 'Uganda workforce data - raw'!$B$4:$B$619,0), MATCH("Filled Female",'Uganda workforce data - raw'!$A$4:$F$4,0))*INDEX('Mapping cadres'!$B$1:$Z$616,MATCH($B81, 'Mapping cadres'!$B$1:$B$616,0), MATCH(AB$32,'Mapping cadres'!$B$1:$Z$1,0))</f>
        <v>0</v>
      </c>
      <c r="AC81" s="226">
        <f>INDEX('Uganda workforce data - raw'!$A$4:$F$619,MATCH($B81, 'Uganda workforce data - raw'!$B$4:$B$619,0), MATCH("Filled Female",'Uganda workforce data - raw'!$A$4:$F$4,0))*INDEX('Mapping cadres'!$B$1:$Z$616,MATCH($B81, 'Mapping cadres'!$B$1:$B$616,0), MATCH(AC$32,'Mapping cadres'!$B$1:$Z$1,0))</f>
        <v>0</v>
      </c>
      <c r="AD81" s="226">
        <f>INDEX('Uganda workforce data - raw'!$A$4:$F$619,MATCH($B81, 'Uganda workforce data - raw'!$B$4:$B$619,0), MATCH("Filled Female",'Uganda workforce data - raw'!$A$4:$F$4,0))*INDEX('Mapping cadres'!$B$1:$Z$616,MATCH($B81, 'Mapping cadres'!$B$1:$B$616,0), MATCH(AD$32,'Mapping cadres'!$B$1:$Z$1,0))</f>
        <v>0</v>
      </c>
      <c r="AE81" s="226">
        <f>INDEX('Uganda workforce data - raw'!$A$4:$F$619,MATCH($B81, 'Uganda workforce data - raw'!$B$4:$B$619,0), MATCH("Filled Female",'Uganda workforce data - raw'!$A$4:$F$4,0))*INDEX('Mapping cadres'!$B$1:$Z$616,MATCH($B81, 'Mapping cadres'!$B$1:$B$616,0), MATCH(AE$32,'Mapping cadres'!$B$1:$Z$1,0))</f>
        <v>0</v>
      </c>
      <c r="AF81" s="226">
        <f>INDEX('Uganda workforce data - raw'!$A$4:$F$619,MATCH($B81, 'Uganda workforce data - raw'!$B$4:$B$619,0), MATCH("Filled Female",'Uganda workforce data - raw'!$A$4:$F$4,0))*INDEX('Mapping cadres'!$B$1:$Z$616,MATCH($B81, 'Mapping cadres'!$B$1:$B$616,0), MATCH(AF$32,'Mapping cadres'!$B$1:$Z$1,0))</f>
        <v>0</v>
      </c>
      <c r="AG81" s="226">
        <f>INDEX('Uganda workforce data - raw'!$A$4:$F$619,MATCH($B81, 'Uganda workforce data - raw'!$B$4:$B$619,0), MATCH("Filled Female",'Uganda workforce data - raw'!$A$4:$F$4,0))*INDEX('Mapping cadres'!$B$1:$Z$616,MATCH($B81, 'Mapping cadres'!$B$1:$B$616,0), MATCH(AG$32,'Mapping cadres'!$B$1:$Z$1,0))</f>
        <v>0</v>
      </c>
      <c r="AH81" s="226">
        <f>INDEX('Uganda workforce data - raw'!$A$4:$F$619,MATCH($B81, 'Uganda workforce data - raw'!$B$4:$B$619,0), MATCH("Filled Female",'Uganda workforce data - raw'!$A$4:$F$4,0))*INDEX('Mapping cadres'!$B$1:$Z$616,MATCH($B81, 'Mapping cadres'!$B$1:$B$616,0), MATCH(AH$32,'Mapping cadres'!$B$1:$Z$1,0))</f>
        <v>0</v>
      </c>
      <c r="AI81" s="226">
        <f>INDEX('Uganda workforce data - raw'!$A$4:$F$619,MATCH($B81, 'Uganda workforce data - raw'!$B$4:$B$619,0), MATCH("Filled Female",'Uganda workforce data - raw'!$A$4:$F$4,0))*INDEX('Mapping cadres'!$B$1:$Z$616,MATCH($B81, 'Mapping cadres'!$B$1:$B$616,0), MATCH(AI$32,'Mapping cadres'!$B$1:$Z$1,0))</f>
        <v>0</v>
      </c>
      <c r="AJ81" s="226">
        <f>INDEX('Uganda workforce data - raw'!$A$4:$F$619,MATCH($B81, 'Uganda workforce data - raw'!$B$4:$B$619,0), MATCH("Filled Female",'Uganda workforce data - raw'!$A$4:$F$4,0))*INDEX('Mapping cadres'!$B$1:$Z$616,MATCH($B81, 'Mapping cadres'!$B$1:$B$616,0), MATCH(AJ$32,'Mapping cadres'!$B$1:$Z$1,0))</f>
        <v>0</v>
      </c>
      <c r="AK81" s="226">
        <f>INDEX('Uganda workforce data - raw'!$A$4:$F$619,MATCH($B81, 'Uganda workforce data - raw'!$B$4:$B$619,0), MATCH("Filled Female",'Uganda workforce data - raw'!$A$4:$F$4,0))*INDEX('Mapping cadres'!$B$1:$Z$616,MATCH($B81, 'Mapping cadres'!$B$1:$B$616,0), MATCH(AK$32,'Mapping cadres'!$B$1:$Z$1,0))</f>
        <v>0</v>
      </c>
      <c r="AL81" s="226">
        <f>INDEX('Uganda workforce data - raw'!$A$4:$F$619,MATCH($B81, 'Uganda workforce data - raw'!$B$4:$B$619,0), MATCH("Filled Female",'Uganda workforce data - raw'!$A$4:$F$4,0))*INDEX('Mapping cadres'!$B$1:$Z$616,MATCH($B81, 'Mapping cadres'!$B$1:$B$616,0), MATCH(AL$32,'Mapping cadres'!$B$1:$Z$1,0))</f>
        <v>0</v>
      </c>
      <c r="AM81" s="226">
        <f>INDEX('Uganda workforce data - raw'!$A$4:$F$619,MATCH($B81, 'Uganda workforce data - raw'!$B$4:$B$619,0), MATCH("Filled Female",'Uganda workforce data - raw'!$A$4:$F$4,0))*INDEX('Mapping cadres'!$B$1:$Z$616,MATCH($B81, 'Mapping cadres'!$B$1:$B$616,0), MATCH(AM$32,'Mapping cadres'!$B$1:$Z$1,0))</f>
        <v>0</v>
      </c>
      <c r="AN81" s="226">
        <f>INDEX('Uganda workforce data - raw'!$A$4:$F$619,MATCH($B81, 'Uganda workforce data - raw'!$B$4:$B$619,0), MATCH("Filled Female",'Uganda workforce data - raw'!$A$4:$F$4,0))*INDEX('Mapping cadres'!$B$1:$Z$616,MATCH($B81, 'Mapping cadres'!$B$1:$B$616,0), MATCH(AN$32,'Mapping cadres'!$B$1:$Z$1,0))</f>
        <v>0</v>
      </c>
      <c r="AO81" s="226">
        <f>INDEX('Uganda workforce data - raw'!$A$4:$F$619,MATCH($B81, 'Uganda workforce data - raw'!$B$4:$B$619,0), MATCH("Filled Female",'Uganda workforce data - raw'!$A$4:$F$4,0))*INDEX('Mapping cadres'!$B$1:$Z$616,MATCH($B81, 'Mapping cadres'!$B$1:$B$616,0), MATCH(AO$32,'Mapping cadres'!$B$1:$Z$1,0))</f>
        <v>0</v>
      </c>
      <c r="AP81" s="226">
        <f>INDEX('Uganda workforce data - raw'!$A$4:$F$619,MATCH($B81, 'Uganda workforce data - raw'!$B$4:$B$619,0), MATCH("Filled Female",'Uganda workforce data - raw'!$A$4:$F$4,0))*INDEX('Mapping cadres'!$B$1:$Z$616,MATCH($B81, 'Mapping cadres'!$B$1:$B$616,0), MATCH(AP$32,'Mapping cadres'!$B$1:$Z$1,0))</f>
        <v>0</v>
      </c>
      <c r="AQ81" s="226">
        <f>INDEX('Uganda workforce data - raw'!$A$4:$F$619,MATCH($B81, 'Uganda workforce data - raw'!$B$4:$B$619,0), MATCH("Filled Female",'Uganda workforce data - raw'!$A$4:$F$4,0))*INDEX('Mapping cadres'!$B$1:$Z$616,MATCH($B81, 'Mapping cadres'!$B$1:$B$616,0), MATCH(AQ$32,'Mapping cadres'!$B$1:$Z$1,0))</f>
        <v>0</v>
      </c>
      <c r="AR81" s="226">
        <f>INDEX('Uganda workforce data - raw'!$A$4:$F$619,MATCH($B81, 'Uganda workforce data - raw'!$B$4:$B$619,0), MATCH("Filled Female",'Uganda workforce data - raw'!$A$4:$F$4,0))*INDEX('Mapping cadres'!$B$1:$Z$616,MATCH($B81, 'Mapping cadres'!$B$1:$B$616,0), MATCH(AR$32,'Mapping cadres'!$B$1:$Z$1,0))</f>
        <v>0</v>
      </c>
      <c r="AS81" s="226">
        <f>INDEX('Uganda workforce data - raw'!$A$4:$F$619,MATCH($B81, 'Uganda workforce data - raw'!$B$4:$B$619,0), MATCH("Filled Female",'Uganda workforce data - raw'!$A$4:$F$4,0))*INDEX('Mapping cadres'!$B$1:$Z$616,MATCH($B81, 'Mapping cadres'!$B$1:$B$616,0), MATCH(AS$32,'Mapping cadres'!$B$1:$Z$1,0))</f>
        <v>0</v>
      </c>
      <c r="AT81" s="226">
        <f>INDEX('Uganda workforce data - raw'!$A$4:$F$619,MATCH($B81, 'Uganda workforce data - raw'!$B$4:$B$619,0), MATCH("Filled Female",'Uganda workforce data - raw'!$A$4:$F$4,0))*INDEX('Mapping cadres'!$B$1:$Z$616,MATCH($B81, 'Mapping cadres'!$B$1:$B$616,0), MATCH(AT$32,'Mapping cadres'!$B$1:$Z$1,0))</f>
        <v>0</v>
      </c>
      <c r="AU81" s="226">
        <f>INDEX('Uganda workforce data - raw'!$A$4:$F$619,MATCH($B81, 'Uganda workforce data - raw'!$B$4:$B$619,0), MATCH("Filled Female",'Uganda workforce data - raw'!$A$4:$F$4,0))*INDEX('Mapping cadres'!$B$1:$Z$616,MATCH($B81, 'Mapping cadres'!$B$1:$B$616,0), MATCH(AU$32,'Mapping cadres'!$B$1:$Z$1,0))</f>
        <v>0</v>
      </c>
      <c r="AV81" s="226">
        <f>INDEX('Uganda workforce data - raw'!$A$4:$F$619,MATCH($B81, 'Uganda workforce data - raw'!$B$4:$B$619,0), MATCH("Filled Female",'Uganda workforce data - raw'!$A$4:$F$4,0))*INDEX('Mapping cadres'!$B$1:$Z$616,MATCH($B81, 'Mapping cadres'!$B$1:$B$616,0), MATCH(AV$32,'Mapping cadres'!$B$1:$Z$1,0))</f>
        <v>0</v>
      </c>
      <c r="AW81" s="226">
        <f>INDEX('Uganda workforce data - raw'!$A$4:$F$619,MATCH($B81, 'Uganda workforce data - raw'!$B$4:$B$619,0), MATCH("Filled Female",'Uganda workforce data - raw'!$A$4:$F$4,0))*INDEX('Mapping cadres'!$B$1:$Z$616,MATCH($B81, 'Mapping cadres'!$B$1:$B$616,0), MATCH(AW$32,'Mapping cadres'!$B$1:$Z$1,0))</f>
        <v>0</v>
      </c>
      <c r="AX81" s="226">
        <f>INDEX('Uganda workforce data - raw'!$A$4:$F$619,MATCH($B81, 'Uganda workforce data - raw'!$B$4:$B$619,0), MATCH("Filled Female",'Uganda workforce data - raw'!$A$4:$F$4,0))*INDEX('Mapping cadres'!$B$1:$Z$616,MATCH($B81, 'Mapping cadres'!$B$1:$B$616,0), MATCH(AX$32,'Mapping cadres'!$B$1:$Z$1,0))</f>
        <v>0</v>
      </c>
      <c r="AY81" s="226">
        <f t="shared" si="5"/>
        <v>0</v>
      </c>
      <c r="AZ81" s="226">
        <f t="shared" si="6"/>
        <v>1</v>
      </c>
      <c r="BA81" s="226">
        <f t="shared" si="7"/>
        <v>0</v>
      </c>
      <c r="BB81" s="226">
        <f t="shared" si="8"/>
        <v>0</v>
      </c>
      <c r="BC81" s="226">
        <f t="shared" si="9"/>
        <v>0</v>
      </c>
      <c r="BD81" s="226">
        <f t="shared" si="10"/>
        <v>0</v>
      </c>
      <c r="BE81" s="226">
        <f t="shared" si="11"/>
        <v>0</v>
      </c>
      <c r="BF81" s="226">
        <f t="shared" si="12"/>
        <v>0</v>
      </c>
      <c r="BG81" s="226">
        <f t="shared" si="13"/>
        <v>0</v>
      </c>
      <c r="BH81" s="226">
        <f t="shared" si="14"/>
        <v>0</v>
      </c>
      <c r="BI81" s="226">
        <f t="shared" si="15"/>
        <v>0</v>
      </c>
      <c r="BJ81" s="226">
        <f t="shared" si="16"/>
        <v>0</v>
      </c>
      <c r="BK81" s="226">
        <f t="shared" si="17"/>
        <v>0</v>
      </c>
      <c r="BL81" s="226">
        <f t="shared" si="18"/>
        <v>0</v>
      </c>
      <c r="BM81" s="226">
        <f t="shared" si="19"/>
        <v>0</v>
      </c>
      <c r="BN81" s="226">
        <f t="shared" si="20"/>
        <v>0</v>
      </c>
      <c r="BO81" s="226">
        <f t="shared" si="21"/>
        <v>0</v>
      </c>
      <c r="BP81" s="226">
        <f t="shared" si="22"/>
        <v>0</v>
      </c>
      <c r="BQ81" s="226">
        <f t="shared" si="23"/>
        <v>0</v>
      </c>
      <c r="BR81" s="226">
        <f t="shared" si="24"/>
        <v>0</v>
      </c>
      <c r="BS81" s="226">
        <f t="shared" si="25"/>
        <v>0</v>
      </c>
      <c r="BT81" s="226">
        <f t="shared" si="26"/>
        <v>0</v>
      </c>
      <c r="BU81" s="226">
        <f t="shared" si="27"/>
        <v>0</v>
      </c>
      <c r="BV81" s="226">
        <f t="shared" si="28"/>
        <v>0</v>
      </c>
    </row>
    <row r="82" spans="1:74">
      <c r="A82" s="226">
        <v>50</v>
      </c>
      <c r="B82" s="226" t="s">
        <v>1355</v>
      </c>
      <c r="C82" s="226">
        <f>INDEX('Uganda workforce data - raw'!$A$4:$F$619,MATCH($B82, 'Uganda workforce data - raw'!$B$4:$B$619,0), MATCH("Filled Male",'Uganda workforce data - raw'!$A$4:$F$4,0))*INDEX('Mapping cadres'!$B$1:$Z$616,MATCH($B82, 'Mapping cadres'!$B$1:$B$616,0), MATCH(C$32,'Mapping cadres'!$B$1:$Z$1,0))</f>
        <v>0</v>
      </c>
      <c r="D82" s="226">
        <f>INDEX('Uganda workforce data - raw'!$A$4:$F$619,MATCH($B82, 'Uganda workforce data - raw'!$B$4:$B$619,0), MATCH("Filled Male",'Uganda workforce data - raw'!$A$4:$F$4,0))*INDEX('Mapping cadres'!$B$1:$Z$616,MATCH($B82, 'Mapping cadres'!$B$1:$B$616,0), MATCH(D$32,'Mapping cadres'!$B$1:$Z$1,0))</f>
        <v>0</v>
      </c>
      <c r="E82" s="226">
        <f>INDEX('Uganda workforce data - raw'!$A$4:$F$619,MATCH($B82, 'Uganda workforce data - raw'!$B$4:$B$619,0), MATCH("Filled Male",'Uganda workforce data - raw'!$A$4:$F$4,0))*INDEX('Mapping cadres'!$B$1:$Z$616,MATCH($B82, 'Mapping cadres'!$B$1:$B$616,0), MATCH(E$32,'Mapping cadres'!$B$1:$Z$1,0))</f>
        <v>0</v>
      </c>
      <c r="F82" s="226">
        <f>INDEX('Uganda workforce data - raw'!$A$4:$F$619,MATCH($B82, 'Uganda workforce data - raw'!$B$4:$B$619,0), MATCH("Filled Male",'Uganda workforce data - raw'!$A$4:$F$4,0))*INDEX('Mapping cadres'!$B$1:$Z$616,MATCH($B82, 'Mapping cadres'!$B$1:$B$616,0), MATCH(F$32,'Mapping cadres'!$B$1:$Z$1,0))</f>
        <v>0</v>
      </c>
      <c r="G82" s="226">
        <f>INDEX('Uganda workforce data - raw'!$A$4:$F$619,MATCH($B82, 'Uganda workforce data - raw'!$B$4:$B$619,0), MATCH("Filled Male",'Uganda workforce data - raw'!$A$4:$F$4,0))*INDEX('Mapping cadres'!$B$1:$Z$616,MATCH($B82, 'Mapping cadres'!$B$1:$B$616,0), MATCH(G$32,'Mapping cadres'!$B$1:$Z$1,0))</f>
        <v>0</v>
      </c>
      <c r="H82" s="226">
        <f>INDEX('Uganda workforce data - raw'!$A$4:$F$619,MATCH($B82, 'Uganda workforce data - raw'!$B$4:$B$619,0), MATCH("Filled Male",'Uganda workforce data - raw'!$A$4:$F$4,0))*INDEX('Mapping cadres'!$B$1:$Z$616,MATCH($B82, 'Mapping cadres'!$B$1:$B$616,0), MATCH(H$32,'Mapping cadres'!$B$1:$Z$1,0))</f>
        <v>0</v>
      </c>
      <c r="I82" s="226">
        <f>INDEX('Uganda workforce data - raw'!$A$4:$F$619,MATCH($B82, 'Uganda workforce data - raw'!$B$4:$B$619,0), MATCH("Filled Male",'Uganda workforce data - raw'!$A$4:$F$4,0))*INDEX('Mapping cadres'!$B$1:$Z$616,MATCH($B82, 'Mapping cadres'!$B$1:$B$616,0), MATCH(I$32,'Mapping cadres'!$B$1:$Z$1,0))</f>
        <v>0</v>
      </c>
      <c r="J82" s="226">
        <f>INDEX('Uganda workforce data - raw'!$A$4:$F$619,MATCH($B82, 'Uganda workforce data - raw'!$B$4:$B$619,0), MATCH("Filled Male",'Uganda workforce data - raw'!$A$4:$F$4,0))*INDEX('Mapping cadres'!$B$1:$Z$616,MATCH($B82, 'Mapping cadres'!$B$1:$B$616,0), MATCH(J$32,'Mapping cadres'!$B$1:$Z$1,0))</f>
        <v>0</v>
      </c>
      <c r="K82" s="226">
        <f>INDEX('Uganda workforce data - raw'!$A$4:$F$619,MATCH($B82, 'Uganda workforce data - raw'!$B$4:$B$619,0), MATCH("Filled Male",'Uganda workforce data - raw'!$A$4:$F$4,0))*INDEX('Mapping cadres'!$B$1:$Z$616,MATCH($B82, 'Mapping cadres'!$B$1:$B$616,0), MATCH(K$32,'Mapping cadres'!$B$1:$Z$1,0))</f>
        <v>0</v>
      </c>
      <c r="L82" s="226">
        <f>INDEX('Uganda workforce data - raw'!$A$4:$F$619,MATCH($B82, 'Uganda workforce data - raw'!$B$4:$B$619,0), MATCH("Filled Male",'Uganda workforce data - raw'!$A$4:$F$4,0))*INDEX('Mapping cadres'!$B$1:$Z$616,MATCH($B82, 'Mapping cadres'!$B$1:$B$616,0), MATCH(L$32,'Mapping cadres'!$B$1:$Z$1,0))</f>
        <v>0</v>
      </c>
      <c r="M82" s="226">
        <f>INDEX('Uganda workforce data - raw'!$A$4:$F$619,MATCH($B82, 'Uganda workforce data - raw'!$B$4:$B$619,0), MATCH("Filled Male",'Uganda workforce data - raw'!$A$4:$F$4,0))*INDEX('Mapping cadres'!$B$1:$Z$616,MATCH($B82, 'Mapping cadres'!$B$1:$B$616,0), MATCH(M$32,'Mapping cadres'!$B$1:$Z$1,0))</f>
        <v>0</v>
      </c>
      <c r="N82" s="226">
        <f>INDEX('Uganda workforce data - raw'!$A$4:$F$619,MATCH($B82, 'Uganda workforce data - raw'!$B$4:$B$619,0), MATCH("Filled Male",'Uganda workforce data - raw'!$A$4:$F$4,0))*INDEX('Mapping cadres'!$B$1:$Z$616,MATCH($B82, 'Mapping cadres'!$B$1:$B$616,0), MATCH(N$32,'Mapping cadres'!$B$1:$Z$1,0))</f>
        <v>0</v>
      </c>
      <c r="O82" s="226">
        <f>INDEX('Uganda workforce data - raw'!$A$4:$F$619,MATCH($B82, 'Uganda workforce data - raw'!$B$4:$B$619,0), MATCH("Filled Male",'Uganda workforce data - raw'!$A$4:$F$4,0))*INDEX('Mapping cadres'!$B$1:$Z$616,MATCH($B82, 'Mapping cadres'!$B$1:$B$616,0), MATCH(O$32,'Mapping cadres'!$B$1:$Z$1,0))</f>
        <v>0</v>
      </c>
      <c r="P82" s="226">
        <f>INDEX('Uganda workforce data - raw'!$A$4:$F$619,MATCH($B82, 'Uganda workforce data - raw'!$B$4:$B$619,0), MATCH("Filled Male",'Uganda workforce data - raw'!$A$4:$F$4,0))*INDEX('Mapping cadres'!$B$1:$Z$616,MATCH($B82, 'Mapping cadres'!$B$1:$B$616,0), MATCH(P$32,'Mapping cadres'!$B$1:$Z$1,0))</f>
        <v>0</v>
      </c>
      <c r="Q82" s="226">
        <f>INDEX('Uganda workforce data - raw'!$A$4:$F$619,MATCH($B82, 'Uganda workforce data - raw'!$B$4:$B$619,0), MATCH("Filled Male",'Uganda workforce data - raw'!$A$4:$F$4,0))*INDEX('Mapping cadres'!$B$1:$Z$616,MATCH($B82, 'Mapping cadres'!$B$1:$B$616,0), MATCH(Q$32,'Mapping cadres'!$B$1:$Z$1,0))</f>
        <v>0</v>
      </c>
      <c r="R82" s="226">
        <f>INDEX('Uganda workforce data - raw'!$A$4:$F$619,MATCH($B82, 'Uganda workforce data - raw'!$B$4:$B$619,0), MATCH("Filled Male",'Uganda workforce data - raw'!$A$4:$F$4,0))*INDEX('Mapping cadres'!$B$1:$Z$616,MATCH($B82, 'Mapping cadres'!$B$1:$B$616,0), MATCH(R$32,'Mapping cadres'!$B$1:$Z$1,0))</f>
        <v>1</v>
      </c>
      <c r="S82" s="226">
        <f>INDEX('Uganda workforce data - raw'!$A$4:$F$619,MATCH($B82, 'Uganda workforce data - raw'!$B$4:$B$619,0), MATCH("Filled Male",'Uganda workforce data - raw'!$A$4:$F$4,0))*INDEX('Mapping cadres'!$B$1:$Z$616,MATCH($B82, 'Mapping cadres'!$B$1:$B$616,0), MATCH(S$32,'Mapping cadres'!$B$1:$Z$1,0))</f>
        <v>0</v>
      </c>
      <c r="T82" s="226">
        <f>INDEX('Uganda workforce data - raw'!$A$4:$F$619,MATCH($B82, 'Uganda workforce data - raw'!$B$4:$B$619,0), MATCH("Filled Male",'Uganda workforce data - raw'!$A$4:$F$4,0))*INDEX('Mapping cadres'!$B$1:$Z$616,MATCH($B82, 'Mapping cadres'!$B$1:$B$616,0), MATCH(T$32,'Mapping cadres'!$B$1:$Z$1,0))</f>
        <v>0</v>
      </c>
      <c r="U82" s="226">
        <f>INDEX('Uganda workforce data - raw'!$A$4:$F$619,MATCH($B82, 'Uganda workforce data - raw'!$B$4:$B$619,0), MATCH("Filled Male",'Uganda workforce data - raw'!$A$4:$F$4,0))*INDEX('Mapping cadres'!$B$1:$Z$616,MATCH($B82, 'Mapping cadres'!$B$1:$B$616,0), MATCH(U$32,'Mapping cadres'!$B$1:$Z$1,0))</f>
        <v>0</v>
      </c>
      <c r="V82" s="226">
        <f>INDEX('Uganda workforce data - raw'!$A$4:$F$619,MATCH($B82, 'Uganda workforce data - raw'!$B$4:$B$619,0), MATCH("Filled Male",'Uganda workforce data - raw'!$A$4:$F$4,0))*INDEX('Mapping cadres'!$B$1:$Z$616,MATCH($B82, 'Mapping cadres'!$B$1:$B$616,0), MATCH(V$32,'Mapping cadres'!$B$1:$Z$1,0))</f>
        <v>0</v>
      </c>
      <c r="W82" s="226">
        <f>INDEX('Uganda workforce data - raw'!$A$4:$F$619,MATCH($B82, 'Uganda workforce data - raw'!$B$4:$B$619,0), MATCH("Filled Male",'Uganda workforce data - raw'!$A$4:$F$4,0))*INDEX('Mapping cadres'!$B$1:$Z$616,MATCH($B82, 'Mapping cadres'!$B$1:$B$616,0), MATCH(W$32,'Mapping cadres'!$B$1:$Z$1,0))</f>
        <v>0</v>
      </c>
      <c r="X82" s="226">
        <f>INDEX('Uganda workforce data - raw'!$A$4:$F$619,MATCH($B82, 'Uganda workforce data - raw'!$B$4:$B$619,0), MATCH("Filled Male",'Uganda workforce data - raw'!$A$4:$F$4,0))*INDEX('Mapping cadres'!$B$1:$Z$616,MATCH($B82, 'Mapping cadres'!$B$1:$B$616,0), MATCH(X$32,'Mapping cadres'!$B$1:$Z$1,0))</f>
        <v>0</v>
      </c>
      <c r="Y82" s="226">
        <f>INDEX('Uganda workforce data - raw'!$A$4:$F$619,MATCH($B82, 'Uganda workforce data - raw'!$B$4:$B$619,0), MATCH("Filled Male",'Uganda workforce data - raw'!$A$4:$F$4,0))*INDEX('Mapping cadres'!$B$1:$Z$616,MATCH($B82, 'Mapping cadres'!$B$1:$B$616,0), MATCH(Y$32,'Mapping cadres'!$B$1:$Z$1,0))</f>
        <v>0</v>
      </c>
      <c r="Z82" s="226">
        <f>INDEX('Uganda workforce data - raw'!$A$4:$F$619,MATCH($B82, 'Uganda workforce data - raw'!$B$4:$B$619,0), MATCH("Filled Male",'Uganda workforce data - raw'!$A$4:$F$4,0))*INDEX('Mapping cadres'!$B$1:$Z$616,MATCH($B82, 'Mapping cadres'!$B$1:$B$616,0), MATCH(Z$32,'Mapping cadres'!$B$1:$Z$1,0))</f>
        <v>0</v>
      </c>
      <c r="AA82" s="226">
        <f>INDEX('Uganda workforce data - raw'!$A$4:$F$619,MATCH($B82, 'Uganda workforce data - raw'!$B$4:$B$619,0), MATCH("Filled Female",'Uganda workforce data - raw'!$A$4:$F$4,0))*INDEX('Mapping cadres'!$B$1:$Z$616,MATCH($B82, 'Mapping cadres'!$B$1:$B$616,0), MATCH(AA$32,'Mapping cadres'!$B$1:$Z$1,0))</f>
        <v>0</v>
      </c>
      <c r="AB82" s="226">
        <f>INDEX('Uganda workforce data - raw'!$A$4:$F$619,MATCH($B82, 'Uganda workforce data - raw'!$B$4:$B$619,0), MATCH("Filled Female",'Uganda workforce data - raw'!$A$4:$F$4,0))*INDEX('Mapping cadres'!$B$1:$Z$616,MATCH($B82, 'Mapping cadres'!$B$1:$B$616,0), MATCH(AB$32,'Mapping cadres'!$B$1:$Z$1,0))</f>
        <v>0</v>
      </c>
      <c r="AC82" s="226">
        <f>INDEX('Uganda workforce data - raw'!$A$4:$F$619,MATCH($B82, 'Uganda workforce data - raw'!$B$4:$B$619,0), MATCH("Filled Female",'Uganda workforce data - raw'!$A$4:$F$4,0))*INDEX('Mapping cadres'!$B$1:$Z$616,MATCH($B82, 'Mapping cadres'!$B$1:$B$616,0), MATCH(AC$32,'Mapping cadres'!$B$1:$Z$1,0))</f>
        <v>0</v>
      </c>
      <c r="AD82" s="226">
        <f>INDEX('Uganda workforce data - raw'!$A$4:$F$619,MATCH($B82, 'Uganda workforce data - raw'!$B$4:$B$619,0), MATCH("Filled Female",'Uganda workforce data - raw'!$A$4:$F$4,0))*INDEX('Mapping cadres'!$B$1:$Z$616,MATCH($B82, 'Mapping cadres'!$B$1:$B$616,0), MATCH(AD$32,'Mapping cadres'!$B$1:$Z$1,0))</f>
        <v>0</v>
      </c>
      <c r="AE82" s="226">
        <f>INDEX('Uganda workforce data - raw'!$A$4:$F$619,MATCH($B82, 'Uganda workforce data - raw'!$B$4:$B$619,0), MATCH("Filled Female",'Uganda workforce data - raw'!$A$4:$F$4,0))*INDEX('Mapping cadres'!$B$1:$Z$616,MATCH($B82, 'Mapping cadres'!$B$1:$B$616,0), MATCH(AE$32,'Mapping cadres'!$B$1:$Z$1,0))</f>
        <v>0</v>
      </c>
      <c r="AF82" s="226">
        <f>INDEX('Uganda workforce data - raw'!$A$4:$F$619,MATCH($B82, 'Uganda workforce data - raw'!$B$4:$B$619,0), MATCH("Filled Female",'Uganda workforce data - raw'!$A$4:$F$4,0))*INDEX('Mapping cadres'!$B$1:$Z$616,MATCH($B82, 'Mapping cadres'!$B$1:$B$616,0), MATCH(AF$32,'Mapping cadres'!$B$1:$Z$1,0))</f>
        <v>0</v>
      </c>
      <c r="AG82" s="226">
        <f>INDEX('Uganda workforce data - raw'!$A$4:$F$619,MATCH($B82, 'Uganda workforce data - raw'!$B$4:$B$619,0), MATCH("Filled Female",'Uganda workforce data - raw'!$A$4:$F$4,0))*INDEX('Mapping cadres'!$B$1:$Z$616,MATCH($B82, 'Mapping cadres'!$B$1:$B$616,0), MATCH(AG$32,'Mapping cadres'!$B$1:$Z$1,0))</f>
        <v>0</v>
      </c>
      <c r="AH82" s="226">
        <f>INDEX('Uganda workforce data - raw'!$A$4:$F$619,MATCH($B82, 'Uganda workforce data - raw'!$B$4:$B$619,0), MATCH("Filled Female",'Uganda workforce data - raw'!$A$4:$F$4,0))*INDEX('Mapping cadres'!$B$1:$Z$616,MATCH($B82, 'Mapping cadres'!$B$1:$B$616,0), MATCH(AH$32,'Mapping cadres'!$B$1:$Z$1,0))</f>
        <v>0</v>
      </c>
      <c r="AI82" s="226">
        <f>INDEX('Uganda workforce data - raw'!$A$4:$F$619,MATCH($B82, 'Uganda workforce data - raw'!$B$4:$B$619,0), MATCH("Filled Female",'Uganda workforce data - raw'!$A$4:$F$4,0))*INDEX('Mapping cadres'!$B$1:$Z$616,MATCH($B82, 'Mapping cadres'!$B$1:$B$616,0), MATCH(AI$32,'Mapping cadres'!$B$1:$Z$1,0))</f>
        <v>0</v>
      </c>
      <c r="AJ82" s="226">
        <f>INDEX('Uganda workforce data - raw'!$A$4:$F$619,MATCH($B82, 'Uganda workforce data - raw'!$B$4:$B$619,0), MATCH("Filled Female",'Uganda workforce data - raw'!$A$4:$F$4,0))*INDEX('Mapping cadres'!$B$1:$Z$616,MATCH($B82, 'Mapping cadres'!$B$1:$B$616,0), MATCH(AJ$32,'Mapping cadres'!$B$1:$Z$1,0))</f>
        <v>0</v>
      </c>
      <c r="AK82" s="226">
        <f>INDEX('Uganda workforce data - raw'!$A$4:$F$619,MATCH($B82, 'Uganda workforce data - raw'!$B$4:$B$619,0), MATCH("Filled Female",'Uganda workforce data - raw'!$A$4:$F$4,0))*INDEX('Mapping cadres'!$B$1:$Z$616,MATCH($B82, 'Mapping cadres'!$B$1:$B$616,0), MATCH(AK$32,'Mapping cadres'!$B$1:$Z$1,0))</f>
        <v>0</v>
      </c>
      <c r="AL82" s="226">
        <f>INDEX('Uganda workforce data - raw'!$A$4:$F$619,MATCH($B82, 'Uganda workforce data - raw'!$B$4:$B$619,0), MATCH("Filled Female",'Uganda workforce data - raw'!$A$4:$F$4,0))*INDEX('Mapping cadres'!$B$1:$Z$616,MATCH($B82, 'Mapping cadres'!$B$1:$B$616,0), MATCH(AL$32,'Mapping cadres'!$B$1:$Z$1,0))</f>
        <v>0</v>
      </c>
      <c r="AM82" s="226">
        <f>INDEX('Uganda workforce data - raw'!$A$4:$F$619,MATCH($B82, 'Uganda workforce data - raw'!$B$4:$B$619,0), MATCH("Filled Female",'Uganda workforce data - raw'!$A$4:$F$4,0))*INDEX('Mapping cadres'!$B$1:$Z$616,MATCH($B82, 'Mapping cadres'!$B$1:$B$616,0), MATCH(AM$32,'Mapping cadres'!$B$1:$Z$1,0))</f>
        <v>0</v>
      </c>
      <c r="AN82" s="226">
        <f>INDEX('Uganda workforce data - raw'!$A$4:$F$619,MATCH($B82, 'Uganda workforce data - raw'!$B$4:$B$619,0), MATCH("Filled Female",'Uganda workforce data - raw'!$A$4:$F$4,0))*INDEX('Mapping cadres'!$B$1:$Z$616,MATCH($B82, 'Mapping cadres'!$B$1:$B$616,0), MATCH(AN$32,'Mapping cadres'!$B$1:$Z$1,0))</f>
        <v>0</v>
      </c>
      <c r="AO82" s="226">
        <f>INDEX('Uganda workforce data - raw'!$A$4:$F$619,MATCH($B82, 'Uganda workforce data - raw'!$B$4:$B$619,0), MATCH("Filled Female",'Uganda workforce data - raw'!$A$4:$F$4,0))*INDEX('Mapping cadres'!$B$1:$Z$616,MATCH($B82, 'Mapping cadres'!$B$1:$B$616,0), MATCH(AO$32,'Mapping cadres'!$B$1:$Z$1,0))</f>
        <v>0</v>
      </c>
      <c r="AP82" s="226">
        <f>INDEX('Uganda workforce data - raw'!$A$4:$F$619,MATCH($B82, 'Uganda workforce data - raw'!$B$4:$B$619,0), MATCH("Filled Female",'Uganda workforce data - raw'!$A$4:$F$4,0))*INDEX('Mapping cadres'!$B$1:$Z$616,MATCH($B82, 'Mapping cadres'!$B$1:$B$616,0), MATCH(AP$32,'Mapping cadres'!$B$1:$Z$1,0))</f>
        <v>0</v>
      </c>
      <c r="AQ82" s="226">
        <f>INDEX('Uganda workforce data - raw'!$A$4:$F$619,MATCH($B82, 'Uganda workforce data - raw'!$B$4:$B$619,0), MATCH("Filled Female",'Uganda workforce data - raw'!$A$4:$F$4,0))*INDEX('Mapping cadres'!$B$1:$Z$616,MATCH($B82, 'Mapping cadres'!$B$1:$B$616,0), MATCH(AQ$32,'Mapping cadres'!$B$1:$Z$1,0))</f>
        <v>0</v>
      </c>
      <c r="AR82" s="226">
        <f>INDEX('Uganda workforce data - raw'!$A$4:$F$619,MATCH($B82, 'Uganda workforce data - raw'!$B$4:$B$619,0), MATCH("Filled Female",'Uganda workforce data - raw'!$A$4:$F$4,0))*INDEX('Mapping cadres'!$B$1:$Z$616,MATCH($B82, 'Mapping cadres'!$B$1:$B$616,0), MATCH(AR$32,'Mapping cadres'!$B$1:$Z$1,0))</f>
        <v>0</v>
      </c>
      <c r="AS82" s="226">
        <f>INDEX('Uganda workforce data - raw'!$A$4:$F$619,MATCH($B82, 'Uganda workforce data - raw'!$B$4:$B$619,0), MATCH("Filled Female",'Uganda workforce data - raw'!$A$4:$F$4,0))*INDEX('Mapping cadres'!$B$1:$Z$616,MATCH($B82, 'Mapping cadres'!$B$1:$B$616,0), MATCH(AS$32,'Mapping cadres'!$B$1:$Z$1,0))</f>
        <v>0</v>
      </c>
      <c r="AT82" s="226">
        <f>INDEX('Uganda workforce data - raw'!$A$4:$F$619,MATCH($B82, 'Uganda workforce data - raw'!$B$4:$B$619,0), MATCH("Filled Female",'Uganda workforce data - raw'!$A$4:$F$4,0))*INDEX('Mapping cadres'!$B$1:$Z$616,MATCH($B82, 'Mapping cadres'!$B$1:$B$616,0), MATCH(AT$32,'Mapping cadres'!$B$1:$Z$1,0))</f>
        <v>0</v>
      </c>
      <c r="AU82" s="226">
        <f>INDEX('Uganda workforce data - raw'!$A$4:$F$619,MATCH($B82, 'Uganda workforce data - raw'!$B$4:$B$619,0), MATCH("Filled Female",'Uganda workforce data - raw'!$A$4:$F$4,0))*INDEX('Mapping cadres'!$B$1:$Z$616,MATCH($B82, 'Mapping cadres'!$B$1:$B$616,0), MATCH(AU$32,'Mapping cadres'!$B$1:$Z$1,0))</f>
        <v>0</v>
      </c>
      <c r="AV82" s="226">
        <f>INDEX('Uganda workforce data - raw'!$A$4:$F$619,MATCH($B82, 'Uganda workforce data - raw'!$B$4:$B$619,0), MATCH("Filled Female",'Uganda workforce data - raw'!$A$4:$F$4,0))*INDEX('Mapping cadres'!$B$1:$Z$616,MATCH($B82, 'Mapping cadres'!$B$1:$B$616,0), MATCH(AV$32,'Mapping cadres'!$B$1:$Z$1,0))</f>
        <v>0</v>
      </c>
      <c r="AW82" s="226">
        <f>INDEX('Uganda workforce data - raw'!$A$4:$F$619,MATCH($B82, 'Uganda workforce data - raw'!$B$4:$B$619,0), MATCH("Filled Female",'Uganda workforce data - raw'!$A$4:$F$4,0))*INDEX('Mapping cadres'!$B$1:$Z$616,MATCH($B82, 'Mapping cadres'!$B$1:$B$616,0), MATCH(AW$32,'Mapping cadres'!$B$1:$Z$1,0))</f>
        <v>0</v>
      </c>
      <c r="AX82" s="226">
        <f>INDEX('Uganda workforce data - raw'!$A$4:$F$619,MATCH($B82, 'Uganda workforce data - raw'!$B$4:$B$619,0), MATCH("Filled Female",'Uganda workforce data - raw'!$A$4:$F$4,0))*INDEX('Mapping cadres'!$B$1:$Z$616,MATCH($B82, 'Mapping cadres'!$B$1:$B$616,0), MATCH(AX$32,'Mapping cadres'!$B$1:$Z$1,0))</f>
        <v>0</v>
      </c>
      <c r="AY82" s="226">
        <f t="shared" si="5"/>
        <v>0</v>
      </c>
      <c r="AZ82" s="226">
        <f t="shared" si="6"/>
        <v>0</v>
      </c>
      <c r="BA82" s="226">
        <f t="shared" si="7"/>
        <v>0</v>
      </c>
      <c r="BB82" s="226">
        <f t="shared" si="8"/>
        <v>0</v>
      </c>
      <c r="BC82" s="226">
        <f t="shared" si="9"/>
        <v>0</v>
      </c>
      <c r="BD82" s="226">
        <f t="shared" si="10"/>
        <v>0</v>
      </c>
      <c r="BE82" s="226">
        <f t="shared" si="11"/>
        <v>0</v>
      </c>
      <c r="BF82" s="226">
        <f t="shared" si="12"/>
        <v>0</v>
      </c>
      <c r="BG82" s="226">
        <f t="shared" si="13"/>
        <v>0</v>
      </c>
      <c r="BH82" s="226">
        <f t="shared" si="14"/>
        <v>0</v>
      </c>
      <c r="BI82" s="226">
        <f t="shared" si="15"/>
        <v>0</v>
      </c>
      <c r="BJ82" s="226">
        <f t="shared" si="16"/>
        <v>0</v>
      </c>
      <c r="BK82" s="226">
        <f t="shared" si="17"/>
        <v>0</v>
      </c>
      <c r="BL82" s="226">
        <f t="shared" si="18"/>
        <v>0</v>
      </c>
      <c r="BM82" s="226">
        <f t="shared" si="19"/>
        <v>0</v>
      </c>
      <c r="BN82" s="226">
        <f t="shared" si="20"/>
        <v>1</v>
      </c>
      <c r="BO82" s="226">
        <f t="shared" si="21"/>
        <v>0</v>
      </c>
      <c r="BP82" s="226">
        <f t="shared" si="22"/>
        <v>0</v>
      </c>
      <c r="BQ82" s="226">
        <f t="shared" si="23"/>
        <v>0</v>
      </c>
      <c r="BR82" s="226">
        <f t="shared" si="24"/>
        <v>0</v>
      </c>
      <c r="BS82" s="226">
        <f t="shared" si="25"/>
        <v>0</v>
      </c>
      <c r="BT82" s="226">
        <f t="shared" si="26"/>
        <v>0</v>
      </c>
      <c r="BU82" s="226">
        <f t="shared" si="27"/>
        <v>0</v>
      </c>
      <c r="BV82" s="226">
        <f t="shared" si="28"/>
        <v>0</v>
      </c>
    </row>
    <row r="83" spans="1:74">
      <c r="A83" s="226">
        <v>51</v>
      </c>
      <c r="B83" s="237" t="s">
        <v>1356</v>
      </c>
      <c r="C83" s="226">
        <f>INDEX('Uganda workforce data - raw'!$A$4:$F$619,MATCH($B83, 'Uganda workforce data - raw'!$B$4:$B$619,0), MATCH("Filled Male",'Uganda workforce data - raw'!$A$4:$F$4,0))*INDEX('Mapping cadres'!$B$1:$Z$616,MATCH($B83, 'Mapping cadres'!$B$1:$B$616,0), MATCH(C$32,'Mapping cadres'!$B$1:$Z$1,0))</f>
        <v>0</v>
      </c>
      <c r="D83" s="226">
        <f>INDEX('Uganda workforce data - raw'!$A$4:$F$619,MATCH($B83, 'Uganda workforce data - raw'!$B$4:$B$619,0), MATCH("Filled Male",'Uganda workforce data - raw'!$A$4:$F$4,0))*INDEX('Mapping cadres'!$B$1:$Z$616,MATCH($B83, 'Mapping cadres'!$B$1:$B$616,0), MATCH(D$32,'Mapping cadres'!$B$1:$Z$1,0))</f>
        <v>3</v>
      </c>
      <c r="E83" s="226">
        <f>INDEX('Uganda workforce data - raw'!$A$4:$F$619,MATCH($B83, 'Uganda workforce data - raw'!$B$4:$B$619,0), MATCH("Filled Male",'Uganda workforce data - raw'!$A$4:$F$4,0))*INDEX('Mapping cadres'!$B$1:$Z$616,MATCH($B83, 'Mapping cadres'!$B$1:$B$616,0), MATCH(E$32,'Mapping cadres'!$B$1:$Z$1,0))</f>
        <v>0</v>
      </c>
      <c r="F83" s="226">
        <f>INDEX('Uganda workforce data - raw'!$A$4:$F$619,MATCH($B83, 'Uganda workforce data - raw'!$B$4:$B$619,0), MATCH("Filled Male",'Uganda workforce data - raw'!$A$4:$F$4,0))*INDEX('Mapping cadres'!$B$1:$Z$616,MATCH($B83, 'Mapping cadres'!$B$1:$B$616,0), MATCH(F$32,'Mapping cadres'!$B$1:$Z$1,0))</f>
        <v>0</v>
      </c>
      <c r="G83" s="226">
        <f>INDEX('Uganda workforce data - raw'!$A$4:$F$619,MATCH($B83, 'Uganda workforce data - raw'!$B$4:$B$619,0), MATCH("Filled Male",'Uganda workforce data - raw'!$A$4:$F$4,0))*INDEX('Mapping cadres'!$B$1:$Z$616,MATCH($B83, 'Mapping cadres'!$B$1:$B$616,0), MATCH(G$32,'Mapping cadres'!$B$1:$Z$1,0))</f>
        <v>0</v>
      </c>
      <c r="H83" s="226">
        <f>INDEX('Uganda workforce data - raw'!$A$4:$F$619,MATCH($B83, 'Uganda workforce data - raw'!$B$4:$B$619,0), MATCH("Filled Male",'Uganda workforce data - raw'!$A$4:$F$4,0))*INDEX('Mapping cadres'!$B$1:$Z$616,MATCH($B83, 'Mapping cadres'!$B$1:$B$616,0), MATCH(H$32,'Mapping cadres'!$B$1:$Z$1,0))</f>
        <v>0</v>
      </c>
      <c r="I83" s="226">
        <f>INDEX('Uganda workforce data - raw'!$A$4:$F$619,MATCH($B83, 'Uganda workforce data - raw'!$B$4:$B$619,0), MATCH("Filled Male",'Uganda workforce data - raw'!$A$4:$F$4,0))*INDEX('Mapping cadres'!$B$1:$Z$616,MATCH($B83, 'Mapping cadres'!$B$1:$B$616,0), MATCH(I$32,'Mapping cadres'!$B$1:$Z$1,0))</f>
        <v>0</v>
      </c>
      <c r="J83" s="226">
        <f>INDEX('Uganda workforce data - raw'!$A$4:$F$619,MATCH($B83, 'Uganda workforce data - raw'!$B$4:$B$619,0), MATCH("Filled Male",'Uganda workforce data - raw'!$A$4:$F$4,0))*INDEX('Mapping cadres'!$B$1:$Z$616,MATCH($B83, 'Mapping cadres'!$B$1:$B$616,0), MATCH(J$32,'Mapping cadres'!$B$1:$Z$1,0))</f>
        <v>0</v>
      </c>
      <c r="K83" s="226">
        <f>INDEX('Uganda workforce data - raw'!$A$4:$F$619,MATCH($B83, 'Uganda workforce data - raw'!$B$4:$B$619,0), MATCH("Filled Male",'Uganda workforce data - raw'!$A$4:$F$4,0))*INDEX('Mapping cadres'!$B$1:$Z$616,MATCH($B83, 'Mapping cadres'!$B$1:$B$616,0), MATCH(K$32,'Mapping cadres'!$B$1:$Z$1,0))</f>
        <v>0</v>
      </c>
      <c r="L83" s="226">
        <f>INDEX('Uganda workforce data - raw'!$A$4:$F$619,MATCH($B83, 'Uganda workforce data - raw'!$B$4:$B$619,0), MATCH("Filled Male",'Uganda workforce data - raw'!$A$4:$F$4,0))*INDEX('Mapping cadres'!$B$1:$Z$616,MATCH($B83, 'Mapping cadres'!$B$1:$B$616,0), MATCH(L$32,'Mapping cadres'!$B$1:$Z$1,0))</f>
        <v>0</v>
      </c>
      <c r="M83" s="226">
        <f>INDEX('Uganda workforce data - raw'!$A$4:$F$619,MATCH($B83, 'Uganda workforce data - raw'!$B$4:$B$619,0), MATCH("Filled Male",'Uganda workforce data - raw'!$A$4:$F$4,0))*INDEX('Mapping cadres'!$B$1:$Z$616,MATCH($B83, 'Mapping cadres'!$B$1:$B$616,0), MATCH(M$32,'Mapping cadres'!$B$1:$Z$1,0))</f>
        <v>0</v>
      </c>
      <c r="N83" s="226">
        <f>INDEX('Uganda workforce data - raw'!$A$4:$F$619,MATCH($B83, 'Uganda workforce data - raw'!$B$4:$B$619,0), MATCH("Filled Male",'Uganda workforce data - raw'!$A$4:$F$4,0))*INDEX('Mapping cadres'!$B$1:$Z$616,MATCH($B83, 'Mapping cadres'!$B$1:$B$616,0), MATCH(N$32,'Mapping cadres'!$B$1:$Z$1,0))</f>
        <v>0</v>
      </c>
      <c r="O83" s="226">
        <f>INDEX('Uganda workforce data - raw'!$A$4:$F$619,MATCH($B83, 'Uganda workforce data - raw'!$B$4:$B$619,0), MATCH("Filled Male",'Uganda workforce data - raw'!$A$4:$F$4,0))*INDEX('Mapping cadres'!$B$1:$Z$616,MATCH($B83, 'Mapping cadres'!$B$1:$B$616,0), MATCH(O$32,'Mapping cadres'!$B$1:$Z$1,0))</f>
        <v>0</v>
      </c>
      <c r="P83" s="226">
        <f>INDEX('Uganda workforce data - raw'!$A$4:$F$619,MATCH($B83, 'Uganda workforce data - raw'!$B$4:$B$619,0), MATCH("Filled Male",'Uganda workforce data - raw'!$A$4:$F$4,0))*INDEX('Mapping cadres'!$B$1:$Z$616,MATCH($B83, 'Mapping cadres'!$B$1:$B$616,0), MATCH(P$32,'Mapping cadres'!$B$1:$Z$1,0))</f>
        <v>0</v>
      </c>
      <c r="Q83" s="226">
        <f>INDEX('Uganda workforce data - raw'!$A$4:$F$619,MATCH($B83, 'Uganda workforce data - raw'!$B$4:$B$619,0), MATCH("Filled Male",'Uganda workforce data - raw'!$A$4:$F$4,0))*INDEX('Mapping cadres'!$B$1:$Z$616,MATCH($B83, 'Mapping cadres'!$B$1:$B$616,0), MATCH(Q$32,'Mapping cadres'!$B$1:$Z$1,0))</f>
        <v>0</v>
      </c>
      <c r="R83" s="226">
        <f>INDEX('Uganda workforce data - raw'!$A$4:$F$619,MATCH($B83, 'Uganda workforce data - raw'!$B$4:$B$619,0), MATCH("Filled Male",'Uganda workforce data - raw'!$A$4:$F$4,0))*INDEX('Mapping cadres'!$B$1:$Z$616,MATCH($B83, 'Mapping cadres'!$B$1:$B$616,0), MATCH(R$32,'Mapping cadres'!$B$1:$Z$1,0))</f>
        <v>0</v>
      </c>
      <c r="S83" s="226">
        <f>INDEX('Uganda workforce data - raw'!$A$4:$F$619,MATCH($B83, 'Uganda workforce data - raw'!$B$4:$B$619,0), MATCH("Filled Male",'Uganda workforce data - raw'!$A$4:$F$4,0))*INDEX('Mapping cadres'!$B$1:$Z$616,MATCH($B83, 'Mapping cadres'!$B$1:$B$616,0), MATCH(S$32,'Mapping cadres'!$B$1:$Z$1,0))</f>
        <v>0</v>
      </c>
      <c r="T83" s="226">
        <f>INDEX('Uganda workforce data - raw'!$A$4:$F$619,MATCH($B83, 'Uganda workforce data - raw'!$B$4:$B$619,0), MATCH("Filled Male",'Uganda workforce data - raw'!$A$4:$F$4,0))*INDEX('Mapping cadres'!$B$1:$Z$616,MATCH($B83, 'Mapping cadres'!$B$1:$B$616,0), MATCH(T$32,'Mapping cadres'!$B$1:$Z$1,0))</f>
        <v>0</v>
      </c>
      <c r="U83" s="226">
        <f>INDEX('Uganda workforce data - raw'!$A$4:$F$619,MATCH($B83, 'Uganda workforce data - raw'!$B$4:$B$619,0), MATCH("Filled Male",'Uganda workforce data - raw'!$A$4:$F$4,0))*INDEX('Mapping cadres'!$B$1:$Z$616,MATCH($B83, 'Mapping cadres'!$B$1:$B$616,0), MATCH(U$32,'Mapping cadres'!$B$1:$Z$1,0))</f>
        <v>0</v>
      </c>
      <c r="V83" s="226">
        <f>INDEX('Uganda workforce data - raw'!$A$4:$F$619,MATCH($B83, 'Uganda workforce data - raw'!$B$4:$B$619,0), MATCH("Filled Male",'Uganda workforce data - raw'!$A$4:$F$4,0))*INDEX('Mapping cadres'!$B$1:$Z$616,MATCH($B83, 'Mapping cadres'!$B$1:$B$616,0), MATCH(V$32,'Mapping cadres'!$B$1:$Z$1,0))</f>
        <v>0</v>
      </c>
      <c r="W83" s="226">
        <f>INDEX('Uganda workforce data - raw'!$A$4:$F$619,MATCH($B83, 'Uganda workforce data - raw'!$B$4:$B$619,0), MATCH("Filled Male",'Uganda workforce data - raw'!$A$4:$F$4,0))*INDEX('Mapping cadres'!$B$1:$Z$616,MATCH($B83, 'Mapping cadres'!$B$1:$B$616,0), MATCH(W$32,'Mapping cadres'!$B$1:$Z$1,0))</f>
        <v>0</v>
      </c>
      <c r="X83" s="226">
        <f>INDEX('Uganda workforce data - raw'!$A$4:$F$619,MATCH($B83, 'Uganda workforce data - raw'!$B$4:$B$619,0), MATCH("Filled Male",'Uganda workforce data - raw'!$A$4:$F$4,0))*INDEX('Mapping cadres'!$B$1:$Z$616,MATCH($B83, 'Mapping cadres'!$B$1:$B$616,0), MATCH(X$32,'Mapping cadres'!$B$1:$Z$1,0))</f>
        <v>0</v>
      </c>
      <c r="Y83" s="226">
        <f>INDEX('Uganda workforce data - raw'!$A$4:$F$619,MATCH($B83, 'Uganda workforce data - raw'!$B$4:$B$619,0), MATCH("Filled Male",'Uganda workforce data - raw'!$A$4:$F$4,0))*INDEX('Mapping cadres'!$B$1:$Z$616,MATCH($B83, 'Mapping cadres'!$B$1:$B$616,0), MATCH(Y$32,'Mapping cadres'!$B$1:$Z$1,0))</f>
        <v>0</v>
      </c>
      <c r="Z83" s="226">
        <f>INDEX('Uganda workforce data - raw'!$A$4:$F$619,MATCH($B83, 'Uganda workforce data - raw'!$B$4:$B$619,0), MATCH("Filled Male",'Uganda workforce data - raw'!$A$4:$F$4,0))*INDEX('Mapping cadres'!$B$1:$Z$616,MATCH($B83, 'Mapping cadres'!$B$1:$B$616,0), MATCH(Z$32,'Mapping cadres'!$B$1:$Z$1,0))</f>
        <v>0</v>
      </c>
      <c r="AA83" s="226">
        <f>INDEX('Uganda workforce data - raw'!$A$4:$F$619,MATCH($B83, 'Uganda workforce data - raw'!$B$4:$B$619,0), MATCH("Filled Female",'Uganda workforce data - raw'!$A$4:$F$4,0))*INDEX('Mapping cadres'!$B$1:$Z$616,MATCH($B83, 'Mapping cadres'!$B$1:$B$616,0), MATCH(AA$32,'Mapping cadres'!$B$1:$Z$1,0))</f>
        <v>0</v>
      </c>
      <c r="AB83" s="226">
        <f>INDEX('Uganda workforce data - raw'!$A$4:$F$619,MATCH($B83, 'Uganda workforce data - raw'!$B$4:$B$619,0), MATCH("Filled Female",'Uganda workforce data - raw'!$A$4:$F$4,0))*INDEX('Mapping cadres'!$B$1:$Z$616,MATCH($B83, 'Mapping cadres'!$B$1:$B$616,0), MATCH(AB$32,'Mapping cadres'!$B$1:$Z$1,0))</f>
        <v>1</v>
      </c>
      <c r="AC83" s="226">
        <f>INDEX('Uganda workforce data - raw'!$A$4:$F$619,MATCH($B83, 'Uganda workforce data - raw'!$B$4:$B$619,0), MATCH("Filled Female",'Uganda workforce data - raw'!$A$4:$F$4,0))*INDEX('Mapping cadres'!$B$1:$Z$616,MATCH($B83, 'Mapping cadres'!$B$1:$B$616,0), MATCH(AC$32,'Mapping cadres'!$B$1:$Z$1,0))</f>
        <v>0</v>
      </c>
      <c r="AD83" s="226">
        <f>INDEX('Uganda workforce data - raw'!$A$4:$F$619,MATCH($B83, 'Uganda workforce data - raw'!$B$4:$B$619,0), MATCH("Filled Female",'Uganda workforce data - raw'!$A$4:$F$4,0))*INDEX('Mapping cadres'!$B$1:$Z$616,MATCH($B83, 'Mapping cadres'!$B$1:$B$616,0), MATCH(AD$32,'Mapping cadres'!$B$1:$Z$1,0))</f>
        <v>0</v>
      </c>
      <c r="AE83" s="226">
        <f>INDEX('Uganda workforce data - raw'!$A$4:$F$619,MATCH($B83, 'Uganda workforce data - raw'!$B$4:$B$619,0), MATCH("Filled Female",'Uganda workforce data - raw'!$A$4:$F$4,0))*INDEX('Mapping cadres'!$B$1:$Z$616,MATCH($B83, 'Mapping cadres'!$B$1:$B$616,0), MATCH(AE$32,'Mapping cadres'!$B$1:$Z$1,0))</f>
        <v>0</v>
      </c>
      <c r="AF83" s="226">
        <f>INDEX('Uganda workforce data - raw'!$A$4:$F$619,MATCH($B83, 'Uganda workforce data - raw'!$B$4:$B$619,0), MATCH("Filled Female",'Uganda workforce data - raw'!$A$4:$F$4,0))*INDEX('Mapping cadres'!$B$1:$Z$616,MATCH($B83, 'Mapping cadres'!$B$1:$B$616,0), MATCH(AF$32,'Mapping cadres'!$B$1:$Z$1,0))</f>
        <v>0</v>
      </c>
      <c r="AG83" s="226">
        <f>INDEX('Uganda workforce data - raw'!$A$4:$F$619,MATCH($B83, 'Uganda workforce data - raw'!$B$4:$B$619,0), MATCH("Filled Female",'Uganda workforce data - raw'!$A$4:$F$4,0))*INDEX('Mapping cadres'!$B$1:$Z$616,MATCH($B83, 'Mapping cadres'!$B$1:$B$616,0), MATCH(AG$32,'Mapping cadres'!$B$1:$Z$1,0))</f>
        <v>0</v>
      </c>
      <c r="AH83" s="226">
        <f>INDEX('Uganda workforce data - raw'!$A$4:$F$619,MATCH($B83, 'Uganda workforce data - raw'!$B$4:$B$619,0), MATCH("Filled Female",'Uganda workforce data - raw'!$A$4:$F$4,0))*INDEX('Mapping cadres'!$B$1:$Z$616,MATCH($B83, 'Mapping cadres'!$B$1:$B$616,0), MATCH(AH$32,'Mapping cadres'!$B$1:$Z$1,0))</f>
        <v>0</v>
      </c>
      <c r="AI83" s="226">
        <f>INDEX('Uganda workforce data - raw'!$A$4:$F$619,MATCH($B83, 'Uganda workforce data - raw'!$B$4:$B$619,0), MATCH("Filled Female",'Uganda workforce data - raw'!$A$4:$F$4,0))*INDEX('Mapping cadres'!$B$1:$Z$616,MATCH($B83, 'Mapping cadres'!$B$1:$B$616,0), MATCH(AI$32,'Mapping cadres'!$B$1:$Z$1,0))</f>
        <v>0</v>
      </c>
      <c r="AJ83" s="226">
        <f>INDEX('Uganda workforce data - raw'!$A$4:$F$619,MATCH($B83, 'Uganda workforce data - raw'!$B$4:$B$619,0), MATCH("Filled Female",'Uganda workforce data - raw'!$A$4:$F$4,0))*INDEX('Mapping cadres'!$B$1:$Z$616,MATCH($B83, 'Mapping cadres'!$B$1:$B$616,0), MATCH(AJ$32,'Mapping cadres'!$B$1:$Z$1,0))</f>
        <v>0</v>
      </c>
      <c r="AK83" s="226">
        <f>INDEX('Uganda workforce data - raw'!$A$4:$F$619,MATCH($B83, 'Uganda workforce data - raw'!$B$4:$B$619,0), MATCH("Filled Female",'Uganda workforce data - raw'!$A$4:$F$4,0))*INDEX('Mapping cadres'!$B$1:$Z$616,MATCH($B83, 'Mapping cadres'!$B$1:$B$616,0), MATCH(AK$32,'Mapping cadres'!$B$1:$Z$1,0))</f>
        <v>0</v>
      </c>
      <c r="AL83" s="226">
        <f>INDEX('Uganda workforce data - raw'!$A$4:$F$619,MATCH($B83, 'Uganda workforce data - raw'!$B$4:$B$619,0), MATCH("Filled Female",'Uganda workforce data - raw'!$A$4:$F$4,0))*INDEX('Mapping cadres'!$B$1:$Z$616,MATCH($B83, 'Mapping cadres'!$B$1:$B$616,0), MATCH(AL$32,'Mapping cadres'!$B$1:$Z$1,0))</f>
        <v>0</v>
      </c>
      <c r="AM83" s="226">
        <f>INDEX('Uganda workforce data - raw'!$A$4:$F$619,MATCH($B83, 'Uganda workforce data - raw'!$B$4:$B$619,0), MATCH("Filled Female",'Uganda workforce data - raw'!$A$4:$F$4,0))*INDEX('Mapping cadres'!$B$1:$Z$616,MATCH($B83, 'Mapping cadres'!$B$1:$B$616,0), MATCH(AM$32,'Mapping cadres'!$B$1:$Z$1,0))</f>
        <v>0</v>
      </c>
      <c r="AN83" s="226">
        <f>INDEX('Uganda workforce data - raw'!$A$4:$F$619,MATCH($B83, 'Uganda workforce data - raw'!$B$4:$B$619,0), MATCH("Filled Female",'Uganda workforce data - raw'!$A$4:$F$4,0))*INDEX('Mapping cadres'!$B$1:$Z$616,MATCH($B83, 'Mapping cadres'!$B$1:$B$616,0), MATCH(AN$32,'Mapping cadres'!$B$1:$Z$1,0))</f>
        <v>0</v>
      </c>
      <c r="AO83" s="226">
        <f>INDEX('Uganda workforce data - raw'!$A$4:$F$619,MATCH($B83, 'Uganda workforce data - raw'!$B$4:$B$619,0), MATCH("Filled Female",'Uganda workforce data - raw'!$A$4:$F$4,0))*INDEX('Mapping cadres'!$B$1:$Z$616,MATCH($B83, 'Mapping cadres'!$B$1:$B$616,0), MATCH(AO$32,'Mapping cadres'!$B$1:$Z$1,0))</f>
        <v>0</v>
      </c>
      <c r="AP83" s="226">
        <f>INDEX('Uganda workforce data - raw'!$A$4:$F$619,MATCH($B83, 'Uganda workforce data - raw'!$B$4:$B$619,0), MATCH("Filled Female",'Uganda workforce data - raw'!$A$4:$F$4,0))*INDEX('Mapping cadres'!$B$1:$Z$616,MATCH($B83, 'Mapping cadres'!$B$1:$B$616,0), MATCH(AP$32,'Mapping cadres'!$B$1:$Z$1,0))</f>
        <v>0</v>
      </c>
      <c r="AQ83" s="226">
        <f>INDEX('Uganda workforce data - raw'!$A$4:$F$619,MATCH($B83, 'Uganda workforce data - raw'!$B$4:$B$619,0), MATCH("Filled Female",'Uganda workforce data - raw'!$A$4:$F$4,0))*INDEX('Mapping cadres'!$B$1:$Z$616,MATCH($B83, 'Mapping cadres'!$B$1:$B$616,0), MATCH(AQ$32,'Mapping cadres'!$B$1:$Z$1,0))</f>
        <v>0</v>
      </c>
      <c r="AR83" s="226">
        <f>INDEX('Uganda workforce data - raw'!$A$4:$F$619,MATCH($B83, 'Uganda workforce data - raw'!$B$4:$B$619,0), MATCH("Filled Female",'Uganda workforce data - raw'!$A$4:$F$4,0))*INDEX('Mapping cadres'!$B$1:$Z$616,MATCH($B83, 'Mapping cadres'!$B$1:$B$616,0), MATCH(AR$32,'Mapping cadres'!$B$1:$Z$1,0))</f>
        <v>0</v>
      </c>
      <c r="AS83" s="226">
        <f>INDEX('Uganda workforce data - raw'!$A$4:$F$619,MATCH($B83, 'Uganda workforce data - raw'!$B$4:$B$619,0), MATCH("Filled Female",'Uganda workforce data - raw'!$A$4:$F$4,0))*INDEX('Mapping cadres'!$B$1:$Z$616,MATCH($B83, 'Mapping cadres'!$B$1:$B$616,0), MATCH(AS$32,'Mapping cadres'!$B$1:$Z$1,0))</f>
        <v>0</v>
      </c>
      <c r="AT83" s="226">
        <f>INDEX('Uganda workforce data - raw'!$A$4:$F$619,MATCH($B83, 'Uganda workforce data - raw'!$B$4:$B$619,0), MATCH("Filled Female",'Uganda workforce data - raw'!$A$4:$F$4,0))*INDEX('Mapping cadres'!$B$1:$Z$616,MATCH($B83, 'Mapping cadres'!$B$1:$B$616,0), MATCH(AT$32,'Mapping cadres'!$B$1:$Z$1,0))</f>
        <v>0</v>
      </c>
      <c r="AU83" s="226">
        <f>INDEX('Uganda workforce data - raw'!$A$4:$F$619,MATCH($B83, 'Uganda workforce data - raw'!$B$4:$B$619,0), MATCH("Filled Female",'Uganda workforce data - raw'!$A$4:$F$4,0))*INDEX('Mapping cadres'!$B$1:$Z$616,MATCH($B83, 'Mapping cadres'!$B$1:$B$616,0), MATCH(AU$32,'Mapping cadres'!$B$1:$Z$1,0))</f>
        <v>0</v>
      </c>
      <c r="AV83" s="226">
        <f>INDEX('Uganda workforce data - raw'!$A$4:$F$619,MATCH($B83, 'Uganda workforce data - raw'!$B$4:$B$619,0), MATCH("Filled Female",'Uganda workforce data - raw'!$A$4:$F$4,0))*INDEX('Mapping cadres'!$B$1:$Z$616,MATCH($B83, 'Mapping cadres'!$B$1:$B$616,0), MATCH(AV$32,'Mapping cadres'!$B$1:$Z$1,0))</f>
        <v>0</v>
      </c>
      <c r="AW83" s="226">
        <f>INDEX('Uganda workforce data - raw'!$A$4:$F$619,MATCH($B83, 'Uganda workforce data - raw'!$B$4:$B$619,0), MATCH("Filled Female",'Uganda workforce data - raw'!$A$4:$F$4,0))*INDEX('Mapping cadres'!$B$1:$Z$616,MATCH($B83, 'Mapping cadres'!$B$1:$B$616,0), MATCH(AW$32,'Mapping cadres'!$B$1:$Z$1,0))</f>
        <v>0</v>
      </c>
      <c r="AX83" s="226">
        <f>INDEX('Uganda workforce data - raw'!$A$4:$F$619,MATCH($B83, 'Uganda workforce data - raw'!$B$4:$B$619,0), MATCH("Filled Female",'Uganda workforce data - raw'!$A$4:$F$4,0))*INDEX('Mapping cadres'!$B$1:$Z$616,MATCH($B83, 'Mapping cadres'!$B$1:$B$616,0), MATCH(AX$32,'Mapping cadres'!$B$1:$Z$1,0))</f>
        <v>0</v>
      </c>
      <c r="AY83" s="226">
        <f t="shared" si="5"/>
        <v>0</v>
      </c>
      <c r="AZ83" s="226">
        <f t="shared" si="6"/>
        <v>4</v>
      </c>
      <c r="BA83" s="226">
        <f t="shared" si="7"/>
        <v>0</v>
      </c>
      <c r="BB83" s="226">
        <f t="shared" si="8"/>
        <v>0</v>
      </c>
      <c r="BC83" s="226">
        <f t="shared" si="9"/>
        <v>0</v>
      </c>
      <c r="BD83" s="226">
        <f t="shared" si="10"/>
        <v>0</v>
      </c>
      <c r="BE83" s="226">
        <f t="shared" si="11"/>
        <v>0</v>
      </c>
      <c r="BF83" s="226">
        <f t="shared" si="12"/>
        <v>0</v>
      </c>
      <c r="BG83" s="226">
        <f t="shared" si="13"/>
        <v>0</v>
      </c>
      <c r="BH83" s="226">
        <f t="shared" si="14"/>
        <v>0</v>
      </c>
      <c r="BI83" s="226">
        <f t="shared" si="15"/>
        <v>0</v>
      </c>
      <c r="BJ83" s="226">
        <f t="shared" si="16"/>
        <v>0</v>
      </c>
      <c r="BK83" s="226">
        <f t="shared" si="17"/>
        <v>0</v>
      </c>
      <c r="BL83" s="226">
        <f t="shared" si="18"/>
        <v>0</v>
      </c>
      <c r="BM83" s="226">
        <f t="shared" si="19"/>
        <v>0</v>
      </c>
      <c r="BN83" s="226">
        <f t="shared" si="20"/>
        <v>0</v>
      </c>
      <c r="BO83" s="226">
        <f t="shared" si="21"/>
        <v>0</v>
      </c>
      <c r="BP83" s="226">
        <f t="shared" si="22"/>
        <v>0</v>
      </c>
      <c r="BQ83" s="226">
        <f t="shared" si="23"/>
        <v>0</v>
      </c>
      <c r="BR83" s="226">
        <f t="shared" si="24"/>
        <v>0</v>
      </c>
      <c r="BS83" s="226">
        <f t="shared" si="25"/>
        <v>0</v>
      </c>
      <c r="BT83" s="226">
        <f t="shared" si="26"/>
        <v>0</v>
      </c>
      <c r="BU83" s="226">
        <f t="shared" si="27"/>
        <v>0</v>
      </c>
      <c r="BV83" s="226">
        <f t="shared" si="28"/>
        <v>0</v>
      </c>
    </row>
    <row r="84" spans="1:74">
      <c r="A84" s="226">
        <v>52</v>
      </c>
      <c r="B84" s="226" t="s">
        <v>1357</v>
      </c>
      <c r="C84" s="226">
        <f>INDEX('Uganda workforce data - raw'!$A$4:$F$619,MATCH($B84, 'Uganda workforce data - raw'!$B$4:$B$619,0), MATCH("Filled Male",'Uganda workforce data - raw'!$A$4:$F$4,0))*INDEX('Mapping cadres'!$B$1:$Z$616,MATCH($B84, 'Mapping cadres'!$B$1:$B$616,0), MATCH(C$32,'Mapping cadres'!$B$1:$Z$1,0))</f>
        <v>0</v>
      </c>
      <c r="D84" s="226">
        <f>INDEX('Uganda workforce data - raw'!$A$4:$F$619,MATCH($B84, 'Uganda workforce data - raw'!$B$4:$B$619,0), MATCH("Filled Male",'Uganda workforce data - raw'!$A$4:$F$4,0))*INDEX('Mapping cadres'!$B$1:$Z$616,MATCH($B84, 'Mapping cadres'!$B$1:$B$616,0), MATCH(D$32,'Mapping cadres'!$B$1:$Z$1,0))</f>
        <v>0</v>
      </c>
      <c r="E84" s="226">
        <f>INDEX('Uganda workforce data - raw'!$A$4:$F$619,MATCH($B84, 'Uganda workforce data - raw'!$B$4:$B$619,0), MATCH("Filled Male",'Uganda workforce data - raw'!$A$4:$F$4,0))*INDEX('Mapping cadres'!$B$1:$Z$616,MATCH($B84, 'Mapping cadres'!$B$1:$B$616,0), MATCH(E$32,'Mapping cadres'!$B$1:$Z$1,0))</f>
        <v>0</v>
      </c>
      <c r="F84" s="226">
        <f>INDEX('Uganda workforce data - raw'!$A$4:$F$619,MATCH($B84, 'Uganda workforce data - raw'!$B$4:$B$619,0), MATCH("Filled Male",'Uganda workforce data - raw'!$A$4:$F$4,0))*INDEX('Mapping cadres'!$B$1:$Z$616,MATCH($B84, 'Mapping cadres'!$B$1:$B$616,0), MATCH(F$32,'Mapping cadres'!$B$1:$Z$1,0))</f>
        <v>6</v>
      </c>
      <c r="G84" s="226">
        <f>INDEX('Uganda workforce data - raw'!$A$4:$F$619,MATCH($B84, 'Uganda workforce data - raw'!$B$4:$B$619,0), MATCH("Filled Male",'Uganda workforce data - raw'!$A$4:$F$4,0))*INDEX('Mapping cadres'!$B$1:$Z$616,MATCH($B84, 'Mapping cadres'!$B$1:$B$616,0), MATCH(G$32,'Mapping cadres'!$B$1:$Z$1,0))</f>
        <v>0</v>
      </c>
      <c r="H84" s="226">
        <f>INDEX('Uganda workforce data - raw'!$A$4:$F$619,MATCH($B84, 'Uganda workforce data - raw'!$B$4:$B$619,0), MATCH("Filled Male",'Uganda workforce data - raw'!$A$4:$F$4,0))*INDEX('Mapping cadres'!$B$1:$Z$616,MATCH($B84, 'Mapping cadres'!$B$1:$B$616,0), MATCH(H$32,'Mapping cadres'!$B$1:$Z$1,0))</f>
        <v>0</v>
      </c>
      <c r="I84" s="226">
        <f>INDEX('Uganda workforce data - raw'!$A$4:$F$619,MATCH($B84, 'Uganda workforce data - raw'!$B$4:$B$619,0), MATCH("Filled Male",'Uganda workforce data - raw'!$A$4:$F$4,0))*INDEX('Mapping cadres'!$B$1:$Z$616,MATCH($B84, 'Mapping cadres'!$B$1:$B$616,0), MATCH(I$32,'Mapping cadres'!$B$1:$Z$1,0))</f>
        <v>0</v>
      </c>
      <c r="J84" s="226">
        <f>INDEX('Uganda workforce data - raw'!$A$4:$F$619,MATCH($B84, 'Uganda workforce data - raw'!$B$4:$B$619,0), MATCH("Filled Male",'Uganda workforce data - raw'!$A$4:$F$4,0))*INDEX('Mapping cadres'!$B$1:$Z$616,MATCH($B84, 'Mapping cadres'!$B$1:$B$616,0), MATCH(J$32,'Mapping cadres'!$B$1:$Z$1,0))</f>
        <v>0</v>
      </c>
      <c r="K84" s="226">
        <f>INDEX('Uganda workforce data - raw'!$A$4:$F$619,MATCH($B84, 'Uganda workforce data - raw'!$B$4:$B$619,0), MATCH("Filled Male",'Uganda workforce data - raw'!$A$4:$F$4,0))*INDEX('Mapping cadres'!$B$1:$Z$616,MATCH($B84, 'Mapping cadres'!$B$1:$B$616,0), MATCH(K$32,'Mapping cadres'!$B$1:$Z$1,0))</f>
        <v>0</v>
      </c>
      <c r="L84" s="226">
        <f>INDEX('Uganda workforce data - raw'!$A$4:$F$619,MATCH($B84, 'Uganda workforce data - raw'!$B$4:$B$619,0), MATCH("Filled Male",'Uganda workforce data - raw'!$A$4:$F$4,0))*INDEX('Mapping cadres'!$B$1:$Z$616,MATCH($B84, 'Mapping cadres'!$B$1:$B$616,0), MATCH(L$32,'Mapping cadres'!$B$1:$Z$1,0))</f>
        <v>0</v>
      </c>
      <c r="M84" s="226">
        <f>INDEX('Uganda workforce data - raw'!$A$4:$F$619,MATCH($B84, 'Uganda workforce data - raw'!$B$4:$B$619,0), MATCH("Filled Male",'Uganda workforce data - raw'!$A$4:$F$4,0))*INDEX('Mapping cadres'!$B$1:$Z$616,MATCH($B84, 'Mapping cadres'!$B$1:$B$616,0), MATCH(M$32,'Mapping cadres'!$B$1:$Z$1,0))</f>
        <v>0</v>
      </c>
      <c r="N84" s="226">
        <f>INDEX('Uganda workforce data - raw'!$A$4:$F$619,MATCH($B84, 'Uganda workforce data - raw'!$B$4:$B$619,0), MATCH("Filled Male",'Uganda workforce data - raw'!$A$4:$F$4,0))*INDEX('Mapping cadres'!$B$1:$Z$616,MATCH($B84, 'Mapping cadres'!$B$1:$B$616,0), MATCH(N$32,'Mapping cadres'!$B$1:$Z$1,0))</f>
        <v>0</v>
      </c>
      <c r="O84" s="226">
        <f>INDEX('Uganda workforce data - raw'!$A$4:$F$619,MATCH($B84, 'Uganda workforce data - raw'!$B$4:$B$619,0), MATCH("Filled Male",'Uganda workforce data - raw'!$A$4:$F$4,0))*INDEX('Mapping cadres'!$B$1:$Z$616,MATCH($B84, 'Mapping cadres'!$B$1:$B$616,0), MATCH(O$32,'Mapping cadres'!$B$1:$Z$1,0))</f>
        <v>0</v>
      </c>
      <c r="P84" s="226">
        <f>INDEX('Uganda workforce data - raw'!$A$4:$F$619,MATCH($B84, 'Uganda workforce data - raw'!$B$4:$B$619,0), MATCH("Filled Male",'Uganda workforce data - raw'!$A$4:$F$4,0))*INDEX('Mapping cadres'!$B$1:$Z$616,MATCH($B84, 'Mapping cadres'!$B$1:$B$616,0), MATCH(P$32,'Mapping cadres'!$B$1:$Z$1,0))</f>
        <v>0</v>
      </c>
      <c r="Q84" s="226">
        <f>INDEX('Uganda workforce data - raw'!$A$4:$F$619,MATCH($B84, 'Uganda workforce data - raw'!$B$4:$B$619,0), MATCH("Filled Male",'Uganda workforce data - raw'!$A$4:$F$4,0))*INDEX('Mapping cadres'!$B$1:$Z$616,MATCH($B84, 'Mapping cadres'!$B$1:$B$616,0), MATCH(Q$32,'Mapping cadres'!$B$1:$Z$1,0))</f>
        <v>0</v>
      </c>
      <c r="R84" s="226">
        <f>INDEX('Uganda workforce data - raw'!$A$4:$F$619,MATCH($B84, 'Uganda workforce data - raw'!$B$4:$B$619,0), MATCH("Filled Male",'Uganda workforce data - raw'!$A$4:$F$4,0))*INDEX('Mapping cadres'!$B$1:$Z$616,MATCH($B84, 'Mapping cadres'!$B$1:$B$616,0), MATCH(R$32,'Mapping cadres'!$B$1:$Z$1,0))</f>
        <v>0</v>
      </c>
      <c r="S84" s="226">
        <f>INDEX('Uganda workforce data - raw'!$A$4:$F$619,MATCH($B84, 'Uganda workforce data - raw'!$B$4:$B$619,0), MATCH("Filled Male",'Uganda workforce data - raw'!$A$4:$F$4,0))*INDEX('Mapping cadres'!$B$1:$Z$616,MATCH($B84, 'Mapping cadres'!$B$1:$B$616,0), MATCH(S$32,'Mapping cadres'!$B$1:$Z$1,0))</f>
        <v>0</v>
      </c>
      <c r="T84" s="226">
        <f>INDEX('Uganda workforce data - raw'!$A$4:$F$619,MATCH($B84, 'Uganda workforce data - raw'!$B$4:$B$619,0), MATCH("Filled Male",'Uganda workforce data - raw'!$A$4:$F$4,0))*INDEX('Mapping cadres'!$B$1:$Z$616,MATCH($B84, 'Mapping cadres'!$B$1:$B$616,0), MATCH(T$32,'Mapping cadres'!$B$1:$Z$1,0))</f>
        <v>0</v>
      </c>
      <c r="U84" s="226">
        <f>INDEX('Uganda workforce data - raw'!$A$4:$F$619,MATCH($B84, 'Uganda workforce data - raw'!$B$4:$B$619,0), MATCH("Filled Male",'Uganda workforce data - raw'!$A$4:$F$4,0))*INDEX('Mapping cadres'!$B$1:$Z$616,MATCH($B84, 'Mapping cadres'!$B$1:$B$616,0), MATCH(U$32,'Mapping cadres'!$B$1:$Z$1,0))</f>
        <v>0</v>
      </c>
      <c r="V84" s="226">
        <f>INDEX('Uganda workforce data - raw'!$A$4:$F$619,MATCH($B84, 'Uganda workforce data - raw'!$B$4:$B$619,0), MATCH("Filled Male",'Uganda workforce data - raw'!$A$4:$F$4,0))*INDEX('Mapping cadres'!$B$1:$Z$616,MATCH($B84, 'Mapping cadres'!$B$1:$B$616,0), MATCH(V$32,'Mapping cadres'!$B$1:$Z$1,0))</f>
        <v>0</v>
      </c>
      <c r="W84" s="226">
        <f>INDEX('Uganda workforce data - raw'!$A$4:$F$619,MATCH($B84, 'Uganda workforce data - raw'!$B$4:$B$619,0), MATCH("Filled Male",'Uganda workforce data - raw'!$A$4:$F$4,0))*INDEX('Mapping cadres'!$B$1:$Z$616,MATCH($B84, 'Mapping cadres'!$B$1:$B$616,0), MATCH(W$32,'Mapping cadres'!$B$1:$Z$1,0))</f>
        <v>0</v>
      </c>
      <c r="X84" s="226">
        <f>INDEX('Uganda workforce data - raw'!$A$4:$F$619,MATCH($B84, 'Uganda workforce data - raw'!$B$4:$B$619,0), MATCH("Filled Male",'Uganda workforce data - raw'!$A$4:$F$4,0))*INDEX('Mapping cadres'!$B$1:$Z$616,MATCH($B84, 'Mapping cadres'!$B$1:$B$616,0), MATCH(X$32,'Mapping cadres'!$B$1:$Z$1,0))</f>
        <v>0</v>
      </c>
      <c r="Y84" s="226">
        <f>INDEX('Uganda workforce data - raw'!$A$4:$F$619,MATCH($B84, 'Uganda workforce data - raw'!$B$4:$B$619,0), MATCH("Filled Male",'Uganda workforce data - raw'!$A$4:$F$4,0))*INDEX('Mapping cadres'!$B$1:$Z$616,MATCH($B84, 'Mapping cadres'!$B$1:$B$616,0), MATCH(Y$32,'Mapping cadres'!$B$1:$Z$1,0))</f>
        <v>0</v>
      </c>
      <c r="Z84" s="226">
        <f>INDEX('Uganda workforce data - raw'!$A$4:$F$619,MATCH($B84, 'Uganda workforce data - raw'!$B$4:$B$619,0), MATCH("Filled Male",'Uganda workforce data - raw'!$A$4:$F$4,0))*INDEX('Mapping cadres'!$B$1:$Z$616,MATCH($B84, 'Mapping cadres'!$B$1:$B$616,0), MATCH(Z$32,'Mapping cadres'!$B$1:$Z$1,0))</f>
        <v>0</v>
      </c>
      <c r="AA84" s="226">
        <f>INDEX('Uganda workforce data - raw'!$A$4:$F$619,MATCH($B84, 'Uganda workforce data - raw'!$B$4:$B$619,0), MATCH("Filled Female",'Uganda workforce data - raw'!$A$4:$F$4,0))*INDEX('Mapping cadres'!$B$1:$Z$616,MATCH($B84, 'Mapping cadres'!$B$1:$B$616,0), MATCH(AA$32,'Mapping cadres'!$B$1:$Z$1,0))</f>
        <v>0</v>
      </c>
      <c r="AB84" s="226">
        <f>INDEX('Uganda workforce data - raw'!$A$4:$F$619,MATCH($B84, 'Uganda workforce data - raw'!$B$4:$B$619,0), MATCH("Filled Female",'Uganda workforce data - raw'!$A$4:$F$4,0))*INDEX('Mapping cadres'!$B$1:$Z$616,MATCH($B84, 'Mapping cadres'!$B$1:$B$616,0), MATCH(AB$32,'Mapping cadres'!$B$1:$Z$1,0))</f>
        <v>0</v>
      </c>
      <c r="AC84" s="226">
        <f>INDEX('Uganda workforce data - raw'!$A$4:$F$619,MATCH($B84, 'Uganda workforce data - raw'!$B$4:$B$619,0), MATCH("Filled Female",'Uganda workforce data - raw'!$A$4:$F$4,0))*INDEX('Mapping cadres'!$B$1:$Z$616,MATCH($B84, 'Mapping cadres'!$B$1:$B$616,0), MATCH(AC$32,'Mapping cadres'!$B$1:$Z$1,0))</f>
        <v>0</v>
      </c>
      <c r="AD84" s="226">
        <f>INDEX('Uganda workforce data - raw'!$A$4:$F$619,MATCH($B84, 'Uganda workforce data - raw'!$B$4:$B$619,0), MATCH("Filled Female",'Uganda workforce data - raw'!$A$4:$F$4,0))*INDEX('Mapping cadres'!$B$1:$Z$616,MATCH($B84, 'Mapping cadres'!$B$1:$B$616,0), MATCH(AD$32,'Mapping cadres'!$B$1:$Z$1,0))</f>
        <v>0</v>
      </c>
      <c r="AE84" s="226">
        <f>INDEX('Uganda workforce data - raw'!$A$4:$F$619,MATCH($B84, 'Uganda workforce data - raw'!$B$4:$B$619,0), MATCH("Filled Female",'Uganda workforce data - raw'!$A$4:$F$4,0))*INDEX('Mapping cadres'!$B$1:$Z$616,MATCH($B84, 'Mapping cadres'!$B$1:$B$616,0), MATCH(AE$32,'Mapping cadres'!$B$1:$Z$1,0))</f>
        <v>0</v>
      </c>
      <c r="AF84" s="226">
        <f>INDEX('Uganda workforce data - raw'!$A$4:$F$619,MATCH($B84, 'Uganda workforce data - raw'!$B$4:$B$619,0), MATCH("Filled Female",'Uganda workforce data - raw'!$A$4:$F$4,0))*INDEX('Mapping cadres'!$B$1:$Z$616,MATCH($B84, 'Mapping cadres'!$B$1:$B$616,0), MATCH(AF$32,'Mapping cadres'!$B$1:$Z$1,0))</f>
        <v>0</v>
      </c>
      <c r="AG84" s="226">
        <f>INDEX('Uganda workforce data - raw'!$A$4:$F$619,MATCH($B84, 'Uganda workforce data - raw'!$B$4:$B$619,0), MATCH("Filled Female",'Uganda workforce data - raw'!$A$4:$F$4,0))*INDEX('Mapping cadres'!$B$1:$Z$616,MATCH($B84, 'Mapping cadres'!$B$1:$B$616,0), MATCH(AG$32,'Mapping cadres'!$B$1:$Z$1,0))</f>
        <v>0</v>
      </c>
      <c r="AH84" s="226">
        <f>INDEX('Uganda workforce data - raw'!$A$4:$F$619,MATCH($B84, 'Uganda workforce data - raw'!$B$4:$B$619,0), MATCH("Filled Female",'Uganda workforce data - raw'!$A$4:$F$4,0))*INDEX('Mapping cadres'!$B$1:$Z$616,MATCH($B84, 'Mapping cadres'!$B$1:$B$616,0), MATCH(AH$32,'Mapping cadres'!$B$1:$Z$1,0))</f>
        <v>0</v>
      </c>
      <c r="AI84" s="226">
        <f>INDEX('Uganda workforce data - raw'!$A$4:$F$619,MATCH($B84, 'Uganda workforce data - raw'!$B$4:$B$619,0), MATCH("Filled Female",'Uganda workforce data - raw'!$A$4:$F$4,0))*INDEX('Mapping cadres'!$B$1:$Z$616,MATCH($B84, 'Mapping cadres'!$B$1:$B$616,0), MATCH(AI$32,'Mapping cadres'!$B$1:$Z$1,0))</f>
        <v>0</v>
      </c>
      <c r="AJ84" s="226">
        <f>INDEX('Uganda workforce data - raw'!$A$4:$F$619,MATCH($B84, 'Uganda workforce data - raw'!$B$4:$B$619,0), MATCH("Filled Female",'Uganda workforce data - raw'!$A$4:$F$4,0))*INDEX('Mapping cadres'!$B$1:$Z$616,MATCH($B84, 'Mapping cadres'!$B$1:$B$616,0), MATCH(AJ$32,'Mapping cadres'!$B$1:$Z$1,0))</f>
        <v>0</v>
      </c>
      <c r="AK84" s="226">
        <f>INDEX('Uganda workforce data - raw'!$A$4:$F$619,MATCH($B84, 'Uganda workforce data - raw'!$B$4:$B$619,0), MATCH("Filled Female",'Uganda workforce data - raw'!$A$4:$F$4,0))*INDEX('Mapping cadres'!$B$1:$Z$616,MATCH($B84, 'Mapping cadres'!$B$1:$B$616,0), MATCH(AK$32,'Mapping cadres'!$B$1:$Z$1,0))</f>
        <v>0</v>
      </c>
      <c r="AL84" s="226">
        <f>INDEX('Uganda workforce data - raw'!$A$4:$F$619,MATCH($B84, 'Uganda workforce data - raw'!$B$4:$B$619,0), MATCH("Filled Female",'Uganda workforce data - raw'!$A$4:$F$4,0))*INDEX('Mapping cadres'!$B$1:$Z$616,MATCH($B84, 'Mapping cadres'!$B$1:$B$616,0), MATCH(AL$32,'Mapping cadres'!$B$1:$Z$1,0))</f>
        <v>0</v>
      </c>
      <c r="AM84" s="226">
        <f>INDEX('Uganda workforce data - raw'!$A$4:$F$619,MATCH($B84, 'Uganda workforce data - raw'!$B$4:$B$619,0), MATCH("Filled Female",'Uganda workforce data - raw'!$A$4:$F$4,0))*INDEX('Mapping cadres'!$B$1:$Z$616,MATCH($B84, 'Mapping cadres'!$B$1:$B$616,0), MATCH(AM$32,'Mapping cadres'!$B$1:$Z$1,0))</f>
        <v>0</v>
      </c>
      <c r="AN84" s="226">
        <f>INDEX('Uganda workforce data - raw'!$A$4:$F$619,MATCH($B84, 'Uganda workforce data - raw'!$B$4:$B$619,0), MATCH("Filled Female",'Uganda workforce data - raw'!$A$4:$F$4,0))*INDEX('Mapping cadres'!$B$1:$Z$616,MATCH($B84, 'Mapping cadres'!$B$1:$B$616,0), MATCH(AN$32,'Mapping cadres'!$B$1:$Z$1,0))</f>
        <v>0</v>
      </c>
      <c r="AO84" s="226">
        <f>INDEX('Uganda workforce data - raw'!$A$4:$F$619,MATCH($B84, 'Uganda workforce data - raw'!$B$4:$B$619,0), MATCH("Filled Female",'Uganda workforce data - raw'!$A$4:$F$4,0))*INDEX('Mapping cadres'!$B$1:$Z$616,MATCH($B84, 'Mapping cadres'!$B$1:$B$616,0), MATCH(AO$32,'Mapping cadres'!$B$1:$Z$1,0))</f>
        <v>0</v>
      </c>
      <c r="AP84" s="226">
        <f>INDEX('Uganda workforce data - raw'!$A$4:$F$619,MATCH($B84, 'Uganda workforce data - raw'!$B$4:$B$619,0), MATCH("Filled Female",'Uganda workforce data - raw'!$A$4:$F$4,0))*INDEX('Mapping cadres'!$B$1:$Z$616,MATCH($B84, 'Mapping cadres'!$B$1:$B$616,0), MATCH(AP$32,'Mapping cadres'!$B$1:$Z$1,0))</f>
        <v>0</v>
      </c>
      <c r="AQ84" s="226">
        <f>INDEX('Uganda workforce data - raw'!$A$4:$F$619,MATCH($B84, 'Uganda workforce data - raw'!$B$4:$B$619,0), MATCH("Filled Female",'Uganda workforce data - raw'!$A$4:$F$4,0))*INDEX('Mapping cadres'!$B$1:$Z$616,MATCH($B84, 'Mapping cadres'!$B$1:$B$616,0), MATCH(AQ$32,'Mapping cadres'!$B$1:$Z$1,0))</f>
        <v>0</v>
      </c>
      <c r="AR84" s="226">
        <f>INDEX('Uganda workforce data - raw'!$A$4:$F$619,MATCH($B84, 'Uganda workforce data - raw'!$B$4:$B$619,0), MATCH("Filled Female",'Uganda workforce data - raw'!$A$4:$F$4,0))*INDEX('Mapping cadres'!$B$1:$Z$616,MATCH($B84, 'Mapping cadres'!$B$1:$B$616,0), MATCH(AR$32,'Mapping cadres'!$B$1:$Z$1,0))</f>
        <v>0</v>
      </c>
      <c r="AS84" s="226">
        <f>INDEX('Uganda workforce data - raw'!$A$4:$F$619,MATCH($B84, 'Uganda workforce data - raw'!$B$4:$B$619,0), MATCH("Filled Female",'Uganda workforce data - raw'!$A$4:$F$4,0))*INDEX('Mapping cadres'!$B$1:$Z$616,MATCH($B84, 'Mapping cadres'!$B$1:$B$616,0), MATCH(AS$32,'Mapping cadres'!$B$1:$Z$1,0))</f>
        <v>0</v>
      </c>
      <c r="AT84" s="226">
        <f>INDEX('Uganda workforce data - raw'!$A$4:$F$619,MATCH($B84, 'Uganda workforce data - raw'!$B$4:$B$619,0), MATCH("Filled Female",'Uganda workforce data - raw'!$A$4:$F$4,0))*INDEX('Mapping cadres'!$B$1:$Z$616,MATCH($B84, 'Mapping cadres'!$B$1:$B$616,0), MATCH(AT$32,'Mapping cadres'!$B$1:$Z$1,0))</f>
        <v>0</v>
      </c>
      <c r="AU84" s="226">
        <f>INDEX('Uganda workforce data - raw'!$A$4:$F$619,MATCH($B84, 'Uganda workforce data - raw'!$B$4:$B$619,0), MATCH("Filled Female",'Uganda workforce data - raw'!$A$4:$F$4,0))*INDEX('Mapping cadres'!$B$1:$Z$616,MATCH($B84, 'Mapping cadres'!$B$1:$B$616,0), MATCH(AU$32,'Mapping cadres'!$B$1:$Z$1,0))</f>
        <v>0</v>
      </c>
      <c r="AV84" s="226">
        <f>INDEX('Uganda workforce data - raw'!$A$4:$F$619,MATCH($B84, 'Uganda workforce data - raw'!$B$4:$B$619,0), MATCH("Filled Female",'Uganda workforce data - raw'!$A$4:$F$4,0))*INDEX('Mapping cadres'!$B$1:$Z$616,MATCH($B84, 'Mapping cadres'!$B$1:$B$616,0), MATCH(AV$32,'Mapping cadres'!$B$1:$Z$1,0))</f>
        <v>0</v>
      </c>
      <c r="AW84" s="226">
        <f>INDEX('Uganda workforce data - raw'!$A$4:$F$619,MATCH($B84, 'Uganda workforce data - raw'!$B$4:$B$619,0), MATCH("Filled Female",'Uganda workforce data - raw'!$A$4:$F$4,0))*INDEX('Mapping cadres'!$B$1:$Z$616,MATCH($B84, 'Mapping cadres'!$B$1:$B$616,0), MATCH(AW$32,'Mapping cadres'!$B$1:$Z$1,0))</f>
        <v>0</v>
      </c>
      <c r="AX84" s="226">
        <f>INDEX('Uganda workforce data - raw'!$A$4:$F$619,MATCH($B84, 'Uganda workforce data - raw'!$B$4:$B$619,0), MATCH("Filled Female",'Uganda workforce data - raw'!$A$4:$F$4,0))*INDEX('Mapping cadres'!$B$1:$Z$616,MATCH($B84, 'Mapping cadres'!$B$1:$B$616,0), MATCH(AX$32,'Mapping cadres'!$B$1:$Z$1,0))</f>
        <v>0</v>
      </c>
      <c r="AY84" s="226">
        <f t="shared" si="5"/>
        <v>0</v>
      </c>
      <c r="AZ84" s="226">
        <f t="shared" si="6"/>
        <v>0</v>
      </c>
      <c r="BA84" s="226">
        <f t="shared" si="7"/>
        <v>0</v>
      </c>
      <c r="BB84" s="226">
        <f t="shared" si="8"/>
        <v>6</v>
      </c>
      <c r="BC84" s="226">
        <f t="shared" si="9"/>
        <v>0</v>
      </c>
      <c r="BD84" s="226">
        <f t="shared" si="10"/>
        <v>0</v>
      </c>
      <c r="BE84" s="226">
        <f t="shared" si="11"/>
        <v>0</v>
      </c>
      <c r="BF84" s="226">
        <f t="shared" si="12"/>
        <v>0</v>
      </c>
      <c r="BG84" s="226">
        <f t="shared" si="13"/>
        <v>0</v>
      </c>
      <c r="BH84" s="226">
        <f t="shared" si="14"/>
        <v>0</v>
      </c>
      <c r="BI84" s="226">
        <f t="shared" si="15"/>
        <v>0</v>
      </c>
      <c r="BJ84" s="226">
        <f t="shared" si="16"/>
        <v>0</v>
      </c>
      <c r="BK84" s="226">
        <f t="shared" si="17"/>
        <v>0</v>
      </c>
      <c r="BL84" s="226">
        <f t="shared" si="18"/>
        <v>0</v>
      </c>
      <c r="BM84" s="226">
        <f t="shared" si="19"/>
        <v>0</v>
      </c>
      <c r="BN84" s="226">
        <f t="shared" si="20"/>
        <v>0</v>
      </c>
      <c r="BO84" s="226">
        <f t="shared" si="21"/>
        <v>0</v>
      </c>
      <c r="BP84" s="226">
        <f t="shared" si="22"/>
        <v>0</v>
      </c>
      <c r="BQ84" s="226">
        <f t="shared" si="23"/>
        <v>0</v>
      </c>
      <c r="BR84" s="226">
        <f t="shared" si="24"/>
        <v>0</v>
      </c>
      <c r="BS84" s="226">
        <f t="shared" si="25"/>
        <v>0</v>
      </c>
      <c r="BT84" s="226">
        <f t="shared" si="26"/>
        <v>0</v>
      </c>
      <c r="BU84" s="226">
        <f t="shared" si="27"/>
        <v>0</v>
      </c>
      <c r="BV84" s="226">
        <f t="shared" si="28"/>
        <v>0</v>
      </c>
    </row>
    <row r="85" spans="1:74">
      <c r="A85" s="226">
        <v>53</v>
      </c>
      <c r="B85" s="237" t="s">
        <v>1358</v>
      </c>
      <c r="C85" s="226">
        <f>INDEX('Uganda workforce data - raw'!$A$4:$F$619,MATCH($B85, 'Uganda workforce data - raw'!$B$4:$B$619,0), MATCH("Filled Male",'Uganda workforce data - raw'!$A$4:$F$4,0))*INDEX('Mapping cadres'!$B$1:$Z$616,MATCH($B85, 'Mapping cadres'!$B$1:$B$616,0), MATCH(C$32,'Mapping cadres'!$B$1:$Z$1,0))</f>
        <v>0</v>
      </c>
      <c r="D85" s="226">
        <f>INDEX('Uganda workforce data - raw'!$A$4:$F$619,MATCH($B85, 'Uganda workforce data - raw'!$B$4:$B$619,0), MATCH("Filled Male",'Uganda workforce data - raw'!$A$4:$F$4,0))*INDEX('Mapping cadres'!$B$1:$Z$616,MATCH($B85, 'Mapping cadres'!$B$1:$B$616,0), MATCH(D$32,'Mapping cadres'!$B$1:$Z$1,0))</f>
        <v>33</v>
      </c>
      <c r="E85" s="226">
        <f>INDEX('Uganda workforce data - raw'!$A$4:$F$619,MATCH($B85, 'Uganda workforce data - raw'!$B$4:$B$619,0), MATCH("Filled Male",'Uganda workforce data - raw'!$A$4:$F$4,0))*INDEX('Mapping cadres'!$B$1:$Z$616,MATCH($B85, 'Mapping cadres'!$B$1:$B$616,0), MATCH(E$32,'Mapping cadres'!$B$1:$Z$1,0))</f>
        <v>0</v>
      </c>
      <c r="F85" s="226">
        <f>INDEX('Uganda workforce data - raw'!$A$4:$F$619,MATCH($B85, 'Uganda workforce data - raw'!$B$4:$B$619,0), MATCH("Filled Male",'Uganda workforce data - raw'!$A$4:$F$4,0))*INDEX('Mapping cadres'!$B$1:$Z$616,MATCH($B85, 'Mapping cadres'!$B$1:$B$616,0), MATCH(F$32,'Mapping cadres'!$B$1:$Z$1,0))</f>
        <v>0</v>
      </c>
      <c r="G85" s="226">
        <f>INDEX('Uganda workforce data - raw'!$A$4:$F$619,MATCH($B85, 'Uganda workforce data - raw'!$B$4:$B$619,0), MATCH("Filled Male",'Uganda workforce data - raw'!$A$4:$F$4,0))*INDEX('Mapping cadres'!$B$1:$Z$616,MATCH($B85, 'Mapping cadres'!$B$1:$B$616,0), MATCH(G$32,'Mapping cadres'!$B$1:$Z$1,0))</f>
        <v>0</v>
      </c>
      <c r="H85" s="226">
        <f>INDEX('Uganda workforce data - raw'!$A$4:$F$619,MATCH($B85, 'Uganda workforce data - raw'!$B$4:$B$619,0), MATCH("Filled Male",'Uganda workforce data - raw'!$A$4:$F$4,0))*INDEX('Mapping cadres'!$B$1:$Z$616,MATCH($B85, 'Mapping cadres'!$B$1:$B$616,0), MATCH(H$32,'Mapping cadres'!$B$1:$Z$1,0))</f>
        <v>0</v>
      </c>
      <c r="I85" s="226">
        <f>INDEX('Uganda workforce data - raw'!$A$4:$F$619,MATCH($B85, 'Uganda workforce data - raw'!$B$4:$B$619,0), MATCH("Filled Male",'Uganda workforce data - raw'!$A$4:$F$4,0))*INDEX('Mapping cadres'!$B$1:$Z$616,MATCH($B85, 'Mapping cadres'!$B$1:$B$616,0), MATCH(I$32,'Mapping cadres'!$B$1:$Z$1,0))</f>
        <v>0</v>
      </c>
      <c r="J85" s="226">
        <f>INDEX('Uganda workforce data - raw'!$A$4:$F$619,MATCH($B85, 'Uganda workforce data - raw'!$B$4:$B$619,0), MATCH("Filled Male",'Uganda workforce data - raw'!$A$4:$F$4,0))*INDEX('Mapping cadres'!$B$1:$Z$616,MATCH($B85, 'Mapping cadres'!$B$1:$B$616,0), MATCH(J$32,'Mapping cadres'!$B$1:$Z$1,0))</f>
        <v>0</v>
      </c>
      <c r="K85" s="226">
        <f>INDEX('Uganda workforce data - raw'!$A$4:$F$619,MATCH($B85, 'Uganda workforce data - raw'!$B$4:$B$619,0), MATCH("Filled Male",'Uganda workforce data - raw'!$A$4:$F$4,0))*INDEX('Mapping cadres'!$B$1:$Z$616,MATCH($B85, 'Mapping cadres'!$B$1:$B$616,0), MATCH(K$32,'Mapping cadres'!$B$1:$Z$1,0))</f>
        <v>0</v>
      </c>
      <c r="L85" s="226">
        <f>INDEX('Uganda workforce data - raw'!$A$4:$F$619,MATCH($B85, 'Uganda workforce data - raw'!$B$4:$B$619,0), MATCH("Filled Male",'Uganda workforce data - raw'!$A$4:$F$4,0))*INDEX('Mapping cadres'!$B$1:$Z$616,MATCH($B85, 'Mapping cadres'!$B$1:$B$616,0), MATCH(L$32,'Mapping cadres'!$B$1:$Z$1,0))</f>
        <v>0</v>
      </c>
      <c r="M85" s="226">
        <f>INDEX('Uganda workforce data - raw'!$A$4:$F$619,MATCH($B85, 'Uganda workforce data - raw'!$B$4:$B$619,0), MATCH("Filled Male",'Uganda workforce data - raw'!$A$4:$F$4,0))*INDEX('Mapping cadres'!$B$1:$Z$616,MATCH($B85, 'Mapping cadres'!$B$1:$B$616,0), MATCH(M$32,'Mapping cadres'!$B$1:$Z$1,0))</f>
        <v>0</v>
      </c>
      <c r="N85" s="226">
        <f>INDEX('Uganda workforce data - raw'!$A$4:$F$619,MATCH($B85, 'Uganda workforce data - raw'!$B$4:$B$619,0), MATCH("Filled Male",'Uganda workforce data - raw'!$A$4:$F$4,0))*INDEX('Mapping cadres'!$B$1:$Z$616,MATCH($B85, 'Mapping cadres'!$B$1:$B$616,0), MATCH(N$32,'Mapping cadres'!$B$1:$Z$1,0))</f>
        <v>0</v>
      </c>
      <c r="O85" s="226">
        <f>INDEX('Uganda workforce data - raw'!$A$4:$F$619,MATCH($B85, 'Uganda workforce data - raw'!$B$4:$B$619,0), MATCH("Filled Male",'Uganda workforce data - raw'!$A$4:$F$4,0))*INDEX('Mapping cadres'!$B$1:$Z$616,MATCH($B85, 'Mapping cadres'!$B$1:$B$616,0), MATCH(O$32,'Mapping cadres'!$B$1:$Z$1,0))</f>
        <v>0</v>
      </c>
      <c r="P85" s="226">
        <f>INDEX('Uganda workforce data - raw'!$A$4:$F$619,MATCH($B85, 'Uganda workforce data - raw'!$B$4:$B$619,0), MATCH("Filled Male",'Uganda workforce data - raw'!$A$4:$F$4,0))*INDEX('Mapping cadres'!$B$1:$Z$616,MATCH($B85, 'Mapping cadres'!$B$1:$B$616,0), MATCH(P$32,'Mapping cadres'!$B$1:$Z$1,0))</f>
        <v>0</v>
      </c>
      <c r="Q85" s="226">
        <f>INDEX('Uganda workforce data - raw'!$A$4:$F$619,MATCH($B85, 'Uganda workforce data - raw'!$B$4:$B$619,0), MATCH("Filled Male",'Uganda workforce data - raw'!$A$4:$F$4,0))*INDEX('Mapping cadres'!$B$1:$Z$616,MATCH($B85, 'Mapping cadres'!$B$1:$B$616,0), MATCH(Q$32,'Mapping cadres'!$B$1:$Z$1,0))</f>
        <v>0</v>
      </c>
      <c r="R85" s="226">
        <f>INDEX('Uganda workforce data - raw'!$A$4:$F$619,MATCH($B85, 'Uganda workforce data - raw'!$B$4:$B$619,0), MATCH("Filled Male",'Uganda workforce data - raw'!$A$4:$F$4,0))*INDEX('Mapping cadres'!$B$1:$Z$616,MATCH($B85, 'Mapping cadres'!$B$1:$B$616,0), MATCH(R$32,'Mapping cadres'!$B$1:$Z$1,0))</f>
        <v>0</v>
      </c>
      <c r="S85" s="226">
        <f>INDEX('Uganda workforce data - raw'!$A$4:$F$619,MATCH($B85, 'Uganda workforce data - raw'!$B$4:$B$619,0), MATCH("Filled Male",'Uganda workforce data - raw'!$A$4:$F$4,0))*INDEX('Mapping cadres'!$B$1:$Z$616,MATCH($B85, 'Mapping cadres'!$B$1:$B$616,0), MATCH(S$32,'Mapping cadres'!$B$1:$Z$1,0))</f>
        <v>0</v>
      </c>
      <c r="T85" s="226">
        <f>INDEX('Uganda workforce data - raw'!$A$4:$F$619,MATCH($B85, 'Uganda workforce data - raw'!$B$4:$B$619,0), MATCH("Filled Male",'Uganda workforce data - raw'!$A$4:$F$4,0))*INDEX('Mapping cadres'!$B$1:$Z$616,MATCH($B85, 'Mapping cadres'!$B$1:$B$616,0), MATCH(T$32,'Mapping cadres'!$B$1:$Z$1,0))</f>
        <v>0</v>
      </c>
      <c r="U85" s="226">
        <f>INDEX('Uganda workforce data - raw'!$A$4:$F$619,MATCH($B85, 'Uganda workforce data - raw'!$B$4:$B$619,0), MATCH("Filled Male",'Uganda workforce data - raw'!$A$4:$F$4,0))*INDEX('Mapping cadres'!$B$1:$Z$616,MATCH($B85, 'Mapping cadres'!$B$1:$B$616,0), MATCH(U$32,'Mapping cadres'!$B$1:$Z$1,0))</f>
        <v>0</v>
      </c>
      <c r="V85" s="226">
        <f>INDEX('Uganda workforce data - raw'!$A$4:$F$619,MATCH($B85, 'Uganda workforce data - raw'!$B$4:$B$619,0), MATCH("Filled Male",'Uganda workforce data - raw'!$A$4:$F$4,0))*INDEX('Mapping cadres'!$B$1:$Z$616,MATCH($B85, 'Mapping cadres'!$B$1:$B$616,0), MATCH(V$32,'Mapping cadres'!$B$1:$Z$1,0))</f>
        <v>0</v>
      </c>
      <c r="W85" s="226">
        <f>INDEX('Uganda workforce data - raw'!$A$4:$F$619,MATCH($B85, 'Uganda workforce data - raw'!$B$4:$B$619,0), MATCH("Filled Male",'Uganda workforce data - raw'!$A$4:$F$4,0))*INDEX('Mapping cadres'!$B$1:$Z$616,MATCH($B85, 'Mapping cadres'!$B$1:$B$616,0), MATCH(W$32,'Mapping cadres'!$B$1:$Z$1,0))</f>
        <v>0</v>
      </c>
      <c r="X85" s="226">
        <f>INDEX('Uganda workforce data - raw'!$A$4:$F$619,MATCH($B85, 'Uganda workforce data - raw'!$B$4:$B$619,0), MATCH("Filled Male",'Uganda workforce data - raw'!$A$4:$F$4,0))*INDEX('Mapping cadres'!$B$1:$Z$616,MATCH($B85, 'Mapping cadres'!$B$1:$B$616,0), MATCH(X$32,'Mapping cadres'!$B$1:$Z$1,0))</f>
        <v>0</v>
      </c>
      <c r="Y85" s="226">
        <f>INDEX('Uganda workforce data - raw'!$A$4:$F$619,MATCH($B85, 'Uganda workforce data - raw'!$B$4:$B$619,0), MATCH("Filled Male",'Uganda workforce data - raw'!$A$4:$F$4,0))*INDEX('Mapping cadres'!$B$1:$Z$616,MATCH($B85, 'Mapping cadres'!$B$1:$B$616,0), MATCH(Y$32,'Mapping cadres'!$B$1:$Z$1,0))</f>
        <v>0</v>
      </c>
      <c r="Z85" s="226">
        <f>INDEX('Uganda workforce data - raw'!$A$4:$F$619,MATCH($B85, 'Uganda workforce data - raw'!$B$4:$B$619,0), MATCH("Filled Male",'Uganda workforce data - raw'!$A$4:$F$4,0))*INDEX('Mapping cadres'!$B$1:$Z$616,MATCH($B85, 'Mapping cadres'!$B$1:$B$616,0), MATCH(Z$32,'Mapping cadres'!$B$1:$Z$1,0))</f>
        <v>0</v>
      </c>
      <c r="AA85" s="226">
        <f>INDEX('Uganda workforce data - raw'!$A$4:$F$619,MATCH($B85, 'Uganda workforce data - raw'!$B$4:$B$619,0), MATCH("Filled Female",'Uganda workforce data - raw'!$A$4:$F$4,0))*INDEX('Mapping cadres'!$B$1:$Z$616,MATCH($B85, 'Mapping cadres'!$B$1:$B$616,0), MATCH(AA$32,'Mapping cadres'!$B$1:$Z$1,0))</f>
        <v>0</v>
      </c>
      <c r="AB85" s="226">
        <f>INDEX('Uganda workforce data - raw'!$A$4:$F$619,MATCH($B85, 'Uganda workforce data - raw'!$B$4:$B$619,0), MATCH("Filled Female",'Uganda workforce data - raw'!$A$4:$F$4,0))*INDEX('Mapping cadres'!$B$1:$Z$616,MATCH($B85, 'Mapping cadres'!$B$1:$B$616,0), MATCH(AB$32,'Mapping cadres'!$B$1:$Z$1,0))</f>
        <v>17</v>
      </c>
      <c r="AC85" s="226">
        <f>INDEX('Uganda workforce data - raw'!$A$4:$F$619,MATCH($B85, 'Uganda workforce data - raw'!$B$4:$B$619,0), MATCH("Filled Female",'Uganda workforce data - raw'!$A$4:$F$4,0))*INDEX('Mapping cadres'!$B$1:$Z$616,MATCH($B85, 'Mapping cadres'!$B$1:$B$616,0), MATCH(AC$32,'Mapping cadres'!$B$1:$Z$1,0))</f>
        <v>0</v>
      </c>
      <c r="AD85" s="226">
        <f>INDEX('Uganda workforce data - raw'!$A$4:$F$619,MATCH($B85, 'Uganda workforce data - raw'!$B$4:$B$619,0), MATCH("Filled Female",'Uganda workforce data - raw'!$A$4:$F$4,0))*INDEX('Mapping cadres'!$B$1:$Z$616,MATCH($B85, 'Mapping cadres'!$B$1:$B$616,0), MATCH(AD$32,'Mapping cadres'!$B$1:$Z$1,0))</f>
        <v>0</v>
      </c>
      <c r="AE85" s="226">
        <f>INDEX('Uganda workforce data - raw'!$A$4:$F$619,MATCH($B85, 'Uganda workforce data - raw'!$B$4:$B$619,0), MATCH("Filled Female",'Uganda workforce data - raw'!$A$4:$F$4,0))*INDEX('Mapping cadres'!$B$1:$Z$616,MATCH($B85, 'Mapping cadres'!$B$1:$B$616,0), MATCH(AE$32,'Mapping cadres'!$B$1:$Z$1,0))</f>
        <v>0</v>
      </c>
      <c r="AF85" s="226">
        <f>INDEX('Uganda workforce data - raw'!$A$4:$F$619,MATCH($B85, 'Uganda workforce data - raw'!$B$4:$B$619,0), MATCH("Filled Female",'Uganda workforce data - raw'!$A$4:$F$4,0))*INDEX('Mapping cadres'!$B$1:$Z$616,MATCH($B85, 'Mapping cadres'!$B$1:$B$616,0), MATCH(AF$32,'Mapping cadres'!$B$1:$Z$1,0))</f>
        <v>0</v>
      </c>
      <c r="AG85" s="226">
        <f>INDEX('Uganda workforce data - raw'!$A$4:$F$619,MATCH($B85, 'Uganda workforce data - raw'!$B$4:$B$619,0), MATCH("Filled Female",'Uganda workforce data - raw'!$A$4:$F$4,0))*INDEX('Mapping cadres'!$B$1:$Z$616,MATCH($B85, 'Mapping cadres'!$B$1:$B$616,0), MATCH(AG$32,'Mapping cadres'!$B$1:$Z$1,0))</f>
        <v>0</v>
      </c>
      <c r="AH85" s="226">
        <f>INDEX('Uganda workforce data - raw'!$A$4:$F$619,MATCH($B85, 'Uganda workforce data - raw'!$B$4:$B$619,0), MATCH("Filled Female",'Uganda workforce data - raw'!$A$4:$F$4,0))*INDEX('Mapping cadres'!$B$1:$Z$616,MATCH($B85, 'Mapping cadres'!$B$1:$B$616,0), MATCH(AH$32,'Mapping cadres'!$B$1:$Z$1,0))</f>
        <v>0</v>
      </c>
      <c r="AI85" s="226">
        <f>INDEX('Uganda workforce data - raw'!$A$4:$F$619,MATCH($B85, 'Uganda workforce data - raw'!$B$4:$B$619,0), MATCH("Filled Female",'Uganda workforce data - raw'!$A$4:$F$4,0))*INDEX('Mapping cadres'!$B$1:$Z$616,MATCH($B85, 'Mapping cadres'!$B$1:$B$616,0), MATCH(AI$32,'Mapping cadres'!$B$1:$Z$1,0))</f>
        <v>0</v>
      </c>
      <c r="AJ85" s="226">
        <f>INDEX('Uganda workforce data - raw'!$A$4:$F$619,MATCH($B85, 'Uganda workforce data - raw'!$B$4:$B$619,0), MATCH("Filled Female",'Uganda workforce data - raw'!$A$4:$F$4,0))*INDEX('Mapping cadres'!$B$1:$Z$616,MATCH($B85, 'Mapping cadres'!$B$1:$B$616,0), MATCH(AJ$32,'Mapping cadres'!$B$1:$Z$1,0))</f>
        <v>0</v>
      </c>
      <c r="AK85" s="226">
        <f>INDEX('Uganda workforce data - raw'!$A$4:$F$619,MATCH($B85, 'Uganda workforce data - raw'!$B$4:$B$619,0), MATCH("Filled Female",'Uganda workforce data - raw'!$A$4:$F$4,0))*INDEX('Mapping cadres'!$B$1:$Z$616,MATCH($B85, 'Mapping cadres'!$B$1:$B$616,0), MATCH(AK$32,'Mapping cadres'!$B$1:$Z$1,0))</f>
        <v>0</v>
      </c>
      <c r="AL85" s="226">
        <f>INDEX('Uganda workforce data - raw'!$A$4:$F$619,MATCH($B85, 'Uganda workforce data - raw'!$B$4:$B$619,0), MATCH("Filled Female",'Uganda workforce data - raw'!$A$4:$F$4,0))*INDEX('Mapping cadres'!$B$1:$Z$616,MATCH($B85, 'Mapping cadres'!$B$1:$B$616,0), MATCH(AL$32,'Mapping cadres'!$B$1:$Z$1,0))</f>
        <v>0</v>
      </c>
      <c r="AM85" s="226">
        <f>INDEX('Uganda workforce data - raw'!$A$4:$F$619,MATCH($B85, 'Uganda workforce data - raw'!$B$4:$B$619,0), MATCH("Filled Female",'Uganda workforce data - raw'!$A$4:$F$4,0))*INDEX('Mapping cadres'!$B$1:$Z$616,MATCH($B85, 'Mapping cadres'!$B$1:$B$616,0), MATCH(AM$32,'Mapping cadres'!$B$1:$Z$1,0))</f>
        <v>0</v>
      </c>
      <c r="AN85" s="226">
        <f>INDEX('Uganda workforce data - raw'!$A$4:$F$619,MATCH($B85, 'Uganda workforce data - raw'!$B$4:$B$619,0), MATCH("Filled Female",'Uganda workforce data - raw'!$A$4:$F$4,0))*INDEX('Mapping cadres'!$B$1:$Z$616,MATCH($B85, 'Mapping cadres'!$B$1:$B$616,0), MATCH(AN$32,'Mapping cadres'!$B$1:$Z$1,0))</f>
        <v>0</v>
      </c>
      <c r="AO85" s="226">
        <f>INDEX('Uganda workforce data - raw'!$A$4:$F$619,MATCH($B85, 'Uganda workforce data - raw'!$B$4:$B$619,0), MATCH("Filled Female",'Uganda workforce data - raw'!$A$4:$F$4,0))*INDEX('Mapping cadres'!$B$1:$Z$616,MATCH($B85, 'Mapping cadres'!$B$1:$B$616,0), MATCH(AO$32,'Mapping cadres'!$B$1:$Z$1,0))</f>
        <v>0</v>
      </c>
      <c r="AP85" s="226">
        <f>INDEX('Uganda workforce data - raw'!$A$4:$F$619,MATCH($B85, 'Uganda workforce data - raw'!$B$4:$B$619,0), MATCH("Filled Female",'Uganda workforce data - raw'!$A$4:$F$4,0))*INDEX('Mapping cadres'!$B$1:$Z$616,MATCH($B85, 'Mapping cadres'!$B$1:$B$616,0), MATCH(AP$32,'Mapping cadres'!$B$1:$Z$1,0))</f>
        <v>0</v>
      </c>
      <c r="AQ85" s="226">
        <f>INDEX('Uganda workforce data - raw'!$A$4:$F$619,MATCH($B85, 'Uganda workforce data - raw'!$B$4:$B$619,0), MATCH("Filled Female",'Uganda workforce data - raw'!$A$4:$F$4,0))*INDEX('Mapping cadres'!$B$1:$Z$616,MATCH($B85, 'Mapping cadres'!$B$1:$B$616,0), MATCH(AQ$32,'Mapping cadres'!$B$1:$Z$1,0))</f>
        <v>0</v>
      </c>
      <c r="AR85" s="226">
        <f>INDEX('Uganda workforce data - raw'!$A$4:$F$619,MATCH($B85, 'Uganda workforce data - raw'!$B$4:$B$619,0), MATCH("Filled Female",'Uganda workforce data - raw'!$A$4:$F$4,0))*INDEX('Mapping cadres'!$B$1:$Z$616,MATCH($B85, 'Mapping cadres'!$B$1:$B$616,0), MATCH(AR$32,'Mapping cadres'!$B$1:$Z$1,0))</f>
        <v>0</v>
      </c>
      <c r="AS85" s="226">
        <f>INDEX('Uganda workforce data - raw'!$A$4:$F$619,MATCH($B85, 'Uganda workforce data - raw'!$B$4:$B$619,0), MATCH("Filled Female",'Uganda workforce data - raw'!$A$4:$F$4,0))*INDEX('Mapping cadres'!$B$1:$Z$616,MATCH($B85, 'Mapping cadres'!$B$1:$B$616,0), MATCH(AS$32,'Mapping cadres'!$B$1:$Z$1,0))</f>
        <v>0</v>
      </c>
      <c r="AT85" s="226">
        <f>INDEX('Uganda workforce data - raw'!$A$4:$F$619,MATCH($B85, 'Uganda workforce data - raw'!$B$4:$B$619,0), MATCH("Filled Female",'Uganda workforce data - raw'!$A$4:$F$4,0))*INDEX('Mapping cadres'!$B$1:$Z$616,MATCH($B85, 'Mapping cadres'!$B$1:$B$616,0), MATCH(AT$32,'Mapping cadres'!$B$1:$Z$1,0))</f>
        <v>0</v>
      </c>
      <c r="AU85" s="226">
        <f>INDEX('Uganda workforce data - raw'!$A$4:$F$619,MATCH($B85, 'Uganda workforce data - raw'!$B$4:$B$619,0), MATCH("Filled Female",'Uganda workforce data - raw'!$A$4:$F$4,0))*INDEX('Mapping cadres'!$B$1:$Z$616,MATCH($B85, 'Mapping cadres'!$B$1:$B$616,0), MATCH(AU$32,'Mapping cadres'!$B$1:$Z$1,0))</f>
        <v>0</v>
      </c>
      <c r="AV85" s="226">
        <f>INDEX('Uganda workforce data - raw'!$A$4:$F$619,MATCH($B85, 'Uganda workforce data - raw'!$B$4:$B$619,0), MATCH("Filled Female",'Uganda workforce data - raw'!$A$4:$F$4,0))*INDEX('Mapping cadres'!$B$1:$Z$616,MATCH($B85, 'Mapping cadres'!$B$1:$B$616,0), MATCH(AV$32,'Mapping cadres'!$B$1:$Z$1,0))</f>
        <v>0</v>
      </c>
      <c r="AW85" s="226">
        <f>INDEX('Uganda workforce data - raw'!$A$4:$F$619,MATCH($B85, 'Uganda workforce data - raw'!$B$4:$B$619,0), MATCH("Filled Female",'Uganda workforce data - raw'!$A$4:$F$4,0))*INDEX('Mapping cadres'!$B$1:$Z$616,MATCH($B85, 'Mapping cadres'!$B$1:$B$616,0), MATCH(AW$32,'Mapping cadres'!$B$1:$Z$1,0))</f>
        <v>0</v>
      </c>
      <c r="AX85" s="226">
        <f>INDEX('Uganda workforce data - raw'!$A$4:$F$619,MATCH($B85, 'Uganda workforce data - raw'!$B$4:$B$619,0), MATCH("Filled Female",'Uganda workforce data - raw'!$A$4:$F$4,0))*INDEX('Mapping cadres'!$B$1:$Z$616,MATCH($B85, 'Mapping cadres'!$B$1:$B$616,0), MATCH(AX$32,'Mapping cadres'!$B$1:$Z$1,0))</f>
        <v>0</v>
      </c>
      <c r="AY85" s="226">
        <f t="shared" si="5"/>
        <v>0</v>
      </c>
      <c r="AZ85" s="226">
        <f t="shared" si="6"/>
        <v>50</v>
      </c>
      <c r="BA85" s="226">
        <f t="shared" si="7"/>
        <v>0</v>
      </c>
      <c r="BB85" s="226">
        <f t="shared" si="8"/>
        <v>0</v>
      </c>
      <c r="BC85" s="226">
        <f t="shared" si="9"/>
        <v>0</v>
      </c>
      <c r="BD85" s="226">
        <f t="shared" si="10"/>
        <v>0</v>
      </c>
      <c r="BE85" s="226">
        <f t="shared" si="11"/>
        <v>0</v>
      </c>
      <c r="BF85" s="226">
        <f t="shared" si="12"/>
        <v>0</v>
      </c>
      <c r="BG85" s="226">
        <f t="shared" si="13"/>
        <v>0</v>
      </c>
      <c r="BH85" s="226">
        <f t="shared" si="14"/>
        <v>0</v>
      </c>
      <c r="BI85" s="226">
        <f t="shared" si="15"/>
        <v>0</v>
      </c>
      <c r="BJ85" s="226">
        <f t="shared" si="16"/>
        <v>0</v>
      </c>
      <c r="BK85" s="226">
        <f t="shared" si="17"/>
        <v>0</v>
      </c>
      <c r="BL85" s="226">
        <f t="shared" si="18"/>
        <v>0</v>
      </c>
      <c r="BM85" s="226">
        <f t="shared" si="19"/>
        <v>0</v>
      </c>
      <c r="BN85" s="226">
        <f t="shared" si="20"/>
        <v>0</v>
      </c>
      <c r="BO85" s="226">
        <f t="shared" si="21"/>
        <v>0</v>
      </c>
      <c r="BP85" s="226">
        <f t="shared" si="22"/>
        <v>0</v>
      </c>
      <c r="BQ85" s="226">
        <f t="shared" si="23"/>
        <v>0</v>
      </c>
      <c r="BR85" s="226">
        <f t="shared" si="24"/>
        <v>0</v>
      </c>
      <c r="BS85" s="226">
        <f t="shared" si="25"/>
        <v>0</v>
      </c>
      <c r="BT85" s="226">
        <f t="shared" si="26"/>
        <v>0</v>
      </c>
      <c r="BU85" s="226">
        <f t="shared" si="27"/>
        <v>0</v>
      </c>
      <c r="BV85" s="226">
        <f t="shared" si="28"/>
        <v>0</v>
      </c>
    </row>
    <row r="86" spans="1:74">
      <c r="A86" s="226">
        <v>54</v>
      </c>
      <c r="B86" s="237" t="s">
        <v>1359</v>
      </c>
      <c r="C86" s="226">
        <f>INDEX('Uganda workforce data - raw'!$A$4:$F$619,MATCH($B86, 'Uganda workforce data - raw'!$B$4:$B$619,0), MATCH("Filled Male",'Uganda workforce data - raw'!$A$4:$F$4,0))*INDEX('Mapping cadres'!$B$1:$Z$616,MATCH($B86, 'Mapping cadres'!$B$1:$B$616,0), MATCH(C$32,'Mapping cadres'!$B$1:$Z$1,0))</f>
        <v>0</v>
      </c>
      <c r="D86" s="226">
        <f>INDEX('Uganda workforce data - raw'!$A$4:$F$619,MATCH($B86, 'Uganda workforce data - raw'!$B$4:$B$619,0), MATCH("Filled Male",'Uganda workforce data - raw'!$A$4:$F$4,0))*INDEX('Mapping cadres'!$B$1:$Z$616,MATCH($B86, 'Mapping cadres'!$B$1:$B$616,0), MATCH(D$32,'Mapping cadres'!$B$1:$Z$1,0))</f>
        <v>8</v>
      </c>
      <c r="E86" s="226">
        <f>INDEX('Uganda workforce data - raw'!$A$4:$F$619,MATCH($B86, 'Uganda workforce data - raw'!$B$4:$B$619,0), MATCH("Filled Male",'Uganda workforce data - raw'!$A$4:$F$4,0))*INDEX('Mapping cadres'!$B$1:$Z$616,MATCH($B86, 'Mapping cadres'!$B$1:$B$616,0), MATCH(E$32,'Mapping cadres'!$B$1:$Z$1,0))</f>
        <v>0</v>
      </c>
      <c r="F86" s="226">
        <f>INDEX('Uganda workforce data - raw'!$A$4:$F$619,MATCH($B86, 'Uganda workforce data - raw'!$B$4:$B$619,0), MATCH("Filled Male",'Uganda workforce data - raw'!$A$4:$F$4,0))*INDEX('Mapping cadres'!$B$1:$Z$616,MATCH($B86, 'Mapping cadres'!$B$1:$B$616,0), MATCH(F$32,'Mapping cadres'!$B$1:$Z$1,0))</f>
        <v>0</v>
      </c>
      <c r="G86" s="226">
        <f>INDEX('Uganda workforce data - raw'!$A$4:$F$619,MATCH($B86, 'Uganda workforce data - raw'!$B$4:$B$619,0), MATCH("Filled Male",'Uganda workforce data - raw'!$A$4:$F$4,0))*INDEX('Mapping cadres'!$B$1:$Z$616,MATCH($B86, 'Mapping cadres'!$B$1:$B$616,0), MATCH(G$32,'Mapping cadres'!$B$1:$Z$1,0))</f>
        <v>0</v>
      </c>
      <c r="H86" s="226">
        <f>INDEX('Uganda workforce data - raw'!$A$4:$F$619,MATCH($B86, 'Uganda workforce data - raw'!$B$4:$B$619,0), MATCH("Filled Male",'Uganda workforce data - raw'!$A$4:$F$4,0))*INDEX('Mapping cadres'!$B$1:$Z$616,MATCH($B86, 'Mapping cadres'!$B$1:$B$616,0), MATCH(H$32,'Mapping cadres'!$B$1:$Z$1,0))</f>
        <v>0</v>
      </c>
      <c r="I86" s="226">
        <f>INDEX('Uganda workforce data - raw'!$A$4:$F$619,MATCH($B86, 'Uganda workforce data - raw'!$B$4:$B$619,0), MATCH("Filled Male",'Uganda workforce data - raw'!$A$4:$F$4,0))*INDEX('Mapping cadres'!$B$1:$Z$616,MATCH($B86, 'Mapping cadres'!$B$1:$B$616,0), MATCH(I$32,'Mapping cadres'!$B$1:$Z$1,0))</f>
        <v>0</v>
      </c>
      <c r="J86" s="226">
        <f>INDEX('Uganda workforce data - raw'!$A$4:$F$619,MATCH($B86, 'Uganda workforce data - raw'!$B$4:$B$619,0), MATCH("Filled Male",'Uganda workforce data - raw'!$A$4:$F$4,0))*INDEX('Mapping cadres'!$B$1:$Z$616,MATCH($B86, 'Mapping cadres'!$B$1:$B$616,0), MATCH(J$32,'Mapping cadres'!$B$1:$Z$1,0))</f>
        <v>0</v>
      </c>
      <c r="K86" s="226">
        <f>INDEX('Uganda workforce data - raw'!$A$4:$F$619,MATCH($B86, 'Uganda workforce data - raw'!$B$4:$B$619,0), MATCH("Filled Male",'Uganda workforce data - raw'!$A$4:$F$4,0))*INDEX('Mapping cadres'!$B$1:$Z$616,MATCH($B86, 'Mapping cadres'!$B$1:$B$616,0), MATCH(K$32,'Mapping cadres'!$B$1:$Z$1,0))</f>
        <v>0</v>
      </c>
      <c r="L86" s="226">
        <f>INDEX('Uganda workforce data - raw'!$A$4:$F$619,MATCH($B86, 'Uganda workforce data - raw'!$B$4:$B$619,0), MATCH("Filled Male",'Uganda workforce data - raw'!$A$4:$F$4,0))*INDEX('Mapping cadres'!$B$1:$Z$616,MATCH($B86, 'Mapping cadres'!$B$1:$B$616,0), MATCH(L$32,'Mapping cadres'!$B$1:$Z$1,0))</f>
        <v>0</v>
      </c>
      <c r="M86" s="226">
        <f>INDEX('Uganda workforce data - raw'!$A$4:$F$619,MATCH($B86, 'Uganda workforce data - raw'!$B$4:$B$619,0), MATCH("Filled Male",'Uganda workforce data - raw'!$A$4:$F$4,0))*INDEX('Mapping cadres'!$B$1:$Z$616,MATCH($B86, 'Mapping cadres'!$B$1:$B$616,0), MATCH(M$32,'Mapping cadres'!$B$1:$Z$1,0))</f>
        <v>0</v>
      </c>
      <c r="N86" s="226">
        <f>INDEX('Uganda workforce data - raw'!$A$4:$F$619,MATCH($B86, 'Uganda workforce data - raw'!$B$4:$B$619,0), MATCH("Filled Male",'Uganda workforce data - raw'!$A$4:$F$4,0))*INDEX('Mapping cadres'!$B$1:$Z$616,MATCH($B86, 'Mapping cadres'!$B$1:$B$616,0), MATCH(N$32,'Mapping cadres'!$B$1:$Z$1,0))</f>
        <v>0</v>
      </c>
      <c r="O86" s="226">
        <f>INDEX('Uganda workforce data - raw'!$A$4:$F$619,MATCH($B86, 'Uganda workforce data - raw'!$B$4:$B$619,0), MATCH("Filled Male",'Uganda workforce data - raw'!$A$4:$F$4,0))*INDEX('Mapping cadres'!$B$1:$Z$616,MATCH($B86, 'Mapping cadres'!$B$1:$B$616,0), MATCH(O$32,'Mapping cadres'!$B$1:$Z$1,0))</f>
        <v>0</v>
      </c>
      <c r="P86" s="226">
        <f>INDEX('Uganda workforce data - raw'!$A$4:$F$619,MATCH($B86, 'Uganda workforce data - raw'!$B$4:$B$619,0), MATCH("Filled Male",'Uganda workforce data - raw'!$A$4:$F$4,0))*INDEX('Mapping cadres'!$B$1:$Z$616,MATCH($B86, 'Mapping cadres'!$B$1:$B$616,0), MATCH(P$32,'Mapping cadres'!$B$1:$Z$1,0))</f>
        <v>0</v>
      </c>
      <c r="Q86" s="226">
        <f>INDEX('Uganda workforce data - raw'!$A$4:$F$619,MATCH($B86, 'Uganda workforce data - raw'!$B$4:$B$619,0), MATCH("Filled Male",'Uganda workforce data - raw'!$A$4:$F$4,0))*INDEX('Mapping cadres'!$B$1:$Z$616,MATCH($B86, 'Mapping cadres'!$B$1:$B$616,0), MATCH(Q$32,'Mapping cadres'!$B$1:$Z$1,0))</f>
        <v>0</v>
      </c>
      <c r="R86" s="226">
        <f>INDEX('Uganda workforce data - raw'!$A$4:$F$619,MATCH($B86, 'Uganda workforce data - raw'!$B$4:$B$619,0), MATCH("Filled Male",'Uganda workforce data - raw'!$A$4:$F$4,0))*INDEX('Mapping cadres'!$B$1:$Z$616,MATCH($B86, 'Mapping cadres'!$B$1:$B$616,0), MATCH(R$32,'Mapping cadres'!$B$1:$Z$1,0))</f>
        <v>0</v>
      </c>
      <c r="S86" s="226">
        <f>INDEX('Uganda workforce data - raw'!$A$4:$F$619,MATCH($B86, 'Uganda workforce data - raw'!$B$4:$B$619,0), MATCH("Filled Male",'Uganda workforce data - raw'!$A$4:$F$4,0))*INDEX('Mapping cadres'!$B$1:$Z$616,MATCH($B86, 'Mapping cadres'!$B$1:$B$616,0), MATCH(S$32,'Mapping cadres'!$B$1:$Z$1,0))</f>
        <v>0</v>
      </c>
      <c r="T86" s="226">
        <f>INDEX('Uganda workforce data - raw'!$A$4:$F$619,MATCH($B86, 'Uganda workforce data - raw'!$B$4:$B$619,0), MATCH("Filled Male",'Uganda workforce data - raw'!$A$4:$F$4,0))*INDEX('Mapping cadres'!$B$1:$Z$616,MATCH($B86, 'Mapping cadres'!$B$1:$B$616,0), MATCH(T$32,'Mapping cadres'!$B$1:$Z$1,0))</f>
        <v>0</v>
      </c>
      <c r="U86" s="226">
        <f>INDEX('Uganda workforce data - raw'!$A$4:$F$619,MATCH($B86, 'Uganda workforce data - raw'!$B$4:$B$619,0), MATCH("Filled Male",'Uganda workforce data - raw'!$A$4:$F$4,0))*INDEX('Mapping cadres'!$B$1:$Z$616,MATCH($B86, 'Mapping cadres'!$B$1:$B$616,0), MATCH(U$32,'Mapping cadres'!$B$1:$Z$1,0))</f>
        <v>0</v>
      </c>
      <c r="V86" s="226">
        <f>INDEX('Uganda workforce data - raw'!$A$4:$F$619,MATCH($B86, 'Uganda workforce data - raw'!$B$4:$B$619,0), MATCH("Filled Male",'Uganda workforce data - raw'!$A$4:$F$4,0))*INDEX('Mapping cadres'!$B$1:$Z$616,MATCH($B86, 'Mapping cadres'!$B$1:$B$616,0), MATCH(V$32,'Mapping cadres'!$B$1:$Z$1,0))</f>
        <v>0</v>
      </c>
      <c r="W86" s="226">
        <f>INDEX('Uganda workforce data - raw'!$A$4:$F$619,MATCH($B86, 'Uganda workforce data - raw'!$B$4:$B$619,0), MATCH("Filled Male",'Uganda workforce data - raw'!$A$4:$F$4,0))*INDEX('Mapping cadres'!$B$1:$Z$616,MATCH($B86, 'Mapping cadres'!$B$1:$B$616,0), MATCH(W$32,'Mapping cadres'!$B$1:$Z$1,0))</f>
        <v>0</v>
      </c>
      <c r="X86" s="226">
        <f>INDEX('Uganda workforce data - raw'!$A$4:$F$619,MATCH($B86, 'Uganda workforce data - raw'!$B$4:$B$619,0), MATCH("Filled Male",'Uganda workforce data - raw'!$A$4:$F$4,0))*INDEX('Mapping cadres'!$B$1:$Z$616,MATCH($B86, 'Mapping cadres'!$B$1:$B$616,0), MATCH(X$32,'Mapping cadres'!$B$1:$Z$1,0))</f>
        <v>0</v>
      </c>
      <c r="Y86" s="226">
        <f>INDEX('Uganda workforce data - raw'!$A$4:$F$619,MATCH($B86, 'Uganda workforce data - raw'!$B$4:$B$619,0), MATCH("Filled Male",'Uganda workforce data - raw'!$A$4:$F$4,0))*INDEX('Mapping cadres'!$B$1:$Z$616,MATCH($B86, 'Mapping cadres'!$B$1:$B$616,0), MATCH(Y$32,'Mapping cadres'!$B$1:$Z$1,0))</f>
        <v>0</v>
      </c>
      <c r="Z86" s="226">
        <f>INDEX('Uganda workforce data - raw'!$A$4:$F$619,MATCH($B86, 'Uganda workforce data - raw'!$B$4:$B$619,0), MATCH("Filled Male",'Uganda workforce data - raw'!$A$4:$F$4,0))*INDEX('Mapping cadres'!$B$1:$Z$616,MATCH($B86, 'Mapping cadres'!$B$1:$B$616,0), MATCH(Z$32,'Mapping cadres'!$B$1:$Z$1,0))</f>
        <v>0</v>
      </c>
      <c r="AA86" s="226">
        <f>INDEX('Uganda workforce data - raw'!$A$4:$F$619,MATCH($B86, 'Uganda workforce data - raw'!$B$4:$B$619,0), MATCH("Filled Female",'Uganda workforce data - raw'!$A$4:$F$4,0))*INDEX('Mapping cadres'!$B$1:$Z$616,MATCH($B86, 'Mapping cadres'!$B$1:$B$616,0), MATCH(AA$32,'Mapping cadres'!$B$1:$Z$1,0))</f>
        <v>0</v>
      </c>
      <c r="AB86" s="226">
        <f>INDEX('Uganda workforce data - raw'!$A$4:$F$619,MATCH($B86, 'Uganda workforce data - raw'!$B$4:$B$619,0), MATCH("Filled Female",'Uganda workforce data - raw'!$A$4:$F$4,0))*INDEX('Mapping cadres'!$B$1:$Z$616,MATCH($B86, 'Mapping cadres'!$B$1:$B$616,0), MATCH(AB$32,'Mapping cadres'!$B$1:$Z$1,0))</f>
        <v>5</v>
      </c>
      <c r="AC86" s="226">
        <f>INDEX('Uganda workforce data - raw'!$A$4:$F$619,MATCH($B86, 'Uganda workforce data - raw'!$B$4:$B$619,0), MATCH("Filled Female",'Uganda workforce data - raw'!$A$4:$F$4,0))*INDEX('Mapping cadres'!$B$1:$Z$616,MATCH($B86, 'Mapping cadres'!$B$1:$B$616,0), MATCH(AC$32,'Mapping cadres'!$B$1:$Z$1,0))</f>
        <v>0</v>
      </c>
      <c r="AD86" s="226">
        <f>INDEX('Uganda workforce data - raw'!$A$4:$F$619,MATCH($B86, 'Uganda workforce data - raw'!$B$4:$B$619,0), MATCH("Filled Female",'Uganda workforce data - raw'!$A$4:$F$4,0))*INDEX('Mapping cadres'!$B$1:$Z$616,MATCH($B86, 'Mapping cadres'!$B$1:$B$616,0), MATCH(AD$32,'Mapping cadres'!$B$1:$Z$1,0))</f>
        <v>0</v>
      </c>
      <c r="AE86" s="226">
        <f>INDEX('Uganda workforce data - raw'!$A$4:$F$619,MATCH($B86, 'Uganda workforce data - raw'!$B$4:$B$619,0), MATCH("Filled Female",'Uganda workforce data - raw'!$A$4:$F$4,0))*INDEX('Mapping cadres'!$B$1:$Z$616,MATCH($B86, 'Mapping cadres'!$B$1:$B$616,0), MATCH(AE$32,'Mapping cadres'!$B$1:$Z$1,0))</f>
        <v>0</v>
      </c>
      <c r="AF86" s="226">
        <f>INDEX('Uganda workforce data - raw'!$A$4:$F$619,MATCH($B86, 'Uganda workforce data - raw'!$B$4:$B$619,0), MATCH("Filled Female",'Uganda workforce data - raw'!$A$4:$F$4,0))*INDEX('Mapping cadres'!$B$1:$Z$616,MATCH($B86, 'Mapping cadres'!$B$1:$B$616,0), MATCH(AF$32,'Mapping cadres'!$B$1:$Z$1,0))</f>
        <v>0</v>
      </c>
      <c r="AG86" s="226">
        <f>INDEX('Uganda workforce data - raw'!$A$4:$F$619,MATCH($B86, 'Uganda workforce data - raw'!$B$4:$B$619,0), MATCH("Filled Female",'Uganda workforce data - raw'!$A$4:$F$4,0))*INDEX('Mapping cadres'!$B$1:$Z$616,MATCH($B86, 'Mapping cadres'!$B$1:$B$616,0), MATCH(AG$32,'Mapping cadres'!$B$1:$Z$1,0))</f>
        <v>0</v>
      </c>
      <c r="AH86" s="226">
        <f>INDEX('Uganda workforce data - raw'!$A$4:$F$619,MATCH($B86, 'Uganda workforce data - raw'!$B$4:$B$619,0), MATCH("Filled Female",'Uganda workforce data - raw'!$A$4:$F$4,0))*INDEX('Mapping cadres'!$B$1:$Z$616,MATCH($B86, 'Mapping cadres'!$B$1:$B$616,0), MATCH(AH$32,'Mapping cadres'!$B$1:$Z$1,0))</f>
        <v>0</v>
      </c>
      <c r="AI86" s="226">
        <f>INDEX('Uganda workforce data - raw'!$A$4:$F$619,MATCH($B86, 'Uganda workforce data - raw'!$B$4:$B$619,0), MATCH("Filled Female",'Uganda workforce data - raw'!$A$4:$F$4,0))*INDEX('Mapping cadres'!$B$1:$Z$616,MATCH($B86, 'Mapping cadres'!$B$1:$B$616,0), MATCH(AI$32,'Mapping cadres'!$B$1:$Z$1,0))</f>
        <v>0</v>
      </c>
      <c r="AJ86" s="226">
        <f>INDEX('Uganda workforce data - raw'!$A$4:$F$619,MATCH($B86, 'Uganda workforce data - raw'!$B$4:$B$619,0), MATCH("Filled Female",'Uganda workforce data - raw'!$A$4:$F$4,0))*INDEX('Mapping cadres'!$B$1:$Z$616,MATCH($B86, 'Mapping cadres'!$B$1:$B$616,0), MATCH(AJ$32,'Mapping cadres'!$B$1:$Z$1,0))</f>
        <v>0</v>
      </c>
      <c r="AK86" s="226">
        <f>INDEX('Uganda workforce data - raw'!$A$4:$F$619,MATCH($B86, 'Uganda workforce data - raw'!$B$4:$B$619,0), MATCH("Filled Female",'Uganda workforce data - raw'!$A$4:$F$4,0))*INDEX('Mapping cadres'!$B$1:$Z$616,MATCH($B86, 'Mapping cadres'!$B$1:$B$616,0), MATCH(AK$32,'Mapping cadres'!$B$1:$Z$1,0))</f>
        <v>0</v>
      </c>
      <c r="AL86" s="226">
        <f>INDEX('Uganda workforce data - raw'!$A$4:$F$619,MATCH($B86, 'Uganda workforce data - raw'!$B$4:$B$619,0), MATCH("Filled Female",'Uganda workforce data - raw'!$A$4:$F$4,0))*INDEX('Mapping cadres'!$B$1:$Z$616,MATCH($B86, 'Mapping cadres'!$B$1:$B$616,0), MATCH(AL$32,'Mapping cadres'!$B$1:$Z$1,0))</f>
        <v>0</v>
      </c>
      <c r="AM86" s="226">
        <f>INDEX('Uganda workforce data - raw'!$A$4:$F$619,MATCH($B86, 'Uganda workforce data - raw'!$B$4:$B$619,0), MATCH("Filled Female",'Uganda workforce data - raw'!$A$4:$F$4,0))*INDEX('Mapping cadres'!$B$1:$Z$616,MATCH($B86, 'Mapping cadres'!$B$1:$B$616,0), MATCH(AM$32,'Mapping cadres'!$B$1:$Z$1,0))</f>
        <v>0</v>
      </c>
      <c r="AN86" s="226">
        <f>INDEX('Uganda workforce data - raw'!$A$4:$F$619,MATCH($B86, 'Uganda workforce data - raw'!$B$4:$B$619,0), MATCH("Filled Female",'Uganda workforce data - raw'!$A$4:$F$4,0))*INDEX('Mapping cadres'!$B$1:$Z$616,MATCH($B86, 'Mapping cadres'!$B$1:$B$616,0), MATCH(AN$32,'Mapping cadres'!$B$1:$Z$1,0))</f>
        <v>0</v>
      </c>
      <c r="AO86" s="226">
        <f>INDEX('Uganda workforce data - raw'!$A$4:$F$619,MATCH($B86, 'Uganda workforce data - raw'!$B$4:$B$619,0), MATCH("Filled Female",'Uganda workforce data - raw'!$A$4:$F$4,0))*INDEX('Mapping cadres'!$B$1:$Z$616,MATCH($B86, 'Mapping cadres'!$B$1:$B$616,0), MATCH(AO$32,'Mapping cadres'!$B$1:$Z$1,0))</f>
        <v>0</v>
      </c>
      <c r="AP86" s="226">
        <f>INDEX('Uganda workforce data - raw'!$A$4:$F$619,MATCH($B86, 'Uganda workforce data - raw'!$B$4:$B$619,0), MATCH("Filled Female",'Uganda workforce data - raw'!$A$4:$F$4,0))*INDEX('Mapping cadres'!$B$1:$Z$616,MATCH($B86, 'Mapping cadres'!$B$1:$B$616,0), MATCH(AP$32,'Mapping cadres'!$B$1:$Z$1,0))</f>
        <v>0</v>
      </c>
      <c r="AQ86" s="226">
        <f>INDEX('Uganda workforce data - raw'!$A$4:$F$619,MATCH($B86, 'Uganda workforce data - raw'!$B$4:$B$619,0), MATCH("Filled Female",'Uganda workforce data - raw'!$A$4:$F$4,0))*INDEX('Mapping cadres'!$B$1:$Z$616,MATCH($B86, 'Mapping cadres'!$B$1:$B$616,0), MATCH(AQ$32,'Mapping cadres'!$B$1:$Z$1,0))</f>
        <v>0</v>
      </c>
      <c r="AR86" s="226">
        <f>INDEX('Uganda workforce data - raw'!$A$4:$F$619,MATCH($B86, 'Uganda workforce data - raw'!$B$4:$B$619,0), MATCH("Filled Female",'Uganda workforce data - raw'!$A$4:$F$4,0))*INDEX('Mapping cadres'!$B$1:$Z$616,MATCH($B86, 'Mapping cadres'!$B$1:$B$616,0), MATCH(AR$32,'Mapping cadres'!$B$1:$Z$1,0))</f>
        <v>0</v>
      </c>
      <c r="AS86" s="226">
        <f>INDEX('Uganda workforce data - raw'!$A$4:$F$619,MATCH($B86, 'Uganda workforce data - raw'!$B$4:$B$619,0), MATCH("Filled Female",'Uganda workforce data - raw'!$A$4:$F$4,0))*INDEX('Mapping cadres'!$B$1:$Z$616,MATCH($B86, 'Mapping cadres'!$B$1:$B$616,0), MATCH(AS$32,'Mapping cadres'!$B$1:$Z$1,0))</f>
        <v>0</v>
      </c>
      <c r="AT86" s="226">
        <f>INDEX('Uganda workforce data - raw'!$A$4:$F$619,MATCH($B86, 'Uganda workforce data - raw'!$B$4:$B$619,0), MATCH("Filled Female",'Uganda workforce data - raw'!$A$4:$F$4,0))*INDEX('Mapping cadres'!$B$1:$Z$616,MATCH($B86, 'Mapping cadres'!$B$1:$B$616,0), MATCH(AT$32,'Mapping cadres'!$B$1:$Z$1,0))</f>
        <v>0</v>
      </c>
      <c r="AU86" s="226">
        <f>INDEX('Uganda workforce data - raw'!$A$4:$F$619,MATCH($B86, 'Uganda workforce data - raw'!$B$4:$B$619,0), MATCH("Filled Female",'Uganda workforce data - raw'!$A$4:$F$4,0))*INDEX('Mapping cadres'!$B$1:$Z$616,MATCH($B86, 'Mapping cadres'!$B$1:$B$616,0), MATCH(AU$32,'Mapping cadres'!$B$1:$Z$1,0))</f>
        <v>0</v>
      </c>
      <c r="AV86" s="226">
        <f>INDEX('Uganda workforce data - raw'!$A$4:$F$619,MATCH($B86, 'Uganda workforce data - raw'!$B$4:$B$619,0), MATCH("Filled Female",'Uganda workforce data - raw'!$A$4:$F$4,0))*INDEX('Mapping cadres'!$B$1:$Z$616,MATCH($B86, 'Mapping cadres'!$B$1:$B$616,0), MATCH(AV$32,'Mapping cadres'!$B$1:$Z$1,0))</f>
        <v>0</v>
      </c>
      <c r="AW86" s="226">
        <f>INDEX('Uganda workforce data - raw'!$A$4:$F$619,MATCH($B86, 'Uganda workforce data - raw'!$B$4:$B$619,0), MATCH("Filled Female",'Uganda workforce data - raw'!$A$4:$F$4,0))*INDEX('Mapping cadres'!$B$1:$Z$616,MATCH($B86, 'Mapping cadres'!$B$1:$B$616,0), MATCH(AW$32,'Mapping cadres'!$B$1:$Z$1,0))</f>
        <v>0</v>
      </c>
      <c r="AX86" s="226">
        <f>INDEX('Uganda workforce data - raw'!$A$4:$F$619,MATCH($B86, 'Uganda workforce data - raw'!$B$4:$B$619,0), MATCH("Filled Female",'Uganda workforce data - raw'!$A$4:$F$4,0))*INDEX('Mapping cadres'!$B$1:$Z$616,MATCH($B86, 'Mapping cadres'!$B$1:$B$616,0), MATCH(AX$32,'Mapping cadres'!$B$1:$Z$1,0))</f>
        <v>0</v>
      </c>
      <c r="AY86" s="226">
        <f t="shared" si="5"/>
        <v>0</v>
      </c>
      <c r="AZ86" s="226">
        <f t="shared" si="6"/>
        <v>13</v>
      </c>
      <c r="BA86" s="226">
        <f t="shared" si="7"/>
        <v>0</v>
      </c>
      <c r="BB86" s="226">
        <f t="shared" si="8"/>
        <v>0</v>
      </c>
      <c r="BC86" s="226">
        <f t="shared" si="9"/>
        <v>0</v>
      </c>
      <c r="BD86" s="226">
        <f t="shared" si="10"/>
        <v>0</v>
      </c>
      <c r="BE86" s="226">
        <f t="shared" si="11"/>
        <v>0</v>
      </c>
      <c r="BF86" s="226">
        <f t="shared" si="12"/>
        <v>0</v>
      </c>
      <c r="BG86" s="226">
        <f t="shared" si="13"/>
        <v>0</v>
      </c>
      <c r="BH86" s="226">
        <f t="shared" si="14"/>
        <v>0</v>
      </c>
      <c r="BI86" s="226">
        <f t="shared" si="15"/>
        <v>0</v>
      </c>
      <c r="BJ86" s="226">
        <f t="shared" si="16"/>
        <v>0</v>
      </c>
      <c r="BK86" s="226">
        <f t="shared" si="17"/>
        <v>0</v>
      </c>
      <c r="BL86" s="226">
        <f t="shared" si="18"/>
        <v>0</v>
      </c>
      <c r="BM86" s="226">
        <f t="shared" si="19"/>
        <v>0</v>
      </c>
      <c r="BN86" s="226">
        <f t="shared" si="20"/>
        <v>0</v>
      </c>
      <c r="BO86" s="226">
        <f t="shared" si="21"/>
        <v>0</v>
      </c>
      <c r="BP86" s="226">
        <f t="shared" si="22"/>
        <v>0</v>
      </c>
      <c r="BQ86" s="226">
        <f t="shared" si="23"/>
        <v>0</v>
      </c>
      <c r="BR86" s="226">
        <f t="shared" si="24"/>
        <v>0</v>
      </c>
      <c r="BS86" s="226">
        <f t="shared" si="25"/>
        <v>0</v>
      </c>
      <c r="BT86" s="226">
        <f t="shared" si="26"/>
        <v>0</v>
      </c>
      <c r="BU86" s="226">
        <f t="shared" si="27"/>
        <v>0</v>
      </c>
      <c r="BV86" s="226">
        <f t="shared" si="28"/>
        <v>0</v>
      </c>
    </row>
    <row r="87" spans="1:74">
      <c r="A87" s="226">
        <v>55</v>
      </c>
      <c r="B87" s="237" t="s">
        <v>1360</v>
      </c>
      <c r="C87" s="226">
        <f>INDEX('Uganda workforce data - raw'!$A$4:$F$619,MATCH($B87, 'Uganda workforce data - raw'!$B$4:$B$619,0), MATCH("Filled Male",'Uganda workforce data - raw'!$A$4:$F$4,0))*INDEX('Mapping cadres'!$B$1:$Z$616,MATCH($B87, 'Mapping cadres'!$B$1:$B$616,0), MATCH(C$32,'Mapping cadres'!$B$1:$Z$1,0))</f>
        <v>0</v>
      </c>
      <c r="D87" s="226">
        <f>INDEX('Uganda workforce data - raw'!$A$4:$F$619,MATCH($B87, 'Uganda workforce data - raw'!$B$4:$B$619,0), MATCH("Filled Male",'Uganda workforce data - raw'!$A$4:$F$4,0))*INDEX('Mapping cadres'!$B$1:$Z$616,MATCH($B87, 'Mapping cadres'!$B$1:$B$616,0), MATCH(D$32,'Mapping cadres'!$B$1:$Z$1,0))</f>
        <v>5</v>
      </c>
      <c r="E87" s="226">
        <f>INDEX('Uganda workforce data - raw'!$A$4:$F$619,MATCH($B87, 'Uganda workforce data - raw'!$B$4:$B$619,0), MATCH("Filled Male",'Uganda workforce data - raw'!$A$4:$F$4,0))*INDEX('Mapping cadres'!$B$1:$Z$616,MATCH($B87, 'Mapping cadres'!$B$1:$B$616,0), MATCH(E$32,'Mapping cadres'!$B$1:$Z$1,0))</f>
        <v>0</v>
      </c>
      <c r="F87" s="226">
        <f>INDEX('Uganda workforce data - raw'!$A$4:$F$619,MATCH($B87, 'Uganda workforce data - raw'!$B$4:$B$619,0), MATCH("Filled Male",'Uganda workforce data - raw'!$A$4:$F$4,0))*INDEX('Mapping cadres'!$B$1:$Z$616,MATCH($B87, 'Mapping cadres'!$B$1:$B$616,0), MATCH(F$32,'Mapping cadres'!$B$1:$Z$1,0))</f>
        <v>0</v>
      </c>
      <c r="G87" s="226">
        <f>INDEX('Uganda workforce data - raw'!$A$4:$F$619,MATCH($B87, 'Uganda workforce data - raw'!$B$4:$B$619,0), MATCH("Filled Male",'Uganda workforce data - raw'!$A$4:$F$4,0))*INDEX('Mapping cadres'!$B$1:$Z$616,MATCH($B87, 'Mapping cadres'!$B$1:$B$616,0), MATCH(G$32,'Mapping cadres'!$B$1:$Z$1,0))</f>
        <v>0</v>
      </c>
      <c r="H87" s="226">
        <f>INDEX('Uganda workforce data - raw'!$A$4:$F$619,MATCH($B87, 'Uganda workforce data - raw'!$B$4:$B$619,0), MATCH("Filled Male",'Uganda workforce data - raw'!$A$4:$F$4,0))*INDEX('Mapping cadres'!$B$1:$Z$616,MATCH($B87, 'Mapping cadres'!$B$1:$B$616,0), MATCH(H$32,'Mapping cadres'!$B$1:$Z$1,0))</f>
        <v>0</v>
      </c>
      <c r="I87" s="226">
        <f>INDEX('Uganda workforce data - raw'!$A$4:$F$619,MATCH($B87, 'Uganda workforce data - raw'!$B$4:$B$619,0), MATCH("Filled Male",'Uganda workforce data - raw'!$A$4:$F$4,0))*INDEX('Mapping cadres'!$B$1:$Z$616,MATCH($B87, 'Mapping cadres'!$B$1:$B$616,0), MATCH(I$32,'Mapping cadres'!$B$1:$Z$1,0))</f>
        <v>0</v>
      </c>
      <c r="J87" s="226">
        <f>INDEX('Uganda workforce data - raw'!$A$4:$F$619,MATCH($B87, 'Uganda workforce data - raw'!$B$4:$B$619,0), MATCH("Filled Male",'Uganda workforce data - raw'!$A$4:$F$4,0))*INDEX('Mapping cadres'!$B$1:$Z$616,MATCH($B87, 'Mapping cadres'!$B$1:$B$616,0), MATCH(J$32,'Mapping cadres'!$B$1:$Z$1,0))</f>
        <v>0</v>
      </c>
      <c r="K87" s="226">
        <f>INDEX('Uganda workforce data - raw'!$A$4:$F$619,MATCH($B87, 'Uganda workforce data - raw'!$B$4:$B$619,0), MATCH("Filled Male",'Uganda workforce data - raw'!$A$4:$F$4,0))*INDEX('Mapping cadres'!$B$1:$Z$616,MATCH($B87, 'Mapping cadres'!$B$1:$B$616,0), MATCH(K$32,'Mapping cadres'!$B$1:$Z$1,0))</f>
        <v>0</v>
      </c>
      <c r="L87" s="226">
        <f>INDEX('Uganda workforce data - raw'!$A$4:$F$619,MATCH($B87, 'Uganda workforce data - raw'!$B$4:$B$619,0), MATCH("Filled Male",'Uganda workforce data - raw'!$A$4:$F$4,0))*INDEX('Mapping cadres'!$B$1:$Z$616,MATCH($B87, 'Mapping cadres'!$B$1:$B$616,0), MATCH(L$32,'Mapping cadres'!$B$1:$Z$1,0))</f>
        <v>0</v>
      </c>
      <c r="M87" s="226">
        <f>INDEX('Uganda workforce data - raw'!$A$4:$F$619,MATCH($B87, 'Uganda workforce data - raw'!$B$4:$B$619,0), MATCH("Filled Male",'Uganda workforce data - raw'!$A$4:$F$4,0))*INDEX('Mapping cadres'!$B$1:$Z$616,MATCH($B87, 'Mapping cadres'!$B$1:$B$616,0), MATCH(M$32,'Mapping cadres'!$B$1:$Z$1,0))</f>
        <v>0</v>
      </c>
      <c r="N87" s="226">
        <f>INDEX('Uganda workforce data - raw'!$A$4:$F$619,MATCH($B87, 'Uganda workforce data - raw'!$B$4:$B$619,0), MATCH("Filled Male",'Uganda workforce data - raw'!$A$4:$F$4,0))*INDEX('Mapping cadres'!$B$1:$Z$616,MATCH($B87, 'Mapping cadres'!$B$1:$B$616,0), MATCH(N$32,'Mapping cadres'!$B$1:$Z$1,0))</f>
        <v>0</v>
      </c>
      <c r="O87" s="226">
        <f>INDEX('Uganda workforce data - raw'!$A$4:$F$619,MATCH($B87, 'Uganda workforce data - raw'!$B$4:$B$619,0), MATCH("Filled Male",'Uganda workforce data - raw'!$A$4:$F$4,0))*INDEX('Mapping cadres'!$B$1:$Z$616,MATCH($B87, 'Mapping cadres'!$B$1:$B$616,0), MATCH(O$32,'Mapping cadres'!$B$1:$Z$1,0))</f>
        <v>0</v>
      </c>
      <c r="P87" s="226">
        <f>INDEX('Uganda workforce data - raw'!$A$4:$F$619,MATCH($B87, 'Uganda workforce data - raw'!$B$4:$B$619,0), MATCH("Filled Male",'Uganda workforce data - raw'!$A$4:$F$4,0))*INDEX('Mapping cadres'!$B$1:$Z$616,MATCH($B87, 'Mapping cadres'!$B$1:$B$616,0), MATCH(P$32,'Mapping cadres'!$B$1:$Z$1,0))</f>
        <v>0</v>
      </c>
      <c r="Q87" s="226">
        <f>INDEX('Uganda workforce data - raw'!$A$4:$F$619,MATCH($B87, 'Uganda workforce data - raw'!$B$4:$B$619,0), MATCH("Filled Male",'Uganda workforce data - raw'!$A$4:$F$4,0))*INDEX('Mapping cadres'!$B$1:$Z$616,MATCH($B87, 'Mapping cadres'!$B$1:$B$616,0), MATCH(Q$32,'Mapping cadres'!$B$1:$Z$1,0))</f>
        <v>0</v>
      </c>
      <c r="R87" s="226">
        <f>INDEX('Uganda workforce data - raw'!$A$4:$F$619,MATCH($B87, 'Uganda workforce data - raw'!$B$4:$B$619,0), MATCH("Filled Male",'Uganda workforce data - raw'!$A$4:$F$4,0))*INDEX('Mapping cadres'!$B$1:$Z$616,MATCH($B87, 'Mapping cadres'!$B$1:$B$616,0), MATCH(R$32,'Mapping cadres'!$B$1:$Z$1,0))</f>
        <v>0</v>
      </c>
      <c r="S87" s="226">
        <f>INDEX('Uganda workforce data - raw'!$A$4:$F$619,MATCH($B87, 'Uganda workforce data - raw'!$B$4:$B$619,0), MATCH("Filled Male",'Uganda workforce data - raw'!$A$4:$F$4,0))*INDEX('Mapping cadres'!$B$1:$Z$616,MATCH($B87, 'Mapping cadres'!$B$1:$B$616,0), MATCH(S$32,'Mapping cadres'!$B$1:$Z$1,0))</f>
        <v>0</v>
      </c>
      <c r="T87" s="226">
        <f>INDEX('Uganda workforce data - raw'!$A$4:$F$619,MATCH($B87, 'Uganda workforce data - raw'!$B$4:$B$619,0), MATCH("Filled Male",'Uganda workforce data - raw'!$A$4:$F$4,0))*INDEX('Mapping cadres'!$B$1:$Z$616,MATCH($B87, 'Mapping cadres'!$B$1:$B$616,0), MATCH(T$32,'Mapping cadres'!$B$1:$Z$1,0))</f>
        <v>0</v>
      </c>
      <c r="U87" s="226">
        <f>INDEX('Uganda workforce data - raw'!$A$4:$F$619,MATCH($B87, 'Uganda workforce data - raw'!$B$4:$B$619,0), MATCH("Filled Male",'Uganda workforce data - raw'!$A$4:$F$4,0))*INDEX('Mapping cadres'!$B$1:$Z$616,MATCH($B87, 'Mapping cadres'!$B$1:$B$616,0), MATCH(U$32,'Mapping cadres'!$B$1:$Z$1,0))</f>
        <v>0</v>
      </c>
      <c r="V87" s="226">
        <f>INDEX('Uganda workforce data - raw'!$A$4:$F$619,MATCH($B87, 'Uganda workforce data - raw'!$B$4:$B$619,0), MATCH("Filled Male",'Uganda workforce data - raw'!$A$4:$F$4,0))*INDEX('Mapping cadres'!$B$1:$Z$616,MATCH($B87, 'Mapping cadres'!$B$1:$B$616,0), MATCH(V$32,'Mapping cadres'!$B$1:$Z$1,0))</f>
        <v>0</v>
      </c>
      <c r="W87" s="226">
        <f>INDEX('Uganda workforce data - raw'!$A$4:$F$619,MATCH($B87, 'Uganda workforce data - raw'!$B$4:$B$619,0), MATCH("Filled Male",'Uganda workforce data - raw'!$A$4:$F$4,0))*INDEX('Mapping cadres'!$B$1:$Z$616,MATCH($B87, 'Mapping cadres'!$B$1:$B$616,0), MATCH(W$32,'Mapping cadres'!$B$1:$Z$1,0))</f>
        <v>0</v>
      </c>
      <c r="X87" s="226">
        <f>INDEX('Uganda workforce data - raw'!$A$4:$F$619,MATCH($B87, 'Uganda workforce data - raw'!$B$4:$B$619,0), MATCH("Filled Male",'Uganda workforce data - raw'!$A$4:$F$4,0))*INDEX('Mapping cadres'!$B$1:$Z$616,MATCH($B87, 'Mapping cadres'!$B$1:$B$616,0), MATCH(X$32,'Mapping cadres'!$B$1:$Z$1,0))</f>
        <v>0</v>
      </c>
      <c r="Y87" s="226">
        <f>INDEX('Uganda workforce data - raw'!$A$4:$F$619,MATCH($B87, 'Uganda workforce data - raw'!$B$4:$B$619,0), MATCH("Filled Male",'Uganda workforce data - raw'!$A$4:$F$4,0))*INDEX('Mapping cadres'!$B$1:$Z$616,MATCH($B87, 'Mapping cadres'!$B$1:$B$616,0), MATCH(Y$32,'Mapping cadres'!$B$1:$Z$1,0))</f>
        <v>0</v>
      </c>
      <c r="Z87" s="226">
        <f>INDEX('Uganda workforce data - raw'!$A$4:$F$619,MATCH($B87, 'Uganda workforce data - raw'!$B$4:$B$619,0), MATCH("Filled Male",'Uganda workforce data - raw'!$A$4:$F$4,0))*INDEX('Mapping cadres'!$B$1:$Z$616,MATCH($B87, 'Mapping cadres'!$B$1:$B$616,0), MATCH(Z$32,'Mapping cadres'!$B$1:$Z$1,0))</f>
        <v>0</v>
      </c>
      <c r="AA87" s="226">
        <f>INDEX('Uganda workforce data - raw'!$A$4:$F$619,MATCH($B87, 'Uganda workforce data - raw'!$B$4:$B$619,0), MATCH("Filled Female",'Uganda workforce data - raw'!$A$4:$F$4,0))*INDEX('Mapping cadres'!$B$1:$Z$616,MATCH($B87, 'Mapping cadres'!$B$1:$B$616,0), MATCH(AA$32,'Mapping cadres'!$B$1:$Z$1,0))</f>
        <v>0</v>
      </c>
      <c r="AB87" s="226">
        <f>INDEX('Uganda workforce data - raw'!$A$4:$F$619,MATCH($B87, 'Uganda workforce data - raw'!$B$4:$B$619,0), MATCH("Filled Female",'Uganda workforce data - raw'!$A$4:$F$4,0))*INDEX('Mapping cadres'!$B$1:$Z$616,MATCH($B87, 'Mapping cadres'!$B$1:$B$616,0), MATCH(AB$32,'Mapping cadres'!$B$1:$Z$1,0))</f>
        <v>4</v>
      </c>
      <c r="AC87" s="226">
        <f>INDEX('Uganda workforce data - raw'!$A$4:$F$619,MATCH($B87, 'Uganda workforce data - raw'!$B$4:$B$619,0), MATCH("Filled Female",'Uganda workforce data - raw'!$A$4:$F$4,0))*INDEX('Mapping cadres'!$B$1:$Z$616,MATCH($B87, 'Mapping cadres'!$B$1:$B$616,0), MATCH(AC$32,'Mapping cadres'!$B$1:$Z$1,0))</f>
        <v>0</v>
      </c>
      <c r="AD87" s="226">
        <f>INDEX('Uganda workforce data - raw'!$A$4:$F$619,MATCH($B87, 'Uganda workforce data - raw'!$B$4:$B$619,0), MATCH("Filled Female",'Uganda workforce data - raw'!$A$4:$F$4,0))*INDEX('Mapping cadres'!$B$1:$Z$616,MATCH($B87, 'Mapping cadres'!$B$1:$B$616,0), MATCH(AD$32,'Mapping cadres'!$B$1:$Z$1,0))</f>
        <v>0</v>
      </c>
      <c r="AE87" s="226">
        <f>INDEX('Uganda workforce data - raw'!$A$4:$F$619,MATCH($B87, 'Uganda workforce data - raw'!$B$4:$B$619,0), MATCH("Filled Female",'Uganda workforce data - raw'!$A$4:$F$4,0))*INDEX('Mapping cadres'!$B$1:$Z$616,MATCH($B87, 'Mapping cadres'!$B$1:$B$616,0), MATCH(AE$32,'Mapping cadres'!$B$1:$Z$1,0))</f>
        <v>0</v>
      </c>
      <c r="AF87" s="226">
        <f>INDEX('Uganda workforce data - raw'!$A$4:$F$619,MATCH($B87, 'Uganda workforce data - raw'!$B$4:$B$619,0), MATCH("Filled Female",'Uganda workforce data - raw'!$A$4:$F$4,0))*INDEX('Mapping cadres'!$B$1:$Z$616,MATCH($B87, 'Mapping cadres'!$B$1:$B$616,0), MATCH(AF$32,'Mapping cadres'!$B$1:$Z$1,0))</f>
        <v>0</v>
      </c>
      <c r="AG87" s="226">
        <f>INDEX('Uganda workforce data - raw'!$A$4:$F$619,MATCH($B87, 'Uganda workforce data - raw'!$B$4:$B$619,0), MATCH("Filled Female",'Uganda workforce data - raw'!$A$4:$F$4,0))*INDEX('Mapping cadres'!$B$1:$Z$616,MATCH($B87, 'Mapping cadres'!$B$1:$B$616,0), MATCH(AG$32,'Mapping cadres'!$B$1:$Z$1,0))</f>
        <v>0</v>
      </c>
      <c r="AH87" s="226">
        <f>INDEX('Uganda workforce data - raw'!$A$4:$F$619,MATCH($B87, 'Uganda workforce data - raw'!$B$4:$B$619,0), MATCH("Filled Female",'Uganda workforce data - raw'!$A$4:$F$4,0))*INDEX('Mapping cadres'!$B$1:$Z$616,MATCH($B87, 'Mapping cadres'!$B$1:$B$616,0), MATCH(AH$32,'Mapping cadres'!$B$1:$Z$1,0))</f>
        <v>0</v>
      </c>
      <c r="AI87" s="226">
        <f>INDEX('Uganda workforce data - raw'!$A$4:$F$619,MATCH($B87, 'Uganda workforce data - raw'!$B$4:$B$619,0), MATCH("Filled Female",'Uganda workforce data - raw'!$A$4:$F$4,0))*INDEX('Mapping cadres'!$B$1:$Z$616,MATCH($B87, 'Mapping cadres'!$B$1:$B$616,0), MATCH(AI$32,'Mapping cadres'!$B$1:$Z$1,0))</f>
        <v>0</v>
      </c>
      <c r="AJ87" s="226">
        <f>INDEX('Uganda workforce data - raw'!$A$4:$F$619,MATCH($B87, 'Uganda workforce data - raw'!$B$4:$B$619,0), MATCH("Filled Female",'Uganda workforce data - raw'!$A$4:$F$4,0))*INDEX('Mapping cadres'!$B$1:$Z$616,MATCH($B87, 'Mapping cadres'!$B$1:$B$616,0), MATCH(AJ$32,'Mapping cadres'!$B$1:$Z$1,0))</f>
        <v>0</v>
      </c>
      <c r="AK87" s="226">
        <f>INDEX('Uganda workforce data - raw'!$A$4:$F$619,MATCH($B87, 'Uganda workforce data - raw'!$B$4:$B$619,0), MATCH("Filled Female",'Uganda workforce data - raw'!$A$4:$F$4,0))*INDEX('Mapping cadres'!$B$1:$Z$616,MATCH($B87, 'Mapping cadres'!$B$1:$B$616,0), MATCH(AK$32,'Mapping cadres'!$B$1:$Z$1,0))</f>
        <v>0</v>
      </c>
      <c r="AL87" s="226">
        <f>INDEX('Uganda workforce data - raw'!$A$4:$F$619,MATCH($B87, 'Uganda workforce data - raw'!$B$4:$B$619,0), MATCH("Filled Female",'Uganda workforce data - raw'!$A$4:$F$4,0))*INDEX('Mapping cadres'!$B$1:$Z$616,MATCH($B87, 'Mapping cadres'!$B$1:$B$616,0), MATCH(AL$32,'Mapping cadres'!$B$1:$Z$1,0))</f>
        <v>0</v>
      </c>
      <c r="AM87" s="226">
        <f>INDEX('Uganda workforce data - raw'!$A$4:$F$619,MATCH($B87, 'Uganda workforce data - raw'!$B$4:$B$619,0), MATCH("Filled Female",'Uganda workforce data - raw'!$A$4:$F$4,0))*INDEX('Mapping cadres'!$B$1:$Z$616,MATCH($B87, 'Mapping cadres'!$B$1:$B$616,0), MATCH(AM$32,'Mapping cadres'!$B$1:$Z$1,0))</f>
        <v>0</v>
      </c>
      <c r="AN87" s="226">
        <f>INDEX('Uganda workforce data - raw'!$A$4:$F$619,MATCH($B87, 'Uganda workforce data - raw'!$B$4:$B$619,0), MATCH("Filled Female",'Uganda workforce data - raw'!$A$4:$F$4,0))*INDEX('Mapping cadres'!$B$1:$Z$616,MATCH($B87, 'Mapping cadres'!$B$1:$B$616,0), MATCH(AN$32,'Mapping cadres'!$B$1:$Z$1,0))</f>
        <v>0</v>
      </c>
      <c r="AO87" s="226">
        <f>INDEX('Uganda workforce data - raw'!$A$4:$F$619,MATCH($B87, 'Uganda workforce data - raw'!$B$4:$B$619,0), MATCH("Filled Female",'Uganda workforce data - raw'!$A$4:$F$4,0))*INDEX('Mapping cadres'!$B$1:$Z$616,MATCH($B87, 'Mapping cadres'!$B$1:$B$616,0), MATCH(AO$32,'Mapping cadres'!$B$1:$Z$1,0))</f>
        <v>0</v>
      </c>
      <c r="AP87" s="226">
        <f>INDEX('Uganda workforce data - raw'!$A$4:$F$619,MATCH($B87, 'Uganda workforce data - raw'!$B$4:$B$619,0), MATCH("Filled Female",'Uganda workforce data - raw'!$A$4:$F$4,0))*INDEX('Mapping cadres'!$B$1:$Z$616,MATCH($B87, 'Mapping cadres'!$B$1:$B$616,0), MATCH(AP$32,'Mapping cadres'!$B$1:$Z$1,0))</f>
        <v>0</v>
      </c>
      <c r="AQ87" s="226">
        <f>INDEX('Uganda workforce data - raw'!$A$4:$F$619,MATCH($B87, 'Uganda workforce data - raw'!$B$4:$B$619,0), MATCH("Filled Female",'Uganda workforce data - raw'!$A$4:$F$4,0))*INDEX('Mapping cadres'!$B$1:$Z$616,MATCH($B87, 'Mapping cadres'!$B$1:$B$616,0), MATCH(AQ$32,'Mapping cadres'!$B$1:$Z$1,0))</f>
        <v>0</v>
      </c>
      <c r="AR87" s="226">
        <f>INDEX('Uganda workforce data - raw'!$A$4:$F$619,MATCH($B87, 'Uganda workforce data - raw'!$B$4:$B$619,0), MATCH("Filled Female",'Uganda workforce data - raw'!$A$4:$F$4,0))*INDEX('Mapping cadres'!$B$1:$Z$616,MATCH($B87, 'Mapping cadres'!$B$1:$B$616,0), MATCH(AR$32,'Mapping cadres'!$B$1:$Z$1,0))</f>
        <v>0</v>
      </c>
      <c r="AS87" s="226">
        <f>INDEX('Uganda workforce data - raw'!$A$4:$F$619,MATCH($B87, 'Uganda workforce data - raw'!$B$4:$B$619,0), MATCH("Filled Female",'Uganda workforce data - raw'!$A$4:$F$4,0))*INDEX('Mapping cadres'!$B$1:$Z$616,MATCH($B87, 'Mapping cadres'!$B$1:$B$616,0), MATCH(AS$32,'Mapping cadres'!$B$1:$Z$1,0))</f>
        <v>0</v>
      </c>
      <c r="AT87" s="226">
        <f>INDEX('Uganda workforce data - raw'!$A$4:$F$619,MATCH($B87, 'Uganda workforce data - raw'!$B$4:$B$619,0), MATCH("Filled Female",'Uganda workforce data - raw'!$A$4:$F$4,0))*INDEX('Mapping cadres'!$B$1:$Z$616,MATCH($B87, 'Mapping cadres'!$B$1:$B$616,0), MATCH(AT$32,'Mapping cadres'!$B$1:$Z$1,0))</f>
        <v>0</v>
      </c>
      <c r="AU87" s="226">
        <f>INDEX('Uganda workforce data - raw'!$A$4:$F$619,MATCH($B87, 'Uganda workforce data - raw'!$B$4:$B$619,0), MATCH("Filled Female",'Uganda workforce data - raw'!$A$4:$F$4,0))*INDEX('Mapping cadres'!$B$1:$Z$616,MATCH($B87, 'Mapping cadres'!$B$1:$B$616,0), MATCH(AU$32,'Mapping cadres'!$B$1:$Z$1,0))</f>
        <v>0</v>
      </c>
      <c r="AV87" s="226">
        <f>INDEX('Uganda workforce data - raw'!$A$4:$F$619,MATCH($B87, 'Uganda workforce data - raw'!$B$4:$B$619,0), MATCH("Filled Female",'Uganda workforce data - raw'!$A$4:$F$4,0))*INDEX('Mapping cadres'!$B$1:$Z$616,MATCH($B87, 'Mapping cadres'!$B$1:$B$616,0), MATCH(AV$32,'Mapping cadres'!$B$1:$Z$1,0))</f>
        <v>0</v>
      </c>
      <c r="AW87" s="226">
        <f>INDEX('Uganda workforce data - raw'!$A$4:$F$619,MATCH($B87, 'Uganda workforce data - raw'!$B$4:$B$619,0), MATCH("Filled Female",'Uganda workforce data - raw'!$A$4:$F$4,0))*INDEX('Mapping cadres'!$B$1:$Z$616,MATCH($B87, 'Mapping cadres'!$B$1:$B$616,0), MATCH(AW$32,'Mapping cadres'!$B$1:$Z$1,0))</f>
        <v>0</v>
      </c>
      <c r="AX87" s="226">
        <f>INDEX('Uganda workforce data - raw'!$A$4:$F$619,MATCH($B87, 'Uganda workforce data - raw'!$B$4:$B$619,0), MATCH("Filled Female",'Uganda workforce data - raw'!$A$4:$F$4,0))*INDEX('Mapping cadres'!$B$1:$Z$616,MATCH($B87, 'Mapping cadres'!$B$1:$B$616,0), MATCH(AX$32,'Mapping cadres'!$B$1:$Z$1,0))</f>
        <v>0</v>
      </c>
      <c r="AY87" s="226">
        <f t="shared" si="5"/>
        <v>0</v>
      </c>
      <c r="AZ87" s="226">
        <f t="shared" si="6"/>
        <v>9</v>
      </c>
      <c r="BA87" s="226">
        <f t="shared" si="7"/>
        <v>0</v>
      </c>
      <c r="BB87" s="226">
        <f t="shared" si="8"/>
        <v>0</v>
      </c>
      <c r="BC87" s="226">
        <f t="shared" si="9"/>
        <v>0</v>
      </c>
      <c r="BD87" s="226">
        <f t="shared" si="10"/>
        <v>0</v>
      </c>
      <c r="BE87" s="226">
        <f t="shared" si="11"/>
        <v>0</v>
      </c>
      <c r="BF87" s="226">
        <f t="shared" si="12"/>
        <v>0</v>
      </c>
      <c r="BG87" s="226">
        <f t="shared" si="13"/>
        <v>0</v>
      </c>
      <c r="BH87" s="226">
        <f t="shared" si="14"/>
        <v>0</v>
      </c>
      <c r="BI87" s="226">
        <f t="shared" si="15"/>
        <v>0</v>
      </c>
      <c r="BJ87" s="226">
        <f t="shared" si="16"/>
        <v>0</v>
      </c>
      <c r="BK87" s="226">
        <f t="shared" si="17"/>
        <v>0</v>
      </c>
      <c r="BL87" s="226">
        <f t="shared" si="18"/>
        <v>0</v>
      </c>
      <c r="BM87" s="226">
        <f t="shared" si="19"/>
        <v>0</v>
      </c>
      <c r="BN87" s="226">
        <f t="shared" si="20"/>
        <v>0</v>
      </c>
      <c r="BO87" s="226">
        <f t="shared" si="21"/>
        <v>0</v>
      </c>
      <c r="BP87" s="226">
        <f t="shared" si="22"/>
        <v>0</v>
      </c>
      <c r="BQ87" s="226">
        <f t="shared" si="23"/>
        <v>0</v>
      </c>
      <c r="BR87" s="226">
        <f t="shared" si="24"/>
        <v>0</v>
      </c>
      <c r="BS87" s="226">
        <f t="shared" si="25"/>
        <v>0</v>
      </c>
      <c r="BT87" s="226">
        <f t="shared" si="26"/>
        <v>0</v>
      </c>
      <c r="BU87" s="226">
        <f t="shared" si="27"/>
        <v>0</v>
      </c>
      <c r="BV87" s="226">
        <f t="shared" si="28"/>
        <v>0</v>
      </c>
    </row>
    <row r="88" spans="1:74">
      <c r="A88" s="226">
        <v>56</v>
      </c>
      <c r="B88" s="237" t="s">
        <v>1361</v>
      </c>
      <c r="C88" s="226">
        <f>INDEX('Uganda workforce data - raw'!$A$4:$F$619,MATCH($B88, 'Uganda workforce data - raw'!$B$4:$B$619,0), MATCH("Filled Male",'Uganda workforce data - raw'!$A$4:$F$4,0))*INDEX('Mapping cadres'!$B$1:$Z$616,MATCH($B88, 'Mapping cadres'!$B$1:$B$616,0), MATCH(C$32,'Mapping cadres'!$B$1:$Z$1,0))</f>
        <v>0</v>
      </c>
      <c r="D88" s="226">
        <f>INDEX('Uganda workforce data - raw'!$A$4:$F$619,MATCH($B88, 'Uganda workforce data - raw'!$B$4:$B$619,0), MATCH("Filled Male",'Uganda workforce data - raw'!$A$4:$F$4,0))*INDEX('Mapping cadres'!$B$1:$Z$616,MATCH($B88, 'Mapping cadres'!$B$1:$B$616,0), MATCH(D$32,'Mapping cadres'!$B$1:$Z$1,0))</f>
        <v>4</v>
      </c>
      <c r="E88" s="226">
        <f>INDEX('Uganda workforce data - raw'!$A$4:$F$619,MATCH($B88, 'Uganda workforce data - raw'!$B$4:$B$619,0), MATCH("Filled Male",'Uganda workforce data - raw'!$A$4:$F$4,0))*INDEX('Mapping cadres'!$B$1:$Z$616,MATCH($B88, 'Mapping cadres'!$B$1:$B$616,0), MATCH(E$32,'Mapping cadres'!$B$1:$Z$1,0))</f>
        <v>0</v>
      </c>
      <c r="F88" s="226">
        <f>INDEX('Uganda workforce data - raw'!$A$4:$F$619,MATCH($B88, 'Uganda workforce data - raw'!$B$4:$B$619,0), MATCH("Filled Male",'Uganda workforce data - raw'!$A$4:$F$4,0))*INDEX('Mapping cadres'!$B$1:$Z$616,MATCH($B88, 'Mapping cadres'!$B$1:$B$616,0), MATCH(F$32,'Mapping cadres'!$B$1:$Z$1,0))</f>
        <v>0</v>
      </c>
      <c r="G88" s="226">
        <f>INDEX('Uganda workforce data - raw'!$A$4:$F$619,MATCH($B88, 'Uganda workforce data - raw'!$B$4:$B$619,0), MATCH("Filled Male",'Uganda workforce data - raw'!$A$4:$F$4,0))*INDEX('Mapping cadres'!$B$1:$Z$616,MATCH($B88, 'Mapping cadres'!$B$1:$B$616,0), MATCH(G$32,'Mapping cadres'!$B$1:$Z$1,0))</f>
        <v>0</v>
      </c>
      <c r="H88" s="226">
        <f>INDEX('Uganda workforce data - raw'!$A$4:$F$619,MATCH($B88, 'Uganda workforce data - raw'!$B$4:$B$619,0), MATCH("Filled Male",'Uganda workforce data - raw'!$A$4:$F$4,0))*INDEX('Mapping cadres'!$B$1:$Z$616,MATCH($B88, 'Mapping cadres'!$B$1:$B$616,0), MATCH(H$32,'Mapping cadres'!$B$1:$Z$1,0))</f>
        <v>0</v>
      </c>
      <c r="I88" s="226">
        <f>INDEX('Uganda workforce data - raw'!$A$4:$F$619,MATCH($B88, 'Uganda workforce data - raw'!$B$4:$B$619,0), MATCH("Filled Male",'Uganda workforce data - raw'!$A$4:$F$4,0))*INDEX('Mapping cadres'!$B$1:$Z$616,MATCH($B88, 'Mapping cadres'!$B$1:$B$616,0), MATCH(I$32,'Mapping cadres'!$B$1:$Z$1,0))</f>
        <v>0</v>
      </c>
      <c r="J88" s="226">
        <f>INDEX('Uganda workforce data - raw'!$A$4:$F$619,MATCH($B88, 'Uganda workforce data - raw'!$B$4:$B$619,0), MATCH("Filled Male",'Uganda workforce data - raw'!$A$4:$F$4,0))*INDEX('Mapping cadres'!$B$1:$Z$616,MATCH($B88, 'Mapping cadres'!$B$1:$B$616,0), MATCH(J$32,'Mapping cadres'!$B$1:$Z$1,0))</f>
        <v>0</v>
      </c>
      <c r="K88" s="226">
        <f>INDEX('Uganda workforce data - raw'!$A$4:$F$619,MATCH($B88, 'Uganda workforce data - raw'!$B$4:$B$619,0), MATCH("Filled Male",'Uganda workforce data - raw'!$A$4:$F$4,0))*INDEX('Mapping cadres'!$B$1:$Z$616,MATCH($B88, 'Mapping cadres'!$B$1:$B$616,0), MATCH(K$32,'Mapping cadres'!$B$1:$Z$1,0))</f>
        <v>0</v>
      </c>
      <c r="L88" s="226">
        <f>INDEX('Uganda workforce data - raw'!$A$4:$F$619,MATCH($B88, 'Uganda workforce data - raw'!$B$4:$B$619,0), MATCH("Filled Male",'Uganda workforce data - raw'!$A$4:$F$4,0))*INDEX('Mapping cadres'!$B$1:$Z$616,MATCH($B88, 'Mapping cadres'!$B$1:$B$616,0), MATCH(L$32,'Mapping cadres'!$B$1:$Z$1,0))</f>
        <v>0</v>
      </c>
      <c r="M88" s="226">
        <f>INDEX('Uganda workforce data - raw'!$A$4:$F$619,MATCH($B88, 'Uganda workforce data - raw'!$B$4:$B$619,0), MATCH("Filled Male",'Uganda workforce data - raw'!$A$4:$F$4,0))*INDEX('Mapping cadres'!$B$1:$Z$616,MATCH($B88, 'Mapping cadres'!$B$1:$B$616,0), MATCH(M$32,'Mapping cadres'!$B$1:$Z$1,0))</f>
        <v>0</v>
      </c>
      <c r="N88" s="226">
        <f>INDEX('Uganda workforce data - raw'!$A$4:$F$619,MATCH($B88, 'Uganda workforce data - raw'!$B$4:$B$619,0), MATCH("Filled Male",'Uganda workforce data - raw'!$A$4:$F$4,0))*INDEX('Mapping cadres'!$B$1:$Z$616,MATCH($B88, 'Mapping cadres'!$B$1:$B$616,0), MATCH(N$32,'Mapping cadres'!$B$1:$Z$1,0))</f>
        <v>0</v>
      </c>
      <c r="O88" s="226">
        <f>INDEX('Uganda workforce data - raw'!$A$4:$F$619,MATCH($B88, 'Uganda workforce data - raw'!$B$4:$B$619,0), MATCH("Filled Male",'Uganda workforce data - raw'!$A$4:$F$4,0))*INDEX('Mapping cadres'!$B$1:$Z$616,MATCH($B88, 'Mapping cadres'!$B$1:$B$616,0), MATCH(O$32,'Mapping cadres'!$B$1:$Z$1,0))</f>
        <v>0</v>
      </c>
      <c r="P88" s="226">
        <f>INDEX('Uganda workforce data - raw'!$A$4:$F$619,MATCH($B88, 'Uganda workforce data - raw'!$B$4:$B$619,0), MATCH("Filled Male",'Uganda workforce data - raw'!$A$4:$F$4,0))*INDEX('Mapping cadres'!$B$1:$Z$616,MATCH($B88, 'Mapping cadres'!$B$1:$B$616,0), MATCH(P$32,'Mapping cadres'!$B$1:$Z$1,0))</f>
        <v>0</v>
      </c>
      <c r="Q88" s="226">
        <f>INDEX('Uganda workforce data - raw'!$A$4:$F$619,MATCH($B88, 'Uganda workforce data - raw'!$B$4:$B$619,0), MATCH("Filled Male",'Uganda workforce data - raw'!$A$4:$F$4,0))*INDEX('Mapping cadres'!$B$1:$Z$616,MATCH($B88, 'Mapping cadres'!$B$1:$B$616,0), MATCH(Q$32,'Mapping cadres'!$B$1:$Z$1,0))</f>
        <v>0</v>
      </c>
      <c r="R88" s="226">
        <f>INDEX('Uganda workforce data - raw'!$A$4:$F$619,MATCH($B88, 'Uganda workforce data - raw'!$B$4:$B$619,0), MATCH("Filled Male",'Uganda workforce data - raw'!$A$4:$F$4,0))*INDEX('Mapping cadres'!$B$1:$Z$616,MATCH($B88, 'Mapping cadres'!$B$1:$B$616,0), MATCH(R$32,'Mapping cadres'!$B$1:$Z$1,0))</f>
        <v>0</v>
      </c>
      <c r="S88" s="226">
        <f>INDEX('Uganda workforce data - raw'!$A$4:$F$619,MATCH($B88, 'Uganda workforce data - raw'!$B$4:$B$619,0), MATCH("Filled Male",'Uganda workforce data - raw'!$A$4:$F$4,0))*INDEX('Mapping cadres'!$B$1:$Z$616,MATCH($B88, 'Mapping cadres'!$B$1:$B$616,0), MATCH(S$32,'Mapping cadres'!$B$1:$Z$1,0))</f>
        <v>0</v>
      </c>
      <c r="T88" s="226">
        <f>INDEX('Uganda workforce data - raw'!$A$4:$F$619,MATCH($B88, 'Uganda workforce data - raw'!$B$4:$B$619,0), MATCH("Filled Male",'Uganda workforce data - raw'!$A$4:$F$4,0))*INDEX('Mapping cadres'!$B$1:$Z$616,MATCH($B88, 'Mapping cadres'!$B$1:$B$616,0), MATCH(T$32,'Mapping cadres'!$B$1:$Z$1,0))</f>
        <v>0</v>
      </c>
      <c r="U88" s="226">
        <f>INDEX('Uganda workforce data - raw'!$A$4:$F$619,MATCH($B88, 'Uganda workforce data - raw'!$B$4:$B$619,0), MATCH("Filled Male",'Uganda workforce data - raw'!$A$4:$F$4,0))*INDEX('Mapping cadres'!$B$1:$Z$616,MATCH($B88, 'Mapping cadres'!$B$1:$B$616,0), MATCH(U$32,'Mapping cadres'!$B$1:$Z$1,0))</f>
        <v>0</v>
      </c>
      <c r="V88" s="226">
        <f>INDEX('Uganda workforce data - raw'!$A$4:$F$619,MATCH($B88, 'Uganda workforce data - raw'!$B$4:$B$619,0), MATCH("Filled Male",'Uganda workforce data - raw'!$A$4:$F$4,0))*INDEX('Mapping cadres'!$B$1:$Z$616,MATCH($B88, 'Mapping cadres'!$B$1:$B$616,0), MATCH(V$32,'Mapping cadres'!$B$1:$Z$1,0))</f>
        <v>0</v>
      </c>
      <c r="W88" s="226">
        <f>INDEX('Uganda workforce data - raw'!$A$4:$F$619,MATCH($B88, 'Uganda workforce data - raw'!$B$4:$B$619,0), MATCH("Filled Male",'Uganda workforce data - raw'!$A$4:$F$4,0))*INDEX('Mapping cadres'!$B$1:$Z$616,MATCH($B88, 'Mapping cadres'!$B$1:$B$616,0), MATCH(W$32,'Mapping cadres'!$B$1:$Z$1,0))</f>
        <v>0</v>
      </c>
      <c r="X88" s="226">
        <f>INDEX('Uganda workforce data - raw'!$A$4:$F$619,MATCH($B88, 'Uganda workforce data - raw'!$B$4:$B$619,0), MATCH("Filled Male",'Uganda workforce data - raw'!$A$4:$F$4,0))*INDEX('Mapping cadres'!$B$1:$Z$616,MATCH($B88, 'Mapping cadres'!$B$1:$B$616,0), MATCH(X$32,'Mapping cadres'!$B$1:$Z$1,0))</f>
        <v>0</v>
      </c>
      <c r="Y88" s="226">
        <f>INDEX('Uganda workforce data - raw'!$A$4:$F$619,MATCH($B88, 'Uganda workforce data - raw'!$B$4:$B$619,0), MATCH("Filled Male",'Uganda workforce data - raw'!$A$4:$F$4,0))*INDEX('Mapping cadres'!$B$1:$Z$616,MATCH($B88, 'Mapping cadres'!$B$1:$B$616,0), MATCH(Y$32,'Mapping cadres'!$B$1:$Z$1,0))</f>
        <v>0</v>
      </c>
      <c r="Z88" s="226">
        <f>INDEX('Uganda workforce data - raw'!$A$4:$F$619,MATCH($B88, 'Uganda workforce data - raw'!$B$4:$B$619,0), MATCH("Filled Male",'Uganda workforce data - raw'!$A$4:$F$4,0))*INDEX('Mapping cadres'!$B$1:$Z$616,MATCH($B88, 'Mapping cadres'!$B$1:$B$616,0), MATCH(Z$32,'Mapping cadres'!$B$1:$Z$1,0))</f>
        <v>0</v>
      </c>
      <c r="AA88" s="226">
        <f>INDEX('Uganda workforce data - raw'!$A$4:$F$619,MATCH($B88, 'Uganda workforce data - raw'!$B$4:$B$619,0), MATCH("Filled Female",'Uganda workforce data - raw'!$A$4:$F$4,0))*INDEX('Mapping cadres'!$B$1:$Z$616,MATCH($B88, 'Mapping cadres'!$B$1:$B$616,0), MATCH(AA$32,'Mapping cadres'!$B$1:$Z$1,0))</f>
        <v>0</v>
      </c>
      <c r="AB88" s="226">
        <f>INDEX('Uganda workforce data - raw'!$A$4:$F$619,MATCH($B88, 'Uganda workforce data - raw'!$B$4:$B$619,0), MATCH("Filled Female",'Uganda workforce data - raw'!$A$4:$F$4,0))*INDEX('Mapping cadres'!$B$1:$Z$616,MATCH($B88, 'Mapping cadres'!$B$1:$B$616,0), MATCH(AB$32,'Mapping cadres'!$B$1:$Z$1,0))</f>
        <v>0</v>
      </c>
      <c r="AC88" s="226">
        <f>INDEX('Uganda workforce data - raw'!$A$4:$F$619,MATCH($B88, 'Uganda workforce data - raw'!$B$4:$B$619,0), MATCH("Filled Female",'Uganda workforce data - raw'!$A$4:$F$4,0))*INDEX('Mapping cadres'!$B$1:$Z$616,MATCH($B88, 'Mapping cadres'!$B$1:$B$616,0), MATCH(AC$32,'Mapping cadres'!$B$1:$Z$1,0))</f>
        <v>0</v>
      </c>
      <c r="AD88" s="226">
        <f>INDEX('Uganda workforce data - raw'!$A$4:$F$619,MATCH($B88, 'Uganda workforce data - raw'!$B$4:$B$619,0), MATCH("Filled Female",'Uganda workforce data - raw'!$A$4:$F$4,0))*INDEX('Mapping cadres'!$B$1:$Z$616,MATCH($B88, 'Mapping cadres'!$B$1:$B$616,0), MATCH(AD$32,'Mapping cadres'!$B$1:$Z$1,0))</f>
        <v>0</v>
      </c>
      <c r="AE88" s="226">
        <f>INDEX('Uganda workforce data - raw'!$A$4:$F$619,MATCH($B88, 'Uganda workforce data - raw'!$B$4:$B$619,0), MATCH("Filled Female",'Uganda workforce data - raw'!$A$4:$F$4,0))*INDEX('Mapping cadres'!$B$1:$Z$616,MATCH($B88, 'Mapping cadres'!$B$1:$B$616,0), MATCH(AE$32,'Mapping cadres'!$B$1:$Z$1,0))</f>
        <v>0</v>
      </c>
      <c r="AF88" s="226">
        <f>INDEX('Uganda workforce data - raw'!$A$4:$F$619,MATCH($B88, 'Uganda workforce data - raw'!$B$4:$B$619,0), MATCH("Filled Female",'Uganda workforce data - raw'!$A$4:$F$4,0))*INDEX('Mapping cadres'!$B$1:$Z$616,MATCH($B88, 'Mapping cadres'!$B$1:$B$616,0), MATCH(AF$32,'Mapping cadres'!$B$1:$Z$1,0))</f>
        <v>0</v>
      </c>
      <c r="AG88" s="226">
        <f>INDEX('Uganda workforce data - raw'!$A$4:$F$619,MATCH($B88, 'Uganda workforce data - raw'!$B$4:$B$619,0), MATCH("Filled Female",'Uganda workforce data - raw'!$A$4:$F$4,0))*INDEX('Mapping cadres'!$B$1:$Z$616,MATCH($B88, 'Mapping cadres'!$B$1:$B$616,0), MATCH(AG$32,'Mapping cadres'!$B$1:$Z$1,0))</f>
        <v>0</v>
      </c>
      <c r="AH88" s="226">
        <f>INDEX('Uganda workforce data - raw'!$A$4:$F$619,MATCH($B88, 'Uganda workforce data - raw'!$B$4:$B$619,0), MATCH("Filled Female",'Uganda workforce data - raw'!$A$4:$F$4,0))*INDEX('Mapping cadres'!$B$1:$Z$616,MATCH($B88, 'Mapping cadres'!$B$1:$B$616,0), MATCH(AH$32,'Mapping cadres'!$B$1:$Z$1,0))</f>
        <v>0</v>
      </c>
      <c r="AI88" s="226">
        <f>INDEX('Uganda workforce data - raw'!$A$4:$F$619,MATCH($B88, 'Uganda workforce data - raw'!$B$4:$B$619,0), MATCH("Filled Female",'Uganda workforce data - raw'!$A$4:$F$4,0))*INDEX('Mapping cadres'!$B$1:$Z$616,MATCH($B88, 'Mapping cadres'!$B$1:$B$616,0), MATCH(AI$32,'Mapping cadres'!$B$1:$Z$1,0))</f>
        <v>0</v>
      </c>
      <c r="AJ88" s="226">
        <f>INDEX('Uganda workforce data - raw'!$A$4:$F$619,MATCH($B88, 'Uganda workforce data - raw'!$B$4:$B$619,0), MATCH("Filled Female",'Uganda workforce data - raw'!$A$4:$F$4,0))*INDEX('Mapping cadres'!$B$1:$Z$616,MATCH($B88, 'Mapping cadres'!$B$1:$B$616,0), MATCH(AJ$32,'Mapping cadres'!$B$1:$Z$1,0))</f>
        <v>0</v>
      </c>
      <c r="AK88" s="226">
        <f>INDEX('Uganda workforce data - raw'!$A$4:$F$619,MATCH($B88, 'Uganda workforce data - raw'!$B$4:$B$619,0), MATCH("Filled Female",'Uganda workforce data - raw'!$A$4:$F$4,0))*INDEX('Mapping cadres'!$B$1:$Z$616,MATCH($B88, 'Mapping cadres'!$B$1:$B$616,0), MATCH(AK$32,'Mapping cadres'!$B$1:$Z$1,0))</f>
        <v>0</v>
      </c>
      <c r="AL88" s="226">
        <f>INDEX('Uganda workforce data - raw'!$A$4:$F$619,MATCH($B88, 'Uganda workforce data - raw'!$B$4:$B$619,0), MATCH("Filled Female",'Uganda workforce data - raw'!$A$4:$F$4,0))*INDEX('Mapping cadres'!$B$1:$Z$616,MATCH($B88, 'Mapping cadres'!$B$1:$B$616,0), MATCH(AL$32,'Mapping cadres'!$B$1:$Z$1,0))</f>
        <v>0</v>
      </c>
      <c r="AM88" s="226">
        <f>INDEX('Uganda workforce data - raw'!$A$4:$F$619,MATCH($B88, 'Uganda workforce data - raw'!$B$4:$B$619,0), MATCH("Filled Female",'Uganda workforce data - raw'!$A$4:$F$4,0))*INDEX('Mapping cadres'!$B$1:$Z$616,MATCH($B88, 'Mapping cadres'!$B$1:$B$616,0), MATCH(AM$32,'Mapping cadres'!$B$1:$Z$1,0))</f>
        <v>0</v>
      </c>
      <c r="AN88" s="226">
        <f>INDEX('Uganda workforce data - raw'!$A$4:$F$619,MATCH($B88, 'Uganda workforce data - raw'!$B$4:$B$619,0), MATCH("Filled Female",'Uganda workforce data - raw'!$A$4:$F$4,0))*INDEX('Mapping cadres'!$B$1:$Z$616,MATCH($B88, 'Mapping cadres'!$B$1:$B$616,0), MATCH(AN$32,'Mapping cadres'!$B$1:$Z$1,0))</f>
        <v>0</v>
      </c>
      <c r="AO88" s="226">
        <f>INDEX('Uganda workforce data - raw'!$A$4:$F$619,MATCH($B88, 'Uganda workforce data - raw'!$B$4:$B$619,0), MATCH("Filled Female",'Uganda workforce data - raw'!$A$4:$F$4,0))*INDEX('Mapping cadres'!$B$1:$Z$616,MATCH($B88, 'Mapping cadres'!$B$1:$B$616,0), MATCH(AO$32,'Mapping cadres'!$B$1:$Z$1,0))</f>
        <v>0</v>
      </c>
      <c r="AP88" s="226">
        <f>INDEX('Uganda workforce data - raw'!$A$4:$F$619,MATCH($B88, 'Uganda workforce data - raw'!$B$4:$B$619,0), MATCH("Filled Female",'Uganda workforce data - raw'!$A$4:$F$4,0))*INDEX('Mapping cadres'!$B$1:$Z$616,MATCH($B88, 'Mapping cadres'!$B$1:$B$616,0), MATCH(AP$32,'Mapping cadres'!$B$1:$Z$1,0))</f>
        <v>0</v>
      </c>
      <c r="AQ88" s="226">
        <f>INDEX('Uganda workforce data - raw'!$A$4:$F$619,MATCH($B88, 'Uganda workforce data - raw'!$B$4:$B$619,0), MATCH("Filled Female",'Uganda workforce data - raw'!$A$4:$F$4,0))*INDEX('Mapping cadres'!$B$1:$Z$616,MATCH($B88, 'Mapping cadres'!$B$1:$B$616,0), MATCH(AQ$32,'Mapping cadres'!$B$1:$Z$1,0))</f>
        <v>0</v>
      </c>
      <c r="AR88" s="226">
        <f>INDEX('Uganda workforce data - raw'!$A$4:$F$619,MATCH($B88, 'Uganda workforce data - raw'!$B$4:$B$619,0), MATCH("Filled Female",'Uganda workforce data - raw'!$A$4:$F$4,0))*INDEX('Mapping cadres'!$B$1:$Z$616,MATCH($B88, 'Mapping cadres'!$B$1:$B$616,0), MATCH(AR$32,'Mapping cadres'!$B$1:$Z$1,0))</f>
        <v>0</v>
      </c>
      <c r="AS88" s="226">
        <f>INDEX('Uganda workforce data - raw'!$A$4:$F$619,MATCH($B88, 'Uganda workforce data - raw'!$B$4:$B$619,0), MATCH("Filled Female",'Uganda workforce data - raw'!$A$4:$F$4,0))*INDEX('Mapping cadres'!$B$1:$Z$616,MATCH($B88, 'Mapping cadres'!$B$1:$B$616,0), MATCH(AS$32,'Mapping cadres'!$B$1:$Z$1,0))</f>
        <v>0</v>
      </c>
      <c r="AT88" s="226">
        <f>INDEX('Uganda workforce data - raw'!$A$4:$F$619,MATCH($B88, 'Uganda workforce data - raw'!$B$4:$B$619,0), MATCH("Filled Female",'Uganda workforce data - raw'!$A$4:$F$4,0))*INDEX('Mapping cadres'!$B$1:$Z$616,MATCH($B88, 'Mapping cadres'!$B$1:$B$616,0), MATCH(AT$32,'Mapping cadres'!$B$1:$Z$1,0))</f>
        <v>0</v>
      </c>
      <c r="AU88" s="226">
        <f>INDEX('Uganda workforce data - raw'!$A$4:$F$619,MATCH($B88, 'Uganda workforce data - raw'!$B$4:$B$619,0), MATCH("Filled Female",'Uganda workforce data - raw'!$A$4:$F$4,0))*INDEX('Mapping cadres'!$B$1:$Z$616,MATCH($B88, 'Mapping cadres'!$B$1:$B$616,0), MATCH(AU$32,'Mapping cadres'!$B$1:$Z$1,0))</f>
        <v>0</v>
      </c>
      <c r="AV88" s="226">
        <f>INDEX('Uganda workforce data - raw'!$A$4:$F$619,MATCH($B88, 'Uganda workforce data - raw'!$B$4:$B$619,0), MATCH("Filled Female",'Uganda workforce data - raw'!$A$4:$F$4,0))*INDEX('Mapping cadres'!$B$1:$Z$616,MATCH($B88, 'Mapping cadres'!$B$1:$B$616,0), MATCH(AV$32,'Mapping cadres'!$B$1:$Z$1,0))</f>
        <v>0</v>
      </c>
      <c r="AW88" s="226">
        <f>INDEX('Uganda workforce data - raw'!$A$4:$F$619,MATCH($B88, 'Uganda workforce data - raw'!$B$4:$B$619,0), MATCH("Filled Female",'Uganda workforce data - raw'!$A$4:$F$4,0))*INDEX('Mapping cadres'!$B$1:$Z$616,MATCH($B88, 'Mapping cadres'!$B$1:$B$616,0), MATCH(AW$32,'Mapping cadres'!$B$1:$Z$1,0))</f>
        <v>0</v>
      </c>
      <c r="AX88" s="226">
        <f>INDEX('Uganda workforce data - raw'!$A$4:$F$619,MATCH($B88, 'Uganda workforce data - raw'!$B$4:$B$619,0), MATCH("Filled Female",'Uganda workforce data - raw'!$A$4:$F$4,0))*INDEX('Mapping cadres'!$B$1:$Z$616,MATCH($B88, 'Mapping cadres'!$B$1:$B$616,0), MATCH(AX$32,'Mapping cadres'!$B$1:$Z$1,0))</f>
        <v>0</v>
      </c>
      <c r="AY88" s="226">
        <f t="shared" si="5"/>
        <v>0</v>
      </c>
      <c r="AZ88" s="226">
        <f t="shared" si="6"/>
        <v>4</v>
      </c>
      <c r="BA88" s="226">
        <f t="shared" si="7"/>
        <v>0</v>
      </c>
      <c r="BB88" s="226">
        <f t="shared" si="8"/>
        <v>0</v>
      </c>
      <c r="BC88" s="226">
        <f t="shared" si="9"/>
        <v>0</v>
      </c>
      <c r="BD88" s="226">
        <f t="shared" si="10"/>
        <v>0</v>
      </c>
      <c r="BE88" s="226">
        <f t="shared" si="11"/>
        <v>0</v>
      </c>
      <c r="BF88" s="226">
        <f t="shared" si="12"/>
        <v>0</v>
      </c>
      <c r="BG88" s="226">
        <f t="shared" si="13"/>
        <v>0</v>
      </c>
      <c r="BH88" s="226">
        <f t="shared" si="14"/>
        <v>0</v>
      </c>
      <c r="BI88" s="226">
        <f t="shared" si="15"/>
        <v>0</v>
      </c>
      <c r="BJ88" s="226">
        <f t="shared" si="16"/>
        <v>0</v>
      </c>
      <c r="BK88" s="226">
        <f t="shared" si="17"/>
        <v>0</v>
      </c>
      <c r="BL88" s="226">
        <f t="shared" si="18"/>
        <v>0</v>
      </c>
      <c r="BM88" s="226">
        <f t="shared" si="19"/>
        <v>0</v>
      </c>
      <c r="BN88" s="226">
        <f t="shared" si="20"/>
        <v>0</v>
      </c>
      <c r="BO88" s="226">
        <f t="shared" si="21"/>
        <v>0</v>
      </c>
      <c r="BP88" s="226">
        <f t="shared" si="22"/>
        <v>0</v>
      </c>
      <c r="BQ88" s="226">
        <f t="shared" si="23"/>
        <v>0</v>
      </c>
      <c r="BR88" s="226">
        <f t="shared" si="24"/>
        <v>0</v>
      </c>
      <c r="BS88" s="226">
        <f t="shared" si="25"/>
        <v>0</v>
      </c>
      <c r="BT88" s="226">
        <f t="shared" si="26"/>
        <v>0</v>
      </c>
      <c r="BU88" s="226">
        <f t="shared" si="27"/>
        <v>0</v>
      </c>
      <c r="BV88" s="226">
        <f t="shared" si="28"/>
        <v>0</v>
      </c>
    </row>
    <row r="89" spans="1:74">
      <c r="A89" s="226">
        <v>57</v>
      </c>
      <c r="B89" s="237" t="s">
        <v>1362</v>
      </c>
      <c r="C89" s="226">
        <f>INDEX('Uganda workforce data - raw'!$A$4:$F$619,MATCH($B89, 'Uganda workforce data - raw'!$B$4:$B$619,0), MATCH("Filled Male",'Uganda workforce data - raw'!$A$4:$F$4,0))*INDEX('Mapping cadres'!$B$1:$Z$616,MATCH($B89, 'Mapping cadres'!$B$1:$B$616,0), MATCH(C$32,'Mapping cadres'!$B$1:$Z$1,0))</f>
        <v>0</v>
      </c>
      <c r="D89" s="226">
        <f>INDEX('Uganda workforce data - raw'!$A$4:$F$619,MATCH($B89, 'Uganda workforce data - raw'!$B$4:$B$619,0), MATCH("Filled Male",'Uganda workforce data - raw'!$A$4:$F$4,0))*INDEX('Mapping cadres'!$B$1:$Z$616,MATCH($B89, 'Mapping cadres'!$B$1:$B$616,0), MATCH(D$32,'Mapping cadres'!$B$1:$Z$1,0))</f>
        <v>0</v>
      </c>
      <c r="E89" s="226">
        <f>INDEX('Uganda workforce data - raw'!$A$4:$F$619,MATCH($B89, 'Uganda workforce data - raw'!$B$4:$B$619,0), MATCH("Filled Male",'Uganda workforce data - raw'!$A$4:$F$4,0))*INDEX('Mapping cadres'!$B$1:$Z$616,MATCH($B89, 'Mapping cadres'!$B$1:$B$616,0), MATCH(E$32,'Mapping cadres'!$B$1:$Z$1,0))</f>
        <v>0</v>
      </c>
      <c r="F89" s="226">
        <f>INDEX('Uganda workforce data - raw'!$A$4:$F$619,MATCH($B89, 'Uganda workforce data - raw'!$B$4:$B$619,0), MATCH("Filled Male",'Uganda workforce data - raw'!$A$4:$F$4,0))*INDEX('Mapping cadres'!$B$1:$Z$616,MATCH($B89, 'Mapping cadres'!$B$1:$B$616,0), MATCH(F$32,'Mapping cadres'!$B$1:$Z$1,0))</f>
        <v>0</v>
      </c>
      <c r="G89" s="226">
        <f>INDEX('Uganda workforce data - raw'!$A$4:$F$619,MATCH($B89, 'Uganda workforce data - raw'!$B$4:$B$619,0), MATCH("Filled Male",'Uganda workforce data - raw'!$A$4:$F$4,0))*INDEX('Mapping cadres'!$B$1:$Z$616,MATCH($B89, 'Mapping cadres'!$B$1:$B$616,0), MATCH(G$32,'Mapping cadres'!$B$1:$Z$1,0))</f>
        <v>0</v>
      </c>
      <c r="H89" s="226">
        <f>INDEX('Uganda workforce data - raw'!$A$4:$F$619,MATCH($B89, 'Uganda workforce data - raw'!$B$4:$B$619,0), MATCH("Filled Male",'Uganda workforce data - raw'!$A$4:$F$4,0))*INDEX('Mapping cadres'!$B$1:$Z$616,MATCH($B89, 'Mapping cadres'!$B$1:$B$616,0), MATCH(H$32,'Mapping cadres'!$B$1:$Z$1,0))</f>
        <v>0</v>
      </c>
      <c r="I89" s="226">
        <f>INDEX('Uganda workforce data - raw'!$A$4:$F$619,MATCH($B89, 'Uganda workforce data - raw'!$B$4:$B$619,0), MATCH("Filled Male",'Uganda workforce data - raw'!$A$4:$F$4,0))*INDEX('Mapping cadres'!$B$1:$Z$616,MATCH($B89, 'Mapping cadres'!$B$1:$B$616,0), MATCH(I$32,'Mapping cadres'!$B$1:$Z$1,0))</f>
        <v>0</v>
      </c>
      <c r="J89" s="226">
        <f>INDEX('Uganda workforce data - raw'!$A$4:$F$619,MATCH($B89, 'Uganda workforce data - raw'!$B$4:$B$619,0), MATCH("Filled Male",'Uganda workforce data - raw'!$A$4:$F$4,0))*INDEX('Mapping cadres'!$B$1:$Z$616,MATCH($B89, 'Mapping cadres'!$B$1:$B$616,0), MATCH(J$32,'Mapping cadres'!$B$1:$Z$1,0))</f>
        <v>0</v>
      </c>
      <c r="K89" s="226">
        <f>INDEX('Uganda workforce data - raw'!$A$4:$F$619,MATCH($B89, 'Uganda workforce data - raw'!$B$4:$B$619,0), MATCH("Filled Male",'Uganda workforce data - raw'!$A$4:$F$4,0))*INDEX('Mapping cadres'!$B$1:$Z$616,MATCH($B89, 'Mapping cadres'!$B$1:$B$616,0), MATCH(K$32,'Mapping cadres'!$B$1:$Z$1,0))</f>
        <v>0</v>
      </c>
      <c r="L89" s="226">
        <f>INDEX('Uganda workforce data - raw'!$A$4:$F$619,MATCH($B89, 'Uganda workforce data - raw'!$B$4:$B$619,0), MATCH("Filled Male",'Uganda workforce data - raw'!$A$4:$F$4,0))*INDEX('Mapping cadres'!$B$1:$Z$616,MATCH($B89, 'Mapping cadres'!$B$1:$B$616,0), MATCH(L$32,'Mapping cadres'!$B$1:$Z$1,0))</f>
        <v>0</v>
      </c>
      <c r="M89" s="226">
        <f>INDEX('Uganda workforce data - raw'!$A$4:$F$619,MATCH($B89, 'Uganda workforce data - raw'!$B$4:$B$619,0), MATCH("Filled Male",'Uganda workforce data - raw'!$A$4:$F$4,0))*INDEX('Mapping cadres'!$B$1:$Z$616,MATCH($B89, 'Mapping cadres'!$B$1:$B$616,0), MATCH(M$32,'Mapping cadres'!$B$1:$Z$1,0))</f>
        <v>0</v>
      </c>
      <c r="N89" s="226">
        <f>INDEX('Uganda workforce data - raw'!$A$4:$F$619,MATCH($B89, 'Uganda workforce data - raw'!$B$4:$B$619,0), MATCH("Filled Male",'Uganda workforce data - raw'!$A$4:$F$4,0))*INDEX('Mapping cadres'!$B$1:$Z$616,MATCH($B89, 'Mapping cadres'!$B$1:$B$616,0), MATCH(N$32,'Mapping cadres'!$B$1:$Z$1,0))</f>
        <v>0</v>
      </c>
      <c r="O89" s="226">
        <f>INDEX('Uganda workforce data - raw'!$A$4:$F$619,MATCH($B89, 'Uganda workforce data - raw'!$B$4:$B$619,0), MATCH("Filled Male",'Uganda workforce data - raw'!$A$4:$F$4,0))*INDEX('Mapping cadres'!$B$1:$Z$616,MATCH($B89, 'Mapping cadres'!$B$1:$B$616,0), MATCH(O$32,'Mapping cadres'!$B$1:$Z$1,0))</f>
        <v>0</v>
      </c>
      <c r="P89" s="226">
        <f>INDEX('Uganda workforce data - raw'!$A$4:$F$619,MATCH($B89, 'Uganda workforce data - raw'!$B$4:$B$619,0), MATCH("Filled Male",'Uganda workforce data - raw'!$A$4:$F$4,0))*INDEX('Mapping cadres'!$B$1:$Z$616,MATCH($B89, 'Mapping cadres'!$B$1:$B$616,0), MATCH(P$32,'Mapping cadres'!$B$1:$Z$1,0))</f>
        <v>0</v>
      </c>
      <c r="Q89" s="226">
        <f>INDEX('Uganda workforce data - raw'!$A$4:$F$619,MATCH($B89, 'Uganda workforce data - raw'!$B$4:$B$619,0), MATCH("Filled Male",'Uganda workforce data - raw'!$A$4:$F$4,0))*INDEX('Mapping cadres'!$B$1:$Z$616,MATCH($B89, 'Mapping cadres'!$B$1:$B$616,0), MATCH(Q$32,'Mapping cadres'!$B$1:$Z$1,0))</f>
        <v>0</v>
      </c>
      <c r="R89" s="226">
        <f>INDEX('Uganda workforce data - raw'!$A$4:$F$619,MATCH($B89, 'Uganda workforce data - raw'!$B$4:$B$619,0), MATCH("Filled Male",'Uganda workforce data - raw'!$A$4:$F$4,0))*INDEX('Mapping cadres'!$B$1:$Z$616,MATCH($B89, 'Mapping cadres'!$B$1:$B$616,0), MATCH(R$32,'Mapping cadres'!$B$1:$Z$1,0))</f>
        <v>0</v>
      </c>
      <c r="S89" s="226">
        <f>INDEX('Uganda workforce data - raw'!$A$4:$F$619,MATCH($B89, 'Uganda workforce data - raw'!$B$4:$B$619,0), MATCH("Filled Male",'Uganda workforce data - raw'!$A$4:$F$4,0))*INDEX('Mapping cadres'!$B$1:$Z$616,MATCH($B89, 'Mapping cadres'!$B$1:$B$616,0), MATCH(S$32,'Mapping cadres'!$B$1:$Z$1,0))</f>
        <v>0</v>
      </c>
      <c r="T89" s="226">
        <f>INDEX('Uganda workforce data - raw'!$A$4:$F$619,MATCH($B89, 'Uganda workforce data - raw'!$B$4:$B$619,0), MATCH("Filled Male",'Uganda workforce data - raw'!$A$4:$F$4,0))*INDEX('Mapping cadres'!$B$1:$Z$616,MATCH($B89, 'Mapping cadres'!$B$1:$B$616,0), MATCH(T$32,'Mapping cadres'!$B$1:$Z$1,0))</f>
        <v>0</v>
      </c>
      <c r="U89" s="226">
        <f>INDEX('Uganda workforce data - raw'!$A$4:$F$619,MATCH($B89, 'Uganda workforce data - raw'!$B$4:$B$619,0), MATCH("Filled Male",'Uganda workforce data - raw'!$A$4:$F$4,0))*INDEX('Mapping cadres'!$B$1:$Z$616,MATCH($B89, 'Mapping cadres'!$B$1:$B$616,0), MATCH(U$32,'Mapping cadres'!$B$1:$Z$1,0))</f>
        <v>0</v>
      </c>
      <c r="V89" s="226">
        <f>INDEX('Uganda workforce data - raw'!$A$4:$F$619,MATCH($B89, 'Uganda workforce data - raw'!$B$4:$B$619,0), MATCH("Filled Male",'Uganda workforce data - raw'!$A$4:$F$4,0))*INDEX('Mapping cadres'!$B$1:$Z$616,MATCH($B89, 'Mapping cadres'!$B$1:$B$616,0), MATCH(V$32,'Mapping cadres'!$B$1:$Z$1,0))</f>
        <v>0</v>
      </c>
      <c r="W89" s="226">
        <f>INDEX('Uganda workforce data - raw'!$A$4:$F$619,MATCH($B89, 'Uganda workforce data - raw'!$B$4:$B$619,0), MATCH("Filled Male",'Uganda workforce data - raw'!$A$4:$F$4,0))*INDEX('Mapping cadres'!$B$1:$Z$616,MATCH($B89, 'Mapping cadres'!$B$1:$B$616,0), MATCH(W$32,'Mapping cadres'!$B$1:$Z$1,0))</f>
        <v>0</v>
      </c>
      <c r="X89" s="226">
        <f>INDEX('Uganda workforce data - raw'!$A$4:$F$619,MATCH($B89, 'Uganda workforce data - raw'!$B$4:$B$619,0), MATCH("Filled Male",'Uganda workforce data - raw'!$A$4:$F$4,0))*INDEX('Mapping cadres'!$B$1:$Z$616,MATCH($B89, 'Mapping cadres'!$B$1:$B$616,0), MATCH(X$32,'Mapping cadres'!$B$1:$Z$1,0))</f>
        <v>0</v>
      </c>
      <c r="Y89" s="226">
        <f>INDEX('Uganda workforce data - raw'!$A$4:$F$619,MATCH($B89, 'Uganda workforce data - raw'!$B$4:$B$619,0), MATCH("Filled Male",'Uganda workforce data - raw'!$A$4:$F$4,0))*INDEX('Mapping cadres'!$B$1:$Z$616,MATCH($B89, 'Mapping cadres'!$B$1:$B$616,0), MATCH(Y$32,'Mapping cadres'!$B$1:$Z$1,0))</f>
        <v>0</v>
      </c>
      <c r="Z89" s="226">
        <f>INDEX('Uganda workforce data - raw'!$A$4:$F$619,MATCH($B89, 'Uganda workforce data - raw'!$B$4:$B$619,0), MATCH("Filled Male",'Uganda workforce data - raw'!$A$4:$F$4,0))*INDEX('Mapping cadres'!$B$1:$Z$616,MATCH($B89, 'Mapping cadres'!$B$1:$B$616,0), MATCH(Z$32,'Mapping cadres'!$B$1:$Z$1,0))</f>
        <v>0</v>
      </c>
      <c r="AA89" s="226">
        <f>INDEX('Uganda workforce data - raw'!$A$4:$F$619,MATCH($B89, 'Uganda workforce data - raw'!$B$4:$B$619,0), MATCH("Filled Female",'Uganda workforce data - raw'!$A$4:$F$4,0))*INDEX('Mapping cadres'!$B$1:$Z$616,MATCH($B89, 'Mapping cadres'!$B$1:$B$616,0), MATCH(AA$32,'Mapping cadres'!$B$1:$Z$1,0))</f>
        <v>0</v>
      </c>
      <c r="AB89" s="226">
        <f>INDEX('Uganda workforce data - raw'!$A$4:$F$619,MATCH($B89, 'Uganda workforce data - raw'!$B$4:$B$619,0), MATCH("Filled Female",'Uganda workforce data - raw'!$A$4:$F$4,0))*INDEX('Mapping cadres'!$B$1:$Z$616,MATCH($B89, 'Mapping cadres'!$B$1:$B$616,0), MATCH(AB$32,'Mapping cadres'!$B$1:$Z$1,0))</f>
        <v>2</v>
      </c>
      <c r="AC89" s="226">
        <f>INDEX('Uganda workforce data - raw'!$A$4:$F$619,MATCH($B89, 'Uganda workforce data - raw'!$B$4:$B$619,0), MATCH("Filled Female",'Uganda workforce data - raw'!$A$4:$F$4,0))*INDEX('Mapping cadres'!$B$1:$Z$616,MATCH($B89, 'Mapping cadres'!$B$1:$B$616,0), MATCH(AC$32,'Mapping cadres'!$B$1:$Z$1,0))</f>
        <v>0</v>
      </c>
      <c r="AD89" s="226">
        <f>INDEX('Uganda workforce data - raw'!$A$4:$F$619,MATCH($B89, 'Uganda workforce data - raw'!$B$4:$B$619,0), MATCH("Filled Female",'Uganda workforce data - raw'!$A$4:$F$4,0))*INDEX('Mapping cadres'!$B$1:$Z$616,MATCH($B89, 'Mapping cadres'!$B$1:$B$616,0), MATCH(AD$32,'Mapping cadres'!$B$1:$Z$1,0))</f>
        <v>0</v>
      </c>
      <c r="AE89" s="226">
        <f>INDEX('Uganda workforce data - raw'!$A$4:$F$619,MATCH($B89, 'Uganda workforce data - raw'!$B$4:$B$619,0), MATCH("Filled Female",'Uganda workforce data - raw'!$A$4:$F$4,0))*INDEX('Mapping cadres'!$B$1:$Z$616,MATCH($B89, 'Mapping cadres'!$B$1:$B$616,0), MATCH(AE$32,'Mapping cadres'!$B$1:$Z$1,0))</f>
        <v>0</v>
      </c>
      <c r="AF89" s="226">
        <f>INDEX('Uganda workforce data - raw'!$A$4:$F$619,MATCH($B89, 'Uganda workforce data - raw'!$B$4:$B$619,0), MATCH("Filled Female",'Uganda workforce data - raw'!$A$4:$F$4,0))*INDEX('Mapping cadres'!$B$1:$Z$616,MATCH($B89, 'Mapping cadres'!$B$1:$B$616,0), MATCH(AF$32,'Mapping cadres'!$B$1:$Z$1,0))</f>
        <v>0</v>
      </c>
      <c r="AG89" s="226">
        <f>INDEX('Uganda workforce data - raw'!$A$4:$F$619,MATCH($B89, 'Uganda workforce data - raw'!$B$4:$B$619,0), MATCH("Filled Female",'Uganda workforce data - raw'!$A$4:$F$4,0))*INDEX('Mapping cadres'!$B$1:$Z$616,MATCH($B89, 'Mapping cadres'!$B$1:$B$616,0), MATCH(AG$32,'Mapping cadres'!$B$1:$Z$1,0))</f>
        <v>0</v>
      </c>
      <c r="AH89" s="226">
        <f>INDEX('Uganda workforce data - raw'!$A$4:$F$619,MATCH($B89, 'Uganda workforce data - raw'!$B$4:$B$619,0), MATCH("Filled Female",'Uganda workforce data - raw'!$A$4:$F$4,0))*INDEX('Mapping cadres'!$B$1:$Z$616,MATCH($B89, 'Mapping cadres'!$B$1:$B$616,0), MATCH(AH$32,'Mapping cadres'!$B$1:$Z$1,0))</f>
        <v>0</v>
      </c>
      <c r="AI89" s="226">
        <f>INDEX('Uganda workforce data - raw'!$A$4:$F$619,MATCH($B89, 'Uganda workforce data - raw'!$B$4:$B$619,0), MATCH("Filled Female",'Uganda workforce data - raw'!$A$4:$F$4,0))*INDEX('Mapping cadres'!$B$1:$Z$616,MATCH($B89, 'Mapping cadres'!$B$1:$B$616,0), MATCH(AI$32,'Mapping cadres'!$B$1:$Z$1,0))</f>
        <v>0</v>
      </c>
      <c r="AJ89" s="226">
        <f>INDEX('Uganda workforce data - raw'!$A$4:$F$619,MATCH($B89, 'Uganda workforce data - raw'!$B$4:$B$619,0), MATCH("Filled Female",'Uganda workforce data - raw'!$A$4:$F$4,0))*INDEX('Mapping cadres'!$B$1:$Z$616,MATCH($B89, 'Mapping cadres'!$B$1:$B$616,0), MATCH(AJ$32,'Mapping cadres'!$B$1:$Z$1,0))</f>
        <v>0</v>
      </c>
      <c r="AK89" s="226">
        <f>INDEX('Uganda workforce data - raw'!$A$4:$F$619,MATCH($B89, 'Uganda workforce data - raw'!$B$4:$B$619,0), MATCH("Filled Female",'Uganda workforce data - raw'!$A$4:$F$4,0))*INDEX('Mapping cadres'!$B$1:$Z$616,MATCH($B89, 'Mapping cadres'!$B$1:$B$616,0), MATCH(AK$32,'Mapping cadres'!$B$1:$Z$1,0))</f>
        <v>0</v>
      </c>
      <c r="AL89" s="226">
        <f>INDEX('Uganda workforce data - raw'!$A$4:$F$619,MATCH($B89, 'Uganda workforce data - raw'!$B$4:$B$619,0), MATCH("Filled Female",'Uganda workforce data - raw'!$A$4:$F$4,0))*INDEX('Mapping cadres'!$B$1:$Z$616,MATCH($B89, 'Mapping cadres'!$B$1:$B$616,0), MATCH(AL$32,'Mapping cadres'!$B$1:$Z$1,0))</f>
        <v>0</v>
      </c>
      <c r="AM89" s="226">
        <f>INDEX('Uganda workforce data - raw'!$A$4:$F$619,MATCH($B89, 'Uganda workforce data - raw'!$B$4:$B$619,0), MATCH("Filled Female",'Uganda workforce data - raw'!$A$4:$F$4,0))*INDEX('Mapping cadres'!$B$1:$Z$616,MATCH($B89, 'Mapping cadres'!$B$1:$B$616,0), MATCH(AM$32,'Mapping cadres'!$B$1:$Z$1,0))</f>
        <v>0</v>
      </c>
      <c r="AN89" s="226">
        <f>INDEX('Uganda workforce data - raw'!$A$4:$F$619,MATCH($B89, 'Uganda workforce data - raw'!$B$4:$B$619,0), MATCH("Filled Female",'Uganda workforce data - raw'!$A$4:$F$4,0))*INDEX('Mapping cadres'!$B$1:$Z$616,MATCH($B89, 'Mapping cadres'!$B$1:$B$616,0), MATCH(AN$32,'Mapping cadres'!$B$1:$Z$1,0))</f>
        <v>0</v>
      </c>
      <c r="AO89" s="226">
        <f>INDEX('Uganda workforce data - raw'!$A$4:$F$619,MATCH($B89, 'Uganda workforce data - raw'!$B$4:$B$619,0), MATCH("Filled Female",'Uganda workforce data - raw'!$A$4:$F$4,0))*INDEX('Mapping cadres'!$B$1:$Z$616,MATCH($B89, 'Mapping cadres'!$B$1:$B$616,0), MATCH(AO$32,'Mapping cadres'!$B$1:$Z$1,0))</f>
        <v>0</v>
      </c>
      <c r="AP89" s="226">
        <f>INDEX('Uganda workforce data - raw'!$A$4:$F$619,MATCH($B89, 'Uganda workforce data - raw'!$B$4:$B$619,0), MATCH("Filled Female",'Uganda workforce data - raw'!$A$4:$F$4,0))*INDEX('Mapping cadres'!$B$1:$Z$616,MATCH($B89, 'Mapping cadres'!$B$1:$B$616,0), MATCH(AP$32,'Mapping cadres'!$B$1:$Z$1,0))</f>
        <v>0</v>
      </c>
      <c r="AQ89" s="226">
        <f>INDEX('Uganda workforce data - raw'!$A$4:$F$619,MATCH($B89, 'Uganda workforce data - raw'!$B$4:$B$619,0), MATCH("Filled Female",'Uganda workforce data - raw'!$A$4:$F$4,0))*INDEX('Mapping cadres'!$B$1:$Z$616,MATCH($B89, 'Mapping cadres'!$B$1:$B$616,0), MATCH(AQ$32,'Mapping cadres'!$B$1:$Z$1,0))</f>
        <v>0</v>
      </c>
      <c r="AR89" s="226">
        <f>INDEX('Uganda workforce data - raw'!$A$4:$F$619,MATCH($B89, 'Uganda workforce data - raw'!$B$4:$B$619,0), MATCH("Filled Female",'Uganda workforce data - raw'!$A$4:$F$4,0))*INDEX('Mapping cadres'!$B$1:$Z$616,MATCH($B89, 'Mapping cadres'!$B$1:$B$616,0), MATCH(AR$32,'Mapping cadres'!$B$1:$Z$1,0))</f>
        <v>0</v>
      </c>
      <c r="AS89" s="226">
        <f>INDEX('Uganda workforce data - raw'!$A$4:$F$619,MATCH($B89, 'Uganda workforce data - raw'!$B$4:$B$619,0), MATCH("Filled Female",'Uganda workforce data - raw'!$A$4:$F$4,0))*INDEX('Mapping cadres'!$B$1:$Z$616,MATCH($B89, 'Mapping cadres'!$B$1:$B$616,0), MATCH(AS$32,'Mapping cadres'!$B$1:$Z$1,0))</f>
        <v>0</v>
      </c>
      <c r="AT89" s="226">
        <f>INDEX('Uganda workforce data - raw'!$A$4:$F$619,MATCH($B89, 'Uganda workforce data - raw'!$B$4:$B$619,0), MATCH("Filled Female",'Uganda workforce data - raw'!$A$4:$F$4,0))*INDEX('Mapping cadres'!$B$1:$Z$616,MATCH($B89, 'Mapping cadres'!$B$1:$B$616,0), MATCH(AT$32,'Mapping cadres'!$B$1:$Z$1,0))</f>
        <v>0</v>
      </c>
      <c r="AU89" s="226">
        <f>INDEX('Uganda workforce data - raw'!$A$4:$F$619,MATCH($B89, 'Uganda workforce data - raw'!$B$4:$B$619,0), MATCH("Filled Female",'Uganda workforce data - raw'!$A$4:$F$4,0))*INDEX('Mapping cadres'!$B$1:$Z$616,MATCH($B89, 'Mapping cadres'!$B$1:$B$616,0), MATCH(AU$32,'Mapping cadres'!$B$1:$Z$1,0))</f>
        <v>0</v>
      </c>
      <c r="AV89" s="226">
        <f>INDEX('Uganda workforce data - raw'!$A$4:$F$619,MATCH($B89, 'Uganda workforce data - raw'!$B$4:$B$619,0), MATCH("Filled Female",'Uganda workforce data - raw'!$A$4:$F$4,0))*INDEX('Mapping cadres'!$B$1:$Z$616,MATCH($B89, 'Mapping cadres'!$B$1:$B$616,0), MATCH(AV$32,'Mapping cadres'!$B$1:$Z$1,0))</f>
        <v>0</v>
      </c>
      <c r="AW89" s="226">
        <f>INDEX('Uganda workforce data - raw'!$A$4:$F$619,MATCH($B89, 'Uganda workforce data - raw'!$B$4:$B$619,0), MATCH("Filled Female",'Uganda workforce data - raw'!$A$4:$F$4,0))*INDEX('Mapping cadres'!$B$1:$Z$616,MATCH($B89, 'Mapping cadres'!$B$1:$B$616,0), MATCH(AW$32,'Mapping cadres'!$B$1:$Z$1,0))</f>
        <v>0</v>
      </c>
      <c r="AX89" s="226">
        <f>INDEX('Uganda workforce data - raw'!$A$4:$F$619,MATCH($B89, 'Uganda workforce data - raw'!$B$4:$B$619,0), MATCH("Filled Female",'Uganda workforce data - raw'!$A$4:$F$4,0))*INDEX('Mapping cadres'!$B$1:$Z$616,MATCH($B89, 'Mapping cadres'!$B$1:$B$616,0), MATCH(AX$32,'Mapping cadres'!$B$1:$Z$1,0))</f>
        <v>0</v>
      </c>
      <c r="AY89" s="226">
        <f t="shared" si="5"/>
        <v>0</v>
      </c>
      <c r="AZ89" s="226">
        <f t="shared" si="6"/>
        <v>2</v>
      </c>
      <c r="BA89" s="226">
        <f t="shared" si="7"/>
        <v>0</v>
      </c>
      <c r="BB89" s="226">
        <f t="shared" si="8"/>
        <v>0</v>
      </c>
      <c r="BC89" s="226">
        <f t="shared" si="9"/>
        <v>0</v>
      </c>
      <c r="BD89" s="226">
        <f t="shared" si="10"/>
        <v>0</v>
      </c>
      <c r="BE89" s="226">
        <f t="shared" si="11"/>
        <v>0</v>
      </c>
      <c r="BF89" s="226">
        <f t="shared" si="12"/>
        <v>0</v>
      </c>
      <c r="BG89" s="226">
        <f t="shared" si="13"/>
        <v>0</v>
      </c>
      <c r="BH89" s="226">
        <f t="shared" si="14"/>
        <v>0</v>
      </c>
      <c r="BI89" s="226">
        <f t="shared" si="15"/>
        <v>0</v>
      </c>
      <c r="BJ89" s="226">
        <f t="shared" si="16"/>
        <v>0</v>
      </c>
      <c r="BK89" s="226">
        <f t="shared" si="17"/>
        <v>0</v>
      </c>
      <c r="BL89" s="226">
        <f t="shared" si="18"/>
        <v>0</v>
      </c>
      <c r="BM89" s="226">
        <f t="shared" si="19"/>
        <v>0</v>
      </c>
      <c r="BN89" s="226">
        <f t="shared" si="20"/>
        <v>0</v>
      </c>
      <c r="BO89" s="226">
        <f t="shared" si="21"/>
        <v>0</v>
      </c>
      <c r="BP89" s="226">
        <f t="shared" si="22"/>
        <v>0</v>
      </c>
      <c r="BQ89" s="226">
        <f t="shared" si="23"/>
        <v>0</v>
      </c>
      <c r="BR89" s="226">
        <f t="shared" si="24"/>
        <v>0</v>
      </c>
      <c r="BS89" s="226">
        <f t="shared" si="25"/>
        <v>0</v>
      </c>
      <c r="BT89" s="226">
        <f t="shared" si="26"/>
        <v>0</v>
      </c>
      <c r="BU89" s="226">
        <f t="shared" si="27"/>
        <v>0</v>
      </c>
      <c r="BV89" s="226">
        <f t="shared" si="28"/>
        <v>0</v>
      </c>
    </row>
    <row r="90" spans="1:74">
      <c r="A90" s="226">
        <v>58</v>
      </c>
      <c r="B90" s="237" t="s">
        <v>1363</v>
      </c>
      <c r="C90" s="226">
        <f>INDEX('Uganda workforce data - raw'!$A$4:$F$619,MATCH($B90, 'Uganda workforce data - raw'!$B$4:$B$619,0), MATCH("Filled Male",'Uganda workforce data - raw'!$A$4:$F$4,0))*INDEX('Mapping cadres'!$B$1:$Z$616,MATCH($B90, 'Mapping cadres'!$B$1:$B$616,0), MATCH(C$32,'Mapping cadres'!$B$1:$Z$1,0))</f>
        <v>0</v>
      </c>
      <c r="D90" s="226">
        <f>INDEX('Uganda workforce data - raw'!$A$4:$F$619,MATCH($B90, 'Uganda workforce data - raw'!$B$4:$B$619,0), MATCH("Filled Male",'Uganda workforce data - raw'!$A$4:$F$4,0))*INDEX('Mapping cadres'!$B$1:$Z$616,MATCH($B90, 'Mapping cadres'!$B$1:$B$616,0), MATCH(D$32,'Mapping cadres'!$B$1:$Z$1,0))</f>
        <v>6</v>
      </c>
      <c r="E90" s="226">
        <f>INDEX('Uganda workforce data - raw'!$A$4:$F$619,MATCH($B90, 'Uganda workforce data - raw'!$B$4:$B$619,0), MATCH("Filled Male",'Uganda workforce data - raw'!$A$4:$F$4,0))*INDEX('Mapping cadres'!$B$1:$Z$616,MATCH($B90, 'Mapping cadres'!$B$1:$B$616,0), MATCH(E$32,'Mapping cadres'!$B$1:$Z$1,0))</f>
        <v>0</v>
      </c>
      <c r="F90" s="226">
        <f>INDEX('Uganda workforce data - raw'!$A$4:$F$619,MATCH($B90, 'Uganda workforce data - raw'!$B$4:$B$619,0), MATCH("Filled Male",'Uganda workforce data - raw'!$A$4:$F$4,0))*INDEX('Mapping cadres'!$B$1:$Z$616,MATCH($B90, 'Mapping cadres'!$B$1:$B$616,0), MATCH(F$32,'Mapping cadres'!$B$1:$Z$1,0))</f>
        <v>0</v>
      </c>
      <c r="G90" s="226">
        <f>INDEX('Uganda workforce data - raw'!$A$4:$F$619,MATCH($B90, 'Uganda workforce data - raw'!$B$4:$B$619,0), MATCH("Filled Male",'Uganda workforce data - raw'!$A$4:$F$4,0))*INDEX('Mapping cadres'!$B$1:$Z$616,MATCH($B90, 'Mapping cadres'!$B$1:$B$616,0), MATCH(G$32,'Mapping cadres'!$B$1:$Z$1,0))</f>
        <v>0</v>
      </c>
      <c r="H90" s="226">
        <f>INDEX('Uganda workforce data - raw'!$A$4:$F$619,MATCH($B90, 'Uganda workforce data - raw'!$B$4:$B$619,0), MATCH("Filled Male",'Uganda workforce data - raw'!$A$4:$F$4,0))*INDEX('Mapping cadres'!$B$1:$Z$616,MATCH($B90, 'Mapping cadres'!$B$1:$B$616,0), MATCH(H$32,'Mapping cadres'!$B$1:$Z$1,0))</f>
        <v>0</v>
      </c>
      <c r="I90" s="226">
        <f>INDEX('Uganda workforce data - raw'!$A$4:$F$619,MATCH($B90, 'Uganda workforce data - raw'!$B$4:$B$619,0), MATCH("Filled Male",'Uganda workforce data - raw'!$A$4:$F$4,0))*INDEX('Mapping cadres'!$B$1:$Z$616,MATCH($B90, 'Mapping cadres'!$B$1:$B$616,0), MATCH(I$32,'Mapping cadres'!$B$1:$Z$1,0))</f>
        <v>0</v>
      </c>
      <c r="J90" s="226">
        <f>INDEX('Uganda workforce data - raw'!$A$4:$F$619,MATCH($B90, 'Uganda workforce data - raw'!$B$4:$B$619,0), MATCH("Filled Male",'Uganda workforce data - raw'!$A$4:$F$4,0))*INDEX('Mapping cadres'!$B$1:$Z$616,MATCH($B90, 'Mapping cadres'!$B$1:$B$616,0), MATCH(J$32,'Mapping cadres'!$B$1:$Z$1,0))</f>
        <v>0</v>
      </c>
      <c r="K90" s="226">
        <f>INDEX('Uganda workforce data - raw'!$A$4:$F$619,MATCH($B90, 'Uganda workforce data - raw'!$B$4:$B$619,0), MATCH("Filled Male",'Uganda workforce data - raw'!$A$4:$F$4,0))*INDEX('Mapping cadres'!$B$1:$Z$616,MATCH($B90, 'Mapping cadres'!$B$1:$B$616,0), MATCH(K$32,'Mapping cadres'!$B$1:$Z$1,0))</f>
        <v>0</v>
      </c>
      <c r="L90" s="226">
        <f>INDEX('Uganda workforce data - raw'!$A$4:$F$619,MATCH($B90, 'Uganda workforce data - raw'!$B$4:$B$619,0), MATCH("Filled Male",'Uganda workforce data - raw'!$A$4:$F$4,0))*INDEX('Mapping cadres'!$B$1:$Z$616,MATCH($B90, 'Mapping cadres'!$B$1:$B$616,0), MATCH(L$32,'Mapping cadres'!$B$1:$Z$1,0))</f>
        <v>0</v>
      </c>
      <c r="M90" s="226">
        <f>INDEX('Uganda workforce data - raw'!$A$4:$F$619,MATCH($B90, 'Uganda workforce data - raw'!$B$4:$B$619,0), MATCH("Filled Male",'Uganda workforce data - raw'!$A$4:$F$4,0))*INDEX('Mapping cadres'!$B$1:$Z$616,MATCH($B90, 'Mapping cadres'!$B$1:$B$616,0), MATCH(M$32,'Mapping cadres'!$B$1:$Z$1,0))</f>
        <v>0</v>
      </c>
      <c r="N90" s="226">
        <f>INDEX('Uganda workforce data - raw'!$A$4:$F$619,MATCH($B90, 'Uganda workforce data - raw'!$B$4:$B$619,0), MATCH("Filled Male",'Uganda workforce data - raw'!$A$4:$F$4,0))*INDEX('Mapping cadres'!$B$1:$Z$616,MATCH($B90, 'Mapping cadres'!$B$1:$B$616,0), MATCH(N$32,'Mapping cadres'!$B$1:$Z$1,0))</f>
        <v>0</v>
      </c>
      <c r="O90" s="226">
        <f>INDEX('Uganda workforce data - raw'!$A$4:$F$619,MATCH($B90, 'Uganda workforce data - raw'!$B$4:$B$619,0), MATCH("Filled Male",'Uganda workforce data - raw'!$A$4:$F$4,0))*INDEX('Mapping cadres'!$B$1:$Z$616,MATCH($B90, 'Mapping cadres'!$B$1:$B$616,0), MATCH(O$32,'Mapping cadres'!$B$1:$Z$1,0))</f>
        <v>0</v>
      </c>
      <c r="P90" s="226">
        <f>INDEX('Uganda workforce data - raw'!$A$4:$F$619,MATCH($B90, 'Uganda workforce data - raw'!$B$4:$B$619,0), MATCH("Filled Male",'Uganda workforce data - raw'!$A$4:$F$4,0))*INDEX('Mapping cadres'!$B$1:$Z$616,MATCH($B90, 'Mapping cadres'!$B$1:$B$616,0), MATCH(P$32,'Mapping cadres'!$B$1:$Z$1,0))</f>
        <v>0</v>
      </c>
      <c r="Q90" s="226">
        <f>INDEX('Uganda workforce data - raw'!$A$4:$F$619,MATCH($B90, 'Uganda workforce data - raw'!$B$4:$B$619,0), MATCH("Filled Male",'Uganda workforce data - raw'!$A$4:$F$4,0))*INDEX('Mapping cadres'!$B$1:$Z$616,MATCH($B90, 'Mapping cadres'!$B$1:$B$616,0), MATCH(Q$32,'Mapping cadres'!$B$1:$Z$1,0))</f>
        <v>0</v>
      </c>
      <c r="R90" s="226">
        <f>INDEX('Uganda workforce data - raw'!$A$4:$F$619,MATCH($B90, 'Uganda workforce data - raw'!$B$4:$B$619,0), MATCH("Filled Male",'Uganda workforce data - raw'!$A$4:$F$4,0))*INDEX('Mapping cadres'!$B$1:$Z$616,MATCH($B90, 'Mapping cadres'!$B$1:$B$616,0), MATCH(R$32,'Mapping cadres'!$B$1:$Z$1,0))</f>
        <v>0</v>
      </c>
      <c r="S90" s="226">
        <f>INDEX('Uganda workforce data - raw'!$A$4:$F$619,MATCH($B90, 'Uganda workforce data - raw'!$B$4:$B$619,0), MATCH("Filled Male",'Uganda workforce data - raw'!$A$4:$F$4,0))*INDEX('Mapping cadres'!$B$1:$Z$616,MATCH($B90, 'Mapping cadres'!$B$1:$B$616,0), MATCH(S$32,'Mapping cadres'!$B$1:$Z$1,0))</f>
        <v>0</v>
      </c>
      <c r="T90" s="226">
        <f>INDEX('Uganda workforce data - raw'!$A$4:$F$619,MATCH($B90, 'Uganda workforce data - raw'!$B$4:$B$619,0), MATCH("Filled Male",'Uganda workforce data - raw'!$A$4:$F$4,0))*INDEX('Mapping cadres'!$B$1:$Z$616,MATCH($B90, 'Mapping cadres'!$B$1:$B$616,0), MATCH(T$32,'Mapping cadres'!$B$1:$Z$1,0))</f>
        <v>0</v>
      </c>
      <c r="U90" s="226">
        <f>INDEX('Uganda workforce data - raw'!$A$4:$F$619,MATCH($B90, 'Uganda workforce data - raw'!$B$4:$B$619,0), MATCH("Filled Male",'Uganda workforce data - raw'!$A$4:$F$4,0))*INDEX('Mapping cadres'!$B$1:$Z$616,MATCH($B90, 'Mapping cadres'!$B$1:$B$616,0), MATCH(U$32,'Mapping cadres'!$B$1:$Z$1,0))</f>
        <v>0</v>
      </c>
      <c r="V90" s="226">
        <f>INDEX('Uganda workforce data - raw'!$A$4:$F$619,MATCH($B90, 'Uganda workforce data - raw'!$B$4:$B$619,0), MATCH("Filled Male",'Uganda workforce data - raw'!$A$4:$F$4,0))*INDEX('Mapping cadres'!$B$1:$Z$616,MATCH($B90, 'Mapping cadres'!$B$1:$B$616,0), MATCH(V$32,'Mapping cadres'!$B$1:$Z$1,0))</f>
        <v>0</v>
      </c>
      <c r="W90" s="226">
        <f>INDEX('Uganda workforce data - raw'!$A$4:$F$619,MATCH($B90, 'Uganda workforce data - raw'!$B$4:$B$619,0), MATCH("Filled Male",'Uganda workforce data - raw'!$A$4:$F$4,0))*INDEX('Mapping cadres'!$B$1:$Z$616,MATCH($B90, 'Mapping cadres'!$B$1:$B$616,0), MATCH(W$32,'Mapping cadres'!$B$1:$Z$1,0))</f>
        <v>0</v>
      </c>
      <c r="X90" s="226">
        <f>INDEX('Uganda workforce data - raw'!$A$4:$F$619,MATCH($B90, 'Uganda workforce data - raw'!$B$4:$B$619,0), MATCH("Filled Male",'Uganda workforce data - raw'!$A$4:$F$4,0))*INDEX('Mapping cadres'!$B$1:$Z$616,MATCH($B90, 'Mapping cadres'!$B$1:$B$616,0), MATCH(X$32,'Mapping cadres'!$B$1:$Z$1,0))</f>
        <v>0</v>
      </c>
      <c r="Y90" s="226">
        <f>INDEX('Uganda workforce data - raw'!$A$4:$F$619,MATCH($B90, 'Uganda workforce data - raw'!$B$4:$B$619,0), MATCH("Filled Male",'Uganda workforce data - raw'!$A$4:$F$4,0))*INDEX('Mapping cadres'!$B$1:$Z$616,MATCH($B90, 'Mapping cadres'!$B$1:$B$616,0), MATCH(Y$32,'Mapping cadres'!$B$1:$Z$1,0))</f>
        <v>0</v>
      </c>
      <c r="Z90" s="226">
        <f>INDEX('Uganda workforce data - raw'!$A$4:$F$619,MATCH($B90, 'Uganda workforce data - raw'!$B$4:$B$619,0), MATCH("Filled Male",'Uganda workforce data - raw'!$A$4:$F$4,0))*INDEX('Mapping cadres'!$B$1:$Z$616,MATCH($B90, 'Mapping cadres'!$B$1:$B$616,0), MATCH(Z$32,'Mapping cadres'!$B$1:$Z$1,0))</f>
        <v>0</v>
      </c>
      <c r="AA90" s="226">
        <f>INDEX('Uganda workforce data - raw'!$A$4:$F$619,MATCH($B90, 'Uganda workforce data - raw'!$B$4:$B$619,0), MATCH("Filled Female",'Uganda workforce data - raw'!$A$4:$F$4,0))*INDEX('Mapping cadres'!$B$1:$Z$616,MATCH($B90, 'Mapping cadres'!$B$1:$B$616,0), MATCH(AA$32,'Mapping cadres'!$B$1:$Z$1,0))</f>
        <v>0</v>
      </c>
      <c r="AB90" s="226">
        <f>INDEX('Uganda workforce data - raw'!$A$4:$F$619,MATCH($B90, 'Uganda workforce data - raw'!$B$4:$B$619,0), MATCH("Filled Female",'Uganda workforce data - raw'!$A$4:$F$4,0))*INDEX('Mapping cadres'!$B$1:$Z$616,MATCH($B90, 'Mapping cadres'!$B$1:$B$616,0), MATCH(AB$32,'Mapping cadres'!$B$1:$Z$1,0))</f>
        <v>3</v>
      </c>
      <c r="AC90" s="226">
        <f>INDEX('Uganda workforce data - raw'!$A$4:$F$619,MATCH($B90, 'Uganda workforce data - raw'!$B$4:$B$619,0), MATCH("Filled Female",'Uganda workforce data - raw'!$A$4:$F$4,0))*INDEX('Mapping cadres'!$B$1:$Z$616,MATCH($B90, 'Mapping cadres'!$B$1:$B$616,0), MATCH(AC$32,'Mapping cadres'!$B$1:$Z$1,0))</f>
        <v>0</v>
      </c>
      <c r="AD90" s="226">
        <f>INDEX('Uganda workforce data - raw'!$A$4:$F$619,MATCH($B90, 'Uganda workforce data - raw'!$B$4:$B$619,0), MATCH("Filled Female",'Uganda workforce data - raw'!$A$4:$F$4,0))*INDEX('Mapping cadres'!$B$1:$Z$616,MATCH($B90, 'Mapping cadres'!$B$1:$B$616,0), MATCH(AD$32,'Mapping cadres'!$B$1:$Z$1,0))</f>
        <v>0</v>
      </c>
      <c r="AE90" s="226">
        <f>INDEX('Uganda workforce data - raw'!$A$4:$F$619,MATCH($B90, 'Uganda workforce data - raw'!$B$4:$B$619,0), MATCH("Filled Female",'Uganda workforce data - raw'!$A$4:$F$4,0))*INDEX('Mapping cadres'!$B$1:$Z$616,MATCH($B90, 'Mapping cadres'!$B$1:$B$616,0), MATCH(AE$32,'Mapping cadres'!$B$1:$Z$1,0))</f>
        <v>0</v>
      </c>
      <c r="AF90" s="226">
        <f>INDEX('Uganda workforce data - raw'!$A$4:$F$619,MATCH($B90, 'Uganda workforce data - raw'!$B$4:$B$619,0), MATCH("Filled Female",'Uganda workforce data - raw'!$A$4:$F$4,0))*INDEX('Mapping cadres'!$B$1:$Z$616,MATCH($B90, 'Mapping cadres'!$B$1:$B$616,0), MATCH(AF$32,'Mapping cadres'!$B$1:$Z$1,0))</f>
        <v>0</v>
      </c>
      <c r="AG90" s="226">
        <f>INDEX('Uganda workforce data - raw'!$A$4:$F$619,MATCH($B90, 'Uganda workforce data - raw'!$B$4:$B$619,0), MATCH("Filled Female",'Uganda workforce data - raw'!$A$4:$F$4,0))*INDEX('Mapping cadres'!$B$1:$Z$616,MATCH($B90, 'Mapping cadres'!$B$1:$B$616,0), MATCH(AG$32,'Mapping cadres'!$B$1:$Z$1,0))</f>
        <v>0</v>
      </c>
      <c r="AH90" s="226">
        <f>INDEX('Uganda workforce data - raw'!$A$4:$F$619,MATCH($B90, 'Uganda workforce data - raw'!$B$4:$B$619,0), MATCH("Filled Female",'Uganda workforce data - raw'!$A$4:$F$4,0))*INDEX('Mapping cadres'!$B$1:$Z$616,MATCH($B90, 'Mapping cadres'!$B$1:$B$616,0), MATCH(AH$32,'Mapping cadres'!$B$1:$Z$1,0))</f>
        <v>0</v>
      </c>
      <c r="AI90" s="226">
        <f>INDEX('Uganda workforce data - raw'!$A$4:$F$619,MATCH($B90, 'Uganda workforce data - raw'!$B$4:$B$619,0), MATCH("Filled Female",'Uganda workforce data - raw'!$A$4:$F$4,0))*INDEX('Mapping cadres'!$B$1:$Z$616,MATCH($B90, 'Mapping cadres'!$B$1:$B$616,0), MATCH(AI$32,'Mapping cadres'!$B$1:$Z$1,0))</f>
        <v>0</v>
      </c>
      <c r="AJ90" s="226">
        <f>INDEX('Uganda workforce data - raw'!$A$4:$F$619,MATCH($B90, 'Uganda workforce data - raw'!$B$4:$B$619,0), MATCH("Filled Female",'Uganda workforce data - raw'!$A$4:$F$4,0))*INDEX('Mapping cadres'!$B$1:$Z$616,MATCH($B90, 'Mapping cadres'!$B$1:$B$616,0), MATCH(AJ$32,'Mapping cadres'!$B$1:$Z$1,0))</f>
        <v>0</v>
      </c>
      <c r="AK90" s="226">
        <f>INDEX('Uganda workforce data - raw'!$A$4:$F$619,MATCH($B90, 'Uganda workforce data - raw'!$B$4:$B$619,0), MATCH("Filled Female",'Uganda workforce data - raw'!$A$4:$F$4,0))*INDEX('Mapping cadres'!$B$1:$Z$616,MATCH($B90, 'Mapping cadres'!$B$1:$B$616,0), MATCH(AK$32,'Mapping cadres'!$B$1:$Z$1,0))</f>
        <v>0</v>
      </c>
      <c r="AL90" s="226">
        <f>INDEX('Uganda workforce data - raw'!$A$4:$F$619,MATCH($B90, 'Uganda workforce data - raw'!$B$4:$B$619,0), MATCH("Filled Female",'Uganda workforce data - raw'!$A$4:$F$4,0))*INDEX('Mapping cadres'!$B$1:$Z$616,MATCH($B90, 'Mapping cadres'!$B$1:$B$616,0), MATCH(AL$32,'Mapping cadres'!$B$1:$Z$1,0))</f>
        <v>0</v>
      </c>
      <c r="AM90" s="226">
        <f>INDEX('Uganda workforce data - raw'!$A$4:$F$619,MATCH($B90, 'Uganda workforce data - raw'!$B$4:$B$619,0), MATCH("Filled Female",'Uganda workforce data - raw'!$A$4:$F$4,0))*INDEX('Mapping cadres'!$B$1:$Z$616,MATCH($B90, 'Mapping cadres'!$B$1:$B$616,0), MATCH(AM$32,'Mapping cadres'!$B$1:$Z$1,0))</f>
        <v>0</v>
      </c>
      <c r="AN90" s="226">
        <f>INDEX('Uganda workforce data - raw'!$A$4:$F$619,MATCH($B90, 'Uganda workforce data - raw'!$B$4:$B$619,0), MATCH("Filled Female",'Uganda workforce data - raw'!$A$4:$F$4,0))*INDEX('Mapping cadres'!$B$1:$Z$616,MATCH($B90, 'Mapping cadres'!$B$1:$B$616,0), MATCH(AN$32,'Mapping cadres'!$B$1:$Z$1,0))</f>
        <v>0</v>
      </c>
      <c r="AO90" s="226">
        <f>INDEX('Uganda workforce data - raw'!$A$4:$F$619,MATCH($B90, 'Uganda workforce data - raw'!$B$4:$B$619,0), MATCH("Filled Female",'Uganda workforce data - raw'!$A$4:$F$4,0))*INDEX('Mapping cadres'!$B$1:$Z$616,MATCH($B90, 'Mapping cadres'!$B$1:$B$616,0), MATCH(AO$32,'Mapping cadres'!$B$1:$Z$1,0))</f>
        <v>0</v>
      </c>
      <c r="AP90" s="226">
        <f>INDEX('Uganda workforce data - raw'!$A$4:$F$619,MATCH($B90, 'Uganda workforce data - raw'!$B$4:$B$619,0), MATCH("Filled Female",'Uganda workforce data - raw'!$A$4:$F$4,0))*INDEX('Mapping cadres'!$B$1:$Z$616,MATCH($B90, 'Mapping cadres'!$B$1:$B$616,0), MATCH(AP$32,'Mapping cadres'!$B$1:$Z$1,0))</f>
        <v>0</v>
      </c>
      <c r="AQ90" s="226">
        <f>INDEX('Uganda workforce data - raw'!$A$4:$F$619,MATCH($B90, 'Uganda workforce data - raw'!$B$4:$B$619,0), MATCH("Filled Female",'Uganda workforce data - raw'!$A$4:$F$4,0))*INDEX('Mapping cadres'!$B$1:$Z$616,MATCH($B90, 'Mapping cadres'!$B$1:$B$616,0), MATCH(AQ$32,'Mapping cadres'!$B$1:$Z$1,0))</f>
        <v>0</v>
      </c>
      <c r="AR90" s="226">
        <f>INDEX('Uganda workforce data - raw'!$A$4:$F$619,MATCH($B90, 'Uganda workforce data - raw'!$B$4:$B$619,0), MATCH("Filled Female",'Uganda workforce data - raw'!$A$4:$F$4,0))*INDEX('Mapping cadres'!$B$1:$Z$616,MATCH($B90, 'Mapping cadres'!$B$1:$B$616,0), MATCH(AR$32,'Mapping cadres'!$B$1:$Z$1,0))</f>
        <v>0</v>
      </c>
      <c r="AS90" s="226">
        <f>INDEX('Uganda workforce data - raw'!$A$4:$F$619,MATCH($B90, 'Uganda workforce data - raw'!$B$4:$B$619,0), MATCH("Filled Female",'Uganda workforce data - raw'!$A$4:$F$4,0))*INDEX('Mapping cadres'!$B$1:$Z$616,MATCH($B90, 'Mapping cadres'!$B$1:$B$616,0), MATCH(AS$32,'Mapping cadres'!$B$1:$Z$1,0))</f>
        <v>0</v>
      </c>
      <c r="AT90" s="226">
        <f>INDEX('Uganda workforce data - raw'!$A$4:$F$619,MATCH($B90, 'Uganda workforce data - raw'!$B$4:$B$619,0), MATCH("Filled Female",'Uganda workforce data - raw'!$A$4:$F$4,0))*INDEX('Mapping cadres'!$B$1:$Z$616,MATCH($B90, 'Mapping cadres'!$B$1:$B$616,0), MATCH(AT$32,'Mapping cadres'!$B$1:$Z$1,0))</f>
        <v>0</v>
      </c>
      <c r="AU90" s="226">
        <f>INDEX('Uganda workforce data - raw'!$A$4:$F$619,MATCH($B90, 'Uganda workforce data - raw'!$B$4:$B$619,0), MATCH("Filled Female",'Uganda workforce data - raw'!$A$4:$F$4,0))*INDEX('Mapping cadres'!$B$1:$Z$616,MATCH($B90, 'Mapping cadres'!$B$1:$B$616,0), MATCH(AU$32,'Mapping cadres'!$B$1:$Z$1,0))</f>
        <v>0</v>
      </c>
      <c r="AV90" s="226">
        <f>INDEX('Uganda workforce data - raw'!$A$4:$F$619,MATCH($B90, 'Uganda workforce data - raw'!$B$4:$B$619,0), MATCH("Filled Female",'Uganda workforce data - raw'!$A$4:$F$4,0))*INDEX('Mapping cadres'!$B$1:$Z$616,MATCH($B90, 'Mapping cadres'!$B$1:$B$616,0), MATCH(AV$32,'Mapping cadres'!$B$1:$Z$1,0))</f>
        <v>0</v>
      </c>
      <c r="AW90" s="226">
        <f>INDEX('Uganda workforce data - raw'!$A$4:$F$619,MATCH($B90, 'Uganda workforce data - raw'!$B$4:$B$619,0), MATCH("Filled Female",'Uganda workforce data - raw'!$A$4:$F$4,0))*INDEX('Mapping cadres'!$B$1:$Z$616,MATCH($B90, 'Mapping cadres'!$B$1:$B$616,0), MATCH(AW$32,'Mapping cadres'!$B$1:$Z$1,0))</f>
        <v>0</v>
      </c>
      <c r="AX90" s="226">
        <f>INDEX('Uganda workforce data - raw'!$A$4:$F$619,MATCH($B90, 'Uganda workforce data - raw'!$B$4:$B$619,0), MATCH("Filled Female",'Uganda workforce data - raw'!$A$4:$F$4,0))*INDEX('Mapping cadres'!$B$1:$Z$616,MATCH($B90, 'Mapping cadres'!$B$1:$B$616,0), MATCH(AX$32,'Mapping cadres'!$B$1:$Z$1,0))</f>
        <v>0</v>
      </c>
      <c r="AY90" s="226">
        <f t="shared" si="5"/>
        <v>0</v>
      </c>
      <c r="AZ90" s="226">
        <f t="shared" si="6"/>
        <v>9</v>
      </c>
      <c r="BA90" s="226">
        <f t="shared" si="7"/>
        <v>0</v>
      </c>
      <c r="BB90" s="226">
        <f t="shared" si="8"/>
        <v>0</v>
      </c>
      <c r="BC90" s="226">
        <f t="shared" si="9"/>
        <v>0</v>
      </c>
      <c r="BD90" s="226">
        <f t="shared" si="10"/>
        <v>0</v>
      </c>
      <c r="BE90" s="226">
        <f t="shared" si="11"/>
        <v>0</v>
      </c>
      <c r="BF90" s="226">
        <f t="shared" si="12"/>
        <v>0</v>
      </c>
      <c r="BG90" s="226">
        <f t="shared" si="13"/>
        <v>0</v>
      </c>
      <c r="BH90" s="226">
        <f t="shared" si="14"/>
        <v>0</v>
      </c>
      <c r="BI90" s="226">
        <f t="shared" si="15"/>
        <v>0</v>
      </c>
      <c r="BJ90" s="226">
        <f t="shared" si="16"/>
        <v>0</v>
      </c>
      <c r="BK90" s="226">
        <f t="shared" si="17"/>
        <v>0</v>
      </c>
      <c r="BL90" s="226">
        <f t="shared" si="18"/>
        <v>0</v>
      </c>
      <c r="BM90" s="226">
        <f t="shared" si="19"/>
        <v>0</v>
      </c>
      <c r="BN90" s="226">
        <f t="shared" si="20"/>
        <v>0</v>
      </c>
      <c r="BO90" s="226">
        <f t="shared" si="21"/>
        <v>0</v>
      </c>
      <c r="BP90" s="226">
        <f t="shared" si="22"/>
        <v>0</v>
      </c>
      <c r="BQ90" s="226">
        <f t="shared" si="23"/>
        <v>0</v>
      </c>
      <c r="BR90" s="226">
        <f t="shared" si="24"/>
        <v>0</v>
      </c>
      <c r="BS90" s="226">
        <f t="shared" si="25"/>
        <v>0</v>
      </c>
      <c r="BT90" s="226">
        <f t="shared" si="26"/>
        <v>0</v>
      </c>
      <c r="BU90" s="226">
        <f t="shared" si="27"/>
        <v>0</v>
      </c>
      <c r="BV90" s="226">
        <f t="shared" si="28"/>
        <v>0</v>
      </c>
    </row>
    <row r="91" spans="1:74">
      <c r="A91" s="226">
        <v>59</v>
      </c>
      <c r="B91" s="237" t="s">
        <v>1364</v>
      </c>
      <c r="C91" s="226">
        <f>INDEX('Uganda workforce data - raw'!$A$4:$F$619,MATCH($B91, 'Uganda workforce data - raw'!$B$4:$B$619,0), MATCH("Filled Male",'Uganda workforce data - raw'!$A$4:$F$4,0))*INDEX('Mapping cadres'!$B$1:$Z$616,MATCH($B91, 'Mapping cadres'!$B$1:$B$616,0), MATCH(C$32,'Mapping cadres'!$B$1:$Z$1,0))</f>
        <v>0</v>
      </c>
      <c r="D91" s="226">
        <f>INDEX('Uganda workforce data - raw'!$A$4:$F$619,MATCH($B91, 'Uganda workforce data - raw'!$B$4:$B$619,0), MATCH("Filled Male",'Uganda workforce data - raw'!$A$4:$F$4,0))*INDEX('Mapping cadres'!$B$1:$Z$616,MATCH($B91, 'Mapping cadres'!$B$1:$B$616,0), MATCH(D$32,'Mapping cadres'!$B$1:$Z$1,0))</f>
        <v>5</v>
      </c>
      <c r="E91" s="226">
        <f>INDEX('Uganda workforce data - raw'!$A$4:$F$619,MATCH($B91, 'Uganda workforce data - raw'!$B$4:$B$619,0), MATCH("Filled Male",'Uganda workforce data - raw'!$A$4:$F$4,0))*INDEX('Mapping cadres'!$B$1:$Z$616,MATCH($B91, 'Mapping cadres'!$B$1:$B$616,0), MATCH(E$32,'Mapping cadres'!$B$1:$Z$1,0))</f>
        <v>0</v>
      </c>
      <c r="F91" s="226">
        <f>INDEX('Uganda workforce data - raw'!$A$4:$F$619,MATCH($B91, 'Uganda workforce data - raw'!$B$4:$B$619,0), MATCH("Filled Male",'Uganda workforce data - raw'!$A$4:$F$4,0))*INDEX('Mapping cadres'!$B$1:$Z$616,MATCH($B91, 'Mapping cadres'!$B$1:$B$616,0), MATCH(F$32,'Mapping cadres'!$B$1:$Z$1,0))</f>
        <v>0</v>
      </c>
      <c r="G91" s="226">
        <f>INDEX('Uganda workforce data - raw'!$A$4:$F$619,MATCH($B91, 'Uganda workforce data - raw'!$B$4:$B$619,0), MATCH("Filled Male",'Uganda workforce data - raw'!$A$4:$F$4,0))*INDEX('Mapping cadres'!$B$1:$Z$616,MATCH($B91, 'Mapping cadres'!$B$1:$B$616,0), MATCH(G$32,'Mapping cadres'!$B$1:$Z$1,0))</f>
        <v>0</v>
      </c>
      <c r="H91" s="226">
        <f>INDEX('Uganda workforce data - raw'!$A$4:$F$619,MATCH($B91, 'Uganda workforce data - raw'!$B$4:$B$619,0), MATCH("Filled Male",'Uganda workforce data - raw'!$A$4:$F$4,0))*INDEX('Mapping cadres'!$B$1:$Z$616,MATCH($B91, 'Mapping cadres'!$B$1:$B$616,0), MATCH(H$32,'Mapping cadres'!$B$1:$Z$1,0))</f>
        <v>0</v>
      </c>
      <c r="I91" s="226">
        <f>INDEX('Uganda workforce data - raw'!$A$4:$F$619,MATCH($B91, 'Uganda workforce data - raw'!$B$4:$B$619,0), MATCH("Filled Male",'Uganda workforce data - raw'!$A$4:$F$4,0))*INDEX('Mapping cadres'!$B$1:$Z$616,MATCH($B91, 'Mapping cadres'!$B$1:$B$616,0), MATCH(I$32,'Mapping cadres'!$B$1:$Z$1,0))</f>
        <v>0</v>
      </c>
      <c r="J91" s="226">
        <f>INDEX('Uganda workforce data - raw'!$A$4:$F$619,MATCH($B91, 'Uganda workforce data - raw'!$B$4:$B$619,0), MATCH("Filled Male",'Uganda workforce data - raw'!$A$4:$F$4,0))*INDEX('Mapping cadres'!$B$1:$Z$616,MATCH($B91, 'Mapping cadres'!$B$1:$B$616,0), MATCH(J$32,'Mapping cadres'!$B$1:$Z$1,0))</f>
        <v>0</v>
      </c>
      <c r="K91" s="226">
        <f>INDEX('Uganda workforce data - raw'!$A$4:$F$619,MATCH($B91, 'Uganda workforce data - raw'!$B$4:$B$619,0), MATCH("Filled Male",'Uganda workforce data - raw'!$A$4:$F$4,0))*INDEX('Mapping cadres'!$B$1:$Z$616,MATCH($B91, 'Mapping cadres'!$B$1:$B$616,0), MATCH(K$32,'Mapping cadres'!$B$1:$Z$1,0))</f>
        <v>0</v>
      </c>
      <c r="L91" s="226">
        <f>INDEX('Uganda workforce data - raw'!$A$4:$F$619,MATCH($B91, 'Uganda workforce data - raw'!$B$4:$B$619,0), MATCH("Filled Male",'Uganda workforce data - raw'!$A$4:$F$4,0))*INDEX('Mapping cadres'!$B$1:$Z$616,MATCH($B91, 'Mapping cadres'!$B$1:$B$616,0), MATCH(L$32,'Mapping cadres'!$B$1:$Z$1,0))</f>
        <v>0</v>
      </c>
      <c r="M91" s="226">
        <f>INDEX('Uganda workforce data - raw'!$A$4:$F$619,MATCH($B91, 'Uganda workforce data - raw'!$B$4:$B$619,0), MATCH("Filled Male",'Uganda workforce data - raw'!$A$4:$F$4,0))*INDEX('Mapping cadres'!$B$1:$Z$616,MATCH($B91, 'Mapping cadres'!$B$1:$B$616,0), MATCH(M$32,'Mapping cadres'!$B$1:$Z$1,0))</f>
        <v>0</v>
      </c>
      <c r="N91" s="226">
        <f>INDEX('Uganda workforce data - raw'!$A$4:$F$619,MATCH($B91, 'Uganda workforce data - raw'!$B$4:$B$619,0), MATCH("Filled Male",'Uganda workforce data - raw'!$A$4:$F$4,0))*INDEX('Mapping cadres'!$B$1:$Z$616,MATCH($B91, 'Mapping cadres'!$B$1:$B$616,0), MATCH(N$32,'Mapping cadres'!$B$1:$Z$1,0))</f>
        <v>0</v>
      </c>
      <c r="O91" s="226">
        <f>INDEX('Uganda workforce data - raw'!$A$4:$F$619,MATCH($B91, 'Uganda workforce data - raw'!$B$4:$B$619,0), MATCH("Filled Male",'Uganda workforce data - raw'!$A$4:$F$4,0))*INDEX('Mapping cadres'!$B$1:$Z$616,MATCH($B91, 'Mapping cadres'!$B$1:$B$616,0), MATCH(O$32,'Mapping cadres'!$B$1:$Z$1,0))</f>
        <v>0</v>
      </c>
      <c r="P91" s="226">
        <f>INDEX('Uganda workforce data - raw'!$A$4:$F$619,MATCH($B91, 'Uganda workforce data - raw'!$B$4:$B$619,0), MATCH("Filled Male",'Uganda workforce data - raw'!$A$4:$F$4,0))*INDEX('Mapping cadres'!$B$1:$Z$616,MATCH($B91, 'Mapping cadres'!$B$1:$B$616,0), MATCH(P$32,'Mapping cadres'!$B$1:$Z$1,0))</f>
        <v>0</v>
      </c>
      <c r="Q91" s="226">
        <f>INDEX('Uganda workforce data - raw'!$A$4:$F$619,MATCH($B91, 'Uganda workforce data - raw'!$B$4:$B$619,0), MATCH("Filled Male",'Uganda workforce data - raw'!$A$4:$F$4,0))*INDEX('Mapping cadres'!$B$1:$Z$616,MATCH($B91, 'Mapping cadres'!$B$1:$B$616,0), MATCH(Q$32,'Mapping cadres'!$B$1:$Z$1,0))</f>
        <v>0</v>
      </c>
      <c r="R91" s="226">
        <f>INDEX('Uganda workforce data - raw'!$A$4:$F$619,MATCH($B91, 'Uganda workforce data - raw'!$B$4:$B$619,0), MATCH("Filled Male",'Uganda workforce data - raw'!$A$4:$F$4,0))*INDEX('Mapping cadres'!$B$1:$Z$616,MATCH($B91, 'Mapping cadres'!$B$1:$B$616,0), MATCH(R$32,'Mapping cadres'!$B$1:$Z$1,0))</f>
        <v>0</v>
      </c>
      <c r="S91" s="226">
        <f>INDEX('Uganda workforce data - raw'!$A$4:$F$619,MATCH($B91, 'Uganda workforce data - raw'!$B$4:$B$619,0), MATCH("Filled Male",'Uganda workforce data - raw'!$A$4:$F$4,0))*INDEX('Mapping cadres'!$B$1:$Z$616,MATCH($B91, 'Mapping cadres'!$B$1:$B$616,0), MATCH(S$32,'Mapping cadres'!$B$1:$Z$1,0))</f>
        <v>0</v>
      </c>
      <c r="T91" s="226">
        <f>INDEX('Uganda workforce data - raw'!$A$4:$F$619,MATCH($B91, 'Uganda workforce data - raw'!$B$4:$B$619,0), MATCH("Filled Male",'Uganda workforce data - raw'!$A$4:$F$4,0))*INDEX('Mapping cadres'!$B$1:$Z$616,MATCH($B91, 'Mapping cadres'!$B$1:$B$616,0), MATCH(T$32,'Mapping cadres'!$B$1:$Z$1,0))</f>
        <v>0</v>
      </c>
      <c r="U91" s="226">
        <f>INDEX('Uganda workforce data - raw'!$A$4:$F$619,MATCH($B91, 'Uganda workforce data - raw'!$B$4:$B$619,0), MATCH("Filled Male",'Uganda workforce data - raw'!$A$4:$F$4,0))*INDEX('Mapping cadres'!$B$1:$Z$616,MATCH($B91, 'Mapping cadres'!$B$1:$B$616,0), MATCH(U$32,'Mapping cadres'!$B$1:$Z$1,0))</f>
        <v>0</v>
      </c>
      <c r="V91" s="226">
        <f>INDEX('Uganda workforce data - raw'!$A$4:$F$619,MATCH($B91, 'Uganda workforce data - raw'!$B$4:$B$619,0), MATCH("Filled Male",'Uganda workforce data - raw'!$A$4:$F$4,0))*INDEX('Mapping cadres'!$B$1:$Z$616,MATCH($B91, 'Mapping cadres'!$B$1:$B$616,0), MATCH(V$32,'Mapping cadres'!$B$1:$Z$1,0))</f>
        <v>0</v>
      </c>
      <c r="W91" s="226">
        <f>INDEX('Uganda workforce data - raw'!$A$4:$F$619,MATCH($B91, 'Uganda workforce data - raw'!$B$4:$B$619,0), MATCH("Filled Male",'Uganda workforce data - raw'!$A$4:$F$4,0))*INDEX('Mapping cadres'!$B$1:$Z$616,MATCH($B91, 'Mapping cadres'!$B$1:$B$616,0), MATCH(W$32,'Mapping cadres'!$B$1:$Z$1,0))</f>
        <v>0</v>
      </c>
      <c r="X91" s="226">
        <f>INDEX('Uganda workforce data - raw'!$A$4:$F$619,MATCH($B91, 'Uganda workforce data - raw'!$B$4:$B$619,0), MATCH("Filled Male",'Uganda workforce data - raw'!$A$4:$F$4,0))*INDEX('Mapping cadres'!$B$1:$Z$616,MATCH($B91, 'Mapping cadres'!$B$1:$B$616,0), MATCH(X$32,'Mapping cadres'!$B$1:$Z$1,0))</f>
        <v>0</v>
      </c>
      <c r="Y91" s="226">
        <f>INDEX('Uganda workforce data - raw'!$A$4:$F$619,MATCH($B91, 'Uganda workforce data - raw'!$B$4:$B$619,0), MATCH("Filled Male",'Uganda workforce data - raw'!$A$4:$F$4,0))*INDEX('Mapping cadres'!$B$1:$Z$616,MATCH($B91, 'Mapping cadres'!$B$1:$B$616,0), MATCH(Y$32,'Mapping cadres'!$B$1:$Z$1,0))</f>
        <v>0</v>
      </c>
      <c r="Z91" s="226">
        <f>INDEX('Uganda workforce data - raw'!$A$4:$F$619,MATCH($B91, 'Uganda workforce data - raw'!$B$4:$B$619,0), MATCH("Filled Male",'Uganda workforce data - raw'!$A$4:$F$4,0))*INDEX('Mapping cadres'!$B$1:$Z$616,MATCH($B91, 'Mapping cadres'!$B$1:$B$616,0), MATCH(Z$32,'Mapping cadres'!$B$1:$Z$1,0))</f>
        <v>0</v>
      </c>
      <c r="AA91" s="226">
        <f>INDEX('Uganda workforce data - raw'!$A$4:$F$619,MATCH($B91, 'Uganda workforce data - raw'!$B$4:$B$619,0), MATCH("Filled Female",'Uganda workforce data - raw'!$A$4:$F$4,0))*INDEX('Mapping cadres'!$B$1:$Z$616,MATCH($B91, 'Mapping cadres'!$B$1:$B$616,0), MATCH(AA$32,'Mapping cadres'!$B$1:$Z$1,0))</f>
        <v>0</v>
      </c>
      <c r="AB91" s="226">
        <f>INDEX('Uganda workforce data - raw'!$A$4:$F$619,MATCH($B91, 'Uganda workforce data - raw'!$B$4:$B$619,0), MATCH("Filled Female",'Uganda workforce data - raw'!$A$4:$F$4,0))*INDEX('Mapping cadres'!$B$1:$Z$616,MATCH($B91, 'Mapping cadres'!$B$1:$B$616,0), MATCH(AB$32,'Mapping cadres'!$B$1:$Z$1,0))</f>
        <v>0</v>
      </c>
      <c r="AC91" s="226">
        <f>INDEX('Uganda workforce data - raw'!$A$4:$F$619,MATCH($B91, 'Uganda workforce data - raw'!$B$4:$B$619,0), MATCH("Filled Female",'Uganda workforce data - raw'!$A$4:$F$4,0))*INDEX('Mapping cadres'!$B$1:$Z$616,MATCH($B91, 'Mapping cadres'!$B$1:$B$616,0), MATCH(AC$32,'Mapping cadres'!$B$1:$Z$1,0))</f>
        <v>0</v>
      </c>
      <c r="AD91" s="226">
        <f>INDEX('Uganda workforce data - raw'!$A$4:$F$619,MATCH($B91, 'Uganda workforce data - raw'!$B$4:$B$619,0), MATCH("Filled Female",'Uganda workforce data - raw'!$A$4:$F$4,0))*INDEX('Mapping cadres'!$B$1:$Z$616,MATCH($B91, 'Mapping cadres'!$B$1:$B$616,0), MATCH(AD$32,'Mapping cadres'!$B$1:$Z$1,0))</f>
        <v>0</v>
      </c>
      <c r="AE91" s="226">
        <f>INDEX('Uganda workforce data - raw'!$A$4:$F$619,MATCH($B91, 'Uganda workforce data - raw'!$B$4:$B$619,0), MATCH("Filled Female",'Uganda workforce data - raw'!$A$4:$F$4,0))*INDEX('Mapping cadres'!$B$1:$Z$616,MATCH($B91, 'Mapping cadres'!$B$1:$B$616,0), MATCH(AE$32,'Mapping cadres'!$B$1:$Z$1,0))</f>
        <v>0</v>
      </c>
      <c r="AF91" s="226">
        <f>INDEX('Uganda workforce data - raw'!$A$4:$F$619,MATCH($B91, 'Uganda workforce data - raw'!$B$4:$B$619,0), MATCH("Filled Female",'Uganda workforce data - raw'!$A$4:$F$4,0))*INDEX('Mapping cadres'!$B$1:$Z$616,MATCH($B91, 'Mapping cadres'!$B$1:$B$616,0), MATCH(AF$32,'Mapping cadres'!$B$1:$Z$1,0))</f>
        <v>0</v>
      </c>
      <c r="AG91" s="226">
        <f>INDEX('Uganda workforce data - raw'!$A$4:$F$619,MATCH($B91, 'Uganda workforce data - raw'!$B$4:$B$619,0), MATCH("Filled Female",'Uganda workforce data - raw'!$A$4:$F$4,0))*INDEX('Mapping cadres'!$B$1:$Z$616,MATCH($B91, 'Mapping cadres'!$B$1:$B$616,0), MATCH(AG$32,'Mapping cadres'!$B$1:$Z$1,0))</f>
        <v>0</v>
      </c>
      <c r="AH91" s="226">
        <f>INDEX('Uganda workforce data - raw'!$A$4:$F$619,MATCH($B91, 'Uganda workforce data - raw'!$B$4:$B$619,0), MATCH("Filled Female",'Uganda workforce data - raw'!$A$4:$F$4,0))*INDEX('Mapping cadres'!$B$1:$Z$616,MATCH($B91, 'Mapping cadres'!$B$1:$B$616,0), MATCH(AH$32,'Mapping cadres'!$B$1:$Z$1,0))</f>
        <v>0</v>
      </c>
      <c r="AI91" s="226">
        <f>INDEX('Uganda workforce data - raw'!$A$4:$F$619,MATCH($B91, 'Uganda workforce data - raw'!$B$4:$B$619,0), MATCH("Filled Female",'Uganda workforce data - raw'!$A$4:$F$4,0))*INDEX('Mapping cadres'!$B$1:$Z$616,MATCH($B91, 'Mapping cadres'!$B$1:$B$616,0), MATCH(AI$32,'Mapping cadres'!$B$1:$Z$1,0))</f>
        <v>0</v>
      </c>
      <c r="AJ91" s="226">
        <f>INDEX('Uganda workforce data - raw'!$A$4:$F$619,MATCH($B91, 'Uganda workforce data - raw'!$B$4:$B$619,0), MATCH("Filled Female",'Uganda workforce data - raw'!$A$4:$F$4,0))*INDEX('Mapping cadres'!$B$1:$Z$616,MATCH($B91, 'Mapping cadres'!$B$1:$B$616,0), MATCH(AJ$32,'Mapping cadres'!$B$1:$Z$1,0))</f>
        <v>0</v>
      </c>
      <c r="AK91" s="226">
        <f>INDEX('Uganda workforce data - raw'!$A$4:$F$619,MATCH($B91, 'Uganda workforce data - raw'!$B$4:$B$619,0), MATCH("Filled Female",'Uganda workforce data - raw'!$A$4:$F$4,0))*INDEX('Mapping cadres'!$B$1:$Z$616,MATCH($B91, 'Mapping cadres'!$B$1:$B$616,0), MATCH(AK$32,'Mapping cadres'!$B$1:$Z$1,0))</f>
        <v>0</v>
      </c>
      <c r="AL91" s="226">
        <f>INDEX('Uganda workforce data - raw'!$A$4:$F$619,MATCH($B91, 'Uganda workforce data - raw'!$B$4:$B$619,0), MATCH("Filled Female",'Uganda workforce data - raw'!$A$4:$F$4,0))*INDEX('Mapping cadres'!$B$1:$Z$616,MATCH($B91, 'Mapping cadres'!$B$1:$B$616,0), MATCH(AL$32,'Mapping cadres'!$B$1:$Z$1,0))</f>
        <v>0</v>
      </c>
      <c r="AM91" s="226">
        <f>INDEX('Uganda workforce data - raw'!$A$4:$F$619,MATCH($B91, 'Uganda workforce data - raw'!$B$4:$B$619,0), MATCH("Filled Female",'Uganda workforce data - raw'!$A$4:$F$4,0))*INDEX('Mapping cadres'!$B$1:$Z$616,MATCH($B91, 'Mapping cadres'!$B$1:$B$616,0), MATCH(AM$32,'Mapping cadres'!$B$1:$Z$1,0))</f>
        <v>0</v>
      </c>
      <c r="AN91" s="226">
        <f>INDEX('Uganda workforce data - raw'!$A$4:$F$619,MATCH($B91, 'Uganda workforce data - raw'!$B$4:$B$619,0), MATCH("Filled Female",'Uganda workforce data - raw'!$A$4:$F$4,0))*INDEX('Mapping cadres'!$B$1:$Z$616,MATCH($B91, 'Mapping cadres'!$B$1:$B$616,0), MATCH(AN$32,'Mapping cadres'!$B$1:$Z$1,0))</f>
        <v>0</v>
      </c>
      <c r="AO91" s="226">
        <f>INDEX('Uganda workforce data - raw'!$A$4:$F$619,MATCH($B91, 'Uganda workforce data - raw'!$B$4:$B$619,0), MATCH("Filled Female",'Uganda workforce data - raw'!$A$4:$F$4,0))*INDEX('Mapping cadres'!$B$1:$Z$616,MATCH($B91, 'Mapping cadres'!$B$1:$B$616,0), MATCH(AO$32,'Mapping cadres'!$B$1:$Z$1,0))</f>
        <v>0</v>
      </c>
      <c r="AP91" s="226">
        <f>INDEX('Uganda workforce data - raw'!$A$4:$F$619,MATCH($B91, 'Uganda workforce data - raw'!$B$4:$B$619,0), MATCH("Filled Female",'Uganda workforce data - raw'!$A$4:$F$4,0))*INDEX('Mapping cadres'!$B$1:$Z$616,MATCH($B91, 'Mapping cadres'!$B$1:$B$616,0), MATCH(AP$32,'Mapping cadres'!$B$1:$Z$1,0))</f>
        <v>0</v>
      </c>
      <c r="AQ91" s="226">
        <f>INDEX('Uganda workforce data - raw'!$A$4:$F$619,MATCH($B91, 'Uganda workforce data - raw'!$B$4:$B$619,0), MATCH("Filled Female",'Uganda workforce data - raw'!$A$4:$F$4,0))*INDEX('Mapping cadres'!$B$1:$Z$616,MATCH($B91, 'Mapping cadres'!$B$1:$B$616,0), MATCH(AQ$32,'Mapping cadres'!$B$1:$Z$1,0))</f>
        <v>0</v>
      </c>
      <c r="AR91" s="226">
        <f>INDEX('Uganda workforce data - raw'!$A$4:$F$619,MATCH($B91, 'Uganda workforce data - raw'!$B$4:$B$619,0), MATCH("Filled Female",'Uganda workforce data - raw'!$A$4:$F$4,0))*INDEX('Mapping cadres'!$B$1:$Z$616,MATCH($B91, 'Mapping cadres'!$B$1:$B$616,0), MATCH(AR$32,'Mapping cadres'!$B$1:$Z$1,0))</f>
        <v>0</v>
      </c>
      <c r="AS91" s="226">
        <f>INDEX('Uganda workforce data - raw'!$A$4:$F$619,MATCH($B91, 'Uganda workforce data - raw'!$B$4:$B$619,0), MATCH("Filled Female",'Uganda workforce data - raw'!$A$4:$F$4,0))*INDEX('Mapping cadres'!$B$1:$Z$616,MATCH($B91, 'Mapping cadres'!$B$1:$B$616,0), MATCH(AS$32,'Mapping cadres'!$B$1:$Z$1,0))</f>
        <v>0</v>
      </c>
      <c r="AT91" s="226">
        <f>INDEX('Uganda workforce data - raw'!$A$4:$F$619,MATCH($B91, 'Uganda workforce data - raw'!$B$4:$B$619,0), MATCH("Filled Female",'Uganda workforce data - raw'!$A$4:$F$4,0))*INDEX('Mapping cadres'!$B$1:$Z$616,MATCH($B91, 'Mapping cadres'!$B$1:$B$616,0), MATCH(AT$32,'Mapping cadres'!$B$1:$Z$1,0))</f>
        <v>0</v>
      </c>
      <c r="AU91" s="226">
        <f>INDEX('Uganda workforce data - raw'!$A$4:$F$619,MATCH($B91, 'Uganda workforce data - raw'!$B$4:$B$619,0), MATCH("Filled Female",'Uganda workforce data - raw'!$A$4:$F$4,0))*INDEX('Mapping cadres'!$B$1:$Z$616,MATCH($B91, 'Mapping cadres'!$B$1:$B$616,0), MATCH(AU$32,'Mapping cadres'!$B$1:$Z$1,0))</f>
        <v>0</v>
      </c>
      <c r="AV91" s="226">
        <f>INDEX('Uganda workforce data - raw'!$A$4:$F$619,MATCH($B91, 'Uganda workforce data - raw'!$B$4:$B$619,0), MATCH("Filled Female",'Uganda workforce data - raw'!$A$4:$F$4,0))*INDEX('Mapping cadres'!$B$1:$Z$616,MATCH($B91, 'Mapping cadres'!$B$1:$B$616,0), MATCH(AV$32,'Mapping cadres'!$B$1:$Z$1,0))</f>
        <v>0</v>
      </c>
      <c r="AW91" s="226">
        <f>INDEX('Uganda workforce data - raw'!$A$4:$F$619,MATCH($B91, 'Uganda workforce data - raw'!$B$4:$B$619,0), MATCH("Filled Female",'Uganda workforce data - raw'!$A$4:$F$4,0))*INDEX('Mapping cadres'!$B$1:$Z$616,MATCH($B91, 'Mapping cadres'!$B$1:$B$616,0), MATCH(AW$32,'Mapping cadres'!$B$1:$Z$1,0))</f>
        <v>0</v>
      </c>
      <c r="AX91" s="226">
        <f>INDEX('Uganda workforce data - raw'!$A$4:$F$619,MATCH($B91, 'Uganda workforce data - raw'!$B$4:$B$619,0), MATCH("Filled Female",'Uganda workforce data - raw'!$A$4:$F$4,0))*INDEX('Mapping cadres'!$B$1:$Z$616,MATCH($B91, 'Mapping cadres'!$B$1:$B$616,0), MATCH(AX$32,'Mapping cadres'!$B$1:$Z$1,0))</f>
        <v>0</v>
      </c>
      <c r="AY91" s="226">
        <f t="shared" si="5"/>
        <v>0</v>
      </c>
      <c r="AZ91" s="226">
        <f t="shared" si="6"/>
        <v>5</v>
      </c>
      <c r="BA91" s="226">
        <f t="shared" si="7"/>
        <v>0</v>
      </c>
      <c r="BB91" s="226">
        <f t="shared" si="8"/>
        <v>0</v>
      </c>
      <c r="BC91" s="226">
        <f t="shared" si="9"/>
        <v>0</v>
      </c>
      <c r="BD91" s="226">
        <f t="shared" si="10"/>
        <v>0</v>
      </c>
      <c r="BE91" s="226">
        <f t="shared" si="11"/>
        <v>0</v>
      </c>
      <c r="BF91" s="226">
        <f t="shared" si="12"/>
        <v>0</v>
      </c>
      <c r="BG91" s="226">
        <f t="shared" si="13"/>
        <v>0</v>
      </c>
      <c r="BH91" s="226">
        <f t="shared" si="14"/>
        <v>0</v>
      </c>
      <c r="BI91" s="226">
        <f t="shared" si="15"/>
        <v>0</v>
      </c>
      <c r="BJ91" s="226">
        <f t="shared" si="16"/>
        <v>0</v>
      </c>
      <c r="BK91" s="226">
        <f t="shared" si="17"/>
        <v>0</v>
      </c>
      <c r="BL91" s="226">
        <f t="shared" si="18"/>
        <v>0</v>
      </c>
      <c r="BM91" s="226">
        <f t="shared" si="19"/>
        <v>0</v>
      </c>
      <c r="BN91" s="226">
        <f t="shared" si="20"/>
        <v>0</v>
      </c>
      <c r="BO91" s="226">
        <f t="shared" si="21"/>
        <v>0</v>
      </c>
      <c r="BP91" s="226">
        <f t="shared" si="22"/>
        <v>0</v>
      </c>
      <c r="BQ91" s="226">
        <f t="shared" si="23"/>
        <v>0</v>
      </c>
      <c r="BR91" s="226">
        <f t="shared" si="24"/>
        <v>0</v>
      </c>
      <c r="BS91" s="226">
        <f t="shared" si="25"/>
        <v>0</v>
      </c>
      <c r="BT91" s="226">
        <f t="shared" si="26"/>
        <v>0</v>
      </c>
      <c r="BU91" s="226">
        <f t="shared" si="27"/>
        <v>0</v>
      </c>
      <c r="BV91" s="226">
        <f t="shared" si="28"/>
        <v>0</v>
      </c>
    </row>
    <row r="92" spans="1:74">
      <c r="A92" s="226">
        <v>60</v>
      </c>
      <c r="B92" s="226" t="s">
        <v>1365</v>
      </c>
      <c r="C92" s="226">
        <f>INDEX('Uganda workforce data - raw'!$A$4:$F$619,MATCH($B92, 'Uganda workforce data - raw'!$B$4:$B$619,0), MATCH("Filled Male",'Uganda workforce data - raw'!$A$4:$F$4,0))*INDEX('Mapping cadres'!$B$1:$Z$616,MATCH($B92, 'Mapping cadres'!$B$1:$B$616,0), MATCH(C$32,'Mapping cadres'!$B$1:$Z$1,0))</f>
        <v>0</v>
      </c>
      <c r="D92" s="226">
        <f>INDEX('Uganda workforce data - raw'!$A$4:$F$619,MATCH($B92, 'Uganda workforce data - raw'!$B$4:$B$619,0), MATCH("Filled Male",'Uganda workforce data - raw'!$A$4:$F$4,0))*INDEX('Mapping cadres'!$B$1:$Z$616,MATCH($B92, 'Mapping cadres'!$B$1:$B$616,0), MATCH(D$32,'Mapping cadres'!$B$1:$Z$1,0))</f>
        <v>0</v>
      </c>
      <c r="E92" s="226">
        <f>INDEX('Uganda workforce data - raw'!$A$4:$F$619,MATCH($B92, 'Uganda workforce data - raw'!$B$4:$B$619,0), MATCH("Filled Male",'Uganda workforce data - raw'!$A$4:$F$4,0))*INDEX('Mapping cadres'!$B$1:$Z$616,MATCH($B92, 'Mapping cadres'!$B$1:$B$616,0), MATCH(E$32,'Mapping cadres'!$B$1:$Z$1,0))</f>
        <v>0</v>
      </c>
      <c r="F92" s="226">
        <f>INDEX('Uganda workforce data - raw'!$A$4:$F$619,MATCH($B92, 'Uganda workforce data - raw'!$B$4:$B$619,0), MATCH("Filled Male",'Uganda workforce data - raw'!$A$4:$F$4,0))*INDEX('Mapping cadres'!$B$1:$Z$616,MATCH($B92, 'Mapping cadres'!$B$1:$B$616,0), MATCH(F$32,'Mapping cadres'!$B$1:$Z$1,0))</f>
        <v>0</v>
      </c>
      <c r="G92" s="226">
        <f>INDEX('Uganda workforce data - raw'!$A$4:$F$619,MATCH($B92, 'Uganda workforce data - raw'!$B$4:$B$619,0), MATCH("Filled Male",'Uganda workforce data - raw'!$A$4:$F$4,0))*INDEX('Mapping cadres'!$B$1:$Z$616,MATCH($B92, 'Mapping cadres'!$B$1:$B$616,0), MATCH(G$32,'Mapping cadres'!$B$1:$Z$1,0))</f>
        <v>0</v>
      </c>
      <c r="H92" s="226">
        <f>INDEX('Uganda workforce data - raw'!$A$4:$F$619,MATCH($B92, 'Uganda workforce data - raw'!$B$4:$B$619,0), MATCH("Filled Male",'Uganda workforce data - raw'!$A$4:$F$4,0))*INDEX('Mapping cadres'!$B$1:$Z$616,MATCH($B92, 'Mapping cadres'!$B$1:$B$616,0), MATCH(H$32,'Mapping cadres'!$B$1:$Z$1,0))</f>
        <v>0</v>
      </c>
      <c r="I92" s="226">
        <f>INDEX('Uganda workforce data - raw'!$A$4:$F$619,MATCH($B92, 'Uganda workforce data - raw'!$B$4:$B$619,0), MATCH("Filled Male",'Uganda workforce data - raw'!$A$4:$F$4,0))*INDEX('Mapping cadres'!$B$1:$Z$616,MATCH($B92, 'Mapping cadres'!$B$1:$B$616,0), MATCH(I$32,'Mapping cadres'!$B$1:$Z$1,0))</f>
        <v>0</v>
      </c>
      <c r="J92" s="226">
        <f>INDEX('Uganda workforce data - raw'!$A$4:$F$619,MATCH($B92, 'Uganda workforce data - raw'!$B$4:$B$619,0), MATCH("Filled Male",'Uganda workforce data - raw'!$A$4:$F$4,0))*INDEX('Mapping cadres'!$B$1:$Z$616,MATCH($B92, 'Mapping cadres'!$B$1:$B$616,0), MATCH(J$32,'Mapping cadres'!$B$1:$Z$1,0))</f>
        <v>0</v>
      </c>
      <c r="K92" s="226">
        <f>INDEX('Uganda workforce data - raw'!$A$4:$F$619,MATCH($B92, 'Uganda workforce data - raw'!$B$4:$B$619,0), MATCH("Filled Male",'Uganda workforce data - raw'!$A$4:$F$4,0))*INDEX('Mapping cadres'!$B$1:$Z$616,MATCH($B92, 'Mapping cadres'!$B$1:$B$616,0), MATCH(K$32,'Mapping cadres'!$B$1:$Z$1,0))</f>
        <v>0</v>
      </c>
      <c r="L92" s="226">
        <f>INDEX('Uganda workforce data - raw'!$A$4:$F$619,MATCH($B92, 'Uganda workforce data - raw'!$B$4:$B$619,0), MATCH("Filled Male",'Uganda workforce data - raw'!$A$4:$F$4,0))*INDEX('Mapping cadres'!$B$1:$Z$616,MATCH($B92, 'Mapping cadres'!$B$1:$B$616,0), MATCH(L$32,'Mapping cadres'!$B$1:$Z$1,0))</f>
        <v>0</v>
      </c>
      <c r="M92" s="226">
        <f>INDEX('Uganda workforce data - raw'!$A$4:$F$619,MATCH($B92, 'Uganda workforce data - raw'!$B$4:$B$619,0), MATCH("Filled Male",'Uganda workforce data - raw'!$A$4:$F$4,0))*INDEX('Mapping cadres'!$B$1:$Z$616,MATCH($B92, 'Mapping cadres'!$B$1:$B$616,0), MATCH(M$32,'Mapping cadres'!$B$1:$Z$1,0))</f>
        <v>0</v>
      </c>
      <c r="N92" s="226">
        <f>INDEX('Uganda workforce data - raw'!$A$4:$F$619,MATCH($B92, 'Uganda workforce data - raw'!$B$4:$B$619,0), MATCH("Filled Male",'Uganda workforce data - raw'!$A$4:$F$4,0))*INDEX('Mapping cadres'!$B$1:$Z$616,MATCH($B92, 'Mapping cadres'!$B$1:$B$616,0), MATCH(N$32,'Mapping cadres'!$B$1:$Z$1,0))</f>
        <v>0</v>
      </c>
      <c r="O92" s="226">
        <f>INDEX('Uganda workforce data - raw'!$A$4:$F$619,MATCH($B92, 'Uganda workforce data - raw'!$B$4:$B$619,0), MATCH("Filled Male",'Uganda workforce data - raw'!$A$4:$F$4,0))*INDEX('Mapping cadres'!$B$1:$Z$616,MATCH($B92, 'Mapping cadres'!$B$1:$B$616,0), MATCH(O$32,'Mapping cadres'!$B$1:$Z$1,0))</f>
        <v>0</v>
      </c>
      <c r="P92" s="226">
        <f>INDEX('Uganda workforce data - raw'!$A$4:$F$619,MATCH($B92, 'Uganda workforce data - raw'!$B$4:$B$619,0), MATCH("Filled Male",'Uganda workforce data - raw'!$A$4:$F$4,0))*INDEX('Mapping cadres'!$B$1:$Z$616,MATCH($B92, 'Mapping cadres'!$B$1:$B$616,0), MATCH(P$32,'Mapping cadres'!$B$1:$Z$1,0))</f>
        <v>0</v>
      </c>
      <c r="Q92" s="226">
        <f>INDEX('Uganda workforce data - raw'!$A$4:$F$619,MATCH($B92, 'Uganda workforce data - raw'!$B$4:$B$619,0), MATCH("Filled Male",'Uganda workforce data - raw'!$A$4:$F$4,0))*INDEX('Mapping cadres'!$B$1:$Z$616,MATCH($B92, 'Mapping cadres'!$B$1:$B$616,0), MATCH(Q$32,'Mapping cadres'!$B$1:$Z$1,0))</f>
        <v>0</v>
      </c>
      <c r="R92" s="226">
        <f>INDEX('Uganda workforce data - raw'!$A$4:$F$619,MATCH($B92, 'Uganda workforce data - raw'!$B$4:$B$619,0), MATCH("Filled Male",'Uganda workforce data - raw'!$A$4:$F$4,0))*INDEX('Mapping cadres'!$B$1:$Z$616,MATCH($B92, 'Mapping cadres'!$B$1:$B$616,0), MATCH(R$32,'Mapping cadres'!$B$1:$Z$1,0))</f>
        <v>0</v>
      </c>
      <c r="S92" s="226">
        <f>INDEX('Uganda workforce data - raw'!$A$4:$F$619,MATCH($B92, 'Uganda workforce data - raw'!$B$4:$B$619,0), MATCH("Filled Male",'Uganda workforce data - raw'!$A$4:$F$4,0))*INDEX('Mapping cadres'!$B$1:$Z$616,MATCH($B92, 'Mapping cadres'!$B$1:$B$616,0), MATCH(S$32,'Mapping cadres'!$B$1:$Z$1,0))</f>
        <v>0</v>
      </c>
      <c r="T92" s="226">
        <f>INDEX('Uganda workforce data - raw'!$A$4:$F$619,MATCH($B92, 'Uganda workforce data - raw'!$B$4:$B$619,0), MATCH("Filled Male",'Uganda workforce data - raw'!$A$4:$F$4,0))*INDEX('Mapping cadres'!$B$1:$Z$616,MATCH($B92, 'Mapping cadres'!$B$1:$B$616,0), MATCH(T$32,'Mapping cadres'!$B$1:$Z$1,0))</f>
        <v>0</v>
      </c>
      <c r="U92" s="226">
        <f>INDEX('Uganda workforce data - raw'!$A$4:$F$619,MATCH($B92, 'Uganda workforce data - raw'!$B$4:$B$619,0), MATCH("Filled Male",'Uganda workforce data - raw'!$A$4:$F$4,0))*INDEX('Mapping cadres'!$B$1:$Z$616,MATCH($B92, 'Mapping cadres'!$B$1:$B$616,0), MATCH(U$32,'Mapping cadres'!$B$1:$Z$1,0))</f>
        <v>3</v>
      </c>
      <c r="V92" s="226">
        <f>INDEX('Uganda workforce data - raw'!$A$4:$F$619,MATCH($B92, 'Uganda workforce data - raw'!$B$4:$B$619,0), MATCH("Filled Male",'Uganda workforce data - raw'!$A$4:$F$4,0))*INDEX('Mapping cadres'!$B$1:$Z$616,MATCH($B92, 'Mapping cadres'!$B$1:$B$616,0), MATCH(V$32,'Mapping cadres'!$B$1:$Z$1,0))</f>
        <v>0</v>
      </c>
      <c r="W92" s="226">
        <f>INDEX('Uganda workforce data - raw'!$A$4:$F$619,MATCH($B92, 'Uganda workforce data - raw'!$B$4:$B$619,0), MATCH("Filled Male",'Uganda workforce data - raw'!$A$4:$F$4,0))*INDEX('Mapping cadres'!$B$1:$Z$616,MATCH($B92, 'Mapping cadres'!$B$1:$B$616,0), MATCH(W$32,'Mapping cadres'!$B$1:$Z$1,0))</f>
        <v>0</v>
      </c>
      <c r="X92" s="226">
        <f>INDEX('Uganda workforce data - raw'!$A$4:$F$619,MATCH($B92, 'Uganda workforce data - raw'!$B$4:$B$619,0), MATCH("Filled Male",'Uganda workforce data - raw'!$A$4:$F$4,0))*INDEX('Mapping cadres'!$B$1:$Z$616,MATCH($B92, 'Mapping cadres'!$B$1:$B$616,0), MATCH(X$32,'Mapping cadres'!$B$1:$Z$1,0))</f>
        <v>0</v>
      </c>
      <c r="Y92" s="226">
        <f>INDEX('Uganda workforce data - raw'!$A$4:$F$619,MATCH($B92, 'Uganda workforce data - raw'!$B$4:$B$619,0), MATCH("Filled Male",'Uganda workforce data - raw'!$A$4:$F$4,0))*INDEX('Mapping cadres'!$B$1:$Z$616,MATCH($B92, 'Mapping cadres'!$B$1:$B$616,0), MATCH(Y$32,'Mapping cadres'!$B$1:$Z$1,0))</f>
        <v>0</v>
      </c>
      <c r="Z92" s="226">
        <f>INDEX('Uganda workforce data - raw'!$A$4:$F$619,MATCH($B92, 'Uganda workforce data - raw'!$B$4:$B$619,0), MATCH("Filled Male",'Uganda workforce data - raw'!$A$4:$F$4,0))*INDEX('Mapping cadres'!$B$1:$Z$616,MATCH($B92, 'Mapping cadres'!$B$1:$B$616,0), MATCH(Z$32,'Mapping cadres'!$B$1:$Z$1,0))</f>
        <v>0</v>
      </c>
      <c r="AA92" s="226">
        <f>INDEX('Uganda workforce data - raw'!$A$4:$F$619,MATCH($B92, 'Uganda workforce data - raw'!$B$4:$B$619,0), MATCH("Filled Female",'Uganda workforce data - raw'!$A$4:$F$4,0))*INDEX('Mapping cadres'!$B$1:$Z$616,MATCH($B92, 'Mapping cadres'!$B$1:$B$616,0), MATCH(AA$32,'Mapping cadres'!$B$1:$Z$1,0))</f>
        <v>0</v>
      </c>
      <c r="AB92" s="226">
        <f>INDEX('Uganda workforce data - raw'!$A$4:$F$619,MATCH($B92, 'Uganda workforce data - raw'!$B$4:$B$619,0), MATCH("Filled Female",'Uganda workforce data - raw'!$A$4:$F$4,0))*INDEX('Mapping cadres'!$B$1:$Z$616,MATCH($B92, 'Mapping cadres'!$B$1:$B$616,0), MATCH(AB$32,'Mapping cadres'!$B$1:$Z$1,0))</f>
        <v>0</v>
      </c>
      <c r="AC92" s="226">
        <f>INDEX('Uganda workforce data - raw'!$A$4:$F$619,MATCH($B92, 'Uganda workforce data - raw'!$B$4:$B$619,0), MATCH("Filled Female",'Uganda workforce data - raw'!$A$4:$F$4,0))*INDEX('Mapping cadres'!$B$1:$Z$616,MATCH($B92, 'Mapping cadres'!$B$1:$B$616,0), MATCH(AC$32,'Mapping cadres'!$B$1:$Z$1,0))</f>
        <v>0</v>
      </c>
      <c r="AD92" s="226">
        <f>INDEX('Uganda workforce data - raw'!$A$4:$F$619,MATCH($B92, 'Uganda workforce data - raw'!$B$4:$B$619,0), MATCH("Filled Female",'Uganda workforce data - raw'!$A$4:$F$4,0))*INDEX('Mapping cadres'!$B$1:$Z$616,MATCH($B92, 'Mapping cadres'!$B$1:$B$616,0), MATCH(AD$32,'Mapping cadres'!$B$1:$Z$1,0))</f>
        <v>0</v>
      </c>
      <c r="AE92" s="226">
        <f>INDEX('Uganda workforce data - raw'!$A$4:$F$619,MATCH($B92, 'Uganda workforce data - raw'!$B$4:$B$619,0), MATCH("Filled Female",'Uganda workforce data - raw'!$A$4:$F$4,0))*INDEX('Mapping cadres'!$B$1:$Z$616,MATCH($B92, 'Mapping cadres'!$B$1:$B$616,0), MATCH(AE$32,'Mapping cadres'!$B$1:$Z$1,0))</f>
        <v>0</v>
      </c>
      <c r="AF92" s="226">
        <f>INDEX('Uganda workforce data - raw'!$A$4:$F$619,MATCH($B92, 'Uganda workforce data - raw'!$B$4:$B$619,0), MATCH("Filled Female",'Uganda workforce data - raw'!$A$4:$F$4,0))*INDEX('Mapping cadres'!$B$1:$Z$616,MATCH($B92, 'Mapping cadres'!$B$1:$B$616,0), MATCH(AF$32,'Mapping cadres'!$B$1:$Z$1,0))</f>
        <v>0</v>
      </c>
      <c r="AG92" s="226">
        <f>INDEX('Uganda workforce data - raw'!$A$4:$F$619,MATCH($B92, 'Uganda workforce data - raw'!$B$4:$B$619,0), MATCH("Filled Female",'Uganda workforce data - raw'!$A$4:$F$4,0))*INDEX('Mapping cadres'!$B$1:$Z$616,MATCH($B92, 'Mapping cadres'!$B$1:$B$616,0), MATCH(AG$32,'Mapping cadres'!$B$1:$Z$1,0))</f>
        <v>0</v>
      </c>
      <c r="AH92" s="226">
        <f>INDEX('Uganda workforce data - raw'!$A$4:$F$619,MATCH($B92, 'Uganda workforce data - raw'!$B$4:$B$619,0), MATCH("Filled Female",'Uganda workforce data - raw'!$A$4:$F$4,0))*INDEX('Mapping cadres'!$B$1:$Z$616,MATCH($B92, 'Mapping cadres'!$B$1:$B$616,0), MATCH(AH$32,'Mapping cadres'!$B$1:$Z$1,0))</f>
        <v>0</v>
      </c>
      <c r="AI92" s="226">
        <f>INDEX('Uganda workforce data - raw'!$A$4:$F$619,MATCH($B92, 'Uganda workforce data - raw'!$B$4:$B$619,0), MATCH("Filled Female",'Uganda workforce data - raw'!$A$4:$F$4,0))*INDEX('Mapping cadres'!$B$1:$Z$616,MATCH($B92, 'Mapping cadres'!$B$1:$B$616,0), MATCH(AI$32,'Mapping cadres'!$B$1:$Z$1,0))</f>
        <v>0</v>
      </c>
      <c r="AJ92" s="226">
        <f>INDEX('Uganda workforce data - raw'!$A$4:$F$619,MATCH($B92, 'Uganda workforce data - raw'!$B$4:$B$619,0), MATCH("Filled Female",'Uganda workforce data - raw'!$A$4:$F$4,0))*INDEX('Mapping cadres'!$B$1:$Z$616,MATCH($B92, 'Mapping cadres'!$B$1:$B$616,0), MATCH(AJ$32,'Mapping cadres'!$B$1:$Z$1,0))</f>
        <v>0</v>
      </c>
      <c r="AK92" s="226">
        <f>INDEX('Uganda workforce data - raw'!$A$4:$F$619,MATCH($B92, 'Uganda workforce data - raw'!$B$4:$B$619,0), MATCH("Filled Female",'Uganda workforce data - raw'!$A$4:$F$4,0))*INDEX('Mapping cadres'!$B$1:$Z$616,MATCH($B92, 'Mapping cadres'!$B$1:$B$616,0), MATCH(AK$32,'Mapping cadres'!$B$1:$Z$1,0))</f>
        <v>0</v>
      </c>
      <c r="AL92" s="226">
        <f>INDEX('Uganda workforce data - raw'!$A$4:$F$619,MATCH($B92, 'Uganda workforce data - raw'!$B$4:$B$619,0), MATCH("Filled Female",'Uganda workforce data - raw'!$A$4:$F$4,0))*INDEX('Mapping cadres'!$B$1:$Z$616,MATCH($B92, 'Mapping cadres'!$B$1:$B$616,0), MATCH(AL$32,'Mapping cadres'!$B$1:$Z$1,0))</f>
        <v>0</v>
      </c>
      <c r="AM92" s="226">
        <f>INDEX('Uganda workforce data - raw'!$A$4:$F$619,MATCH($B92, 'Uganda workforce data - raw'!$B$4:$B$619,0), MATCH("Filled Female",'Uganda workforce data - raw'!$A$4:$F$4,0))*INDEX('Mapping cadres'!$B$1:$Z$616,MATCH($B92, 'Mapping cadres'!$B$1:$B$616,0), MATCH(AM$32,'Mapping cadres'!$B$1:$Z$1,0))</f>
        <v>0</v>
      </c>
      <c r="AN92" s="226">
        <f>INDEX('Uganda workforce data - raw'!$A$4:$F$619,MATCH($B92, 'Uganda workforce data - raw'!$B$4:$B$619,0), MATCH("Filled Female",'Uganda workforce data - raw'!$A$4:$F$4,0))*INDEX('Mapping cadres'!$B$1:$Z$616,MATCH($B92, 'Mapping cadres'!$B$1:$B$616,0), MATCH(AN$32,'Mapping cadres'!$B$1:$Z$1,0))</f>
        <v>0</v>
      </c>
      <c r="AO92" s="226">
        <f>INDEX('Uganda workforce data - raw'!$A$4:$F$619,MATCH($B92, 'Uganda workforce data - raw'!$B$4:$B$619,0), MATCH("Filled Female",'Uganda workforce data - raw'!$A$4:$F$4,0))*INDEX('Mapping cadres'!$B$1:$Z$616,MATCH($B92, 'Mapping cadres'!$B$1:$B$616,0), MATCH(AO$32,'Mapping cadres'!$B$1:$Z$1,0))</f>
        <v>0</v>
      </c>
      <c r="AP92" s="226">
        <f>INDEX('Uganda workforce data - raw'!$A$4:$F$619,MATCH($B92, 'Uganda workforce data - raw'!$B$4:$B$619,0), MATCH("Filled Female",'Uganda workforce data - raw'!$A$4:$F$4,0))*INDEX('Mapping cadres'!$B$1:$Z$616,MATCH($B92, 'Mapping cadres'!$B$1:$B$616,0), MATCH(AP$32,'Mapping cadres'!$B$1:$Z$1,0))</f>
        <v>0</v>
      </c>
      <c r="AQ92" s="226">
        <f>INDEX('Uganda workforce data - raw'!$A$4:$F$619,MATCH($B92, 'Uganda workforce data - raw'!$B$4:$B$619,0), MATCH("Filled Female",'Uganda workforce data - raw'!$A$4:$F$4,0))*INDEX('Mapping cadres'!$B$1:$Z$616,MATCH($B92, 'Mapping cadres'!$B$1:$B$616,0), MATCH(AQ$32,'Mapping cadres'!$B$1:$Z$1,0))</f>
        <v>0</v>
      </c>
      <c r="AR92" s="226">
        <f>INDEX('Uganda workforce data - raw'!$A$4:$F$619,MATCH($B92, 'Uganda workforce data - raw'!$B$4:$B$619,0), MATCH("Filled Female",'Uganda workforce data - raw'!$A$4:$F$4,0))*INDEX('Mapping cadres'!$B$1:$Z$616,MATCH($B92, 'Mapping cadres'!$B$1:$B$616,0), MATCH(AR$32,'Mapping cadres'!$B$1:$Z$1,0))</f>
        <v>0</v>
      </c>
      <c r="AS92" s="226">
        <f>INDEX('Uganda workforce data - raw'!$A$4:$F$619,MATCH($B92, 'Uganda workforce data - raw'!$B$4:$B$619,0), MATCH("Filled Female",'Uganda workforce data - raw'!$A$4:$F$4,0))*INDEX('Mapping cadres'!$B$1:$Z$616,MATCH($B92, 'Mapping cadres'!$B$1:$B$616,0), MATCH(AS$32,'Mapping cadres'!$B$1:$Z$1,0))</f>
        <v>0</v>
      </c>
      <c r="AT92" s="226">
        <f>INDEX('Uganda workforce data - raw'!$A$4:$F$619,MATCH($B92, 'Uganda workforce data - raw'!$B$4:$B$619,0), MATCH("Filled Female",'Uganda workforce data - raw'!$A$4:$F$4,0))*INDEX('Mapping cadres'!$B$1:$Z$616,MATCH($B92, 'Mapping cadres'!$B$1:$B$616,0), MATCH(AT$32,'Mapping cadres'!$B$1:$Z$1,0))</f>
        <v>0</v>
      </c>
      <c r="AU92" s="226">
        <f>INDEX('Uganda workforce data - raw'!$A$4:$F$619,MATCH($B92, 'Uganda workforce data - raw'!$B$4:$B$619,0), MATCH("Filled Female",'Uganda workforce data - raw'!$A$4:$F$4,0))*INDEX('Mapping cadres'!$B$1:$Z$616,MATCH($B92, 'Mapping cadres'!$B$1:$B$616,0), MATCH(AU$32,'Mapping cadres'!$B$1:$Z$1,0))</f>
        <v>0</v>
      </c>
      <c r="AV92" s="226">
        <f>INDEX('Uganda workforce data - raw'!$A$4:$F$619,MATCH($B92, 'Uganda workforce data - raw'!$B$4:$B$619,0), MATCH("Filled Female",'Uganda workforce data - raw'!$A$4:$F$4,0))*INDEX('Mapping cadres'!$B$1:$Z$616,MATCH($B92, 'Mapping cadres'!$B$1:$B$616,0), MATCH(AV$32,'Mapping cadres'!$B$1:$Z$1,0))</f>
        <v>0</v>
      </c>
      <c r="AW92" s="226">
        <f>INDEX('Uganda workforce data - raw'!$A$4:$F$619,MATCH($B92, 'Uganda workforce data - raw'!$B$4:$B$619,0), MATCH("Filled Female",'Uganda workforce data - raw'!$A$4:$F$4,0))*INDEX('Mapping cadres'!$B$1:$Z$616,MATCH($B92, 'Mapping cadres'!$B$1:$B$616,0), MATCH(AW$32,'Mapping cadres'!$B$1:$Z$1,0))</f>
        <v>0</v>
      </c>
      <c r="AX92" s="226">
        <f>INDEX('Uganda workforce data - raw'!$A$4:$F$619,MATCH($B92, 'Uganda workforce data - raw'!$B$4:$B$619,0), MATCH("Filled Female",'Uganda workforce data - raw'!$A$4:$F$4,0))*INDEX('Mapping cadres'!$B$1:$Z$616,MATCH($B92, 'Mapping cadres'!$B$1:$B$616,0), MATCH(AX$32,'Mapping cadres'!$B$1:$Z$1,0))</f>
        <v>0</v>
      </c>
      <c r="AY92" s="226">
        <f t="shared" si="5"/>
        <v>0</v>
      </c>
      <c r="AZ92" s="226">
        <f t="shared" si="6"/>
        <v>0</v>
      </c>
      <c r="BA92" s="226">
        <f t="shared" si="7"/>
        <v>0</v>
      </c>
      <c r="BB92" s="226">
        <f t="shared" si="8"/>
        <v>0</v>
      </c>
      <c r="BC92" s="226">
        <f t="shared" si="9"/>
        <v>0</v>
      </c>
      <c r="BD92" s="226">
        <f t="shared" si="10"/>
        <v>0</v>
      </c>
      <c r="BE92" s="226">
        <f t="shared" si="11"/>
        <v>0</v>
      </c>
      <c r="BF92" s="226">
        <f t="shared" si="12"/>
        <v>0</v>
      </c>
      <c r="BG92" s="226">
        <f t="shared" si="13"/>
        <v>0</v>
      </c>
      <c r="BH92" s="226">
        <f t="shared" si="14"/>
        <v>0</v>
      </c>
      <c r="BI92" s="226">
        <f t="shared" si="15"/>
        <v>0</v>
      </c>
      <c r="BJ92" s="226">
        <f t="shared" si="16"/>
        <v>0</v>
      </c>
      <c r="BK92" s="226">
        <f t="shared" si="17"/>
        <v>0</v>
      </c>
      <c r="BL92" s="226">
        <f t="shared" si="18"/>
        <v>0</v>
      </c>
      <c r="BM92" s="226">
        <f t="shared" si="19"/>
        <v>0</v>
      </c>
      <c r="BN92" s="226">
        <f t="shared" si="20"/>
        <v>0</v>
      </c>
      <c r="BO92" s="226">
        <f t="shared" si="21"/>
        <v>0</v>
      </c>
      <c r="BP92" s="226">
        <f t="shared" si="22"/>
        <v>0</v>
      </c>
      <c r="BQ92" s="226">
        <f t="shared" si="23"/>
        <v>3</v>
      </c>
      <c r="BR92" s="226">
        <f t="shared" si="24"/>
        <v>0</v>
      </c>
      <c r="BS92" s="226">
        <f t="shared" si="25"/>
        <v>0</v>
      </c>
      <c r="BT92" s="226">
        <f t="shared" si="26"/>
        <v>0</v>
      </c>
      <c r="BU92" s="226">
        <f t="shared" si="27"/>
        <v>0</v>
      </c>
      <c r="BV92" s="226">
        <f t="shared" si="28"/>
        <v>0</v>
      </c>
    </row>
    <row r="93" spans="1:74">
      <c r="A93" s="226">
        <v>61</v>
      </c>
      <c r="B93" s="226" t="s">
        <v>1366</v>
      </c>
      <c r="C93" s="226">
        <f>INDEX('Uganda workforce data - raw'!$A$4:$F$619,MATCH($B93, 'Uganda workforce data - raw'!$B$4:$B$619,0), MATCH("Filled Male",'Uganda workforce data - raw'!$A$4:$F$4,0))*INDEX('Mapping cadres'!$B$1:$Z$616,MATCH($B93, 'Mapping cadres'!$B$1:$B$616,0), MATCH(C$32,'Mapping cadres'!$B$1:$Z$1,0))</f>
        <v>0</v>
      </c>
      <c r="D93" s="226">
        <f>INDEX('Uganda workforce data - raw'!$A$4:$F$619,MATCH($B93, 'Uganda workforce data - raw'!$B$4:$B$619,0), MATCH("Filled Male",'Uganda workforce data - raw'!$A$4:$F$4,0))*INDEX('Mapping cadres'!$B$1:$Z$616,MATCH($B93, 'Mapping cadres'!$B$1:$B$616,0), MATCH(D$32,'Mapping cadres'!$B$1:$Z$1,0))</f>
        <v>0</v>
      </c>
      <c r="E93" s="226">
        <f>INDEX('Uganda workforce data - raw'!$A$4:$F$619,MATCH($B93, 'Uganda workforce data - raw'!$B$4:$B$619,0), MATCH("Filled Male",'Uganda workforce data - raw'!$A$4:$F$4,0))*INDEX('Mapping cadres'!$B$1:$Z$616,MATCH($B93, 'Mapping cadres'!$B$1:$B$616,0), MATCH(E$32,'Mapping cadres'!$B$1:$Z$1,0))</f>
        <v>3</v>
      </c>
      <c r="F93" s="226">
        <f>INDEX('Uganda workforce data - raw'!$A$4:$F$619,MATCH($B93, 'Uganda workforce data - raw'!$B$4:$B$619,0), MATCH("Filled Male",'Uganda workforce data - raw'!$A$4:$F$4,0))*INDEX('Mapping cadres'!$B$1:$Z$616,MATCH($B93, 'Mapping cadres'!$B$1:$B$616,0), MATCH(F$32,'Mapping cadres'!$B$1:$Z$1,0))</f>
        <v>0</v>
      </c>
      <c r="G93" s="226">
        <f>INDEX('Uganda workforce data - raw'!$A$4:$F$619,MATCH($B93, 'Uganda workforce data - raw'!$B$4:$B$619,0), MATCH("Filled Male",'Uganda workforce data - raw'!$A$4:$F$4,0))*INDEX('Mapping cadres'!$B$1:$Z$616,MATCH($B93, 'Mapping cadres'!$B$1:$B$616,0), MATCH(G$32,'Mapping cadres'!$B$1:$Z$1,0))</f>
        <v>0</v>
      </c>
      <c r="H93" s="226">
        <f>INDEX('Uganda workforce data - raw'!$A$4:$F$619,MATCH($B93, 'Uganda workforce data - raw'!$B$4:$B$619,0), MATCH("Filled Male",'Uganda workforce data - raw'!$A$4:$F$4,0))*INDEX('Mapping cadres'!$B$1:$Z$616,MATCH($B93, 'Mapping cadres'!$B$1:$B$616,0), MATCH(H$32,'Mapping cadres'!$B$1:$Z$1,0))</f>
        <v>0</v>
      </c>
      <c r="I93" s="226">
        <f>INDEX('Uganda workforce data - raw'!$A$4:$F$619,MATCH($B93, 'Uganda workforce data - raw'!$B$4:$B$619,0), MATCH("Filled Male",'Uganda workforce data - raw'!$A$4:$F$4,0))*INDEX('Mapping cadres'!$B$1:$Z$616,MATCH($B93, 'Mapping cadres'!$B$1:$B$616,0), MATCH(I$32,'Mapping cadres'!$B$1:$Z$1,0))</f>
        <v>0</v>
      </c>
      <c r="J93" s="226">
        <f>INDEX('Uganda workforce data - raw'!$A$4:$F$619,MATCH($B93, 'Uganda workforce data - raw'!$B$4:$B$619,0), MATCH("Filled Male",'Uganda workforce data - raw'!$A$4:$F$4,0))*INDEX('Mapping cadres'!$B$1:$Z$616,MATCH($B93, 'Mapping cadres'!$B$1:$B$616,0), MATCH(J$32,'Mapping cadres'!$B$1:$Z$1,0))</f>
        <v>0</v>
      </c>
      <c r="K93" s="226">
        <f>INDEX('Uganda workforce data - raw'!$A$4:$F$619,MATCH($B93, 'Uganda workforce data - raw'!$B$4:$B$619,0), MATCH("Filled Male",'Uganda workforce data - raw'!$A$4:$F$4,0))*INDEX('Mapping cadres'!$B$1:$Z$616,MATCH($B93, 'Mapping cadres'!$B$1:$B$616,0), MATCH(K$32,'Mapping cadres'!$B$1:$Z$1,0))</f>
        <v>0</v>
      </c>
      <c r="L93" s="226">
        <f>INDEX('Uganda workforce data - raw'!$A$4:$F$619,MATCH($B93, 'Uganda workforce data - raw'!$B$4:$B$619,0), MATCH("Filled Male",'Uganda workforce data - raw'!$A$4:$F$4,0))*INDEX('Mapping cadres'!$B$1:$Z$616,MATCH($B93, 'Mapping cadres'!$B$1:$B$616,0), MATCH(L$32,'Mapping cadres'!$B$1:$Z$1,0))</f>
        <v>0</v>
      </c>
      <c r="M93" s="226">
        <f>INDEX('Uganda workforce data - raw'!$A$4:$F$619,MATCH($B93, 'Uganda workforce data - raw'!$B$4:$B$619,0), MATCH("Filled Male",'Uganda workforce data - raw'!$A$4:$F$4,0))*INDEX('Mapping cadres'!$B$1:$Z$616,MATCH($B93, 'Mapping cadres'!$B$1:$B$616,0), MATCH(M$32,'Mapping cadres'!$B$1:$Z$1,0))</f>
        <v>0</v>
      </c>
      <c r="N93" s="226">
        <f>INDEX('Uganda workforce data - raw'!$A$4:$F$619,MATCH($B93, 'Uganda workforce data - raw'!$B$4:$B$619,0), MATCH("Filled Male",'Uganda workforce data - raw'!$A$4:$F$4,0))*INDEX('Mapping cadres'!$B$1:$Z$616,MATCH($B93, 'Mapping cadres'!$B$1:$B$616,0), MATCH(N$32,'Mapping cadres'!$B$1:$Z$1,0))</f>
        <v>0</v>
      </c>
      <c r="O93" s="226">
        <f>INDEX('Uganda workforce data - raw'!$A$4:$F$619,MATCH($B93, 'Uganda workforce data - raw'!$B$4:$B$619,0), MATCH("Filled Male",'Uganda workforce data - raw'!$A$4:$F$4,0))*INDEX('Mapping cadres'!$B$1:$Z$616,MATCH($B93, 'Mapping cadres'!$B$1:$B$616,0), MATCH(O$32,'Mapping cadres'!$B$1:$Z$1,0))</f>
        <v>0</v>
      </c>
      <c r="P93" s="226">
        <f>INDEX('Uganda workforce data - raw'!$A$4:$F$619,MATCH($B93, 'Uganda workforce data - raw'!$B$4:$B$619,0), MATCH("Filled Male",'Uganda workforce data - raw'!$A$4:$F$4,0))*INDEX('Mapping cadres'!$B$1:$Z$616,MATCH($B93, 'Mapping cadres'!$B$1:$B$616,0), MATCH(P$32,'Mapping cadres'!$B$1:$Z$1,0))</f>
        <v>0</v>
      </c>
      <c r="Q93" s="226">
        <f>INDEX('Uganda workforce data - raw'!$A$4:$F$619,MATCH($B93, 'Uganda workforce data - raw'!$B$4:$B$619,0), MATCH("Filled Male",'Uganda workforce data - raw'!$A$4:$F$4,0))*INDEX('Mapping cadres'!$B$1:$Z$616,MATCH($B93, 'Mapping cadres'!$B$1:$B$616,0), MATCH(Q$32,'Mapping cadres'!$B$1:$Z$1,0))</f>
        <v>0</v>
      </c>
      <c r="R93" s="226">
        <f>INDEX('Uganda workforce data - raw'!$A$4:$F$619,MATCH($B93, 'Uganda workforce data - raw'!$B$4:$B$619,0), MATCH("Filled Male",'Uganda workforce data - raw'!$A$4:$F$4,0))*INDEX('Mapping cadres'!$B$1:$Z$616,MATCH($B93, 'Mapping cadres'!$B$1:$B$616,0), MATCH(R$32,'Mapping cadres'!$B$1:$Z$1,0))</f>
        <v>0</v>
      </c>
      <c r="S93" s="226">
        <f>INDEX('Uganda workforce data - raw'!$A$4:$F$619,MATCH($B93, 'Uganda workforce data - raw'!$B$4:$B$619,0), MATCH("Filled Male",'Uganda workforce data - raw'!$A$4:$F$4,0))*INDEX('Mapping cadres'!$B$1:$Z$616,MATCH($B93, 'Mapping cadres'!$B$1:$B$616,0), MATCH(S$32,'Mapping cadres'!$B$1:$Z$1,0))</f>
        <v>0</v>
      </c>
      <c r="T93" s="226">
        <f>INDEX('Uganda workforce data - raw'!$A$4:$F$619,MATCH($B93, 'Uganda workforce data - raw'!$B$4:$B$619,0), MATCH("Filled Male",'Uganda workforce data - raw'!$A$4:$F$4,0))*INDEX('Mapping cadres'!$B$1:$Z$616,MATCH($B93, 'Mapping cadres'!$B$1:$B$616,0), MATCH(T$32,'Mapping cadres'!$B$1:$Z$1,0))</f>
        <v>0</v>
      </c>
      <c r="U93" s="226">
        <f>INDEX('Uganda workforce data - raw'!$A$4:$F$619,MATCH($B93, 'Uganda workforce data - raw'!$B$4:$B$619,0), MATCH("Filled Male",'Uganda workforce data - raw'!$A$4:$F$4,0))*INDEX('Mapping cadres'!$B$1:$Z$616,MATCH($B93, 'Mapping cadres'!$B$1:$B$616,0), MATCH(U$32,'Mapping cadres'!$B$1:$Z$1,0))</f>
        <v>0</v>
      </c>
      <c r="V93" s="226">
        <f>INDEX('Uganda workforce data - raw'!$A$4:$F$619,MATCH($B93, 'Uganda workforce data - raw'!$B$4:$B$619,0), MATCH("Filled Male",'Uganda workforce data - raw'!$A$4:$F$4,0))*INDEX('Mapping cadres'!$B$1:$Z$616,MATCH($B93, 'Mapping cadres'!$B$1:$B$616,0), MATCH(V$32,'Mapping cadres'!$B$1:$Z$1,0))</f>
        <v>0</v>
      </c>
      <c r="W93" s="226">
        <f>INDEX('Uganda workforce data - raw'!$A$4:$F$619,MATCH($B93, 'Uganda workforce data - raw'!$B$4:$B$619,0), MATCH("Filled Male",'Uganda workforce data - raw'!$A$4:$F$4,0))*INDEX('Mapping cadres'!$B$1:$Z$616,MATCH($B93, 'Mapping cadres'!$B$1:$B$616,0), MATCH(W$32,'Mapping cadres'!$B$1:$Z$1,0))</f>
        <v>0</v>
      </c>
      <c r="X93" s="226">
        <f>INDEX('Uganda workforce data - raw'!$A$4:$F$619,MATCH($B93, 'Uganda workforce data - raw'!$B$4:$B$619,0), MATCH("Filled Male",'Uganda workforce data - raw'!$A$4:$F$4,0))*INDEX('Mapping cadres'!$B$1:$Z$616,MATCH($B93, 'Mapping cadres'!$B$1:$B$616,0), MATCH(X$32,'Mapping cadres'!$B$1:$Z$1,0))</f>
        <v>0</v>
      </c>
      <c r="Y93" s="226">
        <f>INDEX('Uganda workforce data - raw'!$A$4:$F$619,MATCH($B93, 'Uganda workforce data - raw'!$B$4:$B$619,0), MATCH("Filled Male",'Uganda workforce data - raw'!$A$4:$F$4,0))*INDEX('Mapping cadres'!$B$1:$Z$616,MATCH($B93, 'Mapping cadres'!$B$1:$B$616,0), MATCH(Y$32,'Mapping cadres'!$B$1:$Z$1,0))</f>
        <v>0</v>
      </c>
      <c r="Z93" s="226">
        <f>INDEX('Uganda workforce data - raw'!$A$4:$F$619,MATCH($B93, 'Uganda workforce data - raw'!$B$4:$B$619,0), MATCH("Filled Male",'Uganda workforce data - raw'!$A$4:$F$4,0))*INDEX('Mapping cadres'!$B$1:$Z$616,MATCH($B93, 'Mapping cadres'!$B$1:$B$616,0), MATCH(Z$32,'Mapping cadres'!$B$1:$Z$1,0))</f>
        <v>0</v>
      </c>
      <c r="AA93" s="226">
        <f>INDEX('Uganda workforce data - raw'!$A$4:$F$619,MATCH($B93, 'Uganda workforce data - raw'!$B$4:$B$619,0), MATCH("Filled Female",'Uganda workforce data - raw'!$A$4:$F$4,0))*INDEX('Mapping cadres'!$B$1:$Z$616,MATCH($B93, 'Mapping cadres'!$B$1:$B$616,0), MATCH(AA$32,'Mapping cadres'!$B$1:$Z$1,0))</f>
        <v>0</v>
      </c>
      <c r="AB93" s="226">
        <f>INDEX('Uganda workforce data - raw'!$A$4:$F$619,MATCH($B93, 'Uganda workforce data - raw'!$B$4:$B$619,0), MATCH("Filled Female",'Uganda workforce data - raw'!$A$4:$F$4,0))*INDEX('Mapping cadres'!$B$1:$Z$616,MATCH($B93, 'Mapping cadres'!$B$1:$B$616,0), MATCH(AB$32,'Mapping cadres'!$B$1:$Z$1,0))</f>
        <v>0</v>
      </c>
      <c r="AC93" s="226">
        <f>INDEX('Uganda workforce data - raw'!$A$4:$F$619,MATCH($B93, 'Uganda workforce data - raw'!$B$4:$B$619,0), MATCH("Filled Female",'Uganda workforce data - raw'!$A$4:$F$4,0))*INDEX('Mapping cadres'!$B$1:$Z$616,MATCH($B93, 'Mapping cadres'!$B$1:$B$616,0), MATCH(AC$32,'Mapping cadres'!$B$1:$Z$1,0))</f>
        <v>0</v>
      </c>
      <c r="AD93" s="226">
        <f>INDEX('Uganda workforce data - raw'!$A$4:$F$619,MATCH($B93, 'Uganda workforce data - raw'!$B$4:$B$619,0), MATCH("Filled Female",'Uganda workforce data - raw'!$A$4:$F$4,0))*INDEX('Mapping cadres'!$B$1:$Z$616,MATCH($B93, 'Mapping cadres'!$B$1:$B$616,0), MATCH(AD$32,'Mapping cadres'!$B$1:$Z$1,0))</f>
        <v>0</v>
      </c>
      <c r="AE93" s="226">
        <f>INDEX('Uganda workforce data - raw'!$A$4:$F$619,MATCH($B93, 'Uganda workforce data - raw'!$B$4:$B$619,0), MATCH("Filled Female",'Uganda workforce data - raw'!$A$4:$F$4,0))*INDEX('Mapping cadres'!$B$1:$Z$616,MATCH($B93, 'Mapping cadres'!$B$1:$B$616,0), MATCH(AE$32,'Mapping cadres'!$B$1:$Z$1,0))</f>
        <v>0</v>
      </c>
      <c r="AF93" s="226">
        <f>INDEX('Uganda workforce data - raw'!$A$4:$F$619,MATCH($B93, 'Uganda workforce data - raw'!$B$4:$B$619,0), MATCH("Filled Female",'Uganda workforce data - raw'!$A$4:$F$4,0))*INDEX('Mapping cadres'!$B$1:$Z$616,MATCH($B93, 'Mapping cadres'!$B$1:$B$616,0), MATCH(AF$32,'Mapping cadres'!$B$1:$Z$1,0))</f>
        <v>0</v>
      </c>
      <c r="AG93" s="226">
        <f>INDEX('Uganda workforce data - raw'!$A$4:$F$619,MATCH($B93, 'Uganda workforce data - raw'!$B$4:$B$619,0), MATCH("Filled Female",'Uganda workforce data - raw'!$A$4:$F$4,0))*INDEX('Mapping cadres'!$B$1:$Z$616,MATCH($B93, 'Mapping cadres'!$B$1:$B$616,0), MATCH(AG$32,'Mapping cadres'!$B$1:$Z$1,0))</f>
        <v>0</v>
      </c>
      <c r="AH93" s="226">
        <f>INDEX('Uganda workforce data - raw'!$A$4:$F$619,MATCH($B93, 'Uganda workforce data - raw'!$B$4:$B$619,0), MATCH("Filled Female",'Uganda workforce data - raw'!$A$4:$F$4,0))*INDEX('Mapping cadres'!$B$1:$Z$616,MATCH($B93, 'Mapping cadres'!$B$1:$B$616,0), MATCH(AH$32,'Mapping cadres'!$B$1:$Z$1,0))</f>
        <v>0</v>
      </c>
      <c r="AI93" s="226">
        <f>INDEX('Uganda workforce data - raw'!$A$4:$F$619,MATCH($B93, 'Uganda workforce data - raw'!$B$4:$B$619,0), MATCH("Filled Female",'Uganda workforce data - raw'!$A$4:$F$4,0))*INDEX('Mapping cadres'!$B$1:$Z$616,MATCH($B93, 'Mapping cadres'!$B$1:$B$616,0), MATCH(AI$32,'Mapping cadres'!$B$1:$Z$1,0))</f>
        <v>0</v>
      </c>
      <c r="AJ93" s="226">
        <f>INDEX('Uganda workforce data - raw'!$A$4:$F$619,MATCH($B93, 'Uganda workforce data - raw'!$B$4:$B$619,0), MATCH("Filled Female",'Uganda workforce data - raw'!$A$4:$F$4,0))*INDEX('Mapping cadres'!$B$1:$Z$616,MATCH($B93, 'Mapping cadres'!$B$1:$B$616,0), MATCH(AJ$32,'Mapping cadres'!$B$1:$Z$1,0))</f>
        <v>0</v>
      </c>
      <c r="AK93" s="226">
        <f>INDEX('Uganda workforce data - raw'!$A$4:$F$619,MATCH($B93, 'Uganda workforce data - raw'!$B$4:$B$619,0), MATCH("Filled Female",'Uganda workforce data - raw'!$A$4:$F$4,0))*INDEX('Mapping cadres'!$B$1:$Z$616,MATCH($B93, 'Mapping cadres'!$B$1:$B$616,0), MATCH(AK$32,'Mapping cadres'!$B$1:$Z$1,0))</f>
        <v>0</v>
      </c>
      <c r="AL93" s="226">
        <f>INDEX('Uganda workforce data - raw'!$A$4:$F$619,MATCH($B93, 'Uganda workforce data - raw'!$B$4:$B$619,0), MATCH("Filled Female",'Uganda workforce data - raw'!$A$4:$F$4,0))*INDEX('Mapping cadres'!$B$1:$Z$616,MATCH($B93, 'Mapping cadres'!$B$1:$B$616,0), MATCH(AL$32,'Mapping cadres'!$B$1:$Z$1,0))</f>
        <v>0</v>
      </c>
      <c r="AM93" s="226">
        <f>INDEX('Uganda workforce data - raw'!$A$4:$F$619,MATCH($B93, 'Uganda workforce data - raw'!$B$4:$B$619,0), MATCH("Filled Female",'Uganda workforce data - raw'!$A$4:$F$4,0))*INDEX('Mapping cadres'!$B$1:$Z$616,MATCH($B93, 'Mapping cadres'!$B$1:$B$616,0), MATCH(AM$32,'Mapping cadres'!$B$1:$Z$1,0))</f>
        <v>0</v>
      </c>
      <c r="AN93" s="226">
        <f>INDEX('Uganda workforce data - raw'!$A$4:$F$619,MATCH($B93, 'Uganda workforce data - raw'!$B$4:$B$619,0), MATCH("Filled Female",'Uganda workforce data - raw'!$A$4:$F$4,0))*INDEX('Mapping cadres'!$B$1:$Z$616,MATCH($B93, 'Mapping cadres'!$B$1:$B$616,0), MATCH(AN$32,'Mapping cadres'!$B$1:$Z$1,0))</f>
        <v>0</v>
      </c>
      <c r="AO93" s="226">
        <f>INDEX('Uganda workforce data - raw'!$A$4:$F$619,MATCH($B93, 'Uganda workforce data - raw'!$B$4:$B$619,0), MATCH("Filled Female",'Uganda workforce data - raw'!$A$4:$F$4,0))*INDEX('Mapping cadres'!$B$1:$Z$616,MATCH($B93, 'Mapping cadres'!$B$1:$B$616,0), MATCH(AO$32,'Mapping cadres'!$B$1:$Z$1,0))</f>
        <v>0</v>
      </c>
      <c r="AP93" s="226">
        <f>INDEX('Uganda workforce data - raw'!$A$4:$F$619,MATCH($B93, 'Uganda workforce data - raw'!$B$4:$B$619,0), MATCH("Filled Female",'Uganda workforce data - raw'!$A$4:$F$4,0))*INDEX('Mapping cadres'!$B$1:$Z$616,MATCH($B93, 'Mapping cadres'!$B$1:$B$616,0), MATCH(AP$32,'Mapping cadres'!$B$1:$Z$1,0))</f>
        <v>0</v>
      </c>
      <c r="AQ93" s="226">
        <f>INDEX('Uganda workforce data - raw'!$A$4:$F$619,MATCH($B93, 'Uganda workforce data - raw'!$B$4:$B$619,0), MATCH("Filled Female",'Uganda workforce data - raw'!$A$4:$F$4,0))*INDEX('Mapping cadres'!$B$1:$Z$616,MATCH($B93, 'Mapping cadres'!$B$1:$B$616,0), MATCH(AQ$32,'Mapping cadres'!$B$1:$Z$1,0))</f>
        <v>0</v>
      </c>
      <c r="AR93" s="226">
        <f>INDEX('Uganda workforce data - raw'!$A$4:$F$619,MATCH($B93, 'Uganda workforce data - raw'!$B$4:$B$619,0), MATCH("Filled Female",'Uganda workforce data - raw'!$A$4:$F$4,0))*INDEX('Mapping cadres'!$B$1:$Z$616,MATCH($B93, 'Mapping cadres'!$B$1:$B$616,0), MATCH(AR$32,'Mapping cadres'!$B$1:$Z$1,0))</f>
        <v>0</v>
      </c>
      <c r="AS93" s="226">
        <f>INDEX('Uganda workforce data - raw'!$A$4:$F$619,MATCH($B93, 'Uganda workforce data - raw'!$B$4:$B$619,0), MATCH("Filled Female",'Uganda workforce data - raw'!$A$4:$F$4,0))*INDEX('Mapping cadres'!$B$1:$Z$616,MATCH($B93, 'Mapping cadres'!$B$1:$B$616,0), MATCH(AS$32,'Mapping cadres'!$B$1:$Z$1,0))</f>
        <v>0</v>
      </c>
      <c r="AT93" s="226">
        <f>INDEX('Uganda workforce data - raw'!$A$4:$F$619,MATCH($B93, 'Uganda workforce data - raw'!$B$4:$B$619,0), MATCH("Filled Female",'Uganda workforce data - raw'!$A$4:$F$4,0))*INDEX('Mapping cadres'!$B$1:$Z$616,MATCH($B93, 'Mapping cadres'!$B$1:$B$616,0), MATCH(AT$32,'Mapping cadres'!$B$1:$Z$1,0))</f>
        <v>0</v>
      </c>
      <c r="AU93" s="226">
        <f>INDEX('Uganda workforce data - raw'!$A$4:$F$619,MATCH($B93, 'Uganda workforce data - raw'!$B$4:$B$619,0), MATCH("Filled Female",'Uganda workforce data - raw'!$A$4:$F$4,0))*INDEX('Mapping cadres'!$B$1:$Z$616,MATCH($B93, 'Mapping cadres'!$B$1:$B$616,0), MATCH(AU$32,'Mapping cadres'!$B$1:$Z$1,0))</f>
        <v>0</v>
      </c>
      <c r="AV93" s="226">
        <f>INDEX('Uganda workforce data - raw'!$A$4:$F$619,MATCH($B93, 'Uganda workforce data - raw'!$B$4:$B$619,0), MATCH("Filled Female",'Uganda workforce data - raw'!$A$4:$F$4,0))*INDEX('Mapping cadres'!$B$1:$Z$616,MATCH($B93, 'Mapping cadres'!$B$1:$B$616,0), MATCH(AV$32,'Mapping cadres'!$B$1:$Z$1,0))</f>
        <v>0</v>
      </c>
      <c r="AW93" s="226">
        <f>INDEX('Uganda workforce data - raw'!$A$4:$F$619,MATCH($B93, 'Uganda workforce data - raw'!$B$4:$B$619,0), MATCH("Filled Female",'Uganda workforce data - raw'!$A$4:$F$4,0))*INDEX('Mapping cadres'!$B$1:$Z$616,MATCH($B93, 'Mapping cadres'!$B$1:$B$616,0), MATCH(AW$32,'Mapping cadres'!$B$1:$Z$1,0))</f>
        <v>0</v>
      </c>
      <c r="AX93" s="226">
        <f>INDEX('Uganda workforce data - raw'!$A$4:$F$619,MATCH($B93, 'Uganda workforce data - raw'!$B$4:$B$619,0), MATCH("Filled Female",'Uganda workforce data - raw'!$A$4:$F$4,0))*INDEX('Mapping cadres'!$B$1:$Z$616,MATCH($B93, 'Mapping cadres'!$B$1:$B$616,0), MATCH(AX$32,'Mapping cadres'!$B$1:$Z$1,0))</f>
        <v>0</v>
      </c>
      <c r="AY93" s="226">
        <f t="shared" si="5"/>
        <v>0</v>
      </c>
      <c r="AZ93" s="226">
        <f t="shared" si="6"/>
        <v>0</v>
      </c>
      <c r="BA93" s="226">
        <f t="shared" si="7"/>
        <v>3</v>
      </c>
      <c r="BB93" s="226">
        <f t="shared" si="8"/>
        <v>0</v>
      </c>
      <c r="BC93" s="226">
        <f t="shared" si="9"/>
        <v>0</v>
      </c>
      <c r="BD93" s="226">
        <f t="shared" si="10"/>
        <v>0</v>
      </c>
      <c r="BE93" s="226">
        <f t="shared" si="11"/>
        <v>0</v>
      </c>
      <c r="BF93" s="226">
        <f t="shared" si="12"/>
        <v>0</v>
      </c>
      <c r="BG93" s="226">
        <f t="shared" si="13"/>
        <v>0</v>
      </c>
      <c r="BH93" s="226">
        <f t="shared" si="14"/>
        <v>0</v>
      </c>
      <c r="BI93" s="226">
        <f t="shared" si="15"/>
        <v>0</v>
      </c>
      <c r="BJ93" s="226">
        <f t="shared" si="16"/>
        <v>0</v>
      </c>
      <c r="BK93" s="226">
        <f t="shared" si="17"/>
        <v>0</v>
      </c>
      <c r="BL93" s="226">
        <f t="shared" si="18"/>
        <v>0</v>
      </c>
      <c r="BM93" s="226">
        <f t="shared" si="19"/>
        <v>0</v>
      </c>
      <c r="BN93" s="226">
        <f t="shared" si="20"/>
        <v>0</v>
      </c>
      <c r="BO93" s="226">
        <f t="shared" si="21"/>
        <v>0</v>
      </c>
      <c r="BP93" s="226">
        <f t="shared" si="22"/>
        <v>0</v>
      </c>
      <c r="BQ93" s="226">
        <f t="shared" si="23"/>
        <v>0</v>
      </c>
      <c r="BR93" s="226">
        <f t="shared" si="24"/>
        <v>0</v>
      </c>
      <c r="BS93" s="226">
        <f t="shared" si="25"/>
        <v>0</v>
      </c>
      <c r="BT93" s="226">
        <f t="shared" si="26"/>
        <v>0</v>
      </c>
      <c r="BU93" s="226">
        <f t="shared" si="27"/>
        <v>0</v>
      </c>
      <c r="BV93" s="226">
        <f t="shared" si="28"/>
        <v>0</v>
      </c>
    </row>
    <row r="94" spans="1:74">
      <c r="A94" s="226">
        <v>62</v>
      </c>
      <c r="B94" s="226" t="s">
        <v>1367</v>
      </c>
      <c r="C94" s="226">
        <f>INDEX('Uganda workforce data - raw'!$A$4:$F$619,MATCH($B94, 'Uganda workforce data - raw'!$B$4:$B$619,0), MATCH("Filled Male",'Uganda workforce data - raw'!$A$4:$F$4,0))*INDEX('Mapping cadres'!$B$1:$Z$616,MATCH($B94, 'Mapping cadres'!$B$1:$B$616,0), MATCH(C$32,'Mapping cadres'!$B$1:$Z$1,0))</f>
        <v>0</v>
      </c>
      <c r="D94" s="226">
        <f>INDEX('Uganda workforce data - raw'!$A$4:$F$619,MATCH($B94, 'Uganda workforce data - raw'!$B$4:$B$619,0), MATCH("Filled Male",'Uganda workforce data - raw'!$A$4:$F$4,0))*INDEX('Mapping cadres'!$B$1:$Z$616,MATCH($B94, 'Mapping cadres'!$B$1:$B$616,0), MATCH(D$32,'Mapping cadres'!$B$1:$Z$1,0))</f>
        <v>0</v>
      </c>
      <c r="E94" s="226">
        <f>INDEX('Uganda workforce data - raw'!$A$4:$F$619,MATCH($B94, 'Uganda workforce data - raw'!$B$4:$B$619,0), MATCH("Filled Male",'Uganda workforce data - raw'!$A$4:$F$4,0))*INDEX('Mapping cadres'!$B$1:$Z$616,MATCH($B94, 'Mapping cadres'!$B$1:$B$616,0), MATCH(E$32,'Mapping cadres'!$B$1:$Z$1,0))</f>
        <v>0</v>
      </c>
      <c r="F94" s="226">
        <f>INDEX('Uganda workforce data - raw'!$A$4:$F$619,MATCH($B94, 'Uganda workforce data - raw'!$B$4:$B$619,0), MATCH("Filled Male",'Uganda workforce data - raw'!$A$4:$F$4,0))*INDEX('Mapping cadres'!$B$1:$Z$616,MATCH($B94, 'Mapping cadres'!$B$1:$B$616,0), MATCH(F$32,'Mapping cadres'!$B$1:$Z$1,0))</f>
        <v>0</v>
      </c>
      <c r="G94" s="226">
        <f>INDEX('Uganda workforce data - raw'!$A$4:$F$619,MATCH($B94, 'Uganda workforce data - raw'!$B$4:$B$619,0), MATCH("Filled Male",'Uganda workforce data - raw'!$A$4:$F$4,0))*INDEX('Mapping cadres'!$B$1:$Z$616,MATCH($B94, 'Mapping cadres'!$B$1:$B$616,0), MATCH(G$32,'Mapping cadres'!$B$1:$Z$1,0))</f>
        <v>0</v>
      </c>
      <c r="H94" s="226">
        <f>INDEX('Uganda workforce data - raw'!$A$4:$F$619,MATCH($B94, 'Uganda workforce data - raw'!$B$4:$B$619,0), MATCH("Filled Male",'Uganda workforce data - raw'!$A$4:$F$4,0))*INDEX('Mapping cadres'!$B$1:$Z$616,MATCH($B94, 'Mapping cadres'!$B$1:$B$616,0), MATCH(H$32,'Mapping cadres'!$B$1:$Z$1,0))</f>
        <v>0</v>
      </c>
      <c r="I94" s="226">
        <f>INDEX('Uganda workforce data - raw'!$A$4:$F$619,MATCH($B94, 'Uganda workforce data - raw'!$B$4:$B$619,0), MATCH("Filled Male",'Uganda workforce data - raw'!$A$4:$F$4,0))*INDEX('Mapping cadres'!$B$1:$Z$616,MATCH($B94, 'Mapping cadres'!$B$1:$B$616,0), MATCH(I$32,'Mapping cadres'!$B$1:$Z$1,0))</f>
        <v>0</v>
      </c>
      <c r="J94" s="226">
        <f>INDEX('Uganda workforce data - raw'!$A$4:$F$619,MATCH($B94, 'Uganda workforce data - raw'!$B$4:$B$619,0), MATCH("Filled Male",'Uganda workforce data - raw'!$A$4:$F$4,0))*INDEX('Mapping cadres'!$B$1:$Z$616,MATCH($B94, 'Mapping cadres'!$B$1:$B$616,0), MATCH(J$32,'Mapping cadres'!$B$1:$Z$1,0))</f>
        <v>0</v>
      </c>
      <c r="K94" s="226">
        <f>INDEX('Uganda workforce data - raw'!$A$4:$F$619,MATCH($B94, 'Uganda workforce data - raw'!$B$4:$B$619,0), MATCH("Filled Male",'Uganda workforce data - raw'!$A$4:$F$4,0))*INDEX('Mapping cadres'!$B$1:$Z$616,MATCH($B94, 'Mapping cadres'!$B$1:$B$616,0), MATCH(K$32,'Mapping cadres'!$B$1:$Z$1,0))</f>
        <v>0</v>
      </c>
      <c r="L94" s="226">
        <f>INDEX('Uganda workforce data - raw'!$A$4:$F$619,MATCH($B94, 'Uganda workforce data - raw'!$B$4:$B$619,0), MATCH("Filled Male",'Uganda workforce data - raw'!$A$4:$F$4,0))*INDEX('Mapping cadres'!$B$1:$Z$616,MATCH($B94, 'Mapping cadres'!$B$1:$B$616,0), MATCH(L$32,'Mapping cadres'!$B$1:$Z$1,0))</f>
        <v>0</v>
      </c>
      <c r="M94" s="226">
        <f>INDEX('Uganda workforce data - raw'!$A$4:$F$619,MATCH($B94, 'Uganda workforce data - raw'!$B$4:$B$619,0), MATCH("Filled Male",'Uganda workforce data - raw'!$A$4:$F$4,0))*INDEX('Mapping cadres'!$B$1:$Z$616,MATCH($B94, 'Mapping cadres'!$B$1:$B$616,0), MATCH(M$32,'Mapping cadres'!$B$1:$Z$1,0))</f>
        <v>0</v>
      </c>
      <c r="N94" s="226">
        <f>INDEX('Uganda workforce data - raw'!$A$4:$F$619,MATCH($B94, 'Uganda workforce data - raw'!$B$4:$B$619,0), MATCH("Filled Male",'Uganda workforce data - raw'!$A$4:$F$4,0))*INDEX('Mapping cadres'!$B$1:$Z$616,MATCH($B94, 'Mapping cadres'!$B$1:$B$616,0), MATCH(N$32,'Mapping cadres'!$B$1:$Z$1,0))</f>
        <v>0</v>
      </c>
      <c r="O94" s="226">
        <f>INDEX('Uganda workforce data - raw'!$A$4:$F$619,MATCH($B94, 'Uganda workforce data - raw'!$B$4:$B$619,0), MATCH("Filled Male",'Uganda workforce data - raw'!$A$4:$F$4,0))*INDEX('Mapping cadres'!$B$1:$Z$616,MATCH($B94, 'Mapping cadres'!$B$1:$B$616,0), MATCH(O$32,'Mapping cadres'!$B$1:$Z$1,0))</f>
        <v>0</v>
      </c>
      <c r="P94" s="226">
        <f>INDEX('Uganda workforce data - raw'!$A$4:$F$619,MATCH($B94, 'Uganda workforce data - raw'!$B$4:$B$619,0), MATCH("Filled Male",'Uganda workforce data - raw'!$A$4:$F$4,0))*INDEX('Mapping cadres'!$B$1:$Z$616,MATCH($B94, 'Mapping cadres'!$B$1:$B$616,0), MATCH(P$32,'Mapping cadres'!$B$1:$Z$1,0))</f>
        <v>0</v>
      </c>
      <c r="Q94" s="226">
        <f>INDEX('Uganda workforce data - raw'!$A$4:$F$619,MATCH($B94, 'Uganda workforce data - raw'!$B$4:$B$619,0), MATCH("Filled Male",'Uganda workforce data - raw'!$A$4:$F$4,0))*INDEX('Mapping cadres'!$B$1:$Z$616,MATCH($B94, 'Mapping cadres'!$B$1:$B$616,0), MATCH(Q$32,'Mapping cadres'!$B$1:$Z$1,0))</f>
        <v>0</v>
      </c>
      <c r="R94" s="226">
        <f>INDEX('Uganda workforce data - raw'!$A$4:$F$619,MATCH($B94, 'Uganda workforce data - raw'!$B$4:$B$619,0), MATCH("Filled Male",'Uganda workforce data - raw'!$A$4:$F$4,0))*INDEX('Mapping cadres'!$B$1:$Z$616,MATCH($B94, 'Mapping cadres'!$B$1:$B$616,0), MATCH(R$32,'Mapping cadres'!$B$1:$Z$1,0))</f>
        <v>0</v>
      </c>
      <c r="S94" s="226">
        <f>INDEX('Uganda workforce data - raw'!$A$4:$F$619,MATCH($B94, 'Uganda workforce data - raw'!$B$4:$B$619,0), MATCH("Filled Male",'Uganda workforce data - raw'!$A$4:$F$4,0))*INDEX('Mapping cadres'!$B$1:$Z$616,MATCH($B94, 'Mapping cadres'!$B$1:$B$616,0), MATCH(S$32,'Mapping cadres'!$B$1:$Z$1,0))</f>
        <v>0</v>
      </c>
      <c r="T94" s="226">
        <f>INDEX('Uganda workforce data - raw'!$A$4:$F$619,MATCH($B94, 'Uganda workforce data - raw'!$B$4:$B$619,0), MATCH("Filled Male",'Uganda workforce data - raw'!$A$4:$F$4,0))*INDEX('Mapping cadres'!$B$1:$Z$616,MATCH($B94, 'Mapping cadres'!$B$1:$B$616,0), MATCH(T$32,'Mapping cadres'!$B$1:$Z$1,0))</f>
        <v>0</v>
      </c>
      <c r="U94" s="226">
        <f>INDEX('Uganda workforce data - raw'!$A$4:$F$619,MATCH($B94, 'Uganda workforce data - raw'!$B$4:$B$619,0), MATCH("Filled Male",'Uganda workforce data - raw'!$A$4:$F$4,0))*INDEX('Mapping cadres'!$B$1:$Z$616,MATCH($B94, 'Mapping cadres'!$B$1:$B$616,0), MATCH(U$32,'Mapping cadres'!$B$1:$Z$1,0))</f>
        <v>0</v>
      </c>
      <c r="V94" s="226">
        <f>INDEX('Uganda workforce data - raw'!$A$4:$F$619,MATCH($B94, 'Uganda workforce data - raw'!$B$4:$B$619,0), MATCH("Filled Male",'Uganda workforce data - raw'!$A$4:$F$4,0))*INDEX('Mapping cadres'!$B$1:$Z$616,MATCH($B94, 'Mapping cadres'!$B$1:$B$616,0), MATCH(V$32,'Mapping cadres'!$B$1:$Z$1,0))</f>
        <v>0</v>
      </c>
      <c r="W94" s="226">
        <f>INDEX('Uganda workforce data - raw'!$A$4:$F$619,MATCH($B94, 'Uganda workforce data - raw'!$B$4:$B$619,0), MATCH("Filled Male",'Uganda workforce data - raw'!$A$4:$F$4,0))*INDEX('Mapping cadres'!$B$1:$Z$616,MATCH($B94, 'Mapping cadres'!$B$1:$B$616,0), MATCH(W$32,'Mapping cadres'!$B$1:$Z$1,0))</f>
        <v>4</v>
      </c>
      <c r="X94" s="226">
        <f>INDEX('Uganda workforce data - raw'!$A$4:$F$619,MATCH($B94, 'Uganda workforce data - raw'!$B$4:$B$619,0), MATCH("Filled Male",'Uganda workforce data - raw'!$A$4:$F$4,0))*INDEX('Mapping cadres'!$B$1:$Z$616,MATCH($B94, 'Mapping cadres'!$B$1:$B$616,0), MATCH(X$32,'Mapping cadres'!$B$1:$Z$1,0))</f>
        <v>0</v>
      </c>
      <c r="Y94" s="226">
        <f>INDEX('Uganda workforce data - raw'!$A$4:$F$619,MATCH($B94, 'Uganda workforce data - raw'!$B$4:$B$619,0), MATCH("Filled Male",'Uganda workforce data - raw'!$A$4:$F$4,0))*INDEX('Mapping cadres'!$B$1:$Z$616,MATCH($B94, 'Mapping cadres'!$B$1:$B$616,0), MATCH(Y$32,'Mapping cadres'!$B$1:$Z$1,0))</f>
        <v>0</v>
      </c>
      <c r="Z94" s="226">
        <f>INDEX('Uganda workforce data - raw'!$A$4:$F$619,MATCH($B94, 'Uganda workforce data - raw'!$B$4:$B$619,0), MATCH("Filled Male",'Uganda workforce data - raw'!$A$4:$F$4,0))*INDEX('Mapping cadres'!$B$1:$Z$616,MATCH($B94, 'Mapping cadres'!$B$1:$B$616,0), MATCH(Z$32,'Mapping cadres'!$B$1:$Z$1,0))</f>
        <v>0</v>
      </c>
      <c r="AA94" s="226">
        <f>INDEX('Uganda workforce data - raw'!$A$4:$F$619,MATCH($B94, 'Uganda workforce data - raw'!$B$4:$B$619,0), MATCH("Filled Female",'Uganda workforce data - raw'!$A$4:$F$4,0))*INDEX('Mapping cadres'!$B$1:$Z$616,MATCH($B94, 'Mapping cadres'!$B$1:$B$616,0), MATCH(AA$32,'Mapping cadres'!$B$1:$Z$1,0))</f>
        <v>0</v>
      </c>
      <c r="AB94" s="226">
        <f>INDEX('Uganda workforce data - raw'!$A$4:$F$619,MATCH($B94, 'Uganda workforce data - raw'!$B$4:$B$619,0), MATCH("Filled Female",'Uganda workforce data - raw'!$A$4:$F$4,0))*INDEX('Mapping cadres'!$B$1:$Z$616,MATCH($B94, 'Mapping cadres'!$B$1:$B$616,0), MATCH(AB$32,'Mapping cadres'!$B$1:$Z$1,0))</f>
        <v>0</v>
      </c>
      <c r="AC94" s="226">
        <f>INDEX('Uganda workforce data - raw'!$A$4:$F$619,MATCH($B94, 'Uganda workforce data - raw'!$B$4:$B$619,0), MATCH("Filled Female",'Uganda workforce data - raw'!$A$4:$F$4,0))*INDEX('Mapping cadres'!$B$1:$Z$616,MATCH($B94, 'Mapping cadres'!$B$1:$B$616,0), MATCH(AC$32,'Mapping cadres'!$B$1:$Z$1,0))</f>
        <v>0</v>
      </c>
      <c r="AD94" s="226">
        <f>INDEX('Uganda workforce data - raw'!$A$4:$F$619,MATCH($B94, 'Uganda workforce data - raw'!$B$4:$B$619,0), MATCH("Filled Female",'Uganda workforce data - raw'!$A$4:$F$4,0))*INDEX('Mapping cadres'!$B$1:$Z$616,MATCH($B94, 'Mapping cadres'!$B$1:$B$616,0), MATCH(AD$32,'Mapping cadres'!$B$1:$Z$1,0))</f>
        <v>0</v>
      </c>
      <c r="AE94" s="226">
        <f>INDEX('Uganda workforce data - raw'!$A$4:$F$619,MATCH($B94, 'Uganda workforce data - raw'!$B$4:$B$619,0), MATCH("Filled Female",'Uganda workforce data - raw'!$A$4:$F$4,0))*INDEX('Mapping cadres'!$B$1:$Z$616,MATCH($B94, 'Mapping cadres'!$B$1:$B$616,0), MATCH(AE$32,'Mapping cadres'!$B$1:$Z$1,0))</f>
        <v>0</v>
      </c>
      <c r="AF94" s="226">
        <f>INDEX('Uganda workforce data - raw'!$A$4:$F$619,MATCH($B94, 'Uganda workforce data - raw'!$B$4:$B$619,0), MATCH("Filled Female",'Uganda workforce data - raw'!$A$4:$F$4,0))*INDEX('Mapping cadres'!$B$1:$Z$616,MATCH($B94, 'Mapping cadres'!$B$1:$B$616,0), MATCH(AF$32,'Mapping cadres'!$B$1:$Z$1,0))</f>
        <v>0</v>
      </c>
      <c r="AG94" s="226">
        <f>INDEX('Uganda workforce data - raw'!$A$4:$F$619,MATCH($B94, 'Uganda workforce data - raw'!$B$4:$B$619,0), MATCH("Filled Female",'Uganda workforce data - raw'!$A$4:$F$4,0))*INDEX('Mapping cadres'!$B$1:$Z$616,MATCH($B94, 'Mapping cadres'!$B$1:$B$616,0), MATCH(AG$32,'Mapping cadres'!$B$1:$Z$1,0))</f>
        <v>0</v>
      </c>
      <c r="AH94" s="226">
        <f>INDEX('Uganda workforce data - raw'!$A$4:$F$619,MATCH($B94, 'Uganda workforce data - raw'!$B$4:$B$619,0), MATCH("Filled Female",'Uganda workforce data - raw'!$A$4:$F$4,0))*INDEX('Mapping cadres'!$B$1:$Z$616,MATCH($B94, 'Mapping cadres'!$B$1:$B$616,0), MATCH(AH$32,'Mapping cadres'!$B$1:$Z$1,0))</f>
        <v>0</v>
      </c>
      <c r="AI94" s="226">
        <f>INDEX('Uganda workforce data - raw'!$A$4:$F$619,MATCH($B94, 'Uganda workforce data - raw'!$B$4:$B$619,0), MATCH("Filled Female",'Uganda workforce data - raw'!$A$4:$F$4,0))*INDEX('Mapping cadres'!$B$1:$Z$616,MATCH($B94, 'Mapping cadres'!$B$1:$B$616,0), MATCH(AI$32,'Mapping cadres'!$B$1:$Z$1,0))</f>
        <v>0</v>
      </c>
      <c r="AJ94" s="226">
        <f>INDEX('Uganda workforce data - raw'!$A$4:$F$619,MATCH($B94, 'Uganda workforce data - raw'!$B$4:$B$619,0), MATCH("Filled Female",'Uganda workforce data - raw'!$A$4:$F$4,0))*INDEX('Mapping cadres'!$B$1:$Z$616,MATCH($B94, 'Mapping cadres'!$B$1:$B$616,0), MATCH(AJ$32,'Mapping cadres'!$B$1:$Z$1,0))</f>
        <v>0</v>
      </c>
      <c r="AK94" s="226">
        <f>INDEX('Uganda workforce data - raw'!$A$4:$F$619,MATCH($B94, 'Uganda workforce data - raw'!$B$4:$B$619,0), MATCH("Filled Female",'Uganda workforce data - raw'!$A$4:$F$4,0))*INDEX('Mapping cadres'!$B$1:$Z$616,MATCH($B94, 'Mapping cadres'!$B$1:$B$616,0), MATCH(AK$32,'Mapping cadres'!$B$1:$Z$1,0))</f>
        <v>0</v>
      </c>
      <c r="AL94" s="226">
        <f>INDEX('Uganda workforce data - raw'!$A$4:$F$619,MATCH($B94, 'Uganda workforce data - raw'!$B$4:$B$619,0), MATCH("Filled Female",'Uganda workforce data - raw'!$A$4:$F$4,0))*INDEX('Mapping cadres'!$B$1:$Z$616,MATCH($B94, 'Mapping cadres'!$B$1:$B$616,0), MATCH(AL$32,'Mapping cadres'!$B$1:$Z$1,0))</f>
        <v>0</v>
      </c>
      <c r="AM94" s="226">
        <f>INDEX('Uganda workforce data - raw'!$A$4:$F$619,MATCH($B94, 'Uganda workforce data - raw'!$B$4:$B$619,0), MATCH("Filled Female",'Uganda workforce data - raw'!$A$4:$F$4,0))*INDEX('Mapping cadres'!$B$1:$Z$616,MATCH($B94, 'Mapping cadres'!$B$1:$B$616,0), MATCH(AM$32,'Mapping cadres'!$B$1:$Z$1,0))</f>
        <v>0</v>
      </c>
      <c r="AN94" s="226">
        <f>INDEX('Uganda workforce data - raw'!$A$4:$F$619,MATCH($B94, 'Uganda workforce data - raw'!$B$4:$B$619,0), MATCH("Filled Female",'Uganda workforce data - raw'!$A$4:$F$4,0))*INDEX('Mapping cadres'!$B$1:$Z$616,MATCH($B94, 'Mapping cadres'!$B$1:$B$616,0), MATCH(AN$32,'Mapping cadres'!$B$1:$Z$1,0))</f>
        <v>0</v>
      </c>
      <c r="AO94" s="226">
        <f>INDEX('Uganda workforce data - raw'!$A$4:$F$619,MATCH($B94, 'Uganda workforce data - raw'!$B$4:$B$619,0), MATCH("Filled Female",'Uganda workforce data - raw'!$A$4:$F$4,0))*INDEX('Mapping cadres'!$B$1:$Z$616,MATCH($B94, 'Mapping cadres'!$B$1:$B$616,0), MATCH(AO$32,'Mapping cadres'!$B$1:$Z$1,0))</f>
        <v>0</v>
      </c>
      <c r="AP94" s="226">
        <f>INDEX('Uganda workforce data - raw'!$A$4:$F$619,MATCH($B94, 'Uganda workforce data - raw'!$B$4:$B$619,0), MATCH("Filled Female",'Uganda workforce data - raw'!$A$4:$F$4,0))*INDEX('Mapping cadres'!$B$1:$Z$616,MATCH($B94, 'Mapping cadres'!$B$1:$B$616,0), MATCH(AP$32,'Mapping cadres'!$B$1:$Z$1,0))</f>
        <v>0</v>
      </c>
      <c r="AQ94" s="226">
        <f>INDEX('Uganda workforce data - raw'!$A$4:$F$619,MATCH($B94, 'Uganda workforce data - raw'!$B$4:$B$619,0), MATCH("Filled Female",'Uganda workforce data - raw'!$A$4:$F$4,0))*INDEX('Mapping cadres'!$B$1:$Z$616,MATCH($B94, 'Mapping cadres'!$B$1:$B$616,0), MATCH(AQ$32,'Mapping cadres'!$B$1:$Z$1,0))</f>
        <v>0</v>
      </c>
      <c r="AR94" s="226">
        <f>INDEX('Uganda workforce data - raw'!$A$4:$F$619,MATCH($B94, 'Uganda workforce data - raw'!$B$4:$B$619,0), MATCH("Filled Female",'Uganda workforce data - raw'!$A$4:$F$4,0))*INDEX('Mapping cadres'!$B$1:$Z$616,MATCH($B94, 'Mapping cadres'!$B$1:$B$616,0), MATCH(AR$32,'Mapping cadres'!$B$1:$Z$1,0))</f>
        <v>0</v>
      </c>
      <c r="AS94" s="226">
        <f>INDEX('Uganda workforce data - raw'!$A$4:$F$619,MATCH($B94, 'Uganda workforce data - raw'!$B$4:$B$619,0), MATCH("Filled Female",'Uganda workforce data - raw'!$A$4:$F$4,0))*INDEX('Mapping cadres'!$B$1:$Z$616,MATCH($B94, 'Mapping cadres'!$B$1:$B$616,0), MATCH(AS$32,'Mapping cadres'!$B$1:$Z$1,0))</f>
        <v>0</v>
      </c>
      <c r="AT94" s="226">
        <f>INDEX('Uganda workforce data - raw'!$A$4:$F$619,MATCH($B94, 'Uganda workforce data - raw'!$B$4:$B$619,0), MATCH("Filled Female",'Uganda workforce data - raw'!$A$4:$F$4,0))*INDEX('Mapping cadres'!$B$1:$Z$616,MATCH($B94, 'Mapping cadres'!$B$1:$B$616,0), MATCH(AT$32,'Mapping cadres'!$B$1:$Z$1,0))</f>
        <v>0</v>
      </c>
      <c r="AU94" s="226">
        <f>INDEX('Uganda workforce data - raw'!$A$4:$F$619,MATCH($B94, 'Uganda workforce data - raw'!$B$4:$B$619,0), MATCH("Filled Female",'Uganda workforce data - raw'!$A$4:$F$4,0))*INDEX('Mapping cadres'!$B$1:$Z$616,MATCH($B94, 'Mapping cadres'!$B$1:$B$616,0), MATCH(AU$32,'Mapping cadres'!$B$1:$Z$1,0))</f>
        <v>2</v>
      </c>
      <c r="AV94" s="226">
        <f>INDEX('Uganda workforce data - raw'!$A$4:$F$619,MATCH($B94, 'Uganda workforce data - raw'!$B$4:$B$619,0), MATCH("Filled Female",'Uganda workforce data - raw'!$A$4:$F$4,0))*INDEX('Mapping cadres'!$B$1:$Z$616,MATCH($B94, 'Mapping cadres'!$B$1:$B$616,0), MATCH(AV$32,'Mapping cadres'!$B$1:$Z$1,0))</f>
        <v>0</v>
      </c>
      <c r="AW94" s="226">
        <f>INDEX('Uganda workforce data - raw'!$A$4:$F$619,MATCH($B94, 'Uganda workforce data - raw'!$B$4:$B$619,0), MATCH("Filled Female",'Uganda workforce data - raw'!$A$4:$F$4,0))*INDEX('Mapping cadres'!$B$1:$Z$616,MATCH($B94, 'Mapping cadres'!$B$1:$B$616,0), MATCH(AW$32,'Mapping cadres'!$B$1:$Z$1,0))</f>
        <v>0</v>
      </c>
      <c r="AX94" s="226">
        <f>INDEX('Uganda workforce data - raw'!$A$4:$F$619,MATCH($B94, 'Uganda workforce data - raw'!$B$4:$B$619,0), MATCH("Filled Female",'Uganda workforce data - raw'!$A$4:$F$4,0))*INDEX('Mapping cadres'!$B$1:$Z$616,MATCH($B94, 'Mapping cadres'!$B$1:$B$616,0), MATCH(AX$32,'Mapping cadres'!$B$1:$Z$1,0))</f>
        <v>0</v>
      </c>
      <c r="AY94" s="226">
        <f t="shared" si="5"/>
        <v>0</v>
      </c>
      <c r="AZ94" s="226">
        <f t="shared" si="6"/>
        <v>0</v>
      </c>
      <c r="BA94" s="226">
        <f t="shared" si="7"/>
        <v>0</v>
      </c>
      <c r="BB94" s="226">
        <f t="shared" si="8"/>
        <v>0</v>
      </c>
      <c r="BC94" s="226">
        <f t="shared" si="9"/>
        <v>0</v>
      </c>
      <c r="BD94" s="226">
        <f t="shared" si="10"/>
        <v>0</v>
      </c>
      <c r="BE94" s="226">
        <f t="shared" si="11"/>
        <v>0</v>
      </c>
      <c r="BF94" s="226">
        <f t="shared" si="12"/>
        <v>0</v>
      </c>
      <c r="BG94" s="226">
        <f t="shared" si="13"/>
        <v>0</v>
      </c>
      <c r="BH94" s="226">
        <f t="shared" si="14"/>
        <v>0</v>
      </c>
      <c r="BI94" s="226">
        <f t="shared" si="15"/>
        <v>0</v>
      </c>
      <c r="BJ94" s="226">
        <f t="shared" si="16"/>
        <v>0</v>
      </c>
      <c r="BK94" s="226">
        <f t="shared" si="17"/>
        <v>0</v>
      </c>
      <c r="BL94" s="226">
        <f t="shared" si="18"/>
        <v>0</v>
      </c>
      <c r="BM94" s="226">
        <f t="shared" si="19"/>
        <v>0</v>
      </c>
      <c r="BN94" s="226">
        <f t="shared" si="20"/>
        <v>0</v>
      </c>
      <c r="BO94" s="226">
        <f t="shared" si="21"/>
        <v>0</v>
      </c>
      <c r="BP94" s="226">
        <f t="shared" si="22"/>
        <v>0</v>
      </c>
      <c r="BQ94" s="226">
        <f t="shared" si="23"/>
        <v>0</v>
      </c>
      <c r="BR94" s="226">
        <f t="shared" si="24"/>
        <v>0</v>
      </c>
      <c r="BS94" s="226">
        <f t="shared" si="25"/>
        <v>6</v>
      </c>
      <c r="BT94" s="226">
        <f t="shared" si="26"/>
        <v>0</v>
      </c>
      <c r="BU94" s="226">
        <f t="shared" si="27"/>
        <v>0</v>
      </c>
      <c r="BV94" s="226">
        <f t="shared" si="28"/>
        <v>0</v>
      </c>
    </row>
    <row r="95" spans="1:74">
      <c r="A95" s="226">
        <v>63</v>
      </c>
      <c r="B95" s="226" t="s">
        <v>1368</v>
      </c>
      <c r="C95" s="226">
        <f>INDEX('Uganda workforce data - raw'!$A$4:$F$619,MATCH($B95, 'Uganda workforce data - raw'!$B$4:$B$619,0), MATCH("Filled Male",'Uganda workforce data - raw'!$A$4:$F$4,0))*INDEX('Mapping cadres'!$B$1:$Z$616,MATCH($B95, 'Mapping cadres'!$B$1:$B$616,0), MATCH(C$32,'Mapping cadres'!$B$1:$Z$1,0))</f>
        <v>1</v>
      </c>
      <c r="D95" s="226">
        <f>INDEX('Uganda workforce data - raw'!$A$4:$F$619,MATCH($B95, 'Uganda workforce data - raw'!$B$4:$B$619,0), MATCH("Filled Male",'Uganda workforce data - raw'!$A$4:$F$4,0))*INDEX('Mapping cadres'!$B$1:$Z$616,MATCH($B95, 'Mapping cadres'!$B$1:$B$616,0), MATCH(D$32,'Mapping cadres'!$B$1:$Z$1,0))</f>
        <v>0</v>
      </c>
      <c r="E95" s="226">
        <f>INDEX('Uganda workforce data - raw'!$A$4:$F$619,MATCH($B95, 'Uganda workforce data - raw'!$B$4:$B$619,0), MATCH("Filled Male",'Uganda workforce data - raw'!$A$4:$F$4,0))*INDEX('Mapping cadres'!$B$1:$Z$616,MATCH($B95, 'Mapping cadres'!$B$1:$B$616,0), MATCH(E$32,'Mapping cadres'!$B$1:$Z$1,0))</f>
        <v>0</v>
      </c>
      <c r="F95" s="226">
        <f>INDEX('Uganda workforce data - raw'!$A$4:$F$619,MATCH($B95, 'Uganda workforce data - raw'!$B$4:$B$619,0), MATCH("Filled Male",'Uganda workforce data - raw'!$A$4:$F$4,0))*INDEX('Mapping cadres'!$B$1:$Z$616,MATCH($B95, 'Mapping cadres'!$B$1:$B$616,0), MATCH(F$32,'Mapping cadres'!$B$1:$Z$1,0))</f>
        <v>0</v>
      </c>
      <c r="G95" s="226">
        <f>INDEX('Uganda workforce data - raw'!$A$4:$F$619,MATCH($B95, 'Uganda workforce data - raw'!$B$4:$B$619,0), MATCH("Filled Male",'Uganda workforce data - raw'!$A$4:$F$4,0))*INDEX('Mapping cadres'!$B$1:$Z$616,MATCH($B95, 'Mapping cadres'!$B$1:$B$616,0), MATCH(G$32,'Mapping cadres'!$B$1:$Z$1,0))</f>
        <v>0</v>
      </c>
      <c r="H95" s="226">
        <f>INDEX('Uganda workforce data - raw'!$A$4:$F$619,MATCH($B95, 'Uganda workforce data - raw'!$B$4:$B$619,0), MATCH("Filled Male",'Uganda workforce data - raw'!$A$4:$F$4,0))*INDEX('Mapping cadres'!$B$1:$Z$616,MATCH($B95, 'Mapping cadres'!$B$1:$B$616,0), MATCH(H$32,'Mapping cadres'!$B$1:$Z$1,0))</f>
        <v>0</v>
      </c>
      <c r="I95" s="226">
        <f>INDEX('Uganda workforce data - raw'!$A$4:$F$619,MATCH($B95, 'Uganda workforce data - raw'!$B$4:$B$619,0), MATCH("Filled Male",'Uganda workforce data - raw'!$A$4:$F$4,0))*INDEX('Mapping cadres'!$B$1:$Z$616,MATCH($B95, 'Mapping cadres'!$B$1:$B$616,0), MATCH(I$32,'Mapping cadres'!$B$1:$Z$1,0))</f>
        <v>0</v>
      </c>
      <c r="J95" s="226">
        <f>INDEX('Uganda workforce data - raw'!$A$4:$F$619,MATCH($B95, 'Uganda workforce data - raw'!$B$4:$B$619,0), MATCH("Filled Male",'Uganda workforce data - raw'!$A$4:$F$4,0))*INDEX('Mapping cadres'!$B$1:$Z$616,MATCH($B95, 'Mapping cadres'!$B$1:$B$616,0), MATCH(J$32,'Mapping cadres'!$B$1:$Z$1,0))</f>
        <v>0</v>
      </c>
      <c r="K95" s="226">
        <f>INDEX('Uganda workforce data - raw'!$A$4:$F$619,MATCH($B95, 'Uganda workforce data - raw'!$B$4:$B$619,0), MATCH("Filled Male",'Uganda workforce data - raw'!$A$4:$F$4,0))*INDEX('Mapping cadres'!$B$1:$Z$616,MATCH($B95, 'Mapping cadres'!$B$1:$B$616,0), MATCH(K$32,'Mapping cadres'!$B$1:$Z$1,0))</f>
        <v>0</v>
      </c>
      <c r="L95" s="226">
        <f>INDEX('Uganda workforce data - raw'!$A$4:$F$619,MATCH($B95, 'Uganda workforce data - raw'!$B$4:$B$619,0), MATCH("Filled Male",'Uganda workforce data - raw'!$A$4:$F$4,0))*INDEX('Mapping cadres'!$B$1:$Z$616,MATCH($B95, 'Mapping cadres'!$B$1:$B$616,0), MATCH(L$32,'Mapping cadres'!$B$1:$Z$1,0))</f>
        <v>0</v>
      </c>
      <c r="M95" s="226">
        <f>INDEX('Uganda workforce data - raw'!$A$4:$F$619,MATCH($B95, 'Uganda workforce data - raw'!$B$4:$B$619,0), MATCH("Filled Male",'Uganda workforce data - raw'!$A$4:$F$4,0))*INDEX('Mapping cadres'!$B$1:$Z$616,MATCH($B95, 'Mapping cadres'!$B$1:$B$616,0), MATCH(M$32,'Mapping cadres'!$B$1:$Z$1,0))</f>
        <v>0</v>
      </c>
      <c r="N95" s="226">
        <f>INDEX('Uganda workforce data - raw'!$A$4:$F$619,MATCH($B95, 'Uganda workforce data - raw'!$B$4:$B$619,0), MATCH("Filled Male",'Uganda workforce data - raw'!$A$4:$F$4,0))*INDEX('Mapping cadres'!$B$1:$Z$616,MATCH($B95, 'Mapping cadres'!$B$1:$B$616,0), MATCH(N$32,'Mapping cadres'!$B$1:$Z$1,0))</f>
        <v>0</v>
      </c>
      <c r="O95" s="226">
        <f>INDEX('Uganda workforce data - raw'!$A$4:$F$619,MATCH($B95, 'Uganda workforce data - raw'!$B$4:$B$619,0), MATCH("Filled Male",'Uganda workforce data - raw'!$A$4:$F$4,0))*INDEX('Mapping cadres'!$B$1:$Z$616,MATCH($B95, 'Mapping cadres'!$B$1:$B$616,0), MATCH(O$32,'Mapping cadres'!$B$1:$Z$1,0))</f>
        <v>0</v>
      </c>
      <c r="P95" s="226">
        <f>INDEX('Uganda workforce data - raw'!$A$4:$F$619,MATCH($B95, 'Uganda workforce data - raw'!$B$4:$B$619,0), MATCH("Filled Male",'Uganda workforce data - raw'!$A$4:$F$4,0))*INDEX('Mapping cadres'!$B$1:$Z$616,MATCH($B95, 'Mapping cadres'!$B$1:$B$616,0), MATCH(P$32,'Mapping cadres'!$B$1:$Z$1,0))</f>
        <v>0</v>
      </c>
      <c r="Q95" s="226">
        <f>INDEX('Uganda workforce data - raw'!$A$4:$F$619,MATCH($B95, 'Uganda workforce data - raw'!$B$4:$B$619,0), MATCH("Filled Male",'Uganda workforce data - raw'!$A$4:$F$4,0))*INDEX('Mapping cadres'!$B$1:$Z$616,MATCH($B95, 'Mapping cadres'!$B$1:$B$616,0), MATCH(Q$32,'Mapping cadres'!$B$1:$Z$1,0))</f>
        <v>0</v>
      </c>
      <c r="R95" s="226">
        <f>INDEX('Uganda workforce data - raw'!$A$4:$F$619,MATCH($B95, 'Uganda workforce data - raw'!$B$4:$B$619,0), MATCH("Filled Male",'Uganda workforce data - raw'!$A$4:$F$4,0))*INDEX('Mapping cadres'!$B$1:$Z$616,MATCH($B95, 'Mapping cadres'!$B$1:$B$616,0), MATCH(R$32,'Mapping cadres'!$B$1:$Z$1,0))</f>
        <v>0</v>
      </c>
      <c r="S95" s="226">
        <f>INDEX('Uganda workforce data - raw'!$A$4:$F$619,MATCH($B95, 'Uganda workforce data - raw'!$B$4:$B$619,0), MATCH("Filled Male",'Uganda workforce data - raw'!$A$4:$F$4,0))*INDEX('Mapping cadres'!$B$1:$Z$616,MATCH($B95, 'Mapping cadres'!$B$1:$B$616,0), MATCH(S$32,'Mapping cadres'!$B$1:$Z$1,0))</f>
        <v>0</v>
      </c>
      <c r="T95" s="226">
        <f>INDEX('Uganda workforce data - raw'!$A$4:$F$619,MATCH($B95, 'Uganda workforce data - raw'!$B$4:$B$619,0), MATCH("Filled Male",'Uganda workforce data - raw'!$A$4:$F$4,0))*INDEX('Mapping cadres'!$B$1:$Z$616,MATCH($B95, 'Mapping cadres'!$B$1:$B$616,0), MATCH(T$32,'Mapping cadres'!$B$1:$Z$1,0))</f>
        <v>0</v>
      </c>
      <c r="U95" s="226">
        <f>INDEX('Uganda workforce data - raw'!$A$4:$F$619,MATCH($B95, 'Uganda workforce data - raw'!$B$4:$B$619,0), MATCH("Filled Male",'Uganda workforce data - raw'!$A$4:$F$4,0))*INDEX('Mapping cadres'!$B$1:$Z$616,MATCH($B95, 'Mapping cadres'!$B$1:$B$616,0), MATCH(U$32,'Mapping cadres'!$B$1:$Z$1,0))</f>
        <v>0</v>
      </c>
      <c r="V95" s="226">
        <f>INDEX('Uganda workforce data - raw'!$A$4:$F$619,MATCH($B95, 'Uganda workforce data - raw'!$B$4:$B$619,0), MATCH("Filled Male",'Uganda workforce data - raw'!$A$4:$F$4,0))*INDEX('Mapping cadres'!$B$1:$Z$616,MATCH($B95, 'Mapping cadres'!$B$1:$B$616,0), MATCH(V$32,'Mapping cadres'!$B$1:$Z$1,0))</f>
        <v>0</v>
      </c>
      <c r="W95" s="226">
        <f>INDEX('Uganda workforce data - raw'!$A$4:$F$619,MATCH($B95, 'Uganda workforce data - raw'!$B$4:$B$619,0), MATCH("Filled Male",'Uganda workforce data - raw'!$A$4:$F$4,0))*INDEX('Mapping cadres'!$B$1:$Z$616,MATCH($B95, 'Mapping cadres'!$B$1:$B$616,0), MATCH(W$32,'Mapping cadres'!$B$1:$Z$1,0))</f>
        <v>0</v>
      </c>
      <c r="X95" s="226">
        <f>INDEX('Uganda workforce data - raw'!$A$4:$F$619,MATCH($B95, 'Uganda workforce data - raw'!$B$4:$B$619,0), MATCH("Filled Male",'Uganda workforce data - raw'!$A$4:$F$4,0))*INDEX('Mapping cadres'!$B$1:$Z$616,MATCH($B95, 'Mapping cadres'!$B$1:$B$616,0), MATCH(X$32,'Mapping cadres'!$B$1:$Z$1,0))</f>
        <v>0</v>
      </c>
      <c r="Y95" s="226">
        <f>INDEX('Uganda workforce data - raw'!$A$4:$F$619,MATCH($B95, 'Uganda workforce data - raw'!$B$4:$B$619,0), MATCH("Filled Male",'Uganda workforce data - raw'!$A$4:$F$4,0))*INDEX('Mapping cadres'!$B$1:$Z$616,MATCH($B95, 'Mapping cadres'!$B$1:$B$616,0), MATCH(Y$32,'Mapping cadres'!$B$1:$Z$1,0))</f>
        <v>0</v>
      </c>
      <c r="Z95" s="226">
        <f>INDEX('Uganda workforce data - raw'!$A$4:$F$619,MATCH($B95, 'Uganda workforce data - raw'!$B$4:$B$619,0), MATCH("Filled Male",'Uganda workforce data - raw'!$A$4:$F$4,0))*INDEX('Mapping cadres'!$B$1:$Z$616,MATCH($B95, 'Mapping cadres'!$B$1:$B$616,0), MATCH(Z$32,'Mapping cadres'!$B$1:$Z$1,0))</f>
        <v>0</v>
      </c>
      <c r="AA95" s="226">
        <f>INDEX('Uganda workforce data - raw'!$A$4:$F$619,MATCH($B95, 'Uganda workforce data - raw'!$B$4:$B$619,0), MATCH("Filled Female",'Uganda workforce data - raw'!$A$4:$F$4,0))*INDEX('Mapping cadres'!$B$1:$Z$616,MATCH($B95, 'Mapping cadres'!$B$1:$B$616,0), MATCH(AA$32,'Mapping cadres'!$B$1:$Z$1,0))</f>
        <v>1</v>
      </c>
      <c r="AB95" s="226">
        <f>INDEX('Uganda workforce data - raw'!$A$4:$F$619,MATCH($B95, 'Uganda workforce data - raw'!$B$4:$B$619,0), MATCH("Filled Female",'Uganda workforce data - raw'!$A$4:$F$4,0))*INDEX('Mapping cadres'!$B$1:$Z$616,MATCH($B95, 'Mapping cadres'!$B$1:$B$616,0), MATCH(AB$32,'Mapping cadres'!$B$1:$Z$1,0))</f>
        <v>0</v>
      </c>
      <c r="AC95" s="226">
        <f>INDEX('Uganda workforce data - raw'!$A$4:$F$619,MATCH($B95, 'Uganda workforce data - raw'!$B$4:$B$619,0), MATCH("Filled Female",'Uganda workforce data - raw'!$A$4:$F$4,0))*INDEX('Mapping cadres'!$B$1:$Z$616,MATCH($B95, 'Mapping cadres'!$B$1:$B$616,0), MATCH(AC$32,'Mapping cadres'!$B$1:$Z$1,0))</f>
        <v>0</v>
      </c>
      <c r="AD95" s="226">
        <f>INDEX('Uganda workforce data - raw'!$A$4:$F$619,MATCH($B95, 'Uganda workforce data - raw'!$B$4:$B$619,0), MATCH("Filled Female",'Uganda workforce data - raw'!$A$4:$F$4,0))*INDEX('Mapping cadres'!$B$1:$Z$616,MATCH($B95, 'Mapping cadres'!$B$1:$B$616,0), MATCH(AD$32,'Mapping cadres'!$B$1:$Z$1,0))</f>
        <v>0</v>
      </c>
      <c r="AE95" s="226">
        <f>INDEX('Uganda workforce data - raw'!$A$4:$F$619,MATCH($B95, 'Uganda workforce data - raw'!$B$4:$B$619,0), MATCH("Filled Female",'Uganda workforce data - raw'!$A$4:$F$4,0))*INDEX('Mapping cadres'!$B$1:$Z$616,MATCH($B95, 'Mapping cadres'!$B$1:$B$616,0), MATCH(AE$32,'Mapping cadres'!$B$1:$Z$1,0))</f>
        <v>0</v>
      </c>
      <c r="AF95" s="226">
        <f>INDEX('Uganda workforce data - raw'!$A$4:$F$619,MATCH($B95, 'Uganda workforce data - raw'!$B$4:$B$619,0), MATCH("Filled Female",'Uganda workforce data - raw'!$A$4:$F$4,0))*INDEX('Mapping cadres'!$B$1:$Z$616,MATCH($B95, 'Mapping cadres'!$B$1:$B$616,0), MATCH(AF$32,'Mapping cadres'!$B$1:$Z$1,0))</f>
        <v>0</v>
      </c>
      <c r="AG95" s="226">
        <f>INDEX('Uganda workforce data - raw'!$A$4:$F$619,MATCH($B95, 'Uganda workforce data - raw'!$B$4:$B$619,0), MATCH("Filled Female",'Uganda workforce data - raw'!$A$4:$F$4,0))*INDEX('Mapping cadres'!$B$1:$Z$616,MATCH($B95, 'Mapping cadres'!$B$1:$B$616,0), MATCH(AG$32,'Mapping cadres'!$B$1:$Z$1,0))</f>
        <v>0</v>
      </c>
      <c r="AH95" s="226">
        <f>INDEX('Uganda workforce data - raw'!$A$4:$F$619,MATCH($B95, 'Uganda workforce data - raw'!$B$4:$B$619,0), MATCH("Filled Female",'Uganda workforce data - raw'!$A$4:$F$4,0))*INDEX('Mapping cadres'!$B$1:$Z$616,MATCH($B95, 'Mapping cadres'!$B$1:$B$616,0), MATCH(AH$32,'Mapping cadres'!$B$1:$Z$1,0))</f>
        <v>0</v>
      </c>
      <c r="AI95" s="226">
        <f>INDEX('Uganda workforce data - raw'!$A$4:$F$619,MATCH($B95, 'Uganda workforce data - raw'!$B$4:$B$619,0), MATCH("Filled Female",'Uganda workforce data - raw'!$A$4:$F$4,0))*INDEX('Mapping cadres'!$B$1:$Z$616,MATCH($B95, 'Mapping cadres'!$B$1:$B$616,0), MATCH(AI$32,'Mapping cadres'!$B$1:$Z$1,0))</f>
        <v>0</v>
      </c>
      <c r="AJ95" s="226">
        <f>INDEX('Uganda workforce data - raw'!$A$4:$F$619,MATCH($B95, 'Uganda workforce data - raw'!$B$4:$B$619,0), MATCH("Filled Female",'Uganda workforce data - raw'!$A$4:$F$4,0))*INDEX('Mapping cadres'!$B$1:$Z$616,MATCH($B95, 'Mapping cadres'!$B$1:$B$616,0), MATCH(AJ$32,'Mapping cadres'!$B$1:$Z$1,0))</f>
        <v>0</v>
      </c>
      <c r="AK95" s="226">
        <f>INDEX('Uganda workforce data - raw'!$A$4:$F$619,MATCH($B95, 'Uganda workforce data - raw'!$B$4:$B$619,0), MATCH("Filled Female",'Uganda workforce data - raw'!$A$4:$F$4,0))*INDEX('Mapping cadres'!$B$1:$Z$616,MATCH($B95, 'Mapping cadres'!$B$1:$B$616,0), MATCH(AK$32,'Mapping cadres'!$B$1:$Z$1,0))</f>
        <v>0</v>
      </c>
      <c r="AL95" s="226">
        <f>INDEX('Uganda workforce data - raw'!$A$4:$F$619,MATCH($B95, 'Uganda workforce data - raw'!$B$4:$B$619,0), MATCH("Filled Female",'Uganda workforce data - raw'!$A$4:$F$4,0))*INDEX('Mapping cadres'!$B$1:$Z$616,MATCH($B95, 'Mapping cadres'!$B$1:$B$616,0), MATCH(AL$32,'Mapping cadres'!$B$1:$Z$1,0))</f>
        <v>0</v>
      </c>
      <c r="AM95" s="226">
        <f>INDEX('Uganda workforce data - raw'!$A$4:$F$619,MATCH($B95, 'Uganda workforce data - raw'!$B$4:$B$619,0), MATCH("Filled Female",'Uganda workforce data - raw'!$A$4:$F$4,0))*INDEX('Mapping cadres'!$B$1:$Z$616,MATCH($B95, 'Mapping cadres'!$B$1:$B$616,0), MATCH(AM$32,'Mapping cadres'!$B$1:$Z$1,0))</f>
        <v>0</v>
      </c>
      <c r="AN95" s="226">
        <f>INDEX('Uganda workforce data - raw'!$A$4:$F$619,MATCH($B95, 'Uganda workforce data - raw'!$B$4:$B$619,0), MATCH("Filled Female",'Uganda workforce data - raw'!$A$4:$F$4,0))*INDEX('Mapping cadres'!$B$1:$Z$616,MATCH($B95, 'Mapping cadres'!$B$1:$B$616,0), MATCH(AN$32,'Mapping cadres'!$B$1:$Z$1,0))</f>
        <v>0</v>
      </c>
      <c r="AO95" s="226">
        <f>INDEX('Uganda workforce data - raw'!$A$4:$F$619,MATCH($B95, 'Uganda workforce data - raw'!$B$4:$B$619,0), MATCH("Filled Female",'Uganda workforce data - raw'!$A$4:$F$4,0))*INDEX('Mapping cadres'!$B$1:$Z$616,MATCH($B95, 'Mapping cadres'!$B$1:$B$616,0), MATCH(AO$32,'Mapping cadres'!$B$1:$Z$1,0))</f>
        <v>0</v>
      </c>
      <c r="AP95" s="226">
        <f>INDEX('Uganda workforce data - raw'!$A$4:$F$619,MATCH($B95, 'Uganda workforce data - raw'!$B$4:$B$619,0), MATCH("Filled Female",'Uganda workforce data - raw'!$A$4:$F$4,0))*INDEX('Mapping cadres'!$B$1:$Z$616,MATCH($B95, 'Mapping cadres'!$B$1:$B$616,0), MATCH(AP$32,'Mapping cadres'!$B$1:$Z$1,0))</f>
        <v>0</v>
      </c>
      <c r="AQ95" s="226">
        <f>INDEX('Uganda workforce data - raw'!$A$4:$F$619,MATCH($B95, 'Uganda workforce data - raw'!$B$4:$B$619,0), MATCH("Filled Female",'Uganda workforce data - raw'!$A$4:$F$4,0))*INDEX('Mapping cadres'!$B$1:$Z$616,MATCH($B95, 'Mapping cadres'!$B$1:$B$616,0), MATCH(AQ$32,'Mapping cadres'!$B$1:$Z$1,0))</f>
        <v>0</v>
      </c>
      <c r="AR95" s="226">
        <f>INDEX('Uganda workforce data - raw'!$A$4:$F$619,MATCH($B95, 'Uganda workforce data - raw'!$B$4:$B$619,0), MATCH("Filled Female",'Uganda workforce data - raw'!$A$4:$F$4,0))*INDEX('Mapping cadres'!$B$1:$Z$616,MATCH($B95, 'Mapping cadres'!$B$1:$B$616,0), MATCH(AR$32,'Mapping cadres'!$B$1:$Z$1,0))</f>
        <v>0</v>
      </c>
      <c r="AS95" s="226">
        <f>INDEX('Uganda workforce data - raw'!$A$4:$F$619,MATCH($B95, 'Uganda workforce data - raw'!$B$4:$B$619,0), MATCH("Filled Female",'Uganda workforce data - raw'!$A$4:$F$4,0))*INDEX('Mapping cadres'!$B$1:$Z$616,MATCH($B95, 'Mapping cadres'!$B$1:$B$616,0), MATCH(AS$32,'Mapping cadres'!$B$1:$Z$1,0))</f>
        <v>0</v>
      </c>
      <c r="AT95" s="226">
        <f>INDEX('Uganda workforce data - raw'!$A$4:$F$619,MATCH($B95, 'Uganda workforce data - raw'!$B$4:$B$619,0), MATCH("Filled Female",'Uganda workforce data - raw'!$A$4:$F$4,0))*INDEX('Mapping cadres'!$B$1:$Z$616,MATCH($B95, 'Mapping cadres'!$B$1:$B$616,0), MATCH(AT$32,'Mapping cadres'!$B$1:$Z$1,0))</f>
        <v>0</v>
      </c>
      <c r="AU95" s="226">
        <f>INDEX('Uganda workforce data - raw'!$A$4:$F$619,MATCH($B95, 'Uganda workforce data - raw'!$B$4:$B$619,0), MATCH("Filled Female",'Uganda workforce data - raw'!$A$4:$F$4,0))*INDEX('Mapping cadres'!$B$1:$Z$616,MATCH($B95, 'Mapping cadres'!$B$1:$B$616,0), MATCH(AU$32,'Mapping cadres'!$B$1:$Z$1,0))</f>
        <v>0</v>
      </c>
      <c r="AV95" s="226">
        <f>INDEX('Uganda workforce data - raw'!$A$4:$F$619,MATCH($B95, 'Uganda workforce data - raw'!$B$4:$B$619,0), MATCH("Filled Female",'Uganda workforce data - raw'!$A$4:$F$4,0))*INDEX('Mapping cadres'!$B$1:$Z$616,MATCH($B95, 'Mapping cadres'!$B$1:$B$616,0), MATCH(AV$32,'Mapping cadres'!$B$1:$Z$1,0))</f>
        <v>0</v>
      </c>
      <c r="AW95" s="226">
        <f>INDEX('Uganda workforce data - raw'!$A$4:$F$619,MATCH($B95, 'Uganda workforce data - raw'!$B$4:$B$619,0), MATCH("Filled Female",'Uganda workforce data - raw'!$A$4:$F$4,0))*INDEX('Mapping cadres'!$B$1:$Z$616,MATCH($B95, 'Mapping cadres'!$B$1:$B$616,0), MATCH(AW$32,'Mapping cadres'!$B$1:$Z$1,0))</f>
        <v>0</v>
      </c>
      <c r="AX95" s="226">
        <f>INDEX('Uganda workforce data - raw'!$A$4:$F$619,MATCH($B95, 'Uganda workforce data - raw'!$B$4:$B$619,0), MATCH("Filled Female",'Uganda workforce data - raw'!$A$4:$F$4,0))*INDEX('Mapping cadres'!$B$1:$Z$616,MATCH($B95, 'Mapping cadres'!$B$1:$B$616,0), MATCH(AX$32,'Mapping cadres'!$B$1:$Z$1,0))</f>
        <v>0</v>
      </c>
      <c r="AY95" s="226">
        <f t="shared" si="5"/>
        <v>2</v>
      </c>
      <c r="AZ95" s="226">
        <f t="shared" si="6"/>
        <v>0</v>
      </c>
      <c r="BA95" s="226">
        <f t="shared" si="7"/>
        <v>0</v>
      </c>
      <c r="BB95" s="226">
        <f t="shared" si="8"/>
        <v>0</v>
      </c>
      <c r="BC95" s="226">
        <f t="shared" si="9"/>
        <v>0</v>
      </c>
      <c r="BD95" s="226">
        <f t="shared" si="10"/>
        <v>0</v>
      </c>
      <c r="BE95" s="226">
        <f t="shared" si="11"/>
        <v>0</v>
      </c>
      <c r="BF95" s="226">
        <f t="shared" si="12"/>
        <v>0</v>
      </c>
      <c r="BG95" s="226">
        <f t="shared" si="13"/>
        <v>0</v>
      </c>
      <c r="BH95" s="226">
        <f t="shared" si="14"/>
        <v>0</v>
      </c>
      <c r="BI95" s="226">
        <f t="shared" si="15"/>
        <v>0</v>
      </c>
      <c r="BJ95" s="226">
        <f t="shared" si="16"/>
        <v>0</v>
      </c>
      <c r="BK95" s="226">
        <f t="shared" si="17"/>
        <v>0</v>
      </c>
      <c r="BL95" s="226">
        <f t="shared" si="18"/>
        <v>0</v>
      </c>
      <c r="BM95" s="226">
        <f t="shared" si="19"/>
        <v>0</v>
      </c>
      <c r="BN95" s="226">
        <f t="shared" si="20"/>
        <v>0</v>
      </c>
      <c r="BO95" s="226">
        <f t="shared" si="21"/>
        <v>0</v>
      </c>
      <c r="BP95" s="226">
        <f t="shared" si="22"/>
        <v>0</v>
      </c>
      <c r="BQ95" s="226">
        <f t="shared" si="23"/>
        <v>0</v>
      </c>
      <c r="BR95" s="226">
        <f t="shared" si="24"/>
        <v>0</v>
      </c>
      <c r="BS95" s="226">
        <f t="shared" si="25"/>
        <v>0</v>
      </c>
      <c r="BT95" s="226">
        <f t="shared" si="26"/>
        <v>0</v>
      </c>
      <c r="BU95" s="226">
        <f t="shared" si="27"/>
        <v>0</v>
      </c>
      <c r="BV95" s="226">
        <f t="shared" si="28"/>
        <v>0</v>
      </c>
    </row>
    <row r="96" spans="1:74">
      <c r="A96" s="226">
        <v>64</v>
      </c>
      <c r="B96" s="226" t="s">
        <v>1369</v>
      </c>
      <c r="C96" s="226">
        <f>INDEX('Uganda workforce data - raw'!$A$4:$F$619,MATCH($B96, 'Uganda workforce data - raw'!$B$4:$B$619,0), MATCH("Filled Male",'Uganda workforce data - raw'!$A$4:$F$4,0))*INDEX('Mapping cadres'!$B$1:$Z$616,MATCH($B96, 'Mapping cadres'!$B$1:$B$616,0), MATCH(C$32,'Mapping cadres'!$B$1:$Z$1,0))</f>
        <v>0</v>
      </c>
      <c r="D96" s="226">
        <f>INDEX('Uganda workforce data - raw'!$A$4:$F$619,MATCH($B96, 'Uganda workforce data - raw'!$B$4:$B$619,0), MATCH("Filled Male",'Uganda workforce data - raw'!$A$4:$F$4,0))*INDEX('Mapping cadres'!$B$1:$Z$616,MATCH($B96, 'Mapping cadres'!$B$1:$B$616,0), MATCH(D$32,'Mapping cadres'!$B$1:$Z$1,0))</f>
        <v>0</v>
      </c>
      <c r="E96" s="226">
        <f>INDEX('Uganda workforce data - raw'!$A$4:$F$619,MATCH($B96, 'Uganda workforce data - raw'!$B$4:$B$619,0), MATCH("Filled Male",'Uganda workforce data - raw'!$A$4:$F$4,0))*INDEX('Mapping cadres'!$B$1:$Z$616,MATCH($B96, 'Mapping cadres'!$B$1:$B$616,0), MATCH(E$32,'Mapping cadres'!$B$1:$Z$1,0))</f>
        <v>0</v>
      </c>
      <c r="F96" s="226">
        <f>INDEX('Uganda workforce data - raw'!$A$4:$F$619,MATCH($B96, 'Uganda workforce data - raw'!$B$4:$B$619,0), MATCH("Filled Male",'Uganda workforce data - raw'!$A$4:$F$4,0))*INDEX('Mapping cadres'!$B$1:$Z$616,MATCH($B96, 'Mapping cadres'!$B$1:$B$616,0), MATCH(F$32,'Mapping cadres'!$B$1:$Z$1,0))</f>
        <v>0</v>
      </c>
      <c r="G96" s="226">
        <f>INDEX('Uganda workforce data - raw'!$A$4:$F$619,MATCH($B96, 'Uganda workforce data - raw'!$B$4:$B$619,0), MATCH("Filled Male",'Uganda workforce data - raw'!$A$4:$F$4,0))*INDEX('Mapping cadres'!$B$1:$Z$616,MATCH($B96, 'Mapping cadres'!$B$1:$B$616,0), MATCH(G$32,'Mapping cadres'!$B$1:$Z$1,0))</f>
        <v>0</v>
      </c>
      <c r="H96" s="226">
        <f>INDEX('Uganda workforce data - raw'!$A$4:$F$619,MATCH($B96, 'Uganda workforce data - raw'!$B$4:$B$619,0), MATCH("Filled Male",'Uganda workforce data - raw'!$A$4:$F$4,0))*INDEX('Mapping cadres'!$B$1:$Z$616,MATCH($B96, 'Mapping cadres'!$B$1:$B$616,0), MATCH(H$32,'Mapping cadres'!$B$1:$Z$1,0))</f>
        <v>0</v>
      </c>
      <c r="I96" s="226">
        <f>INDEX('Uganda workforce data - raw'!$A$4:$F$619,MATCH($B96, 'Uganda workforce data - raw'!$B$4:$B$619,0), MATCH("Filled Male",'Uganda workforce data - raw'!$A$4:$F$4,0))*INDEX('Mapping cadres'!$B$1:$Z$616,MATCH($B96, 'Mapping cadres'!$B$1:$B$616,0), MATCH(I$32,'Mapping cadres'!$B$1:$Z$1,0))</f>
        <v>0</v>
      </c>
      <c r="J96" s="226">
        <f>INDEX('Uganda workforce data - raw'!$A$4:$F$619,MATCH($B96, 'Uganda workforce data - raw'!$B$4:$B$619,0), MATCH("Filled Male",'Uganda workforce data - raw'!$A$4:$F$4,0))*INDEX('Mapping cadres'!$B$1:$Z$616,MATCH($B96, 'Mapping cadres'!$B$1:$B$616,0), MATCH(J$32,'Mapping cadres'!$B$1:$Z$1,0))</f>
        <v>0</v>
      </c>
      <c r="K96" s="226">
        <f>INDEX('Uganda workforce data - raw'!$A$4:$F$619,MATCH($B96, 'Uganda workforce data - raw'!$B$4:$B$619,0), MATCH("Filled Male",'Uganda workforce data - raw'!$A$4:$F$4,0))*INDEX('Mapping cadres'!$B$1:$Z$616,MATCH($B96, 'Mapping cadres'!$B$1:$B$616,0), MATCH(K$32,'Mapping cadres'!$B$1:$Z$1,0))</f>
        <v>0</v>
      </c>
      <c r="L96" s="226">
        <f>INDEX('Uganda workforce data - raw'!$A$4:$F$619,MATCH($B96, 'Uganda workforce data - raw'!$B$4:$B$619,0), MATCH("Filled Male",'Uganda workforce data - raw'!$A$4:$F$4,0))*INDEX('Mapping cadres'!$B$1:$Z$616,MATCH($B96, 'Mapping cadres'!$B$1:$B$616,0), MATCH(L$32,'Mapping cadres'!$B$1:$Z$1,0))</f>
        <v>0</v>
      </c>
      <c r="M96" s="226">
        <f>INDEX('Uganda workforce data - raw'!$A$4:$F$619,MATCH($B96, 'Uganda workforce data - raw'!$B$4:$B$619,0), MATCH("Filled Male",'Uganda workforce data - raw'!$A$4:$F$4,0))*INDEX('Mapping cadres'!$B$1:$Z$616,MATCH($B96, 'Mapping cadres'!$B$1:$B$616,0), MATCH(M$32,'Mapping cadres'!$B$1:$Z$1,0))</f>
        <v>0</v>
      </c>
      <c r="N96" s="226">
        <f>INDEX('Uganda workforce data - raw'!$A$4:$F$619,MATCH($B96, 'Uganda workforce data - raw'!$B$4:$B$619,0), MATCH("Filled Male",'Uganda workforce data - raw'!$A$4:$F$4,0))*INDEX('Mapping cadres'!$B$1:$Z$616,MATCH($B96, 'Mapping cadres'!$B$1:$B$616,0), MATCH(N$32,'Mapping cadres'!$B$1:$Z$1,0))</f>
        <v>0</v>
      </c>
      <c r="O96" s="226">
        <f>INDEX('Uganda workforce data - raw'!$A$4:$F$619,MATCH($B96, 'Uganda workforce data - raw'!$B$4:$B$619,0), MATCH("Filled Male",'Uganda workforce data - raw'!$A$4:$F$4,0))*INDEX('Mapping cadres'!$B$1:$Z$616,MATCH($B96, 'Mapping cadres'!$B$1:$B$616,0), MATCH(O$32,'Mapping cadres'!$B$1:$Z$1,0))</f>
        <v>0</v>
      </c>
      <c r="P96" s="226">
        <f>INDEX('Uganda workforce data - raw'!$A$4:$F$619,MATCH($B96, 'Uganda workforce data - raw'!$B$4:$B$619,0), MATCH("Filled Male",'Uganda workforce data - raw'!$A$4:$F$4,0))*INDEX('Mapping cadres'!$B$1:$Z$616,MATCH($B96, 'Mapping cadres'!$B$1:$B$616,0), MATCH(P$32,'Mapping cadres'!$B$1:$Z$1,0))</f>
        <v>0</v>
      </c>
      <c r="Q96" s="226">
        <f>INDEX('Uganda workforce data - raw'!$A$4:$F$619,MATCH($B96, 'Uganda workforce data - raw'!$B$4:$B$619,0), MATCH("Filled Male",'Uganda workforce data - raw'!$A$4:$F$4,0))*INDEX('Mapping cadres'!$B$1:$Z$616,MATCH($B96, 'Mapping cadres'!$B$1:$B$616,0), MATCH(Q$32,'Mapping cadres'!$B$1:$Z$1,0))</f>
        <v>0</v>
      </c>
      <c r="R96" s="226">
        <f>INDEX('Uganda workforce data - raw'!$A$4:$F$619,MATCH($B96, 'Uganda workforce data - raw'!$B$4:$B$619,0), MATCH("Filled Male",'Uganda workforce data - raw'!$A$4:$F$4,0))*INDEX('Mapping cadres'!$B$1:$Z$616,MATCH($B96, 'Mapping cadres'!$B$1:$B$616,0), MATCH(R$32,'Mapping cadres'!$B$1:$Z$1,0))</f>
        <v>0</v>
      </c>
      <c r="S96" s="226">
        <f>INDEX('Uganda workforce data - raw'!$A$4:$F$619,MATCH($B96, 'Uganda workforce data - raw'!$B$4:$B$619,0), MATCH("Filled Male",'Uganda workforce data - raw'!$A$4:$F$4,0))*INDEX('Mapping cadres'!$B$1:$Z$616,MATCH($B96, 'Mapping cadres'!$B$1:$B$616,0), MATCH(S$32,'Mapping cadres'!$B$1:$Z$1,0))</f>
        <v>0</v>
      </c>
      <c r="T96" s="226">
        <f>INDEX('Uganda workforce data - raw'!$A$4:$F$619,MATCH($B96, 'Uganda workforce data - raw'!$B$4:$B$619,0), MATCH("Filled Male",'Uganda workforce data - raw'!$A$4:$F$4,0))*INDEX('Mapping cadres'!$B$1:$Z$616,MATCH($B96, 'Mapping cadres'!$B$1:$B$616,0), MATCH(T$32,'Mapping cadres'!$B$1:$Z$1,0))</f>
        <v>0</v>
      </c>
      <c r="U96" s="226">
        <f>INDEX('Uganda workforce data - raw'!$A$4:$F$619,MATCH($B96, 'Uganda workforce data - raw'!$B$4:$B$619,0), MATCH("Filled Male",'Uganda workforce data - raw'!$A$4:$F$4,0))*INDEX('Mapping cadres'!$B$1:$Z$616,MATCH($B96, 'Mapping cadres'!$B$1:$B$616,0), MATCH(U$32,'Mapping cadres'!$B$1:$Z$1,0))</f>
        <v>0</v>
      </c>
      <c r="V96" s="226">
        <f>INDEX('Uganda workforce data - raw'!$A$4:$F$619,MATCH($B96, 'Uganda workforce data - raw'!$B$4:$B$619,0), MATCH("Filled Male",'Uganda workforce data - raw'!$A$4:$F$4,0))*INDEX('Mapping cadres'!$B$1:$Z$616,MATCH($B96, 'Mapping cadres'!$B$1:$B$616,0), MATCH(V$32,'Mapping cadres'!$B$1:$Z$1,0))</f>
        <v>0</v>
      </c>
      <c r="W96" s="226">
        <f>INDEX('Uganda workforce data - raw'!$A$4:$F$619,MATCH($B96, 'Uganda workforce data - raw'!$B$4:$B$619,0), MATCH("Filled Male",'Uganda workforce data - raw'!$A$4:$F$4,0))*INDEX('Mapping cadres'!$B$1:$Z$616,MATCH($B96, 'Mapping cadres'!$B$1:$B$616,0), MATCH(W$32,'Mapping cadres'!$B$1:$Z$1,0))</f>
        <v>0</v>
      </c>
      <c r="X96" s="226">
        <f>INDEX('Uganda workforce data - raw'!$A$4:$F$619,MATCH($B96, 'Uganda workforce data - raw'!$B$4:$B$619,0), MATCH("Filled Male",'Uganda workforce data - raw'!$A$4:$F$4,0))*INDEX('Mapping cadres'!$B$1:$Z$616,MATCH($B96, 'Mapping cadres'!$B$1:$B$616,0), MATCH(X$32,'Mapping cadres'!$B$1:$Z$1,0))</f>
        <v>0</v>
      </c>
      <c r="Y96" s="226">
        <f>INDEX('Uganda workforce data - raw'!$A$4:$F$619,MATCH($B96, 'Uganda workforce data - raw'!$B$4:$B$619,0), MATCH("Filled Male",'Uganda workforce data - raw'!$A$4:$F$4,0))*INDEX('Mapping cadres'!$B$1:$Z$616,MATCH($B96, 'Mapping cadres'!$B$1:$B$616,0), MATCH(Y$32,'Mapping cadres'!$B$1:$Z$1,0))</f>
        <v>0</v>
      </c>
      <c r="Z96" s="226">
        <f>INDEX('Uganda workforce data - raw'!$A$4:$F$619,MATCH($B96, 'Uganda workforce data - raw'!$B$4:$B$619,0), MATCH("Filled Male",'Uganda workforce data - raw'!$A$4:$F$4,0))*INDEX('Mapping cadres'!$B$1:$Z$616,MATCH($B96, 'Mapping cadres'!$B$1:$B$616,0), MATCH(Z$32,'Mapping cadres'!$B$1:$Z$1,0))</f>
        <v>0</v>
      </c>
      <c r="AA96" s="226">
        <f>INDEX('Uganda workforce data - raw'!$A$4:$F$619,MATCH($B96, 'Uganda workforce data - raw'!$B$4:$B$619,0), MATCH("Filled Female",'Uganda workforce data - raw'!$A$4:$F$4,0))*INDEX('Mapping cadres'!$B$1:$Z$616,MATCH($B96, 'Mapping cadres'!$B$1:$B$616,0), MATCH(AA$32,'Mapping cadres'!$B$1:$Z$1,0))</f>
        <v>1</v>
      </c>
      <c r="AB96" s="226">
        <f>INDEX('Uganda workforce data - raw'!$A$4:$F$619,MATCH($B96, 'Uganda workforce data - raw'!$B$4:$B$619,0), MATCH("Filled Female",'Uganda workforce data - raw'!$A$4:$F$4,0))*INDEX('Mapping cadres'!$B$1:$Z$616,MATCH($B96, 'Mapping cadres'!$B$1:$B$616,0), MATCH(AB$32,'Mapping cadres'!$B$1:$Z$1,0))</f>
        <v>0</v>
      </c>
      <c r="AC96" s="226">
        <f>INDEX('Uganda workforce data - raw'!$A$4:$F$619,MATCH($B96, 'Uganda workforce data - raw'!$B$4:$B$619,0), MATCH("Filled Female",'Uganda workforce data - raw'!$A$4:$F$4,0))*INDEX('Mapping cadres'!$B$1:$Z$616,MATCH($B96, 'Mapping cadres'!$B$1:$B$616,0), MATCH(AC$32,'Mapping cadres'!$B$1:$Z$1,0))</f>
        <v>0</v>
      </c>
      <c r="AD96" s="226">
        <f>INDEX('Uganda workforce data - raw'!$A$4:$F$619,MATCH($B96, 'Uganda workforce data - raw'!$B$4:$B$619,0), MATCH("Filled Female",'Uganda workforce data - raw'!$A$4:$F$4,0))*INDEX('Mapping cadres'!$B$1:$Z$616,MATCH($B96, 'Mapping cadres'!$B$1:$B$616,0), MATCH(AD$32,'Mapping cadres'!$B$1:$Z$1,0))</f>
        <v>0</v>
      </c>
      <c r="AE96" s="226">
        <f>INDEX('Uganda workforce data - raw'!$A$4:$F$619,MATCH($B96, 'Uganda workforce data - raw'!$B$4:$B$619,0), MATCH("Filled Female",'Uganda workforce data - raw'!$A$4:$F$4,0))*INDEX('Mapping cadres'!$B$1:$Z$616,MATCH($B96, 'Mapping cadres'!$B$1:$B$616,0), MATCH(AE$32,'Mapping cadres'!$B$1:$Z$1,0))</f>
        <v>0</v>
      </c>
      <c r="AF96" s="226">
        <f>INDEX('Uganda workforce data - raw'!$A$4:$F$619,MATCH($B96, 'Uganda workforce data - raw'!$B$4:$B$619,0), MATCH("Filled Female",'Uganda workforce data - raw'!$A$4:$F$4,0))*INDEX('Mapping cadres'!$B$1:$Z$616,MATCH($B96, 'Mapping cadres'!$B$1:$B$616,0), MATCH(AF$32,'Mapping cadres'!$B$1:$Z$1,0))</f>
        <v>0</v>
      </c>
      <c r="AG96" s="226">
        <f>INDEX('Uganda workforce data - raw'!$A$4:$F$619,MATCH($B96, 'Uganda workforce data - raw'!$B$4:$B$619,0), MATCH("Filled Female",'Uganda workforce data - raw'!$A$4:$F$4,0))*INDEX('Mapping cadres'!$B$1:$Z$616,MATCH($B96, 'Mapping cadres'!$B$1:$B$616,0), MATCH(AG$32,'Mapping cadres'!$B$1:$Z$1,0))</f>
        <v>0</v>
      </c>
      <c r="AH96" s="226">
        <f>INDEX('Uganda workforce data - raw'!$A$4:$F$619,MATCH($B96, 'Uganda workforce data - raw'!$B$4:$B$619,0), MATCH("Filled Female",'Uganda workforce data - raw'!$A$4:$F$4,0))*INDEX('Mapping cadres'!$B$1:$Z$616,MATCH($B96, 'Mapping cadres'!$B$1:$B$616,0), MATCH(AH$32,'Mapping cadres'!$B$1:$Z$1,0))</f>
        <v>0</v>
      </c>
      <c r="AI96" s="226">
        <f>INDEX('Uganda workforce data - raw'!$A$4:$F$619,MATCH($B96, 'Uganda workforce data - raw'!$B$4:$B$619,0), MATCH("Filled Female",'Uganda workforce data - raw'!$A$4:$F$4,0))*INDEX('Mapping cadres'!$B$1:$Z$616,MATCH($B96, 'Mapping cadres'!$B$1:$B$616,0), MATCH(AI$32,'Mapping cadres'!$B$1:$Z$1,0))</f>
        <v>0</v>
      </c>
      <c r="AJ96" s="226">
        <f>INDEX('Uganda workforce data - raw'!$A$4:$F$619,MATCH($B96, 'Uganda workforce data - raw'!$B$4:$B$619,0), MATCH("Filled Female",'Uganda workforce data - raw'!$A$4:$F$4,0))*INDEX('Mapping cadres'!$B$1:$Z$616,MATCH($B96, 'Mapping cadres'!$B$1:$B$616,0), MATCH(AJ$32,'Mapping cadres'!$B$1:$Z$1,0))</f>
        <v>0</v>
      </c>
      <c r="AK96" s="226">
        <f>INDEX('Uganda workforce data - raw'!$A$4:$F$619,MATCH($B96, 'Uganda workforce data - raw'!$B$4:$B$619,0), MATCH("Filled Female",'Uganda workforce data - raw'!$A$4:$F$4,0))*INDEX('Mapping cadres'!$B$1:$Z$616,MATCH($B96, 'Mapping cadres'!$B$1:$B$616,0), MATCH(AK$32,'Mapping cadres'!$B$1:$Z$1,0))</f>
        <v>0</v>
      </c>
      <c r="AL96" s="226">
        <f>INDEX('Uganda workforce data - raw'!$A$4:$F$619,MATCH($B96, 'Uganda workforce data - raw'!$B$4:$B$619,0), MATCH("Filled Female",'Uganda workforce data - raw'!$A$4:$F$4,0))*INDEX('Mapping cadres'!$B$1:$Z$616,MATCH($B96, 'Mapping cadres'!$B$1:$B$616,0), MATCH(AL$32,'Mapping cadres'!$B$1:$Z$1,0))</f>
        <v>0</v>
      </c>
      <c r="AM96" s="226">
        <f>INDEX('Uganda workforce data - raw'!$A$4:$F$619,MATCH($B96, 'Uganda workforce data - raw'!$B$4:$B$619,0), MATCH("Filled Female",'Uganda workforce data - raw'!$A$4:$F$4,0))*INDEX('Mapping cadres'!$B$1:$Z$616,MATCH($B96, 'Mapping cadres'!$B$1:$B$616,0), MATCH(AM$32,'Mapping cadres'!$B$1:$Z$1,0))</f>
        <v>0</v>
      </c>
      <c r="AN96" s="226">
        <f>INDEX('Uganda workforce data - raw'!$A$4:$F$619,MATCH($B96, 'Uganda workforce data - raw'!$B$4:$B$619,0), MATCH("Filled Female",'Uganda workforce data - raw'!$A$4:$F$4,0))*INDEX('Mapping cadres'!$B$1:$Z$616,MATCH($B96, 'Mapping cadres'!$B$1:$B$616,0), MATCH(AN$32,'Mapping cadres'!$B$1:$Z$1,0))</f>
        <v>0</v>
      </c>
      <c r="AO96" s="226">
        <f>INDEX('Uganda workforce data - raw'!$A$4:$F$619,MATCH($B96, 'Uganda workforce data - raw'!$B$4:$B$619,0), MATCH("Filled Female",'Uganda workforce data - raw'!$A$4:$F$4,0))*INDEX('Mapping cadres'!$B$1:$Z$616,MATCH($B96, 'Mapping cadres'!$B$1:$B$616,0), MATCH(AO$32,'Mapping cadres'!$B$1:$Z$1,0))</f>
        <v>0</v>
      </c>
      <c r="AP96" s="226">
        <f>INDEX('Uganda workforce data - raw'!$A$4:$F$619,MATCH($B96, 'Uganda workforce data - raw'!$B$4:$B$619,0), MATCH("Filled Female",'Uganda workforce data - raw'!$A$4:$F$4,0))*INDEX('Mapping cadres'!$B$1:$Z$616,MATCH($B96, 'Mapping cadres'!$B$1:$B$616,0), MATCH(AP$32,'Mapping cadres'!$B$1:$Z$1,0))</f>
        <v>0</v>
      </c>
      <c r="AQ96" s="226">
        <f>INDEX('Uganda workforce data - raw'!$A$4:$F$619,MATCH($B96, 'Uganda workforce data - raw'!$B$4:$B$619,0), MATCH("Filled Female",'Uganda workforce data - raw'!$A$4:$F$4,0))*INDEX('Mapping cadres'!$B$1:$Z$616,MATCH($B96, 'Mapping cadres'!$B$1:$B$616,0), MATCH(AQ$32,'Mapping cadres'!$B$1:$Z$1,0))</f>
        <v>0</v>
      </c>
      <c r="AR96" s="226">
        <f>INDEX('Uganda workforce data - raw'!$A$4:$F$619,MATCH($B96, 'Uganda workforce data - raw'!$B$4:$B$619,0), MATCH("Filled Female",'Uganda workforce data - raw'!$A$4:$F$4,0))*INDEX('Mapping cadres'!$B$1:$Z$616,MATCH($B96, 'Mapping cadres'!$B$1:$B$616,0), MATCH(AR$32,'Mapping cadres'!$B$1:$Z$1,0))</f>
        <v>0</v>
      </c>
      <c r="AS96" s="226">
        <f>INDEX('Uganda workforce data - raw'!$A$4:$F$619,MATCH($B96, 'Uganda workforce data - raw'!$B$4:$B$619,0), MATCH("Filled Female",'Uganda workforce data - raw'!$A$4:$F$4,0))*INDEX('Mapping cadres'!$B$1:$Z$616,MATCH($B96, 'Mapping cadres'!$B$1:$B$616,0), MATCH(AS$32,'Mapping cadres'!$B$1:$Z$1,0))</f>
        <v>0</v>
      </c>
      <c r="AT96" s="226">
        <f>INDEX('Uganda workforce data - raw'!$A$4:$F$619,MATCH($B96, 'Uganda workforce data - raw'!$B$4:$B$619,0), MATCH("Filled Female",'Uganda workforce data - raw'!$A$4:$F$4,0))*INDEX('Mapping cadres'!$B$1:$Z$616,MATCH($B96, 'Mapping cadres'!$B$1:$B$616,0), MATCH(AT$32,'Mapping cadres'!$B$1:$Z$1,0))</f>
        <v>0</v>
      </c>
      <c r="AU96" s="226">
        <f>INDEX('Uganda workforce data - raw'!$A$4:$F$619,MATCH($B96, 'Uganda workforce data - raw'!$B$4:$B$619,0), MATCH("Filled Female",'Uganda workforce data - raw'!$A$4:$F$4,0))*INDEX('Mapping cadres'!$B$1:$Z$616,MATCH($B96, 'Mapping cadres'!$B$1:$B$616,0), MATCH(AU$32,'Mapping cadres'!$B$1:$Z$1,0))</f>
        <v>0</v>
      </c>
      <c r="AV96" s="226">
        <f>INDEX('Uganda workforce data - raw'!$A$4:$F$619,MATCH($B96, 'Uganda workforce data - raw'!$B$4:$B$619,0), MATCH("Filled Female",'Uganda workforce data - raw'!$A$4:$F$4,0))*INDEX('Mapping cadres'!$B$1:$Z$616,MATCH($B96, 'Mapping cadres'!$B$1:$B$616,0), MATCH(AV$32,'Mapping cadres'!$B$1:$Z$1,0))</f>
        <v>0</v>
      </c>
      <c r="AW96" s="226">
        <f>INDEX('Uganda workforce data - raw'!$A$4:$F$619,MATCH($B96, 'Uganda workforce data - raw'!$B$4:$B$619,0), MATCH("Filled Female",'Uganda workforce data - raw'!$A$4:$F$4,0))*INDEX('Mapping cadres'!$B$1:$Z$616,MATCH($B96, 'Mapping cadres'!$B$1:$B$616,0), MATCH(AW$32,'Mapping cadres'!$B$1:$Z$1,0))</f>
        <v>0</v>
      </c>
      <c r="AX96" s="226">
        <f>INDEX('Uganda workforce data - raw'!$A$4:$F$619,MATCH($B96, 'Uganda workforce data - raw'!$B$4:$B$619,0), MATCH("Filled Female",'Uganda workforce data - raw'!$A$4:$F$4,0))*INDEX('Mapping cadres'!$B$1:$Z$616,MATCH($B96, 'Mapping cadres'!$B$1:$B$616,0), MATCH(AX$32,'Mapping cadres'!$B$1:$Z$1,0))</f>
        <v>0</v>
      </c>
      <c r="AY96" s="226">
        <f t="shared" si="5"/>
        <v>1</v>
      </c>
      <c r="AZ96" s="226">
        <f t="shared" si="6"/>
        <v>0</v>
      </c>
      <c r="BA96" s="226">
        <f t="shared" si="7"/>
        <v>0</v>
      </c>
      <c r="BB96" s="226">
        <f t="shared" si="8"/>
        <v>0</v>
      </c>
      <c r="BC96" s="226">
        <f t="shared" si="9"/>
        <v>0</v>
      </c>
      <c r="BD96" s="226">
        <f t="shared" si="10"/>
        <v>0</v>
      </c>
      <c r="BE96" s="226">
        <f t="shared" si="11"/>
        <v>0</v>
      </c>
      <c r="BF96" s="226">
        <f t="shared" si="12"/>
        <v>0</v>
      </c>
      <c r="BG96" s="226">
        <f t="shared" si="13"/>
        <v>0</v>
      </c>
      <c r="BH96" s="226">
        <f t="shared" si="14"/>
        <v>0</v>
      </c>
      <c r="BI96" s="226">
        <f t="shared" si="15"/>
        <v>0</v>
      </c>
      <c r="BJ96" s="226">
        <f t="shared" si="16"/>
        <v>0</v>
      </c>
      <c r="BK96" s="226">
        <f t="shared" si="17"/>
        <v>0</v>
      </c>
      <c r="BL96" s="226">
        <f t="shared" si="18"/>
        <v>0</v>
      </c>
      <c r="BM96" s="226">
        <f t="shared" si="19"/>
        <v>0</v>
      </c>
      <c r="BN96" s="226">
        <f t="shared" si="20"/>
        <v>0</v>
      </c>
      <c r="BO96" s="226">
        <f t="shared" si="21"/>
        <v>0</v>
      </c>
      <c r="BP96" s="226">
        <f t="shared" si="22"/>
        <v>0</v>
      </c>
      <c r="BQ96" s="226">
        <f t="shared" si="23"/>
        <v>0</v>
      </c>
      <c r="BR96" s="226">
        <f t="shared" si="24"/>
        <v>0</v>
      </c>
      <c r="BS96" s="226">
        <f t="shared" si="25"/>
        <v>0</v>
      </c>
      <c r="BT96" s="226">
        <f t="shared" si="26"/>
        <v>0</v>
      </c>
      <c r="BU96" s="226">
        <f t="shared" si="27"/>
        <v>0</v>
      </c>
      <c r="BV96" s="226">
        <f t="shared" si="28"/>
        <v>0</v>
      </c>
    </row>
    <row r="97" spans="1:74">
      <c r="A97" s="226">
        <v>65</v>
      </c>
      <c r="B97" s="226" t="s">
        <v>1370</v>
      </c>
      <c r="C97" s="226">
        <f>INDEX('Uganda workforce data - raw'!$A$4:$F$619,MATCH($B97, 'Uganda workforce data - raw'!$B$4:$B$619,0), MATCH("Filled Male",'Uganda workforce data - raw'!$A$4:$F$4,0))*INDEX('Mapping cadres'!$B$1:$Z$616,MATCH($B97, 'Mapping cadres'!$B$1:$B$616,0), MATCH(C$32,'Mapping cadres'!$B$1:$Z$1,0))</f>
        <v>0</v>
      </c>
      <c r="D97" s="226">
        <f>INDEX('Uganda workforce data - raw'!$A$4:$F$619,MATCH($B97, 'Uganda workforce data - raw'!$B$4:$B$619,0), MATCH("Filled Male",'Uganda workforce data - raw'!$A$4:$F$4,0))*INDEX('Mapping cadres'!$B$1:$Z$616,MATCH($B97, 'Mapping cadres'!$B$1:$B$616,0), MATCH(D$32,'Mapping cadres'!$B$1:$Z$1,0))</f>
        <v>0</v>
      </c>
      <c r="E97" s="226">
        <f>INDEX('Uganda workforce data - raw'!$A$4:$F$619,MATCH($B97, 'Uganda workforce data - raw'!$B$4:$B$619,0), MATCH("Filled Male",'Uganda workforce data - raw'!$A$4:$F$4,0))*INDEX('Mapping cadres'!$B$1:$Z$616,MATCH($B97, 'Mapping cadres'!$B$1:$B$616,0), MATCH(E$32,'Mapping cadres'!$B$1:$Z$1,0))</f>
        <v>0</v>
      </c>
      <c r="F97" s="226">
        <f>INDEX('Uganda workforce data - raw'!$A$4:$F$619,MATCH($B97, 'Uganda workforce data - raw'!$B$4:$B$619,0), MATCH("Filled Male",'Uganda workforce data - raw'!$A$4:$F$4,0))*INDEX('Mapping cadres'!$B$1:$Z$616,MATCH($B97, 'Mapping cadres'!$B$1:$B$616,0), MATCH(F$32,'Mapping cadres'!$B$1:$Z$1,0))</f>
        <v>0</v>
      </c>
      <c r="G97" s="226">
        <f>INDEX('Uganda workforce data - raw'!$A$4:$F$619,MATCH($B97, 'Uganda workforce data - raw'!$B$4:$B$619,0), MATCH("Filled Male",'Uganda workforce data - raw'!$A$4:$F$4,0))*INDEX('Mapping cadres'!$B$1:$Z$616,MATCH($B97, 'Mapping cadres'!$B$1:$B$616,0), MATCH(G$32,'Mapping cadres'!$B$1:$Z$1,0))</f>
        <v>0</v>
      </c>
      <c r="H97" s="226">
        <f>INDEX('Uganda workforce data - raw'!$A$4:$F$619,MATCH($B97, 'Uganda workforce data - raw'!$B$4:$B$619,0), MATCH("Filled Male",'Uganda workforce data - raw'!$A$4:$F$4,0))*INDEX('Mapping cadres'!$B$1:$Z$616,MATCH($B97, 'Mapping cadres'!$B$1:$B$616,0), MATCH(H$32,'Mapping cadres'!$B$1:$Z$1,0))</f>
        <v>0</v>
      </c>
      <c r="I97" s="226">
        <f>INDEX('Uganda workforce data - raw'!$A$4:$F$619,MATCH($B97, 'Uganda workforce data - raw'!$B$4:$B$619,0), MATCH("Filled Male",'Uganda workforce data - raw'!$A$4:$F$4,0))*INDEX('Mapping cadres'!$B$1:$Z$616,MATCH($B97, 'Mapping cadres'!$B$1:$B$616,0), MATCH(I$32,'Mapping cadres'!$B$1:$Z$1,0))</f>
        <v>0</v>
      </c>
      <c r="J97" s="226">
        <f>INDEX('Uganda workforce data - raw'!$A$4:$F$619,MATCH($B97, 'Uganda workforce data - raw'!$B$4:$B$619,0), MATCH("Filled Male",'Uganda workforce data - raw'!$A$4:$F$4,0))*INDEX('Mapping cadres'!$B$1:$Z$616,MATCH($B97, 'Mapping cadres'!$B$1:$B$616,0), MATCH(J$32,'Mapping cadres'!$B$1:$Z$1,0))</f>
        <v>0</v>
      </c>
      <c r="K97" s="226">
        <f>INDEX('Uganda workforce data - raw'!$A$4:$F$619,MATCH($B97, 'Uganda workforce data - raw'!$B$4:$B$619,0), MATCH("Filled Male",'Uganda workforce data - raw'!$A$4:$F$4,0))*INDEX('Mapping cadres'!$B$1:$Z$616,MATCH($B97, 'Mapping cadres'!$B$1:$B$616,0), MATCH(K$32,'Mapping cadres'!$B$1:$Z$1,0))</f>
        <v>0</v>
      </c>
      <c r="L97" s="226">
        <f>INDEX('Uganda workforce data - raw'!$A$4:$F$619,MATCH($B97, 'Uganda workforce data - raw'!$B$4:$B$619,0), MATCH("Filled Male",'Uganda workforce data - raw'!$A$4:$F$4,0))*INDEX('Mapping cadres'!$B$1:$Z$616,MATCH($B97, 'Mapping cadres'!$B$1:$B$616,0), MATCH(L$32,'Mapping cadres'!$B$1:$Z$1,0))</f>
        <v>0</v>
      </c>
      <c r="M97" s="226">
        <f>INDEX('Uganda workforce data - raw'!$A$4:$F$619,MATCH($B97, 'Uganda workforce data - raw'!$B$4:$B$619,0), MATCH("Filled Male",'Uganda workforce data - raw'!$A$4:$F$4,0))*INDEX('Mapping cadres'!$B$1:$Z$616,MATCH($B97, 'Mapping cadres'!$B$1:$B$616,0), MATCH(M$32,'Mapping cadres'!$B$1:$Z$1,0))</f>
        <v>0</v>
      </c>
      <c r="N97" s="226">
        <f>INDEX('Uganda workforce data - raw'!$A$4:$F$619,MATCH($B97, 'Uganda workforce data - raw'!$B$4:$B$619,0), MATCH("Filled Male",'Uganda workforce data - raw'!$A$4:$F$4,0))*INDEX('Mapping cadres'!$B$1:$Z$616,MATCH($B97, 'Mapping cadres'!$B$1:$B$616,0), MATCH(N$32,'Mapping cadres'!$B$1:$Z$1,0))</f>
        <v>0</v>
      </c>
      <c r="O97" s="226">
        <f>INDEX('Uganda workforce data - raw'!$A$4:$F$619,MATCH($B97, 'Uganda workforce data - raw'!$B$4:$B$619,0), MATCH("Filled Male",'Uganda workforce data - raw'!$A$4:$F$4,0))*INDEX('Mapping cadres'!$B$1:$Z$616,MATCH($B97, 'Mapping cadres'!$B$1:$B$616,0), MATCH(O$32,'Mapping cadres'!$B$1:$Z$1,0))</f>
        <v>0</v>
      </c>
      <c r="P97" s="226">
        <f>INDEX('Uganda workforce data - raw'!$A$4:$F$619,MATCH($B97, 'Uganda workforce data - raw'!$B$4:$B$619,0), MATCH("Filled Male",'Uganda workforce data - raw'!$A$4:$F$4,0))*INDEX('Mapping cadres'!$B$1:$Z$616,MATCH($B97, 'Mapping cadres'!$B$1:$B$616,0), MATCH(P$32,'Mapping cadres'!$B$1:$Z$1,0))</f>
        <v>0</v>
      </c>
      <c r="Q97" s="226">
        <f>INDEX('Uganda workforce data - raw'!$A$4:$F$619,MATCH($B97, 'Uganda workforce data - raw'!$B$4:$B$619,0), MATCH("Filled Male",'Uganda workforce data - raw'!$A$4:$F$4,0))*INDEX('Mapping cadres'!$B$1:$Z$616,MATCH($B97, 'Mapping cadres'!$B$1:$B$616,0), MATCH(Q$32,'Mapping cadres'!$B$1:$Z$1,0))</f>
        <v>0</v>
      </c>
      <c r="R97" s="226">
        <f>INDEX('Uganda workforce data - raw'!$A$4:$F$619,MATCH($B97, 'Uganda workforce data - raw'!$B$4:$B$619,0), MATCH("Filled Male",'Uganda workforce data - raw'!$A$4:$F$4,0))*INDEX('Mapping cadres'!$B$1:$Z$616,MATCH($B97, 'Mapping cadres'!$B$1:$B$616,0), MATCH(R$32,'Mapping cadres'!$B$1:$Z$1,0))</f>
        <v>0</v>
      </c>
      <c r="S97" s="226">
        <f>INDEX('Uganda workforce data - raw'!$A$4:$F$619,MATCH($B97, 'Uganda workforce data - raw'!$B$4:$B$619,0), MATCH("Filled Male",'Uganda workforce data - raw'!$A$4:$F$4,0))*INDEX('Mapping cadres'!$B$1:$Z$616,MATCH($B97, 'Mapping cadres'!$B$1:$B$616,0), MATCH(S$32,'Mapping cadres'!$B$1:$Z$1,0))</f>
        <v>0</v>
      </c>
      <c r="T97" s="226">
        <f>INDEX('Uganda workforce data - raw'!$A$4:$F$619,MATCH($B97, 'Uganda workforce data - raw'!$B$4:$B$619,0), MATCH("Filled Male",'Uganda workforce data - raw'!$A$4:$F$4,0))*INDEX('Mapping cadres'!$B$1:$Z$616,MATCH($B97, 'Mapping cadres'!$B$1:$B$616,0), MATCH(T$32,'Mapping cadres'!$B$1:$Z$1,0))</f>
        <v>0</v>
      </c>
      <c r="U97" s="226">
        <f>INDEX('Uganda workforce data - raw'!$A$4:$F$619,MATCH($B97, 'Uganda workforce data - raw'!$B$4:$B$619,0), MATCH("Filled Male",'Uganda workforce data - raw'!$A$4:$F$4,0))*INDEX('Mapping cadres'!$B$1:$Z$616,MATCH($B97, 'Mapping cadres'!$B$1:$B$616,0), MATCH(U$32,'Mapping cadres'!$B$1:$Z$1,0))</f>
        <v>0</v>
      </c>
      <c r="V97" s="226">
        <f>INDEX('Uganda workforce data - raw'!$A$4:$F$619,MATCH($B97, 'Uganda workforce data - raw'!$B$4:$B$619,0), MATCH("Filled Male",'Uganda workforce data - raw'!$A$4:$F$4,0))*INDEX('Mapping cadres'!$B$1:$Z$616,MATCH($B97, 'Mapping cadres'!$B$1:$B$616,0), MATCH(V$32,'Mapping cadres'!$B$1:$Z$1,0))</f>
        <v>0</v>
      </c>
      <c r="W97" s="226">
        <f>INDEX('Uganda workforce data - raw'!$A$4:$F$619,MATCH($B97, 'Uganda workforce data - raw'!$B$4:$B$619,0), MATCH("Filled Male",'Uganda workforce data - raw'!$A$4:$F$4,0))*INDEX('Mapping cadres'!$B$1:$Z$616,MATCH($B97, 'Mapping cadres'!$B$1:$B$616,0), MATCH(W$32,'Mapping cadres'!$B$1:$Z$1,0))</f>
        <v>0</v>
      </c>
      <c r="X97" s="226">
        <f>INDEX('Uganda workforce data - raw'!$A$4:$F$619,MATCH($B97, 'Uganda workforce data - raw'!$B$4:$B$619,0), MATCH("Filled Male",'Uganda workforce data - raw'!$A$4:$F$4,0))*INDEX('Mapping cadres'!$B$1:$Z$616,MATCH($B97, 'Mapping cadres'!$B$1:$B$616,0), MATCH(X$32,'Mapping cadres'!$B$1:$Z$1,0))</f>
        <v>0</v>
      </c>
      <c r="Y97" s="226">
        <f>INDEX('Uganda workforce data - raw'!$A$4:$F$619,MATCH($B97, 'Uganda workforce data - raw'!$B$4:$B$619,0), MATCH("Filled Male",'Uganda workforce data - raw'!$A$4:$F$4,0))*INDEX('Mapping cadres'!$B$1:$Z$616,MATCH($B97, 'Mapping cadres'!$B$1:$B$616,0), MATCH(Y$32,'Mapping cadres'!$B$1:$Z$1,0))</f>
        <v>0</v>
      </c>
      <c r="Z97" s="226">
        <f>INDEX('Uganda workforce data - raw'!$A$4:$F$619,MATCH($B97, 'Uganda workforce data - raw'!$B$4:$B$619,0), MATCH("Filled Male",'Uganda workforce data - raw'!$A$4:$F$4,0))*INDEX('Mapping cadres'!$B$1:$Z$616,MATCH($B97, 'Mapping cadres'!$B$1:$B$616,0), MATCH(Z$32,'Mapping cadres'!$B$1:$Z$1,0))</f>
        <v>0</v>
      </c>
      <c r="AA97" s="226">
        <f>INDEX('Uganda workforce data - raw'!$A$4:$F$619,MATCH($B97, 'Uganda workforce data - raw'!$B$4:$B$619,0), MATCH("Filled Female",'Uganda workforce data - raw'!$A$4:$F$4,0))*INDEX('Mapping cadres'!$B$1:$Z$616,MATCH($B97, 'Mapping cadres'!$B$1:$B$616,0), MATCH(AA$32,'Mapping cadres'!$B$1:$Z$1,0))</f>
        <v>1</v>
      </c>
      <c r="AB97" s="226">
        <f>INDEX('Uganda workforce data - raw'!$A$4:$F$619,MATCH($B97, 'Uganda workforce data - raw'!$B$4:$B$619,0), MATCH("Filled Female",'Uganda workforce data - raw'!$A$4:$F$4,0))*INDEX('Mapping cadres'!$B$1:$Z$616,MATCH($B97, 'Mapping cadres'!$B$1:$B$616,0), MATCH(AB$32,'Mapping cadres'!$B$1:$Z$1,0))</f>
        <v>0</v>
      </c>
      <c r="AC97" s="226">
        <f>INDEX('Uganda workforce data - raw'!$A$4:$F$619,MATCH($B97, 'Uganda workforce data - raw'!$B$4:$B$619,0), MATCH("Filled Female",'Uganda workforce data - raw'!$A$4:$F$4,0))*INDEX('Mapping cadres'!$B$1:$Z$616,MATCH($B97, 'Mapping cadres'!$B$1:$B$616,0), MATCH(AC$32,'Mapping cadres'!$B$1:$Z$1,0))</f>
        <v>0</v>
      </c>
      <c r="AD97" s="226">
        <f>INDEX('Uganda workforce data - raw'!$A$4:$F$619,MATCH($B97, 'Uganda workforce data - raw'!$B$4:$B$619,0), MATCH("Filled Female",'Uganda workforce data - raw'!$A$4:$F$4,0))*INDEX('Mapping cadres'!$B$1:$Z$616,MATCH($B97, 'Mapping cadres'!$B$1:$B$616,0), MATCH(AD$32,'Mapping cadres'!$B$1:$Z$1,0))</f>
        <v>0</v>
      </c>
      <c r="AE97" s="226">
        <f>INDEX('Uganda workforce data - raw'!$A$4:$F$619,MATCH($B97, 'Uganda workforce data - raw'!$B$4:$B$619,0), MATCH("Filled Female",'Uganda workforce data - raw'!$A$4:$F$4,0))*INDEX('Mapping cadres'!$B$1:$Z$616,MATCH($B97, 'Mapping cadres'!$B$1:$B$616,0), MATCH(AE$32,'Mapping cadres'!$B$1:$Z$1,0))</f>
        <v>0</v>
      </c>
      <c r="AF97" s="226">
        <f>INDEX('Uganda workforce data - raw'!$A$4:$F$619,MATCH($B97, 'Uganda workforce data - raw'!$B$4:$B$619,0), MATCH("Filled Female",'Uganda workforce data - raw'!$A$4:$F$4,0))*INDEX('Mapping cadres'!$B$1:$Z$616,MATCH($B97, 'Mapping cadres'!$B$1:$B$616,0), MATCH(AF$32,'Mapping cadres'!$B$1:$Z$1,0))</f>
        <v>0</v>
      </c>
      <c r="AG97" s="226">
        <f>INDEX('Uganda workforce data - raw'!$A$4:$F$619,MATCH($B97, 'Uganda workforce data - raw'!$B$4:$B$619,0), MATCH("Filled Female",'Uganda workforce data - raw'!$A$4:$F$4,0))*INDEX('Mapping cadres'!$B$1:$Z$616,MATCH($B97, 'Mapping cadres'!$B$1:$B$616,0), MATCH(AG$32,'Mapping cadres'!$B$1:$Z$1,0))</f>
        <v>0</v>
      </c>
      <c r="AH97" s="226">
        <f>INDEX('Uganda workforce data - raw'!$A$4:$F$619,MATCH($B97, 'Uganda workforce data - raw'!$B$4:$B$619,0), MATCH("Filled Female",'Uganda workforce data - raw'!$A$4:$F$4,0))*INDEX('Mapping cadres'!$B$1:$Z$616,MATCH($B97, 'Mapping cadres'!$B$1:$B$616,0), MATCH(AH$32,'Mapping cadres'!$B$1:$Z$1,0))</f>
        <v>0</v>
      </c>
      <c r="AI97" s="226">
        <f>INDEX('Uganda workforce data - raw'!$A$4:$F$619,MATCH($B97, 'Uganda workforce data - raw'!$B$4:$B$619,0), MATCH("Filled Female",'Uganda workforce data - raw'!$A$4:$F$4,0))*INDEX('Mapping cadres'!$B$1:$Z$616,MATCH($B97, 'Mapping cadres'!$B$1:$B$616,0), MATCH(AI$32,'Mapping cadres'!$B$1:$Z$1,0))</f>
        <v>0</v>
      </c>
      <c r="AJ97" s="226">
        <f>INDEX('Uganda workforce data - raw'!$A$4:$F$619,MATCH($B97, 'Uganda workforce data - raw'!$B$4:$B$619,0), MATCH("Filled Female",'Uganda workforce data - raw'!$A$4:$F$4,0))*INDEX('Mapping cadres'!$B$1:$Z$616,MATCH($B97, 'Mapping cadres'!$B$1:$B$616,0), MATCH(AJ$32,'Mapping cadres'!$B$1:$Z$1,0))</f>
        <v>0</v>
      </c>
      <c r="AK97" s="226">
        <f>INDEX('Uganda workforce data - raw'!$A$4:$F$619,MATCH($B97, 'Uganda workforce data - raw'!$B$4:$B$619,0), MATCH("Filled Female",'Uganda workforce data - raw'!$A$4:$F$4,0))*INDEX('Mapping cadres'!$B$1:$Z$616,MATCH($B97, 'Mapping cadres'!$B$1:$B$616,0), MATCH(AK$32,'Mapping cadres'!$B$1:$Z$1,0))</f>
        <v>0</v>
      </c>
      <c r="AL97" s="226">
        <f>INDEX('Uganda workforce data - raw'!$A$4:$F$619,MATCH($B97, 'Uganda workforce data - raw'!$B$4:$B$619,0), MATCH("Filled Female",'Uganda workforce data - raw'!$A$4:$F$4,0))*INDEX('Mapping cadres'!$B$1:$Z$616,MATCH($B97, 'Mapping cadres'!$B$1:$B$616,0), MATCH(AL$32,'Mapping cadres'!$B$1:$Z$1,0))</f>
        <v>0</v>
      </c>
      <c r="AM97" s="226">
        <f>INDEX('Uganda workforce data - raw'!$A$4:$F$619,MATCH($B97, 'Uganda workforce data - raw'!$B$4:$B$619,0), MATCH("Filled Female",'Uganda workforce data - raw'!$A$4:$F$4,0))*INDEX('Mapping cadres'!$B$1:$Z$616,MATCH($B97, 'Mapping cadres'!$B$1:$B$616,0), MATCH(AM$32,'Mapping cadres'!$B$1:$Z$1,0))</f>
        <v>0</v>
      </c>
      <c r="AN97" s="226">
        <f>INDEX('Uganda workforce data - raw'!$A$4:$F$619,MATCH($B97, 'Uganda workforce data - raw'!$B$4:$B$619,0), MATCH("Filled Female",'Uganda workforce data - raw'!$A$4:$F$4,0))*INDEX('Mapping cadres'!$B$1:$Z$616,MATCH($B97, 'Mapping cadres'!$B$1:$B$616,0), MATCH(AN$32,'Mapping cadres'!$B$1:$Z$1,0))</f>
        <v>0</v>
      </c>
      <c r="AO97" s="226">
        <f>INDEX('Uganda workforce data - raw'!$A$4:$F$619,MATCH($B97, 'Uganda workforce data - raw'!$B$4:$B$619,0), MATCH("Filled Female",'Uganda workforce data - raw'!$A$4:$F$4,0))*INDEX('Mapping cadres'!$B$1:$Z$616,MATCH($B97, 'Mapping cadres'!$B$1:$B$616,0), MATCH(AO$32,'Mapping cadres'!$B$1:$Z$1,0))</f>
        <v>0</v>
      </c>
      <c r="AP97" s="226">
        <f>INDEX('Uganda workforce data - raw'!$A$4:$F$619,MATCH($B97, 'Uganda workforce data - raw'!$B$4:$B$619,0), MATCH("Filled Female",'Uganda workforce data - raw'!$A$4:$F$4,0))*INDEX('Mapping cadres'!$B$1:$Z$616,MATCH($B97, 'Mapping cadres'!$B$1:$B$616,0), MATCH(AP$32,'Mapping cadres'!$B$1:$Z$1,0))</f>
        <v>0</v>
      </c>
      <c r="AQ97" s="226">
        <f>INDEX('Uganda workforce data - raw'!$A$4:$F$619,MATCH($B97, 'Uganda workforce data - raw'!$B$4:$B$619,0), MATCH("Filled Female",'Uganda workforce data - raw'!$A$4:$F$4,0))*INDEX('Mapping cadres'!$B$1:$Z$616,MATCH($B97, 'Mapping cadres'!$B$1:$B$616,0), MATCH(AQ$32,'Mapping cadres'!$B$1:$Z$1,0))</f>
        <v>0</v>
      </c>
      <c r="AR97" s="226">
        <f>INDEX('Uganda workforce data - raw'!$A$4:$F$619,MATCH($B97, 'Uganda workforce data - raw'!$B$4:$B$619,0), MATCH("Filled Female",'Uganda workforce data - raw'!$A$4:$F$4,0))*INDEX('Mapping cadres'!$B$1:$Z$616,MATCH($B97, 'Mapping cadres'!$B$1:$B$616,0), MATCH(AR$32,'Mapping cadres'!$B$1:$Z$1,0))</f>
        <v>0</v>
      </c>
      <c r="AS97" s="226">
        <f>INDEX('Uganda workforce data - raw'!$A$4:$F$619,MATCH($B97, 'Uganda workforce data - raw'!$B$4:$B$619,0), MATCH("Filled Female",'Uganda workforce data - raw'!$A$4:$F$4,0))*INDEX('Mapping cadres'!$B$1:$Z$616,MATCH($B97, 'Mapping cadres'!$B$1:$B$616,0), MATCH(AS$32,'Mapping cadres'!$B$1:$Z$1,0))</f>
        <v>0</v>
      </c>
      <c r="AT97" s="226">
        <f>INDEX('Uganda workforce data - raw'!$A$4:$F$619,MATCH($B97, 'Uganda workforce data - raw'!$B$4:$B$619,0), MATCH("Filled Female",'Uganda workforce data - raw'!$A$4:$F$4,0))*INDEX('Mapping cadres'!$B$1:$Z$616,MATCH($B97, 'Mapping cadres'!$B$1:$B$616,0), MATCH(AT$32,'Mapping cadres'!$B$1:$Z$1,0))</f>
        <v>0</v>
      </c>
      <c r="AU97" s="226">
        <f>INDEX('Uganda workforce data - raw'!$A$4:$F$619,MATCH($B97, 'Uganda workforce data - raw'!$B$4:$B$619,0), MATCH("Filled Female",'Uganda workforce data - raw'!$A$4:$F$4,0))*INDEX('Mapping cadres'!$B$1:$Z$616,MATCH($B97, 'Mapping cadres'!$B$1:$B$616,0), MATCH(AU$32,'Mapping cadres'!$B$1:$Z$1,0))</f>
        <v>0</v>
      </c>
      <c r="AV97" s="226">
        <f>INDEX('Uganda workforce data - raw'!$A$4:$F$619,MATCH($B97, 'Uganda workforce data - raw'!$B$4:$B$619,0), MATCH("Filled Female",'Uganda workforce data - raw'!$A$4:$F$4,0))*INDEX('Mapping cadres'!$B$1:$Z$616,MATCH($B97, 'Mapping cadres'!$B$1:$B$616,0), MATCH(AV$32,'Mapping cadres'!$B$1:$Z$1,0))</f>
        <v>0</v>
      </c>
      <c r="AW97" s="226">
        <f>INDEX('Uganda workforce data - raw'!$A$4:$F$619,MATCH($B97, 'Uganda workforce data - raw'!$B$4:$B$619,0), MATCH("Filled Female",'Uganda workforce data - raw'!$A$4:$F$4,0))*INDEX('Mapping cadres'!$B$1:$Z$616,MATCH($B97, 'Mapping cadres'!$B$1:$B$616,0), MATCH(AW$32,'Mapping cadres'!$B$1:$Z$1,0))</f>
        <v>0</v>
      </c>
      <c r="AX97" s="226">
        <f>INDEX('Uganda workforce data - raw'!$A$4:$F$619,MATCH($B97, 'Uganda workforce data - raw'!$B$4:$B$619,0), MATCH("Filled Female",'Uganda workforce data - raw'!$A$4:$F$4,0))*INDEX('Mapping cadres'!$B$1:$Z$616,MATCH($B97, 'Mapping cadres'!$B$1:$B$616,0), MATCH(AX$32,'Mapping cadres'!$B$1:$Z$1,0))</f>
        <v>0</v>
      </c>
      <c r="AY97" s="226">
        <f t="shared" si="5"/>
        <v>1</v>
      </c>
      <c r="AZ97" s="226">
        <f t="shared" si="6"/>
        <v>0</v>
      </c>
      <c r="BA97" s="226">
        <f t="shared" si="7"/>
        <v>0</v>
      </c>
      <c r="BB97" s="226">
        <f t="shared" si="8"/>
        <v>0</v>
      </c>
      <c r="BC97" s="226">
        <f t="shared" si="9"/>
        <v>0</v>
      </c>
      <c r="BD97" s="226">
        <f t="shared" si="10"/>
        <v>0</v>
      </c>
      <c r="BE97" s="226">
        <f t="shared" si="11"/>
        <v>0</v>
      </c>
      <c r="BF97" s="226">
        <f t="shared" si="12"/>
        <v>0</v>
      </c>
      <c r="BG97" s="226">
        <f t="shared" si="13"/>
        <v>0</v>
      </c>
      <c r="BH97" s="226">
        <f t="shared" si="14"/>
        <v>0</v>
      </c>
      <c r="BI97" s="226">
        <f t="shared" si="15"/>
        <v>0</v>
      </c>
      <c r="BJ97" s="226">
        <f t="shared" si="16"/>
        <v>0</v>
      </c>
      <c r="BK97" s="226">
        <f t="shared" si="17"/>
        <v>0</v>
      </c>
      <c r="BL97" s="226">
        <f t="shared" si="18"/>
        <v>0</v>
      </c>
      <c r="BM97" s="226">
        <f t="shared" si="19"/>
        <v>0</v>
      </c>
      <c r="BN97" s="226">
        <f t="shared" si="20"/>
        <v>0</v>
      </c>
      <c r="BO97" s="226">
        <f t="shared" si="21"/>
        <v>0</v>
      </c>
      <c r="BP97" s="226">
        <f t="shared" si="22"/>
        <v>0</v>
      </c>
      <c r="BQ97" s="226">
        <f t="shared" si="23"/>
        <v>0</v>
      </c>
      <c r="BR97" s="226">
        <f t="shared" si="24"/>
        <v>0</v>
      </c>
      <c r="BS97" s="226">
        <f t="shared" si="25"/>
        <v>0</v>
      </c>
      <c r="BT97" s="226">
        <f t="shared" si="26"/>
        <v>0</v>
      </c>
      <c r="BU97" s="226">
        <f t="shared" si="27"/>
        <v>0</v>
      </c>
      <c r="BV97" s="226">
        <f t="shared" si="28"/>
        <v>0</v>
      </c>
    </row>
    <row r="98" spans="1:74">
      <c r="A98" s="226">
        <v>66</v>
      </c>
      <c r="B98" s="226" t="s">
        <v>1371</v>
      </c>
      <c r="C98" s="226">
        <f>INDEX('Uganda workforce data - raw'!$A$4:$F$619,MATCH($B98, 'Uganda workforce data - raw'!$B$4:$B$619,0), MATCH("Filled Male",'Uganda workforce data - raw'!$A$4:$F$4,0))*INDEX('Mapping cadres'!$B$1:$Z$616,MATCH($B98, 'Mapping cadres'!$B$1:$B$616,0), MATCH(C$32,'Mapping cadres'!$B$1:$Z$1,0))</f>
        <v>2</v>
      </c>
      <c r="D98" s="226">
        <f>INDEX('Uganda workforce data - raw'!$A$4:$F$619,MATCH($B98, 'Uganda workforce data - raw'!$B$4:$B$619,0), MATCH("Filled Male",'Uganda workforce data - raw'!$A$4:$F$4,0))*INDEX('Mapping cadres'!$B$1:$Z$616,MATCH($B98, 'Mapping cadres'!$B$1:$B$616,0), MATCH(D$32,'Mapping cadres'!$B$1:$Z$1,0))</f>
        <v>0</v>
      </c>
      <c r="E98" s="226">
        <f>INDEX('Uganda workforce data - raw'!$A$4:$F$619,MATCH($B98, 'Uganda workforce data - raw'!$B$4:$B$619,0), MATCH("Filled Male",'Uganda workforce data - raw'!$A$4:$F$4,0))*INDEX('Mapping cadres'!$B$1:$Z$616,MATCH($B98, 'Mapping cadres'!$B$1:$B$616,0), MATCH(E$32,'Mapping cadres'!$B$1:$Z$1,0))</f>
        <v>0</v>
      </c>
      <c r="F98" s="226">
        <f>INDEX('Uganda workforce data - raw'!$A$4:$F$619,MATCH($B98, 'Uganda workforce data - raw'!$B$4:$B$619,0), MATCH("Filled Male",'Uganda workforce data - raw'!$A$4:$F$4,0))*INDEX('Mapping cadres'!$B$1:$Z$616,MATCH($B98, 'Mapping cadres'!$B$1:$B$616,0), MATCH(F$32,'Mapping cadres'!$B$1:$Z$1,0))</f>
        <v>0</v>
      </c>
      <c r="G98" s="226">
        <f>INDEX('Uganda workforce data - raw'!$A$4:$F$619,MATCH($B98, 'Uganda workforce data - raw'!$B$4:$B$619,0), MATCH("Filled Male",'Uganda workforce data - raw'!$A$4:$F$4,0))*INDEX('Mapping cadres'!$B$1:$Z$616,MATCH($B98, 'Mapping cadres'!$B$1:$B$616,0), MATCH(G$32,'Mapping cadres'!$B$1:$Z$1,0))</f>
        <v>0</v>
      </c>
      <c r="H98" s="226">
        <f>INDEX('Uganda workforce data - raw'!$A$4:$F$619,MATCH($B98, 'Uganda workforce data - raw'!$B$4:$B$619,0), MATCH("Filled Male",'Uganda workforce data - raw'!$A$4:$F$4,0))*INDEX('Mapping cadres'!$B$1:$Z$616,MATCH($B98, 'Mapping cadres'!$B$1:$B$616,0), MATCH(H$32,'Mapping cadres'!$B$1:$Z$1,0))</f>
        <v>0</v>
      </c>
      <c r="I98" s="226">
        <f>INDEX('Uganda workforce data - raw'!$A$4:$F$619,MATCH($B98, 'Uganda workforce data - raw'!$B$4:$B$619,0), MATCH("Filled Male",'Uganda workforce data - raw'!$A$4:$F$4,0))*INDEX('Mapping cadres'!$B$1:$Z$616,MATCH($B98, 'Mapping cadres'!$B$1:$B$616,0), MATCH(I$32,'Mapping cadres'!$B$1:$Z$1,0))</f>
        <v>0</v>
      </c>
      <c r="J98" s="226">
        <f>INDEX('Uganda workforce data - raw'!$A$4:$F$619,MATCH($B98, 'Uganda workforce data - raw'!$B$4:$B$619,0), MATCH("Filled Male",'Uganda workforce data - raw'!$A$4:$F$4,0))*INDEX('Mapping cadres'!$B$1:$Z$616,MATCH($B98, 'Mapping cadres'!$B$1:$B$616,0), MATCH(J$32,'Mapping cadres'!$B$1:$Z$1,0))</f>
        <v>0</v>
      </c>
      <c r="K98" s="226">
        <f>INDEX('Uganda workforce data - raw'!$A$4:$F$619,MATCH($B98, 'Uganda workforce data - raw'!$B$4:$B$619,0), MATCH("Filled Male",'Uganda workforce data - raw'!$A$4:$F$4,0))*INDEX('Mapping cadres'!$B$1:$Z$616,MATCH($B98, 'Mapping cadres'!$B$1:$B$616,0), MATCH(K$32,'Mapping cadres'!$B$1:$Z$1,0))</f>
        <v>0</v>
      </c>
      <c r="L98" s="226">
        <f>INDEX('Uganda workforce data - raw'!$A$4:$F$619,MATCH($B98, 'Uganda workforce data - raw'!$B$4:$B$619,0), MATCH("Filled Male",'Uganda workforce data - raw'!$A$4:$F$4,0))*INDEX('Mapping cadres'!$B$1:$Z$616,MATCH($B98, 'Mapping cadres'!$B$1:$B$616,0), MATCH(L$32,'Mapping cadres'!$B$1:$Z$1,0))</f>
        <v>0</v>
      </c>
      <c r="M98" s="226">
        <f>INDEX('Uganda workforce data - raw'!$A$4:$F$619,MATCH($B98, 'Uganda workforce data - raw'!$B$4:$B$619,0), MATCH("Filled Male",'Uganda workforce data - raw'!$A$4:$F$4,0))*INDEX('Mapping cadres'!$B$1:$Z$616,MATCH($B98, 'Mapping cadres'!$B$1:$B$616,0), MATCH(M$32,'Mapping cadres'!$B$1:$Z$1,0))</f>
        <v>0</v>
      </c>
      <c r="N98" s="226">
        <f>INDEX('Uganda workforce data - raw'!$A$4:$F$619,MATCH($B98, 'Uganda workforce data - raw'!$B$4:$B$619,0), MATCH("Filled Male",'Uganda workforce data - raw'!$A$4:$F$4,0))*INDEX('Mapping cadres'!$B$1:$Z$616,MATCH($B98, 'Mapping cadres'!$B$1:$B$616,0), MATCH(N$32,'Mapping cadres'!$B$1:$Z$1,0))</f>
        <v>0</v>
      </c>
      <c r="O98" s="226">
        <f>INDEX('Uganda workforce data - raw'!$A$4:$F$619,MATCH($B98, 'Uganda workforce data - raw'!$B$4:$B$619,0), MATCH("Filled Male",'Uganda workforce data - raw'!$A$4:$F$4,0))*INDEX('Mapping cadres'!$B$1:$Z$616,MATCH($B98, 'Mapping cadres'!$B$1:$B$616,0), MATCH(O$32,'Mapping cadres'!$B$1:$Z$1,0))</f>
        <v>0</v>
      </c>
      <c r="P98" s="226">
        <f>INDEX('Uganda workforce data - raw'!$A$4:$F$619,MATCH($B98, 'Uganda workforce data - raw'!$B$4:$B$619,0), MATCH("Filled Male",'Uganda workforce data - raw'!$A$4:$F$4,0))*INDEX('Mapping cadres'!$B$1:$Z$616,MATCH($B98, 'Mapping cadres'!$B$1:$B$616,0), MATCH(P$32,'Mapping cadres'!$B$1:$Z$1,0))</f>
        <v>0</v>
      </c>
      <c r="Q98" s="226">
        <f>INDEX('Uganda workforce data - raw'!$A$4:$F$619,MATCH($B98, 'Uganda workforce data - raw'!$B$4:$B$619,0), MATCH("Filled Male",'Uganda workforce data - raw'!$A$4:$F$4,0))*INDEX('Mapping cadres'!$B$1:$Z$616,MATCH($B98, 'Mapping cadres'!$B$1:$B$616,0), MATCH(Q$32,'Mapping cadres'!$B$1:$Z$1,0))</f>
        <v>0</v>
      </c>
      <c r="R98" s="226">
        <f>INDEX('Uganda workforce data - raw'!$A$4:$F$619,MATCH($B98, 'Uganda workforce data - raw'!$B$4:$B$619,0), MATCH("Filled Male",'Uganda workforce data - raw'!$A$4:$F$4,0))*INDEX('Mapping cadres'!$B$1:$Z$616,MATCH($B98, 'Mapping cadres'!$B$1:$B$616,0), MATCH(R$32,'Mapping cadres'!$B$1:$Z$1,0))</f>
        <v>0</v>
      </c>
      <c r="S98" s="226">
        <f>INDEX('Uganda workforce data - raw'!$A$4:$F$619,MATCH($B98, 'Uganda workforce data - raw'!$B$4:$B$619,0), MATCH("Filled Male",'Uganda workforce data - raw'!$A$4:$F$4,0))*INDEX('Mapping cadres'!$B$1:$Z$616,MATCH($B98, 'Mapping cadres'!$B$1:$B$616,0), MATCH(S$32,'Mapping cadres'!$B$1:$Z$1,0))</f>
        <v>0</v>
      </c>
      <c r="T98" s="226">
        <f>INDEX('Uganda workforce data - raw'!$A$4:$F$619,MATCH($B98, 'Uganda workforce data - raw'!$B$4:$B$619,0), MATCH("Filled Male",'Uganda workforce data - raw'!$A$4:$F$4,0))*INDEX('Mapping cadres'!$B$1:$Z$616,MATCH($B98, 'Mapping cadres'!$B$1:$B$616,0), MATCH(T$32,'Mapping cadres'!$B$1:$Z$1,0))</f>
        <v>0</v>
      </c>
      <c r="U98" s="226">
        <f>INDEX('Uganda workforce data - raw'!$A$4:$F$619,MATCH($B98, 'Uganda workforce data - raw'!$B$4:$B$619,0), MATCH("Filled Male",'Uganda workforce data - raw'!$A$4:$F$4,0))*INDEX('Mapping cadres'!$B$1:$Z$616,MATCH($B98, 'Mapping cadres'!$B$1:$B$616,0), MATCH(U$32,'Mapping cadres'!$B$1:$Z$1,0))</f>
        <v>0</v>
      </c>
      <c r="V98" s="226">
        <f>INDEX('Uganda workforce data - raw'!$A$4:$F$619,MATCH($B98, 'Uganda workforce data - raw'!$B$4:$B$619,0), MATCH("Filled Male",'Uganda workforce data - raw'!$A$4:$F$4,0))*INDEX('Mapping cadres'!$B$1:$Z$616,MATCH($B98, 'Mapping cadres'!$B$1:$B$616,0), MATCH(V$32,'Mapping cadres'!$B$1:$Z$1,0))</f>
        <v>0</v>
      </c>
      <c r="W98" s="226">
        <f>INDEX('Uganda workforce data - raw'!$A$4:$F$619,MATCH($B98, 'Uganda workforce data - raw'!$B$4:$B$619,0), MATCH("Filled Male",'Uganda workforce data - raw'!$A$4:$F$4,0))*INDEX('Mapping cadres'!$B$1:$Z$616,MATCH($B98, 'Mapping cadres'!$B$1:$B$616,0), MATCH(W$32,'Mapping cadres'!$B$1:$Z$1,0))</f>
        <v>0</v>
      </c>
      <c r="X98" s="226">
        <f>INDEX('Uganda workforce data - raw'!$A$4:$F$619,MATCH($B98, 'Uganda workforce data - raw'!$B$4:$B$619,0), MATCH("Filled Male",'Uganda workforce data - raw'!$A$4:$F$4,0))*INDEX('Mapping cadres'!$B$1:$Z$616,MATCH($B98, 'Mapping cadres'!$B$1:$B$616,0), MATCH(X$32,'Mapping cadres'!$B$1:$Z$1,0))</f>
        <v>0</v>
      </c>
      <c r="Y98" s="226">
        <f>INDEX('Uganda workforce data - raw'!$A$4:$F$619,MATCH($B98, 'Uganda workforce data - raw'!$B$4:$B$619,0), MATCH("Filled Male",'Uganda workforce data - raw'!$A$4:$F$4,0))*INDEX('Mapping cadres'!$B$1:$Z$616,MATCH($B98, 'Mapping cadres'!$B$1:$B$616,0), MATCH(Y$32,'Mapping cadres'!$B$1:$Z$1,0))</f>
        <v>0</v>
      </c>
      <c r="Z98" s="226">
        <f>INDEX('Uganda workforce data - raw'!$A$4:$F$619,MATCH($B98, 'Uganda workforce data - raw'!$B$4:$B$619,0), MATCH("Filled Male",'Uganda workforce data - raw'!$A$4:$F$4,0))*INDEX('Mapping cadres'!$B$1:$Z$616,MATCH($B98, 'Mapping cadres'!$B$1:$B$616,0), MATCH(Z$32,'Mapping cadres'!$B$1:$Z$1,0))</f>
        <v>0</v>
      </c>
      <c r="AA98" s="226">
        <f>INDEX('Uganda workforce data - raw'!$A$4:$F$619,MATCH($B98, 'Uganda workforce data - raw'!$B$4:$B$619,0), MATCH("Filled Female",'Uganda workforce data - raw'!$A$4:$F$4,0))*INDEX('Mapping cadres'!$B$1:$Z$616,MATCH($B98, 'Mapping cadres'!$B$1:$B$616,0), MATCH(AA$32,'Mapping cadres'!$B$1:$Z$1,0))</f>
        <v>0</v>
      </c>
      <c r="AB98" s="226">
        <f>INDEX('Uganda workforce data - raw'!$A$4:$F$619,MATCH($B98, 'Uganda workforce data - raw'!$B$4:$B$619,0), MATCH("Filled Female",'Uganda workforce data - raw'!$A$4:$F$4,0))*INDEX('Mapping cadres'!$B$1:$Z$616,MATCH($B98, 'Mapping cadres'!$B$1:$B$616,0), MATCH(AB$32,'Mapping cadres'!$B$1:$Z$1,0))</f>
        <v>0</v>
      </c>
      <c r="AC98" s="226">
        <f>INDEX('Uganda workforce data - raw'!$A$4:$F$619,MATCH($B98, 'Uganda workforce data - raw'!$B$4:$B$619,0), MATCH("Filled Female",'Uganda workforce data - raw'!$A$4:$F$4,0))*INDEX('Mapping cadres'!$B$1:$Z$616,MATCH($B98, 'Mapping cadres'!$B$1:$B$616,0), MATCH(AC$32,'Mapping cadres'!$B$1:$Z$1,0))</f>
        <v>0</v>
      </c>
      <c r="AD98" s="226">
        <f>INDEX('Uganda workforce data - raw'!$A$4:$F$619,MATCH($B98, 'Uganda workforce data - raw'!$B$4:$B$619,0), MATCH("Filled Female",'Uganda workforce data - raw'!$A$4:$F$4,0))*INDEX('Mapping cadres'!$B$1:$Z$616,MATCH($B98, 'Mapping cadres'!$B$1:$B$616,0), MATCH(AD$32,'Mapping cadres'!$B$1:$Z$1,0))</f>
        <v>0</v>
      </c>
      <c r="AE98" s="226">
        <f>INDEX('Uganda workforce data - raw'!$A$4:$F$619,MATCH($B98, 'Uganda workforce data - raw'!$B$4:$B$619,0), MATCH("Filled Female",'Uganda workforce data - raw'!$A$4:$F$4,0))*INDEX('Mapping cadres'!$B$1:$Z$616,MATCH($B98, 'Mapping cadres'!$B$1:$B$616,0), MATCH(AE$32,'Mapping cadres'!$B$1:$Z$1,0))</f>
        <v>0</v>
      </c>
      <c r="AF98" s="226">
        <f>INDEX('Uganda workforce data - raw'!$A$4:$F$619,MATCH($B98, 'Uganda workforce data - raw'!$B$4:$B$619,0), MATCH("Filled Female",'Uganda workforce data - raw'!$A$4:$F$4,0))*INDEX('Mapping cadres'!$B$1:$Z$616,MATCH($B98, 'Mapping cadres'!$B$1:$B$616,0), MATCH(AF$32,'Mapping cadres'!$B$1:$Z$1,0))</f>
        <v>0</v>
      </c>
      <c r="AG98" s="226">
        <f>INDEX('Uganda workforce data - raw'!$A$4:$F$619,MATCH($B98, 'Uganda workforce data - raw'!$B$4:$B$619,0), MATCH("Filled Female",'Uganda workforce data - raw'!$A$4:$F$4,0))*INDEX('Mapping cadres'!$B$1:$Z$616,MATCH($B98, 'Mapping cadres'!$B$1:$B$616,0), MATCH(AG$32,'Mapping cadres'!$B$1:$Z$1,0))</f>
        <v>0</v>
      </c>
      <c r="AH98" s="226">
        <f>INDEX('Uganda workforce data - raw'!$A$4:$F$619,MATCH($B98, 'Uganda workforce data - raw'!$B$4:$B$619,0), MATCH("Filled Female",'Uganda workforce data - raw'!$A$4:$F$4,0))*INDEX('Mapping cadres'!$B$1:$Z$616,MATCH($B98, 'Mapping cadres'!$B$1:$B$616,0), MATCH(AH$32,'Mapping cadres'!$B$1:$Z$1,0))</f>
        <v>0</v>
      </c>
      <c r="AI98" s="226">
        <f>INDEX('Uganda workforce data - raw'!$A$4:$F$619,MATCH($B98, 'Uganda workforce data - raw'!$B$4:$B$619,0), MATCH("Filled Female",'Uganda workforce data - raw'!$A$4:$F$4,0))*INDEX('Mapping cadres'!$B$1:$Z$616,MATCH($B98, 'Mapping cadres'!$B$1:$B$616,0), MATCH(AI$32,'Mapping cadres'!$B$1:$Z$1,0))</f>
        <v>0</v>
      </c>
      <c r="AJ98" s="226">
        <f>INDEX('Uganda workforce data - raw'!$A$4:$F$619,MATCH($B98, 'Uganda workforce data - raw'!$B$4:$B$619,0), MATCH("Filled Female",'Uganda workforce data - raw'!$A$4:$F$4,0))*INDEX('Mapping cadres'!$B$1:$Z$616,MATCH($B98, 'Mapping cadres'!$B$1:$B$616,0), MATCH(AJ$32,'Mapping cadres'!$B$1:$Z$1,0))</f>
        <v>0</v>
      </c>
      <c r="AK98" s="226">
        <f>INDEX('Uganda workforce data - raw'!$A$4:$F$619,MATCH($B98, 'Uganda workforce data - raw'!$B$4:$B$619,0), MATCH("Filled Female",'Uganda workforce data - raw'!$A$4:$F$4,0))*INDEX('Mapping cadres'!$B$1:$Z$616,MATCH($B98, 'Mapping cadres'!$B$1:$B$616,0), MATCH(AK$32,'Mapping cadres'!$B$1:$Z$1,0))</f>
        <v>0</v>
      </c>
      <c r="AL98" s="226">
        <f>INDEX('Uganda workforce data - raw'!$A$4:$F$619,MATCH($B98, 'Uganda workforce data - raw'!$B$4:$B$619,0), MATCH("Filled Female",'Uganda workforce data - raw'!$A$4:$F$4,0))*INDEX('Mapping cadres'!$B$1:$Z$616,MATCH($B98, 'Mapping cadres'!$B$1:$B$616,0), MATCH(AL$32,'Mapping cadres'!$B$1:$Z$1,0))</f>
        <v>0</v>
      </c>
      <c r="AM98" s="226">
        <f>INDEX('Uganda workforce data - raw'!$A$4:$F$619,MATCH($B98, 'Uganda workforce data - raw'!$B$4:$B$619,0), MATCH("Filled Female",'Uganda workforce data - raw'!$A$4:$F$4,0))*INDEX('Mapping cadres'!$B$1:$Z$616,MATCH($B98, 'Mapping cadres'!$B$1:$B$616,0), MATCH(AM$32,'Mapping cadres'!$B$1:$Z$1,0))</f>
        <v>0</v>
      </c>
      <c r="AN98" s="226">
        <f>INDEX('Uganda workforce data - raw'!$A$4:$F$619,MATCH($B98, 'Uganda workforce data - raw'!$B$4:$B$619,0), MATCH("Filled Female",'Uganda workforce data - raw'!$A$4:$F$4,0))*INDEX('Mapping cadres'!$B$1:$Z$616,MATCH($B98, 'Mapping cadres'!$B$1:$B$616,0), MATCH(AN$32,'Mapping cadres'!$B$1:$Z$1,0))</f>
        <v>0</v>
      </c>
      <c r="AO98" s="226">
        <f>INDEX('Uganda workforce data - raw'!$A$4:$F$619,MATCH($B98, 'Uganda workforce data - raw'!$B$4:$B$619,0), MATCH("Filled Female",'Uganda workforce data - raw'!$A$4:$F$4,0))*INDEX('Mapping cadres'!$B$1:$Z$616,MATCH($B98, 'Mapping cadres'!$B$1:$B$616,0), MATCH(AO$32,'Mapping cadres'!$B$1:$Z$1,0))</f>
        <v>0</v>
      </c>
      <c r="AP98" s="226">
        <f>INDEX('Uganda workforce data - raw'!$A$4:$F$619,MATCH($B98, 'Uganda workforce data - raw'!$B$4:$B$619,0), MATCH("Filled Female",'Uganda workforce data - raw'!$A$4:$F$4,0))*INDEX('Mapping cadres'!$B$1:$Z$616,MATCH($B98, 'Mapping cadres'!$B$1:$B$616,0), MATCH(AP$32,'Mapping cadres'!$B$1:$Z$1,0))</f>
        <v>0</v>
      </c>
      <c r="AQ98" s="226">
        <f>INDEX('Uganda workforce data - raw'!$A$4:$F$619,MATCH($B98, 'Uganda workforce data - raw'!$B$4:$B$619,0), MATCH("Filled Female",'Uganda workforce data - raw'!$A$4:$F$4,0))*INDEX('Mapping cadres'!$B$1:$Z$616,MATCH($B98, 'Mapping cadres'!$B$1:$B$616,0), MATCH(AQ$32,'Mapping cadres'!$B$1:$Z$1,0))</f>
        <v>0</v>
      </c>
      <c r="AR98" s="226">
        <f>INDEX('Uganda workforce data - raw'!$A$4:$F$619,MATCH($B98, 'Uganda workforce data - raw'!$B$4:$B$619,0), MATCH("Filled Female",'Uganda workforce data - raw'!$A$4:$F$4,0))*INDEX('Mapping cadres'!$B$1:$Z$616,MATCH($B98, 'Mapping cadres'!$B$1:$B$616,0), MATCH(AR$32,'Mapping cadres'!$B$1:$Z$1,0))</f>
        <v>0</v>
      </c>
      <c r="AS98" s="226">
        <f>INDEX('Uganda workforce data - raw'!$A$4:$F$619,MATCH($B98, 'Uganda workforce data - raw'!$B$4:$B$619,0), MATCH("Filled Female",'Uganda workforce data - raw'!$A$4:$F$4,0))*INDEX('Mapping cadres'!$B$1:$Z$616,MATCH($B98, 'Mapping cadres'!$B$1:$B$616,0), MATCH(AS$32,'Mapping cadres'!$B$1:$Z$1,0))</f>
        <v>0</v>
      </c>
      <c r="AT98" s="226">
        <f>INDEX('Uganda workforce data - raw'!$A$4:$F$619,MATCH($B98, 'Uganda workforce data - raw'!$B$4:$B$619,0), MATCH("Filled Female",'Uganda workforce data - raw'!$A$4:$F$4,0))*INDEX('Mapping cadres'!$B$1:$Z$616,MATCH($B98, 'Mapping cadres'!$B$1:$B$616,0), MATCH(AT$32,'Mapping cadres'!$B$1:$Z$1,0))</f>
        <v>0</v>
      </c>
      <c r="AU98" s="226">
        <f>INDEX('Uganda workforce data - raw'!$A$4:$F$619,MATCH($B98, 'Uganda workforce data - raw'!$B$4:$B$619,0), MATCH("Filled Female",'Uganda workforce data - raw'!$A$4:$F$4,0))*INDEX('Mapping cadres'!$B$1:$Z$616,MATCH($B98, 'Mapping cadres'!$B$1:$B$616,0), MATCH(AU$32,'Mapping cadres'!$B$1:$Z$1,0))</f>
        <v>0</v>
      </c>
      <c r="AV98" s="226">
        <f>INDEX('Uganda workforce data - raw'!$A$4:$F$619,MATCH($B98, 'Uganda workforce data - raw'!$B$4:$B$619,0), MATCH("Filled Female",'Uganda workforce data - raw'!$A$4:$F$4,0))*INDEX('Mapping cadres'!$B$1:$Z$616,MATCH($B98, 'Mapping cadres'!$B$1:$B$616,0), MATCH(AV$32,'Mapping cadres'!$B$1:$Z$1,0))</f>
        <v>0</v>
      </c>
      <c r="AW98" s="226">
        <f>INDEX('Uganda workforce data - raw'!$A$4:$F$619,MATCH($B98, 'Uganda workforce data - raw'!$B$4:$B$619,0), MATCH("Filled Female",'Uganda workforce data - raw'!$A$4:$F$4,0))*INDEX('Mapping cadres'!$B$1:$Z$616,MATCH($B98, 'Mapping cadres'!$B$1:$B$616,0), MATCH(AW$32,'Mapping cadres'!$B$1:$Z$1,0))</f>
        <v>0</v>
      </c>
      <c r="AX98" s="226">
        <f>INDEX('Uganda workforce data - raw'!$A$4:$F$619,MATCH($B98, 'Uganda workforce data - raw'!$B$4:$B$619,0), MATCH("Filled Female",'Uganda workforce data - raw'!$A$4:$F$4,0))*INDEX('Mapping cadres'!$B$1:$Z$616,MATCH($B98, 'Mapping cadres'!$B$1:$B$616,0), MATCH(AX$32,'Mapping cadres'!$B$1:$Z$1,0))</f>
        <v>0</v>
      </c>
      <c r="AY98" s="226">
        <f t="shared" ref="AY98:AY161" si="29">SUM(C98,AA98)</f>
        <v>2</v>
      </c>
      <c r="AZ98" s="226">
        <f t="shared" ref="AZ98:AZ161" si="30">SUM(D98,AB98)</f>
        <v>0</v>
      </c>
      <c r="BA98" s="226">
        <f t="shared" ref="BA98:BA161" si="31">SUM(E98,AC98)</f>
        <v>0</v>
      </c>
      <c r="BB98" s="226">
        <f t="shared" ref="BB98:BB161" si="32">SUM(F98,AD98)</f>
        <v>0</v>
      </c>
      <c r="BC98" s="226">
        <f t="shared" ref="BC98:BC161" si="33">SUM(G98,AE98)</f>
        <v>0</v>
      </c>
      <c r="BD98" s="226">
        <f t="shared" ref="BD98:BD161" si="34">SUM(H98,AF98)</f>
        <v>0</v>
      </c>
      <c r="BE98" s="226">
        <f t="shared" ref="BE98:BE161" si="35">SUM(I98,AG98)</f>
        <v>0</v>
      </c>
      <c r="BF98" s="226">
        <f t="shared" ref="BF98:BF161" si="36">SUM(J98,AH98)</f>
        <v>0</v>
      </c>
      <c r="BG98" s="226">
        <f t="shared" ref="BG98:BG161" si="37">SUM(K98,AI98)</f>
        <v>0</v>
      </c>
      <c r="BH98" s="226">
        <f t="shared" ref="BH98:BH161" si="38">SUM(L98,AJ98)</f>
        <v>0</v>
      </c>
      <c r="BI98" s="226">
        <f t="shared" ref="BI98:BI161" si="39">SUM(M98,AK98)</f>
        <v>0</v>
      </c>
      <c r="BJ98" s="226">
        <f t="shared" ref="BJ98:BJ161" si="40">SUM(N98,AL98)</f>
        <v>0</v>
      </c>
      <c r="BK98" s="226">
        <f t="shared" ref="BK98:BK161" si="41">SUM(O98,AM98)</f>
        <v>0</v>
      </c>
      <c r="BL98" s="226">
        <f t="shared" ref="BL98:BL161" si="42">SUM(P98,AN98)</f>
        <v>0</v>
      </c>
      <c r="BM98" s="226">
        <f t="shared" ref="BM98:BM161" si="43">SUM(Q98,AO98)</f>
        <v>0</v>
      </c>
      <c r="BN98" s="226">
        <f t="shared" ref="BN98:BN161" si="44">SUM(R98,AP98)</f>
        <v>0</v>
      </c>
      <c r="BO98" s="226">
        <f t="shared" ref="BO98:BO161" si="45">SUM(S98,AQ98)</f>
        <v>0</v>
      </c>
      <c r="BP98" s="226">
        <f t="shared" ref="BP98:BP161" si="46">SUM(T98,AR98)</f>
        <v>0</v>
      </c>
      <c r="BQ98" s="226">
        <f t="shared" ref="BQ98:BQ161" si="47">SUM(U98,AS98)</f>
        <v>0</v>
      </c>
      <c r="BR98" s="226">
        <f t="shared" ref="BR98:BR161" si="48">SUM(V98,AT98)</f>
        <v>0</v>
      </c>
      <c r="BS98" s="226">
        <f t="shared" ref="BS98:BS161" si="49">SUM(W98,AU98)</f>
        <v>0</v>
      </c>
      <c r="BT98" s="226">
        <f t="shared" ref="BT98:BT161" si="50">SUM(X98,AV98)</f>
        <v>0</v>
      </c>
      <c r="BU98" s="226">
        <f t="shared" ref="BU98:BU161" si="51">SUM(Y98,AW98)</f>
        <v>0</v>
      </c>
      <c r="BV98" s="226">
        <f t="shared" ref="BV98:BV161" si="52">SUM(Z98,AX98)</f>
        <v>0</v>
      </c>
    </row>
    <row r="99" spans="1:74">
      <c r="A99" s="226">
        <v>67</v>
      </c>
      <c r="B99" s="226" t="s">
        <v>1372</v>
      </c>
      <c r="C99" s="226">
        <f>INDEX('Uganda workforce data - raw'!$A$4:$F$619,MATCH($B99, 'Uganda workforce data - raw'!$B$4:$B$619,0), MATCH("Filled Male",'Uganda workforce data - raw'!$A$4:$F$4,0))*INDEX('Mapping cadres'!$B$1:$Z$616,MATCH($B99, 'Mapping cadres'!$B$1:$B$616,0), MATCH(C$32,'Mapping cadres'!$B$1:$Z$1,0))</f>
        <v>1</v>
      </c>
      <c r="D99" s="226">
        <f>INDEX('Uganda workforce data - raw'!$A$4:$F$619,MATCH($B99, 'Uganda workforce data - raw'!$B$4:$B$619,0), MATCH("Filled Male",'Uganda workforce data - raw'!$A$4:$F$4,0))*INDEX('Mapping cadres'!$B$1:$Z$616,MATCH($B99, 'Mapping cadres'!$B$1:$B$616,0), MATCH(D$32,'Mapping cadres'!$B$1:$Z$1,0))</f>
        <v>0</v>
      </c>
      <c r="E99" s="226">
        <f>INDEX('Uganda workforce data - raw'!$A$4:$F$619,MATCH($B99, 'Uganda workforce data - raw'!$B$4:$B$619,0), MATCH("Filled Male",'Uganda workforce data - raw'!$A$4:$F$4,0))*INDEX('Mapping cadres'!$B$1:$Z$616,MATCH($B99, 'Mapping cadres'!$B$1:$B$616,0), MATCH(E$32,'Mapping cadres'!$B$1:$Z$1,0))</f>
        <v>0</v>
      </c>
      <c r="F99" s="226">
        <f>INDEX('Uganda workforce data - raw'!$A$4:$F$619,MATCH($B99, 'Uganda workforce data - raw'!$B$4:$B$619,0), MATCH("Filled Male",'Uganda workforce data - raw'!$A$4:$F$4,0))*INDEX('Mapping cadres'!$B$1:$Z$616,MATCH($B99, 'Mapping cadres'!$B$1:$B$616,0), MATCH(F$32,'Mapping cadres'!$B$1:$Z$1,0))</f>
        <v>0</v>
      </c>
      <c r="G99" s="226">
        <f>INDEX('Uganda workforce data - raw'!$A$4:$F$619,MATCH($B99, 'Uganda workforce data - raw'!$B$4:$B$619,0), MATCH("Filled Male",'Uganda workforce data - raw'!$A$4:$F$4,0))*INDEX('Mapping cadres'!$B$1:$Z$616,MATCH($B99, 'Mapping cadres'!$B$1:$B$616,0), MATCH(G$32,'Mapping cadres'!$B$1:$Z$1,0))</f>
        <v>0</v>
      </c>
      <c r="H99" s="226">
        <f>INDEX('Uganda workforce data - raw'!$A$4:$F$619,MATCH($B99, 'Uganda workforce data - raw'!$B$4:$B$619,0), MATCH("Filled Male",'Uganda workforce data - raw'!$A$4:$F$4,0))*INDEX('Mapping cadres'!$B$1:$Z$616,MATCH($B99, 'Mapping cadres'!$B$1:$B$616,0), MATCH(H$32,'Mapping cadres'!$B$1:$Z$1,0))</f>
        <v>0</v>
      </c>
      <c r="I99" s="226">
        <f>INDEX('Uganda workforce data - raw'!$A$4:$F$619,MATCH($B99, 'Uganda workforce data - raw'!$B$4:$B$619,0), MATCH("Filled Male",'Uganda workforce data - raw'!$A$4:$F$4,0))*INDEX('Mapping cadres'!$B$1:$Z$616,MATCH($B99, 'Mapping cadres'!$B$1:$B$616,0), MATCH(I$32,'Mapping cadres'!$B$1:$Z$1,0))</f>
        <v>0</v>
      </c>
      <c r="J99" s="226">
        <f>INDEX('Uganda workforce data - raw'!$A$4:$F$619,MATCH($B99, 'Uganda workforce data - raw'!$B$4:$B$619,0), MATCH("Filled Male",'Uganda workforce data - raw'!$A$4:$F$4,0))*INDEX('Mapping cadres'!$B$1:$Z$616,MATCH($B99, 'Mapping cadres'!$B$1:$B$616,0), MATCH(J$32,'Mapping cadres'!$B$1:$Z$1,0))</f>
        <v>0</v>
      </c>
      <c r="K99" s="226">
        <f>INDEX('Uganda workforce data - raw'!$A$4:$F$619,MATCH($B99, 'Uganda workforce data - raw'!$B$4:$B$619,0), MATCH("Filled Male",'Uganda workforce data - raw'!$A$4:$F$4,0))*INDEX('Mapping cadres'!$B$1:$Z$616,MATCH($B99, 'Mapping cadres'!$B$1:$B$616,0), MATCH(K$32,'Mapping cadres'!$B$1:$Z$1,0))</f>
        <v>0</v>
      </c>
      <c r="L99" s="226">
        <f>INDEX('Uganda workforce data - raw'!$A$4:$F$619,MATCH($B99, 'Uganda workforce data - raw'!$B$4:$B$619,0), MATCH("Filled Male",'Uganda workforce data - raw'!$A$4:$F$4,0))*INDEX('Mapping cadres'!$B$1:$Z$616,MATCH($B99, 'Mapping cadres'!$B$1:$B$616,0), MATCH(L$32,'Mapping cadres'!$B$1:$Z$1,0))</f>
        <v>0</v>
      </c>
      <c r="M99" s="226">
        <f>INDEX('Uganda workforce data - raw'!$A$4:$F$619,MATCH($B99, 'Uganda workforce data - raw'!$B$4:$B$619,0), MATCH("Filled Male",'Uganda workforce data - raw'!$A$4:$F$4,0))*INDEX('Mapping cadres'!$B$1:$Z$616,MATCH($B99, 'Mapping cadres'!$B$1:$B$616,0), MATCH(M$32,'Mapping cadres'!$B$1:$Z$1,0))</f>
        <v>0</v>
      </c>
      <c r="N99" s="226">
        <f>INDEX('Uganda workforce data - raw'!$A$4:$F$619,MATCH($B99, 'Uganda workforce data - raw'!$B$4:$B$619,0), MATCH("Filled Male",'Uganda workforce data - raw'!$A$4:$F$4,0))*INDEX('Mapping cadres'!$B$1:$Z$616,MATCH($B99, 'Mapping cadres'!$B$1:$B$616,0), MATCH(N$32,'Mapping cadres'!$B$1:$Z$1,0))</f>
        <v>0</v>
      </c>
      <c r="O99" s="226">
        <f>INDEX('Uganda workforce data - raw'!$A$4:$F$619,MATCH($B99, 'Uganda workforce data - raw'!$B$4:$B$619,0), MATCH("Filled Male",'Uganda workforce data - raw'!$A$4:$F$4,0))*INDEX('Mapping cadres'!$B$1:$Z$616,MATCH($B99, 'Mapping cadres'!$B$1:$B$616,0), MATCH(O$32,'Mapping cadres'!$B$1:$Z$1,0))</f>
        <v>0</v>
      </c>
      <c r="P99" s="226">
        <f>INDEX('Uganda workforce data - raw'!$A$4:$F$619,MATCH($B99, 'Uganda workforce data - raw'!$B$4:$B$619,0), MATCH("Filled Male",'Uganda workforce data - raw'!$A$4:$F$4,0))*INDEX('Mapping cadres'!$B$1:$Z$616,MATCH($B99, 'Mapping cadres'!$B$1:$B$616,0), MATCH(P$32,'Mapping cadres'!$B$1:$Z$1,0))</f>
        <v>0</v>
      </c>
      <c r="Q99" s="226">
        <f>INDEX('Uganda workforce data - raw'!$A$4:$F$619,MATCH($B99, 'Uganda workforce data - raw'!$B$4:$B$619,0), MATCH("Filled Male",'Uganda workforce data - raw'!$A$4:$F$4,0))*INDEX('Mapping cadres'!$B$1:$Z$616,MATCH($B99, 'Mapping cadres'!$B$1:$B$616,0), MATCH(Q$32,'Mapping cadres'!$B$1:$Z$1,0))</f>
        <v>0</v>
      </c>
      <c r="R99" s="226">
        <f>INDEX('Uganda workforce data - raw'!$A$4:$F$619,MATCH($B99, 'Uganda workforce data - raw'!$B$4:$B$619,0), MATCH("Filled Male",'Uganda workforce data - raw'!$A$4:$F$4,0))*INDEX('Mapping cadres'!$B$1:$Z$616,MATCH($B99, 'Mapping cadres'!$B$1:$B$616,0), MATCH(R$32,'Mapping cadres'!$B$1:$Z$1,0))</f>
        <v>0</v>
      </c>
      <c r="S99" s="226">
        <f>INDEX('Uganda workforce data - raw'!$A$4:$F$619,MATCH($B99, 'Uganda workforce data - raw'!$B$4:$B$619,0), MATCH("Filled Male",'Uganda workforce data - raw'!$A$4:$F$4,0))*INDEX('Mapping cadres'!$B$1:$Z$616,MATCH($B99, 'Mapping cadres'!$B$1:$B$616,0), MATCH(S$32,'Mapping cadres'!$B$1:$Z$1,0))</f>
        <v>0</v>
      </c>
      <c r="T99" s="226">
        <f>INDEX('Uganda workforce data - raw'!$A$4:$F$619,MATCH($B99, 'Uganda workforce data - raw'!$B$4:$B$619,0), MATCH("Filled Male",'Uganda workforce data - raw'!$A$4:$F$4,0))*INDEX('Mapping cadres'!$B$1:$Z$616,MATCH($B99, 'Mapping cadres'!$B$1:$B$616,0), MATCH(T$32,'Mapping cadres'!$B$1:$Z$1,0))</f>
        <v>0</v>
      </c>
      <c r="U99" s="226">
        <f>INDEX('Uganda workforce data - raw'!$A$4:$F$619,MATCH($B99, 'Uganda workforce data - raw'!$B$4:$B$619,0), MATCH("Filled Male",'Uganda workforce data - raw'!$A$4:$F$4,0))*INDEX('Mapping cadres'!$B$1:$Z$616,MATCH($B99, 'Mapping cadres'!$B$1:$B$616,0), MATCH(U$32,'Mapping cadres'!$B$1:$Z$1,0))</f>
        <v>0</v>
      </c>
      <c r="V99" s="226">
        <f>INDEX('Uganda workforce data - raw'!$A$4:$F$619,MATCH($B99, 'Uganda workforce data - raw'!$B$4:$B$619,0), MATCH("Filled Male",'Uganda workforce data - raw'!$A$4:$F$4,0))*INDEX('Mapping cadres'!$B$1:$Z$616,MATCH($B99, 'Mapping cadres'!$B$1:$B$616,0), MATCH(V$32,'Mapping cadres'!$B$1:$Z$1,0))</f>
        <v>0</v>
      </c>
      <c r="W99" s="226">
        <f>INDEX('Uganda workforce data - raw'!$A$4:$F$619,MATCH($B99, 'Uganda workforce data - raw'!$B$4:$B$619,0), MATCH("Filled Male",'Uganda workforce data - raw'!$A$4:$F$4,0))*INDEX('Mapping cadres'!$B$1:$Z$616,MATCH($B99, 'Mapping cadres'!$B$1:$B$616,0), MATCH(W$32,'Mapping cadres'!$B$1:$Z$1,0))</f>
        <v>0</v>
      </c>
      <c r="X99" s="226">
        <f>INDEX('Uganda workforce data - raw'!$A$4:$F$619,MATCH($B99, 'Uganda workforce data - raw'!$B$4:$B$619,0), MATCH("Filled Male",'Uganda workforce data - raw'!$A$4:$F$4,0))*INDEX('Mapping cadres'!$B$1:$Z$616,MATCH($B99, 'Mapping cadres'!$B$1:$B$616,0), MATCH(X$32,'Mapping cadres'!$B$1:$Z$1,0))</f>
        <v>0</v>
      </c>
      <c r="Y99" s="226">
        <f>INDEX('Uganda workforce data - raw'!$A$4:$F$619,MATCH($B99, 'Uganda workforce data - raw'!$B$4:$B$619,0), MATCH("Filled Male",'Uganda workforce data - raw'!$A$4:$F$4,0))*INDEX('Mapping cadres'!$B$1:$Z$616,MATCH($B99, 'Mapping cadres'!$B$1:$B$616,0), MATCH(Y$32,'Mapping cadres'!$B$1:$Z$1,0))</f>
        <v>0</v>
      </c>
      <c r="Z99" s="226">
        <f>INDEX('Uganda workforce data - raw'!$A$4:$F$619,MATCH($B99, 'Uganda workforce data - raw'!$B$4:$B$619,0), MATCH("Filled Male",'Uganda workforce data - raw'!$A$4:$F$4,0))*INDEX('Mapping cadres'!$B$1:$Z$616,MATCH($B99, 'Mapping cadres'!$B$1:$B$616,0), MATCH(Z$32,'Mapping cadres'!$B$1:$Z$1,0))</f>
        <v>0</v>
      </c>
      <c r="AA99" s="226">
        <f>INDEX('Uganda workforce data - raw'!$A$4:$F$619,MATCH($B99, 'Uganda workforce data - raw'!$B$4:$B$619,0), MATCH("Filled Female",'Uganda workforce data - raw'!$A$4:$F$4,0))*INDEX('Mapping cadres'!$B$1:$Z$616,MATCH($B99, 'Mapping cadres'!$B$1:$B$616,0), MATCH(AA$32,'Mapping cadres'!$B$1:$Z$1,0))</f>
        <v>0</v>
      </c>
      <c r="AB99" s="226">
        <f>INDEX('Uganda workforce data - raw'!$A$4:$F$619,MATCH($B99, 'Uganda workforce data - raw'!$B$4:$B$619,0), MATCH("Filled Female",'Uganda workforce data - raw'!$A$4:$F$4,0))*INDEX('Mapping cadres'!$B$1:$Z$616,MATCH($B99, 'Mapping cadres'!$B$1:$B$616,0), MATCH(AB$32,'Mapping cadres'!$B$1:$Z$1,0))</f>
        <v>0</v>
      </c>
      <c r="AC99" s="226">
        <f>INDEX('Uganda workforce data - raw'!$A$4:$F$619,MATCH($B99, 'Uganda workforce data - raw'!$B$4:$B$619,0), MATCH("Filled Female",'Uganda workforce data - raw'!$A$4:$F$4,0))*INDEX('Mapping cadres'!$B$1:$Z$616,MATCH($B99, 'Mapping cadres'!$B$1:$B$616,0), MATCH(AC$32,'Mapping cadres'!$B$1:$Z$1,0))</f>
        <v>0</v>
      </c>
      <c r="AD99" s="226">
        <f>INDEX('Uganda workforce data - raw'!$A$4:$F$619,MATCH($B99, 'Uganda workforce data - raw'!$B$4:$B$619,0), MATCH("Filled Female",'Uganda workforce data - raw'!$A$4:$F$4,0))*INDEX('Mapping cadres'!$B$1:$Z$616,MATCH($B99, 'Mapping cadres'!$B$1:$B$616,0), MATCH(AD$32,'Mapping cadres'!$B$1:$Z$1,0))</f>
        <v>0</v>
      </c>
      <c r="AE99" s="226">
        <f>INDEX('Uganda workforce data - raw'!$A$4:$F$619,MATCH($B99, 'Uganda workforce data - raw'!$B$4:$B$619,0), MATCH("Filled Female",'Uganda workforce data - raw'!$A$4:$F$4,0))*INDEX('Mapping cadres'!$B$1:$Z$616,MATCH($B99, 'Mapping cadres'!$B$1:$B$616,0), MATCH(AE$32,'Mapping cadres'!$B$1:$Z$1,0))</f>
        <v>0</v>
      </c>
      <c r="AF99" s="226">
        <f>INDEX('Uganda workforce data - raw'!$A$4:$F$619,MATCH($B99, 'Uganda workforce data - raw'!$B$4:$B$619,0), MATCH("Filled Female",'Uganda workforce data - raw'!$A$4:$F$4,0))*INDEX('Mapping cadres'!$B$1:$Z$616,MATCH($B99, 'Mapping cadres'!$B$1:$B$616,0), MATCH(AF$32,'Mapping cadres'!$B$1:$Z$1,0))</f>
        <v>0</v>
      </c>
      <c r="AG99" s="226">
        <f>INDEX('Uganda workforce data - raw'!$A$4:$F$619,MATCH($B99, 'Uganda workforce data - raw'!$B$4:$B$619,0), MATCH("Filled Female",'Uganda workforce data - raw'!$A$4:$F$4,0))*INDEX('Mapping cadres'!$B$1:$Z$616,MATCH($B99, 'Mapping cadres'!$B$1:$B$616,0), MATCH(AG$32,'Mapping cadres'!$B$1:$Z$1,0))</f>
        <v>0</v>
      </c>
      <c r="AH99" s="226">
        <f>INDEX('Uganda workforce data - raw'!$A$4:$F$619,MATCH($B99, 'Uganda workforce data - raw'!$B$4:$B$619,0), MATCH("Filled Female",'Uganda workforce data - raw'!$A$4:$F$4,0))*INDEX('Mapping cadres'!$B$1:$Z$616,MATCH($B99, 'Mapping cadres'!$B$1:$B$616,0), MATCH(AH$32,'Mapping cadres'!$B$1:$Z$1,0))</f>
        <v>0</v>
      </c>
      <c r="AI99" s="226">
        <f>INDEX('Uganda workforce data - raw'!$A$4:$F$619,MATCH($B99, 'Uganda workforce data - raw'!$B$4:$B$619,0), MATCH("Filled Female",'Uganda workforce data - raw'!$A$4:$F$4,0))*INDEX('Mapping cadres'!$B$1:$Z$616,MATCH($B99, 'Mapping cadres'!$B$1:$B$616,0), MATCH(AI$32,'Mapping cadres'!$B$1:$Z$1,0))</f>
        <v>0</v>
      </c>
      <c r="AJ99" s="226">
        <f>INDEX('Uganda workforce data - raw'!$A$4:$F$619,MATCH($B99, 'Uganda workforce data - raw'!$B$4:$B$619,0), MATCH("Filled Female",'Uganda workforce data - raw'!$A$4:$F$4,0))*INDEX('Mapping cadres'!$B$1:$Z$616,MATCH($B99, 'Mapping cadres'!$B$1:$B$616,0), MATCH(AJ$32,'Mapping cadres'!$B$1:$Z$1,0))</f>
        <v>0</v>
      </c>
      <c r="AK99" s="226">
        <f>INDEX('Uganda workforce data - raw'!$A$4:$F$619,MATCH($B99, 'Uganda workforce data - raw'!$B$4:$B$619,0), MATCH("Filled Female",'Uganda workforce data - raw'!$A$4:$F$4,0))*INDEX('Mapping cadres'!$B$1:$Z$616,MATCH($B99, 'Mapping cadres'!$B$1:$B$616,0), MATCH(AK$32,'Mapping cadres'!$B$1:$Z$1,0))</f>
        <v>0</v>
      </c>
      <c r="AL99" s="226">
        <f>INDEX('Uganda workforce data - raw'!$A$4:$F$619,MATCH($B99, 'Uganda workforce data - raw'!$B$4:$B$619,0), MATCH("Filled Female",'Uganda workforce data - raw'!$A$4:$F$4,0))*INDEX('Mapping cadres'!$B$1:$Z$616,MATCH($B99, 'Mapping cadres'!$B$1:$B$616,0), MATCH(AL$32,'Mapping cadres'!$B$1:$Z$1,0))</f>
        <v>0</v>
      </c>
      <c r="AM99" s="226">
        <f>INDEX('Uganda workforce data - raw'!$A$4:$F$619,MATCH($B99, 'Uganda workforce data - raw'!$B$4:$B$619,0), MATCH("Filled Female",'Uganda workforce data - raw'!$A$4:$F$4,0))*INDEX('Mapping cadres'!$B$1:$Z$616,MATCH($B99, 'Mapping cadres'!$B$1:$B$616,0), MATCH(AM$32,'Mapping cadres'!$B$1:$Z$1,0))</f>
        <v>0</v>
      </c>
      <c r="AN99" s="226">
        <f>INDEX('Uganda workforce data - raw'!$A$4:$F$619,MATCH($B99, 'Uganda workforce data - raw'!$B$4:$B$619,0), MATCH("Filled Female",'Uganda workforce data - raw'!$A$4:$F$4,0))*INDEX('Mapping cadres'!$B$1:$Z$616,MATCH($B99, 'Mapping cadres'!$B$1:$B$616,0), MATCH(AN$32,'Mapping cadres'!$B$1:$Z$1,0))</f>
        <v>0</v>
      </c>
      <c r="AO99" s="226">
        <f>INDEX('Uganda workforce data - raw'!$A$4:$F$619,MATCH($B99, 'Uganda workforce data - raw'!$B$4:$B$619,0), MATCH("Filled Female",'Uganda workforce data - raw'!$A$4:$F$4,0))*INDEX('Mapping cadres'!$B$1:$Z$616,MATCH($B99, 'Mapping cadres'!$B$1:$B$616,0), MATCH(AO$32,'Mapping cadres'!$B$1:$Z$1,0))</f>
        <v>0</v>
      </c>
      <c r="AP99" s="226">
        <f>INDEX('Uganda workforce data - raw'!$A$4:$F$619,MATCH($B99, 'Uganda workforce data - raw'!$B$4:$B$619,0), MATCH("Filled Female",'Uganda workforce data - raw'!$A$4:$F$4,0))*INDEX('Mapping cadres'!$B$1:$Z$616,MATCH($B99, 'Mapping cadres'!$B$1:$B$616,0), MATCH(AP$32,'Mapping cadres'!$B$1:$Z$1,0))</f>
        <v>0</v>
      </c>
      <c r="AQ99" s="226">
        <f>INDEX('Uganda workforce data - raw'!$A$4:$F$619,MATCH($B99, 'Uganda workforce data - raw'!$B$4:$B$619,0), MATCH("Filled Female",'Uganda workforce data - raw'!$A$4:$F$4,0))*INDEX('Mapping cadres'!$B$1:$Z$616,MATCH($B99, 'Mapping cadres'!$B$1:$B$616,0), MATCH(AQ$32,'Mapping cadres'!$B$1:$Z$1,0))</f>
        <v>0</v>
      </c>
      <c r="AR99" s="226">
        <f>INDEX('Uganda workforce data - raw'!$A$4:$F$619,MATCH($B99, 'Uganda workforce data - raw'!$B$4:$B$619,0), MATCH("Filled Female",'Uganda workforce data - raw'!$A$4:$F$4,0))*INDEX('Mapping cadres'!$B$1:$Z$616,MATCH($B99, 'Mapping cadres'!$B$1:$B$616,0), MATCH(AR$32,'Mapping cadres'!$B$1:$Z$1,0))</f>
        <v>0</v>
      </c>
      <c r="AS99" s="226">
        <f>INDEX('Uganda workforce data - raw'!$A$4:$F$619,MATCH($B99, 'Uganda workforce data - raw'!$B$4:$B$619,0), MATCH("Filled Female",'Uganda workforce data - raw'!$A$4:$F$4,0))*INDEX('Mapping cadres'!$B$1:$Z$616,MATCH($B99, 'Mapping cadres'!$B$1:$B$616,0), MATCH(AS$32,'Mapping cadres'!$B$1:$Z$1,0))</f>
        <v>0</v>
      </c>
      <c r="AT99" s="226">
        <f>INDEX('Uganda workforce data - raw'!$A$4:$F$619,MATCH($B99, 'Uganda workforce data - raw'!$B$4:$B$619,0), MATCH("Filled Female",'Uganda workforce data - raw'!$A$4:$F$4,0))*INDEX('Mapping cadres'!$B$1:$Z$616,MATCH($B99, 'Mapping cadres'!$B$1:$B$616,0), MATCH(AT$32,'Mapping cadres'!$B$1:$Z$1,0))</f>
        <v>0</v>
      </c>
      <c r="AU99" s="226">
        <f>INDEX('Uganda workforce data - raw'!$A$4:$F$619,MATCH($B99, 'Uganda workforce data - raw'!$B$4:$B$619,0), MATCH("Filled Female",'Uganda workforce data - raw'!$A$4:$F$4,0))*INDEX('Mapping cadres'!$B$1:$Z$616,MATCH($B99, 'Mapping cadres'!$B$1:$B$616,0), MATCH(AU$32,'Mapping cadres'!$B$1:$Z$1,0))</f>
        <v>0</v>
      </c>
      <c r="AV99" s="226">
        <f>INDEX('Uganda workforce data - raw'!$A$4:$F$619,MATCH($B99, 'Uganda workforce data - raw'!$B$4:$B$619,0), MATCH("Filled Female",'Uganda workforce data - raw'!$A$4:$F$4,0))*INDEX('Mapping cadres'!$B$1:$Z$616,MATCH($B99, 'Mapping cadres'!$B$1:$B$616,0), MATCH(AV$32,'Mapping cadres'!$B$1:$Z$1,0))</f>
        <v>0</v>
      </c>
      <c r="AW99" s="226">
        <f>INDEX('Uganda workforce data - raw'!$A$4:$F$619,MATCH($B99, 'Uganda workforce data - raw'!$B$4:$B$619,0), MATCH("Filled Female",'Uganda workforce data - raw'!$A$4:$F$4,0))*INDEX('Mapping cadres'!$B$1:$Z$616,MATCH($B99, 'Mapping cadres'!$B$1:$B$616,0), MATCH(AW$32,'Mapping cadres'!$B$1:$Z$1,0))</f>
        <v>0</v>
      </c>
      <c r="AX99" s="226">
        <f>INDEX('Uganda workforce data - raw'!$A$4:$F$619,MATCH($B99, 'Uganda workforce data - raw'!$B$4:$B$619,0), MATCH("Filled Female",'Uganda workforce data - raw'!$A$4:$F$4,0))*INDEX('Mapping cadres'!$B$1:$Z$616,MATCH($B99, 'Mapping cadres'!$B$1:$B$616,0), MATCH(AX$32,'Mapping cadres'!$B$1:$Z$1,0))</f>
        <v>0</v>
      </c>
      <c r="AY99" s="226">
        <f t="shared" si="29"/>
        <v>1</v>
      </c>
      <c r="AZ99" s="226">
        <f t="shared" si="30"/>
        <v>0</v>
      </c>
      <c r="BA99" s="226">
        <f t="shared" si="31"/>
        <v>0</v>
      </c>
      <c r="BB99" s="226">
        <f t="shared" si="32"/>
        <v>0</v>
      </c>
      <c r="BC99" s="226">
        <f t="shared" si="33"/>
        <v>0</v>
      </c>
      <c r="BD99" s="226">
        <f t="shared" si="34"/>
        <v>0</v>
      </c>
      <c r="BE99" s="226">
        <f t="shared" si="35"/>
        <v>0</v>
      </c>
      <c r="BF99" s="226">
        <f t="shared" si="36"/>
        <v>0</v>
      </c>
      <c r="BG99" s="226">
        <f t="shared" si="37"/>
        <v>0</v>
      </c>
      <c r="BH99" s="226">
        <f t="shared" si="38"/>
        <v>0</v>
      </c>
      <c r="BI99" s="226">
        <f t="shared" si="39"/>
        <v>0</v>
      </c>
      <c r="BJ99" s="226">
        <f t="shared" si="40"/>
        <v>0</v>
      </c>
      <c r="BK99" s="226">
        <f t="shared" si="41"/>
        <v>0</v>
      </c>
      <c r="BL99" s="226">
        <f t="shared" si="42"/>
        <v>0</v>
      </c>
      <c r="BM99" s="226">
        <f t="shared" si="43"/>
        <v>0</v>
      </c>
      <c r="BN99" s="226">
        <f t="shared" si="44"/>
        <v>0</v>
      </c>
      <c r="BO99" s="226">
        <f t="shared" si="45"/>
        <v>0</v>
      </c>
      <c r="BP99" s="226">
        <f t="shared" si="46"/>
        <v>0</v>
      </c>
      <c r="BQ99" s="226">
        <f t="shared" si="47"/>
        <v>0</v>
      </c>
      <c r="BR99" s="226">
        <f t="shared" si="48"/>
        <v>0</v>
      </c>
      <c r="BS99" s="226">
        <f t="shared" si="49"/>
        <v>0</v>
      </c>
      <c r="BT99" s="226">
        <f t="shared" si="50"/>
        <v>0</v>
      </c>
      <c r="BU99" s="226">
        <f t="shared" si="51"/>
        <v>0</v>
      </c>
      <c r="BV99" s="226">
        <f t="shared" si="52"/>
        <v>0</v>
      </c>
    </row>
    <row r="100" spans="1:74">
      <c r="A100" s="226">
        <v>68</v>
      </c>
      <c r="B100" s="226" t="s">
        <v>1373</v>
      </c>
      <c r="C100" s="226">
        <f>INDEX('Uganda workforce data - raw'!$A$4:$F$619,MATCH($B100, 'Uganda workforce data - raw'!$B$4:$B$619,0), MATCH("Filled Male",'Uganda workforce data - raw'!$A$4:$F$4,0))*INDEX('Mapping cadres'!$B$1:$Z$616,MATCH($B100, 'Mapping cadres'!$B$1:$B$616,0), MATCH(C$32,'Mapping cadres'!$B$1:$Z$1,0))</f>
        <v>0</v>
      </c>
      <c r="D100" s="226">
        <f>INDEX('Uganda workforce data - raw'!$A$4:$F$619,MATCH($B100, 'Uganda workforce data - raw'!$B$4:$B$619,0), MATCH("Filled Male",'Uganda workforce data - raw'!$A$4:$F$4,0))*INDEX('Mapping cadres'!$B$1:$Z$616,MATCH($B100, 'Mapping cadres'!$B$1:$B$616,0), MATCH(D$32,'Mapping cadres'!$B$1:$Z$1,0))</f>
        <v>0</v>
      </c>
      <c r="E100" s="226">
        <f>INDEX('Uganda workforce data - raw'!$A$4:$F$619,MATCH($B100, 'Uganda workforce data - raw'!$B$4:$B$619,0), MATCH("Filled Male",'Uganda workforce data - raw'!$A$4:$F$4,0))*INDEX('Mapping cadres'!$B$1:$Z$616,MATCH($B100, 'Mapping cadres'!$B$1:$B$616,0), MATCH(E$32,'Mapping cadres'!$B$1:$Z$1,0))</f>
        <v>0</v>
      </c>
      <c r="F100" s="226">
        <f>INDEX('Uganda workforce data - raw'!$A$4:$F$619,MATCH($B100, 'Uganda workforce data - raw'!$B$4:$B$619,0), MATCH("Filled Male",'Uganda workforce data - raw'!$A$4:$F$4,0))*INDEX('Mapping cadres'!$B$1:$Z$616,MATCH($B100, 'Mapping cadres'!$B$1:$B$616,0), MATCH(F$32,'Mapping cadres'!$B$1:$Z$1,0))</f>
        <v>0</v>
      </c>
      <c r="G100" s="226">
        <f>INDEX('Uganda workforce data - raw'!$A$4:$F$619,MATCH($B100, 'Uganda workforce data - raw'!$B$4:$B$619,0), MATCH("Filled Male",'Uganda workforce data - raw'!$A$4:$F$4,0))*INDEX('Mapping cadres'!$B$1:$Z$616,MATCH($B100, 'Mapping cadres'!$B$1:$B$616,0), MATCH(G$32,'Mapping cadres'!$B$1:$Z$1,0))</f>
        <v>0</v>
      </c>
      <c r="H100" s="226">
        <f>INDEX('Uganda workforce data - raw'!$A$4:$F$619,MATCH($B100, 'Uganda workforce data - raw'!$B$4:$B$619,0), MATCH("Filled Male",'Uganda workforce data - raw'!$A$4:$F$4,0))*INDEX('Mapping cadres'!$B$1:$Z$616,MATCH($B100, 'Mapping cadres'!$B$1:$B$616,0), MATCH(H$32,'Mapping cadres'!$B$1:$Z$1,0))</f>
        <v>0</v>
      </c>
      <c r="I100" s="226">
        <f>INDEX('Uganda workforce data - raw'!$A$4:$F$619,MATCH($B100, 'Uganda workforce data - raw'!$B$4:$B$619,0), MATCH("Filled Male",'Uganda workforce data - raw'!$A$4:$F$4,0))*INDEX('Mapping cadres'!$B$1:$Z$616,MATCH($B100, 'Mapping cadres'!$B$1:$B$616,0), MATCH(I$32,'Mapping cadres'!$B$1:$Z$1,0))</f>
        <v>0</v>
      </c>
      <c r="J100" s="226">
        <f>INDEX('Uganda workforce data - raw'!$A$4:$F$619,MATCH($B100, 'Uganda workforce data - raw'!$B$4:$B$619,0), MATCH("Filled Male",'Uganda workforce data - raw'!$A$4:$F$4,0))*INDEX('Mapping cadres'!$B$1:$Z$616,MATCH($B100, 'Mapping cadres'!$B$1:$B$616,0), MATCH(J$32,'Mapping cadres'!$B$1:$Z$1,0))</f>
        <v>0</v>
      </c>
      <c r="K100" s="226">
        <f>INDEX('Uganda workforce data - raw'!$A$4:$F$619,MATCH($B100, 'Uganda workforce data - raw'!$B$4:$B$619,0), MATCH("Filled Male",'Uganda workforce data - raw'!$A$4:$F$4,0))*INDEX('Mapping cadres'!$B$1:$Z$616,MATCH($B100, 'Mapping cadres'!$B$1:$B$616,0), MATCH(K$32,'Mapping cadres'!$B$1:$Z$1,0))</f>
        <v>0</v>
      </c>
      <c r="L100" s="226">
        <f>INDEX('Uganda workforce data - raw'!$A$4:$F$619,MATCH($B100, 'Uganda workforce data - raw'!$B$4:$B$619,0), MATCH("Filled Male",'Uganda workforce data - raw'!$A$4:$F$4,0))*INDEX('Mapping cadres'!$B$1:$Z$616,MATCH($B100, 'Mapping cadres'!$B$1:$B$616,0), MATCH(L$32,'Mapping cadres'!$B$1:$Z$1,0))</f>
        <v>0</v>
      </c>
      <c r="M100" s="226">
        <f>INDEX('Uganda workforce data - raw'!$A$4:$F$619,MATCH($B100, 'Uganda workforce data - raw'!$B$4:$B$619,0), MATCH("Filled Male",'Uganda workforce data - raw'!$A$4:$F$4,0))*INDEX('Mapping cadres'!$B$1:$Z$616,MATCH($B100, 'Mapping cadres'!$B$1:$B$616,0), MATCH(M$32,'Mapping cadres'!$B$1:$Z$1,0))</f>
        <v>0</v>
      </c>
      <c r="N100" s="226">
        <f>INDEX('Uganda workforce data - raw'!$A$4:$F$619,MATCH($B100, 'Uganda workforce data - raw'!$B$4:$B$619,0), MATCH("Filled Male",'Uganda workforce data - raw'!$A$4:$F$4,0))*INDEX('Mapping cadres'!$B$1:$Z$616,MATCH($B100, 'Mapping cadres'!$B$1:$B$616,0), MATCH(N$32,'Mapping cadres'!$B$1:$Z$1,0))</f>
        <v>0</v>
      </c>
      <c r="O100" s="226">
        <f>INDEX('Uganda workforce data - raw'!$A$4:$F$619,MATCH($B100, 'Uganda workforce data - raw'!$B$4:$B$619,0), MATCH("Filled Male",'Uganda workforce data - raw'!$A$4:$F$4,0))*INDEX('Mapping cadres'!$B$1:$Z$616,MATCH($B100, 'Mapping cadres'!$B$1:$B$616,0), MATCH(O$32,'Mapping cadres'!$B$1:$Z$1,0))</f>
        <v>0</v>
      </c>
      <c r="P100" s="226">
        <f>INDEX('Uganda workforce data - raw'!$A$4:$F$619,MATCH($B100, 'Uganda workforce data - raw'!$B$4:$B$619,0), MATCH("Filled Male",'Uganda workforce data - raw'!$A$4:$F$4,0))*INDEX('Mapping cadres'!$B$1:$Z$616,MATCH($B100, 'Mapping cadres'!$B$1:$B$616,0), MATCH(P$32,'Mapping cadres'!$B$1:$Z$1,0))</f>
        <v>0</v>
      </c>
      <c r="Q100" s="226">
        <f>INDEX('Uganda workforce data - raw'!$A$4:$F$619,MATCH($B100, 'Uganda workforce data - raw'!$B$4:$B$619,0), MATCH("Filled Male",'Uganda workforce data - raw'!$A$4:$F$4,0))*INDEX('Mapping cadres'!$B$1:$Z$616,MATCH($B100, 'Mapping cadres'!$B$1:$B$616,0), MATCH(Q$32,'Mapping cadres'!$B$1:$Z$1,0))</f>
        <v>0</v>
      </c>
      <c r="R100" s="226">
        <f>INDEX('Uganda workforce data - raw'!$A$4:$F$619,MATCH($B100, 'Uganda workforce data - raw'!$B$4:$B$619,0), MATCH("Filled Male",'Uganda workforce data - raw'!$A$4:$F$4,0))*INDEX('Mapping cadres'!$B$1:$Z$616,MATCH($B100, 'Mapping cadres'!$B$1:$B$616,0), MATCH(R$32,'Mapping cadres'!$B$1:$Z$1,0))</f>
        <v>0</v>
      </c>
      <c r="S100" s="226">
        <f>INDEX('Uganda workforce data - raw'!$A$4:$F$619,MATCH($B100, 'Uganda workforce data - raw'!$B$4:$B$619,0), MATCH("Filled Male",'Uganda workforce data - raw'!$A$4:$F$4,0))*INDEX('Mapping cadres'!$B$1:$Z$616,MATCH($B100, 'Mapping cadres'!$B$1:$B$616,0), MATCH(S$32,'Mapping cadres'!$B$1:$Z$1,0))</f>
        <v>0</v>
      </c>
      <c r="T100" s="226">
        <f>INDEX('Uganda workforce data - raw'!$A$4:$F$619,MATCH($B100, 'Uganda workforce data - raw'!$B$4:$B$619,0), MATCH("Filled Male",'Uganda workforce data - raw'!$A$4:$F$4,0))*INDEX('Mapping cadres'!$B$1:$Z$616,MATCH($B100, 'Mapping cadres'!$B$1:$B$616,0), MATCH(T$32,'Mapping cadres'!$B$1:$Z$1,0))</f>
        <v>0</v>
      </c>
      <c r="U100" s="226">
        <f>INDEX('Uganda workforce data - raw'!$A$4:$F$619,MATCH($B100, 'Uganda workforce data - raw'!$B$4:$B$619,0), MATCH("Filled Male",'Uganda workforce data - raw'!$A$4:$F$4,0))*INDEX('Mapping cadres'!$B$1:$Z$616,MATCH($B100, 'Mapping cadres'!$B$1:$B$616,0), MATCH(U$32,'Mapping cadres'!$B$1:$Z$1,0))</f>
        <v>0</v>
      </c>
      <c r="V100" s="226">
        <f>INDEX('Uganda workforce data - raw'!$A$4:$F$619,MATCH($B100, 'Uganda workforce data - raw'!$B$4:$B$619,0), MATCH("Filled Male",'Uganda workforce data - raw'!$A$4:$F$4,0))*INDEX('Mapping cadres'!$B$1:$Z$616,MATCH($B100, 'Mapping cadres'!$B$1:$B$616,0), MATCH(V$32,'Mapping cadres'!$B$1:$Z$1,0))</f>
        <v>0</v>
      </c>
      <c r="W100" s="226">
        <f>INDEX('Uganda workforce data - raw'!$A$4:$F$619,MATCH($B100, 'Uganda workforce data - raw'!$B$4:$B$619,0), MATCH("Filled Male",'Uganda workforce data - raw'!$A$4:$F$4,0))*INDEX('Mapping cadres'!$B$1:$Z$616,MATCH($B100, 'Mapping cadres'!$B$1:$B$616,0), MATCH(W$32,'Mapping cadres'!$B$1:$Z$1,0))</f>
        <v>0</v>
      </c>
      <c r="X100" s="226">
        <f>INDEX('Uganda workforce data - raw'!$A$4:$F$619,MATCH($B100, 'Uganda workforce data - raw'!$B$4:$B$619,0), MATCH("Filled Male",'Uganda workforce data - raw'!$A$4:$F$4,0))*INDEX('Mapping cadres'!$B$1:$Z$616,MATCH($B100, 'Mapping cadres'!$B$1:$B$616,0), MATCH(X$32,'Mapping cadres'!$B$1:$Z$1,0))</f>
        <v>0</v>
      </c>
      <c r="Y100" s="226">
        <f>INDEX('Uganda workforce data - raw'!$A$4:$F$619,MATCH($B100, 'Uganda workforce data - raw'!$B$4:$B$619,0), MATCH("Filled Male",'Uganda workforce data - raw'!$A$4:$F$4,0))*INDEX('Mapping cadres'!$B$1:$Z$616,MATCH($B100, 'Mapping cadres'!$B$1:$B$616,0), MATCH(Y$32,'Mapping cadres'!$B$1:$Z$1,0))</f>
        <v>0</v>
      </c>
      <c r="Z100" s="226">
        <f>INDEX('Uganda workforce data - raw'!$A$4:$F$619,MATCH($B100, 'Uganda workforce data - raw'!$B$4:$B$619,0), MATCH("Filled Male",'Uganda workforce data - raw'!$A$4:$F$4,0))*INDEX('Mapping cadres'!$B$1:$Z$616,MATCH($B100, 'Mapping cadres'!$B$1:$B$616,0), MATCH(Z$32,'Mapping cadres'!$B$1:$Z$1,0))</f>
        <v>0</v>
      </c>
      <c r="AA100" s="226">
        <f>INDEX('Uganda workforce data - raw'!$A$4:$F$619,MATCH($B100, 'Uganda workforce data - raw'!$B$4:$B$619,0), MATCH("Filled Female",'Uganda workforce data - raw'!$A$4:$F$4,0))*INDEX('Mapping cadres'!$B$1:$Z$616,MATCH($B100, 'Mapping cadres'!$B$1:$B$616,0), MATCH(AA$32,'Mapping cadres'!$B$1:$Z$1,0))</f>
        <v>1</v>
      </c>
      <c r="AB100" s="226">
        <f>INDEX('Uganda workforce data - raw'!$A$4:$F$619,MATCH($B100, 'Uganda workforce data - raw'!$B$4:$B$619,0), MATCH("Filled Female",'Uganda workforce data - raw'!$A$4:$F$4,0))*INDEX('Mapping cadres'!$B$1:$Z$616,MATCH($B100, 'Mapping cadres'!$B$1:$B$616,0), MATCH(AB$32,'Mapping cadres'!$B$1:$Z$1,0))</f>
        <v>0</v>
      </c>
      <c r="AC100" s="226">
        <f>INDEX('Uganda workforce data - raw'!$A$4:$F$619,MATCH($B100, 'Uganda workforce data - raw'!$B$4:$B$619,0), MATCH("Filled Female",'Uganda workforce data - raw'!$A$4:$F$4,0))*INDEX('Mapping cadres'!$B$1:$Z$616,MATCH($B100, 'Mapping cadres'!$B$1:$B$616,0), MATCH(AC$32,'Mapping cadres'!$B$1:$Z$1,0))</f>
        <v>0</v>
      </c>
      <c r="AD100" s="226">
        <f>INDEX('Uganda workforce data - raw'!$A$4:$F$619,MATCH($B100, 'Uganda workforce data - raw'!$B$4:$B$619,0), MATCH("Filled Female",'Uganda workforce data - raw'!$A$4:$F$4,0))*INDEX('Mapping cadres'!$B$1:$Z$616,MATCH($B100, 'Mapping cadres'!$B$1:$B$616,0), MATCH(AD$32,'Mapping cadres'!$B$1:$Z$1,0))</f>
        <v>0</v>
      </c>
      <c r="AE100" s="226">
        <f>INDEX('Uganda workforce data - raw'!$A$4:$F$619,MATCH($B100, 'Uganda workforce data - raw'!$B$4:$B$619,0), MATCH("Filled Female",'Uganda workforce data - raw'!$A$4:$F$4,0))*INDEX('Mapping cadres'!$B$1:$Z$616,MATCH($B100, 'Mapping cadres'!$B$1:$B$616,0), MATCH(AE$32,'Mapping cadres'!$B$1:$Z$1,0))</f>
        <v>0</v>
      </c>
      <c r="AF100" s="226">
        <f>INDEX('Uganda workforce data - raw'!$A$4:$F$619,MATCH($B100, 'Uganda workforce data - raw'!$B$4:$B$619,0), MATCH("Filled Female",'Uganda workforce data - raw'!$A$4:$F$4,0))*INDEX('Mapping cadres'!$B$1:$Z$616,MATCH($B100, 'Mapping cadres'!$B$1:$B$616,0), MATCH(AF$32,'Mapping cadres'!$B$1:$Z$1,0))</f>
        <v>0</v>
      </c>
      <c r="AG100" s="226">
        <f>INDEX('Uganda workforce data - raw'!$A$4:$F$619,MATCH($B100, 'Uganda workforce data - raw'!$B$4:$B$619,0), MATCH("Filled Female",'Uganda workforce data - raw'!$A$4:$F$4,0))*INDEX('Mapping cadres'!$B$1:$Z$616,MATCH($B100, 'Mapping cadres'!$B$1:$B$616,0), MATCH(AG$32,'Mapping cadres'!$B$1:$Z$1,0))</f>
        <v>0</v>
      </c>
      <c r="AH100" s="226">
        <f>INDEX('Uganda workforce data - raw'!$A$4:$F$619,MATCH($B100, 'Uganda workforce data - raw'!$B$4:$B$619,0), MATCH("Filled Female",'Uganda workforce data - raw'!$A$4:$F$4,0))*INDEX('Mapping cadres'!$B$1:$Z$616,MATCH($B100, 'Mapping cadres'!$B$1:$B$616,0), MATCH(AH$32,'Mapping cadres'!$B$1:$Z$1,0))</f>
        <v>0</v>
      </c>
      <c r="AI100" s="226">
        <f>INDEX('Uganda workforce data - raw'!$A$4:$F$619,MATCH($B100, 'Uganda workforce data - raw'!$B$4:$B$619,0), MATCH("Filled Female",'Uganda workforce data - raw'!$A$4:$F$4,0))*INDEX('Mapping cadres'!$B$1:$Z$616,MATCH($B100, 'Mapping cadres'!$B$1:$B$616,0), MATCH(AI$32,'Mapping cadres'!$B$1:$Z$1,0))</f>
        <v>0</v>
      </c>
      <c r="AJ100" s="226">
        <f>INDEX('Uganda workforce data - raw'!$A$4:$F$619,MATCH($B100, 'Uganda workforce data - raw'!$B$4:$B$619,0), MATCH("Filled Female",'Uganda workforce data - raw'!$A$4:$F$4,0))*INDEX('Mapping cadres'!$B$1:$Z$616,MATCH($B100, 'Mapping cadres'!$B$1:$B$616,0), MATCH(AJ$32,'Mapping cadres'!$B$1:$Z$1,0))</f>
        <v>0</v>
      </c>
      <c r="AK100" s="226">
        <f>INDEX('Uganda workforce data - raw'!$A$4:$F$619,MATCH($B100, 'Uganda workforce data - raw'!$B$4:$B$619,0), MATCH("Filled Female",'Uganda workforce data - raw'!$A$4:$F$4,0))*INDEX('Mapping cadres'!$B$1:$Z$616,MATCH($B100, 'Mapping cadres'!$B$1:$B$616,0), MATCH(AK$32,'Mapping cadres'!$B$1:$Z$1,0))</f>
        <v>0</v>
      </c>
      <c r="AL100" s="226">
        <f>INDEX('Uganda workforce data - raw'!$A$4:$F$619,MATCH($B100, 'Uganda workforce data - raw'!$B$4:$B$619,0), MATCH("Filled Female",'Uganda workforce data - raw'!$A$4:$F$4,0))*INDEX('Mapping cadres'!$B$1:$Z$616,MATCH($B100, 'Mapping cadres'!$B$1:$B$616,0), MATCH(AL$32,'Mapping cadres'!$B$1:$Z$1,0))</f>
        <v>0</v>
      </c>
      <c r="AM100" s="226">
        <f>INDEX('Uganda workforce data - raw'!$A$4:$F$619,MATCH($B100, 'Uganda workforce data - raw'!$B$4:$B$619,0), MATCH("Filled Female",'Uganda workforce data - raw'!$A$4:$F$4,0))*INDEX('Mapping cadres'!$B$1:$Z$616,MATCH($B100, 'Mapping cadres'!$B$1:$B$616,0), MATCH(AM$32,'Mapping cadres'!$B$1:$Z$1,0))</f>
        <v>0</v>
      </c>
      <c r="AN100" s="226">
        <f>INDEX('Uganda workforce data - raw'!$A$4:$F$619,MATCH($B100, 'Uganda workforce data - raw'!$B$4:$B$619,0), MATCH("Filled Female",'Uganda workforce data - raw'!$A$4:$F$4,0))*INDEX('Mapping cadres'!$B$1:$Z$616,MATCH($B100, 'Mapping cadres'!$B$1:$B$616,0), MATCH(AN$32,'Mapping cadres'!$B$1:$Z$1,0))</f>
        <v>0</v>
      </c>
      <c r="AO100" s="226">
        <f>INDEX('Uganda workforce data - raw'!$A$4:$F$619,MATCH($B100, 'Uganda workforce data - raw'!$B$4:$B$619,0), MATCH("Filled Female",'Uganda workforce data - raw'!$A$4:$F$4,0))*INDEX('Mapping cadres'!$B$1:$Z$616,MATCH($B100, 'Mapping cadres'!$B$1:$B$616,0), MATCH(AO$32,'Mapping cadres'!$B$1:$Z$1,0))</f>
        <v>0</v>
      </c>
      <c r="AP100" s="226">
        <f>INDEX('Uganda workforce data - raw'!$A$4:$F$619,MATCH($B100, 'Uganda workforce data - raw'!$B$4:$B$619,0), MATCH("Filled Female",'Uganda workforce data - raw'!$A$4:$F$4,0))*INDEX('Mapping cadres'!$B$1:$Z$616,MATCH($B100, 'Mapping cadres'!$B$1:$B$616,0), MATCH(AP$32,'Mapping cadres'!$B$1:$Z$1,0))</f>
        <v>0</v>
      </c>
      <c r="AQ100" s="226">
        <f>INDEX('Uganda workforce data - raw'!$A$4:$F$619,MATCH($B100, 'Uganda workforce data - raw'!$B$4:$B$619,0), MATCH("Filled Female",'Uganda workforce data - raw'!$A$4:$F$4,0))*INDEX('Mapping cadres'!$B$1:$Z$616,MATCH($B100, 'Mapping cadres'!$B$1:$B$616,0), MATCH(AQ$32,'Mapping cadres'!$B$1:$Z$1,0))</f>
        <v>0</v>
      </c>
      <c r="AR100" s="226">
        <f>INDEX('Uganda workforce data - raw'!$A$4:$F$619,MATCH($B100, 'Uganda workforce data - raw'!$B$4:$B$619,0), MATCH("Filled Female",'Uganda workforce data - raw'!$A$4:$F$4,0))*INDEX('Mapping cadres'!$B$1:$Z$616,MATCH($B100, 'Mapping cadres'!$B$1:$B$616,0), MATCH(AR$32,'Mapping cadres'!$B$1:$Z$1,0))</f>
        <v>0</v>
      </c>
      <c r="AS100" s="226">
        <f>INDEX('Uganda workforce data - raw'!$A$4:$F$619,MATCH($B100, 'Uganda workforce data - raw'!$B$4:$B$619,0), MATCH("Filled Female",'Uganda workforce data - raw'!$A$4:$F$4,0))*INDEX('Mapping cadres'!$B$1:$Z$616,MATCH($B100, 'Mapping cadres'!$B$1:$B$616,0), MATCH(AS$32,'Mapping cadres'!$B$1:$Z$1,0))</f>
        <v>0</v>
      </c>
      <c r="AT100" s="226">
        <f>INDEX('Uganda workforce data - raw'!$A$4:$F$619,MATCH($B100, 'Uganda workforce data - raw'!$B$4:$B$619,0), MATCH("Filled Female",'Uganda workforce data - raw'!$A$4:$F$4,0))*INDEX('Mapping cadres'!$B$1:$Z$616,MATCH($B100, 'Mapping cadres'!$B$1:$B$616,0), MATCH(AT$32,'Mapping cadres'!$B$1:$Z$1,0))</f>
        <v>0</v>
      </c>
      <c r="AU100" s="226">
        <f>INDEX('Uganda workforce data - raw'!$A$4:$F$619,MATCH($B100, 'Uganda workforce data - raw'!$B$4:$B$619,0), MATCH("Filled Female",'Uganda workforce data - raw'!$A$4:$F$4,0))*INDEX('Mapping cadres'!$B$1:$Z$616,MATCH($B100, 'Mapping cadres'!$B$1:$B$616,0), MATCH(AU$32,'Mapping cadres'!$B$1:$Z$1,0))</f>
        <v>0</v>
      </c>
      <c r="AV100" s="226">
        <f>INDEX('Uganda workforce data - raw'!$A$4:$F$619,MATCH($B100, 'Uganda workforce data - raw'!$B$4:$B$619,0), MATCH("Filled Female",'Uganda workforce data - raw'!$A$4:$F$4,0))*INDEX('Mapping cadres'!$B$1:$Z$616,MATCH($B100, 'Mapping cadres'!$B$1:$B$616,0), MATCH(AV$32,'Mapping cadres'!$B$1:$Z$1,0))</f>
        <v>0</v>
      </c>
      <c r="AW100" s="226">
        <f>INDEX('Uganda workforce data - raw'!$A$4:$F$619,MATCH($B100, 'Uganda workforce data - raw'!$B$4:$B$619,0), MATCH("Filled Female",'Uganda workforce data - raw'!$A$4:$F$4,0))*INDEX('Mapping cadres'!$B$1:$Z$616,MATCH($B100, 'Mapping cadres'!$B$1:$B$616,0), MATCH(AW$32,'Mapping cadres'!$B$1:$Z$1,0))</f>
        <v>0</v>
      </c>
      <c r="AX100" s="226">
        <f>INDEX('Uganda workforce data - raw'!$A$4:$F$619,MATCH($B100, 'Uganda workforce data - raw'!$B$4:$B$619,0), MATCH("Filled Female",'Uganda workforce data - raw'!$A$4:$F$4,0))*INDEX('Mapping cadres'!$B$1:$Z$616,MATCH($B100, 'Mapping cadres'!$B$1:$B$616,0), MATCH(AX$32,'Mapping cadres'!$B$1:$Z$1,0))</f>
        <v>0</v>
      </c>
      <c r="AY100" s="226">
        <f t="shared" si="29"/>
        <v>1</v>
      </c>
      <c r="AZ100" s="226">
        <f t="shared" si="30"/>
        <v>0</v>
      </c>
      <c r="BA100" s="226">
        <f t="shared" si="31"/>
        <v>0</v>
      </c>
      <c r="BB100" s="226">
        <f t="shared" si="32"/>
        <v>0</v>
      </c>
      <c r="BC100" s="226">
        <f t="shared" si="33"/>
        <v>0</v>
      </c>
      <c r="BD100" s="226">
        <f t="shared" si="34"/>
        <v>0</v>
      </c>
      <c r="BE100" s="226">
        <f t="shared" si="35"/>
        <v>0</v>
      </c>
      <c r="BF100" s="226">
        <f t="shared" si="36"/>
        <v>0</v>
      </c>
      <c r="BG100" s="226">
        <f t="shared" si="37"/>
        <v>0</v>
      </c>
      <c r="BH100" s="226">
        <f t="shared" si="38"/>
        <v>0</v>
      </c>
      <c r="BI100" s="226">
        <f t="shared" si="39"/>
        <v>0</v>
      </c>
      <c r="BJ100" s="226">
        <f t="shared" si="40"/>
        <v>0</v>
      </c>
      <c r="BK100" s="226">
        <f t="shared" si="41"/>
        <v>0</v>
      </c>
      <c r="BL100" s="226">
        <f t="shared" si="42"/>
        <v>0</v>
      </c>
      <c r="BM100" s="226">
        <f t="shared" si="43"/>
        <v>0</v>
      </c>
      <c r="BN100" s="226">
        <f t="shared" si="44"/>
        <v>0</v>
      </c>
      <c r="BO100" s="226">
        <f t="shared" si="45"/>
        <v>0</v>
      </c>
      <c r="BP100" s="226">
        <f t="shared" si="46"/>
        <v>0</v>
      </c>
      <c r="BQ100" s="226">
        <f t="shared" si="47"/>
        <v>0</v>
      </c>
      <c r="BR100" s="226">
        <f t="shared" si="48"/>
        <v>0</v>
      </c>
      <c r="BS100" s="226">
        <f t="shared" si="49"/>
        <v>0</v>
      </c>
      <c r="BT100" s="226">
        <f t="shared" si="50"/>
        <v>0</v>
      </c>
      <c r="BU100" s="226">
        <f t="shared" si="51"/>
        <v>0</v>
      </c>
      <c r="BV100" s="226">
        <f t="shared" si="52"/>
        <v>0</v>
      </c>
    </row>
    <row r="101" spans="1:74">
      <c r="A101" s="226">
        <v>69</v>
      </c>
      <c r="B101" s="226" t="s">
        <v>1374</v>
      </c>
      <c r="C101" s="226">
        <f>INDEX('Uganda workforce data - raw'!$A$4:$F$619,MATCH($B101, 'Uganda workforce data - raw'!$B$4:$B$619,0), MATCH("Filled Male",'Uganda workforce data - raw'!$A$4:$F$4,0))*INDEX('Mapping cadres'!$B$1:$Z$616,MATCH($B101, 'Mapping cadres'!$B$1:$B$616,0), MATCH(C$32,'Mapping cadres'!$B$1:$Z$1,0))</f>
        <v>12</v>
      </c>
      <c r="D101" s="226">
        <f>INDEX('Uganda workforce data - raw'!$A$4:$F$619,MATCH($B101, 'Uganda workforce data - raw'!$B$4:$B$619,0), MATCH("Filled Male",'Uganda workforce data - raw'!$A$4:$F$4,0))*INDEX('Mapping cadres'!$B$1:$Z$616,MATCH($B101, 'Mapping cadres'!$B$1:$B$616,0), MATCH(D$32,'Mapping cadres'!$B$1:$Z$1,0))</f>
        <v>0</v>
      </c>
      <c r="E101" s="226">
        <f>INDEX('Uganda workforce data - raw'!$A$4:$F$619,MATCH($B101, 'Uganda workforce data - raw'!$B$4:$B$619,0), MATCH("Filled Male",'Uganda workforce data - raw'!$A$4:$F$4,0))*INDEX('Mapping cadres'!$B$1:$Z$616,MATCH($B101, 'Mapping cadres'!$B$1:$B$616,0), MATCH(E$32,'Mapping cadres'!$B$1:$Z$1,0))</f>
        <v>0</v>
      </c>
      <c r="F101" s="226">
        <f>INDEX('Uganda workforce data - raw'!$A$4:$F$619,MATCH($B101, 'Uganda workforce data - raw'!$B$4:$B$619,0), MATCH("Filled Male",'Uganda workforce data - raw'!$A$4:$F$4,0))*INDEX('Mapping cadres'!$B$1:$Z$616,MATCH($B101, 'Mapping cadres'!$B$1:$B$616,0), MATCH(F$32,'Mapping cadres'!$B$1:$Z$1,0))</f>
        <v>0</v>
      </c>
      <c r="G101" s="226">
        <f>INDEX('Uganda workforce data - raw'!$A$4:$F$619,MATCH($B101, 'Uganda workforce data - raw'!$B$4:$B$619,0), MATCH("Filled Male",'Uganda workforce data - raw'!$A$4:$F$4,0))*INDEX('Mapping cadres'!$B$1:$Z$616,MATCH($B101, 'Mapping cadres'!$B$1:$B$616,0), MATCH(G$32,'Mapping cadres'!$B$1:$Z$1,0))</f>
        <v>0</v>
      </c>
      <c r="H101" s="226">
        <f>INDEX('Uganda workforce data - raw'!$A$4:$F$619,MATCH($B101, 'Uganda workforce data - raw'!$B$4:$B$619,0), MATCH("Filled Male",'Uganda workforce data - raw'!$A$4:$F$4,0))*INDEX('Mapping cadres'!$B$1:$Z$616,MATCH($B101, 'Mapping cadres'!$B$1:$B$616,0), MATCH(H$32,'Mapping cadres'!$B$1:$Z$1,0))</f>
        <v>0</v>
      </c>
      <c r="I101" s="226">
        <f>INDEX('Uganda workforce data - raw'!$A$4:$F$619,MATCH($B101, 'Uganda workforce data - raw'!$B$4:$B$619,0), MATCH("Filled Male",'Uganda workforce data - raw'!$A$4:$F$4,0))*INDEX('Mapping cadres'!$B$1:$Z$616,MATCH($B101, 'Mapping cadres'!$B$1:$B$616,0), MATCH(I$32,'Mapping cadres'!$B$1:$Z$1,0))</f>
        <v>0</v>
      </c>
      <c r="J101" s="226">
        <f>INDEX('Uganda workforce data - raw'!$A$4:$F$619,MATCH($B101, 'Uganda workforce data - raw'!$B$4:$B$619,0), MATCH("Filled Male",'Uganda workforce data - raw'!$A$4:$F$4,0))*INDEX('Mapping cadres'!$B$1:$Z$616,MATCH($B101, 'Mapping cadres'!$B$1:$B$616,0), MATCH(J$32,'Mapping cadres'!$B$1:$Z$1,0))</f>
        <v>0</v>
      </c>
      <c r="K101" s="226">
        <f>INDEX('Uganda workforce data - raw'!$A$4:$F$619,MATCH($B101, 'Uganda workforce data - raw'!$B$4:$B$619,0), MATCH("Filled Male",'Uganda workforce data - raw'!$A$4:$F$4,0))*INDEX('Mapping cadres'!$B$1:$Z$616,MATCH($B101, 'Mapping cadres'!$B$1:$B$616,0), MATCH(K$32,'Mapping cadres'!$B$1:$Z$1,0))</f>
        <v>0</v>
      </c>
      <c r="L101" s="226">
        <f>INDEX('Uganda workforce data - raw'!$A$4:$F$619,MATCH($B101, 'Uganda workforce data - raw'!$B$4:$B$619,0), MATCH("Filled Male",'Uganda workforce data - raw'!$A$4:$F$4,0))*INDEX('Mapping cadres'!$B$1:$Z$616,MATCH($B101, 'Mapping cadres'!$B$1:$B$616,0), MATCH(L$32,'Mapping cadres'!$B$1:$Z$1,0))</f>
        <v>0</v>
      </c>
      <c r="M101" s="226">
        <f>INDEX('Uganda workforce data - raw'!$A$4:$F$619,MATCH($B101, 'Uganda workforce data - raw'!$B$4:$B$619,0), MATCH("Filled Male",'Uganda workforce data - raw'!$A$4:$F$4,0))*INDEX('Mapping cadres'!$B$1:$Z$616,MATCH($B101, 'Mapping cadres'!$B$1:$B$616,0), MATCH(M$32,'Mapping cadres'!$B$1:$Z$1,0))</f>
        <v>0</v>
      </c>
      <c r="N101" s="226">
        <f>INDEX('Uganda workforce data - raw'!$A$4:$F$619,MATCH($B101, 'Uganda workforce data - raw'!$B$4:$B$619,0), MATCH("Filled Male",'Uganda workforce data - raw'!$A$4:$F$4,0))*INDEX('Mapping cadres'!$B$1:$Z$616,MATCH($B101, 'Mapping cadres'!$B$1:$B$616,0), MATCH(N$32,'Mapping cadres'!$B$1:$Z$1,0))</f>
        <v>0</v>
      </c>
      <c r="O101" s="226">
        <f>INDEX('Uganda workforce data - raw'!$A$4:$F$619,MATCH($B101, 'Uganda workforce data - raw'!$B$4:$B$619,0), MATCH("Filled Male",'Uganda workforce data - raw'!$A$4:$F$4,0))*INDEX('Mapping cadres'!$B$1:$Z$616,MATCH($B101, 'Mapping cadres'!$B$1:$B$616,0), MATCH(O$32,'Mapping cadres'!$B$1:$Z$1,0))</f>
        <v>0</v>
      </c>
      <c r="P101" s="226">
        <f>INDEX('Uganda workforce data - raw'!$A$4:$F$619,MATCH($B101, 'Uganda workforce data - raw'!$B$4:$B$619,0), MATCH("Filled Male",'Uganda workforce data - raw'!$A$4:$F$4,0))*INDEX('Mapping cadres'!$B$1:$Z$616,MATCH($B101, 'Mapping cadres'!$B$1:$B$616,0), MATCH(P$32,'Mapping cadres'!$B$1:$Z$1,0))</f>
        <v>0</v>
      </c>
      <c r="Q101" s="226">
        <f>INDEX('Uganda workforce data - raw'!$A$4:$F$619,MATCH($B101, 'Uganda workforce data - raw'!$B$4:$B$619,0), MATCH("Filled Male",'Uganda workforce data - raw'!$A$4:$F$4,0))*INDEX('Mapping cadres'!$B$1:$Z$616,MATCH($B101, 'Mapping cadres'!$B$1:$B$616,0), MATCH(Q$32,'Mapping cadres'!$B$1:$Z$1,0))</f>
        <v>0</v>
      </c>
      <c r="R101" s="226">
        <f>INDEX('Uganda workforce data - raw'!$A$4:$F$619,MATCH($B101, 'Uganda workforce data - raw'!$B$4:$B$619,0), MATCH("Filled Male",'Uganda workforce data - raw'!$A$4:$F$4,0))*INDEX('Mapping cadres'!$B$1:$Z$616,MATCH($B101, 'Mapping cadres'!$B$1:$B$616,0), MATCH(R$32,'Mapping cadres'!$B$1:$Z$1,0))</f>
        <v>0</v>
      </c>
      <c r="S101" s="226">
        <f>INDEX('Uganda workforce data - raw'!$A$4:$F$619,MATCH($B101, 'Uganda workforce data - raw'!$B$4:$B$619,0), MATCH("Filled Male",'Uganda workforce data - raw'!$A$4:$F$4,0))*INDEX('Mapping cadres'!$B$1:$Z$616,MATCH($B101, 'Mapping cadres'!$B$1:$B$616,0), MATCH(S$32,'Mapping cadres'!$B$1:$Z$1,0))</f>
        <v>0</v>
      </c>
      <c r="T101" s="226">
        <f>INDEX('Uganda workforce data - raw'!$A$4:$F$619,MATCH($B101, 'Uganda workforce data - raw'!$B$4:$B$619,0), MATCH("Filled Male",'Uganda workforce data - raw'!$A$4:$F$4,0))*INDEX('Mapping cadres'!$B$1:$Z$616,MATCH($B101, 'Mapping cadres'!$B$1:$B$616,0), MATCH(T$32,'Mapping cadres'!$B$1:$Z$1,0))</f>
        <v>0</v>
      </c>
      <c r="U101" s="226">
        <f>INDEX('Uganda workforce data - raw'!$A$4:$F$619,MATCH($B101, 'Uganda workforce data - raw'!$B$4:$B$619,0), MATCH("Filled Male",'Uganda workforce data - raw'!$A$4:$F$4,0))*INDEX('Mapping cadres'!$B$1:$Z$616,MATCH($B101, 'Mapping cadres'!$B$1:$B$616,0), MATCH(U$32,'Mapping cadres'!$B$1:$Z$1,0))</f>
        <v>0</v>
      </c>
      <c r="V101" s="226">
        <f>INDEX('Uganda workforce data - raw'!$A$4:$F$619,MATCH($B101, 'Uganda workforce data - raw'!$B$4:$B$619,0), MATCH("Filled Male",'Uganda workforce data - raw'!$A$4:$F$4,0))*INDEX('Mapping cadres'!$B$1:$Z$616,MATCH($B101, 'Mapping cadres'!$B$1:$B$616,0), MATCH(V$32,'Mapping cadres'!$B$1:$Z$1,0))</f>
        <v>0</v>
      </c>
      <c r="W101" s="226">
        <f>INDEX('Uganda workforce data - raw'!$A$4:$F$619,MATCH($B101, 'Uganda workforce data - raw'!$B$4:$B$619,0), MATCH("Filled Male",'Uganda workforce data - raw'!$A$4:$F$4,0))*INDEX('Mapping cadres'!$B$1:$Z$616,MATCH($B101, 'Mapping cadres'!$B$1:$B$616,0), MATCH(W$32,'Mapping cadres'!$B$1:$Z$1,0))</f>
        <v>0</v>
      </c>
      <c r="X101" s="226">
        <f>INDEX('Uganda workforce data - raw'!$A$4:$F$619,MATCH($B101, 'Uganda workforce data - raw'!$B$4:$B$619,0), MATCH("Filled Male",'Uganda workforce data - raw'!$A$4:$F$4,0))*INDEX('Mapping cadres'!$B$1:$Z$616,MATCH($B101, 'Mapping cadres'!$B$1:$B$616,0), MATCH(X$32,'Mapping cadres'!$B$1:$Z$1,0))</f>
        <v>0</v>
      </c>
      <c r="Y101" s="226">
        <f>INDEX('Uganda workforce data - raw'!$A$4:$F$619,MATCH($B101, 'Uganda workforce data - raw'!$B$4:$B$619,0), MATCH("Filled Male",'Uganda workforce data - raw'!$A$4:$F$4,0))*INDEX('Mapping cadres'!$B$1:$Z$616,MATCH($B101, 'Mapping cadres'!$B$1:$B$616,0), MATCH(Y$32,'Mapping cadres'!$B$1:$Z$1,0))</f>
        <v>0</v>
      </c>
      <c r="Z101" s="226">
        <f>INDEX('Uganda workforce data - raw'!$A$4:$F$619,MATCH($B101, 'Uganda workforce data - raw'!$B$4:$B$619,0), MATCH("Filled Male",'Uganda workforce data - raw'!$A$4:$F$4,0))*INDEX('Mapping cadres'!$B$1:$Z$616,MATCH($B101, 'Mapping cadres'!$B$1:$B$616,0), MATCH(Z$32,'Mapping cadres'!$B$1:$Z$1,0))</f>
        <v>0</v>
      </c>
      <c r="AA101" s="226">
        <f>INDEX('Uganda workforce data - raw'!$A$4:$F$619,MATCH($B101, 'Uganda workforce data - raw'!$B$4:$B$619,0), MATCH("Filled Female",'Uganda workforce data - raw'!$A$4:$F$4,0))*INDEX('Mapping cadres'!$B$1:$Z$616,MATCH($B101, 'Mapping cadres'!$B$1:$B$616,0), MATCH(AA$32,'Mapping cadres'!$B$1:$Z$1,0))</f>
        <v>1</v>
      </c>
      <c r="AB101" s="226">
        <f>INDEX('Uganda workforce data - raw'!$A$4:$F$619,MATCH($B101, 'Uganda workforce data - raw'!$B$4:$B$619,0), MATCH("Filled Female",'Uganda workforce data - raw'!$A$4:$F$4,0))*INDEX('Mapping cadres'!$B$1:$Z$616,MATCH($B101, 'Mapping cadres'!$B$1:$B$616,0), MATCH(AB$32,'Mapping cadres'!$B$1:$Z$1,0))</f>
        <v>0</v>
      </c>
      <c r="AC101" s="226">
        <f>INDEX('Uganda workforce data - raw'!$A$4:$F$619,MATCH($B101, 'Uganda workforce data - raw'!$B$4:$B$619,0), MATCH("Filled Female",'Uganda workforce data - raw'!$A$4:$F$4,0))*INDEX('Mapping cadres'!$B$1:$Z$616,MATCH($B101, 'Mapping cadres'!$B$1:$B$616,0), MATCH(AC$32,'Mapping cadres'!$B$1:$Z$1,0))</f>
        <v>0</v>
      </c>
      <c r="AD101" s="226">
        <f>INDEX('Uganda workforce data - raw'!$A$4:$F$619,MATCH($B101, 'Uganda workforce data - raw'!$B$4:$B$619,0), MATCH("Filled Female",'Uganda workforce data - raw'!$A$4:$F$4,0))*INDEX('Mapping cadres'!$B$1:$Z$616,MATCH($B101, 'Mapping cadres'!$B$1:$B$616,0), MATCH(AD$32,'Mapping cadres'!$B$1:$Z$1,0))</f>
        <v>0</v>
      </c>
      <c r="AE101" s="226">
        <f>INDEX('Uganda workforce data - raw'!$A$4:$F$619,MATCH($B101, 'Uganda workforce data - raw'!$B$4:$B$619,0), MATCH("Filled Female",'Uganda workforce data - raw'!$A$4:$F$4,0))*INDEX('Mapping cadres'!$B$1:$Z$616,MATCH($B101, 'Mapping cadres'!$B$1:$B$616,0), MATCH(AE$32,'Mapping cadres'!$B$1:$Z$1,0))</f>
        <v>0</v>
      </c>
      <c r="AF101" s="226">
        <f>INDEX('Uganda workforce data - raw'!$A$4:$F$619,MATCH($B101, 'Uganda workforce data - raw'!$B$4:$B$619,0), MATCH("Filled Female",'Uganda workforce data - raw'!$A$4:$F$4,0))*INDEX('Mapping cadres'!$B$1:$Z$616,MATCH($B101, 'Mapping cadres'!$B$1:$B$616,0), MATCH(AF$32,'Mapping cadres'!$B$1:$Z$1,0))</f>
        <v>0</v>
      </c>
      <c r="AG101" s="226">
        <f>INDEX('Uganda workforce data - raw'!$A$4:$F$619,MATCH($B101, 'Uganda workforce data - raw'!$B$4:$B$619,0), MATCH("Filled Female",'Uganda workforce data - raw'!$A$4:$F$4,0))*INDEX('Mapping cadres'!$B$1:$Z$616,MATCH($B101, 'Mapping cadres'!$B$1:$B$616,0), MATCH(AG$32,'Mapping cadres'!$B$1:$Z$1,0))</f>
        <v>0</v>
      </c>
      <c r="AH101" s="226">
        <f>INDEX('Uganda workforce data - raw'!$A$4:$F$619,MATCH($B101, 'Uganda workforce data - raw'!$B$4:$B$619,0), MATCH("Filled Female",'Uganda workforce data - raw'!$A$4:$F$4,0))*INDEX('Mapping cadres'!$B$1:$Z$616,MATCH($B101, 'Mapping cadres'!$B$1:$B$616,0), MATCH(AH$32,'Mapping cadres'!$B$1:$Z$1,0))</f>
        <v>0</v>
      </c>
      <c r="AI101" s="226">
        <f>INDEX('Uganda workforce data - raw'!$A$4:$F$619,MATCH($B101, 'Uganda workforce data - raw'!$B$4:$B$619,0), MATCH("Filled Female",'Uganda workforce data - raw'!$A$4:$F$4,0))*INDEX('Mapping cadres'!$B$1:$Z$616,MATCH($B101, 'Mapping cadres'!$B$1:$B$616,0), MATCH(AI$32,'Mapping cadres'!$B$1:$Z$1,0))</f>
        <v>0</v>
      </c>
      <c r="AJ101" s="226">
        <f>INDEX('Uganda workforce data - raw'!$A$4:$F$619,MATCH($B101, 'Uganda workforce data - raw'!$B$4:$B$619,0), MATCH("Filled Female",'Uganda workforce data - raw'!$A$4:$F$4,0))*INDEX('Mapping cadres'!$B$1:$Z$616,MATCH($B101, 'Mapping cadres'!$B$1:$B$616,0), MATCH(AJ$32,'Mapping cadres'!$B$1:$Z$1,0))</f>
        <v>0</v>
      </c>
      <c r="AK101" s="226">
        <f>INDEX('Uganda workforce data - raw'!$A$4:$F$619,MATCH($B101, 'Uganda workforce data - raw'!$B$4:$B$619,0), MATCH("Filled Female",'Uganda workforce data - raw'!$A$4:$F$4,0))*INDEX('Mapping cadres'!$B$1:$Z$616,MATCH($B101, 'Mapping cadres'!$B$1:$B$616,0), MATCH(AK$32,'Mapping cadres'!$B$1:$Z$1,0))</f>
        <v>0</v>
      </c>
      <c r="AL101" s="226">
        <f>INDEX('Uganda workforce data - raw'!$A$4:$F$619,MATCH($B101, 'Uganda workforce data - raw'!$B$4:$B$619,0), MATCH("Filled Female",'Uganda workforce data - raw'!$A$4:$F$4,0))*INDEX('Mapping cadres'!$B$1:$Z$616,MATCH($B101, 'Mapping cadres'!$B$1:$B$616,0), MATCH(AL$32,'Mapping cadres'!$B$1:$Z$1,0))</f>
        <v>0</v>
      </c>
      <c r="AM101" s="226">
        <f>INDEX('Uganda workforce data - raw'!$A$4:$F$619,MATCH($B101, 'Uganda workforce data - raw'!$B$4:$B$619,0), MATCH("Filled Female",'Uganda workforce data - raw'!$A$4:$F$4,0))*INDEX('Mapping cadres'!$B$1:$Z$616,MATCH($B101, 'Mapping cadres'!$B$1:$B$616,0), MATCH(AM$32,'Mapping cadres'!$B$1:$Z$1,0))</f>
        <v>0</v>
      </c>
      <c r="AN101" s="226">
        <f>INDEX('Uganda workforce data - raw'!$A$4:$F$619,MATCH($B101, 'Uganda workforce data - raw'!$B$4:$B$619,0), MATCH("Filled Female",'Uganda workforce data - raw'!$A$4:$F$4,0))*INDEX('Mapping cadres'!$B$1:$Z$616,MATCH($B101, 'Mapping cadres'!$B$1:$B$616,0), MATCH(AN$32,'Mapping cadres'!$B$1:$Z$1,0))</f>
        <v>0</v>
      </c>
      <c r="AO101" s="226">
        <f>INDEX('Uganda workforce data - raw'!$A$4:$F$619,MATCH($B101, 'Uganda workforce data - raw'!$B$4:$B$619,0), MATCH("Filled Female",'Uganda workforce data - raw'!$A$4:$F$4,0))*INDEX('Mapping cadres'!$B$1:$Z$616,MATCH($B101, 'Mapping cadres'!$B$1:$B$616,0), MATCH(AO$32,'Mapping cadres'!$B$1:$Z$1,0))</f>
        <v>0</v>
      </c>
      <c r="AP101" s="226">
        <f>INDEX('Uganda workforce data - raw'!$A$4:$F$619,MATCH($B101, 'Uganda workforce data - raw'!$B$4:$B$619,0), MATCH("Filled Female",'Uganda workforce data - raw'!$A$4:$F$4,0))*INDEX('Mapping cadres'!$B$1:$Z$616,MATCH($B101, 'Mapping cadres'!$B$1:$B$616,0), MATCH(AP$32,'Mapping cadres'!$B$1:$Z$1,0))</f>
        <v>0</v>
      </c>
      <c r="AQ101" s="226">
        <f>INDEX('Uganda workforce data - raw'!$A$4:$F$619,MATCH($B101, 'Uganda workforce data - raw'!$B$4:$B$619,0), MATCH("Filled Female",'Uganda workforce data - raw'!$A$4:$F$4,0))*INDEX('Mapping cadres'!$B$1:$Z$616,MATCH($B101, 'Mapping cadres'!$B$1:$B$616,0), MATCH(AQ$32,'Mapping cadres'!$B$1:$Z$1,0))</f>
        <v>0</v>
      </c>
      <c r="AR101" s="226">
        <f>INDEX('Uganda workforce data - raw'!$A$4:$F$619,MATCH($B101, 'Uganda workforce data - raw'!$B$4:$B$619,0), MATCH("Filled Female",'Uganda workforce data - raw'!$A$4:$F$4,0))*INDEX('Mapping cadres'!$B$1:$Z$616,MATCH($B101, 'Mapping cadres'!$B$1:$B$616,0), MATCH(AR$32,'Mapping cadres'!$B$1:$Z$1,0))</f>
        <v>0</v>
      </c>
      <c r="AS101" s="226">
        <f>INDEX('Uganda workforce data - raw'!$A$4:$F$619,MATCH($B101, 'Uganda workforce data - raw'!$B$4:$B$619,0), MATCH("Filled Female",'Uganda workforce data - raw'!$A$4:$F$4,0))*INDEX('Mapping cadres'!$B$1:$Z$616,MATCH($B101, 'Mapping cadres'!$B$1:$B$616,0), MATCH(AS$32,'Mapping cadres'!$B$1:$Z$1,0))</f>
        <v>0</v>
      </c>
      <c r="AT101" s="226">
        <f>INDEX('Uganda workforce data - raw'!$A$4:$F$619,MATCH($B101, 'Uganda workforce data - raw'!$B$4:$B$619,0), MATCH("Filled Female",'Uganda workforce data - raw'!$A$4:$F$4,0))*INDEX('Mapping cadres'!$B$1:$Z$616,MATCH($B101, 'Mapping cadres'!$B$1:$B$616,0), MATCH(AT$32,'Mapping cadres'!$B$1:$Z$1,0))</f>
        <v>0</v>
      </c>
      <c r="AU101" s="226">
        <f>INDEX('Uganda workforce data - raw'!$A$4:$F$619,MATCH($B101, 'Uganda workforce data - raw'!$B$4:$B$619,0), MATCH("Filled Female",'Uganda workforce data - raw'!$A$4:$F$4,0))*INDEX('Mapping cadres'!$B$1:$Z$616,MATCH($B101, 'Mapping cadres'!$B$1:$B$616,0), MATCH(AU$32,'Mapping cadres'!$B$1:$Z$1,0))</f>
        <v>0</v>
      </c>
      <c r="AV101" s="226">
        <f>INDEX('Uganda workforce data - raw'!$A$4:$F$619,MATCH($B101, 'Uganda workforce data - raw'!$B$4:$B$619,0), MATCH("Filled Female",'Uganda workforce data - raw'!$A$4:$F$4,0))*INDEX('Mapping cadres'!$B$1:$Z$616,MATCH($B101, 'Mapping cadres'!$B$1:$B$616,0), MATCH(AV$32,'Mapping cadres'!$B$1:$Z$1,0))</f>
        <v>0</v>
      </c>
      <c r="AW101" s="226">
        <f>INDEX('Uganda workforce data - raw'!$A$4:$F$619,MATCH($B101, 'Uganda workforce data - raw'!$B$4:$B$619,0), MATCH("Filled Female",'Uganda workforce data - raw'!$A$4:$F$4,0))*INDEX('Mapping cadres'!$B$1:$Z$616,MATCH($B101, 'Mapping cadres'!$B$1:$B$616,0), MATCH(AW$32,'Mapping cadres'!$B$1:$Z$1,0))</f>
        <v>0</v>
      </c>
      <c r="AX101" s="226">
        <f>INDEX('Uganda workforce data - raw'!$A$4:$F$619,MATCH($B101, 'Uganda workforce data - raw'!$B$4:$B$619,0), MATCH("Filled Female",'Uganda workforce data - raw'!$A$4:$F$4,0))*INDEX('Mapping cadres'!$B$1:$Z$616,MATCH($B101, 'Mapping cadres'!$B$1:$B$616,0), MATCH(AX$32,'Mapping cadres'!$B$1:$Z$1,0))</f>
        <v>0</v>
      </c>
      <c r="AY101" s="226">
        <f t="shared" si="29"/>
        <v>13</v>
      </c>
      <c r="AZ101" s="226">
        <f t="shared" si="30"/>
        <v>0</v>
      </c>
      <c r="BA101" s="226">
        <f t="shared" si="31"/>
        <v>0</v>
      </c>
      <c r="BB101" s="226">
        <f t="shared" si="32"/>
        <v>0</v>
      </c>
      <c r="BC101" s="226">
        <f t="shared" si="33"/>
        <v>0</v>
      </c>
      <c r="BD101" s="226">
        <f t="shared" si="34"/>
        <v>0</v>
      </c>
      <c r="BE101" s="226">
        <f t="shared" si="35"/>
        <v>0</v>
      </c>
      <c r="BF101" s="226">
        <f t="shared" si="36"/>
        <v>0</v>
      </c>
      <c r="BG101" s="226">
        <f t="shared" si="37"/>
        <v>0</v>
      </c>
      <c r="BH101" s="226">
        <f t="shared" si="38"/>
        <v>0</v>
      </c>
      <c r="BI101" s="226">
        <f t="shared" si="39"/>
        <v>0</v>
      </c>
      <c r="BJ101" s="226">
        <f t="shared" si="40"/>
        <v>0</v>
      </c>
      <c r="BK101" s="226">
        <f t="shared" si="41"/>
        <v>0</v>
      </c>
      <c r="BL101" s="226">
        <f t="shared" si="42"/>
        <v>0</v>
      </c>
      <c r="BM101" s="226">
        <f t="shared" si="43"/>
        <v>0</v>
      </c>
      <c r="BN101" s="226">
        <f t="shared" si="44"/>
        <v>0</v>
      </c>
      <c r="BO101" s="226">
        <f t="shared" si="45"/>
        <v>0</v>
      </c>
      <c r="BP101" s="226">
        <f t="shared" si="46"/>
        <v>0</v>
      </c>
      <c r="BQ101" s="226">
        <f t="shared" si="47"/>
        <v>0</v>
      </c>
      <c r="BR101" s="226">
        <f t="shared" si="48"/>
        <v>0</v>
      </c>
      <c r="BS101" s="226">
        <f t="shared" si="49"/>
        <v>0</v>
      </c>
      <c r="BT101" s="226">
        <f t="shared" si="50"/>
        <v>0</v>
      </c>
      <c r="BU101" s="226">
        <f t="shared" si="51"/>
        <v>0</v>
      </c>
      <c r="BV101" s="226">
        <f t="shared" si="52"/>
        <v>0</v>
      </c>
    </row>
    <row r="102" spans="1:74">
      <c r="A102" s="226">
        <v>70</v>
      </c>
      <c r="B102" s="226" t="s">
        <v>1375</v>
      </c>
      <c r="C102" s="226">
        <f>INDEX('Uganda workforce data - raw'!$A$4:$F$619,MATCH($B102, 'Uganda workforce data - raw'!$B$4:$B$619,0), MATCH("Filled Male",'Uganda workforce data - raw'!$A$4:$F$4,0))*INDEX('Mapping cadres'!$B$1:$Z$616,MATCH($B102, 'Mapping cadres'!$B$1:$B$616,0), MATCH(C$32,'Mapping cadres'!$B$1:$Z$1,0))</f>
        <v>1</v>
      </c>
      <c r="D102" s="226">
        <f>INDEX('Uganda workforce data - raw'!$A$4:$F$619,MATCH($B102, 'Uganda workforce data - raw'!$B$4:$B$619,0), MATCH("Filled Male",'Uganda workforce data - raw'!$A$4:$F$4,0))*INDEX('Mapping cadres'!$B$1:$Z$616,MATCH($B102, 'Mapping cadres'!$B$1:$B$616,0), MATCH(D$32,'Mapping cadres'!$B$1:$Z$1,0))</f>
        <v>0</v>
      </c>
      <c r="E102" s="226">
        <f>INDEX('Uganda workforce data - raw'!$A$4:$F$619,MATCH($B102, 'Uganda workforce data - raw'!$B$4:$B$619,0), MATCH("Filled Male",'Uganda workforce data - raw'!$A$4:$F$4,0))*INDEX('Mapping cadres'!$B$1:$Z$616,MATCH($B102, 'Mapping cadres'!$B$1:$B$616,0), MATCH(E$32,'Mapping cadres'!$B$1:$Z$1,0))</f>
        <v>0</v>
      </c>
      <c r="F102" s="226">
        <f>INDEX('Uganda workforce data - raw'!$A$4:$F$619,MATCH($B102, 'Uganda workforce data - raw'!$B$4:$B$619,0), MATCH("Filled Male",'Uganda workforce data - raw'!$A$4:$F$4,0))*INDEX('Mapping cadres'!$B$1:$Z$616,MATCH($B102, 'Mapping cadres'!$B$1:$B$616,0), MATCH(F$32,'Mapping cadres'!$B$1:$Z$1,0))</f>
        <v>0</v>
      </c>
      <c r="G102" s="226">
        <f>INDEX('Uganda workforce data - raw'!$A$4:$F$619,MATCH($B102, 'Uganda workforce data - raw'!$B$4:$B$619,0), MATCH("Filled Male",'Uganda workforce data - raw'!$A$4:$F$4,0))*INDEX('Mapping cadres'!$B$1:$Z$616,MATCH($B102, 'Mapping cadres'!$B$1:$B$616,0), MATCH(G$32,'Mapping cadres'!$B$1:$Z$1,0))</f>
        <v>0</v>
      </c>
      <c r="H102" s="226">
        <f>INDEX('Uganda workforce data - raw'!$A$4:$F$619,MATCH($B102, 'Uganda workforce data - raw'!$B$4:$B$619,0), MATCH("Filled Male",'Uganda workforce data - raw'!$A$4:$F$4,0))*INDEX('Mapping cadres'!$B$1:$Z$616,MATCH($B102, 'Mapping cadres'!$B$1:$B$616,0), MATCH(H$32,'Mapping cadres'!$B$1:$Z$1,0))</f>
        <v>0</v>
      </c>
      <c r="I102" s="226">
        <f>INDEX('Uganda workforce data - raw'!$A$4:$F$619,MATCH($B102, 'Uganda workforce data - raw'!$B$4:$B$619,0), MATCH("Filled Male",'Uganda workforce data - raw'!$A$4:$F$4,0))*INDEX('Mapping cadres'!$B$1:$Z$616,MATCH($B102, 'Mapping cadres'!$B$1:$B$616,0), MATCH(I$32,'Mapping cadres'!$B$1:$Z$1,0))</f>
        <v>0</v>
      </c>
      <c r="J102" s="226">
        <f>INDEX('Uganda workforce data - raw'!$A$4:$F$619,MATCH($B102, 'Uganda workforce data - raw'!$B$4:$B$619,0), MATCH("Filled Male",'Uganda workforce data - raw'!$A$4:$F$4,0))*INDEX('Mapping cadres'!$B$1:$Z$616,MATCH($B102, 'Mapping cadres'!$B$1:$B$616,0), MATCH(J$32,'Mapping cadres'!$B$1:$Z$1,0))</f>
        <v>0</v>
      </c>
      <c r="K102" s="226">
        <f>INDEX('Uganda workforce data - raw'!$A$4:$F$619,MATCH($B102, 'Uganda workforce data - raw'!$B$4:$B$619,0), MATCH("Filled Male",'Uganda workforce data - raw'!$A$4:$F$4,0))*INDEX('Mapping cadres'!$B$1:$Z$616,MATCH($B102, 'Mapping cadres'!$B$1:$B$616,0), MATCH(K$32,'Mapping cadres'!$B$1:$Z$1,0))</f>
        <v>0</v>
      </c>
      <c r="L102" s="226">
        <f>INDEX('Uganda workforce data - raw'!$A$4:$F$619,MATCH($B102, 'Uganda workforce data - raw'!$B$4:$B$619,0), MATCH("Filled Male",'Uganda workforce data - raw'!$A$4:$F$4,0))*INDEX('Mapping cadres'!$B$1:$Z$616,MATCH($B102, 'Mapping cadres'!$B$1:$B$616,0), MATCH(L$32,'Mapping cadres'!$B$1:$Z$1,0))</f>
        <v>0</v>
      </c>
      <c r="M102" s="226">
        <f>INDEX('Uganda workforce data - raw'!$A$4:$F$619,MATCH($B102, 'Uganda workforce data - raw'!$B$4:$B$619,0), MATCH("Filled Male",'Uganda workforce data - raw'!$A$4:$F$4,0))*INDEX('Mapping cadres'!$B$1:$Z$616,MATCH($B102, 'Mapping cadres'!$B$1:$B$616,0), MATCH(M$32,'Mapping cadres'!$B$1:$Z$1,0))</f>
        <v>0</v>
      </c>
      <c r="N102" s="226">
        <f>INDEX('Uganda workforce data - raw'!$A$4:$F$619,MATCH($B102, 'Uganda workforce data - raw'!$B$4:$B$619,0), MATCH("Filled Male",'Uganda workforce data - raw'!$A$4:$F$4,0))*INDEX('Mapping cadres'!$B$1:$Z$616,MATCH($B102, 'Mapping cadres'!$B$1:$B$616,0), MATCH(N$32,'Mapping cadres'!$B$1:$Z$1,0))</f>
        <v>0</v>
      </c>
      <c r="O102" s="226">
        <f>INDEX('Uganda workforce data - raw'!$A$4:$F$619,MATCH($B102, 'Uganda workforce data - raw'!$B$4:$B$619,0), MATCH("Filled Male",'Uganda workforce data - raw'!$A$4:$F$4,0))*INDEX('Mapping cadres'!$B$1:$Z$616,MATCH($B102, 'Mapping cadres'!$B$1:$B$616,0), MATCH(O$32,'Mapping cadres'!$B$1:$Z$1,0))</f>
        <v>0</v>
      </c>
      <c r="P102" s="226">
        <f>INDEX('Uganda workforce data - raw'!$A$4:$F$619,MATCH($B102, 'Uganda workforce data - raw'!$B$4:$B$619,0), MATCH("Filled Male",'Uganda workforce data - raw'!$A$4:$F$4,0))*INDEX('Mapping cadres'!$B$1:$Z$616,MATCH($B102, 'Mapping cadres'!$B$1:$B$616,0), MATCH(P$32,'Mapping cadres'!$B$1:$Z$1,0))</f>
        <v>0</v>
      </c>
      <c r="Q102" s="226">
        <f>INDEX('Uganda workforce data - raw'!$A$4:$F$619,MATCH($B102, 'Uganda workforce data - raw'!$B$4:$B$619,0), MATCH("Filled Male",'Uganda workforce data - raw'!$A$4:$F$4,0))*INDEX('Mapping cadres'!$B$1:$Z$616,MATCH($B102, 'Mapping cadres'!$B$1:$B$616,0), MATCH(Q$32,'Mapping cadres'!$B$1:$Z$1,0))</f>
        <v>0</v>
      </c>
      <c r="R102" s="226">
        <f>INDEX('Uganda workforce data - raw'!$A$4:$F$619,MATCH($B102, 'Uganda workforce data - raw'!$B$4:$B$619,0), MATCH("Filled Male",'Uganda workforce data - raw'!$A$4:$F$4,0))*INDEX('Mapping cadres'!$B$1:$Z$616,MATCH($B102, 'Mapping cadres'!$B$1:$B$616,0), MATCH(R$32,'Mapping cadres'!$B$1:$Z$1,0))</f>
        <v>0</v>
      </c>
      <c r="S102" s="226">
        <f>INDEX('Uganda workforce data - raw'!$A$4:$F$619,MATCH($B102, 'Uganda workforce data - raw'!$B$4:$B$619,0), MATCH("Filled Male",'Uganda workforce data - raw'!$A$4:$F$4,0))*INDEX('Mapping cadres'!$B$1:$Z$616,MATCH($B102, 'Mapping cadres'!$B$1:$B$616,0), MATCH(S$32,'Mapping cadres'!$B$1:$Z$1,0))</f>
        <v>0</v>
      </c>
      <c r="T102" s="226">
        <f>INDEX('Uganda workforce data - raw'!$A$4:$F$619,MATCH($B102, 'Uganda workforce data - raw'!$B$4:$B$619,0), MATCH("Filled Male",'Uganda workforce data - raw'!$A$4:$F$4,0))*INDEX('Mapping cadres'!$B$1:$Z$616,MATCH($B102, 'Mapping cadres'!$B$1:$B$616,0), MATCH(T$32,'Mapping cadres'!$B$1:$Z$1,0))</f>
        <v>0</v>
      </c>
      <c r="U102" s="226">
        <f>INDEX('Uganda workforce data - raw'!$A$4:$F$619,MATCH($B102, 'Uganda workforce data - raw'!$B$4:$B$619,0), MATCH("Filled Male",'Uganda workforce data - raw'!$A$4:$F$4,0))*INDEX('Mapping cadres'!$B$1:$Z$616,MATCH($B102, 'Mapping cadres'!$B$1:$B$616,0), MATCH(U$32,'Mapping cadres'!$B$1:$Z$1,0))</f>
        <v>0</v>
      </c>
      <c r="V102" s="226">
        <f>INDEX('Uganda workforce data - raw'!$A$4:$F$619,MATCH($B102, 'Uganda workforce data - raw'!$B$4:$B$619,0), MATCH("Filled Male",'Uganda workforce data - raw'!$A$4:$F$4,0))*INDEX('Mapping cadres'!$B$1:$Z$616,MATCH($B102, 'Mapping cadres'!$B$1:$B$616,0), MATCH(V$32,'Mapping cadres'!$B$1:$Z$1,0))</f>
        <v>0</v>
      </c>
      <c r="W102" s="226">
        <f>INDEX('Uganda workforce data - raw'!$A$4:$F$619,MATCH($B102, 'Uganda workforce data - raw'!$B$4:$B$619,0), MATCH("Filled Male",'Uganda workforce data - raw'!$A$4:$F$4,0))*INDEX('Mapping cadres'!$B$1:$Z$616,MATCH($B102, 'Mapping cadres'!$B$1:$B$616,0), MATCH(W$32,'Mapping cadres'!$B$1:$Z$1,0))</f>
        <v>0</v>
      </c>
      <c r="X102" s="226">
        <f>INDEX('Uganda workforce data - raw'!$A$4:$F$619,MATCH($B102, 'Uganda workforce data - raw'!$B$4:$B$619,0), MATCH("Filled Male",'Uganda workforce data - raw'!$A$4:$F$4,0))*INDEX('Mapping cadres'!$B$1:$Z$616,MATCH($B102, 'Mapping cadres'!$B$1:$B$616,0), MATCH(X$32,'Mapping cadres'!$B$1:$Z$1,0))</f>
        <v>0</v>
      </c>
      <c r="Y102" s="226">
        <f>INDEX('Uganda workforce data - raw'!$A$4:$F$619,MATCH($B102, 'Uganda workforce data - raw'!$B$4:$B$619,0), MATCH("Filled Male",'Uganda workforce data - raw'!$A$4:$F$4,0))*INDEX('Mapping cadres'!$B$1:$Z$616,MATCH($B102, 'Mapping cadres'!$B$1:$B$616,0), MATCH(Y$32,'Mapping cadres'!$B$1:$Z$1,0))</f>
        <v>0</v>
      </c>
      <c r="Z102" s="226">
        <f>INDEX('Uganda workforce data - raw'!$A$4:$F$619,MATCH($B102, 'Uganda workforce data - raw'!$B$4:$B$619,0), MATCH("Filled Male",'Uganda workforce data - raw'!$A$4:$F$4,0))*INDEX('Mapping cadres'!$B$1:$Z$616,MATCH($B102, 'Mapping cadres'!$B$1:$B$616,0), MATCH(Z$32,'Mapping cadres'!$B$1:$Z$1,0))</f>
        <v>0</v>
      </c>
      <c r="AA102" s="226">
        <f>INDEX('Uganda workforce data - raw'!$A$4:$F$619,MATCH($B102, 'Uganda workforce data - raw'!$B$4:$B$619,0), MATCH("Filled Female",'Uganda workforce data - raw'!$A$4:$F$4,0))*INDEX('Mapping cadres'!$B$1:$Z$616,MATCH($B102, 'Mapping cadres'!$B$1:$B$616,0), MATCH(AA$32,'Mapping cadres'!$B$1:$Z$1,0))</f>
        <v>0</v>
      </c>
      <c r="AB102" s="226">
        <f>INDEX('Uganda workforce data - raw'!$A$4:$F$619,MATCH($B102, 'Uganda workforce data - raw'!$B$4:$B$619,0), MATCH("Filled Female",'Uganda workforce data - raw'!$A$4:$F$4,0))*INDEX('Mapping cadres'!$B$1:$Z$616,MATCH($B102, 'Mapping cadres'!$B$1:$B$616,0), MATCH(AB$32,'Mapping cadres'!$B$1:$Z$1,0))</f>
        <v>0</v>
      </c>
      <c r="AC102" s="226">
        <f>INDEX('Uganda workforce data - raw'!$A$4:$F$619,MATCH($B102, 'Uganda workforce data - raw'!$B$4:$B$619,0), MATCH("Filled Female",'Uganda workforce data - raw'!$A$4:$F$4,0))*INDEX('Mapping cadres'!$B$1:$Z$616,MATCH($B102, 'Mapping cadres'!$B$1:$B$616,0), MATCH(AC$32,'Mapping cadres'!$B$1:$Z$1,0))</f>
        <v>0</v>
      </c>
      <c r="AD102" s="226">
        <f>INDEX('Uganda workforce data - raw'!$A$4:$F$619,MATCH($B102, 'Uganda workforce data - raw'!$B$4:$B$619,0), MATCH("Filled Female",'Uganda workforce data - raw'!$A$4:$F$4,0))*INDEX('Mapping cadres'!$B$1:$Z$616,MATCH($B102, 'Mapping cadres'!$B$1:$B$616,0), MATCH(AD$32,'Mapping cadres'!$B$1:$Z$1,0))</f>
        <v>0</v>
      </c>
      <c r="AE102" s="226">
        <f>INDEX('Uganda workforce data - raw'!$A$4:$F$619,MATCH($B102, 'Uganda workforce data - raw'!$B$4:$B$619,0), MATCH("Filled Female",'Uganda workforce data - raw'!$A$4:$F$4,0))*INDEX('Mapping cadres'!$B$1:$Z$616,MATCH($B102, 'Mapping cadres'!$B$1:$B$616,0), MATCH(AE$32,'Mapping cadres'!$B$1:$Z$1,0))</f>
        <v>0</v>
      </c>
      <c r="AF102" s="226">
        <f>INDEX('Uganda workforce data - raw'!$A$4:$F$619,MATCH($B102, 'Uganda workforce data - raw'!$B$4:$B$619,0), MATCH("Filled Female",'Uganda workforce data - raw'!$A$4:$F$4,0))*INDEX('Mapping cadres'!$B$1:$Z$616,MATCH($B102, 'Mapping cadres'!$B$1:$B$616,0), MATCH(AF$32,'Mapping cadres'!$B$1:$Z$1,0))</f>
        <v>0</v>
      </c>
      <c r="AG102" s="226">
        <f>INDEX('Uganda workforce data - raw'!$A$4:$F$619,MATCH($B102, 'Uganda workforce data - raw'!$B$4:$B$619,0), MATCH("Filled Female",'Uganda workforce data - raw'!$A$4:$F$4,0))*INDEX('Mapping cadres'!$B$1:$Z$616,MATCH($B102, 'Mapping cadres'!$B$1:$B$616,0), MATCH(AG$32,'Mapping cadres'!$B$1:$Z$1,0))</f>
        <v>0</v>
      </c>
      <c r="AH102" s="226">
        <f>INDEX('Uganda workforce data - raw'!$A$4:$F$619,MATCH($B102, 'Uganda workforce data - raw'!$B$4:$B$619,0), MATCH("Filled Female",'Uganda workforce data - raw'!$A$4:$F$4,0))*INDEX('Mapping cadres'!$B$1:$Z$616,MATCH($B102, 'Mapping cadres'!$B$1:$B$616,0), MATCH(AH$32,'Mapping cadres'!$B$1:$Z$1,0))</f>
        <v>0</v>
      </c>
      <c r="AI102" s="226">
        <f>INDEX('Uganda workforce data - raw'!$A$4:$F$619,MATCH($B102, 'Uganda workforce data - raw'!$B$4:$B$619,0), MATCH("Filled Female",'Uganda workforce data - raw'!$A$4:$F$4,0))*INDEX('Mapping cadres'!$B$1:$Z$616,MATCH($B102, 'Mapping cadres'!$B$1:$B$616,0), MATCH(AI$32,'Mapping cadres'!$B$1:$Z$1,0))</f>
        <v>0</v>
      </c>
      <c r="AJ102" s="226">
        <f>INDEX('Uganda workforce data - raw'!$A$4:$F$619,MATCH($B102, 'Uganda workforce data - raw'!$B$4:$B$619,0), MATCH("Filled Female",'Uganda workforce data - raw'!$A$4:$F$4,0))*INDEX('Mapping cadres'!$B$1:$Z$616,MATCH($B102, 'Mapping cadres'!$B$1:$B$616,0), MATCH(AJ$32,'Mapping cadres'!$B$1:$Z$1,0))</f>
        <v>0</v>
      </c>
      <c r="AK102" s="226">
        <f>INDEX('Uganda workforce data - raw'!$A$4:$F$619,MATCH($B102, 'Uganda workforce data - raw'!$B$4:$B$619,0), MATCH("Filled Female",'Uganda workforce data - raw'!$A$4:$F$4,0))*INDEX('Mapping cadres'!$B$1:$Z$616,MATCH($B102, 'Mapping cadres'!$B$1:$B$616,0), MATCH(AK$32,'Mapping cadres'!$B$1:$Z$1,0))</f>
        <v>0</v>
      </c>
      <c r="AL102" s="226">
        <f>INDEX('Uganda workforce data - raw'!$A$4:$F$619,MATCH($B102, 'Uganda workforce data - raw'!$B$4:$B$619,0), MATCH("Filled Female",'Uganda workforce data - raw'!$A$4:$F$4,0))*INDEX('Mapping cadres'!$B$1:$Z$616,MATCH($B102, 'Mapping cadres'!$B$1:$B$616,0), MATCH(AL$32,'Mapping cadres'!$B$1:$Z$1,0))</f>
        <v>0</v>
      </c>
      <c r="AM102" s="226">
        <f>INDEX('Uganda workforce data - raw'!$A$4:$F$619,MATCH($B102, 'Uganda workforce data - raw'!$B$4:$B$619,0), MATCH("Filled Female",'Uganda workforce data - raw'!$A$4:$F$4,0))*INDEX('Mapping cadres'!$B$1:$Z$616,MATCH($B102, 'Mapping cadres'!$B$1:$B$616,0), MATCH(AM$32,'Mapping cadres'!$B$1:$Z$1,0))</f>
        <v>0</v>
      </c>
      <c r="AN102" s="226">
        <f>INDEX('Uganda workforce data - raw'!$A$4:$F$619,MATCH($B102, 'Uganda workforce data - raw'!$B$4:$B$619,0), MATCH("Filled Female",'Uganda workforce data - raw'!$A$4:$F$4,0))*INDEX('Mapping cadres'!$B$1:$Z$616,MATCH($B102, 'Mapping cadres'!$B$1:$B$616,0), MATCH(AN$32,'Mapping cadres'!$B$1:$Z$1,0))</f>
        <v>0</v>
      </c>
      <c r="AO102" s="226">
        <f>INDEX('Uganda workforce data - raw'!$A$4:$F$619,MATCH($B102, 'Uganda workforce data - raw'!$B$4:$B$619,0), MATCH("Filled Female",'Uganda workforce data - raw'!$A$4:$F$4,0))*INDEX('Mapping cadres'!$B$1:$Z$616,MATCH($B102, 'Mapping cadres'!$B$1:$B$616,0), MATCH(AO$32,'Mapping cadres'!$B$1:$Z$1,0))</f>
        <v>0</v>
      </c>
      <c r="AP102" s="226">
        <f>INDEX('Uganda workforce data - raw'!$A$4:$F$619,MATCH($B102, 'Uganda workforce data - raw'!$B$4:$B$619,0), MATCH("Filled Female",'Uganda workforce data - raw'!$A$4:$F$4,0))*INDEX('Mapping cadres'!$B$1:$Z$616,MATCH($B102, 'Mapping cadres'!$B$1:$B$616,0), MATCH(AP$32,'Mapping cadres'!$B$1:$Z$1,0))</f>
        <v>0</v>
      </c>
      <c r="AQ102" s="226">
        <f>INDEX('Uganda workforce data - raw'!$A$4:$F$619,MATCH($B102, 'Uganda workforce data - raw'!$B$4:$B$619,0), MATCH("Filled Female",'Uganda workforce data - raw'!$A$4:$F$4,0))*INDEX('Mapping cadres'!$B$1:$Z$616,MATCH($B102, 'Mapping cadres'!$B$1:$B$616,0), MATCH(AQ$32,'Mapping cadres'!$B$1:$Z$1,0))</f>
        <v>0</v>
      </c>
      <c r="AR102" s="226">
        <f>INDEX('Uganda workforce data - raw'!$A$4:$F$619,MATCH($B102, 'Uganda workforce data - raw'!$B$4:$B$619,0), MATCH("Filled Female",'Uganda workforce data - raw'!$A$4:$F$4,0))*INDEX('Mapping cadres'!$B$1:$Z$616,MATCH($B102, 'Mapping cadres'!$B$1:$B$616,0), MATCH(AR$32,'Mapping cadres'!$B$1:$Z$1,0))</f>
        <v>0</v>
      </c>
      <c r="AS102" s="226">
        <f>INDEX('Uganda workforce data - raw'!$A$4:$F$619,MATCH($B102, 'Uganda workforce data - raw'!$B$4:$B$619,0), MATCH("Filled Female",'Uganda workforce data - raw'!$A$4:$F$4,0))*INDEX('Mapping cadres'!$B$1:$Z$616,MATCH($B102, 'Mapping cadres'!$B$1:$B$616,0), MATCH(AS$32,'Mapping cadres'!$B$1:$Z$1,0))</f>
        <v>0</v>
      </c>
      <c r="AT102" s="226">
        <f>INDEX('Uganda workforce data - raw'!$A$4:$F$619,MATCH($B102, 'Uganda workforce data - raw'!$B$4:$B$619,0), MATCH("Filled Female",'Uganda workforce data - raw'!$A$4:$F$4,0))*INDEX('Mapping cadres'!$B$1:$Z$616,MATCH($B102, 'Mapping cadres'!$B$1:$B$616,0), MATCH(AT$32,'Mapping cadres'!$B$1:$Z$1,0))</f>
        <v>0</v>
      </c>
      <c r="AU102" s="226">
        <f>INDEX('Uganda workforce data - raw'!$A$4:$F$619,MATCH($B102, 'Uganda workforce data - raw'!$B$4:$B$619,0), MATCH("Filled Female",'Uganda workforce data - raw'!$A$4:$F$4,0))*INDEX('Mapping cadres'!$B$1:$Z$616,MATCH($B102, 'Mapping cadres'!$B$1:$B$616,0), MATCH(AU$32,'Mapping cadres'!$B$1:$Z$1,0))</f>
        <v>0</v>
      </c>
      <c r="AV102" s="226">
        <f>INDEX('Uganda workforce data - raw'!$A$4:$F$619,MATCH($B102, 'Uganda workforce data - raw'!$B$4:$B$619,0), MATCH("Filled Female",'Uganda workforce data - raw'!$A$4:$F$4,0))*INDEX('Mapping cadres'!$B$1:$Z$616,MATCH($B102, 'Mapping cadres'!$B$1:$B$616,0), MATCH(AV$32,'Mapping cadres'!$B$1:$Z$1,0))</f>
        <v>0</v>
      </c>
      <c r="AW102" s="226">
        <f>INDEX('Uganda workforce data - raw'!$A$4:$F$619,MATCH($B102, 'Uganda workforce data - raw'!$B$4:$B$619,0), MATCH("Filled Female",'Uganda workforce data - raw'!$A$4:$F$4,0))*INDEX('Mapping cadres'!$B$1:$Z$616,MATCH($B102, 'Mapping cadres'!$B$1:$B$616,0), MATCH(AW$32,'Mapping cadres'!$B$1:$Z$1,0))</f>
        <v>0</v>
      </c>
      <c r="AX102" s="226">
        <f>INDEX('Uganda workforce data - raw'!$A$4:$F$619,MATCH($B102, 'Uganda workforce data - raw'!$B$4:$B$619,0), MATCH("Filled Female",'Uganda workforce data - raw'!$A$4:$F$4,0))*INDEX('Mapping cadres'!$B$1:$Z$616,MATCH($B102, 'Mapping cadres'!$B$1:$B$616,0), MATCH(AX$32,'Mapping cadres'!$B$1:$Z$1,0))</f>
        <v>0</v>
      </c>
      <c r="AY102" s="226">
        <f t="shared" si="29"/>
        <v>1</v>
      </c>
      <c r="AZ102" s="226">
        <f t="shared" si="30"/>
        <v>0</v>
      </c>
      <c r="BA102" s="226">
        <f t="shared" si="31"/>
        <v>0</v>
      </c>
      <c r="BB102" s="226">
        <f t="shared" si="32"/>
        <v>0</v>
      </c>
      <c r="BC102" s="226">
        <f t="shared" si="33"/>
        <v>0</v>
      </c>
      <c r="BD102" s="226">
        <f t="shared" si="34"/>
        <v>0</v>
      </c>
      <c r="BE102" s="226">
        <f t="shared" si="35"/>
        <v>0</v>
      </c>
      <c r="BF102" s="226">
        <f t="shared" si="36"/>
        <v>0</v>
      </c>
      <c r="BG102" s="226">
        <f t="shared" si="37"/>
        <v>0</v>
      </c>
      <c r="BH102" s="226">
        <f t="shared" si="38"/>
        <v>0</v>
      </c>
      <c r="BI102" s="226">
        <f t="shared" si="39"/>
        <v>0</v>
      </c>
      <c r="BJ102" s="226">
        <f t="shared" si="40"/>
        <v>0</v>
      </c>
      <c r="BK102" s="226">
        <f t="shared" si="41"/>
        <v>0</v>
      </c>
      <c r="BL102" s="226">
        <f t="shared" si="42"/>
        <v>0</v>
      </c>
      <c r="BM102" s="226">
        <f t="shared" si="43"/>
        <v>0</v>
      </c>
      <c r="BN102" s="226">
        <f t="shared" si="44"/>
        <v>0</v>
      </c>
      <c r="BO102" s="226">
        <f t="shared" si="45"/>
        <v>0</v>
      </c>
      <c r="BP102" s="226">
        <f t="shared" si="46"/>
        <v>0</v>
      </c>
      <c r="BQ102" s="226">
        <f t="shared" si="47"/>
        <v>0</v>
      </c>
      <c r="BR102" s="226">
        <f t="shared" si="48"/>
        <v>0</v>
      </c>
      <c r="BS102" s="226">
        <f t="shared" si="49"/>
        <v>0</v>
      </c>
      <c r="BT102" s="226">
        <f t="shared" si="50"/>
        <v>0</v>
      </c>
      <c r="BU102" s="226">
        <f t="shared" si="51"/>
        <v>0</v>
      </c>
      <c r="BV102" s="226">
        <f t="shared" si="52"/>
        <v>0</v>
      </c>
    </row>
    <row r="103" spans="1:74">
      <c r="A103" s="226">
        <v>71</v>
      </c>
      <c r="B103" s="226" t="s">
        <v>1376</v>
      </c>
      <c r="C103" s="226">
        <f>INDEX('Uganda workforce data - raw'!$A$4:$F$619,MATCH($B103, 'Uganda workforce data - raw'!$B$4:$B$619,0), MATCH("Filled Male",'Uganda workforce data - raw'!$A$4:$F$4,0))*INDEX('Mapping cadres'!$B$1:$Z$616,MATCH($B103, 'Mapping cadres'!$B$1:$B$616,0), MATCH(C$32,'Mapping cadres'!$B$1:$Z$1,0))</f>
        <v>3</v>
      </c>
      <c r="D103" s="226">
        <f>INDEX('Uganda workforce data - raw'!$A$4:$F$619,MATCH($B103, 'Uganda workforce data - raw'!$B$4:$B$619,0), MATCH("Filled Male",'Uganda workforce data - raw'!$A$4:$F$4,0))*INDEX('Mapping cadres'!$B$1:$Z$616,MATCH($B103, 'Mapping cadres'!$B$1:$B$616,0), MATCH(D$32,'Mapping cadres'!$B$1:$Z$1,0))</f>
        <v>0</v>
      </c>
      <c r="E103" s="226">
        <f>INDEX('Uganda workforce data - raw'!$A$4:$F$619,MATCH($B103, 'Uganda workforce data - raw'!$B$4:$B$619,0), MATCH("Filled Male",'Uganda workforce data - raw'!$A$4:$F$4,0))*INDEX('Mapping cadres'!$B$1:$Z$616,MATCH($B103, 'Mapping cadres'!$B$1:$B$616,0), MATCH(E$32,'Mapping cadres'!$B$1:$Z$1,0))</f>
        <v>0</v>
      </c>
      <c r="F103" s="226">
        <f>INDEX('Uganda workforce data - raw'!$A$4:$F$619,MATCH($B103, 'Uganda workforce data - raw'!$B$4:$B$619,0), MATCH("Filled Male",'Uganda workforce data - raw'!$A$4:$F$4,0))*INDEX('Mapping cadres'!$B$1:$Z$616,MATCH($B103, 'Mapping cadres'!$B$1:$B$616,0), MATCH(F$32,'Mapping cadres'!$B$1:$Z$1,0))</f>
        <v>0</v>
      </c>
      <c r="G103" s="226">
        <f>INDEX('Uganda workforce data - raw'!$A$4:$F$619,MATCH($B103, 'Uganda workforce data - raw'!$B$4:$B$619,0), MATCH("Filled Male",'Uganda workforce data - raw'!$A$4:$F$4,0))*INDEX('Mapping cadres'!$B$1:$Z$616,MATCH($B103, 'Mapping cadres'!$B$1:$B$616,0), MATCH(G$32,'Mapping cadres'!$B$1:$Z$1,0))</f>
        <v>0</v>
      </c>
      <c r="H103" s="226">
        <f>INDEX('Uganda workforce data - raw'!$A$4:$F$619,MATCH($B103, 'Uganda workforce data - raw'!$B$4:$B$619,0), MATCH("Filled Male",'Uganda workforce data - raw'!$A$4:$F$4,0))*INDEX('Mapping cadres'!$B$1:$Z$616,MATCH($B103, 'Mapping cadres'!$B$1:$B$616,0), MATCH(H$32,'Mapping cadres'!$B$1:$Z$1,0))</f>
        <v>0</v>
      </c>
      <c r="I103" s="226">
        <f>INDEX('Uganda workforce data - raw'!$A$4:$F$619,MATCH($B103, 'Uganda workforce data - raw'!$B$4:$B$619,0), MATCH("Filled Male",'Uganda workforce data - raw'!$A$4:$F$4,0))*INDEX('Mapping cadres'!$B$1:$Z$616,MATCH($B103, 'Mapping cadres'!$B$1:$B$616,0), MATCH(I$32,'Mapping cadres'!$B$1:$Z$1,0))</f>
        <v>0</v>
      </c>
      <c r="J103" s="226">
        <f>INDEX('Uganda workforce data - raw'!$A$4:$F$619,MATCH($B103, 'Uganda workforce data - raw'!$B$4:$B$619,0), MATCH("Filled Male",'Uganda workforce data - raw'!$A$4:$F$4,0))*INDEX('Mapping cadres'!$B$1:$Z$616,MATCH($B103, 'Mapping cadres'!$B$1:$B$616,0), MATCH(J$32,'Mapping cadres'!$B$1:$Z$1,0))</f>
        <v>0</v>
      </c>
      <c r="K103" s="226">
        <f>INDEX('Uganda workforce data - raw'!$A$4:$F$619,MATCH($B103, 'Uganda workforce data - raw'!$B$4:$B$619,0), MATCH("Filled Male",'Uganda workforce data - raw'!$A$4:$F$4,0))*INDEX('Mapping cadres'!$B$1:$Z$616,MATCH($B103, 'Mapping cadres'!$B$1:$B$616,0), MATCH(K$32,'Mapping cadres'!$B$1:$Z$1,0))</f>
        <v>0</v>
      </c>
      <c r="L103" s="226">
        <f>INDEX('Uganda workforce data - raw'!$A$4:$F$619,MATCH($B103, 'Uganda workforce data - raw'!$B$4:$B$619,0), MATCH("Filled Male",'Uganda workforce data - raw'!$A$4:$F$4,0))*INDEX('Mapping cadres'!$B$1:$Z$616,MATCH($B103, 'Mapping cadres'!$B$1:$B$616,0), MATCH(L$32,'Mapping cadres'!$B$1:$Z$1,0))</f>
        <v>0</v>
      </c>
      <c r="M103" s="226">
        <f>INDEX('Uganda workforce data - raw'!$A$4:$F$619,MATCH($B103, 'Uganda workforce data - raw'!$B$4:$B$619,0), MATCH("Filled Male",'Uganda workforce data - raw'!$A$4:$F$4,0))*INDEX('Mapping cadres'!$B$1:$Z$616,MATCH($B103, 'Mapping cadres'!$B$1:$B$616,0), MATCH(M$32,'Mapping cadres'!$B$1:$Z$1,0))</f>
        <v>0</v>
      </c>
      <c r="N103" s="226">
        <f>INDEX('Uganda workforce data - raw'!$A$4:$F$619,MATCH($B103, 'Uganda workforce data - raw'!$B$4:$B$619,0), MATCH("Filled Male",'Uganda workforce data - raw'!$A$4:$F$4,0))*INDEX('Mapping cadres'!$B$1:$Z$616,MATCH($B103, 'Mapping cadres'!$B$1:$B$616,0), MATCH(N$32,'Mapping cadres'!$B$1:$Z$1,0))</f>
        <v>0</v>
      </c>
      <c r="O103" s="226">
        <f>INDEX('Uganda workforce data - raw'!$A$4:$F$619,MATCH($B103, 'Uganda workforce data - raw'!$B$4:$B$619,0), MATCH("Filled Male",'Uganda workforce data - raw'!$A$4:$F$4,0))*INDEX('Mapping cadres'!$B$1:$Z$616,MATCH($B103, 'Mapping cadres'!$B$1:$B$616,0), MATCH(O$32,'Mapping cadres'!$B$1:$Z$1,0))</f>
        <v>0</v>
      </c>
      <c r="P103" s="226">
        <f>INDEX('Uganda workforce data - raw'!$A$4:$F$619,MATCH($B103, 'Uganda workforce data - raw'!$B$4:$B$619,0), MATCH("Filled Male",'Uganda workforce data - raw'!$A$4:$F$4,0))*INDEX('Mapping cadres'!$B$1:$Z$616,MATCH($B103, 'Mapping cadres'!$B$1:$B$616,0), MATCH(P$32,'Mapping cadres'!$B$1:$Z$1,0))</f>
        <v>0</v>
      </c>
      <c r="Q103" s="226">
        <f>INDEX('Uganda workforce data - raw'!$A$4:$F$619,MATCH($B103, 'Uganda workforce data - raw'!$B$4:$B$619,0), MATCH("Filled Male",'Uganda workforce data - raw'!$A$4:$F$4,0))*INDEX('Mapping cadres'!$B$1:$Z$616,MATCH($B103, 'Mapping cadres'!$B$1:$B$616,0), MATCH(Q$32,'Mapping cadres'!$B$1:$Z$1,0))</f>
        <v>0</v>
      </c>
      <c r="R103" s="226">
        <f>INDEX('Uganda workforce data - raw'!$A$4:$F$619,MATCH($B103, 'Uganda workforce data - raw'!$B$4:$B$619,0), MATCH("Filled Male",'Uganda workforce data - raw'!$A$4:$F$4,0))*INDEX('Mapping cadres'!$B$1:$Z$616,MATCH($B103, 'Mapping cadres'!$B$1:$B$616,0), MATCH(R$32,'Mapping cadres'!$B$1:$Z$1,0))</f>
        <v>0</v>
      </c>
      <c r="S103" s="226">
        <f>INDEX('Uganda workforce data - raw'!$A$4:$F$619,MATCH($B103, 'Uganda workforce data - raw'!$B$4:$B$619,0), MATCH("Filled Male",'Uganda workforce data - raw'!$A$4:$F$4,0))*INDEX('Mapping cadres'!$B$1:$Z$616,MATCH($B103, 'Mapping cadres'!$B$1:$B$616,0), MATCH(S$32,'Mapping cadres'!$B$1:$Z$1,0))</f>
        <v>0</v>
      </c>
      <c r="T103" s="226">
        <f>INDEX('Uganda workforce data - raw'!$A$4:$F$619,MATCH($B103, 'Uganda workforce data - raw'!$B$4:$B$619,0), MATCH("Filled Male",'Uganda workforce data - raw'!$A$4:$F$4,0))*INDEX('Mapping cadres'!$B$1:$Z$616,MATCH($B103, 'Mapping cadres'!$B$1:$B$616,0), MATCH(T$32,'Mapping cadres'!$B$1:$Z$1,0))</f>
        <v>0</v>
      </c>
      <c r="U103" s="226">
        <f>INDEX('Uganda workforce data - raw'!$A$4:$F$619,MATCH($B103, 'Uganda workforce data - raw'!$B$4:$B$619,0), MATCH("Filled Male",'Uganda workforce data - raw'!$A$4:$F$4,0))*INDEX('Mapping cadres'!$B$1:$Z$616,MATCH($B103, 'Mapping cadres'!$B$1:$B$616,0), MATCH(U$32,'Mapping cadres'!$B$1:$Z$1,0))</f>
        <v>0</v>
      </c>
      <c r="V103" s="226">
        <f>INDEX('Uganda workforce data - raw'!$A$4:$F$619,MATCH($B103, 'Uganda workforce data - raw'!$B$4:$B$619,0), MATCH("Filled Male",'Uganda workforce data - raw'!$A$4:$F$4,0))*INDEX('Mapping cadres'!$B$1:$Z$616,MATCH($B103, 'Mapping cadres'!$B$1:$B$616,0), MATCH(V$32,'Mapping cadres'!$B$1:$Z$1,0))</f>
        <v>0</v>
      </c>
      <c r="W103" s="226">
        <f>INDEX('Uganda workforce data - raw'!$A$4:$F$619,MATCH($B103, 'Uganda workforce data - raw'!$B$4:$B$619,0), MATCH("Filled Male",'Uganda workforce data - raw'!$A$4:$F$4,0))*INDEX('Mapping cadres'!$B$1:$Z$616,MATCH($B103, 'Mapping cadres'!$B$1:$B$616,0), MATCH(W$32,'Mapping cadres'!$B$1:$Z$1,0))</f>
        <v>0</v>
      </c>
      <c r="X103" s="226">
        <f>INDEX('Uganda workforce data - raw'!$A$4:$F$619,MATCH($B103, 'Uganda workforce data - raw'!$B$4:$B$619,0), MATCH("Filled Male",'Uganda workforce data - raw'!$A$4:$F$4,0))*INDEX('Mapping cadres'!$B$1:$Z$616,MATCH($B103, 'Mapping cadres'!$B$1:$B$616,0), MATCH(X$32,'Mapping cadres'!$B$1:$Z$1,0))</f>
        <v>0</v>
      </c>
      <c r="Y103" s="226">
        <f>INDEX('Uganda workforce data - raw'!$A$4:$F$619,MATCH($B103, 'Uganda workforce data - raw'!$B$4:$B$619,0), MATCH("Filled Male",'Uganda workforce data - raw'!$A$4:$F$4,0))*INDEX('Mapping cadres'!$B$1:$Z$616,MATCH($B103, 'Mapping cadres'!$B$1:$B$616,0), MATCH(Y$32,'Mapping cadres'!$B$1:$Z$1,0))</f>
        <v>0</v>
      </c>
      <c r="Z103" s="226">
        <f>INDEX('Uganda workforce data - raw'!$A$4:$F$619,MATCH($B103, 'Uganda workforce data - raw'!$B$4:$B$619,0), MATCH("Filled Male",'Uganda workforce data - raw'!$A$4:$F$4,0))*INDEX('Mapping cadres'!$B$1:$Z$616,MATCH($B103, 'Mapping cadres'!$B$1:$B$616,0), MATCH(Z$32,'Mapping cadres'!$B$1:$Z$1,0))</f>
        <v>0</v>
      </c>
      <c r="AA103" s="226">
        <f>INDEX('Uganda workforce data - raw'!$A$4:$F$619,MATCH($B103, 'Uganda workforce data - raw'!$B$4:$B$619,0), MATCH("Filled Female",'Uganda workforce data - raw'!$A$4:$F$4,0))*INDEX('Mapping cadres'!$B$1:$Z$616,MATCH($B103, 'Mapping cadres'!$B$1:$B$616,0), MATCH(AA$32,'Mapping cadres'!$B$1:$Z$1,0))</f>
        <v>0</v>
      </c>
      <c r="AB103" s="226">
        <f>INDEX('Uganda workforce data - raw'!$A$4:$F$619,MATCH($B103, 'Uganda workforce data - raw'!$B$4:$B$619,0), MATCH("Filled Female",'Uganda workforce data - raw'!$A$4:$F$4,0))*INDEX('Mapping cadres'!$B$1:$Z$616,MATCH($B103, 'Mapping cadres'!$B$1:$B$616,0), MATCH(AB$32,'Mapping cadres'!$B$1:$Z$1,0))</f>
        <v>0</v>
      </c>
      <c r="AC103" s="226">
        <f>INDEX('Uganda workforce data - raw'!$A$4:$F$619,MATCH($B103, 'Uganda workforce data - raw'!$B$4:$B$619,0), MATCH("Filled Female",'Uganda workforce data - raw'!$A$4:$F$4,0))*INDEX('Mapping cadres'!$B$1:$Z$616,MATCH($B103, 'Mapping cadres'!$B$1:$B$616,0), MATCH(AC$32,'Mapping cadres'!$B$1:$Z$1,0))</f>
        <v>0</v>
      </c>
      <c r="AD103" s="226">
        <f>INDEX('Uganda workforce data - raw'!$A$4:$F$619,MATCH($B103, 'Uganda workforce data - raw'!$B$4:$B$619,0), MATCH("Filled Female",'Uganda workforce data - raw'!$A$4:$F$4,0))*INDEX('Mapping cadres'!$B$1:$Z$616,MATCH($B103, 'Mapping cadres'!$B$1:$B$616,0), MATCH(AD$32,'Mapping cadres'!$B$1:$Z$1,0))</f>
        <v>0</v>
      </c>
      <c r="AE103" s="226">
        <f>INDEX('Uganda workforce data - raw'!$A$4:$F$619,MATCH($B103, 'Uganda workforce data - raw'!$B$4:$B$619,0), MATCH("Filled Female",'Uganda workforce data - raw'!$A$4:$F$4,0))*INDEX('Mapping cadres'!$B$1:$Z$616,MATCH($B103, 'Mapping cadres'!$B$1:$B$616,0), MATCH(AE$32,'Mapping cadres'!$B$1:$Z$1,0))</f>
        <v>0</v>
      </c>
      <c r="AF103" s="226">
        <f>INDEX('Uganda workforce data - raw'!$A$4:$F$619,MATCH($B103, 'Uganda workforce data - raw'!$B$4:$B$619,0), MATCH("Filled Female",'Uganda workforce data - raw'!$A$4:$F$4,0))*INDEX('Mapping cadres'!$B$1:$Z$616,MATCH($B103, 'Mapping cadres'!$B$1:$B$616,0), MATCH(AF$32,'Mapping cadres'!$B$1:$Z$1,0))</f>
        <v>0</v>
      </c>
      <c r="AG103" s="226">
        <f>INDEX('Uganda workforce data - raw'!$A$4:$F$619,MATCH($B103, 'Uganda workforce data - raw'!$B$4:$B$619,0), MATCH("Filled Female",'Uganda workforce data - raw'!$A$4:$F$4,0))*INDEX('Mapping cadres'!$B$1:$Z$616,MATCH($B103, 'Mapping cadres'!$B$1:$B$616,0), MATCH(AG$32,'Mapping cadres'!$B$1:$Z$1,0))</f>
        <v>0</v>
      </c>
      <c r="AH103" s="226">
        <f>INDEX('Uganda workforce data - raw'!$A$4:$F$619,MATCH($B103, 'Uganda workforce data - raw'!$B$4:$B$619,0), MATCH("Filled Female",'Uganda workforce data - raw'!$A$4:$F$4,0))*INDEX('Mapping cadres'!$B$1:$Z$616,MATCH($B103, 'Mapping cadres'!$B$1:$B$616,0), MATCH(AH$32,'Mapping cadres'!$B$1:$Z$1,0))</f>
        <v>0</v>
      </c>
      <c r="AI103" s="226">
        <f>INDEX('Uganda workforce data - raw'!$A$4:$F$619,MATCH($B103, 'Uganda workforce data - raw'!$B$4:$B$619,0), MATCH("Filled Female",'Uganda workforce data - raw'!$A$4:$F$4,0))*INDEX('Mapping cadres'!$B$1:$Z$616,MATCH($B103, 'Mapping cadres'!$B$1:$B$616,0), MATCH(AI$32,'Mapping cadres'!$B$1:$Z$1,0))</f>
        <v>0</v>
      </c>
      <c r="AJ103" s="226">
        <f>INDEX('Uganda workforce data - raw'!$A$4:$F$619,MATCH($B103, 'Uganda workforce data - raw'!$B$4:$B$619,0), MATCH("Filled Female",'Uganda workforce data - raw'!$A$4:$F$4,0))*INDEX('Mapping cadres'!$B$1:$Z$616,MATCH($B103, 'Mapping cadres'!$B$1:$B$616,0), MATCH(AJ$32,'Mapping cadres'!$B$1:$Z$1,0))</f>
        <v>0</v>
      </c>
      <c r="AK103" s="226">
        <f>INDEX('Uganda workforce data - raw'!$A$4:$F$619,MATCH($B103, 'Uganda workforce data - raw'!$B$4:$B$619,0), MATCH("Filled Female",'Uganda workforce data - raw'!$A$4:$F$4,0))*INDEX('Mapping cadres'!$B$1:$Z$616,MATCH($B103, 'Mapping cadres'!$B$1:$B$616,0), MATCH(AK$32,'Mapping cadres'!$B$1:$Z$1,0))</f>
        <v>0</v>
      </c>
      <c r="AL103" s="226">
        <f>INDEX('Uganda workforce data - raw'!$A$4:$F$619,MATCH($B103, 'Uganda workforce data - raw'!$B$4:$B$619,0), MATCH("Filled Female",'Uganda workforce data - raw'!$A$4:$F$4,0))*INDEX('Mapping cadres'!$B$1:$Z$616,MATCH($B103, 'Mapping cadres'!$B$1:$B$616,0), MATCH(AL$32,'Mapping cadres'!$B$1:$Z$1,0))</f>
        <v>0</v>
      </c>
      <c r="AM103" s="226">
        <f>INDEX('Uganda workforce data - raw'!$A$4:$F$619,MATCH($B103, 'Uganda workforce data - raw'!$B$4:$B$619,0), MATCH("Filled Female",'Uganda workforce data - raw'!$A$4:$F$4,0))*INDEX('Mapping cadres'!$B$1:$Z$616,MATCH($B103, 'Mapping cadres'!$B$1:$B$616,0), MATCH(AM$32,'Mapping cadres'!$B$1:$Z$1,0))</f>
        <v>0</v>
      </c>
      <c r="AN103" s="226">
        <f>INDEX('Uganda workforce data - raw'!$A$4:$F$619,MATCH($B103, 'Uganda workforce data - raw'!$B$4:$B$619,0), MATCH("Filled Female",'Uganda workforce data - raw'!$A$4:$F$4,0))*INDEX('Mapping cadres'!$B$1:$Z$616,MATCH($B103, 'Mapping cadres'!$B$1:$B$616,0), MATCH(AN$32,'Mapping cadres'!$B$1:$Z$1,0))</f>
        <v>0</v>
      </c>
      <c r="AO103" s="226">
        <f>INDEX('Uganda workforce data - raw'!$A$4:$F$619,MATCH($B103, 'Uganda workforce data - raw'!$B$4:$B$619,0), MATCH("Filled Female",'Uganda workforce data - raw'!$A$4:$F$4,0))*INDEX('Mapping cadres'!$B$1:$Z$616,MATCH($B103, 'Mapping cadres'!$B$1:$B$616,0), MATCH(AO$32,'Mapping cadres'!$B$1:$Z$1,0))</f>
        <v>0</v>
      </c>
      <c r="AP103" s="226">
        <f>INDEX('Uganda workforce data - raw'!$A$4:$F$619,MATCH($B103, 'Uganda workforce data - raw'!$B$4:$B$619,0), MATCH("Filled Female",'Uganda workforce data - raw'!$A$4:$F$4,0))*INDEX('Mapping cadres'!$B$1:$Z$616,MATCH($B103, 'Mapping cadres'!$B$1:$B$616,0), MATCH(AP$32,'Mapping cadres'!$B$1:$Z$1,0))</f>
        <v>0</v>
      </c>
      <c r="AQ103" s="226">
        <f>INDEX('Uganda workforce data - raw'!$A$4:$F$619,MATCH($B103, 'Uganda workforce data - raw'!$B$4:$B$619,0), MATCH("Filled Female",'Uganda workforce data - raw'!$A$4:$F$4,0))*INDEX('Mapping cadres'!$B$1:$Z$616,MATCH($B103, 'Mapping cadres'!$B$1:$B$616,0), MATCH(AQ$32,'Mapping cadres'!$B$1:$Z$1,0))</f>
        <v>0</v>
      </c>
      <c r="AR103" s="226">
        <f>INDEX('Uganda workforce data - raw'!$A$4:$F$619,MATCH($B103, 'Uganda workforce data - raw'!$B$4:$B$619,0), MATCH("Filled Female",'Uganda workforce data - raw'!$A$4:$F$4,0))*INDEX('Mapping cadres'!$B$1:$Z$616,MATCH($B103, 'Mapping cadres'!$B$1:$B$616,0), MATCH(AR$32,'Mapping cadres'!$B$1:$Z$1,0))</f>
        <v>0</v>
      </c>
      <c r="AS103" s="226">
        <f>INDEX('Uganda workforce data - raw'!$A$4:$F$619,MATCH($B103, 'Uganda workforce data - raw'!$B$4:$B$619,0), MATCH("Filled Female",'Uganda workforce data - raw'!$A$4:$F$4,0))*INDEX('Mapping cadres'!$B$1:$Z$616,MATCH($B103, 'Mapping cadres'!$B$1:$B$616,0), MATCH(AS$32,'Mapping cadres'!$B$1:$Z$1,0))</f>
        <v>0</v>
      </c>
      <c r="AT103" s="226">
        <f>INDEX('Uganda workforce data - raw'!$A$4:$F$619,MATCH($B103, 'Uganda workforce data - raw'!$B$4:$B$619,0), MATCH("Filled Female",'Uganda workforce data - raw'!$A$4:$F$4,0))*INDEX('Mapping cadres'!$B$1:$Z$616,MATCH($B103, 'Mapping cadres'!$B$1:$B$616,0), MATCH(AT$32,'Mapping cadres'!$B$1:$Z$1,0))</f>
        <v>0</v>
      </c>
      <c r="AU103" s="226">
        <f>INDEX('Uganda workforce data - raw'!$A$4:$F$619,MATCH($B103, 'Uganda workforce data - raw'!$B$4:$B$619,0), MATCH("Filled Female",'Uganda workforce data - raw'!$A$4:$F$4,0))*INDEX('Mapping cadres'!$B$1:$Z$616,MATCH($B103, 'Mapping cadres'!$B$1:$B$616,0), MATCH(AU$32,'Mapping cadres'!$B$1:$Z$1,0))</f>
        <v>0</v>
      </c>
      <c r="AV103" s="226">
        <f>INDEX('Uganda workforce data - raw'!$A$4:$F$619,MATCH($B103, 'Uganda workforce data - raw'!$B$4:$B$619,0), MATCH("Filled Female",'Uganda workforce data - raw'!$A$4:$F$4,0))*INDEX('Mapping cadres'!$B$1:$Z$616,MATCH($B103, 'Mapping cadres'!$B$1:$B$616,0), MATCH(AV$32,'Mapping cadres'!$B$1:$Z$1,0))</f>
        <v>0</v>
      </c>
      <c r="AW103" s="226">
        <f>INDEX('Uganda workforce data - raw'!$A$4:$F$619,MATCH($B103, 'Uganda workforce data - raw'!$B$4:$B$619,0), MATCH("Filled Female",'Uganda workforce data - raw'!$A$4:$F$4,0))*INDEX('Mapping cadres'!$B$1:$Z$616,MATCH($B103, 'Mapping cadres'!$B$1:$B$616,0), MATCH(AW$32,'Mapping cadres'!$B$1:$Z$1,0))</f>
        <v>0</v>
      </c>
      <c r="AX103" s="226">
        <f>INDEX('Uganda workforce data - raw'!$A$4:$F$619,MATCH($B103, 'Uganda workforce data - raw'!$B$4:$B$619,0), MATCH("Filled Female",'Uganda workforce data - raw'!$A$4:$F$4,0))*INDEX('Mapping cadres'!$B$1:$Z$616,MATCH($B103, 'Mapping cadres'!$B$1:$B$616,0), MATCH(AX$32,'Mapping cadres'!$B$1:$Z$1,0))</f>
        <v>0</v>
      </c>
      <c r="AY103" s="226">
        <f t="shared" si="29"/>
        <v>3</v>
      </c>
      <c r="AZ103" s="226">
        <f t="shared" si="30"/>
        <v>0</v>
      </c>
      <c r="BA103" s="226">
        <f t="shared" si="31"/>
        <v>0</v>
      </c>
      <c r="BB103" s="226">
        <f t="shared" si="32"/>
        <v>0</v>
      </c>
      <c r="BC103" s="226">
        <f t="shared" si="33"/>
        <v>0</v>
      </c>
      <c r="BD103" s="226">
        <f t="shared" si="34"/>
        <v>0</v>
      </c>
      <c r="BE103" s="226">
        <f t="shared" si="35"/>
        <v>0</v>
      </c>
      <c r="BF103" s="226">
        <f t="shared" si="36"/>
        <v>0</v>
      </c>
      <c r="BG103" s="226">
        <f t="shared" si="37"/>
        <v>0</v>
      </c>
      <c r="BH103" s="226">
        <f t="shared" si="38"/>
        <v>0</v>
      </c>
      <c r="BI103" s="226">
        <f t="shared" si="39"/>
        <v>0</v>
      </c>
      <c r="BJ103" s="226">
        <f t="shared" si="40"/>
        <v>0</v>
      </c>
      <c r="BK103" s="226">
        <f t="shared" si="41"/>
        <v>0</v>
      </c>
      <c r="BL103" s="226">
        <f t="shared" si="42"/>
        <v>0</v>
      </c>
      <c r="BM103" s="226">
        <f t="shared" si="43"/>
        <v>0</v>
      </c>
      <c r="BN103" s="226">
        <f t="shared" si="44"/>
        <v>0</v>
      </c>
      <c r="BO103" s="226">
        <f t="shared" si="45"/>
        <v>0</v>
      </c>
      <c r="BP103" s="226">
        <f t="shared" si="46"/>
        <v>0</v>
      </c>
      <c r="BQ103" s="226">
        <f t="shared" si="47"/>
        <v>0</v>
      </c>
      <c r="BR103" s="226">
        <f t="shared" si="48"/>
        <v>0</v>
      </c>
      <c r="BS103" s="226">
        <f t="shared" si="49"/>
        <v>0</v>
      </c>
      <c r="BT103" s="226">
        <f t="shared" si="50"/>
        <v>0</v>
      </c>
      <c r="BU103" s="226">
        <f t="shared" si="51"/>
        <v>0</v>
      </c>
      <c r="BV103" s="226">
        <f t="shared" si="52"/>
        <v>0</v>
      </c>
    </row>
    <row r="104" spans="1:74">
      <c r="A104" s="226">
        <v>72</v>
      </c>
      <c r="B104" s="226" t="s">
        <v>1377</v>
      </c>
      <c r="C104" s="226">
        <f>INDEX('Uganda workforce data - raw'!$A$4:$F$619,MATCH($B104, 'Uganda workforce data - raw'!$B$4:$B$619,0), MATCH("Filled Male",'Uganda workforce data - raw'!$A$4:$F$4,0))*INDEX('Mapping cadres'!$B$1:$Z$616,MATCH($B104, 'Mapping cadres'!$B$1:$B$616,0), MATCH(C$32,'Mapping cadres'!$B$1:$Z$1,0))</f>
        <v>8</v>
      </c>
      <c r="D104" s="226">
        <f>INDEX('Uganda workforce data - raw'!$A$4:$F$619,MATCH($B104, 'Uganda workforce data - raw'!$B$4:$B$619,0), MATCH("Filled Male",'Uganda workforce data - raw'!$A$4:$F$4,0))*INDEX('Mapping cadres'!$B$1:$Z$616,MATCH($B104, 'Mapping cadres'!$B$1:$B$616,0), MATCH(D$32,'Mapping cadres'!$B$1:$Z$1,0))</f>
        <v>0</v>
      </c>
      <c r="E104" s="226">
        <f>INDEX('Uganda workforce data - raw'!$A$4:$F$619,MATCH($B104, 'Uganda workforce data - raw'!$B$4:$B$619,0), MATCH("Filled Male",'Uganda workforce data - raw'!$A$4:$F$4,0))*INDEX('Mapping cadres'!$B$1:$Z$616,MATCH($B104, 'Mapping cadres'!$B$1:$B$616,0), MATCH(E$32,'Mapping cadres'!$B$1:$Z$1,0))</f>
        <v>0</v>
      </c>
      <c r="F104" s="226">
        <f>INDEX('Uganda workforce data - raw'!$A$4:$F$619,MATCH($B104, 'Uganda workforce data - raw'!$B$4:$B$619,0), MATCH("Filled Male",'Uganda workforce data - raw'!$A$4:$F$4,0))*INDEX('Mapping cadres'!$B$1:$Z$616,MATCH($B104, 'Mapping cadres'!$B$1:$B$616,0), MATCH(F$32,'Mapping cadres'!$B$1:$Z$1,0))</f>
        <v>0</v>
      </c>
      <c r="G104" s="226">
        <f>INDEX('Uganda workforce data - raw'!$A$4:$F$619,MATCH($B104, 'Uganda workforce data - raw'!$B$4:$B$619,0), MATCH("Filled Male",'Uganda workforce data - raw'!$A$4:$F$4,0))*INDEX('Mapping cadres'!$B$1:$Z$616,MATCH($B104, 'Mapping cadres'!$B$1:$B$616,0), MATCH(G$32,'Mapping cadres'!$B$1:$Z$1,0))</f>
        <v>0</v>
      </c>
      <c r="H104" s="226">
        <f>INDEX('Uganda workforce data - raw'!$A$4:$F$619,MATCH($B104, 'Uganda workforce data - raw'!$B$4:$B$619,0), MATCH("Filled Male",'Uganda workforce data - raw'!$A$4:$F$4,0))*INDEX('Mapping cadres'!$B$1:$Z$616,MATCH($B104, 'Mapping cadres'!$B$1:$B$616,0), MATCH(H$32,'Mapping cadres'!$B$1:$Z$1,0))</f>
        <v>0</v>
      </c>
      <c r="I104" s="226">
        <f>INDEX('Uganda workforce data - raw'!$A$4:$F$619,MATCH($B104, 'Uganda workforce data - raw'!$B$4:$B$619,0), MATCH("Filled Male",'Uganda workforce data - raw'!$A$4:$F$4,0))*INDEX('Mapping cadres'!$B$1:$Z$616,MATCH($B104, 'Mapping cadres'!$B$1:$B$616,0), MATCH(I$32,'Mapping cadres'!$B$1:$Z$1,0))</f>
        <v>0</v>
      </c>
      <c r="J104" s="226">
        <f>INDEX('Uganda workforce data - raw'!$A$4:$F$619,MATCH($B104, 'Uganda workforce data - raw'!$B$4:$B$619,0), MATCH("Filled Male",'Uganda workforce data - raw'!$A$4:$F$4,0))*INDEX('Mapping cadres'!$B$1:$Z$616,MATCH($B104, 'Mapping cadres'!$B$1:$B$616,0), MATCH(J$32,'Mapping cadres'!$B$1:$Z$1,0))</f>
        <v>0</v>
      </c>
      <c r="K104" s="226">
        <f>INDEX('Uganda workforce data - raw'!$A$4:$F$619,MATCH($B104, 'Uganda workforce data - raw'!$B$4:$B$619,0), MATCH("Filled Male",'Uganda workforce data - raw'!$A$4:$F$4,0))*INDEX('Mapping cadres'!$B$1:$Z$616,MATCH($B104, 'Mapping cadres'!$B$1:$B$616,0), MATCH(K$32,'Mapping cadres'!$B$1:$Z$1,0))</f>
        <v>0</v>
      </c>
      <c r="L104" s="226">
        <f>INDEX('Uganda workforce data - raw'!$A$4:$F$619,MATCH($B104, 'Uganda workforce data - raw'!$B$4:$B$619,0), MATCH("Filled Male",'Uganda workforce data - raw'!$A$4:$F$4,0))*INDEX('Mapping cadres'!$B$1:$Z$616,MATCH($B104, 'Mapping cadres'!$B$1:$B$616,0), MATCH(L$32,'Mapping cadres'!$B$1:$Z$1,0))</f>
        <v>0</v>
      </c>
      <c r="M104" s="226">
        <f>INDEX('Uganda workforce data - raw'!$A$4:$F$619,MATCH($B104, 'Uganda workforce data - raw'!$B$4:$B$619,0), MATCH("Filled Male",'Uganda workforce data - raw'!$A$4:$F$4,0))*INDEX('Mapping cadres'!$B$1:$Z$616,MATCH($B104, 'Mapping cadres'!$B$1:$B$616,0), MATCH(M$32,'Mapping cadres'!$B$1:$Z$1,0))</f>
        <v>0</v>
      </c>
      <c r="N104" s="226">
        <f>INDEX('Uganda workforce data - raw'!$A$4:$F$619,MATCH($B104, 'Uganda workforce data - raw'!$B$4:$B$619,0), MATCH("Filled Male",'Uganda workforce data - raw'!$A$4:$F$4,0))*INDEX('Mapping cadres'!$B$1:$Z$616,MATCH($B104, 'Mapping cadres'!$B$1:$B$616,0), MATCH(N$32,'Mapping cadres'!$B$1:$Z$1,0))</f>
        <v>0</v>
      </c>
      <c r="O104" s="226">
        <f>INDEX('Uganda workforce data - raw'!$A$4:$F$619,MATCH($B104, 'Uganda workforce data - raw'!$B$4:$B$619,0), MATCH("Filled Male",'Uganda workforce data - raw'!$A$4:$F$4,0))*INDEX('Mapping cadres'!$B$1:$Z$616,MATCH($B104, 'Mapping cadres'!$B$1:$B$616,0), MATCH(O$32,'Mapping cadres'!$B$1:$Z$1,0))</f>
        <v>0</v>
      </c>
      <c r="P104" s="226">
        <f>INDEX('Uganda workforce data - raw'!$A$4:$F$619,MATCH($B104, 'Uganda workforce data - raw'!$B$4:$B$619,0), MATCH("Filled Male",'Uganda workforce data - raw'!$A$4:$F$4,0))*INDEX('Mapping cadres'!$B$1:$Z$616,MATCH($B104, 'Mapping cadres'!$B$1:$B$616,0), MATCH(P$32,'Mapping cadres'!$B$1:$Z$1,0))</f>
        <v>0</v>
      </c>
      <c r="Q104" s="226">
        <f>INDEX('Uganda workforce data - raw'!$A$4:$F$619,MATCH($B104, 'Uganda workforce data - raw'!$B$4:$B$619,0), MATCH("Filled Male",'Uganda workforce data - raw'!$A$4:$F$4,0))*INDEX('Mapping cadres'!$B$1:$Z$616,MATCH($B104, 'Mapping cadres'!$B$1:$B$616,0), MATCH(Q$32,'Mapping cadres'!$B$1:$Z$1,0))</f>
        <v>0</v>
      </c>
      <c r="R104" s="226">
        <f>INDEX('Uganda workforce data - raw'!$A$4:$F$619,MATCH($B104, 'Uganda workforce data - raw'!$B$4:$B$619,0), MATCH("Filled Male",'Uganda workforce data - raw'!$A$4:$F$4,0))*INDEX('Mapping cadres'!$B$1:$Z$616,MATCH($B104, 'Mapping cadres'!$B$1:$B$616,0), MATCH(R$32,'Mapping cadres'!$B$1:$Z$1,0))</f>
        <v>0</v>
      </c>
      <c r="S104" s="226">
        <f>INDEX('Uganda workforce data - raw'!$A$4:$F$619,MATCH($B104, 'Uganda workforce data - raw'!$B$4:$B$619,0), MATCH("Filled Male",'Uganda workforce data - raw'!$A$4:$F$4,0))*INDEX('Mapping cadres'!$B$1:$Z$616,MATCH($B104, 'Mapping cadres'!$B$1:$B$616,0), MATCH(S$32,'Mapping cadres'!$B$1:$Z$1,0))</f>
        <v>0</v>
      </c>
      <c r="T104" s="226">
        <f>INDEX('Uganda workforce data - raw'!$A$4:$F$619,MATCH($B104, 'Uganda workforce data - raw'!$B$4:$B$619,0), MATCH("Filled Male",'Uganda workforce data - raw'!$A$4:$F$4,0))*INDEX('Mapping cadres'!$B$1:$Z$616,MATCH($B104, 'Mapping cadres'!$B$1:$B$616,0), MATCH(T$32,'Mapping cadres'!$B$1:$Z$1,0))</f>
        <v>0</v>
      </c>
      <c r="U104" s="226">
        <f>INDEX('Uganda workforce data - raw'!$A$4:$F$619,MATCH($B104, 'Uganda workforce data - raw'!$B$4:$B$619,0), MATCH("Filled Male",'Uganda workforce data - raw'!$A$4:$F$4,0))*INDEX('Mapping cadres'!$B$1:$Z$616,MATCH($B104, 'Mapping cadres'!$B$1:$B$616,0), MATCH(U$32,'Mapping cadres'!$B$1:$Z$1,0))</f>
        <v>0</v>
      </c>
      <c r="V104" s="226">
        <f>INDEX('Uganda workforce data - raw'!$A$4:$F$619,MATCH($B104, 'Uganda workforce data - raw'!$B$4:$B$619,0), MATCH("Filled Male",'Uganda workforce data - raw'!$A$4:$F$4,0))*INDEX('Mapping cadres'!$B$1:$Z$616,MATCH($B104, 'Mapping cadres'!$B$1:$B$616,0), MATCH(V$32,'Mapping cadres'!$B$1:$Z$1,0))</f>
        <v>0</v>
      </c>
      <c r="W104" s="226">
        <f>INDEX('Uganda workforce data - raw'!$A$4:$F$619,MATCH($B104, 'Uganda workforce data - raw'!$B$4:$B$619,0), MATCH("Filled Male",'Uganda workforce data - raw'!$A$4:$F$4,0))*INDEX('Mapping cadres'!$B$1:$Z$616,MATCH($B104, 'Mapping cadres'!$B$1:$B$616,0), MATCH(W$32,'Mapping cadres'!$B$1:$Z$1,0))</f>
        <v>0</v>
      </c>
      <c r="X104" s="226">
        <f>INDEX('Uganda workforce data - raw'!$A$4:$F$619,MATCH($B104, 'Uganda workforce data - raw'!$B$4:$B$619,0), MATCH("Filled Male",'Uganda workforce data - raw'!$A$4:$F$4,0))*INDEX('Mapping cadres'!$B$1:$Z$616,MATCH($B104, 'Mapping cadres'!$B$1:$B$616,0), MATCH(X$32,'Mapping cadres'!$B$1:$Z$1,0))</f>
        <v>0</v>
      </c>
      <c r="Y104" s="226">
        <f>INDEX('Uganda workforce data - raw'!$A$4:$F$619,MATCH($B104, 'Uganda workforce data - raw'!$B$4:$B$619,0), MATCH("Filled Male",'Uganda workforce data - raw'!$A$4:$F$4,0))*INDEX('Mapping cadres'!$B$1:$Z$616,MATCH($B104, 'Mapping cadres'!$B$1:$B$616,0), MATCH(Y$32,'Mapping cadres'!$B$1:$Z$1,0))</f>
        <v>0</v>
      </c>
      <c r="Z104" s="226">
        <f>INDEX('Uganda workforce data - raw'!$A$4:$F$619,MATCH($B104, 'Uganda workforce data - raw'!$B$4:$B$619,0), MATCH("Filled Male",'Uganda workforce data - raw'!$A$4:$F$4,0))*INDEX('Mapping cadres'!$B$1:$Z$616,MATCH($B104, 'Mapping cadres'!$B$1:$B$616,0), MATCH(Z$32,'Mapping cadres'!$B$1:$Z$1,0))</f>
        <v>0</v>
      </c>
      <c r="AA104" s="226">
        <f>INDEX('Uganda workforce data - raw'!$A$4:$F$619,MATCH($B104, 'Uganda workforce data - raw'!$B$4:$B$619,0), MATCH("Filled Female",'Uganda workforce data - raw'!$A$4:$F$4,0))*INDEX('Mapping cadres'!$B$1:$Z$616,MATCH($B104, 'Mapping cadres'!$B$1:$B$616,0), MATCH(AA$32,'Mapping cadres'!$B$1:$Z$1,0))</f>
        <v>1</v>
      </c>
      <c r="AB104" s="226">
        <f>INDEX('Uganda workforce data - raw'!$A$4:$F$619,MATCH($B104, 'Uganda workforce data - raw'!$B$4:$B$619,0), MATCH("Filled Female",'Uganda workforce data - raw'!$A$4:$F$4,0))*INDEX('Mapping cadres'!$B$1:$Z$616,MATCH($B104, 'Mapping cadres'!$B$1:$B$616,0), MATCH(AB$32,'Mapping cadres'!$B$1:$Z$1,0))</f>
        <v>0</v>
      </c>
      <c r="AC104" s="226">
        <f>INDEX('Uganda workforce data - raw'!$A$4:$F$619,MATCH($B104, 'Uganda workforce data - raw'!$B$4:$B$619,0), MATCH("Filled Female",'Uganda workforce data - raw'!$A$4:$F$4,0))*INDEX('Mapping cadres'!$B$1:$Z$616,MATCH($B104, 'Mapping cadres'!$B$1:$B$616,0), MATCH(AC$32,'Mapping cadres'!$B$1:$Z$1,0))</f>
        <v>0</v>
      </c>
      <c r="AD104" s="226">
        <f>INDEX('Uganda workforce data - raw'!$A$4:$F$619,MATCH($B104, 'Uganda workforce data - raw'!$B$4:$B$619,0), MATCH("Filled Female",'Uganda workforce data - raw'!$A$4:$F$4,0))*INDEX('Mapping cadres'!$B$1:$Z$616,MATCH($B104, 'Mapping cadres'!$B$1:$B$616,0), MATCH(AD$32,'Mapping cadres'!$B$1:$Z$1,0))</f>
        <v>0</v>
      </c>
      <c r="AE104" s="226">
        <f>INDEX('Uganda workforce data - raw'!$A$4:$F$619,MATCH($B104, 'Uganda workforce data - raw'!$B$4:$B$619,0), MATCH("Filled Female",'Uganda workforce data - raw'!$A$4:$F$4,0))*INDEX('Mapping cadres'!$B$1:$Z$616,MATCH($B104, 'Mapping cadres'!$B$1:$B$616,0), MATCH(AE$32,'Mapping cadres'!$B$1:$Z$1,0))</f>
        <v>0</v>
      </c>
      <c r="AF104" s="226">
        <f>INDEX('Uganda workforce data - raw'!$A$4:$F$619,MATCH($B104, 'Uganda workforce data - raw'!$B$4:$B$619,0), MATCH("Filled Female",'Uganda workforce data - raw'!$A$4:$F$4,0))*INDEX('Mapping cadres'!$B$1:$Z$616,MATCH($B104, 'Mapping cadres'!$B$1:$B$616,0), MATCH(AF$32,'Mapping cadres'!$B$1:$Z$1,0))</f>
        <v>0</v>
      </c>
      <c r="AG104" s="226">
        <f>INDEX('Uganda workforce data - raw'!$A$4:$F$619,MATCH($B104, 'Uganda workforce data - raw'!$B$4:$B$619,0), MATCH("Filled Female",'Uganda workforce data - raw'!$A$4:$F$4,0))*INDEX('Mapping cadres'!$B$1:$Z$616,MATCH($B104, 'Mapping cadres'!$B$1:$B$616,0), MATCH(AG$32,'Mapping cadres'!$B$1:$Z$1,0))</f>
        <v>0</v>
      </c>
      <c r="AH104" s="226">
        <f>INDEX('Uganda workforce data - raw'!$A$4:$F$619,MATCH($B104, 'Uganda workforce data - raw'!$B$4:$B$619,0), MATCH("Filled Female",'Uganda workforce data - raw'!$A$4:$F$4,0))*INDEX('Mapping cadres'!$B$1:$Z$616,MATCH($B104, 'Mapping cadres'!$B$1:$B$616,0), MATCH(AH$32,'Mapping cadres'!$B$1:$Z$1,0))</f>
        <v>0</v>
      </c>
      <c r="AI104" s="226">
        <f>INDEX('Uganda workforce data - raw'!$A$4:$F$619,MATCH($B104, 'Uganda workforce data - raw'!$B$4:$B$619,0), MATCH("Filled Female",'Uganda workforce data - raw'!$A$4:$F$4,0))*INDEX('Mapping cadres'!$B$1:$Z$616,MATCH($B104, 'Mapping cadres'!$B$1:$B$616,0), MATCH(AI$32,'Mapping cadres'!$B$1:$Z$1,0))</f>
        <v>0</v>
      </c>
      <c r="AJ104" s="226">
        <f>INDEX('Uganda workforce data - raw'!$A$4:$F$619,MATCH($B104, 'Uganda workforce data - raw'!$B$4:$B$619,0), MATCH("Filled Female",'Uganda workforce data - raw'!$A$4:$F$4,0))*INDEX('Mapping cadres'!$B$1:$Z$616,MATCH($B104, 'Mapping cadres'!$B$1:$B$616,0), MATCH(AJ$32,'Mapping cadres'!$B$1:$Z$1,0))</f>
        <v>0</v>
      </c>
      <c r="AK104" s="226">
        <f>INDEX('Uganda workforce data - raw'!$A$4:$F$619,MATCH($B104, 'Uganda workforce data - raw'!$B$4:$B$619,0), MATCH("Filled Female",'Uganda workforce data - raw'!$A$4:$F$4,0))*INDEX('Mapping cadres'!$B$1:$Z$616,MATCH($B104, 'Mapping cadres'!$B$1:$B$616,0), MATCH(AK$32,'Mapping cadres'!$B$1:$Z$1,0))</f>
        <v>0</v>
      </c>
      <c r="AL104" s="226">
        <f>INDEX('Uganda workforce data - raw'!$A$4:$F$619,MATCH($B104, 'Uganda workforce data - raw'!$B$4:$B$619,0), MATCH("Filled Female",'Uganda workforce data - raw'!$A$4:$F$4,0))*INDEX('Mapping cadres'!$B$1:$Z$616,MATCH($B104, 'Mapping cadres'!$B$1:$B$616,0), MATCH(AL$32,'Mapping cadres'!$B$1:$Z$1,0))</f>
        <v>0</v>
      </c>
      <c r="AM104" s="226">
        <f>INDEX('Uganda workforce data - raw'!$A$4:$F$619,MATCH($B104, 'Uganda workforce data - raw'!$B$4:$B$619,0), MATCH("Filled Female",'Uganda workforce data - raw'!$A$4:$F$4,0))*INDEX('Mapping cadres'!$B$1:$Z$616,MATCH($B104, 'Mapping cadres'!$B$1:$B$616,0), MATCH(AM$32,'Mapping cadres'!$B$1:$Z$1,0))</f>
        <v>0</v>
      </c>
      <c r="AN104" s="226">
        <f>INDEX('Uganda workforce data - raw'!$A$4:$F$619,MATCH($B104, 'Uganda workforce data - raw'!$B$4:$B$619,0), MATCH("Filled Female",'Uganda workforce data - raw'!$A$4:$F$4,0))*INDEX('Mapping cadres'!$B$1:$Z$616,MATCH($B104, 'Mapping cadres'!$B$1:$B$616,0), MATCH(AN$32,'Mapping cadres'!$B$1:$Z$1,0))</f>
        <v>0</v>
      </c>
      <c r="AO104" s="226">
        <f>INDEX('Uganda workforce data - raw'!$A$4:$F$619,MATCH($B104, 'Uganda workforce data - raw'!$B$4:$B$619,0), MATCH("Filled Female",'Uganda workforce data - raw'!$A$4:$F$4,0))*INDEX('Mapping cadres'!$B$1:$Z$616,MATCH($B104, 'Mapping cadres'!$B$1:$B$616,0), MATCH(AO$32,'Mapping cadres'!$B$1:$Z$1,0))</f>
        <v>0</v>
      </c>
      <c r="AP104" s="226">
        <f>INDEX('Uganda workforce data - raw'!$A$4:$F$619,MATCH($B104, 'Uganda workforce data - raw'!$B$4:$B$619,0), MATCH("Filled Female",'Uganda workforce data - raw'!$A$4:$F$4,0))*INDEX('Mapping cadres'!$B$1:$Z$616,MATCH($B104, 'Mapping cadres'!$B$1:$B$616,0), MATCH(AP$32,'Mapping cadres'!$B$1:$Z$1,0))</f>
        <v>0</v>
      </c>
      <c r="AQ104" s="226">
        <f>INDEX('Uganda workforce data - raw'!$A$4:$F$619,MATCH($B104, 'Uganda workforce data - raw'!$B$4:$B$619,0), MATCH("Filled Female",'Uganda workforce data - raw'!$A$4:$F$4,0))*INDEX('Mapping cadres'!$B$1:$Z$616,MATCH($B104, 'Mapping cadres'!$B$1:$B$616,0), MATCH(AQ$32,'Mapping cadres'!$B$1:$Z$1,0))</f>
        <v>0</v>
      </c>
      <c r="AR104" s="226">
        <f>INDEX('Uganda workforce data - raw'!$A$4:$F$619,MATCH($B104, 'Uganda workforce data - raw'!$B$4:$B$619,0), MATCH("Filled Female",'Uganda workforce data - raw'!$A$4:$F$4,0))*INDEX('Mapping cadres'!$B$1:$Z$616,MATCH($B104, 'Mapping cadres'!$B$1:$B$616,0), MATCH(AR$32,'Mapping cadres'!$B$1:$Z$1,0))</f>
        <v>0</v>
      </c>
      <c r="AS104" s="226">
        <f>INDEX('Uganda workforce data - raw'!$A$4:$F$619,MATCH($B104, 'Uganda workforce data - raw'!$B$4:$B$619,0), MATCH("Filled Female",'Uganda workforce data - raw'!$A$4:$F$4,0))*INDEX('Mapping cadres'!$B$1:$Z$616,MATCH($B104, 'Mapping cadres'!$B$1:$B$616,0), MATCH(AS$32,'Mapping cadres'!$B$1:$Z$1,0))</f>
        <v>0</v>
      </c>
      <c r="AT104" s="226">
        <f>INDEX('Uganda workforce data - raw'!$A$4:$F$619,MATCH($B104, 'Uganda workforce data - raw'!$B$4:$B$619,0), MATCH("Filled Female",'Uganda workforce data - raw'!$A$4:$F$4,0))*INDEX('Mapping cadres'!$B$1:$Z$616,MATCH($B104, 'Mapping cadres'!$B$1:$B$616,0), MATCH(AT$32,'Mapping cadres'!$B$1:$Z$1,0))</f>
        <v>0</v>
      </c>
      <c r="AU104" s="226">
        <f>INDEX('Uganda workforce data - raw'!$A$4:$F$619,MATCH($B104, 'Uganda workforce data - raw'!$B$4:$B$619,0), MATCH("Filled Female",'Uganda workforce data - raw'!$A$4:$F$4,0))*INDEX('Mapping cadres'!$B$1:$Z$616,MATCH($B104, 'Mapping cadres'!$B$1:$B$616,0), MATCH(AU$32,'Mapping cadres'!$B$1:$Z$1,0))</f>
        <v>0</v>
      </c>
      <c r="AV104" s="226">
        <f>INDEX('Uganda workforce data - raw'!$A$4:$F$619,MATCH($B104, 'Uganda workforce data - raw'!$B$4:$B$619,0), MATCH("Filled Female",'Uganda workforce data - raw'!$A$4:$F$4,0))*INDEX('Mapping cadres'!$B$1:$Z$616,MATCH($B104, 'Mapping cadres'!$B$1:$B$616,0), MATCH(AV$32,'Mapping cadres'!$B$1:$Z$1,0))</f>
        <v>0</v>
      </c>
      <c r="AW104" s="226">
        <f>INDEX('Uganda workforce data - raw'!$A$4:$F$619,MATCH($B104, 'Uganda workforce data - raw'!$B$4:$B$619,0), MATCH("Filled Female",'Uganda workforce data - raw'!$A$4:$F$4,0))*INDEX('Mapping cadres'!$B$1:$Z$616,MATCH($B104, 'Mapping cadres'!$B$1:$B$616,0), MATCH(AW$32,'Mapping cadres'!$B$1:$Z$1,0))</f>
        <v>0</v>
      </c>
      <c r="AX104" s="226">
        <f>INDEX('Uganda workforce data - raw'!$A$4:$F$619,MATCH($B104, 'Uganda workforce data - raw'!$B$4:$B$619,0), MATCH("Filled Female",'Uganda workforce data - raw'!$A$4:$F$4,0))*INDEX('Mapping cadres'!$B$1:$Z$616,MATCH($B104, 'Mapping cadres'!$B$1:$B$616,0), MATCH(AX$32,'Mapping cadres'!$B$1:$Z$1,0))</f>
        <v>0</v>
      </c>
      <c r="AY104" s="226">
        <f t="shared" si="29"/>
        <v>9</v>
      </c>
      <c r="AZ104" s="226">
        <f t="shared" si="30"/>
        <v>0</v>
      </c>
      <c r="BA104" s="226">
        <f t="shared" si="31"/>
        <v>0</v>
      </c>
      <c r="BB104" s="226">
        <f t="shared" si="32"/>
        <v>0</v>
      </c>
      <c r="BC104" s="226">
        <f t="shared" si="33"/>
        <v>0</v>
      </c>
      <c r="BD104" s="226">
        <f t="shared" si="34"/>
        <v>0</v>
      </c>
      <c r="BE104" s="226">
        <f t="shared" si="35"/>
        <v>0</v>
      </c>
      <c r="BF104" s="226">
        <f t="shared" si="36"/>
        <v>0</v>
      </c>
      <c r="BG104" s="226">
        <f t="shared" si="37"/>
        <v>0</v>
      </c>
      <c r="BH104" s="226">
        <f t="shared" si="38"/>
        <v>0</v>
      </c>
      <c r="BI104" s="226">
        <f t="shared" si="39"/>
        <v>0</v>
      </c>
      <c r="BJ104" s="226">
        <f t="shared" si="40"/>
        <v>0</v>
      </c>
      <c r="BK104" s="226">
        <f t="shared" si="41"/>
        <v>0</v>
      </c>
      <c r="BL104" s="226">
        <f t="shared" si="42"/>
        <v>0</v>
      </c>
      <c r="BM104" s="226">
        <f t="shared" si="43"/>
        <v>0</v>
      </c>
      <c r="BN104" s="226">
        <f t="shared" si="44"/>
        <v>0</v>
      </c>
      <c r="BO104" s="226">
        <f t="shared" si="45"/>
        <v>0</v>
      </c>
      <c r="BP104" s="226">
        <f t="shared" si="46"/>
        <v>0</v>
      </c>
      <c r="BQ104" s="226">
        <f t="shared" si="47"/>
        <v>0</v>
      </c>
      <c r="BR104" s="226">
        <f t="shared" si="48"/>
        <v>0</v>
      </c>
      <c r="BS104" s="226">
        <f t="shared" si="49"/>
        <v>0</v>
      </c>
      <c r="BT104" s="226">
        <f t="shared" si="50"/>
        <v>0</v>
      </c>
      <c r="BU104" s="226">
        <f t="shared" si="51"/>
        <v>0</v>
      </c>
      <c r="BV104" s="226">
        <f t="shared" si="52"/>
        <v>0</v>
      </c>
    </row>
    <row r="105" spans="1:74">
      <c r="A105" s="226">
        <v>73</v>
      </c>
      <c r="B105" s="226" t="s">
        <v>1378</v>
      </c>
      <c r="C105" s="226">
        <f>INDEX('Uganda workforce data - raw'!$A$4:$F$619,MATCH($B105, 'Uganda workforce data - raw'!$B$4:$B$619,0), MATCH("Filled Male",'Uganda workforce data - raw'!$A$4:$F$4,0))*INDEX('Mapping cadres'!$B$1:$Z$616,MATCH($B105, 'Mapping cadres'!$B$1:$B$616,0), MATCH(C$32,'Mapping cadres'!$B$1:$Z$1,0))</f>
        <v>0</v>
      </c>
      <c r="D105" s="226">
        <f>INDEX('Uganda workforce data - raw'!$A$4:$F$619,MATCH($B105, 'Uganda workforce data - raw'!$B$4:$B$619,0), MATCH("Filled Male",'Uganda workforce data - raw'!$A$4:$F$4,0))*INDEX('Mapping cadres'!$B$1:$Z$616,MATCH($B105, 'Mapping cadres'!$B$1:$B$616,0), MATCH(D$32,'Mapping cadres'!$B$1:$Z$1,0))</f>
        <v>0</v>
      </c>
      <c r="E105" s="226">
        <f>INDEX('Uganda workforce data - raw'!$A$4:$F$619,MATCH($B105, 'Uganda workforce data - raw'!$B$4:$B$619,0), MATCH("Filled Male",'Uganda workforce data - raw'!$A$4:$F$4,0))*INDEX('Mapping cadres'!$B$1:$Z$616,MATCH($B105, 'Mapping cadres'!$B$1:$B$616,0), MATCH(E$32,'Mapping cadres'!$B$1:$Z$1,0))</f>
        <v>0</v>
      </c>
      <c r="F105" s="226">
        <f>INDEX('Uganda workforce data - raw'!$A$4:$F$619,MATCH($B105, 'Uganda workforce data - raw'!$B$4:$B$619,0), MATCH("Filled Male",'Uganda workforce data - raw'!$A$4:$F$4,0))*INDEX('Mapping cadres'!$B$1:$Z$616,MATCH($B105, 'Mapping cadres'!$B$1:$B$616,0), MATCH(F$32,'Mapping cadres'!$B$1:$Z$1,0))</f>
        <v>0</v>
      </c>
      <c r="G105" s="226">
        <f>INDEX('Uganda workforce data - raw'!$A$4:$F$619,MATCH($B105, 'Uganda workforce data - raw'!$B$4:$B$619,0), MATCH("Filled Male",'Uganda workforce data - raw'!$A$4:$F$4,0))*INDEX('Mapping cadres'!$B$1:$Z$616,MATCH($B105, 'Mapping cadres'!$B$1:$B$616,0), MATCH(G$32,'Mapping cadres'!$B$1:$Z$1,0))</f>
        <v>0</v>
      </c>
      <c r="H105" s="226">
        <f>INDEX('Uganda workforce data - raw'!$A$4:$F$619,MATCH($B105, 'Uganda workforce data - raw'!$B$4:$B$619,0), MATCH("Filled Male",'Uganda workforce data - raw'!$A$4:$F$4,0))*INDEX('Mapping cadres'!$B$1:$Z$616,MATCH($B105, 'Mapping cadres'!$B$1:$B$616,0), MATCH(H$32,'Mapping cadres'!$B$1:$Z$1,0))</f>
        <v>0</v>
      </c>
      <c r="I105" s="226">
        <f>INDEX('Uganda workforce data - raw'!$A$4:$F$619,MATCH($B105, 'Uganda workforce data - raw'!$B$4:$B$619,0), MATCH("Filled Male",'Uganda workforce data - raw'!$A$4:$F$4,0))*INDEX('Mapping cadres'!$B$1:$Z$616,MATCH($B105, 'Mapping cadres'!$B$1:$B$616,0), MATCH(I$32,'Mapping cadres'!$B$1:$Z$1,0))</f>
        <v>0</v>
      </c>
      <c r="J105" s="226">
        <f>INDEX('Uganda workforce data - raw'!$A$4:$F$619,MATCH($B105, 'Uganda workforce data - raw'!$B$4:$B$619,0), MATCH("Filled Male",'Uganda workforce data - raw'!$A$4:$F$4,0))*INDEX('Mapping cadres'!$B$1:$Z$616,MATCH($B105, 'Mapping cadres'!$B$1:$B$616,0), MATCH(J$32,'Mapping cadres'!$B$1:$Z$1,0))</f>
        <v>0</v>
      </c>
      <c r="K105" s="226">
        <f>INDEX('Uganda workforce data - raw'!$A$4:$F$619,MATCH($B105, 'Uganda workforce data - raw'!$B$4:$B$619,0), MATCH("Filled Male",'Uganda workforce data - raw'!$A$4:$F$4,0))*INDEX('Mapping cadres'!$B$1:$Z$616,MATCH($B105, 'Mapping cadres'!$B$1:$B$616,0), MATCH(K$32,'Mapping cadres'!$B$1:$Z$1,0))</f>
        <v>0</v>
      </c>
      <c r="L105" s="226">
        <f>INDEX('Uganda workforce data - raw'!$A$4:$F$619,MATCH($B105, 'Uganda workforce data - raw'!$B$4:$B$619,0), MATCH("Filled Male",'Uganda workforce data - raw'!$A$4:$F$4,0))*INDEX('Mapping cadres'!$B$1:$Z$616,MATCH($B105, 'Mapping cadres'!$B$1:$B$616,0), MATCH(L$32,'Mapping cadres'!$B$1:$Z$1,0))</f>
        <v>0</v>
      </c>
      <c r="M105" s="226">
        <f>INDEX('Uganda workforce data - raw'!$A$4:$F$619,MATCH($B105, 'Uganda workforce data - raw'!$B$4:$B$619,0), MATCH("Filled Male",'Uganda workforce data - raw'!$A$4:$F$4,0))*INDEX('Mapping cadres'!$B$1:$Z$616,MATCH($B105, 'Mapping cadres'!$B$1:$B$616,0), MATCH(M$32,'Mapping cadres'!$B$1:$Z$1,0))</f>
        <v>0</v>
      </c>
      <c r="N105" s="226">
        <f>INDEX('Uganda workforce data - raw'!$A$4:$F$619,MATCH($B105, 'Uganda workforce data - raw'!$B$4:$B$619,0), MATCH("Filled Male",'Uganda workforce data - raw'!$A$4:$F$4,0))*INDEX('Mapping cadres'!$B$1:$Z$616,MATCH($B105, 'Mapping cadres'!$B$1:$B$616,0), MATCH(N$32,'Mapping cadres'!$B$1:$Z$1,0))</f>
        <v>0</v>
      </c>
      <c r="O105" s="226">
        <f>INDEX('Uganda workforce data - raw'!$A$4:$F$619,MATCH($B105, 'Uganda workforce data - raw'!$B$4:$B$619,0), MATCH("Filled Male",'Uganda workforce data - raw'!$A$4:$F$4,0))*INDEX('Mapping cadres'!$B$1:$Z$616,MATCH($B105, 'Mapping cadres'!$B$1:$B$616,0), MATCH(O$32,'Mapping cadres'!$B$1:$Z$1,0))</f>
        <v>0</v>
      </c>
      <c r="P105" s="226">
        <f>INDEX('Uganda workforce data - raw'!$A$4:$F$619,MATCH($B105, 'Uganda workforce data - raw'!$B$4:$B$619,0), MATCH("Filled Male",'Uganda workforce data - raw'!$A$4:$F$4,0))*INDEX('Mapping cadres'!$B$1:$Z$616,MATCH($B105, 'Mapping cadres'!$B$1:$B$616,0), MATCH(P$32,'Mapping cadres'!$B$1:$Z$1,0))</f>
        <v>0</v>
      </c>
      <c r="Q105" s="226">
        <f>INDEX('Uganda workforce data - raw'!$A$4:$F$619,MATCH($B105, 'Uganda workforce data - raw'!$B$4:$B$619,0), MATCH("Filled Male",'Uganda workforce data - raw'!$A$4:$F$4,0))*INDEX('Mapping cadres'!$B$1:$Z$616,MATCH($B105, 'Mapping cadres'!$B$1:$B$616,0), MATCH(Q$32,'Mapping cadres'!$B$1:$Z$1,0))</f>
        <v>0</v>
      </c>
      <c r="R105" s="226">
        <f>INDEX('Uganda workforce data - raw'!$A$4:$F$619,MATCH($B105, 'Uganda workforce data - raw'!$B$4:$B$619,0), MATCH("Filled Male",'Uganda workforce data - raw'!$A$4:$F$4,0))*INDEX('Mapping cadres'!$B$1:$Z$616,MATCH($B105, 'Mapping cadres'!$B$1:$B$616,0), MATCH(R$32,'Mapping cadres'!$B$1:$Z$1,0))</f>
        <v>0</v>
      </c>
      <c r="S105" s="226">
        <f>INDEX('Uganda workforce data - raw'!$A$4:$F$619,MATCH($B105, 'Uganda workforce data - raw'!$B$4:$B$619,0), MATCH("Filled Male",'Uganda workforce data - raw'!$A$4:$F$4,0))*INDEX('Mapping cadres'!$B$1:$Z$616,MATCH($B105, 'Mapping cadres'!$B$1:$B$616,0), MATCH(S$32,'Mapping cadres'!$B$1:$Z$1,0))</f>
        <v>0</v>
      </c>
      <c r="T105" s="226">
        <f>INDEX('Uganda workforce data - raw'!$A$4:$F$619,MATCH($B105, 'Uganda workforce data - raw'!$B$4:$B$619,0), MATCH("Filled Male",'Uganda workforce data - raw'!$A$4:$F$4,0))*INDEX('Mapping cadres'!$B$1:$Z$616,MATCH($B105, 'Mapping cadres'!$B$1:$B$616,0), MATCH(T$32,'Mapping cadres'!$B$1:$Z$1,0))</f>
        <v>0</v>
      </c>
      <c r="U105" s="226">
        <f>INDEX('Uganda workforce data - raw'!$A$4:$F$619,MATCH($B105, 'Uganda workforce data - raw'!$B$4:$B$619,0), MATCH("Filled Male",'Uganda workforce data - raw'!$A$4:$F$4,0))*INDEX('Mapping cadres'!$B$1:$Z$616,MATCH($B105, 'Mapping cadres'!$B$1:$B$616,0), MATCH(U$32,'Mapping cadres'!$B$1:$Z$1,0))</f>
        <v>0</v>
      </c>
      <c r="V105" s="226">
        <f>INDEX('Uganda workforce data - raw'!$A$4:$F$619,MATCH($B105, 'Uganda workforce data - raw'!$B$4:$B$619,0), MATCH("Filled Male",'Uganda workforce data - raw'!$A$4:$F$4,0))*INDEX('Mapping cadres'!$B$1:$Z$616,MATCH($B105, 'Mapping cadres'!$B$1:$B$616,0), MATCH(V$32,'Mapping cadres'!$B$1:$Z$1,0))</f>
        <v>0</v>
      </c>
      <c r="W105" s="226">
        <f>INDEX('Uganda workforce data - raw'!$A$4:$F$619,MATCH($B105, 'Uganda workforce data - raw'!$B$4:$B$619,0), MATCH("Filled Male",'Uganda workforce data - raw'!$A$4:$F$4,0))*INDEX('Mapping cadres'!$B$1:$Z$616,MATCH($B105, 'Mapping cadres'!$B$1:$B$616,0), MATCH(W$32,'Mapping cadres'!$B$1:$Z$1,0))</f>
        <v>0</v>
      </c>
      <c r="X105" s="226">
        <f>INDEX('Uganda workforce data - raw'!$A$4:$F$619,MATCH($B105, 'Uganda workforce data - raw'!$B$4:$B$619,0), MATCH("Filled Male",'Uganda workforce data - raw'!$A$4:$F$4,0))*INDEX('Mapping cadres'!$B$1:$Z$616,MATCH($B105, 'Mapping cadres'!$B$1:$B$616,0), MATCH(X$32,'Mapping cadres'!$B$1:$Z$1,0))</f>
        <v>0</v>
      </c>
      <c r="Y105" s="226">
        <f>INDEX('Uganda workforce data - raw'!$A$4:$F$619,MATCH($B105, 'Uganda workforce data - raw'!$B$4:$B$619,0), MATCH("Filled Male",'Uganda workforce data - raw'!$A$4:$F$4,0))*INDEX('Mapping cadres'!$B$1:$Z$616,MATCH($B105, 'Mapping cadres'!$B$1:$B$616,0), MATCH(Y$32,'Mapping cadres'!$B$1:$Z$1,0))</f>
        <v>0</v>
      </c>
      <c r="Z105" s="226">
        <f>INDEX('Uganda workforce data - raw'!$A$4:$F$619,MATCH($B105, 'Uganda workforce data - raw'!$B$4:$B$619,0), MATCH("Filled Male",'Uganda workforce data - raw'!$A$4:$F$4,0))*INDEX('Mapping cadres'!$B$1:$Z$616,MATCH($B105, 'Mapping cadres'!$B$1:$B$616,0), MATCH(Z$32,'Mapping cadres'!$B$1:$Z$1,0))</f>
        <v>0</v>
      </c>
      <c r="AA105" s="226">
        <f>INDEX('Uganda workforce data - raw'!$A$4:$F$619,MATCH($B105, 'Uganda workforce data - raw'!$B$4:$B$619,0), MATCH("Filled Female",'Uganda workforce data - raw'!$A$4:$F$4,0))*INDEX('Mapping cadres'!$B$1:$Z$616,MATCH($B105, 'Mapping cadres'!$B$1:$B$616,0), MATCH(AA$32,'Mapping cadres'!$B$1:$Z$1,0))</f>
        <v>1</v>
      </c>
      <c r="AB105" s="226">
        <f>INDEX('Uganda workforce data - raw'!$A$4:$F$619,MATCH($B105, 'Uganda workforce data - raw'!$B$4:$B$619,0), MATCH("Filled Female",'Uganda workforce data - raw'!$A$4:$F$4,0))*INDEX('Mapping cadres'!$B$1:$Z$616,MATCH($B105, 'Mapping cadres'!$B$1:$B$616,0), MATCH(AB$32,'Mapping cadres'!$B$1:$Z$1,0))</f>
        <v>0</v>
      </c>
      <c r="AC105" s="226">
        <f>INDEX('Uganda workforce data - raw'!$A$4:$F$619,MATCH($B105, 'Uganda workforce data - raw'!$B$4:$B$619,0), MATCH("Filled Female",'Uganda workforce data - raw'!$A$4:$F$4,0))*INDEX('Mapping cadres'!$B$1:$Z$616,MATCH($B105, 'Mapping cadres'!$B$1:$B$616,0), MATCH(AC$32,'Mapping cadres'!$B$1:$Z$1,0))</f>
        <v>0</v>
      </c>
      <c r="AD105" s="226">
        <f>INDEX('Uganda workforce data - raw'!$A$4:$F$619,MATCH($B105, 'Uganda workforce data - raw'!$B$4:$B$619,0), MATCH("Filled Female",'Uganda workforce data - raw'!$A$4:$F$4,0))*INDEX('Mapping cadres'!$B$1:$Z$616,MATCH($B105, 'Mapping cadres'!$B$1:$B$616,0), MATCH(AD$32,'Mapping cadres'!$B$1:$Z$1,0))</f>
        <v>0</v>
      </c>
      <c r="AE105" s="226">
        <f>INDEX('Uganda workforce data - raw'!$A$4:$F$619,MATCH($B105, 'Uganda workforce data - raw'!$B$4:$B$619,0), MATCH("Filled Female",'Uganda workforce data - raw'!$A$4:$F$4,0))*INDEX('Mapping cadres'!$B$1:$Z$616,MATCH($B105, 'Mapping cadres'!$B$1:$B$616,0), MATCH(AE$32,'Mapping cadres'!$B$1:$Z$1,0))</f>
        <v>0</v>
      </c>
      <c r="AF105" s="226">
        <f>INDEX('Uganda workforce data - raw'!$A$4:$F$619,MATCH($B105, 'Uganda workforce data - raw'!$B$4:$B$619,0), MATCH("Filled Female",'Uganda workforce data - raw'!$A$4:$F$4,0))*INDEX('Mapping cadres'!$B$1:$Z$616,MATCH($B105, 'Mapping cadres'!$B$1:$B$616,0), MATCH(AF$32,'Mapping cadres'!$B$1:$Z$1,0))</f>
        <v>0</v>
      </c>
      <c r="AG105" s="226">
        <f>INDEX('Uganda workforce data - raw'!$A$4:$F$619,MATCH($B105, 'Uganda workforce data - raw'!$B$4:$B$619,0), MATCH("Filled Female",'Uganda workforce data - raw'!$A$4:$F$4,0))*INDEX('Mapping cadres'!$B$1:$Z$616,MATCH($B105, 'Mapping cadres'!$B$1:$B$616,0), MATCH(AG$32,'Mapping cadres'!$B$1:$Z$1,0))</f>
        <v>0</v>
      </c>
      <c r="AH105" s="226">
        <f>INDEX('Uganda workforce data - raw'!$A$4:$F$619,MATCH($B105, 'Uganda workforce data - raw'!$B$4:$B$619,0), MATCH("Filled Female",'Uganda workforce data - raw'!$A$4:$F$4,0))*INDEX('Mapping cadres'!$B$1:$Z$616,MATCH($B105, 'Mapping cadres'!$B$1:$B$616,0), MATCH(AH$32,'Mapping cadres'!$B$1:$Z$1,0))</f>
        <v>0</v>
      </c>
      <c r="AI105" s="226">
        <f>INDEX('Uganda workforce data - raw'!$A$4:$F$619,MATCH($B105, 'Uganda workforce data - raw'!$B$4:$B$619,0), MATCH("Filled Female",'Uganda workforce data - raw'!$A$4:$F$4,0))*INDEX('Mapping cadres'!$B$1:$Z$616,MATCH($B105, 'Mapping cadres'!$B$1:$B$616,0), MATCH(AI$32,'Mapping cadres'!$B$1:$Z$1,0))</f>
        <v>0</v>
      </c>
      <c r="AJ105" s="226">
        <f>INDEX('Uganda workforce data - raw'!$A$4:$F$619,MATCH($B105, 'Uganda workforce data - raw'!$B$4:$B$619,0), MATCH("Filled Female",'Uganda workforce data - raw'!$A$4:$F$4,0))*INDEX('Mapping cadres'!$B$1:$Z$616,MATCH($B105, 'Mapping cadres'!$B$1:$B$616,0), MATCH(AJ$32,'Mapping cadres'!$B$1:$Z$1,0))</f>
        <v>0</v>
      </c>
      <c r="AK105" s="226">
        <f>INDEX('Uganda workforce data - raw'!$A$4:$F$619,MATCH($B105, 'Uganda workforce data - raw'!$B$4:$B$619,0), MATCH("Filled Female",'Uganda workforce data - raw'!$A$4:$F$4,0))*INDEX('Mapping cadres'!$B$1:$Z$616,MATCH($B105, 'Mapping cadres'!$B$1:$B$616,0), MATCH(AK$32,'Mapping cadres'!$B$1:$Z$1,0))</f>
        <v>0</v>
      </c>
      <c r="AL105" s="226">
        <f>INDEX('Uganda workforce data - raw'!$A$4:$F$619,MATCH($B105, 'Uganda workforce data - raw'!$B$4:$B$619,0), MATCH("Filled Female",'Uganda workforce data - raw'!$A$4:$F$4,0))*INDEX('Mapping cadres'!$B$1:$Z$616,MATCH($B105, 'Mapping cadres'!$B$1:$B$616,0), MATCH(AL$32,'Mapping cadres'!$B$1:$Z$1,0))</f>
        <v>0</v>
      </c>
      <c r="AM105" s="226">
        <f>INDEX('Uganda workforce data - raw'!$A$4:$F$619,MATCH($B105, 'Uganda workforce data - raw'!$B$4:$B$619,0), MATCH("Filled Female",'Uganda workforce data - raw'!$A$4:$F$4,0))*INDEX('Mapping cadres'!$B$1:$Z$616,MATCH($B105, 'Mapping cadres'!$B$1:$B$616,0), MATCH(AM$32,'Mapping cadres'!$B$1:$Z$1,0))</f>
        <v>0</v>
      </c>
      <c r="AN105" s="226">
        <f>INDEX('Uganda workforce data - raw'!$A$4:$F$619,MATCH($B105, 'Uganda workforce data - raw'!$B$4:$B$619,0), MATCH("Filled Female",'Uganda workforce data - raw'!$A$4:$F$4,0))*INDEX('Mapping cadres'!$B$1:$Z$616,MATCH($B105, 'Mapping cadres'!$B$1:$B$616,0), MATCH(AN$32,'Mapping cadres'!$B$1:$Z$1,0))</f>
        <v>0</v>
      </c>
      <c r="AO105" s="226">
        <f>INDEX('Uganda workforce data - raw'!$A$4:$F$619,MATCH($B105, 'Uganda workforce data - raw'!$B$4:$B$619,0), MATCH("Filled Female",'Uganda workforce data - raw'!$A$4:$F$4,0))*INDEX('Mapping cadres'!$B$1:$Z$616,MATCH($B105, 'Mapping cadres'!$B$1:$B$616,0), MATCH(AO$32,'Mapping cadres'!$B$1:$Z$1,0))</f>
        <v>0</v>
      </c>
      <c r="AP105" s="226">
        <f>INDEX('Uganda workforce data - raw'!$A$4:$F$619,MATCH($B105, 'Uganda workforce data - raw'!$B$4:$B$619,0), MATCH("Filled Female",'Uganda workforce data - raw'!$A$4:$F$4,0))*INDEX('Mapping cadres'!$B$1:$Z$616,MATCH($B105, 'Mapping cadres'!$B$1:$B$616,0), MATCH(AP$32,'Mapping cadres'!$B$1:$Z$1,0))</f>
        <v>0</v>
      </c>
      <c r="AQ105" s="226">
        <f>INDEX('Uganda workforce data - raw'!$A$4:$F$619,MATCH($B105, 'Uganda workforce data - raw'!$B$4:$B$619,0), MATCH("Filled Female",'Uganda workforce data - raw'!$A$4:$F$4,0))*INDEX('Mapping cadres'!$B$1:$Z$616,MATCH($B105, 'Mapping cadres'!$B$1:$B$616,0), MATCH(AQ$32,'Mapping cadres'!$B$1:$Z$1,0))</f>
        <v>0</v>
      </c>
      <c r="AR105" s="226">
        <f>INDEX('Uganda workforce data - raw'!$A$4:$F$619,MATCH($B105, 'Uganda workforce data - raw'!$B$4:$B$619,0), MATCH("Filled Female",'Uganda workforce data - raw'!$A$4:$F$4,0))*INDEX('Mapping cadres'!$B$1:$Z$616,MATCH($B105, 'Mapping cadres'!$B$1:$B$616,0), MATCH(AR$32,'Mapping cadres'!$B$1:$Z$1,0))</f>
        <v>0</v>
      </c>
      <c r="AS105" s="226">
        <f>INDEX('Uganda workforce data - raw'!$A$4:$F$619,MATCH($B105, 'Uganda workforce data - raw'!$B$4:$B$619,0), MATCH("Filled Female",'Uganda workforce data - raw'!$A$4:$F$4,0))*INDEX('Mapping cadres'!$B$1:$Z$616,MATCH($B105, 'Mapping cadres'!$B$1:$B$616,0), MATCH(AS$32,'Mapping cadres'!$B$1:$Z$1,0))</f>
        <v>0</v>
      </c>
      <c r="AT105" s="226">
        <f>INDEX('Uganda workforce data - raw'!$A$4:$F$619,MATCH($B105, 'Uganda workforce data - raw'!$B$4:$B$619,0), MATCH("Filled Female",'Uganda workforce data - raw'!$A$4:$F$4,0))*INDEX('Mapping cadres'!$B$1:$Z$616,MATCH($B105, 'Mapping cadres'!$B$1:$B$616,0), MATCH(AT$32,'Mapping cadres'!$B$1:$Z$1,0))</f>
        <v>0</v>
      </c>
      <c r="AU105" s="226">
        <f>INDEX('Uganda workforce data - raw'!$A$4:$F$619,MATCH($B105, 'Uganda workforce data - raw'!$B$4:$B$619,0), MATCH("Filled Female",'Uganda workforce data - raw'!$A$4:$F$4,0))*INDEX('Mapping cadres'!$B$1:$Z$616,MATCH($B105, 'Mapping cadres'!$B$1:$B$616,0), MATCH(AU$32,'Mapping cadres'!$B$1:$Z$1,0))</f>
        <v>0</v>
      </c>
      <c r="AV105" s="226">
        <f>INDEX('Uganda workforce data - raw'!$A$4:$F$619,MATCH($B105, 'Uganda workforce data - raw'!$B$4:$B$619,0), MATCH("Filled Female",'Uganda workforce data - raw'!$A$4:$F$4,0))*INDEX('Mapping cadres'!$B$1:$Z$616,MATCH($B105, 'Mapping cadres'!$B$1:$B$616,0), MATCH(AV$32,'Mapping cadres'!$B$1:$Z$1,0))</f>
        <v>0</v>
      </c>
      <c r="AW105" s="226">
        <f>INDEX('Uganda workforce data - raw'!$A$4:$F$619,MATCH($B105, 'Uganda workforce data - raw'!$B$4:$B$619,0), MATCH("Filled Female",'Uganda workforce data - raw'!$A$4:$F$4,0))*INDEX('Mapping cadres'!$B$1:$Z$616,MATCH($B105, 'Mapping cadres'!$B$1:$B$616,0), MATCH(AW$32,'Mapping cadres'!$B$1:$Z$1,0))</f>
        <v>0</v>
      </c>
      <c r="AX105" s="226">
        <f>INDEX('Uganda workforce data - raw'!$A$4:$F$619,MATCH($B105, 'Uganda workforce data - raw'!$B$4:$B$619,0), MATCH("Filled Female",'Uganda workforce data - raw'!$A$4:$F$4,0))*INDEX('Mapping cadres'!$B$1:$Z$616,MATCH($B105, 'Mapping cadres'!$B$1:$B$616,0), MATCH(AX$32,'Mapping cadres'!$B$1:$Z$1,0))</f>
        <v>0</v>
      </c>
      <c r="AY105" s="226">
        <f t="shared" si="29"/>
        <v>1</v>
      </c>
      <c r="AZ105" s="226">
        <f t="shared" si="30"/>
        <v>0</v>
      </c>
      <c r="BA105" s="226">
        <f t="shared" si="31"/>
        <v>0</v>
      </c>
      <c r="BB105" s="226">
        <f t="shared" si="32"/>
        <v>0</v>
      </c>
      <c r="BC105" s="226">
        <f t="shared" si="33"/>
        <v>0</v>
      </c>
      <c r="BD105" s="226">
        <f t="shared" si="34"/>
        <v>0</v>
      </c>
      <c r="BE105" s="226">
        <f t="shared" si="35"/>
        <v>0</v>
      </c>
      <c r="BF105" s="226">
        <f t="shared" si="36"/>
        <v>0</v>
      </c>
      <c r="BG105" s="226">
        <f t="shared" si="37"/>
        <v>0</v>
      </c>
      <c r="BH105" s="226">
        <f t="shared" si="38"/>
        <v>0</v>
      </c>
      <c r="BI105" s="226">
        <f t="shared" si="39"/>
        <v>0</v>
      </c>
      <c r="BJ105" s="226">
        <f t="shared" si="40"/>
        <v>0</v>
      </c>
      <c r="BK105" s="226">
        <f t="shared" si="41"/>
        <v>0</v>
      </c>
      <c r="BL105" s="226">
        <f t="shared" si="42"/>
        <v>0</v>
      </c>
      <c r="BM105" s="226">
        <f t="shared" si="43"/>
        <v>0</v>
      </c>
      <c r="BN105" s="226">
        <f t="shared" si="44"/>
        <v>0</v>
      </c>
      <c r="BO105" s="226">
        <f t="shared" si="45"/>
        <v>0</v>
      </c>
      <c r="BP105" s="226">
        <f t="shared" si="46"/>
        <v>0</v>
      </c>
      <c r="BQ105" s="226">
        <f t="shared" si="47"/>
        <v>0</v>
      </c>
      <c r="BR105" s="226">
        <f t="shared" si="48"/>
        <v>0</v>
      </c>
      <c r="BS105" s="226">
        <f t="shared" si="49"/>
        <v>0</v>
      </c>
      <c r="BT105" s="226">
        <f t="shared" si="50"/>
        <v>0</v>
      </c>
      <c r="BU105" s="226">
        <f t="shared" si="51"/>
        <v>0</v>
      </c>
      <c r="BV105" s="226">
        <f t="shared" si="52"/>
        <v>0</v>
      </c>
    </row>
    <row r="106" spans="1:74">
      <c r="A106" s="226">
        <v>74</v>
      </c>
      <c r="B106" s="226" t="s">
        <v>1379</v>
      </c>
      <c r="C106" s="226">
        <f>INDEX('Uganda workforce data - raw'!$A$4:$F$619,MATCH($B106, 'Uganda workforce data - raw'!$B$4:$B$619,0), MATCH("Filled Male",'Uganda workforce data - raw'!$A$4:$F$4,0))*INDEX('Mapping cadres'!$B$1:$Z$616,MATCH($B106, 'Mapping cadres'!$B$1:$B$616,0), MATCH(C$32,'Mapping cadres'!$B$1:$Z$1,0))</f>
        <v>2</v>
      </c>
      <c r="D106" s="226">
        <f>INDEX('Uganda workforce data - raw'!$A$4:$F$619,MATCH($B106, 'Uganda workforce data - raw'!$B$4:$B$619,0), MATCH("Filled Male",'Uganda workforce data - raw'!$A$4:$F$4,0))*INDEX('Mapping cadres'!$B$1:$Z$616,MATCH($B106, 'Mapping cadres'!$B$1:$B$616,0), MATCH(D$32,'Mapping cadres'!$B$1:$Z$1,0))</f>
        <v>0</v>
      </c>
      <c r="E106" s="226">
        <f>INDEX('Uganda workforce data - raw'!$A$4:$F$619,MATCH($B106, 'Uganda workforce data - raw'!$B$4:$B$619,0), MATCH("Filled Male",'Uganda workforce data - raw'!$A$4:$F$4,0))*INDEX('Mapping cadres'!$B$1:$Z$616,MATCH($B106, 'Mapping cadres'!$B$1:$B$616,0), MATCH(E$32,'Mapping cadres'!$B$1:$Z$1,0))</f>
        <v>0</v>
      </c>
      <c r="F106" s="226">
        <f>INDEX('Uganda workforce data - raw'!$A$4:$F$619,MATCH($B106, 'Uganda workforce data - raw'!$B$4:$B$619,0), MATCH("Filled Male",'Uganda workforce data - raw'!$A$4:$F$4,0))*INDEX('Mapping cadres'!$B$1:$Z$616,MATCH($B106, 'Mapping cadres'!$B$1:$B$616,0), MATCH(F$32,'Mapping cadres'!$B$1:$Z$1,0))</f>
        <v>0</v>
      </c>
      <c r="G106" s="226">
        <f>INDEX('Uganda workforce data - raw'!$A$4:$F$619,MATCH($B106, 'Uganda workforce data - raw'!$B$4:$B$619,0), MATCH("Filled Male",'Uganda workforce data - raw'!$A$4:$F$4,0))*INDEX('Mapping cadres'!$B$1:$Z$616,MATCH($B106, 'Mapping cadres'!$B$1:$B$616,0), MATCH(G$32,'Mapping cadres'!$B$1:$Z$1,0))</f>
        <v>0</v>
      </c>
      <c r="H106" s="226">
        <f>INDEX('Uganda workforce data - raw'!$A$4:$F$619,MATCH($B106, 'Uganda workforce data - raw'!$B$4:$B$619,0), MATCH("Filled Male",'Uganda workforce data - raw'!$A$4:$F$4,0))*INDEX('Mapping cadres'!$B$1:$Z$616,MATCH($B106, 'Mapping cadres'!$B$1:$B$616,0), MATCH(H$32,'Mapping cadres'!$B$1:$Z$1,0))</f>
        <v>0</v>
      </c>
      <c r="I106" s="226">
        <f>INDEX('Uganda workforce data - raw'!$A$4:$F$619,MATCH($B106, 'Uganda workforce data - raw'!$B$4:$B$619,0), MATCH("Filled Male",'Uganda workforce data - raw'!$A$4:$F$4,0))*INDEX('Mapping cadres'!$B$1:$Z$616,MATCH($B106, 'Mapping cadres'!$B$1:$B$616,0), MATCH(I$32,'Mapping cadres'!$B$1:$Z$1,0))</f>
        <v>0</v>
      </c>
      <c r="J106" s="226">
        <f>INDEX('Uganda workforce data - raw'!$A$4:$F$619,MATCH($B106, 'Uganda workforce data - raw'!$B$4:$B$619,0), MATCH("Filled Male",'Uganda workforce data - raw'!$A$4:$F$4,0))*INDEX('Mapping cadres'!$B$1:$Z$616,MATCH($B106, 'Mapping cadres'!$B$1:$B$616,0), MATCH(J$32,'Mapping cadres'!$B$1:$Z$1,0))</f>
        <v>0</v>
      </c>
      <c r="K106" s="226">
        <f>INDEX('Uganda workforce data - raw'!$A$4:$F$619,MATCH($B106, 'Uganda workforce data - raw'!$B$4:$B$619,0), MATCH("Filled Male",'Uganda workforce data - raw'!$A$4:$F$4,0))*INDEX('Mapping cadres'!$B$1:$Z$616,MATCH($B106, 'Mapping cadres'!$B$1:$B$616,0), MATCH(K$32,'Mapping cadres'!$B$1:$Z$1,0))</f>
        <v>0</v>
      </c>
      <c r="L106" s="226">
        <f>INDEX('Uganda workforce data - raw'!$A$4:$F$619,MATCH($B106, 'Uganda workforce data - raw'!$B$4:$B$619,0), MATCH("Filled Male",'Uganda workforce data - raw'!$A$4:$F$4,0))*INDEX('Mapping cadres'!$B$1:$Z$616,MATCH($B106, 'Mapping cadres'!$B$1:$B$616,0), MATCH(L$32,'Mapping cadres'!$B$1:$Z$1,0))</f>
        <v>0</v>
      </c>
      <c r="M106" s="226">
        <f>INDEX('Uganda workforce data - raw'!$A$4:$F$619,MATCH($B106, 'Uganda workforce data - raw'!$B$4:$B$619,0), MATCH("Filled Male",'Uganda workforce data - raw'!$A$4:$F$4,0))*INDEX('Mapping cadres'!$B$1:$Z$616,MATCH($B106, 'Mapping cadres'!$B$1:$B$616,0), MATCH(M$32,'Mapping cadres'!$B$1:$Z$1,0))</f>
        <v>0</v>
      </c>
      <c r="N106" s="226">
        <f>INDEX('Uganda workforce data - raw'!$A$4:$F$619,MATCH($B106, 'Uganda workforce data - raw'!$B$4:$B$619,0), MATCH("Filled Male",'Uganda workforce data - raw'!$A$4:$F$4,0))*INDEX('Mapping cadres'!$B$1:$Z$616,MATCH($B106, 'Mapping cadres'!$B$1:$B$616,0), MATCH(N$32,'Mapping cadres'!$B$1:$Z$1,0))</f>
        <v>0</v>
      </c>
      <c r="O106" s="226">
        <f>INDEX('Uganda workforce data - raw'!$A$4:$F$619,MATCH($B106, 'Uganda workforce data - raw'!$B$4:$B$619,0), MATCH("Filled Male",'Uganda workforce data - raw'!$A$4:$F$4,0))*INDEX('Mapping cadres'!$B$1:$Z$616,MATCH($B106, 'Mapping cadres'!$B$1:$B$616,0), MATCH(O$32,'Mapping cadres'!$B$1:$Z$1,0))</f>
        <v>0</v>
      </c>
      <c r="P106" s="226">
        <f>INDEX('Uganda workforce data - raw'!$A$4:$F$619,MATCH($B106, 'Uganda workforce data - raw'!$B$4:$B$619,0), MATCH("Filled Male",'Uganda workforce data - raw'!$A$4:$F$4,0))*INDEX('Mapping cadres'!$B$1:$Z$616,MATCH($B106, 'Mapping cadres'!$B$1:$B$616,0), MATCH(P$32,'Mapping cadres'!$B$1:$Z$1,0))</f>
        <v>0</v>
      </c>
      <c r="Q106" s="226">
        <f>INDEX('Uganda workforce data - raw'!$A$4:$F$619,MATCH($B106, 'Uganda workforce data - raw'!$B$4:$B$619,0), MATCH("Filled Male",'Uganda workforce data - raw'!$A$4:$F$4,0))*INDEX('Mapping cadres'!$B$1:$Z$616,MATCH($B106, 'Mapping cadres'!$B$1:$B$616,0), MATCH(Q$32,'Mapping cadres'!$B$1:$Z$1,0))</f>
        <v>0</v>
      </c>
      <c r="R106" s="226">
        <f>INDEX('Uganda workforce data - raw'!$A$4:$F$619,MATCH($B106, 'Uganda workforce data - raw'!$B$4:$B$619,0), MATCH("Filled Male",'Uganda workforce data - raw'!$A$4:$F$4,0))*INDEX('Mapping cadres'!$B$1:$Z$616,MATCH($B106, 'Mapping cadres'!$B$1:$B$616,0), MATCH(R$32,'Mapping cadres'!$B$1:$Z$1,0))</f>
        <v>0</v>
      </c>
      <c r="S106" s="226">
        <f>INDEX('Uganda workforce data - raw'!$A$4:$F$619,MATCH($B106, 'Uganda workforce data - raw'!$B$4:$B$619,0), MATCH("Filled Male",'Uganda workforce data - raw'!$A$4:$F$4,0))*INDEX('Mapping cadres'!$B$1:$Z$616,MATCH($B106, 'Mapping cadres'!$B$1:$B$616,0), MATCH(S$32,'Mapping cadres'!$B$1:$Z$1,0))</f>
        <v>0</v>
      </c>
      <c r="T106" s="226">
        <f>INDEX('Uganda workforce data - raw'!$A$4:$F$619,MATCH($B106, 'Uganda workforce data - raw'!$B$4:$B$619,0), MATCH("Filled Male",'Uganda workforce data - raw'!$A$4:$F$4,0))*INDEX('Mapping cadres'!$B$1:$Z$616,MATCH($B106, 'Mapping cadres'!$B$1:$B$616,0), MATCH(T$32,'Mapping cadres'!$B$1:$Z$1,0))</f>
        <v>0</v>
      </c>
      <c r="U106" s="226">
        <f>INDEX('Uganda workforce data - raw'!$A$4:$F$619,MATCH($B106, 'Uganda workforce data - raw'!$B$4:$B$619,0), MATCH("Filled Male",'Uganda workforce data - raw'!$A$4:$F$4,0))*INDEX('Mapping cadres'!$B$1:$Z$616,MATCH($B106, 'Mapping cadres'!$B$1:$B$616,0), MATCH(U$32,'Mapping cadres'!$B$1:$Z$1,0))</f>
        <v>0</v>
      </c>
      <c r="V106" s="226">
        <f>INDEX('Uganda workforce data - raw'!$A$4:$F$619,MATCH($B106, 'Uganda workforce data - raw'!$B$4:$B$619,0), MATCH("Filled Male",'Uganda workforce data - raw'!$A$4:$F$4,0))*INDEX('Mapping cadres'!$B$1:$Z$616,MATCH($B106, 'Mapping cadres'!$B$1:$B$616,0), MATCH(V$32,'Mapping cadres'!$B$1:$Z$1,0))</f>
        <v>0</v>
      </c>
      <c r="W106" s="226">
        <f>INDEX('Uganda workforce data - raw'!$A$4:$F$619,MATCH($B106, 'Uganda workforce data - raw'!$B$4:$B$619,0), MATCH("Filled Male",'Uganda workforce data - raw'!$A$4:$F$4,0))*INDEX('Mapping cadres'!$B$1:$Z$616,MATCH($B106, 'Mapping cadres'!$B$1:$B$616,0), MATCH(W$32,'Mapping cadres'!$B$1:$Z$1,0))</f>
        <v>0</v>
      </c>
      <c r="X106" s="226">
        <f>INDEX('Uganda workforce data - raw'!$A$4:$F$619,MATCH($B106, 'Uganda workforce data - raw'!$B$4:$B$619,0), MATCH("Filled Male",'Uganda workforce data - raw'!$A$4:$F$4,0))*INDEX('Mapping cadres'!$B$1:$Z$616,MATCH($B106, 'Mapping cadres'!$B$1:$B$616,0), MATCH(X$32,'Mapping cadres'!$B$1:$Z$1,0))</f>
        <v>0</v>
      </c>
      <c r="Y106" s="226">
        <f>INDEX('Uganda workforce data - raw'!$A$4:$F$619,MATCH($B106, 'Uganda workforce data - raw'!$B$4:$B$619,0), MATCH("Filled Male",'Uganda workforce data - raw'!$A$4:$F$4,0))*INDEX('Mapping cadres'!$B$1:$Z$616,MATCH($B106, 'Mapping cadres'!$B$1:$B$616,0), MATCH(Y$32,'Mapping cadres'!$B$1:$Z$1,0))</f>
        <v>0</v>
      </c>
      <c r="Z106" s="226">
        <f>INDEX('Uganda workforce data - raw'!$A$4:$F$619,MATCH($B106, 'Uganda workforce data - raw'!$B$4:$B$619,0), MATCH("Filled Male",'Uganda workforce data - raw'!$A$4:$F$4,0))*INDEX('Mapping cadres'!$B$1:$Z$616,MATCH($B106, 'Mapping cadres'!$B$1:$B$616,0), MATCH(Z$32,'Mapping cadres'!$B$1:$Z$1,0))</f>
        <v>0</v>
      </c>
      <c r="AA106" s="226">
        <f>INDEX('Uganda workforce data - raw'!$A$4:$F$619,MATCH($B106, 'Uganda workforce data - raw'!$B$4:$B$619,0), MATCH("Filled Female",'Uganda workforce data - raw'!$A$4:$F$4,0))*INDEX('Mapping cadres'!$B$1:$Z$616,MATCH($B106, 'Mapping cadres'!$B$1:$B$616,0), MATCH(AA$32,'Mapping cadres'!$B$1:$Z$1,0))</f>
        <v>0</v>
      </c>
      <c r="AB106" s="226">
        <f>INDEX('Uganda workforce data - raw'!$A$4:$F$619,MATCH($B106, 'Uganda workforce data - raw'!$B$4:$B$619,0), MATCH("Filled Female",'Uganda workforce data - raw'!$A$4:$F$4,0))*INDEX('Mapping cadres'!$B$1:$Z$616,MATCH($B106, 'Mapping cadres'!$B$1:$B$616,0), MATCH(AB$32,'Mapping cadres'!$B$1:$Z$1,0))</f>
        <v>0</v>
      </c>
      <c r="AC106" s="226">
        <f>INDEX('Uganda workforce data - raw'!$A$4:$F$619,MATCH($B106, 'Uganda workforce data - raw'!$B$4:$B$619,0), MATCH("Filled Female",'Uganda workforce data - raw'!$A$4:$F$4,0))*INDEX('Mapping cadres'!$B$1:$Z$616,MATCH($B106, 'Mapping cadres'!$B$1:$B$616,0), MATCH(AC$32,'Mapping cadres'!$B$1:$Z$1,0))</f>
        <v>0</v>
      </c>
      <c r="AD106" s="226">
        <f>INDEX('Uganda workforce data - raw'!$A$4:$F$619,MATCH($B106, 'Uganda workforce data - raw'!$B$4:$B$619,0), MATCH("Filled Female",'Uganda workforce data - raw'!$A$4:$F$4,0))*INDEX('Mapping cadres'!$B$1:$Z$616,MATCH($B106, 'Mapping cadres'!$B$1:$B$616,0), MATCH(AD$32,'Mapping cadres'!$B$1:$Z$1,0))</f>
        <v>0</v>
      </c>
      <c r="AE106" s="226">
        <f>INDEX('Uganda workforce data - raw'!$A$4:$F$619,MATCH($B106, 'Uganda workforce data - raw'!$B$4:$B$619,0), MATCH("Filled Female",'Uganda workforce data - raw'!$A$4:$F$4,0))*INDEX('Mapping cadres'!$B$1:$Z$616,MATCH($B106, 'Mapping cadres'!$B$1:$B$616,0), MATCH(AE$32,'Mapping cadres'!$B$1:$Z$1,0))</f>
        <v>0</v>
      </c>
      <c r="AF106" s="226">
        <f>INDEX('Uganda workforce data - raw'!$A$4:$F$619,MATCH($B106, 'Uganda workforce data - raw'!$B$4:$B$619,0), MATCH("Filled Female",'Uganda workforce data - raw'!$A$4:$F$4,0))*INDEX('Mapping cadres'!$B$1:$Z$616,MATCH($B106, 'Mapping cadres'!$B$1:$B$616,0), MATCH(AF$32,'Mapping cadres'!$B$1:$Z$1,0))</f>
        <v>0</v>
      </c>
      <c r="AG106" s="226">
        <f>INDEX('Uganda workforce data - raw'!$A$4:$F$619,MATCH($B106, 'Uganda workforce data - raw'!$B$4:$B$619,0), MATCH("Filled Female",'Uganda workforce data - raw'!$A$4:$F$4,0))*INDEX('Mapping cadres'!$B$1:$Z$616,MATCH($B106, 'Mapping cadres'!$B$1:$B$616,0), MATCH(AG$32,'Mapping cadres'!$B$1:$Z$1,0))</f>
        <v>0</v>
      </c>
      <c r="AH106" s="226">
        <f>INDEX('Uganda workforce data - raw'!$A$4:$F$619,MATCH($B106, 'Uganda workforce data - raw'!$B$4:$B$619,0), MATCH("Filled Female",'Uganda workforce data - raw'!$A$4:$F$4,0))*INDEX('Mapping cadres'!$B$1:$Z$616,MATCH($B106, 'Mapping cadres'!$B$1:$B$616,0), MATCH(AH$32,'Mapping cadres'!$B$1:$Z$1,0))</f>
        <v>0</v>
      </c>
      <c r="AI106" s="226">
        <f>INDEX('Uganda workforce data - raw'!$A$4:$F$619,MATCH($B106, 'Uganda workforce data - raw'!$B$4:$B$619,0), MATCH("Filled Female",'Uganda workforce data - raw'!$A$4:$F$4,0))*INDEX('Mapping cadres'!$B$1:$Z$616,MATCH($B106, 'Mapping cadres'!$B$1:$B$616,0), MATCH(AI$32,'Mapping cadres'!$B$1:$Z$1,0))</f>
        <v>0</v>
      </c>
      <c r="AJ106" s="226">
        <f>INDEX('Uganda workforce data - raw'!$A$4:$F$619,MATCH($B106, 'Uganda workforce data - raw'!$B$4:$B$619,0), MATCH("Filled Female",'Uganda workforce data - raw'!$A$4:$F$4,0))*INDEX('Mapping cadres'!$B$1:$Z$616,MATCH($B106, 'Mapping cadres'!$B$1:$B$616,0), MATCH(AJ$32,'Mapping cadres'!$B$1:$Z$1,0))</f>
        <v>0</v>
      </c>
      <c r="AK106" s="226">
        <f>INDEX('Uganda workforce data - raw'!$A$4:$F$619,MATCH($B106, 'Uganda workforce data - raw'!$B$4:$B$619,0), MATCH("Filled Female",'Uganda workforce data - raw'!$A$4:$F$4,0))*INDEX('Mapping cadres'!$B$1:$Z$616,MATCH($B106, 'Mapping cadres'!$B$1:$B$616,0), MATCH(AK$32,'Mapping cadres'!$B$1:$Z$1,0))</f>
        <v>0</v>
      </c>
      <c r="AL106" s="226">
        <f>INDEX('Uganda workforce data - raw'!$A$4:$F$619,MATCH($B106, 'Uganda workforce data - raw'!$B$4:$B$619,0), MATCH("Filled Female",'Uganda workforce data - raw'!$A$4:$F$4,0))*INDEX('Mapping cadres'!$B$1:$Z$616,MATCH($B106, 'Mapping cadres'!$B$1:$B$616,0), MATCH(AL$32,'Mapping cadres'!$B$1:$Z$1,0))</f>
        <v>0</v>
      </c>
      <c r="AM106" s="226">
        <f>INDEX('Uganda workforce data - raw'!$A$4:$F$619,MATCH($B106, 'Uganda workforce data - raw'!$B$4:$B$619,0), MATCH("Filled Female",'Uganda workforce data - raw'!$A$4:$F$4,0))*INDEX('Mapping cadres'!$B$1:$Z$616,MATCH($B106, 'Mapping cadres'!$B$1:$B$616,0), MATCH(AM$32,'Mapping cadres'!$B$1:$Z$1,0))</f>
        <v>0</v>
      </c>
      <c r="AN106" s="226">
        <f>INDEX('Uganda workforce data - raw'!$A$4:$F$619,MATCH($B106, 'Uganda workforce data - raw'!$B$4:$B$619,0), MATCH("Filled Female",'Uganda workforce data - raw'!$A$4:$F$4,0))*INDEX('Mapping cadres'!$B$1:$Z$616,MATCH($B106, 'Mapping cadres'!$B$1:$B$616,0), MATCH(AN$32,'Mapping cadres'!$B$1:$Z$1,0))</f>
        <v>0</v>
      </c>
      <c r="AO106" s="226">
        <f>INDEX('Uganda workforce data - raw'!$A$4:$F$619,MATCH($B106, 'Uganda workforce data - raw'!$B$4:$B$619,0), MATCH("Filled Female",'Uganda workforce data - raw'!$A$4:$F$4,0))*INDEX('Mapping cadres'!$B$1:$Z$616,MATCH($B106, 'Mapping cadres'!$B$1:$B$616,0), MATCH(AO$32,'Mapping cadres'!$B$1:$Z$1,0))</f>
        <v>0</v>
      </c>
      <c r="AP106" s="226">
        <f>INDEX('Uganda workforce data - raw'!$A$4:$F$619,MATCH($B106, 'Uganda workforce data - raw'!$B$4:$B$619,0), MATCH("Filled Female",'Uganda workforce data - raw'!$A$4:$F$4,0))*INDEX('Mapping cadres'!$B$1:$Z$616,MATCH($B106, 'Mapping cadres'!$B$1:$B$616,0), MATCH(AP$32,'Mapping cadres'!$B$1:$Z$1,0))</f>
        <v>0</v>
      </c>
      <c r="AQ106" s="226">
        <f>INDEX('Uganda workforce data - raw'!$A$4:$F$619,MATCH($B106, 'Uganda workforce data - raw'!$B$4:$B$619,0), MATCH("Filled Female",'Uganda workforce data - raw'!$A$4:$F$4,0))*INDEX('Mapping cadres'!$B$1:$Z$616,MATCH($B106, 'Mapping cadres'!$B$1:$B$616,0), MATCH(AQ$32,'Mapping cadres'!$B$1:$Z$1,0))</f>
        <v>0</v>
      </c>
      <c r="AR106" s="226">
        <f>INDEX('Uganda workforce data - raw'!$A$4:$F$619,MATCH($B106, 'Uganda workforce data - raw'!$B$4:$B$619,0), MATCH("Filled Female",'Uganda workforce data - raw'!$A$4:$F$4,0))*INDEX('Mapping cadres'!$B$1:$Z$616,MATCH($B106, 'Mapping cadres'!$B$1:$B$616,0), MATCH(AR$32,'Mapping cadres'!$B$1:$Z$1,0))</f>
        <v>0</v>
      </c>
      <c r="AS106" s="226">
        <f>INDEX('Uganda workforce data - raw'!$A$4:$F$619,MATCH($B106, 'Uganda workforce data - raw'!$B$4:$B$619,0), MATCH("Filled Female",'Uganda workforce data - raw'!$A$4:$F$4,0))*INDEX('Mapping cadres'!$B$1:$Z$616,MATCH($B106, 'Mapping cadres'!$B$1:$B$616,0), MATCH(AS$32,'Mapping cadres'!$B$1:$Z$1,0))</f>
        <v>0</v>
      </c>
      <c r="AT106" s="226">
        <f>INDEX('Uganda workforce data - raw'!$A$4:$F$619,MATCH($B106, 'Uganda workforce data - raw'!$B$4:$B$619,0), MATCH("Filled Female",'Uganda workforce data - raw'!$A$4:$F$4,0))*INDEX('Mapping cadres'!$B$1:$Z$616,MATCH($B106, 'Mapping cadres'!$B$1:$B$616,0), MATCH(AT$32,'Mapping cadres'!$B$1:$Z$1,0))</f>
        <v>0</v>
      </c>
      <c r="AU106" s="226">
        <f>INDEX('Uganda workforce data - raw'!$A$4:$F$619,MATCH($B106, 'Uganda workforce data - raw'!$B$4:$B$619,0), MATCH("Filled Female",'Uganda workforce data - raw'!$A$4:$F$4,0))*INDEX('Mapping cadres'!$B$1:$Z$616,MATCH($B106, 'Mapping cadres'!$B$1:$B$616,0), MATCH(AU$32,'Mapping cadres'!$B$1:$Z$1,0))</f>
        <v>0</v>
      </c>
      <c r="AV106" s="226">
        <f>INDEX('Uganda workforce data - raw'!$A$4:$F$619,MATCH($B106, 'Uganda workforce data - raw'!$B$4:$B$619,0), MATCH("Filled Female",'Uganda workforce data - raw'!$A$4:$F$4,0))*INDEX('Mapping cadres'!$B$1:$Z$616,MATCH($B106, 'Mapping cadres'!$B$1:$B$616,0), MATCH(AV$32,'Mapping cadres'!$B$1:$Z$1,0))</f>
        <v>0</v>
      </c>
      <c r="AW106" s="226">
        <f>INDEX('Uganda workforce data - raw'!$A$4:$F$619,MATCH($B106, 'Uganda workforce data - raw'!$B$4:$B$619,0), MATCH("Filled Female",'Uganda workforce data - raw'!$A$4:$F$4,0))*INDEX('Mapping cadres'!$B$1:$Z$616,MATCH($B106, 'Mapping cadres'!$B$1:$B$616,0), MATCH(AW$32,'Mapping cadres'!$B$1:$Z$1,0))</f>
        <v>0</v>
      </c>
      <c r="AX106" s="226">
        <f>INDEX('Uganda workforce data - raw'!$A$4:$F$619,MATCH($B106, 'Uganda workforce data - raw'!$B$4:$B$619,0), MATCH("Filled Female",'Uganda workforce data - raw'!$A$4:$F$4,0))*INDEX('Mapping cadres'!$B$1:$Z$616,MATCH($B106, 'Mapping cadres'!$B$1:$B$616,0), MATCH(AX$32,'Mapping cadres'!$B$1:$Z$1,0))</f>
        <v>0</v>
      </c>
      <c r="AY106" s="226">
        <f t="shared" si="29"/>
        <v>2</v>
      </c>
      <c r="AZ106" s="226">
        <f t="shared" si="30"/>
        <v>0</v>
      </c>
      <c r="BA106" s="226">
        <f t="shared" si="31"/>
        <v>0</v>
      </c>
      <c r="BB106" s="226">
        <f t="shared" si="32"/>
        <v>0</v>
      </c>
      <c r="BC106" s="226">
        <f t="shared" si="33"/>
        <v>0</v>
      </c>
      <c r="BD106" s="226">
        <f t="shared" si="34"/>
        <v>0</v>
      </c>
      <c r="BE106" s="226">
        <f t="shared" si="35"/>
        <v>0</v>
      </c>
      <c r="BF106" s="226">
        <f t="shared" si="36"/>
        <v>0</v>
      </c>
      <c r="BG106" s="226">
        <f t="shared" si="37"/>
        <v>0</v>
      </c>
      <c r="BH106" s="226">
        <f t="shared" si="38"/>
        <v>0</v>
      </c>
      <c r="BI106" s="226">
        <f t="shared" si="39"/>
        <v>0</v>
      </c>
      <c r="BJ106" s="226">
        <f t="shared" si="40"/>
        <v>0</v>
      </c>
      <c r="BK106" s="226">
        <f t="shared" si="41"/>
        <v>0</v>
      </c>
      <c r="BL106" s="226">
        <f t="shared" si="42"/>
        <v>0</v>
      </c>
      <c r="BM106" s="226">
        <f t="shared" si="43"/>
        <v>0</v>
      </c>
      <c r="BN106" s="226">
        <f t="shared" si="44"/>
        <v>0</v>
      </c>
      <c r="BO106" s="226">
        <f t="shared" si="45"/>
        <v>0</v>
      </c>
      <c r="BP106" s="226">
        <f t="shared" si="46"/>
        <v>0</v>
      </c>
      <c r="BQ106" s="226">
        <f t="shared" si="47"/>
        <v>0</v>
      </c>
      <c r="BR106" s="226">
        <f t="shared" si="48"/>
        <v>0</v>
      </c>
      <c r="BS106" s="226">
        <f t="shared" si="49"/>
        <v>0</v>
      </c>
      <c r="BT106" s="226">
        <f t="shared" si="50"/>
        <v>0</v>
      </c>
      <c r="BU106" s="226">
        <f t="shared" si="51"/>
        <v>0</v>
      </c>
      <c r="BV106" s="226">
        <f t="shared" si="52"/>
        <v>0</v>
      </c>
    </row>
    <row r="107" spans="1:74">
      <c r="A107" s="226">
        <v>75</v>
      </c>
      <c r="B107" s="226" t="s">
        <v>1380</v>
      </c>
      <c r="C107" s="226">
        <f>INDEX('Uganda workforce data - raw'!$A$4:$F$619,MATCH($B107, 'Uganda workforce data - raw'!$B$4:$B$619,0), MATCH("Filled Male",'Uganda workforce data - raw'!$A$4:$F$4,0))*INDEX('Mapping cadres'!$B$1:$Z$616,MATCH($B107, 'Mapping cadres'!$B$1:$B$616,0), MATCH(C$32,'Mapping cadres'!$B$1:$Z$1,0))</f>
        <v>0</v>
      </c>
      <c r="D107" s="226">
        <f>INDEX('Uganda workforce data - raw'!$A$4:$F$619,MATCH($B107, 'Uganda workforce data - raw'!$B$4:$B$619,0), MATCH("Filled Male",'Uganda workforce data - raw'!$A$4:$F$4,0))*INDEX('Mapping cadres'!$B$1:$Z$616,MATCH($B107, 'Mapping cadres'!$B$1:$B$616,0), MATCH(D$32,'Mapping cadres'!$B$1:$Z$1,0))</f>
        <v>1</v>
      </c>
      <c r="E107" s="226">
        <f>INDEX('Uganda workforce data - raw'!$A$4:$F$619,MATCH($B107, 'Uganda workforce data - raw'!$B$4:$B$619,0), MATCH("Filled Male",'Uganda workforce data - raw'!$A$4:$F$4,0))*INDEX('Mapping cadres'!$B$1:$Z$616,MATCH($B107, 'Mapping cadres'!$B$1:$B$616,0), MATCH(E$32,'Mapping cadres'!$B$1:$Z$1,0))</f>
        <v>0</v>
      </c>
      <c r="F107" s="226">
        <f>INDEX('Uganda workforce data - raw'!$A$4:$F$619,MATCH($B107, 'Uganda workforce data - raw'!$B$4:$B$619,0), MATCH("Filled Male",'Uganda workforce data - raw'!$A$4:$F$4,0))*INDEX('Mapping cadres'!$B$1:$Z$616,MATCH($B107, 'Mapping cadres'!$B$1:$B$616,0), MATCH(F$32,'Mapping cadres'!$B$1:$Z$1,0))</f>
        <v>0</v>
      </c>
      <c r="G107" s="226">
        <f>INDEX('Uganda workforce data - raw'!$A$4:$F$619,MATCH($B107, 'Uganda workforce data - raw'!$B$4:$B$619,0), MATCH("Filled Male",'Uganda workforce data - raw'!$A$4:$F$4,0))*INDEX('Mapping cadres'!$B$1:$Z$616,MATCH($B107, 'Mapping cadres'!$B$1:$B$616,0), MATCH(G$32,'Mapping cadres'!$B$1:$Z$1,0))</f>
        <v>0</v>
      </c>
      <c r="H107" s="226">
        <f>INDEX('Uganda workforce data - raw'!$A$4:$F$619,MATCH($B107, 'Uganda workforce data - raw'!$B$4:$B$619,0), MATCH("Filled Male",'Uganda workforce data - raw'!$A$4:$F$4,0))*INDEX('Mapping cadres'!$B$1:$Z$616,MATCH($B107, 'Mapping cadres'!$B$1:$B$616,0), MATCH(H$32,'Mapping cadres'!$B$1:$Z$1,0))</f>
        <v>0</v>
      </c>
      <c r="I107" s="226">
        <f>INDEX('Uganda workforce data - raw'!$A$4:$F$619,MATCH($B107, 'Uganda workforce data - raw'!$B$4:$B$619,0), MATCH("Filled Male",'Uganda workforce data - raw'!$A$4:$F$4,0))*INDEX('Mapping cadres'!$B$1:$Z$616,MATCH($B107, 'Mapping cadres'!$B$1:$B$616,0), MATCH(I$32,'Mapping cadres'!$B$1:$Z$1,0))</f>
        <v>0</v>
      </c>
      <c r="J107" s="226">
        <f>INDEX('Uganda workforce data - raw'!$A$4:$F$619,MATCH($B107, 'Uganda workforce data - raw'!$B$4:$B$619,0), MATCH("Filled Male",'Uganda workforce data - raw'!$A$4:$F$4,0))*INDEX('Mapping cadres'!$B$1:$Z$616,MATCH($B107, 'Mapping cadres'!$B$1:$B$616,0), MATCH(J$32,'Mapping cadres'!$B$1:$Z$1,0))</f>
        <v>0</v>
      </c>
      <c r="K107" s="226">
        <f>INDEX('Uganda workforce data - raw'!$A$4:$F$619,MATCH($B107, 'Uganda workforce data - raw'!$B$4:$B$619,0), MATCH("Filled Male",'Uganda workforce data - raw'!$A$4:$F$4,0))*INDEX('Mapping cadres'!$B$1:$Z$616,MATCH($B107, 'Mapping cadres'!$B$1:$B$616,0), MATCH(K$32,'Mapping cadres'!$B$1:$Z$1,0))</f>
        <v>0</v>
      </c>
      <c r="L107" s="226">
        <f>INDEX('Uganda workforce data - raw'!$A$4:$F$619,MATCH($B107, 'Uganda workforce data - raw'!$B$4:$B$619,0), MATCH("Filled Male",'Uganda workforce data - raw'!$A$4:$F$4,0))*INDEX('Mapping cadres'!$B$1:$Z$616,MATCH($B107, 'Mapping cadres'!$B$1:$B$616,0), MATCH(L$32,'Mapping cadres'!$B$1:$Z$1,0))</f>
        <v>0</v>
      </c>
      <c r="M107" s="226">
        <f>INDEX('Uganda workforce data - raw'!$A$4:$F$619,MATCH($B107, 'Uganda workforce data - raw'!$B$4:$B$619,0), MATCH("Filled Male",'Uganda workforce data - raw'!$A$4:$F$4,0))*INDEX('Mapping cadres'!$B$1:$Z$616,MATCH($B107, 'Mapping cadres'!$B$1:$B$616,0), MATCH(M$32,'Mapping cadres'!$B$1:$Z$1,0))</f>
        <v>0</v>
      </c>
      <c r="N107" s="226">
        <f>INDEX('Uganda workforce data - raw'!$A$4:$F$619,MATCH($B107, 'Uganda workforce data - raw'!$B$4:$B$619,0), MATCH("Filled Male",'Uganda workforce data - raw'!$A$4:$F$4,0))*INDEX('Mapping cadres'!$B$1:$Z$616,MATCH($B107, 'Mapping cadres'!$B$1:$B$616,0), MATCH(N$32,'Mapping cadres'!$B$1:$Z$1,0))</f>
        <v>0</v>
      </c>
      <c r="O107" s="226">
        <f>INDEX('Uganda workforce data - raw'!$A$4:$F$619,MATCH($B107, 'Uganda workforce data - raw'!$B$4:$B$619,0), MATCH("Filled Male",'Uganda workforce data - raw'!$A$4:$F$4,0))*INDEX('Mapping cadres'!$B$1:$Z$616,MATCH($B107, 'Mapping cadres'!$B$1:$B$616,0), MATCH(O$32,'Mapping cadres'!$B$1:$Z$1,0))</f>
        <v>0</v>
      </c>
      <c r="P107" s="226">
        <f>INDEX('Uganda workforce data - raw'!$A$4:$F$619,MATCH($B107, 'Uganda workforce data - raw'!$B$4:$B$619,0), MATCH("Filled Male",'Uganda workforce data - raw'!$A$4:$F$4,0))*INDEX('Mapping cadres'!$B$1:$Z$616,MATCH($B107, 'Mapping cadres'!$B$1:$B$616,0), MATCH(P$32,'Mapping cadres'!$B$1:$Z$1,0))</f>
        <v>0</v>
      </c>
      <c r="Q107" s="226">
        <f>INDEX('Uganda workforce data - raw'!$A$4:$F$619,MATCH($B107, 'Uganda workforce data - raw'!$B$4:$B$619,0), MATCH("Filled Male",'Uganda workforce data - raw'!$A$4:$F$4,0))*INDEX('Mapping cadres'!$B$1:$Z$616,MATCH($B107, 'Mapping cadres'!$B$1:$B$616,0), MATCH(Q$32,'Mapping cadres'!$B$1:$Z$1,0))</f>
        <v>0</v>
      </c>
      <c r="R107" s="226">
        <f>INDEX('Uganda workforce data - raw'!$A$4:$F$619,MATCH($B107, 'Uganda workforce data - raw'!$B$4:$B$619,0), MATCH("Filled Male",'Uganda workforce data - raw'!$A$4:$F$4,0))*INDEX('Mapping cadres'!$B$1:$Z$616,MATCH($B107, 'Mapping cadres'!$B$1:$B$616,0), MATCH(R$32,'Mapping cadres'!$B$1:$Z$1,0))</f>
        <v>0</v>
      </c>
      <c r="S107" s="226">
        <f>INDEX('Uganda workforce data - raw'!$A$4:$F$619,MATCH($B107, 'Uganda workforce data - raw'!$B$4:$B$619,0), MATCH("Filled Male",'Uganda workforce data - raw'!$A$4:$F$4,0))*INDEX('Mapping cadres'!$B$1:$Z$616,MATCH($B107, 'Mapping cadres'!$B$1:$B$616,0), MATCH(S$32,'Mapping cadres'!$B$1:$Z$1,0))</f>
        <v>0</v>
      </c>
      <c r="T107" s="226">
        <f>INDEX('Uganda workforce data - raw'!$A$4:$F$619,MATCH($B107, 'Uganda workforce data - raw'!$B$4:$B$619,0), MATCH("Filled Male",'Uganda workforce data - raw'!$A$4:$F$4,0))*INDEX('Mapping cadres'!$B$1:$Z$616,MATCH($B107, 'Mapping cadres'!$B$1:$B$616,0), MATCH(T$32,'Mapping cadres'!$B$1:$Z$1,0))</f>
        <v>0</v>
      </c>
      <c r="U107" s="226">
        <f>INDEX('Uganda workforce data - raw'!$A$4:$F$619,MATCH($B107, 'Uganda workforce data - raw'!$B$4:$B$619,0), MATCH("Filled Male",'Uganda workforce data - raw'!$A$4:$F$4,0))*INDEX('Mapping cadres'!$B$1:$Z$616,MATCH($B107, 'Mapping cadres'!$B$1:$B$616,0), MATCH(U$32,'Mapping cadres'!$B$1:$Z$1,0))</f>
        <v>0</v>
      </c>
      <c r="V107" s="226">
        <f>INDEX('Uganda workforce data - raw'!$A$4:$F$619,MATCH($B107, 'Uganda workforce data - raw'!$B$4:$B$619,0), MATCH("Filled Male",'Uganda workforce data - raw'!$A$4:$F$4,0))*INDEX('Mapping cadres'!$B$1:$Z$616,MATCH($B107, 'Mapping cadres'!$B$1:$B$616,0), MATCH(V$32,'Mapping cadres'!$B$1:$Z$1,0))</f>
        <v>0</v>
      </c>
      <c r="W107" s="226">
        <f>INDEX('Uganda workforce data - raw'!$A$4:$F$619,MATCH($B107, 'Uganda workforce data - raw'!$B$4:$B$619,0), MATCH("Filled Male",'Uganda workforce data - raw'!$A$4:$F$4,0))*INDEX('Mapping cadres'!$B$1:$Z$616,MATCH($B107, 'Mapping cadres'!$B$1:$B$616,0), MATCH(W$32,'Mapping cadres'!$B$1:$Z$1,0))</f>
        <v>0</v>
      </c>
      <c r="X107" s="226">
        <f>INDEX('Uganda workforce data - raw'!$A$4:$F$619,MATCH($B107, 'Uganda workforce data - raw'!$B$4:$B$619,0), MATCH("Filled Male",'Uganda workforce data - raw'!$A$4:$F$4,0))*INDEX('Mapping cadres'!$B$1:$Z$616,MATCH($B107, 'Mapping cadres'!$B$1:$B$616,0), MATCH(X$32,'Mapping cadres'!$B$1:$Z$1,0))</f>
        <v>0</v>
      </c>
      <c r="Y107" s="226">
        <f>INDEX('Uganda workforce data - raw'!$A$4:$F$619,MATCH($B107, 'Uganda workforce data - raw'!$B$4:$B$619,0), MATCH("Filled Male",'Uganda workforce data - raw'!$A$4:$F$4,0))*INDEX('Mapping cadres'!$B$1:$Z$616,MATCH($B107, 'Mapping cadres'!$B$1:$B$616,0), MATCH(Y$32,'Mapping cadres'!$B$1:$Z$1,0))</f>
        <v>0</v>
      </c>
      <c r="Z107" s="226">
        <f>INDEX('Uganda workforce data - raw'!$A$4:$F$619,MATCH($B107, 'Uganda workforce data - raw'!$B$4:$B$619,0), MATCH("Filled Male",'Uganda workforce data - raw'!$A$4:$F$4,0))*INDEX('Mapping cadres'!$B$1:$Z$616,MATCH($B107, 'Mapping cadres'!$B$1:$B$616,0), MATCH(Z$32,'Mapping cadres'!$B$1:$Z$1,0))</f>
        <v>0</v>
      </c>
      <c r="AA107" s="226">
        <f>INDEX('Uganda workforce data - raw'!$A$4:$F$619,MATCH($B107, 'Uganda workforce data - raw'!$B$4:$B$619,0), MATCH("Filled Female",'Uganda workforce data - raw'!$A$4:$F$4,0))*INDEX('Mapping cadres'!$B$1:$Z$616,MATCH($B107, 'Mapping cadres'!$B$1:$B$616,0), MATCH(AA$32,'Mapping cadres'!$B$1:$Z$1,0))</f>
        <v>0</v>
      </c>
      <c r="AB107" s="226">
        <f>INDEX('Uganda workforce data - raw'!$A$4:$F$619,MATCH($B107, 'Uganda workforce data - raw'!$B$4:$B$619,0), MATCH("Filled Female",'Uganda workforce data - raw'!$A$4:$F$4,0))*INDEX('Mapping cadres'!$B$1:$Z$616,MATCH($B107, 'Mapping cadres'!$B$1:$B$616,0), MATCH(AB$32,'Mapping cadres'!$B$1:$Z$1,0))</f>
        <v>0</v>
      </c>
      <c r="AC107" s="226">
        <f>INDEX('Uganda workforce data - raw'!$A$4:$F$619,MATCH($B107, 'Uganda workforce data - raw'!$B$4:$B$619,0), MATCH("Filled Female",'Uganda workforce data - raw'!$A$4:$F$4,0))*INDEX('Mapping cadres'!$B$1:$Z$616,MATCH($B107, 'Mapping cadres'!$B$1:$B$616,0), MATCH(AC$32,'Mapping cadres'!$B$1:$Z$1,0))</f>
        <v>0</v>
      </c>
      <c r="AD107" s="226">
        <f>INDEX('Uganda workforce data - raw'!$A$4:$F$619,MATCH($B107, 'Uganda workforce data - raw'!$B$4:$B$619,0), MATCH("Filled Female",'Uganda workforce data - raw'!$A$4:$F$4,0))*INDEX('Mapping cadres'!$B$1:$Z$616,MATCH($B107, 'Mapping cadres'!$B$1:$B$616,0), MATCH(AD$32,'Mapping cadres'!$B$1:$Z$1,0))</f>
        <v>0</v>
      </c>
      <c r="AE107" s="226">
        <f>INDEX('Uganda workforce data - raw'!$A$4:$F$619,MATCH($B107, 'Uganda workforce data - raw'!$B$4:$B$619,0), MATCH("Filled Female",'Uganda workforce data - raw'!$A$4:$F$4,0))*INDEX('Mapping cadres'!$B$1:$Z$616,MATCH($B107, 'Mapping cadres'!$B$1:$B$616,0), MATCH(AE$32,'Mapping cadres'!$B$1:$Z$1,0))</f>
        <v>0</v>
      </c>
      <c r="AF107" s="226">
        <f>INDEX('Uganda workforce data - raw'!$A$4:$F$619,MATCH($B107, 'Uganda workforce data - raw'!$B$4:$B$619,0), MATCH("Filled Female",'Uganda workforce data - raw'!$A$4:$F$4,0))*INDEX('Mapping cadres'!$B$1:$Z$616,MATCH($B107, 'Mapping cadres'!$B$1:$B$616,0), MATCH(AF$32,'Mapping cadres'!$B$1:$Z$1,0))</f>
        <v>0</v>
      </c>
      <c r="AG107" s="226">
        <f>INDEX('Uganda workforce data - raw'!$A$4:$F$619,MATCH($B107, 'Uganda workforce data - raw'!$B$4:$B$619,0), MATCH("Filled Female",'Uganda workforce data - raw'!$A$4:$F$4,0))*INDEX('Mapping cadres'!$B$1:$Z$616,MATCH($B107, 'Mapping cadres'!$B$1:$B$616,0), MATCH(AG$32,'Mapping cadres'!$B$1:$Z$1,0))</f>
        <v>0</v>
      </c>
      <c r="AH107" s="226">
        <f>INDEX('Uganda workforce data - raw'!$A$4:$F$619,MATCH($B107, 'Uganda workforce data - raw'!$B$4:$B$619,0), MATCH("Filled Female",'Uganda workforce data - raw'!$A$4:$F$4,0))*INDEX('Mapping cadres'!$B$1:$Z$616,MATCH($B107, 'Mapping cadres'!$B$1:$B$616,0), MATCH(AH$32,'Mapping cadres'!$B$1:$Z$1,0))</f>
        <v>0</v>
      </c>
      <c r="AI107" s="226">
        <f>INDEX('Uganda workforce data - raw'!$A$4:$F$619,MATCH($B107, 'Uganda workforce data - raw'!$B$4:$B$619,0), MATCH("Filled Female",'Uganda workforce data - raw'!$A$4:$F$4,0))*INDEX('Mapping cadres'!$B$1:$Z$616,MATCH($B107, 'Mapping cadres'!$B$1:$B$616,0), MATCH(AI$32,'Mapping cadres'!$B$1:$Z$1,0))</f>
        <v>0</v>
      </c>
      <c r="AJ107" s="226">
        <f>INDEX('Uganda workforce data - raw'!$A$4:$F$619,MATCH($B107, 'Uganda workforce data - raw'!$B$4:$B$619,0), MATCH("Filled Female",'Uganda workforce data - raw'!$A$4:$F$4,0))*INDEX('Mapping cadres'!$B$1:$Z$616,MATCH($B107, 'Mapping cadres'!$B$1:$B$616,0), MATCH(AJ$32,'Mapping cadres'!$B$1:$Z$1,0))</f>
        <v>0</v>
      </c>
      <c r="AK107" s="226">
        <f>INDEX('Uganda workforce data - raw'!$A$4:$F$619,MATCH($B107, 'Uganda workforce data - raw'!$B$4:$B$619,0), MATCH("Filled Female",'Uganda workforce data - raw'!$A$4:$F$4,0))*INDEX('Mapping cadres'!$B$1:$Z$616,MATCH($B107, 'Mapping cadres'!$B$1:$B$616,0), MATCH(AK$32,'Mapping cadres'!$B$1:$Z$1,0))</f>
        <v>0</v>
      </c>
      <c r="AL107" s="226">
        <f>INDEX('Uganda workforce data - raw'!$A$4:$F$619,MATCH($B107, 'Uganda workforce data - raw'!$B$4:$B$619,0), MATCH("Filled Female",'Uganda workforce data - raw'!$A$4:$F$4,0))*INDEX('Mapping cadres'!$B$1:$Z$616,MATCH($B107, 'Mapping cadres'!$B$1:$B$616,0), MATCH(AL$32,'Mapping cadres'!$B$1:$Z$1,0))</f>
        <v>0</v>
      </c>
      <c r="AM107" s="226">
        <f>INDEX('Uganda workforce data - raw'!$A$4:$F$619,MATCH($B107, 'Uganda workforce data - raw'!$B$4:$B$619,0), MATCH("Filled Female",'Uganda workforce data - raw'!$A$4:$F$4,0))*INDEX('Mapping cadres'!$B$1:$Z$616,MATCH($B107, 'Mapping cadres'!$B$1:$B$616,0), MATCH(AM$32,'Mapping cadres'!$B$1:$Z$1,0))</f>
        <v>0</v>
      </c>
      <c r="AN107" s="226">
        <f>INDEX('Uganda workforce data - raw'!$A$4:$F$619,MATCH($B107, 'Uganda workforce data - raw'!$B$4:$B$619,0), MATCH("Filled Female",'Uganda workforce data - raw'!$A$4:$F$4,0))*INDEX('Mapping cadres'!$B$1:$Z$616,MATCH($B107, 'Mapping cadres'!$B$1:$B$616,0), MATCH(AN$32,'Mapping cadres'!$B$1:$Z$1,0))</f>
        <v>0</v>
      </c>
      <c r="AO107" s="226">
        <f>INDEX('Uganda workforce data - raw'!$A$4:$F$619,MATCH($B107, 'Uganda workforce data - raw'!$B$4:$B$619,0), MATCH("Filled Female",'Uganda workforce data - raw'!$A$4:$F$4,0))*INDEX('Mapping cadres'!$B$1:$Z$616,MATCH($B107, 'Mapping cadres'!$B$1:$B$616,0), MATCH(AO$32,'Mapping cadres'!$B$1:$Z$1,0))</f>
        <v>0</v>
      </c>
      <c r="AP107" s="226">
        <f>INDEX('Uganda workforce data - raw'!$A$4:$F$619,MATCH($B107, 'Uganda workforce data - raw'!$B$4:$B$619,0), MATCH("Filled Female",'Uganda workforce data - raw'!$A$4:$F$4,0))*INDEX('Mapping cadres'!$B$1:$Z$616,MATCH($B107, 'Mapping cadres'!$B$1:$B$616,0), MATCH(AP$32,'Mapping cadres'!$B$1:$Z$1,0))</f>
        <v>0</v>
      </c>
      <c r="AQ107" s="226">
        <f>INDEX('Uganda workforce data - raw'!$A$4:$F$619,MATCH($B107, 'Uganda workforce data - raw'!$B$4:$B$619,0), MATCH("Filled Female",'Uganda workforce data - raw'!$A$4:$F$4,0))*INDEX('Mapping cadres'!$B$1:$Z$616,MATCH($B107, 'Mapping cadres'!$B$1:$B$616,0), MATCH(AQ$32,'Mapping cadres'!$B$1:$Z$1,0))</f>
        <v>0</v>
      </c>
      <c r="AR107" s="226">
        <f>INDEX('Uganda workforce data - raw'!$A$4:$F$619,MATCH($B107, 'Uganda workforce data - raw'!$B$4:$B$619,0), MATCH("Filled Female",'Uganda workforce data - raw'!$A$4:$F$4,0))*INDEX('Mapping cadres'!$B$1:$Z$616,MATCH($B107, 'Mapping cadres'!$B$1:$B$616,0), MATCH(AR$32,'Mapping cadres'!$B$1:$Z$1,0))</f>
        <v>0</v>
      </c>
      <c r="AS107" s="226">
        <f>INDEX('Uganda workforce data - raw'!$A$4:$F$619,MATCH($B107, 'Uganda workforce data - raw'!$B$4:$B$619,0), MATCH("Filled Female",'Uganda workforce data - raw'!$A$4:$F$4,0))*INDEX('Mapping cadres'!$B$1:$Z$616,MATCH($B107, 'Mapping cadres'!$B$1:$B$616,0), MATCH(AS$32,'Mapping cadres'!$B$1:$Z$1,0))</f>
        <v>0</v>
      </c>
      <c r="AT107" s="226">
        <f>INDEX('Uganda workforce data - raw'!$A$4:$F$619,MATCH($B107, 'Uganda workforce data - raw'!$B$4:$B$619,0), MATCH("Filled Female",'Uganda workforce data - raw'!$A$4:$F$4,0))*INDEX('Mapping cadres'!$B$1:$Z$616,MATCH($B107, 'Mapping cadres'!$B$1:$B$616,0), MATCH(AT$32,'Mapping cadres'!$B$1:$Z$1,0))</f>
        <v>0</v>
      </c>
      <c r="AU107" s="226">
        <f>INDEX('Uganda workforce data - raw'!$A$4:$F$619,MATCH($B107, 'Uganda workforce data - raw'!$B$4:$B$619,0), MATCH("Filled Female",'Uganda workforce data - raw'!$A$4:$F$4,0))*INDEX('Mapping cadres'!$B$1:$Z$616,MATCH($B107, 'Mapping cadres'!$B$1:$B$616,0), MATCH(AU$32,'Mapping cadres'!$B$1:$Z$1,0))</f>
        <v>0</v>
      </c>
      <c r="AV107" s="226">
        <f>INDEX('Uganda workforce data - raw'!$A$4:$F$619,MATCH($B107, 'Uganda workforce data - raw'!$B$4:$B$619,0), MATCH("Filled Female",'Uganda workforce data - raw'!$A$4:$F$4,0))*INDEX('Mapping cadres'!$B$1:$Z$616,MATCH($B107, 'Mapping cadres'!$B$1:$B$616,0), MATCH(AV$32,'Mapping cadres'!$B$1:$Z$1,0))</f>
        <v>0</v>
      </c>
      <c r="AW107" s="226">
        <f>INDEX('Uganda workforce data - raw'!$A$4:$F$619,MATCH($B107, 'Uganda workforce data - raw'!$B$4:$B$619,0), MATCH("Filled Female",'Uganda workforce data - raw'!$A$4:$F$4,0))*INDEX('Mapping cadres'!$B$1:$Z$616,MATCH($B107, 'Mapping cadres'!$B$1:$B$616,0), MATCH(AW$32,'Mapping cadres'!$B$1:$Z$1,0))</f>
        <v>0</v>
      </c>
      <c r="AX107" s="226">
        <f>INDEX('Uganda workforce data - raw'!$A$4:$F$619,MATCH($B107, 'Uganda workforce data - raw'!$B$4:$B$619,0), MATCH("Filled Female",'Uganda workforce data - raw'!$A$4:$F$4,0))*INDEX('Mapping cadres'!$B$1:$Z$616,MATCH($B107, 'Mapping cadres'!$B$1:$B$616,0), MATCH(AX$32,'Mapping cadres'!$B$1:$Z$1,0))</f>
        <v>0</v>
      </c>
      <c r="AY107" s="226">
        <f t="shared" si="29"/>
        <v>0</v>
      </c>
      <c r="AZ107" s="226">
        <f t="shared" si="30"/>
        <v>1</v>
      </c>
      <c r="BA107" s="226">
        <f t="shared" si="31"/>
        <v>0</v>
      </c>
      <c r="BB107" s="226">
        <f t="shared" si="32"/>
        <v>0</v>
      </c>
      <c r="BC107" s="226">
        <f t="shared" si="33"/>
        <v>0</v>
      </c>
      <c r="BD107" s="226">
        <f t="shared" si="34"/>
        <v>0</v>
      </c>
      <c r="BE107" s="226">
        <f t="shared" si="35"/>
        <v>0</v>
      </c>
      <c r="BF107" s="226">
        <f t="shared" si="36"/>
        <v>0</v>
      </c>
      <c r="BG107" s="226">
        <f t="shared" si="37"/>
        <v>0</v>
      </c>
      <c r="BH107" s="226">
        <f t="shared" si="38"/>
        <v>0</v>
      </c>
      <c r="BI107" s="226">
        <f t="shared" si="39"/>
        <v>0</v>
      </c>
      <c r="BJ107" s="226">
        <f t="shared" si="40"/>
        <v>0</v>
      </c>
      <c r="BK107" s="226">
        <f t="shared" si="41"/>
        <v>0</v>
      </c>
      <c r="BL107" s="226">
        <f t="shared" si="42"/>
        <v>0</v>
      </c>
      <c r="BM107" s="226">
        <f t="shared" si="43"/>
        <v>0</v>
      </c>
      <c r="BN107" s="226">
        <f t="shared" si="44"/>
        <v>0</v>
      </c>
      <c r="BO107" s="226">
        <f t="shared" si="45"/>
        <v>0</v>
      </c>
      <c r="BP107" s="226">
        <f t="shared" si="46"/>
        <v>0</v>
      </c>
      <c r="BQ107" s="226">
        <f t="shared" si="47"/>
        <v>0</v>
      </c>
      <c r="BR107" s="226">
        <f t="shared" si="48"/>
        <v>0</v>
      </c>
      <c r="BS107" s="226">
        <f t="shared" si="49"/>
        <v>0</v>
      </c>
      <c r="BT107" s="226">
        <f t="shared" si="50"/>
        <v>0</v>
      </c>
      <c r="BU107" s="226">
        <f t="shared" si="51"/>
        <v>0</v>
      </c>
      <c r="BV107" s="226">
        <f t="shared" si="52"/>
        <v>0</v>
      </c>
    </row>
    <row r="108" spans="1:74">
      <c r="A108" s="226">
        <v>76</v>
      </c>
      <c r="B108" s="237" t="s">
        <v>1381</v>
      </c>
      <c r="C108" s="226">
        <f>INDEX('Uganda workforce data - raw'!$A$4:$F$619,MATCH($B108, 'Uganda workforce data - raw'!$B$4:$B$619,0), MATCH("Filled Male",'Uganda workforce data - raw'!$A$4:$F$4,0))*INDEX('Mapping cadres'!$B$1:$Z$616,MATCH($B108, 'Mapping cadres'!$B$1:$B$616,0), MATCH(C$32,'Mapping cadres'!$B$1:$Z$1,0))</f>
        <v>0</v>
      </c>
      <c r="D108" s="226">
        <f>INDEX('Uganda workforce data - raw'!$A$4:$F$619,MATCH($B108, 'Uganda workforce data - raw'!$B$4:$B$619,0), MATCH("Filled Male",'Uganda workforce data - raw'!$A$4:$F$4,0))*INDEX('Mapping cadres'!$B$1:$Z$616,MATCH($B108, 'Mapping cadres'!$B$1:$B$616,0), MATCH(D$32,'Mapping cadres'!$B$1:$Z$1,0))</f>
        <v>0</v>
      </c>
      <c r="E108" s="226">
        <f>INDEX('Uganda workforce data - raw'!$A$4:$F$619,MATCH($B108, 'Uganda workforce data - raw'!$B$4:$B$619,0), MATCH("Filled Male",'Uganda workforce data - raw'!$A$4:$F$4,0))*INDEX('Mapping cadres'!$B$1:$Z$616,MATCH($B108, 'Mapping cadres'!$B$1:$B$616,0), MATCH(E$32,'Mapping cadres'!$B$1:$Z$1,0))</f>
        <v>0</v>
      </c>
      <c r="F108" s="226">
        <f>INDEX('Uganda workforce data - raw'!$A$4:$F$619,MATCH($B108, 'Uganda workforce data - raw'!$B$4:$B$619,0), MATCH("Filled Male",'Uganda workforce data - raw'!$A$4:$F$4,0))*INDEX('Mapping cadres'!$B$1:$Z$616,MATCH($B108, 'Mapping cadres'!$B$1:$B$616,0), MATCH(F$32,'Mapping cadres'!$B$1:$Z$1,0))</f>
        <v>0</v>
      </c>
      <c r="G108" s="226">
        <f>INDEX('Uganda workforce data - raw'!$A$4:$F$619,MATCH($B108, 'Uganda workforce data - raw'!$B$4:$B$619,0), MATCH("Filled Male",'Uganda workforce data - raw'!$A$4:$F$4,0))*INDEX('Mapping cadres'!$B$1:$Z$616,MATCH($B108, 'Mapping cadres'!$B$1:$B$616,0), MATCH(G$32,'Mapping cadres'!$B$1:$Z$1,0))</f>
        <v>0</v>
      </c>
      <c r="H108" s="226">
        <f>INDEX('Uganda workforce data - raw'!$A$4:$F$619,MATCH($B108, 'Uganda workforce data - raw'!$B$4:$B$619,0), MATCH("Filled Male",'Uganda workforce data - raw'!$A$4:$F$4,0))*INDEX('Mapping cadres'!$B$1:$Z$616,MATCH($B108, 'Mapping cadres'!$B$1:$B$616,0), MATCH(H$32,'Mapping cadres'!$B$1:$Z$1,0))</f>
        <v>0</v>
      </c>
      <c r="I108" s="226">
        <f>INDEX('Uganda workforce data - raw'!$A$4:$F$619,MATCH($B108, 'Uganda workforce data - raw'!$B$4:$B$619,0), MATCH("Filled Male",'Uganda workforce data - raw'!$A$4:$F$4,0))*INDEX('Mapping cadres'!$B$1:$Z$616,MATCH($B108, 'Mapping cadres'!$B$1:$B$616,0), MATCH(I$32,'Mapping cadres'!$B$1:$Z$1,0))</f>
        <v>0</v>
      </c>
      <c r="J108" s="226">
        <f>INDEX('Uganda workforce data - raw'!$A$4:$F$619,MATCH($B108, 'Uganda workforce data - raw'!$B$4:$B$619,0), MATCH("Filled Male",'Uganda workforce data - raw'!$A$4:$F$4,0))*INDEX('Mapping cadres'!$B$1:$Z$616,MATCH($B108, 'Mapping cadres'!$B$1:$B$616,0), MATCH(J$32,'Mapping cadres'!$B$1:$Z$1,0))</f>
        <v>0</v>
      </c>
      <c r="K108" s="226">
        <f>INDEX('Uganda workforce data - raw'!$A$4:$F$619,MATCH($B108, 'Uganda workforce data - raw'!$B$4:$B$619,0), MATCH("Filled Male",'Uganda workforce data - raw'!$A$4:$F$4,0))*INDEX('Mapping cadres'!$B$1:$Z$616,MATCH($B108, 'Mapping cadres'!$B$1:$B$616,0), MATCH(K$32,'Mapping cadres'!$B$1:$Z$1,0))</f>
        <v>0</v>
      </c>
      <c r="L108" s="226">
        <f>INDEX('Uganda workforce data - raw'!$A$4:$F$619,MATCH($B108, 'Uganda workforce data - raw'!$B$4:$B$619,0), MATCH("Filled Male",'Uganda workforce data - raw'!$A$4:$F$4,0))*INDEX('Mapping cadres'!$B$1:$Z$616,MATCH($B108, 'Mapping cadres'!$B$1:$B$616,0), MATCH(L$32,'Mapping cadres'!$B$1:$Z$1,0))</f>
        <v>0</v>
      </c>
      <c r="M108" s="226">
        <f>INDEX('Uganda workforce data - raw'!$A$4:$F$619,MATCH($B108, 'Uganda workforce data - raw'!$B$4:$B$619,0), MATCH("Filled Male",'Uganda workforce data - raw'!$A$4:$F$4,0))*INDEX('Mapping cadres'!$B$1:$Z$616,MATCH($B108, 'Mapping cadres'!$B$1:$B$616,0), MATCH(M$32,'Mapping cadres'!$B$1:$Z$1,0))</f>
        <v>0</v>
      </c>
      <c r="N108" s="226">
        <f>INDEX('Uganda workforce data - raw'!$A$4:$F$619,MATCH($B108, 'Uganda workforce data - raw'!$B$4:$B$619,0), MATCH("Filled Male",'Uganda workforce data - raw'!$A$4:$F$4,0))*INDEX('Mapping cadres'!$B$1:$Z$616,MATCH($B108, 'Mapping cadres'!$B$1:$B$616,0), MATCH(N$32,'Mapping cadres'!$B$1:$Z$1,0))</f>
        <v>2</v>
      </c>
      <c r="O108" s="226">
        <f>INDEX('Uganda workforce data - raw'!$A$4:$F$619,MATCH($B108, 'Uganda workforce data - raw'!$B$4:$B$619,0), MATCH("Filled Male",'Uganda workforce data - raw'!$A$4:$F$4,0))*INDEX('Mapping cadres'!$B$1:$Z$616,MATCH($B108, 'Mapping cadres'!$B$1:$B$616,0), MATCH(O$32,'Mapping cadres'!$B$1:$Z$1,0))</f>
        <v>0</v>
      </c>
      <c r="P108" s="226">
        <f>INDEX('Uganda workforce data - raw'!$A$4:$F$619,MATCH($B108, 'Uganda workforce data - raw'!$B$4:$B$619,0), MATCH("Filled Male",'Uganda workforce data - raw'!$A$4:$F$4,0))*INDEX('Mapping cadres'!$B$1:$Z$616,MATCH($B108, 'Mapping cadres'!$B$1:$B$616,0), MATCH(P$32,'Mapping cadres'!$B$1:$Z$1,0))</f>
        <v>0</v>
      </c>
      <c r="Q108" s="226">
        <f>INDEX('Uganda workforce data - raw'!$A$4:$F$619,MATCH($B108, 'Uganda workforce data - raw'!$B$4:$B$619,0), MATCH("Filled Male",'Uganda workforce data - raw'!$A$4:$F$4,0))*INDEX('Mapping cadres'!$B$1:$Z$616,MATCH($B108, 'Mapping cadres'!$B$1:$B$616,0), MATCH(Q$32,'Mapping cadres'!$B$1:$Z$1,0))</f>
        <v>0</v>
      </c>
      <c r="R108" s="226">
        <f>INDEX('Uganda workforce data - raw'!$A$4:$F$619,MATCH($B108, 'Uganda workforce data - raw'!$B$4:$B$619,0), MATCH("Filled Male",'Uganda workforce data - raw'!$A$4:$F$4,0))*INDEX('Mapping cadres'!$B$1:$Z$616,MATCH($B108, 'Mapping cadres'!$B$1:$B$616,0), MATCH(R$32,'Mapping cadres'!$B$1:$Z$1,0))</f>
        <v>0</v>
      </c>
      <c r="S108" s="226">
        <f>INDEX('Uganda workforce data - raw'!$A$4:$F$619,MATCH($B108, 'Uganda workforce data - raw'!$B$4:$B$619,0), MATCH("Filled Male",'Uganda workforce data - raw'!$A$4:$F$4,0))*INDEX('Mapping cadres'!$B$1:$Z$616,MATCH($B108, 'Mapping cadres'!$B$1:$B$616,0), MATCH(S$32,'Mapping cadres'!$B$1:$Z$1,0))</f>
        <v>0</v>
      </c>
      <c r="T108" s="226">
        <f>INDEX('Uganda workforce data - raw'!$A$4:$F$619,MATCH($B108, 'Uganda workforce data - raw'!$B$4:$B$619,0), MATCH("Filled Male",'Uganda workforce data - raw'!$A$4:$F$4,0))*INDEX('Mapping cadres'!$B$1:$Z$616,MATCH($B108, 'Mapping cadres'!$B$1:$B$616,0), MATCH(T$32,'Mapping cadres'!$B$1:$Z$1,0))</f>
        <v>0</v>
      </c>
      <c r="U108" s="226">
        <f>INDEX('Uganda workforce data - raw'!$A$4:$F$619,MATCH($B108, 'Uganda workforce data - raw'!$B$4:$B$619,0), MATCH("Filled Male",'Uganda workforce data - raw'!$A$4:$F$4,0))*INDEX('Mapping cadres'!$B$1:$Z$616,MATCH($B108, 'Mapping cadres'!$B$1:$B$616,0), MATCH(U$32,'Mapping cadres'!$B$1:$Z$1,0))</f>
        <v>0</v>
      </c>
      <c r="V108" s="226">
        <f>INDEX('Uganda workforce data - raw'!$A$4:$F$619,MATCH($B108, 'Uganda workforce data - raw'!$B$4:$B$619,0), MATCH("Filled Male",'Uganda workforce data - raw'!$A$4:$F$4,0))*INDEX('Mapping cadres'!$B$1:$Z$616,MATCH($B108, 'Mapping cadres'!$B$1:$B$616,0), MATCH(V$32,'Mapping cadres'!$B$1:$Z$1,0))</f>
        <v>0</v>
      </c>
      <c r="W108" s="226">
        <f>INDEX('Uganda workforce data - raw'!$A$4:$F$619,MATCH($B108, 'Uganda workforce data - raw'!$B$4:$B$619,0), MATCH("Filled Male",'Uganda workforce data - raw'!$A$4:$F$4,0))*INDEX('Mapping cadres'!$B$1:$Z$616,MATCH($B108, 'Mapping cadres'!$B$1:$B$616,0), MATCH(W$32,'Mapping cadres'!$B$1:$Z$1,0))</f>
        <v>0</v>
      </c>
      <c r="X108" s="226">
        <f>INDEX('Uganda workforce data - raw'!$A$4:$F$619,MATCH($B108, 'Uganda workforce data - raw'!$B$4:$B$619,0), MATCH("Filled Male",'Uganda workforce data - raw'!$A$4:$F$4,0))*INDEX('Mapping cadres'!$B$1:$Z$616,MATCH($B108, 'Mapping cadres'!$B$1:$B$616,0), MATCH(X$32,'Mapping cadres'!$B$1:$Z$1,0))</f>
        <v>0</v>
      </c>
      <c r="Y108" s="226">
        <f>INDEX('Uganda workforce data - raw'!$A$4:$F$619,MATCH($B108, 'Uganda workforce data - raw'!$B$4:$B$619,0), MATCH("Filled Male",'Uganda workforce data - raw'!$A$4:$F$4,0))*INDEX('Mapping cadres'!$B$1:$Z$616,MATCH($B108, 'Mapping cadres'!$B$1:$B$616,0), MATCH(Y$32,'Mapping cadres'!$B$1:$Z$1,0))</f>
        <v>0</v>
      </c>
      <c r="Z108" s="226">
        <f>INDEX('Uganda workforce data - raw'!$A$4:$F$619,MATCH($B108, 'Uganda workforce data - raw'!$B$4:$B$619,0), MATCH("Filled Male",'Uganda workforce data - raw'!$A$4:$F$4,0))*INDEX('Mapping cadres'!$B$1:$Z$616,MATCH($B108, 'Mapping cadres'!$B$1:$B$616,0), MATCH(Z$32,'Mapping cadres'!$B$1:$Z$1,0))</f>
        <v>0</v>
      </c>
      <c r="AA108" s="226">
        <f>INDEX('Uganda workforce data - raw'!$A$4:$F$619,MATCH($B108, 'Uganda workforce data - raw'!$B$4:$B$619,0), MATCH("Filled Female",'Uganda workforce data - raw'!$A$4:$F$4,0))*INDEX('Mapping cadres'!$B$1:$Z$616,MATCH($B108, 'Mapping cadres'!$B$1:$B$616,0), MATCH(AA$32,'Mapping cadres'!$B$1:$Z$1,0))</f>
        <v>0</v>
      </c>
      <c r="AB108" s="226">
        <f>INDEX('Uganda workforce data - raw'!$A$4:$F$619,MATCH($B108, 'Uganda workforce data - raw'!$B$4:$B$619,0), MATCH("Filled Female",'Uganda workforce data - raw'!$A$4:$F$4,0))*INDEX('Mapping cadres'!$B$1:$Z$616,MATCH($B108, 'Mapping cadres'!$B$1:$B$616,0), MATCH(AB$32,'Mapping cadres'!$B$1:$Z$1,0))</f>
        <v>0</v>
      </c>
      <c r="AC108" s="226">
        <f>INDEX('Uganda workforce data - raw'!$A$4:$F$619,MATCH($B108, 'Uganda workforce data - raw'!$B$4:$B$619,0), MATCH("Filled Female",'Uganda workforce data - raw'!$A$4:$F$4,0))*INDEX('Mapping cadres'!$B$1:$Z$616,MATCH($B108, 'Mapping cadres'!$B$1:$B$616,0), MATCH(AC$32,'Mapping cadres'!$B$1:$Z$1,0))</f>
        <v>0</v>
      </c>
      <c r="AD108" s="226">
        <f>INDEX('Uganda workforce data - raw'!$A$4:$F$619,MATCH($B108, 'Uganda workforce data - raw'!$B$4:$B$619,0), MATCH("Filled Female",'Uganda workforce data - raw'!$A$4:$F$4,0))*INDEX('Mapping cadres'!$B$1:$Z$616,MATCH($B108, 'Mapping cadres'!$B$1:$B$616,0), MATCH(AD$32,'Mapping cadres'!$B$1:$Z$1,0))</f>
        <v>0</v>
      </c>
      <c r="AE108" s="226">
        <f>INDEX('Uganda workforce data - raw'!$A$4:$F$619,MATCH($B108, 'Uganda workforce data - raw'!$B$4:$B$619,0), MATCH("Filled Female",'Uganda workforce data - raw'!$A$4:$F$4,0))*INDEX('Mapping cadres'!$B$1:$Z$616,MATCH($B108, 'Mapping cadres'!$B$1:$B$616,0), MATCH(AE$32,'Mapping cadres'!$B$1:$Z$1,0))</f>
        <v>0</v>
      </c>
      <c r="AF108" s="226">
        <f>INDEX('Uganda workforce data - raw'!$A$4:$F$619,MATCH($B108, 'Uganda workforce data - raw'!$B$4:$B$619,0), MATCH("Filled Female",'Uganda workforce data - raw'!$A$4:$F$4,0))*INDEX('Mapping cadres'!$B$1:$Z$616,MATCH($B108, 'Mapping cadres'!$B$1:$B$616,0), MATCH(AF$32,'Mapping cadres'!$B$1:$Z$1,0))</f>
        <v>0</v>
      </c>
      <c r="AG108" s="226">
        <f>INDEX('Uganda workforce data - raw'!$A$4:$F$619,MATCH($B108, 'Uganda workforce data - raw'!$B$4:$B$619,0), MATCH("Filled Female",'Uganda workforce data - raw'!$A$4:$F$4,0))*INDEX('Mapping cadres'!$B$1:$Z$616,MATCH($B108, 'Mapping cadres'!$B$1:$B$616,0), MATCH(AG$32,'Mapping cadres'!$B$1:$Z$1,0))</f>
        <v>0</v>
      </c>
      <c r="AH108" s="226">
        <f>INDEX('Uganda workforce data - raw'!$A$4:$F$619,MATCH($B108, 'Uganda workforce data - raw'!$B$4:$B$619,0), MATCH("Filled Female",'Uganda workforce data - raw'!$A$4:$F$4,0))*INDEX('Mapping cadres'!$B$1:$Z$616,MATCH($B108, 'Mapping cadres'!$B$1:$B$616,0), MATCH(AH$32,'Mapping cadres'!$B$1:$Z$1,0))</f>
        <v>0</v>
      </c>
      <c r="AI108" s="226">
        <f>INDEX('Uganda workforce data - raw'!$A$4:$F$619,MATCH($B108, 'Uganda workforce data - raw'!$B$4:$B$619,0), MATCH("Filled Female",'Uganda workforce data - raw'!$A$4:$F$4,0))*INDEX('Mapping cadres'!$B$1:$Z$616,MATCH($B108, 'Mapping cadres'!$B$1:$B$616,0), MATCH(AI$32,'Mapping cadres'!$B$1:$Z$1,0))</f>
        <v>0</v>
      </c>
      <c r="AJ108" s="226">
        <f>INDEX('Uganda workforce data - raw'!$A$4:$F$619,MATCH($B108, 'Uganda workforce data - raw'!$B$4:$B$619,0), MATCH("Filled Female",'Uganda workforce data - raw'!$A$4:$F$4,0))*INDEX('Mapping cadres'!$B$1:$Z$616,MATCH($B108, 'Mapping cadres'!$B$1:$B$616,0), MATCH(AJ$32,'Mapping cadres'!$B$1:$Z$1,0))</f>
        <v>0</v>
      </c>
      <c r="AK108" s="226">
        <f>INDEX('Uganda workforce data - raw'!$A$4:$F$619,MATCH($B108, 'Uganda workforce data - raw'!$B$4:$B$619,0), MATCH("Filled Female",'Uganda workforce data - raw'!$A$4:$F$4,0))*INDEX('Mapping cadres'!$B$1:$Z$616,MATCH($B108, 'Mapping cadres'!$B$1:$B$616,0), MATCH(AK$32,'Mapping cadres'!$B$1:$Z$1,0))</f>
        <v>0</v>
      </c>
      <c r="AL108" s="226">
        <f>INDEX('Uganda workforce data - raw'!$A$4:$F$619,MATCH($B108, 'Uganda workforce data - raw'!$B$4:$B$619,0), MATCH("Filled Female",'Uganda workforce data - raw'!$A$4:$F$4,0))*INDEX('Mapping cadres'!$B$1:$Z$616,MATCH($B108, 'Mapping cadres'!$B$1:$B$616,0), MATCH(AL$32,'Mapping cadres'!$B$1:$Z$1,0))</f>
        <v>0</v>
      </c>
      <c r="AM108" s="226">
        <f>INDEX('Uganda workforce data - raw'!$A$4:$F$619,MATCH($B108, 'Uganda workforce data - raw'!$B$4:$B$619,0), MATCH("Filled Female",'Uganda workforce data - raw'!$A$4:$F$4,0))*INDEX('Mapping cadres'!$B$1:$Z$616,MATCH($B108, 'Mapping cadres'!$B$1:$B$616,0), MATCH(AM$32,'Mapping cadres'!$B$1:$Z$1,0))</f>
        <v>0</v>
      </c>
      <c r="AN108" s="226">
        <f>INDEX('Uganda workforce data - raw'!$A$4:$F$619,MATCH($B108, 'Uganda workforce data - raw'!$B$4:$B$619,0), MATCH("Filled Female",'Uganda workforce data - raw'!$A$4:$F$4,0))*INDEX('Mapping cadres'!$B$1:$Z$616,MATCH($B108, 'Mapping cadres'!$B$1:$B$616,0), MATCH(AN$32,'Mapping cadres'!$B$1:$Z$1,0))</f>
        <v>0</v>
      </c>
      <c r="AO108" s="226">
        <f>INDEX('Uganda workforce data - raw'!$A$4:$F$619,MATCH($B108, 'Uganda workforce data - raw'!$B$4:$B$619,0), MATCH("Filled Female",'Uganda workforce data - raw'!$A$4:$F$4,0))*INDEX('Mapping cadres'!$B$1:$Z$616,MATCH($B108, 'Mapping cadres'!$B$1:$B$616,0), MATCH(AO$32,'Mapping cadres'!$B$1:$Z$1,0))</f>
        <v>0</v>
      </c>
      <c r="AP108" s="226">
        <f>INDEX('Uganda workforce data - raw'!$A$4:$F$619,MATCH($B108, 'Uganda workforce data - raw'!$B$4:$B$619,0), MATCH("Filled Female",'Uganda workforce data - raw'!$A$4:$F$4,0))*INDEX('Mapping cadres'!$B$1:$Z$616,MATCH($B108, 'Mapping cadres'!$B$1:$B$616,0), MATCH(AP$32,'Mapping cadres'!$B$1:$Z$1,0))</f>
        <v>0</v>
      </c>
      <c r="AQ108" s="226">
        <f>INDEX('Uganda workforce data - raw'!$A$4:$F$619,MATCH($B108, 'Uganda workforce data - raw'!$B$4:$B$619,0), MATCH("Filled Female",'Uganda workforce data - raw'!$A$4:$F$4,0))*INDEX('Mapping cadres'!$B$1:$Z$616,MATCH($B108, 'Mapping cadres'!$B$1:$B$616,0), MATCH(AQ$32,'Mapping cadres'!$B$1:$Z$1,0))</f>
        <v>0</v>
      </c>
      <c r="AR108" s="226">
        <f>INDEX('Uganda workforce data - raw'!$A$4:$F$619,MATCH($B108, 'Uganda workforce data - raw'!$B$4:$B$619,0), MATCH("Filled Female",'Uganda workforce data - raw'!$A$4:$F$4,0))*INDEX('Mapping cadres'!$B$1:$Z$616,MATCH($B108, 'Mapping cadres'!$B$1:$B$616,0), MATCH(AR$32,'Mapping cadres'!$B$1:$Z$1,0))</f>
        <v>0</v>
      </c>
      <c r="AS108" s="226">
        <f>INDEX('Uganda workforce data - raw'!$A$4:$F$619,MATCH($B108, 'Uganda workforce data - raw'!$B$4:$B$619,0), MATCH("Filled Female",'Uganda workforce data - raw'!$A$4:$F$4,0))*INDEX('Mapping cadres'!$B$1:$Z$616,MATCH($B108, 'Mapping cadres'!$B$1:$B$616,0), MATCH(AS$32,'Mapping cadres'!$B$1:$Z$1,0))</f>
        <v>0</v>
      </c>
      <c r="AT108" s="226">
        <f>INDEX('Uganda workforce data - raw'!$A$4:$F$619,MATCH($B108, 'Uganda workforce data - raw'!$B$4:$B$619,0), MATCH("Filled Female",'Uganda workforce data - raw'!$A$4:$F$4,0))*INDEX('Mapping cadres'!$B$1:$Z$616,MATCH($B108, 'Mapping cadres'!$B$1:$B$616,0), MATCH(AT$32,'Mapping cadres'!$B$1:$Z$1,0))</f>
        <v>0</v>
      </c>
      <c r="AU108" s="226">
        <f>INDEX('Uganda workforce data - raw'!$A$4:$F$619,MATCH($B108, 'Uganda workforce data - raw'!$B$4:$B$619,0), MATCH("Filled Female",'Uganda workforce data - raw'!$A$4:$F$4,0))*INDEX('Mapping cadres'!$B$1:$Z$616,MATCH($B108, 'Mapping cadres'!$B$1:$B$616,0), MATCH(AU$32,'Mapping cadres'!$B$1:$Z$1,0))</f>
        <v>0</v>
      </c>
      <c r="AV108" s="226">
        <f>INDEX('Uganda workforce data - raw'!$A$4:$F$619,MATCH($B108, 'Uganda workforce data - raw'!$B$4:$B$619,0), MATCH("Filled Female",'Uganda workforce data - raw'!$A$4:$F$4,0))*INDEX('Mapping cadres'!$B$1:$Z$616,MATCH($B108, 'Mapping cadres'!$B$1:$B$616,0), MATCH(AV$32,'Mapping cadres'!$B$1:$Z$1,0))</f>
        <v>0</v>
      </c>
      <c r="AW108" s="226">
        <f>INDEX('Uganda workforce data - raw'!$A$4:$F$619,MATCH($B108, 'Uganda workforce data - raw'!$B$4:$B$619,0), MATCH("Filled Female",'Uganda workforce data - raw'!$A$4:$F$4,0))*INDEX('Mapping cadres'!$B$1:$Z$616,MATCH($B108, 'Mapping cadres'!$B$1:$B$616,0), MATCH(AW$32,'Mapping cadres'!$B$1:$Z$1,0))</f>
        <v>0</v>
      </c>
      <c r="AX108" s="226">
        <f>INDEX('Uganda workforce data - raw'!$A$4:$F$619,MATCH($B108, 'Uganda workforce data - raw'!$B$4:$B$619,0), MATCH("Filled Female",'Uganda workforce data - raw'!$A$4:$F$4,0))*INDEX('Mapping cadres'!$B$1:$Z$616,MATCH($B108, 'Mapping cadres'!$B$1:$B$616,0), MATCH(AX$32,'Mapping cadres'!$B$1:$Z$1,0))</f>
        <v>0</v>
      </c>
      <c r="AY108" s="226">
        <f t="shared" si="29"/>
        <v>0</v>
      </c>
      <c r="AZ108" s="226">
        <f t="shared" si="30"/>
        <v>0</v>
      </c>
      <c r="BA108" s="226">
        <f t="shared" si="31"/>
        <v>0</v>
      </c>
      <c r="BB108" s="226">
        <f t="shared" si="32"/>
        <v>0</v>
      </c>
      <c r="BC108" s="226">
        <f t="shared" si="33"/>
        <v>0</v>
      </c>
      <c r="BD108" s="226">
        <f t="shared" si="34"/>
        <v>0</v>
      </c>
      <c r="BE108" s="226">
        <f t="shared" si="35"/>
        <v>0</v>
      </c>
      <c r="BF108" s="226">
        <f t="shared" si="36"/>
        <v>0</v>
      </c>
      <c r="BG108" s="226">
        <f t="shared" si="37"/>
        <v>0</v>
      </c>
      <c r="BH108" s="226">
        <f t="shared" si="38"/>
        <v>0</v>
      </c>
      <c r="BI108" s="226">
        <f t="shared" si="39"/>
        <v>0</v>
      </c>
      <c r="BJ108" s="226">
        <f t="shared" si="40"/>
        <v>2</v>
      </c>
      <c r="BK108" s="226">
        <f t="shared" si="41"/>
        <v>0</v>
      </c>
      <c r="BL108" s="226">
        <f t="shared" si="42"/>
        <v>0</v>
      </c>
      <c r="BM108" s="226">
        <f t="shared" si="43"/>
        <v>0</v>
      </c>
      <c r="BN108" s="226">
        <f t="shared" si="44"/>
        <v>0</v>
      </c>
      <c r="BO108" s="226">
        <f t="shared" si="45"/>
        <v>0</v>
      </c>
      <c r="BP108" s="226">
        <f t="shared" si="46"/>
        <v>0</v>
      </c>
      <c r="BQ108" s="226">
        <f t="shared" si="47"/>
        <v>0</v>
      </c>
      <c r="BR108" s="226">
        <f t="shared" si="48"/>
        <v>0</v>
      </c>
      <c r="BS108" s="226">
        <f t="shared" si="49"/>
        <v>0</v>
      </c>
      <c r="BT108" s="226">
        <f t="shared" si="50"/>
        <v>0</v>
      </c>
      <c r="BU108" s="226">
        <f t="shared" si="51"/>
        <v>0</v>
      </c>
      <c r="BV108" s="226">
        <f t="shared" si="52"/>
        <v>0</v>
      </c>
    </row>
    <row r="109" spans="1:74">
      <c r="A109" s="226">
        <v>77</v>
      </c>
      <c r="B109" s="226" t="s">
        <v>1382</v>
      </c>
      <c r="C109" s="226">
        <f>INDEX('Uganda workforce data - raw'!$A$4:$F$619,MATCH($B109, 'Uganda workforce data - raw'!$B$4:$B$619,0), MATCH("Filled Male",'Uganda workforce data - raw'!$A$4:$F$4,0))*INDEX('Mapping cadres'!$B$1:$Z$616,MATCH($B109, 'Mapping cadres'!$B$1:$B$616,0), MATCH(C$32,'Mapping cadres'!$B$1:$Z$1,0))</f>
        <v>0</v>
      </c>
      <c r="D109" s="226">
        <f>INDEX('Uganda workforce data - raw'!$A$4:$F$619,MATCH($B109, 'Uganda workforce data - raw'!$B$4:$B$619,0), MATCH("Filled Male",'Uganda workforce data - raw'!$A$4:$F$4,0))*INDEX('Mapping cadres'!$B$1:$Z$616,MATCH($B109, 'Mapping cadres'!$B$1:$B$616,0), MATCH(D$32,'Mapping cadres'!$B$1:$Z$1,0))</f>
        <v>1</v>
      </c>
      <c r="E109" s="226">
        <f>INDEX('Uganda workforce data - raw'!$A$4:$F$619,MATCH($B109, 'Uganda workforce data - raw'!$B$4:$B$619,0), MATCH("Filled Male",'Uganda workforce data - raw'!$A$4:$F$4,0))*INDEX('Mapping cadres'!$B$1:$Z$616,MATCH($B109, 'Mapping cadres'!$B$1:$B$616,0), MATCH(E$32,'Mapping cadres'!$B$1:$Z$1,0))</f>
        <v>0</v>
      </c>
      <c r="F109" s="226">
        <f>INDEX('Uganda workforce data - raw'!$A$4:$F$619,MATCH($B109, 'Uganda workforce data - raw'!$B$4:$B$619,0), MATCH("Filled Male",'Uganda workforce data - raw'!$A$4:$F$4,0))*INDEX('Mapping cadres'!$B$1:$Z$616,MATCH($B109, 'Mapping cadres'!$B$1:$B$616,0), MATCH(F$32,'Mapping cadres'!$B$1:$Z$1,0))</f>
        <v>0</v>
      </c>
      <c r="G109" s="226">
        <f>INDEX('Uganda workforce data - raw'!$A$4:$F$619,MATCH($B109, 'Uganda workforce data - raw'!$B$4:$B$619,0), MATCH("Filled Male",'Uganda workforce data - raw'!$A$4:$F$4,0))*INDEX('Mapping cadres'!$B$1:$Z$616,MATCH($B109, 'Mapping cadres'!$B$1:$B$616,0), MATCH(G$32,'Mapping cadres'!$B$1:$Z$1,0))</f>
        <v>0</v>
      </c>
      <c r="H109" s="226">
        <f>INDEX('Uganda workforce data - raw'!$A$4:$F$619,MATCH($B109, 'Uganda workforce data - raw'!$B$4:$B$619,0), MATCH("Filled Male",'Uganda workforce data - raw'!$A$4:$F$4,0))*INDEX('Mapping cadres'!$B$1:$Z$616,MATCH($B109, 'Mapping cadres'!$B$1:$B$616,0), MATCH(H$32,'Mapping cadres'!$B$1:$Z$1,0))</f>
        <v>0</v>
      </c>
      <c r="I109" s="226">
        <f>INDEX('Uganda workforce data - raw'!$A$4:$F$619,MATCH($B109, 'Uganda workforce data - raw'!$B$4:$B$619,0), MATCH("Filled Male",'Uganda workforce data - raw'!$A$4:$F$4,0))*INDEX('Mapping cadres'!$B$1:$Z$616,MATCH($B109, 'Mapping cadres'!$B$1:$B$616,0), MATCH(I$32,'Mapping cadres'!$B$1:$Z$1,0))</f>
        <v>0</v>
      </c>
      <c r="J109" s="226">
        <f>INDEX('Uganda workforce data - raw'!$A$4:$F$619,MATCH($B109, 'Uganda workforce data - raw'!$B$4:$B$619,0), MATCH("Filled Male",'Uganda workforce data - raw'!$A$4:$F$4,0))*INDEX('Mapping cadres'!$B$1:$Z$616,MATCH($B109, 'Mapping cadres'!$B$1:$B$616,0), MATCH(J$32,'Mapping cadres'!$B$1:$Z$1,0))</f>
        <v>0</v>
      </c>
      <c r="K109" s="226">
        <f>INDEX('Uganda workforce data - raw'!$A$4:$F$619,MATCH($B109, 'Uganda workforce data - raw'!$B$4:$B$619,0), MATCH("Filled Male",'Uganda workforce data - raw'!$A$4:$F$4,0))*INDEX('Mapping cadres'!$B$1:$Z$616,MATCH($B109, 'Mapping cadres'!$B$1:$B$616,0), MATCH(K$32,'Mapping cadres'!$B$1:$Z$1,0))</f>
        <v>0</v>
      </c>
      <c r="L109" s="226">
        <f>INDEX('Uganda workforce data - raw'!$A$4:$F$619,MATCH($B109, 'Uganda workforce data - raw'!$B$4:$B$619,0), MATCH("Filled Male",'Uganda workforce data - raw'!$A$4:$F$4,0))*INDEX('Mapping cadres'!$B$1:$Z$616,MATCH($B109, 'Mapping cadres'!$B$1:$B$616,0), MATCH(L$32,'Mapping cadres'!$B$1:$Z$1,0))</f>
        <v>0</v>
      </c>
      <c r="M109" s="226">
        <f>INDEX('Uganda workforce data - raw'!$A$4:$F$619,MATCH($B109, 'Uganda workforce data - raw'!$B$4:$B$619,0), MATCH("Filled Male",'Uganda workforce data - raw'!$A$4:$F$4,0))*INDEX('Mapping cadres'!$B$1:$Z$616,MATCH($B109, 'Mapping cadres'!$B$1:$B$616,0), MATCH(M$32,'Mapping cadres'!$B$1:$Z$1,0))</f>
        <v>0</v>
      </c>
      <c r="N109" s="226">
        <f>INDEX('Uganda workforce data - raw'!$A$4:$F$619,MATCH($B109, 'Uganda workforce data - raw'!$B$4:$B$619,0), MATCH("Filled Male",'Uganda workforce data - raw'!$A$4:$F$4,0))*INDEX('Mapping cadres'!$B$1:$Z$616,MATCH($B109, 'Mapping cadres'!$B$1:$B$616,0), MATCH(N$32,'Mapping cadres'!$B$1:$Z$1,0))</f>
        <v>0</v>
      </c>
      <c r="O109" s="226">
        <f>INDEX('Uganda workforce data - raw'!$A$4:$F$619,MATCH($B109, 'Uganda workforce data - raw'!$B$4:$B$619,0), MATCH("Filled Male",'Uganda workforce data - raw'!$A$4:$F$4,0))*INDEX('Mapping cadres'!$B$1:$Z$616,MATCH($B109, 'Mapping cadres'!$B$1:$B$616,0), MATCH(O$32,'Mapping cadres'!$B$1:$Z$1,0))</f>
        <v>0</v>
      </c>
      <c r="P109" s="226">
        <f>INDEX('Uganda workforce data - raw'!$A$4:$F$619,MATCH($B109, 'Uganda workforce data - raw'!$B$4:$B$619,0), MATCH("Filled Male",'Uganda workforce data - raw'!$A$4:$F$4,0))*INDEX('Mapping cadres'!$B$1:$Z$616,MATCH($B109, 'Mapping cadres'!$B$1:$B$616,0), MATCH(P$32,'Mapping cadres'!$B$1:$Z$1,0))</f>
        <v>0</v>
      </c>
      <c r="Q109" s="226">
        <f>INDEX('Uganda workforce data - raw'!$A$4:$F$619,MATCH($B109, 'Uganda workforce data - raw'!$B$4:$B$619,0), MATCH("Filled Male",'Uganda workforce data - raw'!$A$4:$F$4,0))*INDEX('Mapping cadres'!$B$1:$Z$616,MATCH($B109, 'Mapping cadres'!$B$1:$B$616,0), MATCH(Q$32,'Mapping cadres'!$B$1:$Z$1,0))</f>
        <v>0</v>
      </c>
      <c r="R109" s="226">
        <f>INDEX('Uganda workforce data - raw'!$A$4:$F$619,MATCH($B109, 'Uganda workforce data - raw'!$B$4:$B$619,0), MATCH("Filled Male",'Uganda workforce data - raw'!$A$4:$F$4,0))*INDEX('Mapping cadres'!$B$1:$Z$616,MATCH($B109, 'Mapping cadres'!$B$1:$B$616,0), MATCH(R$32,'Mapping cadres'!$B$1:$Z$1,0))</f>
        <v>0</v>
      </c>
      <c r="S109" s="226">
        <f>INDEX('Uganda workforce data - raw'!$A$4:$F$619,MATCH($B109, 'Uganda workforce data - raw'!$B$4:$B$619,0), MATCH("Filled Male",'Uganda workforce data - raw'!$A$4:$F$4,0))*INDEX('Mapping cadres'!$B$1:$Z$616,MATCH($B109, 'Mapping cadres'!$B$1:$B$616,0), MATCH(S$32,'Mapping cadres'!$B$1:$Z$1,0))</f>
        <v>0</v>
      </c>
      <c r="T109" s="226">
        <f>INDEX('Uganda workforce data - raw'!$A$4:$F$619,MATCH($B109, 'Uganda workforce data - raw'!$B$4:$B$619,0), MATCH("Filled Male",'Uganda workforce data - raw'!$A$4:$F$4,0))*INDEX('Mapping cadres'!$B$1:$Z$616,MATCH($B109, 'Mapping cadres'!$B$1:$B$616,0), MATCH(T$32,'Mapping cadres'!$B$1:$Z$1,0))</f>
        <v>0</v>
      </c>
      <c r="U109" s="226">
        <f>INDEX('Uganda workforce data - raw'!$A$4:$F$619,MATCH($B109, 'Uganda workforce data - raw'!$B$4:$B$619,0), MATCH("Filled Male",'Uganda workforce data - raw'!$A$4:$F$4,0))*INDEX('Mapping cadres'!$B$1:$Z$616,MATCH($B109, 'Mapping cadres'!$B$1:$B$616,0), MATCH(U$32,'Mapping cadres'!$B$1:$Z$1,0))</f>
        <v>0</v>
      </c>
      <c r="V109" s="226">
        <f>INDEX('Uganda workforce data - raw'!$A$4:$F$619,MATCH($B109, 'Uganda workforce data - raw'!$B$4:$B$619,0), MATCH("Filled Male",'Uganda workforce data - raw'!$A$4:$F$4,0))*INDEX('Mapping cadres'!$B$1:$Z$616,MATCH($B109, 'Mapping cadres'!$B$1:$B$616,0), MATCH(V$32,'Mapping cadres'!$B$1:$Z$1,0))</f>
        <v>0</v>
      </c>
      <c r="W109" s="226">
        <f>INDEX('Uganda workforce data - raw'!$A$4:$F$619,MATCH($B109, 'Uganda workforce data - raw'!$B$4:$B$619,0), MATCH("Filled Male",'Uganda workforce data - raw'!$A$4:$F$4,0))*INDEX('Mapping cadres'!$B$1:$Z$616,MATCH($B109, 'Mapping cadres'!$B$1:$B$616,0), MATCH(W$32,'Mapping cadres'!$B$1:$Z$1,0))</f>
        <v>0</v>
      </c>
      <c r="X109" s="226">
        <f>INDEX('Uganda workforce data - raw'!$A$4:$F$619,MATCH($B109, 'Uganda workforce data - raw'!$B$4:$B$619,0), MATCH("Filled Male",'Uganda workforce data - raw'!$A$4:$F$4,0))*INDEX('Mapping cadres'!$B$1:$Z$616,MATCH($B109, 'Mapping cadres'!$B$1:$B$616,0), MATCH(X$32,'Mapping cadres'!$B$1:$Z$1,0))</f>
        <v>0</v>
      </c>
      <c r="Y109" s="226">
        <f>INDEX('Uganda workforce data - raw'!$A$4:$F$619,MATCH($B109, 'Uganda workforce data - raw'!$B$4:$B$619,0), MATCH("Filled Male",'Uganda workforce data - raw'!$A$4:$F$4,0))*INDEX('Mapping cadres'!$B$1:$Z$616,MATCH($B109, 'Mapping cadres'!$B$1:$B$616,0), MATCH(Y$32,'Mapping cadres'!$B$1:$Z$1,0))</f>
        <v>0</v>
      </c>
      <c r="Z109" s="226">
        <f>INDEX('Uganda workforce data - raw'!$A$4:$F$619,MATCH($B109, 'Uganda workforce data - raw'!$B$4:$B$619,0), MATCH("Filled Male",'Uganda workforce data - raw'!$A$4:$F$4,0))*INDEX('Mapping cadres'!$B$1:$Z$616,MATCH($B109, 'Mapping cadres'!$B$1:$B$616,0), MATCH(Z$32,'Mapping cadres'!$B$1:$Z$1,0))</f>
        <v>0</v>
      </c>
      <c r="AA109" s="226">
        <f>INDEX('Uganda workforce data - raw'!$A$4:$F$619,MATCH($B109, 'Uganda workforce data - raw'!$B$4:$B$619,0), MATCH("Filled Female",'Uganda workforce data - raw'!$A$4:$F$4,0))*INDEX('Mapping cadres'!$B$1:$Z$616,MATCH($B109, 'Mapping cadres'!$B$1:$B$616,0), MATCH(AA$32,'Mapping cadres'!$B$1:$Z$1,0))</f>
        <v>0</v>
      </c>
      <c r="AB109" s="226">
        <f>INDEX('Uganda workforce data - raw'!$A$4:$F$619,MATCH($B109, 'Uganda workforce data - raw'!$B$4:$B$619,0), MATCH("Filled Female",'Uganda workforce data - raw'!$A$4:$F$4,0))*INDEX('Mapping cadres'!$B$1:$Z$616,MATCH($B109, 'Mapping cadres'!$B$1:$B$616,0), MATCH(AB$32,'Mapping cadres'!$B$1:$Z$1,0))</f>
        <v>0</v>
      </c>
      <c r="AC109" s="226">
        <f>INDEX('Uganda workforce data - raw'!$A$4:$F$619,MATCH($B109, 'Uganda workforce data - raw'!$B$4:$B$619,0), MATCH("Filled Female",'Uganda workforce data - raw'!$A$4:$F$4,0))*INDEX('Mapping cadres'!$B$1:$Z$616,MATCH($B109, 'Mapping cadres'!$B$1:$B$616,0), MATCH(AC$32,'Mapping cadres'!$B$1:$Z$1,0))</f>
        <v>0</v>
      </c>
      <c r="AD109" s="226">
        <f>INDEX('Uganda workforce data - raw'!$A$4:$F$619,MATCH($B109, 'Uganda workforce data - raw'!$B$4:$B$619,0), MATCH("Filled Female",'Uganda workforce data - raw'!$A$4:$F$4,0))*INDEX('Mapping cadres'!$B$1:$Z$616,MATCH($B109, 'Mapping cadres'!$B$1:$B$616,0), MATCH(AD$32,'Mapping cadres'!$B$1:$Z$1,0))</f>
        <v>0</v>
      </c>
      <c r="AE109" s="226">
        <f>INDEX('Uganda workforce data - raw'!$A$4:$F$619,MATCH($B109, 'Uganda workforce data - raw'!$B$4:$B$619,0), MATCH("Filled Female",'Uganda workforce data - raw'!$A$4:$F$4,0))*INDEX('Mapping cadres'!$B$1:$Z$616,MATCH($B109, 'Mapping cadres'!$B$1:$B$616,0), MATCH(AE$32,'Mapping cadres'!$B$1:$Z$1,0))</f>
        <v>0</v>
      </c>
      <c r="AF109" s="226">
        <f>INDEX('Uganda workforce data - raw'!$A$4:$F$619,MATCH($B109, 'Uganda workforce data - raw'!$B$4:$B$619,0), MATCH("Filled Female",'Uganda workforce data - raw'!$A$4:$F$4,0))*INDEX('Mapping cadres'!$B$1:$Z$616,MATCH($B109, 'Mapping cadres'!$B$1:$B$616,0), MATCH(AF$32,'Mapping cadres'!$B$1:$Z$1,0))</f>
        <v>0</v>
      </c>
      <c r="AG109" s="226">
        <f>INDEX('Uganda workforce data - raw'!$A$4:$F$619,MATCH($B109, 'Uganda workforce data - raw'!$B$4:$B$619,0), MATCH("Filled Female",'Uganda workforce data - raw'!$A$4:$F$4,0))*INDEX('Mapping cadres'!$B$1:$Z$616,MATCH($B109, 'Mapping cadres'!$B$1:$B$616,0), MATCH(AG$32,'Mapping cadres'!$B$1:$Z$1,0))</f>
        <v>0</v>
      </c>
      <c r="AH109" s="226">
        <f>INDEX('Uganda workforce data - raw'!$A$4:$F$619,MATCH($B109, 'Uganda workforce data - raw'!$B$4:$B$619,0), MATCH("Filled Female",'Uganda workforce data - raw'!$A$4:$F$4,0))*INDEX('Mapping cadres'!$B$1:$Z$616,MATCH($B109, 'Mapping cadres'!$B$1:$B$616,0), MATCH(AH$32,'Mapping cadres'!$B$1:$Z$1,0))</f>
        <v>0</v>
      </c>
      <c r="AI109" s="226">
        <f>INDEX('Uganda workforce data - raw'!$A$4:$F$619,MATCH($B109, 'Uganda workforce data - raw'!$B$4:$B$619,0), MATCH("Filled Female",'Uganda workforce data - raw'!$A$4:$F$4,0))*INDEX('Mapping cadres'!$B$1:$Z$616,MATCH($B109, 'Mapping cadres'!$B$1:$B$616,0), MATCH(AI$32,'Mapping cadres'!$B$1:$Z$1,0))</f>
        <v>0</v>
      </c>
      <c r="AJ109" s="226">
        <f>INDEX('Uganda workforce data - raw'!$A$4:$F$619,MATCH($B109, 'Uganda workforce data - raw'!$B$4:$B$619,0), MATCH("Filled Female",'Uganda workforce data - raw'!$A$4:$F$4,0))*INDEX('Mapping cadres'!$B$1:$Z$616,MATCH($B109, 'Mapping cadres'!$B$1:$B$616,0), MATCH(AJ$32,'Mapping cadres'!$B$1:$Z$1,0))</f>
        <v>0</v>
      </c>
      <c r="AK109" s="226">
        <f>INDEX('Uganda workforce data - raw'!$A$4:$F$619,MATCH($B109, 'Uganda workforce data - raw'!$B$4:$B$619,0), MATCH("Filled Female",'Uganda workforce data - raw'!$A$4:$F$4,0))*INDEX('Mapping cadres'!$B$1:$Z$616,MATCH($B109, 'Mapping cadres'!$B$1:$B$616,0), MATCH(AK$32,'Mapping cadres'!$B$1:$Z$1,0))</f>
        <v>0</v>
      </c>
      <c r="AL109" s="226">
        <f>INDEX('Uganda workforce data - raw'!$A$4:$F$619,MATCH($B109, 'Uganda workforce data - raw'!$B$4:$B$619,0), MATCH("Filled Female",'Uganda workforce data - raw'!$A$4:$F$4,0))*INDEX('Mapping cadres'!$B$1:$Z$616,MATCH($B109, 'Mapping cadres'!$B$1:$B$616,0), MATCH(AL$32,'Mapping cadres'!$B$1:$Z$1,0))</f>
        <v>0</v>
      </c>
      <c r="AM109" s="226">
        <f>INDEX('Uganda workforce data - raw'!$A$4:$F$619,MATCH($B109, 'Uganda workforce data - raw'!$B$4:$B$619,0), MATCH("Filled Female",'Uganda workforce data - raw'!$A$4:$F$4,0))*INDEX('Mapping cadres'!$B$1:$Z$616,MATCH($B109, 'Mapping cadres'!$B$1:$B$616,0), MATCH(AM$32,'Mapping cadres'!$B$1:$Z$1,0))</f>
        <v>0</v>
      </c>
      <c r="AN109" s="226">
        <f>INDEX('Uganda workforce data - raw'!$A$4:$F$619,MATCH($B109, 'Uganda workforce data - raw'!$B$4:$B$619,0), MATCH("Filled Female",'Uganda workforce data - raw'!$A$4:$F$4,0))*INDEX('Mapping cadres'!$B$1:$Z$616,MATCH($B109, 'Mapping cadres'!$B$1:$B$616,0), MATCH(AN$32,'Mapping cadres'!$B$1:$Z$1,0))</f>
        <v>0</v>
      </c>
      <c r="AO109" s="226">
        <f>INDEX('Uganda workforce data - raw'!$A$4:$F$619,MATCH($B109, 'Uganda workforce data - raw'!$B$4:$B$619,0), MATCH("Filled Female",'Uganda workforce data - raw'!$A$4:$F$4,0))*INDEX('Mapping cadres'!$B$1:$Z$616,MATCH($B109, 'Mapping cadres'!$B$1:$B$616,0), MATCH(AO$32,'Mapping cadres'!$B$1:$Z$1,0))</f>
        <v>0</v>
      </c>
      <c r="AP109" s="226">
        <f>INDEX('Uganda workforce data - raw'!$A$4:$F$619,MATCH($B109, 'Uganda workforce data - raw'!$B$4:$B$619,0), MATCH("Filled Female",'Uganda workforce data - raw'!$A$4:$F$4,0))*INDEX('Mapping cadres'!$B$1:$Z$616,MATCH($B109, 'Mapping cadres'!$B$1:$B$616,0), MATCH(AP$32,'Mapping cadres'!$B$1:$Z$1,0))</f>
        <v>0</v>
      </c>
      <c r="AQ109" s="226">
        <f>INDEX('Uganda workforce data - raw'!$A$4:$F$619,MATCH($B109, 'Uganda workforce data - raw'!$B$4:$B$619,0), MATCH("Filled Female",'Uganda workforce data - raw'!$A$4:$F$4,0))*INDEX('Mapping cadres'!$B$1:$Z$616,MATCH($B109, 'Mapping cadres'!$B$1:$B$616,0), MATCH(AQ$32,'Mapping cadres'!$B$1:$Z$1,0))</f>
        <v>0</v>
      </c>
      <c r="AR109" s="226">
        <f>INDEX('Uganda workforce data - raw'!$A$4:$F$619,MATCH($B109, 'Uganda workforce data - raw'!$B$4:$B$619,0), MATCH("Filled Female",'Uganda workforce data - raw'!$A$4:$F$4,0))*INDEX('Mapping cadres'!$B$1:$Z$616,MATCH($B109, 'Mapping cadres'!$B$1:$B$616,0), MATCH(AR$32,'Mapping cadres'!$B$1:$Z$1,0))</f>
        <v>0</v>
      </c>
      <c r="AS109" s="226">
        <f>INDEX('Uganda workforce data - raw'!$A$4:$F$619,MATCH($B109, 'Uganda workforce data - raw'!$B$4:$B$619,0), MATCH("Filled Female",'Uganda workforce data - raw'!$A$4:$F$4,0))*INDEX('Mapping cadres'!$B$1:$Z$616,MATCH($B109, 'Mapping cadres'!$B$1:$B$616,0), MATCH(AS$32,'Mapping cadres'!$B$1:$Z$1,0))</f>
        <v>0</v>
      </c>
      <c r="AT109" s="226">
        <f>INDEX('Uganda workforce data - raw'!$A$4:$F$619,MATCH($B109, 'Uganda workforce data - raw'!$B$4:$B$619,0), MATCH("Filled Female",'Uganda workforce data - raw'!$A$4:$F$4,0))*INDEX('Mapping cadres'!$B$1:$Z$616,MATCH($B109, 'Mapping cadres'!$B$1:$B$616,0), MATCH(AT$32,'Mapping cadres'!$B$1:$Z$1,0))</f>
        <v>0</v>
      </c>
      <c r="AU109" s="226">
        <f>INDEX('Uganda workforce data - raw'!$A$4:$F$619,MATCH($B109, 'Uganda workforce data - raw'!$B$4:$B$619,0), MATCH("Filled Female",'Uganda workforce data - raw'!$A$4:$F$4,0))*INDEX('Mapping cadres'!$B$1:$Z$616,MATCH($B109, 'Mapping cadres'!$B$1:$B$616,0), MATCH(AU$32,'Mapping cadres'!$B$1:$Z$1,0))</f>
        <v>0</v>
      </c>
      <c r="AV109" s="226">
        <f>INDEX('Uganda workforce data - raw'!$A$4:$F$619,MATCH($B109, 'Uganda workforce data - raw'!$B$4:$B$619,0), MATCH("Filled Female",'Uganda workforce data - raw'!$A$4:$F$4,0))*INDEX('Mapping cadres'!$B$1:$Z$616,MATCH($B109, 'Mapping cadres'!$B$1:$B$616,0), MATCH(AV$32,'Mapping cadres'!$B$1:$Z$1,0))</f>
        <v>0</v>
      </c>
      <c r="AW109" s="226">
        <f>INDEX('Uganda workforce data - raw'!$A$4:$F$619,MATCH($B109, 'Uganda workforce data - raw'!$B$4:$B$619,0), MATCH("Filled Female",'Uganda workforce data - raw'!$A$4:$F$4,0))*INDEX('Mapping cadres'!$B$1:$Z$616,MATCH($B109, 'Mapping cadres'!$B$1:$B$616,0), MATCH(AW$32,'Mapping cadres'!$B$1:$Z$1,0))</f>
        <v>0</v>
      </c>
      <c r="AX109" s="226">
        <f>INDEX('Uganda workforce data - raw'!$A$4:$F$619,MATCH($B109, 'Uganda workforce data - raw'!$B$4:$B$619,0), MATCH("Filled Female",'Uganda workforce data - raw'!$A$4:$F$4,0))*INDEX('Mapping cadres'!$B$1:$Z$616,MATCH($B109, 'Mapping cadres'!$B$1:$B$616,0), MATCH(AX$32,'Mapping cadres'!$B$1:$Z$1,0))</f>
        <v>0</v>
      </c>
      <c r="AY109" s="226">
        <f t="shared" si="29"/>
        <v>0</v>
      </c>
      <c r="AZ109" s="226">
        <f t="shared" si="30"/>
        <v>1</v>
      </c>
      <c r="BA109" s="226">
        <f t="shared" si="31"/>
        <v>0</v>
      </c>
      <c r="BB109" s="226">
        <f t="shared" si="32"/>
        <v>0</v>
      </c>
      <c r="BC109" s="226">
        <f t="shared" si="33"/>
        <v>0</v>
      </c>
      <c r="BD109" s="226">
        <f t="shared" si="34"/>
        <v>0</v>
      </c>
      <c r="BE109" s="226">
        <f t="shared" si="35"/>
        <v>0</v>
      </c>
      <c r="BF109" s="226">
        <f t="shared" si="36"/>
        <v>0</v>
      </c>
      <c r="BG109" s="226">
        <f t="shared" si="37"/>
        <v>0</v>
      </c>
      <c r="BH109" s="226">
        <f t="shared" si="38"/>
        <v>0</v>
      </c>
      <c r="BI109" s="226">
        <f t="shared" si="39"/>
        <v>0</v>
      </c>
      <c r="BJ109" s="226">
        <f t="shared" si="40"/>
        <v>0</v>
      </c>
      <c r="BK109" s="226">
        <f t="shared" si="41"/>
        <v>0</v>
      </c>
      <c r="BL109" s="226">
        <f t="shared" si="42"/>
        <v>0</v>
      </c>
      <c r="BM109" s="226">
        <f t="shared" si="43"/>
        <v>0</v>
      </c>
      <c r="BN109" s="226">
        <f t="shared" si="44"/>
        <v>0</v>
      </c>
      <c r="BO109" s="226">
        <f t="shared" si="45"/>
        <v>0</v>
      </c>
      <c r="BP109" s="226">
        <f t="shared" si="46"/>
        <v>0</v>
      </c>
      <c r="BQ109" s="226">
        <f t="shared" si="47"/>
        <v>0</v>
      </c>
      <c r="BR109" s="226">
        <f t="shared" si="48"/>
        <v>0</v>
      </c>
      <c r="BS109" s="226">
        <f t="shared" si="49"/>
        <v>0</v>
      </c>
      <c r="BT109" s="226">
        <f t="shared" si="50"/>
        <v>0</v>
      </c>
      <c r="BU109" s="226">
        <f t="shared" si="51"/>
        <v>0</v>
      </c>
      <c r="BV109" s="226">
        <f t="shared" si="52"/>
        <v>0</v>
      </c>
    </row>
    <row r="110" spans="1:74">
      <c r="A110" s="226">
        <v>78</v>
      </c>
      <c r="B110" s="226" t="s">
        <v>1383</v>
      </c>
      <c r="C110" s="226">
        <f>INDEX('Uganda workforce data - raw'!$A$4:$F$619,MATCH($B110, 'Uganda workforce data - raw'!$B$4:$B$619,0), MATCH("Filled Male",'Uganda workforce data - raw'!$A$4:$F$4,0))*INDEX('Mapping cadres'!$B$1:$Z$616,MATCH($B110, 'Mapping cadres'!$B$1:$B$616,0), MATCH(C$32,'Mapping cadres'!$B$1:$Z$1,0))</f>
        <v>0</v>
      </c>
      <c r="D110" s="226">
        <f>INDEX('Uganda workforce data - raw'!$A$4:$F$619,MATCH($B110, 'Uganda workforce data - raw'!$B$4:$B$619,0), MATCH("Filled Male",'Uganda workforce data - raw'!$A$4:$F$4,0))*INDEX('Mapping cadres'!$B$1:$Z$616,MATCH($B110, 'Mapping cadres'!$B$1:$B$616,0), MATCH(D$32,'Mapping cadres'!$B$1:$Z$1,0))</f>
        <v>0</v>
      </c>
      <c r="E110" s="226">
        <f>INDEX('Uganda workforce data - raw'!$A$4:$F$619,MATCH($B110, 'Uganda workforce data - raw'!$B$4:$B$619,0), MATCH("Filled Male",'Uganda workforce data - raw'!$A$4:$F$4,0))*INDEX('Mapping cadres'!$B$1:$Z$616,MATCH($B110, 'Mapping cadres'!$B$1:$B$616,0), MATCH(E$32,'Mapping cadres'!$B$1:$Z$1,0))</f>
        <v>0</v>
      </c>
      <c r="F110" s="226">
        <f>INDEX('Uganda workforce data - raw'!$A$4:$F$619,MATCH($B110, 'Uganda workforce data - raw'!$B$4:$B$619,0), MATCH("Filled Male",'Uganda workforce data - raw'!$A$4:$F$4,0))*INDEX('Mapping cadres'!$B$1:$Z$616,MATCH($B110, 'Mapping cadres'!$B$1:$B$616,0), MATCH(F$32,'Mapping cadres'!$B$1:$Z$1,0))</f>
        <v>5</v>
      </c>
      <c r="G110" s="226">
        <f>INDEX('Uganda workforce data - raw'!$A$4:$F$619,MATCH($B110, 'Uganda workforce data - raw'!$B$4:$B$619,0), MATCH("Filled Male",'Uganda workforce data - raw'!$A$4:$F$4,0))*INDEX('Mapping cadres'!$B$1:$Z$616,MATCH($B110, 'Mapping cadres'!$B$1:$B$616,0), MATCH(G$32,'Mapping cadres'!$B$1:$Z$1,0))</f>
        <v>0</v>
      </c>
      <c r="H110" s="226">
        <f>INDEX('Uganda workforce data - raw'!$A$4:$F$619,MATCH($B110, 'Uganda workforce data - raw'!$B$4:$B$619,0), MATCH("Filled Male",'Uganda workforce data - raw'!$A$4:$F$4,0))*INDEX('Mapping cadres'!$B$1:$Z$616,MATCH($B110, 'Mapping cadres'!$B$1:$B$616,0), MATCH(H$32,'Mapping cadres'!$B$1:$Z$1,0))</f>
        <v>0</v>
      </c>
      <c r="I110" s="226">
        <f>INDEX('Uganda workforce data - raw'!$A$4:$F$619,MATCH($B110, 'Uganda workforce data - raw'!$B$4:$B$619,0), MATCH("Filled Male",'Uganda workforce data - raw'!$A$4:$F$4,0))*INDEX('Mapping cadres'!$B$1:$Z$616,MATCH($B110, 'Mapping cadres'!$B$1:$B$616,0), MATCH(I$32,'Mapping cadres'!$B$1:$Z$1,0))</f>
        <v>0</v>
      </c>
      <c r="J110" s="226">
        <f>INDEX('Uganda workforce data - raw'!$A$4:$F$619,MATCH($B110, 'Uganda workforce data - raw'!$B$4:$B$619,0), MATCH("Filled Male",'Uganda workforce data - raw'!$A$4:$F$4,0))*INDEX('Mapping cadres'!$B$1:$Z$616,MATCH($B110, 'Mapping cadres'!$B$1:$B$616,0), MATCH(J$32,'Mapping cadres'!$B$1:$Z$1,0))</f>
        <v>0</v>
      </c>
      <c r="K110" s="226">
        <f>INDEX('Uganda workforce data - raw'!$A$4:$F$619,MATCH($B110, 'Uganda workforce data - raw'!$B$4:$B$619,0), MATCH("Filled Male",'Uganda workforce data - raw'!$A$4:$F$4,0))*INDEX('Mapping cadres'!$B$1:$Z$616,MATCH($B110, 'Mapping cadres'!$B$1:$B$616,0), MATCH(K$32,'Mapping cadres'!$B$1:$Z$1,0))</f>
        <v>0</v>
      </c>
      <c r="L110" s="226">
        <f>INDEX('Uganda workforce data - raw'!$A$4:$F$619,MATCH($B110, 'Uganda workforce data - raw'!$B$4:$B$619,0), MATCH("Filled Male",'Uganda workforce data - raw'!$A$4:$F$4,0))*INDEX('Mapping cadres'!$B$1:$Z$616,MATCH($B110, 'Mapping cadres'!$B$1:$B$616,0), MATCH(L$32,'Mapping cadres'!$B$1:$Z$1,0))</f>
        <v>0</v>
      </c>
      <c r="M110" s="226">
        <f>INDEX('Uganda workforce data - raw'!$A$4:$F$619,MATCH($B110, 'Uganda workforce data - raw'!$B$4:$B$619,0), MATCH("Filled Male",'Uganda workforce data - raw'!$A$4:$F$4,0))*INDEX('Mapping cadres'!$B$1:$Z$616,MATCH($B110, 'Mapping cadres'!$B$1:$B$616,0), MATCH(M$32,'Mapping cadres'!$B$1:$Z$1,0))</f>
        <v>0</v>
      </c>
      <c r="N110" s="226">
        <f>INDEX('Uganda workforce data - raw'!$A$4:$F$619,MATCH($B110, 'Uganda workforce data - raw'!$B$4:$B$619,0), MATCH("Filled Male",'Uganda workforce data - raw'!$A$4:$F$4,0))*INDEX('Mapping cadres'!$B$1:$Z$616,MATCH($B110, 'Mapping cadres'!$B$1:$B$616,0), MATCH(N$32,'Mapping cadres'!$B$1:$Z$1,0))</f>
        <v>0</v>
      </c>
      <c r="O110" s="226">
        <f>INDEX('Uganda workforce data - raw'!$A$4:$F$619,MATCH($B110, 'Uganda workforce data - raw'!$B$4:$B$619,0), MATCH("Filled Male",'Uganda workforce data - raw'!$A$4:$F$4,0))*INDEX('Mapping cadres'!$B$1:$Z$616,MATCH($B110, 'Mapping cadres'!$B$1:$B$616,0), MATCH(O$32,'Mapping cadres'!$B$1:$Z$1,0))</f>
        <v>0</v>
      </c>
      <c r="P110" s="226">
        <f>INDEX('Uganda workforce data - raw'!$A$4:$F$619,MATCH($B110, 'Uganda workforce data - raw'!$B$4:$B$619,0), MATCH("Filled Male",'Uganda workforce data - raw'!$A$4:$F$4,0))*INDEX('Mapping cadres'!$B$1:$Z$616,MATCH($B110, 'Mapping cadres'!$B$1:$B$616,0), MATCH(P$32,'Mapping cadres'!$B$1:$Z$1,0))</f>
        <v>0</v>
      </c>
      <c r="Q110" s="226">
        <f>INDEX('Uganda workforce data - raw'!$A$4:$F$619,MATCH($B110, 'Uganda workforce data - raw'!$B$4:$B$619,0), MATCH("Filled Male",'Uganda workforce data - raw'!$A$4:$F$4,0))*INDEX('Mapping cadres'!$B$1:$Z$616,MATCH($B110, 'Mapping cadres'!$B$1:$B$616,0), MATCH(Q$32,'Mapping cadres'!$B$1:$Z$1,0))</f>
        <v>0</v>
      </c>
      <c r="R110" s="226">
        <f>INDEX('Uganda workforce data - raw'!$A$4:$F$619,MATCH($B110, 'Uganda workforce data - raw'!$B$4:$B$619,0), MATCH("Filled Male",'Uganda workforce data - raw'!$A$4:$F$4,0))*INDEX('Mapping cadres'!$B$1:$Z$616,MATCH($B110, 'Mapping cadres'!$B$1:$B$616,0), MATCH(R$32,'Mapping cadres'!$B$1:$Z$1,0))</f>
        <v>0</v>
      </c>
      <c r="S110" s="226">
        <f>INDEX('Uganda workforce data - raw'!$A$4:$F$619,MATCH($B110, 'Uganda workforce data - raw'!$B$4:$B$619,0), MATCH("Filled Male",'Uganda workforce data - raw'!$A$4:$F$4,0))*INDEX('Mapping cadres'!$B$1:$Z$616,MATCH($B110, 'Mapping cadres'!$B$1:$B$616,0), MATCH(S$32,'Mapping cadres'!$B$1:$Z$1,0))</f>
        <v>0</v>
      </c>
      <c r="T110" s="226">
        <f>INDEX('Uganda workforce data - raw'!$A$4:$F$619,MATCH($B110, 'Uganda workforce data - raw'!$B$4:$B$619,0), MATCH("Filled Male",'Uganda workforce data - raw'!$A$4:$F$4,0))*INDEX('Mapping cadres'!$B$1:$Z$616,MATCH($B110, 'Mapping cadres'!$B$1:$B$616,0), MATCH(T$32,'Mapping cadres'!$B$1:$Z$1,0))</f>
        <v>0</v>
      </c>
      <c r="U110" s="226">
        <f>INDEX('Uganda workforce data - raw'!$A$4:$F$619,MATCH($B110, 'Uganda workforce data - raw'!$B$4:$B$619,0), MATCH("Filled Male",'Uganda workforce data - raw'!$A$4:$F$4,0))*INDEX('Mapping cadres'!$B$1:$Z$616,MATCH($B110, 'Mapping cadres'!$B$1:$B$616,0), MATCH(U$32,'Mapping cadres'!$B$1:$Z$1,0))</f>
        <v>0</v>
      </c>
      <c r="V110" s="226">
        <f>INDEX('Uganda workforce data - raw'!$A$4:$F$619,MATCH($B110, 'Uganda workforce data - raw'!$B$4:$B$619,0), MATCH("Filled Male",'Uganda workforce data - raw'!$A$4:$F$4,0))*INDEX('Mapping cadres'!$B$1:$Z$616,MATCH($B110, 'Mapping cadres'!$B$1:$B$616,0), MATCH(V$32,'Mapping cadres'!$B$1:$Z$1,0))</f>
        <v>0</v>
      </c>
      <c r="W110" s="226">
        <f>INDEX('Uganda workforce data - raw'!$A$4:$F$619,MATCH($B110, 'Uganda workforce data - raw'!$B$4:$B$619,0), MATCH("Filled Male",'Uganda workforce data - raw'!$A$4:$F$4,0))*INDEX('Mapping cadres'!$B$1:$Z$616,MATCH($B110, 'Mapping cadres'!$B$1:$B$616,0), MATCH(W$32,'Mapping cadres'!$B$1:$Z$1,0))</f>
        <v>0</v>
      </c>
      <c r="X110" s="226">
        <f>INDEX('Uganda workforce data - raw'!$A$4:$F$619,MATCH($B110, 'Uganda workforce data - raw'!$B$4:$B$619,0), MATCH("Filled Male",'Uganda workforce data - raw'!$A$4:$F$4,0))*INDEX('Mapping cadres'!$B$1:$Z$616,MATCH($B110, 'Mapping cadres'!$B$1:$B$616,0), MATCH(X$32,'Mapping cadres'!$B$1:$Z$1,0))</f>
        <v>0</v>
      </c>
      <c r="Y110" s="226">
        <f>INDEX('Uganda workforce data - raw'!$A$4:$F$619,MATCH($B110, 'Uganda workforce data - raw'!$B$4:$B$619,0), MATCH("Filled Male",'Uganda workforce data - raw'!$A$4:$F$4,0))*INDEX('Mapping cadres'!$B$1:$Z$616,MATCH($B110, 'Mapping cadres'!$B$1:$B$616,0), MATCH(Y$32,'Mapping cadres'!$B$1:$Z$1,0))</f>
        <v>0</v>
      </c>
      <c r="Z110" s="226">
        <f>INDEX('Uganda workforce data - raw'!$A$4:$F$619,MATCH($B110, 'Uganda workforce data - raw'!$B$4:$B$619,0), MATCH("Filled Male",'Uganda workforce data - raw'!$A$4:$F$4,0))*INDEX('Mapping cadres'!$B$1:$Z$616,MATCH($B110, 'Mapping cadres'!$B$1:$B$616,0), MATCH(Z$32,'Mapping cadres'!$B$1:$Z$1,0))</f>
        <v>0</v>
      </c>
      <c r="AA110" s="226">
        <f>INDEX('Uganda workforce data - raw'!$A$4:$F$619,MATCH($B110, 'Uganda workforce data - raw'!$B$4:$B$619,0), MATCH("Filled Female",'Uganda workforce data - raw'!$A$4:$F$4,0))*INDEX('Mapping cadres'!$B$1:$Z$616,MATCH($B110, 'Mapping cadres'!$B$1:$B$616,0), MATCH(AA$32,'Mapping cadres'!$B$1:$Z$1,0))</f>
        <v>0</v>
      </c>
      <c r="AB110" s="226">
        <f>INDEX('Uganda workforce data - raw'!$A$4:$F$619,MATCH($B110, 'Uganda workforce data - raw'!$B$4:$B$619,0), MATCH("Filled Female",'Uganda workforce data - raw'!$A$4:$F$4,0))*INDEX('Mapping cadres'!$B$1:$Z$616,MATCH($B110, 'Mapping cadres'!$B$1:$B$616,0), MATCH(AB$32,'Mapping cadres'!$B$1:$Z$1,0))</f>
        <v>0</v>
      </c>
      <c r="AC110" s="226">
        <f>INDEX('Uganda workforce data - raw'!$A$4:$F$619,MATCH($B110, 'Uganda workforce data - raw'!$B$4:$B$619,0), MATCH("Filled Female",'Uganda workforce data - raw'!$A$4:$F$4,0))*INDEX('Mapping cadres'!$B$1:$Z$616,MATCH($B110, 'Mapping cadres'!$B$1:$B$616,0), MATCH(AC$32,'Mapping cadres'!$B$1:$Z$1,0))</f>
        <v>0</v>
      </c>
      <c r="AD110" s="226">
        <f>INDEX('Uganda workforce data - raw'!$A$4:$F$619,MATCH($B110, 'Uganda workforce data - raw'!$B$4:$B$619,0), MATCH("Filled Female",'Uganda workforce data - raw'!$A$4:$F$4,0))*INDEX('Mapping cadres'!$B$1:$Z$616,MATCH($B110, 'Mapping cadres'!$B$1:$B$616,0), MATCH(AD$32,'Mapping cadres'!$B$1:$Z$1,0))</f>
        <v>1</v>
      </c>
      <c r="AE110" s="226">
        <f>INDEX('Uganda workforce data - raw'!$A$4:$F$619,MATCH($B110, 'Uganda workforce data - raw'!$B$4:$B$619,0), MATCH("Filled Female",'Uganda workforce data - raw'!$A$4:$F$4,0))*INDEX('Mapping cadres'!$B$1:$Z$616,MATCH($B110, 'Mapping cadres'!$B$1:$B$616,0), MATCH(AE$32,'Mapping cadres'!$B$1:$Z$1,0))</f>
        <v>0</v>
      </c>
      <c r="AF110" s="226">
        <f>INDEX('Uganda workforce data - raw'!$A$4:$F$619,MATCH($B110, 'Uganda workforce data - raw'!$B$4:$B$619,0), MATCH("Filled Female",'Uganda workforce data - raw'!$A$4:$F$4,0))*INDEX('Mapping cadres'!$B$1:$Z$616,MATCH($B110, 'Mapping cadres'!$B$1:$B$616,0), MATCH(AF$32,'Mapping cadres'!$B$1:$Z$1,0))</f>
        <v>0</v>
      </c>
      <c r="AG110" s="226">
        <f>INDEX('Uganda workforce data - raw'!$A$4:$F$619,MATCH($B110, 'Uganda workforce data - raw'!$B$4:$B$619,0), MATCH("Filled Female",'Uganda workforce data - raw'!$A$4:$F$4,0))*INDEX('Mapping cadres'!$B$1:$Z$616,MATCH($B110, 'Mapping cadres'!$B$1:$B$616,0), MATCH(AG$32,'Mapping cadres'!$B$1:$Z$1,0))</f>
        <v>0</v>
      </c>
      <c r="AH110" s="226">
        <f>INDEX('Uganda workforce data - raw'!$A$4:$F$619,MATCH($B110, 'Uganda workforce data - raw'!$B$4:$B$619,0), MATCH("Filled Female",'Uganda workforce data - raw'!$A$4:$F$4,0))*INDEX('Mapping cadres'!$B$1:$Z$616,MATCH($B110, 'Mapping cadres'!$B$1:$B$616,0), MATCH(AH$32,'Mapping cadres'!$B$1:$Z$1,0))</f>
        <v>0</v>
      </c>
      <c r="AI110" s="226">
        <f>INDEX('Uganda workforce data - raw'!$A$4:$F$619,MATCH($B110, 'Uganda workforce data - raw'!$B$4:$B$619,0), MATCH("Filled Female",'Uganda workforce data - raw'!$A$4:$F$4,0))*INDEX('Mapping cadres'!$B$1:$Z$616,MATCH($B110, 'Mapping cadres'!$B$1:$B$616,0), MATCH(AI$32,'Mapping cadres'!$B$1:$Z$1,0))</f>
        <v>0</v>
      </c>
      <c r="AJ110" s="226">
        <f>INDEX('Uganda workforce data - raw'!$A$4:$F$619,MATCH($B110, 'Uganda workforce data - raw'!$B$4:$B$619,0), MATCH("Filled Female",'Uganda workforce data - raw'!$A$4:$F$4,0))*INDEX('Mapping cadres'!$B$1:$Z$616,MATCH($B110, 'Mapping cadres'!$B$1:$B$616,0), MATCH(AJ$32,'Mapping cadres'!$B$1:$Z$1,0))</f>
        <v>0</v>
      </c>
      <c r="AK110" s="226">
        <f>INDEX('Uganda workforce data - raw'!$A$4:$F$619,MATCH($B110, 'Uganda workforce data - raw'!$B$4:$B$619,0), MATCH("Filled Female",'Uganda workforce data - raw'!$A$4:$F$4,0))*INDEX('Mapping cadres'!$B$1:$Z$616,MATCH($B110, 'Mapping cadres'!$B$1:$B$616,0), MATCH(AK$32,'Mapping cadres'!$B$1:$Z$1,0))</f>
        <v>0</v>
      </c>
      <c r="AL110" s="226">
        <f>INDEX('Uganda workforce data - raw'!$A$4:$F$619,MATCH($B110, 'Uganda workforce data - raw'!$B$4:$B$619,0), MATCH("Filled Female",'Uganda workforce data - raw'!$A$4:$F$4,0))*INDEX('Mapping cadres'!$B$1:$Z$616,MATCH($B110, 'Mapping cadres'!$B$1:$B$616,0), MATCH(AL$32,'Mapping cadres'!$B$1:$Z$1,0))</f>
        <v>0</v>
      </c>
      <c r="AM110" s="226">
        <f>INDEX('Uganda workforce data - raw'!$A$4:$F$619,MATCH($B110, 'Uganda workforce data - raw'!$B$4:$B$619,0), MATCH("Filled Female",'Uganda workforce data - raw'!$A$4:$F$4,0))*INDEX('Mapping cadres'!$B$1:$Z$616,MATCH($B110, 'Mapping cadres'!$B$1:$B$616,0), MATCH(AM$32,'Mapping cadres'!$B$1:$Z$1,0))</f>
        <v>0</v>
      </c>
      <c r="AN110" s="226">
        <f>INDEX('Uganda workforce data - raw'!$A$4:$F$619,MATCH($B110, 'Uganda workforce data - raw'!$B$4:$B$619,0), MATCH("Filled Female",'Uganda workforce data - raw'!$A$4:$F$4,0))*INDEX('Mapping cadres'!$B$1:$Z$616,MATCH($B110, 'Mapping cadres'!$B$1:$B$616,0), MATCH(AN$32,'Mapping cadres'!$B$1:$Z$1,0))</f>
        <v>0</v>
      </c>
      <c r="AO110" s="226">
        <f>INDEX('Uganda workforce data - raw'!$A$4:$F$619,MATCH($B110, 'Uganda workforce data - raw'!$B$4:$B$619,0), MATCH("Filled Female",'Uganda workforce data - raw'!$A$4:$F$4,0))*INDEX('Mapping cadres'!$B$1:$Z$616,MATCH($B110, 'Mapping cadres'!$B$1:$B$616,0), MATCH(AO$32,'Mapping cadres'!$B$1:$Z$1,0))</f>
        <v>0</v>
      </c>
      <c r="AP110" s="226">
        <f>INDEX('Uganda workforce data - raw'!$A$4:$F$619,MATCH($B110, 'Uganda workforce data - raw'!$B$4:$B$619,0), MATCH("Filled Female",'Uganda workforce data - raw'!$A$4:$F$4,0))*INDEX('Mapping cadres'!$B$1:$Z$616,MATCH($B110, 'Mapping cadres'!$B$1:$B$616,0), MATCH(AP$32,'Mapping cadres'!$B$1:$Z$1,0))</f>
        <v>0</v>
      </c>
      <c r="AQ110" s="226">
        <f>INDEX('Uganda workforce data - raw'!$A$4:$F$619,MATCH($B110, 'Uganda workforce data - raw'!$B$4:$B$619,0), MATCH("Filled Female",'Uganda workforce data - raw'!$A$4:$F$4,0))*INDEX('Mapping cadres'!$B$1:$Z$616,MATCH($B110, 'Mapping cadres'!$B$1:$B$616,0), MATCH(AQ$32,'Mapping cadres'!$B$1:$Z$1,0))</f>
        <v>0</v>
      </c>
      <c r="AR110" s="226">
        <f>INDEX('Uganda workforce data - raw'!$A$4:$F$619,MATCH($B110, 'Uganda workforce data - raw'!$B$4:$B$619,0), MATCH("Filled Female",'Uganda workforce data - raw'!$A$4:$F$4,0))*INDEX('Mapping cadres'!$B$1:$Z$616,MATCH($B110, 'Mapping cadres'!$B$1:$B$616,0), MATCH(AR$32,'Mapping cadres'!$B$1:$Z$1,0))</f>
        <v>0</v>
      </c>
      <c r="AS110" s="226">
        <f>INDEX('Uganda workforce data - raw'!$A$4:$F$619,MATCH($B110, 'Uganda workforce data - raw'!$B$4:$B$619,0), MATCH("Filled Female",'Uganda workforce data - raw'!$A$4:$F$4,0))*INDEX('Mapping cadres'!$B$1:$Z$616,MATCH($B110, 'Mapping cadres'!$B$1:$B$616,0), MATCH(AS$32,'Mapping cadres'!$B$1:$Z$1,0))</f>
        <v>0</v>
      </c>
      <c r="AT110" s="226">
        <f>INDEX('Uganda workforce data - raw'!$A$4:$F$619,MATCH($B110, 'Uganda workforce data - raw'!$B$4:$B$619,0), MATCH("Filled Female",'Uganda workforce data - raw'!$A$4:$F$4,0))*INDEX('Mapping cadres'!$B$1:$Z$616,MATCH($B110, 'Mapping cadres'!$B$1:$B$616,0), MATCH(AT$32,'Mapping cadres'!$B$1:$Z$1,0))</f>
        <v>0</v>
      </c>
      <c r="AU110" s="226">
        <f>INDEX('Uganda workforce data - raw'!$A$4:$F$619,MATCH($B110, 'Uganda workforce data - raw'!$B$4:$B$619,0), MATCH("Filled Female",'Uganda workforce data - raw'!$A$4:$F$4,0))*INDEX('Mapping cadres'!$B$1:$Z$616,MATCH($B110, 'Mapping cadres'!$B$1:$B$616,0), MATCH(AU$32,'Mapping cadres'!$B$1:$Z$1,0))</f>
        <v>0</v>
      </c>
      <c r="AV110" s="226">
        <f>INDEX('Uganda workforce data - raw'!$A$4:$F$619,MATCH($B110, 'Uganda workforce data - raw'!$B$4:$B$619,0), MATCH("Filled Female",'Uganda workforce data - raw'!$A$4:$F$4,0))*INDEX('Mapping cadres'!$B$1:$Z$616,MATCH($B110, 'Mapping cadres'!$B$1:$B$616,0), MATCH(AV$32,'Mapping cadres'!$B$1:$Z$1,0))</f>
        <v>0</v>
      </c>
      <c r="AW110" s="226">
        <f>INDEX('Uganda workforce data - raw'!$A$4:$F$619,MATCH($B110, 'Uganda workforce data - raw'!$B$4:$B$619,0), MATCH("Filled Female",'Uganda workforce data - raw'!$A$4:$F$4,0))*INDEX('Mapping cadres'!$B$1:$Z$616,MATCH($B110, 'Mapping cadres'!$B$1:$B$616,0), MATCH(AW$32,'Mapping cadres'!$B$1:$Z$1,0))</f>
        <v>0</v>
      </c>
      <c r="AX110" s="226">
        <f>INDEX('Uganda workforce data - raw'!$A$4:$F$619,MATCH($B110, 'Uganda workforce data - raw'!$B$4:$B$619,0), MATCH("Filled Female",'Uganda workforce data - raw'!$A$4:$F$4,0))*INDEX('Mapping cadres'!$B$1:$Z$616,MATCH($B110, 'Mapping cadres'!$B$1:$B$616,0), MATCH(AX$32,'Mapping cadres'!$B$1:$Z$1,0))</f>
        <v>0</v>
      </c>
      <c r="AY110" s="226">
        <f t="shared" si="29"/>
        <v>0</v>
      </c>
      <c r="AZ110" s="226">
        <f t="shared" si="30"/>
        <v>0</v>
      </c>
      <c r="BA110" s="226">
        <f t="shared" si="31"/>
        <v>0</v>
      </c>
      <c r="BB110" s="226">
        <f t="shared" si="32"/>
        <v>6</v>
      </c>
      <c r="BC110" s="226">
        <f t="shared" si="33"/>
        <v>0</v>
      </c>
      <c r="BD110" s="226">
        <f t="shared" si="34"/>
        <v>0</v>
      </c>
      <c r="BE110" s="226">
        <f t="shared" si="35"/>
        <v>0</v>
      </c>
      <c r="BF110" s="226">
        <f t="shared" si="36"/>
        <v>0</v>
      </c>
      <c r="BG110" s="226">
        <f t="shared" si="37"/>
        <v>0</v>
      </c>
      <c r="BH110" s="226">
        <f t="shared" si="38"/>
        <v>0</v>
      </c>
      <c r="BI110" s="226">
        <f t="shared" si="39"/>
        <v>0</v>
      </c>
      <c r="BJ110" s="226">
        <f t="shared" si="40"/>
        <v>0</v>
      </c>
      <c r="BK110" s="226">
        <f t="shared" si="41"/>
        <v>0</v>
      </c>
      <c r="BL110" s="226">
        <f t="shared" si="42"/>
        <v>0</v>
      </c>
      <c r="BM110" s="226">
        <f t="shared" si="43"/>
        <v>0</v>
      </c>
      <c r="BN110" s="226">
        <f t="shared" si="44"/>
        <v>0</v>
      </c>
      <c r="BO110" s="226">
        <f t="shared" si="45"/>
        <v>0</v>
      </c>
      <c r="BP110" s="226">
        <f t="shared" si="46"/>
        <v>0</v>
      </c>
      <c r="BQ110" s="226">
        <f t="shared" si="47"/>
        <v>0</v>
      </c>
      <c r="BR110" s="226">
        <f t="shared" si="48"/>
        <v>0</v>
      </c>
      <c r="BS110" s="226">
        <f t="shared" si="49"/>
        <v>0</v>
      </c>
      <c r="BT110" s="226">
        <f t="shared" si="50"/>
        <v>0</v>
      </c>
      <c r="BU110" s="226">
        <f t="shared" si="51"/>
        <v>0</v>
      </c>
      <c r="BV110" s="226">
        <f t="shared" si="52"/>
        <v>0</v>
      </c>
    </row>
    <row r="111" spans="1:74">
      <c r="A111" s="226">
        <v>79</v>
      </c>
      <c r="B111" s="226" t="s">
        <v>1384</v>
      </c>
      <c r="C111" s="226">
        <f>INDEX('Uganda workforce data - raw'!$A$4:$F$619,MATCH($B111, 'Uganda workforce data - raw'!$B$4:$B$619,0), MATCH("Filled Male",'Uganda workforce data - raw'!$A$4:$F$4,0))*INDEX('Mapping cadres'!$B$1:$Z$616,MATCH($B111, 'Mapping cadres'!$B$1:$B$616,0), MATCH(C$32,'Mapping cadres'!$B$1:$Z$1,0))</f>
        <v>0</v>
      </c>
      <c r="D111" s="226">
        <f>INDEX('Uganda workforce data - raw'!$A$4:$F$619,MATCH($B111, 'Uganda workforce data - raw'!$B$4:$B$619,0), MATCH("Filled Male",'Uganda workforce data - raw'!$A$4:$F$4,0))*INDEX('Mapping cadres'!$B$1:$Z$616,MATCH($B111, 'Mapping cadres'!$B$1:$B$616,0), MATCH(D$32,'Mapping cadres'!$B$1:$Z$1,0))</f>
        <v>5</v>
      </c>
      <c r="E111" s="226">
        <f>INDEX('Uganda workforce data - raw'!$A$4:$F$619,MATCH($B111, 'Uganda workforce data - raw'!$B$4:$B$619,0), MATCH("Filled Male",'Uganda workforce data - raw'!$A$4:$F$4,0))*INDEX('Mapping cadres'!$B$1:$Z$616,MATCH($B111, 'Mapping cadres'!$B$1:$B$616,0), MATCH(E$32,'Mapping cadres'!$B$1:$Z$1,0))</f>
        <v>0</v>
      </c>
      <c r="F111" s="226">
        <f>INDEX('Uganda workforce data - raw'!$A$4:$F$619,MATCH($B111, 'Uganda workforce data - raw'!$B$4:$B$619,0), MATCH("Filled Male",'Uganda workforce data - raw'!$A$4:$F$4,0))*INDEX('Mapping cadres'!$B$1:$Z$616,MATCH($B111, 'Mapping cadres'!$B$1:$B$616,0), MATCH(F$32,'Mapping cadres'!$B$1:$Z$1,0))</f>
        <v>0</v>
      </c>
      <c r="G111" s="226">
        <f>INDEX('Uganda workforce data - raw'!$A$4:$F$619,MATCH($B111, 'Uganda workforce data - raw'!$B$4:$B$619,0), MATCH("Filled Male",'Uganda workforce data - raw'!$A$4:$F$4,0))*INDEX('Mapping cadres'!$B$1:$Z$616,MATCH($B111, 'Mapping cadres'!$B$1:$B$616,0), MATCH(G$32,'Mapping cadres'!$B$1:$Z$1,0))</f>
        <v>0</v>
      </c>
      <c r="H111" s="226">
        <f>INDEX('Uganda workforce data - raw'!$A$4:$F$619,MATCH($B111, 'Uganda workforce data - raw'!$B$4:$B$619,0), MATCH("Filled Male",'Uganda workforce data - raw'!$A$4:$F$4,0))*INDEX('Mapping cadres'!$B$1:$Z$616,MATCH($B111, 'Mapping cadres'!$B$1:$B$616,0), MATCH(H$32,'Mapping cadres'!$B$1:$Z$1,0))</f>
        <v>0</v>
      </c>
      <c r="I111" s="226">
        <f>INDEX('Uganda workforce data - raw'!$A$4:$F$619,MATCH($B111, 'Uganda workforce data - raw'!$B$4:$B$619,0), MATCH("Filled Male",'Uganda workforce data - raw'!$A$4:$F$4,0))*INDEX('Mapping cadres'!$B$1:$Z$616,MATCH($B111, 'Mapping cadres'!$B$1:$B$616,0), MATCH(I$32,'Mapping cadres'!$B$1:$Z$1,0))</f>
        <v>0</v>
      </c>
      <c r="J111" s="226">
        <f>INDEX('Uganda workforce data - raw'!$A$4:$F$619,MATCH($B111, 'Uganda workforce data - raw'!$B$4:$B$619,0), MATCH("Filled Male",'Uganda workforce data - raw'!$A$4:$F$4,0))*INDEX('Mapping cadres'!$B$1:$Z$616,MATCH($B111, 'Mapping cadres'!$B$1:$B$616,0), MATCH(J$32,'Mapping cadres'!$B$1:$Z$1,0))</f>
        <v>0</v>
      </c>
      <c r="K111" s="226">
        <f>INDEX('Uganda workforce data - raw'!$A$4:$F$619,MATCH($B111, 'Uganda workforce data - raw'!$B$4:$B$619,0), MATCH("Filled Male",'Uganda workforce data - raw'!$A$4:$F$4,0))*INDEX('Mapping cadres'!$B$1:$Z$616,MATCH($B111, 'Mapping cadres'!$B$1:$B$616,0), MATCH(K$32,'Mapping cadres'!$B$1:$Z$1,0))</f>
        <v>0</v>
      </c>
      <c r="L111" s="226">
        <f>INDEX('Uganda workforce data - raw'!$A$4:$F$619,MATCH($B111, 'Uganda workforce data - raw'!$B$4:$B$619,0), MATCH("Filled Male",'Uganda workforce data - raw'!$A$4:$F$4,0))*INDEX('Mapping cadres'!$B$1:$Z$616,MATCH($B111, 'Mapping cadres'!$B$1:$B$616,0), MATCH(L$32,'Mapping cadres'!$B$1:$Z$1,0))</f>
        <v>0</v>
      </c>
      <c r="M111" s="226">
        <f>INDEX('Uganda workforce data - raw'!$A$4:$F$619,MATCH($B111, 'Uganda workforce data - raw'!$B$4:$B$619,0), MATCH("Filled Male",'Uganda workforce data - raw'!$A$4:$F$4,0))*INDEX('Mapping cadres'!$B$1:$Z$616,MATCH($B111, 'Mapping cadres'!$B$1:$B$616,0), MATCH(M$32,'Mapping cadres'!$B$1:$Z$1,0))</f>
        <v>0</v>
      </c>
      <c r="N111" s="226">
        <f>INDEX('Uganda workforce data - raw'!$A$4:$F$619,MATCH($B111, 'Uganda workforce data - raw'!$B$4:$B$619,0), MATCH("Filled Male",'Uganda workforce data - raw'!$A$4:$F$4,0))*INDEX('Mapping cadres'!$B$1:$Z$616,MATCH($B111, 'Mapping cadres'!$B$1:$B$616,0), MATCH(N$32,'Mapping cadres'!$B$1:$Z$1,0))</f>
        <v>0</v>
      </c>
      <c r="O111" s="226">
        <f>INDEX('Uganda workforce data - raw'!$A$4:$F$619,MATCH($B111, 'Uganda workforce data - raw'!$B$4:$B$619,0), MATCH("Filled Male",'Uganda workforce data - raw'!$A$4:$F$4,0))*INDEX('Mapping cadres'!$B$1:$Z$616,MATCH($B111, 'Mapping cadres'!$B$1:$B$616,0), MATCH(O$32,'Mapping cadres'!$B$1:$Z$1,0))</f>
        <v>0</v>
      </c>
      <c r="P111" s="226">
        <f>INDEX('Uganda workforce data - raw'!$A$4:$F$619,MATCH($B111, 'Uganda workforce data - raw'!$B$4:$B$619,0), MATCH("Filled Male",'Uganda workforce data - raw'!$A$4:$F$4,0))*INDEX('Mapping cadres'!$B$1:$Z$616,MATCH($B111, 'Mapping cadres'!$B$1:$B$616,0), MATCH(P$32,'Mapping cadres'!$B$1:$Z$1,0))</f>
        <v>0</v>
      </c>
      <c r="Q111" s="226">
        <f>INDEX('Uganda workforce data - raw'!$A$4:$F$619,MATCH($B111, 'Uganda workforce data - raw'!$B$4:$B$619,0), MATCH("Filled Male",'Uganda workforce data - raw'!$A$4:$F$4,0))*INDEX('Mapping cadres'!$B$1:$Z$616,MATCH($B111, 'Mapping cadres'!$B$1:$B$616,0), MATCH(Q$32,'Mapping cadres'!$B$1:$Z$1,0))</f>
        <v>0</v>
      </c>
      <c r="R111" s="226">
        <f>INDEX('Uganda workforce data - raw'!$A$4:$F$619,MATCH($B111, 'Uganda workforce data - raw'!$B$4:$B$619,0), MATCH("Filled Male",'Uganda workforce data - raw'!$A$4:$F$4,0))*INDEX('Mapping cadres'!$B$1:$Z$616,MATCH($B111, 'Mapping cadres'!$B$1:$B$616,0), MATCH(R$32,'Mapping cadres'!$B$1:$Z$1,0))</f>
        <v>0</v>
      </c>
      <c r="S111" s="226">
        <f>INDEX('Uganda workforce data - raw'!$A$4:$F$619,MATCH($B111, 'Uganda workforce data - raw'!$B$4:$B$619,0), MATCH("Filled Male",'Uganda workforce data - raw'!$A$4:$F$4,0))*INDEX('Mapping cadres'!$B$1:$Z$616,MATCH($B111, 'Mapping cadres'!$B$1:$B$616,0), MATCH(S$32,'Mapping cadres'!$B$1:$Z$1,0))</f>
        <v>0</v>
      </c>
      <c r="T111" s="226">
        <f>INDEX('Uganda workforce data - raw'!$A$4:$F$619,MATCH($B111, 'Uganda workforce data - raw'!$B$4:$B$619,0), MATCH("Filled Male",'Uganda workforce data - raw'!$A$4:$F$4,0))*INDEX('Mapping cadres'!$B$1:$Z$616,MATCH($B111, 'Mapping cadres'!$B$1:$B$616,0), MATCH(T$32,'Mapping cadres'!$B$1:$Z$1,0))</f>
        <v>0</v>
      </c>
      <c r="U111" s="226">
        <f>INDEX('Uganda workforce data - raw'!$A$4:$F$619,MATCH($B111, 'Uganda workforce data - raw'!$B$4:$B$619,0), MATCH("Filled Male",'Uganda workforce data - raw'!$A$4:$F$4,0))*INDEX('Mapping cadres'!$B$1:$Z$616,MATCH($B111, 'Mapping cadres'!$B$1:$B$616,0), MATCH(U$32,'Mapping cadres'!$B$1:$Z$1,0))</f>
        <v>0</v>
      </c>
      <c r="V111" s="226">
        <f>INDEX('Uganda workforce data - raw'!$A$4:$F$619,MATCH($B111, 'Uganda workforce data - raw'!$B$4:$B$619,0), MATCH("Filled Male",'Uganda workforce data - raw'!$A$4:$F$4,0))*INDEX('Mapping cadres'!$B$1:$Z$616,MATCH($B111, 'Mapping cadres'!$B$1:$B$616,0), MATCH(V$32,'Mapping cadres'!$B$1:$Z$1,0))</f>
        <v>0</v>
      </c>
      <c r="W111" s="226">
        <f>INDEX('Uganda workforce data - raw'!$A$4:$F$619,MATCH($B111, 'Uganda workforce data - raw'!$B$4:$B$619,0), MATCH("Filled Male",'Uganda workforce data - raw'!$A$4:$F$4,0))*INDEX('Mapping cadres'!$B$1:$Z$616,MATCH($B111, 'Mapping cadres'!$B$1:$B$616,0), MATCH(W$32,'Mapping cadres'!$B$1:$Z$1,0))</f>
        <v>0</v>
      </c>
      <c r="X111" s="226">
        <f>INDEX('Uganda workforce data - raw'!$A$4:$F$619,MATCH($B111, 'Uganda workforce data - raw'!$B$4:$B$619,0), MATCH("Filled Male",'Uganda workforce data - raw'!$A$4:$F$4,0))*INDEX('Mapping cadres'!$B$1:$Z$616,MATCH($B111, 'Mapping cadres'!$B$1:$B$616,0), MATCH(X$32,'Mapping cadres'!$B$1:$Z$1,0))</f>
        <v>0</v>
      </c>
      <c r="Y111" s="226">
        <f>INDEX('Uganda workforce data - raw'!$A$4:$F$619,MATCH($B111, 'Uganda workforce data - raw'!$B$4:$B$619,0), MATCH("Filled Male",'Uganda workforce data - raw'!$A$4:$F$4,0))*INDEX('Mapping cadres'!$B$1:$Z$616,MATCH($B111, 'Mapping cadres'!$B$1:$B$616,0), MATCH(Y$32,'Mapping cadres'!$B$1:$Z$1,0))</f>
        <v>0</v>
      </c>
      <c r="Z111" s="226">
        <f>INDEX('Uganda workforce data - raw'!$A$4:$F$619,MATCH($B111, 'Uganda workforce data - raw'!$B$4:$B$619,0), MATCH("Filled Male",'Uganda workforce data - raw'!$A$4:$F$4,0))*INDEX('Mapping cadres'!$B$1:$Z$616,MATCH($B111, 'Mapping cadres'!$B$1:$B$616,0), MATCH(Z$32,'Mapping cadres'!$B$1:$Z$1,0))</f>
        <v>0</v>
      </c>
      <c r="AA111" s="226">
        <f>INDEX('Uganda workforce data - raw'!$A$4:$F$619,MATCH($B111, 'Uganda workforce data - raw'!$B$4:$B$619,0), MATCH("Filled Female",'Uganda workforce data - raw'!$A$4:$F$4,0))*INDEX('Mapping cadres'!$B$1:$Z$616,MATCH($B111, 'Mapping cadres'!$B$1:$B$616,0), MATCH(AA$32,'Mapping cadres'!$B$1:$Z$1,0))</f>
        <v>0</v>
      </c>
      <c r="AB111" s="226">
        <f>INDEX('Uganda workforce data - raw'!$A$4:$F$619,MATCH($B111, 'Uganda workforce data - raw'!$B$4:$B$619,0), MATCH("Filled Female",'Uganda workforce data - raw'!$A$4:$F$4,0))*INDEX('Mapping cadres'!$B$1:$Z$616,MATCH($B111, 'Mapping cadres'!$B$1:$B$616,0), MATCH(AB$32,'Mapping cadres'!$B$1:$Z$1,0))</f>
        <v>4</v>
      </c>
      <c r="AC111" s="226">
        <f>INDEX('Uganda workforce data - raw'!$A$4:$F$619,MATCH($B111, 'Uganda workforce data - raw'!$B$4:$B$619,0), MATCH("Filled Female",'Uganda workforce data - raw'!$A$4:$F$4,0))*INDEX('Mapping cadres'!$B$1:$Z$616,MATCH($B111, 'Mapping cadres'!$B$1:$B$616,0), MATCH(AC$32,'Mapping cadres'!$B$1:$Z$1,0))</f>
        <v>0</v>
      </c>
      <c r="AD111" s="226">
        <f>INDEX('Uganda workforce data - raw'!$A$4:$F$619,MATCH($B111, 'Uganda workforce data - raw'!$B$4:$B$619,0), MATCH("Filled Female",'Uganda workforce data - raw'!$A$4:$F$4,0))*INDEX('Mapping cadres'!$B$1:$Z$616,MATCH($B111, 'Mapping cadres'!$B$1:$B$616,0), MATCH(AD$32,'Mapping cadres'!$B$1:$Z$1,0))</f>
        <v>0</v>
      </c>
      <c r="AE111" s="226">
        <f>INDEX('Uganda workforce data - raw'!$A$4:$F$619,MATCH($B111, 'Uganda workforce data - raw'!$B$4:$B$619,0), MATCH("Filled Female",'Uganda workforce data - raw'!$A$4:$F$4,0))*INDEX('Mapping cadres'!$B$1:$Z$616,MATCH($B111, 'Mapping cadres'!$B$1:$B$616,0), MATCH(AE$32,'Mapping cadres'!$B$1:$Z$1,0))</f>
        <v>0</v>
      </c>
      <c r="AF111" s="226">
        <f>INDEX('Uganda workforce data - raw'!$A$4:$F$619,MATCH($B111, 'Uganda workforce data - raw'!$B$4:$B$619,0), MATCH("Filled Female",'Uganda workforce data - raw'!$A$4:$F$4,0))*INDEX('Mapping cadres'!$B$1:$Z$616,MATCH($B111, 'Mapping cadres'!$B$1:$B$616,0), MATCH(AF$32,'Mapping cadres'!$B$1:$Z$1,0))</f>
        <v>0</v>
      </c>
      <c r="AG111" s="226">
        <f>INDEX('Uganda workforce data - raw'!$A$4:$F$619,MATCH($B111, 'Uganda workforce data - raw'!$B$4:$B$619,0), MATCH("Filled Female",'Uganda workforce data - raw'!$A$4:$F$4,0))*INDEX('Mapping cadres'!$B$1:$Z$616,MATCH($B111, 'Mapping cadres'!$B$1:$B$616,0), MATCH(AG$32,'Mapping cadres'!$B$1:$Z$1,0))</f>
        <v>0</v>
      </c>
      <c r="AH111" s="226">
        <f>INDEX('Uganda workforce data - raw'!$A$4:$F$619,MATCH($B111, 'Uganda workforce data - raw'!$B$4:$B$619,0), MATCH("Filled Female",'Uganda workforce data - raw'!$A$4:$F$4,0))*INDEX('Mapping cadres'!$B$1:$Z$616,MATCH($B111, 'Mapping cadres'!$B$1:$B$616,0), MATCH(AH$32,'Mapping cadres'!$B$1:$Z$1,0))</f>
        <v>0</v>
      </c>
      <c r="AI111" s="226">
        <f>INDEX('Uganda workforce data - raw'!$A$4:$F$619,MATCH($B111, 'Uganda workforce data - raw'!$B$4:$B$619,0), MATCH("Filled Female",'Uganda workforce data - raw'!$A$4:$F$4,0))*INDEX('Mapping cadres'!$B$1:$Z$616,MATCH($B111, 'Mapping cadres'!$B$1:$B$616,0), MATCH(AI$32,'Mapping cadres'!$B$1:$Z$1,0))</f>
        <v>0</v>
      </c>
      <c r="AJ111" s="226">
        <f>INDEX('Uganda workforce data - raw'!$A$4:$F$619,MATCH($B111, 'Uganda workforce data - raw'!$B$4:$B$619,0), MATCH("Filled Female",'Uganda workforce data - raw'!$A$4:$F$4,0))*INDEX('Mapping cadres'!$B$1:$Z$616,MATCH($B111, 'Mapping cadres'!$B$1:$B$616,0), MATCH(AJ$32,'Mapping cadres'!$B$1:$Z$1,0))</f>
        <v>0</v>
      </c>
      <c r="AK111" s="226">
        <f>INDEX('Uganda workforce data - raw'!$A$4:$F$619,MATCH($B111, 'Uganda workforce data - raw'!$B$4:$B$619,0), MATCH("Filled Female",'Uganda workforce data - raw'!$A$4:$F$4,0))*INDEX('Mapping cadres'!$B$1:$Z$616,MATCH($B111, 'Mapping cadres'!$B$1:$B$616,0), MATCH(AK$32,'Mapping cadres'!$B$1:$Z$1,0))</f>
        <v>0</v>
      </c>
      <c r="AL111" s="226">
        <f>INDEX('Uganda workforce data - raw'!$A$4:$F$619,MATCH($B111, 'Uganda workforce data - raw'!$B$4:$B$619,0), MATCH("Filled Female",'Uganda workforce data - raw'!$A$4:$F$4,0))*INDEX('Mapping cadres'!$B$1:$Z$616,MATCH($B111, 'Mapping cadres'!$B$1:$B$616,0), MATCH(AL$32,'Mapping cadres'!$B$1:$Z$1,0))</f>
        <v>0</v>
      </c>
      <c r="AM111" s="226">
        <f>INDEX('Uganda workforce data - raw'!$A$4:$F$619,MATCH($B111, 'Uganda workforce data - raw'!$B$4:$B$619,0), MATCH("Filled Female",'Uganda workforce data - raw'!$A$4:$F$4,0))*INDEX('Mapping cadres'!$B$1:$Z$616,MATCH($B111, 'Mapping cadres'!$B$1:$B$616,0), MATCH(AM$32,'Mapping cadres'!$B$1:$Z$1,0))</f>
        <v>0</v>
      </c>
      <c r="AN111" s="226">
        <f>INDEX('Uganda workforce data - raw'!$A$4:$F$619,MATCH($B111, 'Uganda workforce data - raw'!$B$4:$B$619,0), MATCH("Filled Female",'Uganda workforce data - raw'!$A$4:$F$4,0))*INDEX('Mapping cadres'!$B$1:$Z$616,MATCH($B111, 'Mapping cadres'!$B$1:$B$616,0), MATCH(AN$32,'Mapping cadres'!$B$1:$Z$1,0))</f>
        <v>0</v>
      </c>
      <c r="AO111" s="226">
        <f>INDEX('Uganda workforce data - raw'!$A$4:$F$619,MATCH($B111, 'Uganda workforce data - raw'!$B$4:$B$619,0), MATCH("Filled Female",'Uganda workforce data - raw'!$A$4:$F$4,0))*INDEX('Mapping cadres'!$B$1:$Z$616,MATCH($B111, 'Mapping cadres'!$B$1:$B$616,0), MATCH(AO$32,'Mapping cadres'!$B$1:$Z$1,0))</f>
        <v>0</v>
      </c>
      <c r="AP111" s="226">
        <f>INDEX('Uganda workforce data - raw'!$A$4:$F$619,MATCH($B111, 'Uganda workforce data - raw'!$B$4:$B$619,0), MATCH("Filled Female",'Uganda workforce data - raw'!$A$4:$F$4,0))*INDEX('Mapping cadres'!$B$1:$Z$616,MATCH($B111, 'Mapping cadres'!$B$1:$B$616,0), MATCH(AP$32,'Mapping cadres'!$B$1:$Z$1,0))</f>
        <v>0</v>
      </c>
      <c r="AQ111" s="226">
        <f>INDEX('Uganda workforce data - raw'!$A$4:$F$619,MATCH($B111, 'Uganda workforce data - raw'!$B$4:$B$619,0), MATCH("Filled Female",'Uganda workforce data - raw'!$A$4:$F$4,0))*INDEX('Mapping cadres'!$B$1:$Z$616,MATCH($B111, 'Mapping cadres'!$B$1:$B$616,0), MATCH(AQ$32,'Mapping cadres'!$B$1:$Z$1,0))</f>
        <v>0</v>
      </c>
      <c r="AR111" s="226">
        <f>INDEX('Uganda workforce data - raw'!$A$4:$F$619,MATCH($B111, 'Uganda workforce data - raw'!$B$4:$B$619,0), MATCH("Filled Female",'Uganda workforce data - raw'!$A$4:$F$4,0))*INDEX('Mapping cadres'!$B$1:$Z$616,MATCH($B111, 'Mapping cadres'!$B$1:$B$616,0), MATCH(AR$32,'Mapping cadres'!$B$1:$Z$1,0))</f>
        <v>0</v>
      </c>
      <c r="AS111" s="226">
        <f>INDEX('Uganda workforce data - raw'!$A$4:$F$619,MATCH($B111, 'Uganda workforce data - raw'!$B$4:$B$619,0), MATCH("Filled Female",'Uganda workforce data - raw'!$A$4:$F$4,0))*INDEX('Mapping cadres'!$B$1:$Z$616,MATCH($B111, 'Mapping cadres'!$B$1:$B$616,0), MATCH(AS$32,'Mapping cadres'!$B$1:$Z$1,0))</f>
        <v>0</v>
      </c>
      <c r="AT111" s="226">
        <f>INDEX('Uganda workforce data - raw'!$A$4:$F$619,MATCH($B111, 'Uganda workforce data - raw'!$B$4:$B$619,0), MATCH("Filled Female",'Uganda workforce data - raw'!$A$4:$F$4,0))*INDEX('Mapping cadres'!$B$1:$Z$616,MATCH($B111, 'Mapping cadres'!$B$1:$B$616,0), MATCH(AT$32,'Mapping cadres'!$B$1:$Z$1,0))</f>
        <v>0</v>
      </c>
      <c r="AU111" s="226">
        <f>INDEX('Uganda workforce data - raw'!$A$4:$F$619,MATCH($B111, 'Uganda workforce data - raw'!$B$4:$B$619,0), MATCH("Filled Female",'Uganda workforce data - raw'!$A$4:$F$4,0))*INDEX('Mapping cadres'!$B$1:$Z$616,MATCH($B111, 'Mapping cadres'!$B$1:$B$616,0), MATCH(AU$32,'Mapping cadres'!$B$1:$Z$1,0))</f>
        <v>0</v>
      </c>
      <c r="AV111" s="226">
        <f>INDEX('Uganda workforce data - raw'!$A$4:$F$619,MATCH($B111, 'Uganda workforce data - raw'!$B$4:$B$619,0), MATCH("Filled Female",'Uganda workforce data - raw'!$A$4:$F$4,0))*INDEX('Mapping cadres'!$B$1:$Z$616,MATCH($B111, 'Mapping cadres'!$B$1:$B$616,0), MATCH(AV$32,'Mapping cadres'!$B$1:$Z$1,0))</f>
        <v>0</v>
      </c>
      <c r="AW111" s="226">
        <f>INDEX('Uganda workforce data - raw'!$A$4:$F$619,MATCH($B111, 'Uganda workforce data - raw'!$B$4:$B$619,0), MATCH("Filled Female",'Uganda workforce data - raw'!$A$4:$F$4,0))*INDEX('Mapping cadres'!$B$1:$Z$616,MATCH($B111, 'Mapping cadres'!$B$1:$B$616,0), MATCH(AW$32,'Mapping cadres'!$B$1:$Z$1,0))</f>
        <v>0</v>
      </c>
      <c r="AX111" s="226">
        <f>INDEX('Uganda workforce data - raw'!$A$4:$F$619,MATCH($B111, 'Uganda workforce data - raw'!$B$4:$B$619,0), MATCH("Filled Female",'Uganda workforce data - raw'!$A$4:$F$4,0))*INDEX('Mapping cadres'!$B$1:$Z$616,MATCH($B111, 'Mapping cadres'!$B$1:$B$616,0), MATCH(AX$32,'Mapping cadres'!$B$1:$Z$1,0))</f>
        <v>0</v>
      </c>
      <c r="AY111" s="226">
        <f t="shared" si="29"/>
        <v>0</v>
      </c>
      <c r="AZ111" s="226">
        <f t="shared" si="30"/>
        <v>9</v>
      </c>
      <c r="BA111" s="226">
        <f t="shared" si="31"/>
        <v>0</v>
      </c>
      <c r="BB111" s="226">
        <f t="shared" si="32"/>
        <v>0</v>
      </c>
      <c r="BC111" s="226">
        <f t="shared" si="33"/>
        <v>0</v>
      </c>
      <c r="BD111" s="226">
        <f t="shared" si="34"/>
        <v>0</v>
      </c>
      <c r="BE111" s="226">
        <f t="shared" si="35"/>
        <v>0</v>
      </c>
      <c r="BF111" s="226">
        <f t="shared" si="36"/>
        <v>0</v>
      </c>
      <c r="BG111" s="226">
        <f t="shared" si="37"/>
        <v>0</v>
      </c>
      <c r="BH111" s="226">
        <f t="shared" si="38"/>
        <v>0</v>
      </c>
      <c r="BI111" s="226">
        <f t="shared" si="39"/>
        <v>0</v>
      </c>
      <c r="BJ111" s="226">
        <f t="shared" si="40"/>
        <v>0</v>
      </c>
      <c r="BK111" s="226">
        <f t="shared" si="41"/>
        <v>0</v>
      </c>
      <c r="BL111" s="226">
        <f t="shared" si="42"/>
        <v>0</v>
      </c>
      <c r="BM111" s="226">
        <f t="shared" si="43"/>
        <v>0</v>
      </c>
      <c r="BN111" s="226">
        <f t="shared" si="44"/>
        <v>0</v>
      </c>
      <c r="BO111" s="226">
        <f t="shared" si="45"/>
        <v>0</v>
      </c>
      <c r="BP111" s="226">
        <f t="shared" si="46"/>
        <v>0</v>
      </c>
      <c r="BQ111" s="226">
        <f t="shared" si="47"/>
        <v>0</v>
      </c>
      <c r="BR111" s="226">
        <f t="shared" si="48"/>
        <v>0</v>
      </c>
      <c r="BS111" s="226">
        <f t="shared" si="49"/>
        <v>0</v>
      </c>
      <c r="BT111" s="226">
        <f t="shared" si="50"/>
        <v>0</v>
      </c>
      <c r="BU111" s="226">
        <f t="shared" si="51"/>
        <v>0</v>
      </c>
      <c r="BV111" s="226">
        <f t="shared" si="52"/>
        <v>0</v>
      </c>
    </row>
    <row r="112" spans="1:74">
      <c r="A112" s="226">
        <v>80</v>
      </c>
      <c r="B112" s="226" t="s">
        <v>1385</v>
      </c>
      <c r="C112" s="226">
        <f>INDEX('Uganda workforce data - raw'!$A$4:$F$619,MATCH($B112, 'Uganda workforce data - raw'!$B$4:$B$619,0), MATCH("Filled Male",'Uganda workforce data - raw'!$A$4:$F$4,0))*INDEX('Mapping cadres'!$B$1:$Z$616,MATCH($B112, 'Mapping cadres'!$B$1:$B$616,0), MATCH(C$32,'Mapping cadres'!$B$1:$Z$1,0))</f>
        <v>0</v>
      </c>
      <c r="D112" s="226">
        <f>INDEX('Uganda workforce data - raw'!$A$4:$F$619,MATCH($B112, 'Uganda workforce data - raw'!$B$4:$B$619,0), MATCH("Filled Male",'Uganda workforce data - raw'!$A$4:$F$4,0))*INDEX('Mapping cadres'!$B$1:$Z$616,MATCH($B112, 'Mapping cadres'!$B$1:$B$616,0), MATCH(D$32,'Mapping cadres'!$B$1:$Z$1,0))</f>
        <v>7</v>
      </c>
      <c r="E112" s="226">
        <f>INDEX('Uganda workforce data - raw'!$A$4:$F$619,MATCH($B112, 'Uganda workforce data - raw'!$B$4:$B$619,0), MATCH("Filled Male",'Uganda workforce data - raw'!$A$4:$F$4,0))*INDEX('Mapping cadres'!$B$1:$Z$616,MATCH($B112, 'Mapping cadres'!$B$1:$B$616,0), MATCH(E$32,'Mapping cadres'!$B$1:$Z$1,0))</f>
        <v>0</v>
      </c>
      <c r="F112" s="226">
        <f>INDEX('Uganda workforce data - raw'!$A$4:$F$619,MATCH($B112, 'Uganda workforce data - raw'!$B$4:$B$619,0), MATCH("Filled Male",'Uganda workforce data - raw'!$A$4:$F$4,0))*INDEX('Mapping cadres'!$B$1:$Z$616,MATCH($B112, 'Mapping cadres'!$B$1:$B$616,0), MATCH(F$32,'Mapping cadres'!$B$1:$Z$1,0))</f>
        <v>0</v>
      </c>
      <c r="G112" s="226">
        <f>INDEX('Uganda workforce data - raw'!$A$4:$F$619,MATCH($B112, 'Uganda workforce data - raw'!$B$4:$B$619,0), MATCH("Filled Male",'Uganda workforce data - raw'!$A$4:$F$4,0))*INDEX('Mapping cadres'!$B$1:$Z$616,MATCH($B112, 'Mapping cadres'!$B$1:$B$616,0), MATCH(G$32,'Mapping cadres'!$B$1:$Z$1,0))</f>
        <v>0</v>
      </c>
      <c r="H112" s="226">
        <f>INDEX('Uganda workforce data - raw'!$A$4:$F$619,MATCH($B112, 'Uganda workforce data - raw'!$B$4:$B$619,0), MATCH("Filled Male",'Uganda workforce data - raw'!$A$4:$F$4,0))*INDEX('Mapping cadres'!$B$1:$Z$616,MATCH($B112, 'Mapping cadres'!$B$1:$B$616,0), MATCH(H$32,'Mapping cadres'!$B$1:$Z$1,0))</f>
        <v>0</v>
      </c>
      <c r="I112" s="226">
        <f>INDEX('Uganda workforce data - raw'!$A$4:$F$619,MATCH($B112, 'Uganda workforce data - raw'!$B$4:$B$619,0), MATCH("Filled Male",'Uganda workforce data - raw'!$A$4:$F$4,0))*INDEX('Mapping cadres'!$B$1:$Z$616,MATCH($B112, 'Mapping cadres'!$B$1:$B$616,0), MATCH(I$32,'Mapping cadres'!$B$1:$Z$1,0))</f>
        <v>0</v>
      </c>
      <c r="J112" s="226">
        <f>INDEX('Uganda workforce data - raw'!$A$4:$F$619,MATCH($B112, 'Uganda workforce data - raw'!$B$4:$B$619,0), MATCH("Filled Male",'Uganda workforce data - raw'!$A$4:$F$4,0))*INDEX('Mapping cadres'!$B$1:$Z$616,MATCH($B112, 'Mapping cadres'!$B$1:$B$616,0), MATCH(J$32,'Mapping cadres'!$B$1:$Z$1,0))</f>
        <v>0</v>
      </c>
      <c r="K112" s="226">
        <f>INDEX('Uganda workforce data - raw'!$A$4:$F$619,MATCH($B112, 'Uganda workforce data - raw'!$B$4:$B$619,0), MATCH("Filled Male",'Uganda workforce data - raw'!$A$4:$F$4,0))*INDEX('Mapping cadres'!$B$1:$Z$616,MATCH($B112, 'Mapping cadres'!$B$1:$B$616,0), MATCH(K$32,'Mapping cadres'!$B$1:$Z$1,0))</f>
        <v>0</v>
      </c>
      <c r="L112" s="226">
        <f>INDEX('Uganda workforce data - raw'!$A$4:$F$619,MATCH($B112, 'Uganda workforce data - raw'!$B$4:$B$619,0), MATCH("Filled Male",'Uganda workforce data - raw'!$A$4:$F$4,0))*INDEX('Mapping cadres'!$B$1:$Z$616,MATCH($B112, 'Mapping cadres'!$B$1:$B$616,0), MATCH(L$32,'Mapping cadres'!$B$1:$Z$1,0))</f>
        <v>0</v>
      </c>
      <c r="M112" s="226">
        <f>INDEX('Uganda workforce data - raw'!$A$4:$F$619,MATCH($B112, 'Uganda workforce data - raw'!$B$4:$B$619,0), MATCH("Filled Male",'Uganda workforce data - raw'!$A$4:$F$4,0))*INDEX('Mapping cadres'!$B$1:$Z$616,MATCH($B112, 'Mapping cadres'!$B$1:$B$616,0), MATCH(M$32,'Mapping cadres'!$B$1:$Z$1,0))</f>
        <v>0</v>
      </c>
      <c r="N112" s="226">
        <f>INDEX('Uganda workforce data - raw'!$A$4:$F$619,MATCH($B112, 'Uganda workforce data - raw'!$B$4:$B$619,0), MATCH("Filled Male",'Uganda workforce data - raw'!$A$4:$F$4,0))*INDEX('Mapping cadres'!$B$1:$Z$616,MATCH($B112, 'Mapping cadres'!$B$1:$B$616,0), MATCH(N$32,'Mapping cadres'!$B$1:$Z$1,0))</f>
        <v>0</v>
      </c>
      <c r="O112" s="226">
        <f>INDEX('Uganda workforce data - raw'!$A$4:$F$619,MATCH($B112, 'Uganda workforce data - raw'!$B$4:$B$619,0), MATCH("Filled Male",'Uganda workforce data - raw'!$A$4:$F$4,0))*INDEX('Mapping cadres'!$B$1:$Z$616,MATCH($B112, 'Mapping cadres'!$B$1:$B$616,0), MATCH(O$32,'Mapping cadres'!$B$1:$Z$1,0))</f>
        <v>0</v>
      </c>
      <c r="P112" s="226">
        <f>INDEX('Uganda workforce data - raw'!$A$4:$F$619,MATCH($B112, 'Uganda workforce data - raw'!$B$4:$B$619,0), MATCH("Filled Male",'Uganda workforce data - raw'!$A$4:$F$4,0))*INDEX('Mapping cadres'!$B$1:$Z$616,MATCH($B112, 'Mapping cadres'!$B$1:$B$616,0), MATCH(P$32,'Mapping cadres'!$B$1:$Z$1,0))</f>
        <v>0</v>
      </c>
      <c r="Q112" s="226">
        <f>INDEX('Uganda workforce data - raw'!$A$4:$F$619,MATCH($B112, 'Uganda workforce data - raw'!$B$4:$B$619,0), MATCH("Filled Male",'Uganda workforce data - raw'!$A$4:$F$4,0))*INDEX('Mapping cadres'!$B$1:$Z$616,MATCH($B112, 'Mapping cadres'!$B$1:$B$616,0), MATCH(Q$32,'Mapping cadres'!$B$1:$Z$1,0))</f>
        <v>0</v>
      </c>
      <c r="R112" s="226">
        <f>INDEX('Uganda workforce data - raw'!$A$4:$F$619,MATCH($B112, 'Uganda workforce data - raw'!$B$4:$B$619,0), MATCH("Filled Male",'Uganda workforce data - raw'!$A$4:$F$4,0))*INDEX('Mapping cadres'!$B$1:$Z$616,MATCH($B112, 'Mapping cadres'!$B$1:$B$616,0), MATCH(R$32,'Mapping cadres'!$B$1:$Z$1,0))</f>
        <v>0</v>
      </c>
      <c r="S112" s="226">
        <f>INDEX('Uganda workforce data - raw'!$A$4:$F$619,MATCH($B112, 'Uganda workforce data - raw'!$B$4:$B$619,0), MATCH("Filled Male",'Uganda workforce data - raw'!$A$4:$F$4,0))*INDEX('Mapping cadres'!$B$1:$Z$616,MATCH($B112, 'Mapping cadres'!$B$1:$B$616,0), MATCH(S$32,'Mapping cadres'!$B$1:$Z$1,0))</f>
        <v>0</v>
      </c>
      <c r="T112" s="226">
        <f>INDEX('Uganda workforce data - raw'!$A$4:$F$619,MATCH($B112, 'Uganda workforce data - raw'!$B$4:$B$619,0), MATCH("Filled Male",'Uganda workforce data - raw'!$A$4:$F$4,0))*INDEX('Mapping cadres'!$B$1:$Z$616,MATCH($B112, 'Mapping cadres'!$B$1:$B$616,0), MATCH(T$32,'Mapping cadres'!$B$1:$Z$1,0))</f>
        <v>0</v>
      </c>
      <c r="U112" s="226">
        <f>INDEX('Uganda workforce data - raw'!$A$4:$F$619,MATCH($B112, 'Uganda workforce data - raw'!$B$4:$B$619,0), MATCH("Filled Male",'Uganda workforce data - raw'!$A$4:$F$4,0))*INDEX('Mapping cadres'!$B$1:$Z$616,MATCH($B112, 'Mapping cadres'!$B$1:$B$616,0), MATCH(U$32,'Mapping cadres'!$B$1:$Z$1,0))</f>
        <v>0</v>
      </c>
      <c r="V112" s="226">
        <f>INDEX('Uganda workforce data - raw'!$A$4:$F$619,MATCH($B112, 'Uganda workforce data - raw'!$B$4:$B$619,0), MATCH("Filled Male",'Uganda workforce data - raw'!$A$4:$F$4,0))*INDEX('Mapping cadres'!$B$1:$Z$616,MATCH($B112, 'Mapping cadres'!$B$1:$B$616,0), MATCH(V$32,'Mapping cadres'!$B$1:$Z$1,0))</f>
        <v>0</v>
      </c>
      <c r="W112" s="226">
        <f>INDEX('Uganda workforce data - raw'!$A$4:$F$619,MATCH($B112, 'Uganda workforce data - raw'!$B$4:$B$619,0), MATCH("Filled Male",'Uganda workforce data - raw'!$A$4:$F$4,0))*INDEX('Mapping cadres'!$B$1:$Z$616,MATCH($B112, 'Mapping cadres'!$B$1:$B$616,0), MATCH(W$32,'Mapping cadres'!$B$1:$Z$1,0))</f>
        <v>0</v>
      </c>
      <c r="X112" s="226">
        <f>INDEX('Uganda workforce data - raw'!$A$4:$F$619,MATCH($B112, 'Uganda workforce data - raw'!$B$4:$B$619,0), MATCH("Filled Male",'Uganda workforce data - raw'!$A$4:$F$4,0))*INDEX('Mapping cadres'!$B$1:$Z$616,MATCH($B112, 'Mapping cadres'!$B$1:$B$616,0), MATCH(X$32,'Mapping cadres'!$B$1:$Z$1,0))</f>
        <v>0</v>
      </c>
      <c r="Y112" s="226">
        <f>INDEX('Uganda workforce data - raw'!$A$4:$F$619,MATCH($B112, 'Uganda workforce data - raw'!$B$4:$B$619,0), MATCH("Filled Male",'Uganda workforce data - raw'!$A$4:$F$4,0))*INDEX('Mapping cadres'!$B$1:$Z$616,MATCH($B112, 'Mapping cadres'!$B$1:$B$616,0), MATCH(Y$32,'Mapping cadres'!$B$1:$Z$1,0))</f>
        <v>0</v>
      </c>
      <c r="Z112" s="226">
        <f>INDEX('Uganda workforce data - raw'!$A$4:$F$619,MATCH($B112, 'Uganda workforce data - raw'!$B$4:$B$619,0), MATCH("Filled Male",'Uganda workforce data - raw'!$A$4:$F$4,0))*INDEX('Mapping cadres'!$B$1:$Z$616,MATCH($B112, 'Mapping cadres'!$B$1:$B$616,0), MATCH(Z$32,'Mapping cadres'!$B$1:$Z$1,0))</f>
        <v>0</v>
      </c>
      <c r="AA112" s="226">
        <f>INDEX('Uganda workforce data - raw'!$A$4:$F$619,MATCH($B112, 'Uganda workforce data - raw'!$B$4:$B$619,0), MATCH("Filled Female",'Uganda workforce data - raw'!$A$4:$F$4,0))*INDEX('Mapping cadres'!$B$1:$Z$616,MATCH($B112, 'Mapping cadres'!$B$1:$B$616,0), MATCH(AA$32,'Mapping cadres'!$B$1:$Z$1,0))</f>
        <v>0</v>
      </c>
      <c r="AB112" s="226">
        <f>INDEX('Uganda workforce data - raw'!$A$4:$F$619,MATCH($B112, 'Uganda workforce data - raw'!$B$4:$B$619,0), MATCH("Filled Female",'Uganda workforce data - raw'!$A$4:$F$4,0))*INDEX('Mapping cadres'!$B$1:$Z$616,MATCH($B112, 'Mapping cadres'!$B$1:$B$616,0), MATCH(AB$32,'Mapping cadres'!$B$1:$Z$1,0))</f>
        <v>0</v>
      </c>
      <c r="AC112" s="226">
        <f>INDEX('Uganda workforce data - raw'!$A$4:$F$619,MATCH($B112, 'Uganda workforce data - raw'!$B$4:$B$619,0), MATCH("Filled Female",'Uganda workforce data - raw'!$A$4:$F$4,0))*INDEX('Mapping cadres'!$B$1:$Z$616,MATCH($B112, 'Mapping cadres'!$B$1:$B$616,0), MATCH(AC$32,'Mapping cadres'!$B$1:$Z$1,0))</f>
        <v>0</v>
      </c>
      <c r="AD112" s="226">
        <f>INDEX('Uganda workforce data - raw'!$A$4:$F$619,MATCH($B112, 'Uganda workforce data - raw'!$B$4:$B$619,0), MATCH("Filled Female",'Uganda workforce data - raw'!$A$4:$F$4,0))*INDEX('Mapping cadres'!$B$1:$Z$616,MATCH($B112, 'Mapping cadres'!$B$1:$B$616,0), MATCH(AD$32,'Mapping cadres'!$B$1:$Z$1,0))</f>
        <v>0</v>
      </c>
      <c r="AE112" s="226">
        <f>INDEX('Uganda workforce data - raw'!$A$4:$F$619,MATCH($B112, 'Uganda workforce data - raw'!$B$4:$B$619,0), MATCH("Filled Female",'Uganda workforce data - raw'!$A$4:$F$4,0))*INDEX('Mapping cadres'!$B$1:$Z$616,MATCH($B112, 'Mapping cadres'!$B$1:$B$616,0), MATCH(AE$32,'Mapping cadres'!$B$1:$Z$1,0))</f>
        <v>0</v>
      </c>
      <c r="AF112" s="226">
        <f>INDEX('Uganda workforce data - raw'!$A$4:$F$619,MATCH($B112, 'Uganda workforce data - raw'!$B$4:$B$619,0), MATCH("Filled Female",'Uganda workforce data - raw'!$A$4:$F$4,0))*INDEX('Mapping cadres'!$B$1:$Z$616,MATCH($B112, 'Mapping cadres'!$B$1:$B$616,0), MATCH(AF$32,'Mapping cadres'!$B$1:$Z$1,0))</f>
        <v>0</v>
      </c>
      <c r="AG112" s="226">
        <f>INDEX('Uganda workforce data - raw'!$A$4:$F$619,MATCH($B112, 'Uganda workforce data - raw'!$B$4:$B$619,0), MATCH("Filled Female",'Uganda workforce data - raw'!$A$4:$F$4,0))*INDEX('Mapping cadres'!$B$1:$Z$616,MATCH($B112, 'Mapping cadres'!$B$1:$B$616,0), MATCH(AG$32,'Mapping cadres'!$B$1:$Z$1,0))</f>
        <v>0</v>
      </c>
      <c r="AH112" s="226">
        <f>INDEX('Uganda workforce data - raw'!$A$4:$F$619,MATCH($B112, 'Uganda workforce data - raw'!$B$4:$B$619,0), MATCH("Filled Female",'Uganda workforce data - raw'!$A$4:$F$4,0))*INDEX('Mapping cadres'!$B$1:$Z$616,MATCH($B112, 'Mapping cadres'!$B$1:$B$616,0), MATCH(AH$32,'Mapping cadres'!$B$1:$Z$1,0))</f>
        <v>0</v>
      </c>
      <c r="AI112" s="226">
        <f>INDEX('Uganda workforce data - raw'!$A$4:$F$619,MATCH($B112, 'Uganda workforce data - raw'!$B$4:$B$619,0), MATCH("Filled Female",'Uganda workforce data - raw'!$A$4:$F$4,0))*INDEX('Mapping cadres'!$B$1:$Z$616,MATCH($B112, 'Mapping cadres'!$B$1:$B$616,0), MATCH(AI$32,'Mapping cadres'!$B$1:$Z$1,0))</f>
        <v>0</v>
      </c>
      <c r="AJ112" s="226">
        <f>INDEX('Uganda workforce data - raw'!$A$4:$F$619,MATCH($B112, 'Uganda workforce data - raw'!$B$4:$B$619,0), MATCH("Filled Female",'Uganda workforce data - raw'!$A$4:$F$4,0))*INDEX('Mapping cadres'!$B$1:$Z$616,MATCH($B112, 'Mapping cadres'!$B$1:$B$616,0), MATCH(AJ$32,'Mapping cadres'!$B$1:$Z$1,0))</f>
        <v>0</v>
      </c>
      <c r="AK112" s="226">
        <f>INDEX('Uganda workforce data - raw'!$A$4:$F$619,MATCH($B112, 'Uganda workforce data - raw'!$B$4:$B$619,0), MATCH("Filled Female",'Uganda workforce data - raw'!$A$4:$F$4,0))*INDEX('Mapping cadres'!$B$1:$Z$616,MATCH($B112, 'Mapping cadres'!$B$1:$B$616,0), MATCH(AK$32,'Mapping cadres'!$B$1:$Z$1,0))</f>
        <v>0</v>
      </c>
      <c r="AL112" s="226">
        <f>INDEX('Uganda workforce data - raw'!$A$4:$F$619,MATCH($B112, 'Uganda workforce data - raw'!$B$4:$B$619,0), MATCH("Filled Female",'Uganda workforce data - raw'!$A$4:$F$4,0))*INDEX('Mapping cadres'!$B$1:$Z$616,MATCH($B112, 'Mapping cadres'!$B$1:$B$616,0), MATCH(AL$32,'Mapping cadres'!$B$1:$Z$1,0))</f>
        <v>0</v>
      </c>
      <c r="AM112" s="226">
        <f>INDEX('Uganda workforce data - raw'!$A$4:$F$619,MATCH($B112, 'Uganda workforce data - raw'!$B$4:$B$619,0), MATCH("Filled Female",'Uganda workforce data - raw'!$A$4:$F$4,0))*INDEX('Mapping cadres'!$B$1:$Z$616,MATCH($B112, 'Mapping cadres'!$B$1:$B$616,0), MATCH(AM$32,'Mapping cadres'!$B$1:$Z$1,0))</f>
        <v>0</v>
      </c>
      <c r="AN112" s="226">
        <f>INDEX('Uganda workforce data - raw'!$A$4:$F$619,MATCH($B112, 'Uganda workforce data - raw'!$B$4:$B$619,0), MATCH("Filled Female",'Uganda workforce data - raw'!$A$4:$F$4,0))*INDEX('Mapping cadres'!$B$1:$Z$616,MATCH($B112, 'Mapping cadres'!$B$1:$B$616,0), MATCH(AN$32,'Mapping cadres'!$B$1:$Z$1,0))</f>
        <v>0</v>
      </c>
      <c r="AO112" s="226">
        <f>INDEX('Uganda workforce data - raw'!$A$4:$F$619,MATCH($B112, 'Uganda workforce data - raw'!$B$4:$B$619,0), MATCH("Filled Female",'Uganda workforce data - raw'!$A$4:$F$4,0))*INDEX('Mapping cadres'!$B$1:$Z$616,MATCH($B112, 'Mapping cadres'!$B$1:$B$616,0), MATCH(AO$32,'Mapping cadres'!$B$1:$Z$1,0))</f>
        <v>0</v>
      </c>
      <c r="AP112" s="226">
        <f>INDEX('Uganda workforce data - raw'!$A$4:$F$619,MATCH($B112, 'Uganda workforce data - raw'!$B$4:$B$619,0), MATCH("Filled Female",'Uganda workforce data - raw'!$A$4:$F$4,0))*INDEX('Mapping cadres'!$B$1:$Z$616,MATCH($B112, 'Mapping cadres'!$B$1:$B$616,0), MATCH(AP$32,'Mapping cadres'!$B$1:$Z$1,0))</f>
        <v>0</v>
      </c>
      <c r="AQ112" s="226">
        <f>INDEX('Uganda workforce data - raw'!$A$4:$F$619,MATCH($B112, 'Uganda workforce data - raw'!$B$4:$B$619,0), MATCH("Filled Female",'Uganda workforce data - raw'!$A$4:$F$4,0))*INDEX('Mapping cadres'!$B$1:$Z$616,MATCH($B112, 'Mapping cadres'!$B$1:$B$616,0), MATCH(AQ$32,'Mapping cadres'!$B$1:$Z$1,0))</f>
        <v>0</v>
      </c>
      <c r="AR112" s="226">
        <f>INDEX('Uganda workforce data - raw'!$A$4:$F$619,MATCH($B112, 'Uganda workforce data - raw'!$B$4:$B$619,0), MATCH("Filled Female",'Uganda workforce data - raw'!$A$4:$F$4,0))*INDEX('Mapping cadres'!$B$1:$Z$616,MATCH($B112, 'Mapping cadres'!$B$1:$B$616,0), MATCH(AR$32,'Mapping cadres'!$B$1:$Z$1,0))</f>
        <v>0</v>
      </c>
      <c r="AS112" s="226">
        <f>INDEX('Uganda workforce data - raw'!$A$4:$F$619,MATCH($B112, 'Uganda workforce data - raw'!$B$4:$B$619,0), MATCH("Filled Female",'Uganda workforce data - raw'!$A$4:$F$4,0))*INDEX('Mapping cadres'!$B$1:$Z$616,MATCH($B112, 'Mapping cadres'!$B$1:$B$616,0), MATCH(AS$32,'Mapping cadres'!$B$1:$Z$1,0))</f>
        <v>0</v>
      </c>
      <c r="AT112" s="226">
        <f>INDEX('Uganda workforce data - raw'!$A$4:$F$619,MATCH($B112, 'Uganda workforce data - raw'!$B$4:$B$619,0), MATCH("Filled Female",'Uganda workforce data - raw'!$A$4:$F$4,0))*INDEX('Mapping cadres'!$B$1:$Z$616,MATCH($B112, 'Mapping cadres'!$B$1:$B$616,0), MATCH(AT$32,'Mapping cadres'!$B$1:$Z$1,0))</f>
        <v>0</v>
      </c>
      <c r="AU112" s="226">
        <f>INDEX('Uganda workforce data - raw'!$A$4:$F$619,MATCH($B112, 'Uganda workforce data - raw'!$B$4:$B$619,0), MATCH("Filled Female",'Uganda workforce data - raw'!$A$4:$F$4,0))*INDEX('Mapping cadres'!$B$1:$Z$616,MATCH($B112, 'Mapping cadres'!$B$1:$B$616,0), MATCH(AU$32,'Mapping cadres'!$B$1:$Z$1,0))</f>
        <v>0</v>
      </c>
      <c r="AV112" s="226">
        <f>INDEX('Uganda workforce data - raw'!$A$4:$F$619,MATCH($B112, 'Uganda workforce data - raw'!$B$4:$B$619,0), MATCH("Filled Female",'Uganda workforce data - raw'!$A$4:$F$4,0))*INDEX('Mapping cadres'!$B$1:$Z$616,MATCH($B112, 'Mapping cadres'!$B$1:$B$616,0), MATCH(AV$32,'Mapping cadres'!$B$1:$Z$1,0))</f>
        <v>0</v>
      </c>
      <c r="AW112" s="226">
        <f>INDEX('Uganda workforce data - raw'!$A$4:$F$619,MATCH($B112, 'Uganda workforce data - raw'!$B$4:$B$619,0), MATCH("Filled Female",'Uganda workforce data - raw'!$A$4:$F$4,0))*INDEX('Mapping cadres'!$B$1:$Z$616,MATCH($B112, 'Mapping cadres'!$B$1:$B$616,0), MATCH(AW$32,'Mapping cadres'!$B$1:$Z$1,0))</f>
        <v>0</v>
      </c>
      <c r="AX112" s="226">
        <f>INDEX('Uganda workforce data - raw'!$A$4:$F$619,MATCH($B112, 'Uganda workforce data - raw'!$B$4:$B$619,0), MATCH("Filled Female",'Uganda workforce data - raw'!$A$4:$F$4,0))*INDEX('Mapping cadres'!$B$1:$Z$616,MATCH($B112, 'Mapping cadres'!$B$1:$B$616,0), MATCH(AX$32,'Mapping cadres'!$B$1:$Z$1,0))</f>
        <v>0</v>
      </c>
      <c r="AY112" s="226">
        <f t="shared" si="29"/>
        <v>0</v>
      </c>
      <c r="AZ112" s="226">
        <f t="shared" si="30"/>
        <v>7</v>
      </c>
      <c r="BA112" s="226">
        <f t="shared" si="31"/>
        <v>0</v>
      </c>
      <c r="BB112" s="226">
        <f t="shared" si="32"/>
        <v>0</v>
      </c>
      <c r="BC112" s="226">
        <f t="shared" si="33"/>
        <v>0</v>
      </c>
      <c r="BD112" s="226">
        <f t="shared" si="34"/>
        <v>0</v>
      </c>
      <c r="BE112" s="226">
        <f t="shared" si="35"/>
        <v>0</v>
      </c>
      <c r="BF112" s="226">
        <f t="shared" si="36"/>
        <v>0</v>
      </c>
      <c r="BG112" s="226">
        <f t="shared" si="37"/>
        <v>0</v>
      </c>
      <c r="BH112" s="226">
        <f t="shared" si="38"/>
        <v>0</v>
      </c>
      <c r="BI112" s="226">
        <f t="shared" si="39"/>
        <v>0</v>
      </c>
      <c r="BJ112" s="226">
        <f t="shared" si="40"/>
        <v>0</v>
      </c>
      <c r="BK112" s="226">
        <f t="shared" si="41"/>
        <v>0</v>
      </c>
      <c r="BL112" s="226">
        <f t="shared" si="42"/>
        <v>0</v>
      </c>
      <c r="BM112" s="226">
        <f t="shared" si="43"/>
        <v>0</v>
      </c>
      <c r="BN112" s="226">
        <f t="shared" si="44"/>
        <v>0</v>
      </c>
      <c r="BO112" s="226">
        <f t="shared" si="45"/>
        <v>0</v>
      </c>
      <c r="BP112" s="226">
        <f t="shared" si="46"/>
        <v>0</v>
      </c>
      <c r="BQ112" s="226">
        <f t="shared" si="47"/>
        <v>0</v>
      </c>
      <c r="BR112" s="226">
        <f t="shared" si="48"/>
        <v>0</v>
      </c>
      <c r="BS112" s="226">
        <f t="shared" si="49"/>
        <v>0</v>
      </c>
      <c r="BT112" s="226">
        <f t="shared" si="50"/>
        <v>0</v>
      </c>
      <c r="BU112" s="226">
        <f t="shared" si="51"/>
        <v>0</v>
      </c>
      <c r="BV112" s="226">
        <f t="shared" si="52"/>
        <v>0</v>
      </c>
    </row>
    <row r="113" spans="1:74">
      <c r="A113" s="226">
        <v>81</v>
      </c>
      <c r="B113" s="226" t="s">
        <v>1386</v>
      </c>
      <c r="C113" s="226">
        <f>INDEX('Uganda workforce data - raw'!$A$4:$F$619,MATCH($B113, 'Uganda workforce data - raw'!$B$4:$B$619,0), MATCH("Filled Male",'Uganda workforce data - raw'!$A$4:$F$4,0))*INDEX('Mapping cadres'!$B$1:$Z$616,MATCH($B113, 'Mapping cadres'!$B$1:$B$616,0), MATCH(C$32,'Mapping cadres'!$B$1:$Z$1,0))</f>
        <v>0</v>
      </c>
      <c r="D113" s="226">
        <f>INDEX('Uganda workforce data - raw'!$A$4:$F$619,MATCH($B113, 'Uganda workforce data - raw'!$B$4:$B$619,0), MATCH("Filled Male",'Uganda workforce data - raw'!$A$4:$F$4,0))*INDEX('Mapping cadres'!$B$1:$Z$616,MATCH($B113, 'Mapping cadres'!$B$1:$B$616,0), MATCH(D$32,'Mapping cadres'!$B$1:$Z$1,0))</f>
        <v>1</v>
      </c>
      <c r="E113" s="226">
        <f>INDEX('Uganda workforce data - raw'!$A$4:$F$619,MATCH($B113, 'Uganda workforce data - raw'!$B$4:$B$619,0), MATCH("Filled Male",'Uganda workforce data - raw'!$A$4:$F$4,0))*INDEX('Mapping cadres'!$B$1:$Z$616,MATCH($B113, 'Mapping cadres'!$B$1:$B$616,0), MATCH(E$32,'Mapping cadres'!$B$1:$Z$1,0))</f>
        <v>0</v>
      </c>
      <c r="F113" s="226">
        <f>INDEX('Uganda workforce data - raw'!$A$4:$F$619,MATCH($B113, 'Uganda workforce data - raw'!$B$4:$B$619,0), MATCH("Filled Male",'Uganda workforce data - raw'!$A$4:$F$4,0))*INDEX('Mapping cadres'!$B$1:$Z$616,MATCH($B113, 'Mapping cadres'!$B$1:$B$616,0), MATCH(F$32,'Mapping cadres'!$B$1:$Z$1,0))</f>
        <v>0</v>
      </c>
      <c r="G113" s="226">
        <f>INDEX('Uganda workforce data - raw'!$A$4:$F$619,MATCH($B113, 'Uganda workforce data - raw'!$B$4:$B$619,0), MATCH("Filled Male",'Uganda workforce data - raw'!$A$4:$F$4,0))*INDEX('Mapping cadres'!$B$1:$Z$616,MATCH($B113, 'Mapping cadres'!$B$1:$B$616,0), MATCH(G$32,'Mapping cadres'!$B$1:$Z$1,0))</f>
        <v>0</v>
      </c>
      <c r="H113" s="226">
        <f>INDEX('Uganda workforce data - raw'!$A$4:$F$619,MATCH($B113, 'Uganda workforce data - raw'!$B$4:$B$619,0), MATCH("Filled Male",'Uganda workforce data - raw'!$A$4:$F$4,0))*INDEX('Mapping cadres'!$B$1:$Z$616,MATCH($B113, 'Mapping cadres'!$B$1:$B$616,0), MATCH(H$32,'Mapping cadres'!$B$1:$Z$1,0))</f>
        <v>0</v>
      </c>
      <c r="I113" s="226">
        <f>INDEX('Uganda workforce data - raw'!$A$4:$F$619,MATCH($B113, 'Uganda workforce data - raw'!$B$4:$B$619,0), MATCH("Filled Male",'Uganda workforce data - raw'!$A$4:$F$4,0))*INDEX('Mapping cadres'!$B$1:$Z$616,MATCH($B113, 'Mapping cadres'!$B$1:$B$616,0), MATCH(I$32,'Mapping cadres'!$B$1:$Z$1,0))</f>
        <v>0</v>
      </c>
      <c r="J113" s="226">
        <f>INDEX('Uganda workforce data - raw'!$A$4:$F$619,MATCH($B113, 'Uganda workforce data - raw'!$B$4:$B$619,0), MATCH("Filled Male",'Uganda workforce data - raw'!$A$4:$F$4,0))*INDEX('Mapping cadres'!$B$1:$Z$616,MATCH($B113, 'Mapping cadres'!$B$1:$B$616,0), MATCH(J$32,'Mapping cadres'!$B$1:$Z$1,0))</f>
        <v>0</v>
      </c>
      <c r="K113" s="226">
        <f>INDEX('Uganda workforce data - raw'!$A$4:$F$619,MATCH($B113, 'Uganda workforce data - raw'!$B$4:$B$619,0), MATCH("Filled Male",'Uganda workforce data - raw'!$A$4:$F$4,0))*INDEX('Mapping cadres'!$B$1:$Z$616,MATCH($B113, 'Mapping cadres'!$B$1:$B$616,0), MATCH(K$32,'Mapping cadres'!$B$1:$Z$1,0))</f>
        <v>0</v>
      </c>
      <c r="L113" s="226">
        <f>INDEX('Uganda workforce data - raw'!$A$4:$F$619,MATCH($B113, 'Uganda workforce data - raw'!$B$4:$B$619,0), MATCH("Filled Male",'Uganda workforce data - raw'!$A$4:$F$4,0))*INDEX('Mapping cadres'!$B$1:$Z$616,MATCH($B113, 'Mapping cadres'!$B$1:$B$616,0), MATCH(L$32,'Mapping cadres'!$B$1:$Z$1,0))</f>
        <v>0</v>
      </c>
      <c r="M113" s="226">
        <f>INDEX('Uganda workforce data - raw'!$A$4:$F$619,MATCH($B113, 'Uganda workforce data - raw'!$B$4:$B$619,0), MATCH("Filled Male",'Uganda workforce data - raw'!$A$4:$F$4,0))*INDEX('Mapping cadres'!$B$1:$Z$616,MATCH($B113, 'Mapping cadres'!$B$1:$B$616,0), MATCH(M$32,'Mapping cadres'!$B$1:$Z$1,0))</f>
        <v>0</v>
      </c>
      <c r="N113" s="226">
        <f>INDEX('Uganda workforce data - raw'!$A$4:$F$619,MATCH($B113, 'Uganda workforce data - raw'!$B$4:$B$619,0), MATCH("Filled Male",'Uganda workforce data - raw'!$A$4:$F$4,0))*INDEX('Mapping cadres'!$B$1:$Z$616,MATCH($B113, 'Mapping cadres'!$B$1:$B$616,0), MATCH(N$32,'Mapping cadres'!$B$1:$Z$1,0))</f>
        <v>0</v>
      </c>
      <c r="O113" s="226">
        <f>INDEX('Uganda workforce data - raw'!$A$4:$F$619,MATCH($B113, 'Uganda workforce data - raw'!$B$4:$B$619,0), MATCH("Filled Male",'Uganda workforce data - raw'!$A$4:$F$4,0))*INDEX('Mapping cadres'!$B$1:$Z$616,MATCH($B113, 'Mapping cadres'!$B$1:$B$616,0), MATCH(O$32,'Mapping cadres'!$B$1:$Z$1,0))</f>
        <v>0</v>
      </c>
      <c r="P113" s="226">
        <f>INDEX('Uganda workforce data - raw'!$A$4:$F$619,MATCH($B113, 'Uganda workforce data - raw'!$B$4:$B$619,0), MATCH("Filled Male",'Uganda workforce data - raw'!$A$4:$F$4,0))*INDEX('Mapping cadres'!$B$1:$Z$616,MATCH($B113, 'Mapping cadres'!$B$1:$B$616,0), MATCH(P$32,'Mapping cadres'!$B$1:$Z$1,0))</f>
        <v>0</v>
      </c>
      <c r="Q113" s="226">
        <f>INDEX('Uganda workforce data - raw'!$A$4:$F$619,MATCH($B113, 'Uganda workforce data - raw'!$B$4:$B$619,0), MATCH("Filled Male",'Uganda workforce data - raw'!$A$4:$F$4,0))*INDEX('Mapping cadres'!$B$1:$Z$616,MATCH($B113, 'Mapping cadres'!$B$1:$B$616,0), MATCH(Q$32,'Mapping cadres'!$B$1:$Z$1,0))</f>
        <v>0</v>
      </c>
      <c r="R113" s="226">
        <f>INDEX('Uganda workforce data - raw'!$A$4:$F$619,MATCH($B113, 'Uganda workforce data - raw'!$B$4:$B$619,0), MATCH("Filled Male",'Uganda workforce data - raw'!$A$4:$F$4,0))*INDEX('Mapping cadres'!$B$1:$Z$616,MATCH($B113, 'Mapping cadres'!$B$1:$B$616,0), MATCH(R$32,'Mapping cadres'!$B$1:$Z$1,0))</f>
        <v>0</v>
      </c>
      <c r="S113" s="226">
        <f>INDEX('Uganda workforce data - raw'!$A$4:$F$619,MATCH($B113, 'Uganda workforce data - raw'!$B$4:$B$619,0), MATCH("Filled Male",'Uganda workforce data - raw'!$A$4:$F$4,0))*INDEX('Mapping cadres'!$B$1:$Z$616,MATCH($B113, 'Mapping cadres'!$B$1:$B$616,0), MATCH(S$32,'Mapping cadres'!$B$1:$Z$1,0))</f>
        <v>0</v>
      </c>
      <c r="T113" s="226">
        <f>INDEX('Uganda workforce data - raw'!$A$4:$F$619,MATCH($B113, 'Uganda workforce data - raw'!$B$4:$B$619,0), MATCH("Filled Male",'Uganda workforce data - raw'!$A$4:$F$4,0))*INDEX('Mapping cadres'!$B$1:$Z$616,MATCH($B113, 'Mapping cadres'!$B$1:$B$616,0), MATCH(T$32,'Mapping cadres'!$B$1:$Z$1,0))</f>
        <v>0</v>
      </c>
      <c r="U113" s="226">
        <f>INDEX('Uganda workforce data - raw'!$A$4:$F$619,MATCH($B113, 'Uganda workforce data - raw'!$B$4:$B$619,0), MATCH("Filled Male",'Uganda workforce data - raw'!$A$4:$F$4,0))*INDEX('Mapping cadres'!$B$1:$Z$616,MATCH($B113, 'Mapping cadres'!$B$1:$B$616,0), MATCH(U$32,'Mapping cadres'!$B$1:$Z$1,0))</f>
        <v>0</v>
      </c>
      <c r="V113" s="226">
        <f>INDEX('Uganda workforce data - raw'!$A$4:$F$619,MATCH($B113, 'Uganda workforce data - raw'!$B$4:$B$619,0), MATCH("Filled Male",'Uganda workforce data - raw'!$A$4:$F$4,0))*INDEX('Mapping cadres'!$B$1:$Z$616,MATCH($B113, 'Mapping cadres'!$B$1:$B$616,0), MATCH(V$32,'Mapping cadres'!$B$1:$Z$1,0))</f>
        <v>0</v>
      </c>
      <c r="W113" s="226">
        <f>INDEX('Uganda workforce data - raw'!$A$4:$F$619,MATCH($B113, 'Uganda workforce data - raw'!$B$4:$B$619,0), MATCH("Filled Male",'Uganda workforce data - raw'!$A$4:$F$4,0))*INDEX('Mapping cadres'!$B$1:$Z$616,MATCH($B113, 'Mapping cadres'!$B$1:$B$616,0), MATCH(W$32,'Mapping cadres'!$B$1:$Z$1,0))</f>
        <v>0</v>
      </c>
      <c r="X113" s="226">
        <f>INDEX('Uganda workforce data - raw'!$A$4:$F$619,MATCH($B113, 'Uganda workforce data - raw'!$B$4:$B$619,0), MATCH("Filled Male",'Uganda workforce data - raw'!$A$4:$F$4,0))*INDEX('Mapping cadres'!$B$1:$Z$616,MATCH($B113, 'Mapping cadres'!$B$1:$B$616,0), MATCH(X$32,'Mapping cadres'!$B$1:$Z$1,0))</f>
        <v>0</v>
      </c>
      <c r="Y113" s="226">
        <f>INDEX('Uganda workforce data - raw'!$A$4:$F$619,MATCH($B113, 'Uganda workforce data - raw'!$B$4:$B$619,0), MATCH("Filled Male",'Uganda workforce data - raw'!$A$4:$F$4,0))*INDEX('Mapping cadres'!$B$1:$Z$616,MATCH($B113, 'Mapping cadres'!$B$1:$B$616,0), MATCH(Y$32,'Mapping cadres'!$B$1:$Z$1,0))</f>
        <v>0</v>
      </c>
      <c r="Z113" s="226">
        <f>INDEX('Uganda workforce data - raw'!$A$4:$F$619,MATCH($B113, 'Uganda workforce data - raw'!$B$4:$B$619,0), MATCH("Filled Male",'Uganda workforce data - raw'!$A$4:$F$4,0))*INDEX('Mapping cadres'!$B$1:$Z$616,MATCH($B113, 'Mapping cadres'!$B$1:$B$616,0), MATCH(Z$32,'Mapping cadres'!$B$1:$Z$1,0))</f>
        <v>0</v>
      </c>
      <c r="AA113" s="226">
        <f>INDEX('Uganda workforce data - raw'!$A$4:$F$619,MATCH($B113, 'Uganda workforce data - raw'!$B$4:$B$619,0), MATCH("Filled Female",'Uganda workforce data - raw'!$A$4:$F$4,0))*INDEX('Mapping cadres'!$B$1:$Z$616,MATCH($B113, 'Mapping cadres'!$B$1:$B$616,0), MATCH(AA$32,'Mapping cadres'!$B$1:$Z$1,0))</f>
        <v>0</v>
      </c>
      <c r="AB113" s="226">
        <f>INDEX('Uganda workforce data - raw'!$A$4:$F$619,MATCH($B113, 'Uganda workforce data - raw'!$B$4:$B$619,0), MATCH("Filled Female",'Uganda workforce data - raw'!$A$4:$F$4,0))*INDEX('Mapping cadres'!$B$1:$Z$616,MATCH($B113, 'Mapping cadres'!$B$1:$B$616,0), MATCH(AB$32,'Mapping cadres'!$B$1:$Z$1,0))</f>
        <v>0</v>
      </c>
      <c r="AC113" s="226">
        <f>INDEX('Uganda workforce data - raw'!$A$4:$F$619,MATCH($B113, 'Uganda workforce data - raw'!$B$4:$B$619,0), MATCH("Filled Female",'Uganda workforce data - raw'!$A$4:$F$4,0))*INDEX('Mapping cadres'!$B$1:$Z$616,MATCH($B113, 'Mapping cadres'!$B$1:$B$616,0), MATCH(AC$32,'Mapping cadres'!$B$1:$Z$1,0))</f>
        <v>0</v>
      </c>
      <c r="AD113" s="226">
        <f>INDEX('Uganda workforce data - raw'!$A$4:$F$619,MATCH($B113, 'Uganda workforce data - raw'!$B$4:$B$619,0), MATCH("Filled Female",'Uganda workforce data - raw'!$A$4:$F$4,0))*INDEX('Mapping cadres'!$B$1:$Z$616,MATCH($B113, 'Mapping cadres'!$B$1:$B$616,0), MATCH(AD$32,'Mapping cadres'!$B$1:$Z$1,0))</f>
        <v>0</v>
      </c>
      <c r="AE113" s="226">
        <f>INDEX('Uganda workforce data - raw'!$A$4:$F$619,MATCH($B113, 'Uganda workforce data - raw'!$B$4:$B$619,0), MATCH("Filled Female",'Uganda workforce data - raw'!$A$4:$F$4,0))*INDEX('Mapping cadres'!$B$1:$Z$616,MATCH($B113, 'Mapping cadres'!$B$1:$B$616,0), MATCH(AE$32,'Mapping cadres'!$B$1:$Z$1,0))</f>
        <v>0</v>
      </c>
      <c r="AF113" s="226">
        <f>INDEX('Uganda workforce data - raw'!$A$4:$F$619,MATCH($B113, 'Uganda workforce data - raw'!$B$4:$B$619,0), MATCH("Filled Female",'Uganda workforce data - raw'!$A$4:$F$4,0))*INDEX('Mapping cadres'!$B$1:$Z$616,MATCH($B113, 'Mapping cadres'!$B$1:$B$616,0), MATCH(AF$32,'Mapping cadres'!$B$1:$Z$1,0))</f>
        <v>0</v>
      </c>
      <c r="AG113" s="226">
        <f>INDEX('Uganda workforce data - raw'!$A$4:$F$619,MATCH($B113, 'Uganda workforce data - raw'!$B$4:$B$619,0), MATCH("Filled Female",'Uganda workforce data - raw'!$A$4:$F$4,0))*INDEX('Mapping cadres'!$B$1:$Z$616,MATCH($B113, 'Mapping cadres'!$B$1:$B$616,0), MATCH(AG$32,'Mapping cadres'!$B$1:$Z$1,0))</f>
        <v>0</v>
      </c>
      <c r="AH113" s="226">
        <f>INDEX('Uganda workforce data - raw'!$A$4:$F$619,MATCH($B113, 'Uganda workforce data - raw'!$B$4:$B$619,0), MATCH("Filled Female",'Uganda workforce data - raw'!$A$4:$F$4,0))*INDEX('Mapping cadres'!$B$1:$Z$616,MATCH($B113, 'Mapping cadres'!$B$1:$B$616,0), MATCH(AH$32,'Mapping cadres'!$B$1:$Z$1,0))</f>
        <v>0</v>
      </c>
      <c r="AI113" s="226">
        <f>INDEX('Uganda workforce data - raw'!$A$4:$F$619,MATCH($B113, 'Uganda workforce data - raw'!$B$4:$B$619,0), MATCH("Filled Female",'Uganda workforce data - raw'!$A$4:$F$4,0))*INDEX('Mapping cadres'!$B$1:$Z$616,MATCH($B113, 'Mapping cadres'!$B$1:$B$616,0), MATCH(AI$32,'Mapping cadres'!$B$1:$Z$1,0))</f>
        <v>0</v>
      </c>
      <c r="AJ113" s="226">
        <f>INDEX('Uganda workforce data - raw'!$A$4:$F$619,MATCH($B113, 'Uganda workforce data - raw'!$B$4:$B$619,0), MATCH("Filled Female",'Uganda workforce data - raw'!$A$4:$F$4,0))*INDEX('Mapping cadres'!$B$1:$Z$616,MATCH($B113, 'Mapping cadres'!$B$1:$B$616,0), MATCH(AJ$32,'Mapping cadres'!$B$1:$Z$1,0))</f>
        <v>0</v>
      </c>
      <c r="AK113" s="226">
        <f>INDEX('Uganda workforce data - raw'!$A$4:$F$619,MATCH($B113, 'Uganda workforce data - raw'!$B$4:$B$619,0), MATCH("Filled Female",'Uganda workforce data - raw'!$A$4:$F$4,0))*INDEX('Mapping cadres'!$B$1:$Z$616,MATCH($B113, 'Mapping cadres'!$B$1:$B$616,0), MATCH(AK$32,'Mapping cadres'!$B$1:$Z$1,0))</f>
        <v>0</v>
      </c>
      <c r="AL113" s="226">
        <f>INDEX('Uganda workforce data - raw'!$A$4:$F$619,MATCH($B113, 'Uganda workforce data - raw'!$B$4:$B$619,0), MATCH("Filled Female",'Uganda workforce data - raw'!$A$4:$F$4,0))*INDEX('Mapping cadres'!$B$1:$Z$616,MATCH($B113, 'Mapping cadres'!$B$1:$B$616,0), MATCH(AL$32,'Mapping cadres'!$B$1:$Z$1,0))</f>
        <v>0</v>
      </c>
      <c r="AM113" s="226">
        <f>INDEX('Uganda workforce data - raw'!$A$4:$F$619,MATCH($B113, 'Uganda workforce data - raw'!$B$4:$B$619,0), MATCH("Filled Female",'Uganda workforce data - raw'!$A$4:$F$4,0))*INDEX('Mapping cadres'!$B$1:$Z$616,MATCH($B113, 'Mapping cadres'!$B$1:$B$616,0), MATCH(AM$32,'Mapping cadres'!$B$1:$Z$1,0))</f>
        <v>0</v>
      </c>
      <c r="AN113" s="226">
        <f>INDEX('Uganda workforce data - raw'!$A$4:$F$619,MATCH($B113, 'Uganda workforce data - raw'!$B$4:$B$619,0), MATCH("Filled Female",'Uganda workforce data - raw'!$A$4:$F$4,0))*INDEX('Mapping cadres'!$B$1:$Z$616,MATCH($B113, 'Mapping cadres'!$B$1:$B$616,0), MATCH(AN$32,'Mapping cadres'!$B$1:$Z$1,0))</f>
        <v>0</v>
      </c>
      <c r="AO113" s="226">
        <f>INDEX('Uganda workforce data - raw'!$A$4:$F$619,MATCH($B113, 'Uganda workforce data - raw'!$B$4:$B$619,0), MATCH("Filled Female",'Uganda workforce data - raw'!$A$4:$F$4,0))*INDEX('Mapping cadres'!$B$1:$Z$616,MATCH($B113, 'Mapping cadres'!$B$1:$B$616,0), MATCH(AO$32,'Mapping cadres'!$B$1:$Z$1,0))</f>
        <v>0</v>
      </c>
      <c r="AP113" s="226">
        <f>INDEX('Uganda workforce data - raw'!$A$4:$F$619,MATCH($B113, 'Uganda workforce data - raw'!$B$4:$B$619,0), MATCH("Filled Female",'Uganda workforce data - raw'!$A$4:$F$4,0))*INDEX('Mapping cadres'!$B$1:$Z$616,MATCH($B113, 'Mapping cadres'!$B$1:$B$616,0), MATCH(AP$32,'Mapping cadres'!$B$1:$Z$1,0))</f>
        <v>0</v>
      </c>
      <c r="AQ113" s="226">
        <f>INDEX('Uganda workforce data - raw'!$A$4:$F$619,MATCH($B113, 'Uganda workforce data - raw'!$B$4:$B$619,0), MATCH("Filled Female",'Uganda workforce data - raw'!$A$4:$F$4,0))*INDEX('Mapping cadres'!$B$1:$Z$616,MATCH($B113, 'Mapping cadres'!$B$1:$B$616,0), MATCH(AQ$32,'Mapping cadres'!$B$1:$Z$1,0))</f>
        <v>0</v>
      </c>
      <c r="AR113" s="226">
        <f>INDEX('Uganda workforce data - raw'!$A$4:$F$619,MATCH($B113, 'Uganda workforce data - raw'!$B$4:$B$619,0), MATCH("Filled Female",'Uganda workforce data - raw'!$A$4:$F$4,0))*INDEX('Mapping cadres'!$B$1:$Z$616,MATCH($B113, 'Mapping cadres'!$B$1:$B$616,0), MATCH(AR$32,'Mapping cadres'!$B$1:$Z$1,0))</f>
        <v>0</v>
      </c>
      <c r="AS113" s="226">
        <f>INDEX('Uganda workforce data - raw'!$A$4:$F$619,MATCH($B113, 'Uganda workforce data - raw'!$B$4:$B$619,0), MATCH("Filled Female",'Uganda workforce data - raw'!$A$4:$F$4,0))*INDEX('Mapping cadres'!$B$1:$Z$616,MATCH($B113, 'Mapping cadres'!$B$1:$B$616,0), MATCH(AS$32,'Mapping cadres'!$B$1:$Z$1,0))</f>
        <v>0</v>
      </c>
      <c r="AT113" s="226">
        <f>INDEX('Uganda workforce data - raw'!$A$4:$F$619,MATCH($B113, 'Uganda workforce data - raw'!$B$4:$B$619,0), MATCH("Filled Female",'Uganda workforce data - raw'!$A$4:$F$4,0))*INDEX('Mapping cadres'!$B$1:$Z$616,MATCH($B113, 'Mapping cadres'!$B$1:$B$616,0), MATCH(AT$32,'Mapping cadres'!$B$1:$Z$1,0))</f>
        <v>0</v>
      </c>
      <c r="AU113" s="226">
        <f>INDEX('Uganda workforce data - raw'!$A$4:$F$619,MATCH($B113, 'Uganda workforce data - raw'!$B$4:$B$619,0), MATCH("Filled Female",'Uganda workforce data - raw'!$A$4:$F$4,0))*INDEX('Mapping cadres'!$B$1:$Z$616,MATCH($B113, 'Mapping cadres'!$B$1:$B$616,0), MATCH(AU$32,'Mapping cadres'!$B$1:$Z$1,0))</f>
        <v>0</v>
      </c>
      <c r="AV113" s="226">
        <f>INDEX('Uganda workforce data - raw'!$A$4:$F$619,MATCH($B113, 'Uganda workforce data - raw'!$B$4:$B$619,0), MATCH("Filled Female",'Uganda workforce data - raw'!$A$4:$F$4,0))*INDEX('Mapping cadres'!$B$1:$Z$616,MATCH($B113, 'Mapping cadres'!$B$1:$B$616,0), MATCH(AV$32,'Mapping cadres'!$B$1:$Z$1,0))</f>
        <v>0</v>
      </c>
      <c r="AW113" s="226">
        <f>INDEX('Uganda workforce data - raw'!$A$4:$F$619,MATCH($B113, 'Uganda workforce data - raw'!$B$4:$B$619,0), MATCH("Filled Female",'Uganda workforce data - raw'!$A$4:$F$4,0))*INDEX('Mapping cadres'!$B$1:$Z$616,MATCH($B113, 'Mapping cadres'!$B$1:$B$616,0), MATCH(AW$32,'Mapping cadres'!$B$1:$Z$1,0))</f>
        <v>0</v>
      </c>
      <c r="AX113" s="226">
        <f>INDEX('Uganda workforce data - raw'!$A$4:$F$619,MATCH($B113, 'Uganda workforce data - raw'!$B$4:$B$619,0), MATCH("Filled Female",'Uganda workforce data - raw'!$A$4:$F$4,0))*INDEX('Mapping cadres'!$B$1:$Z$616,MATCH($B113, 'Mapping cadres'!$B$1:$B$616,0), MATCH(AX$32,'Mapping cadres'!$B$1:$Z$1,0))</f>
        <v>0</v>
      </c>
      <c r="AY113" s="226">
        <f t="shared" si="29"/>
        <v>0</v>
      </c>
      <c r="AZ113" s="226">
        <f t="shared" si="30"/>
        <v>1</v>
      </c>
      <c r="BA113" s="226">
        <f t="shared" si="31"/>
        <v>0</v>
      </c>
      <c r="BB113" s="226">
        <f t="shared" si="32"/>
        <v>0</v>
      </c>
      <c r="BC113" s="226">
        <f t="shared" si="33"/>
        <v>0</v>
      </c>
      <c r="BD113" s="226">
        <f t="shared" si="34"/>
        <v>0</v>
      </c>
      <c r="BE113" s="226">
        <f t="shared" si="35"/>
        <v>0</v>
      </c>
      <c r="BF113" s="226">
        <f t="shared" si="36"/>
        <v>0</v>
      </c>
      <c r="BG113" s="226">
        <f t="shared" si="37"/>
        <v>0</v>
      </c>
      <c r="BH113" s="226">
        <f t="shared" si="38"/>
        <v>0</v>
      </c>
      <c r="BI113" s="226">
        <f t="shared" si="39"/>
        <v>0</v>
      </c>
      <c r="BJ113" s="226">
        <f t="shared" si="40"/>
        <v>0</v>
      </c>
      <c r="BK113" s="226">
        <f t="shared" si="41"/>
        <v>0</v>
      </c>
      <c r="BL113" s="226">
        <f t="shared" si="42"/>
        <v>0</v>
      </c>
      <c r="BM113" s="226">
        <f t="shared" si="43"/>
        <v>0</v>
      </c>
      <c r="BN113" s="226">
        <f t="shared" si="44"/>
        <v>0</v>
      </c>
      <c r="BO113" s="226">
        <f t="shared" si="45"/>
        <v>0</v>
      </c>
      <c r="BP113" s="226">
        <f t="shared" si="46"/>
        <v>0</v>
      </c>
      <c r="BQ113" s="226">
        <f t="shared" si="47"/>
        <v>0</v>
      </c>
      <c r="BR113" s="226">
        <f t="shared" si="48"/>
        <v>0</v>
      </c>
      <c r="BS113" s="226">
        <f t="shared" si="49"/>
        <v>0</v>
      </c>
      <c r="BT113" s="226">
        <f t="shared" si="50"/>
        <v>0</v>
      </c>
      <c r="BU113" s="226">
        <f t="shared" si="51"/>
        <v>0</v>
      </c>
      <c r="BV113" s="226">
        <f t="shared" si="52"/>
        <v>0</v>
      </c>
    </row>
    <row r="114" spans="1:74">
      <c r="A114" s="226">
        <v>82</v>
      </c>
      <c r="B114" s="226" t="s">
        <v>1387</v>
      </c>
      <c r="C114" s="226">
        <f>INDEX('Uganda workforce data - raw'!$A$4:$F$619,MATCH($B114, 'Uganda workforce data - raw'!$B$4:$B$619,0), MATCH("Filled Male",'Uganda workforce data - raw'!$A$4:$F$4,0))*INDEX('Mapping cadres'!$B$1:$Z$616,MATCH($B114, 'Mapping cadres'!$B$1:$B$616,0), MATCH(C$32,'Mapping cadres'!$B$1:$Z$1,0))</f>
        <v>0</v>
      </c>
      <c r="D114" s="226">
        <f>INDEX('Uganda workforce data - raw'!$A$4:$F$619,MATCH($B114, 'Uganda workforce data - raw'!$B$4:$B$619,0), MATCH("Filled Male",'Uganda workforce data - raw'!$A$4:$F$4,0))*INDEX('Mapping cadres'!$B$1:$Z$616,MATCH($B114, 'Mapping cadres'!$B$1:$B$616,0), MATCH(D$32,'Mapping cadres'!$B$1:$Z$1,0))</f>
        <v>2</v>
      </c>
      <c r="E114" s="226">
        <f>INDEX('Uganda workforce data - raw'!$A$4:$F$619,MATCH($B114, 'Uganda workforce data - raw'!$B$4:$B$619,0), MATCH("Filled Male",'Uganda workforce data - raw'!$A$4:$F$4,0))*INDEX('Mapping cadres'!$B$1:$Z$616,MATCH($B114, 'Mapping cadres'!$B$1:$B$616,0), MATCH(E$32,'Mapping cadres'!$B$1:$Z$1,0))</f>
        <v>0</v>
      </c>
      <c r="F114" s="226">
        <f>INDEX('Uganda workforce data - raw'!$A$4:$F$619,MATCH($B114, 'Uganda workforce data - raw'!$B$4:$B$619,0), MATCH("Filled Male",'Uganda workforce data - raw'!$A$4:$F$4,0))*INDEX('Mapping cadres'!$B$1:$Z$616,MATCH($B114, 'Mapping cadres'!$B$1:$B$616,0), MATCH(F$32,'Mapping cadres'!$B$1:$Z$1,0))</f>
        <v>0</v>
      </c>
      <c r="G114" s="226">
        <f>INDEX('Uganda workforce data - raw'!$A$4:$F$619,MATCH($B114, 'Uganda workforce data - raw'!$B$4:$B$619,0), MATCH("Filled Male",'Uganda workforce data - raw'!$A$4:$F$4,0))*INDEX('Mapping cadres'!$B$1:$Z$616,MATCH($B114, 'Mapping cadres'!$B$1:$B$616,0), MATCH(G$32,'Mapping cadres'!$B$1:$Z$1,0))</f>
        <v>0</v>
      </c>
      <c r="H114" s="226">
        <f>INDEX('Uganda workforce data - raw'!$A$4:$F$619,MATCH($B114, 'Uganda workforce data - raw'!$B$4:$B$619,0), MATCH("Filled Male",'Uganda workforce data - raw'!$A$4:$F$4,0))*INDEX('Mapping cadres'!$B$1:$Z$616,MATCH($B114, 'Mapping cadres'!$B$1:$B$616,0), MATCH(H$32,'Mapping cadres'!$B$1:$Z$1,0))</f>
        <v>0</v>
      </c>
      <c r="I114" s="226">
        <f>INDEX('Uganda workforce data - raw'!$A$4:$F$619,MATCH($B114, 'Uganda workforce data - raw'!$B$4:$B$619,0), MATCH("Filled Male",'Uganda workforce data - raw'!$A$4:$F$4,0))*INDEX('Mapping cadres'!$B$1:$Z$616,MATCH($B114, 'Mapping cadres'!$B$1:$B$616,0), MATCH(I$32,'Mapping cadres'!$B$1:$Z$1,0))</f>
        <v>0</v>
      </c>
      <c r="J114" s="226">
        <f>INDEX('Uganda workforce data - raw'!$A$4:$F$619,MATCH($B114, 'Uganda workforce data - raw'!$B$4:$B$619,0), MATCH("Filled Male",'Uganda workforce data - raw'!$A$4:$F$4,0))*INDEX('Mapping cadres'!$B$1:$Z$616,MATCH($B114, 'Mapping cadres'!$B$1:$B$616,0), MATCH(J$32,'Mapping cadres'!$B$1:$Z$1,0))</f>
        <v>0</v>
      </c>
      <c r="K114" s="226">
        <f>INDEX('Uganda workforce data - raw'!$A$4:$F$619,MATCH($B114, 'Uganda workforce data - raw'!$B$4:$B$619,0), MATCH("Filled Male",'Uganda workforce data - raw'!$A$4:$F$4,0))*INDEX('Mapping cadres'!$B$1:$Z$616,MATCH($B114, 'Mapping cadres'!$B$1:$B$616,0), MATCH(K$32,'Mapping cadres'!$B$1:$Z$1,0))</f>
        <v>0</v>
      </c>
      <c r="L114" s="226">
        <f>INDEX('Uganda workforce data - raw'!$A$4:$F$619,MATCH($B114, 'Uganda workforce data - raw'!$B$4:$B$619,0), MATCH("Filled Male",'Uganda workforce data - raw'!$A$4:$F$4,0))*INDEX('Mapping cadres'!$B$1:$Z$616,MATCH($B114, 'Mapping cadres'!$B$1:$B$616,0), MATCH(L$32,'Mapping cadres'!$B$1:$Z$1,0))</f>
        <v>0</v>
      </c>
      <c r="M114" s="226">
        <f>INDEX('Uganda workforce data - raw'!$A$4:$F$619,MATCH($B114, 'Uganda workforce data - raw'!$B$4:$B$619,0), MATCH("Filled Male",'Uganda workforce data - raw'!$A$4:$F$4,0))*INDEX('Mapping cadres'!$B$1:$Z$616,MATCH($B114, 'Mapping cadres'!$B$1:$B$616,0), MATCH(M$32,'Mapping cadres'!$B$1:$Z$1,0))</f>
        <v>0</v>
      </c>
      <c r="N114" s="226">
        <f>INDEX('Uganda workforce data - raw'!$A$4:$F$619,MATCH($B114, 'Uganda workforce data - raw'!$B$4:$B$619,0), MATCH("Filled Male",'Uganda workforce data - raw'!$A$4:$F$4,0))*INDEX('Mapping cadres'!$B$1:$Z$616,MATCH($B114, 'Mapping cadres'!$B$1:$B$616,0), MATCH(N$32,'Mapping cadres'!$B$1:$Z$1,0))</f>
        <v>0</v>
      </c>
      <c r="O114" s="226">
        <f>INDEX('Uganda workforce data - raw'!$A$4:$F$619,MATCH($B114, 'Uganda workforce data - raw'!$B$4:$B$619,0), MATCH("Filled Male",'Uganda workforce data - raw'!$A$4:$F$4,0))*INDEX('Mapping cadres'!$B$1:$Z$616,MATCH($B114, 'Mapping cadres'!$B$1:$B$616,0), MATCH(O$32,'Mapping cadres'!$B$1:$Z$1,0))</f>
        <v>0</v>
      </c>
      <c r="P114" s="226">
        <f>INDEX('Uganda workforce data - raw'!$A$4:$F$619,MATCH($B114, 'Uganda workforce data - raw'!$B$4:$B$619,0), MATCH("Filled Male",'Uganda workforce data - raw'!$A$4:$F$4,0))*INDEX('Mapping cadres'!$B$1:$Z$616,MATCH($B114, 'Mapping cadres'!$B$1:$B$616,0), MATCH(P$32,'Mapping cadres'!$B$1:$Z$1,0))</f>
        <v>0</v>
      </c>
      <c r="Q114" s="226">
        <f>INDEX('Uganda workforce data - raw'!$A$4:$F$619,MATCH($B114, 'Uganda workforce data - raw'!$B$4:$B$619,0), MATCH("Filled Male",'Uganda workforce data - raw'!$A$4:$F$4,0))*INDEX('Mapping cadres'!$B$1:$Z$616,MATCH($B114, 'Mapping cadres'!$B$1:$B$616,0), MATCH(Q$32,'Mapping cadres'!$B$1:$Z$1,0))</f>
        <v>0</v>
      </c>
      <c r="R114" s="226">
        <f>INDEX('Uganda workforce data - raw'!$A$4:$F$619,MATCH($B114, 'Uganda workforce data - raw'!$B$4:$B$619,0), MATCH("Filled Male",'Uganda workforce data - raw'!$A$4:$F$4,0))*INDEX('Mapping cadres'!$B$1:$Z$616,MATCH($B114, 'Mapping cadres'!$B$1:$B$616,0), MATCH(R$32,'Mapping cadres'!$B$1:$Z$1,0))</f>
        <v>0</v>
      </c>
      <c r="S114" s="226">
        <f>INDEX('Uganda workforce data - raw'!$A$4:$F$619,MATCH($B114, 'Uganda workforce data - raw'!$B$4:$B$619,0), MATCH("Filled Male",'Uganda workforce data - raw'!$A$4:$F$4,0))*INDEX('Mapping cadres'!$B$1:$Z$616,MATCH($B114, 'Mapping cadres'!$B$1:$B$616,0), MATCH(S$32,'Mapping cadres'!$B$1:$Z$1,0))</f>
        <v>0</v>
      </c>
      <c r="T114" s="226">
        <f>INDEX('Uganda workforce data - raw'!$A$4:$F$619,MATCH($B114, 'Uganda workforce data - raw'!$B$4:$B$619,0), MATCH("Filled Male",'Uganda workforce data - raw'!$A$4:$F$4,0))*INDEX('Mapping cadres'!$B$1:$Z$616,MATCH($B114, 'Mapping cadres'!$B$1:$B$616,0), MATCH(T$32,'Mapping cadres'!$B$1:$Z$1,0))</f>
        <v>0</v>
      </c>
      <c r="U114" s="226">
        <f>INDEX('Uganda workforce data - raw'!$A$4:$F$619,MATCH($B114, 'Uganda workforce data - raw'!$B$4:$B$619,0), MATCH("Filled Male",'Uganda workforce data - raw'!$A$4:$F$4,0))*INDEX('Mapping cadres'!$B$1:$Z$616,MATCH($B114, 'Mapping cadres'!$B$1:$B$616,0), MATCH(U$32,'Mapping cadres'!$B$1:$Z$1,0))</f>
        <v>0</v>
      </c>
      <c r="V114" s="226">
        <f>INDEX('Uganda workforce data - raw'!$A$4:$F$619,MATCH($B114, 'Uganda workforce data - raw'!$B$4:$B$619,0), MATCH("Filled Male",'Uganda workforce data - raw'!$A$4:$F$4,0))*INDEX('Mapping cadres'!$B$1:$Z$616,MATCH($B114, 'Mapping cadres'!$B$1:$B$616,0), MATCH(V$32,'Mapping cadres'!$B$1:$Z$1,0))</f>
        <v>0</v>
      </c>
      <c r="W114" s="226">
        <f>INDEX('Uganda workforce data - raw'!$A$4:$F$619,MATCH($B114, 'Uganda workforce data - raw'!$B$4:$B$619,0), MATCH("Filled Male",'Uganda workforce data - raw'!$A$4:$F$4,0))*INDEX('Mapping cadres'!$B$1:$Z$616,MATCH($B114, 'Mapping cadres'!$B$1:$B$616,0), MATCH(W$32,'Mapping cadres'!$B$1:$Z$1,0))</f>
        <v>0</v>
      </c>
      <c r="X114" s="226">
        <f>INDEX('Uganda workforce data - raw'!$A$4:$F$619,MATCH($B114, 'Uganda workforce data - raw'!$B$4:$B$619,0), MATCH("Filled Male",'Uganda workforce data - raw'!$A$4:$F$4,0))*INDEX('Mapping cadres'!$B$1:$Z$616,MATCH($B114, 'Mapping cadres'!$B$1:$B$616,0), MATCH(X$32,'Mapping cadres'!$B$1:$Z$1,0))</f>
        <v>0</v>
      </c>
      <c r="Y114" s="226">
        <f>INDEX('Uganda workforce data - raw'!$A$4:$F$619,MATCH($B114, 'Uganda workforce data - raw'!$B$4:$B$619,0), MATCH("Filled Male",'Uganda workforce data - raw'!$A$4:$F$4,0))*INDEX('Mapping cadres'!$B$1:$Z$616,MATCH($B114, 'Mapping cadres'!$B$1:$B$616,0), MATCH(Y$32,'Mapping cadres'!$B$1:$Z$1,0))</f>
        <v>0</v>
      </c>
      <c r="Z114" s="226">
        <f>INDEX('Uganda workforce data - raw'!$A$4:$F$619,MATCH($B114, 'Uganda workforce data - raw'!$B$4:$B$619,0), MATCH("Filled Male",'Uganda workforce data - raw'!$A$4:$F$4,0))*INDEX('Mapping cadres'!$B$1:$Z$616,MATCH($B114, 'Mapping cadres'!$B$1:$B$616,0), MATCH(Z$32,'Mapping cadres'!$B$1:$Z$1,0))</f>
        <v>0</v>
      </c>
      <c r="AA114" s="226">
        <f>INDEX('Uganda workforce data - raw'!$A$4:$F$619,MATCH($B114, 'Uganda workforce data - raw'!$B$4:$B$619,0), MATCH("Filled Female",'Uganda workforce data - raw'!$A$4:$F$4,0))*INDEX('Mapping cadres'!$B$1:$Z$616,MATCH($B114, 'Mapping cadres'!$B$1:$B$616,0), MATCH(AA$32,'Mapping cadres'!$B$1:$Z$1,0))</f>
        <v>0</v>
      </c>
      <c r="AB114" s="226">
        <f>INDEX('Uganda workforce data - raw'!$A$4:$F$619,MATCH($B114, 'Uganda workforce data - raw'!$B$4:$B$619,0), MATCH("Filled Female",'Uganda workforce data - raw'!$A$4:$F$4,0))*INDEX('Mapping cadres'!$B$1:$Z$616,MATCH($B114, 'Mapping cadres'!$B$1:$B$616,0), MATCH(AB$32,'Mapping cadres'!$B$1:$Z$1,0))</f>
        <v>1</v>
      </c>
      <c r="AC114" s="226">
        <f>INDEX('Uganda workforce data - raw'!$A$4:$F$619,MATCH($B114, 'Uganda workforce data - raw'!$B$4:$B$619,0), MATCH("Filled Female",'Uganda workforce data - raw'!$A$4:$F$4,0))*INDEX('Mapping cadres'!$B$1:$Z$616,MATCH($B114, 'Mapping cadres'!$B$1:$B$616,0), MATCH(AC$32,'Mapping cadres'!$B$1:$Z$1,0))</f>
        <v>0</v>
      </c>
      <c r="AD114" s="226">
        <f>INDEX('Uganda workforce data - raw'!$A$4:$F$619,MATCH($B114, 'Uganda workforce data - raw'!$B$4:$B$619,0), MATCH("Filled Female",'Uganda workforce data - raw'!$A$4:$F$4,0))*INDEX('Mapping cadres'!$B$1:$Z$616,MATCH($B114, 'Mapping cadres'!$B$1:$B$616,0), MATCH(AD$32,'Mapping cadres'!$B$1:$Z$1,0))</f>
        <v>0</v>
      </c>
      <c r="AE114" s="226">
        <f>INDEX('Uganda workforce data - raw'!$A$4:$F$619,MATCH($B114, 'Uganda workforce data - raw'!$B$4:$B$619,0), MATCH("Filled Female",'Uganda workforce data - raw'!$A$4:$F$4,0))*INDEX('Mapping cadres'!$B$1:$Z$616,MATCH($B114, 'Mapping cadres'!$B$1:$B$616,0), MATCH(AE$32,'Mapping cadres'!$B$1:$Z$1,0))</f>
        <v>0</v>
      </c>
      <c r="AF114" s="226">
        <f>INDEX('Uganda workforce data - raw'!$A$4:$F$619,MATCH($B114, 'Uganda workforce data - raw'!$B$4:$B$619,0), MATCH("Filled Female",'Uganda workforce data - raw'!$A$4:$F$4,0))*INDEX('Mapping cadres'!$B$1:$Z$616,MATCH($B114, 'Mapping cadres'!$B$1:$B$616,0), MATCH(AF$32,'Mapping cadres'!$B$1:$Z$1,0))</f>
        <v>0</v>
      </c>
      <c r="AG114" s="226">
        <f>INDEX('Uganda workforce data - raw'!$A$4:$F$619,MATCH($B114, 'Uganda workforce data - raw'!$B$4:$B$619,0), MATCH("Filled Female",'Uganda workforce data - raw'!$A$4:$F$4,0))*INDEX('Mapping cadres'!$B$1:$Z$616,MATCH($B114, 'Mapping cadres'!$B$1:$B$616,0), MATCH(AG$32,'Mapping cadres'!$B$1:$Z$1,0))</f>
        <v>0</v>
      </c>
      <c r="AH114" s="226">
        <f>INDEX('Uganda workforce data - raw'!$A$4:$F$619,MATCH($B114, 'Uganda workforce data - raw'!$B$4:$B$619,0), MATCH("Filled Female",'Uganda workforce data - raw'!$A$4:$F$4,0))*INDEX('Mapping cadres'!$B$1:$Z$616,MATCH($B114, 'Mapping cadres'!$B$1:$B$616,0), MATCH(AH$32,'Mapping cadres'!$B$1:$Z$1,0))</f>
        <v>0</v>
      </c>
      <c r="AI114" s="226">
        <f>INDEX('Uganda workforce data - raw'!$A$4:$F$619,MATCH($B114, 'Uganda workforce data - raw'!$B$4:$B$619,0), MATCH("Filled Female",'Uganda workforce data - raw'!$A$4:$F$4,0))*INDEX('Mapping cadres'!$B$1:$Z$616,MATCH($B114, 'Mapping cadres'!$B$1:$B$616,0), MATCH(AI$32,'Mapping cadres'!$B$1:$Z$1,0))</f>
        <v>0</v>
      </c>
      <c r="AJ114" s="226">
        <f>INDEX('Uganda workforce data - raw'!$A$4:$F$619,MATCH($B114, 'Uganda workforce data - raw'!$B$4:$B$619,0), MATCH("Filled Female",'Uganda workforce data - raw'!$A$4:$F$4,0))*INDEX('Mapping cadres'!$B$1:$Z$616,MATCH($B114, 'Mapping cadres'!$B$1:$B$616,0), MATCH(AJ$32,'Mapping cadres'!$B$1:$Z$1,0))</f>
        <v>0</v>
      </c>
      <c r="AK114" s="226">
        <f>INDEX('Uganda workforce data - raw'!$A$4:$F$619,MATCH($B114, 'Uganda workforce data - raw'!$B$4:$B$619,0), MATCH("Filled Female",'Uganda workforce data - raw'!$A$4:$F$4,0))*INDEX('Mapping cadres'!$B$1:$Z$616,MATCH($B114, 'Mapping cadres'!$B$1:$B$616,0), MATCH(AK$32,'Mapping cadres'!$B$1:$Z$1,0))</f>
        <v>0</v>
      </c>
      <c r="AL114" s="226">
        <f>INDEX('Uganda workforce data - raw'!$A$4:$F$619,MATCH($B114, 'Uganda workforce data - raw'!$B$4:$B$619,0), MATCH("Filled Female",'Uganda workforce data - raw'!$A$4:$F$4,0))*INDEX('Mapping cadres'!$B$1:$Z$616,MATCH($B114, 'Mapping cadres'!$B$1:$B$616,0), MATCH(AL$32,'Mapping cadres'!$B$1:$Z$1,0))</f>
        <v>0</v>
      </c>
      <c r="AM114" s="226">
        <f>INDEX('Uganda workforce data - raw'!$A$4:$F$619,MATCH($B114, 'Uganda workforce data - raw'!$B$4:$B$619,0), MATCH("Filled Female",'Uganda workforce data - raw'!$A$4:$F$4,0))*INDEX('Mapping cadres'!$B$1:$Z$616,MATCH($B114, 'Mapping cadres'!$B$1:$B$616,0), MATCH(AM$32,'Mapping cadres'!$B$1:$Z$1,0))</f>
        <v>0</v>
      </c>
      <c r="AN114" s="226">
        <f>INDEX('Uganda workforce data - raw'!$A$4:$F$619,MATCH($B114, 'Uganda workforce data - raw'!$B$4:$B$619,0), MATCH("Filled Female",'Uganda workforce data - raw'!$A$4:$F$4,0))*INDEX('Mapping cadres'!$B$1:$Z$616,MATCH($B114, 'Mapping cadres'!$B$1:$B$616,0), MATCH(AN$32,'Mapping cadres'!$B$1:$Z$1,0))</f>
        <v>0</v>
      </c>
      <c r="AO114" s="226">
        <f>INDEX('Uganda workforce data - raw'!$A$4:$F$619,MATCH($B114, 'Uganda workforce data - raw'!$B$4:$B$619,0), MATCH("Filled Female",'Uganda workforce data - raw'!$A$4:$F$4,0))*INDEX('Mapping cadres'!$B$1:$Z$616,MATCH($B114, 'Mapping cadres'!$B$1:$B$616,0), MATCH(AO$32,'Mapping cadres'!$B$1:$Z$1,0))</f>
        <v>0</v>
      </c>
      <c r="AP114" s="226">
        <f>INDEX('Uganda workforce data - raw'!$A$4:$F$619,MATCH($B114, 'Uganda workforce data - raw'!$B$4:$B$619,0), MATCH("Filled Female",'Uganda workforce data - raw'!$A$4:$F$4,0))*INDEX('Mapping cadres'!$B$1:$Z$616,MATCH($B114, 'Mapping cadres'!$B$1:$B$616,0), MATCH(AP$32,'Mapping cadres'!$B$1:$Z$1,0))</f>
        <v>0</v>
      </c>
      <c r="AQ114" s="226">
        <f>INDEX('Uganda workforce data - raw'!$A$4:$F$619,MATCH($B114, 'Uganda workforce data - raw'!$B$4:$B$619,0), MATCH("Filled Female",'Uganda workforce data - raw'!$A$4:$F$4,0))*INDEX('Mapping cadres'!$B$1:$Z$616,MATCH($B114, 'Mapping cadres'!$B$1:$B$616,0), MATCH(AQ$32,'Mapping cadres'!$B$1:$Z$1,0))</f>
        <v>0</v>
      </c>
      <c r="AR114" s="226">
        <f>INDEX('Uganda workforce data - raw'!$A$4:$F$619,MATCH($B114, 'Uganda workforce data - raw'!$B$4:$B$619,0), MATCH("Filled Female",'Uganda workforce data - raw'!$A$4:$F$4,0))*INDEX('Mapping cadres'!$B$1:$Z$616,MATCH($B114, 'Mapping cadres'!$B$1:$B$616,0), MATCH(AR$32,'Mapping cadres'!$B$1:$Z$1,0))</f>
        <v>0</v>
      </c>
      <c r="AS114" s="226">
        <f>INDEX('Uganda workforce data - raw'!$A$4:$F$619,MATCH($B114, 'Uganda workforce data - raw'!$B$4:$B$619,0), MATCH("Filled Female",'Uganda workforce data - raw'!$A$4:$F$4,0))*INDEX('Mapping cadres'!$B$1:$Z$616,MATCH($B114, 'Mapping cadres'!$B$1:$B$616,0), MATCH(AS$32,'Mapping cadres'!$B$1:$Z$1,0))</f>
        <v>0</v>
      </c>
      <c r="AT114" s="226">
        <f>INDEX('Uganda workforce data - raw'!$A$4:$F$619,MATCH($B114, 'Uganda workforce data - raw'!$B$4:$B$619,0), MATCH("Filled Female",'Uganda workforce data - raw'!$A$4:$F$4,0))*INDEX('Mapping cadres'!$B$1:$Z$616,MATCH($B114, 'Mapping cadres'!$B$1:$B$616,0), MATCH(AT$32,'Mapping cadres'!$B$1:$Z$1,0))</f>
        <v>0</v>
      </c>
      <c r="AU114" s="226">
        <f>INDEX('Uganda workforce data - raw'!$A$4:$F$619,MATCH($B114, 'Uganda workforce data - raw'!$B$4:$B$619,0), MATCH("Filled Female",'Uganda workforce data - raw'!$A$4:$F$4,0))*INDEX('Mapping cadres'!$B$1:$Z$616,MATCH($B114, 'Mapping cadres'!$B$1:$B$616,0), MATCH(AU$32,'Mapping cadres'!$B$1:$Z$1,0))</f>
        <v>0</v>
      </c>
      <c r="AV114" s="226">
        <f>INDEX('Uganda workforce data - raw'!$A$4:$F$619,MATCH($B114, 'Uganda workforce data - raw'!$B$4:$B$619,0), MATCH("Filled Female",'Uganda workforce data - raw'!$A$4:$F$4,0))*INDEX('Mapping cadres'!$B$1:$Z$616,MATCH($B114, 'Mapping cadres'!$B$1:$B$616,0), MATCH(AV$32,'Mapping cadres'!$B$1:$Z$1,0))</f>
        <v>0</v>
      </c>
      <c r="AW114" s="226">
        <f>INDEX('Uganda workforce data - raw'!$A$4:$F$619,MATCH($B114, 'Uganda workforce data - raw'!$B$4:$B$619,0), MATCH("Filled Female",'Uganda workforce data - raw'!$A$4:$F$4,0))*INDEX('Mapping cadres'!$B$1:$Z$616,MATCH($B114, 'Mapping cadres'!$B$1:$B$616,0), MATCH(AW$32,'Mapping cadres'!$B$1:$Z$1,0))</f>
        <v>0</v>
      </c>
      <c r="AX114" s="226">
        <f>INDEX('Uganda workforce data - raw'!$A$4:$F$619,MATCH($B114, 'Uganda workforce data - raw'!$B$4:$B$619,0), MATCH("Filled Female",'Uganda workforce data - raw'!$A$4:$F$4,0))*INDEX('Mapping cadres'!$B$1:$Z$616,MATCH($B114, 'Mapping cadres'!$B$1:$B$616,0), MATCH(AX$32,'Mapping cadres'!$B$1:$Z$1,0))</f>
        <v>0</v>
      </c>
      <c r="AY114" s="226">
        <f t="shared" si="29"/>
        <v>0</v>
      </c>
      <c r="AZ114" s="226">
        <f t="shared" si="30"/>
        <v>3</v>
      </c>
      <c r="BA114" s="226">
        <f t="shared" si="31"/>
        <v>0</v>
      </c>
      <c r="BB114" s="226">
        <f t="shared" si="32"/>
        <v>0</v>
      </c>
      <c r="BC114" s="226">
        <f t="shared" si="33"/>
        <v>0</v>
      </c>
      <c r="BD114" s="226">
        <f t="shared" si="34"/>
        <v>0</v>
      </c>
      <c r="BE114" s="226">
        <f t="shared" si="35"/>
        <v>0</v>
      </c>
      <c r="BF114" s="226">
        <f t="shared" si="36"/>
        <v>0</v>
      </c>
      <c r="BG114" s="226">
        <f t="shared" si="37"/>
        <v>0</v>
      </c>
      <c r="BH114" s="226">
        <f t="shared" si="38"/>
        <v>0</v>
      </c>
      <c r="BI114" s="226">
        <f t="shared" si="39"/>
        <v>0</v>
      </c>
      <c r="BJ114" s="226">
        <f t="shared" si="40"/>
        <v>0</v>
      </c>
      <c r="BK114" s="226">
        <f t="shared" si="41"/>
        <v>0</v>
      </c>
      <c r="BL114" s="226">
        <f t="shared" si="42"/>
        <v>0</v>
      </c>
      <c r="BM114" s="226">
        <f t="shared" si="43"/>
        <v>0</v>
      </c>
      <c r="BN114" s="226">
        <f t="shared" si="44"/>
        <v>0</v>
      </c>
      <c r="BO114" s="226">
        <f t="shared" si="45"/>
        <v>0</v>
      </c>
      <c r="BP114" s="226">
        <f t="shared" si="46"/>
        <v>0</v>
      </c>
      <c r="BQ114" s="226">
        <f t="shared" si="47"/>
        <v>0</v>
      </c>
      <c r="BR114" s="226">
        <f t="shared" si="48"/>
        <v>0</v>
      </c>
      <c r="BS114" s="226">
        <f t="shared" si="49"/>
        <v>0</v>
      </c>
      <c r="BT114" s="226">
        <f t="shared" si="50"/>
        <v>0</v>
      </c>
      <c r="BU114" s="226">
        <f t="shared" si="51"/>
        <v>0</v>
      </c>
      <c r="BV114" s="226">
        <f t="shared" si="52"/>
        <v>0</v>
      </c>
    </row>
    <row r="115" spans="1:74">
      <c r="A115" s="226">
        <v>83</v>
      </c>
      <c r="B115" s="226" t="s">
        <v>1388</v>
      </c>
      <c r="C115" s="226">
        <f>INDEX('Uganda workforce data - raw'!$A$4:$F$619,MATCH($B115, 'Uganda workforce data - raw'!$B$4:$B$619,0), MATCH("Filled Male",'Uganda workforce data - raw'!$A$4:$F$4,0))*INDEX('Mapping cadres'!$B$1:$Z$616,MATCH($B115, 'Mapping cadres'!$B$1:$B$616,0), MATCH(C$32,'Mapping cadres'!$B$1:$Z$1,0))</f>
        <v>0</v>
      </c>
      <c r="D115" s="226">
        <f>INDEX('Uganda workforce data - raw'!$A$4:$F$619,MATCH($B115, 'Uganda workforce data - raw'!$B$4:$B$619,0), MATCH("Filled Male",'Uganda workforce data - raw'!$A$4:$F$4,0))*INDEX('Mapping cadres'!$B$1:$Z$616,MATCH($B115, 'Mapping cadres'!$B$1:$B$616,0), MATCH(D$32,'Mapping cadres'!$B$1:$Z$1,0))</f>
        <v>0</v>
      </c>
      <c r="E115" s="226">
        <f>INDEX('Uganda workforce data - raw'!$A$4:$F$619,MATCH($B115, 'Uganda workforce data - raw'!$B$4:$B$619,0), MATCH("Filled Male",'Uganda workforce data - raw'!$A$4:$F$4,0))*INDEX('Mapping cadres'!$B$1:$Z$616,MATCH($B115, 'Mapping cadres'!$B$1:$B$616,0), MATCH(E$32,'Mapping cadres'!$B$1:$Z$1,0))</f>
        <v>0</v>
      </c>
      <c r="F115" s="226">
        <f>INDEX('Uganda workforce data - raw'!$A$4:$F$619,MATCH($B115, 'Uganda workforce data - raw'!$B$4:$B$619,0), MATCH("Filled Male",'Uganda workforce data - raw'!$A$4:$F$4,0))*INDEX('Mapping cadres'!$B$1:$Z$616,MATCH($B115, 'Mapping cadres'!$B$1:$B$616,0), MATCH(F$32,'Mapping cadres'!$B$1:$Z$1,0))</f>
        <v>0</v>
      </c>
      <c r="G115" s="226">
        <f>INDEX('Uganda workforce data - raw'!$A$4:$F$619,MATCH($B115, 'Uganda workforce data - raw'!$B$4:$B$619,0), MATCH("Filled Male",'Uganda workforce data - raw'!$A$4:$F$4,0))*INDEX('Mapping cadres'!$B$1:$Z$616,MATCH($B115, 'Mapping cadres'!$B$1:$B$616,0), MATCH(G$32,'Mapping cadres'!$B$1:$Z$1,0))</f>
        <v>0</v>
      </c>
      <c r="H115" s="226">
        <f>INDEX('Uganda workforce data - raw'!$A$4:$F$619,MATCH($B115, 'Uganda workforce data - raw'!$B$4:$B$619,0), MATCH("Filled Male",'Uganda workforce data - raw'!$A$4:$F$4,0))*INDEX('Mapping cadres'!$B$1:$Z$616,MATCH($B115, 'Mapping cadres'!$B$1:$B$616,0), MATCH(H$32,'Mapping cadres'!$B$1:$Z$1,0))</f>
        <v>0</v>
      </c>
      <c r="I115" s="226">
        <f>INDEX('Uganda workforce data - raw'!$A$4:$F$619,MATCH($B115, 'Uganda workforce data - raw'!$B$4:$B$619,0), MATCH("Filled Male",'Uganda workforce data - raw'!$A$4:$F$4,0))*INDEX('Mapping cadres'!$B$1:$Z$616,MATCH($B115, 'Mapping cadres'!$B$1:$B$616,0), MATCH(I$32,'Mapping cadres'!$B$1:$Z$1,0))</f>
        <v>0</v>
      </c>
      <c r="J115" s="226">
        <f>INDEX('Uganda workforce data - raw'!$A$4:$F$619,MATCH($B115, 'Uganda workforce data - raw'!$B$4:$B$619,0), MATCH("Filled Male",'Uganda workforce data - raw'!$A$4:$F$4,0))*INDEX('Mapping cadres'!$B$1:$Z$616,MATCH($B115, 'Mapping cadres'!$B$1:$B$616,0), MATCH(J$32,'Mapping cadres'!$B$1:$Z$1,0))</f>
        <v>0</v>
      </c>
      <c r="K115" s="226">
        <f>INDEX('Uganda workforce data - raw'!$A$4:$F$619,MATCH($B115, 'Uganda workforce data - raw'!$B$4:$B$619,0), MATCH("Filled Male",'Uganda workforce data - raw'!$A$4:$F$4,0))*INDEX('Mapping cadres'!$B$1:$Z$616,MATCH($B115, 'Mapping cadres'!$B$1:$B$616,0), MATCH(K$32,'Mapping cadres'!$B$1:$Z$1,0))</f>
        <v>0</v>
      </c>
      <c r="L115" s="226">
        <f>INDEX('Uganda workforce data - raw'!$A$4:$F$619,MATCH($B115, 'Uganda workforce data - raw'!$B$4:$B$619,0), MATCH("Filled Male",'Uganda workforce data - raw'!$A$4:$F$4,0))*INDEX('Mapping cadres'!$B$1:$Z$616,MATCH($B115, 'Mapping cadres'!$B$1:$B$616,0), MATCH(L$32,'Mapping cadres'!$B$1:$Z$1,0))</f>
        <v>0</v>
      </c>
      <c r="M115" s="226">
        <f>INDEX('Uganda workforce data - raw'!$A$4:$F$619,MATCH($B115, 'Uganda workforce data - raw'!$B$4:$B$619,0), MATCH("Filled Male",'Uganda workforce data - raw'!$A$4:$F$4,0))*INDEX('Mapping cadres'!$B$1:$Z$616,MATCH($B115, 'Mapping cadres'!$B$1:$B$616,0), MATCH(M$32,'Mapping cadres'!$B$1:$Z$1,0))</f>
        <v>0</v>
      </c>
      <c r="N115" s="226">
        <f>INDEX('Uganda workforce data - raw'!$A$4:$F$619,MATCH($B115, 'Uganda workforce data - raw'!$B$4:$B$619,0), MATCH("Filled Male",'Uganda workforce data - raw'!$A$4:$F$4,0))*INDEX('Mapping cadres'!$B$1:$Z$616,MATCH($B115, 'Mapping cadres'!$B$1:$B$616,0), MATCH(N$32,'Mapping cadres'!$B$1:$Z$1,0))</f>
        <v>0</v>
      </c>
      <c r="O115" s="226">
        <f>INDEX('Uganda workforce data - raw'!$A$4:$F$619,MATCH($B115, 'Uganda workforce data - raw'!$B$4:$B$619,0), MATCH("Filled Male",'Uganda workforce data - raw'!$A$4:$F$4,0))*INDEX('Mapping cadres'!$B$1:$Z$616,MATCH($B115, 'Mapping cadres'!$B$1:$B$616,0), MATCH(O$32,'Mapping cadres'!$B$1:$Z$1,0))</f>
        <v>0</v>
      </c>
      <c r="P115" s="226">
        <f>INDEX('Uganda workforce data - raw'!$A$4:$F$619,MATCH($B115, 'Uganda workforce data - raw'!$B$4:$B$619,0), MATCH("Filled Male",'Uganda workforce data - raw'!$A$4:$F$4,0))*INDEX('Mapping cadres'!$B$1:$Z$616,MATCH($B115, 'Mapping cadres'!$B$1:$B$616,0), MATCH(P$32,'Mapping cadres'!$B$1:$Z$1,0))</f>
        <v>0</v>
      </c>
      <c r="Q115" s="226">
        <f>INDEX('Uganda workforce data - raw'!$A$4:$F$619,MATCH($B115, 'Uganda workforce data - raw'!$B$4:$B$619,0), MATCH("Filled Male",'Uganda workforce data - raw'!$A$4:$F$4,0))*INDEX('Mapping cadres'!$B$1:$Z$616,MATCH($B115, 'Mapping cadres'!$B$1:$B$616,0), MATCH(Q$32,'Mapping cadres'!$B$1:$Z$1,0))</f>
        <v>0</v>
      </c>
      <c r="R115" s="226">
        <f>INDEX('Uganda workforce data - raw'!$A$4:$F$619,MATCH($B115, 'Uganda workforce data - raw'!$B$4:$B$619,0), MATCH("Filled Male",'Uganda workforce data - raw'!$A$4:$F$4,0))*INDEX('Mapping cadres'!$B$1:$Z$616,MATCH($B115, 'Mapping cadres'!$B$1:$B$616,0), MATCH(R$32,'Mapping cadres'!$B$1:$Z$1,0))</f>
        <v>0</v>
      </c>
      <c r="S115" s="226">
        <f>INDEX('Uganda workforce data - raw'!$A$4:$F$619,MATCH($B115, 'Uganda workforce data - raw'!$B$4:$B$619,0), MATCH("Filled Male",'Uganda workforce data - raw'!$A$4:$F$4,0))*INDEX('Mapping cadres'!$B$1:$Z$616,MATCH($B115, 'Mapping cadres'!$B$1:$B$616,0), MATCH(S$32,'Mapping cadres'!$B$1:$Z$1,0))</f>
        <v>0</v>
      </c>
      <c r="T115" s="226">
        <f>INDEX('Uganda workforce data - raw'!$A$4:$F$619,MATCH($B115, 'Uganda workforce data - raw'!$B$4:$B$619,0), MATCH("Filled Male",'Uganda workforce data - raw'!$A$4:$F$4,0))*INDEX('Mapping cadres'!$B$1:$Z$616,MATCH($B115, 'Mapping cadres'!$B$1:$B$616,0), MATCH(T$32,'Mapping cadres'!$B$1:$Z$1,0))</f>
        <v>0</v>
      </c>
      <c r="U115" s="226">
        <f>INDEX('Uganda workforce data - raw'!$A$4:$F$619,MATCH($B115, 'Uganda workforce data - raw'!$B$4:$B$619,0), MATCH("Filled Male",'Uganda workforce data - raw'!$A$4:$F$4,0))*INDEX('Mapping cadres'!$B$1:$Z$616,MATCH($B115, 'Mapping cadres'!$B$1:$B$616,0), MATCH(U$32,'Mapping cadres'!$B$1:$Z$1,0))</f>
        <v>0</v>
      </c>
      <c r="V115" s="226">
        <f>INDEX('Uganda workforce data - raw'!$A$4:$F$619,MATCH($B115, 'Uganda workforce data - raw'!$B$4:$B$619,0), MATCH("Filled Male",'Uganda workforce data - raw'!$A$4:$F$4,0))*INDEX('Mapping cadres'!$B$1:$Z$616,MATCH($B115, 'Mapping cadres'!$B$1:$B$616,0), MATCH(V$32,'Mapping cadres'!$B$1:$Z$1,0))</f>
        <v>0</v>
      </c>
      <c r="W115" s="226">
        <f>INDEX('Uganda workforce data - raw'!$A$4:$F$619,MATCH($B115, 'Uganda workforce data - raw'!$B$4:$B$619,0), MATCH("Filled Male",'Uganda workforce data - raw'!$A$4:$F$4,0))*INDEX('Mapping cadres'!$B$1:$Z$616,MATCH($B115, 'Mapping cadres'!$B$1:$B$616,0), MATCH(W$32,'Mapping cadres'!$B$1:$Z$1,0))</f>
        <v>1</v>
      </c>
      <c r="X115" s="226">
        <f>INDEX('Uganda workforce data - raw'!$A$4:$F$619,MATCH($B115, 'Uganda workforce data - raw'!$B$4:$B$619,0), MATCH("Filled Male",'Uganda workforce data - raw'!$A$4:$F$4,0))*INDEX('Mapping cadres'!$B$1:$Z$616,MATCH($B115, 'Mapping cadres'!$B$1:$B$616,0), MATCH(X$32,'Mapping cadres'!$B$1:$Z$1,0))</f>
        <v>0</v>
      </c>
      <c r="Y115" s="226">
        <f>INDEX('Uganda workforce data - raw'!$A$4:$F$619,MATCH($B115, 'Uganda workforce data - raw'!$B$4:$B$619,0), MATCH("Filled Male",'Uganda workforce data - raw'!$A$4:$F$4,0))*INDEX('Mapping cadres'!$B$1:$Z$616,MATCH($B115, 'Mapping cadres'!$B$1:$B$616,0), MATCH(Y$32,'Mapping cadres'!$B$1:$Z$1,0))</f>
        <v>0</v>
      </c>
      <c r="Z115" s="226">
        <f>INDEX('Uganda workforce data - raw'!$A$4:$F$619,MATCH($B115, 'Uganda workforce data - raw'!$B$4:$B$619,0), MATCH("Filled Male",'Uganda workforce data - raw'!$A$4:$F$4,0))*INDEX('Mapping cadres'!$B$1:$Z$616,MATCH($B115, 'Mapping cadres'!$B$1:$B$616,0), MATCH(Z$32,'Mapping cadres'!$B$1:$Z$1,0))</f>
        <v>0</v>
      </c>
      <c r="AA115" s="226">
        <f>INDEX('Uganda workforce data - raw'!$A$4:$F$619,MATCH($B115, 'Uganda workforce data - raw'!$B$4:$B$619,0), MATCH("Filled Female",'Uganda workforce data - raw'!$A$4:$F$4,0))*INDEX('Mapping cadres'!$B$1:$Z$616,MATCH($B115, 'Mapping cadres'!$B$1:$B$616,0), MATCH(AA$32,'Mapping cadres'!$B$1:$Z$1,0))</f>
        <v>0</v>
      </c>
      <c r="AB115" s="226">
        <f>INDEX('Uganda workforce data - raw'!$A$4:$F$619,MATCH($B115, 'Uganda workforce data - raw'!$B$4:$B$619,0), MATCH("Filled Female",'Uganda workforce data - raw'!$A$4:$F$4,0))*INDEX('Mapping cadres'!$B$1:$Z$616,MATCH($B115, 'Mapping cadres'!$B$1:$B$616,0), MATCH(AB$32,'Mapping cadres'!$B$1:$Z$1,0))</f>
        <v>0</v>
      </c>
      <c r="AC115" s="226">
        <f>INDEX('Uganda workforce data - raw'!$A$4:$F$619,MATCH($B115, 'Uganda workforce data - raw'!$B$4:$B$619,0), MATCH("Filled Female",'Uganda workforce data - raw'!$A$4:$F$4,0))*INDEX('Mapping cadres'!$B$1:$Z$616,MATCH($B115, 'Mapping cadres'!$B$1:$B$616,0), MATCH(AC$32,'Mapping cadres'!$B$1:$Z$1,0))</f>
        <v>0</v>
      </c>
      <c r="AD115" s="226">
        <f>INDEX('Uganda workforce data - raw'!$A$4:$F$619,MATCH($B115, 'Uganda workforce data - raw'!$B$4:$B$619,0), MATCH("Filled Female",'Uganda workforce data - raw'!$A$4:$F$4,0))*INDEX('Mapping cadres'!$B$1:$Z$616,MATCH($B115, 'Mapping cadres'!$B$1:$B$616,0), MATCH(AD$32,'Mapping cadres'!$B$1:$Z$1,0))</f>
        <v>0</v>
      </c>
      <c r="AE115" s="226">
        <f>INDEX('Uganda workforce data - raw'!$A$4:$F$619,MATCH($B115, 'Uganda workforce data - raw'!$B$4:$B$619,0), MATCH("Filled Female",'Uganda workforce data - raw'!$A$4:$F$4,0))*INDEX('Mapping cadres'!$B$1:$Z$616,MATCH($B115, 'Mapping cadres'!$B$1:$B$616,0), MATCH(AE$32,'Mapping cadres'!$B$1:$Z$1,0))</f>
        <v>0</v>
      </c>
      <c r="AF115" s="226">
        <f>INDEX('Uganda workforce data - raw'!$A$4:$F$619,MATCH($B115, 'Uganda workforce data - raw'!$B$4:$B$619,0), MATCH("Filled Female",'Uganda workforce data - raw'!$A$4:$F$4,0))*INDEX('Mapping cadres'!$B$1:$Z$616,MATCH($B115, 'Mapping cadres'!$B$1:$B$616,0), MATCH(AF$32,'Mapping cadres'!$B$1:$Z$1,0))</f>
        <v>0</v>
      </c>
      <c r="AG115" s="226">
        <f>INDEX('Uganda workforce data - raw'!$A$4:$F$619,MATCH($B115, 'Uganda workforce data - raw'!$B$4:$B$619,0), MATCH("Filled Female",'Uganda workforce data - raw'!$A$4:$F$4,0))*INDEX('Mapping cadres'!$B$1:$Z$616,MATCH($B115, 'Mapping cadres'!$B$1:$B$616,0), MATCH(AG$32,'Mapping cadres'!$B$1:$Z$1,0))</f>
        <v>0</v>
      </c>
      <c r="AH115" s="226">
        <f>INDEX('Uganda workforce data - raw'!$A$4:$F$619,MATCH($B115, 'Uganda workforce data - raw'!$B$4:$B$619,0), MATCH("Filled Female",'Uganda workforce data - raw'!$A$4:$F$4,0))*INDEX('Mapping cadres'!$B$1:$Z$616,MATCH($B115, 'Mapping cadres'!$B$1:$B$616,0), MATCH(AH$32,'Mapping cadres'!$B$1:$Z$1,0))</f>
        <v>0</v>
      </c>
      <c r="AI115" s="226">
        <f>INDEX('Uganda workforce data - raw'!$A$4:$F$619,MATCH($B115, 'Uganda workforce data - raw'!$B$4:$B$619,0), MATCH("Filled Female",'Uganda workforce data - raw'!$A$4:$F$4,0))*INDEX('Mapping cadres'!$B$1:$Z$616,MATCH($B115, 'Mapping cadres'!$B$1:$B$616,0), MATCH(AI$32,'Mapping cadres'!$B$1:$Z$1,0))</f>
        <v>0</v>
      </c>
      <c r="AJ115" s="226">
        <f>INDEX('Uganda workforce data - raw'!$A$4:$F$619,MATCH($B115, 'Uganda workforce data - raw'!$B$4:$B$619,0), MATCH("Filled Female",'Uganda workforce data - raw'!$A$4:$F$4,0))*INDEX('Mapping cadres'!$B$1:$Z$616,MATCH($B115, 'Mapping cadres'!$B$1:$B$616,0), MATCH(AJ$32,'Mapping cadres'!$B$1:$Z$1,0))</f>
        <v>0</v>
      </c>
      <c r="AK115" s="226">
        <f>INDEX('Uganda workforce data - raw'!$A$4:$F$619,MATCH($B115, 'Uganda workforce data - raw'!$B$4:$B$619,0), MATCH("Filled Female",'Uganda workforce data - raw'!$A$4:$F$4,0))*INDEX('Mapping cadres'!$B$1:$Z$616,MATCH($B115, 'Mapping cadres'!$B$1:$B$616,0), MATCH(AK$32,'Mapping cadres'!$B$1:$Z$1,0))</f>
        <v>0</v>
      </c>
      <c r="AL115" s="226">
        <f>INDEX('Uganda workforce data - raw'!$A$4:$F$619,MATCH($B115, 'Uganda workforce data - raw'!$B$4:$B$619,0), MATCH("Filled Female",'Uganda workforce data - raw'!$A$4:$F$4,0))*INDEX('Mapping cadres'!$B$1:$Z$616,MATCH($B115, 'Mapping cadres'!$B$1:$B$616,0), MATCH(AL$32,'Mapping cadres'!$B$1:$Z$1,0))</f>
        <v>0</v>
      </c>
      <c r="AM115" s="226">
        <f>INDEX('Uganda workforce data - raw'!$A$4:$F$619,MATCH($B115, 'Uganda workforce data - raw'!$B$4:$B$619,0), MATCH("Filled Female",'Uganda workforce data - raw'!$A$4:$F$4,0))*INDEX('Mapping cadres'!$B$1:$Z$616,MATCH($B115, 'Mapping cadres'!$B$1:$B$616,0), MATCH(AM$32,'Mapping cadres'!$B$1:$Z$1,0))</f>
        <v>0</v>
      </c>
      <c r="AN115" s="226">
        <f>INDEX('Uganda workforce data - raw'!$A$4:$F$619,MATCH($B115, 'Uganda workforce data - raw'!$B$4:$B$619,0), MATCH("Filled Female",'Uganda workforce data - raw'!$A$4:$F$4,0))*INDEX('Mapping cadres'!$B$1:$Z$616,MATCH($B115, 'Mapping cadres'!$B$1:$B$616,0), MATCH(AN$32,'Mapping cadres'!$B$1:$Z$1,0))</f>
        <v>0</v>
      </c>
      <c r="AO115" s="226">
        <f>INDEX('Uganda workforce data - raw'!$A$4:$F$619,MATCH($B115, 'Uganda workforce data - raw'!$B$4:$B$619,0), MATCH("Filled Female",'Uganda workforce data - raw'!$A$4:$F$4,0))*INDEX('Mapping cadres'!$B$1:$Z$616,MATCH($B115, 'Mapping cadres'!$B$1:$B$616,0), MATCH(AO$32,'Mapping cadres'!$B$1:$Z$1,0))</f>
        <v>0</v>
      </c>
      <c r="AP115" s="226">
        <f>INDEX('Uganda workforce data - raw'!$A$4:$F$619,MATCH($B115, 'Uganda workforce data - raw'!$B$4:$B$619,0), MATCH("Filled Female",'Uganda workforce data - raw'!$A$4:$F$4,0))*INDEX('Mapping cadres'!$B$1:$Z$616,MATCH($B115, 'Mapping cadres'!$B$1:$B$616,0), MATCH(AP$32,'Mapping cadres'!$B$1:$Z$1,0))</f>
        <v>0</v>
      </c>
      <c r="AQ115" s="226">
        <f>INDEX('Uganda workforce data - raw'!$A$4:$F$619,MATCH($B115, 'Uganda workforce data - raw'!$B$4:$B$619,0), MATCH("Filled Female",'Uganda workforce data - raw'!$A$4:$F$4,0))*INDEX('Mapping cadres'!$B$1:$Z$616,MATCH($B115, 'Mapping cadres'!$B$1:$B$616,0), MATCH(AQ$32,'Mapping cadres'!$B$1:$Z$1,0))</f>
        <v>0</v>
      </c>
      <c r="AR115" s="226">
        <f>INDEX('Uganda workforce data - raw'!$A$4:$F$619,MATCH($B115, 'Uganda workforce data - raw'!$B$4:$B$619,0), MATCH("Filled Female",'Uganda workforce data - raw'!$A$4:$F$4,0))*INDEX('Mapping cadres'!$B$1:$Z$616,MATCH($B115, 'Mapping cadres'!$B$1:$B$616,0), MATCH(AR$32,'Mapping cadres'!$B$1:$Z$1,0))</f>
        <v>0</v>
      </c>
      <c r="AS115" s="226">
        <f>INDEX('Uganda workforce data - raw'!$A$4:$F$619,MATCH($B115, 'Uganda workforce data - raw'!$B$4:$B$619,0), MATCH("Filled Female",'Uganda workforce data - raw'!$A$4:$F$4,0))*INDEX('Mapping cadres'!$B$1:$Z$616,MATCH($B115, 'Mapping cadres'!$B$1:$B$616,0), MATCH(AS$32,'Mapping cadres'!$B$1:$Z$1,0))</f>
        <v>0</v>
      </c>
      <c r="AT115" s="226">
        <f>INDEX('Uganda workforce data - raw'!$A$4:$F$619,MATCH($B115, 'Uganda workforce data - raw'!$B$4:$B$619,0), MATCH("Filled Female",'Uganda workforce data - raw'!$A$4:$F$4,0))*INDEX('Mapping cadres'!$B$1:$Z$616,MATCH($B115, 'Mapping cadres'!$B$1:$B$616,0), MATCH(AT$32,'Mapping cadres'!$B$1:$Z$1,0))</f>
        <v>0</v>
      </c>
      <c r="AU115" s="226">
        <f>INDEX('Uganda workforce data - raw'!$A$4:$F$619,MATCH($B115, 'Uganda workforce data - raw'!$B$4:$B$619,0), MATCH("Filled Female",'Uganda workforce data - raw'!$A$4:$F$4,0))*INDEX('Mapping cadres'!$B$1:$Z$616,MATCH($B115, 'Mapping cadres'!$B$1:$B$616,0), MATCH(AU$32,'Mapping cadres'!$B$1:$Z$1,0))</f>
        <v>1</v>
      </c>
      <c r="AV115" s="226">
        <f>INDEX('Uganda workforce data - raw'!$A$4:$F$619,MATCH($B115, 'Uganda workforce data - raw'!$B$4:$B$619,0), MATCH("Filled Female",'Uganda workforce data - raw'!$A$4:$F$4,0))*INDEX('Mapping cadres'!$B$1:$Z$616,MATCH($B115, 'Mapping cadres'!$B$1:$B$616,0), MATCH(AV$32,'Mapping cadres'!$B$1:$Z$1,0))</f>
        <v>0</v>
      </c>
      <c r="AW115" s="226">
        <f>INDEX('Uganda workforce data - raw'!$A$4:$F$619,MATCH($B115, 'Uganda workforce data - raw'!$B$4:$B$619,0), MATCH("Filled Female",'Uganda workforce data - raw'!$A$4:$F$4,0))*INDEX('Mapping cadres'!$B$1:$Z$616,MATCH($B115, 'Mapping cadres'!$B$1:$B$616,0), MATCH(AW$32,'Mapping cadres'!$B$1:$Z$1,0))</f>
        <v>0</v>
      </c>
      <c r="AX115" s="226">
        <f>INDEX('Uganda workforce data - raw'!$A$4:$F$619,MATCH($B115, 'Uganda workforce data - raw'!$B$4:$B$619,0), MATCH("Filled Female",'Uganda workforce data - raw'!$A$4:$F$4,0))*INDEX('Mapping cadres'!$B$1:$Z$616,MATCH($B115, 'Mapping cadres'!$B$1:$B$616,0), MATCH(AX$32,'Mapping cadres'!$B$1:$Z$1,0))</f>
        <v>0</v>
      </c>
      <c r="AY115" s="226">
        <f t="shared" si="29"/>
        <v>0</v>
      </c>
      <c r="AZ115" s="226">
        <f t="shared" si="30"/>
        <v>0</v>
      </c>
      <c r="BA115" s="226">
        <f t="shared" si="31"/>
        <v>0</v>
      </c>
      <c r="BB115" s="226">
        <f t="shared" si="32"/>
        <v>0</v>
      </c>
      <c r="BC115" s="226">
        <f t="shared" si="33"/>
        <v>0</v>
      </c>
      <c r="BD115" s="226">
        <f t="shared" si="34"/>
        <v>0</v>
      </c>
      <c r="BE115" s="226">
        <f t="shared" si="35"/>
        <v>0</v>
      </c>
      <c r="BF115" s="226">
        <f t="shared" si="36"/>
        <v>0</v>
      </c>
      <c r="BG115" s="226">
        <f t="shared" si="37"/>
        <v>0</v>
      </c>
      <c r="BH115" s="226">
        <f t="shared" si="38"/>
        <v>0</v>
      </c>
      <c r="BI115" s="226">
        <f t="shared" si="39"/>
        <v>0</v>
      </c>
      <c r="BJ115" s="226">
        <f t="shared" si="40"/>
        <v>0</v>
      </c>
      <c r="BK115" s="226">
        <f t="shared" si="41"/>
        <v>0</v>
      </c>
      <c r="BL115" s="226">
        <f t="shared" si="42"/>
        <v>0</v>
      </c>
      <c r="BM115" s="226">
        <f t="shared" si="43"/>
        <v>0</v>
      </c>
      <c r="BN115" s="226">
        <f t="shared" si="44"/>
        <v>0</v>
      </c>
      <c r="BO115" s="226">
        <f t="shared" si="45"/>
        <v>0</v>
      </c>
      <c r="BP115" s="226">
        <f t="shared" si="46"/>
        <v>0</v>
      </c>
      <c r="BQ115" s="226">
        <f t="shared" si="47"/>
        <v>0</v>
      </c>
      <c r="BR115" s="226">
        <f t="shared" si="48"/>
        <v>0</v>
      </c>
      <c r="BS115" s="226">
        <f t="shared" si="49"/>
        <v>2</v>
      </c>
      <c r="BT115" s="226">
        <f t="shared" si="50"/>
        <v>0</v>
      </c>
      <c r="BU115" s="226">
        <f t="shared" si="51"/>
        <v>0</v>
      </c>
      <c r="BV115" s="226">
        <f t="shared" si="52"/>
        <v>0</v>
      </c>
    </row>
    <row r="116" spans="1:74">
      <c r="A116" s="226">
        <v>84</v>
      </c>
      <c r="B116" s="226" t="s">
        <v>1389</v>
      </c>
      <c r="C116" s="226">
        <f>INDEX('Uganda workforce data - raw'!$A$4:$F$619,MATCH($B116, 'Uganda workforce data - raw'!$B$4:$B$619,0), MATCH("Filled Male",'Uganda workforce data - raw'!$A$4:$F$4,0))*INDEX('Mapping cadres'!$B$1:$Z$616,MATCH($B116, 'Mapping cadres'!$B$1:$B$616,0), MATCH(C$32,'Mapping cadres'!$B$1:$Z$1,0))</f>
        <v>41</v>
      </c>
      <c r="D116" s="226">
        <f>INDEX('Uganda workforce data - raw'!$A$4:$F$619,MATCH($B116, 'Uganda workforce data - raw'!$B$4:$B$619,0), MATCH("Filled Male",'Uganda workforce data - raw'!$A$4:$F$4,0))*INDEX('Mapping cadres'!$B$1:$Z$616,MATCH($B116, 'Mapping cadres'!$B$1:$B$616,0), MATCH(D$32,'Mapping cadres'!$B$1:$Z$1,0))</f>
        <v>0</v>
      </c>
      <c r="E116" s="226">
        <f>INDEX('Uganda workforce data - raw'!$A$4:$F$619,MATCH($B116, 'Uganda workforce data - raw'!$B$4:$B$619,0), MATCH("Filled Male",'Uganda workforce data - raw'!$A$4:$F$4,0))*INDEX('Mapping cadres'!$B$1:$Z$616,MATCH($B116, 'Mapping cadres'!$B$1:$B$616,0), MATCH(E$32,'Mapping cadres'!$B$1:$Z$1,0))</f>
        <v>0</v>
      </c>
      <c r="F116" s="226">
        <f>INDEX('Uganda workforce data - raw'!$A$4:$F$619,MATCH($B116, 'Uganda workforce data - raw'!$B$4:$B$619,0), MATCH("Filled Male",'Uganda workforce data - raw'!$A$4:$F$4,0))*INDEX('Mapping cadres'!$B$1:$Z$616,MATCH($B116, 'Mapping cadres'!$B$1:$B$616,0), MATCH(F$32,'Mapping cadres'!$B$1:$Z$1,0))</f>
        <v>0</v>
      </c>
      <c r="G116" s="226">
        <f>INDEX('Uganda workforce data - raw'!$A$4:$F$619,MATCH($B116, 'Uganda workforce data - raw'!$B$4:$B$619,0), MATCH("Filled Male",'Uganda workforce data - raw'!$A$4:$F$4,0))*INDEX('Mapping cadres'!$B$1:$Z$616,MATCH($B116, 'Mapping cadres'!$B$1:$B$616,0), MATCH(G$32,'Mapping cadres'!$B$1:$Z$1,0))</f>
        <v>0</v>
      </c>
      <c r="H116" s="226">
        <f>INDEX('Uganda workforce data - raw'!$A$4:$F$619,MATCH($B116, 'Uganda workforce data - raw'!$B$4:$B$619,0), MATCH("Filled Male",'Uganda workforce data - raw'!$A$4:$F$4,0))*INDEX('Mapping cadres'!$B$1:$Z$616,MATCH($B116, 'Mapping cadres'!$B$1:$B$616,0), MATCH(H$32,'Mapping cadres'!$B$1:$Z$1,0))</f>
        <v>0</v>
      </c>
      <c r="I116" s="226">
        <f>INDEX('Uganda workforce data - raw'!$A$4:$F$619,MATCH($B116, 'Uganda workforce data - raw'!$B$4:$B$619,0), MATCH("Filled Male",'Uganda workforce data - raw'!$A$4:$F$4,0))*INDEX('Mapping cadres'!$B$1:$Z$616,MATCH($B116, 'Mapping cadres'!$B$1:$B$616,0), MATCH(I$32,'Mapping cadres'!$B$1:$Z$1,0))</f>
        <v>0</v>
      </c>
      <c r="J116" s="226">
        <f>INDEX('Uganda workforce data - raw'!$A$4:$F$619,MATCH($B116, 'Uganda workforce data - raw'!$B$4:$B$619,0), MATCH("Filled Male",'Uganda workforce data - raw'!$A$4:$F$4,0))*INDEX('Mapping cadres'!$B$1:$Z$616,MATCH($B116, 'Mapping cadres'!$B$1:$B$616,0), MATCH(J$32,'Mapping cadres'!$B$1:$Z$1,0))</f>
        <v>0</v>
      </c>
      <c r="K116" s="226">
        <f>INDEX('Uganda workforce data - raw'!$A$4:$F$619,MATCH($B116, 'Uganda workforce data - raw'!$B$4:$B$619,0), MATCH("Filled Male",'Uganda workforce data - raw'!$A$4:$F$4,0))*INDEX('Mapping cadres'!$B$1:$Z$616,MATCH($B116, 'Mapping cadres'!$B$1:$B$616,0), MATCH(K$32,'Mapping cadres'!$B$1:$Z$1,0))</f>
        <v>0</v>
      </c>
      <c r="L116" s="226">
        <f>INDEX('Uganda workforce data - raw'!$A$4:$F$619,MATCH($B116, 'Uganda workforce data - raw'!$B$4:$B$619,0), MATCH("Filled Male",'Uganda workforce data - raw'!$A$4:$F$4,0))*INDEX('Mapping cadres'!$B$1:$Z$616,MATCH($B116, 'Mapping cadres'!$B$1:$B$616,0), MATCH(L$32,'Mapping cadres'!$B$1:$Z$1,0))</f>
        <v>0</v>
      </c>
      <c r="M116" s="226">
        <f>INDEX('Uganda workforce data - raw'!$A$4:$F$619,MATCH($B116, 'Uganda workforce data - raw'!$B$4:$B$619,0), MATCH("Filled Male",'Uganda workforce data - raw'!$A$4:$F$4,0))*INDEX('Mapping cadres'!$B$1:$Z$616,MATCH($B116, 'Mapping cadres'!$B$1:$B$616,0), MATCH(M$32,'Mapping cadres'!$B$1:$Z$1,0))</f>
        <v>0</v>
      </c>
      <c r="N116" s="226">
        <f>INDEX('Uganda workforce data - raw'!$A$4:$F$619,MATCH($B116, 'Uganda workforce data - raw'!$B$4:$B$619,0), MATCH("Filled Male",'Uganda workforce data - raw'!$A$4:$F$4,0))*INDEX('Mapping cadres'!$B$1:$Z$616,MATCH($B116, 'Mapping cadres'!$B$1:$B$616,0), MATCH(N$32,'Mapping cadres'!$B$1:$Z$1,0))</f>
        <v>0</v>
      </c>
      <c r="O116" s="226">
        <f>INDEX('Uganda workforce data - raw'!$A$4:$F$619,MATCH($B116, 'Uganda workforce data - raw'!$B$4:$B$619,0), MATCH("Filled Male",'Uganda workforce data - raw'!$A$4:$F$4,0))*INDEX('Mapping cadres'!$B$1:$Z$616,MATCH($B116, 'Mapping cadres'!$B$1:$B$616,0), MATCH(O$32,'Mapping cadres'!$B$1:$Z$1,0))</f>
        <v>0</v>
      </c>
      <c r="P116" s="226">
        <f>INDEX('Uganda workforce data - raw'!$A$4:$F$619,MATCH($B116, 'Uganda workforce data - raw'!$B$4:$B$619,0), MATCH("Filled Male",'Uganda workforce data - raw'!$A$4:$F$4,0))*INDEX('Mapping cadres'!$B$1:$Z$616,MATCH($B116, 'Mapping cadres'!$B$1:$B$616,0), MATCH(P$32,'Mapping cadres'!$B$1:$Z$1,0))</f>
        <v>0</v>
      </c>
      <c r="Q116" s="226">
        <f>INDEX('Uganda workforce data - raw'!$A$4:$F$619,MATCH($B116, 'Uganda workforce data - raw'!$B$4:$B$619,0), MATCH("Filled Male",'Uganda workforce data - raw'!$A$4:$F$4,0))*INDEX('Mapping cadres'!$B$1:$Z$616,MATCH($B116, 'Mapping cadres'!$B$1:$B$616,0), MATCH(Q$32,'Mapping cadres'!$B$1:$Z$1,0))</f>
        <v>0</v>
      </c>
      <c r="R116" s="226">
        <f>INDEX('Uganda workforce data - raw'!$A$4:$F$619,MATCH($B116, 'Uganda workforce data - raw'!$B$4:$B$619,0), MATCH("Filled Male",'Uganda workforce data - raw'!$A$4:$F$4,0))*INDEX('Mapping cadres'!$B$1:$Z$616,MATCH($B116, 'Mapping cadres'!$B$1:$B$616,0), MATCH(R$32,'Mapping cadres'!$B$1:$Z$1,0))</f>
        <v>0</v>
      </c>
      <c r="S116" s="226">
        <f>INDEX('Uganda workforce data - raw'!$A$4:$F$619,MATCH($B116, 'Uganda workforce data - raw'!$B$4:$B$619,0), MATCH("Filled Male",'Uganda workforce data - raw'!$A$4:$F$4,0))*INDEX('Mapping cadres'!$B$1:$Z$616,MATCH($B116, 'Mapping cadres'!$B$1:$B$616,0), MATCH(S$32,'Mapping cadres'!$B$1:$Z$1,0))</f>
        <v>0</v>
      </c>
      <c r="T116" s="226">
        <f>INDEX('Uganda workforce data - raw'!$A$4:$F$619,MATCH($B116, 'Uganda workforce data - raw'!$B$4:$B$619,0), MATCH("Filled Male",'Uganda workforce data - raw'!$A$4:$F$4,0))*INDEX('Mapping cadres'!$B$1:$Z$616,MATCH($B116, 'Mapping cadres'!$B$1:$B$616,0), MATCH(T$32,'Mapping cadres'!$B$1:$Z$1,0))</f>
        <v>0</v>
      </c>
      <c r="U116" s="226">
        <f>INDEX('Uganda workforce data - raw'!$A$4:$F$619,MATCH($B116, 'Uganda workforce data - raw'!$B$4:$B$619,0), MATCH("Filled Male",'Uganda workforce data - raw'!$A$4:$F$4,0))*INDEX('Mapping cadres'!$B$1:$Z$616,MATCH($B116, 'Mapping cadres'!$B$1:$B$616,0), MATCH(U$32,'Mapping cadres'!$B$1:$Z$1,0))</f>
        <v>0</v>
      </c>
      <c r="V116" s="226">
        <f>INDEX('Uganda workforce data - raw'!$A$4:$F$619,MATCH($B116, 'Uganda workforce data - raw'!$B$4:$B$619,0), MATCH("Filled Male",'Uganda workforce data - raw'!$A$4:$F$4,0))*INDEX('Mapping cadres'!$B$1:$Z$616,MATCH($B116, 'Mapping cadres'!$B$1:$B$616,0), MATCH(V$32,'Mapping cadres'!$B$1:$Z$1,0))</f>
        <v>0</v>
      </c>
      <c r="W116" s="226">
        <f>INDEX('Uganda workforce data - raw'!$A$4:$F$619,MATCH($B116, 'Uganda workforce data - raw'!$B$4:$B$619,0), MATCH("Filled Male",'Uganda workforce data - raw'!$A$4:$F$4,0))*INDEX('Mapping cadres'!$B$1:$Z$616,MATCH($B116, 'Mapping cadres'!$B$1:$B$616,0), MATCH(W$32,'Mapping cadres'!$B$1:$Z$1,0))</f>
        <v>0</v>
      </c>
      <c r="X116" s="226">
        <f>INDEX('Uganda workforce data - raw'!$A$4:$F$619,MATCH($B116, 'Uganda workforce data - raw'!$B$4:$B$619,0), MATCH("Filled Male",'Uganda workforce data - raw'!$A$4:$F$4,0))*INDEX('Mapping cadres'!$B$1:$Z$616,MATCH($B116, 'Mapping cadres'!$B$1:$B$616,0), MATCH(X$32,'Mapping cadres'!$B$1:$Z$1,0))</f>
        <v>0</v>
      </c>
      <c r="Y116" s="226">
        <f>INDEX('Uganda workforce data - raw'!$A$4:$F$619,MATCH($B116, 'Uganda workforce data - raw'!$B$4:$B$619,0), MATCH("Filled Male",'Uganda workforce data - raw'!$A$4:$F$4,0))*INDEX('Mapping cadres'!$B$1:$Z$616,MATCH($B116, 'Mapping cadres'!$B$1:$B$616,0), MATCH(Y$32,'Mapping cadres'!$B$1:$Z$1,0))</f>
        <v>0</v>
      </c>
      <c r="Z116" s="226">
        <f>INDEX('Uganda workforce data - raw'!$A$4:$F$619,MATCH($B116, 'Uganda workforce data - raw'!$B$4:$B$619,0), MATCH("Filled Male",'Uganda workforce data - raw'!$A$4:$F$4,0))*INDEX('Mapping cadres'!$B$1:$Z$616,MATCH($B116, 'Mapping cadres'!$B$1:$B$616,0), MATCH(Z$32,'Mapping cadres'!$B$1:$Z$1,0))</f>
        <v>0</v>
      </c>
      <c r="AA116" s="226">
        <f>INDEX('Uganda workforce data - raw'!$A$4:$F$619,MATCH($B116, 'Uganda workforce data - raw'!$B$4:$B$619,0), MATCH("Filled Female",'Uganda workforce data - raw'!$A$4:$F$4,0))*INDEX('Mapping cadres'!$B$1:$Z$616,MATCH($B116, 'Mapping cadres'!$B$1:$B$616,0), MATCH(AA$32,'Mapping cadres'!$B$1:$Z$1,0))</f>
        <v>8</v>
      </c>
      <c r="AB116" s="226">
        <f>INDEX('Uganda workforce data - raw'!$A$4:$F$619,MATCH($B116, 'Uganda workforce data - raw'!$B$4:$B$619,0), MATCH("Filled Female",'Uganda workforce data - raw'!$A$4:$F$4,0))*INDEX('Mapping cadres'!$B$1:$Z$616,MATCH($B116, 'Mapping cadres'!$B$1:$B$616,0), MATCH(AB$32,'Mapping cadres'!$B$1:$Z$1,0))</f>
        <v>0</v>
      </c>
      <c r="AC116" s="226">
        <f>INDEX('Uganda workforce data - raw'!$A$4:$F$619,MATCH($B116, 'Uganda workforce data - raw'!$B$4:$B$619,0), MATCH("Filled Female",'Uganda workforce data - raw'!$A$4:$F$4,0))*INDEX('Mapping cadres'!$B$1:$Z$616,MATCH($B116, 'Mapping cadres'!$B$1:$B$616,0), MATCH(AC$32,'Mapping cadres'!$B$1:$Z$1,0))</f>
        <v>0</v>
      </c>
      <c r="AD116" s="226">
        <f>INDEX('Uganda workforce data - raw'!$A$4:$F$619,MATCH($B116, 'Uganda workforce data - raw'!$B$4:$B$619,0), MATCH("Filled Female",'Uganda workforce data - raw'!$A$4:$F$4,0))*INDEX('Mapping cadres'!$B$1:$Z$616,MATCH($B116, 'Mapping cadres'!$B$1:$B$616,0), MATCH(AD$32,'Mapping cadres'!$B$1:$Z$1,0))</f>
        <v>0</v>
      </c>
      <c r="AE116" s="226">
        <f>INDEX('Uganda workforce data - raw'!$A$4:$F$619,MATCH($B116, 'Uganda workforce data - raw'!$B$4:$B$619,0), MATCH("Filled Female",'Uganda workforce data - raw'!$A$4:$F$4,0))*INDEX('Mapping cadres'!$B$1:$Z$616,MATCH($B116, 'Mapping cadres'!$B$1:$B$616,0), MATCH(AE$32,'Mapping cadres'!$B$1:$Z$1,0))</f>
        <v>0</v>
      </c>
      <c r="AF116" s="226">
        <f>INDEX('Uganda workforce data - raw'!$A$4:$F$619,MATCH($B116, 'Uganda workforce data - raw'!$B$4:$B$619,0), MATCH("Filled Female",'Uganda workforce data - raw'!$A$4:$F$4,0))*INDEX('Mapping cadres'!$B$1:$Z$616,MATCH($B116, 'Mapping cadres'!$B$1:$B$616,0), MATCH(AF$32,'Mapping cadres'!$B$1:$Z$1,0))</f>
        <v>0</v>
      </c>
      <c r="AG116" s="226">
        <f>INDEX('Uganda workforce data - raw'!$A$4:$F$619,MATCH($B116, 'Uganda workforce data - raw'!$B$4:$B$619,0), MATCH("Filled Female",'Uganda workforce data - raw'!$A$4:$F$4,0))*INDEX('Mapping cadres'!$B$1:$Z$616,MATCH($B116, 'Mapping cadres'!$B$1:$B$616,0), MATCH(AG$32,'Mapping cadres'!$B$1:$Z$1,0))</f>
        <v>0</v>
      </c>
      <c r="AH116" s="226">
        <f>INDEX('Uganda workforce data - raw'!$A$4:$F$619,MATCH($B116, 'Uganda workforce data - raw'!$B$4:$B$619,0), MATCH("Filled Female",'Uganda workforce data - raw'!$A$4:$F$4,0))*INDEX('Mapping cadres'!$B$1:$Z$616,MATCH($B116, 'Mapping cadres'!$B$1:$B$616,0), MATCH(AH$32,'Mapping cadres'!$B$1:$Z$1,0))</f>
        <v>0</v>
      </c>
      <c r="AI116" s="226">
        <f>INDEX('Uganda workforce data - raw'!$A$4:$F$619,MATCH($B116, 'Uganda workforce data - raw'!$B$4:$B$619,0), MATCH("Filled Female",'Uganda workforce data - raw'!$A$4:$F$4,0))*INDEX('Mapping cadres'!$B$1:$Z$616,MATCH($B116, 'Mapping cadres'!$B$1:$B$616,0), MATCH(AI$32,'Mapping cadres'!$B$1:$Z$1,0))</f>
        <v>0</v>
      </c>
      <c r="AJ116" s="226">
        <f>INDEX('Uganda workforce data - raw'!$A$4:$F$619,MATCH($B116, 'Uganda workforce data - raw'!$B$4:$B$619,0), MATCH("Filled Female",'Uganda workforce data - raw'!$A$4:$F$4,0))*INDEX('Mapping cadres'!$B$1:$Z$616,MATCH($B116, 'Mapping cadres'!$B$1:$B$616,0), MATCH(AJ$32,'Mapping cadres'!$B$1:$Z$1,0))</f>
        <v>0</v>
      </c>
      <c r="AK116" s="226">
        <f>INDEX('Uganda workforce data - raw'!$A$4:$F$619,MATCH($B116, 'Uganda workforce data - raw'!$B$4:$B$619,0), MATCH("Filled Female",'Uganda workforce data - raw'!$A$4:$F$4,0))*INDEX('Mapping cadres'!$B$1:$Z$616,MATCH($B116, 'Mapping cadres'!$B$1:$B$616,0), MATCH(AK$32,'Mapping cadres'!$B$1:$Z$1,0))</f>
        <v>0</v>
      </c>
      <c r="AL116" s="226">
        <f>INDEX('Uganda workforce data - raw'!$A$4:$F$619,MATCH($B116, 'Uganda workforce data - raw'!$B$4:$B$619,0), MATCH("Filled Female",'Uganda workforce data - raw'!$A$4:$F$4,0))*INDEX('Mapping cadres'!$B$1:$Z$616,MATCH($B116, 'Mapping cadres'!$B$1:$B$616,0), MATCH(AL$32,'Mapping cadres'!$B$1:$Z$1,0))</f>
        <v>0</v>
      </c>
      <c r="AM116" s="226">
        <f>INDEX('Uganda workforce data - raw'!$A$4:$F$619,MATCH($B116, 'Uganda workforce data - raw'!$B$4:$B$619,0), MATCH("Filled Female",'Uganda workforce data - raw'!$A$4:$F$4,0))*INDEX('Mapping cadres'!$B$1:$Z$616,MATCH($B116, 'Mapping cadres'!$B$1:$B$616,0), MATCH(AM$32,'Mapping cadres'!$B$1:$Z$1,0))</f>
        <v>0</v>
      </c>
      <c r="AN116" s="226">
        <f>INDEX('Uganda workforce data - raw'!$A$4:$F$619,MATCH($B116, 'Uganda workforce data - raw'!$B$4:$B$619,0), MATCH("Filled Female",'Uganda workforce data - raw'!$A$4:$F$4,0))*INDEX('Mapping cadres'!$B$1:$Z$616,MATCH($B116, 'Mapping cadres'!$B$1:$B$616,0), MATCH(AN$32,'Mapping cadres'!$B$1:$Z$1,0))</f>
        <v>0</v>
      </c>
      <c r="AO116" s="226">
        <f>INDEX('Uganda workforce data - raw'!$A$4:$F$619,MATCH($B116, 'Uganda workforce data - raw'!$B$4:$B$619,0), MATCH("Filled Female",'Uganda workforce data - raw'!$A$4:$F$4,0))*INDEX('Mapping cadres'!$B$1:$Z$616,MATCH($B116, 'Mapping cadres'!$B$1:$B$616,0), MATCH(AO$32,'Mapping cadres'!$B$1:$Z$1,0))</f>
        <v>0</v>
      </c>
      <c r="AP116" s="226">
        <f>INDEX('Uganda workforce data - raw'!$A$4:$F$619,MATCH($B116, 'Uganda workforce data - raw'!$B$4:$B$619,0), MATCH("Filled Female",'Uganda workforce data - raw'!$A$4:$F$4,0))*INDEX('Mapping cadres'!$B$1:$Z$616,MATCH($B116, 'Mapping cadres'!$B$1:$B$616,0), MATCH(AP$32,'Mapping cadres'!$B$1:$Z$1,0))</f>
        <v>0</v>
      </c>
      <c r="AQ116" s="226">
        <f>INDEX('Uganda workforce data - raw'!$A$4:$F$619,MATCH($B116, 'Uganda workforce data - raw'!$B$4:$B$619,0), MATCH("Filled Female",'Uganda workforce data - raw'!$A$4:$F$4,0))*INDEX('Mapping cadres'!$B$1:$Z$616,MATCH($B116, 'Mapping cadres'!$B$1:$B$616,0), MATCH(AQ$32,'Mapping cadres'!$B$1:$Z$1,0))</f>
        <v>0</v>
      </c>
      <c r="AR116" s="226">
        <f>INDEX('Uganda workforce data - raw'!$A$4:$F$619,MATCH($B116, 'Uganda workforce data - raw'!$B$4:$B$619,0), MATCH("Filled Female",'Uganda workforce data - raw'!$A$4:$F$4,0))*INDEX('Mapping cadres'!$B$1:$Z$616,MATCH($B116, 'Mapping cadres'!$B$1:$B$616,0), MATCH(AR$32,'Mapping cadres'!$B$1:$Z$1,0))</f>
        <v>0</v>
      </c>
      <c r="AS116" s="226">
        <f>INDEX('Uganda workforce data - raw'!$A$4:$F$619,MATCH($B116, 'Uganda workforce data - raw'!$B$4:$B$619,0), MATCH("Filled Female",'Uganda workforce data - raw'!$A$4:$F$4,0))*INDEX('Mapping cadres'!$B$1:$Z$616,MATCH($B116, 'Mapping cadres'!$B$1:$B$616,0), MATCH(AS$32,'Mapping cadres'!$B$1:$Z$1,0))</f>
        <v>0</v>
      </c>
      <c r="AT116" s="226">
        <f>INDEX('Uganda workforce data - raw'!$A$4:$F$619,MATCH($B116, 'Uganda workforce data - raw'!$B$4:$B$619,0), MATCH("Filled Female",'Uganda workforce data - raw'!$A$4:$F$4,0))*INDEX('Mapping cadres'!$B$1:$Z$616,MATCH($B116, 'Mapping cadres'!$B$1:$B$616,0), MATCH(AT$32,'Mapping cadres'!$B$1:$Z$1,0))</f>
        <v>0</v>
      </c>
      <c r="AU116" s="226">
        <f>INDEX('Uganda workforce data - raw'!$A$4:$F$619,MATCH($B116, 'Uganda workforce data - raw'!$B$4:$B$619,0), MATCH("Filled Female",'Uganda workforce data - raw'!$A$4:$F$4,0))*INDEX('Mapping cadres'!$B$1:$Z$616,MATCH($B116, 'Mapping cadres'!$B$1:$B$616,0), MATCH(AU$32,'Mapping cadres'!$B$1:$Z$1,0))</f>
        <v>0</v>
      </c>
      <c r="AV116" s="226">
        <f>INDEX('Uganda workforce data - raw'!$A$4:$F$619,MATCH($B116, 'Uganda workforce data - raw'!$B$4:$B$619,0), MATCH("Filled Female",'Uganda workforce data - raw'!$A$4:$F$4,0))*INDEX('Mapping cadres'!$B$1:$Z$616,MATCH($B116, 'Mapping cadres'!$B$1:$B$616,0), MATCH(AV$32,'Mapping cadres'!$B$1:$Z$1,0))</f>
        <v>0</v>
      </c>
      <c r="AW116" s="226">
        <f>INDEX('Uganda workforce data - raw'!$A$4:$F$619,MATCH($B116, 'Uganda workforce data - raw'!$B$4:$B$619,0), MATCH("Filled Female",'Uganda workforce data - raw'!$A$4:$F$4,0))*INDEX('Mapping cadres'!$B$1:$Z$616,MATCH($B116, 'Mapping cadres'!$B$1:$B$616,0), MATCH(AW$32,'Mapping cadres'!$B$1:$Z$1,0))</f>
        <v>0</v>
      </c>
      <c r="AX116" s="226">
        <f>INDEX('Uganda workforce data - raw'!$A$4:$F$619,MATCH($B116, 'Uganda workforce data - raw'!$B$4:$B$619,0), MATCH("Filled Female",'Uganda workforce data - raw'!$A$4:$F$4,0))*INDEX('Mapping cadres'!$B$1:$Z$616,MATCH($B116, 'Mapping cadres'!$B$1:$B$616,0), MATCH(AX$32,'Mapping cadres'!$B$1:$Z$1,0))</f>
        <v>0</v>
      </c>
      <c r="AY116" s="226">
        <f t="shared" si="29"/>
        <v>49</v>
      </c>
      <c r="AZ116" s="226">
        <f t="shared" si="30"/>
        <v>0</v>
      </c>
      <c r="BA116" s="226">
        <f t="shared" si="31"/>
        <v>0</v>
      </c>
      <c r="BB116" s="226">
        <f t="shared" si="32"/>
        <v>0</v>
      </c>
      <c r="BC116" s="226">
        <f t="shared" si="33"/>
        <v>0</v>
      </c>
      <c r="BD116" s="226">
        <f t="shared" si="34"/>
        <v>0</v>
      </c>
      <c r="BE116" s="226">
        <f t="shared" si="35"/>
        <v>0</v>
      </c>
      <c r="BF116" s="226">
        <f t="shared" si="36"/>
        <v>0</v>
      </c>
      <c r="BG116" s="226">
        <f t="shared" si="37"/>
        <v>0</v>
      </c>
      <c r="BH116" s="226">
        <f t="shared" si="38"/>
        <v>0</v>
      </c>
      <c r="BI116" s="226">
        <f t="shared" si="39"/>
        <v>0</v>
      </c>
      <c r="BJ116" s="226">
        <f t="shared" si="40"/>
        <v>0</v>
      </c>
      <c r="BK116" s="226">
        <f t="shared" si="41"/>
        <v>0</v>
      </c>
      <c r="BL116" s="226">
        <f t="shared" si="42"/>
        <v>0</v>
      </c>
      <c r="BM116" s="226">
        <f t="shared" si="43"/>
        <v>0</v>
      </c>
      <c r="BN116" s="226">
        <f t="shared" si="44"/>
        <v>0</v>
      </c>
      <c r="BO116" s="226">
        <f t="shared" si="45"/>
        <v>0</v>
      </c>
      <c r="BP116" s="226">
        <f t="shared" si="46"/>
        <v>0</v>
      </c>
      <c r="BQ116" s="226">
        <f t="shared" si="47"/>
        <v>0</v>
      </c>
      <c r="BR116" s="226">
        <f t="shared" si="48"/>
        <v>0</v>
      </c>
      <c r="BS116" s="226">
        <f t="shared" si="49"/>
        <v>0</v>
      </c>
      <c r="BT116" s="226">
        <f t="shared" si="50"/>
        <v>0</v>
      </c>
      <c r="BU116" s="226">
        <f t="shared" si="51"/>
        <v>0</v>
      </c>
      <c r="BV116" s="226">
        <f t="shared" si="52"/>
        <v>0</v>
      </c>
    </row>
    <row r="117" spans="1:74">
      <c r="A117" s="226">
        <v>85</v>
      </c>
      <c r="B117" s="226" t="s">
        <v>1390</v>
      </c>
      <c r="C117" s="226">
        <f>INDEX('Uganda workforce data - raw'!$A$4:$F$619,MATCH($B117, 'Uganda workforce data - raw'!$B$4:$B$619,0), MATCH("Filled Male",'Uganda workforce data - raw'!$A$4:$F$4,0))*INDEX('Mapping cadres'!$B$1:$Z$616,MATCH($B117, 'Mapping cadres'!$B$1:$B$616,0), MATCH(C$32,'Mapping cadres'!$B$1:$Z$1,0))</f>
        <v>16</v>
      </c>
      <c r="D117" s="226">
        <f>INDEX('Uganda workforce data - raw'!$A$4:$F$619,MATCH($B117, 'Uganda workforce data - raw'!$B$4:$B$619,0), MATCH("Filled Male",'Uganda workforce data - raw'!$A$4:$F$4,0))*INDEX('Mapping cadres'!$B$1:$Z$616,MATCH($B117, 'Mapping cadres'!$B$1:$B$616,0), MATCH(D$32,'Mapping cadres'!$B$1:$Z$1,0))</f>
        <v>0</v>
      </c>
      <c r="E117" s="226">
        <f>INDEX('Uganda workforce data - raw'!$A$4:$F$619,MATCH($B117, 'Uganda workforce data - raw'!$B$4:$B$619,0), MATCH("Filled Male",'Uganda workforce data - raw'!$A$4:$F$4,0))*INDEX('Mapping cadres'!$B$1:$Z$616,MATCH($B117, 'Mapping cadres'!$B$1:$B$616,0), MATCH(E$32,'Mapping cadres'!$B$1:$Z$1,0))</f>
        <v>0</v>
      </c>
      <c r="F117" s="226">
        <f>INDEX('Uganda workforce data - raw'!$A$4:$F$619,MATCH($B117, 'Uganda workforce data - raw'!$B$4:$B$619,0), MATCH("Filled Male",'Uganda workforce data - raw'!$A$4:$F$4,0))*INDEX('Mapping cadres'!$B$1:$Z$616,MATCH($B117, 'Mapping cadres'!$B$1:$B$616,0), MATCH(F$32,'Mapping cadres'!$B$1:$Z$1,0))</f>
        <v>0</v>
      </c>
      <c r="G117" s="226">
        <f>INDEX('Uganda workforce data - raw'!$A$4:$F$619,MATCH($B117, 'Uganda workforce data - raw'!$B$4:$B$619,0), MATCH("Filled Male",'Uganda workforce data - raw'!$A$4:$F$4,0))*INDEX('Mapping cadres'!$B$1:$Z$616,MATCH($B117, 'Mapping cadres'!$B$1:$B$616,0), MATCH(G$32,'Mapping cadres'!$B$1:$Z$1,0))</f>
        <v>0</v>
      </c>
      <c r="H117" s="226">
        <f>INDEX('Uganda workforce data - raw'!$A$4:$F$619,MATCH($B117, 'Uganda workforce data - raw'!$B$4:$B$619,0), MATCH("Filled Male",'Uganda workforce data - raw'!$A$4:$F$4,0))*INDEX('Mapping cadres'!$B$1:$Z$616,MATCH($B117, 'Mapping cadres'!$B$1:$B$616,0), MATCH(H$32,'Mapping cadres'!$B$1:$Z$1,0))</f>
        <v>0</v>
      </c>
      <c r="I117" s="226">
        <f>INDEX('Uganda workforce data - raw'!$A$4:$F$619,MATCH($B117, 'Uganda workforce data - raw'!$B$4:$B$619,0), MATCH("Filled Male",'Uganda workforce data - raw'!$A$4:$F$4,0))*INDEX('Mapping cadres'!$B$1:$Z$616,MATCH($B117, 'Mapping cadres'!$B$1:$B$616,0), MATCH(I$32,'Mapping cadres'!$B$1:$Z$1,0))</f>
        <v>0</v>
      </c>
      <c r="J117" s="226">
        <f>INDEX('Uganda workforce data - raw'!$A$4:$F$619,MATCH($B117, 'Uganda workforce data - raw'!$B$4:$B$619,0), MATCH("Filled Male",'Uganda workforce data - raw'!$A$4:$F$4,0))*INDEX('Mapping cadres'!$B$1:$Z$616,MATCH($B117, 'Mapping cadres'!$B$1:$B$616,0), MATCH(J$32,'Mapping cadres'!$B$1:$Z$1,0))</f>
        <v>0</v>
      </c>
      <c r="K117" s="226">
        <f>INDEX('Uganda workforce data - raw'!$A$4:$F$619,MATCH($B117, 'Uganda workforce data - raw'!$B$4:$B$619,0), MATCH("Filled Male",'Uganda workforce data - raw'!$A$4:$F$4,0))*INDEX('Mapping cadres'!$B$1:$Z$616,MATCH($B117, 'Mapping cadres'!$B$1:$B$616,0), MATCH(K$32,'Mapping cadres'!$B$1:$Z$1,0))</f>
        <v>0</v>
      </c>
      <c r="L117" s="226">
        <f>INDEX('Uganda workforce data - raw'!$A$4:$F$619,MATCH($B117, 'Uganda workforce data - raw'!$B$4:$B$619,0), MATCH("Filled Male",'Uganda workforce data - raw'!$A$4:$F$4,0))*INDEX('Mapping cadres'!$B$1:$Z$616,MATCH($B117, 'Mapping cadres'!$B$1:$B$616,0), MATCH(L$32,'Mapping cadres'!$B$1:$Z$1,0))</f>
        <v>0</v>
      </c>
      <c r="M117" s="226">
        <f>INDEX('Uganda workforce data - raw'!$A$4:$F$619,MATCH($B117, 'Uganda workforce data - raw'!$B$4:$B$619,0), MATCH("Filled Male",'Uganda workforce data - raw'!$A$4:$F$4,0))*INDEX('Mapping cadres'!$B$1:$Z$616,MATCH($B117, 'Mapping cadres'!$B$1:$B$616,0), MATCH(M$32,'Mapping cadres'!$B$1:$Z$1,0))</f>
        <v>0</v>
      </c>
      <c r="N117" s="226">
        <f>INDEX('Uganda workforce data - raw'!$A$4:$F$619,MATCH($B117, 'Uganda workforce data - raw'!$B$4:$B$619,0), MATCH("Filled Male",'Uganda workforce data - raw'!$A$4:$F$4,0))*INDEX('Mapping cadres'!$B$1:$Z$616,MATCH($B117, 'Mapping cadres'!$B$1:$B$616,0), MATCH(N$32,'Mapping cadres'!$B$1:$Z$1,0))</f>
        <v>0</v>
      </c>
      <c r="O117" s="226">
        <f>INDEX('Uganda workforce data - raw'!$A$4:$F$619,MATCH($B117, 'Uganda workforce data - raw'!$B$4:$B$619,0), MATCH("Filled Male",'Uganda workforce data - raw'!$A$4:$F$4,0))*INDEX('Mapping cadres'!$B$1:$Z$616,MATCH($B117, 'Mapping cadres'!$B$1:$B$616,0), MATCH(O$32,'Mapping cadres'!$B$1:$Z$1,0))</f>
        <v>0</v>
      </c>
      <c r="P117" s="226">
        <f>INDEX('Uganda workforce data - raw'!$A$4:$F$619,MATCH($B117, 'Uganda workforce data - raw'!$B$4:$B$619,0), MATCH("Filled Male",'Uganda workforce data - raw'!$A$4:$F$4,0))*INDEX('Mapping cadres'!$B$1:$Z$616,MATCH($B117, 'Mapping cadres'!$B$1:$B$616,0), MATCH(P$32,'Mapping cadres'!$B$1:$Z$1,0))</f>
        <v>0</v>
      </c>
      <c r="Q117" s="226">
        <f>INDEX('Uganda workforce data - raw'!$A$4:$F$619,MATCH($B117, 'Uganda workforce data - raw'!$B$4:$B$619,0), MATCH("Filled Male",'Uganda workforce data - raw'!$A$4:$F$4,0))*INDEX('Mapping cadres'!$B$1:$Z$616,MATCH($B117, 'Mapping cadres'!$B$1:$B$616,0), MATCH(Q$32,'Mapping cadres'!$B$1:$Z$1,0))</f>
        <v>0</v>
      </c>
      <c r="R117" s="226">
        <f>INDEX('Uganda workforce data - raw'!$A$4:$F$619,MATCH($B117, 'Uganda workforce data - raw'!$B$4:$B$619,0), MATCH("Filled Male",'Uganda workforce data - raw'!$A$4:$F$4,0))*INDEX('Mapping cadres'!$B$1:$Z$616,MATCH($B117, 'Mapping cadres'!$B$1:$B$616,0), MATCH(R$32,'Mapping cadres'!$B$1:$Z$1,0))</f>
        <v>0</v>
      </c>
      <c r="S117" s="226">
        <f>INDEX('Uganda workforce data - raw'!$A$4:$F$619,MATCH($B117, 'Uganda workforce data - raw'!$B$4:$B$619,0), MATCH("Filled Male",'Uganda workforce data - raw'!$A$4:$F$4,0))*INDEX('Mapping cadres'!$B$1:$Z$616,MATCH($B117, 'Mapping cadres'!$B$1:$B$616,0), MATCH(S$32,'Mapping cadres'!$B$1:$Z$1,0))</f>
        <v>0</v>
      </c>
      <c r="T117" s="226">
        <f>INDEX('Uganda workforce data - raw'!$A$4:$F$619,MATCH($B117, 'Uganda workforce data - raw'!$B$4:$B$619,0), MATCH("Filled Male",'Uganda workforce data - raw'!$A$4:$F$4,0))*INDEX('Mapping cadres'!$B$1:$Z$616,MATCH($B117, 'Mapping cadres'!$B$1:$B$616,0), MATCH(T$32,'Mapping cadres'!$B$1:$Z$1,0))</f>
        <v>0</v>
      </c>
      <c r="U117" s="226">
        <f>INDEX('Uganda workforce data - raw'!$A$4:$F$619,MATCH($B117, 'Uganda workforce data - raw'!$B$4:$B$619,0), MATCH("Filled Male",'Uganda workforce data - raw'!$A$4:$F$4,0))*INDEX('Mapping cadres'!$B$1:$Z$616,MATCH($B117, 'Mapping cadres'!$B$1:$B$616,0), MATCH(U$32,'Mapping cadres'!$B$1:$Z$1,0))</f>
        <v>0</v>
      </c>
      <c r="V117" s="226">
        <f>INDEX('Uganda workforce data - raw'!$A$4:$F$619,MATCH($B117, 'Uganda workforce data - raw'!$B$4:$B$619,0), MATCH("Filled Male",'Uganda workforce data - raw'!$A$4:$F$4,0))*INDEX('Mapping cadres'!$B$1:$Z$616,MATCH($B117, 'Mapping cadres'!$B$1:$B$616,0), MATCH(V$32,'Mapping cadres'!$B$1:$Z$1,0))</f>
        <v>0</v>
      </c>
      <c r="W117" s="226">
        <f>INDEX('Uganda workforce data - raw'!$A$4:$F$619,MATCH($B117, 'Uganda workforce data - raw'!$B$4:$B$619,0), MATCH("Filled Male",'Uganda workforce data - raw'!$A$4:$F$4,0))*INDEX('Mapping cadres'!$B$1:$Z$616,MATCH($B117, 'Mapping cadres'!$B$1:$B$616,0), MATCH(W$32,'Mapping cadres'!$B$1:$Z$1,0))</f>
        <v>0</v>
      </c>
      <c r="X117" s="226">
        <f>INDEX('Uganda workforce data - raw'!$A$4:$F$619,MATCH($B117, 'Uganda workforce data - raw'!$B$4:$B$619,0), MATCH("Filled Male",'Uganda workforce data - raw'!$A$4:$F$4,0))*INDEX('Mapping cadres'!$B$1:$Z$616,MATCH($B117, 'Mapping cadres'!$B$1:$B$616,0), MATCH(X$32,'Mapping cadres'!$B$1:$Z$1,0))</f>
        <v>0</v>
      </c>
      <c r="Y117" s="226">
        <f>INDEX('Uganda workforce data - raw'!$A$4:$F$619,MATCH($B117, 'Uganda workforce data - raw'!$B$4:$B$619,0), MATCH("Filled Male",'Uganda workforce data - raw'!$A$4:$F$4,0))*INDEX('Mapping cadres'!$B$1:$Z$616,MATCH($B117, 'Mapping cadres'!$B$1:$B$616,0), MATCH(Y$32,'Mapping cadres'!$B$1:$Z$1,0))</f>
        <v>0</v>
      </c>
      <c r="Z117" s="226">
        <f>INDEX('Uganda workforce data - raw'!$A$4:$F$619,MATCH($B117, 'Uganda workforce data - raw'!$B$4:$B$619,0), MATCH("Filled Male",'Uganda workforce data - raw'!$A$4:$F$4,0))*INDEX('Mapping cadres'!$B$1:$Z$616,MATCH($B117, 'Mapping cadres'!$B$1:$B$616,0), MATCH(Z$32,'Mapping cadres'!$B$1:$Z$1,0))</f>
        <v>0</v>
      </c>
      <c r="AA117" s="226">
        <f>INDEX('Uganda workforce data - raw'!$A$4:$F$619,MATCH($B117, 'Uganda workforce data - raw'!$B$4:$B$619,0), MATCH("Filled Female",'Uganda workforce data - raw'!$A$4:$F$4,0))*INDEX('Mapping cadres'!$B$1:$Z$616,MATCH($B117, 'Mapping cadres'!$B$1:$B$616,0), MATCH(AA$32,'Mapping cadres'!$B$1:$Z$1,0))</f>
        <v>50</v>
      </c>
      <c r="AB117" s="226">
        <f>INDEX('Uganda workforce data - raw'!$A$4:$F$619,MATCH($B117, 'Uganda workforce data - raw'!$B$4:$B$619,0), MATCH("Filled Female",'Uganda workforce data - raw'!$A$4:$F$4,0))*INDEX('Mapping cadres'!$B$1:$Z$616,MATCH($B117, 'Mapping cadres'!$B$1:$B$616,0), MATCH(AB$32,'Mapping cadres'!$B$1:$Z$1,0))</f>
        <v>0</v>
      </c>
      <c r="AC117" s="226">
        <f>INDEX('Uganda workforce data - raw'!$A$4:$F$619,MATCH($B117, 'Uganda workforce data - raw'!$B$4:$B$619,0), MATCH("Filled Female",'Uganda workforce data - raw'!$A$4:$F$4,0))*INDEX('Mapping cadres'!$B$1:$Z$616,MATCH($B117, 'Mapping cadres'!$B$1:$B$616,0), MATCH(AC$32,'Mapping cadres'!$B$1:$Z$1,0))</f>
        <v>0</v>
      </c>
      <c r="AD117" s="226">
        <f>INDEX('Uganda workforce data - raw'!$A$4:$F$619,MATCH($B117, 'Uganda workforce data - raw'!$B$4:$B$619,0), MATCH("Filled Female",'Uganda workforce data - raw'!$A$4:$F$4,0))*INDEX('Mapping cadres'!$B$1:$Z$616,MATCH($B117, 'Mapping cadres'!$B$1:$B$616,0), MATCH(AD$32,'Mapping cadres'!$B$1:$Z$1,0))</f>
        <v>0</v>
      </c>
      <c r="AE117" s="226">
        <f>INDEX('Uganda workforce data - raw'!$A$4:$F$619,MATCH($B117, 'Uganda workforce data - raw'!$B$4:$B$619,0), MATCH("Filled Female",'Uganda workforce data - raw'!$A$4:$F$4,0))*INDEX('Mapping cadres'!$B$1:$Z$616,MATCH($B117, 'Mapping cadres'!$B$1:$B$616,0), MATCH(AE$32,'Mapping cadres'!$B$1:$Z$1,0))</f>
        <v>0</v>
      </c>
      <c r="AF117" s="226">
        <f>INDEX('Uganda workforce data - raw'!$A$4:$F$619,MATCH($B117, 'Uganda workforce data - raw'!$B$4:$B$619,0), MATCH("Filled Female",'Uganda workforce data - raw'!$A$4:$F$4,0))*INDEX('Mapping cadres'!$B$1:$Z$616,MATCH($B117, 'Mapping cadres'!$B$1:$B$616,0), MATCH(AF$32,'Mapping cadres'!$B$1:$Z$1,0))</f>
        <v>0</v>
      </c>
      <c r="AG117" s="226">
        <f>INDEX('Uganda workforce data - raw'!$A$4:$F$619,MATCH($B117, 'Uganda workforce data - raw'!$B$4:$B$619,0), MATCH("Filled Female",'Uganda workforce data - raw'!$A$4:$F$4,0))*INDEX('Mapping cadres'!$B$1:$Z$616,MATCH($B117, 'Mapping cadres'!$B$1:$B$616,0), MATCH(AG$32,'Mapping cadres'!$B$1:$Z$1,0))</f>
        <v>0</v>
      </c>
      <c r="AH117" s="226">
        <f>INDEX('Uganda workforce data - raw'!$A$4:$F$619,MATCH($B117, 'Uganda workforce data - raw'!$B$4:$B$619,0), MATCH("Filled Female",'Uganda workforce data - raw'!$A$4:$F$4,0))*INDEX('Mapping cadres'!$B$1:$Z$616,MATCH($B117, 'Mapping cadres'!$B$1:$B$616,0), MATCH(AH$32,'Mapping cadres'!$B$1:$Z$1,0))</f>
        <v>0</v>
      </c>
      <c r="AI117" s="226">
        <f>INDEX('Uganda workforce data - raw'!$A$4:$F$619,MATCH($B117, 'Uganda workforce data - raw'!$B$4:$B$619,0), MATCH("Filled Female",'Uganda workforce data - raw'!$A$4:$F$4,0))*INDEX('Mapping cadres'!$B$1:$Z$616,MATCH($B117, 'Mapping cadres'!$B$1:$B$616,0), MATCH(AI$32,'Mapping cadres'!$B$1:$Z$1,0))</f>
        <v>0</v>
      </c>
      <c r="AJ117" s="226">
        <f>INDEX('Uganda workforce data - raw'!$A$4:$F$619,MATCH($B117, 'Uganda workforce data - raw'!$B$4:$B$619,0), MATCH("Filled Female",'Uganda workforce data - raw'!$A$4:$F$4,0))*INDEX('Mapping cadres'!$B$1:$Z$616,MATCH($B117, 'Mapping cadres'!$B$1:$B$616,0), MATCH(AJ$32,'Mapping cadres'!$B$1:$Z$1,0))</f>
        <v>0</v>
      </c>
      <c r="AK117" s="226">
        <f>INDEX('Uganda workforce data - raw'!$A$4:$F$619,MATCH($B117, 'Uganda workforce data - raw'!$B$4:$B$619,0), MATCH("Filled Female",'Uganda workforce data - raw'!$A$4:$F$4,0))*INDEX('Mapping cadres'!$B$1:$Z$616,MATCH($B117, 'Mapping cadres'!$B$1:$B$616,0), MATCH(AK$32,'Mapping cadres'!$B$1:$Z$1,0))</f>
        <v>0</v>
      </c>
      <c r="AL117" s="226">
        <f>INDEX('Uganda workforce data - raw'!$A$4:$F$619,MATCH($B117, 'Uganda workforce data - raw'!$B$4:$B$619,0), MATCH("Filled Female",'Uganda workforce data - raw'!$A$4:$F$4,0))*INDEX('Mapping cadres'!$B$1:$Z$616,MATCH($B117, 'Mapping cadres'!$B$1:$B$616,0), MATCH(AL$32,'Mapping cadres'!$B$1:$Z$1,0))</f>
        <v>0</v>
      </c>
      <c r="AM117" s="226">
        <f>INDEX('Uganda workforce data - raw'!$A$4:$F$619,MATCH($B117, 'Uganda workforce data - raw'!$B$4:$B$619,0), MATCH("Filled Female",'Uganda workforce data - raw'!$A$4:$F$4,0))*INDEX('Mapping cadres'!$B$1:$Z$616,MATCH($B117, 'Mapping cadres'!$B$1:$B$616,0), MATCH(AM$32,'Mapping cadres'!$B$1:$Z$1,0))</f>
        <v>0</v>
      </c>
      <c r="AN117" s="226">
        <f>INDEX('Uganda workforce data - raw'!$A$4:$F$619,MATCH($B117, 'Uganda workforce data - raw'!$B$4:$B$619,0), MATCH("Filled Female",'Uganda workforce data - raw'!$A$4:$F$4,0))*INDEX('Mapping cadres'!$B$1:$Z$616,MATCH($B117, 'Mapping cadres'!$B$1:$B$616,0), MATCH(AN$32,'Mapping cadres'!$B$1:$Z$1,0))</f>
        <v>0</v>
      </c>
      <c r="AO117" s="226">
        <f>INDEX('Uganda workforce data - raw'!$A$4:$F$619,MATCH($B117, 'Uganda workforce data - raw'!$B$4:$B$619,0), MATCH("Filled Female",'Uganda workforce data - raw'!$A$4:$F$4,0))*INDEX('Mapping cadres'!$B$1:$Z$616,MATCH($B117, 'Mapping cadres'!$B$1:$B$616,0), MATCH(AO$32,'Mapping cadres'!$B$1:$Z$1,0))</f>
        <v>0</v>
      </c>
      <c r="AP117" s="226">
        <f>INDEX('Uganda workforce data - raw'!$A$4:$F$619,MATCH($B117, 'Uganda workforce data - raw'!$B$4:$B$619,0), MATCH("Filled Female",'Uganda workforce data - raw'!$A$4:$F$4,0))*INDEX('Mapping cadres'!$B$1:$Z$616,MATCH($B117, 'Mapping cadres'!$B$1:$B$616,0), MATCH(AP$32,'Mapping cadres'!$B$1:$Z$1,0))</f>
        <v>0</v>
      </c>
      <c r="AQ117" s="226">
        <f>INDEX('Uganda workforce data - raw'!$A$4:$F$619,MATCH($B117, 'Uganda workforce data - raw'!$B$4:$B$619,0), MATCH("Filled Female",'Uganda workforce data - raw'!$A$4:$F$4,0))*INDEX('Mapping cadres'!$B$1:$Z$616,MATCH($B117, 'Mapping cadres'!$B$1:$B$616,0), MATCH(AQ$32,'Mapping cadres'!$B$1:$Z$1,0))</f>
        <v>0</v>
      </c>
      <c r="AR117" s="226">
        <f>INDEX('Uganda workforce data - raw'!$A$4:$F$619,MATCH($B117, 'Uganda workforce data - raw'!$B$4:$B$619,0), MATCH("Filled Female",'Uganda workforce data - raw'!$A$4:$F$4,0))*INDEX('Mapping cadres'!$B$1:$Z$616,MATCH($B117, 'Mapping cadres'!$B$1:$B$616,0), MATCH(AR$32,'Mapping cadres'!$B$1:$Z$1,0))</f>
        <v>0</v>
      </c>
      <c r="AS117" s="226">
        <f>INDEX('Uganda workforce data - raw'!$A$4:$F$619,MATCH($B117, 'Uganda workforce data - raw'!$B$4:$B$619,0), MATCH("Filled Female",'Uganda workforce data - raw'!$A$4:$F$4,0))*INDEX('Mapping cadres'!$B$1:$Z$616,MATCH($B117, 'Mapping cadres'!$B$1:$B$616,0), MATCH(AS$32,'Mapping cadres'!$B$1:$Z$1,0))</f>
        <v>0</v>
      </c>
      <c r="AT117" s="226">
        <f>INDEX('Uganda workforce data - raw'!$A$4:$F$619,MATCH($B117, 'Uganda workforce data - raw'!$B$4:$B$619,0), MATCH("Filled Female",'Uganda workforce data - raw'!$A$4:$F$4,0))*INDEX('Mapping cadres'!$B$1:$Z$616,MATCH($B117, 'Mapping cadres'!$B$1:$B$616,0), MATCH(AT$32,'Mapping cadres'!$B$1:$Z$1,0))</f>
        <v>0</v>
      </c>
      <c r="AU117" s="226">
        <f>INDEX('Uganda workforce data - raw'!$A$4:$F$619,MATCH($B117, 'Uganda workforce data - raw'!$B$4:$B$619,0), MATCH("Filled Female",'Uganda workforce data - raw'!$A$4:$F$4,0))*INDEX('Mapping cadres'!$B$1:$Z$616,MATCH($B117, 'Mapping cadres'!$B$1:$B$616,0), MATCH(AU$32,'Mapping cadres'!$B$1:$Z$1,0))</f>
        <v>0</v>
      </c>
      <c r="AV117" s="226">
        <f>INDEX('Uganda workforce data - raw'!$A$4:$F$619,MATCH($B117, 'Uganda workforce data - raw'!$B$4:$B$619,0), MATCH("Filled Female",'Uganda workforce data - raw'!$A$4:$F$4,0))*INDEX('Mapping cadres'!$B$1:$Z$616,MATCH($B117, 'Mapping cadres'!$B$1:$B$616,0), MATCH(AV$32,'Mapping cadres'!$B$1:$Z$1,0))</f>
        <v>0</v>
      </c>
      <c r="AW117" s="226">
        <f>INDEX('Uganda workforce data - raw'!$A$4:$F$619,MATCH($B117, 'Uganda workforce data - raw'!$B$4:$B$619,0), MATCH("Filled Female",'Uganda workforce data - raw'!$A$4:$F$4,0))*INDEX('Mapping cadres'!$B$1:$Z$616,MATCH($B117, 'Mapping cadres'!$B$1:$B$616,0), MATCH(AW$32,'Mapping cadres'!$B$1:$Z$1,0))</f>
        <v>0</v>
      </c>
      <c r="AX117" s="226">
        <f>INDEX('Uganda workforce data - raw'!$A$4:$F$619,MATCH($B117, 'Uganda workforce data - raw'!$B$4:$B$619,0), MATCH("Filled Female",'Uganda workforce data - raw'!$A$4:$F$4,0))*INDEX('Mapping cadres'!$B$1:$Z$616,MATCH($B117, 'Mapping cadres'!$B$1:$B$616,0), MATCH(AX$32,'Mapping cadres'!$B$1:$Z$1,0))</f>
        <v>0</v>
      </c>
      <c r="AY117" s="226">
        <f t="shared" si="29"/>
        <v>66</v>
      </c>
      <c r="AZ117" s="226">
        <f t="shared" si="30"/>
        <v>0</v>
      </c>
      <c r="BA117" s="226">
        <f t="shared" si="31"/>
        <v>0</v>
      </c>
      <c r="BB117" s="226">
        <f t="shared" si="32"/>
        <v>0</v>
      </c>
      <c r="BC117" s="226">
        <f t="shared" si="33"/>
        <v>0</v>
      </c>
      <c r="BD117" s="226">
        <f t="shared" si="34"/>
        <v>0</v>
      </c>
      <c r="BE117" s="226">
        <f t="shared" si="35"/>
        <v>0</v>
      </c>
      <c r="BF117" s="226">
        <f t="shared" si="36"/>
        <v>0</v>
      </c>
      <c r="BG117" s="226">
        <f t="shared" si="37"/>
        <v>0</v>
      </c>
      <c r="BH117" s="226">
        <f t="shared" si="38"/>
        <v>0</v>
      </c>
      <c r="BI117" s="226">
        <f t="shared" si="39"/>
        <v>0</v>
      </c>
      <c r="BJ117" s="226">
        <f t="shared" si="40"/>
        <v>0</v>
      </c>
      <c r="BK117" s="226">
        <f t="shared" si="41"/>
        <v>0</v>
      </c>
      <c r="BL117" s="226">
        <f t="shared" si="42"/>
        <v>0</v>
      </c>
      <c r="BM117" s="226">
        <f t="shared" si="43"/>
        <v>0</v>
      </c>
      <c r="BN117" s="226">
        <f t="shared" si="44"/>
        <v>0</v>
      </c>
      <c r="BO117" s="226">
        <f t="shared" si="45"/>
        <v>0</v>
      </c>
      <c r="BP117" s="226">
        <f t="shared" si="46"/>
        <v>0</v>
      </c>
      <c r="BQ117" s="226">
        <f t="shared" si="47"/>
        <v>0</v>
      </c>
      <c r="BR117" s="226">
        <f t="shared" si="48"/>
        <v>0</v>
      </c>
      <c r="BS117" s="226">
        <f t="shared" si="49"/>
        <v>0</v>
      </c>
      <c r="BT117" s="226">
        <f t="shared" si="50"/>
        <v>0</v>
      </c>
      <c r="BU117" s="226">
        <f t="shared" si="51"/>
        <v>0</v>
      </c>
      <c r="BV117" s="226">
        <f t="shared" si="52"/>
        <v>0</v>
      </c>
    </row>
    <row r="118" spans="1:74">
      <c r="A118" s="226">
        <v>86</v>
      </c>
      <c r="B118" s="226" t="s">
        <v>1391</v>
      </c>
      <c r="C118" s="226">
        <f>INDEX('Uganda workforce data - raw'!$A$4:$F$619,MATCH($B118, 'Uganda workforce data - raw'!$B$4:$B$619,0), MATCH("Filled Male",'Uganda workforce data - raw'!$A$4:$F$4,0))*INDEX('Mapping cadres'!$B$1:$Z$616,MATCH($B118, 'Mapping cadres'!$B$1:$B$616,0), MATCH(C$32,'Mapping cadres'!$B$1:$Z$1,0))</f>
        <v>0</v>
      </c>
      <c r="D118" s="226">
        <f>INDEX('Uganda workforce data - raw'!$A$4:$F$619,MATCH($B118, 'Uganda workforce data - raw'!$B$4:$B$619,0), MATCH("Filled Male",'Uganda workforce data - raw'!$A$4:$F$4,0))*INDEX('Mapping cadres'!$B$1:$Z$616,MATCH($B118, 'Mapping cadres'!$B$1:$B$616,0), MATCH(D$32,'Mapping cadres'!$B$1:$Z$1,0))</f>
        <v>0</v>
      </c>
      <c r="E118" s="226">
        <f>INDEX('Uganda workforce data - raw'!$A$4:$F$619,MATCH($B118, 'Uganda workforce data - raw'!$B$4:$B$619,0), MATCH("Filled Male",'Uganda workforce data - raw'!$A$4:$F$4,0))*INDEX('Mapping cadres'!$B$1:$Z$616,MATCH($B118, 'Mapping cadres'!$B$1:$B$616,0), MATCH(E$32,'Mapping cadres'!$B$1:$Z$1,0))</f>
        <v>0</v>
      </c>
      <c r="F118" s="226">
        <f>INDEX('Uganda workforce data - raw'!$A$4:$F$619,MATCH($B118, 'Uganda workforce data - raw'!$B$4:$B$619,0), MATCH("Filled Male",'Uganda workforce data - raw'!$A$4:$F$4,0))*INDEX('Mapping cadres'!$B$1:$Z$616,MATCH($B118, 'Mapping cadres'!$B$1:$B$616,0), MATCH(F$32,'Mapping cadres'!$B$1:$Z$1,0))</f>
        <v>0</v>
      </c>
      <c r="G118" s="226">
        <f>INDEX('Uganda workforce data - raw'!$A$4:$F$619,MATCH($B118, 'Uganda workforce data - raw'!$B$4:$B$619,0), MATCH("Filled Male",'Uganda workforce data - raw'!$A$4:$F$4,0))*INDEX('Mapping cadres'!$B$1:$Z$616,MATCH($B118, 'Mapping cadres'!$B$1:$B$616,0), MATCH(G$32,'Mapping cadres'!$B$1:$Z$1,0))</f>
        <v>0</v>
      </c>
      <c r="H118" s="226">
        <f>INDEX('Uganda workforce data - raw'!$A$4:$F$619,MATCH($B118, 'Uganda workforce data - raw'!$B$4:$B$619,0), MATCH("Filled Male",'Uganda workforce data - raw'!$A$4:$F$4,0))*INDEX('Mapping cadres'!$B$1:$Z$616,MATCH($B118, 'Mapping cadres'!$B$1:$B$616,0), MATCH(H$32,'Mapping cadres'!$B$1:$Z$1,0))</f>
        <v>0</v>
      </c>
      <c r="I118" s="226">
        <f>INDEX('Uganda workforce data - raw'!$A$4:$F$619,MATCH($B118, 'Uganda workforce data - raw'!$B$4:$B$619,0), MATCH("Filled Male",'Uganda workforce data - raw'!$A$4:$F$4,0))*INDEX('Mapping cadres'!$B$1:$Z$616,MATCH($B118, 'Mapping cadres'!$B$1:$B$616,0), MATCH(I$32,'Mapping cadres'!$B$1:$Z$1,0))</f>
        <v>0</v>
      </c>
      <c r="J118" s="226">
        <f>INDEX('Uganda workforce data - raw'!$A$4:$F$619,MATCH($B118, 'Uganda workforce data - raw'!$B$4:$B$619,0), MATCH("Filled Male",'Uganda workforce data - raw'!$A$4:$F$4,0))*INDEX('Mapping cadres'!$B$1:$Z$616,MATCH($B118, 'Mapping cadres'!$B$1:$B$616,0), MATCH(J$32,'Mapping cadres'!$B$1:$Z$1,0))</f>
        <v>0</v>
      </c>
      <c r="K118" s="226">
        <f>INDEX('Uganda workforce data - raw'!$A$4:$F$619,MATCH($B118, 'Uganda workforce data - raw'!$B$4:$B$619,0), MATCH("Filled Male",'Uganda workforce data - raw'!$A$4:$F$4,0))*INDEX('Mapping cadres'!$B$1:$Z$616,MATCH($B118, 'Mapping cadres'!$B$1:$B$616,0), MATCH(K$32,'Mapping cadres'!$B$1:$Z$1,0))</f>
        <v>0</v>
      </c>
      <c r="L118" s="226">
        <f>INDEX('Uganda workforce data - raw'!$A$4:$F$619,MATCH($B118, 'Uganda workforce data - raw'!$B$4:$B$619,0), MATCH("Filled Male",'Uganda workforce data - raw'!$A$4:$F$4,0))*INDEX('Mapping cadres'!$B$1:$Z$616,MATCH($B118, 'Mapping cadres'!$B$1:$B$616,0), MATCH(L$32,'Mapping cadres'!$B$1:$Z$1,0))</f>
        <v>0</v>
      </c>
      <c r="M118" s="226">
        <f>INDEX('Uganda workforce data - raw'!$A$4:$F$619,MATCH($B118, 'Uganda workforce data - raw'!$B$4:$B$619,0), MATCH("Filled Male",'Uganda workforce data - raw'!$A$4:$F$4,0))*INDEX('Mapping cadres'!$B$1:$Z$616,MATCH($B118, 'Mapping cadres'!$B$1:$B$616,0), MATCH(M$32,'Mapping cadres'!$B$1:$Z$1,0))</f>
        <v>0</v>
      </c>
      <c r="N118" s="226">
        <f>INDEX('Uganda workforce data - raw'!$A$4:$F$619,MATCH($B118, 'Uganda workforce data - raw'!$B$4:$B$619,0), MATCH("Filled Male",'Uganda workforce data - raw'!$A$4:$F$4,0))*INDEX('Mapping cadres'!$B$1:$Z$616,MATCH($B118, 'Mapping cadres'!$B$1:$B$616,0), MATCH(N$32,'Mapping cadres'!$B$1:$Z$1,0))</f>
        <v>0</v>
      </c>
      <c r="O118" s="226">
        <f>INDEX('Uganda workforce data - raw'!$A$4:$F$619,MATCH($B118, 'Uganda workforce data - raw'!$B$4:$B$619,0), MATCH("Filled Male",'Uganda workforce data - raw'!$A$4:$F$4,0))*INDEX('Mapping cadres'!$B$1:$Z$616,MATCH($B118, 'Mapping cadres'!$B$1:$B$616,0), MATCH(O$32,'Mapping cadres'!$B$1:$Z$1,0))</f>
        <v>0</v>
      </c>
      <c r="P118" s="226">
        <f>INDEX('Uganda workforce data - raw'!$A$4:$F$619,MATCH($B118, 'Uganda workforce data - raw'!$B$4:$B$619,0), MATCH("Filled Male",'Uganda workforce data - raw'!$A$4:$F$4,0))*INDEX('Mapping cadres'!$B$1:$Z$616,MATCH($B118, 'Mapping cadres'!$B$1:$B$616,0), MATCH(P$32,'Mapping cadres'!$B$1:$Z$1,0))</f>
        <v>0</v>
      </c>
      <c r="Q118" s="226">
        <f>INDEX('Uganda workforce data - raw'!$A$4:$F$619,MATCH($B118, 'Uganda workforce data - raw'!$B$4:$B$619,0), MATCH("Filled Male",'Uganda workforce data - raw'!$A$4:$F$4,0))*INDEX('Mapping cadres'!$B$1:$Z$616,MATCH($B118, 'Mapping cadres'!$B$1:$B$616,0), MATCH(Q$32,'Mapping cadres'!$B$1:$Z$1,0))</f>
        <v>0</v>
      </c>
      <c r="R118" s="226">
        <f>INDEX('Uganda workforce data - raw'!$A$4:$F$619,MATCH($B118, 'Uganda workforce data - raw'!$B$4:$B$619,0), MATCH("Filled Male",'Uganda workforce data - raw'!$A$4:$F$4,0))*INDEX('Mapping cadres'!$B$1:$Z$616,MATCH($B118, 'Mapping cadres'!$B$1:$B$616,0), MATCH(R$32,'Mapping cadres'!$B$1:$Z$1,0))</f>
        <v>3</v>
      </c>
      <c r="S118" s="226">
        <f>INDEX('Uganda workforce data - raw'!$A$4:$F$619,MATCH($B118, 'Uganda workforce data - raw'!$B$4:$B$619,0), MATCH("Filled Male",'Uganda workforce data - raw'!$A$4:$F$4,0))*INDEX('Mapping cadres'!$B$1:$Z$616,MATCH($B118, 'Mapping cadres'!$B$1:$B$616,0), MATCH(S$32,'Mapping cadres'!$B$1:$Z$1,0))</f>
        <v>0</v>
      </c>
      <c r="T118" s="226">
        <f>INDEX('Uganda workforce data - raw'!$A$4:$F$619,MATCH($B118, 'Uganda workforce data - raw'!$B$4:$B$619,0), MATCH("Filled Male",'Uganda workforce data - raw'!$A$4:$F$4,0))*INDEX('Mapping cadres'!$B$1:$Z$616,MATCH($B118, 'Mapping cadres'!$B$1:$B$616,0), MATCH(T$32,'Mapping cadres'!$B$1:$Z$1,0))</f>
        <v>0</v>
      </c>
      <c r="U118" s="226">
        <f>INDEX('Uganda workforce data - raw'!$A$4:$F$619,MATCH($B118, 'Uganda workforce data - raw'!$B$4:$B$619,0), MATCH("Filled Male",'Uganda workforce data - raw'!$A$4:$F$4,0))*INDEX('Mapping cadres'!$B$1:$Z$616,MATCH($B118, 'Mapping cadres'!$B$1:$B$616,0), MATCH(U$32,'Mapping cadres'!$B$1:$Z$1,0))</f>
        <v>0</v>
      </c>
      <c r="V118" s="226">
        <f>INDEX('Uganda workforce data - raw'!$A$4:$F$619,MATCH($B118, 'Uganda workforce data - raw'!$B$4:$B$619,0), MATCH("Filled Male",'Uganda workforce data - raw'!$A$4:$F$4,0))*INDEX('Mapping cadres'!$B$1:$Z$616,MATCH($B118, 'Mapping cadres'!$B$1:$B$616,0), MATCH(V$32,'Mapping cadres'!$B$1:$Z$1,0))</f>
        <v>0</v>
      </c>
      <c r="W118" s="226">
        <f>INDEX('Uganda workforce data - raw'!$A$4:$F$619,MATCH($B118, 'Uganda workforce data - raw'!$B$4:$B$619,0), MATCH("Filled Male",'Uganda workforce data - raw'!$A$4:$F$4,0))*INDEX('Mapping cadres'!$B$1:$Z$616,MATCH($B118, 'Mapping cadres'!$B$1:$B$616,0), MATCH(W$32,'Mapping cadres'!$B$1:$Z$1,0))</f>
        <v>0</v>
      </c>
      <c r="X118" s="226">
        <f>INDEX('Uganda workforce data - raw'!$A$4:$F$619,MATCH($B118, 'Uganda workforce data - raw'!$B$4:$B$619,0), MATCH("Filled Male",'Uganda workforce data - raw'!$A$4:$F$4,0))*INDEX('Mapping cadres'!$B$1:$Z$616,MATCH($B118, 'Mapping cadres'!$B$1:$B$616,0), MATCH(X$32,'Mapping cadres'!$B$1:$Z$1,0))</f>
        <v>0</v>
      </c>
      <c r="Y118" s="226">
        <f>INDEX('Uganda workforce data - raw'!$A$4:$F$619,MATCH($B118, 'Uganda workforce data - raw'!$B$4:$B$619,0), MATCH("Filled Male",'Uganda workforce data - raw'!$A$4:$F$4,0))*INDEX('Mapping cadres'!$B$1:$Z$616,MATCH($B118, 'Mapping cadres'!$B$1:$B$616,0), MATCH(Y$32,'Mapping cadres'!$B$1:$Z$1,0))</f>
        <v>0</v>
      </c>
      <c r="Z118" s="226">
        <f>INDEX('Uganda workforce data - raw'!$A$4:$F$619,MATCH($B118, 'Uganda workforce data - raw'!$B$4:$B$619,0), MATCH("Filled Male",'Uganda workforce data - raw'!$A$4:$F$4,0))*INDEX('Mapping cadres'!$B$1:$Z$616,MATCH($B118, 'Mapping cadres'!$B$1:$B$616,0), MATCH(Z$32,'Mapping cadres'!$B$1:$Z$1,0))</f>
        <v>0</v>
      </c>
      <c r="AA118" s="226">
        <f>INDEX('Uganda workforce data - raw'!$A$4:$F$619,MATCH($B118, 'Uganda workforce data - raw'!$B$4:$B$619,0), MATCH("Filled Female",'Uganda workforce data - raw'!$A$4:$F$4,0))*INDEX('Mapping cadres'!$B$1:$Z$616,MATCH($B118, 'Mapping cadres'!$B$1:$B$616,0), MATCH(AA$32,'Mapping cadres'!$B$1:$Z$1,0))</f>
        <v>0</v>
      </c>
      <c r="AB118" s="226">
        <f>INDEX('Uganda workforce data - raw'!$A$4:$F$619,MATCH($B118, 'Uganda workforce data - raw'!$B$4:$B$619,0), MATCH("Filled Female",'Uganda workforce data - raw'!$A$4:$F$4,0))*INDEX('Mapping cadres'!$B$1:$Z$616,MATCH($B118, 'Mapping cadres'!$B$1:$B$616,0), MATCH(AB$32,'Mapping cadres'!$B$1:$Z$1,0))</f>
        <v>0</v>
      </c>
      <c r="AC118" s="226">
        <f>INDEX('Uganda workforce data - raw'!$A$4:$F$619,MATCH($B118, 'Uganda workforce data - raw'!$B$4:$B$619,0), MATCH("Filled Female",'Uganda workforce data - raw'!$A$4:$F$4,0))*INDEX('Mapping cadres'!$B$1:$Z$616,MATCH($B118, 'Mapping cadres'!$B$1:$B$616,0), MATCH(AC$32,'Mapping cadres'!$B$1:$Z$1,0))</f>
        <v>0</v>
      </c>
      <c r="AD118" s="226">
        <f>INDEX('Uganda workforce data - raw'!$A$4:$F$619,MATCH($B118, 'Uganda workforce data - raw'!$B$4:$B$619,0), MATCH("Filled Female",'Uganda workforce data - raw'!$A$4:$F$4,0))*INDEX('Mapping cadres'!$B$1:$Z$616,MATCH($B118, 'Mapping cadres'!$B$1:$B$616,0), MATCH(AD$32,'Mapping cadres'!$B$1:$Z$1,0))</f>
        <v>0</v>
      </c>
      <c r="AE118" s="226">
        <f>INDEX('Uganda workforce data - raw'!$A$4:$F$619,MATCH($B118, 'Uganda workforce data - raw'!$B$4:$B$619,0), MATCH("Filled Female",'Uganda workforce data - raw'!$A$4:$F$4,0))*INDEX('Mapping cadres'!$B$1:$Z$616,MATCH($B118, 'Mapping cadres'!$B$1:$B$616,0), MATCH(AE$32,'Mapping cadres'!$B$1:$Z$1,0))</f>
        <v>0</v>
      </c>
      <c r="AF118" s="226">
        <f>INDEX('Uganda workforce data - raw'!$A$4:$F$619,MATCH($B118, 'Uganda workforce data - raw'!$B$4:$B$619,0), MATCH("Filled Female",'Uganda workforce data - raw'!$A$4:$F$4,0))*INDEX('Mapping cadres'!$B$1:$Z$616,MATCH($B118, 'Mapping cadres'!$B$1:$B$616,0), MATCH(AF$32,'Mapping cadres'!$B$1:$Z$1,0))</f>
        <v>0</v>
      </c>
      <c r="AG118" s="226">
        <f>INDEX('Uganda workforce data - raw'!$A$4:$F$619,MATCH($B118, 'Uganda workforce data - raw'!$B$4:$B$619,0), MATCH("Filled Female",'Uganda workforce data - raw'!$A$4:$F$4,0))*INDEX('Mapping cadres'!$B$1:$Z$616,MATCH($B118, 'Mapping cadres'!$B$1:$B$616,0), MATCH(AG$32,'Mapping cadres'!$B$1:$Z$1,0))</f>
        <v>0</v>
      </c>
      <c r="AH118" s="226">
        <f>INDEX('Uganda workforce data - raw'!$A$4:$F$619,MATCH($B118, 'Uganda workforce data - raw'!$B$4:$B$619,0), MATCH("Filled Female",'Uganda workforce data - raw'!$A$4:$F$4,0))*INDEX('Mapping cadres'!$B$1:$Z$616,MATCH($B118, 'Mapping cadres'!$B$1:$B$616,0), MATCH(AH$32,'Mapping cadres'!$B$1:$Z$1,0))</f>
        <v>0</v>
      </c>
      <c r="AI118" s="226">
        <f>INDEX('Uganda workforce data - raw'!$A$4:$F$619,MATCH($B118, 'Uganda workforce data - raw'!$B$4:$B$619,0), MATCH("Filled Female",'Uganda workforce data - raw'!$A$4:$F$4,0))*INDEX('Mapping cadres'!$B$1:$Z$616,MATCH($B118, 'Mapping cadres'!$B$1:$B$616,0), MATCH(AI$32,'Mapping cadres'!$B$1:$Z$1,0))</f>
        <v>0</v>
      </c>
      <c r="AJ118" s="226">
        <f>INDEX('Uganda workforce data - raw'!$A$4:$F$619,MATCH($B118, 'Uganda workforce data - raw'!$B$4:$B$619,0), MATCH("Filled Female",'Uganda workforce data - raw'!$A$4:$F$4,0))*INDEX('Mapping cadres'!$B$1:$Z$616,MATCH($B118, 'Mapping cadres'!$B$1:$B$616,0), MATCH(AJ$32,'Mapping cadres'!$B$1:$Z$1,0))</f>
        <v>0</v>
      </c>
      <c r="AK118" s="226">
        <f>INDEX('Uganda workforce data - raw'!$A$4:$F$619,MATCH($B118, 'Uganda workforce data - raw'!$B$4:$B$619,0), MATCH("Filled Female",'Uganda workforce data - raw'!$A$4:$F$4,0))*INDEX('Mapping cadres'!$B$1:$Z$616,MATCH($B118, 'Mapping cadres'!$B$1:$B$616,0), MATCH(AK$32,'Mapping cadres'!$B$1:$Z$1,0))</f>
        <v>0</v>
      </c>
      <c r="AL118" s="226">
        <f>INDEX('Uganda workforce data - raw'!$A$4:$F$619,MATCH($B118, 'Uganda workforce data - raw'!$B$4:$B$619,0), MATCH("Filled Female",'Uganda workforce data - raw'!$A$4:$F$4,0))*INDEX('Mapping cadres'!$B$1:$Z$616,MATCH($B118, 'Mapping cadres'!$B$1:$B$616,0), MATCH(AL$32,'Mapping cadres'!$B$1:$Z$1,0))</f>
        <v>0</v>
      </c>
      <c r="AM118" s="226">
        <f>INDEX('Uganda workforce data - raw'!$A$4:$F$619,MATCH($B118, 'Uganda workforce data - raw'!$B$4:$B$619,0), MATCH("Filled Female",'Uganda workforce data - raw'!$A$4:$F$4,0))*INDEX('Mapping cadres'!$B$1:$Z$616,MATCH($B118, 'Mapping cadres'!$B$1:$B$616,0), MATCH(AM$32,'Mapping cadres'!$B$1:$Z$1,0))</f>
        <v>0</v>
      </c>
      <c r="AN118" s="226">
        <f>INDEX('Uganda workforce data - raw'!$A$4:$F$619,MATCH($B118, 'Uganda workforce data - raw'!$B$4:$B$619,0), MATCH("Filled Female",'Uganda workforce data - raw'!$A$4:$F$4,0))*INDEX('Mapping cadres'!$B$1:$Z$616,MATCH($B118, 'Mapping cadres'!$B$1:$B$616,0), MATCH(AN$32,'Mapping cadres'!$B$1:$Z$1,0))</f>
        <v>0</v>
      </c>
      <c r="AO118" s="226">
        <f>INDEX('Uganda workforce data - raw'!$A$4:$F$619,MATCH($B118, 'Uganda workforce data - raw'!$B$4:$B$619,0), MATCH("Filled Female",'Uganda workforce data - raw'!$A$4:$F$4,0))*INDEX('Mapping cadres'!$B$1:$Z$616,MATCH($B118, 'Mapping cadres'!$B$1:$B$616,0), MATCH(AO$32,'Mapping cadres'!$B$1:$Z$1,0))</f>
        <v>0</v>
      </c>
      <c r="AP118" s="226">
        <f>INDEX('Uganda workforce data - raw'!$A$4:$F$619,MATCH($B118, 'Uganda workforce data - raw'!$B$4:$B$619,0), MATCH("Filled Female",'Uganda workforce data - raw'!$A$4:$F$4,0))*INDEX('Mapping cadres'!$B$1:$Z$616,MATCH($B118, 'Mapping cadres'!$B$1:$B$616,0), MATCH(AP$32,'Mapping cadres'!$B$1:$Z$1,0))</f>
        <v>0</v>
      </c>
      <c r="AQ118" s="226">
        <f>INDEX('Uganda workforce data - raw'!$A$4:$F$619,MATCH($B118, 'Uganda workforce data - raw'!$B$4:$B$619,0), MATCH("Filled Female",'Uganda workforce data - raw'!$A$4:$F$4,0))*INDEX('Mapping cadres'!$B$1:$Z$616,MATCH($B118, 'Mapping cadres'!$B$1:$B$616,0), MATCH(AQ$32,'Mapping cadres'!$B$1:$Z$1,0))</f>
        <v>0</v>
      </c>
      <c r="AR118" s="226">
        <f>INDEX('Uganda workforce data - raw'!$A$4:$F$619,MATCH($B118, 'Uganda workforce data - raw'!$B$4:$B$619,0), MATCH("Filled Female",'Uganda workforce data - raw'!$A$4:$F$4,0))*INDEX('Mapping cadres'!$B$1:$Z$616,MATCH($B118, 'Mapping cadres'!$B$1:$B$616,0), MATCH(AR$32,'Mapping cadres'!$B$1:$Z$1,0))</f>
        <v>0</v>
      </c>
      <c r="AS118" s="226">
        <f>INDEX('Uganda workforce data - raw'!$A$4:$F$619,MATCH($B118, 'Uganda workforce data - raw'!$B$4:$B$619,0), MATCH("Filled Female",'Uganda workforce data - raw'!$A$4:$F$4,0))*INDEX('Mapping cadres'!$B$1:$Z$616,MATCH($B118, 'Mapping cadres'!$B$1:$B$616,0), MATCH(AS$32,'Mapping cadres'!$B$1:$Z$1,0))</f>
        <v>0</v>
      </c>
      <c r="AT118" s="226">
        <f>INDEX('Uganda workforce data - raw'!$A$4:$F$619,MATCH($B118, 'Uganda workforce data - raw'!$B$4:$B$619,0), MATCH("Filled Female",'Uganda workforce data - raw'!$A$4:$F$4,0))*INDEX('Mapping cadres'!$B$1:$Z$616,MATCH($B118, 'Mapping cadres'!$B$1:$B$616,0), MATCH(AT$32,'Mapping cadres'!$B$1:$Z$1,0))</f>
        <v>0</v>
      </c>
      <c r="AU118" s="226">
        <f>INDEX('Uganda workforce data - raw'!$A$4:$F$619,MATCH($B118, 'Uganda workforce data - raw'!$B$4:$B$619,0), MATCH("Filled Female",'Uganda workforce data - raw'!$A$4:$F$4,0))*INDEX('Mapping cadres'!$B$1:$Z$616,MATCH($B118, 'Mapping cadres'!$B$1:$B$616,0), MATCH(AU$32,'Mapping cadres'!$B$1:$Z$1,0))</f>
        <v>0</v>
      </c>
      <c r="AV118" s="226">
        <f>INDEX('Uganda workforce data - raw'!$A$4:$F$619,MATCH($B118, 'Uganda workforce data - raw'!$B$4:$B$619,0), MATCH("Filled Female",'Uganda workforce data - raw'!$A$4:$F$4,0))*INDEX('Mapping cadres'!$B$1:$Z$616,MATCH($B118, 'Mapping cadres'!$B$1:$B$616,0), MATCH(AV$32,'Mapping cadres'!$B$1:$Z$1,0))</f>
        <v>0</v>
      </c>
      <c r="AW118" s="226">
        <f>INDEX('Uganda workforce data - raw'!$A$4:$F$619,MATCH($B118, 'Uganda workforce data - raw'!$B$4:$B$619,0), MATCH("Filled Female",'Uganda workforce data - raw'!$A$4:$F$4,0))*INDEX('Mapping cadres'!$B$1:$Z$616,MATCH($B118, 'Mapping cadres'!$B$1:$B$616,0), MATCH(AW$32,'Mapping cadres'!$B$1:$Z$1,0))</f>
        <v>0</v>
      </c>
      <c r="AX118" s="226">
        <f>INDEX('Uganda workforce data - raw'!$A$4:$F$619,MATCH($B118, 'Uganda workforce data - raw'!$B$4:$B$619,0), MATCH("Filled Female",'Uganda workforce data - raw'!$A$4:$F$4,0))*INDEX('Mapping cadres'!$B$1:$Z$616,MATCH($B118, 'Mapping cadres'!$B$1:$B$616,0), MATCH(AX$32,'Mapping cadres'!$B$1:$Z$1,0))</f>
        <v>0</v>
      </c>
      <c r="AY118" s="226">
        <f t="shared" si="29"/>
        <v>0</v>
      </c>
      <c r="AZ118" s="226">
        <f t="shared" si="30"/>
        <v>0</v>
      </c>
      <c r="BA118" s="226">
        <f t="shared" si="31"/>
        <v>0</v>
      </c>
      <c r="BB118" s="226">
        <f t="shared" si="32"/>
        <v>0</v>
      </c>
      <c r="BC118" s="226">
        <f t="shared" si="33"/>
        <v>0</v>
      </c>
      <c r="BD118" s="226">
        <f t="shared" si="34"/>
        <v>0</v>
      </c>
      <c r="BE118" s="226">
        <f t="shared" si="35"/>
        <v>0</v>
      </c>
      <c r="BF118" s="226">
        <f t="shared" si="36"/>
        <v>0</v>
      </c>
      <c r="BG118" s="226">
        <f t="shared" si="37"/>
        <v>0</v>
      </c>
      <c r="BH118" s="226">
        <f t="shared" si="38"/>
        <v>0</v>
      </c>
      <c r="BI118" s="226">
        <f t="shared" si="39"/>
        <v>0</v>
      </c>
      <c r="BJ118" s="226">
        <f t="shared" si="40"/>
        <v>0</v>
      </c>
      <c r="BK118" s="226">
        <f t="shared" si="41"/>
        <v>0</v>
      </c>
      <c r="BL118" s="226">
        <f t="shared" si="42"/>
        <v>0</v>
      </c>
      <c r="BM118" s="226">
        <f t="shared" si="43"/>
        <v>0</v>
      </c>
      <c r="BN118" s="226">
        <f t="shared" si="44"/>
        <v>3</v>
      </c>
      <c r="BO118" s="226">
        <f t="shared" si="45"/>
        <v>0</v>
      </c>
      <c r="BP118" s="226">
        <f t="shared" si="46"/>
        <v>0</v>
      </c>
      <c r="BQ118" s="226">
        <f t="shared" si="47"/>
        <v>0</v>
      </c>
      <c r="BR118" s="226">
        <f t="shared" si="48"/>
        <v>0</v>
      </c>
      <c r="BS118" s="226">
        <f t="shared" si="49"/>
        <v>0</v>
      </c>
      <c r="BT118" s="226">
        <f t="shared" si="50"/>
        <v>0</v>
      </c>
      <c r="BU118" s="226">
        <f t="shared" si="51"/>
        <v>0</v>
      </c>
      <c r="BV118" s="226">
        <f t="shared" si="52"/>
        <v>0</v>
      </c>
    </row>
    <row r="119" spans="1:74">
      <c r="A119" s="226">
        <v>87</v>
      </c>
      <c r="B119" s="226" t="s">
        <v>1392</v>
      </c>
      <c r="C119" s="226">
        <f>INDEX('Uganda workforce data - raw'!$A$4:$F$619,MATCH($B119, 'Uganda workforce data - raw'!$B$4:$B$619,0), MATCH("Filled Male",'Uganda workforce data - raw'!$A$4:$F$4,0))*INDEX('Mapping cadres'!$B$1:$Z$616,MATCH($B119, 'Mapping cadres'!$B$1:$B$616,0), MATCH(C$32,'Mapping cadres'!$B$1:$Z$1,0))</f>
        <v>0</v>
      </c>
      <c r="D119" s="226">
        <f>INDEX('Uganda workforce data - raw'!$A$4:$F$619,MATCH($B119, 'Uganda workforce data - raw'!$B$4:$B$619,0), MATCH("Filled Male",'Uganda workforce data - raw'!$A$4:$F$4,0))*INDEX('Mapping cadres'!$B$1:$Z$616,MATCH($B119, 'Mapping cadres'!$B$1:$B$616,0), MATCH(D$32,'Mapping cadres'!$B$1:$Z$1,0))</f>
        <v>1</v>
      </c>
      <c r="E119" s="226">
        <f>INDEX('Uganda workforce data - raw'!$A$4:$F$619,MATCH($B119, 'Uganda workforce data - raw'!$B$4:$B$619,0), MATCH("Filled Male",'Uganda workforce data - raw'!$A$4:$F$4,0))*INDEX('Mapping cadres'!$B$1:$Z$616,MATCH($B119, 'Mapping cadres'!$B$1:$B$616,0), MATCH(E$32,'Mapping cadres'!$B$1:$Z$1,0))</f>
        <v>0</v>
      </c>
      <c r="F119" s="226">
        <f>INDEX('Uganda workforce data - raw'!$A$4:$F$619,MATCH($B119, 'Uganda workforce data - raw'!$B$4:$B$619,0), MATCH("Filled Male",'Uganda workforce data - raw'!$A$4:$F$4,0))*INDEX('Mapping cadres'!$B$1:$Z$616,MATCH($B119, 'Mapping cadres'!$B$1:$B$616,0), MATCH(F$32,'Mapping cadres'!$B$1:$Z$1,0))</f>
        <v>0</v>
      </c>
      <c r="G119" s="226">
        <f>INDEX('Uganda workforce data - raw'!$A$4:$F$619,MATCH($B119, 'Uganda workforce data - raw'!$B$4:$B$619,0), MATCH("Filled Male",'Uganda workforce data - raw'!$A$4:$F$4,0))*INDEX('Mapping cadres'!$B$1:$Z$616,MATCH($B119, 'Mapping cadres'!$B$1:$B$616,0), MATCH(G$32,'Mapping cadres'!$B$1:$Z$1,0))</f>
        <v>0</v>
      </c>
      <c r="H119" s="226">
        <f>INDEX('Uganda workforce data - raw'!$A$4:$F$619,MATCH($B119, 'Uganda workforce data - raw'!$B$4:$B$619,0), MATCH("Filled Male",'Uganda workforce data - raw'!$A$4:$F$4,0))*INDEX('Mapping cadres'!$B$1:$Z$616,MATCH($B119, 'Mapping cadres'!$B$1:$B$616,0), MATCH(H$32,'Mapping cadres'!$B$1:$Z$1,0))</f>
        <v>0</v>
      </c>
      <c r="I119" s="226">
        <f>INDEX('Uganda workforce data - raw'!$A$4:$F$619,MATCH($B119, 'Uganda workforce data - raw'!$B$4:$B$619,0), MATCH("Filled Male",'Uganda workforce data - raw'!$A$4:$F$4,0))*INDEX('Mapping cadres'!$B$1:$Z$616,MATCH($B119, 'Mapping cadres'!$B$1:$B$616,0), MATCH(I$32,'Mapping cadres'!$B$1:$Z$1,0))</f>
        <v>0</v>
      </c>
      <c r="J119" s="226">
        <f>INDEX('Uganda workforce data - raw'!$A$4:$F$619,MATCH($B119, 'Uganda workforce data - raw'!$B$4:$B$619,0), MATCH("Filled Male",'Uganda workforce data - raw'!$A$4:$F$4,0))*INDEX('Mapping cadres'!$B$1:$Z$616,MATCH($B119, 'Mapping cadres'!$B$1:$B$616,0), MATCH(J$32,'Mapping cadres'!$B$1:$Z$1,0))</f>
        <v>0</v>
      </c>
      <c r="K119" s="226">
        <f>INDEX('Uganda workforce data - raw'!$A$4:$F$619,MATCH($B119, 'Uganda workforce data - raw'!$B$4:$B$619,0), MATCH("Filled Male",'Uganda workforce data - raw'!$A$4:$F$4,0))*INDEX('Mapping cadres'!$B$1:$Z$616,MATCH($B119, 'Mapping cadres'!$B$1:$B$616,0), MATCH(K$32,'Mapping cadres'!$B$1:$Z$1,0))</f>
        <v>0</v>
      </c>
      <c r="L119" s="226">
        <f>INDEX('Uganda workforce data - raw'!$A$4:$F$619,MATCH($B119, 'Uganda workforce data - raw'!$B$4:$B$619,0), MATCH("Filled Male",'Uganda workforce data - raw'!$A$4:$F$4,0))*INDEX('Mapping cadres'!$B$1:$Z$616,MATCH($B119, 'Mapping cadres'!$B$1:$B$616,0), MATCH(L$32,'Mapping cadres'!$B$1:$Z$1,0))</f>
        <v>0</v>
      </c>
      <c r="M119" s="226">
        <f>INDEX('Uganda workforce data - raw'!$A$4:$F$619,MATCH($B119, 'Uganda workforce data - raw'!$B$4:$B$619,0), MATCH("Filled Male",'Uganda workforce data - raw'!$A$4:$F$4,0))*INDEX('Mapping cadres'!$B$1:$Z$616,MATCH($B119, 'Mapping cadres'!$B$1:$B$616,0), MATCH(M$32,'Mapping cadres'!$B$1:$Z$1,0))</f>
        <v>0</v>
      </c>
      <c r="N119" s="226">
        <f>INDEX('Uganda workforce data - raw'!$A$4:$F$619,MATCH($B119, 'Uganda workforce data - raw'!$B$4:$B$619,0), MATCH("Filled Male",'Uganda workforce data - raw'!$A$4:$F$4,0))*INDEX('Mapping cadres'!$B$1:$Z$616,MATCH($B119, 'Mapping cadres'!$B$1:$B$616,0), MATCH(N$32,'Mapping cadres'!$B$1:$Z$1,0))</f>
        <v>0</v>
      </c>
      <c r="O119" s="226">
        <f>INDEX('Uganda workforce data - raw'!$A$4:$F$619,MATCH($B119, 'Uganda workforce data - raw'!$B$4:$B$619,0), MATCH("Filled Male",'Uganda workforce data - raw'!$A$4:$F$4,0))*INDEX('Mapping cadres'!$B$1:$Z$616,MATCH($B119, 'Mapping cadres'!$B$1:$B$616,0), MATCH(O$32,'Mapping cadres'!$B$1:$Z$1,0))</f>
        <v>0</v>
      </c>
      <c r="P119" s="226">
        <f>INDEX('Uganda workforce data - raw'!$A$4:$F$619,MATCH($B119, 'Uganda workforce data - raw'!$B$4:$B$619,0), MATCH("Filled Male",'Uganda workforce data - raw'!$A$4:$F$4,0))*INDEX('Mapping cadres'!$B$1:$Z$616,MATCH($B119, 'Mapping cadres'!$B$1:$B$616,0), MATCH(P$32,'Mapping cadres'!$B$1:$Z$1,0))</f>
        <v>0</v>
      </c>
      <c r="Q119" s="226">
        <f>INDEX('Uganda workforce data - raw'!$A$4:$F$619,MATCH($B119, 'Uganda workforce data - raw'!$B$4:$B$619,0), MATCH("Filled Male",'Uganda workforce data - raw'!$A$4:$F$4,0))*INDEX('Mapping cadres'!$B$1:$Z$616,MATCH($B119, 'Mapping cadres'!$B$1:$B$616,0), MATCH(Q$32,'Mapping cadres'!$B$1:$Z$1,0))</f>
        <v>0</v>
      </c>
      <c r="R119" s="226">
        <f>INDEX('Uganda workforce data - raw'!$A$4:$F$619,MATCH($B119, 'Uganda workforce data - raw'!$B$4:$B$619,0), MATCH("Filled Male",'Uganda workforce data - raw'!$A$4:$F$4,0))*INDEX('Mapping cadres'!$B$1:$Z$616,MATCH($B119, 'Mapping cadres'!$B$1:$B$616,0), MATCH(R$32,'Mapping cadres'!$B$1:$Z$1,0))</f>
        <v>0</v>
      </c>
      <c r="S119" s="226">
        <f>INDEX('Uganda workforce data - raw'!$A$4:$F$619,MATCH($B119, 'Uganda workforce data - raw'!$B$4:$B$619,0), MATCH("Filled Male",'Uganda workforce data - raw'!$A$4:$F$4,0))*INDEX('Mapping cadres'!$B$1:$Z$616,MATCH($B119, 'Mapping cadres'!$B$1:$B$616,0), MATCH(S$32,'Mapping cadres'!$B$1:$Z$1,0))</f>
        <v>0</v>
      </c>
      <c r="T119" s="226">
        <f>INDEX('Uganda workforce data - raw'!$A$4:$F$619,MATCH($B119, 'Uganda workforce data - raw'!$B$4:$B$619,0), MATCH("Filled Male",'Uganda workforce data - raw'!$A$4:$F$4,0))*INDEX('Mapping cadres'!$B$1:$Z$616,MATCH($B119, 'Mapping cadres'!$B$1:$B$616,0), MATCH(T$32,'Mapping cadres'!$B$1:$Z$1,0))</f>
        <v>0</v>
      </c>
      <c r="U119" s="226">
        <f>INDEX('Uganda workforce data - raw'!$A$4:$F$619,MATCH($B119, 'Uganda workforce data - raw'!$B$4:$B$619,0), MATCH("Filled Male",'Uganda workforce data - raw'!$A$4:$F$4,0))*INDEX('Mapping cadres'!$B$1:$Z$616,MATCH($B119, 'Mapping cadres'!$B$1:$B$616,0), MATCH(U$32,'Mapping cadres'!$B$1:$Z$1,0))</f>
        <v>0</v>
      </c>
      <c r="V119" s="226">
        <f>INDEX('Uganda workforce data - raw'!$A$4:$F$619,MATCH($B119, 'Uganda workforce data - raw'!$B$4:$B$619,0), MATCH("Filled Male",'Uganda workforce data - raw'!$A$4:$F$4,0))*INDEX('Mapping cadres'!$B$1:$Z$616,MATCH($B119, 'Mapping cadres'!$B$1:$B$616,0), MATCH(V$32,'Mapping cadres'!$B$1:$Z$1,0))</f>
        <v>0</v>
      </c>
      <c r="W119" s="226">
        <f>INDEX('Uganda workforce data - raw'!$A$4:$F$619,MATCH($B119, 'Uganda workforce data - raw'!$B$4:$B$619,0), MATCH("Filled Male",'Uganda workforce data - raw'!$A$4:$F$4,0))*INDEX('Mapping cadres'!$B$1:$Z$616,MATCH($B119, 'Mapping cadres'!$B$1:$B$616,0), MATCH(W$32,'Mapping cadres'!$B$1:$Z$1,0))</f>
        <v>0</v>
      </c>
      <c r="X119" s="226">
        <f>INDEX('Uganda workforce data - raw'!$A$4:$F$619,MATCH($B119, 'Uganda workforce data - raw'!$B$4:$B$619,0), MATCH("Filled Male",'Uganda workforce data - raw'!$A$4:$F$4,0))*INDEX('Mapping cadres'!$B$1:$Z$616,MATCH($B119, 'Mapping cadres'!$B$1:$B$616,0), MATCH(X$32,'Mapping cadres'!$B$1:$Z$1,0))</f>
        <v>0</v>
      </c>
      <c r="Y119" s="226">
        <f>INDEX('Uganda workforce data - raw'!$A$4:$F$619,MATCH($B119, 'Uganda workforce data - raw'!$B$4:$B$619,0), MATCH("Filled Male",'Uganda workforce data - raw'!$A$4:$F$4,0))*INDEX('Mapping cadres'!$B$1:$Z$616,MATCH($B119, 'Mapping cadres'!$B$1:$B$616,0), MATCH(Y$32,'Mapping cadres'!$B$1:$Z$1,0))</f>
        <v>0</v>
      </c>
      <c r="Z119" s="226">
        <f>INDEX('Uganda workforce data - raw'!$A$4:$F$619,MATCH($B119, 'Uganda workforce data - raw'!$B$4:$B$619,0), MATCH("Filled Male",'Uganda workforce data - raw'!$A$4:$F$4,0))*INDEX('Mapping cadres'!$B$1:$Z$616,MATCH($B119, 'Mapping cadres'!$B$1:$B$616,0), MATCH(Z$32,'Mapping cadres'!$B$1:$Z$1,0))</f>
        <v>0</v>
      </c>
      <c r="AA119" s="226">
        <f>INDEX('Uganda workforce data - raw'!$A$4:$F$619,MATCH($B119, 'Uganda workforce data - raw'!$B$4:$B$619,0), MATCH("Filled Female",'Uganda workforce data - raw'!$A$4:$F$4,0))*INDEX('Mapping cadres'!$B$1:$Z$616,MATCH($B119, 'Mapping cadres'!$B$1:$B$616,0), MATCH(AA$32,'Mapping cadres'!$B$1:$Z$1,0))</f>
        <v>0</v>
      </c>
      <c r="AB119" s="226">
        <f>INDEX('Uganda workforce data - raw'!$A$4:$F$619,MATCH($B119, 'Uganda workforce data - raw'!$B$4:$B$619,0), MATCH("Filled Female",'Uganda workforce data - raw'!$A$4:$F$4,0))*INDEX('Mapping cadres'!$B$1:$Z$616,MATCH($B119, 'Mapping cadres'!$B$1:$B$616,0), MATCH(AB$32,'Mapping cadres'!$B$1:$Z$1,0))</f>
        <v>2</v>
      </c>
      <c r="AC119" s="226">
        <f>INDEX('Uganda workforce data - raw'!$A$4:$F$619,MATCH($B119, 'Uganda workforce data - raw'!$B$4:$B$619,0), MATCH("Filled Female",'Uganda workforce data - raw'!$A$4:$F$4,0))*INDEX('Mapping cadres'!$B$1:$Z$616,MATCH($B119, 'Mapping cadres'!$B$1:$B$616,0), MATCH(AC$32,'Mapping cadres'!$B$1:$Z$1,0))</f>
        <v>0</v>
      </c>
      <c r="AD119" s="226">
        <f>INDEX('Uganda workforce data - raw'!$A$4:$F$619,MATCH($B119, 'Uganda workforce data - raw'!$B$4:$B$619,0), MATCH("Filled Female",'Uganda workforce data - raw'!$A$4:$F$4,0))*INDEX('Mapping cadres'!$B$1:$Z$616,MATCH($B119, 'Mapping cadres'!$B$1:$B$616,0), MATCH(AD$32,'Mapping cadres'!$B$1:$Z$1,0))</f>
        <v>0</v>
      </c>
      <c r="AE119" s="226">
        <f>INDEX('Uganda workforce data - raw'!$A$4:$F$619,MATCH($B119, 'Uganda workforce data - raw'!$B$4:$B$619,0), MATCH("Filled Female",'Uganda workforce data - raw'!$A$4:$F$4,0))*INDEX('Mapping cadres'!$B$1:$Z$616,MATCH($B119, 'Mapping cadres'!$B$1:$B$616,0), MATCH(AE$32,'Mapping cadres'!$B$1:$Z$1,0))</f>
        <v>0</v>
      </c>
      <c r="AF119" s="226">
        <f>INDEX('Uganda workforce data - raw'!$A$4:$F$619,MATCH($B119, 'Uganda workforce data - raw'!$B$4:$B$619,0), MATCH("Filled Female",'Uganda workforce data - raw'!$A$4:$F$4,0))*INDEX('Mapping cadres'!$B$1:$Z$616,MATCH($B119, 'Mapping cadres'!$B$1:$B$616,0), MATCH(AF$32,'Mapping cadres'!$B$1:$Z$1,0))</f>
        <v>0</v>
      </c>
      <c r="AG119" s="226">
        <f>INDEX('Uganda workforce data - raw'!$A$4:$F$619,MATCH($B119, 'Uganda workforce data - raw'!$B$4:$B$619,0), MATCH("Filled Female",'Uganda workforce data - raw'!$A$4:$F$4,0))*INDEX('Mapping cadres'!$B$1:$Z$616,MATCH($B119, 'Mapping cadres'!$B$1:$B$616,0), MATCH(AG$32,'Mapping cadres'!$B$1:$Z$1,0))</f>
        <v>0</v>
      </c>
      <c r="AH119" s="226">
        <f>INDEX('Uganda workforce data - raw'!$A$4:$F$619,MATCH($B119, 'Uganda workforce data - raw'!$B$4:$B$619,0), MATCH("Filled Female",'Uganda workforce data - raw'!$A$4:$F$4,0))*INDEX('Mapping cadres'!$B$1:$Z$616,MATCH($B119, 'Mapping cadres'!$B$1:$B$616,0), MATCH(AH$32,'Mapping cadres'!$B$1:$Z$1,0))</f>
        <v>0</v>
      </c>
      <c r="AI119" s="226">
        <f>INDEX('Uganda workforce data - raw'!$A$4:$F$619,MATCH($B119, 'Uganda workforce data - raw'!$B$4:$B$619,0), MATCH("Filled Female",'Uganda workforce data - raw'!$A$4:$F$4,0))*INDEX('Mapping cadres'!$B$1:$Z$616,MATCH($B119, 'Mapping cadres'!$B$1:$B$616,0), MATCH(AI$32,'Mapping cadres'!$B$1:$Z$1,0))</f>
        <v>0</v>
      </c>
      <c r="AJ119" s="226">
        <f>INDEX('Uganda workforce data - raw'!$A$4:$F$619,MATCH($B119, 'Uganda workforce data - raw'!$B$4:$B$619,0), MATCH("Filled Female",'Uganda workforce data - raw'!$A$4:$F$4,0))*INDEX('Mapping cadres'!$B$1:$Z$616,MATCH($B119, 'Mapping cadres'!$B$1:$B$616,0), MATCH(AJ$32,'Mapping cadres'!$B$1:$Z$1,0))</f>
        <v>0</v>
      </c>
      <c r="AK119" s="226">
        <f>INDEX('Uganda workforce data - raw'!$A$4:$F$619,MATCH($B119, 'Uganda workforce data - raw'!$B$4:$B$619,0), MATCH("Filled Female",'Uganda workforce data - raw'!$A$4:$F$4,0))*INDEX('Mapping cadres'!$B$1:$Z$616,MATCH($B119, 'Mapping cadres'!$B$1:$B$616,0), MATCH(AK$32,'Mapping cadres'!$B$1:$Z$1,0))</f>
        <v>0</v>
      </c>
      <c r="AL119" s="226">
        <f>INDEX('Uganda workforce data - raw'!$A$4:$F$619,MATCH($B119, 'Uganda workforce data - raw'!$B$4:$B$619,0), MATCH("Filled Female",'Uganda workforce data - raw'!$A$4:$F$4,0))*INDEX('Mapping cadres'!$B$1:$Z$616,MATCH($B119, 'Mapping cadres'!$B$1:$B$616,0), MATCH(AL$32,'Mapping cadres'!$B$1:$Z$1,0))</f>
        <v>0</v>
      </c>
      <c r="AM119" s="226">
        <f>INDEX('Uganda workforce data - raw'!$A$4:$F$619,MATCH($B119, 'Uganda workforce data - raw'!$B$4:$B$619,0), MATCH("Filled Female",'Uganda workforce data - raw'!$A$4:$F$4,0))*INDEX('Mapping cadres'!$B$1:$Z$616,MATCH($B119, 'Mapping cadres'!$B$1:$B$616,0), MATCH(AM$32,'Mapping cadres'!$B$1:$Z$1,0))</f>
        <v>0</v>
      </c>
      <c r="AN119" s="226">
        <f>INDEX('Uganda workforce data - raw'!$A$4:$F$619,MATCH($B119, 'Uganda workforce data - raw'!$B$4:$B$619,0), MATCH("Filled Female",'Uganda workforce data - raw'!$A$4:$F$4,0))*INDEX('Mapping cadres'!$B$1:$Z$616,MATCH($B119, 'Mapping cadres'!$B$1:$B$616,0), MATCH(AN$32,'Mapping cadres'!$B$1:$Z$1,0))</f>
        <v>0</v>
      </c>
      <c r="AO119" s="226">
        <f>INDEX('Uganda workforce data - raw'!$A$4:$F$619,MATCH($B119, 'Uganda workforce data - raw'!$B$4:$B$619,0), MATCH("Filled Female",'Uganda workforce data - raw'!$A$4:$F$4,0))*INDEX('Mapping cadres'!$B$1:$Z$616,MATCH($B119, 'Mapping cadres'!$B$1:$B$616,0), MATCH(AO$32,'Mapping cadres'!$B$1:$Z$1,0))</f>
        <v>0</v>
      </c>
      <c r="AP119" s="226">
        <f>INDEX('Uganda workforce data - raw'!$A$4:$F$619,MATCH($B119, 'Uganda workforce data - raw'!$B$4:$B$619,0), MATCH("Filled Female",'Uganda workforce data - raw'!$A$4:$F$4,0))*INDEX('Mapping cadres'!$B$1:$Z$616,MATCH($B119, 'Mapping cadres'!$B$1:$B$616,0), MATCH(AP$32,'Mapping cadres'!$B$1:$Z$1,0))</f>
        <v>0</v>
      </c>
      <c r="AQ119" s="226">
        <f>INDEX('Uganda workforce data - raw'!$A$4:$F$619,MATCH($B119, 'Uganda workforce data - raw'!$B$4:$B$619,0), MATCH("Filled Female",'Uganda workforce data - raw'!$A$4:$F$4,0))*INDEX('Mapping cadres'!$B$1:$Z$616,MATCH($B119, 'Mapping cadres'!$B$1:$B$616,0), MATCH(AQ$32,'Mapping cadres'!$B$1:$Z$1,0))</f>
        <v>0</v>
      </c>
      <c r="AR119" s="226">
        <f>INDEX('Uganda workforce data - raw'!$A$4:$F$619,MATCH($B119, 'Uganda workforce data - raw'!$B$4:$B$619,0), MATCH("Filled Female",'Uganda workforce data - raw'!$A$4:$F$4,0))*INDEX('Mapping cadres'!$B$1:$Z$616,MATCH($B119, 'Mapping cadres'!$B$1:$B$616,0), MATCH(AR$32,'Mapping cadres'!$B$1:$Z$1,0))</f>
        <v>0</v>
      </c>
      <c r="AS119" s="226">
        <f>INDEX('Uganda workforce data - raw'!$A$4:$F$619,MATCH($B119, 'Uganda workforce data - raw'!$B$4:$B$619,0), MATCH("Filled Female",'Uganda workforce data - raw'!$A$4:$F$4,0))*INDEX('Mapping cadres'!$B$1:$Z$616,MATCH($B119, 'Mapping cadres'!$B$1:$B$616,0), MATCH(AS$32,'Mapping cadres'!$B$1:$Z$1,0))</f>
        <v>0</v>
      </c>
      <c r="AT119" s="226">
        <f>INDEX('Uganda workforce data - raw'!$A$4:$F$619,MATCH($B119, 'Uganda workforce data - raw'!$B$4:$B$619,0), MATCH("Filled Female",'Uganda workforce data - raw'!$A$4:$F$4,0))*INDEX('Mapping cadres'!$B$1:$Z$616,MATCH($B119, 'Mapping cadres'!$B$1:$B$616,0), MATCH(AT$32,'Mapping cadres'!$B$1:$Z$1,0))</f>
        <v>0</v>
      </c>
      <c r="AU119" s="226">
        <f>INDEX('Uganda workforce data - raw'!$A$4:$F$619,MATCH($B119, 'Uganda workforce data - raw'!$B$4:$B$619,0), MATCH("Filled Female",'Uganda workforce data - raw'!$A$4:$F$4,0))*INDEX('Mapping cadres'!$B$1:$Z$616,MATCH($B119, 'Mapping cadres'!$B$1:$B$616,0), MATCH(AU$32,'Mapping cadres'!$B$1:$Z$1,0))</f>
        <v>0</v>
      </c>
      <c r="AV119" s="226">
        <f>INDEX('Uganda workforce data - raw'!$A$4:$F$619,MATCH($B119, 'Uganda workforce data - raw'!$B$4:$B$619,0), MATCH("Filled Female",'Uganda workforce data - raw'!$A$4:$F$4,0))*INDEX('Mapping cadres'!$B$1:$Z$616,MATCH($B119, 'Mapping cadres'!$B$1:$B$616,0), MATCH(AV$32,'Mapping cadres'!$B$1:$Z$1,0))</f>
        <v>0</v>
      </c>
      <c r="AW119" s="226">
        <f>INDEX('Uganda workforce data - raw'!$A$4:$F$619,MATCH($B119, 'Uganda workforce data - raw'!$B$4:$B$619,0), MATCH("Filled Female",'Uganda workforce data - raw'!$A$4:$F$4,0))*INDEX('Mapping cadres'!$B$1:$Z$616,MATCH($B119, 'Mapping cadres'!$B$1:$B$616,0), MATCH(AW$32,'Mapping cadres'!$B$1:$Z$1,0))</f>
        <v>0</v>
      </c>
      <c r="AX119" s="226">
        <f>INDEX('Uganda workforce data - raw'!$A$4:$F$619,MATCH($B119, 'Uganda workforce data - raw'!$B$4:$B$619,0), MATCH("Filled Female",'Uganda workforce data - raw'!$A$4:$F$4,0))*INDEX('Mapping cadres'!$B$1:$Z$616,MATCH($B119, 'Mapping cadres'!$B$1:$B$616,0), MATCH(AX$32,'Mapping cadres'!$B$1:$Z$1,0))</f>
        <v>0</v>
      </c>
      <c r="AY119" s="226">
        <f t="shared" si="29"/>
        <v>0</v>
      </c>
      <c r="AZ119" s="226">
        <f t="shared" si="30"/>
        <v>3</v>
      </c>
      <c r="BA119" s="226">
        <f t="shared" si="31"/>
        <v>0</v>
      </c>
      <c r="BB119" s="226">
        <f t="shared" si="32"/>
        <v>0</v>
      </c>
      <c r="BC119" s="226">
        <f t="shared" si="33"/>
        <v>0</v>
      </c>
      <c r="BD119" s="226">
        <f t="shared" si="34"/>
        <v>0</v>
      </c>
      <c r="BE119" s="226">
        <f t="shared" si="35"/>
        <v>0</v>
      </c>
      <c r="BF119" s="226">
        <f t="shared" si="36"/>
        <v>0</v>
      </c>
      <c r="BG119" s="226">
        <f t="shared" si="37"/>
        <v>0</v>
      </c>
      <c r="BH119" s="226">
        <f t="shared" si="38"/>
        <v>0</v>
      </c>
      <c r="BI119" s="226">
        <f t="shared" si="39"/>
        <v>0</v>
      </c>
      <c r="BJ119" s="226">
        <f t="shared" si="40"/>
        <v>0</v>
      </c>
      <c r="BK119" s="226">
        <f t="shared" si="41"/>
        <v>0</v>
      </c>
      <c r="BL119" s="226">
        <f t="shared" si="42"/>
        <v>0</v>
      </c>
      <c r="BM119" s="226">
        <f t="shared" si="43"/>
        <v>0</v>
      </c>
      <c r="BN119" s="226">
        <f t="shared" si="44"/>
        <v>0</v>
      </c>
      <c r="BO119" s="226">
        <f t="shared" si="45"/>
        <v>0</v>
      </c>
      <c r="BP119" s="226">
        <f t="shared" si="46"/>
        <v>0</v>
      </c>
      <c r="BQ119" s="226">
        <f t="shared" si="47"/>
        <v>0</v>
      </c>
      <c r="BR119" s="226">
        <f t="shared" si="48"/>
        <v>0</v>
      </c>
      <c r="BS119" s="226">
        <f t="shared" si="49"/>
        <v>0</v>
      </c>
      <c r="BT119" s="226">
        <f t="shared" si="50"/>
        <v>0</v>
      </c>
      <c r="BU119" s="226">
        <f t="shared" si="51"/>
        <v>0</v>
      </c>
      <c r="BV119" s="226">
        <f t="shared" si="52"/>
        <v>0</v>
      </c>
    </row>
    <row r="120" spans="1:74">
      <c r="A120" s="226">
        <v>88</v>
      </c>
      <c r="B120" s="226" t="s">
        <v>1393</v>
      </c>
      <c r="C120" s="226">
        <f>INDEX('Uganda workforce data - raw'!$A$4:$F$619,MATCH($B120, 'Uganda workforce data - raw'!$B$4:$B$619,0), MATCH("Filled Male",'Uganda workforce data - raw'!$A$4:$F$4,0))*INDEX('Mapping cadres'!$B$1:$Z$616,MATCH($B120, 'Mapping cadres'!$B$1:$B$616,0), MATCH(C$32,'Mapping cadres'!$B$1:$Z$1,0))</f>
        <v>0</v>
      </c>
      <c r="D120" s="226">
        <f>INDEX('Uganda workforce data - raw'!$A$4:$F$619,MATCH($B120, 'Uganda workforce data - raw'!$B$4:$B$619,0), MATCH("Filled Male",'Uganda workforce data - raw'!$A$4:$F$4,0))*INDEX('Mapping cadres'!$B$1:$Z$616,MATCH($B120, 'Mapping cadres'!$B$1:$B$616,0), MATCH(D$32,'Mapping cadres'!$B$1:$Z$1,0))</f>
        <v>1</v>
      </c>
      <c r="E120" s="226">
        <f>INDEX('Uganda workforce data - raw'!$A$4:$F$619,MATCH($B120, 'Uganda workforce data - raw'!$B$4:$B$619,0), MATCH("Filled Male",'Uganda workforce data - raw'!$A$4:$F$4,0))*INDEX('Mapping cadres'!$B$1:$Z$616,MATCH($B120, 'Mapping cadres'!$B$1:$B$616,0), MATCH(E$32,'Mapping cadres'!$B$1:$Z$1,0))</f>
        <v>0</v>
      </c>
      <c r="F120" s="226">
        <f>INDEX('Uganda workforce data - raw'!$A$4:$F$619,MATCH($B120, 'Uganda workforce data - raw'!$B$4:$B$619,0), MATCH("Filled Male",'Uganda workforce data - raw'!$A$4:$F$4,0))*INDEX('Mapping cadres'!$B$1:$Z$616,MATCH($B120, 'Mapping cadres'!$B$1:$B$616,0), MATCH(F$32,'Mapping cadres'!$B$1:$Z$1,0))</f>
        <v>0</v>
      </c>
      <c r="G120" s="226">
        <f>INDEX('Uganda workforce data - raw'!$A$4:$F$619,MATCH($B120, 'Uganda workforce data - raw'!$B$4:$B$619,0), MATCH("Filled Male",'Uganda workforce data - raw'!$A$4:$F$4,0))*INDEX('Mapping cadres'!$B$1:$Z$616,MATCH($B120, 'Mapping cadres'!$B$1:$B$616,0), MATCH(G$32,'Mapping cadres'!$B$1:$Z$1,0))</f>
        <v>0</v>
      </c>
      <c r="H120" s="226">
        <f>INDEX('Uganda workforce data - raw'!$A$4:$F$619,MATCH($B120, 'Uganda workforce data - raw'!$B$4:$B$619,0), MATCH("Filled Male",'Uganda workforce data - raw'!$A$4:$F$4,0))*INDEX('Mapping cadres'!$B$1:$Z$616,MATCH($B120, 'Mapping cadres'!$B$1:$B$616,0), MATCH(H$32,'Mapping cadres'!$B$1:$Z$1,0))</f>
        <v>0</v>
      </c>
      <c r="I120" s="226">
        <f>INDEX('Uganda workforce data - raw'!$A$4:$F$619,MATCH($B120, 'Uganda workforce data - raw'!$B$4:$B$619,0), MATCH("Filled Male",'Uganda workforce data - raw'!$A$4:$F$4,0))*INDEX('Mapping cadres'!$B$1:$Z$616,MATCH($B120, 'Mapping cadres'!$B$1:$B$616,0), MATCH(I$32,'Mapping cadres'!$B$1:$Z$1,0))</f>
        <v>0</v>
      </c>
      <c r="J120" s="226">
        <f>INDEX('Uganda workforce data - raw'!$A$4:$F$619,MATCH($B120, 'Uganda workforce data - raw'!$B$4:$B$619,0), MATCH("Filled Male",'Uganda workforce data - raw'!$A$4:$F$4,0))*INDEX('Mapping cadres'!$B$1:$Z$616,MATCH($B120, 'Mapping cadres'!$B$1:$B$616,0), MATCH(J$32,'Mapping cadres'!$B$1:$Z$1,0))</f>
        <v>0</v>
      </c>
      <c r="K120" s="226">
        <f>INDEX('Uganda workforce data - raw'!$A$4:$F$619,MATCH($B120, 'Uganda workforce data - raw'!$B$4:$B$619,0), MATCH("Filled Male",'Uganda workforce data - raw'!$A$4:$F$4,0))*INDEX('Mapping cadres'!$B$1:$Z$616,MATCH($B120, 'Mapping cadres'!$B$1:$B$616,0), MATCH(K$32,'Mapping cadres'!$B$1:$Z$1,0))</f>
        <v>0</v>
      </c>
      <c r="L120" s="226">
        <f>INDEX('Uganda workforce data - raw'!$A$4:$F$619,MATCH($B120, 'Uganda workforce data - raw'!$B$4:$B$619,0), MATCH("Filled Male",'Uganda workforce data - raw'!$A$4:$F$4,0))*INDEX('Mapping cadres'!$B$1:$Z$616,MATCH($B120, 'Mapping cadres'!$B$1:$B$616,0), MATCH(L$32,'Mapping cadres'!$B$1:$Z$1,0))</f>
        <v>0</v>
      </c>
      <c r="M120" s="226">
        <f>INDEX('Uganda workforce data - raw'!$A$4:$F$619,MATCH($B120, 'Uganda workforce data - raw'!$B$4:$B$619,0), MATCH("Filled Male",'Uganda workforce data - raw'!$A$4:$F$4,0))*INDEX('Mapping cadres'!$B$1:$Z$616,MATCH($B120, 'Mapping cadres'!$B$1:$B$616,0), MATCH(M$32,'Mapping cadres'!$B$1:$Z$1,0))</f>
        <v>0</v>
      </c>
      <c r="N120" s="226">
        <f>INDEX('Uganda workforce data - raw'!$A$4:$F$619,MATCH($B120, 'Uganda workforce data - raw'!$B$4:$B$619,0), MATCH("Filled Male",'Uganda workforce data - raw'!$A$4:$F$4,0))*INDEX('Mapping cadres'!$B$1:$Z$616,MATCH($B120, 'Mapping cadres'!$B$1:$B$616,0), MATCH(N$32,'Mapping cadres'!$B$1:$Z$1,0))</f>
        <v>0</v>
      </c>
      <c r="O120" s="226">
        <f>INDEX('Uganda workforce data - raw'!$A$4:$F$619,MATCH($B120, 'Uganda workforce data - raw'!$B$4:$B$619,0), MATCH("Filled Male",'Uganda workforce data - raw'!$A$4:$F$4,0))*INDEX('Mapping cadres'!$B$1:$Z$616,MATCH($B120, 'Mapping cadres'!$B$1:$B$616,0), MATCH(O$32,'Mapping cadres'!$B$1:$Z$1,0))</f>
        <v>0</v>
      </c>
      <c r="P120" s="226">
        <f>INDEX('Uganda workforce data - raw'!$A$4:$F$619,MATCH($B120, 'Uganda workforce data - raw'!$B$4:$B$619,0), MATCH("Filled Male",'Uganda workforce data - raw'!$A$4:$F$4,0))*INDEX('Mapping cadres'!$B$1:$Z$616,MATCH($B120, 'Mapping cadres'!$B$1:$B$616,0), MATCH(P$32,'Mapping cadres'!$B$1:$Z$1,0))</f>
        <v>0</v>
      </c>
      <c r="Q120" s="226">
        <f>INDEX('Uganda workforce data - raw'!$A$4:$F$619,MATCH($B120, 'Uganda workforce data - raw'!$B$4:$B$619,0), MATCH("Filled Male",'Uganda workforce data - raw'!$A$4:$F$4,0))*INDEX('Mapping cadres'!$B$1:$Z$616,MATCH($B120, 'Mapping cadres'!$B$1:$B$616,0), MATCH(Q$32,'Mapping cadres'!$B$1:$Z$1,0))</f>
        <v>0</v>
      </c>
      <c r="R120" s="226">
        <f>INDEX('Uganda workforce data - raw'!$A$4:$F$619,MATCH($B120, 'Uganda workforce data - raw'!$B$4:$B$619,0), MATCH("Filled Male",'Uganda workforce data - raw'!$A$4:$F$4,0))*INDEX('Mapping cadres'!$B$1:$Z$616,MATCH($B120, 'Mapping cadres'!$B$1:$B$616,0), MATCH(R$32,'Mapping cadres'!$B$1:$Z$1,0))</f>
        <v>0</v>
      </c>
      <c r="S120" s="226">
        <f>INDEX('Uganda workforce data - raw'!$A$4:$F$619,MATCH($B120, 'Uganda workforce data - raw'!$B$4:$B$619,0), MATCH("Filled Male",'Uganda workforce data - raw'!$A$4:$F$4,0))*INDEX('Mapping cadres'!$B$1:$Z$616,MATCH($B120, 'Mapping cadres'!$B$1:$B$616,0), MATCH(S$32,'Mapping cadres'!$B$1:$Z$1,0))</f>
        <v>0</v>
      </c>
      <c r="T120" s="226">
        <f>INDEX('Uganda workforce data - raw'!$A$4:$F$619,MATCH($B120, 'Uganda workforce data - raw'!$B$4:$B$619,0), MATCH("Filled Male",'Uganda workforce data - raw'!$A$4:$F$4,0))*INDEX('Mapping cadres'!$B$1:$Z$616,MATCH($B120, 'Mapping cadres'!$B$1:$B$616,0), MATCH(T$32,'Mapping cadres'!$B$1:$Z$1,0))</f>
        <v>0</v>
      </c>
      <c r="U120" s="226">
        <f>INDEX('Uganda workforce data - raw'!$A$4:$F$619,MATCH($B120, 'Uganda workforce data - raw'!$B$4:$B$619,0), MATCH("Filled Male",'Uganda workforce data - raw'!$A$4:$F$4,0))*INDEX('Mapping cadres'!$B$1:$Z$616,MATCH($B120, 'Mapping cadres'!$B$1:$B$616,0), MATCH(U$32,'Mapping cadres'!$B$1:$Z$1,0))</f>
        <v>0</v>
      </c>
      <c r="V120" s="226">
        <f>INDEX('Uganda workforce data - raw'!$A$4:$F$619,MATCH($B120, 'Uganda workforce data - raw'!$B$4:$B$619,0), MATCH("Filled Male",'Uganda workforce data - raw'!$A$4:$F$4,0))*INDEX('Mapping cadres'!$B$1:$Z$616,MATCH($B120, 'Mapping cadres'!$B$1:$B$616,0), MATCH(V$32,'Mapping cadres'!$B$1:$Z$1,0))</f>
        <v>0</v>
      </c>
      <c r="W120" s="226">
        <f>INDEX('Uganda workforce data - raw'!$A$4:$F$619,MATCH($B120, 'Uganda workforce data - raw'!$B$4:$B$619,0), MATCH("Filled Male",'Uganda workforce data - raw'!$A$4:$F$4,0))*INDEX('Mapping cadres'!$B$1:$Z$616,MATCH($B120, 'Mapping cadres'!$B$1:$B$616,0), MATCH(W$32,'Mapping cadres'!$B$1:$Z$1,0))</f>
        <v>0</v>
      </c>
      <c r="X120" s="226">
        <f>INDEX('Uganda workforce data - raw'!$A$4:$F$619,MATCH($B120, 'Uganda workforce data - raw'!$B$4:$B$619,0), MATCH("Filled Male",'Uganda workforce data - raw'!$A$4:$F$4,0))*INDEX('Mapping cadres'!$B$1:$Z$616,MATCH($B120, 'Mapping cadres'!$B$1:$B$616,0), MATCH(X$32,'Mapping cadres'!$B$1:$Z$1,0))</f>
        <v>0</v>
      </c>
      <c r="Y120" s="226">
        <f>INDEX('Uganda workforce data - raw'!$A$4:$F$619,MATCH($B120, 'Uganda workforce data - raw'!$B$4:$B$619,0), MATCH("Filled Male",'Uganda workforce data - raw'!$A$4:$F$4,0))*INDEX('Mapping cadres'!$B$1:$Z$616,MATCH($B120, 'Mapping cadres'!$B$1:$B$616,0), MATCH(Y$32,'Mapping cadres'!$B$1:$Z$1,0))</f>
        <v>0</v>
      </c>
      <c r="Z120" s="226">
        <f>INDEX('Uganda workforce data - raw'!$A$4:$F$619,MATCH($B120, 'Uganda workforce data - raw'!$B$4:$B$619,0), MATCH("Filled Male",'Uganda workforce data - raw'!$A$4:$F$4,0))*INDEX('Mapping cadres'!$B$1:$Z$616,MATCH($B120, 'Mapping cadres'!$B$1:$B$616,0), MATCH(Z$32,'Mapping cadres'!$B$1:$Z$1,0))</f>
        <v>0</v>
      </c>
      <c r="AA120" s="226">
        <f>INDEX('Uganda workforce data - raw'!$A$4:$F$619,MATCH($B120, 'Uganda workforce data - raw'!$B$4:$B$619,0), MATCH("Filled Female",'Uganda workforce data - raw'!$A$4:$F$4,0))*INDEX('Mapping cadres'!$B$1:$Z$616,MATCH($B120, 'Mapping cadres'!$B$1:$B$616,0), MATCH(AA$32,'Mapping cadres'!$B$1:$Z$1,0))</f>
        <v>0</v>
      </c>
      <c r="AB120" s="226">
        <f>INDEX('Uganda workforce data - raw'!$A$4:$F$619,MATCH($B120, 'Uganda workforce data - raw'!$B$4:$B$619,0), MATCH("Filled Female",'Uganda workforce data - raw'!$A$4:$F$4,0))*INDEX('Mapping cadres'!$B$1:$Z$616,MATCH($B120, 'Mapping cadres'!$B$1:$B$616,0), MATCH(AB$32,'Mapping cadres'!$B$1:$Z$1,0))</f>
        <v>1</v>
      </c>
      <c r="AC120" s="226">
        <f>INDEX('Uganda workforce data - raw'!$A$4:$F$619,MATCH($B120, 'Uganda workforce data - raw'!$B$4:$B$619,0), MATCH("Filled Female",'Uganda workforce data - raw'!$A$4:$F$4,0))*INDEX('Mapping cadres'!$B$1:$Z$616,MATCH($B120, 'Mapping cadres'!$B$1:$B$616,0), MATCH(AC$32,'Mapping cadres'!$B$1:$Z$1,0))</f>
        <v>0</v>
      </c>
      <c r="AD120" s="226">
        <f>INDEX('Uganda workforce data - raw'!$A$4:$F$619,MATCH($B120, 'Uganda workforce data - raw'!$B$4:$B$619,0), MATCH("Filled Female",'Uganda workforce data - raw'!$A$4:$F$4,0))*INDEX('Mapping cadres'!$B$1:$Z$616,MATCH($B120, 'Mapping cadres'!$B$1:$B$616,0), MATCH(AD$32,'Mapping cadres'!$B$1:$Z$1,0))</f>
        <v>0</v>
      </c>
      <c r="AE120" s="226">
        <f>INDEX('Uganda workforce data - raw'!$A$4:$F$619,MATCH($B120, 'Uganda workforce data - raw'!$B$4:$B$619,0), MATCH("Filled Female",'Uganda workforce data - raw'!$A$4:$F$4,0))*INDEX('Mapping cadres'!$B$1:$Z$616,MATCH($B120, 'Mapping cadres'!$B$1:$B$616,0), MATCH(AE$32,'Mapping cadres'!$B$1:$Z$1,0))</f>
        <v>0</v>
      </c>
      <c r="AF120" s="226">
        <f>INDEX('Uganda workforce data - raw'!$A$4:$F$619,MATCH($B120, 'Uganda workforce data - raw'!$B$4:$B$619,0), MATCH("Filled Female",'Uganda workforce data - raw'!$A$4:$F$4,0))*INDEX('Mapping cadres'!$B$1:$Z$616,MATCH($B120, 'Mapping cadres'!$B$1:$B$616,0), MATCH(AF$32,'Mapping cadres'!$B$1:$Z$1,0))</f>
        <v>0</v>
      </c>
      <c r="AG120" s="226">
        <f>INDEX('Uganda workforce data - raw'!$A$4:$F$619,MATCH($B120, 'Uganda workforce data - raw'!$B$4:$B$619,0), MATCH("Filled Female",'Uganda workforce data - raw'!$A$4:$F$4,0))*INDEX('Mapping cadres'!$B$1:$Z$616,MATCH($B120, 'Mapping cadres'!$B$1:$B$616,0), MATCH(AG$32,'Mapping cadres'!$B$1:$Z$1,0))</f>
        <v>0</v>
      </c>
      <c r="AH120" s="226">
        <f>INDEX('Uganda workforce data - raw'!$A$4:$F$619,MATCH($B120, 'Uganda workforce data - raw'!$B$4:$B$619,0), MATCH("Filled Female",'Uganda workforce data - raw'!$A$4:$F$4,0))*INDEX('Mapping cadres'!$B$1:$Z$616,MATCH($B120, 'Mapping cadres'!$B$1:$B$616,0), MATCH(AH$32,'Mapping cadres'!$B$1:$Z$1,0))</f>
        <v>0</v>
      </c>
      <c r="AI120" s="226">
        <f>INDEX('Uganda workforce data - raw'!$A$4:$F$619,MATCH($B120, 'Uganda workforce data - raw'!$B$4:$B$619,0), MATCH("Filled Female",'Uganda workforce data - raw'!$A$4:$F$4,0))*INDEX('Mapping cadres'!$B$1:$Z$616,MATCH($B120, 'Mapping cadres'!$B$1:$B$616,0), MATCH(AI$32,'Mapping cadres'!$B$1:$Z$1,0))</f>
        <v>0</v>
      </c>
      <c r="AJ120" s="226">
        <f>INDEX('Uganda workforce data - raw'!$A$4:$F$619,MATCH($B120, 'Uganda workforce data - raw'!$B$4:$B$619,0), MATCH("Filled Female",'Uganda workforce data - raw'!$A$4:$F$4,0))*INDEX('Mapping cadres'!$B$1:$Z$616,MATCH($B120, 'Mapping cadres'!$B$1:$B$616,0), MATCH(AJ$32,'Mapping cadres'!$B$1:$Z$1,0))</f>
        <v>0</v>
      </c>
      <c r="AK120" s="226">
        <f>INDEX('Uganda workforce data - raw'!$A$4:$F$619,MATCH($B120, 'Uganda workforce data - raw'!$B$4:$B$619,0), MATCH("Filled Female",'Uganda workforce data - raw'!$A$4:$F$4,0))*INDEX('Mapping cadres'!$B$1:$Z$616,MATCH($B120, 'Mapping cadres'!$B$1:$B$616,0), MATCH(AK$32,'Mapping cadres'!$B$1:$Z$1,0))</f>
        <v>0</v>
      </c>
      <c r="AL120" s="226">
        <f>INDEX('Uganda workforce data - raw'!$A$4:$F$619,MATCH($B120, 'Uganda workforce data - raw'!$B$4:$B$619,0), MATCH("Filled Female",'Uganda workforce data - raw'!$A$4:$F$4,0))*INDEX('Mapping cadres'!$B$1:$Z$616,MATCH($B120, 'Mapping cadres'!$B$1:$B$616,0), MATCH(AL$32,'Mapping cadres'!$B$1:$Z$1,0))</f>
        <v>0</v>
      </c>
      <c r="AM120" s="226">
        <f>INDEX('Uganda workforce data - raw'!$A$4:$F$619,MATCH($B120, 'Uganda workforce data - raw'!$B$4:$B$619,0), MATCH("Filled Female",'Uganda workforce data - raw'!$A$4:$F$4,0))*INDEX('Mapping cadres'!$B$1:$Z$616,MATCH($B120, 'Mapping cadres'!$B$1:$B$616,0), MATCH(AM$32,'Mapping cadres'!$B$1:$Z$1,0))</f>
        <v>0</v>
      </c>
      <c r="AN120" s="226">
        <f>INDEX('Uganda workforce data - raw'!$A$4:$F$619,MATCH($B120, 'Uganda workforce data - raw'!$B$4:$B$619,0), MATCH("Filled Female",'Uganda workforce data - raw'!$A$4:$F$4,0))*INDEX('Mapping cadres'!$B$1:$Z$616,MATCH($B120, 'Mapping cadres'!$B$1:$B$616,0), MATCH(AN$32,'Mapping cadres'!$B$1:$Z$1,0))</f>
        <v>0</v>
      </c>
      <c r="AO120" s="226">
        <f>INDEX('Uganda workforce data - raw'!$A$4:$F$619,MATCH($B120, 'Uganda workforce data - raw'!$B$4:$B$619,0), MATCH("Filled Female",'Uganda workforce data - raw'!$A$4:$F$4,0))*INDEX('Mapping cadres'!$B$1:$Z$616,MATCH($B120, 'Mapping cadres'!$B$1:$B$616,0), MATCH(AO$32,'Mapping cadres'!$B$1:$Z$1,0))</f>
        <v>0</v>
      </c>
      <c r="AP120" s="226">
        <f>INDEX('Uganda workforce data - raw'!$A$4:$F$619,MATCH($B120, 'Uganda workforce data - raw'!$B$4:$B$619,0), MATCH("Filled Female",'Uganda workforce data - raw'!$A$4:$F$4,0))*INDEX('Mapping cadres'!$B$1:$Z$616,MATCH($B120, 'Mapping cadres'!$B$1:$B$616,0), MATCH(AP$32,'Mapping cadres'!$B$1:$Z$1,0))</f>
        <v>0</v>
      </c>
      <c r="AQ120" s="226">
        <f>INDEX('Uganda workforce data - raw'!$A$4:$F$619,MATCH($B120, 'Uganda workforce data - raw'!$B$4:$B$619,0), MATCH("Filled Female",'Uganda workforce data - raw'!$A$4:$F$4,0))*INDEX('Mapping cadres'!$B$1:$Z$616,MATCH($B120, 'Mapping cadres'!$B$1:$B$616,0), MATCH(AQ$32,'Mapping cadres'!$B$1:$Z$1,0))</f>
        <v>0</v>
      </c>
      <c r="AR120" s="226">
        <f>INDEX('Uganda workforce data - raw'!$A$4:$F$619,MATCH($B120, 'Uganda workforce data - raw'!$B$4:$B$619,0), MATCH("Filled Female",'Uganda workforce data - raw'!$A$4:$F$4,0))*INDEX('Mapping cadres'!$B$1:$Z$616,MATCH($B120, 'Mapping cadres'!$B$1:$B$616,0), MATCH(AR$32,'Mapping cadres'!$B$1:$Z$1,0))</f>
        <v>0</v>
      </c>
      <c r="AS120" s="226">
        <f>INDEX('Uganda workforce data - raw'!$A$4:$F$619,MATCH($B120, 'Uganda workforce data - raw'!$B$4:$B$619,0), MATCH("Filled Female",'Uganda workforce data - raw'!$A$4:$F$4,0))*INDEX('Mapping cadres'!$B$1:$Z$616,MATCH($B120, 'Mapping cadres'!$B$1:$B$616,0), MATCH(AS$32,'Mapping cadres'!$B$1:$Z$1,0))</f>
        <v>0</v>
      </c>
      <c r="AT120" s="226">
        <f>INDEX('Uganda workforce data - raw'!$A$4:$F$619,MATCH($B120, 'Uganda workforce data - raw'!$B$4:$B$619,0), MATCH("Filled Female",'Uganda workforce data - raw'!$A$4:$F$4,0))*INDEX('Mapping cadres'!$B$1:$Z$616,MATCH($B120, 'Mapping cadres'!$B$1:$B$616,0), MATCH(AT$32,'Mapping cadres'!$B$1:$Z$1,0))</f>
        <v>0</v>
      </c>
      <c r="AU120" s="226">
        <f>INDEX('Uganda workforce data - raw'!$A$4:$F$619,MATCH($B120, 'Uganda workforce data - raw'!$B$4:$B$619,0), MATCH("Filled Female",'Uganda workforce data - raw'!$A$4:$F$4,0))*INDEX('Mapping cadres'!$B$1:$Z$616,MATCH($B120, 'Mapping cadres'!$B$1:$B$616,0), MATCH(AU$32,'Mapping cadres'!$B$1:$Z$1,0))</f>
        <v>0</v>
      </c>
      <c r="AV120" s="226">
        <f>INDEX('Uganda workforce data - raw'!$A$4:$F$619,MATCH($B120, 'Uganda workforce data - raw'!$B$4:$B$619,0), MATCH("Filled Female",'Uganda workforce data - raw'!$A$4:$F$4,0))*INDEX('Mapping cadres'!$B$1:$Z$616,MATCH($B120, 'Mapping cadres'!$B$1:$B$616,0), MATCH(AV$32,'Mapping cadres'!$B$1:$Z$1,0))</f>
        <v>0</v>
      </c>
      <c r="AW120" s="226">
        <f>INDEX('Uganda workforce data - raw'!$A$4:$F$619,MATCH($B120, 'Uganda workforce data - raw'!$B$4:$B$619,0), MATCH("Filled Female",'Uganda workforce data - raw'!$A$4:$F$4,0))*INDEX('Mapping cadres'!$B$1:$Z$616,MATCH($B120, 'Mapping cadres'!$B$1:$B$616,0), MATCH(AW$32,'Mapping cadres'!$B$1:$Z$1,0))</f>
        <v>0</v>
      </c>
      <c r="AX120" s="226">
        <f>INDEX('Uganda workforce data - raw'!$A$4:$F$619,MATCH($B120, 'Uganda workforce data - raw'!$B$4:$B$619,0), MATCH("Filled Female",'Uganda workforce data - raw'!$A$4:$F$4,0))*INDEX('Mapping cadres'!$B$1:$Z$616,MATCH($B120, 'Mapping cadres'!$B$1:$B$616,0), MATCH(AX$32,'Mapping cadres'!$B$1:$Z$1,0))</f>
        <v>0</v>
      </c>
      <c r="AY120" s="226">
        <f t="shared" si="29"/>
        <v>0</v>
      </c>
      <c r="AZ120" s="226">
        <f t="shared" si="30"/>
        <v>2</v>
      </c>
      <c r="BA120" s="226">
        <f t="shared" si="31"/>
        <v>0</v>
      </c>
      <c r="BB120" s="226">
        <f t="shared" si="32"/>
        <v>0</v>
      </c>
      <c r="BC120" s="226">
        <f t="shared" si="33"/>
        <v>0</v>
      </c>
      <c r="BD120" s="226">
        <f t="shared" si="34"/>
        <v>0</v>
      </c>
      <c r="BE120" s="226">
        <f t="shared" si="35"/>
        <v>0</v>
      </c>
      <c r="BF120" s="226">
        <f t="shared" si="36"/>
        <v>0</v>
      </c>
      <c r="BG120" s="226">
        <f t="shared" si="37"/>
        <v>0</v>
      </c>
      <c r="BH120" s="226">
        <f t="shared" si="38"/>
        <v>0</v>
      </c>
      <c r="BI120" s="226">
        <f t="shared" si="39"/>
        <v>0</v>
      </c>
      <c r="BJ120" s="226">
        <f t="shared" si="40"/>
        <v>0</v>
      </c>
      <c r="BK120" s="226">
        <f t="shared" si="41"/>
        <v>0</v>
      </c>
      <c r="BL120" s="226">
        <f t="shared" si="42"/>
        <v>0</v>
      </c>
      <c r="BM120" s="226">
        <f t="shared" si="43"/>
        <v>0</v>
      </c>
      <c r="BN120" s="226">
        <f t="shared" si="44"/>
        <v>0</v>
      </c>
      <c r="BO120" s="226">
        <f t="shared" si="45"/>
        <v>0</v>
      </c>
      <c r="BP120" s="226">
        <f t="shared" si="46"/>
        <v>0</v>
      </c>
      <c r="BQ120" s="226">
        <f t="shared" si="47"/>
        <v>0</v>
      </c>
      <c r="BR120" s="226">
        <f t="shared" si="48"/>
        <v>0</v>
      </c>
      <c r="BS120" s="226">
        <f t="shared" si="49"/>
        <v>0</v>
      </c>
      <c r="BT120" s="226">
        <f t="shared" si="50"/>
        <v>0</v>
      </c>
      <c r="BU120" s="226">
        <f t="shared" si="51"/>
        <v>0</v>
      </c>
      <c r="BV120" s="226">
        <f t="shared" si="52"/>
        <v>0</v>
      </c>
    </row>
    <row r="121" spans="1:74">
      <c r="A121" s="226">
        <v>89</v>
      </c>
      <c r="B121" s="226" t="s">
        <v>1394</v>
      </c>
      <c r="C121" s="226">
        <f>INDEX('Uganda workforce data - raw'!$A$4:$F$619,MATCH($B121, 'Uganda workforce data - raw'!$B$4:$B$619,0), MATCH("Filled Male",'Uganda workforce data - raw'!$A$4:$F$4,0))*INDEX('Mapping cadres'!$B$1:$Z$616,MATCH($B121, 'Mapping cadres'!$B$1:$B$616,0), MATCH(C$32,'Mapping cadres'!$B$1:$Z$1,0))</f>
        <v>0</v>
      </c>
      <c r="D121" s="226">
        <f>INDEX('Uganda workforce data - raw'!$A$4:$F$619,MATCH($B121, 'Uganda workforce data - raw'!$B$4:$B$619,0), MATCH("Filled Male",'Uganda workforce data - raw'!$A$4:$F$4,0))*INDEX('Mapping cadres'!$B$1:$Z$616,MATCH($B121, 'Mapping cadres'!$B$1:$B$616,0), MATCH(D$32,'Mapping cadres'!$B$1:$Z$1,0))</f>
        <v>1</v>
      </c>
      <c r="E121" s="226">
        <f>INDEX('Uganda workforce data - raw'!$A$4:$F$619,MATCH($B121, 'Uganda workforce data - raw'!$B$4:$B$619,0), MATCH("Filled Male",'Uganda workforce data - raw'!$A$4:$F$4,0))*INDEX('Mapping cadres'!$B$1:$Z$616,MATCH($B121, 'Mapping cadres'!$B$1:$B$616,0), MATCH(E$32,'Mapping cadres'!$B$1:$Z$1,0))</f>
        <v>0</v>
      </c>
      <c r="F121" s="226">
        <f>INDEX('Uganda workforce data - raw'!$A$4:$F$619,MATCH($B121, 'Uganda workforce data - raw'!$B$4:$B$619,0), MATCH("Filled Male",'Uganda workforce data - raw'!$A$4:$F$4,0))*INDEX('Mapping cadres'!$B$1:$Z$616,MATCH($B121, 'Mapping cadres'!$B$1:$B$616,0), MATCH(F$32,'Mapping cadres'!$B$1:$Z$1,0))</f>
        <v>0</v>
      </c>
      <c r="G121" s="226">
        <f>INDEX('Uganda workforce data - raw'!$A$4:$F$619,MATCH($B121, 'Uganda workforce data - raw'!$B$4:$B$619,0), MATCH("Filled Male",'Uganda workforce data - raw'!$A$4:$F$4,0))*INDEX('Mapping cadres'!$B$1:$Z$616,MATCH($B121, 'Mapping cadres'!$B$1:$B$616,0), MATCH(G$32,'Mapping cadres'!$B$1:$Z$1,0))</f>
        <v>0</v>
      </c>
      <c r="H121" s="226">
        <f>INDEX('Uganda workforce data - raw'!$A$4:$F$619,MATCH($B121, 'Uganda workforce data - raw'!$B$4:$B$619,0), MATCH("Filled Male",'Uganda workforce data - raw'!$A$4:$F$4,0))*INDEX('Mapping cadres'!$B$1:$Z$616,MATCH($B121, 'Mapping cadres'!$B$1:$B$616,0), MATCH(H$32,'Mapping cadres'!$B$1:$Z$1,0))</f>
        <v>0</v>
      </c>
      <c r="I121" s="226">
        <f>INDEX('Uganda workforce data - raw'!$A$4:$F$619,MATCH($B121, 'Uganda workforce data - raw'!$B$4:$B$619,0), MATCH("Filled Male",'Uganda workforce data - raw'!$A$4:$F$4,0))*INDEX('Mapping cadres'!$B$1:$Z$616,MATCH($B121, 'Mapping cadres'!$B$1:$B$616,0), MATCH(I$32,'Mapping cadres'!$B$1:$Z$1,0))</f>
        <v>0</v>
      </c>
      <c r="J121" s="226">
        <f>INDEX('Uganda workforce data - raw'!$A$4:$F$619,MATCH($B121, 'Uganda workforce data - raw'!$B$4:$B$619,0), MATCH("Filled Male",'Uganda workforce data - raw'!$A$4:$F$4,0))*INDEX('Mapping cadres'!$B$1:$Z$616,MATCH($B121, 'Mapping cadres'!$B$1:$B$616,0), MATCH(J$32,'Mapping cadres'!$B$1:$Z$1,0))</f>
        <v>0</v>
      </c>
      <c r="K121" s="226">
        <f>INDEX('Uganda workforce data - raw'!$A$4:$F$619,MATCH($B121, 'Uganda workforce data - raw'!$B$4:$B$619,0), MATCH("Filled Male",'Uganda workforce data - raw'!$A$4:$F$4,0))*INDEX('Mapping cadres'!$B$1:$Z$616,MATCH($B121, 'Mapping cadres'!$B$1:$B$616,0), MATCH(K$32,'Mapping cadres'!$B$1:$Z$1,0))</f>
        <v>0</v>
      </c>
      <c r="L121" s="226">
        <f>INDEX('Uganda workforce data - raw'!$A$4:$F$619,MATCH($B121, 'Uganda workforce data - raw'!$B$4:$B$619,0), MATCH("Filled Male",'Uganda workforce data - raw'!$A$4:$F$4,0))*INDEX('Mapping cadres'!$B$1:$Z$616,MATCH($B121, 'Mapping cadres'!$B$1:$B$616,0), MATCH(L$32,'Mapping cadres'!$B$1:$Z$1,0))</f>
        <v>0</v>
      </c>
      <c r="M121" s="226">
        <f>INDEX('Uganda workforce data - raw'!$A$4:$F$619,MATCH($B121, 'Uganda workforce data - raw'!$B$4:$B$619,0), MATCH("Filled Male",'Uganda workforce data - raw'!$A$4:$F$4,0))*INDEX('Mapping cadres'!$B$1:$Z$616,MATCH($B121, 'Mapping cadres'!$B$1:$B$616,0), MATCH(M$32,'Mapping cadres'!$B$1:$Z$1,0))</f>
        <v>0</v>
      </c>
      <c r="N121" s="226">
        <f>INDEX('Uganda workforce data - raw'!$A$4:$F$619,MATCH($B121, 'Uganda workforce data - raw'!$B$4:$B$619,0), MATCH("Filled Male",'Uganda workforce data - raw'!$A$4:$F$4,0))*INDEX('Mapping cadres'!$B$1:$Z$616,MATCH($B121, 'Mapping cadres'!$B$1:$B$616,0), MATCH(N$32,'Mapping cadres'!$B$1:$Z$1,0))</f>
        <v>0</v>
      </c>
      <c r="O121" s="226">
        <f>INDEX('Uganda workforce data - raw'!$A$4:$F$619,MATCH($B121, 'Uganda workforce data - raw'!$B$4:$B$619,0), MATCH("Filled Male",'Uganda workforce data - raw'!$A$4:$F$4,0))*INDEX('Mapping cadres'!$B$1:$Z$616,MATCH($B121, 'Mapping cadres'!$B$1:$B$616,0), MATCH(O$32,'Mapping cadres'!$B$1:$Z$1,0))</f>
        <v>0</v>
      </c>
      <c r="P121" s="226">
        <f>INDEX('Uganda workforce data - raw'!$A$4:$F$619,MATCH($B121, 'Uganda workforce data - raw'!$B$4:$B$619,0), MATCH("Filled Male",'Uganda workforce data - raw'!$A$4:$F$4,0))*INDEX('Mapping cadres'!$B$1:$Z$616,MATCH($B121, 'Mapping cadres'!$B$1:$B$616,0), MATCH(P$32,'Mapping cadres'!$B$1:$Z$1,0))</f>
        <v>0</v>
      </c>
      <c r="Q121" s="226">
        <f>INDEX('Uganda workforce data - raw'!$A$4:$F$619,MATCH($B121, 'Uganda workforce data - raw'!$B$4:$B$619,0), MATCH("Filled Male",'Uganda workforce data - raw'!$A$4:$F$4,0))*INDEX('Mapping cadres'!$B$1:$Z$616,MATCH($B121, 'Mapping cadres'!$B$1:$B$616,0), MATCH(Q$32,'Mapping cadres'!$B$1:$Z$1,0))</f>
        <v>0</v>
      </c>
      <c r="R121" s="226">
        <f>INDEX('Uganda workforce data - raw'!$A$4:$F$619,MATCH($B121, 'Uganda workforce data - raw'!$B$4:$B$619,0), MATCH("Filled Male",'Uganda workforce data - raw'!$A$4:$F$4,0))*INDEX('Mapping cadres'!$B$1:$Z$616,MATCH($B121, 'Mapping cadres'!$B$1:$B$616,0), MATCH(R$32,'Mapping cadres'!$B$1:$Z$1,0))</f>
        <v>0</v>
      </c>
      <c r="S121" s="226">
        <f>INDEX('Uganda workforce data - raw'!$A$4:$F$619,MATCH($B121, 'Uganda workforce data - raw'!$B$4:$B$619,0), MATCH("Filled Male",'Uganda workforce data - raw'!$A$4:$F$4,0))*INDEX('Mapping cadres'!$B$1:$Z$616,MATCH($B121, 'Mapping cadres'!$B$1:$B$616,0), MATCH(S$32,'Mapping cadres'!$B$1:$Z$1,0))</f>
        <v>0</v>
      </c>
      <c r="T121" s="226">
        <f>INDEX('Uganda workforce data - raw'!$A$4:$F$619,MATCH($B121, 'Uganda workforce data - raw'!$B$4:$B$619,0), MATCH("Filled Male",'Uganda workforce data - raw'!$A$4:$F$4,0))*INDEX('Mapping cadres'!$B$1:$Z$616,MATCH($B121, 'Mapping cadres'!$B$1:$B$616,0), MATCH(T$32,'Mapping cadres'!$B$1:$Z$1,0))</f>
        <v>0</v>
      </c>
      <c r="U121" s="226">
        <f>INDEX('Uganda workforce data - raw'!$A$4:$F$619,MATCH($B121, 'Uganda workforce data - raw'!$B$4:$B$619,0), MATCH("Filled Male",'Uganda workforce data - raw'!$A$4:$F$4,0))*INDEX('Mapping cadres'!$B$1:$Z$616,MATCH($B121, 'Mapping cadres'!$B$1:$B$616,0), MATCH(U$32,'Mapping cadres'!$B$1:$Z$1,0))</f>
        <v>0</v>
      </c>
      <c r="V121" s="226">
        <f>INDEX('Uganda workforce data - raw'!$A$4:$F$619,MATCH($B121, 'Uganda workforce data - raw'!$B$4:$B$619,0), MATCH("Filled Male",'Uganda workforce data - raw'!$A$4:$F$4,0))*INDEX('Mapping cadres'!$B$1:$Z$616,MATCH($B121, 'Mapping cadres'!$B$1:$B$616,0), MATCH(V$32,'Mapping cadres'!$B$1:$Z$1,0))</f>
        <v>0</v>
      </c>
      <c r="W121" s="226">
        <f>INDEX('Uganda workforce data - raw'!$A$4:$F$619,MATCH($B121, 'Uganda workforce data - raw'!$B$4:$B$619,0), MATCH("Filled Male",'Uganda workforce data - raw'!$A$4:$F$4,0))*INDEX('Mapping cadres'!$B$1:$Z$616,MATCH($B121, 'Mapping cadres'!$B$1:$B$616,0), MATCH(W$32,'Mapping cadres'!$B$1:$Z$1,0))</f>
        <v>0</v>
      </c>
      <c r="X121" s="226">
        <f>INDEX('Uganda workforce data - raw'!$A$4:$F$619,MATCH($B121, 'Uganda workforce data - raw'!$B$4:$B$619,0), MATCH("Filled Male",'Uganda workforce data - raw'!$A$4:$F$4,0))*INDEX('Mapping cadres'!$B$1:$Z$616,MATCH($B121, 'Mapping cadres'!$B$1:$B$616,0), MATCH(X$32,'Mapping cadres'!$B$1:$Z$1,0))</f>
        <v>0</v>
      </c>
      <c r="Y121" s="226">
        <f>INDEX('Uganda workforce data - raw'!$A$4:$F$619,MATCH($B121, 'Uganda workforce data - raw'!$B$4:$B$619,0), MATCH("Filled Male",'Uganda workforce data - raw'!$A$4:$F$4,0))*INDEX('Mapping cadres'!$B$1:$Z$616,MATCH($B121, 'Mapping cadres'!$B$1:$B$616,0), MATCH(Y$32,'Mapping cadres'!$B$1:$Z$1,0))</f>
        <v>0</v>
      </c>
      <c r="Z121" s="226">
        <f>INDEX('Uganda workforce data - raw'!$A$4:$F$619,MATCH($B121, 'Uganda workforce data - raw'!$B$4:$B$619,0), MATCH("Filled Male",'Uganda workforce data - raw'!$A$4:$F$4,0))*INDEX('Mapping cadres'!$B$1:$Z$616,MATCH($B121, 'Mapping cadres'!$B$1:$B$616,0), MATCH(Z$32,'Mapping cadres'!$B$1:$Z$1,0))</f>
        <v>0</v>
      </c>
      <c r="AA121" s="226">
        <f>INDEX('Uganda workforce data - raw'!$A$4:$F$619,MATCH($B121, 'Uganda workforce data - raw'!$B$4:$B$619,0), MATCH("Filled Female",'Uganda workforce data - raw'!$A$4:$F$4,0))*INDEX('Mapping cadres'!$B$1:$Z$616,MATCH($B121, 'Mapping cadres'!$B$1:$B$616,0), MATCH(AA$32,'Mapping cadres'!$B$1:$Z$1,0))</f>
        <v>0</v>
      </c>
      <c r="AB121" s="226">
        <f>INDEX('Uganda workforce data - raw'!$A$4:$F$619,MATCH($B121, 'Uganda workforce data - raw'!$B$4:$B$619,0), MATCH("Filled Female",'Uganda workforce data - raw'!$A$4:$F$4,0))*INDEX('Mapping cadres'!$B$1:$Z$616,MATCH($B121, 'Mapping cadres'!$B$1:$B$616,0), MATCH(AB$32,'Mapping cadres'!$B$1:$Z$1,0))</f>
        <v>0</v>
      </c>
      <c r="AC121" s="226">
        <f>INDEX('Uganda workforce data - raw'!$A$4:$F$619,MATCH($B121, 'Uganda workforce data - raw'!$B$4:$B$619,0), MATCH("Filled Female",'Uganda workforce data - raw'!$A$4:$F$4,0))*INDEX('Mapping cadres'!$B$1:$Z$616,MATCH($B121, 'Mapping cadres'!$B$1:$B$616,0), MATCH(AC$32,'Mapping cadres'!$B$1:$Z$1,0))</f>
        <v>0</v>
      </c>
      <c r="AD121" s="226">
        <f>INDEX('Uganda workforce data - raw'!$A$4:$F$619,MATCH($B121, 'Uganda workforce data - raw'!$B$4:$B$619,0), MATCH("Filled Female",'Uganda workforce data - raw'!$A$4:$F$4,0))*INDEX('Mapping cadres'!$B$1:$Z$616,MATCH($B121, 'Mapping cadres'!$B$1:$B$616,0), MATCH(AD$32,'Mapping cadres'!$B$1:$Z$1,0))</f>
        <v>0</v>
      </c>
      <c r="AE121" s="226">
        <f>INDEX('Uganda workforce data - raw'!$A$4:$F$619,MATCH($B121, 'Uganda workforce data - raw'!$B$4:$B$619,0), MATCH("Filled Female",'Uganda workforce data - raw'!$A$4:$F$4,0))*INDEX('Mapping cadres'!$B$1:$Z$616,MATCH($B121, 'Mapping cadres'!$B$1:$B$616,0), MATCH(AE$32,'Mapping cadres'!$B$1:$Z$1,0))</f>
        <v>0</v>
      </c>
      <c r="AF121" s="226">
        <f>INDEX('Uganda workforce data - raw'!$A$4:$F$619,MATCH($B121, 'Uganda workforce data - raw'!$B$4:$B$619,0), MATCH("Filled Female",'Uganda workforce data - raw'!$A$4:$F$4,0))*INDEX('Mapping cadres'!$B$1:$Z$616,MATCH($B121, 'Mapping cadres'!$B$1:$B$616,0), MATCH(AF$32,'Mapping cadres'!$B$1:$Z$1,0))</f>
        <v>0</v>
      </c>
      <c r="AG121" s="226">
        <f>INDEX('Uganda workforce data - raw'!$A$4:$F$619,MATCH($B121, 'Uganda workforce data - raw'!$B$4:$B$619,0), MATCH("Filled Female",'Uganda workforce data - raw'!$A$4:$F$4,0))*INDEX('Mapping cadres'!$B$1:$Z$616,MATCH($B121, 'Mapping cadres'!$B$1:$B$616,0), MATCH(AG$32,'Mapping cadres'!$B$1:$Z$1,0))</f>
        <v>0</v>
      </c>
      <c r="AH121" s="226">
        <f>INDEX('Uganda workforce data - raw'!$A$4:$F$619,MATCH($B121, 'Uganda workforce data - raw'!$B$4:$B$619,0), MATCH("Filled Female",'Uganda workforce data - raw'!$A$4:$F$4,0))*INDEX('Mapping cadres'!$B$1:$Z$616,MATCH($B121, 'Mapping cadres'!$B$1:$B$616,0), MATCH(AH$32,'Mapping cadres'!$B$1:$Z$1,0))</f>
        <v>0</v>
      </c>
      <c r="AI121" s="226">
        <f>INDEX('Uganda workforce data - raw'!$A$4:$F$619,MATCH($B121, 'Uganda workforce data - raw'!$B$4:$B$619,0), MATCH("Filled Female",'Uganda workforce data - raw'!$A$4:$F$4,0))*INDEX('Mapping cadres'!$B$1:$Z$616,MATCH($B121, 'Mapping cadres'!$B$1:$B$616,0), MATCH(AI$32,'Mapping cadres'!$B$1:$Z$1,0))</f>
        <v>0</v>
      </c>
      <c r="AJ121" s="226">
        <f>INDEX('Uganda workforce data - raw'!$A$4:$F$619,MATCH($B121, 'Uganda workforce data - raw'!$B$4:$B$619,0), MATCH("Filled Female",'Uganda workforce data - raw'!$A$4:$F$4,0))*INDEX('Mapping cadres'!$B$1:$Z$616,MATCH($B121, 'Mapping cadres'!$B$1:$B$616,0), MATCH(AJ$32,'Mapping cadres'!$B$1:$Z$1,0))</f>
        <v>0</v>
      </c>
      <c r="AK121" s="226">
        <f>INDEX('Uganda workforce data - raw'!$A$4:$F$619,MATCH($B121, 'Uganda workforce data - raw'!$B$4:$B$619,0), MATCH("Filled Female",'Uganda workforce data - raw'!$A$4:$F$4,0))*INDEX('Mapping cadres'!$B$1:$Z$616,MATCH($B121, 'Mapping cadres'!$B$1:$B$616,0), MATCH(AK$32,'Mapping cadres'!$B$1:$Z$1,0))</f>
        <v>0</v>
      </c>
      <c r="AL121" s="226">
        <f>INDEX('Uganda workforce data - raw'!$A$4:$F$619,MATCH($B121, 'Uganda workforce data - raw'!$B$4:$B$619,0), MATCH("Filled Female",'Uganda workforce data - raw'!$A$4:$F$4,0))*INDEX('Mapping cadres'!$B$1:$Z$616,MATCH($B121, 'Mapping cadres'!$B$1:$B$616,0), MATCH(AL$32,'Mapping cadres'!$B$1:$Z$1,0))</f>
        <v>0</v>
      </c>
      <c r="AM121" s="226">
        <f>INDEX('Uganda workforce data - raw'!$A$4:$F$619,MATCH($B121, 'Uganda workforce data - raw'!$B$4:$B$619,0), MATCH("Filled Female",'Uganda workforce data - raw'!$A$4:$F$4,0))*INDEX('Mapping cadres'!$B$1:$Z$616,MATCH($B121, 'Mapping cadres'!$B$1:$B$616,0), MATCH(AM$32,'Mapping cadres'!$B$1:$Z$1,0))</f>
        <v>0</v>
      </c>
      <c r="AN121" s="226">
        <f>INDEX('Uganda workforce data - raw'!$A$4:$F$619,MATCH($B121, 'Uganda workforce data - raw'!$B$4:$B$619,0), MATCH("Filled Female",'Uganda workforce data - raw'!$A$4:$F$4,0))*INDEX('Mapping cadres'!$B$1:$Z$616,MATCH($B121, 'Mapping cadres'!$B$1:$B$616,0), MATCH(AN$32,'Mapping cadres'!$B$1:$Z$1,0))</f>
        <v>0</v>
      </c>
      <c r="AO121" s="226">
        <f>INDEX('Uganda workforce data - raw'!$A$4:$F$619,MATCH($B121, 'Uganda workforce data - raw'!$B$4:$B$619,0), MATCH("Filled Female",'Uganda workforce data - raw'!$A$4:$F$4,0))*INDEX('Mapping cadres'!$B$1:$Z$616,MATCH($B121, 'Mapping cadres'!$B$1:$B$616,0), MATCH(AO$32,'Mapping cadres'!$B$1:$Z$1,0))</f>
        <v>0</v>
      </c>
      <c r="AP121" s="226">
        <f>INDEX('Uganda workforce data - raw'!$A$4:$F$619,MATCH($B121, 'Uganda workforce data - raw'!$B$4:$B$619,0), MATCH("Filled Female",'Uganda workforce data - raw'!$A$4:$F$4,0))*INDEX('Mapping cadres'!$B$1:$Z$616,MATCH($B121, 'Mapping cadres'!$B$1:$B$616,0), MATCH(AP$32,'Mapping cadres'!$B$1:$Z$1,0))</f>
        <v>0</v>
      </c>
      <c r="AQ121" s="226">
        <f>INDEX('Uganda workforce data - raw'!$A$4:$F$619,MATCH($B121, 'Uganda workforce data - raw'!$B$4:$B$619,0), MATCH("Filled Female",'Uganda workforce data - raw'!$A$4:$F$4,0))*INDEX('Mapping cadres'!$B$1:$Z$616,MATCH($B121, 'Mapping cadres'!$B$1:$B$616,0), MATCH(AQ$32,'Mapping cadres'!$B$1:$Z$1,0))</f>
        <v>0</v>
      </c>
      <c r="AR121" s="226">
        <f>INDEX('Uganda workforce data - raw'!$A$4:$F$619,MATCH($B121, 'Uganda workforce data - raw'!$B$4:$B$619,0), MATCH("Filled Female",'Uganda workforce data - raw'!$A$4:$F$4,0))*INDEX('Mapping cadres'!$B$1:$Z$616,MATCH($B121, 'Mapping cadres'!$B$1:$B$616,0), MATCH(AR$32,'Mapping cadres'!$B$1:$Z$1,0))</f>
        <v>0</v>
      </c>
      <c r="AS121" s="226">
        <f>INDEX('Uganda workforce data - raw'!$A$4:$F$619,MATCH($B121, 'Uganda workforce data - raw'!$B$4:$B$619,0), MATCH("Filled Female",'Uganda workforce data - raw'!$A$4:$F$4,0))*INDEX('Mapping cadres'!$B$1:$Z$616,MATCH($B121, 'Mapping cadres'!$B$1:$B$616,0), MATCH(AS$32,'Mapping cadres'!$B$1:$Z$1,0))</f>
        <v>0</v>
      </c>
      <c r="AT121" s="226">
        <f>INDEX('Uganda workforce data - raw'!$A$4:$F$619,MATCH($B121, 'Uganda workforce data - raw'!$B$4:$B$619,0), MATCH("Filled Female",'Uganda workforce data - raw'!$A$4:$F$4,0))*INDEX('Mapping cadres'!$B$1:$Z$616,MATCH($B121, 'Mapping cadres'!$B$1:$B$616,0), MATCH(AT$32,'Mapping cadres'!$B$1:$Z$1,0))</f>
        <v>0</v>
      </c>
      <c r="AU121" s="226">
        <f>INDEX('Uganda workforce data - raw'!$A$4:$F$619,MATCH($B121, 'Uganda workforce data - raw'!$B$4:$B$619,0), MATCH("Filled Female",'Uganda workforce data - raw'!$A$4:$F$4,0))*INDEX('Mapping cadres'!$B$1:$Z$616,MATCH($B121, 'Mapping cadres'!$B$1:$B$616,0), MATCH(AU$32,'Mapping cadres'!$B$1:$Z$1,0))</f>
        <v>0</v>
      </c>
      <c r="AV121" s="226">
        <f>INDEX('Uganda workforce data - raw'!$A$4:$F$619,MATCH($B121, 'Uganda workforce data - raw'!$B$4:$B$619,0), MATCH("Filled Female",'Uganda workforce data - raw'!$A$4:$F$4,0))*INDEX('Mapping cadres'!$B$1:$Z$616,MATCH($B121, 'Mapping cadres'!$B$1:$B$616,0), MATCH(AV$32,'Mapping cadres'!$B$1:$Z$1,0))</f>
        <v>0</v>
      </c>
      <c r="AW121" s="226">
        <f>INDEX('Uganda workforce data - raw'!$A$4:$F$619,MATCH($B121, 'Uganda workforce data - raw'!$B$4:$B$619,0), MATCH("Filled Female",'Uganda workforce data - raw'!$A$4:$F$4,0))*INDEX('Mapping cadres'!$B$1:$Z$616,MATCH($B121, 'Mapping cadres'!$B$1:$B$616,0), MATCH(AW$32,'Mapping cadres'!$B$1:$Z$1,0))</f>
        <v>0</v>
      </c>
      <c r="AX121" s="226">
        <f>INDEX('Uganda workforce data - raw'!$A$4:$F$619,MATCH($B121, 'Uganda workforce data - raw'!$B$4:$B$619,0), MATCH("Filled Female",'Uganda workforce data - raw'!$A$4:$F$4,0))*INDEX('Mapping cadres'!$B$1:$Z$616,MATCH($B121, 'Mapping cadres'!$B$1:$B$616,0), MATCH(AX$32,'Mapping cadres'!$B$1:$Z$1,0))</f>
        <v>0</v>
      </c>
      <c r="AY121" s="226">
        <f t="shared" si="29"/>
        <v>0</v>
      </c>
      <c r="AZ121" s="226">
        <f t="shared" si="30"/>
        <v>1</v>
      </c>
      <c r="BA121" s="226">
        <f t="shared" si="31"/>
        <v>0</v>
      </c>
      <c r="BB121" s="226">
        <f t="shared" si="32"/>
        <v>0</v>
      </c>
      <c r="BC121" s="226">
        <f t="shared" si="33"/>
        <v>0</v>
      </c>
      <c r="BD121" s="226">
        <f t="shared" si="34"/>
        <v>0</v>
      </c>
      <c r="BE121" s="226">
        <f t="shared" si="35"/>
        <v>0</v>
      </c>
      <c r="BF121" s="226">
        <f t="shared" si="36"/>
        <v>0</v>
      </c>
      <c r="BG121" s="226">
        <f t="shared" si="37"/>
        <v>0</v>
      </c>
      <c r="BH121" s="226">
        <f t="shared" si="38"/>
        <v>0</v>
      </c>
      <c r="BI121" s="226">
        <f t="shared" si="39"/>
        <v>0</v>
      </c>
      <c r="BJ121" s="226">
        <f t="shared" si="40"/>
        <v>0</v>
      </c>
      <c r="BK121" s="226">
        <f t="shared" si="41"/>
        <v>0</v>
      </c>
      <c r="BL121" s="226">
        <f t="shared" si="42"/>
        <v>0</v>
      </c>
      <c r="BM121" s="226">
        <f t="shared" si="43"/>
        <v>0</v>
      </c>
      <c r="BN121" s="226">
        <f t="shared" si="44"/>
        <v>0</v>
      </c>
      <c r="BO121" s="226">
        <f t="shared" si="45"/>
        <v>0</v>
      </c>
      <c r="BP121" s="226">
        <f t="shared" si="46"/>
        <v>0</v>
      </c>
      <c r="BQ121" s="226">
        <f t="shared" si="47"/>
        <v>0</v>
      </c>
      <c r="BR121" s="226">
        <f t="shared" si="48"/>
        <v>0</v>
      </c>
      <c r="BS121" s="226">
        <f t="shared" si="49"/>
        <v>0</v>
      </c>
      <c r="BT121" s="226">
        <f t="shared" si="50"/>
        <v>0</v>
      </c>
      <c r="BU121" s="226">
        <f t="shared" si="51"/>
        <v>0</v>
      </c>
      <c r="BV121" s="226">
        <f t="shared" si="52"/>
        <v>0</v>
      </c>
    </row>
    <row r="122" spans="1:74">
      <c r="A122" s="226">
        <v>90</v>
      </c>
      <c r="B122" s="226" t="s">
        <v>1395</v>
      </c>
      <c r="C122" s="226">
        <f>INDEX('Uganda workforce data - raw'!$A$4:$F$619,MATCH($B122, 'Uganda workforce data - raw'!$B$4:$B$619,0), MATCH("Filled Male",'Uganda workforce data - raw'!$A$4:$F$4,0))*INDEX('Mapping cadres'!$B$1:$Z$616,MATCH($B122, 'Mapping cadres'!$B$1:$B$616,0), MATCH(C$32,'Mapping cadres'!$B$1:$Z$1,0))</f>
        <v>0</v>
      </c>
      <c r="D122" s="226">
        <f>INDEX('Uganda workforce data - raw'!$A$4:$F$619,MATCH($B122, 'Uganda workforce data - raw'!$B$4:$B$619,0), MATCH("Filled Male",'Uganda workforce data - raw'!$A$4:$F$4,0))*INDEX('Mapping cadres'!$B$1:$Z$616,MATCH($B122, 'Mapping cadres'!$B$1:$B$616,0), MATCH(D$32,'Mapping cadres'!$B$1:$Z$1,0))</f>
        <v>2</v>
      </c>
      <c r="E122" s="226">
        <f>INDEX('Uganda workforce data - raw'!$A$4:$F$619,MATCH($B122, 'Uganda workforce data - raw'!$B$4:$B$619,0), MATCH("Filled Male",'Uganda workforce data - raw'!$A$4:$F$4,0))*INDEX('Mapping cadres'!$B$1:$Z$616,MATCH($B122, 'Mapping cadres'!$B$1:$B$616,0), MATCH(E$32,'Mapping cadres'!$B$1:$Z$1,0))</f>
        <v>0</v>
      </c>
      <c r="F122" s="226">
        <f>INDEX('Uganda workforce data - raw'!$A$4:$F$619,MATCH($B122, 'Uganda workforce data - raw'!$B$4:$B$619,0), MATCH("Filled Male",'Uganda workforce data - raw'!$A$4:$F$4,0))*INDEX('Mapping cadres'!$B$1:$Z$616,MATCH($B122, 'Mapping cadres'!$B$1:$B$616,0), MATCH(F$32,'Mapping cadres'!$B$1:$Z$1,0))</f>
        <v>0</v>
      </c>
      <c r="G122" s="226">
        <f>INDEX('Uganda workforce data - raw'!$A$4:$F$619,MATCH($B122, 'Uganda workforce data - raw'!$B$4:$B$619,0), MATCH("Filled Male",'Uganda workforce data - raw'!$A$4:$F$4,0))*INDEX('Mapping cadres'!$B$1:$Z$616,MATCH($B122, 'Mapping cadres'!$B$1:$B$616,0), MATCH(G$32,'Mapping cadres'!$B$1:$Z$1,0))</f>
        <v>0</v>
      </c>
      <c r="H122" s="226">
        <f>INDEX('Uganda workforce data - raw'!$A$4:$F$619,MATCH($B122, 'Uganda workforce data - raw'!$B$4:$B$619,0), MATCH("Filled Male",'Uganda workforce data - raw'!$A$4:$F$4,0))*INDEX('Mapping cadres'!$B$1:$Z$616,MATCH($B122, 'Mapping cadres'!$B$1:$B$616,0), MATCH(H$32,'Mapping cadres'!$B$1:$Z$1,0))</f>
        <v>0</v>
      </c>
      <c r="I122" s="226">
        <f>INDEX('Uganda workforce data - raw'!$A$4:$F$619,MATCH($B122, 'Uganda workforce data - raw'!$B$4:$B$619,0), MATCH("Filled Male",'Uganda workforce data - raw'!$A$4:$F$4,0))*INDEX('Mapping cadres'!$B$1:$Z$616,MATCH($B122, 'Mapping cadres'!$B$1:$B$616,0), MATCH(I$32,'Mapping cadres'!$B$1:$Z$1,0))</f>
        <v>0</v>
      </c>
      <c r="J122" s="226">
        <f>INDEX('Uganda workforce data - raw'!$A$4:$F$619,MATCH($B122, 'Uganda workforce data - raw'!$B$4:$B$619,0), MATCH("Filled Male",'Uganda workforce data - raw'!$A$4:$F$4,0))*INDEX('Mapping cadres'!$B$1:$Z$616,MATCH($B122, 'Mapping cadres'!$B$1:$B$616,0), MATCH(J$32,'Mapping cadres'!$B$1:$Z$1,0))</f>
        <v>0</v>
      </c>
      <c r="K122" s="226">
        <f>INDEX('Uganda workforce data - raw'!$A$4:$F$619,MATCH($B122, 'Uganda workforce data - raw'!$B$4:$B$619,0), MATCH("Filled Male",'Uganda workforce data - raw'!$A$4:$F$4,0))*INDEX('Mapping cadres'!$B$1:$Z$616,MATCH($B122, 'Mapping cadres'!$B$1:$B$616,0), MATCH(K$32,'Mapping cadres'!$B$1:$Z$1,0))</f>
        <v>0</v>
      </c>
      <c r="L122" s="226">
        <f>INDEX('Uganda workforce data - raw'!$A$4:$F$619,MATCH($B122, 'Uganda workforce data - raw'!$B$4:$B$619,0), MATCH("Filled Male",'Uganda workforce data - raw'!$A$4:$F$4,0))*INDEX('Mapping cadres'!$B$1:$Z$616,MATCH($B122, 'Mapping cadres'!$B$1:$B$616,0), MATCH(L$32,'Mapping cadres'!$B$1:$Z$1,0))</f>
        <v>0</v>
      </c>
      <c r="M122" s="226">
        <f>INDEX('Uganda workforce data - raw'!$A$4:$F$619,MATCH($B122, 'Uganda workforce data - raw'!$B$4:$B$619,0), MATCH("Filled Male",'Uganda workforce data - raw'!$A$4:$F$4,0))*INDEX('Mapping cadres'!$B$1:$Z$616,MATCH($B122, 'Mapping cadres'!$B$1:$B$616,0), MATCH(M$32,'Mapping cadres'!$B$1:$Z$1,0))</f>
        <v>0</v>
      </c>
      <c r="N122" s="226">
        <f>INDEX('Uganda workforce data - raw'!$A$4:$F$619,MATCH($B122, 'Uganda workforce data - raw'!$B$4:$B$619,0), MATCH("Filled Male",'Uganda workforce data - raw'!$A$4:$F$4,0))*INDEX('Mapping cadres'!$B$1:$Z$616,MATCH($B122, 'Mapping cadres'!$B$1:$B$616,0), MATCH(N$32,'Mapping cadres'!$B$1:$Z$1,0))</f>
        <v>0</v>
      </c>
      <c r="O122" s="226">
        <f>INDEX('Uganda workforce data - raw'!$A$4:$F$619,MATCH($B122, 'Uganda workforce data - raw'!$B$4:$B$619,0), MATCH("Filled Male",'Uganda workforce data - raw'!$A$4:$F$4,0))*INDEX('Mapping cadres'!$B$1:$Z$616,MATCH($B122, 'Mapping cadres'!$B$1:$B$616,0), MATCH(O$32,'Mapping cadres'!$B$1:$Z$1,0))</f>
        <v>0</v>
      </c>
      <c r="P122" s="226">
        <f>INDEX('Uganda workforce data - raw'!$A$4:$F$619,MATCH($B122, 'Uganda workforce data - raw'!$B$4:$B$619,0), MATCH("Filled Male",'Uganda workforce data - raw'!$A$4:$F$4,0))*INDEX('Mapping cadres'!$B$1:$Z$616,MATCH($B122, 'Mapping cadres'!$B$1:$B$616,0), MATCH(P$32,'Mapping cadres'!$B$1:$Z$1,0))</f>
        <v>0</v>
      </c>
      <c r="Q122" s="226">
        <f>INDEX('Uganda workforce data - raw'!$A$4:$F$619,MATCH($B122, 'Uganda workforce data - raw'!$B$4:$B$619,0), MATCH("Filled Male",'Uganda workforce data - raw'!$A$4:$F$4,0))*INDEX('Mapping cadres'!$B$1:$Z$616,MATCH($B122, 'Mapping cadres'!$B$1:$B$616,0), MATCH(Q$32,'Mapping cadres'!$B$1:$Z$1,0))</f>
        <v>0</v>
      </c>
      <c r="R122" s="226">
        <f>INDEX('Uganda workforce data - raw'!$A$4:$F$619,MATCH($B122, 'Uganda workforce data - raw'!$B$4:$B$619,0), MATCH("Filled Male",'Uganda workforce data - raw'!$A$4:$F$4,0))*INDEX('Mapping cadres'!$B$1:$Z$616,MATCH($B122, 'Mapping cadres'!$B$1:$B$616,0), MATCH(R$32,'Mapping cadres'!$B$1:$Z$1,0))</f>
        <v>0</v>
      </c>
      <c r="S122" s="226">
        <f>INDEX('Uganda workforce data - raw'!$A$4:$F$619,MATCH($B122, 'Uganda workforce data - raw'!$B$4:$B$619,0), MATCH("Filled Male",'Uganda workforce data - raw'!$A$4:$F$4,0))*INDEX('Mapping cadres'!$B$1:$Z$616,MATCH($B122, 'Mapping cadres'!$B$1:$B$616,0), MATCH(S$32,'Mapping cadres'!$B$1:$Z$1,0))</f>
        <v>0</v>
      </c>
      <c r="T122" s="226">
        <f>INDEX('Uganda workforce data - raw'!$A$4:$F$619,MATCH($B122, 'Uganda workforce data - raw'!$B$4:$B$619,0), MATCH("Filled Male",'Uganda workforce data - raw'!$A$4:$F$4,0))*INDEX('Mapping cadres'!$B$1:$Z$616,MATCH($B122, 'Mapping cadres'!$B$1:$B$616,0), MATCH(T$32,'Mapping cadres'!$B$1:$Z$1,0))</f>
        <v>0</v>
      </c>
      <c r="U122" s="226">
        <f>INDEX('Uganda workforce data - raw'!$A$4:$F$619,MATCH($B122, 'Uganda workforce data - raw'!$B$4:$B$619,0), MATCH("Filled Male",'Uganda workforce data - raw'!$A$4:$F$4,0))*INDEX('Mapping cadres'!$B$1:$Z$616,MATCH($B122, 'Mapping cadres'!$B$1:$B$616,0), MATCH(U$32,'Mapping cadres'!$B$1:$Z$1,0))</f>
        <v>0</v>
      </c>
      <c r="V122" s="226">
        <f>INDEX('Uganda workforce data - raw'!$A$4:$F$619,MATCH($B122, 'Uganda workforce data - raw'!$B$4:$B$619,0), MATCH("Filled Male",'Uganda workforce data - raw'!$A$4:$F$4,0))*INDEX('Mapping cadres'!$B$1:$Z$616,MATCH($B122, 'Mapping cadres'!$B$1:$B$616,0), MATCH(V$32,'Mapping cadres'!$B$1:$Z$1,0))</f>
        <v>0</v>
      </c>
      <c r="W122" s="226">
        <f>INDEX('Uganda workforce data - raw'!$A$4:$F$619,MATCH($B122, 'Uganda workforce data - raw'!$B$4:$B$619,0), MATCH("Filled Male",'Uganda workforce data - raw'!$A$4:$F$4,0))*INDEX('Mapping cadres'!$B$1:$Z$616,MATCH($B122, 'Mapping cadres'!$B$1:$B$616,0), MATCH(W$32,'Mapping cadres'!$B$1:$Z$1,0))</f>
        <v>0</v>
      </c>
      <c r="X122" s="226">
        <f>INDEX('Uganda workforce data - raw'!$A$4:$F$619,MATCH($B122, 'Uganda workforce data - raw'!$B$4:$B$619,0), MATCH("Filled Male",'Uganda workforce data - raw'!$A$4:$F$4,0))*INDEX('Mapping cadres'!$B$1:$Z$616,MATCH($B122, 'Mapping cadres'!$B$1:$B$616,0), MATCH(X$32,'Mapping cadres'!$B$1:$Z$1,0))</f>
        <v>0</v>
      </c>
      <c r="Y122" s="226">
        <f>INDEX('Uganda workforce data - raw'!$A$4:$F$619,MATCH($B122, 'Uganda workforce data - raw'!$B$4:$B$619,0), MATCH("Filled Male",'Uganda workforce data - raw'!$A$4:$F$4,0))*INDEX('Mapping cadres'!$B$1:$Z$616,MATCH($B122, 'Mapping cadres'!$B$1:$B$616,0), MATCH(Y$32,'Mapping cadres'!$B$1:$Z$1,0))</f>
        <v>0</v>
      </c>
      <c r="Z122" s="226">
        <f>INDEX('Uganda workforce data - raw'!$A$4:$F$619,MATCH($B122, 'Uganda workforce data - raw'!$B$4:$B$619,0), MATCH("Filled Male",'Uganda workforce data - raw'!$A$4:$F$4,0))*INDEX('Mapping cadres'!$B$1:$Z$616,MATCH($B122, 'Mapping cadres'!$B$1:$B$616,0), MATCH(Z$32,'Mapping cadres'!$B$1:$Z$1,0))</f>
        <v>0</v>
      </c>
      <c r="AA122" s="226">
        <f>INDEX('Uganda workforce data - raw'!$A$4:$F$619,MATCH($B122, 'Uganda workforce data - raw'!$B$4:$B$619,0), MATCH("Filled Female",'Uganda workforce data - raw'!$A$4:$F$4,0))*INDEX('Mapping cadres'!$B$1:$Z$616,MATCH($B122, 'Mapping cadres'!$B$1:$B$616,0), MATCH(AA$32,'Mapping cadres'!$B$1:$Z$1,0))</f>
        <v>0</v>
      </c>
      <c r="AB122" s="226">
        <f>INDEX('Uganda workforce data - raw'!$A$4:$F$619,MATCH($B122, 'Uganda workforce data - raw'!$B$4:$B$619,0), MATCH("Filled Female",'Uganda workforce data - raw'!$A$4:$F$4,0))*INDEX('Mapping cadres'!$B$1:$Z$616,MATCH($B122, 'Mapping cadres'!$B$1:$B$616,0), MATCH(AB$32,'Mapping cadres'!$B$1:$Z$1,0))</f>
        <v>0</v>
      </c>
      <c r="AC122" s="226">
        <f>INDEX('Uganda workforce data - raw'!$A$4:$F$619,MATCH($B122, 'Uganda workforce data - raw'!$B$4:$B$619,0), MATCH("Filled Female",'Uganda workforce data - raw'!$A$4:$F$4,0))*INDEX('Mapping cadres'!$B$1:$Z$616,MATCH($B122, 'Mapping cadres'!$B$1:$B$616,0), MATCH(AC$32,'Mapping cadres'!$B$1:$Z$1,0))</f>
        <v>0</v>
      </c>
      <c r="AD122" s="226">
        <f>INDEX('Uganda workforce data - raw'!$A$4:$F$619,MATCH($B122, 'Uganda workforce data - raw'!$B$4:$B$619,0), MATCH("Filled Female",'Uganda workforce data - raw'!$A$4:$F$4,0))*INDEX('Mapping cadres'!$B$1:$Z$616,MATCH($B122, 'Mapping cadres'!$B$1:$B$616,0), MATCH(AD$32,'Mapping cadres'!$B$1:$Z$1,0))</f>
        <v>0</v>
      </c>
      <c r="AE122" s="226">
        <f>INDEX('Uganda workforce data - raw'!$A$4:$F$619,MATCH($B122, 'Uganda workforce data - raw'!$B$4:$B$619,0), MATCH("Filled Female",'Uganda workforce data - raw'!$A$4:$F$4,0))*INDEX('Mapping cadres'!$B$1:$Z$616,MATCH($B122, 'Mapping cadres'!$B$1:$B$616,0), MATCH(AE$32,'Mapping cadres'!$B$1:$Z$1,0))</f>
        <v>0</v>
      </c>
      <c r="AF122" s="226">
        <f>INDEX('Uganda workforce data - raw'!$A$4:$F$619,MATCH($B122, 'Uganda workforce data - raw'!$B$4:$B$619,0), MATCH("Filled Female",'Uganda workforce data - raw'!$A$4:$F$4,0))*INDEX('Mapping cadres'!$B$1:$Z$616,MATCH($B122, 'Mapping cadres'!$B$1:$B$616,0), MATCH(AF$32,'Mapping cadres'!$B$1:$Z$1,0))</f>
        <v>0</v>
      </c>
      <c r="AG122" s="226">
        <f>INDEX('Uganda workforce data - raw'!$A$4:$F$619,MATCH($B122, 'Uganda workforce data - raw'!$B$4:$B$619,0), MATCH("Filled Female",'Uganda workforce data - raw'!$A$4:$F$4,0))*INDEX('Mapping cadres'!$B$1:$Z$616,MATCH($B122, 'Mapping cadres'!$B$1:$B$616,0), MATCH(AG$32,'Mapping cadres'!$B$1:$Z$1,0))</f>
        <v>0</v>
      </c>
      <c r="AH122" s="226">
        <f>INDEX('Uganda workforce data - raw'!$A$4:$F$619,MATCH($B122, 'Uganda workforce data - raw'!$B$4:$B$619,0), MATCH("Filled Female",'Uganda workforce data - raw'!$A$4:$F$4,0))*INDEX('Mapping cadres'!$B$1:$Z$616,MATCH($B122, 'Mapping cadres'!$B$1:$B$616,0), MATCH(AH$32,'Mapping cadres'!$B$1:$Z$1,0))</f>
        <v>0</v>
      </c>
      <c r="AI122" s="226">
        <f>INDEX('Uganda workforce data - raw'!$A$4:$F$619,MATCH($B122, 'Uganda workforce data - raw'!$B$4:$B$619,0), MATCH("Filled Female",'Uganda workforce data - raw'!$A$4:$F$4,0))*INDEX('Mapping cadres'!$B$1:$Z$616,MATCH($B122, 'Mapping cadres'!$B$1:$B$616,0), MATCH(AI$32,'Mapping cadres'!$B$1:$Z$1,0))</f>
        <v>0</v>
      </c>
      <c r="AJ122" s="226">
        <f>INDEX('Uganda workforce data - raw'!$A$4:$F$619,MATCH($B122, 'Uganda workforce data - raw'!$B$4:$B$619,0), MATCH("Filled Female",'Uganda workforce data - raw'!$A$4:$F$4,0))*INDEX('Mapping cadres'!$B$1:$Z$616,MATCH($B122, 'Mapping cadres'!$B$1:$B$616,0), MATCH(AJ$32,'Mapping cadres'!$B$1:$Z$1,0))</f>
        <v>0</v>
      </c>
      <c r="AK122" s="226">
        <f>INDEX('Uganda workforce data - raw'!$A$4:$F$619,MATCH($B122, 'Uganda workforce data - raw'!$B$4:$B$619,0), MATCH("Filled Female",'Uganda workforce data - raw'!$A$4:$F$4,0))*INDEX('Mapping cadres'!$B$1:$Z$616,MATCH($B122, 'Mapping cadres'!$B$1:$B$616,0), MATCH(AK$32,'Mapping cadres'!$B$1:$Z$1,0))</f>
        <v>0</v>
      </c>
      <c r="AL122" s="226">
        <f>INDEX('Uganda workforce data - raw'!$A$4:$F$619,MATCH($B122, 'Uganda workforce data - raw'!$B$4:$B$619,0), MATCH("Filled Female",'Uganda workforce data - raw'!$A$4:$F$4,0))*INDEX('Mapping cadres'!$B$1:$Z$616,MATCH($B122, 'Mapping cadres'!$B$1:$B$616,0), MATCH(AL$32,'Mapping cadres'!$B$1:$Z$1,0))</f>
        <v>0</v>
      </c>
      <c r="AM122" s="226">
        <f>INDEX('Uganda workforce data - raw'!$A$4:$F$619,MATCH($B122, 'Uganda workforce data - raw'!$B$4:$B$619,0), MATCH("Filled Female",'Uganda workforce data - raw'!$A$4:$F$4,0))*INDEX('Mapping cadres'!$B$1:$Z$616,MATCH($B122, 'Mapping cadres'!$B$1:$B$616,0), MATCH(AM$32,'Mapping cadres'!$B$1:$Z$1,0))</f>
        <v>0</v>
      </c>
      <c r="AN122" s="226">
        <f>INDEX('Uganda workforce data - raw'!$A$4:$F$619,MATCH($B122, 'Uganda workforce data - raw'!$B$4:$B$619,0), MATCH("Filled Female",'Uganda workforce data - raw'!$A$4:$F$4,0))*INDEX('Mapping cadres'!$B$1:$Z$616,MATCH($B122, 'Mapping cadres'!$B$1:$B$616,0), MATCH(AN$32,'Mapping cadres'!$B$1:$Z$1,0))</f>
        <v>0</v>
      </c>
      <c r="AO122" s="226">
        <f>INDEX('Uganda workforce data - raw'!$A$4:$F$619,MATCH($B122, 'Uganda workforce data - raw'!$B$4:$B$619,0), MATCH("Filled Female",'Uganda workforce data - raw'!$A$4:$F$4,0))*INDEX('Mapping cadres'!$B$1:$Z$616,MATCH($B122, 'Mapping cadres'!$B$1:$B$616,0), MATCH(AO$32,'Mapping cadres'!$B$1:$Z$1,0))</f>
        <v>0</v>
      </c>
      <c r="AP122" s="226">
        <f>INDEX('Uganda workforce data - raw'!$A$4:$F$619,MATCH($B122, 'Uganda workforce data - raw'!$B$4:$B$619,0), MATCH("Filled Female",'Uganda workforce data - raw'!$A$4:$F$4,0))*INDEX('Mapping cadres'!$B$1:$Z$616,MATCH($B122, 'Mapping cadres'!$B$1:$B$616,0), MATCH(AP$32,'Mapping cadres'!$B$1:$Z$1,0))</f>
        <v>0</v>
      </c>
      <c r="AQ122" s="226">
        <f>INDEX('Uganda workforce data - raw'!$A$4:$F$619,MATCH($B122, 'Uganda workforce data - raw'!$B$4:$B$619,0), MATCH("Filled Female",'Uganda workforce data - raw'!$A$4:$F$4,0))*INDEX('Mapping cadres'!$B$1:$Z$616,MATCH($B122, 'Mapping cadres'!$B$1:$B$616,0), MATCH(AQ$32,'Mapping cadres'!$B$1:$Z$1,0))</f>
        <v>0</v>
      </c>
      <c r="AR122" s="226">
        <f>INDEX('Uganda workforce data - raw'!$A$4:$F$619,MATCH($B122, 'Uganda workforce data - raw'!$B$4:$B$619,0), MATCH("Filled Female",'Uganda workforce data - raw'!$A$4:$F$4,0))*INDEX('Mapping cadres'!$B$1:$Z$616,MATCH($B122, 'Mapping cadres'!$B$1:$B$616,0), MATCH(AR$32,'Mapping cadres'!$B$1:$Z$1,0))</f>
        <v>0</v>
      </c>
      <c r="AS122" s="226">
        <f>INDEX('Uganda workforce data - raw'!$A$4:$F$619,MATCH($B122, 'Uganda workforce data - raw'!$B$4:$B$619,0), MATCH("Filled Female",'Uganda workforce data - raw'!$A$4:$F$4,0))*INDEX('Mapping cadres'!$B$1:$Z$616,MATCH($B122, 'Mapping cadres'!$B$1:$B$616,0), MATCH(AS$32,'Mapping cadres'!$B$1:$Z$1,0))</f>
        <v>0</v>
      </c>
      <c r="AT122" s="226">
        <f>INDEX('Uganda workforce data - raw'!$A$4:$F$619,MATCH($B122, 'Uganda workforce data - raw'!$B$4:$B$619,0), MATCH("Filled Female",'Uganda workforce data - raw'!$A$4:$F$4,0))*INDEX('Mapping cadres'!$B$1:$Z$616,MATCH($B122, 'Mapping cadres'!$B$1:$B$616,0), MATCH(AT$32,'Mapping cadres'!$B$1:$Z$1,0))</f>
        <v>0</v>
      </c>
      <c r="AU122" s="226">
        <f>INDEX('Uganda workforce data - raw'!$A$4:$F$619,MATCH($B122, 'Uganda workforce data - raw'!$B$4:$B$619,0), MATCH("Filled Female",'Uganda workforce data - raw'!$A$4:$F$4,0))*INDEX('Mapping cadres'!$B$1:$Z$616,MATCH($B122, 'Mapping cadres'!$B$1:$B$616,0), MATCH(AU$32,'Mapping cadres'!$B$1:$Z$1,0))</f>
        <v>0</v>
      </c>
      <c r="AV122" s="226">
        <f>INDEX('Uganda workforce data - raw'!$A$4:$F$619,MATCH($B122, 'Uganda workforce data - raw'!$B$4:$B$619,0), MATCH("Filled Female",'Uganda workforce data - raw'!$A$4:$F$4,0))*INDEX('Mapping cadres'!$B$1:$Z$616,MATCH($B122, 'Mapping cadres'!$B$1:$B$616,0), MATCH(AV$32,'Mapping cadres'!$B$1:$Z$1,0))</f>
        <v>0</v>
      </c>
      <c r="AW122" s="226">
        <f>INDEX('Uganda workforce data - raw'!$A$4:$F$619,MATCH($B122, 'Uganda workforce data - raw'!$B$4:$B$619,0), MATCH("Filled Female",'Uganda workforce data - raw'!$A$4:$F$4,0))*INDEX('Mapping cadres'!$B$1:$Z$616,MATCH($B122, 'Mapping cadres'!$B$1:$B$616,0), MATCH(AW$32,'Mapping cadres'!$B$1:$Z$1,0))</f>
        <v>0</v>
      </c>
      <c r="AX122" s="226">
        <f>INDEX('Uganda workforce data - raw'!$A$4:$F$619,MATCH($B122, 'Uganda workforce data - raw'!$B$4:$B$619,0), MATCH("Filled Female",'Uganda workforce data - raw'!$A$4:$F$4,0))*INDEX('Mapping cadres'!$B$1:$Z$616,MATCH($B122, 'Mapping cadres'!$B$1:$B$616,0), MATCH(AX$32,'Mapping cadres'!$B$1:$Z$1,0))</f>
        <v>0</v>
      </c>
      <c r="AY122" s="226">
        <f t="shared" si="29"/>
        <v>0</v>
      </c>
      <c r="AZ122" s="226">
        <f t="shared" si="30"/>
        <v>2</v>
      </c>
      <c r="BA122" s="226">
        <f t="shared" si="31"/>
        <v>0</v>
      </c>
      <c r="BB122" s="226">
        <f t="shared" si="32"/>
        <v>0</v>
      </c>
      <c r="BC122" s="226">
        <f t="shared" si="33"/>
        <v>0</v>
      </c>
      <c r="BD122" s="226">
        <f t="shared" si="34"/>
        <v>0</v>
      </c>
      <c r="BE122" s="226">
        <f t="shared" si="35"/>
        <v>0</v>
      </c>
      <c r="BF122" s="226">
        <f t="shared" si="36"/>
        <v>0</v>
      </c>
      <c r="BG122" s="226">
        <f t="shared" si="37"/>
        <v>0</v>
      </c>
      <c r="BH122" s="226">
        <f t="shared" si="38"/>
        <v>0</v>
      </c>
      <c r="BI122" s="226">
        <f t="shared" si="39"/>
        <v>0</v>
      </c>
      <c r="BJ122" s="226">
        <f t="shared" si="40"/>
        <v>0</v>
      </c>
      <c r="BK122" s="226">
        <f t="shared" si="41"/>
        <v>0</v>
      </c>
      <c r="BL122" s="226">
        <f t="shared" si="42"/>
        <v>0</v>
      </c>
      <c r="BM122" s="226">
        <f t="shared" si="43"/>
        <v>0</v>
      </c>
      <c r="BN122" s="226">
        <f t="shared" si="44"/>
        <v>0</v>
      </c>
      <c r="BO122" s="226">
        <f t="shared" si="45"/>
        <v>0</v>
      </c>
      <c r="BP122" s="226">
        <f t="shared" si="46"/>
        <v>0</v>
      </c>
      <c r="BQ122" s="226">
        <f t="shared" si="47"/>
        <v>0</v>
      </c>
      <c r="BR122" s="226">
        <f t="shared" si="48"/>
        <v>0</v>
      </c>
      <c r="BS122" s="226">
        <f t="shared" si="49"/>
        <v>0</v>
      </c>
      <c r="BT122" s="226">
        <f t="shared" si="50"/>
        <v>0</v>
      </c>
      <c r="BU122" s="226">
        <f t="shared" si="51"/>
        <v>0</v>
      </c>
      <c r="BV122" s="226">
        <f t="shared" si="52"/>
        <v>0</v>
      </c>
    </row>
    <row r="123" spans="1:74">
      <c r="A123" s="226">
        <v>91</v>
      </c>
      <c r="B123" s="226" t="s">
        <v>1396</v>
      </c>
      <c r="C123" s="226">
        <f>INDEX('Uganda workforce data - raw'!$A$4:$F$619,MATCH($B123, 'Uganda workforce data - raw'!$B$4:$B$619,0), MATCH("Filled Male",'Uganda workforce data - raw'!$A$4:$F$4,0))*INDEX('Mapping cadres'!$B$1:$Z$616,MATCH($B123, 'Mapping cadres'!$B$1:$B$616,0), MATCH(C$32,'Mapping cadres'!$B$1:$Z$1,0))</f>
        <v>0</v>
      </c>
      <c r="D123" s="226">
        <f>INDEX('Uganda workforce data - raw'!$A$4:$F$619,MATCH($B123, 'Uganda workforce data - raw'!$B$4:$B$619,0), MATCH("Filled Male",'Uganda workforce data - raw'!$A$4:$F$4,0))*INDEX('Mapping cadres'!$B$1:$Z$616,MATCH($B123, 'Mapping cadres'!$B$1:$B$616,0), MATCH(D$32,'Mapping cadres'!$B$1:$Z$1,0))</f>
        <v>1</v>
      </c>
      <c r="E123" s="226">
        <f>INDEX('Uganda workforce data - raw'!$A$4:$F$619,MATCH($B123, 'Uganda workforce data - raw'!$B$4:$B$619,0), MATCH("Filled Male",'Uganda workforce data - raw'!$A$4:$F$4,0))*INDEX('Mapping cadres'!$B$1:$Z$616,MATCH($B123, 'Mapping cadres'!$B$1:$B$616,0), MATCH(E$32,'Mapping cadres'!$B$1:$Z$1,0))</f>
        <v>0</v>
      </c>
      <c r="F123" s="226">
        <f>INDEX('Uganda workforce data - raw'!$A$4:$F$619,MATCH($B123, 'Uganda workforce data - raw'!$B$4:$B$619,0), MATCH("Filled Male",'Uganda workforce data - raw'!$A$4:$F$4,0))*INDEX('Mapping cadres'!$B$1:$Z$616,MATCH($B123, 'Mapping cadres'!$B$1:$B$616,0), MATCH(F$32,'Mapping cadres'!$B$1:$Z$1,0))</f>
        <v>0</v>
      </c>
      <c r="G123" s="226">
        <f>INDEX('Uganda workforce data - raw'!$A$4:$F$619,MATCH($B123, 'Uganda workforce data - raw'!$B$4:$B$619,0), MATCH("Filled Male",'Uganda workforce data - raw'!$A$4:$F$4,0))*INDEX('Mapping cadres'!$B$1:$Z$616,MATCH($B123, 'Mapping cadres'!$B$1:$B$616,0), MATCH(G$32,'Mapping cadres'!$B$1:$Z$1,0))</f>
        <v>0</v>
      </c>
      <c r="H123" s="226">
        <f>INDEX('Uganda workforce data - raw'!$A$4:$F$619,MATCH($B123, 'Uganda workforce data - raw'!$B$4:$B$619,0), MATCH("Filled Male",'Uganda workforce data - raw'!$A$4:$F$4,0))*INDEX('Mapping cadres'!$B$1:$Z$616,MATCH($B123, 'Mapping cadres'!$B$1:$B$616,0), MATCH(H$32,'Mapping cadres'!$B$1:$Z$1,0))</f>
        <v>0</v>
      </c>
      <c r="I123" s="226">
        <f>INDEX('Uganda workforce data - raw'!$A$4:$F$619,MATCH($B123, 'Uganda workforce data - raw'!$B$4:$B$619,0), MATCH("Filled Male",'Uganda workforce data - raw'!$A$4:$F$4,0))*INDEX('Mapping cadres'!$B$1:$Z$616,MATCH($B123, 'Mapping cadres'!$B$1:$B$616,0), MATCH(I$32,'Mapping cadres'!$B$1:$Z$1,0))</f>
        <v>0</v>
      </c>
      <c r="J123" s="226">
        <f>INDEX('Uganda workforce data - raw'!$A$4:$F$619,MATCH($B123, 'Uganda workforce data - raw'!$B$4:$B$619,0), MATCH("Filled Male",'Uganda workforce data - raw'!$A$4:$F$4,0))*INDEX('Mapping cadres'!$B$1:$Z$616,MATCH($B123, 'Mapping cadres'!$B$1:$B$616,0), MATCH(J$32,'Mapping cadres'!$B$1:$Z$1,0))</f>
        <v>0</v>
      </c>
      <c r="K123" s="226">
        <f>INDEX('Uganda workforce data - raw'!$A$4:$F$619,MATCH($B123, 'Uganda workforce data - raw'!$B$4:$B$619,0), MATCH("Filled Male",'Uganda workforce data - raw'!$A$4:$F$4,0))*INDEX('Mapping cadres'!$B$1:$Z$616,MATCH($B123, 'Mapping cadres'!$B$1:$B$616,0), MATCH(K$32,'Mapping cadres'!$B$1:$Z$1,0))</f>
        <v>0</v>
      </c>
      <c r="L123" s="226">
        <f>INDEX('Uganda workforce data - raw'!$A$4:$F$619,MATCH($B123, 'Uganda workforce data - raw'!$B$4:$B$619,0), MATCH("Filled Male",'Uganda workforce data - raw'!$A$4:$F$4,0))*INDEX('Mapping cadres'!$B$1:$Z$616,MATCH($B123, 'Mapping cadres'!$B$1:$B$616,0), MATCH(L$32,'Mapping cadres'!$B$1:$Z$1,0))</f>
        <v>0</v>
      </c>
      <c r="M123" s="226">
        <f>INDEX('Uganda workforce data - raw'!$A$4:$F$619,MATCH($B123, 'Uganda workforce data - raw'!$B$4:$B$619,0), MATCH("Filled Male",'Uganda workforce data - raw'!$A$4:$F$4,0))*INDEX('Mapping cadres'!$B$1:$Z$616,MATCH($B123, 'Mapping cadres'!$B$1:$B$616,0), MATCH(M$32,'Mapping cadres'!$B$1:$Z$1,0))</f>
        <v>0</v>
      </c>
      <c r="N123" s="226">
        <f>INDEX('Uganda workforce data - raw'!$A$4:$F$619,MATCH($B123, 'Uganda workforce data - raw'!$B$4:$B$619,0), MATCH("Filled Male",'Uganda workforce data - raw'!$A$4:$F$4,0))*INDEX('Mapping cadres'!$B$1:$Z$616,MATCH($B123, 'Mapping cadres'!$B$1:$B$616,0), MATCH(N$32,'Mapping cadres'!$B$1:$Z$1,0))</f>
        <v>0</v>
      </c>
      <c r="O123" s="226">
        <f>INDEX('Uganda workforce data - raw'!$A$4:$F$619,MATCH($B123, 'Uganda workforce data - raw'!$B$4:$B$619,0), MATCH("Filled Male",'Uganda workforce data - raw'!$A$4:$F$4,0))*INDEX('Mapping cadres'!$B$1:$Z$616,MATCH($B123, 'Mapping cadres'!$B$1:$B$616,0), MATCH(O$32,'Mapping cadres'!$B$1:$Z$1,0))</f>
        <v>0</v>
      </c>
      <c r="P123" s="226">
        <f>INDEX('Uganda workforce data - raw'!$A$4:$F$619,MATCH($B123, 'Uganda workforce data - raw'!$B$4:$B$619,0), MATCH("Filled Male",'Uganda workforce data - raw'!$A$4:$F$4,0))*INDEX('Mapping cadres'!$B$1:$Z$616,MATCH($B123, 'Mapping cadres'!$B$1:$B$616,0), MATCH(P$32,'Mapping cadres'!$B$1:$Z$1,0))</f>
        <v>0</v>
      </c>
      <c r="Q123" s="226">
        <f>INDEX('Uganda workforce data - raw'!$A$4:$F$619,MATCH($B123, 'Uganda workforce data - raw'!$B$4:$B$619,0), MATCH("Filled Male",'Uganda workforce data - raw'!$A$4:$F$4,0))*INDEX('Mapping cadres'!$B$1:$Z$616,MATCH($B123, 'Mapping cadres'!$B$1:$B$616,0), MATCH(Q$32,'Mapping cadres'!$B$1:$Z$1,0))</f>
        <v>0</v>
      </c>
      <c r="R123" s="226">
        <f>INDEX('Uganda workforce data - raw'!$A$4:$F$619,MATCH($B123, 'Uganda workforce data - raw'!$B$4:$B$619,0), MATCH("Filled Male",'Uganda workforce data - raw'!$A$4:$F$4,0))*INDEX('Mapping cadres'!$B$1:$Z$616,MATCH($B123, 'Mapping cadres'!$B$1:$B$616,0), MATCH(R$32,'Mapping cadres'!$B$1:$Z$1,0))</f>
        <v>0</v>
      </c>
      <c r="S123" s="226">
        <f>INDEX('Uganda workforce data - raw'!$A$4:$F$619,MATCH($B123, 'Uganda workforce data - raw'!$B$4:$B$619,0), MATCH("Filled Male",'Uganda workforce data - raw'!$A$4:$F$4,0))*INDEX('Mapping cadres'!$B$1:$Z$616,MATCH($B123, 'Mapping cadres'!$B$1:$B$616,0), MATCH(S$32,'Mapping cadres'!$B$1:$Z$1,0))</f>
        <v>0</v>
      </c>
      <c r="T123" s="226">
        <f>INDEX('Uganda workforce data - raw'!$A$4:$F$619,MATCH($B123, 'Uganda workforce data - raw'!$B$4:$B$619,0), MATCH("Filled Male",'Uganda workforce data - raw'!$A$4:$F$4,0))*INDEX('Mapping cadres'!$B$1:$Z$616,MATCH($B123, 'Mapping cadres'!$B$1:$B$616,0), MATCH(T$32,'Mapping cadres'!$B$1:$Z$1,0))</f>
        <v>0</v>
      </c>
      <c r="U123" s="226">
        <f>INDEX('Uganda workforce data - raw'!$A$4:$F$619,MATCH($B123, 'Uganda workforce data - raw'!$B$4:$B$619,0), MATCH("Filled Male",'Uganda workforce data - raw'!$A$4:$F$4,0))*INDEX('Mapping cadres'!$B$1:$Z$616,MATCH($B123, 'Mapping cadres'!$B$1:$B$616,0), MATCH(U$32,'Mapping cadres'!$B$1:$Z$1,0))</f>
        <v>0</v>
      </c>
      <c r="V123" s="226">
        <f>INDEX('Uganda workforce data - raw'!$A$4:$F$619,MATCH($B123, 'Uganda workforce data - raw'!$B$4:$B$619,0), MATCH("Filled Male",'Uganda workforce data - raw'!$A$4:$F$4,0))*INDEX('Mapping cadres'!$B$1:$Z$616,MATCH($B123, 'Mapping cadres'!$B$1:$B$616,0), MATCH(V$32,'Mapping cadres'!$B$1:$Z$1,0))</f>
        <v>0</v>
      </c>
      <c r="W123" s="226">
        <f>INDEX('Uganda workforce data - raw'!$A$4:$F$619,MATCH($B123, 'Uganda workforce data - raw'!$B$4:$B$619,0), MATCH("Filled Male",'Uganda workforce data - raw'!$A$4:$F$4,0))*INDEX('Mapping cadres'!$B$1:$Z$616,MATCH($B123, 'Mapping cadres'!$B$1:$B$616,0), MATCH(W$32,'Mapping cadres'!$B$1:$Z$1,0))</f>
        <v>0</v>
      </c>
      <c r="X123" s="226">
        <f>INDEX('Uganda workforce data - raw'!$A$4:$F$619,MATCH($B123, 'Uganda workforce data - raw'!$B$4:$B$619,0), MATCH("Filled Male",'Uganda workforce data - raw'!$A$4:$F$4,0))*INDEX('Mapping cadres'!$B$1:$Z$616,MATCH($B123, 'Mapping cadres'!$B$1:$B$616,0), MATCH(X$32,'Mapping cadres'!$B$1:$Z$1,0))</f>
        <v>0</v>
      </c>
      <c r="Y123" s="226">
        <f>INDEX('Uganda workforce data - raw'!$A$4:$F$619,MATCH($B123, 'Uganda workforce data - raw'!$B$4:$B$619,0), MATCH("Filled Male",'Uganda workforce data - raw'!$A$4:$F$4,0))*INDEX('Mapping cadres'!$B$1:$Z$616,MATCH($B123, 'Mapping cadres'!$B$1:$B$616,0), MATCH(Y$32,'Mapping cadres'!$B$1:$Z$1,0))</f>
        <v>0</v>
      </c>
      <c r="Z123" s="226">
        <f>INDEX('Uganda workforce data - raw'!$A$4:$F$619,MATCH($B123, 'Uganda workforce data - raw'!$B$4:$B$619,0), MATCH("Filled Male",'Uganda workforce data - raw'!$A$4:$F$4,0))*INDEX('Mapping cadres'!$B$1:$Z$616,MATCH($B123, 'Mapping cadres'!$B$1:$B$616,0), MATCH(Z$32,'Mapping cadres'!$B$1:$Z$1,0))</f>
        <v>0</v>
      </c>
      <c r="AA123" s="226">
        <f>INDEX('Uganda workforce data - raw'!$A$4:$F$619,MATCH($B123, 'Uganda workforce data - raw'!$B$4:$B$619,0), MATCH("Filled Female",'Uganda workforce data - raw'!$A$4:$F$4,0))*INDEX('Mapping cadres'!$B$1:$Z$616,MATCH($B123, 'Mapping cadres'!$B$1:$B$616,0), MATCH(AA$32,'Mapping cadres'!$B$1:$Z$1,0))</f>
        <v>0</v>
      </c>
      <c r="AB123" s="226">
        <f>INDEX('Uganda workforce data - raw'!$A$4:$F$619,MATCH($B123, 'Uganda workforce data - raw'!$B$4:$B$619,0), MATCH("Filled Female",'Uganda workforce data - raw'!$A$4:$F$4,0))*INDEX('Mapping cadres'!$B$1:$Z$616,MATCH($B123, 'Mapping cadres'!$B$1:$B$616,0), MATCH(AB$32,'Mapping cadres'!$B$1:$Z$1,0))</f>
        <v>1</v>
      </c>
      <c r="AC123" s="226">
        <f>INDEX('Uganda workforce data - raw'!$A$4:$F$619,MATCH($B123, 'Uganda workforce data - raw'!$B$4:$B$619,0), MATCH("Filled Female",'Uganda workforce data - raw'!$A$4:$F$4,0))*INDEX('Mapping cadres'!$B$1:$Z$616,MATCH($B123, 'Mapping cadres'!$B$1:$B$616,0), MATCH(AC$32,'Mapping cadres'!$B$1:$Z$1,0))</f>
        <v>0</v>
      </c>
      <c r="AD123" s="226">
        <f>INDEX('Uganda workforce data - raw'!$A$4:$F$619,MATCH($B123, 'Uganda workforce data - raw'!$B$4:$B$619,0), MATCH("Filled Female",'Uganda workforce data - raw'!$A$4:$F$4,0))*INDEX('Mapping cadres'!$B$1:$Z$616,MATCH($B123, 'Mapping cadres'!$B$1:$B$616,0), MATCH(AD$32,'Mapping cadres'!$B$1:$Z$1,0))</f>
        <v>0</v>
      </c>
      <c r="AE123" s="226">
        <f>INDEX('Uganda workforce data - raw'!$A$4:$F$619,MATCH($B123, 'Uganda workforce data - raw'!$B$4:$B$619,0), MATCH("Filled Female",'Uganda workforce data - raw'!$A$4:$F$4,0))*INDEX('Mapping cadres'!$B$1:$Z$616,MATCH($B123, 'Mapping cadres'!$B$1:$B$616,0), MATCH(AE$32,'Mapping cadres'!$B$1:$Z$1,0))</f>
        <v>0</v>
      </c>
      <c r="AF123" s="226">
        <f>INDEX('Uganda workforce data - raw'!$A$4:$F$619,MATCH($B123, 'Uganda workforce data - raw'!$B$4:$B$619,0), MATCH("Filled Female",'Uganda workforce data - raw'!$A$4:$F$4,0))*INDEX('Mapping cadres'!$B$1:$Z$616,MATCH($B123, 'Mapping cadres'!$B$1:$B$616,0), MATCH(AF$32,'Mapping cadres'!$B$1:$Z$1,0))</f>
        <v>0</v>
      </c>
      <c r="AG123" s="226">
        <f>INDEX('Uganda workforce data - raw'!$A$4:$F$619,MATCH($B123, 'Uganda workforce data - raw'!$B$4:$B$619,0), MATCH("Filled Female",'Uganda workforce data - raw'!$A$4:$F$4,0))*INDEX('Mapping cadres'!$B$1:$Z$616,MATCH($B123, 'Mapping cadres'!$B$1:$B$616,0), MATCH(AG$32,'Mapping cadres'!$B$1:$Z$1,0))</f>
        <v>0</v>
      </c>
      <c r="AH123" s="226">
        <f>INDEX('Uganda workforce data - raw'!$A$4:$F$619,MATCH($B123, 'Uganda workforce data - raw'!$B$4:$B$619,0), MATCH("Filled Female",'Uganda workforce data - raw'!$A$4:$F$4,0))*INDEX('Mapping cadres'!$B$1:$Z$616,MATCH($B123, 'Mapping cadres'!$B$1:$B$616,0), MATCH(AH$32,'Mapping cadres'!$B$1:$Z$1,0))</f>
        <v>0</v>
      </c>
      <c r="AI123" s="226">
        <f>INDEX('Uganda workforce data - raw'!$A$4:$F$619,MATCH($B123, 'Uganda workforce data - raw'!$B$4:$B$619,0), MATCH("Filled Female",'Uganda workforce data - raw'!$A$4:$F$4,0))*INDEX('Mapping cadres'!$B$1:$Z$616,MATCH($B123, 'Mapping cadres'!$B$1:$B$616,0), MATCH(AI$32,'Mapping cadres'!$B$1:$Z$1,0))</f>
        <v>0</v>
      </c>
      <c r="AJ123" s="226">
        <f>INDEX('Uganda workforce data - raw'!$A$4:$F$619,MATCH($B123, 'Uganda workforce data - raw'!$B$4:$B$619,0), MATCH("Filled Female",'Uganda workforce data - raw'!$A$4:$F$4,0))*INDEX('Mapping cadres'!$B$1:$Z$616,MATCH($B123, 'Mapping cadres'!$B$1:$B$616,0), MATCH(AJ$32,'Mapping cadres'!$B$1:$Z$1,0))</f>
        <v>0</v>
      </c>
      <c r="AK123" s="226">
        <f>INDEX('Uganda workforce data - raw'!$A$4:$F$619,MATCH($B123, 'Uganda workforce data - raw'!$B$4:$B$619,0), MATCH("Filled Female",'Uganda workforce data - raw'!$A$4:$F$4,0))*INDEX('Mapping cadres'!$B$1:$Z$616,MATCH($B123, 'Mapping cadres'!$B$1:$B$616,0), MATCH(AK$32,'Mapping cadres'!$B$1:$Z$1,0))</f>
        <v>0</v>
      </c>
      <c r="AL123" s="226">
        <f>INDEX('Uganda workforce data - raw'!$A$4:$F$619,MATCH($B123, 'Uganda workforce data - raw'!$B$4:$B$619,0), MATCH("Filled Female",'Uganda workforce data - raw'!$A$4:$F$4,0))*INDEX('Mapping cadres'!$B$1:$Z$616,MATCH($B123, 'Mapping cadres'!$B$1:$B$616,0), MATCH(AL$32,'Mapping cadres'!$B$1:$Z$1,0))</f>
        <v>0</v>
      </c>
      <c r="AM123" s="226">
        <f>INDEX('Uganda workforce data - raw'!$A$4:$F$619,MATCH($B123, 'Uganda workforce data - raw'!$B$4:$B$619,0), MATCH("Filled Female",'Uganda workforce data - raw'!$A$4:$F$4,0))*INDEX('Mapping cadres'!$B$1:$Z$616,MATCH($B123, 'Mapping cadres'!$B$1:$B$616,0), MATCH(AM$32,'Mapping cadres'!$B$1:$Z$1,0))</f>
        <v>0</v>
      </c>
      <c r="AN123" s="226">
        <f>INDEX('Uganda workforce data - raw'!$A$4:$F$619,MATCH($B123, 'Uganda workforce data - raw'!$B$4:$B$619,0), MATCH("Filled Female",'Uganda workforce data - raw'!$A$4:$F$4,0))*INDEX('Mapping cadres'!$B$1:$Z$616,MATCH($B123, 'Mapping cadres'!$B$1:$B$616,0), MATCH(AN$32,'Mapping cadres'!$B$1:$Z$1,0))</f>
        <v>0</v>
      </c>
      <c r="AO123" s="226">
        <f>INDEX('Uganda workforce data - raw'!$A$4:$F$619,MATCH($B123, 'Uganda workforce data - raw'!$B$4:$B$619,0), MATCH("Filled Female",'Uganda workforce data - raw'!$A$4:$F$4,0))*INDEX('Mapping cadres'!$B$1:$Z$616,MATCH($B123, 'Mapping cadres'!$B$1:$B$616,0), MATCH(AO$32,'Mapping cadres'!$B$1:$Z$1,0))</f>
        <v>0</v>
      </c>
      <c r="AP123" s="226">
        <f>INDEX('Uganda workforce data - raw'!$A$4:$F$619,MATCH($B123, 'Uganda workforce data - raw'!$B$4:$B$619,0), MATCH("Filled Female",'Uganda workforce data - raw'!$A$4:$F$4,0))*INDEX('Mapping cadres'!$B$1:$Z$616,MATCH($B123, 'Mapping cadres'!$B$1:$B$616,0), MATCH(AP$32,'Mapping cadres'!$B$1:$Z$1,0))</f>
        <v>0</v>
      </c>
      <c r="AQ123" s="226">
        <f>INDEX('Uganda workforce data - raw'!$A$4:$F$619,MATCH($B123, 'Uganda workforce data - raw'!$B$4:$B$619,0), MATCH("Filled Female",'Uganda workforce data - raw'!$A$4:$F$4,0))*INDEX('Mapping cadres'!$B$1:$Z$616,MATCH($B123, 'Mapping cadres'!$B$1:$B$616,0), MATCH(AQ$32,'Mapping cadres'!$B$1:$Z$1,0))</f>
        <v>0</v>
      </c>
      <c r="AR123" s="226">
        <f>INDEX('Uganda workforce data - raw'!$A$4:$F$619,MATCH($B123, 'Uganda workforce data - raw'!$B$4:$B$619,0), MATCH("Filled Female",'Uganda workforce data - raw'!$A$4:$F$4,0))*INDEX('Mapping cadres'!$B$1:$Z$616,MATCH($B123, 'Mapping cadres'!$B$1:$B$616,0), MATCH(AR$32,'Mapping cadres'!$B$1:$Z$1,0))</f>
        <v>0</v>
      </c>
      <c r="AS123" s="226">
        <f>INDEX('Uganda workforce data - raw'!$A$4:$F$619,MATCH($B123, 'Uganda workforce data - raw'!$B$4:$B$619,0), MATCH("Filled Female",'Uganda workforce data - raw'!$A$4:$F$4,0))*INDEX('Mapping cadres'!$B$1:$Z$616,MATCH($B123, 'Mapping cadres'!$B$1:$B$616,0), MATCH(AS$32,'Mapping cadres'!$B$1:$Z$1,0))</f>
        <v>0</v>
      </c>
      <c r="AT123" s="226">
        <f>INDEX('Uganda workforce data - raw'!$A$4:$F$619,MATCH($B123, 'Uganda workforce data - raw'!$B$4:$B$619,0), MATCH("Filled Female",'Uganda workforce data - raw'!$A$4:$F$4,0))*INDEX('Mapping cadres'!$B$1:$Z$616,MATCH($B123, 'Mapping cadres'!$B$1:$B$616,0), MATCH(AT$32,'Mapping cadres'!$B$1:$Z$1,0))</f>
        <v>0</v>
      </c>
      <c r="AU123" s="226">
        <f>INDEX('Uganda workforce data - raw'!$A$4:$F$619,MATCH($B123, 'Uganda workforce data - raw'!$B$4:$B$619,0), MATCH("Filled Female",'Uganda workforce data - raw'!$A$4:$F$4,0))*INDEX('Mapping cadres'!$B$1:$Z$616,MATCH($B123, 'Mapping cadres'!$B$1:$B$616,0), MATCH(AU$32,'Mapping cadres'!$B$1:$Z$1,0))</f>
        <v>0</v>
      </c>
      <c r="AV123" s="226">
        <f>INDEX('Uganda workforce data - raw'!$A$4:$F$619,MATCH($B123, 'Uganda workforce data - raw'!$B$4:$B$619,0), MATCH("Filled Female",'Uganda workforce data - raw'!$A$4:$F$4,0))*INDEX('Mapping cadres'!$B$1:$Z$616,MATCH($B123, 'Mapping cadres'!$B$1:$B$616,0), MATCH(AV$32,'Mapping cadres'!$B$1:$Z$1,0))</f>
        <v>0</v>
      </c>
      <c r="AW123" s="226">
        <f>INDEX('Uganda workforce data - raw'!$A$4:$F$619,MATCH($B123, 'Uganda workforce data - raw'!$B$4:$B$619,0), MATCH("Filled Female",'Uganda workforce data - raw'!$A$4:$F$4,0))*INDEX('Mapping cadres'!$B$1:$Z$616,MATCH($B123, 'Mapping cadres'!$B$1:$B$616,0), MATCH(AW$32,'Mapping cadres'!$B$1:$Z$1,0))</f>
        <v>0</v>
      </c>
      <c r="AX123" s="226">
        <f>INDEX('Uganda workforce data - raw'!$A$4:$F$619,MATCH($B123, 'Uganda workforce data - raw'!$B$4:$B$619,0), MATCH("Filled Female",'Uganda workforce data - raw'!$A$4:$F$4,0))*INDEX('Mapping cadres'!$B$1:$Z$616,MATCH($B123, 'Mapping cadres'!$B$1:$B$616,0), MATCH(AX$32,'Mapping cadres'!$B$1:$Z$1,0))</f>
        <v>0</v>
      </c>
      <c r="AY123" s="226">
        <f t="shared" si="29"/>
        <v>0</v>
      </c>
      <c r="AZ123" s="226">
        <f t="shared" si="30"/>
        <v>2</v>
      </c>
      <c r="BA123" s="226">
        <f t="shared" si="31"/>
        <v>0</v>
      </c>
      <c r="BB123" s="226">
        <f t="shared" si="32"/>
        <v>0</v>
      </c>
      <c r="BC123" s="226">
        <f t="shared" si="33"/>
        <v>0</v>
      </c>
      <c r="BD123" s="226">
        <f t="shared" si="34"/>
        <v>0</v>
      </c>
      <c r="BE123" s="226">
        <f t="shared" si="35"/>
        <v>0</v>
      </c>
      <c r="BF123" s="226">
        <f t="shared" si="36"/>
        <v>0</v>
      </c>
      <c r="BG123" s="226">
        <f t="shared" si="37"/>
        <v>0</v>
      </c>
      <c r="BH123" s="226">
        <f t="shared" si="38"/>
        <v>0</v>
      </c>
      <c r="BI123" s="226">
        <f t="shared" si="39"/>
        <v>0</v>
      </c>
      <c r="BJ123" s="226">
        <f t="shared" si="40"/>
        <v>0</v>
      </c>
      <c r="BK123" s="226">
        <f t="shared" si="41"/>
        <v>0</v>
      </c>
      <c r="BL123" s="226">
        <f t="shared" si="42"/>
        <v>0</v>
      </c>
      <c r="BM123" s="226">
        <f t="shared" si="43"/>
        <v>0</v>
      </c>
      <c r="BN123" s="226">
        <f t="shared" si="44"/>
        <v>0</v>
      </c>
      <c r="BO123" s="226">
        <f t="shared" si="45"/>
        <v>0</v>
      </c>
      <c r="BP123" s="226">
        <f t="shared" si="46"/>
        <v>0</v>
      </c>
      <c r="BQ123" s="226">
        <f t="shared" si="47"/>
        <v>0</v>
      </c>
      <c r="BR123" s="226">
        <f t="shared" si="48"/>
        <v>0</v>
      </c>
      <c r="BS123" s="226">
        <f t="shared" si="49"/>
        <v>0</v>
      </c>
      <c r="BT123" s="226">
        <f t="shared" si="50"/>
        <v>0</v>
      </c>
      <c r="BU123" s="226">
        <f t="shared" si="51"/>
        <v>0</v>
      </c>
      <c r="BV123" s="226">
        <f t="shared" si="52"/>
        <v>0</v>
      </c>
    </row>
    <row r="124" spans="1:74">
      <c r="A124" s="226">
        <v>92</v>
      </c>
      <c r="B124" s="226" t="s">
        <v>1397</v>
      </c>
      <c r="C124" s="226">
        <f>INDEX('Uganda workforce data - raw'!$A$4:$F$619,MATCH($B124, 'Uganda workforce data - raw'!$B$4:$B$619,0), MATCH("Filled Male",'Uganda workforce data - raw'!$A$4:$F$4,0))*INDEX('Mapping cadres'!$B$1:$Z$616,MATCH($B124, 'Mapping cadres'!$B$1:$B$616,0), MATCH(C$32,'Mapping cadres'!$B$1:$Z$1,0))</f>
        <v>0</v>
      </c>
      <c r="D124" s="226">
        <f>INDEX('Uganda workforce data - raw'!$A$4:$F$619,MATCH($B124, 'Uganda workforce data - raw'!$B$4:$B$619,0), MATCH("Filled Male",'Uganda workforce data - raw'!$A$4:$F$4,0))*INDEX('Mapping cadres'!$B$1:$Z$616,MATCH($B124, 'Mapping cadres'!$B$1:$B$616,0), MATCH(D$32,'Mapping cadres'!$B$1:$Z$1,0))</f>
        <v>3</v>
      </c>
      <c r="E124" s="226">
        <f>INDEX('Uganda workforce data - raw'!$A$4:$F$619,MATCH($B124, 'Uganda workforce data - raw'!$B$4:$B$619,0), MATCH("Filled Male",'Uganda workforce data - raw'!$A$4:$F$4,0))*INDEX('Mapping cadres'!$B$1:$Z$616,MATCH($B124, 'Mapping cadres'!$B$1:$B$616,0), MATCH(E$32,'Mapping cadres'!$B$1:$Z$1,0))</f>
        <v>0</v>
      </c>
      <c r="F124" s="226">
        <f>INDEX('Uganda workforce data - raw'!$A$4:$F$619,MATCH($B124, 'Uganda workforce data - raw'!$B$4:$B$619,0), MATCH("Filled Male",'Uganda workforce data - raw'!$A$4:$F$4,0))*INDEX('Mapping cadres'!$B$1:$Z$616,MATCH($B124, 'Mapping cadres'!$B$1:$B$616,0), MATCH(F$32,'Mapping cadres'!$B$1:$Z$1,0))</f>
        <v>0</v>
      </c>
      <c r="G124" s="226">
        <f>INDEX('Uganda workforce data - raw'!$A$4:$F$619,MATCH($B124, 'Uganda workforce data - raw'!$B$4:$B$619,0), MATCH("Filled Male",'Uganda workforce data - raw'!$A$4:$F$4,0))*INDEX('Mapping cadres'!$B$1:$Z$616,MATCH($B124, 'Mapping cadres'!$B$1:$B$616,0), MATCH(G$32,'Mapping cadres'!$B$1:$Z$1,0))</f>
        <v>0</v>
      </c>
      <c r="H124" s="226">
        <f>INDEX('Uganda workforce data - raw'!$A$4:$F$619,MATCH($B124, 'Uganda workforce data - raw'!$B$4:$B$619,0), MATCH("Filled Male",'Uganda workforce data - raw'!$A$4:$F$4,0))*INDEX('Mapping cadres'!$B$1:$Z$616,MATCH($B124, 'Mapping cadres'!$B$1:$B$616,0), MATCH(H$32,'Mapping cadres'!$B$1:$Z$1,0))</f>
        <v>0</v>
      </c>
      <c r="I124" s="226">
        <f>INDEX('Uganda workforce data - raw'!$A$4:$F$619,MATCH($B124, 'Uganda workforce data - raw'!$B$4:$B$619,0), MATCH("Filled Male",'Uganda workforce data - raw'!$A$4:$F$4,0))*INDEX('Mapping cadres'!$B$1:$Z$616,MATCH($B124, 'Mapping cadres'!$B$1:$B$616,0), MATCH(I$32,'Mapping cadres'!$B$1:$Z$1,0))</f>
        <v>0</v>
      </c>
      <c r="J124" s="226">
        <f>INDEX('Uganda workforce data - raw'!$A$4:$F$619,MATCH($B124, 'Uganda workforce data - raw'!$B$4:$B$619,0), MATCH("Filled Male",'Uganda workforce data - raw'!$A$4:$F$4,0))*INDEX('Mapping cadres'!$B$1:$Z$616,MATCH($B124, 'Mapping cadres'!$B$1:$B$616,0), MATCH(J$32,'Mapping cadres'!$B$1:$Z$1,0))</f>
        <v>0</v>
      </c>
      <c r="K124" s="226">
        <f>INDEX('Uganda workforce data - raw'!$A$4:$F$619,MATCH($B124, 'Uganda workforce data - raw'!$B$4:$B$619,0), MATCH("Filled Male",'Uganda workforce data - raw'!$A$4:$F$4,0))*INDEX('Mapping cadres'!$B$1:$Z$616,MATCH($B124, 'Mapping cadres'!$B$1:$B$616,0), MATCH(K$32,'Mapping cadres'!$B$1:$Z$1,0))</f>
        <v>0</v>
      </c>
      <c r="L124" s="226">
        <f>INDEX('Uganda workforce data - raw'!$A$4:$F$619,MATCH($B124, 'Uganda workforce data - raw'!$B$4:$B$619,0), MATCH("Filled Male",'Uganda workforce data - raw'!$A$4:$F$4,0))*INDEX('Mapping cadres'!$B$1:$Z$616,MATCH($B124, 'Mapping cadres'!$B$1:$B$616,0), MATCH(L$32,'Mapping cadres'!$B$1:$Z$1,0))</f>
        <v>0</v>
      </c>
      <c r="M124" s="226">
        <f>INDEX('Uganda workforce data - raw'!$A$4:$F$619,MATCH($B124, 'Uganda workforce data - raw'!$B$4:$B$619,0), MATCH("Filled Male",'Uganda workforce data - raw'!$A$4:$F$4,0))*INDEX('Mapping cadres'!$B$1:$Z$616,MATCH($B124, 'Mapping cadres'!$B$1:$B$616,0), MATCH(M$32,'Mapping cadres'!$B$1:$Z$1,0))</f>
        <v>0</v>
      </c>
      <c r="N124" s="226">
        <f>INDEX('Uganda workforce data - raw'!$A$4:$F$619,MATCH($B124, 'Uganda workforce data - raw'!$B$4:$B$619,0), MATCH("Filled Male",'Uganda workforce data - raw'!$A$4:$F$4,0))*INDEX('Mapping cadres'!$B$1:$Z$616,MATCH($B124, 'Mapping cadres'!$B$1:$B$616,0), MATCH(N$32,'Mapping cadres'!$B$1:$Z$1,0))</f>
        <v>0</v>
      </c>
      <c r="O124" s="226">
        <f>INDEX('Uganda workforce data - raw'!$A$4:$F$619,MATCH($B124, 'Uganda workforce data - raw'!$B$4:$B$619,0), MATCH("Filled Male",'Uganda workforce data - raw'!$A$4:$F$4,0))*INDEX('Mapping cadres'!$B$1:$Z$616,MATCH($B124, 'Mapping cadres'!$B$1:$B$616,0), MATCH(O$32,'Mapping cadres'!$B$1:$Z$1,0))</f>
        <v>0</v>
      </c>
      <c r="P124" s="226">
        <f>INDEX('Uganda workforce data - raw'!$A$4:$F$619,MATCH($B124, 'Uganda workforce data - raw'!$B$4:$B$619,0), MATCH("Filled Male",'Uganda workforce data - raw'!$A$4:$F$4,0))*INDEX('Mapping cadres'!$B$1:$Z$616,MATCH($B124, 'Mapping cadres'!$B$1:$B$616,0), MATCH(P$32,'Mapping cadres'!$B$1:$Z$1,0))</f>
        <v>0</v>
      </c>
      <c r="Q124" s="226">
        <f>INDEX('Uganda workforce data - raw'!$A$4:$F$619,MATCH($B124, 'Uganda workforce data - raw'!$B$4:$B$619,0), MATCH("Filled Male",'Uganda workforce data - raw'!$A$4:$F$4,0))*INDEX('Mapping cadres'!$B$1:$Z$616,MATCH($B124, 'Mapping cadres'!$B$1:$B$616,0), MATCH(Q$32,'Mapping cadres'!$B$1:$Z$1,0))</f>
        <v>0</v>
      </c>
      <c r="R124" s="226">
        <f>INDEX('Uganda workforce data - raw'!$A$4:$F$619,MATCH($B124, 'Uganda workforce data - raw'!$B$4:$B$619,0), MATCH("Filled Male",'Uganda workforce data - raw'!$A$4:$F$4,0))*INDEX('Mapping cadres'!$B$1:$Z$616,MATCH($B124, 'Mapping cadres'!$B$1:$B$616,0), MATCH(R$32,'Mapping cadres'!$B$1:$Z$1,0))</f>
        <v>0</v>
      </c>
      <c r="S124" s="226">
        <f>INDEX('Uganda workforce data - raw'!$A$4:$F$619,MATCH($B124, 'Uganda workforce data - raw'!$B$4:$B$619,0), MATCH("Filled Male",'Uganda workforce data - raw'!$A$4:$F$4,0))*INDEX('Mapping cadres'!$B$1:$Z$616,MATCH($B124, 'Mapping cadres'!$B$1:$B$616,0), MATCH(S$32,'Mapping cadres'!$B$1:$Z$1,0))</f>
        <v>0</v>
      </c>
      <c r="T124" s="226">
        <f>INDEX('Uganda workforce data - raw'!$A$4:$F$619,MATCH($B124, 'Uganda workforce data - raw'!$B$4:$B$619,0), MATCH("Filled Male",'Uganda workforce data - raw'!$A$4:$F$4,0))*INDEX('Mapping cadres'!$B$1:$Z$616,MATCH($B124, 'Mapping cadres'!$B$1:$B$616,0), MATCH(T$32,'Mapping cadres'!$B$1:$Z$1,0))</f>
        <v>0</v>
      </c>
      <c r="U124" s="226">
        <f>INDEX('Uganda workforce data - raw'!$A$4:$F$619,MATCH($B124, 'Uganda workforce data - raw'!$B$4:$B$619,0), MATCH("Filled Male",'Uganda workforce data - raw'!$A$4:$F$4,0))*INDEX('Mapping cadres'!$B$1:$Z$616,MATCH($B124, 'Mapping cadres'!$B$1:$B$616,0), MATCH(U$32,'Mapping cadres'!$B$1:$Z$1,0))</f>
        <v>0</v>
      </c>
      <c r="V124" s="226">
        <f>INDEX('Uganda workforce data - raw'!$A$4:$F$619,MATCH($B124, 'Uganda workforce data - raw'!$B$4:$B$619,0), MATCH("Filled Male",'Uganda workforce data - raw'!$A$4:$F$4,0))*INDEX('Mapping cadres'!$B$1:$Z$616,MATCH($B124, 'Mapping cadres'!$B$1:$B$616,0), MATCH(V$32,'Mapping cadres'!$B$1:$Z$1,0))</f>
        <v>0</v>
      </c>
      <c r="W124" s="226">
        <f>INDEX('Uganda workforce data - raw'!$A$4:$F$619,MATCH($B124, 'Uganda workforce data - raw'!$B$4:$B$619,0), MATCH("Filled Male",'Uganda workforce data - raw'!$A$4:$F$4,0))*INDEX('Mapping cadres'!$B$1:$Z$616,MATCH($B124, 'Mapping cadres'!$B$1:$B$616,0), MATCH(W$32,'Mapping cadres'!$B$1:$Z$1,0))</f>
        <v>0</v>
      </c>
      <c r="X124" s="226">
        <f>INDEX('Uganda workforce data - raw'!$A$4:$F$619,MATCH($B124, 'Uganda workforce data - raw'!$B$4:$B$619,0), MATCH("Filled Male",'Uganda workforce data - raw'!$A$4:$F$4,0))*INDEX('Mapping cadres'!$B$1:$Z$616,MATCH($B124, 'Mapping cadres'!$B$1:$B$616,0), MATCH(X$32,'Mapping cadres'!$B$1:$Z$1,0))</f>
        <v>0</v>
      </c>
      <c r="Y124" s="226">
        <f>INDEX('Uganda workforce data - raw'!$A$4:$F$619,MATCH($B124, 'Uganda workforce data - raw'!$B$4:$B$619,0), MATCH("Filled Male",'Uganda workforce data - raw'!$A$4:$F$4,0))*INDEX('Mapping cadres'!$B$1:$Z$616,MATCH($B124, 'Mapping cadres'!$B$1:$B$616,0), MATCH(Y$32,'Mapping cadres'!$B$1:$Z$1,0))</f>
        <v>0</v>
      </c>
      <c r="Z124" s="226">
        <f>INDEX('Uganda workforce data - raw'!$A$4:$F$619,MATCH($B124, 'Uganda workforce data - raw'!$B$4:$B$619,0), MATCH("Filled Male",'Uganda workforce data - raw'!$A$4:$F$4,0))*INDEX('Mapping cadres'!$B$1:$Z$616,MATCH($B124, 'Mapping cadres'!$B$1:$B$616,0), MATCH(Z$32,'Mapping cadres'!$B$1:$Z$1,0))</f>
        <v>0</v>
      </c>
      <c r="AA124" s="226">
        <f>INDEX('Uganda workforce data - raw'!$A$4:$F$619,MATCH($B124, 'Uganda workforce data - raw'!$B$4:$B$619,0), MATCH("Filled Female",'Uganda workforce data - raw'!$A$4:$F$4,0))*INDEX('Mapping cadres'!$B$1:$Z$616,MATCH($B124, 'Mapping cadres'!$B$1:$B$616,0), MATCH(AA$32,'Mapping cadres'!$B$1:$Z$1,0))</f>
        <v>0</v>
      </c>
      <c r="AB124" s="226">
        <f>INDEX('Uganda workforce data - raw'!$A$4:$F$619,MATCH($B124, 'Uganda workforce data - raw'!$B$4:$B$619,0), MATCH("Filled Female",'Uganda workforce data - raw'!$A$4:$F$4,0))*INDEX('Mapping cadres'!$B$1:$Z$616,MATCH($B124, 'Mapping cadres'!$B$1:$B$616,0), MATCH(AB$32,'Mapping cadres'!$B$1:$Z$1,0))</f>
        <v>1</v>
      </c>
      <c r="AC124" s="226">
        <f>INDEX('Uganda workforce data - raw'!$A$4:$F$619,MATCH($B124, 'Uganda workforce data - raw'!$B$4:$B$619,0), MATCH("Filled Female",'Uganda workforce data - raw'!$A$4:$F$4,0))*INDEX('Mapping cadres'!$B$1:$Z$616,MATCH($B124, 'Mapping cadres'!$B$1:$B$616,0), MATCH(AC$32,'Mapping cadres'!$B$1:$Z$1,0))</f>
        <v>0</v>
      </c>
      <c r="AD124" s="226">
        <f>INDEX('Uganda workforce data - raw'!$A$4:$F$619,MATCH($B124, 'Uganda workforce data - raw'!$B$4:$B$619,0), MATCH("Filled Female",'Uganda workforce data - raw'!$A$4:$F$4,0))*INDEX('Mapping cadres'!$B$1:$Z$616,MATCH($B124, 'Mapping cadres'!$B$1:$B$616,0), MATCH(AD$32,'Mapping cadres'!$B$1:$Z$1,0))</f>
        <v>0</v>
      </c>
      <c r="AE124" s="226">
        <f>INDEX('Uganda workforce data - raw'!$A$4:$F$619,MATCH($B124, 'Uganda workforce data - raw'!$B$4:$B$619,0), MATCH("Filled Female",'Uganda workforce data - raw'!$A$4:$F$4,0))*INDEX('Mapping cadres'!$B$1:$Z$616,MATCH($B124, 'Mapping cadres'!$B$1:$B$616,0), MATCH(AE$32,'Mapping cadres'!$B$1:$Z$1,0))</f>
        <v>0</v>
      </c>
      <c r="AF124" s="226">
        <f>INDEX('Uganda workforce data - raw'!$A$4:$F$619,MATCH($B124, 'Uganda workforce data - raw'!$B$4:$B$619,0), MATCH("Filled Female",'Uganda workforce data - raw'!$A$4:$F$4,0))*INDEX('Mapping cadres'!$B$1:$Z$616,MATCH($B124, 'Mapping cadres'!$B$1:$B$616,0), MATCH(AF$32,'Mapping cadres'!$B$1:$Z$1,0))</f>
        <v>0</v>
      </c>
      <c r="AG124" s="226">
        <f>INDEX('Uganda workforce data - raw'!$A$4:$F$619,MATCH($B124, 'Uganda workforce data - raw'!$B$4:$B$619,0), MATCH("Filled Female",'Uganda workforce data - raw'!$A$4:$F$4,0))*INDEX('Mapping cadres'!$B$1:$Z$616,MATCH($B124, 'Mapping cadres'!$B$1:$B$616,0), MATCH(AG$32,'Mapping cadres'!$B$1:$Z$1,0))</f>
        <v>0</v>
      </c>
      <c r="AH124" s="226">
        <f>INDEX('Uganda workforce data - raw'!$A$4:$F$619,MATCH($B124, 'Uganda workforce data - raw'!$B$4:$B$619,0), MATCH("Filled Female",'Uganda workforce data - raw'!$A$4:$F$4,0))*INDEX('Mapping cadres'!$B$1:$Z$616,MATCH($B124, 'Mapping cadres'!$B$1:$B$616,0), MATCH(AH$32,'Mapping cadres'!$B$1:$Z$1,0))</f>
        <v>0</v>
      </c>
      <c r="AI124" s="226">
        <f>INDEX('Uganda workforce data - raw'!$A$4:$F$619,MATCH($B124, 'Uganda workforce data - raw'!$B$4:$B$619,0), MATCH("Filled Female",'Uganda workforce data - raw'!$A$4:$F$4,0))*INDEX('Mapping cadres'!$B$1:$Z$616,MATCH($B124, 'Mapping cadres'!$B$1:$B$616,0), MATCH(AI$32,'Mapping cadres'!$B$1:$Z$1,0))</f>
        <v>0</v>
      </c>
      <c r="AJ124" s="226">
        <f>INDEX('Uganda workforce data - raw'!$A$4:$F$619,MATCH($B124, 'Uganda workforce data - raw'!$B$4:$B$619,0), MATCH("Filled Female",'Uganda workforce data - raw'!$A$4:$F$4,0))*INDEX('Mapping cadres'!$B$1:$Z$616,MATCH($B124, 'Mapping cadres'!$B$1:$B$616,0), MATCH(AJ$32,'Mapping cadres'!$B$1:$Z$1,0))</f>
        <v>0</v>
      </c>
      <c r="AK124" s="226">
        <f>INDEX('Uganda workforce data - raw'!$A$4:$F$619,MATCH($B124, 'Uganda workforce data - raw'!$B$4:$B$619,0), MATCH("Filled Female",'Uganda workforce data - raw'!$A$4:$F$4,0))*INDEX('Mapping cadres'!$B$1:$Z$616,MATCH($B124, 'Mapping cadres'!$B$1:$B$616,0), MATCH(AK$32,'Mapping cadres'!$B$1:$Z$1,0))</f>
        <v>0</v>
      </c>
      <c r="AL124" s="226">
        <f>INDEX('Uganda workforce data - raw'!$A$4:$F$619,MATCH($B124, 'Uganda workforce data - raw'!$B$4:$B$619,0), MATCH("Filled Female",'Uganda workforce data - raw'!$A$4:$F$4,0))*INDEX('Mapping cadres'!$B$1:$Z$616,MATCH($B124, 'Mapping cadres'!$B$1:$B$616,0), MATCH(AL$32,'Mapping cadres'!$B$1:$Z$1,0))</f>
        <v>0</v>
      </c>
      <c r="AM124" s="226">
        <f>INDEX('Uganda workforce data - raw'!$A$4:$F$619,MATCH($B124, 'Uganda workforce data - raw'!$B$4:$B$619,0), MATCH("Filled Female",'Uganda workforce data - raw'!$A$4:$F$4,0))*INDEX('Mapping cadres'!$B$1:$Z$616,MATCH($B124, 'Mapping cadres'!$B$1:$B$616,0), MATCH(AM$32,'Mapping cadres'!$B$1:$Z$1,0))</f>
        <v>0</v>
      </c>
      <c r="AN124" s="226">
        <f>INDEX('Uganda workforce data - raw'!$A$4:$F$619,MATCH($B124, 'Uganda workforce data - raw'!$B$4:$B$619,0), MATCH("Filled Female",'Uganda workforce data - raw'!$A$4:$F$4,0))*INDEX('Mapping cadres'!$B$1:$Z$616,MATCH($B124, 'Mapping cadres'!$B$1:$B$616,0), MATCH(AN$32,'Mapping cadres'!$B$1:$Z$1,0))</f>
        <v>0</v>
      </c>
      <c r="AO124" s="226">
        <f>INDEX('Uganda workforce data - raw'!$A$4:$F$619,MATCH($B124, 'Uganda workforce data - raw'!$B$4:$B$619,0), MATCH("Filled Female",'Uganda workforce data - raw'!$A$4:$F$4,0))*INDEX('Mapping cadres'!$B$1:$Z$616,MATCH($B124, 'Mapping cadres'!$B$1:$B$616,0), MATCH(AO$32,'Mapping cadres'!$B$1:$Z$1,0))</f>
        <v>0</v>
      </c>
      <c r="AP124" s="226">
        <f>INDEX('Uganda workforce data - raw'!$A$4:$F$619,MATCH($B124, 'Uganda workforce data - raw'!$B$4:$B$619,0), MATCH("Filled Female",'Uganda workforce data - raw'!$A$4:$F$4,0))*INDEX('Mapping cadres'!$B$1:$Z$616,MATCH($B124, 'Mapping cadres'!$B$1:$B$616,0), MATCH(AP$32,'Mapping cadres'!$B$1:$Z$1,0))</f>
        <v>0</v>
      </c>
      <c r="AQ124" s="226">
        <f>INDEX('Uganda workforce data - raw'!$A$4:$F$619,MATCH($B124, 'Uganda workforce data - raw'!$B$4:$B$619,0), MATCH("Filled Female",'Uganda workforce data - raw'!$A$4:$F$4,0))*INDEX('Mapping cadres'!$B$1:$Z$616,MATCH($B124, 'Mapping cadres'!$B$1:$B$616,0), MATCH(AQ$32,'Mapping cadres'!$B$1:$Z$1,0))</f>
        <v>0</v>
      </c>
      <c r="AR124" s="226">
        <f>INDEX('Uganda workforce data - raw'!$A$4:$F$619,MATCH($B124, 'Uganda workforce data - raw'!$B$4:$B$619,0), MATCH("Filled Female",'Uganda workforce data - raw'!$A$4:$F$4,0))*INDEX('Mapping cadres'!$B$1:$Z$616,MATCH($B124, 'Mapping cadres'!$B$1:$B$616,0), MATCH(AR$32,'Mapping cadres'!$B$1:$Z$1,0))</f>
        <v>0</v>
      </c>
      <c r="AS124" s="226">
        <f>INDEX('Uganda workforce data - raw'!$A$4:$F$619,MATCH($B124, 'Uganda workforce data - raw'!$B$4:$B$619,0), MATCH("Filled Female",'Uganda workforce data - raw'!$A$4:$F$4,0))*INDEX('Mapping cadres'!$B$1:$Z$616,MATCH($B124, 'Mapping cadres'!$B$1:$B$616,0), MATCH(AS$32,'Mapping cadres'!$B$1:$Z$1,0))</f>
        <v>0</v>
      </c>
      <c r="AT124" s="226">
        <f>INDEX('Uganda workforce data - raw'!$A$4:$F$619,MATCH($B124, 'Uganda workforce data - raw'!$B$4:$B$619,0), MATCH("Filled Female",'Uganda workforce data - raw'!$A$4:$F$4,0))*INDEX('Mapping cadres'!$B$1:$Z$616,MATCH($B124, 'Mapping cadres'!$B$1:$B$616,0), MATCH(AT$32,'Mapping cadres'!$B$1:$Z$1,0))</f>
        <v>0</v>
      </c>
      <c r="AU124" s="226">
        <f>INDEX('Uganda workforce data - raw'!$A$4:$F$619,MATCH($B124, 'Uganda workforce data - raw'!$B$4:$B$619,0), MATCH("Filled Female",'Uganda workforce data - raw'!$A$4:$F$4,0))*INDEX('Mapping cadres'!$B$1:$Z$616,MATCH($B124, 'Mapping cadres'!$B$1:$B$616,0), MATCH(AU$32,'Mapping cadres'!$B$1:$Z$1,0))</f>
        <v>0</v>
      </c>
      <c r="AV124" s="226">
        <f>INDEX('Uganda workforce data - raw'!$A$4:$F$619,MATCH($B124, 'Uganda workforce data - raw'!$B$4:$B$619,0), MATCH("Filled Female",'Uganda workforce data - raw'!$A$4:$F$4,0))*INDEX('Mapping cadres'!$B$1:$Z$616,MATCH($B124, 'Mapping cadres'!$B$1:$B$616,0), MATCH(AV$32,'Mapping cadres'!$B$1:$Z$1,0))</f>
        <v>0</v>
      </c>
      <c r="AW124" s="226">
        <f>INDEX('Uganda workforce data - raw'!$A$4:$F$619,MATCH($B124, 'Uganda workforce data - raw'!$B$4:$B$619,0), MATCH("Filled Female",'Uganda workforce data - raw'!$A$4:$F$4,0))*INDEX('Mapping cadres'!$B$1:$Z$616,MATCH($B124, 'Mapping cadres'!$B$1:$B$616,0), MATCH(AW$32,'Mapping cadres'!$B$1:$Z$1,0))</f>
        <v>0</v>
      </c>
      <c r="AX124" s="226">
        <f>INDEX('Uganda workforce data - raw'!$A$4:$F$619,MATCH($B124, 'Uganda workforce data - raw'!$B$4:$B$619,0), MATCH("Filled Female",'Uganda workforce data - raw'!$A$4:$F$4,0))*INDEX('Mapping cadres'!$B$1:$Z$616,MATCH($B124, 'Mapping cadres'!$B$1:$B$616,0), MATCH(AX$32,'Mapping cadres'!$B$1:$Z$1,0))</f>
        <v>0</v>
      </c>
      <c r="AY124" s="226">
        <f t="shared" si="29"/>
        <v>0</v>
      </c>
      <c r="AZ124" s="226">
        <f t="shared" si="30"/>
        <v>4</v>
      </c>
      <c r="BA124" s="226">
        <f t="shared" si="31"/>
        <v>0</v>
      </c>
      <c r="BB124" s="226">
        <f t="shared" si="32"/>
        <v>0</v>
      </c>
      <c r="BC124" s="226">
        <f t="shared" si="33"/>
        <v>0</v>
      </c>
      <c r="BD124" s="226">
        <f t="shared" si="34"/>
        <v>0</v>
      </c>
      <c r="BE124" s="226">
        <f t="shared" si="35"/>
        <v>0</v>
      </c>
      <c r="BF124" s="226">
        <f t="shared" si="36"/>
        <v>0</v>
      </c>
      <c r="BG124" s="226">
        <f t="shared" si="37"/>
        <v>0</v>
      </c>
      <c r="BH124" s="226">
        <f t="shared" si="38"/>
        <v>0</v>
      </c>
      <c r="BI124" s="226">
        <f t="shared" si="39"/>
        <v>0</v>
      </c>
      <c r="BJ124" s="226">
        <f t="shared" si="40"/>
        <v>0</v>
      </c>
      <c r="BK124" s="226">
        <f t="shared" si="41"/>
        <v>0</v>
      </c>
      <c r="BL124" s="226">
        <f t="shared" si="42"/>
        <v>0</v>
      </c>
      <c r="BM124" s="226">
        <f t="shared" si="43"/>
        <v>0</v>
      </c>
      <c r="BN124" s="226">
        <f t="shared" si="44"/>
        <v>0</v>
      </c>
      <c r="BO124" s="226">
        <f t="shared" si="45"/>
        <v>0</v>
      </c>
      <c r="BP124" s="226">
        <f t="shared" si="46"/>
        <v>0</v>
      </c>
      <c r="BQ124" s="226">
        <f t="shared" si="47"/>
        <v>0</v>
      </c>
      <c r="BR124" s="226">
        <f t="shared" si="48"/>
        <v>0</v>
      </c>
      <c r="BS124" s="226">
        <f t="shared" si="49"/>
        <v>0</v>
      </c>
      <c r="BT124" s="226">
        <f t="shared" si="50"/>
        <v>0</v>
      </c>
      <c r="BU124" s="226">
        <f t="shared" si="51"/>
        <v>0</v>
      </c>
      <c r="BV124" s="226">
        <f t="shared" si="52"/>
        <v>0</v>
      </c>
    </row>
    <row r="125" spans="1:74">
      <c r="A125" s="226">
        <v>93</v>
      </c>
      <c r="B125" s="226" t="s">
        <v>1398</v>
      </c>
      <c r="C125" s="226">
        <f>INDEX('Uganda workforce data - raw'!$A$4:$F$619,MATCH($B125, 'Uganda workforce data - raw'!$B$4:$B$619,0), MATCH("Filled Male",'Uganda workforce data - raw'!$A$4:$F$4,0))*INDEX('Mapping cadres'!$B$1:$Z$616,MATCH($B125, 'Mapping cadres'!$B$1:$B$616,0), MATCH(C$32,'Mapping cadres'!$B$1:$Z$1,0))</f>
        <v>0</v>
      </c>
      <c r="D125" s="226">
        <f>INDEX('Uganda workforce data - raw'!$A$4:$F$619,MATCH($B125, 'Uganda workforce data - raw'!$B$4:$B$619,0), MATCH("Filled Male",'Uganda workforce data - raw'!$A$4:$F$4,0))*INDEX('Mapping cadres'!$B$1:$Z$616,MATCH($B125, 'Mapping cadres'!$B$1:$B$616,0), MATCH(D$32,'Mapping cadres'!$B$1:$Z$1,0))</f>
        <v>0</v>
      </c>
      <c r="E125" s="226">
        <f>INDEX('Uganda workforce data - raw'!$A$4:$F$619,MATCH($B125, 'Uganda workforce data - raw'!$B$4:$B$619,0), MATCH("Filled Male",'Uganda workforce data - raw'!$A$4:$F$4,0))*INDEX('Mapping cadres'!$B$1:$Z$616,MATCH($B125, 'Mapping cadres'!$B$1:$B$616,0), MATCH(E$32,'Mapping cadres'!$B$1:$Z$1,0))</f>
        <v>0</v>
      </c>
      <c r="F125" s="226">
        <f>INDEX('Uganda workforce data - raw'!$A$4:$F$619,MATCH($B125, 'Uganda workforce data - raw'!$B$4:$B$619,0), MATCH("Filled Male",'Uganda workforce data - raw'!$A$4:$F$4,0))*INDEX('Mapping cadres'!$B$1:$Z$616,MATCH($B125, 'Mapping cadres'!$B$1:$B$616,0), MATCH(F$32,'Mapping cadres'!$B$1:$Z$1,0))</f>
        <v>6</v>
      </c>
      <c r="G125" s="226">
        <f>INDEX('Uganda workforce data - raw'!$A$4:$F$619,MATCH($B125, 'Uganda workforce data - raw'!$B$4:$B$619,0), MATCH("Filled Male",'Uganda workforce data - raw'!$A$4:$F$4,0))*INDEX('Mapping cadres'!$B$1:$Z$616,MATCH($B125, 'Mapping cadres'!$B$1:$B$616,0), MATCH(G$32,'Mapping cadres'!$B$1:$Z$1,0))</f>
        <v>0</v>
      </c>
      <c r="H125" s="226">
        <f>INDEX('Uganda workforce data - raw'!$A$4:$F$619,MATCH($B125, 'Uganda workforce data - raw'!$B$4:$B$619,0), MATCH("Filled Male",'Uganda workforce data - raw'!$A$4:$F$4,0))*INDEX('Mapping cadres'!$B$1:$Z$616,MATCH($B125, 'Mapping cadres'!$B$1:$B$616,0), MATCH(H$32,'Mapping cadres'!$B$1:$Z$1,0))</f>
        <v>0</v>
      </c>
      <c r="I125" s="226">
        <f>INDEX('Uganda workforce data - raw'!$A$4:$F$619,MATCH($B125, 'Uganda workforce data - raw'!$B$4:$B$619,0), MATCH("Filled Male",'Uganda workforce data - raw'!$A$4:$F$4,0))*INDEX('Mapping cadres'!$B$1:$Z$616,MATCH($B125, 'Mapping cadres'!$B$1:$B$616,0), MATCH(I$32,'Mapping cadres'!$B$1:$Z$1,0))</f>
        <v>0</v>
      </c>
      <c r="J125" s="226">
        <f>INDEX('Uganda workforce data - raw'!$A$4:$F$619,MATCH($B125, 'Uganda workforce data - raw'!$B$4:$B$619,0), MATCH("Filled Male",'Uganda workforce data - raw'!$A$4:$F$4,0))*INDEX('Mapping cadres'!$B$1:$Z$616,MATCH($B125, 'Mapping cadres'!$B$1:$B$616,0), MATCH(J$32,'Mapping cadres'!$B$1:$Z$1,0))</f>
        <v>0</v>
      </c>
      <c r="K125" s="226">
        <f>INDEX('Uganda workforce data - raw'!$A$4:$F$619,MATCH($B125, 'Uganda workforce data - raw'!$B$4:$B$619,0), MATCH("Filled Male",'Uganda workforce data - raw'!$A$4:$F$4,0))*INDEX('Mapping cadres'!$B$1:$Z$616,MATCH($B125, 'Mapping cadres'!$B$1:$B$616,0), MATCH(K$32,'Mapping cadres'!$B$1:$Z$1,0))</f>
        <v>0</v>
      </c>
      <c r="L125" s="226">
        <f>INDEX('Uganda workforce data - raw'!$A$4:$F$619,MATCH($B125, 'Uganda workforce data - raw'!$B$4:$B$619,0), MATCH("Filled Male",'Uganda workforce data - raw'!$A$4:$F$4,0))*INDEX('Mapping cadres'!$B$1:$Z$616,MATCH($B125, 'Mapping cadres'!$B$1:$B$616,0), MATCH(L$32,'Mapping cadres'!$B$1:$Z$1,0))</f>
        <v>0</v>
      </c>
      <c r="M125" s="226">
        <f>INDEX('Uganda workforce data - raw'!$A$4:$F$619,MATCH($B125, 'Uganda workforce data - raw'!$B$4:$B$619,0), MATCH("Filled Male",'Uganda workforce data - raw'!$A$4:$F$4,0))*INDEX('Mapping cadres'!$B$1:$Z$616,MATCH($B125, 'Mapping cadres'!$B$1:$B$616,0), MATCH(M$32,'Mapping cadres'!$B$1:$Z$1,0))</f>
        <v>0</v>
      </c>
      <c r="N125" s="226">
        <f>INDEX('Uganda workforce data - raw'!$A$4:$F$619,MATCH($B125, 'Uganda workforce data - raw'!$B$4:$B$619,0), MATCH("Filled Male",'Uganda workforce data - raw'!$A$4:$F$4,0))*INDEX('Mapping cadres'!$B$1:$Z$616,MATCH($B125, 'Mapping cadres'!$B$1:$B$616,0), MATCH(N$32,'Mapping cadres'!$B$1:$Z$1,0))</f>
        <v>0</v>
      </c>
      <c r="O125" s="226">
        <f>INDEX('Uganda workforce data - raw'!$A$4:$F$619,MATCH($B125, 'Uganda workforce data - raw'!$B$4:$B$619,0), MATCH("Filled Male",'Uganda workforce data - raw'!$A$4:$F$4,0))*INDEX('Mapping cadres'!$B$1:$Z$616,MATCH($B125, 'Mapping cadres'!$B$1:$B$616,0), MATCH(O$32,'Mapping cadres'!$B$1:$Z$1,0))</f>
        <v>0</v>
      </c>
      <c r="P125" s="226">
        <f>INDEX('Uganda workforce data - raw'!$A$4:$F$619,MATCH($B125, 'Uganda workforce data - raw'!$B$4:$B$619,0), MATCH("Filled Male",'Uganda workforce data - raw'!$A$4:$F$4,0))*INDEX('Mapping cadres'!$B$1:$Z$616,MATCH($B125, 'Mapping cadres'!$B$1:$B$616,0), MATCH(P$32,'Mapping cadres'!$B$1:$Z$1,0))</f>
        <v>0</v>
      </c>
      <c r="Q125" s="226">
        <f>INDEX('Uganda workforce data - raw'!$A$4:$F$619,MATCH($B125, 'Uganda workforce data - raw'!$B$4:$B$619,0), MATCH("Filled Male",'Uganda workforce data - raw'!$A$4:$F$4,0))*INDEX('Mapping cadres'!$B$1:$Z$616,MATCH($B125, 'Mapping cadres'!$B$1:$B$616,0), MATCH(Q$32,'Mapping cadres'!$B$1:$Z$1,0))</f>
        <v>0</v>
      </c>
      <c r="R125" s="226">
        <f>INDEX('Uganda workforce data - raw'!$A$4:$F$619,MATCH($B125, 'Uganda workforce data - raw'!$B$4:$B$619,0), MATCH("Filled Male",'Uganda workforce data - raw'!$A$4:$F$4,0))*INDEX('Mapping cadres'!$B$1:$Z$616,MATCH($B125, 'Mapping cadres'!$B$1:$B$616,0), MATCH(R$32,'Mapping cadres'!$B$1:$Z$1,0))</f>
        <v>0</v>
      </c>
      <c r="S125" s="226">
        <f>INDEX('Uganda workforce data - raw'!$A$4:$F$619,MATCH($B125, 'Uganda workforce data - raw'!$B$4:$B$619,0), MATCH("Filled Male",'Uganda workforce data - raw'!$A$4:$F$4,0))*INDEX('Mapping cadres'!$B$1:$Z$616,MATCH($B125, 'Mapping cadres'!$B$1:$B$616,0), MATCH(S$32,'Mapping cadres'!$B$1:$Z$1,0))</f>
        <v>0</v>
      </c>
      <c r="T125" s="226">
        <f>INDEX('Uganda workforce data - raw'!$A$4:$F$619,MATCH($B125, 'Uganda workforce data - raw'!$B$4:$B$619,0), MATCH("Filled Male",'Uganda workforce data - raw'!$A$4:$F$4,0))*INDEX('Mapping cadres'!$B$1:$Z$616,MATCH($B125, 'Mapping cadres'!$B$1:$B$616,0), MATCH(T$32,'Mapping cadres'!$B$1:$Z$1,0))</f>
        <v>0</v>
      </c>
      <c r="U125" s="226">
        <f>INDEX('Uganda workforce data - raw'!$A$4:$F$619,MATCH($B125, 'Uganda workforce data - raw'!$B$4:$B$619,0), MATCH("Filled Male",'Uganda workforce data - raw'!$A$4:$F$4,0))*INDEX('Mapping cadres'!$B$1:$Z$616,MATCH($B125, 'Mapping cadres'!$B$1:$B$616,0), MATCH(U$32,'Mapping cadres'!$B$1:$Z$1,0))</f>
        <v>0</v>
      </c>
      <c r="V125" s="226">
        <f>INDEX('Uganda workforce data - raw'!$A$4:$F$619,MATCH($B125, 'Uganda workforce data - raw'!$B$4:$B$619,0), MATCH("Filled Male",'Uganda workforce data - raw'!$A$4:$F$4,0))*INDEX('Mapping cadres'!$B$1:$Z$616,MATCH($B125, 'Mapping cadres'!$B$1:$B$616,0), MATCH(V$32,'Mapping cadres'!$B$1:$Z$1,0))</f>
        <v>0</v>
      </c>
      <c r="W125" s="226">
        <f>INDEX('Uganda workforce data - raw'!$A$4:$F$619,MATCH($B125, 'Uganda workforce data - raw'!$B$4:$B$619,0), MATCH("Filled Male",'Uganda workforce data - raw'!$A$4:$F$4,0))*INDEX('Mapping cadres'!$B$1:$Z$616,MATCH($B125, 'Mapping cadres'!$B$1:$B$616,0), MATCH(W$32,'Mapping cadres'!$B$1:$Z$1,0))</f>
        <v>0</v>
      </c>
      <c r="X125" s="226">
        <f>INDEX('Uganda workforce data - raw'!$A$4:$F$619,MATCH($B125, 'Uganda workforce data - raw'!$B$4:$B$619,0), MATCH("Filled Male",'Uganda workforce data - raw'!$A$4:$F$4,0))*INDEX('Mapping cadres'!$B$1:$Z$616,MATCH($B125, 'Mapping cadres'!$B$1:$B$616,0), MATCH(X$32,'Mapping cadres'!$B$1:$Z$1,0))</f>
        <v>0</v>
      </c>
      <c r="Y125" s="226">
        <f>INDEX('Uganda workforce data - raw'!$A$4:$F$619,MATCH($B125, 'Uganda workforce data - raw'!$B$4:$B$619,0), MATCH("Filled Male",'Uganda workforce data - raw'!$A$4:$F$4,0))*INDEX('Mapping cadres'!$B$1:$Z$616,MATCH($B125, 'Mapping cadres'!$B$1:$B$616,0), MATCH(Y$32,'Mapping cadres'!$B$1:$Z$1,0))</f>
        <v>0</v>
      </c>
      <c r="Z125" s="226">
        <f>INDEX('Uganda workforce data - raw'!$A$4:$F$619,MATCH($B125, 'Uganda workforce data - raw'!$B$4:$B$619,0), MATCH("Filled Male",'Uganda workforce data - raw'!$A$4:$F$4,0))*INDEX('Mapping cadres'!$B$1:$Z$616,MATCH($B125, 'Mapping cadres'!$B$1:$B$616,0), MATCH(Z$32,'Mapping cadres'!$B$1:$Z$1,0))</f>
        <v>0</v>
      </c>
      <c r="AA125" s="226">
        <f>INDEX('Uganda workforce data - raw'!$A$4:$F$619,MATCH($B125, 'Uganda workforce data - raw'!$B$4:$B$619,0), MATCH("Filled Female",'Uganda workforce data - raw'!$A$4:$F$4,0))*INDEX('Mapping cadres'!$B$1:$Z$616,MATCH($B125, 'Mapping cadres'!$B$1:$B$616,0), MATCH(AA$32,'Mapping cadres'!$B$1:$Z$1,0))</f>
        <v>0</v>
      </c>
      <c r="AB125" s="226">
        <f>INDEX('Uganda workforce data - raw'!$A$4:$F$619,MATCH($B125, 'Uganda workforce data - raw'!$B$4:$B$619,0), MATCH("Filled Female",'Uganda workforce data - raw'!$A$4:$F$4,0))*INDEX('Mapping cadres'!$B$1:$Z$616,MATCH($B125, 'Mapping cadres'!$B$1:$B$616,0), MATCH(AB$32,'Mapping cadres'!$B$1:$Z$1,0))</f>
        <v>0</v>
      </c>
      <c r="AC125" s="226">
        <f>INDEX('Uganda workforce data - raw'!$A$4:$F$619,MATCH($B125, 'Uganda workforce data - raw'!$B$4:$B$619,0), MATCH("Filled Female",'Uganda workforce data - raw'!$A$4:$F$4,0))*INDEX('Mapping cadres'!$B$1:$Z$616,MATCH($B125, 'Mapping cadres'!$B$1:$B$616,0), MATCH(AC$32,'Mapping cadres'!$B$1:$Z$1,0))</f>
        <v>0</v>
      </c>
      <c r="AD125" s="226">
        <f>INDEX('Uganda workforce data - raw'!$A$4:$F$619,MATCH($B125, 'Uganda workforce data - raw'!$B$4:$B$619,0), MATCH("Filled Female",'Uganda workforce data - raw'!$A$4:$F$4,0))*INDEX('Mapping cadres'!$B$1:$Z$616,MATCH($B125, 'Mapping cadres'!$B$1:$B$616,0), MATCH(AD$32,'Mapping cadres'!$B$1:$Z$1,0))</f>
        <v>2</v>
      </c>
      <c r="AE125" s="226">
        <f>INDEX('Uganda workforce data - raw'!$A$4:$F$619,MATCH($B125, 'Uganda workforce data - raw'!$B$4:$B$619,0), MATCH("Filled Female",'Uganda workforce data - raw'!$A$4:$F$4,0))*INDEX('Mapping cadres'!$B$1:$Z$616,MATCH($B125, 'Mapping cadres'!$B$1:$B$616,0), MATCH(AE$32,'Mapping cadres'!$B$1:$Z$1,0))</f>
        <v>0</v>
      </c>
      <c r="AF125" s="226">
        <f>INDEX('Uganda workforce data - raw'!$A$4:$F$619,MATCH($B125, 'Uganda workforce data - raw'!$B$4:$B$619,0), MATCH("Filled Female",'Uganda workforce data - raw'!$A$4:$F$4,0))*INDEX('Mapping cadres'!$B$1:$Z$616,MATCH($B125, 'Mapping cadres'!$B$1:$B$616,0), MATCH(AF$32,'Mapping cadres'!$B$1:$Z$1,0))</f>
        <v>0</v>
      </c>
      <c r="AG125" s="226">
        <f>INDEX('Uganda workforce data - raw'!$A$4:$F$619,MATCH($B125, 'Uganda workforce data - raw'!$B$4:$B$619,0), MATCH("Filled Female",'Uganda workforce data - raw'!$A$4:$F$4,0))*INDEX('Mapping cadres'!$B$1:$Z$616,MATCH($B125, 'Mapping cadres'!$B$1:$B$616,0), MATCH(AG$32,'Mapping cadres'!$B$1:$Z$1,0))</f>
        <v>0</v>
      </c>
      <c r="AH125" s="226">
        <f>INDEX('Uganda workforce data - raw'!$A$4:$F$619,MATCH($B125, 'Uganda workforce data - raw'!$B$4:$B$619,0), MATCH("Filled Female",'Uganda workforce data - raw'!$A$4:$F$4,0))*INDEX('Mapping cadres'!$B$1:$Z$616,MATCH($B125, 'Mapping cadres'!$B$1:$B$616,0), MATCH(AH$32,'Mapping cadres'!$B$1:$Z$1,0))</f>
        <v>0</v>
      </c>
      <c r="AI125" s="226">
        <f>INDEX('Uganda workforce data - raw'!$A$4:$F$619,MATCH($B125, 'Uganda workforce data - raw'!$B$4:$B$619,0), MATCH("Filled Female",'Uganda workforce data - raw'!$A$4:$F$4,0))*INDEX('Mapping cadres'!$B$1:$Z$616,MATCH($B125, 'Mapping cadres'!$B$1:$B$616,0), MATCH(AI$32,'Mapping cadres'!$B$1:$Z$1,0))</f>
        <v>0</v>
      </c>
      <c r="AJ125" s="226">
        <f>INDEX('Uganda workforce data - raw'!$A$4:$F$619,MATCH($B125, 'Uganda workforce data - raw'!$B$4:$B$619,0), MATCH("Filled Female",'Uganda workforce data - raw'!$A$4:$F$4,0))*INDEX('Mapping cadres'!$B$1:$Z$616,MATCH($B125, 'Mapping cadres'!$B$1:$B$616,0), MATCH(AJ$32,'Mapping cadres'!$B$1:$Z$1,0))</f>
        <v>0</v>
      </c>
      <c r="AK125" s="226">
        <f>INDEX('Uganda workforce data - raw'!$A$4:$F$619,MATCH($B125, 'Uganda workforce data - raw'!$B$4:$B$619,0), MATCH("Filled Female",'Uganda workforce data - raw'!$A$4:$F$4,0))*INDEX('Mapping cadres'!$B$1:$Z$616,MATCH($B125, 'Mapping cadres'!$B$1:$B$616,0), MATCH(AK$32,'Mapping cadres'!$B$1:$Z$1,0))</f>
        <v>0</v>
      </c>
      <c r="AL125" s="226">
        <f>INDEX('Uganda workforce data - raw'!$A$4:$F$619,MATCH($B125, 'Uganda workforce data - raw'!$B$4:$B$619,0), MATCH("Filled Female",'Uganda workforce data - raw'!$A$4:$F$4,0))*INDEX('Mapping cadres'!$B$1:$Z$616,MATCH($B125, 'Mapping cadres'!$B$1:$B$616,0), MATCH(AL$32,'Mapping cadres'!$B$1:$Z$1,0))</f>
        <v>0</v>
      </c>
      <c r="AM125" s="226">
        <f>INDEX('Uganda workforce data - raw'!$A$4:$F$619,MATCH($B125, 'Uganda workforce data - raw'!$B$4:$B$619,0), MATCH("Filled Female",'Uganda workforce data - raw'!$A$4:$F$4,0))*INDEX('Mapping cadres'!$B$1:$Z$616,MATCH($B125, 'Mapping cadres'!$B$1:$B$616,0), MATCH(AM$32,'Mapping cadres'!$B$1:$Z$1,0))</f>
        <v>0</v>
      </c>
      <c r="AN125" s="226">
        <f>INDEX('Uganda workforce data - raw'!$A$4:$F$619,MATCH($B125, 'Uganda workforce data - raw'!$B$4:$B$619,0), MATCH("Filled Female",'Uganda workforce data - raw'!$A$4:$F$4,0))*INDEX('Mapping cadres'!$B$1:$Z$616,MATCH($B125, 'Mapping cadres'!$B$1:$B$616,0), MATCH(AN$32,'Mapping cadres'!$B$1:$Z$1,0))</f>
        <v>0</v>
      </c>
      <c r="AO125" s="226">
        <f>INDEX('Uganda workforce data - raw'!$A$4:$F$619,MATCH($B125, 'Uganda workforce data - raw'!$B$4:$B$619,0), MATCH("Filled Female",'Uganda workforce data - raw'!$A$4:$F$4,0))*INDEX('Mapping cadres'!$B$1:$Z$616,MATCH($B125, 'Mapping cadres'!$B$1:$B$616,0), MATCH(AO$32,'Mapping cadres'!$B$1:$Z$1,0))</f>
        <v>0</v>
      </c>
      <c r="AP125" s="226">
        <f>INDEX('Uganda workforce data - raw'!$A$4:$F$619,MATCH($B125, 'Uganda workforce data - raw'!$B$4:$B$619,0), MATCH("Filled Female",'Uganda workforce data - raw'!$A$4:$F$4,0))*INDEX('Mapping cadres'!$B$1:$Z$616,MATCH($B125, 'Mapping cadres'!$B$1:$B$616,0), MATCH(AP$32,'Mapping cadres'!$B$1:$Z$1,0))</f>
        <v>0</v>
      </c>
      <c r="AQ125" s="226">
        <f>INDEX('Uganda workforce data - raw'!$A$4:$F$619,MATCH($B125, 'Uganda workforce data - raw'!$B$4:$B$619,0), MATCH("Filled Female",'Uganda workforce data - raw'!$A$4:$F$4,0))*INDEX('Mapping cadres'!$B$1:$Z$616,MATCH($B125, 'Mapping cadres'!$B$1:$B$616,0), MATCH(AQ$32,'Mapping cadres'!$B$1:$Z$1,0))</f>
        <v>0</v>
      </c>
      <c r="AR125" s="226">
        <f>INDEX('Uganda workforce data - raw'!$A$4:$F$619,MATCH($B125, 'Uganda workforce data - raw'!$B$4:$B$619,0), MATCH("Filled Female",'Uganda workforce data - raw'!$A$4:$F$4,0))*INDEX('Mapping cadres'!$B$1:$Z$616,MATCH($B125, 'Mapping cadres'!$B$1:$B$616,0), MATCH(AR$32,'Mapping cadres'!$B$1:$Z$1,0))</f>
        <v>0</v>
      </c>
      <c r="AS125" s="226">
        <f>INDEX('Uganda workforce data - raw'!$A$4:$F$619,MATCH($B125, 'Uganda workforce data - raw'!$B$4:$B$619,0), MATCH("Filled Female",'Uganda workforce data - raw'!$A$4:$F$4,0))*INDEX('Mapping cadres'!$B$1:$Z$616,MATCH($B125, 'Mapping cadres'!$B$1:$B$616,0), MATCH(AS$32,'Mapping cadres'!$B$1:$Z$1,0))</f>
        <v>0</v>
      </c>
      <c r="AT125" s="226">
        <f>INDEX('Uganda workforce data - raw'!$A$4:$F$619,MATCH($B125, 'Uganda workforce data - raw'!$B$4:$B$619,0), MATCH("Filled Female",'Uganda workforce data - raw'!$A$4:$F$4,0))*INDEX('Mapping cadres'!$B$1:$Z$616,MATCH($B125, 'Mapping cadres'!$B$1:$B$616,0), MATCH(AT$32,'Mapping cadres'!$B$1:$Z$1,0))</f>
        <v>0</v>
      </c>
      <c r="AU125" s="226">
        <f>INDEX('Uganda workforce data - raw'!$A$4:$F$619,MATCH($B125, 'Uganda workforce data - raw'!$B$4:$B$619,0), MATCH("Filled Female",'Uganda workforce data - raw'!$A$4:$F$4,0))*INDEX('Mapping cadres'!$B$1:$Z$616,MATCH($B125, 'Mapping cadres'!$B$1:$B$616,0), MATCH(AU$32,'Mapping cadres'!$B$1:$Z$1,0))</f>
        <v>0</v>
      </c>
      <c r="AV125" s="226">
        <f>INDEX('Uganda workforce data - raw'!$A$4:$F$619,MATCH($B125, 'Uganda workforce data - raw'!$B$4:$B$619,0), MATCH("Filled Female",'Uganda workforce data - raw'!$A$4:$F$4,0))*INDEX('Mapping cadres'!$B$1:$Z$616,MATCH($B125, 'Mapping cadres'!$B$1:$B$616,0), MATCH(AV$32,'Mapping cadres'!$B$1:$Z$1,0))</f>
        <v>0</v>
      </c>
      <c r="AW125" s="226">
        <f>INDEX('Uganda workforce data - raw'!$A$4:$F$619,MATCH($B125, 'Uganda workforce data - raw'!$B$4:$B$619,0), MATCH("Filled Female",'Uganda workforce data - raw'!$A$4:$F$4,0))*INDEX('Mapping cadres'!$B$1:$Z$616,MATCH($B125, 'Mapping cadres'!$B$1:$B$616,0), MATCH(AW$32,'Mapping cadres'!$B$1:$Z$1,0))</f>
        <v>0</v>
      </c>
      <c r="AX125" s="226">
        <f>INDEX('Uganda workforce data - raw'!$A$4:$F$619,MATCH($B125, 'Uganda workforce data - raw'!$B$4:$B$619,0), MATCH("Filled Female",'Uganda workforce data - raw'!$A$4:$F$4,0))*INDEX('Mapping cadres'!$B$1:$Z$616,MATCH($B125, 'Mapping cadres'!$B$1:$B$616,0), MATCH(AX$32,'Mapping cadres'!$B$1:$Z$1,0))</f>
        <v>0</v>
      </c>
      <c r="AY125" s="226">
        <f t="shared" si="29"/>
        <v>0</v>
      </c>
      <c r="AZ125" s="226">
        <f t="shared" si="30"/>
        <v>0</v>
      </c>
      <c r="BA125" s="226">
        <f t="shared" si="31"/>
        <v>0</v>
      </c>
      <c r="BB125" s="226">
        <f t="shared" si="32"/>
        <v>8</v>
      </c>
      <c r="BC125" s="226">
        <f t="shared" si="33"/>
        <v>0</v>
      </c>
      <c r="BD125" s="226">
        <f t="shared" si="34"/>
        <v>0</v>
      </c>
      <c r="BE125" s="226">
        <f t="shared" si="35"/>
        <v>0</v>
      </c>
      <c r="BF125" s="226">
        <f t="shared" si="36"/>
        <v>0</v>
      </c>
      <c r="BG125" s="226">
        <f t="shared" si="37"/>
        <v>0</v>
      </c>
      <c r="BH125" s="226">
        <f t="shared" si="38"/>
        <v>0</v>
      </c>
      <c r="BI125" s="226">
        <f t="shared" si="39"/>
        <v>0</v>
      </c>
      <c r="BJ125" s="226">
        <f t="shared" si="40"/>
        <v>0</v>
      </c>
      <c r="BK125" s="226">
        <f t="shared" si="41"/>
        <v>0</v>
      </c>
      <c r="BL125" s="226">
        <f t="shared" si="42"/>
        <v>0</v>
      </c>
      <c r="BM125" s="226">
        <f t="shared" si="43"/>
        <v>0</v>
      </c>
      <c r="BN125" s="226">
        <f t="shared" si="44"/>
        <v>0</v>
      </c>
      <c r="BO125" s="226">
        <f t="shared" si="45"/>
        <v>0</v>
      </c>
      <c r="BP125" s="226">
        <f t="shared" si="46"/>
        <v>0</v>
      </c>
      <c r="BQ125" s="226">
        <f t="shared" si="47"/>
        <v>0</v>
      </c>
      <c r="BR125" s="226">
        <f t="shared" si="48"/>
        <v>0</v>
      </c>
      <c r="BS125" s="226">
        <f t="shared" si="49"/>
        <v>0</v>
      </c>
      <c r="BT125" s="226">
        <f t="shared" si="50"/>
        <v>0</v>
      </c>
      <c r="BU125" s="226">
        <f t="shared" si="51"/>
        <v>0</v>
      </c>
      <c r="BV125" s="226">
        <f t="shared" si="52"/>
        <v>0</v>
      </c>
    </row>
    <row r="126" spans="1:74">
      <c r="A126" s="226">
        <v>94</v>
      </c>
      <c r="B126" s="226" t="s">
        <v>1399</v>
      </c>
      <c r="C126" s="226">
        <f>INDEX('Uganda workforce data - raw'!$A$4:$F$619,MATCH($B126, 'Uganda workforce data - raw'!$B$4:$B$619,0), MATCH("Filled Male",'Uganda workforce data - raw'!$A$4:$F$4,0))*INDEX('Mapping cadres'!$B$1:$Z$616,MATCH($B126, 'Mapping cadres'!$B$1:$B$616,0), MATCH(C$32,'Mapping cadres'!$B$1:$Z$1,0))</f>
        <v>0</v>
      </c>
      <c r="D126" s="226">
        <f>INDEX('Uganda workforce data - raw'!$A$4:$F$619,MATCH($B126, 'Uganda workforce data - raw'!$B$4:$B$619,0), MATCH("Filled Male",'Uganda workforce data - raw'!$A$4:$F$4,0))*INDEX('Mapping cadres'!$B$1:$Z$616,MATCH($B126, 'Mapping cadres'!$B$1:$B$616,0), MATCH(D$32,'Mapping cadres'!$B$1:$Z$1,0))</f>
        <v>5</v>
      </c>
      <c r="E126" s="226">
        <f>INDEX('Uganda workforce data - raw'!$A$4:$F$619,MATCH($B126, 'Uganda workforce data - raw'!$B$4:$B$619,0), MATCH("Filled Male",'Uganda workforce data - raw'!$A$4:$F$4,0))*INDEX('Mapping cadres'!$B$1:$Z$616,MATCH($B126, 'Mapping cadres'!$B$1:$B$616,0), MATCH(E$32,'Mapping cadres'!$B$1:$Z$1,0))</f>
        <v>0</v>
      </c>
      <c r="F126" s="226">
        <f>INDEX('Uganda workforce data - raw'!$A$4:$F$619,MATCH($B126, 'Uganda workforce data - raw'!$B$4:$B$619,0), MATCH("Filled Male",'Uganda workforce data - raw'!$A$4:$F$4,0))*INDEX('Mapping cadres'!$B$1:$Z$616,MATCH($B126, 'Mapping cadres'!$B$1:$B$616,0), MATCH(F$32,'Mapping cadres'!$B$1:$Z$1,0))</f>
        <v>0</v>
      </c>
      <c r="G126" s="226">
        <f>INDEX('Uganda workforce data - raw'!$A$4:$F$619,MATCH($B126, 'Uganda workforce data - raw'!$B$4:$B$619,0), MATCH("Filled Male",'Uganda workforce data - raw'!$A$4:$F$4,0))*INDEX('Mapping cadres'!$B$1:$Z$616,MATCH($B126, 'Mapping cadres'!$B$1:$B$616,0), MATCH(G$32,'Mapping cadres'!$B$1:$Z$1,0))</f>
        <v>0</v>
      </c>
      <c r="H126" s="226">
        <f>INDEX('Uganda workforce data - raw'!$A$4:$F$619,MATCH($B126, 'Uganda workforce data - raw'!$B$4:$B$619,0), MATCH("Filled Male",'Uganda workforce data - raw'!$A$4:$F$4,0))*INDEX('Mapping cadres'!$B$1:$Z$616,MATCH($B126, 'Mapping cadres'!$B$1:$B$616,0), MATCH(H$32,'Mapping cadres'!$B$1:$Z$1,0))</f>
        <v>0</v>
      </c>
      <c r="I126" s="226">
        <f>INDEX('Uganda workforce data - raw'!$A$4:$F$619,MATCH($B126, 'Uganda workforce data - raw'!$B$4:$B$619,0), MATCH("Filled Male",'Uganda workforce data - raw'!$A$4:$F$4,0))*INDEX('Mapping cadres'!$B$1:$Z$616,MATCH($B126, 'Mapping cadres'!$B$1:$B$616,0), MATCH(I$32,'Mapping cadres'!$B$1:$Z$1,0))</f>
        <v>0</v>
      </c>
      <c r="J126" s="226">
        <f>INDEX('Uganda workforce data - raw'!$A$4:$F$619,MATCH($B126, 'Uganda workforce data - raw'!$B$4:$B$619,0), MATCH("Filled Male",'Uganda workforce data - raw'!$A$4:$F$4,0))*INDEX('Mapping cadres'!$B$1:$Z$616,MATCH($B126, 'Mapping cadres'!$B$1:$B$616,0), MATCH(J$32,'Mapping cadres'!$B$1:$Z$1,0))</f>
        <v>0</v>
      </c>
      <c r="K126" s="226">
        <f>INDEX('Uganda workforce data - raw'!$A$4:$F$619,MATCH($B126, 'Uganda workforce data - raw'!$B$4:$B$619,0), MATCH("Filled Male",'Uganda workforce data - raw'!$A$4:$F$4,0))*INDEX('Mapping cadres'!$B$1:$Z$616,MATCH($B126, 'Mapping cadres'!$B$1:$B$616,0), MATCH(K$32,'Mapping cadres'!$B$1:$Z$1,0))</f>
        <v>0</v>
      </c>
      <c r="L126" s="226">
        <f>INDEX('Uganda workforce data - raw'!$A$4:$F$619,MATCH($B126, 'Uganda workforce data - raw'!$B$4:$B$619,0), MATCH("Filled Male",'Uganda workforce data - raw'!$A$4:$F$4,0))*INDEX('Mapping cadres'!$B$1:$Z$616,MATCH($B126, 'Mapping cadres'!$B$1:$B$616,0), MATCH(L$32,'Mapping cadres'!$B$1:$Z$1,0))</f>
        <v>0</v>
      </c>
      <c r="M126" s="226">
        <f>INDEX('Uganda workforce data - raw'!$A$4:$F$619,MATCH($B126, 'Uganda workforce data - raw'!$B$4:$B$619,0), MATCH("Filled Male",'Uganda workforce data - raw'!$A$4:$F$4,0))*INDEX('Mapping cadres'!$B$1:$Z$616,MATCH($B126, 'Mapping cadres'!$B$1:$B$616,0), MATCH(M$32,'Mapping cadres'!$B$1:$Z$1,0))</f>
        <v>0</v>
      </c>
      <c r="N126" s="226">
        <f>INDEX('Uganda workforce data - raw'!$A$4:$F$619,MATCH($B126, 'Uganda workforce data - raw'!$B$4:$B$619,0), MATCH("Filled Male",'Uganda workforce data - raw'!$A$4:$F$4,0))*INDEX('Mapping cadres'!$B$1:$Z$616,MATCH($B126, 'Mapping cadres'!$B$1:$B$616,0), MATCH(N$32,'Mapping cadres'!$B$1:$Z$1,0))</f>
        <v>0</v>
      </c>
      <c r="O126" s="226">
        <f>INDEX('Uganda workforce data - raw'!$A$4:$F$619,MATCH($B126, 'Uganda workforce data - raw'!$B$4:$B$619,0), MATCH("Filled Male",'Uganda workforce data - raw'!$A$4:$F$4,0))*INDEX('Mapping cadres'!$B$1:$Z$616,MATCH($B126, 'Mapping cadres'!$B$1:$B$616,0), MATCH(O$32,'Mapping cadres'!$B$1:$Z$1,0))</f>
        <v>0</v>
      </c>
      <c r="P126" s="226">
        <f>INDEX('Uganda workforce data - raw'!$A$4:$F$619,MATCH($B126, 'Uganda workforce data - raw'!$B$4:$B$619,0), MATCH("Filled Male",'Uganda workforce data - raw'!$A$4:$F$4,0))*INDEX('Mapping cadres'!$B$1:$Z$616,MATCH($B126, 'Mapping cadres'!$B$1:$B$616,0), MATCH(P$32,'Mapping cadres'!$B$1:$Z$1,0))</f>
        <v>0</v>
      </c>
      <c r="Q126" s="226">
        <f>INDEX('Uganda workforce data - raw'!$A$4:$F$619,MATCH($B126, 'Uganda workforce data - raw'!$B$4:$B$619,0), MATCH("Filled Male",'Uganda workforce data - raw'!$A$4:$F$4,0))*INDEX('Mapping cadres'!$B$1:$Z$616,MATCH($B126, 'Mapping cadres'!$B$1:$B$616,0), MATCH(Q$32,'Mapping cadres'!$B$1:$Z$1,0))</f>
        <v>0</v>
      </c>
      <c r="R126" s="226">
        <f>INDEX('Uganda workforce data - raw'!$A$4:$F$619,MATCH($B126, 'Uganda workforce data - raw'!$B$4:$B$619,0), MATCH("Filled Male",'Uganda workforce data - raw'!$A$4:$F$4,0))*INDEX('Mapping cadres'!$B$1:$Z$616,MATCH($B126, 'Mapping cadres'!$B$1:$B$616,0), MATCH(R$32,'Mapping cadres'!$B$1:$Z$1,0))</f>
        <v>0</v>
      </c>
      <c r="S126" s="226">
        <f>INDEX('Uganda workforce data - raw'!$A$4:$F$619,MATCH($B126, 'Uganda workforce data - raw'!$B$4:$B$619,0), MATCH("Filled Male",'Uganda workforce data - raw'!$A$4:$F$4,0))*INDEX('Mapping cadres'!$B$1:$Z$616,MATCH($B126, 'Mapping cadres'!$B$1:$B$616,0), MATCH(S$32,'Mapping cadres'!$B$1:$Z$1,0))</f>
        <v>0</v>
      </c>
      <c r="T126" s="226">
        <f>INDEX('Uganda workforce data - raw'!$A$4:$F$619,MATCH($B126, 'Uganda workforce data - raw'!$B$4:$B$619,0), MATCH("Filled Male",'Uganda workforce data - raw'!$A$4:$F$4,0))*INDEX('Mapping cadres'!$B$1:$Z$616,MATCH($B126, 'Mapping cadres'!$B$1:$B$616,0), MATCH(T$32,'Mapping cadres'!$B$1:$Z$1,0))</f>
        <v>0</v>
      </c>
      <c r="U126" s="226">
        <f>INDEX('Uganda workforce data - raw'!$A$4:$F$619,MATCH($B126, 'Uganda workforce data - raw'!$B$4:$B$619,0), MATCH("Filled Male",'Uganda workforce data - raw'!$A$4:$F$4,0))*INDEX('Mapping cadres'!$B$1:$Z$616,MATCH($B126, 'Mapping cadres'!$B$1:$B$616,0), MATCH(U$32,'Mapping cadres'!$B$1:$Z$1,0))</f>
        <v>0</v>
      </c>
      <c r="V126" s="226">
        <f>INDEX('Uganda workforce data - raw'!$A$4:$F$619,MATCH($B126, 'Uganda workforce data - raw'!$B$4:$B$619,0), MATCH("Filled Male",'Uganda workforce data - raw'!$A$4:$F$4,0))*INDEX('Mapping cadres'!$B$1:$Z$616,MATCH($B126, 'Mapping cadres'!$B$1:$B$616,0), MATCH(V$32,'Mapping cadres'!$B$1:$Z$1,0))</f>
        <v>0</v>
      </c>
      <c r="W126" s="226">
        <f>INDEX('Uganda workforce data - raw'!$A$4:$F$619,MATCH($B126, 'Uganda workforce data - raw'!$B$4:$B$619,0), MATCH("Filled Male",'Uganda workforce data - raw'!$A$4:$F$4,0))*INDEX('Mapping cadres'!$B$1:$Z$616,MATCH($B126, 'Mapping cadres'!$B$1:$B$616,0), MATCH(W$32,'Mapping cadres'!$B$1:$Z$1,0))</f>
        <v>0</v>
      </c>
      <c r="X126" s="226">
        <f>INDEX('Uganda workforce data - raw'!$A$4:$F$619,MATCH($B126, 'Uganda workforce data - raw'!$B$4:$B$619,0), MATCH("Filled Male",'Uganda workforce data - raw'!$A$4:$F$4,0))*INDEX('Mapping cadres'!$B$1:$Z$616,MATCH($B126, 'Mapping cadres'!$B$1:$B$616,0), MATCH(X$32,'Mapping cadres'!$B$1:$Z$1,0))</f>
        <v>0</v>
      </c>
      <c r="Y126" s="226">
        <f>INDEX('Uganda workforce data - raw'!$A$4:$F$619,MATCH($B126, 'Uganda workforce data - raw'!$B$4:$B$619,0), MATCH("Filled Male",'Uganda workforce data - raw'!$A$4:$F$4,0))*INDEX('Mapping cadres'!$B$1:$Z$616,MATCH($B126, 'Mapping cadres'!$B$1:$B$616,0), MATCH(Y$32,'Mapping cadres'!$B$1:$Z$1,0))</f>
        <v>0</v>
      </c>
      <c r="Z126" s="226">
        <f>INDEX('Uganda workforce data - raw'!$A$4:$F$619,MATCH($B126, 'Uganda workforce data - raw'!$B$4:$B$619,0), MATCH("Filled Male",'Uganda workforce data - raw'!$A$4:$F$4,0))*INDEX('Mapping cadres'!$B$1:$Z$616,MATCH($B126, 'Mapping cadres'!$B$1:$B$616,0), MATCH(Z$32,'Mapping cadres'!$B$1:$Z$1,0))</f>
        <v>0</v>
      </c>
      <c r="AA126" s="226">
        <f>INDEX('Uganda workforce data - raw'!$A$4:$F$619,MATCH($B126, 'Uganda workforce data - raw'!$B$4:$B$619,0), MATCH("Filled Female",'Uganda workforce data - raw'!$A$4:$F$4,0))*INDEX('Mapping cadres'!$B$1:$Z$616,MATCH($B126, 'Mapping cadres'!$B$1:$B$616,0), MATCH(AA$32,'Mapping cadres'!$B$1:$Z$1,0))</f>
        <v>0</v>
      </c>
      <c r="AB126" s="226">
        <f>INDEX('Uganda workforce data - raw'!$A$4:$F$619,MATCH($B126, 'Uganda workforce data - raw'!$B$4:$B$619,0), MATCH("Filled Female",'Uganda workforce data - raw'!$A$4:$F$4,0))*INDEX('Mapping cadres'!$B$1:$Z$616,MATCH($B126, 'Mapping cadres'!$B$1:$B$616,0), MATCH(AB$32,'Mapping cadres'!$B$1:$Z$1,0))</f>
        <v>3</v>
      </c>
      <c r="AC126" s="226">
        <f>INDEX('Uganda workforce data - raw'!$A$4:$F$619,MATCH($B126, 'Uganda workforce data - raw'!$B$4:$B$619,0), MATCH("Filled Female",'Uganda workforce data - raw'!$A$4:$F$4,0))*INDEX('Mapping cadres'!$B$1:$Z$616,MATCH($B126, 'Mapping cadres'!$B$1:$B$616,0), MATCH(AC$32,'Mapping cadres'!$B$1:$Z$1,0))</f>
        <v>0</v>
      </c>
      <c r="AD126" s="226">
        <f>INDEX('Uganda workforce data - raw'!$A$4:$F$619,MATCH($B126, 'Uganda workforce data - raw'!$B$4:$B$619,0), MATCH("Filled Female",'Uganda workforce data - raw'!$A$4:$F$4,0))*INDEX('Mapping cadres'!$B$1:$Z$616,MATCH($B126, 'Mapping cadres'!$B$1:$B$616,0), MATCH(AD$32,'Mapping cadres'!$B$1:$Z$1,0))</f>
        <v>0</v>
      </c>
      <c r="AE126" s="226">
        <f>INDEX('Uganda workforce data - raw'!$A$4:$F$619,MATCH($B126, 'Uganda workforce data - raw'!$B$4:$B$619,0), MATCH("Filled Female",'Uganda workforce data - raw'!$A$4:$F$4,0))*INDEX('Mapping cadres'!$B$1:$Z$616,MATCH($B126, 'Mapping cadres'!$B$1:$B$616,0), MATCH(AE$32,'Mapping cadres'!$B$1:$Z$1,0))</f>
        <v>0</v>
      </c>
      <c r="AF126" s="226">
        <f>INDEX('Uganda workforce data - raw'!$A$4:$F$619,MATCH($B126, 'Uganda workforce data - raw'!$B$4:$B$619,0), MATCH("Filled Female",'Uganda workforce data - raw'!$A$4:$F$4,0))*INDEX('Mapping cadres'!$B$1:$Z$616,MATCH($B126, 'Mapping cadres'!$B$1:$B$616,0), MATCH(AF$32,'Mapping cadres'!$B$1:$Z$1,0))</f>
        <v>0</v>
      </c>
      <c r="AG126" s="226">
        <f>INDEX('Uganda workforce data - raw'!$A$4:$F$619,MATCH($B126, 'Uganda workforce data - raw'!$B$4:$B$619,0), MATCH("Filled Female",'Uganda workforce data - raw'!$A$4:$F$4,0))*INDEX('Mapping cadres'!$B$1:$Z$616,MATCH($B126, 'Mapping cadres'!$B$1:$B$616,0), MATCH(AG$32,'Mapping cadres'!$B$1:$Z$1,0))</f>
        <v>0</v>
      </c>
      <c r="AH126" s="226">
        <f>INDEX('Uganda workforce data - raw'!$A$4:$F$619,MATCH($B126, 'Uganda workforce data - raw'!$B$4:$B$619,0), MATCH("Filled Female",'Uganda workforce data - raw'!$A$4:$F$4,0))*INDEX('Mapping cadres'!$B$1:$Z$616,MATCH($B126, 'Mapping cadres'!$B$1:$B$616,0), MATCH(AH$32,'Mapping cadres'!$B$1:$Z$1,0))</f>
        <v>0</v>
      </c>
      <c r="AI126" s="226">
        <f>INDEX('Uganda workforce data - raw'!$A$4:$F$619,MATCH($B126, 'Uganda workforce data - raw'!$B$4:$B$619,0), MATCH("Filled Female",'Uganda workforce data - raw'!$A$4:$F$4,0))*INDEX('Mapping cadres'!$B$1:$Z$616,MATCH($B126, 'Mapping cadres'!$B$1:$B$616,0), MATCH(AI$32,'Mapping cadres'!$B$1:$Z$1,0))</f>
        <v>0</v>
      </c>
      <c r="AJ126" s="226">
        <f>INDEX('Uganda workforce data - raw'!$A$4:$F$619,MATCH($B126, 'Uganda workforce data - raw'!$B$4:$B$619,0), MATCH("Filled Female",'Uganda workforce data - raw'!$A$4:$F$4,0))*INDEX('Mapping cadres'!$B$1:$Z$616,MATCH($B126, 'Mapping cadres'!$B$1:$B$616,0), MATCH(AJ$32,'Mapping cadres'!$B$1:$Z$1,0))</f>
        <v>0</v>
      </c>
      <c r="AK126" s="226">
        <f>INDEX('Uganda workforce data - raw'!$A$4:$F$619,MATCH($B126, 'Uganda workforce data - raw'!$B$4:$B$619,0), MATCH("Filled Female",'Uganda workforce data - raw'!$A$4:$F$4,0))*INDEX('Mapping cadres'!$B$1:$Z$616,MATCH($B126, 'Mapping cadres'!$B$1:$B$616,0), MATCH(AK$32,'Mapping cadres'!$B$1:$Z$1,0))</f>
        <v>0</v>
      </c>
      <c r="AL126" s="226">
        <f>INDEX('Uganda workforce data - raw'!$A$4:$F$619,MATCH($B126, 'Uganda workforce data - raw'!$B$4:$B$619,0), MATCH("Filled Female",'Uganda workforce data - raw'!$A$4:$F$4,0))*INDEX('Mapping cadres'!$B$1:$Z$616,MATCH($B126, 'Mapping cadres'!$B$1:$B$616,0), MATCH(AL$32,'Mapping cadres'!$B$1:$Z$1,0))</f>
        <v>0</v>
      </c>
      <c r="AM126" s="226">
        <f>INDEX('Uganda workforce data - raw'!$A$4:$F$619,MATCH($B126, 'Uganda workforce data - raw'!$B$4:$B$619,0), MATCH("Filled Female",'Uganda workforce data - raw'!$A$4:$F$4,0))*INDEX('Mapping cadres'!$B$1:$Z$616,MATCH($B126, 'Mapping cadres'!$B$1:$B$616,0), MATCH(AM$32,'Mapping cadres'!$B$1:$Z$1,0))</f>
        <v>0</v>
      </c>
      <c r="AN126" s="226">
        <f>INDEX('Uganda workforce data - raw'!$A$4:$F$619,MATCH($B126, 'Uganda workforce data - raw'!$B$4:$B$619,0), MATCH("Filled Female",'Uganda workforce data - raw'!$A$4:$F$4,0))*INDEX('Mapping cadres'!$B$1:$Z$616,MATCH($B126, 'Mapping cadres'!$B$1:$B$616,0), MATCH(AN$32,'Mapping cadres'!$B$1:$Z$1,0))</f>
        <v>0</v>
      </c>
      <c r="AO126" s="226">
        <f>INDEX('Uganda workforce data - raw'!$A$4:$F$619,MATCH($B126, 'Uganda workforce data - raw'!$B$4:$B$619,0), MATCH("Filled Female",'Uganda workforce data - raw'!$A$4:$F$4,0))*INDEX('Mapping cadres'!$B$1:$Z$616,MATCH($B126, 'Mapping cadres'!$B$1:$B$616,0), MATCH(AO$32,'Mapping cadres'!$B$1:$Z$1,0))</f>
        <v>0</v>
      </c>
      <c r="AP126" s="226">
        <f>INDEX('Uganda workforce data - raw'!$A$4:$F$619,MATCH($B126, 'Uganda workforce data - raw'!$B$4:$B$619,0), MATCH("Filled Female",'Uganda workforce data - raw'!$A$4:$F$4,0))*INDEX('Mapping cadres'!$B$1:$Z$616,MATCH($B126, 'Mapping cadres'!$B$1:$B$616,0), MATCH(AP$32,'Mapping cadres'!$B$1:$Z$1,0))</f>
        <v>0</v>
      </c>
      <c r="AQ126" s="226">
        <f>INDEX('Uganda workforce data - raw'!$A$4:$F$619,MATCH($B126, 'Uganda workforce data - raw'!$B$4:$B$619,0), MATCH("Filled Female",'Uganda workforce data - raw'!$A$4:$F$4,0))*INDEX('Mapping cadres'!$B$1:$Z$616,MATCH($B126, 'Mapping cadres'!$B$1:$B$616,0), MATCH(AQ$32,'Mapping cadres'!$B$1:$Z$1,0))</f>
        <v>0</v>
      </c>
      <c r="AR126" s="226">
        <f>INDEX('Uganda workforce data - raw'!$A$4:$F$619,MATCH($B126, 'Uganda workforce data - raw'!$B$4:$B$619,0), MATCH("Filled Female",'Uganda workforce data - raw'!$A$4:$F$4,0))*INDEX('Mapping cadres'!$B$1:$Z$616,MATCH($B126, 'Mapping cadres'!$B$1:$B$616,0), MATCH(AR$32,'Mapping cadres'!$B$1:$Z$1,0))</f>
        <v>0</v>
      </c>
      <c r="AS126" s="226">
        <f>INDEX('Uganda workforce data - raw'!$A$4:$F$619,MATCH($B126, 'Uganda workforce data - raw'!$B$4:$B$619,0), MATCH("Filled Female",'Uganda workforce data - raw'!$A$4:$F$4,0))*INDEX('Mapping cadres'!$B$1:$Z$616,MATCH($B126, 'Mapping cadres'!$B$1:$B$616,0), MATCH(AS$32,'Mapping cadres'!$B$1:$Z$1,0))</f>
        <v>0</v>
      </c>
      <c r="AT126" s="226">
        <f>INDEX('Uganda workforce data - raw'!$A$4:$F$619,MATCH($B126, 'Uganda workforce data - raw'!$B$4:$B$619,0), MATCH("Filled Female",'Uganda workforce data - raw'!$A$4:$F$4,0))*INDEX('Mapping cadres'!$B$1:$Z$616,MATCH($B126, 'Mapping cadres'!$B$1:$B$616,0), MATCH(AT$32,'Mapping cadres'!$B$1:$Z$1,0))</f>
        <v>0</v>
      </c>
      <c r="AU126" s="226">
        <f>INDEX('Uganda workforce data - raw'!$A$4:$F$619,MATCH($B126, 'Uganda workforce data - raw'!$B$4:$B$619,0), MATCH("Filled Female",'Uganda workforce data - raw'!$A$4:$F$4,0))*INDEX('Mapping cadres'!$B$1:$Z$616,MATCH($B126, 'Mapping cadres'!$B$1:$B$616,0), MATCH(AU$32,'Mapping cadres'!$B$1:$Z$1,0))</f>
        <v>0</v>
      </c>
      <c r="AV126" s="226">
        <f>INDEX('Uganda workforce data - raw'!$A$4:$F$619,MATCH($B126, 'Uganda workforce data - raw'!$B$4:$B$619,0), MATCH("Filled Female",'Uganda workforce data - raw'!$A$4:$F$4,0))*INDEX('Mapping cadres'!$B$1:$Z$616,MATCH($B126, 'Mapping cadres'!$B$1:$B$616,0), MATCH(AV$32,'Mapping cadres'!$B$1:$Z$1,0))</f>
        <v>0</v>
      </c>
      <c r="AW126" s="226">
        <f>INDEX('Uganda workforce data - raw'!$A$4:$F$619,MATCH($B126, 'Uganda workforce data - raw'!$B$4:$B$619,0), MATCH("Filled Female",'Uganda workforce data - raw'!$A$4:$F$4,0))*INDEX('Mapping cadres'!$B$1:$Z$616,MATCH($B126, 'Mapping cadres'!$B$1:$B$616,0), MATCH(AW$32,'Mapping cadres'!$B$1:$Z$1,0))</f>
        <v>0</v>
      </c>
      <c r="AX126" s="226">
        <f>INDEX('Uganda workforce data - raw'!$A$4:$F$619,MATCH($B126, 'Uganda workforce data - raw'!$B$4:$B$619,0), MATCH("Filled Female",'Uganda workforce data - raw'!$A$4:$F$4,0))*INDEX('Mapping cadres'!$B$1:$Z$616,MATCH($B126, 'Mapping cadres'!$B$1:$B$616,0), MATCH(AX$32,'Mapping cadres'!$B$1:$Z$1,0))</f>
        <v>0</v>
      </c>
      <c r="AY126" s="226">
        <f t="shared" si="29"/>
        <v>0</v>
      </c>
      <c r="AZ126" s="226">
        <f t="shared" si="30"/>
        <v>8</v>
      </c>
      <c r="BA126" s="226">
        <f t="shared" si="31"/>
        <v>0</v>
      </c>
      <c r="BB126" s="226">
        <f t="shared" si="32"/>
        <v>0</v>
      </c>
      <c r="BC126" s="226">
        <f t="shared" si="33"/>
        <v>0</v>
      </c>
      <c r="BD126" s="226">
        <f t="shared" si="34"/>
        <v>0</v>
      </c>
      <c r="BE126" s="226">
        <f t="shared" si="35"/>
        <v>0</v>
      </c>
      <c r="BF126" s="226">
        <f t="shared" si="36"/>
        <v>0</v>
      </c>
      <c r="BG126" s="226">
        <f t="shared" si="37"/>
        <v>0</v>
      </c>
      <c r="BH126" s="226">
        <f t="shared" si="38"/>
        <v>0</v>
      </c>
      <c r="BI126" s="226">
        <f t="shared" si="39"/>
        <v>0</v>
      </c>
      <c r="BJ126" s="226">
        <f t="shared" si="40"/>
        <v>0</v>
      </c>
      <c r="BK126" s="226">
        <f t="shared" si="41"/>
        <v>0</v>
      </c>
      <c r="BL126" s="226">
        <f t="shared" si="42"/>
        <v>0</v>
      </c>
      <c r="BM126" s="226">
        <f t="shared" si="43"/>
        <v>0</v>
      </c>
      <c r="BN126" s="226">
        <f t="shared" si="44"/>
        <v>0</v>
      </c>
      <c r="BO126" s="226">
        <f t="shared" si="45"/>
        <v>0</v>
      </c>
      <c r="BP126" s="226">
        <f t="shared" si="46"/>
        <v>0</v>
      </c>
      <c r="BQ126" s="226">
        <f t="shared" si="47"/>
        <v>0</v>
      </c>
      <c r="BR126" s="226">
        <f t="shared" si="48"/>
        <v>0</v>
      </c>
      <c r="BS126" s="226">
        <f t="shared" si="49"/>
        <v>0</v>
      </c>
      <c r="BT126" s="226">
        <f t="shared" si="50"/>
        <v>0</v>
      </c>
      <c r="BU126" s="226">
        <f t="shared" si="51"/>
        <v>0</v>
      </c>
      <c r="BV126" s="226">
        <f t="shared" si="52"/>
        <v>0</v>
      </c>
    </row>
    <row r="127" spans="1:74">
      <c r="A127" s="226">
        <v>95</v>
      </c>
      <c r="B127" s="226" t="s">
        <v>1400</v>
      </c>
      <c r="C127" s="226">
        <f>INDEX('Uganda workforce data - raw'!$A$4:$F$619,MATCH($B127, 'Uganda workforce data - raw'!$B$4:$B$619,0), MATCH("Filled Male",'Uganda workforce data - raw'!$A$4:$F$4,0))*INDEX('Mapping cadres'!$B$1:$Z$616,MATCH($B127, 'Mapping cadres'!$B$1:$B$616,0), MATCH(C$32,'Mapping cadres'!$B$1:$Z$1,0))</f>
        <v>0</v>
      </c>
      <c r="D127" s="226">
        <f>INDEX('Uganda workforce data - raw'!$A$4:$F$619,MATCH($B127, 'Uganda workforce data - raw'!$B$4:$B$619,0), MATCH("Filled Male",'Uganda workforce data - raw'!$A$4:$F$4,0))*INDEX('Mapping cadres'!$B$1:$Z$616,MATCH($B127, 'Mapping cadres'!$B$1:$B$616,0), MATCH(D$32,'Mapping cadres'!$B$1:$Z$1,0))</f>
        <v>1</v>
      </c>
      <c r="E127" s="226">
        <f>INDEX('Uganda workforce data - raw'!$A$4:$F$619,MATCH($B127, 'Uganda workforce data - raw'!$B$4:$B$619,0), MATCH("Filled Male",'Uganda workforce data - raw'!$A$4:$F$4,0))*INDEX('Mapping cadres'!$B$1:$Z$616,MATCH($B127, 'Mapping cadres'!$B$1:$B$616,0), MATCH(E$32,'Mapping cadres'!$B$1:$Z$1,0))</f>
        <v>0</v>
      </c>
      <c r="F127" s="226">
        <f>INDEX('Uganda workforce data - raw'!$A$4:$F$619,MATCH($B127, 'Uganda workforce data - raw'!$B$4:$B$619,0), MATCH("Filled Male",'Uganda workforce data - raw'!$A$4:$F$4,0))*INDEX('Mapping cadres'!$B$1:$Z$616,MATCH($B127, 'Mapping cadres'!$B$1:$B$616,0), MATCH(F$32,'Mapping cadres'!$B$1:$Z$1,0))</f>
        <v>0</v>
      </c>
      <c r="G127" s="226">
        <f>INDEX('Uganda workforce data - raw'!$A$4:$F$619,MATCH($B127, 'Uganda workforce data - raw'!$B$4:$B$619,0), MATCH("Filled Male",'Uganda workforce data - raw'!$A$4:$F$4,0))*INDEX('Mapping cadres'!$B$1:$Z$616,MATCH($B127, 'Mapping cadres'!$B$1:$B$616,0), MATCH(G$32,'Mapping cadres'!$B$1:$Z$1,0))</f>
        <v>0</v>
      </c>
      <c r="H127" s="226">
        <f>INDEX('Uganda workforce data - raw'!$A$4:$F$619,MATCH($B127, 'Uganda workforce data - raw'!$B$4:$B$619,0), MATCH("Filled Male",'Uganda workforce data - raw'!$A$4:$F$4,0))*INDEX('Mapping cadres'!$B$1:$Z$616,MATCH($B127, 'Mapping cadres'!$B$1:$B$616,0), MATCH(H$32,'Mapping cadres'!$B$1:$Z$1,0))</f>
        <v>0</v>
      </c>
      <c r="I127" s="226">
        <f>INDEX('Uganda workforce data - raw'!$A$4:$F$619,MATCH($B127, 'Uganda workforce data - raw'!$B$4:$B$619,0), MATCH("Filled Male",'Uganda workforce data - raw'!$A$4:$F$4,0))*INDEX('Mapping cadres'!$B$1:$Z$616,MATCH($B127, 'Mapping cadres'!$B$1:$B$616,0), MATCH(I$32,'Mapping cadres'!$B$1:$Z$1,0))</f>
        <v>0</v>
      </c>
      <c r="J127" s="226">
        <f>INDEX('Uganda workforce data - raw'!$A$4:$F$619,MATCH($B127, 'Uganda workforce data - raw'!$B$4:$B$619,0), MATCH("Filled Male",'Uganda workforce data - raw'!$A$4:$F$4,0))*INDEX('Mapping cadres'!$B$1:$Z$616,MATCH($B127, 'Mapping cadres'!$B$1:$B$616,0), MATCH(J$32,'Mapping cadres'!$B$1:$Z$1,0))</f>
        <v>0</v>
      </c>
      <c r="K127" s="226">
        <f>INDEX('Uganda workforce data - raw'!$A$4:$F$619,MATCH($B127, 'Uganda workforce data - raw'!$B$4:$B$619,0), MATCH("Filled Male",'Uganda workforce data - raw'!$A$4:$F$4,0))*INDEX('Mapping cadres'!$B$1:$Z$616,MATCH($B127, 'Mapping cadres'!$B$1:$B$616,0), MATCH(K$32,'Mapping cadres'!$B$1:$Z$1,0))</f>
        <v>0</v>
      </c>
      <c r="L127" s="226">
        <f>INDEX('Uganda workforce data - raw'!$A$4:$F$619,MATCH($B127, 'Uganda workforce data - raw'!$B$4:$B$619,0), MATCH("Filled Male",'Uganda workforce data - raw'!$A$4:$F$4,0))*INDEX('Mapping cadres'!$B$1:$Z$616,MATCH($B127, 'Mapping cadres'!$B$1:$B$616,0), MATCH(L$32,'Mapping cadres'!$B$1:$Z$1,0))</f>
        <v>0</v>
      </c>
      <c r="M127" s="226">
        <f>INDEX('Uganda workforce data - raw'!$A$4:$F$619,MATCH($B127, 'Uganda workforce data - raw'!$B$4:$B$619,0), MATCH("Filled Male",'Uganda workforce data - raw'!$A$4:$F$4,0))*INDEX('Mapping cadres'!$B$1:$Z$616,MATCH($B127, 'Mapping cadres'!$B$1:$B$616,0), MATCH(M$32,'Mapping cadres'!$B$1:$Z$1,0))</f>
        <v>0</v>
      </c>
      <c r="N127" s="226">
        <f>INDEX('Uganda workforce data - raw'!$A$4:$F$619,MATCH($B127, 'Uganda workforce data - raw'!$B$4:$B$619,0), MATCH("Filled Male",'Uganda workforce data - raw'!$A$4:$F$4,0))*INDEX('Mapping cadres'!$B$1:$Z$616,MATCH($B127, 'Mapping cadres'!$B$1:$B$616,0), MATCH(N$32,'Mapping cadres'!$B$1:$Z$1,0))</f>
        <v>0</v>
      </c>
      <c r="O127" s="226">
        <f>INDEX('Uganda workforce data - raw'!$A$4:$F$619,MATCH($B127, 'Uganda workforce data - raw'!$B$4:$B$619,0), MATCH("Filled Male",'Uganda workforce data - raw'!$A$4:$F$4,0))*INDEX('Mapping cadres'!$B$1:$Z$616,MATCH($B127, 'Mapping cadres'!$B$1:$B$616,0), MATCH(O$32,'Mapping cadres'!$B$1:$Z$1,0))</f>
        <v>0</v>
      </c>
      <c r="P127" s="226">
        <f>INDEX('Uganda workforce data - raw'!$A$4:$F$619,MATCH($B127, 'Uganda workforce data - raw'!$B$4:$B$619,0), MATCH("Filled Male",'Uganda workforce data - raw'!$A$4:$F$4,0))*INDEX('Mapping cadres'!$B$1:$Z$616,MATCH($B127, 'Mapping cadres'!$B$1:$B$616,0), MATCH(P$32,'Mapping cadres'!$B$1:$Z$1,0))</f>
        <v>0</v>
      </c>
      <c r="Q127" s="226">
        <f>INDEX('Uganda workforce data - raw'!$A$4:$F$619,MATCH($B127, 'Uganda workforce data - raw'!$B$4:$B$619,0), MATCH("Filled Male",'Uganda workforce data - raw'!$A$4:$F$4,0))*INDEX('Mapping cadres'!$B$1:$Z$616,MATCH($B127, 'Mapping cadres'!$B$1:$B$616,0), MATCH(Q$32,'Mapping cadres'!$B$1:$Z$1,0))</f>
        <v>0</v>
      </c>
      <c r="R127" s="226">
        <f>INDEX('Uganda workforce data - raw'!$A$4:$F$619,MATCH($B127, 'Uganda workforce data - raw'!$B$4:$B$619,0), MATCH("Filled Male",'Uganda workforce data - raw'!$A$4:$F$4,0))*INDEX('Mapping cadres'!$B$1:$Z$616,MATCH($B127, 'Mapping cadres'!$B$1:$B$616,0), MATCH(R$32,'Mapping cadres'!$B$1:$Z$1,0))</f>
        <v>0</v>
      </c>
      <c r="S127" s="226">
        <f>INDEX('Uganda workforce data - raw'!$A$4:$F$619,MATCH($B127, 'Uganda workforce data - raw'!$B$4:$B$619,0), MATCH("Filled Male",'Uganda workforce data - raw'!$A$4:$F$4,0))*INDEX('Mapping cadres'!$B$1:$Z$616,MATCH($B127, 'Mapping cadres'!$B$1:$B$616,0), MATCH(S$32,'Mapping cadres'!$B$1:$Z$1,0))</f>
        <v>0</v>
      </c>
      <c r="T127" s="226">
        <f>INDEX('Uganda workforce data - raw'!$A$4:$F$619,MATCH($B127, 'Uganda workforce data - raw'!$B$4:$B$619,0), MATCH("Filled Male",'Uganda workforce data - raw'!$A$4:$F$4,0))*INDEX('Mapping cadres'!$B$1:$Z$616,MATCH($B127, 'Mapping cadres'!$B$1:$B$616,0), MATCH(T$32,'Mapping cadres'!$B$1:$Z$1,0))</f>
        <v>0</v>
      </c>
      <c r="U127" s="226">
        <f>INDEX('Uganda workforce data - raw'!$A$4:$F$619,MATCH($B127, 'Uganda workforce data - raw'!$B$4:$B$619,0), MATCH("Filled Male",'Uganda workforce data - raw'!$A$4:$F$4,0))*INDEX('Mapping cadres'!$B$1:$Z$616,MATCH($B127, 'Mapping cadres'!$B$1:$B$616,0), MATCH(U$32,'Mapping cadres'!$B$1:$Z$1,0))</f>
        <v>0</v>
      </c>
      <c r="V127" s="226">
        <f>INDEX('Uganda workforce data - raw'!$A$4:$F$619,MATCH($B127, 'Uganda workforce data - raw'!$B$4:$B$619,0), MATCH("Filled Male",'Uganda workforce data - raw'!$A$4:$F$4,0))*INDEX('Mapping cadres'!$B$1:$Z$616,MATCH($B127, 'Mapping cadres'!$B$1:$B$616,0), MATCH(V$32,'Mapping cadres'!$B$1:$Z$1,0))</f>
        <v>0</v>
      </c>
      <c r="W127" s="226">
        <f>INDEX('Uganda workforce data - raw'!$A$4:$F$619,MATCH($B127, 'Uganda workforce data - raw'!$B$4:$B$619,0), MATCH("Filled Male",'Uganda workforce data - raw'!$A$4:$F$4,0))*INDEX('Mapping cadres'!$B$1:$Z$616,MATCH($B127, 'Mapping cadres'!$B$1:$B$616,0), MATCH(W$32,'Mapping cadres'!$B$1:$Z$1,0))</f>
        <v>0</v>
      </c>
      <c r="X127" s="226">
        <f>INDEX('Uganda workforce data - raw'!$A$4:$F$619,MATCH($B127, 'Uganda workforce data - raw'!$B$4:$B$619,0), MATCH("Filled Male",'Uganda workforce data - raw'!$A$4:$F$4,0))*INDEX('Mapping cadres'!$B$1:$Z$616,MATCH($B127, 'Mapping cadres'!$B$1:$B$616,0), MATCH(X$32,'Mapping cadres'!$B$1:$Z$1,0))</f>
        <v>0</v>
      </c>
      <c r="Y127" s="226">
        <f>INDEX('Uganda workforce data - raw'!$A$4:$F$619,MATCH($B127, 'Uganda workforce data - raw'!$B$4:$B$619,0), MATCH("Filled Male",'Uganda workforce data - raw'!$A$4:$F$4,0))*INDEX('Mapping cadres'!$B$1:$Z$616,MATCH($B127, 'Mapping cadres'!$B$1:$B$616,0), MATCH(Y$32,'Mapping cadres'!$B$1:$Z$1,0))</f>
        <v>0</v>
      </c>
      <c r="Z127" s="226">
        <f>INDEX('Uganda workforce data - raw'!$A$4:$F$619,MATCH($B127, 'Uganda workforce data - raw'!$B$4:$B$619,0), MATCH("Filled Male",'Uganda workforce data - raw'!$A$4:$F$4,0))*INDEX('Mapping cadres'!$B$1:$Z$616,MATCH($B127, 'Mapping cadres'!$B$1:$B$616,0), MATCH(Z$32,'Mapping cadres'!$B$1:$Z$1,0))</f>
        <v>0</v>
      </c>
      <c r="AA127" s="226">
        <f>INDEX('Uganda workforce data - raw'!$A$4:$F$619,MATCH($B127, 'Uganda workforce data - raw'!$B$4:$B$619,0), MATCH("Filled Female",'Uganda workforce data - raw'!$A$4:$F$4,0))*INDEX('Mapping cadres'!$B$1:$Z$616,MATCH($B127, 'Mapping cadres'!$B$1:$B$616,0), MATCH(AA$32,'Mapping cadres'!$B$1:$Z$1,0))</f>
        <v>0</v>
      </c>
      <c r="AB127" s="226">
        <f>INDEX('Uganda workforce data - raw'!$A$4:$F$619,MATCH($B127, 'Uganda workforce data - raw'!$B$4:$B$619,0), MATCH("Filled Female",'Uganda workforce data - raw'!$A$4:$F$4,0))*INDEX('Mapping cadres'!$B$1:$Z$616,MATCH($B127, 'Mapping cadres'!$B$1:$B$616,0), MATCH(AB$32,'Mapping cadres'!$B$1:$Z$1,0))</f>
        <v>0</v>
      </c>
      <c r="AC127" s="226">
        <f>INDEX('Uganda workforce data - raw'!$A$4:$F$619,MATCH($B127, 'Uganda workforce data - raw'!$B$4:$B$619,0), MATCH("Filled Female",'Uganda workforce data - raw'!$A$4:$F$4,0))*INDEX('Mapping cadres'!$B$1:$Z$616,MATCH($B127, 'Mapping cadres'!$B$1:$B$616,0), MATCH(AC$32,'Mapping cadres'!$B$1:$Z$1,0))</f>
        <v>0</v>
      </c>
      <c r="AD127" s="226">
        <f>INDEX('Uganda workforce data - raw'!$A$4:$F$619,MATCH($B127, 'Uganda workforce data - raw'!$B$4:$B$619,0), MATCH("Filled Female",'Uganda workforce data - raw'!$A$4:$F$4,0))*INDEX('Mapping cadres'!$B$1:$Z$616,MATCH($B127, 'Mapping cadres'!$B$1:$B$616,0), MATCH(AD$32,'Mapping cadres'!$B$1:$Z$1,0))</f>
        <v>0</v>
      </c>
      <c r="AE127" s="226">
        <f>INDEX('Uganda workforce data - raw'!$A$4:$F$619,MATCH($B127, 'Uganda workforce data - raw'!$B$4:$B$619,0), MATCH("Filled Female",'Uganda workforce data - raw'!$A$4:$F$4,0))*INDEX('Mapping cadres'!$B$1:$Z$616,MATCH($B127, 'Mapping cadres'!$B$1:$B$616,0), MATCH(AE$32,'Mapping cadres'!$B$1:$Z$1,0))</f>
        <v>0</v>
      </c>
      <c r="AF127" s="226">
        <f>INDEX('Uganda workforce data - raw'!$A$4:$F$619,MATCH($B127, 'Uganda workforce data - raw'!$B$4:$B$619,0), MATCH("Filled Female",'Uganda workforce data - raw'!$A$4:$F$4,0))*INDEX('Mapping cadres'!$B$1:$Z$616,MATCH($B127, 'Mapping cadres'!$B$1:$B$616,0), MATCH(AF$32,'Mapping cadres'!$B$1:$Z$1,0))</f>
        <v>0</v>
      </c>
      <c r="AG127" s="226">
        <f>INDEX('Uganda workforce data - raw'!$A$4:$F$619,MATCH($B127, 'Uganda workforce data - raw'!$B$4:$B$619,0), MATCH("Filled Female",'Uganda workforce data - raw'!$A$4:$F$4,0))*INDEX('Mapping cadres'!$B$1:$Z$616,MATCH($B127, 'Mapping cadres'!$B$1:$B$616,0), MATCH(AG$32,'Mapping cadres'!$B$1:$Z$1,0))</f>
        <v>0</v>
      </c>
      <c r="AH127" s="226">
        <f>INDEX('Uganda workforce data - raw'!$A$4:$F$619,MATCH($B127, 'Uganda workforce data - raw'!$B$4:$B$619,0), MATCH("Filled Female",'Uganda workforce data - raw'!$A$4:$F$4,0))*INDEX('Mapping cadres'!$B$1:$Z$616,MATCH($B127, 'Mapping cadres'!$B$1:$B$616,0), MATCH(AH$32,'Mapping cadres'!$B$1:$Z$1,0))</f>
        <v>0</v>
      </c>
      <c r="AI127" s="226">
        <f>INDEX('Uganda workforce data - raw'!$A$4:$F$619,MATCH($B127, 'Uganda workforce data - raw'!$B$4:$B$619,0), MATCH("Filled Female",'Uganda workforce data - raw'!$A$4:$F$4,0))*INDEX('Mapping cadres'!$B$1:$Z$616,MATCH($B127, 'Mapping cadres'!$B$1:$B$616,0), MATCH(AI$32,'Mapping cadres'!$B$1:$Z$1,0))</f>
        <v>0</v>
      </c>
      <c r="AJ127" s="226">
        <f>INDEX('Uganda workforce data - raw'!$A$4:$F$619,MATCH($B127, 'Uganda workforce data - raw'!$B$4:$B$619,0), MATCH("Filled Female",'Uganda workforce data - raw'!$A$4:$F$4,0))*INDEX('Mapping cadres'!$B$1:$Z$616,MATCH($B127, 'Mapping cadres'!$B$1:$B$616,0), MATCH(AJ$32,'Mapping cadres'!$B$1:$Z$1,0))</f>
        <v>0</v>
      </c>
      <c r="AK127" s="226">
        <f>INDEX('Uganda workforce data - raw'!$A$4:$F$619,MATCH($B127, 'Uganda workforce data - raw'!$B$4:$B$619,0), MATCH("Filled Female",'Uganda workforce data - raw'!$A$4:$F$4,0))*INDEX('Mapping cadres'!$B$1:$Z$616,MATCH($B127, 'Mapping cadres'!$B$1:$B$616,0), MATCH(AK$32,'Mapping cadres'!$B$1:$Z$1,0))</f>
        <v>0</v>
      </c>
      <c r="AL127" s="226">
        <f>INDEX('Uganda workforce data - raw'!$A$4:$F$619,MATCH($B127, 'Uganda workforce data - raw'!$B$4:$B$619,0), MATCH("Filled Female",'Uganda workforce data - raw'!$A$4:$F$4,0))*INDEX('Mapping cadres'!$B$1:$Z$616,MATCH($B127, 'Mapping cadres'!$B$1:$B$616,0), MATCH(AL$32,'Mapping cadres'!$B$1:$Z$1,0))</f>
        <v>0</v>
      </c>
      <c r="AM127" s="226">
        <f>INDEX('Uganda workforce data - raw'!$A$4:$F$619,MATCH($B127, 'Uganda workforce data - raw'!$B$4:$B$619,0), MATCH("Filled Female",'Uganda workforce data - raw'!$A$4:$F$4,0))*INDEX('Mapping cadres'!$B$1:$Z$616,MATCH($B127, 'Mapping cadres'!$B$1:$B$616,0), MATCH(AM$32,'Mapping cadres'!$B$1:$Z$1,0))</f>
        <v>0</v>
      </c>
      <c r="AN127" s="226">
        <f>INDEX('Uganda workforce data - raw'!$A$4:$F$619,MATCH($B127, 'Uganda workforce data - raw'!$B$4:$B$619,0), MATCH("Filled Female",'Uganda workforce data - raw'!$A$4:$F$4,0))*INDEX('Mapping cadres'!$B$1:$Z$616,MATCH($B127, 'Mapping cadres'!$B$1:$B$616,0), MATCH(AN$32,'Mapping cadres'!$B$1:$Z$1,0))</f>
        <v>0</v>
      </c>
      <c r="AO127" s="226">
        <f>INDEX('Uganda workforce data - raw'!$A$4:$F$619,MATCH($B127, 'Uganda workforce data - raw'!$B$4:$B$619,0), MATCH("Filled Female",'Uganda workforce data - raw'!$A$4:$F$4,0))*INDEX('Mapping cadres'!$B$1:$Z$616,MATCH($B127, 'Mapping cadres'!$B$1:$B$616,0), MATCH(AO$32,'Mapping cadres'!$B$1:$Z$1,0))</f>
        <v>0</v>
      </c>
      <c r="AP127" s="226">
        <f>INDEX('Uganda workforce data - raw'!$A$4:$F$619,MATCH($B127, 'Uganda workforce data - raw'!$B$4:$B$619,0), MATCH("Filled Female",'Uganda workforce data - raw'!$A$4:$F$4,0))*INDEX('Mapping cadres'!$B$1:$Z$616,MATCH($B127, 'Mapping cadres'!$B$1:$B$616,0), MATCH(AP$32,'Mapping cadres'!$B$1:$Z$1,0))</f>
        <v>0</v>
      </c>
      <c r="AQ127" s="226">
        <f>INDEX('Uganda workforce data - raw'!$A$4:$F$619,MATCH($B127, 'Uganda workforce data - raw'!$B$4:$B$619,0), MATCH("Filled Female",'Uganda workforce data - raw'!$A$4:$F$4,0))*INDEX('Mapping cadres'!$B$1:$Z$616,MATCH($B127, 'Mapping cadres'!$B$1:$B$616,0), MATCH(AQ$32,'Mapping cadres'!$B$1:$Z$1,0))</f>
        <v>0</v>
      </c>
      <c r="AR127" s="226">
        <f>INDEX('Uganda workforce data - raw'!$A$4:$F$619,MATCH($B127, 'Uganda workforce data - raw'!$B$4:$B$619,0), MATCH("Filled Female",'Uganda workforce data - raw'!$A$4:$F$4,0))*INDEX('Mapping cadres'!$B$1:$Z$616,MATCH($B127, 'Mapping cadres'!$B$1:$B$616,0), MATCH(AR$32,'Mapping cadres'!$B$1:$Z$1,0))</f>
        <v>0</v>
      </c>
      <c r="AS127" s="226">
        <f>INDEX('Uganda workforce data - raw'!$A$4:$F$619,MATCH($B127, 'Uganda workforce data - raw'!$B$4:$B$619,0), MATCH("Filled Female",'Uganda workforce data - raw'!$A$4:$F$4,0))*INDEX('Mapping cadres'!$B$1:$Z$616,MATCH($B127, 'Mapping cadres'!$B$1:$B$616,0), MATCH(AS$32,'Mapping cadres'!$B$1:$Z$1,0))</f>
        <v>0</v>
      </c>
      <c r="AT127" s="226">
        <f>INDEX('Uganda workforce data - raw'!$A$4:$F$619,MATCH($B127, 'Uganda workforce data - raw'!$B$4:$B$619,0), MATCH("Filled Female",'Uganda workforce data - raw'!$A$4:$F$4,0))*INDEX('Mapping cadres'!$B$1:$Z$616,MATCH($B127, 'Mapping cadres'!$B$1:$B$616,0), MATCH(AT$32,'Mapping cadres'!$B$1:$Z$1,0))</f>
        <v>0</v>
      </c>
      <c r="AU127" s="226">
        <f>INDEX('Uganda workforce data - raw'!$A$4:$F$619,MATCH($B127, 'Uganda workforce data - raw'!$B$4:$B$619,0), MATCH("Filled Female",'Uganda workforce data - raw'!$A$4:$F$4,0))*INDEX('Mapping cadres'!$B$1:$Z$616,MATCH($B127, 'Mapping cadres'!$B$1:$B$616,0), MATCH(AU$32,'Mapping cadres'!$B$1:$Z$1,0))</f>
        <v>0</v>
      </c>
      <c r="AV127" s="226">
        <f>INDEX('Uganda workforce data - raw'!$A$4:$F$619,MATCH($B127, 'Uganda workforce data - raw'!$B$4:$B$619,0), MATCH("Filled Female",'Uganda workforce data - raw'!$A$4:$F$4,0))*INDEX('Mapping cadres'!$B$1:$Z$616,MATCH($B127, 'Mapping cadres'!$B$1:$B$616,0), MATCH(AV$32,'Mapping cadres'!$B$1:$Z$1,0))</f>
        <v>0</v>
      </c>
      <c r="AW127" s="226">
        <f>INDEX('Uganda workforce data - raw'!$A$4:$F$619,MATCH($B127, 'Uganda workforce data - raw'!$B$4:$B$619,0), MATCH("Filled Female",'Uganda workforce data - raw'!$A$4:$F$4,0))*INDEX('Mapping cadres'!$B$1:$Z$616,MATCH($B127, 'Mapping cadres'!$B$1:$B$616,0), MATCH(AW$32,'Mapping cadres'!$B$1:$Z$1,0))</f>
        <v>0</v>
      </c>
      <c r="AX127" s="226">
        <f>INDEX('Uganda workforce data - raw'!$A$4:$F$619,MATCH($B127, 'Uganda workforce data - raw'!$B$4:$B$619,0), MATCH("Filled Female",'Uganda workforce data - raw'!$A$4:$F$4,0))*INDEX('Mapping cadres'!$B$1:$Z$616,MATCH($B127, 'Mapping cadres'!$B$1:$B$616,0), MATCH(AX$32,'Mapping cadres'!$B$1:$Z$1,0))</f>
        <v>0</v>
      </c>
      <c r="AY127" s="226">
        <f t="shared" si="29"/>
        <v>0</v>
      </c>
      <c r="AZ127" s="226">
        <f t="shared" si="30"/>
        <v>1</v>
      </c>
      <c r="BA127" s="226">
        <f t="shared" si="31"/>
        <v>0</v>
      </c>
      <c r="BB127" s="226">
        <f t="shared" si="32"/>
        <v>0</v>
      </c>
      <c r="BC127" s="226">
        <f t="shared" si="33"/>
        <v>0</v>
      </c>
      <c r="BD127" s="226">
        <f t="shared" si="34"/>
        <v>0</v>
      </c>
      <c r="BE127" s="226">
        <f t="shared" si="35"/>
        <v>0</v>
      </c>
      <c r="BF127" s="226">
        <f t="shared" si="36"/>
        <v>0</v>
      </c>
      <c r="BG127" s="226">
        <f t="shared" si="37"/>
        <v>0</v>
      </c>
      <c r="BH127" s="226">
        <f t="shared" si="38"/>
        <v>0</v>
      </c>
      <c r="BI127" s="226">
        <f t="shared" si="39"/>
        <v>0</v>
      </c>
      <c r="BJ127" s="226">
        <f t="shared" si="40"/>
        <v>0</v>
      </c>
      <c r="BK127" s="226">
        <f t="shared" si="41"/>
        <v>0</v>
      </c>
      <c r="BL127" s="226">
        <f t="shared" si="42"/>
        <v>0</v>
      </c>
      <c r="BM127" s="226">
        <f t="shared" si="43"/>
        <v>0</v>
      </c>
      <c r="BN127" s="226">
        <f t="shared" si="44"/>
        <v>0</v>
      </c>
      <c r="BO127" s="226">
        <f t="shared" si="45"/>
        <v>0</v>
      </c>
      <c r="BP127" s="226">
        <f t="shared" si="46"/>
        <v>0</v>
      </c>
      <c r="BQ127" s="226">
        <f t="shared" si="47"/>
        <v>0</v>
      </c>
      <c r="BR127" s="226">
        <f t="shared" si="48"/>
        <v>0</v>
      </c>
      <c r="BS127" s="226">
        <f t="shared" si="49"/>
        <v>0</v>
      </c>
      <c r="BT127" s="226">
        <f t="shared" si="50"/>
        <v>0</v>
      </c>
      <c r="BU127" s="226">
        <f t="shared" si="51"/>
        <v>0</v>
      </c>
      <c r="BV127" s="226">
        <f t="shared" si="52"/>
        <v>0</v>
      </c>
    </row>
    <row r="128" spans="1:74">
      <c r="A128" s="226">
        <v>96</v>
      </c>
      <c r="B128" s="226" t="s">
        <v>1401</v>
      </c>
      <c r="C128" s="226">
        <f>INDEX('Uganda workforce data - raw'!$A$4:$F$619,MATCH($B128, 'Uganda workforce data - raw'!$B$4:$B$619,0), MATCH("Filled Male",'Uganda workforce data - raw'!$A$4:$F$4,0))*INDEX('Mapping cadres'!$B$1:$Z$616,MATCH($B128, 'Mapping cadres'!$B$1:$B$616,0), MATCH(C$32,'Mapping cadres'!$B$1:$Z$1,0))</f>
        <v>0</v>
      </c>
      <c r="D128" s="226">
        <f>INDEX('Uganda workforce data - raw'!$A$4:$F$619,MATCH($B128, 'Uganda workforce data - raw'!$B$4:$B$619,0), MATCH("Filled Male",'Uganda workforce data - raw'!$A$4:$F$4,0))*INDEX('Mapping cadres'!$B$1:$Z$616,MATCH($B128, 'Mapping cadres'!$B$1:$B$616,0), MATCH(D$32,'Mapping cadres'!$B$1:$Z$1,0))</f>
        <v>16</v>
      </c>
      <c r="E128" s="226">
        <f>INDEX('Uganda workforce data - raw'!$A$4:$F$619,MATCH($B128, 'Uganda workforce data - raw'!$B$4:$B$619,0), MATCH("Filled Male",'Uganda workforce data - raw'!$A$4:$F$4,0))*INDEX('Mapping cadres'!$B$1:$Z$616,MATCH($B128, 'Mapping cadres'!$B$1:$B$616,0), MATCH(E$32,'Mapping cadres'!$B$1:$Z$1,0))</f>
        <v>0</v>
      </c>
      <c r="F128" s="226">
        <f>INDEX('Uganda workforce data - raw'!$A$4:$F$619,MATCH($B128, 'Uganda workforce data - raw'!$B$4:$B$619,0), MATCH("Filled Male",'Uganda workforce data - raw'!$A$4:$F$4,0))*INDEX('Mapping cadres'!$B$1:$Z$616,MATCH($B128, 'Mapping cadres'!$B$1:$B$616,0), MATCH(F$32,'Mapping cadres'!$B$1:$Z$1,0))</f>
        <v>0</v>
      </c>
      <c r="G128" s="226">
        <f>INDEX('Uganda workforce data - raw'!$A$4:$F$619,MATCH($B128, 'Uganda workforce data - raw'!$B$4:$B$619,0), MATCH("Filled Male",'Uganda workforce data - raw'!$A$4:$F$4,0))*INDEX('Mapping cadres'!$B$1:$Z$616,MATCH($B128, 'Mapping cadres'!$B$1:$B$616,0), MATCH(G$32,'Mapping cadres'!$B$1:$Z$1,0))</f>
        <v>0</v>
      </c>
      <c r="H128" s="226">
        <f>INDEX('Uganda workforce data - raw'!$A$4:$F$619,MATCH($B128, 'Uganda workforce data - raw'!$B$4:$B$619,0), MATCH("Filled Male",'Uganda workforce data - raw'!$A$4:$F$4,0))*INDEX('Mapping cadres'!$B$1:$Z$616,MATCH($B128, 'Mapping cadres'!$B$1:$B$616,0), MATCH(H$32,'Mapping cadres'!$B$1:$Z$1,0))</f>
        <v>0</v>
      </c>
      <c r="I128" s="226">
        <f>INDEX('Uganda workforce data - raw'!$A$4:$F$619,MATCH($B128, 'Uganda workforce data - raw'!$B$4:$B$619,0), MATCH("Filled Male",'Uganda workforce data - raw'!$A$4:$F$4,0))*INDEX('Mapping cadres'!$B$1:$Z$616,MATCH($B128, 'Mapping cadres'!$B$1:$B$616,0), MATCH(I$32,'Mapping cadres'!$B$1:$Z$1,0))</f>
        <v>0</v>
      </c>
      <c r="J128" s="226">
        <f>INDEX('Uganda workforce data - raw'!$A$4:$F$619,MATCH($B128, 'Uganda workforce data - raw'!$B$4:$B$619,0), MATCH("Filled Male",'Uganda workforce data - raw'!$A$4:$F$4,0))*INDEX('Mapping cadres'!$B$1:$Z$616,MATCH($B128, 'Mapping cadres'!$B$1:$B$616,0), MATCH(J$32,'Mapping cadres'!$B$1:$Z$1,0))</f>
        <v>0</v>
      </c>
      <c r="K128" s="226">
        <f>INDEX('Uganda workforce data - raw'!$A$4:$F$619,MATCH($B128, 'Uganda workforce data - raw'!$B$4:$B$619,0), MATCH("Filled Male",'Uganda workforce data - raw'!$A$4:$F$4,0))*INDEX('Mapping cadres'!$B$1:$Z$616,MATCH($B128, 'Mapping cadres'!$B$1:$B$616,0), MATCH(K$32,'Mapping cadres'!$B$1:$Z$1,0))</f>
        <v>0</v>
      </c>
      <c r="L128" s="226">
        <f>INDEX('Uganda workforce data - raw'!$A$4:$F$619,MATCH($B128, 'Uganda workforce data - raw'!$B$4:$B$619,0), MATCH("Filled Male",'Uganda workforce data - raw'!$A$4:$F$4,0))*INDEX('Mapping cadres'!$B$1:$Z$616,MATCH($B128, 'Mapping cadres'!$B$1:$B$616,0), MATCH(L$32,'Mapping cadres'!$B$1:$Z$1,0))</f>
        <v>0</v>
      </c>
      <c r="M128" s="226">
        <f>INDEX('Uganda workforce data - raw'!$A$4:$F$619,MATCH($B128, 'Uganda workforce data - raw'!$B$4:$B$619,0), MATCH("Filled Male",'Uganda workforce data - raw'!$A$4:$F$4,0))*INDEX('Mapping cadres'!$B$1:$Z$616,MATCH($B128, 'Mapping cadres'!$B$1:$B$616,0), MATCH(M$32,'Mapping cadres'!$B$1:$Z$1,0))</f>
        <v>0</v>
      </c>
      <c r="N128" s="226">
        <f>INDEX('Uganda workforce data - raw'!$A$4:$F$619,MATCH($B128, 'Uganda workforce data - raw'!$B$4:$B$619,0), MATCH("Filled Male",'Uganda workforce data - raw'!$A$4:$F$4,0))*INDEX('Mapping cadres'!$B$1:$Z$616,MATCH($B128, 'Mapping cadres'!$B$1:$B$616,0), MATCH(N$32,'Mapping cadres'!$B$1:$Z$1,0))</f>
        <v>0</v>
      </c>
      <c r="O128" s="226">
        <f>INDEX('Uganda workforce data - raw'!$A$4:$F$619,MATCH($B128, 'Uganda workforce data - raw'!$B$4:$B$619,0), MATCH("Filled Male",'Uganda workforce data - raw'!$A$4:$F$4,0))*INDEX('Mapping cadres'!$B$1:$Z$616,MATCH($B128, 'Mapping cadres'!$B$1:$B$616,0), MATCH(O$32,'Mapping cadres'!$B$1:$Z$1,0))</f>
        <v>0</v>
      </c>
      <c r="P128" s="226">
        <f>INDEX('Uganda workforce data - raw'!$A$4:$F$619,MATCH($B128, 'Uganda workforce data - raw'!$B$4:$B$619,0), MATCH("Filled Male",'Uganda workforce data - raw'!$A$4:$F$4,0))*INDEX('Mapping cadres'!$B$1:$Z$616,MATCH($B128, 'Mapping cadres'!$B$1:$B$616,0), MATCH(P$32,'Mapping cadres'!$B$1:$Z$1,0))</f>
        <v>0</v>
      </c>
      <c r="Q128" s="226">
        <f>INDEX('Uganda workforce data - raw'!$A$4:$F$619,MATCH($B128, 'Uganda workforce data - raw'!$B$4:$B$619,0), MATCH("Filled Male",'Uganda workforce data - raw'!$A$4:$F$4,0))*INDEX('Mapping cadres'!$B$1:$Z$616,MATCH($B128, 'Mapping cadres'!$B$1:$B$616,0), MATCH(Q$32,'Mapping cadres'!$B$1:$Z$1,0))</f>
        <v>0</v>
      </c>
      <c r="R128" s="226">
        <f>INDEX('Uganda workforce data - raw'!$A$4:$F$619,MATCH($B128, 'Uganda workforce data - raw'!$B$4:$B$619,0), MATCH("Filled Male",'Uganda workforce data - raw'!$A$4:$F$4,0))*INDEX('Mapping cadres'!$B$1:$Z$616,MATCH($B128, 'Mapping cadres'!$B$1:$B$616,0), MATCH(R$32,'Mapping cadres'!$B$1:$Z$1,0))</f>
        <v>0</v>
      </c>
      <c r="S128" s="226">
        <f>INDEX('Uganda workforce data - raw'!$A$4:$F$619,MATCH($B128, 'Uganda workforce data - raw'!$B$4:$B$619,0), MATCH("Filled Male",'Uganda workforce data - raw'!$A$4:$F$4,0))*INDEX('Mapping cadres'!$B$1:$Z$616,MATCH($B128, 'Mapping cadres'!$B$1:$B$616,0), MATCH(S$32,'Mapping cadres'!$B$1:$Z$1,0))</f>
        <v>0</v>
      </c>
      <c r="T128" s="226">
        <f>INDEX('Uganda workforce data - raw'!$A$4:$F$619,MATCH($B128, 'Uganda workforce data - raw'!$B$4:$B$619,0), MATCH("Filled Male",'Uganda workforce data - raw'!$A$4:$F$4,0))*INDEX('Mapping cadres'!$B$1:$Z$616,MATCH($B128, 'Mapping cadres'!$B$1:$B$616,0), MATCH(T$32,'Mapping cadres'!$B$1:$Z$1,0))</f>
        <v>0</v>
      </c>
      <c r="U128" s="226">
        <f>INDEX('Uganda workforce data - raw'!$A$4:$F$619,MATCH($B128, 'Uganda workforce data - raw'!$B$4:$B$619,0), MATCH("Filled Male",'Uganda workforce data - raw'!$A$4:$F$4,0))*INDEX('Mapping cadres'!$B$1:$Z$616,MATCH($B128, 'Mapping cadres'!$B$1:$B$616,0), MATCH(U$32,'Mapping cadres'!$B$1:$Z$1,0))</f>
        <v>0</v>
      </c>
      <c r="V128" s="226">
        <f>INDEX('Uganda workforce data - raw'!$A$4:$F$619,MATCH($B128, 'Uganda workforce data - raw'!$B$4:$B$619,0), MATCH("Filled Male",'Uganda workforce data - raw'!$A$4:$F$4,0))*INDEX('Mapping cadres'!$B$1:$Z$616,MATCH($B128, 'Mapping cadres'!$B$1:$B$616,0), MATCH(V$32,'Mapping cadres'!$B$1:$Z$1,0))</f>
        <v>0</v>
      </c>
      <c r="W128" s="226">
        <f>INDEX('Uganda workforce data - raw'!$A$4:$F$619,MATCH($B128, 'Uganda workforce data - raw'!$B$4:$B$619,0), MATCH("Filled Male",'Uganda workforce data - raw'!$A$4:$F$4,0))*INDEX('Mapping cadres'!$B$1:$Z$616,MATCH($B128, 'Mapping cadres'!$B$1:$B$616,0), MATCH(W$32,'Mapping cadres'!$B$1:$Z$1,0))</f>
        <v>0</v>
      </c>
      <c r="X128" s="226">
        <f>INDEX('Uganda workforce data - raw'!$A$4:$F$619,MATCH($B128, 'Uganda workforce data - raw'!$B$4:$B$619,0), MATCH("Filled Male",'Uganda workforce data - raw'!$A$4:$F$4,0))*INDEX('Mapping cadres'!$B$1:$Z$616,MATCH($B128, 'Mapping cadres'!$B$1:$B$616,0), MATCH(X$32,'Mapping cadres'!$B$1:$Z$1,0))</f>
        <v>0</v>
      </c>
      <c r="Y128" s="226">
        <f>INDEX('Uganda workforce data - raw'!$A$4:$F$619,MATCH($B128, 'Uganda workforce data - raw'!$B$4:$B$619,0), MATCH("Filled Male",'Uganda workforce data - raw'!$A$4:$F$4,0))*INDEX('Mapping cadres'!$B$1:$Z$616,MATCH($B128, 'Mapping cadres'!$B$1:$B$616,0), MATCH(Y$32,'Mapping cadres'!$B$1:$Z$1,0))</f>
        <v>0</v>
      </c>
      <c r="Z128" s="226">
        <f>INDEX('Uganda workforce data - raw'!$A$4:$F$619,MATCH($B128, 'Uganda workforce data - raw'!$B$4:$B$619,0), MATCH("Filled Male",'Uganda workforce data - raw'!$A$4:$F$4,0))*INDEX('Mapping cadres'!$B$1:$Z$616,MATCH($B128, 'Mapping cadres'!$B$1:$B$616,0), MATCH(Z$32,'Mapping cadres'!$B$1:$Z$1,0))</f>
        <v>0</v>
      </c>
      <c r="AA128" s="226">
        <f>INDEX('Uganda workforce data - raw'!$A$4:$F$619,MATCH($B128, 'Uganda workforce data - raw'!$B$4:$B$619,0), MATCH("Filled Female",'Uganda workforce data - raw'!$A$4:$F$4,0))*INDEX('Mapping cadres'!$B$1:$Z$616,MATCH($B128, 'Mapping cadres'!$B$1:$B$616,0), MATCH(AA$32,'Mapping cadres'!$B$1:$Z$1,0))</f>
        <v>0</v>
      </c>
      <c r="AB128" s="226">
        <f>INDEX('Uganda workforce data - raw'!$A$4:$F$619,MATCH($B128, 'Uganda workforce data - raw'!$B$4:$B$619,0), MATCH("Filled Female",'Uganda workforce data - raw'!$A$4:$F$4,0))*INDEX('Mapping cadres'!$B$1:$Z$616,MATCH($B128, 'Mapping cadres'!$B$1:$B$616,0), MATCH(AB$32,'Mapping cadres'!$B$1:$Z$1,0))</f>
        <v>2</v>
      </c>
      <c r="AC128" s="226">
        <f>INDEX('Uganda workforce data - raw'!$A$4:$F$619,MATCH($B128, 'Uganda workforce data - raw'!$B$4:$B$619,0), MATCH("Filled Female",'Uganda workforce data - raw'!$A$4:$F$4,0))*INDEX('Mapping cadres'!$B$1:$Z$616,MATCH($B128, 'Mapping cadres'!$B$1:$B$616,0), MATCH(AC$32,'Mapping cadres'!$B$1:$Z$1,0))</f>
        <v>0</v>
      </c>
      <c r="AD128" s="226">
        <f>INDEX('Uganda workforce data - raw'!$A$4:$F$619,MATCH($B128, 'Uganda workforce data - raw'!$B$4:$B$619,0), MATCH("Filled Female",'Uganda workforce data - raw'!$A$4:$F$4,0))*INDEX('Mapping cadres'!$B$1:$Z$616,MATCH($B128, 'Mapping cadres'!$B$1:$B$616,0), MATCH(AD$32,'Mapping cadres'!$B$1:$Z$1,0))</f>
        <v>0</v>
      </c>
      <c r="AE128" s="226">
        <f>INDEX('Uganda workforce data - raw'!$A$4:$F$619,MATCH($B128, 'Uganda workforce data - raw'!$B$4:$B$619,0), MATCH("Filled Female",'Uganda workforce data - raw'!$A$4:$F$4,0))*INDEX('Mapping cadres'!$B$1:$Z$616,MATCH($B128, 'Mapping cadres'!$B$1:$B$616,0), MATCH(AE$32,'Mapping cadres'!$B$1:$Z$1,0))</f>
        <v>0</v>
      </c>
      <c r="AF128" s="226">
        <f>INDEX('Uganda workforce data - raw'!$A$4:$F$619,MATCH($B128, 'Uganda workforce data - raw'!$B$4:$B$619,0), MATCH("Filled Female",'Uganda workforce data - raw'!$A$4:$F$4,0))*INDEX('Mapping cadres'!$B$1:$Z$616,MATCH($B128, 'Mapping cadres'!$B$1:$B$616,0), MATCH(AF$32,'Mapping cadres'!$B$1:$Z$1,0))</f>
        <v>0</v>
      </c>
      <c r="AG128" s="226">
        <f>INDEX('Uganda workforce data - raw'!$A$4:$F$619,MATCH($B128, 'Uganda workforce data - raw'!$B$4:$B$619,0), MATCH("Filled Female",'Uganda workforce data - raw'!$A$4:$F$4,0))*INDEX('Mapping cadres'!$B$1:$Z$616,MATCH($B128, 'Mapping cadres'!$B$1:$B$616,0), MATCH(AG$32,'Mapping cadres'!$B$1:$Z$1,0))</f>
        <v>0</v>
      </c>
      <c r="AH128" s="226">
        <f>INDEX('Uganda workforce data - raw'!$A$4:$F$619,MATCH($B128, 'Uganda workforce data - raw'!$B$4:$B$619,0), MATCH("Filled Female",'Uganda workforce data - raw'!$A$4:$F$4,0))*INDEX('Mapping cadres'!$B$1:$Z$616,MATCH($B128, 'Mapping cadres'!$B$1:$B$616,0), MATCH(AH$32,'Mapping cadres'!$B$1:$Z$1,0))</f>
        <v>0</v>
      </c>
      <c r="AI128" s="226">
        <f>INDEX('Uganda workforce data - raw'!$A$4:$F$619,MATCH($B128, 'Uganda workforce data - raw'!$B$4:$B$619,0), MATCH("Filled Female",'Uganda workforce data - raw'!$A$4:$F$4,0))*INDEX('Mapping cadres'!$B$1:$Z$616,MATCH($B128, 'Mapping cadres'!$B$1:$B$616,0), MATCH(AI$32,'Mapping cadres'!$B$1:$Z$1,0))</f>
        <v>0</v>
      </c>
      <c r="AJ128" s="226">
        <f>INDEX('Uganda workforce data - raw'!$A$4:$F$619,MATCH($B128, 'Uganda workforce data - raw'!$B$4:$B$619,0), MATCH("Filled Female",'Uganda workforce data - raw'!$A$4:$F$4,0))*INDEX('Mapping cadres'!$B$1:$Z$616,MATCH($B128, 'Mapping cadres'!$B$1:$B$616,0), MATCH(AJ$32,'Mapping cadres'!$B$1:$Z$1,0))</f>
        <v>0</v>
      </c>
      <c r="AK128" s="226">
        <f>INDEX('Uganda workforce data - raw'!$A$4:$F$619,MATCH($B128, 'Uganda workforce data - raw'!$B$4:$B$619,0), MATCH("Filled Female",'Uganda workforce data - raw'!$A$4:$F$4,0))*INDEX('Mapping cadres'!$B$1:$Z$616,MATCH($B128, 'Mapping cadres'!$B$1:$B$616,0), MATCH(AK$32,'Mapping cadres'!$B$1:$Z$1,0))</f>
        <v>0</v>
      </c>
      <c r="AL128" s="226">
        <f>INDEX('Uganda workforce data - raw'!$A$4:$F$619,MATCH($B128, 'Uganda workforce data - raw'!$B$4:$B$619,0), MATCH("Filled Female",'Uganda workforce data - raw'!$A$4:$F$4,0))*INDEX('Mapping cadres'!$B$1:$Z$616,MATCH($B128, 'Mapping cadres'!$B$1:$B$616,0), MATCH(AL$32,'Mapping cadres'!$B$1:$Z$1,0))</f>
        <v>0</v>
      </c>
      <c r="AM128" s="226">
        <f>INDEX('Uganda workforce data - raw'!$A$4:$F$619,MATCH($B128, 'Uganda workforce data - raw'!$B$4:$B$619,0), MATCH("Filled Female",'Uganda workforce data - raw'!$A$4:$F$4,0))*INDEX('Mapping cadres'!$B$1:$Z$616,MATCH($B128, 'Mapping cadres'!$B$1:$B$616,0), MATCH(AM$32,'Mapping cadres'!$B$1:$Z$1,0))</f>
        <v>0</v>
      </c>
      <c r="AN128" s="226">
        <f>INDEX('Uganda workforce data - raw'!$A$4:$F$619,MATCH($B128, 'Uganda workforce data - raw'!$B$4:$B$619,0), MATCH("Filled Female",'Uganda workforce data - raw'!$A$4:$F$4,0))*INDEX('Mapping cadres'!$B$1:$Z$616,MATCH($B128, 'Mapping cadres'!$B$1:$B$616,0), MATCH(AN$32,'Mapping cadres'!$B$1:$Z$1,0))</f>
        <v>0</v>
      </c>
      <c r="AO128" s="226">
        <f>INDEX('Uganda workforce data - raw'!$A$4:$F$619,MATCH($B128, 'Uganda workforce data - raw'!$B$4:$B$619,0), MATCH("Filled Female",'Uganda workforce data - raw'!$A$4:$F$4,0))*INDEX('Mapping cadres'!$B$1:$Z$616,MATCH($B128, 'Mapping cadres'!$B$1:$B$616,0), MATCH(AO$32,'Mapping cadres'!$B$1:$Z$1,0))</f>
        <v>0</v>
      </c>
      <c r="AP128" s="226">
        <f>INDEX('Uganda workforce data - raw'!$A$4:$F$619,MATCH($B128, 'Uganda workforce data - raw'!$B$4:$B$619,0), MATCH("Filled Female",'Uganda workforce data - raw'!$A$4:$F$4,0))*INDEX('Mapping cadres'!$B$1:$Z$616,MATCH($B128, 'Mapping cadres'!$B$1:$B$616,0), MATCH(AP$32,'Mapping cadres'!$B$1:$Z$1,0))</f>
        <v>0</v>
      </c>
      <c r="AQ128" s="226">
        <f>INDEX('Uganda workforce data - raw'!$A$4:$F$619,MATCH($B128, 'Uganda workforce data - raw'!$B$4:$B$619,0), MATCH("Filled Female",'Uganda workforce data - raw'!$A$4:$F$4,0))*INDEX('Mapping cadres'!$B$1:$Z$616,MATCH($B128, 'Mapping cadres'!$B$1:$B$616,0), MATCH(AQ$32,'Mapping cadres'!$B$1:$Z$1,0))</f>
        <v>0</v>
      </c>
      <c r="AR128" s="226">
        <f>INDEX('Uganda workforce data - raw'!$A$4:$F$619,MATCH($B128, 'Uganda workforce data - raw'!$B$4:$B$619,0), MATCH("Filled Female",'Uganda workforce data - raw'!$A$4:$F$4,0))*INDEX('Mapping cadres'!$B$1:$Z$616,MATCH($B128, 'Mapping cadres'!$B$1:$B$616,0), MATCH(AR$32,'Mapping cadres'!$B$1:$Z$1,0))</f>
        <v>0</v>
      </c>
      <c r="AS128" s="226">
        <f>INDEX('Uganda workforce data - raw'!$A$4:$F$619,MATCH($B128, 'Uganda workforce data - raw'!$B$4:$B$619,0), MATCH("Filled Female",'Uganda workforce data - raw'!$A$4:$F$4,0))*INDEX('Mapping cadres'!$B$1:$Z$616,MATCH($B128, 'Mapping cadres'!$B$1:$B$616,0), MATCH(AS$32,'Mapping cadres'!$B$1:$Z$1,0))</f>
        <v>0</v>
      </c>
      <c r="AT128" s="226">
        <f>INDEX('Uganda workforce data - raw'!$A$4:$F$619,MATCH($B128, 'Uganda workforce data - raw'!$B$4:$B$619,0), MATCH("Filled Female",'Uganda workforce data - raw'!$A$4:$F$4,0))*INDEX('Mapping cadres'!$B$1:$Z$616,MATCH($B128, 'Mapping cadres'!$B$1:$B$616,0), MATCH(AT$32,'Mapping cadres'!$B$1:$Z$1,0))</f>
        <v>0</v>
      </c>
      <c r="AU128" s="226">
        <f>INDEX('Uganda workforce data - raw'!$A$4:$F$619,MATCH($B128, 'Uganda workforce data - raw'!$B$4:$B$619,0), MATCH("Filled Female",'Uganda workforce data - raw'!$A$4:$F$4,0))*INDEX('Mapping cadres'!$B$1:$Z$616,MATCH($B128, 'Mapping cadres'!$B$1:$B$616,0), MATCH(AU$32,'Mapping cadres'!$B$1:$Z$1,0))</f>
        <v>0</v>
      </c>
      <c r="AV128" s="226">
        <f>INDEX('Uganda workforce data - raw'!$A$4:$F$619,MATCH($B128, 'Uganda workforce data - raw'!$B$4:$B$619,0), MATCH("Filled Female",'Uganda workforce data - raw'!$A$4:$F$4,0))*INDEX('Mapping cadres'!$B$1:$Z$616,MATCH($B128, 'Mapping cadres'!$B$1:$B$616,0), MATCH(AV$32,'Mapping cadres'!$B$1:$Z$1,0))</f>
        <v>0</v>
      </c>
      <c r="AW128" s="226">
        <f>INDEX('Uganda workforce data - raw'!$A$4:$F$619,MATCH($B128, 'Uganda workforce data - raw'!$B$4:$B$619,0), MATCH("Filled Female",'Uganda workforce data - raw'!$A$4:$F$4,0))*INDEX('Mapping cadres'!$B$1:$Z$616,MATCH($B128, 'Mapping cadres'!$B$1:$B$616,0), MATCH(AW$32,'Mapping cadres'!$B$1:$Z$1,0))</f>
        <v>0</v>
      </c>
      <c r="AX128" s="226">
        <f>INDEX('Uganda workforce data - raw'!$A$4:$F$619,MATCH($B128, 'Uganda workforce data - raw'!$B$4:$B$619,0), MATCH("Filled Female",'Uganda workforce data - raw'!$A$4:$F$4,0))*INDEX('Mapping cadres'!$B$1:$Z$616,MATCH($B128, 'Mapping cadres'!$B$1:$B$616,0), MATCH(AX$32,'Mapping cadres'!$B$1:$Z$1,0))</f>
        <v>0</v>
      </c>
      <c r="AY128" s="226">
        <f t="shared" si="29"/>
        <v>0</v>
      </c>
      <c r="AZ128" s="226">
        <f t="shared" si="30"/>
        <v>18</v>
      </c>
      <c r="BA128" s="226">
        <f t="shared" si="31"/>
        <v>0</v>
      </c>
      <c r="BB128" s="226">
        <f t="shared" si="32"/>
        <v>0</v>
      </c>
      <c r="BC128" s="226">
        <f t="shared" si="33"/>
        <v>0</v>
      </c>
      <c r="BD128" s="226">
        <f t="shared" si="34"/>
        <v>0</v>
      </c>
      <c r="BE128" s="226">
        <f t="shared" si="35"/>
        <v>0</v>
      </c>
      <c r="BF128" s="226">
        <f t="shared" si="36"/>
        <v>0</v>
      </c>
      <c r="BG128" s="226">
        <f t="shared" si="37"/>
        <v>0</v>
      </c>
      <c r="BH128" s="226">
        <f t="shared" si="38"/>
        <v>0</v>
      </c>
      <c r="BI128" s="226">
        <f t="shared" si="39"/>
        <v>0</v>
      </c>
      <c r="BJ128" s="226">
        <f t="shared" si="40"/>
        <v>0</v>
      </c>
      <c r="BK128" s="226">
        <f t="shared" si="41"/>
        <v>0</v>
      </c>
      <c r="BL128" s="226">
        <f t="shared" si="42"/>
        <v>0</v>
      </c>
      <c r="BM128" s="226">
        <f t="shared" si="43"/>
        <v>0</v>
      </c>
      <c r="BN128" s="226">
        <f t="shared" si="44"/>
        <v>0</v>
      </c>
      <c r="BO128" s="226">
        <f t="shared" si="45"/>
        <v>0</v>
      </c>
      <c r="BP128" s="226">
        <f t="shared" si="46"/>
        <v>0</v>
      </c>
      <c r="BQ128" s="226">
        <f t="shared" si="47"/>
        <v>0</v>
      </c>
      <c r="BR128" s="226">
        <f t="shared" si="48"/>
        <v>0</v>
      </c>
      <c r="BS128" s="226">
        <f t="shared" si="49"/>
        <v>0</v>
      </c>
      <c r="BT128" s="226">
        <f t="shared" si="50"/>
        <v>0</v>
      </c>
      <c r="BU128" s="226">
        <f t="shared" si="51"/>
        <v>0</v>
      </c>
      <c r="BV128" s="226">
        <f t="shared" si="52"/>
        <v>0</v>
      </c>
    </row>
    <row r="129" spans="1:74">
      <c r="A129" s="226">
        <v>97</v>
      </c>
      <c r="B129" s="226" t="s">
        <v>1402</v>
      </c>
      <c r="C129" s="226">
        <f>INDEX('Uganda workforce data - raw'!$A$4:$F$619,MATCH($B129, 'Uganda workforce data - raw'!$B$4:$B$619,0), MATCH("Filled Male",'Uganda workforce data - raw'!$A$4:$F$4,0))*INDEX('Mapping cadres'!$B$1:$Z$616,MATCH($B129, 'Mapping cadres'!$B$1:$B$616,0), MATCH(C$32,'Mapping cadres'!$B$1:$Z$1,0))</f>
        <v>0</v>
      </c>
      <c r="D129" s="226">
        <f>INDEX('Uganda workforce data - raw'!$A$4:$F$619,MATCH($B129, 'Uganda workforce data - raw'!$B$4:$B$619,0), MATCH("Filled Male",'Uganda workforce data - raw'!$A$4:$F$4,0))*INDEX('Mapping cadres'!$B$1:$Z$616,MATCH($B129, 'Mapping cadres'!$B$1:$B$616,0), MATCH(D$32,'Mapping cadres'!$B$1:$Z$1,0))</f>
        <v>3</v>
      </c>
      <c r="E129" s="226">
        <f>INDEX('Uganda workforce data - raw'!$A$4:$F$619,MATCH($B129, 'Uganda workforce data - raw'!$B$4:$B$619,0), MATCH("Filled Male",'Uganda workforce data - raw'!$A$4:$F$4,0))*INDEX('Mapping cadres'!$B$1:$Z$616,MATCH($B129, 'Mapping cadres'!$B$1:$B$616,0), MATCH(E$32,'Mapping cadres'!$B$1:$Z$1,0))</f>
        <v>0</v>
      </c>
      <c r="F129" s="226">
        <f>INDEX('Uganda workforce data - raw'!$A$4:$F$619,MATCH($B129, 'Uganda workforce data - raw'!$B$4:$B$619,0), MATCH("Filled Male",'Uganda workforce data - raw'!$A$4:$F$4,0))*INDEX('Mapping cadres'!$B$1:$Z$616,MATCH($B129, 'Mapping cadres'!$B$1:$B$616,0), MATCH(F$32,'Mapping cadres'!$B$1:$Z$1,0))</f>
        <v>0</v>
      </c>
      <c r="G129" s="226">
        <f>INDEX('Uganda workforce data - raw'!$A$4:$F$619,MATCH($B129, 'Uganda workforce data - raw'!$B$4:$B$619,0), MATCH("Filled Male",'Uganda workforce data - raw'!$A$4:$F$4,0))*INDEX('Mapping cadres'!$B$1:$Z$616,MATCH($B129, 'Mapping cadres'!$B$1:$B$616,0), MATCH(G$32,'Mapping cadres'!$B$1:$Z$1,0))</f>
        <v>0</v>
      </c>
      <c r="H129" s="226">
        <f>INDEX('Uganda workforce data - raw'!$A$4:$F$619,MATCH($B129, 'Uganda workforce data - raw'!$B$4:$B$619,0), MATCH("Filled Male",'Uganda workforce data - raw'!$A$4:$F$4,0))*INDEX('Mapping cadres'!$B$1:$Z$616,MATCH($B129, 'Mapping cadres'!$B$1:$B$616,0), MATCH(H$32,'Mapping cadres'!$B$1:$Z$1,0))</f>
        <v>0</v>
      </c>
      <c r="I129" s="226">
        <f>INDEX('Uganda workforce data - raw'!$A$4:$F$619,MATCH($B129, 'Uganda workforce data - raw'!$B$4:$B$619,0), MATCH("Filled Male",'Uganda workforce data - raw'!$A$4:$F$4,0))*INDEX('Mapping cadres'!$B$1:$Z$616,MATCH($B129, 'Mapping cadres'!$B$1:$B$616,0), MATCH(I$32,'Mapping cadres'!$B$1:$Z$1,0))</f>
        <v>0</v>
      </c>
      <c r="J129" s="226">
        <f>INDEX('Uganda workforce data - raw'!$A$4:$F$619,MATCH($B129, 'Uganda workforce data - raw'!$B$4:$B$619,0), MATCH("Filled Male",'Uganda workforce data - raw'!$A$4:$F$4,0))*INDEX('Mapping cadres'!$B$1:$Z$616,MATCH($B129, 'Mapping cadres'!$B$1:$B$616,0), MATCH(J$32,'Mapping cadres'!$B$1:$Z$1,0))</f>
        <v>0</v>
      </c>
      <c r="K129" s="226">
        <f>INDEX('Uganda workforce data - raw'!$A$4:$F$619,MATCH($B129, 'Uganda workforce data - raw'!$B$4:$B$619,0), MATCH("Filled Male",'Uganda workforce data - raw'!$A$4:$F$4,0))*INDEX('Mapping cadres'!$B$1:$Z$616,MATCH($B129, 'Mapping cadres'!$B$1:$B$616,0), MATCH(K$32,'Mapping cadres'!$B$1:$Z$1,0))</f>
        <v>0</v>
      </c>
      <c r="L129" s="226">
        <f>INDEX('Uganda workforce data - raw'!$A$4:$F$619,MATCH($B129, 'Uganda workforce data - raw'!$B$4:$B$619,0), MATCH("Filled Male",'Uganda workforce data - raw'!$A$4:$F$4,0))*INDEX('Mapping cadres'!$B$1:$Z$616,MATCH($B129, 'Mapping cadres'!$B$1:$B$616,0), MATCH(L$32,'Mapping cadres'!$B$1:$Z$1,0))</f>
        <v>0</v>
      </c>
      <c r="M129" s="226">
        <f>INDEX('Uganda workforce data - raw'!$A$4:$F$619,MATCH($B129, 'Uganda workforce data - raw'!$B$4:$B$619,0), MATCH("Filled Male",'Uganda workforce data - raw'!$A$4:$F$4,0))*INDEX('Mapping cadres'!$B$1:$Z$616,MATCH($B129, 'Mapping cadres'!$B$1:$B$616,0), MATCH(M$32,'Mapping cadres'!$B$1:$Z$1,0))</f>
        <v>0</v>
      </c>
      <c r="N129" s="226">
        <f>INDEX('Uganda workforce data - raw'!$A$4:$F$619,MATCH($B129, 'Uganda workforce data - raw'!$B$4:$B$619,0), MATCH("Filled Male",'Uganda workforce data - raw'!$A$4:$F$4,0))*INDEX('Mapping cadres'!$B$1:$Z$616,MATCH($B129, 'Mapping cadres'!$B$1:$B$616,0), MATCH(N$32,'Mapping cadres'!$B$1:$Z$1,0))</f>
        <v>0</v>
      </c>
      <c r="O129" s="226">
        <f>INDEX('Uganda workforce data - raw'!$A$4:$F$619,MATCH($B129, 'Uganda workforce data - raw'!$B$4:$B$619,0), MATCH("Filled Male",'Uganda workforce data - raw'!$A$4:$F$4,0))*INDEX('Mapping cadres'!$B$1:$Z$616,MATCH($B129, 'Mapping cadres'!$B$1:$B$616,0), MATCH(O$32,'Mapping cadres'!$B$1:$Z$1,0))</f>
        <v>0</v>
      </c>
      <c r="P129" s="226">
        <f>INDEX('Uganda workforce data - raw'!$A$4:$F$619,MATCH($B129, 'Uganda workforce data - raw'!$B$4:$B$619,0), MATCH("Filled Male",'Uganda workforce data - raw'!$A$4:$F$4,0))*INDEX('Mapping cadres'!$B$1:$Z$616,MATCH($B129, 'Mapping cadres'!$B$1:$B$616,0), MATCH(P$32,'Mapping cadres'!$B$1:$Z$1,0))</f>
        <v>0</v>
      </c>
      <c r="Q129" s="226">
        <f>INDEX('Uganda workforce data - raw'!$A$4:$F$619,MATCH($B129, 'Uganda workforce data - raw'!$B$4:$B$619,0), MATCH("Filled Male",'Uganda workforce data - raw'!$A$4:$F$4,0))*INDEX('Mapping cadres'!$B$1:$Z$616,MATCH($B129, 'Mapping cadres'!$B$1:$B$616,0), MATCH(Q$32,'Mapping cadres'!$B$1:$Z$1,0))</f>
        <v>0</v>
      </c>
      <c r="R129" s="226">
        <f>INDEX('Uganda workforce data - raw'!$A$4:$F$619,MATCH($B129, 'Uganda workforce data - raw'!$B$4:$B$619,0), MATCH("Filled Male",'Uganda workforce data - raw'!$A$4:$F$4,0))*INDEX('Mapping cadres'!$B$1:$Z$616,MATCH($B129, 'Mapping cadres'!$B$1:$B$616,0), MATCH(R$32,'Mapping cadres'!$B$1:$Z$1,0))</f>
        <v>0</v>
      </c>
      <c r="S129" s="226">
        <f>INDEX('Uganda workforce data - raw'!$A$4:$F$619,MATCH($B129, 'Uganda workforce data - raw'!$B$4:$B$619,0), MATCH("Filled Male",'Uganda workforce data - raw'!$A$4:$F$4,0))*INDEX('Mapping cadres'!$B$1:$Z$616,MATCH($B129, 'Mapping cadres'!$B$1:$B$616,0), MATCH(S$32,'Mapping cadres'!$B$1:$Z$1,0))</f>
        <v>0</v>
      </c>
      <c r="T129" s="226">
        <f>INDEX('Uganda workforce data - raw'!$A$4:$F$619,MATCH($B129, 'Uganda workforce data - raw'!$B$4:$B$619,0), MATCH("Filled Male",'Uganda workforce data - raw'!$A$4:$F$4,0))*INDEX('Mapping cadres'!$B$1:$Z$616,MATCH($B129, 'Mapping cadres'!$B$1:$B$616,0), MATCH(T$32,'Mapping cadres'!$B$1:$Z$1,0))</f>
        <v>0</v>
      </c>
      <c r="U129" s="226">
        <f>INDEX('Uganda workforce data - raw'!$A$4:$F$619,MATCH($B129, 'Uganda workforce data - raw'!$B$4:$B$619,0), MATCH("Filled Male",'Uganda workforce data - raw'!$A$4:$F$4,0))*INDEX('Mapping cadres'!$B$1:$Z$616,MATCH($B129, 'Mapping cadres'!$B$1:$B$616,0), MATCH(U$32,'Mapping cadres'!$B$1:$Z$1,0))</f>
        <v>0</v>
      </c>
      <c r="V129" s="226">
        <f>INDEX('Uganda workforce data - raw'!$A$4:$F$619,MATCH($B129, 'Uganda workforce data - raw'!$B$4:$B$619,0), MATCH("Filled Male",'Uganda workforce data - raw'!$A$4:$F$4,0))*INDEX('Mapping cadres'!$B$1:$Z$616,MATCH($B129, 'Mapping cadres'!$B$1:$B$616,0), MATCH(V$32,'Mapping cadres'!$B$1:$Z$1,0))</f>
        <v>0</v>
      </c>
      <c r="W129" s="226">
        <f>INDEX('Uganda workforce data - raw'!$A$4:$F$619,MATCH($B129, 'Uganda workforce data - raw'!$B$4:$B$619,0), MATCH("Filled Male",'Uganda workforce data - raw'!$A$4:$F$4,0))*INDEX('Mapping cadres'!$B$1:$Z$616,MATCH($B129, 'Mapping cadres'!$B$1:$B$616,0), MATCH(W$32,'Mapping cadres'!$B$1:$Z$1,0))</f>
        <v>0</v>
      </c>
      <c r="X129" s="226">
        <f>INDEX('Uganda workforce data - raw'!$A$4:$F$619,MATCH($B129, 'Uganda workforce data - raw'!$B$4:$B$619,0), MATCH("Filled Male",'Uganda workforce data - raw'!$A$4:$F$4,0))*INDEX('Mapping cadres'!$B$1:$Z$616,MATCH($B129, 'Mapping cadres'!$B$1:$B$616,0), MATCH(X$32,'Mapping cadres'!$B$1:$Z$1,0))</f>
        <v>0</v>
      </c>
      <c r="Y129" s="226">
        <f>INDEX('Uganda workforce data - raw'!$A$4:$F$619,MATCH($B129, 'Uganda workforce data - raw'!$B$4:$B$619,0), MATCH("Filled Male",'Uganda workforce data - raw'!$A$4:$F$4,0))*INDEX('Mapping cadres'!$B$1:$Z$616,MATCH($B129, 'Mapping cadres'!$B$1:$B$616,0), MATCH(Y$32,'Mapping cadres'!$B$1:$Z$1,0))</f>
        <v>0</v>
      </c>
      <c r="Z129" s="226">
        <f>INDEX('Uganda workforce data - raw'!$A$4:$F$619,MATCH($B129, 'Uganda workforce data - raw'!$B$4:$B$619,0), MATCH("Filled Male",'Uganda workforce data - raw'!$A$4:$F$4,0))*INDEX('Mapping cadres'!$B$1:$Z$616,MATCH($B129, 'Mapping cadres'!$B$1:$B$616,0), MATCH(Z$32,'Mapping cadres'!$B$1:$Z$1,0))</f>
        <v>0</v>
      </c>
      <c r="AA129" s="226">
        <f>INDEX('Uganda workforce data - raw'!$A$4:$F$619,MATCH($B129, 'Uganda workforce data - raw'!$B$4:$B$619,0), MATCH("Filled Female",'Uganda workforce data - raw'!$A$4:$F$4,0))*INDEX('Mapping cadres'!$B$1:$Z$616,MATCH($B129, 'Mapping cadres'!$B$1:$B$616,0), MATCH(AA$32,'Mapping cadres'!$B$1:$Z$1,0))</f>
        <v>0</v>
      </c>
      <c r="AB129" s="226">
        <f>INDEX('Uganda workforce data - raw'!$A$4:$F$619,MATCH($B129, 'Uganda workforce data - raw'!$B$4:$B$619,0), MATCH("Filled Female",'Uganda workforce data - raw'!$A$4:$F$4,0))*INDEX('Mapping cadres'!$B$1:$Z$616,MATCH($B129, 'Mapping cadres'!$B$1:$B$616,0), MATCH(AB$32,'Mapping cadres'!$B$1:$Z$1,0))</f>
        <v>0</v>
      </c>
      <c r="AC129" s="226">
        <f>INDEX('Uganda workforce data - raw'!$A$4:$F$619,MATCH($B129, 'Uganda workforce data - raw'!$B$4:$B$619,0), MATCH("Filled Female",'Uganda workforce data - raw'!$A$4:$F$4,0))*INDEX('Mapping cadres'!$B$1:$Z$616,MATCH($B129, 'Mapping cadres'!$B$1:$B$616,0), MATCH(AC$32,'Mapping cadres'!$B$1:$Z$1,0))</f>
        <v>0</v>
      </c>
      <c r="AD129" s="226">
        <f>INDEX('Uganda workforce data - raw'!$A$4:$F$619,MATCH($B129, 'Uganda workforce data - raw'!$B$4:$B$619,0), MATCH("Filled Female",'Uganda workforce data - raw'!$A$4:$F$4,0))*INDEX('Mapping cadres'!$B$1:$Z$616,MATCH($B129, 'Mapping cadres'!$B$1:$B$616,0), MATCH(AD$32,'Mapping cadres'!$B$1:$Z$1,0))</f>
        <v>0</v>
      </c>
      <c r="AE129" s="226">
        <f>INDEX('Uganda workforce data - raw'!$A$4:$F$619,MATCH($B129, 'Uganda workforce data - raw'!$B$4:$B$619,0), MATCH("Filled Female",'Uganda workforce data - raw'!$A$4:$F$4,0))*INDEX('Mapping cadres'!$B$1:$Z$616,MATCH($B129, 'Mapping cadres'!$B$1:$B$616,0), MATCH(AE$32,'Mapping cadres'!$B$1:$Z$1,0))</f>
        <v>0</v>
      </c>
      <c r="AF129" s="226">
        <f>INDEX('Uganda workforce data - raw'!$A$4:$F$619,MATCH($B129, 'Uganda workforce data - raw'!$B$4:$B$619,0), MATCH("Filled Female",'Uganda workforce data - raw'!$A$4:$F$4,0))*INDEX('Mapping cadres'!$B$1:$Z$616,MATCH($B129, 'Mapping cadres'!$B$1:$B$616,0), MATCH(AF$32,'Mapping cadres'!$B$1:$Z$1,0))</f>
        <v>0</v>
      </c>
      <c r="AG129" s="226">
        <f>INDEX('Uganda workforce data - raw'!$A$4:$F$619,MATCH($B129, 'Uganda workforce data - raw'!$B$4:$B$619,0), MATCH("Filled Female",'Uganda workforce data - raw'!$A$4:$F$4,0))*INDEX('Mapping cadres'!$B$1:$Z$616,MATCH($B129, 'Mapping cadres'!$B$1:$B$616,0), MATCH(AG$32,'Mapping cadres'!$B$1:$Z$1,0))</f>
        <v>0</v>
      </c>
      <c r="AH129" s="226">
        <f>INDEX('Uganda workforce data - raw'!$A$4:$F$619,MATCH($B129, 'Uganda workforce data - raw'!$B$4:$B$619,0), MATCH("Filled Female",'Uganda workforce data - raw'!$A$4:$F$4,0))*INDEX('Mapping cadres'!$B$1:$Z$616,MATCH($B129, 'Mapping cadres'!$B$1:$B$616,0), MATCH(AH$32,'Mapping cadres'!$B$1:$Z$1,0))</f>
        <v>0</v>
      </c>
      <c r="AI129" s="226">
        <f>INDEX('Uganda workforce data - raw'!$A$4:$F$619,MATCH($B129, 'Uganda workforce data - raw'!$B$4:$B$619,0), MATCH("Filled Female",'Uganda workforce data - raw'!$A$4:$F$4,0))*INDEX('Mapping cadres'!$B$1:$Z$616,MATCH($B129, 'Mapping cadres'!$B$1:$B$616,0), MATCH(AI$32,'Mapping cadres'!$B$1:$Z$1,0))</f>
        <v>0</v>
      </c>
      <c r="AJ129" s="226">
        <f>INDEX('Uganda workforce data - raw'!$A$4:$F$619,MATCH($B129, 'Uganda workforce data - raw'!$B$4:$B$619,0), MATCH("Filled Female",'Uganda workforce data - raw'!$A$4:$F$4,0))*INDEX('Mapping cadres'!$B$1:$Z$616,MATCH($B129, 'Mapping cadres'!$B$1:$B$616,0), MATCH(AJ$32,'Mapping cadres'!$B$1:$Z$1,0))</f>
        <v>0</v>
      </c>
      <c r="AK129" s="226">
        <f>INDEX('Uganda workforce data - raw'!$A$4:$F$619,MATCH($B129, 'Uganda workforce data - raw'!$B$4:$B$619,0), MATCH("Filled Female",'Uganda workforce data - raw'!$A$4:$F$4,0))*INDEX('Mapping cadres'!$B$1:$Z$616,MATCH($B129, 'Mapping cadres'!$B$1:$B$616,0), MATCH(AK$32,'Mapping cadres'!$B$1:$Z$1,0))</f>
        <v>0</v>
      </c>
      <c r="AL129" s="226">
        <f>INDEX('Uganda workforce data - raw'!$A$4:$F$619,MATCH($B129, 'Uganda workforce data - raw'!$B$4:$B$619,0), MATCH("Filled Female",'Uganda workforce data - raw'!$A$4:$F$4,0))*INDEX('Mapping cadres'!$B$1:$Z$616,MATCH($B129, 'Mapping cadres'!$B$1:$B$616,0), MATCH(AL$32,'Mapping cadres'!$B$1:$Z$1,0))</f>
        <v>0</v>
      </c>
      <c r="AM129" s="226">
        <f>INDEX('Uganda workforce data - raw'!$A$4:$F$619,MATCH($B129, 'Uganda workforce data - raw'!$B$4:$B$619,0), MATCH("Filled Female",'Uganda workforce data - raw'!$A$4:$F$4,0))*INDEX('Mapping cadres'!$B$1:$Z$616,MATCH($B129, 'Mapping cadres'!$B$1:$B$616,0), MATCH(AM$32,'Mapping cadres'!$B$1:$Z$1,0))</f>
        <v>0</v>
      </c>
      <c r="AN129" s="226">
        <f>INDEX('Uganda workforce data - raw'!$A$4:$F$619,MATCH($B129, 'Uganda workforce data - raw'!$B$4:$B$619,0), MATCH("Filled Female",'Uganda workforce data - raw'!$A$4:$F$4,0))*INDEX('Mapping cadres'!$B$1:$Z$616,MATCH($B129, 'Mapping cadres'!$B$1:$B$616,0), MATCH(AN$32,'Mapping cadres'!$B$1:$Z$1,0))</f>
        <v>0</v>
      </c>
      <c r="AO129" s="226">
        <f>INDEX('Uganda workforce data - raw'!$A$4:$F$619,MATCH($B129, 'Uganda workforce data - raw'!$B$4:$B$619,0), MATCH("Filled Female",'Uganda workforce data - raw'!$A$4:$F$4,0))*INDEX('Mapping cadres'!$B$1:$Z$616,MATCH($B129, 'Mapping cadres'!$B$1:$B$616,0), MATCH(AO$32,'Mapping cadres'!$B$1:$Z$1,0))</f>
        <v>0</v>
      </c>
      <c r="AP129" s="226">
        <f>INDEX('Uganda workforce data - raw'!$A$4:$F$619,MATCH($B129, 'Uganda workforce data - raw'!$B$4:$B$619,0), MATCH("Filled Female",'Uganda workforce data - raw'!$A$4:$F$4,0))*INDEX('Mapping cadres'!$B$1:$Z$616,MATCH($B129, 'Mapping cadres'!$B$1:$B$616,0), MATCH(AP$32,'Mapping cadres'!$B$1:$Z$1,0))</f>
        <v>0</v>
      </c>
      <c r="AQ129" s="226">
        <f>INDEX('Uganda workforce data - raw'!$A$4:$F$619,MATCH($B129, 'Uganda workforce data - raw'!$B$4:$B$619,0), MATCH("Filled Female",'Uganda workforce data - raw'!$A$4:$F$4,0))*INDEX('Mapping cadres'!$B$1:$Z$616,MATCH($B129, 'Mapping cadres'!$B$1:$B$616,0), MATCH(AQ$32,'Mapping cadres'!$B$1:$Z$1,0))</f>
        <v>0</v>
      </c>
      <c r="AR129" s="226">
        <f>INDEX('Uganda workforce data - raw'!$A$4:$F$619,MATCH($B129, 'Uganda workforce data - raw'!$B$4:$B$619,0), MATCH("Filled Female",'Uganda workforce data - raw'!$A$4:$F$4,0))*INDEX('Mapping cadres'!$B$1:$Z$616,MATCH($B129, 'Mapping cadres'!$B$1:$B$616,0), MATCH(AR$32,'Mapping cadres'!$B$1:$Z$1,0))</f>
        <v>0</v>
      </c>
      <c r="AS129" s="226">
        <f>INDEX('Uganda workforce data - raw'!$A$4:$F$619,MATCH($B129, 'Uganda workforce data - raw'!$B$4:$B$619,0), MATCH("Filled Female",'Uganda workforce data - raw'!$A$4:$F$4,0))*INDEX('Mapping cadres'!$B$1:$Z$616,MATCH($B129, 'Mapping cadres'!$B$1:$B$616,0), MATCH(AS$32,'Mapping cadres'!$B$1:$Z$1,0))</f>
        <v>0</v>
      </c>
      <c r="AT129" s="226">
        <f>INDEX('Uganda workforce data - raw'!$A$4:$F$619,MATCH($B129, 'Uganda workforce data - raw'!$B$4:$B$619,0), MATCH("Filled Female",'Uganda workforce data - raw'!$A$4:$F$4,0))*INDEX('Mapping cadres'!$B$1:$Z$616,MATCH($B129, 'Mapping cadres'!$B$1:$B$616,0), MATCH(AT$32,'Mapping cadres'!$B$1:$Z$1,0))</f>
        <v>0</v>
      </c>
      <c r="AU129" s="226">
        <f>INDEX('Uganda workforce data - raw'!$A$4:$F$619,MATCH($B129, 'Uganda workforce data - raw'!$B$4:$B$619,0), MATCH("Filled Female",'Uganda workforce data - raw'!$A$4:$F$4,0))*INDEX('Mapping cadres'!$B$1:$Z$616,MATCH($B129, 'Mapping cadres'!$B$1:$B$616,0), MATCH(AU$32,'Mapping cadres'!$B$1:$Z$1,0))</f>
        <v>0</v>
      </c>
      <c r="AV129" s="226">
        <f>INDEX('Uganda workforce data - raw'!$A$4:$F$619,MATCH($B129, 'Uganda workforce data - raw'!$B$4:$B$619,0), MATCH("Filled Female",'Uganda workforce data - raw'!$A$4:$F$4,0))*INDEX('Mapping cadres'!$B$1:$Z$616,MATCH($B129, 'Mapping cadres'!$B$1:$B$616,0), MATCH(AV$32,'Mapping cadres'!$B$1:$Z$1,0))</f>
        <v>0</v>
      </c>
      <c r="AW129" s="226">
        <f>INDEX('Uganda workforce data - raw'!$A$4:$F$619,MATCH($B129, 'Uganda workforce data - raw'!$B$4:$B$619,0), MATCH("Filled Female",'Uganda workforce data - raw'!$A$4:$F$4,0))*INDEX('Mapping cadres'!$B$1:$Z$616,MATCH($B129, 'Mapping cadres'!$B$1:$B$616,0), MATCH(AW$32,'Mapping cadres'!$B$1:$Z$1,0))</f>
        <v>0</v>
      </c>
      <c r="AX129" s="226">
        <f>INDEX('Uganda workforce data - raw'!$A$4:$F$619,MATCH($B129, 'Uganda workforce data - raw'!$B$4:$B$619,0), MATCH("Filled Female",'Uganda workforce data - raw'!$A$4:$F$4,0))*INDEX('Mapping cadres'!$B$1:$Z$616,MATCH($B129, 'Mapping cadres'!$B$1:$B$616,0), MATCH(AX$32,'Mapping cadres'!$B$1:$Z$1,0))</f>
        <v>0</v>
      </c>
      <c r="AY129" s="226">
        <f t="shared" si="29"/>
        <v>0</v>
      </c>
      <c r="AZ129" s="226">
        <f t="shared" si="30"/>
        <v>3</v>
      </c>
      <c r="BA129" s="226">
        <f t="shared" si="31"/>
        <v>0</v>
      </c>
      <c r="BB129" s="226">
        <f t="shared" si="32"/>
        <v>0</v>
      </c>
      <c r="BC129" s="226">
        <f t="shared" si="33"/>
        <v>0</v>
      </c>
      <c r="BD129" s="226">
        <f t="shared" si="34"/>
        <v>0</v>
      </c>
      <c r="BE129" s="226">
        <f t="shared" si="35"/>
        <v>0</v>
      </c>
      <c r="BF129" s="226">
        <f t="shared" si="36"/>
        <v>0</v>
      </c>
      <c r="BG129" s="226">
        <f t="shared" si="37"/>
        <v>0</v>
      </c>
      <c r="BH129" s="226">
        <f t="shared" si="38"/>
        <v>0</v>
      </c>
      <c r="BI129" s="226">
        <f t="shared" si="39"/>
        <v>0</v>
      </c>
      <c r="BJ129" s="226">
        <f t="shared" si="40"/>
        <v>0</v>
      </c>
      <c r="BK129" s="226">
        <f t="shared" si="41"/>
        <v>0</v>
      </c>
      <c r="BL129" s="226">
        <f t="shared" si="42"/>
        <v>0</v>
      </c>
      <c r="BM129" s="226">
        <f t="shared" si="43"/>
        <v>0</v>
      </c>
      <c r="BN129" s="226">
        <f t="shared" si="44"/>
        <v>0</v>
      </c>
      <c r="BO129" s="226">
        <f t="shared" si="45"/>
        <v>0</v>
      </c>
      <c r="BP129" s="226">
        <f t="shared" si="46"/>
        <v>0</v>
      </c>
      <c r="BQ129" s="226">
        <f t="shared" si="47"/>
        <v>0</v>
      </c>
      <c r="BR129" s="226">
        <f t="shared" si="48"/>
        <v>0</v>
      </c>
      <c r="BS129" s="226">
        <f t="shared" si="49"/>
        <v>0</v>
      </c>
      <c r="BT129" s="226">
        <f t="shared" si="50"/>
        <v>0</v>
      </c>
      <c r="BU129" s="226">
        <f t="shared" si="51"/>
        <v>0</v>
      </c>
      <c r="BV129" s="226">
        <f t="shared" si="52"/>
        <v>0</v>
      </c>
    </row>
    <row r="130" spans="1:74">
      <c r="A130" s="226">
        <v>98</v>
      </c>
      <c r="B130" s="226" t="s">
        <v>1403</v>
      </c>
      <c r="C130" s="226">
        <f>INDEX('Uganda workforce data - raw'!$A$4:$F$619,MATCH($B130, 'Uganda workforce data - raw'!$B$4:$B$619,0), MATCH("Filled Male",'Uganda workforce data - raw'!$A$4:$F$4,0))*INDEX('Mapping cadres'!$B$1:$Z$616,MATCH($B130, 'Mapping cadres'!$B$1:$B$616,0), MATCH(C$32,'Mapping cadres'!$B$1:$Z$1,0))</f>
        <v>0</v>
      </c>
      <c r="D130" s="226">
        <f>INDEX('Uganda workforce data - raw'!$A$4:$F$619,MATCH($B130, 'Uganda workforce data - raw'!$B$4:$B$619,0), MATCH("Filled Male",'Uganda workforce data - raw'!$A$4:$F$4,0))*INDEX('Mapping cadres'!$B$1:$Z$616,MATCH($B130, 'Mapping cadres'!$B$1:$B$616,0), MATCH(D$32,'Mapping cadres'!$B$1:$Z$1,0))</f>
        <v>3</v>
      </c>
      <c r="E130" s="226">
        <f>INDEX('Uganda workforce data - raw'!$A$4:$F$619,MATCH($B130, 'Uganda workforce data - raw'!$B$4:$B$619,0), MATCH("Filled Male",'Uganda workforce data - raw'!$A$4:$F$4,0))*INDEX('Mapping cadres'!$B$1:$Z$616,MATCH($B130, 'Mapping cadres'!$B$1:$B$616,0), MATCH(E$32,'Mapping cadres'!$B$1:$Z$1,0))</f>
        <v>0</v>
      </c>
      <c r="F130" s="226">
        <f>INDEX('Uganda workforce data - raw'!$A$4:$F$619,MATCH($B130, 'Uganda workforce data - raw'!$B$4:$B$619,0), MATCH("Filled Male",'Uganda workforce data - raw'!$A$4:$F$4,0))*INDEX('Mapping cadres'!$B$1:$Z$616,MATCH($B130, 'Mapping cadres'!$B$1:$B$616,0), MATCH(F$32,'Mapping cadres'!$B$1:$Z$1,0))</f>
        <v>0</v>
      </c>
      <c r="G130" s="226">
        <f>INDEX('Uganda workforce data - raw'!$A$4:$F$619,MATCH($B130, 'Uganda workforce data - raw'!$B$4:$B$619,0), MATCH("Filled Male",'Uganda workforce data - raw'!$A$4:$F$4,0))*INDEX('Mapping cadres'!$B$1:$Z$616,MATCH($B130, 'Mapping cadres'!$B$1:$B$616,0), MATCH(G$32,'Mapping cadres'!$B$1:$Z$1,0))</f>
        <v>0</v>
      </c>
      <c r="H130" s="226">
        <f>INDEX('Uganda workforce data - raw'!$A$4:$F$619,MATCH($B130, 'Uganda workforce data - raw'!$B$4:$B$619,0), MATCH("Filled Male",'Uganda workforce data - raw'!$A$4:$F$4,0))*INDEX('Mapping cadres'!$B$1:$Z$616,MATCH($B130, 'Mapping cadres'!$B$1:$B$616,0), MATCH(H$32,'Mapping cadres'!$B$1:$Z$1,0))</f>
        <v>0</v>
      </c>
      <c r="I130" s="226">
        <f>INDEX('Uganda workforce data - raw'!$A$4:$F$619,MATCH($B130, 'Uganda workforce data - raw'!$B$4:$B$619,0), MATCH("Filled Male",'Uganda workforce data - raw'!$A$4:$F$4,0))*INDEX('Mapping cadres'!$B$1:$Z$616,MATCH($B130, 'Mapping cadres'!$B$1:$B$616,0), MATCH(I$32,'Mapping cadres'!$B$1:$Z$1,0))</f>
        <v>0</v>
      </c>
      <c r="J130" s="226">
        <f>INDEX('Uganda workforce data - raw'!$A$4:$F$619,MATCH($B130, 'Uganda workforce data - raw'!$B$4:$B$619,0), MATCH("Filled Male",'Uganda workforce data - raw'!$A$4:$F$4,0))*INDEX('Mapping cadres'!$B$1:$Z$616,MATCH($B130, 'Mapping cadres'!$B$1:$B$616,0), MATCH(J$32,'Mapping cadres'!$B$1:$Z$1,0))</f>
        <v>0</v>
      </c>
      <c r="K130" s="226">
        <f>INDEX('Uganda workforce data - raw'!$A$4:$F$619,MATCH($B130, 'Uganda workforce data - raw'!$B$4:$B$619,0), MATCH("Filled Male",'Uganda workforce data - raw'!$A$4:$F$4,0))*INDEX('Mapping cadres'!$B$1:$Z$616,MATCH($B130, 'Mapping cadres'!$B$1:$B$616,0), MATCH(K$32,'Mapping cadres'!$B$1:$Z$1,0))</f>
        <v>0</v>
      </c>
      <c r="L130" s="226">
        <f>INDEX('Uganda workforce data - raw'!$A$4:$F$619,MATCH($B130, 'Uganda workforce data - raw'!$B$4:$B$619,0), MATCH("Filled Male",'Uganda workforce data - raw'!$A$4:$F$4,0))*INDEX('Mapping cadres'!$B$1:$Z$616,MATCH($B130, 'Mapping cadres'!$B$1:$B$616,0), MATCH(L$32,'Mapping cadres'!$B$1:$Z$1,0))</f>
        <v>0</v>
      </c>
      <c r="M130" s="226">
        <f>INDEX('Uganda workforce data - raw'!$A$4:$F$619,MATCH($B130, 'Uganda workforce data - raw'!$B$4:$B$619,0), MATCH("Filled Male",'Uganda workforce data - raw'!$A$4:$F$4,0))*INDEX('Mapping cadres'!$B$1:$Z$616,MATCH($B130, 'Mapping cadres'!$B$1:$B$616,0), MATCH(M$32,'Mapping cadres'!$B$1:$Z$1,0))</f>
        <v>0</v>
      </c>
      <c r="N130" s="226">
        <f>INDEX('Uganda workforce data - raw'!$A$4:$F$619,MATCH($B130, 'Uganda workforce data - raw'!$B$4:$B$619,0), MATCH("Filled Male",'Uganda workforce data - raw'!$A$4:$F$4,0))*INDEX('Mapping cadres'!$B$1:$Z$616,MATCH($B130, 'Mapping cadres'!$B$1:$B$616,0), MATCH(N$32,'Mapping cadres'!$B$1:$Z$1,0))</f>
        <v>0</v>
      </c>
      <c r="O130" s="226">
        <f>INDEX('Uganda workforce data - raw'!$A$4:$F$619,MATCH($B130, 'Uganda workforce data - raw'!$B$4:$B$619,0), MATCH("Filled Male",'Uganda workforce data - raw'!$A$4:$F$4,0))*INDEX('Mapping cadres'!$B$1:$Z$616,MATCH($B130, 'Mapping cadres'!$B$1:$B$616,0), MATCH(O$32,'Mapping cadres'!$B$1:$Z$1,0))</f>
        <v>0</v>
      </c>
      <c r="P130" s="226">
        <f>INDEX('Uganda workforce data - raw'!$A$4:$F$619,MATCH($B130, 'Uganda workforce data - raw'!$B$4:$B$619,0), MATCH("Filled Male",'Uganda workforce data - raw'!$A$4:$F$4,0))*INDEX('Mapping cadres'!$B$1:$Z$616,MATCH($B130, 'Mapping cadres'!$B$1:$B$616,0), MATCH(P$32,'Mapping cadres'!$B$1:$Z$1,0))</f>
        <v>0</v>
      </c>
      <c r="Q130" s="226">
        <f>INDEX('Uganda workforce data - raw'!$A$4:$F$619,MATCH($B130, 'Uganda workforce data - raw'!$B$4:$B$619,0), MATCH("Filled Male",'Uganda workforce data - raw'!$A$4:$F$4,0))*INDEX('Mapping cadres'!$B$1:$Z$616,MATCH($B130, 'Mapping cadres'!$B$1:$B$616,0), MATCH(Q$32,'Mapping cadres'!$B$1:$Z$1,0))</f>
        <v>0</v>
      </c>
      <c r="R130" s="226">
        <f>INDEX('Uganda workforce data - raw'!$A$4:$F$619,MATCH($B130, 'Uganda workforce data - raw'!$B$4:$B$619,0), MATCH("Filled Male",'Uganda workforce data - raw'!$A$4:$F$4,0))*INDEX('Mapping cadres'!$B$1:$Z$616,MATCH($B130, 'Mapping cadres'!$B$1:$B$616,0), MATCH(R$32,'Mapping cadres'!$B$1:$Z$1,0))</f>
        <v>0</v>
      </c>
      <c r="S130" s="226">
        <f>INDEX('Uganda workforce data - raw'!$A$4:$F$619,MATCH($B130, 'Uganda workforce data - raw'!$B$4:$B$619,0), MATCH("Filled Male",'Uganda workforce data - raw'!$A$4:$F$4,0))*INDEX('Mapping cadres'!$B$1:$Z$616,MATCH($B130, 'Mapping cadres'!$B$1:$B$616,0), MATCH(S$32,'Mapping cadres'!$B$1:$Z$1,0))</f>
        <v>0</v>
      </c>
      <c r="T130" s="226">
        <f>INDEX('Uganda workforce data - raw'!$A$4:$F$619,MATCH($B130, 'Uganda workforce data - raw'!$B$4:$B$619,0), MATCH("Filled Male",'Uganda workforce data - raw'!$A$4:$F$4,0))*INDEX('Mapping cadres'!$B$1:$Z$616,MATCH($B130, 'Mapping cadres'!$B$1:$B$616,0), MATCH(T$32,'Mapping cadres'!$B$1:$Z$1,0))</f>
        <v>0</v>
      </c>
      <c r="U130" s="226">
        <f>INDEX('Uganda workforce data - raw'!$A$4:$F$619,MATCH($B130, 'Uganda workforce data - raw'!$B$4:$B$619,0), MATCH("Filled Male",'Uganda workforce data - raw'!$A$4:$F$4,0))*INDEX('Mapping cadres'!$B$1:$Z$616,MATCH($B130, 'Mapping cadres'!$B$1:$B$616,0), MATCH(U$32,'Mapping cadres'!$B$1:$Z$1,0))</f>
        <v>0</v>
      </c>
      <c r="V130" s="226">
        <f>INDEX('Uganda workforce data - raw'!$A$4:$F$619,MATCH($B130, 'Uganda workforce data - raw'!$B$4:$B$619,0), MATCH("Filled Male",'Uganda workforce data - raw'!$A$4:$F$4,0))*INDEX('Mapping cadres'!$B$1:$Z$616,MATCH($B130, 'Mapping cadres'!$B$1:$B$616,0), MATCH(V$32,'Mapping cadres'!$B$1:$Z$1,0))</f>
        <v>0</v>
      </c>
      <c r="W130" s="226">
        <f>INDEX('Uganda workforce data - raw'!$A$4:$F$619,MATCH($B130, 'Uganda workforce data - raw'!$B$4:$B$619,0), MATCH("Filled Male",'Uganda workforce data - raw'!$A$4:$F$4,0))*INDEX('Mapping cadres'!$B$1:$Z$616,MATCH($B130, 'Mapping cadres'!$B$1:$B$616,0), MATCH(W$32,'Mapping cadres'!$B$1:$Z$1,0))</f>
        <v>0</v>
      </c>
      <c r="X130" s="226">
        <f>INDEX('Uganda workforce data - raw'!$A$4:$F$619,MATCH($B130, 'Uganda workforce data - raw'!$B$4:$B$619,0), MATCH("Filled Male",'Uganda workforce data - raw'!$A$4:$F$4,0))*INDEX('Mapping cadres'!$B$1:$Z$616,MATCH($B130, 'Mapping cadres'!$B$1:$B$616,0), MATCH(X$32,'Mapping cadres'!$B$1:$Z$1,0))</f>
        <v>0</v>
      </c>
      <c r="Y130" s="226">
        <f>INDEX('Uganda workforce data - raw'!$A$4:$F$619,MATCH($B130, 'Uganda workforce data - raw'!$B$4:$B$619,0), MATCH("Filled Male",'Uganda workforce data - raw'!$A$4:$F$4,0))*INDEX('Mapping cadres'!$B$1:$Z$616,MATCH($B130, 'Mapping cadres'!$B$1:$B$616,0), MATCH(Y$32,'Mapping cadres'!$B$1:$Z$1,0))</f>
        <v>0</v>
      </c>
      <c r="Z130" s="226">
        <f>INDEX('Uganda workforce data - raw'!$A$4:$F$619,MATCH($B130, 'Uganda workforce data - raw'!$B$4:$B$619,0), MATCH("Filled Male",'Uganda workforce data - raw'!$A$4:$F$4,0))*INDEX('Mapping cadres'!$B$1:$Z$616,MATCH($B130, 'Mapping cadres'!$B$1:$B$616,0), MATCH(Z$32,'Mapping cadres'!$B$1:$Z$1,0))</f>
        <v>0</v>
      </c>
      <c r="AA130" s="226">
        <f>INDEX('Uganda workforce data - raw'!$A$4:$F$619,MATCH($B130, 'Uganda workforce data - raw'!$B$4:$B$619,0), MATCH("Filled Female",'Uganda workforce data - raw'!$A$4:$F$4,0))*INDEX('Mapping cadres'!$B$1:$Z$616,MATCH($B130, 'Mapping cadres'!$B$1:$B$616,0), MATCH(AA$32,'Mapping cadres'!$B$1:$Z$1,0))</f>
        <v>0</v>
      </c>
      <c r="AB130" s="226">
        <f>INDEX('Uganda workforce data - raw'!$A$4:$F$619,MATCH($B130, 'Uganda workforce data - raw'!$B$4:$B$619,0), MATCH("Filled Female",'Uganda workforce data - raw'!$A$4:$F$4,0))*INDEX('Mapping cadres'!$B$1:$Z$616,MATCH($B130, 'Mapping cadres'!$B$1:$B$616,0), MATCH(AB$32,'Mapping cadres'!$B$1:$Z$1,0))</f>
        <v>1</v>
      </c>
      <c r="AC130" s="226">
        <f>INDEX('Uganda workforce data - raw'!$A$4:$F$619,MATCH($B130, 'Uganda workforce data - raw'!$B$4:$B$619,0), MATCH("Filled Female",'Uganda workforce data - raw'!$A$4:$F$4,0))*INDEX('Mapping cadres'!$B$1:$Z$616,MATCH($B130, 'Mapping cadres'!$B$1:$B$616,0), MATCH(AC$32,'Mapping cadres'!$B$1:$Z$1,0))</f>
        <v>0</v>
      </c>
      <c r="AD130" s="226">
        <f>INDEX('Uganda workforce data - raw'!$A$4:$F$619,MATCH($B130, 'Uganda workforce data - raw'!$B$4:$B$619,0), MATCH("Filled Female",'Uganda workforce data - raw'!$A$4:$F$4,0))*INDEX('Mapping cadres'!$B$1:$Z$616,MATCH($B130, 'Mapping cadres'!$B$1:$B$616,0), MATCH(AD$32,'Mapping cadres'!$B$1:$Z$1,0))</f>
        <v>0</v>
      </c>
      <c r="AE130" s="226">
        <f>INDEX('Uganda workforce data - raw'!$A$4:$F$619,MATCH($B130, 'Uganda workforce data - raw'!$B$4:$B$619,0), MATCH("Filled Female",'Uganda workforce data - raw'!$A$4:$F$4,0))*INDEX('Mapping cadres'!$B$1:$Z$616,MATCH($B130, 'Mapping cadres'!$B$1:$B$616,0), MATCH(AE$32,'Mapping cadres'!$B$1:$Z$1,0))</f>
        <v>0</v>
      </c>
      <c r="AF130" s="226">
        <f>INDEX('Uganda workforce data - raw'!$A$4:$F$619,MATCH($B130, 'Uganda workforce data - raw'!$B$4:$B$619,0), MATCH("Filled Female",'Uganda workforce data - raw'!$A$4:$F$4,0))*INDEX('Mapping cadres'!$B$1:$Z$616,MATCH($B130, 'Mapping cadres'!$B$1:$B$616,0), MATCH(AF$32,'Mapping cadres'!$B$1:$Z$1,0))</f>
        <v>0</v>
      </c>
      <c r="AG130" s="226">
        <f>INDEX('Uganda workforce data - raw'!$A$4:$F$619,MATCH($B130, 'Uganda workforce data - raw'!$B$4:$B$619,0), MATCH("Filled Female",'Uganda workforce data - raw'!$A$4:$F$4,0))*INDEX('Mapping cadres'!$B$1:$Z$616,MATCH($B130, 'Mapping cadres'!$B$1:$B$616,0), MATCH(AG$32,'Mapping cadres'!$B$1:$Z$1,0))</f>
        <v>0</v>
      </c>
      <c r="AH130" s="226">
        <f>INDEX('Uganda workforce data - raw'!$A$4:$F$619,MATCH($B130, 'Uganda workforce data - raw'!$B$4:$B$619,0), MATCH("Filled Female",'Uganda workforce data - raw'!$A$4:$F$4,0))*INDEX('Mapping cadres'!$B$1:$Z$616,MATCH($B130, 'Mapping cadres'!$B$1:$B$616,0), MATCH(AH$32,'Mapping cadres'!$B$1:$Z$1,0))</f>
        <v>0</v>
      </c>
      <c r="AI130" s="226">
        <f>INDEX('Uganda workforce data - raw'!$A$4:$F$619,MATCH($B130, 'Uganda workforce data - raw'!$B$4:$B$619,0), MATCH("Filled Female",'Uganda workforce data - raw'!$A$4:$F$4,0))*INDEX('Mapping cadres'!$B$1:$Z$616,MATCH($B130, 'Mapping cadres'!$B$1:$B$616,0), MATCH(AI$32,'Mapping cadres'!$B$1:$Z$1,0))</f>
        <v>0</v>
      </c>
      <c r="AJ130" s="226">
        <f>INDEX('Uganda workforce data - raw'!$A$4:$F$619,MATCH($B130, 'Uganda workforce data - raw'!$B$4:$B$619,0), MATCH("Filled Female",'Uganda workforce data - raw'!$A$4:$F$4,0))*INDEX('Mapping cadres'!$B$1:$Z$616,MATCH($B130, 'Mapping cadres'!$B$1:$B$616,0), MATCH(AJ$32,'Mapping cadres'!$B$1:$Z$1,0))</f>
        <v>0</v>
      </c>
      <c r="AK130" s="226">
        <f>INDEX('Uganda workforce data - raw'!$A$4:$F$619,MATCH($B130, 'Uganda workforce data - raw'!$B$4:$B$619,0), MATCH("Filled Female",'Uganda workforce data - raw'!$A$4:$F$4,0))*INDEX('Mapping cadres'!$B$1:$Z$616,MATCH($B130, 'Mapping cadres'!$B$1:$B$616,0), MATCH(AK$32,'Mapping cadres'!$B$1:$Z$1,0))</f>
        <v>0</v>
      </c>
      <c r="AL130" s="226">
        <f>INDEX('Uganda workforce data - raw'!$A$4:$F$619,MATCH($B130, 'Uganda workforce data - raw'!$B$4:$B$619,0), MATCH("Filled Female",'Uganda workforce data - raw'!$A$4:$F$4,0))*INDEX('Mapping cadres'!$B$1:$Z$616,MATCH($B130, 'Mapping cadres'!$B$1:$B$616,0), MATCH(AL$32,'Mapping cadres'!$B$1:$Z$1,0))</f>
        <v>0</v>
      </c>
      <c r="AM130" s="226">
        <f>INDEX('Uganda workforce data - raw'!$A$4:$F$619,MATCH($B130, 'Uganda workforce data - raw'!$B$4:$B$619,0), MATCH("Filled Female",'Uganda workforce data - raw'!$A$4:$F$4,0))*INDEX('Mapping cadres'!$B$1:$Z$616,MATCH($B130, 'Mapping cadres'!$B$1:$B$616,0), MATCH(AM$32,'Mapping cadres'!$B$1:$Z$1,0))</f>
        <v>0</v>
      </c>
      <c r="AN130" s="226">
        <f>INDEX('Uganda workforce data - raw'!$A$4:$F$619,MATCH($B130, 'Uganda workforce data - raw'!$B$4:$B$619,0), MATCH("Filled Female",'Uganda workforce data - raw'!$A$4:$F$4,0))*INDEX('Mapping cadres'!$B$1:$Z$616,MATCH($B130, 'Mapping cadres'!$B$1:$B$616,0), MATCH(AN$32,'Mapping cadres'!$B$1:$Z$1,0))</f>
        <v>0</v>
      </c>
      <c r="AO130" s="226">
        <f>INDEX('Uganda workforce data - raw'!$A$4:$F$619,MATCH($B130, 'Uganda workforce data - raw'!$B$4:$B$619,0), MATCH("Filled Female",'Uganda workforce data - raw'!$A$4:$F$4,0))*INDEX('Mapping cadres'!$B$1:$Z$616,MATCH($B130, 'Mapping cadres'!$B$1:$B$616,0), MATCH(AO$32,'Mapping cadres'!$B$1:$Z$1,0))</f>
        <v>0</v>
      </c>
      <c r="AP130" s="226">
        <f>INDEX('Uganda workforce data - raw'!$A$4:$F$619,MATCH($B130, 'Uganda workforce data - raw'!$B$4:$B$619,0), MATCH("Filled Female",'Uganda workforce data - raw'!$A$4:$F$4,0))*INDEX('Mapping cadres'!$B$1:$Z$616,MATCH($B130, 'Mapping cadres'!$B$1:$B$616,0), MATCH(AP$32,'Mapping cadres'!$B$1:$Z$1,0))</f>
        <v>0</v>
      </c>
      <c r="AQ130" s="226">
        <f>INDEX('Uganda workforce data - raw'!$A$4:$F$619,MATCH($B130, 'Uganda workforce data - raw'!$B$4:$B$619,0), MATCH("Filled Female",'Uganda workforce data - raw'!$A$4:$F$4,0))*INDEX('Mapping cadres'!$B$1:$Z$616,MATCH($B130, 'Mapping cadres'!$B$1:$B$616,0), MATCH(AQ$32,'Mapping cadres'!$B$1:$Z$1,0))</f>
        <v>0</v>
      </c>
      <c r="AR130" s="226">
        <f>INDEX('Uganda workforce data - raw'!$A$4:$F$619,MATCH($B130, 'Uganda workforce data - raw'!$B$4:$B$619,0), MATCH("Filled Female",'Uganda workforce data - raw'!$A$4:$F$4,0))*INDEX('Mapping cadres'!$B$1:$Z$616,MATCH($B130, 'Mapping cadres'!$B$1:$B$616,0), MATCH(AR$32,'Mapping cadres'!$B$1:$Z$1,0))</f>
        <v>0</v>
      </c>
      <c r="AS130" s="226">
        <f>INDEX('Uganda workforce data - raw'!$A$4:$F$619,MATCH($B130, 'Uganda workforce data - raw'!$B$4:$B$619,0), MATCH("Filled Female",'Uganda workforce data - raw'!$A$4:$F$4,0))*INDEX('Mapping cadres'!$B$1:$Z$616,MATCH($B130, 'Mapping cadres'!$B$1:$B$616,0), MATCH(AS$32,'Mapping cadres'!$B$1:$Z$1,0))</f>
        <v>0</v>
      </c>
      <c r="AT130" s="226">
        <f>INDEX('Uganda workforce data - raw'!$A$4:$F$619,MATCH($B130, 'Uganda workforce data - raw'!$B$4:$B$619,0), MATCH("Filled Female",'Uganda workforce data - raw'!$A$4:$F$4,0))*INDEX('Mapping cadres'!$B$1:$Z$616,MATCH($B130, 'Mapping cadres'!$B$1:$B$616,0), MATCH(AT$32,'Mapping cadres'!$B$1:$Z$1,0))</f>
        <v>0</v>
      </c>
      <c r="AU130" s="226">
        <f>INDEX('Uganda workforce data - raw'!$A$4:$F$619,MATCH($B130, 'Uganda workforce data - raw'!$B$4:$B$619,0), MATCH("Filled Female",'Uganda workforce data - raw'!$A$4:$F$4,0))*INDEX('Mapping cadres'!$B$1:$Z$616,MATCH($B130, 'Mapping cadres'!$B$1:$B$616,0), MATCH(AU$32,'Mapping cadres'!$B$1:$Z$1,0))</f>
        <v>0</v>
      </c>
      <c r="AV130" s="226">
        <f>INDEX('Uganda workforce data - raw'!$A$4:$F$619,MATCH($B130, 'Uganda workforce data - raw'!$B$4:$B$619,0), MATCH("Filled Female",'Uganda workforce data - raw'!$A$4:$F$4,0))*INDEX('Mapping cadres'!$B$1:$Z$616,MATCH($B130, 'Mapping cadres'!$B$1:$B$616,0), MATCH(AV$32,'Mapping cadres'!$B$1:$Z$1,0))</f>
        <v>0</v>
      </c>
      <c r="AW130" s="226">
        <f>INDEX('Uganda workforce data - raw'!$A$4:$F$619,MATCH($B130, 'Uganda workforce data - raw'!$B$4:$B$619,0), MATCH("Filled Female",'Uganda workforce data - raw'!$A$4:$F$4,0))*INDEX('Mapping cadres'!$B$1:$Z$616,MATCH($B130, 'Mapping cadres'!$B$1:$B$616,0), MATCH(AW$32,'Mapping cadres'!$B$1:$Z$1,0))</f>
        <v>0</v>
      </c>
      <c r="AX130" s="226">
        <f>INDEX('Uganda workforce data - raw'!$A$4:$F$619,MATCH($B130, 'Uganda workforce data - raw'!$B$4:$B$619,0), MATCH("Filled Female",'Uganda workforce data - raw'!$A$4:$F$4,0))*INDEX('Mapping cadres'!$B$1:$Z$616,MATCH($B130, 'Mapping cadres'!$B$1:$B$616,0), MATCH(AX$32,'Mapping cadres'!$B$1:$Z$1,0))</f>
        <v>0</v>
      </c>
      <c r="AY130" s="226">
        <f t="shared" si="29"/>
        <v>0</v>
      </c>
      <c r="AZ130" s="226">
        <f t="shared" si="30"/>
        <v>4</v>
      </c>
      <c r="BA130" s="226">
        <f t="shared" si="31"/>
        <v>0</v>
      </c>
      <c r="BB130" s="226">
        <f t="shared" si="32"/>
        <v>0</v>
      </c>
      <c r="BC130" s="226">
        <f t="shared" si="33"/>
        <v>0</v>
      </c>
      <c r="BD130" s="226">
        <f t="shared" si="34"/>
        <v>0</v>
      </c>
      <c r="BE130" s="226">
        <f t="shared" si="35"/>
        <v>0</v>
      </c>
      <c r="BF130" s="226">
        <f t="shared" si="36"/>
        <v>0</v>
      </c>
      <c r="BG130" s="226">
        <f t="shared" si="37"/>
        <v>0</v>
      </c>
      <c r="BH130" s="226">
        <f t="shared" si="38"/>
        <v>0</v>
      </c>
      <c r="BI130" s="226">
        <f t="shared" si="39"/>
        <v>0</v>
      </c>
      <c r="BJ130" s="226">
        <f t="shared" si="40"/>
        <v>0</v>
      </c>
      <c r="BK130" s="226">
        <f t="shared" si="41"/>
        <v>0</v>
      </c>
      <c r="BL130" s="226">
        <f t="shared" si="42"/>
        <v>0</v>
      </c>
      <c r="BM130" s="226">
        <f t="shared" si="43"/>
        <v>0</v>
      </c>
      <c r="BN130" s="226">
        <f t="shared" si="44"/>
        <v>0</v>
      </c>
      <c r="BO130" s="226">
        <f t="shared" si="45"/>
        <v>0</v>
      </c>
      <c r="BP130" s="226">
        <f t="shared" si="46"/>
        <v>0</v>
      </c>
      <c r="BQ130" s="226">
        <f t="shared" si="47"/>
        <v>0</v>
      </c>
      <c r="BR130" s="226">
        <f t="shared" si="48"/>
        <v>0</v>
      </c>
      <c r="BS130" s="226">
        <f t="shared" si="49"/>
        <v>0</v>
      </c>
      <c r="BT130" s="226">
        <f t="shared" si="50"/>
        <v>0</v>
      </c>
      <c r="BU130" s="226">
        <f t="shared" si="51"/>
        <v>0</v>
      </c>
      <c r="BV130" s="226">
        <f t="shared" si="52"/>
        <v>0</v>
      </c>
    </row>
    <row r="131" spans="1:74">
      <c r="A131" s="226">
        <v>99</v>
      </c>
      <c r="B131" s="226" t="s">
        <v>1404</v>
      </c>
      <c r="C131" s="226">
        <f>INDEX('Uganda workforce data - raw'!$A$4:$F$619,MATCH($B131, 'Uganda workforce data - raw'!$B$4:$B$619,0), MATCH("Filled Male",'Uganda workforce data - raw'!$A$4:$F$4,0))*INDEX('Mapping cadres'!$B$1:$Z$616,MATCH($B131, 'Mapping cadres'!$B$1:$B$616,0), MATCH(C$32,'Mapping cadres'!$B$1:$Z$1,0))</f>
        <v>0</v>
      </c>
      <c r="D131" s="226">
        <f>INDEX('Uganda workforce data - raw'!$A$4:$F$619,MATCH($B131, 'Uganda workforce data - raw'!$B$4:$B$619,0), MATCH("Filled Male",'Uganda workforce data - raw'!$A$4:$F$4,0))*INDEX('Mapping cadres'!$B$1:$Z$616,MATCH($B131, 'Mapping cadres'!$B$1:$B$616,0), MATCH(D$32,'Mapping cadres'!$B$1:$Z$1,0))</f>
        <v>0</v>
      </c>
      <c r="E131" s="226">
        <f>INDEX('Uganda workforce data - raw'!$A$4:$F$619,MATCH($B131, 'Uganda workforce data - raw'!$B$4:$B$619,0), MATCH("Filled Male",'Uganda workforce data - raw'!$A$4:$F$4,0))*INDEX('Mapping cadres'!$B$1:$Z$616,MATCH($B131, 'Mapping cadres'!$B$1:$B$616,0), MATCH(E$32,'Mapping cadres'!$B$1:$Z$1,0))</f>
        <v>0</v>
      </c>
      <c r="F131" s="226">
        <f>INDEX('Uganda workforce data - raw'!$A$4:$F$619,MATCH($B131, 'Uganda workforce data - raw'!$B$4:$B$619,0), MATCH("Filled Male",'Uganda workforce data - raw'!$A$4:$F$4,0))*INDEX('Mapping cadres'!$B$1:$Z$616,MATCH($B131, 'Mapping cadres'!$B$1:$B$616,0), MATCH(F$32,'Mapping cadres'!$B$1:$Z$1,0))</f>
        <v>0</v>
      </c>
      <c r="G131" s="226">
        <f>INDEX('Uganda workforce data - raw'!$A$4:$F$619,MATCH($B131, 'Uganda workforce data - raw'!$B$4:$B$619,0), MATCH("Filled Male",'Uganda workforce data - raw'!$A$4:$F$4,0))*INDEX('Mapping cadres'!$B$1:$Z$616,MATCH($B131, 'Mapping cadres'!$B$1:$B$616,0), MATCH(G$32,'Mapping cadres'!$B$1:$Z$1,0))</f>
        <v>0</v>
      </c>
      <c r="H131" s="226">
        <f>INDEX('Uganda workforce data - raw'!$A$4:$F$619,MATCH($B131, 'Uganda workforce data - raw'!$B$4:$B$619,0), MATCH("Filled Male",'Uganda workforce data - raw'!$A$4:$F$4,0))*INDEX('Mapping cadres'!$B$1:$Z$616,MATCH($B131, 'Mapping cadres'!$B$1:$B$616,0), MATCH(H$32,'Mapping cadres'!$B$1:$Z$1,0))</f>
        <v>0</v>
      </c>
      <c r="I131" s="226">
        <f>INDEX('Uganda workforce data - raw'!$A$4:$F$619,MATCH($B131, 'Uganda workforce data - raw'!$B$4:$B$619,0), MATCH("Filled Male",'Uganda workforce data - raw'!$A$4:$F$4,0))*INDEX('Mapping cadres'!$B$1:$Z$616,MATCH($B131, 'Mapping cadres'!$B$1:$B$616,0), MATCH(I$32,'Mapping cadres'!$B$1:$Z$1,0))</f>
        <v>0</v>
      </c>
      <c r="J131" s="226">
        <f>INDEX('Uganda workforce data - raw'!$A$4:$F$619,MATCH($B131, 'Uganda workforce data - raw'!$B$4:$B$619,0), MATCH("Filled Male",'Uganda workforce data - raw'!$A$4:$F$4,0))*INDEX('Mapping cadres'!$B$1:$Z$616,MATCH($B131, 'Mapping cadres'!$B$1:$B$616,0), MATCH(J$32,'Mapping cadres'!$B$1:$Z$1,0))</f>
        <v>0</v>
      </c>
      <c r="K131" s="226">
        <f>INDEX('Uganda workforce data - raw'!$A$4:$F$619,MATCH($B131, 'Uganda workforce data - raw'!$B$4:$B$619,0), MATCH("Filled Male",'Uganda workforce data - raw'!$A$4:$F$4,0))*INDEX('Mapping cadres'!$B$1:$Z$616,MATCH($B131, 'Mapping cadres'!$B$1:$B$616,0), MATCH(K$32,'Mapping cadres'!$B$1:$Z$1,0))</f>
        <v>0</v>
      </c>
      <c r="L131" s="226">
        <f>INDEX('Uganda workforce data - raw'!$A$4:$F$619,MATCH($B131, 'Uganda workforce data - raw'!$B$4:$B$619,0), MATCH("Filled Male",'Uganda workforce data - raw'!$A$4:$F$4,0))*INDEX('Mapping cadres'!$B$1:$Z$616,MATCH($B131, 'Mapping cadres'!$B$1:$B$616,0), MATCH(L$32,'Mapping cadres'!$B$1:$Z$1,0))</f>
        <v>0</v>
      </c>
      <c r="M131" s="226">
        <f>INDEX('Uganda workforce data - raw'!$A$4:$F$619,MATCH($B131, 'Uganda workforce data - raw'!$B$4:$B$619,0), MATCH("Filled Male",'Uganda workforce data - raw'!$A$4:$F$4,0))*INDEX('Mapping cadres'!$B$1:$Z$616,MATCH($B131, 'Mapping cadres'!$B$1:$B$616,0), MATCH(M$32,'Mapping cadres'!$B$1:$Z$1,0))</f>
        <v>0</v>
      </c>
      <c r="N131" s="226">
        <f>INDEX('Uganda workforce data - raw'!$A$4:$F$619,MATCH($B131, 'Uganda workforce data - raw'!$B$4:$B$619,0), MATCH("Filled Male",'Uganda workforce data - raw'!$A$4:$F$4,0))*INDEX('Mapping cadres'!$B$1:$Z$616,MATCH($B131, 'Mapping cadres'!$B$1:$B$616,0), MATCH(N$32,'Mapping cadres'!$B$1:$Z$1,0))</f>
        <v>0</v>
      </c>
      <c r="O131" s="226">
        <f>INDEX('Uganda workforce data - raw'!$A$4:$F$619,MATCH($B131, 'Uganda workforce data - raw'!$B$4:$B$619,0), MATCH("Filled Male",'Uganda workforce data - raw'!$A$4:$F$4,0))*INDEX('Mapping cadres'!$B$1:$Z$616,MATCH($B131, 'Mapping cadres'!$B$1:$B$616,0), MATCH(O$32,'Mapping cadres'!$B$1:$Z$1,0))</f>
        <v>0</v>
      </c>
      <c r="P131" s="226">
        <f>INDEX('Uganda workforce data - raw'!$A$4:$F$619,MATCH($B131, 'Uganda workforce data - raw'!$B$4:$B$619,0), MATCH("Filled Male",'Uganda workforce data - raw'!$A$4:$F$4,0))*INDEX('Mapping cadres'!$B$1:$Z$616,MATCH($B131, 'Mapping cadres'!$B$1:$B$616,0), MATCH(P$32,'Mapping cadres'!$B$1:$Z$1,0))</f>
        <v>0</v>
      </c>
      <c r="Q131" s="226">
        <f>INDEX('Uganda workforce data - raw'!$A$4:$F$619,MATCH($B131, 'Uganda workforce data - raw'!$B$4:$B$619,0), MATCH("Filled Male",'Uganda workforce data - raw'!$A$4:$F$4,0))*INDEX('Mapping cadres'!$B$1:$Z$616,MATCH($B131, 'Mapping cadres'!$B$1:$B$616,0), MATCH(Q$32,'Mapping cadres'!$B$1:$Z$1,0))</f>
        <v>0</v>
      </c>
      <c r="R131" s="226">
        <f>INDEX('Uganda workforce data - raw'!$A$4:$F$619,MATCH($B131, 'Uganda workforce data - raw'!$B$4:$B$619,0), MATCH("Filled Male",'Uganda workforce data - raw'!$A$4:$F$4,0))*INDEX('Mapping cadres'!$B$1:$Z$616,MATCH($B131, 'Mapping cadres'!$B$1:$B$616,0), MATCH(R$32,'Mapping cadres'!$B$1:$Z$1,0))</f>
        <v>0</v>
      </c>
      <c r="S131" s="226">
        <f>INDEX('Uganda workforce data - raw'!$A$4:$F$619,MATCH($B131, 'Uganda workforce data - raw'!$B$4:$B$619,0), MATCH("Filled Male",'Uganda workforce data - raw'!$A$4:$F$4,0))*INDEX('Mapping cadres'!$B$1:$Z$616,MATCH($B131, 'Mapping cadres'!$B$1:$B$616,0), MATCH(S$32,'Mapping cadres'!$B$1:$Z$1,0))</f>
        <v>0</v>
      </c>
      <c r="T131" s="226">
        <f>INDEX('Uganda workforce data - raw'!$A$4:$F$619,MATCH($B131, 'Uganda workforce data - raw'!$B$4:$B$619,0), MATCH("Filled Male",'Uganda workforce data - raw'!$A$4:$F$4,0))*INDEX('Mapping cadres'!$B$1:$Z$616,MATCH($B131, 'Mapping cadres'!$B$1:$B$616,0), MATCH(T$32,'Mapping cadres'!$B$1:$Z$1,0))</f>
        <v>0</v>
      </c>
      <c r="U131" s="226">
        <f>INDEX('Uganda workforce data - raw'!$A$4:$F$619,MATCH($B131, 'Uganda workforce data - raw'!$B$4:$B$619,0), MATCH("Filled Male",'Uganda workforce data - raw'!$A$4:$F$4,0))*INDEX('Mapping cadres'!$B$1:$Z$616,MATCH($B131, 'Mapping cadres'!$B$1:$B$616,0), MATCH(U$32,'Mapping cadres'!$B$1:$Z$1,0))</f>
        <v>0</v>
      </c>
      <c r="V131" s="226">
        <f>INDEX('Uganda workforce data - raw'!$A$4:$F$619,MATCH($B131, 'Uganda workforce data - raw'!$B$4:$B$619,0), MATCH("Filled Male",'Uganda workforce data - raw'!$A$4:$F$4,0))*INDEX('Mapping cadres'!$B$1:$Z$616,MATCH($B131, 'Mapping cadres'!$B$1:$B$616,0), MATCH(V$32,'Mapping cadres'!$B$1:$Z$1,0))</f>
        <v>0</v>
      </c>
      <c r="W131" s="226">
        <f>INDEX('Uganda workforce data - raw'!$A$4:$F$619,MATCH($B131, 'Uganda workforce data - raw'!$B$4:$B$619,0), MATCH("Filled Male",'Uganda workforce data - raw'!$A$4:$F$4,0))*INDEX('Mapping cadres'!$B$1:$Z$616,MATCH($B131, 'Mapping cadres'!$B$1:$B$616,0), MATCH(W$32,'Mapping cadres'!$B$1:$Z$1,0))</f>
        <v>0</v>
      </c>
      <c r="X131" s="226">
        <f>INDEX('Uganda workforce data - raw'!$A$4:$F$619,MATCH($B131, 'Uganda workforce data - raw'!$B$4:$B$619,0), MATCH("Filled Male",'Uganda workforce data - raw'!$A$4:$F$4,0))*INDEX('Mapping cadres'!$B$1:$Z$616,MATCH($B131, 'Mapping cadres'!$B$1:$B$616,0), MATCH(X$32,'Mapping cadres'!$B$1:$Z$1,0))</f>
        <v>0</v>
      </c>
      <c r="Y131" s="226">
        <f>INDEX('Uganda workforce data - raw'!$A$4:$F$619,MATCH($B131, 'Uganda workforce data - raw'!$B$4:$B$619,0), MATCH("Filled Male",'Uganda workforce data - raw'!$A$4:$F$4,0))*INDEX('Mapping cadres'!$B$1:$Z$616,MATCH($B131, 'Mapping cadres'!$B$1:$B$616,0), MATCH(Y$32,'Mapping cadres'!$B$1:$Z$1,0))</f>
        <v>0</v>
      </c>
      <c r="Z131" s="226">
        <f>INDEX('Uganda workforce data - raw'!$A$4:$F$619,MATCH($B131, 'Uganda workforce data - raw'!$B$4:$B$619,0), MATCH("Filled Male",'Uganda workforce data - raw'!$A$4:$F$4,0))*INDEX('Mapping cadres'!$B$1:$Z$616,MATCH($B131, 'Mapping cadres'!$B$1:$B$616,0), MATCH(Z$32,'Mapping cadres'!$B$1:$Z$1,0))</f>
        <v>0</v>
      </c>
      <c r="AA131" s="226">
        <f>INDEX('Uganda workforce data - raw'!$A$4:$F$619,MATCH($B131, 'Uganda workforce data - raw'!$B$4:$B$619,0), MATCH("Filled Female",'Uganda workforce data - raw'!$A$4:$F$4,0))*INDEX('Mapping cadres'!$B$1:$Z$616,MATCH($B131, 'Mapping cadres'!$B$1:$B$616,0), MATCH(AA$32,'Mapping cadres'!$B$1:$Z$1,0))</f>
        <v>0</v>
      </c>
      <c r="AB131" s="226">
        <f>INDEX('Uganda workforce data - raw'!$A$4:$F$619,MATCH($B131, 'Uganda workforce data - raw'!$B$4:$B$619,0), MATCH("Filled Female",'Uganda workforce data - raw'!$A$4:$F$4,0))*INDEX('Mapping cadres'!$B$1:$Z$616,MATCH($B131, 'Mapping cadres'!$B$1:$B$616,0), MATCH(AB$32,'Mapping cadres'!$B$1:$Z$1,0))</f>
        <v>1</v>
      </c>
      <c r="AC131" s="226">
        <f>INDEX('Uganda workforce data - raw'!$A$4:$F$619,MATCH($B131, 'Uganda workforce data - raw'!$B$4:$B$619,0), MATCH("Filled Female",'Uganda workforce data - raw'!$A$4:$F$4,0))*INDEX('Mapping cadres'!$B$1:$Z$616,MATCH($B131, 'Mapping cadres'!$B$1:$B$616,0), MATCH(AC$32,'Mapping cadres'!$B$1:$Z$1,0))</f>
        <v>0</v>
      </c>
      <c r="AD131" s="226">
        <f>INDEX('Uganda workforce data - raw'!$A$4:$F$619,MATCH($B131, 'Uganda workforce data - raw'!$B$4:$B$619,0), MATCH("Filled Female",'Uganda workforce data - raw'!$A$4:$F$4,0))*INDEX('Mapping cadres'!$B$1:$Z$616,MATCH($B131, 'Mapping cadres'!$B$1:$B$616,0), MATCH(AD$32,'Mapping cadres'!$B$1:$Z$1,0))</f>
        <v>0</v>
      </c>
      <c r="AE131" s="226">
        <f>INDEX('Uganda workforce data - raw'!$A$4:$F$619,MATCH($B131, 'Uganda workforce data - raw'!$B$4:$B$619,0), MATCH("Filled Female",'Uganda workforce data - raw'!$A$4:$F$4,0))*INDEX('Mapping cadres'!$B$1:$Z$616,MATCH($B131, 'Mapping cadres'!$B$1:$B$616,0), MATCH(AE$32,'Mapping cadres'!$B$1:$Z$1,0))</f>
        <v>0</v>
      </c>
      <c r="AF131" s="226">
        <f>INDEX('Uganda workforce data - raw'!$A$4:$F$619,MATCH($B131, 'Uganda workforce data - raw'!$B$4:$B$619,0), MATCH("Filled Female",'Uganda workforce data - raw'!$A$4:$F$4,0))*INDEX('Mapping cadres'!$B$1:$Z$616,MATCH($B131, 'Mapping cadres'!$B$1:$B$616,0), MATCH(AF$32,'Mapping cadres'!$B$1:$Z$1,0))</f>
        <v>0</v>
      </c>
      <c r="AG131" s="226">
        <f>INDEX('Uganda workforce data - raw'!$A$4:$F$619,MATCH($B131, 'Uganda workforce data - raw'!$B$4:$B$619,0), MATCH("Filled Female",'Uganda workforce data - raw'!$A$4:$F$4,0))*INDEX('Mapping cadres'!$B$1:$Z$616,MATCH($B131, 'Mapping cadres'!$B$1:$B$616,0), MATCH(AG$32,'Mapping cadres'!$B$1:$Z$1,0))</f>
        <v>0</v>
      </c>
      <c r="AH131" s="226">
        <f>INDEX('Uganda workforce data - raw'!$A$4:$F$619,MATCH($B131, 'Uganda workforce data - raw'!$B$4:$B$619,0), MATCH("Filled Female",'Uganda workforce data - raw'!$A$4:$F$4,0))*INDEX('Mapping cadres'!$B$1:$Z$616,MATCH($B131, 'Mapping cadres'!$B$1:$B$616,0), MATCH(AH$32,'Mapping cadres'!$B$1:$Z$1,0))</f>
        <v>0</v>
      </c>
      <c r="AI131" s="226">
        <f>INDEX('Uganda workforce data - raw'!$A$4:$F$619,MATCH($B131, 'Uganda workforce data - raw'!$B$4:$B$619,0), MATCH("Filled Female",'Uganda workforce data - raw'!$A$4:$F$4,0))*INDEX('Mapping cadres'!$B$1:$Z$616,MATCH($B131, 'Mapping cadres'!$B$1:$B$616,0), MATCH(AI$32,'Mapping cadres'!$B$1:$Z$1,0))</f>
        <v>0</v>
      </c>
      <c r="AJ131" s="226">
        <f>INDEX('Uganda workforce data - raw'!$A$4:$F$619,MATCH($B131, 'Uganda workforce data - raw'!$B$4:$B$619,0), MATCH("Filled Female",'Uganda workforce data - raw'!$A$4:$F$4,0))*INDEX('Mapping cadres'!$B$1:$Z$616,MATCH($B131, 'Mapping cadres'!$B$1:$B$616,0), MATCH(AJ$32,'Mapping cadres'!$B$1:$Z$1,0))</f>
        <v>0</v>
      </c>
      <c r="AK131" s="226">
        <f>INDEX('Uganda workforce data - raw'!$A$4:$F$619,MATCH($B131, 'Uganda workforce data - raw'!$B$4:$B$619,0), MATCH("Filled Female",'Uganda workforce data - raw'!$A$4:$F$4,0))*INDEX('Mapping cadres'!$B$1:$Z$616,MATCH($B131, 'Mapping cadres'!$B$1:$B$616,0), MATCH(AK$32,'Mapping cadres'!$B$1:$Z$1,0))</f>
        <v>0</v>
      </c>
      <c r="AL131" s="226">
        <f>INDEX('Uganda workforce data - raw'!$A$4:$F$619,MATCH($B131, 'Uganda workforce data - raw'!$B$4:$B$619,0), MATCH("Filled Female",'Uganda workforce data - raw'!$A$4:$F$4,0))*INDEX('Mapping cadres'!$B$1:$Z$616,MATCH($B131, 'Mapping cadres'!$B$1:$B$616,0), MATCH(AL$32,'Mapping cadres'!$B$1:$Z$1,0))</f>
        <v>0</v>
      </c>
      <c r="AM131" s="226">
        <f>INDEX('Uganda workforce data - raw'!$A$4:$F$619,MATCH($B131, 'Uganda workforce data - raw'!$B$4:$B$619,0), MATCH("Filled Female",'Uganda workforce data - raw'!$A$4:$F$4,0))*INDEX('Mapping cadres'!$B$1:$Z$616,MATCH($B131, 'Mapping cadres'!$B$1:$B$616,0), MATCH(AM$32,'Mapping cadres'!$B$1:$Z$1,0))</f>
        <v>0</v>
      </c>
      <c r="AN131" s="226">
        <f>INDEX('Uganda workforce data - raw'!$A$4:$F$619,MATCH($B131, 'Uganda workforce data - raw'!$B$4:$B$619,0), MATCH("Filled Female",'Uganda workforce data - raw'!$A$4:$F$4,0))*INDEX('Mapping cadres'!$B$1:$Z$616,MATCH($B131, 'Mapping cadres'!$B$1:$B$616,0), MATCH(AN$32,'Mapping cadres'!$B$1:$Z$1,0))</f>
        <v>0</v>
      </c>
      <c r="AO131" s="226">
        <f>INDEX('Uganda workforce data - raw'!$A$4:$F$619,MATCH($B131, 'Uganda workforce data - raw'!$B$4:$B$619,0), MATCH("Filled Female",'Uganda workforce data - raw'!$A$4:$F$4,0))*INDEX('Mapping cadres'!$B$1:$Z$616,MATCH($B131, 'Mapping cadres'!$B$1:$B$616,0), MATCH(AO$32,'Mapping cadres'!$B$1:$Z$1,0))</f>
        <v>0</v>
      </c>
      <c r="AP131" s="226">
        <f>INDEX('Uganda workforce data - raw'!$A$4:$F$619,MATCH($B131, 'Uganda workforce data - raw'!$B$4:$B$619,0), MATCH("Filled Female",'Uganda workforce data - raw'!$A$4:$F$4,0))*INDEX('Mapping cadres'!$B$1:$Z$616,MATCH($B131, 'Mapping cadres'!$B$1:$B$616,0), MATCH(AP$32,'Mapping cadres'!$B$1:$Z$1,0))</f>
        <v>0</v>
      </c>
      <c r="AQ131" s="226">
        <f>INDEX('Uganda workforce data - raw'!$A$4:$F$619,MATCH($B131, 'Uganda workforce data - raw'!$B$4:$B$619,0), MATCH("Filled Female",'Uganda workforce data - raw'!$A$4:$F$4,0))*INDEX('Mapping cadres'!$B$1:$Z$616,MATCH($B131, 'Mapping cadres'!$B$1:$B$616,0), MATCH(AQ$32,'Mapping cadres'!$B$1:$Z$1,0))</f>
        <v>0</v>
      </c>
      <c r="AR131" s="226">
        <f>INDEX('Uganda workforce data - raw'!$A$4:$F$619,MATCH($B131, 'Uganda workforce data - raw'!$B$4:$B$619,0), MATCH("Filled Female",'Uganda workforce data - raw'!$A$4:$F$4,0))*INDEX('Mapping cadres'!$B$1:$Z$616,MATCH($B131, 'Mapping cadres'!$B$1:$B$616,0), MATCH(AR$32,'Mapping cadres'!$B$1:$Z$1,0))</f>
        <v>0</v>
      </c>
      <c r="AS131" s="226">
        <f>INDEX('Uganda workforce data - raw'!$A$4:$F$619,MATCH($B131, 'Uganda workforce data - raw'!$B$4:$B$619,0), MATCH("Filled Female",'Uganda workforce data - raw'!$A$4:$F$4,0))*INDEX('Mapping cadres'!$B$1:$Z$616,MATCH($B131, 'Mapping cadres'!$B$1:$B$616,0), MATCH(AS$32,'Mapping cadres'!$B$1:$Z$1,0))</f>
        <v>0</v>
      </c>
      <c r="AT131" s="226">
        <f>INDEX('Uganda workforce data - raw'!$A$4:$F$619,MATCH($B131, 'Uganda workforce data - raw'!$B$4:$B$619,0), MATCH("Filled Female",'Uganda workforce data - raw'!$A$4:$F$4,0))*INDEX('Mapping cadres'!$B$1:$Z$616,MATCH($B131, 'Mapping cadres'!$B$1:$B$616,0), MATCH(AT$32,'Mapping cadres'!$B$1:$Z$1,0))</f>
        <v>0</v>
      </c>
      <c r="AU131" s="226">
        <f>INDEX('Uganda workforce data - raw'!$A$4:$F$619,MATCH($B131, 'Uganda workforce data - raw'!$B$4:$B$619,0), MATCH("Filled Female",'Uganda workforce data - raw'!$A$4:$F$4,0))*INDEX('Mapping cadres'!$B$1:$Z$616,MATCH($B131, 'Mapping cadres'!$B$1:$B$616,0), MATCH(AU$32,'Mapping cadres'!$B$1:$Z$1,0))</f>
        <v>0</v>
      </c>
      <c r="AV131" s="226">
        <f>INDEX('Uganda workforce data - raw'!$A$4:$F$619,MATCH($B131, 'Uganda workforce data - raw'!$B$4:$B$619,0), MATCH("Filled Female",'Uganda workforce data - raw'!$A$4:$F$4,0))*INDEX('Mapping cadres'!$B$1:$Z$616,MATCH($B131, 'Mapping cadres'!$B$1:$B$616,0), MATCH(AV$32,'Mapping cadres'!$B$1:$Z$1,0))</f>
        <v>0</v>
      </c>
      <c r="AW131" s="226">
        <f>INDEX('Uganda workforce data - raw'!$A$4:$F$619,MATCH($B131, 'Uganda workforce data - raw'!$B$4:$B$619,0), MATCH("Filled Female",'Uganda workforce data - raw'!$A$4:$F$4,0))*INDEX('Mapping cadres'!$B$1:$Z$616,MATCH($B131, 'Mapping cadres'!$B$1:$B$616,0), MATCH(AW$32,'Mapping cadres'!$B$1:$Z$1,0))</f>
        <v>0</v>
      </c>
      <c r="AX131" s="226">
        <f>INDEX('Uganda workforce data - raw'!$A$4:$F$619,MATCH($B131, 'Uganda workforce data - raw'!$B$4:$B$619,0), MATCH("Filled Female",'Uganda workforce data - raw'!$A$4:$F$4,0))*INDEX('Mapping cadres'!$B$1:$Z$616,MATCH($B131, 'Mapping cadres'!$B$1:$B$616,0), MATCH(AX$32,'Mapping cadres'!$B$1:$Z$1,0))</f>
        <v>0</v>
      </c>
      <c r="AY131" s="226">
        <f t="shared" si="29"/>
        <v>0</v>
      </c>
      <c r="AZ131" s="226">
        <f t="shared" si="30"/>
        <v>1</v>
      </c>
      <c r="BA131" s="226">
        <f t="shared" si="31"/>
        <v>0</v>
      </c>
      <c r="BB131" s="226">
        <f t="shared" si="32"/>
        <v>0</v>
      </c>
      <c r="BC131" s="226">
        <f t="shared" si="33"/>
        <v>0</v>
      </c>
      <c r="BD131" s="226">
        <f t="shared" si="34"/>
        <v>0</v>
      </c>
      <c r="BE131" s="226">
        <f t="shared" si="35"/>
        <v>0</v>
      </c>
      <c r="BF131" s="226">
        <f t="shared" si="36"/>
        <v>0</v>
      </c>
      <c r="BG131" s="226">
        <f t="shared" si="37"/>
        <v>0</v>
      </c>
      <c r="BH131" s="226">
        <f t="shared" si="38"/>
        <v>0</v>
      </c>
      <c r="BI131" s="226">
        <f t="shared" si="39"/>
        <v>0</v>
      </c>
      <c r="BJ131" s="226">
        <f t="shared" si="40"/>
        <v>0</v>
      </c>
      <c r="BK131" s="226">
        <f t="shared" si="41"/>
        <v>0</v>
      </c>
      <c r="BL131" s="226">
        <f t="shared" si="42"/>
        <v>0</v>
      </c>
      <c r="BM131" s="226">
        <f t="shared" si="43"/>
        <v>0</v>
      </c>
      <c r="BN131" s="226">
        <f t="shared" si="44"/>
        <v>0</v>
      </c>
      <c r="BO131" s="226">
        <f t="shared" si="45"/>
        <v>0</v>
      </c>
      <c r="BP131" s="226">
        <f t="shared" si="46"/>
        <v>0</v>
      </c>
      <c r="BQ131" s="226">
        <f t="shared" si="47"/>
        <v>0</v>
      </c>
      <c r="BR131" s="226">
        <f t="shared" si="48"/>
        <v>0</v>
      </c>
      <c r="BS131" s="226">
        <f t="shared" si="49"/>
        <v>0</v>
      </c>
      <c r="BT131" s="226">
        <f t="shared" si="50"/>
        <v>0</v>
      </c>
      <c r="BU131" s="226">
        <f t="shared" si="51"/>
        <v>0</v>
      </c>
      <c r="BV131" s="226">
        <f t="shared" si="52"/>
        <v>0</v>
      </c>
    </row>
    <row r="132" spans="1:74">
      <c r="A132" s="226">
        <v>100</v>
      </c>
      <c r="B132" s="226" t="s">
        <v>1405</v>
      </c>
      <c r="C132" s="226">
        <f>INDEX('Uganda workforce data - raw'!$A$4:$F$619,MATCH($B132, 'Uganda workforce data - raw'!$B$4:$B$619,0), MATCH("Filled Male",'Uganda workforce data - raw'!$A$4:$F$4,0))*INDEX('Mapping cadres'!$B$1:$Z$616,MATCH($B132, 'Mapping cadres'!$B$1:$B$616,0), MATCH(C$32,'Mapping cadres'!$B$1:$Z$1,0))</f>
        <v>0</v>
      </c>
      <c r="D132" s="226">
        <f>INDEX('Uganda workforce data - raw'!$A$4:$F$619,MATCH($B132, 'Uganda workforce data - raw'!$B$4:$B$619,0), MATCH("Filled Male",'Uganda workforce data - raw'!$A$4:$F$4,0))*INDEX('Mapping cadres'!$B$1:$Z$616,MATCH($B132, 'Mapping cadres'!$B$1:$B$616,0), MATCH(D$32,'Mapping cadres'!$B$1:$Z$1,0))</f>
        <v>8</v>
      </c>
      <c r="E132" s="226">
        <f>INDEX('Uganda workforce data - raw'!$A$4:$F$619,MATCH($B132, 'Uganda workforce data - raw'!$B$4:$B$619,0), MATCH("Filled Male",'Uganda workforce data - raw'!$A$4:$F$4,0))*INDEX('Mapping cadres'!$B$1:$Z$616,MATCH($B132, 'Mapping cadres'!$B$1:$B$616,0), MATCH(E$32,'Mapping cadres'!$B$1:$Z$1,0))</f>
        <v>0</v>
      </c>
      <c r="F132" s="226">
        <f>INDEX('Uganda workforce data - raw'!$A$4:$F$619,MATCH($B132, 'Uganda workforce data - raw'!$B$4:$B$619,0), MATCH("Filled Male",'Uganda workforce data - raw'!$A$4:$F$4,0))*INDEX('Mapping cadres'!$B$1:$Z$616,MATCH($B132, 'Mapping cadres'!$B$1:$B$616,0), MATCH(F$32,'Mapping cadres'!$B$1:$Z$1,0))</f>
        <v>0</v>
      </c>
      <c r="G132" s="226">
        <f>INDEX('Uganda workforce data - raw'!$A$4:$F$619,MATCH($B132, 'Uganda workforce data - raw'!$B$4:$B$619,0), MATCH("Filled Male",'Uganda workforce data - raw'!$A$4:$F$4,0))*INDEX('Mapping cadres'!$B$1:$Z$616,MATCH($B132, 'Mapping cadres'!$B$1:$B$616,0), MATCH(G$32,'Mapping cadres'!$B$1:$Z$1,0))</f>
        <v>0</v>
      </c>
      <c r="H132" s="226">
        <f>INDEX('Uganda workforce data - raw'!$A$4:$F$619,MATCH($B132, 'Uganda workforce data - raw'!$B$4:$B$619,0), MATCH("Filled Male",'Uganda workforce data - raw'!$A$4:$F$4,0))*INDEX('Mapping cadres'!$B$1:$Z$616,MATCH($B132, 'Mapping cadres'!$B$1:$B$616,0), MATCH(H$32,'Mapping cadres'!$B$1:$Z$1,0))</f>
        <v>0</v>
      </c>
      <c r="I132" s="226">
        <f>INDEX('Uganda workforce data - raw'!$A$4:$F$619,MATCH($B132, 'Uganda workforce data - raw'!$B$4:$B$619,0), MATCH("Filled Male",'Uganda workforce data - raw'!$A$4:$F$4,0))*INDEX('Mapping cadres'!$B$1:$Z$616,MATCH($B132, 'Mapping cadres'!$B$1:$B$616,0), MATCH(I$32,'Mapping cadres'!$B$1:$Z$1,0))</f>
        <v>0</v>
      </c>
      <c r="J132" s="226">
        <f>INDEX('Uganda workforce data - raw'!$A$4:$F$619,MATCH($B132, 'Uganda workforce data - raw'!$B$4:$B$619,0), MATCH("Filled Male",'Uganda workforce data - raw'!$A$4:$F$4,0))*INDEX('Mapping cadres'!$B$1:$Z$616,MATCH($B132, 'Mapping cadres'!$B$1:$B$616,0), MATCH(J$32,'Mapping cadres'!$B$1:$Z$1,0))</f>
        <v>0</v>
      </c>
      <c r="K132" s="226">
        <f>INDEX('Uganda workforce data - raw'!$A$4:$F$619,MATCH($B132, 'Uganda workforce data - raw'!$B$4:$B$619,0), MATCH("Filled Male",'Uganda workforce data - raw'!$A$4:$F$4,0))*INDEX('Mapping cadres'!$B$1:$Z$616,MATCH($B132, 'Mapping cadres'!$B$1:$B$616,0), MATCH(K$32,'Mapping cadres'!$B$1:$Z$1,0))</f>
        <v>0</v>
      </c>
      <c r="L132" s="226">
        <f>INDEX('Uganda workforce data - raw'!$A$4:$F$619,MATCH($B132, 'Uganda workforce data - raw'!$B$4:$B$619,0), MATCH("Filled Male",'Uganda workforce data - raw'!$A$4:$F$4,0))*INDEX('Mapping cadres'!$B$1:$Z$616,MATCH($B132, 'Mapping cadres'!$B$1:$B$616,0), MATCH(L$32,'Mapping cadres'!$B$1:$Z$1,0))</f>
        <v>0</v>
      </c>
      <c r="M132" s="226">
        <f>INDEX('Uganda workforce data - raw'!$A$4:$F$619,MATCH($B132, 'Uganda workforce data - raw'!$B$4:$B$619,0), MATCH("Filled Male",'Uganda workforce data - raw'!$A$4:$F$4,0))*INDEX('Mapping cadres'!$B$1:$Z$616,MATCH($B132, 'Mapping cadres'!$B$1:$B$616,0), MATCH(M$32,'Mapping cadres'!$B$1:$Z$1,0))</f>
        <v>0</v>
      </c>
      <c r="N132" s="226">
        <f>INDEX('Uganda workforce data - raw'!$A$4:$F$619,MATCH($B132, 'Uganda workforce data - raw'!$B$4:$B$619,0), MATCH("Filled Male",'Uganda workforce data - raw'!$A$4:$F$4,0))*INDEX('Mapping cadres'!$B$1:$Z$616,MATCH($B132, 'Mapping cadres'!$B$1:$B$616,0), MATCH(N$32,'Mapping cadres'!$B$1:$Z$1,0))</f>
        <v>0</v>
      </c>
      <c r="O132" s="226">
        <f>INDEX('Uganda workforce data - raw'!$A$4:$F$619,MATCH($B132, 'Uganda workforce data - raw'!$B$4:$B$619,0), MATCH("Filled Male",'Uganda workforce data - raw'!$A$4:$F$4,0))*INDEX('Mapping cadres'!$B$1:$Z$616,MATCH($B132, 'Mapping cadres'!$B$1:$B$616,0), MATCH(O$32,'Mapping cadres'!$B$1:$Z$1,0))</f>
        <v>0</v>
      </c>
      <c r="P132" s="226">
        <f>INDEX('Uganda workforce data - raw'!$A$4:$F$619,MATCH($B132, 'Uganda workforce data - raw'!$B$4:$B$619,0), MATCH("Filled Male",'Uganda workforce data - raw'!$A$4:$F$4,0))*INDEX('Mapping cadres'!$B$1:$Z$616,MATCH($B132, 'Mapping cadres'!$B$1:$B$616,0), MATCH(P$32,'Mapping cadres'!$B$1:$Z$1,0))</f>
        <v>0</v>
      </c>
      <c r="Q132" s="226">
        <f>INDEX('Uganda workforce data - raw'!$A$4:$F$619,MATCH($B132, 'Uganda workforce data - raw'!$B$4:$B$619,0), MATCH("Filled Male",'Uganda workforce data - raw'!$A$4:$F$4,0))*INDEX('Mapping cadres'!$B$1:$Z$616,MATCH($B132, 'Mapping cadres'!$B$1:$B$616,0), MATCH(Q$32,'Mapping cadres'!$B$1:$Z$1,0))</f>
        <v>0</v>
      </c>
      <c r="R132" s="226">
        <f>INDEX('Uganda workforce data - raw'!$A$4:$F$619,MATCH($B132, 'Uganda workforce data - raw'!$B$4:$B$619,0), MATCH("Filled Male",'Uganda workforce data - raw'!$A$4:$F$4,0))*INDEX('Mapping cadres'!$B$1:$Z$616,MATCH($B132, 'Mapping cadres'!$B$1:$B$616,0), MATCH(R$32,'Mapping cadres'!$B$1:$Z$1,0))</f>
        <v>0</v>
      </c>
      <c r="S132" s="226">
        <f>INDEX('Uganda workforce data - raw'!$A$4:$F$619,MATCH($B132, 'Uganda workforce data - raw'!$B$4:$B$619,0), MATCH("Filled Male",'Uganda workforce data - raw'!$A$4:$F$4,0))*INDEX('Mapping cadres'!$B$1:$Z$616,MATCH($B132, 'Mapping cadres'!$B$1:$B$616,0), MATCH(S$32,'Mapping cadres'!$B$1:$Z$1,0))</f>
        <v>0</v>
      </c>
      <c r="T132" s="226">
        <f>INDEX('Uganda workforce data - raw'!$A$4:$F$619,MATCH($B132, 'Uganda workforce data - raw'!$B$4:$B$619,0), MATCH("Filled Male",'Uganda workforce data - raw'!$A$4:$F$4,0))*INDEX('Mapping cadres'!$B$1:$Z$616,MATCH($B132, 'Mapping cadres'!$B$1:$B$616,0), MATCH(T$32,'Mapping cadres'!$B$1:$Z$1,0))</f>
        <v>0</v>
      </c>
      <c r="U132" s="226">
        <f>INDEX('Uganda workforce data - raw'!$A$4:$F$619,MATCH($B132, 'Uganda workforce data - raw'!$B$4:$B$619,0), MATCH("Filled Male",'Uganda workforce data - raw'!$A$4:$F$4,0))*INDEX('Mapping cadres'!$B$1:$Z$616,MATCH($B132, 'Mapping cadres'!$B$1:$B$616,0), MATCH(U$32,'Mapping cadres'!$B$1:$Z$1,0))</f>
        <v>0</v>
      </c>
      <c r="V132" s="226">
        <f>INDEX('Uganda workforce data - raw'!$A$4:$F$619,MATCH($B132, 'Uganda workforce data - raw'!$B$4:$B$619,0), MATCH("Filled Male",'Uganda workforce data - raw'!$A$4:$F$4,0))*INDEX('Mapping cadres'!$B$1:$Z$616,MATCH($B132, 'Mapping cadres'!$B$1:$B$616,0), MATCH(V$32,'Mapping cadres'!$B$1:$Z$1,0))</f>
        <v>0</v>
      </c>
      <c r="W132" s="226">
        <f>INDEX('Uganda workforce data - raw'!$A$4:$F$619,MATCH($B132, 'Uganda workforce data - raw'!$B$4:$B$619,0), MATCH("Filled Male",'Uganda workforce data - raw'!$A$4:$F$4,0))*INDEX('Mapping cadres'!$B$1:$Z$616,MATCH($B132, 'Mapping cadres'!$B$1:$B$616,0), MATCH(W$32,'Mapping cadres'!$B$1:$Z$1,0))</f>
        <v>0</v>
      </c>
      <c r="X132" s="226">
        <f>INDEX('Uganda workforce data - raw'!$A$4:$F$619,MATCH($B132, 'Uganda workforce data - raw'!$B$4:$B$619,0), MATCH("Filled Male",'Uganda workforce data - raw'!$A$4:$F$4,0))*INDEX('Mapping cadres'!$B$1:$Z$616,MATCH($B132, 'Mapping cadres'!$B$1:$B$616,0), MATCH(X$32,'Mapping cadres'!$B$1:$Z$1,0))</f>
        <v>0</v>
      </c>
      <c r="Y132" s="226">
        <f>INDEX('Uganda workforce data - raw'!$A$4:$F$619,MATCH($B132, 'Uganda workforce data - raw'!$B$4:$B$619,0), MATCH("Filled Male",'Uganda workforce data - raw'!$A$4:$F$4,0))*INDEX('Mapping cadres'!$B$1:$Z$616,MATCH($B132, 'Mapping cadres'!$B$1:$B$616,0), MATCH(Y$32,'Mapping cadres'!$B$1:$Z$1,0))</f>
        <v>0</v>
      </c>
      <c r="Z132" s="226">
        <f>INDEX('Uganda workforce data - raw'!$A$4:$F$619,MATCH($B132, 'Uganda workforce data - raw'!$B$4:$B$619,0), MATCH("Filled Male",'Uganda workforce data - raw'!$A$4:$F$4,0))*INDEX('Mapping cadres'!$B$1:$Z$616,MATCH($B132, 'Mapping cadres'!$B$1:$B$616,0), MATCH(Z$32,'Mapping cadres'!$B$1:$Z$1,0))</f>
        <v>0</v>
      </c>
      <c r="AA132" s="226">
        <f>INDEX('Uganda workforce data - raw'!$A$4:$F$619,MATCH($B132, 'Uganda workforce data - raw'!$B$4:$B$619,0), MATCH("Filled Female",'Uganda workforce data - raw'!$A$4:$F$4,0))*INDEX('Mapping cadres'!$B$1:$Z$616,MATCH($B132, 'Mapping cadres'!$B$1:$B$616,0), MATCH(AA$32,'Mapping cadres'!$B$1:$Z$1,0))</f>
        <v>0</v>
      </c>
      <c r="AB132" s="226">
        <f>INDEX('Uganda workforce data - raw'!$A$4:$F$619,MATCH($B132, 'Uganda workforce data - raw'!$B$4:$B$619,0), MATCH("Filled Female",'Uganda workforce data - raw'!$A$4:$F$4,0))*INDEX('Mapping cadres'!$B$1:$Z$616,MATCH($B132, 'Mapping cadres'!$B$1:$B$616,0), MATCH(AB$32,'Mapping cadres'!$B$1:$Z$1,0))</f>
        <v>5</v>
      </c>
      <c r="AC132" s="226">
        <f>INDEX('Uganda workforce data - raw'!$A$4:$F$619,MATCH($B132, 'Uganda workforce data - raw'!$B$4:$B$619,0), MATCH("Filled Female",'Uganda workforce data - raw'!$A$4:$F$4,0))*INDEX('Mapping cadres'!$B$1:$Z$616,MATCH($B132, 'Mapping cadres'!$B$1:$B$616,0), MATCH(AC$32,'Mapping cadres'!$B$1:$Z$1,0))</f>
        <v>0</v>
      </c>
      <c r="AD132" s="226">
        <f>INDEX('Uganda workforce data - raw'!$A$4:$F$619,MATCH($B132, 'Uganda workforce data - raw'!$B$4:$B$619,0), MATCH("Filled Female",'Uganda workforce data - raw'!$A$4:$F$4,0))*INDEX('Mapping cadres'!$B$1:$Z$616,MATCH($B132, 'Mapping cadres'!$B$1:$B$616,0), MATCH(AD$32,'Mapping cadres'!$B$1:$Z$1,0))</f>
        <v>0</v>
      </c>
      <c r="AE132" s="226">
        <f>INDEX('Uganda workforce data - raw'!$A$4:$F$619,MATCH($B132, 'Uganda workforce data - raw'!$B$4:$B$619,0), MATCH("Filled Female",'Uganda workforce data - raw'!$A$4:$F$4,0))*INDEX('Mapping cadres'!$B$1:$Z$616,MATCH($B132, 'Mapping cadres'!$B$1:$B$616,0), MATCH(AE$32,'Mapping cadres'!$B$1:$Z$1,0))</f>
        <v>0</v>
      </c>
      <c r="AF132" s="226">
        <f>INDEX('Uganda workforce data - raw'!$A$4:$F$619,MATCH($B132, 'Uganda workforce data - raw'!$B$4:$B$619,0), MATCH("Filled Female",'Uganda workforce data - raw'!$A$4:$F$4,0))*INDEX('Mapping cadres'!$B$1:$Z$616,MATCH($B132, 'Mapping cadres'!$B$1:$B$616,0), MATCH(AF$32,'Mapping cadres'!$B$1:$Z$1,0))</f>
        <v>0</v>
      </c>
      <c r="AG132" s="226">
        <f>INDEX('Uganda workforce data - raw'!$A$4:$F$619,MATCH($B132, 'Uganda workforce data - raw'!$B$4:$B$619,0), MATCH("Filled Female",'Uganda workforce data - raw'!$A$4:$F$4,0))*INDEX('Mapping cadres'!$B$1:$Z$616,MATCH($B132, 'Mapping cadres'!$B$1:$B$616,0), MATCH(AG$32,'Mapping cadres'!$B$1:$Z$1,0))</f>
        <v>0</v>
      </c>
      <c r="AH132" s="226">
        <f>INDEX('Uganda workforce data - raw'!$A$4:$F$619,MATCH($B132, 'Uganda workforce data - raw'!$B$4:$B$619,0), MATCH("Filled Female",'Uganda workforce data - raw'!$A$4:$F$4,0))*INDEX('Mapping cadres'!$B$1:$Z$616,MATCH($B132, 'Mapping cadres'!$B$1:$B$616,0), MATCH(AH$32,'Mapping cadres'!$B$1:$Z$1,0))</f>
        <v>0</v>
      </c>
      <c r="AI132" s="226">
        <f>INDEX('Uganda workforce data - raw'!$A$4:$F$619,MATCH($B132, 'Uganda workforce data - raw'!$B$4:$B$619,0), MATCH("Filled Female",'Uganda workforce data - raw'!$A$4:$F$4,0))*INDEX('Mapping cadres'!$B$1:$Z$616,MATCH($B132, 'Mapping cadres'!$B$1:$B$616,0), MATCH(AI$32,'Mapping cadres'!$B$1:$Z$1,0))</f>
        <v>0</v>
      </c>
      <c r="AJ132" s="226">
        <f>INDEX('Uganda workforce data - raw'!$A$4:$F$619,MATCH($B132, 'Uganda workforce data - raw'!$B$4:$B$619,0), MATCH("Filled Female",'Uganda workforce data - raw'!$A$4:$F$4,0))*INDEX('Mapping cadres'!$B$1:$Z$616,MATCH($B132, 'Mapping cadres'!$B$1:$B$616,0), MATCH(AJ$32,'Mapping cadres'!$B$1:$Z$1,0))</f>
        <v>0</v>
      </c>
      <c r="AK132" s="226">
        <f>INDEX('Uganda workforce data - raw'!$A$4:$F$619,MATCH($B132, 'Uganda workforce data - raw'!$B$4:$B$619,0), MATCH("Filled Female",'Uganda workforce data - raw'!$A$4:$F$4,0))*INDEX('Mapping cadres'!$B$1:$Z$616,MATCH($B132, 'Mapping cadres'!$B$1:$B$616,0), MATCH(AK$32,'Mapping cadres'!$B$1:$Z$1,0))</f>
        <v>0</v>
      </c>
      <c r="AL132" s="226">
        <f>INDEX('Uganda workforce data - raw'!$A$4:$F$619,MATCH($B132, 'Uganda workforce data - raw'!$B$4:$B$619,0), MATCH("Filled Female",'Uganda workforce data - raw'!$A$4:$F$4,0))*INDEX('Mapping cadres'!$B$1:$Z$616,MATCH($B132, 'Mapping cadres'!$B$1:$B$616,0), MATCH(AL$32,'Mapping cadres'!$B$1:$Z$1,0))</f>
        <v>0</v>
      </c>
      <c r="AM132" s="226">
        <f>INDEX('Uganda workforce data - raw'!$A$4:$F$619,MATCH($B132, 'Uganda workforce data - raw'!$B$4:$B$619,0), MATCH("Filled Female",'Uganda workforce data - raw'!$A$4:$F$4,0))*INDEX('Mapping cadres'!$B$1:$Z$616,MATCH($B132, 'Mapping cadres'!$B$1:$B$616,0), MATCH(AM$32,'Mapping cadres'!$B$1:$Z$1,0))</f>
        <v>0</v>
      </c>
      <c r="AN132" s="226">
        <f>INDEX('Uganda workforce data - raw'!$A$4:$F$619,MATCH($B132, 'Uganda workforce data - raw'!$B$4:$B$619,0), MATCH("Filled Female",'Uganda workforce data - raw'!$A$4:$F$4,0))*INDEX('Mapping cadres'!$B$1:$Z$616,MATCH($B132, 'Mapping cadres'!$B$1:$B$616,0), MATCH(AN$32,'Mapping cadres'!$B$1:$Z$1,0))</f>
        <v>0</v>
      </c>
      <c r="AO132" s="226">
        <f>INDEX('Uganda workforce data - raw'!$A$4:$F$619,MATCH($B132, 'Uganda workforce data - raw'!$B$4:$B$619,0), MATCH("Filled Female",'Uganda workforce data - raw'!$A$4:$F$4,0))*INDEX('Mapping cadres'!$B$1:$Z$616,MATCH($B132, 'Mapping cadres'!$B$1:$B$616,0), MATCH(AO$32,'Mapping cadres'!$B$1:$Z$1,0))</f>
        <v>0</v>
      </c>
      <c r="AP132" s="226">
        <f>INDEX('Uganda workforce data - raw'!$A$4:$F$619,MATCH($B132, 'Uganda workforce data - raw'!$B$4:$B$619,0), MATCH("Filled Female",'Uganda workforce data - raw'!$A$4:$F$4,0))*INDEX('Mapping cadres'!$B$1:$Z$616,MATCH($B132, 'Mapping cadres'!$B$1:$B$616,0), MATCH(AP$32,'Mapping cadres'!$B$1:$Z$1,0))</f>
        <v>0</v>
      </c>
      <c r="AQ132" s="226">
        <f>INDEX('Uganda workforce data - raw'!$A$4:$F$619,MATCH($B132, 'Uganda workforce data - raw'!$B$4:$B$619,0), MATCH("Filled Female",'Uganda workforce data - raw'!$A$4:$F$4,0))*INDEX('Mapping cadres'!$B$1:$Z$616,MATCH($B132, 'Mapping cadres'!$B$1:$B$616,0), MATCH(AQ$32,'Mapping cadres'!$B$1:$Z$1,0))</f>
        <v>0</v>
      </c>
      <c r="AR132" s="226">
        <f>INDEX('Uganda workforce data - raw'!$A$4:$F$619,MATCH($B132, 'Uganda workforce data - raw'!$B$4:$B$619,0), MATCH("Filled Female",'Uganda workforce data - raw'!$A$4:$F$4,0))*INDEX('Mapping cadres'!$B$1:$Z$616,MATCH($B132, 'Mapping cadres'!$B$1:$B$616,0), MATCH(AR$32,'Mapping cadres'!$B$1:$Z$1,0))</f>
        <v>0</v>
      </c>
      <c r="AS132" s="226">
        <f>INDEX('Uganda workforce data - raw'!$A$4:$F$619,MATCH($B132, 'Uganda workforce data - raw'!$B$4:$B$619,0), MATCH("Filled Female",'Uganda workforce data - raw'!$A$4:$F$4,0))*INDEX('Mapping cadres'!$B$1:$Z$616,MATCH($B132, 'Mapping cadres'!$B$1:$B$616,0), MATCH(AS$32,'Mapping cadres'!$B$1:$Z$1,0))</f>
        <v>0</v>
      </c>
      <c r="AT132" s="226">
        <f>INDEX('Uganda workforce data - raw'!$A$4:$F$619,MATCH($B132, 'Uganda workforce data - raw'!$B$4:$B$619,0), MATCH("Filled Female",'Uganda workforce data - raw'!$A$4:$F$4,0))*INDEX('Mapping cadres'!$B$1:$Z$616,MATCH($B132, 'Mapping cadres'!$B$1:$B$616,0), MATCH(AT$32,'Mapping cadres'!$B$1:$Z$1,0))</f>
        <v>0</v>
      </c>
      <c r="AU132" s="226">
        <f>INDEX('Uganda workforce data - raw'!$A$4:$F$619,MATCH($B132, 'Uganda workforce data - raw'!$B$4:$B$619,0), MATCH("Filled Female",'Uganda workforce data - raw'!$A$4:$F$4,0))*INDEX('Mapping cadres'!$B$1:$Z$616,MATCH($B132, 'Mapping cadres'!$B$1:$B$616,0), MATCH(AU$32,'Mapping cadres'!$B$1:$Z$1,0))</f>
        <v>0</v>
      </c>
      <c r="AV132" s="226">
        <f>INDEX('Uganda workforce data - raw'!$A$4:$F$619,MATCH($B132, 'Uganda workforce data - raw'!$B$4:$B$619,0), MATCH("Filled Female",'Uganda workforce data - raw'!$A$4:$F$4,0))*INDEX('Mapping cadres'!$B$1:$Z$616,MATCH($B132, 'Mapping cadres'!$B$1:$B$616,0), MATCH(AV$32,'Mapping cadres'!$B$1:$Z$1,0))</f>
        <v>0</v>
      </c>
      <c r="AW132" s="226">
        <f>INDEX('Uganda workforce data - raw'!$A$4:$F$619,MATCH($B132, 'Uganda workforce data - raw'!$B$4:$B$619,0), MATCH("Filled Female",'Uganda workforce data - raw'!$A$4:$F$4,0))*INDEX('Mapping cadres'!$B$1:$Z$616,MATCH($B132, 'Mapping cadres'!$B$1:$B$616,0), MATCH(AW$32,'Mapping cadres'!$B$1:$Z$1,0))</f>
        <v>0</v>
      </c>
      <c r="AX132" s="226">
        <f>INDEX('Uganda workforce data - raw'!$A$4:$F$619,MATCH($B132, 'Uganda workforce data - raw'!$B$4:$B$619,0), MATCH("Filled Female",'Uganda workforce data - raw'!$A$4:$F$4,0))*INDEX('Mapping cadres'!$B$1:$Z$616,MATCH($B132, 'Mapping cadres'!$B$1:$B$616,0), MATCH(AX$32,'Mapping cadres'!$B$1:$Z$1,0))</f>
        <v>0</v>
      </c>
      <c r="AY132" s="226">
        <f t="shared" si="29"/>
        <v>0</v>
      </c>
      <c r="AZ132" s="226">
        <f t="shared" si="30"/>
        <v>13</v>
      </c>
      <c r="BA132" s="226">
        <f t="shared" si="31"/>
        <v>0</v>
      </c>
      <c r="BB132" s="226">
        <f t="shared" si="32"/>
        <v>0</v>
      </c>
      <c r="BC132" s="226">
        <f t="shared" si="33"/>
        <v>0</v>
      </c>
      <c r="BD132" s="226">
        <f t="shared" si="34"/>
        <v>0</v>
      </c>
      <c r="BE132" s="226">
        <f t="shared" si="35"/>
        <v>0</v>
      </c>
      <c r="BF132" s="226">
        <f t="shared" si="36"/>
        <v>0</v>
      </c>
      <c r="BG132" s="226">
        <f t="shared" si="37"/>
        <v>0</v>
      </c>
      <c r="BH132" s="226">
        <f t="shared" si="38"/>
        <v>0</v>
      </c>
      <c r="BI132" s="226">
        <f t="shared" si="39"/>
        <v>0</v>
      </c>
      <c r="BJ132" s="226">
        <f t="shared" si="40"/>
        <v>0</v>
      </c>
      <c r="BK132" s="226">
        <f t="shared" si="41"/>
        <v>0</v>
      </c>
      <c r="BL132" s="226">
        <f t="shared" si="42"/>
        <v>0</v>
      </c>
      <c r="BM132" s="226">
        <f t="shared" si="43"/>
        <v>0</v>
      </c>
      <c r="BN132" s="226">
        <f t="shared" si="44"/>
        <v>0</v>
      </c>
      <c r="BO132" s="226">
        <f t="shared" si="45"/>
        <v>0</v>
      </c>
      <c r="BP132" s="226">
        <f t="shared" si="46"/>
        <v>0</v>
      </c>
      <c r="BQ132" s="226">
        <f t="shared" si="47"/>
        <v>0</v>
      </c>
      <c r="BR132" s="226">
        <f t="shared" si="48"/>
        <v>0</v>
      </c>
      <c r="BS132" s="226">
        <f t="shared" si="49"/>
        <v>0</v>
      </c>
      <c r="BT132" s="226">
        <f t="shared" si="50"/>
        <v>0</v>
      </c>
      <c r="BU132" s="226">
        <f t="shared" si="51"/>
        <v>0</v>
      </c>
      <c r="BV132" s="226">
        <f t="shared" si="52"/>
        <v>0</v>
      </c>
    </row>
    <row r="133" spans="1:74">
      <c r="A133" s="226">
        <v>101</v>
      </c>
      <c r="B133" s="226" t="s">
        <v>1406</v>
      </c>
      <c r="C133" s="226">
        <f>INDEX('Uganda workforce data - raw'!$A$4:$F$619,MATCH($B133, 'Uganda workforce data - raw'!$B$4:$B$619,0), MATCH("Filled Male",'Uganda workforce data - raw'!$A$4:$F$4,0))*INDEX('Mapping cadres'!$B$1:$Z$616,MATCH($B133, 'Mapping cadres'!$B$1:$B$616,0), MATCH(C$32,'Mapping cadres'!$B$1:$Z$1,0))</f>
        <v>0</v>
      </c>
      <c r="D133" s="226">
        <f>INDEX('Uganda workforce data - raw'!$A$4:$F$619,MATCH($B133, 'Uganda workforce data - raw'!$B$4:$B$619,0), MATCH("Filled Male",'Uganda workforce data - raw'!$A$4:$F$4,0))*INDEX('Mapping cadres'!$B$1:$Z$616,MATCH($B133, 'Mapping cadres'!$B$1:$B$616,0), MATCH(D$32,'Mapping cadres'!$B$1:$Z$1,0))</f>
        <v>0</v>
      </c>
      <c r="E133" s="226">
        <f>INDEX('Uganda workforce data - raw'!$A$4:$F$619,MATCH($B133, 'Uganda workforce data - raw'!$B$4:$B$619,0), MATCH("Filled Male",'Uganda workforce data - raw'!$A$4:$F$4,0))*INDEX('Mapping cadres'!$B$1:$Z$616,MATCH($B133, 'Mapping cadres'!$B$1:$B$616,0), MATCH(E$32,'Mapping cadres'!$B$1:$Z$1,0))</f>
        <v>0</v>
      </c>
      <c r="F133" s="226">
        <f>INDEX('Uganda workforce data - raw'!$A$4:$F$619,MATCH($B133, 'Uganda workforce data - raw'!$B$4:$B$619,0), MATCH("Filled Male",'Uganda workforce data - raw'!$A$4:$F$4,0))*INDEX('Mapping cadres'!$B$1:$Z$616,MATCH($B133, 'Mapping cadres'!$B$1:$B$616,0), MATCH(F$32,'Mapping cadres'!$B$1:$Z$1,0))</f>
        <v>0</v>
      </c>
      <c r="G133" s="226">
        <f>INDEX('Uganda workforce data - raw'!$A$4:$F$619,MATCH($B133, 'Uganda workforce data - raw'!$B$4:$B$619,0), MATCH("Filled Male",'Uganda workforce data - raw'!$A$4:$F$4,0))*INDEX('Mapping cadres'!$B$1:$Z$616,MATCH($B133, 'Mapping cadres'!$B$1:$B$616,0), MATCH(G$32,'Mapping cadres'!$B$1:$Z$1,0))</f>
        <v>0</v>
      </c>
      <c r="H133" s="226">
        <f>INDEX('Uganda workforce data - raw'!$A$4:$F$619,MATCH($B133, 'Uganda workforce data - raw'!$B$4:$B$619,0), MATCH("Filled Male",'Uganda workforce data - raw'!$A$4:$F$4,0))*INDEX('Mapping cadres'!$B$1:$Z$616,MATCH($B133, 'Mapping cadres'!$B$1:$B$616,0), MATCH(H$32,'Mapping cadres'!$B$1:$Z$1,0))</f>
        <v>0</v>
      </c>
      <c r="I133" s="226">
        <f>INDEX('Uganda workforce data - raw'!$A$4:$F$619,MATCH($B133, 'Uganda workforce data - raw'!$B$4:$B$619,0), MATCH("Filled Male",'Uganda workforce data - raw'!$A$4:$F$4,0))*INDEX('Mapping cadres'!$B$1:$Z$616,MATCH($B133, 'Mapping cadres'!$B$1:$B$616,0), MATCH(I$32,'Mapping cadres'!$B$1:$Z$1,0))</f>
        <v>0</v>
      </c>
      <c r="J133" s="226">
        <f>INDEX('Uganda workforce data - raw'!$A$4:$F$619,MATCH($B133, 'Uganda workforce data - raw'!$B$4:$B$619,0), MATCH("Filled Male",'Uganda workforce data - raw'!$A$4:$F$4,0))*INDEX('Mapping cadres'!$B$1:$Z$616,MATCH($B133, 'Mapping cadres'!$B$1:$B$616,0), MATCH(J$32,'Mapping cadres'!$B$1:$Z$1,0))</f>
        <v>0</v>
      </c>
      <c r="K133" s="226">
        <f>INDEX('Uganda workforce data - raw'!$A$4:$F$619,MATCH($B133, 'Uganda workforce data - raw'!$B$4:$B$619,0), MATCH("Filled Male",'Uganda workforce data - raw'!$A$4:$F$4,0))*INDEX('Mapping cadres'!$B$1:$Z$616,MATCH($B133, 'Mapping cadres'!$B$1:$B$616,0), MATCH(K$32,'Mapping cadres'!$B$1:$Z$1,0))</f>
        <v>0</v>
      </c>
      <c r="L133" s="226">
        <f>INDEX('Uganda workforce data - raw'!$A$4:$F$619,MATCH($B133, 'Uganda workforce data - raw'!$B$4:$B$619,0), MATCH("Filled Male",'Uganda workforce data - raw'!$A$4:$F$4,0))*INDEX('Mapping cadres'!$B$1:$Z$616,MATCH($B133, 'Mapping cadres'!$B$1:$B$616,0), MATCH(L$32,'Mapping cadres'!$B$1:$Z$1,0))</f>
        <v>0</v>
      </c>
      <c r="M133" s="226">
        <f>INDEX('Uganda workforce data - raw'!$A$4:$F$619,MATCH($B133, 'Uganda workforce data - raw'!$B$4:$B$619,0), MATCH("Filled Male",'Uganda workforce data - raw'!$A$4:$F$4,0))*INDEX('Mapping cadres'!$B$1:$Z$616,MATCH($B133, 'Mapping cadres'!$B$1:$B$616,0), MATCH(M$32,'Mapping cadres'!$B$1:$Z$1,0))</f>
        <v>0</v>
      </c>
      <c r="N133" s="226">
        <f>INDEX('Uganda workforce data - raw'!$A$4:$F$619,MATCH($B133, 'Uganda workforce data - raw'!$B$4:$B$619,0), MATCH("Filled Male",'Uganda workforce data - raw'!$A$4:$F$4,0))*INDEX('Mapping cadres'!$B$1:$Z$616,MATCH($B133, 'Mapping cadres'!$B$1:$B$616,0), MATCH(N$32,'Mapping cadres'!$B$1:$Z$1,0))</f>
        <v>0</v>
      </c>
      <c r="O133" s="226">
        <f>INDEX('Uganda workforce data - raw'!$A$4:$F$619,MATCH($B133, 'Uganda workforce data - raw'!$B$4:$B$619,0), MATCH("Filled Male",'Uganda workforce data - raw'!$A$4:$F$4,0))*INDEX('Mapping cadres'!$B$1:$Z$616,MATCH($B133, 'Mapping cadres'!$B$1:$B$616,0), MATCH(O$32,'Mapping cadres'!$B$1:$Z$1,0))</f>
        <v>0</v>
      </c>
      <c r="P133" s="226">
        <f>INDEX('Uganda workforce data - raw'!$A$4:$F$619,MATCH($B133, 'Uganda workforce data - raw'!$B$4:$B$619,0), MATCH("Filled Male",'Uganda workforce data - raw'!$A$4:$F$4,0))*INDEX('Mapping cadres'!$B$1:$Z$616,MATCH($B133, 'Mapping cadres'!$B$1:$B$616,0), MATCH(P$32,'Mapping cadres'!$B$1:$Z$1,0))</f>
        <v>0</v>
      </c>
      <c r="Q133" s="226">
        <f>INDEX('Uganda workforce data - raw'!$A$4:$F$619,MATCH($B133, 'Uganda workforce data - raw'!$B$4:$B$619,0), MATCH("Filled Male",'Uganda workforce data - raw'!$A$4:$F$4,0))*INDEX('Mapping cadres'!$B$1:$Z$616,MATCH($B133, 'Mapping cadres'!$B$1:$B$616,0), MATCH(Q$32,'Mapping cadres'!$B$1:$Z$1,0))</f>
        <v>0</v>
      </c>
      <c r="R133" s="226">
        <f>INDEX('Uganda workforce data - raw'!$A$4:$F$619,MATCH($B133, 'Uganda workforce data - raw'!$B$4:$B$619,0), MATCH("Filled Male",'Uganda workforce data - raw'!$A$4:$F$4,0))*INDEX('Mapping cadres'!$B$1:$Z$616,MATCH($B133, 'Mapping cadres'!$B$1:$B$616,0), MATCH(R$32,'Mapping cadres'!$B$1:$Z$1,0))</f>
        <v>0</v>
      </c>
      <c r="S133" s="226">
        <f>INDEX('Uganda workforce data - raw'!$A$4:$F$619,MATCH($B133, 'Uganda workforce data - raw'!$B$4:$B$619,0), MATCH("Filled Male",'Uganda workforce data - raw'!$A$4:$F$4,0))*INDEX('Mapping cadres'!$B$1:$Z$616,MATCH($B133, 'Mapping cadres'!$B$1:$B$616,0), MATCH(S$32,'Mapping cadres'!$B$1:$Z$1,0))</f>
        <v>0</v>
      </c>
      <c r="T133" s="226">
        <f>INDEX('Uganda workforce data - raw'!$A$4:$F$619,MATCH($B133, 'Uganda workforce data - raw'!$B$4:$B$619,0), MATCH("Filled Male",'Uganda workforce data - raw'!$A$4:$F$4,0))*INDEX('Mapping cadres'!$B$1:$Z$616,MATCH($B133, 'Mapping cadres'!$B$1:$B$616,0), MATCH(T$32,'Mapping cadres'!$B$1:$Z$1,0))</f>
        <v>0</v>
      </c>
      <c r="U133" s="226">
        <f>INDEX('Uganda workforce data - raw'!$A$4:$F$619,MATCH($B133, 'Uganda workforce data - raw'!$B$4:$B$619,0), MATCH("Filled Male",'Uganda workforce data - raw'!$A$4:$F$4,0))*INDEX('Mapping cadres'!$B$1:$Z$616,MATCH($B133, 'Mapping cadres'!$B$1:$B$616,0), MATCH(U$32,'Mapping cadres'!$B$1:$Z$1,0))</f>
        <v>0</v>
      </c>
      <c r="V133" s="226">
        <f>INDEX('Uganda workforce data - raw'!$A$4:$F$619,MATCH($B133, 'Uganda workforce data - raw'!$B$4:$B$619,0), MATCH("Filled Male",'Uganda workforce data - raw'!$A$4:$F$4,0))*INDEX('Mapping cadres'!$B$1:$Z$616,MATCH($B133, 'Mapping cadres'!$B$1:$B$616,0), MATCH(V$32,'Mapping cadres'!$B$1:$Z$1,0))</f>
        <v>0</v>
      </c>
      <c r="W133" s="226">
        <f>INDEX('Uganda workforce data - raw'!$A$4:$F$619,MATCH($B133, 'Uganda workforce data - raw'!$B$4:$B$619,0), MATCH("Filled Male",'Uganda workforce data - raw'!$A$4:$F$4,0))*INDEX('Mapping cadres'!$B$1:$Z$616,MATCH($B133, 'Mapping cadres'!$B$1:$B$616,0), MATCH(W$32,'Mapping cadres'!$B$1:$Z$1,0))</f>
        <v>0</v>
      </c>
      <c r="X133" s="226">
        <f>INDEX('Uganda workforce data - raw'!$A$4:$F$619,MATCH($B133, 'Uganda workforce data - raw'!$B$4:$B$619,0), MATCH("Filled Male",'Uganda workforce data - raw'!$A$4:$F$4,0))*INDEX('Mapping cadres'!$B$1:$Z$616,MATCH($B133, 'Mapping cadres'!$B$1:$B$616,0), MATCH(X$32,'Mapping cadres'!$B$1:$Z$1,0))</f>
        <v>0</v>
      </c>
      <c r="Y133" s="226">
        <f>INDEX('Uganda workforce data - raw'!$A$4:$F$619,MATCH($B133, 'Uganda workforce data - raw'!$B$4:$B$619,0), MATCH("Filled Male",'Uganda workforce data - raw'!$A$4:$F$4,0))*INDEX('Mapping cadres'!$B$1:$Z$616,MATCH($B133, 'Mapping cadres'!$B$1:$B$616,0), MATCH(Y$32,'Mapping cadres'!$B$1:$Z$1,0))</f>
        <v>0</v>
      </c>
      <c r="Z133" s="226">
        <f>INDEX('Uganda workforce data - raw'!$A$4:$F$619,MATCH($B133, 'Uganda workforce data - raw'!$B$4:$B$619,0), MATCH("Filled Male",'Uganda workforce data - raw'!$A$4:$F$4,0))*INDEX('Mapping cadres'!$B$1:$Z$616,MATCH($B133, 'Mapping cadres'!$B$1:$B$616,0), MATCH(Z$32,'Mapping cadres'!$B$1:$Z$1,0))</f>
        <v>0</v>
      </c>
      <c r="AA133" s="226">
        <f>INDEX('Uganda workforce data - raw'!$A$4:$F$619,MATCH($B133, 'Uganda workforce data - raw'!$B$4:$B$619,0), MATCH("Filled Female",'Uganda workforce data - raw'!$A$4:$F$4,0))*INDEX('Mapping cadres'!$B$1:$Z$616,MATCH($B133, 'Mapping cadres'!$B$1:$B$616,0), MATCH(AA$32,'Mapping cadres'!$B$1:$Z$1,0))</f>
        <v>0</v>
      </c>
      <c r="AB133" s="226">
        <f>INDEX('Uganda workforce data - raw'!$A$4:$F$619,MATCH($B133, 'Uganda workforce data - raw'!$B$4:$B$619,0), MATCH("Filled Female",'Uganda workforce data - raw'!$A$4:$F$4,0))*INDEX('Mapping cadres'!$B$1:$Z$616,MATCH($B133, 'Mapping cadres'!$B$1:$B$616,0), MATCH(AB$32,'Mapping cadres'!$B$1:$Z$1,0))</f>
        <v>0</v>
      </c>
      <c r="AC133" s="226">
        <f>INDEX('Uganda workforce data - raw'!$A$4:$F$619,MATCH($B133, 'Uganda workforce data - raw'!$B$4:$B$619,0), MATCH("Filled Female",'Uganda workforce data - raw'!$A$4:$F$4,0))*INDEX('Mapping cadres'!$B$1:$Z$616,MATCH($B133, 'Mapping cadres'!$B$1:$B$616,0), MATCH(AC$32,'Mapping cadres'!$B$1:$Z$1,0))</f>
        <v>0</v>
      </c>
      <c r="AD133" s="226">
        <f>INDEX('Uganda workforce data - raw'!$A$4:$F$619,MATCH($B133, 'Uganda workforce data - raw'!$B$4:$B$619,0), MATCH("Filled Female",'Uganda workforce data - raw'!$A$4:$F$4,0))*INDEX('Mapping cadres'!$B$1:$Z$616,MATCH($B133, 'Mapping cadres'!$B$1:$B$616,0), MATCH(AD$32,'Mapping cadres'!$B$1:$Z$1,0))</f>
        <v>0</v>
      </c>
      <c r="AE133" s="226">
        <f>INDEX('Uganda workforce data - raw'!$A$4:$F$619,MATCH($B133, 'Uganda workforce data - raw'!$B$4:$B$619,0), MATCH("Filled Female",'Uganda workforce data - raw'!$A$4:$F$4,0))*INDEX('Mapping cadres'!$B$1:$Z$616,MATCH($B133, 'Mapping cadres'!$B$1:$B$616,0), MATCH(AE$32,'Mapping cadres'!$B$1:$Z$1,0))</f>
        <v>0</v>
      </c>
      <c r="AF133" s="226">
        <f>INDEX('Uganda workforce data - raw'!$A$4:$F$619,MATCH($B133, 'Uganda workforce data - raw'!$B$4:$B$619,0), MATCH("Filled Female",'Uganda workforce data - raw'!$A$4:$F$4,0))*INDEX('Mapping cadres'!$B$1:$Z$616,MATCH($B133, 'Mapping cadres'!$B$1:$B$616,0), MATCH(AF$32,'Mapping cadres'!$B$1:$Z$1,0))</f>
        <v>0</v>
      </c>
      <c r="AG133" s="226">
        <f>INDEX('Uganda workforce data - raw'!$A$4:$F$619,MATCH($B133, 'Uganda workforce data - raw'!$B$4:$B$619,0), MATCH("Filled Female",'Uganda workforce data - raw'!$A$4:$F$4,0))*INDEX('Mapping cadres'!$B$1:$Z$616,MATCH($B133, 'Mapping cadres'!$B$1:$B$616,0), MATCH(AG$32,'Mapping cadres'!$B$1:$Z$1,0))</f>
        <v>0</v>
      </c>
      <c r="AH133" s="226">
        <f>INDEX('Uganda workforce data - raw'!$A$4:$F$619,MATCH($B133, 'Uganda workforce data - raw'!$B$4:$B$619,0), MATCH("Filled Female",'Uganda workforce data - raw'!$A$4:$F$4,0))*INDEX('Mapping cadres'!$B$1:$Z$616,MATCH($B133, 'Mapping cadres'!$B$1:$B$616,0), MATCH(AH$32,'Mapping cadres'!$B$1:$Z$1,0))</f>
        <v>0</v>
      </c>
      <c r="AI133" s="226">
        <f>INDEX('Uganda workforce data - raw'!$A$4:$F$619,MATCH($B133, 'Uganda workforce data - raw'!$B$4:$B$619,0), MATCH("Filled Female",'Uganda workforce data - raw'!$A$4:$F$4,0))*INDEX('Mapping cadres'!$B$1:$Z$616,MATCH($B133, 'Mapping cadres'!$B$1:$B$616,0), MATCH(AI$32,'Mapping cadres'!$B$1:$Z$1,0))</f>
        <v>0</v>
      </c>
      <c r="AJ133" s="226">
        <f>INDEX('Uganda workforce data - raw'!$A$4:$F$619,MATCH($B133, 'Uganda workforce data - raw'!$B$4:$B$619,0), MATCH("Filled Female",'Uganda workforce data - raw'!$A$4:$F$4,0))*INDEX('Mapping cadres'!$B$1:$Z$616,MATCH($B133, 'Mapping cadres'!$B$1:$B$616,0), MATCH(AJ$32,'Mapping cadres'!$B$1:$Z$1,0))</f>
        <v>0</v>
      </c>
      <c r="AK133" s="226">
        <f>INDEX('Uganda workforce data - raw'!$A$4:$F$619,MATCH($B133, 'Uganda workforce data - raw'!$B$4:$B$619,0), MATCH("Filled Female",'Uganda workforce data - raw'!$A$4:$F$4,0))*INDEX('Mapping cadres'!$B$1:$Z$616,MATCH($B133, 'Mapping cadres'!$B$1:$B$616,0), MATCH(AK$32,'Mapping cadres'!$B$1:$Z$1,0))</f>
        <v>0</v>
      </c>
      <c r="AL133" s="226">
        <f>INDEX('Uganda workforce data - raw'!$A$4:$F$619,MATCH($B133, 'Uganda workforce data - raw'!$B$4:$B$619,0), MATCH("Filled Female",'Uganda workforce data - raw'!$A$4:$F$4,0))*INDEX('Mapping cadres'!$B$1:$Z$616,MATCH($B133, 'Mapping cadres'!$B$1:$B$616,0), MATCH(AL$32,'Mapping cadres'!$B$1:$Z$1,0))</f>
        <v>2</v>
      </c>
      <c r="AM133" s="226">
        <f>INDEX('Uganda workforce data - raw'!$A$4:$F$619,MATCH($B133, 'Uganda workforce data - raw'!$B$4:$B$619,0), MATCH("Filled Female",'Uganda workforce data - raw'!$A$4:$F$4,0))*INDEX('Mapping cadres'!$B$1:$Z$616,MATCH($B133, 'Mapping cadres'!$B$1:$B$616,0), MATCH(AM$32,'Mapping cadres'!$B$1:$Z$1,0))</f>
        <v>0</v>
      </c>
      <c r="AN133" s="226">
        <f>INDEX('Uganda workforce data - raw'!$A$4:$F$619,MATCH($B133, 'Uganda workforce data - raw'!$B$4:$B$619,0), MATCH("Filled Female",'Uganda workforce data - raw'!$A$4:$F$4,0))*INDEX('Mapping cadres'!$B$1:$Z$616,MATCH($B133, 'Mapping cadres'!$B$1:$B$616,0), MATCH(AN$32,'Mapping cadres'!$B$1:$Z$1,0))</f>
        <v>0</v>
      </c>
      <c r="AO133" s="226">
        <f>INDEX('Uganda workforce data - raw'!$A$4:$F$619,MATCH($B133, 'Uganda workforce data - raw'!$B$4:$B$619,0), MATCH("Filled Female",'Uganda workforce data - raw'!$A$4:$F$4,0))*INDEX('Mapping cadres'!$B$1:$Z$616,MATCH($B133, 'Mapping cadres'!$B$1:$B$616,0), MATCH(AO$32,'Mapping cadres'!$B$1:$Z$1,0))</f>
        <v>0</v>
      </c>
      <c r="AP133" s="226">
        <f>INDEX('Uganda workforce data - raw'!$A$4:$F$619,MATCH($B133, 'Uganda workforce data - raw'!$B$4:$B$619,0), MATCH("Filled Female",'Uganda workforce data - raw'!$A$4:$F$4,0))*INDEX('Mapping cadres'!$B$1:$Z$616,MATCH($B133, 'Mapping cadres'!$B$1:$B$616,0), MATCH(AP$32,'Mapping cadres'!$B$1:$Z$1,0))</f>
        <v>0</v>
      </c>
      <c r="AQ133" s="226">
        <f>INDEX('Uganda workforce data - raw'!$A$4:$F$619,MATCH($B133, 'Uganda workforce data - raw'!$B$4:$B$619,0), MATCH("Filled Female",'Uganda workforce data - raw'!$A$4:$F$4,0))*INDEX('Mapping cadres'!$B$1:$Z$616,MATCH($B133, 'Mapping cadres'!$B$1:$B$616,0), MATCH(AQ$32,'Mapping cadres'!$B$1:$Z$1,0))</f>
        <v>0</v>
      </c>
      <c r="AR133" s="226">
        <f>INDEX('Uganda workforce data - raw'!$A$4:$F$619,MATCH($B133, 'Uganda workforce data - raw'!$B$4:$B$619,0), MATCH("Filled Female",'Uganda workforce data - raw'!$A$4:$F$4,0))*INDEX('Mapping cadres'!$B$1:$Z$616,MATCH($B133, 'Mapping cadres'!$B$1:$B$616,0), MATCH(AR$32,'Mapping cadres'!$B$1:$Z$1,0))</f>
        <v>0</v>
      </c>
      <c r="AS133" s="226">
        <f>INDEX('Uganda workforce data - raw'!$A$4:$F$619,MATCH($B133, 'Uganda workforce data - raw'!$B$4:$B$619,0), MATCH("Filled Female",'Uganda workforce data - raw'!$A$4:$F$4,0))*INDEX('Mapping cadres'!$B$1:$Z$616,MATCH($B133, 'Mapping cadres'!$B$1:$B$616,0), MATCH(AS$32,'Mapping cadres'!$B$1:$Z$1,0))</f>
        <v>0</v>
      </c>
      <c r="AT133" s="226">
        <f>INDEX('Uganda workforce data - raw'!$A$4:$F$619,MATCH($B133, 'Uganda workforce data - raw'!$B$4:$B$619,0), MATCH("Filled Female",'Uganda workforce data - raw'!$A$4:$F$4,0))*INDEX('Mapping cadres'!$B$1:$Z$616,MATCH($B133, 'Mapping cadres'!$B$1:$B$616,0), MATCH(AT$32,'Mapping cadres'!$B$1:$Z$1,0))</f>
        <v>0</v>
      </c>
      <c r="AU133" s="226">
        <f>INDEX('Uganda workforce data - raw'!$A$4:$F$619,MATCH($B133, 'Uganda workforce data - raw'!$B$4:$B$619,0), MATCH("Filled Female",'Uganda workforce data - raw'!$A$4:$F$4,0))*INDEX('Mapping cadres'!$B$1:$Z$616,MATCH($B133, 'Mapping cadres'!$B$1:$B$616,0), MATCH(AU$32,'Mapping cadres'!$B$1:$Z$1,0))</f>
        <v>0</v>
      </c>
      <c r="AV133" s="226">
        <f>INDEX('Uganda workforce data - raw'!$A$4:$F$619,MATCH($B133, 'Uganda workforce data - raw'!$B$4:$B$619,0), MATCH("Filled Female",'Uganda workforce data - raw'!$A$4:$F$4,0))*INDEX('Mapping cadres'!$B$1:$Z$616,MATCH($B133, 'Mapping cadres'!$B$1:$B$616,0), MATCH(AV$32,'Mapping cadres'!$B$1:$Z$1,0))</f>
        <v>0</v>
      </c>
      <c r="AW133" s="226">
        <f>INDEX('Uganda workforce data - raw'!$A$4:$F$619,MATCH($B133, 'Uganda workforce data - raw'!$B$4:$B$619,0), MATCH("Filled Female",'Uganda workforce data - raw'!$A$4:$F$4,0))*INDEX('Mapping cadres'!$B$1:$Z$616,MATCH($B133, 'Mapping cadres'!$B$1:$B$616,0), MATCH(AW$32,'Mapping cadres'!$B$1:$Z$1,0))</f>
        <v>0</v>
      </c>
      <c r="AX133" s="226">
        <f>INDEX('Uganda workforce data - raw'!$A$4:$F$619,MATCH($B133, 'Uganda workforce data - raw'!$B$4:$B$619,0), MATCH("Filled Female",'Uganda workforce data - raw'!$A$4:$F$4,0))*INDEX('Mapping cadres'!$B$1:$Z$616,MATCH($B133, 'Mapping cadres'!$B$1:$B$616,0), MATCH(AX$32,'Mapping cadres'!$B$1:$Z$1,0))</f>
        <v>0</v>
      </c>
      <c r="AY133" s="226">
        <f t="shared" si="29"/>
        <v>0</v>
      </c>
      <c r="AZ133" s="226">
        <f t="shared" si="30"/>
        <v>0</v>
      </c>
      <c r="BA133" s="226">
        <f t="shared" si="31"/>
        <v>0</v>
      </c>
      <c r="BB133" s="226">
        <f t="shared" si="32"/>
        <v>0</v>
      </c>
      <c r="BC133" s="226">
        <f t="shared" si="33"/>
        <v>0</v>
      </c>
      <c r="BD133" s="226">
        <f t="shared" si="34"/>
        <v>0</v>
      </c>
      <c r="BE133" s="226">
        <f t="shared" si="35"/>
        <v>0</v>
      </c>
      <c r="BF133" s="226">
        <f t="shared" si="36"/>
        <v>0</v>
      </c>
      <c r="BG133" s="226">
        <f t="shared" si="37"/>
        <v>0</v>
      </c>
      <c r="BH133" s="226">
        <f t="shared" si="38"/>
        <v>0</v>
      </c>
      <c r="BI133" s="226">
        <f t="shared" si="39"/>
        <v>0</v>
      </c>
      <c r="BJ133" s="226">
        <f t="shared" si="40"/>
        <v>2</v>
      </c>
      <c r="BK133" s="226">
        <f t="shared" si="41"/>
        <v>0</v>
      </c>
      <c r="BL133" s="226">
        <f t="shared" si="42"/>
        <v>0</v>
      </c>
      <c r="BM133" s="226">
        <f t="shared" si="43"/>
        <v>0</v>
      </c>
      <c r="BN133" s="226">
        <f t="shared" si="44"/>
        <v>0</v>
      </c>
      <c r="BO133" s="226">
        <f t="shared" si="45"/>
        <v>0</v>
      </c>
      <c r="BP133" s="226">
        <f t="shared" si="46"/>
        <v>0</v>
      </c>
      <c r="BQ133" s="226">
        <f t="shared" si="47"/>
        <v>0</v>
      </c>
      <c r="BR133" s="226">
        <f t="shared" si="48"/>
        <v>0</v>
      </c>
      <c r="BS133" s="226">
        <f t="shared" si="49"/>
        <v>0</v>
      </c>
      <c r="BT133" s="226">
        <f t="shared" si="50"/>
        <v>0</v>
      </c>
      <c r="BU133" s="226">
        <f t="shared" si="51"/>
        <v>0</v>
      </c>
      <c r="BV133" s="226">
        <f t="shared" si="52"/>
        <v>0</v>
      </c>
    </row>
    <row r="134" spans="1:74">
      <c r="A134" s="226">
        <v>102</v>
      </c>
      <c r="B134" s="226" t="s">
        <v>1407</v>
      </c>
      <c r="C134" s="226">
        <f>INDEX('Uganda workforce data - raw'!$A$4:$F$619,MATCH($B134, 'Uganda workforce data - raw'!$B$4:$B$619,0), MATCH("Filled Male",'Uganda workforce data - raw'!$A$4:$F$4,0))*INDEX('Mapping cadres'!$B$1:$Z$616,MATCH($B134, 'Mapping cadres'!$B$1:$B$616,0), MATCH(C$32,'Mapping cadres'!$B$1:$Z$1,0))</f>
        <v>0</v>
      </c>
      <c r="D134" s="226">
        <f>INDEX('Uganda workforce data - raw'!$A$4:$F$619,MATCH($B134, 'Uganda workforce data - raw'!$B$4:$B$619,0), MATCH("Filled Male",'Uganda workforce data - raw'!$A$4:$F$4,0))*INDEX('Mapping cadres'!$B$1:$Z$616,MATCH($B134, 'Mapping cadres'!$B$1:$B$616,0), MATCH(D$32,'Mapping cadres'!$B$1:$Z$1,0))</f>
        <v>2</v>
      </c>
      <c r="E134" s="226">
        <f>INDEX('Uganda workforce data - raw'!$A$4:$F$619,MATCH($B134, 'Uganda workforce data - raw'!$B$4:$B$619,0), MATCH("Filled Male",'Uganda workforce data - raw'!$A$4:$F$4,0))*INDEX('Mapping cadres'!$B$1:$Z$616,MATCH($B134, 'Mapping cadres'!$B$1:$B$616,0), MATCH(E$32,'Mapping cadres'!$B$1:$Z$1,0))</f>
        <v>0</v>
      </c>
      <c r="F134" s="226">
        <f>INDEX('Uganda workforce data - raw'!$A$4:$F$619,MATCH($B134, 'Uganda workforce data - raw'!$B$4:$B$619,0), MATCH("Filled Male",'Uganda workforce data - raw'!$A$4:$F$4,0))*INDEX('Mapping cadres'!$B$1:$Z$616,MATCH($B134, 'Mapping cadres'!$B$1:$B$616,0), MATCH(F$32,'Mapping cadres'!$B$1:$Z$1,0))</f>
        <v>0</v>
      </c>
      <c r="G134" s="226">
        <f>INDEX('Uganda workforce data - raw'!$A$4:$F$619,MATCH($B134, 'Uganda workforce data - raw'!$B$4:$B$619,0), MATCH("Filled Male",'Uganda workforce data - raw'!$A$4:$F$4,0))*INDEX('Mapping cadres'!$B$1:$Z$616,MATCH($B134, 'Mapping cadres'!$B$1:$B$616,0), MATCH(G$32,'Mapping cadres'!$B$1:$Z$1,0))</f>
        <v>0</v>
      </c>
      <c r="H134" s="226">
        <f>INDEX('Uganda workforce data - raw'!$A$4:$F$619,MATCH($B134, 'Uganda workforce data - raw'!$B$4:$B$619,0), MATCH("Filled Male",'Uganda workforce data - raw'!$A$4:$F$4,0))*INDEX('Mapping cadres'!$B$1:$Z$616,MATCH($B134, 'Mapping cadres'!$B$1:$B$616,0), MATCH(H$32,'Mapping cadres'!$B$1:$Z$1,0))</f>
        <v>0</v>
      </c>
      <c r="I134" s="226">
        <f>INDEX('Uganda workforce data - raw'!$A$4:$F$619,MATCH($B134, 'Uganda workforce data - raw'!$B$4:$B$619,0), MATCH("Filled Male",'Uganda workforce data - raw'!$A$4:$F$4,0))*INDEX('Mapping cadres'!$B$1:$Z$616,MATCH($B134, 'Mapping cadres'!$B$1:$B$616,0), MATCH(I$32,'Mapping cadres'!$B$1:$Z$1,0))</f>
        <v>0</v>
      </c>
      <c r="J134" s="226">
        <f>INDEX('Uganda workforce data - raw'!$A$4:$F$619,MATCH($B134, 'Uganda workforce data - raw'!$B$4:$B$619,0), MATCH("Filled Male",'Uganda workforce data - raw'!$A$4:$F$4,0))*INDEX('Mapping cadres'!$B$1:$Z$616,MATCH($B134, 'Mapping cadres'!$B$1:$B$616,0), MATCH(J$32,'Mapping cadres'!$B$1:$Z$1,0))</f>
        <v>0</v>
      </c>
      <c r="K134" s="226">
        <f>INDEX('Uganda workforce data - raw'!$A$4:$F$619,MATCH($B134, 'Uganda workforce data - raw'!$B$4:$B$619,0), MATCH("Filled Male",'Uganda workforce data - raw'!$A$4:$F$4,0))*INDEX('Mapping cadres'!$B$1:$Z$616,MATCH($B134, 'Mapping cadres'!$B$1:$B$616,0), MATCH(K$32,'Mapping cadres'!$B$1:$Z$1,0))</f>
        <v>0</v>
      </c>
      <c r="L134" s="226">
        <f>INDEX('Uganda workforce data - raw'!$A$4:$F$619,MATCH($B134, 'Uganda workforce data - raw'!$B$4:$B$619,0), MATCH("Filled Male",'Uganda workforce data - raw'!$A$4:$F$4,0))*INDEX('Mapping cadres'!$B$1:$Z$616,MATCH($B134, 'Mapping cadres'!$B$1:$B$616,0), MATCH(L$32,'Mapping cadres'!$B$1:$Z$1,0))</f>
        <v>0</v>
      </c>
      <c r="M134" s="226">
        <f>INDEX('Uganda workforce data - raw'!$A$4:$F$619,MATCH($B134, 'Uganda workforce data - raw'!$B$4:$B$619,0), MATCH("Filled Male",'Uganda workforce data - raw'!$A$4:$F$4,0))*INDEX('Mapping cadres'!$B$1:$Z$616,MATCH($B134, 'Mapping cadres'!$B$1:$B$616,0), MATCH(M$32,'Mapping cadres'!$B$1:$Z$1,0))</f>
        <v>0</v>
      </c>
      <c r="N134" s="226">
        <f>INDEX('Uganda workforce data - raw'!$A$4:$F$619,MATCH($B134, 'Uganda workforce data - raw'!$B$4:$B$619,0), MATCH("Filled Male",'Uganda workforce data - raw'!$A$4:$F$4,0))*INDEX('Mapping cadres'!$B$1:$Z$616,MATCH($B134, 'Mapping cadres'!$B$1:$B$616,0), MATCH(N$32,'Mapping cadres'!$B$1:$Z$1,0))</f>
        <v>0</v>
      </c>
      <c r="O134" s="226">
        <f>INDEX('Uganda workforce data - raw'!$A$4:$F$619,MATCH($B134, 'Uganda workforce data - raw'!$B$4:$B$619,0), MATCH("Filled Male",'Uganda workforce data - raw'!$A$4:$F$4,0))*INDEX('Mapping cadres'!$B$1:$Z$616,MATCH($B134, 'Mapping cadres'!$B$1:$B$616,0), MATCH(O$32,'Mapping cadres'!$B$1:$Z$1,0))</f>
        <v>0</v>
      </c>
      <c r="P134" s="226">
        <f>INDEX('Uganda workforce data - raw'!$A$4:$F$619,MATCH($B134, 'Uganda workforce data - raw'!$B$4:$B$619,0), MATCH("Filled Male",'Uganda workforce data - raw'!$A$4:$F$4,0))*INDEX('Mapping cadres'!$B$1:$Z$616,MATCH($B134, 'Mapping cadres'!$B$1:$B$616,0), MATCH(P$32,'Mapping cadres'!$B$1:$Z$1,0))</f>
        <v>0</v>
      </c>
      <c r="Q134" s="226">
        <f>INDEX('Uganda workforce data - raw'!$A$4:$F$619,MATCH($B134, 'Uganda workforce data - raw'!$B$4:$B$619,0), MATCH("Filled Male",'Uganda workforce data - raw'!$A$4:$F$4,0))*INDEX('Mapping cadres'!$B$1:$Z$616,MATCH($B134, 'Mapping cadres'!$B$1:$B$616,0), MATCH(Q$32,'Mapping cadres'!$B$1:$Z$1,0))</f>
        <v>0</v>
      </c>
      <c r="R134" s="226">
        <f>INDEX('Uganda workforce data - raw'!$A$4:$F$619,MATCH($B134, 'Uganda workforce data - raw'!$B$4:$B$619,0), MATCH("Filled Male",'Uganda workforce data - raw'!$A$4:$F$4,0))*INDEX('Mapping cadres'!$B$1:$Z$616,MATCH($B134, 'Mapping cadres'!$B$1:$B$616,0), MATCH(R$32,'Mapping cadres'!$B$1:$Z$1,0))</f>
        <v>0</v>
      </c>
      <c r="S134" s="226">
        <f>INDEX('Uganda workforce data - raw'!$A$4:$F$619,MATCH($B134, 'Uganda workforce data - raw'!$B$4:$B$619,0), MATCH("Filled Male",'Uganda workforce data - raw'!$A$4:$F$4,0))*INDEX('Mapping cadres'!$B$1:$Z$616,MATCH($B134, 'Mapping cadres'!$B$1:$B$616,0), MATCH(S$32,'Mapping cadres'!$B$1:$Z$1,0))</f>
        <v>0</v>
      </c>
      <c r="T134" s="226">
        <f>INDEX('Uganda workforce data - raw'!$A$4:$F$619,MATCH($B134, 'Uganda workforce data - raw'!$B$4:$B$619,0), MATCH("Filled Male",'Uganda workforce data - raw'!$A$4:$F$4,0))*INDEX('Mapping cadres'!$B$1:$Z$616,MATCH($B134, 'Mapping cadres'!$B$1:$B$616,0), MATCH(T$32,'Mapping cadres'!$B$1:$Z$1,0))</f>
        <v>0</v>
      </c>
      <c r="U134" s="226">
        <f>INDEX('Uganda workforce data - raw'!$A$4:$F$619,MATCH($B134, 'Uganda workforce data - raw'!$B$4:$B$619,0), MATCH("Filled Male",'Uganda workforce data - raw'!$A$4:$F$4,0))*INDEX('Mapping cadres'!$B$1:$Z$616,MATCH($B134, 'Mapping cadres'!$B$1:$B$616,0), MATCH(U$32,'Mapping cadres'!$B$1:$Z$1,0))</f>
        <v>0</v>
      </c>
      <c r="V134" s="226">
        <f>INDEX('Uganda workforce data - raw'!$A$4:$F$619,MATCH($B134, 'Uganda workforce data - raw'!$B$4:$B$619,0), MATCH("Filled Male",'Uganda workforce data - raw'!$A$4:$F$4,0))*INDEX('Mapping cadres'!$B$1:$Z$616,MATCH($B134, 'Mapping cadres'!$B$1:$B$616,0), MATCH(V$32,'Mapping cadres'!$B$1:$Z$1,0))</f>
        <v>0</v>
      </c>
      <c r="W134" s="226">
        <f>INDEX('Uganda workforce data - raw'!$A$4:$F$619,MATCH($B134, 'Uganda workforce data - raw'!$B$4:$B$619,0), MATCH("Filled Male",'Uganda workforce data - raw'!$A$4:$F$4,0))*INDEX('Mapping cadres'!$B$1:$Z$616,MATCH($B134, 'Mapping cadres'!$B$1:$B$616,0), MATCH(W$32,'Mapping cadres'!$B$1:$Z$1,0))</f>
        <v>0</v>
      </c>
      <c r="X134" s="226">
        <f>INDEX('Uganda workforce data - raw'!$A$4:$F$619,MATCH($B134, 'Uganda workforce data - raw'!$B$4:$B$619,0), MATCH("Filled Male",'Uganda workforce data - raw'!$A$4:$F$4,0))*INDEX('Mapping cadres'!$B$1:$Z$616,MATCH($B134, 'Mapping cadres'!$B$1:$B$616,0), MATCH(X$32,'Mapping cadres'!$B$1:$Z$1,0))</f>
        <v>0</v>
      </c>
      <c r="Y134" s="226">
        <f>INDEX('Uganda workforce data - raw'!$A$4:$F$619,MATCH($B134, 'Uganda workforce data - raw'!$B$4:$B$619,0), MATCH("Filled Male",'Uganda workforce data - raw'!$A$4:$F$4,0))*INDEX('Mapping cadres'!$B$1:$Z$616,MATCH($B134, 'Mapping cadres'!$B$1:$B$616,0), MATCH(Y$32,'Mapping cadres'!$B$1:$Z$1,0))</f>
        <v>0</v>
      </c>
      <c r="Z134" s="226">
        <f>INDEX('Uganda workforce data - raw'!$A$4:$F$619,MATCH($B134, 'Uganda workforce data - raw'!$B$4:$B$619,0), MATCH("Filled Male",'Uganda workforce data - raw'!$A$4:$F$4,0))*INDEX('Mapping cadres'!$B$1:$Z$616,MATCH($B134, 'Mapping cadres'!$B$1:$B$616,0), MATCH(Z$32,'Mapping cadres'!$B$1:$Z$1,0))</f>
        <v>0</v>
      </c>
      <c r="AA134" s="226">
        <f>INDEX('Uganda workforce data - raw'!$A$4:$F$619,MATCH($B134, 'Uganda workforce data - raw'!$B$4:$B$619,0), MATCH("Filled Female",'Uganda workforce data - raw'!$A$4:$F$4,0))*INDEX('Mapping cadres'!$B$1:$Z$616,MATCH($B134, 'Mapping cadres'!$B$1:$B$616,0), MATCH(AA$32,'Mapping cadres'!$B$1:$Z$1,0))</f>
        <v>0</v>
      </c>
      <c r="AB134" s="226">
        <f>INDEX('Uganda workforce data - raw'!$A$4:$F$619,MATCH($B134, 'Uganda workforce data - raw'!$B$4:$B$619,0), MATCH("Filled Female",'Uganda workforce data - raw'!$A$4:$F$4,0))*INDEX('Mapping cadres'!$B$1:$Z$616,MATCH($B134, 'Mapping cadres'!$B$1:$B$616,0), MATCH(AB$32,'Mapping cadres'!$B$1:$Z$1,0))</f>
        <v>1</v>
      </c>
      <c r="AC134" s="226">
        <f>INDEX('Uganda workforce data - raw'!$A$4:$F$619,MATCH($B134, 'Uganda workforce data - raw'!$B$4:$B$619,0), MATCH("Filled Female",'Uganda workforce data - raw'!$A$4:$F$4,0))*INDEX('Mapping cadres'!$B$1:$Z$616,MATCH($B134, 'Mapping cadres'!$B$1:$B$616,0), MATCH(AC$32,'Mapping cadres'!$B$1:$Z$1,0))</f>
        <v>0</v>
      </c>
      <c r="AD134" s="226">
        <f>INDEX('Uganda workforce data - raw'!$A$4:$F$619,MATCH($B134, 'Uganda workforce data - raw'!$B$4:$B$619,0), MATCH("Filled Female",'Uganda workforce data - raw'!$A$4:$F$4,0))*INDEX('Mapping cadres'!$B$1:$Z$616,MATCH($B134, 'Mapping cadres'!$B$1:$B$616,0), MATCH(AD$32,'Mapping cadres'!$B$1:$Z$1,0))</f>
        <v>0</v>
      </c>
      <c r="AE134" s="226">
        <f>INDEX('Uganda workforce data - raw'!$A$4:$F$619,MATCH($B134, 'Uganda workforce data - raw'!$B$4:$B$619,0), MATCH("Filled Female",'Uganda workforce data - raw'!$A$4:$F$4,0))*INDEX('Mapping cadres'!$B$1:$Z$616,MATCH($B134, 'Mapping cadres'!$B$1:$B$616,0), MATCH(AE$32,'Mapping cadres'!$B$1:$Z$1,0))</f>
        <v>0</v>
      </c>
      <c r="AF134" s="226">
        <f>INDEX('Uganda workforce data - raw'!$A$4:$F$619,MATCH($B134, 'Uganda workforce data - raw'!$B$4:$B$619,0), MATCH("Filled Female",'Uganda workforce data - raw'!$A$4:$F$4,0))*INDEX('Mapping cadres'!$B$1:$Z$616,MATCH($B134, 'Mapping cadres'!$B$1:$B$616,0), MATCH(AF$32,'Mapping cadres'!$B$1:$Z$1,0))</f>
        <v>0</v>
      </c>
      <c r="AG134" s="226">
        <f>INDEX('Uganda workforce data - raw'!$A$4:$F$619,MATCH($B134, 'Uganda workforce data - raw'!$B$4:$B$619,0), MATCH("Filled Female",'Uganda workforce data - raw'!$A$4:$F$4,0))*INDEX('Mapping cadres'!$B$1:$Z$616,MATCH($B134, 'Mapping cadres'!$B$1:$B$616,0), MATCH(AG$32,'Mapping cadres'!$B$1:$Z$1,0))</f>
        <v>0</v>
      </c>
      <c r="AH134" s="226">
        <f>INDEX('Uganda workforce data - raw'!$A$4:$F$619,MATCH($B134, 'Uganda workforce data - raw'!$B$4:$B$619,0), MATCH("Filled Female",'Uganda workforce data - raw'!$A$4:$F$4,0))*INDEX('Mapping cadres'!$B$1:$Z$616,MATCH($B134, 'Mapping cadres'!$B$1:$B$616,0), MATCH(AH$32,'Mapping cadres'!$B$1:$Z$1,0))</f>
        <v>0</v>
      </c>
      <c r="AI134" s="226">
        <f>INDEX('Uganda workforce data - raw'!$A$4:$F$619,MATCH($B134, 'Uganda workforce data - raw'!$B$4:$B$619,0), MATCH("Filled Female",'Uganda workforce data - raw'!$A$4:$F$4,0))*INDEX('Mapping cadres'!$B$1:$Z$616,MATCH($B134, 'Mapping cadres'!$B$1:$B$616,0), MATCH(AI$32,'Mapping cadres'!$B$1:$Z$1,0))</f>
        <v>0</v>
      </c>
      <c r="AJ134" s="226">
        <f>INDEX('Uganda workforce data - raw'!$A$4:$F$619,MATCH($B134, 'Uganda workforce data - raw'!$B$4:$B$619,0), MATCH("Filled Female",'Uganda workforce data - raw'!$A$4:$F$4,0))*INDEX('Mapping cadres'!$B$1:$Z$616,MATCH($B134, 'Mapping cadres'!$B$1:$B$616,0), MATCH(AJ$32,'Mapping cadres'!$B$1:$Z$1,0))</f>
        <v>0</v>
      </c>
      <c r="AK134" s="226">
        <f>INDEX('Uganda workforce data - raw'!$A$4:$F$619,MATCH($B134, 'Uganda workforce data - raw'!$B$4:$B$619,0), MATCH("Filled Female",'Uganda workforce data - raw'!$A$4:$F$4,0))*INDEX('Mapping cadres'!$B$1:$Z$616,MATCH($B134, 'Mapping cadres'!$B$1:$B$616,0), MATCH(AK$32,'Mapping cadres'!$B$1:$Z$1,0))</f>
        <v>0</v>
      </c>
      <c r="AL134" s="226">
        <f>INDEX('Uganda workforce data - raw'!$A$4:$F$619,MATCH($B134, 'Uganda workforce data - raw'!$B$4:$B$619,0), MATCH("Filled Female",'Uganda workforce data - raw'!$A$4:$F$4,0))*INDEX('Mapping cadres'!$B$1:$Z$616,MATCH($B134, 'Mapping cadres'!$B$1:$B$616,0), MATCH(AL$32,'Mapping cadres'!$B$1:$Z$1,0))</f>
        <v>0</v>
      </c>
      <c r="AM134" s="226">
        <f>INDEX('Uganda workforce data - raw'!$A$4:$F$619,MATCH($B134, 'Uganda workforce data - raw'!$B$4:$B$619,0), MATCH("Filled Female",'Uganda workforce data - raw'!$A$4:$F$4,0))*INDEX('Mapping cadres'!$B$1:$Z$616,MATCH($B134, 'Mapping cadres'!$B$1:$B$616,0), MATCH(AM$32,'Mapping cadres'!$B$1:$Z$1,0))</f>
        <v>0</v>
      </c>
      <c r="AN134" s="226">
        <f>INDEX('Uganda workforce data - raw'!$A$4:$F$619,MATCH($B134, 'Uganda workforce data - raw'!$B$4:$B$619,0), MATCH("Filled Female",'Uganda workforce data - raw'!$A$4:$F$4,0))*INDEX('Mapping cadres'!$B$1:$Z$616,MATCH($B134, 'Mapping cadres'!$B$1:$B$616,0), MATCH(AN$32,'Mapping cadres'!$B$1:$Z$1,0))</f>
        <v>0</v>
      </c>
      <c r="AO134" s="226">
        <f>INDEX('Uganda workforce data - raw'!$A$4:$F$619,MATCH($B134, 'Uganda workforce data - raw'!$B$4:$B$619,0), MATCH("Filled Female",'Uganda workforce data - raw'!$A$4:$F$4,0))*INDEX('Mapping cadres'!$B$1:$Z$616,MATCH($B134, 'Mapping cadres'!$B$1:$B$616,0), MATCH(AO$32,'Mapping cadres'!$B$1:$Z$1,0))</f>
        <v>0</v>
      </c>
      <c r="AP134" s="226">
        <f>INDEX('Uganda workforce data - raw'!$A$4:$F$619,MATCH($B134, 'Uganda workforce data - raw'!$B$4:$B$619,0), MATCH("Filled Female",'Uganda workforce data - raw'!$A$4:$F$4,0))*INDEX('Mapping cadres'!$B$1:$Z$616,MATCH($B134, 'Mapping cadres'!$B$1:$B$616,0), MATCH(AP$32,'Mapping cadres'!$B$1:$Z$1,0))</f>
        <v>0</v>
      </c>
      <c r="AQ134" s="226">
        <f>INDEX('Uganda workforce data - raw'!$A$4:$F$619,MATCH($B134, 'Uganda workforce data - raw'!$B$4:$B$619,0), MATCH("Filled Female",'Uganda workforce data - raw'!$A$4:$F$4,0))*INDEX('Mapping cadres'!$B$1:$Z$616,MATCH($B134, 'Mapping cadres'!$B$1:$B$616,0), MATCH(AQ$32,'Mapping cadres'!$B$1:$Z$1,0))</f>
        <v>0</v>
      </c>
      <c r="AR134" s="226">
        <f>INDEX('Uganda workforce data - raw'!$A$4:$F$619,MATCH($B134, 'Uganda workforce data - raw'!$B$4:$B$619,0), MATCH("Filled Female",'Uganda workforce data - raw'!$A$4:$F$4,0))*INDEX('Mapping cadres'!$B$1:$Z$616,MATCH($B134, 'Mapping cadres'!$B$1:$B$616,0), MATCH(AR$32,'Mapping cadres'!$B$1:$Z$1,0))</f>
        <v>0</v>
      </c>
      <c r="AS134" s="226">
        <f>INDEX('Uganda workforce data - raw'!$A$4:$F$619,MATCH($B134, 'Uganda workforce data - raw'!$B$4:$B$619,0), MATCH("Filled Female",'Uganda workforce data - raw'!$A$4:$F$4,0))*INDEX('Mapping cadres'!$B$1:$Z$616,MATCH($B134, 'Mapping cadres'!$B$1:$B$616,0), MATCH(AS$32,'Mapping cadres'!$B$1:$Z$1,0))</f>
        <v>0</v>
      </c>
      <c r="AT134" s="226">
        <f>INDEX('Uganda workforce data - raw'!$A$4:$F$619,MATCH($B134, 'Uganda workforce data - raw'!$B$4:$B$619,0), MATCH("Filled Female",'Uganda workforce data - raw'!$A$4:$F$4,0))*INDEX('Mapping cadres'!$B$1:$Z$616,MATCH($B134, 'Mapping cadres'!$B$1:$B$616,0), MATCH(AT$32,'Mapping cadres'!$B$1:$Z$1,0))</f>
        <v>0</v>
      </c>
      <c r="AU134" s="226">
        <f>INDEX('Uganda workforce data - raw'!$A$4:$F$619,MATCH($B134, 'Uganda workforce data - raw'!$B$4:$B$619,0), MATCH("Filled Female",'Uganda workforce data - raw'!$A$4:$F$4,0))*INDEX('Mapping cadres'!$B$1:$Z$616,MATCH($B134, 'Mapping cadres'!$B$1:$B$616,0), MATCH(AU$32,'Mapping cadres'!$B$1:$Z$1,0))</f>
        <v>0</v>
      </c>
      <c r="AV134" s="226">
        <f>INDEX('Uganda workforce data - raw'!$A$4:$F$619,MATCH($B134, 'Uganda workforce data - raw'!$B$4:$B$619,0), MATCH("Filled Female",'Uganda workforce data - raw'!$A$4:$F$4,0))*INDEX('Mapping cadres'!$B$1:$Z$616,MATCH($B134, 'Mapping cadres'!$B$1:$B$616,0), MATCH(AV$32,'Mapping cadres'!$B$1:$Z$1,0))</f>
        <v>0</v>
      </c>
      <c r="AW134" s="226">
        <f>INDEX('Uganda workforce data - raw'!$A$4:$F$619,MATCH($B134, 'Uganda workforce data - raw'!$B$4:$B$619,0), MATCH("Filled Female",'Uganda workforce data - raw'!$A$4:$F$4,0))*INDEX('Mapping cadres'!$B$1:$Z$616,MATCH($B134, 'Mapping cadres'!$B$1:$B$616,0), MATCH(AW$32,'Mapping cadres'!$B$1:$Z$1,0))</f>
        <v>0</v>
      </c>
      <c r="AX134" s="226">
        <f>INDEX('Uganda workforce data - raw'!$A$4:$F$619,MATCH($B134, 'Uganda workforce data - raw'!$B$4:$B$619,0), MATCH("Filled Female",'Uganda workforce data - raw'!$A$4:$F$4,0))*INDEX('Mapping cadres'!$B$1:$Z$616,MATCH($B134, 'Mapping cadres'!$B$1:$B$616,0), MATCH(AX$32,'Mapping cadres'!$B$1:$Z$1,0))</f>
        <v>0</v>
      </c>
      <c r="AY134" s="226">
        <f t="shared" si="29"/>
        <v>0</v>
      </c>
      <c r="AZ134" s="226">
        <f t="shared" si="30"/>
        <v>3</v>
      </c>
      <c r="BA134" s="226">
        <f t="shared" si="31"/>
        <v>0</v>
      </c>
      <c r="BB134" s="226">
        <f t="shared" si="32"/>
        <v>0</v>
      </c>
      <c r="BC134" s="226">
        <f t="shared" si="33"/>
        <v>0</v>
      </c>
      <c r="BD134" s="226">
        <f t="shared" si="34"/>
        <v>0</v>
      </c>
      <c r="BE134" s="226">
        <f t="shared" si="35"/>
        <v>0</v>
      </c>
      <c r="BF134" s="226">
        <f t="shared" si="36"/>
        <v>0</v>
      </c>
      <c r="BG134" s="226">
        <f t="shared" si="37"/>
        <v>0</v>
      </c>
      <c r="BH134" s="226">
        <f t="shared" si="38"/>
        <v>0</v>
      </c>
      <c r="BI134" s="226">
        <f t="shared" si="39"/>
        <v>0</v>
      </c>
      <c r="BJ134" s="226">
        <f t="shared" si="40"/>
        <v>0</v>
      </c>
      <c r="BK134" s="226">
        <f t="shared" si="41"/>
        <v>0</v>
      </c>
      <c r="BL134" s="226">
        <f t="shared" si="42"/>
        <v>0</v>
      </c>
      <c r="BM134" s="226">
        <f t="shared" si="43"/>
        <v>0</v>
      </c>
      <c r="BN134" s="226">
        <f t="shared" si="44"/>
        <v>0</v>
      </c>
      <c r="BO134" s="226">
        <f t="shared" si="45"/>
        <v>0</v>
      </c>
      <c r="BP134" s="226">
        <f t="shared" si="46"/>
        <v>0</v>
      </c>
      <c r="BQ134" s="226">
        <f t="shared" si="47"/>
        <v>0</v>
      </c>
      <c r="BR134" s="226">
        <f t="shared" si="48"/>
        <v>0</v>
      </c>
      <c r="BS134" s="226">
        <f t="shared" si="49"/>
        <v>0</v>
      </c>
      <c r="BT134" s="226">
        <f t="shared" si="50"/>
        <v>0</v>
      </c>
      <c r="BU134" s="226">
        <f t="shared" si="51"/>
        <v>0</v>
      </c>
      <c r="BV134" s="226">
        <f t="shared" si="52"/>
        <v>0</v>
      </c>
    </row>
    <row r="135" spans="1:74">
      <c r="A135" s="226">
        <v>103</v>
      </c>
      <c r="B135" s="226" t="s">
        <v>1408</v>
      </c>
      <c r="C135" s="226">
        <f>INDEX('Uganda workforce data - raw'!$A$4:$F$619,MATCH($B135, 'Uganda workforce data - raw'!$B$4:$B$619,0), MATCH("Filled Male",'Uganda workforce data - raw'!$A$4:$F$4,0))*INDEX('Mapping cadres'!$B$1:$Z$616,MATCH($B135, 'Mapping cadres'!$B$1:$B$616,0), MATCH(C$32,'Mapping cadres'!$B$1:$Z$1,0))</f>
        <v>0</v>
      </c>
      <c r="D135" s="226">
        <f>INDEX('Uganda workforce data - raw'!$A$4:$F$619,MATCH($B135, 'Uganda workforce data - raw'!$B$4:$B$619,0), MATCH("Filled Male",'Uganda workforce data - raw'!$A$4:$F$4,0))*INDEX('Mapping cadres'!$B$1:$Z$616,MATCH($B135, 'Mapping cadres'!$B$1:$B$616,0), MATCH(D$32,'Mapping cadres'!$B$1:$Z$1,0))</f>
        <v>1</v>
      </c>
      <c r="E135" s="226">
        <f>INDEX('Uganda workforce data - raw'!$A$4:$F$619,MATCH($B135, 'Uganda workforce data - raw'!$B$4:$B$619,0), MATCH("Filled Male",'Uganda workforce data - raw'!$A$4:$F$4,0))*INDEX('Mapping cadres'!$B$1:$Z$616,MATCH($B135, 'Mapping cadres'!$B$1:$B$616,0), MATCH(E$32,'Mapping cadres'!$B$1:$Z$1,0))</f>
        <v>0</v>
      </c>
      <c r="F135" s="226">
        <f>INDEX('Uganda workforce data - raw'!$A$4:$F$619,MATCH($B135, 'Uganda workforce data - raw'!$B$4:$B$619,0), MATCH("Filled Male",'Uganda workforce data - raw'!$A$4:$F$4,0))*INDEX('Mapping cadres'!$B$1:$Z$616,MATCH($B135, 'Mapping cadres'!$B$1:$B$616,0), MATCH(F$32,'Mapping cadres'!$B$1:$Z$1,0))</f>
        <v>0</v>
      </c>
      <c r="G135" s="226">
        <f>INDEX('Uganda workforce data - raw'!$A$4:$F$619,MATCH($B135, 'Uganda workforce data - raw'!$B$4:$B$619,0), MATCH("Filled Male",'Uganda workforce data - raw'!$A$4:$F$4,0))*INDEX('Mapping cadres'!$B$1:$Z$616,MATCH($B135, 'Mapping cadres'!$B$1:$B$616,0), MATCH(G$32,'Mapping cadres'!$B$1:$Z$1,0))</f>
        <v>0</v>
      </c>
      <c r="H135" s="226">
        <f>INDEX('Uganda workforce data - raw'!$A$4:$F$619,MATCH($B135, 'Uganda workforce data - raw'!$B$4:$B$619,0), MATCH("Filled Male",'Uganda workforce data - raw'!$A$4:$F$4,0))*INDEX('Mapping cadres'!$B$1:$Z$616,MATCH($B135, 'Mapping cadres'!$B$1:$B$616,0), MATCH(H$32,'Mapping cadres'!$B$1:$Z$1,0))</f>
        <v>0</v>
      </c>
      <c r="I135" s="226">
        <f>INDEX('Uganda workforce data - raw'!$A$4:$F$619,MATCH($B135, 'Uganda workforce data - raw'!$B$4:$B$619,0), MATCH("Filled Male",'Uganda workforce data - raw'!$A$4:$F$4,0))*INDEX('Mapping cadres'!$B$1:$Z$616,MATCH($B135, 'Mapping cadres'!$B$1:$B$616,0), MATCH(I$32,'Mapping cadres'!$B$1:$Z$1,0))</f>
        <v>0</v>
      </c>
      <c r="J135" s="226">
        <f>INDEX('Uganda workforce data - raw'!$A$4:$F$619,MATCH($B135, 'Uganda workforce data - raw'!$B$4:$B$619,0), MATCH("Filled Male",'Uganda workforce data - raw'!$A$4:$F$4,0))*INDEX('Mapping cadres'!$B$1:$Z$616,MATCH($B135, 'Mapping cadres'!$B$1:$B$616,0), MATCH(J$32,'Mapping cadres'!$B$1:$Z$1,0))</f>
        <v>0</v>
      </c>
      <c r="K135" s="226">
        <f>INDEX('Uganda workforce data - raw'!$A$4:$F$619,MATCH($B135, 'Uganda workforce data - raw'!$B$4:$B$619,0), MATCH("Filled Male",'Uganda workforce data - raw'!$A$4:$F$4,0))*INDEX('Mapping cadres'!$B$1:$Z$616,MATCH($B135, 'Mapping cadres'!$B$1:$B$616,0), MATCH(K$32,'Mapping cadres'!$B$1:$Z$1,0))</f>
        <v>0</v>
      </c>
      <c r="L135" s="226">
        <f>INDEX('Uganda workforce data - raw'!$A$4:$F$619,MATCH($B135, 'Uganda workforce data - raw'!$B$4:$B$619,0), MATCH("Filled Male",'Uganda workforce data - raw'!$A$4:$F$4,0))*INDEX('Mapping cadres'!$B$1:$Z$616,MATCH($B135, 'Mapping cadres'!$B$1:$B$616,0), MATCH(L$32,'Mapping cadres'!$B$1:$Z$1,0))</f>
        <v>0</v>
      </c>
      <c r="M135" s="226">
        <f>INDEX('Uganda workforce data - raw'!$A$4:$F$619,MATCH($B135, 'Uganda workforce data - raw'!$B$4:$B$619,0), MATCH("Filled Male",'Uganda workforce data - raw'!$A$4:$F$4,0))*INDEX('Mapping cadres'!$B$1:$Z$616,MATCH($B135, 'Mapping cadres'!$B$1:$B$616,0), MATCH(M$32,'Mapping cadres'!$B$1:$Z$1,0))</f>
        <v>0</v>
      </c>
      <c r="N135" s="226">
        <f>INDEX('Uganda workforce data - raw'!$A$4:$F$619,MATCH($B135, 'Uganda workforce data - raw'!$B$4:$B$619,0), MATCH("Filled Male",'Uganda workforce data - raw'!$A$4:$F$4,0))*INDEX('Mapping cadres'!$B$1:$Z$616,MATCH($B135, 'Mapping cadres'!$B$1:$B$616,0), MATCH(N$32,'Mapping cadres'!$B$1:$Z$1,0))</f>
        <v>0</v>
      </c>
      <c r="O135" s="226">
        <f>INDEX('Uganda workforce data - raw'!$A$4:$F$619,MATCH($B135, 'Uganda workforce data - raw'!$B$4:$B$619,0), MATCH("Filled Male",'Uganda workforce data - raw'!$A$4:$F$4,0))*INDEX('Mapping cadres'!$B$1:$Z$616,MATCH($B135, 'Mapping cadres'!$B$1:$B$616,0), MATCH(O$32,'Mapping cadres'!$B$1:$Z$1,0))</f>
        <v>0</v>
      </c>
      <c r="P135" s="226">
        <f>INDEX('Uganda workforce data - raw'!$A$4:$F$619,MATCH($B135, 'Uganda workforce data - raw'!$B$4:$B$619,0), MATCH("Filled Male",'Uganda workforce data - raw'!$A$4:$F$4,0))*INDEX('Mapping cadres'!$B$1:$Z$616,MATCH($B135, 'Mapping cadres'!$B$1:$B$616,0), MATCH(P$32,'Mapping cadres'!$B$1:$Z$1,0))</f>
        <v>0</v>
      </c>
      <c r="Q135" s="226">
        <f>INDEX('Uganda workforce data - raw'!$A$4:$F$619,MATCH($B135, 'Uganda workforce data - raw'!$B$4:$B$619,0), MATCH("Filled Male",'Uganda workforce data - raw'!$A$4:$F$4,0))*INDEX('Mapping cadres'!$B$1:$Z$616,MATCH($B135, 'Mapping cadres'!$B$1:$B$616,0), MATCH(Q$32,'Mapping cadres'!$B$1:$Z$1,0))</f>
        <v>0</v>
      </c>
      <c r="R135" s="226">
        <f>INDEX('Uganda workforce data - raw'!$A$4:$F$619,MATCH($B135, 'Uganda workforce data - raw'!$B$4:$B$619,0), MATCH("Filled Male",'Uganda workforce data - raw'!$A$4:$F$4,0))*INDEX('Mapping cadres'!$B$1:$Z$616,MATCH($B135, 'Mapping cadres'!$B$1:$B$616,0), MATCH(R$32,'Mapping cadres'!$B$1:$Z$1,0))</f>
        <v>0</v>
      </c>
      <c r="S135" s="226">
        <f>INDEX('Uganda workforce data - raw'!$A$4:$F$619,MATCH($B135, 'Uganda workforce data - raw'!$B$4:$B$619,0), MATCH("Filled Male",'Uganda workforce data - raw'!$A$4:$F$4,0))*INDEX('Mapping cadres'!$B$1:$Z$616,MATCH($B135, 'Mapping cadres'!$B$1:$B$616,0), MATCH(S$32,'Mapping cadres'!$B$1:$Z$1,0))</f>
        <v>0</v>
      </c>
      <c r="T135" s="226">
        <f>INDEX('Uganda workforce data - raw'!$A$4:$F$619,MATCH($B135, 'Uganda workforce data - raw'!$B$4:$B$619,0), MATCH("Filled Male",'Uganda workforce data - raw'!$A$4:$F$4,0))*INDEX('Mapping cadres'!$B$1:$Z$616,MATCH($B135, 'Mapping cadres'!$B$1:$B$616,0), MATCH(T$32,'Mapping cadres'!$B$1:$Z$1,0))</f>
        <v>0</v>
      </c>
      <c r="U135" s="226">
        <f>INDEX('Uganda workforce data - raw'!$A$4:$F$619,MATCH($B135, 'Uganda workforce data - raw'!$B$4:$B$619,0), MATCH("Filled Male",'Uganda workforce data - raw'!$A$4:$F$4,0))*INDEX('Mapping cadres'!$B$1:$Z$616,MATCH($B135, 'Mapping cadres'!$B$1:$B$616,0), MATCH(U$32,'Mapping cadres'!$B$1:$Z$1,0))</f>
        <v>0</v>
      </c>
      <c r="V135" s="226">
        <f>INDEX('Uganda workforce data - raw'!$A$4:$F$619,MATCH($B135, 'Uganda workforce data - raw'!$B$4:$B$619,0), MATCH("Filled Male",'Uganda workforce data - raw'!$A$4:$F$4,0))*INDEX('Mapping cadres'!$B$1:$Z$616,MATCH($B135, 'Mapping cadres'!$B$1:$B$616,0), MATCH(V$32,'Mapping cadres'!$B$1:$Z$1,0))</f>
        <v>0</v>
      </c>
      <c r="W135" s="226">
        <f>INDEX('Uganda workforce data - raw'!$A$4:$F$619,MATCH($B135, 'Uganda workforce data - raw'!$B$4:$B$619,0), MATCH("Filled Male",'Uganda workforce data - raw'!$A$4:$F$4,0))*INDEX('Mapping cadres'!$B$1:$Z$616,MATCH($B135, 'Mapping cadres'!$B$1:$B$616,0), MATCH(W$32,'Mapping cadres'!$B$1:$Z$1,0))</f>
        <v>0</v>
      </c>
      <c r="X135" s="226">
        <f>INDEX('Uganda workforce data - raw'!$A$4:$F$619,MATCH($B135, 'Uganda workforce data - raw'!$B$4:$B$619,0), MATCH("Filled Male",'Uganda workforce data - raw'!$A$4:$F$4,0))*INDEX('Mapping cadres'!$B$1:$Z$616,MATCH($B135, 'Mapping cadres'!$B$1:$B$616,0), MATCH(X$32,'Mapping cadres'!$B$1:$Z$1,0))</f>
        <v>0</v>
      </c>
      <c r="Y135" s="226">
        <f>INDEX('Uganda workforce data - raw'!$A$4:$F$619,MATCH($B135, 'Uganda workforce data - raw'!$B$4:$B$619,0), MATCH("Filled Male",'Uganda workforce data - raw'!$A$4:$F$4,0))*INDEX('Mapping cadres'!$B$1:$Z$616,MATCH($B135, 'Mapping cadres'!$B$1:$B$616,0), MATCH(Y$32,'Mapping cadres'!$B$1:$Z$1,0))</f>
        <v>0</v>
      </c>
      <c r="Z135" s="226">
        <f>INDEX('Uganda workforce data - raw'!$A$4:$F$619,MATCH($B135, 'Uganda workforce data - raw'!$B$4:$B$619,0), MATCH("Filled Male",'Uganda workforce data - raw'!$A$4:$F$4,0))*INDEX('Mapping cadres'!$B$1:$Z$616,MATCH($B135, 'Mapping cadres'!$B$1:$B$616,0), MATCH(Z$32,'Mapping cadres'!$B$1:$Z$1,0))</f>
        <v>0</v>
      </c>
      <c r="AA135" s="226">
        <f>INDEX('Uganda workforce data - raw'!$A$4:$F$619,MATCH($B135, 'Uganda workforce data - raw'!$B$4:$B$619,0), MATCH("Filled Female",'Uganda workforce data - raw'!$A$4:$F$4,0))*INDEX('Mapping cadres'!$B$1:$Z$616,MATCH($B135, 'Mapping cadres'!$B$1:$B$616,0), MATCH(AA$32,'Mapping cadres'!$B$1:$Z$1,0))</f>
        <v>0</v>
      </c>
      <c r="AB135" s="226">
        <f>INDEX('Uganda workforce data - raw'!$A$4:$F$619,MATCH($B135, 'Uganda workforce data - raw'!$B$4:$B$619,0), MATCH("Filled Female",'Uganda workforce data - raw'!$A$4:$F$4,0))*INDEX('Mapping cadres'!$B$1:$Z$616,MATCH($B135, 'Mapping cadres'!$B$1:$B$616,0), MATCH(AB$32,'Mapping cadres'!$B$1:$Z$1,0))</f>
        <v>2</v>
      </c>
      <c r="AC135" s="226">
        <f>INDEX('Uganda workforce data - raw'!$A$4:$F$619,MATCH($B135, 'Uganda workforce data - raw'!$B$4:$B$619,0), MATCH("Filled Female",'Uganda workforce data - raw'!$A$4:$F$4,0))*INDEX('Mapping cadres'!$B$1:$Z$616,MATCH($B135, 'Mapping cadres'!$B$1:$B$616,0), MATCH(AC$32,'Mapping cadres'!$B$1:$Z$1,0))</f>
        <v>0</v>
      </c>
      <c r="AD135" s="226">
        <f>INDEX('Uganda workforce data - raw'!$A$4:$F$619,MATCH($B135, 'Uganda workforce data - raw'!$B$4:$B$619,0), MATCH("Filled Female",'Uganda workforce data - raw'!$A$4:$F$4,0))*INDEX('Mapping cadres'!$B$1:$Z$616,MATCH($B135, 'Mapping cadres'!$B$1:$B$616,0), MATCH(AD$32,'Mapping cadres'!$B$1:$Z$1,0))</f>
        <v>0</v>
      </c>
      <c r="AE135" s="226">
        <f>INDEX('Uganda workforce data - raw'!$A$4:$F$619,MATCH($B135, 'Uganda workforce data - raw'!$B$4:$B$619,0), MATCH("Filled Female",'Uganda workforce data - raw'!$A$4:$F$4,0))*INDEX('Mapping cadres'!$B$1:$Z$616,MATCH($B135, 'Mapping cadres'!$B$1:$B$616,0), MATCH(AE$32,'Mapping cadres'!$B$1:$Z$1,0))</f>
        <v>0</v>
      </c>
      <c r="AF135" s="226">
        <f>INDEX('Uganda workforce data - raw'!$A$4:$F$619,MATCH($B135, 'Uganda workforce data - raw'!$B$4:$B$619,0), MATCH("Filled Female",'Uganda workforce data - raw'!$A$4:$F$4,0))*INDEX('Mapping cadres'!$B$1:$Z$616,MATCH($B135, 'Mapping cadres'!$B$1:$B$616,0), MATCH(AF$32,'Mapping cadres'!$B$1:$Z$1,0))</f>
        <v>0</v>
      </c>
      <c r="AG135" s="226">
        <f>INDEX('Uganda workforce data - raw'!$A$4:$F$619,MATCH($B135, 'Uganda workforce data - raw'!$B$4:$B$619,0), MATCH("Filled Female",'Uganda workforce data - raw'!$A$4:$F$4,0))*INDEX('Mapping cadres'!$B$1:$Z$616,MATCH($B135, 'Mapping cadres'!$B$1:$B$616,0), MATCH(AG$32,'Mapping cadres'!$B$1:$Z$1,0))</f>
        <v>0</v>
      </c>
      <c r="AH135" s="226">
        <f>INDEX('Uganda workforce data - raw'!$A$4:$F$619,MATCH($B135, 'Uganda workforce data - raw'!$B$4:$B$619,0), MATCH("Filled Female",'Uganda workforce data - raw'!$A$4:$F$4,0))*INDEX('Mapping cadres'!$B$1:$Z$616,MATCH($B135, 'Mapping cadres'!$B$1:$B$616,0), MATCH(AH$32,'Mapping cadres'!$B$1:$Z$1,0))</f>
        <v>0</v>
      </c>
      <c r="AI135" s="226">
        <f>INDEX('Uganda workforce data - raw'!$A$4:$F$619,MATCH($B135, 'Uganda workforce data - raw'!$B$4:$B$619,0), MATCH("Filled Female",'Uganda workforce data - raw'!$A$4:$F$4,0))*INDEX('Mapping cadres'!$B$1:$Z$616,MATCH($B135, 'Mapping cadres'!$B$1:$B$616,0), MATCH(AI$32,'Mapping cadres'!$B$1:$Z$1,0))</f>
        <v>0</v>
      </c>
      <c r="AJ135" s="226">
        <f>INDEX('Uganda workforce data - raw'!$A$4:$F$619,MATCH($B135, 'Uganda workforce data - raw'!$B$4:$B$619,0), MATCH("Filled Female",'Uganda workforce data - raw'!$A$4:$F$4,0))*INDEX('Mapping cadres'!$B$1:$Z$616,MATCH($B135, 'Mapping cadres'!$B$1:$B$616,0), MATCH(AJ$32,'Mapping cadres'!$B$1:$Z$1,0))</f>
        <v>0</v>
      </c>
      <c r="AK135" s="226">
        <f>INDEX('Uganda workforce data - raw'!$A$4:$F$619,MATCH($B135, 'Uganda workforce data - raw'!$B$4:$B$619,0), MATCH("Filled Female",'Uganda workforce data - raw'!$A$4:$F$4,0))*INDEX('Mapping cadres'!$B$1:$Z$616,MATCH($B135, 'Mapping cadres'!$B$1:$B$616,0), MATCH(AK$32,'Mapping cadres'!$B$1:$Z$1,0))</f>
        <v>0</v>
      </c>
      <c r="AL135" s="226">
        <f>INDEX('Uganda workforce data - raw'!$A$4:$F$619,MATCH($B135, 'Uganda workforce data - raw'!$B$4:$B$619,0), MATCH("Filled Female",'Uganda workforce data - raw'!$A$4:$F$4,0))*INDEX('Mapping cadres'!$B$1:$Z$616,MATCH($B135, 'Mapping cadres'!$B$1:$B$616,0), MATCH(AL$32,'Mapping cadres'!$B$1:$Z$1,0))</f>
        <v>0</v>
      </c>
      <c r="AM135" s="226">
        <f>INDEX('Uganda workforce data - raw'!$A$4:$F$619,MATCH($B135, 'Uganda workforce data - raw'!$B$4:$B$619,0), MATCH("Filled Female",'Uganda workforce data - raw'!$A$4:$F$4,0))*INDEX('Mapping cadres'!$B$1:$Z$616,MATCH($B135, 'Mapping cadres'!$B$1:$B$616,0), MATCH(AM$32,'Mapping cadres'!$B$1:$Z$1,0))</f>
        <v>0</v>
      </c>
      <c r="AN135" s="226">
        <f>INDEX('Uganda workforce data - raw'!$A$4:$F$619,MATCH($B135, 'Uganda workforce data - raw'!$B$4:$B$619,0), MATCH("Filled Female",'Uganda workforce data - raw'!$A$4:$F$4,0))*INDEX('Mapping cadres'!$B$1:$Z$616,MATCH($B135, 'Mapping cadres'!$B$1:$B$616,0), MATCH(AN$32,'Mapping cadres'!$B$1:$Z$1,0))</f>
        <v>0</v>
      </c>
      <c r="AO135" s="226">
        <f>INDEX('Uganda workforce data - raw'!$A$4:$F$619,MATCH($B135, 'Uganda workforce data - raw'!$B$4:$B$619,0), MATCH("Filled Female",'Uganda workforce data - raw'!$A$4:$F$4,0))*INDEX('Mapping cadres'!$B$1:$Z$616,MATCH($B135, 'Mapping cadres'!$B$1:$B$616,0), MATCH(AO$32,'Mapping cadres'!$B$1:$Z$1,0))</f>
        <v>0</v>
      </c>
      <c r="AP135" s="226">
        <f>INDEX('Uganda workforce data - raw'!$A$4:$F$619,MATCH($B135, 'Uganda workforce data - raw'!$B$4:$B$619,0), MATCH("Filled Female",'Uganda workforce data - raw'!$A$4:$F$4,0))*INDEX('Mapping cadres'!$B$1:$Z$616,MATCH($B135, 'Mapping cadres'!$B$1:$B$616,0), MATCH(AP$32,'Mapping cadres'!$B$1:$Z$1,0))</f>
        <v>0</v>
      </c>
      <c r="AQ135" s="226">
        <f>INDEX('Uganda workforce data - raw'!$A$4:$F$619,MATCH($B135, 'Uganda workforce data - raw'!$B$4:$B$619,0), MATCH("Filled Female",'Uganda workforce data - raw'!$A$4:$F$4,0))*INDEX('Mapping cadres'!$B$1:$Z$616,MATCH($B135, 'Mapping cadres'!$B$1:$B$616,0), MATCH(AQ$32,'Mapping cadres'!$B$1:$Z$1,0))</f>
        <v>0</v>
      </c>
      <c r="AR135" s="226">
        <f>INDEX('Uganda workforce data - raw'!$A$4:$F$619,MATCH($B135, 'Uganda workforce data - raw'!$B$4:$B$619,0), MATCH("Filled Female",'Uganda workforce data - raw'!$A$4:$F$4,0))*INDEX('Mapping cadres'!$B$1:$Z$616,MATCH($B135, 'Mapping cadres'!$B$1:$B$616,0), MATCH(AR$32,'Mapping cadres'!$B$1:$Z$1,0))</f>
        <v>0</v>
      </c>
      <c r="AS135" s="226">
        <f>INDEX('Uganda workforce data - raw'!$A$4:$F$619,MATCH($B135, 'Uganda workforce data - raw'!$B$4:$B$619,0), MATCH("Filled Female",'Uganda workforce data - raw'!$A$4:$F$4,0))*INDEX('Mapping cadres'!$B$1:$Z$616,MATCH($B135, 'Mapping cadres'!$B$1:$B$616,0), MATCH(AS$32,'Mapping cadres'!$B$1:$Z$1,0))</f>
        <v>0</v>
      </c>
      <c r="AT135" s="226">
        <f>INDEX('Uganda workforce data - raw'!$A$4:$F$619,MATCH($B135, 'Uganda workforce data - raw'!$B$4:$B$619,0), MATCH("Filled Female",'Uganda workforce data - raw'!$A$4:$F$4,0))*INDEX('Mapping cadres'!$B$1:$Z$616,MATCH($B135, 'Mapping cadres'!$B$1:$B$616,0), MATCH(AT$32,'Mapping cadres'!$B$1:$Z$1,0))</f>
        <v>0</v>
      </c>
      <c r="AU135" s="226">
        <f>INDEX('Uganda workforce data - raw'!$A$4:$F$619,MATCH($B135, 'Uganda workforce data - raw'!$B$4:$B$619,0), MATCH("Filled Female",'Uganda workforce data - raw'!$A$4:$F$4,0))*INDEX('Mapping cadres'!$B$1:$Z$616,MATCH($B135, 'Mapping cadres'!$B$1:$B$616,0), MATCH(AU$32,'Mapping cadres'!$B$1:$Z$1,0))</f>
        <v>0</v>
      </c>
      <c r="AV135" s="226">
        <f>INDEX('Uganda workforce data - raw'!$A$4:$F$619,MATCH($B135, 'Uganda workforce data - raw'!$B$4:$B$619,0), MATCH("Filled Female",'Uganda workforce data - raw'!$A$4:$F$4,0))*INDEX('Mapping cadres'!$B$1:$Z$616,MATCH($B135, 'Mapping cadres'!$B$1:$B$616,0), MATCH(AV$32,'Mapping cadres'!$B$1:$Z$1,0))</f>
        <v>0</v>
      </c>
      <c r="AW135" s="226">
        <f>INDEX('Uganda workforce data - raw'!$A$4:$F$619,MATCH($B135, 'Uganda workforce data - raw'!$B$4:$B$619,0), MATCH("Filled Female",'Uganda workforce data - raw'!$A$4:$F$4,0))*INDEX('Mapping cadres'!$B$1:$Z$616,MATCH($B135, 'Mapping cadres'!$B$1:$B$616,0), MATCH(AW$32,'Mapping cadres'!$B$1:$Z$1,0))</f>
        <v>0</v>
      </c>
      <c r="AX135" s="226">
        <f>INDEX('Uganda workforce data - raw'!$A$4:$F$619,MATCH($B135, 'Uganda workforce data - raw'!$B$4:$B$619,0), MATCH("Filled Female",'Uganda workforce data - raw'!$A$4:$F$4,0))*INDEX('Mapping cadres'!$B$1:$Z$616,MATCH($B135, 'Mapping cadres'!$B$1:$B$616,0), MATCH(AX$32,'Mapping cadres'!$B$1:$Z$1,0))</f>
        <v>0</v>
      </c>
      <c r="AY135" s="226">
        <f t="shared" si="29"/>
        <v>0</v>
      </c>
      <c r="AZ135" s="226">
        <f t="shared" si="30"/>
        <v>3</v>
      </c>
      <c r="BA135" s="226">
        <f t="shared" si="31"/>
        <v>0</v>
      </c>
      <c r="BB135" s="226">
        <f t="shared" si="32"/>
        <v>0</v>
      </c>
      <c r="BC135" s="226">
        <f t="shared" si="33"/>
        <v>0</v>
      </c>
      <c r="BD135" s="226">
        <f t="shared" si="34"/>
        <v>0</v>
      </c>
      <c r="BE135" s="226">
        <f t="shared" si="35"/>
        <v>0</v>
      </c>
      <c r="BF135" s="226">
        <f t="shared" si="36"/>
        <v>0</v>
      </c>
      <c r="BG135" s="226">
        <f t="shared" si="37"/>
        <v>0</v>
      </c>
      <c r="BH135" s="226">
        <f t="shared" si="38"/>
        <v>0</v>
      </c>
      <c r="BI135" s="226">
        <f t="shared" si="39"/>
        <v>0</v>
      </c>
      <c r="BJ135" s="226">
        <f t="shared" si="40"/>
        <v>0</v>
      </c>
      <c r="BK135" s="226">
        <f t="shared" si="41"/>
        <v>0</v>
      </c>
      <c r="BL135" s="226">
        <f t="shared" si="42"/>
        <v>0</v>
      </c>
      <c r="BM135" s="226">
        <f t="shared" si="43"/>
        <v>0</v>
      </c>
      <c r="BN135" s="226">
        <f t="shared" si="44"/>
        <v>0</v>
      </c>
      <c r="BO135" s="226">
        <f t="shared" si="45"/>
        <v>0</v>
      </c>
      <c r="BP135" s="226">
        <f t="shared" si="46"/>
        <v>0</v>
      </c>
      <c r="BQ135" s="226">
        <f t="shared" si="47"/>
        <v>0</v>
      </c>
      <c r="BR135" s="226">
        <f t="shared" si="48"/>
        <v>0</v>
      </c>
      <c r="BS135" s="226">
        <f t="shared" si="49"/>
        <v>0</v>
      </c>
      <c r="BT135" s="226">
        <f t="shared" si="50"/>
        <v>0</v>
      </c>
      <c r="BU135" s="226">
        <f t="shared" si="51"/>
        <v>0</v>
      </c>
      <c r="BV135" s="226">
        <f t="shared" si="52"/>
        <v>0</v>
      </c>
    </row>
    <row r="136" spans="1:74">
      <c r="A136" s="226">
        <v>104</v>
      </c>
      <c r="B136" s="226" t="s">
        <v>1409</v>
      </c>
      <c r="C136" s="226">
        <f>INDEX('Uganda workforce data - raw'!$A$4:$F$619,MATCH($B136, 'Uganda workforce data - raw'!$B$4:$B$619,0), MATCH("Filled Male",'Uganda workforce data - raw'!$A$4:$F$4,0))*INDEX('Mapping cadres'!$B$1:$Z$616,MATCH($B136, 'Mapping cadres'!$B$1:$B$616,0), MATCH(C$32,'Mapping cadres'!$B$1:$Z$1,0))</f>
        <v>0</v>
      </c>
      <c r="D136" s="226">
        <f>INDEX('Uganda workforce data - raw'!$A$4:$F$619,MATCH($B136, 'Uganda workforce data - raw'!$B$4:$B$619,0), MATCH("Filled Male",'Uganda workforce data - raw'!$A$4:$F$4,0))*INDEX('Mapping cadres'!$B$1:$Z$616,MATCH($B136, 'Mapping cadres'!$B$1:$B$616,0), MATCH(D$32,'Mapping cadres'!$B$1:$Z$1,0))</f>
        <v>0</v>
      </c>
      <c r="E136" s="226">
        <f>INDEX('Uganda workforce data - raw'!$A$4:$F$619,MATCH($B136, 'Uganda workforce data - raw'!$B$4:$B$619,0), MATCH("Filled Male",'Uganda workforce data - raw'!$A$4:$F$4,0))*INDEX('Mapping cadres'!$B$1:$Z$616,MATCH($B136, 'Mapping cadres'!$B$1:$B$616,0), MATCH(E$32,'Mapping cadres'!$B$1:$Z$1,0))</f>
        <v>0</v>
      </c>
      <c r="F136" s="226">
        <f>INDEX('Uganda workforce data - raw'!$A$4:$F$619,MATCH($B136, 'Uganda workforce data - raw'!$B$4:$B$619,0), MATCH("Filled Male",'Uganda workforce data - raw'!$A$4:$F$4,0))*INDEX('Mapping cadres'!$B$1:$Z$616,MATCH($B136, 'Mapping cadres'!$B$1:$B$616,0), MATCH(F$32,'Mapping cadres'!$B$1:$Z$1,0))</f>
        <v>0</v>
      </c>
      <c r="G136" s="226">
        <f>INDEX('Uganda workforce data - raw'!$A$4:$F$619,MATCH($B136, 'Uganda workforce data - raw'!$B$4:$B$619,0), MATCH("Filled Male",'Uganda workforce data - raw'!$A$4:$F$4,0))*INDEX('Mapping cadres'!$B$1:$Z$616,MATCH($B136, 'Mapping cadres'!$B$1:$B$616,0), MATCH(G$32,'Mapping cadres'!$B$1:$Z$1,0))</f>
        <v>0</v>
      </c>
      <c r="H136" s="226">
        <f>INDEX('Uganda workforce data - raw'!$A$4:$F$619,MATCH($B136, 'Uganda workforce data - raw'!$B$4:$B$619,0), MATCH("Filled Male",'Uganda workforce data - raw'!$A$4:$F$4,0))*INDEX('Mapping cadres'!$B$1:$Z$616,MATCH($B136, 'Mapping cadres'!$B$1:$B$616,0), MATCH(H$32,'Mapping cadres'!$B$1:$Z$1,0))</f>
        <v>0</v>
      </c>
      <c r="I136" s="226">
        <f>INDEX('Uganda workforce data - raw'!$A$4:$F$619,MATCH($B136, 'Uganda workforce data - raw'!$B$4:$B$619,0), MATCH("Filled Male",'Uganda workforce data - raw'!$A$4:$F$4,0))*INDEX('Mapping cadres'!$B$1:$Z$616,MATCH($B136, 'Mapping cadres'!$B$1:$B$616,0), MATCH(I$32,'Mapping cadres'!$B$1:$Z$1,0))</f>
        <v>0</v>
      </c>
      <c r="J136" s="226">
        <f>INDEX('Uganda workforce data - raw'!$A$4:$F$619,MATCH($B136, 'Uganda workforce data - raw'!$B$4:$B$619,0), MATCH("Filled Male",'Uganda workforce data - raw'!$A$4:$F$4,0))*INDEX('Mapping cadres'!$B$1:$Z$616,MATCH($B136, 'Mapping cadres'!$B$1:$B$616,0), MATCH(J$32,'Mapping cadres'!$B$1:$Z$1,0))</f>
        <v>0</v>
      </c>
      <c r="K136" s="226">
        <f>INDEX('Uganda workforce data - raw'!$A$4:$F$619,MATCH($B136, 'Uganda workforce data - raw'!$B$4:$B$619,0), MATCH("Filled Male",'Uganda workforce data - raw'!$A$4:$F$4,0))*INDEX('Mapping cadres'!$B$1:$Z$616,MATCH($B136, 'Mapping cadres'!$B$1:$B$616,0), MATCH(K$32,'Mapping cadres'!$B$1:$Z$1,0))</f>
        <v>0</v>
      </c>
      <c r="L136" s="226">
        <f>INDEX('Uganda workforce data - raw'!$A$4:$F$619,MATCH($B136, 'Uganda workforce data - raw'!$B$4:$B$619,0), MATCH("Filled Male",'Uganda workforce data - raw'!$A$4:$F$4,0))*INDEX('Mapping cadres'!$B$1:$Z$616,MATCH($B136, 'Mapping cadres'!$B$1:$B$616,0), MATCH(L$32,'Mapping cadres'!$B$1:$Z$1,0))</f>
        <v>0</v>
      </c>
      <c r="M136" s="226">
        <f>INDEX('Uganda workforce data - raw'!$A$4:$F$619,MATCH($B136, 'Uganda workforce data - raw'!$B$4:$B$619,0), MATCH("Filled Male",'Uganda workforce data - raw'!$A$4:$F$4,0))*INDEX('Mapping cadres'!$B$1:$Z$616,MATCH($B136, 'Mapping cadres'!$B$1:$B$616,0), MATCH(M$32,'Mapping cadres'!$B$1:$Z$1,0))</f>
        <v>0</v>
      </c>
      <c r="N136" s="226">
        <f>INDEX('Uganda workforce data - raw'!$A$4:$F$619,MATCH($B136, 'Uganda workforce data - raw'!$B$4:$B$619,0), MATCH("Filled Male",'Uganda workforce data - raw'!$A$4:$F$4,0))*INDEX('Mapping cadres'!$B$1:$Z$616,MATCH($B136, 'Mapping cadres'!$B$1:$B$616,0), MATCH(N$32,'Mapping cadres'!$B$1:$Z$1,0))</f>
        <v>0</v>
      </c>
      <c r="O136" s="226">
        <f>INDEX('Uganda workforce data - raw'!$A$4:$F$619,MATCH($B136, 'Uganda workforce data - raw'!$B$4:$B$619,0), MATCH("Filled Male",'Uganda workforce data - raw'!$A$4:$F$4,0))*INDEX('Mapping cadres'!$B$1:$Z$616,MATCH($B136, 'Mapping cadres'!$B$1:$B$616,0), MATCH(O$32,'Mapping cadres'!$B$1:$Z$1,0))</f>
        <v>0</v>
      </c>
      <c r="P136" s="226">
        <f>INDEX('Uganda workforce data - raw'!$A$4:$F$619,MATCH($B136, 'Uganda workforce data - raw'!$B$4:$B$619,0), MATCH("Filled Male",'Uganda workforce data - raw'!$A$4:$F$4,0))*INDEX('Mapping cadres'!$B$1:$Z$616,MATCH($B136, 'Mapping cadres'!$B$1:$B$616,0), MATCH(P$32,'Mapping cadres'!$B$1:$Z$1,0))</f>
        <v>0</v>
      </c>
      <c r="Q136" s="226">
        <f>INDEX('Uganda workforce data - raw'!$A$4:$F$619,MATCH($B136, 'Uganda workforce data - raw'!$B$4:$B$619,0), MATCH("Filled Male",'Uganda workforce data - raw'!$A$4:$F$4,0))*INDEX('Mapping cadres'!$B$1:$Z$616,MATCH($B136, 'Mapping cadres'!$B$1:$B$616,0), MATCH(Q$32,'Mapping cadres'!$B$1:$Z$1,0))</f>
        <v>0</v>
      </c>
      <c r="R136" s="226">
        <f>INDEX('Uganda workforce data - raw'!$A$4:$F$619,MATCH($B136, 'Uganda workforce data - raw'!$B$4:$B$619,0), MATCH("Filled Male",'Uganda workforce data - raw'!$A$4:$F$4,0))*INDEX('Mapping cadres'!$B$1:$Z$616,MATCH($B136, 'Mapping cadres'!$B$1:$B$616,0), MATCH(R$32,'Mapping cadres'!$B$1:$Z$1,0))</f>
        <v>0</v>
      </c>
      <c r="S136" s="226">
        <f>INDEX('Uganda workforce data - raw'!$A$4:$F$619,MATCH($B136, 'Uganda workforce data - raw'!$B$4:$B$619,0), MATCH("Filled Male",'Uganda workforce data - raw'!$A$4:$F$4,0))*INDEX('Mapping cadres'!$B$1:$Z$616,MATCH($B136, 'Mapping cadres'!$B$1:$B$616,0), MATCH(S$32,'Mapping cadres'!$B$1:$Z$1,0))</f>
        <v>0</v>
      </c>
      <c r="T136" s="226">
        <f>INDEX('Uganda workforce data - raw'!$A$4:$F$619,MATCH($B136, 'Uganda workforce data - raw'!$B$4:$B$619,0), MATCH("Filled Male",'Uganda workforce data - raw'!$A$4:$F$4,0))*INDEX('Mapping cadres'!$B$1:$Z$616,MATCH($B136, 'Mapping cadres'!$B$1:$B$616,0), MATCH(T$32,'Mapping cadres'!$B$1:$Z$1,0))</f>
        <v>0</v>
      </c>
      <c r="U136" s="226">
        <f>INDEX('Uganda workforce data - raw'!$A$4:$F$619,MATCH($B136, 'Uganda workforce data - raw'!$B$4:$B$619,0), MATCH("Filled Male",'Uganda workforce data - raw'!$A$4:$F$4,0))*INDEX('Mapping cadres'!$B$1:$Z$616,MATCH($B136, 'Mapping cadres'!$B$1:$B$616,0), MATCH(U$32,'Mapping cadres'!$B$1:$Z$1,0))</f>
        <v>0</v>
      </c>
      <c r="V136" s="226">
        <f>INDEX('Uganda workforce data - raw'!$A$4:$F$619,MATCH($B136, 'Uganda workforce data - raw'!$B$4:$B$619,0), MATCH("Filled Male",'Uganda workforce data - raw'!$A$4:$F$4,0))*INDEX('Mapping cadres'!$B$1:$Z$616,MATCH($B136, 'Mapping cadres'!$B$1:$B$616,0), MATCH(V$32,'Mapping cadres'!$B$1:$Z$1,0))</f>
        <v>0</v>
      </c>
      <c r="W136" s="226">
        <f>INDEX('Uganda workforce data - raw'!$A$4:$F$619,MATCH($B136, 'Uganda workforce data - raw'!$B$4:$B$619,0), MATCH("Filled Male",'Uganda workforce data - raw'!$A$4:$F$4,0))*INDEX('Mapping cadres'!$B$1:$Z$616,MATCH($B136, 'Mapping cadres'!$B$1:$B$616,0), MATCH(W$32,'Mapping cadres'!$B$1:$Z$1,0))</f>
        <v>5</v>
      </c>
      <c r="X136" s="226">
        <f>INDEX('Uganda workforce data - raw'!$A$4:$F$619,MATCH($B136, 'Uganda workforce data - raw'!$B$4:$B$619,0), MATCH("Filled Male",'Uganda workforce data - raw'!$A$4:$F$4,0))*INDEX('Mapping cadres'!$B$1:$Z$616,MATCH($B136, 'Mapping cadres'!$B$1:$B$616,0), MATCH(X$32,'Mapping cadres'!$B$1:$Z$1,0))</f>
        <v>0</v>
      </c>
      <c r="Y136" s="226">
        <f>INDEX('Uganda workforce data - raw'!$A$4:$F$619,MATCH($B136, 'Uganda workforce data - raw'!$B$4:$B$619,0), MATCH("Filled Male",'Uganda workforce data - raw'!$A$4:$F$4,0))*INDEX('Mapping cadres'!$B$1:$Z$616,MATCH($B136, 'Mapping cadres'!$B$1:$B$616,0), MATCH(Y$32,'Mapping cadres'!$B$1:$Z$1,0))</f>
        <v>0</v>
      </c>
      <c r="Z136" s="226">
        <f>INDEX('Uganda workforce data - raw'!$A$4:$F$619,MATCH($B136, 'Uganda workforce data - raw'!$B$4:$B$619,0), MATCH("Filled Male",'Uganda workforce data - raw'!$A$4:$F$4,0))*INDEX('Mapping cadres'!$B$1:$Z$616,MATCH($B136, 'Mapping cadres'!$B$1:$B$616,0), MATCH(Z$32,'Mapping cadres'!$B$1:$Z$1,0))</f>
        <v>0</v>
      </c>
      <c r="AA136" s="226">
        <f>INDEX('Uganda workforce data - raw'!$A$4:$F$619,MATCH($B136, 'Uganda workforce data - raw'!$B$4:$B$619,0), MATCH("Filled Female",'Uganda workforce data - raw'!$A$4:$F$4,0))*INDEX('Mapping cadres'!$B$1:$Z$616,MATCH($B136, 'Mapping cadres'!$B$1:$B$616,0), MATCH(AA$32,'Mapping cadres'!$B$1:$Z$1,0))</f>
        <v>0</v>
      </c>
      <c r="AB136" s="226">
        <f>INDEX('Uganda workforce data - raw'!$A$4:$F$619,MATCH($B136, 'Uganda workforce data - raw'!$B$4:$B$619,0), MATCH("Filled Female",'Uganda workforce data - raw'!$A$4:$F$4,0))*INDEX('Mapping cadres'!$B$1:$Z$616,MATCH($B136, 'Mapping cadres'!$B$1:$B$616,0), MATCH(AB$32,'Mapping cadres'!$B$1:$Z$1,0))</f>
        <v>0</v>
      </c>
      <c r="AC136" s="226">
        <f>INDEX('Uganda workforce data - raw'!$A$4:$F$619,MATCH($B136, 'Uganda workforce data - raw'!$B$4:$B$619,0), MATCH("Filled Female",'Uganda workforce data - raw'!$A$4:$F$4,0))*INDEX('Mapping cadres'!$B$1:$Z$616,MATCH($B136, 'Mapping cadres'!$B$1:$B$616,0), MATCH(AC$32,'Mapping cadres'!$B$1:$Z$1,0))</f>
        <v>0</v>
      </c>
      <c r="AD136" s="226">
        <f>INDEX('Uganda workforce data - raw'!$A$4:$F$619,MATCH($B136, 'Uganda workforce data - raw'!$B$4:$B$619,0), MATCH("Filled Female",'Uganda workforce data - raw'!$A$4:$F$4,0))*INDEX('Mapping cadres'!$B$1:$Z$616,MATCH($B136, 'Mapping cadres'!$B$1:$B$616,0), MATCH(AD$32,'Mapping cadres'!$B$1:$Z$1,0))</f>
        <v>0</v>
      </c>
      <c r="AE136" s="226">
        <f>INDEX('Uganda workforce data - raw'!$A$4:$F$619,MATCH($B136, 'Uganda workforce data - raw'!$B$4:$B$619,0), MATCH("Filled Female",'Uganda workforce data - raw'!$A$4:$F$4,0))*INDEX('Mapping cadres'!$B$1:$Z$616,MATCH($B136, 'Mapping cadres'!$B$1:$B$616,0), MATCH(AE$32,'Mapping cadres'!$B$1:$Z$1,0))</f>
        <v>0</v>
      </c>
      <c r="AF136" s="226">
        <f>INDEX('Uganda workforce data - raw'!$A$4:$F$619,MATCH($B136, 'Uganda workforce data - raw'!$B$4:$B$619,0), MATCH("Filled Female",'Uganda workforce data - raw'!$A$4:$F$4,0))*INDEX('Mapping cadres'!$B$1:$Z$616,MATCH($B136, 'Mapping cadres'!$B$1:$B$616,0), MATCH(AF$32,'Mapping cadres'!$B$1:$Z$1,0))</f>
        <v>0</v>
      </c>
      <c r="AG136" s="226">
        <f>INDEX('Uganda workforce data - raw'!$A$4:$F$619,MATCH($B136, 'Uganda workforce data - raw'!$B$4:$B$619,0), MATCH("Filled Female",'Uganda workforce data - raw'!$A$4:$F$4,0))*INDEX('Mapping cadres'!$B$1:$Z$616,MATCH($B136, 'Mapping cadres'!$B$1:$B$616,0), MATCH(AG$32,'Mapping cadres'!$B$1:$Z$1,0))</f>
        <v>0</v>
      </c>
      <c r="AH136" s="226">
        <f>INDEX('Uganda workforce data - raw'!$A$4:$F$619,MATCH($B136, 'Uganda workforce data - raw'!$B$4:$B$619,0), MATCH("Filled Female",'Uganda workforce data - raw'!$A$4:$F$4,0))*INDEX('Mapping cadres'!$B$1:$Z$616,MATCH($B136, 'Mapping cadres'!$B$1:$B$616,0), MATCH(AH$32,'Mapping cadres'!$B$1:$Z$1,0))</f>
        <v>0</v>
      </c>
      <c r="AI136" s="226">
        <f>INDEX('Uganda workforce data - raw'!$A$4:$F$619,MATCH($B136, 'Uganda workforce data - raw'!$B$4:$B$619,0), MATCH("Filled Female",'Uganda workforce data - raw'!$A$4:$F$4,0))*INDEX('Mapping cadres'!$B$1:$Z$616,MATCH($B136, 'Mapping cadres'!$B$1:$B$616,0), MATCH(AI$32,'Mapping cadres'!$B$1:$Z$1,0))</f>
        <v>0</v>
      </c>
      <c r="AJ136" s="226">
        <f>INDEX('Uganda workforce data - raw'!$A$4:$F$619,MATCH($B136, 'Uganda workforce data - raw'!$B$4:$B$619,0), MATCH("Filled Female",'Uganda workforce data - raw'!$A$4:$F$4,0))*INDEX('Mapping cadres'!$B$1:$Z$616,MATCH($B136, 'Mapping cadres'!$B$1:$B$616,0), MATCH(AJ$32,'Mapping cadres'!$B$1:$Z$1,0))</f>
        <v>0</v>
      </c>
      <c r="AK136" s="226">
        <f>INDEX('Uganda workforce data - raw'!$A$4:$F$619,MATCH($B136, 'Uganda workforce data - raw'!$B$4:$B$619,0), MATCH("Filled Female",'Uganda workforce data - raw'!$A$4:$F$4,0))*INDEX('Mapping cadres'!$B$1:$Z$616,MATCH($B136, 'Mapping cadres'!$B$1:$B$616,0), MATCH(AK$32,'Mapping cadres'!$B$1:$Z$1,0))</f>
        <v>0</v>
      </c>
      <c r="AL136" s="226">
        <f>INDEX('Uganda workforce data - raw'!$A$4:$F$619,MATCH($B136, 'Uganda workforce data - raw'!$B$4:$B$619,0), MATCH("Filled Female",'Uganda workforce data - raw'!$A$4:$F$4,0))*INDEX('Mapping cadres'!$B$1:$Z$616,MATCH($B136, 'Mapping cadres'!$B$1:$B$616,0), MATCH(AL$32,'Mapping cadres'!$B$1:$Z$1,0))</f>
        <v>0</v>
      </c>
      <c r="AM136" s="226">
        <f>INDEX('Uganda workforce data - raw'!$A$4:$F$619,MATCH($B136, 'Uganda workforce data - raw'!$B$4:$B$619,0), MATCH("Filled Female",'Uganda workforce data - raw'!$A$4:$F$4,0))*INDEX('Mapping cadres'!$B$1:$Z$616,MATCH($B136, 'Mapping cadres'!$B$1:$B$616,0), MATCH(AM$32,'Mapping cadres'!$B$1:$Z$1,0))</f>
        <v>0</v>
      </c>
      <c r="AN136" s="226">
        <f>INDEX('Uganda workforce data - raw'!$A$4:$F$619,MATCH($B136, 'Uganda workforce data - raw'!$B$4:$B$619,0), MATCH("Filled Female",'Uganda workforce data - raw'!$A$4:$F$4,0))*INDEX('Mapping cadres'!$B$1:$Z$616,MATCH($B136, 'Mapping cadres'!$B$1:$B$616,0), MATCH(AN$32,'Mapping cadres'!$B$1:$Z$1,0))</f>
        <v>0</v>
      </c>
      <c r="AO136" s="226">
        <f>INDEX('Uganda workforce data - raw'!$A$4:$F$619,MATCH($B136, 'Uganda workforce data - raw'!$B$4:$B$619,0), MATCH("Filled Female",'Uganda workforce data - raw'!$A$4:$F$4,0))*INDEX('Mapping cadres'!$B$1:$Z$616,MATCH($B136, 'Mapping cadres'!$B$1:$B$616,0), MATCH(AO$32,'Mapping cadres'!$B$1:$Z$1,0))</f>
        <v>0</v>
      </c>
      <c r="AP136" s="226">
        <f>INDEX('Uganda workforce data - raw'!$A$4:$F$619,MATCH($B136, 'Uganda workforce data - raw'!$B$4:$B$619,0), MATCH("Filled Female",'Uganda workforce data - raw'!$A$4:$F$4,0))*INDEX('Mapping cadres'!$B$1:$Z$616,MATCH($B136, 'Mapping cadres'!$B$1:$B$616,0), MATCH(AP$32,'Mapping cadres'!$B$1:$Z$1,0))</f>
        <v>0</v>
      </c>
      <c r="AQ136" s="226">
        <f>INDEX('Uganda workforce data - raw'!$A$4:$F$619,MATCH($B136, 'Uganda workforce data - raw'!$B$4:$B$619,0), MATCH("Filled Female",'Uganda workforce data - raw'!$A$4:$F$4,0))*INDEX('Mapping cadres'!$B$1:$Z$616,MATCH($B136, 'Mapping cadres'!$B$1:$B$616,0), MATCH(AQ$32,'Mapping cadres'!$B$1:$Z$1,0))</f>
        <v>0</v>
      </c>
      <c r="AR136" s="226">
        <f>INDEX('Uganda workforce data - raw'!$A$4:$F$619,MATCH($B136, 'Uganda workforce data - raw'!$B$4:$B$619,0), MATCH("Filled Female",'Uganda workforce data - raw'!$A$4:$F$4,0))*INDEX('Mapping cadres'!$B$1:$Z$616,MATCH($B136, 'Mapping cadres'!$B$1:$B$616,0), MATCH(AR$32,'Mapping cadres'!$B$1:$Z$1,0))</f>
        <v>0</v>
      </c>
      <c r="AS136" s="226">
        <f>INDEX('Uganda workforce data - raw'!$A$4:$F$619,MATCH($B136, 'Uganda workforce data - raw'!$B$4:$B$619,0), MATCH("Filled Female",'Uganda workforce data - raw'!$A$4:$F$4,0))*INDEX('Mapping cadres'!$B$1:$Z$616,MATCH($B136, 'Mapping cadres'!$B$1:$B$616,0), MATCH(AS$32,'Mapping cadres'!$B$1:$Z$1,0))</f>
        <v>0</v>
      </c>
      <c r="AT136" s="226">
        <f>INDEX('Uganda workforce data - raw'!$A$4:$F$619,MATCH($B136, 'Uganda workforce data - raw'!$B$4:$B$619,0), MATCH("Filled Female",'Uganda workforce data - raw'!$A$4:$F$4,0))*INDEX('Mapping cadres'!$B$1:$Z$616,MATCH($B136, 'Mapping cadres'!$B$1:$B$616,0), MATCH(AT$32,'Mapping cadres'!$B$1:$Z$1,0))</f>
        <v>0</v>
      </c>
      <c r="AU136" s="226">
        <f>INDEX('Uganda workforce data - raw'!$A$4:$F$619,MATCH($B136, 'Uganda workforce data - raw'!$B$4:$B$619,0), MATCH("Filled Female",'Uganda workforce data - raw'!$A$4:$F$4,0))*INDEX('Mapping cadres'!$B$1:$Z$616,MATCH($B136, 'Mapping cadres'!$B$1:$B$616,0), MATCH(AU$32,'Mapping cadres'!$B$1:$Z$1,0))</f>
        <v>2</v>
      </c>
      <c r="AV136" s="226">
        <f>INDEX('Uganda workforce data - raw'!$A$4:$F$619,MATCH($B136, 'Uganda workforce data - raw'!$B$4:$B$619,0), MATCH("Filled Female",'Uganda workforce data - raw'!$A$4:$F$4,0))*INDEX('Mapping cadres'!$B$1:$Z$616,MATCH($B136, 'Mapping cadres'!$B$1:$B$616,0), MATCH(AV$32,'Mapping cadres'!$B$1:$Z$1,0))</f>
        <v>0</v>
      </c>
      <c r="AW136" s="226">
        <f>INDEX('Uganda workforce data - raw'!$A$4:$F$619,MATCH($B136, 'Uganda workforce data - raw'!$B$4:$B$619,0), MATCH("Filled Female",'Uganda workforce data - raw'!$A$4:$F$4,0))*INDEX('Mapping cadres'!$B$1:$Z$616,MATCH($B136, 'Mapping cadres'!$B$1:$B$616,0), MATCH(AW$32,'Mapping cadres'!$B$1:$Z$1,0))</f>
        <v>0</v>
      </c>
      <c r="AX136" s="226">
        <f>INDEX('Uganda workforce data - raw'!$A$4:$F$619,MATCH($B136, 'Uganda workforce data - raw'!$B$4:$B$619,0), MATCH("Filled Female",'Uganda workforce data - raw'!$A$4:$F$4,0))*INDEX('Mapping cadres'!$B$1:$Z$616,MATCH($B136, 'Mapping cadres'!$B$1:$B$616,0), MATCH(AX$32,'Mapping cadres'!$B$1:$Z$1,0))</f>
        <v>0</v>
      </c>
      <c r="AY136" s="226">
        <f t="shared" si="29"/>
        <v>0</v>
      </c>
      <c r="AZ136" s="226">
        <f t="shared" si="30"/>
        <v>0</v>
      </c>
      <c r="BA136" s="226">
        <f t="shared" si="31"/>
        <v>0</v>
      </c>
      <c r="BB136" s="226">
        <f t="shared" si="32"/>
        <v>0</v>
      </c>
      <c r="BC136" s="226">
        <f t="shared" si="33"/>
        <v>0</v>
      </c>
      <c r="BD136" s="226">
        <f t="shared" si="34"/>
        <v>0</v>
      </c>
      <c r="BE136" s="226">
        <f t="shared" si="35"/>
        <v>0</v>
      </c>
      <c r="BF136" s="226">
        <f t="shared" si="36"/>
        <v>0</v>
      </c>
      <c r="BG136" s="226">
        <f t="shared" si="37"/>
        <v>0</v>
      </c>
      <c r="BH136" s="226">
        <f t="shared" si="38"/>
        <v>0</v>
      </c>
      <c r="BI136" s="226">
        <f t="shared" si="39"/>
        <v>0</v>
      </c>
      <c r="BJ136" s="226">
        <f t="shared" si="40"/>
        <v>0</v>
      </c>
      <c r="BK136" s="226">
        <f t="shared" si="41"/>
        <v>0</v>
      </c>
      <c r="BL136" s="226">
        <f t="shared" si="42"/>
        <v>0</v>
      </c>
      <c r="BM136" s="226">
        <f t="shared" si="43"/>
        <v>0</v>
      </c>
      <c r="BN136" s="226">
        <f t="shared" si="44"/>
        <v>0</v>
      </c>
      <c r="BO136" s="226">
        <f t="shared" si="45"/>
        <v>0</v>
      </c>
      <c r="BP136" s="226">
        <f t="shared" si="46"/>
        <v>0</v>
      </c>
      <c r="BQ136" s="226">
        <f t="shared" si="47"/>
        <v>0</v>
      </c>
      <c r="BR136" s="226">
        <f t="shared" si="48"/>
        <v>0</v>
      </c>
      <c r="BS136" s="226">
        <f t="shared" si="49"/>
        <v>7</v>
      </c>
      <c r="BT136" s="226">
        <f t="shared" si="50"/>
        <v>0</v>
      </c>
      <c r="BU136" s="226">
        <f t="shared" si="51"/>
        <v>0</v>
      </c>
      <c r="BV136" s="226">
        <f t="shared" si="52"/>
        <v>0</v>
      </c>
    </row>
    <row r="137" spans="1:74">
      <c r="A137" s="226">
        <v>105</v>
      </c>
      <c r="B137" s="226" t="s">
        <v>1410</v>
      </c>
      <c r="C137" s="226">
        <f>INDEX('Uganda workforce data - raw'!$A$4:$F$619,MATCH($B137, 'Uganda workforce data - raw'!$B$4:$B$619,0), MATCH("Filled Male",'Uganda workforce data - raw'!$A$4:$F$4,0))*INDEX('Mapping cadres'!$B$1:$Z$616,MATCH($B137, 'Mapping cadres'!$B$1:$B$616,0), MATCH(C$32,'Mapping cadres'!$B$1:$Z$1,0))</f>
        <v>0</v>
      </c>
      <c r="D137" s="226">
        <f>INDEX('Uganda workforce data - raw'!$A$4:$F$619,MATCH($B137, 'Uganda workforce data - raw'!$B$4:$B$619,0), MATCH("Filled Male",'Uganda workforce data - raw'!$A$4:$F$4,0))*INDEX('Mapping cadres'!$B$1:$Z$616,MATCH($B137, 'Mapping cadres'!$B$1:$B$616,0), MATCH(D$32,'Mapping cadres'!$B$1:$Z$1,0))</f>
        <v>1</v>
      </c>
      <c r="E137" s="226">
        <f>INDEX('Uganda workforce data - raw'!$A$4:$F$619,MATCH($B137, 'Uganda workforce data - raw'!$B$4:$B$619,0), MATCH("Filled Male",'Uganda workforce data - raw'!$A$4:$F$4,0))*INDEX('Mapping cadres'!$B$1:$Z$616,MATCH($B137, 'Mapping cadres'!$B$1:$B$616,0), MATCH(E$32,'Mapping cadres'!$B$1:$Z$1,0))</f>
        <v>0</v>
      </c>
      <c r="F137" s="226">
        <f>INDEX('Uganda workforce data - raw'!$A$4:$F$619,MATCH($B137, 'Uganda workforce data - raw'!$B$4:$B$619,0), MATCH("Filled Male",'Uganda workforce data - raw'!$A$4:$F$4,0))*INDEX('Mapping cadres'!$B$1:$Z$616,MATCH($B137, 'Mapping cadres'!$B$1:$B$616,0), MATCH(F$32,'Mapping cadres'!$B$1:$Z$1,0))</f>
        <v>0</v>
      </c>
      <c r="G137" s="226">
        <f>INDEX('Uganda workforce data - raw'!$A$4:$F$619,MATCH($B137, 'Uganda workforce data - raw'!$B$4:$B$619,0), MATCH("Filled Male",'Uganda workforce data - raw'!$A$4:$F$4,0))*INDEX('Mapping cadres'!$B$1:$Z$616,MATCH($B137, 'Mapping cadres'!$B$1:$B$616,0), MATCH(G$32,'Mapping cadres'!$B$1:$Z$1,0))</f>
        <v>0</v>
      </c>
      <c r="H137" s="226">
        <f>INDEX('Uganda workforce data - raw'!$A$4:$F$619,MATCH($B137, 'Uganda workforce data - raw'!$B$4:$B$619,0), MATCH("Filled Male",'Uganda workforce data - raw'!$A$4:$F$4,0))*INDEX('Mapping cadres'!$B$1:$Z$616,MATCH($B137, 'Mapping cadres'!$B$1:$B$616,0), MATCH(H$32,'Mapping cadres'!$B$1:$Z$1,0))</f>
        <v>0</v>
      </c>
      <c r="I137" s="226">
        <f>INDEX('Uganda workforce data - raw'!$A$4:$F$619,MATCH($B137, 'Uganda workforce data - raw'!$B$4:$B$619,0), MATCH("Filled Male",'Uganda workforce data - raw'!$A$4:$F$4,0))*INDEX('Mapping cadres'!$B$1:$Z$616,MATCH($B137, 'Mapping cadres'!$B$1:$B$616,0), MATCH(I$32,'Mapping cadres'!$B$1:$Z$1,0))</f>
        <v>0</v>
      </c>
      <c r="J137" s="226">
        <f>INDEX('Uganda workforce data - raw'!$A$4:$F$619,MATCH($B137, 'Uganda workforce data - raw'!$B$4:$B$619,0), MATCH("Filled Male",'Uganda workforce data - raw'!$A$4:$F$4,0))*INDEX('Mapping cadres'!$B$1:$Z$616,MATCH($B137, 'Mapping cadres'!$B$1:$B$616,0), MATCH(J$32,'Mapping cadres'!$B$1:$Z$1,0))</f>
        <v>0</v>
      </c>
      <c r="K137" s="226">
        <f>INDEX('Uganda workforce data - raw'!$A$4:$F$619,MATCH($B137, 'Uganda workforce data - raw'!$B$4:$B$619,0), MATCH("Filled Male",'Uganda workforce data - raw'!$A$4:$F$4,0))*INDEX('Mapping cadres'!$B$1:$Z$616,MATCH($B137, 'Mapping cadres'!$B$1:$B$616,0), MATCH(K$32,'Mapping cadres'!$B$1:$Z$1,0))</f>
        <v>0</v>
      </c>
      <c r="L137" s="226">
        <f>INDEX('Uganda workforce data - raw'!$A$4:$F$619,MATCH($B137, 'Uganda workforce data - raw'!$B$4:$B$619,0), MATCH("Filled Male",'Uganda workforce data - raw'!$A$4:$F$4,0))*INDEX('Mapping cadres'!$B$1:$Z$616,MATCH($B137, 'Mapping cadres'!$B$1:$B$616,0), MATCH(L$32,'Mapping cadres'!$B$1:$Z$1,0))</f>
        <v>0</v>
      </c>
      <c r="M137" s="226">
        <f>INDEX('Uganda workforce data - raw'!$A$4:$F$619,MATCH($B137, 'Uganda workforce data - raw'!$B$4:$B$619,0), MATCH("Filled Male",'Uganda workforce data - raw'!$A$4:$F$4,0))*INDEX('Mapping cadres'!$B$1:$Z$616,MATCH($B137, 'Mapping cadres'!$B$1:$B$616,0), MATCH(M$32,'Mapping cadres'!$B$1:$Z$1,0))</f>
        <v>0</v>
      </c>
      <c r="N137" s="226">
        <f>INDEX('Uganda workforce data - raw'!$A$4:$F$619,MATCH($B137, 'Uganda workforce data - raw'!$B$4:$B$619,0), MATCH("Filled Male",'Uganda workforce data - raw'!$A$4:$F$4,0))*INDEX('Mapping cadres'!$B$1:$Z$616,MATCH($B137, 'Mapping cadres'!$B$1:$B$616,0), MATCH(N$32,'Mapping cadres'!$B$1:$Z$1,0))</f>
        <v>0</v>
      </c>
      <c r="O137" s="226">
        <f>INDEX('Uganda workforce data - raw'!$A$4:$F$619,MATCH($B137, 'Uganda workforce data - raw'!$B$4:$B$619,0), MATCH("Filled Male",'Uganda workforce data - raw'!$A$4:$F$4,0))*INDEX('Mapping cadres'!$B$1:$Z$616,MATCH($B137, 'Mapping cadres'!$B$1:$B$616,0), MATCH(O$32,'Mapping cadres'!$B$1:$Z$1,0))</f>
        <v>0</v>
      </c>
      <c r="P137" s="226">
        <f>INDEX('Uganda workforce data - raw'!$A$4:$F$619,MATCH($B137, 'Uganda workforce data - raw'!$B$4:$B$619,0), MATCH("Filled Male",'Uganda workforce data - raw'!$A$4:$F$4,0))*INDEX('Mapping cadres'!$B$1:$Z$616,MATCH($B137, 'Mapping cadres'!$B$1:$B$616,0), MATCH(P$32,'Mapping cadres'!$B$1:$Z$1,0))</f>
        <v>0</v>
      </c>
      <c r="Q137" s="226">
        <f>INDEX('Uganda workforce data - raw'!$A$4:$F$619,MATCH($B137, 'Uganda workforce data - raw'!$B$4:$B$619,0), MATCH("Filled Male",'Uganda workforce data - raw'!$A$4:$F$4,0))*INDEX('Mapping cadres'!$B$1:$Z$616,MATCH($B137, 'Mapping cadres'!$B$1:$B$616,0), MATCH(Q$32,'Mapping cadres'!$B$1:$Z$1,0))</f>
        <v>0</v>
      </c>
      <c r="R137" s="226">
        <f>INDEX('Uganda workforce data - raw'!$A$4:$F$619,MATCH($B137, 'Uganda workforce data - raw'!$B$4:$B$619,0), MATCH("Filled Male",'Uganda workforce data - raw'!$A$4:$F$4,0))*INDEX('Mapping cadres'!$B$1:$Z$616,MATCH($B137, 'Mapping cadres'!$B$1:$B$616,0), MATCH(R$32,'Mapping cadres'!$B$1:$Z$1,0))</f>
        <v>0</v>
      </c>
      <c r="S137" s="226">
        <f>INDEX('Uganda workforce data - raw'!$A$4:$F$619,MATCH($B137, 'Uganda workforce data - raw'!$B$4:$B$619,0), MATCH("Filled Male",'Uganda workforce data - raw'!$A$4:$F$4,0))*INDEX('Mapping cadres'!$B$1:$Z$616,MATCH($B137, 'Mapping cadres'!$B$1:$B$616,0), MATCH(S$32,'Mapping cadres'!$B$1:$Z$1,0))</f>
        <v>0</v>
      </c>
      <c r="T137" s="226">
        <f>INDEX('Uganda workforce data - raw'!$A$4:$F$619,MATCH($B137, 'Uganda workforce data - raw'!$B$4:$B$619,0), MATCH("Filled Male",'Uganda workforce data - raw'!$A$4:$F$4,0))*INDEX('Mapping cadres'!$B$1:$Z$616,MATCH($B137, 'Mapping cadres'!$B$1:$B$616,0), MATCH(T$32,'Mapping cadres'!$B$1:$Z$1,0))</f>
        <v>0</v>
      </c>
      <c r="U137" s="226">
        <f>INDEX('Uganda workforce data - raw'!$A$4:$F$619,MATCH($B137, 'Uganda workforce data - raw'!$B$4:$B$619,0), MATCH("Filled Male",'Uganda workforce data - raw'!$A$4:$F$4,0))*INDEX('Mapping cadres'!$B$1:$Z$616,MATCH($B137, 'Mapping cadres'!$B$1:$B$616,0), MATCH(U$32,'Mapping cadres'!$B$1:$Z$1,0))</f>
        <v>0</v>
      </c>
      <c r="V137" s="226">
        <f>INDEX('Uganda workforce data - raw'!$A$4:$F$619,MATCH($B137, 'Uganda workforce data - raw'!$B$4:$B$619,0), MATCH("Filled Male",'Uganda workforce data - raw'!$A$4:$F$4,0))*INDEX('Mapping cadres'!$B$1:$Z$616,MATCH($B137, 'Mapping cadres'!$B$1:$B$616,0), MATCH(V$32,'Mapping cadres'!$B$1:$Z$1,0))</f>
        <v>0</v>
      </c>
      <c r="W137" s="226">
        <f>INDEX('Uganda workforce data - raw'!$A$4:$F$619,MATCH($B137, 'Uganda workforce data - raw'!$B$4:$B$619,0), MATCH("Filled Male",'Uganda workforce data - raw'!$A$4:$F$4,0))*INDEX('Mapping cadres'!$B$1:$Z$616,MATCH($B137, 'Mapping cadres'!$B$1:$B$616,0), MATCH(W$32,'Mapping cadres'!$B$1:$Z$1,0))</f>
        <v>0</v>
      </c>
      <c r="X137" s="226">
        <f>INDEX('Uganda workforce data - raw'!$A$4:$F$619,MATCH($B137, 'Uganda workforce data - raw'!$B$4:$B$619,0), MATCH("Filled Male",'Uganda workforce data - raw'!$A$4:$F$4,0))*INDEX('Mapping cadres'!$B$1:$Z$616,MATCH($B137, 'Mapping cadres'!$B$1:$B$616,0), MATCH(X$32,'Mapping cadres'!$B$1:$Z$1,0))</f>
        <v>0</v>
      </c>
      <c r="Y137" s="226">
        <f>INDEX('Uganda workforce data - raw'!$A$4:$F$619,MATCH($B137, 'Uganda workforce data - raw'!$B$4:$B$619,0), MATCH("Filled Male",'Uganda workforce data - raw'!$A$4:$F$4,0))*INDEX('Mapping cadres'!$B$1:$Z$616,MATCH($B137, 'Mapping cadres'!$B$1:$B$616,0), MATCH(Y$32,'Mapping cadres'!$B$1:$Z$1,0))</f>
        <v>0</v>
      </c>
      <c r="Z137" s="226">
        <f>INDEX('Uganda workforce data - raw'!$A$4:$F$619,MATCH($B137, 'Uganda workforce data - raw'!$B$4:$B$619,0), MATCH("Filled Male",'Uganda workforce data - raw'!$A$4:$F$4,0))*INDEX('Mapping cadres'!$B$1:$Z$616,MATCH($B137, 'Mapping cadres'!$B$1:$B$616,0), MATCH(Z$32,'Mapping cadres'!$B$1:$Z$1,0))</f>
        <v>0</v>
      </c>
      <c r="AA137" s="226">
        <f>INDEX('Uganda workforce data - raw'!$A$4:$F$619,MATCH($B137, 'Uganda workforce data - raw'!$B$4:$B$619,0), MATCH("Filled Female",'Uganda workforce data - raw'!$A$4:$F$4,0))*INDEX('Mapping cadres'!$B$1:$Z$616,MATCH($B137, 'Mapping cadres'!$B$1:$B$616,0), MATCH(AA$32,'Mapping cadres'!$B$1:$Z$1,0))</f>
        <v>0</v>
      </c>
      <c r="AB137" s="226">
        <f>INDEX('Uganda workforce data - raw'!$A$4:$F$619,MATCH($B137, 'Uganda workforce data - raw'!$B$4:$B$619,0), MATCH("Filled Female",'Uganda workforce data - raw'!$A$4:$F$4,0))*INDEX('Mapping cadres'!$B$1:$Z$616,MATCH($B137, 'Mapping cadres'!$B$1:$B$616,0), MATCH(AB$32,'Mapping cadres'!$B$1:$Z$1,0))</f>
        <v>0</v>
      </c>
      <c r="AC137" s="226">
        <f>INDEX('Uganda workforce data - raw'!$A$4:$F$619,MATCH($B137, 'Uganda workforce data - raw'!$B$4:$B$619,0), MATCH("Filled Female",'Uganda workforce data - raw'!$A$4:$F$4,0))*INDEX('Mapping cadres'!$B$1:$Z$616,MATCH($B137, 'Mapping cadres'!$B$1:$B$616,0), MATCH(AC$32,'Mapping cadres'!$B$1:$Z$1,0))</f>
        <v>0</v>
      </c>
      <c r="AD137" s="226">
        <f>INDEX('Uganda workforce data - raw'!$A$4:$F$619,MATCH($B137, 'Uganda workforce data - raw'!$B$4:$B$619,0), MATCH("Filled Female",'Uganda workforce data - raw'!$A$4:$F$4,0))*INDEX('Mapping cadres'!$B$1:$Z$616,MATCH($B137, 'Mapping cadres'!$B$1:$B$616,0), MATCH(AD$32,'Mapping cadres'!$B$1:$Z$1,0))</f>
        <v>0</v>
      </c>
      <c r="AE137" s="226">
        <f>INDEX('Uganda workforce data - raw'!$A$4:$F$619,MATCH($B137, 'Uganda workforce data - raw'!$B$4:$B$619,0), MATCH("Filled Female",'Uganda workforce data - raw'!$A$4:$F$4,0))*INDEX('Mapping cadres'!$B$1:$Z$616,MATCH($B137, 'Mapping cadres'!$B$1:$B$616,0), MATCH(AE$32,'Mapping cadres'!$B$1:$Z$1,0))</f>
        <v>0</v>
      </c>
      <c r="AF137" s="226">
        <f>INDEX('Uganda workforce data - raw'!$A$4:$F$619,MATCH($B137, 'Uganda workforce data - raw'!$B$4:$B$619,0), MATCH("Filled Female",'Uganda workforce data - raw'!$A$4:$F$4,0))*INDEX('Mapping cadres'!$B$1:$Z$616,MATCH($B137, 'Mapping cadres'!$B$1:$B$616,0), MATCH(AF$32,'Mapping cadres'!$B$1:$Z$1,0))</f>
        <v>0</v>
      </c>
      <c r="AG137" s="226">
        <f>INDEX('Uganda workforce data - raw'!$A$4:$F$619,MATCH($B137, 'Uganda workforce data - raw'!$B$4:$B$619,0), MATCH("Filled Female",'Uganda workforce data - raw'!$A$4:$F$4,0))*INDEX('Mapping cadres'!$B$1:$Z$616,MATCH($B137, 'Mapping cadres'!$B$1:$B$616,0), MATCH(AG$32,'Mapping cadres'!$B$1:$Z$1,0))</f>
        <v>0</v>
      </c>
      <c r="AH137" s="226">
        <f>INDEX('Uganda workforce data - raw'!$A$4:$F$619,MATCH($B137, 'Uganda workforce data - raw'!$B$4:$B$619,0), MATCH("Filled Female",'Uganda workforce data - raw'!$A$4:$F$4,0))*INDEX('Mapping cadres'!$B$1:$Z$616,MATCH($B137, 'Mapping cadres'!$B$1:$B$616,0), MATCH(AH$32,'Mapping cadres'!$B$1:$Z$1,0))</f>
        <v>0</v>
      </c>
      <c r="AI137" s="226">
        <f>INDEX('Uganda workforce data - raw'!$A$4:$F$619,MATCH($B137, 'Uganda workforce data - raw'!$B$4:$B$619,0), MATCH("Filled Female",'Uganda workforce data - raw'!$A$4:$F$4,0))*INDEX('Mapping cadres'!$B$1:$Z$616,MATCH($B137, 'Mapping cadres'!$B$1:$B$616,0), MATCH(AI$32,'Mapping cadres'!$B$1:$Z$1,0))</f>
        <v>0</v>
      </c>
      <c r="AJ137" s="226">
        <f>INDEX('Uganda workforce data - raw'!$A$4:$F$619,MATCH($B137, 'Uganda workforce data - raw'!$B$4:$B$619,0), MATCH("Filled Female",'Uganda workforce data - raw'!$A$4:$F$4,0))*INDEX('Mapping cadres'!$B$1:$Z$616,MATCH($B137, 'Mapping cadres'!$B$1:$B$616,0), MATCH(AJ$32,'Mapping cadres'!$B$1:$Z$1,0))</f>
        <v>0</v>
      </c>
      <c r="AK137" s="226">
        <f>INDEX('Uganda workforce data - raw'!$A$4:$F$619,MATCH($B137, 'Uganda workforce data - raw'!$B$4:$B$619,0), MATCH("Filled Female",'Uganda workforce data - raw'!$A$4:$F$4,0))*INDEX('Mapping cadres'!$B$1:$Z$616,MATCH($B137, 'Mapping cadres'!$B$1:$B$616,0), MATCH(AK$32,'Mapping cadres'!$B$1:$Z$1,0))</f>
        <v>0</v>
      </c>
      <c r="AL137" s="226">
        <f>INDEX('Uganda workforce data - raw'!$A$4:$F$619,MATCH($B137, 'Uganda workforce data - raw'!$B$4:$B$619,0), MATCH("Filled Female",'Uganda workforce data - raw'!$A$4:$F$4,0))*INDEX('Mapping cadres'!$B$1:$Z$616,MATCH($B137, 'Mapping cadres'!$B$1:$B$616,0), MATCH(AL$32,'Mapping cadres'!$B$1:$Z$1,0))</f>
        <v>0</v>
      </c>
      <c r="AM137" s="226">
        <f>INDEX('Uganda workforce data - raw'!$A$4:$F$619,MATCH($B137, 'Uganda workforce data - raw'!$B$4:$B$619,0), MATCH("Filled Female",'Uganda workforce data - raw'!$A$4:$F$4,0))*INDEX('Mapping cadres'!$B$1:$Z$616,MATCH($B137, 'Mapping cadres'!$B$1:$B$616,0), MATCH(AM$32,'Mapping cadres'!$B$1:$Z$1,0))</f>
        <v>0</v>
      </c>
      <c r="AN137" s="226">
        <f>INDEX('Uganda workforce data - raw'!$A$4:$F$619,MATCH($B137, 'Uganda workforce data - raw'!$B$4:$B$619,0), MATCH("Filled Female",'Uganda workforce data - raw'!$A$4:$F$4,0))*INDEX('Mapping cadres'!$B$1:$Z$616,MATCH($B137, 'Mapping cadres'!$B$1:$B$616,0), MATCH(AN$32,'Mapping cadres'!$B$1:$Z$1,0))</f>
        <v>0</v>
      </c>
      <c r="AO137" s="226">
        <f>INDEX('Uganda workforce data - raw'!$A$4:$F$619,MATCH($B137, 'Uganda workforce data - raw'!$B$4:$B$619,0), MATCH("Filled Female",'Uganda workforce data - raw'!$A$4:$F$4,0))*INDEX('Mapping cadres'!$B$1:$Z$616,MATCH($B137, 'Mapping cadres'!$B$1:$B$616,0), MATCH(AO$32,'Mapping cadres'!$B$1:$Z$1,0))</f>
        <v>0</v>
      </c>
      <c r="AP137" s="226">
        <f>INDEX('Uganda workforce data - raw'!$A$4:$F$619,MATCH($B137, 'Uganda workforce data - raw'!$B$4:$B$619,0), MATCH("Filled Female",'Uganda workforce data - raw'!$A$4:$F$4,0))*INDEX('Mapping cadres'!$B$1:$Z$616,MATCH($B137, 'Mapping cadres'!$B$1:$B$616,0), MATCH(AP$32,'Mapping cadres'!$B$1:$Z$1,0))</f>
        <v>0</v>
      </c>
      <c r="AQ137" s="226">
        <f>INDEX('Uganda workforce data - raw'!$A$4:$F$619,MATCH($B137, 'Uganda workforce data - raw'!$B$4:$B$619,0), MATCH("Filled Female",'Uganda workforce data - raw'!$A$4:$F$4,0))*INDEX('Mapping cadres'!$B$1:$Z$616,MATCH($B137, 'Mapping cadres'!$B$1:$B$616,0), MATCH(AQ$32,'Mapping cadres'!$B$1:$Z$1,0))</f>
        <v>0</v>
      </c>
      <c r="AR137" s="226">
        <f>INDEX('Uganda workforce data - raw'!$A$4:$F$619,MATCH($B137, 'Uganda workforce data - raw'!$B$4:$B$619,0), MATCH("Filled Female",'Uganda workforce data - raw'!$A$4:$F$4,0))*INDEX('Mapping cadres'!$B$1:$Z$616,MATCH($B137, 'Mapping cadres'!$B$1:$B$616,0), MATCH(AR$32,'Mapping cadres'!$B$1:$Z$1,0))</f>
        <v>0</v>
      </c>
      <c r="AS137" s="226">
        <f>INDEX('Uganda workforce data - raw'!$A$4:$F$619,MATCH($B137, 'Uganda workforce data - raw'!$B$4:$B$619,0), MATCH("Filled Female",'Uganda workforce data - raw'!$A$4:$F$4,0))*INDEX('Mapping cadres'!$B$1:$Z$616,MATCH($B137, 'Mapping cadres'!$B$1:$B$616,0), MATCH(AS$32,'Mapping cadres'!$B$1:$Z$1,0))</f>
        <v>0</v>
      </c>
      <c r="AT137" s="226">
        <f>INDEX('Uganda workforce data - raw'!$A$4:$F$619,MATCH($B137, 'Uganda workforce data - raw'!$B$4:$B$619,0), MATCH("Filled Female",'Uganda workforce data - raw'!$A$4:$F$4,0))*INDEX('Mapping cadres'!$B$1:$Z$616,MATCH($B137, 'Mapping cadres'!$B$1:$B$616,0), MATCH(AT$32,'Mapping cadres'!$B$1:$Z$1,0))</f>
        <v>0</v>
      </c>
      <c r="AU137" s="226">
        <f>INDEX('Uganda workforce data - raw'!$A$4:$F$619,MATCH($B137, 'Uganda workforce data - raw'!$B$4:$B$619,0), MATCH("Filled Female",'Uganda workforce data - raw'!$A$4:$F$4,0))*INDEX('Mapping cadres'!$B$1:$Z$616,MATCH($B137, 'Mapping cadres'!$B$1:$B$616,0), MATCH(AU$32,'Mapping cadres'!$B$1:$Z$1,0))</f>
        <v>0</v>
      </c>
      <c r="AV137" s="226">
        <f>INDEX('Uganda workforce data - raw'!$A$4:$F$619,MATCH($B137, 'Uganda workforce data - raw'!$B$4:$B$619,0), MATCH("Filled Female",'Uganda workforce data - raw'!$A$4:$F$4,0))*INDEX('Mapping cadres'!$B$1:$Z$616,MATCH($B137, 'Mapping cadres'!$B$1:$B$616,0), MATCH(AV$32,'Mapping cadres'!$B$1:$Z$1,0))</f>
        <v>0</v>
      </c>
      <c r="AW137" s="226">
        <f>INDEX('Uganda workforce data - raw'!$A$4:$F$619,MATCH($B137, 'Uganda workforce data - raw'!$B$4:$B$619,0), MATCH("Filled Female",'Uganda workforce data - raw'!$A$4:$F$4,0))*INDEX('Mapping cadres'!$B$1:$Z$616,MATCH($B137, 'Mapping cadres'!$B$1:$B$616,0), MATCH(AW$32,'Mapping cadres'!$B$1:$Z$1,0))</f>
        <v>0</v>
      </c>
      <c r="AX137" s="226">
        <f>INDEX('Uganda workforce data - raw'!$A$4:$F$619,MATCH($B137, 'Uganda workforce data - raw'!$B$4:$B$619,0), MATCH("Filled Female",'Uganda workforce data - raw'!$A$4:$F$4,0))*INDEX('Mapping cadres'!$B$1:$Z$616,MATCH($B137, 'Mapping cadres'!$B$1:$B$616,0), MATCH(AX$32,'Mapping cadres'!$B$1:$Z$1,0))</f>
        <v>0</v>
      </c>
      <c r="AY137" s="226">
        <f t="shared" si="29"/>
        <v>0</v>
      </c>
      <c r="AZ137" s="226">
        <f t="shared" si="30"/>
        <v>1</v>
      </c>
      <c r="BA137" s="226">
        <f t="shared" si="31"/>
        <v>0</v>
      </c>
      <c r="BB137" s="226">
        <f t="shared" si="32"/>
        <v>0</v>
      </c>
      <c r="BC137" s="226">
        <f t="shared" si="33"/>
        <v>0</v>
      </c>
      <c r="BD137" s="226">
        <f t="shared" si="34"/>
        <v>0</v>
      </c>
      <c r="BE137" s="226">
        <f t="shared" si="35"/>
        <v>0</v>
      </c>
      <c r="BF137" s="226">
        <f t="shared" si="36"/>
        <v>0</v>
      </c>
      <c r="BG137" s="226">
        <f t="shared" si="37"/>
        <v>0</v>
      </c>
      <c r="BH137" s="226">
        <f t="shared" si="38"/>
        <v>0</v>
      </c>
      <c r="BI137" s="226">
        <f t="shared" si="39"/>
        <v>0</v>
      </c>
      <c r="BJ137" s="226">
        <f t="shared" si="40"/>
        <v>0</v>
      </c>
      <c r="BK137" s="226">
        <f t="shared" si="41"/>
        <v>0</v>
      </c>
      <c r="BL137" s="226">
        <f t="shared" si="42"/>
        <v>0</v>
      </c>
      <c r="BM137" s="226">
        <f t="shared" si="43"/>
        <v>0</v>
      </c>
      <c r="BN137" s="226">
        <f t="shared" si="44"/>
        <v>0</v>
      </c>
      <c r="BO137" s="226">
        <f t="shared" si="45"/>
        <v>0</v>
      </c>
      <c r="BP137" s="226">
        <f t="shared" si="46"/>
        <v>0</v>
      </c>
      <c r="BQ137" s="226">
        <f t="shared" si="47"/>
        <v>0</v>
      </c>
      <c r="BR137" s="226">
        <f t="shared" si="48"/>
        <v>0</v>
      </c>
      <c r="BS137" s="226">
        <f t="shared" si="49"/>
        <v>0</v>
      </c>
      <c r="BT137" s="226">
        <f t="shared" si="50"/>
        <v>0</v>
      </c>
      <c r="BU137" s="226">
        <f t="shared" si="51"/>
        <v>0</v>
      </c>
      <c r="BV137" s="226">
        <f t="shared" si="52"/>
        <v>0</v>
      </c>
    </row>
    <row r="138" spans="1:74">
      <c r="A138" s="226">
        <v>106</v>
      </c>
      <c r="B138" s="226" t="s">
        <v>1411</v>
      </c>
      <c r="C138" s="226">
        <f>INDEX('Uganda workforce data - raw'!$A$4:$F$619,MATCH($B138, 'Uganda workforce data - raw'!$B$4:$B$619,0), MATCH("Filled Male",'Uganda workforce data - raw'!$A$4:$F$4,0))*INDEX('Mapping cadres'!$B$1:$Z$616,MATCH($B138, 'Mapping cadres'!$B$1:$B$616,0), MATCH(C$32,'Mapping cadres'!$B$1:$Z$1,0))</f>
        <v>3</v>
      </c>
      <c r="D138" s="226">
        <f>INDEX('Uganda workforce data - raw'!$A$4:$F$619,MATCH($B138, 'Uganda workforce data - raw'!$B$4:$B$619,0), MATCH("Filled Male",'Uganda workforce data - raw'!$A$4:$F$4,0))*INDEX('Mapping cadres'!$B$1:$Z$616,MATCH($B138, 'Mapping cadres'!$B$1:$B$616,0), MATCH(D$32,'Mapping cadres'!$B$1:$Z$1,0))</f>
        <v>0</v>
      </c>
      <c r="E138" s="226">
        <f>INDEX('Uganda workforce data - raw'!$A$4:$F$619,MATCH($B138, 'Uganda workforce data - raw'!$B$4:$B$619,0), MATCH("Filled Male",'Uganda workforce data - raw'!$A$4:$F$4,0))*INDEX('Mapping cadres'!$B$1:$Z$616,MATCH($B138, 'Mapping cadres'!$B$1:$B$616,0), MATCH(E$32,'Mapping cadres'!$B$1:$Z$1,0))</f>
        <v>0</v>
      </c>
      <c r="F138" s="226">
        <f>INDEX('Uganda workforce data - raw'!$A$4:$F$619,MATCH($B138, 'Uganda workforce data - raw'!$B$4:$B$619,0), MATCH("Filled Male",'Uganda workforce data - raw'!$A$4:$F$4,0))*INDEX('Mapping cadres'!$B$1:$Z$616,MATCH($B138, 'Mapping cadres'!$B$1:$B$616,0), MATCH(F$32,'Mapping cadres'!$B$1:$Z$1,0))</f>
        <v>0</v>
      </c>
      <c r="G138" s="226">
        <f>INDEX('Uganda workforce data - raw'!$A$4:$F$619,MATCH($B138, 'Uganda workforce data - raw'!$B$4:$B$619,0), MATCH("Filled Male",'Uganda workforce data - raw'!$A$4:$F$4,0))*INDEX('Mapping cadres'!$B$1:$Z$616,MATCH($B138, 'Mapping cadres'!$B$1:$B$616,0), MATCH(G$32,'Mapping cadres'!$B$1:$Z$1,0))</f>
        <v>0</v>
      </c>
      <c r="H138" s="226">
        <f>INDEX('Uganda workforce data - raw'!$A$4:$F$619,MATCH($B138, 'Uganda workforce data - raw'!$B$4:$B$619,0), MATCH("Filled Male",'Uganda workforce data - raw'!$A$4:$F$4,0))*INDEX('Mapping cadres'!$B$1:$Z$616,MATCH($B138, 'Mapping cadres'!$B$1:$B$616,0), MATCH(H$32,'Mapping cadres'!$B$1:$Z$1,0))</f>
        <v>0</v>
      </c>
      <c r="I138" s="226">
        <f>INDEX('Uganda workforce data - raw'!$A$4:$F$619,MATCH($B138, 'Uganda workforce data - raw'!$B$4:$B$619,0), MATCH("Filled Male",'Uganda workforce data - raw'!$A$4:$F$4,0))*INDEX('Mapping cadres'!$B$1:$Z$616,MATCH($B138, 'Mapping cadres'!$B$1:$B$616,0), MATCH(I$32,'Mapping cadres'!$B$1:$Z$1,0))</f>
        <v>0</v>
      </c>
      <c r="J138" s="226">
        <f>INDEX('Uganda workforce data - raw'!$A$4:$F$619,MATCH($B138, 'Uganda workforce data - raw'!$B$4:$B$619,0), MATCH("Filled Male",'Uganda workforce data - raw'!$A$4:$F$4,0))*INDEX('Mapping cadres'!$B$1:$Z$616,MATCH($B138, 'Mapping cadres'!$B$1:$B$616,0), MATCH(J$32,'Mapping cadres'!$B$1:$Z$1,0))</f>
        <v>0</v>
      </c>
      <c r="K138" s="226">
        <f>INDEX('Uganda workforce data - raw'!$A$4:$F$619,MATCH($B138, 'Uganda workforce data - raw'!$B$4:$B$619,0), MATCH("Filled Male",'Uganda workforce data - raw'!$A$4:$F$4,0))*INDEX('Mapping cadres'!$B$1:$Z$616,MATCH($B138, 'Mapping cadres'!$B$1:$B$616,0), MATCH(K$32,'Mapping cadres'!$B$1:$Z$1,0))</f>
        <v>0</v>
      </c>
      <c r="L138" s="226">
        <f>INDEX('Uganda workforce data - raw'!$A$4:$F$619,MATCH($B138, 'Uganda workforce data - raw'!$B$4:$B$619,0), MATCH("Filled Male",'Uganda workforce data - raw'!$A$4:$F$4,0))*INDEX('Mapping cadres'!$B$1:$Z$616,MATCH($B138, 'Mapping cadres'!$B$1:$B$616,0), MATCH(L$32,'Mapping cadres'!$B$1:$Z$1,0))</f>
        <v>0</v>
      </c>
      <c r="M138" s="226">
        <f>INDEX('Uganda workforce data - raw'!$A$4:$F$619,MATCH($B138, 'Uganda workforce data - raw'!$B$4:$B$619,0), MATCH("Filled Male",'Uganda workforce data - raw'!$A$4:$F$4,0))*INDEX('Mapping cadres'!$B$1:$Z$616,MATCH($B138, 'Mapping cadres'!$B$1:$B$616,0), MATCH(M$32,'Mapping cadres'!$B$1:$Z$1,0))</f>
        <v>0</v>
      </c>
      <c r="N138" s="226">
        <f>INDEX('Uganda workforce data - raw'!$A$4:$F$619,MATCH($B138, 'Uganda workforce data - raw'!$B$4:$B$619,0), MATCH("Filled Male",'Uganda workforce data - raw'!$A$4:$F$4,0))*INDEX('Mapping cadres'!$B$1:$Z$616,MATCH($B138, 'Mapping cadres'!$B$1:$B$616,0), MATCH(N$32,'Mapping cadres'!$B$1:$Z$1,0))</f>
        <v>0</v>
      </c>
      <c r="O138" s="226">
        <f>INDEX('Uganda workforce data - raw'!$A$4:$F$619,MATCH($B138, 'Uganda workforce data - raw'!$B$4:$B$619,0), MATCH("Filled Male",'Uganda workforce data - raw'!$A$4:$F$4,0))*INDEX('Mapping cadres'!$B$1:$Z$616,MATCH($B138, 'Mapping cadres'!$B$1:$B$616,0), MATCH(O$32,'Mapping cadres'!$B$1:$Z$1,0))</f>
        <v>0</v>
      </c>
      <c r="P138" s="226">
        <f>INDEX('Uganda workforce data - raw'!$A$4:$F$619,MATCH($B138, 'Uganda workforce data - raw'!$B$4:$B$619,0), MATCH("Filled Male",'Uganda workforce data - raw'!$A$4:$F$4,0))*INDEX('Mapping cadres'!$B$1:$Z$616,MATCH($B138, 'Mapping cadres'!$B$1:$B$616,0), MATCH(P$32,'Mapping cadres'!$B$1:$Z$1,0))</f>
        <v>0</v>
      </c>
      <c r="Q138" s="226">
        <f>INDEX('Uganda workforce data - raw'!$A$4:$F$619,MATCH($B138, 'Uganda workforce data - raw'!$B$4:$B$619,0), MATCH("Filled Male",'Uganda workforce data - raw'!$A$4:$F$4,0))*INDEX('Mapping cadres'!$B$1:$Z$616,MATCH($B138, 'Mapping cadres'!$B$1:$B$616,0), MATCH(Q$32,'Mapping cadres'!$B$1:$Z$1,0))</f>
        <v>0</v>
      </c>
      <c r="R138" s="226">
        <f>INDEX('Uganda workforce data - raw'!$A$4:$F$619,MATCH($B138, 'Uganda workforce data - raw'!$B$4:$B$619,0), MATCH("Filled Male",'Uganda workforce data - raw'!$A$4:$F$4,0))*INDEX('Mapping cadres'!$B$1:$Z$616,MATCH($B138, 'Mapping cadres'!$B$1:$B$616,0), MATCH(R$32,'Mapping cadres'!$B$1:$Z$1,0))</f>
        <v>0</v>
      </c>
      <c r="S138" s="226">
        <f>INDEX('Uganda workforce data - raw'!$A$4:$F$619,MATCH($B138, 'Uganda workforce data - raw'!$B$4:$B$619,0), MATCH("Filled Male",'Uganda workforce data - raw'!$A$4:$F$4,0))*INDEX('Mapping cadres'!$B$1:$Z$616,MATCH($B138, 'Mapping cadres'!$B$1:$B$616,0), MATCH(S$32,'Mapping cadres'!$B$1:$Z$1,0))</f>
        <v>0</v>
      </c>
      <c r="T138" s="226">
        <f>INDEX('Uganda workforce data - raw'!$A$4:$F$619,MATCH($B138, 'Uganda workforce data - raw'!$B$4:$B$619,0), MATCH("Filled Male",'Uganda workforce data - raw'!$A$4:$F$4,0))*INDEX('Mapping cadres'!$B$1:$Z$616,MATCH($B138, 'Mapping cadres'!$B$1:$B$616,0), MATCH(T$32,'Mapping cadres'!$B$1:$Z$1,0))</f>
        <v>0</v>
      </c>
      <c r="U138" s="226">
        <f>INDEX('Uganda workforce data - raw'!$A$4:$F$619,MATCH($B138, 'Uganda workforce data - raw'!$B$4:$B$619,0), MATCH("Filled Male",'Uganda workforce data - raw'!$A$4:$F$4,0))*INDEX('Mapping cadres'!$B$1:$Z$616,MATCH($B138, 'Mapping cadres'!$B$1:$B$616,0), MATCH(U$32,'Mapping cadres'!$B$1:$Z$1,0))</f>
        <v>0</v>
      </c>
      <c r="V138" s="226">
        <f>INDEX('Uganda workforce data - raw'!$A$4:$F$619,MATCH($B138, 'Uganda workforce data - raw'!$B$4:$B$619,0), MATCH("Filled Male",'Uganda workforce data - raw'!$A$4:$F$4,0))*INDEX('Mapping cadres'!$B$1:$Z$616,MATCH($B138, 'Mapping cadres'!$B$1:$B$616,0), MATCH(V$32,'Mapping cadres'!$B$1:$Z$1,0))</f>
        <v>0</v>
      </c>
      <c r="W138" s="226">
        <f>INDEX('Uganda workforce data - raw'!$A$4:$F$619,MATCH($B138, 'Uganda workforce data - raw'!$B$4:$B$619,0), MATCH("Filled Male",'Uganda workforce data - raw'!$A$4:$F$4,0))*INDEX('Mapping cadres'!$B$1:$Z$616,MATCH($B138, 'Mapping cadres'!$B$1:$B$616,0), MATCH(W$32,'Mapping cadres'!$B$1:$Z$1,0))</f>
        <v>0</v>
      </c>
      <c r="X138" s="226">
        <f>INDEX('Uganda workforce data - raw'!$A$4:$F$619,MATCH($B138, 'Uganda workforce data - raw'!$B$4:$B$619,0), MATCH("Filled Male",'Uganda workforce data - raw'!$A$4:$F$4,0))*INDEX('Mapping cadres'!$B$1:$Z$616,MATCH($B138, 'Mapping cadres'!$B$1:$B$616,0), MATCH(X$32,'Mapping cadres'!$B$1:$Z$1,0))</f>
        <v>0</v>
      </c>
      <c r="Y138" s="226">
        <f>INDEX('Uganda workforce data - raw'!$A$4:$F$619,MATCH($B138, 'Uganda workforce data - raw'!$B$4:$B$619,0), MATCH("Filled Male",'Uganda workforce data - raw'!$A$4:$F$4,0))*INDEX('Mapping cadres'!$B$1:$Z$616,MATCH($B138, 'Mapping cadres'!$B$1:$B$616,0), MATCH(Y$32,'Mapping cadres'!$B$1:$Z$1,0))</f>
        <v>0</v>
      </c>
      <c r="Z138" s="226">
        <f>INDEX('Uganda workforce data - raw'!$A$4:$F$619,MATCH($B138, 'Uganda workforce data - raw'!$B$4:$B$619,0), MATCH("Filled Male",'Uganda workforce data - raw'!$A$4:$F$4,0))*INDEX('Mapping cadres'!$B$1:$Z$616,MATCH($B138, 'Mapping cadres'!$B$1:$B$616,0), MATCH(Z$32,'Mapping cadres'!$B$1:$Z$1,0))</f>
        <v>0</v>
      </c>
      <c r="AA138" s="226">
        <f>INDEX('Uganda workforce data - raw'!$A$4:$F$619,MATCH($B138, 'Uganda workforce data - raw'!$B$4:$B$619,0), MATCH("Filled Female",'Uganda workforce data - raw'!$A$4:$F$4,0))*INDEX('Mapping cadres'!$B$1:$Z$616,MATCH($B138, 'Mapping cadres'!$B$1:$B$616,0), MATCH(AA$32,'Mapping cadres'!$B$1:$Z$1,0))</f>
        <v>1</v>
      </c>
      <c r="AB138" s="226">
        <f>INDEX('Uganda workforce data - raw'!$A$4:$F$619,MATCH($B138, 'Uganda workforce data - raw'!$B$4:$B$619,0), MATCH("Filled Female",'Uganda workforce data - raw'!$A$4:$F$4,0))*INDEX('Mapping cadres'!$B$1:$Z$616,MATCH($B138, 'Mapping cadres'!$B$1:$B$616,0), MATCH(AB$32,'Mapping cadres'!$B$1:$Z$1,0))</f>
        <v>0</v>
      </c>
      <c r="AC138" s="226">
        <f>INDEX('Uganda workforce data - raw'!$A$4:$F$619,MATCH($B138, 'Uganda workforce data - raw'!$B$4:$B$619,0), MATCH("Filled Female",'Uganda workforce data - raw'!$A$4:$F$4,0))*INDEX('Mapping cadres'!$B$1:$Z$616,MATCH($B138, 'Mapping cadres'!$B$1:$B$616,0), MATCH(AC$32,'Mapping cadres'!$B$1:$Z$1,0))</f>
        <v>0</v>
      </c>
      <c r="AD138" s="226">
        <f>INDEX('Uganda workforce data - raw'!$A$4:$F$619,MATCH($B138, 'Uganda workforce data - raw'!$B$4:$B$619,0), MATCH("Filled Female",'Uganda workforce data - raw'!$A$4:$F$4,0))*INDEX('Mapping cadres'!$B$1:$Z$616,MATCH($B138, 'Mapping cadres'!$B$1:$B$616,0), MATCH(AD$32,'Mapping cadres'!$B$1:$Z$1,0))</f>
        <v>0</v>
      </c>
      <c r="AE138" s="226">
        <f>INDEX('Uganda workforce data - raw'!$A$4:$F$619,MATCH($B138, 'Uganda workforce data - raw'!$B$4:$B$619,0), MATCH("Filled Female",'Uganda workforce data - raw'!$A$4:$F$4,0))*INDEX('Mapping cadres'!$B$1:$Z$616,MATCH($B138, 'Mapping cadres'!$B$1:$B$616,0), MATCH(AE$32,'Mapping cadres'!$B$1:$Z$1,0))</f>
        <v>0</v>
      </c>
      <c r="AF138" s="226">
        <f>INDEX('Uganda workforce data - raw'!$A$4:$F$619,MATCH($B138, 'Uganda workforce data - raw'!$B$4:$B$619,0), MATCH("Filled Female",'Uganda workforce data - raw'!$A$4:$F$4,0))*INDEX('Mapping cadres'!$B$1:$Z$616,MATCH($B138, 'Mapping cadres'!$B$1:$B$616,0), MATCH(AF$32,'Mapping cadres'!$B$1:$Z$1,0))</f>
        <v>0</v>
      </c>
      <c r="AG138" s="226">
        <f>INDEX('Uganda workforce data - raw'!$A$4:$F$619,MATCH($B138, 'Uganda workforce data - raw'!$B$4:$B$619,0), MATCH("Filled Female",'Uganda workforce data - raw'!$A$4:$F$4,0))*INDEX('Mapping cadres'!$B$1:$Z$616,MATCH($B138, 'Mapping cadres'!$B$1:$B$616,0), MATCH(AG$32,'Mapping cadres'!$B$1:$Z$1,0))</f>
        <v>0</v>
      </c>
      <c r="AH138" s="226">
        <f>INDEX('Uganda workforce data - raw'!$A$4:$F$619,MATCH($B138, 'Uganda workforce data - raw'!$B$4:$B$619,0), MATCH("Filled Female",'Uganda workforce data - raw'!$A$4:$F$4,0))*INDEX('Mapping cadres'!$B$1:$Z$616,MATCH($B138, 'Mapping cadres'!$B$1:$B$616,0), MATCH(AH$32,'Mapping cadres'!$B$1:$Z$1,0))</f>
        <v>0</v>
      </c>
      <c r="AI138" s="226">
        <f>INDEX('Uganda workforce data - raw'!$A$4:$F$619,MATCH($B138, 'Uganda workforce data - raw'!$B$4:$B$619,0), MATCH("Filled Female",'Uganda workforce data - raw'!$A$4:$F$4,0))*INDEX('Mapping cadres'!$B$1:$Z$616,MATCH($B138, 'Mapping cadres'!$B$1:$B$616,0), MATCH(AI$32,'Mapping cadres'!$B$1:$Z$1,0))</f>
        <v>0</v>
      </c>
      <c r="AJ138" s="226">
        <f>INDEX('Uganda workforce data - raw'!$A$4:$F$619,MATCH($B138, 'Uganda workforce data - raw'!$B$4:$B$619,0), MATCH("Filled Female",'Uganda workforce data - raw'!$A$4:$F$4,0))*INDEX('Mapping cadres'!$B$1:$Z$616,MATCH($B138, 'Mapping cadres'!$B$1:$B$616,0), MATCH(AJ$32,'Mapping cadres'!$B$1:$Z$1,0))</f>
        <v>0</v>
      </c>
      <c r="AK138" s="226">
        <f>INDEX('Uganda workforce data - raw'!$A$4:$F$619,MATCH($B138, 'Uganda workforce data - raw'!$B$4:$B$619,0), MATCH("Filled Female",'Uganda workforce data - raw'!$A$4:$F$4,0))*INDEX('Mapping cadres'!$B$1:$Z$616,MATCH($B138, 'Mapping cadres'!$B$1:$B$616,0), MATCH(AK$32,'Mapping cadres'!$B$1:$Z$1,0))</f>
        <v>0</v>
      </c>
      <c r="AL138" s="226">
        <f>INDEX('Uganda workforce data - raw'!$A$4:$F$619,MATCH($B138, 'Uganda workforce data - raw'!$B$4:$B$619,0), MATCH("Filled Female",'Uganda workforce data - raw'!$A$4:$F$4,0))*INDEX('Mapping cadres'!$B$1:$Z$616,MATCH($B138, 'Mapping cadres'!$B$1:$B$616,0), MATCH(AL$32,'Mapping cadres'!$B$1:$Z$1,0))</f>
        <v>0</v>
      </c>
      <c r="AM138" s="226">
        <f>INDEX('Uganda workforce data - raw'!$A$4:$F$619,MATCH($B138, 'Uganda workforce data - raw'!$B$4:$B$619,0), MATCH("Filled Female",'Uganda workforce data - raw'!$A$4:$F$4,0))*INDEX('Mapping cadres'!$B$1:$Z$616,MATCH($B138, 'Mapping cadres'!$B$1:$B$616,0), MATCH(AM$32,'Mapping cadres'!$B$1:$Z$1,0))</f>
        <v>0</v>
      </c>
      <c r="AN138" s="226">
        <f>INDEX('Uganda workforce data - raw'!$A$4:$F$619,MATCH($B138, 'Uganda workforce data - raw'!$B$4:$B$619,0), MATCH("Filled Female",'Uganda workforce data - raw'!$A$4:$F$4,0))*INDEX('Mapping cadres'!$B$1:$Z$616,MATCH($B138, 'Mapping cadres'!$B$1:$B$616,0), MATCH(AN$32,'Mapping cadres'!$B$1:$Z$1,0))</f>
        <v>0</v>
      </c>
      <c r="AO138" s="226">
        <f>INDEX('Uganda workforce data - raw'!$A$4:$F$619,MATCH($B138, 'Uganda workforce data - raw'!$B$4:$B$619,0), MATCH("Filled Female",'Uganda workforce data - raw'!$A$4:$F$4,0))*INDEX('Mapping cadres'!$B$1:$Z$616,MATCH($B138, 'Mapping cadres'!$B$1:$B$616,0), MATCH(AO$32,'Mapping cadres'!$B$1:$Z$1,0))</f>
        <v>0</v>
      </c>
      <c r="AP138" s="226">
        <f>INDEX('Uganda workforce data - raw'!$A$4:$F$619,MATCH($B138, 'Uganda workforce data - raw'!$B$4:$B$619,0), MATCH("Filled Female",'Uganda workforce data - raw'!$A$4:$F$4,0))*INDEX('Mapping cadres'!$B$1:$Z$616,MATCH($B138, 'Mapping cadres'!$B$1:$B$616,0), MATCH(AP$32,'Mapping cadres'!$B$1:$Z$1,0))</f>
        <v>0</v>
      </c>
      <c r="AQ138" s="226">
        <f>INDEX('Uganda workforce data - raw'!$A$4:$F$619,MATCH($B138, 'Uganda workforce data - raw'!$B$4:$B$619,0), MATCH("Filled Female",'Uganda workforce data - raw'!$A$4:$F$4,0))*INDEX('Mapping cadres'!$B$1:$Z$616,MATCH($B138, 'Mapping cadres'!$B$1:$B$616,0), MATCH(AQ$32,'Mapping cadres'!$B$1:$Z$1,0))</f>
        <v>0</v>
      </c>
      <c r="AR138" s="226">
        <f>INDEX('Uganda workforce data - raw'!$A$4:$F$619,MATCH($B138, 'Uganda workforce data - raw'!$B$4:$B$619,0), MATCH("Filled Female",'Uganda workforce data - raw'!$A$4:$F$4,0))*INDEX('Mapping cadres'!$B$1:$Z$616,MATCH($B138, 'Mapping cadres'!$B$1:$B$616,0), MATCH(AR$32,'Mapping cadres'!$B$1:$Z$1,0))</f>
        <v>0</v>
      </c>
      <c r="AS138" s="226">
        <f>INDEX('Uganda workforce data - raw'!$A$4:$F$619,MATCH($B138, 'Uganda workforce data - raw'!$B$4:$B$619,0), MATCH("Filled Female",'Uganda workforce data - raw'!$A$4:$F$4,0))*INDEX('Mapping cadres'!$B$1:$Z$616,MATCH($B138, 'Mapping cadres'!$B$1:$B$616,0), MATCH(AS$32,'Mapping cadres'!$B$1:$Z$1,0))</f>
        <v>0</v>
      </c>
      <c r="AT138" s="226">
        <f>INDEX('Uganda workforce data - raw'!$A$4:$F$619,MATCH($B138, 'Uganda workforce data - raw'!$B$4:$B$619,0), MATCH("Filled Female",'Uganda workforce data - raw'!$A$4:$F$4,0))*INDEX('Mapping cadres'!$B$1:$Z$616,MATCH($B138, 'Mapping cadres'!$B$1:$B$616,0), MATCH(AT$32,'Mapping cadres'!$B$1:$Z$1,0))</f>
        <v>0</v>
      </c>
      <c r="AU138" s="226">
        <f>INDEX('Uganda workforce data - raw'!$A$4:$F$619,MATCH($B138, 'Uganda workforce data - raw'!$B$4:$B$619,0), MATCH("Filled Female",'Uganda workforce data - raw'!$A$4:$F$4,0))*INDEX('Mapping cadres'!$B$1:$Z$616,MATCH($B138, 'Mapping cadres'!$B$1:$B$616,0), MATCH(AU$32,'Mapping cadres'!$B$1:$Z$1,0))</f>
        <v>0</v>
      </c>
      <c r="AV138" s="226">
        <f>INDEX('Uganda workforce data - raw'!$A$4:$F$619,MATCH($B138, 'Uganda workforce data - raw'!$B$4:$B$619,0), MATCH("Filled Female",'Uganda workforce data - raw'!$A$4:$F$4,0))*INDEX('Mapping cadres'!$B$1:$Z$616,MATCH($B138, 'Mapping cadres'!$B$1:$B$616,0), MATCH(AV$32,'Mapping cadres'!$B$1:$Z$1,0))</f>
        <v>0</v>
      </c>
      <c r="AW138" s="226">
        <f>INDEX('Uganda workforce data - raw'!$A$4:$F$619,MATCH($B138, 'Uganda workforce data - raw'!$B$4:$B$619,0), MATCH("Filled Female",'Uganda workforce data - raw'!$A$4:$F$4,0))*INDEX('Mapping cadres'!$B$1:$Z$616,MATCH($B138, 'Mapping cadres'!$B$1:$B$616,0), MATCH(AW$32,'Mapping cadres'!$B$1:$Z$1,0))</f>
        <v>0</v>
      </c>
      <c r="AX138" s="226">
        <f>INDEX('Uganda workforce data - raw'!$A$4:$F$619,MATCH($B138, 'Uganda workforce data - raw'!$B$4:$B$619,0), MATCH("Filled Female",'Uganda workforce data - raw'!$A$4:$F$4,0))*INDEX('Mapping cadres'!$B$1:$Z$616,MATCH($B138, 'Mapping cadres'!$B$1:$B$616,0), MATCH(AX$32,'Mapping cadres'!$B$1:$Z$1,0))</f>
        <v>0</v>
      </c>
      <c r="AY138" s="226">
        <f t="shared" si="29"/>
        <v>4</v>
      </c>
      <c r="AZ138" s="226">
        <f t="shared" si="30"/>
        <v>0</v>
      </c>
      <c r="BA138" s="226">
        <f t="shared" si="31"/>
        <v>0</v>
      </c>
      <c r="BB138" s="226">
        <f t="shared" si="32"/>
        <v>0</v>
      </c>
      <c r="BC138" s="226">
        <f t="shared" si="33"/>
        <v>0</v>
      </c>
      <c r="BD138" s="226">
        <f t="shared" si="34"/>
        <v>0</v>
      </c>
      <c r="BE138" s="226">
        <f t="shared" si="35"/>
        <v>0</v>
      </c>
      <c r="BF138" s="226">
        <f t="shared" si="36"/>
        <v>0</v>
      </c>
      <c r="BG138" s="226">
        <f t="shared" si="37"/>
        <v>0</v>
      </c>
      <c r="BH138" s="226">
        <f t="shared" si="38"/>
        <v>0</v>
      </c>
      <c r="BI138" s="226">
        <f t="shared" si="39"/>
        <v>0</v>
      </c>
      <c r="BJ138" s="226">
        <f t="shared" si="40"/>
        <v>0</v>
      </c>
      <c r="BK138" s="226">
        <f t="shared" si="41"/>
        <v>0</v>
      </c>
      <c r="BL138" s="226">
        <f t="shared" si="42"/>
        <v>0</v>
      </c>
      <c r="BM138" s="226">
        <f t="shared" si="43"/>
        <v>0</v>
      </c>
      <c r="BN138" s="226">
        <f t="shared" si="44"/>
        <v>0</v>
      </c>
      <c r="BO138" s="226">
        <f t="shared" si="45"/>
        <v>0</v>
      </c>
      <c r="BP138" s="226">
        <f t="shared" si="46"/>
        <v>0</v>
      </c>
      <c r="BQ138" s="226">
        <f t="shared" si="47"/>
        <v>0</v>
      </c>
      <c r="BR138" s="226">
        <f t="shared" si="48"/>
        <v>0</v>
      </c>
      <c r="BS138" s="226">
        <f t="shared" si="49"/>
        <v>0</v>
      </c>
      <c r="BT138" s="226">
        <f t="shared" si="50"/>
        <v>0</v>
      </c>
      <c r="BU138" s="226">
        <f t="shared" si="51"/>
        <v>0</v>
      </c>
      <c r="BV138" s="226">
        <f t="shared" si="52"/>
        <v>0</v>
      </c>
    </row>
    <row r="139" spans="1:74">
      <c r="A139" s="226">
        <v>107</v>
      </c>
      <c r="B139" s="226" t="s">
        <v>1412</v>
      </c>
      <c r="C139" s="226">
        <f>INDEX('Uganda workforce data - raw'!$A$4:$F$619,MATCH($B139, 'Uganda workforce data - raw'!$B$4:$B$619,0), MATCH("Filled Male",'Uganda workforce data - raw'!$A$4:$F$4,0))*INDEX('Mapping cadres'!$B$1:$Z$616,MATCH($B139, 'Mapping cadres'!$B$1:$B$616,0), MATCH(C$32,'Mapping cadres'!$B$1:$Z$1,0))</f>
        <v>1</v>
      </c>
      <c r="D139" s="226">
        <f>INDEX('Uganda workforce data - raw'!$A$4:$F$619,MATCH($B139, 'Uganda workforce data - raw'!$B$4:$B$619,0), MATCH("Filled Male",'Uganda workforce data - raw'!$A$4:$F$4,0))*INDEX('Mapping cadres'!$B$1:$Z$616,MATCH($B139, 'Mapping cadres'!$B$1:$B$616,0), MATCH(D$32,'Mapping cadres'!$B$1:$Z$1,0))</f>
        <v>0</v>
      </c>
      <c r="E139" s="226">
        <f>INDEX('Uganda workforce data - raw'!$A$4:$F$619,MATCH($B139, 'Uganda workforce data - raw'!$B$4:$B$619,0), MATCH("Filled Male",'Uganda workforce data - raw'!$A$4:$F$4,0))*INDEX('Mapping cadres'!$B$1:$Z$616,MATCH($B139, 'Mapping cadres'!$B$1:$B$616,0), MATCH(E$32,'Mapping cadres'!$B$1:$Z$1,0))</f>
        <v>0</v>
      </c>
      <c r="F139" s="226">
        <f>INDEX('Uganda workforce data - raw'!$A$4:$F$619,MATCH($B139, 'Uganda workforce data - raw'!$B$4:$B$619,0), MATCH("Filled Male",'Uganda workforce data - raw'!$A$4:$F$4,0))*INDEX('Mapping cadres'!$B$1:$Z$616,MATCH($B139, 'Mapping cadres'!$B$1:$B$616,0), MATCH(F$32,'Mapping cadres'!$B$1:$Z$1,0))</f>
        <v>0</v>
      </c>
      <c r="G139" s="226">
        <f>INDEX('Uganda workforce data - raw'!$A$4:$F$619,MATCH($B139, 'Uganda workforce data - raw'!$B$4:$B$619,0), MATCH("Filled Male",'Uganda workforce data - raw'!$A$4:$F$4,0))*INDEX('Mapping cadres'!$B$1:$Z$616,MATCH($B139, 'Mapping cadres'!$B$1:$B$616,0), MATCH(G$32,'Mapping cadres'!$B$1:$Z$1,0))</f>
        <v>0</v>
      </c>
      <c r="H139" s="226">
        <f>INDEX('Uganda workforce data - raw'!$A$4:$F$619,MATCH($B139, 'Uganda workforce data - raw'!$B$4:$B$619,0), MATCH("Filled Male",'Uganda workforce data - raw'!$A$4:$F$4,0))*INDEX('Mapping cadres'!$B$1:$Z$616,MATCH($B139, 'Mapping cadres'!$B$1:$B$616,0), MATCH(H$32,'Mapping cadres'!$B$1:$Z$1,0))</f>
        <v>0</v>
      </c>
      <c r="I139" s="226">
        <f>INDEX('Uganda workforce data - raw'!$A$4:$F$619,MATCH($B139, 'Uganda workforce data - raw'!$B$4:$B$619,0), MATCH("Filled Male",'Uganda workforce data - raw'!$A$4:$F$4,0))*INDEX('Mapping cadres'!$B$1:$Z$616,MATCH($B139, 'Mapping cadres'!$B$1:$B$616,0), MATCH(I$32,'Mapping cadres'!$B$1:$Z$1,0))</f>
        <v>0</v>
      </c>
      <c r="J139" s="226">
        <f>INDEX('Uganda workforce data - raw'!$A$4:$F$619,MATCH($B139, 'Uganda workforce data - raw'!$B$4:$B$619,0), MATCH("Filled Male",'Uganda workforce data - raw'!$A$4:$F$4,0))*INDEX('Mapping cadres'!$B$1:$Z$616,MATCH($B139, 'Mapping cadres'!$B$1:$B$616,0), MATCH(J$32,'Mapping cadres'!$B$1:$Z$1,0))</f>
        <v>0</v>
      </c>
      <c r="K139" s="226">
        <f>INDEX('Uganda workforce data - raw'!$A$4:$F$619,MATCH($B139, 'Uganda workforce data - raw'!$B$4:$B$619,0), MATCH("Filled Male",'Uganda workforce data - raw'!$A$4:$F$4,0))*INDEX('Mapping cadres'!$B$1:$Z$616,MATCH($B139, 'Mapping cadres'!$B$1:$B$616,0), MATCH(K$32,'Mapping cadres'!$B$1:$Z$1,0))</f>
        <v>0</v>
      </c>
      <c r="L139" s="226">
        <f>INDEX('Uganda workforce data - raw'!$A$4:$F$619,MATCH($B139, 'Uganda workforce data - raw'!$B$4:$B$619,0), MATCH("Filled Male",'Uganda workforce data - raw'!$A$4:$F$4,0))*INDEX('Mapping cadres'!$B$1:$Z$616,MATCH($B139, 'Mapping cadres'!$B$1:$B$616,0), MATCH(L$32,'Mapping cadres'!$B$1:$Z$1,0))</f>
        <v>0</v>
      </c>
      <c r="M139" s="226">
        <f>INDEX('Uganda workforce data - raw'!$A$4:$F$619,MATCH($B139, 'Uganda workforce data - raw'!$B$4:$B$619,0), MATCH("Filled Male",'Uganda workforce data - raw'!$A$4:$F$4,0))*INDEX('Mapping cadres'!$B$1:$Z$616,MATCH($B139, 'Mapping cadres'!$B$1:$B$616,0), MATCH(M$32,'Mapping cadres'!$B$1:$Z$1,0))</f>
        <v>0</v>
      </c>
      <c r="N139" s="226">
        <f>INDEX('Uganda workforce data - raw'!$A$4:$F$619,MATCH($B139, 'Uganda workforce data - raw'!$B$4:$B$619,0), MATCH("Filled Male",'Uganda workforce data - raw'!$A$4:$F$4,0))*INDEX('Mapping cadres'!$B$1:$Z$616,MATCH($B139, 'Mapping cadres'!$B$1:$B$616,0), MATCH(N$32,'Mapping cadres'!$B$1:$Z$1,0))</f>
        <v>0</v>
      </c>
      <c r="O139" s="226">
        <f>INDEX('Uganda workforce data - raw'!$A$4:$F$619,MATCH($B139, 'Uganda workforce data - raw'!$B$4:$B$619,0), MATCH("Filled Male",'Uganda workforce data - raw'!$A$4:$F$4,0))*INDEX('Mapping cadres'!$B$1:$Z$616,MATCH($B139, 'Mapping cadres'!$B$1:$B$616,0), MATCH(O$32,'Mapping cadres'!$B$1:$Z$1,0))</f>
        <v>0</v>
      </c>
      <c r="P139" s="226">
        <f>INDEX('Uganda workforce data - raw'!$A$4:$F$619,MATCH($B139, 'Uganda workforce data - raw'!$B$4:$B$619,0), MATCH("Filled Male",'Uganda workforce data - raw'!$A$4:$F$4,0))*INDEX('Mapping cadres'!$B$1:$Z$616,MATCH($B139, 'Mapping cadres'!$B$1:$B$616,0), MATCH(P$32,'Mapping cadres'!$B$1:$Z$1,0))</f>
        <v>0</v>
      </c>
      <c r="Q139" s="226">
        <f>INDEX('Uganda workforce data - raw'!$A$4:$F$619,MATCH($B139, 'Uganda workforce data - raw'!$B$4:$B$619,0), MATCH("Filled Male",'Uganda workforce data - raw'!$A$4:$F$4,0))*INDEX('Mapping cadres'!$B$1:$Z$616,MATCH($B139, 'Mapping cadres'!$B$1:$B$616,0), MATCH(Q$32,'Mapping cadres'!$B$1:$Z$1,0))</f>
        <v>0</v>
      </c>
      <c r="R139" s="226">
        <f>INDEX('Uganda workforce data - raw'!$A$4:$F$619,MATCH($B139, 'Uganda workforce data - raw'!$B$4:$B$619,0), MATCH("Filled Male",'Uganda workforce data - raw'!$A$4:$F$4,0))*INDEX('Mapping cadres'!$B$1:$Z$616,MATCH($B139, 'Mapping cadres'!$B$1:$B$616,0), MATCH(R$32,'Mapping cadres'!$B$1:$Z$1,0))</f>
        <v>0</v>
      </c>
      <c r="S139" s="226">
        <f>INDEX('Uganda workforce data - raw'!$A$4:$F$619,MATCH($B139, 'Uganda workforce data - raw'!$B$4:$B$619,0), MATCH("Filled Male",'Uganda workforce data - raw'!$A$4:$F$4,0))*INDEX('Mapping cadres'!$B$1:$Z$616,MATCH($B139, 'Mapping cadres'!$B$1:$B$616,0), MATCH(S$32,'Mapping cadres'!$B$1:$Z$1,0))</f>
        <v>0</v>
      </c>
      <c r="T139" s="226">
        <f>INDEX('Uganda workforce data - raw'!$A$4:$F$619,MATCH($B139, 'Uganda workforce data - raw'!$B$4:$B$619,0), MATCH("Filled Male",'Uganda workforce data - raw'!$A$4:$F$4,0))*INDEX('Mapping cadres'!$B$1:$Z$616,MATCH($B139, 'Mapping cadres'!$B$1:$B$616,0), MATCH(T$32,'Mapping cadres'!$B$1:$Z$1,0))</f>
        <v>0</v>
      </c>
      <c r="U139" s="226">
        <f>INDEX('Uganda workforce data - raw'!$A$4:$F$619,MATCH($B139, 'Uganda workforce data - raw'!$B$4:$B$619,0), MATCH("Filled Male",'Uganda workforce data - raw'!$A$4:$F$4,0))*INDEX('Mapping cadres'!$B$1:$Z$616,MATCH($B139, 'Mapping cadres'!$B$1:$B$616,0), MATCH(U$32,'Mapping cadres'!$B$1:$Z$1,0))</f>
        <v>0</v>
      </c>
      <c r="V139" s="226">
        <f>INDEX('Uganda workforce data - raw'!$A$4:$F$619,MATCH($B139, 'Uganda workforce data - raw'!$B$4:$B$619,0), MATCH("Filled Male",'Uganda workforce data - raw'!$A$4:$F$4,0))*INDEX('Mapping cadres'!$B$1:$Z$616,MATCH($B139, 'Mapping cadres'!$B$1:$B$616,0), MATCH(V$32,'Mapping cadres'!$B$1:$Z$1,0))</f>
        <v>0</v>
      </c>
      <c r="W139" s="226">
        <f>INDEX('Uganda workforce data - raw'!$A$4:$F$619,MATCH($B139, 'Uganda workforce data - raw'!$B$4:$B$619,0), MATCH("Filled Male",'Uganda workforce data - raw'!$A$4:$F$4,0))*INDEX('Mapping cadres'!$B$1:$Z$616,MATCH($B139, 'Mapping cadres'!$B$1:$B$616,0), MATCH(W$32,'Mapping cadres'!$B$1:$Z$1,0))</f>
        <v>0</v>
      </c>
      <c r="X139" s="226">
        <f>INDEX('Uganda workforce data - raw'!$A$4:$F$619,MATCH($B139, 'Uganda workforce data - raw'!$B$4:$B$619,0), MATCH("Filled Male",'Uganda workforce data - raw'!$A$4:$F$4,0))*INDEX('Mapping cadres'!$B$1:$Z$616,MATCH($B139, 'Mapping cadres'!$B$1:$B$616,0), MATCH(X$32,'Mapping cadres'!$B$1:$Z$1,0))</f>
        <v>0</v>
      </c>
      <c r="Y139" s="226">
        <f>INDEX('Uganda workforce data - raw'!$A$4:$F$619,MATCH($B139, 'Uganda workforce data - raw'!$B$4:$B$619,0), MATCH("Filled Male",'Uganda workforce data - raw'!$A$4:$F$4,0))*INDEX('Mapping cadres'!$B$1:$Z$616,MATCH($B139, 'Mapping cadres'!$B$1:$B$616,0), MATCH(Y$32,'Mapping cadres'!$B$1:$Z$1,0))</f>
        <v>0</v>
      </c>
      <c r="Z139" s="226">
        <f>INDEX('Uganda workforce data - raw'!$A$4:$F$619,MATCH($B139, 'Uganda workforce data - raw'!$B$4:$B$619,0), MATCH("Filled Male",'Uganda workforce data - raw'!$A$4:$F$4,0))*INDEX('Mapping cadres'!$B$1:$Z$616,MATCH($B139, 'Mapping cadres'!$B$1:$B$616,0), MATCH(Z$32,'Mapping cadres'!$B$1:$Z$1,0))</f>
        <v>0</v>
      </c>
      <c r="AA139" s="226">
        <f>INDEX('Uganda workforce data - raw'!$A$4:$F$619,MATCH($B139, 'Uganda workforce data - raw'!$B$4:$B$619,0), MATCH("Filled Female",'Uganda workforce data - raw'!$A$4:$F$4,0))*INDEX('Mapping cadres'!$B$1:$Z$616,MATCH($B139, 'Mapping cadres'!$B$1:$B$616,0), MATCH(AA$32,'Mapping cadres'!$B$1:$Z$1,0))</f>
        <v>1</v>
      </c>
      <c r="AB139" s="226">
        <f>INDEX('Uganda workforce data - raw'!$A$4:$F$619,MATCH($B139, 'Uganda workforce data - raw'!$B$4:$B$619,0), MATCH("Filled Female",'Uganda workforce data - raw'!$A$4:$F$4,0))*INDEX('Mapping cadres'!$B$1:$Z$616,MATCH($B139, 'Mapping cadres'!$B$1:$B$616,0), MATCH(AB$32,'Mapping cadres'!$B$1:$Z$1,0))</f>
        <v>0</v>
      </c>
      <c r="AC139" s="226">
        <f>INDEX('Uganda workforce data - raw'!$A$4:$F$619,MATCH($B139, 'Uganda workforce data - raw'!$B$4:$B$619,0), MATCH("Filled Female",'Uganda workforce data - raw'!$A$4:$F$4,0))*INDEX('Mapping cadres'!$B$1:$Z$616,MATCH($B139, 'Mapping cadres'!$B$1:$B$616,0), MATCH(AC$32,'Mapping cadres'!$B$1:$Z$1,0))</f>
        <v>0</v>
      </c>
      <c r="AD139" s="226">
        <f>INDEX('Uganda workforce data - raw'!$A$4:$F$619,MATCH($B139, 'Uganda workforce data - raw'!$B$4:$B$619,0), MATCH("Filled Female",'Uganda workforce data - raw'!$A$4:$F$4,0))*INDEX('Mapping cadres'!$B$1:$Z$616,MATCH($B139, 'Mapping cadres'!$B$1:$B$616,0), MATCH(AD$32,'Mapping cadres'!$B$1:$Z$1,0))</f>
        <v>0</v>
      </c>
      <c r="AE139" s="226">
        <f>INDEX('Uganda workforce data - raw'!$A$4:$F$619,MATCH($B139, 'Uganda workforce data - raw'!$B$4:$B$619,0), MATCH("Filled Female",'Uganda workforce data - raw'!$A$4:$F$4,0))*INDEX('Mapping cadres'!$B$1:$Z$616,MATCH($B139, 'Mapping cadres'!$B$1:$B$616,0), MATCH(AE$32,'Mapping cadres'!$B$1:$Z$1,0))</f>
        <v>0</v>
      </c>
      <c r="AF139" s="226">
        <f>INDEX('Uganda workforce data - raw'!$A$4:$F$619,MATCH($B139, 'Uganda workforce data - raw'!$B$4:$B$619,0), MATCH("Filled Female",'Uganda workforce data - raw'!$A$4:$F$4,0))*INDEX('Mapping cadres'!$B$1:$Z$616,MATCH($B139, 'Mapping cadres'!$B$1:$B$616,0), MATCH(AF$32,'Mapping cadres'!$B$1:$Z$1,0))</f>
        <v>0</v>
      </c>
      <c r="AG139" s="226">
        <f>INDEX('Uganda workforce data - raw'!$A$4:$F$619,MATCH($B139, 'Uganda workforce data - raw'!$B$4:$B$619,0), MATCH("Filled Female",'Uganda workforce data - raw'!$A$4:$F$4,0))*INDEX('Mapping cadres'!$B$1:$Z$616,MATCH($B139, 'Mapping cadres'!$B$1:$B$616,0), MATCH(AG$32,'Mapping cadres'!$B$1:$Z$1,0))</f>
        <v>0</v>
      </c>
      <c r="AH139" s="226">
        <f>INDEX('Uganda workforce data - raw'!$A$4:$F$619,MATCH($B139, 'Uganda workforce data - raw'!$B$4:$B$619,0), MATCH("Filled Female",'Uganda workforce data - raw'!$A$4:$F$4,0))*INDEX('Mapping cadres'!$B$1:$Z$616,MATCH($B139, 'Mapping cadres'!$B$1:$B$616,0), MATCH(AH$32,'Mapping cadres'!$B$1:$Z$1,0))</f>
        <v>0</v>
      </c>
      <c r="AI139" s="226">
        <f>INDEX('Uganda workforce data - raw'!$A$4:$F$619,MATCH($B139, 'Uganda workforce data - raw'!$B$4:$B$619,0), MATCH("Filled Female",'Uganda workforce data - raw'!$A$4:$F$4,0))*INDEX('Mapping cadres'!$B$1:$Z$616,MATCH($B139, 'Mapping cadres'!$B$1:$B$616,0), MATCH(AI$32,'Mapping cadres'!$B$1:$Z$1,0))</f>
        <v>0</v>
      </c>
      <c r="AJ139" s="226">
        <f>INDEX('Uganda workforce data - raw'!$A$4:$F$619,MATCH($B139, 'Uganda workforce data - raw'!$B$4:$B$619,0), MATCH("Filled Female",'Uganda workforce data - raw'!$A$4:$F$4,0))*INDEX('Mapping cadres'!$B$1:$Z$616,MATCH($B139, 'Mapping cadres'!$B$1:$B$616,0), MATCH(AJ$32,'Mapping cadres'!$B$1:$Z$1,0))</f>
        <v>0</v>
      </c>
      <c r="AK139" s="226">
        <f>INDEX('Uganda workforce data - raw'!$A$4:$F$619,MATCH($B139, 'Uganda workforce data - raw'!$B$4:$B$619,0), MATCH("Filled Female",'Uganda workforce data - raw'!$A$4:$F$4,0))*INDEX('Mapping cadres'!$B$1:$Z$616,MATCH($B139, 'Mapping cadres'!$B$1:$B$616,0), MATCH(AK$32,'Mapping cadres'!$B$1:$Z$1,0))</f>
        <v>0</v>
      </c>
      <c r="AL139" s="226">
        <f>INDEX('Uganda workforce data - raw'!$A$4:$F$619,MATCH($B139, 'Uganda workforce data - raw'!$B$4:$B$619,0), MATCH("Filled Female",'Uganda workforce data - raw'!$A$4:$F$4,0))*INDEX('Mapping cadres'!$B$1:$Z$616,MATCH($B139, 'Mapping cadres'!$B$1:$B$616,0), MATCH(AL$32,'Mapping cadres'!$B$1:$Z$1,0))</f>
        <v>0</v>
      </c>
      <c r="AM139" s="226">
        <f>INDEX('Uganda workforce data - raw'!$A$4:$F$619,MATCH($B139, 'Uganda workforce data - raw'!$B$4:$B$619,0), MATCH("Filled Female",'Uganda workforce data - raw'!$A$4:$F$4,0))*INDEX('Mapping cadres'!$B$1:$Z$616,MATCH($B139, 'Mapping cadres'!$B$1:$B$616,0), MATCH(AM$32,'Mapping cadres'!$B$1:$Z$1,0))</f>
        <v>0</v>
      </c>
      <c r="AN139" s="226">
        <f>INDEX('Uganda workforce data - raw'!$A$4:$F$619,MATCH($B139, 'Uganda workforce data - raw'!$B$4:$B$619,0), MATCH("Filled Female",'Uganda workforce data - raw'!$A$4:$F$4,0))*INDEX('Mapping cadres'!$B$1:$Z$616,MATCH($B139, 'Mapping cadres'!$B$1:$B$616,0), MATCH(AN$32,'Mapping cadres'!$B$1:$Z$1,0))</f>
        <v>0</v>
      </c>
      <c r="AO139" s="226">
        <f>INDEX('Uganda workforce data - raw'!$A$4:$F$619,MATCH($B139, 'Uganda workforce data - raw'!$B$4:$B$619,0), MATCH("Filled Female",'Uganda workforce data - raw'!$A$4:$F$4,0))*INDEX('Mapping cadres'!$B$1:$Z$616,MATCH($B139, 'Mapping cadres'!$B$1:$B$616,0), MATCH(AO$32,'Mapping cadres'!$B$1:$Z$1,0))</f>
        <v>0</v>
      </c>
      <c r="AP139" s="226">
        <f>INDEX('Uganda workforce data - raw'!$A$4:$F$619,MATCH($B139, 'Uganda workforce data - raw'!$B$4:$B$619,0), MATCH("Filled Female",'Uganda workforce data - raw'!$A$4:$F$4,0))*INDEX('Mapping cadres'!$B$1:$Z$616,MATCH($B139, 'Mapping cadres'!$B$1:$B$616,0), MATCH(AP$32,'Mapping cadres'!$B$1:$Z$1,0))</f>
        <v>0</v>
      </c>
      <c r="AQ139" s="226">
        <f>INDEX('Uganda workforce data - raw'!$A$4:$F$619,MATCH($B139, 'Uganda workforce data - raw'!$B$4:$B$619,0), MATCH("Filled Female",'Uganda workforce data - raw'!$A$4:$F$4,0))*INDEX('Mapping cadres'!$B$1:$Z$616,MATCH($B139, 'Mapping cadres'!$B$1:$B$616,0), MATCH(AQ$32,'Mapping cadres'!$B$1:$Z$1,0))</f>
        <v>0</v>
      </c>
      <c r="AR139" s="226">
        <f>INDEX('Uganda workforce data - raw'!$A$4:$F$619,MATCH($B139, 'Uganda workforce data - raw'!$B$4:$B$619,0), MATCH("Filled Female",'Uganda workforce data - raw'!$A$4:$F$4,0))*INDEX('Mapping cadres'!$B$1:$Z$616,MATCH($B139, 'Mapping cadres'!$B$1:$B$616,0), MATCH(AR$32,'Mapping cadres'!$B$1:$Z$1,0))</f>
        <v>0</v>
      </c>
      <c r="AS139" s="226">
        <f>INDEX('Uganda workforce data - raw'!$A$4:$F$619,MATCH($B139, 'Uganda workforce data - raw'!$B$4:$B$619,0), MATCH("Filled Female",'Uganda workforce data - raw'!$A$4:$F$4,0))*INDEX('Mapping cadres'!$B$1:$Z$616,MATCH($B139, 'Mapping cadres'!$B$1:$B$616,0), MATCH(AS$32,'Mapping cadres'!$B$1:$Z$1,0))</f>
        <v>0</v>
      </c>
      <c r="AT139" s="226">
        <f>INDEX('Uganda workforce data - raw'!$A$4:$F$619,MATCH($B139, 'Uganda workforce data - raw'!$B$4:$B$619,0), MATCH("Filled Female",'Uganda workforce data - raw'!$A$4:$F$4,0))*INDEX('Mapping cadres'!$B$1:$Z$616,MATCH($B139, 'Mapping cadres'!$B$1:$B$616,0), MATCH(AT$32,'Mapping cadres'!$B$1:$Z$1,0))</f>
        <v>0</v>
      </c>
      <c r="AU139" s="226">
        <f>INDEX('Uganda workforce data - raw'!$A$4:$F$619,MATCH($B139, 'Uganda workforce data - raw'!$B$4:$B$619,0), MATCH("Filled Female",'Uganda workforce data - raw'!$A$4:$F$4,0))*INDEX('Mapping cadres'!$B$1:$Z$616,MATCH($B139, 'Mapping cadres'!$B$1:$B$616,0), MATCH(AU$32,'Mapping cadres'!$B$1:$Z$1,0))</f>
        <v>0</v>
      </c>
      <c r="AV139" s="226">
        <f>INDEX('Uganda workforce data - raw'!$A$4:$F$619,MATCH($B139, 'Uganda workforce data - raw'!$B$4:$B$619,0), MATCH("Filled Female",'Uganda workforce data - raw'!$A$4:$F$4,0))*INDEX('Mapping cadres'!$B$1:$Z$616,MATCH($B139, 'Mapping cadres'!$B$1:$B$616,0), MATCH(AV$32,'Mapping cadres'!$B$1:$Z$1,0))</f>
        <v>0</v>
      </c>
      <c r="AW139" s="226">
        <f>INDEX('Uganda workforce data - raw'!$A$4:$F$619,MATCH($B139, 'Uganda workforce data - raw'!$B$4:$B$619,0), MATCH("Filled Female",'Uganda workforce data - raw'!$A$4:$F$4,0))*INDEX('Mapping cadres'!$B$1:$Z$616,MATCH($B139, 'Mapping cadres'!$B$1:$B$616,0), MATCH(AW$32,'Mapping cadres'!$B$1:$Z$1,0))</f>
        <v>0</v>
      </c>
      <c r="AX139" s="226">
        <f>INDEX('Uganda workforce data - raw'!$A$4:$F$619,MATCH($B139, 'Uganda workforce data - raw'!$B$4:$B$619,0), MATCH("Filled Female",'Uganda workforce data - raw'!$A$4:$F$4,0))*INDEX('Mapping cadres'!$B$1:$Z$616,MATCH($B139, 'Mapping cadres'!$B$1:$B$616,0), MATCH(AX$32,'Mapping cadres'!$B$1:$Z$1,0))</f>
        <v>0</v>
      </c>
      <c r="AY139" s="226">
        <f t="shared" si="29"/>
        <v>2</v>
      </c>
      <c r="AZ139" s="226">
        <f t="shared" si="30"/>
        <v>0</v>
      </c>
      <c r="BA139" s="226">
        <f t="shared" si="31"/>
        <v>0</v>
      </c>
      <c r="BB139" s="226">
        <f t="shared" si="32"/>
        <v>0</v>
      </c>
      <c r="BC139" s="226">
        <f t="shared" si="33"/>
        <v>0</v>
      </c>
      <c r="BD139" s="226">
        <f t="shared" si="34"/>
        <v>0</v>
      </c>
      <c r="BE139" s="226">
        <f t="shared" si="35"/>
        <v>0</v>
      </c>
      <c r="BF139" s="226">
        <f t="shared" si="36"/>
        <v>0</v>
      </c>
      <c r="BG139" s="226">
        <f t="shared" si="37"/>
        <v>0</v>
      </c>
      <c r="BH139" s="226">
        <f t="shared" si="38"/>
        <v>0</v>
      </c>
      <c r="BI139" s="226">
        <f t="shared" si="39"/>
        <v>0</v>
      </c>
      <c r="BJ139" s="226">
        <f t="shared" si="40"/>
        <v>0</v>
      </c>
      <c r="BK139" s="226">
        <f t="shared" si="41"/>
        <v>0</v>
      </c>
      <c r="BL139" s="226">
        <f t="shared" si="42"/>
        <v>0</v>
      </c>
      <c r="BM139" s="226">
        <f t="shared" si="43"/>
        <v>0</v>
      </c>
      <c r="BN139" s="226">
        <f t="shared" si="44"/>
        <v>0</v>
      </c>
      <c r="BO139" s="226">
        <f t="shared" si="45"/>
        <v>0</v>
      </c>
      <c r="BP139" s="226">
        <f t="shared" si="46"/>
        <v>0</v>
      </c>
      <c r="BQ139" s="226">
        <f t="shared" si="47"/>
        <v>0</v>
      </c>
      <c r="BR139" s="226">
        <f t="shared" si="48"/>
        <v>0</v>
      </c>
      <c r="BS139" s="226">
        <f t="shared" si="49"/>
        <v>0</v>
      </c>
      <c r="BT139" s="226">
        <f t="shared" si="50"/>
        <v>0</v>
      </c>
      <c r="BU139" s="226">
        <f t="shared" si="51"/>
        <v>0</v>
      </c>
      <c r="BV139" s="226">
        <f t="shared" si="52"/>
        <v>0</v>
      </c>
    </row>
    <row r="140" spans="1:74">
      <c r="A140" s="226">
        <v>108</v>
      </c>
      <c r="B140" s="226" t="s">
        <v>1413</v>
      </c>
      <c r="C140" s="226">
        <f>INDEX('Uganda workforce data - raw'!$A$4:$F$619,MATCH($B140, 'Uganda workforce data - raw'!$B$4:$B$619,0), MATCH("Filled Male",'Uganda workforce data - raw'!$A$4:$F$4,0))*INDEX('Mapping cadres'!$B$1:$Z$616,MATCH($B140, 'Mapping cadres'!$B$1:$B$616,0), MATCH(C$32,'Mapping cadres'!$B$1:$Z$1,0))</f>
        <v>0</v>
      </c>
      <c r="D140" s="226">
        <f>INDEX('Uganda workforce data - raw'!$A$4:$F$619,MATCH($B140, 'Uganda workforce data - raw'!$B$4:$B$619,0), MATCH("Filled Male",'Uganda workforce data - raw'!$A$4:$F$4,0))*INDEX('Mapping cadres'!$B$1:$Z$616,MATCH($B140, 'Mapping cadres'!$B$1:$B$616,0), MATCH(D$32,'Mapping cadres'!$B$1:$Z$1,0))</f>
        <v>0</v>
      </c>
      <c r="E140" s="226">
        <f>INDEX('Uganda workforce data - raw'!$A$4:$F$619,MATCH($B140, 'Uganda workforce data - raw'!$B$4:$B$619,0), MATCH("Filled Male",'Uganda workforce data - raw'!$A$4:$F$4,0))*INDEX('Mapping cadres'!$B$1:$Z$616,MATCH($B140, 'Mapping cadres'!$B$1:$B$616,0), MATCH(E$32,'Mapping cadres'!$B$1:$Z$1,0))</f>
        <v>0</v>
      </c>
      <c r="F140" s="226">
        <f>INDEX('Uganda workforce data - raw'!$A$4:$F$619,MATCH($B140, 'Uganda workforce data - raw'!$B$4:$B$619,0), MATCH("Filled Male",'Uganda workforce data - raw'!$A$4:$F$4,0))*INDEX('Mapping cadres'!$B$1:$Z$616,MATCH($B140, 'Mapping cadres'!$B$1:$B$616,0), MATCH(F$32,'Mapping cadres'!$B$1:$Z$1,0))</f>
        <v>0</v>
      </c>
      <c r="G140" s="226">
        <f>INDEX('Uganda workforce data - raw'!$A$4:$F$619,MATCH($B140, 'Uganda workforce data - raw'!$B$4:$B$619,0), MATCH("Filled Male",'Uganda workforce data - raw'!$A$4:$F$4,0))*INDEX('Mapping cadres'!$B$1:$Z$616,MATCH($B140, 'Mapping cadres'!$B$1:$B$616,0), MATCH(G$32,'Mapping cadres'!$B$1:$Z$1,0))</f>
        <v>0</v>
      </c>
      <c r="H140" s="226">
        <f>INDEX('Uganda workforce data - raw'!$A$4:$F$619,MATCH($B140, 'Uganda workforce data - raw'!$B$4:$B$619,0), MATCH("Filled Male",'Uganda workforce data - raw'!$A$4:$F$4,0))*INDEX('Mapping cadres'!$B$1:$Z$616,MATCH($B140, 'Mapping cadres'!$B$1:$B$616,0), MATCH(H$32,'Mapping cadres'!$B$1:$Z$1,0))</f>
        <v>0</v>
      </c>
      <c r="I140" s="226">
        <f>INDEX('Uganda workforce data - raw'!$A$4:$F$619,MATCH($B140, 'Uganda workforce data - raw'!$B$4:$B$619,0), MATCH("Filled Male",'Uganda workforce data - raw'!$A$4:$F$4,0))*INDEX('Mapping cadres'!$B$1:$Z$616,MATCH($B140, 'Mapping cadres'!$B$1:$B$616,0), MATCH(I$32,'Mapping cadres'!$B$1:$Z$1,0))</f>
        <v>0</v>
      </c>
      <c r="J140" s="226">
        <f>INDEX('Uganda workforce data - raw'!$A$4:$F$619,MATCH($B140, 'Uganda workforce data - raw'!$B$4:$B$619,0), MATCH("Filled Male",'Uganda workforce data - raw'!$A$4:$F$4,0))*INDEX('Mapping cadres'!$B$1:$Z$616,MATCH($B140, 'Mapping cadres'!$B$1:$B$616,0), MATCH(J$32,'Mapping cadres'!$B$1:$Z$1,0))</f>
        <v>0</v>
      </c>
      <c r="K140" s="226">
        <f>INDEX('Uganda workforce data - raw'!$A$4:$F$619,MATCH($B140, 'Uganda workforce data - raw'!$B$4:$B$619,0), MATCH("Filled Male",'Uganda workforce data - raw'!$A$4:$F$4,0))*INDEX('Mapping cadres'!$B$1:$Z$616,MATCH($B140, 'Mapping cadres'!$B$1:$B$616,0), MATCH(K$32,'Mapping cadres'!$B$1:$Z$1,0))</f>
        <v>0</v>
      </c>
      <c r="L140" s="226">
        <f>INDEX('Uganda workforce data - raw'!$A$4:$F$619,MATCH($B140, 'Uganda workforce data - raw'!$B$4:$B$619,0), MATCH("Filled Male",'Uganda workforce data - raw'!$A$4:$F$4,0))*INDEX('Mapping cadres'!$B$1:$Z$616,MATCH($B140, 'Mapping cadres'!$B$1:$B$616,0), MATCH(L$32,'Mapping cadres'!$B$1:$Z$1,0))</f>
        <v>0</v>
      </c>
      <c r="M140" s="226">
        <f>INDEX('Uganda workforce data - raw'!$A$4:$F$619,MATCH($B140, 'Uganda workforce data - raw'!$B$4:$B$619,0), MATCH("Filled Male",'Uganda workforce data - raw'!$A$4:$F$4,0))*INDEX('Mapping cadres'!$B$1:$Z$616,MATCH($B140, 'Mapping cadres'!$B$1:$B$616,0), MATCH(M$32,'Mapping cadres'!$B$1:$Z$1,0))</f>
        <v>0</v>
      </c>
      <c r="N140" s="226">
        <f>INDEX('Uganda workforce data - raw'!$A$4:$F$619,MATCH($B140, 'Uganda workforce data - raw'!$B$4:$B$619,0), MATCH("Filled Male",'Uganda workforce data - raw'!$A$4:$F$4,0))*INDEX('Mapping cadres'!$B$1:$Z$616,MATCH($B140, 'Mapping cadres'!$B$1:$B$616,0), MATCH(N$32,'Mapping cadres'!$B$1:$Z$1,0))</f>
        <v>0</v>
      </c>
      <c r="O140" s="226">
        <f>INDEX('Uganda workforce data - raw'!$A$4:$F$619,MATCH($B140, 'Uganda workforce data - raw'!$B$4:$B$619,0), MATCH("Filled Male",'Uganda workforce data - raw'!$A$4:$F$4,0))*INDEX('Mapping cadres'!$B$1:$Z$616,MATCH($B140, 'Mapping cadres'!$B$1:$B$616,0), MATCH(O$32,'Mapping cadres'!$B$1:$Z$1,0))</f>
        <v>0</v>
      </c>
      <c r="P140" s="226">
        <f>INDEX('Uganda workforce data - raw'!$A$4:$F$619,MATCH($B140, 'Uganda workforce data - raw'!$B$4:$B$619,0), MATCH("Filled Male",'Uganda workforce data - raw'!$A$4:$F$4,0))*INDEX('Mapping cadres'!$B$1:$Z$616,MATCH($B140, 'Mapping cadres'!$B$1:$B$616,0), MATCH(P$32,'Mapping cadres'!$B$1:$Z$1,0))</f>
        <v>0</v>
      </c>
      <c r="Q140" s="226">
        <f>INDEX('Uganda workforce data - raw'!$A$4:$F$619,MATCH($B140, 'Uganda workforce data - raw'!$B$4:$B$619,0), MATCH("Filled Male",'Uganda workforce data - raw'!$A$4:$F$4,0))*INDEX('Mapping cadres'!$B$1:$Z$616,MATCH($B140, 'Mapping cadres'!$B$1:$B$616,0), MATCH(Q$32,'Mapping cadres'!$B$1:$Z$1,0))</f>
        <v>0</v>
      </c>
      <c r="R140" s="226">
        <f>INDEX('Uganda workforce data - raw'!$A$4:$F$619,MATCH($B140, 'Uganda workforce data - raw'!$B$4:$B$619,0), MATCH("Filled Male",'Uganda workforce data - raw'!$A$4:$F$4,0))*INDEX('Mapping cadres'!$B$1:$Z$616,MATCH($B140, 'Mapping cadres'!$B$1:$B$616,0), MATCH(R$32,'Mapping cadres'!$B$1:$Z$1,0))</f>
        <v>0</v>
      </c>
      <c r="S140" s="226">
        <f>INDEX('Uganda workforce data - raw'!$A$4:$F$619,MATCH($B140, 'Uganda workforce data - raw'!$B$4:$B$619,0), MATCH("Filled Male",'Uganda workforce data - raw'!$A$4:$F$4,0))*INDEX('Mapping cadres'!$B$1:$Z$616,MATCH($B140, 'Mapping cadres'!$B$1:$B$616,0), MATCH(S$32,'Mapping cadres'!$B$1:$Z$1,0))</f>
        <v>0</v>
      </c>
      <c r="T140" s="226">
        <f>INDEX('Uganda workforce data - raw'!$A$4:$F$619,MATCH($B140, 'Uganda workforce data - raw'!$B$4:$B$619,0), MATCH("Filled Male",'Uganda workforce data - raw'!$A$4:$F$4,0))*INDEX('Mapping cadres'!$B$1:$Z$616,MATCH($B140, 'Mapping cadres'!$B$1:$B$616,0), MATCH(T$32,'Mapping cadres'!$B$1:$Z$1,0))</f>
        <v>0</v>
      </c>
      <c r="U140" s="226">
        <f>INDEX('Uganda workforce data - raw'!$A$4:$F$619,MATCH($B140, 'Uganda workforce data - raw'!$B$4:$B$619,0), MATCH("Filled Male",'Uganda workforce data - raw'!$A$4:$F$4,0))*INDEX('Mapping cadres'!$B$1:$Z$616,MATCH($B140, 'Mapping cadres'!$B$1:$B$616,0), MATCH(U$32,'Mapping cadres'!$B$1:$Z$1,0))</f>
        <v>0</v>
      </c>
      <c r="V140" s="226">
        <f>INDEX('Uganda workforce data - raw'!$A$4:$F$619,MATCH($B140, 'Uganda workforce data - raw'!$B$4:$B$619,0), MATCH("Filled Male",'Uganda workforce data - raw'!$A$4:$F$4,0))*INDEX('Mapping cadres'!$B$1:$Z$616,MATCH($B140, 'Mapping cadres'!$B$1:$B$616,0), MATCH(V$32,'Mapping cadres'!$B$1:$Z$1,0))</f>
        <v>0</v>
      </c>
      <c r="W140" s="226">
        <f>INDEX('Uganda workforce data - raw'!$A$4:$F$619,MATCH($B140, 'Uganda workforce data - raw'!$B$4:$B$619,0), MATCH("Filled Male",'Uganda workforce data - raw'!$A$4:$F$4,0))*INDEX('Mapping cadres'!$B$1:$Z$616,MATCH($B140, 'Mapping cadres'!$B$1:$B$616,0), MATCH(W$32,'Mapping cadres'!$B$1:$Z$1,0))</f>
        <v>0</v>
      </c>
      <c r="X140" s="226">
        <f>INDEX('Uganda workforce data - raw'!$A$4:$F$619,MATCH($B140, 'Uganda workforce data - raw'!$B$4:$B$619,0), MATCH("Filled Male",'Uganda workforce data - raw'!$A$4:$F$4,0))*INDEX('Mapping cadres'!$B$1:$Z$616,MATCH($B140, 'Mapping cadres'!$B$1:$B$616,0), MATCH(X$32,'Mapping cadres'!$B$1:$Z$1,0))</f>
        <v>0</v>
      </c>
      <c r="Y140" s="226">
        <f>INDEX('Uganda workforce data - raw'!$A$4:$F$619,MATCH($B140, 'Uganda workforce data - raw'!$B$4:$B$619,0), MATCH("Filled Male",'Uganda workforce data - raw'!$A$4:$F$4,0))*INDEX('Mapping cadres'!$B$1:$Z$616,MATCH($B140, 'Mapping cadres'!$B$1:$B$616,0), MATCH(Y$32,'Mapping cadres'!$B$1:$Z$1,0))</f>
        <v>0</v>
      </c>
      <c r="Z140" s="226">
        <f>INDEX('Uganda workforce data - raw'!$A$4:$F$619,MATCH($B140, 'Uganda workforce data - raw'!$B$4:$B$619,0), MATCH("Filled Male",'Uganda workforce data - raw'!$A$4:$F$4,0))*INDEX('Mapping cadres'!$B$1:$Z$616,MATCH($B140, 'Mapping cadres'!$B$1:$B$616,0), MATCH(Z$32,'Mapping cadres'!$B$1:$Z$1,0))</f>
        <v>0</v>
      </c>
      <c r="AA140" s="226">
        <f>INDEX('Uganda workforce data - raw'!$A$4:$F$619,MATCH($B140, 'Uganda workforce data - raw'!$B$4:$B$619,0), MATCH("Filled Female",'Uganda workforce data - raw'!$A$4:$F$4,0))*INDEX('Mapping cadres'!$B$1:$Z$616,MATCH($B140, 'Mapping cadres'!$B$1:$B$616,0), MATCH(AA$32,'Mapping cadres'!$B$1:$Z$1,0))</f>
        <v>1</v>
      </c>
      <c r="AB140" s="226">
        <f>INDEX('Uganda workforce data - raw'!$A$4:$F$619,MATCH($B140, 'Uganda workforce data - raw'!$B$4:$B$619,0), MATCH("Filled Female",'Uganda workforce data - raw'!$A$4:$F$4,0))*INDEX('Mapping cadres'!$B$1:$Z$616,MATCH($B140, 'Mapping cadres'!$B$1:$B$616,0), MATCH(AB$32,'Mapping cadres'!$B$1:$Z$1,0))</f>
        <v>0</v>
      </c>
      <c r="AC140" s="226">
        <f>INDEX('Uganda workforce data - raw'!$A$4:$F$619,MATCH($B140, 'Uganda workforce data - raw'!$B$4:$B$619,0), MATCH("Filled Female",'Uganda workforce data - raw'!$A$4:$F$4,0))*INDEX('Mapping cadres'!$B$1:$Z$616,MATCH($B140, 'Mapping cadres'!$B$1:$B$616,0), MATCH(AC$32,'Mapping cadres'!$B$1:$Z$1,0))</f>
        <v>0</v>
      </c>
      <c r="AD140" s="226">
        <f>INDEX('Uganda workforce data - raw'!$A$4:$F$619,MATCH($B140, 'Uganda workforce data - raw'!$B$4:$B$619,0), MATCH("Filled Female",'Uganda workforce data - raw'!$A$4:$F$4,0))*INDEX('Mapping cadres'!$B$1:$Z$616,MATCH($B140, 'Mapping cadres'!$B$1:$B$616,0), MATCH(AD$32,'Mapping cadres'!$B$1:$Z$1,0))</f>
        <v>0</v>
      </c>
      <c r="AE140" s="226">
        <f>INDEX('Uganda workforce data - raw'!$A$4:$F$619,MATCH($B140, 'Uganda workforce data - raw'!$B$4:$B$619,0), MATCH("Filled Female",'Uganda workforce data - raw'!$A$4:$F$4,0))*INDEX('Mapping cadres'!$B$1:$Z$616,MATCH($B140, 'Mapping cadres'!$B$1:$B$616,0), MATCH(AE$32,'Mapping cadres'!$B$1:$Z$1,0))</f>
        <v>0</v>
      </c>
      <c r="AF140" s="226">
        <f>INDEX('Uganda workforce data - raw'!$A$4:$F$619,MATCH($B140, 'Uganda workforce data - raw'!$B$4:$B$619,0), MATCH("Filled Female",'Uganda workforce data - raw'!$A$4:$F$4,0))*INDEX('Mapping cadres'!$B$1:$Z$616,MATCH($B140, 'Mapping cadres'!$B$1:$B$616,0), MATCH(AF$32,'Mapping cadres'!$B$1:$Z$1,0))</f>
        <v>0</v>
      </c>
      <c r="AG140" s="226">
        <f>INDEX('Uganda workforce data - raw'!$A$4:$F$619,MATCH($B140, 'Uganda workforce data - raw'!$B$4:$B$619,0), MATCH("Filled Female",'Uganda workforce data - raw'!$A$4:$F$4,0))*INDEX('Mapping cadres'!$B$1:$Z$616,MATCH($B140, 'Mapping cadres'!$B$1:$B$616,0), MATCH(AG$32,'Mapping cadres'!$B$1:$Z$1,0))</f>
        <v>0</v>
      </c>
      <c r="AH140" s="226">
        <f>INDEX('Uganda workforce data - raw'!$A$4:$F$619,MATCH($B140, 'Uganda workforce data - raw'!$B$4:$B$619,0), MATCH("Filled Female",'Uganda workforce data - raw'!$A$4:$F$4,0))*INDEX('Mapping cadres'!$B$1:$Z$616,MATCH($B140, 'Mapping cadres'!$B$1:$B$616,0), MATCH(AH$32,'Mapping cadres'!$B$1:$Z$1,0))</f>
        <v>0</v>
      </c>
      <c r="AI140" s="226">
        <f>INDEX('Uganda workforce data - raw'!$A$4:$F$619,MATCH($B140, 'Uganda workforce data - raw'!$B$4:$B$619,0), MATCH("Filled Female",'Uganda workforce data - raw'!$A$4:$F$4,0))*INDEX('Mapping cadres'!$B$1:$Z$616,MATCH($B140, 'Mapping cadres'!$B$1:$B$616,0), MATCH(AI$32,'Mapping cadres'!$B$1:$Z$1,0))</f>
        <v>0</v>
      </c>
      <c r="AJ140" s="226">
        <f>INDEX('Uganda workforce data - raw'!$A$4:$F$619,MATCH($B140, 'Uganda workforce data - raw'!$B$4:$B$619,0), MATCH("Filled Female",'Uganda workforce data - raw'!$A$4:$F$4,0))*INDEX('Mapping cadres'!$B$1:$Z$616,MATCH($B140, 'Mapping cadres'!$B$1:$B$616,0), MATCH(AJ$32,'Mapping cadres'!$B$1:$Z$1,0))</f>
        <v>0</v>
      </c>
      <c r="AK140" s="226">
        <f>INDEX('Uganda workforce data - raw'!$A$4:$F$619,MATCH($B140, 'Uganda workforce data - raw'!$B$4:$B$619,0), MATCH("Filled Female",'Uganda workforce data - raw'!$A$4:$F$4,0))*INDEX('Mapping cadres'!$B$1:$Z$616,MATCH($B140, 'Mapping cadres'!$B$1:$B$616,0), MATCH(AK$32,'Mapping cadres'!$B$1:$Z$1,0))</f>
        <v>0</v>
      </c>
      <c r="AL140" s="226">
        <f>INDEX('Uganda workforce data - raw'!$A$4:$F$619,MATCH($B140, 'Uganda workforce data - raw'!$B$4:$B$619,0), MATCH("Filled Female",'Uganda workforce data - raw'!$A$4:$F$4,0))*INDEX('Mapping cadres'!$B$1:$Z$616,MATCH($B140, 'Mapping cadres'!$B$1:$B$616,0), MATCH(AL$32,'Mapping cadres'!$B$1:$Z$1,0))</f>
        <v>0</v>
      </c>
      <c r="AM140" s="226">
        <f>INDEX('Uganda workforce data - raw'!$A$4:$F$619,MATCH($B140, 'Uganda workforce data - raw'!$B$4:$B$619,0), MATCH("Filled Female",'Uganda workforce data - raw'!$A$4:$F$4,0))*INDEX('Mapping cadres'!$B$1:$Z$616,MATCH($B140, 'Mapping cadres'!$B$1:$B$616,0), MATCH(AM$32,'Mapping cadres'!$B$1:$Z$1,0))</f>
        <v>0</v>
      </c>
      <c r="AN140" s="226">
        <f>INDEX('Uganda workforce data - raw'!$A$4:$F$619,MATCH($B140, 'Uganda workforce data - raw'!$B$4:$B$619,0), MATCH("Filled Female",'Uganda workforce data - raw'!$A$4:$F$4,0))*INDEX('Mapping cadres'!$B$1:$Z$616,MATCH($B140, 'Mapping cadres'!$B$1:$B$616,0), MATCH(AN$32,'Mapping cadres'!$B$1:$Z$1,0))</f>
        <v>0</v>
      </c>
      <c r="AO140" s="226">
        <f>INDEX('Uganda workforce data - raw'!$A$4:$F$619,MATCH($B140, 'Uganda workforce data - raw'!$B$4:$B$619,0), MATCH("Filled Female",'Uganda workforce data - raw'!$A$4:$F$4,0))*INDEX('Mapping cadres'!$B$1:$Z$616,MATCH($B140, 'Mapping cadres'!$B$1:$B$616,0), MATCH(AO$32,'Mapping cadres'!$B$1:$Z$1,0))</f>
        <v>0</v>
      </c>
      <c r="AP140" s="226">
        <f>INDEX('Uganda workforce data - raw'!$A$4:$F$619,MATCH($B140, 'Uganda workforce data - raw'!$B$4:$B$619,0), MATCH("Filled Female",'Uganda workforce data - raw'!$A$4:$F$4,0))*INDEX('Mapping cadres'!$B$1:$Z$616,MATCH($B140, 'Mapping cadres'!$B$1:$B$616,0), MATCH(AP$32,'Mapping cadres'!$B$1:$Z$1,0))</f>
        <v>0</v>
      </c>
      <c r="AQ140" s="226">
        <f>INDEX('Uganda workforce data - raw'!$A$4:$F$619,MATCH($B140, 'Uganda workforce data - raw'!$B$4:$B$619,0), MATCH("Filled Female",'Uganda workforce data - raw'!$A$4:$F$4,0))*INDEX('Mapping cadres'!$B$1:$Z$616,MATCH($B140, 'Mapping cadres'!$B$1:$B$616,0), MATCH(AQ$32,'Mapping cadres'!$B$1:$Z$1,0))</f>
        <v>0</v>
      </c>
      <c r="AR140" s="226">
        <f>INDEX('Uganda workforce data - raw'!$A$4:$F$619,MATCH($B140, 'Uganda workforce data - raw'!$B$4:$B$619,0), MATCH("Filled Female",'Uganda workforce data - raw'!$A$4:$F$4,0))*INDEX('Mapping cadres'!$B$1:$Z$616,MATCH($B140, 'Mapping cadres'!$B$1:$B$616,0), MATCH(AR$32,'Mapping cadres'!$B$1:$Z$1,0))</f>
        <v>0</v>
      </c>
      <c r="AS140" s="226">
        <f>INDEX('Uganda workforce data - raw'!$A$4:$F$619,MATCH($B140, 'Uganda workforce data - raw'!$B$4:$B$619,0), MATCH("Filled Female",'Uganda workforce data - raw'!$A$4:$F$4,0))*INDEX('Mapping cadres'!$B$1:$Z$616,MATCH($B140, 'Mapping cadres'!$B$1:$B$616,0), MATCH(AS$32,'Mapping cadres'!$B$1:$Z$1,0))</f>
        <v>0</v>
      </c>
      <c r="AT140" s="226">
        <f>INDEX('Uganda workforce data - raw'!$A$4:$F$619,MATCH($B140, 'Uganda workforce data - raw'!$B$4:$B$619,0), MATCH("Filled Female",'Uganda workforce data - raw'!$A$4:$F$4,0))*INDEX('Mapping cadres'!$B$1:$Z$616,MATCH($B140, 'Mapping cadres'!$B$1:$B$616,0), MATCH(AT$32,'Mapping cadres'!$B$1:$Z$1,0))</f>
        <v>0</v>
      </c>
      <c r="AU140" s="226">
        <f>INDEX('Uganda workforce data - raw'!$A$4:$F$619,MATCH($B140, 'Uganda workforce data - raw'!$B$4:$B$619,0), MATCH("Filled Female",'Uganda workforce data - raw'!$A$4:$F$4,0))*INDEX('Mapping cadres'!$B$1:$Z$616,MATCH($B140, 'Mapping cadres'!$B$1:$B$616,0), MATCH(AU$32,'Mapping cadres'!$B$1:$Z$1,0))</f>
        <v>0</v>
      </c>
      <c r="AV140" s="226">
        <f>INDEX('Uganda workforce data - raw'!$A$4:$F$619,MATCH($B140, 'Uganda workforce data - raw'!$B$4:$B$619,0), MATCH("Filled Female",'Uganda workforce data - raw'!$A$4:$F$4,0))*INDEX('Mapping cadres'!$B$1:$Z$616,MATCH($B140, 'Mapping cadres'!$B$1:$B$616,0), MATCH(AV$32,'Mapping cadres'!$B$1:$Z$1,0))</f>
        <v>0</v>
      </c>
      <c r="AW140" s="226">
        <f>INDEX('Uganda workforce data - raw'!$A$4:$F$619,MATCH($B140, 'Uganda workforce data - raw'!$B$4:$B$619,0), MATCH("Filled Female",'Uganda workforce data - raw'!$A$4:$F$4,0))*INDEX('Mapping cadres'!$B$1:$Z$616,MATCH($B140, 'Mapping cadres'!$B$1:$B$616,0), MATCH(AW$32,'Mapping cadres'!$B$1:$Z$1,0))</f>
        <v>0</v>
      </c>
      <c r="AX140" s="226">
        <f>INDEX('Uganda workforce data - raw'!$A$4:$F$619,MATCH($B140, 'Uganda workforce data - raw'!$B$4:$B$619,0), MATCH("Filled Female",'Uganda workforce data - raw'!$A$4:$F$4,0))*INDEX('Mapping cadres'!$B$1:$Z$616,MATCH($B140, 'Mapping cadres'!$B$1:$B$616,0), MATCH(AX$32,'Mapping cadres'!$B$1:$Z$1,0))</f>
        <v>0</v>
      </c>
      <c r="AY140" s="226">
        <f t="shared" si="29"/>
        <v>1</v>
      </c>
      <c r="AZ140" s="226">
        <f t="shared" si="30"/>
        <v>0</v>
      </c>
      <c r="BA140" s="226">
        <f t="shared" si="31"/>
        <v>0</v>
      </c>
      <c r="BB140" s="226">
        <f t="shared" si="32"/>
        <v>0</v>
      </c>
      <c r="BC140" s="226">
        <f t="shared" si="33"/>
        <v>0</v>
      </c>
      <c r="BD140" s="226">
        <f t="shared" si="34"/>
        <v>0</v>
      </c>
      <c r="BE140" s="226">
        <f t="shared" si="35"/>
        <v>0</v>
      </c>
      <c r="BF140" s="226">
        <f t="shared" si="36"/>
        <v>0</v>
      </c>
      <c r="BG140" s="226">
        <f t="shared" si="37"/>
        <v>0</v>
      </c>
      <c r="BH140" s="226">
        <f t="shared" si="38"/>
        <v>0</v>
      </c>
      <c r="BI140" s="226">
        <f t="shared" si="39"/>
        <v>0</v>
      </c>
      <c r="BJ140" s="226">
        <f t="shared" si="40"/>
        <v>0</v>
      </c>
      <c r="BK140" s="226">
        <f t="shared" si="41"/>
        <v>0</v>
      </c>
      <c r="BL140" s="226">
        <f t="shared" si="42"/>
        <v>0</v>
      </c>
      <c r="BM140" s="226">
        <f t="shared" si="43"/>
        <v>0</v>
      </c>
      <c r="BN140" s="226">
        <f t="shared" si="44"/>
        <v>0</v>
      </c>
      <c r="BO140" s="226">
        <f t="shared" si="45"/>
        <v>0</v>
      </c>
      <c r="BP140" s="226">
        <f t="shared" si="46"/>
        <v>0</v>
      </c>
      <c r="BQ140" s="226">
        <f t="shared" si="47"/>
        <v>0</v>
      </c>
      <c r="BR140" s="226">
        <f t="shared" si="48"/>
        <v>0</v>
      </c>
      <c r="BS140" s="226">
        <f t="shared" si="49"/>
        <v>0</v>
      </c>
      <c r="BT140" s="226">
        <f t="shared" si="50"/>
        <v>0</v>
      </c>
      <c r="BU140" s="226">
        <f t="shared" si="51"/>
        <v>0</v>
      </c>
      <c r="BV140" s="226">
        <f t="shared" si="52"/>
        <v>0</v>
      </c>
    </row>
    <row r="141" spans="1:74">
      <c r="A141" s="226">
        <v>109</v>
      </c>
      <c r="B141" s="226" t="s">
        <v>1414</v>
      </c>
      <c r="C141" s="226">
        <f>INDEX('Uganda workforce data - raw'!$A$4:$F$619,MATCH($B141, 'Uganda workforce data - raw'!$B$4:$B$619,0), MATCH("Filled Male",'Uganda workforce data - raw'!$A$4:$F$4,0))*INDEX('Mapping cadres'!$B$1:$Z$616,MATCH($B141, 'Mapping cadres'!$B$1:$B$616,0), MATCH(C$32,'Mapping cadres'!$B$1:$Z$1,0))</f>
        <v>0</v>
      </c>
      <c r="D141" s="226">
        <f>INDEX('Uganda workforce data - raw'!$A$4:$F$619,MATCH($B141, 'Uganda workforce data - raw'!$B$4:$B$619,0), MATCH("Filled Male",'Uganda workforce data - raw'!$A$4:$F$4,0))*INDEX('Mapping cadres'!$B$1:$Z$616,MATCH($B141, 'Mapping cadres'!$B$1:$B$616,0), MATCH(D$32,'Mapping cadres'!$B$1:$Z$1,0))</f>
        <v>0</v>
      </c>
      <c r="E141" s="226">
        <f>INDEX('Uganda workforce data - raw'!$A$4:$F$619,MATCH($B141, 'Uganda workforce data - raw'!$B$4:$B$619,0), MATCH("Filled Male",'Uganda workforce data - raw'!$A$4:$F$4,0))*INDEX('Mapping cadres'!$B$1:$Z$616,MATCH($B141, 'Mapping cadres'!$B$1:$B$616,0), MATCH(E$32,'Mapping cadres'!$B$1:$Z$1,0))</f>
        <v>0</v>
      </c>
      <c r="F141" s="226">
        <f>INDEX('Uganda workforce data - raw'!$A$4:$F$619,MATCH($B141, 'Uganda workforce data - raw'!$B$4:$B$619,0), MATCH("Filled Male",'Uganda workforce data - raw'!$A$4:$F$4,0))*INDEX('Mapping cadres'!$B$1:$Z$616,MATCH($B141, 'Mapping cadres'!$B$1:$B$616,0), MATCH(F$32,'Mapping cadres'!$B$1:$Z$1,0))</f>
        <v>0</v>
      </c>
      <c r="G141" s="226">
        <f>INDEX('Uganda workforce data - raw'!$A$4:$F$619,MATCH($B141, 'Uganda workforce data - raw'!$B$4:$B$619,0), MATCH("Filled Male",'Uganda workforce data - raw'!$A$4:$F$4,0))*INDEX('Mapping cadres'!$B$1:$Z$616,MATCH($B141, 'Mapping cadres'!$B$1:$B$616,0), MATCH(G$32,'Mapping cadres'!$B$1:$Z$1,0))</f>
        <v>0</v>
      </c>
      <c r="H141" s="226">
        <f>INDEX('Uganda workforce data - raw'!$A$4:$F$619,MATCH($B141, 'Uganda workforce data - raw'!$B$4:$B$619,0), MATCH("Filled Male",'Uganda workforce data - raw'!$A$4:$F$4,0))*INDEX('Mapping cadres'!$B$1:$Z$616,MATCH($B141, 'Mapping cadres'!$B$1:$B$616,0), MATCH(H$32,'Mapping cadres'!$B$1:$Z$1,0))</f>
        <v>0</v>
      </c>
      <c r="I141" s="226">
        <f>INDEX('Uganda workforce data - raw'!$A$4:$F$619,MATCH($B141, 'Uganda workforce data - raw'!$B$4:$B$619,0), MATCH("Filled Male",'Uganda workforce data - raw'!$A$4:$F$4,0))*INDEX('Mapping cadres'!$B$1:$Z$616,MATCH($B141, 'Mapping cadres'!$B$1:$B$616,0), MATCH(I$32,'Mapping cadres'!$B$1:$Z$1,0))</f>
        <v>0</v>
      </c>
      <c r="J141" s="226">
        <f>INDEX('Uganda workforce data - raw'!$A$4:$F$619,MATCH($B141, 'Uganda workforce data - raw'!$B$4:$B$619,0), MATCH("Filled Male",'Uganda workforce data - raw'!$A$4:$F$4,0))*INDEX('Mapping cadres'!$B$1:$Z$616,MATCH($B141, 'Mapping cadres'!$B$1:$B$616,0), MATCH(J$32,'Mapping cadres'!$B$1:$Z$1,0))</f>
        <v>0</v>
      </c>
      <c r="K141" s="226">
        <f>INDEX('Uganda workforce data - raw'!$A$4:$F$619,MATCH($B141, 'Uganda workforce data - raw'!$B$4:$B$619,0), MATCH("Filled Male",'Uganda workforce data - raw'!$A$4:$F$4,0))*INDEX('Mapping cadres'!$B$1:$Z$616,MATCH($B141, 'Mapping cadres'!$B$1:$B$616,0), MATCH(K$32,'Mapping cadres'!$B$1:$Z$1,0))</f>
        <v>0</v>
      </c>
      <c r="L141" s="226">
        <f>INDEX('Uganda workforce data - raw'!$A$4:$F$619,MATCH($B141, 'Uganda workforce data - raw'!$B$4:$B$619,0), MATCH("Filled Male",'Uganda workforce data - raw'!$A$4:$F$4,0))*INDEX('Mapping cadres'!$B$1:$Z$616,MATCH($B141, 'Mapping cadres'!$B$1:$B$616,0), MATCH(L$32,'Mapping cadres'!$B$1:$Z$1,0))</f>
        <v>0</v>
      </c>
      <c r="M141" s="226">
        <f>INDEX('Uganda workforce data - raw'!$A$4:$F$619,MATCH($B141, 'Uganda workforce data - raw'!$B$4:$B$619,0), MATCH("Filled Male",'Uganda workforce data - raw'!$A$4:$F$4,0))*INDEX('Mapping cadres'!$B$1:$Z$616,MATCH($B141, 'Mapping cadres'!$B$1:$B$616,0), MATCH(M$32,'Mapping cadres'!$B$1:$Z$1,0))</f>
        <v>0</v>
      </c>
      <c r="N141" s="226">
        <f>INDEX('Uganda workforce data - raw'!$A$4:$F$619,MATCH($B141, 'Uganda workforce data - raw'!$B$4:$B$619,0), MATCH("Filled Male",'Uganda workforce data - raw'!$A$4:$F$4,0))*INDEX('Mapping cadres'!$B$1:$Z$616,MATCH($B141, 'Mapping cadres'!$B$1:$B$616,0), MATCH(N$32,'Mapping cadres'!$B$1:$Z$1,0))</f>
        <v>0</v>
      </c>
      <c r="O141" s="226">
        <f>INDEX('Uganda workforce data - raw'!$A$4:$F$619,MATCH($B141, 'Uganda workforce data - raw'!$B$4:$B$619,0), MATCH("Filled Male",'Uganda workforce data - raw'!$A$4:$F$4,0))*INDEX('Mapping cadres'!$B$1:$Z$616,MATCH($B141, 'Mapping cadres'!$B$1:$B$616,0), MATCH(O$32,'Mapping cadres'!$B$1:$Z$1,0))</f>
        <v>0</v>
      </c>
      <c r="P141" s="226">
        <f>INDEX('Uganda workforce data - raw'!$A$4:$F$619,MATCH($B141, 'Uganda workforce data - raw'!$B$4:$B$619,0), MATCH("Filled Male",'Uganda workforce data - raw'!$A$4:$F$4,0))*INDEX('Mapping cadres'!$B$1:$Z$616,MATCH($B141, 'Mapping cadres'!$B$1:$B$616,0), MATCH(P$32,'Mapping cadres'!$B$1:$Z$1,0))</f>
        <v>0</v>
      </c>
      <c r="Q141" s="226">
        <f>INDEX('Uganda workforce data - raw'!$A$4:$F$619,MATCH($B141, 'Uganda workforce data - raw'!$B$4:$B$619,0), MATCH("Filled Male",'Uganda workforce data - raw'!$A$4:$F$4,0))*INDEX('Mapping cadres'!$B$1:$Z$616,MATCH($B141, 'Mapping cadres'!$B$1:$B$616,0), MATCH(Q$32,'Mapping cadres'!$B$1:$Z$1,0))</f>
        <v>0</v>
      </c>
      <c r="R141" s="226">
        <f>INDEX('Uganda workforce data - raw'!$A$4:$F$619,MATCH($B141, 'Uganda workforce data - raw'!$B$4:$B$619,0), MATCH("Filled Male",'Uganda workforce data - raw'!$A$4:$F$4,0))*INDEX('Mapping cadres'!$B$1:$Z$616,MATCH($B141, 'Mapping cadres'!$B$1:$B$616,0), MATCH(R$32,'Mapping cadres'!$B$1:$Z$1,0))</f>
        <v>0</v>
      </c>
      <c r="S141" s="226">
        <f>INDEX('Uganda workforce data - raw'!$A$4:$F$619,MATCH($B141, 'Uganda workforce data - raw'!$B$4:$B$619,0), MATCH("Filled Male",'Uganda workforce data - raw'!$A$4:$F$4,0))*INDEX('Mapping cadres'!$B$1:$Z$616,MATCH($B141, 'Mapping cadres'!$B$1:$B$616,0), MATCH(S$32,'Mapping cadres'!$B$1:$Z$1,0))</f>
        <v>0</v>
      </c>
      <c r="T141" s="226">
        <f>INDEX('Uganda workforce data - raw'!$A$4:$F$619,MATCH($B141, 'Uganda workforce data - raw'!$B$4:$B$619,0), MATCH("Filled Male",'Uganda workforce data - raw'!$A$4:$F$4,0))*INDEX('Mapping cadres'!$B$1:$Z$616,MATCH($B141, 'Mapping cadres'!$B$1:$B$616,0), MATCH(T$32,'Mapping cadres'!$B$1:$Z$1,0))</f>
        <v>0</v>
      </c>
      <c r="U141" s="226">
        <f>INDEX('Uganda workforce data - raw'!$A$4:$F$619,MATCH($B141, 'Uganda workforce data - raw'!$B$4:$B$619,0), MATCH("Filled Male",'Uganda workforce data - raw'!$A$4:$F$4,0))*INDEX('Mapping cadres'!$B$1:$Z$616,MATCH($B141, 'Mapping cadres'!$B$1:$B$616,0), MATCH(U$32,'Mapping cadres'!$B$1:$Z$1,0))</f>
        <v>0</v>
      </c>
      <c r="V141" s="226">
        <f>INDEX('Uganda workforce data - raw'!$A$4:$F$619,MATCH($B141, 'Uganda workforce data - raw'!$B$4:$B$619,0), MATCH("Filled Male",'Uganda workforce data - raw'!$A$4:$F$4,0))*INDEX('Mapping cadres'!$B$1:$Z$616,MATCH($B141, 'Mapping cadres'!$B$1:$B$616,0), MATCH(V$32,'Mapping cadres'!$B$1:$Z$1,0))</f>
        <v>0</v>
      </c>
      <c r="W141" s="226">
        <f>INDEX('Uganda workforce data - raw'!$A$4:$F$619,MATCH($B141, 'Uganda workforce data - raw'!$B$4:$B$619,0), MATCH("Filled Male",'Uganda workforce data - raw'!$A$4:$F$4,0))*INDEX('Mapping cadres'!$B$1:$Z$616,MATCH($B141, 'Mapping cadres'!$B$1:$B$616,0), MATCH(W$32,'Mapping cadres'!$B$1:$Z$1,0))</f>
        <v>0</v>
      </c>
      <c r="X141" s="226">
        <f>INDEX('Uganda workforce data - raw'!$A$4:$F$619,MATCH($B141, 'Uganda workforce data - raw'!$B$4:$B$619,0), MATCH("Filled Male",'Uganda workforce data - raw'!$A$4:$F$4,0))*INDEX('Mapping cadres'!$B$1:$Z$616,MATCH($B141, 'Mapping cadres'!$B$1:$B$616,0), MATCH(X$32,'Mapping cadres'!$B$1:$Z$1,0))</f>
        <v>0</v>
      </c>
      <c r="Y141" s="226">
        <f>INDEX('Uganda workforce data - raw'!$A$4:$F$619,MATCH($B141, 'Uganda workforce data - raw'!$B$4:$B$619,0), MATCH("Filled Male",'Uganda workforce data - raw'!$A$4:$F$4,0))*INDEX('Mapping cadres'!$B$1:$Z$616,MATCH($B141, 'Mapping cadres'!$B$1:$B$616,0), MATCH(Y$32,'Mapping cadres'!$B$1:$Z$1,0))</f>
        <v>0</v>
      </c>
      <c r="Z141" s="226">
        <f>INDEX('Uganda workforce data - raw'!$A$4:$F$619,MATCH($B141, 'Uganda workforce data - raw'!$B$4:$B$619,0), MATCH("Filled Male",'Uganda workforce data - raw'!$A$4:$F$4,0))*INDEX('Mapping cadres'!$B$1:$Z$616,MATCH($B141, 'Mapping cadres'!$B$1:$B$616,0), MATCH(Z$32,'Mapping cadres'!$B$1:$Z$1,0))</f>
        <v>0</v>
      </c>
      <c r="AA141" s="226">
        <f>INDEX('Uganda workforce data - raw'!$A$4:$F$619,MATCH($B141, 'Uganda workforce data - raw'!$B$4:$B$619,0), MATCH("Filled Female",'Uganda workforce data - raw'!$A$4:$F$4,0))*INDEX('Mapping cadres'!$B$1:$Z$616,MATCH($B141, 'Mapping cadres'!$B$1:$B$616,0), MATCH(AA$32,'Mapping cadres'!$B$1:$Z$1,0))</f>
        <v>0</v>
      </c>
      <c r="AB141" s="226">
        <f>INDEX('Uganda workforce data - raw'!$A$4:$F$619,MATCH($B141, 'Uganda workforce data - raw'!$B$4:$B$619,0), MATCH("Filled Female",'Uganda workforce data - raw'!$A$4:$F$4,0))*INDEX('Mapping cadres'!$B$1:$Z$616,MATCH($B141, 'Mapping cadres'!$B$1:$B$616,0), MATCH(AB$32,'Mapping cadres'!$B$1:$Z$1,0))</f>
        <v>0</v>
      </c>
      <c r="AC141" s="226">
        <f>INDEX('Uganda workforce data - raw'!$A$4:$F$619,MATCH($B141, 'Uganda workforce data - raw'!$B$4:$B$619,0), MATCH("Filled Female",'Uganda workforce data - raw'!$A$4:$F$4,0))*INDEX('Mapping cadres'!$B$1:$Z$616,MATCH($B141, 'Mapping cadres'!$B$1:$B$616,0), MATCH(AC$32,'Mapping cadres'!$B$1:$Z$1,0))</f>
        <v>0</v>
      </c>
      <c r="AD141" s="226">
        <f>INDEX('Uganda workforce data - raw'!$A$4:$F$619,MATCH($B141, 'Uganda workforce data - raw'!$B$4:$B$619,0), MATCH("Filled Female",'Uganda workforce data - raw'!$A$4:$F$4,0))*INDEX('Mapping cadres'!$B$1:$Z$616,MATCH($B141, 'Mapping cadres'!$B$1:$B$616,0), MATCH(AD$32,'Mapping cadres'!$B$1:$Z$1,0))</f>
        <v>0</v>
      </c>
      <c r="AE141" s="226">
        <f>INDEX('Uganda workforce data - raw'!$A$4:$F$619,MATCH($B141, 'Uganda workforce data - raw'!$B$4:$B$619,0), MATCH("Filled Female",'Uganda workforce data - raw'!$A$4:$F$4,0))*INDEX('Mapping cadres'!$B$1:$Z$616,MATCH($B141, 'Mapping cadres'!$B$1:$B$616,0), MATCH(AE$32,'Mapping cadres'!$B$1:$Z$1,0))</f>
        <v>0</v>
      </c>
      <c r="AF141" s="226">
        <f>INDEX('Uganda workforce data - raw'!$A$4:$F$619,MATCH($B141, 'Uganda workforce data - raw'!$B$4:$B$619,0), MATCH("Filled Female",'Uganda workforce data - raw'!$A$4:$F$4,0))*INDEX('Mapping cadres'!$B$1:$Z$616,MATCH($B141, 'Mapping cadres'!$B$1:$B$616,0), MATCH(AF$32,'Mapping cadres'!$B$1:$Z$1,0))</f>
        <v>0</v>
      </c>
      <c r="AG141" s="226">
        <f>INDEX('Uganda workforce data - raw'!$A$4:$F$619,MATCH($B141, 'Uganda workforce data - raw'!$B$4:$B$619,0), MATCH("Filled Female",'Uganda workforce data - raw'!$A$4:$F$4,0))*INDEX('Mapping cadres'!$B$1:$Z$616,MATCH($B141, 'Mapping cadres'!$B$1:$B$616,0), MATCH(AG$32,'Mapping cadres'!$B$1:$Z$1,0))</f>
        <v>0</v>
      </c>
      <c r="AH141" s="226">
        <f>INDEX('Uganda workforce data - raw'!$A$4:$F$619,MATCH($B141, 'Uganda workforce data - raw'!$B$4:$B$619,0), MATCH("Filled Female",'Uganda workforce data - raw'!$A$4:$F$4,0))*INDEX('Mapping cadres'!$B$1:$Z$616,MATCH($B141, 'Mapping cadres'!$B$1:$B$616,0), MATCH(AH$32,'Mapping cadres'!$B$1:$Z$1,0))</f>
        <v>0</v>
      </c>
      <c r="AI141" s="226">
        <f>INDEX('Uganda workforce data - raw'!$A$4:$F$619,MATCH($B141, 'Uganda workforce data - raw'!$B$4:$B$619,0), MATCH("Filled Female",'Uganda workforce data - raw'!$A$4:$F$4,0))*INDEX('Mapping cadres'!$B$1:$Z$616,MATCH($B141, 'Mapping cadres'!$B$1:$B$616,0), MATCH(AI$32,'Mapping cadres'!$B$1:$Z$1,0))</f>
        <v>0</v>
      </c>
      <c r="AJ141" s="226">
        <f>INDEX('Uganda workforce data - raw'!$A$4:$F$619,MATCH($B141, 'Uganda workforce data - raw'!$B$4:$B$619,0), MATCH("Filled Female",'Uganda workforce data - raw'!$A$4:$F$4,0))*INDEX('Mapping cadres'!$B$1:$Z$616,MATCH($B141, 'Mapping cadres'!$B$1:$B$616,0), MATCH(AJ$32,'Mapping cadres'!$B$1:$Z$1,0))</f>
        <v>0</v>
      </c>
      <c r="AK141" s="226">
        <f>INDEX('Uganda workforce data - raw'!$A$4:$F$619,MATCH($B141, 'Uganda workforce data - raw'!$B$4:$B$619,0), MATCH("Filled Female",'Uganda workforce data - raw'!$A$4:$F$4,0))*INDEX('Mapping cadres'!$B$1:$Z$616,MATCH($B141, 'Mapping cadres'!$B$1:$B$616,0), MATCH(AK$32,'Mapping cadres'!$B$1:$Z$1,0))</f>
        <v>0</v>
      </c>
      <c r="AL141" s="226">
        <f>INDEX('Uganda workforce data - raw'!$A$4:$F$619,MATCH($B141, 'Uganda workforce data - raw'!$B$4:$B$619,0), MATCH("Filled Female",'Uganda workforce data - raw'!$A$4:$F$4,0))*INDEX('Mapping cadres'!$B$1:$Z$616,MATCH($B141, 'Mapping cadres'!$B$1:$B$616,0), MATCH(AL$32,'Mapping cadres'!$B$1:$Z$1,0))</f>
        <v>0</v>
      </c>
      <c r="AM141" s="226">
        <f>INDEX('Uganda workforce data - raw'!$A$4:$F$619,MATCH($B141, 'Uganda workforce data - raw'!$B$4:$B$619,0), MATCH("Filled Female",'Uganda workforce data - raw'!$A$4:$F$4,0))*INDEX('Mapping cadres'!$B$1:$Z$616,MATCH($B141, 'Mapping cadres'!$B$1:$B$616,0), MATCH(AM$32,'Mapping cadres'!$B$1:$Z$1,0))</f>
        <v>0</v>
      </c>
      <c r="AN141" s="226">
        <f>INDEX('Uganda workforce data - raw'!$A$4:$F$619,MATCH($B141, 'Uganda workforce data - raw'!$B$4:$B$619,0), MATCH("Filled Female",'Uganda workforce data - raw'!$A$4:$F$4,0))*INDEX('Mapping cadres'!$B$1:$Z$616,MATCH($B141, 'Mapping cadres'!$B$1:$B$616,0), MATCH(AN$32,'Mapping cadres'!$B$1:$Z$1,0))</f>
        <v>0</v>
      </c>
      <c r="AO141" s="226">
        <f>INDEX('Uganda workforce data - raw'!$A$4:$F$619,MATCH($B141, 'Uganda workforce data - raw'!$B$4:$B$619,0), MATCH("Filled Female",'Uganda workforce data - raw'!$A$4:$F$4,0))*INDEX('Mapping cadres'!$B$1:$Z$616,MATCH($B141, 'Mapping cadres'!$B$1:$B$616,0), MATCH(AO$32,'Mapping cadres'!$B$1:$Z$1,0))</f>
        <v>0</v>
      </c>
      <c r="AP141" s="226">
        <f>INDEX('Uganda workforce data - raw'!$A$4:$F$619,MATCH($B141, 'Uganda workforce data - raw'!$B$4:$B$619,0), MATCH("Filled Female",'Uganda workforce data - raw'!$A$4:$F$4,0))*INDEX('Mapping cadres'!$B$1:$Z$616,MATCH($B141, 'Mapping cadres'!$B$1:$B$616,0), MATCH(AP$32,'Mapping cadres'!$B$1:$Z$1,0))</f>
        <v>1</v>
      </c>
      <c r="AQ141" s="226">
        <f>INDEX('Uganda workforce data - raw'!$A$4:$F$619,MATCH($B141, 'Uganda workforce data - raw'!$B$4:$B$619,0), MATCH("Filled Female",'Uganda workforce data - raw'!$A$4:$F$4,0))*INDEX('Mapping cadres'!$B$1:$Z$616,MATCH($B141, 'Mapping cadres'!$B$1:$B$616,0), MATCH(AQ$32,'Mapping cadres'!$B$1:$Z$1,0))</f>
        <v>0</v>
      </c>
      <c r="AR141" s="226">
        <f>INDEX('Uganda workforce data - raw'!$A$4:$F$619,MATCH($B141, 'Uganda workforce data - raw'!$B$4:$B$619,0), MATCH("Filled Female",'Uganda workforce data - raw'!$A$4:$F$4,0))*INDEX('Mapping cadres'!$B$1:$Z$616,MATCH($B141, 'Mapping cadres'!$B$1:$B$616,0), MATCH(AR$32,'Mapping cadres'!$B$1:$Z$1,0))</f>
        <v>0</v>
      </c>
      <c r="AS141" s="226">
        <f>INDEX('Uganda workforce data - raw'!$A$4:$F$619,MATCH($B141, 'Uganda workforce data - raw'!$B$4:$B$619,0), MATCH("Filled Female",'Uganda workforce data - raw'!$A$4:$F$4,0))*INDEX('Mapping cadres'!$B$1:$Z$616,MATCH($B141, 'Mapping cadres'!$B$1:$B$616,0), MATCH(AS$32,'Mapping cadres'!$B$1:$Z$1,0))</f>
        <v>0</v>
      </c>
      <c r="AT141" s="226">
        <f>INDEX('Uganda workforce data - raw'!$A$4:$F$619,MATCH($B141, 'Uganda workforce data - raw'!$B$4:$B$619,0), MATCH("Filled Female",'Uganda workforce data - raw'!$A$4:$F$4,0))*INDEX('Mapping cadres'!$B$1:$Z$616,MATCH($B141, 'Mapping cadres'!$B$1:$B$616,0), MATCH(AT$32,'Mapping cadres'!$B$1:$Z$1,0))</f>
        <v>0</v>
      </c>
      <c r="AU141" s="226">
        <f>INDEX('Uganda workforce data - raw'!$A$4:$F$619,MATCH($B141, 'Uganda workforce data - raw'!$B$4:$B$619,0), MATCH("Filled Female",'Uganda workforce data - raw'!$A$4:$F$4,0))*INDEX('Mapping cadres'!$B$1:$Z$616,MATCH($B141, 'Mapping cadres'!$B$1:$B$616,0), MATCH(AU$32,'Mapping cadres'!$B$1:$Z$1,0))</f>
        <v>0</v>
      </c>
      <c r="AV141" s="226">
        <f>INDEX('Uganda workforce data - raw'!$A$4:$F$619,MATCH($B141, 'Uganda workforce data - raw'!$B$4:$B$619,0), MATCH("Filled Female",'Uganda workforce data - raw'!$A$4:$F$4,0))*INDEX('Mapping cadres'!$B$1:$Z$616,MATCH($B141, 'Mapping cadres'!$B$1:$B$616,0), MATCH(AV$32,'Mapping cadres'!$B$1:$Z$1,0))</f>
        <v>0</v>
      </c>
      <c r="AW141" s="226">
        <f>INDEX('Uganda workforce data - raw'!$A$4:$F$619,MATCH($B141, 'Uganda workforce data - raw'!$B$4:$B$619,0), MATCH("Filled Female",'Uganda workforce data - raw'!$A$4:$F$4,0))*INDEX('Mapping cadres'!$B$1:$Z$616,MATCH($B141, 'Mapping cadres'!$B$1:$B$616,0), MATCH(AW$32,'Mapping cadres'!$B$1:$Z$1,0))</f>
        <v>0</v>
      </c>
      <c r="AX141" s="226">
        <f>INDEX('Uganda workforce data - raw'!$A$4:$F$619,MATCH($B141, 'Uganda workforce data - raw'!$B$4:$B$619,0), MATCH("Filled Female",'Uganda workforce data - raw'!$A$4:$F$4,0))*INDEX('Mapping cadres'!$B$1:$Z$616,MATCH($B141, 'Mapping cadres'!$B$1:$B$616,0), MATCH(AX$32,'Mapping cadres'!$B$1:$Z$1,0))</f>
        <v>0</v>
      </c>
      <c r="AY141" s="226">
        <f t="shared" si="29"/>
        <v>0</v>
      </c>
      <c r="AZ141" s="226">
        <f t="shared" si="30"/>
        <v>0</v>
      </c>
      <c r="BA141" s="226">
        <f t="shared" si="31"/>
        <v>0</v>
      </c>
      <c r="BB141" s="226">
        <f t="shared" si="32"/>
        <v>0</v>
      </c>
      <c r="BC141" s="226">
        <f t="shared" si="33"/>
        <v>0</v>
      </c>
      <c r="BD141" s="226">
        <f t="shared" si="34"/>
        <v>0</v>
      </c>
      <c r="BE141" s="226">
        <f t="shared" si="35"/>
        <v>0</v>
      </c>
      <c r="BF141" s="226">
        <f t="shared" si="36"/>
        <v>0</v>
      </c>
      <c r="BG141" s="226">
        <f t="shared" si="37"/>
        <v>0</v>
      </c>
      <c r="BH141" s="226">
        <f t="shared" si="38"/>
        <v>0</v>
      </c>
      <c r="BI141" s="226">
        <f t="shared" si="39"/>
        <v>0</v>
      </c>
      <c r="BJ141" s="226">
        <f t="shared" si="40"/>
        <v>0</v>
      </c>
      <c r="BK141" s="226">
        <f t="shared" si="41"/>
        <v>0</v>
      </c>
      <c r="BL141" s="226">
        <f t="shared" si="42"/>
        <v>0</v>
      </c>
      <c r="BM141" s="226">
        <f t="shared" si="43"/>
        <v>0</v>
      </c>
      <c r="BN141" s="226">
        <f t="shared" si="44"/>
        <v>1</v>
      </c>
      <c r="BO141" s="226">
        <f t="shared" si="45"/>
        <v>0</v>
      </c>
      <c r="BP141" s="226">
        <f t="shared" si="46"/>
        <v>0</v>
      </c>
      <c r="BQ141" s="226">
        <f t="shared" si="47"/>
        <v>0</v>
      </c>
      <c r="BR141" s="226">
        <f t="shared" si="48"/>
        <v>0</v>
      </c>
      <c r="BS141" s="226">
        <f t="shared" si="49"/>
        <v>0</v>
      </c>
      <c r="BT141" s="226">
        <f t="shared" si="50"/>
        <v>0</v>
      </c>
      <c r="BU141" s="226">
        <f t="shared" si="51"/>
        <v>0</v>
      </c>
      <c r="BV141" s="226">
        <f t="shared" si="52"/>
        <v>0</v>
      </c>
    </row>
    <row r="142" spans="1:74">
      <c r="A142" s="226">
        <v>110</v>
      </c>
      <c r="B142" s="226" t="s">
        <v>1415</v>
      </c>
      <c r="C142" s="226">
        <f>INDEX('Uganda workforce data - raw'!$A$4:$F$619,MATCH($B142, 'Uganda workforce data - raw'!$B$4:$B$619,0), MATCH("Filled Male",'Uganda workforce data - raw'!$A$4:$F$4,0))*INDEX('Mapping cadres'!$B$1:$Z$616,MATCH($B142, 'Mapping cadres'!$B$1:$B$616,0), MATCH(C$32,'Mapping cadres'!$B$1:$Z$1,0))</f>
        <v>0</v>
      </c>
      <c r="D142" s="226">
        <f>INDEX('Uganda workforce data - raw'!$A$4:$F$619,MATCH($B142, 'Uganda workforce data - raw'!$B$4:$B$619,0), MATCH("Filled Male",'Uganda workforce data - raw'!$A$4:$F$4,0))*INDEX('Mapping cadres'!$B$1:$Z$616,MATCH($B142, 'Mapping cadres'!$B$1:$B$616,0), MATCH(D$32,'Mapping cadres'!$B$1:$Z$1,0))</f>
        <v>0</v>
      </c>
      <c r="E142" s="226">
        <f>INDEX('Uganda workforce data - raw'!$A$4:$F$619,MATCH($B142, 'Uganda workforce data - raw'!$B$4:$B$619,0), MATCH("Filled Male",'Uganda workforce data - raw'!$A$4:$F$4,0))*INDEX('Mapping cadres'!$B$1:$Z$616,MATCH($B142, 'Mapping cadres'!$B$1:$B$616,0), MATCH(E$32,'Mapping cadres'!$B$1:$Z$1,0))</f>
        <v>0</v>
      </c>
      <c r="F142" s="226">
        <f>INDEX('Uganda workforce data - raw'!$A$4:$F$619,MATCH($B142, 'Uganda workforce data - raw'!$B$4:$B$619,0), MATCH("Filled Male",'Uganda workforce data - raw'!$A$4:$F$4,0))*INDEX('Mapping cadres'!$B$1:$Z$616,MATCH($B142, 'Mapping cadres'!$B$1:$B$616,0), MATCH(F$32,'Mapping cadres'!$B$1:$Z$1,0))</f>
        <v>0</v>
      </c>
      <c r="G142" s="226">
        <f>INDEX('Uganda workforce data - raw'!$A$4:$F$619,MATCH($B142, 'Uganda workforce data - raw'!$B$4:$B$619,0), MATCH("Filled Male",'Uganda workforce data - raw'!$A$4:$F$4,0))*INDEX('Mapping cadres'!$B$1:$Z$616,MATCH($B142, 'Mapping cadres'!$B$1:$B$616,0), MATCH(G$32,'Mapping cadres'!$B$1:$Z$1,0))</f>
        <v>0</v>
      </c>
      <c r="H142" s="226">
        <f>INDEX('Uganda workforce data - raw'!$A$4:$F$619,MATCH($B142, 'Uganda workforce data - raw'!$B$4:$B$619,0), MATCH("Filled Male",'Uganda workforce data - raw'!$A$4:$F$4,0))*INDEX('Mapping cadres'!$B$1:$Z$616,MATCH($B142, 'Mapping cadres'!$B$1:$B$616,0), MATCH(H$32,'Mapping cadres'!$B$1:$Z$1,0))</f>
        <v>0</v>
      </c>
      <c r="I142" s="226">
        <f>INDEX('Uganda workforce data - raw'!$A$4:$F$619,MATCH($B142, 'Uganda workforce data - raw'!$B$4:$B$619,0), MATCH("Filled Male",'Uganda workforce data - raw'!$A$4:$F$4,0))*INDEX('Mapping cadres'!$B$1:$Z$616,MATCH($B142, 'Mapping cadres'!$B$1:$B$616,0), MATCH(I$32,'Mapping cadres'!$B$1:$Z$1,0))</f>
        <v>0</v>
      </c>
      <c r="J142" s="226">
        <f>INDEX('Uganda workforce data - raw'!$A$4:$F$619,MATCH($B142, 'Uganda workforce data - raw'!$B$4:$B$619,0), MATCH("Filled Male",'Uganda workforce data - raw'!$A$4:$F$4,0))*INDEX('Mapping cadres'!$B$1:$Z$616,MATCH($B142, 'Mapping cadres'!$B$1:$B$616,0), MATCH(J$32,'Mapping cadres'!$B$1:$Z$1,0))</f>
        <v>0</v>
      </c>
      <c r="K142" s="226">
        <f>INDEX('Uganda workforce data - raw'!$A$4:$F$619,MATCH($B142, 'Uganda workforce data - raw'!$B$4:$B$619,0), MATCH("Filled Male",'Uganda workforce data - raw'!$A$4:$F$4,0))*INDEX('Mapping cadres'!$B$1:$Z$616,MATCH($B142, 'Mapping cadres'!$B$1:$B$616,0), MATCH(K$32,'Mapping cadres'!$B$1:$Z$1,0))</f>
        <v>0</v>
      </c>
      <c r="L142" s="226">
        <f>INDEX('Uganda workforce data - raw'!$A$4:$F$619,MATCH($B142, 'Uganda workforce data - raw'!$B$4:$B$619,0), MATCH("Filled Male",'Uganda workforce data - raw'!$A$4:$F$4,0))*INDEX('Mapping cadres'!$B$1:$Z$616,MATCH($B142, 'Mapping cadres'!$B$1:$B$616,0), MATCH(L$32,'Mapping cadres'!$B$1:$Z$1,0))</f>
        <v>0</v>
      </c>
      <c r="M142" s="226">
        <f>INDEX('Uganda workforce data - raw'!$A$4:$F$619,MATCH($B142, 'Uganda workforce data - raw'!$B$4:$B$619,0), MATCH("Filled Male",'Uganda workforce data - raw'!$A$4:$F$4,0))*INDEX('Mapping cadres'!$B$1:$Z$616,MATCH($B142, 'Mapping cadres'!$B$1:$B$616,0), MATCH(M$32,'Mapping cadres'!$B$1:$Z$1,0))</f>
        <v>0</v>
      </c>
      <c r="N142" s="226">
        <f>INDEX('Uganda workforce data - raw'!$A$4:$F$619,MATCH($B142, 'Uganda workforce data - raw'!$B$4:$B$619,0), MATCH("Filled Male",'Uganda workforce data - raw'!$A$4:$F$4,0))*INDEX('Mapping cadres'!$B$1:$Z$616,MATCH($B142, 'Mapping cadres'!$B$1:$B$616,0), MATCH(N$32,'Mapping cadres'!$B$1:$Z$1,0))</f>
        <v>0</v>
      </c>
      <c r="O142" s="226">
        <f>INDEX('Uganda workforce data - raw'!$A$4:$F$619,MATCH($B142, 'Uganda workforce data - raw'!$B$4:$B$619,0), MATCH("Filled Male",'Uganda workforce data - raw'!$A$4:$F$4,0))*INDEX('Mapping cadres'!$B$1:$Z$616,MATCH($B142, 'Mapping cadres'!$B$1:$B$616,0), MATCH(O$32,'Mapping cadres'!$B$1:$Z$1,0))</f>
        <v>0</v>
      </c>
      <c r="P142" s="226">
        <f>INDEX('Uganda workforce data - raw'!$A$4:$F$619,MATCH($B142, 'Uganda workforce data - raw'!$B$4:$B$619,0), MATCH("Filled Male",'Uganda workforce data - raw'!$A$4:$F$4,0))*INDEX('Mapping cadres'!$B$1:$Z$616,MATCH($B142, 'Mapping cadres'!$B$1:$B$616,0), MATCH(P$32,'Mapping cadres'!$B$1:$Z$1,0))</f>
        <v>0</v>
      </c>
      <c r="Q142" s="226">
        <f>INDEX('Uganda workforce data - raw'!$A$4:$F$619,MATCH($B142, 'Uganda workforce data - raw'!$B$4:$B$619,0), MATCH("Filled Male",'Uganda workforce data - raw'!$A$4:$F$4,0))*INDEX('Mapping cadres'!$B$1:$Z$616,MATCH($B142, 'Mapping cadres'!$B$1:$B$616,0), MATCH(Q$32,'Mapping cadres'!$B$1:$Z$1,0))</f>
        <v>0</v>
      </c>
      <c r="R142" s="226">
        <f>INDEX('Uganda workforce data - raw'!$A$4:$F$619,MATCH($B142, 'Uganda workforce data - raw'!$B$4:$B$619,0), MATCH("Filled Male",'Uganda workforce data - raw'!$A$4:$F$4,0))*INDEX('Mapping cadres'!$B$1:$Z$616,MATCH($B142, 'Mapping cadres'!$B$1:$B$616,0), MATCH(R$32,'Mapping cadres'!$B$1:$Z$1,0))</f>
        <v>0</v>
      </c>
      <c r="S142" s="226">
        <f>INDEX('Uganda workforce data - raw'!$A$4:$F$619,MATCH($B142, 'Uganda workforce data - raw'!$B$4:$B$619,0), MATCH("Filled Male",'Uganda workforce data - raw'!$A$4:$F$4,0))*INDEX('Mapping cadres'!$B$1:$Z$616,MATCH($B142, 'Mapping cadres'!$B$1:$B$616,0), MATCH(S$32,'Mapping cadres'!$B$1:$Z$1,0))</f>
        <v>0</v>
      </c>
      <c r="T142" s="226">
        <f>INDEX('Uganda workforce data - raw'!$A$4:$F$619,MATCH($B142, 'Uganda workforce data - raw'!$B$4:$B$619,0), MATCH("Filled Male",'Uganda workforce data - raw'!$A$4:$F$4,0))*INDEX('Mapping cadres'!$B$1:$Z$616,MATCH($B142, 'Mapping cadres'!$B$1:$B$616,0), MATCH(T$32,'Mapping cadres'!$B$1:$Z$1,0))</f>
        <v>0</v>
      </c>
      <c r="U142" s="226">
        <f>INDEX('Uganda workforce data - raw'!$A$4:$F$619,MATCH($B142, 'Uganda workforce data - raw'!$B$4:$B$619,0), MATCH("Filled Male",'Uganda workforce data - raw'!$A$4:$F$4,0))*INDEX('Mapping cadres'!$B$1:$Z$616,MATCH($B142, 'Mapping cadres'!$B$1:$B$616,0), MATCH(U$32,'Mapping cadres'!$B$1:$Z$1,0))</f>
        <v>0</v>
      </c>
      <c r="V142" s="226">
        <f>INDEX('Uganda workforce data - raw'!$A$4:$F$619,MATCH($B142, 'Uganda workforce data - raw'!$B$4:$B$619,0), MATCH("Filled Male",'Uganda workforce data - raw'!$A$4:$F$4,0))*INDEX('Mapping cadres'!$B$1:$Z$616,MATCH($B142, 'Mapping cadres'!$B$1:$B$616,0), MATCH(V$32,'Mapping cadres'!$B$1:$Z$1,0))</f>
        <v>0</v>
      </c>
      <c r="W142" s="226">
        <f>INDEX('Uganda workforce data - raw'!$A$4:$F$619,MATCH($B142, 'Uganda workforce data - raw'!$B$4:$B$619,0), MATCH("Filled Male",'Uganda workforce data - raw'!$A$4:$F$4,0))*INDEX('Mapping cadres'!$B$1:$Z$616,MATCH($B142, 'Mapping cadres'!$B$1:$B$616,0), MATCH(W$32,'Mapping cadres'!$B$1:$Z$1,0))</f>
        <v>0</v>
      </c>
      <c r="X142" s="226">
        <f>INDEX('Uganda workforce data - raw'!$A$4:$F$619,MATCH($B142, 'Uganda workforce data - raw'!$B$4:$B$619,0), MATCH("Filled Male",'Uganda workforce data - raw'!$A$4:$F$4,0))*INDEX('Mapping cadres'!$B$1:$Z$616,MATCH($B142, 'Mapping cadres'!$B$1:$B$616,0), MATCH(X$32,'Mapping cadres'!$B$1:$Z$1,0))</f>
        <v>0</v>
      </c>
      <c r="Y142" s="226">
        <f>INDEX('Uganda workforce data - raw'!$A$4:$F$619,MATCH($B142, 'Uganda workforce data - raw'!$B$4:$B$619,0), MATCH("Filled Male",'Uganda workforce data - raw'!$A$4:$F$4,0))*INDEX('Mapping cadres'!$B$1:$Z$616,MATCH($B142, 'Mapping cadres'!$B$1:$B$616,0), MATCH(Y$32,'Mapping cadres'!$B$1:$Z$1,0))</f>
        <v>0</v>
      </c>
      <c r="Z142" s="226">
        <f>INDEX('Uganda workforce data - raw'!$A$4:$F$619,MATCH($B142, 'Uganda workforce data - raw'!$B$4:$B$619,0), MATCH("Filled Male",'Uganda workforce data - raw'!$A$4:$F$4,0))*INDEX('Mapping cadres'!$B$1:$Z$616,MATCH($B142, 'Mapping cadres'!$B$1:$B$616,0), MATCH(Z$32,'Mapping cadres'!$B$1:$Z$1,0))</f>
        <v>0</v>
      </c>
      <c r="AA142" s="226">
        <f>INDEX('Uganda workforce data - raw'!$A$4:$F$619,MATCH($B142, 'Uganda workforce data - raw'!$B$4:$B$619,0), MATCH("Filled Female",'Uganda workforce data - raw'!$A$4:$F$4,0))*INDEX('Mapping cadres'!$B$1:$Z$616,MATCH($B142, 'Mapping cadres'!$B$1:$B$616,0), MATCH(AA$32,'Mapping cadres'!$B$1:$Z$1,0))</f>
        <v>1</v>
      </c>
      <c r="AB142" s="226">
        <f>INDEX('Uganda workforce data - raw'!$A$4:$F$619,MATCH($B142, 'Uganda workforce data - raw'!$B$4:$B$619,0), MATCH("Filled Female",'Uganda workforce data - raw'!$A$4:$F$4,0))*INDEX('Mapping cadres'!$B$1:$Z$616,MATCH($B142, 'Mapping cadres'!$B$1:$B$616,0), MATCH(AB$32,'Mapping cadres'!$B$1:$Z$1,0))</f>
        <v>0</v>
      </c>
      <c r="AC142" s="226">
        <f>INDEX('Uganda workforce data - raw'!$A$4:$F$619,MATCH($B142, 'Uganda workforce data - raw'!$B$4:$B$619,0), MATCH("Filled Female",'Uganda workforce data - raw'!$A$4:$F$4,0))*INDEX('Mapping cadres'!$B$1:$Z$616,MATCH($B142, 'Mapping cadres'!$B$1:$B$616,0), MATCH(AC$32,'Mapping cadres'!$B$1:$Z$1,0))</f>
        <v>0</v>
      </c>
      <c r="AD142" s="226">
        <f>INDEX('Uganda workforce data - raw'!$A$4:$F$619,MATCH($B142, 'Uganda workforce data - raw'!$B$4:$B$619,0), MATCH("Filled Female",'Uganda workforce data - raw'!$A$4:$F$4,0))*INDEX('Mapping cadres'!$B$1:$Z$616,MATCH($B142, 'Mapping cadres'!$B$1:$B$616,0), MATCH(AD$32,'Mapping cadres'!$B$1:$Z$1,0))</f>
        <v>0</v>
      </c>
      <c r="AE142" s="226">
        <f>INDEX('Uganda workforce data - raw'!$A$4:$F$619,MATCH($B142, 'Uganda workforce data - raw'!$B$4:$B$619,0), MATCH("Filled Female",'Uganda workforce data - raw'!$A$4:$F$4,0))*INDEX('Mapping cadres'!$B$1:$Z$616,MATCH($B142, 'Mapping cadres'!$B$1:$B$616,0), MATCH(AE$32,'Mapping cadres'!$B$1:$Z$1,0))</f>
        <v>0</v>
      </c>
      <c r="AF142" s="226">
        <f>INDEX('Uganda workforce data - raw'!$A$4:$F$619,MATCH($B142, 'Uganda workforce data - raw'!$B$4:$B$619,0), MATCH("Filled Female",'Uganda workforce data - raw'!$A$4:$F$4,0))*INDEX('Mapping cadres'!$B$1:$Z$616,MATCH($B142, 'Mapping cadres'!$B$1:$B$616,0), MATCH(AF$32,'Mapping cadres'!$B$1:$Z$1,0))</f>
        <v>0</v>
      </c>
      <c r="AG142" s="226">
        <f>INDEX('Uganda workforce data - raw'!$A$4:$F$619,MATCH($B142, 'Uganda workforce data - raw'!$B$4:$B$619,0), MATCH("Filled Female",'Uganda workforce data - raw'!$A$4:$F$4,0))*INDEX('Mapping cadres'!$B$1:$Z$616,MATCH($B142, 'Mapping cadres'!$B$1:$B$616,0), MATCH(AG$32,'Mapping cadres'!$B$1:$Z$1,0))</f>
        <v>0</v>
      </c>
      <c r="AH142" s="226">
        <f>INDEX('Uganda workforce data - raw'!$A$4:$F$619,MATCH($B142, 'Uganda workforce data - raw'!$B$4:$B$619,0), MATCH("Filled Female",'Uganda workforce data - raw'!$A$4:$F$4,0))*INDEX('Mapping cadres'!$B$1:$Z$616,MATCH($B142, 'Mapping cadres'!$B$1:$B$616,0), MATCH(AH$32,'Mapping cadres'!$B$1:$Z$1,0))</f>
        <v>0</v>
      </c>
      <c r="AI142" s="226">
        <f>INDEX('Uganda workforce data - raw'!$A$4:$F$619,MATCH($B142, 'Uganda workforce data - raw'!$B$4:$B$619,0), MATCH("Filled Female",'Uganda workforce data - raw'!$A$4:$F$4,0))*INDEX('Mapping cadres'!$B$1:$Z$616,MATCH($B142, 'Mapping cadres'!$B$1:$B$616,0), MATCH(AI$32,'Mapping cadres'!$B$1:$Z$1,0))</f>
        <v>0</v>
      </c>
      <c r="AJ142" s="226">
        <f>INDEX('Uganda workforce data - raw'!$A$4:$F$619,MATCH($B142, 'Uganda workforce data - raw'!$B$4:$B$619,0), MATCH("Filled Female",'Uganda workforce data - raw'!$A$4:$F$4,0))*INDEX('Mapping cadres'!$B$1:$Z$616,MATCH($B142, 'Mapping cadres'!$B$1:$B$616,0), MATCH(AJ$32,'Mapping cadres'!$B$1:$Z$1,0))</f>
        <v>0</v>
      </c>
      <c r="AK142" s="226">
        <f>INDEX('Uganda workforce data - raw'!$A$4:$F$619,MATCH($B142, 'Uganda workforce data - raw'!$B$4:$B$619,0), MATCH("Filled Female",'Uganda workforce data - raw'!$A$4:$F$4,0))*INDEX('Mapping cadres'!$B$1:$Z$616,MATCH($B142, 'Mapping cadres'!$B$1:$B$616,0), MATCH(AK$32,'Mapping cadres'!$B$1:$Z$1,0))</f>
        <v>0</v>
      </c>
      <c r="AL142" s="226">
        <f>INDEX('Uganda workforce data - raw'!$A$4:$F$619,MATCH($B142, 'Uganda workforce data - raw'!$B$4:$B$619,0), MATCH("Filled Female",'Uganda workforce data - raw'!$A$4:$F$4,0))*INDEX('Mapping cadres'!$B$1:$Z$616,MATCH($B142, 'Mapping cadres'!$B$1:$B$616,0), MATCH(AL$32,'Mapping cadres'!$B$1:$Z$1,0))</f>
        <v>0</v>
      </c>
      <c r="AM142" s="226">
        <f>INDEX('Uganda workforce data - raw'!$A$4:$F$619,MATCH($B142, 'Uganda workforce data - raw'!$B$4:$B$619,0), MATCH("Filled Female",'Uganda workforce data - raw'!$A$4:$F$4,0))*INDEX('Mapping cadres'!$B$1:$Z$616,MATCH($B142, 'Mapping cadres'!$B$1:$B$616,0), MATCH(AM$32,'Mapping cadres'!$B$1:$Z$1,0))</f>
        <v>0</v>
      </c>
      <c r="AN142" s="226">
        <f>INDEX('Uganda workforce data - raw'!$A$4:$F$619,MATCH($B142, 'Uganda workforce data - raw'!$B$4:$B$619,0), MATCH("Filled Female",'Uganda workforce data - raw'!$A$4:$F$4,0))*INDEX('Mapping cadres'!$B$1:$Z$616,MATCH($B142, 'Mapping cadres'!$B$1:$B$616,0), MATCH(AN$32,'Mapping cadres'!$B$1:$Z$1,0))</f>
        <v>0</v>
      </c>
      <c r="AO142" s="226">
        <f>INDEX('Uganda workforce data - raw'!$A$4:$F$619,MATCH($B142, 'Uganda workforce data - raw'!$B$4:$B$619,0), MATCH("Filled Female",'Uganda workforce data - raw'!$A$4:$F$4,0))*INDEX('Mapping cadres'!$B$1:$Z$616,MATCH($B142, 'Mapping cadres'!$B$1:$B$616,0), MATCH(AO$32,'Mapping cadres'!$B$1:$Z$1,0))</f>
        <v>0</v>
      </c>
      <c r="AP142" s="226">
        <f>INDEX('Uganda workforce data - raw'!$A$4:$F$619,MATCH($B142, 'Uganda workforce data - raw'!$B$4:$B$619,0), MATCH("Filled Female",'Uganda workforce data - raw'!$A$4:$F$4,0))*INDEX('Mapping cadres'!$B$1:$Z$616,MATCH($B142, 'Mapping cadres'!$B$1:$B$616,0), MATCH(AP$32,'Mapping cadres'!$B$1:$Z$1,0))</f>
        <v>0</v>
      </c>
      <c r="AQ142" s="226">
        <f>INDEX('Uganda workforce data - raw'!$A$4:$F$619,MATCH($B142, 'Uganda workforce data - raw'!$B$4:$B$619,0), MATCH("Filled Female",'Uganda workforce data - raw'!$A$4:$F$4,0))*INDEX('Mapping cadres'!$B$1:$Z$616,MATCH($B142, 'Mapping cadres'!$B$1:$B$616,0), MATCH(AQ$32,'Mapping cadres'!$B$1:$Z$1,0))</f>
        <v>0</v>
      </c>
      <c r="AR142" s="226">
        <f>INDEX('Uganda workforce data - raw'!$A$4:$F$619,MATCH($B142, 'Uganda workforce data - raw'!$B$4:$B$619,0), MATCH("Filled Female",'Uganda workforce data - raw'!$A$4:$F$4,0))*INDEX('Mapping cadres'!$B$1:$Z$616,MATCH($B142, 'Mapping cadres'!$B$1:$B$616,0), MATCH(AR$32,'Mapping cadres'!$B$1:$Z$1,0))</f>
        <v>0</v>
      </c>
      <c r="AS142" s="226">
        <f>INDEX('Uganda workforce data - raw'!$A$4:$F$619,MATCH($B142, 'Uganda workforce data - raw'!$B$4:$B$619,0), MATCH("Filled Female",'Uganda workforce data - raw'!$A$4:$F$4,0))*INDEX('Mapping cadres'!$B$1:$Z$616,MATCH($B142, 'Mapping cadres'!$B$1:$B$616,0), MATCH(AS$32,'Mapping cadres'!$B$1:$Z$1,0))</f>
        <v>0</v>
      </c>
      <c r="AT142" s="226">
        <f>INDEX('Uganda workforce data - raw'!$A$4:$F$619,MATCH($B142, 'Uganda workforce data - raw'!$B$4:$B$619,0), MATCH("Filled Female",'Uganda workforce data - raw'!$A$4:$F$4,0))*INDEX('Mapping cadres'!$B$1:$Z$616,MATCH($B142, 'Mapping cadres'!$B$1:$B$616,0), MATCH(AT$32,'Mapping cadres'!$B$1:$Z$1,0))</f>
        <v>0</v>
      </c>
      <c r="AU142" s="226">
        <f>INDEX('Uganda workforce data - raw'!$A$4:$F$619,MATCH($B142, 'Uganda workforce data - raw'!$B$4:$B$619,0), MATCH("Filled Female",'Uganda workforce data - raw'!$A$4:$F$4,0))*INDEX('Mapping cadres'!$B$1:$Z$616,MATCH($B142, 'Mapping cadres'!$B$1:$B$616,0), MATCH(AU$32,'Mapping cadres'!$B$1:$Z$1,0))</f>
        <v>0</v>
      </c>
      <c r="AV142" s="226">
        <f>INDEX('Uganda workforce data - raw'!$A$4:$F$619,MATCH($B142, 'Uganda workforce data - raw'!$B$4:$B$619,0), MATCH("Filled Female",'Uganda workforce data - raw'!$A$4:$F$4,0))*INDEX('Mapping cadres'!$B$1:$Z$616,MATCH($B142, 'Mapping cadres'!$B$1:$B$616,0), MATCH(AV$32,'Mapping cadres'!$B$1:$Z$1,0))</f>
        <v>0</v>
      </c>
      <c r="AW142" s="226">
        <f>INDEX('Uganda workforce data - raw'!$A$4:$F$619,MATCH($B142, 'Uganda workforce data - raw'!$B$4:$B$619,0), MATCH("Filled Female",'Uganda workforce data - raw'!$A$4:$F$4,0))*INDEX('Mapping cadres'!$B$1:$Z$616,MATCH($B142, 'Mapping cadres'!$B$1:$B$616,0), MATCH(AW$32,'Mapping cadres'!$B$1:$Z$1,0))</f>
        <v>0</v>
      </c>
      <c r="AX142" s="226">
        <f>INDEX('Uganda workforce data - raw'!$A$4:$F$619,MATCH($B142, 'Uganda workforce data - raw'!$B$4:$B$619,0), MATCH("Filled Female",'Uganda workforce data - raw'!$A$4:$F$4,0))*INDEX('Mapping cadres'!$B$1:$Z$616,MATCH($B142, 'Mapping cadres'!$B$1:$B$616,0), MATCH(AX$32,'Mapping cadres'!$B$1:$Z$1,0))</f>
        <v>0</v>
      </c>
      <c r="AY142" s="226">
        <f t="shared" si="29"/>
        <v>1</v>
      </c>
      <c r="AZ142" s="226">
        <f t="shared" si="30"/>
        <v>0</v>
      </c>
      <c r="BA142" s="226">
        <f t="shared" si="31"/>
        <v>0</v>
      </c>
      <c r="BB142" s="226">
        <f t="shared" si="32"/>
        <v>0</v>
      </c>
      <c r="BC142" s="226">
        <f t="shared" si="33"/>
        <v>0</v>
      </c>
      <c r="BD142" s="226">
        <f t="shared" si="34"/>
        <v>0</v>
      </c>
      <c r="BE142" s="226">
        <f t="shared" si="35"/>
        <v>0</v>
      </c>
      <c r="BF142" s="226">
        <f t="shared" si="36"/>
        <v>0</v>
      </c>
      <c r="BG142" s="226">
        <f t="shared" si="37"/>
        <v>0</v>
      </c>
      <c r="BH142" s="226">
        <f t="shared" si="38"/>
        <v>0</v>
      </c>
      <c r="BI142" s="226">
        <f t="shared" si="39"/>
        <v>0</v>
      </c>
      <c r="BJ142" s="226">
        <f t="shared" si="40"/>
        <v>0</v>
      </c>
      <c r="BK142" s="226">
        <f t="shared" si="41"/>
        <v>0</v>
      </c>
      <c r="BL142" s="226">
        <f t="shared" si="42"/>
        <v>0</v>
      </c>
      <c r="BM142" s="226">
        <f t="shared" si="43"/>
        <v>0</v>
      </c>
      <c r="BN142" s="226">
        <f t="shared" si="44"/>
        <v>0</v>
      </c>
      <c r="BO142" s="226">
        <f t="shared" si="45"/>
        <v>0</v>
      </c>
      <c r="BP142" s="226">
        <f t="shared" si="46"/>
        <v>0</v>
      </c>
      <c r="BQ142" s="226">
        <f t="shared" si="47"/>
        <v>0</v>
      </c>
      <c r="BR142" s="226">
        <f t="shared" si="48"/>
        <v>0</v>
      </c>
      <c r="BS142" s="226">
        <f t="shared" si="49"/>
        <v>0</v>
      </c>
      <c r="BT142" s="226">
        <f t="shared" si="50"/>
        <v>0</v>
      </c>
      <c r="BU142" s="226">
        <f t="shared" si="51"/>
        <v>0</v>
      </c>
      <c r="BV142" s="226">
        <f t="shared" si="52"/>
        <v>0</v>
      </c>
    </row>
    <row r="143" spans="1:74">
      <c r="A143" s="226">
        <v>111</v>
      </c>
      <c r="B143" s="226" t="s">
        <v>1416</v>
      </c>
      <c r="C143" s="226">
        <f>INDEX('Uganda workforce data - raw'!$A$4:$F$619,MATCH($B143, 'Uganda workforce data - raw'!$B$4:$B$619,0), MATCH("Filled Male",'Uganda workforce data - raw'!$A$4:$F$4,0))*INDEX('Mapping cadres'!$B$1:$Z$616,MATCH($B143, 'Mapping cadres'!$B$1:$B$616,0), MATCH(C$32,'Mapping cadres'!$B$1:$Z$1,0))</f>
        <v>1</v>
      </c>
      <c r="D143" s="226">
        <f>INDEX('Uganda workforce data - raw'!$A$4:$F$619,MATCH($B143, 'Uganda workforce data - raw'!$B$4:$B$619,0), MATCH("Filled Male",'Uganda workforce data - raw'!$A$4:$F$4,0))*INDEX('Mapping cadres'!$B$1:$Z$616,MATCH($B143, 'Mapping cadres'!$B$1:$B$616,0), MATCH(D$32,'Mapping cadres'!$B$1:$Z$1,0))</f>
        <v>0</v>
      </c>
      <c r="E143" s="226">
        <f>INDEX('Uganda workforce data - raw'!$A$4:$F$619,MATCH($B143, 'Uganda workforce data - raw'!$B$4:$B$619,0), MATCH("Filled Male",'Uganda workforce data - raw'!$A$4:$F$4,0))*INDEX('Mapping cadres'!$B$1:$Z$616,MATCH($B143, 'Mapping cadres'!$B$1:$B$616,0), MATCH(E$32,'Mapping cadres'!$B$1:$Z$1,0))</f>
        <v>0</v>
      </c>
      <c r="F143" s="226">
        <f>INDEX('Uganda workforce data - raw'!$A$4:$F$619,MATCH($B143, 'Uganda workforce data - raw'!$B$4:$B$619,0), MATCH("Filled Male",'Uganda workforce data - raw'!$A$4:$F$4,0))*INDEX('Mapping cadres'!$B$1:$Z$616,MATCH($B143, 'Mapping cadres'!$B$1:$B$616,0), MATCH(F$32,'Mapping cadres'!$B$1:$Z$1,0))</f>
        <v>0</v>
      </c>
      <c r="G143" s="226">
        <f>INDEX('Uganda workforce data - raw'!$A$4:$F$619,MATCH($B143, 'Uganda workforce data - raw'!$B$4:$B$619,0), MATCH("Filled Male",'Uganda workforce data - raw'!$A$4:$F$4,0))*INDEX('Mapping cadres'!$B$1:$Z$616,MATCH($B143, 'Mapping cadres'!$B$1:$B$616,0), MATCH(G$32,'Mapping cadres'!$B$1:$Z$1,0))</f>
        <v>0</v>
      </c>
      <c r="H143" s="226">
        <f>INDEX('Uganda workforce data - raw'!$A$4:$F$619,MATCH($B143, 'Uganda workforce data - raw'!$B$4:$B$619,0), MATCH("Filled Male",'Uganda workforce data - raw'!$A$4:$F$4,0))*INDEX('Mapping cadres'!$B$1:$Z$616,MATCH($B143, 'Mapping cadres'!$B$1:$B$616,0), MATCH(H$32,'Mapping cadres'!$B$1:$Z$1,0))</f>
        <v>0</v>
      </c>
      <c r="I143" s="226">
        <f>INDEX('Uganda workforce data - raw'!$A$4:$F$619,MATCH($B143, 'Uganda workforce data - raw'!$B$4:$B$619,0), MATCH("Filled Male",'Uganda workforce data - raw'!$A$4:$F$4,0))*INDEX('Mapping cadres'!$B$1:$Z$616,MATCH($B143, 'Mapping cadres'!$B$1:$B$616,0), MATCH(I$32,'Mapping cadres'!$B$1:$Z$1,0))</f>
        <v>0</v>
      </c>
      <c r="J143" s="226">
        <f>INDEX('Uganda workforce data - raw'!$A$4:$F$619,MATCH($B143, 'Uganda workforce data - raw'!$B$4:$B$619,0), MATCH("Filled Male",'Uganda workforce data - raw'!$A$4:$F$4,0))*INDEX('Mapping cadres'!$B$1:$Z$616,MATCH($B143, 'Mapping cadres'!$B$1:$B$616,0), MATCH(J$32,'Mapping cadres'!$B$1:$Z$1,0))</f>
        <v>0</v>
      </c>
      <c r="K143" s="226">
        <f>INDEX('Uganda workforce data - raw'!$A$4:$F$619,MATCH($B143, 'Uganda workforce data - raw'!$B$4:$B$619,0), MATCH("Filled Male",'Uganda workforce data - raw'!$A$4:$F$4,0))*INDEX('Mapping cadres'!$B$1:$Z$616,MATCH($B143, 'Mapping cadres'!$B$1:$B$616,0), MATCH(K$32,'Mapping cadres'!$B$1:$Z$1,0))</f>
        <v>0</v>
      </c>
      <c r="L143" s="226">
        <f>INDEX('Uganda workforce data - raw'!$A$4:$F$619,MATCH($B143, 'Uganda workforce data - raw'!$B$4:$B$619,0), MATCH("Filled Male",'Uganda workforce data - raw'!$A$4:$F$4,0))*INDEX('Mapping cadres'!$B$1:$Z$616,MATCH($B143, 'Mapping cadres'!$B$1:$B$616,0), MATCH(L$32,'Mapping cadres'!$B$1:$Z$1,0))</f>
        <v>0</v>
      </c>
      <c r="M143" s="226">
        <f>INDEX('Uganda workforce data - raw'!$A$4:$F$619,MATCH($B143, 'Uganda workforce data - raw'!$B$4:$B$619,0), MATCH("Filled Male",'Uganda workforce data - raw'!$A$4:$F$4,0))*INDEX('Mapping cadres'!$B$1:$Z$616,MATCH($B143, 'Mapping cadres'!$B$1:$B$616,0), MATCH(M$32,'Mapping cadres'!$B$1:$Z$1,0))</f>
        <v>0</v>
      </c>
      <c r="N143" s="226">
        <f>INDEX('Uganda workforce data - raw'!$A$4:$F$619,MATCH($B143, 'Uganda workforce data - raw'!$B$4:$B$619,0), MATCH("Filled Male",'Uganda workforce data - raw'!$A$4:$F$4,0))*INDEX('Mapping cadres'!$B$1:$Z$616,MATCH($B143, 'Mapping cadres'!$B$1:$B$616,0), MATCH(N$32,'Mapping cadres'!$B$1:$Z$1,0))</f>
        <v>0</v>
      </c>
      <c r="O143" s="226">
        <f>INDEX('Uganda workforce data - raw'!$A$4:$F$619,MATCH($B143, 'Uganda workforce data - raw'!$B$4:$B$619,0), MATCH("Filled Male",'Uganda workforce data - raw'!$A$4:$F$4,0))*INDEX('Mapping cadres'!$B$1:$Z$616,MATCH($B143, 'Mapping cadres'!$B$1:$B$616,0), MATCH(O$32,'Mapping cadres'!$B$1:$Z$1,0))</f>
        <v>0</v>
      </c>
      <c r="P143" s="226">
        <f>INDEX('Uganda workforce data - raw'!$A$4:$F$619,MATCH($B143, 'Uganda workforce data - raw'!$B$4:$B$619,0), MATCH("Filled Male",'Uganda workforce data - raw'!$A$4:$F$4,0))*INDEX('Mapping cadres'!$B$1:$Z$616,MATCH($B143, 'Mapping cadres'!$B$1:$B$616,0), MATCH(P$32,'Mapping cadres'!$B$1:$Z$1,0))</f>
        <v>0</v>
      </c>
      <c r="Q143" s="226">
        <f>INDEX('Uganda workforce data - raw'!$A$4:$F$619,MATCH($B143, 'Uganda workforce data - raw'!$B$4:$B$619,0), MATCH("Filled Male",'Uganda workforce data - raw'!$A$4:$F$4,0))*INDEX('Mapping cadres'!$B$1:$Z$616,MATCH($B143, 'Mapping cadres'!$B$1:$B$616,0), MATCH(Q$32,'Mapping cadres'!$B$1:$Z$1,0))</f>
        <v>0</v>
      </c>
      <c r="R143" s="226">
        <f>INDEX('Uganda workforce data - raw'!$A$4:$F$619,MATCH($B143, 'Uganda workforce data - raw'!$B$4:$B$619,0), MATCH("Filled Male",'Uganda workforce data - raw'!$A$4:$F$4,0))*INDEX('Mapping cadres'!$B$1:$Z$616,MATCH($B143, 'Mapping cadres'!$B$1:$B$616,0), MATCH(R$32,'Mapping cadres'!$B$1:$Z$1,0))</f>
        <v>0</v>
      </c>
      <c r="S143" s="226">
        <f>INDEX('Uganda workforce data - raw'!$A$4:$F$619,MATCH($B143, 'Uganda workforce data - raw'!$B$4:$B$619,0), MATCH("Filled Male",'Uganda workforce data - raw'!$A$4:$F$4,0))*INDEX('Mapping cadres'!$B$1:$Z$616,MATCH($B143, 'Mapping cadres'!$B$1:$B$616,0), MATCH(S$32,'Mapping cadres'!$B$1:$Z$1,0))</f>
        <v>0</v>
      </c>
      <c r="T143" s="226">
        <f>INDEX('Uganda workforce data - raw'!$A$4:$F$619,MATCH($B143, 'Uganda workforce data - raw'!$B$4:$B$619,0), MATCH("Filled Male",'Uganda workforce data - raw'!$A$4:$F$4,0))*INDEX('Mapping cadres'!$B$1:$Z$616,MATCH($B143, 'Mapping cadres'!$B$1:$B$616,0), MATCH(T$32,'Mapping cadres'!$B$1:$Z$1,0))</f>
        <v>0</v>
      </c>
      <c r="U143" s="226">
        <f>INDEX('Uganda workforce data - raw'!$A$4:$F$619,MATCH($B143, 'Uganda workforce data - raw'!$B$4:$B$619,0), MATCH("Filled Male",'Uganda workforce data - raw'!$A$4:$F$4,0))*INDEX('Mapping cadres'!$B$1:$Z$616,MATCH($B143, 'Mapping cadres'!$B$1:$B$616,0), MATCH(U$32,'Mapping cadres'!$B$1:$Z$1,0))</f>
        <v>0</v>
      </c>
      <c r="V143" s="226">
        <f>INDEX('Uganda workforce data - raw'!$A$4:$F$619,MATCH($B143, 'Uganda workforce data - raw'!$B$4:$B$619,0), MATCH("Filled Male",'Uganda workforce data - raw'!$A$4:$F$4,0))*INDEX('Mapping cadres'!$B$1:$Z$616,MATCH($B143, 'Mapping cadres'!$B$1:$B$616,0), MATCH(V$32,'Mapping cadres'!$B$1:$Z$1,0))</f>
        <v>0</v>
      </c>
      <c r="W143" s="226">
        <f>INDEX('Uganda workforce data - raw'!$A$4:$F$619,MATCH($B143, 'Uganda workforce data - raw'!$B$4:$B$619,0), MATCH("Filled Male",'Uganda workforce data - raw'!$A$4:$F$4,0))*INDEX('Mapping cadres'!$B$1:$Z$616,MATCH($B143, 'Mapping cadres'!$B$1:$B$616,0), MATCH(W$32,'Mapping cadres'!$B$1:$Z$1,0))</f>
        <v>0</v>
      </c>
      <c r="X143" s="226">
        <f>INDEX('Uganda workforce data - raw'!$A$4:$F$619,MATCH($B143, 'Uganda workforce data - raw'!$B$4:$B$619,0), MATCH("Filled Male",'Uganda workforce data - raw'!$A$4:$F$4,0))*INDEX('Mapping cadres'!$B$1:$Z$616,MATCH($B143, 'Mapping cadres'!$B$1:$B$616,0), MATCH(X$32,'Mapping cadres'!$B$1:$Z$1,0))</f>
        <v>0</v>
      </c>
      <c r="Y143" s="226">
        <f>INDEX('Uganda workforce data - raw'!$A$4:$F$619,MATCH($B143, 'Uganda workforce data - raw'!$B$4:$B$619,0), MATCH("Filled Male",'Uganda workforce data - raw'!$A$4:$F$4,0))*INDEX('Mapping cadres'!$B$1:$Z$616,MATCH($B143, 'Mapping cadres'!$B$1:$B$616,0), MATCH(Y$32,'Mapping cadres'!$B$1:$Z$1,0))</f>
        <v>0</v>
      </c>
      <c r="Z143" s="226">
        <f>INDEX('Uganda workforce data - raw'!$A$4:$F$619,MATCH($B143, 'Uganda workforce data - raw'!$B$4:$B$619,0), MATCH("Filled Male",'Uganda workforce data - raw'!$A$4:$F$4,0))*INDEX('Mapping cadres'!$B$1:$Z$616,MATCH($B143, 'Mapping cadres'!$B$1:$B$616,0), MATCH(Z$32,'Mapping cadres'!$B$1:$Z$1,0))</f>
        <v>0</v>
      </c>
      <c r="AA143" s="226">
        <f>INDEX('Uganda workforce data - raw'!$A$4:$F$619,MATCH($B143, 'Uganda workforce data - raw'!$B$4:$B$619,0), MATCH("Filled Female",'Uganda workforce data - raw'!$A$4:$F$4,0))*INDEX('Mapping cadres'!$B$1:$Z$616,MATCH($B143, 'Mapping cadres'!$B$1:$B$616,0), MATCH(AA$32,'Mapping cadres'!$B$1:$Z$1,0))</f>
        <v>0</v>
      </c>
      <c r="AB143" s="226">
        <f>INDEX('Uganda workforce data - raw'!$A$4:$F$619,MATCH($B143, 'Uganda workforce data - raw'!$B$4:$B$619,0), MATCH("Filled Female",'Uganda workforce data - raw'!$A$4:$F$4,0))*INDEX('Mapping cadres'!$B$1:$Z$616,MATCH($B143, 'Mapping cadres'!$B$1:$B$616,0), MATCH(AB$32,'Mapping cadres'!$B$1:$Z$1,0))</f>
        <v>0</v>
      </c>
      <c r="AC143" s="226">
        <f>INDEX('Uganda workforce data - raw'!$A$4:$F$619,MATCH($B143, 'Uganda workforce data - raw'!$B$4:$B$619,0), MATCH("Filled Female",'Uganda workforce data - raw'!$A$4:$F$4,0))*INDEX('Mapping cadres'!$B$1:$Z$616,MATCH($B143, 'Mapping cadres'!$B$1:$B$616,0), MATCH(AC$32,'Mapping cadres'!$B$1:$Z$1,0))</f>
        <v>0</v>
      </c>
      <c r="AD143" s="226">
        <f>INDEX('Uganda workforce data - raw'!$A$4:$F$619,MATCH($B143, 'Uganda workforce data - raw'!$B$4:$B$619,0), MATCH("Filled Female",'Uganda workforce data - raw'!$A$4:$F$4,0))*INDEX('Mapping cadres'!$B$1:$Z$616,MATCH($B143, 'Mapping cadres'!$B$1:$B$616,0), MATCH(AD$32,'Mapping cadres'!$B$1:$Z$1,0))</f>
        <v>0</v>
      </c>
      <c r="AE143" s="226">
        <f>INDEX('Uganda workforce data - raw'!$A$4:$F$619,MATCH($B143, 'Uganda workforce data - raw'!$B$4:$B$619,0), MATCH("Filled Female",'Uganda workforce data - raw'!$A$4:$F$4,0))*INDEX('Mapping cadres'!$B$1:$Z$616,MATCH($B143, 'Mapping cadres'!$B$1:$B$616,0), MATCH(AE$32,'Mapping cadres'!$B$1:$Z$1,0))</f>
        <v>0</v>
      </c>
      <c r="AF143" s="226">
        <f>INDEX('Uganda workforce data - raw'!$A$4:$F$619,MATCH($B143, 'Uganda workforce data - raw'!$B$4:$B$619,0), MATCH("Filled Female",'Uganda workforce data - raw'!$A$4:$F$4,0))*INDEX('Mapping cadres'!$B$1:$Z$616,MATCH($B143, 'Mapping cadres'!$B$1:$B$616,0), MATCH(AF$32,'Mapping cadres'!$B$1:$Z$1,0))</f>
        <v>0</v>
      </c>
      <c r="AG143" s="226">
        <f>INDEX('Uganda workforce data - raw'!$A$4:$F$619,MATCH($B143, 'Uganda workforce data - raw'!$B$4:$B$619,0), MATCH("Filled Female",'Uganda workforce data - raw'!$A$4:$F$4,0))*INDEX('Mapping cadres'!$B$1:$Z$616,MATCH($B143, 'Mapping cadres'!$B$1:$B$616,0), MATCH(AG$32,'Mapping cadres'!$B$1:$Z$1,0))</f>
        <v>0</v>
      </c>
      <c r="AH143" s="226">
        <f>INDEX('Uganda workforce data - raw'!$A$4:$F$619,MATCH($B143, 'Uganda workforce data - raw'!$B$4:$B$619,0), MATCH("Filled Female",'Uganda workforce data - raw'!$A$4:$F$4,0))*INDEX('Mapping cadres'!$B$1:$Z$616,MATCH($B143, 'Mapping cadres'!$B$1:$B$616,0), MATCH(AH$32,'Mapping cadres'!$B$1:$Z$1,0))</f>
        <v>0</v>
      </c>
      <c r="AI143" s="226">
        <f>INDEX('Uganda workforce data - raw'!$A$4:$F$619,MATCH($B143, 'Uganda workforce data - raw'!$B$4:$B$619,0), MATCH("Filled Female",'Uganda workforce data - raw'!$A$4:$F$4,0))*INDEX('Mapping cadres'!$B$1:$Z$616,MATCH($B143, 'Mapping cadres'!$B$1:$B$616,0), MATCH(AI$32,'Mapping cadres'!$B$1:$Z$1,0))</f>
        <v>0</v>
      </c>
      <c r="AJ143" s="226">
        <f>INDEX('Uganda workforce data - raw'!$A$4:$F$619,MATCH($B143, 'Uganda workforce data - raw'!$B$4:$B$619,0), MATCH("Filled Female",'Uganda workforce data - raw'!$A$4:$F$4,0))*INDEX('Mapping cadres'!$B$1:$Z$616,MATCH($B143, 'Mapping cadres'!$B$1:$B$616,0), MATCH(AJ$32,'Mapping cadres'!$B$1:$Z$1,0))</f>
        <v>0</v>
      </c>
      <c r="AK143" s="226">
        <f>INDEX('Uganda workforce data - raw'!$A$4:$F$619,MATCH($B143, 'Uganda workforce data - raw'!$B$4:$B$619,0), MATCH("Filled Female",'Uganda workforce data - raw'!$A$4:$F$4,0))*INDEX('Mapping cadres'!$B$1:$Z$616,MATCH($B143, 'Mapping cadres'!$B$1:$B$616,0), MATCH(AK$32,'Mapping cadres'!$B$1:$Z$1,0))</f>
        <v>0</v>
      </c>
      <c r="AL143" s="226">
        <f>INDEX('Uganda workforce data - raw'!$A$4:$F$619,MATCH($B143, 'Uganda workforce data - raw'!$B$4:$B$619,0), MATCH("Filled Female",'Uganda workforce data - raw'!$A$4:$F$4,0))*INDEX('Mapping cadres'!$B$1:$Z$616,MATCH($B143, 'Mapping cadres'!$B$1:$B$616,0), MATCH(AL$32,'Mapping cadres'!$B$1:$Z$1,0))</f>
        <v>0</v>
      </c>
      <c r="AM143" s="226">
        <f>INDEX('Uganda workforce data - raw'!$A$4:$F$619,MATCH($B143, 'Uganda workforce data - raw'!$B$4:$B$619,0), MATCH("Filled Female",'Uganda workforce data - raw'!$A$4:$F$4,0))*INDEX('Mapping cadres'!$B$1:$Z$616,MATCH($B143, 'Mapping cadres'!$B$1:$B$616,0), MATCH(AM$32,'Mapping cadres'!$B$1:$Z$1,0))</f>
        <v>0</v>
      </c>
      <c r="AN143" s="226">
        <f>INDEX('Uganda workforce data - raw'!$A$4:$F$619,MATCH($B143, 'Uganda workforce data - raw'!$B$4:$B$619,0), MATCH("Filled Female",'Uganda workforce data - raw'!$A$4:$F$4,0))*INDEX('Mapping cadres'!$B$1:$Z$616,MATCH($B143, 'Mapping cadres'!$B$1:$B$616,0), MATCH(AN$32,'Mapping cadres'!$B$1:$Z$1,0))</f>
        <v>0</v>
      </c>
      <c r="AO143" s="226">
        <f>INDEX('Uganda workforce data - raw'!$A$4:$F$619,MATCH($B143, 'Uganda workforce data - raw'!$B$4:$B$619,0), MATCH("Filled Female",'Uganda workforce data - raw'!$A$4:$F$4,0))*INDEX('Mapping cadres'!$B$1:$Z$616,MATCH($B143, 'Mapping cadres'!$B$1:$B$616,0), MATCH(AO$32,'Mapping cadres'!$B$1:$Z$1,0))</f>
        <v>0</v>
      </c>
      <c r="AP143" s="226">
        <f>INDEX('Uganda workforce data - raw'!$A$4:$F$619,MATCH($B143, 'Uganda workforce data - raw'!$B$4:$B$619,0), MATCH("Filled Female",'Uganda workforce data - raw'!$A$4:$F$4,0))*INDEX('Mapping cadres'!$B$1:$Z$616,MATCH($B143, 'Mapping cadres'!$B$1:$B$616,0), MATCH(AP$32,'Mapping cadres'!$B$1:$Z$1,0))</f>
        <v>0</v>
      </c>
      <c r="AQ143" s="226">
        <f>INDEX('Uganda workforce data - raw'!$A$4:$F$619,MATCH($B143, 'Uganda workforce data - raw'!$B$4:$B$619,0), MATCH("Filled Female",'Uganda workforce data - raw'!$A$4:$F$4,0))*INDEX('Mapping cadres'!$B$1:$Z$616,MATCH($B143, 'Mapping cadres'!$B$1:$B$616,0), MATCH(AQ$32,'Mapping cadres'!$B$1:$Z$1,0))</f>
        <v>0</v>
      </c>
      <c r="AR143" s="226">
        <f>INDEX('Uganda workforce data - raw'!$A$4:$F$619,MATCH($B143, 'Uganda workforce data - raw'!$B$4:$B$619,0), MATCH("Filled Female",'Uganda workforce data - raw'!$A$4:$F$4,0))*INDEX('Mapping cadres'!$B$1:$Z$616,MATCH($B143, 'Mapping cadres'!$B$1:$B$616,0), MATCH(AR$32,'Mapping cadres'!$B$1:$Z$1,0))</f>
        <v>0</v>
      </c>
      <c r="AS143" s="226">
        <f>INDEX('Uganda workforce data - raw'!$A$4:$F$619,MATCH($B143, 'Uganda workforce data - raw'!$B$4:$B$619,0), MATCH("Filled Female",'Uganda workforce data - raw'!$A$4:$F$4,0))*INDEX('Mapping cadres'!$B$1:$Z$616,MATCH($B143, 'Mapping cadres'!$B$1:$B$616,0), MATCH(AS$32,'Mapping cadres'!$B$1:$Z$1,0))</f>
        <v>0</v>
      </c>
      <c r="AT143" s="226">
        <f>INDEX('Uganda workforce data - raw'!$A$4:$F$619,MATCH($B143, 'Uganda workforce data - raw'!$B$4:$B$619,0), MATCH("Filled Female",'Uganda workforce data - raw'!$A$4:$F$4,0))*INDEX('Mapping cadres'!$B$1:$Z$616,MATCH($B143, 'Mapping cadres'!$B$1:$B$616,0), MATCH(AT$32,'Mapping cadres'!$B$1:$Z$1,0))</f>
        <v>0</v>
      </c>
      <c r="AU143" s="226">
        <f>INDEX('Uganda workforce data - raw'!$A$4:$F$619,MATCH($B143, 'Uganda workforce data - raw'!$B$4:$B$619,0), MATCH("Filled Female",'Uganda workforce data - raw'!$A$4:$F$4,0))*INDEX('Mapping cadres'!$B$1:$Z$616,MATCH($B143, 'Mapping cadres'!$B$1:$B$616,0), MATCH(AU$32,'Mapping cadres'!$B$1:$Z$1,0))</f>
        <v>0</v>
      </c>
      <c r="AV143" s="226">
        <f>INDEX('Uganda workforce data - raw'!$A$4:$F$619,MATCH($B143, 'Uganda workforce data - raw'!$B$4:$B$619,0), MATCH("Filled Female",'Uganda workforce data - raw'!$A$4:$F$4,0))*INDEX('Mapping cadres'!$B$1:$Z$616,MATCH($B143, 'Mapping cadres'!$B$1:$B$616,0), MATCH(AV$32,'Mapping cadres'!$B$1:$Z$1,0))</f>
        <v>0</v>
      </c>
      <c r="AW143" s="226">
        <f>INDEX('Uganda workforce data - raw'!$A$4:$F$619,MATCH($B143, 'Uganda workforce data - raw'!$B$4:$B$619,0), MATCH("Filled Female",'Uganda workforce data - raw'!$A$4:$F$4,0))*INDEX('Mapping cadres'!$B$1:$Z$616,MATCH($B143, 'Mapping cadres'!$B$1:$B$616,0), MATCH(AW$32,'Mapping cadres'!$B$1:$Z$1,0))</f>
        <v>0</v>
      </c>
      <c r="AX143" s="226">
        <f>INDEX('Uganda workforce data - raw'!$A$4:$F$619,MATCH($B143, 'Uganda workforce data - raw'!$B$4:$B$619,0), MATCH("Filled Female",'Uganda workforce data - raw'!$A$4:$F$4,0))*INDEX('Mapping cadres'!$B$1:$Z$616,MATCH($B143, 'Mapping cadres'!$B$1:$B$616,0), MATCH(AX$32,'Mapping cadres'!$B$1:$Z$1,0))</f>
        <v>0</v>
      </c>
      <c r="AY143" s="226">
        <f t="shared" si="29"/>
        <v>1</v>
      </c>
      <c r="AZ143" s="226">
        <f t="shared" si="30"/>
        <v>0</v>
      </c>
      <c r="BA143" s="226">
        <f t="shared" si="31"/>
        <v>0</v>
      </c>
      <c r="BB143" s="226">
        <f t="shared" si="32"/>
        <v>0</v>
      </c>
      <c r="BC143" s="226">
        <f t="shared" si="33"/>
        <v>0</v>
      </c>
      <c r="BD143" s="226">
        <f t="shared" si="34"/>
        <v>0</v>
      </c>
      <c r="BE143" s="226">
        <f t="shared" si="35"/>
        <v>0</v>
      </c>
      <c r="BF143" s="226">
        <f t="shared" si="36"/>
        <v>0</v>
      </c>
      <c r="BG143" s="226">
        <f t="shared" si="37"/>
        <v>0</v>
      </c>
      <c r="BH143" s="226">
        <f t="shared" si="38"/>
        <v>0</v>
      </c>
      <c r="BI143" s="226">
        <f t="shared" si="39"/>
        <v>0</v>
      </c>
      <c r="BJ143" s="226">
        <f t="shared" si="40"/>
        <v>0</v>
      </c>
      <c r="BK143" s="226">
        <f t="shared" si="41"/>
        <v>0</v>
      </c>
      <c r="BL143" s="226">
        <f t="shared" si="42"/>
        <v>0</v>
      </c>
      <c r="BM143" s="226">
        <f t="shared" si="43"/>
        <v>0</v>
      </c>
      <c r="BN143" s="226">
        <f t="shared" si="44"/>
        <v>0</v>
      </c>
      <c r="BO143" s="226">
        <f t="shared" si="45"/>
        <v>0</v>
      </c>
      <c r="BP143" s="226">
        <f t="shared" si="46"/>
        <v>0</v>
      </c>
      <c r="BQ143" s="226">
        <f t="shared" si="47"/>
        <v>0</v>
      </c>
      <c r="BR143" s="226">
        <f t="shared" si="48"/>
        <v>0</v>
      </c>
      <c r="BS143" s="226">
        <f t="shared" si="49"/>
        <v>0</v>
      </c>
      <c r="BT143" s="226">
        <f t="shared" si="50"/>
        <v>0</v>
      </c>
      <c r="BU143" s="226">
        <f t="shared" si="51"/>
        <v>0</v>
      </c>
      <c r="BV143" s="226">
        <f t="shared" si="52"/>
        <v>0</v>
      </c>
    </row>
    <row r="144" spans="1:74">
      <c r="A144" s="226">
        <v>112</v>
      </c>
      <c r="B144" s="237" t="s">
        <v>1417</v>
      </c>
      <c r="C144" s="226">
        <f>INDEX('Uganda workforce data - raw'!$A$4:$F$619,MATCH($B144, 'Uganda workforce data - raw'!$B$4:$B$619,0), MATCH("Filled Male",'Uganda workforce data - raw'!$A$4:$F$4,0))*INDEX('Mapping cadres'!$B$1:$Z$616,MATCH($B144, 'Mapping cadres'!$B$1:$B$616,0), MATCH(C$32,'Mapping cadres'!$B$1:$Z$1,0))</f>
        <v>0</v>
      </c>
      <c r="D144" s="226">
        <f>INDEX('Uganda workforce data - raw'!$A$4:$F$619,MATCH($B144, 'Uganda workforce data - raw'!$B$4:$B$619,0), MATCH("Filled Male",'Uganda workforce data - raw'!$A$4:$F$4,0))*INDEX('Mapping cadres'!$B$1:$Z$616,MATCH($B144, 'Mapping cadres'!$B$1:$B$616,0), MATCH(D$32,'Mapping cadres'!$B$1:$Z$1,0))</f>
        <v>0</v>
      </c>
      <c r="E144" s="226">
        <f>INDEX('Uganda workforce data - raw'!$A$4:$F$619,MATCH($B144, 'Uganda workforce data - raw'!$B$4:$B$619,0), MATCH("Filled Male",'Uganda workforce data - raw'!$A$4:$F$4,0))*INDEX('Mapping cadres'!$B$1:$Z$616,MATCH($B144, 'Mapping cadres'!$B$1:$B$616,0), MATCH(E$32,'Mapping cadres'!$B$1:$Z$1,0))</f>
        <v>1</v>
      </c>
      <c r="F144" s="226">
        <f>INDEX('Uganda workforce data - raw'!$A$4:$F$619,MATCH($B144, 'Uganda workforce data - raw'!$B$4:$B$619,0), MATCH("Filled Male",'Uganda workforce data - raw'!$A$4:$F$4,0))*INDEX('Mapping cadres'!$B$1:$Z$616,MATCH($B144, 'Mapping cadres'!$B$1:$B$616,0), MATCH(F$32,'Mapping cadres'!$B$1:$Z$1,0))</f>
        <v>0</v>
      </c>
      <c r="G144" s="226">
        <f>INDEX('Uganda workforce data - raw'!$A$4:$F$619,MATCH($B144, 'Uganda workforce data - raw'!$B$4:$B$619,0), MATCH("Filled Male",'Uganda workforce data - raw'!$A$4:$F$4,0))*INDEX('Mapping cadres'!$B$1:$Z$616,MATCH($B144, 'Mapping cadres'!$B$1:$B$616,0), MATCH(G$32,'Mapping cadres'!$B$1:$Z$1,0))</f>
        <v>0</v>
      </c>
      <c r="H144" s="226">
        <f>INDEX('Uganda workforce data - raw'!$A$4:$F$619,MATCH($B144, 'Uganda workforce data - raw'!$B$4:$B$619,0), MATCH("Filled Male",'Uganda workforce data - raw'!$A$4:$F$4,0))*INDEX('Mapping cadres'!$B$1:$Z$616,MATCH($B144, 'Mapping cadres'!$B$1:$B$616,0), MATCH(H$32,'Mapping cadres'!$B$1:$Z$1,0))</f>
        <v>0</v>
      </c>
      <c r="I144" s="226">
        <f>INDEX('Uganda workforce data - raw'!$A$4:$F$619,MATCH($B144, 'Uganda workforce data - raw'!$B$4:$B$619,0), MATCH("Filled Male",'Uganda workforce data - raw'!$A$4:$F$4,0))*INDEX('Mapping cadres'!$B$1:$Z$616,MATCH($B144, 'Mapping cadres'!$B$1:$B$616,0), MATCH(I$32,'Mapping cadres'!$B$1:$Z$1,0))</f>
        <v>0</v>
      </c>
      <c r="J144" s="226">
        <f>INDEX('Uganda workforce data - raw'!$A$4:$F$619,MATCH($B144, 'Uganda workforce data - raw'!$B$4:$B$619,0), MATCH("Filled Male",'Uganda workforce data - raw'!$A$4:$F$4,0))*INDEX('Mapping cadres'!$B$1:$Z$616,MATCH($B144, 'Mapping cadres'!$B$1:$B$616,0), MATCH(J$32,'Mapping cadres'!$B$1:$Z$1,0))</f>
        <v>0</v>
      </c>
      <c r="K144" s="226">
        <f>INDEX('Uganda workforce data - raw'!$A$4:$F$619,MATCH($B144, 'Uganda workforce data - raw'!$B$4:$B$619,0), MATCH("Filled Male",'Uganda workforce data - raw'!$A$4:$F$4,0))*INDEX('Mapping cadres'!$B$1:$Z$616,MATCH($B144, 'Mapping cadres'!$B$1:$B$616,0), MATCH(K$32,'Mapping cadres'!$B$1:$Z$1,0))</f>
        <v>0</v>
      </c>
      <c r="L144" s="226">
        <f>INDEX('Uganda workforce data - raw'!$A$4:$F$619,MATCH($B144, 'Uganda workforce data - raw'!$B$4:$B$619,0), MATCH("Filled Male",'Uganda workforce data - raw'!$A$4:$F$4,0))*INDEX('Mapping cadres'!$B$1:$Z$616,MATCH($B144, 'Mapping cadres'!$B$1:$B$616,0), MATCH(L$32,'Mapping cadres'!$B$1:$Z$1,0))</f>
        <v>0</v>
      </c>
      <c r="M144" s="226">
        <f>INDEX('Uganda workforce data - raw'!$A$4:$F$619,MATCH($B144, 'Uganda workforce data - raw'!$B$4:$B$619,0), MATCH("Filled Male",'Uganda workforce data - raw'!$A$4:$F$4,0))*INDEX('Mapping cadres'!$B$1:$Z$616,MATCH($B144, 'Mapping cadres'!$B$1:$B$616,0), MATCH(M$32,'Mapping cadres'!$B$1:$Z$1,0))</f>
        <v>0</v>
      </c>
      <c r="N144" s="226">
        <f>INDEX('Uganda workforce data - raw'!$A$4:$F$619,MATCH($B144, 'Uganda workforce data - raw'!$B$4:$B$619,0), MATCH("Filled Male",'Uganda workforce data - raw'!$A$4:$F$4,0))*INDEX('Mapping cadres'!$B$1:$Z$616,MATCH($B144, 'Mapping cadres'!$B$1:$B$616,0), MATCH(N$32,'Mapping cadres'!$B$1:$Z$1,0))</f>
        <v>0</v>
      </c>
      <c r="O144" s="226">
        <f>INDEX('Uganda workforce data - raw'!$A$4:$F$619,MATCH($B144, 'Uganda workforce data - raw'!$B$4:$B$619,0), MATCH("Filled Male",'Uganda workforce data - raw'!$A$4:$F$4,0))*INDEX('Mapping cadres'!$B$1:$Z$616,MATCH($B144, 'Mapping cadres'!$B$1:$B$616,0), MATCH(O$32,'Mapping cadres'!$B$1:$Z$1,0))</f>
        <v>0</v>
      </c>
      <c r="P144" s="226">
        <f>INDEX('Uganda workforce data - raw'!$A$4:$F$619,MATCH($B144, 'Uganda workforce data - raw'!$B$4:$B$619,0), MATCH("Filled Male",'Uganda workforce data - raw'!$A$4:$F$4,0))*INDEX('Mapping cadres'!$B$1:$Z$616,MATCH($B144, 'Mapping cadres'!$B$1:$B$616,0), MATCH(P$32,'Mapping cadres'!$B$1:$Z$1,0))</f>
        <v>0</v>
      </c>
      <c r="Q144" s="226">
        <f>INDEX('Uganda workforce data - raw'!$A$4:$F$619,MATCH($B144, 'Uganda workforce data - raw'!$B$4:$B$619,0), MATCH("Filled Male",'Uganda workforce data - raw'!$A$4:$F$4,0))*INDEX('Mapping cadres'!$B$1:$Z$616,MATCH($B144, 'Mapping cadres'!$B$1:$B$616,0), MATCH(Q$32,'Mapping cadres'!$B$1:$Z$1,0))</f>
        <v>0</v>
      </c>
      <c r="R144" s="226">
        <f>INDEX('Uganda workforce data - raw'!$A$4:$F$619,MATCH($B144, 'Uganda workforce data - raw'!$B$4:$B$619,0), MATCH("Filled Male",'Uganda workforce data - raw'!$A$4:$F$4,0))*INDEX('Mapping cadres'!$B$1:$Z$616,MATCH($B144, 'Mapping cadres'!$B$1:$B$616,0), MATCH(R$32,'Mapping cadres'!$B$1:$Z$1,0))</f>
        <v>0</v>
      </c>
      <c r="S144" s="226">
        <f>INDEX('Uganda workforce data - raw'!$A$4:$F$619,MATCH($B144, 'Uganda workforce data - raw'!$B$4:$B$619,0), MATCH("Filled Male",'Uganda workforce data - raw'!$A$4:$F$4,0))*INDEX('Mapping cadres'!$B$1:$Z$616,MATCH($B144, 'Mapping cadres'!$B$1:$B$616,0), MATCH(S$32,'Mapping cadres'!$B$1:$Z$1,0))</f>
        <v>0</v>
      </c>
      <c r="T144" s="226">
        <f>INDEX('Uganda workforce data - raw'!$A$4:$F$619,MATCH($B144, 'Uganda workforce data - raw'!$B$4:$B$619,0), MATCH("Filled Male",'Uganda workforce data - raw'!$A$4:$F$4,0))*INDEX('Mapping cadres'!$B$1:$Z$616,MATCH($B144, 'Mapping cadres'!$B$1:$B$616,0), MATCH(T$32,'Mapping cadres'!$B$1:$Z$1,0))</f>
        <v>0</v>
      </c>
      <c r="U144" s="226">
        <f>INDEX('Uganda workforce data - raw'!$A$4:$F$619,MATCH($B144, 'Uganda workforce data - raw'!$B$4:$B$619,0), MATCH("Filled Male",'Uganda workforce data - raw'!$A$4:$F$4,0))*INDEX('Mapping cadres'!$B$1:$Z$616,MATCH($B144, 'Mapping cadres'!$B$1:$B$616,0), MATCH(U$32,'Mapping cadres'!$B$1:$Z$1,0))</f>
        <v>0</v>
      </c>
      <c r="V144" s="226">
        <f>INDEX('Uganda workforce data - raw'!$A$4:$F$619,MATCH($B144, 'Uganda workforce data - raw'!$B$4:$B$619,0), MATCH("Filled Male",'Uganda workforce data - raw'!$A$4:$F$4,0))*INDEX('Mapping cadres'!$B$1:$Z$616,MATCH($B144, 'Mapping cadres'!$B$1:$B$616,0), MATCH(V$32,'Mapping cadres'!$B$1:$Z$1,0))</f>
        <v>0</v>
      </c>
      <c r="W144" s="226">
        <f>INDEX('Uganda workforce data - raw'!$A$4:$F$619,MATCH($B144, 'Uganda workforce data - raw'!$B$4:$B$619,0), MATCH("Filled Male",'Uganda workforce data - raw'!$A$4:$F$4,0))*INDEX('Mapping cadres'!$B$1:$Z$616,MATCH($B144, 'Mapping cadres'!$B$1:$B$616,0), MATCH(W$32,'Mapping cadres'!$B$1:$Z$1,0))</f>
        <v>0</v>
      </c>
      <c r="X144" s="226">
        <f>INDEX('Uganda workforce data - raw'!$A$4:$F$619,MATCH($B144, 'Uganda workforce data - raw'!$B$4:$B$619,0), MATCH("Filled Male",'Uganda workforce data - raw'!$A$4:$F$4,0))*INDEX('Mapping cadres'!$B$1:$Z$616,MATCH($B144, 'Mapping cadres'!$B$1:$B$616,0), MATCH(X$32,'Mapping cadres'!$B$1:$Z$1,0))</f>
        <v>0</v>
      </c>
      <c r="Y144" s="226">
        <f>INDEX('Uganda workforce data - raw'!$A$4:$F$619,MATCH($B144, 'Uganda workforce data - raw'!$B$4:$B$619,0), MATCH("Filled Male",'Uganda workforce data - raw'!$A$4:$F$4,0))*INDEX('Mapping cadres'!$B$1:$Z$616,MATCH($B144, 'Mapping cadres'!$B$1:$B$616,0), MATCH(Y$32,'Mapping cadres'!$B$1:$Z$1,0))</f>
        <v>0</v>
      </c>
      <c r="Z144" s="226">
        <f>INDEX('Uganda workforce data - raw'!$A$4:$F$619,MATCH($B144, 'Uganda workforce data - raw'!$B$4:$B$619,0), MATCH("Filled Male",'Uganda workforce data - raw'!$A$4:$F$4,0))*INDEX('Mapping cadres'!$B$1:$Z$616,MATCH($B144, 'Mapping cadres'!$B$1:$B$616,0), MATCH(Z$32,'Mapping cadres'!$B$1:$Z$1,0))</f>
        <v>0</v>
      </c>
      <c r="AA144" s="226">
        <f>INDEX('Uganda workforce data - raw'!$A$4:$F$619,MATCH($B144, 'Uganda workforce data - raw'!$B$4:$B$619,0), MATCH("Filled Female",'Uganda workforce data - raw'!$A$4:$F$4,0))*INDEX('Mapping cadres'!$B$1:$Z$616,MATCH($B144, 'Mapping cadres'!$B$1:$B$616,0), MATCH(AA$32,'Mapping cadres'!$B$1:$Z$1,0))</f>
        <v>0</v>
      </c>
      <c r="AB144" s="226">
        <f>INDEX('Uganda workforce data - raw'!$A$4:$F$619,MATCH($B144, 'Uganda workforce data - raw'!$B$4:$B$619,0), MATCH("Filled Female",'Uganda workforce data - raw'!$A$4:$F$4,0))*INDEX('Mapping cadres'!$B$1:$Z$616,MATCH($B144, 'Mapping cadres'!$B$1:$B$616,0), MATCH(AB$32,'Mapping cadres'!$B$1:$Z$1,0))</f>
        <v>0</v>
      </c>
      <c r="AC144" s="226">
        <f>INDEX('Uganda workforce data - raw'!$A$4:$F$619,MATCH($B144, 'Uganda workforce data - raw'!$B$4:$B$619,0), MATCH("Filled Female",'Uganda workforce data - raw'!$A$4:$F$4,0))*INDEX('Mapping cadres'!$B$1:$Z$616,MATCH($B144, 'Mapping cadres'!$B$1:$B$616,0), MATCH(AC$32,'Mapping cadres'!$B$1:$Z$1,0))</f>
        <v>0</v>
      </c>
      <c r="AD144" s="226">
        <f>INDEX('Uganda workforce data - raw'!$A$4:$F$619,MATCH($B144, 'Uganda workforce data - raw'!$B$4:$B$619,0), MATCH("Filled Female",'Uganda workforce data - raw'!$A$4:$F$4,0))*INDEX('Mapping cadres'!$B$1:$Z$616,MATCH($B144, 'Mapping cadres'!$B$1:$B$616,0), MATCH(AD$32,'Mapping cadres'!$B$1:$Z$1,0))</f>
        <v>0</v>
      </c>
      <c r="AE144" s="226">
        <f>INDEX('Uganda workforce data - raw'!$A$4:$F$619,MATCH($B144, 'Uganda workforce data - raw'!$B$4:$B$619,0), MATCH("Filled Female",'Uganda workforce data - raw'!$A$4:$F$4,0))*INDEX('Mapping cadres'!$B$1:$Z$616,MATCH($B144, 'Mapping cadres'!$B$1:$B$616,0), MATCH(AE$32,'Mapping cadres'!$B$1:$Z$1,0))</f>
        <v>0</v>
      </c>
      <c r="AF144" s="226">
        <f>INDEX('Uganda workforce data - raw'!$A$4:$F$619,MATCH($B144, 'Uganda workforce data - raw'!$B$4:$B$619,0), MATCH("Filled Female",'Uganda workforce data - raw'!$A$4:$F$4,0))*INDEX('Mapping cadres'!$B$1:$Z$616,MATCH($B144, 'Mapping cadres'!$B$1:$B$616,0), MATCH(AF$32,'Mapping cadres'!$B$1:$Z$1,0))</f>
        <v>0</v>
      </c>
      <c r="AG144" s="226">
        <f>INDEX('Uganda workforce data - raw'!$A$4:$F$619,MATCH($B144, 'Uganda workforce data - raw'!$B$4:$B$619,0), MATCH("Filled Female",'Uganda workforce data - raw'!$A$4:$F$4,0))*INDEX('Mapping cadres'!$B$1:$Z$616,MATCH($B144, 'Mapping cadres'!$B$1:$B$616,0), MATCH(AG$32,'Mapping cadres'!$B$1:$Z$1,0))</f>
        <v>0</v>
      </c>
      <c r="AH144" s="226">
        <f>INDEX('Uganda workforce data - raw'!$A$4:$F$619,MATCH($B144, 'Uganda workforce data - raw'!$B$4:$B$619,0), MATCH("Filled Female",'Uganda workforce data - raw'!$A$4:$F$4,0))*INDEX('Mapping cadres'!$B$1:$Z$616,MATCH($B144, 'Mapping cadres'!$B$1:$B$616,0), MATCH(AH$32,'Mapping cadres'!$B$1:$Z$1,0))</f>
        <v>0</v>
      </c>
      <c r="AI144" s="226">
        <f>INDEX('Uganda workforce data - raw'!$A$4:$F$619,MATCH($B144, 'Uganda workforce data - raw'!$B$4:$B$619,0), MATCH("Filled Female",'Uganda workforce data - raw'!$A$4:$F$4,0))*INDEX('Mapping cadres'!$B$1:$Z$616,MATCH($B144, 'Mapping cadres'!$B$1:$B$616,0), MATCH(AI$32,'Mapping cadres'!$B$1:$Z$1,0))</f>
        <v>0</v>
      </c>
      <c r="AJ144" s="226">
        <f>INDEX('Uganda workforce data - raw'!$A$4:$F$619,MATCH($B144, 'Uganda workforce data - raw'!$B$4:$B$619,0), MATCH("Filled Female",'Uganda workforce data - raw'!$A$4:$F$4,0))*INDEX('Mapping cadres'!$B$1:$Z$616,MATCH($B144, 'Mapping cadres'!$B$1:$B$616,0), MATCH(AJ$32,'Mapping cadres'!$B$1:$Z$1,0))</f>
        <v>0</v>
      </c>
      <c r="AK144" s="226">
        <f>INDEX('Uganda workforce data - raw'!$A$4:$F$619,MATCH($B144, 'Uganda workforce data - raw'!$B$4:$B$619,0), MATCH("Filled Female",'Uganda workforce data - raw'!$A$4:$F$4,0))*INDEX('Mapping cadres'!$B$1:$Z$616,MATCH($B144, 'Mapping cadres'!$B$1:$B$616,0), MATCH(AK$32,'Mapping cadres'!$B$1:$Z$1,0))</f>
        <v>0</v>
      </c>
      <c r="AL144" s="226">
        <f>INDEX('Uganda workforce data - raw'!$A$4:$F$619,MATCH($B144, 'Uganda workforce data - raw'!$B$4:$B$619,0), MATCH("Filled Female",'Uganda workforce data - raw'!$A$4:$F$4,0))*INDEX('Mapping cadres'!$B$1:$Z$616,MATCH($B144, 'Mapping cadres'!$B$1:$B$616,0), MATCH(AL$32,'Mapping cadres'!$B$1:$Z$1,0))</f>
        <v>0</v>
      </c>
      <c r="AM144" s="226">
        <f>INDEX('Uganda workforce data - raw'!$A$4:$F$619,MATCH($B144, 'Uganda workforce data - raw'!$B$4:$B$619,0), MATCH("Filled Female",'Uganda workforce data - raw'!$A$4:$F$4,0))*INDEX('Mapping cadres'!$B$1:$Z$616,MATCH($B144, 'Mapping cadres'!$B$1:$B$616,0), MATCH(AM$32,'Mapping cadres'!$B$1:$Z$1,0))</f>
        <v>0</v>
      </c>
      <c r="AN144" s="226">
        <f>INDEX('Uganda workforce data - raw'!$A$4:$F$619,MATCH($B144, 'Uganda workforce data - raw'!$B$4:$B$619,0), MATCH("Filled Female",'Uganda workforce data - raw'!$A$4:$F$4,0))*INDEX('Mapping cadres'!$B$1:$Z$616,MATCH($B144, 'Mapping cadres'!$B$1:$B$616,0), MATCH(AN$32,'Mapping cadres'!$B$1:$Z$1,0))</f>
        <v>0</v>
      </c>
      <c r="AO144" s="226">
        <f>INDEX('Uganda workforce data - raw'!$A$4:$F$619,MATCH($B144, 'Uganda workforce data - raw'!$B$4:$B$619,0), MATCH("Filled Female",'Uganda workforce data - raw'!$A$4:$F$4,0))*INDEX('Mapping cadres'!$B$1:$Z$616,MATCH($B144, 'Mapping cadres'!$B$1:$B$616,0), MATCH(AO$32,'Mapping cadres'!$B$1:$Z$1,0))</f>
        <v>0</v>
      </c>
      <c r="AP144" s="226">
        <f>INDEX('Uganda workforce data - raw'!$A$4:$F$619,MATCH($B144, 'Uganda workforce data - raw'!$B$4:$B$619,0), MATCH("Filled Female",'Uganda workforce data - raw'!$A$4:$F$4,0))*INDEX('Mapping cadres'!$B$1:$Z$616,MATCH($B144, 'Mapping cadres'!$B$1:$B$616,0), MATCH(AP$32,'Mapping cadres'!$B$1:$Z$1,0))</f>
        <v>0</v>
      </c>
      <c r="AQ144" s="226">
        <f>INDEX('Uganda workforce data - raw'!$A$4:$F$619,MATCH($B144, 'Uganda workforce data - raw'!$B$4:$B$619,0), MATCH("Filled Female",'Uganda workforce data - raw'!$A$4:$F$4,0))*INDEX('Mapping cadres'!$B$1:$Z$616,MATCH($B144, 'Mapping cadres'!$B$1:$B$616,0), MATCH(AQ$32,'Mapping cadres'!$B$1:$Z$1,0))</f>
        <v>0</v>
      </c>
      <c r="AR144" s="226">
        <f>INDEX('Uganda workforce data - raw'!$A$4:$F$619,MATCH($B144, 'Uganda workforce data - raw'!$B$4:$B$619,0), MATCH("Filled Female",'Uganda workforce data - raw'!$A$4:$F$4,0))*INDEX('Mapping cadres'!$B$1:$Z$616,MATCH($B144, 'Mapping cadres'!$B$1:$B$616,0), MATCH(AR$32,'Mapping cadres'!$B$1:$Z$1,0))</f>
        <v>0</v>
      </c>
      <c r="AS144" s="226">
        <f>INDEX('Uganda workforce data - raw'!$A$4:$F$619,MATCH($B144, 'Uganda workforce data - raw'!$B$4:$B$619,0), MATCH("Filled Female",'Uganda workforce data - raw'!$A$4:$F$4,0))*INDEX('Mapping cadres'!$B$1:$Z$616,MATCH($B144, 'Mapping cadres'!$B$1:$B$616,0), MATCH(AS$32,'Mapping cadres'!$B$1:$Z$1,0))</f>
        <v>0</v>
      </c>
      <c r="AT144" s="226">
        <f>INDEX('Uganda workforce data - raw'!$A$4:$F$619,MATCH($B144, 'Uganda workforce data - raw'!$B$4:$B$619,0), MATCH("Filled Female",'Uganda workforce data - raw'!$A$4:$F$4,0))*INDEX('Mapping cadres'!$B$1:$Z$616,MATCH($B144, 'Mapping cadres'!$B$1:$B$616,0), MATCH(AT$32,'Mapping cadres'!$B$1:$Z$1,0))</f>
        <v>0</v>
      </c>
      <c r="AU144" s="226">
        <f>INDEX('Uganda workforce data - raw'!$A$4:$F$619,MATCH($B144, 'Uganda workforce data - raw'!$B$4:$B$619,0), MATCH("Filled Female",'Uganda workforce data - raw'!$A$4:$F$4,0))*INDEX('Mapping cadres'!$B$1:$Z$616,MATCH($B144, 'Mapping cadres'!$B$1:$B$616,0), MATCH(AU$32,'Mapping cadres'!$B$1:$Z$1,0))</f>
        <v>0</v>
      </c>
      <c r="AV144" s="226">
        <f>INDEX('Uganda workforce data - raw'!$A$4:$F$619,MATCH($B144, 'Uganda workforce data - raw'!$B$4:$B$619,0), MATCH("Filled Female",'Uganda workforce data - raw'!$A$4:$F$4,0))*INDEX('Mapping cadres'!$B$1:$Z$616,MATCH($B144, 'Mapping cadres'!$B$1:$B$616,0), MATCH(AV$32,'Mapping cadres'!$B$1:$Z$1,0))</f>
        <v>0</v>
      </c>
      <c r="AW144" s="226">
        <f>INDEX('Uganda workforce data - raw'!$A$4:$F$619,MATCH($B144, 'Uganda workforce data - raw'!$B$4:$B$619,0), MATCH("Filled Female",'Uganda workforce data - raw'!$A$4:$F$4,0))*INDEX('Mapping cadres'!$B$1:$Z$616,MATCH($B144, 'Mapping cadres'!$B$1:$B$616,0), MATCH(AW$32,'Mapping cadres'!$B$1:$Z$1,0))</f>
        <v>0</v>
      </c>
      <c r="AX144" s="226">
        <f>INDEX('Uganda workforce data - raw'!$A$4:$F$619,MATCH($B144, 'Uganda workforce data - raw'!$B$4:$B$619,0), MATCH("Filled Female",'Uganda workforce data - raw'!$A$4:$F$4,0))*INDEX('Mapping cadres'!$B$1:$Z$616,MATCH($B144, 'Mapping cadres'!$B$1:$B$616,0), MATCH(AX$32,'Mapping cadres'!$B$1:$Z$1,0))</f>
        <v>0</v>
      </c>
      <c r="AY144" s="226">
        <f t="shared" si="29"/>
        <v>0</v>
      </c>
      <c r="AZ144" s="226">
        <f t="shared" si="30"/>
        <v>0</v>
      </c>
      <c r="BA144" s="226">
        <f t="shared" si="31"/>
        <v>1</v>
      </c>
      <c r="BB144" s="226">
        <f t="shared" si="32"/>
        <v>0</v>
      </c>
      <c r="BC144" s="226">
        <f t="shared" si="33"/>
        <v>0</v>
      </c>
      <c r="BD144" s="226">
        <f t="shared" si="34"/>
        <v>0</v>
      </c>
      <c r="BE144" s="226">
        <f t="shared" si="35"/>
        <v>0</v>
      </c>
      <c r="BF144" s="226">
        <f t="shared" si="36"/>
        <v>0</v>
      </c>
      <c r="BG144" s="226">
        <f t="shared" si="37"/>
        <v>0</v>
      </c>
      <c r="BH144" s="226">
        <f t="shared" si="38"/>
        <v>0</v>
      </c>
      <c r="BI144" s="226">
        <f t="shared" si="39"/>
        <v>0</v>
      </c>
      <c r="BJ144" s="226">
        <f t="shared" si="40"/>
        <v>0</v>
      </c>
      <c r="BK144" s="226">
        <f t="shared" si="41"/>
        <v>0</v>
      </c>
      <c r="BL144" s="226">
        <f t="shared" si="42"/>
        <v>0</v>
      </c>
      <c r="BM144" s="226">
        <f t="shared" si="43"/>
        <v>0</v>
      </c>
      <c r="BN144" s="226">
        <f t="shared" si="44"/>
        <v>0</v>
      </c>
      <c r="BO144" s="226">
        <f t="shared" si="45"/>
        <v>0</v>
      </c>
      <c r="BP144" s="226">
        <f t="shared" si="46"/>
        <v>0</v>
      </c>
      <c r="BQ144" s="226">
        <f t="shared" si="47"/>
        <v>0</v>
      </c>
      <c r="BR144" s="226">
        <f t="shared" si="48"/>
        <v>0</v>
      </c>
      <c r="BS144" s="226">
        <f t="shared" si="49"/>
        <v>0</v>
      </c>
      <c r="BT144" s="226">
        <f t="shared" si="50"/>
        <v>0</v>
      </c>
      <c r="BU144" s="226">
        <f t="shared" si="51"/>
        <v>0</v>
      </c>
      <c r="BV144" s="226">
        <f t="shared" si="52"/>
        <v>0</v>
      </c>
    </row>
    <row r="145" spans="1:74">
      <c r="A145" s="226">
        <v>113</v>
      </c>
      <c r="B145" s="226" t="s">
        <v>1418</v>
      </c>
      <c r="C145" s="226">
        <f>INDEX('Uganda workforce data - raw'!$A$4:$F$619,MATCH($B145, 'Uganda workforce data - raw'!$B$4:$B$619,0), MATCH("Filled Male",'Uganda workforce data - raw'!$A$4:$F$4,0))*INDEX('Mapping cadres'!$B$1:$Z$616,MATCH($B145, 'Mapping cadres'!$B$1:$B$616,0), MATCH(C$32,'Mapping cadres'!$B$1:$Z$1,0))</f>
        <v>1</v>
      </c>
      <c r="D145" s="226">
        <f>INDEX('Uganda workforce data - raw'!$A$4:$F$619,MATCH($B145, 'Uganda workforce data - raw'!$B$4:$B$619,0), MATCH("Filled Male",'Uganda workforce data - raw'!$A$4:$F$4,0))*INDEX('Mapping cadres'!$B$1:$Z$616,MATCH($B145, 'Mapping cadres'!$B$1:$B$616,0), MATCH(D$32,'Mapping cadres'!$B$1:$Z$1,0))</f>
        <v>0</v>
      </c>
      <c r="E145" s="226">
        <f>INDEX('Uganda workforce data - raw'!$A$4:$F$619,MATCH($B145, 'Uganda workforce data - raw'!$B$4:$B$619,0), MATCH("Filled Male",'Uganda workforce data - raw'!$A$4:$F$4,0))*INDEX('Mapping cadres'!$B$1:$Z$616,MATCH($B145, 'Mapping cadres'!$B$1:$B$616,0), MATCH(E$32,'Mapping cadres'!$B$1:$Z$1,0))</f>
        <v>0</v>
      </c>
      <c r="F145" s="226">
        <f>INDEX('Uganda workforce data - raw'!$A$4:$F$619,MATCH($B145, 'Uganda workforce data - raw'!$B$4:$B$619,0), MATCH("Filled Male",'Uganda workforce data - raw'!$A$4:$F$4,0))*INDEX('Mapping cadres'!$B$1:$Z$616,MATCH($B145, 'Mapping cadres'!$B$1:$B$616,0), MATCH(F$32,'Mapping cadres'!$B$1:$Z$1,0))</f>
        <v>0</v>
      </c>
      <c r="G145" s="226">
        <f>INDEX('Uganda workforce data - raw'!$A$4:$F$619,MATCH($B145, 'Uganda workforce data - raw'!$B$4:$B$619,0), MATCH("Filled Male",'Uganda workforce data - raw'!$A$4:$F$4,0))*INDEX('Mapping cadres'!$B$1:$Z$616,MATCH($B145, 'Mapping cadres'!$B$1:$B$616,0), MATCH(G$32,'Mapping cadres'!$B$1:$Z$1,0))</f>
        <v>0</v>
      </c>
      <c r="H145" s="226">
        <f>INDEX('Uganda workforce data - raw'!$A$4:$F$619,MATCH($B145, 'Uganda workforce data - raw'!$B$4:$B$619,0), MATCH("Filled Male",'Uganda workforce data - raw'!$A$4:$F$4,0))*INDEX('Mapping cadres'!$B$1:$Z$616,MATCH($B145, 'Mapping cadres'!$B$1:$B$616,0), MATCH(H$32,'Mapping cadres'!$B$1:$Z$1,0))</f>
        <v>0</v>
      </c>
      <c r="I145" s="226">
        <f>INDEX('Uganda workforce data - raw'!$A$4:$F$619,MATCH($B145, 'Uganda workforce data - raw'!$B$4:$B$619,0), MATCH("Filled Male",'Uganda workforce data - raw'!$A$4:$F$4,0))*INDEX('Mapping cadres'!$B$1:$Z$616,MATCH($B145, 'Mapping cadres'!$B$1:$B$616,0), MATCH(I$32,'Mapping cadres'!$B$1:$Z$1,0))</f>
        <v>0</v>
      </c>
      <c r="J145" s="226">
        <f>INDEX('Uganda workforce data - raw'!$A$4:$F$619,MATCH($B145, 'Uganda workforce data - raw'!$B$4:$B$619,0), MATCH("Filled Male",'Uganda workforce data - raw'!$A$4:$F$4,0))*INDEX('Mapping cadres'!$B$1:$Z$616,MATCH($B145, 'Mapping cadres'!$B$1:$B$616,0), MATCH(J$32,'Mapping cadres'!$B$1:$Z$1,0))</f>
        <v>0</v>
      </c>
      <c r="K145" s="226">
        <f>INDEX('Uganda workforce data - raw'!$A$4:$F$619,MATCH($B145, 'Uganda workforce data - raw'!$B$4:$B$619,0), MATCH("Filled Male",'Uganda workforce data - raw'!$A$4:$F$4,0))*INDEX('Mapping cadres'!$B$1:$Z$616,MATCH($B145, 'Mapping cadres'!$B$1:$B$616,0), MATCH(K$32,'Mapping cadres'!$B$1:$Z$1,0))</f>
        <v>0</v>
      </c>
      <c r="L145" s="226">
        <f>INDEX('Uganda workforce data - raw'!$A$4:$F$619,MATCH($B145, 'Uganda workforce data - raw'!$B$4:$B$619,0), MATCH("Filled Male",'Uganda workforce data - raw'!$A$4:$F$4,0))*INDEX('Mapping cadres'!$B$1:$Z$616,MATCH($B145, 'Mapping cadres'!$B$1:$B$616,0), MATCH(L$32,'Mapping cadres'!$B$1:$Z$1,0))</f>
        <v>0</v>
      </c>
      <c r="M145" s="226">
        <f>INDEX('Uganda workforce data - raw'!$A$4:$F$619,MATCH($B145, 'Uganda workforce data - raw'!$B$4:$B$619,0), MATCH("Filled Male",'Uganda workforce data - raw'!$A$4:$F$4,0))*INDEX('Mapping cadres'!$B$1:$Z$616,MATCH($B145, 'Mapping cadres'!$B$1:$B$616,0), MATCH(M$32,'Mapping cadres'!$B$1:$Z$1,0))</f>
        <v>0</v>
      </c>
      <c r="N145" s="226">
        <f>INDEX('Uganda workforce data - raw'!$A$4:$F$619,MATCH($B145, 'Uganda workforce data - raw'!$B$4:$B$619,0), MATCH("Filled Male",'Uganda workforce data - raw'!$A$4:$F$4,0))*INDEX('Mapping cadres'!$B$1:$Z$616,MATCH($B145, 'Mapping cadres'!$B$1:$B$616,0), MATCH(N$32,'Mapping cadres'!$B$1:$Z$1,0))</f>
        <v>0</v>
      </c>
      <c r="O145" s="226">
        <f>INDEX('Uganda workforce data - raw'!$A$4:$F$619,MATCH($B145, 'Uganda workforce data - raw'!$B$4:$B$619,0), MATCH("Filled Male",'Uganda workforce data - raw'!$A$4:$F$4,0))*INDEX('Mapping cadres'!$B$1:$Z$616,MATCH($B145, 'Mapping cadres'!$B$1:$B$616,0), MATCH(O$32,'Mapping cadres'!$B$1:$Z$1,0))</f>
        <v>0</v>
      </c>
      <c r="P145" s="226">
        <f>INDEX('Uganda workforce data - raw'!$A$4:$F$619,MATCH($B145, 'Uganda workforce data - raw'!$B$4:$B$619,0), MATCH("Filled Male",'Uganda workforce data - raw'!$A$4:$F$4,0))*INDEX('Mapping cadres'!$B$1:$Z$616,MATCH($B145, 'Mapping cadres'!$B$1:$B$616,0), MATCH(P$32,'Mapping cadres'!$B$1:$Z$1,0))</f>
        <v>0</v>
      </c>
      <c r="Q145" s="226">
        <f>INDEX('Uganda workforce data - raw'!$A$4:$F$619,MATCH($B145, 'Uganda workforce data - raw'!$B$4:$B$619,0), MATCH("Filled Male",'Uganda workforce data - raw'!$A$4:$F$4,0))*INDEX('Mapping cadres'!$B$1:$Z$616,MATCH($B145, 'Mapping cadres'!$B$1:$B$616,0), MATCH(Q$32,'Mapping cadres'!$B$1:$Z$1,0))</f>
        <v>0</v>
      </c>
      <c r="R145" s="226">
        <f>INDEX('Uganda workforce data - raw'!$A$4:$F$619,MATCH($B145, 'Uganda workforce data - raw'!$B$4:$B$619,0), MATCH("Filled Male",'Uganda workforce data - raw'!$A$4:$F$4,0))*INDEX('Mapping cadres'!$B$1:$Z$616,MATCH($B145, 'Mapping cadres'!$B$1:$B$616,0), MATCH(R$32,'Mapping cadres'!$B$1:$Z$1,0))</f>
        <v>0</v>
      </c>
      <c r="S145" s="226">
        <f>INDEX('Uganda workforce data - raw'!$A$4:$F$619,MATCH($B145, 'Uganda workforce data - raw'!$B$4:$B$619,0), MATCH("Filled Male",'Uganda workforce data - raw'!$A$4:$F$4,0))*INDEX('Mapping cadres'!$B$1:$Z$616,MATCH($B145, 'Mapping cadres'!$B$1:$B$616,0), MATCH(S$32,'Mapping cadres'!$B$1:$Z$1,0))</f>
        <v>0</v>
      </c>
      <c r="T145" s="226">
        <f>INDEX('Uganda workforce data - raw'!$A$4:$F$619,MATCH($B145, 'Uganda workforce data - raw'!$B$4:$B$619,0), MATCH("Filled Male",'Uganda workforce data - raw'!$A$4:$F$4,0))*INDEX('Mapping cadres'!$B$1:$Z$616,MATCH($B145, 'Mapping cadres'!$B$1:$B$616,0), MATCH(T$32,'Mapping cadres'!$B$1:$Z$1,0))</f>
        <v>0</v>
      </c>
      <c r="U145" s="226">
        <f>INDEX('Uganda workforce data - raw'!$A$4:$F$619,MATCH($B145, 'Uganda workforce data - raw'!$B$4:$B$619,0), MATCH("Filled Male",'Uganda workforce data - raw'!$A$4:$F$4,0))*INDEX('Mapping cadres'!$B$1:$Z$616,MATCH($B145, 'Mapping cadres'!$B$1:$B$616,0), MATCH(U$32,'Mapping cadres'!$B$1:$Z$1,0))</f>
        <v>0</v>
      </c>
      <c r="V145" s="226">
        <f>INDEX('Uganda workforce data - raw'!$A$4:$F$619,MATCH($B145, 'Uganda workforce data - raw'!$B$4:$B$619,0), MATCH("Filled Male",'Uganda workforce data - raw'!$A$4:$F$4,0))*INDEX('Mapping cadres'!$B$1:$Z$616,MATCH($B145, 'Mapping cadres'!$B$1:$B$616,0), MATCH(V$32,'Mapping cadres'!$B$1:$Z$1,0))</f>
        <v>0</v>
      </c>
      <c r="W145" s="226">
        <f>INDEX('Uganda workforce data - raw'!$A$4:$F$619,MATCH($B145, 'Uganda workforce data - raw'!$B$4:$B$619,0), MATCH("Filled Male",'Uganda workforce data - raw'!$A$4:$F$4,0))*INDEX('Mapping cadres'!$B$1:$Z$616,MATCH($B145, 'Mapping cadres'!$B$1:$B$616,0), MATCH(W$32,'Mapping cadres'!$B$1:$Z$1,0))</f>
        <v>0</v>
      </c>
      <c r="X145" s="226">
        <f>INDEX('Uganda workforce data - raw'!$A$4:$F$619,MATCH($B145, 'Uganda workforce data - raw'!$B$4:$B$619,0), MATCH("Filled Male",'Uganda workforce data - raw'!$A$4:$F$4,0))*INDEX('Mapping cadres'!$B$1:$Z$616,MATCH($B145, 'Mapping cadres'!$B$1:$B$616,0), MATCH(X$32,'Mapping cadres'!$B$1:$Z$1,0))</f>
        <v>0</v>
      </c>
      <c r="Y145" s="226">
        <f>INDEX('Uganda workforce data - raw'!$A$4:$F$619,MATCH($B145, 'Uganda workforce data - raw'!$B$4:$B$619,0), MATCH("Filled Male",'Uganda workforce data - raw'!$A$4:$F$4,0))*INDEX('Mapping cadres'!$B$1:$Z$616,MATCH($B145, 'Mapping cadres'!$B$1:$B$616,0), MATCH(Y$32,'Mapping cadres'!$B$1:$Z$1,0))</f>
        <v>0</v>
      </c>
      <c r="Z145" s="226">
        <f>INDEX('Uganda workforce data - raw'!$A$4:$F$619,MATCH($B145, 'Uganda workforce data - raw'!$B$4:$B$619,0), MATCH("Filled Male",'Uganda workforce data - raw'!$A$4:$F$4,0))*INDEX('Mapping cadres'!$B$1:$Z$616,MATCH($B145, 'Mapping cadres'!$B$1:$B$616,0), MATCH(Z$32,'Mapping cadres'!$B$1:$Z$1,0))</f>
        <v>0</v>
      </c>
      <c r="AA145" s="226">
        <f>INDEX('Uganda workforce data - raw'!$A$4:$F$619,MATCH($B145, 'Uganda workforce data - raw'!$B$4:$B$619,0), MATCH("Filled Female",'Uganda workforce data - raw'!$A$4:$F$4,0))*INDEX('Mapping cadres'!$B$1:$Z$616,MATCH($B145, 'Mapping cadres'!$B$1:$B$616,0), MATCH(AA$32,'Mapping cadres'!$B$1:$Z$1,0))</f>
        <v>0</v>
      </c>
      <c r="AB145" s="226">
        <f>INDEX('Uganda workforce data - raw'!$A$4:$F$619,MATCH($B145, 'Uganda workforce data - raw'!$B$4:$B$619,0), MATCH("Filled Female",'Uganda workforce data - raw'!$A$4:$F$4,0))*INDEX('Mapping cadres'!$B$1:$Z$616,MATCH($B145, 'Mapping cadres'!$B$1:$B$616,0), MATCH(AB$32,'Mapping cadres'!$B$1:$Z$1,0))</f>
        <v>0</v>
      </c>
      <c r="AC145" s="226">
        <f>INDEX('Uganda workforce data - raw'!$A$4:$F$619,MATCH($B145, 'Uganda workforce data - raw'!$B$4:$B$619,0), MATCH("Filled Female",'Uganda workforce data - raw'!$A$4:$F$4,0))*INDEX('Mapping cadres'!$B$1:$Z$616,MATCH($B145, 'Mapping cadres'!$B$1:$B$616,0), MATCH(AC$32,'Mapping cadres'!$B$1:$Z$1,0))</f>
        <v>0</v>
      </c>
      <c r="AD145" s="226">
        <f>INDEX('Uganda workforce data - raw'!$A$4:$F$619,MATCH($B145, 'Uganda workforce data - raw'!$B$4:$B$619,0), MATCH("Filled Female",'Uganda workforce data - raw'!$A$4:$F$4,0))*INDEX('Mapping cadres'!$B$1:$Z$616,MATCH($B145, 'Mapping cadres'!$B$1:$B$616,0), MATCH(AD$32,'Mapping cadres'!$B$1:$Z$1,0))</f>
        <v>0</v>
      </c>
      <c r="AE145" s="226">
        <f>INDEX('Uganda workforce data - raw'!$A$4:$F$619,MATCH($B145, 'Uganda workforce data - raw'!$B$4:$B$619,0), MATCH("Filled Female",'Uganda workforce data - raw'!$A$4:$F$4,0))*INDEX('Mapping cadres'!$B$1:$Z$616,MATCH($B145, 'Mapping cadres'!$B$1:$B$616,0), MATCH(AE$32,'Mapping cadres'!$B$1:$Z$1,0))</f>
        <v>0</v>
      </c>
      <c r="AF145" s="226">
        <f>INDEX('Uganda workforce data - raw'!$A$4:$F$619,MATCH($B145, 'Uganda workforce data - raw'!$B$4:$B$619,0), MATCH("Filled Female",'Uganda workforce data - raw'!$A$4:$F$4,0))*INDEX('Mapping cadres'!$B$1:$Z$616,MATCH($B145, 'Mapping cadres'!$B$1:$B$616,0), MATCH(AF$32,'Mapping cadres'!$B$1:$Z$1,0))</f>
        <v>0</v>
      </c>
      <c r="AG145" s="226">
        <f>INDEX('Uganda workforce data - raw'!$A$4:$F$619,MATCH($B145, 'Uganda workforce data - raw'!$B$4:$B$619,0), MATCH("Filled Female",'Uganda workforce data - raw'!$A$4:$F$4,0))*INDEX('Mapping cadres'!$B$1:$Z$616,MATCH($B145, 'Mapping cadres'!$B$1:$B$616,0), MATCH(AG$32,'Mapping cadres'!$B$1:$Z$1,0))</f>
        <v>0</v>
      </c>
      <c r="AH145" s="226">
        <f>INDEX('Uganda workforce data - raw'!$A$4:$F$619,MATCH($B145, 'Uganda workforce data - raw'!$B$4:$B$619,0), MATCH("Filled Female",'Uganda workforce data - raw'!$A$4:$F$4,0))*INDEX('Mapping cadres'!$B$1:$Z$616,MATCH($B145, 'Mapping cadres'!$B$1:$B$616,0), MATCH(AH$32,'Mapping cadres'!$B$1:$Z$1,0))</f>
        <v>0</v>
      </c>
      <c r="AI145" s="226">
        <f>INDEX('Uganda workforce data - raw'!$A$4:$F$619,MATCH($B145, 'Uganda workforce data - raw'!$B$4:$B$619,0), MATCH("Filled Female",'Uganda workforce data - raw'!$A$4:$F$4,0))*INDEX('Mapping cadres'!$B$1:$Z$616,MATCH($B145, 'Mapping cadres'!$B$1:$B$616,0), MATCH(AI$32,'Mapping cadres'!$B$1:$Z$1,0))</f>
        <v>0</v>
      </c>
      <c r="AJ145" s="226">
        <f>INDEX('Uganda workforce data - raw'!$A$4:$F$619,MATCH($B145, 'Uganda workforce data - raw'!$B$4:$B$619,0), MATCH("Filled Female",'Uganda workforce data - raw'!$A$4:$F$4,0))*INDEX('Mapping cadres'!$B$1:$Z$616,MATCH($B145, 'Mapping cadres'!$B$1:$B$616,0), MATCH(AJ$32,'Mapping cadres'!$B$1:$Z$1,0))</f>
        <v>0</v>
      </c>
      <c r="AK145" s="226">
        <f>INDEX('Uganda workforce data - raw'!$A$4:$F$619,MATCH($B145, 'Uganda workforce data - raw'!$B$4:$B$619,0), MATCH("Filled Female",'Uganda workforce data - raw'!$A$4:$F$4,0))*INDEX('Mapping cadres'!$B$1:$Z$616,MATCH($B145, 'Mapping cadres'!$B$1:$B$616,0), MATCH(AK$32,'Mapping cadres'!$B$1:$Z$1,0))</f>
        <v>0</v>
      </c>
      <c r="AL145" s="226">
        <f>INDEX('Uganda workforce data - raw'!$A$4:$F$619,MATCH($B145, 'Uganda workforce data - raw'!$B$4:$B$619,0), MATCH("Filled Female",'Uganda workforce data - raw'!$A$4:$F$4,0))*INDEX('Mapping cadres'!$B$1:$Z$616,MATCH($B145, 'Mapping cadres'!$B$1:$B$616,0), MATCH(AL$32,'Mapping cadres'!$B$1:$Z$1,0))</f>
        <v>0</v>
      </c>
      <c r="AM145" s="226">
        <f>INDEX('Uganda workforce data - raw'!$A$4:$F$619,MATCH($B145, 'Uganda workforce data - raw'!$B$4:$B$619,0), MATCH("Filled Female",'Uganda workforce data - raw'!$A$4:$F$4,0))*INDEX('Mapping cadres'!$B$1:$Z$616,MATCH($B145, 'Mapping cadres'!$B$1:$B$616,0), MATCH(AM$32,'Mapping cadres'!$B$1:$Z$1,0))</f>
        <v>0</v>
      </c>
      <c r="AN145" s="226">
        <f>INDEX('Uganda workforce data - raw'!$A$4:$F$619,MATCH($B145, 'Uganda workforce data - raw'!$B$4:$B$619,0), MATCH("Filled Female",'Uganda workforce data - raw'!$A$4:$F$4,0))*INDEX('Mapping cadres'!$B$1:$Z$616,MATCH($B145, 'Mapping cadres'!$B$1:$B$616,0), MATCH(AN$32,'Mapping cadres'!$B$1:$Z$1,0))</f>
        <v>0</v>
      </c>
      <c r="AO145" s="226">
        <f>INDEX('Uganda workforce data - raw'!$A$4:$F$619,MATCH($B145, 'Uganda workforce data - raw'!$B$4:$B$619,0), MATCH("Filled Female",'Uganda workforce data - raw'!$A$4:$F$4,0))*INDEX('Mapping cadres'!$B$1:$Z$616,MATCH($B145, 'Mapping cadres'!$B$1:$B$616,0), MATCH(AO$32,'Mapping cadres'!$B$1:$Z$1,0))</f>
        <v>0</v>
      </c>
      <c r="AP145" s="226">
        <f>INDEX('Uganda workforce data - raw'!$A$4:$F$619,MATCH($B145, 'Uganda workforce data - raw'!$B$4:$B$619,0), MATCH("Filled Female",'Uganda workforce data - raw'!$A$4:$F$4,0))*INDEX('Mapping cadres'!$B$1:$Z$616,MATCH($B145, 'Mapping cadres'!$B$1:$B$616,0), MATCH(AP$32,'Mapping cadres'!$B$1:$Z$1,0))</f>
        <v>0</v>
      </c>
      <c r="AQ145" s="226">
        <f>INDEX('Uganda workforce data - raw'!$A$4:$F$619,MATCH($B145, 'Uganda workforce data - raw'!$B$4:$B$619,0), MATCH("Filled Female",'Uganda workforce data - raw'!$A$4:$F$4,0))*INDEX('Mapping cadres'!$B$1:$Z$616,MATCH($B145, 'Mapping cadres'!$B$1:$B$616,0), MATCH(AQ$32,'Mapping cadres'!$B$1:$Z$1,0))</f>
        <v>0</v>
      </c>
      <c r="AR145" s="226">
        <f>INDEX('Uganda workforce data - raw'!$A$4:$F$619,MATCH($B145, 'Uganda workforce data - raw'!$B$4:$B$619,0), MATCH("Filled Female",'Uganda workforce data - raw'!$A$4:$F$4,0))*INDEX('Mapping cadres'!$B$1:$Z$616,MATCH($B145, 'Mapping cadres'!$B$1:$B$616,0), MATCH(AR$32,'Mapping cadres'!$B$1:$Z$1,0))</f>
        <v>0</v>
      </c>
      <c r="AS145" s="226">
        <f>INDEX('Uganda workforce data - raw'!$A$4:$F$619,MATCH($B145, 'Uganda workforce data - raw'!$B$4:$B$619,0), MATCH("Filled Female",'Uganda workforce data - raw'!$A$4:$F$4,0))*INDEX('Mapping cadres'!$B$1:$Z$616,MATCH($B145, 'Mapping cadres'!$B$1:$B$616,0), MATCH(AS$32,'Mapping cadres'!$B$1:$Z$1,0))</f>
        <v>0</v>
      </c>
      <c r="AT145" s="226">
        <f>INDEX('Uganda workforce data - raw'!$A$4:$F$619,MATCH($B145, 'Uganda workforce data - raw'!$B$4:$B$619,0), MATCH("Filled Female",'Uganda workforce data - raw'!$A$4:$F$4,0))*INDEX('Mapping cadres'!$B$1:$Z$616,MATCH($B145, 'Mapping cadres'!$B$1:$B$616,0), MATCH(AT$32,'Mapping cadres'!$B$1:$Z$1,0))</f>
        <v>0</v>
      </c>
      <c r="AU145" s="226">
        <f>INDEX('Uganda workforce data - raw'!$A$4:$F$619,MATCH($B145, 'Uganda workforce data - raw'!$B$4:$B$619,0), MATCH("Filled Female",'Uganda workforce data - raw'!$A$4:$F$4,0))*INDEX('Mapping cadres'!$B$1:$Z$616,MATCH($B145, 'Mapping cadres'!$B$1:$B$616,0), MATCH(AU$32,'Mapping cadres'!$B$1:$Z$1,0))</f>
        <v>0</v>
      </c>
      <c r="AV145" s="226">
        <f>INDEX('Uganda workforce data - raw'!$A$4:$F$619,MATCH($B145, 'Uganda workforce data - raw'!$B$4:$B$619,0), MATCH("Filled Female",'Uganda workforce data - raw'!$A$4:$F$4,0))*INDEX('Mapping cadres'!$B$1:$Z$616,MATCH($B145, 'Mapping cadres'!$B$1:$B$616,0), MATCH(AV$32,'Mapping cadres'!$B$1:$Z$1,0))</f>
        <v>0</v>
      </c>
      <c r="AW145" s="226">
        <f>INDEX('Uganda workforce data - raw'!$A$4:$F$619,MATCH($B145, 'Uganda workforce data - raw'!$B$4:$B$619,0), MATCH("Filled Female",'Uganda workforce data - raw'!$A$4:$F$4,0))*INDEX('Mapping cadres'!$B$1:$Z$616,MATCH($B145, 'Mapping cadres'!$B$1:$B$616,0), MATCH(AW$32,'Mapping cadres'!$B$1:$Z$1,0))</f>
        <v>0</v>
      </c>
      <c r="AX145" s="226">
        <f>INDEX('Uganda workforce data - raw'!$A$4:$F$619,MATCH($B145, 'Uganda workforce data - raw'!$B$4:$B$619,0), MATCH("Filled Female",'Uganda workforce data - raw'!$A$4:$F$4,0))*INDEX('Mapping cadres'!$B$1:$Z$616,MATCH($B145, 'Mapping cadres'!$B$1:$B$616,0), MATCH(AX$32,'Mapping cadres'!$B$1:$Z$1,0))</f>
        <v>0</v>
      </c>
      <c r="AY145" s="226">
        <f t="shared" si="29"/>
        <v>1</v>
      </c>
      <c r="AZ145" s="226">
        <f t="shared" si="30"/>
        <v>0</v>
      </c>
      <c r="BA145" s="226">
        <f t="shared" si="31"/>
        <v>0</v>
      </c>
      <c r="BB145" s="226">
        <f t="shared" si="32"/>
        <v>0</v>
      </c>
      <c r="BC145" s="226">
        <f t="shared" si="33"/>
        <v>0</v>
      </c>
      <c r="BD145" s="226">
        <f t="shared" si="34"/>
        <v>0</v>
      </c>
      <c r="BE145" s="226">
        <f t="shared" si="35"/>
        <v>0</v>
      </c>
      <c r="BF145" s="226">
        <f t="shared" si="36"/>
        <v>0</v>
      </c>
      <c r="BG145" s="226">
        <f t="shared" si="37"/>
        <v>0</v>
      </c>
      <c r="BH145" s="226">
        <f t="shared" si="38"/>
        <v>0</v>
      </c>
      <c r="BI145" s="226">
        <f t="shared" si="39"/>
        <v>0</v>
      </c>
      <c r="BJ145" s="226">
        <f t="shared" si="40"/>
        <v>0</v>
      </c>
      <c r="BK145" s="226">
        <f t="shared" si="41"/>
        <v>0</v>
      </c>
      <c r="BL145" s="226">
        <f t="shared" si="42"/>
        <v>0</v>
      </c>
      <c r="BM145" s="226">
        <f t="shared" si="43"/>
        <v>0</v>
      </c>
      <c r="BN145" s="226">
        <f t="shared" si="44"/>
        <v>0</v>
      </c>
      <c r="BO145" s="226">
        <f t="shared" si="45"/>
        <v>0</v>
      </c>
      <c r="BP145" s="226">
        <f t="shared" si="46"/>
        <v>0</v>
      </c>
      <c r="BQ145" s="226">
        <f t="shared" si="47"/>
        <v>0</v>
      </c>
      <c r="BR145" s="226">
        <f t="shared" si="48"/>
        <v>0</v>
      </c>
      <c r="BS145" s="226">
        <f t="shared" si="49"/>
        <v>0</v>
      </c>
      <c r="BT145" s="226">
        <f t="shared" si="50"/>
        <v>0</v>
      </c>
      <c r="BU145" s="226">
        <f t="shared" si="51"/>
        <v>0</v>
      </c>
      <c r="BV145" s="226">
        <f t="shared" si="52"/>
        <v>0</v>
      </c>
    </row>
    <row r="146" spans="1:74">
      <c r="A146" s="226">
        <v>114</v>
      </c>
      <c r="B146" s="226" t="s">
        <v>1419</v>
      </c>
      <c r="C146" s="226">
        <f>INDEX('Uganda workforce data - raw'!$A$4:$F$619,MATCH($B146, 'Uganda workforce data - raw'!$B$4:$B$619,0), MATCH("Filled Male",'Uganda workforce data - raw'!$A$4:$F$4,0))*INDEX('Mapping cadres'!$B$1:$Z$616,MATCH($B146, 'Mapping cadres'!$B$1:$B$616,0), MATCH(C$32,'Mapping cadres'!$B$1:$Z$1,0))</f>
        <v>0</v>
      </c>
      <c r="D146" s="226">
        <f>INDEX('Uganda workforce data - raw'!$A$4:$F$619,MATCH($B146, 'Uganda workforce data - raw'!$B$4:$B$619,0), MATCH("Filled Male",'Uganda workforce data - raw'!$A$4:$F$4,0))*INDEX('Mapping cadres'!$B$1:$Z$616,MATCH($B146, 'Mapping cadres'!$B$1:$B$616,0), MATCH(D$32,'Mapping cadres'!$B$1:$Z$1,0))</f>
        <v>0</v>
      </c>
      <c r="E146" s="226">
        <f>INDEX('Uganda workforce data - raw'!$A$4:$F$619,MATCH($B146, 'Uganda workforce data - raw'!$B$4:$B$619,0), MATCH("Filled Male",'Uganda workforce data - raw'!$A$4:$F$4,0))*INDEX('Mapping cadres'!$B$1:$Z$616,MATCH($B146, 'Mapping cadres'!$B$1:$B$616,0), MATCH(E$32,'Mapping cadres'!$B$1:$Z$1,0))</f>
        <v>0</v>
      </c>
      <c r="F146" s="226">
        <f>INDEX('Uganda workforce data - raw'!$A$4:$F$619,MATCH($B146, 'Uganda workforce data - raw'!$B$4:$B$619,0), MATCH("Filled Male",'Uganda workforce data - raw'!$A$4:$F$4,0))*INDEX('Mapping cadres'!$B$1:$Z$616,MATCH($B146, 'Mapping cadres'!$B$1:$B$616,0), MATCH(F$32,'Mapping cadres'!$B$1:$Z$1,0))</f>
        <v>24</v>
      </c>
      <c r="G146" s="226">
        <f>INDEX('Uganda workforce data - raw'!$A$4:$F$619,MATCH($B146, 'Uganda workforce data - raw'!$B$4:$B$619,0), MATCH("Filled Male",'Uganda workforce data - raw'!$A$4:$F$4,0))*INDEX('Mapping cadres'!$B$1:$Z$616,MATCH($B146, 'Mapping cadres'!$B$1:$B$616,0), MATCH(G$32,'Mapping cadres'!$B$1:$Z$1,0))</f>
        <v>0</v>
      </c>
      <c r="H146" s="226">
        <f>INDEX('Uganda workforce data - raw'!$A$4:$F$619,MATCH($B146, 'Uganda workforce data - raw'!$B$4:$B$619,0), MATCH("Filled Male",'Uganda workforce data - raw'!$A$4:$F$4,0))*INDEX('Mapping cadres'!$B$1:$Z$616,MATCH($B146, 'Mapping cadres'!$B$1:$B$616,0), MATCH(H$32,'Mapping cadres'!$B$1:$Z$1,0))</f>
        <v>0</v>
      </c>
      <c r="I146" s="226">
        <f>INDEX('Uganda workforce data - raw'!$A$4:$F$619,MATCH($B146, 'Uganda workforce data - raw'!$B$4:$B$619,0), MATCH("Filled Male",'Uganda workforce data - raw'!$A$4:$F$4,0))*INDEX('Mapping cadres'!$B$1:$Z$616,MATCH($B146, 'Mapping cadres'!$B$1:$B$616,0), MATCH(I$32,'Mapping cadres'!$B$1:$Z$1,0))</f>
        <v>0</v>
      </c>
      <c r="J146" s="226">
        <f>INDEX('Uganda workforce data - raw'!$A$4:$F$619,MATCH($B146, 'Uganda workforce data - raw'!$B$4:$B$619,0), MATCH("Filled Male",'Uganda workforce data - raw'!$A$4:$F$4,0))*INDEX('Mapping cadres'!$B$1:$Z$616,MATCH($B146, 'Mapping cadres'!$B$1:$B$616,0), MATCH(J$32,'Mapping cadres'!$B$1:$Z$1,0))</f>
        <v>0</v>
      </c>
      <c r="K146" s="226">
        <f>INDEX('Uganda workforce data - raw'!$A$4:$F$619,MATCH($B146, 'Uganda workforce data - raw'!$B$4:$B$619,0), MATCH("Filled Male",'Uganda workforce data - raw'!$A$4:$F$4,0))*INDEX('Mapping cadres'!$B$1:$Z$616,MATCH($B146, 'Mapping cadres'!$B$1:$B$616,0), MATCH(K$32,'Mapping cadres'!$B$1:$Z$1,0))</f>
        <v>0</v>
      </c>
      <c r="L146" s="226">
        <f>INDEX('Uganda workforce data - raw'!$A$4:$F$619,MATCH($B146, 'Uganda workforce data - raw'!$B$4:$B$619,0), MATCH("Filled Male",'Uganda workforce data - raw'!$A$4:$F$4,0))*INDEX('Mapping cadres'!$B$1:$Z$616,MATCH($B146, 'Mapping cadres'!$B$1:$B$616,0), MATCH(L$32,'Mapping cadres'!$B$1:$Z$1,0))</f>
        <v>0</v>
      </c>
      <c r="M146" s="226">
        <f>INDEX('Uganda workforce data - raw'!$A$4:$F$619,MATCH($B146, 'Uganda workforce data - raw'!$B$4:$B$619,0), MATCH("Filled Male",'Uganda workforce data - raw'!$A$4:$F$4,0))*INDEX('Mapping cadres'!$B$1:$Z$616,MATCH($B146, 'Mapping cadres'!$B$1:$B$616,0), MATCH(M$32,'Mapping cadres'!$B$1:$Z$1,0))</f>
        <v>0</v>
      </c>
      <c r="N146" s="226">
        <f>INDEX('Uganda workforce data - raw'!$A$4:$F$619,MATCH($B146, 'Uganda workforce data - raw'!$B$4:$B$619,0), MATCH("Filled Male",'Uganda workforce data - raw'!$A$4:$F$4,0))*INDEX('Mapping cadres'!$B$1:$Z$616,MATCH($B146, 'Mapping cadres'!$B$1:$B$616,0), MATCH(N$32,'Mapping cadres'!$B$1:$Z$1,0))</f>
        <v>0</v>
      </c>
      <c r="O146" s="226">
        <f>INDEX('Uganda workforce data - raw'!$A$4:$F$619,MATCH($B146, 'Uganda workforce data - raw'!$B$4:$B$619,0), MATCH("Filled Male",'Uganda workforce data - raw'!$A$4:$F$4,0))*INDEX('Mapping cadres'!$B$1:$Z$616,MATCH($B146, 'Mapping cadres'!$B$1:$B$616,0), MATCH(O$32,'Mapping cadres'!$B$1:$Z$1,0))</f>
        <v>0</v>
      </c>
      <c r="P146" s="226">
        <f>INDEX('Uganda workforce data - raw'!$A$4:$F$619,MATCH($B146, 'Uganda workforce data - raw'!$B$4:$B$619,0), MATCH("Filled Male",'Uganda workforce data - raw'!$A$4:$F$4,0))*INDEX('Mapping cadres'!$B$1:$Z$616,MATCH($B146, 'Mapping cadres'!$B$1:$B$616,0), MATCH(P$32,'Mapping cadres'!$B$1:$Z$1,0))</f>
        <v>0</v>
      </c>
      <c r="Q146" s="226">
        <f>INDEX('Uganda workforce data - raw'!$A$4:$F$619,MATCH($B146, 'Uganda workforce data - raw'!$B$4:$B$619,0), MATCH("Filled Male",'Uganda workforce data - raw'!$A$4:$F$4,0))*INDEX('Mapping cadres'!$B$1:$Z$616,MATCH($B146, 'Mapping cadres'!$B$1:$B$616,0), MATCH(Q$32,'Mapping cadres'!$B$1:$Z$1,0))</f>
        <v>0</v>
      </c>
      <c r="R146" s="226">
        <f>INDEX('Uganda workforce data - raw'!$A$4:$F$619,MATCH($B146, 'Uganda workforce data - raw'!$B$4:$B$619,0), MATCH("Filled Male",'Uganda workforce data - raw'!$A$4:$F$4,0))*INDEX('Mapping cadres'!$B$1:$Z$616,MATCH($B146, 'Mapping cadres'!$B$1:$B$616,0), MATCH(R$32,'Mapping cadres'!$B$1:$Z$1,0))</f>
        <v>0</v>
      </c>
      <c r="S146" s="226">
        <f>INDEX('Uganda workforce data - raw'!$A$4:$F$619,MATCH($B146, 'Uganda workforce data - raw'!$B$4:$B$619,0), MATCH("Filled Male",'Uganda workforce data - raw'!$A$4:$F$4,0))*INDEX('Mapping cadres'!$B$1:$Z$616,MATCH($B146, 'Mapping cadres'!$B$1:$B$616,0), MATCH(S$32,'Mapping cadres'!$B$1:$Z$1,0))</f>
        <v>0</v>
      </c>
      <c r="T146" s="226">
        <f>INDEX('Uganda workforce data - raw'!$A$4:$F$619,MATCH($B146, 'Uganda workforce data - raw'!$B$4:$B$619,0), MATCH("Filled Male",'Uganda workforce data - raw'!$A$4:$F$4,0))*INDEX('Mapping cadres'!$B$1:$Z$616,MATCH($B146, 'Mapping cadres'!$B$1:$B$616,0), MATCH(T$32,'Mapping cadres'!$B$1:$Z$1,0))</f>
        <v>0</v>
      </c>
      <c r="U146" s="226">
        <f>INDEX('Uganda workforce data - raw'!$A$4:$F$619,MATCH($B146, 'Uganda workforce data - raw'!$B$4:$B$619,0), MATCH("Filled Male",'Uganda workforce data - raw'!$A$4:$F$4,0))*INDEX('Mapping cadres'!$B$1:$Z$616,MATCH($B146, 'Mapping cadres'!$B$1:$B$616,0), MATCH(U$32,'Mapping cadres'!$B$1:$Z$1,0))</f>
        <v>0</v>
      </c>
      <c r="V146" s="226">
        <f>INDEX('Uganda workforce data - raw'!$A$4:$F$619,MATCH($B146, 'Uganda workforce data - raw'!$B$4:$B$619,0), MATCH("Filled Male",'Uganda workforce data - raw'!$A$4:$F$4,0))*INDEX('Mapping cadres'!$B$1:$Z$616,MATCH($B146, 'Mapping cadres'!$B$1:$B$616,0), MATCH(V$32,'Mapping cadres'!$B$1:$Z$1,0))</f>
        <v>0</v>
      </c>
      <c r="W146" s="226">
        <f>INDEX('Uganda workforce data - raw'!$A$4:$F$619,MATCH($B146, 'Uganda workforce data - raw'!$B$4:$B$619,0), MATCH("Filled Male",'Uganda workforce data - raw'!$A$4:$F$4,0))*INDEX('Mapping cadres'!$B$1:$Z$616,MATCH($B146, 'Mapping cadres'!$B$1:$B$616,0), MATCH(W$32,'Mapping cadres'!$B$1:$Z$1,0))</f>
        <v>0</v>
      </c>
      <c r="X146" s="226">
        <f>INDEX('Uganda workforce data - raw'!$A$4:$F$619,MATCH($B146, 'Uganda workforce data - raw'!$B$4:$B$619,0), MATCH("Filled Male",'Uganda workforce data - raw'!$A$4:$F$4,0))*INDEX('Mapping cadres'!$B$1:$Z$616,MATCH($B146, 'Mapping cadres'!$B$1:$B$616,0), MATCH(X$32,'Mapping cadres'!$B$1:$Z$1,0))</f>
        <v>0</v>
      </c>
      <c r="Y146" s="226">
        <f>INDEX('Uganda workforce data - raw'!$A$4:$F$619,MATCH($B146, 'Uganda workforce data - raw'!$B$4:$B$619,0), MATCH("Filled Male",'Uganda workforce data - raw'!$A$4:$F$4,0))*INDEX('Mapping cadres'!$B$1:$Z$616,MATCH($B146, 'Mapping cadres'!$B$1:$B$616,0), MATCH(Y$32,'Mapping cadres'!$B$1:$Z$1,0))</f>
        <v>0</v>
      </c>
      <c r="Z146" s="226">
        <f>INDEX('Uganda workforce data - raw'!$A$4:$F$619,MATCH($B146, 'Uganda workforce data - raw'!$B$4:$B$619,0), MATCH("Filled Male",'Uganda workforce data - raw'!$A$4:$F$4,0))*INDEX('Mapping cadres'!$B$1:$Z$616,MATCH($B146, 'Mapping cadres'!$B$1:$B$616,0), MATCH(Z$32,'Mapping cadres'!$B$1:$Z$1,0))</f>
        <v>0</v>
      </c>
      <c r="AA146" s="226">
        <f>INDEX('Uganda workforce data - raw'!$A$4:$F$619,MATCH($B146, 'Uganda workforce data - raw'!$B$4:$B$619,0), MATCH("Filled Female",'Uganda workforce data - raw'!$A$4:$F$4,0))*INDEX('Mapping cadres'!$B$1:$Z$616,MATCH($B146, 'Mapping cadres'!$B$1:$B$616,0), MATCH(AA$32,'Mapping cadres'!$B$1:$Z$1,0))</f>
        <v>0</v>
      </c>
      <c r="AB146" s="226">
        <f>INDEX('Uganda workforce data - raw'!$A$4:$F$619,MATCH($B146, 'Uganda workforce data - raw'!$B$4:$B$619,0), MATCH("Filled Female",'Uganda workforce data - raw'!$A$4:$F$4,0))*INDEX('Mapping cadres'!$B$1:$Z$616,MATCH($B146, 'Mapping cadres'!$B$1:$B$616,0), MATCH(AB$32,'Mapping cadres'!$B$1:$Z$1,0))</f>
        <v>0</v>
      </c>
      <c r="AC146" s="226">
        <f>INDEX('Uganda workforce data - raw'!$A$4:$F$619,MATCH($B146, 'Uganda workforce data - raw'!$B$4:$B$619,0), MATCH("Filled Female",'Uganda workforce data - raw'!$A$4:$F$4,0))*INDEX('Mapping cadres'!$B$1:$Z$616,MATCH($B146, 'Mapping cadres'!$B$1:$B$616,0), MATCH(AC$32,'Mapping cadres'!$B$1:$Z$1,0))</f>
        <v>0</v>
      </c>
      <c r="AD146" s="226">
        <f>INDEX('Uganda workforce data - raw'!$A$4:$F$619,MATCH($B146, 'Uganda workforce data - raw'!$B$4:$B$619,0), MATCH("Filled Female",'Uganda workforce data - raw'!$A$4:$F$4,0))*INDEX('Mapping cadres'!$B$1:$Z$616,MATCH($B146, 'Mapping cadres'!$B$1:$B$616,0), MATCH(AD$32,'Mapping cadres'!$B$1:$Z$1,0))</f>
        <v>2</v>
      </c>
      <c r="AE146" s="226">
        <f>INDEX('Uganda workforce data - raw'!$A$4:$F$619,MATCH($B146, 'Uganda workforce data - raw'!$B$4:$B$619,0), MATCH("Filled Female",'Uganda workforce data - raw'!$A$4:$F$4,0))*INDEX('Mapping cadres'!$B$1:$Z$616,MATCH($B146, 'Mapping cadres'!$B$1:$B$616,0), MATCH(AE$32,'Mapping cadres'!$B$1:$Z$1,0))</f>
        <v>0</v>
      </c>
      <c r="AF146" s="226">
        <f>INDEX('Uganda workforce data - raw'!$A$4:$F$619,MATCH($B146, 'Uganda workforce data - raw'!$B$4:$B$619,0), MATCH("Filled Female",'Uganda workforce data - raw'!$A$4:$F$4,0))*INDEX('Mapping cadres'!$B$1:$Z$616,MATCH($B146, 'Mapping cadres'!$B$1:$B$616,0), MATCH(AF$32,'Mapping cadres'!$B$1:$Z$1,0))</f>
        <v>0</v>
      </c>
      <c r="AG146" s="226">
        <f>INDEX('Uganda workforce data - raw'!$A$4:$F$619,MATCH($B146, 'Uganda workforce data - raw'!$B$4:$B$619,0), MATCH("Filled Female",'Uganda workforce data - raw'!$A$4:$F$4,0))*INDEX('Mapping cadres'!$B$1:$Z$616,MATCH($B146, 'Mapping cadres'!$B$1:$B$616,0), MATCH(AG$32,'Mapping cadres'!$B$1:$Z$1,0))</f>
        <v>0</v>
      </c>
      <c r="AH146" s="226">
        <f>INDEX('Uganda workforce data - raw'!$A$4:$F$619,MATCH($B146, 'Uganda workforce data - raw'!$B$4:$B$619,0), MATCH("Filled Female",'Uganda workforce data - raw'!$A$4:$F$4,0))*INDEX('Mapping cadres'!$B$1:$Z$616,MATCH($B146, 'Mapping cadres'!$B$1:$B$616,0), MATCH(AH$32,'Mapping cadres'!$B$1:$Z$1,0))</f>
        <v>0</v>
      </c>
      <c r="AI146" s="226">
        <f>INDEX('Uganda workforce data - raw'!$A$4:$F$619,MATCH($B146, 'Uganda workforce data - raw'!$B$4:$B$619,0), MATCH("Filled Female",'Uganda workforce data - raw'!$A$4:$F$4,0))*INDEX('Mapping cadres'!$B$1:$Z$616,MATCH($B146, 'Mapping cadres'!$B$1:$B$616,0), MATCH(AI$32,'Mapping cadres'!$B$1:$Z$1,0))</f>
        <v>0</v>
      </c>
      <c r="AJ146" s="226">
        <f>INDEX('Uganda workforce data - raw'!$A$4:$F$619,MATCH($B146, 'Uganda workforce data - raw'!$B$4:$B$619,0), MATCH("Filled Female",'Uganda workforce data - raw'!$A$4:$F$4,0))*INDEX('Mapping cadres'!$B$1:$Z$616,MATCH($B146, 'Mapping cadres'!$B$1:$B$616,0), MATCH(AJ$32,'Mapping cadres'!$B$1:$Z$1,0))</f>
        <v>0</v>
      </c>
      <c r="AK146" s="226">
        <f>INDEX('Uganda workforce data - raw'!$A$4:$F$619,MATCH($B146, 'Uganda workforce data - raw'!$B$4:$B$619,0), MATCH("Filled Female",'Uganda workforce data - raw'!$A$4:$F$4,0))*INDEX('Mapping cadres'!$B$1:$Z$616,MATCH($B146, 'Mapping cadres'!$B$1:$B$616,0), MATCH(AK$32,'Mapping cadres'!$B$1:$Z$1,0))</f>
        <v>0</v>
      </c>
      <c r="AL146" s="226">
        <f>INDEX('Uganda workforce data - raw'!$A$4:$F$619,MATCH($B146, 'Uganda workforce data - raw'!$B$4:$B$619,0), MATCH("Filled Female",'Uganda workforce data - raw'!$A$4:$F$4,0))*INDEX('Mapping cadres'!$B$1:$Z$616,MATCH($B146, 'Mapping cadres'!$B$1:$B$616,0), MATCH(AL$32,'Mapping cadres'!$B$1:$Z$1,0))</f>
        <v>0</v>
      </c>
      <c r="AM146" s="226">
        <f>INDEX('Uganda workforce data - raw'!$A$4:$F$619,MATCH($B146, 'Uganda workforce data - raw'!$B$4:$B$619,0), MATCH("Filled Female",'Uganda workforce data - raw'!$A$4:$F$4,0))*INDEX('Mapping cadres'!$B$1:$Z$616,MATCH($B146, 'Mapping cadres'!$B$1:$B$616,0), MATCH(AM$32,'Mapping cadres'!$B$1:$Z$1,0))</f>
        <v>0</v>
      </c>
      <c r="AN146" s="226">
        <f>INDEX('Uganda workforce data - raw'!$A$4:$F$619,MATCH($B146, 'Uganda workforce data - raw'!$B$4:$B$619,0), MATCH("Filled Female",'Uganda workforce data - raw'!$A$4:$F$4,0))*INDEX('Mapping cadres'!$B$1:$Z$616,MATCH($B146, 'Mapping cadres'!$B$1:$B$616,0), MATCH(AN$32,'Mapping cadres'!$B$1:$Z$1,0))</f>
        <v>0</v>
      </c>
      <c r="AO146" s="226">
        <f>INDEX('Uganda workforce data - raw'!$A$4:$F$619,MATCH($B146, 'Uganda workforce data - raw'!$B$4:$B$619,0), MATCH("Filled Female",'Uganda workforce data - raw'!$A$4:$F$4,0))*INDEX('Mapping cadres'!$B$1:$Z$616,MATCH($B146, 'Mapping cadres'!$B$1:$B$616,0), MATCH(AO$32,'Mapping cadres'!$B$1:$Z$1,0))</f>
        <v>0</v>
      </c>
      <c r="AP146" s="226">
        <f>INDEX('Uganda workforce data - raw'!$A$4:$F$619,MATCH($B146, 'Uganda workforce data - raw'!$B$4:$B$619,0), MATCH("Filled Female",'Uganda workforce data - raw'!$A$4:$F$4,0))*INDEX('Mapping cadres'!$B$1:$Z$616,MATCH($B146, 'Mapping cadres'!$B$1:$B$616,0), MATCH(AP$32,'Mapping cadres'!$B$1:$Z$1,0))</f>
        <v>0</v>
      </c>
      <c r="AQ146" s="226">
        <f>INDEX('Uganda workforce data - raw'!$A$4:$F$619,MATCH($B146, 'Uganda workforce data - raw'!$B$4:$B$619,0), MATCH("Filled Female",'Uganda workforce data - raw'!$A$4:$F$4,0))*INDEX('Mapping cadres'!$B$1:$Z$616,MATCH($B146, 'Mapping cadres'!$B$1:$B$616,0), MATCH(AQ$32,'Mapping cadres'!$B$1:$Z$1,0))</f>
        <v>0</v>
      </c>
      <c r="AR146" s="226">
        <f>INDEX('Uganda workforce data - raw'!$A$4:$F$619,MATCH($B146, 'Uganda workforce data - raw'!$B$4:$B$619,0), MATCH("Filled Female",'Uganda workforce data - raw'!$A$4:$F$4,0))*INDEX('Mapping cadres'!$B$1:$Z$616,MATCH($B146, 'Mapping cadres'!$B$1:$B$616,0), MATCH(AR$32,'Mapping cadres'!$B$1:$Z$1,0))</f>
        <v>0</v>
      </c>
      <c r="AS146" s="226">
        <f>INDEX('Uganda workforce data - raw'!$A$4:$F$619,MATCH($B146, 'Uganda workforce data - raw'!$B$4:$B$619,0), MATCH("Filled Female",'Uganda workforce data - raw'!$A$4:$F$4,0))*INDEX('Mapping cadres'!$B$1:$Z$616,MATCH($B146, 'Mapping cadres'!$B$1:$B$616,0), MATCH(AS$32,'Mapping cadres'!$B$1:$Z$1,0))</f>
        <v>0</v>
      </c>
      <c r="AT146" s="226">
        <f>INDEX('Uganda workforce data - raw'!$A$4:$F$619,MATCH($B146, 'Uganda workforce data - raw'!$B$4:$B$619,0), MATCH("Filled Female",'Uganda workforce data - raw'!$A$4:$F$4,0))*INDEX('Mapping cadres'!$B$1:$Z$616,MATCH($B146, 'Mapping cadres'!$B$1:$B$616,0), MATCH(AT$32,'Mapping cadres'!$B$1:$Z$1,0))</f>
        <v>0</v>
      </c>
      <c r="AU146" s="226">
        <f>INDEX('Uganda workforce data - raw'!$A$4:$F$619,MATCH($B146, 'Uganda workforce data - raw'!$B$4:$B$619,0), MATCH("Filled Female",'Uganda workforce data - raw'!$A$4:$F$4,0))*INDEX('Mapping cadres'!$B$1:$Z$616,MATCH($B146, 'Mapping cadres'!$B$1:$B$616,0), MATCH(AU$32,'Mapping cadres'!$B$1:$Z$1,0))</f>
        <v>0</v>
      </c>
      <c r="AV146" s="226">
        <f>INDEX('Uganda workforce data - raw'!$A$4:$F$619,MATCH($B146, 'Uganda workforce data - raw'!$B$4:$B$619,0), MATCH("Filled Female",'Uganda workforce data - raw'!$A$4:$F$4,0))*INDEX('Mapping cadres'!$B$1:$Z$616,MATCH($B146, 'Mapping cadres'!$B$1:$B$616,0), MATCH(AV$32,'Mapping cadres'!$B$1:$Z$1,0))</f>
        <v>0</v>
      </c>
      <c r="AW146" s="226">
        <f>INDEX('Uganda workforce data - raw'!$A$4:$F$619,MATCH($B146, 'Uganda workforce data - raw'!$B$4:$B$619,0), MATCH("Filled Female",'Uganda workforce data - raw'!$A$4:$F$4,0))*INDEX('Mapping cadres'!$B$1:$Z$616,MATCH($B146, 'Mapping cadres'!$B$1:$B$616,0), MATCH(AW$32,'Mapping cadres'!$B$1:$Z$1,0))</f>
        <v>0</v>
      </c>
      <c r="AX146" s="226">
        <f>INDEX('Uganda workforce data - raw'!$A$4:$F$619,MATCH($B146, 'Uganda workforce data - raw'!$B$4:$B$619,0), MATCH("Filled Female",'Uganda workforce data - raw'!$A$4:$F$4,0))*INDEX('Mapping cadres'!$B$1:$Z$616,MATCH($B146, 'Mapping cadres'!$B$1:$B$616,0), MATCH(AX$32,'Mapping cadres'!$B$1:$Z$1,0))</f>
        <v>0</v>
      </c>
      <c r="AY146" s="226">
        <f t="shared" si="29"/>
        <v>0</v>
      </c>
      <c r="AZ146" s="226">
        <f t="shared" si="30"/>
        <v>0</v>
      </c>
      <c r="BA146" s="226">
        <f t="shared" si="31"/>
        <v>0</v>
      </c>
      <c r="BB146" s="226">
        <f t="shared" si="32"/>
        <v>26</v>
      </c>
      <c r="BC146" s="226">
        <f t="shared" si="33"/>
        <v>0</v>
      </c>
      <c r="BD146" s="226">
        <f t="shared" si="34"/>
        <v>0</v>
      </c>
      <c r="BE146" s="226">
        <f t="shared" si="35"/>
        <v>0</v>
      </c>
      <c r="BF146" s="226">
        <f t="shared" si="36"/>
        <v>0</v>
      </c>
      <c r="BG146" s="226">
        <f t="shared" si="37"/>
        <v>0</v>
      </c>
      <c r="BH146" s="226">
        <f t="shared" si="38"/>
        <v>0</v>
      </c>
      <c r="BI146" s="226">
        <f t="shared" si="39"/>
        <v>0</v>
      </c>
      <c r="BJ146" s="226">
        <f t="shared" si="40"/>
        <v>0</v>
      </c>
      <c r="BK146" s="226">
        <f t="shared" si="41"/>
        <v>0</v>
      </c>
      <c r="BL146" s="226">
        <f t="shared" si="42"/>
        <v>0</v>
      </c>
      <c r="BM146" s="226">
        <f t="shared" si="43"/>
        <v>0</v>
      </c>
      <c r="BN146" s="226">
        <f t="shared" si="44"/>
        <v>0</v>
      </c>
      <c r="BO146" s="226">
        <f t="shared" si="45"/>
        <v>0</v>
      </c>
      <c r="BP146" s="226">
        <f t="shared" si="46"/>
        <v>0</v>
      </c>
      <c r="BQ146" s="226">
        <f t="shared" si="47"/>
        <v>0</v>
      </c>
      <c r="BR146" s="226">
        <f t="shared" si="48"/>
        <v>0</v>
      </c>
      <c r="BS146" s="226">
        <f t="shared" si="49"/>
        <v>0</v>
      </c>
      <c r="BT146" s="226">
        <f t="shared" si="50"/>
        <v>0</v>
      </c>
      <c r="BU146" s="226">
        <f t="shared" si="51"/>
        <v>0</v>
      </c>
      <c r="BV146" s="226">
        <f t="shared" si="52"/>
        <v>0</v>
      </c>
    </row>
    <row r="147" spans="1:74">
      <c r="A147" s="226">
        <v>115</v>
      </c>
      <c r="B147" s="226" t="s">
        <v>1420</v>
      </c>
      <c r="C147" s="226">
        <f>INDEX('Uganda workforce data - raw'!$A$4:$F$619,MATCH($B147, 'Uganda workforce data - raw'!$B$4:$B$619,0), MATCH("Filled Male",'Uganda workforce data - raw'!$A$4:$F$4,0))*INDEX('Mapping cadres'!$B$1:$Z$616,MATCH($B147, 'Mapping cadres'!$B$1:$B$616,0), MATCH(C$32,'Mapping cadres'!$B$1:$Z$1,0))</f>
        <v>2</v>
      </c>
      <c r="D147" s="226">
        <f>INDEX('Uganda workforce data - raw'!$A$4:$F$619,MATCH($B147, 'Uganda workforce data - raw'!$B$4:$B$619,0), MATCH("Filled Male",'Uganda workforce data - raw'!$A$4:$F$4,0))*INDEX('Mapping cadres'!$B$1:$Z$616,MATCH($B147, 'Mapping cadres'!$B$1:$B$616,0), MATCH(D$32,'Mapping cadres'!$B$1:$Z$1,0))</f>
        <v>0</v>
      </c>
      <c r="E147" s="226">
        <f>INDEX('Uganda workforce data - raw'!$A$4:$F$619,MATCH($B147, 'Uganda workforce data - raw'!$B$4:$B$619,0), MATCH("Filled Male",'Uganda workforce data - raw'!$A$4:$F$4,0))*INDEX('Mapping cadres'!$B$1:$Z$616,MATCH($B147, 'Mapping cadres'!$B$1:$B$616,0), MATCH(E$32,'Mapping cadres'!$B$1:$Z$1,0))</f>
        <v>0</v>
      </c>
      <c r="F147" s="226">
        <f>INDEX('Uganda workforce data - raw'!$A$4:$F$619,MATCH($B147, 'Uganda workforce data - raw'!$B$4:$B$619,0), MATCH("Filled Male",'Uganda workforce data - raw'!$A$4:$F$4,0))*INDEX('Mapping cadres'!$B$1:$Z$616,MATCH($B147, 'Mapping cadres'!$B$1:$B$616,0), MATCH(F$32,'Mapping cadres'!$B$1:$Z$1,0))</f>
        <v>0</v>
      </c>
      <c r="G147" s="226">
        <f>INDEX('Uganda workforce data - raw'!$A$4:$F$619,MATCH($B147, 'Uganda workforce data - raw'!$B$4:$B$619,0), MATCH("Filled Male",'Uganda workforce data - raw'!$A$4:$F$4,0))*INDEX('Mapping cadres'!$B$1:$Z$616,MATCH($B147, 'Mapping cadres'!$B$1:$B$616,0), MATCH(G$32,'Mapping cadres'!$B$1:$Z$1,0))</f>
        <v>0</v>
      </c>
      <c r="H147" s="226">
        <f>INDEX('Uganda workforce data - raw'!$A$4:$F$619,MATCH($B147, 'Uganda workforce data - raw'!$B$4:$B$619,0), MATCH("Filled Male",'Uganda workforce data - raw'!$A$4:$F$4,0))*INDEX('Mapping cadres'!$B$1:$Z$616,MATCH($B147, 'Mapping cadres'!$B$1:$B$616,0), MATCH(H$32,'Mapping cadres'!$B$1:$Z$1,0))</f>
        <v>0</v>
      </c>
      <c r="I147" s="226">
        <f>INDEX('Uganda workforce data - raw'!$A$4:$F$619,MATCH($B147, 'Uganda workforce data - raw'!$B$4:$B$619,0), MATCH("Filled Male",'Uganda workforce data - raw'!$A$4:$F$4,0))*INDEX('Mapping cadres'!$B$1:$Z$616,MATCH($B147, 'Mapping cadres'!$B$1:$B$616,0), MATCH(I$32,'Mapping cadres'!$B$1:$Z$1,0))</f>
        <v>0</v>
      </c>
      <c r="J147" s="226">
        <f>INDEX('Uganda workforce data - raw'!$A$4:$F$619,MATCH($B147, 'Uganda workforce data - raw'!$B$4:$B$619,0), MATCH("Filled Male",'Uganda workforce data - raw'!$A$4:$F$4,0))*INDEX('Mapping cadres'!$B$1:$Z$616,MATCH($B147, 'Mapping cadres'!$B$1:$B$616,0), MATCH(J$32,'Mapping cadres'!$B$1:$Z$1,0))</f>
        <v>0</v>
      </c>
      <c r="K147" s="226">
        <f>INDEX('Uganda workforce data - raw'!$A$4:$F$619,MATCH($B147, 'Uganda workforce data - raw'!$B$4:$B$619,0), MATCH("Filled Male",'Uganda workforce data - raw'!$A$4:$F$4,0))*INDEX('Mapping cadres'!$B$1:$Z$616,MATCH($B147, 'Mapping cadres'!$B$1:$B$616,0), MATCH(K$32,'Mapping cadres'!$B$1:$Z$1,0))</f>
        <v>0</v>
      </c>
      <c r="L147" s="226">
        <f>INDEX('Uganda workforce data - raw'!$A$4:$F$619,MATCH($B147, 'Uganda workforce data - raw'!$B$4:$B$619,0), MATCH("Filled Male",'Uganda workforce data - raw'!$A$4:$F$4,0))*INDEX('Mapping cadres'!$B$1:$Z$616,MATCH($B147, 'Mapping cadres'!$B$1:$B$616,0), MATCH(L$32,'Mapping cadres'!$B$1:$Z$1,0))</f>
        <v>0</v>
      </c>
      <c r="M147" s="226">
        <f>INDEX('Uganda workforce data - raw'!$A$4:$F$619,MATCH($B147, 'Uganda workforce data - raw'!$B$4:$B$619,0), MATCH("Filled Male",'Uganda workforce data - raw'!$A$4:$F$4,0))*INDEX('Mapping cadres'!$B$1:$Z$616,MATCH($B147, 'Mapping cadres'!$B$1:$B$616,0), MATCH(M$32,'Mapping cadres'!$B$1:$Z$1,0))</f>
        <v>0</v>
      </c>
      <c r="N147" s="226">
        <f>INDEX('Uganda workforce data - raw'!$A$4:$F$619,MATCH($B147, 'Uganda workforce data - raw'!$B$4:$B$619,0), MATCH("Filled Male",'Uganda workforce data - raw'!$A$4:$F$4,0))*INDEX('Mapping cadres'!$B$1:$Z$616,MATCH($B147, 'Mapping cadres'!$B$1:$B$616,0), MATCH(N$32,'Mapping cadres'!$B$1:$Z$1,0))</f>
        <v>0</v>
      </c>
      <c r="O147" s="226">
        <f>INDEX('Uganda workforce data - raw'!$A$4:$F$619,MATCH($B147, 'Uganda workforce data - raw'!$B$4:$B$619,0), MATCH("Filled Male",'Uganda workforce data - raw'!$A$4:$F$4,0))*INDEX('Mapping cadres'!$B$1:$Z$616,MATCH($B147, 'Mapping cadres'!$B$1:$B$616,0), MATCH(O$32,'Mapping cadres'!$B$1:$Z$1,0))</f>
        <v>0</v>
      </c>
      <c r="P147" s="226">
        <f>INDEX('Uganda workforce data - raw'!$A$4:$F$619,MATCH($B147, 'Uganda workforce data - raw'!$B$4:$B$619,0), MATCH("Filled Male",'Uganda workforce data - raw'!$A$4:$F$4,0))*INDEX('Mapping cadres'!$B$1:$Z$616,MATCH($B147, 'Mapping cadres'!$B$1:$B$616,0), MATCH(P$32,'Mapping cadres'!$B$1:$Z$1,0))</f>
        <v>0</v>
      </c>
      <c r="Q147" s="226">
        <f>INDEX('Uganda workforce data - raw'!$A$4:$F$619,MATCH($B147, 'Uganda workforce data - raw'!$B$4:$B$619,0), MATCH("Filled Male",'Uganda workforce data - raw'!$A$4:$F$4,0))*INDEX('Mapping cadres'!$B$1:$Z$616,MATCH($B147, 'Mapping cadres'!$B$1:$B$616,0), MATCH(Q$32,'Mapping cadres'!$B$1:$Z$1,0))</f>
        <v>0</v>
      </c>
      <c r="R147" s="226">
        <f>INDEX('Uganda workforce data - raw'!$A$4:$F$619,MATCH($B147, 'Uganda workforce data - raw'!$B$4:$B$619,0), MATCH("Filled Male",'Uganda workforce data - raw'!$A$4:$F$4,0))*INDEX('Mapping cadres'!$B$1:$Z$616,MATCH($B147, 'Mapping cadres'!$B$1:$B$616,0), MATCH(R$32,'Mapping cadres'!$B$1:$Z$1,0))</f>
        <v>0</v>
      </c>
      <c r="S147" s="226">
        <f>INDEX('Uganda workforce data - raw'!$A$4:$F$619,MATCH($B147, 'Uganda workforce data - raw'!$B$4:$B$619,0), MATCH("Filled Male",'Uganda workforce data - raw'!$A$4:$F$4,0))*INDEX('Mapping cadres'!$B$1:$Z$616,MATCH($B147, 'Mapping cadres'!$B$1:$B$616,0), MATCH(S$32,'Mapping cadres'!$B$1:$Z$1,0))</f>
        <v>0</v>
      </c>
      <c r="T147" s="226">
        <f>INDEX('Uganda workforce data - raw'!$A$4:$F$619,MATCH($B147, 'Uganda workforce data - raw'!$B$4:$B$619,0), MATCH("Filled Male",'Uganda workforce data - raw'!$A$4:$F$4,0))*INDEX('Mapping cadres'!$B$1:$Z$616,MATCH($B147, 'Mapping cadres'!$B$1:$B$616,0), MATCH(T$32,'Mapping cadres'!$B$1:$Z$1,0))</f>
        <v>0</v>
      </c>
      <c r="U147" s="226">
        <f>INDEX('Uganda workforce data - raw'!$A$4:$F$619,MATCH($B147, 'Uganda workforce data - raw'!$B$4:$B$619,0), MATCH("Filled Male",'Uganda workforce data - raw'!$A$4:$F$4,0))*INDEX('Mapping cadres'!$B$1:$Z$616,MATCH($B147, 'Mapping cadres'!$B$1:$B$616,0), MATCH(U$32,'Mapping cadres'!$B$1:$Z$1,0))</f>
        <v>0</v>
      </c>
      <c r="V147" s="226">
        <f>INDEX('Uganda workforce data - raw'!$A$4:$F$619,MATCH($B147, 'Uganda workforce data - raw'!$B$4:$B$619,0), MATCH("Filled Male",'Uganda workforce data - raw'!$A$4:$F$4,0))*INDEX('Mapping cadres'!$B$1:$Z$616,MATCH($B147, 'Mapping cadres'!$B$1:$B$616,0), MATCH(V$32,'Mapping cadres'!$B$1:$Z$1,0))</f>
        <v>0</v>
      </c>
      <c r="W147" s="226">
        <f>INDEX('Uganda workforce data - raw'!$A$4:$F$619,MATCH($B147, 'Uganda workforce data - raw'!$B$4:$B$619,0), MATCH("Filled Male",'Uganda workforce data - raw'!$A$4:$F$4,0))*INDEX('Mapping cadres'!$B$1:$Z$616,MATCH($B147, 'Mapping cadres'!$B$1:$B$616,0), MATCH(W$32,'Mapping cadres'!$B$1:$Z$1,0))</f>
        <v>0</v>
      </c>
      <c r="X147" s="226">
        <f>INDEX('Uganda workforce data - raw'!$A$4:$F$619,MATCH($B147, 'Uganda workforce data - raw'!$B$4:$B$619,0), MATCH("Filled Male",'Uganda workforce data - raw'!$A$4:$F$4,0))*INDEX('Mapping cadres'!$B$1:$Z$616,MATCH($B147, 'Mapping cadres'!$B$1:$B$616,0), MATCH(X$32,'Mapping cadres'!$B$1:$Z$1,0))</f>
        <v>0</v>
      </c>
      <c r="Y147" s="226">
        <f>INDEX('Uganda workforce data - raw'!$A$4:$F$619,MATCH($B147, 'Uganda workforce data - raw'!$B$4:$B$619,0), MATCH("Filled Male",'Uganda workforce data - raw'!$A$4:$F$4,0))*INDEX('Mapping cadres'!$B$1:$Z$616,MATCH($B147, 'Mapping cadres'!$B$1:$B$616,0), MATCH(Y$32,'Mapping cadres'!$B$1:$Z$1,0))</f>
        <v>0</v>
      </c>
      <c r="Z147" s="226">
        <f>INDEX('Uganda workforce data - raw'!$A$4:$F$619,MATCH($B147, 'Uganda workforce data - raw'!$B$4:$B$619,0), MATCH("Filled Male",'Uganda workforce data - raw'!$A$4:$F$4,0))*INDEX('Mapping cadres'!$B$1:$Z$616,MATCH($B147, 'Mapping cadres'!$B$1:$B$616,0), MATCH(Z$32,'Mapping cadres'!$B$1:$Z$1,0))</f>
        <v>0</v>
      </c>
      <c r="AA147" s="226">
        <f>INDEX('Uganda workforce data - raw'!$A$4:$F$619,MATCH($B147, 'Uganda workforce data - raw'!$B$4:$B$619,0), MATCH("Filled Female",'Uganda workforce data - raw'!$A$4:$F$4,0))*INDEX('Mapping cadres'!$B$1:$Z$616,MATCH($B147, 'Mapping cadres'!$B$1:$B$616,0), MATCH(AA$32,'Mapping cadres'!$B$1:$Z$1,0))</f>
        <v>1</v>
      </c>
      <c r="AB147" s="226">
        <f>INDEX('Uganda workforce data - raw'!$A$4:$F$619,MATCH($B147, 'Uganda workforce data - raw'!$B$4:$B$619,0), MATCH("Filled Female",'Uganda workforce data - raw'!$A$4:$F$4,0))*INDEX('Mapping cadres'!$B$1:$Z$616,MATCH($B147, 'Mapping cadres'!$B$1:$B$616,0), MATCH(AB$32,'Mapping cadres'!$B$1:$Z$1,0))</f>
        <v>0</v>
      </c>
      <c r="AC147" s="226">
        <f>INDEX('Uganda workforce data - raw'!$A$4:$F$619,MATCH($B147, 'Uganda workforce data - raw'!$B$4:$B$619,0), MATCH("Filled Female",'Uganda workforce data - raw'!$A$4:$F$4,0))*INDEX('Mapping cadres'!$B$1:$Z$616,MATCH($B147, 'Mapping cadres'!$B$1:$B$616,0), MATCH(AC$32,'Mapping cadres'!$B$1:$Z$1,0))</f>
        <v>0</v>
      </c>
      <c r="AD147" s="226">
        <f>INDEX('Uganda workforce data - raw'!$A$4:$F$619,MATCH($B147, 'Uganda workforce data - raw'!$B$4:$B$619,0), MATCH("Filled Female",'Uganda workforce data - raw'!$A$4:$F$4,0))*INDEX('Mapping cadres'!$B$1:$Z$616,MATCH($B147, 'Mapping cadres'!$B$1:$B$616,0), MATCH(AD$32,'Mapping cadres'!$B$1:$Z$1,0))</f>
        <v>0</v>
      </c>
      <c r="AE147" s="226">
        <f>INDEX('Uganda workforce data - raw'!$A$4:$F$619,MATCH($B147, 'Uganda workforce data - raw'!$B$4:$B$619,0), MATCH("Filled Female",'Uganda workforce data - raw'!$A$4:$F$4,0))*INDEX('Mapping cadres'!$B$1:$Z$616,MATCH($B147, 'Mapping cadres'!$B$1:$B$616,0), MATCH(AE$32,'Mapping cadres'!$B$1:$Z$1,0))</f>
        <v>0</v>
      </c>
      <c r="AF147" s="226">
        <f>INDEX('Uganda workforce data - raw'!$A$4:$F$619,MATCH($B147, 'Uganda workforce data - raw'!$B$4:$B$619,0), MATCH("Filled Female",'Uganda workforce data - raw'!$A$4:$F$4,0))*INDEX('Mapping cadres'!$B$1:$Z$616,MATCH($B147, 'Mapping cadres'!$B$1:$B$616,0), MATCH(AF$32,'Mapping cadres'!$B$1:$Z$1,0))</f>
        <v>0</v>
      </c>
      <c r="AG147" s="226">
        <f>INDEX('Uganda workforce data - raw'!$A$4:$F$619,MATCH($B147, 'Uganda workforce data - raw'!$B$4:$B$619,0), MATCH("Filled Female",'Uganda workforce data - raw'!$A$4:$F$4,0))*INDEX('Mapping cadres'!$B$1:$Z$616,MATCH($B147, 'Mapping cadres'!$B$1:$B$616,0), MATCH(AG$32,'Mapping cadres'!$B$1:$Z$1,0))</f>
        <v>0</v>
      </c>
      <c r="AH147" s="226">
        <f>INDEX('Uganda workforce data - raw'!$A$4:$F$619,MATCH($B147, 'Uganda workforce data - raw'!$B$4:$B$619,0), MATCH("Filled Female",'Uganda workforce data - raw'!$A$4:$F$4,0))*INDEX('Mapping cadres'!$B$1:$Z$616,MATCH($B147, 'Mapping cadres'!$B$1:$B$616,0), MATCH(AH$32,'Mapping cadres'!$B$1:$Z$1,0))</f>
        <v>0</v>
      </c>
      <c r="AI147" s="226">
        <f>INDEX('Uganda workforce data - raw'!$A$4:$F$619,MATCH($B147, 'Uganda workforce data - raw'!$B$4:$B$619,0), MATCH("Filled Female",'Uganda workforce data - raw'!$A$4:$F$4,0))*INDEX('Mapping cadres'!$B$1:$Z$616,MATCH($B147, 'Mapping cadres'!$B$1:$B$616,0), MATCH(AI$32,'Mapping cadres'!$B$1:$Z$1,0))</f>
        <v>0</v>
      </c>
      <c r="AJ147" s="226">
        <f>INDEX('Uganda workforce data - raw'!$A$4:$F$619,MATCH($B147, 'Uganda workforce data - raw'!$B$4:$B$619,0), MATCH("Filled Female",'Uganda workforce data - raw'!$A$4:$F$4,0))*INDEX('Mapping cadres'!$B$1:$Z$616,MATCH($B147, 'Mapping cadres'!$B$1:$B$616,0), MATCH(AJ$32,'Mapping cadres'!$B$1:$Z$1,0))</f>
        <v>0</v>
      </c>
      <c r="AK147" s="226">
        <f>INDEX('Uganda workforce data - raw'!$A$4:$F$619,MATCH($B147, 'Uganda workforce data - raw'!$B$4:$B$619,0), MATCH("Filled Female",'Uganda workforce data - raw'!$A$4:$F$4,0))*INDEX('Mapping cadres'!$B$1:$Z$616,MATCH($B147, 'Mapping cadres'!$B$1:$B$616,0), MATCH(AK$32,'Mapping cadres'!$B$1:$Z$1,0))</f>
        <v>0</v>
      </c>
      <c r="AL147" s="226">
        <f>INDEX('Uganda workforce data - raw'!$A$4:$F$619,MATCH($B147, 'Uganda workforce data - raw'!$B$4:$B$619,0), MATCH("Filled Female",'Uganda workforce data - raw'!$A$4:$F$4,0))*INDEX('Mapping cadres'!$B$1:$Z$616,MATCH($B147, 'Mapping cadres'!$B$1:$B$616,0), MATCH(AL$32,'Mapping cadres'!$B$1:$Z$1,0))</f>
        <v>0</v>
      </c>
      <c r="AM147" s="226">
        <f>INDEX('Uganda workforce data - raw'!$A$4:$F$619,MATCH($B147, 'Uganda workforce data - raw'!$B$4:$B$619,0), MATCH("Filled Female",'Uganda workforce data - raw'!$A$4:$F$4,0))*INDEX('Mapping cadres'!$B$1:$Z$616,MATCH($B147, 'Mapping cadres'!$B$1:$B$616,0), MATCH(AM$32,'Mapping cadres'!$B$1:$Z$1,0))</f>
        <v>0</v>
      </c>
      <c r="AN147" s="226">
        <f>INDEX('Uganda workforce data - raw'!$A$4:$F$619,MATCH($B147, 'Uganda workforce data - raw'!$B$4:$B$619,0), MATCH("Filled Female",'Uganda workforce data - raw'!$A$4:$F$4,0))*INDEX('Mapping cadres'!$B$1:$Z$616,MATCH($B147, 'Mapping cadres'!$B$1:$B$616,0), MATCH(AN$32,'Mapping cadres'!$B$1:$Z$1,0))</f>
        <v>0</v>
      </c>
      <c r="AO147" s="226">
        <f>INDEX('Uganda workforce data - raw'!$A$4:$F$619,MATCH($B147, 'Uganda workforce data - raw'!$B$4:$B$619,0), MATCH("Filled Female",'Uganda workforce data - raw'!$A$4:$F$4,0))*INDEX('Mapping cadres'!$B$1:$Z$616,MATCH($B147, 'Mapping cadres'!$B$1:$B$616,0), MATCH(AO$32,'Mapping cadres'!$B$1:$Z$1,0))</f>
        <v>0</v>
      </c>
      <c r="AP147" s="226">
        <f>INDEX('Uganda workforce data - raw'!$A$4:$F$619,MATCH($B147, 'Uganda workforce data - raw'!$B$4:$B$619,0), MATCH("Filled Female",'Uganda workforce data - raw'!$A$4:$F$4,0))*INDEX('Mapping cadres'!$B$1:$Z$616,MATCH($B147, 'Mapping cadres'!$B$1:$B$616,0), MATCH(AP$32,'Mapping cadres'!$B$1:$Z$1,0))</f>
        <v>0</v>
      </c>
      <c r="AQ147" s="226">
        <f>INDEX('Uganda workforce data - raw'!$A$4:$F$619,MATCH($B147, 'Uganda workforce data - raw'!$B$4:$B$619,0), MATCH("Filled Female",'Uganda workforce data - raw'!$A$4:$F$4,0))*INDEX('Mapping cadres'!$B$1:$Z$616,MATCH($B147, 'Mapping cadres'!$B$1:$B$616,0), MATCH(AQ$32,'Mapping cadres'!$B$1:$Z$1,0))</f>
        <v>0</v>
      </c>
      <c r="AR147" s="226">
        <f>INDEX('Uganda workforce data - raw'!$A$4:$F$619,MATCH($B147, 'Uganda workforce data - raw'!$B$4:$B$619,0), MATCH("Filled Female",'Uganda workforce data - raw'!$A$4:$F$4,0))*INDEX('Mapping cadres'!$B$1:$Z$616,MATCH($B147, 'Mapping cadres'!$B$1:$B$616,0), MATCH(AR$32,'Mapping cadres'!$B$1:$Z$1,0))</f>
        <v>0</v>
      </c>
      <c r="AS147" s="226">
        <f>INDEX('Uganda workforce data - raw'!$A$4:$F$619,MATCH($B147, 'Uganda workforce data - raw'!$B$4:$B$619,0), MATCH("Filled Female",'Uganda workforce data - raw'!$A$4:$F$4,0))*INDEX('Mapping cadres'!$B$1:$Z$616,MATCH($B147, 'Mapping cadres'!$B$1:$B$616,0), MATCH(AS$32,'Mapping cadres'!$B$1:$Z$1,0))</f>
        <v>0</v>
      </c>
      <c r="AT147" s="226">
        <f>INDEX('Uganda workforce data - raw'!$A$4:$F$619,MATCH($B147, 'Uganda workforce data - raw'!$B$4:$B$619,0), MATCH("Filled Female",'Uganda workforce data - raw'!$A$4:$F$4,0))*INDEX('Mapping cadres'!$B$1:$Z$616,MATCH($B147, 'Mapping cadres'!$B$1:$B$616,0), MATCH(AT$32,'Mapping cadres'!$B$1:$Z$1,0))</f>
        <v>0</v>
      </c>
      <c r="AU147" s="226">
        <f>INDEX('Uganda workforce data - raw'!$A$4:$F$619,MATCH($B147, 'Uganda workforce data - raw'!$B$4:$B$619,0), MATCH("Filled Female",'Uganda workforce data - raw'!$A$4:$F$4,0))*INDEX('Mapping cadres'!$B$1:$Z$616,MATCH($B147, 'Mapping cadres'!$B$1:$B$616,0), MATCH(AU$32,'Mapping cadres'!$B$1:$Z$1,0))</f>
        <v>0</v>
      </c>
      <c r="AV147" s="226">
        <f>INDEX('Uganda workforce data - raw'!$A$4:$F$619,MATCH($B147, 'Uganda workforce data - raw'!$B$4:$B$619,0), MATCH("Filled Female",'Uganda workforce data - raw'!$A$4:$F$4,0))*INDEX('Mapping cadres'!$B$1:$Z$616,MATCH($B147, 'Mapping cadres'!$B$1:$B$616,0), MATCH(AV$32,'Mapping cadres'!$B$1:$Z$1,0))</f>
        <v>0</v>
      </c>
      <c r="AW147" s="226">
        <f>INDEX('Uganda workforce data - raw'!$A$4:$F$619,MATCH($B147, 'Uganda workforce data - raw'!$B$4:$B$619,0), MATCH("Filled Female",'Uganda workforce data - raw'!$A$4:$F$4,0))*INDEX('Mapping cadres'!$B$1:$Z$616,MATCH($B147, 'Mapping cadres'!$B$1:$B$616,0), MATCH(AW$32,'Mapping cadres'!$B$1:$Z$1,0))</f>
        <v>0</v>
      </c>
      <c r="AX147" s="226">
        <f>INDEX('Uganda workforce data - raw'!$A$4:$F$619,MATCH($B147, 'Uganda workforce data - raw'!$B$4:$B$619,0), MATCH("Filled Female",'Uganda workforce data - raw'!$A$4:$F$4,0))*INDEX('Mapping cadres'!$B$1:$Z$616,MATCH($B147, 'Mapping cadres'!$B$1:$B$616,0), MATCH(AX$32,'Mapping cadres'!$B$1:$Z$1,0))</f>
        <v>0</v>
      </c>
      <c r="AY147" s="226">
        <f t="shared" si="29"/>
        <v>3</v>
      </c>
      <c r="AZ147" s="226">
        <f t="shared" si="30"/>
        <v>0</v>
      </c>
      <c r="BA147" s="226">
        <f t="shared" si="31"/>
        <v>0</v>
      </c>
      <c r="BB147" s="226">
        <f t="shared" si="32"/>
        <v>0</v>
      </c>
      <c r="BC147" s="226">
        <f t="shared" si="33"/>
        <v>0</v>
      </c>
      <c r="BD147" s="226">
        <f t="shared" si="34"/>
        <v>0</v>
      </c>
      <c r="BE147" s="226">
        <f t="shared" si="35"/>
        <v>0</v>
      </c>
      <c r="BF147" s="226">
        <f t="shared" si="36"/>
        <v>0</v>
      </c>
      <c r="BG147" s="226">
        <f t="shared" si="37"/>
        <v>0</v>
      </c>
      <c r="BH147" s="226">
        <f t="shared" si="38"/>
        <v>0</v>
      </c>
      <c r="BI147" s="226">
        <f t="shared" si="39"/>
        <v>0</v>
      </c>
      <c r="BJ147" s="226">
        <f t="shared" si="40"/>
        <v>0</v>
      </c>
      <c r="BK147" s="226">
        <f t="shared" si="41"/>
        <v>0</v>
      </c>
      <c r="BL147" s="226">
        <f t="shared" si="42"/>
        <v>0</v>
      </c>
      <c r="BM147" s="226">
        <f t="shared" si="43"/>
        <v>0</v>
      </c>
      <c r="BN147" s="226">
        <f t="shared" si="44"/>
        <v>0</v>
      </c>
      <c r="BO147" s="226">
        <f t="shared" si="45"/>
        <v>0</v>
      </c>
      <c r="BP147" s="226">
        <f t="shared" si="46"/>
        <v>0</v>
      </c>
      <c r="BQ147" s="226">
        <f t="shared" si="47"/>
        <v>0</v>
      </c>
      <c r="BR147" s="226">
        <f t="shared" si="48"/>
        <v>0</v>
      </c>
      <c r="BS147" s="226">
        <f t="shared" si="49"/>
        <v>0</v>
      </c>
      <c r="BT147" s="226">
        <f t="shared" si="50"/>
        <v>0</v>
      </c>
      <c r="BU147" s="226">
        <f t="shared" si="51"/>
        <v>0</v>
      </c>
      <c r="BV147" s="226">
        <f t="shared" si="52"/>
        <v>0</v>
      </c>
    </row>
    <row r="148" spans="1:74">
      <c r="A148" s="226">
        <v>116</v>
      </c>
      <c r="B148" s="226" t="s">
        <v>1421</v>
      </c>
      <c r="C148" s="226">
        <f>INDEX('Uganda workforce data - raw'!$A$4:$F$619,MATCH($B148, 'Uganda workforce data - raw'!$B$4:$B$619,0), MATCH("Filled Male",'Uganda workforce data - raw'!$A$4:$F$4,0))*INDEX('Mapping cadres'!$B$1:$Z$616,MATCH($B148, 'Mapping cadres'!$B$1:$B$616,0), MATCH(C$32,'Mapping cadres'!$B$1:$Z$1,0))</f>
        <v>0</v>
      </c>
      <c r="D148" s="226">
        <f>INDEX('Uganda workforce data - raw'!$A$4:$F$619,MATCH($B148, 'Uganda workforce data - raw'!$B$4:$B$619,0), MATCH("Filled Male",'Uganda workforce data - raw'!$A$4:$F$4,0))*INDEX('Mapping cadres'!$B$1:$Z$616,MATCH($B148, 'Mapping cadres'!$B$1:$B$616,0), MATCH(D$32,'Mapping cadres'!$B$1:$Z$1,0))</f>
        <v>0</v>
      </c>
      <c r="E148" s="226">
        <f>INDEX('Uganda workforce data - raw'!$A$4:$F$619,MATCH($B148, 'Uganda workforce data - raw'!$B$4:$B$619,0), MATCH("Filled Male",'Uganda workforce data - raw'!$A$4:$F$4,0))*INDEX('Mapping cadres'!$B$1:$Z$616,MATCH($B148, 'Mapping cadres'!$B$1:$B$616,0), MATCH(E$32,'Mapping cadres'!$B$1:$Z$1,0))</f>
        <v>0</v>
      </c>
      <c r="F148" s="226">
        <f>INDEX('Uganda workforce data - raw'!$A$4:$F$619,MATCH($B148, 'Uganda workforce data - raw'!$B$4:$B$619,0), MATCH("Filled Male",'Uganda workforce data - raw'!$A$4:$F$4,0))*INDEX('Mapping cadres'!$B$1:$Z$616,MATCH($B148, 'Mapping cadres'!$B$1:$B$616,0), MATCH(F$32,'Mapping cadres'!$B$1:$Z$1,0))</f>
        <v>0</v>
      </c>
      <c r="G148" s="226">
        <f>INDEX('Uganda workforce data - raw'!$A$4:$F$619,MATCH($B148, 'Uganda workforce data - raw'!$B$4:$B$619,0), MATCH("Filled Male",'Uganda workforce data - raw'!$A$4:$F$4,0))*INDEX('Mapping cadres'!$B$1:$Z$616,MATCH($B148, 'Mapping cadres'!$B$1:$B$616,0), MATCH(G$32,'Mapping cadres'!$B$1:$Z$1,0))</f>
        <v>0</v>
      </c>
      <c r="H148" s="226">
        <f>INDEX('Uganda workforce data - raw'!$A$4:$F$619,MATCH($B148, 'Uganda workforce data - raw'!$B$4:$B$619,0), MATCH("Filled Male",'Uganda workforce data - raw'!$A$4:$F$4,0))*INDEX('Mapping cadres'!$B$1:$Z$616,MATCH($B148, 'Mapping cadres'!$B$1:$B$616,0), MATCH(H$32,'Mapping cadres'!$B$1:$Z$1,0))</f>
        <v>0</v>
      </c>
      <c r="I148" s="226">
        <f>INDEX('Uganda workforce data - raw'!$A$4:$F$619,MATCH($B148, 'Uganda workforce data - raw'!$B$4:$B$619,0), MATCH("Filled Male",'Uganda workforce data - raw'!$A$4:$F$4,0))*INDEX('Mapping cadres'!$B$1:$Z$616,MATCH($B148, 'Mapping cadres'!$B$1:$B$616,0), MATCH(I$32,'Mapping cadres'!$B$1:$Z$1,0))</f>
        <v>0</v>
      </c>
      <c r="J148" s="226">
        <f>INDEX('Uganda workforce data - raw'!$A$4:$F$619,MATCH($B148, 'Uganda workforce data - raw'!$B$4:$B$619,0), MATCH("Filled Male",'Uganda workforce data - raw'!$A$4:$F$4,0))*INDEX('Mapping cadres'!$B$1:$Z$616,MATCH($B148, 'Mapping cadres'!$B$1:$B$616,0), MATCH(J$32,'Mapping cadres'!$B$1:$Z$1,0))</f>
        <v>0</v>
      </c>
      <c r="K148" s="226">
        <f>INDEX('Uganda workforce data - raw'!$A$4:$F$619,MATCH($B148, 'Uganda workforce data - raw'!$B$4:$B$619,0), MATCH("Filled Male",'Uganda workforce data - raw'!$A$4:$F$4,0))*INDEX('Mapping cadres'!$B$1:$Z$616,MATCH($B148, 'Mapping cadres'!$B$1:$B$616,0), MATCH(K$32,'Mapping cadres'!$B$1:$Z$1,0))</f>
        <v>0</v>
      </c>
      <c r="L148" s="226">
        <f>INDEX('Uganda workforce data - raw'!$A$4:$F$619,MATCH($B148, 'Uganda workforce data - raw'!$B$4:$B$619,0), MATCH("Filled Male",'Uganda workforce data - raw'!$A$4:$F$4,0))*INDEX('Mapping cadres'!$B$1:$Z$616,MATCH($B148, 'Mapping cadres'!$B$1:$B$616,0), MATCH(L$32,'Mapping cadres'!$B$1:$Z$1,0))</f>
        <v>0</v>
      </c>
      <c r="M148" s="226">
        <f>INDEX('Uganda workforce data - raw'!$A$4:$F$619,MATCH($B148, 'Uganda workforce data - raw'!$B$4:$B$619,0), MATCH("Filled Male",'Uganda workforce data - raw'!$A$4:$F$4,0))*INDEX('Mapping cadres'!$B$1:$Z$616,MATCH($B148, 'Mapping cadres'!$B$1:$B$616,0), MATCH(M$32,'Mapping cadres'!$B$1:$Z$1,0))</f>
        <v>0</v>
      </c>
      <c r="N148" s="226">
        <f>INDEX('Uganda workforce data - raw'!$A$4:$F$619,MATCH($B148, 'Uganda workforce data - raw'!$B$4:$B$619,0), MATCH("Filled Male",'Uganda workforce data - raw'!$A$4:$F$4,0))*INDEX('Mapping cadres'!$B$1:$Z$616,MATCH($B148, 'Mapping cadres'!$B$1:$B$616,0), MATCH(N$32,'Mapping cadres'!$B$1:$Z$1,0))</f>
        <v>0</v>
      </c>
      <c r="O148" s="226">
        <f>INDEX('Uganda workforce data - raw'!$A$4:$F$619,MATCH($B148, 'Uganda workforce data - raw'!$B$4:$B$619,0), MATCH("Filled Male",'Uganda workforce data - raw'!$A$4:$F$4,0))*INDEX('Mapping cadres'!$B$1:$Z$616,MATCH($B148, 'Mapping cadres'!$B$1:$B$616,0), MATCH(O$32,'Mapping cadres'!$B$1:$Z$1,0))</f>
        <v>0</v>
      </c>
      <c r="P148" s="226">
        <f>INDEX('Uganda workforce data - raw'!$A$4:$F$619,MATCH($B148, 'Uganda workforce data - raw'!$B$4:$B$619,0), MATCH("Filled Male",'Uganda workforce data - raw'!$A$4:$F$4,0))*INDEX('Mapping cadres'!$B$1:$Z$616,MATCH($B148, 'Mapping cadres'!$B$1:$B$616,0), MATCH(P$32,'Mapping cadres'!$B$1:$Z$1,0))</f>
        <v>0</v>
      </c>
      <c r="Q148" s="226">
        <f>INDEX('Uganda workforce data - raw'!$A$4:$F$619,MATCH($B148, 'Uganda workforce data - raw'!$B$4:$B$619,0), MATCH("Filled Male",'Uganda workforce data - raw'!$A$4:$F$4,0))*INDEX('Mapping cadres'!$B$1:$Z$616,MATCH($B148, 'Mapping cadres'!$B$1:$B$616,0), MATCH(Q$32,'Mapping cadres'!$B$1:$Z$1,0))</f>
        <v>0</v>
      </c>
      <c r="R148" s="226">
        <f>INDEX('Uganda workforce data - raw'!$A$4:$F$619,MATCH($B148, 'Uganda workforce data - raw'!$B$4:$B$619,0), MATCH("Filled Male",'Uganda workforce data - raw'!$A$4:$F$4,0))*INDEX('Mapping cadres'!$B$1:$Z$616,MATCH($B148, 'Mapping cadres'!$B$1:$B$616,0), MATCH(R$32,'Mapping cadres'!$B$1:$Z$1,0))</f>
        <v>0</v>
      </c>
      <c r="S148" s="226">
        <f>INDEX('Uganda workforce data - raw'!$A$4:$F$619,MATCH($B148, 'Uganda workforce data - raw'!$B$4:$B$619,0), MATCH("Filled Male",'Uganda workforce data - raw'!$A$4:$F$4,0))*INDEX('Mapping cadres'!$B$1:$Z$616,MATCH($B148, 'Mapping cadres'!$B$1:$B$616,0), MATCH(S$32,'Mapping cadres'!$B$1:$Z$1,0))</f>
        <v>0</v>
      </c>
      <c r="T148" s="226">
        <f>INDEX('Uganda workforce data - raw'!$A$4:$F$619,MATCH($B148, 'Uganda workforce data - raw'!$B$4:$B$619,0), MATCH("Filled Male",'Uganda workforce data - raw'!$A$4:$F$4,0))*INDEX('Mapping cadres'!$B$1:$Z$616,MATCH($B148, 'Mapping cadres'!$B$1:$B$616,0), MATCH(T$32,'Mapping cadres'!$B$1:$Z$1,0))</f>
        <v>0</v>
      </c>
      <c r="U148" s="226">
        <f>INDEX('Uganda workforce data - raw'!$A$4:$F$619,MATCH($B148, 'Uganda workforce data - raw'!$B$4:$B$619,0), MATCH("Filled Male",'Uganda workforce data - raw'!$A$4:$F$4,0))*INDEX('Mapping cadres'!$B$1:$Z$616,MATCH($B148, 'Mapping cadres'!$B$1:$B$616,0), MATCH(U$32,'Mapping cadres'!$B$1:$Z$1,0))</f>
        <v>0</v>
      </c>
      <c r="V148" s="226">
        <f>INDEX('Uganda workforce data - raw'!$A$4:$F$619,MATCH($B148, 'Uganda workforce data - raw'!$B$4:$B$619,0), MATCH("Filled Male",'Uganda workforce data - raw'!$A$4:$F$4,0))*INDEX('Mapping cadres'!$B$1:$Z$616,MATCH($B148, 'Mapping cadres'!$B$1:$B$616,0), MATCH(V$32,'Mapping cadres'!$B$1:$Z$1,0))</f>
        <v>0</v>
      </c>
      <c r="W148" s="226">
        <f>INDEX('Uganda workforce data - raw'!$A$4:$F$619,MATCH($B148, 'Uganda workforce data - raw'!$B$4:$B$619,0), MATCH("Filled Male",'Uganda workforce data - raw'!$A$4:$F$4,0))*INDEX('Mapping cadres'!$B$1:$Z$616,MATCH($B148, 'Mapping cadres'!$B$1:$B$616,0), MATCH(W$32,'Mapping cadres'!$B$1:$Z$1,0))</f>
        <v>0</v>
      </c>
      <c r="X148" s="226">
        <f>INDEX('Uganda workforce data - raw'!$A$4:$F$619,MATCH($B148, 'Uganda workforce data - raw'!$B$4:$B$619,0), MATCH("Filled Male",'Uganda workforce data - raw'!$A$4:$F$4,0))*INDEX('Mapping cadres'!$B$1:$Z$616,MATCH($B148, 'Mapping cadres'!$B$1:$B$616,0), MATCH(X$32,'Mapping cadres'!$B$1:$Z$1,0))</f>
        <v>0</v>
      </c>
      <c r="Y148" s="226">
        <f>INDEX('Uganda workforce data - raw'!$A$4:$F$619,MATCH($B148, 'Uganda workforce data - raw'!$B$4:$B$619,0), MATCH("Filled Male",'Uganda workforce data - raw'!$A$4:$F$4,0))*INDEX('Mapping cadres'!$B$1:$Z$616,MATCH($B148, 'Mapping cadres'!$B$1:$B$616,0), MATCH(Y$32,'Mapping cadres'!$B$1:$Z$1,0))</f>
        <v>0</v>
      </c>
      <c r="Z148" s="226">
        <f>INDEX('Uganda workforce data - raw'!$A$4:$F$619,MATCH($B148, 'Uganda workforce data - raw'!$B$4:$B$619,0), MATCH("Filled Male",'Uganda workforce data - raw'!$A$4:$F$4,0))*INDEX('Mapping cadres'!$B$1:$Z$616,MATCH($B148, 'Mapping cadres'!$B$1:$B$616,0), MATCH(Z$32,'Mapping cadres'!$B$1:$Z$1,0))</f>
        <v>0</v>
      </c>
      <c r="AA148" s="226">
        <f>INDEX('Uganda workforce data - raw'!$A$4:$F$619,MATCH($B148, 'Uganda workforce data - raw'!$B$4:$B$619,0), MATCH("Filled Female",'Uganda workforce data - raw'!$A$4:$F$4,0))*INDEX('Mapping cadres'!$B$1:$Z$616,MATCH($B148, 'Mapping cadres'!$B$1:$B$616,0), MATCH(AA$32,'Mapping cadres'!$B$1:$Z$1,0))</f>
        <v>0</v>
      </c>
      <c r="AB148" s="226">
        <f>INDEX('Uganda workforce data - raw'!$A$4:$F$619,MATCH($B148, 'Uganda workforce data - raw'!$B$4:$B$619,0), MATCH("Filled Female",'Uganda workforce data - raw'!$A$4:$F$4,0))*INDEX('Mapping cadres'!$B$1:$Z$616,MATCH($B148, 'Mapping cadres'!$B$1:$B$616,0), MATCH(AB$32,'Mapping cadres'!$B$1:$Z$1,0))</f>
        <v>0</v>
      </c>
      <c r="AC148" s="226">
        <f>INDEX('Uganda workforce data - raw'!$A$4:$F$619,MATCH($B148, 'Uganda workforce data - raw'!$B$4:$B$619,0), MATCH("Filled Female",'Uganda workforce data - raw'!$A$4:$F$4,0))*INDEX('Mapping cadres'!$B$1:$Z$616,MATCH($B148, 'Mapping cadres'!$B$1:$B$616,0), MATCH(AC$32,'Mapping cadres'!$B$1:$Z$1,0))</f>
        <v>0</v>
      </c>
      <c r="AD148" s="226">
        <f>INDEX('Uganda workforce data - raw'!$A$4:$F$619,MATCH($B148, 'Uganda workforce data - raw'!$B$4:$B$619,0), MATCH("Filled Female",'Uganda workforce data - raw'!$A$4:$F$4,0))*INDEX('Mapping cadres'!$B$1:$Z$616,MATCH($B148, 'Mapping cadres'!$B$1:$B$616,0), MATCH(AD$32,'Mapping cadres'!$B$1:$Z$1,0))</f>
        <v>0</v>
      </c>
      <c r="AE148" s="226">
        <f>INDEX('Uganda workforce data - raw'!$A$4:$F$619,MATCH($B148, 'Uganda workforce data - raw'!$B$4:$B$619,0), MATCH("Filled Female",'Uganda workforce data - raw'!$A$4:$F$4,0))*INDEX('Mapping cadres'!$B$1:$Z$616,MATCH($B148, 'Mapping cadres'!$B$1:$B$616,0), MATCH(AE$32,'Mapping cadres'!$B$1:$Z$1,0))</f>
        <v>0</v>
      </c>
      <c r="AF148" s="226">
        <f>INDEX('Uganda workforce data - raw'!$A$4:$F$619,MATCH($B148, 'Uganda workforce data - raw'!$B$4:$B$619,0), MATCH("Filled Female",'Uganda workforce data - raw'!$A$4:$F$4,0))*INDEX('Mapping cadres'!$B$1:$Z$616,MATCH($B148, 'Mapping cadres'!$B$1:$B$616,0), MATCH(AF$32,'Mapping cadres'!$B$1:$Z$1,0))</f>
        <v>0</v>
      </c>
      <c r="AG148" s="226">
        <f>INDEX('Uganda workforce data - raw'!$A$4:$F$619,MATCH($B148, 'Uganda workforce data - raw'!$B$4:$B$619,0), MATCH("Filled Female",'Uganda workforce data - raw'!$A$4:$F$4,0))*INDEX('Mapping cadres'!$B$1:$Z$616,MATCH($B148, 'Mapping cadres'!$B$1:$B$616,0), MATCH(AG$32,'Mapping cadres'!$B$1:$Z$1,0))</f>
        <v>1</v>
      </c>
      <c r="AH148" s="226">
        <f>INDEX('Uganda workforce data - raw'!$A$4:$F$619,MATCH($B148, 'Uganda workforce data - raw'!$B$4:$B$619,0), MATCH("Filled Female",'Uganda workforce data - raw'!$A$4:$F$4,0))*INDEX('Mapping cadres'!$B$1:$Z$616,MATCH($B148, 'Mapping cadres'!$B$1:$B$616,0), MATCH(AH$32,'Mapping cadres'!$B$1:$Z$1,0))</f>
        <v>0</v>
      </c>
      <c r="AI148" s="226">
        <f>INDEX('Uganda workforce data - raw'!$A$4:$F$619,MATCH($B148, 'Uganda workforce data - raw'!$B$4:$B$619,0), MATCH("Filled Female",'Uganda workforce data - raw'!$A$4:$F$4,0))*INDEX('Mapping cadres'!$B$1:$Z$616,MATCH($B148, 'Mapping cadres'!$B$1:$B$616,0), MATCH(AI$32,'Mapping cadres'!$B$1:$Z$1,0))</f>
        <v>0</v>
      </c>
      <c r="AJ148" s="226">
        <f>INDEX('Uganda workforce data - raw'!$A$4:$F$619,MATCH($B148, 'Uganda workforce data - raw'!$B$4:$B$619,0), MATCH("Filled Female",'Uganda workforce data - raw'!$A$4:$F$4,0))*INDEX('Mapping cadres'!$B$1:$Z$616,MATCH($B148, 'Mapping cadres'!$B$1:$B$616,0), MATCH(AJ$32,'Mapping cadres'!$B$1:$Z$1,0))</f>
        <v>0</v>
      </c>
      <c r="AK148" s="226">
        <f>INDEX('Uganda workforce data - raw'!$A$4:$F$619,MATCH($B148, 'Uganda workforce data - raw'!$B$4:$B$619,0), MATCH("Filled Female",'Uganda workforce data - raw'!$A$4:$F$4,0))*INDEX('Mapping cadres'!$B$1:$Z$616,MATCH($B148, 'Mapping cadres'!$B$1:$B$616,0), MATCH(AK$32,'Mapping cadres'!$B$1:$Z$1,0))</f>
        <v>0</v>
      </c>
      <c r="AL148" s="226">
        <f>INDEX('Uganda workforce data - raw'!$A$4:$F$619,MATCH($B148, 'Uganda workforce data - raw'!$B$4:$B$619,0), MATCH("Filled Female",'Uganda workforce data - raw'!$A$4:$F$4,0))*INDEX('Mapping cadres'!$B$1:$Z$616,MATCH($B148, 'Mapping cadres'!$B$1:$B$616,0), MATCH(AL$32,'Mapping cadres'!$B$1:$Z$1,0))</f>
        <v>0</v>
      </c>
      <c r="AM148" s="226">
        <f>INDEX('Uganda workforce data - raw'!$A$4:$F$619,MATCH($B148, 'Uganda workforce data - raw'!$B$4:$B$619,0), MATCH("Filled Female",'Uganda workforce data - raw'!$A$4:$F$4,0))*INDEX('Mapping cadres'!$B$1:$Z$616,MATCH($B148, 'Mapping cadres'!$B$1:$B$616,0), MATCH(AM$32,'Mapping cadres'!$B$1:$Z$1,0))</f>
        <v>0</v>
      </c>
      <c r="AN148" s="226">
        <f>INDEX('Uganda workforce data - raw'!$A$4:$F$619,MATCH($B148, 'Uganda workforce data - raw'!$B$4:$B$619,0), MATCH("Filled Female",'Uganda workforce data - raw'!$A$4:$F$4,0))*INDEX('Mapping cadres'!$B$1:$Z$616,MATCH($B148, 'Mapping cadres'!$B$1:$B$616,0), MATCH(AN$32,'Mapping cadres'!$B$1:$Z$1,0))</f>
        <v>0</v>
      </c>
      <c r="AO148" s="226">
        <f>INDEX('Uganda workforce data - raw'!$A$4:$F$619,MATCH($B148, 'Uganda workforce data - raw'!$B$4:$B$619,0), MATCH("Filled Female",'Uganda workforce data - raw'!$A$4:$F$4,0))*INDEX('Mapping cadres'!$B$1:$Z$616,MATCH($B148, 'Mapping cadres'!$B$1:$B$616,0), MATCH(AO$32,'Mapping cadres'!$B$1:$Z$1,0))</f>
        <v>0</v>
      </c>
      <c r="AP148" s="226">
        <f>INDEX('Uganda workforce data - raw'!$A$4:$F$619,MATCH($B148, 'Uganda workforce data - raw'!$B$4:$B$619,0), MATCH("Filled Female",'Uganda workforce data - raw'!$A$4:$F$4,0))*INDEX('Mapping cadres'!$B$1:$Z$616,MATCH($B148, 'Mapping cadres'!$B$1:$B$616,0), MATCH(AP$32,'Mapping cadres'!$B$1:$Z$1,0))</f>
        <v>0</v>
      </c>
      <c r="AQ148" s="226">
        <f>INDEX('Uganda workforce data - raw'!$A$4:$F$619,MATCH($B148, 'Uganda workforce data - raw'!$B$4:$B$619,0), MATCH("Filled Female",'Uganda workforce data - raw'!$A$4:$F$4,0))*INDEX('Mapping cadres'!$B$1:$Z$616,MATCH($B148, 'Mapping cadres'!$B$1:$B$616,0), MATCH(AQ$32,'Mapping cadres'!$B$1:$Z$1,0))</f>
        <v>0</v>
      </c>
      <c r="AR148" s="226">
        <f>INDEX('Uganda workforce data - raw'!$A$4:$F$619,MATCH($B148, 'Uganda workforce data - raw'!$B$4:$B$619,0), MATCH("Filled Female",'Uganda workforce data - raw'!$A$4:$F$4,0))*INDEX('Mapping cadres'!$B$1:$Z$616,MATCH($B148, 'Mapping cadres'!$B$1:$B$616,0), MATCH(AR$32,'Mapping cadres'!$B$1:$Z$1,0))</f>
        <v>0</v>
      </c>
      <c r="AS148" s="226">
        <f>INDEX('Uganda workforce data - raw'!$A$4:$F$619,MATCH($B148, 'Uganda workforce data - raw'!$B$4:$B$619,0), MATCH("Filled Female",'Uganda workforce data - raw'!$A$4:$F$4,0))*INDEX('Mapping cadres'!$B$1:$Z$616,MATCH($B148, 'Mapping cadres'!$B$1:$B$616,0), MATCH(AS$32,'Mapping cadres'!$B$1:$Z$1,0))</f>
        <v>0</v>
      </c>
      <c r="AT148" s="226">
        <f>INDEX('Uganda workforce data - raw'!$A$4:$F$619,MATCH($B148, 'Uganda workforce data - raw'!$B$4:$B$619,0), MATCH("Filled Female",'Uganda workforce data - raw'!$A$4:$F$4,0))*INDEX('Mapping cadres'!$B$1:$Z$616,MATCH($B148, 'Mapping cadres'!$B$1:$B$616,0), MATCH(AT$32,'Mapping cadres'!$B$1:$Z$1,0))</f>
        <v>0</v>
      </c>
      <c r="AU148" s="226">
        <f>INDEX('Uganda workforce data - raw'!$A$4:$F$619,MATCH($B148, 'Uganda workforce data - raw'!$B$4:$B$619,0), MATCH("Filled Female",'Uganda workforce data - raw'!$A$4:$F$4,0))*INDEX('Mapping cadres'!$B$1:$Z$616,MATCH($B148, 'Mapping cadres'!$B$1:$B$616,0), MATCH(AU$32,'Mapping cadres'!$B$1:$Z$1,0))</f>
        <v>0</v>
      </c>
      <c r="AV148" s="226">
        <f>INDEX('Uganda workforce data - raw'!$A$4:$F$619,MATCH($B148, 'Uganda workforce data - raw'!$B$4:$B$619,0), MATCH("Filled Female",'Uganda workforce data - raw'!$A$4:$F$4,0))*INDEX('Mapping cadres'!$B$1:$Z$616,MATCH($B148, 'Mapping cadres'!$B$1:$B$616,0), MATCH(AV$32,'Mapping cadres'!$B$1:$Z$1,0))</f>
        <v>0</v>
      </c>
      <c r="AW148" s="226">
        <f>INDEX('Uganda workforce data - raw'!$A$4:$F$619,MATCH($B148, 'Uganda workforce data - raw'!$B$4:$B$619,0), MATCH("Filled Female",'Uganda workforce data - raw'!$A$4:$F$4,0))*INDEX('Mapping cadres'!$B$1:$Z$616,MATCH($B148, 'Mapping cadres'!$B$1:$B$616,0), MATCH(AW$32,'Mapping cadres'!$B$1:$Z$1,0))</f>
        <v>0</v>
      </c>
      <c r="AX148" s="226">
        <f>INDEX('Uganda workforce data - raw'!$A$4:$F$619,MATCH($B148, 'Uganda workforce data - raw'!$B$4:$B$619,0), MATCH("Filled Female",'Uganda workforce data - raw'!$A$4:$F$4,0))*INDEX('Mapping cadres'!$B$1:$Z$616,MATCH($B148, 'Mapping cadres'!$B$1:$B$616,0), MATCH(AX$32,'Mapping cadres'!$B$1:$Z$1,0))</f>
        <v>0</v>
      </c>
      <c r="AY148" s="226">
        <f t="shared" si="29"/>
        <v>0</v>
      </c>
      <c r="AZ148" s="226">
        <f t="shared" si="30"/>
        <v>0</v>
      </c>
      <c r="BA148" s="226">
        <f t="shared" si="31"/>
        <v>0</v>
      </c>
      <c r="BB148" s="226">
        <f t="shared" si="32"/>
        <v>0</v>
      </c>
      <c r="BC148" s="226">
        <f t="shared" si="33"/>
        <v>0</v>
      </c>
      <c r="BD148" s="226">
        <f t="shared" si="34"/>
        <v>0</v>
      </c>
      <c r="BE148" s="226">
        <f t="shared" si="35"/>
        <v>1</v>
      </c>
      <c r="BF148" s="226">
        <f t="shared" si="36"/>
        <v>0</v>
      </c>
      <c r="BG148" s="226">
        <f t="shared" si="37"/>
        <v>0</v>
      </c>
      <c r="BH148" s="226">
        <f t="shared" si="38"/>
        <v>0</v>
      </c>
      <c r="BI148" s="226">
        <f t="shared" si="39"/>
        <v>0</v>
      </c>
      <c r="BJ148" s="226">
        <f t="shared" si="40"/>
        <v>0</v>
      </c>
      <c r="BK148" s="226">
        <f t="shared" si="41"/>
        <v>0</v>
      </c>
      <c r="BL148" s="226">
        <f t="shared" si="42"/>
        <v>0</v>
      </c>
      <c r="BM148" s="226">
        <f t="shared" si="43"/>
        <v>0</v>
      </c>
      <c r="BN148" s="226">
        <f t="shared" si="44"/>
        <v>0</v>
      </c>
      <c r="BO148" s="226">
        <f t="shared" si="45"/>
        <v>0</v>
      </c>
      <c r="BP148" s="226">
        <f t="shared" si="46"/>
        <v>0</v>
      </c>
      <c r="BQ148" s="226">
        <f t="shared" si="47"/>
        <v>0</v>
      </c>
      <c r="BR148" s="226">
        <f t="shared" si="48"/>
        <v>0</v>
      </c>
      <c r="BS148" s="226">
        <f t="shared" si="49"/>
        <v>0</v>
      </c>
      <c r="BT148" s="226">
        <f t="shared" si="50"/>
        <v>0</v>
      </c>
      <c r="BU148" s="226">
        <f t="shared" si="51"/>
        <v>0</v>
      </c>
      <c r="BV148" s="226">
        <f t="shared" si="52"/>
        <v>0</v>
      </c>
    </row>
    <row r="149" spans="1:74">
      <c r="A149" s="226">
        <v>117</v>
      </c>
      <c r="B149" s="226" t="s">
        <v>1422</v>
      </c>
      <c r="C149" s="226">
        <f>INDEX('Uganda workforce data - raw'!$A$4:$F$619,MATCH($B149, 'Uganda workforce data - raw'!$B$4:$B$619,0), MATCH("Filled Male",'Uganda workforce data - raw'!$A$4:$F$4,0))*INDEX('Mapping cadres'!$B$1:$Z$616,MATCH($B149, 'Mapping cadres'!$B$1:$B$616,0), MATCH(C$32,'Mapping cadres'!$B$1:$Z$1,0))</f>
        <v>0</v>
      </c>
      <c r="D149" s="226">
        <f>INDEX('Uganda workforce data - raw'!$A$4:$F$619,MATCH($B149, 'Uganda workforce data - raw'!$B$4:$B$619,0), MATCH("Filled Male",'Uganda workforce data - raw'!$A$4:$F$4,0))*INDEX('Mapping cadres'!$B$1:$Z$616,MATCH($B149, 'Mapping cadres'!$B$1:$B$616,0), MATCH(D$32,'Mapping cadres'!$B$1:$Z$1,0))</f>
        <v>0</v>
      </c>
      <c r="E149" s="226">
        <f>INDEX('Uganda workforce data - raw'!$A$4:$F$619,MATCH($B149, 'Uganda workforce data - raw'!$B$4:$B$619,0), MATCH("Filled Male",'Uganda workforce data - raw'!$A$4:$F$4,0))*INDEX('Mapping cadres'!$B$1:$Z$616,MATCH($B149, 'Mapping cadres'!$B$1:$B$616,0), MATCH(E$32,'Mapping cadres'!$B$1:$Z$1,0))</f>
        <v>0</v>
      </c>
      <c r="F149" s="226">
        <f>INDEX('Uganda workforce data - raw'!$A$4:$F$619,MATCH($B149, 'Uganda workforce data - raw'!$B$4:$B$619,0), MATCH("Filled Male",'Uganda workforce data - raw'!$A$4:$F$4,0))*INDEX('Mapping cadres'!$B$1:$Z$616,MATCH($B149, 'Mapping cadres'!$B$1:$B$616,0), MATCH(F$32,'Mapping cadres'!$B$1:$Z$1,0))</f>
        <v>0</v>
      </c>
      <c r="G149" s="226">
        <f>INDEX('Uganda workforce data - raw'!$A$4:$F$619,MATCH($B149, 'Uganda workforce data - raw'!$B$4:$B$619,0), MATCH("Filled Male",'Uganda workforce data - raw'!$A$4:$F$4,0))*INDEX('Mapping cadres'!$B$1:$Z$616,MATCH($B149, 'Mapping cadres'!$B$1:$B$616,0), MATCH(G$32,'Mapping cadres'!$B$1:$Z$1,0))</f>
        <v>0</v>
      </c>
      <c r="H149" s="226">
        <f>INDEX('Uganda workforce data - raw'!$A$4:$F$619,MATCH($B149, 'Uganda workforce data - raw'!$B$4:$B$619,0), MATCH("Filled Male",'Uganda workforce data - raw'!$A$4:$F$4,0))*INDEX('Mapping cadres'!$B$1:$Z$616,MATCH($B149, 'Mapping cadres'!$B$1:$B$616,0), MATCH(H$32,'Mapping cadres'!$B$1:$Z$1,0))</f>
        <v>0</v>
      </c>
      <c r="I149" s="226">
        <f>INDEX('Uganda workforce data - raw'!$A$4:$F$619,MATCH($B149, 'Uganda workforce data - raw'!$B$4:$B$619,0), MATCH("Filled Male",'Uganda workforce data - raw'!$A$4:$F$4,0))*INDEX('Mapping cadres'!$B$1:$Z$616,MATCH($B149, 'Mapping cadres'!$B$1:$B$616,0), MATCH(I$32,'Mapping cadres'!$B$1:$Z$1,0))</f>
        <v>1</v>
      </c>
      <c r="J149" s="226">
        <f>INDEX('Uganda workforce data - raw'!$A$4:$F$619,MATCH($B149, 'Uganda workforce data - raw'!$B$4:$B$619,0), MATCH("Filled Male",'Uganda workforce data - raw'!$A$4:$F$4,0))*INDEX('Mapping cadres'!$B$1:$Z$616,MATCH($B149, 'Mapping cadres'!$B$1:$B$616,0), MATCH(J$32,'Mapping cadres'!$B$1:$Z$1,0))</f>
        <v>0</v>
      </c>
      <c r="K149" s="226">
        <f>INDEX('Uganda workforce data - raw'!$A$4:$F$619,MATCH($B149, 'Uganda workforce data - raw'!$B$4:$B$619,0), MATCH("Filled Male",'Uganda workforce data - raw'!$A$4:$F$4,0))*INDEX('Mapping cadres'!$B$1:$Z$616,MATCH($B149, 'Mapping cadres'!$B$1:$B$616,0), MATCH(K$32,'Mapping cadres'!$B$1:$Z$1,0))</f>
        <v>0</v>
      </c>
      <c r="L149" s="226">
        <f>INDEX('Uganda workforce data - raw'!$A$4:$F$619,MATCH($B149, 'Uganda workforce data - raw'!$B$4:$B$619,0), MATCH("Filled Male",'Uganda workforce data - raw'!$A$4:$F$4,0))*INDEX('Mapping cadres'!$B$1:$Z$616,MATCH($B149, 'Mapping cadres'!$B$1:$B$616,0), MATCH(L$32,'Mapping cadres'!$B$1:$Z$1,0))</f>
        <v>0</v>
      </c>
      <c r="M149" s="226">
        <f>INDEX('Uganda workforce data - raw'!$A$4:$F$619,MATCH($B149, 'Uganda workforce data - raw'!$B$4:$B$619,0), MATCH("Filled Male",'Uganda workforce data - raw'!$A$4:$F$4,0))*INDEX('Mapping cadres'!$B$1:$Z$616,MATCH($B149, 'Mapping cadres'!$B$1:$B$616,0), MATCH(M$32,'Mapping cadres'!$B$1:$Z$1,0))</f>
        <v>0</v>
      </c>
      <c r="N149" s="226">
        <f>INDEX('Uganda workforce data - raw'!$A$4:$F$619,MATCH($B149, 'Uganda workforce data - raw'!$B$4:$B$619,0), MATCH("Filled Male",'Uganda workforce data - raw'!$A$4:$F$4,0))*INDEX('Mapping cadres'!$B$1:$Z$616,MATCH($B149, 'Mapping cadres'!$B$1:$B$616,0), MATCH(N$32,'Mapping cadres'!$B$1:$Z$1,0))</f>
        <v>0</v>
      </c>
      <c r="O149" s="226">
        <f>INDEX('Uganda workforce data - raw'!$A$4:$F$619,MATCH($B149, 'Uganda workforce data - raw'!$B$4:$B$619,0), MATCH("Filled Male",'Uganda workforce data - raw'!$A$4:$F$4,0))*INDEX('Mapping cadres'!$B$1:$Z$616,MATCH($B149, 'Mapping cadres'!$B$1:$B$616,0), MATCH(O$32,'Mapping cadres'!$B$1:$Z$1,0))</f>
        <v>0</v>
      </c>
      <c r="P149" s="226">
        <f>INDEX('Uganda workforce data - raw'!$A$4:$F$619,MATCH($B149, 'Uganda workforce data - raw'!$B$4:$B$619,0), MATCH("Filled Male",'Uganda workforce data - raw'!$A$4:$F$4,0))*INDEX('Mapping cadres'!$B$1:$Z$616,MATCH($B149, 'Mapping cadres'!$B$1:$B$616,0), MATCH(P$32,'Mapping cadres'!$B$1:$Z$1,0))</f>
        <v>0</v>
      </c>
      <c r="Q149" s="226">
        <f>INDEX('Uganda workforce data - raw'!$A$4:$F$619,MATCH($B149, 'Uganda workforce data - raw'!$B$4:$B$619,0), MATCH("Filled Male",'Uganda workforce data - raw'!$A$4:$F$4,0))*INDEX('Mapping cadres'!$B$1:$Z$616,MATCH($B149, 'Mapping cadres'!$B$1:$B$616,0), MATCH(Q$32,'Mapping cadres'!$B$1:$Z$1,0))</f>
        <v>0</v>
      </c>
      <c r="R149" s="226">
        <f>INDEX('Uganda workforce data - raw'!$A$4:$F$619,MATCH($B149, 'Uganda workforce data - raw'!$B$4:$B$619,0), MATCH("Filled Male",'Uganda workforce data - raw'!$A$4:$F$4,0))*INDEX('Mapping cadres'!$B$1:$Z$616,MATCH($B149, 'Mapping cadres'!$B$1:$B$616,0), MATCH(R$32,'Mapping cadres'!$B$1:$Z$1,0))</f>
        <v>0</v>
      </c>
      <c r="S149" s="226">
        <f>INDEX('Uganda workforce data - raw'!$A$4:$F$619,MATCH($B149, 'Uganda workforce data - raw'!$B$4:$B$619,0), MATCH("Filled Male",'Uganda workforce data - raw'!$A$4:$F$4,0))*INDEX('Mapping cadres'!$B$1:$Z$616,MATCH($B149, 'Mapping cadres'!$B$1:$B$616,0), MATCH(S$32,'Mapping cadres'!$B$1:$Z$1,0))</f>
        <v>0</v>
      </c>
      <c r="T149" s="226">
        <f>INDEX('Uganda workforce data - raw'!$A$4:$F$619,MATCH($B149, 'Uganda workforce data - raw'!$B$4:$B$619,0), MATCH("Filled Male",'Uganda workforce data - raw'!$A$4:$F$4,0))*INDEX('Mapping cadres'!$B$1:$Z$616,MATCH($B149, 'Mapping cadres'!$B$1:$B$616,0), MATCH(T$32,'Mapping cadres'!$B$1:$Z$1,0))</f>
        <v>0</v>
      </c>
      <c r="U149" s="226">
        <f>INDEX('Uganda workforce data - raw'!$A$4:$F$619,MATCH($B149, 'Uganda workforce data - raw'!$B$4:$B$619,0), MATCH("Filled Male",'Uganda workforce data - raw'!$A$4:$F$4,0))*INDEX('Mapping cadres'!$B$1:$Z$616,MATCH($B149, 'Mapping cadres'!$B$1:$B$616,0), MATCH(U$32,'Mapping cadres'!$B$1:$Z$1,0))</f>
        <v>0</v>
      </c>
      <c r="V149" s="226">
        <f>INDEX('Uganda workforce data - raw'!$A$4:$F$619,MATCH($B149, 'Uganda workforce data - raw'!$B$4:$B$619,0), MATCH("Filled Male",'Uganda workforce data - raw'!$A$4:$F$4,0))*INDEX('Mapping cadres'!$B$1:$Z$616,MATCH($B149, 'Mapping cadres'!$B$1:$B$616,0), MATCH(V$32,'Mapping cadres'!$B$1:$Z$1,0))</f>
        <v>0</v>
      </c>
      <c r="W149" s="226">
        <f>INDEX('Uganda workforce data - raw'!$A$4:$F$619,MATCH($B149, 'Uganda workforce data - raw'!$B$4:$B$619,0), MATCH("Filled Male",'Uganda workforce data - raw'!$A$4:$F$4,0))*INDEX('Mapping cadres'!$B$1:$Z$616,MATCH($B149, 'Mapping cadres'!$B$1:$B$616,0), MATCH(W$32,'Mapping cadres'!$B$1:$Z$1,0))</f>
        <v>0</v>
      </c>
      <c r="X149" s="226">
        <f>INDEX('Uganda workforce data - raw'!$A$4:$F$619,MATCH($B149, 'Uganda workforce data - raw'!$B$4:$B$619,0), MATCH("Filled Male",'Uganda workforce data - raw'!$A$4:$F$4,0))*INDEX('Mapping cadres'!$B$1:$Z$616,MATCH($B149, 'Mapping cadres'!$B$1:$B$616,0), MATCH(X$32,'Mapping cadres'!$B$1:$Z$1,0))</f>
        <v>0</v>
      </c>
      <c r="Y149" s="226">
        <f>INDEX('Uganda workforce data - raw'!$A$4:$F$619,MATCH($B149, 'Uganda workforce data - raw'!$B$4:$B$619,0), MATCH("Filled Male",'Uganda workforce data - raw'!$A$4:$F$4,0))*INDEX('Mapping cadres'!$B$1:$Z$616,MATCH($B149, 'Mapping cadres'!$B$1:$B$616,0), MATCH(Y$32,'Mapping cadres'!$B$1:$Z$1,0))</f>
        <v>0</v>
      </c>
      <c r="Z149" s="226">
        <f>INDEX('Uganda workforce data - raw'!$A$4:$F$619,MATCH($B149, 'Uganda workforce data - raw'!$B$4:$B$619,0), MATCH("Filled Male",'Uganda workforce data - raw'!$A$4:$F$4,0))*INDEX('Mapping cadres'!$B$1:$Z$616,MATCH($B149, 'Mapping cadres'!$B$1:$B$616,0), MATCH(Z$32,'Mapping cadres'!$B$1:$Z$1,0))</f>
        <v>0</v>
      </c>
      <c r="AA149" s="226">
        <f>INDEX('Uganda workforce data - raw'!$A$4:$F$619,MATCH($B149, 'Uganda workforce data - raw'!$B$4:$B$619,0), MATCH("Filled Female",'Uganda workforce data - raw'!$A$4:$F$4,0))*INDEX('Mapping cadres'!$B$1:$Z$616,MATCH($B149, 'Mapping cadres'!$B$1:$B$616,0), MATCH(AA$32,'Mapping cadres'!$B$1:$Z$1,0))</f>
        <v>0</v>
      </c>
      <c r="AB149" s="226">
        <f>INDEX('Uganda workforce data - raw'!$A$4:$F$619,MATCH($B149, 'Uganda workforce data - raw'!$B$4:$B$619,0), MATCH("Filled Female",'Uganda workforce data - raw'!$A$4:$F$4,0))*INDEX('Mapping cadres'!$B$1:$Z$616,MATCH($B149, 'Mapping cadres'!$B$1:$B$616,0), MATCH(AB$32,'Mapping cadres'!$B$1:$Z$1,0))</f>
        <v>0</v>
      </c>
      <c r="AC149" s="226">
        <f>INDEX('Uganda workforce data - raw'!$A$4:$F$619,MATCH($B149, 'Uganda workforce data - raw'!$B$4:$B$619,0), MATCH("Filled Female",'Uganda workforce data - raw'!$A$4:$F$4,0))*INDEX('Mapping cadres'!$B$1:$Z$616,MATCH($B149, 'Mapping cadres'!$B$1:$B$616,0), MATCH(AC$32,'Mapping cadres'!$B$1:$Z$1,0))</f>
        <v>0</v>
      </c>
      <c r="AD149" s="226">
        <f>INDEX('Uganda workforce data - raw'!$A$4:$F$619,MATCH($B149, 'Uganda workforce data - raw'!$B$4:$B$619,0), MATCH("Filled Female",'Uganda workforce data - raw'!$A$4:$F$4,0))*INDEX('Mapping cadres'!$B$1:$Z$616,MATCH($B149, 'Mapping cadres'!$B$1:$B$616,0), MATCH(AD$32,'Mapping cadres'!$B$1:$Z$1,0))</f>
        <v>0</v>
      </c>
      <c r="AE149" s="226">
        <f>INDEX('Uganda workforce data - raw'!$A$4:$F$619,MATCH($B149, 'Uganda workforce data - raw'!$B$4:$B$619,0), MATCH("Filled Female",'Uganda workforce data - raw'!$A$4:$F$4,0))*INDEX('Mapping cadres'!$B$1:$Z$616,MATCH($B149, 'Mapping cadres'!$B$1:$B$616,0), MATCH(AE$32,'Mapping cadres'!$B$1:$Z$1,0))</f>
        <v>0</v>
      </c>
      <c r="AF149" s="226">
        <f>INDEX('Uganda workforce data - raw'!$A$4:$F$619,MATCH($B149, 'Uganda workforce data - raw'!$B$4:$B$619,0), MATCH("Filled Female",'Uganda workforce data - raw'!$A$4:$F$4,0))*INDEX('Mapping cadres'!$B$1:$Z$616,MATCH($B149, 'Mapping cadres'!$B$1:$B$616,0), MATCH(AF$32,'Mapping cadres'!$B$1:$Z$1,0))</f>
        <v>0</v>
      </c>
      <c r="AG149" s="226">
        <f>INDEX('Uganda workforce data - raw'!$A$4:$F$619,MATCH($B149, 'Uganda workforce data - raw'!$B$4:$B$619,0), MATCH("Filled Female",'Uganda workforce data - raw'!$A$4:$F$4,0))*INDEX('Mapping cadres'!$B$1:$Z$616,MATCH($B149, 'Mapping cadres'!$B$1:$B$616,0), MATCH(AG$32,'Mapping cadres'!$B$1:$Z$1,0))</f>
        <v>0</v>
      </c>
      <c r="AH149" s="226">
        <f>INDEX('Uganda workforce data - raw'!$A$4:$F$619,MATCH($B149, 'Uganda workforce data - raw'!$B$4:$B$619,0), MATCH("Filled Female",'Uganda workforce data - raw'!$A$4:$F$4,0))*INDEX('Mapping cadres'!$B$1:$Z$616,MATCH($B149, 'Mapping cadres'!$B$1:$B$616,0), MATCH(AH$32,'Mapping cadres'!$B$1:$Z$1,0))</f>
        <v>0</v>
      </c>
      <c r="AI149" s="226">
        <f>INDEX('Uganda workforce data - raw'!$A$4:$F$619,MATCH($B149, 'Uganda workforce data - raw'!$B$4:$B$619,0), MATCH("Filled Female",'Uganda workforce data - raw'!$A$4:$F$4,0))*INDEX('Mapping cadres'!$B$1:$Z$616,MATCH($B149, 'Mapping cadres'!$B$1:$B$616,0), MATCH(AI$32,'Mapping cadres'!$B$1:$Z$1,0))</f>
        <v>0</v>
      </c>
      <c r="AJ149" s="226">
        <f>INDEX('Uganda workforce data - raw'!$A$4:$F$619,MATCH($B149, 'Uganda workforce data - raw'!$B$4:$B$619,0), MATCH("Filled Female",'Uganda workforce data - raw'!$A$4:$F$4,0))*INDEX('Mapping cadres'!$B$1:$Z$616,MATCH($B149, 'Mapping cadres'!$B$1:$B$616,0), MATCH(AJ$32,'Mapping cadres'!$B$1:$Z$1,0))</f>
        <v>0</v>
      </c>
      <c r="AK149" s="226">
        <f>INDEX('Uganda workforce data - raw'!$A$4:$F$619,MATCH($B149, 'Uganda workforce data - raw'!$B$4:$B$619,0), MATCH("Filled Female",'Uganda workforce data - raw'!$A$4:$F$4,0))*INDEX('Mapping cadres'!$B$1:$Z$616,MATCH($B149, 'Mapping cadres'!$B$1:$B$616,0), MATCH(AK$32,'Mapping cadres'!$B$1:$Z$1,0))</f>
        <v>0</v>
      </c>
      <c r="AL149" s="226">
        <f>INDEX('Uganda workforce data - raw'!$A$4:$F$619,MATCH($B149, 'Uganda workforce data - raw'!$B$4:$B$619,0), MATCH("Filled Female",'Uganda workforce data - raw'!$A$4:$F$4,0))*INDEX('Mapping cadres'!$B$1:$Z$616,MATCH($B149, 'Mapping cadres'!$B$1:$B$616,0), MATCH(AL$32,'Mapping cadres'!$B$1:$Z$1,0))</f>
        <v>0</v>
      </c>
      <c r="AM149" s="226">
        <f>INDEX('Uganda workforce data - raw'!$A$4:$F$619,MATCH($B149, 'Uganda workforce data - raw'!$B$4:$B$619,0), MATCH("Filled Female",'Uganda workforce data - raw'!$A$4:$F$4,0))*INDEX('Mapping cadres'!$B$1:$Z$616,MATCH($B149, 'Mapping cadres'!$B$1:$B$616,0), MATCH(AM$32,'Mapping cadres'!$B$1:$Z$1,0))</f>
        <v>0</v>
      </c>
      <c r="AN149" s="226">
        <f>INDEX('Uganda workforce data - raw'!$A$4:$F$619,MATCH($B149, 'Uganda workforce data - raw'!$B$4:$B$619,0), MATCH("Filled Female",'Uganda workforce data - raw'!$A$4:$F$4,0))*INDEX('Mapping cadres'!$B$1:$Z$616,MATCH($B149, 'Mapping cadres'!$B$1:$B$616,0), MATCH(AN$32,'Mapping cadres'!$B$1:$Z$1,0))</f>
        <v>0</v>
      </c>
      <c r="AO149" s="226">
        <f>INDEX('Uganda workforce data - raw'!$A$4:$F$619,MATCH($B149, 'Uganda workforce data - raw'!$B$4:$B$619,0), MATCH("Filled Female",'Uganda workforce data - raw'!$A$4:$F$4,0))*INDEX('Mapping cadres'!$B$1:$Z$616,MATCH($B149, 'Mapping cadres'!$B$1:$B$616,0), MATCH(AO$32,'Mapping cadres'!$B$1:$Z$1,0))</f>
        <v>0</v>
      </c>
      <c r="AP149" s="226">
        <f>INDEX('Uganda workforce data - raw'!$A$4:$F$619,MATCH($B149, 'Uganda workforce data - raw'!$B$4:$B$619,0), MATCH("Filled Female",'Uganda workforce data - raw'!$A$4:$F$4,0))*INDEX('Mapping cadres'!$B$1:$Z$616,MATCH($B149, 'Mapping cadres'!$B$1:$B$616,0), MATCH(AP$32,'Mapping cadres'!$B$1:$Z$1,0))</f>
        <v>0</v>
      </c>
      <c r="AQ149" s="226">
        <f>INDEX('Uganda workforce data - raw'!$A$4:$F$619,MATCH($B149, 'Uganda workforce data - raw'!$B$4:$B$619,0), MATCH("Filled Female",'Uganda workforce data - raw'!$A$4:$F$4,0))*INDEX('Mapping cadres'!$B$1:$Z$616,MATCH($B149, 'Mapping cadres'!$B$1:$B$616,0), MATCH(AQ$32,'Mapping cadres'!$B$1:$Z$1,0))</f>
        <v>0</v>
      </c>
      <c r="AR149" s="226">
        <f>INDEX('Uganda workforce data - raw'!$A$4:$F$619,MATCH($B149, 'Uganda workforce data - raw'!$B$4:$B$619,0), MATCH("Filled Female",'Uganda workforce data - raw'!$A$4:$F$4,0))*INDEX('Mapping cadres'!$B$1:$Z$616,MATCH($B149, 'Mapping cadres'!$B$1:$B$616,0), MATCH(AR$32,'Mapping cadres'!$B$1:$Z$1,0))</f>
        <v>0</v>
      </c>
      <c r="AS149" s="226">
        <f>INDEX('Uganda workforce data - raw'!$A$4:$F$619,MATCH($B149, 'Uganda workforce data - raw'!$B$4:$B$619,0), MATCH("Filled Female",'Uganda workforce data - raw'!$A$4:$F$4,0))*INDEX('Mapping cadres'!$B$1:$Z$616,MATCH($B149, 'Mapping cadres'!$B$1:$B$616,0), MATCH(AS$32,'Mapping cadres'!$B$1:$Z$1,0))</f>
        <v>0</v>
      </c>
      <c r="AT149" s="226">
        <f>INDEX('Uganda workforce data - raw'!$A$4:$F$619,MATCH($B149, 'Uganda workforce data - raw'!$B$4:$B$619,0), MATCH("Filled Female",'Uganda workforce data - raw'!$A$4:$F$4,0))*INDEX('Mapping cadres'!$B$1:$Z$616,MATCH($B149, 'Mapping cadres'!$B$1:$B$616,0), MATCH(AT$32,'Mapping cadres'!$B$1:$Z$1,0))</f>
        <v>0</v>
      </c>
      <c r="AU149" s="226">
        <f>INDEX('Uganda workforce data - raw'!$A$4:$F$619,MATCH($B149, 'Uganda workforce data - raw'!$B$4:$B$619,0), MATCH("Filled Female",'Uganda workforce data - raw'!$A$4:$F$4,0))*INDEX('Mapping cadres'!$B$1:$Z$616,MATCH($B149, 'Mapping cadres'!$B$1:$B$616,0), MATCH(AU$32,'Mapping cadres'!$B$1:$Z$1,0))</f>
        <v>0</v>
      </c>
      <c r="AV149" s="226">
        <f>INDEX('Uganda workforce data - raw'!$A$4:$F$619,MATCH($B149, 'Uganda workforce data - raw'!$B$4:$B$619,0), MATCH("Filled Female",'Uganda workforce data - raw'!$A$4:$F$4,0))*INDEX('Mapping cadres'!$B$1:$Z$616,MATCH($B149, 'Mapping cadres'!$B$1:$B$616,0), MATCH(AV$32,'Mapping cadres'!$B$1:$Z$1,0))</f>
        <v>0</v>
      </c>
      <c r="AW149" s="226">
        <f>INDEX('Uganda workforce data - raw'!$A$4:$F$619,MATCH($B149, 'Uganda workforce data - raw'!$B$4:$B$619,0), MATCH("Filled Female",'Uganda workforce data - raw'!$A$4:$F$4,0))*INDEX('Mapping cadres'!$B$1:$Z$616,MATCH($B149, 'Mapping cadres'!$B$1:$B$616,0), MATCH(AW$32,'Mapping cadres'!$B$1:$Z$1,0))</f>
        <v>0</v>
      </c>
      <c r="AX149" s="226">
        <f>INDEX('Uganda workforce data - raw'!$A$4:$F$619,MATCH($B149, 'Uganda workforce data - raw'!$B$4:$B$619,0), MATCH("Filled Female",'Uganda workforce data - raw'!$A$4:$F$4,0))*INDEX('Mapping cadres'!$B$1:$Z$616,MATCH($B149, 'Mapping cadres'!$B$1:$B$616,0), MATCH(AX$32,'Mapping cadres'!$B$1:$Z$1,0))</f>
        <v>0</v>
      </c>
      <c r="AY149" s="226">
        <f t="shared" si="29"/>
        <v>0</v>
      </c>
      <c r="AZ149" s="226">
        <f t="shared" si="30"/>
        <v>0</v>
      </c>
      <c r="BA149" s="226">
        <f t="shared" si="31"/>
        <v>0</v>
      </c>
      <c r="BB149" s="226">
        <f t="shared" si="32"/>
        <v>0</v>
      </c>
      <c r="BC149" s="226">
        <f t="shared" si="33"/>
        <v>0</v>
      </c>
      <c r="BD149" s="226">
        <f t="shared" si="34"/>
        <v>0</v>
      </c>
      <c r="BE149" s="226">
        <f t="shared" si="35"/>
        <v>1</v>
      </c>
      <c r="BF149" s="226">
        <f t="shared" si="36"/>
        <v>0</v>
      </c>
      <c r="BG149" s="226">
        <f t="shared" si="37"/>
        <v>0</v>
      </c>
      <c r="BH149" s="226">
        <f t="shared" si="38"/>
        <v>0</v>
      </c>
      <c r="BI149" s="226">
        <f t="shared" si="39"/>
        <v>0</v>
      </c>
      <c r="BJ149" s="226">
        <f t="shared" si="40"/>
        <v>0</v>
      </c>
      <c r="BK149" s="226">
        <f t="shared" si="41"/>
        <v>0</v>
      </c>
      <c r="BL149" s="226">
        <f t="shared" si="42"/>
        <v>0</v>
      </c>
      <c r="BM149" s="226">
        <f t="shared" si="43"/>
        <v>0</v>
      </c>
      <c r="BN149" s="226">
        <f t="shared" si="44"/>
        <v>0</v>
      </c>
      <c r="BO149" s="226">
        <f t="shared" si="45"/>
        <v>0</v>
      </c>
      <c r="BP149" s="226">
        <f t="shared" si="46"/>
        <v>0</v>
      </c>
      <c r="BQ149" s="226">
        <f t="shared" si="47"/>
        <v>0</v>
      </c>
      <c r="BR149" s="226">
        <f t="shared" si="48"/>
        <v>0</v>
      </c>
      <c r="BS149" s="226">
        <f t="shared" si="49"/>
        <v>0</v>
      </c>
      <c r="BT149" s="226">
        <f t="shared" si="50"/>
        <v>0</v>
      </c>
      <c r="BU149" s="226">
        <f t="shared" si="51"/>
        <v>0</v>
      </c>
      <c r="BV149" s="226">
        <f t="shared" si="52"/>
        <v>0</v>
      </c>
    </row>
    <row r="150" spans="1:74">
      <c r="A150" s="226">
        <v>118</v>
      </c>
      <c r="B150" s="226" t="s">
        <v>1423</v>
      </c>
      <c r="C150" s="226">
        <f>INDEX('Uganda workforce data - raw'!$A$4:$F$619,MATCH($B150, 'Uganda workforce data - raw'!$B$4:$B$619,0), MATCH("Filled Male",'Uganda workforce data - raw'!$A$4:$F$4,0))*INDEX('Mapping cadres'!$B$1:$Z$616,MATCH($B150, 'Mapping cadres'!$B$1:$B$616,0), MATCH(C$32,'Mapping cadres'!$B$1:$Z$1,0))</f>
        <v>0</v>
      </c>
      <c r="D150" s="226">
        <f>INDEX('Uganda workforce data - raw'!$A$4:$F$619,MATCH($B150, 'Uganda workforce data - raw'!$B$4:$B$619,0), MATCH("Filled Male",'Uganda workforce data - raw'!$A$4:$F$4,0))*INDEX('Mapping cadres'!$B$1:$Z$616,MATCH($B150, 'Mapping cadres'!$B$1:$B$616,0), MATCH(D$32,'Mapping cadres'!$B$1:$Z$1,0))</f>
        <v>0</v>
      </c>
      <c r="E150" s="226">
        <f>INDEX('Uganda workforce data - raw'!$A$4:$F$619,MATCH($B150, 'Uganda workforce data - raw'!$B$4:$B$619,0), MATCH("Filled Male",'Uganda workforce data - raw'!$A$4:$F$4,0))*INDEX('Mapping cadres'!$B$1:$Z$616,MATCH($B150, 'Mapping cadres'!$B$1:$B$616,0), MATCH(E$32,'Mapping cadres'!$B$1:$Z$1,0))</f>
        <v>0</v>
      </c>
      <c r="F150" s="226">
        <f>INDEX('Uganda workforce data - raw'!$A$4:$F$619,MATCH($B150, 'Uganda workforce data - raw'!$B$4:$B$619,0), MATCH("Filled Male",'Uganda workforce data - raw'!$A$4:$F$4,0))*INDEX('Mapping cadres'!$B$1:$Z$616,MATCH($B150, 'Mapping cadres'!$B$1:$B$616,0), MATCH(F$32,'Mapping cadres'!$B$1:$Z$1,0))</f>
        <v>0</v>
      </c>
      <c r="G150" s="226">
        <f>INDEX('Uganda workforce data - raw'!$A$4:$F$619,MATCH($B150, 'Uganda workforce data - raw'!$B$4:$B$619,0), MATCH("Filled Male",'Uganda workforce data - raw'!$A$4:$F$4,0))*INDEX('Mapping cadres'!$B$1:$Z$616,MATCH($B150, 'Mapping cadres'!$B$1:$B$616,0), MATCH(G$32,'Mapping cadres'!$B$1:$Z$1,0))</f>
        <v>0</v>
      </c>
      <c r="H150" s="226">
        <f>INDEX('Uganda workforce data - raw'!$A$4:$F$619,MATCH($B150, 'Uganda workforce data - raw'!$B$4:$B$619,0), MATCH("Filled Male",'Uganda workforce data - raw'!$A$4:$F$4,0))*INDEX('Mapping cadres'!$B$1:$Z$616,MATCH($B150, 'Mapping cadres'!$B$1:$B$616,0), MATCH(H$32,'Mapping cadres'!$B$1:$Z$1,0))</f>
        <v>0</v>
      </c>
      <c r="I150" s="226">
        <f>INDEX('Uganda workforce data - raw'!$A$4:$F$619,MATCH($B150, 'Uganda workforce data - raw'!$B$4:$B$619,0), MATCH("Filled Male",'Uganda workforce data - raw'!$A$4:$F$4,0))*INDEX('Mapping cadres'!$B$1:$Z$616,MATCH($B150, 'Mapping cadres'!$B$1:$B$616,0), MATCH(I$32,'Mapping cadres'!$B$1:$Z$1,0))</f>
        <v>3</v>
      </c>
      <c r="J150" s="226">
        <f>INDEX('Uganda workforce data - raw'!$A$4:$F$619,MATCH($B150, 'Uganda workforce data - raw'!$B$4:$B$619,0), MATCH("Filled Male",'Uganda workforce data - raw'!$A$4:$F$4,0))*INDEX('Mapping cadres'!$B$1:$Z$616,MATCH($B150, 'Mapping cadres'!$B$1:$B$616,0), MATCH(J$32,'Mapping cadres'!$B$1:$Z$1,0))</f>
        <v>0</v>
      </c>
      <c r="K150" s="226">
        <f>INDEX('Uganda workforce data - raw'!$A$4:$F$619,MATCH($B150, 'Uganda workforce data - raw'!$B$4:$B$619,0), MATCH("Filled Male",'Uganda workforce data - raw'!$A$4:$F$4,0))*INDEX('Mapping cadres'!$B$1:$Z$616,MATCH($B150, 'Mapping cadres'!$B$1:$B$616,0), MATCH(K$32,'Mapping cadres'!$B$1:$Z$1,0))</f>
        <v>0</v>
      </c>
      <c r="L150" s="226">
        <f>INDEX('Uganda workforce data - raw'!$A$4:$F$619,MATCH($B150, 'Uganda workforce data - raw'!$B$4:$B$619,0), MATCH("Filled Male",'Uganda workforce data - raw'!$A$4:$F$4,0))*INDEX('Mapping cadres'!$B$1:$Z$616,MATCH($B150, 'Mapping cadres'!$B$1:$B$616,0), MATCH(L$32,'Mapping cadres'!$B$1:$Z$1,0))</f>
        <v>0</v>
      </c>
      <c r="M150" s="226">
        <f>INDEX('Uganda workforce data - raw'!$A$4:$F$619,MATCH($B150, 'Uganda workforce data - raw'!$B$4:$B$619,0), MATCH("Filled Male",'Uganda workforce data - raw'!$A$4:$F$4,0))*INDEX('Mapping cadres'!$B$1:$Z$616,MATCH($B150, 'Mapping cadres'!$B$1:$B$616,0), MATCH(M$32,'Mapping cadres'!$B$1:$Z$1,0))</f>
        <v>0</v>
      </c>
      <c r="N150" s="226">
        <f>INDEX('Uganda workforce data - raw'!$A$4:$F$619,MATCH($B150, 'Uganda workforce data - raw'!$B$4:$B$619,0), MATCH("Filled Male",'Uganda workforce data - raw'!$A$4:$F$4,0))*INDEX('Mapping cadres'!$B$1:$Z$616,MATCH($B150, 'Mapping cadres'!$B$1:$B$616,0), MATCH(N$32,'Mapping cadres'!$B$1:$Z$1,0))</f>
        <v>0</v>
      </c>
      <c r="O150" s="226">
        <f>INDEX('Uganda workforce data - raw'!$A$4:$F$619,MATCH($B150, 'Uganda workforce data - raw'!$B$4:$B$619,0), MATCH("Filled Male",'Uganda workforce data - raw'!$A$4:$F$4,0))*INDEX('Mapping cadres'!$B$1:$Z$616,MATCH($B150, 'Mapping cadres'!$B$1:$B$616,0), MATCH(O$32,'Mapping cadres'!$B$1:$Z$1,0))</f>
        <v>0</v>
      </c>
      <c r="P150" s="226">
        <f>INDEX('Uganda workforce data - raw'!$A$4:$F$619,MATCH($B150, 'Uganda workforce data - raw'!$B$4:$B$619,0), MATCH("Filled Male",'Uganda workforce data - raw'!$A$4:$F$4,0))*INDEX('Mapping cadres'!$B$1:$Z$616,MATCH($B150, 'Mapping cadres'!$B$1:$B$616,0), MATCH(P$32,'Mapping cadres'!$B$1:$Z$1,0))</f>
        <v>0</v>
      </c>
      <c r="Q150" s="226">
        <f>INDEX('Uganda workforce data - raw'!$A$4:$F$619,MATCH($B150, 'Uganda workforce data - raw'!$B$4:$B$619,0), MATCH("Filled Male",'Uganda workforce data - raw'!$A$4:$F$4,0))*INDEX('Mapping cadres'!$B$1:$Z$616,MATCH($B150, 'Mapping cadres'!$B$1:$B$616,0), MATCH(Q$32,'Mapping cadres'!$B$1:$Z$1,0))</f>
        <v>0</v>
      </c>
      <c r="R150" s="226">
        <f>INDEX('Uganda workforce data - raw'!$A$4:$F$619,MATCH($B150, 'Uganda workforce data - raw'!$B$4:$B$619,0), MATCH("Filled Male",'Uganda workforce data - raw'!$A$4:$F$4,0))*INDEX('Mapping cadres'!$B$1:$Z$616,MATCH($B150, 'Mapping cadres'!$B$1:$B$616,0), MATCH(R$32,'Mapping cadres'!$B$1:$Z$1,0))</f>
        <v>0</v>
      </c>
      <c r="S150" s="226">
        <f>INDEX('Uganda workforce data - raw'!$A$4:$F$619,MATCH($B150, 'Uganda workforce data - raw'!$B$4:$B$619,0), MATCH("Filled Male",'Uganda workforce data - raw'!$A$4:$F$4,0))*INDEX('Mapping cadres'!$B$1:$Z$616,MATCH($B150, 'Mapping cadres'!$B$1:$B$616,0), MATCH(S$32,'Mapping cadres'!$B$1:$Z$1,0))</f>
        <v>0</v>
      </c>
      <c r="T150" s="226">
        <f>INDEX('Uganda workforce data - raw'!$A$4:$F$619,MATCH($B150, 'Uganda workforce data - raw'!$B$4:$B$619,0), MATCH("Filled Male",'Uganda workforce data - raw'!$A$4:$F$4,0))*INDEX('Mapping cadres'!$B$1:$Z$616,MATCH($B150, 'Mapping cadres'!$B$1:$B$616,0), MATCH(T$32,'Mapping cadres'!$B$1:$Z$1,0))</f>
        <v>0</v>
      </c>
      <c r="U150" s="226">
        <f>INDEX('Uganda workforce data - raw'!$A$4:$F$619,MATCH($B150, 'Uganda workforce data - raw'!$B$4:$B$619,0), MATCH("Filled Male",'Uganda workforce data - raw'!$A$4:$F$4,0))*INDEX('Mapping cadres'!$B$1:$Z$616,MATCH($B150, 'Mapping cadres'!$B$1:$B$616,0), MATCH(U$32,'Mapping cadres'!$B$1:$Z$1,0))</f>
        <v>0</v>
      </c>
      <c r="V150" s="226">
        <f>INDEX('Uganda workforce data - raw'!$A$4:$F$619,MATCH($B150, 'Uganda workforce data - raw'!$B$4:$B$619,0), MATCH("Filled Male",'Uganda workforce data - raw'!$A$4:$F$4,0))*INDEX('Mapping cadres'!$B$1:$Z$616,MATCH($B150, 'Mapping cadres'!$B$1:$B$616,0), MATCH(V$32,'Mapping cadres'!$B$1:$Z$1,0))</f>
        <v>0</v>
      </c>
      <c r="W150" s="226">
        <f>INDEX('Uganda workforce data - raw'!$A$4:$F$619,MATCH($B150, 'Uganda workforce data - raw'!$B$4:$B$619,0), MATCH("Filled Male",'Uganda workforce data - raw'!$A$4:$F$4,0))*INDEX('Mapping cadres'!$B$1:$Z$616,MATCH($B150, 'Mapping cadres'!$B$1:$B$616,0), MATCH(W$32,'Mapping cadres'!$B$1:$Z$1,0))</f>
        <v>0</v>
      </c>
      <c r="X150" s="226">
        <f>INDEX('Uganda workforce data - raw'!$A$4:$F$619,MATCH($B150, 'Uganda workforce data - raw'!$B$4:$B$619,0), MATCH("Filled Male",'Uganda workforce data - raw'!$A$4:$F$4,0))*INDEX('Mapping cadres'!$B$1:$Z$616,MATCH($B150, 'Mapping cadres'!$B$1:$B$616,0), MATCH(X$32,'Mapping cadres'!$B$1:$Z$1,0))</f>
        <v>0</v>
      </c>
      <c r="Y150" s="226">
        <f>INDEX('Uganda workforce data - raw'!$A$4:$F$619,MATCH($B150, 'Uganda workforce data - raw'!$B$4:$B$619,0), MATCH("Filled Male",'Uganda workforce data - raw'!$A$4:$F$4,0))*INDEX('Mapping cadres'!$B$1:$Z$616,MATCH($B150, 'Mapping cadres'!$B$1:$B$616,0), MATCH(Y$32,'Mapping cadres'!$B$1:$Z$1,0))</f>
        <v>0</v>
      </c>
      <c r="Z150" s="226">
        <f>INDEX('Uganda workforce data - raw'!$A$4:$F$619,MATCH($B150, 'Uganda workforce data - raw'!$B$4:$B$619,0), MATCH("Filled Male",'Uganda workforce data - raw'!$A$4:$F$4,0))*INDEX('Mapping cadres'!$B$1:$Z$616,MATCH($B150, 'Mapping cadres'!$B$1:$B$616,0), MATCH(Z$32,'Mapping cadres'!$B$1:$Z$1,0))</f>
        <v>0</v>
      </c>
      <c r="AA150" s="226">
        <f>INDEX('Uganda workforce data - raw'!$A$4:$F$619,MATCH($B150, 'Uganda workforce data - raw'!$B$4:$B$619,0), MATCH("Filled Female",'Uganda workforce data - raw'!$A$4:$F$4,0))*INDEX('Mapping cadres'!$B$1:$Z$616,MATCH($B150, 'Mapping cadres'!$B$1:$B$616,0), MATCH(AA$32,'Mapping cadres'!$B$1:$Z$1,0))</f>
        <v>0</v>
      </c>
      <c r="AB150" s="226">
        <f>INDEX('Uganda workforce data - raw'!$A$4:$F$619,MATCH($B150, 'Uganda workforce data - raw'!$B$4:$B$619,0), MATCH("Filled Female",'Uganda workforce data - raw'!$A$4:$F$4,0))*INDEX('Mapping cadres'!$B$1:$Z$616,MATCH($B150, 'Mapping cadres'!$B$1:$B$616,0), MATCH(AB$32,'Mapping cadres'!$B$1:$Z$1,0))</f>
        <v>0</v>
      </c>
      <c r="AC150" s="226">
        <f>INDEX('Uganda workforce data - raw'!$A$4:$F$619,MATCH($B150, 'Uganda workforce data - raw'!$B$4:$B$619,0), MATCH("Filled Female",'Uganda workforce data - raw'!$A$4:$F$4,0))*INDEX('Mapping cadres'!$B$1:$Z$616,MATCH($B150, 'Mapping cadres'!$B$1:$B$616,0), MATCH(AC$32,'Mapping cadres'!$B$1:$Z$1,0))</f>
        <v>0</v>
      </c>
      <c r="AD150" s="226">
        <f>INDEX('Uganda workforce data - raw'!$A$4:$F$619,MATCH($B150, 'Uganda workforce data - raw'!$B$4:$B$619,0), MATCH("Filled Female",'Uganda workforce data - raw'!$A$4:$F$4,0))*INDEX('Mapping cadres'!$B$1:$Z$616,MATCH($B150, 'Mapping cadres'!$B$1:$B$616,0), MATCH(AD$32,'Mapping cadres'!$B$1:$Z$1,0))</f>
        <v>0</v>
      </c>
      <c r="AE150" s="226">
        <f>INDEX('Uganda workforce data - raw'!$A$4:$F$619,MATCH($B150, 'Uganda workforce data - raw'!$B$4:$B$619,0), MATCH("Filled Female",'Uganda workforce data - raw'!$A$4:$F$4,0))*INDEX('Mapping cadres'!$B$1:$Z$616,MATCH($B150, 'Mapping cadres'!$B$1:$B$616,0), MATCH(AE$32,'Mapping cadres'!$B$1:$Z$1,0))</f>
        <v>0</v>
      </c>
      <c r="AF150" s="226">
        <f>INDEX('Uganda workforce data - raw'!$A$4:$F$619,MATCH($B150, 'Uganda workforce data - raw'!$B$4:$B$619,0), MATCH("Filled Female",'Uganda workforce data - raw'!$A$4:$F$4,0))*INDEX('Mapping cadres'!$B$1:$Z$616,MATCH($B150, 'Mapping cadres'!$B$1:$B$616,0), MATCH(AF$32,'Mapping cadres'!$B$1:$Z$1,0))</f>
        <v>0</v>
      </c>
      <c r="AG150" s="226">
        <f>INDEX('Uganda workforce data - raw'!$A$4:$F$619,MATCH($B150, 'Uganda workforce data - raw'!$B$4:$B$619,0), MATCH("Filled Female",'Uganda workforce data - raw'!$A$4:$F$4,0))*INDEX('Mapping cadres'!$B$1:$Z$616,MATCH($B150, 'Mapping cadres'!$B$1:$B$616,0), MATCH(AG$32,'Mapping cadres'!$B$1:$Z$1,0))</f>
        <v>21</v>
      </c>
      <c r="AH150" s="226">
        <f>INDEX('Uganda workforce data - raw'!$A$4:$F$619,MATCH($B150, 'Uganda workforce data - raw'!$B$4:$B$619,0), MATCH("Filled Female",'Uganda workforce data - raw'!$A$4:$F$4,0))*INDEX('Mapping cadres'!$B$1:$Z$616,MATCH($B150, 'Mapping cadres'!$B$1:$B$616,0), MATCH(AH$32,'Mapping cadres'!$B$1:$Z$1,0))</f>
        <v>0</v>
      </c>
      <c r="AI150" s="226">
        <f>INDEX('Uganda workforce data - raw'!$A$4:$F$619,MATCH($B150, 'Uganda workforce data - raw'!$B$4:$B$619,0), MATCH("Filled Female",'Uganda workforce data - raw'!$A$4:$F$4,0))*INDEX('Mapping cadres'!$B$1:$Z$616,MATCH($B150, 'Mapping cadres'!$B$1:$B$616,0), MATCH(AI$32,'Mapping cadres'!$B$1:$Z$1,0))</f>
        <v>0</v>
      </c>
      <c r="AJ150" s="226">
        <f>INDEX('Uganda workforce data - raw'!$A$4:$F$619,MATCH($B150, 'Uganda workforce data - raw'!$B$4:$B$619,0), MATCH("Filled Female",'Uganda workforce data - raw'!$A$4:$F$4,0))*INDEX('Mapping cadres'!$B$1:$Z$616,MATCH($B150, 'Mapping cadres'!$B$1:$B$616,0), MATCH(AJ$32,'Mapping cadres'!$B$1:$Z$1,0))</f>
        <v>0</v>
      </c>
      <c r="AK150" s="226">
        <f>INDEX('Uganda workforce data - raw'!$A$4:$F$619,MATCH($B150, 'Uganda workforce data - raw'!$B$4:$B$619,0), MATCH("Filled Female",'Uganda workforce data - raw'!$A$4:$F$4,0))*INDEX('Mapping cadres'!$B$1:$Z$616,MATCH($B150, 'Mapping cadres'!$B$1:$B$616,0), MATCH(AK$32,'Mapping cadres'!$B$1:$Z$1,0))</f>
        <v>0</v>
      </c>
      <c r="AL150" s="226">
        <f>INDEX('Uganda workforce data - raw'!$A$4:$F$619,MATCH($B150, 'Uganda workforce data - raw'!$B$4:$B$619,0), MATCH("Filled Female",'Uganda workforce data - raw'!$A$4:$F$4,0))*INDEX('Mapping cadres'!$B$1:$Z$616,MATCH($B150, 'Mapping cadres'!$B$1:$B$616,0), MATCH(AL$32,'Mapping cadres'!$B$1:$Z$1,0))</f>
        <v>0</v>
      </c>
      <c r="AM150" s="226">
        <f>INDEX('Uganda workforce data - raw'!$A$4:$F$619,MATCH($B150, 'Uganda workforce data - raw'!$B$4:$B$619,0), MATCH("Filled Female",'Uganda workforce data - raw'!$A$4:$F$4,0))*INDEX('Mapping cadres'!$B$1:$Z$616,MATCH($B150, 'Mapping cadres'!$B$1:$B$616,0), MATCH(AM$32,'Mapping cadres'!$B$1:$Z$1,0))</f>
        <v>0</v>
      </c>
      <c r="AN150" s="226">
        <f>INDEX('Uganda workforce data - raw'!$A$4:$F$619,MATCH($B150, 'Uganda workforce data - raw'!$B$4:$B$619,0), MATCH("Filled Female",'Uganda workforce data - raw'!$A$4:$F$4,0))*INDEX('Mapping cadres'!$B$1:$Z$616,MATCH($B150, 'Mapping cadres'!$B$1:$B$616,0), MATCH(AN$32,'Mapping cadres'!$B$1:$Z$1,0))</f>
        <v>0</v>
      </c>
      <c r="AO150" s="226">
        <f>INDEX('Uganda workforce data - raw'!$A$4:$F$619,MATCH($B150, 'Uganda workforce data - raw'!$B$4:$B$619,0), MATCH("Filled Female",'Uganda workforce data - raw'!$A$4:$F$4,0))*INDEX('Mapping cadres'!$B$1:$Z$616,MATCH($B150, 'Mapping cadres'!$B$1:$B$616,0), MATCH(AO$32,'Mapping cadres'!$B$1:$Z$1,0))</f>
        <v>0</v>
      </c>
      <c r="AP150" s="226">
        <f>INDEX('Uganda workforce data - raw'!$A$4:$F$619,MATCH($B150, 'Uganda workforce data - raw'!$B$4:$B$619,0), MATCH("Filled Female",'Uganda workforce data - raw'!$A$4:$F$4,0))*INDEX('Mapping cadres'!$B$1:$Z$616,MATCH($B150, 'Mapping cadres'!$B$1:$B$616,0), MATCH(AP$32,'Mapping cadres'!$B$1:$Z$1,0))</f>
        <v>0</v>
      </c>
      <c r="AQ150" s="226">
        <f>INDEX('Uganda workforce data - raw'!$A$4:$F$619,MATCH($B150, 'Uganda workforce data - raw'!$B$4:$B$619,0), MATCH("Filled Female",'Uganda workforce data - raw'!$A$4:$F$4,0))*INDEX('Mapping cadres'!$B$1:$Z$616,MATCH($B150, 'Mapping cadres'!$B$1:$B$616,0), MATCH(AQ$32,'Mapping cadres'!$B$1:$Z$1,0))</f>
        <v>0</v>
      </c>
      <c r="AR150" s="226">
        <f>INDEX('Uganda workforce data - raw'!$A$4:$F$619,MATCH($B150, 'Uganda workforce data - raw'!$B$4:$B$619,0), MATCH("Filled Female",'Uganda workforce data - raw'!$A$4:$F$4,0))*INDEX('Mapping cadres'!$B$1:$Z$616,MATCH($B150, 'Mapping cadres'!$B$1:$B$616,0), MATCH(AR$32,'Mapping cadres'!$B$1:$Z$1,0))</f>
        <v>0</v>
      </c>
      <c r="AS150" s="226">
        <f>INDEX('Uganda workforce data - raw'!$A$4:$F$619,MATCH($B150, 'Uganda workforce data - raw'!$B$4:$B$619,0), MATCH("Filled Female",'Uganda workforce data - raw'!$A$4:$F$4,0))*INDEX('Mapping cadres'!$B$1:$Z$616,MATCH($B150, 'Mapping cadres'!$B$1:$B$616,0), MATCH(AS$32,'Mapping cadres'!$B$1:$Z$1,0))</f>
        <v>0</v>
      </c>
      <c r="AT150" s="226">
        <f>INDEX('Uganda workforce data - raw'!$A$4:$F$619,MATCH($B150, 'Uganda workforce data - raw'!$B$4:$B$619,0), MATCH("Filled Female",'Uganda workforce data - raw'!$A$4:$F$4,0))*INDEX('Mapping cadres'!$B$1:$Z$616,MATCH($B150, 'Mapping cadres'!$B$1:$B$616,0), MATCH(AT$32,'Mapping cadres'!$B$1:$Z$1,0))</f>
        <v>0</v>
      </c>
      <c r="AU150" s="226">
        <f>INDEX('Uganda workforce data - raw'!$A$4:$F$619,MATCH($B150, 'Uganda workforce data - raw'!$B$4:$B$619,0), MATCH("Filled Female",'Uganda workforce data - raw'!$A$4:$F$4,0))*INDEX('Mapping cadres'!$B$1:$Z$616,MATCH($B150, 'Mapping cadres'!$B$1:$B$616,0), MATCH(AU$32,'Mapping cadres'!$B$1:$Z$1,0))</f>
        <v>0</v>
      </c>
      <c r="AV150" s="226">
        <f>INDEX('Uganda workforce data - raw'!$A$4:$F$619,MATCH($B150, 'Uganda workforce data - raw'!$B$4:$B$619,0), MATCH("Filled Female",'Uganda workforce data - raw'!$A$4:$F$4,0))*INDEX('Mapping cadres'!$B$1:$Z$616,MATCH($B150, 'Mapping cadres'!$B$1:$B$616,0), MATCH(AV$32,'Mapping cadres'!$B$1:$Z$1,0))</f>
        <v>0</v>
      </c>
      <c r="AW150" s="226">
        <f>INDEX('Uganda workforce data - raw'!$A$4:$F$619,MATCH($B150, 'Uganda workforce data - raw'!$B$4:$B$619,0), MATCH("Filled Female",'Uganda workforce data - raw'!$A$4:$F$4,0))*INDEX('Mapping cadres'!$B$1:$Z$616,MATCH($B150, 'Mapping cadres'!$B$1:$B$616,0), MATCH(AW$32,'Mapping cadres'!$B$1:$Z$1,0))</f>
        <v>0</v>
      </c>
      <c r="AX150" s="226">
        <f>INDEX('Uganda workforce data - raw'!$A$4:$F$619,MATCH($B150, 'Uganda workforce data - raw'!$B$4:$B$619,0), MATCH("Filled Female",'Uganda workforce data - raw'!$A$4:$F$4,0))*INDEX('Mapping cadres'!$B$1:$Z$616,MATCH($B150, 'Mapping cadres'!$B$1:$B$616,0), MATCH(AX$32,'Mapping cadres'!$B$1:$Z$1,0))</f>
        <v>0</v>
      </c>
      <c r="AY150" s="226">
        <f t="shared" si="29"/>
        <v>0</v>
      </c>
      <c r="AZ150" s="226">
        <f t="shared" si="30"/>
        <v>0</v>
      </c>
      <c r="BA150" s="226">
        <f t="shared" si="31"/>
        <v>0</v>
      </c>
      <c r="BB150" s="226">
        <f t="shared" si="32"/>
        <v>0</v>
      </c>
      <c r="BC150" s="226">
        <f t="shared" si="33"/>
        <v>0</v>
      </c>
      <c r="BD150" s="226">
        <f t="shared" si="34"/>
        <v>0</v>
      </c>
      <c r="BE150" s="226">
        <f t="shared" si="35"/>
        <v>24</v>
      </c>
      <c r="BF150" s="226">
        <f t="shared" si="36"/>
        <v>0</v>
      </c>
      <c r="BG150" s="226">
        <f t="shared" si="37"/>
        <v>0</v>
      </c>
      <c r="BH150" s="226">
        <f t="shared" si="38"/>
        <v>0</v>
      </c>
      <c r="BI150" s="226">
        <f t="shared" si="39"/>
        <v>0</v>
      </c>
      <c r="BJ150" s="226">
        <f t="shared" si="40"/>
        <v>0</v>
      </c>
      <c r="BK150" s="226">
        <f t="shared" si="41"/>
        <v>0</v>
      </c>
      <c r="BL150" s="226">
        <f t="shared" si="42"/>
        <v>0</v>
      </c>
      <c r="BM150" s="226">
        <f t="shared" si="43"/>
        <v>0</v>
      </c>
      <c r="BN150" s="226">
        <f t="shared" si="44"/>
        <v>0</v>
      </c>
      <c r="BO150" s="226">
        <f t="shared" si="45"/>
        <v>0</v>
      </c>
      <c r="BP150" s="226">
        <f t="shared" si="46"/>
        <v>0</v>
      </c>
      <c r="BQ150" s="226">
        <f t="shared" si="47"/>
        <v>0</v>
      </c>
      <c r="BR150" s="226">
        <f t="shared" si="48"/>
        <v>0</v>
      </c>
      <c r="BS150" s="226">
        <f t="shared" si="49"/>
        <v>0</v>
      </c>
      <c r="BT150" s="226">
        <f t="shared" si="50"/>
        <v>0</v>
      </c>
      <c r="BU150" s="226">
        <f t="shared" si="51"/>
        <v>0</v>
      </c>
      <c r="BV150" s="226">
        <f t="shared" si="52"/>
        <v>0</v>
      </c>
    </row>
    <row r="151" spans="1:74">
      <c r="A151" s="226">
        <v>119</v>
      </c>
      <c r="B151" s="226" t="s">
        <v>1424</v>
      </c>
      <c r="C151" s="226">
        <f>INDEX('Uganda workforce data - raw'!$A$4:$F$619,MATCH($B151, 'Uganda workforce data - raw'!$B$4:$B$619,0), MATCH("Filled Male",'Uganda workforce data - raw'!$A$4:$F$4,0))*INDEX('Mapping cadres'!$B$1:$Z$616,MATCH($B151, 'Mapping cadres'!$B$1:$B$616,0), MATCH(C$32,'Mapping cadres'!$B$1:$Z$1,0))</f>
        <v>0</v>
      </c>
      <c r="D151" s="226">
        <f>INDEX('Uganda workforce data - raw'!$A$4:$F$619,MATCH($B151, 'Uganda workforce data - raw'!$B$4:$B$619,0), MATCH("Filled Male",'Uganda workforce data - raw'!$A$4:$F$4,0))*INDEX('Mapping cadres'!$B$1:$Z$616,MATCH($B151, 'Mapping cadres'!$B$1:$B$616,0), MATCH(D$32,'Mapping cadres'!$B$1:$Z$1,0))</f>
        <v>0</v>
      </c>
      <c r="E151" s="226">
        <f>INDEX('Uganda workforce data - raw'!$A$4:$F$619,MATCH($B151, 'Uganda workforce data - raw'!$B$4:$B$619,0), MATCH("Filled Male",'Uganda workforce data - raw'!$A$4:$F$4,0))*INDEX('Mapping cadres'!$B$1:$Z$616,MATCH($B151, 'Mapping cadres'!$B$1:$B$616,0), MATCH(E$32,'Mapping cadres'!$B$1:$Z$1,0))</f>
        <v>0</v>
      </c>
      <c r="F151" s="226">
        <f>INDEX('Uganda workforce data - raw'!$A$4:$F$619,MATCH($B151, 'Uganda workforce data - raw'!$B$4:$B$619,0), MATCH("Filled Male",'Uganda workforce data - raw'!$A$4:$F$4,0))*INDEX('Mapping cadres'!$B$1:$Z$616,MATCH($B151, 'Mapping cadres'!$B$1:$B$616,0), MATCH(F$32,'Mapping cadres'!$B$1:$Z$1,0))</f>
        <v>0</v>
      </c>
      <c r="G151" s="226">
        <f>INDEX('Uganda workforce data - raw'!$A$4:$F$619,MATCH($B151, 'Uganda workforce data - raw'!$B$4:$B$619,0), MATCH("Filled Male",'Uganda workforce data - raw'!$A$4:$F$4,0))*INDEX('Mapping cadres'!$B$1:$Z$616,MATCH($B151, 'Mapping cadres'!$B$1:$B$616,0), MATCH(G$32,'Mapping cadres'!$B$1:$Z$1,0))</f>
        <v>0</v>
      </c>
      <c r="H151" s="226">
        <f>INDEX('Uganda workforce data - raw'!$A$4:$F$619,MATCH($B151, 'Uganda workforce data - raw'!$B$4:$B$619,0), MATCH("Filled Male",'Uganda workforce data - raw'!$A$4:$F$4,0))*INDEX('Mapping cadres'!$B$1:$Z$616,MATCH($B151, 'Mapping cadres'!$B$1:$B$616,0), MATCH(H$32,'Mapping cadres'!$B$1:$Z$1,0))</f>
        <v>0</v>
      </c>
      <c r="I151" s="226">
        <f>INDEX('Uganda workforce data - raw'!$A$4:$F$619,MATCH($B151, 'Uganda workforce data - raw'!$B$4:$B$619,0), MATCH("Filled Male",'Uganda workforce data - raw'!$A$4:$F$4,0))*INDEX('Mapping cadres'!$B$1:$Z$616,MATCH($B151, 'Mapping cadres'!$B$1:$B$616,0), MATCH(I$32,'Mapping cadres'!$B$1:$Z$1,0))</f>
        <v>0</v>
      </c>
      <c r="J151" s="226">
        <f>INDEX('Uganda workforce data - raw'!$A$4:$F$619,MATCH($B151, 'Uganda workforce data - raw'!$B$4:$B$619,0), MATCH("Filled Male",'Uganda workforce data - raw'!$A$4:$F$4,0))*INDEX('Mapping cadres'!$B$1:$Z$616,MATCH($B151, 'Mapping cadres'!$B$1:$B$616,0), MATCH(J$32,'Mapping cadres'!$B$1:$Z$1,0))</f>
        <v>0</v>
      </c>
      <c r="K151" s="226">
        <f>INDEX('Uganda workforce data - raw'!$A$4:$F$619,MATCH($B151, 'Uganda workforce data - raw'!$B$4:$B$619,0), MATCH("Filled Male",'Uganda workforce data - raw'!$A$4:$F$4,0))*INDEX('Mapping cadres'!$B$1:$Z$616,MATCH($B151, 'Mapping cadres'!$B$1:$B$616,0), MATCH(K$32,'Mapping cadres'!$B$1:$Z$1,0))</f>
        <v>0</v>
      </c>
      <c r="L151" s="226">
        <f>INDEX('Uganda workforce data - raw'!$A$4:$F$619,MATCH($B151, 'Uganda workforce data - raw'!$B$4:$B$619,0), MATCH("Filled Male",'Uganda workforce data - raw'!$A$4:$F$4,0))*INDEX('Mapping cadres'!$B$1:$Z$616,MATCH($B151, 'Mapping cadres'!$B$1:$B$616,0), MATCH(L$32,'Mapping cadres'!$B$1:$Z$1,0))</f>
        <v>0</v>
      </c>
      <c r="M151" s="226">
        <f>INDEX('Uganda workforce data - raw'!$A$4:$F$619,MATCH($B151, 'Uganda workforce data - raw'!$B$4:$B$619,0), MATCH("Filled Male",'Uganda workforce data - raw'!$A$4:$F$4,0))*INDEX('Mapping cadres'!$B$1:$Z$616,MATCH($B151, 'Mapping cadres'!$B$1:$B$616,0), MATCH(M$32,'Mapping cadres'!$B$1:$Z$1,0))</f>
        <v>0</v>
      </c>
      <c r="N151" s="226">
        <f>INDEX('Uganda workforce data - raw'!$A$4:$F$619,MATCH($B151, 'Uganda workforce data - raw'!$B$4:$B$619,0), MATCH("Filled Male",'Uganda workforce data - raw'!$A$4:$F$4,0))*INDEX('Mapping cadres'!$B$1:$Z$616,MATCH($B151, 'Mapping cadres'!$B$1:$B$616,0), MATCH(N$32,'Mapping cadres'!$B$1:$Z$1,0))</f>
        <v>0</v>
      </c>
      <c r="O151" s="226">
        <f>INDEX('Uganda workforce data - raw'!$A$4:$F$619,MATCH($B151, 'Uganda workforce data - raw'!$B$4:$B$619,0), MATCH("Filled Male",'Uganda workforce data - raw'!$A$4:$F$4,0))*INDEX('Mapping cadres'!$B$1:$Z$616,MATCH($B151, 'Mapping cadres'!$B$1:$B$616,0), MATCH(O$32,'Mapping cadres'!$B$1:$Z$1,0))</f>
        <v>0</v>
      </c>
      <c r="P151" s="226">
        <f>INDEX('Uganda workforce data - raw'!$A$4:$F$619,MATCH($B151, 'Uganda workforce data - raw'!$B$4:$B$619,0), MATCH("Filled Male",'Uganda workforce data - raw'!$A$4:$F$4,0))*INDEX('Mapping cadres'!$B$1:$Z$616,MATCH($B151, 'Mapping cadres'!$B$1:$B$616,0), MATCH(P$32,'Mapping cadres'!$B$1:$Z$1,0))</f>
        <v>0</v>
      </c>
      <c r="Q151" s="226">
        <f>INDEX('Uganda workforce data - raw'!$A$4:$F$619,MATCH($B151, 'Uganda workforce data - raw'!$B$4:$B$619,0), MATCH("Filled Male",'Uganda workforce data - raw'!$A$4:$F$4,0))*INDEX('Mapping cadres'!$B$1:$Z$616,MATCH($B151, 'Mapping cadres'!$B$1:$B$616,0), MATCH(Q$32,'Mapping cadres'!$B$1:$Z$1,0))</f>
        <v>0</v>
      </c>
      <c r="R151" s="226">
        <f>INDEX('Uganda workforce data - raw'!$A$4:$F$619,MATCH($B151, 'Uganda workforce data - raw'!$B$4:$B$619,0), MATCH("Filled Male",'Uganda workforce data - raw'!$A$4:$F$4,0))*INDEX('Mapping cadres'!$B$1:$Z$616,MATCH($B151, 'Mapping cadres'!$B$1:$B$616,0), MATCH(R$32,'Mapping cadres'!$B$1:$Z$1,0))</f>
        <v>0</v>
      </c>
      <c r="S151" s="226">
        <f>INDEX('Uganda workforce data - raw'!$A$4:$F$619,MATCH($B151, 'Uganda workforce data - raw'!$B$4:$B$619,0), MATCH("Filled Male",'Uganda workforce data - raw'!$A$4:$F$4,0))*INDEX('Mapping cadres'!$B$1:$Z$616,MATCH($B151, 'Mapping cadres'!$B$1:$B$616,0), MATCH(S$32,'Mapping cadres'!$B$1:$Z$1,0))</f>
        <v>0</v>
      </c>
      <c r="T151" s="226">
        <f>INDEX('Uganda workforce data - raw'!$A$4:$F$619,MATCH($B151, 'Uganda workforce data - raw'!$B$4:$B$619,0), MATCH("Filled Male",'Uganda workforce data - raw'!$A$4:$F$4,0))*INDEX('Mapping cadres'!$B$1:$Z$616,MATCH($B151, 'Mapping cadres'!$B$1:$B$616,0), MATCH(T$32,'Mapping cadres'!$B$1:$Z$1,0))</f>
        <v>0</v>
      </c>
      <c r="U151" s="226">
        <f>INDEX('Uganda workforce data - raw'!$A$4:$F$619,MATCH($B151, 'Uganda workforce data - raw'!$B$4:$B$619,0), MATCH("Filled Male",'Uganda workforce data - raw'!$A$4:$F$4,0))*INDEX('Mapping cadres'!$B$1:$Z$616,MATCH($B151, 'Mapping cadres'!$B$1:$B$616,0), MATCH(U$32,'Mapping cadres'!$B$1:$Z$1,0))</f>
        <v>0</v>
      </c>
      <c r="V151" s="226">
        <f>INDEX('Uganda workforce data - raw'!$A$4:$F$619,MATCH($B151, 'Uganda workforce data - raw'!$B$4:$B$619,0), MATCH("Filled Male",'Uganda workforce data - raw'!$A$4:$F$4,0))*INDEX('Mapping cadres'!$B$1:$Z$616,MATCH($B151, 'Mapping cadres'!$B$1:$B$616,0), MATCH(V$32,'Mapping cadres'!$B$1:$Z$1,0))</f>
        <v>1</v>
      </c>
      <c r="W151" s="226">
        <f>INDEX('Uganda workforce data - raw'!$A$4:$F$619,MATCH($B151, 'Uganda workforce data - raw'!$B$4:$B$619,0), MATCH("Filled Male",'Uganda workforce data - raw'!$A$4:$F$4,0))*INDEX('Mapping cadres'!$B$1:$Z$616,MATCH($B151, 'Mapping cadres'!$B$1:$B$616,0), MATCH(W$32,'Mapping cadres'!$B$1:$Z$1,0))</f>
        <v>0</v>
      </c>
      <c r="X151" s="226">
        <f>INDEX('Uganda workforce data - raw'!$A$4:$F$619,MATCH($B151, 'Uganda workforce data - raw'!$B$4:$B$619,0), MATCH("Filled Male",'Uganda workforce data - raw'!$A$4:$F$4,0))*INDEX('Mapping cadres'!$B$1:$Z$616,MATCH($B151, 'Mapping cadres'!$B$1:$B$616,0), MATCH(X$32,'Mapping cadres'!$B$1:$Z$1,0))</f>
        <v>0</v>
      </c>
      <c r="Y151" s="226">
        <f>INDEX('Uganda workforce data - raw'!$A$4:$F$619,MATCH($B151, 'Uganda workforce data - raw'!$B$4:$B$619,0), MATCH("Filled Male",'Uganda workforce data - raw'!$A$4:$F$4,0))*INDEX('Mapping cadres'!$B$1:$Z$616,MATCH($B151, 'Mapping cadres'!$B$1:$B$616,0), MATCH(Y$32,'Mapping cadres'!$B$1:$Z$1,0))</f>
        <v>0</v>
      </c>
      <c r="Z151" s="226">
        <f>INDEX('Uganda workforce data - raw'!$A$4:$F$619,MATCH($B151, 'Uganda workforce data - raw'!$B$4:$B$619,0), MATCH("Filled Male",'Uganda workforce data - raw'!$A$4:$F$4,0))*INDEX('Mapping cadres'!$B$1:$Z$616,MATCH($B151, 'Mapping cadres'!$B$1:$B$616,0), MATCH(Z$32,'Mapping cadres'!$B$1:$Z$1,0))</f>
        <v>0</v>
      </c>
      <c r="AA151" s="226">
        <f>INDEX('Uganda workforce data - raw'!$A$4:$F$619,MATCH($B151, 'Uganda workforce data - raw'!$B$4:$B$619,0), MATCH("Filled Female",'Uganda workforce data - raw'!$A$4:$F$4,0))*INDEX('Mapping cadres'!$B$1:$Z$616,MATCH($B151, 'Mapping cadres'!$B$1:$B$616,0), MATCH(AA$32,'Mapping cadres'!$B$1:$Z$1,0))</f>
        <v>0</v>
      </c>
      <c r="AB151" s="226">
        <f>INDEX('Uganda workforce data - raw'!$A$4:$F$619,MATCH($B151, 'Uganda workforce data - raw'!$B$4:$B$619,0), MATCH("Filled Female",'Uganda workforce data - raw'!$A$4:$F$4,0))*INDEX('Mapping cadres'!$B$1:$Z$616,MATCH($B151, 'Mapping cadres'!$B$1:$B$616,0), MATCH(AB$32,'Mapping cadres'!$B$1:$Z$1,0))</f>
        <v>0</v>
      </c>
      <c r="AC151" s="226">
        <f>INDEX('Uganda workforce data - raw'!$A$4:$F$619,MATCH($B151, 'Uganda workforce data - raw'!$B$4:$B$619,0), MATCH("Filled Female",'Uganda workforce data - raw'!$A$4:$F$4,0))*INDEX('Mapping cadres'!$B$1:$Z$616,MATCH($B151, 'Mapping cadres'!$B$1:$B$616,0), MATCH(AC$32,'Mapping cadres'!$B$1:$Z$1,0))</f>
        <v>0</v>
      </c>
      <c r="AD151" s="226">
        <f>INDEX('Uganda workforce data - raw'!$A$4:$F$619,MATCH($B151, 'Uganda workforce data - raw'!$B$4:$B$619,0), MATCH("Filled Female",'Uganda workforce data - raw'!$A$4:$F$4,0))*INDEX('Mapping cadres'!$B$1:$Z$616,MATCH($B151, 'Mapping cadres'!$B$1:$B$616,0), MATCH(AD$32,'Mapping cadres'!$B$1:$Z$1,0))</f>
        <v>0</v>
      </c>
      <c r="AE151" s="226">
        <f>INDEX('Uganda workforce data - raw'!$A$4:$F$619,MATCH($B151, 'Uganda workforce data - raw'!$B$4:$B$619,0), MATCH("Filled Female",'Uganda workforce data - raw'!$A$4:$F$4,0))*INDEX('Mapping cadres'!$B$1:$Z$616,MATCH($B151, 'Mapping cadres'!$B$1:$B$616,0), MATCH(AE$32,'Mapping cadres'!$B$1:$Z$1,0))</f>
        <v>0</v>
      </c>
      <c r="AF151" s="226">
        <f>INDEX('Uganda workforce data - raw'!$A$4:$F$619,MATCH($B151, 'Uganda workforce data - raw'!$B$4:$B$619,0), MATCH("Filled Female",'Uganda workforce data - raw'!$A$4:$F$4,0))*INDEX('Mapping cadres'!$B$1:$Z$616,MATCH($B151, 'Mapping cadres'!$B$1:$B$616,0), MATCH(AF$32,'Mapping cadres'!$B$1:$Z$1,0))</f>
        <v>0</v>
      </c>
      <c r="AG151" s="226">
        <f>INDEX('Uganda workforce data - raw'!$A$4:$F$619,MATCH($B151, 'Uganda workforce data - raw'!$B$4:$B$619,0), MATCH("Filled Female",'Uganda workforce data - raw'!$A$4:$F$4,0))*INDEX('Mapping cadres'!$B$1:$Z$616,MATCH($B151, 'Mapping cadres'!$B$1:$B$616,0), MATCH(AG$32,'Mapping cadres'!$B$1:$Z$1,0))</f>
        <v>0</v>
      </c>
      <c r="AH151" s="226">
        <f>INDEX('Uganda workforce data - raw'!$A$4:$F$619,MATCH($B151, 'Uganda workforce data - raw'!$B$4:$B$619,0), MATCH("Filled Female",'Uganda workforce data - raw'!$A$4:$F$4,0))*INDEX('Mapping cadres'!$B$1:$Z$616,MATCH($B151, 'Mapping cadres'!$B$1:$B$616,0), MATCH(AH$32,'Mapping cadres'!$B$1:$Z$1,0))</f>
        <v>0</v>
      </c>
      <c r="AI151" s="226">
        <f>INDEX('Uganda workforce data - raw'!$A$4:$F$619,MATCH($B151, 'Uganda workforce data - raw'!$B$4:$B$619,0), MATCH("Filled Female",'Uganda workforce data - raw'!$A$4:$F$4,0))*INDEX('Mapping cadres'!$B$1:$Z$616,MATCH($B151, 'Mapping cadres'!$B$1:$B$616,0), MATCH(AI$32,'Mapping cadres'!$B$1:$Z$1,0))</f>
        <v>0</v>
      </c>
      <c r="AJ151" s="226">
        <f>INDEX('Uganda workforce data - raw'!$A$4:$F$619,MATCH($B151, 'Uganda workforce data - raw'!$B$4:$B$619,0), MATCH("Filled Female",'Uganda workforce data - raw'!$A$4:$F$4,0))*INDEX('Mapping cadres'!$B$1:$Z$616,MATCH($B151, 'Mapping cadres'!$B$1:$B$616,0), MATCH(AJ$32,'Mapping cadres'!$B$1:$Z$1,0))</f>
        <v>0</v>
      </c>
      <c r="AK151" s="226">
        <f>INDEX('Uganda workforce data - raw'!$A$4:$F$619,MATCH($B151, 'Uganda workforce data - raw'!$B$4:$B$619,0), MATCH("Filled Female",'Uganda workforce data - raw'!$A$4:$F$4,0))*INDEX('Mapping cadres'!$B$1:$Z$616,MATCH($B151, 'Mapping cadres'!$B$1:$B$616,0), MATCH(AK$32,'Mapping cadres'!$B$1:$Z$1,0))</f>
        <v>0</v>
      </c>
      <c r="AL151" s="226">
        <f>INDEX('Uganda workforce data - raw'!$A$4:$F$619,MATCH($B151, 'Uganda workforce data - raw'!$B$4:$B$619,0), MATCH("Filled Female",'Uganda workforce data - raw'!$A$4:$F$4,0))*INDEX('Mapping cadres'!$B$1:$Z$616,MATCH($B151, 'Mapping cadres'!$B$1:$B$616,0), MATCH(AL$32,'Mapping cadres'!$B$1:$Z$1,0))</f>
        <v>0</v>
      </c>
      <c r="AM151" s="226">
        <f>INDEX('Uganda workforce data - raw'!$A$4:$F$619,MATCH($B151, 'Uganda workforce data - raw'!$B$4:$B$619,0), MATCH("Filled Female",'Uganda workforce data - raw'!$A$4:$F$4,0))*INDEX('Mapping cadres'!$B$1:$Z$616,MATCH($B151, 'Mapping cadres'!$B$1:$B$616,0), MATCH(AM$32,'Mapping cadres'!$B$1:$Z$1,0))</f>
        <v>0</v>
      </c>
      <c r="AN151" s="226">
        <f>INDEX('Uganda workforce data - raw'!$A$4:$F$619,MATCH($B151, 'Uganda workforce data - raw'!$B$4:$B$619,0), MATCH("Filled Female",'Uganda workforce data - raw'!$A$4:$F$4,0))*INDEX('Mapping cadres'!$B$1:$Z$616,MATCH($B151, 'Mapping cadres'!$B$1:$B$616,0), MATCH(AN$32,'Mapping cadres'!$B$1:$Z$1,0))</f>
        <v>0</v>
      </c>
      <c r="AO151" s="226">
        <f>INDEX('Uganda workforce data - raw'!$A$4:$F$619,MATCH($B151, 'Uganda workforce data - raw'!$B$4:$B$619,0), MATCH("Filled Female",'Uganda workforce data - raw'!$A$4:$F$4,0))*INDEX('Mapping cadres'!$B$1:$Z$616,MATCH($B151, 'Mapping cadres'!$B$1:$B$616,0), MATCH(AO$32,'Mapping cadres'!$B$1:$Z$1,0))</f>
        <v>0</v>
      </c>
      <c r="AP151" s="226">
        <f>INDEX('Uganda workforce data - raw'!$A$4:$F$619,MATCH($B151, 'Uganda workforce data - raw'!$B$4:$B$619,0), MATCH("Filled Female",'Uganda workforce data - raw'!$A$4:$F$4,0))*INDEX('Mapping cadres'!$B$1:$Z$616,MATCH($B151, 'Mapping cadres'!$B$1:$B$616,0), MATCH(AP$32,'Mapping cadres'!$B$1:$Z$1,0))</f>
        <v>0</v>
      </c>
      <c r="AQ151" s="226">
        <f>INDEX('Uganda workforce data - raw'!$A$4:$F$619,MATCH($B151, 'Uganda workforce data - raw'!$B$4:$B$619,0), MATCH("Filled Female",'Uganda workforce data - raw'!$A$4:$F$4,0))*INDEX('Mapping cadres'!$B$1:$Z$616,MATCH($B151, 'Mapping cadres'!$B$1:$B$616,0), MATCH(AQ$32,'Mapping cadres'!$B$1:$Z$1,0))</f>
        <v>0</v>
      </c>
      <c r="AR151" s="226">
        <f>INDEX('Uganda workforce data - raw'!$A$4:$F$619,MATCH($B151, 'Uganda workforce data - raw'!$B$4:$B$619,0), MATCH("Filled Female",'Uganda workforce data - raw'!$A$4:$F$4,0))*INDEX('Mapping cadres'!$B$1:$Z$616,MATCH($B151, 'Mapping cadres'!$B$1:$B$616,0), MATCH(AR$32,'Mapping cadres'!$B$1:$Z$1,0))</f>
        <v>0</v>
      </c>
      <c r="AS151" s="226">
        <f>INDEX('Uganda workforce data - raw'!$A$4:$F$619,MATCH($B151, 'Uganda workforce data - raw'!$B$4:$B$619,0), MATCH("Filled Female",'Uganda workforce data - raw'!$A$4:$F$4,0))*INDEX('Mapping cadres'!$B$1:$Z$616,MATCH($B151, 'Mapping cadres'!$B$1:$B$616,0), MATCH(AS$32,'Mapping cadres'!$B$1:$Z$1,0))</f>
        <v>0</v>
      </c>
      <c r="AT151" s="226">
        <f>INDEX('Uganda workforce data - raw'!$A$4:$F$619,MATCH($B151, 'Uganda workforce data - raw'!$B$4:$B$619,0), MATCH("Filled Female",'Uganda workforce data - raw'!$A$4:$F$4,0))*INDEX('Mapping cadres'!$B$1:$Z$616,MATCH($B151, 'Mapping cadres'!$B$1:$B$616,0), MATCH(AT$32,'Mapping cadres'!$B$1:$Z$1,0))</f>
        <v>0</v>
      </c>
      <c r="AU151" s="226">
        <f>INDEX('Uganda workforce data - raw'!$A$4:$F$619,MATCH($B151, 'Uganda workforce data - raw'!$B$4:$B$619,0), MATCH("Filled Female",'Uganda workforce data - raw'!$A$4:$F$4,0))*INDEX('Mapping cadres'!$B$1:$Z$616,MATCH($B151, 'Mapping cadres'!$B$1:$B$616,0), MATCH(AU$32,'Mapping cadres'!$B$1:$Z$1,0))</f>
        <v>0</v>
      </c>
      <c r="AV151" s="226">
        <f>INDEX('Uganda workforce data - raw'!$A$4:$F$619,MATCH($B151, 'Uganda workforce data - raw'!$B$4:$B$619,0), MATCH("Filled Female",'Uganda workforce data - raw'!$A$4:$F$4,0))*INDEX('Mapping cadres'!$B$1:$Z$616,MATCH($B151, 'Mapping cadres'!$B$1:$B$616,0), MATCH(AV$32,'Mapping cadres'!$B$1:$Z$1,0))</f>
        <v>0</v>
      </c>
      <c r="AW151" s="226">
        <f>INDEX('Uganda workforce data - raw'!$A$4:$F$619,MATCH($B151, 'Uganda workforce data - raw'!$B$4:$B$619,0), MATCH("Filled Female",'Uganda workforce data - raw'!$A$4:$F$4,0))*INDEX('Mapping cadres'!$B$1:$Z$616,MATCH($B151, 'Mapping cadres'!$B$1:$B$616,0), MATCH(AW$32,'Mapping cadres'!$B$1:$Z$1,0))</f>
        <v>0</v>
      </c>
      <c r="AX151" s="226">
        <f>INDEX('Uganda workforce data - raw'!$A$4:$F$619,MATCH($B151, 'Uganda workforce data - raw'!$B$4:$B$619,0), MATCH("Filled Female",'Uganda workforce data - raw'!$A$4:$F$4,0))*INDEX('Mapping cadres'!$B$1:$Z$616,MATCH($B151, 'Mapping cadres'!$B$1:$B$616,0), MATCH(AX$32,'Mapping cadres'!$B$1:$Z$1,0))</f>
        <v>0</v>
      </c>
      <c r="AY151" s="226">
        <f t="shared" si="29"/>
        <v>0</v>
      </c>
      <c r="AZ151" s="226">
        <f t="shared" si="30"/>
        <v>0</v>
      </c>
      <c r="BA151" s="226">
        <f t="shared" si="31"/>
        <v>0</v>
      </c>
      <c r="BB151" s="226">
        <f t="shared" si="32"/>
        <v>0</v>
      </c>
      <c r="BC151" s="226">
        <f t="shared" si="33"/>
        <v>0</v>
      </c>
      <c r="BD151" s="226">
        <f t="shared" si="34"/>
        <v>0</v>
      </c>
      <c r="BE151" s="226">
        <f t="shared" si="35"/>
        <v>0</v>
      </c>
      <c r="BF151" s="226">
        <f t="shared" si="36"/>
        <v>0</v>
      </c>
      <c r="BG151" s="226">
        <f t="shared" si="37"/>
        <v>0</v>
      </c>
      <c r="BH151" s="226">
        <f t="shared" si="38"/>
        <v>0</v>
      </c>
      <c r="BI151" s="226">
        <f t="shared" si="39"/>
        <v>0</v>
      </c>
      <c r="BJ151" s="226">
        <f t="shared" si="40"/>
        <v>0</v>
      </c>
      <c r="BK151" s="226">
        <f t="shared" si="41"/>
        <v>0</v>
      </c>
      <c r="BL151" s="226">
        <f t="shared" si="42"/>
        <v>0</v>
      </c>
      <c r="BM151" s="226">
        <f t="shared" si="43"/>
        <v>0</v>
      </c>
      <c r="BN151" s="226">
        <f t="shared" si="44"/>
        <v>0</v>
      </c>
      <c r="BO151" s="226">
        <f t="shared" si="45"/>
        <v>0</v>
      </c>
      <c r="BP151" s="226">
        <f t="shared" si="46"/>
        <v>0</v>
      </c>
      <c r="BQ151" s="226">
        <f t="shared" si="47"/>
        <v>0</v>
      </c>
      <c r="BR151" s="226">
        <f t="shared" si="48"/>
        <v>1</v>
      </c>
      <c r="BS151" s="226">
        <f t="shared" si="49"/>
        <v>0</v>
      </c>
      <c r="BT151" s="226">
        <f t="shared" si="50"/>
        <v>0</v>
      </c>
      <c r="BU151" s="226">
        <f t="shared" si="51"/>
        <v>0</v>
      </c>
      <c r="BV151" s="226">
        <f t="shared" si="52"/>
        <v>0</v>
      </c>
    </row>
    <row r="152" spans="1:74">
      <c r="A152" s="226">
        <v>120</v>
      </c>
      <c r="B152" s="226" t="s">
        <v>1425</v>
      </c>
      <c r="C152" s="226">
        <f>INDEX('Uganda workforce data - raw'!$A$4:$F$619,MATCH($B152, 'Uganda workforce data - raw'!$B$4:$B$619,0), MATCH("Filled Male",'Uganda workforce data - raw'!$A$4:$F$4,0))*INDEX('Mapping cadres'!$B$1:$Z$616,MATCH($B152, 'Mapping cadres'!$B$1:$B$616,0), MATCH(C$32,'Mapping cadres'!$B$1:$Z$1,0))</f>
        <v>0</v>
      </c>
      <c r="D152" s="226">
        <f>INDEX('Uganda workforce data - raw'!$A$4:$F$619,MATCH($B152, 'Uganda workforce data - raw'!$B$4:$B$619,0), MATCH("Filled Male",'Uganda workforce data - raw'!$A$4:$F$4,0))*INDEX('Mapping cadres'!$B$1:$Z$616,MATCH($B152, 'Mapping cadres'!$B$1:$B$616,0), MATCH(D$32,'Mapping cadres'!$B$1:$Z$1,0))</f>
        <v>6</v>
      </c>
      <c r="E152" s="226">
        <f>INDEX('Uganda workforce data - raw'!$A$4:$F$619,MATCH($B152, 'Uganda workforce data - raw'!$B$4:$B$619,0), MATCH("Filled Male",'Uganda workforce data - raw'!$A$4:$F$4,0))*INDEX('Mapping cadres'!$B$1:$Z$616,MATCH($B152, 'Mapping cadres'!$B$1:$B$616,0), MATCH(E$32,'Mapping cadres'!$B$1:$Z$1,0))</f>
        <v>0</v>
      </c>
      <c r="F152" s="226">
        <f>INDEX('Uganda workforce data - raw'!$A$4:$F$619,MATCH($B152, 'Uganda workforce data - raw'!$B$4:$B$619,0), MATCH("Filled Male",'Uganda workforce data - raw'!$A$4:$F$4,0))*INDEX('Mapping cadres'!$B$1:$Z$616,MATCH($B152, 'Mapping cadres'!$B$1:$B$616,0), MATCH(F$32,'Mapping cadres'!$B$1:$Z$1,0))</f>
        <v>0</v>
      </c>
      <c r="G152" s="226">
        <f>INDEX('Uganda workforce data - raw'!$A$4:$F$619,MATCH($B152, 'Uganda workforce data - raw'!$B$4:$B$619,0), MATCH("Filled Male",'Uganda workforce data - raw'!$A$4:$F$4,0))*INDEX('Mapping cadres'!$B$1:$Z$616,MATCH($B152, 'Mapping cadres'!$B$1:$B$616,0), MATCH(G$32,'Mapping cadres'!$B$1:$Z$1,0))</f>
        <v>0</v>
      </c>
      <c r="H152" s="226">
        <f>INDEX('Uganda workforce data - raw'!$A$4:$F$619,MATCH($B152, 'Uganda workforce data - raw'!$B$4:$B$619,0), MATCH("Filled Male",'Uganda workforce data - raw'!$A$4:$F$4,0))*INDEX('Mapping cadres'!$B$1:$Z$616,MATCH($B152, 'Mapping cadres'!$B$1:$B$616,0), MATCH(H$32,'Mapping cadres'!$B$1:$Z$1,0))</f>
        <v>0</v>
      </c>
      <c r="I152" s="226">
        <f>INDEX('Uganda workforce data - raw'!$A$4:$F$619,MATCH($B152, 'Uganda workforce data - raw'!$B$4:$B$619,0), MATCH("Filled Male",'Uganda workforce data - raw'!$A$4:$F$4,0))*INDEX('Mapping cadres'!$B$1:$Z$616,MATCH($B152, 'Mapping cadres'!$B$1:$B$616,0), MATCH(I$32,'Mapping cadres'!$B$1:$Z$1,0))</f>
        <v>0</v>
      </c>
      <c r="J152" s="226">
        <f>INDEX('Uganda workforce data - raw'!$A$4:$F$619,MATCH($B152, 'Uganda workforce data - raw'!$B$4:$B$619,0), MATCH("Filled Male",'Uganda workforce data - raw'!$A$4:$F$4,0))*INDEX('Mapping cadres'!$B$1:$Z$616,MATCH($B152, 'Mapping cadres'!$B$1:$B$616,0), MATCH(J$32,'Mapping cadres'!$B$1:$Z$1,0))</f>
        <v>0</v>
      </c>
      <c r="K152" s="226">
        <f>INDEX('Uganda workforce data - raw'!$A$4:$F$619,MATCH($B152, 'Uganda workforce data - raw'!$B$4:$B$619,0), MATCH("Filled Male",'Uganda workforce data - raw'!$A$4:$F$4,0))*INDEX('Mapping cadres'!$B$1:$Z$616,MATCH($B152, 'Mapping cadres'!$B$1:$B$616,0), MATCH(K$32,'Mapping cadres'!$B$1:$Z$1,0))</f>
        <v>0</v>
      </c>
      <c r="L152" s="226">
        <f>INDEX('Uganda workforce data - raw'!$A$4:$F$619,MATCH($B152, 'Uganda workforce data - raw'!$B$4:$B$619,0), MATCH("Filled Male",'Uganda workforce data - raw'!$A$4:$F$4,0))*INDEX('Mapping cadres'!$B$1:$Z$616,MATCH($B152, 'Mapping cadres'!$B$1:$B$616,0), MATCH(L$32,'Mapping cadres'!$B$1:$Z$1,0))</f>
        <v>0</v>
      </c>
      <c r="M152" s="226">
        <f>INDEX('Uganda workforce data - raw'!$A$4:$F$619,MATCH($B152, 'Uganda workforce data - raw'!$B$4:$B$619,0), MATCH("Filled Male",'Uganda workforce data - raw'!$A$4:$F$4,0))*INDEX('Mapping cadres'!$B$1:$Z$616,MATCH($B152, 'Mapping cadres'!$B$1:$B$616,0), MATCH(M$32,'Mapping cadres'!$B$1:$Z$1,0))</f>
        <v>0</v>
      </c>
      <c r="N152" s="226">
        <f>INDEX('Uganda workforce data - raw'!$A$4:$F$619,MATCH($B152, 'Uganda workforce data - raw'!$B$4:$B$619,0), MATCH("Filled Male",'Uganda workforce data - raw'!$A$4:$F$4,0))*INDEX('Mapping cadres'!$B$1:$Z$616,MATCH($B152, 'Mapping cadres'!$B$1:$B$616,0), MATCH(N$32,'Mapping cadres'!$B$1:$Z$1,0))</f>
        <v>0</v>
      </c>
      <c r="O152" s="226">
        <f>INDEX('Uganda workforce data - raw'!$A$4:$F$619,MATCH($B152, 'Uganda workforce data - raw'!$B$4:$B$619,0), MATCH("Filled Male",'Uganda workforce data - raw'!$A$4:$F$4,0))*INDEX('Mapping cadres'!$B$1:$Z$616,MATCH($B152, 'Mapping cadres'!$B$1:$B$616,0), MATCH(O$32,'Mapping cadres'!$B$1:$Z$1,0))</f>
        <v>0</v>
      </c>
      <c r="P152" s="226">
        <f>INDEX('Uganda workforce data - raw'!$A$4:$F$619,MATCH($B152, 'Uganda workforce data - raw'!$B$4:$B$619,0), MATCH("Filled Male",'Uganda workforce data - raw'!$A$4:$F$4,0))*INDEX('Mapping cadres'!$B$1:$Z$616,MATCH($B152, 'Mapping cadres'!$B$1:$B$616,0), MATCH(P$32,'Mapping cadres'!$B$1:$Z$1,0))</f>
        <v>0</v>
      </c>
      <c r="Q152" s="226">
        <f>INDEX('Uganda workforce data - raw'!$A$4:$F$619,MATCH($B152, 'Uganda workforce data - raw'!$B$4:$B$619,0), MATCH("Filled Male",'Uganda workforce data - raw'!$A$4:$F$4,0))*INDEX('Mapping cadres'!$B$1:$Z$616,MATCH($B152, 'Mapping cadres'!$B$1:$B$616,0), MATCH(Q$32,'Mapping cadres'!$B$1:$Z$1,0))</f>
        <v>0</v>
      </c>
      <c r="R152" s="226">
        <f>INDEX('Uganda workforce data - raw'!$A$4:$F$619,MATCH($B152, 'Uganda workforce data - raw'!$B$4:$B$619,0), MATCH("Filled Male",'Uganda workforce data - raw'!$A$4:$F$4,0))*INDEX('Mapping cadres'!$B$1:$Z$616,MATCH($B152, 'Mapping cadres'!$B$1:$B$616,0), MATCH(R$32,'Mapping cadres'!$B$1:$Z$1,0))</f>
        <v>0</v>
      </c>
      <c r="S152" s="226">
        <f>INDEX('Uganda workforce data - raw'!$A$4:$F$619,MATCH($B152, 'Uganda workforce data - raw'!$B$4:$B$619,0), MATCH("Filled Male",'Uganda workforce data - raw'!$A$4:$F$4,0))*INDEX('Mapping cadres'!$B$1:$Z$616,MATCH($B152, 'Mapping cadres'!$B$1:$B$616,0), MATCH(S$32,'Mapping cadres'!$B$1:$Z$1,0))</f>
        <v>0</v>
      </c>
      <c r="T152" s="226">
        <f>INDEX('Uganda workforce data - raw'!$A$4:$F$619,MATCH($B152, 'Uganda workforce data - raw'!$B$4:$B$619,0), MATCH("Filled Male",'Uganda workforce data - raw'!$A$4:$F$4,0))*INDEX('Mapping cadres'!$B$1:$Z$616,MATCH($B152, 'Mapping cadres'!$B$1:$B$616,0), MATCH(T$32,'Mapping cadres'!$B$1:$Z$1,0))</f>
        <v>0</v>
      </c>
      <c r="U152" s="226">
        <f>INDEX('Uganda workforce data - raw'!$A$4:$F$619,MATCH($B152, 'Uganda workforce data - raw'!$B$4:$B$619,0), MATCH("Filled Male",'Uganda workforce data - raw'!$A$4:$F$4,0))*INDEX('Mapping cadres'!$B$1:$Z$616,MATCH($B152, 'Mapping cadres'!$B$1:$B$616,0), MATCH(U$32,'Mapping cadres'!$B$1:$Z$1,0))</f>
        <v>0</v>
      </c>
      <c r="V152" s="226">
        <f>INDEX('Uganda workforce data - raw'!$A$4:$F$619,MATCH($B152, 'Uganda workforce data - raw'!$B$4:$B$619,0), MATCH("Filled Male",'Uganda workforce data - raw'!$A$4:$F$4,0))*INDEX('Mapping cadres'!$B$1:$Z$616,MATCH($B152, 'Mapping cadres'!$B$1:$B$616,0), MATCH(V$32,'Mapping cadres'!$B$1:$Z$1,0))</f>
        <v>0</v>
      </c>
      <c r="W152" s="226">
        <f>INDEX('Uganda workforce data - raw'!$A$4:$F$619,MATCH($B152, 'Uganda workforce data - raw'!$B$4:$B$619,0), MATCH("Filled Male",'Uganda workforce data - raw'!$A$4:$F$4,0))*INDEX('Mapping cadres'!$B$1:$Z$616,MATCH($B152, 'Mapping cadres'!$B$1:$B$616,0), MATCH(W$32,'Mapping cadres'!$B$1:$Z$1,0))</f>
        <v>0</v>
      </c>
      <c r="X152" s="226">
        <f>INDEX('Uganda workforce data - raw'!$A$4:$F$619,MATCH($B152, 'Uganda workforce data - raw'!$B$4:$B$619,0), MATCH("Filled Male",'Uganda workforce data - raw'!$A$4:$F$4,0))*INDEX('Mapping cadres'!$B$1:$Z$616,MATCH($B152, 'Mapping cadres'!$B$1:$B$616,0), MATCH(X$32,'Mapping cadres'!$B$1:$Z$1,0))</f>
        <v>0</v>
      </c>
      <c r="Y152" s="226">
        <f>INDEX('Uganda workforce data - raw'!$A$4:$F$619,MATCH($B152, 'Uganda workforce data - raw'!$B$4:$B$619,0), MATCH("Filled Male",'Uganda workforce data - raw'!$A$4:$F$4,0))*INDEX('Mapping cadres'!$B$1:$Z$616,MATCH($B152, 'Mapping cadres'!$B$1:$B$616,0), MATCH(Y$32,'Mapping cadres'!$B$1:$Z$1,0))</f>
        <v>0</v>
      </c>
      <c r="Z152" s="226">
        <f>INDEX('Uganda workforce data - raw'!$A$4:$F$619,MATCH($B152, 'Uganda workforce data - raw'!$B$4:$B$619,0), MATCH("Filled Male",'Uganda workforce data - raw'!$A$4:$F$4,0))*INDEX('Mapping cadres'!$B$1:$Z$616,MATCH($B152, 'Mapping cadres'!$B$1:$B$616,0), MATCH(Z$32,'Mapping cadres'!$B$1:$Z$1,0))</f>
        <v>0</v>
      </c>
      <c r="AA152" s="226">
        <f>INDEX('Uganda workforce data - raw'!$A$4:$F$619,MATCH($B152, 'Uganda workforce data - raw'!$B$4:$B$619,0), MATCH("Filled Female",'Uganda workforce data - raw'!$A$4:$F$4,0))*INDEX('Mapping cadres'!$B$1:$Z$616,MATCH($B152, 'Mapping cadres'!$B$1:$B$616,0), MATCH(AA$32,'Mapping cadres'!$B$1:$Z$1,0))</f>
        <v>0</v>
      </c>
      <c r="AB152" s="226">
        <f>INDEX('Uganda workforce data - raw'!$A$4:$F$619,MATCH($B152, 'Uganda workforce data - raw'!$B$4:$B$619,0), MATCH("Filled Female",'Uganda workforce data - raw'!$A$4:$F$4,0))*INDEX('Mapping cadres'!$B$1:$Z$616,MATCH($B152, 'Mapping cadres'!$B$1:$B$616,0), MATCH(AB$32,'Mapping cadres'!$B$1:$Z$1,0))</f>
        <v>4</v>
      </c>
      <c r="AC152" s="226">
        <f>INDEX('Uganda workforce data - raw'!$A$4:$F$619,MATCH($B152, 'Uganda workforce data - raw'!$B$4:$B$619,0), MATCH("Filled Female",'Uganda workforce data - raw'!$A$4:$F$4,0))*INDEX('Mapping cadres'!$B$1:$Z$616,MATCH($B152, 'Mapping cadres'!$B$1:$B$616,0), MATCH(AC$32,'Mapping cadres'!$B$1:$Z$1,0))</f>
        <v>0</v>
      </c>
      <c r="AD152" s="226">
        <f>INDEX('Uganda workforce data - raw'!$A$4:$F$619,MATCH($B152, 'Uganda workforce data - raw'!$B$4:$B$619,0), MATCH("Filled Female",'Uganda workforce data - raw'!$A$4:$F$4,0))*INDEX('Mapping cadres'!$B$1:$Z$616,MATCH($B152, 'Mapping cadres'!$B$1:$B$616,0), MATCH(AD$32,'Mapping cadres'!$B$1:$Z$1,0))</f>
        <v>0</v>
      </c>
      <c r="AE152" s="226">
        <f>INDEX('Uganda workforce data - raw'!$A$4:$F$619,MATCH($B152, 'Uganda workforce data - raw'!$B$4:$B$619,0), MATCH("Filled Female",'Uganda workforce data - raw'!$A$4:$F$4,0))*INDEX('Mapping cadres'!$B$1:$Z$616,MATCH($B152, 'Mapping cadres'!$B$1:$B$616,0), MATCH(AE$32,'Mapping cadres'!$B$1:$Z$1,0))</f>
        <v>0</v>
      </c>
      <c r="AF152" s="226">
        <f>INDEX('Uganda workforce data - raw'!$A$4:$F$619,MATCH($B152, 'Uganda workforce data - raw'!$B$4:$B$619,0), MATCH("Filled Female",'Uganda workforce data - raw'!$A$4:$F$4,0))*INDEX('Mapping cadres'!$B$1:$Z$616,MATCH($B152, 'Mapping cadres'!$B$1:$B$616,0), MATCH(AF$32,'Mapping cadres'!$B$1:$Z$1,0))</f>
        <v>0</v>
      </c>
      <c r="AG152" s="226">
        <f>INDEX('Uganda workforce data - raw'!$A$4:$F$619,MATCH($B152, 'Uganda workforce data - raw'!$B$4:$B$619,0), MATCH("Filled Female",'Uganda workforce data - raw'!$A$4:$F$4,0))*INDEX('Mapping cadres'!$B$1:$Z$616,MATCH($B152, 'Mapping cadres'!$B$1:$B$616,0), MATCH(AG$32,'Mapping cadres'!$B$1:$Z$1,0))</f>
        <v>0</v>
      </c>
      <c r="AH152" s="226">
        <f>INDEX('Uganda workforce data - raw'!$A$4:$F$619,MATCH($B152, 'Uganda workforce data - raw'!$B$4:$B$619,0), MATCH("Filled Female",'Uganda workforce data - raw'!$A$4:$F$4,0))*INDEX('Mapping cadres'!$B$1:$Z$616,MATCH($B152, 'Mapping cadres'!$B$1:$B$616,0), MATCH(AH$32,'Mapping cadres'!$B$1:$Z$1,0))</f>
        <v>0</v>
      </c>
      <c r="AI152" s="226">
        <f>INDEX('Uganda workforce data - raw'!$A$4:$F$619,MATCH($B152, 'Uganda workforce data - raw'!$B$4:$B$619,0), MATCH("Filled Female",'Uganda workforce data - raw'!$A$4:$F$4,0))*INDEX('Mapping cadres'!$B$1:$Z$616,MATCH($B152, 'Mapping cadres'!$B$1:$B$616,0), MATCH(AI$32,'Mapping cadres'!$B$1:$Z$1,0))</f>
        <v>0</v>
      </c>
      <c r="AJ152" s="226">
        <f>INDEX('Uganda workforce data - raw'!$A$4:$F$619,MATCH($B152, 'Uganda workforce data - raw'!$B$4:$B$619,0), MATCH("Filled Female",'Uganda workforce data - raw'!$A$4:$F$4,0))*INDEX('Mapping cadres'!$B$1:$Z$616,MATCH($B152, 'Mapping cadres'!$B$1:$B$616,0), MATCH(AJ$32,'Mapping cadres'!$B$1:$Z$1,0))</f>
        <v>0</v>
      </c>
      <c r="AK152" s="226">
        <f>INDEX('Uganda workforce data - raw'!$A$4:$F$619,MATCH($B152, 'Uganda workforce data - raw'!$B$4:$B$619,0), MATCH("Filled Female",'Uganda workforce data - raw'!$A$4:$F$4,0))*INDEX('Mapping cadres'!$B$1:$Z$616,MATCH($B152, 'Mapping cadres'!$B$1:$B$616,0), MATCH(AK$32,'Mapping cadres'!$B$1:$Z$1,0))</f>
        <v>0</v>
      </c>
      <c r="AL152" s="226">
        <f>INDEX('Uganda workforce data - raw'!$A$4:$F$619,MATCH($B152, 'Uganda workforce data - raw'!$B$4:$B$619,0), MATCH("Filled Female",'Uganda workforce data - raw'!$A$4:$F$4,0))*INDEX('Mapping cadres'!$B$1:$Z$616,MATCH($B152, 'Mapping cadres'!$B$1:$B$616,0), MATCH(AL$32,'Mapping cadres'!$B$1:$Z$1,0))</f>
        <v>0</v>
      </c>
      <c r="AM152" s="226">
        <f>INDEX('Uganda workforce data - raw'!$A$4:$F$619,MATCH($B152, 'Uganda workforce data - raw'!$B$4:$B$619,0), MATCH("Filled Female",'Uganda workforce data - raw'!$A$4:$F$4,0))*INDEX('Mapping cadres'!$B$1:$Z$616,MATCH($B152, 'Mapping cadres'!$B$1:$B$616,0), MATCH(AM$32,'Mapping cadres'!$B$1:$Z$1,0))</f>
        <v>0</v>
      </c>
      <c r="AN152" s="226">
        <f>INDEX('Uganda workforce data - raw'!$A$4:$F$619,MATCH($B152, 'Uganda workforce data - raw'!$B$4:$B$619,0), MATCH("Filled Female",'Uganda workforce data - raw'!$A$4:$F$4,0))*INDEX('Mapping cadres'!$B$1:$Z$616,MATCH($B152, 'Mapping cadres'!$B$1:$B$616,0), MATCH(AN$32,'Mapping cadres'!$B$1:$Z$1,0))</f>
        <v>0</v>
      </c>
      <c r="AO152" s="226">
        <f>INDEX('Uganda workforce data - raw'!$A$4:$F$619,MATCH($B152, 'Uganda workforce data - raw'!$B$4:$B$619,0), MATCH("Filled Female",'Uganda workforce data - raw'!$A$4:$F$4,0))*INDEX('Mapping cadres'!$B$1:$Z$616,MATCH($B152, 'Mapping cadres'!$B$1:$B$616,0), MATCH(AO$32,'Mapping cadres'!$B$1:$Z$1,0))</f>
        <v>0</v>
      </c>
      <c r="AP152" s="226">
        <f>INDEX('Uganda workforce data - raw'!$A$4:$F$619,MATCH($B152, 'Uganda workforce data - raw'!$B$4:$B$619,0), MATCH("Filled Female",'Uganda workforce data - raw'!$A$4:$F$4,0))*INDEX('Mapping cadres'!$B$1:$Z$616,MATCH($B152, 'Mapping cadres'!$B$1:$B$616,0), MATCH(AP$32,'Mapping cadres'!$B$1:$Z$1,0))</f>
        <v>0</v>
      </c>
      <c r="AQ152" s="226">
        <f>INDEX('Uganda workforce data - raw'!$A$4:$F$619,MATCH($B152, 'Uganda workforce data - raw'!$B$4:$B$619,0), MATCH("Filled Female",'Uganda workforce data - raw'!$A$4:$F$4,0))*INDEX('Mapping cadres'!$B$1:$Z$616,MATCH($B152, 'Mapping cadres'!$B$1:$B$616,0), MATCH(AQ$32,'Mapping cadres'!$B$1:$Z$1,0))</f>
        <v>0</v>
      </c>
      <c r="AR152" s="226">
        <f>INDEX('Uganda workforce data - raw'!$A$4:$F$619,MATCH($B152, 'Uganda workforce data - raw'!$B$4:$B$619,0), MATCH("Filled Female",'Uganda workforce data - raw'!$A$4:$F$4,0))*INDEX('Mapping cadres'!$B$1:$Z$616,MATCH($B152, 'Mapping cadres'!$B$1:$B$616,0), MATCH(AR$32,'Mapping cadres'!$B$1:$Z$1,0))</f>
        <v>0</v>
      </c>
      <c r="AS152" s="226">
        <f>INDEX('Uganda workforce data - raw'!$A$4:$F$619,MATCH($B152, 'Uganda workforce data - raw'!$B$4:$B$619,0), MATCH("Filled Female",'Uganda workforce data - raw'!$A$4:$F$4,0))*INDEX('Mapping cadres'!$B$1:$Z$616,MATCH($B152, 'Mapping cadres'!$B$1:$B$616,0), MATCH(AS$32,'Mapping cadres'!$B$1:$Z$1,0))</f>
        <v>0</v>
      </c>
      <c r="AT152" s="226">
        <f>INDEX('Uganda workforce data - raw'!$A$4:$F$619,MATCH($B152, 'Uganda workforce data - raw'!$B$4:$B$619,0), MATCH("Filled Female",'Uganda workforce data - raw'!$A$4:$F$4,0))*INDEX('Mapping cadres'!$B$1:$Z$616,MATCH($B152, 'Mapping cadres'!$B$1:$B$616,0), MATCH(AT$32,'Mapping cadres'!$B$1:$Z$1,0))</f>
        <v>0</v>
      </c>
      <c r="AU152" s="226">
        <f>INDEX('Uganda workforce data - raw'!$A$4:$F$619,MATCH($B152, 'Uganda workforce data - raw'!$B$4:$B$619,0), MATCH("Filled Female",'Uganda workforce data - raw'!$A$4:$F$4,0))*INDEX('Mapping cadres'!$B$1:$Z$616,MATCH($B152, 'Mapping cadres'!$B$1:$B$616,0), MATCH(AU$32,'Mapping cadres'!$B$1:$Z$1,0))</f>
        <v>0</v>
      </c>
      <c r="AV152" s="226">
        <f>INDEX('Uganda workforce data - raw'!$A$4:$F$619,MATCH($B152, 'Uganda workforce data - raw'!$B$4:$B$619,0), MATCH("Filled Female",'Uganda workforce data - raw'!$A$4:$F$4,0))*INDEX('Mapping cadres'!$B$1:$Z$616,MATCH($B152, 'Mapping cadres'!$B$1:$B$616,0), MATCH(AV$32,'Mapping cadres'!$B$1:$Z$1,0))</f>
        <v>0</v>
      </c>
      <c r="AW152" s="226">
        <f>INDEX('Uganda workforce data - raw'!$A$4:$F$619,MATCH($B152, 'Uganda workforce data - raw'!$B$4:$B$619,0), MATCH("Filled Female",'Uganda workforce data - raw'!$A$4:$F$4,0))*INDEX('Mapping cadres'!$B$1:$Z$616,MATCH($B152, 'Mapping cadres'!$B$1:$B$616,0), MATCH(AW$32,'Mapping cadres'!$B$1:$Z$1,0))</f>
        <v>0</v>
      </c>
      <c r="AX152" s="226">
        <f>INDEX('Uganda workforce data - raw'!$A$4:$F$619,MATCH($B152, 'Uganda workforce data - raw'!$B$4:$B$619,0), MATCH("Filled Female",'Uganda workforce data - raw'!$A$4:$F$4,0))*INDEX('Mapping cadres'!$B$1:$Z$616,MATCH($B152, 'Mapping cadres'!$B$1:$B$616,0), MATCH(AX$32,'Mapping cadres'!$B$1:$Z$1,0))</f>
        <v>0</v>
      </c>
      <c r="AY152" s="226">
        <f t="shared" si="29"/>
        <v>0</v>
      </c>
      <c r="AZ152" s="226">
        <f t="shared" si="30"/>
        <v>10</v>
      </c>
      <c r="BA152" s="226">
        <f t="shared" si="31"/>
        <v>0</v>
      </c>
      <c r="BB152" s="226">
        <f t="shared" si="32"/>
        <v>0</v>
      </c>
      <c r="BC152" s="226">
        <f t="shared" si="33"/>
        <v>0</v>
      </c>
      <c r="BD152" s="226">
        <f t="shared" si="34"/>
        <v>0</v>
      </c>
      <c r="BE152" s="226">
        <f t="shared" si="35"/>
        <v>0</v>
      </c>
      <c r="BF152" s="226">
        <f t="shared" si="36"/>
        <v>0</v>
      </c>
      <c r="BG152" s="226">
        <f t="shared" si="37"/>
        <v>0</v>
      </c>
      <c r="BH152" s="226">
        <f t="shared" si="38"/>
        <v>0</v>
      </c>
      <c r="BI152" s="226">
        <f t="shared" si="39"/>
        <v>0</v>
      </c>
      <c r="BJ152" s="226">
        <f t="shared" si="40"/>
        <v>0</v>
      </c>
      <c r="BK152" s="226">
        <f t="shared" si="41"/>
        <v>0</v>
      </c>
      <c r="BL152" s="226">
        <f t="shared" si="42"/>
        <v>0</v>
      </c>
      <c r="BM152" s="226">
        <f t="shared" si="43"/>
        <v>0</v>
      </c>
      <c r="BN152" s="226">
        <f t="shared" si="44"/>
        <v>0</v>
      </c>
      <c r="BO152" s="226">
        <f t="shared" si="45"/>
        <v>0</v>
      </c>
      <c r="BP152" s="226">
        <f t="shared" si="46"/>
        <v>0</v>
      </c>
      <c r="BQ152" s="226">
        <f t="shared" si="47"/>
        <v>0</v>
      </c>
      <c r="BR152" s="226">
        <f t="shared" si="48"/>
        <v>0</v>
      </c>
      <c r="BS152" s="226">
        <f t="shared" si="49"/>
        <v>0</v>
      </c>
      <c r="BT152" s="226">
        <f t="shared" si="50"/>
        <v>0</v>
      </c>
      <c r="BU152" s="226">
        <f t="shared" si="51"/>
        <v>0</v>
      </c>
      <c r="BV152" s="226">
        <f t="shared" si="52"/>
        <v>0</v>
      </c>
    </row>
    <row r="153" spans="1:74">
      <c r="A153" s="226">
        <v>121</v>
      </c>
      <c r="B153" s="226" t="s">
        <v>1426</v>
      </c>
      <c r="C153" s="226">
        <f>INDEX('Uganda workforce data - raw'!$A$4:$F$619,MATCH($B153, 'Uganda workforce data - raw'!$B$4:$B$619,0), MATCH("Filled Male",'Uganda workforce data - raw'!$A$4:$F$4,0))*INDEX('Mapping cadres'!$B$1:$Z$616,MATCH($B153, 'Mapping cadres'!$B$1:$B$616,0), MATCH(C$32,'Mapping cadres'!$B$1:$Z$1,0))</f>
        <v>0</v>
      </c>
      <c r="D153" s="226">
        <f>INDEX('Uganda workforce data - raw'!$A$4:$F$619,MATCH($B153, 'Uganda workforce data - raw'!$B$4:$B$619,0), MATCH("Filled Male",'Uganda workforce data - raw'!$A$4:$F$4,0))*INDEX('Mapping cadres'!$B$1:$Z$616,MATCH($B153, 'Mapping cadres'!$B$1:$B$616,0), MATCH(D$32,'Mapping cadres'!$B$1:$Z$1,0))</f>
        <v>10</v>
      </c>
      <c r="E153" s="226">
        <f>INDEX('Uganda workforce data - raw'!$A$4:$F$619,MATCH($B153, 'Uganda workforce data - raw'!$B$4:$B$619,0), MATCH("Filled Male",'Uganda workforce data - raw'!$A$4:$F$4,0))*INDEX('Mapping cadres'!$B$1:$Z$616,MATCH($B153, 'Mapping cadres'!$B$1:$B$616,0), MATCH(E$32,'Mapping cadres'!$B$1:$Z$1,0))</f>
        <v>0</v>
      </c>
      <c r="F153" s="226">
        <f>INDEX('Uganda workforce data - raw'!$A$4:$F$619,MATCH($B153, 'Uganda workforce data - raw'!$B$4:$B$619,0), MATCH("Filled Male",'Uganda workforce data - raw'!$A$4:$F$4,0))*INDEX('Mapping cadres'!$B$1:$Z$616,MATCH($B153, 'Mapping cadres'!$B$1:$B$616,0), MATCH(F$32,'Mapping cadres'!$B$1:$Z$1,0))</f>
        <v>0</v>
      </c>
      <c r="G153" s="226">
        <f>INDEX('Uganda workforce data - raw'!$A$4:$F$619,MATCH($B153, 'Uganda workforce data - raw'!$B$4:$B$619,0), MATCH("Filled Male",'Uganda workforce data - raw'!$A$4:$F$4,0))*INDEX('Mapping cadres'!$B$1:$Z$616,MATCH($B153, 'Mapping cadres'!$B$1:$B$616,0), MATCH(G$32,'Mapping cadres'!$B$1:$Z$1,0))</f>
        <v>0</v>
      </c>
      <c r="H153" s="226">
        <f>INDEX('Uganda workforce data - raw'!$A$4:$F$619,MATCH($B153, 'Uganda workforce data - raw'!$B$4:$B$619,0), MATCH("Filled Male",'Uganda workforce data - raw'!$A$4:$F$4,0))*INDEX('Mapping cadres'!$B$1:$Z$616,MATCH($B153, 'Mapping cadres'!$B$1:$B$616,0), MATCH(H$32,'Mapping cadres'!$B$1:$Z$1,0))</f>
        <v>0</v>
      </c>
      <c r="I153" s="226">
        <f>INDEX('Uganda workforce data - raw'!$A$4:$F$619,MATCH($B153, 'Uganda workforce data - raw'!$B$4:$B$619,0), MATCH("Filled Male",'Uganda workforce data - raw'!$A$4:$F$4,0))*INDEX('Mapping cadres'!$B$1:$Z$616,MATCH($B153, 'Mapping cadres'!$B$1:$B$616,0), MATCH(I$32,'Mapping cadres'!$B$1:$Z$1,0))</f>
        <v>0</v>
      </c>
      <c r="J153" s="226">
        <f>INDEX('Uganda workforce data - raw'!$A$4:$F$619,MATCH($B153, 'Uganda workforce data - raw'!$B$4:$B$619,0), MATCH("Filled Male",'Uganda workforce data - raw'!$A$4:$F$4,0))*INDEX('Mapping cadres'!$B$1:$Z$616,MATCH($B153, 'Mapping cadres'!$B$1:$B$616,0), MATCH(J$32,'Mapping cadres'!$B$1:$Z$1,0))</f>
        <v>0</v>
      </c>
      <c r="K153" s="226">
        <f>INDEX('Uganda workforce data - raw'!$A$4:$F$619,MATCH($B153, 'Uganda workforce data - raw'!$B$4:$B$619,0), MATCH("Filled Male",'Uganda workforce data - raw'!$A$4:$F$4,0))*INDEX('Mapping cadres'!$B$1:$Z$616,MATCH($B153, 'Mapping cadres'!$B$1:$B$616,0), MATCH(K$32,'Mapping cadres'!$B$1:$Z$1,0))</f>
        <v>0</v>
      </c>
      <c r="L153" s="226">
        <f>INDEX('Uganda workforce data - raw'!$A$4:$F$619,MATCH($B153, 'Uganda workforce data - raw'!$B$4:$B$619,0), MATCH("Filled Male",'Uganda workforce data - raw'!$A$4:$F$4,0))*INDEX('Mapping cadres'!$B$1:$Z$616,MATCH($B153, 'Mapping cadres'!$B$1:$B$616,0), MATCH(L$32,'Mapping cadres'!$B$1:$Z$1,0))</f>
        <v>0</v>
      </c>
      <c r="M153" s="226">
        <f>INDEX('Uganda workforce data - raw'!$A$4:$F$619,MATCH($B153, 'Uganda workforce data - raw'!$B$4:$B$619,0), MATCH("Filled Male",'Uganda workforce data - raw'!$A$4:$F$4,0))*INDEX('Mapping cadres'!$B$1:$Z$616,MATCH($B153, 'Mapping cadres'!$B$1:$B$616,0), MATCH(M$32,'Mapping cadres'!$B$1:$Z$1,0))</f>
        <v>0</v>
      </c>
      <c r="N153" s="226">
        <f>INDEX('Uganda workforce data - raw'!$A$4:$F$619,MATCH($B153, 'Uganda workforce data - raw'!$B$4:$B$619,0), MATCH("Filled Male",'Uganda workforce data - raw'!$A$4:$F$4,0))*INDEX('Mapping cadres'!$B$1:$Z$616,MATCH($B153, 'Mapping cadres'!$B$1:$B$616,0), MATCH(N$32,'Mapping cadres'!$B$1:$Z$1,0))</f>
        <v>0</v>
      </c>
      <c r="O153" s="226">
        <f>INDEX('Uganda workforce data - raw'!$A$4:$F$619,MATCH($B153, 'Uganda workforce data - raw'!$B$4:$B$619,0), MATCH("Filled Male",'Uganda workforce data - raw'!$A$4:$F$4,0))*INDEX('Mapping cadres'!$B$1:$Z$616,MATCH($B153, 'Mapping cadres'!$B$1:$B$616,0), MATCH(O$32,'Mapping cadres'!$B$1:$Z$1,0))</f>
        <v>0</v>
      </c>
      <c r="P153" s="226">
        <f>INDEX('Uganda workforce data - raw'!$A$4:$F$619,MATCH($B153, 'Uganda workforce data - raw'!$B$4:$B$619,0), MATCH("Filled Male",'Uganda workforce data - raw'!$A$4:$F$4,0))*INDEX('Mapping cadres'!$B$1:$Z$616,MATCH($B153, 'Mapping cadres'!$B$1:$B$616,0), MATCH(P$32,'Mapping cadres'!$B$1:$Z$1,0))</f>
        <v>0</v>
      </c>
      <c r="Q153" s="226">
        <f>INDEX('Uganda workforce data - raw'!$A$4:$F$619,MATCH($B153, 'Uganda workforce data - raw'!$B$4:$B$619,0), MATCH("Filled Male",'Uganda workforce data - raw'!$A$4:$F$4,0))*INDEX('Mapping cadres'!$B$1:$Z$616,MATCH($B153, 'Mapping cadres'!$B$1:$B$616,0), MATCH(Q$32,'Mapping cadres'!$B$1:$Z$1,0))</f>
        <v>0</v>
      </c>
      <c r="R153" s="226">
        <f>INDEX('Uganda workforce data - raw'!$A$4:$F$619,MATCH($B153, 'Uganda workforce data - raw'!$B$4:$B$619,0), MATCH("Filled Male",'Uganda workforce data - raw'!$A$4:$F$4,0))*INDEX('Mapping cadres'!$B$1:$Z$616,MATCH($B153, 'Mapping cadres'!$B$1:$B$616,0), MATCH(R$32,'Mapping cadres'!$B$1:$Z$1,0))</f>
        <v>0</v>
      </c>
      <c r="S153" s="226">
        <f>INDEX('Uganda workforce data - raw'!$A$4:$F$619,MATCH($B153, 'Uganda workforce data - raw'!$B$4:$B$619,0), MATCH("Filled Male",'Uganda workforce data - raw'!$A$4:$F$4,0))*INDEX('Mapping cadres'!$B$1:$Z$616,MATCH($B153, 'Mapping cadres'!$B$1:$B$616,0), MATCH(S$32,'Mapping cadres'!$B$1:$Z$1,0))</f>
        <v>0</v>
      </c>
      <c r="T153" s="226">
        <f>INDEX('Uganda workforce data - raw'!$A$4:$F$619,MATCH($B153, 'Uganda workforce data - raw'!$B$4:$B$619,0), MATCH("Filled Male",'Uganda workforce data - raw'!$A$4:$F$4,0))*INDEX('Mapping cadres'!$B$1:$Z$616,MATCH($B153, 'Mapping cadres'!$B$1:$B$616,0), MATCH(T$32,'Mapping cadres'!$B$1:$Z$1,0))</f>
        <v>0</v>
      </c>
      <c r="U153" s="226">
        <f>INDEX('Uganda workforce data - raw'!$A$4:$F$619,MATCH($B153, 'Uganda workforce data - raw'!$B$4:$B$619,0), MATCH("Filled Male",'Uganda workforce data - raw'!$A$4:$F$4,0))*INDEX('Mapping cadres'!$B$1:$Z$616,MATCH($B153, 'Mapping cadres'!$B$1:$B$616,0), MATCH(U$32,'Mapping cadres'!$B$1:$Z$1,0))</f>
        <v>0</v>
      </c>
      <c r="V153" s="226">
        <f>INDEX('Uganda workforce data - raw'!$A$4:$F$619,MATCH($B153, 'Uganda workforce data - raw'!$B$4:$B$619,0), MATCH("Filled Male",'Uganda workforce data - raw'!$A$4:$F$4,0))*INDEX('Mapping cadres'!$B$1:$Z$616,MATCH($B153, 'Mapping cadres'!$B$1:$B$616,0), MATCH(V$32,'Mapping cadres'!$B$1:$Z$1,0))</f>
        <v>0</v>
      </c>
      <c r="W153" s="226">
        <f>INDEX('Uganda workforce data - raw'!$A$4:$F$619,MATCH($B153, 'Uganda workforce data - raw'!$B$4:$B$619,0), MATCH("Filled Male",'Uganda workforce data - raw'!$A$4:$F$4,0))*INDEX('Mapping cadres'!$B$1:$Z$616,MATCH($B153, 'Mapping cadres'!$B$1:$B$616,0), MATCH(W$32,'Mapping cadres'!$B$1:$Z$1,0))</f>
        <v>0</v>
      </c>
      <c r="X153" s="226">
        <f>INDEX('Uganda workforce data - raw'!$A$4:$F$619,MATCH($B153, 'Uganda workforce data - raw'!$B$4:$B$619,0), MATCH("Filled Male",'Uganda workforce data - raw'!$A$4:$F$4,0))*INDEX('Mapping cadres'!$B$1:$Z$616,MATCH($B153, 'Mapping cadres'!$B$1:$B$616,0), MATCH(X$32,'Mapping cadres'!$B$1:$Z$1,0))</f>
        <v>0</v>
      </c>
      <c r="Y153" s="226">
        <f>INDEX('Uganda workforce data - raw'!$A$4:$F$619,MATCH($B153, 'Uganda workforce data - raw'!$B$4:$B$619,0), MATCH("Filled Male",'Uganda workforce data - raw'!$A$4:$F$4,0))*INDEX('Mapping cadres'!$B$1:$Z$616,MATCH($B153, 'Mapping cadres'!$B$1:$B$616,0), MATCH(Y$32,'Mapping cadres'!$B$1:$Z$1,0))</f>
        <v>0</v>
      </c>
      <c r="Z153" s="226">
        <f>INDEX('Uganda workforce data - raw'!$A$4:$F$619,MATCH($B153, 'Uganda workforce data - raw'!$B$4:$B$619,0), MATCH("Filled Male",'Uganda workforce data - raw'!$A$4:$F$4,0))*INDEX('Mapping cadres'!$B$1:$Z$616,MATCH($B153, 'Mapping cadres'!$B$1:$B$616,0), MATCH(Z$32,'Mapping cadres'!$B$1:$Z$1,0))</f>
        <v>0</v>
      </c>
      <c r="AA153" s="226">
        <f>INDEX('Uganda workforce data - raw'!$A$4:$F$619,MATCH($B153, 'Uganda workforce data - raw'!$B$4:$B$619,0), MATCH("Filled Female",'Uganda workforce data - raw'!$A$4:$F$4,0))*INDEX('Mapping cadres'!$B$1:$Z$616,MATCH($B153, 'Mapping cadres'!$B$1:$B$616,0), MATCH(AA$32,'Mapping cadres'!$B$1:$Z$1,0))</f>
        <v>0</v>
      </c>
      <c r="AB153" s="226">
        <f>INDEX('Uganda workforce data - raw'!$A$4:$F$619,MATCH($B153, 'Uganda workforce data - raw'!$B$4:$B$619,0), MATCH("Filled Female",'Uganda workforce data - raw'!$A$4:$F$4,0))*INDEX('Mapping cadres'!$B$1:$Z$616,MATCH($B153, 'Mapping cadres'!$B$1:$B$616,0), MATCH(AB$32,'Mapping cadres'!$B$1:$Z$1,0))</f>
        <v>2</v>
      </c>
      <c r="AC153" s="226">
        <f>INDEX('Uganda workforce data - raw'!$A$4:$F$619,MATCH($B153, 'Uganda workforce data - raw'!$B$4:$B$619,0), MATCH("Filled Female",'Uganda workforce data - raw'!$A$4:$F$4,0))*INDEX('Mapping cadres'!$B$1:$Z$616,MATCH($B153, 'Mapping cadres'!$B$1:$B$616,0), MATCH(AC$32,'Mapping cadres'!$B$1:$Z$1,0))</f>
        <v>0</v>
      </c>
      <c r="AD153" s="226">
        <f>INDEX('Uganda workforce data - raw'!$A$4:$F$619,MATCH($B153, 'Uganda workforce data - raw'!$B$4:$B$619,0), MATCH("Filled Female",'Uganda workforce data - raw'!$A$4:$F$4,0))*INDEX('Mapping cadres'!$B$1:$Z$616,MATCH($B153, 'Mapping cadres'!$B$1:$B$616,0), MATCH(AD$32,'Mapping cadres'!$B$1:$Z$1,0))</f>
        <v>0</v>
      </c>
      <c r="AE153" s="226">
        <f>INDEX('Uganda workforce data - raw'!$A$4:$F$619,MATCH($B153, 'Uganda workforce data - raw'!$B$4:$B$619,0), MATCH("Filled Female",'Uganda workforce data - raw'!$A$4:$F$4,0))*INDEX('Mapping cadres'!$B$1:$Z$616,MATCH($B153, 'Mapping cadres'!$B$1:$B$616,0), MATCH(AE$32,'Mapping cadres'!$B$1:$Z$1,0))</f>
        <v>0</v>
      </c>
      <c r="AF153" s="226">
        <f>INDEX('Uganda workforce data - raw'!$A$4:$F$619,MATCH($B153, 'Uganda workforce data - raw'!$B$4:$B$619,0), MATCH("Filled Female",'Uganda workforce data - raw'!$A$4:$F$4,0))*INDEX('Mapping cadres'!$B$1:$Z$616,MATCH($B153, 'Mapping cadres'!$B$1:$B$616,0), MATCH(AF$32,'Mapping cadres'!$B$1:$Z$1,0))</f>
        <v>0</v>
      </c>
      <c r="AG153" s="226">
        <f>INDEX('Uganda workforce data - raw'!$A$4:$F$619,MATCH($B153, 'Uganda workforce data - raw'!$B$4:$B$619,0), MATCH("Filled Female",'Uganda workforce data - raw'!$A$4:$F$4,0))*INDEX('Mapping cadres'!$B$1:$Z$616,MATCH($B153, 'Mapping cadres'!$B$1:$B$616,0), MATCH(AG$32,'Mapping cadres'!$B$1:$Z$1,0))</f>
        <v>0</v>
      </c>
      <c r="AH153" s="226">
        <f>INDEX('Uganda workforce data - raw'!$A$4:$F$619,MATCH($B153, 'Uganda workforce data - raw'!$B$4:$B$619,0), MATCH("Filled Female",'Uganda workforce data - raw'!$A$4:$F$4,0))*INDEX('Mapping cadres'!$B$1:$Z$616,MATCH($B153, 'Mapping cadres'!$B$1:$B$616,0), MATCH(AH$32,'Mapping cadres'!$B$1:$Z$1,0))</f>
        <v>0</v>
      </c>
      <c r="AI153" s="226">
        <f>INDEX('Uganda workforce data - raw'!$A$4:$F$619,MATCH($B153, 'Uganda workforce data - raw'!$B$4:$B$619,0), MATCH("Filled Female",'Uganda workforce data - raw'!$A$4:$F$4,0))*INDEX('Mapping cadres'!$B$1:$Z$616,MATCH($B153, 'Mapping cadres'!$B$1:$B$616,0), MATCH(AI$32,'Mapping cadres'!$B$1:$Z$1,0))</f>
        <v>0</v>
      </c>
      <c r="AJ153" s="226">
        <f>INDEX('Uganda workforce data - raw'!$A$4:$F$619,MATCH($B153, 'Uganda workforce data - raw'!$B$4:$B$619,0), MATCH("Filled Female",'Uganda workforce data - raw'!$A$4:$F$4,0))*INDEX('Mapping cadres'!$B$1:$Z$616,MATCH($B153, 'Mapping cadres'!$B$1:$B$616,0), MATCH(AJ$32,'Mapping cadres'!$B$1:$Z$1,0))</f>
        <v>0</v>
      </c>
      <c r="AK153" s="226">
        <f>INDEX('Uganda workforce data - raw'!$A$4:$F$619,MATCH($B153, 'Uganda workforce data - raw'!$B$4:$B$619,0), MATCH("Filled Female",'Uganda workforce data - raw'!$A$4:$F$4,0))*INDEX('Mapping cadres'!$B$1:$Z$616,MATCH($B153, 'Mapping cadres'!$B$1:$B$616,0), MATCH(AK$32,'Mapping cadres'!$B$1:$Z$1,0))</f>
        <v>0</v>
      </c>
      <c r="AL153" s="226">
        <f>INDEX('Uganda workforce data - raw'!$A$4:$F$619,MATCH($B153, 'Uganda workforce data - raw'!$B$4:$B$619,0), MATCH("Filled Female",'Uganda workforce data - raw'!$A$4:$F$4,0))*INDEX('Mapping cadres'!$B$1:$Z$616,MATCH($B153, 'Mapping cadres'!$B$1:$B$616,0), MATCH(AL$32,'Mapping cadres'!$B$1:$Z$1,0))</f>
        <v>0</v>
      </c>
      <c r="AM153" s="226">
        <f>INDEX('Uganda workforce data - raw'!$A$4:$F$619,MATCH($B153, 'Uganda workforce data - raw'!$B$4:$B$619,0), MATCH("Filled Female",'Uganda workforce data - raw'!$A$4:$F$4,0))*INDEX('Mapping cadres'!$B$1:$Z$616,MATCH($B153, 'Mapping cadres'!$B$1:$B$616,0), MATCH(AM$32,'Mapping cadres'!$B$1:$Z$1,0))</f>
        <v>0</v>
      </c>
      <c r="AN153" s="226">
        <f>INDEX('Uganda workforce data - raw'!$A$4:$F$619,MATCH($B153, 'Uganda workforce data - raw'!$B$4:$B$619,0), MATCH("Filled Female",'Uganda workforce data - raw'!$A$4:$F$4,0))*INDEX('Mapping cadres'!$B$1:$Z$616,MATCH($B153, 'Mapping cadres'!$B$1:$B$616,0), MATCH(AN$32,'Mapping cadres'!$B$1:$Z$1,0))</f>
        <v>0</v>
      </c>
      <c r="AO153" s="226">
        <f>INDEX('Uganda workforce data - raw'!$A$4:$F$619,MATCH($B153, 'Uganda workforce data - raw'!$B$4:$B$619,0), MATCH("Filled Female",'Uganda workforce data - raw'!$A$4:$F$4,0))*INDEX('Mapping cadres'!$B$1:$Z$616,MATCH($B153, 'Mapping cadres'!$B$1:$B$616,0), MATCH(AO$32,'Mapping cadres'!$B$1:$Z$1,0))</f>
        <v>0</v>
      </c>
      <c r="AP153" s="226">
        <f>INDEX('Uganda workforce data - raw'!$A$4:$F$619,MATCH($B153, 'Uganda workforce data - raw'!$B$4:$B$619,0), MATCH("Filled Female",'Uganda workforce data - raw'!$A$4:$F$4,0))*INDEX('Mapping cadres'!$B$1:$Z$616,MATCH($B153, 'Mapping cadres'!$B$1:$B$616,0), MATCH(AP$32,'Mapping cadres'!$B$1:$Z$1,0))</f>
        <v>0</v>
      </c>
      <c r="AQ153" s="226">
        <f>INDEX('Uganda workforce data - raw'!$A$4:$F$619,MATCH($B153, 'Uganda workforce data - raw'!$B$4:$B$619,0), MATCH("Filled Female",'Uganda workforce data - raw'!$A$4:$F$4,0))*INDEX('Mapping cadres'!$B$1:$Z$616,MATCH($B153, 'Mapping cadres'!$B$1:$B$616,0), MATCH(AQ$32,'Mapping cadres'!$B$1:$Z$1,0))</f>
        <v>0</v>
      </c>
      <c r="AR153" s="226">
        <f>INDEX('Uganda workforce data - raw'!$A$4:$F$619,MATCH($B153, 'Uganda workforce data - raw'!$B$4:$B$619,0), MATCH("Filled Female",'Uganda workforce data - raw'!$A$4:$F$4,0))*INDEX('Mapping cadres'!$B$1:$Z$616,MATCH($B153, 'Mapping cadres'!$B$1:$B$616,0), MATCH(AR$32,'Mapping cadres'!$B$1:$Z$1,0))</f>
        <v>0</v>
      </c>
      <c r="AS153" s="226">
        <f>INDEX('Uganda workforce data - raw'!$A$4:$F$619,MATCH($B153, 'Uganda workforce data - raw'!$B$4:$B$619,0), MATCH("Filled Female",'Uganda workforce data - raw'!$A$4:$F$4,0))*INDEX('Mapping cadres'!$B$1:$Z$616,MATCH($B153, 'Mapping cadres'!$B$1:$B$616,0), MATCH(AS$32,'Mapping cadres'!$B$1:$Z$1,0))</f>
        <v>0</v>
      </c>
      <c r="AT153" s="226">
        <f>INDEX('Uganda workforce data - raw'!$A$4:$F$619,MATCH($B153, 'Uganda workforce data - raw'!$B$4:$B$619,0), MATCH("Filled Female",'Uganda workforce data - raw'!$A$4:$F$4,0))*INDEX('Mapping cadres'!$B$1:$Z$616,MATCH($B153, 'Mapping cadres'!$B$1:$B$616,0), MATCH(AT$32,'Mapping cadres'!$B$1:$Z$1,0))</f>
        <v>0</v>
      </c>
      <c r="AU153" s="226">
        <f>INDEX('Uganda workforce data - raw'!$A$4:$F$619,MATCH($B153, 'Uganda workforce data - raw'!$B$4:$B$619,0), MATCH("Filled Female",'Uganda workforce data - raw'!$A$4:$F$4,0))*INDEX('Mapping cadres'!$B$1:$Z$616,MATCH($B153, 'Mapping cadres'!$B$1:$B$616,0), MATCH(AU$32,'Mapping cadres'!$B$1:$Z$1,0))</f>
        <v>0</v>
      </c>
      <c r="AV153" s="226">
        <f>INDEX('Uganda workforce data - raw'!$A$4:$F$619,MATCH($B153, 'Uganda workforce data - raw'!$B$4:$B$619,0), MATCH("Filled Female",'Uganda workforce data - raw'!$A$4:$F$4,0))*INDEX('Mapping cadres'!$B$1:$Z$616,MATCH($B153, 'Mapping cadres'!$B$1:$B$616,0), MATCH(AV$32,'Mapping cadres'!$B$1:$Z$1,0))</f>
        <v>0</v>
      </c>
      <c r="AW153" s="226">
        <f>INDEX('Uganda workforce data - raw'!$A$4:$F$619,MATCH($B153, 'Uganda workforce data - raw'!$B$4:$B$619,0), MATCH("Filled Female",'Uganda workforce data - raw'!$A$4:$F$4,0))*INDEX('Mapping cadres'!$B$1:$Z$616,MATCH($B153, 'Mapping cadres'!$B$1:$B$616,0), MATCH(AW$32,'Mapping cadres'!$B$1:$Z$1,0))</f>
        <v>0</v>
      </c>
      <c r="AX153" s="226">
        <f>INDEX('Uganda workforce data - raw'!$A$4:$F$619,MATCH($B153, 'Uganda workforce data - raw'!$B$4:$B$619,0), MATCH("Filled Female",'Uganda workforce data - raw'!$A$4:$F$4,0))*INDEX('Mapping cadres'!$B$1:$Z$616,MATCH($B153, 'Mapping cadres'!$B$1:$B$616,0), MATCH(AX$32,'Mapping cadres'!$B$1:$Z$1,0))</f>
        <v>0</v>
      </c>
      <c r="AY153" s="226">
        <f t="shared" si="29"/>
        <v>0</v>
      </c>
      <c r="AZ153" s="226">
        <f t="shared" si="30"/>
        <v>12</v>
      </c>
      <c r="BA153" s="226">
        <f t="shared" si="31"/>
        <v>0</v>
      </c>
      <c r="BB153" s="226">
        <f t="shared" si="32"/>
        <v>0</v>
      </c>
      <c r="BC153" s="226">
        <f t="shared" si="33"/>
        <v>0</v>
      </c>
      <c r="BD153" s="226">
        <f t="shared" si="34"/>
        <v>0</v>
      </c>
      <c r="BE153" s="226">
        <f t="shared" si="35"/>
        <v>0</v>
      </c>
      <c r="BF153" s="226">
        <f t="shared" si="36"/>
        <v>0</v>
      </c>
      <c r="BG153" s="226">
        <f t="shared" si="37"/>
        <v>0</v>
      </c>
      <c r="BH153" s="226">
        <f t="shared" si="38"/>
        <v>0</v>
      </c>
      <c r="BI153" s="226">
        <f t="shared" si="39"/>
        <v>0</v>
      </c>
      <c r="BJ153" s="226">
        <f t="shared" si="40"/>
        <v>0</v>
      </c>
      <c r="BK153" s="226">
        <f t="shared" si="41"/>
        <v>0</v>
      </c>
      <c r="BL153" s="226">
        <f t="shared" si="42"/>
        <v>0</v>
      </c>
      <c r="BM153" s="226">
        <f t="shared" si="43"/>
        <v>0</v>
      </c>
      <c r="BN153" s="226">
        <f t="shared" si="44"/>
        <v>0</v>
      </c>
      <c r="BO153" s="226">
        <f t="shared" si="45"/>
        <v>0</v>
      </c>
      <c r="BP153" s="226">
        <f t="shared" si="46"/>
        <v>0</v>
      </c>
      <c r="BQ153" s="226">
        <f t="shared" si="47"/>
        <v>0</v>
      </c>
      <c r="BR153" s="226">
        <f t="shared" si="48"/>
        <v>0</v>
      </c>
      <c r="BS153" s="226">
        <f t="shared" si="49"/>
        <v>0</v>
      </c>
      <c r="BT153" s="226">
        <f t="shared" si="50"/>
        <v>0</v>
      </c>
      <c r="BU153" s="226">
        <f t="shared" si="51"/>
        <v>0</v>
      </c>
      <c r="BV153" s="226">
        <f t="shared" si="52"/>
        <v>0</v>
      </c>
    </row>
    <row r="154" spans="1:74">
      <c r="A154" s="226">
        <v>122</v>
      </c>
      <c r="B154" s="226" t="s">
        <v>1427</v>
      </c>
      <c r="C154" s="226">
        <f>INDEX('Uganda workforce data - raw'!$A$4:$F$619,MATCH($B154, 'Uganda workforce data - raw'!$B$4:$B$619,0), MATCH("Filled Male",'Uganda workforce data - raw'!$A$4:$F$4,0))*INDEX('Mapping cadres'!$B$1:$Z$616,MATCH($B154, 'Mapping cadres'!$B$1:$B$616,0), MATCH(C$32,'Mapping cadres'!$B$1:$Z$1,0))</f>
        <v>0</v>
      </c>
      <c r="D154" s="226">
        <f>INDEX('Uganda workforce data - raw'!$A$4:$F$619,MATCH($B154, 'Uganda workforce data - raw'!$B$4:$B$619,0), MATCH("Filled Male",'Uganda workforce data - raw'!$A$4:$F$4,0))*INDEX('Mapping cadres'!$B$1:$Z$616,MATCH($B154, 'Mapping cadres'!$B$1:$B$616,0), MATCH(D$32,'Mapping cadres'!$B$1:$Z$1,0))</f>
        <v>0</v>
      </c>
      <c r="E154" s="226">
        <f>INDEX('Uganda workforce data - raw'!$A$4:$F$619,MATCH($B154, 'Uganda workforce data - raw'!$B$4:$B$619,0), MATCH("Filled Male",'Uganda workforce data - raw'!$A$4:$F$4,0))*INDEX('Mapping cadres'!$B$1:$Z$616,MATCH($B154, 'Mapping cadres'!$B$1:$B$616,0), MATCH(E$32,'Mapping cadres'!$B$1:$Z$1,0))</f>
        <v>0</v>
      </c>
      <c r="F154" s="226">
        <f>INDEX('Uganda workforce data - raw'!$A$4:$F$619,MATCH($B154, 'Uganda workforce data - raw'!$B$4:$B$619,0), MATCH("Filled Male",'Uganda workforce data - raw'!$A$4:$F$4,0))*INDEX('Mapping cadres'!$B$1:$Z$616,MATCH($B154, 'Mapping cadres'!$B$1:$B$616,0), MATCH(F$32,'Mapping cadres'!$B$1:$Z$1,0))</f>
        <v>0</v>
      </c>
      <c r="G154" s="226">
        <f>INDEX('Uganda workforce data - raw'!$A$4:$F$619,MATCH($B154, 'Uganda workforce data - raw'!$B$4:$B$619,0), MATCH("Filled Male",'Uganda workforce data - raw'!$A$4:$F$4,0))*INDEX('Mapping cadres'!$B$1:$Z$616,MATCH($B154, 'Mapping cadres'!$B$1:$B$616,0), MATCH(G$32,'Mapping cadres'!$B$1:$Z$1,0))</f>
        <v>0</v>
      </c>
      <c r="H154" s="226">
        <f>INDEX('Uganda workforce data - raw'!$A$4:$F$619,MATCH($B154, 'Uganda workforce data - raw'!$B$4:$B$619,0), MATCH("Filled Male",'Uganda workforce data - raw'!$A$4:$F$4,0))*INDEX('Mapping cadres'!$B$1:$Z$616,MATCH($B154, 'Mapping cadres'!$B$1:$B$616,0), MATCH(H$32,'Mapping cadres'!$B$1:$Z$1,0))</f>
        <v>0</v>
      </c>
      <c r="I154" s="226">
        <f>INDEX('Uganda workforce data - raw'!$A$4:$F$619,MATCH($B154, 'Uganda workforce data - raw'!$B$4:$B$619,0), MATCH("Filled Male",'Uganda workforce data - raw'!$A$4:$F$4,0))*INDEX('Mapping cadres'!$B$1:$Z$616,MATCH($B154, 'Mapping cadres'!$B$1:$B$616,0), MATCH(I$32,'Mapping cadres'!$B$1:$Z$1,0))</f>
        <v>0</v>
      </c>
      <c r="J154" s="226">
        <f>INDEX('Uganda workforce data - raw'!$A$4:$F$619,MATCH($B154, 'Uganda workforce data - raw'!$B$4:$B$619,0), MATCH("Filled Male",'Uganda workforce data - raw'!$A$4:$F$4,0))*INDEX('Mapping cadres'!$B$1:$Z$616,MATCH($B154, 'Mapping cadres'!$B$1:$B$616,0), MATCH(J$32,'Mapping cadres'!$B$1:$Z$1,0))</f>
        <v>0</v>
      </c>
      <c r="K154" s="226">
        <f>INDEX('Uganda workforce data - raw'!$A$4:$F$619,MATCH($B154, 'Uganda workforce data - raw'!$B$4:$B$619,0), MATCH("Filled Male",'Uganda workforce data - raw'!$A$4:$F$4,0))*INDEX('Mapping cadres'!$B$1:$Z$616,MATCH($B154, 'Mapping cadres'!$B$1:$B$616,0), MATCH(K$32,'Mapping cadres'!$B$1:$Z$1,0))</f>
        <v>0</v>
      </c>
      <c r="L154" s="226">
        <f>INDEX('Uganda workforce data - raw'!$A$4:$F$619,MATCH($B154, 'Uganda workforce data - raw'!$B$4:$B$619,0), MATCH("Filled Male",'Uganda workforce data - raw'!$A$4:$F$4,0))*INDEX('Mapping cadres'!$B$1:$Z$616,MATCH($B154, 'Mapping cadres'!$B$1:$B$616,0), MATCH(L$32,'Mapping cadres'!$B$1:$Z$1,0))</f>
        <v>0</v>
      </c>
      <c r="M154" s="226">
        <f>INDEX('Uganda workforce data - raw'!$A$4:$F$619,MATCH($B154, 'Uganda workforce data - raw'!$B$4:$B$619,0), MATCH("Filled Male",'Uganda workforce data - raw'!$A$4:$F$4,0))*INDEX('Mapping cadres'!$B$1:$Z$616,MATCH($B154, 'Mapping cadres'!$B$1:$B$616,0), MATCH(M$32,'Mapping cadres'!$B$1:$Z$1,0))</f>
        <v>0</v>
      </c>
      <c r="N154" s="226">
        <f>INDEX('Uganda workforce data - raw'!$A$4:$F$619,MATCH($B154, 'Uganda workforce data - raw'!$B$4:$B$619,0), MATCH("Filled Male",'Uganda workforce data - raw'!$A$4:$F$4,0))*INDEX('Mapping cadres'!$B$1:$Z$616,MATCH($B154, 'Mapping cadres'!$B$1:$B$616,0), MATCH(N$32,'Mapping cadres'!$B$1:$Z$1,0))</f>
        <v>0</v>
      </c>
      <c r="O154" s="226">
        <f>INDEX('Uganda workforce data - raw'!$A$4:$F$619,MATCH($B154, 'Uganda workforce data - raw'!$B$4:$B$619,0), MATCH("Filled Male",'Uganda workforce data - raw'!$A$4:$F$4,0))*INDEX('Mapping cadres'!$B$1:$Z$616,MATCH($B154, 'Mapping cadres'!$B$1:$B$616,0), MATCH(O$32,'Mapping cadres'!$B$1:$Z$1,0))</f>
        <v>0</v>
      </c>
      <c r="P154" s="226">
        <f>INDEX('Uganda workforce data - raw'!$A$4:$F$619,MATCH($B154, 'Uganda workforce data - raw'!$B$4:$B$619,0), MATCH("Filled Male",'Uganda workforce data - raw'!$A$4:$F$4,0))*INDEX('Mapping cadres'!$B$1:$Z$616,MATCH($B154, 'Mapping cadres'!$B$1:$B$616,0), MATCH(P$32,'Mapping cadres'!$B$1:$Z$1,0))</f>
        <v>0</v>
      </c>
      <c r="Q154" s="226">
        <f>INDEX('Uganda workforce data - raw'!$A$4:$F$619,MATCH($B154, 'Uganda workforce data - raw'!$B$4:$B$619,0), MATCH("Filled Male",'Uganda workforce data - raw'!$A$4:$F$4,0))*INDEX('Mapping cadres'!$B$1:$Z$616,MATCH($B154, 'Mapping cadres'!$B$1:$B$616,0), MATCH(Q$32,'Mapping cadres'!$B$1:$Z$1,0))</f>
        <v>0</v>
      </c>
      <c r="R154" s="226">
        <f>INDEX('Uganda workforce data - raw'!$A$4:$F$619,MATCH($B154, 'Uganda workforce data - raw'!$B$4:$B$619,0), MATCH("Filled Male",'Uganda workforce data - raw'!$A$4:$F$4,0))*INDEX('Mapping cadres'!$B$1:$Z$616,MATCH($B154, 'Mapping cadres'!$B$1:$B$616,0), MATCH(R$32,'Mapping cadres'!$B$1:$Z$1,0))</f>
        <v>0</v>
      </c>
      <c r="S154" s="226">
        <f>INDEX('Uganda workforce data - raw'!$A$4:$F$619,MATCH($B154, 'Uganda workforce data - raw'!$B$4:$B$619,0), MATCH("Filled Male",'Uganda workforce data - raw'!$A$4:$F$4,0))*INDEX('Mapping cadres'!$B$1:$Z$616,MATCH($B154, 'Mapping cadres'!$B$1:$B$616,0), MATCH(S$32,'Mapping cadres'!$B$1:$Z$1,0))</f>
        <v>0</v>
      </c>
      <c r="T154" s="226">
        <f>INDEX('Uganda workforce data - raw'!$A$4:$F$619,MATCH($B154, 'Uganda workforce data - raw'!$B$4:$B$619,0), MATCH("Filled Male",'Uganda workforce data - raw'!$A$4:$F$4,0))*INDEX('Mapping cadres'!$B$1:$Z$616,MATCH($B154, 'Mapping cadres'!$B$1:$B$616,0), MATCH(T$32,'Mapping cadres'!$B$1:$Z$1,0))</f>
        <v>0</v>
      </c>
      <c r="U154" s="226">
        <f>INDEX('Uganda workforce data - raw'!$A$4:$F$619,MATCH($B154, 'Uganda workforce data - raw'!$B$4:$B$619,0), MATCH("Filled Male",'Uganda workforce data - raw'!$A$4:$F$4,0))*INDEX('Mapping cadres'!$B$1:$Z$616,MATCH($B154, 'Mapping cadres'!$B$1:$B$616,0), MATCH(U$32,'Mapping cadres'!$B$1:$Z$1,0))</f>
        <v>0</v>
      </c>
      <c r="V154" s="226">
        <f>INDEX('Uganda workforce data - raw'!$A$4:$F$619,MATCH($B154, 'Uganda workforce data - raw'!$B$4:$B$619,0), MATCH("Filled Male",'Uganda workforce data - raw'!$A$4:$F$4,0))*INDEX('Mapping cadres'!$B$1:$Z$616,MATCH($B154, 'Mapping cadres'!$B$1:$B$616,0), MATCH(V$32,'Mapping cadres'!$B$1:$Z$1,0))</f>
        <v>0</v>
      </c>
      <c r="W154" s="226">
        <f>INDEX('Uganda workforce data - raw'!$A$4:$F$619,MATCH($B154, 'Uganda workforce data - raw'!$B$4:$B$619,0), MATCH("Filled Male",'Uganda workforce data - raw'!$A$4:$F$4,0))*INDEX('Mapping cadres'!$B$1:$Z$616,MATCH($B154, 'Mapping cadres'!$B$1:$B$616,0), MATCH(W$32,'Mapping cadres'!$B$1:$Z$1,0))</f>
        <v>0</v>
      </c>
      <c r="X154" s="226">
        <f>INDEX('Uganda workforce data - raw'!$A$4:$F$619,MATCH($B154, 'Uganda workforce data - raw'!$B$4:$B$619,0), MATCH("Filled Male",'Uganda workforce data - raw'!$A$4:$F$4,0))*INDEX('Mapping cadres'!$B$1:$Z$616,MATCH($B154, 'Mapping cadres'!$B$1:$B$616,0), MATCH(X$32,'Mapping cadres'!$B$1:$Z$1,0))</f>
        <v>0</v>
      </c>
      <c r="Y154" s="226">
        <f>INDEX('Uganda workforce data - raw'!$A$4:$F$619,MATCH($B154, 'Uganda workforce data - raw'!$B$4:$B$619,0), MATCH("Filled Male",'Uganda workforce data - raw'!$A$4:$F$4,0))*INDEX('Mapping cadres'!$B$1:$Z$616,MATCH($B154, 'Mapping cadres'!$B$1:$B$616,0), MATCH(Y$32,'Mapping cadres'!$B$1:$Z$1,0))</f>
        <v>0</v>
      </c>
      <c r="Z154" s="226">
        <f>INDEX('Uganda workforce data - raw'!$A$4:$F$619,MATCH($B154, 'Uganda workforce data - raw'!$B$4:$B$619,0), MATCH("Filled Male",'Uganda workforce data - raw'!$A$4:$F$4,0))*INDEX('Mapping cadres'!$B$1:$Z$616,MATCH($B154, 'Mapping cadres'!$B$1:$B$616,0), MATCH(Z$32,'Mapping cadres'!$B$1:$Z$1,0))</f>
        <v>0</v>
      </c>
      <c r="AA154" s="226">
        <f>INDEX('Uganda workforce data - raw'!$A$4:$F$619,MATCH($B154, 'Uganda workforce data - raw'!$B$4:$B$619,0), MATCH("Filled Female",'Uganda workforce data - raw'!$A$4:$F$4,0))*INDEX('Mapping cadres'!$B$1:$Z$616,MATCH($B154, 'Mapping cadres'!$B$1:$B$616,0), MATCH(AA$32,'Mapping cadres'!$B$1:$Z$1,0))</f>
        <v>4</v>
      </c>
      <c r="AB154" s="226">
        <f>INDEX('Uganda workforce data - raw'!$A$4:$F$619,MATCH($B154, 'Uganda workforce data - raw'!$B$4:$B$619,0), MATCH("Filled Female",'Uganda workforce data - raw'!$A$4:$F$4,0))*INDEX('Mapping cadres'!$B$1:$Z$616,MATCH($B154, 'Mapping cadres'!$B$1:$B$616,0), MATCH(AB$32,'Mapping cadres'!$B$1:$Z$1,0))</f>
        <v>0</v>
      </c>
      <c r="AC154" s="226">
        <f>INDEX('Uganda workforce data - raw'!$A$4:$F$619,MATCH($B154, 'Uganda workforce data - raw'!$B$4:$B$619,0), MATCH("Filled Female",'Uganda workforce data - raw'!$A$4:$F$4,0))*INDEX('Mapping cadres'!$B$1:$Z$616,MATCH($B154, 'Mapping cadres'!$B$1:$B$616,0), MATCH(AC$32,'Mapping cadres'!$B$1:$Z$1,0))</f>
        <v>0</v>
      </c>
      <c r="AD154" s="226">
        <f>INDEX('Uganda workforce data - raw'!$A$4:$F$619,MATCH($B154, 'Uganda workforce data - raw'!$B$4:$B$619,0), MATCH("Filled Female",'Uganda workforce data - raw'!$A$4:$F$4,0))*INDEX('Mapping cadres'!$B$1:$Z$616,MATCH($B154, 'Mapping cadres'!$B$1:$B$616,0), MATCH(AD$32,'Mapping cadres'!$B$1:$Z$1,0))</f>
        <v>0</v>
      </c>
      <c r="AE154" s="226">
        <f>INDEX('Uganda workforce data - raw'!$A$4:$F$619,MATCH($B154, 'Uganda workforce data - raw'!$B$4:$B$619,0), MATCH("Filled Female",'Uganda workforce data - raw'!$A$4:$F$4,0))*INDEX('Mapping cadres'!$B$1:$Z$616,MATCH($B154, 'Mapping cadres'!$B$1:$B$616,0), MATCH(AE$32,'Mapping cadres'!$B$1:$Z$1,0))</f>
        <v>0</v>
      </c>
      <c r="AF154" s="226">
        <f>INDEX('Uganda workforce data - raw'!$A$4:$F$619,MATCH($B154, 'Uganda workforce data - raw'!$B$4:$B$619,0), MATCH("Filled Female",'Uganda workforce data - raw'!$A$4:$F$4,0))*INDEX('Mapping cadres'!$B$1:$Z$616,MATCH($B154, 'Mapping cadres'!$B$1:$B$616,0), MATCH(AF$32,'Mapping cadres'!$B$1:$Z$1,0))</f>
        <v>0</v>
      </c>
      <c r="AG154" s="226">
        <f>INDEX('Uganda workforce data - raw'!$A$4:$F$619,MATCH($B154, 'Uganda workforce data - raw'!$B$4:$B$619,0), MATCH("Filled Female",'Uganda workforce data - raw'!$A$4:$F$4,0))*INDEX('Mapping cadres'!$B$1:$Z$616,MATCH($B154, 'Mapping cadres'!$B$1:$B$616,0), MATCH(AG$32,'Mapping cadres'!$B$1:$Z$1,0))</f>
        <v>0</v>
      </c>
      <c r="AH154" s="226">
        <f>INDEX('Uganda workforce data - raw'!$A$4:$F$619,MATCH($B154, 'Uganda workforce data - raw'!$B$4:$B$619,0), MATCH("Filled Female",'Uganda workforce data - raw'!$A$4:$F$4,0))*INDEX('Mapping cadres'!$B$1:$Z$616,MATCH($B154, 'Mapping cadres'!$B$1:$B$616,0), MATCH(AH$32,'Mapping cadres'!$B$1:$Z$1,0))</f>
        <v>0</v>
      </c>
      <c r="AI154" s="226">
        <f>INDEX('Uganda workforce data - raw'!$A$4:$F$619,MATCH($B154, 'Uganda workforce data - raw'!$B$4:$B$619,0), MATCH("Filled Female",'Uganda workforce data - raw'!$A$4:$F$4,0))*INDEX('Mapping cadres'!$B$1:$Z$616,MATCH($B154, 'Mapping cadres'!$B$1:$B$616,0), MATCH(AI$32,'Mapping cadres'!$B$1:$Z$1,0))</f>
        <v>0</v>
      </c>
      <c r="AJ154" s="226">
        <f>INDEX('Uganda workforce data - raw'!$A$4:$F$619,MATCH($B154, 'Uganda workforce data - raw'!$B$4:$B$619,0), MATCH("Filled Female",'Uganda workforce data - raw'!$A$4:$F$4,0))*INDEX('Mapping cadres'!$B$1:$Z$616,MATCH($B154, 'Mapping cadres'!$B$1:$B$616,0), MATCH(AJ$32,'Mapping cadres'!$B$1:$Z$1,0))</f>
        <v>0</v>
      </c>
      <c r="AK154" s="226">
        <f>INDEX('Uganda workforce data - raw'!$A$4:$F$619,MATCH($B154, 'Uganda workforce data - raw'!$B$4:$B$619,0), MATCH("Filled Female",'Uganda workforce data - raw'!$A$4:$F$4,0))*INDEX('Mapping cadres'!$B$1:$Z$616,MATCH($B154, 'Mapping cadres'!$B$1:$B$616,0), MATCH(AK$32,'Mapping cadres'!$B$1:$Z$1,0))</f>
        <v>0</v>
      </c>
      <c r="AL154" s="226">
        <f>INDEX('Uganda workforce data - raw'!$A$4:$F$619,MATCH($B154, 'Uganda workforce data - raw'!$B$4:$B$619,0), MATCH("Filled Female",'Uganda workforce data - raw'!$A$4:$F$4,0))*INDEX('Mapping cadres'!$B$1:$Z$616,MATCH($B154, 'Mapping cadres'!$B$1:$B$616,0), MATCH(AL$32,'Mapping cadres'!$B$1:$Z$1,0))</f>
        <v>0</v>
      </c>
      <c r="AM154" s="226">
        <f>INDEX('Uganda workforce data - raw'!$A$4:$F$619,MATCH($B154, 'Uganda workforce data - raw'!$B$4:$B$619,0), MATCH("Filled Female",'Uganda workforce data - raw'!$A$4:$F$4,0))*INDEX('Mapping cadres'!$B$1:$Z$616,MATCH($B154, 'Mapping cadres'!$B$1:$B$616,0), MATCH(AM$32,'Mapping cadres'!$B$1:$Z$1,0))</f>
        <v>0</v>
      </c>
      <c r="AN154" s="226">
        <f>INDEX('Uganda workforce data - raw'!$A$4:$F$619,MATCH($B154, 'Uganda workforce data - raw'!$B$4:$B$619,0), MATCH("Filled Female",'Uganda workforce data - raw'!$A$4:$F$4,0))*INDEX('Mapping cadres'!$B$1:$Z$616,MATCH($B154, 'Mapping cadres'!$B$1:$B$616,0), MATCH(AN$32,'Mapping cadres'!$B$1:$Z$1,0))</f>
        <v>0</v>
      </c>
      <c r="AO154" s="226">
        <f>INDEX('Uganda workforce data - raw'!$A$4:$F$619,MATCH($B154, 'Uganda workforce data - raw'!$B$4:$B$619,0), MATCH("Filled Female",'Uganda workforce data - raw'!$A$4:$F$4,0))*INDEX('Mapping cadres'!$B$1:$Z$616,MATCH($B154, 'Mapping cadres'!$B$1:$B$616,0), MATCH(AO$32,'Mapping cadres'!$B$1:$Z$1,0))</f>
        <v>0</v>
      </c>
      <c r="AP154" s="226">
        <f>INDEX('Uganda workforce data - raw'!$A$4:$F$619,MATCH($B154, 'Uganda workforce data - raw'!$B$4:$B$619,0), MATCH("Filled Female",'Uganda workforce data - raw'!$A$4:$F$4,0))*INDEX('Mapping cadres'!$B$1:$Z$616,MATCH($B154, 'Mapping cadres'!$B$1:$B$616,0), MATCH(AP$32,'Mapping cadres'!$B$1:$Z$1,0))</f>
        <v>0</v>
      </c>
      <c r="AQ154" s="226">
        <f>INDEX('Uganda workforce data - raw'!$A$4:$F$619,MATCH($B154, 'Uganda workforce data - raw'!$B$4:$B$619,0), MATCH("Filled Female",'Uganda workforce data - raw'!$A$4:$F$4,0))*INDEX('Mapping cadres'!$B$1:$Z$616,MATCH($B154, 'Mapping cadres'!$B$1:$B$616,0), MATCH(AQ$32,'Mapping cadres'!$B$1:$Z$1,0))</f>
        <v>0</v>
      </c>
      <c r="AR154" s="226">
        <f>INDEX('Uganda workforce data - raw'!$A$4:$F$619,MATCH($B154, 'Uganda workforce data - raw'!$B$4:$B$619,0), MATCH("Filled Female",'Uganda workforce data - raw'!$A$4:$F$4,0))*INDEX('Mapping cadres'!$B$1:$Z$616,MATCH($B154, 'Mapping cadres'!$B$1:$B$616,0), MATCH(AR$32,'Mapping cadres'!$B$1:$Z$1,0))</f>
        <v>0</v>
      </c>
      <c r="AS154" s="226">
        <f>INDEX('Uganda workforce data - raw'!$A$4:$F$619,MATCH($B154, 'Uganda workforce data - raw'!$B$4:$B$619,0), MATCH("Filled Female",'Uganda workforce data - raw'!$A$4:$F$4,0))*INDEX('Mapping cadres'!$B$1:$Z$616,MATCH($B154, 'Mapping cadres'!$B$1:$B$616,0), MATCH(AS$32,'Mapping cadres'!$B$1:$Z$1,0))</f>
        <v>0</v>
      </c>
      <c r="AT154" s="226">
        <f>INDEX('Uganda workforce data - raw'!$A$4:$F$619,MATCH($B154, 'Uganda workforce data - raw'!$B$4:$B$619,0), MATCH("Filled Female",'Uganda workforce data - raw'!$A$4:$F$4,0))*INDEX('Mapping cadres'!$B$1:$Z$616,MATCH($B154, 'Mapping cadres'!$B$1:$B$616,0), MATCH(AT$32,'Mapping cadres'!$B$1:$Z$1,0))</f>
        <v>0</v>
      </c>
      <c r="AU154" s="226">
        <f>INDEX('Uganda workforce data - raw'!$A$4:$F$619,MATCH($B154, 'Uganda workforce data - raw'!$B$4:$B$619,0), MATCH("Filled Female",'Uganda workforce data - raw'!$A$4:$F$4,0))*INDEX('Mapping cadres'!$B$1:$Z$616,MATCH($B154, 'Mapping cadres'!$B$1:$B$616,0), MATCH(AU$32,'Mapping cadres'!$B$1:$Z$1,0))</f>
        <v>0</v>
      </c>
      <c r="AV154" s="226">
        <f>INDEX('Uganda workforce data - raw'!$A$4:$F$619,MATCH($B154, 'Uganda workforce data - raw'!$B$4:$B$619,0), MATCH("Filled Female",'Uganda workforce data - raw'!$A$4:$F$4,0))*INDEX('Mapping cadres'!$B$1:$Z$616,MATCH($B154, 'Mapping cadres'!$B$1:$B$616,0), MATCH(AV$32,'Mapping cadres'!$B$1:$Z$1,0))</f>
        <v>0</v>
      </c>
      <c r="AW154" s="226">
        <f>INDEX('Uganda workforce data - raw'!$A$4:$F$619,MATCH($B154, 'Uganda workforce data - raw'!$B$4:$B$619,0), MATCH("Filled Female",'Uganda workforce data - raw'!$A$4:$F$4,0))*INDEX('Mapping cadres'!$B$1:$Z$616,MATCH($B154, 'Mapping cadres'!$B$1:$B$616,0), MATCH(AW$32,'Mapping cadres'!$B$1:$Z$1,0))</f>
        <v>0</v>
      </c>
      <c r="AX154" s="226">
        <f>INDEX('Uganda workforce data - raw'!$A$4:$F$619,MATCH($B154, 'Uganda workforce data - raw'!$B$4:$B$619,0), MATCH("Filled Female",'Uganda workforce data - raw'!$A$4:$F$4,0))*INDEX('Mapping cadres'!$B$1:$Z$616,MATCH($B154, 'Mapping cadres'!$B$1:$B$616,0), MATCH(AX$32,'Mapping cadres'!$B$1:$Z$1,0))</f>
        <v>0</v>
      </c>
      <c r="AY154" s="226">
        <f t="shared" si="29"/>
        <v>4</v>
      </c>
      <c r="AZ154" s="226">
        <f t="shared" si="30"/>
        <v>0</v>
      </c>
      <c r="BA154" s="226">
        <f t="shared" si="31"/>
        <v>0</v>
      </c>
      <c r="BB154" s="226">
        <f t="shared" si="32"/>
        <v>0</v>
      </c>
      <c r="BC154" s="226">
        <f t="shared" si="33"/>
        <v>0</v>
      </c>
      <c r="BD154" s="226">
        <f t="shared" si="34"/>
        <v>0</v>
      </c>
      <c r="BE154" s="226">
        <f t="shared" si="35"/>
        <v>0</v>
      </c>
      <c r="BF154" s="226">
        <f t="shared" si="36"/>
        <v>0</v>
      </c>
      <c r="BG154" s="226">
        <f t="shared" si="37"/>
        <v>0</v>
      </c>
      <c r="BH154" s="226">
        <f t="shared" si="38"/>
        <v>0</v>
      </c>
      <c r="BI154" s="226">
        <f t="shared" si="39"/>
        <v>0</v>
      </c>
      <c r="BJ154" s="226">
        <f t="shared" si="40"/>
        <v>0</v>
      </c>
      <c r="BK154" s="226">
        <f t="shared" si="41"/>
        <v>0</v>
      </c>
      <c r="BL154" s="226">
        <f t="shared" si="42"/>
        <v>0</v>
      </c>
      <c r="BM154" s="226">
        <f t="shared" si="43"/>
        <v>0</v>
      </c>
      <c r="BN154" s="226">
        <f t="shared" si="44"/>
        <v>0</v>
      </c>
      <c r="BO154" s="226">
        <f t="shared" si="45"/>
        <v>0</v>
      </c>
      <c r="BP154" s="226">
        <f t="shared" si="46"/>
        <v>0</v>
      </c>
      <c r="BQ154" s="226">
        <f t="shared" si="47"/>
        <v>0</v>
      </c>
      <c r="BR154" s="226">
        <f t="shared" si="48"/>
        <v>0</v>
      </c>
      <c r="BS154" s="226">
        <f t="shared" si="49"/>
        <v>0</v>
      </c>
      <c r="BT154" s="226">
        <f t="shared" si="50"/>
        <v>0</v>
      </c>
      <c r="BU154" s="226">
        <f t="shared" si="51"/>
        <v>0</v>
      </c>
      <c r="BV154" s="226">
        <f t="shared" si="52"/>
        <v>0</v>
      </c>
    </row>
    <row r="155" spans="1:74">
      <c r="A155" s="226">
        <v>123</v>
      </c>
      <c r="B155" s="226" t="s">
        <v>1428</v>
      </c>
      <c r="C155" s="226">
        <f>INDEX('Uganda workforce data - raw'!$A$4:$F$619,MATCH($B155, 'Uganda workforce data - raw'!$B$4:$B$619,0), MATCH("Filled Male",'Uganda workforce data - raw'!$A$4:$F$4,0))*INDEX('Mapping cadres'!$B$1:$Z$616,MATCH($B155, 'Mapping cadres'!$B$1:$B$616,0), MATCH(C$32,'Mapping cadres'!$B$1:$Z$1,0))</f>
        <v>0</v>
      </c>
      <c r="D155" s="226">
        <f>INDEX('Uganda workforce data - raw'!$A$4:$F$619,MATCH($B155, 'Uganda workforce data - raw'!$B$4:$B$619,0), MATCH("Filled Male",'Uganda workforce data - raw'!$A$4:$F$4,0))*INDEX('Mapping cadres'!$B$1:$Z$616,MATCH($B155, 'Mapping cadres'!$B$1:$B$616,0), MATCH(D$32,'Mapping cadres'!$B$1:$Z$1,0))</f>
        <v>0</v>
      </c>
      <c r="E155" s="226">
        <f>INDEX('Uganda workforce data - raw'!$A$4:$F$619,MATCH($B155, 'Uganda workforce data - raw'!$B$4:$B$619,0), MATCH("Filled Male",'Uganda workforce data - raw'!$A$4:$F$4,0))*INDEX('Mapping cadres'!$B$1:$Z$616,MATCH($B155, 'Mapping cadres'!$B$1:$B$616,0), MATCH(E$32,'Mapping cadres'!$B$1:$Z$1,0))</f>
        <v>0</v>
      </c>
      <c r="F155" s="226">
        <f>INDEX('Uganda workforce data - raw'!$A$4:$F$619,MATCH($B155, 'Uganda workforce data - raw'!$B$4:$B$619,0), MATCH("Filled Male",'Uganda workforce data - raw'!$A$4:$F$4,0))*INDEX('Mapping cadres'!$B$1:$Z$616,MATCH($B155, 'Mapping cadres'!$B$1:$B$616,0), MATCH(F$32,'Mapping cadres'!$B$1:$Z$1,0))</f>
        <v>0</v>
      </c>
      <c r="G155" s="226">
        <f>INDEX('Uganda workforce data - raw'!$A$4:$F$619,MATCH($B155, 'Uganda workforce data - raw'!$B$4:$B$619,0), MATCH("Filled Male",'Uganda workforce data - raw'!$A$4:$F$4,0))*INDEX('Mapping cadres'!$B$1:$Z$616,MATCH($B155, 'Mapping cadres'!$B$1:$B$616,0), MATCH(G$32,'Mapping cadres'!$B$1:$Z$1,0))</f>
        <v>0</v>
      </c>
      <c r="H155" s="226">
        <f>INDEX('Uganda workforce data - raw'!$A$4:$F$619,MATCH($B155, 'Uganda workforce data - raw'!$B$4:$B$619,0), MATCH("Filled Male",'Uganda workforce data - raw'!$A$4:$F$4,0))*INDEX('Mapping cadres'!$B$1:$Z$616,MATCH($B155, 'Mapping cadres'!$B$1:$B$616,0), MATCH(H$32,'Mapping cadres'!$B$1:$Z$1,0))</f>
        <v>0</v>
      </c>
      <c r="I155" s="226">
        <f>INDEX('Uganda workforce data - raw'!$A$4:$F$619,MATCH($B155, 'Uganda workforce data - raw'!$B$4:$B$619,0), MATCH("Filled Male",'Uganda workforce data - raw'!$A$4:$F$4,0))*INDEX('Mapping cadres'!$B$1:$Z$616,MATCH($B155, 'Mapping cadres'!$B$1:$B$616,0), MATCH(I$32,'Mapping cadres'!$B$1:$Z$1,0))</f>
        <v>0</v>
      </c>
      <c r="J155" s="226">
        <f>INDEX('Uganda workforce data - raw'!$A$4:$F$619,MATCH($B155, 'Uganda workforce data - raw'!$B$4:$B$619,0), MATCH("Filled Male",'Uganda workforce data - raw'!$A$4:$F$4,0))*INDEX('Mapping cadres'!$B$1:$Z$616,MATCH($B155, 'Mapping cadres'!$B$1:$B$616,0), MATCH(J$32,'Mapping cadres'!$B$1:$Z$1,0))</f>
        <v>0</v>
      </c>
      <c r="K155" s="226">
        <f>INDEX('Uganda workforce data - raw'!$A$4:$F$619,MATCH($B155, 'Uganda workforce data - raw'!$B$4:$B$619,0), MATCH("Filled Male",'Uganda workforce data - raw'!$A$4:$F$4,0))*INDEX('Mapping cadres'!$B$1:$Z$616,MATCH($B155, 'Mapping cadres'!$B$1:$B$616,0), MATCH(K$32,'Mapping cadres'!$B$1:$Z$1,0))</f>
        <v>2</v>
      </c>
      <c r="L155" s="226">
        <f>INDEX('Uganda workforce data - raw'!$A$4:$F$619,MATCH($B155, 'Uganda workforce data - raw'!$B$4:$B$619,0), MATCH("Filled Male",'Uganda workforce data - raw'!$A$4:$F$4,0))*INDEX('Mapping cadres'!$B$1:$Z$616,MATCH($B155, 'Mapping cadres'!$B$1:$B$616,0), MATCH(L$32,'Mapping cadres'!$B$1:$Z$1,0))</f>
        <v>0</v>
      </c>
      <c r="M155" s="226">
        <f>INDEX('Uganda workforce data - raw'!$A$4:$F$619,MATCH($B155, 'Uganda workforce data - raw'!$B$4:$B$619,0), MATCH("Filled Male",'Uganda workforce data - raw'!$A$4:$F$4,0))*INDEX('Mapping cadres'!$B$1:$Z$616,MATCH($B155, 'Mapping cadres'!$B$1:$B$616,0), MATCH(M$32,'Mapping cadres'!$B$1:$Z$1,0))</f>
        <v>0</v>
      </c>
      <c r="N155" s="226">
        <f>INDEX('Uganda workforce data - raw'!$A$4:$F$619,MATCH($B155, 'Uganda workforce data - raw'!$B$4:$B$619,0), MATCH("Filled Male",'Uganda workforce data - raw'!$A$4:$F$4,0))*INDEX('Mapping cadres'!$B$1:$Z$616,MATCH($B155, 'Mapping cadres'!$B$1:$B$616,0), MATCH(N$32,'Mapping cadres'!$B$1:$Z$1,0))</f>
        <v>0</v>
      </c>
      <c r="O155" s="226">
        <f>INDEX('Uganda workforce data - raw'!$A$4:$F$619,MATCH($B155, 'Uganda workforce data - raw'!$B$4:$B$619,0), MATCH("Filled Male",'Uganda workforce data - raw'!$A$4:$F$4,0))*INDEX('Mapping cadres'!$B$1:$Z$616,MATCH($B155, 'Mapping cadres'!$B$1:$B$616,0), MATCH(O$32,'Mapping cadres'!$B$1:$Z$1,0))</f>
        <v>0</v>
      </c>
      <c r="P155" s="226">
        <f>INDEX('Uganda workforce data - raw'!$A$4:$F$619,MATCH($B155, 'Uganda workforce data - raw'!$B$4:$B$619,0), MATCH("Filled Male",'Uganda workforce data - raw'!$A$4:$F$4,0))*INDEX('Mapping cadres'!$B$1:$Z$616,MATCH($B155, 'Mapping cadres'!$B$1:$B$616,0), MATCH(P$32,'Mapping cadres'!$B$1:$Z$1,0))</f>
        <v>0</v>
      </c>
      <c r="Q155" s="226">
        <f>INDEX('Uganda workforce data - raw'!$A$4:$F$619,MATCH($B155, 'Uganda workforce data - raw'!$B$4:$B$619,0), MATCH("Filled Male",'Uganda workforce data - raw'!$A$4:$F$4,0))*INDEX('Mapping cadres'!$B$1:$Z$616,MATCH($B155, 'Mapping cadres'!$B$1:$B$616,0), MATCH(Q$32,'Mapping cadres'!$B$1:$Z$1,0))</f>
        <v>0</v>
      </c>
      <c r="R155" s="226">
        <f>INDEX('Uganda workforce data - raw'!$A$4:$F$619,MATCH($B155, 'Uganda workforce data - raw'!$B$4:$B$619,0), MATCH("Filled Male",'Uganda workforce data - raw'!$A$4:$F$4,0))*INDEX('Mapping cadres'!$B$1:$Z$616,MATCH($B155, 'Mapping cadres'!$B$1:$B$616,0), MATCH(R$32,'Mapping cadres'!$B$1:$Z$1,0))</f>
        <v>0</v>
      </c>
      <c r="S155" s="226">
        <f>INDEX('Uganda workforce data - raw'!$A$4:$F$619,MATCH($B155, 'Uganda workforce data - raw'!$B$4:$B$619,0), MATCH("Filled Male",'Uganda workforce data - raw'!$A$4:$F$4,0))*INDEX('Mapping cadres'!$B$1:$Z$616,MATCH($B155, 'Mapping cadres'!$B$1:$B$616,0), MATCH(S$32,'Mapping cadres'!$B$1:$Z$1,0))</f>
        <v>0</v>
      </c>
      <c r="T155" s="226">
        <f>INDEX('Uganda workforce data - raw'!$A$4:$F$619,MATCH($B155, 'Uganda workforce data - raw'!$B$4:$B$619,0), MATCH("Filled Male",'Uganda workforce data - raw'!$A$4:$F$4,0))*INDEX('Mapping cadres'!$B$1:$Z$616,MATCH($B155, 'Mapping cadres'!$B$1:$B$616,0), MATCH(T$32,'Mapping cadres'!$B$1:$Z$1,0))</f>
        <v>0</v>
      </c>
      <c r="U155" s="226">
        <f>INDEX('Uganda workforce data - raw'!$A$4:$F$619,MATCH($B155, 'Uganda workforce data - raw'!$B$4:$B$619,0), MATCH("Filled Male",'Uganda workforce data - raw'!$A$4:$F$4,0))*INDEX('Mapping cadres'!$B$1:$Z$616,MATCH($B155, 'Mapping cadres'!$B$1:$B$616,0), MATCH(U$32,'Mapping cadres'!$B$1:$Z$1,0))</f>
        <v>0</v>
      </c>
      <c r="V155" s="226">
        <f>INDEX('Uganda workforce data - raw'!$A$4:$F$619,MATCH($B155, 'Uganda workforce data - raw'!$B$4:$B$619,0), MATCH("Filled Male",'Uganda workforce data - raw'!$A$4:$F$4,0))*INDEX('Mapping cadres'!$B$1:$Z$616,MATCH($B155, 'Mapping cadres'!$B$1:$B$616,0), MATCH(V$32,'Mapping cadres'!$B$1:$Z$1,0))</f>
        <v>0</v>
      </c>
      <c r="W155" s="226">
        <f>INDEX('Uganda workforce data - raw'!$A$4:$F$619,MATCH($B155, 'Uganda workforce data - raw'!$B$4:$B$619,0), MATCH("Filled Male",'Uganda workforce data - raw'!$A$4:$F$4,0))*INDEX('Mapping cadres'!$B$1:$Z$616,MATCH($B155, 'Mapping cadres'!$B$1:$B$616,0), MATCH(W$32,'Mapping cadres'!$B$1:$Z$1,0))</f>
        <v>0</v>
      </c>
      <c r="X155" s="226">
        <f>INDEX('Uganda workforce data - raw'!$A$4:$F$619,MATCH($B155, 'Uganda workforce data - raw'!$B$4:$B$619,0), MATCH("Filled Male",'Uganda workforce data - raw'!$A$4:$F$4,0))*INDEX('Mapping cadres'!$B$1:$Z$616,MATCH($B155, 'Mapping cadres'!$B$1:$B$616,0), MATCH(X$32,'Mapping cadres'!$B$1:$Z$1,0))</f>
        <v>0</v>
      </c>
      <c r="Y155" s="226">
        <f>INDEX('Uganda workforce data - raw'!$A$4:$F$619,MATCH($B155, 'Uganda workforce data - raw'!$B$4:$B$619,0), MATCH("Filled Male",'Uganda workforce data - raw'!$A$4:$F$4,0))*INDEX('Mapping cadres'!$B$1:$Z$616,MATCH($B155, 'Mapping cadres'!$B$1:$B$616,0), MATCH(Y$32,'Mapping cadres'!$B$1:$Z$1,0))</f>
        <v>0</v>
      </c>
      <c r="Z155" s="226">
        <f>INDEX('Uganda workforce data - raw'!$A$4:$F$619,MATCH($B155, 'Uganda workforce data - raw'!$B$4:$B$619,0), MATCH("Filled Male",'Uganda workforce data - raw'!$A$4:$F$4,0))*INDEX('Mapping cadres'!$B$1:$Z$616,MATCH($B155, 'Mapping cadres'!$B$1:$B$616,0), MATCH(Z$32,'Mapping cadres'!$B$1:$Z$1,0))</f>
        <v>0</v>
      </c>
      <c r="AA155" s="226">
        <f>INDEX('Uganda workforce data - raw'!$A$4:$F$619,MATCH($B155, 'Uganda workforce data - raw'!$B$4:$B$619,0), MATCH("Filled Female",'Uganda workforce data - raw'!$A$4:$F$4,0))*INDEX('Mapping cadres'!$B$1:$Z$616,MATCH($B155, 'Mapping cadres'!$B$1:$B$616,0), MATCH(AA$32,'Mapping cadres'!$B$1:$Z$1,0))</f>
        <v>0</v>
      </c>
      <c r="AB155" s="226">
        <f>INDEX('Uganda workforce data - raw'!$A$4:$F$619,MATCH($B155, 'Uganda workforce data - raw'!$B$4:$B$619,0), MATCH("Filled Female",'Uganda workforce data - raw'!$A$4:$F$4,0))*INDEX('Mapping cadres'!$B$1:$Z$616,MATCH($B155, 'Mapping cadres'!$B$1:$B$616,0), MATCH(AB$32,'Mapping cadres'!$B$1:$Z$1,0))</f>
        <v>0</v>
      </c>
      <c r="AC155" s="226">
        <f>INDEX('Uganda workforce data - raw'!$A$4:$F$619,MATCH($B155, 'Uganda workforce data - raw'!$B$4:$B$619,0), MATCH("Filled Female",'Uganda workforce data - raw'!$A$4:$F$4,0))*INDEX('Mapping cadres'!$B$1:$Z$616,MATCH($B155, 'Mapping cadres'!$B$1:$B$616,0), MATCH(AC$32,'Mapping cadres'!$B$1:$Z$1,0))</f>
        <v>0</v>
      </c>
      <c r="AD155" s="226">
        <f>INDEX('Uganda workforce data - raw'!$A$4:$F$619,MATCH($B155, 'Uganda workforce data - raw'!$B$4:$B$619,0), MATCH("Filled Female",'Uganda workforce data - raw'!$A$4:$F$4,0))*INDEX('Mapping cadres'!$B$1:$Z$616,MATCH($B155, 'Mapping cadres'!$B$1:$B$616,0), MATCH(AD$32,'Mapping cadres'!$B$1:$Z$1,0))</f>
        <v>0</v>
      </c>
      <c r="AE155" s="226">
        <f>INDEX('Uganda workforce data - raw'!$A$4:$F$619,MATCH($B155, 'Uganda workforce data - raw'!$B$4:$B$619,0), MATCH("Filled Female",'Uganda workforce data - raw'!$A$4:$F$4,0))*INDEX('Mapping cadres'!$B$1:$Z$616,MATCH($B155, 'Mapping cadres'!$B$1:$B$616,0), MATCH(AE$32,'Mapping cadres'!$B$1:$Z$1,0))</f>
        <v>0</v>
      </c>
      <c r="AF155" s="226">
        <f>INDEX('Uganda workforce data - raw'!$A$4:$F$619,MATCH($B155, 'Uganda workforce data - raw'!$B$4:$B$619,0), MATCH("Filled Female",'Uganda workforce data - raw'!$A$4:$F$4,0))*INDEX('Mapping cadres'!$B$1:$Z$616,MATCH($B155, 'Mapping cadres'!$B$1:$B$616,0), MATCH(AF$32,'Mapping cadres'!$B$1:$Z$1,0))</f>
        <v>0</v>
      </c>
      <c r="AG155" s="226">
        <f>INDEX('Uganda workforce data - raw'!$A$4:$F$619,MATCH($B155, 'Uganda workforce data - raw'!$B$4:$B$619,0), MATCH("Filled Female",'Uganda workforce data - raw'!$A$4:$F$4,0))*INDEX('Mapping cadres'!$B$1:$Z$616,MATCH($B155, 'Mapping cadres'!$B$1:$B$616,0), MATCH(AG$32,'Mapping cadres'!$B$1:$Z$1,0))</f>
        <v>0</v>
      </c>
      <c r="AH155" s="226">
        <f>INDEX('Uganda workforce data - raw'!$A$4:$F$619,MATCH($B155, 'Uganda workforce data - raw'!$B$4:$B$619,0), MATCH("Filled Female",'Uganda workforce data - raw'!$A$4:$F$4,0))*INDEX('Mapping cadres'!$B$1:$Z$616,MATCH($B155, 'Mapping cadres'!$B$1:$B$616,0), MATCH(AH$32,'Mapping cadres'!$B$1:$Z$1,0))</f>
        <v>0</v>
      </c>
      <c r="AI155" s="226">
        <f>INDEX('Uganda workforce data - raw'!$A$4:$F$619,MATCH($B155, 'Uganda workforce data - raw'!$B$4:$B$619,0), MATCH("Filled Female",'Uganda workforce data - raw'!$A$4:$F$4,0))*INDEX('Mapping cadres'!$B$1:$Z$616,MATCH($B155, 'Mapping cadres'!$B$1:$B$616,0), MATCH(AI$32,'Mapping cadres'!$B$1:$Z$1,0))</f>
        <v>1</v>
      </c>
      <c r="AJ155" s="226">
        <f>INDEX('Uganda workforce data - raw'!$A$4:$F$619,MATCH($B155, 'Uganda workforce data - raw'!$B$4:$B$619,0), MATCH("Filled Female",'Uganda workforce data - raw'!$A$4:$F$4,0))*INDEX('Mapping cadres'!$B$1:$Z$616,MATCH($B155, 'Mapping cadres'!$B$1:$B$616,0), MATCH(AJ$32,'Mapping cadres'!$B$1:$Z$1,0))</f>
        <v>0</v>
      </c>
      <c r="AK155" s="226">
        <f>INDEX('Uganda workforce data - raw'!$A$4:$F$619,MATCH($B155, 'Uganda workforce data - raw'!$B$4:$B$619,0), MATCH("Filled Female",'Uganda workforce data - raw'!$A$4:$F$4,0))*INDEX('Mapping cadres'!$B$1:$Z$616,MATCH($B155, 'Mapping cadres'!$B$1:$B$616,0), MATCH(AK$32,'Mapping cadres'!$B$1:$Z$1,0))</f>
        <v>0</v>
      </c>
      <c r="AL155" s="226">
        <f>INDEX('Uganda workforce data - raw'!$A$4:$F$619,MATCH($B155, 'Uganda workforce data - raw'!$B$4:$B$619,0), MATCH("Filled Female",'Uganda workforce data - raw'!$A$4:$F$4,0))*INDEX('Mapping cadres'!$B$1:$Z$616,MATCH($B155, 'Mapping cadres'!$B$1:$B$616,0), MATCH(AL$32,'Mapping cadres'!$B$1:$Z$1,0))</f>
        <v>0</v>
      </c>
      <c r="AM155" s="226">
        <f>INDEX('Uganda workforce data - raw'!$A$4:$F$619,MATCH($B155, 'Uganda workforce data - raw'!$B$4:$B$619,0), MATCH("Filled Female",'Uganda workforce data - raw'!$A$4:$F$4,0))*INDEX('Mapping cadres'!$B$1:$Z$616,MATCH($B155, 'Mapping cadres'!$B$1:$B$616,0), MATCH(AM$32,'Mapping cadres'!$B$1:$Z$1,0))</f>
        <v>0</v>
      </c>
      <c r="AN155" s="226">
        <f>INDEX('Uganda workforce data - raw'!$A$4:$F$619,MATCH($B155, 'Uganda workforce data - raw'!$B$4:$B$619,0), MATCH("Filled Female",'Uganda workforce data - raw'!$A$4:$F$4,0))*INDEX('Mapping cadres'!$B$1:$Z$616,MATCH($B155, 'Mapping cadres'!$B$1:$B$616,0), MATCH(AN$32,'Mapping cadres'!$B$1:$Z$1,0))</f>
        <v>0</v>
      </c>
      <c r="AO155" s="226">
        <f>INDEX('Uganda workforce data - raw'!$A$4:$F$619,MATCH($B155, 'Uganda workforce data - raw'!$B$4:$B$619,0), MATCH("Filled Female",'Uganda workforce data - raw'!$A$4:$F$4,0))*INDEX('Mapping cadres'!$B$1:$Z$616,MATCH($B155, 'Mapping cadres'!$B$1:$B$616,0), MATCH(AO$32,'Mapping cadres'!$B$1:$Z$1,0))</f>
        <v>0</v>
      </c>
      <c r="AP155" s="226">
        <f>INDEX('Uganda workforce data - raw'!$A$4:$F$619,MATCH($B155, 'Uganda workforce data - raw'!$B$4:$B$619,0), MATCH("Filled Female",'Uganda workforce data - raw'!$A$4:$F$4,0))*INDEX('Mapping cadres'!$B$1:$Z$616,MATCH($B155, 'Mapping cadres'!$B$1:$B$616,0), MATCH(AP$32,'Mapping cadres'!$B$1:$Z$1,0))</f>
        <v>0</v>
      </c>
      <c r="AQ155" s="226">
        <f>INDEX('Uganda workforce data - raw'!$A$4:$F$619,MATCH($B155, 'Uganda workforce data - raw'!$B$4:$B$619,0), MATCH("Filled Female",'Uganda workforce data - raw'!$A$4:$F$4,0))*INDEX('Mapping cadres'!$B$1:$Z$616,MATCH($B155, 'Mapping cadres'!$B$1:$B$616,0), MATCH(AQ$32,'Mapping cadres'!$B$1:$Z$1,0))</f>
        <v>0</v>
      </c>
      <c r="AR155" s="226">
        <f>INDEX('Uganda workforce data - raw'!$A$4:$F$619,MATCH($B155, 'Uganda workforce data - raw'!$B$4:$B$619,0), MATCH("Filled Female",'Uganda workforce data - raw'!$A$4:$F$4,0))*INDEX('Mapping cadres'!$B$1:$Z$616,MATCH($B155, 'Mapping cadres'!$B$1:$B$616,0), MATCH(AR$32,'Mapping cadres'!$B$1:$Z$1,0))</f>
        <v>0</v>
      </c>
      <c r="AS155" s="226">
        <f>INDEX('Uganda workforce data - raw'!$A$4:$F$619,MATCH($B155, 'Uganda workforce data - raw'!$B$4:$B$619,0), MATCH("Filled Female",'Uganda workforce data - raw'!$A$4:$F$4,0))*INDEX('Mapping cadres'!$B$1:$Z$616,MATCH($B155, 'Mapping cadres'!$B$1:$B$616,0), MATCH(AS$32,'Mapping cadres'!$B$1:$Z$1,0))</f>
        <v>0</v>
      </c>
      <c r="AT155" s="226">
        <f>INDEX('Uganda workforce data - raw'!$A$4:$F$619,MATCH($B155, 'Uganda workforce data - raw'!$B$4:$B$619,0), MATCH("Filled Female",'Uganda workforce data - raw'!$A$4:$F$4,0))*INDEX('Mapping cadres'!$B$1:$Z$616,MATCH($B155, 'Mapping cadres'!$B$1:$B$616,0), MATCH(AT$32,'Mapping cadres'!$B$1:$Z$1,0))</f>
        <v>0</v>
      </c>
      <c r="AU155" s="226">
        <f>INDEX('Uganda workforce data - raw'!$A$4:$F$619,MATCH($B155, 'Uganda workforce data - raw'!$B$4:$B$619,0), MATCH("Filled Female",'Uganda workforce data - raw'!$A$4:$F$4,0))*INDEX('Mapping cadres'!$B$1:$Z$616,MATCH($B155, 'Mapping cadres'!$B$1:$B$616,0), MATCH(AU$32,'Mapping cadres'!$B$1:$Z$1,0))</f>
        <v>0</v>
      </c>
      <c r="AV155" s="226">
        <f>INDEX('Uganda workforce data - raw'!$A$4:$F$619,MATCH($B155, 'Uganda workforce data - raw'!$B$4:$B$619,0), MATCH("Filled Female",'Uganda workforce data - raw'!$A$4:$F$4,0))*INDEX('Mapping cadres'!$B$1:$Z$616,MATCH($B155, 'Mapping cadres'!$B$1:$B$616,0), MATCH(AV$32,'Mapping cadres'!$B$1:$Z$1,0))</f>
        <v>0</v>
      </c>
      <c r="AW155" s="226">
        <f>INDEX('Uganda workforce data - raw'!$A$4:$F$619,MATCH($B155, 'Uganda workforce data - raw'!$B$4:$B$619,0), MATCH("Filled Female",'Uganda workforce data - raw'!$A$4:$F$4,0))*INDEX('Mapping cadres'!$B$1:$Z$616,MATCH($B155, 'Mapping cadres'!$B$1:$B$616,0), MATCH(AW$32,'Mapping cadres'!$B$1:$Z$1,0))</f>
        <v>0</v>
      </c>
      <c r="AX155" s="226">
        <f>INDEX('Uganda workforce data - raw'!$A$4:$F$619,MATCH($B155, 'Uganda workforce data - raw'!$B$4:$B$619,0), MATCH("Filled Female",'Uganda workforce data - raw'!$A$4:$F$4,0))*INDEX('Mapping cadres'!$B$1:$Z$616,MATCH($B155, 'Mapping cadres'!$B$1:$B$616,0), MATCH(AX$32,'Mapping cadres'!$B$1:$Z$1,0))</f>
        <v>0</v>
      </c>
      <c r="AY155" s="226">
        <f t="shared" si="29"/>
        <v>0</v>
      </c>
      <c r="AZ155" s="226">
        <f t="shared" si="30"/>
        <v>0</v>
      </c>
      <c r="BA155" s="226">
        <f t="shared" si="31"/>
        <v>0</v>
      </c>
      <c r="BB155" s="226">
        <f t="shared" si="32"/>
        <v>0</v>
      </c>
      <c r="BC155" s="226">
        <f t="shared" si="33"/>
        <v>0</v>
      </c>
      <c r="BD155" s="226">
        <f t="shared" si="34"/>
        <v>0</v>
      </c>
      <c r="BE155" s="226">
        <f t="shared" si="35"/>
        <v>0</v>
      </c>
      <c r="BF155" s="226">
        <f t="shared" si="36"/>
        <v>0</v>
      </c>
      <c r="BG155" s="226">
        <f t="shared" si="37"/>
        <v>3</v>
      </c>
      <c r="BH155" s="226">
        <f t="shared" si="38"/>
        <v>0</v>
      </c>
      <c r="BI155" s="226">
        <f t="shared" si="39"/>
        <v>0</v>
      </c>
      <c r="BJ155" s="226">
        <f t="shared" si="40"/>
        <v>0</v>
      </c>
      <c r="BK155" s="226">
        <f t="shared" si="41"/>
        <v>0</v>
      </c>
      <c r="BL155" s="226">
        <f t="shared" si="42"/>
        <v>0</v>
      </c>
      <c r="BM155" s="226">
        <f t="shared" si="43"/>
        <v>0</v>
      </c>
      <c r="BN155" s="226">
        <f t="shared" si="44"/>
        <v>0</v>
      </c>
      <c r="BO155" s="226">
        <f t="shared" si="45"/>
        <v>0</v>
      </c>
      <c r="BP155" s="226">
        <f t="shared" si="46"/>
        <v>0</v>
      </c>
      <c r="BQ155" s="226">
        <f t="shared" si="47"/>
        <v>0</v>
      </c>
      <c r="BR155" s="226">
        <f t="shared" si="48"/>
        <v>0</v>
      </c>
      <c r="BS155" s="226">
        <f t="shared" si="49"/>
        <v>0</v>
      </c>
      <c r="BT155" s="226">
        <f t="shared" si="50"/>
        <v>0</v>
      </c>
      <c r="BU155" s="226">
        <f t="shared" si="51"/>
        <v>0</v>
      </c>
      <c r="BV155" s="226">
        <f t="shared" si="52"/>
        <v>0</v>
      </c>
    </row>
    <row r="156" spans="1:74">
      <c r="A156" s="226">
        <v>124</v>
      </c>
      <c r="B156" s="226" t="s">
        <v>1429</v>
      </c>
      <c r="C156" s="226">
        <f>INDEX('Uganda workforce data - raw'!$A$4:$F$619,MATCH($B156, 'Uganda workforce data - raw'!$B$4:$B$619,0), MATCH("Filled Male",'Uganda workforce data - raw'!$A$4:$F$4,0))*INDEX('Mapping cadres'!$B$1:$Z$616,MATCH($B156, 'Mapping cadres'!$B$1:$B$616,0), MATCH(C$32,'Mapping cadres'!$B$1:$Z$1,0))</f>
        <v>0</v>
      </c>
      <c r="D156" s="226">
        <f>INDEX('Uganda workforce data - raw'!$A$4:$F$619,MATCH($B156, 'Uganda workforce data - raw'!$B$4:$B$619,0), MATCH("Filled Male",'Uganda workforce data - raw'!$A$4:$F$4,0))*INDEX('Mapping cadres'!$B$1:$Z$616,MATCH($B156, 'Mapping cadres'!$B$1:$B$616,0), MATCH(D$32,'Mapping cadres'!$B$1:$Z$1,0))</f>
        <v>0</v>
      </c>
      <c r="E156" s="226">
        <f>INDEX('Uganda workforce data - raw'!$A$4:$F$619,MATCH($B156, 'Uganda workforce data - raw'!$B$4:$B$619,0), MATCH("Filled Male",'Uganda workforce data - raw'!$A$4:$F$4,0))*INDEX('Mapping cadres'!$B$1:$Z$616,MATCH($B156, 'Mapping cadres'!$B$1:$B$616,0), MATCH(E$32,'Mapping cadres'!$B$1:$Z$1,0))</f>
        <v>0</v>
      </c>
      <c r="F156" s="226">
        <f>INDEX('Uganda workforce data - raw'!$A$4:$F$619,MATCH($B156, 'Uganda workforce data - raw'!$B$4:$B$619,0), MATCH("Filled Male",'Uganda workforce data - raw'!$A$4:$F$4,0))*INDEX('Mapping cadres'!$B$1:$Z$616,MATCH($B156, 'Mapping cadres'!$B$1:$B$616,0), MATCH(F$32,'Mapping cadres'!$B$1:$Z$1,0))</f>
        <v>0</v>
      </c>
      <c r="G156" s="226">
        <f>INDEX('Uganda workforce data - raw'!$A$4:$F$619,MATCH($B156, 'Uganda workforce data - raw'!$B$4:$B$619,0), MATCH("Filled Male",'Uganda workforce data - raw'!$A$4:$F$4,0))*INDEX('Mapping cadres'!$B$1:$Z$616,MATCH($B156, 'Mapping cadres'!$B$1:$B$616,0), MATCH(G$32,'Mapping cadres'!$B$1:$Z$1,0))</f>
        <v>0</v>
      </c>
      <c r="H156" s="226">
        <f>INDEX('Uganda workforce data - raw'!$A$4:$F$619,MATCH($B156, 'Uganda workforce data - raw'!$B$4:$B$619,0), MATCH("Filled Male",'Uganda workforce data - raw'!$A$4:$F$4,0))*INDEX('Mapping cadres'!$B$1:$Z$616,MATCH($B156, 'Mapping cadres'!$B$1:$B$616,0), MATCH(H$32,'Mapping cadres'!$B$1:$Z$1,0))</f>
        <v>0</v>
      </c>
      <c r="I156" s="226">
        <f>INDEX('Uganda workforce data - raw'!$A$4:$F$619,MATCH($B156, 'Uganda workforce data - raw'!$B$4:$B$619,0), MATCH("Filled Male",'Uganda workforce data - raw'!$A$4:$F$4,0))*INDEX('Mapping cadres'!$B$1:$Z$616,MATCH($B156, 'Mapping cadres'!$B$1:$B$616,0), MATCH(I$32,'Mapping cadres'!$B$1:$Z$1,0))</f>
        <v>0</v>
      </c>
      <c r="J156" s="226">
        <f>INDEX('Uganda workforce data - raw'!$A$4:$F$619,MATCH($B156, 'Uganda workforce data - raw'!$B$4:$B$619,0), MATCH("Filled Male",'Uganda workforce data - raw'!$A$4:$F$4,0))*INDEX('Mapping cadres'!$B$1:$Z$616,MATCH($B156, 'Mapping cadres'!$B$1:$B$616,0), MATCH(J$32,'Mapping cadres'!$B$1:$Z$1,0))</f>
        <v>0</v>
      </c>
      <c r="K156" s="226">
        <f>INDEX('Uganda workforce data - raw'!$A$4:$F$619,MATCH($B156, 'Uganda workforce data - raw'!$B$4:$B$619,0), MATCH("Filled Male",'Uganda workforce data - raw'!$A$4:$F$4,0))*INDEX('Mapping cadres'!$B$1:$Z$616,MATCH($B156, 'Mapping cadres'!$B$1:$B$616,0), MATCH(K$32,'Mapping cadres'!$B$1:$Z$1,0))</f>
        <v>0</v>
      </c>
      <c r="L156" s="226">
        <f>INDEX('Uganda workforce data - raw'!$A$4:$F$619,MATCH($B156, 'Uganda workforce data - raw'!$B$4:$B$619,0), MATCH("Filled Male",'Uganda workforce data - raw'!$A$4:$F$4,0))*INDEX('Mapping cadres'!$B$1:$Z$616,MATCH($B156, 'Mapping cadres'!$B$1:$B$616,0), MATCH(L$32,'Mapping cadres'!$B$1:$Z$1,0))</f>
        <v>0</v>
      </c>
      <c r="M156" s="226">
        <f>INDEX('Uganda workforce data - raw'!$A$4:$F$619,MATCH($B156, 'Uganda workforce data - raw'!$B$4:$B$619,0), MATCH("Filled Male",'Uganda workforce data - raw'!$A$4:$F$4,0))*INDEX('Mapping cadres'!$B$1:$Z$616,MATCH($B156, 'Mapping cadres'!$B$1:$B$616,0), MATCH(M$32,'Mapping cadres'!$B$1:$Z$1,0))</f>
        <v>0</v>
      </c>
      <c r="N156" s="226">
        <f>INDEX('Uganda workforce data - raw'!$A$4:$F$619,MATCH($B156, 'Uganda workforce data - raw'!$B$4:$B$619,0), MATCH("Filled Male",'Uganda workforce data - raw'!$A$4:$F$4,0))*INDEX('Mapping cadres'!$B$1:$Z$616,MATCH($B156, 'Mapping cadres'!$B$1:$B$616,0), MATCH(N$32,'Mapping cadres'!$B$1:$Z$1,0))</f>
        <v>0</v>
      </c>
      <c r="O156" s="226">
        <f>INDEX('Uganda workforce data - raw'!$A$4:$F$619,MATCH($B156, 'Uganda workforce data - raw'!$B$4:$B$619,0), MATCH("Filled Male",'Uganda workforce data - raw'!$A$4:$F$4,0))*INDEX('Mapping cadres'!$B$1:$Z$616,MATCH($B156, 'Mapping cadres'!$B$1:$B$616,0), MATCH(O$32,'Mapping cadres'!$B$1:$Z$1,0))</f>
        <v>0</v>
      </c>
      <c r="P156" s="226">
        <f>INDEX('Uganda workforce data - raw'!$A$4:$F$619,MATCH($B156, 'Uganda workforce data - raw'!$B$4:$B$619,0), MATCH("Filled Male",'Uganda workforce data - raw'!$A$4:$F$4,0))*INDEX('Mapping cadres'!$B$1:$Z$616,MATCH($B156, 'Mapping cadres'!$B$1:$B$616,0), MATCH(P$32,'Mapping cadres'!$B$1:$Z$1,0))</f>
        <v>0</v>
      </c>
      <c r="Q156" s="226">
        <f>INDEX('Uganda workforce data - raw'!$A$4:$F$619,MATCH($B156, 'Uganda workforce data - raw'!$B$4:$B$619,0), MATCH("Filled Male",'Uganda workforce data - raw'!$A$4:$F$4,0))*INDEX('Mapping cadres'!$B$1:$Z$616,MATCH($B156, 'Mapping cadres'!$B$1:$B$616,0), MATCH(Q$32,'Mapping cadres'!$B$1:$Z$1,0))</f>
        <v>0</v>
      </c>
      <c r="R156" s="226">
        <f>INDEX('Uganda workforce data - raw'!$A$4:$F$619,MATCH($B156, 'Uganda workforce data - raw'!$B$4:$B$619,0), MATCH("Filled Male",'Uganda workforce data - raw'!$A$4:$F$4,0))*INDEX('Mapping cadres'!$B$1:$Z$616,MATCH($B156, 'Mapping cadres'!$B$1:$B$616,0), MATCH(R$32,'Mapping cadres'!$B$1:$Z$1,0))</f>
        <v>0</v>
      </c>
      <c r="S156" s="226">
        <f>INDEX('Uganda workforce data - raw'!$A$4:$F$619,MATCH($B156, 'Uganda workforce data - raw'!$B$4:$B$619,0), MATCH("Filled Male",'Uganda workforce data - raw'!$A$4:$F$4,0))*INDEX('Mapping cadres'!$B$1:$Z$616,MATCH($B156, 'Mapping cadres'!$B$1:$B$616,0), MATCH(S$32,'Mapping cadres'!$B$1:$Z$1,0))</f>
        <v>0</v>
      </c>
      <c r="T156" s="226">
        <f>INDEX('Uganda workforce data - raw'!$A$4:$F$619,MATCH($B156, 'Uganda workforce data - raw'!$B$4:$B$619,0), MATCH("Filled Male",'Uganda workforce data - raw'!$A$4:$F$4,0))*INDEX('Mapping cadres'!$B$1:$Z$616,MATCH($B156, 'Mapping cadres'!$B$1:$B$616,0), MATCH(T$32,'Mapping cadres'!$B$1:$Z$1,0))</f>
        <v>0</v>
      </c>
      <c r="U156" s="226">
        <f>INDEX('Uganda workforce data - raw'!$A$4:$F$619,MATCH($B156, 'Uganda workforce data - raw'!$B$4:$B$619,0), MATCH("Filled Male",'Uganda workforce data - raw'!$A$4:$F$4,0))*INDEX('Mapping cadres'!$B$1:$Z$616,MATCH($B156, 'Mapping cadres'!$B$1:$B$616,0), MATCH(U$32,'Mapping cadres'!$B$1:$Z$1,0))</f>
        <v>5</v>
      </c>
      <c r="V156" s="226">
        <f>INDEX('Uganda workforce data - raw'!$A$4:$F$619,MATCH($B156, 'Uganda workforce data - raw'!$B$4:$B$619,0), MATCH("Filled Male",'Uganda workforce data - raw'!$A$4:$F$4,0))*INDEX('Mapping cadres'!$B$1:$Z$616,MATCH($B156, 'Mapping cadres'!$B$1:$B$616,0), MATCH(V$32,'Mapping cadres'!$B$1:$Z$1,0))</f>
        <v>0</v>
      </c>
      <c r="W156" s="226">
        <f>INDEX('Uganda workforce data - raw'!$A$4:$F$619,MATCH($B156, 'Uganda workforce data - raw'!$B$4:$B$619,0), MATCH("Filled Male",'Uganda workforce data - raw'!$A$4:$F$4,0))*INDEX('Mapping cadres'!$B$1:$Z$616,MATCH($B156, 'Mapping cadres'!$B$1:$B$616,0), MATCH(W$32,'Mapping cadres'!$B$1:$Z$1,0))</f>
        <v>0</v>
      </c>
      <c r="X156" s="226">
        <f>INDEX('Uganda workforce data - raw'!$A$4:$F$619,MATCH($B156, 'Uganda workforce data - raw'!$B$4:$B$619,0), MATCH("Filled Male",'Uganda workforce data - raw'!$A$4:$F$4,0))*INDEX('Mapping cadres'!$B$1:$Z$616,MATCH($B156, 'Mapping cadres'!$B$1:$B$616,0), MATCH(X$32,'Mapping cadres'!$B$1:$Z$1,0))</f>
        <v>0</v>
      </c>
      <c r="Y156" s="226">
        <f>INDEX('Uganda workforce data - raw'!$A$4:$F$619,MATCH($B156, 'Uganda workforce data - raw'!$B$4:$B$619,0), MATCH("Filled Male",'Uganda workforce data - raw'!$A$4:$F$4,0))*INDEX('Mapping cadres'!$B$1:$Z$616,MATCH($B156, 'Mapping cadres'!$B$1:$B$616,0), MATCH(Y$32,'Mapping cadres'!$B$1:$Z$1,0))</f>
        <v>0</v>
      </c>
      <c r="Z156" s="226">
        <f>INDEX('Uganda workforce data - raw'!$A$4:$F$619,MATCH($B156, 'Uganda workforce data - raw'!$B$4:$B$619,0), MATCH("Filled Male",'Uganda workforce data - raw'!$A$4:$F$4,0))*INDEX('Mapping cadres'!$B$1:$Z$616,MATCH($B156, 'Mapping cadres'!$B$1:$B$616,0), MATCH(Z$32,'Mapping cadres'!$B$1:$Z$1,0))</f>
        <v>0</v>
      </c>
      <c r="AA156" s="226">
        <f>INDEX('Uganda workforce data - raw'!$A$4:$F$619,MATCH($B156, 'Uganda workforce data - raw'!$B$4:$B$619,0), MATCH("Filled Female",'Uganda workforce data - raw'!$A$4:$F$4,0))*INDEX('Mapping cadres'!$B$1:$Z$616,MATCH($B156, 'Mapping cadres'!$B$1:$B$616,0), MATCH(AA$32,'Mapping cadres'!$B$1:$Z$1,0))</f>
        <v>0</v>
      </c>
      <c r="AB156" s="226">
        <f>INDEX('Uganda workforce data - raw'!$A$4:$F$619,MATCH($B156, 'Uganda workforce data - raw'!$B$4:$B$619,0), MATCH("Filled Female",'Uganda workforce data - raw'!$A$4:$F$4,0))*INDEX('Mapping cadres'!$B$1:$Z$616,MATCH($B156, 'Mapping cadres'!$B$1:$B$616,0), MATCH(AB$32,'Mapping cadres'!$B$1:$Z$1,0))</f>
        <v>0</v>
      </c>
      <c r="AC156" s="226">
        <f>INDEX('Uganda workforce data - raw'!$A$4:$F$619,MATCH($B156, 'Uganda workforce data - raw'!$B$4:$B$619,0), MATCH("Filled Female",'Uganda workforce data - raw'!$A$4:$F$4,0))*INDEX('Mapping cadres'!$B$1:$Z$616,MATCH($B156, 'Mapping cadres'!$B$1:$B$616,0), MATCH(AC$32,'Mapping cadres'!$B$1:$Z$1,0))</f>
        <v>0</v>
      </c>
      <c r="AD156" s="226">
        <f>INDEX('Uganda workforce data - raw'!$A$4:$F$619,MATCH($B156, 'Uganda workforce data - raw'!$B$4:$B$619,0), MATCH("Filled Female",'Uganda workforce data - raw'!$A$4:$F$4,0))*INDEX('Mapping cadres'!$B$1:$Z$616,MATCH($B156, 'Mapping cadres'!$B$1:$B$616,0), MATCH(AD$32,'Mapping cadres'!$B$1:$Z$1,0))</f>
        <v>0</v>
      </c>
      <c r="AE156" s="226">
        <f>INDEX('Uganda workforce data - raw'!$A$4:$F$619,MATCH($B156, 'Uganda workforce data - raw'!$B$4:$B$619,0), MATCH("Filled Female",'Uganda workforce data - raw'!$A$4:$F$4,0))*INDEX('Mapping cadres'!$B$1:$Z$616,MATCH($B156, 'Mapping cadres'!$B$1:$B$616,0), MATCH(AE$32,'Mapping cadres'!$B$1:$Z$1,0))</f>
        <v>0</v>
      </c>
      <c r="AF156" s="226">
        <f>INDEX('Uganda workforce data - raw'!$A$4:$F$619,MATCH($B156, 'Uganda workforce data - raw'!$B$4:$B$619,0), MATCH("Filled Female",'Uganda workforce data - raw'!$A$4:$F$4,0))*INDEX('Mapping cadres'!$B$1:$Z$616,MATCH($B156, 'Mapping cadres'!$B$1:$B$616,0), MATCH(AF$32,'Mapping cadres'!$B$1:$Z$1,0))</f>
        <v>0</v>
      </c>
      <c r="AG156" s="226">
        <f>INDEX('Uganda workforce data - raw'!$A$4:$F$619,MATCH($B156, 'Uganda workforce data - raw'!$B$4:$B$619,0), MATCH("Filled Female",'Uganda workforce data - raw'!$A$4:$F$4,0))*INDEX('Mapping cadres'!$B$1:$Z$616,MATCH($B156, 'Mapping cadres'!$B$1:$B$616,0), MATCH(AG$32,'Mapping cadres'!$B$1:$Z$1,0))</f>
        <v>0</v>
      </c>
      <c r="AH156" s="226">
        <f>INDEX('Uganda workforce data - raw'!$A$4:$F$619,MATCH($B156, 'Uganda workforce data - raw'!$B$4:$B$619,0), MATCH("Filled Female",'Uganda workforce data - raw'!$A$4:$F$4,0))*INDEX('Mapping cadres'!$B$1:$Z$616,MATCH($B156, 'Mapping cadres'!$B$1:$B$616,0), MATCH(AH$32,'Mapping cadres'!$B$1:$Z$1,0))</f>
        <v>0</v>
      </c>
      <c r="AI156" s="226">
        <f>INDEX('Uganda workforce data - raw'!$A$4:$F$619,MATCH($B156, 'Uganda workforce data - raw'!$B$4:$B$619,0), MATCH("Filled Female",'Uganda workforce data - raw'!$A$4:$F$4,0))*INDEX('Mapping cadres'!$B$1:$Z$616,MATCH($B156, 'Mapping cadres'!$B$1:$B$616,0), MATCH(AI$32,'Mapping cadres'!$B$1:$Z$1,0))</f>
        <v>0</v>
      </c>
      <c r="AJ156" s="226">
        <f>INDEX('Uganda workforce data - raw'!$A$4:$F$619,MATCH($B156, 'Uganda workforce data - raw'!$B$4:$B$619,0), MATCH("Filled Female",'Uganda workforce data - raw'!$A$4:$F$4,0))*INDEX('Mapping cadres'!$B$1:$Z$616,MATCH($B156, 'Mapping cadres'!$B$1:$B$616,0), MATCH(AJ$32,'Mapping cadres'!$B$1:$Z$1,0))</f>
        <v>0</v>
      </c>
      <c r="AK156" s="226">
        <f>INDEX('Uganda workforce data - raw'!$A$4:$F$619,MATCH($B156, 'Uganda workforce data - raw'!$B$4:$B$619,0), MATCH("Filled Female",'Uganda workforce data - raw'!$A$4:$F$4,0))*INDEX('Mapping cadres'!$B$1:$Z$616,MATCH($B156, 'Mapping cadres'!$B$1:$B$616,0), MATCH(AK$32,'Mapping cadres'!$B$1:$Z$1,0))</f>
        <v>0</v>
      </c>
      <c r="AL156" s="226">
        <f>INDEX('Uganda workforce data - raw'!$A$4:$F$619,MATCH($B156, 'Uganda workforce data - raw'!$B$4:$B$619,0), MATCH("Filled Female",'Uganda workforce data - raw'!$A$4:$F$4,0))*INDEX('Mapping cadres'!$B$1:$Z$616,MATCH($B156, 'Mapping cadres'!$B$1:$B$616,0), MATCH(AL$32,'Mapping cadres'!$B$1:$Z$1,0))</f>
        <v>0</v>
      </c>
      <c r="AM156" s="226">
        <f>INDEX('Uganda workforce data - raw'!$A$4:$F$619,MATCH($B156, 'Uganda workforce data - raw'!$B$4:$B$619,0), MATCH("Filled Female",'Uganda workforce data - raw'!$A$4:$F$4,0))*INDEX('Mapping cadres'!$B$1:$Z$616,MATCH($B156, 'Mapping cadres'!$B$1:$B$616,0), MATCH(AM$32,'Mapping cadres'!$B$1:$Z$1,0))</f>
        <v>0</v>
      </c>
      <c r="AN156" s="226">
        <f>INDEX('Uganda workforce data - raw'!$A$4:$F$619,MATCH($B156, 'Uganda workforce data - raw'!$B$4:$B$619,0), MATCH("Filled Female",'Uganda workforce data - raw'!$A$4:$F$4,0))*INDEX('Mapping cadres'!$B$1:$Z$616,MATCH($B156, 'Mapping cadres'!$B$1:$B$616,0), MATCH(AN$32,'Mapping cadres'!$B$1:$Z$1,0))</f>
        <v>0</v>
      </c>
      <c r="AO156" s="226">
        <f>INDEX('Uganda workforce data - raw'!$A$4:$F$619,MATCH($B156, 'Uganda workforce data - raw'!$B$4:$B$619,0), MATCH("Filled Female",'Uganda workforce data - raw'!$A$4:$F$4,0))*INDEX('Mapping cadres'!$B$1:$Z$616,MATCH($B156, 'Mapping cadres'!$B$1:$B$616,0), MATCH(AO$32,'Mapping cadres'!$B$1:$Z$1,0))</f>
        <v>0</v>
      </c>
      <c r="AP156" s="226">
        <f>INDEX('Uganda workforce data - raw'!$A$4:$F$619,MATCH($B156, 'Uganda workforce data - raw'!$B$4:$B$619,0), MATCH("Filled Female",'Uganda workforce data - raw'!$A$4:$F$4,0))*INDEX('Mapping cadres'!$B$1:$Z$616,MATCH($B156, 'Mapping cadres'!$B$1:$B$616,0), MATCH(AP$32,'Mapping cadres'!$B$1:$Z$1,0))</f>
        <v>0</v>
      </c>
      <c r="AQ156" s="226">
        <f>INDEX('Uganda workforce data - raw'!$A$4:$F$619,MATCH($B156, 'Uganda workforce data - raw'!$B$4:$B$619,0), MATCH("Filled Female",'Uganda workforce data - raw'!$A$4:$F$4,0))*INDEX('Mapping cadres'!$B$1:$Z$616,MATCH($B156, 'Mapping cadres'!$B$1:$B$616,0), MATCH(AQ$32,'Mapping cadres'!$B$1:$Z$1,0))</f>
        <v>0</v>
      </c>
      <c r="AR156" s="226">
        <f>INDEX('Uganda workforce data - raw'!$A$4:$F$619,MATCH($B156, 'Uganda workforce data - raw'!$B$4:$B$619,0), MATCH("Filled Female",'Uganda workforce data - raw'!$A$4:$F$4,0))*INDEX('Mapping cadres'!$B$1:$Z$616,MATCH($B156, 'Mapping cadres'!$B$1:$B$616,0), MATCH(AR$32,'Mapping cadres'!$B$1:$Z$1,0))</f>
        <v>0</v>
      </c>
      <c r="AS156" s="226">
        <f>INDEX('Uganda workforce data - raw'!$A$4:$F$619,MATCH($B156, 'Uganda workforce data - raw'!$B$4:$B$619,0), MATCH("Filled Female",'Uganda workforce data - raw'!$A$4:$F$4,0))*INDEX('Mapping cadres'!$B$1:$Z$616,MATCH($B156, 'Mapping cadres'!$B$1:$B$616,0), MATCH(AS$32,'Mapping cadres'!$B$1:$Z$1,0))</f>
        <v>2</v>
      </c>
      <c r="AT156" s="226">
        <f>INDEX('Uganda workforce data - raw'!$A$4:$F$619,MATCH($B156, 'Uganda workforce data - raw'!$B$4:$B$619,0), MATCH("Filled Female",'Uganda workforce data - raw'!$A$4:$F$4,0))*INDEX('Mapping cadres'!$B$1:$Z$616,MATCH($B156, 'Mapping cadres'!$B$1:$B$616,0), MATCH(AT$32,'Mapping cadres'!$B$1:$Z$1,0))</f>
        <v>0</v>
      </c>
      <c r="AU156" s="226">
        <f>INDEX('Uganda workforce data - raw'!$A$4:$F$619,MATCH($B156, 'Uganda workforce data - raw'!$B$4:$B$619,0), MATCH("Filled Female",'Uganda workforce data - raw'!$A$4:$F$4,0))*INDEX('Mapping cadres'!$B$1:$Z$616,MATCH($B156, 'Mapping cadres'!$B$1:$B$616,0), MATCH(AU$32,'Mapping cadres'!$B$1:$Z$1,0))</f>
        <v>0</v>
      </c>
      <c r="AV156" s="226">
        <f>INDEX('Uganda workforce data - raw'!$A$4:$F$619,MATCH($B156, 'Uganda workforce data - raw'!$B$4:$B$619,0), MATCH("Filled Female",'Uganda workforce data - raw'!$A$4:$F$4,0))*INDEX('Mapping cadres'!$B$1:$Z$616,MATCH($B156, 'Mapping cadres'!$B$1:$B$616,0), MATCH(AV$32,'Mapping cadres'!$B$1:$Z$1,0))</f>
        <v>0</v>
      </c>
      <c r="AW156" s="226">
        <f>INDEX('Uganda workforce data - raw'!$A$4:$F$619,MATCH($B156, 'Uganda workforce data - raw'!$B$4:$B$619,0), MATCH("Filled Female",'Uganda workforce data - raw'!$A$4:$F$4,0))*INDEX('Mapping cadres'!$B$1:$Z$616,MATCH($B156, 'Mapping cadres'!$B$1:$B$616,0), MATCH(AW$32,'Mapping cadres'!$B$1:$Z$1,0))</f>
        <v>0</v>
      </c>
      <c r="AX156" s="226">
        <f>INDEX('Uganda workforce data - raw'!$A$4:$F$619,MATCH($B156, 'Uganda workforce data - raw'!$B$4:$B$619,0), MATCH("Filled Female",'Uganda workforce data - raw'!$A$4:$F$4,0))*INDEX('Mapping cadres'!$B$1:$Z$616,MATCH($B156, 'Mapping cadres'!$B$1:$B$616,0), MATCH(AX$32,'Mapping cadres'!$B$1:$Z$1,0))</f>
        <v>0</v>
      </c>
      <c r="AY156" s="226">
        <f t="shared" si="29"/>
        <v>0</v>
      </c>
      <c r="AZ156" s="226">
        <f t="shared" si="30"/>
        <v>0</v>
      </c>
      <c r="BA156" s="226">
        <f t="shared" si="31"/>
        <v>0</v>
      </c>
      <c r="BB156" s="226">
        <f t="shared" si="32"/>
        <v>0</v>
      </c>
      <c r="BC156" s="226">
        <f t="shared" si="33"/>
        <v>0</v>
      </c>
      <c r="BD156" s="226">
        <f t="shared" si="34"/>
        <v>0</v>
      </c>
      <c r="BE156" s="226">
        <f t="shared" si="35"/>
        <v>0</v>
      </c>
      <c r="BF156" s="226">
        <f t="shared" si="36"/>
        <v>0</v>
      </c>
      <c r="BG156" s="226">
        <f t="shared" si="37"/>
        <v>0</v>
      </c>
      <c r="BH156" s="226">
        <f t="shared" si="38"/>
        <v>0</v>
      </c>
      <c r="BI156" s="226">
        <f t="shared" si="39"/>
        <v>0</v>
      </c>
      <c r="BJ156" s="226">
        <f t="shared" si="40"/>
        <v>0</v>
      </c>
      <c r="BK156" s="226">
        <f t="shared" si="41"/>
        <v>0</v>
      </c>
      <c r="BL156" s="226">
        <f t="shared" si="42"/>
        <v>0</v>
      </c>
      <c r="BM156" s="226">
        <f t="shared" si="43"/>
        <v>0</v>
      </c>
      <c r="BN156" s="226">
        <f t="shared" si="44"/>
        <v>0</v>
      </c>
      <c r="BO156" s="226">
        <f t="shared" si="45"/>
        <v>0</v>
      </c>
      <c r="BP156" s="226">
        <f t="shared" si="46"/>
        <v>0</v>
      </c>
      <c r="BQ156" s="226">
        <f t="shared" si="47"/>
        <v>7</v>
      </c>
      <c r="BR156" s="226">
        <f t="shared" si="48"/>
        <v>0</v>
      </c>
      <c r="BS156" s="226">
        <f t="shared" si="49"/>
        <v>0</v>
      </c>
      <c r="BT156" s="226">
        <f t="shared" si="50"/>
        <v>0</v>
      </c>
      <c r="BU156" s="226">
        <f t="shared" si="51"/>
        <v>0</v>
      </c>
      <c r="BV156" s="226">
        <f t="shared" si="52"/>
        <v>0</v>
      </c>
    </row>
    <row r="157" spans="1:74">
      <c r="A157" s="226">
        <v>125</v>
      </c>
      <c r="B157" s="226" t="s">
        <v>1430</v>
      </c>
      <c r="C157" s="226">
        <f>INDEX('Uganda workforce data - raw'!$A$4:$F$619,MATCH($B157, 'Uganda workforce data - raw'!$B$4:$B$619,0), MATCH("Filled Male",'Uganda workforce data - raw'!$A$4:$F$4,0))*INDEX('Mapping cadres'!$B$1:$Z$616,MATCH($B157, 'Mapping cadres'!$B$1:$B$616,0), MATCH(C$32,'Mapping cadres'!$B$1:$Z$1,0))</f>
        <v>0</v>
      </c>
      <c r="D157" s="226">
        <f>INDEX('Uganda workforce data - raw'!$A$4:$F$619,MATCH($B157, 'Uganda workforce data - raw'!$B$4:$B$619,0), MATCH("Filled Male",'Uganda workforce data - raw'!$A$4:$F$4,0))*INDEX('Mapping cadres'!$B$1:$Z$616,MATCH($B157, 'Mapping cadres'!$B$1:$B$616,0), MATCH(D$32,'Mapping cadres'!$B$1:$Z$1,0))</f>
        <v>0</v>
      </c>
      <c r="E157" s="226">
        <f>INDEX('Uganda workforce data - raw'!$A$4:$F$619,MATCH($B157, 'Uganda workforce data - raw'!$B$4:$B$619,0), MATCH("Filled Male",'Uganda workforce data - raw'!$A$4:$F$4,0))*INDEX('Mapping cadres'!$B$1:$Z$616,MATCH($B157, 'Mapping cadres'!$B$1:$B$616,0), MATCH(E$32,'Mapping cadres'!$B$1:$Z$1,0))</f>
        <v>0</v>
      </c>
      <c r="F157" s="226">
        <f>INDEX('Uganda workforce data - raw'!$A$4:$F$619,MATCH($B157, 'Uganda workforce data - raw'!$B$4:$B$619,0), MATCH("Filled Male",'Uganda workforce data - raw'!$A$4:$F$4,0))*INDEX('Mapping cadres'!$B$1:$Z$616,MATCH($B157, 'Mapping cadres'!$B$1:$B$616,0), MATCH(F$32,'Mapping cadres'!$B$1:$Z$1,0))</f>
        <v>0</v>
      </c>
      <c r="G157" s="226">
        <f>INDEX('Uganda workforce data - raw'!$A$4:$F$619,MATCH($B157, 'Uganda workforce data - raw'!$B$4:$B$619,0), MATCH("Filled Male",'Uganda workforce data - raw'!$A$4:$F$4,0))*INDEX('Mapping cadres'!$B$1:$Z$616,MATCH($B157, 'Mapping cadres'!$B$1:$B$616,0), MATCH(G$32,'Mapping cadres'!$B$1:$Z$1,0))</f>
        <v>0</v>
      </c>
      <c r="H157" s="226">
        <f>INDEX('Uganda workforce data - raw'!$A$4:$F$619,MATCH($B157, 'Uganda workforce data - raw'!$B$4:$B$619,0), MATCH("Filled Male",'Uganda workforce data - raw'!$A$4:$F$4,0))*INDEX('Mapping cadres'!$B$1:$Z$616,MATCH($B157, 'Mapping cadres'!$B$1:$B$616,0), MATCH(H$32,'Mapping cadres'!$B$1:$Z$1,0))</f>
        <v>0</v>
      </c>
      <c r="I157" s="226">
        <f>INDEX('Uganda workforce data - raw'!$A$4:$F$619,MATCH($B157, 'Uganda workforce data - raw'!$B$4:$B$619,0), MATCH("Filled Male",'Uganda workforce data - raw'!$A$4:$F$4,0))*INDEX('Mapping cadres'!$B$1:$Z$616,MATCH($B157, 'Mapping cadres'!$B$1:$B$616,0), MATCH(I$32,'Mapping cadres'!$B$1:$Z$1,0))</f>
        <v>0</v>
      </c>
      <c r="J157" s="226">
        <f>INDEX('Uganda workforce data - raw'!$A$4:$F$619,MATCH($B157, 'Uganda workforce data - raw'!$B$4:$B$619,0), MATCH("Filled Male",'Uganda workforce data - raw'!$A$4:$F$4,0))*INDEX('Mapping cadres'!$B$1:$Z$616,MATCH($B157, 'Mapping cadres'!$B$1:$B$616,0), MATCH(J$32,'Mapping cadres'!$B$1:$Z$1,0))</f>
        <v>0</v>
      </c>
      <c r="K157" s="226">
        <f>INDEX('Uganda workforce data - raw'!$A$4:$F$619,MATCH($B157, 'Uganda workforce data - raw'!$B$4:$B$619,0), MATCH("Filled Male",'Uganda workforce data - raw'!$A$4:$F$4,0))*INDEX('Mapping cadres'!$B$1:$Z$616,MATCH($B157, 'Mapping cadres'!$B$1:$B$616,0), MATCH(K$32,'Mapping cadres'!$B$1:$Z$1,0))</f>
        <v>0</v>
      </c>
      <c r="L157" s="226">
        <f>INDEX('Uganda workforce data - raw'!$A$4:$F$619,MATCH($B157, 'Uganda workforce data - raw'!$B$4:$B$619,0), MATCH("Filled Male",'Uganda workforce data - raw'!$A$4:$F$4,0))*INDEX('Mapping cadres'!$B$1:$Z$616,MATCH($B157, 'Mapping cadres'!$B$1:$B$616,0), MATCH(L$32,'Mapping cadres'!$B$1:$Z$1,0))</f>
        <v>0</v>
      </c>
      <c r="M157" s="226">
        <f>INDEX('Uganda workforce data - raw'!$A$4:$F$619,MATCH($B157, 'Uganda workforce data - raw'!$B$4:$B$619,0), MATCH("Filled Male",'Uganda workforce data - raw'!$A$4:$F$4,0))*INDEX('Mapping cadres'!$B$1:$Z$616,MATCH($B157, 'Mapping cadres'!$B$1:$B$616,0), MATCH(M$32,'Mapping cadres'!$B$1:$Z$1,0))</f>
        <v>0</v>
      </c>
      <c r="N157" s="226">
        <f>INDEX('Uganda workforce data - raw'!$A$4:$F$619,MATCH($B157, 'Uganda workforce data - raw'!$B$4:$B$619,0), MATCH("Filled Male",'Uganda workforce data - raw'!$A$4:$F$4,0))*INDEX('Mapping cadres'!$B$1:$Z$616,MATCH($B157, 'Mapping cadres'!$B$1:$B$616,0), MATCH(N$32,'Mapping cadres'!$B$1:$Z$1,0))</f>
        <v>0</v>
      </c>
      <c r="O157" s="226">
        <f>INDEX('Uganda workforce data - raw'!$A$4:$F$619,MATCH($B157, 'Uganda workforce data - raw'!$B$4:$B$619,0), MATCH("Filled Male",'Uganda workforce data - raw'!$A$4:$F$4,0))*INDEX('Mapping cadres'!$B$1:$Z$616,MATCH($B157, 'Mapping cadres'!$B$1:$B$616,0), MATCH(O$32,'Mapping cadres'!$B$1:$Z$1,0))</f>
        <v>0</v>
      </c>
      <c r="P157" s="226">
        <f>INDEX('Uganda workforce data - raw'!$A$4:$F$619,MATCH($B157, 'Uganda workforce data - raw'!$B$4:$B$619,0), MATCH("Filled Male",'Uganda workforce data - raw'!$A$4:$F$4,0))*INDEX('Mapping cadres'!$B$1:$Z$616,MATCH($B157, 'Mapping cadres'!$B$1:$B$616,0), MATCH(P$32,'Mapping cadres'!$B$1:$Z$1,0))</f>
        <v>0</v>
      </c>
      <c r="Q157" s="226">
        <f>INDEX('Uganda workforce data - raw'!$A$4:$F$619,MATCH($B157, 'Uganda workforce data - raw'!$B$4:$B$619,0), MATCH("Filled Male",'Uganda workforce data - raw'!$A$4:$F$4,0))*INDEX('Mapping cadres'!$B$1:$Z$616,MATCH($B157, 'Mapping cadres'!$B$1:$B$616,0), MATCH(Q$32,'Mapping cadres'!$B$1:$Z$1,0))</f>
        <v>0</v>
      </c>
      <c r="R157" s="226">
        <f>INDEX('Uganda workforce data - raw'!$A$4:$F$619,MATCH($B157, 'Uganda workforce data - raw'!$B$4:$B$619,0), MATCH("Filled Male",'Uganda workforce data - raw'!$A$4:$F$4,0))*INDEX('Mapping cadres'!$B$1:$Z$616,MATCH($B157, 'Mapping cadres'!$B$1:$B$616,0), MATCH(R$32,'Mapping cadres'!$B$1:$Z$1,0))</f>
        <v>5</v>
      </c>
      <c r="S157" s="226">
        <f>INDEX('Uganda workforce data - raw'!$A$4:$F$619,MATCH($B157, 'Uganda workforce data - raw'!$B$4:$B$619,0), MATCH("Filled Male",'Uganda workforce data - raw'!$A$4:$F$4,0))*INDEX('Mapping cadres'!$B$1:$Z$616,MATCH($B157, 'Mapping cadres'!$B$1:$B$616,0), MATCH(S$32,'Mapping cadres'!$B$1:$Z$1,0))</f>
        <v>0</v>
      </c>
      <c r="T157" s="226">
        <f>INDEX('Uganda workforce data - raw'!$A$4:$F$619,MATCH($B157, 'Uganda workforce data - raw'!$B$4:$B$619,0), MATCH("Filled Male",'Uganda workforce data - raw'!$A$4:$F$4,0))*INDEX('Mapping cadres'!$B$1:$Z$616,MATCH($B157, 'Mapping cadres'!$B$1:$B$616,0), MATCH(T$32,'Mapping cadres'!$B$1:$Z$1,0))</f>
        <v>0</v>
      </c>
      <c r="U157" s="226">
        <f>INDEX('Uganda workforce data - raw'!$A$4:$F$619,MATCH($B157, 'Uganda workforce data - raw'!$B$4:$B$619,0), MATCH("Filled Male",'Uganda workforce data - raw'!$A$4:$F$4,0))*INDEX('Mapping cadres'!$B$1:$Z$616,MATCH($B157, 'Mapping cadres'!$B$1:$B$616,0), MATCH(U$32,'Mapping cadres'!$B$1:$Z$1,0))</f>
        <v>0</v>
      </c>
      <c r="V157" s="226">
        <f>INDEX('Uganda workforce data - raw'!$A$4:$F$619,MATCH($B157, 'Uganda workforce data - raw'!$B$4:$B$619,0), MATCH("Filled Male",'Uganda workforce data - raw'!$A$4:$F$4,0))*INDEX('Mapping cadres'!$B$1:$Z$616,MATCH($B157, 'Mapping cadres'!$B$1:$B$616,0), MATCH(V$32,'Mapping cadres'!$B$1:$Z$1,0))</f>
        <v>0</v>
      </c>
      <c r="W157" s="226">
        <f>INDEX('Uganda workforce data - raw'!$A$4:$F$619,MATCH($B157, 'Uganda workforce data - raw'!$B$4:$B$619,0), MATCH("Filled Male",'Uganda workforce data - raw'!$A$4:$F$4,0))*INDEX('Mapping cadres'!$B$1:$Z$616,MATCH($B157, 'Mapping cadres'!$B$1:$B$616,0), MATCH(W$32,'Mapping cadres'!$B$1:$Z$1,0))</f>
        <v>0</v>
      </c>
      <c r="X157" s="226">
        <f>INDEX('Uganda workforce data - raw'!$A$4:$F$619,MATCH($B157, 'Uganda workforce data - raw'!$B$4:$B$619,0), MATCH("Filled Male",'Uganda workforce data - raw'!$A$4:$F$4,0))*INDEX('Mapping cadres'!$B$1:$Z$616,MATCH($B157, 'Mapping cadres'!$B$1:$B$616,0), MATCH(X$32,'Mapping cadres'!$B$1:$Z$1,0))</f>
        <v>0</v>
      </c>
      <c r="Y157" s="226">
        <f>INDEX('Uganda workforce data - raw'!$A$4:$F$619,MATCH($B157, 'Uganda workforce data - raw'!$B$4:$B$619,0), MATCH("Filled Male",'Uganda workforce data - raw'!$A$4:$F$4,0))*INDEX('Mapping cadres'!$B$1:$Z$616,MATCH($B157, 'Mapping cadres'!$B$1:$B$616,0), MATCH(Y$32,'Mapping cadres'!$B$1:$Z$1,0))</f>
        <v>0</v>
      </c>
      <c r="Z157" s="226">
        <f>INDEX('Uganda workforce data - raw'!$A$4:$F$619,MATCH($B157, 'Uganda workforce data - raw'!$B$4:$B$619,0), MATCH("Filled Male",'Uganda workforce data - raw'!$A$4:$F$4,0))*INDEX('Mapping cadres'!$B$1:$Z$616,MATCH($B157, 'Mapping cadres'!$B$1:$B$616,0), MATCH(Z$32,'Mapping cadres'!$B$1:$Z$1,0))</f>
        <v>0</v>
      </c>
      <c r="AA157" s="226">
        <f>INDEX('Uganda workforce data - raw'!$A$4:$F$619,MATCH($B157, 'Uganda workforce data - raw'!$B$4:$B$619,0), MATCH("Filled Female",'Uganda workforce data - raw'!$A$4:$F$4,0))*INDEX('Mapping cadres'!$B$1:$Z$616,MATCH($B157, 'Mapping cadres'!$B$1:$B$616,0), MATCH(AA$32,'Mapping cadres'!$B$1:$Z$1,0))</f>
        <v>0</v>
      </c>
      <c r="AB157" s="226">
        <f>INDEX('Uganda workforce data - raw'!$A$4:$F$619,MATCH($B157, 'Uganda workforce data - raw'!$B$4:$B$619,0), MATCH("Filled Female",'Uganda workforce data - raw'!$A$4:$F$4,0))*INDEX('Mapping cadres'!$B$1:$Z$616,MATCH($B157, 'Mapping cadres'!$B$1:$B$616,0), MATCH(AB$32,'Mapping cadres'!$B$1:$Z$1,0))</f>
        <v>0</v>
      </c>
      <c r="AC157" s="226">
        <f>INDEX('Uganda workforce data - raw'!$A$4:$F$619,MATCH($B157, 'Uganda workforce data - raw'!$B$4:$B$619,0), MATCH("Filled Female",'Uganda workforce data - raw'!$A$4:$F$4,0))*INDEX('Mapping cadres'!$B$1:$Z$616,MATCH($B157, 'Mapping cadres'!$B$1:$B$616,0), MATCH(AC$32,'Mapping cadres'!$B$1:$Z$1,0))</f>
        <v>0</v>
      </c>
      <c r="AD157" s="226">
        <f>INDEX('Uganda workforce data - raw'!$A$4:$F$619,MATCH($B157, 'Uganda workforce data - raw'!$B$4:$B$619,0), MATCH("Filled Female",'Uganda workforce data - raw'!$A$4:$F$4,0))*INDEX('Mapping cadres'!$B$1:$Z$616,MATCH($B157, 'Mapping cadres'!$B$1:$B$616,0), MATCH(AD$32,'Mapping cadres'!$B$1:$Z$1,0))</f>
        <v>0</v>
      </c>
      <c r="AE157" s="226">
        <f>INDEX('Uganda workforce data - raw'!$A$4:$F$619,MATCH($B157, 'Uganda workforce data - raw'!$B$4:$B$619,0), MATCH("Filled Female",'Uganda workforce data - raw'!$A$4:$F$4,0))*INDEX('Mapping cadres'!$B$1:$Z$616,MATCH($B157, 'Mapping cadres'!$B$1:$B$616,0), MATCH(AE$32,'Mapping cadres'!$B$1:$Z$1,0))</f>
        <v>0</v>
      </c>
      <c r="AF157" s="226">
        <f>INDEX('Uganda workforce data - raw'!$A$4:$F$619,MATCH($B157, 'Uganda workforce data - raw'!$B$4:$B$619,0), MATCH("Filled Female",'Uganda workforce data - raw'!$A$4:$F$4,0))*INDEX('Mapping cadres'!$B$1:$Z$616,MATCH($B157, 'Mapping cadres'!$B$1:$B$616,0), MATCH(AF$32,'Mapping cadres'!$B$1:$Z$1,0))</f>
        <v>0</v>
      </c>
      <c r="AG157" s="226">
        <f>INDEX('Uganda workforce data - raw'!$A$4:$F$619,MATCH($B157, 'Uganda workforce data - raw'!$B$4:$B$619,0), MATCH("Filled Female",'Uganda workforce data - raw'!$A$4:$F$4,0))*INDEX('Mapping cadres'!$B$1:$Z$616,MATCH($B157, 'Mapping cadres'!$B$1:$B$616,0), MATCH(AG$32,'Mapping cadres'!$B$1:$Z$1,0))</f>
        <v>0</v>
      </c>
      <c r="AH157" s="226">
        <f>INDEX('Uganda workforce data - raw'!$A$4:$F$619,MATCH($B157, 'Uganda workforce data - raw'!$B$4:$B$619,0), MATCH("Filled Female",'Uganda workforce data - raw'!$A$4:$F$4,0))*INDEX('Mapping cadres'!$B$1:$Z$616,MATCH($B157, 'Mapping cadres'!$B$1:$B$616,0), MATCH(AH$32,'Mapping cadres'!$B$1:$Z$1,0))</f>
        <v>0</v>
      </c>
      <c r="AI157" s="226">
        <f>INDEX('Uganda workforce data - raw'!$A$4:$F$619,MATCH($B157, 'Uganda workforce data - raw'!$B$4:$B$619,0), MATCH("Filled Female",'Uganda workforce data - raw'!$A$4:$F$4,0))*INDEX('Mapping cadres'!$B$1:$Z$616,MATCH($B157, 'Mapping cadres'!$B$1:$B$616,0), MATCH(AI$32,'Mapping cadres'!$B$1:$Z$1,0))</f>
        <v>0</v>
      </c>
      <c r="AJ157" s="226">
        <f>INDEX('Uganda workforce data - raw'!$A$4:$F$619,MATCH($B157, 'Uganda workforce data - raw'!$B$4:$B$619,0), MATCH("Filled Female",'Uganda workforce data - raw'!$A$4:$F$4,0))*INDEX('Mapping cadres'!$B$1:$Z$616,MATCH($B157, 'Mapping cadres'!$B$1:$B$616,0), MATCH(AJ$32,'Mapping cadres'!$B$1:$Z$1,0))</f>
        <v>0</v>
      </c>
      <c r="AK157" s="226">
        <f>INDEX('Uganda workforce data - raw'!$A$4:$F$619,MATCH($B157, 'Uganda workforce data - raw'!$B$4:$B$619,0), MATCH("Filled Female",'Uganda workforce data - raw'!$A$4:$F$4,0))*INDEX('Mapping cadres'!$B$1:$Z$616,MATCH($B157, 'Mapping cadres'!$B$1:$B$616,0), MATCH(AK$32,'Mapping cadres'!$B$1:$Z$1,0))</f>
        <v>0</v>
      </c>
      <c r="AL157" s="226">
        <f>INDEX('Uganda workforce data - raw'!$A$4:$F$619,MATCH($B157, 'Uganda workforce data - raw'!$B$4:$B$619,0), MATCH("Filled Female",'Uganda workforce data - raw'!$A$4:$F$4,0))*INDEX('Mapping cadres'!$B$1:$Z$616,MATCH($B157, 'Mapping cadres'!$B$1:$B$616,0), MATCH(AL$32,'Mapping cadres'!$B$1:$Z$1,0))</f>
        <v>0</v>
      </c>
      <c r="AM157" s="226">
        <f>INDEX('Uganda workforce data - raw'!$A$4:$F$619,MATCH($B157, 'Uganda workforce data - raw'!$B$4:$B$619,0), MATCH("Filled Female",'Uganda workforce data - raw'!$A$4:$F$4,0))*INDEX('Mapping cadres'!$B$1:$Z$616,MATCH($B157, 'Mapping cadres'!$B$1:$B$616,0), MATCH(AM$32,'Mapping cadres'!$B$1:$Z$1,0))</f>
        <v>0</v>
      </c>
      <c r="AN157" s="226">
        <f>INDEX('Uganda workforce data - raw'!$A$4:$F$619,MATCH($B157, 'Uganda workforce data - raw'!$B$4:$B$619,0), MATCH("Filled Female",'Uganda workforce data - raw'!$A$4:$F$4,0))*INDEX('Mapping cadres'!$B$1:$Z$616,MATCH($B157, 'Mapping cadres'!$B$1:$B$616,0), MATCH(AN$32,'Mapping cadres'!$B$1:$Z$1,0))</f>
        <v>0</v>
      </c>
      <c r="AO157" s="226">
        <f>INDEX('Uganda workforce data - raw'!$A$4:$F$619,MATCH($B157, 'Uganda workforce data - raw'!$B$4:$B$619,0), MATCH("Filled Female",'Uganda workforce data - raw'!$A$4:$F$4,0))*INDEX('Mapping cadres'!$B$1:$Z$616,MATCH($B157, 'Mapping cadres'!$B$1:$B$616,0), MATCH(AO$32,'Mapping cadres'!$B$1:$Z$1,0))</f>
        <v>0</v>
      </c>
      <c r="AP157" s="226">
        <f>INDEX('Uganda workforce data - raw'!$A$4:$F$619,MATCH($B157, 'Uganda workforce data - raw'!$B$4:$B$619,0), MATCH("Filled Female",'Uganda workforce data - raw'!$A$4:$F$4,0))*INDEX('Mapping cadres'!$B$1:$Z$616,MATCH($B157, 'Mapping cadres'!$B$1:$B$616,0), MATCH(AP$32,'Mapping cadres'!$B$1:$Z$1,0))</f>
        <v>0</v>
      </c>
      <c r="AQ157" s="226">
        <f>INDEX('Uganda workforce data - raw'!$A$4:$F$619,MATCH($B157, 'Uganda workforce data - raw'!$B$4:$B$619,0), MATCH("Filled Female",'Uganda workforce data - raw'!$A$4:$F$4,0))*INDEX('Mapping cadres'!$B$1:$Z$616,MATCH($B157, 'Mapping cadres'!$B$1:$B$616,0), MATCH(AQ$32,'Mapping cadres'!$B$1:$Z$1,0))</f>
        <v>0</v>
      </c>
      <c r="AR157" s="226">
        <f>INDEX('Uganda workforce data - raw'!$A$4:$F$619,MATCH($B157, 'Uganda workforce data - raw'!$B$4:$B$619,0), MATCH("Filled Female",'Uganda workforce data - raw'!$A$4:$F$4,0))*INDEX('Mapping cadres'!$B$1:$Z$616,MATCH($B157, 'Mapping cadres'!$B$1:$B$616,0), MATCH(AR$32,'Mapping cadres'!$B$1:$Z$1,0))</f>
        <v>0</v>
      </c>
      <c r="AS157" s="226">
        <f>INDEX('Uganda workforce data - raw'!$A$4:$F$619,MATCH($B157, 'Uganda workforce data - raw'!$B$4:$B$619,0), MATCH("Filled Female",'Uganda workforce data - raw'!$A$4:$F$4,0))*INDEX('Mapping cadres'!$B$1:$Z$616,MATCH($B157, 'Mapping cadres'!$B$1:$B$616,0), MATCH(AS$32,'Mapping cadres'!$B$1:$Z$1,0))</f>
        <v>0</v>
      </c>
      <c r="AT157" s="226">
        <f>INDEX('Uganda workforce data - raw'!$A$4:$F$619,MATCH($B157, 'Uganda workforce data - raw'!$B$4:$B$619,0), MATCH("Filled Female",'Uganda workforce data - raw'!$A$4:$F$4,0))*INDEX('Mapping cadres'!$B$1:$Z$616,MATCH($B157, 'Mapping cadres'!$B$1:$B$616,0), MATCH(AT$32,'Mapping cadres'!$B$1:$Z$1,0))</f>
        <v>0</v>
      </c>
      <c r="AU157" s="226">
        <f>INDEX('Uganda workforce data - raw'!$A$4:$F$619,MATCH($B157, 'Uganda workforce data - raw'!$B$4:$B$619,0), MATCH("Filled Female",'Uganda workforce data - raw'!$A$4:$F$4,0))*INDEX('Mapping cadres'!$B$1:$Z$616,MATCH($B157, 'Mapping cadres'!$B$1:$B$616,0), MATCH(AU$32,'Mapping cadres'!$B$1:$Z$1,0))</f>
        <v>0</v>
      </c>
      <c r="AV157" s="226">
        <f>INDEX('Uganda workforce data - raw'!$A$4:$F$619,MATCH($B157, 'Uganda workforce data - raw'!$B$4:$B$619,0), MATCH("Filled Female",'Uganda workforce data - raw'!$A$4:$F$4,0))*INDEX('Mapping cadres'!$B$1:$Z$616,MATCH($B157, 'Mapping cadres'!$B$1:$B$616,0), MATCH(AV$32,'Mapping cadres'!$B$1:$Z$1,0))</f>
        <v>0</v>
      </c>
      <c r="AW157" s="226">
        <f>INDEX('Uganda workforce data - raw'!$A$4:$F$619,MATCH($B157, 'Uganda workforce data - raw'!$B$4:$B$619,0), MATCH("Filled Female",'Uganda workforce data - raw'!$A$4:$F$4,0))*INDEX('Mapping cadres'!$B$1:$Z$616,MATCH($B157, 'Mapping cadres'!$B$1:$B$616,0), MATCH(AW$32,'Mapping cadres'!$B$1:$Z$1,0))</f>
        <v>0</v>
      </c>
      <c r="AX157" s="226">
        <f>INDEX('Uganda workforce data - raw'!$A$4:$F$619,MATCH($B157, 'Uganda workforce data - raw'!$B$4:$B$619,0), MATCH("Filled Female",'Uganda workforce data - raw'!$A$4:$F$4,0))*INDEX('Mapping cadres'!$B$1:$Z$616,MATCH($B157, 'Mapping cadres'!$B$1:$B$616,0), MATCH(AX$32,'Mapping cadres'!$B$1:$Z$1,0))</f>
        <v>0</v>
      </c>
      <c r="AY157" s="226">
        <f t="shared" si="29"/>
        <v>0</v>
      </c>
      <c r="AZ157" s="226">
        <f t="shared" si="30"/>
        <v>0</v>
      </c>
      <c r="BA157" s="226">
        <f t="shared" si="31"/>
        <v>0</v>
      </c>
      <c r="BB157" s="226">
        <f t="shared" si="32"/>
        <v>0</v>
      </c>
      <c r="BC157" s="226">
        <f t="shared" si="33"/>
        <v>0</v>
      </c>
      <c r="BD157" s="226">
        <f t="shared" si="34"/>
        <v>0</v>
      </c>
      <c r="BE157" s="226">
        <f t="shared" si="35"/>
        <v>0</v>
      </c>
      <c r="BF157" s="226">
        <f t="shared" si="36"/>
        <v>0</v>
      </c>
      <c r="BG157" s="226">
        <f t="shared" si="37"/>
        <v>0</v>
      </c>
      <c r="BH157" s="226">
        <f t="shared" si="38"/>
        <v>0</v>
      </c>
      <c r="BI157" s="226">
        <f t="shared" si="39"/>
        <v>0</v>
      </c>
      <c r="BJ157" s="226">
        <f t="shared" si="40"/>
        <v>0</v>
      </c>
      <c r="BK157" s="226">
        <f t="shared" si="41"/>
        <v>0</v>
      </c>
      <c r="BL157" s="226">
        <f t="shared" si="42"/>
        <v>0</v>
      </c>
      <c r="BM157" s="226">
        <f t="shared" si="43"/>
        <v>0</v>
      </c>
      <c r="BN157" s="226">
        <f t="shared" si="44"/>
        <v>5</v>
      </c>
      <c r="BO157" s="226">
        <f t="shared" si="45"/>
        <v>0</v>
      </c>
      <c r="BP157" s="226">
        <f t="shared" si="46"/>
        <v>0</v>
      </c>
      <c r="BQ157" s="226">
        <f t="shared" si="47"/>
        <v>0</v>
      </c>
      <c r="BR157" s="226">
        <f t="shared" si="48"/>
        <v>0</v>
      </c>
      <c r="BS157" s="226">
        <f t="shared" si="49"/>
        <v>0</v>
      </c>
      <c r="BT157" s="226">
        <f t="shared" si="50"/>
        <v>0</v>
      </c>
      <c r="BU157" s="226">
        <f t="shared" si="51"/>
        <v>0</v>
      </c>
      <c r="BV157" s="226">
        <f t="shared" si="52"/>
        <v>0</v>
      </c>
    </row>
    <row r="158" spans="1:74">
      <c r="A158" s="226">
        <v>126</v>
      </c>
      <c r="B158" s="226" t="s">
        <v>1431</v>
      </c>
      <c r="C158" s="226">
        <f>INDEX('Uganda workforce data - raw'!$A$4:$F$619,MATCH($B158, 'Uganda workforce data - raw'!$B$4:$B$619,0), MATCH("Filled Male",'Uganda workforce data - raw'!$A$4:$F$4,0))*INDEX('Mapping cadres'!$B$1:$Z$616,MATCH($B158, 'Mapping cadres'!$B$1:$B$616,0), MATCH(C$32,'Mapping cadres'!$B$1:$Z$1,0))</f>
        <v>2</v>
      </c>
      <c r="D158" s="226">
        <f>INDEX('Uganda workforce data - raw'!$A$4:$F$619,MATCH($B158, 'Uganda workforce data - raw'!$B$4:$B$619,0), MATCH("Filled Male",'Uganda workforce data - raw'!$A$4:$F$4,0))*INDEX('Mapping cadres'!$B$1:$Z$616,MATCH($B158, 'Mapping cadres'!$B$1:$B$616,0), MATCH(D$32,'Mapping cadres'!$B$1:$Z$1,0))</f>
        <v>0</v>
      </c>
      <c r="E158" s="226">
        <f>INDEX('Uganda workforce data - raw'!$A$4:$F$619,MATCH($B158, 'Uganda workforce data - raw'!$B$4:$B$619,0), MATCH("Filled Male",'Uganda workforce data - raw'!$A$4:$F$4,0))*INDEX('Mapping cadres'!$B$1:$Z$616,MATCH($B158, 'Mapping cadres'!$B$1:$B$616,0), MATCH(E$32,'Mapping cadres'!$B$1:$Z$1,0))</f>
        <v>0</v>
      </c>
      <c r="F158" s="226">
        <f>INDEX('Uganda workforce data - raw'!$A$4:$F$619,MATCH($B158, 'Uganda workforce data - raw'!$B$4:$B$619,0), MATCH("Filled Male",'Uganda workforce data - raw'!$A$4:$F$4,0))*INDEX('Mapping cadres'!$B$1:$Z$616,MATCH($B158, 'Mapping cadres'!$B$1:$B$616,0), MATCH(F$32,'Mapping cadres'!$B$1:$Z$1,0))</f>
        <v>0</v>
      </c>
      <c r="G158" s="226">
        <f>INDEX('Uganda workforce data - raw'!$A$4:$F$619,MATCH($B158, 'Uganda workforce data - raw'!$B$4:$B$619,0), MATCH("Filled Male",'Uganda workforce data - raw'!$A$4:$F$4,0))*INDEX('Mapping cadres'!$B$1:$Z$616,MATCH($B158, 'Mapping cadres'!$B$1:$B$616,0), MATCH(G$32,'Mapping cadres'!$B$1:$Z$1,0))</f>
        <v>0</v>
      </c>
      <c r="H158" s="226">
        <f>INDEX('Uganda workforce data - raw'!$A$4:$F$619,MATCH($B158, 'Uganda workforce data - raw'!$B$4:$B$619,0), MATCH("Filled Male",'Uganda workforce data - raw'!$A$4:$F$4,0))*INDEX('Mapping cadres'!$B$1:$Z$616,MATCH($B158, 'Mapping cadres'!$B$1:$B$616,0), MATCH(H$32,'Mapping cadres'!$B$1:$Z$1,0))</f>
        <v>0</v>
      </c>
      <c r="I158" s="226">
        <f>INDEX('Uganda workforce data - raw'!$A$4:$F$619,MATCH($B158, 'Uganda workforce data - raw'!$B$4:$B$619,0), MATCH("Filled Male",'Uganda workforce data - raw'!$A$4:$F$4,0))*INDEX('Mapping cadres'!$B$1:$Z$616,MATCH($B158, 'Mapping cadres'!$B$1:$B$616,0), MATCH(I$32,'Mapping cadres'!$B$1:$Z$1,0))</f>
        <v>0</v>
      </c>
      <c r="J158" s="226">
        <f>INDEX('Uganda workforce data - raw'!$A$4:$F$619,MATCH($B158, 'Uganda workforce data - raw'!$B$4:$B$619,0), MATCH("Filled Male",'Uganda workforce data - raw'!$A$4:$F$4,0))*INDEX('Mapping cadres'!$B$1:$Z$616,MATCH($B158, 'Mapping cadres'!$B$1:$B$616,0), MATCH(J$32,'Mapping cadres'!$B$1:$Z$1,0))</f>
        <v>0</v>
      </c>
      <c r="K158" s="226">
        <f>INDEX('Uganda workforce data - raw'!$A$4:$F$619,MATCH($B158, 'Uganda workforce data - raw'!$B$4:$B$619,0), MATCH("Filled Male",'Uganda workforce data - raw'!$A$4:$F$4,0))*INDEX('Mapping cadres'!$B$1:$Z$616,MATCH($B158, 'Mapping cadres'!$B$1:$B$616,0), MATCH(K$32,'Mapping cadres'!$B$1:$Z$1,0))</f>
        <v>0</v>
      </c>
      <c r="L158" s="226">
        <f>INDEX('Uganda workforce data - raw'!$A$4:$F$619,MATCH($B158, 'Uganda workforce data - raw'!$B$4:$B$619,0), MATCH("Filled Male",'Uganda workforce data - raw'!$A$4:$F$4,0))*INDEX('Mapping cadres'!$B$1:$Z$616,MATCH($B158, 'Mapping cadres'!$B$1:$B$616,0), MATCH(L$32,'Mapping cadres'!$B$1:$Z$1,0))</f>
        <v>0</v>
      </c>
      <c r="M158" s="226">
        <f>INDEX('Uganda workforce data - raw'!$A$4:$F$619,MATCH($B158, 'Uganda workforce data - raw'!$B$4:$B$619,0), MATCH("Filled Male",'Uganda workforce data - raw'!$A$4:$F$4,0))*INDEX('Mapping cadres'!$B$1:$Z$616,MATCH($B158, 'Mapping cadres'!$B$1:$B$616,0), MATCH(M$32,'Mapping cadres'!$B$1:$Z$1,0))</f>
        <v>0</v>
      </c>
      <c r="N158" s="226">
        <f>INDEX('Uganda workforce data - raw'!$A$4:$F$619,MATCH($B158, 'Uganda workforce data - raw'!$B$4:$B$619,0), MATCH("Filled Male",'Uganda workforce data - raw'!$A$4:$F$4,0))*INDEX('Mapping cadres'!$B$1:$Z$616,MATCH($B158, 'Mapping cadres'!$B$1:$B$616,0), MATCH(N$32,'Mapping cadres'!$B$1:$Z$1,0))</f>
        <v>0</v>
      </c>
      <c r="O158" s="226">
        <f>INDEX('Uganda workforce data - raw'!$A$4:$F$619,MATCH($B158, 'Uganda workforce data - raw'!$B$4:$B$619,0), MATCH("Filled Male",'Uganda workforce data - raw'!$A$4:$F$4,0))*INDEX('Mapping cadres'!$B$1:$Z$616,MATCH($B158, 'Mapping cadres'!$B$1:$B$616,0), MATCH(O$32,'Mapping cadres'!$B$1:$Z$1,0))</f>
        <v>0</v>
      </c>
      <c r="P158" s="226">
        <f>INDEX('Uganda workforce data - raw'!$A$4:$F$619,MATCH($B158, 'Uganda workforce data - raw'!$B$4:$B$619,0), MATCH("Filled Male",'Uganda workforce data - raw'!$A$4:$F$4,0))*INDEX('Mapping cadres'!$B$1:$Z$616,MATCH($B158, 'Mapping cadres'!$B$1:$B$616,0), MATCH(P$32,'Mapping cadres'!$B$1:$Z$1,0))</f>
        <v>0</v>
      </c>
      <c r="Q158" s="226">
        <f>INDEX('Uganda workforce data - raw'!$A$4:$F$619,MATCH($B158, 'Uganda workforce data - raw'!$B$4:$B$619,0), MATCH("Filled Male",'Uganda workforce data - raw'!$A$4:$F$4,0))*INDEX('Mapping cadres'!$B$1:$Z$616,MATCH($B158, 'Mapping cadres'!$B$1:$B$616,0), MATCH(Q$32,'Mapping cadres'!$B$1:$Z$1,0))</f>
        <v>0</v>
      </c>
      <c r="R158" s="226">
        <f>INDEX('Uganda workforce data - raw'!$A$4:$F$619,MATCH($B158, 'Uganda workforce data - raw'!$B$4:$B$619,0), MATCH("Filled Male",'Uganda workforce data - raw'!$A$4:$F$4,0))*INDEX('Mapping cadres'!$B$1:$Z$616,MATCH($B158, 'Mapping cadres'!$B$1:$B$616,0), MATCH(R$32,'Mapping cadres'!$B$1:$Z$1,0))</f>
        <v>0</v>
      </c>
      <c r="S158" s="226">
        <f>INDEX('Uganda workforce data - raw'!$A$4:$F$619,MATCH($B158, 'Uganda workforce data - raw'!$B$4:$B$619,0), MATCH("Filled Male",'Uganda workforce data - raw'!$A$4:$F$4,0))*INDEX('Mapping cadres'!$B$1:$Z$616,MATCH($B158, 'Mapping cadres'!$B$1:$B$616,0), MATCH(S$32,'Mapping cadres'!$B$1:$Z$1,0))</f>
        <v>0</v>
      </c>
      <c r="T158" s="226">
        <f>INDEX('Uganda workforce data - raw'!$A$4:$F$619,MATCH($B158, 'Uganda workforce data - raw'!$B$4:$B$619,0), MATCH("Filled Male",'Uganda workforce data - raw'!$A$4:$F$4,0))*INDEX('Mapping cadres'!$B$1:$Z$616,MATCH($B158, 'Mapping cadres'!$B$1:$B$616,0), MATCH(T$32,'Mapping cadres'!$B$1:$Z$1,0))</f>
        <v>0</v>
      </c>
      <c r="U158" s="226">
        <f>INDEX('Uganda workforce data - raw'!$A$4:$F$619,MATCH($B158, 'Uganda workforce data - raw'!$B$4:$B$619,0), MATCH("Filled Male",'Uganda workforce data - raw'!$A$4:$F$4,0))*INDEX('Mapping cadres'!$B$1:$Z$616,MATCH($B158, 'Mapping cadres'!$B$1:$B$616,0), MATCH(U$32,'Mapping cadres'!$B$1:$Z$1,0))</f>
        <v>0</v>
      </c>
      <c r="V158" s="226">
        <f>INDEX('Uganda workforce data - raw'!$A$4:$F$619,MATCH($B158, 'Uganda workforce data - raw'!$B$4:$B$619,0), MATCH("Filled Male",'Uganda workforce data - raw'!$A$4:$F$4,0))*INDEX('Mapping cadres'!$B$1:$Z$616,MATCH($B158, 'Mapping cadres'!$B$1:$B$616,0), MATCH(V$32,'Mapping cadres'!$B$1:$Z$1,0))</f>
        <v>0</v>
      </c>
      <c r="W158" s="226">
        <f>INDEX('Uganda workforce data - raw'!$A$4:$F$619,MATCH($B158, 'Uganda workforce data - raw'!$B$4:$B$619,0), MATCH("Filled Male",'Uganda workforce data - raw'!$A$4:$F$4,0))*INDEX('Mapping cadres'!$B$1:$Z$616,MATCH($B158, 'Mapping cadres'!$B$1:$B$616,0), MATCH(W$32,'Mapping cadres'!$B$1:$Z$1,0))</f>
        <v>0</v>
      </c>
      <c r="X158" s="226">
        <f>INDEX('Uganda workforce data - raw'!$A$4:$F$619,MATCH($B158, 'Uganda workforce data - raw'!$B$4:$B$619,0), MATCH("Filled Male",'Uganda workforce data - raw'!$A$4:$F$4,0))*INDEX('Mapping cadres'!$B$1:$Z$616,MATCH($B158, 'Mapping cadres'!$B$1:$B$616,0), MATCH(X$32,'Mapping cadres'!$B$1:$Z$1,0))</f>
        <v>0</v>
      </c>
      <c r="Y158" s="226">
        <f>INDEX('Uganda workforce data - raw'!$A$4:$F$619,MATCH($B158, 'Uganda workforce data - raw'!$B$4:$B$619,0), MATCH("Filled Male",'Uganda workforce data - raw'!$A$4:$F$4,0))*INDEX('Mapping cadres'!$B$1:$Z$616,MATCH($B158, 'Mapping cadres'!$B$1:$B$616,0), MATCH(Y$32,'Mapping cadres'!$B$1:$Z$1,0))</f>
        <v>0</v>
      </c>
      <c r="Z158" s="226">
        <f>INDEX('Uganda workforce data - raw'!$A$4:$F$619,MATCH($B158, 'Uganda workforce data - raw'!$B$4:$B$619,0), MATCH("Filled Male",'Uganda workforce data - raw'!$A$4:$F$4,0))*INDEX('Mapping cadres'!$B$1:$Z$616,MATCH($B158, 'Mapping cadres'!$B$1:$B$616,0), MATCH(Z$32,'Mapping cadres'!$B$1:$Z$1,0))</f>
        <v>0</v>
      </c>
      <c r="AA158" s="226">
        <f>INDEX('Uganda workforce data - raw'!$A$4:$F$619,MATCH($B158, 'Uganda workforce data - raw'!$B$4:$B$619,0), MATCH("Filled Female",'Uganda workforce data - raw'!$A$4:$F$4,0))*INDEX('Mapping cadres'!$B$1:$Z$616,MATCH($B158, 'Mapping cadres'!$B$1:$B$616,0), MATCH(AA$32,'Mapping cadres'!$B$1:$Z$1,0))</f>
        <v>2</v>
      </c>
      <c r="AB158" s="226">
        <f>INDEX('Uganda workforce data - raw'!$A$4:$F$619,MATCH($B158, 'Uganda workforce data - raw'!$B$4:$B$619,0), MATCH("Filled Female",'Uganda workforce data - raw'!$A$4:$F$4,0))*INDEX('Mapping cadres'!$B$1:$Z$616,MATCH($B158, 'Mapping cadres'!$B$1:$B$616,0), MATCH(AB$32,'Mapping cadres'!$B$1:$Z$1,0))</f>
        <v>0</v>
      </c>
      <c r="AC158" s="226">
        <f>INDEX('Uganda workforce data - raw'!$A$4:$F$619,MATCH($B158, 'Uganda workforce data - raw'!$B$4:$B$619,0), MATCH("Filled Female",'Uganda workforce data - raw'!$A$4:$F$4,0))*INDEX('Mapping cadres'!$B$1:$Z$616,MATCH($B158, 'Mapping cadres'!$B$1:$B$616,0), MATCH(AC$32,'Mapping cadres'!$B$1:$Z$1,0))</f>
        <v>0</v>
      </c>
      <c r="AD158" s="226">
        <f>INDEX('Uganda workforce data - raw'!$A$4:$F$619,MATCH($B158, 'Uganda workforce data - raw'!$B$4:$B$619,0), MATCH("Filled Female",'Uganda workforce data - raw'!$A$4:$F$4,0))*INDEX('Mapping cadres'!$B$1:$Z$616,MATCH($B158, 'Mapping cadres'!$B$1:$B$616,0), MATCH(AD$32,'Mapping cadres'!$B$1:$Z$1,0))</f>
        <v>0</v>
      </c>
      <c r="AE158" s="226">
        <f>INDEX('Uganda workforce data - raw'!$A$4:$F$619,MATCH($B158, 'Uganda workforce data - raw'!$B$4:$B$619,0), MATCH("Filled Female",'Uganda workforce data - raw'!$A$4:$F$4,0))*INDEX('Mapping cadres'!$B$1:$Z$616,MATCH($B158, 'Mapping cadres'!$B$1:$B$616,0), MATCH(AE$32,'Mapping cadres'!$B$1:$Z$1,0))</f>
        <v>0</v>
      </c>
      <c r="AF158" s="226">
        <f>INDEX('Uganda workforce data - raw'!$A$4:$F$619,MATCH($B158, 'Uganda workforce data - raw'!$B$4:$B$619,0), MATCH("Filled Female",'Uganda workforce data - raw'!$A$4:$F$4,0))*INDEX('Mapping cadres'!$B$1:$Z$616,MATCH($B158, 'Mapping cadres'!$B$1:$B$616,0), MATCH(AF$32,'Mapping cadres'!$B$1:$Z$1,0))</f>
        <v>0</v>
      </c>
      <c r="AG158" s="226">
        <f>INDEX('Uganda workforce data - raw'!$A$4:$F$619,MATCH($B158, 'Uganda workforce data - raw'!$B$4:$B$619,0), MATCH("Filled Female",'Uganda workforce data - raw'!$A$4:$F$4,0))*INDEX('Mapping cadres'!$B$1:$Z$616,MATCH($B158, 'Mapping cadres'!$B$1:$B$616,0), MATCH(AG$32,'Mapping cadres'!$B$1:$Z$1,0))</f>
        <v>0</v>
      </c>
      <c r="AH158" s="226">
        <f>INDEX('Uganda workforce data - raw'!$A$4:$F$619,MATCH($B158, 'Uganda workforce data - raw'!$B$4:$B$619,0), MATCH("Filled Female",'Uganda workforce data - raw'!$A$4:$F$4,0))*INDEX('Mapping cadres'!$B$1:$Z$616,MATCH($B158, 'Mapping cadres'!$B$1:$B$616,0), MATCH(AH$32,'Mapping cadres'!$B$1:$Z$1,0))</f>
        <v>0</v>
      </c>
      <c r="AI158" s="226">
        <f>INDEX('Uganda workforce data - raw'!$A$4:$F$619,MATCH($B158, 'Uganda workforce data - raw'!$B$4:$B$619,0), MATCH("Filled Female",'Uganda workforce data - raw'!$A$4:$F$4,0))*INDEX('Mapping cadres'!$B$1:$Z$616,MATCH($B158, 'Mapping cadres'!$B$1:$B$616,0), MATCH(AI$32,'Mapping cadres'!$B$1:$Z$1,0))</f>
        <v>0</v>
      </c>
      <c r="AJ158" s="226">
        <f>INDEX('Uganda workforce data - raw'!$A$4:$F$619,MATCH($B158, 'Uganda workforce data - raw'!$B$4:$B$619,0), MATCH("Filled Female",'Uganda workforce data - raw'!$A$4:$F$4,0))*INDEX('Mapping cadres'!$B$1:$Z$616,MATCH($B158, 'Mapping cadres'!$B$1:$B$616,0), MATCH(AJ$32,'Mapping cadres'!$B$1:$Z$1,0))</f>
        <v>0</v>
      </c>
      <c r="AK158" s="226">
        <f>INDEX('Uganda workforce data - raw'!$A$4:$F$619,MATCH($B158, 'Uganda workforce data - raw'!$B$4:$B$619,0), MATCH("Filled Female",'Uganda workforce data - raw'!$A$4:$F$4,0))*INDEX('Mapping cadres'!$B$1:$Z$616,MATCH($B158, 'Mapping cadres'!$B$1:$B$616,0), MATCH(AK$32,'Mapping cadres'!$B$1:$Z$1,0))</f>
        <v>0</v>
      </c>
      <c r="AL158" s="226">
        <f>INDEX('Uganda workforce data - raw'!$A$4:$F$619,MATCH($B158, 'Uganda workforce data - raw'!$B$4:$B$619,0), MATCH("Filled Female",'Uganda workforce data - raw'!$A$4:$F$4,0))*INDEX('Mapping cadres'!$B$1:$Z$616,MATCH($B158, 'Mapping cadres'!$B$1:$B$616,0), MATCH(AL$32,'Mapping cadres'!$B$1:$Z$1,0))</f>
        <v>0</v>
      </c>
      <c r="AM158" s="226">
        <f>INDEX('Uganda workforce data - raw'!$A$4:$F$619,MATCH($B158, 'Uganda workforce data - raw'!$B$4:$B$619,0), MATCH("Filled Female",'Uganda workforce data - raw'!$A$4:$F$4,0))*INDEX('Mapping cadres'!$B$1:$Z$616,MATCH($B158, 'Mapping cadres'!$B$1:$B$616,0), MATCH(AM$32,'Mapping cadres'!$B$1:$Z$1,0))</f>
        <v>0</v>
      </c>
      <c r="AN158" s="226">
        <f>INDEX('Uganda workforce data - raw'!$A$4:$F$619,MATCH($B158, 'Uganda workforce data - raw'!$B$4:$B$619,0), MATCH("Filled Female",'Uganda workforce data - raw'!$A$4:$F$4,0))*INDEX('Mapping cadres'!$B$1:$Z$616,MATCH($B158, 'Mapping cadres'!$B$1:$B$616,0), MATCH(AN$32,'Mapping cadres'!$B$1:$Z$1,0))</f>
        <v>0</v>
      </c>
      <c r="AO158" s="226">
        <f>INDEX('Uganda workforce data - raw'!$A$4:$F$619,MATCH($B158, 'Uganda workforce data - raw'!$B$4:$B$619,0), MATCH("Filled Female",'Uganda workforce data - raw'!$A$4:$F$4,0))*INDEX('Mapping cadres'!$B$1:$Z$616,MATCH($B158, 'Mapping cadres'!$B$1:$B$616,0), MATCH(AO$32,'Mapping cadres'!$B$1:$Z$1,0))</f>
        <v>0</v>
      </c>
      <c r="AP158" s="226">
        <f>INDEX('Uganda workforce data - raw'!$A$4:$F$619,MATCH($B158, 'Uganda workforce data - raw'!$B$4:$B$619,0), MATCH("Filled Female",'Uganda workforce data - raw'!$A$4:$F$4,0))*INDEX('Mapping cadres'!$B$1:$Z$616,MATCH($B158, 'Mapping cadres'!$B$1:$B$616,0), MATCH(AP$32,'Mapping cadres'!$B$1:$Z$1,0))</f>
        <v>0</v>
      </c>
      <c r="AQ158" s="226">
        <f>INDEX('Uganda workforce data - raw'!$A$4:$F$619,MATCH($B158, 'Uganda workforce data - raw'!$B$4:$B$619,0), MATCH("Filled Female",'Uganda workforce data - raw'!$A$4:$F$4,0))*INDEX('Mapping cadres'!$B$1:$Z$616,MATCH($B158, 'Mapping cadres'!$B$1:$B$616,0), MATCH(AQ$32,'Mapping cadres'!$B$1:$Z$1,0))</f>
        <v>0</v>
      </c>
      <c r="AR158" s="226">
        <f>INDEX('Uganda workforce data - raw'!$A$4:$F$619,MATCH($B158, 'Uganda workforce data - raw'!$B$4:$B$619,0), MATCH("Filled Female",'Uganda workforce data - raw'!$A$4:$F$4,0))*INDEX('Mapping cadres'!$B$1:$Z$616,MATCH($B158, 'Mapping cadres'!$B$1:$B$616,0), MATCH(AR$32,'Mapping cadres'!$B$1:$Z$1,0))</f>
        <v>0</v>
      </c>
      <c r="AS158" s="226">
        <f>INDEX('Uganda workforce data - raw'!$A$4:$F$619,MATCH($B158, 'Uganda workforce data - raw'!$B$4:$B$619,0), MATCH("Filled Female",'Uganda workforce data - raw'!$A$4:$F$4,0))*INDEX('Mapping cadres'!$B$1:$Z$616,MATCH($B158, 'Mapping cadres'!$B$1:$B$616,0), MATCH(AS$32,'Mapping cadres'!$B$1:$Z$1,0))</f>
        <v>0</v>
      </c>
      <c r="AT158" s="226">
        <f>INDEX('Uganda workforce data - raw'!$A$4:$F$619,MATCH($B158, 'Uganda workforce data - raw'!$B$4:$B$619,0), MATCH("Filled Female",'Uganda workforce data - raw'!$A$4:$F$4,0))*INDEX('Mapping cadres'!$B$1:$Z$616,MATCH($B158, 'Mapping cadres'!$B$1:$B$616,0), MATCH(AT$32,'Mapping cadres'!$B$1:$Z$1,0))</f>
        <v>0</v>
      </c>
      <c r="AU158" s="226">
        <f>INDEX('Uganda workforce data - raw'!$A$4:$F$619,MATCH($B158, 'Uganda workforce data - raw'!$B$4:$B$619,0), MATCH("Filled Female",'Uganda workforce data - raw'!$A$4:$F$4,0))*INDEX('Mapping cadres'!$B$1:$Z$616,MATCH($B158, 'Mapping cadres'!$B$1:$B$616,0), MATCH(AU$32,'Mapping cadres'!$B$1:$Z$1,0))</f>
        <v>0</v>
      </c>
      <c r="AV158" s="226">
        <f>INDEX('Uganda workforce data - raw'!$A$4:$F$619,MATCH($B158, 'Uganda workforce data - raw'!$B$4:$B$619,0), MATCH("Filled Female",'Uganda workforce data - raw'!$A$4:$F$4,0))*INDEX('Mapping cadres'!$B$1:$Z$616,MATCH($B158, 'Mapping cadres'!$B$1:$B$616,0), MATCH(AV$32,'Mapping cadres'!$B$1:$Z$1,0))</f>
        <v>0</v>
      </c>
      <c r="AW158" s="226">
        <f>INDEX('Uganda workforce data - raw'!$A$4:$F$619,MATCH($B158, 'Uganda workforce data - raw'!$B$4:$B$619,0), MATCH("Filled Female",'Uganda workforce data - raw'!$A$4:$F$4,0))*INDEX('Mapping cadres'!$B$1:$Z$616,MATCH($B158, 'Mapping cadres'!$B$1:$B$616,0), MATCH(AW$32,'Mapping cadres'!$B$1:$Z$1,0))</f>
        <v>0</v>
      </c>
      <c r="AX158" s="226">
        <f>INDEX('Uganda workforce data - raw'!$A$4:$F$619,MATCH($B158, 'Uganda workforce data - raw'!$B$4:$B$619,0), MATCH("Filled Female",'Uganda workforce data - raw'!$A$4:$F$4,0))*INDEX('Mapping cadres'!$B$1:$Z$616,MATCH($B158, 'Mapping cadres'!$B$1:$B$616,0), MATCH(AX$32,'Mapping cadres'!$B$1:$Z$1,0))</f>
        <v>0</v>
      </c>
      <c r="AY158" s="226">
        <f t="shared" si="29"/>
        <v>4</v>
      </c>
      <c r="AZ158" s="226">
        <f t="shared" si="30"/>
        <v>0</v>
      </c>
      <c r="BA158" s="226">
        <f t="shared" si="31"/>
        <v>0</v>
      </c>
      <c r="BB158" s="226">
        <f t="shared" si="32"/>
        <v>0</v>
      </c>
      <c r="BC158" s="226">
        <f t="shared" si="33"/>
        <v>0</v>
      </c>
      <c r="BD158" s="226">
        <f t="shared" si="34"/>
        <v>0</v>
      </c>
      <c r="BE158" s="226">
        <f t="shared" si="35"/>
        <v>0</v>
      </c>
      <c r="BF158" s="226">
        <f t="shared" si="36"/>
        <v>0</v>
      </c>
      <c r="BG158" s="226">
        <f t="shared" si="37"/>
        <v>0</v>
      </c>
      <c r="BH158" s="226">
        <f t="shared" si="38"/>
        <v>0</v>
      </c>
      <c r="BI158" s="226">
        <f t="shared" si="39"/>
        <v>0</v>
      </c>
      <c r="BJ158" s="226">
        <f t="shared" si="40"/>
        <v>0</v>
      </c>
      <c r="BK158" s="226">
        <f t="shared" si="41"/>
        <v>0</v>
      </c>
      <c r="BL158" s="226">
        <f t="shared" si="42"/>
        <v>0</v>
      </c>
      <c r="BM158" s="226">
        <f t="shared" si="43"/>
        <v>0</v>
      </c>
      <c r="BN158" s="226">
        <f t="shared" si="44"/>
        <v>0</v>
      </c>
      <c r="BO158" s="226">
        <f t="shared" si="45"/>
        <v>0</v>
      </c>
      <c r="BP158" s="226">
        <f t="shared" si="46"/>
        <v>0</v>
      </c>
      <c r="BQ158" s="226">
        <f t="shared" si="47"/>
        <v>0</v>
      </c>
      <c r="BR158" s="226">
        <f t="shared" si="48"/>
        <v>0</v>
      </c>
      <c r="BS158" s="226">
        <f t="shared" si="49"/>
        <v>0</v>
      </c>
      <c r="BT158" s="226">
        <f t="shared" si="50"/>
        <v>0</v>
      </c>
      <c r="BU158" s="226">
        <f t="shared" si="51"/>
        <v>0</v>
      </c>
      <c r="BV158" s="226">
        <f t="shared" si="52"/>
        <v>0</v>
      </c>
    </row>
    <row r="159" spans="1:74">
      <c r="A159" s="226">
        <v>127</v>
      </c>
      <c r="B159" s="226" t="s">
        <v>1432</v>
      </c>
      <c r="C159" s="226">
        <f>INDEX('Uganda workforce data - raw'!$A$4:$F$619,MATCH($B159, 'Uganda workforce data - raw'!$B$4:$B$619,0), MATCH("Filled Male",'Uganda workforce data - raw'!$A$4:$F$4,0))*INDEX('Mapping cadres'!$B$1:$Z$616,MATCH($B159, 'Mapping cadres'!$B$1:$B$616,0), MATCH(C$32,'Mapping cadres'!$B$1:$Z$1,0))</f>
        <v>0</v>
      </c>
      <c r="D159" s="226">
        <f>INDEX('Uganda workforce data - raw'!$A$4:$F$619,MATCH($B159, 'Uganda workforce data - raw'!$B$4:$B$619,0), MATCH("Filled Male",'Uganda workforce data - raw'!$A$4:$F$4,0))*INDEX('Mapping cadres'!$B$1:$Z$616,MATCH($B159, 'Mapping cadres'!$B$1:$B$616,0), MATCH(D$32,'Mapping cadres'!$B$1:$Z$1,0))</f>
        <v>0</v>
      </c>
      <c r="E159" s="226">
        <f>INDEX('Uganda workforce data - raw'!$A$4:$F$619,MATCH($B159, 'Uganda workforce data - raw'!$B$4:$B$619,0), MATCH("Filled Male",'Uganda workforce data - raw'!$A$4:$F$4,0))*INDEX('Mapping cadres'!$B$1:$Z$616,MATCH($B159, 'Mapping cadres'!$B$1:$B$616,0), MATCH(E$32,'Mapping cadres'!$B$1:$Z$1,0))</f>
        <v>0</v>
      </c>
      <c r="F159" s="226">
        <f>INDEX('Uganda workforce data - raw'!$A$4:$F$619,MATCH($B159, 'Uganda workforce data - raw'!$B$4:$B$619,0), MATCH("Filled Male",'Uganda workforce data - raw'!$A$4:$F$4,0))*INDEX('Mapping cadres'!$B$1:$Z$616,MATCH($B159, 'Mapping cadres'!$B$1:$B$616,0), MATCH(F$32,'Mapping cadres'!$B$1:$Z$1,0))</f>
        <v>0</v>
      </c>
      <c r="G159" s="226">
        <f>INDEX('Uganda workforce data - raw'!$A$4:$F$619,MATCH($B159, 'Uganda workforce data - raw'!$B$4:$B$619,0), MATCH("Filled Male",'Uganda workforce data - raw'!$A$4:$F$4,0))*INDEX('Mapping cadres'!$B$1:$Z$616,MATCH($B159, 'Mapping cadres'!$B$1:$B$616,0), MATCH(G$32,'Mapping cadres'!$B$1:$Z$1,0))</f>
        <v>0</v>
      </c>
      <c r="H159" s="226">
        <f>INDEX('Uganda workforce data - raw'!$A$4:$F$619,MATCH($B159, 'Uganda workforce data - raw'!$B$4:$B$619,0), MATCH("Filled Male",'Uganda workforce data - raw'!$A$4:$F$4,0))*INDEX('Mapping cadres'!$B$1:$Z$616,MATCH($B159, 'Mapping cadres'!$B$1:$B$616,0), MATCH(H$32,'Mapping cadres'!$B$1:$Z$1,0))</f>
        <v>0</v>
      </c>
      <c r="I159" s="226">
        <f>INDEX('Uganda workforce data - raw'!$A$4:$F$619,MATCH($B159, 'Uganda workforce data - raw'!$B$4:$B$619,0), MATCH("Filled Male",'Uganda workforce data - raw'!$A$4:$F$4,0))*INDEX('Mapping cadres'!$B$1:$Z$616,MATCH($B159, 'Mapping cadres'!$B$1:$B$616,0), MATCH(I$32,'Mapping cadres'!$B$1:$Z$1,0))</f>
        <v>0</v>
      </c>
      <c r="J159" s="226">
        <f>INDEX('Uganda workforce data - raw'!$A$4:$F$619,MATCH($B159, 'Uganda workforce data - raw'!$B$4:$B$619,0), MATCH("Filled Male",'Uganda workforce data - raw'!$A$4:$F$4,0))*INDEX('Mapping cadres'!$B$1:$Z$616,MATCH($B159, 'Mapping cadres'!$B$1:$B$616,0), MATCH(J$32,'Mapping cadres'!$B$1:$Z$1,0))</f>
        <v>0</v>
      </c>
      <c r="K159" s="226">
        <f>INDEX('Uganda workforce data - raw'!$A$4:$F$619,MATCH($B159, 'Uganda workforce data - raw'!$B$4:$B$619,0), MATCH("Filled Male",'Uganda workforce data - raw'!$A$4:$F$4,0))*INDEX('Mapping cadres'!$B$1:$Z$616,MATCH($B159, 'Mapping cadres'!$B$1:$B$616,0), MATCH(K$32,'Mapping cadres'!$B$1:$Z$1,0))</f>
        <v>0</v>
      </c>
      <c r="L159" s="226">
        <f>INDEX('Uganda workforce data - raw'!$A$4:$F$619,MATCH($B159, 'Uganda workforce data - raw'!$B$4:$B$619,0), MATCH("Filled Male",'Uganda workforce data - raw'!$A$4:$F$4,0))*INDEX('Mapping cadres'!$B$1:$Z$616,MATCH($B159, 'Mapping cadres'!$B$1:$B$616,0), MATCH(L$32,'Mapping cadres'!$B$1:$Z$1,0))</f>
        <v>0</v>
      </c>
      <c r="M159" s="226">
        <f>INDEX('Uganda workforce data - raw'!$A$4:$F$619,MATCH($B159, 'Uganda workforce data - raw'!$B$4:$B$619,0), MATCH("Filled Male",'Uganda workforce data - raw'!$A$4:$F$4,0))*INDEX('Mapping cadres'!$B$1:$Z$616,MATCH($B159, 'Mapping cadres'!$B$1:$B$616,0), MATCH(M$32,'Mapping cadres'!$B$1:$Z$1,0))</f>
        <v>0</v>
      </c>
      <c r="N159" s="226">
        <f>INDEX('Uganda workforce data - raw'!$A$4:$F$619,MATCH($B159, 'Uganda workforce data - raw'!$B$4:$B$619,0), MATCH("Filled Male",'Uganda workforce data - raw'!$A$4:$F$4,0))*INDEX('Mapping cadres'!$B$1:$Z$616,MATCH($B159, 'Mapping cadres'!$B$1:$B$616,0), MATCH(N$32,'Mapping cadres'!$B$1:$Z$1,0))</f>
        <v>0</v>
      </c>
      <c r="O159" s="226">
        <f>INDEX('Uganda workforce data - raw'!$A$4:$F$619,MATCH($B159, 'Uganda workforce data - raw'!$B$4:$B$619,0), MATCH("Filled Male",'Uganda workforce data - raw'!$A$4:$F$4,0))*INDEX('Mapping cadres'!$B$1:$Z$616,MATCH($B159, 'Mapping cadres'!$B$1:$B$616,0), MATCH(O$32,'Mapping cadres'!$B$1:$Z$1,0))</f>
        <v>0</v>
      </c>
      <c r="P159" s="226">
        <f>INDEX('Uganda workforce data - raw'!$A$4:$F$619,MATCH($B159, 'Uganda workforce data - raw'!$B$4:$B$619,0), MATCH("Filled Male",'Uganda workforce data - raw'!$A$4:$F$4,0))*INDEX('Mapping cadres'!$B$1:$Z$616,MATCH($B159, 'Mapping cadres'!$B$1:$B$616,0), MATCH(P$32,'Mapping cadres'!$B$1:$Z$1,0))</f>
        <v>0</v>
      </c>
      <c r="Q159" s="226">
        <f>INDEX('Uganda workforce data - raw'!$A$4:$F$619,MATCH($B159, 'Uganda workforce data - raw'!$B$4:$B$619,0), MATCH("Filled Male",'Uganda workforce data - raw'!$A$4:$F$4,0))*INDEX('Mapping cadres'!$B$1:$Z$616,MATCH($B159, 'Mapping cadres'!$B$1:$B$616,0), MATCH(Q$32,'Mapping cadres'!$B$1:$Z$1,0))</f>
        <v>0</v>
      </c>
      <c r="R159" s="226">
        <f>INDEX('Uganda workforce data - raw'!$A$4:$F$619,MATCH($B159, 'Uganda workforce data - raw'!$B$4:$B$619,0), MATCH("Filled Male",'Uganda workforce data - raw'!$A$4:$F$4,0))*INDEX('Mapping cadres'!$B$1:$Z$616,MATCH($B159, 'Mapping cadres'!$B$1:$B$616,0), MATCH(R$32,'Mapping cadres'!$B$1:$Z$1,0))</f>
        <v>0</v>
      </c>
      <c r="S159" s="226">
        <f>INDEX('Uganda workforce data - raw'!$A$4:$F$619,MATCH($B159, 'Uganda workforce data - raw'!$B$4:$B$619,0), MATCH("Filled Male",'Uganda workforce data - raw'!$A$4:$F$4,0))*INDEX('Mapping cadres'!$B$1:$Z$616,MATCH($B159, 'Mapping cadres'!$B$1:$B$616,0), MATCH(S$32,'Mapping cadres'!$B$1:$Z$1,0))</f>
        <v>0</v>
      </c>
      <c r="T159" s="226">
        <f>INDEX('Uganda workforce data - raw'!$A$4:$F$619,MATCH($B159, 'Uganda workforce data - raw'!$B$4:$B$619,0), MATCH("Filled Male",'Uganda workforce data - raw'!$A$4:$F$4,0))*INDEX('Mapping cadres'!$B$1:$Z$616,MATCH($B159, 'Mapping cadres'!$B$1:$B$616,0), MATCH(T$32,'Mapping cadres'!$B$1:$Z$1,0))</f>
        <v>0</v>
      </c>
      <c r="U159" s="226">
        <f>INDEX('Uganda workforce data - raw'!$A$4:$F$619,MATCH($B159, 'Uganda workforce data - raw'!$B$4:$B$619,0), MATCH("Filled Male",'Uganda workforce data - raw'!$A$4:$F$4,0))*INDEX('Mapping cadres'!$B$1:$Z$616,MATCH($B159, 'Mapping cadres'!$B$1:$B$616,0), MATCH(U$32,'Mapping cadres'!$B$1:$Z$1,0))</f>
        <v>0</v>
      </c>
      <c r="V159" s="226">
        <f>INDEX('Uganda workforce data - raw'!$A$4:$F$619,MATCH($B159, 'Uganda workforce data - raw'!$B$4:$B$619,0), MATCH("Filled Male",'Uganda workforce data - raw'!$A$4:$F$4,0))*INDEX('Mapping cadres'!$B$1:$Z$616,MATCH($B159, 'Mapping cadres'!$B$1:$B$616,0), MATCH(V$32,'Mapping cadres'!$B$1:$Z$1,0))</f>
        <v>0</v>
      </c>
      <c r="W159" s="226">
        <f>INDEX('Uganda workforce data - raw'!$A$4:$F$619,MATCH($B159, 'Uganda workforce data - raw'!$B$4:$B$619,0), MATCH("Filled Male",'Uganda workforce data - raw'!$A$4:$F$4,0))*INDEX('Mapping cadres'!$B$1:$Z$616,MATCH($B159, 'Mapping cadres'!$B$1:$B$616,0), MATCH(W$32,'Mapping cadres'!$B$1:$Z$1,0))</f>
        <v>0</v>
      </c>
      <c r="X159" s="226">
        <f>INDEX('Uganda workforce data - raw'!$A$4:$F$619,MATCH($B159, 'Uganda workforce data - raw'!$B$4:$B$619,0), MATCH("Filled Male",'Uganda workforce data - raw'!$A$4:$F$4,0))*INDEX('Mapping cadres'!$B$1:$Z$616,MATCH($B159, 'Mapping cadres'!$B$1:$B$616,0), MATCH(X$32,'Mapping cadres'!$B$1:$Z$1,0))</f>
        <v>0</v>
      </c>
      <c r="Y159" s="226">
        <f>INDEX('Uganda workforce data - raw'!$A$4:$F$619,MATCH($B159, 'Uganda workforce data - raw'!$B$4:$B$619,0), MATCH("Filled Male",'Uganda workforce data - raw'!$A$4:$F$4,0))*INDEX('Mapping cadres'!$B$1:$Z$616,MATCH($B159, 'Mapping cadres'!$B$1:$B$616,0), MATCH(Y$32,'Mapping cadres'!$B$1:$Z$1,0))</f>
        <v>0</v>
      </c>
      <c r="Z159" s="226">
        <f>INDEX('Uganda workforce data - raw'!$A$4:$F$619,MATCH($B159, 'Uganda workforce data - raw'!$B$4:$B$619,0), MATCH("Filled Male",'Uganda workforce data - raw'!$A$4:$F$4,0))*INDEX('Mapping cadres'!$B$1:$Z$616,MATCH($B159, 'Mapping cadres'!$B$1:$B$616,0), MATCH(Z$32,'Mapping cadres'!$B$1:$Z$1,0))</f>
        <v>0</v>
      </c>
      <c r="AA159" s="226">
        <f>INDEX('Uganda workforce data - raw'!$A$4:$F$619,MATCH($B159, 'Uganda workforce data - raw'!$B$4:$B$619,0), MATCH("Filled Female",'Uganda workforce data - raw'!$A$4:$F$4,0))*INDEX('Mapping cadres'!$B$1:$Z$616,MATCH($B159, 'Mapping cadres'!$B$1:$B$616,0), MATCH(AA$32,'Mapping cadres'!$B$1:$Z$1,0))</f>
        <v>0</v>
      </c>
      <c r="AB159" s="226">
        <f>INDEX('Uganda workforce data - raw'!$A$4:$F$619,MATCH($B159, 'Uganda workforce data - raw'!$B$4:$B$619,0), MATCH("Filled Female",'Uganda workforce data - raw'!$A$4:$F$4,0))*INDEX('Mapping cadres'!$B$1:$Z$616,MATCH($B159, 'Mapping cadres'!$B$1:$B$616,0), MATCH(AB$32,'Mapping cadres'!$B$1:$Z$1,0))</f>
        <v>0</v>
      </c>
      <c r="AC159" s="226">
        <f>INDEX('Uganda workforce data - raw'!$A$4:$F$619,MATCH($B159, 'Uganda workforce data - raw'!$B$4:$B$619,0), MATCH("Filled Female",'Uganda workforce data - raw'!$A$4:$F$4,0))*INDEX('Mapping cadres'!$B$1:$Z$616,MATCH($B159, 'Mapping cadres'!$B$1:$B$616,0), MATCH(AC$32,'Mapping cadres'!$B$1:$Z$1,0))</f>
        <v>0</v>
      </c>
      <c r="AD159" s="226">
        <f>INDEX('Uganda workforce data - raw'!$A$4:$F$619,MATCH($B159, 'Uganda workforce data - raw'!$B$4:$B$619,0), MATCH("Filled Female",'Uganda workforce data - raw'!$A$4:$F$4,0))*INDEX('Mapping cadres'!$B$1:$Z$616,MATCH($B159, 'Mapping cadres'!$B$1:$B$616,0), MATCH(AD$32,'Mapping cadres'!$B$1:$Z$1,0))</f>
        <v>0</v>
      </c>
      <c r="AE159" s="226">
        <f>INDEX('Uganda workforce data - raw'!$A$4:$F$619,MATCH($B159, 'Uganda workforce data - raw'!$B$4:$B$619,0), MATCH("Filled Female",'Uganda workforce data - raw'!$A$4:$F$4,0))*INDEX('Mapping cadres'!$B$1:$Z$616,MATCH($B159, 'Mapping cadres'!$B$1:$B$616,0), MATCH(AE$32,'Mapping cadres'!$B$1:$Z$1,0))</f>
        <v>0</v>
      </c>
      <c r="AF159" s="226">
        <f>INDEX('Uganda workforce data - raw'!$A$4:$F$619,MATCH($B159, 'Uganda workforce data - raw'!$B$4:$B$619,0), MATCH("Filled Female",'Uganda workforce data - raw'!$A$4:$F$4,0))*INDEX('Mapping cadres'!$B$1:$Z$616,MATCH($B159, 'Mapping cadres'!$B$1:$B$616,0), MATCH(AF$32,'Mapping cadres'!$B$1:$Z$1,0))</f>
        <v>0</v>
      </c>
      <c r="AG159" s="226">
        <f>INDEX('Uganda workforce data - raw'!$A$4:$F$619,MATCH($B159, 'Uganda workforce data - raw'!$B$4:$B$619,0), MATCH("Filled Female",'Uganda workforce data - raw'!$A$4:$F$4,0))*INDEX('Mapping cadres'!$B$1:$Z$616,MATCH($B159, 'Mapping cadres'!$B$1:$B$616,0), MATCH(AG$32,'Mapping cadres'!$B$1:$Z$1,0))</f>
        <v>11</v>
      </c>
      <c r="AH159" s="226">
        <f>INDEX('Uganda workforce data - raw'!$A$4:$F$619,MATCH($B159, 'Uganda workforce data - raw'!$B$4:$B$619,0), MATCH("Filled Female",'Uganda workforce data - raw'!$A$4:$F$4,0))*INDEX('Mapping cadres'!$B$1:$Z$616,MATCH($B159, 'Mapping cadres'!$B$1:$B$616,0), MATCH(AH$32,'Mapping cadres'!$B$1:$Z$1,0))</f>
        <v>0</v>
      </c>
      <c r="AI159" s="226">
        <f>INDEX('Uganda workforce data - raw'!$A$4:$F$619,MATCH($B159, 'Uganda workforce data - raw'!$B$4:$B$619,0), MATCH("Filled Female",'Uganda workforce data - raw'!$A$4:$F$4,0))*INDEX('Mapping cadres'!$B$1:$Z$616,MATCH($B159, 'Mapping cadres'!$B$1:$B$616,0), MATCH(AI$32,'Mapping cadres'!$B$1:$Z$1,0))</f>
        <v>0</v>
      </c>
      <c r="AJ159" s="226">
        <f>INDEX('Uganda workforce data - raw'!$A$4:$F$619,MATCH($B159, 'Uganda workforce data - raw'!$B$4:$B$619,0), MATCH("Filled Female",'Uganda workforce data - raw'!$A$4:$F$4,0))*INDEX('Mapping cadres'!$B$1:$Z$616,MATCH($B159, 'Mapping cadres'!$B$1:$B$616,0), MATCH(AJ$32,'Mapping cadres'!$B$1:$Z$1,0))</f>
        <v>0</v>
      </c>
      <c r="AK159" s="226">
        <f>INDEX('Uganda workforce data - raw'!$A$4:$F$619,MATCH($B159, 'Uganda workforce data - raw'!$B$4:$B$619,0), MATCH("Filled Female",'Uganda workforce data - raw'!$A$4:$F$4,0))*INDEX('Mapping cadres'!$B$1:$Z$616,MATCH($B159, 'Mapping cadres'!$B$1:$B$616,0), MATCH(AK$32,'Mapping cadres'!$B$1:$Z$1,0))</f>
        <v>0</v>
      </c>
      <c r="AL159" s="226">
        <f>INDEX('Uganda workforce data - raw'!$A$4:$F$619,MATCH($B159, 'Uganda workforce data - raw'!$B$4:$B$619,0), MATCH("Filled Female",'Uganda workforce data - raw'!$A$4:$F$4,0))*INDEX('Mapping cadres'!$B$1:$Z$616,MATCH($B159, 'Mapping cadres'!$B$1:$B$616,0), MATCH(AL$32,'Mapping cadres'!$B$1:$Z$1,0))</f>
        <v>0</v>
      </c>
      <c r="AM159" s="226">
        <f>INDEX('Uganda workforce data - raw'!$A$4:$F$619,MATCH($B159, 'Uganda workforce data - raw'!$B$4:$B$619,0), MATCH("Filled Female",'Uganda workforce data - raw'!$A$4:$F$4,0))*INDEX('Mapping cadres'!$B$1:$Z$616,MATCH($B159, 'Mapping cadres'!$B$1:$B$616,0), MATCH(AM$32,'Mapping cadres'!$B$1:$Z$1,0))</f>
        <v>0</v>
      </c>
      <c r="AN159" s="226">
        <f>INDEX('Uganda workforce data - raw'!$A$4:$F$619,MATCH($B159, 'Uganda workforce data - raw'!$B$4:$B$619,0), MATCH("Filled Female",'Uganda workforce data - raw'!$A$4:$F$4,0))*INDEX('Mapping cadres'!$B$1:$Z$616,MATCH($B159, 'Mapping cadres'!$B$1:$B$616,0), MATCH(AN$32,'Mapping cadres'!$B$1:$Z$1,0))</f>
        <v>0</v>
      </c>
      <c r="AO159" s="226">
        <f>INDEX('Uganda workforce data - raw'!$A$4:$F$619,MATCH($B159, 'Uganda workforce data - raw'!$B$4:$B$619,0), MATCH("Filled Female",'Uganda workforce data - raw'!$A$4:$F$4,0))*INDEX('Mapping cadres'!$B$1:$Z$616,MATCH($B159, 'Mapping cadres'!$B$1:$B$616,0), MATCH(AO$32,'Mapping cadres'!$B$1:$Z$1,0))</f>
        <v>0</v>
      </c>
      <c r="AP159" s="226">
        <f>INDEX('Uganda workforce data - raw'!$A$4:$F$619,MATCH($B159, 'Uganda workforce data - raw'!$B$4:$B$619,0), MATCH("Filled Female",'Uganda workforce data - raw'!$A$4:$F$4,0))*INDEX('Mapping cadres'!$B$1:$Z$616,MATCH($B159, 'Mapping cadres'!$B$1:$B$616,0), MATCH(AP$32,'Mapping cadres'!$B$1:$Z$1,0))</f>
        <v>0</v>
      </c>
      <c r="AQ159" s="226">
        <f>INDEX('Uganda workforce data - raw'!$A$4:$F$619,MATCH($B159, 'Uganda workforce data - raw'!$B$4:$B$619,0), MATCH("Filled Female",'Uganda workforce data - raw'!$A$4:$F$4,0))*INDEX('Mapping cadres'!$B$1:$Z$616,MATCH($B159, 'Mapping cadres'!$B$1:$B$616,0), MATCH(AQ$32,'Mapping cadres'!$B$1:$Z$1,0))</f>
        <v>0</v>
      </c>
      <c r="AR159" s="226">
        <f>INDEX('Uganda workforce data - raw'!$A$4:$F$619,MATCH($B159, 'Uganda workforce data - raw'!$B$4:$B$619,0), MATCH("Filled Female",'Uganda workforce data - raw'!$A$4:$F$4,0))*INDEX('Mapping cadres'!$B$1:$Z$616,MATCH($B159, 'Mapping cadres'!$B$1:$B$616,0), MATCH(AR$32,'Mapping cadres'!$B$1:$Z$1,0))</f>
        <v>0</v>
      </c>
      <c r="AS159" s="226">
        <f>INDEX('Uganda workforce data - raw'!$A$4:$F$619,MATCH($B159, 'Uganda workforce data - raw'!$B$4:$B$619,0), MATCH("Filled Female",'Uganda workforce data - raw'!$A$4:$F$4,0))*INDEX('Mapping cadres'!$B$1:$Z$616,MATCH($B159, 'Mapping cadres'!$B$1:$B$616,0), MATCH(AS$32,'Mapping cadres'!$B$1:$Z$1,0))</f>
        <v>0</v>
      </c>
      <c r="AT159" s="226">
        <f>INDEX('Uganda workforce data - raw'!$A$4:$F$619,MATCH($B159, 'Uganda workforce data - raw'!$B$4:$B$619,0), MATCH("Filled Female",'Uganda workforce data - raw'!$A$4:$F$4,0))*INDEX('Mapping cadres'!$B$1:$Z$616,MATCH($B159, 'Mapping cadres'!$B$1:$B$616,0), MATCH(AT$32,'Mapping cadres'!$B$1:$Z$1,0))</f>
        <v>0</v>
      </c>
      <c r="AU159" s="226">
        <f>INDEX('Uganda workforce data - raw'!$A$4:$F$619,MATCH($B159, 'Uganda workforce data - raw'!$B$4:$B$619,0), MATCH("Filled Female",'Uganda workforce data - raw'!$A$4:$F$4,0))*INDEX('Mapping cadres'!$B$1:$Z$616,MATCH($B159, 'Mapping cadres'!$B$1:$B$616,0), MATCH(AU$32,'Mapping cadres'!$B$1:$Z$1,0))</f>
        <v>0</v>
      </c>
      <c r="AV159" s="226">
        <f>INDEX('Uganda workforce data - raw'!$A$4:$F$619,MATCH($B159, 'Uganda workforce data - raw'!$B$4:$B$619,0), MATCH("Filled Female",'Uganda workforce data - raw'!$A$4:$F$4,0))*INDEX('Mapping cadres'!$B$1:$Z$616,MATCH($B159, 'Mapping cadres'!$B$1:$B$616,0), MATCH(AV$32,'Mapping cadres'!$B$1:$Z$1,0))</f>
        <v>0</v>
      </c>
      <c r="AW159" s="226">
        <f>INDEX('Uganda workforce data - raw'!$A$4:$F$619,MATCH($B159, 'Uganda workforce data - raw'!$B$4:$B$619,0), MATCH("Filled Female",'Uganda workforce data - raw'!$A$4:$F$4,0))*INDEX('Mapping cadres'!$B$1:$Z$616,MATCH($B159, 'Mapping cadres'!$B$1:$B$616,0), MATCH(AW$32,'Mapping cadres'!$B$1:$Z$1,0))</f>
        <v>0</v>
      </c>
      <c r="AX159" s="226">
        <f>INDEX('Uganda workforce data - raw'!$A$4:$F$619,MATCH($B159, 'Uganda workforce data - raw'!$B$4:$B$619,0), MATCH("Filled Female",'Uganda workforce data - raw'!$A$4:$F$4,0))*INDEX('Mapping cadres'!$B$1:$Z$616,MATCH($B159, 'Mapping cadres'!$B$1:$B$616,0), MATCH(AX$32,'Mapping cadres'!$B$1:$Z$1,0))</f>
        <v>0</v>
      </c>
      <c r="AY159" s="226">
        <f t="shared" si="29"/>
        <v>0</v>
      </c>
      <c r="AZ159" s="226">
        <f t="shared" si="30"/>
        <v>0</v>
      </c>
      <c r="BA159" s="226">
        <f t="shared" si="31"/>
        <v>0</v>
      </c>
      <c r="BB159" s="226">
        <f t="shared" si="32"/>
        <v>0</v>
      </c>
      <c r="BC159" s="226">
        <f t="shared" si="33"/>
        <v>0</v>
      </c>
      <c r="BD159" s="226">
        <f t="shared" si="34"/>
        <v>0</v>
      </c>
      <c r="BE159" s="226">
        <f t="shared" si="35"/>
        <v>11</v>
      </c>
      <c r="BF159" s="226">
        <f t="shared" si="36"/>
        <v>0</v>
      </c>
      <c r="BG159" s="226">
        <f t="shared" si="37"/>
        <v>0</v>
      </c>
      <c r="BH159" s="226">
        <f t="shared" si="38"/>
        <v>0</v>
      </c>
      <c r="BI159" s="226">
        <f t="shared" si="39"/>
        <v>0</v>
      </c>
      <c r="BJ159" s="226">
        <f t="shared" si="40"/>
        <v>0</v>
      </c>
      <c r="BK159" s="226">
        <f t="shared" si="41"/>
        <v>0</v>
      </c>
      <c r="BL159" s="226">
        <f t="shared" si="42"/>
        <v>0</v>
      </c>
      <c r="BM159" s="226">
        <f t="shared" si="43"/>
        <v>0</v>
      </c>
      <c r="BN159" s="226">
        <f t="shared" si="44"/>
        <v>0</v>
      </c>
      <c r="BO159" s="226">
        <f t="shared" si="45"/>
        <v>0</v>
      </c>
      <c r="BP159" s="226">
        <f t="shared" si="46"/>
        <v>0</v>
      </c>
      <c r="BQ159" s="226">
        <f t="shared" si="47"/>
        <v>0</v>
      </c>
      <c r="BR159" s="226">
        <f t="shared" si="48"/>
        <v>0</v>
      </c>
      <c r="BS159" s="226">
        <f t="shared" si="49"/>
        <v>0</v>
      </c>
      <c r="BT159" s="226">
        <f t="shared" si="50"/>
        <v>0</v>
      </c>
      <c r="BU159" s="226">
        <f t="shared" si="51"/>
        <v>0</v>
      </c>
      <c r="BV159" s="226">
        <f t="shared" si="52"/>
        <v>0</v>
      </c>
    </row>
    <row r="160" spans="1:74">
      <c r="A160" s="226">
        <v>128</v>
      </c>
      <c r="B160" s="226" t="s">
        <v>1433</v>
      </c>
      <c r="C160" s="226">
        <f>INDEX('Uganda workforce data - raw'!$A$4:$F$619,MATCH($B160, 'Uganda workforce data - raw'!$B$4:$B$619,0), MATCH("Filled Male",'Uganda workforce data - raw'!$A$4:$F$4,0))*INDEX('Mapping cadres'!$B$1:$Z$616,MATCH($B160, 'Mapping cadres'!$B$1:$B$616,0), MATCH(C$32,'Mapping cadres'!$B$1:$Z$1,0))</f>
        <v>3</v>
      </c>
      <c r="D160" s="226">
        <f>INDEX('Uganda workforce data - raw'!$A$4:$F$619,MATCH($B160, 'Uganda workforce data - raw'!$B$4:$B$619,0), MATCH("Filled Male",'Uganda workforce data - raw'!$A$4:$F$4,0))*INDEX('Mapping cadres'!$B$1:$Z$616,MATCH($B160, 'Mapping cadres'!$B$1:$B$616,0), MATCH(D$32,'Mapping cadres'!$B$1:$Z$1,0))</f>
        <v>0</v>
      </c>
      <c r="E160" s="226">
        <f>INDEX('Uganda workforce data - raw'!$A$4:$F$619,MATCH($B160, 'Uganda workforce data - raw'!$B$4:$B$619,0), MATCH("Filled Male",'Uganda workforce data - raw'!$A$4:$F$4,0))*INDEX('Mapping cadres'!$B$1:$Z$616,MATCH($B160, 'Mapping cadres'!$B$1:$B$616,0), MATCH(E$32,'Mapping cadres'!$B$1:$Z$1,0))</f>
        <v>0</v>
      </c>
      <c r="F160" s="226">
        <f>INDEX('Uganda workforce data - raw'!$A$4:$F$619,MATCH($B160, 'Uganda workforce data - raw'!$B$4:$B$619,0), MATCH("Filled Male",'Uganda workforce data - raw'!$A$4:$F$4,0))*INDEX('Mapping cadres'!$B$1:$Z$616,MATCH($B160, 'Mapping cadres'!$B$1:$B$616,0), MATCH(F$32,'Mapping cadres'!$B$1:$Z$1,0))</f>
        <v>0</v>
      </c>
      <c r="G160" s="226">
        <f>INDEX('Uganda workforce data - raw'!$A$4:$F$619,MATCH($B160, 'Uganda workforce data - raw'!$B$4:$B$619,0), MATCH("Filled Male",'Uganda workforce data - raw'!$A$4:$F$4,0))*INDEX('Mapping cadres'!$B$1:$Z$616,MATCH($B160, 'Mapping cadres'!$B$1:$B$616,0), MATCH(G$32,'Mapping cadres'!$B$1:$Z$1,0))</f>
        <v>0</v>
      </c>
      <c r="H160" s="226">
        <f>INDEX('Uganda workforce data - raw'!$A$4:$F$619,MATCH($B160, 'Uganda workforce data - raw'!$B$4:$B$619,0), MATCH("Filled Male",'Uganda workforce data - raw'!$A$4:$F$4,0))*INDEX('Mapping cadres'!$B$1:$Z$616,MATCH($B160, 'Mapping cadres'!$B$1:$B$616,0), MATCH(H$32,'Mapping cadres'!$B$1:$Z$1,0))</f>
        <v>0</v>
      </c>
      <c r="I160" s="226">
        <f>INDEX('Uganda workforce data - raw'!$A$4:$F$619,MATCH($B160, 'Uganda workforce data - raw'!$B$4:$B$619,0), MATCH("Filled Male",'Uganda workforce data - raw'!$A$4:$F$4,0))*INDEX('Mapping cadres'!$B$1:$Z$616,MATCH($B160, 'Mapping cadres'!$B$1:$B$616,0), MATCH(I$32,'Mapping cadres'!$B$1:$Z$1,0))</f>
        <v>0</v>
      </c>
      <c r="J160" s="226">
        <f>INDEX('Uganda workforce data - raw'!$A$4:$F$619,MATCH($B160, 'Uganda workforce data - raw'!$B$4:$B$619,0), MATCH("Filled Male",'Uganda workforce data - raw'!$A$4:$F$4,0))*INDEX('Mapping cadres'!$B$1:$Z$616,MATCH($B160, 'Mapping cadres'!$B$1:$B$616,0), MATCH(J$32,'Mapping cadres'!$B$1:$Z$1,0))</f>
        <v>0</v>
      </c>
      <c r="K160" s="226">
        <f>INDEX('Uganda workforce data - raw'!$A$4:$F$619,MATCH($B160, 'Uganda workforce data - raw'!$B$4:$B$619,0), MATCH("Filled Male",'Uganda workforce data - raw'!$A$4:$F$4,0))*INDEX('Mapping cadres'!$B$1:$Z$616,MATCH($B160, 'Mapping cadres'!$B$1:$B$616,0), MATCH(K$32,'Mapping cadres'!$B$1:$Z$1,0))</f>
        <v>0</v>
      </c>
      <c r="L160" s="226">
        <f>INDEX('Uganda workforce data - raw'!$A$4:$F$619,MATCH($B160, 'Uganda workforce data - raw'!$B$4:$B$619,0), MATCH("Filled Male",'Uganda workforce data - raw'!$A$4:$F$4,0))*INDEX('Mapping cadres'!$B$1:$Z$616,MATCH($B160, 'Mapping cadres'!$B$1:$B$616,0), MATCH(L$32,'Mapping cadres'!$B$1:$Z$1,0))</f>
        <v>0</v>
      </c>
      <c r="M160" s="226">
        <f>INDEX('Uganda workforce data - raw'!$A$4:$F$619,MATCH($B160, 'Uganda workforce data - raw'!$B$4:$B$619,0), MATCH("Filled Male",'Uganda workforce data - raw'!$A$4:$F$4,0))*INDEX('Mapping cadres'!$B$1:$Z$616,MATCH($B160, 'Mapping cadres'!$B$1:$B$616,0), MATCH(M$32,'Mapping cadres'!$B$1:$Z$1,0))</f>
        <v>0</v>
      </c>
      <c r="N160" s="226">
        <f>INDEX('Uganda workforce data - raw'!$A$4:$F$619,MATCH($B160, 'Uganda workforce data - raw'!$B$4:$B$619,0), MATCH("Filled Male",'Uganda workforce data - raw'!$A$4:$F$4,0))*INDEX('Mapping cadres'!$B$1:$Z$616,MATCH($B160, 'Mapping cadres'!$B$1:$B$616,0), MATCH(N$32,'Mapping cadres'!$B$1:$Z$1,0))</f>
        <v>0</v>
      </c>
      <c r="O160" s="226">
        <f>INDEX('Uganda workforce data - raw'!$A$4:$F$619,MATCH($B160, 'Uganda workforce data - raw'!$B$4:$B$619,0), MATCH("Filled Male",'Uganda workforce data - raw'!$A$4:$F$4,0))*INDEX('Mapping cadres'!$B$1:$Z$616,MATCH($B160, 'Mapping cadres'!$B$1:$B$616,0), MATCH(O$32,'Mapping cadres'!$B$1:$Z$1,0))</f>
        <v>0</v>
      </c>
      <c r="P160" s="226">
        <f>INDEX('Uganda workforce data - raw'!$A$4:$F$619,MATCH($B160, 'Uganda workforce data - raw'!$B$4:$B$619,0), MATCH("Filled Male",'Uganda workforce data - raw'!$A$4:$F$4,0))*INDEX('Mapping cadres'!$B$1:$Z$616,MATCH($B160, 'Mapping cadres'!$B$1:$B$616,0), MATCH(P$32,'Mapping cadres'!$B$1:$Z$1,0))</f>
        <v>0</v>
      </c>
      <c r="Q160" s="226">
        <f>INDEX('Uganda workforce data - raw'!$A$4:$F$619,MATCH($B160, 'Uganda workforce data - raw'!$B$4:$B$619,0), MATCH("Filled Male",'Uganda workforce data - raw'!$A$4:$F$4,0))*INDEX('Mapping cadres'!$B$1:$Z$616,MATCH($B160, 'Mapping cadres'!$B$1:$B$616,0), MATCH(Q$32,'Mapping cadres'!$B$1:$Z$1,0))</f>
        <v>0</v>
      </c>
      <c r="R160" s="226">
        <f>INDEX('Uganda workforce data - raw'!$A$4:$F$619,MATCH($B160, 'Uganda workforce data - raw'!$B$4:$B$619,0), MATCH("Filled Male",'Uganda workforce data - raw'!$A$4:$F$4,0))*INDEX('Mapping cadres'!$B$1:$Z$616,MATCH($B160, 'Mapping cadres'!$B$1:$B$616,0), MATCH(R$32,'Mapping cadres'!$B$1:$Z$1,0))</f>
        <v>0</v>
      </c>
      <c r="S160" s="226">
        <f>INDEX('Uganda workforce data - raw'!$A$4:$F$619,MATCH($B160, 'Uganda workforce data - raw'!$B$4:$B$619,0), MATCH("Filled Male",'Uganda workforce data - raw'!$A$4:$F$4,0))*INDEX('Mapping cadres'!$B$1:$Z$616,MATCH($B160, 'Mapping cadres'!$B$1:$B$616,0), MATCH(S$32,'Mapping cadres'!$B$1:$Z$1,0))</f>
        <v>0</v>
      </c>
      <c r="T160" s="226">
        <f>INDEX('Uganda workforce data - raw'!$A$4:$F$619,MATCH($B160, 'Uganda workforce data - raw'!$B$4:$B$619,0), MATCH("Filled Male",'Uganda workforce data - raw'!$A$4:$F$4,0))*INDEX('Mapping cadres'!$B$1:$Z$616,MATCH($B160, 'Mapping cadres'!$B$1:$B$616,0), MATCH(T$32,'Mapping cadres'!$B$1:$Z$1,0))</f>
        <v>0</v>
      </c>
      <c r="U160" s="226">
        <f>INDEX('Uganda workforce data - raw'!$A$4:$F$619,MATCH($B160, 'Uganda workforce data - raw'!$B$4:$B$619,0), MATCH("Filled Male",'Uganda workforce data - raw'!$A$4:$F$4,0))*INDEX('Mapping cadres'!$B$1:$Z$616,MATCH($B160, 'Mapping cadres'!$B$1:$B$616,0), MATCH(U$32,'Mapping cadres'!$B$1:$Z$1,0))</f>
        <v>0</v>
      </c>
      <c r="V160" s="226">
        <f>INDEX('Uganda workforce data - raw'!$A$4:$F$619,MATCH($B160, 'Uganda workforce data - raw'!$B$4:$B$619,0), MATCH("Filled Male",'Uganda workforce data - raw'!$A$4:$F$4,0))*INDEX('Mapping cadres'!$B$1:$Z$616,MATCH($B160, 'Mapping cadres'!$B$1:$B$616,0), MATCH(V$32,'Mapping cadres'!$B$1:$Z$1,0))</f>
        <v>0</v>
      </c>
      <c r="W160" s="226">
        <f>INDEX('Uganda workforce data - raw'!$A$4:$F$619,MATCH($B160, 'Uganda workforce data - raw'!$B$4:$B$619,0), MATCH("Filled Male",'Uganda workforce data - raw'!$A$4:$F$4,0))*INDEX('Mapping cadres'!$B$1:$Z$616,MATCH($B160, 'Mapping cadres'!$B$1:$B$616,0), MATCH(W$32,'Mapping cadres'!$B$1:$Z$1,0))</f>
        <v>0</v>
      </c>
      <c r="X160" s="226">
        <f>INDEX('Uganda workforce data - raw'!$A$4:$F$619,MATCH($B160, 'Uganda workforce data - raw'!$B$4:$B$619,0), MATCH("Filled Male",'Uganda workforce data - raw'!$A$4:$F$4,0))*INDEX('Mapping cadres'!$B$1:$Z$616,MATCH($B160, 'Mapping cadres'!$B$1:$B$616,0), MATCH(X$32,'Mapping cadres'!$B$1:$Z$1,0))</f>
        <v>0</v>
      </c>
      <c r="Y160" s="226">
        <f>INDEX('Uganda workforce data - raw'!$A$4:$F$619,MATCH($B160, 'Uganda workforce data - raw'!$B$4:$B$619,0), MATCH("Filled Male",'Uganda workforce data - raw'!$A$4:$F$4,0))*INDEX('Mapping cadres'!$B$1:$Z$616,MATCH($B160, 'Mapping cadres'!$B$1:$B$616,0), MATCH(Y$32,'Mapping cadres'!$B$1:$Z$1,0))</f>
        <v>0</v>
      </c>
      <c r="Z160" s="226">
        <f>INDEX('Uganda workforce data - raw'!$A$4:$F$619,MATCH($B160, 'Uganda workforce data - raw'!$B$4:$B$619,0), MATCH("Filled Male",'Uganda workforce data - raw'!$A$4:$F$4,0))*INDEX('Mapping cadres'!$B$1:$Z$616,MATCH($B160, 'Mapping cadres'!$B$1:$B$616,0), MATCH(Z$32,'Mapping cadres'!$B$1:$Z$1,0))</f>
        <v>0</v>
      </c>
      <c r="AA160" s="226">
        <f>INDEX('Uganda workforce data - raw'!$A$4:$F$619,MATCH($B160, 'Uganda workforce data - raw'!$B$4:$B$619,0), MATCH("Filled Female",'Uganda workforce data - raw'!$A$4:$F$4,0))*INDEX('Mapping cadres'!$B$1:$Z$616,MATCH($B160, 'Mapping cadres'!$B$1:$B$616,0), MATCH(AA$32,'Mapping cadres'!$B$1:$Z$1,0))</f>
        <v>0</v>
      </c>
      <c r="AB160" s="226">
        <f>INDEX('Uganda workforce data - raw'!$A$4:$F$619,MATCH($B160, 'Uganda workforce data - raw'!$B$4:$B$619,0), MATCH("Filled Female",'Uganda workforce data - raw'!$A$4:$F$4,0))*INDEX('Mapping cadres'!$B$1:$Z$616,MATCH($B160, 'Mapping cadres'!$B$1:$B$616,0), MATCH(AB$32,'Mapping cadres'!$B$1:$Z$1,0))</f>
        <v>0</v>
      </c>
      <c r="AC160" s="226">
        <f>INDEX('Uganda workforce data - raw'!$A$4:$F$619,MATCH($B160, 'Uganda workforce data - raw'!$B$4:$B$619,0), MATCH("Filled Female",'Uganda workforce data - raw'!$A$4:$F$4,0))*INDEX('Mapping cadres'!$B$1:$Z$616,MATCH($B160, 'Mapping cadres'!$B$1:$B$616,0), MATCH(AC$32,'Mapping cadres'!$B$1:$Z$1,0))</f>
        <v>0</v>
      </c>
      <c r="AD160" s="226">
        <f>INDEX('Uganda workforce data - raw'!$A$4:$F$619,MATCH($B160, 'Uganda workforce data - raw'!$B$4:$B$619,0), MATCH("Filled Female",'Uganda workforce data - raw'!$A$4:$F$4,0))*INDEX('Mapping cadres'!$B$1:$Z$616,MATCH($B160, 'Mapping cadres'!$B$1:$B$616,0), MATCH(AD$32,'Mapping cadres'!$B$1:$Z$1,0))</f>
        <v>0</v>
      </c>
      <c r="AE160" s="226">
        <f>INDEX('Uganda workforce data - raw'!$A$4:$F$619,MATCH($B160, 'Uganda workforce data - raw'!$B$4:$B$619,0), MATCH("Filled Female",'Uganda workforce data - raw'!$A$4:$F$4,0))*INDEX('Mapping cadres'!$B$1:$Z$616,MATCH($B160, 'Mapping cadres'!$B$1:$B$616,0), MATCH(AE$32,'Mapping cadres'!$B$1:$Z$1,0))</f>
        <v>0</v>
      </c>
      <c r="AF160" s="226">
        <f>INDEX('Uganda workforce data - raw'!$A$4:$F$619,MATCH($B160, 'Uganda workforce data - raw'!$B$4:$B$619,0), MATCH("Filled Female",'Uganda workforce data - raw'!$A$4:$F$4,0))*INDEX('Mapping cadres'!$B$1:$Z$616,MATCH($B160, 'Mapping cadres'!$B$1:$B$616,0), MATCH(AF$32,'Mapping cadres'!$B$1:$Z$1,0))</f>
        <v>0</v>
      </c>
      <c r="AG160" s="226">
        <f>INDEX('Uganda workforce data - raw'!$A$4:$F$619,MATCH($B160, 'Uganda workforce data - raw'!$B$4:$B$619,0), MATCH("Filled Female",'Uganda workforce data - raw'!$A$4:$F$4,0))*INDEX('Mapping cadres'!$B$1:$Z$616,MATCH($B160, 'Mapping cadres'!$B$1:$B$616,0), MATCH(AG$32,'Mapping cadres'!$B$1:$Z$1,0))</f>
        <v>0</v>
      </c>
      <c r="AH160" s="226">
        <f>INDEX('Uganda workforce data - raw'!$A$4:$F$619,MATCH($B160, 'Uganda workforce data - raw'!$B$4:$B$619,0), MATCH("Filled Female",'Uganda workforce data - raw'!$A$4:$F$4,0))*INDEX('Mapping cadres'!$B$1:$Z$616,MATCH($B160, 'Mapping cadres'!$B$1:$B$616,0), MATCH(AH$32,'Mapping cadres'!$B$1:$Z$1,0))</f>
        <v>0</v>
      </c>
      <c r="AI160" s="226">
        <f>INDEX('Uganda workforce data - raw'!$A$4:$F$619,MATCH($B160, 'Uganda workforce data - raw'!$B$4:$B$619,0), MATCH("Filled Female",'Uganda workforce data - raw'!$A$4:$F$4,0))*INDEX('Mapping cadres'!$B$1:$Z$616,MATCH($B160, 'Mapping cadres'!$B$1:$B$616,0), MATCH(AI$32,'Mapping cadres'!$B$1:$Z$1,0))</f>
        <v>0</v>
      </c>
      <c r="AJ160" s="226">
        <f>INDEX('Uganda workforce data - raw'!$A$4:$F$619,MATCH($B160, 'Uganda workforce data - raw'!$B$4:$B$619,0), MATCH("Filled Female",'Uganda workforce data - raw'!$A$4:$F$4,0))*INDEX('Mapping cadres'!$B$1:$Z$616,MATCH($B160, 'Mapping cadres'!$B$1:$B$616,0), MATCH(AJ$32,'Mapping cadres'!$B$1:$Z$1,0))</f>
        <v>0</v>
      </c>
      <c r="AK160" s="226">
        <f>INDEX('Uganda workforce data - raw'!$A$4:$F$619,MATCH($B160, 'Uganda workforce data - raw'!$B$4:$B$619,0), MATCH("Filled Female",'Uganda workforce data - raw'!$A$4:$F$4,0))*INDEX('Mapping cadres'!$B$1:$Z$616,MATCH($B160, 'Mapping cadres'!$B$1:$B$616,0), MATCH(AK$32,'Mapping cadres'!$B$1:$Z$1,0))</f>
        <v>0</v>
      </c>
      <c r="AL160" s="226">
        <f>INDEX('Uganda workforce data - raw'!$A$4:$F$619,MATCH($B160, 'Uganda workforce data - raw'!$B$4:$B$619,0), MATCH("Filled Female",'Uganda workforce data - raw'!$A$4:$F$4,0))*INDEX('Mapping cadres'!$B$1:$Z$616,MATCH($B160, 'Mapping cadres'!$B$1:$B$616,0), MATCH(AL$32,'Mapping cadres'!$B$1:$Z$1,0))</f>
        <v>0</v>
      </c>
      <c r="AM160" s="226">
        <f>INDEX('Uganda workforce data - raw'!$A$4:$F$619,MATCH($B160, 'Uganda workforce data - raw'!$B$4:$B$619,0), MATCH("Filled Female",'Uganda workforce data - raw'!$A$4:$F$4,0))*INDEX('Mapping cadres'!$B$1:$Z$616,MATCH($B160, 'Mapping cadres'!$B$1:$B$616,0), MATCH(AM$32,'Mapping cadres'!$B$1:$Z$1,0))</f>
        <v>0</v>
      </c>
      <c r="AN160" s="226">
        <f>INDEX('Uganda workforce data - raw'!$A$4:$F$619,MATCH($B160, 'Uganda workforce data - raw'!$B$4:$B$619,0), MATCH("Filled Female",'Uganda workforce data - raw'!$A$4:$F$4,0))*INDEX('Mapping cadres'!$B$1:$Z$616,MATCH($B160, 'Mapping cadres'!$B$1:$B$616,0), MATCH(AN$32,'Mapping cadres'!$B$1:$Z$1,0))</f>
        <v>0</v>
      </c>
      <c r="AO160" s="226">
        <f>INDEX('Uganda workforce data - raw'!$A$4:$F$619,MATCH($B160, 'Uganda workforce data - raw'!$B$4:$B$619,0), MATCH("Filled Female",'Uganda workforce data - raw'!$A$4:$F$4,0))*INDEX('Mapping cadres'!$B$1:$Z$616,MATCH($B160, 'Mapping cadres'!$B$1:$B$616,0), MATCH(AO$32,'Mapping cadres'!$B$1:$Z$1,0))</f>
        <v>0</v>
      </c>
      <c r="AP160" s="226">
        <f>INDEX('Uganda workforce data - raw'!$A$4:$F$619,MATCH($B160, 'Uganda workforce data - raw'!$B$4:$B$619,0), MATCH("Filled Female",'Uganda workforce data - raw'!$A$4:$F$4,0))*INDEX('Mapping cadres'!$B$1:$Z$616,MATCH($B160, 'Mapping cadres'!$B$1:$B$616,0), MATCH(AP$32,'Mapping cadres'!$B$1:$Z$1,0))</f>
        <v>0</v>
      </c>
      <c r="AQ160" s="226">
        <f>INDEX('Uganda workforce data - raw'!$A$4:$F$619,MATCH($B160, 'Uganda workforce data - raw'!$B$4:$B$619,0), MATCH("Filled Female",'Uganda workforce data - raw'!$A$4:$F$4,0))*INDEX('Mapping cadres'!$B$1:$Z$616,MATCH($B160, 'Mapping cadres'!$B$1:$B$616,0), MATCH(AQ$32,'Mapping cadres'!$B$1:$Z$1,0))</f>
        <v>0</v>
      </c>
      <c r="AR160" s="226">
        <f>INDEX('Uganda workforce data - raw'!$A$4:$F$619,MATCH($B160, 'Uganda workforce data - raw'!$B$4:$B$619,0), MATCH("Filled Female",'Uganda workforce data - raw'!$A$4:$F$4,0))*INDEX('Mapping cadres'!$B$1:$Z$616,MATCH($B160, 'Mapping cadres'!$B$1:$B$616,0), MATCH(AR$32,'Mapping cadres'!$B$1:$Z$1,0))</f>
        <v>0</v>
      </c>
      <c r="AS160" s="226">
        <f>INDEX('Uganda workforce data - raw'!$A$4:$F$619,MATCH($B160, 'Uganda workforce data - raw'!$B$4:$B$619,0), MATCH("Filled Female",'Uganda workforce data - raw'!$A$4:$F$4,0))*INDEX('Mapping cadres'!$B$1:$Z$616,MATCH($B160, 'Mapping cadres'!$B$1:$B$616,0), MATCH(AS$32,'Mapping cadres'!$B$1:$Z$1,0))</f>
        <v>0</v>
      </c>
      <c r="AT160" s="226">
        <f>INDEX('Uganda workforce data - raw'!$A$4:$F$619,MATCH($B160, 'Uganda workforce data - raw'!$B$4:$B$619,0), MATCH("Filled Female",'Uganda workforce data - raw'!$A$4:$F$4,0))*INDEX('Mapping cadres'!$B$1:$Z$616,MATCH($B160, 'Mapping cadres'!$B$1:$B$616,0), MATCH(AT$32,'Mapping cadres'!$B$1:$Z$1,0))</f>
        <v>0</v>
      </c>
      <c r="AU160" s="226">
        <f>INDEX('Uganda workforce data - raw'!$A$4:$F$619,MATCH($B160, 'Uganda workforce data - raw'!$B$4:$B$619,0), MATCH("Filled Female",'Uganda workforce data - raw'!$A$4:$F$4,0))*INDEX('Mapping cadres'!$B$1:$Z$616,MATCH($B160, 'Mapping cadres'!$B$1:$B$616,0), MATCH(AU$32,'Mapping cadres'!$B$1:$Z$1,0))</f>
        <v>0</v>
      </c>
      <c r="AV160" s="226">
        <f>INDEX('Uganda workforce data - raw'!$A$4:$F$619,MATCH($B160, 'Uganda workforce data - raw'!$B$4:$B$619,0), MATCH("Filled Female",'Uganda workforce data - raw'!$A$4:$F$4,0))*INDEX('Mapping cadres'!$B$1:$Z$616,MATCH($B160, 'Mapping cadres'!$B$1:$B$616,0), MATCH(AV$32,'Mapping cadres'!$B$1:$Z$1,0))</f>
        <v>0</v>
      </c>
      <c r="AW160" s="226">
        <f>INDEX('Uganda workforce data - raw'!$A$4:$F$619,MATCH($B160, 'Uganda workforce data - raw'!$B$4:$B$619,0), MATCH("Filled Female",'Uganda workforce data - raw'!$A$4:$F$4,0))*INDEX('Mapping cadres'!$B$1:$Z$616,MATCH($B160, 'Mapping cadres'!$B$1:$B$616,0), MATCH(AW$32,'Mapping cadres'!$B$1:$Z$1,0))</f>
        <v>0</v>
      </c>
      <c r="AX160" s="226">
        <f>INDEX('Uganda workforce data - raw'!$A$4:$F$619,MATCH($B160, 'Uganda workforce data - raw'!$B$4:$B$619,0), MATCH("Filled Female",'Uganda workforce data - raw'!$A$4:$F$4,0))*INDEX('Mapping cadres'!$B$1:$Z$616,MATCH($B160, 'Mapping cadres'!$B$1:$B$616,0), MATCH(AX$32,'Mapping cadres'!$B$1:$Z$1,0))</f>
        <v>0</v>
      </c>
      <c r="AY160" s="226">
        <f t="shared" si="29"/>
        <v>3</v>
      </c>
      <c r="AZ160" s="226">
        <f t="shared" si="30"/>
        <v>0</v>
      </c>
      <c r="BA160" s="226">
        <f t="shared" si="31"/>
        <v>0</v>
      </c>
      <c r="BB160" s="226">
        <f t="shared" si="32"/>
        <v>0</v>
      </c>
      <c r="BC160" s="226">
        <f t="shared" si="33"/>
        <v>0</v>
      </c>
      <c r="BD160" s="226">
        <f t="shared" si="34"/>
        <v>0</v>
      </c>
      <c r="BE160" s="226">
        <f t="shared" si="35"/>
        <v>0</v>
      </c>
      <c r="BF160" s="226">
        <f t="shared" si="36"/>
        <v>0</v>
      </c>
      <c r="BG160" s="226">
        <f t="shared" si="37"/>
        <v>0</v>
      </c>
      <c r="BH160" s="226">
        <f t="shared" si="38"/>
        <v>0</v>
      </c>
      <c r="BI160" s="226">
        <f t="shared" si="39"/>
        <v>0</v>
      </c>
      <c r="BJ160" s="226">
        <f t="shared" si="40"/>
        <v>0</v>
      </c>
      <c r="BK160" s="226">
        <f t="shared" si="41"/>
        <v>0</v>
      </c>
      <c r="BL160" s="226">
        <f t="shared" si="42"/>
        <v>0</v>
      </c>
      <c r="BM160" s="226">
        <f t="shared" si="43"/>
        <v>0</v>
      </c>
      <c r="BN160" s="226">
        <f t="shared" si="44"/>
        <v>0</v>
      </c>
      <c r="BO160" s="226">
        <f t="shared" si="45"/>
        <v>0</v>
      </c>
      <c r="BP160" s="226">
        <f t="shared" si="46"/>
        <v>0</v>
      </c>
      <c r="BQ160" s="226">
        <f t="shared" si="47"/>
        <v>0</v>
      </c>
      <c r="BR160" s="226">
        <f t="shared" si="48"/>
        <v>0</v>
      </c>
      <c r="BS160" s="226">
        <f t="shared" si="49"/>
        <v>0</v>
      </c>
      <c r="BT160" s="226">
        <f t="shared" si="50"/>
        <v>0</v>
      </c>
      <c r="BU160" s="226">
        <f t="shared" si="51"/>
        <v>0</v>
      </c>
      <c r="BV160" s="226">
        <f t="shared" si="52"/>
        <v>0</v>
      </c>
    </row>
    <row r="161" spans="1:74">
      <c r="A161" s="226">
        <v>129</v>
      </c>
      <c r="B161" s="226" t="s">
        <v>1434</v>
      </c>
      <c r="C161" s="226">
        <f>INDEX('Uganda workforce data - raw'!$A$4:$F$619,MATCH($B161, 'Uganda workforce data - raw'!$B$4:$B$619,0), MATCH("Filled Male",'Uganda workforce data - raw'!$A$4:$F$4,0))*INDEX('Mapping cadres'!$B$1:$Z$616,MATCH($B161, 'Mapping cadres'!$B$1:$B$616,0), MATCH(C$32,'Mapping cadres'!$B$1:$Z$1,0))</f>
        <v>3</v>
      </c>
      <c r="D161" s="226">
        <f>INDEX('Uganda workforce data - raw'!$A$4:$F$619,MATCH($B161, 'Uganda workforce data - raw'!$B$4:$B$619,0), MATCH("Filled Male",'Uganda workforce data - raw'!$A$4:$F$4,0))*INDEX('Mapping cadres'!$B$1:$Z$616,MATCH($B161, 'Mapping cadres'!$B$1:$B$616,0), MATCH(D$32,'Mapping cadres'!$B$1:$Z$1,0))</f>
        <v>0</v>
      </c>
      <c r="E161" s="226">
        <f>INDEX('Uganda workforce data - raw'!$A$4:$F$619,MATCH($B161, 'Uganda workforce data - raw'!$B$4:$B$619,0), MATCH("Filled Male",'Uganda workforce data - raw'!$A$4:$F$4,0))*INDEX('Mapping cadres'!$B$1:$Z$616,MATCH($B161, 'Mapping cadres'!$B$1:$B$616,0), MATCH(E$32,'Mapping cadres'!$B$1:$Z$1,0))</f>
        <v>0</v>
      </c>
      <c r="F161" s="226">
        <f>INDEX('Uganda workforce data - raw'!$A$4:$F$619,MATCH($B161, 'Uganda workforce data - raw'!$B$4:$B$619,0), MATCH("Filled Male",'Uganda workforce data - raw'!$A$4:$F$4,0))*INDEX('Mapping cadres'!$B$1:$Z$616,MATCH($B161, 'Mapping cadres'!$B$1:$B$616,0), MATCH(F$32,'Mapping cadres'!$B$1:$Z$1,0))</f>
        <v>0</v>
      </c>
      <c r="G161" s="226">
        <f>INDEX('Uganda workforce data - raw'!$A$4:$F$619,MATCH($B161, 'Uganda workforce data - raw'!$B$4:$B$619,0), MATCH("Filled Male",'Uganda workforce data - raw'!$A$4:$F$4,0))*INDEX('Mapping cadres'!$B$1:$Z$616,MATCH($B161, 'Mapping cadres'!$B$1:$B$616,0), MATCH(G$32,'Mapping cadres'!$B$1:$Z$1,0))</f>
        <v>0</v>
      </c>
      <c r="H161" s="226">
        <f>INDEX('Uganda workforce data - raw'!$A$4:$F$619,MATCH($B161, 'Uganda workforce data - raw'!$B$4:$B$619,0), MATCH("Filled Male",'Uganda workforce data - raw'!$A$4:$F$4,0))*INDEX('Mapping cadres'!$B$1:$Z$616,MATCH($B161, 'Mapping cadres'!$B$1:$B$616,0), MATCH(H$32,'Mapping cadres'!$B$1:$Z$1,0))</f>
        <v>0</v>
      </c>
      <c r="I161" s="226">
        <f>INDEX('Uganda workforce data - raw'!$A$4:$F$619,MATCH($B161, 'Uganda workforce data - raw'!$B$4:$B$619,0), MATCH("Filled Male",'Uganda workforce data - raw'!$A$4:$F$4,0))*INDEX('Mapping cadres'!$B$1:$Z$616,MATCH($B161, 'Mapping cadres'!$B$1:$B$616,0), MATCH(I$32,'Mapping cadres'!$B$1:$Z$1,0))</f>
        <v>0</v>
      </c>
      <c r="J161" s="226">
        <f>INDEX('Uganda workforce data - raw'!$A$4:$F$619,MATCH($B161, 'Uganda workforce data - raw'!$B$4:$B$619,0), MATCH("Filled Male",'Uganda workforce data - raw'!$A$4:$F$4,0))*INDEX('Mapping cadres'!$B$1:$Z$616,MATCH($B161, 'Mapping cadres'!$B$1:$B$616,0), MATCH(J$32,'Mapping cadres'!$B$1:$Z$1,0))</f>
        <v>0</v>
      </c>
      <c r="K161" s="226">
        <f>INDEX('Uganda workforce data - raw'!$A$4:$F$619,MATCH($B161, 'Uganda workforce data - raw'!$B$4:$B$619,0), MATCH("Filled Male",'Uganda workforce data - raw'!$A$4:$F$4,0))*INDEX('Mapping cadres'!$B$1:$Z$616,MATCH($B161, 'Mapping cadres'!$B$1:$B$616,0), MATCH(K$32,'Mapping cadres'!$B$1:$Z$1,0))</f>
        <v>0</v>
      </c>
      <c r="L161" s="226">
        <f>INDEX('Uganda workforce data - raw'!$A$4:$F$619,MATCH($B161, 'Uganda workforce data - raw'!$B$4:$B$619,0), MATCH("Filled Male",'Uganda workforce data - raw'!$A$4:$F$4,0))*INDEX('Mapping cadres'!$B$1:$Z$616,MATCH($B161, 'Mapping cadres'!$B$1:$B$616,0), MATCH(L$32,'Mapping cadres'!$B$1:$Z$1,0))</f>
        <v>0</v>
      </c>
      <c r="M161" s="226">
        <f>INDEX('Uganda workforce data - raw'!$A$4:$F$619,MATCH($B161, 'Uganda workforce data - raw'!$B$4:$B$619,0), MATCH("Filled Male",'Uganda workforce data - raw'!$A$4:$F$4,0))*INDEX('Mapping cadres'!$B$1:$Z$616,MATCH($B161, 'Mapping cadres'!$B$1:$B$616,0), MATCH(M$32,'Mapping cadres'!$B$1:$Z$1,0))</f>
        <v>0</v>
      </c>
      <c r="N161" s="226">
        <f>INDEX('Uganda workforce data - raw'!$A$4:$F$619,MATCH($B161, 'Uganda workforce data - raw'!$B$4:$B$619,0), MATCH("Filled Male",'Uganda workforce data - raw'!$A$4:$F$4,0))*INDEX('Mapping cadres'!$B$1:$Z$616,MATCH($B161, 'Mapping cadres'!$B$1:$B$616,0), MATCH(N$32,'Mapping cadres'!$B$1:$Z$1,0))</f>
        <v>0</v>
      </c>
      <c r="O161" s="226">
        <f>INDEX('Uganda workforce data - raw'!$A$4:$F$619,MATCH($B161, 'Uganda workforce data - raw'!$B$4:$B$619,0), MATCH("Filled Male",'Uganda workforce data - raw'!$A$4:$F$4,0))*INDEX('Mapping cadres'!$B$1:$Z$616,MATCH($B161, 'Mapping cadres'!$B$1:$B$616,0), MATCH(O$32,'Mapping cadres'!$B$1:$Z$1,0))</f>
        <v>0</v>
      </c>
      <c r="P161" s="226">
        <f>INDEX('Uganda workforce data - raw'!$A$4:$F$619,MATCH($B161, 'Uganda workforce data - raw'!$B$4:$B$619,0), MATCH("Filled Male",'Uganda workforce data - raw'!$A$4:$F$4,0))*INDEX('Mapping cadres'!$B$1:$Z$616,MATCH($B161, 'Mapping cadres'!$B$1:$B$616,0), MATCH(P$32,'Mapping cadres'!$B$1:$Z$1,0))</f>
        <v>0</v>
      </c>
      <c r="Q161" s="226">
        <f>INDEX('Uganda workforce data - raw'!$A$4:$F$619,MATCH($B161, 'Uganda workforce data - raw'!$B$4:$B$619,0), MATCH("Filled Male",'Uganda workforce data - raw'!$A$4:$F$4,0))*INDEX('Mapping cadres'!$B$1:$Z$616,MATCH($B161, 'Mapping cadres'!$B$1:$B$616,0), MATCH(Q$32,'Mapping cadres'!$B$1:$Z$1,0))</f>
        <v>0</v>
      </c>
      <c r="R161" s="226">
        <f>INDEX('Uganda workforce data - raw'!$A$4:$F$619,MATCH($B161, 'Uganda workforce data - raw'!$B$4:$B$619,0), MATCH("Filled Male",'Uganda workforce data - raw'!$A$4:$F$4,0))*INDEX('Mapping cadres'!$B$1:$Z$616,MATCH($B161, 'Mapping cadres'!$B$1:$B$616,0), MATCH(R$32,'Mapping cadres'!$B$1:$Z$1,0))</f>
        <v>0</v>
      </c>
      <c r="S161" s="226">
        <f>INDEX('Uganda workforce data - raw'!$A$4:$F$619,MATCH($B161, 'Uganda workforce data - raw'!$B$4:$B$619,0), MATCH("Filled Male",'Uganda workforce data - raw'!$A$4:$F$4,0))*INDEX('Mapping cadres'!$B$1:$Z$616,MATCH($B161, 'Mapping cadres'!$B$1:$B$616,0), MATCH(S$32,'Mapping cadres'!$B$1:$Z$1,0))</f>
        <v>0</v>
      </c>
      <c r="T161" s="226">
        <f>INDEX('Uganda workforce data - raw'!$A$4:$F$619,MATCH($B161, 'Uganda workforce data - raw'!$B$4:$B$619,0), MATCH("Filled Male",'Uganda workforce data - raw'!$A$4:$F$4,0))*INDEX('Mapping cadres'!$B$1:$Z$616,MATCH($B161, 'Mapping cadres'!$B$1:$B$616,0), MATCH(T$32,'Mapping cadres'!$B$1:$Z$1,0))</f>
        <v>0</v>
      </c>
      <c r="U161" s="226">
        <f>INDEX('Uganda workforce data - raw'!$A$4:$F$619,MATCH($B161, 'Uganda workforce data - raw'!$B$4:$B$619,0), MATCH("Filled Male",'Uganda workforce data - raw'!$A$4:$F$4,0))*INDEX('Mapping cadres'!$B$1:$Z$616,MATCH($B161, 'Mapping cadres'!$B$1:$B$616,0), MATCH(U$32,'Mapping cadres'!$B$1:$Z$1,0))</f>
        <v>0</v>
      </c>
      <c r="V161" s="226">
        <f>INDEX('Uganda workforce data - raw'!$A$4:$F$619,MATCH($B161, 'Uganda workforce data - raw'!$B$4:$B$619,0), MATCH("Filled Male",'Uganda workforce data - raw'!$A$4:$F$4,0))*INDEX('Mapping cadres'!$B$1:$Z$616,MATCH($B161, 'Mapping cadres'!$B$1:$B$616,0), MATCH(V$32,'Mapping cadres'!$B$1:$Z$1,0))</f>
        <v>0</v>
      </c>
      <c r="W161" s="226">
        <f>INDEX('Uganda workforce data - raw'!$A$4:$F$619,MATCH($B161, 'Uganda workforce data - raw'!$B$4:$B$619,0), MATCH("Filled Male",'Uganda workforce data - raw'!$A$4:$F$4,0))*INDEX('Mapping cadres'!$B$1:$Z$616,MATCH($B161, 'Mapping cadres'!$B$1:$B$616,0), MATCH(W$32,'Mapping cadres'!$B$1:$Z$1,0))</f>
        <v>0</v>
      </c>
      <c r="X161" s="226">
        <f>INDEX('Uganda workforce data - raw'!$A$4:$F$619,MATCH($B161, 'Uganda workforce data - raw'!$B$4:$B$619,0), MATCH("Filled Male",'Uganda workforce data - raw'!$A$4:$F$4,0))*INDEX('Mapping cadres'!$B$1:$Z$616,MATCH($B161, 'Mapping cadres'!$B$1:$B$616,0), MATCH(X$32,'Mapping cadres'!$B$1:$Z$1,0))</f>
        <v>0</v>
      </c>
      <c r="Y161" s="226">
        <f>INDEX('Uganda workforce data - raw'!$A$4:$F$619,MATCH($B161, 'Uganda workforce data - raw'!$B$4:$B$619,0), MATCH("Filled Male",'Uganda workforce data - raw'!$A$4:$F$4,0))*INDEX('Mapping cadres'!$B$1:$Z$616,MATCH($B161, 'Mapping cadres'!$B$1:$B$616,0), MATCH(Y$32,'Mapping cadres'!$B$1:$Z$1,0))</f>
        <v>0</v>
      </c>
      <c r="Z161" s="226">
        <f>INDEX('Uganda workforce data - raw'!$A$4:$F$619,MATCH($B161, 'Uganda workforce data - raw'!$B$4:$B$619,0), MATCH("Filled Male",'Uganda workforce data - raw'!$A$4:$F$4,0))*INDEX('Mapping cadres'!$B$1:$Z$616,MATCH($B161, 'Mapping cadres'!$B$1:$B$616,0), MATCH(Z$32,'Mapping cadres'!$B$1:$Z$1,0))</f>
        <v>0</v>
      </c>
      <c r="AA161" s="226">
        <f>INDEX('Uganda workforce data - raw'!$A$4:$F$619,MATCH($B161, 'Uganda workforce data - raw'!$B$4:$B$619,0), MATCH("Filled Female",'Uganda workforce data - raw'!$A$4:$F$4,0))*INDEX('Mapping cadres'!$B$1:$Z$616,MATCH($B161, 'Mapping cadres'!$B$1:$B$616,0), MATCH(AA$32,'Mapping cadres'!$B$1:$Z$1,0))</f>
        <v>0</v>
      </c>
      <c r="AB161" s="226">
        <f>INDEX('Uganda workforce data - raw'!$A$4:$F$619,MATCH($B161, 'Uganda workforce data - raw'!$B$4:$B$619,0), MATCH("Filled Female",'Uganda workforce data - raw'!$A$4:$F$4,0))*INDEX('Mapping cadres'!$B$1:$Z$616,MATCH($B161, 'Mapping cadres'!$B$1:$B$616,0), MATCH(AB$32,'Mapping cadres'!$B$1:$Z$1,0))</f>
        <v>0</v>
      </c>
      <c r="AC161" s="226">
        <f>INDEX('Uganda workforce data - raw'!$A$4:$F$619,MATCH($B161, 'Uganda workforce data - raw'!$B$4:$B$619,0), MATCH("Filled Female",'Uganda workforce data - raw'!$A$4:$F$4,0))*INDEX('Mapping cadres'!$B$1:$Z$616,MATCH($B161, 'Mapping cadres'!$B$1:$B$616,0), MATCH(AC$32,'Mapping cadres'!$B$1:$Z$1,0))</f>
        <v>0</v>
      </c>
      <c r="AD161" s="226">
        <f>INDEX('Uganda workforce data - raw'!$A$4:$F$619,MATCH($B161, 'Uganda workforce data - raw'!$B$4:$B$619,0), MATCH("Filled Female",'Uganda workforce data - raw'!$A$4:$F$4,0))*INDEX('Mapping cadres'!$B$1:$Z$616,MATCH($B161, 'Mapping cadres'!$B$1:$B$616,0), MATCH(AD$32,'Mapping cadres'!$B$1:$Z$1,0))</f>
        <v>0</v>
      </c>
      <c r="AE161" s="226">
        <f>INDEX('Uganda workforce data - raw'!$A$4:$F$619,MATCH($B161, 'Uganda workforce data - raw'!$B$4:$B$619,0), MATCH("Filled Female",'Uganda workforce data - raw'!$A$4:$F$4,0))*INDEX('Mapping cadres'!$B$1:$Z$616,MATCH($B161, 'Mapping cadres'!$B$1:$B$616,0), MATCH(AE$32,'Mapping cadres'!$B$1:$Z$1,0))</f>
        <v>0</v>
      </c>
      <c r="AF161" s="226">
        <f>INDEX('Uganda workforce data - raw'!$A$4:$F$619,MATCH($B161, 'Uganda workforce data - raw'!$B$4:$B$619,0), MATCH("Filled Female",'Uganda workforce data - raw'!$A$4:$F$4,0))*INDEX('Mapping cadres'!$B$1:$Z$616,MATCH($B161, 'Mapping cadres'!$B$1:$B$616,0), MATCH(AF$32,'Mapping cadres'!$B$1:$Z$1,0))</f>
        <v>0</v>
      </c>
      <c r="AG161" s="226">
        <f>INDEX('Uganda workforce data - raw'!$A$4:$F$619,MATCH($B161, 'Uganda workforce data - raw'!$B$4:$B$619,0), MATCH("Filled Female",'Uganda workforce data - raw'!$A$4:$F$4,0))*INDEX('Mapping cadres'!$B$1:$Z$616,MATCH($B161, 'Mapping cadres'!$B$1:$B$616,0), MATCH(AG$32,'Mapping cadres'!$B$1:$Z$1,0))</f>
        <v>0</v>
      </c>
      <c r="AH161" s="226">
        <f>INDEX('Uganda workforce data - raw'!$A$4:$F$619,MATCH($B161, 'Uganda workforce data - raw'!$B$4:$B$619,0), MATCH("Filled Female",'Uganda workforce data - raw'!$A$4:$F$4,0))*INDEX('Mapping cadres'!$B$1:$Z$616,MATCH($B161, 'Mapping cadres'!$B$1:$B$616,0), MATCH(AH$32,'Mapping cadres'!$B$1:$Z$1,0))</f>
        <v>0</v>
      </c>
      <c r="AI161" s="226">
        <f>INDEX('Uganda workforce data - raw'!$A$4:$F$619,MATCH($B161, 'Uganda workforce data - raw'!$B$4:$B$619,0), MATCH("Filled Female",'Uganda workforce data - raw'!$A$4:$F$4,0))*INDEX('Mapping cadres'!$B$1:$Z$616,MATCH($B161, 'Mapping cadres'!$B$1:$B$616,0), MATCH(AI$32,'Mapping cadres'!$B$1:$Z$1,0))</f>
        <v>0</v>
      </c>
      <c r="AJ161" s="226">
        <f>INDEX('Uganda workforce data - raw'!$A$4:$F$619,MATCH($B161, 'Uganda workforce data - raw'!$B$4:$B$619,0), MATCH("Filled Female",'Uganda workforce data - raw'!$A$4:$F$4,0))*INDEX('Mapping cadres'!$B$1:$Z$616,MATCH($B161, 'Mapping cadres'!$B$1:$B$616,0), MATCH(AJ$32,'Mapping cadres'!$B$1:$Z$1,0))</f>
        <v>0</v>
      </c>
      <c r="AK161" s="226">
        <f>INDEX('Uganda workforce data - raw'!$A$4:$F$619,MATCH($B161, 'Uganda workforce data - raw'!$B$4:$B$619,0), MATCH("Filled Female",'Uganda workforce data - raw'!$A$4:$F$4,0))*INDEX('Mapping cadres'!$B$1:$Z$616,MATCH($B161, 'Mapping cadres'!$B$1:$B$616,0), MATCH(AK$32,'Mapping cadres'!$B$1:$Z$1,0))</f>
        <v>0</v>
      </c>
      <c r="AL161" s="226">
        <f>INDEX('Uganda workforce data - raw'!$A$4:$F$619,MATCH($B161, 'Uganda workforce data - raw'!$B$4:$B$619,0), MATCH("Filled Female",'Uganda workforce data - raw'!$A$4:$F$4,0))*INDEX('Mapping cadres'!$B$1:$Z$616,MATCH($B161, 'Mapping cadres'!$B$1:$B$616,0), MATCH(AL$32,'Mapping cadres'!$B$1:$Z$1,0))</f>
        <v>0</v>
      </c>
      <c r="AM161" s="226">
        <f>INDEX('Uganda workforce data - raw'!$A$4:$F$619,MATCH($B161, 'Uganda workforce data - raw'!$B$4:$B$619,0), MATCH("Filled Female",'Uganda workforce data - raw'!$A$4:$F$4,0))*INDEX('Mapping cadres'!$B$1:$Z$616,MATCH($B161, 'Mapping cadres'!$B$1:$B$616,0), MATCH(AM$32,'Mapping cadres'!$B$1:$Z$1,0))</f>
        <v>0</v>
      </c>
      <c r="AN161" s="226">
        <f>INDEX('Uganda workforce data - raw'!$A$4:$F$619,MATCH($B161, 'Uganda workforce data - raw'!$B$4:$B$619,0), MATCH("Filled Female",'Uganda workforce data - raw'!$A$4:$F$4,0))*INDEX('Mapping cadres'!$B$1:$Z$616,MATCH($B161, 'Mapping cadres'!$B$1:$B$616,0), MATCH(AN$32,'Mapping cadres'!$B$1:$Z$1,0))</f>
        <v>0</v>
      </c>
      <c r="AO161" s="226">
        <f>INDEX('Uganda workforce data - raw'!$A$4:$F$619,MATCH($B161, 'Uganda workforce data - raw'!$B$4:$B$619,0), MATCH("Filled Female",'Uganda workforce data - raw'!$A$4:$F$4,0))*INDEX('Mapping cadres'!$B$1:$Z$616,MATCH($B161, 'Mapping cadres'!$B$1:$B$616,0), MATCH(AO$32,'Mapping cadres'!$B$1:$Z$1,0))</f>
        <v>0</v>
      </c>
      <c r="AP161" s="226">
        <f>INDEX('Uganda workforce data - raw'!$A$4:$F$619,MATCH($B161, 'Uganda workforce data - raw'!$B$4:$B$619,0), MATCH("Filled Female",'Uganda workforce data - raw'!$A$4:$F$4,0))*INDEX('Mapping cadres'!$B$1:$Z$616,MATCH($B161, 'Mapping cadres'!$B$1:$B$616,0), MATCH(AP$32,'Mapping cadres'!$B$1:$Z$1,0))</f>
        <v>0</v>
      </c>
      <c r="AQ161" s="226">
        <f>INDEX('Uganda workforce data - raw'!$A$4:$F$619,MATCH($B161, 'Uganda workforce data - raw'!$B$4:$B$619,0), MATCH("Filled Female",'Uganda workforce data - raw'!$A$4:$F$4,0))*INDEX('Mapping cadres'!$B$1:$Z$616,MATCH($B161, 'Mapping cadres'!$B$1:$B$616,0), MATCH(AQ$32,'Mapping cadres'!$B$1:$Z$1,0))</f>
        <v>0</v>
      </c>
      <c r="AR161" s="226">
        <f>INDEX('Uganda workforce data - raw'!$A$4:$F$619,MATCH($B161, 'Uganda workforce data - raw'!$B$4:$B$619,0), MATCH("Filled Female",'Uganda workforce data - raw'!$A$4:$F$4,0))*INDEX('Mapping cadres'!$B$1:$Z$616,MATCH($B161, 'Mapping cadres'!$B$1:$B$616,0), MATCH(AR$32,'Mapping cadres'!$B$1:$Z$1,0))</f>
        <v>0</v>
      </c>
      <c r="AS161" s="226">
        <f>INDEX('Uganda workforce data - raw'!$A$4:$F$619,MATCH($B161, 'Uganda workforce data - raw'!$B$4:$B$619,0), MATCH("Filled Female",'Uganda workforce data - raw'!$A$4:$F$4,0))*INDEX('Mapping cadres'!$B$1:$Z$616,MATCH($B161, 'Mapping cadres'!$B$1:$B$616,0), MATCH(AS$32,'Mapping cadres'!$B$1:$Z$1,0))</f>
        <v>0</v>
      </c>
      <c r="AT161" s="226">
        <f>INDEX('Uganda workforce data - raw'!$A$4:$F$619,MATCH($B161, 'Uganda workforce data - raw'!$B$4:$B$619,0), MATCH("Filled Female",'Uganda workforce data - raw'!$A$4:$F$4,0))*INDEX('Mapping cadres'!$B$1:$Z$616,MATCH($B161, 'Mapping cadres'!$B$1:$B$616,0), MATCH(AT$32,'Mapping cadres'!$B$1:$Z$1,0))</f>
        <v>0</v>
      </c>
      <c r="AU161" s="226">
        <f>INDEX('Uganda workforce data - raw'!$A$4:$F$619,MATCH($B161, 'Uganda workforce data - raw'!$B$4:$B$619,0), MATCH("Filled Female",'Uganda workforce data - raw'!$A$4:$F$4,0))*INDEX('Mapping cadres'!$B$1:$Z$616,MATCH($B161, 'Mapping cadres'!$B$1:$B$616,0), MATCH(AU$32,'Mapping cadres'!$B$1:$Z$1,0))</f>
        <v>0</v>
      </c>
      <c r="AV161" s="226">
        <f>INDEX('Uganda workforce data - raw'!$A$4:$F$619,MATCH($B161, 'Uganda workforce data - raw'!$B$4:$B$619,0), MATCH("Filled Female",'Uganda workforce data - raw'!$A$4:$F$4,0))*INDEX('Mapping cadres'!$B$1:$Z$616,MATCH($B161, 'Mapping cadres'!$B$1:$B$616,0), MATCH(AV$32,'Mapping cadres'!$B$1:$Z$1,0))</f>
        <v>0</v>
      </c>
      <c r="AW161" s="226">
        <f>INDEX('Uganda workforce data - raw'!$A$4:$F$619,MATCH($B161, 'Uganda workforce data - raw'!$B$4:$B$619,0), MATCH("Filled Female",'Uganda workforce data - raw'!$A$4:$F$4,0))*INDEX('Mapping cadres'!$B$1:$Z$616,MATCH($B161, 'Mapping cadres'!$B$1:$B$616,0), MATCH(AW$32,'Mapping cadres'!$B$1:$Z$1,0))</f>
        <v>0</v>
      </c>
      <c r="AX161" s="226">
        <f>INDEX('Uganda workforce data - raw'!$A$4:$F$619,MATCH($B161, 'Uganda workforce data - raw'!$B$4:$B$619,0), MATCH("Filled Female",'Uganda workforce data - raw'!$A$4:$F$4,0))*INDEX('Mapping cadres'!$B$1:$Z$616,MATCH($B161, 'Mapping cadres'!$B$1:$B$616,0), MATCH(AX$32,'Mapping cadres'!$B$1:$Z$1,0))</f>
        <v>0</v>
      </c>
      <c r="AY161" s="226">
        <f t="shared" si="29"/>
        <v>3</v>
      </c>
      <c r="AZ161" s="226">
        <f t="shared" si="30"/>
        <v>0</v>
      </c>
      <c r="BA161" s="226">
        <f t="shared" si="31"/>
        <v>0</v>
      </c>
      <c r="BB161" s="226">
        <f t="shared" si="32"/>
        <v>0</v>
      </c>
      <c r="BC161" s="226">
        <f t="shared" si="33"/>
        <v>0</v>
      </c>
      <c r="BD161" s="226">
        <f t="shared" si="34"/>
        <v>0</v>
      </c>
      <c r="BE161" s="226">
        <f t="shared" si="35"/>
        <v>0</v>
      </c>
      <c r="BF161" s="226">
        <f t="shared" si="36"/>
        <v>0</v>
      </c>
      <c r="BG161" s="226">
        <f t="shared" si="37"/>
        <v>0</v>
      </c>
      <c r="BH161" s="226">
        <f t="shared" si="38"/>
        <v>0</v>
      </c>
      <c r="BI161" s="226">
        <f t="shared" si="39"/>
        <v>0</v>
      </c>
      <c r="BJ161" s="226">
        <f t="shared" si="40"/>
        <v>0</v>
      </c>
      <c r="BK161" s="226">
        <f t="shared" si="41"/>
        <v>0</v>
      </c>
      <c r="BL161" s="226">
        <f t="shared" si="42"/>
        <v>0</v>
      </c>
      <c r="BM161" s="226">
        <f t="shared" si="43"/>
        <v>0</v>
      </c>
      <c r="BN161" s="226">
        <f t="shared" si="44"/>
        <v>0</v>
      </c>
      <c r="BO161" s="226">
        <f t="shared" si="45"/>
        <v>0</v>
      </c>
      <c r="BP161" s="226">
        <f t="shared" si="46"/>
        <v>0</v>
      </c>
      <c r="BQ161" s="226">
        <f t="shared" si="47"/>
        <v>0</v>
      </c>
      <c r="BR161" s="226">
        <f t="shared" si="48"/>
        <v>0</v>
      </c>
      <c r="BS161" s="226">
        <f t="shared" si="49"/>
        <v>0</v>
      </c>
      <c r="BT161" s="226">
        <f t="shared" si="50"/>
        <v>0</v>
      </c>
      <c r="BU161" s="226">
        <f t="shared" si="51"/>
        <v>0</v>
      </c>
      <c r="BV161" s="226">
        <f t="shared" si="52"/>
        <v>0</v>
      </c>
    </row>
    <row r="162" spans="1:74">
      <c r="A162" s="226">
        <v>130</v>
      </c>
      <c r="B162" s="226" t="s">
        <v>1435</v>
      </c>
      <c r="C162" s="226">
        <f>INDEX('Uganda workforce data - raw'!$A$4:$F$619,MATCH($B162, 'Uganda workforce data - raw'!$B$4:$B$619,0), MATCH("Filled Male",'Uganda workforce data - raw'!$A$4:$F$4,0))*INDEX('Mapping cadres'!$B$1:$Z$616,MATCH($B162, 'Mapping cadres'!$B$1:$B$616,0), MATCH(C$32,'Mapping cadres'!$B$1:$Z$1,0))</f>
        <v>0</v>
      </c>
      <c r="D162" s="226">
        <f>INDEX('Uganda workforce data - raw'!$A$4:$F$619,MATCH($B162, 'Uganda workforce data - raw'!$B$4:$B$619,0), MATCH("Filled Male",'Uganda workforce data - raw'!$A$4:$F$4,0))*INDEX('Mapping cadres'!$B$1:$Z$616,MATCH($B162, 'Mapping cadres'!$B$1:$B$616,0), MATCH(D$32,'Mapping cadres'!$B$1:$Z$1,0))</f>
        <v>0</v>
      </c>
      <c r="E162" s="226">
        <f>INDEX('Uganda workforce data - raw'!$A$4:$F$619,MATCH($B162, 'Uganda workforce data - raw'!$B$4:$B$619,0), MATCH("Filled Male",'Uganda workforce data - raw'!$A$4:$F$4,0))*INDEX('Mapping cadres'!$B$1:$Z$616,MATCH($B162, 'Mapping cadres'!$B$1:$B$616,0), MATCH(E$32,'Mapping cadres'!$B$1:$Z$1,0))</f>
        <v>0</v>
      </c>
      <c r="F162" s="226">
        <f>INDEX('Uganda workforce data - raw'!$A$4:$F$619,MATCH($B162, 'Uganda workforce data - raw'!$B$4:$B$619,0), MATCH("Filled Male",'Uganda workforce data - raw'!$A$4:$F$4,0))*INDEX('Mapping cadres'!$B$1:$Z$616,MATCH($B162, 'Mapping cadres'!$B$1:$B$616,0), MATCH(F$32,'Mapping cadres'!$B$1:$Z$1,0))</f>
        <v>0</v>
      </c>
      <c r="G162" s="226">
        <f>INDEX('Uganda workforce data - raw'!$A$4:$F$619,MATCH($B162, 'Uganda workforce data - raw'!$B$4:$B$619,0), MATCH("Filled Male",'Uganda workforce data - raw'!$A$4:$F$4,0))*INDEX('Mapping cadres'!$B$1:$Z$616,MATCH($B162, 'Mapping cadres'!$B$1:$B$616,0), MATCH(G$32,'Mapping cadres'!$B$1:$Z$1,0))</f>
        <v>0</v>
      </c>
      <c r="H162" s="226">
        <f>INDEX('Uganda workforce data - raw'!$A$4:$F$619,MATCH($B162, 'Uganda workforce data - raw'!$B$4:$B$619,0), MATCH("Filled Male",'Uganda workforce data - raw'!$A$4:$F$4,0))*INDEX('Mapping cadres'!$B$1:$Z$616,MATCH($B162, 'Mapping cadres'!$B$1:$B$616,0), MATCH(H$32,'Mapping cadres'!$B$1:$Z$1,0))</f>
        <v>0</v>
      </c>
      <c r="I162" s="226">
        <f>INDEX('Uganda workforce data - raw'!$A$4:$F$619,MATCH($B162, 'Uganda workforce data - raw'!$B$4:$B$619,0), MATCH("Filled Male",'Uganda workforce data - raw'!$A$4:$F$4,0))*INDEX('Mapping cadres'!$B$1:$Z$616,MATCH($B162, 'Mapping cadres'!$B$1:$B$616,0), MATCH(I$32,'Mapping cadres'!$B$1:$Z$1,0))</f>
        <v>0</v>
      </c>
      <c r="J162" s="226">
        <f>INDEX('Uganda workforce data - raw'!$A$4:$F$619,MATCH($B162, 'Uganda workforce data - raw'!$B$4:$B$619,0), MATCH("Filled Male",'Uganda workforce data - raw'!$A$4:$F$4,0))*INDEX('Mapping cadres'!$B$1:$Z$616,MATCH($B162, 'Mapping cadres'!$B$1:$B$616,0), MATCH(J$32,'Mapping cadres'!$B$1:$Z$1,0))</f>
        <v>0</v>
      </c>
      <c r="K162" s="226">
        <f>INDEX('Uganda workforce data - raw'!$A$4:$F$619,MATCH($B162, 'Uganda workforce data - raw'!$B$4:$B$619,0), MATCH("Filled Male",'Uganda workforce data - raw'!$A$4:$F$4,0))*INDEX('Mapping cadres'!$B$1:$Z$616,MATCH($B162, 'Mapping cadres'!$B$1:$B$616,0), MATCH(K$32,'Mapping cadres'!$B$1:$Z$1,0))</f>
        <v>0</v>
      </c>
      <c r="L162" s="226">
        <f>INDEX('Uganda workforce data - raw'!$A$4:$F$619,MATCH($B162, 'Uganda workforce data - raw'!$B$4:$B$619,0), MATCH("Filled Male",'Uganda workforce data - raw'!$A$4:$F$4,0))*INDEX('Mapping cadres'!$B$1:$Z$616,MATCH($B162, 'Mapping cadres'!$B$1:$B$616,0), MATCH(L$32,'Mapping cadres'!$B$1:$Z$1,0))</f>
        <v>0</v>
      </c>
      <c r="M162" s="226">
        <f>INDEX('Uganda workforce data - raw'!$A$4:$F$619,MATCH($B162, 'Uganda workforce data - raw'!$B$4:$B$619,0), MATCH("Filled Male",'Uganda workforce data - raw'!$A$4:$F$4,0))*INDEX('Mapping cadres'!$B$1:$Z$616,MATCH($B162, 'Mapping cadres'!$B$1:$B$616,0), MATCH(M$32,'Mapping cadres'!$B$1:$Z$1,0))</f>
        <v>0</v>
      </c>
      <c r="N162" s="226">
        <f>INDEX('Uganda workforce data - raw'!$A$4:$F$619,MATCH($B162, 'Uganda workforce data - raw'!$B$4:$B$619,0), MATCH("Filled Male",'Uganda workforce data - raw'!$A$4:$F$4,0))*INDEX('Mapping cadres'!$B$1:$Z$616,MATCH($B162, 'Mapping cadres'!$B$1:$B$616,0), MATCH(N$32,'Mapping cadres'!$B$1:$Z$1,0))</f>
        <v>0</v>
      </c>
      <c r="O162" s="226">
        <f>INDEX('Uganda workforce data - raw'!$A$4:$F$619,MATCH($B162, 'Uganda workforce data - raw'!$B$4:$B$619,0), MATCH("Filled Male",'Uganda workforce data - raw'!$A$4:$F$4,0))*INDEX('Mapping cadres'!$B$1:$Z$616,MATCH($B162, 'Mapping cadres'!$B$1:$B$616,0), MATCH(O$32,'Mapping cadres'!$B$1:$Z$1,0))</f>
        <v>0</v>
      </c>
      <c r="P162" s="226">
        <f>INDEX('Uganda workforce data - raw'!$A$4:$F$619,MATCH($B162, 'Uganda workforce data - raw'!$B$4:$B$619,0), MATCH("Filled Male",'Uganda workforce data - raw'!$A$4:$F$4,0))*INDEX('Mapping cadres'!$B$1:$Z$616,MATCH($B162, 'Mapping cadres'!$B$1:$B$616,0), MATCH(P$32,'Mapping cadres'!$B$1:$Z$1,0))</f>
        <v>0</v>
      </c>
      <c r="Q162" s="226">
        <f>INDEX('Uganda workforce data - raw'!$A$4:$F$619,MATCH($B162, 'Uganda workforce data - raw'!$B$4:$B$619,0), MATCH("Filled Male",'Uganda workforce data - raw'!$A$4:$F$4,0))*INDEX('Mapping cadres'!$B$1:$Z$616,MATCH($B162, 'Mapping cadres'!$B$1:$B$616,0), MATCH(Q$32,'Mapping cadres'!$B$1:$Z$1,0))</f>
        <v>0</v>
      </c>
      <c r="R162" s="226">
        <f>INDEX('Uganda workforce data - raw'!$A$4:$F$619,MATCH($B162, 'Uganda workforce data - raw'!$B$4:$B$619,0), MATCH("Filled Male",'Uganda workforce data - raw'!$A$4:$F$4,0))*INDEX('Mapping cadres'!$B$1:$Z$616,MATCH($B162, 'Mapping cadres'!$B$1:$B$616,0), MATCH(R$32,'Mapping cadres'!$B$1:$Z$1,0))</f>
        <v>0</v>
      </c>
      <c r="S162" s="226">
        <f>INDEX('Uganda workforce data - raw'!$A$4:$F$619,MATCH($B162, 'Uganda workforce data - raw'!$B$4:$B$619,0), MATCH("Filled Male",'Uganda workforce data - raw'!$A$4:$F$4,0))*INDEX('Mapping cadres'!$B$1:$Z$616,MATCH($B162, 'Mapping cadres'!$B$1:$B$616,0), MATCH(S$32,'Mapping cadres'!$B$1:$Z$1,0))</f>
        <v>0</v>
      </c>
      <c r="T162" s="226">
        <f>INDEX('Uganda workforce data - raw'!$A$4:$F$619,MATCH($B162, 'Uganda workforce data - raw'!$B$4:$B$619,0), MATCH("Filled Male",'Uganda workforce data - raw'!$A$4:$F$4,0))*INDEX('Mapping cadres'!$B$1:$Z$616,MATCH($B162, 'Mapping cadres'!$B$1:$B$616,0), MATCH(T$32,'Mapping cadres'!$B$1:$Z$1,0))</f>
        <v>0</v>
      </c>
      <c r="U162" s="226">
        <f>INDEX('Uganda workforce data - raw'!$A$4:$F$619,MATCH($B162, 'Uganda workforce data - raw'!$B$4:$B$619,0), MATCH("Filled Male",'Uganda workforce data - raw'!$A$4:$F$4,0))*INDEX('Mapping cadres'!$B$1:$Z$616,MATCH($B162, 'Mapping cadres'!$B$1:$B$616,0), MATCH(U$32,'Mapping cadres'!$B$1:$Z$1,0))</f>
        <v>0</v>
      </c>
      <c r="V162" s="226">
        <f>INDEX('Uganda workforce data - raw'!$A$4:$F$619,MATCH($B162, 'Uganda workforce data - raw'!$B$4:$B$619,0), MATCH("Filled Male",'Uganda workforce data - raw'!$A$4:$F$4,0))*INDEX('Mapping cadres'!$B$1:$Z$616,MATCH($B162, 'Mapping cadres'!$B$1:$B$616,0), MATCH(V$32,'Mapping cadres'!$B$1:$Z$1,0))</f>
        <v>0</v>
      </c>
      <c r="W162" s="226">
        <f>INDEX('Uganda workforce data - raw'!$A$4:$F$619,MATCH($B162, 'Uganda workforce data - raw'!$B$4:$B$619,0), MATCH("Filled Male",'Uganda workforce data - raw'!$A$4:$F$4,0))*INDEX('Mapping cadres'!$B$1:$Z$616,MATCH($B162, 'Mapping cadres'!$B$1:$B$616,0), MATCH(W$32,'Mapping cadres'!$B$1:$Z$1,0))</f>
        <v>0</v>
      </c>
      <c r="X162" s="226">
        <f>INDEX('Uganda workforce data - raw'!$A$4:$F$619,MATCH($B162, 'Uganda workforce data - raw'!$B$4:$B$619,0), MATCH("Filled Male",'Uganda workforce data - raw'!$A$4:$F$4,0))*INDEX('Mapping cadres'!$B$1:$Z$616,MATCH($B162, 'Mapping cadres'!$B$1:$B$616,0), MATCH(X$32,'Mapping cadres'!$B$1:$Z$1,0))</f>
        <v>0</v>
      </c>
      <c r="Y162" s="226">
        <f>INDEX('Uganda workforce data - raw'!$A$4:$F$619,MATCH($B162, 'Uganda workforce data - raw'!$B$4:$B$619,0), MATCH("Filled Male",'Uganda workforce data - raw'!$A$4:$F$4,0))*INDEX('Mapping cadres'!$B$1:$Z$616,MATCH($B162, 'Mapping cadres'!$B$1:$B$616,0), MATCH(Y$32,'Mapping cadres'!$B$1:$Z$1,0))</f>
        <v>0</v>
      </c>
      <c r="Z162" s="226">
        <f>INDEX('Uganda workforce data - raw'!$A$4:$F$619,MATCH($B162, 'Uganda workforce data - raw'!$B$4:$B$619,0), MATCH("Filled Male",'Uganda workforce data - raw'!$A$4:$F$4,0))*INDEX('Mapping cadres'!$B$1:$Z$616,MATCH($B162, 'Mapping cadres'!$B$1:$B$616,0), MATCH(Z$32,'Mapping cadres'!$B$1:$Z$1,0))</f>
        <v>0</v>
      </c>
      <c r="AA162" s="226">
        <f>INDEX('Uganda workforce data - raw'!$A$4:$F$619,MATCH($B162, 'Uganda workforce data - raw'!$B$4:$B$619,0), MATCH("Filled Female",'Uganda workforce data - raw'!$A$4:$F$4,0))*INDEX('Mapping cadres'!$B$1:$Z$616,MATCH($B162, 'Mapping cadres'!$B$1:$B$616,0), MATCH(AA$32,'Mapping cadres'!$B$1:$Z$1,0))</f>
        <v>1</v>
      </c>
      <c r="AB162" s="226">
        <f>INDEX('Uganda workforce data - raw'!$A$4:$F$619,MATCH($B162, 'Uganda workforce data - raw'!$B$4:$B$619,0), MATCH("Filled Female",'Uganda workforce data - raw'!$A$4:$F$4,0))*INDEX('Mapping cadres'!$B$1:$Z$616,MATCH($B162, 'Mapping cadres'!$B$1:$B$616,0), MATCH(AB$32,'Mapping cadres'!$B$1:$Z$1,0))</f>
        <v>0</v>
      </c>
      <c r="AC162" s="226">
        <f>INDEX('Uganda workforce data - raw'!$A$4:$F$619,MATCH($B162, 'Uganda workforce data - raw'!$B$4:$B$619,0), MATCH("Filled Female",'Uganda workforce data - raw'!$A$4:$F$4,0))*INDEX('Mapping cadres'!$B$1:$Z$616,MATCH($B162, 'Mapping cadres'!$B$1:$B$616,0), MATCH(AC$32,'Mapping cadres'!$B$1:$Z$1,0))</f>
        <v>0</v>
      </c>
      <c r="AD162" s="226">
        <f>INDEX('Uganda workforce data - raw'!$A$4:$F$619,MATCH($B162, 'Uganda workforce data - raw'!$B$4:$B$619,0), MATCH("Filled Female",'Uganda workforce data - raw'!$A$4:$F$4,0))*INDEX('Mapping cadres'!$B$1:$Z$616,MATCH($B162, 'Mapping cadres'!$B$1:$B$616,0), MATCH(AD$32,'Mapping cadres'!$B$1:$Z$1,0))</f>
        <v>0</v>
      </c>
      <c r="AE162" s="226">
        <f>INDEX('Uganda workforce data - raw'!$A$4:$F$619,MATCH($B162, 'Uganda workforce data - raw'!$B$4:$B$619,0), MATCH("Filled Female",'Uganda workforce data - raw'!$A$4:$F$4,0))*INDEX('Mapping cadres'!$B$1:$Z$616,MATCH($B162, 'Mapping cadres'!$B$1:$B$616,0), MATCH(AE$32,'Mapping cadres'!$B$1:$Z$1,0))</f>
        <v>0</v>
      </c>
      <c r="AF162" s="226">
        <f>INDEX('Uganda workforce data - raw'!$A$4:$F$619,MATCH($B162, 'Uganda workforce data - raw'!$B$4:$B$619,0), MATCH("Filled Female",'Uganda workforce data - raw'!$A$4:$F$4,0))*INDEX('Mapping cadres'!$B$1:$Z$616,MATCH($B162, 'Mapping cadres'!$B$1:$B$616,0), MATCH(AF$32,'Mapping cadres'!$B$1:$Z$1,0))</f>
        <v>0</v>
      </c>
      <c r="AG162" s="226">
        <f>INDEX('Uganda workforce data - raw'!$A$4:$F$619,MATCH($B162, 'Uganda workforce data - raw'!$B$4:$B$619,0), MATCH("Filled Female",'Uganda workforce data - raw'!$A$4:$F$4,0))*INDEX('Mapping cadres'!$B$1:$Z$616,MATCH($B162, 'Mapping cadres'!$B$1:$B$616,0), MATCH(AG$32,'Mapping cadres'!$B$1:$Z$1,0))</f>
        <v>0</v>
      </c>
      <c r="AH162" s="226">
        <f>INDEX('Uganda workforce data - raw'!$A$4:$F$619,MATCH($B162, 'Uganda workforce data - raw'!$B$4:$B$619,0), MATCH("Filled Female",'Uganda workforce data - raw'!$A$4:$F$4,0))*INDEX('Mapping cadres'!$B$1:$Z$616,MATCH($B162, 'Mapping cadres'!$B$1:$B$616,0), MATCH(AH$32,'Mapping cadres'!$B$1:$Z$1,0))</f>
        <v>0</v>
      </c>
      <c r="AI162" s="226">
        <f>INDEX('Uganda workforce data - raw'!$A$4:$F$619,MATCH($B162, 'Uganda workforce data - raw'!$B$4:$B$619,0), MATCH("Filled Female",'Uganda workforce data - raw'!$A$4:$F$4,0))*INDEX('Mapping cadres'!$B$1:$Z$616,MATCH($B162, 'Mapping cadres'!$B$1:$B$616,0), MATCH(AI$32,'Mapping cadres'!$B$1:$Z$1,0))</f>
        <v>0</v>
      </c>
      <c r="AJ162" s="226">
        <f>INDEX('Uganda workforce data - raw'!$A$4:$F$619,MATCH($B162, 'Uganda workforce data - raw'!$B$4:$B$619,0), MATCH("Filled Female",'Uganda workforce data - raw'!$A$4:$F$4,0))*INDEX('Mapping cadres'!$B$1:$Z$616,MATCH($B162, 'Mapping cadres'!$B$1:$B$616,0), MATCH(AJ$32,'Mapping cadres'!$B$1:$Z$1,0))</f>
        <v>0</v>
      </c>
      <c r="AK162" s="226">
        <f>INDEX('Uganda workforce data - raw'!$A$4:$F$619,MATCH($B162, 'Uganda workforce data - raw'!$B$4:$B$619,0), MATCH("Filled Female",'Uganda workforce data - raw'!$A$4:$F$4,0))*INDEX('Mapping cadres'!$B$1:$Z$616,MATCH($B162, 'Mapping cadres'!$B$1:$B$616,0), MATCH(AK$32,'Mapping cadres'!$B$1:$Z$1,0))</f>
        <v>0</v>
      </c>
      <c r="AL162" s="226">
        <f>INDEX('Uganda workforce data - raw'!$A$4:$F$619,MATCH($B162, 'Uganda workforce data - raw'!$B$4:$B$619,0), MATCH("Filled Female",'Uganda workforce data - raw'!$A$4:$F$4,0))*INDEX('Mapping cadres'!$B$1:$Z$616,MATCH($B162, 'Mapping cadres'!$B$1:$B$616,0), MATCH(AL$32,'Mapping cadres'!$B$1:$Z$1,0))</f>
        <v>0</v>
      </c>
      <c r="AM162" s="226">
        <f>INDEX('Uganda workforce data - raw'!$A$4:$F$619,MATCH($B162, 'Uganda workforce data - raw'!$B$4:$B$619,0), MATCH("Filled Female",'Uganda workforce data - raw'!$A$4:$F$4,0))*INDEX('Mapping cadres'!$B$1:$Z$616,MATCH($B162, 'Mapping cadres'!$B$1:$B$616,0), MATCH(AM$32,'Mapping cadres'!$B$1:$Z$1,0))</f>
        <v>0</v>
      </c>
      <c r="AN162" s="226">
        <f>INDEX('Uganda workforce data - raw'!$A$4:$F$619,MATCH($B162, 'Uganda workforce data - raw'!$B$4:$B$619,0), MATCH("Filled Female",'Uganda workforce data - raw'!$A$4:$F$4,0))*INDEX('Mapping cadres'!$B$1:$Z$616,MATCH($B162, 'Mapping cadres'!$B$1:$B$616,0), MATCH(AN$32,'Mapping cadres'!$B$1:$Z$1,0))</f>
        <v>0</v>
      </c>
      <c r="AO162" s="226">
        <f>INDEX('Uganda workforce data - raw'!$A$4:$F$619,MATCH($B162, 'Uganda workforce data - raw'!$B$4:$B$619,0), MATCH("Filled Female",'Uganda workforce data - raw'!$A$4:$F$4,0))*INDEX('Mapping cadres'!$B$1:$Z$616,MATCH($B162, 'Mapping cadres'!$B$1:$B$616,0), MATCH(AO$32,'Mapping cadres'!$B$1:$Z$1,0))</f>
        <v>0</v>
      </c>
      <c r="AP162" s="226">
        <f>INDEX('Uganda workforce data - raw'!$A$4:$F$619,MATCH($B162, 'Uganda workforce data - raw'!$B$4:$B$619,0), MATCH("Filled Female",'Uganda workforce data - raw'!$A$4:$F$4,0))*INDEX('Mapping cadres'!$B$1:$Z$616,MATCH($B162, 'Mapping cadres'!$B$1:$B$616,0), MATCH(AP$32,'Mapping cadres'!$B$1:$Z$1,0))</f>
        <v>0</v>
      </c>
      <c r="AQ162" s="226">
        <f>INDEX('Uganda workforce data - raw'!$A$4:$F$619,MATCH($B162, 'Uganda workforce data - raw'!$B$4:$B$619,0), MATCH("Filled Female",'Uganda workforce data - raw'!$A$4:$F$4,0))*INDEX('Mapping cadres'!$B$1:$Z$616,MATCH($B162, 'Mapping cadres'!$B$1:$B$616,0), MATCH(AQ$32,'Mapping cadres'!$B$1:$Z$1,0))</f>
        <v>0</v>
      </c>
      <c r="AR162" s="226">
        <f>INDEX('Uganda workforce data - raw'!$A$4:$F$619,MATCH($B162, 'Uganda workforce data - raw'!$B$4:$B$619,0), MATCH("Filled Female",'Uganda workforce data - raw'!$A$4:$F$4,0))*INDEX('Mapping cadres'!$B$1:$Z$616,MATCH($B162, 'Mapping cadres'!$B$1:$B$616,0), MATCH(AR$32,'Mapping cadres'!$B$1:$Z$1,0))</f>
        <v>0</v>
      </c>
      <c r="AS162" s="226">
        <f>INDEX('Uganda workforce data - raw'!$A$4:$F$619,MATCH($B162, 'Uganda workforce data - raw'!$B$4:$B$619,0), MATCH("Filled Female",'Uganda workforce data - raw'!$A$4:$F$4,0))*INDEX('Mapping cadres'!$B$1:$Z$616,MATCH($B162, 'Mapping cadres'!$B$1:$B$616,0), MATCH(AS$32,'Mapping cadres'!$B$1:$Z$1,0))</f>
        <v>0</v>
      </c>
      <c r="AT162" s="226">
        <f>INDEX('Uganda workforce data - raw'!$A$4:$F$619,MATCH($B162, 'Uganda workforce data - raw'!$B$4:$B$619,0), MATCH("Filled Female",'Uganda workforce data - raw'!$A$4:$F$4,0))*INDEX('Mapping cadres'!$B$1:$Z$616,MATCH($B162, 'Mapping cadres'!$B$1:$B$616,0), MATCH(AT$32,'Mapping cadres'!$B$1:$Z$1,0))</f>
        <v>0</v>
      </c>
      <c r="AU162" s="226">
        <f>INDEX('Uganda workforce data - raw'!$A$4:$F$619,MATCH($B162, 'Uganda workforce data - raw'!$B$4:$B$619,0), MATCH("Filled Female",'Uganda workforce data - raw'!$A$4:$F$4,0))*INDEX('Mapping cadres'!$B$1:$Z$616,MATCH($B162, 'Mapping cadres'!$B$1:$B$616,0), MATCH(AU$32,'Mapping cadres'!$B$1:$Z$1,0))</f>
        <v>0</v>
      </c>
      <c r="AV162" s="226">
        <f>INDEX('Uganda workforce data - raw'!$A$4:$F$619,MATCH($B162, 'Uganda workforce data - raw'!$B$4:$B$619,0), MATCH("Filled Female",'Uganda workforce data - raw'!$A$4:$F$4,0))*INDEX('Mapping cadres'!$B$1:$Z$616,MATCH($B162, 'Mapping cadres'!$B$1:$B$616,0), MATCH(AV$32,'Mapping cadres'!$B$1:$Z$1,0))</f>
        <v>0</v>
      </c>
      <c r="AW162" s="226">
        <f>INDEX('Uganda workforce data - raw'!$A$4:$F$619,MATCH($B162, 'Uganda workforce data - raw'!$B$4:$B$619,0), MATCH("Filled Female",'Uganda workforce data - raw'!$A$4:$F$4,0))*INDEX('Mapping cadres'!$B$1:$Z$616,MATCH($B162, 'Mapping cadres'!$B$1:$B$616,0), MATCH(AW$32,'Mapping cadres'!$B$1:$Z$1,0))</f>
        <v>0</v>
      </c>
      <c r="AX162" s="226">
        <f>INDEX('Uganda workforce data - raw'!$A$4:$F$619,MATCH($B162, 'Uganda workforce data - raw'!$B$4:$B$619,0), MATCH("Filled Female",'Uganda workforce data - raw'!$A$4:$F$4,0))*INDEX('Mapping cadres'!$B$1:$Z$616,MATCH($B162, 'Mapping cadres'!$B$1:$B$616,0), MATCH(AX$32,'Mapping cadres'!$B$1:$Z$1,0))</f>
        <v>0</v>
      </c>
      <c r="AY162" s="226">
        <f t="shared" ref="AY162:AY225" si="53">SUM(C162,AA162)</f>
        <v>1</v>
      </c>
      <c r="AZ162" s="226">
        <f t="shared" ref="AZ162:AZ225" si="54">SUM(D162,AB162)</f>
        <v>0</v>
      </c>
      <c r="BA162" s="226">
        <f t="shared" ref="BA162:BA225" si="55">SUM(E162,AC162)</f>
        <v>0</v>
      </c>
      <c r="BB162" s="226">
        <f t="shared" ref="BB162:BB225" si="56">SUM(F162,AD162)</f>
        <v>0</v>
      </c>
      <c r="BC162" s="226">
        <f t="shared" ref="BC162:BC225" si="57">SUM(G162,AE162)</f>
        <v>0</v>
      </c>
      <c r="BD162" s="226">
        <f t="shared" ref="BD162:BD225" si="58">SUM(H162,AF162)</f>
        <v>0</v>
      </c>
      <c r="BE162" s="226">
        <f t="shared" ref="BE162:BE225" si="59">SUM(I162,AG162)</f>
        <v>0</v>
      </c>
      <c r="BF162" s="226">
        <f t="shared" ref="BF162:BF225" si="60">SUM(J162,AH162)</f>
        <v>0</v>
      </c>
      <c r="BG162" s="226">
        <f t="shared" ref="BG162:BG225" si="61">SUM(K162,AI162)</f>
        <v>0</v>
      </c>
      <c r="BH162" s="226">
        <f t="shared" ref="BH162:BH225" si="62">SUM(L162,AJ162)</f>
        <v>0</v>
      </c>
      <c r="BI162" s="226">
        <f t="shared" ref="BI162:BI225" si="63">SUM(M162,AK162)</f>
        <v>0</v>
      </c>
      <c r="BJ162" s="226">
        <f t="shared" ref="BJ162:BJ225" si="64">SUM(N162,AL162)</f>
        <v>0</v>
      </c>
      <c r="BK162" s="226">
        <f t="shared" ref="BK162:BK225" si="65">SUM(O162,AM162)</f>
        <v>0</v>
      </c>
      <c r="BL162" s="226">
        <f t="shared" ref="BL162:BL225" si="66">SUM(P162,AN162)</f>
        <v>0</v>
      </c>
      <c r="BM162" s="226">
        <f t="shared" ref="BM162:BM225" si="67">SUM(Q162,AO162)</f>
        <v>0</v>
      </c>
      <c r="BN162" s="226">
        <f t="shared" ref="BN162:BN225" si="68">SUM(R162,AP162)</f>
        <v>0</v>
      </c>
      <c r="BO162" s="226">
        <f t="shared" ref="BO162:BO225" si="69">SUM(S162,AQ162)</f>
        <v>0</v>
      </c>
      <c r="BP162" s="226">
        <f t="shared" ref="BP162:BP225" si="70">SUM(T162,AR162)</f>
        <v>0</v>
      </c>
      <c r="BQ162" s="226">
        <f t="shared" ref="BQ162:BQ225" si="71">SUM(U162,AS162)</f>
        <v>0</v>
      </c>
      <c r="BR162" s="226">
        <f t="shared" ref="BR162:BR225" si="72">SUM(V162,AT162)</f>
        <v>0</v>
      </c>
      <c r="BS162" s="226">
        <f t="shared" ref="BS162:BS225" si="73">SUM(W162,AU162)</f>
        <v>0</v>
      </c>
      <c r="BT162" s="226">
        <f t="shared" ref="BT162:BT225" si="74">SUM(X162,AV162)</f>
        <v>0</v>
      </c>
      <c r="BU162" s="226">
        <f t="shared" ref="BU162:BU225" si="75">SUM(Y162,AW162)</f>
        <v>0</v>
      </c>
      <c r="BV162" s="226">
        <f t="shared" ref="BV162:BV225" si="76">SUM(Z162,AX162)</f>
        <v>0</v>
      </c>
    </row>
    <row r="163" spans="1:74">
      <c r="A163" s="226">
        <v>131</v>
      </c>
      <c r="B163" s="226" t="s">
        <v>1436</v>
      </c>
      <c r="C163" s="226">
        <f>INDEX('Uganda workforce data - raw'!$A$4:$F$619,MATCH($B163, 'Uganda workforce data - raw'!$B$4:$B$619,0), MATCH("Filled Male",'Uganda workforce data - raw'!$A$4:$F$4,0))*INDEX('Mapping cadres'!$B$1:$Z$616,MATCH($B163, 'Mapping cadres'!$B$1:$B$616,0), MATCH(C$32,'Mapping cadres'!$B$1:$Z$1,0))</f>
        <v>13</v>
      </c>
      <c r="D163" s="226">
        <f>INDEX('Uganda workforce data - raw'!$A$4:$F$619,MATCH($B163, 'Uganda workforce data - raw'!$B$4:$B$619,0), MATCH("Filled Male",'Uganda workforce data - raw'!$A$4:$F$4,0))*INDEX('Mapping cadres'!$B$1:$Z$616,MATCH($B163, 'Mapping cadres'!$B$1:$B$616,0), MATCH(D$32,'Mapping cadres'!$B$1:$Z$1,0))</f>
        <v>0</v>
      </c>
      <c r="E163" s="226">
        <f>INDEX('Uganda workforce data - raw'!$A$4:$F$619,MATCH($B163, 'Uganda workforce data - raw'!$B$4:$B$619,0), MATCH("Filled Male",'Uganda workforce data - raw'!$A$4:$F$4,0))*INDEX('Mapping cadres'!$B$1:$Z$616,MATCH($B163, 'Mapping cadres'!$B$1:$B$616,0), MATCH(E$32,'Mapping cadres'!$B$1:$Z$1,0))</f>
        <v>0</v>
      </c>
      <c r="F163" s="226">
        <f>INDEX('Uganda workforce data - raw'!$A$4:$F$619,MATCH($B163, 'Uganda workforce data - raw'!$B$4:$B$619,0), MATCH("Filled Male",'Uganda workforce data - raw'!$A$4:$F$4,0))*INDEX('Mapping cadres'!$B$1:$Z$616,MATCH($B163, 'Mapping cadres'!$B$1:$B$616,0), MATCH(F$32,'Mapping cadres'!$B$1:$Z$1,0))</f>
        <v>0</v>
      </c>
      <c r="G163" s="226">
        <f>INDEX('Uganda workforce data - raw'!$A$4:$F$619,MATCH($B163, 'Uganda workforce data - raw'!$B$4:$B$619,0), MATCH("Filled Male",'Uganda workforce data - raw'!$A$4:$F$4,0))*INDEX('Mapping cadres'!$B$1:$Z$616,MATCH($B163, 'Mapping cadres'!$B$1:$B$616,0), MATCH(G$32,'Mapping cadres'!$B$1:$Z$1,0))</f>
        <v>0</v>
      </c>
      <c r="H163" s="226">
        <f>INDEX('Uganda workforce data - raw'!$A$4:$F$619,MATCH($B163, 'Uganda workforce data - raw'!$B$4:$B$619,0), MATCH("Filled Male",'Uganda workforce data - raw'!$A$4:$F$4,0))*INDEX('Mapping cadres'!$B$1:$Z$616,MATCH($B163, 'Mapping cadres'!$B$1:$B$616,0), MATCH(H$32,'Mapping cadres'!$B$1:$Z$1,0))</f>
        <v>0</v>
      </c>
      <c r="I163" s="226">
        <f>INDEX('Uganda workforce data - raw'!$A$4:$F$619,MATCH($B163, 'Uganda workforce data - raw'!$B$4:$B$619,0), MATCH("Filled Male",'Uganda workforce data - raw'!$A$4:$F$4,0))*INDEX('Mapping cadres'!$B$1:$Z$616,MATCH($B163, 'Mapping cadres'!$B$1:$B$616,0), MATCH(I$32,'Mapping cadres'!$B$1:$Z$1,0))</f>
        <v>0</v>
      </c>
      <c r="J163" s="226">
        <f>INDEX('Uganda workforce data - raw'!$A$4:$F$619,MATCH($B163, 'Uganda workforce data - raw'!$B$4:$B$619,0), MATCH("Filled Male",'Uganda workforce data - raw'!$A$4:$F$4,0))*INDEX('Mapping cadres'!$B$1:$Z$616,MATCH($B163, 'Mapping cadres'!$B$1:$B$616,0), MATCH(J$32,'Mapping cadres'!$B$1:$Z$1,0))</f>
        <v>0</v>
      </c>
      <c r="K163" s="226">
        <f>INDEX('Uganda workforce data - raw'!$A$4:$F$619,MATCH($B163, 'Uganda workforce data - raw'!$B$4:$B$619,0), MATCH("Filled Male",'Uganda workforce data - raw'!$A$4:$F$4,0))*INDEX('Mapping cadres'!$B$1:$Z$616,MATCH($B163, 'Mapping cadres'!$B$1:$B$616,0), MATCH(K$32,'Mapping cadres'!$B$1:$Z$1,0))</f>
        <v>0</v>
      </c>
      <c r="L163" s="226">
        <f>INDEX('Uganda workforce data - raw'!$A$4:$F$619,MATCH($B163, 'Uganda workforce data - raw'!$B$4:$B$619,0), MATCH("Filled Male",'Uganda workforce data - raw'!$A$4:$F$4,0))*INDEX('Mapping cadres'!$B$1:$Z$616,MATCH($B163, 'Mapping cadres'!$B$1:$B$616,0), MATCH(L$32,'Mapping cadres'!$B$1:$Z$1,0))</f>
        <v>0</v>
      </c>
      <c r="M163" s="226">
        <f>INDEX('Uganda workforce data - raw'!$A$4:$F$619,MATCH($B163, 'Uganda workforce data - raw'!$B$4:$B$619,0), MATCH("Filled Male",'Uganda workforce data - raw'!$A$4:$F$4,0))*INDEX('Mapping cadres'!$B$1:$Z$616,MATCH($B163, 'Mapping cadres'!$B$1:$B$616,0), MATCH(M$32,'Mapping cadres'!$B$1:$Z$1,0))</f>
        <v>0</v>
      </c>
      <c r="N163" s="226">
        <f>INDEX('Uganda workforce data - raw'!$A$4:$F$619,MATCH($B163, 'Uganda workforce data - raw'!$B$4:$B$619,0), MATCH("Filled Male",'Uganda workforce data - raw'!$A$4:$F$4,0))*INDEX('Mapping cadres'!$B$1:$Z$616,MATCH($B163, 'Mapping cadres'!$B$1:$B$616,0), MATCH(N$32,'Mapping cadres'!$B$1:$Z$1,0))</f>
        <v>0</v>
      </c>
      <c r="O163" s="226">
        <f>INDEX('Uganda workforce data - raw'!$A$4:$F$619,MATCH($B163, 'Uganda workforce data - raw'!$B$4:$B$619,0), MATCH("Filled Male",'Uganda workforce data - raw'!$A$4:$F$4,0))*INDEX('Mapping cadres'!$B$1:$Z$616,MATCH($B163, 'Mapping cadres'!$B$1:$B$616,0), MATCH(O$32,'Mapping cadres'!$B$1:$Z$1,0))</f>
        <v>0</v>
      </c>
      <c r="P163" s="226">
        <f>INDEX('Uganda workforce data - raw'!$A$4:$F$619,MATCH($B163, 'Uganda workforce data - raw'!$B$4:$B$619,0), MATCH("Filled Male",'Uganda workforce data - raw'!$A$4:$F$4,0))*INDEX('Mapping cadres'!$B$1:$Z$616,MATCH($B163, 'Mapping cadres'!$B$1:$B$616,0), MATCH(P$32,'Mapping cadres'!$B$1:$Z$1,0))</f>
        <v>0</v>
      </c>
      <c r="Q163" s="226">
        <f>INDEX('Uganda workforce data - raw'!$A$4:$F$619,MATCH($B163, 'Uganda workforce data - raw'!$B$4:$B$619,0), MATCH("Filled Male",'Uganda workforce data - raw'!$A$4:$F$4,0))*INDEX('Mapping cadres'!$B$1:$Z$616,MATCH($B163, 'Mapping cadres'!$B$1:$B$616,0), MATCH(Q$32,'Mapping cadres'!$B$1:$Z$1,0))</f>
        <v>0</v>
      </c>
      <c r="R163" s="226">
        <f>INDEX('Uganda workforce data - raw'!$A$4:$F$619,MATCH($B163, 'Uganda workforce data - raw'!$B$4:$B$619,0), MATCH("Filled Male",'Uganda workforce data - raw'!$A$4:$F$4,0))*INDEX('Mapping cadres'!$B$1:$Z$616,MATCH($B163, 'Mapping cadres'!$B$1:$B$616,0), MATCH(R$32,'Mapping cadres'!$B$1:$Z$1,0))</f>
        <v>0</v>
      </c>
      <c r="S163" s="226">
        <f>INDEX('Uganda workforce data - raw'!$A$4:$F$619,MATCH($B163, 'Uganda workforce data - raw'!$B$4:$B$619,0), MATCH("Filled Male",'Uganda workforce data - raw'!$A$4:$F$4,0))*INDEX('Mapping cadres'!$B$1:$Z$616,MATCH($B163, 'Mapping cadres'!$B$1:$B$616,0), MATCH(S$32,'Mapping cadres'!$B$1:$Z$1,0))</f>
        <v>0</v>
      </c>
      <c r="T163" s="226">
        <f>INDEX('Uganda workforce data - raw'!$A$4:$F$619,MATCH($B163, 'Uganda workforce data - raw'!$B$4:$B$619,0), MATCH("Filled Male",'Uganda workforce data - raw'!$A$4:$F$4,0))*INDEX('Mapping cadres'!$B$1:$Z$616,MATCH($B163, 'Mapping cadres'!$B$1:$B$616,0), MATCH(T$32,'Mapping cadres'!$B$1:$Z$1,0))</f>
        <v>0</v>
      </c>
      <c r="U163" s="226">
        <f>INDEX('Uganda workforce data - raw'!$A$4:$F$619,MATCH($B163, 'Uganda workforce data - raw'!$B$4:$B$619,0), MATCH("Filled Male",'Uganda workforce data - raw'!$A$4:$F$4,0))*INDEX('Mapping cadres'!$B$1:$Z$616,MATCH($B163, 'Mapping cadres'!$B$1:$B$616,0), MATCH(U$32,'Mapping cadres'!$B$1:$Z$1,0))</f>
        <v>0</v>
      </c>
      <c r="V163" s="226">
        <f>INDEX('Uganda workforce data - raw'!$A$4:$F$619,MATCH($B163, 'Uganda workforce data - raw'!$B$4:$B$619,0), MATCH("Filled Male",'Uganda workforce data - raw'!$A$4:$F$4,0))*INDEX('Mapping cadres'!$B$1:$Z$616,MATCH($B163, 'Mapping cadres'!$B$1:$B$616,0), MATCH(V$32,'Mapping cadres'!$B$1:$Z$1,0))</f>
        <v>0</v>
      </c>
      <c r="W163" s="226">
        <f>INDEX('Uganda workforce data - raw'!$A$4:$F$619,MATCH($B163, 'Uganda workforce data - raw'!$B$4:$B$619,0), MATCH("Filled Male",'Uganda workforce data - raw'!$A$4:$F$4,0))*INDEX('Mapping cadres'!$B$1:$Z$616,MATCH($B163, 'Mapping cadres'!$B$1:$B$616,0), MATCH(W$32,'Mapping cadres'!$B$1:$Z$1,0))</f>
        <v>0</v>
      </c>
      <c r="X163" s="226">
        <f>INDEX('Uganda workforce data - raw'!$A$4:$F$619,MATCH($B163, 'Uganda workforce data - raw'!$B$4:$B$619,0), MATCH("Filled Male",'Uganda workforce data - raw'!$A$4:$F$4,0))*INDEX('Mapping cadres'!$B$1:$Z$616,MATCH($B163, 'Mapping cadres'!$B$1:$B$616,0), MATCH(X$32,'Mapping cadres'!$B$1:$Z$1,0))</f>
        <v>0</v>
      </c>
      <c r="Y163" s="226">
        <f>INDEX('Uganda workforce data - raw'!$A$4:$F$619,MATCH($B163, 'Uganda workforce data - raw'!$B$4:$B$619,0), MATCH("Filled Male",'Uganda workforce data - raw'!$A$4:$F$4,0))*INDEX('Mapping cadres'!$B$1:$Z$616,MATCH($B163, 'Mapping cadres'!$B$1:$B$616,0), MATCH(Y$32,'Mapping cadres'!$B$1:$Z$1,0))</f>
        <v>0</v>
      </c>
      <c r="Z163" s="226">
        <f>INDEX('Uganda workforce data - raw'!$A$4:$F$619,MATCH($B163, 'Uganda workforce data - raw'!$B$4:$B$619,0), MATCH("Filled Male",'Uganda workforce data - raw'!$A$4:$F$4,0))*INDEX('Mapping cadres'!$B$1:$Z$616,MATCH($B163, 'Mapping cadres'!$B$1:$B$616,0), MATCH(Z$32,'Mapping cadres'!$B$1:$Z$1,0))</f>
        <v>0</v>
      </c>
      <c r="AA163" s="226">
        <f>INDEX('Uganda workforce data - raw'!$A$4:$F$619,MATCH($B163, 'Uganda workforce data - raw'!$B$4:$B$619,0), MATCH("Filled Female",'Uganda workforce data - raw'!$A$4:$F$4,0))*INDEX('Mapping cadres'!$B$1:$Z$616,MATCH($B163, 'Mapping cadres'!$B$1:$B$616,0), MATCH(AA$32,'Mapping cadres'!$B$1:$Z$1,0))</f>
        <v>1</v>
      </c>
      <c r="AB163" s="226">
        <f>INDEX('Uganda workforce data - raw'!$A$4:$F$619,MATCH($B163, 'Uganda workforce data - raw'!$B$4:$B$619,0), MATCH("Filled Female",'Uganda workforce data - raw'!$A$4:$F$4,0))*INDEX('Mapping cadres'!$B$1:$Z$616,MATCH($B163, 'Mapping cadres'!$B$1:$B$616,0), MATCH(AB$32,'Mapping cadres'!$B$1:$Z$1,0))</f>
        <v>0</v>
      </c>
      <c r="AC163" s="226">
        <f>INDEX('Uganda workforce data - raw'!$A$4:$F$619,MATCH($B163, 'Uganda workforce data - raw'!$B$4:$B$619,0), MATCH("Filled Female",'Uganda workforce data - raw'!$A$4:$F$4,0))*INDEX('Mapping cadres'!$B$1:$Z$616,MATCH($B163, 'Mapping cadres'!$B$1:$B$616,0), MATCH(AC$32,'Mapping cadres'!$B$1:$Z$1,0))</f>
        <v>0</v>
      </c>
      <c r="AD163" s="226">
        <f>INDEX('Uganda workforce data - raw'!$A$4:$F$619,MATCH($B163, 'Uganda workforce data - raw'!$B$4:$B$619,0), MATCH("Filled Female",'Uganda workforce data - raw'!$A$4:$F$4,0))*INDEX('Mapping cadres'!$B$1:$Z$616,MATCH($B163, 'Mapping cadres'!$B$1:$B$616,0), MATCH(AD$32,'Mapping cadres'!$B$1:$Z$1,0))</f>
        <v>0</v>
      </c>
      <c r="AE163" s="226">
        <f>INDEX('Uganda workforce data - raw'!$A$4:$F$619,MATCH($B163, 'Uganda workforce data - raw'!$B$4:$B$619,0), MATCH("Filled Female",'Uganda workforce data - raw'!$A$4:$F$4,0))*INDEX('Mapping cadres'!$B$1:$Z$616,MATCH($B163, 'Mapping cadres'!$B$1:$B$616,0), MATCH(AE$32,'Mapping cadres'!$B$1:$Z$1,0))</f>
        <v>0</v>
      </c>
      <c r="AF163" s="226">
        <f>INDEX('Uganda workforce data - raw'!$A$4:$F$619,MATCH($B163, 'Uganda workforce data - raw'!$B$4:$B$619,0), MATCH("Filled Female",'Uganda workforce data - raw'!$A$4:$F$4,0))*INDEX('Mapping cadres'!$B$1:$Z$616,MATCH($B163, 'Mapping cadres'!$B$1:$B$616,0), MATCH(AF$32,'Mapping cadres'!$B$1:$Z$1,0))</f>
        <v>0</v>
      </c>
      <c r="AG163" s="226">
        <f>INDEX('Uganda workforce data - raw'!$A$4:$F$619,MATCH($B163, 'Uganda workforce data - raw'!$B$4:$B$619,0), MATCH("Filled Female",'Uganda workforce data - raw'!$A$4:$F$4,0))*INDEX('Mapping cadres'!$B$1:$Z$616,MATCH($B163, 'Mapping cadres'!$B$1:$B$616,0), MATCH(AG$32,'Mapping cadres'!$B$1:$Z$1,0))</f>
        <v>0</v>
      </c>
      <c r="AH163" s="226">
        <f>INDEX('Uganda workforce data - raw'!$A$4:$F$619,MATCH($B163, 'Uganda workforce data - raw'!$B$4:$B$619,0), MATCH("Filled Female",'Uganda workforce data - raw'!$A$4:$F$4,0))*INDEX('Mapping cadres'!$B$1:$Z$616,MATCH($B163, 'Mapping cadres'!$B$1:$B$616,0), MATCH(AH$32,'Mapping cadres'!$B$1:$Z$1,0))</f>
        <v>0</v>
      </c>
      <c r="AI163" s="226">
        <f>INDEX('Uganda workforce data - raw'!$A$4:$F$619,MATCH($B163, 'Uganda workforce data - raw'!$B$4:$B$619,0), MATCH("Filled Female",'Uganda workforce data - raw'!$A$4:$F$4,0))*INDEX('Mapping cadres'!$B$1:$Z$616,MATCH($B163, 'Mapping cadres'!$B$1:$B$616,0), MATCH(AI$32,'Mapping cadres'!$B$1:$Z$1,0))</f>
        <v>0</v>
      </c>
      <c r="AJ163" s="226">
        <f>INDEX('Uganda workforce data - raw'!$A$4:$F$619,MATCH($B163, 'Uganda workforce data - raw'!$B$4:$B$619,0), MATCH("Filled Female",'Uganda workforce data - raw'!$A$4:$F$4,0))*INDEX('Mapping cadres'!$B$1:$Z$616,MATCH($B163, 'Mapping cadres'!$B$1:$B$616,0), MATCH(AJ$32,'Mapping cadres'!$B$1:$Z$1,0))</f>
        <v>0</v>
      </c>
      <c r="AK163" s="226">
        <f>INDEX('Uganda workforce data - raw'!$A$4:$F$619,MATCH($B163, 'Uganda workforce data - raw'!$B$4:$B$619,0), MATCH("Filled Female",'Uganda workforce data - raw'!$A$4:$F$4,0))*INDEX('Mapping cadres'!$B$1:$Z$616,MATCH($B163, 'Mapping cadres'!$B$1:$B$616,0), MATCH(AK$32,'Mapping cadres'!$B$1:$Z$1,0))</f>
        <v>0</v>
      </c>
      <c r="AL163" s="226">
        <f>INDEX('Uganda workforce data - raw'!$A$4:$F$619,MATCH($B163, 'Uganda workforce data - raw'!$B$4:$B$619,0), MATCH("Filled Female",'Uganda workforce data - raw'!$A$4:$F$4,0))*INDEX('Mapping cadres'!$B$1:$Z$616,MATCH($B163, 'Mapping cadres'!$B$1:$B$616,0), MATCH(AL$32,'Mapping cadres'!$B$1:$Z$1,0))</f>
        <v>0</v>
      </c>
      <c r="AM163" s="226">
        <f>INDEX('Uganda workforce data - raw'!$A$4:$F$619,MATCH($B163, 'Uganda workforce data - raw'!$B$4:$B$619,0), MATCH("Filled Female",'Uganda workforce data - raw'!$A$4:$F$4,0))*INDEX('Mapping cadres'!$B$1:$Z$616,MATCH($B163, 'Mapping cadres'!$B$1:$B$616,0), MATCH(AM$32,'Mapping cadres'!$B$1:$Z$1,0))</f>
        <v>0</v>
      </c>
      <c r="AN163" s="226">
        <f>INDEX('Uganda workforce data - raw'!$A$4:$F$619,MATCH($B163, 'Uganda workforce data - raw'!$B$4:$B$619,0), MATCH("Filled Female",'Uganda workforce data - raw'!$A$4:$F$4,0))*INDEX('Mapping cadres'!$B$1:$Z$616,MATCH($B163, 'Mapping cadres'!$B$1:$B$616,0), MATCH(AN$32,'Mapping cadres'!$B$1:$Z$1,0))</f>
        <v>0</v>
      </c>
      <c r="AO163" s="226">
        <f>INDEX('Uganda workforce data - raw'!$A$4:$F$619,MATCH($B163, 'Uganda workforce data - raw'!$B$4:$B$619,0), MATCH("Filled Female",'Uganda workforce data - raw'!$A$4:$F$4,0))*INDEX('Mapping cadres'!$B$1:$Z$616,MATCH($B163, 'Mapping cadres'!$B$1:$B$616,0), MATCH(AO$32,'Mapping cadres'!$B$1:$Z$1,0))</f>
        <v>0</v>
      </c>
      <c r="AP163" s="226">
        <f>INDEX('Uganda workforce data - raw'!$A$4:$F$619,MATCH($B163, 'Uganda workforce data - raw'!$B$4:$B$619,0), MATCH("Filled Female",'Uganda workforce data - raw'!$A$4:$F$4,0))*INDEX('Mapping cadres'!$B$1:$Z$616,MATCH($B163, 'Mapping cadres'!$B$1:$B$616,0), MATCH(AP$32,'Mapping cadres'!$B$1:$Z$1,0))</f>
        <v>0</v>
      </c>
      <c r="AQ163" s="226">
        <f>INDEX('Uganda workforce data - raw'!$A$4:$F$619,MATCH($B163, 'Uganda workforce data - raw'!$B$4:$B$619,0), MATCH("Filled Female",'Uganda workforce data - raw'!$A$4:$F$4,0))*INDEX('Mapping cadres'!$B$1:$Z$616,MATCH($B163, 'Mapping cadres'!$B$1:$B$616,0), MATCH(AQ$32,'Mapping cadres'!$B$1:$Z$1,0))</f>
        <v>0</v>
      </c>
      <c r="AR163" s="226">
        <f>INDEX('Uganda workforce data - raw'!$A$4:$F$619,MATCH($B163, 'Uganda workforce data - raw'!$B$4:$B$619,0), MATCH("Filled Female",'Uganda workforce data - raw'!$A$4:$F$4,0))*INDEX('Mapping cadres'!$B$1:$Z$616,MATCH($B163, 'Mapping cadres'!$B$1:$B$616,0), MATCH(AR$32,'Mapping cadres'!$B$1:$Z$1,0))</f>
        <v>0</v>
      </c>
      <c r="AS163" s="226">
        <f>INDEX('Uganda workforce data - raw'!$A$4:$F$619,MATCH($B163, 'Uganda workforce data - raw'!$B$4:$B$619,0), MATCH("Filled Female",'Uganda workforce data - raw'!$A$4:$F$4,0))*INDEX('Mapping cadres'!$B$1:$Z$616,MATCH($B163, 'Mapping cadres'!$B$1:$B$616,0), MATCH(AS$32,'Mapping cadres'!$B$1:$Z$1,0))</f>
        <v>0</v>
      </c>
      <c r="AT163" s="226">
        <f>INDEX('Uganda workforce data - raw'!$A$4:$F$619,MATCH($B163, 'Uganda workforce data - raw'!$B$4:$B$619,0), MATCH("Filled Female",'Uganda workforce data - raw'!$A$4:$F$4,0))*INDEX('Mapping cadres'!$B$1:$Z$616,MATCH($B163, 'Mapping cadres'!$B$1:$B$616,0), MATCH(AT$32,'Mapping cadres'!$B$1:$Z$1,0))</f>
        <v>0</v>
      </c>
      <c r="AU163" s="226">
        <f>INDEX('Uganda workforce data - raw'!$A$4:$F$619,MATCH($B163, 'Uganda workforce data - raw'!$B$4:$B$619,0), MATCH("Filled Female",'Uganda workforce data - raw'!$A$4:$F$4,0))*INDEX('Mapping cadres'!$B$1:$Z$616,MATCH($B163, 'Mapping cadres'!$B$1:$B$616,0), MATCH(AU$32,'Mapping cadres'!$B$1:$Z$1,0))</f>
        <v>0</v>
      </c>
      <c r="AV163" s="226">
        <f>INDEX('Uganda workforce data - raw'!$A$4:$F$619,MATCH($B163, 'Uganda workforce data - raw'!$B$4:$B$619,0), MATCH("Filled Female",'Uganda workforce data - raw'!$A$4:$F$4,0))*INDEX('Mapping cadres'!$B$1:$Z$616,MATCH($B163, 'Mapping cadres'!$B$1:$B$616,0), MATCH(AV$32,'Mapping cadres'!$B$1:$Z$1,0))</f>
        <v>0</v>
      </c>
      <c r="AW163" s="226">
        <f>INDEX('Uganda workforce data - raw'!$A$4:$F$619,MATCH($B163, 'Uganda workforce data - raw'!$B$4:$B$619,0), MATCH("Filled Female",'Uganda workforce data - raw'!$A$4:$F$4,0))*INDEX('Mapping cadres'!$B$1:$Z$616,MATCH($B163, 'Mapping cadres'!$B$1:$B$616,0), MATCH(AW$32,'Mapping cadres'!$B$1:$Z$1,0))</f>
        <v>0</v>
      </c>
      <c r="AX163" s="226">
        <f>INDEX('Uganda workforce data - raw'!$A$4:$F$619,MATCH($B163, 'Uganda workforce data - raw'!$B$4:$B$619,0), MATCH("Filled Female",'Uganda workforce data - raw'!$A$4:$F$4,0))*INDEX('Mapping cadres'!$B$1:$Z$616,MATCH($B163, 'Mapping cadres'!$B$1:$B$616,0), MATCH(AX$32,'Mapping cadres'!$B$1:$Z$1,0))</f>
        <v>0</v>
      </c>
      <c r="AY163" s="226">
        <f t="shared" si="53"/>
        <v>14</v>
      </c>
      <c r="AZ163" s="226">
        <f t="shared" si="54"/>
        <v>0</v>
      </c>
      <c r="BA163" s="226">
        <f t="shared" si="55"/>
        <v>0</v>
      </c>
      <c r="BB163" s="226">
        <f t="shared" si="56"/>
        <v>0</v>
      </c>
      <c r="BC163" s="226">
        <f t="shared" si="57"/>
        <v>0</v>
      </c>
      <c r="BD163" s="226">
        <f t="shared" si="58"/>
        <v>0</v>
      </c>
      <c r="BE163" s="226">
        <f t="shared" si="59"/>
        <v>0</v>
      </c>
      <c r="BF163" s="226">
        <f t="shared" si="60"/>
        <v>0</v>
      </c>
      <c r="BG163" s="226">
        <f t="shared" si="61"/>
        <v>0</v>
      </c>
      <c r="BH163" s="226">
        <f t="shared" si="62"/>
        <v>0</v>
      </c>
      <c r="BI163" s="226">
        <f t="shared" si="63"/>
        <v>0</v>
      </c>
      <c r="BJ163" s="226">
        <f t="shared" si="64"/>
        <v>0</v>
      </c>
      <c r="BK163" s="226">
        <f t="shared" si="65"/>
        <v>0</v>
      </c>
      <c r="BL163" s="226">
        <f t="shared" si="66"/>
        <v>0</v>
      </c>
      <c r="BM163" s="226">
        <f t="shared" si="67"/>
        <v>0</v>
      </c>
      <c r="BN163" s="226">
        <f t="shared" si="68"/>
        <v>0</v>
      </c>
      <c r="BO163" s="226">
        <f t="shared" si="69"/>
        <v>0</v>
      </c>
      <c r="BP163" s="226">
        <f t="shared" si="70"/>
        <v>0</v>
      </c>
      <c r="BQ163" s="226">
        <f t="shared" si="71"/>
        <v>0</v>
      </c>
      <c r="BR163" s="226">
        <f t="shared" si="72"/>
        <v>0</v>
      </c>
      <c r="BS163" s="226">
        <f t="shared" si="73"/>
        <v>0</v>
      </c>
      <c r="BT163" s="226">
        <f t="shared" si="74"/>
        <v>0</v>
      </c>
      <c r="BU163" s="226">
        <f t="shared" si="75"/>
        <v>0</v>
      </c>
      <c r="BV163" s="226">
        <f t="shared" si="76"/>
        <v>0</v>
      </c>
    </row>
    <row r="164" spans="1:74">
      <c r="A164" s="226">
        <v>132</v>
      </c>
      <c r="B164" s="226" t="s">
        <v>1437</v>
      </c>
      <c r="C164" s="226">
        <f>INDEX('Uganda workforce data - raw'!$A$4:$F$619,MATCH($B164, 'Uganda workforce data - raw'!$B$4:$B$619,0), MATCH("Filled Male",'Uganda workforce data - raw'!$A$4:$F$4,0))*INDEX('Mapping cadres'!$B$1:$Z$616,MATCH($B164, 'Mapping cadres'!$B$1:$B$616,0), MATCH(C$32,'Mapping cadres'!$B$1:$Z$1,0))</f>
        <v>0</v>
      </c>
      <c r="D164" s="226">
        <f>INDEX('Uganda workforce data - raw'!$A$4:$F$619,MATCH($B164, 'Uganda workforce data - raw'!$B$4:$B$619,0), MATCH("Filled Male",'Uganda workforce data - raw'!$A$4:$F$4,0))*INDEX('Mapping cadres'!$B$1:$Z$616,MATCH($B164, 'Mapping cadres'!$B$1:$B$616,0), MATCH(D$32,'Mapping cadres'!$B$1:$Z$1,0))</f>
        <v>0</v>
      </c>
      <c r="E164" s="226">
        <f>INDEX('Uganda workforce data - raw'!$A$4:$F$619,MATCH($B164, 'Uganda workforce data - raw'!$B$4:$B$619,0), MATCH("Filled Male",'Uganda workforce data - raw'!$A$4:$F$4,0))*INDEX('Mapping cadres'!$B$1:$Z$616,MATCH($B164, 'Mapping cadres'!$B$1:$B$616,0), MATCH(E$32,'Mapping cadres'!$B$1:$Z$1,0))</f>
        <v>0</v>
      </c>
      <c r="F164" s="226">
        <f>INDEX('Uganda workforce data - raw'!$A$4:$F$619,MATCH($B164, 'Uganda workforce data - raw'!$B$4:$B$619,0), MATCH("Filled Male",'Uganda workforce data - raw'!$A$4:$F$4,0))*INDEX('Mapping cadres'!$B$1:$Z$616,MATCH($B164, 'Mapping cadres'!$B$1:$B$616,0), MATCH(F$32,'Mapping cadres'!$B$1:$Z$1,0))</f>
        <v>0</v>
      </c>
      <c r="G164" s="226">
        <f>INDEX('Uganda workforce data - raw'!$A$4:$F$619,MATCH($B164, 'Uganda workforce data - raw'!$B$4:$B$619,0), MATCH("Filled Male",'Uganda workforce data - raw'!$A$4:$F$4,0))*INDEX('Mapping cadres'!$B$1:$Z$616,MATCH($B164, 'Mapping cadres'!$B$1:$B$616,0), MATCH(G$32,'Mapping cadres'!$B$1:$Z$1,0))</f>
        <v>0</v>
      </c>
      <c r="H164" s="226">
        <f>INDEX('Uganda workforce data - raw'!$A$4:$F$619,MATCH($B164, 'Uganda workforce data - raw'!$B$4:$B$619,0), MATCH("Filled Male",'Uganda workforce data - raw'!$A$4:$F$4,0))*INDEX('Mapping cadres'!$B$1:$Z$616,MATCH($B164, 'Mapping cadres'!$B$1:$B$616,0), MATCH(H$32,'Mapping cadres'!$B$1:$Z$1,0))</f>
        <v>0</v>
      </c>
      <c r="I164" s="226">
        <f>INDEX('Uganda workforce data - raw'!$A$4:$F$619,MATCH($B164, 'Uganda workforce data - raw'!$B$4:$B$619,0), MATCH("Filled Male",'Uganda workforce data - raw'!$A$4:$F$4,0))*INDEX('Mapping cadres'!$B$1:$Z$616,MATCH($B164, 'Mapping cadres'!$B$1:$B$616,0), MATCH(I$32,'Mapping cadres'!$B$1:$Z$1,0))</f>
        <v>0</v>
      </c>
      <c r="J164" s="226">
        <f>INDEX('Uganda workforce data - raw'!$A$4:$F$619,MATCH($B164, 'Uganda workforce data - raw'!$B$4:$B$619,0), MATCH("Filled Male",'Uganda workforce data - raw'!$A$4:$F$4,0))*INDEX('Mapping cadres'!$B$1:$Z$616,MATCH($B164, 'Mapping cadres'!$B$1:$B$616,0), MATCH(J$32,'Mapping cadres'!$B$1:$Z$1,0))</f>
        <v>0</v>
      </c>
      <c r="K164" s="226">
        <f>INDEX('Uganda workforce data - raw'!$A$4:$F$619,MATCH($B164, 'Uganda workforce data - raw'!$B$4:$B$619,0), MATCH("Filled Male",'Uganda workforce data - raw'!$A$4:$F$4,0))*INDEX('Mapping cadres'!$B$1:$Z$616,MATCH($B164, 'Mapping cadres'!$B$1:$B$616,0), MATCH(K$32,'Mapping cadres'!$B$1:$Z$1,0))</f>
        <v>0</v>
      </c>
      <c r="L164" s="226">
        <f>INDEX('Uganda workforce data - raw'!$A$4:$F$619,MATCH($B164, 'Uganda workforce data - raw'!$B$4:$B$619,0), MATCH("Filled Male",'Uganda workforce data - raw'!$A$4:$F$4,0))*INDEX('Mapping cadres'!$B$1:$Z$616,MATCH($B164, 'Mapping cadres'!$B$1:$B$616,0), MATCH(L$32,'Mapping cadres'!$B$1:$Z$1,0))</f>
        <v>0</v>
      </c>
      <c r="M164" s="226">
        <f>INDEX('Uganda workforce data - raw'!$A$4:$F$619,MATCH($B164, 'Uganda workforce data - raw'!$B$4:$B$619,0), MATCH("Filled Male",'Uganda workforce data - raw'!$A$4:$F$4,0))*INDEX('Mapping cadres'!$B$1:$Z$616,MATCH($B164, 'Mapping cadres'!$B$1:$B$616,0), MATCH(M$32,'Mapping cadres'!$B$1:$Z$1,0))</f>
        <v>0</v>
      </c>
      <c r="N164" s="226">
        <f>INDEX('Uganda workforce data - raw'!$A$4:$F$619,MATCH($B164, 'Uganda workforce data - raw'!$B$4:$B$619,0), MATCH("Filled Male",'Uganda workforce data - raw'!$A$4:$F$4,0))*INDEX('Mapping cadres'!$B$1:$Z$616,MATCH($B164, 'Mapping cadres'!$B$1:$B$616,0), MATCH(N$32,'Mapping cadres'!$B$1:$Z$1,0))</f>
        <v>0</v>
      </c>
      <c r="O164" s="226">
        <f>INDEX('Uganda workforce data - raw'!$A$4:$F$619,MATCH($B164, 'Uganda workforce data - raw'!$B$4:$B$619,0), MATCH("Filled Male",'Uganda workforce data - raw'!$A$4:$F$4,0))*INDEX('Mapping cadres'!$B$1:$Z$616,MATCH($B164, 'Mapping cadres'!$B$1:$B$616,0), MATCH(O$32,'Mapping cadres'!$B$1:$Z$1,0))</f>
        <v>0</v>
      </c>
      <c r="P164" s="226">
        <f>INDEX('Uganda workforce data - raw'!$A$4:$F$619,MATCH($B164, 'Uganda workforce data - raw'!$B$4:$B$619,0), MATCH("Filled Male",'Uganda workforce data - raw'!$A$4:$F$4,0))*INDEX('Mapping cadres'!$B$1:$Z$616,MATCH($B164, 'Mapping cadres'!$B$1:$B$616,0), MATCH(P$32,'Mapping cadres'!$B$1:$Z$1,0))</f>
        <v>0</v>
      </c>
      <c r="Q164" s="226">
        <f>INDEX('Uganda workforce data - raw'!$A$4:$F$619,MATCH($B164, 'Uganda workforce data - raw'!$B$4:$B$619,0), MATCH("Filled Male",'Uganda workforce data - raw'!$A$4:$F$4,0))*INDEX('Mapping cadres'!$B$1:$Z$616,MATCH($B164, 'Mapping cadres'!$B$1:$B$616,0), MATCH(Q$32,'Mapping cadres'!$B$1:$Z$1,0))</f>
        <v>1</v>
      </c>
      <c r="R164" s="226">
        <f>INDEX('Uganda workforce data - raw'!$A$4:$F$619,MATCH($B164, 'Uganda workforce data - raw'!$B$4:$B$619,0), MATCH("Filled Male",'Uganda workforce data - raw'!$A$4:$F$4,0))*INDEX('Mapping cadres'!$B$1:$Z$616,MATCH($B164, 'Mapping cadres'!$B$1:$B$616,0), MATCH(R$32,'Mapping cadres'!$B$1:$Z$1,0))</f>
        <v>0</v>
      </c>
      <c r="S164" s="226">
        <f>INDEX('Uganda workforce data - raw'!$A$4:$F$619,MATCH($B164, 'Uganda workforce data - raw'!$B$4:$B$619,0), MATCH("Filled Male",'Uganda workforce data - raw'!$A$4:$F$4,0))*INDEX('Mapping cadres'!$B$1:$Z$616,MATCH($B164, 'Mapping cadres'!$B$1:$B$616,0), MATCH(S$32,'Mapping cadres'!$B$1:$Z$1,0))</f>
        <v>0</v>
      </c>
      <c r="T164" s="226">
        <f>INDEX('Uganda workforce data - raw'!$A$4:$F$619,MATCH($B164, 'Uganda workforce data - raw'!$B$4:$B$619,0), MATCH("Filled Male",'Uganda workforce data - raw'!$A$4:$F$4,0))*INDEX('Mapping cadres'!$B$1:$Z$616,MATCH($B164, 'Mapping cadres'!$B$1:$B$616,0), MATCH(T$32,'Mapping cadres'!$B$1:$Z$1,0))</f>
        <v>0</v>
      </c>
      <c r="U164" s="226">
        <f>INDEX('Uganda workforce data - raw'!$A$4:$F$619,MATCH($B164, 'Uganda workforce data - raw'!$B$4:$B$619,0), MATCH("Filled Male",'Uganda workforce data - raw'!$A$4:$F$4,0))*INDEX('Mapping cadres'!$B$1:$Z$616,MATCH($B164, 'Mapping cadres'!$B$1:$B$616,0), MATCH(U$32,'Mapping cadres'!$B$1:$Z$1,0))</f>
        <v>0</v>
      </c>
      <c r="V164" s="226">
        <f>INDEX('Uganda workforce data - raw'!$A$4:$F$619,MATCH($B164, 'Uganda workforce data - raw'!$B$4:$B$619,0), MATCH("Filled Male",'Uganda workforce data - raw'!$A$4:$F$4,0))*INDEX('Mapping cadres'!$B$1:$Z$616,MATCH($B164, 'Mapping cadres'!$B$1:$B$616,0), MATCH(V$32,'Mapping cadres'!$B$1:$Z$1,0))</f>
        <v>0</v>
      </c>
      <c r="W164" s="226">
        <f>INDEX('Uganda workforce data - raw'!$A$4:$F$619,MATCH($B164, 'Uganda workforce data - raw'!$B$4:$B$619,0), MATCH("Filled Male",'Uganda workforce data - raw'!$A$4:$F$4,0))*INDEX('Mapping cadres'!$B$1:$Z$616,MATCH($B164, 'Mapping cadres'!$B$1:$B$616,0), MATCH(W$32,'Mapping cadres'!$B$1:$Z$1,0))</f>
        <v>0</v>
      </c>
      <c r="X164" s="226">
        <f>INDEX('Uganda workforce data - raw'!$A$4:$F$619,MATCH($B164, 'Uganda workforce data - raw'!$B$4:$B$619,0), MATCH("Filled Male",'Uganda workforce data - raw'!$A$4:$F$4,0))*INDEX('Mapping cadres'!$B$1:$Z$616,MATCH($B164, 'Mapping cadres'!$B$1:$B$616,0), MATCH(X$32,'Mapping cadres'!$B$1:$Z$1,0))</f>
        <v>0</v>
      </c>
      <c r="Y164" s="226">
        <f>INDEX('Uganda workforce data - raw'!$A$4:$F$619,MATCH($B164, 'Uganda workforce data - raw'!$B$4:$B$619,0), MATCH("Filled Male",'Uganda workforce data - raw'!$A$4:$F$4,0))*INDEX('Mapping cadres'!$B$1:$Z$616,MATCH($B164, 'Mapping cadres'!$B$1:$B$616,0), MATCH(Y$32,'Mapping cadres'!$B$1:$Z$1,0))</f>
        <v>0</v>
      </c>
      <c r="Z164" s="226">
        <f>INDEX('Uganda workforce data - raw'!$A$4:$F$619,MATCH($B164, 'Uganda workforce data - raw'!$B$4:$B$619,0), MATCH("Filled Male",'Uganda workforce data - raw'!$A$4:$F$4,0))*INDEX('Mapping cadres'!$B$1:$Z$616,MATCH($B164, 'Mapping cadres'!$B$1:$B$616,0), MATCH(Z$32,'Mapping cadres'!$B$1:$Z$1,0))</f>
        <v>0</v>
      </c>
      <c r="AA164" s="226">
        <f>INDEX('Uganda workforce data - raw'!$A$4:$F$619,MATCH($B164, 'Uganda workforce data - raw'!$B$4:$B$619,0), MATCH("Filled Female",'Uganda workforce data - raw'!$A$4:$F$4,0))*INDEX('Mapping cadres'!$B$1:$Z$616,MATCH($B164, 'Mapping cadres'!$B$1:$B$616,0), MATCH(AA$32,'Mapping cadres'!$B$1:$Z$1,0))</f>
        <v>0</v>
      </c>
      <c r="AB164" s="226">
        <f>INDEX('Uganda workforce data - raw'!$A$4:$F$619,MATCH($B164, 'Uganda workforce data - raw'!$B$4:$B$619,0), MATCH("Filled Female",'Uganda workforce data - raw'!$A$4:$F$4,0))*INDEX('Mapping cadres'!$B$1:$Z$616,MATCH($B164, 'Mapping cadres'!$B$1:$B$616,0), MATCH(AB$32,'Mapping cadres'!$B$1:$Z$1,0))</f>
        <v>0</v>
      </c>
      <c r="AC164" s="226">
        <f>INDEX('Uganda workforce data - raw'!$A$4:$F$619,MATCH($B164, 'Uganda workforce data - raw'!$B$4:$B$619,0), MATCH("Filled Female",'Uganda workforce data - raw'!$A$4:$F$4,0))*INDEX('Mapping cadres'!$B$1:$Z$616,MATCH($B164, 'Mapping cadres'!$B$1:$B$616,0), MATCH(AC$32,'Mapping cadres'!$B$1:$Z$1,0))</f>
        <v>0</v>
      </c>
      <c r="AD164" s="226">
        <f>INDEX('Uganda workforce data - raw'!$A$4:$F$619,MATCH($B164, 'Uganda workforce data - raw'!$B$4:$B$619,0), MATCH("Filled Female",'Uganda workforce data - raw'!$A$4:$F$4,0))*INDEX('Mapping cadres'!$B$1:$Z$616,MATCH($B164, 'Mapping cadres'!$B$1:$B$616,0), MATCH(AD$32,'Mapping cadres'!$B$1:$Z$1,0))</f>
        <v>0</v>
      </c>
      <c r="AE164" s="226">
        <f>INDEX('Uganda workforce data - raw'!$A$4:$F$619,MATCH($B164, 'Uganda workforce data - raw'!$B$4:$B$619,0), MATCH("Filled Female",'Uganda workforce data - raw'!$A$4:$F$4,0))*INDEX('Mapping cadres'!$B$1:$Z$616,MATCH($B164, 'Mapping cadres'!$B$1:$B$616,0), MATCH(AE$32,'Mapping cadres'!$B$1:$Z$1,0))</f>
        <v>0</v>
      </c>
      <c r="AF164" s="226">
        <f>INDEX('Uganda workforce data - raw'!$A$4:$F$619,MATCH($B164, 'Uganda workforce data - raw'!$B$4:$B$619,0), MATCH("Filled Female",'Uganda workforce data - raw'!$A$4:$F$4,0))*INDEX('Mapping cadres'!$B$1:$Z$616,MATCH($B164, 'Mapping cadres'!$B$1:$B$616,0), MATCH(AF$32,'Mapping cadres'!$B$1:$Z$1,0))</f>
        <v>0</v>
      </c>
      <c r="AG164" s="226">
        <f>INDEX('Uganda workforce data - raw'!$A$4:$F$619,MATCH($B164, 'Uganda workforce data - raw'!$B$4:$B$619,0), MATCH("Filled Female",'Uganda workforce data - raw'!$A$4:$F$4,0))*INDEX('Mapping cadres'!$B$1:$Z$616,MATCH($B164, 'Mapping cadres'!$B$1:$B$616,0), MATCH(AG$32,'Mapping cadres'!$B$1:$Z$1,0))</f>
        <v>0</v>
      </c>
      <c r="AH164" s="226">
        <f>INDEX('Uganda workforce data - raw'!$A$4:$F$619,MATCH($B164, 'Uganda workforce data - raw'!$B$4:$B$619,0), MATCH("Filled Female",'Uganda workforce data - raw'!$A$4:$F$4,0))*INDEX('Mapping cadres'!$B$1:$Z$616,MATCH($B164, 'Mapping cadres'!$B$1:$B$616,0), MATCH(AH$32,'Mapping cadres'!$B$1:$Z$1,0))</f>
        <v>0</v>
      </c>
      <c r="AI164" s="226">
        <f>INDEX('Uganda workforce data - raw'!$A$4:$F$619,MATCH($B164, 'Uganda workforce data - raw'!$B$4:$B$619,0), MATCH("Filled Female",'Uganda workforce data - raw'!$A$4:$F$4,0))*INDEX('Mapping cadres'!$B$1:$Z$616,MATCH($B164, 'Mapping cadres'!$B$1:$B$616,0), MATCH(AI$32,'Mapping cadres'!$B$1:$Z$1,0))</f>
        <v>0</v>
      </c>
      <c r="AJ164" s="226">
        <f>INDEX('Uganda workforce data - raw'!$A$4:$F$619,MATCH($B164, 'Uganda workforce data - raw'!$B$4:$B$619,0), MATCH("Filled Female",'Uganda workforce data - raw'!$A$4:$F$4,0))*INDEX('Mapping cadres'!$B$1:$Z$616,MATCH($B164, 'Mapping cadres'!$B$1:$B$616,0), MATCH(AJ$32,'Mapping cadres'!$B$1:$Z$1,0))</f>
        <v>0</v>
      </c>
      <c r="AK164" s="226">
        <f>INDEX('Uganda workforce data - raw'!$A$4:$F$619,MATCH($B164, 'Uganda workforce data - raw'!$B$4:$B$619,0), MATCH("Filled Female",'Uganda workforce data - raw'!$A$4:$F$4,0))*INDEX('Mapping cadres'!$B$1:$Z$616,MATCH($B164, 'Mapping cadres'!$B$1:$B$616,0), MATCH(AK$32,'Mapping cadres'!$B$1:$Z$1,0))</f>
        <v>0</v>
      </c>
      <c r="AL164" s="226">
        <f>INDEX('Uganda workforce data - raw'!$A$4:$F$619,MATCH($B164, 'Uganda workforce data - raw'!$B$4:$B$619,0), MATCH("Filled Female",'Uganda workforce data - raw'!$A$4:$F$4,0))*INDEX('Mapping cadres'!$B$1:$Z$616,MATCH($B164, 'Mapping cadres'!$B$1:$B$616,0), MATCH(AL$32,'Mapping cadres'!$B$1:$Z$1,0))</f>
        <v>0</v>
      </c>
      <c r="AM164" s="226">
        <f>INDEX('Uganda workforce data - raw'!$A$4:$F$619,MATCH($B164, 'Uganda workforce data - raw'!$B$4:$B$619,0), MATCH("Filled Female",'Uganda workforce data - raw'!$A$4:$F$4,0))*INDEX('Mapping cadres'!$B$1:$Z$616,MATCH($B164, 'Mapping cadres'!$B$1:$B$616,0), MATCH(AM$32,'Mapping cadres'!$B$1:$Z$1,0))</f>
        <v>0</v>
      </c>
      <c r="AN164" s="226">
        <f>INDEX('Uganda workforce data - raw'!$A$4:$F$619,MATCH($B164, 'Uganda workforce data - raw'!$B$4:$B$619,0), MATCH("Filled Female",'Uganda workforce data - raw'!$A$4:$F$4,0))*INDEX('Mapping cadres'!$B$1:$Z$616,MATCH($B164, 'Mapping cadres'!$B$1:$B$616,0), MATCH(AN$32,'Mapping cadres'!$B$1:$Z$1,0))</f>
        <v>0</v>
      </c>
      <c r="AO164" s="226">
        <f>INDEX('Uganda workforce data - raw'!$A$4:$F$619,MATCH($B164, 'Uganda workforce data - raw'!$B$4:$B$619,0), MATCH("Filled Female",'Uganda workforce data - raw'!$A$4:$F$4,0))*INDEX('Mapping cadres'!$B$1:$Z$616,MATCH($B164, 'Mapping cadres'!$B$1:$B$616,0), MATCH(AO$32,'Mapping cadres'!$B$1:$Z$1,0))</f>
        <v>1</v>
      </c>
      <c r="AP164" s="226">
        <f>INDEX('Uganda workforce data - raw'!$A$4:$F$619,MATCH($B164, 'Uganda workforce data - raw'!$B$4:$B$619,0), MATCH("Filled Female",'Uganda workforce data - raw'!$A$4:$F$4,0))*INDEX('Mapping cadres'!$B$1:$Z$616,MATCH($B164, 'Mapping cadres'!$B$1:$B$616,0), MATCH(AP$32,'Mapping cadres'!$B$1:$Z$1,0))</f>
        <v>0</v>
      </c>
      <c r="AQ164" s="226">
        <f>INDEX('Uganda workforce data - raw'!$A$4:$F$619,MATCH($B164, 'Uganda workforce data - raw'!$B$4:$B$619,0), MATCH("Filled Female",'Uganda workforce data - raw'!$A$4:$F$4,0))*INDEX('Mapping cadres'!$B$1:$Z$616,MATCH($B164, 'Mapping cadres'!$B$1:$B$616,0), MATCH(AQ$32,'Mapping cadres'!$B$1:$Z$1,0))</f>
        <v>0</v>
      </c>
      <c r="AR164" s="226">
        <f>INDEX('Uganda workforce data - raw'!$A$4:$F$619,MATCH($B164, 'Uganda workforce data - raw'!$B$4:$B$619,0), MATCH("Filled Female",'Uganda workforce data - raw'!$A$4:$F$4,0))*INDEX('Mapping cadres'!$B$1:$Z$616,MATCH($B164, 'Mapping cadres'!$B$1:$B$616,0), MATCH(AR$32,'Mapping cadres'!$B$1:$Z$1,0))</f>
        <v>0</v>
      </c>
      <c r="AS164" s="226">
        <f>INDEX('Uganda workforce data - raw'!$A$4:$F$619,MATCH($B164, 'Uganda workforce data - raw'!$B$4:$B$619,0), MATCH("Filled Female",'Uganda workforce data - raw'!$A$4:$F$4,0))*INDEX('Mapping cadres'!$B$1:$Z$616,MATCH($B164, 'Mapping cadres'!$B$1:$B$616,0), MATCH(AS$32,'Mapping cadres'!$B$1:$Z$1,0))</f>
        <v>0</v>
      </c>
      <c r="AT164" s="226">
        <f>INDEX('Uganda workforce data - raw'!$A$4:$F$619,MATCH($B164, 'Uganda workforce data - raw'!$B$4:$B$619,0), MATCH("Filled Female",'Uganda workforce data - raw'!$A$4:$F$4,0))*INDEX('Mapping cadres'!$B$1:$Z$616,MATCH($B164, 'Mapping cadres'!$B$1:$B$616,0), MATCH(AT$32,'Mapping cadres'!$B$1:$Z$1,0))</f>
        <v>0</v>
      </c>
      <c r="AU164" s="226">
        <f>INDEX('Uganda workforce data - raw'!$A$4:$F$619,MATCH($B164, 'Uganda workforce data - raw'!$B$4:$B$619,0), MATCH("Filled Female",'Uganda workforce data - raw'!$A$4:$F$4,0))*INDEX('Mapping cadres'!$B$1:$Z$616,MATCH($B164, 'Mapping cadres'!$B$1:$B$616,0), MATCH(AU$32,'Mapping cadres'!$B$1:$Z$1,0))</f>
        <v>0</v>
      </c>
      <c r="AV164" s="226">
        <f>INDEX('Uganda workforce data - raw'!$A$4:$F$619,MATCH($B164, 'Uganda workforce data - raw'!$B$4:$B$619,0), MATCH("Filled Female",'Uganda workforce data - raw'!$A$4:$F$4,0))*INDEX('Mapping cadres'!$B$1:$Z$616,MATCH($B164, 'Mapping cadres'!$B$1:$B$616,0), MATCH(AV$32,'Mapping cadres'!$B$1:$Z$1,0))</f>
        <v>0</v>
      </c>
      <c r="AW164" s="226">
        <f>INDEX('Uganda workforce data - raw'!$A$4:$F$619,MATCH($B164, 'Uganda workforce data - raw'!$B$4:$B$619,0), MATCH("Filled Female",'Uganda workforce data - raw'!$A$4:$F$4,0))*INDEX('Mapping cadres'!$B$1:$Z$616,MATCH($B164, 'Mapping cadres'!$B$1:$B$616,0), MATCH(AW$32,'Mapping cadres'!$B$1:$Z$1,0))</f>
        <v>0</v>
      </c>
      <c r="AX164" s="226">
        <f>INDEX('Uganda workforce data - raw'!$A$4:$F$619,MATCH($B164, 'Uganda workforce data - raw'!$B$4:$B$619,0), MATCH("Filled Female",'Uganda workforce data - raw'!$A$4:$F$4,0))*INDEX('Mapping cadres'!$B$1:$Z$616,MATCH($B164, 'Mapping cadres'!$B$1:$B$616,0), MATCH(AX$32,'Mapping cadres'!$B$1:$Z$1,0))</f>
        <v>0</v>
      </c>
      <c r="AY164" s="226">
        <f t="shared" si="53"/>
        <v>0</v>
      </c>
      <c r="AZ164" s="226">
        <f t="shared" si="54"/>
        <v>0</v>
      </c>
      <c r="BA164" s="226">
        <f t="shared" si="55"/>
        <v>0</v>
      </c>
      <c r="BB164" s="226">
        <f t="shared" si="56"/>
        <v>0</v>
      </c>
      <c r="BC164" s="226">
        <f t="shared" si="57"/>
        <v>0</v>
      </c>
      <c r="BD164" s="226">
        <f t="shared" si="58"/>
        <v>0</v>
      </c>
      <c r="BE164" s="226">
        <f t="shared" si="59"/>
        <v>0</v>
      </c>
      <c r="BF164" s="226">
        <f t="shared" si="60"/>
        <v>0</v>
      </c>
      <c r="BG164" s="226">
        <f t="shared" si="61"/>
        <v>0</v>
      </c>
      <c r="BH164" s="226">
        <f t="shared" si="62"/>
        <v>0</v>
      </c>
      <c r="BI164" s="226">
        <f t="shared" si="63"/>
        <v>0</v>
      </c>
      <c r="BJ164" s="226">
        <f t="shared" si="64"/>
        <v>0</v>
      </c>
      <c r="BK164" s="226">
        <f t="shared" si="65"/>
        <v>0</v>
      </c>
      <c r="BL164" s="226">
        <f t="shared" si="66"/>
        <v>0</v>
      </c>
      <c r="BM164" s="226">
        <f t="shared" si="67"/>
        <v>2</v>
      </c>
      <c r="BN164" s="226">
        <f t="shared" si="68"/>
        <v>0</v>
      </c>
      <c r="BO164" s="226">
        <f t="shared" si="69"/>
        <v>0</v>
      </c>
      <c r="BP164" s="226">
        <f t="shared" si="70"/>
        <v>0</v>
      </c>
      <c r="BQ164" s="226">
        <f t="shared" si="71"/>
        <v>0</v>
      </c>
      <c r="BR164" s="226">
        <f t="shared" si="72"/>
        <v>0</v>
      </c>
      <c r="BS164" s="226">
        <f t="shared" si="73"/>
        <v>0</v>
      </c>
      <c r="BT164" s="226">
        <f t="shared" si="74"/>
        <v>0</v>
      </c>
      <c r="BU164" s="226">
        <f t="shared" si="75"/>
        <v>0</v>
      </c>
      <c r="BV164" s="226">
        <f t="shared" si="76"/>
        <v>0</v>
      </c>
    </row>
    <row r="165" spans="1:74">
      <c r="A165" s="226">
        <v>133</v>
      </c>
      <c r="B165" s="226" t="s">
        <v>1438</v>
      </c>
      <c r="C165" s="226">
        <f>INDEX('Uganda workforce data - raw'!$A$4:$F$619,MATCH($B165, 'Uganda workforce data - raw'!$B$4:$B$619,0), MATCH("Filled Male",'Uganda workforce data - raw'!$A$4:$F$4,0))*INDEX('Mapping cadres'!$B$1:$Z$616,MATCH($B165, 'Mapping cadres'!$B$1:$B$616,0), MATCH(C$32,'Mapping cadres'!$B$1:$Z$1,0))</f>
        <v>1</v>
      </c>
      <c r="D165" s="226">
        <f>INDEX('Uganda workforce data - raw'!$A$4:$F$619,MATCH($B165, 'Uganda workforce data - raw'!$B$4:$B$619,0), MATCH("Filled Male",'Uganda workforce data - raw'!$A$4:$F$4,0))*INDEX('Mapping cadres'!$B$1:$Z$616,MATCH($B165, 'Mapping cadres'!$B$1:$B$616,0), MATCH(D$32,'Mapping cadres'!$B$1:$Z$1,0))</f>
        <v>0</v>
      </c>
      <c r="E165" s="226">
        <f>INDEX('Uganda workforce data - raw'!$A$4:$F$619,MATCH($B165, 'Uganda workforce data - raw'!$B$4:$B$619,0), MATCH("Filled Male",'Uganda workforce data - raw'!$A$4:$F$4,0))*INDEX('Mapping cadres'!$B$1:$Z$616,MATCH($B165, 'Mapping cadres'!$B$1:$B$616,0), MATCH(E$32,'Mapping cadres'!$B$1:$Z$1,0))</f>
        <v>0</v>
      </c>
      <c r="F165" s="226">
        <f>INDEX('Uganda workforce data - raw'!$A$4:$F$619,MATCH($B165, 'Uganda workforce data - raw'!$B$4:$B$619,0), MATCH("Filled Male",'Uganda workforce data - raw'!$A$4:$F$4,0))*INDEX('Mapping cadres'!$B$1:$Z$616,MATCH($B165, 'Mapping cadres'!$B$1:$B$616,0), MATCH(F$32,'Mapping cadres'!$B$1:$Z$1,0))</f>
        <v>0</v>
      </c>
      <c r="G165" s="226">
        <f>INDEX('Uganda workforce data - raw'!$A$4:$F$619,MATCH($B165, 'Uganda workforce data - raw'!$B$4:$B$619,0), MATCH("Filled Male",'Uganda workforce data - raw'!$A$4:$F$4,0))*INDEX('Mapping cadres'!$B$1:$Z$616,MATCH($B165, 'Mapping cadres'!$B$1:$B$616,0), MATCH(G$32,'Mapping cadres'!$B$1:$Z$1,0))</f>
        <v>0</v>
      </c>
      <c r="H165" s="226">
        <f>INDEX('Uganda workforce data - raw'!$A$4:$F$619,MATCH($B165, 'Uganda workforce data - raw'!$B$4:$B$619,0), MATCH("Filled Male",'Uganda workforce data - raw'!$A$4:$F$4,0))*INDEX('Mapping cadres'!$B$1:$Z$616,MATCH($B165, 'Mapping cadres'!$B$1:$B$616,0), MATCH(H$32,'Mapping cadres'!$B$1:$Z$1,0))</f>
        <v>0</v>
      </c>
      <c r="I165" s="226">
        <f>INDEX('Uganda workforce data - raw'!$A$4:$F$619,MATCH($B165, 'Uganda workforce data - raw'!$B$4:$B$619,0), MATCH("Filled Male",'Uganda workforce data - raw'!$A$4:$F$4,0))*INDEX('Mapping cadres'!$B$1:$Z$616,MATCH($B165, 'Mapping cadres'!$B$1:$B$616,0), MATCH(I$32,'Mapping cadres'!$B$1:$Z$1,0))</f>
        <v>0</v>
      </c>
      <c r="J165" s="226">
        <f>INDEX('Uganda workforce data - raw'!$A$4:$F$619,MATCH($B165, 'Uganda workforce data - raw'!$B$4:$B$619,0), MATCH("Filled Male",'Uganda workforce data - raw'!$A$4:$F$4,0))*INDEX('Mapping cadres'!$B$1:$Z$616,MATCH($B165, 'Mapping cadres'!$B$1:$B$616,0), MATCH(J$32,'Mapping cadres'!$B$1:$Z$1,0))</f>
        <v>0</v>
      </c>
      <c r="K165" s="226">
        <f>INDEX('Uganda workforce data - raw'!$A$4:$F$619,MATCH($B165, 'Uganda workforce data - raw'!$B$4:$B$619,0), MATCH("Filled Male",'Uganda workforce data - raw'!$A$4:$F$4,0))*INDEX('Mapping cadres'!$B$1:$Z$616,MATCH($B165, 'Mapping cadres'!$B$1:$B$616,0), MATCH(K$32,'Mapping cadres'!$B$1:$Z$1,0))</f>
        <v>0</v>
      </c>
      <c r="L165" s="226">
        <f>INDEX('Uganda workforce data - raw'!$A$4:$F$619,MATCH($B165, 'Uganda workforce data - raw'!$B$4:$B$619,0), MATCH("Filled Male",'Uganda workforce data - raw'!$A$4:$F$4,0))*INDEX('Mapping cadres'!$B$1:$Z$616,MATCH($B165, 'Mapping cadres'!$B$1:$B$616,0), MATCH(L$32,'Mapping cadres'!$B$1:$Z$1,0))</f>
        <v>0</v>
      </c>
      <c r="M165" s="226">
        <f>INDEX('Uganda workforce data - raw'!$A$4:$F$619,MATCH($B165, 'Uganda workforce data - raw'!$B$4:$B$619,0), MATCH("Filled Male",'Uganda workforce data - raw'!$A$4:$F$4,0))*INDEX('Mapping cadres'!$B$1:$Z$616,MATCH($B165, 'Mapping cadres'!$B$1:$B$616,0), MATCH(M$32,'Mapping cadres'!$B$1:$Z$1,0))</f>
        <v>0</v>
      </c>
      <c r="N165" s="226">
        <f>INDEX('Uganda workforce data - raw'!$A$4:$F$619,MATCH($B165, 'Uganda workforce data - raw'!$B$4:$B$619,0), MATCH("Filled Male",'Uganda workforce data - raw'!$A$4:$F$4,0))*INDEX('Mapping cadres'!$B$1:$Z$616,MATCH($B165, 'Mapping cadres'!$B$1:$B$616,0), MATCH(N$32,'Mapping cadres'!$B$1:$Z$1,0))</f>
        <v>0</v>
      </c>
      <c r="O165" s="226">
        <f>INDEX('Uganda workforce data - raw'!$A$4:$F$619,MATCH($B165, 'Uganda workforce data - raw'!$B$4:$B$619,0), MATCH("Filled Male",'Uganda workforce data - raw'!$A$4:$F$4,0))*INDEX('Mapping cadres'!$B$1:$Z$616,MATCH($B165, 'Mapping cadres'!$B$1:$B$616,0), MATCH(O$32,'Mapping cadres'!$B$1:$Z$1,0))</f>
        <v>0</v>
      </c>
      <c r="P165" s="226">
        <f>INDEX('Uganda workforce data - raw'!$A$4:$F$619,MATCH($B165, 'Uganda workforce data - raw'!$B$4:$B$619,0), MATCH("Filled Male",'Uganda workforce data - raw'!$A$4:$F$4,0))*INDEX('Mapping cadres'!$B$1:$Z$616,MATCH($B165, 'Mapping cadres'!$B$1:$B$616,0), MATCH(P$32,'Mapping cadres'!$B$1:$Z$1,0))</f>
        <v>0</v>
      </c>
      <c r="Q165" s="226">
        <f>INDEX('Uganda workforce data - raw'!$A$4:$F$619,MATCH($B165, 'Uganda workforce data - raw'!$B$4:$B$619,0), MATCH("Filled Male",'Uganda workforce data - raw'!$A$4:$F$4,0))*INDEX('Mapping cadres'!$B$1:$Z$616,MATCH($B165, 'Mapping cadres'!$B$1:$B$616,0), MATCH(Q$32,'Mapping cadres'!$B$1:$Z$1,0))</f>
        <v>0</v>
      </c>
      <c r="R165" s="226">
        <f>INDEX('Uganda workforce data - raw'!$A$4:$F$619,MATCH($B165, 'Uganda workforce data - raw'!$B$4:$B$619,0), MATCH("Filled Male",'Uganda workforce data - raw'!$A$4:$F$4,0))*INDEX('Mapping cadres'!$B$1:$Z$616,MATCH($B165, 'Mapping cadres'!$B$1:$B$616,0), MATCH(R$32,'Mapping cadres'!$B$1:$Z$1,0))</f>
        <v>0</v>
      </c>
      <c r="S165" s="226">
        <f>INDEX('Uganda workforce data - raw'!$A$4:$F$619,MATCH($B165, 'Uganda workforce data - raw'!$B$4:$B$619,0), MATCH("Filled Male",'Uganda workforce data - raw'!$A$4:$F$4,0))*INDEX('Mapping cadres'!$B$1:$Z$616,MATCH($B165, 'Mapping cadres'!$B$1:$B$616,0), MATCH(S$32,'Mapping cadres'!$B$1:$Z$1,0))</f>
        <v>0</v>
      </c>
      <c r="T165" s="226">
        <f>INDEX('Uganda workforce data - raw'!$A$4:$F$619,MATCH($B165, 'Uganda workforce data - raw'!$B$4:$B$619,0), MATCH("Filled Male",'Uganda workforce data - raw'!$A$4:$F$4,0))*INDEX('Mapping cadres'!$B$1:$Z$616,MATCH($B165, 'Mapping cadres'!$B$1:$B$616,0), MATCH(T$32,'Mapping cadres'!$B$1:$Z$1,0))</f>
        <v>0</v>
      </c>
      <c r="U165" s="226">
        <f>INDEX('Uganda workforce data - raw'!$A$4:$F$619,MATCH($B165, 'Uganda workforce data - raw'!$B$4:$B$619,0), MATCH("Filled Male",'Uganda workforce data - raw'!$A$4:$F$4,0))*INDEX('Mapping cadres'!$B$1:$Z$616,MATCH($B165, 'Mapping cadres'!$B$1:$B$616,0), MATCH(U$32,'Mapping cadres'!$B$1:$Z$1,0))</f>
        <v>0</v>
      </c>
      <c r="V165" s="226">
        <f>INDEX('Uganda workforce data - raw'!$A$4:$F$619,MATCH($B165, 'Uganda workforce data - raw'!$B$4:$B$619,0), MATCH("Filled Male",'Uganda workforce data - raw'!$A$4:$F$4,0))*INDEX('Mapping cadres'!$B$1:$Z$616,MATCH($B165, 'Mapping cadres'!$B$1:$B$616,0), MATCH(V$32,'Mapping cadres'!$B$1:$Z$1,0))</f>
        <v>0</v>
      </c>
      <c r="W165" s="226">
        <f>INDEX('Uganda workforce data - raw'!$A$4:$F$619,MATCH($B165, 'Uganda workforce data - raw'!$B$4:$B$619,0), MATCH("Filled Male",'Uganda workforce data - raw'!$A$4:$F$4,0))*INDEX('Mapping cadres'!$B$1:$Z$616,MATCH($B165, 'Mapping cadres'!$B$1:$B$616,0), MATCH(W$32,'Mapping cadres'!$B$1:$Z$1,0))</f>
        <v>0</v>
      </c>
      <c r="X165" s="226">
        <f>INDEX('Uganda workforce data - raw'!$A$4:$F$619,MATCH($B165, 'Uganda workforce data - raw'!$B$4:$B$619,0), MATCH("Filled Male",'Uganda workforce data - raw'!$A$4:$F$4,0))*INDEX('Mapping cadres'!$B$1:$Z$616,MATCH($B165, 'Mapping cadres'!$B$1:$B$616,0), MATCH(X$32,'Mapping cadres'!$B$1:$Z$1,0))</f>
        <v>0</v>
      </c>
      <c r="Y165" s="226">
        <f>INDEX('Uganda workforce data - raw'!$A$4:$F$619,MATCH($B165, 'Uganda workforce data - raw'!$B$4:$B$619,0), MATCH("Filled Male",'Uganda workforce data - raw'!$A$4:$F$4,0))*INDEX('Mapping cadres'!$B$1:$Z$616,MATCH($B165, 'Mapping cadres'!$B$1:$B$616,0), MATCH(Y$32,'Mapping cadres'!$B$1:$Z$1,0))</f>
        <v>0</v>
      </c>
      <c r="Z165" s="226">
        <f>INDEX('Uganda workforce data - raw'!$A$4:$F$619,MATCH($B165, 'Uganda workforce data - raw'!$B$4:$B$619,0), MATCH("Filled Male",'Uganda workforce data - raw'!$A$4:$F$4,0))*INDEX('Mapping cadres'!$B$1:$Z$616,MATCH($B165, 'Mapping cadres'!$B$1:$B$616,0), MATCH(Z$32,'Mapping cadres'!$B$1:$Z$1,0))</f>
        <v>0</v>
      </c>
      <c r="AA165" s="226">
        <f>INDEX('Uganda workforce data - raw'!$A$4:$F$619,MATCH($B165, 'Uganda workforce data - raw'!$B$4:$B$619,0), MATCH("Filled Female",'Uganda workforce data - raw'!$A$4:$F$4,0))*INDEX('Mapping cadres'!$B$1:$Z$616,MATCH($B165, 'Mapping cadres'!$B$1:$B$616,0), MATCH(AA$32,'Mapping cadres'!$B$1:$Z$1,0))</f>
        <v>0</v>
      </c>
      <c r="AB165" s="226">
        <f>INDEX('Uganda workforce data - raw'!$A$4:$F$619,MATCH($B165, 'Uganda workforce data - raw'!$B$4:$B$619,0), MATCH("Filled Female",'Uganda workforce data - raw'!$A$4:$F$4,0))*INDEX('Mapping cadres'!$B$1:$Z$616,MATCH($B165, 'Mapping cadres'!$B$1:$B$616,0), MATCH(AB$32,'Mapping cadres'!$B$1:$Z$1,0))</f>
        <v>0</v>
      </c>
      <c r="AC165" s="226">
        <f>INDEX('Uganda workforce data - raw'!$A$4:$F$619,MATCH($B165, 'Uganda workforce data - raw'!$B$4:$B$619,0), MATCH("Filled Female",'Uganda workforce data - raw'!$A$4:$F$4,0))*INDEX('Mapping cadres'!$B$1:$Z$616,MATCH($B165, 'Mapping cadres'!$B$1:$B$616,0), MATCH(AC$32,'Mapping cadres'!$B$1:$Z$1,0))</f>
        <v>0</v>
      </c>
      <c r="AD165" s="226">
        <f>INDEX('Uganda workforce data - raw'!$A$4:$F$619,MATCH($B165, 'Uganda workforce data - raw'!$B$4:$B$619,0), MATCH("Filled Female",'Uganda workforce data - raw'!$A$4:$F$4,0))*INDEX('Mapping cadres'!$B$1:$Z$616,MATCH($B165, 'Mapping cadres'!$B$1:$B$616,0), MATCH(AD$32,'Mapping cadres'!$B$1:$Z$1,0))</f>
        <v>0</v>
      </c>
      <c r="AE165" s="226">
        <f>INDEX('Uganda workforce data - raw'!$A$4:$F$619,MATCH($B165, 'Uganda workforce data - raw'!$B$4:$B$619,0), MATCH("Filled Female",'Uganda workforce data - raw'!$A$4:$F$4,0))*INDEX('Mapping cadres'!$B$1:$Z$616,MATCH($B165, 'Mapping cadres'!$B$1:$B$616,0), MATCH(AE$32,'Mapping cadres'!$B$1:$Z$1,0))</f>
        <v>0</v>
      </c>
      <c r="AF165" s="226">
        <f>INDEX('Uganda workforce data - raw'!$A$4:$F$619,MATCH($B165, 'Uganda workforce data - raw'!$B$4:$B$619,0), MATCH("Filled Female",'Uganda workforce data - raw'!$A$4:$F$4,0))*INDEX('Mapping cadres'!$B$1:$Z$616,MATCH($B165, 'Mapping cadres'!$B$1:$B$616,0), MATCH(AF$32,'Mapping cadres'!$B$1:$Z$1,0))</f>
        <v>0</v>
      </c>
      <c r="AG165" s="226">
        <f>INDEX('Uganda workforce data - raw'!$A$4:$F$619,MATCH($B165, 'Uganda workforce data - raw'!$B$4:$B$619,0), MATCH("Filled Female",'Uganda workforce data - raw'!$A$4:$F$4,0))*INDEX('Mapping cadres'!$B$1:$Z$616,MATCH($B165, 'Mapping cadres'!$B$1:$B$616,0), MATCH(AG$32,'Mapping cadres'!$B$1:$Z$1,0))</f>
        <v>0</v>
      </c>
      <c r="AH165" s="226">
        <f>INDEX('Uganda workforce data - raw'!$A$4:$F$619,MATCH($B165, 'Uganda workforce data - raw'!$B$4:$B$619,0), MATCH("Filled Female",'Uganda workforce data - raw'!$A$4:$F$4,0))*INDEX('Mapping cadres'!$B$1:$Z$616,MATCH($B165, 'Mapping cadres'!$B$1:$B$616,0), MATCH(AH$32,'Mapping cadres'!$B$1:$Z$1,0))</f>
        <v>0</v>
      </c>
      <c r="AI165" s="226">
        <f>INDEX('Uganda workforce data - raw'!$A$4:$F$619,MATCH($B165, 'Uganda workforce data - raw'!$B$4:$B$619,0), MATCH("Filled Female",'Uganda workforce data - raw'!$A$4:$F$4,0))*INDEX('Mapping cadres'!$B$1:$Z$616,MATCH($B165, 'Mapping cadres'!$B$1:$B$616,0), MATCH(AI$32,'Mapping cadres'!$B$1:$Z$1,0))</f>
        <v>0</v>
      </c>
      <c r="AJ165" s="226">
        <f>INDEX('Uganda workforce data - raw'!$A$4:$F$619,MATCH($B165, 'Uganda workforce data - raw'!$B$4:$B$619,0), MATCH("Filled Female",'Uganda workforce data - raw'!$A$4:$F$4,0))*INDEX('Mapping cadres'!$B$1:$Z$616,MATCH($B165, 'Mapping cadres'!$B$1:$B$616,0), MATCH(AJ$32,'Mapping cadres'!$B$1:$Z$1,0))</f>
        <v>0</v>
      </c>
      <c r="AK165" s="226">
        <f>INDEX('Uganda workforce data - raw'!$A$4:$F$619,MATCH($B165, 'Uganda workforce data - raw'!$B$4:$B$619,0), MATCH("Filled Female",'Uganda workforce data - raw'!$A$4:$F$4,0))*INDEX('Mapping cadres'!$B$1:$Z$616,MATCH($B165, 'Mapping cadres'!$B$1:$B$616,0), MATCH(AK$32,'Mapping cadres'!$B$1:$Z$1,0))</f>
        <v>0</v>
      </c>
      <c r="AL165" s="226">
        <f>INDEX('Uganda workforce data - raw'!$A$4:$F$619,MATCH($B165, 'Uganda workforce data - raw'!$B$4:$B$619,0), MATCH("Filled Female",'Uganda workforce data - raw'!$A$4:$F$4,0))*INDEX('Mapping cadres'!$B$1:$Z$616,MATCH($B165, 'Mapping cadres'!$B$1:$B$616,0), MATCH(AL$32,'Mapping cadres'!$B$1:$Z$1,0))</f>
        <v>0</v>
      </c>
      <c r="AM165" s="226">
        <f>INDEX('Uganda workforce data - raw'!$A$4:$F$619,MATCH($B165, 'Uganda workforce data - raw'!$B$4:$B$619,0), MATCH("Filled Female",'Uganda workforce data - raw'!$A$4:$F$4,0))*INDEX('Mapping cadres'!$B$1:$Z$616,MATCH($B165, 'Mapping cadres'!$B$1:$B$616,0), MATCH(AM$32,'Mapping cadres'!$B$1:$Z$1,0))</f>
        <v>0</v>
      </c>
      <c r="AN165" s="226">
        <f>INDEX('Uganda workforce data - raw'!$A$4:$F$619,MATCH($B165, 'Uganda workforce data - raw'!$B$4:$B$619,0), MATCH("Filled Female",'Uganda workforce data - raw'!$A$4:$F$4,0))*INDEX('Mapping cadres'!$B$1:$Z$616,MATCH($B165, 'Mapping cadres'!$B$1:$B$616,0), MATCH(AN$32,'Mapping cadres'!$B$1:$Z$1,0))</f>
        <v>0</v>
      </c>
      <c r="AO165" s="226">
        <f>INDEX('Uganda workforce data - raw'!$A$4:$F$619,MATCH($B165, 'Uganda workforce data - raw'!$B$4:$B$619,0), MATCH("Filled Female",'Uganda workforce data - raw'!$A$4:$F$4,0))*INDEX('Mapping cadres'!$B$1:$Z$616,MATCH($B165, 'Mapping cadres'!$B$1:$B$616,0), MATCH(AO$32,'Mapping cadres'!$B$1:$Z$1,0))</f>
        <v>0</v>
      </c>
      <c r="AP165" s="226">
        <f>INDEX('Uganda workforce data - raw'!$A$4:$F$619,MATCH($B165, 'Uganda workforce data - raw'!$B$4:$B$619,0), MATCH("Filled Female",'Uganda workforce data - raw'!$A$4:$F$4,0))*INDEX('Mapping cadres'!$B$1:$Z$616,MATCH($B165, 'Mapping cadres'!$B$1:$B$616,0), MATCH(AP$32,'Mapping cadres'!$B$1:$Z$1,0))</f>
        <v>0</v>
      </c>
      <c r="AQ165" s="226">
        <f>INDEX('Uganda workforce data - raw'!$A$4:$F$619,MATCH($B165, 'Uganda workforce data - raw'!$B$4:$B$619,0), MATCH("Filled Female",'Uganda workforce data - raw'!$A$4:$F$4,0))*INDEX('Mapping cadres'!$B$1:$Z$616,MATCH($B165, 'Mapping cadres'!$B$1:$B$616,0), MATCH(AQ$32,'Mapping cadres'!$B$1:$Z$1,0))</f>
        <v>0</v>
      </c>
      <c r="AR165" s="226">
        <f>INDEX('Uganda workforce data - raw'!$A$4:$F$619,MATCH($B165, 'Uganda workforce data - raw'!$B$4:$B$619,0), MATCH("Filled Female",'Uganda workforce data - raw'!$A$4:$F$4,0))*INDEX('Mapping cadres'!$B$1:$Z$616,MATCH($B165, 'Mapping cadres'!$B$1:$B$616,0), MATCH(AR$32,'Mapping cadres'!$B$1:$Z$1,0))</f>
        <v>0</v>
      </c>
      <c r="AS165" s="226">
        <f>INDEX('Uganda workforce data - raw'!$A$4:$F$619,MATCH($B165, 'Uganda workforce data - raw'!$B$4:$B$619,0), MATCH("Filled Female",'Uganda workforce data - raw'!$A$4:$F$4,0))*INDEX('Mapping cadres'!$B$1:$Z$616,MATCH($B165, 'Mapping cadres'!$B$1:$B$616,0), MATCH(AS$32,'Mapping cadres'!$B$1:$Z$1,0))</f>
        <v>0</v>
      </c>
      <c r="AT165" s="226">
        <f>INDEX('Uganda workforce data - raw'!$A$4:$F$619,MATCH($B165, 'Uganda workforce data - raw'!$B$4:$B$619,0), MATCH("Filled Female",'Uganda workforce data - raw'!$A$4:$F$4,0))*INDEX('Mapping cadres'!$B$1:$Z$616,MATCH($B165, 'Mapping cadres'!$B$1:$B$616,0), MATCH(AT$32,'Mapping cadres'!$B$1:$Z$1,0))</f>
        <v>0</v>
      </c>
      <c r="AU165" s="226">
        <f>INDEX('Uganda workforce data - raw'!$A$4:$F$619,MATCH($B165, 'Uganda workforce data - raw'!$B$4:$B$619,0), MATCH("Filled Female",'Uganda workforce data - raw'!$A$4:$F$4,0))*INDEX('Mapping cadres'!$B$1:$Z$616,MATCH($B165, 'Mapping cadres'!$B$1:$B$616,0), MATCH(AU$32,'Mapping cadres'!$B$1:$Z$1,0))</f>
        <v>0</v>
      </c>
      <c r="AV165" s="226">
        <f>INDEX('Uganda workforce data - raw'!$A$4:$F$619,MATCH($B165, 'Uganda workforce data - raw'!$B$4:$B$619,0), MATCH("Filled Female",'Uganda workforce data - raw'!$A$4:$F$4,0))*INDEX('Mapping cadres'!$B$1:$Z$616,MATCH($B165, 'Mapping cadres'!$B$1:$B$616,0), MATCH(AV$32,'Mapping cadres'!$B$1:$Z$1,0))</f>
        <v>0</v>
      </c>
      <c r="AW165" s="226">
        <f>INDEX('Uganda workforce data - raw'!$A$4:$F$619,MATCH($B165, 'Uganda workforce data - raw'!$B$4:$B$619,0), MATCH("Filled Female",'Uganda workforce data - raw'!$A$4:$F$4,0))*INDEX('Mapping cadres'!$B$1:$Z$616,MATCH($B165, 'Mapping cadres'!$B$1:$B$616,0), MATCH(AW$32,'Mapping cadres'!$B$1:$Z$1,0))</f>
        <v>0</v>
      </c>
      <c r="AX165" s="226">
        <f>INDEX('Uganda workforce data - raw'!$A$4:$F$619,MATCH($B165, 'Uganda workforce data - raw'!$B$4:$B$619,0), MATCH("Filled Female",'Uganda workforce data - raw'!$A$4:$F$4,0))*INDEX('Mapping cadres'!$B$1:$Z$616,MATCH($B165, 'Mapping cadres'!$B$1:$B$616,0), MATCH(AX$32,'Mapping cadres'!$B$1:$Z$1,0))</f>
        <v>0</v>
      </c>
      <c r="AY165" s="226">
        <f t="shared" si="53"/>
        <v>1</v>
      </c>
      <c r="AZ165" s="226">
        <f t="shared" si="54"/>
        <v>0</v>
      </c>
      <c r="BA165" s="226">
        <f t="shared" si="55"/>
        <v>0</v>
      </c>
      <c r="BB165" s="226">
        <f t="shared" si="56"/>
        <v>0</v>
      </c>
      <c r="BC165" s="226">
        <f t="shared" si="57"/>
        <v>0</v>
      </c>
      <c r="BD165" s="226">
        <f t="shared" si="58"/>
        <v>0</v>
      </c>
      <c r="BE165" s="226">
        <f t="shared" si="59"/>
        <v>0</v>
      </c>
      <c r="BF165" s="226">
        <f t="shared" si="60"/>
        <v>0</v>
      </c>
      <c r="BG165" s="226">
        <f t="shared" si="61"/>
        <v>0</v>
      </c>
      <c r="BH165" s="226">
        <f t="shared" si="62"/>
        <v>0</v>
      </c>
      <c r="BI165" s="226">
        <f t="shared" si="63"/>
        <v>0</v>
      </c>
      <c r="BJ165" s="226">
        <f t="shared" si="64"/>
        <v>0</v>
      </c>
      <c r="BK165" s="226">
        <f t="shared" si="65"/>
        <v>0</v>
      </c>
      <c r="BL165" s="226">
        <f t="shared" si="66"/>
        <v>0</v>
      </c>
      <c r="BM165" s="226">
        <f t="shared" si="67"/>
        <v>0</v>
      </c>
      <c r="BN165" s="226">
        <f t="shared" si="68"/>
        <v>0</v>
      </c>
      <c r="BO165" s="226">
        <f t="shared" si="69"/>
        <v>0</v>
      </c>
      <c r="BP165" s="226">
        <f t="shared" si="70"/>
        <v>0</v>
      </c>
      <c r="BQ165" s="226">
        <f t="shared" si="71"/>
        <v>0</v>
      </c>
      <c r="BR165" s="226">
        <f t="shared" si="72"/>
        <v>0</v>
      </c>
      <c r="BS165" s="226">
        <f t="shared" si="73"/>
        <v>0</v>
      </c>
      <c r="BT165" s="226">
        <f t="shared" si="74"/>
        <v>0</v>
      </c>
      <c r="BU165" s="226">
        <f t="shared" si="75"/>
        <v>0</v>
      </c>
      <c r="BV165" s="226">
        <f t="shared" si="76"/>
        <v>0</v>
      </c>
    </row>
    <row r="166" spans="1:74">
      <c r="A166" s="226">
        <v>134</v>
      </c>
      <c r="B166" s="226" t="s">
        <v>1439</v>
      </c>
      <c r="C166" s="226">
        <f>INDEX('Uganda workforce data - raw'!$A$4:$F$619,MATCH($B166, 'Uganda workforce data - raw'!$B$4:$B$619,0), MATCH("Filled Male",'Uganda workforce data - raw'!$A$4:$F$4,0))*INDEX('Mapping cadres'!$B$1:$Z$616,MATCH($B166, 'Mapping cadres'!$B$1:$B$616,0), MATCH(C$32,'Mapping cadres'!$B$1:$Z$1,0))</f>
        <v>0</v>
      </c>
      <c r="D166" s="226">
        <f>INDEX('Uganda workforce data - raw'!$A$4:$F$619,MATCH($B166, 'Uganda workforce data - raw'!$B$4:$B$619,0), MATCH("Filled Male",'Uganda workforce data - raw'!$A$4:$F$4,0))*INDEX('Mapping cadres'!$B$1:$Z$616,MATCH($B166, 'Mapping cadres'!$B$1:$B$616,0), MATCH(D$32,'Mapping cadres'!$B$1:$Z$1,0))</f>
        <v>0</v>
      </c>
      <c r="E166" s="226">
        <f>INDEX('Uganda workforce data - raw'!$A$4:$F$619,MATCH($B166, 'Uganda workforce data - raw'!$B$4:$B$619,0), MATCH("Filled Male",'Uganda workforce data - raw'!$A$4:$F$4,0))*INDEX('Mapping cadres'!$B$1:$Z$616,MATCH($B166, 'Mapping cadres'!$B$1:$B$616,0), MATCH(E$32,'Mapping cadres'!$B$1:$Z$1,0))</f>
        <v>0</v>
      </c>
      <c r="F166" s="226">
        <f>INDEX('Uganda workforce data - raw'!$A$4:$F$619,MATCH($B166, 'Uganda workforce data - raw'!$B$4:$B$619,0), MATCH("Filled Male",'Uganda workforce data - raw'!$A$4:$F$4,0))*INDEX('Mapping cadres'!$B$1:$Z$616,MATCH($B166, 'Mapping cadres'!$B$1:$B$616,0), MATCH(F$32,'Mapping cadres'!$B$1:$Z$1,0))</f>
        <v>0</v>
      </c>
      <c r="G166" s="226">
        <f>INDEX('Uganda workforce data - raw'!$A$4:$F$619,MATCH($B166, 'Uganda workforce data - raw'!$B$4:$B$619,0), MATCH("Filled Male",'Uganda workforce data - raw'!$A$4:$F$4,0))*INDEX('Mapping cadres'!$B$1:$Z$616,MATCH($B166, 'Mapping cadres'!$B$1:$B$616,0), MATCH(G$32,'Mapping cadres'!$B$1:$Z$1,0))</f>
        <v>0</v>
      </c>
      <c r="H166" s="226">
        <f>INDEX('Uganda workforce data - raw'!$A$4:$F$619,MATCH($B166, 'Uganda workforce data - raw'!$B$4:$B$619,0), MATCH("Filled Male",'Uganda workforce data - raw'!$A$4:$F$4,0))*INDEX('Mapping cadres'!$B$1:$Z$616,MATCH($B166, 'Mapping cadres'!$B$1:$B$616,0), MATCH(H$32,'Mapping cadres'!$B$1:$Z$1,0))</f>
        <v>0</v>
      </c>
      <c r="I166" s="226">
        <f>INDEX('Uganda workforce data - raw'!$A$4:$F$619,MATCH($B166, 'Uganda workforce data - raw'!$B$4:$B$619,0), MATCH("Filled Male",'Uganda workforce data - raw'!$A$4:$F$4,0))*INDEX('Mapping cadres'!$B$1:$Z$616,MATCH($B166, 'Mapping cadres'!$B$1:$B$616,0), MATCH(I$32,'Mapping cadres'!$B$1:$Z$1,0))</f>
        <v>0</v>
      </c>
      <c r="J166" s="226">
        <f>INDEX('Uganda workforce data - raw'!$A$4:$F$619,MATCH($B166, 'Uganda workforce data - raw'!$B$4:$B$619,0), MATCH("Filled Male",'Uganda workforce data - raw'!$A$4:$F$4,0))*INDEX('Mapping cadres'!$B$1:$Z$616,MATCH($B166, 'Mapping cadres'!$B$1:$B$616,0), MATCH(J$32,'Mapping cadres'!$B$1:$Z$1,0))</f>
        <v>0</v>
      </c>
      <c r="K166" s="226">
        <f>INDEX('Uganda workforce data - raw'!$A$4:$F$619,MATCH($B166, 'Uganda workforce data - raw'!$B$4:$B$619,0), MATCH("Filled Male",'Uganda workforce data - raw'!$A$4:$F$4,0))*INDEX('Mapping cadres'!$B$1:$Z$616,MATCH($B166, 'Mapping cadres'!$B$1:$B$616,0), MATCH(K$32,'Mapping cadres'!$B$1:$Z$1,0))</f>
        <v>0</v>
      </c>
      <c r="L166" s="226">
        <f>INDEX('Uganda workforce data - raw'!$A$4:$F$619,MATCH($B166, 'Uganda workforce data - raw'!$B$4:$B$619,0), MATCH("Filled Male",'Uganda workforce data - raw'!$A$4:$F$4,0))*INDEX('Mapping cadres'!$B$1:$Z$616,MATCH($B166, 'Mapping cadres'!$B$1:$B$616,0), MATCH(L$32,'Mapping cadres'!$B$1:$Z$1,0))</f>
        <v>0</v>
      </c>
      <c r="M166" s="226">
        <f>INDEX('Uganda workforce data - raw'!$A$4:$F$619,MATCH($B166, 'Uganda workforce data - raw'!$B$4:$B$619,0), MATCH("Filled Male",'Uganda workforce data - raw'!$A$4:$F$4,0))*INDEX('Mapping cadres'!$B$1:$Z$616,MATCH($B166, 'Mapping cadres'!$B$1:$B$616,0), MATCH(M$32,'Mapping cadres'!$B$1:$Z$1,0))</f>
        <v>0</v>
      </c>
      <c r="N166" s="226">
        <f>INDEX('Uganda workforce data - raw'!$A$4:$F$619,MATCH($B166, 'Uganda workforce data - raw'!$B$4:$B$619,0), MATCH("Filled Male",'Uganda workforce data - raw'!$A$4:$F$4,0))*INDEX('Mapping cadres'!$B$1:$Z$616,MATCH($B166, 'Mapping cadres'!$B$1:$B$616,0), MATCH(N$32,'Mapping cadres'!$B$1:$Z$1,0))</f>
        <v>0</v>
      </c>
      <c r="O166" s="226">
        <f>INDEX('Uganda workforce data - raw'!$A$4:$F$619,MATCH($B166, 'Uganda workforce data - raw'!$B$4:$B$619,0), MATCH("Filled Male",'Uganda workforce data - raw'!$A$4:$F$4,0))*INDEX('Mapping cadres'!$B$1:$Z$616,MATCH($B166, 'Mapping cadres'!$B$1:$B$616,0), MATCH(O$32,'Mapping cadres'!$B$1:$Z$1,0))</f>
        <v>0</v>
      </c>
      <c r="P166" s="226">
        <f>INDEX('Uganda workforce data - raw'!$A$4:$F$619,MATCH($B166, 'Uganda workforce data - raw'!$B$4:$B$619,0), MATCH("Filled Male",'Uganda workforce data - raw'!$A$4:$F$4,0))*INDEX('Mapping cadres'!$B$1:$Z$616,MATCH($B166, 'Mapping cadres'!$B$1:$B$616,0), MATCH(P$32,'Mapping cadres'!$B$1:$Z$1,0))</f>
        <v>0</v>
      </c>
      <c r="Q166" s="226">
        <f>INDEX('Uganda workforce data - raw'!$A$4:$F$619,MATCH($B166, 'Uganda workforce data - raw'!$B$4:$B$619,0), MATCH("Filled Male",'Uganda workforce data - raw'!$A$4:$F$4,0))*INDEX('Mapping cadres'!$B$1:$Z$616,MATCH($B166, 'Mapping cadres'!$B$1:$B$616,0), MATCH(Q$32,'Mapping cadres'!$B$1:$Z$1,0))</f>
        <v>0</v>
      </c>
      <c r="R166" s="226">
        <f>INDEX('Uganda workforce data - raw'!$A$4:$F$619,MATCH($B166, 'Uganda workforce data - raw'!$B$4:$B$619,0), MATCH("Filled Male",'Uganda workforce data - raw'!$A$4:$F$4,0))*INDEX('Mapping cadres'!$B$1:$Z$616,MATCH($B166, 'Mapping cadres'!$B$1:$B$616,0), MATCH(R$32,'Mapping cadres'!$B$1:$Z$1,0))</f>
        <v>0</v>
      </c>
      <c r="S166" s="226">
        <f>INDEX('Uganda workforce data - raw'!$A$4:$F$619,MATCH($B166, 'Uganda workforce data - raw'!$B$4:$B$619,0), MATCH("Filled Male",'Uganda workforce data - raw'!$A$4:$F$4,0))*INDEX('Mapping cadres'!$B$1:$Z$616,MATCH($B166, 'Mapping cadres'!$B$1:$B$616,0), MATCH(S$32,'Mapping cadres'!$B$1:$Z$1,0))</f>
        <v>0</v>
      </c>
      <c r="T166" s="226">
        <f>INDEX('Uganda workforce data - raw'!$A$4:$F$619,MATCH($B166, 'Uganda workforce data - raw'!$B$4:$B$619,0), MATCH("Filled Male",'Uganda workforce data - raw'!$A$4:$F$4,0))*INDEX('Mapping cadres'!$B$1:$Z$616,MATCH($B166, 'Mapping cadres'!$B$1:$B$616,0), MATCH(T$32,'Mapping cadres'!$B$1:$Z$1,0))</f>
        <v>0</v>
      </c>
      <c r="U166" s="226">
        <f>INDEX('Uganda workforce data - raw'!$A$4:$F$619,MATCH($B166, 'Uganda workforce data - raw'!$B$4:$B$619,0), MATCH("Filled Male",'Uganda workforce data - raw'!$A$4:$F$4,0))*INDEX('Mapping cadres'!$B$1:$Z$616,MATCH($B166, 'Mapping cadres'!$B$1:$B$616,0), MATCH(U$32,'Mapping cadres'!$B$1:$Z$1,0))</f>
        <v>0</v>
      </c>
      <c r="V166" s="226">
        <f>INDEX('Uganda workforce data - raw'!$A$4:$F$619,MATCH($B166, 'Uganda workforce data - raw'!$B$4:$B$619,0), MATCH("Filled Male",'Uganda workforce data - raw'!$A$4:$F$4,0))*INDEX('Mapping cadres'!$B$1:$Z$616,MATCH($B166, 'Mapping cadres'!$B$1:$B$616,0), MATCH(V$32,'Mapping cadres'!$B$1:$Z$1,0))</f>
        <v>0</v>
      </c>
      <c r="W166" s="226">
        <f>INDEX('Uganda workforce data - raw'!$A$4:$F$619,MATCH($B166, 'Uganda workforce data - raw'!$B$4:$B$619,0), MATCH("Filled Male",'Uganda workforce data - raw'!$A$4:$F$4,0))*INDEX('Mapping cadres'!$B$1:$Z$616,MATCH($B166, 'Mapping cadres'!$B$1:$B$616,0), MATCH(W$32,'Mapping cadres'!$B$1:$Z$1,0))</f>
        <v>0</v>
      </c>
      <c r="X166" s="226">
        <f>INDEX('Uganda workforce data - raw'!$A$4:$F$619,MATCH($B166, 'Uganda workforce data - raw'!$B$4:$B$619,0), MATCH("Filled Male",'Uganda workforce data - raw'!$A$4:$F$4,0))*INDEX('Mapping cadres'!$B$1:$Z$616,MATCH($B166, 'Mapping cadres'!$B$1:$B$616,0), MATCH(X$32,'Mapping cadres'!$B$1:$Z$1,0))</f>
        <v>0</v>
      </c>
      <c r="Y166" s="226">
        <f>INDEX('Uganda workforce data - raw'!$A$4:$F$619,MATCH($B166, 'Uganda workforce data - raw'!$B$4:$B$619,0), MATCH("Filled Male",'Uganda workforce data - raw'!$A$4:$F$4,0))*INDEX('Mapping cadres'!$B$1:$Z$616,MATCH($B166, 'Mapping cadres'!$B$1:$B$616,0), MATCH(Y$32,'Mapping cadres'!$B$1:$Z$1,0))</f>
        <v>0</v>
      </c>
      <c r="Z166" s="226">
        <f>INDEX('Uganda workforce data - raw'!$A$4:$F$619,MATCH($B166, 'Uganda workforce data - raw'!$B$4:$B$619,0), MATCH("Filled Male",'Uganda workforce data - raw'!$A$4:$F$4,0))*INDEX('Mapping cadres'!$B$1:$Z$616,MATCH($B166, 'Mapping cadres'!$B$1:$B$616,0), MATCH(Z$32,'Mapping cadres'!$B$1:$Z$1,0))</f>
        <v>0</v>
      </c>
      <c r="AA166" s="226">
        <f>INDEX('Uganda workforce data - raw'!$A$4:$F$619,MATCH($B166, 'Uganda workforce data - raw'!$B$4:$B$619,0), MATCH("Filled Female",'Uganda workforce data - raw'!$A$4:$F$4,0))*INDEX('Mapping cadres'!$B$1:$Z$616,MATCH($B166, 'Mapping cadres'!$B$1:$B$616,0), MATCH(AA$32,'Mapping cadres'!$B$1:$Z$1,0))</f>
        <v>1</v>
      </c>
      <c r="AB166" s="226">
        <f>INDEX('Uganda workforce data - raw'!$A$4:$F$619,MATCH($B166, 'Uganda workforce data - raw'!$B$4:$B$619,0), MATCH("Filled Female",'Uganda workforce data - raw'!$A$4:$F$4,0))*INDEX('Mapping cadres'!$B$1:$Z$616,MATCH($B166, 'Mapping cadres'!$B$1:$B$616,0), MATCH(AB$32,'Mapping cadres'!$B$1:$Z$1,0))</f>
        <v>0</v>
      </c>
      <c r="AC166" s="226">
        <f>INDEX('Uganda workforce data - raw'!$A$4:$F$619,MATCH($B166, 'Uganda workforce data - raw'!$B$4:$B$619,0), MATCH("Filled Female",'Uganda workforce data - raw'!$A$4:$F$4,0))*INDEX('Mapping cadres'!$B$1:$Z$616,MATCH($B166, 'Mapping cadres'!$B$1:$B$616,0), MATCH(AC$32,'Mapping cadres'!$B$1:$Z$1,0))</f>
        <v>0</v>
      </c>
      <c r="AD166" s="226">
        <f>INDEX('Uganda workforce data - raw'!$A$4:$F$619,MATCH($B166, 'Uganda workforce data - raw'!$B$4:$B$619,0), MATCH("Filled Female",'Uganda workforce data - raw'!$A$4:$F$4,0))*INDEX('Mapping cadres'!$B$1:$Z$616,MATCH($B166, 'Mapping cadres'!$B$1:$B$616,0), MATCH(AD$32,'Mapping cadres'!$B$1:$Z$1,0))</f>
        <v>0</v>
      </c>
      <c r="AE166" s="226">
        <f>INDEX('Uganda workforce data - raw'!$A$4:$F$619,MATCH($B166, 'Uganda workforce data - raw'!$B$4:$B$619,0), MATCH("Filled Female",'Uganda workforce data - raw'!$A$4:$F$4,0))*INDEX('Mapping cadres'!$B$1:$Z$616,MATCH($B166, 'Mapping cadres'!$B$1:$B$616,0), MATCH(AE$32,'Mapping cadres'!$B$1:$Z$1,0))</f>
        <v>0</v>
      </c>
      <c r="AF166" s="226">
        <f>INDEX('Uganda workforce data - raw'!$A$4:$F$619,MATCH($B166, 'Uganda workforce data - raw'!$B$4:$B$619,0), MATCH("Filled Female",'Uganda workforce data - raw'!$A$4:$F$4,0))*INDEX('Mapping cadres'!$B$1:$Z$616,MATCH($B166, 'Mapping cadres'!$B$1:$B$616,0), MATCH(AF$32,'Mapping cadres'!$B$1:$Z$1,0))</f>
        <v>0</v>
      </c>
      <c r="AG166" s="226">
        <f>INDEX('Uganda workforce data - raw'!$A$4:$F$619,MATCH($B166, 'Uganda workforce data - raw'!$B$4:$B$619,0), MATCH("Filled Female",'Uganda workforce data - raw'!$A$4:$F$4,0))*INDEX('Mapping cadres'!$B$1:$Z$616,MATCH($B166, 'Mapping cadres'!$B$1:$B$616,0), MATCH(AG$32,'Mapping cadres'!$B$1:$Z$1,0))</f>
        <v>0</v>
      </c>
      <c r="AH166" s="226">
        <f>INDEX('Uganda workforce data - raw'!$A$4:$F$619,MATCH($B166, 'Uganda workforce data - raw'!$B$4:$B$619,0), MATCH("Filled Female",'Uganda workforce data - raw'!$A$4:$F$4,0))*INDEX('Mapping cadres'!$B$1:$Z$616,MATCH($B166, 'Mapping cadres'!$B$1:$B$616,0), MATCH(AH$32,'Mapping cadres'!$B$1:$Z$1,0))</f>
        <v>0</v>
      </c>
      <c r="AI166" s="226">
        <f>INDEX('Uganda workforce data - raw'!$A$4:$F$619,MATCH($B166, 'Uganda workforce data - raw'!$B$4:$B$619,0), MATCH("Filled Female",'Uganda workforce data - raw'!$A$4:$F$4,0))*INDEX('Mapping cadres'!$B$1:$Z$616,MATCH($B166, 'Mapping cadres'!$B$1:$B$616,0), MATCH(AI$32,'Mapping cadres'!$B$1:$Z$1,0))</f>
        <v>0</v>
      </c>
      <c r="AJ166" s="226">
        <f>INDEX('Uganda workforce data - raw'!$A$4:$F$619,MATCH($B166, 'Uganda workforce data - raw'!$B$4:$B$619,0), MATCH("Filled Female",'Uganda workforce data - raw'!$A$4:$F$4,0))*INDEX('Mapping cadres'!$B$1:$Z$616,MATCH($B166, 'Mapping cadres'!$B$1:$B$616,0), MATCH(AJ$32,'Mapping cadres'!$B$1:$Z$1,0))</f>
        <v>0</v>
      </c>
      <c r="AK166" s="226">
        <f>INDEX('Uganda workforce data - raw'!$A$4:$F$619,MATCH($B166, 'Uganda workforce data - raw'!$B$4:$B$619,0), MATCH("Filled Female",'Uganda workforce data - raw'!$A$4:$F$4,0))*INDEX('Mapping cadres'!$B$1:$Z$616,MATCH($B166, 'Mapping cadres'!$B$1:$B$616,0), MATCH(AK$32,'Mapping cadres'!$B$1:$Z$1,0))</f>
        <v>0</v>
      </c>
      <c r="AL166" s="226">
        <f>INDEX('Uganda workforce data - raw'!$A$4:$F$619,MATCH($B166, 'Uganda workforce data - raw'!$B$4:$B$619,0), MATCH("Filled Female",'Uganda workforce data - raw'!$A$4:$F$4,0))*INDEX('Mapping cadres'!$B$1:$Z$616,MATCH($B166, 'Mapping cadres'!$B$1:$B$616,0), MATCH(AL$32,'Mapping cadres'!$B$1:$Z$1,0))</f>
        <v>0</v>
      </c>
      <c r="AM166" s="226">
        <f>INDEX('Uganda workforce data - raw'!$A$4:$F$619,MATCH($B166, 'Uganda workforce data - raw'!$B$4:$B$619,0), MATCH("Filled Female",'Uganda workforce data - raw'!$A$4:$F$4,0))*INDEX('Mapping cadres'!$B$1:$Z$616,MATCH($B166, 'Mapping cadres'!$B$1:$B$616,0), MATCH(AM$32,'Mapping cadres'!$B$1:$Z$1,0))</f>
        <v>0</v>
      </c>
      <c r="AN166" s="226">
        <f>INDEX('Uganda workforce data - raw'!$A$4:$F$619,MATCH($B166, 'Uganda workforce data - raw'!$B$4:$B$619,0), MATCH("Filled Female",'Uganda workforce data - raw'!$A$4:$F$4,0))*INDEX('Mapping cadres'!$B$1:$Z$616,MATCH($B166, 'Mapping cadres'!$B$1:$B$616,0), MATCH(AN$32,'Mapping cadres'!$B$1:$Z$1,0))</f>
        <v>0</v>
      </c>
      <c r="AO166" s="226">
        <f>INDEX('Uganda workforce data - raw'!$A$4:$F$619,MATCH($B166, 'Uganda workforce data - raw'!$B$4:$B$619,0), MATCH("Filled Female",'Uganda workforce data - raw'!$A$4:$F$4,0))*INDEX('Mapping cadres'!$B$1:$Z$616,MATCH($B166, 'Mapping cadres'!$B$1:$B$616,0), MATCH(AO$32,'Mapping cadres'!$B$1:$Z$1,0))</f>
        <v>0</v>
      </c>
      <c r="AP166" s="226">
        <f>INDEX('Uganda workforce data - raw'!$A$4:$F$619,MATCH($B166, 'Uganda workforce data - raw'!$B$4:$B$619,0), MATCH("Filled Female",'Uganda workforce data - raw'!$A$4:$F$4,0))*INDEX('Mapping cadres'!$B$1:$Z$616,MATCH($B166, 'Mapping cadres'!$B$1:$B$616,0), MATCH(AP$32,'Mapping cadres'!$B$1:$Z$1,0))</f>
        <v>0</v>
      </c>
      <c r="AQ166" s="226">
        <f>INDEX('Uganda workforce data - raw'!$A$4:$F$619,MATCH($B166, 'Uganda workforce data - raw'!$B$4:$B$619,0), MATCH("Filled Female",'Uganda workforce data - raw'!$A$4:$F$4,0))*INDEX('Mapping cadres'!$B$1:$Z$616,MATCH($B166, 'Mapping cadres'!$B$1:$B$616,0), MATCH(AQ$32,'Mapping cadres'!$B$1:$Z$1,0))</f>
        <v>0</v>
      </c>
      <c r="AR166" s="226">
        <f>INDEX('Uganda workforce data - raw'!$A$4:$F$619,MATCH($B166, 'Uganda workforce data - raw'!$B$4:$B$619,0), MATCH("Filled Female",'Uganda workforce data - raw'!$A$4:$F$4,0))*INDEX('Mapping cadres'!$B$1:$Z$616,MATCH($B166, 'Mapping cadres'!$B$1:$B$616,0), MATCH(AR$32,'Mapping cadres'!$B$1:$Z$1,0))</f>
        <v>0</v>
      </c>
      <c r="AS166" s="226">
        <f>INDEX('Uganda workforce data - raw'!$A$4:$F$619,MATCH($B166, 'Uganda workforce data - raw'!$B$4:$B$619,0), MATCH("Filled Female",'Uganda workforce data - raw'!$A$4:$F$4,0))*INDEX('Mapping cadres'!$B$1:$Z$616,MATCH($B166, 'Mapping cadres'!$B$1:$B$616,0), MATCH(AS$32,'Mapping cadres'!$B$1:$Z$1,0))</f>
        <v>0</v>
      </c>
      <c r="AT166" s="226">
        <f>INDEX('Uganda workforce data - raw'!$A$4:$F$619,MATCH($B166, 'Uganda workforce data - raw'!$B$4:$B$619,0), MATCH("Filled Female",'Uganda workforce data - raw'!$A$4:$F$4,0))*INDEX('Mapping cadres'!$B$1:$Z$616,MATCH($B166, 'Mapping cadres'!$B$1:$B$616,0), MATCH(AT$32,'Mapping cadres'!$B$1:$Z$1,0))</f>
        <v>0</v>
      </c>
      <c r="AU166" s="226">
        <f>INDEX('Uganda workforce data - raw'!$A$4:$F$619,MATCH($B166, 'Uganda workforce data - raw'!$B$4:$B$619,0), MATCH("Filled Female",'Uganda workforce data - raw'!$A$4:$F$4,0))*INDEX('Mapping cadres'!$B$1:$Z$616,MATCH($B166, 'Mapping cadres'!$B$1:$B$616,0), MATCH(AU$32,'Mapping cadres'!$B$1:$Z$1,0))</f>
        <v>0</v>
      </c>
      <c r="AV166" s="226">
        <f>INDEX('Uganda workforce data - raw'!$A$4:$F$619,MATCH($B166, 'Uganda workforce data - raw'!$B$4:$B$619,0), MATCH("Filled Female",'Uganda workforce data - raw'!$A$4:$F$4,0))*INDEX('Mapping cadres'!$B$1:$Z$616,MATCH($B166, 'Mapping cadres'!$B$1:$B$616,0), MATCH(AV$32,'Mapping cadres'!$B$1:$Z$1,0))</f>
        <v>0</v>
      </c>
      <c r="AW166" s="226">
        <f>INDEX('Uganda workforce data - raw'!$A$4:$F$619,MATCH($B166, 'Uganda workforce data - raw'!$B$4:$B$619,0), MATCH("Filled Female",'Uganda workforce data - raw'!$A$4:$F$4,0))*INDEX('Mapping cadres'!$B$1:$Z$616,MATCH($B166, 'Mapping cadres'!$B$1:$B$616,0), MATCH(AW$32,'Mapping cadres'!$B$1:$Z$1,0))</f>
        <v>0</v>
      </c>
      <c r="AX166" s="226">
        <f>INDEX('Uganda workforce data - raw'!$A$4:$F$619,MATCH($B166, 'Uganda workforce data - raw'!$B$4:$B$619,0), MATCH("Filled Female",'Uganda workforce data - raw'!$A$4:$F$4,0))*INDEX('Mapping cadres'!$B$1:$Z$616,MATCH($B166, 'Mapping cadres'!$B$1:$B$616,0), MATCH(AX$32,'Mapping cadres'!$B$1:$Z$1,0))</f>
        <v>0</v>
      </c>
      <c r="AY166" s="226">
        <f t="shared" si="53"/>
        <v>1</v>
      </c>
      <c r="AZ166" s="226">
        <f t="shared" si="54"/>
        <v>0</v>
      </c>
      <c r="BA166" s="226">
        <f t="shared" si="55"/>
        <v>0</v>
      </c>
      <c r="BB166" s="226">
        <f t="shared" si="56"/>
        <v>0</v>
      </c>
      <c r="BC166" s="226">
        <f t="shared" si="57"/>
        <v>0</v>
      </c>
      <c r="BD166" s="226">
        <f t="shared" si="58"/>
        <v>0</v>
      </c>
      <c r="BE166" s="226">
        <f t="shared" si="59"/>
        <v>0</v>
      </c>
      <c r="BF166" s="226">
        <f t="shared" si="60"/>
        <v>0</v>
      </c>
      <c r="BG166" s="226">
        <f t="shared" si="61"/>
        <v>0</v>
      </c>
      <c r="BH166" s="226">
        <f t="shared" si="62"/>
        <v>0</v>
      </c>
      <c r="BI166" s="226">
        <f t="shared" si="63"/>
        <v>0</v>
      </c>
      <c r="BJ166" s="226">
        <f t="shared" si="64"/>
        <v>0</v>
      </c>
      <c r="BK166" s="226">
        <f t="shared" si="65"/>
        <v>0</v>
      </c>
      <c r="BL166" s="226">
        <f t="shared" si="66"/>
        <v>0</v>
      </c>
      <c r="BM166" s="226">
        <f t="shared" si="67"/>
        <v>0</v>
      </c>
      <c r="BN166" s="226">
        <f t="shared" si="68"/>
        <v>0</v>
      </c>
      <c r="BO166" s="226">
        <f t="shared" si="69"/>
        <v>0</v>
      </c>
      <c r="BP166" s="226">
        <f t="shared" si="70"/>
        <v>0</v>
      </c>
      <c r="BQ166" s="226">
        <f t="shared" si="71"/>
        <v>0</v>
      </c>
      <c r="BR166" s="226">
        <f t="shared" si="72"/>
        <v>0</v>
      </c>
      <c r="BS166" s="226">
        <f t="shared" si="73"/>
        <v>0</v>
      </c>
      <c r="BT166" s="226">
        <f t="shared" si="74"/>
        <v>0</v>
      </c>
      <c r="BU166" s="226">
        <f t="shared" si="75"/>
        <v>0</v>
      </c>
      <c r="BV166" s="226">
        <f t="shared" si="76"/>
        <v>0</v>
      </c>
    </row>
    <row r="167" spans="1:74">
      <c r="A167" s="226">
        <v>135</v>
      </c>
      <c r="B167" s="226" t="s">
        <v>1440</v>
      </c>
      <c r="C167" s="226">
        <f>INDEX('Uganda workforce data - raw'!$A$4:$F$619,MATCH($B167, 'Uganda workforce data - raw'!$B$4:$B$619,0), MATCH("Filled Male",'Uganda workforce data - raw'!$A$4:$F$4,0))*INDEX('Mapping cadres'!$B$1:$Z$616,MATCH($B167, 'Mapping cadres'!$B$1:$B$616,0), MATCH(C$32,'Mapping cadres'!$B$1:$Z$1,0))</f>
        <v>1</v>
      </c>
      <c r="D167" s="226">
        <f>INDEX('Uganda workforce data - raw'!$A$4:$F$619,MATCH($B167, 'Uganda workforce data - raw'!$B$4:$B$619,0), MATCH("Filled Male",'Uganda workforce data - raw'!$A$4:$F$4,0))*INDEX('Mapping cadres'!$B$1:$Z$616,MATCH($B167, 'Mapping cadres'!$B$1:$B$616,0), MATCH(D$32,'Mapping cadres'!$B$1:$Z$1,0))</f>
        <v>0</v>
      </c>
      <c r="E167" s="226">
        <f>INDEX('Uganda workforce data - raw'!$A$4:$F$619,MATCH($B167, 'Uganda workforce data - raw'!$B$4:$B$619,0), MATCH("Filled Male",'Uganda workforce data - raw'!$A$4:$F$4,0))*INDEX('Mapping cadres'!$B$1:$Z$616,MATCH($B167, 'Mapping cadres'!$B$1:$B$616,0), MATCH(E$32,'Mapping cadres'!$B$1:$Z$1,0))</f>
        <v>0</v>
      </c>
      <c r="F167" s="226">
        <f>INDEX('Uganda workforce data - raw'!$A$4:$F$619,MATCH($B167, 'Uganda workforce data - raw'!$B$4:$B$619,0), MATCH("Filled Male",'Uganda workforce data - raw'!$A$4:$F$4,0))*INDEX('Mapping cadres'!$B$1:$Z$616,MATCH($B167, 'Mapping cadres'!$B$1:$B$616,0), MATCH(F$32,'Mapping cadres'!$B$1:$Z$1,0))</f>
        <v>0</v>
      </c>
      <c r="G167" s="226">
        <f>INDEX('Uganda workforce data - raw'!$A$4:$F$619,MATCH($B167, 'Uganda workforce data - raw'!$B$4:$B$619,0), MATCH("Filled Male",'Uganda workforce data - raw'!$A$4:$F$4,0))*INDEX('Mapping cadres'!$B$1:$Z$616,MATCH($B167, 'Mapping cadres'!$B$1:$B$616,0), MATCH(G$32,'Mapping cadres'!$B$1:$Z$1,0))</f>
        <v>0</v>
      </c>
      <c r="H167" s="226">
        <f>INDEX('Uganda workforce data - raw'!$A$4:$F$619,MATCH($B167, 'Uganda workforce data - raw'!$B$4:$B$619,0), MATCH("Filled Male",'Uganda workforce data - raw'!$A$4:$F$4,0))*INDEX('Mapping cadres'!$B$1:$Z$616,MATCH($B167, 'Mapping cadres'!$B$1:$B$616,0), MATCH(H$32,'Mapping cadres'!$B$1:$Z$1,0))</f>
        <v>0</v>
      </c>
      <c r="I167" s="226">
        <f>INDEX('Uganda workforce data - raw'!$A$4:$F$619,MATCH($B167, 'Uganda workforce data - raw'!$B$4:$B$619,0), MATCH("Filled Male",'Uganda workforce data - raw'!$A$4:$F$4,0))*INDEX('Mapping cadres'!$B$1:$Z$616,MATCH($B167, 'Mapping cadres'!$B$1:$B$616,0), MATCH(I$32,'Mapping cadres'!$B$1:$Z$1,0))</f>
        <v>0</v>
      </c>
      <c r="J167" s="226">
        <f>INDEX('Uganda workforce data - raw'!$A$4:$F$619,MATCH($B167, 'Uganda workforce data - raw'!$B$4:$B$619,0), MATCH("Filled Male",'Uganda workforce data - raw'!$A$4:$F$4,0))*INDEX('Mapping cadres'!$B$1:$Z$616,MATCH($B167, 'Mapping cadres'!$B$1:$B$616,0), MATCH(J$32,'Mapping cadres'!$B$1:$Z$1,0))</f>
        <v>0</v>
      </c>
      <c r="K167" s="226">
        <f>INDEX('Uganda workforce data - raw'!$A$4:$F$619,MATCH($B167, 'Uganda workforce data - raw'!$B$4:$B$619,0), MATCH("Filled Male",'Uganda workforce data - raw'!$A$4:$F$4,0))*INDEX('Mapping cadres'!$B$1:$Z$616,MATCH($B167, 'Mapping cadres'!$B$1:$B$616,0), MATCH(K$32,'Mapping cadres'!$B$1:$Z$1,0))</f>
        <v>0</v>
      </c>
      <c r="L167" s="226">
        <f>INDEX('Uganda workforce data - raw'!$A$4:$F$619,MATCH($B167, 'Uganda workforce data - raw'!$B$4:$B$619,0), MATCH("Filled Male",'Uganda workforce data - raw'!$A$4:$F$4,0))*INDEX('Mapping cadres'!$B$1:$Z$616,MATCH($B167, 'Mapping cadres'!$B$1:$B$616,0), MATCH(L$32,'Mapping cadres'!$B$1:$Z$1,0))</f>
        <v>0</v>
      </c>
      <c r="M167" s="226">
        <f>INDEX('Uganda workforce data - raw'!$A$4:$F$619,MATCH($B167, 'Uganda workforce data - raw'!$B$4:$B$619,0), MATCH("Filled Male",'Uganda workforce data - raw'!$A$4:$F$4,0))*INDEX('Mapping cadres'!$B$1:$Z$616,MATCH($B167, 'Mapping cadres'!$B$1:$B$616,0), MATCH(M$32,'Mapping cadres'!$B$1:$Z$1,0))</f>
        <v>0</v>
      </c>
      <c r="N167" s="226">
        <f>INDEX('Uganda workforce data - raw'!$A$4:$F$619,MATCH($B167, 'Uganda workforce data - raw'!$B$4:$B$619,0), MATCH("Filled Male",'Uganda workforce data - raw'!$A$4:$F$4,0))*INDEX('Mapping cadres'!$B$1:$Z$616,MATCH($B167, 'Mapping cadres'!$B$1:$B$616,0), MATCH(N$32,'Mapping cadres'!$B$1:$Z$1,0))</f>
        <v>0</v>
      </c>
      <c r="O167" s="226">
        <f>INDEX('Uganda workforce data - raw'!$A$4:$F$619,MATCH($B167, 'Uganda workforce data - raw'!$B$4:$B$619,0), MATCH("Filled Male",'Uganda workforce data - raw'!$A$4:$F$4,0))*INDEX('Mapping cadres'!$B$1:$Z$616,MATCH($B167, 'Mapping cadres'!$B$1:$B$616,0), MATCH(O$32,'Mapping cadres'!$B$1:$Z$1,0))</f>
        <v>0</v>
      </c>
      <c r="P167" s="226">
        <f>INDEX('Uganda workforce data - raw'!$A$4:$F$619,MATCH($B167, 'Uganda workforce data - raw'!$B$4:$B$619,0), MATCH("Filled Male",'Uganda workforce data - raw'!$A$4:$F$4,0))*INDEX('Mapping cadres'!$B$1:$Z$616,MATCH($B167, 'Mapping cadres'!$B$1:$B$616,0), MATCH(P$32,'Mapping cadres'!$B$1:$Z$1,0))</f>
        <v>0</v>
      </c>
      <c r="Q167" s="226">
        <f>INDEX('Uganda workforce data - raw'!$A$4:$F$619,MATCH($B167, 'Uganda workforce data - raw'!$B$4:$B$619,0), MATCH("Filled Male",'Uganda workforce data - raw'!$A$4:$F$4,0))*INDEX('Mapping cadres'!$B$1:$Z$616,MATCH($B167, 'Mapping cadres'!$B$1:$B$616,0), MATCH(Q$32,'Mapping cadres'!$B$1:$Z$1,0))</f>
        <v>0</v>
      </c>
      <c r="R167" s="226">
        <f>INDEX('Uganda workforce data - raw'!$A$4:$F$619,MATCH($B167, 'Uganda workforce data - raw'!$B$4:$B$619,0), MATCH("Filled Male",'Uganda workforce data - raw'!$A$4:$F$4,0))*INDEX('Mapping cadres'!$B$1:$Z$616,MATCH($B167, 'Mapping cadres'!$B$1:$B$616,0), MATCH(R$32,'Mapping cadres'!$B$1:$Z$1,0))</f>
        <v>0</v>
      </c>
      <c r="S167" s="226">
        <f>INDEX('Uganda workforce data - raw'!$A$4:$F$619,MATCH($B167, 'Uganda workforce data - raw'!$B$4:$B$619,0), MATCH("Filled Male",'Uganda workforce data - raw'!$A$4:$F$4,0))*INDEX('Mapping cadres'!$B$1:$Z$616,MATCH($B167, 'Mapping cadres'!$B$1:$B$616,0), MATCH(S$32,'Mapping cadres'!$B$1:$Z$1,0))</f>
        <v>0</v>
      </c>
      <c r="T167" s="226">
        <f>INDEX('Uganda workforce data - raw'!$A$4:$F$619,MATCH($B167, 'Uganda workforce data - raw'!$B$4:$B$619,0), MATCH("Filled Male",'Uganda workforce data - raw'!$A$4:$F$4,0))*INDEX('Mapping cadres'!$B$1:$Z$616,MATCH($B167, 'Mapping cadres'!$B$1:$B$616,0), MATCH(T$32,'Mapping cadres'!$B$1:$Z$1,0))</f>
        <v>0</v>
      </c>
      <c r="U167" s="226">
        <f>INDEX('Uganda workforce data - raw'!$A$4:$F$619,MATCH($B167, 'Uganda workforce data - raw'!$B$4:$B$619,0), MATCH("Filled Male",'Uganda workforce data - raw'!$A$4:$F$4,0))*INDEX('Mapping cadres'!$B$1:$Z$616,MATCH($B167, 'Mapping cadres'!$B$1:$B$616,0), MATCH(U$32,'Mapping cadres'!$B$1:$Z$1,0))</f>
        <v>0</v>
      </c>
      <c r="V167" s="226">
        <f>INDEX('Uganda workforce data - raw'!$A$4:$F$619,MATCH($B167, 'Uganda workforce data - raw'!$B$4:$B$619,0), MATCH("Filled Male",'Uganda workforce data - raw'!$A$4:$F$4,0))*INDEX('Mapping cadres'!$B$1:$Z$616,MATCH($B167, 'Mapping cadres'!$B$1:$B$616,0), MATCH(V$32,'Mapping cadres'!$B$1:$Z$1,0))</f>
        <v>0</v>
      </c>
      <c r="W167" s="226">
        <f>INDEX('Uganda workforce data - raw'!$A$4:$F$619,MATCH($B167, 'Uganda workforce data - raw'!$B$4:$B$619,0), MATCH("Filled Male",'Uganda workforce data - raw'!$A$4:$F$4,0))*INDEX('Mapping cadres'!$B$1:$Z$616,MATCH($B167, 'Mapping cadres'!$B$1:$B$616,0), MATCH(W$32,'Mapping cadres'!$B$1:$Z$1,0))</f>
        <v>0</v>
      </c>
      <c r="X167" s="226">
        <f>INDEX('Uganda workforce data - raw'!$A$4:$F$619,MATCH($B167, 'Uganda workforce data - raw'!$B$4:$B$619,0), MATCH("Filled Male",'Uganda workforce data - raw'!$A$4:$F$4,0))*INDEX('Mapping cadres'!$B$1:$Z$616,MATCH($B167, 'Mapping cadres'!$B$1:$B$616,0), MATCH(X$32,'Mapping cadres'!$B$1:$Z$1,0))</f>
        <v>0</v>
      </c>
      <c r="Y167" s="226">
        <f>INDEX('Uganda workforce data - raw'!$A$4:$F$619,MATCH($B167, 'Uganda workforce data - raw'!$B$4:$B$619,0), MATCH("Filled Male",'Uganda workforce data - raw'!$A$4:$F$4,0))*INDEX('Mapping cadres'!$B$1:$Z$616,MATCH($B167, 'Mapping cadres'!$B$1:$B$616,0), MATCH(Y$32,'Mapping cadres'!$B$1:$Z$1,0))</f>
        <v>0</v>
      </c>
      <c r="Z167" s="226">
        <f>INDEX('Uganda workforce data - raw'!$A$4:$F$619,MATCH($B167, 'Uganda workforce data - raw'!$B$4:$B$619,0), MATCH("Filled Male",'Uganda workforce data - raw'!$A$4:$F$4,0))*INDEX('Mapping cadres'!$B$1:$Z$616,MATCH($B167, 'Mapping cadres'!$B$1:$B$616,0), MATCH(Z$32,'Mapping cadres'!$B$1:$Z$1,0))</f>
        <v>0</v>
      </c>
      <c r="AA167" s="226">
        <f>INDEX('Uganda workforce data - raw'!$A$4:$F$619,MATCH($B167, 'Uganda workforce data - raw'!$B$4:$B$619,0), MATCH("Filled Female",'Uganda workforce data - raw'!$A$4:$F$4,0))*INDEX('Mapping cadres'!$B$1:$Z$616,MATCH($B167, 'Mapping cadres'!$B$1:$B$616,0), MATCH(AA$32,'Mapping cadres'!$B$1:$Z$1,0))</f>
        <v>0</v>
      </c>
      <c r="AB167" s="226">
        <f>INDEX('Uganda workforce data - raw'!$A$4:$F$619,MATCH($B167, 'Uganda workforce data - raw'!$B$4:$B$619,0), MATCH("Filled Female",'Uganda workforce data - raw'!$A$4:$F$4,0))*INDEX('Mapping cadres'!$B$1:$Z$616,MATCH($B167, 'Mapping cadres'!$B$1:$B$616,0), MATCH(AB$32,'Mapping cadres'!$B$1:$Z$1,0))</f>
        <v>0</v>
      </c>
      <c r="AC167" s="226">
        <f>INDEX('Uganda workforce data - raw'!$A$4:$F$619,MATCH($B167, 'Uganda workforce data - raw'!$B$4:$B$619,0), MATCH("Filled Female",'Uganda workforce data - raw'!$A$4:$F$4,0))*INDEX('Mapping cadres'!$B$1:$Z$616,MATCH($B167, 'Mapping cadres'!$B$1:$B$616,0), MATCH(AC$32,'Mapping cadres'!$B$1:$Z$1,0))</f>
        <v>0</v>
      </c>
      <c r="AD167" s="226">
        <f>INDEX('Uganda workforce data - raw'!$A$4:$F$619,MATCH($B167, 'Uganda workforce data - raw'!$B$4:$B$619,0), MATCH("Filled Female",'Uganda workforce data - raw'!$A$4:$F$4,0))*INDEX('Mapping cadres'!$B$1:$Z$616,MATCH($B167, 'Mapping cadres'!$B$1:$B$616,0), MATCH(AD$32,'Mapping cadres'!$B$1:$Z$1,0))</f>
        <v>0</v>
      </c>
      <c r="AE167" s="226">
        <f>INDEX('Uganda workforce data - raw'!$A$4:$F$619,MATCH($B167, 'Uganda workforce data - raw'!$B$4:$B$619,0), MATCH("Filled Female",'Uganda workforce data - raw'!$A$4:$F$4,0))*INDEX('Mapping cadres'!$B$1:$Z$616,MATCH($B167, 'Mapping cadres'!$B$1:$B$616,0), MATCH(AE$32,'Mapping cadres'!$B$1:$Z$1,0))</f>
        <v>0</v>
      </c>
      <c r="AF167" s="226">
        <f>INDEX('Uganda workforce data - raw'!$A$4:$F$619,MATCH($B167, 'Uganda workforce data - raw'!$B$4:$B$619,0), MATCH("Filled Female",'Uganda workforce data - raw'!$A$4:$F$4,0))*INDEX('Mapping cadres'!$B$1:$Z$616,MATCH($B167, 'Mapping cadres'!$B$1:$B$616,0), MATCH(AF$32,'Mapping cadres'!$B$1:$Z$1,0))</f>
        <v>0</v>
      </c>
      <c r="AG167" s="226">
        <f>INDEX('Uganda workforce data - raw'!$A$4:$F$619,MATCH($B167, 'Uganda workforce data - raw'!$B$4:$B$619,0), MATCH("Filled Female",'Uganda workforce data - raw'!$A$4:$F$4,0))*INDEX('Mapping cadres'!$B$1:$Z$616,MATCH($B167, 'Mapping cadres'!$B$1:$B$616,0), MATCH(AG$32,'Mapping cadres'!$B$1:$Z$1,0))</f>
        <v>0</v>
      </c>
      <c r="AH167" s="226">
        <f>INDEX('Uganda workforce data - raw'!$A$4:$F$619,MATCH($B167, 'Uganda workforce data - raw'!$B$4:$B$619,0), MATCH("Filled Female",'Uganda workforce data - raw'!$A$4:$F$4,0))*INDEX('Mapping cadres'!$B$1:$Z$616,MATCH($B167, 'Mapping cadres'!$B$1:$B$616,0), MATCH(AH$32,'Mapping cadres'!$B$1:$Z$1,0))</f>
        <v>0</v>
      </c>
      <c r="AI167" s="226">
        <f>INDEX('Uganda workforce data - raw'!$A$4:$F$619,MATCH($B167, 'Uganda workforce data - raw'!$B$4:$B$619,0), MATCH("Filled Female",'Uganda workforce data - raw'!$A$4:$F$4,0))*INDEX('Mapping cadres'!$B$1:$Z$616,MATCH($B167, 'Mapping cadres'!$B$1:$B$616,0), MATCH(AI$32,'Mapping cadres'!$B$1:$Z$1,0))</f>
        <v>0</v>
      </c>
      <c r="AJ167" s="226">
        <f>INDEX('Uganda workforce data - raw'!$A$4:$F$619,MATCH($B167, 'Uganda workforce data - raw'!$B$4:$B$619,0), MATCH("Filled Female",'Uganda workforce data - raw'!$A$4:$F$4,0))*INDEX('Mapping cadres'!$B$1:$Z$616,MATCH($B167, 'Mapping cadres'!$B$1:$B$616,0), MATCH(AJ$32,'Mapping cadres'!$B$1:$Z$1,0))</f>
        <v>0</v>
      </c>
      <c r="AK167" s="226">
        <f>INDEX('Uganda workforce data - raw'!$A$4:$F$619,MATCH($B167, 'Uganda workforce data - raw'!$B$4:$B$619,0), MATCH("Filled Female",'Uganda workforce data - raw'!$A$4:$F$4,0))*INDEX('Mapping cadres'!$B$1:$Z$616,MATCH($B167, 'Mapping cadres'!$B$1:$B$616,0), MATCH(AK$32,'Mapping cadres'!$B$1:$Z$1,0))</f>
        <v>0</v>
      </c>
      <c r="AL167" s="226">
        <f>INDEX('Uganda workforce data - raw'!$A$4:$F$619,MATCH($B167, 'Uganda workforce data - raw'!$B$4:$B$619,0), MATCH("Filled Female",'Uganda workforce data - raw'!$A$4:$F$4,0))*INDEX('Mapping cadres'!$B$1:$Z$616,MATCH($B167, 'Mapping cadres'!$B$1:$B$616,0), MATCH(AL$32,'Mapping cadres'!$B$1:$Z$1,0))</f>
        <v>0</v>
      </c>
      <c r="AM167" s="226">
        <f>INDEX('Uganda workforce data - raw'!$A$4:$F$619,MATCH($B167, 'Uganda workforce data - raw'!$B$4:$B$619,0), MATCH("Filled Female",'Uganda workforce data - raw'!$A$4:$F$4,0))*INDEX('Mapping cadres'!$B$1:$Z$616,MATCH($B167, 'Mapping cadres'!$B$1:$B$616,0), MATCH(AM$32,'Mapping cadres'!$B$1:$Z$1,0))</f>
        <v>0</v>
      </c>
      <c r="AN167" s="226">
        <f>INDEX('Uganda workforce data - raw'!$A$4:$F$619,MATCH($B167, 'Uganda workforce data - raw'!$B$4:$B$619,0), MATCH("Filled Female",'Uganda workforce data - raw'!$A$4:$F$4,0))*INDEX('Mapping cadres'!$B$1:$Z$616,MATCH($B167, 'Mapping cadres'!$B$1:$B$616,0), MATCH(AN$32,'Mapping cadres'!$B$1:$Z$1,0))</f>
        <v>0</v>
      </c>
      <c r="AO167" s="226">
        <f>INDEX('Uganda workforce data - raw'!$A$4:$F$619,MATCH($B167, 'Uganda workforce data - raw'!$B$4:$B$619,0), MATCH("Filled Female",'Uganda workforce data - raw'!$A$4:$F$4,0))*INDEX('Mapping cadres'!$B$1:$Z$616,MATCH($B167, 'Mapping cadres'!$B$1:$B$616,0), MATCH(AO$32,'Mapping cadres'!$B$1:$Z$1,0))</f>
        <v>0</v>
      </c>
      <c r="AP167" s="226">
        <f>INDEX('Uganda workforce data - raw'!$A$4:$F$619,MATCH($B167, 'Uganda workforce data - raw'!$B$4:$B$619,0), MATCH("Filled Female",'Uganda workforce data - raw'!$A$4:$F$4,0))*INDEX('Mapping cadres'!$B$1:$Z$616,MATCH($B167, 'Mapping cadres'!$B$1:$B$616,0), MATCH(AP$32,'Mapping cadres'!$B$1:$Z$1,0))</f>
        <v>0</v>
      </c>
      <c r="AQ167" s="226">
        <f>INDEX('Uganda workforce data - raw'!$A$4:$F$619,MATCH($B167, 'Uganda workforce data - raw'!$B$4:$B$619,0), MATCH("Filled Female",'Uganda workforce data - raw'!$A$4:$F$4,0))*INDEX('Mapping cadres'!$B$1:$Z$616,MATCH($B167, 'Mapping cadres'!$B$1:$B$616,0), MATCH(AQ$32,'Mapping cadres'!$B$1:$Z$1,0))</f>
        <v>0</v>
      </c>
      <c r="AR167" s="226">
        <f>INDEX('Uganda workforce data - raw'!$A$4:$F$619,MATCH($B167, 'Uganda workforce data - raw'!$B$4:$B$619,0), MATCH("Filled Female",'Uganda workforce data - raw'!$A$4:$F$4,0))*INDEX('Mapping cadres'!$B$1:$Z$616,MATCH($B167, 'Mapping cadres'!$B$1:$B$616,0), MATCH(AR$32,'Mapping cadres'!$B$1:$Z$1,0))</f>
        <v>0</v>
      </c>
      <c r="AS167" s="226">
        <f>INDEX('Uganda workforce data - raw'!$A$4:$F$619,MATCH($B167, 'Uganda workforce data - raw'!$B$4:$B$619,0), MATCH("Filled Female",'Uganda workforce data - raw'!$A$4:$F$4,0))*INDEX('Mapping cadres'!$B$1:$Z$616,MATCH($B167, 'Mapping cadres'!$B$1:$B$616,0), MATCH(AS$32,'Mapping cadres'!$B$1:$Z$1,0))</f>
        <v>0</v>
      </c>
      <c r="AT167" s="226">
        <f>INDEX('Uganda workforce data - raw'!$A$4:$F$619,MATCH($B167, 'Uganda workforce data - raw'!$B$4:$B$619,0), MATCH("Filled Female",'Uganda workforce data - raw'!$A$4:$F$4,0))*INDEX('Mapping cadres'!$B$1:$Z$616,MATCH($B167, 'Mapping cadres'!$B$1:$B$616,0), MATCH(AT$32,'Mapping cadres'!$B$1:$Z$1,0))</f>
        <v>0</v>
      </c>
      <c r="AU167" s="226">
        <f>INDEX('Uganda workforce data - raw'!$A$4:$F$619,MATCH($B167, 'Uganda workforce data - raw'!$B$4:$B$619,0), MATCH("Filled Female",'Uganda workforce data - raw'!$A$4:$F$4,0))*INDEX('Mapping cadres'!$B$1:$Z$616,MATCH($B167, 'Mapping cadres'!$B$1:$B$616,0), MATCH(AU$32,'Mapping cadres'!$B$1:$Z$1,0))</f>
        <v>0</v>
      </c>
      <c r="AV167" s="226">
        <f>INDEX('Uganda workforce data - raw'!$A$4:$F$619,MATCH($B167, 'Uganda workforce data - raw'!$B$4:$B$619,0), MATCH("Filled Female",'Uganda workforce data - raw'!$A$4:$F$4,0))*INDEX('Mapping cadres'!$B$1:$Z$616,MATCH($B167, 'Mapping cadres'!$B$1:$B$616,0), MATCH(AV$32,'Mapping cadres'!$B$1:$Z$1,0))</f>
        <v>0</v>
      </c>
      <c r="AW167" s="226">
        <f>INDEX('Uganda workforce data - raw'!$A$4:$F$619,MATCH($B167, 'Uganda workforce data - raw'!$B$4:$B$619,0), MATCH("Filled Female",'Uganda workforce data - raw'!$A$4:$F$4,0))*INDEX('Mapping cadres'!$B$1:$Z$616,MATCH($B167, 'Mapping cadres'!$B$1:$B$616,0), MATCH(AW$32,'Mapping cadres'!$B$1:$Z$1,0))</f>
        <v>0</v>
      </c>
      <c r="AX167" s="226">
        <f>INDEX('Uganda workforce data - raw'!$A$4:$F$619,MATCH($B167, 'Uganda workforce data - raw'!$B$4:$B$619,0), MATCH("Filled Female",'Uganda workforce data - raw'!$A$4:$F$4,0))*INDEX('Mapping cadres'!$B$1:$Z$616,MATCH($B167, 'Mapping cadres'!$B$1:$B$616,0), MATCH(AX$32,'Mapping cadres'!$B$1:$Z$1,0))</f>
        <v>0</v>
      </c>
      <c r="AY167" s="226">
        <f t="shared" si="53"/>
        <v>1</v>
      </c>
      <c r="AZ167" s="226">
        <f t="shared" si="54"/>
        <v>0</v>
      </c>
      <c r="BA167" s="226">
        <f t="shared" si="55"/>
        <v>0</v>
      </c>
      <c r="BB167" s="226">
        <f t="shared" si="56"/>
        <v>0</v>
      </c>
      <c r="BC167" s="226">
        <f t="shared" si="57"/>
        <v>0</v>
      </c>
      <c r="BD167" s="226">
        <f t="shared" si="58"/>
        <v>0</v>
      </c>
      <c r="BE167" s="226">
        <f t="shared" si="59"/>
        <v>0</v>
      </c>
      <c r="BF167" s="226">
        <f t="shared" si="60"/>
        <v>0</v>
      </c>
      <c r="BG167" s="226">
        <f t="shared" si="61"/>
        <v>0</v>
      </c>
      <c r="BH167" s="226">
        <f t="shared" si="62"/>
        <v>0</v>
      </c>
      <c r="BI167" s="226">
        <f t="shared" si="63"/>
        <v>0</v>
      </c>
      <c r="BJ167" s="226">
        <f t="shared" si="64"/>
        <v>0</v>
      </c>
      <c r="BK167" s="226">
        <f t="shared" si="65"/>
        <v>0</v>
      </c>
      <c r="BL167" s="226">
        <f t="shared" si="66"/>
        <v>0</v>
      </c>
      <c r="BM167" s="226">
        <f t="shared" si="67"/>
        <v>0</v>
      </c>
      <c r="BN167" s="226">
        <f t="shared" si="68"/>
        <v>0</v>
      </c>
      <c r="BO167" s="226">
        <f t="shared" si="69"/>
        <v>0</v>
      </c>
      <c r="BP167" s="226">
        <f t="shared" si="70"/>
        <v>0</v>
      </c>
      <c r="BQ167" s="226">
        <f t="shared" si="71"/>
        <v>0</v>
      </c>
      <c r="BR167" s="226">
        <f t="shared" si="72"/>
        <v>0</v>
      </c>
      <c r="BS167" s="226">
        <f t="shared" si="73"/>
        <v>0</v>
      </c>
      <c r="BT167" s="226">
        <f t="shared" si="74"/>
        <v>0</v>
      </c>
      <c r="BU167" s="226">
        <f t="shared" si="75"/>
        <v>0</v>
      </c>
      <c r="BV167" s="226">
        <f t="shared" si="76"/>
        <v>0</v>
      </c>
    </row>
    <row r="168" spans="1:74">
      <c r="A168" s="226">
        <v>136</v>
      </c>
      <c r="B168" s="226" t="s">
        <v>1441</v>
      </c>
      <c r="C168" s="226">
        <f>INDEX('Uganda workforce data - raw'!$A$4:$F$619,MATCH($B168, 'Uganda workforce data - raw'!$B$4:$B$619,0), MATCH("Filled Male",'Uganda workforce data - raw'!$A$4:$F$4,0))*INDEX('Mapping cadres'!$B$1:$Z$616,MATCH($B168, 'Mapping cadres'!$B$1:$B$616,0), MATCH(C$32,'Mapping cadres'!$B$1:$Z$1,0))</f>
        <v>1</v>
      </c>
      <c r="D168" s="226">
        <f>INDEX('Uganda workforce data - raw'!$A$4:$F$619,MATCH($B168, 'Uganda workforce data - raw'!$B$4:$B$619,0), MATCH("Filled Male",'Uganda workforce data - raw'!$A$4:$F$4,0))*INDEX('Mapping cadres'!$B$1:$Z$616,MATCH($B168, 'Mapping cadres'!$B$1:$B$616,0), MATCH(D$32,'Mapping cadres'!$B$1:$Z$1,0))</f>
        <v>0</v>
      </c>
      <c r="E168" s="226">
        <f>INDEX('Uganda workforce data - raw'!$A$4:$F$619,MATCH($B168, 'Uganda workforce data - raw'!$B$4:$B$619,0), MATCH("Filled Male",'Uganda workforce data - raw'!$A$4:$F$4,0))*INDEX('Mapping cadres'!$B$1:$Z$616,MATCH($B168, 'Mapping cadres'!$B$1:$B$616,0), MATCH(E$32,'Mapping cadres'!$B$1:$Z$1,0))</f>
        <v>0</v>
      </c>
      <c r="F168" s="226">
        <f>INDEX('Uganda workforce data - raw'!$A$4:$F$619,MATCH($B168, 'Uganda workforce data - raw'!$B$4:$B$619,0), MATCH("Filled Male",'Uganda workforce data - raw'!$A$4:$F$4,0))*INDEX('Mapping cadres'!$B$1:$Z$616,MATCH($B168, 'Mapping cadres'!$B$1:$B$616,0), MATCH(F$32,'Mapping cadres'!$B$1:$Z$1,0))</f>
        <v>0</v>
      </c>
      <c r="G168" s="226">
        <f>INDEX('Uganda workforce data - raw'!$A$4:$F$619,MATCH($B168, 'Uganda workforce data - raw'!$B$4:$B$619,0), MATCH("Filled Male",'Uganda workforce data - raw'!$A$4:$F$4,0))*INDEX('Mapping cadres'!$B$1:$Z$616,MATCH($B168, 'Mapping cadres'!$B$1:$B$616,0), MATCH(G$32,'Mapping cadres'!$B$1:$Z$1,0))</f>
        <v>0</v>
      </c>
      <c r="H168" s="226">
        <f>INDEX('Uganda workforce data - raw'!$A$4:$F$619,MATCH($B168, 'Uganda workforce data - raw'!$B$4:$B$619,0), MATCH("Filled Male",'Uganda workforce data - raw'!$A$4:$F$4,0))*INDEX('Mapping cadres'!$B$1:$Z$616,MATCH($B168, 'Mapping cadres'!$B$1:$B$616,0), MATCH(H$32,'Mapping cadres'!$B$1:$Z$1,0))</f>
        <v>0</v>
      </c>
      <c r="I168" s="226">
        <f>INDEX('Uganda workforce data - raw'!$A$4:$F$619,MATCH($B168, 'Uganda workforce data - raw'!$B$4:$B$619,0), MATCH("Filled Male",'Uganda workforce data - raw'!$A$4:$F$4,0))*INDEX('Mapping cadres'!$B$1:$Z$616,MATCH($B168, 'Mapping cadres'!$B$1:$B$616,0), MATCH(I$32,'Mapping cadres'!$B$1:$Z$1,0))</f>
        <v>0</v>
      </c>
      <c r="J168" s="226">
        <f>INDEX('Uganda workforce data - raw'!$A$4:$F$619,MATCH($B168, 'Uganda workforce data - raw'!$B$4:$B$619,0), MATCH("Filled Male",'Uganda workforce data - raw'!$A$4:$F$4,0))*INDEX('Mapping cadres'!$B$1:$Z$616,MATCH($B168, 'Mapping cadres'!$B$1:$B$616,0), MATCH(J$32,'Mapping cadres'!$B$1:$Z$1,0))</f>
        <v>0</v>
      </c>
      <c r="K168" s="226">
        <f>INDEX('Uganda workforce data - raw'!$A$4:$F$619,MATCH($B168, 'Uganda workforce data - raw'!$B$4:$B$619,0), MATCH("Filled Male",'Uganda workforce data - raw'!$A$4:$F$4,0))*INDEX('Mapping cadres'!$B$1:$Z$616,MATCH($B168, 'Mapping cadres'!$B$1:$B$616,0), MATCH(K$32,'Mapping cadres'!$B$1:$Z$1,0))</f>
        <v>0</v>
      </c>
      <c r="L168" s="226">
        <f>INDEX('Uganda workforce data - raw'!$A$4:$F$619,MATCH($B168, 'Uganda workforce data - raw'!$B$4:$B$619,0), MATCH("Filled Male",'Uganda workforce data - raw'!$A$4:$F$4,0))*INDEX('Mapping cadres'!$B$1:$Z$616,MATCH($B168, 'Mapping cadres'!$B$1:$B$616,0), MATCH(L$32,'Mapping cadres'!$B$1:$Z$1,0))</f>
        <v>0</v>
      </c>
      <c r="M168" s="226">
        <f>INDEX('Uganda workforce data - raw'!$A$4:$F$619,MATCH($B168, 'Uganda workforce data - raw'!$B$4:$B$619,0), MATCH("Filled Male",'Uganda workforce data - raw'!$A$4:$F$4,0))*INDEX('Mapping cadres'!$B$1:$Z$616,MATCH($B168, 'Mapping cadres'!$B$1:$B$616,0), MATCH(M$32,'Mapping cadres'!$B$1:$Z$1,0))</f>
        <v>0</v>
      </c>
      <c r="N168" s="226">
        <f>INDEX('Uganda workforce data - raw'!$A$4:$F$619,MATCH($B168, 'Uganda workforce data - raw'!$B$4:$B$619,0), MATCH("Filled Male",'Uganda workforce data - raw'!$A$4:$F$4,0))*INDEX('Mapping cadres'!$B$1:$Z$616,MATCH($B168, 'Mapping cadres'!$B$1:$B$616,0), MATCH(N$32,'Mapping cadres'!$B$1:$Z$1,0))</f>
        <v>0</v>
      </c>
      <c r="O168" s="226">
        <f>INDEX('Uganda workforce data - raw'!$A$4:$F$619,MATCH($B168, 'Uganda workforce data - raw'!$B$4:$B$619,0), MATCH("Filled Male",'Uganda workforce data - raw'!$A$4:$F$4,0))*INDEX('Mapping cadres'!$B$1:$Z$616,MATCH($B168, 'Mapping cadres'!$B$1:$B$616,0), MATCH(O$32,'Mapping cadres'!$B$1:$Z$1,0))</f>
        <v>0</v>
      </c>
      <c r="P168" s="226">
        <f>INDEX('Uganda workforce data - raw'!$A$4:$F$619,MATCH($B168, 'Uganda workforce data - raw'!$B$4:$B$619,0), MATCH("Filled Male",'Uganda workforce data - raw'!$A$4:$F$4,0))*INDEX('Mapping cadres'!$B$1:$Z$616,MATCH($B168, 'Mapping cadres'!$B$1:$B$616,0), MATCH(P$32,'Mapping cadres'!$B$1:$Z$1,0))</f>
        <v>0</v>
      </c>
      <c r="Q168" s="226">
        <f>INDEX('Uganda workforce data - raw'!$A$4:$F$619,MATCH($B168, 'Uganda workforce data - raw'!$B$4:$B$619,0), MATCH("Filled Male",'Uganda workforce data - raw'!$A$4:$F$4,0))*INDEX('Mapping cadres'!$B$1:$Z$616,MATCH($B168, 'Mapping cadres'!$B$1:$B$616,0), MATCH(Q$32,'Mapping cadres'!$B$1:$Z$1,0))</f>
        <v>0</v>
      </c>
      <c r="R168" s="226">
        <f>INDEX('Uganda workforce data - raw'!$A$4:$F$619,MATCH($B168, 'Uganda workforce data - raw'!$B$4:$B$619,0), MATCH("Filled Male",'Uganda workforce data - raw'!$A$4:$F$4,0))*INDEX('Mapping cadres'!$B$1:$Z$616,MATCH($B168, 'Mapping cadres'!$B$1:$B$616,0), MATCH(R$32,'Mapping cadres'!$B$1:$Z$1,0))</f>
        <v>0</v>
      </c>
      <c r="S168" s="226">
        <f>INDEX('Uganda workforce data - raw'!$A$4:$F$619,MATCH($B168, 'Uganda workforce data - raw'!$B$4:$B$619,0), MATCH("Filled Male",'Uganda workforce data - raw'!$A$4:$F$4,0))*INDEX('Mapping cadres'!$B$1:$Z$616,MATCH($B168, 'Mapping cadres'!$B$1:$B$616,0), MATCH(S$32,'Mapping cadres'!$B$1:$Z$1,0))</f>
        <v>0</v>
      </c>
      <c r="T168" s="226">
        <f>INDEX('Uganda workforce data - raw'!$A$4:$F$619,MATCH($B168, 'Uganda workforce data - raw'!$B$4:$B$619,0), MATCH("Filled Male",'Uganda workforce data - raw'!$A$4:$F$4,0))*INDEX('Mapping cadres'!$B$1:$Z$616,MATCH($B168, 'Mapping cadres'!$B$1:$B$616,0), MATCH(T$32,'Mapping cadres'!$B$1:$Z$1,0))</f>
        <v>0</v>
      </c>
      <c r="U168" s="226">
        <f>INDEX('Uganda workforce data - raw'!$A$4:$F$619,MATCH($B168, 'Uganda workforce data - raw'!$B$4:$B$619,0), MATCH("Filled Male",'Uganda workforce data - raw'!$A$4:$F$4,0))*INDEX('Mapping cadres'!$B$1:$Z$616,MATCH($B168, 'Mapping cadres'!$B$1:$B$616,0), MATCH(U$32,'Mapping cadres'!$B$1:$Z$1,0))</f>
        <v>0</v>
      </c>
      <c r="V168" s="226">
        <f>INDEX('Uganda workforce data - raw'!$A$4:$F$619,MATCH($B168, 'Uganda workforce data - raw'!$B$4:$B$619,0), MATCH("Filled Male",'Uganda workforce data - raw'!$A$4:$F$4,0))*INDEX('Mapping cadres'!$B$1:$Z$616,MATCH($B168, 'Mapping cadres'!$B$1:$B$616,0), MATCH(V$32,'Mapping cadres'!$B$1:$Z$1,0))</f>
        <v>0</v>
      </c>
      <c r="W168" s="226">
        <f>INDEX('Uganda workforce data - raw'!$A$4:$F$619,MATCH($B168, 'Uganda workforce data - raw'!$B$4:$B$619,0), MATCH("Filled Male",'Uganda workforce data - raw'!$A$4:$F$4,0))*INDEX('Mapping cadres'!$B$1:$Z$616,MATCH($B168, 'Mapping cadres'!$B$1:$B$616,0), MATCH(W$32,'Mapping cadres'!$B$1:$Z$1,0))</f>
        <v>0</v>
      </c>
      <c r="X168" s="226">
        <f>INDEX('Uganda workforce data - raw'!$A$4:$F$619,MATCH($B168, 'Uganda workforce data - raw'!$B$4:$B$619,0), MATCH("Filled Male",'Uganda workforce data - raw'!$A$4:$F$4,0))*INDEX('Mapping cadres'!$B$1:$Z$616,MATCH($B168, 'Mapping cadres'!$B$1:$B$616,0), MATCH(X$32,'Mapping cadres'!$B$1:$Z$1,0))</f>
        <v>0</v>
      </c>
      <c r="Y168" s="226">
        <f>INDEX('Uganda workforce data - raw'!$A$4:$F$619,MATCH($B168, 'Uganda workforce data - raw'!$B$4:$B$619,0), MATCH("Filled Male",'Uganda workforce data - raw'!$A$4:$F$4,0))*INDEX('Mapping cadres'!$B$1:$Z$616,MATCH($B168, 'Mapping cadres'!$B$1:$B$616,0), MATCH(Y$32,'Mapping cadres'!$B$1:$Z$1,0))</f>
        <v>0</v>
      </c>
      <c r="Z168" s="226">
        <f>INDEX('Uganda workforce data - raw'!$A$4:$F$619,MATCH($B168, 'Uganda workforce data - raw'!$B$4:$B$619,0), MATCH("Filled Male",'Uganda workforce data - raw'!$A$4:$F$4,0))*INDEX('Mapping cadres'!$B$1:$Z$616,MATCH($B168, 'Mapping cadres'!$B$1:$B$616,0), MATCH(Z$32,'Mapping cadres'!$B$1:$Z$1,0))</f>
        <v>0</v>
      </c>
      <c r="AA168" s="226">
        <f>INDEX('Uganda workforce data - raw'!$A$4:$F$619,MATCH($B168, 'Uganda workforce data - raw'!$B$4:$B$619,0), MATCH("Filled Female",'Uganda workforce data - raw'!$A$4:$F$4,0))*INDEX('Mapping cadres'!$B$1:$Z$616,MATCH($B168, 'Mapping cadres'!$B$1:$B$616,0), MATCH(AA$32,'Mapping cadres'!$B$1:$Z$1,0))</f>
        <v>1</v>
      </c>
      <c r="AB168" s="226">
        <f>INDEX('Uganda workforce data - raw'!$A$4:$F$619,MATCH($B168, 'Uganda workforce data - raw'!$B$4:$B$619,0), MATCH("Filled Female",'Uganda workforce data - raw'!$A$4:$F$4,0))*INDEX('Mapping cadres'!$B$1:$Z$616,MATCH($B168, 'Mapping cadres'!$B$1:$B$616,0), MATCH(AB$32,'Mapping cadres'!$B$1:$Z$1,0))</f>
        <v>0</v>
      </c>
      <c r="AC168" s="226">
        <f>INDEX('Uganda workforce data - raw'!$A$4:$F$619,MATCH($B168, 'Uganda workforce data - raw'!$B$4:$B$619,0), MATCH("Filled Female",'Uganda workforce data - raw'!$A$4:$F$4,0))*INDEX('Mapping cadres'!$B$1:$Z$616,MATCH($B168, 'Mapping cadres'!$B$1:$B$616,0), MATCH(AC$32,'Mapping cadres'!$B$1:$Z$1,0))</f>
        <v>0</v>
      </c>
      <c r="AD168" s="226">
        <f>INDEX('Uganda workforce data - raw'!$A$4:$F$619,MATCH($B168, 'Uganda workforce data - raw'!$B$4:$B$619,0), MATCH("Filled Female",'Uganda workforce data - raw'!$A$4:$F$4,0))*INDEX('Mapping cadres'!$B$1:$Z$616,MATCH($B168, 'Mapping cadres'!$B$1:$B$616,0), MATCH(AD$32,'Mapping cadres'!$B$1:$Z$1,0))</f>
        <v>0</v>
      </c>
      <c r="AE168" s="226">
        <f>INDEX('Uganda workforce data - raw'!$A$4:$F$619,MATCH($B168, 'Uganda workforce data - raw'!$B$4:$B$619,0), MATCH("Filled Female",'Uganda workforce data - raw'!$A$4:$F$4,0))*INDEX('Mapping cadres'!$B$1:$Z$616,MATCH($B168, 'Mapping cadres'!$B$1:$B$616,0), MATCH(AE$32,'Mapping cadres'!$B$1:$Z$1,0))</f>
        <v>0</v>
      </c>
      <c r="AF168" s="226">
        <f>INDEX('Uganda workforce data - raw'!$A$4:$F$619,MATCH($B168, 'Uganda workforce data - raw'!$B$4:$B$619,0), MATCH("Filled Female",'Uganda workforce data - raw'!$A$4:$F$4,0))*INDEX('Mapping cadres'!$B$1:$Z$616,MATCH($B168, 'Mapping cadres'!$B$1:$B$616,0), MATCH(AF$32,'Mapping cadres'!$B$1:$Z$1,0))</f>
        <v>0</v>
      </c>
      <c r="AG168" s="226">
        <f>INDEX('Uganda workforce data - raw'!$A$4:$F$619,MATCH($B168, 'Uganda workforce data - raw'!$B$4:$B$619,0), MATCH("Filled Female",'Uganda workforce data - raw'!$A$4:$F$4,0))*INDEX('Mapping cadres'!$B$1:$Z$616,MATCH($B168, 'Mapping cadres'!$B$1:$B$616,0), MATCH(AG$32,'Mapping cadres'!$B$1:$Z$1,0))</f>
        <v>0</v>
      </c>
      <c r="AH168" s="226">
        <f>INDEX('Uganda workforce data - raw'!$A$4:$F$619,MATCH($B168, 'Uganda workforce data - raw'!$B$4:$B$619,0), MATCH("Filled Female",'Uganda workforce data - raw'!$A$4:$F$4,0))*INDEX('Mapping cadres'!$B$1:$Z$616,MATCH($B168, 'Mapping cadres'!$B$1:$B$616,0), MATCH(AH$32,'Mapping cadres'!$B$1:$Z$1,0))</f>
        <v>0</v>
      </c>
      <c r="AI168" s="226">
        <f>INDEX('Uganda workforce data - raw'!$A$4:$F$619,MATCH($B168, 'Uganda workforce data - raw'!$B$4:$B$619,0), MATCH("Filled Female",'Uganda workforce data - raw'!$A$4:$F$4,0))*INDEX('Mapping cadres'!$B$1:$Z$616,MATCH($B168, 'Mapping cadres'!$B$1:$B$616,0), MATCH(AI$32,'Mapping cadres'!$B$1:$Z$1,0))</f>
        <v>0</v>
      </c>
      <c r="AJ168" s="226">
        <f>INDEX('Uganda workforce data - raw'!$A$4:$F$619,MATCH($B168, 'Uganda workforce data - raw'!$B$4:$B$619,0), MATCH("Filled Female",'Uganda workforce data - raw'!$A$4:$F$4,0))*INDEX('Mapping cadres'!$B$1:$Z$616,MATCH($B168, 'Mapping cadres'!$B$1:$B$616,0), MATCH(AJ$32,'Mapping cadres'!$B$1:$Z$1,0))</f>
        <v>0</v>
      </c>
      <c r="AK168" s="226">
        <f>INDEX('Uganda workforce data - raw'!$A$4:$F$619,MATCH($B168, 'Uganda workforce data - raw'!$B$4:$B$619,0), MATCH("Filled Female",'Uganda workforce data - raw'!$A$4:$F$4,0))*INDEX('Mapping cadres'!$B$1:$Z$616,MATCH($B168, 'Mapping cadres'!$B$1:$B$616,0), MATCH(AK$32,'Mapping cadres'!$B$1:$Z$1,0))</f>
        <v>0</v>
      </c>
      <c r="AL168" s="226">
        <f>INDEX('Uganda workforce data - raw'!$A$4:$F$619,MATCH($B168, 'Uganda workforce data - raw'!$B$4:$B$619,0), MATCH("Filled Female",'Uganda workforce data - raw'!$A$4:$F$4,0))*INDEX('Mapping cadres'!$B$1:$Z$616,MATCH($B168, 'Mapping cadres'!$B$1:$B$616,0), MATCH(AL$32,'Mapping cadres'!$B$1:$Z$1,0))</f>
        <v>0</v>
      </c>
      <c r="AM168" s="226">
        <f>INDEX('Uganda workforce data - raw'!$A$4:$F$619,MATCH($B168, 'Uganda workforce data - raw'!$B$4:$B$619,0), MATCH("Filled Female",'Uganda workforce data - raw'!$A$4:$F$4,0))*INDEX('Mapping cadres'!$B$1:$Z$616,MATCH($B168, 'Mapping cadres'!$B$1:$B$616,0), MATCH(AM$32,'Mapping cadres'!$B$1:$Z$1,0))</f>
        <v>0</v>
      </c>
      <c r="AN168" s="226">
        <f>INDEX('Uganda workforce data - raw'!$A$4:$F$619,MATCH($B168, 'Uganda workforce data - raw'!$B$4:$B$619,0), MATCH("Filled Female",'Uganda workforce data - raw'!$A$4:$F$4,0))*INDEX('Mapping cadres'!$B$1:$Z$616,MATCH($B168, 'Mapping cadres'!$B$1:$B$616,0), MATCH(AN$32,'Mapping cadres'!$B$1:$Z$1,0))</f>
        <v>0</v>
      </c>
      <c r="AO168" s="226">
        <f>INDEX('Uganda workforce data - raw'!$A$4:$F$619,MATCH($B168, 'Uganda workforce data - raw'!$B$4:$B$619,0), MATCH("Filled Female",'Uganda workforce data - raw'!$A$4:$F$4,0))*INDEX('Mapping cadres'!$B$1:$Z$616,MATCH($B168, 'Mapping cadres'!$B$1:$B$616,0), MATCH(AO$32,'Mapping cadres'!$B$1:$Z$1,0))</f>
        <v>0</v>
      </c>
      <c r="AP168" s="226">
        <f>INDEX('Uganda workforce data - raw'!$A$4:$F$619,MATCH($B168, 'Uganda workforce data - raw'!$B$4:$B$619,0), MATCH("Filled Female",'Uganda workforce data - raw'!$A$4:$F$4,0))*INDEX('Mapping cadres'!$B$1:$Z$616,MATCH($B168, 'Mapping cadres'!$B$1:$B$616,0), MATCH(AP$32,'Mapping cadres'!$B$1:$Z$1,0))</f>
        <v>0</v>
      </c>
      <c r="AQ168" s="226">
        <f>INDEX('Uganda workforce data - raw'!$A$4:$F$619,MATCH($B168, 'Uganda workforce data - raw'!$B$4:$B$619,0), MATCH("Filled Female",'Uganda workforce data - raw'!$A$4:$F$4,0))*INDEX('Mapping cadres'!$B$1:$Z$616,MATCH($B168, 'Mapping cadres'!$B$1:$B$616,0), MATCH(AQ$32,'Mapping cadres'!$B$1:$Z$1,0))</f>
        <v>0</v>
      </c>
      <c r="AR168" s="226">
        <f>INDEX('Uganda workforce data - raw'!$A$4:$F$619,MATCH($B168, 'Uganda workforce data - raw'!$B$4:$B$619,0), MATCH("Filled Female",'Uganda workforce data - raw'!$A$4:$F$4,0))*INDEX('Mapping cadres'!$B$1:$Z$616,MATCH($B168, 'Mapping cadres'!$B$1:$B$616,0), MATCH(AR$32,'Mapping cadres'!$B$1:$Z$1,0))</f>
        <v>0</v>
      </c>
      <c r="AS168" s="226">
        <f>INDEX('Uganda workforce data - raw'!$A$4:$F$619,MATCH($B168, 'Uganda workforce data - raw'!$B$4:$B$619,0), MATCH("Filled Female",'Uganda workforce data - raw'!$A$4:$F$4,0))*INDEX('Mapping cadres'!$B$1:$Z$616,MATCH($B168, 'Mapping cadres'!$B$1:$B$616,0), MATCH(AS$32,'Mapping cadres'!$B$1:$Z$1,0))</f>
        <v>0</v>
      </c>
      <c r="AT168" s="226">
        <f>INDEX('Uganda workforce data - raw'!$A$4:$F$619,MATCH($B168, 'Uganda workforce data - raw'!$B$4:$B$619,0), MATCH("Filled Female",'Uganda workforce data - raw'!$A$4:$F$4,0))*INDEX('Mapping cadres'!$B$1:$Z$616,MATCH($B168, 'Mapping cadres'!$B$1:$B$616,0), MATCH(AT$32,'Mapping cadres'!$B$1:$Z$1,0))</f>
        <v>0</v>
      </c>
      <c r="AU168" s="226">
        <f>INDEX('Uganda workforce data - raw'!$A$4:$F$619,MATCH($B168, 'Uganda workforce data - raw'!$B$4:$B$619,0), MATCH("Filled Female",'Uganda workforce data - raw'!$A$4:$F$4,0))*INDEX('Mapping cadres'!$B$1:$Z$616,MATCH($B168, 'Mapping cadres'!$B$1:$B$616,0), MATCH(AU$32,'Mapping cadres'!$B$1:$Z$1,0))</f>
        <v>0</v>
      </c>
      <c r="AV168" s="226">
        <f>INDEX('Uganda workforce data - raw'!$A$4:$F$619,MATCH($B168, 'Uganda workforce data - raw'!$B$4:$B$619,0), MATCH("Filled Female",'Uganda workforce data - raw'!$A$4:$F$4,0))*INDEX('Mapping cadres'!$B$1:$Z$616,MATCH($B168, 'Mapping cadres'!$B$1:$B$616,0), MATCH(AV$32,'Mapping cadres'!$B$1:$Z$1,0))</f>
        <v>0</v>
      </c>
      <c r="AW168" s="226">
        <f>INDEX('Uganda workforce data - raw'!$A$4:$F$619,MATCH($B168, 'Uganda workforce data - raw'!$B$4:$B$619,0), MATCH("Filled Female",'Uganda workforce data - raw'!$A$4:$F$4,0))*INDEX('Mapping cadres'!$B$1:$Z$616,MATCH($B168, 'Mapping cadres'!$B$1:$B$616,0), MATCH(AW$32,'Mapping cadres'!$B$1:$Z$1,0))</f>
        <v>0</v>
      </c>
      <c r="AX168" s="226">
        <f>INDEX('Uganda workforce data - raw'!$A$4:$F$619,MATCH($B168, 'Uganda workforce data - raw'!$B$4:$B$619,0), MATCH("Filled Female",'Uganda workforce data - raw'!$A$4:$F$4,0))*INDEX('Mapping cadres'!$B$1:$Z$616,MATCH($B168, 'Mapping cadres'!$B$1:$B$616,0), MATCH(AX$32,'Mapping cadres'!$B$1:$Z$1,0))</f>
        <v>0</v>
      </c>
      <c r="AY168" s="226">
        <f t="shared" si="53"/>
        <v>2</v>
      </c>
      <c r="AZ168" s="226">
        <f t="shared" si="54"/>
        <v>0</v>
      </c>
      <c r="BA168" s="226">
        <f t="shared" si="55"/>
        <v>0</v>
      </c>
      <c r="BB168" s="226">
        <f t="shared" si="56"/>
        <v>0</v>
      </c>
      <c r="BC168" s="226">
        <f t="shared" si="57"/>
        <v>0</v>
      </c>
      <c r="BD168" s="226">
        <f t="shared" si="58"/>
        <v>0</v>
      </c>
      <c r="BE168" s="226">
        <f t="shared" si="59"/>
        <v>0</v>
      </c>
      <c r="BF168" s="226">
        <f t="shared" si="60"/>
        <v>0</v>
      </c>
      <c r="BG168" s="226">
        <f t="shared" si="61"/>
        <v>0</v>
      </c>
      <c r="BH168" s="226">
        <f t="shared" si="62"/>
        <v>0</v>
      </c>
      <c r="BI168" s="226">
        <f t="shared" si="63"/>
        <v>0</v>
      </c>
      <c r="BJ168" s="226">
        <f t="shared" si="64"/>
        <v>0</v>
      </c>
      <c r="BK168" s="226">
        <f t="shared" si="65"/>
        <v>0</v>
      </c>
      <c r="BL168" s="226">
        <f t="shared" si="66"/>
        <v>0</v>
      </c>
      <c r="BM168" s="226">
        <f t="shared" si="67"/>
        <v>0</v>
      </c>
      <c r="BN168" s="226">
        <f t="shared" si="68"/>
        <v>0</v>
      </c>
      <c r="BO168" s="226">
        <f t="shared" si="69"/>
        <v>0</v>
      </c>
      <c r="BP168" s="226">
        <f t="shared" si="70"/>
        <v>0</v>
      </c>
      <c r="BQ168" s="226">
        <f t="shared" si="71"/>
        <v>0</v>
      </c>
      <c r="BR168" s="226">
        <f t="shared" si="72"/>
        <v>0</v>
      </c>
      <c r="BS168" s="226">
        <f t="shared" si="73"/>
        <v>0</v>
      </c>
      <c r="BT168" s="226">
        <f t="shared" si="74"/>
        <v>0</v>
      </c>
      <c r="BU168" s="226">
        <f t="shared" si="75"/>
        <v>0</v>
      </c>
      <c r="BV168" s="226">
        <f t="shared" si="76"/>
        <v>0</v>
      </c>
    </row>
    <row r="169" spans="1:74">
      <c r="A169" s="226">
        <v>137</v>
      </c>
      <c r="B169" s="226" t="s">
        <v>1442</v>
      </c>
      <c r="C169" s="226">
        <f>INDEX('Uganda workforce data - raw'!$A$4:$F$619,MATCH($B169, 'Uganda workforce data - raw'!$B$4:$B$619,0), MATCH("Filled Male",'Uganda workforce data - raw'!$A$4:$F$4,0))*INDEX('Mapping cadres'!$B$1:$Z$616,MATCH($B169, 'Mapping cadres'!$B$1:$B$616,0), MATCH(C$32,'Mapping cadres'!$B$1:$Z$1,0))</f>
        <v>0</v>
      </c>
      <c r="D169" s="226">
        <f>INDEX('Uganda workforce data - raw'!$A$4:$F$619,MATCH($B169, 'Uganda workforce data - raw'!$B$4:$B$619,0), MATCH("Filled Male",'Uganda workforce data - raw'!$A$4:$F$4,0))*INDEX('Mapping cadres'!$B$1:$Z$616,MATCH($B169, 'Mapping cadres'!$B$1:$B$616,0), MATCH(D$32,'Mapping cadres'!$B$1:$Z$1,0))</f>
        <v>0</v>
      </c>
      <c r="E169" s="226">
        <f>INDEX('Uganda workforce data - raw'!$A$4:$F$619,MATCH($B169, 'Uganda workforce data - raw'!$B$4:$B$619,0), MATCH("Filled Male",'Uganda workforce data - raw'!$A$4:$F$4,0))*INDEX('Mapping cadres'!$B$1:$Z$616,MATCH($B169, 'Mapping cadres'!$B$1:$B$616,0), MATCH(E$32,'Mapping cadres'!$B$1:$Z$1,0))</f>
        <v>0</v>
      </c>
      <c r="F169" s="226">
        <f>INDEX('Uganda workforce data - raw'!$A$4:$F$619,MATCH($B169, 'Uganda workforce data - raw'!$B$4:$B$619,0), MATCH("Filled Male",'Uganda workforce data - raw'!$A$4:$F$4,0))*INDEX('Mapping cadres'!$B$1:$Z$616,MATCH($B169, 'Mapping cadres'!$B$1:$B$616,0), MATCH(F$32,'Mapping cadres'!$B$1:$Z$1,0))</f>
        <v>0</v>
      </c>
      <c r="G169" s="226">
        <f>INDEX('Uganda workforce data - raw'!$A$4:$F$619,MATCH($B169, 'Uganda workforce data - raw'!$B$4:$B$619,0), MATCH("Filled Male",'Uganda workforce data - raw'!$A$4:$F$4,0))*INDEX('Mapping cadres'!$B$1:$Z$616,MATCH($B169, 'Mapping cadres'!$B$1:$B$616,0), MATCH(G$32,'Mapping cadres'!$B$1:$Z$1,0))</f>
        <v>0</v>
      </c>
      <c r="H169" s="226">
        <f>INDEX('Uganda workforce data - raw'!$A$4:$F$619,MATCH($B169, 'Uganda workforce data - raw'!$B$4:$B$619,0), MATCH("Filled Male",'Uganda workforce data - raw'!$A$4:$F$4,0))*INDEX('Mapping cadres'!$B$1:$Z$616,MATCH($B169, 'Mapping cadres'!$B$1:$B$616,0), MATCH(H$32,'Mapping cadres'!$B$1:$Z$1,0))</f>
        <v>0</v>
      </c>
      <c r="I169" s="226">
        <f>INDEX('Uganda workforce data - raw'!$A$4:$F$619,MATCH($B169, 'Uganda workforce data - raw'!$B$4:$B$619,0), MATCH("Filled Male",'Uganda workforce data - raw'!$A$4:$F$4,0))*INDEX('Mapping cadres'!$B$1:$Z$616,MATCH($B169, 'Mapping cadres'!$B$1:$B$616,0), MATCH(I$32,'Mapping cadres'!$B$1:$Z$1,0))</f>
        <v>0</v>
      </c>
      <c r="J169" s="226">
        <f>INDEX('Uganda workforce data - raw'!$A$4:$F$619,MATCH($B169, 'Uganda workforce data - raw'!$B$4:$B$619,0), MATCH("Filled Male",'Uganda workforce data - raw'!$A$4:$F$4,0))*INDEX('Mapping cadres'!$B$1:$Z$616,MATCH($B169, 'Mapping cadres'!$B$1:$B$616,0), MATCH(J$32,'Mapping cadres'!$B$1:$Z$1,0))</f>
        <v>0</v>
      </c>
      <c r="K169" s="226">
        <f>INDEX('Uganda workforce data - raw'!$A$4:$F$619,MATCH($B169, 'Uganda workforce data - raw'!$B$4:$B$619,0), MATCH("Filled Male",'Uganda workforce data - raw'!$A$4:$F$4,0))*INDEX('Mapping cadres'!$B$1:$Z$616,MATCH($B169, 'Mapping cadres'!$B$1:$B$616,0), MATCH(K$32,'Mapping cadres'!$B$1:$Z$1,0))</f>
        <v>0</v>
      </c>
      <c r="L169" s="226">
        <f>INDEX('Uganda workforce data - raw'!$A$4:$F$619,MATCH($B169, 'Uganda workforce data - raw'!$B$4:$B$619,0), MATCH("Filled Male",'Uganda workforce data - raw'!$A$4:$F$4,0))*INDEX('Mapping cadres'!$B$1:$Z$616,MATCH($B169, 'Mapping cadres'!$B$1:$B$616,0), MATCH(L$32,'Mapping cadres'!$B$1:$Z$1,0))</f>
        <v>0</v>
      </c>
      <c r="M169" s="226">
        <f>INDEX('Uganda workforce data - raw'!$A$4:$F$619,MATCH($B169, 'Uganda workforce data - raw'!$B$4:$B$619,0), MATCH("Filled Male",'Uganda workforce data - raw'!$A$4:$F$4,0))*INDEX('Mapping cadres'!$B$1:$Z$616,MATCH($B169, 'Mapping cadres'!$B$1:$B$616,0), MATCH(M$32,'Mapping cadres'!$B$1:$Z$1,0))</f>
        <v>0</v>
      </c>
      <c r="N169" s="226">
        <f>INDEX('Uganda workforce data - raw'!$A$4:$F$619,MATCH($B169, 'Uganda workforce data - raw'!$B$4:$B$619,0), MATCH("Filled Male",'Uganda workforce data - raw'!$A$4:$F$4,0))*INDEX('Mapping cadres'!$B$1:$Z$616,MATCH($B169, 'Mapping cadres'!$B$1:$B$616,0), MATCH(N$32,'Mapping cadres'!$B$1:$Z$1,0))</f>
        <v>0</v>
      </c>
      <c r="O169" s="226">
        <f>INDEX('Uganda workforce data - raw'!$A$4:$F$619,MATCH($B169, 'Uganda workforce data - raw'!$B$4:$B$619,0), MATCH("Filled Male",'Uganda workforce data - raw'!$A$4:$F$4,0))*INDEX('Mapping cadres'!$B$1:$Z$616,MATCH($B169, 'Mapping cadres'!$B$1:$B$616,0), MATCH(O$32,'Mapping cadres'!$B$1:$Z$1,0))</f>
        <v>0</v>
      </c>
      <c r="P169" s="226">
        <f>INDEX('Uganda workforce data - raw'!$A$4:$F$619,MATCH($B169, 'Uganda workforce data - raw'!$B$4:$B$619,0), MATCH("Filled Male",'Uganda workforce data - raw'!$A$4:$F$4,0))*INDEX('Mapping cadres'!$B$1:$Z$616,MATCH($B169, 'Mapping cadres'!$B$1:$B$616,0), MATCH(P$32,'Mapping cadres'!$B$1:$Z$1,0))</f>
        <v>0</v>
      </c>
      <c r="Q169" s="226">
        <f>INDEX('Uganda workforce data - raw'!$A$4:$F$619,MATCH($B169, 'Uganda workforce data - raw'!$B$4:$B$619,0), MATCH("Filled Male",'Uganda workforce data - raw'!$A$4:$F$4,0))*INDEX('Mapping cadres'!$B$1:$Z$616,MATCH($B169, 'Mapping cadres'!$B$1:$B$616,0), MATCH(Q$32,'Mapping cadres'!$B$1:$Z$1,0))</f>
        <v>0</v>
      </c>
      <c r="R169" s="226">
        <f>INDEX('Uganda workforce data - raw'!$A$4:$F$619,MATCH($B169, 'Uganda workforce data - raw'!$B$4:$B$619,0), MATCH("Filled Male",'Uganda workforce data - raw'!$A$4:$F$4,0))*INDEX('Mapping cadres'!$B$1:$Z$616,MATCH($B169, 'Mapping cadres'!$B$1:$B$616,0), MATCH(R$32,'Mapping cadres'!$B$1:$Z$1,0))</f>
        <v>0</v>
      </c>
      <c r="S169" s="226">
        <f>INDEX('Uganda workforce data - raw'!$A$4:$F$619,MATCH($B169, 'Uganda workforce data - raw'!$B$4:$B$619,0), MATCH("Filled Male",'Uganda workforce data - raw'!$A$4:$F$4,0))*INDEX('Mapping cadres'!$B$1:$Z$616,MATCH($B169, 'Mapping cadres'!$B$1:$B$616,0), MATCH(S$32,'Mapping cadres'!$B$1:$Z$1,0))</f>
        <v>0</v>
      </c>
      <c r="T169" s="226">
        <f>INDEX('Uganda workforce data - raw'!$A$4:$F$619,MATCH($B169, 'Uganda workforce data - raw'!$B$4:$B$619,0), MATCH("Filled Male",'Uganda workforce data - raw'!$A$4:$F$4,0))*INDEX('Mapping cadres'!$B$1:$Z$616,MATCH($B169, 'Mapping cadres'!$B$1:$B$616,0), MATCH(T$32,'Mapping cadres'!$B$1:$Z$1,0))</f>
        <v>0</v>
      </c>
      <c r="U169" s="226">
        <f>INDEX('Uganda workforce data - raw'!$A$4:$F$619,MATCH($B169, 'Uganda workforce data - raw'!$B$4:$B$619,0), MATCH("Filled Male",'Uganda workforce data - raw'!$A$4:$F$4,0))*INDEX('Mapping cadres'!$B$1:$Z$616,MATCH($B169, 'Mapping cadres'!$B$1:$B$616,0), MATCH(U$32,'Mapping cadres'!$B$1:$Z$1,0))</f>
        <v>0</v>
      </c>
      <c r="V169" s="226">
        <f>INDEX('Uganda workforce data - raw'!$A$4:$F$619,MATCH($B169, 'Uganda workforce data - raw'!$B$4:$B$619,0), MATCH("Filled Male",'Uganda workforce data - raw'!$A$4:$F$4,0))*INDEX('Mapping cadres'!$B$1:$Z$616,MATCH($B169, 'Mapping cadres'!$B$1:$B$616,0), MATCH(V$32,'Mapping cadres'!$B$1:$Z$1,0))</f>
        <v>0</v>
      </c>
      <c r="W169" s="226">
        <f>INDEX('Uganda workforce data - raw'!$A$4:$F$619,MATCH($B169, 'Uganda workforce data - raw'!$B$4:$B$619,0), MATCH("Filled Male",'Uganda workforce data - raw'!$A$4:$F$4,0))*INDEX('Mapping cadres'!$B$1:$Z$616,MATCH($B169, 'Mapping cadres'!$B$1:$B$616,0), MATCH(W$32,'Mapping cadres'!$B$1:$Z$1,0))</f>
        <v>0</v>
      </c>
      <c r="X169" s="226">
        <f>INDEX('Uganda workforce data - raw'!$A$4:$F$619,MATCH($B169, 'Uganda workforce data - raw'!$B$4:$B$619,0), MATCH("Filled Male",'Uganda workforce data - raw'!$A$4:$F$4,0))*INDEX('Mapping cadres'!$B$1:$Z$616,MATCH($B169, 'Mapping cadres'!$B$1:$B$616,0), MATCH(X$32,'Mapping cadres'!$B$1:$Z$1,0))</f>
        <v>0</v>
      </c>
      <c r="Y169" s="226">
        <f>INDEX('Uganda workforce data - raw'!$A$4:$F$619,MATCH($B169, 'Uganda workforce data - raw'!$B$4:$B$619,0), MATCH("Filled Male",'Uganda workforce data - raw'!$A$4:$F$4,0))*INDEX('Mapping cadres'!$B$1:$Z$616,MATCH($B169, 'Mapping cadres'!$B$1:$B$616,0), MATCH(Y$32,'Mapping cadres'!$B$1:$Z$1,0))</f>
        <v>0</v>
      </c>
      <c r="Z169" s="226">
        <f>INDEX('Uganda workforce data - raw'!$A$4:$F$619,MATCH($B169, 'Uganda workforce data - raw'!$B$4:$B$619,0), MATCH("Filled Male",'Uganda workforce data - raw'!$A$4:$F$4,0))*INDEX('Mapping cadres'!$B$1:$Z$616,MATCH($B169, 'Mapping cadres'!$B$1:$B$616,0), MATCH(Z$32,'Mapping cadres'!$B$1:$Z$1,0))</f>
        <v>0</v>
      </c>
      <c r="AA169" s="226">
        <f>INDEX('Uganda workforce data - raw'!$A$4:$F$619,MATCH($B169, 'Uganda workforce data - raw'!$B$4:$B$619,0), MATCH("Filled Female",'Uganda workforce data - raw'!$A$4:$F$4,0))*INDEX('Mapping cadres'!$B$1:$Z$616,MATCH($B169, 'Mapping cadres'!$B$1:$B$616,0), MATCH(AA$32,'Mapping cadres'!$B$1:$Z$1,0))</f>
        <v>1</v>
      </c>
      <c r="AB169" s="226">
        <f>INDEX('Uganda workforce data - raw'!$A$4:$F$619,MATCH($B169, 'Uganda workforce data - raw'!$B$4:$B$619,0), MATCH("Filled Female",'Uganda workforce data - raw'!$A$4:$F$4,0))*INDEX('Mapping cadres'!$B$1:$Z$616,MATCH($B169, 'Mapping cadres'!$B$1:$B$616,0), MATCH(AB$32,'Mapping cadres'!$B$1:$Z$1,0))</f>
        <v>0</v>
      </c>
      <c r="AC169" s="226">
        <f>INDEX('Uganda workforce data - raw'!$A$4:$F$619,MATCH($B169, 'Uganda workforce data - raw'!$B$4:$B$619,0), MATCH("Filled Female",'Uganda workforce data - raw'!$A$4:$F$4,0))*INDEX('Mapping cadres'!$B$1:$Z$616,MATCH($B169, 'Mapping cadres'!$B$1:$B$616,0), MATCH(AC$32,'Mapping cadres'!$B$1:$Z$1,0))</f>
        <v>0</v>
      </c>
      <c r="AD169" s="226">
        <f>INDEX('Uganda workforce data - raw'!$A$4:$F$619,MATCH($B169, 'Uganda workforce data - raw'!$B$4:$B$619,0), MATCH("Filled Female",'Uganda workforce data - raw'!$A$4:$F$4,0))*INDEX('Mapping cadres'!$B$1:$Z$616,MATCH($B169, 'Mapping cadres'!$B$1:$B$616,0), MATCH(AD$32,'Mapping cadres'!$B$1:$Z$1,0))</f>
        <v>0</v>
      </c>
      <c r="AE169" s="226">
        <f>INDEX('Uganda workforce data - raw'!$A$4:$F$619,MATCH($B169, 'Uganda workforce data - raw'!$B$4:$B$619,0), MATCH("Filled Female",'Uganda workforce data - raw'!$A$4:$F$4,0))*INDEX('Mapping cadres'!$B$1:$Z$616,MATCH($B169, 'Mapping cadres'!$B$1:$B$616,0), MATCH(AE$32,'Mapping cadres'!$B$1:$Z$1,0))</f>
        <v>0</v>
      </c>
      <c r="AF169" s="226">
        <f>INDEX('Uganda workforce data - raw'!$A$4:$F$619,MATCH($B169, 'Uganda workforce data - raw'!$B$4:$B$619,0), MATCH("Filled Female",'Uganda workforce data - raw'!$A$4:$F$4,0))*INDEX('Mapping cadres'!$B$1:$Z$616,MATCH($B169, 'Mapping cadres'!$B$1:$B$616,0), MATCH(AF$32,'Mapping cadres'!$B$1:$Z$1,0))</f>
        <v>0</v>
      </c>
      <c r="AG169" s="226">
        <f>INDEX('Uganda workforce data - raw'!$A$4:$F$619,MATCH($B169, 'Uganda workforce data - raw'!$B$4:$B$619,0), MATCH("Filled Female",'Uganda workforce data - raw'!$A$4:$F$4,0))*INDEX('Mapping cadres'!$B$1:$Z$616,MATCH($B169, 'Mapping cadres'!$B$1:$B$616,0), MATCH(AG$32,'Mapping cadres'!$B$1:$Z$1,0))</f>
        <v>0</v>
      </c>
      <c r="AH169" s="226">
        <f>INDEX('Uganda workforce data - raw'!$A$4:$F$619,MATCH($B169, 'Uganda workforce data - raw'!$B$4:$B$619,0), MATCH("Filled Female",'Uganda workforce data - raw'!$A$4:$F$4,0))*INDEX('Mapping cadres'!$B$1:$Z$616,MATCH($B169, 'Mapping cadres'!$B$1:$B$616,0), MATCH(AH$32,'Mapping cadres'!$B$1:$Z$1,0))</f>
        <v>0</v>
      </c>
      <c r="AI169" s="226">
        <f>INDEX('Uganda workforce data - raw'!$A$4:$F$619,MATCH($B169, 'Uganda workforce data - raw'!$B$4:$B$619,0), MATCH("Filled Female",'Uganda workforce data - raw'!$A$4:$F$4,0))*INDEX('Mapping cadres'!$B$1:$Z$616,MATCH($B169, 'Mapping cadres'!$B$1:$B$616,0), MATCH(AI$32,'Mapping cadres'!$B$1:$Z$1,0))</f>
        <v>0</v>
      </c>
      <c r="AJ169" s="226">
        <f>INDEX('Uganda workforce data - raw'!$A$4:$F$619,MATCH($B169, 'Uganda workforce data - raw'!$B$4:$B$619,0), MATCH("Filled Female",'Uganda workforce data - raw'!$A$4:$F$4,0))*INDEX('Mapping cadres'!$B$1:$Z$616,MATCH($B169, 'Mapping cadres'!$B$1:$B$616,0), MATCH(AJ$32,'Mapping cadres'!$B$1:$Z$1,0))</f>
        <v>0</v>
      </c>
      <c r="AK169" s="226">
        <f>INDEX('Uganda workforce data - raw'!$A$4:$F$619,MATCH($B169, 'Uganda workforce data - raw'!$B$4:$B$619,0), MATCH("Filled Female",'Uganda workforce data - raw'!$A$4:$F$4,0))*INDEX('Mapping cadres'!$B$1:$Z$616,MATCH($B169, 'Mapping cadres'!$B$1:$B$616,0), MATCH(AK$32,'Mapping cadres'!$B$1:$Z$1,0))</f>
        <v>0</v>
      </c>
      <c r="AL169" s="226">
        <f>INDEX('Uganda workforce data - raw'!$A$4:$F$619,MATCH($B169, 'Uganda workforce data - raw'!$B$4:$B$619,0), MATCH("Filled Female",'Uganda workforce data - raw'!$A$4:$F$4,0))*INDEX('Mapping cadres'!$B$1:$Z$616,MATCH($B169, 'Mapping cadres'!$B$1:$B$616,0), MATCH(AL$32,'Mapping cadres'!$B$1:$Z$1,0))</f>
        <v>0</v>
      </c>
      <c r="AM169" s="226">
        <f>INDEX('Uganda workforce data - raw'!$A$4:$F$619,MATCH($B169, 'Uganda workforce data - raw'!$B$4:$B$619,0), MATCH("Filled Female",'Uganda workforce data - raw'!$A$4:$F$4,0))*INDEX('Mapping cadres'!$B$1:$Z$616,MATCH($B169, 'Mapping cadres'!$B$1:$B$616,0), MATCH(AM$32,'Mapping cadres'!$B$1:$Z$1,0))</f>
        <v>0</v>
      </c>
      <c r="AN169" s="226">
        <f>INDEX('Uganda workforce data - raw'!$A$4:$F$619,MATCH($B169, 'Uganda workforce data - raw'!$B$4:$B$619,0), MATCH("Filled Female",'Uganda workforce data - raw'!$A$4:$F$4,0))*INDEX('Mapping cadres'!$B$1:$Z$616,MATCH($B169, 'Mapping cadres'!$B$1:$B$616,0), MATCH(AN$32,'Mapping cadres'!$B$1:$Z$1,0))</f>
        <v>0</v>
      </c>
      <c r="AO169" s="226">
        <f>INDEX('Uganda workforce data - raw'!$A$4:$F$619,MATCH($B169, 'Uganda workforce data - raw'!$B$4:$B$619,0), MATCH("Filled Female",'Uganda workforce data - raw'!$A$4:$F$4,0))*INDEX('Mapping cadres'!$B$1:$Z$616,MATCH($B169, 'Mapping cadres'!$B$1:$B$616,0), MATCH(AO$32,'Mapping cadres'!$B$1:$Z$1,0))</f>
        <v>0</v>
      </c>
      <c r="AP169" s="226">
        <f>INDEX('Uganda workforce data - raw'!$A$4:$F$619,MATCH($B169, 'Uganda workforce data - raw'!$B$4:$B$619,0), MATCH("Filled Female",'Uganda workforce data - raw'!$A$4:$F$4,0))*INDEX('Mapping cadres'!$B$1:$Z$616,MATCH($B169, 'Mapping cadres'!$B$1:$B$616,0), MATCH(AP$32,'Mapping cadres'!$B$1:$Z$1,0))</f>
        <v>0</v>
      </c>
      <c r="AQ169" s="226">
        <f>INDEX('Uganda workforce data - raw'!$A$4:$F$619,MATCH($B169, 'Uganda workforce data - raw'!$B$4:$B$619,0), MATCH("Filled Female",'Uganda workforce data - raw'!$A$4:$F$4,0))*INDEX('Mapping cadres'!$B$1:$Z$616,MATCH($B169, 'Mapping cadres'!$B$1:$B$616,0), MATCH(AQ$32,'Mapping cadres'!$B$1:$Z$1,0))</f>
        <v>0</v>
      </c>
      <c r="AR169" s="226">
        <f>INDEX('Uganda workforce data - raw'!$A$4:$F$619,MATCH($B169, 'Uganda workforce data - raw'!$B$4:$B$619,0), MATCH("Filled Female",'Uganda workforce data - raw'!$A$4:$F$4,0))*INDEX('Mapping cadres'!$B$1:$Z$616,MATCH($B169, 'Mapping cadres'!$B$1:$B$616,0), MATCH(AR$32,'Mapping cadres'!$B$1:$Z$1,0))</f>
        <v>0</v>
      </c>
      <c r="AS169" s="226">
        <f>INDEX('Uganda workforce data - raw'!$A$4:$F$619,MATCH($B169, 'Uganda workforce data - raw'!$B$4:$B$619,0), MATCH("Filled Female",'Uganda workforce data - raw'!$A$4:$F$4,0))*INDEX('Mapping cadres'!$B$1:$Z$616,MATCH($B169, 'Mapping cadres'!$B$1:$B$616,0), MATCH(AS$32,'Mapping cadres'!$B$1:$Z$1,0))</f>
        <v>0</v>
      </c>
      <c r="AT169" s="226">
        <f>INDEX('Uganda workforce data - raw'!$A$4:$F$619,MATCH($B169, 'Uganda workforce data - raw'!$B$4:$B$619,0), MATCH("Filled Female",'Uganda workforce data - raw'!$A$4:$F$4,0))*INDEX('Mapping cadres'!$B$1:$Z$616,MATCH($B169, 'Mapping cadres'!$B$1:$B$616,0), MATCH(AT$32,'Mapping cadres'!$B$1:$Z$1,0))</f>
        <v>0</v>
      </c>
      <c r="AU169" s="226">
        <f>INDEX('Uganda workforce data - raw'!$A$4:$F$619,MATCH($B169, 'Uganda workforce data - raw'!$B$4:$B$619,0), MATCH("Filled Female",'Uganda workforce data - raw'!$A$4:$F$4,0))*INDEX('Mapping cadres'!$B$1:$Z$616,MATCH($B169, 'Mapping cadres'!$B$1:$B$616,0), MATCH(AU$32,'Mapping cadres'!$B$1:$Z$1,0))</f>
        <v>0</v>
      </c>
      <c r="AV169" s="226">
        <f>INDEX('Uganda workforce data - raw'!$A$4:$F$619,MATCH($B169, 'Uganda workforce data - raw'!$B$4:$B$619,0), MATCH("Filled Female",'Uganda workforce data - raw'!$A$4:$F$4,0))*INDEX('Mapping cadres'!$B$1:$Z$616,MATCH($B169, 'Mapping cadres'!$B$1:$B$616,0), MATCH(AV$32,'Mapping cadres'!$B$1:$Z$1,0))</f>
        <v>0</v>
      </c>
      <c r="AW169" s="226">
        <f>INDEX('Uganda workforce data - raw'!$A$4:$F$619,MATCH($B169, 'Uganda workforce data - raw'!$B$4:$B$619,0), MATCH("Filled Female",'Uganda workforce data - raw'!$A$4:$F$4,0))*INDEX('Mapping cadres'!$B$1:$Z$616,MATCH($B169, 'Mapping cadres'!$B$1:$B$616,0), MATCH(AW$32,'Mapping cadres'!$B$1:$Z$1,0))</f>
        <v>0</v>
      </c>
      <c r="AX169" s="226">
        <f>INDEX('Uganda workforce data - raw'!$A$4:$F$619,MATCH($B169, 'Uganda workforce data - raw'!$B$4:$B$619,0), MATCH("Filled Female",'Uganda workforce data - raw'!$A$4:$F$4,0))*INDEX('Mapping cadres'!$B$1:$Z$616,MATCH($B169, 'Mapping cadres'!$B$1:$B$616,0), MATCH(AX$32,'Mapping cadres'!$B$1:$Z$1,0))</f>
        <v>0</v>
      </c>
      <c r="AY169" s="226">
        <f t="shared" si="53"/>
        <v>1</v>
      </c>
      <c r="AZ169" s="226">
        <f t="shared" si="54"/>
        <v>0</v>
      </c>
      <c r="BA169" s="226">
        <f t="shared" si="55"/>
        <v>0</v>
      </c>
      <c r="BB169" s="226">
        <f t="shared" si="56"/>
        <v>0</v>
      </c>
      <c r="BC169" s="226">
        <f t="shared" si="57"/>
        <v>0</v>
      </c>
      <c r="BD169" s="226">
        <f t="shared" si="58"/>
        <v>0</v>
      </c>
      <c r="BE169" s="226">
        <f t="shared" si="59"/>
        <v>0</v>
      </c>
      <c r="BF169" s="226">
        <f t="shared" si="60"/>
        <v>0</v>
      </c>
      <c r="BG169" s="226">
        <f t="shared" si="61"/>
        <v>0</v>
      </c>
      <c r="BH169" s="226">
        <f t="shared" si="62"/>
        <v>0</v>
      </c>
      <c r="BI169" s="226">
        <f t="shared" si="63"/>
        <v>0</v>
      </c>
      <c r="BJ169" s="226">
        <f t="shared" si="64"/>
        <v>0</v>
      </c>
      <c r="BK169" s="226">
        <f t="shared" si="65"/>
        <v>0</v>
      </c>
      <c r="BL169" s="226">
        <f t="shared" si="66"/>
        <v>0</v>
      </c>
      <c r="BM169" s="226">
        <f t="shared" si="67"/>
        <v>0</v>
      </c>
      <c r="BN169" s="226">
        <f t="shared" si="68"/>
        <v>0</v>
      </c>
      <c r="BO169" s="226">
        <f t="shared" si="69"/>
        <v>0</v>
      </c>
      <c r="BP169" s="226">
        <f t="shared" si="70"/>
        <v>0</v>
      </c>
      <c r="BQ169" s="226">
        <f t="shared" si="71"/>
        <v>0</v>
      </c>
      <c r="BR169" s="226">
        <f t="shared" si="72"/>
        <v>0</v>
      </c>
      <c r="BS169" s="226">
        <f t="shared" si="73"/>
        <v>0</v>
      </c>
      <c r="BT169" s="226">
        <f t="shared" si="74"/>
        <v>0</v>
      </c>
      <c r="BU169" s="226">
        <f t="shared" si="75"/>
        <v>0</v>
      </c>
      <c r="BV169" s="226">
        <f t="shared" si="76"/>
        <v>0</v>
      </c>
    </row>
    <row r="170" spans="1:74">
      <c r="A170" s="226">
        <v>138</v>
      </c>
      <c r="B170" s="226" t="s">
        <v>1443</v>
      </c>
      <c r="C170" s="226">
        <f>INDEX('Uganda workforce data - raw'!$A$4:$F$619,MATCH($B170, 'Uganda workforce data - raw'!$B$4:$B$619,0), MATCH("Filled Male",'Uganda workforce data - raw'!$A$4:$F$4,0))*INDEX('Mapping cadres'!$B$1:$Z$616,MATCH($B170, 'Mapping cadres'!$B$1:$B$616,0), MATCH(C$32,'Mapping cadres'!$B$1:$Z$1,0))</f>
        <v>3</v>
      </c>
      <c r="D170" s="226">
        <f>INDEX('Uganda workforce data - raw'!$A$4:$F$619,MATCH($B170, 'Uganda workforce data - raw'!$B$4:$B$619,0), MATCH("Filled Male",'Uganda workforce data - raw'!$A$4:$F$4,0))*INDEX('Mapping cadres'!$B$1:$Z$616,MATCH($B170, 'Mapping cadres'!$B$1:$B$616,0), MATCH(D$32,'Mapping cadres'!$B$1:$Z$1,0))</f>
        <v>0</v>
      </c>
      <c r="E170" s="226">
        <f>INDEX('Uganda workforce data - raw'!$A$4:$F$619,MATCH($B170, 'Uganda workforce data - raw'!$B$4:$B$619,0), MATCH("Filled Male",'Uganda workforce data - raw'!$A$4:$F$4,0))*INDEX('Mapping cadres'!$B$1:$Z$616,MATCH($B170, 'Mapping cadres'!$B$1:$B$616,0), MATCH(E$32,'Mapping cadres'!$B$1:$Z$1,0))</f>
        <v>0</v>
      </c>
      <c r="F170" s="226">
        <f>INDEX('Uganda workforce data - raw'!$A$4:$F$619,MATCH($B170, 'Uganda workforce data - raw'!$B$4:$B$619,0), MATCH("Filled Male",'Uganda workforce data - raw'!$A$4:$F$4,0))*INDEX('Mapping cadres'!$B$1:$Z$616,MATCH($B170, 'Mapping cadres'!$B$1:$B$616,0), MATCH(F$32,'Mapping cadres'!$B$1:$Z$1,0))</f>
        <v>0</v>
      </c>
      <c r="G170" s="226">
        <f>INDEX('Uganda workforce data - raw'!$A$4:$F$619,MATCH($B170, 'Uganda workforce data - raw'!$B$4:$B$619,0), MATCH("Filled Male",'Uganda workforce data - raw'!$A$4:$F$4,0))*INDEX('Mapping cadres'!$B$1:$Z$616,MATCH($B170, 'Mapping cadres'!$B$1:$B$616,0), MATCH(G$32,'Mapping cadres'!$B$1:$Z$1,0))</f>
        <v>0</v>
      </c>
      <c r="H170" s="226">
        <f>INDEX('Uganda workforce data - raw'!$A$4:$F$619,MATCH($B170, 'Uganda workforce data - raw'!$B$4:$B$619,0), MATCH("Filled Male",'Uganda workforce data - raw'!$A$4:$F$4,0))*INDEX('Mapping cadres'!$B$1:$Z$616,MATCH($B170, 'Mapping cadres'!$B$1:$B$616,0), MATCH(H$32,'Mapping cadres'!$B$1:$Z$1,0))</f>
        <v>0</v>
      </c>
      <c r="I170" s="226">
        <f>INDEX('Uganda workforce data - raw'!$A$4:$F$619,MATCH($B170, 'Uganda workforce data - raw'!$B$4:$B$619,0), MATCH("Filled Male",'Uganda workforce data - raw'!$A$4:$F$4,0))*INDEX('Mapping cadres'!$B$1:$Z$616,MATCH($B170, 'Mapping cadres'!$B$1:$B$616,0), MATCH(I$32,'Mapping cadres'!$B$1:$Z$1,0))</f>
        <v>0</v>
      </c>
      <c r="J170" s="226">
        <f>INDEX('Uganda workforce data - raw'!$A$4:$F$619,MATCH($B170, 'Uganda workforce data - raw'!$B$4:$B$619,0), MATCH("Filled Male",'Uganda workforce data - raw'!$A$4:$F$4,0))*INDEX('Mapping cadres'!$B$1:$Z$616,MATCH($B170, 'Mapping cadres'!$B$1:$B$616,0), MATCH(J$32,'Mapping cadres'!$B$1:$Z$1,0))</f>
        <v>0</v>
      </c>
      <c r="K170" s="226">
        <f>INDEX('Uganda workforce data - raw'!$A$4:$F$619,MATCH($B170, 'Uganda workforce data - raw'!$B$4:$B$619,0), MATCH("Filled Male",'Uganda workforce data - raw'!$A$4:$F$4,0))*INDEX('Mapping cadres'!$B$1:$Z$616,MATCH($B170, 'Mapping cadres'!$B$1:$B$616,0), MATCH(K$32,'Mapping cadres'!$B$1:$Z$1,0))</f>
        <v>0</v>
      </c>
      <c r="L170" s="226">
        <f>INDEX('Uganda workforce data - raw'!$A$4:$F$619,MATCH($B170, 'Uganda workforce data - raw'!$B$4:$B$619,0), MATCH("Filled Male",'Uganda workforce data - raw'!$A$4:$F$4,0))*INDEX('Mapping cadres'!$B$1:$Z$616,MATCH($B170, 'Mapping cadres'!$B$1:$B$616,0), MATCH(L$32,'Mapping cadres'!$B$1:$Z$1,0))</f>
        <v>0</v>
      </c>
      <c r="M170" s="226">
        <f>INDEX('Uganda workforce data - raw'!$A$4:$F$619,MATCH($B170, 'Uganda workforce data - raw'!$B$4:$B$619,0), MATCH("Filled Male",'Uganda workforce data - raw'!$A$4:$F$4,0))*INDEX('Mapping cadres'!$B$1:$Z$616,MATCH($B170, 'Mapping cadres'!$B$1:$B$616,0), MATCH(M$32,'Mapping cadres'!$B$1:$Z$1,0))</f>
        <v>0</v>
      </c>
      <c r="N170" s="226">
        <f>INDEX('Uganda workforce data - raw'!$A$4:$F$619,MATCH($B170, 'Uganda workforce data - raw'!$B$4:$B$619,0), MATCH("Filled Male",'Uganda workforce data - raw'!$A$4:$F$4,0))*INDEX('Mapping cadres'!$B$1:$Z$616,MATCH($B170, 'Mapping cadres'!$B$1:$B$616,0), MATCH(N$32,'Mapping cadres'!$B$1:$Z$1,0))</f>
        <v>0</v>
      </c>
      <c r="O170" s="226">
        <f>INDEX('Uganda workforce data - raw'!$A$4:$F$619,MATCH($B170, 'Uganda workforce data - raw'!$B$4:$B$619,0), MATCH("Filled Male",'Uganda workforce data - raw'!$A$4:$F$4,0))*INDEX('Mapping cadres'!$B$1:$Z$616,MATCH($B170, 'Mapping cadres'!$B$1:$B$616,0), MATCH(O$32,'Mapping cadres'!$B$1:$Z$1,0))</f>
        <v>0</v>
      </c>
      <c r="P170" s="226">
        <f>INDEX('Uganda workforce data - raw'!$A$4:$F$619,MATCH($B170, 'Uganda workforce data - raw'!$B$4:$B$619,0), MATCH("Filled Male",'Uganda workforce data - raw'!$A$4:$F$4,0))*INDEX('Mapping cadres'!$B$1:$Z$616,MATCH($B170, 'Mapping cadres'!$B$1:$B$616,0), MATCH(P$32,'Mapping cadres'!$B$1:$Z$1,0))</f>
        <v>0</v>
      </c>
      <c r="Q170" s="226">
        <f>INDEX('Uganda workforce data - raw'!$A$4:$F$619,MATCH($B170, 'Uganda workforce data - raw'!$B$4:$B$619,0), MATCH("Filled Male",'Uganda workforce data - raw'!$A$4:$F$4,0))*INDEX('Mapping cadres'!$B$1:$Z$616,MATCH($B170, 'Mapping cadres'!$B$1:$B$616,0), MATCH(Q$32,'Mapping cadres'!$B$1:$Z$1,0))</f>
        <v>0</v>
      </c>
      <c r="R170" s="226">
        <f>INDEX('Uganda workforce data - raw'!$A$4:$F$619,MATCH($B170, 'Uganda workforce data - raw'!$B$4:$B$619,0), MATCH("Filled Male",'Uganda workforce data - raw'!$A$4:$F$4,0))*INDEX('Mapping cadres'!$B$1:$Z$616,MATCH($B170, 'Mapping cadres'!$B$1:$B$616,0), MATCH(R$32,'Mapping cadres'!$B$1:$Z$1,0))</f>
        <v>0</v>
      </c>
      <c r="S170" s="226">
        <f>INDEX('Uganda workforce data - raw'!$A$4:$F$619,MATCH($B170, 'Uganda workforce data - raw'!$B$4:$B$619,0), MATCH("Filled Male",'Uganda workforce data - raw'!$A$4:$F$4,0))*INDEX('Mapping cadres'!$B$1:$Z$616,MATCH($B170, 'Mapping cadres'!$B$1:$B$616,0), MATCH(S$32,'Mapping cadres'!$B$1:$Z$1,0))</f>
        <v>0</v>
      </c>
      <c r="T170" s="226">
        <f>INDEX('Uganda workforce data - raw'!$A$4:$F$619,MATCH($B170, 'Uganda workforce data - raw'!$B$4:$B$619,0), MATCH("Filled Male",'Uganda workforce data - raw'!$A$4:$F$4,0))*INDEX('Mapping cadres'!$B$1:$Z$616,MATCH($B170, 'Mapping cadres'!$B$1:$B$616,0), MATCH(T$32,'Mapping cadres'!$B$1:$Z$1,0))</f>
        <v>0</v>
      </c>
      <c r="U170" s="226">
        <f>INDEX('Uganda workforce data - raw'!$A$4:$F$619,MATCH($B170, 'Uganda workforce data - raw'!$B$4:$B$619,0), MATCH("Filled Male",'Uganda workforce data - raw'!$A$4:$F$4,0))*INDEX('Mapping cadres'!$B$1:$Z$616,MATCH($B170, 'Mapping cadres'!$B$1:$B$616,0), MATCH(U$32,'Mapping cadres'!$B$1:$Z$1,0))</f>
        <v>0</v>
      </c>
      <c r="V170" s="226">
        <f>INDEX('Uganda workforce data - raw'!$A$4:$F$619,MATCH($B170, 'Uganda workforce data - raw'!$B$4:$B$619,0), MATCH("Filled Male",'Uganda workforce data - raw'!$A$4:$F$4,0))*INDEX('Mapping cadres'!$B$1:$Z$616,MATCH($B170, 'Mapping cadres'!$B$1:$B$616,0), MATCH(V$32,'Mapping cadres'!$B$1:$Z$1,0))</f>
        <v>0</v>
      </c>
      <c r="W170" s="226">
        <f>INDEX('Uganda workforce data - raw'!$A$4:$F$619,MATCH($B170, 'Uganda workforce data - raw'!$B$4:$B$619,0), MATCH("Filled Male",'Uganda workforce data - raw'!$A$4:$F$4,0))*INDEX('Mapping cadres'!$B$1:$Z$616,MATCH($B170, 'Mapping cadres'!$B$1:$B$616,0), MATCH(W$32,'Mapping cadres'!$B$1:$Z$1,0))</f>
        <v>0</v>
      </c>
      <c r="X170" s="226">
        <f>INDEX('Uganda workforce data - raw'!$A$4:$F$619,MATCH($B170, 'Uganda workforce data - raw'!$B$4:$B$619,0), MATCH("Filled Male",'Uganda workforce data - raw'!$A$4:$F$4,0))*INDEX('Mapping cadres'!$B$1:$Z$616,MATCH($B170, 'Mapping cadres'!$B$1:$B$616,0), MATCH(X$32,'Mapping cadres'!$B$1:$Z$1,0))</f>
        <v>0</v>
      </c>
      <c r="Y170" s="226">
        <f>INDEX('Uganda workforce data - raw'!$A$4:$F$619,MATCH($B170, 'Uganda workforce data - raw'!$B$4:$B$619,0), MATCH("Filled Male",'Uganda workforce data - raw'!$A$4:$F$4,0))*INDEX('Mapping cadres'!$B$1:$Z$616,MATCH($B170, 'Mapping cadres'!$B$1:$B$616,0), MATCH(Y$32,'Mapping cadres'!$B$1:$Z$1,0))</f>
        <v>0</v>
      </c>
      <c r="Z170" s="226">
        <f>INDEX('Uganda workforce data - raw'!$A$4:$F$619,MATCH($B170, 'Uganda workforce data - raw'!$B$4:$B$619,0), MATCH("Filled Male",'Uganda workforce data - raw'!$A$4:$F$4,0))*INDEX('Mapping cadres'!$B$1:$Z$616,MATCH($B170, 'Mapping cadres'!$B$1:$B$616,0), MATCH(Z$32,'Mapping cadres'!$B$1:$Z$1,0))</f>
        <v>0</v>
      </c>
      <c r="AA170" s="226">
        <f>INDEX('Uganda workforce data - raw'!$A$4:$F$619,MATCH($B170, 'Uganda workforce data - raw'!$B$4:$B$619,0), MATCH("Filled Female",'Uganda workforce data - raw'!$A$4:$F$4,0))*INDEX('Mapping cadres'!$B$1:$Z$616,MATCH($B170, 'Mapping cadres'!$B$1:$B$616,0), MATCH(AA$32,'Mapping cadres'!$B$1:$Z$1,0))</f>
        <v>1</v>
      </c>
      <c r="AB170" s="226">
        <f>INDEX('Uganda workforce data - raw'!$A$4:$F$619,MATCH($B170, 'Uganda workforce data - raw'!$B$4:$B$619,0), MATCH("Filled Female",'Uganda workforce data - raw'!$A$4:$F$4,0))*INDEX('Mapping cadres'!$B$1:$Z$616,MATCH($B170, 'Mapping cadres'!$B$1:$B$616,0), MATCH(AB$32,'Mapping cadres'!$B$1:$Z$1,0))</f>
        <v>0</v>
      </c>
      <c r="AC170" s="226">
        <f>INDEX('Uganda workforce data - raw'!$A$4:$F$619,MATCH($B170, 'Uganda workforce data - raw'!$B$4:$B$619,0), MATCH("Filled Female",'Uganda workforce data - raw'!$A$4:$F$4,0))*INDEX('Mapping cadres'!$B$1:$Z$616,MATCH($B170, 'Mapping cadres'!$B$1:$B$616,0), MATCH(AC$32,'Mapping cadres'!$B$1:$Z$1,0))</f>
        <v>0</v>
      </c>
      <c r="AD170" s="226">
        <f>INDEX('Uganda workforce data - raw'!$A$4:$F$619,MATCH($B170, 'Uganda workforce data - raw'!$B$4:$B$619,0), MATCH("Filled Female",'Uganda workforce data - raw'!$A$4:$F$4,0))*INDEX('Mapping cadres'!$B$1:$Z$616,MATCH($B170, 'Mapping cadres'!$B$1:$B$616,0), MATCH(AD$32,'Mapping cadres'!$B$1:$Z$1,0))</f>
        <v>0</v>
      </c>
      <c r="AE170" s="226">
        <f>INDEX('Uganda workforce data - raw'!$A$4:$F$619,MATCH($B170, 'Uganda workforce data - raw'!$B$4:$B$619,0), MATCH("Filled Female",'Uganda workforce data - raw'!$A$4:$F$4,0))*INDEX('Mapping cadres'!$B$1:$Z$616,MATCH($B170, 'Mapping cadres'!$B$1:$B$616,0), MATCH(AE$32,'Mapping cadres'!$B$1:$Z$1,0))</f>
        <v>0</v>
      </c>
      <c r="AF170" s="226">
        <f>INDEX('Uganda workforce data - raw'!$A$4:$F$619,MATCH($B170, 'Uganda workforce data - raw'!$B$4:$B$619,0), MATCH("Filled Female",'Uganda workforce data - raw'!$A$4:$F$4,0))*INDEX('Mapping cadres'!$B$1:$Z$616,MATCH($B170, 'Mapping cadres'!$B$1:$B$616,0), MATCH(AF$32,'Mapping cadres'!$B$1:$Z$1,0))</f>
        <v>0</v>
      </c>
      <c r="AG170" s="226">
        <f>INDEX('Uganda workforce data - raw'!$A$4:$F$619,MATCH($B170, 'Uganda workforce data - raw'!$B$4:$B$619,0), MATCH("Filled Female",'Uganda workforce data - raw'!$A$4:$F$4,0))*INDEX('Mapping cadres'!$B$1:$Z$616,MATCH($B170, 'Mapping cadres'!$B$1:$B$616,0), MATCH(AG$32,'Mapping cadres'!$B$1:$Z$1,0))</f>
        <v>0</v>
      </c>
      <c r="AH170" s="226">
        <f>INDEX('Uganda workforce data - raw'!$A$4:$F$619,MATCH($B170, 'Uganda workforce data - raw'!$B$4:$B$619,0), MATCH("Filled Female",'Uganda workforce data - raw'!$A$4:$F$4,0))*INDEX('Mapping cadres'!$B$1:$Z$616,MATCH($B170, 'Mapping cadres'!$B$1:$B$616,0), MATCH(AH$32,'Mapping cadres'!$B$1:$Z$1,0))</f>
        <v>0</v>
      </c>
      <c r="AI170" s="226">
        <f>INDEX('Uganda workforce data - raw'!$A$4:$F$619,MATCH($B170, 'Uganda workforce data - raw'!$B$4:$B$619,0), MATCH("Filled Female",'Uganda workforce data - raw'!$A$4:$F$4,0))*INDEX('Mapping cadres'!$B$1:$Z$616,MATCH($B170, 'Mapping cadres'!$B$1:$B$616,0), MATCH(AI$32,'Mapping cadres'!$B$1:$Z$1,0))</f>
        <v>0</v>
      </c>
      <c r="AJ170" s="226">
        <f>INDEX('Uganda workforce data - raw'!$A$4:$F$619,MATCH($B170, 'Uganda workforce data - raw'!$B$4:$B$619,0), MATCH("Filled Female",'Uganda workforce data - raw'!$A$4:$F$4,0))*INDEX('Mapping cadres'!$B$1:$Z$616,MATCH($B170, 'Mapping cadres'!$B$1:$B$616,0), MATCH(AJ$32,'Mapping cadres'!$B$1:$Z$1,0))</f>
        <v>0</v>
      </c>
      <c r="AK170" s="226">
        <f>INDEX('Uganda workforce data - raw'!$A$4:$F$619,MATCH($B170, 'Uganda workforce data - raw'!$B$4:$B$619,0), MATCH("Filled Female",'Uganda workforce data - raw'!$A$4:$F$4,0))*INDEX('Mapping cadres'!$B$1:$Z$616,MATCH($B170, 'Mapping cadres'!$B$1:$B$616,0), MATCH(AK$32,'Mapping cadres'!$B$1:$Z$1,0))</f>
        <v>0</v>
      </c>
      <c r="AL170" s="226">
        <f>INDEX('Uganda workforce data - raw'!$A$4:$F$619,MATCH($B170, 'Uganda workforce data - raw'!$B$4:$B$619,0), MATCH("Filled Female",'Uganda workforce data - raw'!$A$4:$F$4,0))*INDEX('Mapping cadres'!$B$1:$Z$616,MATCH($B170, 'Mapping cadres'!$B$1:$B$616,0), MATCH(AL$32,'Mapping cadres'!$B$1:$Z$1,0))</f>
        <v>0</v>
      </c>
      <c r="AM170" s="226">
        <f>INDEX('Uganda workforce data - raw'!$A$4:$F$619,MATCH($B170, 'Uganda workforce data - raw'!$B$4:$B$619,0), MATCH("Filled Female",'Uganda workforce data - raw'!$A$4:$F$4,0))*INDEX('Mapping cadres'!$B$1:$Z$616,MATCH($B170, 'Mapping cadres'!$B$1:$B$616,0), MATCH(AM$32,'Mapping cadres'!$B$1:$Z$1,0))</f>
        <v>0</v>
      </c>
      <c r="AN170" s="226">
        <f>INDEX('Uganda workforce data - raw'!$A$4:$F$619,MATCH($B170, 'Uganda workforce data - raw'!$B$4:$B$619,0), MATCH("Filled Female",'Uganda workforce data - raw'!$A$4:$F$4,0))*INDEX('Mapping cadres'!$B$1:$Z$616,MATCH($B170, 'Mapping cadres'!$B$1:$B$616,0), MATCH(AN$32,'Mapping cadres'!$B$1:$Z$1,0))</f>
        <v>0</v>
      </c>
      <c r="AO170" s="226">
        <f>INDEX('Uganda workforce data - raw'!$A$4:$F$619,MATCH($B170, 'Uganda workforce data - raw'!$B$4:$B$619,0), MATCH("Filled Female",'Uganda workforce data - raw'!$A$4:$F$4,0))*INDEX('Mapping cadres'!$B$1:$Z$616,MATCH($B170, 'Mapping cadres'!$B$1:$B$616,0), MATCH(AO$32,'Mapping cadres'!$B$1:$Z$1,0))</f>
        <v>0</v>
      </c>
      <c r="AP170" s="226">
        <f>INDEX('Uganda workforce data - raw'!$A$4:$F$619,MATCH($B170, 'Uganda workforce data - raw'!$B$4:$B$619,0), MATCH("Filled Female",'Uganda workforce data - raw'!$A$4:$F$4,0))*INDEX('Mapping cadres'!$B$1:$Z$616,MATCH($B170, 'Mapping cadres'!$B$1:$B$616,0), MATCH(AP$32,'Mapping cadres'!$B$1:$Z$1,0))</f>
        <v>0</v>
      </c>
      <c r="AQ170" s="226">
        <f>INDEX('Uganda workforce data - raw'!$A$4:$F$619,MATCH($B170, 'Uganda workforce data - raw'!$B$4:$B$619,0), MATCH("Filled Female",'Uganda workforce data - raw'!$A$4:$F$4,0))*INDEX('Mapping cadres'!$B$1:$Z$616,MATCH($B170, 'Mapping cadres'!$B$1:$B$616,0), MATCH(AQ$32,'Mapping cadres'!$B$1:$Z$1,0))</f>
        <v>0</v>
      </c>
      <c r="AR170" s="226">
        <f>INDEX('Uganda workforce data - raw'!$A$4:$F$619,MATCH($B170, 'Uganda workforce data - raw'!$B$4:$B$619,0), MATCH("Filled Female",'Uganda workforce data - raw'!$A$4:$F$4,0))*INDEX('Mapping cadres'!$B$1:$Z$616,MATCH($B170, 'Mapping cadres'!$B$1:$B$616,0), MATCH(AR$32,'Mapping cadres'!$B$1:$Z$1,0))</f>
        <v>0</v>
      </c>
      <c r="AS170" s="226">
        <f>INDEX('Uganda workforce data - raw'!$A$4:$F$619,MATCH($B170, 'Uganda workforce data - raw'!$B$4:$B$619,0), MATCH("Filled Female",'Uganda workforce data - raw'!$A$4:$F$4,0))*INDEX('Mapping cadres'!$B$1:$Z$616,MATCH($B170, 'Mapping cadres'!$B$1:$B$616,0), MATCH(AS$32,'Mapping cadres'!$B$1:$Z$1,0))</f>
        <v>0</v>
      </c>
      <c r="AT170" s="226">
        <f>INDEX('Uganda workforce data - raw'!$A$4:$F$619,MATCH($B170, 'Uganda workforce data - raw'!$B$4:$B$619,0), MATCH("Filled Female",'Uganda workforce data - raw'!$A$4:$F$4,0))*INDEX('Mapping cadres'!$B$1:$Z$616,MATCH($B170, 'Mapping cadres'!$B$1:$B$616,0), MATCH(AT$32,'Mapping cadres'!$B$1:$Z$1,0))</f>
        <v>0</v>
      </c>
      <c r="AU170" s="226">
        <f>INDEX('Uganda workforce data - raw'!$A$4:$F$619,MATCH($B170, 'Uganda workforce data - raw'!$B$4:$B$619,0), MATCH("Filled Female",'Uganda workforce data - raw'!$A$4:$F$4,0))*INDEX('Mapping cadres'!$B$1:$Z$616,MATCH($B170, 'Mapping cadres'!$B$1:$B$616,0), MATCH(AU$32,'Mapping cadres'!$B$1:$Z$1,0))</f>
        <v>0</v>
      </c>
      <c r="AV170" s="226">
        <f>INDEX('Uganda workforce data - raw'!$A$4:$F$619,MATCH($B170, 'Uganda workforce data - raw'!$B$4:$B$619,0), MATCH("Filled Female",'Uganda workforce data - raw'!$A$4:$F$4,0))*INDEX('Mapping cadres'!$B$1:$Z$616,MATCH($B170, 'Mapping cadres'!$B$1:$B$616,0), MATCH(AV$32,'Mapping cadres'!$B$1:$Z$1,0))</f>
        <v>0</v>
      </c>
      <c r="AW170" s="226">
        <f>INDEX('Uganda workforce data - raw'!$A$4:$F$619,MATCH($B170, 'Uganda workforce data - raw'!$B$4:$B$619,0), MATCH("Filled Female",'Uganda workforce data - raw'!$A$4:$F$4,0))*INDEX('Mapping cadres'!$B$1:$Z$616,MATCH($B170, 'Mapping cadres'!$B$1:$B$616,0), MATCH(AW$32,'Mapping cadres'!$B$1:$Z$1,0))</f>
        <v>0</v>
      </c>
      <c r="AX170" s="226">
        <f>INDEX('Uganda workforce data - raw'!$A$4:$F$619,MATCH($B170, 'Uganda workforce data - raw'!$B$4:$B$619,0), MATCH("Filled Female",'Uganda workforce data - raw'!$A$4:$F$4,0))*INDEX('Mapping cadres'!$B$1:$Z$616,MATCH($B170, 'Mapping cadres'!$B$1:$B$616,0), MATCH(AX$32,'Mapping cadres'!$B$1:$Z$1,0))</f>
        <v>0</v>
      </c>
      <c r="AY170" s="226">
        <f t="shared" si="53"/>
        <v>4</v>
      </c>
      <c r="AZ170" s="226">
        <f t="shared" si="54"/>
        <v>0</v>
      </c>
      <c r="BA170" s="226">
        <f t="shared" si="55"/>
        <v>0</v>
      </c>
      <c r="BB170" s="226">
        <f t="shared" si="56"/>
        <v>0</v>
      </c>
      <c r="BC170" s="226">
        <f t="shared" si="57"/>
        <v>0</v>
      </c>
      <c r="BD170" s="226">
        <f t="shared" si="58"/>
        <v>0</v>
      </c>
      <c r="BE170" s="226">
        <f t="shared" si="59"/>
        <v>0</v>
      </c>
      <c r="BF170" s="226">
        <f t="shared" si="60"/>
        <v>0</v>
      </c>
      <c r="BG170" s="226">
        <f t="shared" si="61"/>
        <v>0</v>
      </c>
      <c r="BH170" s="226">
        <f t="shared" si="62"/>
        <v>0</v>
      </c>
      <c r="BI170" s="226">
        <f t="shared" si="63"/>
        <v>0</v>
      </c>
      <c r="BJ170" s="226">
        <f t="shared" si="64"/>
        <v>0</v>
      </c>
      <c r="BK170" s="226">
        <f t="shared" si="65"/>
        <v>0</v>
      </c>
      <c r="BL170" s="226">
        <f t="shared" si="66"/>
        <v>0</v>
      </c>
      <c r="BM170" s="226">
        <f t="shared" si="67"/>
        <v>0</v>
      </c>
      <c r="BN170" s="226">
        <f t="shared" si="68"/>
        <v>0</v>
      </c>
      <c r="BO170" s="226">
        <f t="shared" si="69"/>
        <v>0</v>
      </c>
      <c r="BP170" s="226">
        <f t="shared" si="70"/>
        <v>0</v>
      </c>
      <c r="BQ170" s="226">
        <f t="shared" si="71"/>
        <v>0</v>
      </c>
      <c r="BR170" s="226">
        <f t="shared" si="72"/>
        <v>0</v>
      </c>
      <c r="BS170" s="226">
        <f t="shared" si="73"/>
        <v>0</v>
      </c>
      <c r="BT170" s="226">
        <f t="shared" si="74"/>
        <v>0</v>
      </c>
      <c r="BU170" s="226">
        <f t="shared" si="75"/>
        <v>0</v>
      </c>
      <c r="BV170" s="226">
        <f t="shared" si="76"/>
        <v>0</v>
      </c>
    </row>
    <row r="171" spans="1:74">
      <c r="A171" s="226">
        <v>139</v>
      </c>
      <c r="B171" s="226" t="s">
        <v>1444</v>
      </c>
      <c r="C171" s="226">
        <f>INDEX('Uganda workforce data - raw'!$A$4:$F$619,MATCH($B171, 'Uganda workforce data - raw'!$B$4:$B$619,0), MATCH("Filled Male",'Uganda workforce data - raw'!$A$4:$F$4,0))*INDEX('Mapping cadres'!$B$1:$Z$616,MATCH($B171, 'Mapping cadres'!$B$1:$B$616,0), MATCH(C$32,'Mapping cadres'!$B$1:$Z$1,0))</f>
        <v>1</v>
      </c>
      <c r="D171" s="226">
        <f>INDEX('Uganda workforce data - raw'!$A$4:$F$619,MATCH($B171, 'Uganda workforce data - raw'!$B$4:$B$619,0), MATCH("Filled Male",'Uganda workforce data - raw'!$A$4:$F$4,0))*INDEX('Mapping cadres'!$B$1:$Z$616,MATCH($B171, 'Mapping cadres'!$B$1:$B$616,0), MATCH(D$32,'Mapping cadres'!$B$1:$Z$1,0))</f>
        <v>0</v>
      </c>
      <c r="E171" s="226">
        <f>INDEX('Uganda workforce data - raw'!$A$4:$F$619,MATCH($B171, 'Uganda workforce data - raw'!$B$4:$B$619,0), MATCH("Filled Male",'Uganda workforce data - raw'!$A$4:$F$4,0))*INDEX('Mapping cadres'!$B$1:$Z$616,MATCH($B171, 'Mapping cadres'!$B$1:$B$616,0), MATCH(E$32,'Mapping cadres'!$B$1:$Z$1,0))</f>
        <v>0</v>
      </c>
      <c r="F171" s="226">
        <f>INDEX('Uganda workforce data - raw'!$A$4:$F$619,MATCH($B171, 'Uganda workforce data - raw'!$B$4:$B$619,0), MATCH("Filled Male",'Uganda workforce data - raw'!$A$4:$F$4,0))*INDEX('Mapping cadres'!$B$1:$Z$616,MATCH($B171, 'Mapping cadres'!$B$1:$B$616,0), MATCH(F$32,'Mapping cadres'!$B$1:$Z$1,0))</f>
        <v>0</v>
      </c>
      <c r="G171" s="226">
        <f>INDEX('Uganda workforce data - raw'!$A$4:$F$619,MATCH($B171, 'Uganda workforce data - raw'!$B$4:$B$619,0), MATCH("Filled Male",'Uganda workforce data - raw'!$A$4:$F$4,0))*INDEX('Mapping cadres'!$B$1:$Z$616,MATCH($B171, 'Mapping cadres'!$B$1:$B$616,0), MATCH(G$32,'Mapping cadres'!$B$1:$Z$1,0))</f>
        <v>0</v>
      </c>
      <c r="H171" s="226">
        <f>INDEX('Uganda workforce data - raw'!$A$4:$F$619,MATCH($B171, 'Uganda workforce data - raw'!$B$4:$B$619,0), MATCH("Filled Male",'Uganda workforce data - raw'!$A$4:$F$4,0))*INDEX('Mapping cadres'!$B$1:$Z$616,MATCH($B171, 'Mapping cadres'!$B$1:$B$616,0), MATCH(H$32,'Mapping cadres'!$B$1:$Z$1,0))</f>
        <v>0</v>
      </c>
      <c r="I171" s="226">
        <f>INDEX('Uganda workforce data - raw'!$A$4:$F$619,MATCH($B171, 'Uganda workforce data - raw'!$B$4:$B$619,0), MATCH("Filled Male",'Uganda workforce data - raw'!$A$4:$F$4,0))*INDEX('Mapping cadres'!$B$1:$Z$616,MATCH($B171, 'Mapping cadres'!$B$1:$B$616,0), MATCH(I$32,'Mapping cadres'!$B$1:$Z$1,0))</f>
        <v>0</v>
      </c>
      <c r="J171" s="226">
        <f>INDEX('Uganda workforce data - raw'!$A$4:$F$619,MATCH($B171, 'Uganda workforce data - raw'!$B$4:$B$619,0), MATCH("Filled Male",'Uganda workforce data - raw'!$A$4:$F$4,0))*INDEX('Mapping cadres'!$B$1:$Z$616,MATCH($B171, 'Mapping cadres'!$B$1:$B$616,0), MATCH(J$32,'Mapping cadres'!$B$1:$Z$1,0))</f>
        <v>0</v>
      </c>
      <c r="K171" s="226">
        <f>INDEX('Uganda workforce data - raw'!$A$4:$F$619,MATCH($B171, 'Uganda workforce data - raw'!$B$4:$B$619,0), MATCH("Filled Male",'Uganda workforce data - raw'!$A$4:$F$4,0))*INDEX('Mapping cadres'!$B$1:$Z$616,MATCH($B171, 'Mapping cadres'!$B$1:$B$616,0), MATCH(K$32,'Mapping cadres'!$B$1:$Z$1,0))</f>
        <v>0</v>
      </c>
      <c r="L171" s="226">
        <f>INDEX('Uganda workforce data - raw'!$A$4:$F$619,MATCH($B171, 'Uganda workforce data - raw'!$B$4:$B$619,0), MATCH("Filled Male",'Uganda workforce data - raw'!$A$4:$F$4,0))*INDEX('Mapping cadres'!$B$1:$Z$616,MATCH($B171, 'Mapping cadres'!$B$1:$B$616,0), MATCH(L$32,'Mapping cadres'!$B$1:$Z$1,0))</f>
        <v>0</v>
      </c>
      <c r="M171" s="226">
        <f>INDEX('Uganda workforce data - raw'!$A$4:$F$619,MATCH($B171, 'Uganda workforce data - raw'!$B$4:$B$619,0), MATCH("Filled Male",'Uganda workforce data - raw'!$A$4:$F$4,0))*INDEX('Mapping cadres'!$B$1:$Z$616,MATCH($B171, 'Mapping cadres'!$B$1:$B$616,0), MATCH(M$32,'Mapping cadres'!$B$1:$Z$1,0))</f>
        <v>0</v>
      </c>
      <c r="N171" s="226">
        <f>INDEX('Uganda workforce data - raw'!$A$4:$F$619,MATCH($B171, 'Uganda workforce data - raw'!$B$4:$B$619,0), MATCH("Filled Male",'Uganda workforce data - raw'!$A$4:$F$4,0))*INDEX('Mapping cadres'!$B$1:$Z$616,MATCH($B171, 'Mapping cadres'!$B$1:$B$616,0), MATCH(N$32,'Mapping cadres'!$B$1:$Z$1,0))</f>
        <v>0</v>
      </c>
      <c r="O171" s="226">
        <f>INDEX('Uganda workforce data - raw'!$A$4:$F$619,MATCH($B171, 'Uganda workforce data - raw'!$B$4:$B$619,0), MATCH("Filled Male",'Uganda workforce data - raw'!$A$4:$F$4,0))*INDEX('Mapping cadres'!$B$1:$Z$616,MATCH($B171, 'Mapping cadres'!$B$1:$B$616,0), MATCH(O$32,'Mapping cadres'!$B$1:$Z$1,0))</f>
        <v>0</v>
      </c>
      <c r="P171" s="226">
        <f>INDEX('Uganda workforce data - raw'!$A$4:$F$619,MATCH($B171, 'Uganda workforce data - raw'!$B$4:$B$619,0), MATCH("Filled Male",'Uganda workforce data - raw'!$A$4:$F$4,0))*INDEX('Mapping cadres'!$B$1:$Z$616,MATCH($B171, 'Mapping cadres'!$B$1:$B$616,0), MATCH(P$32,'Mapping cadres'!$B$1:$Z$1,0))</f>
        <v>0</v>
      </c>
      <c r="Q171" s="226">
        <f>INDEX('Uganda workforce data - raw'!$A$4:$F$619,MATCH($B171, 'Uganda workforce data - raw'!$B$4:$B$619,0), MATCH("Filled Male",'Uganda workforce data - raw'!$A$4:$F$4,0))*INDEX('Mapping cadres'!$B$1:$Z$616,MATCH($B171, 'Mapping cadres'!$B$1:$B$616,0), MATCH(Q$32,'Mapping cadres'!$B$1:$Z$1,0))</f>
        <v>0</v>
      </c>
      <c r="R171" s="226">
        <f>INDEX('Uganda workforce data - raw'!$A$4:$F$619,MATCH($B171, 'Uganda workforce data - raw'!$B$4:$B$619,0), MATCH("Filled Male",'Uganda workforce data - raw'!$A$4:$F$4,0))*INDEX('Mapping cadres'!$B$1:$Z$616,MATCH($B171, 'Mapping cadres'!$B$1:$B$616,0), MATCH(R$32,'Mapping cadres'!$B$1:$Z$1,0))</f>
        <v>0</v>
      </c>
      <c r="S171" s="226">
        <f>INDEX('Uganda workforce data - raw'!$A$4:$F$619,MATCH($B171, 'Uganda workforce data - raw'!$B$4:$B$619,0), MATCH("Filled Male",'Uganda workforce data - raw'!$A$4:$F$4,0))*INDEX('Mapping cadres'!$B$1:$Z$616,MATCH($B171, 'Mapping cadres'!$B$1:$B$616,0), MATCH(S$32,'Mapping cadres'!$B$1:$Z$1,0))</f>
        <v>0</v>
      </c>
      <c r="T171" s="226">
        <f>INDEX('Uganda workforce data - raw'!$A$4:$F$619,MATCH($B171, 'Uganda workforce data - raw'!$B$4:$B$619,0), MATCH("Filled Male",'Uganda workforce data - raw'!$A$4:$F$4,0))*INDEX('Mapping cadres'!$B$1:$Z$616,MATCH($B171, 'Mapping cadres'!$B$1:$B$616,0), MATCH(T$32,'Mapping cadres'!$B$1:$Z$1,0))</f>
        <v>0</v>
      </c>
      <c r="U171" s="226">
        <f>INDEX('Uganda workforce data - raw'!$A$4:$F$619,MATCH($B171, 'Uganda workforce data - raw'!$B$4:$B$619,0), MATCH("Filled Male",'Uganda workforce data - raw'!$A$4:$F$4,0))*INDEX('Mapping cadres'!$B$1:$Z$616,MATCH($B171, 'Mapping cadres'!$B$1:$B$616,0), MATCH(U$32,'Mapping cadres'!$B$1:$Z$1,0))</f>
        <v>0</v>
      </c>
      <c r="V171" s="226">
        <f>INDEX('Uganda workforce data - raw'!$A$4:$F$619,MATCH($B171, 'Uganda workforce data - raw'!$B$4:$B$619,0), MATCH("Filled Male",'Uganda workforce data - raw'!$A$4:$F$4,0))*INDEX('Mapping cadres'!$B$1:$Z$616,MATCH($B171, 'Mapping cadres'!$B$1:$B$616,0), MATCH(V$32,'Mapping cadres'!$B$1:$Z$1,0))</f>
        <v>0</v>
      </c>
      <c r="W171" s="226">
        <f>INDEX('Uganda workforce data - raw'!$A$4:$F$619,MATCH($B171, 'Uganda workforce data - raw'!$B$4:$B$619,0), MATCH("Filled Male",'Uganda workforce data - raw'!$A$4:$F$4,0))*INDEX('Mapping cadres'!$B$1:$Z$616,MATCH($B171, 'Mapping cadres'!$B$1:$B$616,0), MATCH(W$32,'Mapping cadres'!$B$1:$Z$1,0))</f>
        <v>0</v>
      </c>
      <c r="X171" s="226">
        <f>INDEX('Uganda workforce data - raw'!$A$4:$F$619,MATCH($B171, 'Uganda workforce data - raw'!$B$4:$B$619,0), MATCH("Filled Male",'Uganda workforce data - raw'!$A$4:$F$4,0))*INDEX('Mapping cadres'!$B$1:$Z$616,MATCH($B171, 'Mapping cadres'!$B$1:$B$616,0), MATCH(X$32,'Mapping cadres'!$B$1:$Z$1,0))</f>
        <v>0</v>
      </c>
      <c r="Y171" s="226">
        <f>INDEX('Uganda workforce data - raw'!$A$4:$F$619,MATCH($B171, 'Uganda workforce data - raw'!$B$4:$B$619,0), MATCH("Filled Male",'Uganda workforce data - raw'!$A$4:$F$4,0))*INDEX('Mapping cadres'!$B$1:$Z$616,MATCH($B171, 'Mapping cadres'!$B$1:$B$616,0), MATCH(Y$32,'Mapping cadres'!$B$1:$Z$1,0))</f>
        <v>0</v>
      </c>
      <c r="Z171" s="226">
        <f>INDEX('Uganda workforce data - raw'!$A$4:$F$619,MATCH($B171, 'Uganda workforce data - raw'!$B$4:$B$619,0), MATCH("Filled Male",'Uganda workforce data - raw'!$A$4:$F$4,0))*INDEX('Mapping cadres'!$B$1:$Z$616,MATCH($B171, 'Mapping cadres'!$B$1:$B$616,0), MATCH(Z$32,'Mapping cadres'!$B$1:$Z$1,0))</f>
        <v>0</v>
      </c>
      <c r="AA171" s="226">
        <f>INDEX('Uganda workforce data - raw'!$A$4:$F$619,MATCH($B171, 'Uganda workforce data - raw'!$B$4:$B$619,0), MATCH("Filled Female",'Uganda workforce data - raw'!$A$4:$F$4,0))*INDEX('Mapping cadres'!$B$1:$Z$616,MATCH($B171, 'Mapping cadres'!$B$1:$B$616,0), MATCH(AA$32,'Mapping cadres'!$B$1:$Z$1,0))</f>
        <v>0</v>
      </c>
      <c r="AB171" s="226">
        <f>INDEX('Uganda workforce data - raw'!$A$4:$F$619,MATCH($B171, 'Uganda workforce data - raw'!$B$4:$B$619,0), MATCH("Filled Female",'Uganda workforce data - raw'!$A$4:$F$4,0))*INDEX('Mapping cadres'!$B$1:$Z$616,MATCH($B171, 'Mapping cadres'!$B$1:$B$616,0), MATCH(AB$32,'Mapping cadres'!$B$1:$Z$1,0))</f>
        <v>0</v>
      </c>
      <c r="AC171" s="226">
        <f>INDEX('Uganda workforce data - raw'!$A$4:$F$619,MATCH($B171, 'Uganda workforce data - raw'!$B$4:$B$619,0), MATCH("Filled Female",'Uganda workforce data - raw'!$A$4:$F$4,0))*INDEX('Mapping cadres'!$B$1:$Z$616,MATCH($B171, 'Mapping cadres'!$B$1:$B$616,0), MATCH(AC$32,'Mapping cadres'!$B$1:$Z$1,0))</f>
        <v>0</v>
      </c>
      <c r="AD171" s="226">
        <f>INDEX('Uganda workforce data - raw'!$A$4:$F$619,MATCH($B171, 'Uganda workforce data - raw'!$B$4:$B$619,0), MATCH("Filled Female",'Uganda workforce data - raw'!$A$4:$F$4,0))*INDEX('Mapping cadres'!$B$1:$Z$616,MATCH($B171, 'Mapping cadres'!$B$1:$B$616,0), MATCH(AD$32,'Mapping cadres'!$B$1:$Z$1,0))</f>
        <v>0</v>
      </c>
      <c r="AE171" s="226">
        <f>INDEX('Uganda workforce data - raw'!$A$4:$F$619,MATCH($B171, 'Uganda workforce data - raw'!$B$4:$B$619,0), MATCH("Filled Female",'Uganda workforce data - raw'!$A$4:$F$4,0))*INDEX('Mapping cadres'!$B$1:$Z$616,MATCH($B171, 'Mapping cadres'!$B$1:$B$616,0), MATCH(AE$32,'Mapping cadres'!$B$1:$Z$1,0))</f>
        <v>0</v>
      </c>
      <c r="AF171" s="226">
        <f>INDEX('Uganda workforce data - raw'!$A$4:$F$619,MATCH($B171, 'Uganda workforce data - raw'!$B$4:$B$619,0), MATCH("Filled Female",'Uganda workforce data - raw'!$A$4:$F$4,0))*INDEX('Mapping cadres'!$B$1:$Z$616,MATCH($B171, 'Mapping cadres'!$B$1:$B$616,0), MATCH(AF$32,'Mapping cadres'!$B$1:$Z$1,0))</f>
        <v>0</v>
      </c>
      <c r="AG171" s="226">
        <f>INDEX('Uganda workforce data - raw'!$A$4:$F$619,MATCH($B171, 'Uganda workforce data - raw'!$B$4:$B$619,0), MATCH("Filled Female",'Uganda workforce data - raw'!$A$4:$F$4,0))*INDEX('Mapping cadres'!$B$1:$Z$616,MATCH($B171, 'Mapping cadres'!$B$1:$B$616,0), MATCH(AG$32,'Mapping cadres'!$B$1:$Z$1,0))</f>
        <v>0</v>
      </c>
      <c r="AH171" s="226">
        <f>INDEX('Uganda workforce data - raw'!$A$4:$F$619,MATCH($B171, 'Uganda workforce data - raw'!$B$4:$B$619,0), MATCH("Filled Female",'Uganda workforce data - raw'!$A$4:$F$4,0))*INDEX('Mapping cadres'!$B$1:$Z$616,MATCH($B171, 'Mapping cadres'!$B$1:$B$616,0), MATCH(AH$32,'Mapping cadres'!$B$1:$Z$1,0))</f>
        <v>0</v>
      </c>
      <c r="AI171" s="226">
        <f>INDEX('Uganda workforce data - raw'!$A$4:$F$619,MATCH($B171, 'Uganda workforce data - raw'!$B$4:$B$619,0), MATCH("Filled Female",'Uganda workforce data - raw'!$A$4:$F$4,0))*INDEX('Mapping cadres'!$B$1:$Z$616,MATCH($B171, 'Mapping cadres'!$B$1:$B$616,0), MATCH(AI$32,'Mapping cadres'!$B$1:$Z$1,0))</f>
        <v>0</v>
      </c>
      <c r="AJ171" s="226">
        <f>INDEX('Uganda workforce data - raw'!$A$4:$F$619,MATCH($B171, 'Uganda workforce data - raw'!$B$4:$B$619,0), MATCH("Filled Female",'Uganda workforce data - raw'!$A$4:$F$4,0))*INDEX('Mapping cadres'!$B$1:$Z$616,MATCH($B171, 'Mapping cadres'!$B$1:$B$616,0), MATCH(AJ$32,'Mapping cadres'!$B$1:$Z$1,0))</f>
        <v>0</v>
      </c>
      <c r="AK171" s="226">
        <f>INDEX('Uganda workforce data - raw'!$A$4:$F$619,MATCH($B171, 'Uganda workforce data - raw'!$B$4:$B$619,0), MATCH("Filled Female",'Uganda workforce data - raw'!$A$4:$F$4,0))*INDEX('Mapping cadres'!$B$1:$Z$616,MATCH($B171, 'Mapping cadres'!$B$1:$B$616,0), MATCH(AK$32,'Mapping cadres'!$B$1:$Z$1,0))</f>
        <v>0</v>
      </c>
      <c r="AL171" s="226">
        <f>INDEX('Uganda workforce data - raw'!$A$4:$F$619,MATCH($B171, 'Uganda workforce data - raw'!$B$4:$B$619,0), MATCH("Filled Female",'Uganda workforce data - raw'!$A$4:$F$4,0))*INDEX('Mapping cadres'!$B$1:$Z$616,MATCH($B171, 'Mapping cadres'!$B$1:$B$616,0), MATCH(AL$32,'Mapping cadres'!$B$1:$Z$1,0))</f>
        <v>0</v>
      </c>
      <c r="AM171" s="226">
        <f>INDEX('Uganda workforce data - raw'!$A$4:$F$619,MATCH($B171, 'Uganda workforce data - raw'!$B$4:$B$619,0), MATCH("Filled Female",'Uganda workforce data - raw'!$A$4:$F$4,0))*INDEX('Mapping cadres'!$B$1:$Z$616,MATCH($B171, 'Mapping cadres'!$B$1:$B$616,0), MATCH(AM$32,'Mapping cadres'!$B$1:$Z$1,0))</f>
        <v>0</v>
      </c>
      <c r="AN171" s="226">
        <f>INDEX('Uganda workforce data - raw'!$A$4:$F$619,MATCH($B171, 'Uganda workforce data - raw'!$B$4:$B$619,0), MATCH("Filled Female",'Uganda workforce data - raw'!$A$4:$F$4,0))*INDEX('Mapping cadres'!$B$1:$Z$616,MATCH($B171, 'Mapping cadres'!$B$1:$B$616,0), MATCH(AN$32,'Mapping cadres'!$B$1:$Z$1,0))</f>
        <v>0</v>
      </c>
      <c r="AO171" s="226">
        <f>INDEX('Uganda workforce data - raw'!$A$4:$F$619,MATCH($B171, 'Uganda workforce data - raw'!$B$4:$B$619,0), MATCH("Filled Female",'Uganda workforce data - raw'!$A$4:$F$4,0))*INDEX('Mapping cadres'!$B$1:$Z$616,MATCH($B171, 'Mapping cadres'!$B$1:$B$616,0), MATCH(AO$32,'Mapping cadres'!$B$1:$Z$1,0))</f>
        <v>0</v>
      </c>
      <c r="AP171" s="226">
        <f>INDEX('Uganda workforce data - raw'!$A$4:$F$619,MATCH($B171, 'Uganda workforce data - raw'!$B$4:$B$619,0), MATCH("Filled Female",'Uganda workforce data - raw'!$A$4:$F$4,0))*INDEX('Mapping cadres'!$B$1:$Z$616,MATCH($B171, 'Mapping cadres'!$B$1:$B$616,0), MATCH(AP$32,'Mapping cadres'!$B$1:$Z$1,0))</f>
        <v>0</v>
      </c>
      <c r="AQ171" s="226">
        <f>INDEX('Uganda workforce data - raw'!$A$4:$F$619,MATCH($B171, 'Uganda workforce data - raw'!$B$4:$B$619,0), MATCH("Filled Female",'Uganda workforce data - raw'!$A$4:$F$4,0))*INDEX('Mapping cadres'!$B$1:$Z$616,MATCH($B171, 'Mapping cadres'!$B$1:$B$616,0), MATCH(AQ$32,'Mapping cadres'!$B$1:$Z$1,0))</f>
        <v>0</v>
      </c>
      <c r="AR171" s="226">
        <f>INDEX('Uganda workforce data - raw'!$A$4:$F$619,MATCH($B171, 'Uganda workforce data - raw'!$B$4:$B$619,0), MATCH("Filled Female",'Uganda workforce data - raw'!$A$4:$F$4,0))*INDEX('Mapping cadres'!$B$1:$Z$616,MATCH($B171, 'Mapping cadres'!$B$1:$B$616,0), MATCH(AR$32,'Mapping cadres'!$B$1:$Z$1,0))</f>
        <v>0</v>
      </c>
      <c r="AS171" s="226">
        <f>INDEX('Uganda workforce data - raw'!$A$4:$F$619,MATCH($B171, 'Uganda workforce data - raw'!$B$4:$B$619,0), MATCH("Filled Female",'Uganda workforce data - raw'!$A$4:$F$4,0))*INDEX('Mapping cadres'!$B$1:$Z$616,MATCH($B171, 'Mapping cadres'!$B$1:$B$616,0), MATCH(AS$32,'Mapping cadres'!$B$1:$Z$1,0))</f>
        <v>0</v>
      </c>
      <c r="AT171" s="226">
        <f>INDEX('Uganda workforce data - raw'!$A$4:$F$619,MATCH($B171, 'Uganda workforce data - raw'!$B$4:$B$619,0), MATCH("Filled Female",'Uganda workforce data - raw'!$A$4:$F$4,0))*INDEX('Mapping cadres'!$B$1:$Z$616,MATCH($B171, 'Mapping cadres'!$B$1:$B$616,0), MATCH(AT$32,'Mapping cadres'!$B$1:$Z$1,0))</f>
        <v>0</v>
      </c>
      <c r="AU171" s="226">
        <f>INDEX('Uganda workforce data - raw'!$A$4:$F$619,MATCH($B171, 'Uganda workforce data - raw'!$B$4:$B$619,0), MATCH("Filled Female",'Uganda workforce data - raw'!$A$4:$F$4,0))*INDEX('Mapping cadres'!$B$1:$Z$616,MATCH($B171, 'Mapping cadres'!$B$1:$B$616,0), MATCH(AU$32,'Mapping cadres'!$B$1:$Z$1,0))</f>
        <v>0</v>
      </c>
      <c r="AV171" s="226">
        <f>INDEX('Uganda workforce data - raw'!$A$4:$F$619,MATCH($B171, 'Uganda workforce data - raw'!$B$4:$B$619,0), MATCH("Filled Female",'Uganda workforce data - raw'!$A$4:$F$4,0))*INDEX('Mapping cadres'!$B$1:$Z$616,MATCH($B171, 'Mapping cadres'!$B$1:$B$616,0), MATCH(AV$32,'Mapping cadres'!$B$1:$Z$1,0))</f>
        <v>0</v>
      </c>
      <c r="AW171" s="226">
        <f>INDEX('Uganda workforce data - raw'!$A$4:$F$619,MATCH($B171, 'Uganda workforce data - raw'!$B$4:$B$619,0), MATCH("Filled Female",'Uganda workforce data - raw'!$A$4:$F$4,0))*INDEX('Mapping cadres'!$B$1:$Z$616,MATCH($B171, 'Mapping cadres'!$B$1:$B$616,0), MATCH(AW$32,'Mapping cadres'!$B$1:$Z$1,0))</f>
        <v>0</v>
      </c>
      <c r="AX171" s="226">
        <f>INDEX('Uganda workforce data - raw'!$A$4:$F$619,MATCH($B171, 'Uganda workforce data - raw'!$B$4:$B$619,0), MATCH("Filled Female",'Uganda workforce data - raw'!$A$4:$F$4,0))*INDEX('Mapping cadres'!$B$1:$Z$616,MATCH($B171, 'Mapping cadres'!$B$1:$B$616,0), MATCH(AX$32,'Mapping cadres'!$B$1:$Z$1,0))</f>
        <v>0</v>
      </c>
      <c r="AY171" s="226">
        <f t="shared" si="53"/>
        <v>1</v>
      </c>
      <c r="AZ171" s="226">
        <f t="shared" si="54"/>
        <v>0</v>
      </c>
      <c r="BA171" s="226">
        <f t="shared" si="55"/>
        <v>0</v>
      </c>
      <c r="BB171" s="226">
        <f t="shared" si="56"/>
        <v>0</v>
      </c>
      <c r="BC171" s="226">
        <f t="shared" si="57"/>
        <v>0</v>
      </c>
      <c r="BD171" s="226">
        <f t="shared" si="58"/>
        <v>0</v>
      </c>
      <c r="BE171" s="226">
        <f t="shared" si="59"/>
        <v>0</v>
      </c>
      <c r="BF171" s="226">
        <f t="shared" si="60"/>
        <v>0</v>
      </c>
      <c r="BG171" s="226">
        <f t="shared" si="61"/>
        <v>0</v>
      </c>
      <c r="BH171" s="226">
        <f t="shared" si="62"/>
        <v>0</v>
      </c>
      <c r="BI171" s="226">
        <f t="shared" si="63"/>
        <v>0</v>
      </c>
      <c r="BJ171" s="226">
        <f t="shared" si="64"/>
        <v>0</v>
      </c>
      <c r="BK171" s="226">
        <f t="shared" si="65"/>
        <v>0</v>
      </c>
      <c r="BL171" s="226">
        <f t="shared" si="66"/>
        <v>0</v>
      </c>
      <c r="BM171" s="226">
        <f t="shared" si="67"/>
        <v>0</v>
      </c>
      <c r="BN171" s="226">
        <f t="shared" si="68"/>
        <v>0</v>
      </c>
      <c r="BO171" s="226">
        <f t="shared" si="69"/>
        <v>0</v>
      </c>
      <c r="BP171" s="226">
        <f t="shared" si="70"/>
        <v>0</v>
      </c>
      <c r="BQ171" s="226">
        <f t="shared" si="71"/>
        <v>0</v>
      </c>
      <c r="BR171" s="226">
        <f t="shared" si="72"/>
        <v>0</v>
      </c>
      <c r="BS171" s="226">
        <f t="shared" si="73"/>
        <v>0</v>
      </c>
      <c r="BT171" s="226">
        <f t="shared" si="74"/>
        <v>0</v>
      </c>
      <c r="BU171" s="226">
        <f t="shared" si="75"/>
        <v>0</v>
      </c>
      <c r="BV171" s="226">
        <f t="shared" si="76"/>
        <v>0</v>
      </c>
    </row>
    <row r="172" spans="1:74">
      <c r="A172" s="226">
        <v>140</v>
      </c>
      <c r="B172" s="226" t="s">
        <v>1445</v>
      </c>
      <c r="C172" s="226">
        <f>INDEX('Uganda workforce data - raw'!$A$4:$F$619,MATCH($B172, 'Uganda workforce data - raw'!$B$4:$B$619,0), MATCH("Filled Male",'Uganda workforce data - raw'!$A$4:$F$4,0))*INDEX('Mapping cadres'!$B$1:$Z$616,MATCH($B172, 'Mapping cadres'!$B$1:$B$616,0), MATCH(C$32,'Mapping cadres'!$B$1:$Z$1,0))</f>
        <v>10</v>
      </c>
      <c r="D172" s="226">
        <f>INDEX('Uganda workforce data - raw'!$A$4:$F$619,MATCH($B172, 'Uganda workforce data - raw'!$B$4:$B$619,0), MATCH("Filled Male",'Uganda workforce data - raw'!$A$4:$F$4,0))*INDEX('Mapping cadres'!$B$1:$Z$616,MATCH($B172, 'Mapping cadres'!$B$1:$B$616,0), MATCH(D$32,'Mapping cadres'!$B$1:$Z$1,0))</f>
        <v>0</v>
      </c>
      <c r="E172" s="226">
        <f>INDEX('Uganda workforce data - raw'!$A$4:$F$619,MATCH($B172, 'Uganda workforce data - raw'!$B$4:$B$619,0), MATCH("Filled Male",'Uganda workforce data - raw'!$A$4:$F$4,0))*INDEX('Mapping cadres'!$B$1:$Z$616,MATCH($B172, 'Mapping cadres'!$B$1:$B$616,0), MATCH(E$32,'Mapping cadres'!$B$1:$Z$1,0))</f>
        <v>0</v>
      </c>
      <c r="F172" s="226">
        <f>INDEX('Uganda workforce data - raw'!$A$4:$F$619,MATCH($B172, 'Uganda workforce data - raw'!$B$4:$B$619,0), MATCH("Filled Male",'Uganda workforce data - raw'!$A$4:$F$4,0))*INDEX('Mapping cadres'!$B$1:$Z$616,MATCH($B172, 'Mapping cadres'!$B$1:$B$616,0), MATCH(F$32,'Mapping cadres'!$B$1:$Z$1,0))</f>
        <v>0</v>
      </c>
      <c r="G172" s="226">
        <f>INDEX('Uganda workforce data - raw'!$A$4:$F$619,MATCH($B172, 'Uganda workforce data - raw'!$B$4:$B$619,0), MATCH("Filled Male",'Uganda workforce data - raw'!$A$4:$F$4,0))*INDEX('Mapping cadres'!$B$1:$Z$616,MATCH($B172, 'Mapping cadres'!$B$1:$B$616,0), MATCH(G$32,'Mapping cadres'!$B$1:$Z$1,0))</f>
        <v>0</v>
      </c>
      <c r="H172" s="226">
        <f>INDEX('Uganda workforce data - raw'!$A$4:$F$619,MATCH($B172, 'Uganda workforce data - raw'!$B$4:$B$619,0), MATCH("Filled Male",'Uganda workforce data - raw'!$A$4:$F$4,0))*INDEX('Mapping cadres'!$B$1:$Z$616,MATCH($B172, 'Mapping cadres'!$B$1:$B$616,0), MATCH(H$32,'Mapping cadres'!$B$1:$Z$1,0))</f>
        <v>0</v>
      </c>
      <c r="I172" s="226">
        <f>INDEX('Uganda workforce data - raw'!$A$4:$F$619,MATCH($B172, 'Uganda workforce data - raw'!$B$4:$B$619,0), MATCH("Filled Male",'Uganda workforce data - raw'!$A$4:$F$4,0))*INDEX('Mapping cadres'!$B$1:$Z$616,MATCH($B172, 'Mapping cadres'!$B$1:$B$616,0), MATCH(I$32,'Mapping cadres'!$B$1:$Z$1,0))</f>
        <v>0</v>
      </c>
      <c r="J172" s="226">
        <f>INDEX('Uganda workforce data - raw'!$A$4:$F$619,MATCH($B172, 'Uganda workforce data - raw'!$B$4:$B$619,0), MATCH("Filled Male",'Uganda workforce data - raw'!$A$4:$F$4,0))*INDEX('Mapping cadres'!$B$1:$Z$616,MATCH($B172, 'Mapping cadres'!$B$1:$B$616,0), MATCH(J$32,'Mapping cadres'!$B$1:$Z$1,0))</f>
        <v>0</v>
      </c>
      <c r="K172" s="226">
        <f>INDEX('Uganda workforce data - raw'!$A$4:$F$619,MATCH($B172, 'Uganda workforce data - raw'!$B$4:$B$619,0), MATCH("Filled Male",'Uganda workforce data - raw'!$A$4:$F$4,0))*INDEX('Mapping cadres'!$B$1:$Z$616,MATCH($B172, 'Mapping cadres'!$B$1:$B$616,0), MATCH(K$32,'Mapping cadres'!$B$1:$Z$1,0))</f>
        <v>0</v>
      </c>
      <c r="L172" s="226">
        <f>INDEX('Uganda workforce data - raw'!$A$4:$F$619,MATCH($B172, 'Uganda workforce data - raw'!$B$4:$B$619,0), MATCH("Filled Male",'Uganda workforce data - raw'!$A$4:$F$4,0))*INDEX('Mapping cadres'!$B$1:$Z$616,MATCH($B172, 'Mapping cadres'!$B$1:$B$616,0), MATCH(L$32,'Mapping cadres'!$B$1:$Z$1,0))</f>
        <v>0</v>
      </c>
      <c r="M172" s="226">
        <f>INDEX('Uganda workforce data - raw'!$A$4:$F$619,MATCH($B172, 'Uganda workforce data - raw'!$B$4:$B$619,0), MATCH("Filled Male",'Uganda workforce data - raw'!$A$4:$F$4,0))*INDEX('Mapping cadres'!$B$1:$Z$616,MATCH($B172, 'Mapping cadres'!$B$1:$B$616,0), MATCH(M$32,'Mapping cadres'!$B$1:$Z$1,0))</f>
        <v>0</v>
      </c>
      <c r="N172" s="226">
        <f>INDEX('Uganda workforce data - raw'!$A$4:$F$619,MATCH($B172, 'Uganda workforce data - raw'!$B$4:$B$619,0), MATCH("Filled Male",'Uganda workforce data - raw'!$A$4:$F$4,0))*INDEX('Mapping cadres'!$B$1:$Z$616,MATCH($B172, 'Mapping cadres'!$B$1:$B$616,0), MATCH(N$32,'Mapping cadres'!$B$1:$Z$1,0))</f>
        <v>0</v>
      </c>
      <c r="O172" s="226">
        <f>INDEX('Uganda workforce data - raw'!$A$4:$F$619,MATCH($B172, 'Uganda workforce data - raw'!$B$4:$B$619,0), MATCH("Filled Male",'Uganda workforce data - raw'!$A$4:$F$4,0))*INDEX('Mapping cadres'!$B$1:$Z$616,MATCH($B172, 'Mapping cadres'!$B$1:$B$616,0), MATCH(O$32,'Mapping cadres'!$B$1:$Z$1,0))</f>
        <v>0</v>
      </c>
      <c r="P172" s="226">
        <f>INDEX('Uganda workforce data - raw'!$A$4:$F$619,MATCH($B172, 'Uganda workforce data - raw'!$B$4:$B$619,0), MATCH("Filled Male",'Uganda workforce data - raw'!$A$4:$F$4,0))*INDEX('Mapping cadres'!$B$1:$Z$616,MATCH($B172, 'Mapping cadres'!$B$1:$B$616,0), MATCH(P$32,'Mapping cadres'!$B$1:$Z$1,0))</f>
        <v>0</v>
      </c>
      <c r="Q172" s="226">
        <f>INDEX('Uganda workforce data - raw'!$A$4:$F$619,MATCH($B172, 'Uganda workforce data - raw'!$B$4:$B$619,0), MATCH("Filled Male",'Uganda workforce data - raw'!$A$4:$F$4,0))*INDEX('Mapping cadres'!$B$1:$Z$616,MATCH($B172, 'Mapping cadres'!$B$1:$B$616,0), MATCH(Q$32,'Mapping cadres'!$B$1:$Z$1,0))</f>
        <v>0</v>
      </c>
      <c r="R172" s="226">
        <f>INDEX('Uganda workforce data - raw'!$A$4:$F$619,MATCH($B172, 'Uganda workforce data - raw'!$B$4:$B$619,0), MATCH("Filled Male",'Uganda workforce data - raw'!$A$4:$F$4,0))*INDEX('Mapping cadres'!$B$1:$Z$616,MATCH($B172, 'Mapping cadres'!$B$1:$B$616,0), MATCH(R$32,'Mapping cadres'!$B$1:$Z$1,0))</f>
        <v>0</v>
      </c>
      <c r="S172" s="226">
        <f>INDEX('Uganda workforce data - raw'!$A$4:$F$619,MATCH($B172, 'Uganda workforce data - raw'!$B$4:$B$619,0), MATCH("Filled Male",'Uganda workforce data - raw'!$A$4:$F$4,0))*INDEX('Mapping cadres'!$B$1:$Z$616,MATCH($B172, 'Mapping cadres'!$B$1:$B$616,0), MATCH(S$32,'Mapping cadres'!$B$1:$Z$1,0))</f>
        <v>0</v>
      </c>
      <c r="T172" s="226">
        <f>INDEX('Uganda workforce data - raw'!$A$4:$F$619,MATCH($B172, 'Uganda workforce data - raw'!$B$4:$B$619,0), MATCH("Filled Male",'Uganda workforce data - raw'!$A$4:$F$4,0))*INDEX('Mapping cadres'!$B$1:$Z$616,MATCH($B172, 'Mapping cadres'!$B$1:$B$616,0), MATCH(T$32,'Mapping cadres'!$B$1:$Z$1,0))</f>
        <v>0</v>
      </c>
      <c r="U172" s="226">
        <f>INDEX('Uganda workforce data - raw'!$A$4:$F$619,MATCH($B172, 'Uganda workforce data - raw'!$B$4:$B$619,0), MATCH("Filled Male",'Uganda workforce data - raw'!$A$4:$F$4,0))*INDEX('Mapping cadres'!$B$1:$Z$616,MATCH($B172, 'Mapping cadres'!$B$1:$B$616,0), MATCH(U$32,'Mapping cadres'!$B$1:$Z$1,0))</f>
        <v>0</v>
      </c>
      <c r="V172" s="226">
        <f>INDEX('Uganda workforce data - raw'!$A$4:$F$619,MATCH($B172, 'Uganda workforce data - raw'!$B$4:$B$619,0), MATCH("Filled Male",'Uganda workforce data - raw'!$A$4:$F$4,0))*INDEX('Mapping cadres'!$B$1:$Z$616,MATCH($B172, 'Mapping cadres'!$B$1:$B$616,0), MATCH(V$32,'Mapping cadres'!$B$1:$Z$1,0))</f>
        <v>0</v>
      </c>
      <c r="W172" s="226">
        <f>INDEX('Uganda workforce data - raw'!$A$4:$F$619,MATCH($B172, 'Uganda workforce data - raw'!$B$4:$B$619,0), MATCH("Filled Male",'Uganda workforce data - raw'!$A$4:$F$4,0))*INDEX('Mapping cadres'!$B$1:$Z$616,MATCH($B172, 'Mapping cadres'!$B$1:$B$616,0), MATCH(W$32,'Mapping cadres'!$B$1:$Z$1,0))</f>
        <v>0</v>
      </c>
      <c r="X172" s="226">
        <f>INDEX('Uganda workforce data - raw'!$A$4:$F$619,MATCH($B172, 'Uganda workforce data - raw'!$B$4:$B$619,0), MATCH("Filled Male",'Uganda workforce data - raw'!$A$4:$F$4,0))*INDEX('Mapping cadres'!$B$1:$Z$616,MATCH($B172, 'Mapping cadres'!$B$1:$B$616,0), MATCH(X$32,'Mapping cadres'!$B$1:$Z$1,0))</f>
        <v>0</v>
      </c>
      <c r="Y172" s="226">
        <f>INDEX('Uganda workforce data - raw'!$A$4:$F$619,MATCH($B172, 'Uganda workforce data - raw'!$B$4:$B$619,0), MATCH("Filled Male",'Uganda workforce data - raw'!$A$4:$F$4,0))*INDEX('Mapping cadres'!$B$1:$Z$616,MATCH($B172, 'Mapping cadres'!$B$1:$B$616,0), MATCH(Y$32,'Mapping cadres'!$B$1:$Z$1,0))</f>
        <v>0</v>
      </c>
      <c r="Z172" s="226">
        <f>INDEX('Uganda workforce data - raw'!$A$4:$F$619,MATCH($B172, 'Uganda workforce data - raw'!$B$4:$B$619,0), MATCH("Filled Male",'Uganda workforce data - raw'!$A$4:$F$4,0))*INDEX('Mapping cadres'!$B$1:$Z$616,MATCH($B172, 'Mapping cadres'!$B$1:$B$616,0), MATCH(Z$32,'Mapping cadres'!$B$1:$Z$1,0))</f>
        <v>0</v>
      </c>
      <c r="AA172" s="226">
        <f>INDEX('Uganda workforce data - raw'!$A$4:$F$619,MATCH($B172, 'Uganda workforce data - raw'!$B$4:$B$619,0), MATCH("Filled Female",'Uganda workforce data - raw'!$A$4:$F$4,0))*INDEX('Mapping cadres'!$B$1:$Z$616,MATCH($B172, 'Mapping cadres'!$B$1:$B$616,0), MATCH(AA$32,'Mapping cadres'!$B$1:$Z$1,0))</f>
        <v>1</v>
      </c>
      <c r="AB172" s="226">
        <f>INDEX('Uganda workforce data - raw'!$A$4:$F$619,MATCH($B172, 'Uganda workforce data - raw'!$B$4:$B$619,0), MATCH("Filled Female",'Uganda workforce data - raw'!$A$4:$F$4,0))*INDEX('Mapping cadres'!$B$1:$Z$616,MATCH($B172, 'Mapping cadres'!$B$1:$B$616,0), MATCH(AB$32,'Mapping cadres'!$B$1:$Z$1,0))</f>
        <v>0</v>
      </c>
      <c r="AC172" s="226">
        <f>INDEX('Uganda workforce data - raw'!$A$4:$F$619,MATCH($B172, 'Uganda workforce data - raw'!$B$4:$B$619,0), MATCH("Filled Female",'Uganda workforce data - raw'!$A$4:$F$4,0))*INDEX('Mapping cadres'!$B$1:$Z$616,MATCH($B172, 'Mapping cadres'!$B$1:$B$616,0), MATCH(AC$32,'Mapping cadres'!$B$1:$Z$1,0))</f>
        <v>0</v>
      </c>
      <c r="AD172" s="226">
        <f>INDEX('Uganda workforce data - raw'!$A$4:$F$619,MATCH($B172, 'Uganda workforce data - raw'!$B$4:$B$619,0), MATCH("Filled Female",'Uganda workforce data - raw'!$A$4:$F$4,0))*INDEX('Mapping cadres'!$B$1:$Z$616,MATCH($B172, 'Mapping cadres'!$B$1:$B$616,0), MATCH(AD$32,'Mapping cadres'!$B$1:$Z$1,0))</f>
        <v>0</v>
      </c>
      <c r="AE172" s="226">
        <f>INDEX('Uganda workforce data - raw'!$A$4:$F$619,MATCH($B172, 'Uganda workforce data - raw'!$B$4:$B$619,0), MATCH("Filled Female",'Uganda workforce data - raw'!$A$4:$F$4,0))*INDEX('Mapping cadres'!$B$1:$Z$616,MATCH($B172, 'Mapping cadres'!$B$1:$B$616,0), MATCH(AE$32,'Mapping cadres'!$B$1:$Z$1,0))</f>
        <v>0</v>
      </c>
      <c r="AF172" s="226">
        <f>INDEX('Uganda workforce data - raw'!$A$4:$F$619,MATCH($B172, 'Uganda workforce data - raw'!$B$4:$B$619,0), MATCH("Filled Female",'Uganda workforce data - raw'!$A$4:$F$4,0))*INDEX('Mapping cadres'!$B$1:$Z$616,MATCH($B172, 'Mapping cadres'!$B$1:$B$616,0), MATCH(AF$32,'Mapping cadres'!$B$1:$Z$1,0))</f>
        <v>0</v>
      </c>
      <c r="AG172" s="226">
        <f>INDEX('Uganda workforce data - raw'!$A$4:$F$619,MATCH($B172, 'Uganda workforce data - raw'!$B$4:$B$619,0), MATCH("Filled Female",'Uganda workforce data - raw'!$A$4:$F$4,0))*INDEX('Mapping cadres'!$B$1:$Z$616,MATCH($B172, 'Mapping cadres'!$B$1:$B$616,0), MATCH(AG$32,'Mapping cadres'!$B$1:$Z$1,0))</f>
        <v>0</v>
      </c>
      <c r="AH172" s="226">
        <f>INDEX('Uganda workforce data - raw'!$A$4:$F$619,MATCH($B172, 'Uganda workforce data - raw'!$B$4:$B$619,0), MATCH("Filled Female",'Uganda workforce data - raw'!$A$4:$F$4,0))*INDEX('Mapping cadres'!$B$1:$Z$616,MATCH($B172, 'Mapping cadres'!$B$1:$B$616,0), MATCH(AH$32,'Mapping cadres'!$B$1:$Z$1,0))</f>
        <v>0</v>
      </c>
      <c r="AI172" s="226">
        <f>INDEX('Uganda workforce data - raw'!$A$4:$F$619,MATCH($B172, 'Uganda workforce data - raw'!$B$4:$B$619,0), MATCH("Filled Female",'Uganda workforce data - raw'!$A$4:$F$4,0))*INDEX('Mapping cadres'!$B$1:$Z$616,MATCH($B172, 'Mapping cadres'!$B$1:$B$616,0), MATCH(AI$32,'Mapping cadres'!$B$1:$Z$1,0))</f>
        <v>0</v>
      </c>
      <c r="AJ172" s="226">
        <f>INDEX('Uganda workforce data - raw'!$A$4:$F$619,MATCH($B172, 'Uganda workforce data - raw'!$B$4:$B$619,0), MATCH("Filled Female",'Uganda workforce data - raw'!$A$4:$F$4,0))*INDEX('Mapping cadres'!$B$1:$Z$616,MATCH($B172, 'Mapping cadres'!$B$1:$B$616,0), MATCH(AJ$32,'Mapping cadres'!$B$1:$Z$1,0))</f>
        <v>0</v>
      </c>
      <c r="AK172" s="226">
        <f>INDEX('Uganda workforce data - raw'!$A$4:$F$619,MATCH($B172, 'Uganda workforce data - raw'!$B$4:$B$619,0), MATCH("Filled Female",'Uganda workforce data - raw'!$A$4:$F$4,0))*INDEX('Mapping cadres'!$B$1:$Z$616,MATCH($B172, 'Mapping cadres'!$B$1:$B$616,0), MATCH(AK$32,'Mapping cadres'!$B$1:$Z$1,0))</f>
        <v>0</v>
      </c>
      <c r="AL172" s="226">
        <f>INDEX('Uganda workforce data - raw'!$A$4:$F$619,MATCH($B172, 'Uganda workforce data - raw'!$B$4:$B$619,0), MATCH("Filled Female",'Uganda workforce data - raw'!$A$4:$F$4,0))*INDEX('Mapping cadres'!$B$1:$Z$616,MATCH($B172, 'Mapping cadres'!$B$1:$B$616,0), MATCH(AL$32,'Mapping cadres'!$B$1:$Z$1,0))</f>
        <v>0</v>
      </c>
      <c r="AM172" s="226">
        <f>INDEX('Uganda workforce data - raw'!$A$4:$F$619,MATCH($B172, 'Uganda workforce data - raw'!$B$4:$B$619,0), MATCH("Filled Female",'Uganda workforce data - raw'!$A$4:$F$4,0))*INDEX('Mapping cadres'!$B$1:$Z$616,MATCH($B172, 'Mapping cadres'!$B$1:$B$616,0), MATCH(AM$32,'Mapping cadres'!$B$1:$Z$1,0))</f>
        <v>0</v>
      </c>
      <c r="AN172" s="226">
        <f>INDEX('Uganda workforce data - raw'!$A$4:$F$619,MATCH($B172, 'Uganda workforce data - raw'!$B$4:$B$619,0), MATCH("Filled Female",'Uganda workforce data - raw'!$A$4:$F$4,0))*INDEX('Mapping cadres'!$B$1:$Z$616,MATCH($B172, 'Mapping cadres'!$B$1:$B$616,0), MATCH(AN$32,'Mapping cadres'!$B$1:$Z$1,0))</f>
        <v>0</v>
      </c>
      <c r="AO172" s="226">
        <f>INDEX('Uganda workforce data - raw'!$A$4:$F$619,MATCH($B172, 'Uganda workforce data - raw'!$B$4:$B$619,0), MATCH("Filled Female",'Uganda workforce data - raw'!$A$4:$F$4,0))*INDEX('Mapping cadres'!$B$1:$Z$616,MATCH($B172, 'Mapping cadres'!$B$1:$B$616,0), MATCH(AO$32,'Mapping cadres'!$B$1:$Z$1,0))</f>
        <v>0</v>
      </c>
      <c r="AP172" s="226">
        <f>INDEX('Uganda workforce data - raw'!$A$4:$F$619,MATCH($B172, 'Uganda workforce data - raw'!$B$4:$B$619,0), MATCH("Filled Female",'Uganda workforce data - raw'!$A$4:$F$4,0))*INDEX('Mapping cadres'!$B$1:$Z$616,MATCH($B172, 'Mapping cadres'!$B$1:$B$616,0), MATCH(AP$32,'Mapping cadres'!$B$1:$Z$1,0))</f>
        <v>0</v>
      </c>
      <c r="AQ172" s="226">
        <f>INDEX('Uganda workforce data - raw'!$A$4:$F$619,MATCH($B172, 'Uganda workforce data - raw'!$B$4:$B$619,0), MATCH("Filled Female",'Uganda workforce data - raw'!$A$4:$F$4,0))*INDEX('Mapping cadres'!$B$1:$Z$616,MATCH($B172, 'Mapping cadres'!$B$1:$B$616,0), MATCH(AQ$32,'Mapping cadres'!$B$1:$Z$1,0))</f>
        <v>0</v>
      </c>
      <c r="AR172" s="226">
        <f>INDEX('Uganda workforce data - raw'!$A$4:$F$619,MATCH($B172, 'Uganda workforce data - raw'!$B$4:$B$619,0), MATCH("Filled Female",'Uganda workforce data - raw'!$A$4:$F$4,0))*INDEX('Mapping cadres'!$B$1:$Z$616,MATCH($B172, 'Mapping cadres'!$B$1:$B$616,0), MATCH(AR$32,'Mapping cadres'!$B$1:$Z$1,0))</f>
        <v>0</v>
      </c>
      <c r="AS172" s="226">
        <f>INDEX('Uganda workforce data - raw'!$A$4:$F$619,MATCH($B172, 'Uganda workforce data - raw'!$B$4:$B$619,0), MATCH("Filled Female",'Uganda workforce data - raw'!$A$4:$F$4,0))*INDEX('Mapping cadres'!$B$1:$Z$616,MATCH($B172, 'Mapping cadres'!$B$1:$B$616,0), MATCH(AS$32,'Mapping cadres'!$B$1:$Z$1,0))</f>
        <v>0</v>
      </c>
      <c r="AT172" s="226">
        <f>INDEX('Uganda workforce data - raw'!$A$4:$F$619,MATCH($B172, 'Uganda workforce data - raw'!$B$4:$B$619,0), MATCH("Filled Female",'Uganda workforce data - raw'!$A$4:$F$4,0))*INDEX('Mapping cadres'!$B$1:$Z$616,MATCH($B172, 'Mapping cadres'!$B$1:$B$616,0), MATCH(AT$32,'Mapping cadres'!$B$1:$Z$1,0))</f>
        <v>0</v>
      </c>
      <c r="AU172" s="226">
        <f>INDEX('Uganda workforce data - raw'!$A$4:$F$619,MATCH($B172, 'Uganda workforce data - raw'!$B$4:$B$619,0), MATCH("Filled Female",'Uganda workforce data - raw'!$A$4:$F$4,0))*INDEX('Mapping cadres'!$B$1:$Z$616,MATCH($B172, 'Mapping cadres'!$B$1:$B$616,0), MATCH(AU$32,'Mapping cadres'!$B$1:$Z$1,0))</f>
        <v>0</v>
      </c>
      <c r="AV172" s="226">
        <f>INDEX('Uganda workforce data - raw'!$A$4:$F$619,MATCH($B172, 'Uganda workforce data - raw'!$B$4:$B$619,0), MATCH("Filled Female",'Uganda workforce data - raw'!$A$4:$F$4,0))*INDEX('Mapping cadres'!$B$1:$Z$616,MATCH($B172, 'Mapping cadres'!$B$1:$B$616,0), MATCH(AV$32,'Mapping cadres'!$B$1:$Z$1,0))</f>
        <v>0</v>
      </c>
      <c r="AW172" s="226">
        <f>INDEX('Uganda workforce data - raw'!$A$4:$F$619,MATCH($B172, 'Uganda workforce data - raw'!$B$4:$B$619,0), MATCH("Filled Female",'Uganda workforce data - raw'!$A$4:$F$4,0))*INDEX('Mapping cadres'!$B$1:$Z$616,MATCH($B172, 'Mapping cadres'!$B$1:$B$616,0), MATCH(AW$32,'Mapping cadres'!$B$1:$Z$1,0))</f>
        <v>0</v>
      </c>
      <c r="AX172" s="226">
        <f>INDEX('Uganda workforce data - raw'!$A$4:$F$619,MATCH($B172, 'Uganda workforce data - raw'!$B$4:$B$619,0), MATCH("Filled Female",'Uganda workforce data - raw'!$A$4:$F$4,0))*INDEX('Mapping cadres'!$B$1:$Z$616,MATCH($B172, 'Mapping cadres'!$B$1:$B$616,0), MATCH(AX$32,'Mapping cadres'!$B$1:$Z$1,0))</f>
        <v>0</v>
      </c>
      <c r="AY172" s="226">
        <f t="shared" si="53"/>
        <v>11</v>
      </c>
      <c r="AZ172" s="226">
        <f t="shared" si="54"/>
        <v>0</v>
      </c>
      <c r="BA172" s="226">
        <f t="shared" si="55"/>
        <v>0</v>
      </c>
      <c r="BB172" s="226">
        <f t="shared" si="56"/>
        <v>0</v>
      </c>
      <c r="BC172" s="226">
        <f t="shared" si="57"/>
        <v>0</v>
      </c>
      <c r="BD172" s="226">
        <f t="shared" si="58"/>
        <v>0</v>
      </c>
      <c r="BE172" s="226">
        <f t="shared" si="59"/>
        <v>0</v>
      </c>
      <c r="BF172" s="226">
        <f t="shared" si="60"/>
        <v>0</v>
      </c>
      <c r="BG172" s="226">
        <f t="shared" si="61"/>
        <v>0</v>
      </c>
      <c r="BH172" s="226">
        <f t="shared" si="62"/>
        <v>0</v>
      </c>
      <c r="BI172" s="226">
        <f t="shared" si="63"/>
        <v>0</v>
      </c>
      <c r="BJ172" s="226">
        <f t="shared" si="64"/>
        <v>0</v>
      </c>
      <c r="BK172" s="226">
        <f t="shared" si="65"/>
        <v>0</v>
      </c>
      <c r="BL172" s="226">
        <f t="shared" si="66"/>
        <v>0</v>
      </c>
      <c r="BM172" s="226">
        <f t="shared" si="67"/>
        <v>0</v>
      </c>
      <c r="BN172" s="226">
        <f t="shared" si="68"/>
        <v>0</v>
      </c>
      <c r="BO172" s="226">
        <f t="shared" si="69"/>
        <v>0</v>
      </c>
      <c r="BP172" s="226">
        <f t="shared" si="70"/>
        <v>0</v>
      </c>
      <c r="BQ172" s="226">
        <f t="shared" si="71"/>
        <v>0</v>
      </c>
      <c r="BR172" s="226">
        <f t="shared" si="72"/>
        <v>0</v>
      </c>
      <c r="BS172" s="226">
        <f t="shared" si="73"/>
        <v>0</v>
      </c>
      <c r="BT172" s="226">
        <f t="shared" si="74"/>
        <v>0</v>
      </c>
      <c r="BU172" s="226">
        <f t="shared" si="75"/>
        <v>0</v>
      </c>
      <c r="BV172" s="226">
        <f t="shared" si="76"/>
        <v>0</v>
      </c>
    </row>
    <row r="173" spans="1:74">
      <c r="A173" s="226">
        <v>141</v>
      </c>
      <c r="B173" s="226" t="s">
        <v>1446</v>
      </c>
      <c r="C173" s="226">
        <f>INDEX('Uganda workforce data - raw'!$A$4:$F$619,MATCH($B173, 'Uganda workforce data - raw'!$B$4:$B$619,0), MATCH("Filled Male",'Uganda workforce data - raw'!$A$4:$F$4,0))*INDEX('Mapping cadres'!$B$1:$Z$616,MATCH($B173, 'Mapping cadres'!$B$1:$B$616,0), MATCH(C$32,'Mapping cadres'!$B$1:$Z$1,0))</f>
        <v>0</v>
      </c>
      <c r="D173" s="226">
        <f>INDEX('Uganda workforce data - raw'!$A$4:$F$619,MATCH($B173, 'Uganda workforce data - raw'!$B$4:$B$619,0), MATCH("Filled Male",'Uganda workforce data - raw'!$A$4:$F$4,0))*INDEX('Mapping cadres'!$B$1:$Z$616,MATCH($B173, 'Mapping cadres'!$B$1:$B$616,0), MATCH(D$32,'Mapping cadres'!$B$1:$Z$1,0))</f>
        <v>0</v>
      </c>
      <c r="E173" s="226">
        <f>INDEX('Uganda workforce data - raw'!$A$4:$F$619,MATCH($B173, 'Uganda workforce data - raw'!$B$4:$B$619,0), MATCH("Filled Male",'Uganda workforce data - raw'!$A$4:$F$4,0))*INDEX('Mapping cadres'!$B$1:$Z$616,MATCH($B173, 'Mapping cadres'!$B$1:$B$616,0), MATCH(E$32,'Mapping cadres'!$B$1:$Z$1,0))</f>
        <v>0</v>
      </c>
      <c r="F173" s="226">
        <f>INDEX('Uganda workforce data - raw'!$A$4:$F$619,MATCH($B173, 'Uganda workforce data - raw'!$B$4:$B$619,0), MATCH("Filled Male",'Uganda workforce data - raw'!$A$4:$F$4,0))*INDEX('Mapping cadres'!$B$1:$Z$616,MATCH($B173, 'Mapping cadres'!$B$1:$B$616,0), MATCH(F$32,'Mapping cadres'!$B$1:$Z$1,0))</f>
        <v>0</v>
      </c>
      <c r="G173" s="226">
        <f>INDEX('Uganda workforce data - raw'!$A$4:$F$619,MATCH($B173, 'Uganda workforce data - raw'!$B$4:$B$619,0), MATCH("Filled Male",'Uganda workforce data - raw'!$A$4:$F$4,0))*INDEX('Mapping cadres'!$B$1:$Z$616,MATCH($B173, 'Mapping cadres'!$B$1:$B$616,0), MATCH(G$32,'Mapping cadres'!$B$1:$Z$1,0))</f>
        <v>0</v>
      </c>
      <c r="H173" s="226">
        <f>INDEX('Uganda workforce data - raw'!$A$4:$F$619,MATCH($B173, 'Uganda workforce data - raw'!$B$4:$B$619,0), MATCH("Filled Male",'Uganda workforce data - raw'!$A$4:$F$4,0))*INDEX('Mapping cadres'!$B$1:$Z$616,MATCH($B173, 'Mapping cadres'!$B$1:$B$616,0), MATCH(H$32,'Mapping cadres'!$B$1:$Z$1,0))</f>
        <v>0</v>
      </c>
      <c r="I173" s="226">
        <f>INDEX('Uganda workforce data - raw'!$A$4:$F$619,MATCH($B173, 'Uganda workforce data - raw'!$B$4:$B$619,0), MATCH("Filled Male",'Uganda workforce data - raw'!$A$4:$F$4,0))*INDEX('Mapping cadres'!$B$1:$Z$616,MATCH($B173, 'Mapping cadres'!$B$1:$B$616,0), MATCH(I$32,'Mapping cadres'!$B$1:$Z$1,0))</f>
        <v>0</v>
      </c>
      <c r="J173" s="226">
        <f>INDEX('Uganda workforce data - raw'!$A$4:$F$619,MATCH($B173, 'Uganda workforce data - raw'!$B$4:$B$619,0), MATCH("Filled Male",'Uganda workforce data - raw'!$A$4:$F$4,0))*INDEX('Mapping cadres'!$B$1:$Z$616,MATCH($B173, 'Mapping cadres'!$B$1:$B$616,0), MATCH(J$32,'Mapping cadres'!$B$1:$Z$1,0))</f>
        <v>0</v>
      </c>
      <c r="K173" s="226">
        <f>INDEX('Uganda workforce data - raw'!$A$4:$F$619,MATCH($B173, 'Uganda workforce data - raw'!$B$4:$B$619,0), MATCH("Filled Male",'Uganda workforce data - raw'!$A$4:$F$4,0))*INDEX('Mapping cadres'!$B$1:$Z$616,MATCH($B173, 'Mapping cadres'!$B$1:$B$616,0), MATCH(K$32,'Mapping cadres'!$B$1:$Z$1,0))</f>
        <v>0</v>
      </c>
      <c r="L173" s="226">
        <f>INDEX('Uganda workforce data - raw'!$A$4:$F$619,MATCH($B173, 'Uganda workforce data - raw'!$B$4:$B$619,0), MATCH("Filled Male",'Uganda workforce data - raw'!$A$4:$F$4,0))*INDEX('Mapping cadres'!$B$1:$Z$616,MATCH($B173, 'Mapping cadres'!$B$1:$B$616,0), MATCH(L$32,'Mapping cadres'!$B$1:$Z$1,0))</f>
        <v>0</v>
      </c>
      <c r="M173" s="226">
        <f>INDEX('Uganda workforce data - raw'!$A$4:$F$619,MATCH($B173, 'Uganda workforce data - raw'!$B$4:$B$619,0), MATCH("Filled Male",'Uganda workforce data - raw'!$A$4:$F$4,0))*INDEX('Mapping cadres'!$B$1:$Z$616,MATCH($B173, 'Mapping cadres'!$B$1:$B$616,0), MATCH(M$32,'Mapping cadres'!$B$1:$Z$1,0))</f>
        <v>0</v>
      </c>
      <c r="N173" s="226">
        <f>INDEX('Uganda workforce data - raw'!$A$4:$F$619,MATCH($B173, 'Uganda workforce data - raw'!$B$4:$B$619,0), MATCH("Filled Male",'Uganda workforce data - raw'!$A$4:$F$4,0))*INDEX('Mapping cadres'!$B$1:$Z$616,MATCH($B173, 'Mapping cadres'!$B$1:$B$616,0), MATCH(N$32,'Mapping cadres'!$B$1:$Z$1,0))</f>
        <v>0</v>
      </c>
      <c r="O173" s="226">
        <f>INDEX('Uganda workforce data - raw'!$A$4:$F$619,MATCH($B173, 'Uganda workforce data - raw'!$B$4:$B$619,0), MATCH("Filled Male",'Uganda workforce data - raw'!$A$4:$F$4,0))*INDEX('Mapping cadres'!$B$1:$Z$616,MATCH($B173, 'Mapping cadres'!$B$1:$B$616,0), MATCH(O$32,'Mapping cadres'!$B$1:$Z$1,0))</f>
        <v>0</v>
      </c>
      <c r="P173" s="226">
        <f>INDEX('Uganda workforce data - raw'!$A$4:$F$619,MATCH($B173, 'Uganda workforce data - raw'!$B$4:$B$619,0), MATCH("Filled Male",'Uganda workforce data - raw'!$A$4:$F$4,0))*INDEX('Mapping cadres'!$B$1:$Z$616,MATCH($B173, 'Mapping cadres'!$B$1:$B$616,0), MATCH(P$32,'Mapping cadres'!$B$1:$Z$1,0))</f>
        <v>0</v>
      </c>
      <c r="Q173" s="226">
        <f>INDEX('Uganda workforce data - raw'!$A$4:$F$619,MATCH($B173, 'Uganda workforce data - raw'!$B$4:$B$619,0), MATCH("Filled Male",'Uganda workforce data - raw'!$A$4:$F$4,0))*INDEX('Mapping cadres'!$B$1:$Z$616,MATCH($B173, 'Mapping cadres'!$B$1:$B$616,0), MATCH(Q$32,'Mapping cadres'!$B$1:$Z$1,0))</f>
        <v>0</v>
      </c>
      <c r="R173" s="226">
        <f>INDEX('Uganda workforce data - raw'!$A$4:$F$619,MATCH($B173, 'Uganda workforce data - raw'!$B$4:$B$619,0), MATCH("Filled Male",'Uganda workforce data - raw'!$A$4:$F$4,0))*INDEX('Mapping cadres'!$B$1:$Z$616,MATCH($B173, 'Mapping cadres'!$B$1:$B$616,0), MATCH(R$32,'Mapping cadres'!$B$1:$Z$1,0))</f>
        <v>0</v>
      </c>
      <c r="S173" s="226">
        <f>INDEX('Uganda workforce data - raw'!$A$4:$F$619,MATCH($B173, 'Uganda workforce data - raw'!$B$4:$B$619,0), MATCH("Filled Male",'Uganda workforce data - raw'!$A$4:$F$4,0))*INDEX('Mapping cadres'!$B$1:$Z$616,MATCH($B173, 'Mapping cadres'!$B$1:$B$616,0), MATCH(S$32,'Mapping cadres'!$B$1:$Z$1,0))</f>
        <v>0</v>
      </c>
      <c r="T173" s="226">
        <f>INDEX('Uganda workforce data - raw'!$A$4:$F$619,MATCH($B173, 'Uganda workforce data - raw'!$B$4:$B$619,0), MATCH("Filled Male",'Uganda workforce data - raw'!$A$4:$F$4,0))*INDEX('Mapping cadres'!$B$1:$Z$616,MATCH($B173, 'Mapping cadres'!$B$1:$B$616,0), MATCH(T$32,'Mapping cadres'!$B$1:$Z$1,0))</f>
        <v>0</v>
      </c>
      <c r="U173" s="226">
        <f>INDEX('Uganda workforce data - raw'!$A$4:$F$619,MATCH($B173, 'Uganda workforce data - raw'!$B$4:$B$619,0), MATCH("Filled Male",'Uganda workforce data - raw'!$A$4:$F$4,0))*INDEX('Mapping cadres'!$B$1:$Z$616,MATCH($B173, 'Mapping cadres'!$B$1:$B$616,0), MATCH(U$32,'Mapping cadres'!$B$1:$Z$1,0))</f>
        <v>0</v>
      </c>
      <c r="V173" s="226">
        <f>INDEX('Uganda workforce data - raw'!$A$4:$F$619,MATCH($B173, 'Uganda workforce data - raw'!$B$4:$B$619,0), MATCH("Filled Male",'Uganda workforce data - raw'!$A$4:$F$4,0))*INDEX('Mapping cadres'!$B$1:$Z$616,MATCH($B173, 'Mapping cadres'!$B$1:$B$616,0), MATCH(V$32,'Mapping cadres'!$B$1:$Z$1,0))</f>
        <v>0</v>
      </c>
      <c r="W173" s="226">
        <f>INDEX('Uganda workforce data - raw'!$A$4:$F$619,MATCH($B173, 'Uganda workforce data - raw'!$B$4:$B$619,0), MATCH("Filled Male",'Uganda workforce data - raw'!$A$4:$F$4,0))*INDEX('Mapping cadres'!$B$1:$Z$616,MATCH($B173, 'Mapping cadres'!$B$1:$B$616,0), MATCH(W$32,'Mapping cadres'!$B$1:$Z$1,0))</f>
        <v>0</v>
      </c>
      <c r="X173" s="226">
        <f>INDEX('Uganda workforce data - raw'!$A$4:$F$619,MATCH($B173, 'Uganda workforce data - raw'!$B$4:$B$619,0), MATCH("Filled Male",'Uganda workforce data - raw'!$A$4:$F$4,0))*INDEX('Mapping cadres'!$B$1:$Z$616,MATCH($B173, 'Mapping cadres'!$B$1:$B$616,0), MATCH(X$32,'Mapping cadres'!$B$1:$Z$1,0))</f>
        <v>0</v>
      </c>
      <c r="Y173" s="226">
        <f>INDEX('Uganda workforce data - raw'!$A$4:$F$619,MATCH($B173, 'Uganda workforce data - raw'!$B$4:$B$619,0), MATCH("Filled Male",'Uganda workforce data - raw'!$A$4:$F$4,0))*INDEX('Mapping cadres'!$B$1:$Z$616,MATCH($B173, 'Mapping cadres'!$B$1:$B$616,0), MATCH(Y$32,'Mapping cadres'!$B$1:$Z$1,0))</f>
        <v>0</v>
      </c>
      <c r="Z173" s="226">
        <f>INDEX('Uganda workforce data - raw'!$A$4:$F$619,MATCH($B173, 'Uganda workforce data - raw'!$B$4:$B$619,0), MATCH("Filled Male",'Uganda workforce data - raw'!$A$4:$F$4,0))*INDEX('Mapping cadres'!$B$1:$Z$616,MATCH($B173, 'Mapping cadres'!$B$1:$B$616,0), MATCH(Z$32,'Mapping cadres'!$B$1:$Z$1,0))</f>
        <v>0</v>
      </c>
      <c r="AA173" s="226">
        <f>INDEX('Uganda workforce data - raw'!$A$4:$F$619,MATCH($B173, 'Uganda workforce data - raw'!$B$4:$B$619,0), MATCH("Filled Female",'Uganda workforce data - raw'!$A$4:$F$4,0))*INDEX('Mapping cadres'!$B$1:$Z$616,MATCH($B173, 'Mapping cadres'!$B$1:$B$616,0), MATCH(AA$32,'Mapping cadres'!$B$1:$Z$1,0))</f>
        <v>1</v>
      </c>
      <c r="AB173" s="226">
        <f>INDEX('Uganda workforce data - raw'!$A$4:$F$619,MATCH($B173, 'Uganda workforce data - raw'!$B$4:$B$619,0), MATCH("Filled Female",'Uganda workforce data - raw'!$A$4:$F$4,0))*INDEX('Mapping cadres'!$B$1:$Z$616,MATCH($B173, 'Mapping cadres'!$B$1:$B$616,0), MATCH(AB$32,'Mapping cadres'!$B$1:$Z$1,0))</f>
        <v>0</v>
      </c>
      <c r="AC173" s="226">
        <f>INDEX('Uganda workforce data - raw'!$A$4:$F$619,MATCH($B173, 'Uganda workforce data - raw'!$B$4:$B$619,0), MATCH("Filled Female",'Uganda workforce data - raw'!$A$4:$F$4,0))*INDEX('Mapping cadres'!$B$1:$Z$616,MATCH($B173, 'Mapping cadres'!$B$1:$B$616,0), MATCH(AC$32,'Mapping cadres'!$B$1:$Z$1,0))</f>
        <v>0</v>
      </c>
      <c r="AD173" s="226">
        <f>INDEX('Uganda workforce data - raw'!$A$4:$F$619,MATCH($B173, 'Uganda workforce data - raw'!$B$4:$B$619,0), MATCH("Filled Female",'Uganda workforce data - raw'!$A$4:$F$4,0))*INDEX('Mapping cadres'!$B$1:$Z$616,MATCH($B173, 'Mapping cadres'!$B$1:$B$616,0), MATCH(AD$32,'Mapping cadres'!$B$1:$Z$1,0))</f>
        <v>0</v>
      </c>
      <c r="AE173" s="226">
        <f>INDEX('Uganda workforce data - raw'!$A$4:$F$619,MATCH($B173, 'Uganda workforce data - raw'!$B$4:$B$619,0), MATCH("Filled Female",'Uganda workforce data - raw'!$A$4:$F$4,0))*INDEX('Mapping cadres'!$B$1:$Z$616,MATCH($B173, 'Mapping cadres'!$B$1:$B$616,0), MATCH(AE$32,'Mapping cadres'!$B$1:$Z$1,0))</f>
        <v>0</v>
      </c>
      <c r="AF173" s="226">
        <f>INDEX('Uganda workforce data - raw'!$A$4:$F$619,MATCH($B173, 'Uganda workforce data - raw'!$B$4:$B$619,0), MATCH("Filled Female",'Uganda workforce data - raw'!$A$4:$F$4,0))*INDEX('Mapping cadres'!$B$1:$Z$616,MATCH($B173, 'Mapping cadres'!$B$1:$B$616,0), MATCH(AF$32,'Mapping cadres'!$B$1:$Z$1,0))</f>
        <v>0</v>
      </c>
      <c r="AG173" s="226">
        <f>INDEX('Uganda workforce data - raw'!$A$4:$F$619,MATCH($B173, 'Uganda workforce data - raw'!$B$4:$B$619,0), MATCH("Filled Female",'Uganda workforce data - raw'!$A$4:$F$4,0))*INDEX('Mapping cadres'!$B$1:$Z$616,MATCH($B173, 'Mapping cadres'!$B$1:$B$616,0), MATCH(AG$32,'Mapping cadres'!$B$1:$Z$1,0))</f>
        <v>0</v>
      </c>
      <c r="AH173" s="226">
        <f>INDEX('Uganda workforce data - raw'!$A$4:$F$619,MATCH($B173, 'Uganda workforce data - raw'!$B$4:$B$619,0), MATCH("Filled Female",'Uganda workforce data - raw'!$A$4:$F$4,0))*INDEX('Mapping cadres'!$B$1:$Z$616,MATCH($B173, 'Mapping cadres'!$B$1:$B$616,0), MATCH(AH$32,'Mapping cadres'!$B$1:$Z$1,0))</f>
        <v>0</v>
      </c>
      <c r="AI173" s="226">
        <f>INDEX('Uganda workforce data - raw'!$A$4:$F$619,MATCH($B173, 'Uganda workforce data - raw'!$B$4:$B$619,0), MATCH("Filled Female",'Uganda workforce data - raw'!$A$4:$F$4,0))*INDEX('Mapping cadres'!$B$1:$Z$616,MATCH($B173, 'Mapping cadres'!$B$1:$B$616,0), MATCH(AI$32,'Mapping cadres'!$B$1:$Z$1,0))</f>
        <v>0</v>
      </c>
      <c r="AJ173" s="226">
        <f>INDEX('Uganda workforce data - raw'!$A$4:$F$619,MATCH($B173, 'Uganda workforce data - raw'!$B$4:$B$619,0), MATCH("Filled Female",'Uganda workforce data - raw'!$A$4:$F$4,0))*INDEX('Mapping cadres'!$B$1:$Z$616,MATCH($B173, 'Mapping cadres'!$B$1:$B$616,0), MATCH(AJ$32,'Mapping cadres'!$B$1:$Z$1,0))</f>
        <v>0</v>
      </c>
      <c r="AK173" s="226">
        <f>INDEX('Uganda workforce data - raw'!$A$4:$F$619,MATCH($B173, 'Uganda workforce data - raw'!$B$4:$B$619,0), MATCH("Filled Female",'Uganda workforce data - raw'!$A$4:$F$4,0))*INDEX('Mapping cadres'!$B$1:$Z$616,MATCH($B173, 'Mapping cadres'!$B$1:$B$616,0), MATCH(AK$32,'Mapping cadres'!$B$1:$Z$1,0))</f>
        <v>0</v>
      </c>
      <c r="AL173" s="226">
        <f>INDEX('Uganda workforce data - raw'!$A$4:$F$619,MATCH($B173, 'Uganda workforce data - raw'!$B$4:$B$619,0), MATCH("Filled Female",'Uganda workforce data - raw'!$A$4:$F$4,0))*INDEX('Mapping cadres'!$B$1:$Z$616,MATCH($B173, 'Mapping cadres'!$B$1:$B$616,0), MATCH(AL$32,'Mapping cadres'!$B$1:$Z$1,0))</f>
        <v>0</v>
      </c>
      <c r="AM173" s="226">
        <f>INDEX('Uganda workforce data - raw'!$A$4:$F$619,MATCH($B173, 'Uganda workforce data - raw'!$B$4:$B$619,0), MATCH("Filled Female",'Uganda workforce data - raw'!$A$4:$F$4,0))*INDEX('Mapping cadres'!$B$1:$Z$616,MATCH($B173, 'Mapping cadres'!$B$1:$B$616,0), MATCH(AM$32,'Mapping cadres'!$B$1:$Z$1,0))</f>
        <v>0</v>
      </c>
      <c r="AN173" s="226">
        <f>INDEX('Uganda workforce data - raw'!$A$4:$F$619,MATCH($B173, 'Uganda workforce data - raw'!$B$4:$B$619,0), MATCH("Filled Female",'Uganda workforce data - raw'!$A$4:$F$4,0))*INDEX('Mapping cadres'!$B$1:$Z$616,MATCH($B173, 'Mapping cadres'!$B$1:$B$616,0), MATCH(AN$32,'Mapping cadres'!$B$1:$Z$1,0))</f>
        <v>0</v>
      </c>
      <c r="AO173" s="226">
        <f>INDEX('Uganda workforce data - raw'!$A$4:$F$619,MATCH($B173, 'Uganda workforce data - raw'!$B$4:$B$619,0), MATCH("Filled Female",'Uganda workforce data - raw'!$A$4:$F$4,0))*INDEX('Mapping cadres'!$B$1:$Z$616,MATCH($B173, 'Mapping cadres'!$B$1:$B$616,0), MATCH(AO$32,'Mapping cadres'!$B$1:$Z$1,0))</f>
        <v>0</v>
      </c>
      <c r="AP173" s="226">
        <f>INDEX('Uganda workforce data - raw'!$A$4:$F$619,MATCH($B173, 'Uganda workforce data - raw'!$B$4:$B$619,0), MATCH("Filled Female",'Uganda workforce data - raw'!$A$4:$F$4,0))*INDEX('Mapping cadres'!$B$1:$Z$616,MATCH($B173, 'Mapping cadres'!$B$1:$B$616,0), MATCH(AP$32,'Mapping cadres'!$B$1:$Z$1,0))</f>
        <v>0</v>
      </c>
      <c r="AQ173" s="226">
        <f>INDEX('Uganda workforce data - raw'!$A$4:$F$619,MATCH($B173, 'Uganda workforce data - raw'!$B$4:$B$619,0), MATCH("Filled Female",'Uganda workforce data - raw'!$A$4:$F$4,0))*INDEX('Mapping cadres'!$B$1:$Z$616,MATCH($B173, 'Mapping cadres'!$B$1:$B$616,0), MATCH(AQ$32,'Mapping cadres'!$B$1:$Z$1,0))</f>
        <v>0</v>
      </c>
      <c r="AR173" s="226">
        <f>INDEX('Uganda workforce data - raw'!$A$4:$F$619,MATCH($B173, 'Uganda workforce data - raw'!$B$4:$B$619,0), MATCH("Filled Female",'Uganda workforce data - raw'!$A$4:$F$4,0))*INDEX('Mapping cadres'!$B$1:$Z$616,MATCH($B173, 'Mapping cadres'!$B$1:$B$616,0), MATCH(AR$32,'Mapping cadres'!$B$1:$Z$1,0))</f>
        <v>0</v>
      </c>
      <c r="AS173" s="226">
        <f>INDEX('Uganda workforce data - raw'!$A$4:$F$619,MATCH($B173, 'Uganda workforce data - raw'!$B$4:$B$619,0), MATCH("Filled Female",'Uganda workforce data - raw'!$A$4:$F$4,0))*INDEX('Mapping cadres'!$B$1:$Z$616,MATCH($B173, 'Mapping cadres'!$B$1:$B$616,0), MATCH(AS$32,'Mapping cadres'!$B$1:$Z$1,0))</f>
        <v>0</v>
      </c>
      <c r="AT173" s="226">
        <f>INDEX('Uganda workforce data - raw'!$A$4:$F$619,MATCH($B173, 'Uganda workforce data - raw'!$B$4:$B$619,0), MATCH("Filled Female",'Uganda workforce data - raw'!$A$4:$F$4,0))*INDEX('Mapping cadres'!$B$1:$Z$616,MATCH($B173, 'Mapping cadres'!$B$1:$B$616,0), MATCH(AT$32,'Mapping cadres'!$B$1:$Z$1,0))</f>
        <v>0</v>
      </c>
      <c r="AU173" s="226">
        <f>INDEX('Uganda workforce data - raw'!$A$4:$F$619,MATCH($B173, 'Uganda workforce data - raw'!$B$4:$B$619,0), MATCH("Filled Female",'Uganda workforce data - raw'!$A$4:$F$4,0))*INDEX('Mapping cadres'!$B$1:$Z$616,MATCH($B173, 'Mapping cadres'!$B$1:$B$616,0), MATCH(AU$32,'Mapping cadres'!$B$1:$Z$1,0))</f>
        <v>0</v>
      </c>
      <c r="AV173" s="226">
        <f>INDEX('Uganda workforce data - raw'!$A$4:$F$619,MATCH($B173, 'Uganda workforce data - raw'!$B$4:$B$619,0), MATCH("Filled Female",'Uganda workforce data - raw'!$A$4:$F$4,0))*INDEX('Mapping cadres'!$B$1:$Z$616,MATCH($B173, 'Mapping cadres'!$B$1:$B$616,0), MATCH(AV$32,'Mapping cadres'!$B$1:$Z$1,0))</f>
        <v>0</v>
      </c>
      <c r="AW173" s="226">
        <f>INDEX('Uganda workforce data - raw'!$A$4:$F$619,MATCH($B173, 'Uganda workforce data - raw'!$B$4:$B$619,0), MATCH("Filled Female",'Uganda workforce data - raw'!$A$4:$F$4,0))*INDEX('Mapping cadres'!$B$1:$Z$616,MATCH($B173, 'Mapping cadres'!$B$1:$B$616,0), MATCH(AW$32,'Mapping cadres'!$B$1:$Z$1,0))</f>
        <v>0</v>
      </c>
      <c r="AX173" s="226">
        <f>INDEX('Uganda workforce data - raw'!$A$4:$F$619,MATCH($B173, 'Uganda workforce data - raw'!$B$4:$B$619,0), MATCH("Filled Female",'Uganda workforce data - raw'!$A$4:$F$4,0))*INDEX('Mapping cadres'!$B$1:$Z$616,MATCH($B173, 'Mapping cadres'!$B$1:$B$616,0), MATCH(AX$32,'Mapping cadres'!$B$1:$Z$1,0))</f>
        <v>0</v>
      </c>
      <c r="AY173" s="226">
        <f t="shared" si="53"/>
        <v>1</v>
      </c>
      <c r="AZ173" s="226">
        <f t="shared" si="54"/>
        <v>0</v>
      </c>
      <c r="BA173" s="226">
        <f t="shared" si="55"/>
        <v>0</v>
      </c>
      <c r="BB173" s="226">
        <f t="shared" si="56"/>
        <v>0</v>
      </c>
      <c r="BC173" s="226">
        <f t="shared" si="57"/>
        <v>0</v>
      </c>
      <c r="BD173" s="226">
        <f t="shared" si="58"/>
        <v>0</v>
      </c>
      <c r="BE173" s="226">
        <f t="shared" si="59"/>
        <v>0</v>
      </c>
      <c r="BF173" s="226">
        <f t="shared" si="60"/>
        <v>0</v>
      </c>
      <c r="BG173" s="226">
        <f t="shared" si="61"/>
        <v>0</v>
      </c>
      <c r="BH173" s="226">
        <f t="shared" si="62"/>
        <v>0</v>
      </c>
      <c r="BI173" s="226">
        <f t="shared" si="63"/>
        <v>0</v>
      </c>
      <c r="BJ173" s="226">
        <f t="shared" si="64"/>
        <v>0</v>
      </c>
      <c r="BK173" s="226">
        <f t="shared" si="65"/>
        <v>0</v>
      </c>
      <c r="BL173" s="226">
        <f t="shared" si="66"/>
        <v>0</v>
      </c>
      <c r="BM173" s="226">
        <f t="shared" si="67"/>
        <v>0</v>
      </c>
      <c r="BN173" s="226">
        <f t="shared" si="68"/>
        <v>0</v>
      </c>
      <c r="BO173" s="226">
        <f t="shared" si="69"/>
        <v>0</v>
      </c>
      <c r="BP173" s="226">
        <f t="shared" si="70"/>
        <v>0</v>
      </c>
      <c r="BQ173" s="226">
        <f t="shared" si="71"/>
        <v>0</v>
      </c>
      <c r="BR173" s="226">
        <f t="shared" si="72"/>
        <v>0</v>
      </c>
      <c r="BS173" s="226">
        <f t="shared" si="73"/>
        <v>0</v>
      </c>
      <c r="BT173" s="226">
        <f t="shared" si="74"/>
        <v>0</v>
      </c>
      <c r="BU173" s="226">
        <f t="shared" si="75"/>
        <v>0</v>
      </c>
      <c r="BV173" s="226">
        <f t="shared" si="76"/>
        <v>0</v>
      </c>
    </row>
    <row r="174" spans="1:74">
      <c r="A174" s="226">
        <v>142</v>
      </c>
      <c r="B174" s="226" t="s">
        <v>1447</v>
      </c>
      <c r="C174" s="226">
        <f>INDEX('Uganda workforce data - raw'!$A$4:$F$619,MATCH($B174, 'Uganda workforce data - raw'!$B$4:$B$619,0), MATCH("Filled Male",'Uganda workforce data - raw'!$A$4:$F$4,0))*INDEX('Mapping cadres'!$B$1:$Z$616,MATCH($B174, 'Mapping cadres'!$B$1:$B$616,0), MATCH(C$32,'Mapping cadres'!$B$1:$Z$1,0))</f>
        <v>0</v>
      </c>
      <c r="D174" s="226">
        <f>INDEX('Uganda workforce data - raw'!$A$4:$F$619,MATCH($B174, 'Uganda workforce data - raw'!$B$4:$B$619,0), MATCH("Filled Male",'Uganda workforce data - raw'!$A$4:$F$4,0))*INDEX('Mapping cadres'!$B$1:$Z$616,MATCH($B174, 'Mapping cadres'!$B$1:$B$616,0), MATCH(D$32,'Mapping cadres'!$B$1:$Z$1,0))</f>
        <v>0</v>
      </c>
      <c r="E174" s="226">
        <f>INDEX('Uganda workforce data - raw'!$A$4:$F$619,MATCH($B174, 'Uganda workforce data - raw'!$B$4:$B$619,0), MATCH("Filled Male",'Uganda workforce data - raw'!$A$4:$F$4,0))*INDEX('Mapping cadres'!$B$1:$Z$616,MATCH($B174, 'Mapping cadres'!$B$1:$B$616,0), MATCH(E$32,'Mapping cadres'!$B$1:$Z$1,0))</f>
        <v>0</v>
      </c>
      <c r="F174" s="226">
        <f>INDEX('Uganda workforce data - raw'!$A$4:$F$619,MATCH($B174, 'Uganda workforce data - raw'!$B$4:$B$619,0), MATCH("Filled Male",'Uganda workforce data - raw'!$A$4:$F$4,0))*INDEX('Mapping cadres'!$B$1:$Z$616,MATCH($B174, 'Mapping cadres'!$B$1:$B$616,0), MATCH(F$32,'Mapping cadres'!$B$1:$Z$1,0))</f>
        <v>1</v>
      </c>
      <c r="G174" s="226">
        <f>INDEX('Uganda workforce data - raw'!$A$4:$F$619,MATCH($B174, 'Uganda workforce data - raw'!$B$4:$B$619,0), MATCH("Filled Male",'Uganda workforce data - raw'!$A$4:$F$4,0))*INDEX('Mapping cadres'!$B$1:$Z$616,MATCH($B174, 'Mapping cadres'!$B$1:$B$616,0), MATCH(G$32,'Mapping cadres'!$B$1:$Z$1,0))</f>
        <v>0</v>
      </c>
      <c r="H174" s="226">
        <f>INDEX('Uganda workforce data - raw'!$A$4:$F$619,MATCH($B174, 'Uganda workforce data - raw'!$B$4:$B$619,0), MATCH("Filled Male",'Uganda workforce data - raw'!$A$4:$F$4,0))*INDEX('Mapping cadres'!$B$1:$Z$616,MATCH($B174, 'Mapping cadres'!$B$1:$B$616,0), MATCH(H$32,'Mapping cadres'!$B$1:$Z$1,0))</f>
        <v>0</v>
      </c>
      <c r="I174" s="226">
        <f>INDEX('Uganda workforce data - raw'!$A$4:$F$619,MATCH($B174, 'Uganda workforce data - raw'!$B$4:$B$619,0), MATCH("Filled Male",'Uganda workforce data - raw'!$A$4:$F$4,0))*INDEX('Mapping cadres'!$B$1:$Z$616,MATCH($B174, 'Mapping cadres'!$B$1:$B$616,0), MATCH(I$32,'Mapping cadres'!$B$1:$Z$1,0))</f>
        <v>0</v>
      </c>
      <c r="J174" s="226">
        <f>INDEX('Uganda workforce data - raw'!$A$4:$F$619,MATCH($B174, 'Uganda workforce data - raw'!$B$4:$B$619,0), MATCH("Filled Male",'Uganda workforce data - raw'!$A$4:$F$4,0))*INDEX('Mapping cadres'!$B$1:$Z$616,MATCH($B174, 'Mapping cadres'!$B$1:$B$616,0), MATCH(J$32,'Mapping cadres'!$B$1:$Z$1,0))</f>
        <v>0</v>
      </c>
      <c r="K174" s="226">
        <f>INDEX('Uganda workforce data - raw'!$A$4:$F$619,MATCH($B174, 'Uganda workforce data - raw'!$B$4:$B$619,0), MATCH("Filled Male",'Uganda workforce data - raw'!$A$4:$F$4,0))*INDEX('Mapping cadres'!$B$1:$Z$616,MATCH($B174, 'Mapping cadres'!$B$1:$B$616,0), MATCH(K$32,'Mapping cadres'!$B$1:$Z$1,0))</f>
        <v>0</v>
      </c>
      <c r="L174" s="226">
        <f>INDEX('Uganda workforce data - raw'!$A$4:$F$619,MATCH($B174, 'Uganda workforce data - raw'!$B$4:$B$619,0), MATCH("Filled Male",'Uganda workforce data - raw'!$A$4:$F$4,0))*INDEX('Mapping cadres'!$B$1:$Z$616,MATCH($B174, 'Mapping cadres'!$B$1:$B$616,0), MATCH(L$32,'Mapping cadres'!$B$1:$Z$1,0))</f>
        <v>0</v>
      </c>
      <c r="M174" s="226">
        <f>INDEX('Uganda workforce data - raw'!$A$4:$F$619,MATCH($B174, 'Uganda workforce data - raw'!$B$4:$B$619,0), MATCH("Filled Male",'Uganda workforce data - raw'!$A$4:$F$4,0))*INDEX('Mapping cadres'!$B$1:$Z$616,MATCH($B174, 'Mapping cadres'!$B$1:$B$616,0), MATCH(M$32,'Mapping cadres'!$B$1:$Z$1,0))</f>
        <v>0</v>
      </c>
      <c r="N174" s="226">
        <f>INDEX('Uganda workforce data - raw'!$A$4:$F$619,MATCH($B174, 'Uganda workforce data - raw'!$B$4:$B$619,0), MATCH("Filled Male",'Uganda workforce data - raw'!$A$4:$F$4,0))*INDEX('Mapping cadres'!$B$1:$Z$616,MATCH($B174, 'Mapping cadres'!$B$1:$B$616,0), MATCH(N$32,'Mapping cadres'!$B$1:$Z$1,0))</f>
        <v>0</v>
      </c>
      <c r="O174" s="226">
        <f>INDEX('Uganda workforce data - raw'!$A$4:$F$619,MATCH($B174, 'Uganda workforce data - raw'!$B$4:$B$619,0), MATCH("Filled Male",'Uganda workforce data - raw'!$A$4:$F$4,0))*INDEX('Mapping cadres'!$B$1:$Z$616,MATCH($B174, 'Mapping cadres'!$B$1:$B$616,0), MATCH(O$32,'Mapping cadres'!$B$1:$Z$1,0))</f>
        <v>0</v>
      </c>
      <c r="P174" s="226">
        <f>INDEX('Uganda workforce data - raw'!$A$4:$F$619,MATCH($B174, 'Uganda workforce data - raw'!$B$4:$B$619,0), MATCH("Filled Male",'Uganda workforce data - raw'!$A$4:$F$4,0))*INDEX('Mapping cadres'!$B$1:$Z$616,MATCH($B174, 'Mapping cadres'!$B$1:$B$616,0), MATCH(P$32,'Mapping cadres'!$B$1:$Z$1,0))</f>
        <v>0</v>
      </c>
      <c r="Q174" s="226">
        <f>INDEX('Uganda workforce data - raw'!$A$4:$F$619,MATCH($B174, 'Uganda workforce data - raw'!$B$4:$B$619,0), MATCH("Filled Male",'Uganda workforce data - raw'!$A$4:$F$4,0))*INDEX('Mapping cadres'!$B$1:$Z$616,MATCH($B174, 'Mapping cadres'!$B$1:$B$616,0), MATCH(Q$32,'Mapping cadres'!$B$1:$Z$1,0))</f>
        <v>0</v>
      </c>
      <c r="R174" s="226">
        <f>INDEX('Uganda workforce data - raw'!$A$4:$F$619,MATCH($B174, 'Uganda workforce data - raw'!$B$4:$B$619,0), MATCH("Filled Male",'Uganda workforce data - raw'!$A$4:$F$4,0))*INDEX('Mapping cadres'!$B$1:$Z$616,MATCH($B174, 'Mapping cadres'!$B$1:$B$616,0), MATCH(R$32,'Mapping cadres'!$B$1:$Z$1,0))</f>
        <v>0</v>
      </c>
      <c r="S174" s="226">
        <f>INDEX('Uganda workforce data - raw'!$A$4:$F$619,MATCH($B174, 'Uganda workforce data - raw'!$B$4:$B$619,0), MATCH("Filled Male",'Uganda workforce data - raw'!$A$4:$F$4,0))*INDEX('Mapping cadres'!$B$1:$Z$616,MATCH($B174, 'Mapping cadres'!$B$1:$B$616,0), MATCH(S$32,'Mapping cadres'!$B$1:$Z$1,0))</f>
        <v>0</v>
      </c>
      <c r="T174" s="226">
        <f>INDEX('Uganda workforce data - raw'!$A$4:$F$619,MATCH($B174, 'Uganda workforce data - raw'!$B$4:$B$619,0), MATCH("Filled Male",'Uganda workforce data - raw'!$A$4:$F$4,0))*INDEX('Mapping cadres'!$B$1:$Z$616,MATCH($B174, 'Mapping cadres'!$B$1:$B$616,0), MATCH(T$32,'Mapping cadres'!$B$1:$Z$1,0))</f>
        <v>0</v>
      </c>
      <c r="U174" s="226">
        <f>INDEX('Uganda workforce data - raw'!$A$4:$F$619,MATCH($B174, 'Uganda workforce data - raw'!$B$4:$B$619,0), MATCH("Filled Male",'Uganda workforce data - raw'!$A$4:$F$4,0))*INDEX('Mapping cadres'!$B$1:$Z$616,MATCH($B174, 'Mapping cadres'!$B$1:$B$616,0), MATCH(U$32,'Mapping cadres'!$B$1:$Z$1,0))</f>
        <v>0</v>
      </c>
      <c r="V174" s="226">
        <f>INDEX('Uganda workforce data - raw'!$A$4:$F$619,MATCH($B174, 'Uganda workforce data - raw'!$B$4:$B$619,0), MATCH("Filled Male",'Uganda workforce data - raw'!$A$4:$F$4,0))*INDEX('Mapping cadres'!$B$1:$Z$616,MATCH($B174, 'Mapping cadres'!$B$1:$B$616,0), MATCH(V$32,'Mapping cadres'!$B$1:$Z$1,0))</f>
        <v>0</v>
      </c>
      <c r="W174" s="226">
        <f>INDEX('Uganda workforce data - raw'!$A$4:$F$619,MATCH($B174, 'Uganda workforce data - raw'!$B$4:$B$619,0), MATCH("Filled Male",'Uganda workforce data - raw'!$A$4:$F$4,0))*INDEX('Mapping cadres'!$B$1:$Z$616,MATCH($B174, 'Mapping cadres'!$B$1:$B$616,0), MATCH(W$32,'Mapping cadres'!$B$1:$Z$1,0))</f>
        <v>0</v>
      </c>
      <c r="X174" s="226">
        <f>INDEX('Uganda workforce data - raw'!$A$4:$F$619,MATCH($B174, 'Uganda workforce data - raw'!$B$4:$B$619,0), MATCH("Filled Male",'Uganda workforce data - raw'!$A$4:$F$4,0))*INDEX('Mapping cadres'!$B$1:$Z$616,MATCH($B174, 'Mapping cadres'!$B$1:$B$616,0), MATCH(X$32,'Mapping cadres'!$B$1:$Z$1,0))</f>
        <v>0</v>
      </c>
      <c r="Y174" s="226">
        <f>INDEX('Uganda workforce data - raw'!$A$4:$F$619,MATCH($B174, 'Uganda workforce data - raw'!$B$4:$B$619,0), MATCH("Filled Male",'Uganda workforce data - raw'!$A$4:$F$4,0))*INDEX('Mapping cadres'!$B$1:$Z$616,MATCH($B174, 'Mapping cadres'!$B$1:$B$616,0), MATCH(Y$32,'Mapping cadres'!$B$1:$Z$1,0))</f>
        <v>0</v>
      </c>
      <c r="Z174" s="226">
        <f>INDEX('Uganda workforce data - raw'!$A$4:$F$619,MATCH($B174, 'Uganda workforce data - raw'!$B$4:$B$619,0), MATCH("Filled Male",'Uganda workforce data - raw'!$A$4:$F$4,0))*INDEX('Mapping cadres'!$B$1:$Z$616,MATCH($B174, 'Mapping cadres'!$B$1:$B$616,0), MATCH(Z$32,'Mapping cadres'!$B$1:$Z$1,0))</f>
        <v>0</v>
      </c>
      <c r="AA174" s="226">
        <f>INDEX('Uganda workforce data - raw'!$A$4:$F$619,MATCH($B174, 'Uganda workforce data - raw'!$B$4:$B$619,0), MATCH("Filled Female",'Uganda workforce data - raw'!$A$4:$F$4,0))*INDEX('Mapping cadres'!$B$1:$Z$616,MATCH($B174, 'Mapping cadres'!$B$1:$B$616,0), MATCH(AA$32,'Mapping cadres'!$B$1:$Z$1,0))</f>
        <v>0</v>
      </c>
      <c r="AB174" s="226">
        <f>INDEX('Uganda workforce data - raw'!$A$4:$F$619,MATCH($B174, 'Uganda workforce data - raw'!$B$4:$B$619,0), MATCH("Filled Female",'Uganda workforce data - raw'!$A$4:$F$4,0))*INDEX('Mapping cadres'!$B$1:$Z$616,MATCH($B174, 'Mapping cadres'!$B$1:$B$616,0), MATCH(AB$32,'Mapping cadres'!$B$1:$Z$1,0))</f>
        <v>0</v>
      </c>
      <c r="AC174" s="226">
        <f>INDEX('Uganda workforce data - raw'!$A$4:$F$619,MATCH($B174, 'Uganda workforce data - raw'!$B$4:$B$619,0), MATCH("Filled Female",'Uganda workforce data - raw'!$A$4:$F$4,0))*INDEX('Mapping cadres'!$B$1:$Z$616,MATCH($B174, 'Mapping cadres'!$B$1:$B$616,0), MATCH(AC$32,'Mapping cadres'!$B$1:$Z$1,0))</f>
        <v>0</v>
      </c>
      <c r="AD174" s="226">
        <f>INDEX('Uganda workforce data - raw'!$A$4:$F$619,MATCH($B174, 'Uganda workforce data - raw'!$B$4:$B$619,0), MATCH("Filled Female",'Uganda workforce data - raw'!$A$4:$F$4,0))*INDEX('Mapping cadres'!$B$1:$Z$616,MATCH($B174, 'Mapping cadres'!$B$1:$B$616,0), MATCH(AD$32,'Mapping cadres'!$B$1:$Z$1,0))</f>
        <v>0</v>
      </c>
      <c r="AE174" s="226">
        <f>INDEX('Uganda workforce data - raw'!$A$4:$F$619,MATCH($B174, 'Uganda workforce data - raw'!$B$4:$B$619,0), MATCH("Filled Female",'Uganda workforce data - raw'!$A$4:$F$4,0))*INDEX('Mapping cadres'!$B$1:$Z$616,MATCH($B174, 'Mapping cadres'!$B$1:$B$616,0), MATCH(AE$32,'Mapping cadres'!$B$1:$Z$1,0))</f>
        <v>0</v>
      </c>
      <c r="AF174" s="226">
        <f>INDEX('Uganda workforce data - raw'!$A$4:$F$619,MATCH($B174, 'Uganda workforce data - raw'!$B$4:$B$619,0), MATCH("Filled Female",'Uganda workforce data - raw'!$A$4:$F$4,0))*INDEX('Mapping cadres'!$B$1:$Z$616,MATCH($B174, 'Mapping cadres'!$B$1:$B$616,0), MATCH(AF$32,'Mapping cadres'!$B$1:$Z$1,0))</f>
        <v>0</v>
      </c>
      <c r="AG174" s="226">
        <f>INDEX('Uganda workforce data - raw'!$A$4:$F$619,MATCH($B174, 'Uganda workforce data - raw'!$B$4:$B$619,0), MATCH("Filled Female",'Uganda workforce data - raw'!$A$4:$F$4,0))*INDEX('Mapping cadres'!$B$1:$Z$616,MATCH($B174, 'Mapping cadres'!$B$1:$B$616,0), MATCH(AG$32,'Mapping cadres'!$B$1:$Z$1,0))</f>
        <v>0</v>
      </c>
      <c r="AH174" s="226">
        <f>INDEX('Uganda workforce data - raw'!$A$4:$F$619,MATCH($B174, 'Uganda workforce data - raw'!$B$4:$B$619,0), MATCH("Filled Female",'Uganda workforce data - raw'!$A$4:$F$4,0))*INDEX('Mapping cadres'!$B$1:$Z$616,MATCH($B174, 'Mapping cadres'!$B$1:$B$616,0), MATCH(AH$32,'Mapping cadres'!$B$1:$Z$1,0))</f>
        <v>0</v>
      </c>
      <c r="AI174" s="226">
        <f>INDEX('Uganda workforce data - raw'!$A$4:$F$619,MATCH($B174, 'Uganda workforce data - raw'!$B$4:$B$619,0), MATCH("Filled Female",'Uganda workforce data - raw'!$A$4:$F$4,0))*INDEX('Mapping cadres'!$B$1:$Z$616,MATCH($B174, 'Mapping cadres'!$B$1:$B$616,0), MATCH(AI$32,'Mapping cadres'!$B$1:$Z$1,0))</f>
        <v>0</v>
      </c>
      <c r="AJ174" s="226">
        <f>INDEX('Uganda workforce data - raw'!$A$4:$F$619,MATCH($B174, 'Uganda workforce data - raw'!$B$4:$B$619,0), MATCH("Filled Female",'Uganda workforce data - raw'!$A$4:$F$4,0))*INDEX('Mapping cadres'!$B$1:$Z$616,MATCH($B174, 'Mapping cadres'!$B$1:$B$616,0), MATCH(AJ$32,'Mapping cadres'!$B$1:$Z$1,0))</f>
        <v>0</v>
      </c>
      <c r="AK174" s="226">
        <f>INDEX('Uganda workforce data - raw'!$A$4:$F$619,MATCH($B174, 'Uganda workforce data - raw'!$B$4:$B$619,0), MATCH("Filled Female",'Uganda workforce data - raw'!$A$4:$F$4,0))*INDEX('Mapping cadres'!$B$1:$Z$616,MATCH($B174, 'Mapping cadres'!$B$1:$B$616,0), MATCH(AK$32,'Mapping cadres'!$B$1:$Z$1,0))</f>
        <v>0</v>
      </c>
      <c r="AL174" s="226">
        <f>INDEX('Uganda workforce data - raw'!$A$4:$F$619,MATCH($B174, 'Uganda workforce data - raw'!$B$4:$B$619,0), MATCH("Filled Female",'Uganda workforce data - raw'!$A$4:$F$4,0))*INDEX('Mapping cadres'!$B$1:$Z$616,MATCH($B174, 'Mapping cadres'!$B$1:$B$616,0), MATCH(AL$32,'Mapping cadres'!$B$1:$Z$1,0))</f>
        <v>0</v>
      </c>
      <c r="AM174" s="226">
        <f>INDEX('Uganda workforce data - raw'!$A$4:$F$619,MATCH($B174, 'Uganda workforce data - raw'!$B$4:$B$619,0), MATCH("Filled Female",'Uganda workforce data - raw'!$A$4:$F$4,0))*INDEX('Mapping cadres'!$B$1:$Z$616,MATCH($B174, 'Mapping cadres'!$B$1:$B$616,0), MATCH(AM$32,'Mapping cadres'!$B$1:$Z$1,0))</f>
        <v>0</v>
      </c>
      <c r="AN174" s="226">
        <f>INDEX('Uganda workforce data - raw'!$A$4:$F$619,MATCH($B174, 'Uganda workforce data - raw'!$B$4:$B$619,0), MATCH("Filled Female",'Uganda workforce data - raw'!$A$4:$F$4,0))*INDEX('Mapping cadres'!$B$1:$Z$616,MATCH($B174, 'Mapping cadres'!$B$1:$B$616,0), MATCH(AN$32,'Mapping cadres'!$B$1:$Z$1,0))</f>
        <v>0</v>
      </c>
      <c r="AO174" s="226">
        <f>INDEX('Uganda workforce data - raw'!$A$4:$F$619,MATCH($B174, 'Uganda workforce data - raw'!$B$4:$B$619,0), MATCH("Filled Female",'Uganda workforce data - raw'!$A$4:$F$4,0))*INDEX('Mapping cadres'!$B$1:$Z$616,MATCH($B174, 'Mapping cadres'!$B$1:$B$616,0), MATCH(AO$32,'Mapping cadres'!$B$1:$Z$1,0))</f>
        <v>0</v>
      </c>
      <c r="AP174" s="226">
        <f>INDEX('Uganda workforce data - raw'!$A$4:$F$619,MATCH($B174, 'Uganda workforce data - raw'!$B$4:$B$619,0), MATCH("Filled Female",'Uganda workforce data - raw'!$A$4:$F$4,0))*INDEX('Mapping cadres'!$B$1:$Z$616,MATCH($B174, 'Mapping cadres'!$B$1:$B$616,0), MATCH(AP$32,'Mapping cadres'!$B$1:$Z$1,0))</f>
        <v>0</v>
      </c>
      <c r="AQ174" s="226">
        <f>INDEX('Uganda workforce data - raw'!$A$4:$F$619,MATCH($B174, 'Uganda workforce data - raw'!$B$4:$B$619,0), MATCH("Filled Female",'Uganda workforce data - raw'!$A$4:$F$4,0))*INDEX('Mapping cadres'!$B$1:$Z$616,MATCH($B174, 'Mapping cadres'!$B$1:$B$616,0), MATCH(AQ$32,'Mapping cadres'!$B$1:$Z$1,0))</f>
        <v>0</v>
      </c>
      <c r="AR174" s="226">
        <f>INDEX('Uganda workforce data - raw'!$A$4:$F$619,MATCH($B174, 'Uganda workforce data - raw'!$B$4:$B$619,0), MATCH("Filled Female",'Uganda workforce data - raw'!$A$4:$F$4,0))*INDEX('Mapping cadres'!$B$1:$Z$616,MATCH($B174, 'Mapping cadres'!$B$1:$B$616,0), MATCH(AR$32,'Mapping cadres'!$B$1:$Z$1,0))</f>
        <v>0</v>
      </c>
      <c r="AS174" s="226">
        <f>INDEX('Uganda workforce data - raw'!$A$4:$F$619,MATCH($B174, 'Uganda workforce data - raw'!$B$4:$B$619,0), MATCH("Filled Female",'Uganda workforce data - raw'!$A$4:$F$4,0))*INDEX('Mapping cadres'!$B$1:$Z$616,MATCH($B174, 'Mapping cadres'!$B$1:$B$616,0), MATCH(AS$32,'Mapping cadres'!$B$1:$Z$1,0))</f>
        <v>0</v>
      </c>
      <c r="AT174" s="226">
        <f>INDEX('Uganda workforce data - raw'!$A$4:$F$619,MATCH($B174, 'Uganda workforce data - raw'!$B$4:$B$619,0), MATCH("Filled Female",'Uganda workforce data - raw'!$A$4:$F$4,0))*INDEX('Mapping cadres'!$B$1:$Z$616,MATCH($B174, 'Mapping cadres'!$B$1:$B$616,0), MATCH(AT$32,'Mapping cadres'!$B$1:$Z$1,0))</f>
        <v>0</v>
      </c>
      <c r="AU174" s="226">
        <f>INDEX('Uganda workforce data - raw'!$A$4:$F$619,MATCH($B174, 'Uganda workforce data - raw'!$B$4:$B$619,0), MATCH("Filled Female",'Uganda workforce data - raw'!$A$4:$F$4,0))*INDEX('Mapping cadres'!$B$1:$Z$616,MATCH($B174, 'Mapping cadres'!$B$1:$B$616,0), MATCH(AU$32,'Mapping cadres'!$B$1:$Z$1,0))</f>
        <v>0</v>
      </c>
      <c r="AV174" s="226">
        <f>INDEX('Uganda workforce data - raw'!$A$4:$F$619,MATCH($B174, 'Uganda workforce data - raw'!$B$4:$B$619,0), MATCH("Filled Female",'Uganda workforce data - raw'!$A$4:$F$4,0))*INDEX('Mapping cadres'!$B$1:$Z$616,MATCH($B174, 'Mapping cadres'!$B$1:$B$616,0), MATCH(AV$32,'Mapping cadres'!$B$1:$Z$1,0))</f>
        <v>0</v>
      </c>
      <c r="AW174" s="226">
        <f>INDEX('Uganda workforce data - raw'!$A$4:$F$619,MATCH($B174, 'Uganda workforce data - raw'!$B$4:$B$619,0), MATCH("Filled Female",'Uganda workforce data - raw'!$A$4:$F$4,0))*INDEX('Mapping cadres'!$B$1:$Z$616,MATCH($B174, 'Mapping cadres'!$B$1:$B$616,0), MATCH(AW$32,'Mapping cadres'!$B$1:$Z$1,0))</f>
        <v>0</v>
      </c>
      <c r="AX174" s="226">
        <f>INDEX('Uganda workforce data - raw'!$A$4:$F$619,MATCH($B174, 'Uganda workforce data - raw'!$B$4:$B$619,0), MATCH("Filled Female",'Uganda workforce data - raw'!$A$4:$F$4,0))*INDEX('Mapping cadres'!$B$1:$Z$616,MATCH($B174, 'Mapping cadres'!$B$1:$B$616,0), MATCH(AX$32,'Mapping cadres'!$B$1:$Z$1,0))</f>
        <v>0</v>
      </c>
      <c r="AY174" s="226">
        <f t="shared" si="53"/>
        <v>0</v>
      </c>
      <c r="AZ174" s="226">
        <f t="shared" si="54"/>
        <v>0</v>
      </c>
      <c r="BA174" s="226">
        <f t="shared" si="55"/>
        <v>0</v>
      </c>
      <c r="BB174" s="226">
        <f t="shared" si="56"/>
        <v>1</v>
      </c>
      <c r="BC174" s="226">
        <f t="shared" si="57"/>
        <v>0</v>
      </c>
      <c r="BD174" s="226">
        <f t="shared" si="58"/>
        <v>0</v>
      </c>
      <c r="BE174" s="226">
        <f t="shared" si="59"/>
        <v>0</v>
      </c>
      <c r="BF174" s="226">
        <f t="shared" si="60"/>
        <v>0</v>
      </c>
      <c r="BG174" s="226">
        <f t="shared" si="61"/>
        <v>0</v>
      </c>
      <c r="BH174" s="226">
        <f t="shared" si="62"/>
        <v>0</v>
      </c>
      <c r="BI174" s="226">
        <f t="shared" si="63"/>
        <v>0</v>
      </c>
      <c r="BJ174" s="226">
        <f t="shared" si="64"/>
        <v>0</v>
      </c>
      <c r="BK174" s="226">
        <f t="shared" si="65"/>
        <v>0</v>
      </c>
      <c r="BL174" s="226">
        <f t="shared" si="66"/>
        <v>0</v>
      </c>
      <c r="BM174" s="226">
        <f t="shared" si="67"/>
        <v>0</v>
      </c>
      <c r="BN174" s="226">
        <f t="shared" si="68"/>
        <v>0</v>
      </c>
      <c r="BO174" s="226">
        <f t="shared" si="69"/>
        <v>0</v>
      </c>
      <c r="BP174" s="226">
        <f t="shared" si="70"/>
        <v>0</v>
      </c>
      <c r="BQ174" s="226">
        <f t="shared" si="71"/>
        <v>0</v>
      </c>
      <c r="BR174" s="226">
        <f t="shared" si="72"/>
        <v>0</v>
      </c>
      <c r="BS174" s="226">
        <f t="shared" si="73"/>
        <v>0</v>
      </c>
      <c r="BT174" s="226">
        <f t="shared" si="74"/>
        <v>0</v>
      </c>
      <c r="BU174" s="226">
        <f t="shared" si="75"/>
        <v>0</v>
      </c>
      <c r="BV174" s="226">
        <f t="shared" si="76"/>
        <v>0</v>
      </c>
    </row>
    <row r="175" spans="1:74">
      <c r="A175" s="226">
        <v>143</v>
      </c>
      <c r="B175" s="226" t="s">
        <v>1448</v>
      </c>
      <c r="C175" s="226">
        <f>INDEX('Uganda workforce data - raw'!$A$4:$F$619,MATCH($B175, 'Uganda workforce data - raw'!$B$4:$B$619,0), MATCH("Filled Male",'Uganda workforce data - raw'!$A$4:$F$4,0))*INDEX('Mapping cadres'!$B$1:$Z$616,MATCH($B175, 'Mapping cadres'!$B$1:$B$616,0), MATCH(C$32,'Mapping cadres'!$B$1:$Z$1,0))</f>
        <v>0</v>
      </c>
      <c r="D175" s="226">
        <f>INDEX('Uganda workforce data - raw'!$A$4:$F$619,MATCH($B175, 'Uganda workforce data - raw'!$B$4:$B$619,0), MATCH("Filled Male",'Uganda workforce data - raw'!$A$4:$F$4,0))*INDEX('Mapping cadres'!$B$1:$Z$616,MATCH($B175, 'Mapping cadres'!$B$1:$B$616,0), MATCH(D$32,'Mapping cadres'!$B$1:$Z$1,0))</f>
        <v>0</v>
      </c>
      <c r="E175" s="226">
        <f>INDEX('Uganda workforce data - raw'!$A$4:$F$619,MATCH($B175, 'Uganda workforce data - raw'!$B$4:$B$619,0), MATCH("Filled Male",'Uganda workforce data - raw'!$A$4:$F$4,0))*INDEX('Mapping cadres'!$B$1:$Z$616,MATCH($B175, 'Mapping cadres'!$B$1:$B$616,0), MATCH(E$32,'Mapping cadres'!$B$1:$Z$1,0))</f>
        <v>0</v>
      </c>
      <c r="F175" s="226">
        <f>INDEX('Uganda workforce data - raw'!$A$4:$F$619,MATCH($B175, 'Uganda workforce data - raw'!$B$4:$B$619,0), MATCH("Filled Male",'Uganda workforce data - raw'!$A$4:$F$4,0))*INDEX('Mapping cadres'!$B$1:$Z$616,MATCH($B175, 'Mapping cadres'!$B$1:$B$616,0), MATCH(F$32,'Mapping cadres'!$B$1:$Z$1,0))</f>
        <v>0</v>
      </c>
      <c r="G175" s="226">
        <f>INDEX('Uganda workforce data - raw'!$A$4:$F$619,MATCH($B175, 'Uganda workforce data - raw'!$B$4:$B$619,0), MATCH("Filled Male",'Uganda workforce data - raw'!$A$4:$F$4,0))*INDEX('Mapping cadres'!$B$1:$Z$616,MATCH($B175, 'Mapping cadres'!$B$1:$B$616,0), MATCH(G$32,'Mapping cadres'!$B$1:$Z$1,0))</f>
        <v>0</v>
      </c>
      <c r="H175" s="226">
        <f>INDEX('Uganda workforce data - raw'!$A$4:$F$619,MATCH($B175, 'Uganda workforce data - raw'!$B$4:$B$619,0), MATCH("Filled Male",'Uganda workforce data - raw'!$A$4:$F$4,0))*INDEX('Mapping cadres'!$B$1:$Z$616,MATCH($B175, 'Mapping cadres'!$B$1:$B$616,0), MATCH(H$32,'Mapping cadres'!$B$1:$Z$1,0))</f>
        <v>0</v>
      </c>
      <c r="I175" s="226">
        <f>INDEX('Uganda workforce data - raw'!$A$4:$F$619,MATCH($B175, 'Uganda workforce data - raw'!$B$4:$B$619,0), MATCH("Filled Male",'Uganda workforce data - raw'!$A$4:$F$4,0))*INDEX('Mapping cadres'!$B$1:$Z$616,MATCH($B175, 'Mapping cadres'!$B$1:$B$616,0), MATCH(I$32,'Mapping cadres'!$B$1:$Z$1,0))</f>
        <v>0</v>
      </c>
      <c r="J175" s="226">
        <f>INDEX('Uganda workforce data - raw'!$A$4:$F$619,MATCH($B175, 'Uganda workforce data - raw'!$B$4:$B$619,0), MATCH("Filled Male",'Uganda workforce data - raw'!$A$4:$F$4,0))*INDEX('Mapping cadres'!$B$1:$Z$616,MATCH($B175, 'Mapping cadres'!$B$1:$B$616,0), MATCH(J$32,'Mapping cadres'!$B$1:$Z$1,0))</f>
        <v>0</v>
      </c>
      <c r="K175" s="226">
        <f>INDEX('Uganda workforce data - raw'!$A$4:$F$619,MATCH($B175, 'Uganda workforce data - raw'!$B$4:$B$619,0), MATCH("Filled Male",'Uganda workforce data - raw'!$A$4:$F$4,0))*INDEX('Mapping cadres'!$B$1:$Z$616,MATCH($B175, 'Mapping cadres'!$B$1:$B$616,0), MATCH(K$32,'Mapping cadres'!$B$1:$Z$1,0))</f>
        <v>1</v>
      </c>
      <c r="L175" s="226">
        <f>INDEX('Uganda workforce data - raw'!$A$4:$F$619,MATCH($B175, 'Uganda workforce data - raw'!$B$4:$B$619,0), MATCH("Filled Male",'Uganda workforce data - raw'!$A$4:$F$4,0))*INDEX('Mapping cadres'!$B$1:$Z$616,MATCH($B175, 'Mapping cadres'!$B$1:$B$616,0), MATCH(L$32,'Mapping cadres'!$B$1:$Z$1,0))</f>
        <v>0</v>
      </c>
      <c r="M175" s="226">
        <f>INDEX('Uganda workforce data - raw'!$A$4:$F$619,MATCH($B175, 'Uganda workforce data - raw'!$B$4:$B$619,0), MATCH("Filled Male",'Uganda workforce data - raw'!$A$4:$F$4,0))*INDEX('Mapping cadres'!$B$1:$Z$616,MATCH($B175, 'Mapping cadres'!$B$1:$B$616,0), MATCH(M$32,'Mapping cadres'!$B$1:$Z$1,0))</f>
        <v>0</v>
      </c>
      <c r="N175" s="226">
        <f>INDEX('Uganda workforce data - raw'!$A$4:$F$619,MATCH($B175, 'Uganda workforce data - raw'!$B$4:$B$619,0), MATCH("Filled Male",'Uganda workforce data - raw'!$A$4:$F$4,0))*INDEX('Mapping cadres'!$B$1:$Z$616,MATCH($B175, 'Mapping cadres'!$B$1:$B$616,0), MATCH(N$32,'Mapping cadres'!$B$1:$Z$1,0))</f>
        <v>0</v>
      </c>
      <c r="O175" s="226">
        <f>INDEX('Uganda workforce data - raw'!$A$4:$F$619,MATCH($B175, 'Uganda workforce data - raw'!$B$4:$B$619,0), MATCH("Filled Male",'Uganda workforce data - raw'!$A$4:$F$4,0))*INDEX('Mapping cadres'!$B$1:$Z$616,MATCH($B175, 'Mapping cadres'!$B$1:$B$616,0), MATCH(O$32,'Mapping cadres'!$B$1:$Z$1,0))</f>
        <v>0</v>
      </c>
      <c r="P175" s="226">
        <f>INDEX('Uganda workforce data - raw'!$A$4:$F$619,MATCH($B175, 'Uganda workforce data - raw'!$B$4:$B$619,0), MATCH("Filled Male",'Uganda workforce data - raw'!$A$4:$F$4,0))*INDEX('Mapping cadres'!$B$1:$Z$616,MATCH($B175, 'Mapping cadres'!$B$1:$B$616,0), MATCH(P$32,'Mapping cadres'!$B$1:$Z$1,0))</f>
        <v>0</v>
      </c>
      <c r="Q175" s="226">
        <f>INDEX('Uganda workforce data - raw'!$A$4:$F$619,MATCH($B175, 'Uganda workforce data - raw'!$B$4:$B$619,0), MATCH("Filled Male",'Uganda workforce data - raw'!$A$4:$F$4,0))*INDEX('Mapping cadres'!$B$1:$Z$616,MATCH($B175, 'Mapping cadres'!$B$1:$B$616,0), MATCH(Q$32,'Mapping cadres'!$B$1:$Z$1,0))</f>
        <v>0</v>
      </c>
      <c r="R175" s="226">
        <f>INDEX('Uganda workforce data - raw'!$A$4:$F$619,MATCH($B175, 'Uganda workforce data - raw'!$B$4:$B$619,0), MATCH("Filled Male",'Uganda workforce data - raw'!$A$4:$F$4,0))*INDEX('Mapping cadres'!$B$1:$Z$616,MATCH($B175, 'Mapping cadres'!$B$1:$B$616,0), MATCH(R$32,'Mapping cadres'!$B$1:$Z$1,0))</f>
        <v>0</v>
      </c>
      <c r="S175" s="226">
        <f>INDEX('Uganda workforce data - raw'!$A$4:$F$619,MATCH($B175, 'Uganda workforce data - raw'!$B$4:$B$619,0), MATCH("Filled Male",'Uganda workforce data - raw'!$A$4:$F$4,0))*INDEX('Mapping cadres'!$B$1:$Z$616,MATCH($B175, 'Mapping cadres'!$B$1:$B$616,0), MATCH(S$32,'Mapping cadres'!$B$1:$Z$1,0))</f>
        <v>0</v>
      </c>
      <c r="T175" s="226">
        <f>INDEX('Uganda workforce data - raw'!$A$4:$F$619,MATCH($B175, 'Uganda workforce data - raw'!$B$4:$B$619,0), MATCH("Filled Male",'Uganda workforce data - raw'!$A$4:$F$4,0))*INDEX('Mapping cadres'!$B$1:$Z$616,MATCH($B175, 'Mapping cadres'!$B$1:$B$616,0), MATCH(T$32,'Mapping cadres'!$B$1:$Z$1,0))</f>
        <v>0</v>
      </c>
      <c r="U175" s="226">
        <f>INDEX('Uganda workforce data - raw'!$A$4:$F$619,MATCH($B175, 'Uganda workforce data - raw'!$B$4:$B$619,0), MATCH("Filled Male",'Uganda workforce data - raw'!$A$4:$F$4,0))*INDEX('Mapping cadres'!$B$1:$Z$616,MATCH($B175, 'Mapping cadres'!$B$1:$B$616,0), MATCH(U$32,'Mapping cadres'!$B$1:$Z$1,0))</f>
        <v>0</v>
      </c>
      <c r="V175" s="226">
        <f>INDEX('Uganda workforce data - raw'!$A$4:$F$619,MATCH($B175, 'Uganda workforce data - raw'!$B$4:$B$619,0), MATCH("Filled Male",'Uganda workforce data - raw'!$A$4:$F$4,0))*INDEX('Mapping cadres'!$B$1:$Z$616,MATCH($B175, 'Mapping cadres'!$B$1:$B$616,0), MATCH(V$32,'Mapping cadres'!$B$1:$Z$1,0))</f>
        <v>0</v>
      </c>
      <c r="W175" s="226">
        <f>INDEX('Uganda workforce data - raw'!$A$4:$F$619,MATCH($B175, 'Uganda workforce data - raw'!$B$4:$B$619,0), MATCH("Filled Male",'Uganda workforce data - raw'!$A$4:$F$4,0))*INDEX('Mapping cadres'!$B$1:$Z$616,MATCH($B175, 'Mapping cadres'!$B$1:$B$616,0), MATCH(W$32,'Mapping cadres'!$B$1:$Z$1,0))</f>
        <v>0</v>
      </c>
      <c r="X175" s="226">
        <f>INDEX('Uganda workforce data - raw'!$A$4:$F$619,MATCH($B175, 'Uganda workforce data - raw'!$B$4:$B$619,0), MATCH("Filled Male",'Uganda workforce data - raw'!$A$4:$F$4,0))*INDEX('Mapping cadres'!$B$1:$Z$616,MATCH($B175, 'Mapping cadres'!$B$1:$B$616,0), MATCH(X$32,'Mapping cadres'!$B$1:$Z$1,0))</f>
        <v>0</v>
      </c>
      <c r="Y175" s="226">
        <f>INDEX('Uganda workforce data - raw'!$A$4:$F$619,MATCH($B175, 'Uganda workforce data - raw'!$B$4:$B$619,0), MATCH("Filled Male",'Uganda workforce data - raw'!$A$4:$F$4,0))*INDEX('Mapping cadres'!$B$1:$Z$616,MATCH($B175, 'Mapping cadres'!$B$1:$B$616,0), MATCH(Y$32,'Mapping cadres'!$B$1:$Z$1,0))</f>
        <v>0</v>
      </c>
      <c r="Z175" s="226">
        <f>INDEX('Uganda workforce data - raw'!$A$4:$F$619,MATCH($B175, 'Uganda workforce data - raw'!$B$4:$B$619,0), MATCH("Filled Male",'Uganda workforce data - raw'!$A$4:$F$4,0))*INDEX('Mapping cadres'!$B$1:$Z$616,MATCH($B175, 'Mapping cadres'!$B$1:$B$616,0), MATCH(Z$32,'Mapping cadres'!$B$1:$Z$1,0))</f>
        <v>0</v>
      </c>
      <c r="AA175" s="226">
        <f>INDEX('Uganda workforce data - raw'!$A$4:$F$619,MATCH($B175, 'Uganda workforce data - raw'!$B$4:$B$619,0), MATCH("Filled Female",'Uganda workforce data - raw'!$A$4:$F$4,0))*INDEX('Mapping cadres'!$B$1:$Z$616,MATCH($B175, 'Mapping cadres'!$B$1:$B$616,0), MATCH(AA$32,'Mapping cadres'!$B$1:$Z$1,0))</f>
        <v>0</v>
      </c>
      <c r="AB175" s="226">
        <f>INDEX('Uganda workforce data - raw'!$A$4:$F$619,MATCH($B175, 'Uganda workforce data - raw'!$B$4:$B$619,0), MATCH("Filled Female",'Uganda workforce data - raw'!$A$4:$F$4,0))*INDEX('Mapping cadres'!$B$1:$Z$616,MATCH($B175, 'Mapping cadres'!$B$1:$B$616,0), MATCH(AB$32,'Mapping cadres'!$B$1:$Z$1,0))</f>
        <v>0</v>
      </c>
      <c r="AC175" s="226">
        <f>INDEX('Uganda workforce data - raw'!$A$4:$F$619,MATCH($B175, 'Uganda workforce data - raw'!$B$4:$B$619,0), MATCH("Filled Female",'Uganda workforce data - raw'!$A$4:$F$4,0))*INDEX('Mapping cadres'!$B$1:$Z$616,MATCH($B175, 'Mapping cadres'!$B$1:$B$616,0), MATCH(AC$32,'Mapping cadres'!$B$1:$Z$1,0))</f>
        <v>0</v>
      </c>
      <c r="AD175" s="226">
        <f>INDEX('Uganda workforce data - raw'!$A$4:$F$619,MATCH($B175, 'Uganda workforce data - raw'!$B$4:$B$619,0), MATCH("Filled Female",'Uganda workforce data - raw'!$A$4:$F$4,0))*INDEX('Mapping cadres'!$B$1:$Z$616,MATCH($B175, 'Mapping cadres'!$B$1:$B$616,0), MATCH(AD$32,'Mapping cadres'!$B$1:$Z$1,0))</f>
        <v>0</v>
      </c>
      <c r="AE175" s="226">
        <f>INDEX('Uganda workforce data - raw'!$A$4:$F$619,MATCH($B175, 'Uganda workforce data - raw'!$B$4:$B$619,0), MATCH("Filled Female",'Uganda workforce data - raw'!$A$4:$F$4,0))*INDEX('Mapping cadres'!$B$1:$Z$616,MATCH($B175, 'Mapping cadres'!$B$1:$B$616,0), MATCH(AE$32,'Mapping cadres'!$B$1:$Z$1,0))</f>
        <v>0</v>
      </c>
      <c r="AF175" s="226">
        <f>INDEX('Uganda workforce data - raw'!$A$4:$F$619,MATCH($B175, 'Uganda workforce data - raw'!$B$4:$B$619,0), MATCH("Filled Female",'Uganda workforce data - raw'!$A$4:$F$4,0))*INDEX('Mapping cadres'!$B$1:$Z$616,MATCH($B175, 'Mapping cadres'!$B$1:$B$616,0), MATCH(AF$32,'Mapping cadres'!$B$1:$Z$1,0))</f>
        <v>0</v>
      </c>
      <c r="AG175" s="226">
        <f>INDEX('Uganda workforce data - raw'!$A$4:$F$619,MATCH($B175, 'Uganda workforce data - raw'!$B$4:$B$619,0), MATCH("Filled Female",'Uganda workforce data - raw'!$A$4:$F$4,0))*INDEX('Mapping cadres'!$B$1:$Z$616,MATCH($B175, 'Mapping cadres'!$B$1:$B$616,0), MATCH(AG$32,'Mapping cadres'!$B$1:$Z$1,0))</f>
        <v>0</v>
      </c>
      <c r="AH175" s="226">
        <f>INDEX('Uganda workforce data - raw'!$A$4:$F$619,MATCH($B175, 'Uganda workforce data - raw'!$B$4:$B$619,0), MATCH("Filled Female",'Uganda workforce data - raw'!$A$4:$F$4,0))*INDEX('Mapping cadres'!$B$1:$Z$616,MATCH($B175, 'Mapping cadres'!$B$1:$B$616,0), MATCH(AH$32,'Mapping cadres'!$B$1:$Z$1,0))</f>
        <v>0</v>
      </c>
      <c r="AI175" s="226">
        <f>INDEX('Uganda workforce data - raw'!$A$4:$F$619,MATCH($B175, 'Uganda workforce data - raw'!$B$4:$B$619,0), MATCH("Filled Female",'Uganda workforce data - raw'!$A$4:$F$4,0))*INDEX('Mapping cadres'!$B$1:$Z$616,MATCH($B175, 'Mapping cadres'!$B$1:$B$616,0), MATCH(AI$32,'Mapping cadres'!$B$1:$Z$1,0))</f>
        <v>0</v>
      </c>
      <c r="AJ175" s="226">
        <f>INDEX('Uganda workforce data - raw'!$A$4:$F$619,MATCH($B175, 'Uganda workforce data - raw'!$B$4:$B$619,0), MATCH("Filled Female",'Uganda workforce data - raw'!$A$4:$F$4,0))*INDEX('Mapping cadres'!$B$1:$Z$616,MATCH($B175, 'Mapping cadres'!$B$1:$B$616,0), MATCH(AJ$32,'Mapping cadres'!$B$1:$Z$1,0))</f>
        <v>0</v>
      </c>
      <c r="AK175" s="226">
        <f>INDEX('Uganda workforce data - raw'!$A$4:$F$619,MATCH($B175, 'Uganda workforce data - raw'!$B$4:$B$619,0), MATCH("Filled Female",'Uganda workforce data - raw'!$A$4:$F$4,0))*INDEX('Mapping cadres'!$B$1:$Z$616,MATCH($B175, 'Mapping cadres'!$B$1:$B$616,0), MATCH(AK$32,'Mapping cadres'!$B$1:$Z$1,0))</f>
        <v>0</v>
      </c>
      <c r="AL175" s="226">
        <f>INDEX('Uganda workforce data - raw'!$A$4:$F$619,MATCH($B175, 'Uganda workforce data - raw'!$B$4:$B$619,0), MATCH("Filled Female",'Uganda workforce data - raw'!$A$4:$F$4,0))*INDEX('Mapping cadres'!$B$1:$Z$616,MATCH($B175, 'Mapping cadres'!$B$1:$B$616,0), MATCH(AL$32,'Mapping cadres'!$B$1:$Z$1,0))</f>
        <v>0</v>
      </c>
      <c r="AM175" s="226">
        <f>INDEX('Uganda workforce data - raw'!$A$4:$F$619,MATCH($B175, 'Uganda workforce data - raw'!$B$4:$B$619,0), MATCH("Filled Female",'Uganda workforce data - raw'!$A$4:$F$4,0))*INDEX('Mapping cadres'!$B$1:$Z$616,MATCH($B175, 'Mapping cadres'!$B$1:$B$616,0), MATCH(AM$32,'Mapping cadres'!$B$1:$Z$1,0))</f>
        <v>0</v>
      </c>
      <c r="AN175" s="226">
        <f>INDEX('Uganda workforce data - raw'!$A$4:$F$619,MATCH($B175, 'Uganda workforce data - raw'!$B$4:$B$619,0), MATCH("Filled Female",'Uganda workforce data - raw'!$A$4:$F$4,0))*INDEX('Mapping cadres'!$B$1:$Z$616,MATCH($B175, 'Mapping cadres'!$B$1:$B$616,0), MATCH(AN$32,'Mapping cadres'!$B$1:$Z$1,0))</f>
        <v>0</v>
      </c>
      <c r="AO175" s="226">
        <f>INDEX('Uganda workforce data - raw'!$A$4:$F$619,MATCH($B175, 'Uganda workforce data - raw'!$B$4:$B$619,0), MATCH("Filled Female",'Uganda workforce data - raw'!$A$4:$F$4,0))*INDEX('Mapping cadres'!$B$1:$Z$616,MATCH($B175, 'Mapping cadres'!$B$1:$B$616,0), MATCH(AO$32,'Mapping cadres'!$B$1:$Z$1,0))</f>
        <v>0</v>
      </c>
      <c r="AP175" s="226">
        <f>INDEX('Uganda workforce data - raw'!$A$4:$F$619,MATCH($B175, 'Uganda workforce data - raw'!$B$4:$B$619,0), MATCH("Filled Female",'Uganda workforce data - raw'!$A$4:$F$4,0))*INDEX('Mapping cadres'!$B$1:$Z$616,MATCH($B175, 'Mapping cadres'!$B$1:$B$616,0), MATCH(AP$32,'Mapping cadres'!$B$1:$Z$1,0))</f>
        <v>0</v>
      </c>
      <c r="AQ175" s="226">
        <f>INDEX('Uganda workforce data - raw'!$A$4:$F$619,MATCH($B175, 'Uganda workforce data - raw'!$B$4:$B$619,0), MATCH("Filled Female",'Uganda workforce data - raw'!$A$4:$F$4,0))*INDEX('Mapping cadres'!$B$1:$Z$616,MATCH($B175, 'Mapping cadres'!$B$1:$B$616,0), MATCH(AQ$32,'Mapping cadres'!$B$1:$Z$1,0))</f>
        <v>0</v>
      </c>
      <c r="AR175" s="226">
        <f>INDEX('Uganda workforce data - raw'!$A$4:$F$619,MATCH($B175, 'Uganda workforce data - raw'!$B$4:$B$619,0), MATCH("Filled Female",'Uganda workforce data - raw'!$A$4:$F$4,0))*INDEX('Mapping cadres'!$B$1:$Z$616,MATCH($B175, 'Mapping cadres'!$B$1:$B$616,0), MATCH(AR$32,'Mapping cadres'!$B$1:$Z$1,0))</f>
        <v>0</v>
      </c>
      <c r="AS175" s="226">
        <f>INDEX('Uganda workforce data - raw'!$A$4:$F$619,MATCH($B175, 'Uganda workforce data - raw'!$B$4:$B$619,0), MATCH("Filled Female",'Uganda workforce data - raw'!$A$4:$F$4,0))*INDEX('Mapping cadres'!$B$1:$Z$616,MATCH($B175, 'Mapping cadres'!$B$1:$B$616,0), MATCH(AS$32,'Mapping cadres'!$B$1:$Z$1,0))</f>
        <v>0</v>
      </c>
      <c r="AT175" s="226">
        <f>INDEX('Uganda workforce data - raw'!$A$4:$F$619,MATCH($B175, 'Uganda workforce data - raw'!$B$4:$B$619,0), MATCH("Filled Female",'Uganda workforce data - raw'!$A$4:$F$4,0))*INDEX('Mapping cadres'!$B$1:$Z$616,MATCH($B175, 'Mapping cadres'!$B$1:$B$616,0), MATCH(AT$32,'Mapping cadres'!$B$1:$Z$1,0))</f>
        <v>0</v>
      </c>
      <c r="AU175" s="226">
        <f>INDEX('Uganda workforce data - raw'!$A$4:$F$619,MATCH($B175, 'Uganda workforce data - raw'!$B$4:$B$619,0), MATCH("Filled Female",'Uganda workforce data - raw'!$A$4:$F$4,0))*INDEX('Mapping cadres'!$B$1:$Z$616,MATCH($B175, 'Mapping cadres'!$B$1:$B$616,0), MATCH(AU$32,'Mapping cadres'!$B$1:$Z$1,0))</f>
        <v>0</v>
      </c>
      <c r="AV175" s="226">
        <f>INDEX('Uganda workforce data - raw'!$A$4:$F$619,MATCH($B175, 'Uganda workforce data - raw'!$B$4:$B$619,0), MATCH("Filled Female",'Uganda workforce data - raw'!$A$4:$F$4,0))*INDEX('Mapping cadres'!$B$1:$Z$616,MATCH($B175, 'Mapping cadres'!$B$1:$B$616,0), MATCH(AV$32,'Mapping cadres'!$B$1:$Z$1,0))</f>
        <v>0</v>
      </c>
      <c r="AW175" s="226">
        <f>INDEX('Uganda workforce data - raw'!$A$4:$F$619,MATCH($B175, 'Uganda workforce data - raw'!$B$4:$B$619,0), MATCH("Filled Female",'Uganda workforce data - raw'!$A$4:$F$4,0))*INDEX('Mapping cadres'!$B$1:$Z$616,MATCH($B175, 'Mapping cadres'!$B$1:$B$616,0), MATCH(AW$32,'Mapping cadres'!$B$1:$Z$1,0))</f>
        <v>0</v>
      </c>
      <c r="AX175" s="226">
        <f>INDEX('Uganda workforce data - raw'!$A$4:$F$619,MATCH($B175, 'Uganda workforce data - raw'!$B$4:$B$619,0), MATCH("Filled Female",'Uganda workforce data - raw'!$A$4:$F$4,0))*INDEX('Mapping cadres'!$B$1:$Z$616,MATCH($B175, 'Mapping cadres'!$B$1:$B$616,0), MATCH(AX$32,'Mapping cadres'!$B$1:$Z$1,0))</f>
        <v>0</v>
      </c>
      <c r="AY175" s="226">
        <f t="shared" si="53"/>
        <v>0</v>
      </c>
      <c r="AZ175" s="226">
        <f t="shared" si="54"/>
        <v>0</v>
      </c>
      <c r="BA175" s="226">
        <f t="shared" si="55"/>
        <v>0</v>
      </c>
      <c r="BB175" s="226">
        <f t="shared" si="56"/>
        <v>0</v>
      </c>
      <c r="BC175" s="226">
        <f t="shared" si="57"/>
        <v>0</v>
      </c>
      <c r="BD175" s="226">
        <f t="shared" si="58"/>
        <v>0</v>
      </c>
      <c r="BE175" s="226">
        <f t="shared" si="59"/>
        <v>0</v>
      </c>
      <c r="BF175" s="226">
        <f t="shared" si="60"/>
        <v>0</v>
      </c>
      <c r="BG175" s="226">
        <f t="shared" si="61"/>
        <v>1</v>
      </c>
      <c r="BH175" s="226">
        <f t="shared" si="62"/>
        <v>0</v>
      </c>
      <c r="BI175" s="226">
        <f t="shared" si="63"/>
        <v>0</v>
      </c>
      <c r="BJ175" s="226">
        <f t="shared" si="64"/>
        <v>0</v>
      </c>
      <c r="BK175" s="226">
        <f t="shared" si="65"/>
        <v>0</v>
      </c>
      <c r="BL175" s="226">
        <f t="shared" si="66"/>
        <v>0</v>
      </c>
      <c r="BM175" s="226">
        <f t="shared" si="67"/>
        <v>0</v>
      </c>
      <c r="BN175" s="226">
        <f t="shared" si="68"/>
        <v>0</v>
      </c>
      <c r="BO175" s="226">
        <f t="shared" si="69"/>
        <v>0</v>
      </c>
      <c r="BP175" s="226">
        <f t="shared" si="70"/>
        <v>0</v>
      </c>
      <c r="BQ175" s="226">
        <f t="shared" si="71"/>
        <v>0</v>
      </c>
      <c r="BR175" s="226">
        <f t="shared" si="72"/>
        <v>0</v>
      </c>
      <c r="BS175" s="226">
        <f t="shared" si="73"/>
        <v>0</v>
      </c>
      <c r="BT175" s="226">
        <f t="shared" si="74"/>
        <v>0</v>
      </c>
      <c r="BU175" s="226">
        <f t="shared" si="75"/>
        <v>0</v>
      </c>
      <c r="BV175" s="226">
        <f t="shared" si="76"/>
        <v>0</v>
      </c>
    </row>
    <row r="176" spans="1:74">
      <c r="A176" s="226">
        <v>144</v>
      </c>
      <c r="B176" s="226" t="s">
        <v>1449</v>
      </c>
      <c r="C176" s="226">
        <f>INDEX('Uganda workforce data - raw'!$A$4:$F$619,MATCH($B176, 'Uganda workforce data - raw'!$B$4:$B$619,0), MATCH("Filled Male",'Uganda workforce data - raw'!$A$4:$F$4,0))*INDEX('Mapping cadres'!$B$1:$Z$616,MATCH($B176, 'Mapping cadres'!$B$1:$B$616,0), MATCH(C$32,'Mapping cadres'!$B$1:$Z$1,0))</f>
        <v>0</v>
      </c>
      <c r="D176" s="226">
        <f>INDEX('Uganda workforce data - raw'!$A$4:$F$619,MATCH($B176, 'Uganda workforce data - raw'!$B$4:$B$619,0), MATCH("Filled Male",'Uganda workforce data - raw'!$A$4:$F$4,0))*INDEX('Mapping cadres'!$B$1:$Z$616,MATCH($B176, 'Mapping cadres'!$B$1:$B$616,0), MATCH(D$32,'Mapping cadres'!$B$1:$Z$1,0))</f>
        <v>0</v>
      </c>
      <c r="E176" s="226">
        <f>INDEX('Uganda workforce data - raw'!$A$4:$F$619,MATCH($B176, 'Uganda workforce data - raw'!$B$4:$B$619,0), MATCH("Filled Male",'Uganda workforce data - raw'!$A$4:$F$4,0))*INDEX('Mapping cadres'!$B$1:$Z$616,MATCH($B176, 'Mapping cadres'!$B$1:$B$616,0), MATCH(E$32,'Mapping cadres'!$B$1:$Z$1,0))</f>
        <v>0</v>
      </c>
      <c r="F176" s="226">
        <f>INDEX('Uganda workforce data - raw'!$A$4:$F$619,MATCH($B176, 'Uganda workforce data - raw'!$B$4:$B$619,0), MATCH("Filled Male",'Uganda workforce data - raw'!$A$4:$F$4,0))*INDEX('Mapping cadres'!$B$1:$Z$616,MATCH($B176, 'Mapping cadres'!$B$1:$B$616,0), MATCH(F$32,'Mapping cadres'!$B$1:$Z$1,0))</f>
        <v>0</v>
      </c>
      <c r="G176" s="226">
        <f>INDEX('Uganda workforce data - raw'!$A$4:$F$619,MATCH($B176, 'Uganda workforce data - raw'!$B$4:$B$619,0), MATCH("Filled Male",'Uganda workforce data - raw'!$A$4:$F$4,0))*INDEX('Mapping cadres'!$B$1:$Z$616,MATCH($B176, 'Mapping cadres'!$B$1:$B$616,0), MATCH(G$32,'Mapping cadres'!$B$1:$Z$1,0))</f>
        <v>0</v>
      </c>
      <c r="H176" s="226">
        <f>INDEX('Uganda workforce data - raw'!$A$4:$F$619,MATCH($B176, 'Uganda workforce data - raw'!$B$4:$B$619,0), MATCH("Filled Male",'Uganda workforce data - raw'!$A$4:$F$4,0))*INDEX('Mapping cadres'!$B$1:$Z$616,MATCH($B176, 'Mapping cadres'!$B$1:$B$616,0), MATCH(H$32,'Mapping cadres'!$B$1:$Z$1,0))</f>
        <v>0</v>
      </c>
      <c r="I176" s="226">
        <f>INDEX('Uganda workforce data - raw'!$A$4:$F$619,MATCH($B176, 'Uganda workforce data - raw'!$B$4:$B$619,0), MATCH("Filled Male",'Uganda workforce data - raw'!$A$4:$F$4,0))*INDEX('Mapping cadres'!$B$1:$Z$616,MATCH($B176, 'Mapping cadres'!$B$1:$B$616,0), MATCH(I$32,'Mapping cadres'!$B$1:$Z$1,0))</f>
        <v>0</v>
      </c>
      <c r="J176" s="226">
        <f>INDEX('Uganda workforce data - raw'!$A$4:$F$619,MATCH($B176, 'Uganda workforce data - raw'!$B$4:$B$619,0), MATCH("Filled Male",'Uganda workforce data - raw'!$A$4:$F$4,0))*INDEX('Mapping cadres'!$B$1:$Z$616,MATCH($B176, 'Mapping cadres'!$B$1:$B$616,0), MATCH(J$32,'Mapping cadres'!$B$1:$Z$1,0))</f>
        <v>0</v>
      </c>
      <c r="K176" s="226">
        <f>INDEX('Uganda workforce data - raw'!$A$4:$F$619,MATCH($B176, 'Uganda workforce data - raw'!$B$4:$B$619,0), MATCH("Filled Male",'Uganda workforce data - raw'!$A$4:$F$4,0))*INDEX('Mapping cadres'!$B$1:$Z$616,MATCH($B176, 'Mapping cadres'!$B$1:$B$616,0), MATCH(K$32,'Mapping cadres'!$B$1:$Z$1,0))</f>
        <v>1</v>
      </c>
      <c r="L176" s="226">
        <f>INDEX('Uganda workforce data - raw'!$A$4:$F$619,MATCH($B176, 'Uganda workforce data - raw'!$B$4:$B$619,0), MATCH("Filled Male",'Uganda workforce data - raw'!$A$4:$F$4,0))*INDEX('Mapping cadres'!$B$1:$Z$616,MATCH($B176, 'Mapping cadres'!$B$1:$B$616,0), MATCH(L$32,'Mapping cadres'!$B$1:$Z$1,0))</f>
        <v>0</v>
      </c>
      <c r="M176" s="226">
        <f>INDEX('Uganda workforce data - raw'!$A$4:$F$619,MATCH($B176, 'Uganda workforce data - raw'!$B$4:$B$619,0), MATCH("Filled Male",'Uganda workforce data - raw'!$A$4:$F$4,0))*INDEX('Mapping cadres'!$B$1:$Z$616,MATCH($B176, 'Mapping cadres'!$B$1:$B$616,0), MATCH(M$32,'Mapping cadres'!$B$1:$Z$1,0))</f>
        <v>0</v>
      </c>
      <c r="N176" s="226">
        <f>INDEX('Uganda workforce data - raw'!$A$4:$F$619,MATCH($B176, 'Uganda workforce data - raw'!$B$4:$B$619,0), MATCH("Filled Male",'Uganda workforce data - raw'!$A$4:$F$4,0))*INDEX('Mapping cadres'!$B$1:$Z$616,MATCH($B176, 'Mapping cadres'!$B$1:$B$616,0), MATCH(N$32,'Mapping cadres'!$B$1:$Z$1,0))</f>
        <v>0</v>
      </c>
      <c r="O176" s="226">
        <f>INDEX('Uganda workforce data - raw'!$A$4:$F$619,MATCH($B176, 'Uganda workforce data - raw'!$B$4:$B$619,0), MATCH("Filled Male",'Uganda workforce data - raw'!$A$4:$F$4,0))*INDEX('Mapping cadres'!$B$1:$Z$616,MATCH($B176, 'Mapping cadres'!$B$1:$B$616,0), MATCH(O$32,'Mapping cadres'!$B$1:$Z$1,0))</f>
        <v>0</v>
      </c>
      <c r="P176" s="226">
        <f>INDEX('Uganda workforce data - raw'!$A$4:$F$619,MATCH($B176, 'Uganda workforce data - raw'!$B$4:$B$619,0), MATCH("Filled Male",'Uganda workforce data - raw'!$A$4:$F$4,0))*INDEX('Mapping cadres'!$B$1:$Z$616,MATCH($B176, 'Mapping cadres'!$B$1:$B$616,0), MATCH(P$32,'Mapping cadres'!$B$1:$Z$1,0))</f>
        <v>0</v>
      </c>
      <c r="Q176" s="226">
        <f>INDEX('Uganda workforce data - raw'!$A$4:$F$619,MATCH($B176, 'Uganda workforce data - raw'!$B$4:$B$619,0), MATCH("Filled Male",'Uganda workforce data - raw'!$A$4:$F$4,0))*INDEX('Mapping cadres'!$B$1:$Z$616,MATCH($B176, 'Mapping cadres'!$B$1:$B$616,0), MATCH(Q$32,'Mapping cadres'!$B$1:$Z$1,0))</f>
        <v>0</v>
      </c>
      <c r="R176" s="226">
        <f>INDEX('Uganda workforce data - raw'!$A$4:$F$619,MATCH($B176, 'Uganda workforce data - raw'!$B$4:$B$619,0), MATCH("Filled Male",'Uganda workforce data - raw'!$A$4:$F$4,0))*INDEX('Mapping cadres'!$B$1:$Z$616,MATCH($B176, 'Mapping cadres'!$B$1:$B$616,0), MATCH(R$32,'Mapping cadres'!$B$1:$Z$1,0))</f>
        <v>0</v>
      </c>
      <c r="S176" s="226">
        <f>INDEX('Uganda workforce data - raw'!$A$4:$F$619,MATCH($B176, 'Uganda workforce data - raw'!$B$4:$B$619,0), MATCH("Filled Male",'Uganda workforce data - raw'!$A$4:$F$4,0))*INDEX('Mapping cadres'!$B$1:$Z$616,MATCH($B176, 'Mapping cadres'!$B$1:$B$616,0), MATCH(S$32,'Mapping cadres'!$B$1:$Z$1,0))</f>
        <v>0</v>
      </c>
      <c r="T176" s="226">
        <f>INDEX('Uganda workforce data - raw'!$A$4:$F$619,MATCH($B176, 'Uganda workforce data - raw'!$B$4:$B$619,0), MATCH("Filled Male",'Uganda workforce data - raw'!$A$4:$F$4,0))*INDEX('Mapping cadres'!$B$1:$Z$616,MATCH($B176, 'Mapping cadres'!$B$1:$B$616,0), MATCH(T$32,'Mapping cadres'!$B$1:$Z$1,0))</f>
        <v>0</v>
      </c>
      <c r="U176" s="226">
        <f>INDEX('Uganda workforce data - raw'!$A$4:$F$619,MATCH($B176, 'Uganda workforce data - raw'!$B$4:$B$619,0), MATCH("Filled Male",'Uganda workforce data - raw'!$A$4:$F$4,0))*INDEX('Mapping cadres'!$B$1:$Z$616,MATCH($B176, 'Mapping cadres'!$B$1:$B$616,0), MATCH(U$32,'Mapping cadres'!$B$1:$Z$1,0))</f>
        <v>0</v>
      </c>
      <c r="V176" s="226">
        <f>INDEX('Uganda workforce data - raw'!$A$4:$F$619,MATCH($B176, 'Uganda workforce data - raw'!$B$4:$B$619,0), MATCH("Filled Male",'Uganda workforce data - raw'!$A$4:$F$4,0))*INDEX('Mapping cadres'!$B$1:$Z$616,MATCH($B176, 'Mapping cadres'!$B$1:$B$616,0), MATCH(V$32,'Mapping cadres'!$B$1:$Z$1,0))</f>
        <v>0</v>
      </c>
      <c r="W176" s="226">
        <f>INDEX('Uganda workforce data - raw'!$A$4:$F$619,MATCH($B176, 'Uganda workforce data - raw'!$B$4:$B$619,0), MATCH("Filled Male",'Uganda workforce data - raw'!$A$4:$F$4,0))*INDEX('Mapping cadres'!$B$1:$Z$616,MATCH($B176, 'Mapping cadres'!$B$1:$B$616,0), MATCH(W$32,'Mapping cadres'!$B$1:$Z$1,0))</f>
        <v>0</v>
      </c>
      <c r="X176" s="226">
        <f>INDEX('Uganda workforce data - raw'!$A$4:$F$619,MATCH($B176, 'Uganda workforce data - raw'!$B$4:$B$619,0), MATCH("Filled Male",'Uganda workforce data - raw'!$A$4:$F$4,0))*INDEX('Mapping cadres'!$B$1:$Z$616,MATCH($B176, 'Mapping cadres'!$B$1:$B$616,0), MATCH(X$32,'Mapping cadres'!$B$1:$Z$1,0))</f>
        <v>0</v>
      </c>
      <c r="Y176" s="226">
        <f>INDEX('Uganda workforce data - raw'!$A$4:$F$619,MATCH($B176, 'Uganda workforce data - raw'!$B$4:$B$619,0), MATCH("Filled Male",'Uganda workforce data - raw'!$A$4:$F$4,0))*INDEX('Mapping cadres'!$B$1:$Z$616,MATCH($B176, 'Mapping cadres'!$B$1:$B$616,0), MATCH(Y$32,'Mapping cadres'!$B$1:$Z$1,0))</f>
        <v>0</v>
      </c>
      <c r="Z176" s="226">
        <f>INDEX('Uganda workforce data - raw'!$A$4:$F$619,MATCH($B176, 'Uganda workforce data - raw'!$B$4:$B$619,0), MATCH("Filled Male",'Uganda workforce data - raw'!$A$4:$F$4,0))*INDEX('Mapping cadres'!$B$1:$Z$616,MATCH($B176, 'Mapping cadres'!$B$1:$B$616,0), MATCH(Z$32,'Mapping cadres'!$B$1:$Z$1,0))</f>
        <v>0</v>
      </c>
      <c r="AA176" s="226">
        <f>INDEX('Uganda workforce data - raw'!$A$4:$F$619,MATCH($B176, 'Uganda workforce data - raw'!$B$4:$B$619,0), MATCH("Filled Female",'Uganda workforce data - raw'!$A$4:$F$4,0))*INDEX('Mapping cadres'!$B$1:$Z$616,MATCH($B176, 'Mapping cadres'!$B$1:$B$616,0), MATCH(AA$32,'Mapping cadres'!$B$1:$Z$1,0))</f>
        <v>0</v>
      </c>
      <c r="AB176" s="226">
        <f>INDEX('Uganda workforce data - raw'!$A$4:$F$619,MATCH($B176, 'Uganda workforce data - raw'!$B$4:$B$619,0), MATCH("Filled Female",'Uganda workforce data - raw'!$A$4:$F$4,0))*INDEX('Mapping cadres'!$B$1:$Z$616,MATCH($B176, 'Mapping cadres'!$B$1:$B$616,0), MATCH(AB$32,'Mapping cadres'!$B$1:$Z$1,0))</f>
        <v>0</v>
      </c>
      <c r="AC176" s="226">
        <f>INDEX('Uganda workforce data - raw'!$A$4:$F$619,MATCH($B176, 'Uganda workforce data - raw'!$B$4:$B$619,0), MATCH("Filled Female",'Uganda workforce data - raw'!$A$4:$F$4,0))*INDEX('Mapping cadres'!$B$1:$Z$616,MATCH($B176, 'Mapping cadres'!$B$1:$B$616,0), MATCH(AC$32,'Mapping cadres'!$B$1:$Z$1,0))</f>
        <v>0</v>
      </c>
      <c r="AD176" s="226">
        <f>INDEX('Uganda workforce data - raw'!$A$4:$F$619,MATCH($B176, 'Uganda workforce data - raw'!$B$4:$B$619,0), MATCH("Filled Female",'Uganda workforce data - raw'!$A$4:$F$4,0))*INDEX('Mapping cadres'!$B$1:$Z$616,MATCH($B176, 'Mapping cadres'!$B$1:$B$616,0), MATCH(AD$32,'Mapping cadres'!$B$1:$Z$1,0))</f>
        <v>0</v>
      </c>
      <c r="AE176" s="226">
        <f>INDEX('Uganda workforce data - raw'!$A$4:$F$619,MATCH($B176, 'Uganda workforce data - raw'!$B$4:$B$619,0), MATCH("Filled Female",'Uganda workforce data - raw'!$A$4:$F$4,0))*INDEX('Mapping cadres'!$B$1:$Z$616,MATCH($B176, 'Mapping cadres'!$B$1:$B$616,0), MATCH(AE$32,'Mapping cadres'!$B$1:$Z$1,0))</f>
        <v>0</v>
      </c>
      <c r="AF176" s="226">
        <f>INDEX('Uganda workforce data - raw'!$A$4:$F$619,MATCH($B176, 'Uganda workforce data - raw'!$B$4:$B$619,0), MATCH("Filled Female",'Uganda workforce data - raw'!$A$4:$F$4,0))*INDEX('Mapping cadres'!$B$1:$Z$616,MATCH($B176, 'Mapping cadres'!$B$1:$B$616,0), MATCH(AF$32,'Mapping cadres'!$B$1:$Z$1,0))</f>
        <v>0</v>
      </c>
      <c r="AG176" s="226">
        <f>INDEX('Uganda workforce data - raw'!$A$4:$F$619,MATCH($B176, 'Uganda workforce data - raw'!$B$4:$B$619,0), MATCH("Filled Female",'Uganda workforce data - raw'!$A$4:$F$4,0))*INDEX('Mapping cadres'!$B$1:$Z$616,MATCH($B176, 'Mapping cadres'!$B$1:$B$616,0), MATCH(AG$32,'Mapping cadres'!$B$1:$Z$1,0))</f>
        <v>0</v>
      </c>
      <c r="AH176" s="226">
        <f>INDEX('Uganda workforce data - raw'!$A$4:$F$619,MATCH($B176, 'Uganda workforce data - raw'!$B$4:$B$619,0), MATCH("Filled Female",'Uganda workforce data - raw'!$A$4:$F$4,0))*INDEX('Mapping cadres'!$B$1:$Z$616,MATCH($B176, 'Mapping cadres'!$B$1:$B$616,0), MATCH(AH$32,'Mapping cadres'!$B$1:$Z$1,0))</f>
        <v>0</v>
      </c>
      <c r="AI176" s="226">
        <f>INDEX('Uganda workforce data - raw'!$A$4:$F$619,MATCH($B176, 'Uganda workforce data - raw'!$B$4:$B$619,0), MATCH("Filled Female",'Uganda workforce data - raw'!$A$4:$F$4,0))*INDEX('Mapping cadres'!$B$1:$Z$616,MATCH($B176, 'Mapping cadres'!$B$1:$B$616,0), MATCH(AI$32,'Mapping cadres'!$B$1:$Z$1,0))</f>
        <v>0</v>
      </c>
      <c r="AJ176" s="226">
        <f>INDEX('Uganda workforce data - raw'!$A$4:$F$619,MATCH($B176, 'Uganda workforce data - raw'!$B$4:$B$619,0), MATCH("Filled Female",'Uganda workforce data - raw'!$A$4:$F$4,0))*INDEX('Mapping cadres'!$B$1:$Z$616,MATCH($B176, 'Mapping cadres'!$B$1:$B$616,0), MATCH(AJ$32,'Mapping cadres'!$B$1:$Z$1,0))</f>
        <v>0</v>
      </c>
      <c r="AK176" s="226">
        <f>INDEX('Uganda workforce data - raw'!$A$4:$F$619,MATCH($B176, 'Uganda workforce data - raw'!$B$4:$B$619,0), MATCH("Filled Female",'Uganda workforce data - raw'!$A$4:$F$4,0))*INDEX('Mapping cadres'!$B$1:$Z$616,MATCH($B176, 'Mapping cadres'!$B$1:$B$616,0), MATCH(AK$32,'Mapping cadres'!$B$1:$Z$1,0))</f>
        <v>0</v>
      </c>
      <c r="AL176" s="226">
        <f>INDEX('Uganda workforce data - raw'!$A$4:$F$619,MATCH($B176, 'Uganda workforce data - raw'!$B$4:$B$619,0), MATCH("Filled Female",'Uganda workforce data - raw'!$A$4:$F$4,0))*INDEX('Mapping cadres'!$B$1:$Z$616,MATCH($B176, 'Mapping cadres'!$B$1:$B$616,0), MATCH(AL$32,'Mapping cadres'!$B$1:$Z$1,0))</f>
        <v>0</v>
      </c>
      <c r="AM176" s="226">
        <f>INDEX('Uganda workforce data - raw'!$A$4:$F$619,MATCH($B176, 'Uganda workforce data - raw'!$B$4:$B$619,0), MATCH("Filled Female",'Uganda workforce data - raw'!$A$4:$F$4,0))*INDEX('Mapping cadres'!$B$1:$Z$616,MATCH($B176, 'Mapping cadres'!$B$1:$B$616,0), MATCH(AM$32,'Mapping cadres'!$B$1:$Z$1,0))</f>
        <v>0</v>
      </c>
      <c r="AN176" s="226">
        <f>INDEX('Uganda workforce data - raw'!$A$4:$F$619,MATCH($B176, 'Uganda workforce data - raw'!$B$4:$B$619,0), MATCH("Filled Female",'Uganda workforce data - raw'!$A$4:$F$4,0))*INDEX('Mapping cadres'!$B$1:$Z$616,MATCH($B176, 'Mapping cadres'!$B$1:$B$616,0), MATCH(AN$32,'Mapping cadres'!$B$1:$Z$1,0))</f>
        <v>0</v>
      </c>
      <c r="AO176" s="226">
        <f>INDEX('Uganda workforce data - raw'!$A$4:$F$619,MATCH($B176, 'Uganda workforce data - raw'!$B$4:$B$619,0), MATCH("Filled Female",'Uganda workforce data - raw'!$A$4:$F$4,0))*INDEX('Mapping cadres'!$B$1:$Z$616,MATCH($B176, 'Mapping cadres'!$B$1:$B$616,0), MATCH(AO$32,'Mapping cadres'!$B$1:$Z$1,0))</f>
        <v>0</v>
      </c>
      <c r="AP176" s="226">
        <f>INDEX('Uganda workforce data - raw'!$A$4:$F$619,MATCH($B176, 'Uganda workforce data - raw'!$B$4:$B$619,0), MATCH("Filled Female",'Uganda workforce data - raw'!$A$4:$F$4,0))*INDEX('Mapping cadres'!$B$1:$Z$616,MATCH($B176, 'Mapping cadres'!$B$1:$B$616,0), MATCH(AP$32,'Mapping cadres'!$B$1:$Z$1,0))</f>
        <v>0</v>
      </c>
      <c r="AQ176" s="226">
        <f>INDEX('Uganda workforce data - raw'!$A$4:$F$619,MATCH($B176, 'Uganda workforce data - raw'!$B$4:$B$619,0), MATCH("Filled Female",'Uganda workforce data - raw'!$A$4:$F$4,0))*INDEX('Mapping cadres'!$B$1:$Z$616,MATCH($B176, 'Mapping cadres'!$B$1:$B$616,0), MATCH(AQ$32,'Mapping cadres'!$B$1:$Z$1,0))</f>
        <v>0</v>
      </c>
      <c r="AR176" s="226">
        <f>INDEX('Uganda workforce data - raw'!$A$4:$F$619,MATCH($B176, 'Uganda workforce data - raw'!$B$4:$B$619,0), MATCH("Filled Female",'Uganda workforce data - raw'!$A$4:$F$4,0))*INDEX('Mapping cadres'!$B$1:$Z$616,MATCH($B176, 'Mapping cadres'!$B$1:$B$616,0), MATCH(AR$32,'Mapping cadres'!$B$1:$Z$1,0))</f>
        <v>0</v>
      </c>
      <c r="AS176" s="226">
        <f>INDEX('Uganda workforce data - raw'!$A$4:$F$619,MATCH($B176, 'Uganda workforce data - raw'!$B$4:$B$619,0), MATCH("Filled Female",'Uganda workforce data - raw'!$A$4:$F$4,0))*INDEX('Mapping cadres'!$B$1:$Z$616,MATCH($B176, 'Mapping cadres'!$B$1:$B$616,0), MATCH(AS$32,'Mapping cadres'!$B$1:$Z$1,0))</f>
        <v>0</v>
      </c>
      <c r="AT176" s="226">
        <f>INDEX('Uganda workforce data - raw'!$A$4:$F$619,MATCH($B176, 'Uganda workforce data - raw'!$B$4:$B$619,0), MATCH("Filled Female",'Uganda workforce data - raw'!$A$4:$F$4,0))*INDEX('Mapping cadres'!$B$1:$Z$616,MATCH($B176, 'Mapping cadres'!$B$1:$B$616,0), MATCH(AT$32,'Mapping cadres'!$B$1:$Z$1,0))</f>
        <v>0</v>
      </c>
      <c r="AU176" s="226">
        <f>INDEX('Uganda workforce data - raw'!$A$4:$F$619,MATCH($B176, 'Uganda workforce data - raw'!$B$4:$B$619,0), MATCH("Filled Female",'Uganda workforce data - raw'!$A$4:$F$4,0))*INDEX('Mapping cadres'!$B$1:$Z$616,MATCH($B176, 'Mapping cadres'!$B$1:$B$616,0), MATCH(AU$32,'Mapping cadres'!$B$1:$Z$1,0))</f>
        <v>0</v>
      </c>
      <c r="AV176" s="226">
        <f>INDEX('Uganda workforce data - raw'!$A$4:$F$619,MATCH($B176, 'Uganda workforce data - raw'!$B$4:$B$619,0), MATCH("Filled Female",'Uganda workforce data - raw'!$A$4:$F$4,0))*INDEX('Mapping cadres'!$B$1:$Z$616,MATCH($B176, 'Mapping cadres'!$B$1:$B$616,0), MATCH(AV$32,'Mapping cadres'!$B$1:$Z$1,0))</f>
        <v>0</v>
      </c>
      <c r="AW176" s="226">
        <f>INDEX('Uganda workforce data - raw'!$A$4:$F$619,MATCH($B176, 'Uganda workforce data - raw'!$B$4:$B$619,0), MATCH("Filled Female",'Uganda workforce data - raw'!$A$4:$F$4,0))*INDEX('Mapping cadres'!$B$1:$Z$616,MATCH($B176, 'Mapping cadres'!$B$1:$B$616,0), MATCH(AW$32,'Mapping cadres'!$B$1:$Z$1,0))</f>
        <v>0</v>
      </c>
      <c r="AX176" s="226">
        <f>INDEX('Uganda workforce data - raw'!$A$4:$F$619,MATCH($B176, 'Uganda workforce data - raw'!$B$4:$B$619,0), MATCH("Filled Female",'Uganda workforce data - raw'!$A$4:$F$4,0))*INDEX('Mapping cadres'!$B$1:$Z$616,MATCH($B176, 'Mapping cadres'!$B$1:$B$616,0), MATCH(AX$32,'Mapping cadres'!$B$1:$Z$1,0))</f>
        <v>0</v>
      </c>
      <c r="AY176" s="226">
        <f t="shared" si="53"/>
        <v>0</v>
      </c>
      <c r="AZ176" s="226">
        <f t="shared" si="54"/>
        <v>0</v>
      </c>
      <c r="BA176" s="226">
        <f t="shared" si="55"/>
        <v>0</v>
      </c>
      <c r="BB176" s="226">
        <f t="shared" si="56"/>
        <v>0</v>
      </c>
      <c r="BC176" s="226">
        <f t="shared" si="57"/>
        <v>0</v>
      </c>
      <c r="BD176" s="226">
        <f t="shared" si="58"/>
        <v>0</v>
      </c>
      <c r="BE176" s="226">
        <f t="shared" si="59"/>
        <v>0</v>
      </c>
      <c r="BF176" s="226">
        <f t="shared" si="60"/>
        <v>0</v>
      </c>
      <c r="BG176" s="226">
        <f t="shared" si="61"/>
        <v>1</v>
      </c>
      <c r="BH176" s="226">
        <f t="shared" si="62"/>
        <v>0</v>
      </c>
      <c r="BI176" s="226">
        <f t="shared" si="63"/>
        <v>0</v>
      </c>
      <c r="BJ176" s="226">
        <f t="shared" si="64"/>
        <v>0</v>
      </c>
      <c r="BK176" s="226">
        <f t="shared" si="65"/>
        <v>0</v>
      </c>
      <c r="BL176" s="226">
        <f t="shared" si="66"/>
        <v>0</v>
      </c>
      <c r="BM176" s="226">
        <f t="shared" si="67"/>
        <v>0</v>
      </c>
      <c r="BN176" s="226">
        <f t="shared" si="68"/>
        <v>0</v>
      </c>
      <c r="BO176" s="226">
        <f t="shared" si="69"/>
        <v>0</v>
      </c>
      <c r="BP176" s="226">
        <f t="shared" si="70"/>
        <v>0</v>
      </c>
      <c r="BQ176" s="226">
        <f t="shared" si="71"/>
        <v>0</v>
      </c>
      <c r="BR176" s="226">
        <f t="shared" si="72"/>
        <v>0</v>
      </c>
      <c r="BS176" s="226">
        <f t="shared" si="73"/>
        <v>0</v>
      </c>
      <c r="BT176" s="226">
        <f t="shared" si="74"/>
        <v>0</v>
      </c>
      <c r="BU176" s="226">
        <f t="shared" si="75"/>
        <v>0</v>
      </c>
      <c r="BV176" s="226">
        <f t="shared" si="76"/>
        <v>0</v>
      </c>
    </row>
    <row r="177" spans="1:74">
      <c r="A177" s="226">
        <v>145</v>
      </c>
      <c r="B177" s="226" t="s">
        <v>1450</v>
      </c>
      <c r="C177" s="226">
        <f>INDEX('Uganda workforce data - raw'!$A$4:$F$619,MATCH($B177, 'Uganda workforce data - raw'!$B$4:$B$619,0), MATCH("Filled Male",'Uganda workforce data - raw'!$A$4:$F$4,0))*INDEX('Mapping cadres'!$B$1:$Z$616,MATCH($B177, 'Mapping cadres'!$B$1:$B$616,0), MATCH(C$32,'Mapping cadres'!$B$1:$Z$1,0))</f>
        <v>0</v>
      </c>
      <c r="D177" s="226">
        <f>INDEX('Uganda workforce data - raw'!$A$4:$F$619,MATCH($B177, 'Uganda workforce data - raw'!$B$4:$B$619,0), MATCH("Filled Male",'Uganda workforce data - raw'!$A$4:$F$4,0))*INDEX('Mapping cadres'!$B$1:$Z$616,MATCH($B177, 'Mapping cadres'!$B$1:$B$616,0), MATCH(D$32,'Mapping cadres'!$B$1:$Z$1,0))</f>
        <v>0</v>
      </c>
      <c r="E177" s="226">
        <f>INDEX('Uganda workforce data - raw'!$A$4:$F$619,MATCH($B177, 'Uganda workforce data - raw'!$B$4:$B$619,0), MATCH("Filled Male",'Uganda workforce data - raw'!$A$4:$F$4,0))*INDEX('Mapping cadres'!$B$1:$Z$616,MATCH($B177, 'Mapping cadres'!$B$1:$B$616,0), MATCH(E$32,'Mapping cadres'!$B$1:$Z$1,0))</f>
        <v>0</v>
      </c>
      <c r="F177" s="226">
        <f>INDEX('Uganda workforce data - raw'!$A$4:$F$619,MATCH($B177, 'Uganda workforce data - raw'!$B$4:$B$619,0), MATCH("Filled Male",'Uganda workforce data - raw'!$A$4:$F$4,0))*INDEX('Mapping cadres'!$B$1:$Z$616,MATCH($B177, 'Mapping cadres'!$B$1:$B$616,0), MATCH(F$32,'Mapping cadres'!$B$1:$Z$1,0))</f>
        <v>0</v>
      </c>
      <c r="G177" s="226">
        <f>INDEX('Uganda workforce data - raw'!$A$4:$F$619,MATCH($B177, 'Uganda workforce data - raw'!$B$4:$B$619,0), MATCH("Filled Male",'Uganda workforce data - raw'!$A$4:$F$4,0))*INDEX('Mapping cadres'!$B$1:$Z$616,MATCH($B177, 'Mapping cadres'!$B$1:$B$616,0), MATCH(G$32,'Mapping cadres'!$B$1:$Z$1,0))</f>
        <v>0</v>
      </c>
      <c r="H177" s="226">
        <f>INDEX('Uganda workforce data - raw'!$A$4:$F$619,MATCH($B177, 'Uganda workforce data - raw'!$B$4:$B$619,0), MATCH("Filled Male",'Uganda workforce data - raw'!$A$4:$F$4,0))*INDEX('Mapping cadres'!$B$1:$Z$616,MATCH($B177, 'Mapping cadres'!$B$1:$B$616,0), MATCH(H$32,'Mapping cadres'!$B$1:$Z$1,0))</f>
        <v>0</v>
      </c>
      <c r="I177" s="226">
        <f>INDEX('Uganda workforce data - raw'!$A$4:$F$619,MATCH($B177, 'Uganda workforce data - raw'!$B$4:$B$619,0), MATCH("Filled Male",'Uganda workforce data - raw'!$A$4:$F$4,0))*INDEX('Mapping cadres'!$B$1:$Z$616,MATCH($B177, 'Mapping cadres'!$B$1:$B$616,0), MATCH(I$32,'Mapping cadres'!$B$1:$Z$1,0))</f>
        <v>0</v>
      </c>
      <c r="J177" s="226">
        <f>INDEX('Uganda workforce data - raw'!$A$4:$F$619,MATCH($B177, 'Uganda workforce data - raw'!$B$4:$B$619,0), MATCH("Filled Male",'Uganda workforce data - raw'!$A$4:$F$4,0))*INDEX('Mapping cadres'!$B$1:$Z$616,MATCH($B177, 'Mapping cadres'!$B$1:$B$616,0), MATCH(J$32,'Mapping cadres'!$B$1:$Z$1,0))</f>
        <v>0</v>
      </c>
      <c r="K177" s="226">
        <f>INDEX('Uganda workforce data - raw'!$A$4:$F$619,MATCH($B177, 'Uganda workforce data - raw'!$B$4:$B$619,0), MATCH("Filled Male",'Uganda workforce data - raw'!$A$4:$F$4,0))*INDEX('Mapping cadres'!$B$1:$Z$616,MATCH($B177, 'Mapping cadres'!$B$1:$B$616,0), MATCH(K$32,'Mapping cadres'!$B$1:$Z$1,0))</f>
        <v>0</v>
      </c>
      <c r="L177" s="226">
        <f>INDEX('Uganda workforce data - raw'!$A$4:$F$619,MATCH($B177, 'Uganda workforce data - raw'!$B$4:$B$619,0), MATCH("Filled Male",'Uganda workforce data - raw'!$A$4:$F$4,0))*INDEX('Mapping cadres'!$B$1:$Z$616,MATCH($B177, 'Mapping cadres'!$B$1:$B$616,0), MATCH(L$32,'Mapping cadres'!$B$1:$Z$1,0))</f>
        <v>0</v>
      </c>
      <c r="M177" s="226">
        <f>INDEX('Uganda workforce data - raw'!$A$4:$F$619,MATCH($B177, 'Uganda workforce data - raw'!$B$4:$B$619,0), MATCH("Filled Male",'Uganda workforce data - raw'!$A$4:$F$4,0))*INDEX('Mapping cadres'!$B$1:$Z$616,MATCH($B177, 'Mapping cadres'!$B$1:$B$616,0), MATCH(M$32,'Mapping cadres'!$B$1:$Z$1,0))</f>
        <v>0</v>
      </c>
      <c r="N177" s="226">
        <f>INDEX('Uganda workforce data - raw'!$A$4:$F$619,MATCH($B177, 'Uganda workforce data - raw'!$B$4:$B$619,0), MATCH("Filled Male",'Uganda workforce data - raw'!$A$4:$F$4,0))*INDEX('Mapping cadres'!$B$1:$Z$616,MATCH($B177, 'Mapping cadres'!$B$1:$B$616,0), MATCH(N$32,'Mapping cadres'!$B$1:$Z$1,0))</f>
        <v>0</v>
      </c>
      <c r="O177" s="226">
        <f>INDEX('Uganda workforce data - raw'!$A$4:$F$619,MATCH($B177, 'Uganda workforce data - raw'!$B$4:$B$619,0), MATCH("Filled Male",'Uganda workforce data - raw'!$A$4:$F$4,0))*INDEX('Mapping cadres'!$B$1:$Z$616,MATCH($B177, 'Mapping cadres'!$B$1:$B$616,0), MATCH(O$32,'Mapping cadres'!$B$1:$Z$1,0))</f>
        <v>0</v>
      </c>
      <c r="P177" s="226">
        <f>INDEX('Uganda workforce data - raw'!$A$4:$F$619,MATCH($B177, 'Uganda workforce data - raw'!$B$4:$B$619,0), MATCH("Filled Male",'Uganda workforce data - raw'!$A$4:$F$4,0))*INDEX('Mapping cadres'!$B$1:$Z$616,MATCH($B177, 'Mapping cadres'!$B$1:$B$616,0), MATCH(P$32,'Mapping cadres'!$B$1:$Z$1,0))</f>
        <v>0</v>
      </c>
      <c r="Q177" s="226">
        <f>INDEX('Uganda workforce data - raw'!$A$4:$F$619,MATCH($B177, 'Uganda workforce data - raw'!$B$4:$B$619,0), MATCH("Filled Male",'Uganda workforce data - raw'!$A$4:$F$4,0))*INDEX('Mapping cadres'!$B$1:$Z$616,MATCH($B177, 'Mapping cadres'!$B$1:$B$616,0), MATCH(Q$32,'Mapping cadres'!$B$1:$Z$1,0))</f>
        <v>0</v>
      </c>
      <c r="R177" s="226">
        <f>INDEX('Uganda workforce data - raw'!$A$4:$F$619,MATCH($B177, 'Uganda workforce data - raw'!$B$4:$B$619,0), MATCH("Filled Male",'Uganda workforce data - raw'!$A$4:$F$4,0))*INDEX('Mapping cadres'!$B$1:$Z$616,MATCH($B177, 'Mapping cadres'!$B$1:$B$616,0), MATCH(R$32,'Mapping cadres'!$B$1:$Z$1,0))</f>
        <v>0</v>
      </c>
      <c r="S177" s="226">
        <f>INDEX('Uganda workforce data - raw'!$A$4:$F$619,MATCH($B177, 'Uganda workforce data - raw'!$B$4:$B$619,0), MATCH("Filled Male",'Uganda workforce data - raw'!$A$4:$F$4,0))*INDEX('Mapping cadres'!$B$1:$Z$616,MATCH($B177, 'Mapping cadres'!$B$1:$B$616,0), MATCH(S$32,'Mapping cadres'!$B$1:$Z$1,0))</f>
        <v>0</v>
      </c>
      <c r="T177" s="226">
        <f>INDEX('Uganda workforce data - raw'!$A$4:$F$619,MATCH($B177, 'Uganda workforce data - raw'!$B$4:$B$619,0), MATCH("Filled Male",'Uganda workforce data - raw'!$A$4:$F$4,0))*INDEX('Mapping cadres'!$B$1:$Z$616,MATCH($B177, 'Mapping cadres'!$B$1:$B$616,0), MATCH(T$32,'Mapping cadres'!$B$1:$Z$1,0))</f>
        <v>0</v>
      </c>
      <c r="U177" s="226">
        <f>INDEX('Uganda workforce data - raw'!$A$4:$F$619,MATCH($B177, 'Uganda workforce data - raw'!$B$4:$B$619,0), MATCH("Filled Male",'Uganda workforce data - raw'!$A$4:$F$4,0))*INDEX('Mapping cadres'!$B$1:$Z$616,MATCH($B177, 'Mapping cadres'!$B$1:$B$616,0), MATCH(U$32,'Mapping cadres'!$B$1:$Z$1,0))</f>
        <v>0</v>
      </c>
      <c r="V177" s="226">
        <f>INDEX('Uganda workforce data - raw'!$A$4:$F$619,MATCH($B177, 'Uganda workforce data - raw'!$B$4:$B$619,0), MATCH("Filled Male",'Uganda workforce data - raw'!$A$4:$F$4,0))*INDEX('Mapping cadres'!$B$1:$Z$616,MATCH($B177, 'Mapping cadres'!$B$1:$B$616,0), MATCH(V$32,'Mapping cadres'!$B$1:$Z$1,0))</f>
        <v>0</v>
      </c>
      <c r="W177" s="226">
        <f>INDEX('Uganda workforce data - raw'!$A$4:$F$619,MATCH($B177, 'Uganda workforce data - raw'!$B$4:$B$619,0), MATCH("Filled Male",'Uganda workforce data - raw'!$A$4:$F$4,0))*INDEX('Mapping cadres'!$B$1:$Z$616,MATCH($B177, 'Mapping cadres'!$B$1:$B$616,0), MATCH(W$32,'Mapping cadres'!$B$1:$Z$1,0))</f>
        <v>0</v>
      </c>
      <c r="X177" s="226">
        <f>INDEX('Uganda workforce data - raw'!$A$4:$F$619,MATCH($B177, 'Uganda workforce data - raw'!$B$4:$B$619,0), MATCH("Filled Male",'Uganda workforce data - raw'!$A$4:$F$4,0))*INDEX('Mapping cadres'!$B$1:$Z$616,MATCH($B177, 'Mapping cadres'!$B$1:$B$616,0), MATCH(X$32,'Mapping cadres'!$B$1:$Z$1,0))</f>
        <v>0</v>
      </c>
      <c r="Y177" s="226">
        <f>INDEX('Uganda workforce data - raw'!$A$4:$F$619,MATCH($B177, 'Uganda workforce data - raw'!$B$4:$B$619,0), MATCH("Filled Male",'Uganda workforce data - raw'!$A$4:$F$4,0))*INDEX('Mapping cadres'!$B$1:$Z$616,MATCH($B177, 'Mapping cadres'!$B$1:$B$616,0), MATCH(Y$32,'Mapping cadres'!$B$1:$Z$1,0))</f>
        <v>0</v>
      </c>
      <c r="Z177" s="226">
        <f>INDEX('Uganda workforce data - raw'!$A$4:$F$619,MATCH($B177, 'Uganda workforce data - raw'!$B$4:$B$619,0), MATCH("Filled Male",'Uganda workforce data - raw'!$A$4:$F$4,0))*INDEX('Mapping cadres'!$B$1:$Z$616,MATCH($B177, 'Mapping cadres'!$B$1:$B$616,0), MATCH(Z$32,'Mapping cadres'!$B$1:$Z$1,0))</f>
        <v>0</v>
      </c>
      <c r="AA177" s="226">
        <f>INDEX('Uganda workforce data - raw'!$A$4:$F$619,MATCH($B177, 'Uganda workforce data - raw'!$B$4:$B$619,0), MATCH("Filled Female",'Uganda workforce data - raw'!$A$4:$F$4,0))*INDEX('Mapping cadres'!$B$1:$Z$616,MATCH($B177, 'Mapping cadres'!$B$1:$B$616,0), MATCH(AA$32,'Mapping cadres'!$B$1:$Z$1,0))</f>
        <v>1</v>
      </c>
      <c r="AB177" s="226">
        <f>INDEX('Uganda workforce data - raw'!$A$4:$F$619,MATCH($B177, 'Uganda workforce data - raw'!$B$4:$B$619,0), MATCH("Filled Female",'Uganda workforce data - raw'!$A$4:$F$4,0))*INDEX('Mapping cadres'!$B$1:$Z$616,MATCH($B177, 'Mapping cadres'!$B$1:$B$616,0), MATCH(AB$32,'Mapping cadres'!$B$1:$Z$1,0))</f>
        <v>0</v>
      </c>
      <c r="AC177" s="226">
        <f>INDEX('Uganda workforce data - raw'!$A$4:$F$619,MATCH($B177, 'Uganda workforce data - raw'!$B$4:$B$619,0), MATCH("Filled Female",'Uganda workforce data - raw'!$A$4:$F$4,0))*INDEX('Mapping cadres'!$B$1:$Z$616,MATCH($B177, 'Mapping cadres'!$B$1:$B$616,0), MATCH(AC$32,'Mapping cadres'!$B$1:$Z$1,0))</f>
        <v>0</v>
      </c>
      <c r="AD177" s="226">
        <f>INDEX('Uganda workforce data - raw'!$A$4:$F$619,MATCH($B177, 'Uganda workforce data - raw'!$B$4:$B$619,0), MATCH("Filled Female",'Uganda workforce data - raw'!$A$4:$F$4,0))*INDEX('Mapping cadres'!$B$1:$Z$616,MATCH($B177, 'Mapping cadres'!$B$1:$B$616,0), MATCH(AD$32,'Mapping cadres'!$B$1:$Z$1,0))</f>
        <v>0</v>
      </c>
      <c r="AE177" s="226">
        <f>INDEX('Uganda workforce data - raw'!$A$4:$F$619,MATCH($B177, 'Uganda workforce data - raw'!$B$4:$B$619,0), MATCH("Filled Female",'Uganda workforce data - raw'!$A$4:$F$4,0))*INDEX('Mapping cadres'!$B$1:$Z$616,MATCH($B177, 'Mapping cadres'!$B$1:$B$616,0), MATCH(AE$32,'Mapping cadres'!$B$1:$Z$1,0))</f>
        <v>0</v>
      </c>
      <c r="AF177" s="226">
        <f>INDEX('Uganda workforce data - raw'!$A$4:$F$619,MATCH($B177, 'Uganda workforce data - raw'!$B$4:$B$619,0), MATCH("Filled Female",'Uganda workforce data - raw'!$A$4:$F$4,0))*INDEX('Mapping cadres'!$B$1:$Z$616,MATCH($B177, 'Mapping cadres'!$B$1:$B$616,0), MATCH(AF$32,'Mapping cadres'!$B$1:$Z$1,0))</f>
        <v>0</v>
      </c>
      <c r="AG177" s="226">
        <f>INDEX('Uganda workforce data - raw'!$A$4:$F$619,MATCH($B177, 'Uganda workforce data - raw'!$B$4:$B$619,0), MATCH("Filled Female",'Uganda workforce data - raw'!$A$4:$F$4,0))*INDEX('Mapping cadres'!$B$1:$Z$616,MATCH($B177, 'Mapping cadres'!$B$1:$B$616,0), MATCH(AG$32,'Mapping cadres'!$B$1:$Z$1,0))</f>
        <v>0</v>
      </c>
      <c r="AH177" s="226">
        <f>INDEX('Uganda workforce data - raw'!$A$4:$F$619,MATCH($B177, 'Uganda workforce data - raw'!$B$4:$B$619,0), MATCH("Filled Female",'Uganda workforce data - raw'!$A$4:$F$4,0))*INDEX('Mapping cadres'!$B$1:$Z$616,MATCH($B177, 'Mapping cadres'!$B$1:$B$616,0), MATCH(AH$32,'Mapping cadres'!$B$1:$Z$1,0))</f>
        <v>0</v>
      </c>
      <c r="AI177" s="226">
        <f>INDEX('Uganda workforce data - raw'!$A$4:$F$619,MATCH($B177, 'Uganda workforce data - raw'!$B$4:$B$619,0), MATCH("Filled Female",'Uganda workforce data - raw'!$A$4:$F$4,0))*INDEX('Mapping cadres'!$B$1:$Z$616,MATCH($B177, 'Mapping cadres'!$B$1:$B$616,0), MATCH(AI$32,'Mapping cadres'!$B$1:$Z$1,0))</f>
        <v>0</v>
      </c>
      <c r="AJ177" s="226">
        <f>INDEX('Uganda workforce data - raw'!$A$4:$F$619,MATCH($B177, 'Uganda workforce data - raw'!$B$4:$B$619,0), MATCH("Filled Female",'Uganda workforce data - raw'!$A$4:$F$4,0))*INDEX('Mapping cadres'!$B$1:$Z$616,MATCH($B177, 'Mapping cadres'!$B$1:$B$616,0), MATCH(AJ$32,'Mapping cadres'!$B$1:$Z$1,0))</f>
        <v>0</v>
      </c>
      <c r="AK177" s="226">
        <f>INDEX('Uganda workforce data - raw'!$A$4:$F$619,MATCH($B177, 'Uganda workforce data - raw'!$B$4:$B$619,0), MATCH("Filled Female",'Uganda workforce data - raw'!$A$4:$F$4,0))*INDEX('Mapping cadres'!$B$1:$Z$616,MATCH($B177, 'Mapping cadres'!$B$1:$B$616,0), MATCH(AK$32,'Mapping cadres'!$B$1:$Z$1,0))</f>
        <v>0</v>
      </c>
      <c r="AL177" s="226">
        <f>INDEX('Uganda workforce data - raw'!$A$4:$F$619,MATCH($B177, 'Uganda workforce data - raw'!$B$4:$B$619,0), MATCH("Filled Female",'Uganda workforce data - raw'!$A$4:$F$4,0))*INDEX('Mapping cadres'!$B$1:$Z$616,MATCH($B177, 'Mapping cadres'!$B$1:$B$616,0), MATCH(AL$32,'Mapping cadres'!$B$1:$Z$1,0))</f>
        <v>0</v>
      </c>
      <c r="AM177" s="226">
        <f>INDEX('Uganda workforce data - raw'!$A$4:$F$619,MATCH($B177, 'Uganda workforce data - raw'!$B$4:$B$619,0), MATCH("Filled Female",'Uganda workforce data - raw'!$A$4:$F$4,0))*INDEX('Mapping cadres'!$B$1:$Z$616,MATCH($B177, 'Mapping cadres'!$B$1:$B$616,0), MATCH(AM$32,'Mapping cadres'!$B$1:$Z$1,0))</f>
        <v>0</v>
      </c>
      <c r="AN177" s="226">
        <f>INDEX('Uganda workforce data - raw'!$A$4:$F$619,MATCH($B177, 'Uganda workforce data - raw'!$B$4:$B$619,0), MATCH("Filled Female",'Uganda workforce data - raw'!$A$4:$F$4,0))*INDEX('Mapping cadres'!$B$1:$Z$616,MATCH($B177, 'Mapping cadres'!$B$1:$B$616,0), MATCH(AN$32,'Mapping cadres'!$B$1:$Z$1,0))</f>
        <v>0</v>
      </c>
      <c r="AO177" s="226">
        <f>INDEX('Uganda workforce data - raw'!$A$4:$F$619,MATCH($B177, 'Uganda workforce data - raw'!$B$4:$B$619,0), MATCH("Filled Female",'Uganda workforce data - raw'!$A$4:$F$4,0))*INDEX('Mapping cadres'!$B$1:$Z$616,MATCH($B177, 'Mapping cadres'!$B$1:$B$616,0), MATCH(AO$32,'Mapping cadres'!$B$1:$Z$1,0))</f>
        <v>0</v>
      </c>
      <c r="AP177" s="226">
        <f>INDEX('Uganda workforce data - raw'!$A$4:$F$619,MATCH($B177, 'Uganda workforce data - raw'!$B$4:$B$619,0), MATCH("Filled Female",'Uganda workforce data - raw'!$A$4:$F$4,0))*INDEX('Mapping cadres'!$B$1:$Z$616,MATCH($B177, 'Mapping cadres'!$B$1:$B$616,0), MATCH(AP$32,'Mapping cadres'!$B$1:$Z$1,0))</f>
        <v>0</v>
      </c>
      <c r="AQ177" s="226">
        <f>INDEX('Uganda workforce data - raw'!$A$4:$F$619,MATCH($B177, 'Uganda workforce data - raw'!$B$4:$B$619,0), MATCH("Filled Female",'Uganda workforce data - raw'!$A$4:$F$4,0))*INDEX('Mapping cadres'!$B$1:$Z$616,MATCH($B177, 'Mapping cadres'!$B$1:$B$616,0), MATCH(AQ$32,'Mapping cadres'!$B$1:$Z$1,0))</f>
        <v>0</v>
      </c>
      <c r="AR177" s="226">
        <f>INDEX('Uganda workforce data - raw'!$A$4:$F$619,MATCH($B177, 'Uganda workforce data - raw'!$B$4:$B$619,0), MATCH("Filled Female",'Uganda workforce data - raw'!$A$4:$F$4,0))*INDEX('Mapping cadres'!$B$1:$Z$616,MATCH($B177, 'Mapping cadres'!$B$1:$B$616,0), MATCH(AR$32,'Mapping cadres'!$B$1:$Z$1,0))</f>
        <v>0</v>
      </c>
      <c r="AS177" s="226">
        <f>INDEX('Uganda workforce data - raw'!$A$4:$F$619,MATCH($B177, 'Uganda workforce data - raw'!$B$4:$B$619,0), MATCH("Filled Female",'Uganda workforce data - raw'!$A$4:$F$4,0))*INDEX('Mapping cadres'!$B$1:$Z$616,MATCH($B177, 'Mapping cadres'!$B$1:$B$616,0), MATCH(AS$32,'Mapping cadres'!$B$1:$Z$1,0))</f>
        <v>0</v>
      </c>
      <c r="AT177" s="226">
        <f>INDEX('Uganda workforce data - raw'!$A$4:$F$619,MATCH($B177, 'Uganda workforce data - raw'!$B$4:$B$619,0), MATCH("Filled Female",'Uganda workforce data - raw'!$A$4:$F$4,0))*INDEX('Mapping cadres'!$B$1:$Z$616,MATCH($B177, 'Mapping cadres'!$B$1:$B$616,0), MATCH(AT$32,'Mapping cadres'!$B$1:$Z$1,0))</f>
        <v>0</v>
      </c>
      <c r="AU177" s="226">
        <f>INDEX('Uganda workforce data - raw'!$A$4:$F$619,MATCH($B177, 'Uganda workforce data - raw'!$B$4:$B$619,0), MATCH("Filled Female",'Uganda workforce data - raw'!$A$4:$F$4,0))*INDEX('Mapping cadres'!$B$1:$Z$616,MATCH($B177, 'Mapping cadres'!$B$1:$B$616,0), MATCH(AU$32,'Mapping cadres'!$B$1:$Z$1,0))</f>
        <v>0</v>
      </c>
      <c r="AV177" s="226">
        <f>INDEX('Uganda workforce data - raw'!$A$4:$F$619,MATCH($B177, 'Uganda workforce data - raw'!$B$4:$B$619,0), MATCH("Filled Female",'Uganda workforce data - raw'!$A$4:$F$4,0))*INDEX('Mapping cadres'!$B$1:$Z$616,MATCH($B177, 'Mapping cadres'!$B$1:$B$616,0), MATCH(AV$32,'Mapping cadres'!$B$1:$Z$1,0))</f>
        <v>0</v>
      </c>
      <c r="AW177" s="226">
        <f>INDEX('Uganda workforce data - raw'!$A$4:$F$619,MATCH($B177, 'Uganda workforce data - raw'!$B$4:$B$619,0), MATCH("Filled Female",'Uganda workforce data - raw'!$A$4:$F$4,0))*INDEX('Mapping cadres'!$B$1:$Z$616,MATCH($B177, 'Mapping cadres'!$B$1:$B$616,0), MATCH(AW$32,'Mapping cadres'!$B$1:$Z$1,0))</f>
        <v>0</v>
      </c>
      <c r="AX177" s="226">
        <f>INDEX('Uganda workforce data - raw'!$A$4:$F$619,MATCH($B177, 'Uganda workforce data - raw'!$B$4:$B$619,0), MATCH("Filled Female",'Uganda workforce data - raw'!$A$4:$F$4,0))*INDEX('Mapping cadres'!$B$1:$Z$616,MATCH($B177, 'Mapping cadres'!$B$1:$B$616,0), MATCH(AX$32,'Mapping cadres'!$B$1:$Z$1,0))</f>
        <v>0</v>
      </c>
      <c r="AY177" s="226">
        <f t="shared" si="53"/>
        <v>1</v>
      </c>
      <c r="AZ177" s="226">
        <f t="shared" si="54"/>
        <v>0</v>
      </c>
      <c r="BA177" s="226">
        <f t="shared" si="55"/>
        <v>0</v>
      </c>
      <c r="BB177" s="226">
        <f t="shared" si="56"/>
        <v>0</v>
      </c>
      <c r="BC177" s="226">
        <f t="shared" si="57"/>
        <v>0</v>
      </c>
      <c r="BD177" s="226">
        <f t="shared" si="58"/>
        <v>0</v>
      </c>
      <c r="BE177" s="226">
        <f t="shared" si="59"/>
        <v>0</v>
      </c>
      <c r="BF177" s="226">
        <f t="shared" si="60"/>
        <v>0</v>
      </c>
      <c r="BG177" s="226">
        <f t="shared" si="61"/>
        <v>0</v>
      </c>
      <c r="BH177" s="226">
        <f t="shared" si="62"/>
        <v>0</v>
      </c>
      <c r="BI177" s="226">
        <f t="shared" si="63"/>
        <v>0</v>
      </c>
      <c r="BJ177" s="226">
        <f t="shared" si="64"/>
        <v>0</v>
      </c>
      <c r="BK177" s="226">
        <f t="shared" si="65"/>
        <v>0</v>
      </c>
      <c r="BL177" s="226">
        <f t="shared" si="66"/>
        <v>0</v>
      </c>
      <c r="BM177" s="226">
        <f t="shared" si="67"/>
        <v>0</v>
      </c>
      <c r="BN177" s="226">
        <f t="shared" si="68"/>
        <v>0</v>
      </c>
      <c r="BO177" s="226">
        <f t="shared" si="69"/>
        <v>0</v>
      </c>
      <c r="BP177" s="226">
        <f t="shared" si="70"/>
        <v>0</v>
      </c>
      <c r="BQ177" s="226">
        <f t="shared" si="71"/>
        <v>0</v>
      </c>
      <c r="BR177" s="226">
        <f t="shared" si="72"/>
        <v>0</v>
      </c>
      <c r="BS177" s="226">
        <f t="shared" si="73"/>
        <v>0</v>
      </c>
      <c r="BT177" s="226">
        <f t="shared" si="74"/>
        <v>0</v>
      </c>
      <c r="BU177" s="226">
        <f t="shared" si="75"/>
        <v>0</v>
      </c>
      <c r="BV177" s="226">
        <f t="shared" si="76"/>
        <v>0</v>
      </c>
    </row>
    <row r="178" spans="1:74">
      <c r="A178" s="226">
        <v>146</v>
      </c>
      <c r="B178" s="226" t="s">
        <v>1451</v>
      </c>
      <c r="C178" s="226">
        <f>INDEX('Uganda workforce data - raw'!$A$4:$F$619,MATCH($B178, 'Uganda workforce data - raw'!$B$4:$B$619,0), MATCH("Filled Male",'Uganda workforce data - raw'!$A$4:$F$4,0))*INDEX('Mapping cadres'!$B$1:$Z$616,MATCH($B178, 'Mapping cadres'!$B$1:$B$616,0), MATCH(C$32,'Mapping cadres'!$B$1:$Z$1,0))</f>
        <v>1</v>
      </c>
      <c r="D178" s="226">
        <f>INDEX('Uganda workforce data - raw'!$A$4:$F$619,MATCH($B178, 'Uganda workforce data - raw'!$B$4:$B$619,0), MATCH("Filled Male",'Uganda workforce data - raw'!$A$4:$F$4,0))*INDEX('Mapping cadres'!$B$1:$Z$616,MATCH($B178, 'Mapping cadres'!$B$1:$B$616,0), MATCH(D$32,'Mapping cadres'!$B$1:$Z$1,0))</f>
        <v>0</v>
      </c>
      <c r="E178" s="226">
        <f>INDEX('Uganda workforce data - raw'!$A$4:$F$619,MATCH($B178, 'Uganda workforce data - raw'!$B$4:$B$619,0), MATCH("Filled Male",'Uganda workforce data - raw'!$A$4:$F$4,0))*INDEX('Mapping cadres'!$B$1:$Z$616,MATCH($B178, 'Mapping cadres'!$B$1:$B$616,0), MATCH(E$32,'Mapping cadres'!$B$1:$Z$1,0))</f>
        <v>0</v>
      </c>
      <c r="F178" s="226">
        <f>INDEX('Uganda workforce data - raw'!$A$4:$F$619,MATCH($B178, 'Uganda workforce data - raw'!$B$4:$B$619,0), MATCH("Filled Male",'Uganda workforce data - raw'!$A$4:$F$4,0))*INDEX('Mapping cadres'!$B$1:$Z$616,MATCH($B178, 'Mapping cadres'!$B$1:$B$616,0), MATCH(F$32,'Mapping cadres'!$B$1:$Z$1,0))</f>
        <v>0</v>
      </c>
      <c r="G178" s="226">
        <f>INDEX('Uganda workforce data - raw'!$A$4:$F$619,MATCH($B178, 'Uganda workforce data - raw'!$B$4:$B$619,0), MATCH("Filled Male",'Uganda workforce data - raw'!$A$4:$F$4,0))*INDEX('Mapping cadres'!$B$1:$Z$616,MATCH($B178, 'Mapping cadres'!$B$1:$B$616,0), MATCH(G$32,'Mapping cadres'!$B$1:$Z$1,0))</f>
        <v>0</v>
      </c>
      <c r="H178" s="226">
        <f>INDEX('Uganda workforce data - raw'!$A$4:$F$619,MATCH($B178, 'Uganda workforce data - raw'!$B$4:$B$619,0), MATCH("Filled Male",'Uganda workforce data - raw'!$A$4:$F$4,0))*INDEX('Mapping cadres'!$B$1:$Z$616,MATCH($B178, 'Mapping cadres'!$B$1:$B$616,0), MATCH(H$32,'Mapping cadres'!$B$1:$Z$1,0))</f>
        <v>0</v>
      </c>
      <c r="I178" s="226">
        <f>INDEX('Uganda workforce data - raw'!$A$4:$F$619,MATCH($B178, 'Uganda workforce data - raw'!$B$4:$B$619,0), MATCH("Filled Male",'Uganda workforce data - raw'!$A$4:$F$4,0))*INDEX('Mapping cadres'!$B$1:$Z$616,MATCH($B178, 'Mapping cadres'!$B$1:$B$616,0), MATCH(I$32,'Mapping cadres'!$B$1:$Z$1,0))</f>
        <v>0</v>
      </c>
      <c r="J178" s="226">
        <f>INDEX('Uganda workforce data - raw'!$A$4:$F$619,MATCH($B178, 'Uganda workforce data - raw'!$B$4:$B$619,0), MATCH("Filled Male",'Uganda workforce data - raw'!$A$4:$F$4,0))*INDEX('Mapping cadres'!$B$1:$Z$616,MATCH($B178, 'Mapping cadres'!$B$1:$B$616,0), MATCH(J$32,'Mapping cadres'!$B$1:$Z$1,0))</f>
        <v>0</v>
      </c>
      <c r="K178" s="226">
        <f>INDEX('Uganda workforce data - raw'!$A$4:$F$619,MATCH($B178, 'Uganda workforce data - raw'!$B$4:$B$619,0), MATCH("Filled Male",'Uganda workforce data - raw'!$A$4:$F$4,0))*INDEX('Mapping cadres'!$B$1:$Z$616,MATCH($B178, 'Mapping cadres'!$B$1:$B$616,0), MATCH(K$32,'Mapping cadres'!$B$1:$Z$1,0))</f>
        <v>0</v>
      </c>
      <c r="L178" s="226">
        <f>INDEX('Uganda workforce data - raw'!$A$4:$F$619,MATCH($B178, 'Uganda workforce data - raw'!$B$4:$B$619,0), MATCH("Filled Male",'Uganda workforce data - raw'!$A$4:$F$4,0))*INDEX('Mapping cadres'!$B$1:$Z$616,MATCH($B178, 'Mapping cadres'!$B$1:$B$616,0), MATCH(L$32,'Mapping cadres'!$B$1:$Z$1,0))</f>
        <v>0</v>
      </c>
      <c r="M178" s="226">
        <f>INDEX('Uganda workforce data - raw'!$A$4:$F$619,MATCH($B178, 'Uganda workforce data - raw'!$B$4:$B$619,0), MATCH("Filled Male",'Uganda workforce data - raw'!$A$4:$F$4,0))*INDEX('Mapping cadres'!$B$1:$Z$616,MATCH($B178, 'Mapping cadres'!$B$1:$B$616,0), MATCH(M$32,'Mapping cadres'!$B$1:$Z$1,0))</f>
        <v>0</v>
      </c>
      <c r="N178" s="226">
        <f>INDEX('Uganda workforce data - raw'!$A$4:$F$619,MATCH($B178, 'Uganda workforce data - raw'!$B$4:$B$619,0), MATCH("Filled Male",'Uganda workforce data - raw'!$A$4:$F$4,0))*INDEX('Mapping cadres'!$B$1:$Z$616,MATCH($B178, 'Mapping cadres'!$B$1:$B$616,0), MATCH(N$32,'Mapping cadres'!$B$1:$Z$1,0))</f>
        <v>0</v>
      </c>
      <c r="O178" s="226">
        <f>INDEX('Uganda workforce data - raw'!$A$4:$F$619,MATCH($B178, 'Uganda workforce data - raw'!$B$4:$B$619,0), MATCH("Filled Male",'Uganda workforce data - raw'!$A$4:$F$4,0))*INDEX('Mapping cadres'!$B$1:$Z$616,MATCH($B178, 'Mapping cadres'!$B$1:$B$616,0), MATCH(O$32,'Mapping cadres'!$B$1:$Z$1,0))</f>
        <v>0</v>
      </c>
      <c r="P178" s="226">
        <f>INDEX('Uganda workforce data - raw'!$A$4:$F$619,MATCH($B178, 'Uganda workforce data - raw'!$B$4:$B$619,0), MATCH("Filled Male",'Uganda workforce data - raw'!$A$4:$F$4,0))*INDEX('Mapping cadres'!$B$1:$Z$616,MATCH($B178, 'Mapping cadres'!$B$1:$B$616,0), MATCH(P$32,'Mapping cadres'!$B$1:$Z$1,0))</f>
        <v>0</v>
      </c>
      <c r="Q178" s="226">
        <f>INDEX('Uganda workforce data - raw'!$A$4:$F$619,MATCH($B178, 'Uganda workforce data - raw'!$B$4:$B$619,0), MATCH("Filled Male",'Uganda workforce data - raw'!$A$4:$F$4,0))*INDEX('Mapping cadres'!$B$1:$Z$616,MATCH($B178, 'Mapping cadres'!$B$1:$B$616,0), MATCH(Q$32,'Mapping cadres'!$B$1:$Z$1,0))</f>
        <v>0</v>
      </c>
      <c r="R178" s="226">
        <f>INDEX('Uganda workforce data - raw'!$A$4:$F$619,MATCH($B178, 'Uganda workforce data - raw'!$B$4:$B$619,0), MATCH("Filled Male",'Uganda workforce data - raw'!$A$4:$F$4,0))*INDEX('Mapping cadres'!$B$1:$Z$616,MATCH($B178, 'Mapping cadres'!$B$1:$B$616,0), MATCH(R$32,'Mapping cadres'!$B$1:$Z$1,0))</f>
        <v>0</v>
      </c>
      <c r="S178" s="226">
        <f>INDEX('Uganda workforce data - raw'!$A$4:$F$619,MATCH($B178, 'Uganda workforce data - raw'!$B$4:$B$619,0), MATCH("Filled Male",'Uganda workforce data - raw'!$A$4:$F$4,0))*INDEX('Mapping cadres'!$B$1:$Z$616,MATCH($B178, 'Mapping cadres'!$B$1:$B$616,0), MATCH(S$32,'Mapping cadres'!$B$1:$Z$1,0))</f>
        <v>0</v>
      </c>
      <c r="T178" s="226">
        <f>INDEX('Uganda workforce data - raw'!$A$4:$F$619,MATCH($B178, 'Uganda workforce data - raw'!$B$4:$B$619,0), MATCH("Filled Male",'Uganda workforce data - raw'!$A$4:$F$4,0))*INDEX('Mapping cadres'!$B$1:$Z$616,MATCH($B178, 'Mapping cadres'!$B$1:$B$616,0), MATCH(T$32,'Mapping cadres'!$B$1:$Z$1,0))</f>
        <v>0</v>
      </c>
      <c r="U178" s="226">
        <f>INDEX('Uganda workforce data - raw'!$A$4:$F$619,MATCH($B178, 'Uganda workforce data - raw'!$B$4:$B$619,0), MATCH("Filled Male",'Uganda workforce data - raw'!$A$4:$F$4,0))*INDEX('Mapping cadres'!$B$1:$Z$616,MATCH($B178, 'Mapping cadres'!$B$1:$B$616,0), MATCH(U$32,'Mapping cadres'!$B$1:$Z$1,0))</f>
        <v>0</v>
      </c>
      <c r="V178" s="226">
        <f>INDEX('Uganda workforce data - raw'!$A$4:$F$619,MATCH($B178, 'Uganda workforce data - raw'!$B$4:$B$619,0), MATCH("Filled Male",'Uganda workforce data - raw'!$A$4:$F$4,0))*INDEX('Mapping cadres'!$B$1:$Z$616,MATCH($B178, 'Mapping cadres'!$B$1:$B$616,0), MATCH(V$32,'Mapping cadres'!$B$1:$Z$1,0))</f>
        <v>0</v>
      </c>
      <c r="W178" s="226">
        <f>INDEX('Uganda workforce data - raw'!$A$4:$F$619,MATCH($B178, 'Uganda workforce data - raw'!$B$4:$B$619,0), MATCH("Filled Male",'Uganda workforce data - raw'!$A$4:$F$4,0))*INDEX('Mapping cadres'!$B$1:$Z$616,MATCH($B178, 'Mapping cadres'!$B$1:$B$616,0), MATCH(W$32,'Mapping cadres'!$B$1:$Z$1,0))</f>
        <v>0</v>
      </c>
      <c r="X178" s="226">
        <f>INDEX('Uganda workforce data - raw'!$A$4:$F$619,MATCH($B178, 'Uganda workforce data - raw'!$B$4:$B$619,0), MATCH("Filled Male",'Uganda workforce data - raw'!$A$4:$F$4,0))*INDEX('Mapping cadres'!$B$1:$Z$616,MATCH($B178, 'Mapping cadres'!$B$1:$B$616,0), MATCH(X$32,'Mapping cadres'!$B$1:$Z$1,0))</f>
        <v>0</v>
      </c>
      <c r="Y178" s="226">
        <f>INDEX('Uganda workforce data - raw'!$A$4:$F$619,MATCH($B178, 'Uganda workforce data - raw'!$B$4:$B$619,0), MATCH("Filled Male",'Uganda workforce data - raw'!$A$4:$F$4,0))*INDEX('Mapping cadres'!$B$1:$Z$616,MATCH($B178, 'Mapping cadres'!$B$1:$B$616,0), MATCH(Y$32,'Mapping cadres'!$B$1:$Z$1,0))</f>
        <v>0</v>
      </c>
      <c r="Z178" s="226">
        <f>INDEX('Uganda workforce data - raw'!$A$4:$F$619,MATCH($B178, 'Uganda workforce data - raw'!$B$4:$B$619,0), MATCH("Filled Male",'Uganda workforce data - raw'!$A$4:$F$4,0))*INDEX('Mapping cadres'!$B$1:$Z$616,MATCH($B178, 'Mapping cadres'!$B$1:$B$616,0), MATCH(Z$32,'Mapping cadres'!$B$1:$Z$1,0))</f>
        <v>0</v>
      </c>
      <c r="AA178" s="226">
        <f>INDEX('Uganda workforce data - raw'!$A$4:$F$619,MATCH($B178, 'Uganda workforce data - raw'!$B$4:$B$619,0), MATCH("Filled Female",'Uganda workforce data - raw'!$A$4:$F$4,0))*INDEX('Mapping cadres'!$B$1:$Z$616,MATCH($B178, 'Mapping cadres'!$B$1:$B$616,0), MATCH(AA$32,'Mapping cadres'!$B$1:$Z$1,0))</f>
        <v>0</v>
      </c>
      <c r="AB178" s="226">
        <f>INDEX('Uganda workforce data - raw'!$A$4:$F$619,MATCH($B178, 'Uganda workforce data - raw'!$B$4:$B$619,0), MATCH("Filled Female",'Uganda workforce data - raw'!$A$4:$F$4,0))*INDEX('Mapping cadres'!$B$1:$Z$616,MATCH($B178, 'Mapping cadres'!$B$1:$B$616,0), MATCH(AB$32,'Mapping cadres'!$B$1:$Z$1,0))</f>
        <v>0</v>
      </c>
      <c r="AC178" s="226">
        <f>INDEX('Uganda workforce data - raw'!$A$4:$F$619,MATCH($B178, 'Uganda workforce data - raw'!$B$4:$B$619,0), MATCH("Filled Female",'Uganda workforce data - raw'!$A$4:$F$4,0))*INDEX('Mapping cadres'!$B$1:$Z$616,MATCH($B178, 'Mapping cadres'!$B$1:$B$616,0), MATCH(AC$32,'Mapping cadres'!$B$1:$Z$1,0))</f>
        <v>0</v>
      </c>
      <c r="AD178" s="226">
        <f>INDEX('Uganda workforce data - raw'!$A$4:$F$619,MATCH($B178, 'Uganda workforce data - raw'!$B$4:$B$619,0), MATCH("Filled Female",'Uganda workforce data - raw'!$A$4:$F$4,0))*INDEX('Mapping cadres'!$B$1:$Z$616,MATCH($B178, 'Mapping cadres'!$B$1:$B$616,0), MATCH(AD$32,'Mapping cadres'!$B$1:$Z$1,0))</f>
        <v>0</v>
      </c>
      <c r="AE178" s="226">
        <f>INDEX('Uganda workforce data - raw'!$A$4:$F$619,MATCH($B178, 'Uganda workforce data - raw'!$B$4:$B$619,0), MATCH("Filled Female",'Uganda workforce data - raw'!$A$4:$F$4,0))*INDEX('Mapping cadres'!$B$1:$Z$616,MATCH($B178, 'Mapping cadres'!$B$1:$B$616,0), MATCH(AE$32,'Mapping cadres'!$B$1:$Z$1,0))</f>
        <v>0</v>
      </c>
      <c r="AF178" s="226">
        <f>INDEX('Uganda workforce data - raw'!$A$4:$F$619,MATCH($B178, 'Uganda workforce data - raw'!$B$4:$B$619,0), MATCH("Filled Female",'Uganda workforce data - raw'!$A$4:$F$4,0))*INDEX('Mapping cadres'!$B$1:$Z$616,MATCH($B178, 'Mapping cadres'!$B$1:$B$616,0), MATCH(AF$32,'Mapping cadres'!$B$1:$Z$1,0))</f>
        <v>0</v>
      </c>
      <c r="AG178" s="226">
        <f>INDEX('Uganda workforce data - raw'!$A$4:$F$619,MATCH($B178, 'Uganda workforce data - raw'!$B$4:$B$619,0), MATCH("Filled Female",'Uganda workforce data - raw'!$A$4:$F$4,0))*INDEX('Mapping cadres'!$B$1:$Z$616,MATCH($B178, 'Mapping cadres'!$B$1:$B$616,0), MATCH(AG$32,'Mapping cadres'!$B$1:$Z$1,0))</f>
        <v>0</v>
      </c>
      <c r="AH178" s="226">
        <f>INDEX('Uganda workforce data - raw'!$A$4:$F$619,MATCH($B178, 'Uganda workforce data - raw'!$B$4:$B$619,0), MATCH("Filled Female",'Uganda workforce data - raw'!$A$4:$F$4,0))*INDEX('Mapping cadres'!$B$1:$Z$616,MATCH($B178, 'Mapping cadres'!$B$1:$B$616,0), MATCH(AH$32,'Mapping cadres'!$B$1:$Z$1,0))</f>
        <v>0</v>
      </c>
      <c r="AI178" s="226">
        <f>INDEX('Uganda workforce data - raw'!$A$4:$F$619,MATCH($B178, 'Uganda workforce data - raw'!$B$4:$B$619,0), MATCH("Filled Female",'Uganda workforce data - raw'!$A$4:$F$4,0))*INDEX('Mapping cadres'!$B$1:$Z$616,MATCH($B178, 'Mapping cadres'!$B$1:$B$616,0), MATCH(AI$32,'Mapping cadres'!$B$1:$Z$1,0))</f>
        <v>0</v>
      </c>
      <c r="AJ178" s="226">
        <f>INDEX('Uganda workforce data - raw'!$A$4:$F$619,MATCH($B178, 'Uganda workforce data - raw'!$B$4:$B$619,0), MATCH("Filled Female",'Uganda workforce data - raw'!$A$4:$F$4,0))*INDEX('Mapping cadres'!$B$1:$Z$616,MATCH($B178, 'Mapping cadres'!$B$1:$B$616,0), MATCH(AJ$32,'Mapping cadres'!$B$1:$Z$1,0))</f>
        <v>0</v>
      </c>
      <c r="AK178" s="226">
        <f>INDEX('Uganda workforce data - raw'!$A$4:$F$619,MATCH($B178, 'Uganda workforce data - raw'!$B$4:$B$619,0), MATCH("Filled Female",'Uganda workforce data - raw'!$A$4:$F$4,0))*INDEX('Mapping cadres'!$B$1:$Z$616,MATCH($B178, 'Mapping cadres'!$B$1:$B$616,0), MATCH(AK$32,'Mapping cadres'!$B$1:$Z$1,0))</f>
        <v>0</v>
      </c>
      <c r="AL178" s="226">
        <f>INDEX('Uganda workforce data - raw'!$A$4:$F$619,MATCH($B178, 'Uganda workforce data - raw'!$B$4:$B$619,0), MATCH("Filled Female",'Uganda workforce data - raw'!$A$4:$F$4,0))*INDEX('Mapping cadres'!$B$1:$Z$616,MATCH($B178, 'Mapping cadres'!$B$1:$B$616,0), MATCH(AL$32,'Mapping cadres'!$B$1:$Z$1,0))</f>
        <v>0</v>
      </c>
      <c r="AM178" s="226">
        <f>INDEX('Uganda workforce data - raw'!$A$4:$F$619,MATCH($B178, 'Uganda workforce data - raw'!$B$4:$B$619,0), MATCH("Filled Female",'Uganda workforce data - raw'!$A$4:$F$4,0))*INDEX('Mapping cadres'!$B$1:$Z$616,MATCH($B178, 'Mapping cadres'!$B$1:$B$616,0), MATCH(AM$32,'Mapping cadres'!$B$1:$Z$1,0))</f>
        <v>0</v>
      </c>
      <c r="AN178" s="226">
        <f>INDEX('Uganda workforce data - raw'!$A$4:$F$619,MATCH($B178, 'Uganda workforce data - raw'!$B$4:$B$619,0), MATCH("Filled Female",'Uganda workforce data - raw'!$A$4:$F$4,0))*INDEX('Mapping cadres'!$B$1:$Z$616,MATCH($B178, 'Mapping cadres'!$B$1:$B$616,0), MATCH(AN$32,'Mapping cadres'!$B$1:$Z$1,0))</f>
        <v>0</v>
      </c>
      <c r="AO178" s="226">
        <f>INDEX('Uganda workforce data - raw'!$A$4:$F$619,MATCH($B178, 'Uganda workforce data - raw'!$B$4:$B$619,0), MATCH("Filled Female",'Uganda workforce data - raw'!$A$4:$F$4,0))*INDEX('Mapping cadres'!$B$1:$Z$616,MATCH($B178, 'Mapping cadres'!$B$1:$B$616,0), MATCH(AO$32,'Mapping cadres'!$B$1:$Z$1,0))</f>
        <v>0</v>
      </c>
      <c r="AP178" s="226">
        <f>INDEX('Uganda workforce data - raw'!$A$4:$F$619,MATCH($B178, 'Uganda workforce data - raw'!$B$4:$B$619,0), MATCH("Filled Female",'Uganda workforce data - raw'!$A$4:$F$4,0))*INDEX('Mapping cadres'!$B$1:$Z$616,MATCH($B178, 'Mapping cadres'!$B$1:$B$616,0), MATCH(AP$32,'Mapping cadres'!$B$1:$Z$1,0))</f>
        <v>0</v>
      </c>
      <c r="AQ178" s="226">
        <f>INDEX('Uganda workforce data - raw'!$A$4:$F$619,MATCH($B178, 'Uganda workforce data - raw'!$B$4:$B$619,0), MATCH("Filled Female",'Uganda workforce data - raw'!$A$4:$F$4,0))*INDEX('Mapping cadres'!$B$1:$Z$616,MATCH($B178, 'Mapping cadres'!$B$1:$B$616,0), MATCH(AQ$32,'Mapping cadres'!$B$1:$Z$1,0))</f>
        <v>0</v>
      </c>
      <c r="AR178" s="226">
        <f>INDEX('Uganda workforce data - raw'!$A$4:$F$619,MATCH($B178, 'Uganda workforce data - raw'!$B$4:$B$619,0), MATCH("Filled Female",'Uganda workforce data - raw'!$A$4:$F$4,0))*INDEX('Mapping cadres'!$B$1:$Z$616,MATCH($B178, 'Mapping cadres'!$B$1:$B$616,0), MATCH(AR$32,'Mapping cadres'!$B$1:$Z$1,0))</f>
        <v>0</v>
      </c>
      <c r="AS178" s="226">
        <f>INDEX('Uganda workforce data - raw'!$A$4:$F$619,MATCH($B178, 'Uganda workforce data - raw'!$B$4:$B$619,0), MATCH("Filled Female",'Uganda workforce data - raw'!$A$4:$F$4,0))*INDEX('Mapping cadres'!$B$1:$Z$616,MATCH($B178, 'Mapping cadres'!$B$1:$B$616,0), MATCH(AS$32,'Mapping cadres'!$B$1:$Z$1,0))</f>
        <v>0</v>
      </c>
      <c r="AT178" s="226">
        <f>INDEX('Uganda workforce data - raw'!$A$4:$F$619,MATCH($B178, 'Uganda workforce data - raw'!$B$4:$B$619,0), MATCH("Filled Female",'Uganda workforce data - raw'!$A$4:$F$4,0))*INDEX('Mapping cadres'!$B$1:$Z$616,MATCH($B178, 'Mapping cadres'!$B$1:$B$616,0), MATCH(AT$32,'Mapping cadres'!$B$1:$Z$1,0))</f>
        <v>0</v>
      </c>
      <c r="AU178" s="226">
        <f>INDEX('Uganda workforce data - raw'!$A$4:$F$619,MATCH($B178, 'Uganda workforce data - raw'!$B$4:$B$619,0), MATCH("Filled Female",'Uganda workforce data - raw'!$A$4:$F$4,0))*INDEX('Mapping cadres'!$B$1:$Z$616,MATCH($B178, 'Mapping cadres'!$B$1:$B$616,0), MATCH(AU$32,'Mapping cadres'!$B$1:$Z$1,0))</f>
        <v>0</v>
      </c>
      <c r="AV178" s="226">
        <f>INDEX('Uganda workforce data - raw'!$A$4:$F$619,MATCH($B178, 'Uganda workforce data - raw'!$B$4:$B$619,0), MATCH("Filled Female",'Uganda workforce data - raw'!$A$4:$F$4,0))*INDEX('Mapping cadres'!$B$1:$Z$616,MATCH($B178, 'Mapping cadres'!$B$1:$B$616,0), MATCH(AV$32,'Mapping cadres'!$B$1:$Z$1,0))</f>
        <v>0</v>
      </c>
      <c r="AW178" s="226">
        <f>INDEX('Uganda workforce data - raw'!$A$4:$F$619,MATCH($B178, 'Uganda workforce data - raw'!$B$4:$B$619,0), MATCH("Filled Female",'Uganda workforce data - raw'!$A$4:$F$4,0))*INDEX('Mapping cadres'!$B$1:$Z$616,MATCH($B178, 'Mapping cadres'!$B$1:$B$616,0), MATCH(AW$32,'Mapping cadres'!$B$1:$Z$1,0))</f>
        <v>0</v>
      </c>
      <c r="AX178" s="226">
        <f>INDEX('Uganda workforce data - raw'!$A$4:$F$619,MATCH($B178, 'Uganda workforce data - raw'!$B$4:$B$619,0), MATCH("Filled Female",'Uganda workforce data - raw'!$A$4:$F$4,0))*INDEX('Mapping cadres'!$B$1:$Z$616,MATCH($B178, 'Mapping cadres'!$B$1:$B$616,0), MATCH(AX$32,'Mapping cadres'!$B$1:$Z$1,0))</f>
        <v>0</v>
      </c>
      <c r="AY178" s="226">
        <f t="shared" si="53"/>
        <v>1</v>
      </c>
      <c r="AZ178" s="226">
        <f t="shared" si="54"/>
        <v>0</v>
      </c>
      <c r="BA178" s="226">
        <f t="shared" si="55"/>
        <v>0</v>
      </c>
      <c r="BB178" s="226">
        <f t="shared" si="56"/>
        <v>0</v>
      </c>
      <c r="BC178" s="226">
        <f t="shared" si="57"/>
        <v>0</v>
      </c>
      <c r="BD178" s="226">
        <f t="shared" si="58"/>
        <v>0</v>
      </c>
      <c r="BE178" s="226">
        <f t="shared" si="59"/>
        <v>0</v>
      </c>
      <c r="BF178" s="226">
        <f t="shared" si="60"/>
        <v>0</v>
      </c>
      <c r="BG178" s="226">
        <f t="shared" si="61"/>
        <v>0</v>
      </c>
      <c r="BH178" s="226">
        <f t="shared" si="62"/>
        <v>0</v>
      </c>
      <c r="BI178" s="226">
        <f t="shared" si="63"/>
        <v>0</v>
      </c>
      <c r="BJ178" s="226">
        <f t="shared" si="64"/>
        <v>0</v>
      </c>
      <c r="BK178" s="226">
        <f t="shared" si="65"/>
        <v>0</v>
      </c>
      <c r="BL178" s="226">
        <f t="shared" si="66"/>
        <v>0</v>
      </c>
      <c r="BM178" s="226">
        <f t="shared" si="67"/>
        <v>0</v>
      </c>
      <c r="BN178" s="226">
        <f t="shared" si="68"/>
        <v>0</v>
      </c>
      <c r="BO178" s="226">
        <f t="shared" si="69"/>
        <v>0</v>
      </c>
      <c r="BP178" s="226">
        <f t="shared" si="70"/>
        <v>0</v>
      </c>
      <c r="BQ178" s="226">
        <f t="shared" si="71"/>
        <v>0</v>
      </c>
      <c r="BR178" s="226">
        <f t="shared" si="72"/>
        <v>0</v>
      </c>
      <c r="BS178" s="226">
        <f t="shared" si="73"/>
        <v>0</v>
      </c>
      <c r="BT178" s="226">
        <f t="shared" si="74"/>
        <v>0</v>
      </c>
      <c r="BU178" s="226">
        <f t="shared" si="75"/>
        <v>0</v>
      </c>
      <c r="BV178" s="226">
        <f t="shared" si="76"/>
        <v>0</v>
      </c>
    </row>
    <row r="179" spans="1:74">
      <c r="A179" s="226">
        <v>147</v>
      </c>
      <c r="B179" s="226" t="s">
        <v>1293</v>
      </c>
      <c r="C179" s="226">
        <f>INDEX('Uganda workforce data - raw'!$A$4:$F$619,MATCH($B179, 'Uganda workforce data - raw'!$B$4:$B$619,0), MATCH("Filled Male",'Uganda workforce data - raw'!$A$4:$F$4,0))*INDEX('Mapping cadres'!$B$1:$Z$616,MATCH($B179, 'Mapping cadres'!$B$1:$B$616,0), MATCH(C$32,'Mapping cadres'!$B$1:$Z$1,0))</f>
        <v>0</v>
      </c>
      <c r="D179" s="226">
        <f>INDEX('Uganda workforce data - raw'!$A$4:$F$619,MATCH($B179, 'Uganda workforce data - raw'!$B$4:$B$619,0), MATCH("Filled Male",'Uganda workforce data - raw'!$A$4:$F$4,0))*INDEX('Mapping cadres'!$B$1:$Z$616,MATCH($B179, 'Mapping cadres'!$B$1:$B$616,0), MATCH(D$32,'Mapping cadres'!$B$1:$Z$1,0))</f>
        <v>0</v>
      </c>
      <c r="E179" s="226">
        <f>INDEX('Uganda workforce data - raw'!$A$4:$F$619,MATCH($B179, 'Uganda workforce data - raw'!$B$4:$B$619,0), MATCH("Filled Male",'Uganda workforce data - raw'!$A$4:$F$4,0))*INDEX('Mapping cadres'!$B$1:$Z$616,MATCH($B179, 'Mapping cadres'!$B$1:$B$616,0), MATCH(E$32,'Mapping cadres'!$B$1:$Z$1,0))</f>
        <v>0</v>
      </c>
      <c r="F179" s="226">
        <f>INDEX('Uganda workforce data - raw'!$A$4:$F$619,MATCH($B179, 'Uganda workforce data - raw'!$B$4:$B$619,0), MATCH("Filled Male",'Uganda workforce data - raw'!$A$4:$F$4,0))*INDEX('Mapping cadres'!$B$1:$Z$616,MATCH($B179, 'Mapping cadres'!$B$1:$B$616,0), MATCH(F$32,'Mapping cadres'!$B$1:$Z$1,0))</f>
        <v>25</v>
      </c>
      <c r="G179" s="226">
        <f>INDEX('Uganda workforce data - raw'!$A$4:$F$619,MATCH($B179, 'Uganda workforce data - raw'!$B$4:$B$619,0), MATCH("Filled Male",'Uganda workforce data - raw'!$A$4:$F$4,0))*INDEX('Mapping cadres'!$B$1:$Z$616,MATCH($B179, 'Mapping cadres'!$B$1:$B$616,0), MATCH(G$32,'Mapping cadres'!$B$1:$Z$1,0))</f>
        <v>0</v>
      </c>
      <c r="H179" s="226">
        <f>INDEX('Uganda workforce data - raw'!$A$4:$F$619,MATCH($B179, 'Uganda workforce data - raw'!$B$4:$B$619,0), MATCH("Filled Male",'Uganda workforce data - raw'!$A$4:$F$4,0))*INDEX('Mapping cadres'!$B$1:$Z$616,MATCH($B179, 'Mapping cadres'!$B$1:$B$616,0), MATCH(H$32,'Mapping cadres'!$B$1:$Z$1,0))</f>
        <v>0</v>
      </c>
      <c r="I179" s="226">
        <f>INDEX('Uganda workforce data - raw'!$A$4:$F$619,MATCH($B179, 'Uganda workforce data - raw'!$B$4:$B$619,0), MATCH("Filled Male",'Uganda workforce data - raw'!$A$4:$F$4,0))*INDEX('Mapping cadres'!$B$1:$Z$616,MATCH($B179, 'Mapping cadres'!$B$1:$B$616,0), MATCH(I$32,'Mapping cadres'!$B$1:$Z$1,0))</f>
        <v>0</v>
      </c>
      <c r="J179" s="226">
        <f>INDEX('Uganda workforce data - raw'!$A$4:$F$619,MATCH($B179, 'Uganda workforce data - raw'!$B$4:$B$619,0), MATCH("Filled Male",'Uganda workforce data - raw'!$A$4:$F$4,0))*INDEX('Mapping cadres'!$B$1:$Z$616,MATCH($B179, 'Mapping cadres'!$B$1:$B$616,0), MATCH(J$32,'Mapping cadres'!$B$1:$Z$1,0))</f>
        <v>0</v>
      </c>
      <c r="K179" s="226">
        <f>INDEX('Uganda workforce data - raw'!$A$4:$F$619,MATCH($B179, 'Uganda workforce data - raw'!$B$4:$B$619,0), MATCH("Filled Male",'Uganda workforce data - raw'!$A$4:$F$4,0))*INDEX('Mapping cadres'!$B$1:$Z$616,MATCH($B179, 'Mapping cadres'!$B$1:$B$616,0), MATCH(K$32,'Mapping cadres'!$B$1:$Z$1,0))</f>
        <v>0</v>
      </c>
      <c r="L179" s="226">
        <f>INDEX('Uganda workforce data - raw'!$A$4:$F$619,MATCH($B179, 'Uganda workforce data - raw'!$B$4:$B$619,0), MATCH("Filled Male",'Uganda workforce data - raw'!$A$4:$F$4,0))*INDEX('Mapping cadres'!$B$1:$Z$616,MATCH($B179, 'Mapping cadres'!$B$1:$B$616,0), MATCH(L$32,'Mapping cadres'!$B$1:$Z$1,0))</f>
        <v>0</v>
      </c>
      <c r="M179" s="226">
        <f>INDEX('Uganda workforce data - raw'!$A$4:$F$619,MATCH($B179, 'Uganda workforce data - raw'!$B$4:$B$619,0), MATCH("Filled Male",'Uganda workforce data - raw'!$A$4:$F$4,0))*INDEX('Mapping cadres'!$B$1:$Z$616,MATCH($B179, 'Mapping cadres'!$B$1:$B$616,0), MATCH(M$32,'Mapping cadres'!$B$1:$Z$1,0))</f>
        <v>0</v>
      </c>
      <c r="N179" s="226">
        <f>INDEX('Uganda workforce data - raw'!$A$4:$F$619,MATCH($B179, 'Uganda workforce data - raw'!$B$4:$B$619,0), MATCH("Filled Male",'Uganda workforce data - raw'!$A$4:$F$4,0))*INDEX('Mapping cadres'!$B$1:$Z$616,MATCH($B179, 'Mapping cadres'!$B$1:$B$616,0), MATCH(N$32,'Mapping cadres'!$B$1:$Z$1,0))</f>
        <v>0</v>
      </c>
      <c r="O179" s="226">
        <f>INDEX('Uganda workforce data - raw'!$A$4:$F$619,MATCH($B179, 'Uganda workforce data - raw'!$B$4:$B$619,0), MATCH("Filled Male",'Uganda workforce data - raw'!$A$4:$F$4,0))*INDEX('Mapping cadres'!$B$1:$Z$616,MATCH($B179, 'Mapping cadres'!$B$1:$B$616,0), MATCH(O$32,'Mapping cadres'!$B$1:$Z$1,0))</f>
        <v>0</v>
      </c>
      <c r="P179" s="226">
        <f>INDEX('Uganda workforce data - raw'!$A$4:$F$619,MATCH($B179, 'Uganda workforce data - raw'!$B$4:$B$619,0), MATCH("Filled Male",'Uganda workforce data - raw'!$A$4:$F$4,0))*INDEX('Mapping cadres'!$B$1:$Z$616,MATCH($B179, 'Mapping cadres'!$B$1:$B$616,0), MATCH(P$32,'Mapping cadres'!$B$1:$Z$1,0))</f>
        <v>0</v>
      </c>
      <c r="Q179" s="226">
        <f>INDEX('Uganda workforce data - raw'!$A$4:$F$619,MATCH($B179, 'Uganda workforce data - raw'!$B$4:$B$619,0), MATCH("Filled Male",'Uganda workforce data - raw'!$A$4:$F$4,0))*INDEX('Mapping cadres'!$B$1:$Z$616,MATCH($B179, 'Mapping cadres'!$B$1:$B$616,0), MATCH(Q$32,'Mapping cadres'!$B$1:$Z$1,0))</f>
        <v>0</v>
      </c>
      <c r="R179" s="226">
        <f>INDEX('Uganda workforce data - raw'!$A$4:$F$619,MATCH($B179, 'Uganda workforce data - raw'!$B$4:$B$619,0), MATCH("Filled Male",'Uganda workforce data - raw'!$A$4:$F$4,0))*INDEX('Mapping cadres'!$B$1:$Z$616,MATCH($B179, 'Mapping cadres'!$B$1:$B$616,0), MATCH(R$32,'Mapping cadres'!$B$1:$Z$1,0))</f>
        <v>0</v>
      </c>
      <c r="S179" s="226">
        <f>INDEX('Uganda workforce data - raw'!$A$4:$F$619,MATCH($B179, 'Uganda workforce data - raw'!$B$4:$B$619,0), MATCH("Filled Male",'Uganda workforce data - raw'!$A$4:$F$4,0))*INDEX('Mapping cadres'!$B$1:$Z$616,MATCH($B179, 'Mapping cadres'!$B$1:$B$616,0), MATCH(S$32,'Mapping cadres'!$B$1:$Z$1,0))</f>
        <v>0</v>
      </c>
      <c r="T179" s="226">
        <f>INDEX('Uganda workforce data - raw'!$A$4:$F$619,MATCH($B179, 'Uganda workforce data - raw'!$B$4:$B$619,0), MATCH("Filled Male",'Uganda workforce data - raw'!$A$4:$F$4,0))*INDEX('Mapping cadres'!$B$1:$Z$616,MATCH($B179, 'Mapping cadres'!$B$1:$B$616,0), MATCH(T$32,'Mapping cadres'!$B$1:$Z$1,0))</f>
        <v>0</v>
      </c>
      <c r="U179" s="226">
        <f>INDEX('Uganda workforce data - raw'!$A$4:$F$619,MATCH($B179, 'Uganda workforce data - raw'!$B$4:$B$619,0), MATCH("Filled Male",'Uganda workforce data - raw'!$A$4:$F$4,0))*INDEX('Mapping cadres'!$B$1:$Z$616,MATCH($B179, 'Mapping cadres'!$B$1:$B$616,0), MATCH(U$32,'Mapping cadres'!$B$1:$Z$1,0))</f>
        <v>0</v>
      </c>
      <c r="V179" s="226">
        <f>INDEX('Uganda workforce data - raw'!$A$4:$F$619,MATCH($B179, 'Uganda workforce data - raw'!$B$4:$B$619,0), MATCH("Filled Male",'Uganda workforce data - raw'!$A$4:$F$4,0))*INDEX('Mapping cadres'!$B$1:$Z$616,MATCH($B179, 'Mapping cadres'!$B$1:$B$616,0), MATCH(V$32,'Mapping cadres'!$B$1:$Z$1,0))</f>
        <v>0</v>
      </c>
      <c r="W179" s="226">
        <f>INDEX('Uganda workforce data - raw'!$A$4:$F$619,MATCH($B179, 'Uganda workforce data - raw'!$B$4:$B$619,0), MATCH("Filled Male",'Uganda workforce data - raw'!$A$4:$F$4,0))*INDEX('Mapping cadres'!$B$1:$Z$616,MATCH($B179, 'Mapping cadres'!$B$1:$B$616,0), MATCH(W$32,'Mapping cadres'!$B$1:$Z$1,0))</f>
        <v>0</v>
      </c>
      <c r="X179" s="226">
        <f>INDEX('Uganda workforce data - raw'!$A$4:$F$619,MATCH($B179, 'Uganda workforce data - raw'!$B$4:$B$619,0), MATCH("Filled Male",'Uganda workforce data - raw'!$A$4:$F$4,0))*INDEX('Mapping cadres'!$B$1:$Z$616,MATCH($B179, 'Mapping cadres'!$B$1:$B$616,0), MATCH(X$32,'Mapping cadres'!$B$1:$Z$1,0))</f>
        <v>0</v>
      </c>
      <c r="Y179" s="226">
        <f>INDEX('Uganda workforce data - raw'!$A$4:$F$619,MATCH($B179, 'Uganda workforce data - raw'!$B$4:$B$619,0), MATCH("Filled Male",'Uganda workforce data - raw'!$A$4:$F$4,0))*INDEX('Mapping cadres'!$B$1:$Z$616,MATCH($B179, 'Mapping cadres'!$B$1:$B$616,0), MATCH(Y$32,'Mapping cadres'!$B$1:$Z$1,0))</f>
        <v>0</v>
      </c>
      <c r="Z179" s="226">
        <f>INDEX('Uganda workforce data - raw'!$A$4:$F$619,MATCH($B179, 'Uganda workforce data - raw'!$B$4:$B$619,0), MATCH("Filled Male",'Uganda workforce data - raw'!$A$4:$F$4,0))*INDEX('Mapping cadres'!$B$1:$Z$616,MATCH($B179, 'Mapping cadres'!$B$1:$B$616,0), MATCH(Z$32,'Mapping cadres'!$B$1:$Z$1,0))</f>
        <v>0</v>
      </c>
      <c r="AA179" s="226">
        <f>INDEX('Uganda workforce data - raw'!$A$4:$F$619,MATCH($B179, 'Uganda workforce data - raw'!$B$4:$B$619,0), MATCH("Filled Female",'Uganda workforce data - raw'!$A$4:$F$4,0))*INDEX('Mapping cadres'!$B$1:$Z$616,MATCH($B179, 'Mapping cadres'!$B$1:$B$616,0), MATCH(AA$32,'Mapping cadres'!$B$1:$Z$1,0))</f>
        <v>0</v>
      </c>
      <c r="AB179" s="226">
        <f>INDEX('Uganda workforce data - raw'!$A$4:$F$619,MATCH($B179, 'Uganda workforce data - raw'!$B$4:$B$619,0), MATCH("Filled Female",'Uganda workforce data - raw'!$A$4:$F$4,0))*INDEX('Mapping cadres'!$B$1:$Z$616,MATCH($B179, 'Mapping cadres'!$B$1:$B$616,0), MATCH(AB$32,'Mapping cadres'!$B$1:$Z$1,0))</f>
        <v>0</v>
      </c>
      <c r="AC179" s="226">
        <f>INDEX('Uganda workforce data - raw'!$A$4:$F$619,MATCH($B179, 'Uganda workforce data - raw'!$B$4:$B$619,0), MATCH("Filled Female",'Uganda workforce data - raw'!$A$4:$F$4,0))*INDEX('Mapping cadres'!$B$1:$Z$616,MATCH($B179, 'Mapping cadres'!$B$1:$B$616,0), MATCH(AC$32,'Mapping cadres'!$B$1:$Z$1,0))</f>
        <v>0</v>
      </c>
      <c r="AD179" s="226">
        <f>INDEX('Uganda workforce data - raw'!$A$4:$F$619,MATCH($B179, 'Uganda workforce data - raw'!$B$4:$B$619,0), MATCH("Filled Female",'Uganda workforce data - raw'!$A$4:$F$4,0))*INDEX('Mapping cadres'!$B$1:$Z$616,MATCH($B179, 'Mapping cadres'!$B$1:$B$616,0), MATCH(AD$32,'Mapping cadres'!$B$1:$Z$1,0))</f>
        <v>10</v>
      </c>
      <c r="AE179" s="226">
        <f>INDEX('Uganda workforce data - raw'!$A$4:$F$619,MATCH($B179, 'Uganda workforce data - raw'!$B$4:$B$619,0), MATCH("Filled Female",'Uganda workforce data - raw'!$A$4:$F$4,0))*INDEX('Mapping cadres'!$B$1:$Z$616,MATCH($B179, 'Mapping cadres'!$B$1:$B$616,0), MATCH(AE$32,'Mapping cadres'!$B$1:$Z$1,0))</f>
        <v>0</v>
      </c>
      <c r="AF179" s="226">
        <f>INDEX('Uganda workforce data - raw'!$A$4:$F$619,MATCH($B179, 'Uganda workforce data - raw'!$B$4:$B$619,0), MATCH("Filled Female",'Uganda workforce data - raw'!$A$4:$F$4,0))*INDEX('Mapping cadres'!$B$1:$Z$616,MATCH($B179, 'Mapping cadres'!$B$1:$B$616,0), MATCH(AF$32,'Mapping cadres'!$B$1:$Z$1,0))</f>
        <v>0</v>
      </c>
      <c r="AG179" s="226">
        <f>INDEX('Uganda workforce data - raw'!$A$4:$F$619,MATCH($B179, 'Uganda workforce data - raw'!$B$4:$B$619,0), MATCH("Filled Female",'Uganda workforce data - raw'!$A$4:$F$4,0))*INDEX('Mapping cadres'!$B$1:$Z$616,MATCH($B179, 'Mapping cadres'!$B$1:$B$616,0), MATCH(AG$32,'Mapping cadres'!$B$1:$Z$1,0))</f>
        <v>0</v>
      </c>
      <c r="AH179" s="226">
        <f>INDEX('Uganda workforce data - raw'!$A$4:$F$619,MATCH($B179, 'Uganda workforce data - raw'!$B$4:$B$619,0), MATCH("Filled Female",'Uganda workforce data - raw'!$A$4:$F$4,0))*INDEX('Mapping cadres'!$B$1:$Z$616,MATCH($B179, 'Mapping cadres'!$B$1:$B$616,0), MATCH(AH$32,'Mapping cadres'!$B$1:$Z$1,0))</f>
        <v>0</v>
      </c>
      <c r="AI179" s="226">
        <f>INDEX('Uganda workforce data - raw'!$A$4:$F$619,MATCH($B179, 'Uganda workforce data - raw'!$B$4:$B$619,0), MATCH("Filled Female",'Uganda workforce data - raw'!$A$4:$F$4,0))*INDEX('Mapping cadres'!$B$1:$Z$616,MATCH($B179, 'Mapping cadres'!$B$1:$B$616,0), MATCH(AI$32,'Mapping cadres'!$B$1:$Z$1,0))</f>
        <v>0</v>
      </c>
      <c r="AJ179" s="226">
        <f>INDEX('Uganda workforce data - raw'!$A$4:$F$619,MATCH($B179, 'Uganda workforce data - raw'!$B$4:$B$619,0), MATCH("Filled Female",'Uganda workforce data - raw'!$A$4:$F$4,0))*INDEX('Mapping cadres'!$B$1:$Z$616,MATCH($B179, 'Mapping cadres'!$B$1:$B$616,0), MATCH(AJ$32,'Mapping cadres'!$B$1:$Z$1,0))</f>
        <v>0</v>
      </c>
      <c r="AK179" s="226">
        <f>INDEX('Uganda workforce data - raw'!$A$4:$F$619,MATCH($B179, 'Uganda workforce data - raw'!$B$4:$B$619,0), MATCH("Filled Female",'Uganda workforce data - raw'!$A$4:$F$4,0))*INDEX('Mapping cadres'!$B$1:$Z$616,MATCH($B179, 'Mapping cadres'!$B$1:$B$616,0), MATCH(AK$32,'Mapping cadres'!$B$1:$Z$1,0))</f>
        <v>0</v>
      </c>
      <c r="AL179" s="226">
        <f>INDEX('Uganda workforce data - raw'!$A$4:$F$619,MATCH($B179, 'Uganda workforce data - raw'!$B$4:$B$619,0), MATCH("Filled Female",'Uganda workforce data - raw'!$A$4:$F$4,0))*INDEX('Mapping cadres'!$B$1:$Z$616,MATCH($B179, 'Mapping cadres'!$B$1:$B$616,0), MATCH(AL$32,'Mapping cadres'!$B$1:$Z$1,0))</f>
        <v>0</v>
      </c>
      <c r="AM179" s="226">
        <f>INDEX('Uganda workforce data - raw'!$A$4:$F$619,MATCH($B179, 'Uganda workforce data - raw'!$B$4:$B$619,0), MATCH("Filled Female",'Uganda workforce data - raw'!$A$4:$F$4,0))*INDEX('Mapping cadres'!$B$1:$Z$616,MATCH($B179, 'Mapping cadres'!$B$1:$B$616,0), MATCH(AM$32,'Mapping cadres'!$B$1:$Z$1,0))</f>
        <v>0</v>
      </c>
      <c r="AN179" s="226">
        <f>INDEX('Uganda workforce data - raw'!$A$4:$F$619,MATCH($B179, 'Uganda workforce data - raw'!$B$4:$B$619,0), MATCH("Filled Female",'Uganda workforce data - raw'!$A$4:$F$4,0))*INDEX('Mapping cadres'!$B$1:$Z$616,MATCH($B179, 'Mapping cadres'!$B$1:$B$616,0), MATCH(AN$32,'Mapping cadres'!$B$1:$Z$1,0))</f>
        <v>0</v>
      </c>
      <c r="AO179" s="226">
        <f>INDEX('Uganda workforce data - raw'!$A$4:$F$619,MATCH($B179, 'Uganda workforce data - raw'!$B$4:$B$619,0), MATCH("Filled Female",'Uganda workforce data - raw'!$A$4:$F$4,0))*INDEX('Mapping cadres'!$B$1:$Z$616,MATCH($B179, 'Mapping cadres'!$B$1:$B$616,0), MATCH(AO$32,'Mapping cadres'!$B$1:$Z$1,0))</f>
        <v>0</v>
      </c>
      <c r="AP179" s="226">
        <f>INDEX('Uganda workforce data - raw'!$A$4:$F$619,MATCH($B179, 'Uganda workforce data - raw'!$B$4:$B$619,0), MATCH("Filled Female",'Uganda workforce data - raw'!$A$4:$F$4,0))*INDEX('Mapping cadres'!$B$1:$Z$616,MATCH($B179, 'Mapping cadres'!$B$1:$B$616,0), MATCH(AP$32,'Mapping cadres'!$B$1:$Z$1,0))</f>
        <v>0</v>
      </c>
      <c r="AQ179" s="226">
        <f>INDEX('Uganda workforce data - raw'!$A$4:$F$619,MATCH($B179, 'Uganda workforce data - raw'!$B$4:$B$619,0), MATCH("Filled Female",'Uganda workforce data - raw'!$A$4:$F$4,0))*INDEX('Mapping cadres'!$B$1:$Z$616,MATCH($B179, 'Mapping cadres'!$B$1:$B$616,0), MATCH(AQ$32,'Mapping cadres'!$B$1:$Z$1,0))</f>
        <v>0</v>
      </c>
      <c r="AR179" s="226">
        <f>INDEX('Uganda workforce data - raw'!$A$4:$F$619,MATCH($B179, 'Uganda workforce data - raw'!$B$4:$B$619,0), MATCH("Filled Female",'Uganda workforce data - raw'!$A$4:$F$4,0))*INDEX('Mapping cadres'!$B$1:$Z$616,MATCH($B179, 'Mapping cadres'!$B$1:$B$616,0), MATCH(AR$32,'Mapping cadres'!$B$1:$Z$1,0))</f>
        <v>0</v>
      </c>
      <c r="AS179" s="226">
        <f>INDEX('Uganda workforce data - raw'!$A$4:$F$619,MATCH($B179, 'Uganda workforce data - raw'!$B$4:$B$619,0), MATCH("Filled Female",'Uganda workforce data - raw'!$A$4:$F$4,0))*INDEX('Mapping cadres'!$B$1:$Z$616,MATCH($B179, 'Mapping cadres'!$B$1:$B$616,0), MATCH(AS$32,'Mapping cadres'!$B$1:$Z$1,0))</f>
        <v>0</v>
      </c>
      <c r="AT179" s="226">
        <f>INDEX('Uganda workforce data - raw'!$A$4:$F$619,MATCH($B179, 'Uganda workforce data - raw'!$B$4:$B$619,0), MATCH("Filled Female",'Uganda workforce data - raw'!$A$4:$F$4,0))*INDEX('Mapping cadres'!$B$1:$Z$616,MATCH($B179, 'Mapping cadres'!$B$1:$B$616,0), MATCH(AT$32,'Mapping cadres'!$B$1:$Z$1,0))</f>
        <v>0</v>
      </c>
      <c r="AU179" s="226">
        <f>INDEX('Uganda workforce data - raw'!$A$4:$F$619,MATCH($B179, 'Uganda workforce data - raw'!$B$4:$B$619,0), MATCH("Filled Female",'Uganda workforce data - raw'!$A$4:$F$4,0))*INDEX('Mapping cadres'!$B$1:$Z$616,MATCH($B179, 'Mapping cadres'!$B$1:$B$616,0), MATCH(AU$32,'Mapping cadres'!$B$1:$Z$1,0))</f>
        <v>0</v>
      </c>
      <c r="AV179" s="226">
        <f>INDEX('Uganda workforce data - raw'!$A$4:$F$619,MATCH($B179, 'Uganda workforce data - raw'!$B$4:$B$619,0), MATCH("Filled Female",'Uganda workforce data - raw'!$A$4:$F$4,0))*INDEX('Mapping cadres'!$B$1:$Z$616,MATCH($B179, 'Mapping cadres'!$B$1:$B$616,0), MATCH(AV$32,'Mapping cadres'!$B$1:$Z$1,0))</f>
        <v>0</v>
      </c>
      <c r="AW179" s="226">
        <f>INDEX('Uganda workforce data - raw'!$A$4:$F$619,MATCH($B179, 'Uganda workforce data - raw'!$B$4:$B$619,0), MATCH("Filled Female",'Uganda workforce data - raw'!$A$4:$F$4,0))*INDEX('Mapping cadres'!$B$1:$Z$616,MATCH($B179, 'Mapping cadres'!$B$1:$B$616,0), MATCH(AW$32,'Mapping cadres'!$B$1:$Z$1,0))</f>
        <v>0</v>
      </c>
      <c r="AX179" s="226">
        <f>INDEX('Uganda workforce data - raw'!$A$4:$F$619,MATCH($B179, 'Uganda workforce data - raw'!$B$4:$B$619,0), MATCH("Filled Female",'Uganda workforce data - raw'!$A$4:$F$4,0))*INDEX('Mapping cadres'!$B$1:$Z$616,MATCH($B179, 'Mapping cadres'!$B$1:$B$616,0), MATCH(AX$32,'Mapping cadres'!$B$1:$Z$1,0))</f>
        <v>0</v>
      </c>
      <c r="AY179" s="226">
        <f t="shared" si="53"/>
        <v>0</v>
      </c>
      <c r="AZ179" s="226">
        <f t="shared" si="54"/>
        <v>0</v>
      </c>
      <c r="BA179" s="226">
        <f t="shared" si="55"/>
        <v>0</v>
      </c>
      <c r="BB179" s="226">
        <f t="shared" si="56"/>
        <v>35</v>
      </c>
      <c r="BC179" s="226">
        <f t="shared" si="57"/>
        <v>0</v>
      </c>
      <c r="BD179" s="226">
        <f t="shared" si="58"/>
        <v>0</v>
      </c>
      <c r="BE179" s="226">
        <f t="shared" si="59"/>
        <v>0</v>
      </c>
      <c r="BF179" s="226">
        <f t="shared" si="60"/>
        <v>0</v>
      </c>
      <c r="BG179" s="226">
        <f t="shared" si="61"/>
        <v>0</v>
      </c>
      <c r="BH179" s="226">
        <f t="shared" si="62"/>
        <v>0</v>
      </c>
      <c r="BI179" s="226">
        <f t="shared" si="63"/>
        <v>0</v>
      </c>
      <c r="BJ179" s="226">
        <f t="shared" si="64"/>
        <v>0</v>
      </c>
      <c r="BK179" s="226">
        <f t="shared" si="65"/>
        <v>0</v>
      </c>
      <c r="BL179" s="226">
        <f t="shared" si="66"/>
        <v>0</v>
      </c>
      <c r="BM179" s="226">
        <f t="shared" si="67"/>
        <v>0</v>
      </c>
      <c r="BN179" s="226">
        <f t="shared" si="68"/>
        <v>0</v>
      </c>
      <c r="BO179" s="226">
        <f t="shared" si="69"/>
        <v>0</v>
      </c>
      <c r="BP179" s="226">
        <f t="shared" si="70"/>
        <v>0</v>
      </c>
      <c r="BQ179" s="226">
        <f t="shared" si="71"/>
        <v>0</v>
      </c>
      <c r="BR179" s="226">
        <f t="shared" si="72"/>
        <v>0</v>
      </c>
      <c r="BS179" s="226">
        <f t="shared" si="73"/>
        <v>0</v>
      </c>
      <c r="BT179" s="226">
        <f t="shared" si="74"/>
        <v>0</v>
      </c>
      <c r="BU179" s="226">
        <f t="shared" si="75"/>
        <v>0</v>
      </c>
      <c r="BV179" s="226">
        <f t="shared" si="76"/>
        <v>0</v>
      </c>
    </row>
    <row r="180" spans="1:74">
      <c r="A180" s="226">
        <v>148</v>
      </c>
      <c r="B180" s="226" t="s">
        <v>1452</v>
      </c>
      <c r="C180" s="226">
        <f>INDEX('Uganda workforce data - raw'!$A$4:$F$619,MATCH($B180, 'Uganda workforce data - raw'!$B$4:$B$619,0), MATCH("Filled Male",'Uganda workforce data - raw'!$A$4:$F$4,0))*INDEX('Mapping cadres'!$B$1:$Z$616,MATCH($B180, 'Mapping cadres'!$B$1:$B$616,0), MATCH(C$32,'Mapping cadres'!$B$1:$Z$1,0))</f>
        <v>0</v>
      </c>
      <c r="D180" s="226">
        <f>INDEX('Uganda workforce data - raw'!$A$4:$F$619,MATCH($B180, 'Uganda workforce data - raw'!$B$4:$B$619,0), MATCH("Filled Male",'Uganda workforce data - raw'!$A$4:$F$4,0))*INDEX('Mapping cadres'!$B$1:$Z$616,MATCH($B180, 'Mapping cadres'!$B$1:$B$616,0), MATCH(D$32,'Mapping cadres'!$B$1:$Z$1,0))</f>
        <v>6</v>
      </c>
      <c r="E180" s="226">
        <f>INDEX('Uganda workforce data - raw'!$A$4:$F$619,MATCH($B180, 'Uganda workforce data - raw'!$B$4:$B$619,0), MATCH("Filled Male",'Uganda workforce data - raw'!$A$4:$F$4,0))*INDEX('Mapping cadres'!$B$1:$Z$616,MATCH($B180, 'Mapping cadres'!$B$1:$B$616,0), MATCH(E$32,'Mapping cadres'!$B$1:$Z$1,0))</f>
        <v>0</v>
      </c>
      <c r="F180" s="226">
        <f>INDEX('Uganda workforce data - raw'!$A$4:$F$619,MATCH($B180, 'Uganda workforce data - raw'!$B$4:$B$619,0), MATCH("Filled Male",'Uganda workforce data - raw'!$A$4:$F$4,0))*INDEX('Mapping cadres'!$B$1:$Z$616,MATCH($B180, 'Mapping cadres'!$B$1:$B$616,0), MATCH(F$32,'Mapping cadres'!$B$1:$Z$1,0))</f>
        <v>0</v>
      </c>
      <c r="G180" s="226">
        <f>INDEX('Uganda workforce data - raw'!$A$4:$F$619,MATCH($B180, 'Uganda workforce data - raw'!$B$4:$B$619,0), MATCH("Filled Male",'Uganda workforce data - raw'!$A$4:$F$4,0))*INDEX('Mapping cadres'!$B$1:$Z$616,MATCH($B180, 'Mapping cadres'!$B$1:$B$616,0), MATCH(G$32,'Mapping cadres'!$B$1:$Z$1,0))</f>
        <v>0</v>
      </c>
      <c r="H180" s="226">
        <f>INDEX('Uganda workforce data - raw'!$A$4:$F$619,MATCH($B180, 'Uganda workforce data - raw'!$B$4:$B$619,0), MATCH("Filled Male",'Uganda workforce data - raw'!$A$4:$F$4,0))*INDEX('Mapping cadres'!$B$1:$Z$616,MATCH($B180, 'Mapping cadres'!$B$1:$B$616,0), MATCH(H$32,'Mapping cadres'!$B$1:$Z$1,0))</f>
        <v>0</v>
      </c>
      <c r="I180" s="226">
        <f>INDEX('Uganda workforce data - raw'!$A$4:$F$619,MATCH($B180, 'Uganda workforce data - raw'!$B$4:$B$619,0), MATCH("Filled Male",'Uganda workforce data - raw'!$A$4:$F$4,0))*INDEX('Mapping cadres'!$B$1:$Z$616,MATCH($B180, 'Mapping cadres'!$B$1:$B$616,0), MATCH(I$32,'Mapping cadres'!$B$1:$Z$1,0))</f>
        <v>0</v>
      </c>
      <c r="J180" s="226">
        <f>INDEX('Uganda workforce data - raw'!$A$4:$F$619,MATCH($B180, 'Uganda workforce data - raw'!$B$4:$B$619,0), MATCH("Filled Male",'Uganda workforce data - raw'!$A$4:$F$4,0))*INDEX('Mapping cadres'!$B$1:$Z$616,MATCH($B180, 'Mapping cadres'!$B$1:$B$616,0), MATCH(J$32,'Mapping cadres'!$B$1:$Z$1,0))</f>
        <v>0</v>
      </c>
      <c r="K180" s="226">
        <f>INDEX('Uganda workforce data - raw'!$A$4:$F$619,MATCH($B180, 'Uganda workforce data - raw'!$B$4:$B$619,0), MATCH("Filled Male",'Uganda workforce data - raw'!$A$4:$F$4,0))*INDEX('Mapping cadres'!$B$1:$Z$616,MATCH($B180, 'Mapping cadres'!$B$1:$B$616,0), MATCH(K$32,'Mapping cadres'!$B$1:$Z$1,0))</f>
        <v>0</v>
      </c>
      <c r="L180" s="226">
        <f>INDEX('Uganda workforce data - raw'!$A$4:$F$619,MATCH($B180, 'Uganda workforce data - raw'!$B$4:$B$619,0), MATCH("Filled Male",'Uganda workforce data - raw'!$A$4:$F$4,0))*INDEX('Mapping cadres'!$B$1:$Z$616,MATCH($B180, 'Mapping cadres'!$B$1:$B$616,0), MATCH(L$32,'Mapping cadres'!$B$1:$Z$1,0))</f>
        <v>0</v>
      </c>
      <c r="M180" s="226">
        <f>INDEX('Uganda workforce data - raw'!$A$4:$F$619,MATCH($B180, 'Uganda workforce data - raw'!$B$4:$B$619,0), MATCH("Filled Male",'Uganda workforce data - raw'!$A$4:$F$4,0))*INDEX('Mapping cadres'!$B$1:$Z$616,MATCH($B180, 'Mapping cadres'!$B$1:$B$616,0), MATCH(M$32,'Mapping cadres'!$B$1:$Z$1,0))</f>
        <v>0</v>
      </c>
      <c r="N180" s="226">
        <f>INDEX('Uganda workforce data - raw'!$A$4:$F$619,MATCH($B180, 'Uganda workforce data - raw'!$B$4:$B$619,0), MATCH("Filled Male",'Uganda workforce data - raw'!$A$4:$F$4,0))*INDEX('Mapping cadres'!$B$1:$Z$616,MATCH($B180, 'Mapping cadres'!$B$1:$B$616,0), MATCH(N$32,'Mapping cadres'!$B$1:$Z$1,0))</f>
        <v>0</v>
      </c>
      <c r="O180" s="226">
        <f>INDEX('Uganda workforce data - raw'!$A$4:$F$619,MATCH($B180, 'Uganda workforce data - raw'!$B$4:$B$619,0), MATCH("Filled Male",'Uganda workforce data - raw'!$A$4:$F$4,0))*INDEX('Mapping cadres'!$B$1:$Z$616,MATCH($B180, 'Mapping cadres'!$B$1:$B$616,0), MATCH(O$32,'Mapping cadres'!$B$1:$Z$1,0))</f>
        <v>0</v>
      </c>
      <c r="P180" s="226">
        <f>INDEX('Uganda workforce data - raw'!$A$4:$F$619,MATCH($B180, 'Uganda workforce data - raw'!$B$4:$B$619,0), MATCH("Filled Male",'Uganda workforce data - raw'!$A$4:$F$4,0))*INDEX('Mapping cadres'!$B$1:$Z$616,MATCH($B180, 'Mapping cadres'!$B$1:$B$616,0), MATCH(P$32,'Mapping cadres'!$B$1:$Z$1,0))</f>
        <v>0</v>
      </c>
      <c r="Q180" s="226">
        <f>INDEX('Uganda workforce data - raw'!$A$4:$F$619,MATCH($B180, 'Uganda workforce data - raw'!$B$4:$B$619,0), MATCH("Filled Male",'Uganda workforce data - raw'!$A$4:$F$4,0))*INDEX('Mapping cadres'!$B$1:$Z$616,MATCH($B180, 'Mapping cadres'!$B$1:$B$616,0), MATCH(Q$32,'Mapping cadres'!$B$1:$Z$1,0))</f>
        <v>0</v>
      </c>
      <c r="R180" s="226">
        <f>INDEX('Uganda workforce data - raw'!$A$4:$F$619,MATCH($B180, 'Uganda workforce data - raw'!$B$4:$B$619,0), MATCH("Filled Male",'Uganda workforce data - raw'!$A$4:$F$4,0))*INDEX('Mapping cadres'!$B$1:$Z$616,MATCH($B180, 'Mapping cadres'!$B$1:$B$616,0), MATCH(R$32,'Mapping cadres'!$B$1:$Z$1,0))</f>
        <v>0</v>
      </c>
      <c r="S180" s="226">
        <f>INDEX('Uganda workforce data - raw'!$A$4:$F$619,MATCH($B180, 'Uganda workforce data - raw'!$B$4:$B$619,0), MATCH("Filled Male",'Uganda workforce data - raw'!$A$4:$F$4,0))*INDEX('Mapping cadres'!$B$1:$Z$616,MATCH($B180, 'Mapping cadres'!$B$1:$B$616,0), MATCH(S$32,'Mapping cadres'!$B$1:$Z$1,0))</f>
        <v>0</v>
      </c>
      <c r="T180" s="226">
        <f>INDEX('Uganda workforce data - raw'!$A$4:$F$619,MATCH($B180, 'Uganda workforce data - raw'!$B$4:$B$619,0), MATCH("Filled Male",'Uganda workforce data - raw'!$A$4:$F$4,0))*INDEX('Mapping cadres'!$B$1:$Z$616,MATCH($B180, 'Mapping cadres'!$B$1:$B$616,0), MATCH(T$32,'Mapping cadres'!$B$1:$Z$1,0))</f>
        <v>0</v>
      </c>
      <c r="U180" s="226">
        <f>INDEX('Uganda workforce data - raw'!$A$4:$F$619,MATCH($B180, 'Uganda workforce data - raw'!$B$4:$B$619,0), MATCH("Filled Male",'Uganda workforce data - raw'!$A$4:$F$4,0))*INDEX('Mapping cadres'!$B$1:$Z$616,MATCH($B180, 'Mapping cadres'!$B$1:$B$616,0), MATCH(U$32,'Mapping cadres'!$B$1:$Z$1,0))</f>
        <v>0</v>
      </c>
      <c r="V180" s="226">
        <f>INDEX('Uganda workforce data - raw'!$A$4:$F$619,MATCH($B180, 'Uganda workforce data - raw'!$B$4:$B$619,0), MATCH("Filled Male",'Uganda workforce data - raw'!$A$4:$F$4,0))*INDEX('Mapping cadres'!$B$1:$Z$616,MATCH($B180, 'Mapping cadres'!$B$1:$B$616,0), MATCH(V$32,'Mapping cadres'!$B$1:$Z$1,0))</f>
        <v>0</v>
      </c>
      <c r="W180" s="226">
        <f>INDEX('Uganda workforce data - raw'!$A$4:$F$619,MATCH($B180, 'Uganda workforce data - raw'!$B$4:$B$619,0), MATCH("Filled Male",'Uganda workforce data - raw'!$A$4:$F$4,0))*INDEX('Mapping cadres'!$B$1:$Z$616,MATCH($B180, 'Mapping cadres'!$B$1:$B$616,0), MATCH(W$32,'Mapping cadres'!$B$1:$Z$1,0))</f>
        <v>0</v>
      </c>
      <c r="X180" s="226">
        <f>INDEX('Uganda workforce data - raw'!$A$4:$F$619,MATCH($B180, 'Uganda workforce data - raw'!$B$4:$B$619,0), MATCH("Filled Male",'Uganda workforce data - raw'!$A$4:$F$4,0))*INDEX('Mapping cadres'!$B$1:$Z$616,MATCH($B180, 'Mapping cadres'!$B$1:$B$616,0), MATCH(X$32,'Mapping cadres'!$B$1:$Z$1,0))</f>
        <v>0</v>
      </c>
      <c r="Y180" s="226">
        <f>INDEX('Uganda workforce data - raw'!$A$4:$F$619,MATCH($B180, 'Uganda workforce data - raw'!$B$4:$B$619,0), MATCH("Filled Male",'Uganda workforce data - raw'!$A$4:$F$4,0))*INDEX('Mapping cadres'!$B$1:$Z$616,MATCH($B180, 'Mapping cadres'!$B$1:$B$616,0), MATCH(Y$32,'Mapping cadres'!$B$1:$Z$1,0))</f>
        <v>0</v>
      </c>
      <c r="Z180" s="226">
        <f>INDEX('Uganda workforce data - raw'!$A$4:$F$619,MATCH($B180, 'Uganda workforce data - raw'!$B$4:$B$619,0), MATCH("Filled Male",'Uganda workforce data - raw'!$A$4:$F$4,0))*INDEX('Mapping cadres'!$B$1:$Z$616,MATCH($B180, 'Mapping cadres'!$B$1:$B$616,0), MATCH(Z$32,'Mapping cadres'!$B$1:$Z$1,0))</f>
        <v>0</v>
      </c>
      <c r="AA180" s="226">
        <f>INDEX('Uganda workforce data - raw'!$A$4:$F$619,MATCH($B180, 'Uganda workforce data - raw'!$B$4:$B$619,0), MATCH("Filled Female",'Uganda workforce data - raw'!$A$4:$F$4,0))*INDEX('Mapping cadres'!$B$1:$Z$616,MATCH($B180, 'Mapping cadres'!$B$1:$B$616,0), MATCH(AA$32,'Mapping cadres'!$B$1:$Z$1,0))</f>
        <v>0</v>
      </c>
      <c r="AB180" s="226">
        <f>INDEX('Uganda workforce data - raw'!$A$4:$F$619,MATCH($B180, 'Uganda workforce data - raw'!$B$4:$B$619,0), MATCH("Filled Female",'Uganda workforce data - raw'!$A$4:$F$4,0))*INDEX('Mapping cadres'!$B$1:$Z$616,MATCH($B180, 'Mapping cadres'!$B$1:$B$616,0), MATCH(AB$32,'Mapping cadres'!$B$1:$Z$1,0))</f>
        <v>1</v>
      </c>
      <c r="AC180" s="226">
        <f>INDEX('Uganda workforce data - raw'!$A$4:$F$619,MATCH($B180, 'Uganda workforce data - raw'!$B$4:$B$619,0), MATCH("Filled Female",'Uganda workforce data - raw'!$A$4:$F$4,0))*INDEX('Mapping cadres'!$B$1:$Z$616,MATCH($B180, 'Mapping cadres'!$B$1:$B$616,0), MATCH(AC$32,'Mapping cadres'!$B$1:$Z$1,0))</f>
        <v>0</v>
      </c>
      <c r="AD180" s="226">
        <f>INDEX('Uganda workforce data - raw'!$A$4:$F$619,MATCH($B180, 'Uganda workforce data - raw'!$B$4:$B$619,0), MATCH("Filled Female",'Uganda workforce data - raw'!$A$4:$F$4,0))*INDEX('Mapping cadres'!$B$1:$Z$616,MATCH($B180, 'Mapping cadres'!$B$1:$B$616,0), MATCH(AD$32,'Mapping cadres'!$B$1:$Z$1,0))</f>
        <v>0</v>
      </c>
      <c r="AE180" s="226">
        <f>INDEX('Uganda workforce data - raw'!$A$4:$F$619,MATCH($B180, 'Uganda workforce data - raw'!$B$4:$B$619,0), MATCH("Filled Female",'Uganda workforce data - raw'!$A$4:$F$4,0))*INDEX('Mapping cadres'!$B$1:$Z$616,MATCH($B180, 'Mapping cadres'!$B$1:$B$616,0), MATCH(AE$32,'Mapping cadres'!$B$1:$Z$1,0))</f>
        <v>0</v>
      </c>
      <c r="AF180" s="226">
        <f>INDEX('Uganda workforce data - raw'!$A$4:$F$619,MATCH($B180, 'Uganda workforce data - raw'!$B$4:$B$619,0), MATCH("Filled Female",'Uganda workforce data - raw'!$A$4:$F$4,0))*INDEX('Mapping cadres'!$B$1:$Z$616,MATCH($B180, 'Mapping cadres'!$B$1:$B$616,0), MATCH(AF$32,'Mapping cadres'!$B$1:$Z$1,0))</f>
        <v>0</v>
      </c>
      <c r="AG180" s="226">
        <f>INDEX('Uganda workforce data - raw'!$A$4:$F$619,MATCH($B180, 'Uganda workforce data - raw'!$B$4:$B$619,0), MATCH("Filled Female",'Uganda workforce data - raw'!$A$4:$F$4,0))*INDEX('Mapping cadres'!$B$1:$Z$616,MATCH($B180, 'Mapping cadres'!$B$1:$B$616,0), MATCH(AG$32,'Mapping cadres'!$B$1:$Z$1,0))</f>
        <v>0</v>
      </c>
      <c r="AH180" s="226">
        <f>INDEX('Uganda workforce data - raw'!$A$4:$F$619,MATCH($B180, 'Uganda workforce data - raw'!$B$4:$B$619,0), MATCH("Filled Female",'Uganda workforce data - raw'!$A$4:$F$4,0))*INDEX('Mapping cadres'!$B$1:$Z$616,MATCH($B180, 'Mapping cadres'!$B$1:$B$616,0), MATCH(AH$32,'Mapping cadres'!$B$1:$Z$1,0))</f>
        <v>0</v>
      </c>
      <c r="AI180" s="226">
        <f>INDEX('Uganda workforce data - raw'!$A$4:$F$619,MATCH($B180, 'Uganda workforce data - raw'!$B$4:$B$619,0), MATCH("Filled Female",'Uganda workforce data - raw'!$A$4:$F$4,0))*INDEX('Mapping cadres'!$B$1:$Z$616,MATCH($B180, 'Mapping cadres'!$B$1:$B$616,0), MATCH(AI$32,'Mapping cadres'!$B$1:$Z$1,0))</f>
        <v>0</v>
      </c>
      <c r="AJ180" s="226">
        <f>INDEX('Uganda workforce data - raw'!$A$4:$F$619,MATCH($B180, 'Uganda workforce data - raw'!$B$4:$B$619,0), MATCH("Filled Female",'Uganda workforce data - raw'!$A$4:$F$4,0))*INDEX('Mapping cadres'!$B$1:$Z$616,MATCH($B180, 'Mapping cadres'!$B$1:$B$616,0), MATCH(AJ$32,'Mapping cadres'!$B$1:$Z$1,0))</f>
        <v>0</v>
      </c>
      <c r="AK180" s="226">
        <f>INDEX('Uganda workforce data - raw'!$A$4:$F$619,MATCH($B180, 'Uganda workforce data - raw'!$B$4:$B$619,0), MATCH("Filled Female",'Uganda workforce data - raw'!$A$4:$F$4,0))*INDEX('Mapping cadres'!$B$1:$Z$616,MATCH($B180, 'Mapping cadres'!$B$1:$B$616,0), MATCH(AK$32,'Mapping cadres'!$B$1:$Z$1,0))</f>
        <v>0</v>
      </c>
      <c r="AL180" s="226">
        <f>INDEX('Uganda workforce data - raw'!$A$4:$F$619,MATCH($B180, 'Uganda workforce data - raw'!$B$4:$B$619,0), MATCH("Filled Female",'Uganda workforce data - raw'!$A$4:$F$4,0))*INDEX('Mapping cadres'!$B$1:$Z$616,MATCH($B180, 'Mapping cadres'!$B$1:$B$616,0), MATCH(AL$32,'Mapping cadres'!$B$1:$Z$1,0))</f>
        <v>0</v>
      </c>
      <c r="AM180" s="226">
        <f>INDEX('Uganda workforce data - raw'!$A$4:$F$619,MATCH($B180, 'Uganda workforce data - raw'!$B$4:$B$619,0), MATCH("Filled Female",'Uganda workforce data - raw'!$A$4:$F$4,0))*INDEX('Mapping cadres'!$B$1:$Z$616,MATCH($B180, 'Mapping cadres'!$B$1:$B$616,0), MATCH(AM$32,'Mapping cadres'!$B$1:$Z$1,0))</f>
        <v>0</v>
      </c>
      <c r="AN180" s="226">
        <f>INDEX('Uganda workforce data - raw'!$A$4:$F$619,MATCH($B180, 'Uganda workforce data - raw'!$B$4:$B$619,0), MATCH("Filled Female",'Uganda workforce data - raw'!$A$4:$F$4,0))*INDEX('Mapping cadres'!$B$1:$Z$616,MATCH($B180, 'Mapping cadres'!$B$1:$B$616,0), MATCH(AN$32,'Mapping cadres'!$B$1:$Z$1,0))</f>
        <v>0</v>
      </c>
      <c r="AO180" s="226">
        <f>INDEX('Uganda workforce data - raw'!$A$4:$F$619,MATCH($B180, 'Uganda workforce data - raw'!$B$4:$B$619,0), MATCH("Filled Female",'Uganda workforce data - raw'!$A$4:$F$4,0))*INDEX('Mapping cadres'!$B$1:$Z$616,MATCH($B180, 'Mapping cadres'!$B$1:$B$616,0), MATCH(AO$32,'Mapping cadres'!$B$1:$Z$1,0))</f>
        <v>0</v>
      </c>
      <c r="AP180" s="226">
        <f>INDEX('Uganda workforce data - raw'!$A$4:$F$619,MATCH($B180, 'Uganda workforce data - raw'!$B$4:$B$619,0), MATCH("Filled Female",'Uganda workforce data - raw'!$A$4:$F$4,0))*INDEX('Mapping cadres'!$B$1:$Z$616,MATCH($B180, 'Mapping cadres'!$B$1:$B$616,0), MATCH(AP$32,'Mapping cadres'!$B$1:$Z$1,0))</f>
        <v>0</v>
      </c>
      <c r="AQ180" s="226">
        <f>INDEX('Uganda workforce data - raw'!$A$4:$F$619,MATCH($B180, 'Uganda workforce data - raw'!$B$4:$B$619,0), MATCH("Filled Female",'Uganda workforce data - raw'!$A$4:$F$4,0))*INDEX('Mapping cadres'!$B$1:$Z$616,MATCH($B180, 'Mapping cadres'!$B$1:$B$616,0), MATCH(AQ$32,'Mapping cadres'!$B$1:$Z$1,0))</f>
        <v>0</v>
      </c>
      <c r="AR180" s="226">
        <f>INDEX('Uganda workforce data - raw'!$A$4:$F$619,MATCH($B180, 'Uganda workforce data - raw'!$B$4:$B$619,0), MATCH("Filled Female",'Uganda workforce data - raw'!$A$4:$F$4,0))*INDEX('Mapping cadres'!$B$1:$Z$616,MATCH($B180, 'Mapping cadres'!$B$1:$B$616,0), MATCH(AR$32,'Mapping cadres'!$B$1:$Z$1,0))</f>
        <v>0</v>
      </c>
      <c r="AS180" s="226">
        <f>INDEX('Uganda workforce data - raw'!$A$4:$F$619,MATCH($B180, 'Uganda workforce data - raw'!$B$4:$B$619,0), MATCH("Filled Female",'Uganda workforce data - raw'!$A$4:$F$4,0))*INDEX('Mapping cadres'!$B$1:$Z$616,MATCH($B180, 'Mapping cadres'!$B$1:$B$616,0), MATCH(AS$32,'Mapping cadres'!$B$1:$Z$1,0))</f>
        <v>0</v>
      </c>
      <c r="AT180" s="226">
        <f>INDEX('Uganda workforce data - raw'!$A$4:$F$619,MATCH($B180, 'Uganda workforce data - raw'!$B$4:$B$619,0), MATCH("Filled Female",'Uganda workforce data - raw'!$A$4:$F$4,0))*INDEX('Mapping cadres'!$B$1:$Z$616,MATCH($B180, 'Mapping cadres'!$B$1:$B$616,0), MATCH(AT$32,'Mapping cadres'!$B$1:$Z$1,0))</f>
        <v>0</v>
      </c>
      <c r="AU180" s="226">
        <f>INDEX('Uganda workforce data - raw'!$A$4:$F$619,MATCH($B180, 'Uganda workforce data - raw'!$B$4:$B$619,0), MATCH("Filled Female",'Uganda workforce data - raw'!$A$4:$F$4,0))*INDEX('Mapping cadres'!$B$1:$Z$616,MATCH($B180, 'Mapping cadres'!$B$1:$B$616,0), MATCH(AU$32,'Mapping cadres'!$B$1:$Z$1,0))</f>
        <v>0</v>
      </c>
      <c r="AV180" s="226">
        <f>INDEX('Uganda workforce data - raw'!$A$4:$F$619,MATCH($B180, 'Uganda workforce data - raw'!$B$4:$B$619,0), MATCH("Filled Female",'Uganda workforce data - raw'!$A$4:$F$4,0))*INDEX('Mapping cadres'!$B$1:$Z$616,MATCH($B180, 'Mapping cadres'!$B$1:$B$616,0), MATCH(AV$32,'Mapping cadres'!$B$1:$Z$1,0))</f>
        <v>0</v>
      </c>
      <c r="AW180" s="226">
        <f>INDEX('Uganda workforce data - raw'!$A$4:$F$619,MATCH($B180, 'Uganda workforce data - raw'!$B$4:$B$619,0), MATCH("Filled Female",'Uganda workforce data - raw'!$A$4:$F$4,0))*INDEX('Mapping cadres'!$B$1:$Z$616,MATCH($B180, 'Mapping cadres'!$B$1:$B$616,0), MATCH(AW$32,'Mapping cadres'!$B$1:$Z$1,0))</f>
        <v>0</v>
      </c>
      <c r="AX180" s="226">
        <f>INDEX('Uganda workforce data - raw'!$A$4:$F$619,MATCH($B180, 'Uganda workforce data - raw'!$B$4:$B$619,0), MATCH("Filled Female",'Uganda workforce data - raw'!$A$4:$F$4,0))*INDEX('Mapping cadres'!$B$1:$Z$616,MATCH($B180, 'Mapping cadres'!$B$1:$B$616,0), MATCH(AX$32,'Mapping cadres'!$B$1:$Z$1,0))</f>
        <v>0</v>
      </c>
      <c r="AY180" s="226">
        <f t="shared" si="53"/>
        <v>0</v>
      </c>
      <c r="AZ180" s="226">
        <f t="shared" si="54"/>
        <v>7</v>
      </c>
      <c r="BA180" s="226">
        <f t="shared" si="55"/>
        <v>0</v>
      </c>
      <c r="BB180" s="226">
        <f t="shared" si="56"/>
        <v>0</v>
      </c>
      <c r="BC180" s="226">
        <f t="shared" si="57"/>
        <v>0</v>
      </c>
      <c r="BD180" s="226">
        <f t="shared" si="58"/>
        <v>0</v>
      </c>
      <c r="BE180" s="226">
        <f t="shared" si="59"/>
        <v>0</v>
      </c>
      <c r="BF180" s="226">
        <f t="shared" si="60"/>
        <v>0</v>
      </c>
      <c r="BG180" s="226">
        <f t="shared" si="61"/>
        <v>0</v>
      </c>
      <c r="BH180" s="226">
        <f t="shared" si="62"/>
        <v>0</v>
      </c>
      <c r="BI180" s="226">
        <f t="shared" si="63"/>
        <v>0</v>
      </c>
      <c r="BJ180" s="226">
        <f t="shared" si="64"/>
        <v>0</v>
      </c>
      <c r="BK180" s="226">
        <f t="shared" si="65"/>
        <v>0</v>
      </c>
      <c r="BL180" s="226">
        <f t="shared" si="66"/>
        <v>0</v>
      </c>
      <c r="BM180" s="226">
        <f t="shared" si="67"/>
        <v>0</v>
      </c>
      <c r="BN180" s="226">
        <f t="shared" si="68"/>
        <v>0</v>
      </c>
      <c r="BO180" s="226">
        <f t="shared" si="69"/>
        <v>0</v>
      </c>
      <c r="BP180" s="226">
        <f t="shared" si="70"/>
        <v>0</v>
      </c>
      <c r="BQ180" s="226">
        <f t="shared" si="71"/>
        <v>0</v>
      </c>
      <c r="BR180" s="226">
        <f t="shared" si="72"/>
        <v>0</v>
      </c>
      <c r="BS180" s="226">
        <f t="shared" si="73"/>
        <v>0</v>
      </c>
      <c r="BT180" s="226">
        <f t="shared" si="74"/>
        <v>0</v>
      </c>
      <c r="BU180" s="226">
        <f t="shared" si="75"/>
        <v>0</v>
      </c>
      <c r="BV180" s="226">
        <f t="shared" si="76"/>
        <v>0</v>
      </c>
    </row>
    <row r="181" spans="1:74">
      <c r="A181" s="226">
        <v>149</v>
      </c>
      <c r="B181" s="237" t="s">
        <v>1453</v>
      </c>
      <c r="C181" s="226">
        <f>INDEX('Uganda workforce data - raw'!$A$4:$F$619,MATCH($B181, 'Uganda workforce data - raw'!$B$4:$B$619,0), MATCH("Filled Male",'Uganda workforce data - raw'!$A$4:$F$4,0))*INDEX('Mapping cadres'!$B$1:$Z$616,MATCH($B181, 'Mapping cadres'!$B$1:$B$616,0), MATCH(C$32,'Mapping cadres'!$B$1:$Z$1,0))</f>
        <v>0</v>
      </c>
      <c r="D181" s="226">
        <f>INDEX('Uganda workforce data - raw'!$A$4:$F$619,MATCH($B181, 'Uganda workforce data - raw'!$B$4:$B$619,0), MATCH("Filled Male",'Uganda workforce data - raw'!$A$4:$F$4,0))*INDEX('Mapping cadres'!$B$1:$Z$616,MATCH($B181, 'Mapping cadres'!$B$1:$B$616,0), MATCH(D$32,'Mapping cadres'!$B$1:$Z$1,0))</f>
        <v>0</v>
      </c>
      <c r="E181" s="226">
        <f>INDEX('Uganda workforce data - raw'!$A$4:$F$619,MATCH($B181, 'Uganda workforce data - raw'!$B$4:$B$619,0), MATCH("Filled Male",'Uganda workforce data - raw'!$A$4:$F$4,0))*INDEX('Mapping cadres'!$B$1:$Z$616,MATCH($B181, 'Mapping cadres'!$B$1:$B$616,0), MATCH(E$32,'Mapping cadres'!$B$1:$Z$1,0))</f>
        <v>0</v>
      </c>
      <c r="F181" s="226">
        <f>INDEX('Uganda workforce data - raw'!$A$4:$F$619,MATCH($B181, 'Uganda workforce data - raw'!$B$4:$B$619,0), MATCH("Filled Male",'Uganda workforce data - raw'!$A$4:$F$4,0))*INDEX('Mapping cadres'!$B$1:$Z$616,MATCH($B181, 'Mapping cadres'!$B$1:$B$616,0), MATCH(F$32,'Mapping cadres'!$B$1:$Z$1,0))</f>
        <v>0</v>
      </c>
      <c r="G181" s="226">
        <f>INDEX('Uganda workforce data - raw'!$A$4:$F$619,MATCH($B181, 'Uganda workforce data - raw'!$B$4:$B$619,0), MATCH("Filled Male",'Uganda workforce data - raw'!$A$4:$F$4,0))*INDEX('Mapping cadres'!$B$1:$Z$616,MATCH($B181, 'Mapping cadres'!$B$1:$B$616,0), MATCH(G$32,'Mapping cadres'!$B$1:$Z$1,0))</f>
        <v>0</v>
      </c>
      <c r="H181" s="226">
        <f>INDEX('Uganda workforce data - raw'!$A$4:$F$619,MATCH($B181, 'Uganda workforce data - raw'!$B$4:$B$619,0), MATCH("Filled Male",'Uganda workforce data - raw'!$A$4:$F$4,0))*INDEX('Mapping cadres'!$B$1:$Z$616,MATCH($B181, 'Mapping cadres'!$B$1:$B$616,0), MATCH(H$32,'Mapping cadres'!$B$1:$Z$1,0))</f>
        <v>0</v>
      </c>
      <c r="I181" s="226">
        <f>INDEX('Uganda workforce data - raw'!$A$4:$F$619,MATCH($B181, 'Uganda workforce data - raw'!$B$4:$B$619,0), MATCH("Filled Male",'Uganda workforce data - raw'!$A$4:$F$4,0))*INDEX('Mapping cadres'!$B$1:$Z$616,MATCH($B181, 'Mapping cadres'!$B$1:$B$616,0), MATCH(I$32,'Mapping cadres'!$B$1:$Z$1,0))</f>
        <v>0</v>
      </c>
      <c r="J181" s="226">
        <f>INDEX('Uganda workforce data - raw'!$A$4:$F$619,MATCH($B181, 'Uganda workforce data - raw'!$B$4:$B$619,0), MATCH("Filled Male",'Uganda workforce data - raw'!$A$4:$F$4,0))*INDEX('Mapping cadres'!$B$1:$Z$616,MATCH($B181, 'Mapping cadres'!$B$1:$B$616,0), MATCH(J$32,'Mapping cadres'!$B$1:$Z$1,0))</f>
        <v>0</v>
      </c>
      <c r="K181" s="226">
        <f>INDEX('Uganda workforce data - raw'!$A$4:$F$619,MATCH($B181, 'Uganda workforce data - raw'!$B$4:$B$619,0), MATCH("Filled Male",'Uganda workforce data - raw'!$A$4:$F$4,0))*INDEX('Mapping cadres'!$B$1:$Z$616,MATCH($B181, 'Mapping cadres'!$B$1:$B$616,0), MATCH(K$32,'Mapping cadres'!$B$1:$Z$1,0))</f>
        <v>0</v>
      </c>
      <c r="L181" s="226">
        <f>INDEX('Uganda workforce data - raw'!$A$4:$F$619,MATCH($B181, 'Uganda workforce data - raw'!$B$4:$B$619,0), MATCH("Filled Male",'Uganda workforce data - raw'!$A$4:$F$4,0))*INDEX('Mapping cadres'!$B$1:$Z$616,MATCH($B181, 'Mapping cadres'!$B$1:$B$616,0), MATCH(L$32,'Mapping cadres'!$B$1:$Z$1,0))</f>
        <v>0</v>
      </c>
      <c r="M181" s="226">
        <f>INDEX('Uganda workforce data - raw'!$A$4:$F$619,MATCH($B181, 'Uganda workforce data - raw'!$B$4:$B$619,0), MATCH("Filled Male",'Uganda workforce data - raw'!$A$4:$F$4,0))*INDEX('Mapping cadres'!$B$1:$Z$616,MATCH($B181, 'Mapping cadres'!$B$1:$B$616,0), MATCH(M$32,'Mapping cadres'!$B$1:$Z$1,0))</f>
        <v>0</v>
      </c>
      <c r="N181" s="226">
        <f>INDEX('Uganda workforce data - raw'!$A$4:$F$619,MATCH($B181, 'Uganda workforce data - raw'!$B$4:$B$619,0), MATCH("Filled Male",'Uganda workforce data - raw'!$A$4:$F$4,0))*INDEX('Mapping cadres'!$B$1:$Z$616,MATCH($B181, 'Mapping cadres'!$B$1:$B$616,0), MATCH(N$32,'Mapping cadres'!$B$1:$Z$1,0))</f>
        <v>0</v>
      </c>
      <c r="O181" s="226">
        <f>INDEX('Uganda workforce data - raw'!$A$4:$F$619,MATCH($B181, 'Uganda workforce data - raw'!$B$4:$B$619,0), MATCH("Filled Male",'Uganda workforce data - raw'!$A$4:$F$4,0))*INDEX('Mapping cadres'!$B$1:$Z$616,MATCH($B181, 'Mapping cadres'!$B$1:$B$616,0), MATCH(O$32,'Mapping cadres'!$B$1:$Z$1,0))</f>
        <v>0</v>
      </c>
      <c r="P181" s="226">
        <f>INDEX('Uganda workforce data - raw'!$A$4:$F$619,MATCH($B181, 'Uganda workforce data - raw'!$B$4:$B$619,0), MATCH("Filled Male",'Uganda workforce data - raw'!$A$4:$F$4,0))*INDEX('Mapping cadres'!$B$1:$Z$616,MATCH($B181, 'Mapping cadres'!$B$1:$B$616,0), MATCH(P$32,'Mapping cadres'!$B$1:$Z$1,0))</f>
        <v>0</v>
      </c>
      <c r="Q181" s="226">
        <f>INDEX('Uganda workforce data - raw'!$A$4:$F$619,MATCH($B181, 'Uganda workforce data - raw'!$B$4:$B$619,0), MATCH("Filled Male",'Uganda workforce data - raw'!$A$4:$F$4,0))*INDEX('Mapping cadres'!$B$1:$Z$616,MATCH($B181, 'Mapping cadres'!$B$1:$B$616,0), MATCH(Q$32,'Mapping cadres'!$B$1:$Z$1,0))</f>
        <v>0</v>
      </c>
      <c r="R181" s="226">
        <f>INDEX('Uganda workforce data - raw'!$A$4:$F$619,MATCH($B181, 'Uganda workforce data - raw'!$B$4:$B$619,0), MATCH("Filled Male",'Uganda workforce data - raw'!$A$4:$F$4,0))*INDEX('Mapping cadres'!$B$1:$Z$616,MATCH($B181, 'Mapping cadres'!$B$1:$B$616,0), MATCH(R$32,'Mapping cadres'!$B$1:$Z$1,0))</f>
        <v>0</v>
      </c>
      <c r="S181" s="226">
        <f>INDEX('Uganda workforce data - raw'!$A$4:$F$619,MATCH($B181, 'Uganda workforce data - raw'!$B$4:$B$619,0), MATCH("Filled Male",'Uganda workforce data - raw'!$A$4:$F$4,0))*INDEX('Mapping cadres'!$B$1:$Z$616,MATCH($B181, 'Mapping cadres'!$B$1:$B$616,0), MATCH(S$32,'Mapping cadres'!$B$1:$Z$1,0))</f>
        <v>0</v>
      </c>
      <c r="T181" s="226">
        <f>INDEX('Uganda workforce data - raw'!$A$4:$F$619,MATCH($B181, 'Uganda workforce data - raw'!$B$4:$B$619,0), MATCH("Filled Male",'Uganda workforce data - raw'!$A$4:$F$4,0))*INDEX('Mapping cadres'!$B$1:$Z$616,MATCH($B181, 'Mapping cadres'!$B$1:$B$616,0), MATCH(T$32,'Mapping cadres'!$B$1:$Z$1,0))</f>
        <v>0</v>
      </c>
      <c r="U181" s="226">
        <f>INDEX('Uganda workforce data - raw'!$A$4:$F$619,MATCH($B181, 'Uganda workforce data - raw'!$B$4:$B$619,0), MATCH("Filled Male",'Uganda workforce data - raw'!$A$4:$F$4,0))*INDEX('Mapping cadres'!$B$1:$Z$616,MATCH($B181, 'Mapping cadres'!$B$1:$B$616,0), MATCH(U$32,'Mapping cadres'!$B$1:$Z$1,0))</f>
        <v>0</v>
      </c>
      <c r="V181" s="226">
        <f>INDEX('Uganda workforce data - raw'!$A$4:$F$619,MATCH($B181, 'Uganda workforce data - raw'!$B$4:$B$619,0), MATCH("Filled Male",'Uganda workforce data - raw'!$A$4:$F$4,0))*INDEX('Mapping cadres'!$B$1:$Z$616,MATCH($B181, 'Mapping cadres'!$B$1:$B$616,0), MATCH(V$32,'Mapping cadres'!$B$1:$Z$1,0))</f>
        <v>0</v>
      </c>
      <c r="W181" s="226">
        <f>INDEX('Uganda workforce data - raw'!$A$4:$F$619,MATCH($B181, 'Uganda workforce data - raw'!$B$4:$B$619,0), MATCH("Filled Male",'Uganda workforce data - raw'!$A$4:$F$4,0))*INDEX('Mapping cadres'!$B$1:$Z$616,MATCH($B181, 'Mapping cadres'!$B$1:$B$616,0), MATCH(W$32,'Mapping cadres'!$B$1:$Z$1,0))</f>
        <v>0</v>
      </c>
      <c r="X181" s="226">
        <f>INDEX('Uganda workforce data - raw'!$A$4:$F$619,MATCH($B181, 'Uganda workforce data - raw'!$B$4:$B$619,0), MATCH("Filled Male",'Uganda workforce data - raw'!$A$4:$F$4,0))*INDEX('Mapping cadres'!$B$1:$Z$616,MATCH($B181, 'Mapping cadres'!$B$1:$B$616,0), MATCH(X$32,'Mapping cadres'!$B$1:$Z$1,0))</f>
        <v>0</v>
      </c>
      <c r="Y181" s="226">
        <f>INDEX('Uganda workforce data - raw'!$A$4:$F$619,MATCH($B181, 'Uganda workforce data - raw'!$B$4:$B$619,0), MATCH("Filled Male",'Uganda workforce data - raw'!$A$4:$F$4,0))*INDEX('Mapping cadres'!$B$1:$Z$616,MATCH($B181, 'Mapping cadres'!$B$1:$B$616,0), MATCH(Y$32,'Mapping cadres'!$B$1:$Z$1,0))</f>
        <v>0</v>
      </c>
      <c r="Z181" s="226">
        <f>INDEX('Uganda workforce data - raw'!$A$4:$F$619,MATCH($B181, 'Uganda workforce data - raw'!$B$4:$B$619,0), MATCH("Filled Male",'Uganda workforce data - raw'!$A$4:$F$4,0))*INDEX('Mapping cadres'!$B$1:$Z$616,MATCH($B181, 'Mapping cadres'!$B$1:$B$616,0), MATCH(Z$32,'Mapping cadres'!$B$1:$Z$1,0))</f>
        <v>0</v>
      </c>
      <c r="AA181" s="226">
        <f>INDEX('Uganda workforce data - raw'!$A$4:$F$619,MATCH($B181, 'Uganda workforce data - raw'!$B$4:$B$619,0), MATCH("Filled Female",'Uganda workforce data - raw'!$A$4:$F$4,0))*INDEX('Mapping cadres'!$B$1:$Z$616,MATCH($B181, 'Mapping cadres'!$B$1:$B$616,0), MATCH(AA$32,'Mapping cadres'!$B$1:$Z$1,0))</f>
        <v>0</v>
      </c>
      <c r="AB181" s="226">
        <f>INDEX('Uganda workforce data - raw'!$A$4:$F$619,MATCH($B181, 'Uganda workforce data - raw'!$B$4:$B$619,0), MATCH("Filled Female",'Uganda workforce data - raw'!$A$4:$F$4,0))*INDEX('Mapping cadres'!$B$1:$Z$616,MATCH($B181, 'Mapping cadres'!$B$1:$B$616,0), MATCH(AB$32,'Mapping cadres'!$B$1:$Z$1,0))</f>
        <v>0</v>
      </c>
      <c r="AC181" s="226">
        <f>INDEX('Uganda workforce data - raw'!$A$4:$F$619,MATCH($B181, 'Uganda workforce data - raw'!$B$4:$B$619,0), MATCH("Filled Female",'Uganda workforce data - raw'!$A$4:$F$4,0))*INDEX('Mapping cadres'!$B$1:$Z$616,MATCH($B181, 'Mapping cadres'!$B$1:$B$616,0), MATCH(AC$32,'Mapping cadres'!$B$1:$Z$1,0))</f>
        <v>2</v>
      </c>
      <c r="AD181" s="226">
        <f>INDEX('Uganda workforce data - raw'!$A$4:$F$619,MATCH($B181, 'Uganda workforce data - raw'!$B$4:$B$619,0), MATCH("Filled Female",'Uganda workforce data - raw'!$A$4:$F$4,0))*INDEX('Mapping cadres'!$B$1:$Z$616,MATCH($B181, 'Mapping cadres'!$B$1:$B$616,0), MATCH(AD$32,'Mapping cadres'!$B$1:$Z$1,0))</f>
        <v>0</v>
      </c>
      <c r="AE181" s="226">
        <f>INDEX('Uganda workforce data - raw'!$A$4:$F$619,MATCH($B181, 'Uganda workforce data - raw'!$B$4:$B$619,0), MATCH("Filled Female",'Uganda workforce data - raw'!$A$4:$F$4,0))*INDEX('Mapping cadres'!$B$1:$Z$616,MATCH($B181, 'Mapping cadres'!$B$1:$B$616,0), MATCH(AE$32,'Mapping cadres'!$B$1:$Z$1,0))</f>
        <v>0</v>
      </c>
      <c r="AF181" s="226">
        <f>INDEX('Uganda workforce data - raw'!$A$4:$F$619,MATCH($B181, 'Uganda workforce data - raw'!$B$4:$B$619,0), MATCH("Filled Female",'Uganda workforce data - raw'!$A$4:$F$4,0))*INDEX('Mapping cadres'!$B$1:$Z$616,MATCH($B181, 'Mapping cadres'!$B$1:$B$616,0), MATCH(AF$32,'Mapping cadres'!$B$1:$Z$1,0))</f>
        <v>0</v>
      </c>
      <c r="AG181" s="226">
        <f>INDEX('Uganda workforce data - raw'!$A$4:$F$619,MATCH($B181, 'Uganda workforce data - raw'!$B$4:$B$619,0), MATCH("Filled Female",'Uganda workforce data - raw'!$A$4:$F$4,0))*INDEX('Mapping cadres'!$B$1:$Z$616,MATCH($B181, 'Mapping cadres'!$B$1:$B$616,0), MATCH(AG$32,'Mapping cadres'!$B$1:$Z$1,0))</f>
        <v>0</v>
      </c>
      <c r="AH181" s="226">
        <f>INDEX('Uganda workforce data - raw'!$A$4:$F$619,MATCH($B181, 'Uganda workforce data - raw'!$B$4:$B$619,0), MATCH("Filled Female",'Uganda workforce data - raw'!$A$4:$F$4,0))*INDEX('Mapping cadres'!$B$1:$Z$616,MATCH($B181, 'Mapping cadres'!$B$1:$B$616,0), MATCH(AH$32,'Mapping cadres'!$B$1:$Z$1,0))</f>
        <v>0</v>
      </c>
      <c r="AI181" s="226">
        <f>INDEX('Uganda workforce data - raw'!$A$4:$F$619,MATCH($B181, 'Uganda workforce data - raw'!$B$4:$B$619,0), MATCH("Filled Female",'Uganda workforce data - raw'!$A$4:$F$4,0))*INDEX('Mapping cadres'!$B$1:$Z$616,MATCH($B181, 'Mapping cadres'!$B$1:$B$616,0), MATCH(AI$32,'Mapping cadres'!$B$1:$Z$1,0))</f>
        <v>0</v>
      </c>
      <c r="AJ181" s="226">
        <f>INDEX('Uganda workforce data - raw'!$A$4:$F$619,MATCH($B181, 'Uganda workforce data - raw'!$B$4:$B$619,0), MATCH("Filled Female",'Uganda workforce data - raw'!$A$4:$F$4,0))*INDEX('Mapping cadres'!$B$1:$Z$616,MATCH($B181, 'Mapping cadres'!$B$1:$B$616,0), MATCH(AJ$32,'Mapping cadres'!$B$1:$Z$1,0))</f>
        <v>0</v>
      </c>
      <c r="AK181" s="226">
        <f>INDEX('Uganda workforce data - raw'!$A$4:$F$619,MATCH($B181, 'Uganda workforce data - raw'!$B$4:$B$619,0), MATCH("Filled Female",'Uganda workforce data - raw'!$A$4:$F$4,0))*INDEX('Mapping cadres'!$B$1:$Z$616,MATCH($B181, 'Mapping cadres'!$B$1:$B$616,0), MATCH(AK$32,'Mapping cadres'!$B$1:$Z$1,0))</f>
        <v>0</v>
      </c>
      <c r="AL181" s="226">
        <f>INDEX('Uganda workforce data - raw'!$A$4:$F$619,MATCH($B181, 'Uganda workforce data - raw'!$B$4:$B$619,0), MATCH("Filled Female",'Uganda workforce data - raw'!$A$4:$F$4,0))*INDEX('Mapping cadres'!$B$1:$Z$616,MATCH($B181, 'Mapping cadres'!$B$1:$B$616,0), MATCH(AL$32,'Mapping cadres'!$B$1:$Z$1,0))</f>
        <v>0</v>
      </c>
      <c r="AM181" s="226">
        <f>INDEX('Uganda workforce data - raw'!$A$4:$F$619,MATCH($B181, 'Uganda workforce data - raw'!$B$4:$B$619,0), MATCH("Filled Female",'Uganda workforce data - raw'!$A$4:$F$4,0))*INDEX('Mapping cadres'!$B$1:$Z$616,MATCH($B181, 'Mapping cadres'!$B$1:$B$616,0), MATCH(AM$32,'Mapping cadres'!$B$1:$Z$1,0))</f>
        <v>0</v>
      </c>
      <c r="AN181" s="226">
        <f>INDEX('Uganda workforce data - raw'!$A$4:$F$619,MATCH($B181, 'Uganda workforce data - raw'!$B$4:$B$619,0), MATCH("Filled Female",'Uganda workforce data - raw'!$A$4:$F$4,0))*INDEX('Mapping cadres'!$B$1:$Z$616,MATCH($B181, 'Mapping cadres'!$B$1:$B$616,0), MATCH(AN$32,'Mapping cadres'!$B$1:$Z$1,0))</f>
        <v>0</v>
      </c>
      <c r="AO181" s="226">
        <f>INDEX('Uganda workforce data - raw'!$A$4:$F$619,MATCH($B181, 'Uganda workforce data - raw'!$B$4:$B$619,0), MATCH("Filled Female",'Uganda workforce data - raw'!$A$4:$F$4,0))*INDEX('Mapping cadres'!$B$1:$Z$616,MATCH($B181, 'Mapping cadres'!$B$1:$B$616,0), MATCH(AO$32,'Mapping cadres'!$B$1:$Z$1,0))</f>
        <v>0</v>
      </c>
      <c r="AP181" s="226">
        <f>INDEX('Uganda workforce data - raw'!$A$4:$F$619,MATCH($B181, 'Uganda workforce data - raw'!$B$4:$B$619,0), MATCH("Filled Female",'Uganda workforce data - raw'!$A$4:$F$4,0))*INDEX('Mapping cadres'!$B$1:$Z$616,MATCH($B181, 'Mapping cadres'!$B$1:$B$616,0), MATCH(AP$32,'Mapping cadres'!$B$1:$Z$1,0))</f>
        <v>0</v>
      </c>
      <c r="AQ181" s="226">
        <f>INDEX('Uganda workforce data - raw'!$A$4:$F$619,MATCH($B181, 'Uganda workforce data - raw'!$B$4:$B$619,0), MATCH("Filled Female",'Uganda workforce data - raw'!$A$4:$F$4,0))*INDEX('Mapping cadres'!$B$1:$Z$616,MATCH($B181, 'Mapping cadres'!$B$1:$B$616,0), MATCH(AQ$32,'Mapping cadres'!$B$1:$Z$1,0))</f>
        <v>0</v>
      </c>
      <c r="AR181" s="226">
        <f>INDEX('Uganda workforce data - raw'!$A$4:$F$619,MATCH($B181, 'Uganda workforce data - raw'!$B$4:$B$619,0), MATCH("Filled Female",'Uganda workforce data - raw'!$A$4:$F$4,0))*INDEX('Mapping cadres'!$B$1:$Z$616,MATCH($B181, 'Mapping cadres'!$B$1:$B$616,0), MATCH(AR$32,'Mapping cadres'!$B$1:$Z$1,0))</f>
        <v>0</v>
      </c>
      <c r="AS181" s="226">
        <f>INDEX('Uganda workforce data - raw'!$A$4:$F$619,MATCH($B181, 'Uganda workforce data - raw'!$B$4:$B$619,0), MATCH("Filled Female",'Uganda workforce data - raw'!$A$4:$F$4,0))*INDEX('Mapping cadres'!$B$1:$Z$616,MATCH($B181, 'Mapping cadres'!$B$1:$B$616,0), MATCH(AS$32,'Mapping cadres'!$B$1:$Z$1,0))</f>
        <v>0</v>
      </c>
      <c r="AT181" s="226">
        <f>INDEX('Uganda workforce data - raw'!$A$4:$F$619,MATCH($B181, 'Uganda workforce data - raw'!$B$4:$B$619,0), MATCH("Filled Female",'Uganda workforce data - raw'!$A$4:$F$4,0))*INDEX('Mapping cadres'!$B$1:$Z$616,MATCH($B181, 'Mapping cadres'!$B$1:$B$616,0), MATCH(AT$32,'Mapping cadres'!$B$1:$Z$1,0))</f>
        <v>0</v>
      </c>
      <c r="AU181" s="226">
        <f>INDEX('Uganda workforce data - raw'!$A$4:$F$619,MATCH($B181, 'Uganda workforce data - raw'!$B$4:$B$619,0), MATCH("Filled Female",'Uganda workforce data - raw'!$A$4:$F$4,0))*INDEX('Mapping cadres'!$B$1:$Z$616,MATCH($B181, 'Mapping cadres'!$B$1:$B$616,0), MATCH(AU$32,'Mapping cadres'!$B$1:$Z$1,0))</f>
        <v>0</v>
      </c>
      <c r="AV181" s="226">
        <f>INDEX('Uganda workforce data - raw'!$A$4:$F$619,MATCH($B181, 'Uganda workforce data - raw'!$B$4:$B$619,0), MATCH("Filled Female",'Uganda workforce data - raw'!$A$4:$F$4,0))*INDEX('Mapping cadres'!$B$1:$Z$616,MATCH($B181, 'Mapping cadres'!$B$1:$B$616,0), MATCH(AV$32,'Mapping cadres'!$B$1:$Z$1,0))</f>
        <v>0</v>
      </c>
      <c r="AW181" s="226">
        <f>INDEX('Uganda workforce data - raw'!$A$4:$F$619,MATCH($B181, 'Uganda workforce data - raw'!$B$4:$B$619,0), MATCH("Filled Female",'Uganda workforce data - raw'!$A$4:$F$4,0))*INDEX('Mapping cadres'!$B$1:$Z$616,MATCH($B181, 'Mapping cadres'!$B$1:$B$616,0), MATCH(AW$32,'Mapping cadres'!$B$1:$Z$1,0))</f>
        <v>0</v>
      </c>
      <c r="AX181" s="226">
        <f>INDEX('Uganda workforce data - raw'!$A$4:$F$619,MATCH($B181, 'Uganda workforce data - raw'!$B$4:$B$619,0), MATCH("Filled Female",'Uganda workforce data - raw'!$A$4:$F$4,0))*INDEX('Mapping cadres'!$B$1:$Z$616,MATCH($B181, 'Mapping cadres'!$B$1:$B$616,0), MATCH(AX$32,'Mapping cadres'!$B$1:$Z$1,0))</f>
        <v>0</v>
      </c>
      <c r="AY181" s="226">
        <f t="shared" si="53"/>
        <v>0</v>
      </c>
      <c r="AZ181" s="226">
        <f t="shared" si="54"/>
        <v>0</v>
      </c>
      <c r="BA181" s="226">
        <f t="shared" si="55"/>
        <v>2</v>
      </c>
      <c r="BB181" s="226">
        <f t="shared" si="56"/>
        <v>0</v>
      </c>
      <c r="BC181" s="226">
        <f t="shared" si="57"/>
        <v>0</v>
      </c>
      <c r="BD181" s="226">
        <f t="shared" si="58"/>
        <v>0</v>
      </c>
      <c r="BE181" s="226">
        <f t="shared" si="59"/>
        <v>0</v>
      </c>
      <c r="BF181" s="226">
        <f t="shared" si="60"/>
        <v>0</v>
      </c>
      <c r="BG181" s="226">
        <f t="shared" si="61"/>
        <v>0</v>
      </c>
      <c r="BH181" s="226">
        <f t="shared" si="62"/>
        <v>0</v>
      </c>
      <c r="BI181" s="226">
        <f t="shared" si="63"/>
        <v>0</v>
      </c>
      <c r="BJ181" s="226">
        <f t="shared" si="64"/>
        <v>0</v>
      </c>
      <c r="BK181" s="226">
        <f t="shared" si="65"/>
        <v>0</v>
      </c>
      <c r="BL181" s="226">
        <f t="shared" si="66"/>
        <v>0</v>
      </c>
      <c r="BM181" s="226">
        <f t="shared" si="67"/>
        <v>0</v>
      </c>
      <c r="BN181" s="226">
        <f t="shared" si="68"/>
        <v>0</v>
      </c>
      <c r="BO181" s="226">
        <f t="shared" si="69"/>
        <v>0</v>
      </c>
      <c r="BP181" s="226">
        <f t="shared" si="70"/>
        <v>0</v>
      </c>
      <c r="BQ181" s="226">
        <f t="shared" si="71"/>
        <v>0</v>
      </c>
      <c r="BR181" s="226">
        <f t="shared" si="72"/>
        <v>0</v>
      </c>
      <c r="BS181" s="226">
        <f t="shared" si="73"/>
        <v>0</v>
      </c>
      <c r="BT181" s="226">
        <f t="shared" si="74"/>
        <v>0</v>
      </c>
      <c r="BU181" s="226">
        <f t="shared" si="75"/>
        <v>0</v>
      </c>
      <c r="BV181" s="226">
        <f t="shared" si="76"/>
        <v>0</v>
      </c>
    </row>
    <row r="182" spans="1:74">
      <c r="A182" s="226">
        <v>150</v>
      </c>
      <c r="B182" s="226" t="s">
        <v>1454</v>
      </c>
      <c r="C182" s="226">
        <f>INDEX('Uganda workforce data - raw'!$A$4:$F$619,MATCH($B182, 'Uganda workforce data - raw'!$B$4:$B$619,0), MATCH("Filled Male",'Uganda workforce data - raw'!$A$4:$F$4,0))*INDEX('Mapping cadres'!$B$1:$Z$616,MATCH($B182, 'Mapping cadres'!$B$1:$B$616,0), MATCH(C$32,'Mapping cadres'!$B$1:$Z$1,0))</f>
        <v>0</v>
      </c>
      <c r="D182" s="226">
        <f>INDEX('Uganda workforce data - raw'!$A$4:$F$619,MATCH($B182, 'Uganda workforce data - raw'!$B$4:$B$619,0), MATCH("Filled Male",'Uganda workforce data - raw'!$A$4:$F$4,0))*INDEX('Mapping cadres'!$B$1:$Z$616,MATCH($B182, 'Mapping cadres'!$B$1:$B$616,0), MATCH(D$32,'Mapping cadres'!$B$1:$Z$1,0))</f>
        <v>0</v>
      </c>
      <c r="E182" s="226">
        <f>INDEX('Uganda workforce data - raw'!$A$4:$F$619,MATCH($B182, 'Uganda workforce data - raw'!$B$4:$B$619,0), MATCH("Filled Male",'Uganda workforce data - raw'!$A$4:$F$4,0))*INDEX('Mapping cadres'!$B$1:$Z$616,MATCH($B182, 'Mapping cadres'!$B$1:$B$616,0), MATCH(E$32,'Mapping cadres'!$B$1:$Z$1,0))</f>
        <v>0</v>
      </c>
      <c r="F182" s="226">
        <f>INDEX('Uganda workforce data - raw'!$A$4:$F$619,MATCH($B182, 'Uganda workforce data - raw'!$B$4:$B$619,0), MATCH("Filled Male",'Uganda workforce data - raw'!$A$4:$F$4,0))*INDEX('Mapping cadres'!$B$1:$Z$616,MATCH($B182, 'Mapping cadres'!$B$1:$B$616,0), MATCH(F$32,'Mapping cadres'!$B$1:$Z$1,0))</f>
        <v>0</v>
      </c>
      <c r="G182" s="226">
        <f>INDEX('Uganda workforce data - raw'!$A$4:$F$619,MATCH($B182, 'Uganda workforce data - raw'!$B$4:$B$619,0), MATCH("Filled Male",'Uganda workforce data - raw'!$A$4:$F$4,0))*INDEX('Mapping cadres'!$B$1:$Z$616,MATCH($B182, 'Mapping cadres'!$B$1:$B$616,0), MATCH(G$32,'Mapping cadres'!$B$1:$Z$1,0))</f>
        <v>0</v>
      </c>
      <c r="H182" s="226">
        <f>INDEX('Uganda workforce data - raw'!$A$4:$F$619,MATCH($B182, 'Uganda workforce data - raw'!$B$4:$B$619,0), MATCH("Filled Male",'Uganda workforce data - raw'!$A$4:$F$4,0))*INDEX('Mapping cadres'!$B$1:$Z$616,MATCH($B182, 'Mapping cadres'!$B$1:$B$616,0), MATCH(H$32,'Mapping cadres'!$B$1:$Z$1,0))</f>
        <v>0</v>
      </c>
      <c r="I182" s="226">
        <f>INDEX('Uganda workforce data - raw'!$A$4:$F$619,MATCH($B182, 'Uganda workforce data - raw'!$B$4:$B$619,0), MATCH("Filled Male",'Uganda workforce data - raw'!$A$4:$F$4,0))*INDEX('Mapping cadres'!$B$1:$Z$616,MATCH($B182, 'Mapping cadres'!$B$1:$B$616,0), MATCH(I$32,'Mapping cadres'!$B$1:$Z$1,0))</f>
        <v>1</v>
      </c>
      <c r="J182" s="226">
        <f>INDEX('Uganda workforce data - raw'!$A$4:$F$619,MATCH($B182, 'Uganda workforce data - raw'!$B$4:$B$619,0), MATCH("Filled Male",'Uganda workforce data - raw'!$A$4:$F$4,0))*INDEX('Mapping cadres'!$B$1:$Z$616,MATCH($B182, 'Mapping cadres'!$B$1:$B$616,0), MATCH(J$32,'Mapping cadres'!$B$1:$Z$1,0))</f>
        <v>0</v>
      </c>
      <c r="K182" s="226">
        <f>INDEX('Uganda workforce data - raw'!$A$4:$F$619,MATCH($B182, 'Uganda workforce data - raw'!$B$4:$B$619,0), MATCH("Filled Male",'Uganda workforce data - raw'!$A$4:$F$4,0))*INDEX('Mapping cadres'!$B$1:$Z$616,MATCH($B182, 'Mapping cadres'!$B$1:$B$616,0), MATCH(K$32,'Mapping cadres'!$B$1:$Z$1,0))</f>
        <v>0</v>
      </c>
      <c r="L182" s="226">
        <f>INDEX('Uganda workforce data - raw'!$A$4:$F$619,MATCH($B182, 'Uganda workforce data - raw'!$B$4:$B$619,0), MATCH("Filled Male",'Uganda workforce data - raw'!$A$4:$F$4,0))*INDEX('Mapping cadres'!$B$1:$Z$616,MATCH($B182, 'Mapping cadres'!$B$1:$B$616,0), MATCH(L$32,'Mapping cadres'!$B$1:$Z$1,0))</f>
        <v>0</v>
      </c>
      <c r="M182" s="226">
        <f>INDEX('Uganda workforce data - raw'!$A$4:$F$619,MATCH($B182, 'Uganda workforce data - raw'!$B$4:$B$619,0), MATCH("Filled Male",'Uganda workforce data - raw'!$A$4:$F$4,0))*INDEX('Mapping cadres'!$B$1:$Z$616,MATCH($B182, 'Mapping cadres'!$B$1:$B$616,0), MATCH(M$32,'Mapping cadres'!$B$1:$Z$1,0))</f>
        <v>0</v>
      </c>
      <c r="N182" s="226">
        <f>INDEX('Uganda workforce data - raw'!$A$4:$F$619,MATCH($B182, 'Uganda workforce data - raw'!$B$4:$B$619,0), MATCH("Filled Male",'Uganda workforce data - raw'!$A$4:$F$4,0))*INDEX('Mapping cadres'!$B$1:$Z$616,MATCH($B182, 'Mapping cadres'!$B$1:$B$616,0), MATCH(N$32,'Mapping cadres'!$B$1:$Z$1,0))</f>
        <v>0</v>
      </c>
      <c r="O182" s="226">
        <f>INDEX('Uganda workforce data - raw'!$A$4:$F$619,MATCH($B182, 'Uganda workforce data - raw'!$B$4:$B$619,0), MATCH("Filled Male",'Uganda workforce data - raw'!$A$4:$F$4,0))*INDEX('Mapping cadres'!$B$1:$Z$616,MATCH($B182, 'Mapping cadres'!$B$1:$B$616,0), MATCH(O$32,'Mapping cadres'!$B$1:$Z$1,0))</f>
        <v>0</v>
      </c>
      <c r="P182" s="226">
        <f>INDEX('Uganda workforce data - raw'!$A$4:$F$619,MATCH($B182, 'Uganda workforce data - raw'!$B$4:$B$619,0), MATCH("Filled Male",'Uganda workforce data - raw'!$A$4:$F$4,0))*INDEX('Mapping cadres'!$B$1:$Z$616,MATCH($B182, 'Mapping cadres'!$B$1:$B$616,0), MATCH(P$32,'Mapping cadres'!$B$1:$Z$1,0))</f>
        <v>0</v>
      </c>
      <c r="Q182" s="226">
        <f>INDEX('Uganda workforce data - raw'!$A$4:$F$619,MATCH($B182, 'Uganda workforce data - raw'!$B$4:$B$619,0), MATCH("Filled Male",'Uganda workforce data - raw'!$A$4:$F$4,0))*INDEX('Mapping cadres'!$B$1:$Z$616,MATCH($B182, 'Mapping cadres'!$B$1:$B$616,0), MATCH(Q$32,'Mapping cadres'!$B$1:$Z$1,0))</f>
        <v>0</v>
      </c>
      <c r="R182" s="226">
        <f>INDEX('Uganda workforce data - raw'!$A$4:$F$619,MATCH($B182, 'Uganda workforce data - raw'!$B$4:$B$619,0), MATCH("Filled Male",'Uganda workforce data - raw'!$A$4:$F$4,0))*INDEX('Mapping cadres'!$B$1:$Z$616,MATCH($B182, 'Mapping cadres'!$B$1:$B$616,0), MATCH(R$32,'Mapping cadres'!$B$1:$Z$1,0))</f>
        <v>0</v>
      </c>
      <c r="S182" s="226">
        <f>INDEX('Uganda workforce data - raw'!$A$4:$F$619,MATCH($B182, 'Uganda workforce data - raw'!$B$4:$B$619,0), MATCH("Filled Male",'Uganda workforce data - raw'!$A$4:$F$4,0))*INDEX('Mapping cadres'!$B$1:$Z$616,MATCH($B182, 'Mapping cadres'!$B$1:$B$616,0), MATCH(S$32,'Mapping cadres'!$B$1:$Z$1,0))</f>
        <v>0</v>
      </c>
      <c r="T182" s="226">
        <f>INDEX('Uganda workforce data - raw'!$A$4:$F$619,MATCH($B182, 'Uganda workforce data - raw'!$B$4:$B$619,0), MATCH("Filled Male",'Uganda workforce data - raw'!$A$4:$F$4,0))*INDEX('Mapping cadres'!$B$1:$Z$616,MATCH($B182, 'Mapping cadres'!$B$1:$B$616,0), MATCH(T$32,'Mapping cadres'!$B$1:$Z$1,0))</f>
        <v>0</v>
      </c>
      <c r="U182" s="226">
        <f>INDEX('Uganda workforce data - raw'!$A$4:$F$619,MATCH($B182, 'Uganda workforce data - raw'!$B$4:$B$619,0), MATCH("Filled Male",'Uganda workforce data - raw'!$A$4:$F$4,0))*INDEX('Mapping cadres'!$B$1:$Z$616,MATCH($B182, 'Mapping cadres'!$B$1:$B$616,0), MATCH(U$32,'Mapping cadres'!$B$1:$Z$1,0))</f>
        <v>0</v>
      </c>
      <c r="V182" s="226">
        <f>INDEX('Uganda workforce data - raw'!$A$4:$F$619,MATCH($B182, 'Uganda workforce data - raw'!$B$4:$B$619,0), MATCH("Filled Male",'Uganda workforce data - raw'!$A$4:$F$4,0))*INDEX('Mapping cadres'!$B$1:$Z$616,MATCH($B182, 'Mapping cadres'!$B$1:$B$616,0), MATCH(V$32,'Mapping cadres'!$B$1:$Z$1,0))</f>
        <v>0</v>
      </c>
      <c r="W182" s="226">
        <f>INDEX('Uganda workforce data - raw'!$A$4:$F$619,MATCH($B182, 'Uganda workforce data - raw'!$B$4:$B$619,0), MATCH("Filled Male",'Uganda workforce data - raw'!$A$4:$F$4,0))*INDEX('Mapping cadres'!$B$1:$Z$616,MATCH($B182, 'Mapping cadres'!$B$1:$B$616,0), MATCH(W$32,'Mapping cadres'!$B$1:$Z$1,0))</f>
        <v>0</v>
      </c>
      <c r="X182" s="226">
        <f>INDEX('Uganda workforce data - raw'!$A$4:$F$619,MATCH($B182, 'Uganda workforce data - raw'!$B$4:$B$619,0), MATCH("Filled Male",'Uganda workforce data - raw'!$A$4:$F$4,0))*INDEX('Mapping cadres'!$B$1:$Z$616,MATCH($B182, 'Mapping cadres'!$B$1:$B$616,0), MATCH(X$32,'Mapping cadres'!$B$1:$Z$1,0))</f>
        <v>0</v>
      </c>
      <c r="Y182" s="226">
        <f>INDEX('Uganda workforce data - raw'!$A$4:$F$619,MATCH($B182, 'Uganda workforce data - raw'!$B$4:$B$619,0), MATCH("Filled Male",'Uganda workforce data - raw'!$A$4:$F$4,0))*INDEX('Mapping cadres'!$B$1:$Z$616,MATCH($B182, 'Mapping cadres'!$B$1:$B$616,0), MATCH(Y$32,'Mapping cadres'!$B$1:$Z$1,0))</f>
        <v>0</v>
      </c>
      <c r="Z182" s="226">
        <f>INDEX('Uganda workforce data - raw'!$A$4:$F$619,MATCH($B182, 'Uganda workforce data - raw'!$B$4:$B$619,0), MATCH("Filled Male",'Uganda workforce data - raw'!$A$4:$F$4,0))*INDEX('Mapping cadres'!$B$1:$Z$616,MATCH($B182, 'Mapping cadres'!$B$1:$B$616,0), MATCH(Z$32,'Mapping cadres'!$B$1:$Z$1,0))</f>
        <v>0</v>
      </c>
      <c r="AA182" s="226">
        <f>INDEX('Uganda workforce data - raw'!$A$4:$F$619,MATCH($B182, 'Uganda workforce data - raw'!$B$4:$B$619,0), MATCH("Filled Female",'Uganda workforce data - raw'!$A$4:$F$4,0))*INDEX('Mapping cadres'!$B$1:$Z$616,MATCH($B182, 'Mapping cadres'!$B$1:$B$616,0), MATCH(AA$32,'Mapping cadres'!$B$1:$Z$1,0))</f>
        <v>0</v>
      </c>
      <c r="AB182" s="226">
        <f>INDEX('Uganda workforce data - raw'!$A$4:$F$619,MATCH($B182, 'Uganda workforce data - raw'!$B$4:$B$619,0), MATCH("Filled Female",'Uganda workforce data - raw'!$A$4:$F$4,0))*INDEX('Mapping cadres'!$B$1:$Z$616,MATCH($B182, 'Mapping cadres'!$B$1:$B$616,0), MATCH(AB$32,'Mapping cadres'!$B$1:$Z$1,0))</f>
        <v>0</v>
      </c>
      <c r="AC182" s="226">
        <f>INDEX('Uganda workforce data - raw'!$A$4:$F$619,MATCH($B182, 'Uganda workforce data - raw'!$B$4:$B$619,0), MATCH("Filled Female",'Uganda workforce data - raw'!$A$4:$F$4,0))*INDEX('Mapping cadres'!$B$1:$Z$616,MATCH($B182, 'Mapping cadres'!$B$1:$B$616,0), MATCH(AC$32,'Mapping cadres'!$B$1:$Z$1,0))</f>
        <v>0</v>
      </c>
      <c r="AD182" s="226">
        <f>INDEX('Uganda workforce data - raw'!$A$4:$F$619,MATCH($B182, 'Uganda workforce data - raw'!$B$4:$B$619,0), MATCH("Filled Female",'Uganda workforce data - raw'!$A$4:$F$4,0))*INDEX('Mapping cadres'!$B$1:$Z$616,MATCH($B182, 'Mapping cadres'!$B$1:$B$616,0), MATCH(AD$32,'Mapping cadres'!$B$1:$Z$1,0))</f>
        <v>0</v>
      </c>
      <c r="AE182" s="226">
        <f>INDEX('Uganda workforce data - raw'!$A$4:$F$619,MATCH($B182, 'Uganda workforce data - raw'!$B$4:$B$619,0), MATCH("Filled Female",'Uganda workforce data - raw'!$A$4:$F$4,0))*INDEX('Mapping cadres'!$B$1:$Z$616,MATCH($B182, 'Mapping cadres'!$B$1:$B$616,0), MATCH(AE$32,'Mapping cadres'!$B$1:$Z$1,0))</f>
        <v>0</v>
      </c>
      <c r="AF182" s="226">
        <f>INDEX('Uganda workforce data - raw'!$A$4:$F$619,MATCH($B182, 'Uganda workforce data - raw'!$B$4:$B$619,0), MATCH("Filled Female",'Uganda workforce data - raw'!$A$4:$F$4,0))*INDEX('Mapping cadres'!$B$1:$Z$616,MATCH($B182, 'Mapping cadres'!$B$1:$B$616,0), MATCH(AF$32,'Mapping cadres'!$B$1:$Z$1,0))</f>
        <v>0</v>
      </c>
      <c r="AG182" s="226">
        <f>INDEX('Uganda workforce data - raw'!$A$4:$F$619,MATCH($B182, 'Uganda workforce data - raw'!$B$4:$B$619,0), MATCH("Filled Female",'Uganda workforce data - raw'!$A$4:$F$4,0))*INDEX('Mapping cadres'!$B$1:$Z$616,MATCH($B182, 'Mapping cadres'!$B$1:$B$616,0), MATCH(AG$32,'Mapping cadres'!$B$1:$Z$1,0))</f>
        <v>0</v>
      </c>
      <c r="AH182" s="226">
        <f>INDEX('Uganda workforce data - raw'!$A$4:$F$619,MATCH($B182, 'Uganda workforce data - raw'!$B$4:$B$619,0), MATCH("Filled Female",'Uganda workforce data - raw'!$A$4:$F$4,0))*INDEX('Mapping cadres'!$B$1:$Z$616,MATCH($B182, 'Mapping cadres'!$B$1:$B$616,0), MATCH(AH$32,'Mapping cadres'!$B$1:$Z$1,0))</f>
        <v>0</v>
      </c>
      <c r="AI182" s="226">
        <f>INDEX('Uganda workforce data - raw'!$A$4:$F$619,MATCH($B182, 'Uganda workforce data - raw'!$B$4:$B$619,0), MATCH("Filled Female",'Uganda workforce data - raw'!$A$4:$F$4,0))*INDEX('Mapping cadres'!$B$1:$Z$616,MATCH($B182, 'Mapping cadres'!$B$1:$B$616,0), MATCH(AI$32,'Mapping cadres'!$B$1:$Z$1,0))</f>
        <v>0</v>
      </c>
      <c r="AJ182" s="226">
        <f>INDEX('Uganda workforce data - raw'!$A$4:$F$619,MATCH($B182, 'Uganda workforce data - raw'!$B$4:$B$619,0), MATCH("Filled Female",'Uganda workforce data - raw'!$A$4:$F$4,0))*INDEX('Mapping cadres'!$B$1:$Z$616,MATCH($B182, 'Mapping cadres'!$B$1:$B$616,0), MATCH(AJ$32,'Mapping cadres'!$B$1:$Z$1,0))</f>
        <v>0</v>
      </c>
      <c r="AK182" s="226">
        <f>INDEX('Uganda workforce data - raw'!$A$4:$F$619,MATCH($B182, 'Uganda workforce data - raw'!$B$4:$B$619,0), MATCH("Filled Female",'Uganda workforce data - raw'!$A$4:$F$4,0))*INDEX('Mapping cadres'!$B$1:$Z$616,MATCH($B182, 'Mapping cadres'!$B$1:$B$616,0), MATCH(AK$32,'Mapping cadres'!$B$1:$Z$1,0))</f>
        <v>0</v>
      </c>
      <c r="AL182" s="226">
        <f>INDEX('Uganda workforce data - raw'!$A$4:$F$619,MATCH($B182, 'Uganda workforce data - raw'!$B$4:$B$619,0), MATCH("Filled Female",'Uganda workforce data - raw'!$A$4:$F$4,0))*INDEX('Mapping cadres'!$B$1:$Z$616,MATCH($B182, 'Mapping cadres'!$B$1:$B$616,0), MATCH(AL$32,'Mapping cadres'!$B$1:$Z$1,0))</f>
        <v>0</v>
      </c>
      <c r="AM182" s="226">
        <f>INDEX('Uganda workforce data - raw'!$A$4:$F$619,MATCH($B182, 'Uganda workforce data - raw'!$B$4:$B$619,0), MATCH("Filled Female",'Uganda workforce data - raw'!$A$4:$F$4,0))*INDEX('Mapping cadres'!$B$1:$Z$616,MATCH($B182, 'Mapping cadres'!$B$1:$B$616,0), MATCH(AM$32,'Mapping cadres'!$B$1:$Z$1,0))</f>
        <v>0</v>
      </c>
      <c r="AN182" s="226">
        <f>INDEX('Uganda workforce data - raw'!$A$4:$F$619,MATCH($B182, 'Uganda workforce data - raw'!$B$4:$B$619,0), MATCH("Filled Female",'Uganda workforce data - raw'!$A$4:$F$4,0))*INDEX('Mapping cadres'!$B$1:$Z$616,MATCH($B182, 'Mapping cadres'!$B$1:$B$616,0), MATCH(AN$32,'Mapping cadres'!$B$1:$Z$1,0))</f>
        <v>0</v>
      </c>
      <c r="AO182" s="226">
        <f>INDEX('Uganda workforce data - raw'!$A$4:$F$619,MATCH($B182, 'Uganda workforce data - raw'!$B$4:$B$619,0), MATCH("Filled Female",'Uganda workforce data - raw'!$A$4:$F$4,0))*INDEX('Mapping cadres'!$B$1:$Z$616,MATCH($B182, 'Mapping cadres'!$B$1:$B$616,0), MATCH(AO$32,'Mapping cadres'!$B$1:$Z$1,0))</f>
        <v>0</v>
      </c>
      <c r="AP182" s="226">
        <f>INDEX('Uganda workforce data - raw'!$A$4:$F$619,MATCH($B182, 'Uganda workforce data - raw'!$B$4:$B$619,0), MATCH("Filled Female",'Uganda workforce data - raw'!$A$4:$F$4,0))*INDEX('Mapping cadres'!$B$1:$Z$616,MATCH($B182, 'Mapping cadres'!$B$1:$B$616,0), MATCH(AP$32,'Mapping cadres'!$B$1:$Z$1,0))</f>
        <v>0</v>
      </c>
      <c r="AQ182" s="226">
        <f>INDEX('Uganda workforce data - raw'!$A$4:$F$619,MATCH($B182, 'Uganda workforce data - raw'!$B$4:$B$619,0), MATCH("Filled Female",'Uganda workforce data - raw'!$A$4:$F$4,0))*INDEX('Mapping cadres'!$B$1:$Z$616,MATCH($B182, 'Mapping cadres'!$B$1:$B$616,0), MATCH(AQ$32,'Mapping cadres'!$B$1:$Z$1,0))</f>
        <v>0</v>
      </c>
      <c r="AR182" s="226">
        <f>INDEX('Uganda workforce data - raw'!$A$4:$F$619,MATCH($B182, 'Uganda workforce data - raw'!$B$4:$B$619,0), MATCH("Filled Female",'Uganda workforce data - raw'!$A$4:$F$4,0))*INDEX('Mapping cadres'!$B$1:$Z$616,MATCH($B182, 'Mapping cadres'!$B$1:$B$616,0), MATCH(AR$32,'Mapping cadres'!$B$1:$Z$1,0))</f>
        <v>0</v>
      </c>
      <c r="AS182" s="226">
        <f>INDEX('Uganda workforce data - raw'!$A$4:$F$619,MATCH($B182, 'Uganda workforce data - raw'!$B$4:$B$619,0), MATCH("Filled Female",'Uganda workforce data - raw'!$A$4:$F$4,0))*INDEX('Mapping cadres'!$B$1:$Z$616,MATCH($B182, 'Mapping cadres'!$B$1:$B$616,0), MATCH(AS$32,'Mapping cadres'!$B$1:$Z$1,0))</f>
        <v>0</v>
      </c>
      <c r="AT182" s="226">
        <f>INDEX('Uganda workforce data - raw'!$A$4:$F$619,MATCH($B182, 'Uganda workforce data - raw'!$B$4:$B$619,0), MATCH("Filled Female",'Uganda workforce data - raw'!$A$4:$F$4,0))*INDEX('Mapping cadres'!$B$1:$Z$616,MATCH($B182, 'Mapping cadres'!$B$1:$B$616,0), MATCH(AT$32,'Mapping cadres'!$B$1:$Z$1,0))</f>
        <v>0</v>
      </c>
      <c r="AU182" s="226">
        <f>INDEX('Uganda workforce data - raw'!$A$4:$F$619,MATCH($B182, 'Uganda workforce data - raw'!$B$4:$B$619,0), MATCH("Filled Female",'Uganda workforce data - raw'!$A$4:$F$4,0))*INDEX('Mapping cadres'!$B$1:$Z$616,MATCH($B182, 'Mapping cadres'!$B$1:$B$616,0), MATCH(AU$32,'Mapping cadres'!$B$1:$Z$1,0))</f>
        <v>0</v>
      </c>
      <c r="AV182" s="226">
        <f>INDEX('Uganda workforce data - raw'!$A$4:$F$619,MATCH($B182, 'Uganda workforce data - raw'!$B$4:$B$619,0), MATCH("Filled Female",'Uganda workforce data - raw'!$A$4:$F$4,0))*INDEX('Mapping cadres'!$B$1:$Z$616,MATCH($B182, 'Mapping cadres'!$B$1:$B$616,0), MATCH(AV$32,'Mapping cadres'!$B$1:$Z$1,0))</f>
        <v>0</v>
      </c>
      <c r="AW182" s="226">
        <f>INDEX('Uganda workforce data - raw'!$A$4:$F$619,MATCH($B182, 'Uganda workforce data - raw'!$B$4:$B$619,0), MATCH("Filled Female",'Uganda workforce data - raw'!$A$4:$F$4,0))*INDEX('Mapping cadres'!$B$1:$Z$616,MATCH($B182, 'Mapping cadres'!$B$1:$B$616,0), MATCH(AW$32,'Mapping cadres'!$B$1:$Z$1,0))</f>
        <v>0</v>
      </c>
      <c r="AX182" s="226">
        <f>INDEX('Uganda workforce data - raw'!$A$4:$F$619,MATCH($B182, 'Uganda workforce data - raw'!$B$4:$B$619,0), MATCH("Filled Female",'Uganda workforce data - raw'!$A$4:$F$4,0))*INDEX('Mapping cadres'!$B$1:$Z$616,MATCH($B182, 'Mapping cadres'!$B$1:$B$616,0), MATCH(AX$32,'Mapping cadres'!$B$1:$Z$1,0))</f>
        <v>0</v>
      </c>
      <c r="AY182" s="226">
        <f t="shared" si="53"/>
        <v>0</v>
      </c>
      <c r="AZ182" s="226">
        <f t="shared" si="54"/>
        <v>0</v>
      </c>
      <c r="BA182" s="226">
        <f t="shared" si="55"/>
        <v>0</v>
      </c>
      <c r="BB182" s="226">
        <f t="shared" si="56"/>
        <v>0</v>
      </c>
      <c r="BC182" s="226">
        <f t="shared" si="57"/>
        <v>0</v>
      </c>
      <c r="BD182" s="226">
        <f t="shared" si="58"/>
        <v>0</v>
      </c>
      <c r="BE182" s="226">
        <f t="shared" si="59"/>
        <v>1</v>
      </c>
      <c r="BF182" s="226">
        <f t="shared" si="60"/>
        <v>0</v>
      </c>
      <c r="BG182" s="226">
        <f t="shared" si="61"/>
        <v>0</v>
      </c>
      <c r="BH182" s="226">
        <f t="shared" si="62"/>
        <v>0</v>
      </c>
      <c r="BI182" s="226">
        <f t="shared" si="63"/>
        <v>0</v>
      </c>
      <c r="BJ182" s="226">
        <f t="shared" si="64"/>
        <v>0</v>
      </c>
      <c r="BK182" s="226">
        <f t="shared" si="65"/>
        <v>0</v>
      </c>
      <c r="BL182" s="226">
        <f t="shared" si="66"/>
        <v>0</v>
      </c>
      <c r="BM182" s="226">
        <f t="shared" si="67"/>
        <v>0</v>
      </c>
      <c r="BN182" s="226">
        <f t="shared" si="68"/>
        <v>0</v>
      </c>
      <c r="BO182" s="226">
        <f t="shared" si="69"/>
        <v>0</v>
      </c>
      <c r="BP182" s="226">
        <f t="shared" si="70"/>
        <v>0</v>
      </c>
      <c r="BQ182" s="226">
        <f t="shared" si="71"/>
        <v>0</v>
      </c>
      <c r="BR182" s="226">
        <f t="shared" si="72"/>
        <v>0</v>
      </c>
      <c r="BS182" s="226">
        <f t="shared" si="73"/>
        <v>0</v>
      </c>
      <c r="BT182" s="226">
        <f t="shared" si="74"/>
        <v>0</v>
      </c>
      <c r="BU182" s="226">
        <f t="shared" si="75"/>
        <v>0</v>
      </c>
      <c r="BV182" s="226">
        <f t="shared" si="76"/>
        <v>0</v>
      </c>
    </row>
    <row r="183" spans="1:74">
      <c r="A183" s="226">
        <v>151</v>
      </c>
      <c r="B183" s="226" t="s">
        <v>1455</v>
      </c>
      <c r="C183" s="226">
        <f>INDEX('Uganda workforce data - raw'!$A$4:$F$619,MATCH($B183, 'Uganda workforce data - raw'!$B$4:$B$619,0), MATCH("Filled Male",'Uganda workforce data - raw'!$A$4:$F$4,0))*INDEX('Mapping cadres'!$B$1:$Z$616,MATCH($B183, 'Mapping cadres'!$B$1:$B$616,0), MATCH(C$32,'Mapping cadres'!$B$1:$Z$1,0))</f>
        <v>0</v>
      </c>
      <c r="D183" s="226">
        <f>INDEX('Uganda workforce data - raw'!$A$4:$F$619,MATCH($B183, 'Uganda workforce data - raw'!$B$4:$B$619,0), MATCH("Filled Male",'Uganda workforce data - raw'!$A$4:$F$4,0))*INDEX('Mapping cadres'!$B$1:$Z$616,MATCH($B183, 'Mapping cadres'!$B$1:$B$616,0), MATCH(D$32,'Mapping cadres'!$B$1:$Z$1,0))</f>
        <v>0</v>
      </c>
      <c r="E183" s="226">
        <f>INDEX('Uganda workforce data - raw'!$A$4:$F$619,MATCH($B183, 'Uganda workforce data - raw'!$B$4:$B$619,0), MATCH("Filled Male",'Uganda workforce data - raw'!$A$4:$F$4,0))*INDEX('Mapping cadres'!$B$1:$Z$616,MATCH($B183, 'Mapping cadres'!$B$1:$B$616,0), MATCH(E$32,'Mapping cadres'!$B$1:$Z$1,0))</f>
        <v>0</v>
      </c>
      <c r="F183" s="226">
        <f>INDEX('Uganda workforce data - raw'!$A$4:$F$619,MATCH($B183, 'Uganda workforce data - raw'!$B$4:$B$619,0), MATCH("Filled Male",'Uganda workforce data - raw'!$A$4:$F$4,0))*INDEX('Mapping cadres'!$B$1:$Z$616,MATCH($B183, 'Mapping cadres'!$B$1:$B$616,0), MATCH(F$32,'Mapping cadres'!$B$1:$Z$1,0))</f>
        <v>0</v>
      </c>
      <c r="G183" s="226">
        <f>INDEX('Uganda workforce data - raw'!$A$4:$F$619,MATCH($B183, 'Uganda workforce data - raw'!$B$4:$B$619,0), MATCH("Filled Male",'Uganda workforce data - raw'!$A$4:$F$4,0))*INDEX('Mapping cadres'!$B$1:$Z$616,MATCH($B183, 'Mapping cadres'!$B$1:$B$616,0), MATCH(G$32,'Mapping cadres'!$B$1:$Z$1,0))</f>
        <v>12</v>
      </c>
      <c r="H183" s="226">
        <f>INDEX('Uganda workforce data - raw'!$A$4:$F$619,MATCH($B183, 'Uganda workforce data - raw'!$B$4:$B$619,0), MATCH("Filled Male",'Uganda workforce data - raw'!$A$4:$F$4,0))*INDEX('Mapping cadres'!$B$1:$Z$616,MATCH($B183, 'Mapping cadres'!$B$1:$B$616,0), MATCH(H$32,'Mapping cadres'!$B$1:$Z$1,0))</f>
        <v>0</v>
      </c>
      <c r="I183" s="226">
        <f>INDEX('Uganda workforce data - raw'!$A$4:$F$619,MATCH($B183, 'Uganda workforce data - raw'!$B$4:$B$619,0), MATCH("Filled Male",'Uganda workforce data - raw'!$A$4:$F$4,0))*INDEX('Mapping cadres'!$B$1:$Z$616,MATCH($B183, 'Mapping cadres'!$B$1:$B$616,0), MATCH(I$32,'Mapping cadres'!$B$1:$Z$1,0))</f>
        <v>0</v>
      </c>
      <c r="J183" s="226">
        <f>INDEX('Uganda workforce data - raw'!$A$4:$F$619,MATCH($B183, 'Uganda workforce data - raw'!$B$4:$B$619,0), MATCH("Filled Male",'Uganda workforce data - raw'!$A$4:$F$4,0))*INDEX('Mapping cadres'!$B$1:$Z$616,MATCH($B183, 'Mapping cadres'!$B$1:$B$616,0), MATCH(J$32,'Mapping cadres'!$B$1:$Z$1,0))</f>
        <v>0</v>
      </c>
      <c r="K183" s="226">
        <f>INDEX('Uganda workforce data - raw'!$A$4:$F$619,MATCH($B183, 'Uganda workforce data - raw'!$B$4:$B$619,0), MATCH("Filled Male",'Uganda workforce data - raw'!$A$4:$F$4,0))*INDEX('Mapping cadres'!$B$1:$Z$616,MATCH($B183, 'Mapping cadres'!$B$1:$B$616,0), MATCH(K$32,'Mapping cadres'!$B$1:$Z$1,0))</f>
        <v>0</v>
      </c>
      <c r="L183" s="226">
        <f>INDEX('Uganda workforce data - raw'!$A$4:$F$619,MATCH($B183, 'Uganda workforce data - raw'!$B$4:$B$619,0), MATCH("Filled Male",'Uganda workforce data - raw'!$A$4:$F$4,0))*INDEX('Mapping cadres'!$B$1:$Z$616,MATCH($B183, 'Mapping cadres'!$B$1:$B$616,0), MATCH(L$32,'Mapping cadres'!$B$1:$Z$1,0))</f>
        <v>0</v>
      </c>
      <c r="M183" s="226">
        <f>INDEX('Uganda workforce data - raw'!$A$4:$F$619,MATCH($B183, 'Uganda workforce data - raw'!$B$4:$B$619,0), MATCH("Filled Male",'Uganda workforce data - raw'!$A$4:$F$4,0))*INDEX('Mapping cadres'!$B$1:$Z$616,MATCH($B183, 'Mapping cadres'!$B$1:$B$616,0), MATCH(M$32,'Mapping cadres'!$B$1:$Z$1,0))</f>
        <v>0</v>
      </c>
      <c r="N183" s="226">
        <f>INDEX('Uganda workforce data - raw'!$A$4:$F$619,MATCH($B183, 'Uganda workforce data - raw'!$B$4:$B$619,0), MATCH("Filled Male",'Uganda workforce data - raw'!$A$4:$F$4,0))*INDEX('Mapping cadres'!$B$1:$Z$616,MATCH($B183, 'Mapping cadres'!$B$1:$B$616,0), MATCH(N$32,'Mapping cadres'!$B$1:$Z$1,0))</f>
        <v>0</v>
      </c>
      <c r="O183" s="226">
        <f>INDEX('Uganda workforce data - raw'!$A$4:$F$619,MATCH($B183, 'Uganda workforce data - raw'!$B$4:$B$619,0), MATCH("Filled Male",'Uganda workforce data - raw'!$A$4:$F$4,0))*INDEX('Mapping cadres'!$B$1:$Z$616,MATCH($B183, 'Mapping cadres'!$B$1:$B$616,0), MATCH(O$32,'Mapping cadres'!$B$1:$Z$1,0))</f>
        <v>0</v>
      </c>
      <c r="P183" s="226">
        <f>INDEX('Uganda workforce data - raw'!$A$4:$F$619,MATCH($B183, 'Uganda workforce data - raw'!$B$4:$B$619,0), MATCH("Filled Male",'Uganda workforce data - raw'!$A$4:$F$4,0))*INDEX('Mapping cadres'!$B$1:$Z$616,MATCH($B183, 'Mapping cadres'!$B$1:$B$616,0), MATCH(P$32,'Mapping cadres'!$B$1:$Z$1,0))</f>
        <v>0</v>
      </c>
      <c r="Q183" s="226">
        <f>INDEX('Uganda workforce data - raw'!$A$4:$F$619,MATCH($B183, 'Uganda workforce data - raw'!$B$4:$B$619,0), MATCH("Filled Male",'Uganda workforce data - raw'!$A$4:$F$4,0))*INDEX('Mapping cadres'!$B$1:$Z$616,MATCH($B183, 'Mapping cadres'!$B$1:$B$616,0), MATCH(Q$32,'Mapping cadres'!$B$1:$Z$1,0))</f>
        <v>0</v>
      </c>
      <c r="R183" s="226">
        <f>INDEX('Uganda workforce data - raw'!$A$4:$F$619,MATCH($B183, 'Uganda workforce data - raw'!$B$4:$B$619,0), MATCH("Filled Male",'Uganda workforce data - raw'!$A$4:$F$4,0))*INDEX('Mapping cadres'!$B$1:$Z$616,MATCH($B183, 'Mapping cadres'!$B$1:$B$616,0), MATCH(R$32,'Mapping cadres'!$B$1:$Z$1,0))</f>
        <v>0</v>
      </c>
      <c r="S183" s="226">
        <f>INDEX('Uganda workforce data - raw'!$A$4:$F$619,MATCH($B183, 'Uganda workforce data - raw'!$B$4:$B$619,0), MATCH("Filled Male",'Uganda workforce data - raw'!$A$4:$F$4,0))*INDEX('Mapping cadres'!$B$1:$Z$616,MATCH($B183, 'Mapping cadres'!$B$1:$B$616,0), MATCH(S$32,'Mapping cadres'!$B$1:$Z$1,0))</f>
        <v>0</v>
      </c>
      <c r="T183" s="226">
        <f>INDEX('Uganda workforce data - raw'!$A$4:$F$619,MATCH($B183, 'Uganda workforce data - raw'!$B$4:$B$619,0), MATCH("Filled Male",'Uganda workforce data - raw'!$A$4:$F$4,0))*INDEX('Mapping cadres'!$B$1:$Z$616,MATCH($B183, 'Mapping cadres'!$B$1:$B$616,0), MATCH(T$32,'Mapping cadres'!$B$1:$Z$1,0))</f>
        <v>0</v>
      </c>
      <c r="U183" s="226">
        <f>INDEX('Uganda workforce data - raw'!$A$4:$F$619,MATCH($B183, 'Uganda workforce data - raw'!$B$4:$B$619,0), MATCH("Filled Male",'Uganda workforce data - raw'!$A$4:$F$4,0))*INDEX('Mapping cadres'!$B$1:$Z$616,MATCH($B183, 'Mapping cadres'!$B$1:$B$616,0), MATCH(U$32,'Mapping cadres'!$B$1:$Z$1,0))</f>
        <v>0</v>
      </c>
      <c r="V183" s="226">
        <f>INDEX('Uganda workforce data - raw'!$A$4:$F$619,MATCH($B183, 'Uganda workforce data - raw'!$B$4:$B$619,0), MATCH("Filled Male",'Uganda workforce data - raw'!$A$4:$F$4,0))*INDEX('Mapping cadres'!$B$1:$Z$616,MATCH($B183, 'Mapping cadres'!$B$1:$B$616,0), MATCH(V$32,'Mapping cadres'!$B$1:$Z$1,0))</f>
        <v>0</v>
      </c>
      <c r="W183" s="226">
        <f>INDEX('Uganda workforce data - raw'!$A$4:$F$619,MATCH($B183, 'Uganda workforce data - raw'!$B$4:$B$619,0), MATCH("Filled Male",'Uganda workforce data - raw'!$A$4:$F$4,0))*INDEX('Mapping cadres'!$B$1:$Z$616,MATCH($B183, 'Mapping cadres'!$B$1:$B$616,0), MATCH(W$32,'Mapping cadres'!$B$1:$Z$1,0))</f>
        <v>0</v>
      </c>
      <c r="X183" s="226">
        <f>INDEX('Uganda workforce data - raw'!$A$4:$F$619,MATCH($B183, 'Uganda workforce data - raw'!$B$4:$B$619,0), MATCH("Filled Male",'Uganda workforce data - raw'!$A$4:$F$4,0))*INDEX('Mapping cadres'!$B$1:$Z$616,MATCH($B183, 'Mapping cadres'!$B$1:$B$616,0), MATCH(X$32,'Mapping cadres'!$B$1:$Z$1,0))</f>
        <v>0</v>
      </c>
      <c r="Y183" s="226">
        <f>INDEX('Uganda workforce data - raw'!$A$4:$F$619,MATCH($B183, 'Uganda workforce data - raw'!$B$4:$B$619,0), MATCH("Filled Male",'Uganda workforce data - raw'!$A$4:$F$4,0))*INDEX('Mapping cadres'!$B$1:$Z$616,MATCH($B183, 'Mapping cadres'!$B$1:$B$616,0), MATCH(Y$32,'Mapping cadres'!$B$1:$Z$1,0))</f>
        <v>0</v>
      </c>
      <c r="Z183" s="226">
        <f>INDEX('Uganda workforce data - raw'!$A$4:$F$619,MATCH($B183, 'Uganda workforce data - raw'!$B$4:$B$619,0), MATCH("Filled Male",'Uganda workforce data - raw'!$A$4:$F$4,0))*INDEX('Mapping cadres'!$B$1:$Z$616,MATCH($B183, 'Mapping cadres'!$B$1:$B$616,0), MATCH(Z$32,'Mapping cadres'!$B$1:$Z$1,0))</f>
        <v>0</v>
      </c>
      <c r="AA183" s="226">
        <f>INDEX('Uganda workforce data - raw'!$A$4:$F$619,MATCH($B183, 'Uganda workforce data - raw'!$B$4:$B$619,0), MATCH("Filled Female",'Uganda workforce data - raw'!$A$4:$F$4,0))*INDEX('Mapping cadres'!$B$1:$Z$616,MATCH($B183, 'Mapping cadres'!$B$1:$B$616,0), MATCH(AA$32,'Mapping cadres'!$B$1:$Z$1,0))</f>
        <v>0</v>
      </c>
      <c r="AB183" s="226">
        <f>INDEX('Uganda workforce data - raw'!$A$4:$F$619,MATCH($B183, 'Uganda workforce data - raw'!$B$4:$B$619,0), MATCH("Filled Female",'Uganda workforce data - raw'!$A$4:$F$4,0))*INDEX('Mapping cadres'!$B$1:$Z$616,MATCH($B183, 'Mapping cadres'!$B$1:$B$616,0), MATCH(AB$32,'Mapping cadres'!$B$1:$Z$1,0))</f>
        <v>0</v>
      </c>
      <c r="AC183" s="226">
        <f>INDEX('Uganda workforce data - raw'!$A$4:$F$619,MATCH($B183, 'Uganda workforce data - raw'!$B$4:$B$619,0), MATCH("Filled Female",'Uganda workforce data - raw'!$A$4:$F$4,0))*INDEX('Mapping cadres'!$B$1:$Z$616,MATCH($B183, 'Mapping cadres'!$B$1:$B$616,0), MATCH(AC$32,'Mapping cadres'!$B$1:$Z$1,0))</f>
        <v>0</v>
      </c>
      <c r="AD183" s="226">
        <f>INDEX('Uganda workforce data - raw'!$A$4:$F$619,MATCH($B183, 'Uganda workforce data - raw'!$B$4:$B$619,0), MATCH("Filled Female",'Uganda workforce data - raw'!$A$4:$F$4,0))*INDEX('Mapping cadres'!$B$1:$Z$616,MATCH($B183, 'Mapping cadres'!$B$1:$B$616,0), MATCH(AD$32,'Mapping cadres'!$B$1:$Z$1,0))</f>
        <v>0</v>
      </c>
      <c r="AE183" s="226">
        <f>INDEX('Uganda workforce data - raw'!$A$4:$F$619,MATCH($B183, 'Uganda workforce data - raw'!$B$4:$B$619,0), MATCH("Filled Female",'Uganda workforce data - raw'!$A$4:$F$4,0))*INDEX('Mapping cadres'!$B$1:$Z$616,MATCH($B183, 'Mapping cadres'!$B$1:$B$616,0), MATCH(AE$32,'Mapping cadres'!$B$1:$Z$1,0))</f>
        <v>3</v>
      </c>
      <c r="AF183" s="226">
        <f>INDEX('Uganda workforce data - raw'!$A$4:$F$619,MATCH($B183, 'Uganda workforce data - raw'!$B$4:$B$619,0), MATCH("Filled Female",'Uganda workforce data - raw'!$A$4:$F$4,0))*INDEX('Mapping cadres'!$B$1:$Z$616,MATCH($B183, 'Mapping cadres'!$B$1:$B$616,0), MATCH(AF$32,'Mapping cadres'!$B$1:$Z$1,0))</f>
        <v>0</v>
      </c>
      <c r="AG183" s="226">
        <f>INDEX('Uganda workforce data - raw'!$A$4:$F$619,MATCH($B183, 'Uganda workforce data - raw'!$B$4:$B$619,0), MATCH("Filled Female",'Uganda workforce data - raw'!$A$4:$F$4,0))*INDEX('Mapping cadres'!$B$1:$Z$616,MATCH($B183, 'Mapping cadres'!$B$1:$B$616,0), MATCH(AG$32,'Mapping cadres'!$B$1:$Z$1,0))</f>
        <v>0</v>
      </c>
      <c r="AH183" s="226">
        <f>INDEX('Uganda workforce data - raw'!$A$4:$F$619,MATCH($B183, 'Uganda workforce data - raw'!$B$4:$B$619,0), MATCH("Filled Female",'Uganda workforce data - raw'!$A$4:$F$4,0))*INDEX('Mapping cadres'!$B$1:$Z$616,MATCH($B183, 'Mapping cadres'!$B$1:$B$616,0), MATCH(AH$32,'Mapping cadres'!$B$1:$Z$1,0))</f>
        <v>0</v>
      </c>
      <c r="AI183" s="226">
        <f>INDEX('Uganda workforce data - raw'!$A$4:$F$619,MATCH($B183, 'Uganda workforce data - raw'!$B$4:$B$619,0), MATCH("Filled Female",'Uganda workforce data - raw'!$A$4:$F$4,0))*INDEX('Mapping cadres'!$B$1:$Z$616,MATCH($B183, 'Mapping cadres'!$B$1:$B$616,0), MATCH(AI$32,'Mapping cadres'!$B$1:$Z$1,0))</f>
        <v>0</v>
      </c>
      <c r="AJ183" s="226">
        <f>INDEX('Uganda workforce data - raw'!$A$4:$F$619,MATCH($B183, 'Uganda workforce data - raw'!$B$4:$B$619,0), MATCH("Filled Female",'Uganda workforce data - raw'!$A$4:$F$4,0))*INDEX('Mapping cadres'!$B$1:$Z$616,MATCH($B183, 'Mapping cadres'!$B$1:$B$616,0), MATCH(AJ$32,'Mapping cadres'!$B$1:$Z$1,0))</f>
        <v>0</v>
      </c>
      <c r="AK183" s="226">
        <f>INDEX('Uganda workforce data - raw'!$A$4:$F$619,MATCH($B183, 'Uganda workforce data - raw'!$B$4:$B$619,0), MATCH("Filled Female",'Uganda workforce data - raw'!$A$4:$F$4,0))*INDEX('Mapping cadres'!$B$1:$Z$616,MATCH($B183, 'Mapping cadres'!$B$1:$B$616,0), MATCH(AK$32,'Mapping cadres'!$B$1:$Z$1,0))</f>
        <v>0</v>
      </c>
      <c r="AL183" s="226">
        <f>INDEX('Uganda workforce data - raw'!$A$4:$F$619,MATCH($B183, 'Uganda workforce data - raw'!$B$4:$B$619,0), MATCH("Filled Female",'Uganda workforce data - raw'!$A$4:$F$4,0))*INDEX('Mapping cadres'!$B$1:$Z$616,MATCH($B183, 'Mapping cadres'!$B$1:$B$616,0), MATCH(AL$32,'Mapping cadres'!$B$1:$Z$1,0))</f>
        <v>0</v>
      </c>
      <c r="AM183" s="226">
        <f>INDEX('Uganda workforce data - raw'!$A$4:$F$619,MATCH($B183, 'Uganda workforce data - raw'!$B$4:$B$619,0), MATCH("Filled Female",'Uganda workforce data - raw'!$A$4:$F$4,0))*INDEX('Mapping cadres'!$B$1:$Z$616,MATCH($B183, 'Mapping cadres'!$B$1:$B$616,0), MATCH(AM$32,'Mapping cadres'!$B$1:$Z$1,0))</f>
        <v>0</v>
      </c>
      <c r="AN183" s="226">
        <f>INDEX('Uganda workforce data - raw'!$A$4:$F$619,MATCH($B183, 'Uganda workforce data - raw'!$B$4:$B$619,0), MATCH("Filled Female",'Uganda workforce data - raw'!$A$4:$F$4,0))*INDEX('Mapping cadres'!$B$1:$Z$616,MATCH($B183, 'Mapping cadres'!$B$1:$B$616,0), MATCH(AN$32,'Mapping cadres'!$B$1:$Z$1,0))</f>
        <v>0</v>
      </c>
      <c r="AO183" s="226">
        <f>INDEX('Uganda workforce data - raw'!$A$4:$F$619,MATCH($B183, 'Uganda workforce data - raw'!$B$4:$B$619,0), MATCH("Filled Female",'Uganda workforce data - raw'!$A$4:$F$4,0))*INDEX('Mapping cadres'!$B$1:$Z$616,MATCH($B183, 'Mapping cadres'!$B$1:$B$616,0), MATCH(AO$32,'Mapping cadres'!$B$1:$Z$1,0))</f>
        <v>0</v>
      </c>
      <c r="AP183" s="226">
        <f>INDEX('Uganda workforce data - raw'!$A$4:$F$619,MATCH($B183, 'Uganda workforce data - raw'!$B$4:$B$619,0), MATCH("Filled Female",'Uganda workforce data - raw'!$A$4:$F$4,0))*INDEX('Mapping cadres'!$B$1:$Z$616,MATCH($B183, 'Mapping cadres'!$B$1:$B$616,0), MATCH(AP$32,'Mapping cadres'!$B$1:$Z$1,0))</f>
        <v>0</v>
      </c>
      <c r="AQ183" s="226">
        <f>INDEX('Uganda workforce data - raw'!$A$4:$F$619,MATCH($B183, 'Uganda workforce data - raw'!$B$4:$B$619,0), MATCH("Filled Female",'Uganda workforce data - raw'!$A$4:$F$4,0))*INDEX('Mapping cadres'!$B$1:$Z$616,MATCH($B183, 'Mapping cadres'!$B$1:$B$616,0), MATCH(AQ$32,'Mapping cadres'!$B$1:$Z$1,0))</f>
        <v>0</v>
      </c>
      <c r="AR183" s="226">
        <f>INDEX('Uganda workforce data - raw'!$A$4:$F$619,MATCH($B183, 'Uganda workforce data - raw'!$B$4:$B$619,0), MATCH("Filled Female",'Uganda workforce data - raw'!$A$4:$F$4,0))*INDEX('Mapping cadres'!$B$1:$Z$616,MATCH($B183, 'Mapping cadres'!$B$1:$B$616,0), MATCH(AR$32,'Mapping cadres'!$B$1:$Z$1,0))</f>
        <v>0</v>
      </c>
      <c r="AS183" s="226">
        <f>INDEX('Uganda workforce data - raw'!$A$4:$F$619,MATCH($B183, 'Uganda workforce data - raw'!$B$4:$B$619,0), MATCH("Filled Female",'Uganda workforce data - raw'!$A$4:$F$4,0))*INDEX('Mapping cadres'!$B$1:$Z$616,MATCH($B183, 'Mapping cadres'!$B$1:$B$616,0), MATCH(AS$32,'Mapping cadres'!$B$1:$Z$1,0))</f>
        <v>0</v>
      </c>
      <c r="AT183" s="226">
        <f>INDEX('Uganda workforce data - raw'!$A$4:$F$619,MATCH($B183, 'Uganda workforce data - raw'!$B$4:$B$619,0), MATCH("Filled Female",'Uganda workforce data - raw'!$A$4:$F$4,0))*INDEX('Mapping cadres'!$B$1:$Z$616,MATCH($B183, 'Mapping cadres'!$B$1:$B$616,0), MATCH(AT$32,'Mapping cadres'!$B$1:$Z$1,0))</f>
        <v>0</v>
      </c>
      <c r="AU183" s="226">
        <f>INDEX('Uganda workforce data - raw'!$A$4:$F$619,MATCH($B183, 'Uganda workforce data - raw'!$B$4:$B$619,0), MATCH("Filled Female",'Uganda workforce data - raw'!$A$4:$F$4,0))*INDEX('Mapping cadres'!$B$1:$Z$616,MATCH($B183, 'Mapping cadres'!$B$1:$B$616,0), MATCH(AU$32,'Mapping cadres'!$B$1:$Z$1,0))</f>
        <v>0</v>
      </c>
      <c r="AV183" s="226">
        <f>INDEX('Uganda workforce data - raw'!$A$4:$F$619,MATCH($B183, 'Uganda workforce data - raw'!$B$4:$B$619,0), MATCH("Filled Female",'Uganda workforce data - raw'!$A$4:$F$4,0))*INDEX('Mapping cadres'!$B$1:$Z$616,MATCH($B183, 'Mapping cadres'!$B$1:$B$616,0), MATCH(AV$32,'Mapping cadres'!$B$1:$Z$1,0))</f>
        <v>0</v>
      </c>
      <c r="AW183" s="226">
        <f>INDEX('Uganda workforce data - raw'!$A$4:$F$619,MATCH($B183, 'Uganda workforce data - raw'!$B$4:$B$619,0), MATCH("Filled Female",'Uganda workforce data - raw'!$A$4:$F$4,0))*INDEX('Mapping cadres'!$B$1:$Z$616,MATCH($B183, 'Mapping cadres'!$B$1:$B$616,0), MATCH(AW$32,'Mapping cadres'!$B$1:$Z$1,0))</f>
        <v>0</v>
      </c>
      <c r="AX183" s="226">
        <f>INDEX('Uganda workforce data - raw'!$A$4:$F$619,MATCH($B183, 'Uganda workforce data - raw'!$B$4:$B$619,0), MATCH("Filled Female",'Uganda workforce data - raw'!$A$4:$F$4,0))*INDEX('Mapping cadres'!$B$1:$Z$616,MATCH($B183, 'Mapping cadres'!$B$1:$B$616,0), MATCH(AX$32,'Mapping cadres'!$B$1:$Z$1,0))</f>
        <v>0</v>
      </c>
      <c r="AY183" s="226">
        <f t="shared" si="53"/>
        <v>0</v>
      </c>
      <c r="AZ183" s="226">
        <f t="shared" si="54"/>
        <v>0</v>
      </c>
      <c r="BA183" s="226">
        <f t="shared" si="55"/>
        <v>0</v>
      </c>
      <c r="BB183" s="226">
        <f t="shared" si="56"/>
        <v>0</v>
      </c>
      <c r="BC183" s="226">
        <f t="shared" si="57"/>
        <v>15</v>
      </c>
      <c r="BD183" s="226">
        <f t="shared" si="58"/>
        <v>0</v>
      </c>
      <c r="BE183" s="226">
        <f t="shared" si="59"/>
        <v>0</v>
      </c>
      <c r="BF183" s="226">
        <f t="shared" si="60"/>
        <v>0</v>
      </c>
      <c r="BG183" s="226">
        <f t="shared" si="61"/>
        <v>0</v>
      </c>
      <c r="BH183" s="226">
        <f t="shared" si="62"/>
        <v>0</v>
      </c>
      <c r="BI183" s="226">
        <f t="shared" si="63"/>
        <v>0</v>
      </c>
      <c r="BJ183" s="226">
        <f t="shared" si="64"/>
        <v>0</v>
      </c>
      <c r="BK183" s="226">
        <f t="shared" si="65"/>
        <v>0</v>
      </c>
      <c r="BL183" s="226">
        <f t="shared" si="66"/>
        <v>0</v>
      </c>
      <c r="BM183" s="226">
        <f t="shared" si="67"/>
        <v>0</v>
      </c>
      <c r="BN183" s="226">
        <f t="shared" si="68"/>
        <v>0</v>
      </c>
      <c r="BO183" s="226">
        <f t="shared" si="69"/>
        <v>0</v>
      </c>
      <c r="BP183" s="226">
        <f t="shared" si="70"/>
        <v>0</v>
      </c>
      <c r="BQ183" s="226">
        <f t="shared" si="71"/>
        <v>0</v>
      </c>
      <c r="BR183" s="226">
        <f t="shared" si="72"/>
        <v>0</v>
      </c>
      <c r="BS183" s="226">
        <f t="shared" si="73"/>
        <v>0</v>
      </c>
      <c r="BT183" s="226">
        <f t="shared" si="74"/>
        <v>0</v>
      </c>
      <c r="BU183" s="226">
        <f t="shared" si="75"/>
        <v>0</v>
      </c>
      <c r="BV183" s="226">
        <f t="shared" si="76"/>
        <v>0</v>
      </c>
    </row>
    <row r="184" spans="1:74">
      <c r="A184" s="226">
        <v>152</v>
      </c>
      <c r="B184" s="237" t="s">
        <v>1456</v>
      </c>
      <c r="C184" s="226">
        <f>INDEX('Uganda workforce data - raw'!$A$4:$F$619,MATCH($B184, 'Uganda workforce data - raw'!$B$4:$B$619,0), MATCH("Filled Male",'Uganda workforce data - raw'!$A$4:$F$4,0))*INDEX('Mapping cadres'!$B$1:$Z$616,MATCH($B184, 'Mapping cadres'!$B$1:$B$616,0), MATCH(C$32,'Mapping cadres'!$B$1:$Z$1,0))</f>
        <v>0</v>
      </c>
      <c r="D184" s="226">
        <f>INDEX('Uganda workforce data - raw'!$A$4:$F$619,MATCH($B184, 'Uganda workforce data - raw'!$B$4:$B$619,0), MATCH("Filled Male",'Uganda workforce data - raw'!$A$4:$F$4,0))*INDEX('Mapping cadres'!$B$1:$Z$616,MATCH($B184, 'Mapping cadres'!$B$1:$B$616,0), MATCH(D$32,'Mapping cadres'!$B$1:$Z$1,0))</f>
        <v>0</v>
      </c>
      <c r="E184" s="226">
        <f>INDEX('Uganda workforce data - raw'!$A$4:$F$619,MATCH($B184, 'Uganda workforce data - raw'!$B$4:$B$619,0), MATCH("Filled Male",'Uganda workforce data - raw'!$A$4:$F$4,0))*INDEX('Mapping cadres'!$B$1:$Z$616,MATCH($B184, 'Mapping cadres'!$B$1:$B$616,0), MATCH(E$32,'Mapping cadres'!$B$1:$Z$1,0))</f>
        <v>0</v>
      </c>
      <c r="F184" s="226">
        <f>INDEX('Uganda workforce data - raw'!$A$4:$F$619,MATCH($B184, 'Uganda workforce data - raw'!$B$4:$B$619,0), MATCH("Filled Male",'Uganda workforce data - raw'!$A$4:$F$4,0))*INDEX('Mapping cadres'!$B$1:$Z$616,MATCH($B184, 'Mapping cadres'!$B$1:$B$616,0), MATCH(F$32,'Mapping cadres'!$B$1:$Z$1,0))</f>
        <v>0</v>
      </c>
      <c r="G184" s="226">
        <f>INDEX('Uganda workforce data - raw'!$A$4:$F$619,MATCH($B184, 'Uganda workforce data - raw'!$B$4:$B$619,0), MATCH("Filled Male",'Uganda workforce data - raw'!$A$4:$F$4,0))*INDEX('Mapping cadres'!$B$1:$Z$616,MATCH($B184, 'Mapping cadres'!$B$1:$B$616,0), MATCH(G$32,'Mapping cadres'!$B$1:$Z$1,0))</f>
        <v>0</v>
      </c>
      <c r="H184" s="226">
        <f>INDEX('Uganda workforce data - raw'!$A$4:$F$619,MATCH($B184, 'Uganda workforce data - raw'!$B$4:$B$619,0), MATCH("Filled Male",'Uganda workforce data - raw'!$A$4:$F$4,0))*INDEX('Mapping cadres'!$B$1:$Z$616,MATCH($B184, 'Mapping cadres'!$B$1:$B$616,0), MATCH(H$32,'Mapping cadres'!$B$1:$Z$1,0))</f>
        <v>0</v>
      </c>
      <c r="I184" s="226">
        <f>INDEX('Uganda workforce data - raw'!$A$4:$F$619,MATCH($B184, 'Uganda workforce data - raw'!$B$4:$B$619,0), MATCH("Filled Male",'Uganda workforce data - raw'!$A$4:$F$4,0))*INDEX('Mapping cadres'!$B$1:$Z$616,MATCH($B184, 'Mapping cadres'!$B$1:$B$616,0), MATCH(I$32,'Mapping cadres'!$B$1:$Z$1,0))</f>
        <v>0</v>
      </c>
      <c r="J184" s="226">
        <f>INDEX('Uganda workforce data - raw'!$A$4:$F$619,MATCH($B184, 'Uganda workforce data - raw'!$B$4:$B$619,0), MATCH("Filled Male",'Uganda workforce data - raw'!$A$4:$F$4,0))*INDEX('Mapping cadres'!$B$1:$Z$616,MATCH($B184, 'Mapping cadres'!$B$1:$B$616,0), MATCH(J$32,'Mapping cadres'!$B$1:$Z$1,0))</f>
        <v>0</v>
      </c>
      <c r="K184" s="226">
        <f>INDEX('Uganda workforce data - raw'!$A$4:$F$619,MATCH($B184, 'Uganda workforce data - raw'!$B$4:$B$619,0), MATCH("Filled Male",'Uganda workforce data - raw'!$A$4:$F$4,0))*INDEX('Mapping cadres'!$B$1:$Z$616,MATCH($B184, 'Mapping cadres'!$B$1:$B$616,0), MATCH(K$32,'Mapping cadres'!$B$1:$Z$1,0))</f>
        <v>0</v>
      </c>
      <c r="L184" s="226">
        <f>INDEX('Uganda workforce data - raw'!$A$4:$F$619,MATCH($B184, 'Uganda workforce data - raw'!$B$4:$B$619,0), MATCH("Filled Male",'Uganda workforce data - raw'!$A$4:$F$4,0))*INDEX('Mapping cadres'!$B$1:$Z$616,MATCH($B184, 'Mapping cadres'!$B$1:$B$616,0), MATCH(L$32,'Mapping cadres'!$B$1:$Z$1,0))</f>
        <v>0</v>
      </c>
      <c r="M184" s="226">
        <f>INDEX('Uganda workforce data - raw'!$A$4:$F$619,MATCH($B184, 'Uganda workforce data - raw'!$B$4:$B$619,0), MATCH("Filled Male",'Uganda workforce data - raw'!$A$4:$F$4,0))*INDEX('Mapping cadres'!$B$1:$Z$616,MATCH($B184, 'Mapping cadres'!$B$1:$B$616,0), MATCH(M$32,'Mapping cadres'!$B$1:$Z$1,0))</f>
        <v>0</v>
      </c>
      <c r="N184" s="226">
        <f>INDEX('Uganda workforce data - raw'!$A$4:$F$619,MATCH($B184, 'Uganda workforce data - raw'!$B$4:$B$619,0), MATCH("Filled Male",'Uganda workforce data - raw'!$A$4:$F$4,0))*INDEX('Mapping cadres'!$B$1:$Z$616,MATCH($B184, 'Mapping cadres'!$B$1:$B$616,0), MATCH(N$32,'Mapping cadres'!$B$1:$Z$1,0))</f>
        <v>0</v>
      </c>
      <c r="O184" s="226">
        <f>INDEX('Uganda workforce data - raw'!$A$4:$F$619,MATCH($B184, 'Uganda workforce data - raw'!$B$4:$B$619,0), MATCH("Filled Male",'Uganda workforce data - raw'!$A$4:$F$4,0))*INDEX('Mapping cadres'!$B$1:$Z$616,MATCH($B184, 'Mapping cadres'!$B$1:$B$616,0), MATCH(O$32,'Mapping cadres'!$B$1:$Z$1,0))</f>
        <v>0</v>
      </c>
      <c r="P184" s="226">
        <f>INDEX('Uganda workforce data - raw'!$A$4:$F$619,MATCH($B184, 'Uganda workforce data - raw'!$B$4:$B$619,0), MATCH("Filled Male",'Uganda workforce data - raw'!$A$4:$F$4,0))*INDEX('Mapping cadres'!$B$1:$Z$616,MATCH($B184, 'Mapping cadres'!$B$1:$B$616,0), MATCH(P$32,'Mapping cadres'!$B$1:$Z$1,0))</f>
        <v>0</v>
      </c>
      <c r="Q184" s="226">
        <f>INDEX('Uganda workforce data - raw'!$A$4:$F$619,MATCH($B184, 'Uganda workforce data - raw'!$B$4:$B$619,0), MATCH("Filled Male",'Uganda workforce data - raw'!$A$4:$F$4,0))*INDEX('Mapping cadres'!$B$1:$Z$616,MATCH($B184, 'Mapping cadres'!$B$1:$B$616,0), MATCH(Q$32,'Mapping cadres'!$B$1:$Z$1,0))</f>
        <v>0</v>
      </c>
      <c r="R184" s="226">
        <f>INDEX('Uganda workforce data - raw'!$A$4:$F$619,MATCH($B184, 'Uganda workforce data - raw'!$B$4:$B$619,0), MATCH("Filled Male",'Uganda workforce data - raw'!$A$4:$F$4,0))*INDEX('Mapping cadres'!$B$1:$Z$616,MATCH($B184, 'Mapping cadres'!$B$1:$B$616,0), MATCH(R$32,'Mapping cadres'!$B$1:$Z$1,0))</f>
        <v>0</v>
      </c>
      <c r="S184" s="226">
        <f>INDEX('Uganda workforce data - raw'!$A$4:$F$619,MATCH($B184, 'Uganda workforce data - raw'!$B$4:$B$619,0), MATCH("Filled Male",'Uganda workforce data - raw'!$A$4:$F$4,0))*INDEX('Mapping cadres'!$B$1:$Z$616,MATCH($B184, 'Mapping cadres'!$B$1:$B$616,0), MATCH(S$32,'Mapping cadres'!$B$1:$Z$1,0))</f>
        <v>0</v>
      </c>
      <c r="T184" s="226">
        <f>INDEX('Uganda workforce data - raw'!$A$4:$F$619,MATCH($B184, 'Uganda workforce data - raw'!$B$4:$B$619,0), MATCH("Filled Male",'Uganda workforce data - raw'!$A$4:$F$4,0))*INDEX('Mapping cadres'!$B$1:$Z$616,MATCH($B184, 'Mapping cadres'!$B$1:$B$616,0), MATCH(T$32,'Mapping cadres'!$B$1:$Z$1,0))</f>
        <v>1</v>
      </c>
      <c r="U184" s="226">
        <f>INDEX('Uganda workforce data - raw'!$A$4:$F$619,MATCH($B184, 'Uganda workforce data - raw'!$B$4:$B$619,0), MATCH("Filled Male",'Uganda workforce data - raw'!$A$4:$F$4,0))*INDEX('Mapping cadres'!$B$1:$Z$616,MATCH($B184, 'Mapping cadres'!$B$1:$B$616,0), MATCH(U$32,'Mapping cadres'!$B$1:$Z$1,0))</f>
        <v>0</v>
      </c>
      <c r="V184" s="226">
        <f>INDEX('Uganda workforce data - raw'!$A$4:$F$619,MATCH($B184, 'Uganda workforce data - raw'!$B$4:$B$619,0), MATCH("Filled Male",'Uganda workforce data - raw'!$A$4:$F$4,0))*INDEX('Mapping cadres'!$B$1:$Z$616,MATCH($B184, 'Mapping cadres'!$B$1:$B$616,0), MATCH(V$32,'Mapping cadres'!$B$1:$Z$1,0))</f>
        <v>0</v>
      </c>
      <c r="W184" s="226">
        <f>INDEX('Uganda workforce data - raw'!$A$4:$F$619,MATCH($B184, 'Uganda workforce data - raw'!$B$4:$B$619,0), MATCH("Filled Male",'Uganda workforce data - raw'!$A$4:$F$4,0))*INDEX('Mapping cadres'!$B$1:$Z$616,MATCH($B184, 'Mapping cadres'!$B$1:$B$616,0), MATCH(W$32,'Mapping cadres'!$B$1:$Z$1,0))</f>
        <v>0</v>
      </c>
      <c r="X184" s="226">
        <f>INDEX('Uganda workforce data - raw'!$A$4:$F$619,MATCH($B184, 'Uganda workforce data - raw'!$B$4:$B$619,0), MATCH("Filled Male",'Uganda workforce data - raw'!$A$4:$F$4,0))*INDEX('Mapping cadres'!$B$1:$Z$616,MATCH($B184, 'Mapping cadres'!$B$1:$B$616,0), MATCH(X$32,'Mapping cadres'!$B$1:$Z$1,0))</f>
        <v>0</v>
      </c>
      <c r="Y184" s="226">
        <f>INDEX('Uganda workforce data - raw'!$A$4:$F$619,MATCH($B184, 'Uganda workforce data - raw'!$B$4:$B$619,0), MATCH("Filled Male",'Uganda workforce data - raw'!$A$4:$F$4,0))*INDEX('Mapping cadres'!$B$1:$Z$616,MATCH($B184, 'Mapping cadres'!$B$1:$B$616,0), MATCH(Y$32,'Mapping cadres'!$B$1:$Z$1,0))</f>
        <v>0</v>
      </c>
      <c r="Z184" s="226">
        <f>INDEX('Uganda workforce data - raw'!$A$4:$F$619,MATCH($B184, 'Uganda workforce data - raw'!$B$4:$B$619,0), MATCH("Filled Male",'Uganda workforce data - raw'!$A$4:$F$4,0))*INDEX('Mapping cadres'!$B$1:$Z$616,MATCH($B184, 'Mapping cadres'!$B$1:$B$616,0), MATCH(Z$32,'Mapping cadres'!$B$1:$Z$1,0))</f>
        <v>0</v>
      </c>
      <c r="AA184" s="226">
        <f>INDEX('Uganda workforce data - raw'!$A$4:$F$619,MATCH($B184, 'Uganda workforce data - raw'!$B$4:$B$619,0), MATCH("Filled Female",'Uganda workforce data - raw'!$A$4:$F$4,0))*INDEX('Mapping cadres'!$B$1:$Z$616,MATCH($B184, 'Mapping cadres'!$B$1:$B$616,0), MATCH(AA$32,'Mapping cadres'!$B$1:$Z$1,0))</f>
        <v>0</v>
      </c>
      <c r="AB184" s="226">
        <f>INDEX('Uganda workforce data - raw'!$A$4:$F$619,MATCH($B184, 'Uganda workforce data - raw'!$B$4:$B$619,0), MATCH("Filled Female",'Uganda workforce data - raw'!$A$4:$F$4,0))*INDEX('Mapping cadres'!$B$1:$Z$616,MATCH($B184, 'Mapping cadres'!$B$1:$B$616,0), MATCH(AB$32,'Mapping cadres'!$B$1:$Z$1,0))</f>
        <v>0</v>
      </c>
      <c r="AC184" s="226">
        <f>INDEX('Uganda workforce data - raw'!$A$4:$F$619,MATCH($B184, 'Uganda workforce data - raw'!$B$4:$B$619,0), MATCH("Filled Female",'Uganda workforce data - raw'!$A$4:$F$4,0))*INDEX('Mapping cadres'!$B$1:$Z$616,MATCH($B184, 'Mapping cadres'!$B$1:$B$616,0), MATCH(AC$32,'Mapping cadres'!$B$1:$Z$1,0))</f>
        <v>0</v>
      </c>
      <c r="AD184" s="226">
        <f>INDEX('Uganda workforce data - raw'!$A$4:$F$619,MATCH($B184, 'Uganda workforce data - raw'!$B$4:$B$619,0), MATCH("Filled Female",'Uganda workforce data - raw'!$A$4:$F$4,0))*INDEX('Mapping cadres'!$B$1:$Z$616,MATCH($B184, 'Mapping cadres'!$B$1:$B$616,0), MATCH(AD$32,'Mapping cadres'!$B$1:$Z$1,0))</f>
        <v>0</v>
      </c>
      <c r="AE184" s="226">
        <f>INDEX('Uganda workforce data - raw'!$A$4:$F$619,MATCH($B184, 'Uganda workforce data - raw'!$B$4:$B$619,0), MATCH("Filled Female",'Uganda workforce data - raw'!$A$4:$F$4,0))*INDEX('Mapping cadres'!$B$1:$Z$616,MATCH($B184, 'Mapping cadres'!$B$1:$B$616,0), MATCH(AE$32,'Mapping cadres'!$B$1:$Z$1,0))</f>
        <v>0</v>
      </c>
      <c r="AF184" s="226">
        <f>INDEX('Uganda workforce data - raw'!$A$4:$F$619,MATCH($B184, 'Uganda workforce data - raw'!$B$4:$B$619,0), MATCH("Filled Female",'Uganda workforce data - raw'!$A$4:$F$4,0))*INDEX('Mapping cadres'!$B$1:$Z$616,MATCH($B184, 'Mapping cadres'!$B$1:$B$616,0), MATCH(AF$32,'Mapping cadres'!$B$1:$Z$1,0))</f>
        <v>0</v>
      </c>
      <c r="AG184" s="226">
        <f>INDEX('Uganda workforce data - raw'!$A$4:$F$619,MATCH($B184, 'Uganda workforce data - raw'!$B$4:$B$619,0), MATCH("Filled Female",'Uganda workforce data - raw'!$A$4:$F$4,0))*INDEX('Mapping cadres'!$B$1:$Z$616,MATCH($B184, 'Mapping cadres'!$B$1:$B$616,0), MATCH(AG$32,'Mapping cadres'!$B$1:$Z$1,0))</f>
        <v>0</v>
      </c>
      <c r="AH184" s="226">
        <f>INDEX('Uganda workforce data - raw'!$A$4:$F$619,MATCH($B184, 'Uganda workforce data - raw'!$B$4:$B$619,0), MATCH("Filled Female",'Uganda workforce data - raw'!$A$4:$F$4,0))*INDEX('Mapping cadres'!$B$1:$Z$616,MATCH($B184, 'Mapping cadres'!$B$1:$B$616,0), MATCH(AH$32,'Mapping cadres'!$B$1:$Z$1,0))</f>
        <v>0</v>
      </c>
      <c r="AI184" s="226">
        <f>INDEX('Uganda workforce data - raw'!$A$4:$F$619,MATCH($B184, 'Uganda workforce data - raw'!$B$4:$B$619,0), MATCH("Filled Female",'Uganda workforce data - raw'!$A$4:$F$4,0))*INDEX('Mapping cadres'!$B$1:$Z$616,MATCH($B184, 'Mapping cadres'!$B$1:$B$616,0), MATCH(AI$32,'Mapping cadres'!$B$1:$Z$1,0))</f>
        <v>0</v>
      </c>
      <c r="AJ184" s="226">
        <f>INDEX('Uganda workforce data - raw'!$A$4:$F$619,MATCH($B184, 'Uganda workforce data - raw'!$B$4:$B$619,0), MATCH("Filled Female",'Uganda workforce data - raw'!$A$4:$F$4,0))*INDEX('Mapping cadres'!$B$1:$Z$616,MATCH($B184, 'Mapping cadres'!$B$1:$B$616,0), MATCH(AJ$32,'Mapping cadres'!$B$1:$Z$1,0))</f>
        <v>0</v>
      </c>
      <c r="AK184" s="226">
        <f>INDEX('Uganda workforce data - raw'!$A$4:$F$619,MATCH($B184, 'Uganda workforce data - raw'!$B$4:$B$619,0), MATCH("Filled Female",'Uganda workforce data - raw'!$A$4:$F$4,0))*INDEX('Mapping cadres'!$B$1:$Z$616,MATCH($B184, 'Mapping cadres'!$B$1:$B$616,0), MATCH(AK$32,'Mapping cadres'!$B$1:$Z$1,0))</f>
        <v>0</v>
      </c>
      <c r="AL184" s="226">
        <f>INDEX('Uganda workforce data - raw'!$A$4:$F$619,MATCH($B184, 'Uganda workforce data - raw'!$B$4:$B$619,0), MATCH("Filled Female",'Uganda workforce data - raw'!$A$4:$F$4,0))*INDEX('Mapping cadres'!$B$1:$Z$616,MATCH($B184, 'Mapping cadres'!$B$1:$B$616,0), MATCH(AL$32,'Mapping cadres'!$B$1:$Z$1,0))</f>
        <v>0</v>
      </c>
      <c r="AM184" s="226">
        <f>INDEX('Uganda workforce data - raw'!$A$4:$F$619,MATCH($B184, 'Uganda workforce data - raw'!$B$4:$B$619,0), MATCH("Filled Female",'Uganda workforce data - raw'!$A$4:$F$4,0))*INDEX('Mapping cadres'!$B$1:$Z$616,MATCH($B184, 'Mapping cadres'!$B$1:$B$616,0), MATCH(AM$32,'Mapping cadres'!$B$1:$Z$1,0))</f>
        <v>0</v>
      </c>
      <c r="AN184" s="226">
        <f>INDEX('Uganda workforce data - raw'!$A$4:$F$619,MATCH($B184, 'Uganda workforce data - raw'!$B$4:$B$619,0), MATCH("Filled Female",'Uganda workforce data - raw'!$A$4:$F$4,0))*INDEX('Mapping cadres'!$B$1:$Z$616,MATCH($B184, 'Mapping cadres'!$B$1:$B$616,0), MATCH(AN$32,'Mapping cadres'!$B$1:$Z$1,0))</f>
        <v>0</v>
      </c>
      <c r="AO184" s="226">
        <f>INDEX('Uganda workforce data - raw'!$A$4:$F$619,MATCH($B184, 'Uganda workforce data - raw'!$B$4:$B$619,0), MATCH("Filled Female",'Uganda workforce data - raw'!$A$4:$F$4,0))*INDEX('Mapping cadres'!$B$1:$Z$616,MATCH($B184, 'Mapping cadres'!$B$1:$B$616,0), MATCH(AO$32,'Mapping cadres'!$B$1:$Z$1,0))</f>
        <v>0</v>
      </c>
      <c r="AP184" s="226">
        <f>INDEX('Uganda workforce data - raw'!$A$4:$F$619,MATCH($B184, 'Uganda workforce data - raw'!$B$4:$B$619,0), MATCH("Filled Female",'Uganda workforce data - raw'!$A$4:$F$4,0))*INDEX('Mapping cadres'!$B$1:$Z$616,MATCH($B184, 'Mapping cadres'!$B$1:$B$616,0), MATCH(AP$32,'Mapping cadres'!$B$1:$Z$1,0))</f>
        <v>0</v>
      </c>
      <c r="AQ184" s="226">
        <f>INDEX('Uganda workforce data - raw'!$A$4:$F$619,MATCH($B184, 'Uganda workforce data - raw'!$B$4:$B$619,0), MATCH("Filled Female",'Uganda workforce data - raw'!$A$4:$F$4,0))*INDEX('Mapping cadres'!$B$1:$Z$616,MATCH($B184, 'Mapping cadres'!$B$1:$B$616,0), MATCH(AQ$32,'Mapping cadres'!$B$1:$Z$1,0))</f>
        <v>0</v>
      </c>
      <c r="AR184" s="226">
        <f>INDEX('Uganda workforce data - raw'!$A$4:$F$619,MATCH($B184, 'Uganda workforce data - raw'!$B$4:$B$619,0), MATCH("Filled Female",'Uganda workforce data - raw'!$A$4:$F$4,0))*INDEX('Mapping cadres'!$B$1:$Z$616,MATCH($B184, 'Mapping cadres'!$B$1:$B$616,0), MATCH(AR$32,'Mapping cadres'!$B$1:$Z$1,0))</f>
        <v>0</v>
      </c>
      <c r="AS184" s="226">
        <f>INDEX('Uganda workforce data - raw'!$A$4:$F$619,MATCH($B184, 'Uganda workforce data - raw'!$B$4:$B$619,0), MATCH("Filled Female",'Uganda workforce data - raw'!$A$4:$F$4,0))*INDEX('Mapping cadres'!$B$1:$Z$616,MATCH($B184, 'Mapping cadres'!$B$1:$B$616,0), MATCH(AS$32,'Mapping cadres'!$B$1:$Z$1,0))</f>
        <v>0</v>
      </c>
      <c r="AT184" s="226">
        <f>INDEX('Uganda workforce data - raw'!$A$4:$F$619,MATCH($B184, 'Uganda workforce data - raw'!$B$4:$B$619,0), MATCH("Filled Female",'Uganda workforce data - raw'!$A$4:$F$4,0))*INDEX('Mapping cadres'!$B$1:$Z$616,MATCH($B184, 'Mapping cadres'!$B$1:$B$616,0), MATCH(AT$32,'Mapping cadres'!$B$1:$Z$1,0))</f>
        <v>0</v>
      </c>
      <c r="AU184" s="226">
        <f>INDEX('Uganda workforce data - raw'!$A$4:$F$619,MATCH($B184, 'Uganda workforce data - raw'!$B$4:$B$619,0), MATCH("Filled Female",'Uganda workforce data - raw'!$A$4:$F$4,0))*INDEX('Mapping cadres'!$B$1:$Z$616,MATCH($B184, 'Mapping cadres'!$B$1:$B$616,0), MATCH(AU$32,'Mapping cadres'!$B$1:$Z$1,0))</f>
        <v>0</v>
      </c>
      <c r="AV184" s="226">
        <f>INDEX('Uganda workforce data - raw'!$A$4:$F$619,MATCH($B184, 'Uganda workforce data - raw'!$B$4:$B$619,0), MATCH("Filled Female",'Uganda workforce data - raw'!$A$4:$F$4,0))*INDEX('Mapping cadres'!$B$1:$Z$616,MATCH($B184, 'Mapping cadres'!$B$1:$B$616,0), MATCH(AV$32,'Mapping cadres'!$B$1:$Z$1,0))</f>
        <v>0</v>
      </c>
      <c r="AW184" s="226">
        <f>INDEX('Uganda workforce data - raw'!$A$4:$F$619,MATCH($B184, 'Uganda workforce data - raw'!$B$4:$B$619,0), MATCH("Filled Female",'Uganda workforce data - raw'!$A$4:$F$4,0))*INDEX('Mapping cadres'!$B$1:$Z$616,MATCH($B184, 'Mapping cadres'!$B$1:$B$616,0), MATCH(AW$32,'Mapping cadres'!$B$1:$Z$1,0))</f>
        <v>0</v>
      </c>
      <c r="AX184" s="226">
        <f>INDEX('Uganda workforce data - raw'!$A$4:$F$619,MATCH($B184, 'Uganda workforce data - raw'!$B$4:$B$619,0), MATCH("Filled Female",'Uganda workforce data - raw'!$A$4:$F$4,0))*INDEX('Mapping cadres'!$B$1:$Z$616,MATCH($B184, 'Mapping cadres'!$B$1:$B$616,0), MATCH(AX$32,'Mapping cadres'!$B$1:$Z$1,0))</f>
        <v>0</v>
      </c>
      <c r="AY184" s="226">
        <f t="shared" si="53"/>
        <v>0</v>
      </c>
      <c r="AZ184" s="226">
        <f t="shared" si="54"/>
        <v>0</v>
      </c>
      <c r="BA184" s="226">
        <f t="shared" si="55"/>
        <v>0</v>
      </c>
      <c r="BB184" s="226">
        <f t="shared" si="56"/>
        <v>0</v>
      </c>
      <c r="BC184" s="226">
        <f t="shared" si="57"/>
        <v>0</v>
      </c>
      <c r="BD184" s="226">
        <f t="shared" si="58"/>
        <v>0</v>
      </c>
      <c r="BE184" s="226">
        <f t="shared" si="59"/>
        <v>0</v>
      </c>
      <c r="BF184" s="226">
        <f t="shared" si="60"/>
        <v>0</v>
      </c>
      <c r="BG184" s="226">
        <f t="shared" si="61"/>
        <v>0</v>
      </c>
      <c r="BH184" s="226">
        <f t="shared" si="62"/>
        <v>0</v>
      </c>
      <c r="BI184" s="226">
        <f t="shared" si="63"/>
        <v>0</v>
      </c>
      <c r="BJ184" s="226">
        <f t="shared" si="64"/>
        <v>0</v>
      </c>
      <c r="BK184" s="226">
        <f t="shared" si="65"/>
        <v>0</v>
      </c>
      <c r="BL184" s="226">
        <f t="shared" si="66"/>
        <v>0</v>
      </c>
      <c r="BM184" s="226">
        <f t="shared" si="67"/>
        <v>0</v>
      </c>
      <c r="BN184" s="226">
        <f t="shared" si="68"/>
        <v>0</v>
      </c>
      <c r="BO184" s="226">
        <f t="shared" si="69"/>
        <v>0</v>
      </c>
      <c r="BP184" s="226">
        <f t="shared" si="70"/>
        <v>1</v>
      </c>
      <c r="BQ184" s="226">
        <f t="shared" si="71"/>
        <v>0</v>
      </c>
      <c r="BR184" s="226">
        <f t="shared" si="72"/>
        <v>0</v>
      </c>
      <c r="BS184" s="226">
        <f t="shared" si="73"/>
        <v>0</v>
      </c>
      <c r="BT184" s="226">
        <f t="shared" si="74"/>
        <v>0</v>
      </c>
      <c r="BU184" s="226">
        <f t="shared" si="75"/>
        <v>0</v>
      </c>
      <c r="BV184" s="226">
        <f t="shared" si="76"/>
        <v>0</v>
      </c>
    </row>
    <row r="185" spans="1:74">
      <c r="A185" s="226">
        <v>153</v>
      </c>
      <c r="B185" s="237" t="s">
        <v>1457</v>
      </c>
      <c r="C185" s="226">
        <f>INDEX('Uganda workforce data - raw'!$A$4:$F$619,MATCH($B185, 'Uganda workforce data - raw'!$B$4:$B$619,0), MATCH("Filled Male",'Uganda workforce data - raw'!$A$4:$F$4,0))*INDEX('Mapping cadres'!$B$1:$Z$616,MATCH($B185, 'Mapping cadres'!$B$1:$B$616,0), MATCH(C$32,'Mapping cadres'!$B$1:$Z$1,0))</f>
        <v>0</v>
      </c>
      <c r="D185" s="226">
        <f>INDEX('Uganda workforce data - raw'!$A$4:$F$619,MATCH($B185, 'Uganda workforce data - raw'!$B$4:$B$619,0), MATCH("Filled Male",'Uganda workforce data - raw'!$A$4:$F$4,0))*INDEX('Mapping cadres'!$B$1:$Z$616,MATCH($B185, 'Mapping cadres'!$B$1:$B$616,0), MATCH(D$32,'Mapping cadres'!$B$1:$Z$1,0))</f>
        <v>0</v>
      </c>
      <c r="E185" s="226">
        <f>INDEX('Uganda workforce data - raw'!$A$4:$F$619,MATCH($B185, 'Uganda workforce data - raw'!$B$4:$B$619,0), MATCH("Filled Male",'Uganda workforce data - raw'!$A$4:$F$4,0))*INDEX('Mapping cadres'!$B$1:$Z$616,MATCH($B185, 'Mapping cadres'!$B$1:$B$616,0), MATCH(E$32,'Mapping cadres'!$B$1:$Z$1,0))</f>
        <v>0</v>
      </c>
      <c r="F185" s="226">
        <f>INDEX('Uganda workforce data - raw'!$A$4:$F$619,MATCH($B185, 'Uganda workforce data - raw'!$B$4:$B$619,0), MATCH("Filled Male",'Uganda workforce data - raw'!$A$4:$F$4,0))*INDEX('Mapping cadres'!$B$1:$Z$616,MATCH($B185, 'Mapping cadres'!$B$1:$B$616,0), MATCH(F$32,'Mapping cadres'!$B$1:$Z$1,0))</f>
        <v>0</v>
      </c>
      <c r="G185" s="226">
        <f>INDEX('Uganda workforce data - raw'!$A$4:$F$619,MATCH($B185, 'Uganda workforce data - raw'!$B$4:$B$619,0), MATCH("Filled Male",'Uganda workforce data - raw'!$A$4:$F$4,0))*INDEX('Mapping cadres'!$B$1:$Z$616,MATCH($B185, 'Mapping cadres'!$B$1:$B$616,0), MATCH(G$32,'Mapping cadres'!$B$1:$Z$1,0))</f>
        <v>0</v>
      </c>
      <c r="H185" s="226">
        <f>INDEX('Uganda workforce data - raw'!$A$4:$F$619,MATCH($B185, 'Uganda workforce data - raw'!$B$4:$B$619,0), MATCH("Filled Male",'Uganda workforce data - raw'!$A$4:$F$4,0))*INDEX('Mapping cadres'!$B$1:$Z$616,MATCH($B185, 'Mapping cadres'!$B$1:$B$616,0), MATCH(H$32,'Mapping cadres'!$B$1:$Z$1,0))</f>
        <v>0</v>
      </c>
      <c r="I185" s="226">
        <f>INDEX('Uganda workforce data - raw'!$A$4:$F$619,MATCH($B185, 'Uganda workforce data - raw'!$B$4:$B$619,0), MATCH("Filled Male",'Uganda workforce data - raw'!$A$4:$F$4,0))*INDEX('Mapping cadres'!$B$1:$Z$616,MATCH($B185, 'Mapping cadres'!$B$1:$B$616,0), MATCH(I$32,'Mapping cadres'!$B$1:$Z$1,0))</f>
        <v>0</v>
      </c>
      <c r="J185" s="226">
        <f>INDEX('Uganda workforce data - raw'!$A$4:$F$619,MATCH($B185, 'Uganda workforce data - raw'!$B$4:$B$619,0), MATCH("Filled Male",'Uganda workforce data - raw'!$A$4:$F$4,0))*INDEX('Mapping cadres'!$B$1:$Z$616,MATCH($B185, 'Mapping cadres'!$B$1:$B$616,0), MATCH(J$32,'Mapping cadres'!$B$1:$Z$1,0))</f>
        <v>0</v>
      </c>
      <c r="K185" s="226">
        <f>INDEX('Uganda workforce data - raw'!$A$4:$F$619,MATCH($B185, 'Uganda workforce data - raw'!$B$4:$B$619,0), MATCH("Filled Male",'Uganda workforce data - raw'!$A$4:$F$4,0))*INDEX('Mapping cadres'!$B$1:$Z$616,MATCH($B185, 'Mapping cadres'!$B$1:$B$616,0), MATCH(K$32,'Mapping cadres'!$B$1:$Z$1,0))</f>
        <v>2</v>
      </c>
      <c r="L185" s="226">
        <f>INDEX('Uganda workforce data - raw'!$A$4:$F$619,MATCH($B185, 'Uganda workforce data - raw'!$B$4:$B$619,0), MATCH("Filled Male",'Uganda workforce data - raw'!$A$4:$F$4,0))*INDEX('Mapping cadres'!$B$1:$Z$616,MATCH($B185, 'Mapping cadres'!$B$1:$B$616,0), MATCH(L$32,'Mapping cadres'!$B$1:$Z$1,0))</f>
        <v>0</v>
      </c>
      <c r="M185" s="226">
        <f>INDEX('Uganda workforce data - raw'!$A$4:$F$619,MATCH($B185, 'Uganda workforce data - raw'!$B$4:$B$619,0), MATCH("Filled Male",'Uganda workforce data - raw'!$A$4:$F$4,0))*INDEX('Mapping cadres'!$B$1:$Z$616,MATCH($B185, 'Mapping cadres'!$B$1:$B$616,0), MATCH(M$32,'Mapping cadres'!$B$1:$Z$1,0))</f>
        <v>0</v>
      </c>
      <c r="N185" s="226">
        <f>INDEX('Uganda workforce data - raw'!$A$4:$F$619,MATCH($B185, 'Uganda workforce data - raw'!$B$4:$B$619,0), MATCH("Filled Male",'Uganda workforce data - raw'!$A$4:$F$4,0))*INDEX('Mapping cadres'!$B$1:$Z$616,MATCH($B185, 'Mapping cadres'!$B$1:$B$616,0), MATCH(N$32,'Mapping cadres'!$B$1:$Z$1,0))</f>
        <v>0</v>
      </c>
      <c r="O185" s="226">
        <f>INDEX('Uganda workforce data - raw'!$A$4:$F$619,MATCH($B185, 'Uganda workforce data - raw'!$B$4:$B$619,0), MATCH("Filled Male",'Uganda workforce data - raw'!$A$4:$F$4,0))*INDEX('Mapping cadres'!$B$1:$Z$616,MATCH($B185, 'Mapping cadres'!$B$1:$B$616,0), MATCH(O$32,'Mapping cadres'!$B$1:$Z$1,0))</f>
        <v>0</v>
      </c>
      <c r="P185" s="226">
        <f>INDEX('Uganda workforce data - raw'!$A$4:$F$619,MATCH($B185, 'Uganda workforce data - raw'!$B$4:$B$619,0), MATCH("Filled Male",'Uganda workforce data - raw'!$A$4:$F$4,0))*INDEX('Mapping cadres'!$B$1:$Z$616,MATCH($B185, 'Mapping cadres'!$B$1:$B$616,0), MATCH(P$32,'Mapping cadres'!$B$1:$Z$1,0))</f>
        <v>0</v>
      </c>
      <c r="Q185" s="226">
        <f>INDEX('Uganda workforce data - raw'!$A$4:$F$619,MATCH($B185, 'Uganda workforce data - raw'!$B$4:$B$619,0), MATCH("Filled Male",'Uganda workforce data - raw'!$A$4:$F$4,0))*INDEX('Mapping cadres'!$B$1:$Z$616,MATCH($B185, 'Mapping cadres'!$B$1:$B$616,0), MATCH(Q$32,'Mapping cadres'!$B$1:$Z$1,0))</f>
        <v>0</v>
      </c>
      <c r="R185" s="226">
        <f>INDEX('Uganda workforce data - raw'!$A$4:$F$619,MATCH($B185, 'Uganda workforce data - raw'!$B$4:$B$619,0), MATCH("Filled Male",'Uganda workforce data - raw'!$A$4:$F$4,0))*INDEX('Mapping cadres'!$B$1:$Z$616,MATCH($B185, 'Mapping cadres'!$B$1:$B$616,0), MATCH(R$32,'Mapping cadres'!$B$1:$Z$1,0))</f>
        <v>0</v>
      </c>
      <c r="S185" s="226">
        <f>INDEX('Uganda workforce data - raw'!$A$4:$F$619,MATCH($B185, 'Uganda workforce data - raw'!$B$4:$B$619,0), MATCH("Filled Male",'Uganda workforce data - raw'!$A$4:$F$4,0))*INDEX('Mapping cadres'!$B$1:$Z$616,MATCH($B185, 'Mapping cadres'!$B$1:$B$616,0), MATCH(S$32,'Mapping cadres'!$B$1:$Z$1,0))</f>
        <v>0</v>
      </c>
      <c r="T185" s="226">
        <f>INDEX('Uganda workforce data - raw'!$A$4:$F$619,MATCH($B185, 'Uganda workforce data - raw'!$B$4:$B$619,0), MATCH("Filled Male",'Uganda workforce data - raw'!$A$4:$F$4,0))*INDEX('Mapping cadres'!$B$1:$Z$616,MATCH($B185, 'Mapping cadres'!$B$1:$B$616,0), MATCH(T$32,'Mapping cadres'!$B$1:$Z$1,0))</f>
        <v>0</v>
      </c>
      <c r="U185" s="226">
        <f>INDEX('Uganda workforce data - raw'!$A$4:$F$619,MATCH($B185, 'Uganda workforce data - raw'!$B$4:$B$619,0), MATCH("Filled Male",'Uganda workforce data - raw'!$A$4:$F$4,0))*INDEX('Mapping cadres'!$B$1:$Z$616,MATCH($B185, 'Mapping cadres'!$B$1:$B$616,0), MATCH(U$32,'Mapping cadres'!$B$1:$Z$1,0))</f>
        <v>0</v>
      </c>
      <c r="V185" s="226">
        <f>INDEX('Uganda workforce data - raw'!$A$4:$F$619,MATCH($B185, 'Uganda workforce data - raw'!$B$4:$B$619,0), MATCH("Filled Male",'Uganda workforce data - raw'!$A$4:$F$4,0))*INDEX('Mapping cadres'!$B$1:$Z$616,MATCH($B185, 'Mapping cadres'!$B$1:$B$616,0), MATCH(V$32,'Mapping cadres'!$B$1:$Z$1,0))</f>
        <v>0</v>
      </c>
      <c r="W185" s="226">
        <f>INDEX('Uganda workforce data - raw'!$A$4:$F$619,MATCH($B185, 'Uganda workforce data - raw'!$B$4:$B$619,0), MATCH("Filled Male",'Uganda workforce data - raw'!$A$4:$F$4,0))*INDEX('Mapping cadres'!$B$1:$Z$616,MATCH($B185, 'Mapping cadres'!$B$1:$B$616,0), MATCH(W$32,'Mapping cadres'!$B$1:$Z$1,0))</f>
        <v>0</v>
      </c>
      <c r="X185" s="226">
        <f>INDEX('Uganda workforce data - raw'!$A$4:$F$619,MATCH($B185, 'Uganda workforce data - raw'!$B$4:$B$619,0), MATCH("Filled Male",'Uganda workforce data - raw'!$A$4:$F$4,0))*INDEX('Mapping cadres'!$B$1:$Z$616,MATCH($B185, 'Mapping cadres'!$B$1:$B$616,0), MATCH(X$32,'Mapping cadres'!$B$1:$Z$1,0))</f>
        <v>0</v>
      </c>
      <c r="Y185" s="226">
        <f>INDEX('Uganda workforce data - raw'!$A$4:$F$619,MATCH($B185, 'Uganda workforce data - raw'!$B$4:$B$619,0), MATCH("Filled Male",'Uganda workforce data - raw'!$A$4:$F$4,0))*INDEX('Mapping cadres'!$B$1:$Z$616,MATCH($B185, 'Mapping cadres'!$B$1:$B$616,0), MATCH(Y$32,'Mapping cadres'!$B$1:$Z$1,0))</f>
        <v>0</v>
      </c>
      <c r="Z185" s="226">
        <f>INDEX('Uganda workforce data - raw'!$A$4:$F$619,MATCH($B185, 'Uganda workforce data - raw'!$B$4:$B$619,0), MATCH("Filled Male",'Uganda workforce data - raw'!$A$4:$F$4,0))*INDEX('Mapping cadres'!$B$1:$Z$616,MATCH($B185, 'Mapping cadres'!$B$1:$B$616,0), MATCH(Z$32,'Mapping cadres'!$B$1:$Z$1,0))</f>
        <v>0</v>
      </c>
      <c r="AA185" s="226">
        <f>INDEX('Uganda workforce data - raw'!$A$4:$F$619,MATCH($B185, 'Uganda workforce data - raw'!$B$4:$B$619,0), MATCH("Filled Female",'Uganda workforce data - raw'!$A$4:$F$4,0))*INDEX('Mapping cadres'!$B$1:$Z$616,MATCH($B185, 'Mapping cadres'!$B$1:$B$616,0), MATCH(AA$32,'Mapping cadres'!$B$1:$Z$1,0))</f>
        <v>0</v>
      </c>
      <c r="AB185" s="226">
        <f>INDEX('Uganda workforce data - raw'!$A$4:$F$619,MATCH($B185, 'Uganda workforce data - raw'!$B$4:$B$619,0), MATCH("Filled Female",'Uganda workforce data - raw'!$A$4:$F$4,0))*INDEX('Mapping cadres'!$B$1:$Z$616,MATCH($B185, 'Mapping cadres'!$B$1:$B$616,0), MATCH(AB$32,'Mapping cadres'!$B$1:$Z$1,0))</f>
        <v>0</v>
      </c>
      <c r="AC185" s="226">
        <f>INDEX('Uganda workforce data - raw'!$A$4:$F$619,MATCH($B185, 'Uganda workforce data - raw'!$B$4:$B$619,0), MATCH("Filled Female",'Uganda workforce data - raw'!$A$4:$F$4,0))*INDEX('Mapping cadres'!$B$1:$Z$616,MATCH($B185, 'Mapping cadres'!$B$1:$B$616,0), MATCH(AC$32,'Mapping cadres'!$B$1:$Z$1,0))</f>
        <v>0</v>
      </c>
      <c r="AD185" s="226">
        <f>INDEX('Uganda workforce data - raw'!$A$4:$F$619,MATCH($B185, 'Uganda workforce data - raw'!$B$4:$B$619,0), MATCH("Filled Female",'Uganda workforce data - raw'!$A$4:$F$4,0))*INDEX('Mapping cadres'!$B$1:$Z$616,MATCH($B185, 'Mapping cadres'!$B$1:$B$616,0), MATCH(AD$32,'Mapping cadres'!$B$1:$Z$1,0))</f>
        <v>0</v>
      </c>
      <c r="AE185" s="226">
        <f>INDEX('Uganda workforce data - raw'!$A$4:$F$619,MATCH($B185, 'Uganda workforce data - raw'!$B$4:$B$619,0), MATCH("Filled Female",'Uganda workforce data - raw'!$A$4:$F$4,0))*INDEX('Mapping cadres'!$B$1:$Z$616,MATCH($B185, 'Mapping cadres'!$B$1:$B$616,0), MATCH(AE$32,'Mapping cadres'!$B$1:$Z$1,0))</f>
        <v>0</v>
      </c>
      <c r="AF185" s="226">
        <f>INDEX('Uganda workforce data - raw'!$A$4:$F$619,MATCH($B185, 'Uganda workforce data - raw'!$B$4:$B$619,0), MATCH("Filled Female",'Uganda workforce data - raw'!$A$4:$F$4,0))*INDEX('Mapping cadres'!$B$1:$Z$616,MATCH($B185, 'Mapping cadres'!$B$1:$B$616,0), MATCH(AF$32,'Mapping cadres'!$B$1:$Z$1,0))</f>
        <v>0</v>
      </c>
      <c r="AG185" s="226">
        <f>INDEX('Uganda workforce data - raw'!$A$4:$F$619,MATCH($B185, 'Uganda workforce data - raw'!$B$4:$B$619,0), MATCH("Filled Female",'Uganda workforce data - raw'!$A$4:$F$4,0))*INDEX('Mapping cadres'!$B$1:$Z$616,MATCH($B185, 'Mapping cadres'!$B$1:$B$616,0), MATCH(AG$32,'Mapping cadres'!$B$1:$Z$1,0))</f>
        <v>0</v>
      </c>
      <c r="AH185" s="226">
        <f>INDEX('Uganda workforce data - raw'!$A$4:$F$619,MATCH($B185, 'Uganda workforce data - raw'!$B$4:$B$619,0), MATCH("Filled Female",'Uganda workforce data - raw'!$A$4:$F$4,0))*INDEX('Mapping cadres'!$B$1:$Z$616,MATCH($B185, 'Mapping cadres'!$B$1:$B$616,0), MATCH(AH$32,'Mapping cadres'!$B$1:$Z$1,0))</f>
        <v>0</v>
      </c>
      <c r="AI185" s="226">
        <f>INDEX('Uganda workforce data - raw'!$A$4:$F$619,MATCH($B185, 'Uganda workforce data - raw'!$B$4:$B$619,0), MATCH("Filled Female",'Uganda workforce data - raw'!$A$4:$F$4,0))*INDEX('Mapping cadres'!$B$1:$Z$616,MATCH($B185, 'Mapping cadres'!$B$1:$B$616,0), MATCH(AI$32,'Mapping cadres'!$B$1:$Z$1,0))</f>
        <v>0</v>
      </c>
      <c r="AJ185" s="226">
        <f>INDEX('Uganda workforce data - raw'!$A$4:$F$619,MATCH($B185, 'Uganda workforce data - raw'!$B$4:$B$619,0), MATCH("Filled Female",'Uganda workforce data - raw'!$A$4:$F$4,0))*INDEX('Mapping cadres'!$B$1:$Z$616,MATCH($B185, 'Mapping cadres'!$B$1:$B$616,0), MATCH(AJ$32,'Mapping cadres'!$B$1:$Z$1,0))</f>
        <v>0</v>
      </c>
      <c r="AK185" s="226">
        <f>INDEX('Uganda workforce data - raw'!$A$4:$F$619,MATCH($B185, 'Uganda workforce data - raw'!$B$4:$B$619,0), MATCH("Filled Female",'Uganda workforce data - raw'!$A$4:$F$4,0))*INDEX('Mapping cadres'!$B$1:$Z$616,MATCH($B185, 'Mapping cadres'!$B$1:$B$616,0), MATCH(AK$32,'Mapping cadres'!$B$1:$Z$1,0))</f>
        <v>0</v>
      </c>
      <c r="AL185" s="226">
        <f>INDEX('Uganda workforce data - raw'!$A$4:$F$619,MATCH($B185, 'Uganda workforce data - raw'!$B$4:$B$619,0), MATCH("Filled Female",'Uganda workforce data - raw'!$A$4:$F$4,0))*INDEX('Mapping cadres'!$B$1:$Z$616,MATCH($B185, 'Mapping cadres'!$B$1:$B$616,0), MATCH(AL$32,'Mapping cadres'!$B$1:$Z$1,0))</f>
        <v>0</v>
      </c>
      <c r="AM185" s="226">
        <f>INDEX('Uganda workforce data - raw'!$A$4:$F$619,MATCH($B185, 'Uganda workforce data - raw'!$B$4:$B$619,0), MATCH("Filled Female",'Uganda workforce data - raw'!$A$4:$F$4,0))*INDEX('Mapping cadres'!$B$1:$Z$616,MATCH($B185, 'Mapping cadres'!$B$1:$B$616,0), MATCH(AM$32,'Mapping cadres'!$B$1:$Z$1,0))</f>
        <v>0</v>
      </c>
      <c r="AN185" s="226">
        <f>INDEX('Uganda workforce data - raw'!$A$4:$F$619,MATCH($B185, 'Uganda workforce data - raw'!$B$4:$B$619,0), MATCH("Filled Female",'Uganda workforce data - raw'!$A$4:$F$4,0))*INDEX('Mapping cadres'!$B$1:$Z$616,MATCH($B185, 'Mapping cadres'!$B$1:$B$616,0), MATCH(AN$32,'Mapping cadres'!$B$1:$Z$1,0))</f>
        <v>0</v>
      </c>
      <c r="AO185" s="226">
        <f>INDEX('Uganda workforce data - raw'!$A$4:$F$619,MATCH($B185, 'Uganda workforce data - raw'!$B$4:$B$619,0), MATCH("Filled Female",'Uganda workforce data - raw'!$A$4:$F$4,0))*INDEX('Mapping cadres'!$B$1:$Z$616,MATCH($B185, 'Mapping cadres'!$B$1:$B$616,0), MATCH(AO$32,'Mapping cadres'!$B$1:$Z$1,0))</f>
        <v>0</v>
      </c>
      <c r="AP185" s="226">
        <f>INDEX('Uganda workforce data - raw'!$A$4:$F$619,MATCH($B185, 'Uganda workforce data - raw'!$B$4:$B$619,0), MATCH("Filled Female",'Uganda workforce data - raw'!$A$4:$F$4,0))*INDEX('Mapping cadres'!$B$1:$Z$616,MATCH($B185, 'Mapping cadres'!$B$1:$B$616,0), MATCH(AP$32,'Mapping cadres'!$B$1:$Z$1,0))</f>
        <v>0</v>
      </c>
      <c r="AQ185" s="226">
        <f>INDEX('Uganda workforce data - raw'!$A$4:$F$619,MATCH($B185, 'Uganda workforce data - raw'!$B$4:$B$619,0), MATCH("Filled Female",'Uganda workforce data - raw'!$A$4:$F$4,0))*INDEX('Mapping cadres'!$B$1:$Z$616,MATCH($B185, 'Mapping cadres'!$B$1:$B$616,0), MATCH(AQ$32,'Mapping cadres'!$B$1:$Z$1,0))</f>
        <v>0</v>
      </c>
      <c r="AR185" s="226">
        <f>INDEX('Uganda workforce data - raw'!$A$4:$F$619,MATCH($B185, 'Uganda workforce data - raw'!$B$4:$B$619,0), MATCH("Filled Female",'Uganda workforce data - raw'!$A$4:$F$4,0))*INDEX('Mapping cadres'!$B$1:$Z$616,MATCH($B185, 'Mapping cadres'!$B$1:$B$616,0), MATCH(AR$32,'Mapping cadres'!$B$1:$Z$1,0))</f>
        <v>0</v>
      </c>
      <c r="AS185" s="226">
        <f>INDEX('Uganda workforce data - raw'!$A$4:$F$619,MATCH($B185, 'Uganda workforce data - raw'!$B$4:$B$619,0), MATCH("Filled Female",'Uganda workforce data - raw'!$A$4:$F$4,0))*INDEX('Mapping cadres'!$B$1:$Z$616,MATCH($B185, 'Mapping cadres'!$B$1:$B$616,0), MATCH(AS$32,'Mapping cadres'!$B$1:$Z$1,0))</f>
        <v>0</v>
      </c>
      <c r="AT185" s="226">
        <f>INDEX('Uganda workforce data - raw'!$A$4:$F$619,MATCH($B185, 'Uganda workforce data - raw'!$B$4:$B$619,0), MATCH("Filled Female",'Uganda workforce data - raw'!$A$4:$F$4,0))*INDEX('Mapping cadres'!$B$1:$Z$616,MATCH($B185, 'Mapping cadres'!$B$1:$B$616,0), MATCH(AT$32,'Mapping cadres'!$B$1:$Z$1,0))</f>
        <v>0</v>
      </c>
      <c r="AU185" s="226">
        <f>INDEX('Uganda workforce data - raw'!$A$4:$F$619,MATCH($B185, 'Uganda workforce data - raw'!$B$4:$B$619,0), MATCH("Filled Female",'Uganda workforce data - raw'!$A$4:$F$4,0))*INDEX('Mapping cadres'!$B$1:$Z$616,MATCH($B185, 'Mapping cadres'!$B$1:$B$616,0), MATCH(AU$32,'Mapping cadres'!$B$1:$Z$1,0))</f>
        <v>0</v>
      </c>
      <c r="AV185" s="226">
        <f>INDEX('Uganda workforce data - raw'!$A$4:$F$619,MATCH($B185, 'Uganda workforce data - raw'!$B$4:$B$619,0), MATCH("Filled Female",'Uganda workforce data - raw'!$A$4:$F$4,0))*INDEX('Mapping cadres'!$B$1:$Z$616,MATCH($B185, 'Mapping cadres'!$B$1:$B$616,0), MATCH(AV$32,'Mapping cadres'!$B$1:$Z$1,0))</f>
        <v>0</v>
      </c>
      <c r="AW185" s="226">
        <f>INDEX('Uganda workforce data - raw'!$A$4:$F$619,MATCH($B185, 'Uganda workforce data - raw'!$B$4:$B$619,0), MATCH("Filled Female",'Uganda workforce data - raw'!$A$4:$F$4,0))*INDEX('Mapping cadres'!$B$1:$Z$616,MATCH($B185, 'Mapping cadres'!$B$1:$B$616,0), MATCH(AW$32,'Mapping cadres'!$B$1:$Z$1,0))</f>
        <v>0</v>
      </c>
      <c r="AX185" s="226">
        <f>INDEX('Uganda workforce data - raw'!$A$4:$F$619,MATCH($B185, 'Uganda workforce data - raw'!$B$4:$B$619,0), MATCH("Filled Female",'Uganda workforce data - raw'!$A$4:$F$4,0))*INDEX('Mapping cadres'!$B$1:$Z$616,MATCH($B185, 'Mapping cadres'!$B$1:$B$616,0), MATCH(AX$32,'Mapping cadres'!$B$1:$Z$1,0))</f>
        <v>0</v>
      </c>
      <c r="AY185" s="226">
        <f t="shared" si="53"/>
        <v>0</v>
      </c>
      <c r="AZ185" s="226">
        <f t="shared" si="54"/>
        <v>0</v>
      </c>
      <c r="BA185" s="226">
        <f t="shared" si="55"/>
        <v>0</v>
      </c>
      <c r="BB185" s="226">
        <f t="shared" si="56"/>
        <v>0</v>
      </c>
      <c r="BC185" s="226">
        <f t="shared" si="57"/>
        <v>0</v>
      </c>
      <c r="BD185" s="226">
        <f t="shared" si="58"/>
        <v>0</v>
      </c>
      <c r="BE185" s="226">
        <f t="shared" si="59"/>
        <v>0</v>
      </c>
      <c r="BF185" s="226">
        <f t="shared" si="60"/>
        <v>0</v>
      </c>
      <c r="BG185" s="226">
        <f t="shared" si="61"/>
        <v>2</v>
      </c>
      <c r="BH185" s="226">
        <f t="shared" si="62"/>
        <v>0</v>
      </c>
      <c r="BI185" s="226">
        <f t="shared" si="63"/>
        <v>0</v>
      </c>
      <c r="BJ185" s="226">
        <f t="shared" si="64"/>
        <v>0</v>
      </c>
      <c r="BK185" s="226">
        <f t="shared" si="65"/>
        <v>0</v>
      </c>
      <c r="BL185" s="226">
        <f t="shared" si="66"/>
        <v>0</v>
      </c>
      <c r="BM185" s="226">
        <f t="shared" si="67"/>
        <v>0</v>
      </c>
      <c r="BN185" s="226">
        <f t="shared" si="68"/>
        <v>0</v>
      </c>
      <c r="BO185" s="226">
        <f t="shared" si="69"/>
        <v>0</v>
      </c>
      <c r="BP185" s="226">
        <f t="shared" si="70"/>
        <v>0</v>
      </c>
      <c r="BQ185" s="226">
        <f t="shared" si="71"/>
        <v>0</v>
      </c>
      <c r="BR185" s="226">
        <f t="shared" si="72"/>
        <v>0</v>
      </c>
      <c r="BS185" s="226">
        <f t="shared" si="73"/>
        <v>0</v>
      </c>
      <c r="BT185" s="226">
        <f t="shared" si="74"/>
        <v>0</v>
      </c>
      <c r="BU185" s="226">
        <f t="shared" si="75"/>
        <v>0</v>
      </c>
      <c r="BV185" s="226">
        <f t="shared" si="76"/>
        <v>0</v>
      </c>
    </row>
    <row r="186" spans="1:74">
      <c r="A186" s="226">
        <v>154</v>
      </c>
      <c r="B186" s="226" t="s">
        <v>1458</v>
      </c>
      <c r="C186" s="226">
        <f>INDEX('Uganda workforce data - raw'!$A$4:$F$619,MATCH($B186, 'Uganda workforce data - raw'!$B$4:$B$619,0), MATCH("Filled Male",'Uganda workforce data - raw'!$A$4:$F$4,0))*INDEX('Mapping cadres'!$B$1:$Z$616,MATCH($B186, 'Mapping cadres'!$B$1:$B$616,0), MATCH(C$32,'Mapping cadres'!$B$1:$Z$1,0))</f>
        <v>0</v>
      </c>
      <c r="D186" s="226">
        <f>INDEX('Uganda workforce data - raw'!$A$4:$F$619,MATCH($B186, 'Uganda workforce data - raw'!$B$4:$B$619,0), MATCH("Filled Male",'Uganda workforce data - raw'!$A$4:$F$4,0))*INDEX('Mapping cadres'!$B$1:$Z$616,MATCH($B186, 'Mapping cadres'!$B$1:$B$616,0), MATCH(D$32,'Mapping cadres'!$B$1:$Z$1,0))</f>
        <v>4</v>
      </c>
      <c r="E186" s="226">
        <f>INDEX('Uganda workforce data - raw'!$A$4:$F$619,MATCH($B186, 'Uganda workforce data - raw'!$B$4:$B$619,0), MATCH("Filled Male",'Uganda workforce data - raw'!$A$4:$F$4,0))*INDEX('Mapping cadres'!$B$1:$Z$616,MATCH($B186, 'Mapping cadres'!$B$1:$B$616,0), MATCH(E$32,'Mapping cadres'!$B$1:$Z$1,0))</f>
        <v>0</v>
      </c>
      <c r="F186" s="226">
        <f>INDEX('Uganda workforce data - raw'!$A$4:$F$619,MATCH($B186, 'Uganda workforce data - raw'!$B$4:$B$619,0), MATCH("Filled Male",'Uganda workforce data - raw'!$A$4:$F$4,0))*INDEX('Mapping cadres'!$B$1:$Z$616,MATCH($B186, 'Mapping cadres'!$B$1:$B$616,0), MATCH(F$32,'Mapping cadres'!$B$1:$Z$1,0))</f>
        <v>0</v>
      </c>
      <c r="G186" s="226">
        <f>INDEX('Uganda workforce data - raw'!$A$4:$F$619,MATCH($B186, 'Uganda workforce data - raw'!$B$4:$B$619,0), MATCH("Filled Male",'Uganda workforce data - raw'!$A$4:$F$4,0))*INDEX('Mapping cadres'!$B$1:$Z$616,MATCH($B186, 'Mapping cadres'!$B$1:$B$616,0), MATCH(G$32,'Mapping cadres'!$B$1:$Z$1,0))</f>
        <v>0</v>
      </c>
      <c r="H186" s="226">
        <f>INDEX('Uganda workforce data - raw'!$A$4:$F$619,MATCH($B186, 'Uganda workforce data - raw'!$B$4:$B$619,0), MATCH("Filled Male",'Uganda workforce data - raw'!$A$4:$F$4,0))*INDEX('Mapping cadres'!$B$1:$Z$616,MATCH($B186, 'Mapping cadres'!$B$1:$B$616,0), MATCH(H$32,'Mapping cadres'!$B$1:$Z$1,0))</f>
        <v>0</v>
      </c>
      <c r="I186" s="226">
        <f>INDEX('Uganda workforce data - raw'!$A$4:$F$619,MATCH($B186, 'Uganda workforce data - raw'!$B$4:$B$619,0), MATCH("Filled Male",'Uganda workforce data - raw'!$A$4:$F$4,0))*INDEX('Mapping cadres'!$B$1:$Z$616,MATCH($B186, 'Mapping cadres'!$B$1:$B$616,0), MATCH(I$32,'Mapping cadres'!$B$1:$Z$1,0))</f>
        <v>0</v>
      </c>
      <c r="J186" s="226">
        <f>INDEX('Uganda workforce data - raw'!$A$4:$F$619,MATCH($B186, 'Uganda workforce data - raw'!$B$4:$B$619,0), MATCH("Filled Male",'Uganda workforce data - raw'!$A$4:$F$4,0))*INDEX('Mapping cadres'!$B$1:$Z$616,MATCH($B186, 'Mapping cadres'!$B$1:$B$616,0), MATCH(J$32,'Mapping cadres'!$B$1:$Z$1,0))</f>
        <v>0</v>
      </c>
      <c r="K186" s="226">
        <f>INDEX('Uganda workforce data - raw'!$A$4:$F$619,MATCH($B186, 'Uganda workforce data - raw'!$B$4:$B$619,0), MATCH("Filled Male",'Uganda workforce data - raw'!$A$4:$F$4,0))*INDEX('Mapping cadres'!$B$1:$Z$616,MATCH($B186, 'Mapping cadres'!$B$1:$B$616,0), MATCH(K$32,'Mapping cadres'!$B$1:$Z$1,0))</f>
        <v>0</v>
      </c>
      <c r="L186" s="226">
        <f>INDEX('Uganda workforce data - raw'!$A$4:$F$619,MATCH($B186, 'Uganda workforce data - raw'!$B$4:$B$619,0), MATCH("Filled Male",'Uganda workforce data - raw'!$A$4:$F$4,0))*INDEX('Mapping cadres'!$B$1:$Z$616,MATCH($B186, 'Mapping cadres'!$B$1:$B$616,0), MATCH(L$32,'Mapping cadres'!$B$1:$Z$1,0))</f>
        <v>0</v>
      </c>
      <c r="M186" s="226">
        <f>INDEX('Uganda workforce data - raw'!$A$4:$F$619,MATCH($B186, 'Uganda workforce data - raw'!$B$4:$B$619,0), MATCH("Filled Male",'Uganda workforce data - raw'!$A$4:$F$4,0))*INDEX('Mapping cadres'!$B$1:$Z$616,MATCH($B186, 'Mapping cadres'!$B$1:$B$616,0), MATCH(M$32,'Mapping cadres'!$B$1:$Z$1,0))</f>
        <v>0</v>
      </c>
      <c r="N186" s="226">
        <f>INDEX('Uganda workforce data - raw'!$A$4:$F$619,MATCH($B186, 'Uganda workforce data - raw'!$B$4:$B$619,0), MATCH("Filled Male",'Uganda workforce data - raw'!$A$4:$F$4,0))*INDEX('Mapping cadres'!$B$1:$Z$616,MATCH($B186, 'Mapping cadres'!$B$1:$B$616,0), MATCH(N$32,'Mapping cadres'!$B$1:$Z$1,0))</f>
        <v>0</v>
      </c>
      <c r="O186" s="226">
        <f>INDEX('Uganda workforce data - raw'!$A$4:$F$619,MATCH($B186, 'Uganda workforce data - raw'!$B$4:$B$619,0), MATCH("Filled Male",'Uganda workforce data - raw'!$A$4:$F$4,0))*INDEX('Mapping cadres'!$B$1:$Z$616,MATCH($B186, 'Mapping cadres'!$B$1:$B$616,0), MATCH(O$32,'Mapping cadres'!$B$1:$Z$1,0))</f>
        <v>0</v>
      </c>
      <c r="P186" s="226">
        <f>INDEX('Uganda workforce data - raw'!$A$4:$F$619,MATCH($B186, 'Uganda workforce data - raw'!$B$4:$B$619,0), MATCH("Filled Male",'Uganda workforce data - raw'!$A$4:$F$4,0))*INDEX('Mapping cadres'!$B$1:$Z$616,MATCH($B186, 'Mapping cadres'!$B$1:$B$616,0), MATCH(P$32,'Mapping cadres'!$B$1:$Z$1,0))</f>
        <v>0</v>
      </c>
      <c r="Q186" s="226">
        <f>INDEX('Uganda workforce data - raw'!$A$4:$F$619,MATCH($B186, 'Uganda workforce data - raw'!$B$4:$B$619,0), MATCH("Filled Male",'Uganda workforce data - raw'!$A$4:$F$4,0))*INDEX('Mapping cadres'!$B$1:$Z$616,MATCH($B186, 'Mapping cadres'!$B$1:$B$616,0), MATCH(Q$32,'Mapping cadres'!$B$1:$Z$1,0))</f>
        <v>0</v>
      </c>
      <c r="R186" s="226">
        <f>INDEX('Uganda workforce data - raw'!$A$4:$F$619,MATCH($B186, 'Uganda workforce data - raw'!$B$4:$B$619,0), MATCH("Filled Male",'Uganda workforce data - raw'!$A$4:$F$4,0))*INDEX('Mapping cadres'!$B$1:$Z$616,MATCH($B186, 'Mapping cadres'!$B$1:$B$616,0), MATCH(R$32,'Mapping cadres'!$B$1:$Z$1,0))</f>
        <v>0</v>
      </c>
      <c r="S186" s="226">
        <f>INDEX('Uganda workforce data - raw'!$A$4:$F$619,MATCH($B186, 'Uganda workforce data - raw'!$B$4:$B$619,0), MATCH("Filled Male",'Uganda workforce data - raw'!$A$4:$F$4,0))*INDEX('Mapping cadres'!$B$1:$Z$616,MATCH($B186, 'Mapping cadres'!$B$1:$B$616,0), MATCH(S$32,'Mapping cadres'!$B$1:$Z$1,0))</f>
        <v>0</v>
      </c>
      <c r="T186" s="226">
        <f>INDEX('Uganda workforce data - raw'!$A$4:$F$619,MATCH($B186, 'Uganda workforce data - raw'!$B$4:$B$619,0), MATCH("Filled Male",'Uganda workforce data - raw'!$A$4:$F$4,0))*INDEX('Mapping cadres'!$B$1:$Z$616,MATCH($B186, 'Mapping cadres'!$B$1:$B$616,0), MATCH(T$32,'Mapping cadres'!$B$1:$Z$1,0))</f>
        <v>0</v>
      </c>
      <c r="U186" s="226">
        <f>INDEX('Uganda workforce data - raw'!$A$4:$F$619,MATCH($B186, 'Uganda workforce data - raw'!$B$4:$B$619,0), MATCH("Filled Male",'Uganda workforce data - raw'!$A$4:$F$4,0))*INDEX('Mapping cadres'!$B$1:$Z$616,MATCH($B186, 'Mapping cadres'!$B$1:$B$616,0), MATCH(U$32,'Mapping cadres'!$B$1:$Z$1,0))</f>
        <v>0</v>
      </c>
      <c r="V186" s="226">
        <f>INDEX('Uganda workforce data - raw'!$A$4:$F$619,MATCH($B186, 'Uganda workforce data - raw'!$B$4:$B$619,0), MATCH("Filled Male",'Uganda workforce data - raw'!$A$4:$F$4,0))*INDEX('Mapping cadres'!$B$1:$Z$616,MATCH($B186, 'Mapping cadres'!$B$1:$B$616,0), MATCH(V$32,'Mapping cadres'!$B$1:$Z$1,0))</f>
        <v>0</v>
      </c>
      <c r="W186" s="226">
        <f>INDEX('Uganda workforce data - raw'!$A$4:$F$619,MATCH($B186, 'Uganda workforce data - raw'!$B$4:$B$619,0), MATCH("Filled Male",'Uganda workforce data - raw'!$A$4:$F$4,0))*INDEX('Mapping cadres'!$B$1:$Z$616,MATCH($B186, 'Mapping cadres'!$B$1:$B$616,0), MATCH(W$32,'Mapping cadres'!$B$1:$Z$1,0))</f>
        <v>0</v>
      </c>
      <c r="X186" s="226">
        <f>INDEX('Uganda workforce data - raw'!$A$4:$F$619,MATCH($B186, 'Uganda workforce data - raw'!$B$4:$B$619,0), MATCH("Filled Male",'Uganda workforce data - raw'!$A$4:$F$4,0))*INDEX('Mapping cadres'!$B$1:$Z$616,MATCH($B186, 'Mapping cadres'!$B$1:$B$616,0), MATCH(X$32,'Mapping cadres'!$B$1:$Z$1,0))</f>
        <v>0</v>
      </c>
      <c r="Y186" s="226">
        <f>INDEX('Uganda workforce data - raw'!$A$4:$F$619,MATCH($B186, 'Uganda workforce data - raw'!$B$4:$B$619,0), MATCH("Filled Male",'Uganda workforce data - raw'!$A$4:$F$4,0))*INDEX('Mapping cadres'!$B$1:$Z$616,MATCH($B186, 'Mapping cadres'!$B$1:$B$616,0), MATCH(Y$32,'Mapping cadres'!$B$1:$Z$1,0))</f>
        <v>0</v>
      </c>
      <c r="Z186" s="226">
        <f>INDEX('Uganda workforce data - raw'!$A$4:$F$619,MATCH($B186, 'Uganda workforce data - raw'!$B$4:$B$619,0), MATCH("Filled Male",'Uganda workforce data - raw'!$A$4:$F$4,0))*INDEX('Mapping cadres'!$B$1:$Z$616,MATCH($B186, 'Mapping cadres'!$B$1:$B$616,0), MATCH(Z$32,'Mapping cadres'!$B$1:$Z$1,0))</f>
        <v>0</v>
      </c>
      <c r="AA186" s="226">
        <f>INDEX('Uganda workforce data - raw'!$A$4:$F$619,MATCH($B186, 'Uganda workforce data - raw'!$B$4:$B$619,0), MATCH("Filled Female",'Uganda workforce data - raw'!$A$4:$F$4,0))*INDEX('Mapping cadres'!$B$1:$Z$616,MATCH($B186, 'Mapping cadres'!$B$1:$B$616,0), MATCH(AA$32,'Mapping cadres'!$B$1:$Z$1,0))</f>
        <v>0</v>
      </c>
      <c r="AB186" s="226">
        <f>INDEX('Uganda workforce data - raw'!$A$4:$F$619,MATCH($B186, 'Uganda workforce data - raw'!$B$4:$B$619,0), MATCH("Filled Female",'Uganda workforce data - raw'!$A$4:$F$4,0))*INDEX('Mapping cadres'!$B$1:$Z$616,MATCH($B186, 'Mapping cadres'!$B$1:$B$616,0), MATCH(AB$32,'Mapping cadres'!$B$1:$Z$1,0))</f>
        <v>1</v>
      </c>
      <c r="AC186" s="226">
        <f>INDEX('Uganda workforce data - raw'!$A$4:$F$619,MATCH($B186, 'Uganda workforce data - raw'!$B$4:$B$619,0), MATCH("Filled Female",'Uganda workforce data - raw'!$A$4:$F$4,0))*INDEX('Mapping cadres'!$B$1:$Z$616,MATCH($B186, 'Mapping cadres'!$B$1:$B$616,0), MATCH(AC$32,'Mapping cadres'!$B$1:$Z$1,0))</f>
        <v>0</v>
      </c>
      <c r="AD186" s="226">
        <f>INDEX('Uganda workforce data - raw'!$A$4:$F$619,MATCH($B186, 'Uganda workforce data - raw'!$B$4:$B$619,0), MATCH("Filled Female",'Uganda workforce data - raw'!$A$4:$F$4,0))*INDEX('Mapping cadres'!$B$1:$Z$616,MATCH($B186, 'Mapping cadres'!$B$1:$B$616,0), MATCH(AD$32,'Mapping cadres'!$B$1:$Z$1,0))</f>
        <v>0</v>
      </c>
      <c r="AE186" s="226">
        <f>INDEX('Uganda workforce data - raw'!$A$4:$F$619,MATCH($B186, 'Uganda workforce data - raw'!$B$4:$B$619,0), MATCH("Filled Female",'Uganda workforce data - raw'!$A$4:$F$4,0))*INDEX('Mapping cadres'!$B$1:$Z$616,MATCH($B186, 'Mapping cadres'!$B$1:$B$616,0), MATCH(AE$32,'Mapping cadres'!$B$1:$Z$1,0))</f>
        <v>0</v>
      </c>
      <c r="AF186" s="226">
        <f>INDEX('Uganda workforce data - raw'!$A$4:$F$619,MATCH($B186, 'Uganda workforce data - raw'!$B$4:$B$619,0), MATCH("Filled Female",'Uganda workforce data - raw'!$A$4:$F$4,0))*INDEX('Mapping cadres'!$B$1:$Z$616,MATCH($B186, 'Mapping cadres'!$B$1:$B$616,0), MATCH(AF$32,'Mapping cadres'!$B$1:$Z$1,0))</f>
        <v>0</v>
      </c>
      <c r="AG186" s="226">
        <f>INDEX('Uganda workforce data - raw'!$A$4:$F$619,MATCH($B186, 'Uganda workforce data - raw'!$B$4:$B$619,0), MATCH("Filled Female",'Uganda workforce data - raw'!$A$4:$F$4,0))*INDEX('Mapping cadres'!$B$1:$Z$616,MATCH($B186, 'Mapping cadres'!$B$1:$B$616,0), MATCH(AG$32,'Mapping cadres'!$B$1:$Z$1,0))</f>
        <v>0</v>
      </c>
      <c r="AH186" s="226">
        <f>INDEX('Uganda workforce data - raw'!$A$4:$F$619,MATCH($B186, 'Uganda workforce data - raw'!$B$4:$B$619,0), MATCH("Filled Female",'Uganda workforce data - raw'!$A$4:$F$4,0))*INDEX('Mapping cadres'!$B$1:$Z$616,MATCH($B186, 'Mapping cadres'!$B$1:$B$616,0), MATCH(AH$32,'Mapping cadres'!$B$1:$Z$1,0))</f>
        <v>0</v>
      </c>
      <c r="AI186" s="226">
        <f>INDEX('Uganda workforce data - raw'!$A$4:$F$619,MATCH($B186, 'Uganda workforce data - raw'!$B$4:$B$619,0), MATCH("Filled Female",'Uganda workforce data - raw'!$A$4:$F$4,0))*INDEX('Mapping cadres'!$B$1:$Z$616,MATCH($B186, 'Mapping cadres'!$B$1:$B$616,0), MATCH(AI$32,'Mapping cadres'!$B$1:$Z$1,0))</f>
        <v>0</v>
      </c>
      <c r="AJ186" s="226">
        <f>INDEX('Uganda workforce data - raw'!$A$4:$F$619,MATCH($B186, 'Uganda workforce data - raw'!$B$4:$B$619,0), MATCH("Filled Female",'Uganda workforce data - raw'!$A$4:$F$4,0))*INDEX('Mapping cadres'!$B$1:$Z$616,MATCH($B186, 'Mapping cadres'!$B$1:$B$616,0), MATCH(AJ$32,'Mapping cadres'!$B$1:$Z$1,0))</f>
        <v>0</v>
      </c>
      <c r="AK186" s="226">
        <f>INDEX('Uganda workforce data - raw'!$A$4:$F$619,MATCH($B186, 'Uganda workforce data - raw'!$B$4:$B$619,0), MATCH("Filled Female",'Uganda workforce data - raw'!$A$4:$F$4,0))*INDEX('Mapping cadres'!$B$1:$Z$616,MATCH($B186, 'Mapping cadres'!$B$1:$B$616,0), MATCH(AK$32,'Mapping cadres'!$B$1:$Z$1,0))</f>
        <v>0</v>
      </c>
      <c r="AL186" s="226">
        <f>INDEX('Uganda workforce data - raw'!$A$4:$F$619,MATCH($B186, 'Uganda workforce data - raw'!$B$4:$B$619,0), MATCH("Filled Female",'Uganda workforce data - raw'!$A$4:$F$4,0))*INDEX('Mapping cadres'!$B$1:$Z$616,MATCH($B186, 'Mapping cadres'!$B$1:$B$616,0), MATCH(AL$32,'Mapping cadres'!$B$1:$Z$1,0))</f>
        <v>0</v>
      </c>
      <c r="AM186" s="226">
        <f>INDEX('Uganda workforce data - raw'!$A$4:$F$619,MATCH($B186, 'Uganda workforce data - raw'!$B$4:$B$619,0), MATCH("Filled Female",'Uganda workforce data - raw'!$A$4:$F$4,0))*INDEX('Mapping cadres'!$B$1:$Z$616,MATCH($B186, 'Mapping cadres'!$B$1:$B$616,0), MATCH(AM$32,'Mapping cadres'!$B$1:$Z$1,0))</f>
        <v>0</v>
      </c>
      <c r="AN186" s="226">
        <f>INDEX('Uganda workforce data - raw'!$A$4:$F$619,MATCH($B186, 'Uganda workforce data - raw'!$B$4:$B$619,0), MATCH("Filled Female",'Uganda workforce data - raw'!$A$4:$F$4,0))*INDEX('Mapping cadres'!$B$1:$Z$616,MATCH($B186, 'Mapping cadres'!$B$1:$B$616,0), MATCH(AN$32,'Mapping cadres'!$B$1:$Z$1,0))</f>
        <v>0</v>
      </c>
      <c r="AO186" s="226">
        <f>INDEX('Uganda workforce data - raw'!$A$4:$F$619,MATCH($B186, 'Uganda workforce data - raw'!$B$4:$B$619,0), MATCH("Filled Female",'Uganda workforce data - raw'!$A$4:$F$4,0))*INDEX('Mapping cadres'!$B$1:$Z$616,MATCH($B186, 'Mapping cadres'!$B$1:$B$616,0), MATCH(AO$32,'Mapping cadres'!$B$1:$Z$1,0))</f>
        <v>0</v>
      </c>
      <c r="AP186" s="226">
        <f>INDEX('Uganda workforce data - raw'!$A$4:$F$619,MATCH($B186, 'Uganda workforce data - raw'!$B$4:$B$619,0), MATCH("Filled Female",'Uganda workforce data - raw'!$A$4:$F$4,0))*INDEX('Mapping cadres'!$B$1:$Z$616,MATCH($B186, 'Mapping cadres'!$B$1:$B$616,0), MATCH(AP$32,'Mapping cadres'!$B$1:$Z$1,0))</f>
        <v>0</v>
      </c>
      <c r="AQ186" s="226">
        <f>INDEX('Uganda workforce data - raw'!$A$4:$F$619,MATCH($B186, 'Uganda workforce data - raw'!$B$4:$B$619,0), MATCH("Filled Female",'Uganda workforce data - raw'!$A$4:$F$4,0))*INDEX('Mapping cadres'!$B$1:$Z$616,MATCH($B186, 'Mapping cadres'!$B$1:$B$616,0), MATCH(AQ$32,'Mapping cadres'!$B$1:$Z$1,0))</f>
        <v>0</v>
      </c>
      <c r="AR186" s="226">
        <f>INDEX('Uganda workforce data - raw'!$A$4:$F$619,MATCH($B186, 'Uganda workforce data - raw'!$B$4:$B$619,0), MATCH("Filled Female",'Uganda workforce data - raw'!$A$4:$F$4,0))*INDEX('Mapping cadres'!$B$1:$Z$616,MATCH($B186, 'Mapping cadres'!$B$1:$B$616,0), MATCH(AR$32,'Mapping cadres'!$B$1:$Z$1,0))</f>
        <v>0</v>
      </c>
      <c r="AS186" s="226">
        <f>INDEX('Uganda workforce data - raw'!$A$4:$F$619,MATCH($B186, 'Uganda workforce data - raw'!$B$4:$B$619,0), MATCH("Filled Female",'Uganda workforce data - raw'!$A$4:$F$4,0))*INDEX('Mapping cadres'!$B$1:$Z$616,MATCH($B186, 'Mapping cadres'!$B$1:$B$616,0), MATCH(AS$32,'Mapping cadres'!$B$1:$Z$1,0))</f>
        <v>0</v>
      </c>
      <c r="AT186" s="226">
        <f>INDEX('Uganda workforce data - raw'!$A$4:$F$619,MATCH($B186, 'Uganda workforce data - raw'!$B$4:$B$619,0), MATCH("Filled Female",'Uganda workforce data - raw'!$A$4:$F$4,0))*INDEX('Mapping cadres'!$B$1:$Z$616,MATCH($B186, 'Mapping cadres'!$B$1:$B$616,0), MATCH(AT$32,'Mapping cadres'!$B$1:$Z$1,0))</f>
        <v>0</v>
      </c>
      <c r="AU186" s="226">
        <f>INDEX('Uganda workforce data - raw'!$A$4:$F$619,MATCH($B186, 'Uganda workforce data - raw'!$B$4:$B$619,0), MATCH("Filled Female",'Uganda workforce data - raw'!$A$4:$F$4,0))*INDEX('Mapping cadres'!$B$1:$Z$616,MATCH($B186, 'Mapping cadres'!$B$1:$B$616,0), MATCH(AU$32,'Mapping cadres'!$B$1:$Z$1,0))</f>
        <v>0</v>
      </c>
      <c r="AV186" s="226">
        <f>INDEX('Uganda workforce data - raw'!$A$4:$F$619,MATCH($B186, 'Uganda workforce data - raw'!$B$4:$B$619,0), MATCH("Filled Female",'Uganda workforce data - raw'!$A$4:$F$4,0))*INDEX('Mapping cadres'!$B$1:$Z$616,MATCH($B186, 'Mapping cadres'!$B$1:$B$616,0), MATCH(AV$32,'Mapping cadres'!$B$1:$Z$1,0))</f>
        <v>0</v>
      </c>
      <c r="AW186" s="226">
        <f>INDEX('Uganda workforce data - raw'!$A$4:$F$619,MATCH($B186, 'Uganda workforce data - raw'!$B$4:$B$619,0), MATCH("Filled Female",'Uganda workforce data - raw'!$A$4:$F$4,0))*INDEX('Mapping cadres'!$B$1:$Z$616,MATCH($B186, 'Mapping cadres'!$B$1:$B$616,0), MATCH(AW$32,'Mapping cadres'!$B$1:$Z$1,0))</f>
        <v>0</v>
      </c>
      <c r="AX186" s="226">
        <f>INDEX('Uganda workforce data - raw'!$A$4:$F$619,MATCH($B186, 'Uganda workforce data - raw'!$B$4:$B$619,0), MATCH("Filled Female",'Uganda workforce data - raw'!$A$4:$F$4,0))*INDEX('Mapping cadres'!$B$1:$Z$616,MATCH($B186, 'Mapping cadres'!$B$1:$B$616,0), MATCH(AX$32,'Mapping cadres'!$B$1:$Z$1,0))</f>
        <v>0</v>
      </c>
      <c r="AY186" s="226">
        <f t="shared" si="53"/>
        <v>0</v>
      </c>
      <c r="AZ186" s="226">
        <f t="shared" si="54"/>
        <v>5</v>
      </c>
      <c r="BA186" s="226">
        <f t="shared" si="55"/>
        <v>0</v>
      </c>
      <c r="BB186" s="226">
        <f t="shared" si="56"/>
        <v>0</v>
      </c>
      <c r="BC186" s="226">
        <f t="shared" si="57"/>
        <v>0</v>
      </c>
      <c r="BD186" s="226">
        <f t="shared" si="58"/>
        <v>0</v>
      </c>
      <c r="BE186" s="226">
        <f t="shared" si="59"/>
        <v>0</v>
      </c>
      <c r="BF186" s="226">
        <f t="shared" si="60"/>
        <v>0</v>
      </c>
      <c r="BG186" s="226">
        <f t="shared" si="61"/>
        <v>0</v>
      </c>
      <c r="BH186" s="226">
        <f t="shared" si="62"/>
        <v>0</v>
      </c>
      <c r="BI186" s="226">
        <f t="shared" si="63"/>
        <v>0</v>
      </c>
      <c r="BJ186" s="226">
        <f t="shared" si="64"/>
        <v>0</v>
      </c>
      <c r="BK186" s="226">
        <f t="shared" si="65"/>
        <v>0</v>
      </c>
      <c r="BL186" s="226">
        <f t="shared" si="66"/>
        <v>0</v>
      </c>
      <c r="BM186" s="226">
        <f t="shared" si="67"/>
        <v>0</v>
      </c>
      <c r="BN186" s="226">
        <f t="shared" si="68"/>
        <v>0</v>
      </c>
      <c r="BO186" s="226">
        <f t="shared" si="69"/>
        <v>0</v>
      </c>
      <c r="BP186" s="226">
        <f t="shared" si="70"/>
        <v>0</v>
      </c>
      <c r="BQ186" s="226">
        <f t="shared" si="71"/>
        <v>0</v>
      </c>
      <c r="BR186" s="226">
        <f t="shared" si="72"/>
        <v>0</v>
      </c>
      <c r="BS186" s="226">
        <f t="shared" si="73"/>
        <v>0</v>
      </c>
      <c r="BT186" s="226">
        <f t="shared" si="74"/>
        <v>0</v>
      </c>
      <c r="BU186" s="226">
        <f t="shared" si="75"/>
        <v>0</v>
      </c>
      <c r="BV186" s="226">
        <f t="shared" si="76"/>
        <v>0</v>
      </c>
    </row>
    <row r="187" spans="1:74">
      <c r="A187" s="226">
        <v>155</v>
      </c>
      <c r="B187" s="226" t="s">
        <v>1459</v>
      </c>
      <c r="C187" s="226">
        <f>INDEX('Uganda workforce data - raw'!$A$4:$F$619,MATCH($B187, 'Uganda workforce data - raw'!$B$4:$B$619,0), MATCH("Filled Male",'Uganda workforce data - raw'!$A$4:$F$4,0))*INDEX('Mapping cadres'!$B$1:$Z$616,MATCH($B187, 'Mapping cadres'!$B$1:$B$616,0), MATCH(C$32,'Mapping cadres'!$B$1:$Z$1,0))</f>
        <v>0</v>
      </c>
      <c r="D187" s="226">
        <f>INDEX('Uganda workforce data - raw'!$A$4:$F$619,MATCH($B187, 'Uganda workforce data - raw'!$B$4:$B$619,0), MATCH("Filled Male",'Uganda workforce data - raw'!$A$4:$F$4,0))*INDEX('Mapping cadres'!$B$1:$Z$616,MATCH($B187, 'Mapping cadres'!$B$1:$B$616,0), MATCH(D$32,'Mapping cadres'!$B$1:$Z$1,0))</f>
        <v>0</v>
      </c>
      <c r="E187" s="226">
        <f>INDEX('Uganda workforce data - raw'!$A$4:$F$619,MATCH($B187, 'Uganda workforce data - raw'!$B$4:$B$619,0), MATCH("Filled Male",'Uganda workforce data - raw'!$A$4:$F$4,0))*INDEX('Mapping cadres'!$B$1:$Z$616,MATCH($B187, 'Mapping cadres'!$B$1:$B$616,0), MATCH(E$32,'Mapping cadres'!$B$1:$Z$1,0))</f>
        <v>13</v>
      </c>
      <c r="F187" s="226">
        <f>INDEX('Uganda workforce data - raw'!$A$4:$F$619,MATCH($B187, 'Uganda workforce data - raw'!$B$4:$B$619,0), MATCH("Filled Male",'Uganda workforce data - raw'!$A$4:$F$4,0))*INDEX('Mapping cadres'!$B$1:$Z$616,MATCH($B187, 'Mapping cadres'!$B$1:$B$616,0), MATCH(F$32,'Mapping cadres'!$B$1:$Z$1,0))</f>
        <v>0</v>
      </c>
      <c r="G187" s="226">
        <f>INDEX('Uganda workforce data - raw'!$A$4:$F$619,MATCH($B187, 'Uganda workforce data - raw'!$B$4:$B$619,0), MATCH("Filled Male",'Uganda workforce data - raw'!$A$4:$F$4,0))*INDEX('Mapping cadres'!$B$1:$Z$616,MATCH($B187, 'Mapping cadres'!$B$1:$B$616,0), MATCH(G$32,'Mapping cadres'!$B$1:$Z$1,0))</f>
        <v>0</v>
      </c>
      <c r="H187" s="226">
        <f>INDEX('Uganda workforce data - raw'!$A$4:$F$619,MATCH($B187, 'Uganda workforce data - raw'!$B$4:$B$619,0), MATCH("Filled Male",'Uganda workforce data - raw'!$A$4:$F$4,0))*INDEX('Mapping cadres'!$B$1:$Z$616,MATCH($B187, 'Mapping cadres'!$B$1:$B$616,0), MATCH(H$32,'Mapping cadres'!$B$1:$Z$1,0))</f>
        <v>0</v>
      </c>
      <c r="I187" s="226">
        <f>INDEX('Uganda workforce data - raw'!$A$4:$F$619,MATCH($B187, 'Uganda workforce data - raw'!$B$4:$B$619,0), MATCH("Filled Male",'Uganda workforce data - raw'!$A$4:$F$4,0))*INDEX('Mapping cadres'!$B$1:$Z$616,MATCH($B187, 'Mapping cadres'!$B$1:$B$616,0), MATCH(I$32,'Mapping cadres'!$B$1:$Z$1,0))</f>
        <v>0</v>
      </c>
      <c r="J187" s="226">
        <f>INDEX('Uganda workforce data - raw'!$A$4:$F$619,MATCH($B187, 'Uganda workforce data - raw'!$B$4:$B$619,0), MATCH("Filled Male",'Uganda workforce data - raw'!$A$4:$F$4,0))*INDEX('Mapping cadres'!$B$1:$Z$616,MATCH($B187, 'Mapping cadres'!$B$1:$B$616,0), MATCH(J$32,'Mapping cadres'!$B$1:$Z$1,0))</f>
        <v>0</v>
      </c>
      <c r="K187" s="226">
        <f>INDEX('Uganda workforce data - raw'!$A$4:$F$619,MATCH($B187, 'Uganda workforce data - raw'!$B$4:$B$619,0), MATCH("Filled Male",'Uganda workforce data - raw'!$A$4:$F$4,0))*INDEX('Mapping cadres'!$B$1:$Z$616,MATCH($B187, 'Mapping cadres'!$B$1:$B$616,0), MATCH(K$32,'Mapping cadres'!$B$1:$Z$1,0))</f>
        <v>0</v>
      </c>
      <c r="L187" s="226">
        <f>INDEX('Uganda workforce data - raw'!$A$4:$F$619,MATCH($B187, 'Uganda workforce data - raw'!$B$4:$B$619,0), MATCH("Filled Male",'Uganda workforce data - raw'!$A$4:$F$4,0))*INDEX('Mapping cadres'!$B$1:$Z$616,MATCH($B187, 'Mapping cadres'!$B$1:$B$616,0), MATCH(L$32,'Mapping cadres'!$B$1:$Z$1,0))</f>
        <v>0</v>
      </c>
      <c r="M187" s="226">
        <f>INDEX('Uganda workforce data - raw'!$A$4:$F$619,MATCH($B187, 'Uganda workforce data - raw'!$B$4:$B$619,0), MATCH("Filled Male",'Uganda workforce data - raw'!$A$4:$F$4,0))*INDEX('Mapping cadres'!$B$1:$Z$616,MATCH($B187, 'Mapping cadres'!$B$1:$B$616,0), MATCH(M$32,'Mapping cadres'!$B$1:$Z$1,0))</f>
        <v>0</v>
      </c>
      <c r="N187" s="226">
        <f>INDEX('Uganda workforce data - raw'!$A$4:$F$619,MATCH($B187, 'Uganda workforce data - raw'!$B$4:$B$619,0), MATCH("Filled Male",'Uganda workforce data - raw'!$A$4:$F$4,0))*INDEX('Mapping cadres'!$B$1:$Z$616,MATCH($B187, 'Mapping cadres'!$B$1:$B$616,0), MATCH(N$32,'Mapping cadres'!$B$1:$Z$1,0))</f>
        <v>0</v>
      </c>
      <c r="O187" s="226">
        <f>INDEX('Uganda workforce data - raw'!$A$4:$F$619,MATCH($B187, 'Uganda workforce data - raw'!$B$4:$B$619,0), MATCH("Filled Male",'Uganda workforce data - raw'!$A$4:$F$4,0))*INDEX('Mapping cadres'!$B$1:$Z$616,MATCH($B187, 'Mapping cadres'!$B$1:$B$616,0), MATCH(O$32,'Mapping cadres'!$B$1:$Z$1,0))</f>
        <v>0</v>
      </c>
      <c r="P187" s="226">
        <f>INDEX('Uganda workforce data - raw'!$A$4:$F$619,MATCH($B187, 'Uganda workforce data - raw'!$B$4:$B$619,0), MATCH("Filled Male",'Uganda workforce data - raw'!$A$4:$F$4,0))*INDEX('Mapping cadres'!$B$1:$Z$616,MATCH($B187, 'Mapping cadres'!$B$1:$B$616,0), MATCH(P$32,'Mapping cadres'!$B$1:$Z$1,0))</f>
        <v>0</v>
      </c>
      <c r="Q187" s="226">
        <f>INDEX('Uganda workforce data - raw'!$A$4:$F$619,MATCH($B187, 'Uganda workforce data - raw'!$B$4:$B$619,0), MATCH("Filled Male",'Uganda workforce data - raw'!$A$4:$F$4,0))*INDEX('Mapping cadres'!$B$1:$Z$616,MATCH($B187, 'Mapping cadres'!$B$1:$B$616,0), MATCH(Q$32,'Mapping cadres'!$B$1:$Z$1,0))</f>
        <v>0</v>
      </c>
      <c r="R187" s="226">
        <f>INDEX('Uganda workforce data - raw'!$A$4:$F$619,MATCH($B187, 'Uganda workforce data - raw'!$B$4:$B$619,0), MATCH("Filled Male",'Uganda workforce data - raw'!$A$4:$F$4,0))*INDEX('Mapping cadres'!$B$1:$Z$616,MATCH($B187, 'Mapping cadres'!$B$1:$B$616,0), MATCH(R$32,'Mapping cadres'!$B$1:$Z$1,0))</f>
        <v>0</v>
      </c>
      <c r="S187" s="226">
        <f>INDEX('Uganda workforce data - raw'!$A$4:$F$619,MATCH($B187, 'Uganda workforce data - raw'!$B$4:$B$619,0), MATCH("Filled Male",'Uganda workforce data - raw'!$A$4:$F$4,0))*INDEX('Mapping cadres'!$B$1:$Z$616,MATCH($B187, 'Mapping cadres'!$B$1:$B$616,0), MATCH(S$32,'Mapping cadres'!$B$1:$Z$1,0))</f>
        <v>0</v>
      </c>
      <c r="T187" s="226">
        <f>INDEX('Uganda workforce data - raw'!$A$4:$F$619,MATCH($B187, 'Uganda workforce data - raw'!$B$4:$B$619,0), MATCH("Filled Male",'Uganda workforce data - raw'!$A$4:$F$4,0))*INDEX('Mapping cadres'!$B$1:$Z$616,MATCH($B187, 'Mapping cadres'!$B$1:$B$616,0), MATCH(T$32,'Mapping cadres'!$B$1:$Z$1,0))</f>
        <v>0</v>
      </c>
      <c r="U187" s="226">
        <f>INDEX('Uganda workforce data - raw'!$A$4:$F$619,MATCH($B187, 'Uganda workforce data - raw'!$B$4:$B$619,0), MATCH("Filled Male",'Uganda workforce data - raw'!$A$4:$F$4,0))*INDEX('Mapping cadres'!$B$1:$Z$616,MATCH($B187, 'Mapping cadres'!$B$1:$B$616,0), MATCH(U$32,'Mapping cadres'!$B$1:$Z$1,0))</f>
        <v>0</v>
      </c>
      <c r="V187" s="226">
        <f>INDEX('Uganda workforce data - raw'!$A$4:$F$619,MATCH($B187, 'Uganda workforce data - raw'!$B$4:$B$619,0), MATCH("Filled Male",'Uganda workforce data - raw'!$A$4:$F$4,0))*INDEX('Mapping cadres'!$B$1:$Z$616,MATCH($B187, 'Mapping cadres'!$B$1:$B$616,0), MATCH(V$32,'Mapping cadres'!$B$1:$Z$1,0))</f>
        <v>0</v>
      </c>
      <c r="W187" s="226">
        <f>INDEX('Uganda workforce data - raw'!$A$4:$F$619,MATCH($B187, 'Uganda workforce data - raw'!$B$4:$B$619,0), MATCH("Filled Male",'Uganda workforce data - raw'!$A$4:$F$4,0))*INDEX('Mapping cadres'!$B$1:$Z$616,MATCH($B187, 'Mapping cadres'!$B$1:$B$616,0), MATCH(W$32,'Mapping cadres'!$B$1:$Z$1,0))</f>
        <v>0</v>
      </c>
      <c r="X187" s="226">
        <f>INDEX('Uganda workforce data - raw'!$A$4:$F$619,MATCH($B187, 'Uganda workforce data - raw'!$B$4:$B$619,0), MATCH("Filled Male",'Uganda workforce data - raw'!$A$4:$F$4,0))*INDEX('Mapping cadres'!$B$1:$Z$616,MATCH($B187, 'Mapping cadres'!$B$1:$B$616,0), MATCH(X$32,'Mapping cadres'!$B$1:$Z$1,0))</f>
        <v>0</v>
      </c>
      <c r="Y187" s="226">
        <f>INDEX('Uganda workforce data - raw'!$A$4:$F$619,MATCH($B187, 'Uganda workforce data - raw'!$B$4:$B$619,0), MATCH("Filled Male",'Uganda workforce data - raw'!$A$4:$F$4,0))*INDEX('Mapping cadres'!$B$1:$Z$616,MATCH($B187, 'Mapping cadres'!$B$1:$B$616,0), MATCH(Y$32,'Mapping cadres'!$B$1:$Z$1,0))</f>
        <v>0</v>
      </c>
      <c r="Z187" s="226">
        <f>INDEX('Uganda workforce data - raw'!$A$4:$F$619,MATCH($B187, 'Uganda workforce data - raw'!$B$4:$B$619,0), MATCH("Filled Male",'Uganda workforce data - raw'!$A$4:$F$4,0))*INDEX('Mapping cadres'!$B$1:$Z$616,MATCH($B187, 'Mapping cadres'!$B$1:$B$616,0), MATCH(Z$32,'Mapping cadres'!$B$1:$Z$1,0))</f>
        <v>0</v>
      </c>
      <c r="AA187" s="226">
        <f>INDEX('Uganda workforce data - raw'!$A$4:$F$619,MATCH($B187, 'Uganda workforce data - raw'!$B$4:$B$619,0), MATCH("Filled Female",'Uganda workforce data - raw'!$A$4:$F$4,0))*INDEX('Mapping cadres'!$B$1:$Z$616,MATCH($B187, 'Mapping cadres'!$B$1:$B$616,0), MATCH(AA$32,'Mapping cadres'!$B$1:$Z$1,0))</f>
        <v>0</v>
      </c>
      <c r="AB187" s="226">
        <f>INDEX('Uganda workforce data - raw'!$A$4:$F$619,MATCH($B187, 'Uganda workforce data - raw'!$B$4:$B$619,0), MATCH("Filled Female",'Uganda workforce data - raw'!$A$4:$F$4,0))*INDEX('Mapping cadres'!$B$1:$Z$616,MATCH($B187, 'Mapping cadres'!$B$1:$B$616,0), MATCH(AB$32,'Mapping cadres'!$B$1:$Z$1,0))</f>
        <v>0</v>
      </c>
      <c r="AC187" s="226">
        <f>INDEX('Uganda workforce data - raw'!$A$4:$F$619,MATCH($B187, 'Uganda workforce data - raw'!$B$4:$B$619,0), MATCH("Filled Female",'Uganda workforce data - raw'!$A$4:$F$4,0))*INDEX('Mapping cadres'!$B$1:$Z$616,MATCH($B187, 'Mapping cadres'!$B$1:$B$616,0), MATCH(AC$32,'Mapping cadres'!$B$1:$Z$1,0))</f>
        <v>2</v>
      </c>
      <c r="AD187" s="226">
        <f>INDEX('Uganda workforce data - raw'!$A$4:$F$619,MATCH($B187, 'Uganda workforce data - raw'!$B$4:$B$619,0), MATCH("Filled Female",'Uganda workforce data - raw'!$A$4:$F$4,0))*INDEX('Mapping cadres'!$B$1:$Z$616,MATCH($B187, 'Mapping cadres'!$B$1:$B$616,0), MATCH(AD$32,'Mapping cadres'!$B$1:$Z$1,0))</f>
        <v>0</v>
      </c>
      <c r="AE187" s="226">
        <f>INDEX('Uganda workforce data - raw'!$A$4:$F$619,MATCH($B187, 'Uganda workforce data - raw'!$B$4:$B$619,0), MATCH("Filled Female",'Uganda workforce data - raw'!$A$4:$F$4,0))*INDEX('Mapping cadres'!$B$1:$Z$616,MATCH($B187, 'Mapping cadres'!$B$1:$B$616,0), MATCH(AE$32,'Mapping cadres'!$B$1:$Z$1,0))</f>
        <v>0</v>
      </c>
      <c r="AF187" s="226">
        <f>INDEX('Uganda workforce data - raw'!$A$4:$F$619,MATCH($B187, 'Uganda workforce data - raw'!$B$4:$B$619,0), MATCH("Filled Female",'Uganda workforce data - raw'!$A$4:$F$4,0))*INDEX('Mapping cadres'!$B$1:$Z$616,MATCH($B187, 'Mapping cadres'!$B$1:$B$616,0), MATCH(AF$32,'Mapping cadres'!$B$1:$Z$1,0))</f>
        <v>0</v>
      </c>
      <c r="AG187" s="226">
        <f>INDEX('Uganda workforce data - raw'!$A$4:$F$619,MATCH($B187, 'Uganda workforce data - raw'!$B$4:$B$619,0), MATCH("Filled Female",'Uganda workforce data - raw'!$A$4:$F$4,0))*INDEX('Mapping cadres'!$B$1:$Z$616,MATCH($B187, 'Mapping cadres'!$B$1:$B$616,0), MATCH(AG$32,'Mapping cadres'!$B$1:$Z$1,0))</f>
        <v>0</v>
      </c>
      <c r="AH187" s="226">
        <f>INDEX('Uganda workforce data - raw'!$A$4:$F$619,MATCH($B187, 'Uganda workforce data - raw'!$B$4:$B$619,0), MATCH("Filled Female",'Uganda workforce data - raw'!$A$4:$F$4,0))*INDEX('Mapping cadres'!$B$1:$Z$616,MATCH($B187, 'Mapping cadres'!$B$1:$B$616,0), MATCH(AH$32,'Mapping cadres'!$B$1:$Z$1,0))</f>
        <v>0</v>
      </c>
      <c r="AI187" s="226">
        <f>INDEX('Uganda workforce data - raw'!$A$4:$F$619,MATCH($B187, 'Uganda workforce data - raw'!$B$4:$B$619,0), MATCH("Filled Female",'Uganda workforce data - raw'!$A$4:$F$4,0))*INDEX('Mapping cadres'!$B$1:$Z$616,MATCH($B187, 'Mapping cadres'!$B$1:$B$616,0), MATCH(AI$32,'Mapping cadres'!$B$1:$Z$1,0))</f>
        <v>0</v>
      </c>
      <c r="AJ187" s="226">
        <f>INDEX('Uganda workforce data - raw'!$A$4:$F$619,MATCH($B187, 'Uganda workforce data - raw'!$B$4:$B$619,0), MATCH("Filled Female",'Uganda workforce data - raw'!$A$4:$F$4,0))*INDEX('Mapping cadres'!$B$1:$Z$616,MATCH($B187, 'Mapping cadres'!$B$1:$B$616,0), MATCH(AJ$32,'Mapping cadres'!$B$1:$Z$1,0))</f>
        <v>0</v>
      </c>
      <c r="AK187" s="226">
        <f>INDEX('Uganda workforce data - raw'!$A$4:$F$619,MATCH($B187, 'Uganda workforce data - raw'!$B$4:$B$619,0), MATCH("Filled Female",'Uganda workforce data - raw'!$A$4:$F$4,0))*INDEX('Mapping cadres'!$B$1:$Z$616,MATCH($B187, 'Mapping cadres'!$B$1:$B$616,0), MATCH(AK$32,'Mapping cadres'!$B$1:$Z$1,0))</f>
        <v>0</v>
      </c>
      <c r="AL187" s="226">
        <f>INDEX('Uganda workforce data - raw'!$A$4:$F$619,MATCH($B187, 'Uganda workforce data - raw'!$B$4:$B$619,0), MATCH("Filled Female",'Uganda workforce data - raw'!$A$4:$F$4,0))*INDEX('Mapping cadres'!$B$1:$Z$616,MATCH($B187, 'Mapping cadres'!$B$1:$B$616,0), MATCH(AL$32,'Mapping cadres'!$B$1:$Z$1,0))</f>
        <v>0</v>
      </c>
      <c r="AM187" s="226">
        <f>INDEX('Uganda workforce data - raw'!$A$4:$F$619,MATCH($B187, 'Uganda workforce data - raw'!$B$4:$B$619,0), MATCH("Filled Female",'Uganda workforce data - raw'!$A$4:$F$4,0))*INDEX('Mapping cadres'!$B$1:$Z$616,MATCH($B187, 'Mapping cadres'!$B$1:$B$616,0), MATCH(AM$32,'Mapping cadres'!$B$1:$Z$1,0))</f>
        <v>0</v>
      </c>
      <c r="AN187" s="226">
        <f>INDEX('Uganda workforce data - raw'!$A$4:$F$619,MATCH($B187, 'Uganda workforce data - raw'!$B$4:$B$619,0), MATCH("Filled Female",'Uganda workforce data - raw'!$A$4:$F$4,0))*INDEX('Mapping cadres'!$B$1:$Z$616,MATCH($B187, 'Mapping cadres'!$B$1:$B$616,0), MATCH(AN$32,'Mapping cadres'!$B$1:$Z$1,0))</f>
        <v>0</v>
      </c>
      <c r="AO187" s="226">
        <f>INDEX('Uganda workforce data - raw'!$A$4:$F$619,MATCH($B187, 'Uganda workforce data - raw'!$B$4:$B$619,0), MATCH("Filled Female",'Uganda workforce data - raw'!$A$4:$F$4,0))*INDEX('Mapping cadres'!$B$1:$Z$616,MATCH($B187, 'Mapping cadres'!$B$1:$B$616,0), MATCH(AO$32,'Mapping cadres'!$B$1:$Z$1,0))</f>
        <v>0</v>
      </c>
      <c r="AP187" s="226">
        <f>INDEX('Uganda workforce data - raw'!$A$4:$F$619,MATCH($B187, 'Uganda workforce data - raw'!$B$4:$B$619,0), MATCH("Filled Female",'Uganda workforce data - raw'!$A$4:$F$4,0))*INDEX('Mapping cadres'!$B$1:$Z$616,MATCH($B187, 'Mapping cadres'!$B$1:$B$616,0), MATCH(AP$32,'Mapping cadres'!$B$1:$Z$1,0))</f>
        <v>0</v>
      </c>
      <c r="AQ187" s="226">
        <f>INDEX('Uganda workforce data - raw'!$A$4:$F$619,MATCH($B187, 'Uganda workforce data - raw'!$B$4:$B$619,0), MATCH("Filled Female",'Uganda workforce data - raw'!$A$4:$F$4,0))*INDEX('Mapping cadres'!$B$1:$Z$616,MATCH($B187, 'Mapping cadres'!$B$1:$B$616,0), MATCH(AQ$32,'Mapping cadres'!$B$1:$Z$1,0))</f>
        <v>0</v>
      </c>
      <c r="AR187" s="226">
        <f>INDEX('Uganda workforce data - raw'!$A$4:$F$619,MATCH($B187, 'Uganda workforce data - raw'!$B$4:$B$619,0), MATCH("Filled Female",'Uganda workforce data - raw'!$A$4:$F$4,0))*INDEX('Mapping cadres'!$B$1:$Z$616,MATCH($B187, 'Mapping cadres'!$B$1:$B$616,0), MATCH(AR$32,'Mapping cadres'!$B$1:$Z$1,0))</f>
        <v>0</v>
      </c>
      <c r="AS187" s="226">
        <f>INDEX('Uganda workforce data - raw'!$A$4:$F$619,MATCH($B187, 'Uganda workforce data - raw'!$B$4:$B$619,0), MATCH("Filled Female",'Uganda workforce data - raw'!$A$4:$F$4,0))*INDEX('Mapping cadres'!$B$1:$Z$616,MATCH($B187, 'Mapping cadres'!$B$1:$B$616,0), MATCH(AS$32,'Mapping cadres'!$B$1:$Z$1,0))</f>
        <v>0</v>
      </c>
      <c r="AT187" s="226">
        <f>INDEX('Uganda workforce data - raw'!$A$4:$F$619,MATCH($B187, 'Uganda workforce data - raw'!$B$4:$B$619,0), MATCH("Filled Female",'Uganda workforce data - raw'!$A$4:$F$4,0))*INDEX('Mapping cadres'!$B$1:$Z$616,MATCH($B187, 'Mapping cadres'!$B$1:$B$616,0), MATCH(AT$32,'Mapping cadres'!$B$1:$Z$1,0))</f>
        <v>0</v>
      </c>
      <c r="AU187" s="226">
        <f>INDEX('Uganda workforce data - raw'!$A$4:$F$619,MATCH($B187, 'Uganda workforce data - raw'!$B$4:$B$619,0), MATCH("Filled Female",'Uganda workforce data - raw'!$A$4:$F$4,0))*INDEX('Mapping cadres'!$B$1:$Z$616,MATCH($B187, 'Mapping cadres'!$B$1:$B$616,0), MATCH(AU$32,'Mapping cadres'!$B$1:$Z$1,0))</f>
        <v>0</v>
      </c>
      <c r="AV187" s="226">
        <f>INDEX('Uganda workforce data - raw'!$A$4:$F$619,MATCH($B187, 'Uganda workforce data - raw'!$B$4:$B$619,0), MATCH("Filled Female",'Uganda workforce data - raw'!$A$4:$F$4,0))*INDEX('Mapping cadres'!$B$1:$Z$616,MATCH($B187, 'Mapping cadres'!$B$1:$B$616,0), MATCH(AV$32,'Mapping cadres'!$B$1:$Z$1,0))</f>
        <v>0</v>
      </c>
      <c r="AW187" s="226">
        <f>INDEX('Uganda workforce data - raw'!$A$4:$F$619,MATCH($B187, 'Uganda workforce data - raw'!$B$4:$B$619,0), MATCH("Filled Female",'Uganda workforce data - raw'!$A$4:$F$4,0))*INDEX('Mapping cadres'!$B$1:$Z$616,MATCH($B187, 'Mapping cadres'!$B$1:$B$616,0), MATCH(AW$32,'Mapping cadres'!$B$1:$Z$1,0))</f>
        <v>0</v>
      </c>
      <c r="AX187" s="226">
        <f>INDEX('Uganda workforce data - raw'!$A$4:$F$619,MATCH($B187, 'Uganda workforce data - raw'!$B$4:$B$619,0), MATCH("Filled Female",'Uganda workforce data - raw'!$A$4:$F$4,0))*INDEX('Mapping cadres'!$B$1:$Z$616,MATCH($B187, 'Mapping cadres'!$B$1:$B$616,0), MATCH(AX$32,'Mapping cadres'!$B$1:$Z$1,0))</f>
        <v>0</v>
      </c>
      <c r="AY187" s="226">
        <f t="shared" si="53"/>
        <v>0</v>
      </c>
      <c r="AZ187" s="226">
        <f t="shared" si="54"/>
        <v>0</v>
      </c>
      <c r="BA187" s="226">
        <f t="shared" si="55"/>
        <v>15</v>
      </c>
      <c r="BB187" s="226">
        <f t="shared" si="56"/>
        <v>0</v>
      </c>
      <c r="BC187" s="226">
        <f t="shared" si="57"/>
        <v>0</v>
      </c>
      <c r="BD187" s="226">
        <f t="shared" si="58"/>
        <v>0</v>
      </c>
      <c r="BE187" s="226">
        <f t="shared" si="59"/>
        <v>0</v>
      </c>
      <c r="BF187" s="226">
        <f t="shared" si="60"/>
        <v>0</v>
      </c>
      <c r="BG187" s="226">
        <f t="shared" si="61"/>
        <v>0</v>
      </c>
      <c r="BH187" s="226">
        <f t="shared" si="62"/>
        <v>0</v>
      </c>
      <c r="BI187" s="226">
        <f t="shared" si="63"/>
        <v>0</v>
      </c>
      <c r="BJ187" s="226">
        <f t="shared" si="64"/>
        <v>0</v>
      </c>
      <c r="BK187" s="226">
        <f t="shared" si="65"/>
        <v>0</v>
      </c>
      <c r="BL187" s="226">
        <f t="shared" si="66"/>
        <v>0</v>
      </c>
      <c r="BM187" s="226">
        <f t="shared" si="67"/>
        <v>0</v>
      </c>
      <c r="BN187" s="226">
        <f t="shared" si="68"/>
        <v>0</v>
      </c>
      <c r="BO187" s="226">
        <f t="shared" si="69"/>
        <v>0</v>
      </c>
      <c r="BP187" s="226">
        <f t="shared" si="70"/>
        <v>0</v>
      </c>
      <c r="BQ187" s="226">
        <f t="shared" si="71"/>
        <v>0</v>
      </c>
      <c r="BR187" s="226">
        <f t="shared" si="72"/>
        <v>0</v>
      </c>
      <c r="BS187" s="226">
        <f t="shared" si="73"/>
        <v>0</v>
      </c>
      <c r="BT187" s="226">
        <f t="shared" si="74"/>
        <v>0</v>
      </c>
      <c r="BU187" s="226">
        <f t="shared" si="75"/>
        <v>0</v>
      </c>
      <c r="BV187" s="226">
        <f t="shared" si="76"/>
        <v>0</v>
      </c>
    </row>
    <row r="188" spans="1:74">
      <c r="A188" s="226">
        <v>156</v>
      </c>
      <c r="B188" s="226" t="s">
        <v>1460</v>
      </c>
      <c r="C188" s="226">
        <f>INDEX('Uganda workforce data - raw'!$A$4:$F$619,MATCH($B188, 'Uganda workforce data - raw'!$B$4:$B$619,0), MATCH("Filled Male",'Uganda workforce data - raw'!$A$4:$F$4,0))*INDEX('Mapping cadres'!$B$1:$Z$616,MATCH($B188, 'Mapping cadres'!$B$1:$B$616,0), MATCH(C$32,'Mapping cadres'!$B$1:$Z$1,0))</f>
        <v>0</v>
      </c>
      <c r="D188" s="226">
        <f>INDEX('Uganda workforce data - raw'!$A$4:$F$619,MATCH($B188, 'Uganda workforce data - raw'!$B$4:$B$619,0), MATCH("Filled Male",'Uganda workforce data - raw'!$A$4:$F$4,0))*INDEX('Mapping cadres'!$B$1:$Z$616,MATCH($B188, 'Mapping cadres'!$B$1:$B$616,0), MATCH(D$32,'Mapping cadres'!$B$1:$Z$1,0))</f>
        <v>0</v>
      </c>
      <c r="E188" s="226">
        <f>INDEX('Uganda workforce data - raw'!$A$4:$F$619,MATCH($B188, 'Uganda workforce data - raw'!$B$4:$B$619,0), MATCH("Filled Male",'Uganda workforce data - raw'!$A$4:$F$4,0))*INDEX('Mapping cadres'!$B$1:$Z$616,MATCH($B188, 'Mapping cadres'!$B$1:$B$616,0), MATCH(E$32,'Mapping cadres'!$B$1:$Z$1,0))</f>
        <v>1</v>
      </c>
      <c r="F188" s="226">
        <f>INDEX('Uganda workforce data - raw'!$A$4:$F$619,MATCH($B188, 'Uganda workforce data - raw'!$B$4:$B$619,0), MATCH("Filled Male",'Uganda workforce data - raw'!$A$4:$F$4,0))*INDEX('Mapping cadres'!$B$1:$Z$616,MATCH($B188, 'Mapping cadres'!$B$1:$B$616,0), MATCH(F$32,'Mapping cadres'!$B$1:$Z$1,0))</f>
        <v>0</v>
      </c>
      <c r="G188" s="226">
        <f>INDEX('Uganda workforce data - raw'!$A$4:$F$619,MATCH($B188, 'Uganda workforce data - raw'!$B$4:$B$619,0), MATCH("Filled Male",'Uganda workforce data - raw'!$A$4:$F$4,0))*INDEX('Mapping cadres'!$B$1:$Z$616,MATCH($B188, 'Mapping cadres'!$B$1:$B$616,0), MATCH(G$32,'Mapping cadres'!$B$1:$Z$1,0))</f>
        <v>0</v>
      </c>
      <c r="H188" s="226">
        <f>INDEX('Uganda workforce data - raw'!$A$4:$F$619,MATCH($B188, 'Uganda workforce data - raw'!$B$4:$B$619,0), MATCH("Filled Male",'Uganda workforce data - raw'!$A$4:$F$4,0))*INDEX('Mapping cadres'!$B$1:$Z$616,MATCH($B188, 'Mapping cadres'!$B$1:$B$616,0), MATCH(H$32,'Mapping cadres'!$B$1:$Z$1,0))</f>
        <v>0</v>
      </c>
      <c r="I188" s="226">
        <f>INDEX('Uganda workforce data - raw'!$A$4:$F$619,MATCH($B188, 'Uganda workforce data - raw'!$B$4:$B$619,0), MATCH("Filled Male",'Uganda workforce data - raw'!$A$4:$F$4,0))*INDEX('Mapping cadres'!$B$1:$Z$616,MATCH($B188, 'Mapping cadres'!$B$1:$B$616,0), MATCH(I$32,'Mapping cadres'!$B$1:$Z$1,0))</f>
        <v>0</v>
      </c>
      <c r="J188" s="226">
        <f>INDEX('Uganda workforce data - raw'!$A$4:$F$619,MATCH($B188, 'Uganda workforce data - raw'!$B$4:$B$619,0), MATCH("Filled Male",'Uganda workforce data - raw'!$A$4:$F$4,0))*INDEX('Mapping cadres'!$B$1:$Z$616,MATCH($B188, 'Mapping cadres'!$B$1:$B$616,0), MATCH(J$32,'Mapping cadres'!$B$1:$Z$1,0))</f>
        <v>0</v>
      </c>
      <c r="K188" s="226">
        <f>INDEX('Uganda workforce data - raw'!$A$4:$F$619,MATCH($B188, 'Uganda workforce data - raw'!$B$4:$B$619,0), MATCH("Filled Male",'Uganda workforce data - raw'!$A$4:$F$4,0))*INDEX('Mapping cadres'!$B$1:$Z$616,MATCH($B188, 'Mapping cadres'!$B$1:$B$616,0), MATCH(K$32,'Mapping cadres'!$B$1:$Z$1,0))</f>
        <v>0</v>
      </c>
      <c r="L188" s="226">
        <f>INDEX('Uganda workforce data - raw'!$A$4:$F$619,MATCH($B188, 'Uganda workforce data - raw'!$B$4:$B$619,0), MATCH("Filled Male",'Uganda workforce data - raw'!$A$4:$F$4,0))*INDEX('Mapping cadres'!$B$1:$Z$616,MATCH($B188, 'Mapping cadres'!$B$1:$B$616,0), MATCH(L$32,'Mapping cadres'!$B$1:$Z$1,0))</f>
        <v>0</v>
      </c>
      <c r="M188" s="226">
        <f>INDEX('Uganda workforce data - raw'!$A$4:$F$619,MATCH($B188, 'Uganda workforce data - raw'!$B$4:$B$619,0), MATCH("Filled Male",'Uganda workforce data - raw'!$A$4:$F$4,0))*INDEX('Mapping cadres'!$B$1:$Z$616,MATCH($B188, 'Mapping cadres'!$B$1:$B$616,0), MATCH(M$32,'Mapping cadres'!$B$1:$Z$1,0))</f>
        <v>0</v>
      </c>
      <c r="N188" s="226">
        <f>INDEX('Uganda workforce data - raw'!$A$4:$F$619,MATCH($B188, 'Uganda workforce data - raw'!$B$4:$B$619,0), MATCH("Filled Male",'Uganda workforce data - raw'!$A$4:$F$4,0))*INDEX('Mapping cadres'!$B$1:$Z$616,MATCH($B188, 'Mapping cadres'!$B$1:$B$616,0), MATCH(N$32,'Mapping cadres'!$B$1:$Z$1,0))</f>
        <v>0</v>
      </c>
      <c r="O188" s="226">
        <f>INDEX('Uganda workforce data - raw'!$A$4:$F$619,MATCH($B188, 'Uganda workforce data - raw'!$B$4:$B$619,0), MATCH("Filled Male",'Uganda workforce data - raw'!$A$4:$F$4,0))*INDEX('Mapping cadres'!$B$1:$Z$616,MATCH($B188, 'Mapping cadres'!$B$1:$B$616,0), MATCH(O$32,'Mapping cadres'!$B$1:$Z$1,0))</f>
        <v>0</v>
      </c>
      <c r="P188" s="226">
        <f>INDEX('Uganda workforce data - raw'!$A$4:$F$619,MATCH($B188, 'Uganda workforce data - raw'!$B$4:$B$619,0), MATCH("Filled Male",'Uganda workforce data - raw'!$A$4:$F$4,0))*INDEX('Mapping cadres'!$B$1:$Z$616,MATCH($B188, 'Mapping cadres'!$B$1:$B$616,0), MATCH(P$32,'Mapping cadres'!$B$1:$Z$1,0))</f>
        <v>0</v>
      </c>
      <c r="Q188" s="226">
        <f>INDEX('Uganda workforce data - raw'!$A$4:$F$619,MATCH($B188, 'Uganda workforce data - raw'!$B$4:$B$619,0), MATCH("Filled Male",'Uganda workforce data - raw'!$A$4:$F$4,0))*INDEX('Mapping cadres'!$B$1:$Z$616,MATCH($B188, 'Mapping cadres'!$B$1:$B$616,0), MATCH(Q$32,'Mapping cadres'!$B$1:$Z$1,0))</f>
        <v>0</v>
      </c>
      <c r="R188" s="226">
        <f>INDEX('Uganda workforce data - raw'!$A$4:$F$619,MATCH($B188, 'Uganda workforce data - raw'!$B$4:$B$619,0), MATCH("Filled Male",'Uganda workforce data - raw'!$A$4:$F$4,0))*INDEX('Mapping cadres'!$B$1:$Z$616,MATCH($B188, 'Mapping cadres'!$B$1:$B$616,0), MATCH(R$32,'Mapping cadres'!$B$1:$Z$1,0))</f>
        <v>0</v>
      </c>
      <c r="S188" s="226">
        <f>INDEX('Uganda workforce data - raw'!$A$4:$F$619,MATCH($B188, 'Uganda workforce data - raw'!$B$4:$B$619,0), MATCH("Filled Male",'Uganda workforce data - raw'!$A$4:$F$4,0))*INDEX('Mapping cadres'!$B$1:$Z$616,MATCH($B188, 'Mapping cadres'!$B$1:$B$616,0), MATCH(S$32,'Mapping cadres'!$B$1:$Z$1,0))</f>
        <v>0</v>
      </c>
      <c r="T188" s="226">
        <f>INDEX('Uganda workforce data - raw'!$A$4:$F$619,MATCH($B188, 'Uganda workforce data - raw'!$B$4:$B$619,0), MATCH("Filled Male",'Uganda workforce data - raw'!$A$4:$F$4,0))*INDEX('Mapping cadres'!$B$1:$Z$616,MATCH($B188, 'Mapping cadres'!$B$1:$B$616,0), MATCH(T$32,'Mapping cadres'!$B$1:$Z$1,0))</f>
        <v>0</v>
      </c>
      <c r="U188" s="226">
        <f>INDEX('Uganda workforce data - raw'!$A$4:$F$619,MATCH($B188, 'Uganda workforce data - raw'!$B$4:$B$619,0), MATCH("Filled Male",'Uganda workforce data - raw'!$A$4:$F$4,0))*INDEX('Mapping cadres'!$B$1:$Z$616,MATCH($B188, 'Mapping cadres'!$B$1:$B$616,0), MATCH(U$32,'Mapping cadres'!$B$1:$Z$1,0))</f>
        <v>0</v>
      </c>
      <c r="V188" s="226">
        <f>INDEX('Uganda workforce data - raw'!$A$4:$F$619,MATCH($B188, 'Uganda workforce data - raw'!$B$4:$B$619,0), MATCH("Filled Male",'Uganda workforce data - raw'!$A$4:$F$4,0))*INDEX('Mapping cadres'!$B$1:$Z$616,MATCH($B188, 'Mapping cadres'!$B$1:$B$616,0), MATCH(V$32,'Mapping cadres'!$B$1:$Z$1,0))</f>
        <v>0</v>
      </c>
      <c r="W188" s="226">
        <f>INDEX('Uganda workforce data - raw'!$A$4:$F$619,MATCH($B188, 'Uganda workforce data - raw'!$B$4:$B$619,0), MATCH("Filled Male",'Uganda workforce data - raw'!$A$4:$F$4,0))*INDEX('Mapping cadres'!$B$1:$Z$616,MATCH($B188, 'Mapping cadres'!$B$1:$B$616,0), MATCH(W$32,'Mapping cadres'!$B$1:$Z$1,0))</f>
        <v>0</v>
      </c>
      <c r="X188" s="226">
        <f>INDEX('Uganda workforce data - raw'!$A$4:$F$619,MATCH($B188, 'Uganda workforce data - raw'!$B$4:$B$619,0), MATCH("Filled Male",'Uganda workforce data - raw'!$A$4:$F$4,0))*INDEX('Mapping cadres'!$B$1:$Z$616,MATCH($B188, 'Mapping cadres'!$B$1:$B$616,0), MATCH(X$32,'Mapping cadres'!$B$1:$Z$1,0))</f>
        <v>0</v>
      </c>
      <c r="Y188" s="226">
        <f>INDEX('Uganda workforce data - raw'!$A$4:$F$619,MATCH($B188, 'Uganda workforce data - raw'!$B$4:$B$619,0), MATCH("Filled Male",'Uganda workforce data - raw'!$A$4:$F$4,0))*INDEX('Mapping cadres'!$B$1:$Z$616,MATCH($B188, 'Mapping cadres'!$B$1:$B$616,0), MATCH(Y$32,'Mapping cadres'!$B$1:$Z$1,0))</f>
        <v>0</v>
      </c>
      <c r="Z188" s="226">
        <f>INDEX('Uganda workforce data - raw'!$A$4:$F$619,MATCH($B188, 'Uganda workforce data - raw'!$B$4:$B$619,0), MATCH("Filled Male",'Uganda workforce data - raw'!$A$4:$F$4,0))*INDEX('Mapping cadres'!$B$1:$Z$616,MATCH($B188, 'Mapping cadres'!$B$1:$B$616,0), MATCH(Z$32,'Mapping cadres'!$B$1:$Z$1,0))</f>
        <v>0</v>
      </c>
      <c r="AA188" s="226">
        <f>INDEX('Uganda workforce data - raw'!$A$4:$F$619,MATCH($B188, 'Uganda workforce data - raw'!$B$4:$B$619,0), MATCH("Filled Female",'Uganda workforce data - raw'!$A$4:$F$4,0))*INDEX('Mapping cadres'!$B$1:$Z$616,MATCH($B188, 'Mapping cadres'!$B$1:$B$616,0), MATCH(AA$32,'Mapping cadres'!$B$1:$Z$1,0))</f>
        <v>0</v>
      </c>
      <c r="AB188" s="226">
        <f>INDEX('Uganda workforce data - raw'!$A$4:$F$619,MATCH($B188, 'Uganda workforce data - raw'!$B$4:$B$619,0), MATCH("Filled Female",'Uganda workforce data - raw'!$A$4:$F$4,0))*INDEX('Mapping cadres'!$B$1:$Z$616,MATCH($B188, 'Mapping cadres'!$B$1:$B$616,0), MATCH(AB$32,'Mapping cadres'!$B$1:$Z$1,0))</f>
        <v>0</v>
      </c>
      <c r="AC188" s="226">
        <f>INDEX('Uganda workforce data - raw'!$A$4:$F$619,MATCH($B188, 'Uganda workforce data - raw'!$B$4:$B$619,0), MATCH("Filled Female",'Uganda workforce data - raw'!$A$4:$F$4,0))*INDEX('Mapping cadres'!$B$1:$Z$616,MATCH($B188, 'Mapping cadres'!$B$1:$B$616,0), MATCH(AC$32,'Mapping cadres'!$B$1:$Z$1,0))</f>
        <v>0</v>
      </c>
      <c r="AD188" s="226">
        <f>INDEX('Uganda workforce data - raw'!$A$4:$F$619,MATCH($B188, 'Uganda workforce data - raw'!$B$4:$B$619,0), MATCH("Filled Female",'Uganda workforce data - raw'!$A$4:$F$4,0))*INDEX('Mapping cadres'!$B$1:$Z$616,MATCH($B188, 'Mapping cadres'!$B$1:$B$616,0), MATCH(AD$32,'Mapping cadres'!$B$1:$Z$1,0))</f>
        <v>0</v>
      </c>
      <c r="AE188" s="226">
        <f>INDEX('Uganda workforce data - raw'!$A$4:$F$619,MATCH($B188, 'Uganda workforce data - raw'!$B$4:$B$619,0), MATCH("Filled Female",'Uganda workforce data - raw'!$A$4:$F$4,0))*INDEX('Mapping cadres'!$B$1:$Z$616,MATCH($B188, 'Mapping cadres'!$B$1:$B$616,0), MATCH(AE$32,'Mapping cadres'!$B$1:$Z$1,0))</f>
        <v>0</v>
      </c>
      <c r="AF188" s="226">
        <f>INDEX('Uganda workforce data - raw'!$A$4:$F$619,MATCH($B188, 'Uganda workforce data - raw'!$B$4:$B$619,0), MATCH("Filled Female",'Uganda workforce data - raw'!$A$4:$F$4,0))*INDEX('Mapping cadres'!$B$1:$Z$616,MATCH($B188, 'Mapping cadres'!$B$1:$B$616,0), MATCH(AF$32,'Mapping cadres'!$B$1:$Z$1,0))</f>
        <v>0</v>
      </c>
      <c r="AG188" s="226">
        <f>INDEX('Uganda workforce data - raw'!$A$4:$F$619,MATCH($B188, 'Uganda workforce data - raw'!$B$4:$B$619,0), MATCH("Filled Female",'Uganda workforce data - raw'!$A$4:$F$4,0))*INDEX('Mapping cadres'!$B$1:$Z$616,MATCH($B188, 'Mapping cadres'!$B$1:$B$616,0), MATCH(AG$32,'Mapping cadres'!$B$1:$Z$1,0))</f>
        <v>0</v>
      </c>
      <c r="AH188" s="226">
        <f>INDEX('Uganda workforce data - raw'!$A$4:$F$619,MATCH($B188, 'Uganda workforce data - raw'!$B$4:$B$619,0), MATCH("Filled Female",'Uganda workforce data - raw'!$A$4:$F$4,0))*INDEX('Mapping cadres'!$B$1:$Z$616,MATCH($B188, 'Mapping cadres'!$B$1:$B$616,0), MATCH(AH$32,'Mapping cadres'!$B$1:$Z$1,0))</f>
        <v>0</v>
      </c>
      <c r="AI188" s="226">
        <f>INDEX('Uganda workforce data - raw'!$A$4:$F$619,MATCH($B188, 'Uganda workforce data - raw'!$B$4:$B$619,0), MATCH("Filled Female",'Uganda workforce data - raw'!$A$4:$F$4,0))*INDEX('Mapping cadres'!$B$1:$Z$616,MATCH($B188, 'Mapping cadres'!$B$1:$B$616,0), MATCH(AI$32,'Mapping cadres'!$B$1:$Z$1,0))</f>
        <v>0</v>
      </c>
      <c r="AJ188" s="226">
        <f>INDEX('Uganda workforce data - raw'!$A$4:$F$619,MATCH($B188, 'Uganda workforce data - raw'!$B$4:$B$619,0), MATCH("Filled Female",'Uganda workforce data - raw'!$A$4:$F$4,0))*INDEX('Mapping cadres'!$B$1:$Z$616,MATCH($B188, 'Mapping cadres'!$B$1:$B$616,0), MATCH(AJ$32,'Mapping cadres'!$B$1:$Z$1,0))</f>
        <v>0</v>
      </c>
      <c r="AK188" s="226">
        <f>INDEX('Uganda workforce data - raw'!$A$4:$F$619,MATCH($B188, 'Uganda workforce data - raw'!$B$4:$B$619,0), MATCH("Filled Female",'Uganda workforce data - raw'!$A$4:$F$4,0))*INDEX('Mapping cadres'!$B$1:$Z$616,MATCH($B188, 'Mapping cadres'!$B$1:$B$616,0), MATCH(AK$32,'Mapping cadres'!$B$1:$Z$1,0))</f>
        <v>0</v>
      </c>
      <c r="AL188" s="226">
        <f>INDEX('Uganda workforce data - raw'!$A$4:$F$619,MATCH($B188, 'Uganda workforce data - raw'!$B$4:$B$619,0), MATCH("Filled Female",'Uganda workforce data - raw'!$A$4:$F$4,0))*INDEX('Mapping cadres'!$B$1:$Z$616,MATCH($B188, 'Mapping cadres'!$B$1:$B$616,0), MATCH(AL$32,'Mapping cadres'!$B$1:$Z$1,0))</f>
        <v>0</v>
      </c>
      <c r="AM188" s="226">
        <f>INDEX('Uganda workforce data - raw'!$A$4:$F$619,MATCH($B188, 'Uganda workforce data - raw'!$B$4:$B$619,0), MATCH("Filled Female",'Uganda workforce data - raw'!$A$4:$F$4,0))*INDEX('Mapping cadres'!$B$1:$Z$616,MATCH($B188, 'Mapping cadres'!$B$1:$B$616,0), MATCH(AM$32,'Mapping cadres'!$B$1:$Z$1,0))</f>
        <v>0</v>
      </c>
      <c r="AN188" s="226">
        <f>INDEX('Uganda workforce data - raw'!$A$4:$F$619,MATCH($B188, 'Uganda workforce data - raw'!$B$4:$B$619,0), MATCH("Filled Female",'Uganda workforce data - raw'!$A$4:$F$4,0))*INDEX('Mapping cadres'!$B$1:$Z$616,MATCH($B188, 'Mapping cadres'!$B$1:$B$616,0), MATCH(AN$32,'Mapping cadres'!$B$1:$Z$1,0))</f>
        <v>0</v>
      </c>
      <c r="AO188" s="226">
        <f>INDEX('Uganda workforce data - raw'!$A$4:$F$619,MATCH($B188, 'Uganda workforce data - raw'!$B$4:$B$619,0), MATCH("Filled Female",'Uganda workforce data - raw'!$A$4:$F$4,0))*INDEX('Mapping cadres'!$B$1:$Z$616,MATCH($B188, 'Mapping cadres'!$B$1:$B$616,0), MATCH(AO$32,'Mapping cadres'!$B$1:$Z$1,0))</f>
        <v>0</v>
      </c>
      <c r="AP188" s="226">
        <f>INDEX('Uganda workforce data - raw'!$A$4:$F$619,MATCH($B188, 'Uganda workforce data - raw'!$B$4:$B$619,0), MATCH("Filled Female",'Uganda workforce data - raw'!$A$4:$F$4,0))*INDEX('Mapping cadres'!$B$1:$Z$616,MATCH($B188, 'Mapping cadres'!$B$1:$B$616,0), MATCH(AP$32,'Mapping cadres'!$B$1:$Z$1,0))</f>
        <v>0</v>
      </c>
      <c r="AQ188" s="226">
        <f>INDEX('Uganda workforce data - raw'!$A$4:$F$619,MATCH($B188, 'Uganda workforce data - raw'!$B$4:$B$619,0), MATCH("Filled Female",'Uganda workforce data - raw'!$A$4:$F$4,0))*INDEX('Mapping cadres'!$B$1:$Z$616,MATCH($B188, 'Mapping cadres'!$B$1:$B$616,0), MATCH(AQ$32,'Mapping cadres'!$B$1:$Z$1,0))</f>
        <v>0</v>
      </c>
      <c r="AR188" s="226">
        <f>INDEX('Uganda workforce data - raw'!$A$4:$F$619,MATCH($B188, 'Uganda workforce data - raw'!$B$4:$B$619,0), MATCH("Filled Female",'Uganda workforce data - raw'!$A$4:$F$4,0))*INDEX('Mapping cadres'!$B$1:$Z$616,MATCH($B188, 'Mapping cadres'!$B$1:$B$616,0), MATCH(AR$32,'Mapping cadres'!$B$1:$Z$1,0))</f>
        <v>0</v>
      </c>
      <c r="AS188" s="226">
        <f>INDEX('Uganda workforce data - raw'!$A$4:$F$619,MATCH($B188, 'Uganda workforce data - raw'!$B$4:$B$619,0), MATCH("Filled Female",'Uganda workforce data - raw'!$A$4:$F$4,0))*INDEX('Mapping cadres'!$B$1:$Z$616,MATCH($B188, 'Mapping cadres'!$B$1:$B$616,0), MATCH(AS$32,'Mapping cadres'!$B$1:$Z$1,0))</f>
        <v>0</v>
      </c>
      <c r="AT188" s="226">
        <f>INDEX('Uganda workforce data - raw'!$A$4:$F$619,MATCH($B188, 'Uganda workforce data - raw'!$B$4:$B$619,0), MATCH("Filled Female",'Uganda workforce data - raw'!$A$4:$F$4,0))*INDEX('Mapping cadres'!$B$1:$Z$616,MATCH($B188, 'Mapping cadres'!$B$1:$B$616,0), MATCH(AT$32,'Mapping cadres'!$B$1:$Z$1,0))</f>
        <v>0</v>
      </c>
      <c r="AU188" s="226">
        <f>INDEX('Uganda workforce data - raw'!$A$4:$F$619,MATCH($B188, 'Uganda workforce data - raw'!$B$4:$B$619,0), MATCH("Filled Female",'Uganda workforce data - raw'!$A$4:$F$4,0))*INDEX('Mapping cadres'!$B$1:$Z$616,MATCH($B188, 'Mapping cadres'!$B$1:$B$616,0), MATCH(AU$32,'Mapping cadres'!$B$1:$Z$1,0))</f>
        <v>0</v>
      </c>
      <c r="AV188" s="226">
        <f>INDEX('Uganda workforce data - raw'!$A$4:$F$619,MATCH($B188, 'Uganda workforce data - raw'!$B$4:$B$619,0), MATCH("Filled Female",'Uganda workforce data - raw'!$A$4:$F$4,0))*INDEX('Mapping cadres'!$B$1:$Z$616,MATCH($B188, 'Mapping cadres'!$B$1:$B$616,0), MATCH(AV$32,'Mapping cadres'!$B$1:$Z$1,0))</f>
        <v>0</v>
      </c>
      <c r="AW188" s="226">
        <f>INDEX('Uganda workforce data - raw'!$A$4:$F$619,MATCH($B188, 'Uganda workforce data - raw'!$B$4:$B$619,0), MATCH("Filled Female",'Uganda workforce data - raw'!$A$4:$F$4,0))*INDEX('Mapping cadres'!$B$1:$Z$616,MATCH($B188, 'Mapping cadres'!$B$1:$B$616,0), MATCH(AW$32,'Mapping cadres'!$B$1:$Z$1,0))</f>
        <v>0</v>
      </c>
      <c r="AX188" s="226">
        <f>INDEX('Uganda workforce data - raw'!$A$4:$F$619,MATCH($B188, 'Uganda workforce data - raw'!$B$4:$B$619,0), MATCH("Filled Female",'Uganda workforce data - raw'!$A$4:$F$4,0))*INDEX('Mapping cadres'!$B$1:$Z$616,MATCH($B188, 'Mapping cadres'!$B$1:$B$616,0), MATCH(AX$32,'Mapping cadres'!$B$1:$Z$1,0))</f>
        <v>0</v>
      </c>
      <c r="AY188" s="226">
        <f t="shared" si="53"/>
        <v>0</v>
      </c>
      <c r="AZ188" s="226">
        <f t="shared" si="54"/>
        <v>0</v>
      </c>
      <c r="BA188" s="226">
        <f t="shared" si="55"/>
        <v>1</v>
      </c>
      <c r="BB188" s="226">
        <f t="shared" si="56"/>
        <v>0</v>
      </c>
      <c r="BC188" s="226">
        <f t="shared" si="57"/>
        <v>0</v>
      </c>
      <c r="BD188" s="226">
        <f t="shared" si="58"/>
        <v>0</v>
      </c>
      <c r="BE188" s="226">
        <f t="shared" si="59"/>
        <v>0</v>
      </c>
      <c r="BF188" s="226">
        <f t="shared" si="60"/>
        <v>0</v>
      </c>
      <c r="BG188" s="226">
        <f t="shared" si="61"/>
        <v>0</v>
      </c>
      <c r="BH188" s="226">
        <f t="shared" si="62"/>
        <v>0</v>
      </c>
      <c r="BI188" s="226">
        <f t="shared" si="63"/>
        <v>0</v>
      </c>
      <c r="BJ188" s="226">
        <f t="shared" si="64"/>
        <v>0</v>
      </c>
      <c r="BK188" s="226">
        <f t="shared" si="65"/>
        <v>0</v>
      </c>
      <c r="BL188" s="226">
        <f t="shared" si="66"/>
        <v>0</v>
      </c>
      <c r="BM188" s="226">
        <f t="shared" si="67"/>
        <v>0</v>
      </c>
      <c r="BN188" s="226">
        <f t="shared" si="68"/>
        <v>0</v>
      </c>
      <c r="BO188" s="226">
        <f t="shared" si="69"/>
        <v>0</v>
      </c>
      <c r="BP188" s="226">
        <f t="shared" si="70"/>
        <v>0</v>
      </c>
      <c r="BQ188" s="226">
        <f t="shared" si="71"/>
        <v>0</v>
      </c>
      <c r="BR188" s="226">
        <f t="shared" si="72"/>
        <v>0</v>
      </c>
      <c r="BS188" s="226">
        <f t="shared" si="73"/>
        <v>0</v>
      </c>
      <c r="BT188" s="226">
        <f t="shared" si="74"/>
        <v>0</v>
      </c>
      <c r="BU188" s="226">
        <f t="shared" si="75"/>
        <v>0</v>
      </c>
      <c r="BV188" s="226">
        <f t="shared" si="76"/>
        <v>0</v>
      </c>
    </row>
    <row r="189" spans="1:74">
      <c r="A189" s="226">
        <v>157</v>
      </c>
      <c r="B189" s="237" t="s">
        <v>1461</v>
      </c>
      <c r="C189" s="226">
        <f>INDEX('Uganda workforce data - raw'!$A$4:$F$619,MATCH($B189, 'Uganda workforce data - raw'!$B$4:$B$619,0), MATCH("Filled Male",'Uganda workforce data - raw'!$A$4:$F$4,0))*INDEX('Mapping cadres'!$B$1:$Z$616,MATCH($B189, 'Mapping cadres'!$B$1:$B$616,0), MATCH(C$32,'Mapping cadres'!$B$1:$Z$1,0))</f>
        <v>0</v>
      </c>
      <c r="D189" s="226">
        <f>INDEX('Uganda workforce data - raw'!$A$4:$F$619,MATCH($B189, 'Uganda workforce data - raw'!$B$4:$B$619,0), MATCH("Filled Male",'Uganda workforce data - raw'!$A$4:$F$4,0))*INDEX('Mapping cadres'!$B$1:$Z$616,MATCH($B189, 'Mapping cadres'!$B$1:$B$616,0), MATCH(D$32,'Mapping cadres'!$B$1:$Z$1,0))</f>
        <v>0</v>
      </c>
      <c r="E189" s="226">
        <f>INDEX('Uganda workforce data - raw'!$A$4:$F$619,MATCH($B189, 'Uganda workforce data - raw'!$B$4:$B$619,0), MATCH("Filled Male",'Uganda workforce data - raw'!$A$4:$F$4,0))*INDEX('Mapping cadres'!$B$1:$Z$616,MATCH($B189, 'Mapping cadres'!$B$1:$B$616,0), MATCH(E$32,'Mapping cadres'!$B$1:$Z$1,0))</f>
        <v>0</v>
      </c>
      <c r="F189" s="226">
        <f>INDEX('Uganda workforce data - raw'!$A$4:$F$619,MATCH($B189, 'Uganda workforce data - raw'!$B$4:$B$619,0), MATCH("Filled Male",'Uganda workforce data - raw'!$A$4:$F$4,0))*INDEX('Mapping cadres'!$B$1:$Z$616,MATCH($B189, 'Mapping cadres'!$B$1:$B$616,0), MATCH(F$32,'Mapping cadres'!$B$1:$Z$1,0))</f>
        <v>0</v>
      </c>
      <c r="G189" s="226">
        <f>INDEX('Uganda workforce data - raw'!$A$4:$F$619,MATCH($B189, 'Uganda workforce data - raw'!$B$4:$B$619,0), MATCH("Filled Male",'Uganda workforce data - raw'!$A$4:$F$4,0))*INDEX('Mapping cadres'!$B$1:$Z$616,MATCH($B189, 'Mapping cadres'!$B$1:$B$616,0), MATCH(G$32,'Mapping cadres'!$B$1:$Z$1,0))</f>
        <v>0</v>
      </c>
      <c r="H189" s="226">
        <f>INDEX('Uganda workforce data - raw'!$A$4:$F$619,MATCH($B189, 'Uganda workforce data - raw'!$B$4:$B$619,0), MATCH("Filled Male",'Uganda workforce data - raw'!$A$4:$F$4,0))*INDEX('Mapping cadres'!$B$1:$Z$616,MATCH($B189, 'Mapping cadres'!$B$1:$B$616,0), MATCH(H$32,'Mapping cadres'!$B$1:$Z$1,0))</f>
        <v>0</v>
      </c>
      <c r="I189" s="226">
        <f>INDEX('Uganda workforce data - raw'!$A$4:$F$619,MATCH($B189, 'Uganda workforce data - raw'!$B$4:$B$619,0), MATCH("Filled Male",'Uganda workforce data - raw'!$A$4:$F$4,0))*INDEX('Mapping cadres'!$B$1:$Z$616,MATCH($B189, 'Mapping cadres'!$B$1:$B$616,0), MATCH(I$32,'Mapping cadres'!$B$1:$Z$1,0))</f>
        <v>0</v>
      </c>
      <c r="J189" s="226">
        <f>INDEX('Uganda workforce data - raw'!$A$4:$F$619,MATCH($B189, 'Uganda workforce data - raw'!$B$4:$B$619,0), MATCH("Filled Male",'Uganda workforce data - raw'!$A$4:$F$4,0))*INDEX('Mapping cadres'!$B$1:$Z$616,MATCH($B189, 'Mapping cadres'!$B$1:$B$616,0), MATCH(J$32,'Mapping cadres'!$B$1:$Z$1,0))</f>
        <v>0</v>
      </c>
      <c r="K189" s="226">
        <f>INDEX('Uganda workforce data - raw'!$A$4:$F$619,MATCH($B189, 'Uganda workforce data - raw'!$B$4:$B$619,0), MATCH("Filled Male",'Uganda workforce data - raw'!$A$4:$F$4,0))*INDEX('Mapping cadres'!$B$1:$Z$616,MATCH($B189, 'Mapping cadres'!$B$1:$B$616,0), MATCH(K$32,'Mapping cadres'!$B$1:$Z$1,0))</f>
        <v>0</v>
      </c>
      <c r="L189" s="226">
        <f>INDEX('Uganda workforce data - raw'!$A$4:$F$619,MATCH($B189, 'Uganda workforce data - raw'!$B$4:$B$619,0), MATCH("Filled Male",'Uganda workforce data - raw'!$A$4:$F$4,0))*INDEX('Mapping cadres'!$B$1:$Z$616,MATCH($B189, 'Mapping cadres'!$B$1:$B$616,0), MATCH(L$32,'Mapping cadres'!$B$1:$Z$1,0))</f>
        <v>0</v>
      </c>
      <c r="M189" s="226">
        <f>INDEX('Uganda workforce data - raw'!$A$4:$F$619,MATCH($B189, 'Uganda workforce data - raw'!$B$4:$B$619,0), MATCH("Filled Male",'Uganda workforce data - raw'!$A$4:$F$4,0))*INDEX('Mapping cadres'!$B$1:$Z$616,MATCH($B189, 'Mapping cadres'!$B$1:$B$616,0), MATCH(M$32,'Mapping cadres'!$B$1:$Z$1,0))</f>
        <v>0</v>
      </c>
      <c r="N189" s="226">
        <f>INDEX('Uganda workforce data - raw'!$A$4:$F$619,MATCH($B189, 'Uganda workforce data - raw'!$B$4:$B$619,0), MATCH("Filled Male",'Uganda workforce data - raw'!$A$4:$F$4,0))*INDEX('Mapping cadres'!$B$1:$Z$616,MATCH($B189, 'Mapping cadres'!$B$1:$B$616,0), MATCH(N$32,'Mapping cadres'!$B$1:$Z$1,0))</f>
        <v>0</v>
      </c>
      <c r="O189" s="226">
        <f>INDEX('Uganda workforce data - raw'!$A$4:$F$619,MATCH($B189, 'Uganda workforce data - raw'!$B$4:$B$619,0), MATCH("Filled Male",'Uganda workforce data - raw'!$A$4:$F$4,0))*INDEX('Mapping cadres'!$B$1:$Z$616,MATCH($B189, 'Mapping cadres'!$B$1:$B$616,0), MATCH(O$32,'Mapping cadres'!$B$1:$Z$1,0))</f>
        <v>8</v>
      </c>
      <c r="P189" s="226">
        <f>INDEX('Uganda workforce data - raw'!$A$4:$F$619,MATCH($B189, 'Uganda workforce data - raw'!$B$4:$B$619,0), MATCH("Filled Male",'Uganda workforce data - raw'!$A$4:$F$4,0))*INDEX('Mapping cadres'!$B$1:$Z$616,MATCH($B189, 'Mapping cadres'!$B$1:$B$616,0), MATCH(P$32,'Mapping cadres'!$B$1:$Z$1,0))</f>
        <v>0</v>
      </c>
      <c r="Q189" s="226">
        <f>INDEX('Uganda workforce data - raw'!$A$4:$F$619,MATCH($B189, 'Uganda workforce data - raw'!$B$4:$B$619,0), MATCH("Filled Male",'Uganda workforce data - raw'!$A$4:$F$4,0))*INDEX('Mapping cadres'!$B$1:$Z$616,MATCH($B189, 'Mapping cadres'!$B$1:$B$616,0), MATCH(Q$32,'Mapping cadres'!$B$1:$Z$1,0))</f>
        <v>0</v>
      </c>
      <c r="R189" s="226">
        <f>INDEX('Uganda workforce data - raw'!$A$4:$F$619,MATCH($B189, 'Uganda workforce data - raw'!$B$4:$B$619,0), MATCH("Filled Male",'Uganda workforce data - raw'!$A$4:$F$4,0))*INDEX('Mapping cadres'!$B$1:$Z$616,MATCH($B189, 'Mapping cadres'!$B$1:$B$616,0), MATCH(R$32,'Mapping cadres'!$B$1:$Z$1,0))</f>
        <v>0</v>
      </c>
      <c r="S189" s="226">
        <f>INDEX('Uganda workforce data - raw'!$A$4:$F$619,MATCH($B189, 'Uganda workforce data - raw'!$B$4:$B$619,0), MATCH("Filled Male",'Uganda workforce data - raw'!$A$4:$F$4,0))*INDEX('Mapping cadres'!$B$1:$Z$616,MATCH($B189, 'Mapping cadres'!$B$1:$B$616,0), MATCH(S$32,'Mapping cadres'!$B$1:$Z$1,0))</f>
        <v>0</v>
      </c>
      <c r="T189" s="226">
        <f>INDEX('Uganda workforce data - raw'!$A$4:$F$619,MATCH($B189, 'Uganda workforce data - raw'!$B$4:$B$619,0), MATCH("Filled Male",'Uganda workforce data - raw'!$A$4:$F$4,0))*INDEX('Mapping cadres'!$B$1:$Z$616,MATCH($B189, 'Mapping cadres'!$B$1:$B$616,0), MATCH(T$32,'Mapping cadres'!$B$1:$Z$1,0))</f>
        <v>0</v>
      </c>
      <c r="U189" s="226">
        <f>INDEX('Uganda workforce data - raw'!$A$4:$F$619,MATCH($B189, 'Uganda workforce data - raw'!$B$4:$B$619,0), MATCH("Filled Male",'Uganda workforce data - raw'!$A$4:$F$4,0))*INDEX('Mapping cadres'!$B$1:$Z$616,MATCH($B189, 'Mapping cadres'!$B$1:$B$616,0), MATCH(U$32,'Mapping cadres'!$B$1:$Z$1,0))</f>
        <v>0</v>
      </c>
      <c r="V189" s="226">
        <f>INDEX('Uganda workforce data - raw'!$A$4:$F$619,MATCH($B189, 'Uganda workforce data - raw'!$B$4:$B$619,0), MATCH("Filled Male",'Uganda workforce data - raw'!$A$4:$F$4,0))*INDEX('Mapping cadres'!$B$1:$Z$616,MATCH($B189, 'Mapping cadres'!$B$1:$B$616,0), MATCH(V$32,'Mapping cadres'!$B$1:$Z$1,0))</f>
        <v>0</v>
      </c>
      <c r="W189" s="226">
        <f>INDEX('Uganda workforce data - raw'!$A$4:$F$619,MATCH($B189, 'Uganda workforce data - raw'!$B$4:$B$619,0), MATCH("Filled Male",'Uganda workforce data - raw'!$A$4:$F$4,0))*INDEX('Mapping cadres'!$B$1:$Z$616,MATCH($B189, 'Mapping cadres'!$B$1:$B$616,0), MATCH(W$32,'Mapping cadres'!$B$1:$Z$1,0))</f>
        <v>0</v>
      </c>
      <c r="X189" s="226">
        <f>INDEX('Uganda workforce data - raw'!$A$4:$F$619,MATCH($B189, 'Uganda workforce data - raw'!$B$4:$B$619,0), MATCH("Filled Male",'Uganda workforce data - raw'!$A$4:$F$4,0))*INDEX('Mapping cadres'!$B$1:$Z$616,MATCH($B189, 'Mapping cadres'!$B$1:$B$616,0), MATCH(X$32,'Mapping cadres'!$B$1:$Z$1,0))</f>
        <v>0</v>
      </c>
      <c r="Y189" s="226">
        <f>INDEX('Uganda workforce data - raw'!$A$4:$F$619,MATCH($B189, 'Uganda workforce data - raw'!$B$4:$B$619,0), MATCH("Filled Male",'Uganda workforce data - raw'!$A$4:$F$4,0))*INDEX('Mapping cadres'!$B$1:$Z$616,MATCH($B189, 'Mapping cadres'!$B$1:$B$616,0), MATCH(Y$32,'Mapping cadres'!$B$1:$Z$1,0))</f>
        <v>0</v>
      </c>
      <c r="Z189" s="226">
        <f>INDEX('Uganda workforce data - raw'!$A$4:$F$619,MATCH($B189, 'Uganda workforce data - raw'!$B$4:$B$619,0), MATCH("Filled Male",'Uganda workforce data - raw'!$A$4:$F$4,0))*INDEX('Mapping cadres'!$B$1:$Z$616,MATCH($B189, 'Mapping cadres'!$B$1:$B$616,0), MATCH(Z$32,'Mapping cadres'!$B$1:$Z$1,0))</f>
        <v>0</v>
      </c>
      <c r="AA189" s="226">
        <f>INDEX('Uganda workforce data - raw'!$A$4:$F$619,MATCH($B189, 'Uganda workforce data - raw'!$B$4:$B$619,0), MATCH("Filled Female",'Uganda workforce data - raw'!$A$4:$F$4,0))*INDEX('Mapping cadres'!$B$1:$Z$616,MATCH($B189, 'Mapping cadres'!$B$1:$B$616,0), MATCH(AA$32,'Mapping cadres'!$B$1:$Z$1,0))</f>
        <v>0</v>
      </c>
      <c r="AB189" s="226">
        <f>INDEX('Uganda workforce data - raw'!$A$4:$F$619,MATCH($B189, 'Uganda workforce data - raw'!$B$4:$B$619,0), MATCH("Filled Female",'Uganda workforce data - raw'!$A$4:$F$4,0))*INDEX('Mapping cadres'!$B$1:$Z$616,MATCH($B189, 'Mapping cadres'!$B$1:$B$616,0), MATCH(AB$32,'Mapping cadres'!$B$1:$Z$1,0))</f>
        <v>0</v>
      </c>
      <c r="AC189" s="226">
        <f>INDEX('Uganda workforce data - raw'!$A$4:$F$619,MATCH($B189, 'Uganda workforce data - raw'!$B$4:$B$619,0), MATCH("Filled Female",'Uganda workforce data - raw'!$A$4:$F$4,0))*INDEX('Mapping cadres'!$B$1:$Z$616,MATCH($B189, 'Mapping cadres'!$B$1:$B$616,0), MATCH(AC$32,'Mapping cadres'!$B$1:$Z$1,0))</f>
        <v>0</v>
      </c>
      <c r="AD189" s="226">
        <f>INDEX('Uganda workforce data - raw'!$A$4:$F$619,MATCH($B189, 'Uganda workforce data - raw'!$B$4:$B$619,0), MATCH("Filled Female",'Uganda workforce data - raw'!$A$4:$F$4,0))*INDEX('Mapping cadres'!$B$1:$Z$616,MATCH($B189, 'Mapping cadres'!$B$1:$B$616,0), MATCH(AD$32,'Mapping cadres'!$B$1:$Z$1,0))</f>
        <v>0</v>
      </c>
      <c r="AE189" s="226">
        <f>INDEX('Uganda workforce data - raw'!$A$4:$F$619,MATCH($B189, 'Uganda workforce data - raw'!$B$4:$B$619,0), MATCH("Filled Female",'Uganda workforce data - raw'!$A$4:$F$4,0))*INDEX('Mapping cadres'!$B$1:$Z$616,MATCH($B189, 'Mapping cadres'!$B$1:$B$616,0), MATCH(AE$32,'Mapping cadres'!$B$1:$Z$1,0))</f>
        <v>0</v>
      </c>
      <c r="AF189" s="226">
        <f>INDEX('Uganda workforce data - raw'!$A$4:$F$619,MATCH($B189, 'Uganda workforce data - raw'!$B$4:$B$619,0), MATCH("Filled Female",'Uganda workforce data - raw'!$A$4:$F$4,0))*INDEX('Mapping cadres'!$B$1:$Z$616,MATCH($B189, 'Mapping cadres'!$B$1:$B$616,0), MATCH(AF$32,'Mapping cadres'!$B$1:$Z$1,0))</f>
        <v>0</v>
      </c>
      <c r="AG189" s="226">
        <f>INDEX('Uganda workforce data - raw'!$A$4:$F$619,MATCH($B189, 'Uganda workforce data - raw'!$B$4:$B$619,0), MATCH("Filled Female",'Uganda workforce data - raw'!$A$4:$F$4,0))*INDEX('Mapping cadres'!$B$1:$Z$616,MATCH($B189, 'Mapping cadres'!$B$1:$B$616,0), MATCH(AG$32,'Mapping cadres'!$B$1:$Z$1,0))</f>
        <v>0</v>
      </c>
      <c r="AH189" s="226">
        <f>INDEX('Uganda workforce data - raw'!$A$4:$F$619,MATCH($B189, 'Uganda workforce data - raw'!$B$4:$B$619,0), MATCH("Filled Female",'Uganda workforce data - raw'!$A$4:$F$4,0))*INDEX('Mapping cadres'!$B$1:$Z$616,MATCH($B189, 'Mapping cadres'!$B$1:$B$616,0), MATCH(AH$32,'Mapping cadres'!$B$1:$Z$1,0))</f>
        <v>0</v>
      </c>
      <c r="AI189" s="226">
        <f>INDEX('Uganda workforce data - raw'!$A$4:$F$619,MATCH($B189, 'Uganda workforce data - raw'!$B$4:$B$619,0), MATCH("Filled Female",'Uganda workforce data - raw'!$A$4:$F$4,0))*INDEX('Mapping cadres'!$B$1:$Z$616,MATCH($B189, 'Mapping cadres'!$B$1:$B$616,0), MATCH(AI$32,'Mapping cadres'!$B$1:$Z$1,0))</f>
        <v>0</v>
      </c>
      <c r="AJ189" s="226">
        <f>INDEX('Uganda workforce data - raw'!$A$4:$F$619,MATCH($B189, 'Uganda workforce data - raw'!$B$4:$B$619,0), MATCH("Filled Female",'Uganda workforce data - raw'!$A$4:$F$4,0))*INDEX('Mapping cadres'!$B$1:$Z$616,MATCH($B189, 'Mapping cadres'!$B$1:$B$616,0), MATCH(AJ$32,'Mapping cadres'!$B$1:$Z$1,0))</f>
        <v>0</v>
      </c>
      <c r="AK189" s="226">
        <f>INDEX('Uganda workforce data - raw'!$A$4:$F$619,MATCH($B189, 'Uganda workforce data - raw'!$B$4:$B$619,0), MATCH("Filled Female",'Uganda workforce data - raw'!$A$4:$F$4,0))*INDEX('Mapping cadres'!$B$1:$Z$616,MATCH($B189, 'Mapping cadres'!$B$1:$B$616,0), MATCH(AK$32,'Mapping cadres'!$B$1:$Z$1,0))</f>
        <v>0</v>
      </c>
      <c r="AL189" s="226">
        <f>INDEX('Uganda workforce data - raw'!$A$4:$F$619,MATCH($B189, 'Uganda workforce data - raw'!$B$4:$B$619,0), MATCH("Filled Female",'Uganda workforce data - raw'!$A$4:$F$4,0))*INDEX('Mapping cadres'!$B$1:$Z$616,MATCH($B189, 'Mapping cadres'!$B$1:$B$616,0), MATCH(AL$32,'Mapping cadres'!$B$1:$Z$1,0))</f>
        <v>0</v>
      </c>
      <c r="AM189" s="226">
        <f>INDEX('Uganda workforce data - raw'!$A$4:$F$619,MATCH($B189, 'Uganda workforce data - raw'!$B$4:$B$619,0), MATCH("Filled Female",'Uganda workforce data - raw'!$A$4:$F$4,0))*INDEX('Mapping cadres'!$B$1:$Z$616,MATCH($B189, 'Mapping cadres'!$B$1:$B$616,0), MATCH(AM$32,'Mapping cadres'!$B$1:$Z$1,0))</f>
        <v>0</v>
      </c>
      <c r="AN189" s="226">
        <f>INDEX('Uganda workforce data - raw'!$A$4:$F$619,MATCH($B189, 'Uganda workforce data - raw'!$B$4:$B$619,0), MATCH("Filled Female",'Uganda workforce data - raw'!$A$4:$F$4,0))*INDEX('Mapping cadres'!$B$1:$Z$616,MATCH($B189, 'Mapping cadres'!$B$1:$B$616,0), MATCH(AN$32,'Mapping cadres'!$B$1:$Z$1,0))</f>
        <v>0</v>
      </c>
      <c r="AO189" s="226">
        <f>INDEX('Uganda workforce data - raw'!$A$4:$F$619,MATCH($B189, 'Uganda workforce data - raw'!$B$4:$B$619,0), MATCH("Filled Female",'Uganda workforce data - raw'!$A$4:$F$4,0))*INDEX('Mapping cadres'!$B$1:$Z$616,MATCH($B189, 'Mapping cadres'!$B$1:$B$616,0), MATCH(AO$32,'Mapping cadres'!$B$1:$Z$1,0))</f>
        <v>0</v>
      </c>
      <c r="AP189" s="226">
        <f>INDEX('Uganda workforce data - raw'!$A$4:$F$619,MATCH($B189, 'Uganda workforce data - raw'!$B$4:$B$619,0), MATCH("Filled Female",'Uganda workforce data - raw'!$A$4:$F$4,0))*INDEX('Mapping cadres'!$B$1:$Z$616,MATCH($B189, 'Mapping cadres'!$B$1:$B$616,0), MATCH(AP$32,'Mapping cadres'!$B$1:$Z$1,0))</f>
        <v>0</v>
      </c>
      <c r="AQ189" s="226">
        <f>INDEX('Uganda workforce data - raw'!$A$4:$F$619,MATCH($B189, 'Uganda workforce data - raw'!$B$4:$B$619,0), MATCH("Filled Female",'Uganda workforce data - raw'!$A$4:$F$4,0))*INDEX('Mapping cadres'!$B$1:$Z$616,MATCH($B189, 'Mapping cadres'!$B$1:$B$616,0), MATCH(AQ$32,'Mapping cadres'!$B$1:$Z$1,0))</f>
        <v>0</v>
      </c>
      <c r="AR189" s="226">
        <f>INDEX('Uganda workforce data - raw'!$A$4:$F$619,MATCH($B189, 'Uganda workforce data - raw'!$B$4:$B$619,0), MATCH("Filled Female",'Uganda workforce data - raw'!$A$4:$F$4,0))*INDEX('Mapping cadres'!$B$1:$Z$616,MATCH($B189, 'Mapping cadres'!$B$1:$B$616,0), MATCH(AR$32,'Mapping cadres'!$B$1:$Z$1,0))</f>
        <v>0</v>
      </c>
      <c r="AS189" s="226">
        <f>INDEX('Uganda workforce data - raw'!$A$4:$F$619,MATCH($B189, 'Uganda workforce data - raw'!$B$4:$B$619,0), MATCH("Filled Female",'Uganda workforce data - raw'!$A$4:$F$4,0))*INDEX('Mapping cadres'!$B$1:$Z$616,MATCH($B189, 'Mapping cadres'!$B$1:$B$616,0), MATCH(AS$32,'Mapping cadres'!$B$1:$Z$1,0))</f>
        <v>0</v>
      </c>
      <c r="AT189" s="226">
        <f>INDEX('Uganda workforce data - raw'!$A$4:$F$619,MATCH($B189, 'Uganda workforce data - raw'!$B$4:$B$619,0), MATCH("Filled Female",'Uganda workforce data - raw'!$A$4:$F$4,0))*INDEX('Mapping cadres'!$B$1:$Z$616,MATCH($B189, 'Mapping cadres'!$B$1:$B$616,0), MATCH(AT$32,'Mapping cadres'!$B$1:$Z$1,0))</f>
        <v>0</v>
      </c>
      <c r="AU189" s="226">
        <f>INDEX('Uganda workforce data - raw'!$A$4:$F$619,MATCH($B189, 'Uganda workforce data - raw'!$B$4:$B$619,0), MATCH("Filled Female",'Uganda workforce data - raw'!$A$4:$F$4,0))*INDEX('Mapping cadres'!$B$1:$Z$616,MATCH($B189, 'Mapping cadres'!$B$1:$B$616,0), MATCH(AU$32,'Mapping cadres'!$B$1:$Z$1,0))</f>
        <v>0</v>
      </c>
      <c r="AV189" s="226">
        <f>INDEX('Uganda workforce data - raw'!$A$4:$F$619,MATCH($B189, 'Uganda workforce data - raw'!$B$4:$B$619,0), MATCH("Filled Female",'Uganda workforce data - raw'!$A$4:$F$4,0))*INDEX('Mapping cadres'!$B$1:$Z$616,MATCH($B189, 'Mapping cadres'!$B$1:$B$616,0), MATCH(AV$32,'Mapping cadres'!$B$1:$Z$1,0))</f>
        <v>0</v>
      </c>
      <c r="AW189" s="226">
        <f>INDEX('Uganda workforce data - raw'!$A$4:$F$619,MATCH($B189, 'Uganda workforce data - raw'!$B$4:$B$619,0), MATCH("Filled Female",'Uganda workforce data - raw'!$A$4:$F$4,0))*INDEX('Mapping cadres'!$B$1:$Z$616,MATCH($B189, 'Mapping cadres'!$B$1:$B$616,0), MATCH(AW$32,'Mapping cadres'!$B$1:$Z$1,0))</f>
        <v>0</v>
      </c>
      <c r="AX189" s="226">
        <f>INDEX('Uganda workforce data - raw'!$A$4:$F$619,MATCH($B189, 'Uganda workforce data - raw'!$B$4:$B$619,0), MATCH("Filled Female",'Uganda workforce data - raw'!$A$4:$F$4,0))*INDEX('Mapping cadres'!$B$1:$Z$616,MATCH($B189, 'Mapping cadres'!$B$1:$B$616,0), MATCH(AX$32,'Mapping cadres'!$B$1:$Z$1,0))</f>
        <v>0</v>
      </c>
      <c r="AY189" s="226">
        <f t="shared" si="53"/>
        <v>0</v>
      </c>
      <c r="AZ189" s="226">
        <f t="shared" si="54"/>
        <v>0</v>
      </c>
      <c r="BA189" s="226">
        <f t="shared" si="55"/>
        <v>0</v>
      </c>
      <c r="BB189" s="226">
        <f t="shared" si="56"/>
        <v>0</v>
      </c>
      <c r="BC189" s="226">
        <f t="shared" si="57"/>
        <v>0</v>
      </c>
      <c r="BD189" s="226">
        <f t="shared" si="58"/>
        <v>0</v>
      </c>
      <c r="BE189" s="226">
        <f t="shared" si="59"/>
        <v>0</v>
      </c>
      <c r="BF189" s="226">
        <f t="shared" si="60"/>
        <v>0</v>
      </c>
      <c r="BG189" s="226">
        <f t="shared" si="61"/>
        <v>0</v>
      </c>
      <c r="BH189" s="226">
        <f t="shared" si="62"/>
        <v>0</v>
      </c>
      <c r="BI189" s="226">
        <f t="shared" si="63"/>
        <v>0</v>
      </c>
      <c r="BJ189" s="226">
        <f t="shared" si="64"/>
        <v>0</v>
      </c>
      <c r="BK189" s="226">
        <f t="shared" si="65"/>
        <v>8</v>
      </c>
      <c r="BL189" s="226">
        <f t="shared" si="66"/>
        <v>0</v>
      </c>
      <c r="BM189" s="226">
        <f t="shared" si="67"/>
        <v>0</v>
      </c>
      <c r="BN189" s="226">
        <f t="shared" si="68"/>
        <v>0</v>
      </c>
      <c r="BO189" s="226">
        <f t="shared" si="69"/>
        <v>0</v>
      </c>
      <c r="BP189" s="226">
        <f t="shared" si="70"/>
        <v>0</v>
      </c>
      <c r="BQ189" s="226">
        <f t="shared" si="71"/>
        <v>0</v>
      </c>
      <c r="BR189" s="226">
        <f t="shared" si="72"/>
        <v>0</v>
      </c>
      <c r="BS189" s="226">
        <f t="shared" si="73"/>
        <v>0</v>
      </c>
      <c r="BT189" s="226">
        <f t="shared" si="74"/>
        <v>0</v>
      </c>
      <c r="BU189" s="226">
        <f t="shared" si="75"/>
        <v>0</v>
      </c>
      <c r="BV189" s="226">
        <f t="shared" si="76"/>
        <v>0</v>
      </c>
    </row>
    <row r="190" spans="1:74">
      <c r="A190" s="226">
        <v>158</v>
      </c>
      <c r="B190" s="237" t="s">
        <v>1462</v>
      </c>
      <c r="C190" s="226">
        <f>INDEX('Uganda workforce data - raw'!$A$4:$F$619,MATCH($B190, 'Uganda workforce data - raw'!$B$4:$B$619,0), MATCH("Filled Male",'Uganda workforce data - raw'!$A$4:$F$4,0))*INDEX('Mapping cadres'!$B$1:$Z$616,MATCH($B190, 'Mapping cadres'!$B$1:$B$616,0), MATCH(C$32,'Mapping cadres'!$B$1:$Z$1,0))</f>
        <v>0</v>
      </c>
      <c r="D190" s="226">
        <f>INDEX('Uganda workforce data - raw'!$A$4:$F$619,MATCH($B190, 'Uganda workforce data - raw'!$B$4:$B$619,0), MATCH("Filled Male",'Uganda workforce data - raw'!$A$4:$F$4,0))*INDEX('Mapping cadres'!$B$1:$Z$616,MATCH($B190, 'Mapping cadres'!$B$1:$B$616,0), MATCH(D$32,'Mapping cadres'!$B$1:$Z$1,0))</f>
        <v>0</v>
      </c>
      <c r="E190" s="226">
        <f>INDEX('Uganda workforce data - raw'!$A$4:$F$619,MATCH($B190, 'Uganda workforce data - raw'!$B$4:$B$619,0), MATCH("Filled Male",'Uganda workforce data - raw'!$A$4:$F$4,0))*INDEX('Mapping cadres'!$B$1:$Z$616,MATCH($B190, 'Mapping cadres'!$B$1:$B$616,0), MATCH(E$32,'Mapping cadres'!$B$1:$Z$1,0))</f>
        <v>0</v>
      </c>
      <c r="F190" s="226">
        <f>INDEX('Uganda workforce data - raw'!$A$4:$F$619,MATCH($B190, 'Uganda workforce data - raw'!$B$4:$B$619,0), MATCH("Filled Male",'Uganda workforce data - raw'!$A$4:$F$4,0))*INDEX('Mapping cadres'!$B$1:$Z$616,MATCH($B190, 'Mapping cadres'!$B$1:$B$616,0), MATCH(F$32,'Mapping cadres'!$B$1:$Z$1,0))</f>
        <v>0</v>
      </c>
      <c r="G190" s="226">
        <f>INDEX('Uganda workforce data - raw'!$A$4:$F$619,MATCH($B190, 'Uganda workforce data - raw'!$B$4:$B$619,0), MATCH("Filled Male",'Uganda workforce data - raw'!$A$4:$F$4,0))*INDEX('Mapping cadres'!$B$1:$Z$616,MATCH($B190, 'Mapping cadres'!$B$1:$B$616,0), MATCH(G$32,'Mapping cadres'!$B$1:$Z$1,0))</f>
        <v>0</v>
      </c>
      <c r="H190" s="226">
        <f>INDEX('Uganda workforce data - raw'!$A$4:$F$619,MATCH($B190, 'Uganda workforce data - raw'!$B$4:$B$619,0), MATCH("Filled Male",'Uganda workforce data - raw'!$A$4:$F$4,0))*INDEX('Mapping cadres'!$B$1:$Z$616,MATCH($B190, 'Mapping cadres'!$B$1:$B$616,0), MATCH(H$32,'Mapping cadres'!$B$1:$Z$1,0))</f>
        <v>0</v>
      </c>
      <c r="I190" s="226">
        <f>INDEX('Uganda workforce data - raw'!$A$4:$F$619,MATCH($B190, 'Uganda workforce data - raw'!$B$4:$B$619,0), MATCH("Filled Male",'Uganda workforce data - raw'!$A$4:$F$4,0))*INDEX('Mapping cadres'!$B$1:$Z$616,MATCH($B190, 'Mapping cadres'!$B$1:$B$616,0), MATCH(I$32,'Mapping cadres'!$B$1:$Z$1,0))</f>
        <v>0</v>
      </c>
      <c r="J190" s="226">
        <f>INDEX('Uganda workforce data - raw'!$A$4:$F$619,MATCH($B190, 'Uganda workforce data - raw'!$B$4:$B$619,0), MATCH("Filled Male",'Uganda workforce data - raw'!$A$4:$F$4,0))*INDEX('Mapping cadres'!$B$1:$Z$616,MATCH($B190, 'Mapping cadres'!$B$1:$B$616,0), MATCH(J$32,'Mapping cadres'!$B$1:$Z$1,0))</f>
        <v>0</v>
      </c>
      <c r="K190" s="226">
        <f>INDEX('Uganda workforce data - raw'!$A$4:$F$619,MATCH($B190, 'Uganda workforce data - raw'!$B$4:$B$619,0), MATCH("Filled Male",'Uganda workforce data - raw'!$A$4:$F$4,0))*INDEX('Mapping cadres'!$B$1:$Z$616,MATCH($B190, 'Mapping cadres'!$B$1:$B$616,0), MATCH(K$32,'Mapping cadres'!$B$1:$Z$1,0))</f>
        <v>0</v>
      </c>
      <c r="L190" s="226">
        <f>INDEX('Uganda workforce data - raw'!$A$4:$F$619,MATCH($B190, 'Uganda workforce data - raw'!$B$4:$B$619,0), MATCH("Filled Male",'Uganda workforce data - raw'!$A$4:$F$4,0))*INDEX('Mapping cadres'!$B$1:$Z$616,MATCH($B190, 'Mapping cadres'!$B$1:$B$616,0), MATCH(L$32,'Mapping cadres'!$B$1:$Z$1,0))</f>
        <v>0</v>
      </c>
      <c r="M190" s="226">
        <f>INDEX('Uganda workforce data - raw'!$A$4:$F$619,MATCH($B190, 'Uganda workforce data - raw'!$B$4:$B$619,0), MATCH("Filled Male",'Uganda workforce data - raw'!$A$4:$F$4,0))*INDEX('Mapping cadres'!$B$1:$Z$616,MATCH($B190, 'Mapping cadres'!$B$1:$B$616,0), MATCH(M$32,'Mapping cadres'!$B$1:$Z$1,0))</f>
        <v>0</v>
      </c>
      <c r="N190" s="226">
        <f>INDEX('Uganda workforce data - raw'!$A$4:$F$619,MATCH($B190, 'Uganda workforce data - raw'!$B$4:$B$619,0), MATCH("Filled Male",'Uganda workforce data - raw'!$A$4:$F$4,0))*INDEX('Mapping cadres'!$B$1:$Z$616,MATCH($B190, 'Mapping cadres'!$B$1:$B$616,0), MATCH(N$32,'Mapping cadres'!$B$1:$Z$1,0))</f>
        <v>0</v>
      </c>
      <c r="O190" s="226">
        <f>INDEX('Uganda workforce data - raw'!$A$4:$F$619,MATCH($B190, 'Uganda workforce data - raw'!$B$4:$B$619,0), MATCH("Filled Male",'Uganda workforce data - raw'!$A$4:$F$4,0))*INDEX('Mapping cadres'!$B$1:$Z$616,MATCH($B190, 'Mapping cadres'!$B$1:$B$616,0), MATCH(O$32,'Mapping cadres'!$B$1:$Z$1,0))</f>
        <v>4</v>
      </c>
      <c r="P190" s="226">
        <f>INDEX('Uganda workforce data - raw'!$A$4:$F$619,MATCH($B190, 'Uganda workforce data - raw'!$B$4:$B$619,0), MATCH("Filled Male",'Uganda workforce data - raw'!$A$4:$F$4,0))*INDEX('Mapping cadres'!$B$1:$Z$616,MATCH($B190, 'Mapping cadres'!$B$1:$B$616,0), MATCH(P$32,'Mapping cadres'!$B$1:$Z$1,0))</f>
        <v>0</v>
      </c>
      <c r="Q190" s="226">
        <f>INDEX('Uganda workforce data - raw'!$A$4:$F$619,MATCH($B190, 'Uganda workforce data - raw'!$B$4:$B$619,0), MATCH("Filled Male",'Uganda workforce data - raw'!$A$4:$F$4,0))*INDEX('Mapping cadres'!$B$1:$Z$616,MATCH($B190, 'Mapping cadres'!$B$1:$B$616,0), MATCH(Q$32,'Mapping cadres'!$B$1:$Z$1,0))</f>
        <v>0</v>
      </c>
      <c r="R190" s="226">
        <f>INDEX('Uganda workforce data - raw'!$A$4:$F$619,MATCH($B190, 'Uganda workforce data - raw'!$B$4:$B$619,0), MATCH("Filled Male",'Uganda workforce data - raw'!$A$4:$F$4,0))*INDEX('Mapping cadres'!$B$1:$Z$616,MATCH($B190, 'Mapping cadres'!$B$1:$B$616,0), MATCH(R$32,'Mapping cadres'!$B$1:$Z$1,0))</f>
        <v>0</v>
      </c>
      <c r="S190" s="226">
        <f>INDEX('Uganda workforce data - raw'!$A$4:$F$619,MATCH($B190, 'Uganda workforce data - raw'!$B$4:$B$619,0), MATCH("Filled Male",'Uganda workforce data - raw'!$A$4:$F$4,0))*INDEX('Mapping cadres'!$B$1:$Z$616,MATCH($B190, 'Mapping cadres'!$B$1:$B$616,0), MATCH(S$32,'Mapping cadres'!$B$1:$Z$1,0))</f>
        <v>0</v>
      </c>
      <c r="T190" s="226">
        <f>INDEX('Uganda workforce data - raw'!$A$4:$F$619,MATCH($B190, 'Uganda workforce data - raw'!$B$4:$B$619,0), MATCH("Filled Male",'Uganda workforce data - raw'!$A$4:$F$4,0))*INDEX('Mapping cadres'!$B$1:$Z$616,MATCH($B190, 'Mapping cadres'!$B$1:$B$616,0), MATCH(T$32,'Mapping cadres'!$B$1:$Z$1,0))</f>
        <v>0</v>
      </c>
      <c r="U190" s="226">
        <f>INDEX('Uganda workforce data - raw'!$A$4:$F$619,MATCH($B190, 'Uganda workforce data - raw'!$B$4:$B$619,0), MATCH("Filled Male",'Uganda workforce data - raw'!$A$4:$F$4,0))*INDEX('Mapping cadres'!$B$1:$Z$616,MATCH($B190, 'Mapping cadres'!$B$1:$B$616,0), MATCH(U$32,'Mapping cadres'!$B$1:$Z$1,0))</f>
        <v>0</v>
      </c>
      <c r="V190" s="226">
        <f>INDEX('Uganda workforce data - raw'!$A$4:$F$619,MATCH($B190, 'Uganda workforce data - raw'!$B$4:$B$619,0), MATCH("Filled Male",'Uganda workforce data - raw'!$A$4:$F$4,0))*INDEX('Mapping cadres'!$B$1:$Z$616,MATCH($B190, 'Mapping cadres'!$B$1:$B$616,0), MATCH(V$32,'Mapping cadres'!$B$1:$Z$1,0))</f>
        <v>0</v>
      </c>
      <c r="W190" s="226">
        <f>INDEX('Uganda workforce data - raw'!$A$4:$F$619,MATCH($B190, 'Uganda workforce data - raw'!$B$4:$B$619,0), MATCH("Filled Male",'Uganda workforce data - raw'!$A$4:$F$4,0))*INDEX('Mapping cadres'!$B$1:$Z$616,MATCH($B190, 'Mapping cadres'!$B$1:$B$616,0), MATCH(W$32,'Mapping cadres'!$B$1:$Z$1,0))</f>
        <v>0</v>
      </c>
      <c r="X190" s="226">
        <f>INDEX('Uganda workforce data - raw'!$A$4:$F$619,MATCH($B190, 'Uganda workforce data - raw'!$B$4:$B$619,0), MATCH("Filled Male",'Uganda workforce data - raw'!$A$4:$F$4,0))*INDEX('Mapping cadres'!$B$1:$Z$616,MATCH($B190, 'Mapping cadres'!$B$1:$B$616,0), MATCH(X$32,'Mapping cadres'!$B$1:$Z$1,0))</f>
        <v>0</v>
      </c>
      <c r="Y190" s="226">
        <f>INDEX('Uganda workforce data - raw'!$A$4:$F$619,MATCH($B190, 'Uganda workforce data - raw'!$B$4:$B$619,0), MATCH("Filled Male",'Uganda workforce data - raw'!$A$4:$F$4,0))*INDEX('Mapping cadres'!$B$1:$Z$616,MATCH($B190, 'Mapping cadres'!$B$1:$B$616,0), MATCH(Y$32,'Mapping cadres'!$B$1:$Z$1,0))</f>
        <v>0</v>
      </c>
      <c r="Z190" s="226">
        <f>INDEX('Uganda workforce data - raw'!$A$4:$F$619,MATCH($B190, 'Uganda workforce data - raw'!$B$4:$B$619,0), MATCH("Filled Male",'Uganda workforce data - raw'!$A$4:$F$4,0))*INDEX('Mapping cadres'!$B$1:$Z$616,MATCH($B190, 'Mapping cadres'!$B$1:$B$616,0), MATCH(Z$32,'Mapping cadres'!$B$1:$Z$1,0))</f>
        <v>0</v>
      </c>
      <c r="AA190" s="226">
        <f>INDEX('Uganda workforce data - raw'!$A$4:$F$619,MATCH($B190, 'Uganda workforce data - raw'!$B$4:$B$619,0), MATCH("Filled Female",'Uganda workforce data - raw'!$A$4:$F$4,0))*INDEX('Mapping cadres'!$B$1:$Z$616,MATCH($B190, 'Mapping cadres'!$B$1:$B$616,0), MATCH(AA$32,'Mapping cadres'!$B$1:$Z$1,0))</f>
        <v>0</v>
      </c>
      <c r="AB190" s="226">
        <f>INDEX('Uganda workforce data - raw'!$A$4:$F$619,MATCH($B190, 'Uganda workforce data - raw'!$B$4:$B$619,0), MATCH("Filled Female",'Uganda workforce data - raw'!$A$4:$F$4,0))*INDEX('Mapping cadres'!$B$1:$Z$616,MATCH($B190, 'Mapping cadres'!$B$1:$B$616,0), MATCH(AB$32,'Mapping cadres'!$B$1:$Z$1,0))</f>
        <v>0</v>
      </c>
      <c r="AC190" s="226">
        <f>INDEX('Uganda workforce data - raw'!$A$4:$F$619,MATCH($B190, 'Uganda workforce data - raw'!$B$4:$B$619,0), MATCH("Filled Female",'Uganda workforce data - raw'!$A$4:$F$4,0))*INDEX('Mapping cadres'!$B$1:$Z$616,MATCH($B190, 'Mapping cadres'!$B$1:$B$616,0), MATCH(AC$32,'Mapping cadres'!$B$1:$Z$1,0))</f>
        <v>0</v>
      </c>
      <c r="AD190" s="226">
        <f>INDEX('Uganda workforce data - raw'!$A$4:$F$619,MATCH($B190, 'Uganda workforce data - raw'!$B$4:$B$619,0), MATCH("Filled Female",'Uganda workforce data - raw'!$A$4:$F$4,0))*INDEX('Mapping cadres'!$B$1:$Z$616,MATCH($B190, 'Mapping cadres'!$B$1:$B$616,0), MATCH(AD$32,'Mapping cadres'!$B$1:$Z$1,0))</f>
        <v>0</v>
      </c>
      <c r="AE190" s="226">
        <f>INDEX('Uganda workforce data - raw'!$A$4:$F$619,MATCH($B190, 'Uganda workforce data - raw'!$B$4:$B$619,0), MATCH("Filled Female",'Uganda workforce data - raw'!$A$4:$F$4,0))*INDEX('Mapping cadres'!$B$1:$Z$616,MATCH($B190, 'Mapping cadres'!$B$1:$B$616,0), MATCH(AE$32,'Mapping cadres'!$B$1:$Z$1,0))</f>
        <v>0</v>
      </c>
      <c r="AF190" s="226">
        <f>INDEX('Uganda workforce data - raw'!$A$4:$F$619,MATCH($B190, 'Uganda workforce data - raw'!$B$4:$B$619,0), MATCH("Filled Female",'Uganda workforce data - raw'!$A$4:$F$4,0))*INDEX('Mapping cadres'!$B$1:$Z$616,MATCH($B190, 'Mapping cadres'!$B$1:$B$616,0), MATCH(AF$32,'Mapping cadres'!$B$1:$Z$1,0))</f>
        <v>0</v>
      </c>
      <c r="AG190" s="226">
        <f>INDEX('Uganda workforce data - raw'!$A$4:$F$619,MATCH($B190, 'Uganda workforce data - raw'!$B$4:$B$619,0), MATCH("Filled Female",'Uganda workforce data - raw'!$A$4:$F$4,0))*INDEX('Mapping cadres'!$B$1:$Z$616,MATCH($B190, 'Mapping cadres'!$B$1:$B$616,0), MATCH(AG$32,'Mapping cadres'!$B$1:$Z$1,0))</f>
        <v>0</v>
      </c>
      <c r="AH190" s="226">
        <f>INDEX('Uganda workforce data - raw'!$A$4:$F$619,MATCH($B190, 'Uganda workforce data - raw'!$B$4:$B$619,0), MATCH("Filled Female",'Uganda workforce data - raw'!$A$4:$F$4,0))*INDEX('Mapping cadres'!$B$1:$Z$616,MATCH($B190, 'Mapping cadres'!$B$1:$B$616,0), MATCH(AH$32,'Mapping cadres'!$B$1:$Z$1,0))</f>
        <v>0</v>
      </c>
      <c r="AI190" s="226">
        <f>INDEX('Uganda workforce data - raw'!$A$4:$F$619,MATCH($B190, 'Uganda workforce data - raw'!$B$4:$B$619,0), MATCH("Filled Female",'Uganda workforce data - raw'!$A$4:$F$4,0))*INDEX('Mapping cadres'!$B$1:$Z$616,MATCH($B190, 'Mapping cadres'!$B$1:$B$616,0), MATCH(AI$32,'Mapping cadres'!$B$1:$Z$1,0))</f>
        <v>0</v>
      </c>
      <c r="AJ190" s="226">
        <f>INDEX('Uganda workforce data - raw'!$A$4:$F$619,MATCH($B190, 'Uganda workforce data - raw'!$B$4:$B$619,0), MATCH("Filled Female",'Uganda workforce data - raw'!$A$4:$F$4,0))*INDEX('Mapping cadres'!$B$1:$Z$616,MATCH($B190, 'Mapping cadres'!$B$1:$B$616,0), MATCH(AJ$32,'Mapping cadres'!$B$1:$Z$1,0))</f>
        <v>0</v>
      </c>
      <c r="AK190" s="226">
        <f>INDEX('Uganda workforce data - raw'!$A$4:$F$619,MATCH($B190, 'Uganda workforce data - raw'!$B$4:$B$619,0), MATCH("Filled Female",'Uganda workforce data - raw'!$A$4:$F$4,0))*INDEX('Mapping cadres'!$B$1:$Z$616,MATCH($B190, 'Mapping cadres'!$B$1:$B$616,0), MATCH(AK$32,'Mapping cadres'!$B$1:$Z$1,0))</f>
        <v>0</v>
      </c>
      <c r="AL190" s="226">
        <f>INDEX('Uganda workforce data - raw'!$A$4:$F$619,MATCH($B190, 'Uganda workforce data - raw'!$B$4:$B$619,0), MATCH("Filled Female",'Uganda workforce data - raw'!$A$4:$F$4,0))*INDEX('Mapping cadres'!$B$1:$Z$616,MATCH($B190, 'Mapping cadres'!$B$1:$B$616,0), MATCH(AL$32,'Mapping cadres'!$B$1:$Z$1,0))</f>
        <v>0</v>
      </c>
      <c r="AM190" s="226">
        <f>INDEX('Uganda workforce data - raw'!$A$4:$F$619,MATCH($B190, 'Uganda workforce data - raw'!$B$4:$B$619,0), MATCH("Filled Female",'Uganda workforce data - raw'!$A$4:$F$4,0))*INDEX('Mapping cadres'!$B$1:$Z$616,MATCH($B190, 'Mapping cadres'!$B$1:$B$616,0), MATCH(AM$32,'Mapping cadres'!$B$1:$Z$1,0))</f>
        <v>1</v>
      </c>
      <c r="AN190" s="226">
        <f>INDEX('Uganda workforce data - raw'!$A$4:$F$619,MATCH($B190, 'Uganda workforce data - raw'!$B$4:$B$619,0), MATCH("Filled Female",'Uganda workforce data - raw'!$A$4:$F$4,0))*INDEX('Mapping cadres'!$B$1:$Z$616,MATCH($B190, 'Mapping cadres'!$B$1:$B$616,0), MATCH(AN$32,'Mapping cadres'!$B$1:$Z$1,0))</f>
        <v>0</v>
      </c>
      <c r="AO190" s="226">
        <f>INDEX('Uganda workforce data - raw'!$A$4:$F$619,MATCH($B190, 'Uganda workforce data - raw'!$B$4:$B$619,0), MATCH("Filled Female",'Uganda workforce data - raw'!$A$4:$F$4,0))*INDEX('Mapping cadres'!$B$1:$Z$616,MATCH($B190, 'Mapping cadres'!$B$1:$B$616,0), MATCH(AO$32,'Mapping cadres'!$B$1:$Z$1,0))</f>
        <v>0</v>
      </c>
      <c r="AP190" s="226">
        <f>INDEX('Uganda workforce data - raw'!$A$4:$F$619,MATCH($B190, 'Uganda workforce data - raw'!$B$4:$B$619,0), MATCH("Filled Female",'Uganda workforce data - raw'!$A$4:$F$4,0))*INDEX('Mapping cadres'!$B$1:$Z$616,MATCH($B190, 'Mapping cadres'!$B$1:$B$616,0), MATCH(AP$32,'Mapping cadres'!$B$1:$Z$1,0))</f>
        <v>0</v>
      </c>
      <c r="AQ190" s="226">
        <f>INDEX('Uganda workforce data - raw'!$A$4:$F$619,MATCH($B190, 'Uganda workforce data - raw'!$B$4:$B$619,0), MATCH("Filled Female",'Uganda workforce data - raw'!$A$4:$F$4,0))*INDEX('Mapping cadres'!$B$1:$Z$616,MATCH($B190, 'Mapping cadres'!$B$1:$B$616,0), MATCH(AQ$32,'Mapping cadres'!$B$1:$Z$1,0))</f>
        <v>0</v>
      </c>
      <c r="AR190" s="226">
        <f>INDEX('Uganda workforce data - raw'!$A$4:$F$619,MATCH($B190, 'Uganda workforce data - raw'!$B$4:$B$619,0), MATCH("Filled Female",'Uganda workforce data - raw'!$A$4:$F$4,0))*INDEX('Mapping cadres'!$B$1:$Z$616,MATCH($B190, 'Mapping cadres'!$B$1:$B$616,0), MATCH(AR$32,'Mapping cadres'!$B$1:$Z$1,0))</f>
        <v>0</v>
      </c>
      <c r="AS190" s="226">
        <f>INDEX('Uganda workforce data - raw'!$A$4:$F$619,MATCH($B190, 'Uganda workforce data - raw'!$B$4:$B$619,0), MATCH("Filled Female",'Uganda workforce data - raw'!$A$4:$F$4,0))*INDEX('Mapping cadres'!$B$1:$Z$616,MATCH($B190, 'Mapping cadres'!$B$1:$B$616,0), MATCH(AS$32,'Mapping cadres'!$B$1:$Z$1,0))</f>
        <v>0</v>
      </c>
      <c r="AT190" s="226">
        <f>INDEX('Uganda workforce data - raw'!$A$4:$F$619,MATCH($B190, 'Uganda workforce data - raw'!$B$4:$B$619,0), MATCH("Filled Female",'Uganda workforce data - raw'!$A$4:$F$4,0))*INDEX('Mapping cadres'!$B$1:$Z$616,MATCH($B190, 'Mapping cadres'!$B$1:$B$616,0), MATCH(AT$32,'Mapping cadres'!$B$1:$Z$1,0))</f>
        <v>0</v>
      </c>
      <c r="AU190" s="226">
        <f>INDEX('Uganda workforce data - raw'!$A$4:$F$619,MATCH($B190, 'Uganda workforce data - raw'!$B$4:$B$619,0), MATCH("Filled Female",'Uganda workforce data - raw'!$A$4:$F$4,0))*INDEX('Mapping cadres'!$B$1:$Z$616,MATCH($B190, 'Mapping cadres'!$B$1:$B$616,0), MATCH(AU$32,'Mapping cadres'!$B$1:$Z$1,0))</f>
        <v>0</v>
      </c>
      <c r="AV190" s="226">
        <f>INDEX('Uganda workforce data - raw'!$A$4:$F$619,MATCH($B190, 'Uganda workforce data - raw'!$B$4:$B$619,0), MATCH("Filled Female",'Uganda workforce data - raw'!$A$4:$F$4,0))*INDEX('Mapping cadres'!$B$1:$Z$616,MATCH($B190, 'Mapping cadres'!$B$1:$B$616,0), MATCH(AV$32,'Mapping cadres'!$B$1:$Z$1,0))</f>
        <v>0</v>
      </c>
      <c r="AW190" s="226">
        <f>INDEX('Uganda workforce data - raw'!$A$4:$F$619,MATCH($B190, 'Uganda workforce data - raw'!$B$4:$B$619,0), MATCH("Filled Female",'Uganda workforce data - raw'!$A$4:$F$4,0))*INDEX('Mapping cadres'!$B$1:$Z$616,MATCH($B190, 'Mapping cadres'!$B$1:$B$616,0), MATCH(AW$32,'Mapping cadres'!$B$1:$Z$1,0))</f>
        <v>0</v>
      </c>
      <c r="AX190" s="226">
        <f>INDEX('Uganda workforce data - raw'!$A$4:$F$619,MATCH($B190, 'Uganda workforce data - raw'!$B$4:$B$619,0), MATCH("Filled Female",'Uganda workforce data - raw'!$A$4:$F$4,0))*INDEX('Mapping cadres'!$B$1:$Z$616,MATCH($B190, 'Mapping cadres'!$B$1:$B$616,0), MATCH(AX$32,'Mapping cadres'!$B$1:$Z$1,0))</f>
        <v>0</v>
      </c>
      <c r="AY190" s="226">
        <f t="shared" si="53"/>
        <v>0</v>
      </c>
      <c r="AZ190" s="226">
        <f t="shared" si="54"/>
        <v>0</v>
      </c>
      <c r="BA190" s="226">
        <f t="shared" si="55"/>
        <v>0</v>
      </c>
      <c r="BB190" s="226">
        <f t="shared" si="56"/>
        <v>0</v>
      </c>
      <c r="BC190" s="226">
        <f t="shared" si="57"/>
        <v>0</v>
      </c>
      <c r="BD190" s="226">
        <f t="shared" si="58"/>
        <v>0</v>
      </c>
      <c r="BE190" s="226">
        <f t="shared" si="59"/>
        <v>0</v>
      </c>
      <c r="BF190" s="226">
        <f t="shared" si="60"/>
        <v>0</v>
      </c>
      <c r="BG190" s="226">
        <f t="shared" si="61"/>
        <v>0</v>
      </c>
      <c r="BH190" s="226">
        <f t="shared" si="62"/>
        <v>0</v>
      </c>
      <c r="BI190" s="226">
        <f t="shared" si="63"/>
        <v>0</v>
      </c>
      <c r="BJ190" s="226">
        <f t="shared" si="64"/>
        <v>0</v>
      </c>
      <c r="BK190" s="226">
        <f t="shared" si="65"/>
        <v>5</v>
      </c>
      <c r="BL190" s="226">
        <f t="shared" si="66"/>
        <v>0</v>
      </c>
      <c r="BM190" s="226">
        <f t="shared" si="67"/>
        <v>0</v>
      </c>
      <c r="BN190" s="226">
        <f t="shared" si="68"/>
        <v>0</v>
      </c>
      <c r="BO190" s="226">
        <f t="shared" si="69"/>
        <v>0</v>
      </c>
      <c r="BP190" s="226">
        <f t="shared" si="70"/>
        <v>0</v>
      </c>
      <c r="BQ190" s="226">
        <f t="shared" si="71"/>
        <v>0</v>
      </c>
      <c r="BR190" s="226">
        <f t="shared" si="72"/>
        <v>0</v>
      </c>
      <c r="BS190" s="226">
        <f t="shared" si="73"/>
        <v>0</v>
      </c>
      <c r="BT190" s="226">
        <f t="shared" si="74"/>
        <v>0</v>
      </c>
      <c r="BU190" s="226">
        <f t="shared" si="75"/>
        <v>0</v>
      </c>
      <c r="BV190" s="226">
        <f t="shared" si="76"/>
        <v>0</v>
      </c>
    </row>
    <row r="191" spans="1:74">
      <c r="A191" s="226">
        <v>159</v>
      </c>
      <c r="B191" s="226" t="s">
        <v>1463</v>
      </c>
      <c r="C191" s="226">
        <f>INDEX('Uganda workforce data - raw'!$A$4:$F$619,MATCH($B191, 'Uganda workforce data - raw'!$B$4:$B$619,0), MATCH("Filled Male",'Uganda workforce data - raw'!$A$4:$F$4,0))*INDEX('Mapping cadres'!$B$1:$Z$616,MATCH($B191, 'Mapping cadres'!$B$1:$B$616,0), MATCH(C$32,'Mapping cadres'!$B$1:$Z$1,0))</f>
        <v>0</v>
      </c>
      <c r="D191" s="226">
        <f>INDEX('Uganda workforce data - raw'!$A$4:$F$619,MATCH($B191, 'Uganda workforce data - raw'!$B$4:$B$619,0), MATCH("Filled Male",'Uganda workforce data - raw'!$A$4:$F$4,0))*INDEX('Mapping cadres'!$B$1:$Z$616,MATCH($B191, 'Mapping cadres'!$B$1:$B$616,0), MATCH(D$32,'Mapping cadres'!$B$1:$Z$1,0))</f>
        <v>0</v>
      </c>
      <c r="E191" s="226">
        <f>INDEX('Uganda workforce data - raw'!$A$4:$F$619,MATCH($B191, 'Uganda workforce data - raw'!$B$4:$B$619,0), MATCH("Filled Male",'Uganda workforce data - raw'!$A$4:$F$4,0))*INDEX('Mapping cadres'!$B$1:$Z$616,MATCH($B191, 'Mapping cadres'!$B$1:$B$616,0), MATCH(E$32,'Mapping cadres'!$B$1:$Z$1,0))</f>
        <v>0</v>
      </c>
      <c r="F191" s="226">
        <f>INDEX('Uganda workforce data - raw'!$A$4:$F$619,MATCH($B191, 'Uganda workforce data - raw'!$B$4:$B$619,0), MATCH("Filled Male",'Uganda workforce data - raw'!$A$4:$F$4,0))*INDEX('Mapping cadres'!$B$1:$Z$616,MATCH($B191, 'Mapping cadres'!$B$1:$B$616,0), MATCH(F$32,'Mapping cadres'!$B$1:$Z$1,0))</f>
        <v>0</v>
      </c>
      <c r="G191" s="226">
        <f>INDEX('Uganda workforce data - raw'!$A$4:$F$619,MATCH($B191, 'Uganda workforce data - raw'!$B$4:$B$619,0), MATCH("Filled Male",'Uganda workforce data - raw'!$A$4:$F$4,0))*INDEX('Mapping cadres'!$B$1:$Z$616,MATCH($B191, 'Mapping cadres'!$B$1:$B$616,0), MATCH(G$32,'Mapping cadres'!$B$1:$Z$1,0))</f>
        <v>0</v>
      </c>
      <c r="H191" s="226">
        <f>INDEX('Uganda workforce data - raw'!$A$4:$F$619,MATCH($B191, 'Uganda workforce data - raw'!$B$4:$B$619,0), MATCH("Filled Male",'Uganda workforce data - raw'!$A$4:$F$4,0))*INDEX('Mapping cadres'!$B$1:$Z$616,MATCH($B191, 'Mapping cadres'!$B$1:$B$616,0), MATCH(H$32,'Mapping cadres'!$B$1:$Z$1,0))</f>
        <v>0</v>
      </c>
      <c r="I191" s="226">
        <f>INDEX('Uganda workforce data - raw'!$A$4:$F$619,MATCH($B191, 'Uganda workforce data - raw'!$B$4:$B$619,0), MATCH("Filled Male",'Uganda workforce data - raw'!$A$4:$F$4,0))*INDEX('Mapping cadres'!$B$1:$Z$616,MATCH($B191, 'Mapping cadres'!$B$1:$B$616,0), MATCH(I$32,'Mapping cadres'!$B$1:$Z$1,0))</f>
        <v>4</v>
      </c>
      <c r="J191" s="226">
        <f>INDEX('Uganda workforce data - raw'!$A$4:$F$619,MATCH($B191, 'Uganda workforce data - raw'!$B$4:$B$619,0), MATCH("Filled Male",'Uganda workforce data - raw'!$A$4:$F$4,0))*INDEX('Mapping cadres'!$B$1:$Z$616,MATCH($B191, 'Mapping cadres'!$B$1:$B$616,0), MATCH(J$32,'Mapping cadres'!$B$1:$Z$1,0))</f>
        <v>0</v>
      </c>
      <c r="K191" s="226">
        <f>INDEX('Uganda workforce data - raw'!$A$4:$F$619,MATCH($B191, 'Uganda workforce data - raw'!$B$4:$B$619,0), MATCH("Filled Male",'Uganda workforce data - raw'!$A$4:$F$4,0))*INDEX('Mapping cadres'!$B$1:$Z$616,MATCH($B191, 'Mapping cadres'!$B$1:$B$616,0), MATCH(K$32,'Mapping cadres'!$B$1:$Z$1,0))</f>
        <v>0</v>
      </c>
      <c r="L191" s="226">
        <f>INDEX('Uganda workforce data - raw'!$A$4:$F$619,MATCH($B191, 'Uganda workforce data - raw'!$B$4:$B$619,0), MATCH("Filled Male",'Uganda workforce data - raw'!$A$4:$F$4,0))*INDEX('Mapping cadres'!$B$1:$Z$616,MATCH($B191, 'Mapping cadres'!$B$1:$B$616,0), MATCH(L$32,'Mapping cadres'!$B$1:$Z$1,0))</f>
        <v>0</v>
      </c>
      <c r="M191" s="226">
        <f>INDEX('Uganda workforce data - raw'!$A$4:$F$619,MATCH($B191, 'Uganda workforce data - raw'!$B$4:$B$619,0), MATCH("Filled Male",'Uganda workforce data - raw'!$A$4:$F$4,0))*INDEX('Mapping cadres'!$B$1:$Z$616,MATCH($B191, 'Mapping cadres'!$B$1:$B$616,0), MATCH(M$32,'Mapping cadres'!$B$1:$Z$1,0))</f>
        <v>0</v>
      </c>
      <c r="N191" s="226">
        <f>INDEX('Uganda workforce data - raw'!$A$4:$F$619,MATCH($B191, 'Uganda workforce data - raw'!$B$4:$B$619,0), MATCH("Filled Male",'Uganda workforce data - raw'!$A$4:$F$4,0))*INDEX('Mapping cadres'!$B$1:$Z$616,MATCH($B191, 'Mapping cadres'!$B$1:$B$616,0), MATCH(N$32,'Mapping cadres'!$B$1:$Z$1,0))</f>
        <v>0</v>
      </c>
      <c r="O191" s="226">
        <f>INDEX('Uganda workforce data - raw'!$A$4:$F$619,MATCH($B191, 'Uganda workforce data - raw'!$B$4:$B$619,0), MATCH("Filled Male",'Uganda workforce data - raw'!$A$4:$F$4,0))*INDEX('Mapping cadres'!$B$1:$Z$616,MATCH($B191, 'Mapping cadres'!$B$1:$B$616,0), MATCH(O$32,'Mapping cadres'!$B$1:$Z$1,0))</f>
        <v>0</v>
      </c>
      <c r="P191" s="226">
        <f>INDEX('Uganda workforce data - raw'!$A$4:$F$619,MATCH($B191, 'Uganda workforce data - raw'!$B$4:$B$619,0), MATCH("Filled Male",'Uganda workforce data - raw'!$A$4:$F$4,0))*INDEX('Mapping cadres'!$B$1:$Z$616,MATCH($B191, 'Mapping cadres'!$B$1:$B$616,0), MATCH(P$32,'Mapping cadres'!$B$1:$Z$1,0))</f>
        <v>0</v>
      </c>
      <c r="Q191" s="226">
        <f>INDEX('Uganda workforce data - raw'!$A$4:$F$619,MATCH($B191, 'Uganda workforce data - raw'!$B$4:$B$619,0), MATCH("Filled Male",'Uganda workforce data - raw'!$A$4:$F$4,0))*INDEX('Mapping cadres'!$B$1:$Z$616,MATCH($B191, 'Mapping cadres'!$B$1:$B$616,0), MATCH(Q$32,'Mapping cadres'!$B$1:$Z$1,0))</f>
        <v>0</v>
      </c>
      <c r="R191" s="226">
        <f>INDEX('Uganda workforce data - raw'!$A$4:$F$619,MATCH($B191, 'Uganda workforce data - raw'!$B$4:$B$619,0), MATCH("Filled Male",'Uganda workforce data - raw'!$A$4:$F$4,0))*INDEX('Mapping cadres'!$B$1:$Z$616,MATCH($B191, 'Mapping cadres'!$B$1:$B$616,0), MATCH(R$32,'Mapping cadres'!$B$1:$Z$1,0))</f>
        <v>0</v>
      </c>
      <c r="S191" s="226">
        <f>INDEX('Uganda workforce data - raw'!$A$4:$F$619,MATCH($B191, 'Uganda workforce data - raw'!$B$4:$B$619,0), MATCH("Filled Male",'Uganda workforce data - raw'!$A$4:$F$4,0))*INDEX('Mapping cadres'!$B$1:$Z$616,MATCH($B191, 'Mapping cadres'!$B$1:$B$616,0), MATCH(S$32,'Mapping cadres'!$B$1:$Z$1,0))</f>
        <v>0</v>
      </c>
      <c r="T191" s="226">
        <f>INDEX('Uganda workforce data - raw'!$A$4:$F$619,MATCH($B191, 'Uganda workforce data - raw'!$B$4:$B$619,0), MATCH("Filled Male",'Uganda workforce data - raw'!$A$4:$F$4,0))*INDEX('Mapping cadres'!$B$1:$Z$616,MATCH($B191, 'Mapping cadres'!$B$1:$B$616,0), MATCH(T$32,'Mapping cadres'!$B$1:$Z$1,0))</f>
        <v>0</v>
      </c>
      <c r="U191" s="226">
        <f>INDEX('Uganda workforce data - raw'!$A$4:$F$619,MATCH($B191, 'Uganda workforce data - raw'!$B$4:$B$619,0), MATCH("Filled Male",'Uganda workforce data - raw'!$A$4:$F$4,0))*INDEX('Mapping cadres'!$B$1:$Z$616,MATCH($B191, 'Mapping cadres'!$B$1:$B$616,0), MATCH(U$32,'Mapping cadres'!$B$1:$Z$1,0))</f>
        <v>0</v>
      </c>
      <c r="V191" s="226">
        <f>INDEX('Uganda workforce data - raw'!$A$4:$F$619,MATCH($B191, 'Uganda workforce data - raw'!$B$4:$B$619,0), MATCH("Filled Male",'Uganda workforce data - raw'!$A$4:$F$4,0))*INDEX('Mapping cadres'!$B$1:$Z$616,MATCH($B191, 'Mapping cadres'!$B$1:$B$616,0), MATCH(V$32,'Mapping cadres'!$B$1:$Z$1,0))</f>
        <v>0</v>
      </c>
      <c r="W191" s="226">
        <f>INDEX('Uganda workforce data - raw'!$A$4:$F$619,MATCH($B191, 'Uganda workforce data - raw'!$B$4:$B$619,0), MATCH("Filled Male",'Uganda workforce data - raw'!$A$4:$F$4,0))*INDEX('Mapping cadres'!$B$1:$Z$616,MATCH($B191, 'Mapping cadres'!$B$1:$B$616,0), MATCH(W$32,'Mapping cadres'!$B$1:$Z$1,0))</f>
        <v>0</v>
      </c>
      <c r="X191" s="226">
        <f>INDEX('Uganda workforce data - raw'!$A$4:$F$619,MATCH($B191, 'Uganda workforce data - raw'!$B$4:$B$619,0), MATCH("Filled Male",'Uganda workforce data - raw'!$A$4:$F$4,0))*INDEX('Mapping cadres'!$B$1:$Z$616,MATCH($B191, 'Mapping cadres'!$B$1:$B$616,0), MATCH(X$32,'Mapping cadres'!$B$1:$Z$1,0))</f>
        <v>0</v>
      </c>
      <c r="Y191" s="226">
        <f>INDEX('Uganda workforce data - raw'!$A$4:$F$619,MATCH($B191, 'Uganda workforce data - raw'!$B$4:$B$619,0), MATCH("Filled Male",'Uganda workforce data - raw'!$A$4:$F$4,0))*INDEX('Mapping cadres'!$B$1:$Z$616,MATCH($B191, 'Mapping cadres'!$B$1:$B$616,0), MATCH(Y$32,'Mapping cadres'!$B$1:$Z$1,0))</f>
        <v>0</v>
      </c>
      <c r="Z191" s="226">
        <f>INDEX('Uganda workforce data - raw'!$A$4:$F$619,MATCH($B191, 'Uganda workforce data - raw'!$B$4:$B$619,0), MATCH("Filled Male",'Uganda workforce data - raw'!$A$4:$F$4,0))*INDEX('Mapping cadres'!$B$1:$Z$616,MATCH($B191, 'Mapping cadres'!$B$1:$B$616,0), MATCH(Z$32,'Mapping cadres'!$B$1:$Z$1,0))</f>
        <v>0</v>
      </c>
      <c r="AA191" s="226">
        <f>INDEX('Uganda workforce data - raw'!$A$4:$F$619,MATCH($B191, 'Uganda workforce data - raw'!$B$4:$B$619,0), MATCH("Filled Female",'Uganda workforce data - raw'!$A$4:$F$4,0))*INDEX('Mapping cadres'!$B$1:$Z$616,MATCH($B191, 'Mapping cadres'!$B$1:$B$616,0), MATCH(AA$32,'Mapping cadres'!$B$1:$Z$1,0))</f>
        <v>0</v>
      </c>
      <c r="AB191" s="226">
        <f>INDEX('Uganda workforce data - raw'!$A$4:$F$619,MATCH($B191, 'Uganda workforce data - raw'!$B$4:$B$619,0), MATCH("Filled Female",'Uganda workforce data - raw'!$A$4:$F$4,0))*INDEX('Mapping cadres'!$B$1:$Z$616,MATCH($B191, 'Mapping cadres'!$B$1:$B$616,0), MATCH(AB$32,'Mapping cadres'!$B$1:$Z$1,0))</f>
        <v>0</v>
      </c>
      <c r="AC191" s="226">
        <f>INDEX('Uganda workforce data - raw'!$A$4:$F$619,MATCH($B191, 'Uganda workforce data - raw'!$B$4:$B$619,0), MATCH("Filled Female",'Uganda workforce data - raw'!$A$4:$F$4,0))*INDEX('Mapping cadres'!$B$1:$Z$616,MATCH($B191, 'Mapping cadres'!$B$1:$B$616,0), MATCH(AC$32,'Mapping cadres'!$B$1:$Z$1,0))</f>
        <v>0</v>
      </c>
      <c r="AD191" s="226">
        <f>INDEX('Uganda workforce data - raw'!$A$4:$F$619,MATCH($B191, 'Uganda workforce data - raw'!$B$4:$B$619,0), MATCH("Filled Female",'Uganda workforce data - raw'!$A$4:$F$4,0))*INDEX('Mapping cadres'!$B$1:$Z$616,MATCH($B191, 'Mapping cadres'!$B$1:$B$616,0), MATCH(AD$32,'Mapping cadres'!$B$1:$Z$1,0))</f>
        <v>0</v>
      </c>
      <c r="AE191" s="226">
        <f>INDEX('Uganda workforce data - raw'!$A$4:$F$619,MATCH($B191, 'Uganda workforce data - raw'!$B$4:$B$619,0), MATCH("Filled Female",'Uganda workforce data - raw'!$A$4:$F$4,0))*INDEX('Mapping cadres'!$B$1:$Z$616,MATCH($B191, 'Mapping cadres'!$B$1:$B$616,0), MATCH(AE$32,'Mapping cadres'!$B$1:$Z$1,0))</f>
        <v>0</v>
      </c>
      <c r="AF191" s="226">
        <f>INDEX('Uganda workforce data - raw'!$A$4:$F$619,MATCH($B191, 'Uganda workforce data - raw'!$B$4:$B$619,0), MATCH("Filled Female",'Uganda workforce data - raw'!$A$4:$F$4,0))*INDEX('Mapping cadres'!$B$1:$Z$616,MATCH($B191, 'Mapping cadres'!$B$1:$B$616,0), MATCH(AF$32,'Mapping cadres'!$B$1:$Z$1,0))</f>
        <v>0</v>
      </c>
      <c r="AG191" s="226">
        <f>INDEX('Uganda workforce data - raw'!$A$4:$F$619,MATCH($B191, 'Uganda workforce data - raw'!$B$4:$B$619,0), MATCH("Filled Female",'Uganda workforce data - raw'!$A$4:$F$4,0))*INDEX('Mapping cadres'!$B$1:$Z$616,MATCH($B191, 'Mapping cadres'!$B$1:$B$616,0), MATCH(AG$32,'Mapping cadres'!$B$1:$Z$1,0))</f>
        <v>14</v>
      </c>
      <c r="AH191" s="226">
        <f>INDEX('Uganda workforce data - raw'!$A$4:$F$619,MATCH($B191, 'Uganda workforce data - raw'!$B$4:$B$619,0), MATCH("Filled Female",'Uganda workforce data - raw'!$A$4:$F$4,0))*INDEX('Mapping cadres'!$B$1:$Z$616,MATCH($B191, 'Mapping cadres'!$B$1:$B$616,0), MATCH(AH$32,'Mapping cadres'!$B$1:$Z$1,0))</f>
        <v>0</v>
      </c>
      <c r="AI191" s="226">
        <f>INDEX('Uganda workforce data - raw'!$A$4:$F$619,MATCH($B191, 'Uganda workforce data - raw'!$B$4:$B$619,0), MATCH("Filled Female",'Uganda workforce data - raw'!$A$4:$F$4,0))*INDEX('Mapping cadres'!$B$1:$Z$616,MATCH($B191, 'Mapping cadres'!$B$1:$B$616,0), MATCH(AI$32,'Mapping cadres'!$B$1:$Z$1,0))</f>
        <v>0</v>
      </c>
      <c r="AJ191" s="226">
        <f>INDEX('Uganda workforce data - raw'!$A$4:$F$619,MATCH($B191, 'Uganda workforce data - raw'!$B$4:$B$619,0), MATCH("Filled Female",'Uganda workforce data - raw'!$A$4:$F$4,0))*INDEX('Mapping cadres'!$B$1:$Z$616,MATCH($B191, 'Mapping cadres'!$B$1:$B$616,0), MATCH(AJ$32,'Mapping cadres'!$B$1:$Z$1,0))</f>
        <v>0</v>
      </c>
      <c r="AK191" s="226">
        <f>INDEX('Uganda workforce data - raw'!$A$4:$F$619,MATCH($B191, 'Uganda workforce data - raw'!$B$4:$B$619,0), MATCH("Filled Female",'Uganda workforce data - raw'!$A$4:$F$4,0))*INDEX('Mapping cadres'!$B$1:$Z$616,MATCH($B191, 'Mapping cadres'!$B$1:$B$616,0), MATCH(AK$32,'Mapping cadres'!$B$1:$Z$1,0))</f>
        <v>0</v>
      </c>
      <c r="AL191" s="226">
        <f>INDEX('Uganda workforce data - raw'!$A$4:$F$619,MATCH($B191, 'Uganda workforce data - raw'!$B$4:$B$619,0), MATCH("Filled Female",'Uganda workforce data - raw'!$A$4:$F$4,0))*INDEX('Mapping cadres'!$B$1:$Z$616,MATCH($B191, 'Mapping cadres'!$B$1:$B$616,0), MATCH(AL$32,'Mapping cadres'!$B$1:$Z$1,0))</f>
        <v>0</v>
      </c>
      <c r="AM191" s="226">
        <f>INDEX('Uganda workforce data - raw'!$A$4:$F$619,MATCH($B191, 'Uganda workforce data - raw'!$B$4:$B$619,0), MATCH("Filled Female",'Uganda workforce data - raw'!$A$4:$F$4,0))*INDEX('Mapping cadres'!$B$1:$Z$616,MATCH($B191, 'Mapping cadres'!$B$1:$B$616,0), MATCH(AM$32,'Mapping cadres'!$B$1:$Z$1,0))</f>
        <v>0</v>
      </c>
      <c r="AN191" s="226">
        <f>INDEX('Uganda workforce data - raw'!$A$4:$F$619,MATCH($B191, 'Uganda workforce data - raw'!$B$4:$B$619,0), MATCH("Filled Female",'Uganda workforce data - raw'!$A$4:$F$4,0))*INDEX('Mapping cadres'!$B$1:$Z$616,MATCH($B191, 'Mapping cadres'!$B$1:$B$616,0), MATCH(AN$32,'Mapping cadres'!$B$1:$Z$1,0))</f>
        <v>0</v>
      </c>
      <c r="AO191" s="226">
        <f>INDEX('Uganda workforce data - raw'!$A$4:$F$619,MATCH($B191, 'Uganda workforce data - raw'!$B$4:$B$619,0), MATCH("Filled Female",'Uganda workforce data - raw'!$A$4:$F$4,0))*INDEX('Mapping cadres'!$B$1:$Z$616,MATCH($B191, 'Mapping cadres'!$B$1:$B$616,0), MATCH(AO$32,'Mapping cadres'!$B$1:$Z$1,0))</f>
        <v>0</v>
      </c>
      <c r="AP191" s="226">
        <f>INDEX('Uganda workforce data - raw'!$A$4:$F$619,MATCH($B191, 'Uganda workforce data - raw'!$B$4:$B$619,0), MATCH("Filled Female",'Uganda workforce data - raw'!$A$4:$F$4,0))*INDEX('Mapping cadres'!$B$1:$Z$616,MATCH($B191, 'Mapping cadres'!$B$1:$B$616,0), MATCH(AP$32,'Mapping cadres'!$B$1:$Z$1,0))</f>
        <v>0</v>
      </c>
      <c r="AQ191" s="226">
        <f>INDEX('Uganda workforce data - raw'!$A$4:$F$619,MATCH($B191, 'Uganda workforce data - raw'!$B$4:$B$619,0), MATCH("Filled Female",'Uganda workforce data - raw'!$A$4:$F$4,0))*INDEX('Mapping cadres'!$B$1:$Z$616,MATCH($B191, 'Mapping cadres'!$B$1:$B$616,0), MATCH(AQ$32,'Mapping cadres'!$B$1:$Z$1,0))</f>
        <v>0</v>
      </c>
      <c r="AR191" s="226">
        <f>INDEX('Uganda workforce data - raw'!$A$4:$F$619,MATCH($B191, 'Uganda workforce data - raw'!$B$4:$B$619,0), MATCH("Filled Female",'Uganda workforce data - raw'!$A$4:$F$4,0))*INDEX('Mapping cadres'!$B$1:$Z$616,MATCH($B191, 'Mapping cadres'!$B$1:$B$616,0), MATCH(AR$32,'Mapping cadres'!$B$1:$Z$1,0))</f>
        <v>0</v>
      </c>
      <c r="AS191" s="226">
        <f>INDEX('Uganda workforce data - raw'!$A$4:$F$619,MATCH($B191, 'Uganda workforce data - raw'!$B$4:$B$619,0), MATCH("Filled Female",'Uganda workforce data - raw'!$A$4:$F$4,0))*INDEX('Mapping cadres'!$B$1:$Z$616,MATCH($B191, 'Mapping cadres'!$B$1:$B$616,0), MATCH(AS$32,'Mapping cadres'!$B$1:$Z$1,0))</f>
        <v>0</v>
      </c>
      <c r="AT191" s="226">
        <f>INDEX('Uganda workforce data - raw'!$A$4:$F$619,MATCH($B191, 'Uganda workforce data - raw'!$B$4:$B$619,0), MATCH("Filled Female",'Uganda workforce data - raw'!$A$4:$F$4,0))*INDEX('Mapping cadres'!$B$1:$Z$616,MATCH($B191, 'Mapping cadres'!$B$1:$B$616,0), MATCH(AT$32,'Mapping cadres'!$B$1:$Z$1,0))</f>
        <v>0</v>
      </c>
      <c r="AU191" s="226">
        <f>INDEX('Uganda workforce data - raw'!$A$4:$F$619,MATCH($B191, 'Uganda workforce data - raw'!$B$4:$B$619,0), MATCH("Filled Female",'Uganda workforce data - raw'!$A$4:$F$4,0))*INDEX('Mapping cadres'!$B$1:$Z$616,MATCH($B191, 'Mapping cadres'!$B$1:$B$616,0), MATCH(AU$32,'Mapping cadres'!$B$1:$Z$1,0))</f>
        <v>0</v>
      </c>
      <c r="AV191" s="226">
        <f>INDEX('Uganda workforce data - raw'!$A$4:$F$619,MATCH($B191, 'Uganda workforce data - raw'!$B$4:$B$619,0), MATCH("Filled Female",'Uganda workforce data - raw'!$A$4:$F$4,0))*INDEX('Mapping cadres'!$B$1:$Z$616,MATCH($B191, 'Mapping cadres'!$B$1:$B$616,0), MATCH(AV$32,'Mapping cadres'!$B$1:$Z$1,0))</f>
        <v>0</v>
      </c>
      <c r="AW191" s="226">
        <f>INDEX('Uganda workforce data - raw'!$A$4:$F$619,MATCH($B191, 'Uganda workforce data - raw'!$B$4:$B$619,0), MATCH("Filled Female",'Uganda workforce data - raw'!$A$4:$F$4,0))*INDEX('Mapping cadres'!$B$1:$Z$616,MATCH($B191, 'Mapping cadres'!$B$1:$B$616,0), MATCH(AW$32,'Mapping cadres'!$B$1:$Z$1,0))</f>
        <v>0</v>
      </c>
      <c r="AX191" s="226">
        <f>INDEX('Uganda workforce data - raw'!$A$4:$F$619,MATCH($B191, 'Uganda workforce data - raw'!$B$4:$B$619,0), MATCH("Filled Female",'Uganda workforce data - raw'!$A$4:$F$4,0))*INDEX('Mapping cadres'!$B$1:$Z$616,MATCH($B191, 'Mapping cadres'!$B$1:$B$616,0), MATCH(AX$32,'Mapping cadres'!$B$1:$Z$1,0))</f>
        <v>0</v>
      </c>
      <c r="AY191" s="226">
        <f t="shared" si="53"/>
        <v>0</v>
      </c>
      <c r="AZ191" s="226">
        <f t="shared" si="54"/>
        <v>0</v>
      </c>
      <c r="BA191" s="226">
        <f t="shared" si="55"/>
        <v>0</v>
      </c>
      <c r="BB191" s="226">
        <f t="shared" si="56"/>
        <v>0</v>
      </c>
      <c r="BC191" s="226">
        <f t="shared" si="57"/>
        <v>0</v>
      </c>
      <c r="BD191" s="226">
        <f t="shared" si="58"/>
        <v>0</v>
      </c>
      <c r="BE191" s="226">
        <f t="shared" si="59"/>
        <v>18</v>
      </c>
      <c r="BF191" s="226">
        <f t="shared" si="60"/>
        <v>0</v>
      </c>
      <c r="BG191" s="226">
        <f t="shared" si="61"/>
        <v>0</v>
      </c>
      <c r="BH191" s="226">
        <f t="shared" si="62"/>
        <v>0</v>
      </c>
      <c r="BI191" s="226">
        <f t="shared" si="63"/>
        <v>0</v>
      </c>
      <c r="BJ191" s="226">
        <f t="shared" si="64"/>
        <v>0</v>
      </c>
      <c r="BK191" s="226">
        <f t="shared" si="65"/>
        <v>0</v>
      </c>
      <c r="BL191" s="226">
        <f t="shared" si="66"/>
        <v>0</v>
      </c>
      <c r="BM191" s="226">
        <f t="shared" si="67"/>
        <v>0</v>
      </c>
      <c r="BN191" s="226">
        <f t="shared" si="68"/>
        <v>0</v>
      </c>
      <c r="BO191" s="226">
        <f t="shared" si="69"/>
        <v>0</v>
      </c>
      <c r="BP191" s="226">
        <f t="shared" si="70"/>
        <v>0</v>
      </c>
      <c r="BQ191" s="226">
        <f t="shared" si="71"/>
        <v>0</v>
      </c>
      <c r="BR191" s="226">
        <f t="shared" si="72"/>
        <v>0</v>
      </c>
      <c r="BS191" s="226">
        <f t="shared" si="73"/>
        <v>0</v>
      </c>
      <c r="BT191" s="226">
        <f t="shared" si="74"/>
        <v>0</v>
      </c>
      <c r="BU191" s="226">
        <f t="shared" si="75"/>
        <v>0</v>
      </c>
      <c r="BV191" s="226">
        <f t="shared" si="76"/>
        <v>0</v>
      </c>
    </row>
    <row r="192" spans="1:74">
      <c r="A192" s="226">
        <v>160</v>
      </c>
      <c r="B192" s="237" t="s">
        <v>1464</v>
      </c>
      <c r="C192" s="226">
        <f>INDEX('Uganda workforce data - raw'!$A$4:$F$619,MATCH($B192, 'Uganda workforce data - raw'!$B$4:$B$619,0), MATCH("Filled Male",'Uganda workforce data - raw'!$A$4:$F$4,0))*INDEX('Mapping cadres'!$B$1:$Z$616,MATCH($B192, 'Mapping cadres'!$B$1:$B$616,0), MATCH(C$32,'Mapping cadres'!$B$1:$Z$1,0))</f>
        <v>0</v>
      </c>
      <c r="D192" s="226">
        <f>INDEX('Uganda workforce data - raw'!$A$4:$F$619,MATCH($B192, 'Uganda workforce data - raw'!$B$4:$B$619,0), MATCH("Filled Male",'Uganda workforce data - raw'!$A$4:$F$4,0))*INDEX('Mapping cadres'!$B$1:$Z$616,MATCH($B192, 'Mapping cadres'!$B$1:$B$616,0), MATCH(D$32,'Mapping cadres'!$B$1:$Z$1,0))</f>
        <v>0</v>
      </c>
      <c r="E192" s="226">
        <f>INDEX('Uganda workforce data - raw'!$A$4:$F$619,MATCH($B192, 'Uganda workforce data - raw'!$B$4:$B$619,0), MATCH("Filled Male",'Uganda workforce data - raw'!$A$4:$F$4,0))*INDEX('Mapping cadres'!$B$1:$Z$616,MATCH($B192, 'Mapping cadres'!$B$1:$B$616,0), MATCH(E$32,'Mapping cadres'!$B$1:$Z$1,0))</f>
        <v>2</v>
      </c>
      <c r="F192" s="226">
        <f>INDEX('Uganda workforce data - raw'!$A$4:$F$619,MATCH($B192, 'Uganda workforce data - raw'!$B$4:$B$619,0), MATCH("Filled Male",'Uganda workforce data - raw'!$A$4:$F$4,0))*INDEX('Mapping cadres'!$B$1:$Z$616,MATCH($B192, 'Mapping cadres'!$B$1:$B$616,0), MATCH(F$32,'Mapping cadres'!$B$1:$Z$1,0))</f>
        <v>0</v>
      </c>
      <c r="G192" s="226">
        <f>INDEX('Uganda workforce data - raw'!$A$4:$F$619,MATCH($B192, 'Uganda workforce data - raw'!$B$4:$B$619,0), MATCH("Filled Male",'Uganda workforce data - raw'!$A$4:$F$4,0))*INDEX('Mapping cadres'!$B$1:$Z$616,MATCH($B192, 'Mapping cadres'!$B$1:$B$616,0), MATCH(G$32,'Mapping cadres'!$B$1:$Z$1,0))</f>
        <v>0</v>
      </c>
      <c r="H192" s="226">
        <f>INDEX('Uganda workforce data - raw'!$A$4:$F$619,MATCH($B192, 'Uganda workforce data - raw'!$B$4:$B$619,0), MATCH("Filled Male",'Uganda workforce data - raw'!$A$4:$F$4,0))*INDEX('Mapping cadres'!$B$1:$Z$616,MATCH($B192, 'Mapping cadres'!$B$1:$B$616,0), MATCH(H$32,'Mapping cadres'!$B$1:$Z$1,0))</f>
        <v>0</v>
      </c>
      <c r="I192" s="226">
        <f>INDEX('Uganda workforce data - raw'!$A$4:$F$619,MATCH($B192, 'Uganda workforce data - raw'!$B$4:$B$619,0), MATCH("Filled Male",'Uganda workforce data - raw'!$A$4:$F$4,0))*INDEX('Mapping cadres'!$B$1:$Z$616,MATCH($B192, 'Mapping cadres'!$B$1:$B$616,0), MATCH(I$32,'Mapping cadres'!$B$1:$Z$1,0))</f>
        <v>0</v>
      </c>
      <c r="J192" s="226">
        <f>INDEX('Uganda workforce data - raw'!$A$4:$F$619,MATCH($B192, 'Uganda workforce data - raw'!$B$4:$B$619,0), MATCH("Filled Male",'Uganda workforce data - raw'!$A$4:$F$4,0))*INDEX('Mapping cadres'!$B$1:$Z$616,MATCH($B192, 'Mapping cadres'!$B$1:$B$616,0), MATCH(J$32,'Mapping cadres'!$B$1:$Z$1,0))</f>
        <v>0</v>
      </c>
      <c r="K192" s="226">
        <f>INDEX('Uganda workforce data - raw'!$A$4:$F$619,MATCH($B192, 'Uganda workforce data - raw'!$B$4:$B$619,0), MATCH("Filled Male",'Uganda workforce data - raw'!$A$4:$F$4,0))*INDEX('Mapping cadres'!$B$1:$Z$616,MATCH($B192, 'Mapping cadres'!$B$1:$B$616,0), MATCH(K$32,'Mapping cadres'!$B$1:$Z$1,0))</f>
        <v>0</v>
      </c>
      <c r="L192" s="226">
        <f>INDEX('Uganda workforce data - raw'!$A$4:$F$619,MATCH($B192, 'Uganda workforce data - raw'!$B$4:$B$619,0), MATCH("Filled Male",'Uganda workforce data - raw'!$A$4:$F$4,0))*INDEX('Mapping cadres'!$B$1:$Z$616,MATCH($B192, 'Mapping cadres'!$B$1:$B$616,0), MATCH(L$32,'Mapping cadres'!$B$1:$Z$1,0))</f>
        <v>0</v>
      </c>
      <c r="M192" s="226">
        <f>INDEX('Uganda workforce data - raw'!$A$4:$F$619,MATCH($B192, 'Uganda workforce data - raw'!$B$4:$B$619,0), MATCH("Filled Male",'Uganda workforce data - raw'!$A$4:$F$4,0))*INDEX('Mapping cadres'!$B$1:$Z$616,MATCH($B192, 'Mapping cadres'!$B$1:$B$616,0), MATCH(M$32,'Mapping cadres'!$B$1:$Z$1,0))</f>
        <v>0</v>
      </c>
      <c r="N192" s="226">
        <f>INDEX('Uganda workforce data - raw'!$A$4:$F$619,MATCH($B192, 'Uganda workforce data - raw'!$B$4:$B$619,0), MATCH("Filled Male",'Uganda workforce data - raw'!$A$4:$F$4,0))*INDEX('Mapping cadres'!$B$1:$Z$616,MATCH($B192, 'Mapping cadres'!$B$1:$B$616,0), MATCH(N$32,'Mapping cadres'!$B$1:$Z$1,0))</f>
        <v>0</v>
      </c>
      <c r="O192" s="226">
        <f>INDEX('Uganda workforce data - raw'!$A$4:$F$619,MATCH($B192, 'Uganda workforce data - raw'!$B$4:$B$619,0), MATCH("Filled Male",'Uganda workforce data - raw'!$A$4:$F$4,0))*INDEX('Mapping cadres'!$B$1:$Z$616,MATCH($B192, 'Mapping cadres'!$B$1:$B$616,0), MATCH(O$32,'Mapping cadres'!$B$1:$Z$1,0))</f>
        <v>0</v>
      </c>
      <c r="P192" s="226">
        <f>INDEX('Uganda workforce data - raw'!$A$4:$F$619,MATCH($B192, 'Uganda workforce data - raw'!$B$4:$B$619,0), MATCH("Filled Male",'Uganda workforce data - raw'!$A$4:$F$4,0))*INDEX('Mapping cadres'!$B$1:$Z$616,MATCH($B192, 'Mapping cadres'!$B$1:$B$616,0), MATCH(P$32,'Mapping cadres'!$B$1:$Z$1,0))</f>
        <v>0</v>
      </c>
      <c r="Q192" s="226">
        <f>INDEX('Uganda workforce data - raw'!$A$4:$F$619,MATCH($B192, 'Uganda workforce data - raw'!$B$4:$B$619,0), MATCH("Filled Male",'Uganda workforce data - raw'!$A$4:$F$4,0))*INDEX('Mapping cadres'!$B$1:$Z$616,MATCH($B192, 'Mapping cadres'!$B$1:$B$616,0), MATCH(Q$32,'Mapping cadres'!$B$1:$Z$1,0))</f>
        <v>0</v>
      </c>
      <c r="R192" s="226">
        <f>INDEX('Uganda workforce data - raw'!$A$4:$F$619,MATCH($B192, 'Uganda workforce data - raw'!$B$4:$B$619,0), MATCH("Filled Male",'Uganda workforce data - raw'!$A$4:$F$4,0))*INDEX('Mapping cadres'!$B$1:$Z$616,MATCH($B192, 'Mapping cadres'!$B$1:$B$616,0), MATCH(R$32,'Mapping cadres'!$B$1:$Z$1,0))</f>
        <v>0</v>
      </c>
      <c r="S192" s="226">
        <f>INDEX('Uganda workforce data - raw'!$A$4:$F$619,MATCH($B192, 'Uganda workforce data - raw'!$B$4:$B$619,0), MATCH("Filled Male",'Uganda workforce data - raw'!$A$4:$F$4,0))*INDEX('Mapping cadres'!$B$1:$Z$616,MATCH($B192, 'Mapping cadres'!$B$1:$B$616,0), MATCH(S$32,'Mapping cadres'!$B$1:$Z$1,0))</f>
        <v>0</v>
      </c>
      <c r="T192" s="226">
        <f>INDEX('Uganda workforce data - raw'!$A$4:$F$619,MATCH($B192, 'Uganda workforce data - raw'!$B$4:$B$619,0), MATCH("Filled Male",'Uganda workforce data - raw'!$A$4:$F$4,0))*INDEX('Mapping cadres'!$B$1:$Z$616,MATCH($B192, 'Mapping cadres'!$B$1:$B$616,0), MATCH(T$32,'Mapping cadres'!$B$1:$Z$1,0))</f>
        <v>0</v>
      </c>
      <c r="U192" s="226">
        <f>INDEX('Uganda workforce data - raw'!$A$4:$F$619,MATCH($B192, 'Uganda workforce data - raw'!$B$4:$B$619,0), MATCH("Filled Male",'Uganda workforce data - raw'!$A$4:$F$4,0))*INDEX('Mapping cadres'!$B$1:$Z$616,MATCH($B192, 'Mapping cadres'!$B$1:$B$616,0), MATCH(U$32,'Mapping cadres'!$B$1:$Z$1,0))</f>
        <v>0</v>
      </c>
      <c r="V192" s="226">
        <f>INDEX('Uganda workforce data - raw'!$A$4:$F$619,MATCH($B192, 'Uganda workforce data - raw'!$B$4:$B$619,0), MATCH("Filled Male",'Uganda workforce data - raw'!$A$4:$F$4,0))*INDEX('Mapping cadres'!$B$1:$Z$616,MATCH($B192, 'Mapping cadres'!$B$1:$B$616,0), MATCH(V$32,'Mapping cadres'!$B$1:$Z$1,0))</f>
        <v>0</v>
      </c>
      <c r="W192" s="226">
        <f>INDEX('Uganda workforce data - raw'!$A$4:$F$619,MATCH($B192, 'Uganda workforce data - raw'!$B$4:$B$619,0), MATCH("Filled Male",'Uganda workforce data - raw'!$A$4:$F$4,0))*INDEX('Mapping cadres'!$B$1:$Z$616,MATCH($B192, 'Mapping cadres'!$B$1:$B$616,0), MATCH(W$32,'Mapping cadres'!$B$1:$Z$1,0))</f>
        <v>0</v>
      </c>
      <c r="X192" s="226">
        <f>INDEX('Uganda workforce data - raw'!$A$4:$F$619,MATCH($B192, 'Uganda workforce data - raw'!$B$4:$B$619,0), MATCH("Filled Male",'Uganda workforce data - raw'!$A$4:$F$4,0))*INDEX('Mapping cadres'!$B$1:$Z$616,MATCH($B192, 'Mapping cadres'!$B$1:$B$616,0), MATCH(X$32,'Mapping cadres'!$B$1:$Z$1,0))</f>
        <v>0</v>
      </c>
      <c r="Y192" s="226">
        <f>INDEX('Uganda workforce data - raw'!$A$4:$F$619,MATCH($B192, 'Uganda workforce data - raw'!$B$4:$B$619,0), MATCH("Filled Male",'Uganda workforce data - raw'!$A$4:$F$4,0))*INDEX('Mapping cadres'!$B$1:$Z$616,MATCH($B192, 'Mapping cadres'!$B$1:$B$616,0), MATCH(Y$32,'Mapping cadres'!$B$1:$Z$1,0))</f>
        <v>0</v>
      </c>
      <c r="Z192" s="226">
        <f>INDEX('Uganda workforce data - raw'!$A$4:$F$619,MATCH($B192, 'Uganda workforce data - raw'!$B$4:$B$619,0), MATCH("Filled Male",'Uganda workforce data - raw'!$A$4:$F$4,0))*INDEX('Mapping cadres'!$B$1:$Z$616,MATCH($B192, 'Mapping cadres'!$B$1:$B$616,0), MATCH(Z$32,'Mapping cadres'!$B$1:$Z$1,0))</f>
        <v>0</v>
      </c>
      <c r="AA192" s="226">
        <f>INDEX('Uganda workforce data - raw'!$A$4:$F$619,MATCH($B192, 'Uganda workforce data - raw'!$B$4:$B$619,0), MATCH("Filled Female",'Uganda workforce data - raw'!$A$4:$F$4,0))*INDEX('Mapping cadres'!$B$1:$Z$616,MATCH($B192, 'Mapping cadres'!$B$1:$B$616,0), MATCH(AA$32,'Mapping cadres'!$B$1:$Z$1,0))</f>
        <v>0</v>
      </c>
      <c r="AB192" s="226">
        <f>INDEX('Uganda workforce data - raw'!$A$4:$F$619,MATCH($B192, 'Uganda workforce data - raw'!$B$4:$B$619,0), MATCH("Filled Female",'Uganda workforce data - raw'!$A$4:$F$4,0))*INDEX('Mapping cadres'!$B$1:$Z$616,MATCH($B192, 'Mapping cadres'!$B$1:$B$616,0), MATCH(AB$32,'Mapping cadres'!$B$1:$Z$1,0))</f>
        <v>0</v>
      </c>
      <c r="AC192" s="226">
        <f>INDEX('Uganda workforce data - raw'!$A$4:$F$619,MATCH($B192, 'Uganda workforce data - raw'!$B$4:$B$619,0), MATCH("Filled Female",'Uganda workforce data - raw'!$A$4:$F$4,0))*INDEX('Mapping cadres'!$B$1:$Z$616,MATCH($B192, 'Mapping cadres'!$B$1:$B$616,0), MATCH(AC$32,'Mapping cadres'!$B$1:$Z$1,0))</f>
        <v>0</v>
      </c>
      <c r="AD192" s="226">
        <f>INDEX('Uganda workforce data - raw'!$A$4:$F$619,MATCH($B192, 'Uganda workforce data - raw'!$B$4:$B$619,0), MATCH("Filled Female",'Uganda workforce data - raw'!$A$4:$F$4,0))*INDEX('Mapping cadres'!$B$1:$Z$616,MATCH($B192, 'Mapping cadres'!$B$1:$B$616,0), MATCH(AD$32,'Mapping cadres'!$B$1:$Z$1,0))</f>
        <v>0</v>
      </c>
      <c r="AE192" s="226">
        <f>INDEX('Uganda workforce data - raw'!$A$4:$F$619,MATCH($B192, 'Uganda workforce data - raw'!$B$4:$B$619,0), MATCH("Filled Female",'Uganda workforce data - raw'!$A$4:$F$4,0))*INDEX('Mapping cadres'!$B$1:$Z$616,MATCH($B192, 'Mapping cadres'!$B$1:$B$616,0), MATCH(AE$32,'Mapping cadres'!$B$1:$Z$1,0))</f>
        <v>0</v>
      </c>
      <c r="AF192" s="226">
        <f>INDEX('Uganda workforce data - raw'!$A$4:$F$619,MATCH($B192, 'Uganda workforce data - raw'!$B$4:$B$619,0), MATCH("Filled Female",'Uganda workforce data - raw'!$A$4:$F$4,0))*INDEX('Mapping cadres'!$B$1:$Z$616,MATCH($B192, 'Mapping cadres'!$B$1:$B$616,0), MATCH(AF$32,'Mapping cadres'!$B$1:$Z$1,0))</f>
        <v>0</v>
      </c>
      <c r="AG192" s="226">
        <f>INDEX('Uganda workforce data - raw'!$A$4:$F$619,MATCH($B192, 'Uganda workforce data - raw'!$B$4:$B$619,0), MATCH("Filled Female",'Uganda workforce data - raw'!$A$4:$F$4,0))*INDEX('Mapping cadres'!$B$1:$Z$616,MATCH($B192, 'Mapping cadres'!$B$1:$B$616,0), MATCH(AG$32,'Mapping cadres'!$B$1:$Z$1,0))</f>
        <v>0</v>
      </c>
      <c r="AH192" s="226">
        <f>INDEX('Uganda workforce data - raw'!$A$4:$F$619,MATCH($B192, 'Uganda workforce data - raw'!$B$4:$B$619,0), MATCH("Filled Female",'Uganda workforce data - raw'!$A$4:$F$4,0))*INDEX('Mapping cadres'!$B$1:$Z$616,MATCH($B192, 'Mapping cadres'!$B$1:$B$616,0), MATCH(AH$32,'Mapping cadres'!$B$1:$Z$1,0))</f>
        <v>0</v>
      </c>
      <c r="AI192" s="226">
        <f>INDEX('Uganda workforce data - raw'!$A$4:$F$619,MATCH($B192, 'Uganda workforce data - raw'!$B$4:$B$619,0), MATCH("Filled Female",'Uganda workforce data - raw'!$A$4:$F$4,0))*INDEX('Mapping cadres'!$B$1:$Z$616,MATCH($B192, 'Mapping cadres'!$B$1:$B$616,0), MATCH(AI$32,'Mapping cadres'!$B$1:$Z$1,0))</f>
        <v>0</v>
      </c>
      <c r="AJ192" s="226">
        <f>INDEX('Uganda workforce data - raw'!$A$4:$F$619,MATCH($B192, 'Uganda workforce data - raw'!$B$4:$B$619,0), MATCH("Filled Female",'Uganda workforce data - raw'!$A$4:$F$4,0))*INDEX('Mapping cadres'!$B$1:$Z$616,MATCH($B192, 'Mapping cadres'!$B$1:$B$616,0), MATCH(AJ$32,'Mapping cadres'!$B$1:$Z$1,0))</f>
        <v>0</v>
      </c>
      <c r="AK192" s="226">
        <f>INDEX('Uganda workforce data - raw'!$A$4:$F$619,MATCH($B192, 'Uganda workforce data - raw'!$B$4:$B$619,0), MATCH("Filled Female",'Uganda workforce data - raw'!$A$4:$F$4,0))*INDEX('Mapping cadres'!$B$1:$Z$616,MATCH($B192, 'Mapping cadres'!$B$1:$B$616,0), MATCH(AK$32,'Mapping cadres'!$B$1:$Z$1,0))</f>
        <v>0</v>
      </c>
      <c r="AL192" s="226">
        <f>INDEX('Uganda workforce data - raw'!$A$4:$F$619,MATCH($B192, 'Uganda workforce data - raw'!$B$4:$B$619,0), MATCH("Filled Female",'Uganda workforce data - raw'!$A$4:$F$4,0))*INDEX('Mapping cadres'!$B$1:$Z$616,MATCH($B192, 'Mapping cadres'!$B$1:$B$616,0), MATCH(AL$32,'Mapping cadres'!$B$1:$Z$1,0))</f>
        <v>0</v>
      </c>
      <c r="AM192" s="226">
        <f>INDEX('Uganda workforce data - raw'!$A$4:$F$619,MATCH($B192, 'Uganda workforce data - raw'!$B$4:$B$619,0), MATCH("Filled Female",'Uganda workforce data - raw'!$A$4:$F$4,0))*INDEX('Mapping cadres'!$B$1:$Z$616,MATCH($B192, 'Mapping cadres'!$B$1:$B$616,0), MATCH(AM$32,'Mapping cadres'!$B$1:$Z$1,0))</f>
        <v>0</v>
      </c>
      <c r="AN192" s="226">
        <f>INDEX('Uganda workforce data - raw'!$A$4:$F$619,MATCH($B192, 'Uganda workforce data - raw'!$B$4:$B$619,0), MATCH("Filled Female",'Uganda workforce data - raw'!$A$4:$F$4,0))*INDEX('Mapping cadres'!$B$1:$Z$616,MATCH($B192, 'Mapping cadres'!$B$1:$B$616,0), MATCH(AN$32,'Mapping cadres'!$B$1:$Z$1,0))</f>
        <v>0</v>
      </c>
      <c r="AO192" s="226">
        <f>INDEX('Uganda workforce data - raw'!$A$4:$F$619,MATCH($B192, 'Uganda workforce data - raw'!$B$4:$B$619,0), MATCH("Filled Female",'Uganda workforce data - raw'!$A$4:$F$4,0))*INDEX('Mapping cadres'!$B$1:$Z$616,MATCH($B192, 'Mapping cadres'!$B$1:$B$616,0), MATCH(AO$32,'Mapping cadres'!$B$1:$Z$1,0))</f>
        <v>0</v>
      </c>
      <c r="AP192" s="226">
        <f>INDEX('Uganda workforce data - raw'!$A$4:$F$619,MATCH($B192, 'Uganda workforce data - raw'!$B$4:$B$619,0), MATCH("Filled Female",'Uganda workforce data - raw'!$A$4:$F$4,0))*INDEX('Mapping cadres'!$B$1:$Z$616,MATCH($B192, 'Mapping cadres'!$B$1:$B$616,0), MATCH(AP$32,'Mapping cadres'!$B$1:$Z$1,0))</f>
        <v>0</v>
      </c>
      <c r="AQ192" s="226">
        <f>INDEX('Uganda workforce data - raw'!$A$4:$F$619,MATCH($B192, 'Uganda workforce data - raw'!$B$4:$B$619,0), MATCH("Filled Female",'Uganda workforce data - raw'!$A$4:$F$4,0))*INDEX('Mapping cadres'!$B$1:$Z$616,MATCH($B192, 'Mapping cadres'!$B$1:$B$616,0), MATCH(AQ$32,'Mapping cadres'!$B$1:$Z$1,0))</f>
        <v>0</v>
      </c>
      <c r="AR192" s="226">
        <f>INDEX('Uganda workforce data - raw'!$A$4:$F$619,MATCH($B192, 'Uganda workforce data - raw'!$B$4:$B$619,0), MATCH("Filled Female",'Uganda workforce data - raw'!$A$4:$F$4,0))*INDEX('Mapping cadres'!$B$1:$Z$616,MATCH($B192, 'Mapping cadres'!$B$1:$B$616,0), MATCH(AR$32,'Mapping cadres'!$B$1:$Z$1,0))</f>
        <v>0</v>
      </c>
      <c r="AS192" s="226">
        <f>INDEX('Uganda workforce data - raw'!$A$4:$F$619,MATCH($B192, 'Uganda workforce data - raw'!$B$4:$B$619,0), MATCH("Filled Female",'Uganda workforce data - raw'!$A$4:$F$4,0))*INDEX('Mapping cadres'!$B$1:$Z$616,MATCH($B192, 'Mapping cadres'!$B$1:$B$616,0), MATCH(AS$32,'Mapping cadres'!$B$1:$Z$1,0))</f>
        <v>0</v>
      </c>
      <c r="AT192" s="226">
        <f>INDEX('Uganda workforce data - raw'!$A$4:$F$619,MATCH($B192, 'Uganda workforce data - raw'!$B$4:$B$619,0), MATCH("Filled Female",'Uganda workforce data - raw'!$A$4:$F$4,0))*INDEX('Mapping cadres'!$B$1:$Z$616,MATCH($B192, 'Mapping cadres'!$B$1:$B$616,0), MATCH(AT$32,'Mapping cadres'!$B$1:$Z$1,0))</f>
        <v>0</v>
      </c>
      <c r="AU192" s="226">
        <f>INDEX('Uganda workforce data - raw'!$A$4:$F$619,MATCH($B192, 'Uganda workforce data - raw'!$B$4:$B$619,0), MATCH("Filled Female",'Uganda workforce data - raw'!$A$4:$F$4,0))*INDEX('Mapping cadres'!$B$1:$Z$616,MATCH($B192, 'Mapping cadres'!$B$1:$B$616,0), MATCH(AU$32,'Mapping cadres'!$B$1:$Z$1,0))</f>
        <v>0</v>
      </c>
      <c r="AV192" s="226">
        <f>INDEX('Uganda workforce data - raw'!$A$4:$F$619,MATCH($B192, 'Uganda workforce data - raw'!$B$4:$B$619,0), MATCH("Filled Female",'Uganda workforce data - raw'!$A$4:$F$4,0))*INDEX('Mapping cadres'!$B$1:$Z$616,MATCH($B192, 'Mapping cadres'!$B$1:$B$616,0), MATCH(AV$32,'Mapping cadres'!$B$1:$Z$1,0))</f>
        <v>0</v>
      </c>
      <c r="AW192" s="226">
        <f>INDEX('Uganda workforce data - raw'!$A$4:$F$619,MATCH($B192, 'Uganda workforce data - raw'!$B$4:$B$619,0), MATCH("Filled Female",'Uganda workforce data - raw'!$A$4:$F$4,0))*INDEX('Mapping cadres'!$B$1:$Z$616,MATCH($B192, 'Mapping cadres'!$B$1:$B$616,0), MATCH(AW$32,'Mapping cadres'!$B$1:$Z$1,0))</f>
        <v>0</v>
      </c>
      <c r="AX192" s="226">
        <f>INDEX('Uganda workforce data - raw'!$A$4:$F$619,MATCH($B192, 'Uganda workforce data - raw'!$B$4:$B$619,0), MATCH("Filled Female",'Uganda workforce data - raw'!$A$4:$F$4,0))*INDEX('Mapping cadres'!$B$1:$Z$616,MATCH($B192, 'Mapping cadres'!$B$1:$B$616,0), MATCH(AX$32,'Mapping cadres'!$B$1:$Z$1,0))</f>
        <v>0</v>
      </c>
      <c r="AY192" s="226">
        <f t="shared" si="53"/>
        <v>0</v>
      </c>
      <c r="AZ192" s="226">
        <f t="shared" si="54"/>
        <v>0</v>
      </c>
      <c r="BA192" s="226">
        <f t="shared" si="55"/>
        <v>2</v>
      </c>
      <c r="BB192" s="226">
        <f t="shared" si="56"/>
        <v>0</v>
      </c>
      <c r="BC192" s="226">
        <f t="shared" si="57"/>
        <v>0</v>
      </c>
      <c r="BD192" s="226">
        <f t="shared" si="58"/>
        <v>0</v>
      </c>
      <c r="BE192" s="226">
        <f t="shared" si="59"/>
        <v>0</v>
      </c>
      <c r="BF192" s="226">
        <f t="shared" si="60"/>
        <v>0</v>
      </c>
      <c r="BG192" s="226">
        <f t="shared" si="61"/>
        <v>0</v>
      </c>
      <c r="BH192" s="226">
        <f t="shared" si="62"/>
        <v>0</v>
      </c>
      <c r="BI192" s="226">
        <f t="shared" si="63"/>
        <v>0</v>
      </c>
      <c r="BJ192" s="226">
        <f t="shared" si="64"/>
        <v>0</v>
      </c>
      <c r="BK192" s="226">
        <f t="shared" si="65"/>
        <v>0</v>
      </c>
      <c r="BL192" s="226">
        <f t="shared" si="66"/>
        <v>0</v>
      </c>
      <c r="BM192" s="226">
        <f t="shared" si="67"/>
        <v>0</v>
      </c>
      <c r="BN192" s="226">
        <f t="shared" si="68"/>
        <v>0</v>
      </c>
      <c r="BO192" s="226">
        <f t="shared" si="69"/>
        <v>0</v>
      </c>
      <c r="BP192" s="226">
        <f t="shared" si="70"/>
        <v>0</v>
      </c>
      <c r="BQ192" s="226">
        <f t="shared" si="71"/>
        <v>0</v>
      </c>
      <c r="BR192" s="226">
        <f t="shared" si="72"/>
        <v>0</v>
      </c>
      <c r="BS192" s="226">
        <f t="shared" si="73"/>
        <v>0</v>
      </c>
      <c r="BT192" s="226">
        <f t="shared" si="74"/>
        <v>0</v>
      </c>
      <c r="BU192" s="226">
        <f t="shared" si="75"/>
        <v>0</v>
      </c>
      <c r="BV192" s="226">
        <f t="shared" si="76"/>
        <v>0</v>
      </c>
    </row>
    <row r="193" spans="1:74">
      <c r="A193" s="226">
        <v>161</v>
      </c>
      <c r="B193" s="226" t="s">
        <v>1465</v>
      </c>
      <c r="C193" s="226">
        <f>INDEX('Uganda workforce data - raw'!$A$4:$F$619,MATCH($B193, 'Uganda workforce data - raw'!$B$4:$B$619,0), MATCH("Filled Male",'Uganda workforce data - raw'!$A$4:$F$4,0))*INDEX('Mapping cadres'!$B$1:$Z$616,MATCH($B193, 'Mapping cadres'!$B$1:$B$616,0), MATCH(C$32,'Mapping cadres'!$B$1:$Z$1,0))</f>
        <v>0</v>
      </c>
      <c r="D193" s="226">
        <f>INDEX('Uganda workforce data - raw'!$A$4:$F$619,MATCH($B193, 'Uganda workforce data - raw'!$B$4:$B$619,0), MATCH("Filled Male",'Uganda workforce data - raw'!$A$4:$F$4,0))*INDEX('Mapping cadres'!$B$1:$Z$616,MATCH($B193, 'Mapping cadres'!$B$1:$B$616,0), MATCH(D$32,'Mapping cadres'!$B$1:$Z$1,0))</f>
        <v>0</v>
      </c>
      <c r="E193" s="226">
        <f>INDEX('Uganda workforce data - raw'!$A$4:$F$619,MATCH($B193, 'Uganda workforce data - raw'!$B$4:$B$619,0), MATCH("Filled Male",'Uganda workforce data - raw'!$A$4:$F$4,0))*INDEX('Mapping cadres'!$B$1:$Z$616,MATCH($B193, 'Mapping cadres'!$B$1:$B$616,0), MATCH(E$32,'Mapping cadres'!$B$1:$Z$1,0))</f>
        <v>0</v>
      </c>
      <c r="F193" s="226">
        <f>INDEX('Uganda workforce data - raw'!$A$4:$F$619,MATCH($B193, 'Uganda workforce data - raw'!$B$4:$B$619,0), MATCH("Filled Male",'Uganda workforce data - raw'!$A$4:$F$4,0))*INDEX('Mapping cadres'!$B$1:$Z$616,MATCH($B193, 'Mapping cadres'!$B$1:$B$616,0), MATCH(F$32,'Mapping cadres'!$B$1:$Z$1,0))</f>
        <v>1</v>
      </c>
      <c r="G193" s="226">
        <f>INDEX('Uganda workforce data - raw'!$A$4:$F$619,MATCH($B193, 'Uganda workforce data - raw'!$B$4:$B$619,0), MATCH("Filled Male",'Uganda workforce data - raw'!$A$4:$F$4,0))*INDEX('Mapping cadres'!$B$1:$Z$616,MATCH($B193, 'Mapping cadres'!$B$1:$B$616,0), MATCH(G$32,'Mapping cadres'!$B$1:$Z$1,0))</f>
        <v>0</v>
      </c>
      <c r="H193" s="226">
        <f>INDEX('Uganda workforce data - raw'!$A$4:$F$619,MATCH($B193, 'Uganda workforce data - raw'!$B$4:$B$619,0), MATCH("Filled Male",'Uganda workforce data - raw'!$A$4:$F$4,0))*INDEX('Mapping cadres'!$B$1:$Z$616,MATCH($B193, 'Mapping cadres'!$B$1:$B$616,0), MATCH(H$32,'Mapping cadres'!$B$1:$Z$1,0))</f>
        <v>0</v>
      </c>
      <c r="I193" s="226">
        <f>INDEX('Uganda workforce data - raw'!$A$4:$F$619,MATCH($B193, 'Uganda workforce data - raw'!$B$4:$B$619,0), MATCH("Filled Male",'Uganda workforce data - raw'!$A$4:$F$4,0))*INDEX('Mapping cadres'!$B$1:$Z$616,MATCH($B193, 'Mapping cadres'!$B$1:$B$616,0), MATCH(I$32,'Mapping cadres'!$B$1:$Z$1,0))</f>
        <v>0</v>
      </c>
      <c r="J193" s="226">
        <f>INDEX('Uganda workforce data - raw'!$A$4:$F$619,MATCH($B193, 'Uganda workforce data - raw'!$B$4:$B$619,0), MATCH("Filled Male",'Uganda workforce data - raw'!$A$4:$F$4,0))*INDEX('Mapping cadres'!$B$1:$Z$616,MATCH($B193, 'Mapping cadres'!$B$1:$B$616,0), MATCH(J$32,'Mapping cadres'!$B$1:$Z$1,0))</f>
        <v>0</v>
      </c>
      <c r="K193" s="226">
        <f>INDEX('Uganda workforce data - raw'!$A$4:$F$619,MATCH($B193, 'Uganda workforce data - raw'!$B$4:$B$619,0), MATCH("Filled Male",'Uganda workforce data - raw'!$A$4:$F$4,0))*INDEX('Mapping cadres'!$B$1:$Z$616,MATCH($B193, 'Mapping cadres'!$B$1:$B$616,0), MATCH(K$32,'Mapping cadres'!$B$1:$Z$1,0))</f>
        <v>0</v>
      </c>
      <c r="L193" s="226">
        <f>INDEX('Uganda workforce data - raw'!$A$4:$F$619,MATCH($B193, 'Uganda workforce data - raw'!$B$4:$B$619,0), MATCH("Filled Male",'Uganda workforce data - raw'!$A$4:$F$4,0))*INDEX('Mapping cadres'!$B$1:$Z$616,MATCH($B193, 'Mapping cadres'!$B$1:$B$616,0), MATCH(L$32,'Mapping cadres'!$B$1:$Z$1,0))</f>
        <v>0</v>
      </c>
      <c r="M193" s="226">
        <f>INDEX('Uganda workforce data - raw'!$A$4:$F$619,MATCH($B193, 'Uganda workforce data - raw'!$B$4:$B$619,0), MATCH("Filled Male",'Uganda workforce data - raw'!$A$4:$F$4,0))*INDEX('Mapping cadres'!$B$1:$Z$616,MATCH($B193, 'Mapping cadres'!$B$1:$B$616,0), MATCH(M$32,'Mapping cadres'!$B$1:$Z$1,0))</f>
        <v>0</v>
      </c>
      <c r="N193" s="226">
        <f>INDEX('Uganda workforce data - raw'!$A$4:$F$619,MATCH($B193, 'Uganda workforce data - raw'!$B$4:$B$619,0), MATCH("Filled Male",'Uganda workforce data - raw'!$A$4:$F$4,0))*INDEX('Mapping cadres'!$B$1:$Z$616,MATCH($B193, 'Mapping cadres'!$B$1:$B$616,0), MATCH(N$32,'Mapping cadres'!$B$1:$Z$1,0))</f>
        <v>0</v>
      </c>
      <c r="O193" s="226">
        <f>INDEX('Uganda workforce data - raw'!$A$4:$F$619,MATCH($B193, 'Uganda workforce data - raw'!$B$4:$B$619,0), MATCH("Filled Male",'Uganda workforce data - raw'!$A$4:$F$4,0))*INDEX('Mapping cadres'!$B$1:$Z$616,MATCH($B193, 'Mapping cadres'!$B$1:$B$616,0), MATCH(O$32,'Mapping cadres'!$B$1:$Z$1,0))</f>
        <v>0</v>
      </c>
      <c r="P193" s="226">
        <f>INDEX('Uganda workforce data - raw'!$A$4:$F$619,MATCH($B193, 'Uganda workforce data - raw'!$B$4:$B$619,0), MATCH("Filled Male",'Uganda workforce data - raw'!$A$4:$F$4,0))*INDEX('Mapping cadres'!$B$1:$Z$616,MATCH($B193, 'Mapping cadres'!$B$1:$B$616,0), MATCH(P$32,'Mapping cadres'!$B$1:$Z$1,0))</f>
        <v>0</v>
      </c>
      <c r="Q193" s="226">
        <f>INDEX('Uganda workforce data - raw'!$A$4:$F$619,MATCH($B193, 'Uganda workforce data - raw'!$B$4:$B$619,0), MATCH("Filled Male",'Uganda workforce data - raw'!$A$4:$F$4,0))*INDEX('Mapping cadres'!$B$1:$Z$616,MATCH($B193, 'Mapping cadres'!$B$1:$B$616,0), MATCH(Q$32,'Mapping cadres'!$B$1:$Z$1,0))</f>
        <v>0</v>
      </c>
      <c r="R193" s="226">
        <f>INDEX('Uganda workforce data - raw'!$A$4:$F$619,MATCH($B193, 'Uganda workforce data - raw'!$B$4:$B$619,0), MATCH("Filled Male",'Uganda workforce data - raw'!$A$4:$F$4,0))*INDEX('Mapping cadres'!$B$1:$Z$616,MATCH($B193, 'Mapping cadres'!$B$1:$B$616,0), MATCH(R$32,'Mapping cadres'!$B$1:$Z$1,0))</f>
        <v>0</v>
      </c>
      <c r="S193" s="226">
        <f>INDEX('Uganda workforce data - raw'!$A$4:$F$619,MATCH($B193, 'Uganda workforce data - raw'!$B$4:$B$619,0), MATCH("Filled Male",'Uganda workforce data - raw'!$A$4:$F$4,0))*INDEX('Mapping cadres'!$B$1:$Z$616,MATCH($B193, 'Mapping cadres'!$B$1:$B$616,0), MATCH(S$32,'Mapping cadres'!$B$1:$Z$1,0))</f>
        <v>0</v>
      </c>
      <c r="T193" s="226">
        <f>INDEX('Uganda workforce data - raw'!$A$4:$F$619,MATCH($B193, 'Uganda workforce data - raw'!$B$4:$B$619,0), MATCH("Filled Male",'Uganda workforce data - raw'!$A$4:$F$4,0))*INDEX('Mapping cadres'!$B$1:$Z$616,MATCH($B193, 'Mapping cadres'!$B$1:$B$616,0), MATCH(T$32,'Mapping cadres'!$B$1:$Z$1,0))</f>
        <v>0</v>
      </c>
      <c r="U193" s="226">
        <f>INDEX('Uganda workforce data - raw'!$A$4:$F$619,MATCH($B193, 'Uganda workforce data - raw'!$B$4:$B$619,0), MATCH("Filled Male",'Uganda workforce data - raw'!$A$4:$F$4,0))*INDEX('Mapping cadres'!$B$1:$Z$616,MATCH($B193, 'Mapping cadres'!$B$1:$B$616,0), MATCH(U$32,'Mapping cadres'!$B$1:$Z$1,0))</f>
        <v>0</v>
      </c>
      <c r="V193" s="226">
        <f>INDEX('Uganda workforce data - raw'!$A$4:$F$619,MATCH($B193, 'Uganda workforce data - raw'!$B$4:$B$619,0), MATCH("Filled Male",'Uganda workforce data - raw'!$A$4:$F$4,0))*INDEX('Mapping cadres'!$B$1:$Z$616,MATCH($B193, 'Mapping cadres'!$B$1:$B$616,0), MATCH(V$32,'Mapping cadres'!$B$1:$Z$1,0))</f>
        <v>0</v>
      </c>
      <c r="W193" s="226">
        <f>INDEX('Uganda workforce data - raw'!$A$4:$F$619,MATCH($B193, 'Uganda workforce data - raw'!$B$4:$B$619,0), MATCH("Filled Male",'Uganda workforce data - raw'!$A$4:$F$4,0))*INDEX('Mapping cadres'!$B$1:$Z$616,MATCH($B193, 'Mapping cadres'!$B$1:$B$616,0), MATCH(W$32,'Mapping cadres'!$B$1:$Z$1,0))</f>
        <v>0</v>
      </c>
      <c r="X193" s="226">
        <f>INDEX('Uganda workforce data - raw'!$A$4:$F$619,MATCH($B193, 'Uganda workforce data - raw'!$B$4:$B$619,0), MATCH("Filled Male",'Uganda workforce data - raw'!$A$4:$F$4,0))*INDEX('Mapping cadres'!$B$1:$Z$616,MATCH($B193, 'Mapping cadres'!$B$1:$B$616,0), MATCH(X$32,'Mapping cadres'!$B$1:$Z$1,0))</f>
        <v>0</v>
      </c>
      <c r="Y193" s="226">
        <f>INDEX('Uganda workforce data - raw'!$A$4:$F$619,MATCH($B193, 'Uganda workforce data - raw'!$B$4:$B$619,0), MATCH("Filled Male",'Uganda workforce data - raw'!$A$4:$F$4,0))*INDEX('Mapping cadres'!$B$1:$Z$616,MATCH($B193, 'Mapping cadres'!$B$1:$B$616,0), MATCH(Y$32,'Mapping cadres'!$B$1:$Z$1,0))</f>
        <v>0</v>
      </c>
      <c r="Z193" s="226">
        <f>INDEX('Uganda workforce data - raw'!$A$4:$F$619,MATCH($B193, 'Uganda workforce data - raw'!$B$4:$B$619,0), MATCH("Filled Male",'Uganda workforce data - raw'!$A$4:$F$4,0))*INDEX('Mapping cadres'!$B$1:$Z$616,MATCH($B193, 'Mapping cadres'!$B$1:$B$616,0), MATCH(Z$32,'Mapping cadres'!$B$1:$Z$1,0))</f>
        <v>0</v>
      </c>
      <c r="AA193" s="226">
        <f>INDEX('Uganda workforce data - raw'!$A$4:$F$619,MATCH($B193, 'Uganda workforce data - raw'!$B$4:$B$619,0), MATCH("Filled Female",'Uganda workforce data - raw'!$A$4:$F$4,0))*INDEX('Mapping cadres'!$B$1:$Z$616,MATCH($B193, 'Mapping cadres'!$B$1:$B$616,0), MATCH(AA$32,'Mapping cadres'!$B$1:$Z$1,0))</f>
        <v>0</v>
      </c>
      <c r="AB193" s="226">
        <f>INDEX('Uganda workforce data - raw'!$A$4:$F$619,MATCH($B193, 'Uganda workforce data - raw'!$B$4:$B$619,0), MATCH("Filled Female",'Uganda workforce data - raw'!$A$4:$F$4,0))*INDEX('Mapping cadres'!$B$1:$Z$616,MATCH($B193, 'Mapping cadres'!$B$1:$B$616,0), MATCH(AB$32,'Mapping cadres'!$B$1:$Z$1,0))</f>
        <v>0</v>
      </c>
      <c r="AC193" s="226">
        <f>INDEX('Uganda workforce data - raw'!$A$4:$F$619,MATCH($B193, 'Uganda workforce data - raw'!$B$4:$B$619,0), MATCH("Filled Female",'Uganda workforce data - raw'!$A$4:$F$4,0))*INDEX('Mapping cadres'!$B$1:$Z$616,MATCH($B193, 'Mapping cadres'!$B$1:$B$616,0), MATCH(AC$32,'Mapping cadres'!$B$1:$Z$1,0))</f>
        <v>0</v>
      </c>
      <c r="AD193" s="226">
        <f>INDEX('Uganda workforce data - raw'!$A$4:$F$619,MATCH($B193, 'Uganda workforce data - raw'!$B$4:$B$619,0), MATCH("Filled Female",'Uganda workforce data - raw'!$A$4:$F$4,0))*INDEX('Mapping cadres'!$B$1:$Z$616,MATCH($B193, 'Mapping cadres'!$B$1:$B$616,0), MATCH(AD$32,'Mapping cadres'!$B$1:$Z$1,0))</f>
        <v>0</v>
      </c>
      <c r="AE193" s="226">
        <f>INDEX('Uganda workforce data - raw'!$A$4:$F$619,MATCH($B193, 'Uganda workforce data - raw'!$B$4:$B$619,0), MATCH("Filled Female",'Uganda workforce data - raw'!$A$4:$F$4,0))*INDEX('Mapping cadres'!$B$1:$Z$616,MATCH($B193, 'Mapping cadres'!$B$1:$B$616,0), MATCH(AE$32,'Mapping cadres'!$B$1:$Z$1,0))</f>
        <v>0</v>
      </c>
      <c r="AF193" s="226">
        <f>INDEX('Uganda workforce data - raw'!$A$4:$F$619,MATCH($B193, 'Uganda workforce data - raw'!$B$4:$B$619,0), MATCH("Filled Female",'Uganda workforce data - raw'!$A$4:$F$4,0))*INDEX('Mapping cadres'!$B$1:$Z$616,MATCH($B193, 'Mapping cadres'!$B$1:$B$616,0), MATCH(AF$32,'Mapping cadres'!$B$1:$Z$1,0))</f>
        <v>0</v>
      </c>
      <c r="AG193" s="226">
        <f>INDEX('Uganda workforce data - raw'!$A$4:$F$619,MATCH($B193, 'Uganda workforce data - raw'!$B$4:$B$619,0), MATCH("Filled Female",'Uganda workforce data - raw'!$A$4:$F$4,0))*INDEX('Mapping cadres'!$B$1:$Z$616,MATCH($B193, 'Mapping cadres'!$B$1:$B$616,0), MATCH(AG$32,'Mapping cadres'!$B$1:$Z$1,0))</f>
        <v>0</v>
      </c>
      <c r="AH193" s="226">
        <f>INDEX('Uganda workforce data - raw'!$A$4:$F$619,MATCH($B193, 'Uganda workforce data - raw'!$B$4:$B$619,0), MATCH("Filled Female",'Uganda workforce data - raw'!$A$4:$F$4,0))*INDEX('Mapping cadres'!$B$1:$Z$616,MATCH($B193, 'Mapping cadres'!$B$1:$B$616,0), MATCH(AH$32,'Mapping cadres'!$B$1:$Z$1,0))</f>
        <v>0</v>
      </c>
      <c r="AI193" s="226">
        <f>INDEX('Uganda workforce data - raw'!$A$4:$F$619,MATCH($B193, 'Uganda workforce data - raw'!$B$4:$B$619,0), MATCH("Filled Female",'Uganda workforce data - raw'!$A$4:$F$4,0))*INDEX('Mapping cadres'!$B$1:$Z$616,MATCH($B193, 'Mapping cadres'!$B$1:$B$616,0), MATCH(AI$32,'Mapping cadres'!$B$1:$Z$1,0))</f>
        <v>0</v>
      </c>
      <c r="AJ193" s="226">
        <f>INDEX('Uganda workforce data - raw'!$A$4:$F$619,MATCH($B193, 'Uganda workforce data - raw'!$B$4:$B$619,0), MATCH("Filled Female",'Uganda workforce data - raw'!$A$4:$F$4,0))*INDEX('Mapping cadres'!$B$1:$Z$616,MATCH($B193, 'Mapping cadres'!$B$1:$B$616,0), MATCH(AJ$32,'Mapping cadres'!$B$1:$Z$1,0))</f>
        <v>0</v>
      </c>
      <c r="AK193" s="226">
        <f>INDEX('Uganda workforce data - raw'!$A$4:$F$619,MATCH($B193, 'Uganda workforce data - raw'!$B$4:$B$619,0), MATCH("Filled Female",'Uganda workforce data - raw'!$A$4:$F$4,0))*INDEX('Mapping cadres'!$B$1:$Z$616,MATCH($B193, 'Mapping cadres'!$B$1:$B$616,0), MATCH(AK$32,'Mapping cadres'!$B$1:$Z$1,0))</f>
        <v>0</v>
      </c>
      <c r="AL193" s="226">
        <f>INDEX('Uganda workforce data - raw'!$A$4:$F$619,MATCH($B193, 'Uganda workforce data - raw'!$B$4:$B$619,0), MATCH("Filled Female",'Uganda workforce data - raw'!$A$4:$F$4,0))*INDEX('Mapping cadres'!$B$1:$Z$616,MATCH($B193, 'Mapping cadres'!$B$1:$B$616,0), MATCH(AL$32,'Mapping cadres'!$B$1:$Z$1,0))</f>
        <v>0</v>
      </c>
      <c r="AM193" s="226">
        <f>INDEX('Uganda workforce data - raw'!$A$4:$F$619,MATCH($B193, 'Uganda workforce data - raw'!$B$4:$B$619,0), MATCH("Filled Female",'Uganda workforce data - raw'!$A$4:$F$4,0))*INDEX('Mapping cadres'!$B$1:$Z$616,MATCH($B193, 'Mapping cadres'!$B$1:$B$616,0), MATCH(AM$32,'Mapping cadres'!$B$1:$Z$1,0))</f>
        <v>0</v>
      </c>
      <c r="AN193" s="226">
        <f>INDEX('Uganda workforce data - raw'!$A$4:$F$619,MATCH($B193, 'Uganda workforce data - raw'!$B$4:$B$619,0), MATCH("Filled Female",'Uganda workforce data - raw'!$A$4:$F$4,0))*INDEX('Mapping cadres'!$B$1:$Z$616,MATCH($B193, 'Mapping cadres'!$B$1:$B$616,0), MATCH(AN$32,'Mapping cadres'!$B$1:$Z$1,0))</f>
        <v>0</v>
      </c>
      <c r="AO193" s="226">
        <f>INDEX('Uganda workforce data - raw'!$A$4:$F$619,MATCH($B193, 'Uganda workforce data - raw'!$B$4:$B$619,0), MATCH("Filled Female",'Uganda workforce data - raw'!$A$4:$F$4,0))*INDEX('Mapping cadres'!$B$1:$Z$616,MATCH($B193, 'Mapping cadres'!$B$1:$B$616,0), MATCH(AO$32,'Mapping cadres'!$B$1:$Z$1,0))</f>
        <v>0</v>
      </c>
      <c r="AP193" s="226">
        <f>INDEX('Uganda workforce data - raw'!$A$4:$F$619,MATCH($B193, 'Uganda workforce data - raw'!$B$4:$B$619,0), MATCH("Filled Female",'Uganda workforce data - raw'!$A$4:$F$4,0))*INDEX('Mapping cadres'!$B$1:$Z$616,MATCH($B193, 'Mapping cadres'!$B$1:$B$616,0), MATCH(AP$32,'Mapping cadres'!$B$1:$Z$1,0))</f>
        <v>0</v>
      </c>
      <c r="AQ193" s="226">
        <f>INDEX('Uganda workforce data - raw'!$A$4:$F$619,MATCH($B193, 'Uganda workforce data - raw'!$B$4:$B$619,0), MATCH("Filled Female",'Uganda workforce data - raw'!$A$4:$F$4,0))*INDEX('Mapping cadres'!$B$1:$Z$616,MATCH($B193, 'Mapping cadres'!$B$1:$B$616,0), MATCH(AQ$32,'Mapping cadres'!$B$1:$Z$1,0))</f>
        <v>0</v>
      </c>
      <c r="AR193" s="226">
        <f>INDEX('Uganda workforce data - raw'!$A$4:$F$619,MATCH($B193, 'Uganda workforce data - raw'!$B$4:$B$619,0), MATCH("Filled Female",'Uganda workforce data - raw'!$A$4:$F$4,0))*INDEX('Mapping cadres'!$B$1:$Z$616,MATCH($B193, 'Mapping cadres'!$B$1:$B$616,0), MATCH(AR$32,'Mapping cadres'!$B$1:$Z$1,0))</f>
        <v>0</v>
      </c>
      <c r="AS193" s="226">
        <f>INDEX('Uganda workforce data - raw'!$A$4:$F$619,MATCH($B193, 'Uganda workforce data - raw'!$B$4:$B$619,0), MATCH("Filled Female",'Uganda workforce data - raw'!$A$4:$F$4,0))*INDEX('Mapping cadres'!$B$1:$Z$616,MATCH($B193, 'Mapping cadres'!$B$1:$B$616,0), MATCH(AS$32,'Mapping cadres'!$B$1:$Z$1,0))</f>
        <v>0</v>
      </c>
      <c r="AT193" s="226">
        <f>INDEX('Uganda workforce data - raw'!$A$4:$F$619,MATCH($B193, 'Uganda workforce data - raw'!$B$4:$B$619,0), MATCH("Filled Female",'Uganda workforce data - raw'!$A$4:$F$4,0))*INDEX('Mapping cadres'!$B$1:$Z$616,MATCH($B193, 'Mapping cadres'!$B$1:$B$616,0), MATCH(AT$32,'Mapping cadres'!$B$1:$Z$1,0))</f>
        <v>0</v>
      </c>
      <c r="AU193" s="226">
        <f>INDEX('Uganda workforce data - raw'!$A$4:$F$619,MATCH($B193, 'Uganda workforce data - raw'!$B$4:$B$619,0), MATCH("Filled Female",'Uganda workforce data - raw'!$A$4:$F$4,0))*INDEX('Mapping cadres'!$B$1:$Z$616,MATCH($B193, 'Mapping cadres'!$B$1:$B$616,0), MATCH(AU$32,'Mapping cadres'!$B$1:$Z$1,0))</f>
        <v>0</v>
      </c>
      <c r="AV193" s="226">
        <f>INDEX('Uganda workforce data - raw'!$A$4:$F$619,MATCH($B193, 'Uganda workforce data - raw'!$B$4:$B$619,0), MATCH("Filled Female",'Uganda workforce data - raw'!$A$4:$F$4,0))*INDEX('Mapping cadres'!$B$1:$Z$616,MATCH($B193, 'Mapping cadres'!$B$1:$B$616,0), MATCH(AV$32,'Mapping cadres'!$B$1:$Z$1,0))</f>
        <v>0</v>
      </c>
      <c r="AW193" s="226">
        <f>INDEX('Uganda workforce data - raw'!$A$4:$F$619,MATCH($B193, 'Uganda workforce data - raw'!$B$4:$B$619,0), MATCH("Filled Female",'Uganda workforce data - raw'!$A$4:$F$4,0))*INDEX('Mapping cadres'!$B$1:$Z$616,MATCH($B193, 'Mapping cadres'!$B$1:$B$616,0), MATCH(AW$32,'Mapping cadres'!$B$1:$Z$1,0))</f>
        <v>0</v>
      </c>
      <c r="AX193" s="226">
        <f>INDEX('Uganda workforce data - raw'!$A$4:$F$619,MATCH($B193, 'Uganda workforce data - raw'!$B$4:$B$619,0), MATCH("Filled Female",'Uganda workforce data - raw'!$A$4:$F$4,0))*INDEX('Mapping cadres'!$B$1:$Z$616,MATCH($B193, 'Mapping cadres'!$B$1:$B$616,0), MATCH(AX$32,'Mapping cadres'!$B$1:$Z$1,0))</f>
        <v>0</v>
      </c>
      <c r="AY193" s="226">
        <f t="shared" si="53"/>
        <v>0</v>
      </c>
      <c r="AZ193" s="226">
        <f t="shared" si="54"/>
        <v>0</v>
      </c>
      <c r="BA193" s="226">
        <f t="shared" si="55"/>
        <v>0</v>
      </c>
      <c r="BB193" s="226">
        <f t="shared" si="56"/>
        <v>1</v>
      </c>
      <c r="BC193" s="226">
        <f t="shared" si="57"/>
        <v>0</v>
      </c>
      <c r="BD193" s="226">
        <f t="shared" si="58"/>
        <v>0</v>
      </c>
      <c r="BE193" s="226">
        <f t="shared" si="59"/>
        <v>0</v>
      </c>
      <c r="BF193" s="226">
        <f t="shared" si="60"/>
        <v>0</v>
      </c>
      <c r="BG193" s="226">
        <f t="shared" si="61"/>
        <v>0</v>
      </c>
      <c r="BH193" s="226">
        <f t="shared" si="62"/>
        <v>0</v>
      </c>
      <c r="BI193" s="226">
        <f t="shared" si="63"/>
        <v>0</v>
      </c>
      <c r="BJ193" s="226">
        <f t="shared" si="64"/>
        <v>0</v>
      </c>
      <c r="BK193" s="226">
        <f t="shared" si="65"/>
        <v>0</v>
      </c>
      <c r="BL193" s="226">
        <f t="shared" si="66"/>
        <v>0</v>
      </c>
      <c r="BM193" s="226">
        <f t="shared" si="67"/>
        <v>0</v>
      </c>
      <c r="BN193" s="226">
        <f t="shared" si="68"/>
        <v>0</v>
      </c>
      <c r="BO193" s="226">
        <f t="shared" si="69"/>
        <v>0</v>
      </c>
      <c r="BP193" s="226">
        <f t="shared" si="70"/>
        <v>0</v>
      </c>
      <c r="BQ193" s="226">
        <f t="shared" si="71"/>
        <v>0</v>
      </c>
      <c r="BR193" s="226">
        <f t="shared" si="72"/>
        <v>0</v>
      </c>
      <c r="BS193" s="226">
        <f t="shared" si="73"/>
        <v>0</v>
      </c>
      <c r="BT193" s="226">
        <f t="shared" si="74"/>
        <v>0</v>
      </c>
      <c r="BU193" s="226">
        <f t="shared" si="75"/>
        <v>0</v>
      </c>
      <c r="BV193" s="226">
        <f t="shared" si="76"/>
        <v>0</v>
      </c>
    </row>
    <row r="194" spans="1:74">
      <c r="A194" s="226">
        <v>162</v>
      </c>
      <c r="B194" s="226" t="s">
        <v>1466</v>
      </c>
      <c r="C194" s="226">
        <f>INDEX('Uganda workforce data - raw'!$A$4:$F$619,MATCH($B194, 'Uganda workforce data - raw'!$B$4:$B$619,0), MATCH("Filled Male",'Uganda workforce data - raw'!$A$4:$F$4,0))*INDEX('Mapping cadres'!$B$1:$Z$616,MATCH($B194, 'Mapping cadres'!$B$1:$B$616,0), MATCH(C$32,'Mapping cadres'!$B$1:$Z$1,0))</f>
        <v>0</v>
      </c>
      <c r="D194" s="226">
        <f>INDEX('Uganda workforce data - raw'!$A$4:$F$619,MATCH($B194, 'Uganda workforce data - raw'!$B$4:$B$619,0), MATCH("Filled Male",'Uganda workforce data - raw'!$A$4:$F$4,0))*INDEX('Mapping cadres'!$B$1:$Z$616,MATCH($B194, 'Mapping cadres'!$B$1:$B$616,0), MATCH(D$32,'Mapping cadres'!$B$1:$Z$1,0))</f>
        <v>0</v>
      </c>
      <c r="E194" s="226">
        <f>INDEX('Uganda workforce data - raw'!$A$4:$F$619,MATCH($B194, 'Uganda workforce data - raw'!$B$4:$B$619,0), MATCH("Filled Male",'Uganda workforce data - raw'!$A$4:$F$4,0))*INDEX('Mapping cadres'!$B$1:$Z$616,MATCH($B194, 'Mapping cadres'!$B$1:$B$616,0), MATCH(E$32,'Mapping cadres'!$B$1:$Z$1,0))</f>
        <v>0</v>
      </c>
      <c r="F194" s="226">
        <f>INDEX('Uganda workforce data - raw'!$A$4:$F$619,MATCH($B194, 'Uganda workforce data - raw'!$B$4:$B$619,0), MATCH("Filled Male",'Uganda workforce data - raw'!$A$4:$F$4,0))*INDEX('Mapping cadres'!$B$1:$Z$616,MATCH($B194, 'Mapping cadres'!$B$1:$B$616,0), MATCH(F$32,'Mapping cadres'!$B$1:$Z$1,0))</f>
        <v>3</v>
      </c>
      <c r="G194" s="226">
        <f>INDEX('Uganda workforce data - raw'!$A$4:$F$619,MATCH($B194, 'Uganda workforce data - raw'!$B$4:$B$619,0), MATCH("Filled Male",'Uganda workforce data - raw'!$A$4:$F$4,0))*INDEX('Mapping cadres'!$B$1:$Z$616,MATCH($B194, 'Mapping cadres'!$B$1:$B$616,0), MATCH(G$32,'Mapping cadres'!$B$1:$Z$1,0))</f>
        <v>0</v>
      </c>
      <c r="H194" s="226">
        <f>INDEX('Uganda workforce data - raw'!$A$4:$F$619,MATCH($B194, 'Uganda workforce data - raw'!$B$4:$B$619,0), MATCH("Filled Male",'Uganda workforce data - raw'!$A$4:$F$4,0))*INDEX('Mapping cadres'!$B$1:$Z$616,MATCH($B194, 'Mapping cadres'!$B$1:$B$616,0), MATCH(H$32,'Mapping cadres'!$B$1:$Z$1,0))</f>
        <v>0</v>
      </c>
      <c r="I194" s="226">
        <f>INDEX('Uganda workforce data - raw'!$A$4:$F$619,MATCH($B194, 'Uganda workforce data - raw'!$B$4:$B$619,0), MATCH("Filled Male",'Uganda workforce data - raw'!$A$4:$F$4,0))*INDEX('Mapping cadres'!$B$1:$Z$616,MATCH($B194, 'Mapping cadres'!$B$1:$B$616,0), MATCH(I$32,'Mapping cadres'!$B$1:$Z$1,0))</f>
        <v>0</v>
      </c>
      <c r="J194" s="226">
        <f>INDEX('Uganda workforce data - raw'!$A$4:$F$619,MATCH($B194, 'Uganda workforce data - raw'!$B$4:$B$619,0), MATCH("Filled Male",'Uganda workforce data - raw'!$A$4:$F$4,0))*INDEX('Mapping cadres'!$B$1:$Z$616,MATCH($B194, 'Mapping cadres'!$B$1:$B$616,0), MATCH(J$32,'Mapping cadres'!$B$1:$Z$1,0))</f>
        <v>0</v>
      </c>
      <c r="K194" s="226">
        <f>INDEX('Uganda workforce data - raw'!$A$4:$F$619,MATCH($B194, 'Uganda workforce data - raw'!$B$4:$B$619,0), MATCH("Filled Male",'Uganda workforce data - raw'!$A$4:$F$4,0))*INDEX('Mapping cadres'!$B$1:$Z$616,MATCH($B194, 'Mapping cadres'!$B$1:$B$616,0), MATCH(K$32,'Mapping cadres'!$B$1:$Z$1,0))</f>
        <v>0</v>
      </c>
      <c r="L194" s="226">
        <f>INDEX('Uganda workforce data - raw'!$A$4:$F$619,MATCH($B194, 'Uganda workforce data - raw'!$B$4:$B$619,0), MATCH("Filled Male",'Uganda workforce data - raw'!$A$4:$F$4,0))*INDEX('Mapping cadres'!$B$1:$Z$616,MATCH($B194, 'Mapping cadres'!$B$1:$B$616,0), MATCH(L$32,'Mapping cadres'!$B$1:$Z$1,0))</f>
        <v>0</v>
      </c>
      <c r="M194" s="226">
        <f>INDEX('Uganda workforce data - raw'!$A$4:$F$619,MATCH($B194, 'Uganda workforce data - raw'!$B$4:$B$619,0), MATCH("Filled Male",'Uganda workforce data - raw'!$A$4:$F$4,0))*INDEX('Mapping cadres'!$B$1:$Z$616,MATCH($B194, 'Mapping cadres'!$B$1:$B$616,0), MATCH(M$32,'Mapping cadres'!$B$1:$Z$1,0))</f>
        <v>0</v>
      </c>
      <c r="N194" s="226">
        <f>INDEX('Uganda workforce data - raw'!$A$4:$F$619,MATCH($B194, 'Uganda workforce data - raw'!$B$4:$B$619,0), MATCH("Filled Male",'Uganda workforce data - raw'!$A$4:$F$4,0))*INDEX('Mapping cadres'!$B$1:$Z$616,MATCH($B194, 'Mapping cadres'!$B$1:$B$616,0), MATCH(N$32,'Mapping cadres'!$B$1:$Z$1,0))</f>
        <v>0</v>
      </c>
      <c r="O194" s="226">
        <f>INDEX('Uganda workforce data - raw'!$A$4:$F$619,MATCH($B194, 'Uganda workforce data - raw'!$B$4:$B$619,0), MATCH("Filled Male",'Uganda workforce data - raw'!$A$4:$F$4,0))*INDEX('Mapping cadres'!$B$1:$Z$616,MATCH($B194, 'Mapping cadres'!$B$1:$B$616,0), MATCH(O$32,'Mapping cadres'!$B$1:$Z$1,0))</f>
        <v>0</v>
      </c>
      <c r="P194" s="226">
        <f>INDEX('Uganda workforce data - raw'!$A$4:$F$619,MATCH($B194, 'Uganda workforce data - raw'!$B$4:$B$619,0), MATCH("Filled Male",'Uganda workforce data - raw'!$A$4:$F$4,0))*INDEX('Mapping cadres'!$B$1:$Z$616,MATCH($B194, 'Mapping cadres'!$B$1:$B$616,0), MATCH(P$32,'Mapping cadres'!$B$1:$Z$1,0))</f>
        <v>0</v>
      </c>
      <c r="Q194" s="226">
        <f>INDEX('Uganda workforce data - raw'!$A$4:$F$619,MATCH($B194, 'Uganda workforce data - raw'!$B$4:$B$619,0), MATCH("Filled Male",'Uganda workforce data - raw'!$A$4:$F$4,0))*INDEX('Mapping cadres'!$B$1:$Z$616,MATCH($B194, 'Mapping cadres'!$B$1:$B$616,0), MATCH(Q$32,'Mapping cadres'!$B$1:$Z$1,0))</f>
        <v>0</v>
      </c>
      <c r="R194" s="226">
        <f>INDEX('Uganda workforce data - raw'!$A$4:$F$619,MATCH($B194, 'Uganda workforce data - raw'!$B$4:$B$619,0), MATCH("Filled Male",'Uganda workforce data - raw'!$A$4:$F$4,0))*INDEX('Mapping cadres'!$B$1:$Z$616,MATCH($B194, 'Mapping cadres'!$B$1:$B$616,0), MATCH(R$32,'Mapping cadres'!$B$1:$Z$1,0))</f>
        <v>0</v>
      </c>
      <c r="S194" s="226">
        <f>INDEX('Uganda workforce data - raw'!$A$4:$F$619,MATCH($B194, 'Uganda workforce data - raw'!$B$4:$B$619,0), MATCH("Filled Male",'Uganda workforce data - raw'!$A$4:$F$4,0))*INDEX('Mapping cadres'!$B$1:$Z$616,MATCH($B194, 'Mapping cadres'!$B$1:$B$616,0), MATCH(S$32,'Mapping cadres'!$B$1:$Z$1,0))</f>
        <v>0</v>
      </c>
      <c r="T194" s="226">
        <f>INDEX('Uganda workforce data - raw'!$A$4:$F$619,MATCH($B194, 'Uganda workforce data - raw'!$B$4:$B$619,0), MATCH("Filled Male",'Uganda workforce data - raw'!$A$4:$F$4,0))*INDEX('Mapping cadres'!$B$1:$Z$616,MATCH($B194, 'Mapping cadres'!$B$1:$B$616,0), MATCH(T$32,'Mapping cadres'!$B$1:$Z$1,0))</f>
        <v>0</v>
      </c>
      <c r="U194" s="226">
        <f>INDEX('Uganda workforce data - raw'!$A$4:$F$619,MATCH($B194, 'Uganda workforce data - raw'!$B$4:$B$619,0), MATCH("Filled Male",'Uganda workforce data - raw'!$A$4:$F$4,0))*INDEX('Mapping cadres'!$B$1:$Z$616,MATCH($B194, 'Mapping cadres'!$B$1:$B$616,0), MATCH(U$32,'Mapping cadres'!$B$1:$Z$1,0))</f>
        <v>0</v>
      </c>
      <c r="V194" s="226">
        <f>INDEX('Uganda workforce data - raw'!$A$4:$F$619,MATCH($B194, 'Uganda workforce data - raw'!$B$4:$B$619,0), MATCH("Filled Male",'Uganda workforce data - raw'!$A$4:$F$4,0))*INDEX('Mapping cadres'!$B$1:$Z$616,MATCH($B194, 'Mapping cadres'!$B$1:$B$616,0), MATCH(V$32,'Mapping cadres'!$B$1:$Z$1,0))</f>
        <v>0</v>
      </c>
      <c r="W194" s="226">
        <f>INDEX('Uganda workforce data - raw'!$A$4:$F$619,MATCH($B194, 'Uganda workforce data - raw'!$B$4:$B$619,0), MATCH("Filled Male",'Uganda workforce data - raw'!$A$4:$F$4,0))*INDEX('Mapping cadres'!$B$1:$Z$616,MATCH($B194, 'Mapping cadres'!$B$1:$B$616,0), MATCH(W$32,'Mapping cadres'!$B$1:$Z$1,0))</f>
        <v>0</v>
      </c>
      <c r="X194" s="226">
        <f>INDEX('Uganda workforce data - raw'!$A$4:$F$619,MATCH($B194, 'Uganda workforce data - raw'!$B$4:$B$619,0), MATCH("Filled Male",'Uganda workforce data - raw'!$A$4:$F$4,0))*INDEX('Mapping cadres'!$B$1:$Z$616,MATCH($B194, 'Mapping cadres'!$B$1:$B$616,0), MATCH(X$32,'Mapping cadres'!$B$1:$Z$1,0))</f>
        <v>0</v>
      </c>
      <c r="Y194" s="226">
        <f>INDEX('Uganda workforce data - raw'!$A$4:$F$619,MATCH($B194, 'Uganda workforce data - raw'!$B$4:$B$619,0), MATCH("Filled Male",'Uganda workforce data - raw'!$A$4:$F$4,0))*INDEX('Mapping cadres'!$B$1:$Z$616,MATCH($B194, 'Mapping cadres'!$B$1:$B$616,0), MATCH(Y$32,'Mapping cadres'!$B$1:$Z$1,0))</f>
        <v>0</v>
      </c>
      <c r="Z194" s="226">
        <f>INDEX('Uganda workforce data - raw'!$A$4:$F$619,MATCH($B194, 'Uganda workforce data - raw'!$B$4:$B$619,0), MATCH("Filled Male",'Uganda workforce data - raw'!$A$4:$F$4,0))*INDEX('Mapping cadres'!$B$1:$Z$616,MATCH($B194, 'Mapping cadres'!$B$1:$B$616,0), MATCH(Z$32,'Mapping cadres'!$B$1:$Z$1,0))</f>
        <v>0</v>
      </c>
      <c r="AA194" s="226">
        <f>INDEX('Uganda workforce data - raw'!$A$4:$F$619,MATCH($B194, 'Uganda workforce data - raw'!$B$4:$B$619,0), MATCH("Filled Female",'Uganda workforce data - raw'!$A$4:$F$4,0))*INDEX('Mapping cadres'!$B$1:$Z$616,MATCH($B194, 'Mapping cadres'!$B$1:$B$616,0), MATCH(AA$32,'Mapping cadres'!$B$1:$Z$1,0))</f>
        <v>0</v>
      </c>
      <c r="AB194" s="226">
        <f>INDEX('Uganda workforce data - raw'!$A$4:$F$619,MATCH($B194, 'Uganda workforce data - raw'!$B$4:$B$619,0), MATCH("Filled Female",'Uganda workforce data - raw'!$A$4:$F$4,0))*INDEX('Mapping cadres'!$B$1:$Z$616,MATCH($B194, 'Mapping cadres'!$B$1:$B$616,0), MATCH(AB$32,'Mapping cadres'!$B$1:$Z$1,0))</f>
        <v>0</v>
      </c>
      <c r="AC194" s="226">
        <f>INDEX('Uganda workforce data - raw'!$A$4:$F$619,MATCH($B194, 'Uganda workforce data - raw'!$B$4:$B$619,0), MATCH("Filled Female",'Uganda workforce data - raw'!$A$4:$F$4,0))*INDEX('Mapping cadres'!$B$1:$Z$616,MATCH($B194, 'Mapping cadres'!$B$1:$B$616,0), MATCH(AC$32,'Mapping cadres'!$B$1:$Z$1,0))</f>
        <v>0</v>
      </c>
      <c r="AD194" s="226">
        <f>INDEX('Uganda workforce data - raw'!$A$4:$F$619,MATCH($B194, 'Uganda workforce data - raw'!$B$4:$B$619,0), MATCH("Filled Female",'Uganda workforce data - raw'!$A$4:$F$4,0))*INDEX('Mapping cadres'!$B$1:$Z$616,MATCH($B194, 'Mapping cadres'!$B$1:$B$616,0), MATCH(AD$32,'Mapping cadres'!$B$1:$Z$1,0))</f>
        <v>0</v>
      </c>
      <c r="AE194" s="226">
        <f>INDEX('Uganda workforce data - raw'!$A$4:$F$619,MATCH($B194, 'Uganda workforce data - raw'!$B$4:$B$619,0), MATCH("Filled Female",'Uganda workforce data - raw'!$A$4:$F$4,0))*INDEX('Mapping cadres'!$B$1:$Z$616,MATCH($B194, 'Mapping cadres'!$B$1:$B$616,0), MATCH(AE$32,'Mapping cadres'!$B$1:$Z$1,0))</f>
        <v>0</v>
      </c>
      <c r="AF194" s="226">
        <f>INDEX('Uganda workforce data - raw'!$A$4:$F$619,MATCH($B194, 'Uganda workforce data - raw'!$B$4:$B$619,0), MATCH("Filled Female",'Uganda workforce data - raw'!$A$4:$F$4,0))*INDEX('Mapping cadres'!$B$1:$Z$616,MATCH($B194, 'Mapping cadres'!$B$1:$B$616,0), MATCH(AF$32,'Mapping cadres'!$B$1:$Z$1,0))</f>
        <v>0</v>
      </c>
      <c r="AG194" s="226">
        <f>INDEX('Uganda workforce data - raw'!$A$4:$F$619,MATCH($B194, 'Uganda workforce data - raw'!$B$4:$B$619,0), MATCH("Filled Female",'Uganda workforce data - raw'!$A$4:$F$4,0))*INDEX('Mapping cadres'!$B$1:$Z$616,MATCH($B194, 'Mapping cadres'!$B$1:$B$616,0), MATCH(AG$32,'Mapping cadres'!$B$1:$Z$1,0))</f>
        <v>0</v>
      </c>
      <c r="AH194" s="226">
        <f>INDEX('Uganda workforce data - raw'!$A$4:$F$619,MATCH($B194, 'Uganda workforce data - raw'!$B$4:$B$619,0), MATCH("Filled Female",'Uganda workforce data - raw'!$A$4:$F$4,0))*INDEX('Mapping cadres'!$B$1:$Z$616,MATCH($B194, 'Mapping cadres'!$B$1:$B$616,0), MATCH(AH$32,'Mapping cadres'!$B$1:$Z$1,0))</f>
        <v>0</v>
      </c>
      <c r="AI194" s="226">
        <f>INDEX('Uganda workforce data - raw'!$A$4:$F$619,MATCH($B194, 'Uganda workforce data - raw'!$B$4:$B$619,0), MATCH("Filled Female",'Uganda workforce data - raw'!$A$4:$F$4,0))*INDEX('Mapping cadres'!$B$1:$Z$616,MATCH($B194, 'Mapping cadres'!$B$1:$B$616,0), MATCH(AI$32,'Mapping cadres'!$B$1:$Z$1,0))</f>
        <v>0</v>
      </c>
      <c r="AJ194" s="226">
        <f>INDEX('Uganda workforce data - raw'!$A$4:$F$619,MATCH($B194, 'Uganda workforce data - raw'!$B$4:$B$619,0), MATCH("Filled Female",'Uganda workforce data - raw'!$A$4:$F$4,0))*INDEX('Mapping cadres'!$B$1:$Z$616,MATCH($B194, 'Mapping cadres'!$B$1:$B$616,0), MATCH(AJ$32,'Mapping cadres'!$B$1:$Z$1,0))</f>
        <v>0</v>
      </c>
      <c r="AK194" s="226">
        <f>INDEX('Uganda workforce data - raw'!$A$4:$F$619,MATCH($B194, 'Uganda workforce data - raw'!$B$4:$B$619,0), MATCH("Filled Female",'Uganda workforce data - raw'!$A$4:$F$4,0))*INDEX('Mapping cadres'!$B$1:$Z$616,MATCH($B194, 'Mapping cadres'!$B$1:$B$616,0), MATCH(AK$32,'Mapping cadres'!$B$1:$Z$1,0))</f>
        <v>0</v>
      </c>
      <c r="AL194" s="226">
        <f>INDEX('Uganda workforce data - raw'!$A$4:$F$619,MATCH($B194, 'Uganda workforce data - raw'!$B$4:$B$619,0), MATCH("Filled Female",'Uganda workforce data - raw'!$A$4:$F$4,0))*INDEX('Mapping cadres'!$B$1:$Z$616,MATCH($B194, 'Mapping cadres'!$B$1:$B$616,0), MATCH(AL$32,'Mapping cadres'!$B$1:$Z$1,0))</f>
        <v>0</v>
      </c>
      <c r="AM194" s="226">
        <f>INDEX('Uganda workforce data - raw'!$A$4:$F$619,MATCH($B194, 'Uganda workforce data - raw'!$B$4:$B$619,0), MATCH("Filled Female",'Uganda workforce data - raw'!$A$4:$F$4,0))*INDEX('Mapping cadres'!$B$1:$Z$616,MATCH($B194, 'Mapping cadres'!$B$1:$B$616,0), MATCH(AM$32,'Mapping cadres'!$B$1:$Z$1,0))</f>
        <v>0</v>
      </c>
      <c r="AN194" s="226">
        <f>INDEX('Uganda workforce data - raw'!$A$4:$F$619,MATCH($B194, 'Uganda workforce data - raw'!$B$4:$B$619,0), MATCH("Filled Female",'Uganda workforce data - raw'!$A$4:$F$4,0))*INDEX('Mapping cadres'!$B$1:$Z$616,MATCH($B194, 'Mapping cadres'!$B$1:$B$616,0), MATCH(AN$32,'Mapping cadres'!$B$1:$Z$1,0))</f>
        <v>0</v>
      </c>
      <c r="AO194" s="226">
        <f>INDEX('Uganda workforce data - raw'!$A$4:$F$619,MATCH($B194, 'Uganda workforce data - raw'!$B$4:$B$619,0), MATCH("Filled Female",'Uganda workforce data - raw'!$A$4:$F$4,0))*INDEX('Mapping cadres'!$B$1:$Z$616,MATCH($B194, 'Mapping cadres'!$B$1:$B$616,0), MATCH(AO$32,'Mapping cadres'!$B$1:$Z$1,0))</f>
        <v>0</v>
      </c>
      <c r="AP194" s="226">
        <f>INDEX('Uganda workforce data - raw'!$A$4:$F$619,MATCH($B194, 'Uganda workforce data - raw'!$B$4:$B$619,0), MATCH("Filled Female",'Uganda workforce data - raw'!$A$4:$F$4,0))*INDEX('Mapping cadres'!$B$1:$Z$616,MATCH($B194, 'Mapping cadres'!$B$1:$B$616,0), MATCH(AP$32,'Mapping cadres'!$B$1:$Z$1,0))</f>
        <v>0</v>
      </c>
      <c r="AQ194" s="226">
        <f>INDEX('Uganda workforce data - raw'!$A$4:$F$619,MATCH($B194, 'Uganda workforce data - raw'!$B$4:$B$619,0), MATCH("Filled Female",'Uganda workforce data - raw'!$A$4:$F$4,0))*INDEX('Mapping cadres'!$B$1:$Z$616,MATCH($B194, 'Mapping cadres'!$B$1:$B$616,0), MATCH(AQ$32,'Mapping cadres'!$B$1:$Z$1,0))</f>
        <v>0</v>
      </c>
      <c r="AR194" s="226">
        <f>INDEX('Uganda workforce data - raw'!$A$4:$F$619,MATCH($B194, 'Uganda workforce data - raw'!$B$4:$B$619,0), MATCH("Filled Female",'Uganda workforce data - raw'!$A$4:$F$4,0))*INDEX('Mapping cadres'!$B$1:$Z$616,MATCH($B194, 'Mapping cadres'!$B$1:$B$616,0), MATCH(AR$32,'Mapping cadres'!$B$1:$Z$1,0))</f>
        <v>0</v>
      </c>
      <c r="AS194" s="226">
        <f>INDEX('Uganda workforce data - raw'!$A$4:$F$619,MATCH($B194, 'Uganda workforce data - raw'!$B$4:$B$619,0), MATCH("Filled Female",'Uganda workforce data - raw'!$A$4:$F$4,0))*INDEX('Mapping cadres'!$B$1:$Z$616,MATCH($B194, 'Mapping cadres'!$B$1:$B$616,0), MATCH(AS$32,'Mapping cadres'!$B$1:$Z$1,0))</f>
        <v>0</v>
      </c>
      <c r="AT194" s="226">
        <f>INDEX('Uganda workforce data - raw'!$A$4:$F$619,MATCH($B194, 'Uganda workforce data - raw'!$B$4:$B$619,0), MATCH("Filled Female",'Uganda workforce data - raw'!$A$4:$F$4,0))*INDEX('Mapping cadres'!$B$1:$Z$616,MATCH($B194, 'Mapping cadres'!$B$1:$B$616,0), MATCH(AT$32,'Mapping cadres'!$B$1:$Z$1,0))</f>
        <v>0</v>
      </c>
      <c r="AU194" s="226">
        <f>INDEX('Uganda workforce data - raw'!$A$4:$F$619,MATCH($B194, 'Uganda workforce data - raw'!$B$4:$B$619,0), MATCH("Filled Female",'Uganda workforce data - raw'!$A$4:$F$4,0))*INDEX('Mapping cadres'!$B$1:$Z$616,MATCH($B194, 'Mapping cadres'!$B$1:$B$616,0), MATCH(AU$32,'Mapping cadres'!$B$1:$Z$1,0))</f>
        <v>0</v>
      </c>
      <c r="AV194" s="226">
        <f>INDEX('Uganda workforce data - raw'!$A$4:$F$619,MATCH($B194, 'Uganda workforce data - raw'!$B$4:$B$619,0), MATCH("Filled Female",'Uganda workforce data - raw'!$A$4:$F$4,0))*INDEX('Mapping cadres'!$B$1:$Z$616,MATCH($B194, 'Mapping cadres'!$B$1:$B$616,0), MATCH(AV$32,'Mapping cadres'!$B$1:$Z$1,0))</f>
        <v>0</v>
      </c>
      <c r="AW194" s="226">
        <f>INDEX('Uganda workforce data - raw'!$A$4:$F$619,MATCH($B194, 'Uganda workforce data - raw'!$B$4:$B$619,0), MATCH("Filled Female",'Uganda workforce data - raw'!$A$4:$F$4,0))*INDEX('Mapping cadres'!$B$1:$Z$616,MATCH($B194, 'Mapping cadres'!$B$1:$B$616,0), MATCH(AW$32,'Mapping cadres'!$B$1:$Z$1,0))</f>
        <v>0</v>
      </c>
      <c r="AX194" s="226">
        <f>INDEX('Uganda workforce data - raw'!$A$4:$F$619,MATCH($B194, 'Uganda workforce data - raw'!$B$4:$B$619,0), MATCH("Filled Female",'Uganda workforce data - raw'!$A$4:$F$4,0))*INDEX('Mapping cadres'!$B$1:$Z$616,MATCH($B194, 'Mapping cadres'!$B$1:$B$616,0), MATCH(AX$32,'Mapping cadres'!$B$1:$Z$1,0))</f>
        <v>0</v>
      </c>
      <c r="AY194" s="226">
        <f t="shared" si="53"/>
        <v>0</v>
      </c>
      <c r="AZ194" s="226">
        <f t="shared" si="54"/>
        <v>0</v>
      </c>
      <c r="BA194" s="226">
        <f t="shared" si="55"/>
        <v>0</v>
      </c>
      <c r="BB194" s="226">
        <f t="shared" si="56"/>
        <v>3</v>
      </c>
      <c r="BC194" s="226">
        <f t="shared" si="57"/>
        <v>0</v>
      </c>
      <c r="BD194" s="226">
        <f t="shared" si="58"/>
        <v>0</v>
      </c>
      <c r="BE194" s="226">
        <f t="shared" si="59"/>
        <v>0</v>
      </c>
      <c r="BF194" s="226">
        <f t="shared" si="60"/>
        <v>0</v>
      </c>
      <c r="BG194" s="226">
        <f t="shared" si="61"/>
        <v>0</v>
      </c>
      <c r="BH194" s="226">
        <f t="shared" si="62"/>
        <v>0</v>
      </c>
      <c r="BI194" s="226">
        <f t="shared" si="63"/>
        <v>0</v>
      </c>
      <c r="BJ194" s="226">
        <f t="shared" si="64"/>
        <v>0</v>
      </c>
      <c r="BK194" s="226">
        <f t="shared" si="65"/>
        <v>0</v>
      </c>
      <c r="BL194" s="226">
        <f t="shared" si="66"/>
        <v>0</v>
      </c>
      <c r="BM194" s="226">
        <f t="shared" si="67"/>
        <v>0</v>
      </c>
      <c r="BN194" s="226">
        <f t="shared" si="68"/>
        <v>0</v>
      </c>
      <c r="BO194" s="226">
        <f t="shared" si="69"/>
        <v>0</v>
      </c>
      <c r="BP194" s="226">
        <f t="shared" si="70"/>
        <v>0</v>
      </c>
      <c r="BQ194" s="226">
        <f t="shared" si="71"/>
        <v>0</v>
      </c>
      <c r="BR194" s="226">
        <f t="shared" si="72"/>
        <v>0</v>
      </c>
      <c r="BS194" s="226">
        <f t="shared" si="73"/>
        <v>0</v>
      </c>
      <c r="BT194" s="226">
        <f t="shared" si="74"/>
        <v>0</v>
      </c>
      <c r="BU194" s="226">
        <f t="shared" si="75"/>
        <v>0</v>
      </c>
      <c r="BV194" s="226">
        <f t="shared" si="76"/>
        <v>0</v>
      </c>
    </row>
    <row r="195" spans="1:74">
      <c r="A195" s="226">
        <v>163</v>
      </c>
      <c r="B195" s="226" t="s">
        <v>1467</v>
      </c>
      <c r="C195" s="226">
        <f>INDEX('Uganda workforce data - raw'!$A$4:$F$619,MATCH($B195, 'Uganda workforce data - raw'!$B$4:$B$619,0), MATCH("Filled Male",'Uganda workforce data - raw'!$A$4:$F$4,0))*INDEX('Mapping cadres'!$B$1:$Z$616,MATCH($B195, 'Mapping cadres'!$B$1:$B$616,0), MATCH(C$32,'Mapping cadres'!$B$1:$Z$1,0))</f>
        <v>0</v>
      </c>
      <c r="D195" s="226">
        <f>INDEX('Uganda workforce data - raw'!$A$4:$F$619,MATCH($B195, 'Uganda workforce data - raw'!$B$4:$B$619,0), MATCH("Filled Male",'Uganda workforce data - raw'!$A$4:$F$4,0))*INDEX('Mapping cadres'!$B$1:$Z$616,MATCH($B195, 'Mapping cadres'!$B$1:$B$616,0), MATCH(D$32,'Mapping cadres'!$B$1:$Z$1,0))</f>
        <v>0</v>
      </c>
      <c r="E195" s="226">
        <f>INDEX('Uganda workforce data - raw'!$A$4:$F$619,MATCH($B195, 'Uganda workforce data - raw'!$B$4:$B$619,0), MATCH("Filled Male",'Uganda workforce data - raw'!$A$4:$F$4,0))*INDEX('Mapping cadres'!$B$1:$Z$616,MATCH($B195, 'Mapping cadres'!$B$1:$B$616,0), MATCH(E$32,'Mapping cadres'!$B$1:$Z$1,0))</f>
        <v>0</v>
      </c>
      <c r="F195" s="226">
        <f>INDEX('Uganda workforce data - raw'!$A$4:$F$619,MATCH($B195, 'Uganda workforce data - raw'!$B$4:$B$619,0), MATCH("Filled Male",'Uganda workforce data - raw'!$A$4:$F$4,0))*INDEX('Mapping cadres'!$B$1:$Z$616,MATCH($B195, 'Mapping cadres'!$B$1:$B$616,0), MATCH(F$32,'Mapping cadres'!$B$1:$Z$1,0))</f>
        <v>0</v>
      </c>
      <c r="G195" s="226">
        <f>INDEX('Uganda workforce data - raw'!$A$4:$F$619,MATCH($B195, 'Uganda workforce data - raw'!$B$4:$B$619,0), MATCH("Filled Male",'Uganda workforce data - raw'!$A$4:$F$4,0))*INDEX('Mapping cadres'!$B$1:$Z$616,MATCH($B195, 'Mapping cadres'!$B$1:$B$616,0), MATCH(G$32,'Mapping cadres'!$B$1:$Z$1,0))</f>
        <v>0</v>
      </c>
      <c r="H195" s="226">
        <f>INDEX('Uganda workforce data - raw'!$A$4:$F$619,MATCH($B195, 'Uganda workforce data - raw'!$B$4:$B$619,0), MATCH("Filled Male",'Uganda workforce data - raw'!$A$4:$F$4,0))*INDEX('Mapping cadres'!$B$1:$Z$616,MATCH($B195, 'Mapping cadres'!$B$1:$B$616,0), MATCH(H$32,'Mapping cadres'!$B$1:$Z$1,0))</f>
        <v>0</v>
      </c>
      <c r="I195" s="226">
        <f>INDEX('Uganda workforce data - raw'!$A$4:$F$619,MATCH($B195, 'Uganda workforce data - raw'!$B$4:$B$619,0), MATCH("Filled Male",'Uganda workforce data - raw'!$A$4:$F$4,0))*INDEX('Mapping cadres'!$B$1:$Z$616,MATCH($B195, 'Mapping cadres'!$B$1:$B$616,0), MATCH(I$32,'Mapping cadres'!$B$1:$Z$1,0))</f>
        <v>0</v>
      </c>
      <c r="J195" s="226">
        <f>INDEX('Uganda workforce data - raw'!$A$4:$F$619,MATCH($B195, 'Uganda workforce data - raw'!$B$4:$B$619,0), MATCH("Filled Male",'Uganda workforce data - raw'!$A$4:$F$4,0))*INDEX('Mapping cadres'!$B$1:$Z$616,MATCH($B195, 'Mapping cadres'!$B$1:$B$616,0), MATCH(J$32,'Mapping cadres'!$B$1:$Z$1,0))</f>
        <v>0</v>
      </c>
      <c r="K195" s="226">
        <f>INDEX('Uganda workforce data - raw'!$A$4:$F$619,MATCH($B195, 'Uganda workforce data - raw'!$B$4:$B$619,0), MATCH("Filled Male",'Uganda workforce data - raw'!$A$4:$F$4,0))*INDEX('Mapping cadres'!$B$1:$Z$616,MATCH($B195, 'Mapping cadres'!$B$1:$B$616,0), MATCH(K$32,'Mapping cadres'!$B$1:$Z$1,0))</f>
        <v>0</v>
      </c>
      <c r="L195" s="226">
        <f>INDEX('Uganda workforce data - raw'!$A$4:$F$619,MATCH($B195, 'Uganda workforce data - raw'!$B$4:$B$619,0), MATCH("Filled Male",'Uganda workforce data - raw'!$A$4:$F$4,0))*INDEX('Mapping cadres'!$B$1:$Z$616,MATCH($B195, 'Mapping cadres'!$B$1:$B$616,0), MATCH(L$32,'Mapping cadres'!$B$1:$Z$1,0))</f>
        <v>0</v>
      </c>
      <c r="M195" s="226">
        <f>INDEX('Uganda workforce data - raw'!$A$4:$F$619,MATCH($B195, 'Uganda workforce data - raw'!$B$4:$B$619,0), MATCH("Filled Male",'Uganda workforce data - raw'!$A$4:$F$4,0))*INDEX('Mapping cadres'!$B$1:$Z$616,MATCH($B195, 'Mapping cadres'!$B$1:$B$616,0), MATCH(M$32,'Mapping cadres'!$B$1:$Z$1,0))</f>
        <v>0</v>
      </c>
      <c r="N195" s="226">
        <f>INDEX('Uganda workforce data - raw'!$A$4:$F$619,MATCH($B195, 'Uganda workforce data - raw'!$B$4:$B$619,0), MATCH("Filled Male",'Uganda workforce data - raw'!$A$4:$F$4,0))*INDEX('Mapping cadres'!$B$1:$Z$616,MATCH($B195, 'Mapping cadres'!$B$1:$B$616,0), MATCH(N$32,'Mapping cadres'!$B$1:$Z$1,0))</f>
        <v>0</v>
      </c>
      <c r="O195" s="226">
        <f>INDEX('Uganda workforce data - raw'!$A$4:$F$619,MATCH($B195, 'Uganda workforce data - raw'!$B$4:$B$619,0), MATCH("Filled Male",'Uganda workforce data - raw'!$A$4:$F$4,0))*INDEX('Mapping cadres'!$B$1:$Z$616,MATCH($B195, 'Mapping cadres'!$B$1:$B$616,0), MATCH(O$32,'Mapping cadres'!$B$1:$Z$1,0))</f>
        <v>0</v>
      </c>
      <c r="P195" s="226">
        <f>INDEX('Uganda workforce data - raw'!$A$4:$F$619,MATCH($B195, 'Uganda workforce data - raw'!$B$4:$B$619,0), MATCH("Filled Male",'Uganda workforce data - raw'!$A$4:$F$4,0))*INDEX('Mapping cadres'!$B$1:$Z$616,MATCH($B195, 'Mapping cadres'!$B$1:$B$616,0), MATCH(P$32,'Mapping cadres'!$B$1:$Z$1,0))</f>
        <v>0</v>
      </c>
      <c r="Q195" s="226">
        <f>INDEX('Uganda workforce data - raw'!$A$4:$F$619,MATCH($B195, 'Uganda workforce data - raw'!$B$4:$B$619,0), MATCH("Filled Male",'Uganda workforce data - raw'!$A$4:$F$4,0))*INDEX('Mapping cadres'!$B$1:$Z$616,MATCH($B195, 'Mapping cadres'!$B$1:$B$616,0), MATCH(Q$32,'Mapping cadres'!$B$1:$Z$1,0))</f>
        <v>0</v>
      </c>
      <c r="R195" s="226">
        <f>INDEX('Uganda workforce data - raw'!$A$4:$F$619,MATCH($B195, 'Uganda workforce data - raw'!$B$4:$B$619,0), MATCH("Filled Male",'Uganda workforce data - raw'!$A$4:$F$4,0))*INDEX('Mapping cadres'!$B$1:$Z$616,MATCH($B195, 'Mapping cadres'!$B$1:$B$616,0), MATCH(R$32,'Mapping cadres'!$B$1:$Z$1,0))</f>
        <v>0</v>
      </c>
      <c r="S195" s="226">
        <f>INDEX('Uganda workforce data - raw'!$A$4:$F$619,MATCH($B195, 'Uganda workforce data - raw'!$B$4:$B$619,0), MATCH("Filled Male",'Uganda workforce data - raw'!$A$4:$F$4,0))*INDEX('Mapping cadres'!$B$1:$Z$616,MATCH($B195, 'Mapping cadres'!$B$1:$B$616,0), MATCH(S$32,'Mapping cadres'!$B$1:$Z$1,0))</f>
        <v>0</v>
      </c>
      <c r="T195" s="226">
        <f>INDEX('Uganda workforce data - raw'!$A$4:$F$619,MATCH($B195, 'Uganda workforce data - raw'!$B$4:$B$619,0), MATCH("Filled Male",'Uganda workforce data - raw'!$A$4:$F$4,0))*INDEX('Mapping cadres'!$B$1:$Z$616,MATCH($B195, 'Mapping cadres'!$B$1:$B$616,0), MATCH(T$32,'Mapping cadres'!$B$1:$Z$1,0))</f>
        <v>0</v>
      </c>
      <c r="U195" s="226">
        <f>INDEX('Uganda workforce data - raw'!$A$4:$F$619,MATCH($B195, 'Uganda workforce data - raw'!$B$4:$B$619,0), MATCH("Filled Male",'Uganda workforce data - raw'!$A$4:$F$4,0))*INDEX('Mapping cadres'!$B$1:$Z$616,MATCH($B195, 'Mapping cadres'!$B$1:$B$616,0), MATCH(U$32,'Mapping cadres'!$B$1:$Z$1,0))</f>
        <v>1</v>
      </c>
      <c r="V195" s="226">
        <f>INDEX('Uganda workforce data - raw'!$A$4:$F$619,MATCH($B195, 'Uganda workforce data - raw'!$B$4:$B$619,0), MATCH("Filled Male",'Uganda workforce data - raw'!$A$4:$F$4,0))*INDEX('Mapping cadres'!$B$1:$Z$616,MATCH($B195, 'Mapping cadres'!$B$1:$B$616,0), MATCH(V$32,'Mapping cadres'!$B$1:$Z$1,0))</f>
        <v>0</v>
      </c>
      <c r="W195" s="226">
        <f>INDEX('Uganda workforce data - raw'!$A$4:$F$619,MATCH($B195, 'Uganda workforce data - raw'!$B$4:$B$619,0), MATCH("Filled Male",'Uganda workforce data - raw'!$A$4:$F$4,0))*INDEX('Mapping cadres'!$B$1:$Z$616,MATCH($B195, 'Mapping cadres'!$B$1:$B$616,0), MATCH(W$32,'Mapping cadres'!$B$1:$Z$1,0))</f>
        <v>0</v>
      </c>
      <c r="X195" s="226">
        <f>INDEX('Uganda workforce data - raw'!$A$4:$F$619,MATCH($B195, 'Uganda workforce data - raw'!$B$4:$B$619,0), MATCH("Filled Male",'Uganda workforce data - raw'!$A$4:$F$4,0))*INDEX('Mapping cadres'!$B$1:$Z$616,MATCH($B195, 'Mapping cadres'!$B$1:$B$616,0), MATCH(X$32,'Mapping cadres'!$B$1:$Z$1,0))</f>
        <v>0</v>
      </c>
      <c r="Y195" s="226">
        <f>INDEX('Uganda workforce data - raw'!$A$4:$F$619,MATCH($B195, 'Uganda workforce data - raw'!$B$4:$B$619,0), MATCH("Filled Male",'Uganda workforce data - raw'!$A$4:$F$4,0))*INDEX('Mapping cadres'!$B$1:$Z$616,MATCH($B195, 'Mapping cadres'!$B$1:$B$616,0), MATCH(Y$32,'Mapping cadres'!$B$1:$Z$1,0))</f>
        <v>0</v>
      </c>
      <c r="Z195" s="226">
        <f>INDEX('Uganda workforce data - raw'!$A$4:$F$619,MATCH($B195, 'Uganda workforce data - raw'!$B$4:$B$619,0), MATCH("Filled Male",'Uganda workforce data - raw'!$A$4:$F$4,0))*INDEX('Mapping cadres'!$B$1:$Z$616,MATCH($B195, 'Mapping cadres'!$B$1:$B$616,0), MATCH(Z$32,'Mapping cadres'!$B$1:$Z$1,0))</f>
        <v>0</v>
      </c>
      <c r="AA195" s="226">
        <f>INDEX('Uganda workforce data - raw'!$A$4:$F$619,MATCH($B195, 'Uganda workforce data - raw'!$B$4:$B$619,0), MATCH("Filled Female",'Uganda workforce data - raw'!$A$4:$F$4,0))*INDEX('Mapping cadres'!$B$1:$Z$616,MATCH($B195, 'Mapping cadres'!$B$1:$B$616,0), MATCH(AA$32,'Mapping cadres'!$B$1:$Z$1,0))</f>
        <v>0</v>
      </c>
      <c r="AB195" s="226">
        <f>INDEX('Uganda workforce data - raw'!$A$4:$F$619,MATCH($B195, 'Uganda workforce data - raw'!$B$4:$B$619,0), MATCH("Filled Female",'Uganda workforce data - raw'!$A$4:$F$4,0))*INDEX('Mapping cadres'!$B$1:$Z$616,MATCH($B195, 'Mapping cadres'!$B$1:$B$616,0), MATCH(AB$32,'Mapping cadres'!$B$1:$Z$1,0))</f>
        <v>0</v>
      </c>
      <c r="AC195" s="226">
        <f>INDEX('Uganda workforce data - raw'!$A$4:$F$619,MATCH($B195, 'Uganda workforce data - raw'!$B$4:$B$619,0), MATCH("Filled Female",'Uganda workforce data - raw'!$A$4:$F$4,0))*INDEX('Mapping cadres'!$B$1:$Z$616,MATCH($B195, 'Mapping cadres'!$B$1:$B$616,0), MATCH(AC$32,'Mapping cadres'!$B$1:$Z$1,0))</f>
        <v>0</v>
      </c>
      <c r="AD195" s="226">
        <f>INDEX('Uganda workforce data - raw'!$A$4:$F$619,MATCH($B195, 'Uganda workforce data - raw'!$B$4:$B$619,0), MATCH("Filled Female",'Uganda workforce data - raw'!$A$4:$F$4,0))*INDEX('Mapping cadres'!$B$1:$Z$616,MATCH($B195, 'Mapping cadres'!$B$1:$B$616,0), MATCH(AD$32,'Mapping cadres'!$B$1:$Z$1,0))</f>
        <v>0</v>
      </c>
      <c r="AE195" s="226">
        <f>INDEX('Uganda workforce data - raw'!$A$4:$F$619,MATCH($B195, 'Uganda workforce data - raw'!$B$4:$B$619,0), MATCH("Filled Female",'Uganda workforce data - raw'!$A$4:$F$4,0))*INDEX('Mapping cadres'!$B$1:$Z$616,MATCH($B195, 'Mapping cadres'!$B$1:$B$616,0), MATCH(AE$32,'Mapping cadres'!$B$1:$Z$1,0))</f>
        <v>0</v>
      </c>
      <c r="AF195" s="226">
        <f>INDEX('Uganda workforce data - raw'!$A$4:$F$619,MATCH($B195, 'Uganda workforce data - raw'!$B$4:$B$619,0), MATCH("Filled Female",'Uganda workforce data - raw'!$A$4:$F$4,0))*INDEX('Mapping cadres'!$B$1:$Z$616,MATCH($B195, 'Mapping cadres'!$B$1:$B$616,0), MATCH(AF$32,'Mapping cadres'!$B$1:$Z$1,0))</f>
        <v>0</v>
      </c>
      <c r="AG195" s="226">
        <f>INDEX('Uganda workforce data - raw'!$A$4:$F$619,MATCH($B195, 'Uganda workforce data - raw'!$B$4:$B$619,0), MATCH("Filled Female",'Uganda workforce data - raw'!$A$4:$F$4,0))*INDEX('Mapping cadres'!$B$1:$Z$616,MATCH($B195, 'Mapping cadres'!$B$1:$B$616,0), MATCH(AG$32,'Mapping cadres'!$B$1:$Z$1,0))</f>
        <v>0</v>
      </c>
      <c r="AH195" s="226">
        <f>INDEX('Uganda workforce data - raw'!$A$4:$F$619,MATCH($B195, 'Uganda workforce data - raw'!$B$4:$B$619,0), MATCH("Filled Female",'Uganda workforce data - raw'!$A$4:$F$4,0))*INDEX('Mapping cadres'!$B$1:$Z$616,MATCH($B195, 'Mapping cadres'!$B$1:$B$616,0), MATCH(AH$32,'Mapping cadres'!$B$1:$Z$1,0))</f>
        <v>0</v>
      </c>
      <c r="AI195" s="226">
        <f>INDEX('Uganda workforce data - raw'!$A$4:$F$619,MATCH($B195, 'Uganda workforce data - raw'!$B$4:$B$619,0), MATCH("Filled Female",'Uganda workforce data - raw'!$A$4:$F$4,0))*INDEX('Mapping cadres'!$B$1:$Z$616,MATCH($B195, 'Mapping cadres'!$B$1:$B$616,0), MATCH(AI$32,'Mapping cadres'!$B$1:$Z$1,0))</f>
        <v>0</v>
      </c>
      <c r="AJ195" s="226">
        <f>INDEX('Uganda workforce data - raw'!$A$4:$F$619,MATCH($B195, 'Uganda workforce data - raw'!$B$4:$B$619,0), MATCH("Filled Female",'Uganda workforce data - raw'!$A$4:$F$4,0))*INDEX('Mapping cadres'!$B$1:$Z$616,MATCH($B195, 'Mapping cadres'!$B$1:$B$616,0), MATCH(AJ$32,'Mapping cadres'!$B$1:$Z$1,0))</f>
        <v>0</v>
      </c>
      <c r="AK195" s="226">
        <f>INDEX('Uganda workforce data - raw'!$A$4:$F$619,MATCH($B195, 'Uganda workforce data - raw'!$B$4:$B$619,0), MATCH("Filled Female",'Uganda workforce data - raw'!$A$4:$F$4,0))*INDEX('Mapping cadres'!$B$1:$Z$616,MATCH($B195, 'Mapping cadres'!$B$1:$B$616,0), MATCH(AK$32,'Mapping cadres'!$B$1:$Z$1,0))</f>
        <v>0</v>
      </c>
      <c r="AL195" s="226">
        <f>INDEX('Uganda workforce data - raw'!$A$4:$F$619,MATCH($B195, 'Uganda workforce data - raw'!$B$4:$B$619,0), MATCH("Filled Female",'Uganda workforce data - raw'!$A$4:$F$4,0))*INDEX('Mapping cadres'!$B$1:$Z$616,MATCH($B195, 'Mapping cadres'!$B$1:$B$616,0), MATCH(AL$32,'Mapping cadres'!$B$1:$Z$1,0))</f>
        <v>0</v>
      </c>
      <c r="AM195" s="226">
        <f>INDEX('Uganda workforce data - raw'!$A$4:$F$619,MATCH($B195, 'Uganda workforce data - raw'!$B$4:$B$619,0), MATCH("Filled Female",'Uganda workforce data - raw'!$A$4:$F$4,0))*INDEX('Mapping cadres'!$B$1:$Z$616,MATCH($B195, 'Mapping cadres'!$B$1:$B$616,0), MATCH(AM$32,'Mapping cadres'!$B$1:$Z$1,0))</f>
        <v>0</v>
      </c>
      <c r="AN195" s="226">
        <f>INDEX('Uganda workforce data - raw'!$A$4:$F$619,MATCH($B195, 'Uganda workforce data - raw'!$B$4:$B$619,0), MATCH("Filled Female",'Uganda workforce data - raw'!$A$4:$F$4,0))*INDEX('Mapping cadres'!$B$1:$Z$616,MATCH($B195, 'Mapping cadres'!$B$1:$B$616,0), MATCH(AN$32,'Mapping cadres'!$B$1:$Z$1,0))</f>
        <v>0</v>
      </c>
      <c r="AO195" s="226">
        <f>INDEX('Uganda workforce data - raw'!$A$4:$F$619,MATCH($B195, 'Uganda workforce data - raw'!$B$4:$B$619,0), MATCH("Filled Female",'Uganda workforce data - raw'!$A$4:$F$4,0))*INDEX('Mapping cadres'!$B$1:$Z$616,MATCH($B195, 'Mapping cadres'!$B$1:$B$616,0), MATCH(AO$32,'Mapping cadres'!$B$1:$Z$1,0))</f>
        <v>0</v>
      </c>
      <c r="AP195" s="226">
        <f>INDEX('Uganda workforce data - raw'!$A$4:$F$619,MATCH($B195, 'Uganda workforce data - raw'!$B$4:$B$619,0), MATCH("Filled Female",'Uganda workforce data - raw'!$A$4:$F$4,0))*INDEX('Mapping cadres'!$B$1:$Z$616,MATCH($B195, 'Mapping cadres'!$B$1:$B$616,0), MATCH(AP$32,'Mapping cadres'!$B$1:$Z$1,0))</f>
        <v>0</v>
      </c>
      <c r="AQ195" s="226">
        <f>INDEX('Uganda workforce data - raw'!$A$4:$F$619,MATCH($B195, 'Uganda workforce data - raw'!$B$4:$B$619,0), MATCH("Filled Female",'Uganda workforce data - raw'!$A$4:$F$4,0))*INDEX('Mapping cadres'!$B$1:$Z$616,MATCH($B195, 'Mapping cadres'!$B$1:$B$616,0), MATCH(AQ$32,'Mapping cadres'!$B$1:$Z$1,0))</f>
        <v>0</v>
      </c>
      <c r="AR195" s="226">
        <f>INDEX('Uganda workforce data - raw'!$A$4:$F$619,MATCH($B195, 'Uganda workforce data - raw'!$B$4:$B$619,0), MATCH("Filled Female",'Uganda workforce data - raw'!$A$4:$F$4,0))*INDEX('Mapping cadres'!$B$1:$Z$616,MATCH($B195, 'Mapping cadres'!$B$1:$B$616,0), MATCH(AR$32,'Mapping cadres'!$B$1:$Z$1,0))</f>
        <v>0</v>
      </c>
      <c r="AS195" s="226">
        <f>INDEX('Uganda workforce data - raw'!$A$4:$F$619,MATCH($B195, 'Uganda workforce data - raw'!$B$4:$B$619,0), MATCH("Filled Female",'Uganda workforce data - raw'!$A$4:$F$4,0))*INDEX('Mapping cadres'!$B$1:$Z$616,MATCH($B195, 'Mapping cadres'!$B$1:$B$616,0), MATCH(AS$32,'Mapping cadres'!$B$1:$Z$1,0))</f>
        <v>6</v>
      </c>
      <c r="AT195" s="226">
        <f>INDEX('Uganda workforce data - raw'!$A$4:$F$619,MATCH($B195, 'Uganda workforce data - raw'!$B$4:$B$619,0), MATCH("Filled Female",'Uganda workforce data - raw'!$A$4:$F$4,0))*INDEX('Mapping cadres'!$B$1:$Z$616,MATCH($B195, 'Mapping cadres'!$B$1:$B$616,0), MATCH(AT$32,'Mapping cadres'!$B$1:$Z$1,0))</f>
        <v>0</v>
      </c>
      <c r="AU195" s="226">
        <f>INDEX('Uganda workforce data - raw'!$A$4:$F$619,MATCH($B195, 'Uganda workforce data - raw'!$B$4:$B$619,0), MATCH("Filled Female",'Uganda workforce data - raw'!$A$4:$F$4,0))*INDEX('Mapping cadres'!$B$1:$Z$616,MATCH($B195, 'Mapping cadres'!$B$1:$B$616,0), MATCH(AU$32,'Mapping cadres'!$B$1:$Z$1,0))</f>
        <v>0</v>
      </c>
      <c r="AV195" s="226">
        <f>INDEX('Uganda workforce data - raw'!$A$4:$F$619,MATCH($B195, 'Uganda workforce data - raw'!$B$4:$B$619,0), MATCH("Filled Female",'Uganda workforce data - raw'!$A$4:$F$4,0))*INDEX('Mapping cadres'!$B$1:$Z$616,MATCH($B195, 'Mapping cadres'!$B$1:$B$616,0), MATCH(AV$32,'Mapping cadres'!$B$1:$Z$1,0))</f>
        <v>0</v>
      </c>
      <c r="AW195" s="226">
        <f>INDEX('Uganda workforce data - raw'!$A$4:$F$619,MATCH($B195, 'Uganda workforce data - raw'!$B$4:$B$619,0), MATCH("Filled Female",'Uganda workforce data - raw'!$A$4:$F$4,0))*INDEX('Mapping cadres'!$B$1:$Z$616,MATCH($B195, 'Mapping cadres'!$B$1:$B$616,0), MATCH(AW$32,'Mapping cadres'!$B$1:$Z$1,0))</f>
        <v>0</v>
      </c>
      <c r="AX195" s="226">
        <f>INDEX('Uganda workforce data - raw'!$A$4:$F$619,MATCH($B195, 'Uganda workforce data - raw'!$B$4:$B$619,0), MATCH("Filled Female",'Uganda workforce data - raw'!$A$4:$F$4,0))*INDEX('Mapping cadres'!$B$1:$Z$616,MATCH($B195, 'Mapping cadres'!$B$1:$B$616,0), MATCH(AX$32,'Mapping cadres'!$B$1:$Z$1,0))</f>
        <v>0</v>
      </c>
      <c r="AY195" s="226">
        <f t="shared" si="53"/>
        <v>0</v>
      </c>
      <c r="AZ195" s="226">
        <f t="shared" si="54"/>
        <v>0</v>
      </c>
      <c r="BA195" s="226">
        <f t="shared" si="55"/>
        <v>0</v>
      </c>
      <c r="BB195" s="226">
        <f t="shared" si="56"/>
        <v>0</v>
      </c>
      <c r="BC195" s="226">
        <f t="shared" si="57"/>
        <v>0</v>
      </c>
      <c r="BD195" s="226">
        <f t="shared" si="58"/>
        <v>0</v>
      </c>
      <c r="BE195" s="226">
        <f t="shared" si="59"/>
        <v>0</v>
      </c>
      <c r="BF195" s="226">
        <f t="shared" si="60"/>
        <v>0</v>
      </c>
      <c r="BG195" s="226">
        <f t="shared" si="61"/>
        <v>0</v>
      </c>
      <c r="BH195" s="226">
        <f t="shared" si="62"/>
        <v>0</v>
      </c>
      <c r="BI195" s="226">
        <f t="shared" si="63"/>
        <v>0</v>
      </c>
      <c r="BJ195" s="226">
        <f t="shared" si="64"/>
        <v>0</v>
      </c>
      <c r="BK195" s="226">
        <f t="shared" si="65"/>
        <v>0</v>
      </c>
      <c r="BL195" s="226">
        <f t="shared" si="66"/>
        <v>0</v>
      </c>
      <c r="BM195" s="226">
        <f t="shared" si="67"/>
        <v>0</v>
      </c>
      <c r="BN195" s="226">
        <f t="shared" si="68"/>
        <v>0</v>
      </c>
      <c r="BO195" s="226">
        <f t="shared" si="69"/>
        <v>0</v>
      </c>
      <c r="BP195" s="226">
        <f t="shared" si="70"/>
        <v>0</v>
      </c>
      <c r="BQ195" s="226">
        <f t="shared" si="71"/>
        <v>7</v>
      </c>
      <c r="BR195" s="226">
        <f t="shared" si="72"/>
        <v>0</v>
      </c>
      <c r="BS195" s="226">
        <f t="shared" si="73"/>
        <v>0</v>
      </c>
      <c r="BT195" s="226">
        <f t="shared" si="74"/>
        <v>0</v>
      </c>
      <c r="BU195" s="226">
        <f t="shared" si="75"/>
        <v>0</v>
      </c>
      <c r="BV195" s="226">
        <f t="shared" si="76"/>
        <v>0</v>
      </c>
    </row>
    <row r="196" spans="1:74">
      <c r="A196" s="226">
        <v>164</v>
      </c>
      <c r="B196" s="226" t="s">
        <v>1468</v>
      </c>
      <c r="C196" s="226">
        <f>INDEX('Uganda workforce data - raw'!$A$4:$F$619,MATCH($B196, 'Uganda workforce data - raw'!$B$4:$B$619,0), MATCH("Filled Male",'Uganda workforce data - raw'!$A$4:$F$4,0))*INDEX('Mapping cadres'!$B$1:$Z$616,MATCH($B196, 'Mapping cadres'!$B$1:$B$616,0), MATCH(C$32,'Mapping cadres'!$B$1:$Z$1,0))</f>
        <v>0</v>
      </c>
      <c r="D196" s="226">
        <f>INDEX('Uganda workforce data - raw'!$A$4:$F$619,MATCH($B196, 'Uganda workforce data - raw'!$B$4:$B$619,0), MATCH("Filled Male",'Uganda workforce data - raw'!$A$4:$F$4,0))*INDEX('Mapping cadres'!$B$1:$Z$616,MATCH($B196, 'Mapping cadres'!$B$1:$B$616,0), MATCH(D$32,'Mapping cadres'!$B$1:$Z$1,0))</f>
        <v>0</v>
      </c>
      <c r="E196" s="226">
        <f>INDEX('Uganda workforce data - raw'!$A$4:$F$619,MATCH($B196, 'Uganda workforce data - raw'!$B$4:$B$619,0), MATCH("Filled Male",'Uganda workforce data - raw'!$A$4:$F$4,0))*INDEX('Mapping cadres'!$B$1:$Z$616,MATCH($B196, 'Mapping cadres'!$B$1:$B$616,0), MATCH(E$32,'Mapping cadres'!$B$1:$Z$1,0))</f>
        <v>0</v>
      </c>
      <c r="F196" s="226">
        <f>INDEX('Uganda workforce data - raw'!$A$4:$F$619,MATCH($B196, 'Uganda workforce data - raw'!$B$4:$B$619,0), MATCH("Filled Male",'Uganda workforce data - raw'!$A$4:$F$4,0))*INDEX('Mapping cadres'!$B$1:$Z$616,MATCH($B196, 'Mapping cadres'!$B$1:$B$616,0), MATCH(F$32,'Mapping cadres'!$B$1:$Z$1,0))</f>
        <v>0</v>
      </c>
      <c r="G196" s="226">
        <f>INDEX('Uganda workforce data - raw'!$A$4:$F$619,MATCH($B196, 'Uganda workforce data - raw'!$B$4:$B$619,0), MATCH("Filled Male",'Uganda workforce data - raw'!$A$4:$F$4,0))*INDEX('Mapping cadres'!$B$1:$Z$616,MATCH($B196, 'Mapping cadres'!$B$1:$B$616,0), MATCH(G$32,'Mapping cadres'!$B$1:$Z$1,0))</f>
        <v>0</v>
      </c>
      <c r="H196" s="226">
        <f>INDEX('Uganda workforce data - raw'!$A$4:$F$619,MATCH($B196, 'Uganda workforce data - raw'!$B$4:$B$619,0), MATCH("Filled Male",'Uganda workforce data - raw'!$A$4:$F$4,0))*INDEX('Mapping cadres'!$B$1:$Z$616,MATCH($B196, 'Mapping cadres'!$B$1:$B$616,0), MATCH(H$32,'Mapping cadres'!$B$1:$Z$1,0))</f>
        <v>0</v>
      </c>
      <c r="I196" s="226">
        <f>INDEX('Uganda workforce data - raw'!$A$4:$F$619,MATCH($B196, 'Uganda workforce data - raw'!$B$4:$B$619,0), MATCH("Filled Male",'Uganda workforce data - raw'!$A$4:$F$4,0))*INDEX('Mapping cadres'!$B$1:$Z$616,MATCH($B196, 'Mapping cadres'!$B$1:$B$616,0), MATCH(I$32,'Mapping cadres'!$B$1:$Z$1,0))</f>
        <v>0</v>
      </c>
      <c r="J196" s="226">
        <f>INDEX('Uganda workforce data - raw'!$A$4:$F$619,MATCH($B196, 'Uganda workforce data - raw'!$B$4:$B$619,0), MATCH("Filled Male",'Uganda workforce data - raw'!$A$4:$F$4,0))*INDEX('Mapping cadres'!$B$1:$Z$616,MATCH($B196, 'Mapping cadres'!$B$1:$B$616,0), MATCH(J$32,'Mapping cadres'!$B$1:$Z$1,0))</f>
        <v>0</v>
      </c>
      <c r="K196" s="226">
        <f>INDEX('Uganda workforce data - raw'!$A$4:$F$619,MATCH($B196, 'Uganda workforce data - raw'!$B$4:$B$619,0), MATCH("Filled Male",'Uganda workforce data - raw'!$A$4:$F$4,0))*INDEX('Mapping cadres'!$B$1:$Z$616,MATCH($B196, 'Mapping cadres'!$B$1:$B$616,0), MATCH(K$32,'Mapping cadres'!$B$1:$Z$1,0))</f>
        <v>0</v>
      </c>
      <c r="L196" s="226">
        <f>INDEX('Uganda workforce data - raw'!$A$4:$F$619,MATCH($B196, 'Uganda workforce data - raw'!$B$4:$B$619,0), MATCH("Filled Male",'Uganda workforce data - raw'!$A$4:$F$4,0))*INDEX('Mapping cadres'!$B$1:$Z$616,MATCH($B196, 'Mapping cadres'!$B$1:$B$616,0), MATCH(L$32,'Mapping cadres'!$B$1:$Z$1,0))</f>
        <v>0</v>
      </c>
      <c r="M196" s="226">
        <f>INDEX('Uganda workforce data - raw'!$A$4:$F$619,MATCH($B196, 'Uganda workforce data - raw'!$B$4:$B$619,0), MATCH("Filled Male",'Uganda workforce data - raw'!$A$4:$F$4,0))*INDEX('Mapping cadres'!$B$1:$Z$616,MATCH($B196, 'Mapping cadres'!$B$1:$B$616,0), MATCH(M$32,'Mapping cadres'!$B$1:$Z$1,0))</f>
        <v>0</v>
      </c>
      <c r="N196" s="226">
        <f>INDEX('Uganda workforce data - raw'!$A$4:$F$619,MATCH($B196, 'Uganda workforce data - raw'!$B$4:$B$619,0), MATCH("Filled Male",'Uganda workforce data - raw'!$A$4:$F$4,0))*INDEX('Mapping cadres'!$B$1:$Z$616,MATCH($B196, 'Mapping cadres'!$B$1:$B$616,0), MATCH(N$32,'Mapping cadres'!$B$1:$Z$1,0))</f>
        <v>0</v>
      </c>
      <c r="O196" s="226">
        <f>INDEX('Uganda workforce data - raw'!$A$4:$F$619,MATCH($B196, 'Uganda workforce data - raw'!$B$4:$B$619,0), MATCH("Filled Male",'Uganda workforce data - raw'!$A$4:$F$4,0))*INDEX('Mapping cadres'!$B$1:$Z$616,MATCH($B196, 'Mapping cadres'!$B$1:$B$616,0), MATCH(O$32,'Mapping cadres'!$B$1:$Z$1,0))</f>
        <v>0</v>
      </c>
      <c r="P196" s="226">
        <f>INDEX('Uganda workforce data - raw'!$A$4:$F$619,MATCH($B196, 'Uganda workforce data - raw'!$B$4:$B$619,0), MATCH("Filled Male",'Uganda workforce data - raw'!$A$4:$F$4,0))*INDEX('Mapping cadres'!$B$1:$Z$616,MATCH($B196, 'Mapping cadres'!$B$1:$B$616,0), MATCH(P$32,'Mapping cadres'!$B$1:$Z$1,0))</f>
        <v>0</v>
      </c>
      <c r="Q196" s="226">
        <f>INDEX('Uganda workforce data - raw'!$A$4:$F$619,MATCH($B196, 'Uganda workforce data - raw'!$B$4:$B$619,0), MATCH("Filled Male",'Uganda workforce data - raw'!$A$4:$F$4,0))*INDEX('Mapping cadres'!$B$1:$Z$616,MATCH($B196, 'Mapping cadres'!$B$1:$B$616,0), MATCH(Q$32,'Mapping cadres'!$B$1:$Z$1,0))</f>
        <v>0</v>
      </c>
      <c r="R196" s="226">
        <f>INDEX('Uganda workforce data - raw'!$A$4:$F$619,MATCH($B196, 'Uganda workforce data - raw'!$B$4:$B$619,0), MATCH("Filled Male",'Uganda workforce data - raw'!$A$4:$F$4,0))*INDEX('Mapping cadres'!$B$1:$Z$616,MATCH($B196, 'Mapping cadres'!$B$1:$B$616,0), MATCH(R$32,'Mapping cadres'!$B$1:$Z$1,0))</f>
        <v>0</v>
      </c>
      <c r="S196" s="226">
        <f>INDEX('Uganda workforce data - raw'!$A$4:$F$619,MATCH($B196, 'Uganda workforce data - raw'!$B$4:$B$619,0), MATCH("Filled Male",'Uganda workforce data - raw'!$A$4:$F$4,0))*INDEX('Mapping cadres'!$B$1:$Z$616,MATCH($B196, 'Mapping cadres'!$B$1:$B$616,0), MATCH(S$32,'Mapping cadres'!$B$1:$Z$1,0))</f>
        <v>0</v>
      </c>
      <c r="T196" s="226">
        <f>INDEX('Uganda workforce data - raw'!$A$4:$F$619,MATCH($B196, 'Uganda workforce data - raw'!$B$4:$B$619,0), MATCH("Filled Male",'Uganda workforce data - raw'!$A$4:$F$4,0))*INDEX('Mapping cadres'!$B$1:$Z$616,MATCH($B196, 'Mapping cadres'!$B$1:$B$616,0), MATCH(T$32,'Mapping cadres'!$B$1:$Z$1,0))</f>
        <v>0</v>
      </c>
      <c r="U196" s="226">
        <f>INDEX('Uganda workforce data - raw'!$A$4:$F$619,MATCH($B196, 'Uganda workforce data - raw'!$B$4:$B$619,0), MATCH("Filled Male",'Uganda workforce data - raw'!$A$4:$F$4,0))*INDEX('Mapping cadres'!$B$1:$Z$616,MATCH($B196, 'Mapping cadres'!$B$1:$B$616,0), MATCH(U$32,'Mapping cadres'!$B$1:$Z$1,0))</f>
        <v>0</v>
      </c>
      <c r="V196" s="226">
        <f>INDEX('Uganda workforce data - raw'!$A$4:$F$619,MATCH($B196, 'Uganda workforce data - raw'!$B$4:$B$619,0), MATCH("Filled Male",'Uganda workforce data - raw'!$A$4:$F$4,0))*INDEX('Mapping cadres'!$B$1:$Z$616,MATCH($B196, 'Mapping cadres'!$B$1:$B$616,0), MATCH(V$32,'Mapping cadres'!$B$1:$Z$1,0))</f>
        <v>0</v>
      </c>
      <c r="W196" s="226">
        <f>INDEX('Uganda workforce data - raw'!$A$4:$F$619,MATCH($B196, 'Uganda workforce data - raw'!$B$4:$B$619,0), MATCH("Filled Male",'Uganda workforce data - raw'!$A$4:$F$4,0))*INDEX('Mapping cadres'!$B$1:$Z$616,MATCH($B196, 'Mapping cadres'!$B$1:$B$616,0), MATCH(W$32,'Mapping cadres'!$B$1:$Z$1,0))</f>
        <v>12</v>
      </c>
      <c r="X196" s="226">
        <f>INDEX('Uganda workforce data - raw'!$A$4:$F$619,MATCH($B196, 'Uganda workforce data - raw'!$B$4:$B$619,0), MATCH("Filled Male",'Uganda workforce data - raw'!$A$4:$F$4,0))*INDEX('Mapping cadres'!$B$1:$Z$616,MATCH($B196, 'Mapping cadres'!$B$1:$B$616,0), MATCH(X$32,'Mapping cadres'!$B$1:$Z$1,0))</f>
        <v>0</v>
      </c>
      <c r="Y196" s="226">
        <f>INDEX('Uganda workforce data - raw'!$A$4:$F$619,MATCH($B196, 'Uganda workforce data - raw'!$B$4:$B$619,0), MATCH("Filled Male",'Uganda workforce data - raw'!$A$4:$F$4,0))*INDEX('Mapping cadres'!$B$1:$Z$616,MATCH($B196, 'Mapping cadres'!$B$1:$B$616,0), MATCH(Y$32,'Mapping cadres'!$B$1:$Z$1,0))</f>
        <v>0</v>
      </c>
      <c r="Z196" s="226">
        <f>INDEX('Uganda workforce data - raw'!$A$4:$F$619,MATCH($B196, 'Uganda workforce data - raw'!$B$4:$B$619,0), MATCH("Filled Male",'Uganda workforce data - raw'!$A$4:$F$4,0))*INDEX('Mapping cadres'!$B$1:$Z$616,MATCH($B196, 'Mapping cadres'!$B$1:$B$616,0), MATCH(Z$32,'Mapping cadres'!$B$1:$Z$1,0))</f>
        <v>0</v>
      </c>
      <c r="AA196" s="226">
        <f>INDEX('Uganda workforce data - raw'!$A$4:$F$619,MATCH($B196, 'Uganda workforce data - raw'!$B$4:$B$619,0), MATCH("Filled Female",'Uganda workforce data - raw'!$A$4:$F$4,0))*INDEX('Mapping cadres'!$B$1:$Z$616,MATCH($B196, 'Mapping cadres'!$B$1:$B$616,0), MATCH(AA$32,'Mapping cadres'!$B$1:$Z$1,0))</f>
        <v>0</v>
      </c>
      <c r="AB196" s="226">
        <f>INDEX('Uganda workforce data - raw'!$A$4:$F$619,MATCH($B196, 'Uganda workforce data - raw'!$B$4:$B$619,0), MATCH("Filled Female",'Uganda workforce data - raw'!$A$4:$F$4,0))*INDEX('Mapping cadres'!$B$1:$Z$616,MATCH($B196, 'Mapping cadres'!$B$1:$B$616,0), MATCH(AB$32,'Mapping cadres'!$B$1:$Z$1,0))</f>
        <v>0</v>
      </c>
      <c r="AC196" s="226">
        <f>INDEX('Uganda workforce data - raw'!$A$4:$F$619,MATCH($B196, 'Uganda workforce data - raw'!$B$4:$B$619,0), MATCH("Filled Female",'Uganda workforce data - raw'!$A$4:$F$4,0))*INDEX('Mapping cadres'!$B$1:$Z$616,MATCH($B196, 'Mapping cadres'!$B$1:$B$616,0), MATCH(AC$32,'Mapping cadres'!$B$1:$Z$1,0))</f>
        <v>0</v>
      </c>
      <c r="AD196" s="226">
        <f>INDEX('Uganda workforce data - raw'!$A$4:$F$619,MATCH($B196, 'Uganda workforce data - raw'!$B$4:$B$619,0), MATCH("Filled Female",'Uganda workforce data - raw'!$A$4:$F$4,0))*INDEX('Mapping cadres'!$B$1:$Z$616,MATCH($B196, 'Mapping cadres'!$B$1:$B$616,0), MATCH(AD$32,'Mapping cadres'!$B$1:$Z$1,0))</f>
        <v>0</v>
      </c>
      <c r="AE196" s="226">
        <f>INDEX('Uganda workforce data - raw'!$A$4:$F$619,MATCH($B196, 'Uganda workforce data - raw'!$B$4:$B$619,0), MATCH("Filled Female",'Uganda workforce data - raw'!$A$4:$F$4,0))*INDEX('Mapping cadres'!$B$1:$Z$616,MATCH($B196, 'Mapping cadres'!$B$1:$B$616,0), MATCH(AE$32,'Mapping cadres'!$B$1:$Z$1,0))</f>
        <v>0</v>
      </c>
      <c r="AF196" s="226">
        <f>INDEX('Uganda workforce data - raw'!$A$4:$F$619,MATCH($B196, 'Uganda workforce data - raw'!$B$4:$B$619,0), MATCH("Filled Female",'Uganda workforce data - raw'!$A$4:$F$4,0))*INDEX('Mapping cadres'!$B$1:$Z$616,MATCH($B196, 'Mapping cadres'!$B$1:$B$616,0), MATCH(AF$32,'Mapping cadres'!$B$1:$Z$1,0))</f>
        <v>0</v>
      </c>
      <c r="AG196" s="226">
        <f>INDEX('Uganda workforce data - raw'!$A$4:$F$619,MATCH($B196, 'Uganda workforce data - raw'!$B$4:$B$619,0), MATCH("Filled Female",'Uganda workforce data - raw'!$A$4:$F$4,0))*INDEX('Mapping cadres'!$B$1:$Z$616,MATCH($B196, 'Mapping cadres'!$B$1:$B$616,0), MATCH(AG$32,'Mapping cadres'!$B$1:$Z$1,0))</f>
        <v>0</v>
      </c>
      <c r="AH196" s="226">
        <f>INDEX('Uganda workforce data - raw'!$A$4:$F$619,MATCH($B196, 'Uganda workforce data - raw'!$B$4:$B$619,0), MATCH("Filled Female",'Uganda workforce data - raw'!$A$4:$F$4,0))*INDEX('Mapping cadres'!$B$1:$Z$616,MATCH($B196, 'Mapping cadres'!$B$1:$B$616,0), MATCH(AH$32,'Mapping cadres'!$B$1:$Z$1,0))</f>
        <v>0</v>
      </c>
      <c r="AI196" s="226">
        <f>INDEX('Uganda workforce data - raw'!$A$4:$F$619,MATCH($B196, 'Uganda workforce data - raw'!$B$4:$B$619,0), MATCH("Filled Female",'Uganda workforce data - raw'!$A$4:$F$4,0))*INDEX('Mapping cadres'!$B$1:$Z$616,MATCH($B196, 'Mapping cadres'!$B$1:$B$616,0), MATCH(AI$32,'Mapping cadres'!$B$1:$Z$1,0))</f>
        <v>0</v>
      </c>
      <c r="AJ196" s="226">
        <f>INDEX('Uganda workforce data - raw'!$A$4:$F$619,MATCH($B196, 'Uganda workforce data - raw'!$B$4:$B$619,0), MATCH("Filled Female",'Uganda workforce data - raw'!$A$4:$F$4,0))*INDEX('Mapping cadres'!$B$1:$Z$616,MATCH($B196, 'Mapping cadres'!$B$1:$B$616,0), MATCH(AJ$32,'Mapping cadres'!$B$1:$Z$1,0))</f>
        <v>0</v>
      </c>
      <c r="AK196" s="226">
        <f>INDEX('Uganda workforce data - raw'!$A$4:$F$619,MATCH($B196, 'Uganda workforce data - raw'!$B$4:$B$619,0), MATCH("Filled Female",'Uganda workforce data - raw'!$A$4:$F$4,0))*INDEX('Mapping cadres'!$B$1:$Z$616,MATCH($B196, 'Mapping cadres'!$B$1:$B$616,0), MATCH(AK$32,'Mapping cadres'!$B$1:$Z$1,0))</f>
        <v>0</v>
      </c>
      <c r="AL196" s="226">
        <f>INDEX('Uganda workforce data - raw'!$A$4:$F$619,MATCH($B196, 'Uganda workforce data - raw'!$B$4:$B$619,0), MATCH("Filled Female",'Uganda workforce data - raw'!$A$4:$F$4,0))*INDEX('Mapping cadres'!$B$1:$Z$616,MATCH($B196, 'Mapping cadres'!$B$1:$B$616,0), MATCH(AL$32,'Mapping cadres'!$B$1:$Z$1,0))</f>
        <v>0</v>
      </c>
      <c r="AM196" s="226">
        <f>INDEX('Uganda workforce data - raw'!$A$4:$F$619,MATCH($B196, 'Uganda workforce data - raw'!$B$4:$B$619,0), MATCH("Filled Female",'Uganda workforce data - raw'!$A$4:$F$4,0))*INDEX('Mapping cadres'!$B$1:$Z$616,MATCH($B196, 'Mapping cadres'!$B$1:$B$616,0), MATCH(AM$32,'Mapping cadres'!$B$1:$Z$1,0))</f>
        <v>0</v>
      </c>
      <c r="AN196" s="226">
        <f>INDEX('Uganda workforce data - raw'!$A$4:$F$619,MATCH($B196, 'Uganda workforce data - raw'!$B$4:$B$619,0), MATCH("Filled Female",'Uganda workforce data - raw'!$A$4:$F$4,0))*INDEX('Mapping cadres'!$B$1:$Z$616,MATCH($B196, 'Mapping cadres'!$B$1:$B$616,0), MATCH(AN$32,'Mapping cadres'!$B$1:$Z$1,0))</f>
        <v>0</v>
      </c>
      <c r="AO196" s="226">
        <f>INDEX('Uganda workforce data - raw'!$A$4:$F$619,MATCH($B196, 'Uganda workforce data - raw'!$B$4:$B$619,0), MATCH("Filled Female",'Uganda workforce data - raw'!$A$4:$F$4,0))*INDEX('Mapping cadres'!$B$1:$Z$616,MATCH($B196, 'Mapping cadres'!$B$1:$B$616,0), MATCH(AO$32,'Mapping cadres'!$B$1:$Z$1,0))</f>
        <v>0</v>
      </c>
      <c r="AP196" s="226">
        <f>INDEX('Uganda workforce data - raw'!$A$4:$F$619,MATCH($B196, 'Uganda workforce data - raw'!$B$4:$B$619,0), MATCH("Filled Female",'Uganda workforce data - raw'!$A$4:$F$4,0))*INDEX('Mapping cadres'!$B$1:$Z$616,MATCH($B196, 'Mapping cadres'!$B$1:$B$616,0), MATCH(AP$32,'Mapping cadres'!$B$1:$Z$1,0))</f>
        <v>0</v>
      </c>
      <c r="AQ196" s="226">
        <f>INDEX('Uganda workforce data - raw'!$A$4:$F$619,MATCH($B196, 'Uganda workforce data - raw'!$B$4:$B$619,0), MATCH("Filled Female",'Uganda workforce data - raw'!$A$4:$F$4,0))*INDEX('Mapping cadres'!$B$1:$Z$616,MATCH($B196, 'Mapping cadres'!$B$1:$B$616,0), MATCH(AQ$32,'Mapping cadres'!$B$1:$Z$1,0))</f>
        <v>0</v>
      </c>
      <c r="AR196" s="226">
        <f>INDEX('Uganda workforce data - raw'!$A$4:$F$619,MATCH($B196, 'Uganda workforce data - raw'!$B$4:$B$619,0), MATCH("Filled Female",'Uganda workforce data - raw'!$A$4:$F$4,0))*INDEX('Mapping cadres'!$B$1:$Z$616,MATCH($B196, 'Mapping cadres'!$B$1:$B$616,0), MATCH(AR$32,'Mapping cadres'!$B$1:$Z$1,0))</f>
        <v>0</v>
      </c>
      <c r="AS196" s="226">
        <f>INDEX('Uganda workforce data - raw'!$A$4:$F$619,MATCH($B196, 'Uganda workforce data - raw'!$B$4:$B$619,0), MATCH("Filled Female",'Uganda workforce data - raw'!$A$4:$F$4,0))*INDEX('Mapping cadres'!$B$1:$Z$616,MATCH($B196, 'Mapping cadres'!$B$1:$B$616,0), MATCH(AS$32,'Mapping cadres'!$B$1:$Z$1,0))</f>
        <v>0</v>
      </c>
      <c r="AT196" s="226">
        <f>INDEX('Uganda workforce data - raw'!$A$4:$F$619,MATCH($B196, 'Uganda workforce data - raw'!$B$4:$B$619,0), MATCH("Filled Female",'Uganda workforce data - raw'!$A$4:$F$4,0))*INDEX('Mapping cadres'!$B$1:$Z$616,MATCH($B196, 'Mapping cadres'!$B$1:$B$616,0), MATCH(AT$32,'Mapping cadres'!$B$1:$Z$1,0))</f>
        <v>0</v>
      </c>
      <c r="AU196" s="226">
        <f>INDEX('Uganda workforce data - raw'!$A$4:$F$619,MATCH($B196, 'Uganda workforce data - raw'!$B$4:$B$619,0), MATCH("Filled Female",'Uganda workforce data - raw'!$A$4:$F$4,0))*INDEX('Mapping cadres'!$B$1:$Z$616,MATCH($B196, 'Mapping cadres'!$B$1:$B$616,0), MATCH(AU$32,'Mapping cadres'!$B$1:$Z$1,0))</f>
        <v>0</v>
      </c>
      <c r="AV196" s="226">
        <f>INDEX('Uganda workforce data - raw'!$A$4:$F$619,MATCH($B196, 'Uganda workforce data - raw'!$B$4:$B$619,0), MATCH("Filled Female",'Uganda workforce data - raw'!$A$4:$F$4,0))*INDEX('Mapping cadres'!$B$1:$Z$616,MATCH($B196, 'Mapping cadres'!$B$1:$B$616,0), MATCH(AV$32,'Mapping cadres'!$B$1:$Z$1,0))</f>
        <v>0</v>
      </c>
      <c r="AW196" s="226">
        <f>INDEX('Uganda workforce data - raw'!$A$4:$F$619,MATCH($B196, 'Uganda workforce data - raw'!$B$4:$B$619,0), MATCH("Filled Female",'Uganda workforce data - raw'!$A$4:$F$4,0))*INDEX('Mapping cadres'!$B$1:$Z$616,MATCH($B196, 'Mapping cadres'!$B$1:$B$616,0), MATCH(AW$32,'Mapping cadres'!$B$1:$Z$1,0))</f>
        <v>0</v>
      </c>
      <c r="AX196" s="226">
        <f>INDEX('Uganda workforce data - raw'!$A$4:$F$619,MATCH($B196, 'Uganda workforce data - raw'!$B$4:$B$619,0), MATCH("Filled Female",'Uganda workforce data - raw'!$A$4:$F$4,0))*INDEX('Mapping cadres'!$B$1:$Z$616,MATCH($B196, 'Mapping cadres'!$B$1:$B$616,0), MATCH(AX$32,'Mapping cadres'!$B$1:$Z$1,0))</f>
        <v>0</v>
      </c>
      <c r="AY196" s="226">
        <f t="shared" si="53"/>
        <v>0</v>
      </c>
      <c r="AZ196" s="226">
        <f t="shared" si="54"/>
        <v>0</v>
      </c>
      <c r="BA196" s="226">
        <f t="shared" si="55"/>
        <v>0</v>
      </c>
      <c r="BB196" s="226">
        <f t="shared" si="56"/>
        <v>0</v>
      </c>
      <c r="BC196" s="226">
        <f t="shared" si="57"/>
        <v>0</v>
      </c>
      <c r="BD196" s="226">
        <f t="shared" si="58"/>
        <v>0</v>
      </c>
      <c r="BE196" s="226">
        <f t="shared" si="59"/>
        <v>0</v>
      </c>
      <c r="BF196" s="226">
        <f t="shared" si="60"/>
        <v>0</v>
      </c>
      <c r="BG196" s="226">
        <f t="shared" si="61"/>
        <v>0</v>
      </c>
      <c r="BH196" s="226">
        <f t="shared" si="62"/>
        <v>0</v>
      </c>
      <c r="BI196" s="226">
        <f t="shared" si="63"/>
        <v>0</v>
      </c>
      <c r="BJ196" s="226">
        <f t="shared" si="64"/>
        <v>0</v>
      </c>
      <c r="BK196" s="226">
        <f t="shared" si="65"/>
        <v>0</v>
      </c>
      <c r="BL196" s="226">
        <f t="shared" si="66"/>
        <v>0</v>
      </c>
      <c r="BM196" s="226">
        <f t="shared" si="67"/>
        <v>0</v>
      </c>
      <c r="BN196" s="226">
        <f t="shared" si="68"/>
        <v>0</v>
      </c>
      <c r="BO196" s="226">
        <f t="shared" si="69"/>
        <v>0</v>
      </c>
      <c r="BP196" s="226">
        <f t="shared" si="70"/>
        <v>0</v>
      </c>
      <c r="BQ196" s="226">
        <f t="shared" si="71"/>
        <v>0</v>
      </c>
      <c r="BR196" s="226">
        <f t="shared" si="72"/>
        <v>0</v>
      </c>
      <c r="BS196" s="226">
        <f t="shared" si="73"/>
        <v>12</v>
      </c>
      <c r="BT196" s="226">
        <f t="shared" si="74"/>
        <v>0</v>
      </c>
      <c r="BU196" s="226">
        <f t="shared" si="75"/>
        <v>0</v>
      </c>
      <c r="BV196" s="226">
        <f t="shared" si="76"/>
        <v>0</v>
      </c>
    </row>
    <row r="197" spans="1:74">
      <c r="A197" s="226">
        <v>165</v>
      </c>
      <c r="B197" s="226" t="s">
        <v>1469</v>
      </c>
      <c r="C197" s="226">
        <f>INDEX('Uganda workforce data - raw'!$A$4:$F$619,MATCH($B197, 'Uganda workforce data - raw'!$B$4:$B$619,0), MATCH("Filled Male",'Uganda workforce data - raw'!$A$4:$F$4,0))*INDEX('Mapping cadres'!$B$1:$Z$616,MATCH($B197, 'Mapping cadres'!$B$1:$B$616,0), MATCH(C$32,'Mapping cadres'!$B$1:$Z$1,0))</f>
        <v>0</v>
      </c>
      <c r="D197" s="226">
        <f>INDEX('Uganda workforce data - raw'!$A$4:$F$619,MATCH($B197, 'Uganda workforce data - raw'!$B$4:$B$619,0), MATCH("Filled Male",'Uganda workforce data - raw'!$A$4:$F$4,0))*INDEX('Mapping cadres'!$B$1:$Z$616,MATCH($B197, 'Mapping cadres'!$B$1:$B$616,0), MATCH(D$32,'Mapping cadres'!$B$1:$Z$1,0))</f>
        <v>0</v>
      </c>
      <c r="E197" s="226">
        <f>INDEX('Uganda workforce data - raw'!$A$4:$F$619,MATCH($B197, 'Uganda workforce data - raw'!$B$4:$B$619,0), MATCH("Filled Male",'Uganda workforce data - raw'!$A$4:$F$4,0))*INDEX('Mapping cadres'!$B$1:$Z$616,MATCH($B197, 'Mapping cadres'!$B$1:$B$616,0), MATCH(E$32,'Mapping cadres'!$B$1:$Z$1,0))</f>
        <v>0</v>
      </c>
      <c r="F197" s="226">
        <f>INDEX('Uganda workforce data - raw'!$A$4:$F$619,MATCH($B197, 'Uganda workforce data - raw'!$B$4:$B$619,0), MATCH("Filled Male",'Uganda workforce data - raw'!$A$4:$F$4,0))*INDEX('Mapping cadres'!$B$1:$Z$616,MATCH($B197, 'Mapping cadres'!$B$1:$B$616,0), MATCH(F$32,'Mapping cadres'!$B$1:$Z$1,0))</f>
        <v>0</v>
      </c>
      <c r="G197" s="226">
        <f>INDEX('Uganda workforce data - raw'!$A$4:$F$619,MATCH($B197, 'Uganda workforce data - raw'!$B$4:$B$619,0), MATCH("Filled Male",'Uganda workforce data - raw'!$A$4:$F$4,0))*INDEX('Mapping cadres'!$B$1:$Z$616,MATCH($B197, 'Mapping cadres'!$B$1:$B$616,0), MATCH(G$32,'Mapping cadres'!$B$1:$Z$1,0))</f>
        <v>0</v>
      </c>
      <c r="H197" s="226">
        <f>INDEX('Uganda workforce data - raw'!$A$4:$F$619,MATCH($B197, 'Uganda workforce data - raw'!$B$4:$B$619,0), MATCH("Filled Male",'Uganda workforce data - raw'!$A$4:$F$4,0))*INDEX('Mapping cadres'!$B$1:$Z$616,MATCH($B197, 'Mapping cadres'!$B$1:$B$616,0), MATCH(H$32,'Mapping cadres'!$B$1:$Z$1,0))</f>
        <v>0</v>
      </c>
      <c r="I197" s="226">
        <f>INDEX('Uganda workforce data - raw'!$A$4:$F$619,MATCH($B197, 'Uganda workforce data - raw'!$B$4:$B$619,0), MATCH("Filled Male",'Uganda workforce data - raw'!$A$4:$F$4,0))*INDEX('Mapping cadres'!$B$1:$Z$616,MATCH($B197, 'Mapping cadres'!$B$1:$B$616,0), MATCH(I$32,'Mapping cadres'!$B$1:$Z$1,0))</f>
        <v>0</v>
      </c>
      <c r="J197" s="226">
        <f>INDEX('Uganda workforce data - raw'!$A$4:$F$619,MATCH($B197, 'Uganda workforce data - raw'!$B$4:$B$619,0), MATCH("Filled Male",'Uganda workforce data - raw'!$A$4:$F$4,0))*INDEX('Mapping cadres'!$B$1:$Z$616,MATCH($B197, 'Mapping cadres'!$B$1:$B$616,0), MATCH(J$32,'Mapping cadres'!$B$1:$Z$1,0))</f>
        <v>0</v>
      </c>
      <c r="K197" s="226">
        <f>INDEX('Uganda workforce data - raw'!$A$4:$F$619,MATCH($B197, 'Uganda workforce data - raw'!$B$4:$B$619,0), MATCH("Filled Male",'Uganda workforce data - raw'!$A$4:$F$4,0))*INDEX('Mapping cadres'!$B$1:$Z$616,MATCH($B197, 'Mapping cadres'!$B$1:$B$616,0), MATCH(K$32,'Mapping cadres'!$B$1:$Z$1,0))</f>
        <v>0</v>
      </c>
      <c r="L197" s="226">
        <f>INDEX('Uganda workforce data - raw'!$A$4:$F$619,MATCH($B197, 'Uganda workforce data - raw'!$B$4:$B$619,0), MATCH("Filled Male",'Uganda workforce data - raw'!$A$4:$F$4,0))*INDEX('Mapping cadres'!$B$1:$Z$616,MATCH($B197, 'Mapping cadres'!$B$1:$B$616,0), MATCH(L$32,'Mapping cadres'!$B$1:$Z$1,0))</f>
        <v>0</v>
      </c>
      <c r="M197" s="226">
        <f>INDEX('Uganda workforce data - raw'!$A$4:$F$619,MATCH($B197, 'Uganda workforce data - raw'!$B$4:$B$619,0), MATCH("Filled Male",'Uganda workforce data - raw'!$A$4:$F$4,0))*INDEX('Mapping cadres'!$B$1:$Z$616,MATCH($B197, 'Mapping cadres'!$B$1:$B$616,0), MATCH(M$32,'Mapping cadres'!$B$1:$Z$1,0))</f>
        <v>0</v>
      </c>
      <c r="N197" s="226">
        <f>INDEX('Uganda workforce data - raw'!$A$4:$F$619,MATCH($B197, 'Uganda workforce data - raw'!$B$4:$B$619,0), MATCH("Filled Male",'Uganda workforce data - raw'!$A$4:$F$4,0))*INDEX('Mapping cadres'!$B$1:$Z$616,MATCH($B197, 'Mapping cadres'!$B$1:$B$616,0), MATCH(N$32,'Mapping cadres'!$B$1:$Z$1,0))</f>
        <v>0</v>
      </c>
      <c r="O197" s="226">
        <f>INDEX('Uganda workforce data - raw'!$A$4:$F$619,MATCH($B197, 'Uganda workforce data - raw'!$B$4:$B$619,0), MATCH("Filled Male",'Uganda workforce data - raw'!$A$4:$F$4,0))*INDEX('Mapping cadres'!$B$1:$Z$616,MATCH($B197, 'Mapping cadres'!$B$1:$B$616,0), MATCH(O$32,'Mapping cadres'!$B$1:$Z$1,0))</f>
        <v>0</v>
      </c>
      <c r="P197" s="226">
        <f>INDEX('Uganda workforce data - raw'!$A$4:$F$619,MATCH($B197, 'Uganda workforce data - raw'!$B$4:$B$619,0), MATCH("Filled Male",'Uganda workforce data - raw'!$A$4:$F$4,0))*INDEX('Mapping cadres'!$B$1:$Z$616,MATCH($B197, 'Mapping cadres'!$B$1:$B$616,0), MATCH(P$32,'Mapping cadres'!$B$1:$Z$1,0))</f>
        <v>0</v>
      </c>
      <c r="Q197" s="226">
        <f>INDEX('Uganda workforce data - raw'!$A$4:$F$619,MATCH($B197, 'Uganda workforce data - raw'!$B$4:$B$619,0), MATCH("Filled Male",'Uganda workforce data - raw'!$A$4:$F$4,0))*INDEX('Mapping cadres'!$B$1:$Z$616,MATCH($B197, 'Mapping cadres'!$B$1:$B$616,0), MATCH(Q$32,'Mapping cadres'!$B$1:$Z$1,0))</f>
        <v>0</v>
      </c>
      <c r="R197" s="226">
        <f>INDEX('Uganda workforce data - raw'!$A$4:$F$619,MATCH($B197, 'Uganda workforce data - raw'!$B$4:$B$619,0), MATCH("Filled Male",'Uganda workforce data - raw'!$A$4:$F$4,0))*INDEX('Mapping cadres'!$B$1:$Z$616,MATCH($B197, 'Mapping cadres'!$B$1:$B$616,0), MATCH(R$32,'Mapping cadres'!$B$1:$Z$1,0))</f>
        <v>0</v>
      </c>
      <c r="S197" s="226">
        <f>INDEX('Uganda workforce data - raw'!$A$4:$F$619,MATCH($B197, 'Uganda workforce data - raw'!$B$4:$B$619,0), MATCH("Filled Male",'Uganda workforce data - raw'!$A$4:$F$4,0))*INDEX('Mapping cadres'!$B$1:$Z$616,MATCH($B197, 'Mapping cadres'!$B$1:$B$616,0), MATCH(S$32,'Mapping cadres'!$B$1:$Z$1,0))</f>
        <v>0</v>
      </c>
      <c r="T197" s="226">
        <f>INDEX('Uganda workforce data - raw'!$A$4:$F$619,MATCH($B197, 'Uganda workforce data - raw'!$B$4:$B$619,0), MATCH("Filled Male",'Uganda workforce data - raw'!$A$4:$F$4,0))*INDEX('Mapping cadres'!$B$1:$Z$616,MATCH($B197, 'Mapping cadres'!$B$1:$B$616,0), MATCH(T$32,'Mapping cadres'!$B$1:$Z$1,0))</f>
        <v>0</v>
      </c>
      <c r="U197" s="226">
        <f>INDEX('Uganda workforce data - raw'!$A$4:$F$619,MATCH($B197, 'Uganda workforce data - raw'!$B$4:$B$619,0), MATCH("Filled Male",'Uganda workforce data - raw'!$A$4:$F$4,0))*INDEX('Mapping cadres'!$B$1:$Z$616,MATCH($B197, 'Mapping cadres'!$B$1:$B$616,0), MATCH(U$32,'Mapping cadres'!$B$1:$Z$1,0))</f>
        <v>0</v>
      </c>
      <c r="V197" s="226">
        <f>INDEX('Uganda workforce data - raw'!$A$4:$F$619,MATCH($B197, 'Uganda workforce data - raw'!$B$4:$B$619,0), MATCH("Filled Male",'Uganda workforce data - raw'!$A$4:$F$4,0))*INDEX('Mapping cadres'!$B$1:$Z$616,MATCH($B197, 'Mapping cadres'!$B$1:$B$616,0), MATCH(V$32,'Mapping cadres'!$B$1:$Z$1,0))</f>
        <v>0</v>
      </c>
      <c r="W197" s="226">
        <f>INDEX('Uganda workforce data - raw'!$A$4:$F$619,MATCH($B197, 'Uganda workforce data - raw'!$B$4:$B$619,0), MATCH("Filled Male",'Uganda workforce data - raw'!$A$4:$F$4,0))*INDEX('Mapping cadres'!$B$1:$Z$616,MATCH($B197, 'Mapping cadres'!$B$1:$B$616,0), MATCH(W$32,'Mapping cadres'!$B$1:$Z$1,0))</f>
        <v>0</v>
      </c>
      <c r="X197" s="226">
        <f>INDEX('Uganda workforce data - raw'!$A$4:$F$619,MATCH($B197, 'Uganda workforce data - raw'!$B$4:$B$619,0), MATCH("Filled Male",'Uganda workforce data - raw'!$A$4:$F$4,0))*INDEX('Mapping cadres'!$B$1:$Z$616,MATCH($B197, 'Mapping cadres'!$B$1:$B$616,0), MATCH(X$32,'Mapping cadres'!$B$1:$Z$1,0))</f>
        <v>0</v>
      </c>
      <c r="Y197" s="226">
        <f>INDEX('Uganda workforce data - raw'!$A$4:$F$619,MATCH($B197, 'Uganda workforce data - raw'!$B$4:$B$619,0), MATCH("Filled Male",'Uganda workforce data - raw'!$A$4:$F$4,0))*INDEX('Mapping cadres'!$B$1:$Z$616,MATCH($B197, 'Mapping cadres'!$B$1:$B$616,0), MATCH(Y$32,'Mapping cadres'!$B$1:$Z$1,0))</f>
        <v>0</v>
      </c>
      <c r="Z197" s="226">
        <f>INDEX('Uganda workforce data - raw'!$A$4:$F$619,MATCH($B197, 'Uganda workforce data - raw'!$B$4:$B$619,0), MATCH("Filled Male",'Uganda workforce data - raw'!$A$4:$F$4,0))*INDEX('Mapping cadres'!$B$1:$Z$616,MATCH($B197, 'Mapping cadres'!$B$1:$B$616,0), MATCH(Z$32,'Mapping cadres'!$B$1:$Z$1,0))</f>
        <v>0</v>
      </c>
      <c r="AA197" s="226">
        <f>INDEX('Uganda workforce data - raw'!$A$4:$F$619,MATCH($B197, 'Uganda workforce data - raw'!$B$4:$B$619,0), MATCH("Filled Female",'Uganda workforce data - raw'!$A$4:$F$4,0))*INDEX('Mapping cadres'!$B$1:$Z$616,MATCH($B197, 'Mapping cadres'!$B$1:$B$616,0), MATCH(AA$32,'Mapping cadres'!$B$1:$Z$1,0))</f>
        <v>1</v>
      </c>
      <c r="AB197" s="226">
        <f>INDEX('Uganda workforce data - raw'!$A$4:$F$619,MATCH($B197, 'Uganda workforce data - raw'!$B$4:$B$619,0), MATCH("Filled Female",'Uganda workforce data - raw'!$A$4:$F$4,0))*INDEX('Mapping cadres'!$B$1:$Z$616,MATCH($B197, 'Mapping cadres'!$B$1:$B$616,0), MATCH(AB$32,'Mapping cadres'!$B$1:$Z$1,0))</f>
        <v>0</v>
      </c>
      <c r="AC197" s="226">
        <f>INDEX('Uganda workforce data - raw'!$A$4:$F$619,MATCH($B197, 'Uganda workforce data - raw'!$B$4:$B$619,0), MATCH("Filled Female",'Uganda workforce data - raw'!$A$4:$F$4,0))*INDEX('Mapping cadres'!$B$1:$Z$616,MATCH($B197, 'Mapping cadres'!$B$1:$B$616,0), MATCH(AC$32,'Mapping cadres'!$B$1:$Z$1,0))</f>
        <v>0</v>
      </c>
      <c r="AD197" s="226">
        <f>INDEX('Uganda workforce data - raw'!$A$4:$F$619,MATCH($B197, 'Uganda workforce data - raw'!$B$4:$B$619,0), MATCH("Filled Female",'Uganda workforce data - raw'!$A$4:$F$4,0))*INDEX('Mapping cadres'!$B$1:$Z$616,MATCH($B197, 'Mapping cadres'!$B$1:$B$616,0), MATCH(AD$32,'Mapping cadres'!$B$1:$Z$1,0))</f>
        <v>0</v>
      </c>
      <c r="AE197" s="226">
        <f>INDEX('Uganda workforce data - raw'!$A$4:$F$619,MATCH($B197, 'Uganda workforce data - raw'!$B$4:$B$619,0), MATCH("Filled Female",'Uganda workforce data - raw'!$A$4:$F$4,0))*INDEX('Mapping cadres'!$B$1:$Z$616,MATCH($B197, 'Mapping cadres'!$B$1:$B$616,0), MATCH(AE$32,'Mapping cadres'!$B$1:$Z$1,0))</f>
        <v>0</v>
      </c>
      <c r="AF197" s="226">
        <f>INDEX('Uganda workforce data - raw'!$A$4:$F$619,MATCH($B197, 'Uganda workforce data - raw'!$B$4:$B$619,0), MATCH("Filled Female",'Uganda workforce data - raw'!$A$4:$F$4,0))*INDEX('Mapping cadres'!$B$1:$Z$616,MATCH($B197, 'Mapping cadres'!$B$1:$B$616,0), MATCH(AF$32,'Mapping cadres'!$B$1:$Z$1,0))</f>
        <v>0</v>
      </c>
      <c r="AG197" s="226">
        <f>INDEX('Uganda workforce data - raw'!$A$4:$F$619,MATCH($B197, 'Uganda workforce data - raw'!$B$4:$B$619,0), MATCH("Filled Female",'Uganda workforce data - raw'!$A$4:$F$4,0))*INDEX('Mapping cadres'!$B$1:$Z$616,MATCH($B197, 'Mapping cadres'!$B$1:$B$616,0), MATCH(AG$32,'Mapping cadres'!$B$1:$Z$1,0))</f>
        <v>0</v>
      </c>
      <c r="AH197" s="226">
        <f>INDEX('Uganda workforce data - raw'!$A$4:$F$619,MATCH($B197, 'Uganda workforce data - raw'!$B$4:$B$619,0), MATCH("Filled Female",'Uganda workforce data - raw'!$A$4:$F$4,0))*INDEX('Mapping cadres'!$B$1:$Z$616,MATCH($B197, 'Mapping cadres'!$B$1:$B$616,0), MATCH(AH$32,'Mapping cadres'!$B$1:$Z$1,0))</f>
        <v>0</v>
      </c>
      <c r="AI197" s="226">
        <f>INDEX('Uganda workforce data - raw'!$A$4:$F$619,MATCH($B197, 'Uganda workforce data - raw'!$B$4:$B$619,0), MATCH("Filled Female",'Uganda workforce data - raw'!$A$4:$F$4,0))*INDEX('Mapping cadres'!$B$1:$Z$616,MATCH($B197, 'Mapping cadres'!$B$1:$B$616,0), MATCH(AI$32,'Mapping cadres'!$B$1:$Z$1,0))</f>
        <v>0</v>
      </c>
      <c r="AJ197" s="226">
        <f>INDEX('Uganda workforce data - raw'!$A$4:$F$619,MATCH($B197, 'Uganda workforce data - raw'!$B$4:$B$619,0), MATCH("Filled Female",'Uganda workforce data - raw'!$A$4:$F$4,0))*INDEX('Mapping cadres'!$B$1:$Z$616,MATCH($B197, 'Mapping cadres'!$B$1:$B$616,0), MATCH(AJ$32,'Mapping cadres'!$B$1:$Z$1,0))</f>
        <v>0</v>
      </c>
      <c r="AK197" s="226">
        <f>INDEX('Uganda workforce data - raw'!$A$4:$F$619,MATCH($B197, 'Uganda workforce data - raw'!$B$4:$B$619,0), MATCH("Filled Female",'Uganda workforce data - raw'!$A$4:$F$4,0))*INDEX('Mapping cadres'!$B$1:$Z$616,MATCH($B197, 'Mapping cadres'!$B$1:$B$616,0), MATCH(AK$32,'Mapping cadres'!$B$1:$Z$1,0))</f>
        <v>0</v>
      </c>
      <c r="AL197" s="226">
        <f>INDEX('Uganda workforce data - raw'!$A$4:$F$619,MATCH($B197, 'Uganda workforce data - raw'!$B$4:$B$619,0), MATCH("Filled Female",'Uganda workforce data - raw'!$A$4:$F$4,0))*INDEX('Mapping cadres'!$B$1:$Z$616,MATCH($B197, 'Mapping cadres'!$B$1:$B$616,0), MATCH(AL$32,'Mapping cadres'!$B$1:$Z$1,0))</f>
        <v>0</v>
      </c>
      <c r="AM197" s="226">
        <f>INDEX('Uganda workforce data - raw'!$A$4:$F$619,MATCH($B197, 'Uganda workforce data - raw'!$B$4:$B$619,0), MATCH("Filled Female",'Uganda workforce data - raw'!$A$4:$F$4,0))*INDEX('Mapping cadres'!$B$1:$Z$616,MATCH($B197, 'Mapping cadres'!$B$1:$B$616,0), MATCH(AM$32,'Mapping cadres'!$B$1:$Z$1,0))</f>
        <v>0</v>
      </c>
      <c r="AN197" s="226">
        <f>INDEX('Uganda workforce data - raw'!$A$4:$F$619,MATCH($B197, 'Uganda workforce data - raw'!$B$4:$B$619,0), MATCH("Filled Female",'Uganda workforce data - raw'!$A$4:$F$4,0))*INDEX('Mapping cadres'!$B$1:$Z$616,MATCH($B197, 'Mapping cadres'!$B$1:$B$616,0), MATCH(AN$32,'Mapping cadres'!$B$1:$Z$1,0))</f>
        <v>0</v>
      </c>
      <c r="AO197" s="226">
        <f>INDEX('Uganda workforce data - raw'!$A$4:$F$619,MATCH($B197, 'Uganda workforce data - raw'!$B$4:$B$619,0), MATCH("Filled Female",'Uganda workforce data - raw'!$A$4:$F$4,0))*INDEX('Mapping cadres'!$B$1:$Z$616,MATCH($B197, 'Mapping cadres'!$B$1:$B$616,0), MATCH(AO$32,'Mapping cadres'!$B$1:$Z$1,0))</f>
        <v>0</v>
      </c>
      <c r="AP197" s="226">
        <f>INDEX('Uganda workforce data - raw'!$A$4:$F$619,MATCH($B197, 'Uganda workforce data - raw'!$B$4:$B$619,0), MATCH("Filled Female",'Uganda workforce data - raw'!$A$4:$F$4,0))*INDEX('Mapping cadres'!$B$1:$Z$616,MATCH($B197, 'Mapping cadres'!$B$1:$B$616,0), MATCH(AP$32,'Mapping cadres'!$B$1:$Z$1,0))</f>
        <v>0</v>
      </c>
      <c r="AQ197" s="226">
        <f>INDEX('Uganda workforce data - raw'!$A$4:$F$619,MATCH($B197, 'Uganda workforce data - raw'!$B$4:$B$619,0), MATCH("Filled Female",'Uganda workforce data - raw'!$A$4:$F$4,0))*INDEX('Mapping cadres'!$B$1:$Z$616,MATCH($B197, 'Mapping cadres'!$B$1:$B$616,0), MATCH(AQ$32,'Mapping cadres'!$B$1:$Z$1,0))</f>
        <v>0</v>
      </c>
      <c r="AR197" s="226">
        <f>INDEX('Uganda workforce data - raw'!$A$4:$F$619,MATCH($B197, 'Uganda workforce data - raw'!$B$4:$B$619,0), MATCH("Filled Female",'Uganda workforce data - raw'!$A$4:$F$4,0))*INDEX('Mapping cadres'!$B$1:$Z$616,MATCH($B197, 'Mapping cadres'!$B$1:$B$616,0), MATCH(AR$32,'Mapping cadres'!$B$1:$Z$1,0))</f>
        <v>0</v>
      </c>
      <c r="AS197" s="226">
        <f>INDEX('Uganda workforce data - raw'!$A$4:$F$619,MATCH($B197, 'Uganda workforce data - raw'!$B$4:$B$619,0), MATCH("Filled Female",'Uganda workforce data - raw'!$A$4:$F$4,0))*INDEX('Mapping cadres'!$B$1:$Z$616,MATCH($B197, 'Mapping cadres'!$B$1:$B$616,0), MATCH(AS$32,'Mapping cadres'!$B$1:$Z$1,0))</f>
        <v>0</v>
      </c>
      <c r="AT197" s="226">
        <f>INDEX('Uganda workforce data - raw'!$A$4:$F$619,MATCH($B197, 'Uganda workforce data - raw'!$B$4:$B$619,0), MATCH("Filled Female",'Uganda workforce data - raw'!$A$4:$F$4,0))*INDEX('Mapping cadres'!$B$1:$Z$616,MATCH($B197, 'Mapping cadres'!$B$1:$B$616,0), MATCH(AT$32,'Mapping cadres'!$B$1:$Z$1,0))</f>
        <v>0</v>
      </c>
      <c r="AU197" s="226">
        <f>INDEX('Uganda workforce data - raw'!$A$4:$F$619,MATCH($B197, 'Uganda workforce data - raw'!$B$4:$B$619,0), MATCH("Filled Female",'Uganda workforce data - raw'!$A$4:$F$4,0))*INDEX('Mapping cadres'!$B$1:$Z$616,MATCH($B197, 'Mapping cadres'!$B$1:$B$616,0), MATCH(AU$32,'Mapping cadres'!$B$1:$Z$1,0))</f>
        <v>0</v>
      </c>
      <c r="AV197" s="226">
        <f>INDEX('Uganda workforce data - raw'!$A$4:$F$619,MATCH($B197, 'Uganda workforce data - raw'!$B$4:$B$619,0), MATCH("Filled Female",'Uganda workforce data - raw'!$A$4:$F$4,0))*INDEX('Mapping cadres'!$B$1:$Z$616,MATCH($B197, 'Mapping cadres'!$B$1:$B$616,0), MATCH(AV$32,'Mapping cadres'!$B$1:$Z$1,0))</f>
        <v>0</v>
      </c>
      <c r="AW197" s="226">
        <f>INDEX('Uganda workforce data - raw'!$A$4:$F$619,MATCH($B197, 'Uganda workforce data - raw'!$B$4:$B$619,0), MATCH("Filled Female",'Uganda workforce data - raw'!$A$4:$F$4,0))*INDEX('Mapping cadres'!$B$1:$Z$616,MATCH($B197, 'Mapping cadres'!$B$1:$B$616,0), MATCH(AW$32,'Mapping cadres'!$B$1:$Z$1,0))</f>
        <v>0</v>
      </c>
      <c r="AX197" s="226">
        <f>INDEX('Uganda workforce data - raw'!$A$4:$F$619,MATCH($B197, 'Uganda workforce data - raw'!$B$4:$B$619,0), MATCH("Filled Female",'Uganda workforce data - raw'!$A$4:$F$4,0))*INDEX('Mapping cadres'!$B$1:$Z$616,MATCH($B197, 'Mapping cadres'!$B$1:$B$616,0), MATCH(AX$32,'Mapping cadres'!$B$1:$Z$1,0))</f>
        <v>0</v>
      </c>
      <c r="AY197" s="226">
        <f t="shared" si="53"/>
        <v>1</v>
      </c>
      <c r="AZ197" s="226">
        <f t="shared" si="54"/>
        <v>0</v>
      </c>
      <c r="BA197" s="226">
        <f t="shared" si="55"/>
        <v>0</v>
      </c>
      <c r="BB197" s="226">
        <f t="shared" si="56"/>
        <v>0</v>
      </c>
      <c r="BC197" s="226">
        <f t="shared" si="57"/>
        <v>0</v>
      </c>
      <c r="BD197" s="226">
        <f t="shared" si="58"/>
        <v>0</v>
      </c>
      <c r="BE197" s="226">
        <f t="shared" si="59"/>
        <v>0</v>
      </c>
      <c r="BF197" s="226">
        <f t="shared" si="60"/>
        <v>0</v>
      </c>
      <c r="BG197" s="226">
        <f t="shared" si="61"/>
        <v>0</v>
      </c>
      <c r="BH197" s="226">
        <f t="shared" si="62"/>
        <v>0</v>
      </c>
      <c r="BI197" s="226">
        <f t="shared" si="63"/>
        <v>0</v>
      </c>
      <c r="BJ197" s="226">
        <f t="shared" si="64"/>
        <v>0</v>
      </c>
      <c r="BK197" s="226">
        <f t="shared" si="65"/>
        <v>0</v>
      </c>
      <c r="BL197" s="226">
        <f t="shared" si="66"/>
        <v>0</v>
      </c>
      <c r="BM197" s="226">
        <f t="shared" si="67"/>
        <v>0</v>
      </c>
      <c r="BN197" s="226">
        <f t="shared" si="68"/>
        <v>0</v>
      </c>
      <c r="BO197" s="226">
        <f t="shared" si="69"/>
        <v>0</v>
      </c>
      <c r="BP197" s="226">
        <f t="shared" si="70"/>
        <v>0</v>
      </c>
      <c r="BQ197" s="226">
        <f t="shared" si="71"/>
        <v>0</v>
      </c>
      <c r="BR197" s="226">
        <f t="shared" si="72"/>
        <v>0</v>
      </c>
      <c r="BS197" s="226">
        <f t="shared" si="73"/>
        <v>0</v>
      </c>
      <c r="BT197" s="226">
        <f t="shared" si="74"/>
        <v>0</v>
      </c>
      <c r="BU197" s="226">
        <f t="shared" si="75"/>
        <v>0</v>
      </c>
      <c r="BV197" s="226">
        <f t="shared" si="76"/>
        <v>0</v>
      </c>
    </row>
    <row r="198" spans="1:74">
      <c r="A198" s="226">
        <v>166</v>
      </c>
      <c r="B198" s="237" t="s">
        <v>1470</v>
      </c>
      <c r="C198" s="226">
        <f>INDEX('Uganda workforce data - raw'!$A$4:$F$619,MATCH($B198, 'Uganda workforce data - raw'!$B$4:$B$619,0), MATCH("Filled Male",'Uganda workforce data - raw'!$A$4:$F$4,0))*INDEX('Mapping cadres'!$B$1:$Z$616,MATCH($B198, 'Mapping cadres'!$B$1:$B$616,0), MATCH(C$32,'Mapping cadres'!$B$1:$Z$1,0))</f>
        <v>0</v>
      </c>
      <c r="D198" s="226">
        <f>INDEX('Uganda workforce data - raw'!$A$4:$F$619,MATCH($B198, 'Uganda workforce data - raw'!$B$4:$B$619,0), MATCH("Filled Male",'Uganda workforce data - raw'!$A$4:$F$4,0))*INDEX('Mapping cadres'!$B$1:$Z$616,MATCH($B198, 'Mapping cadres'!$B$1:$B$616,0), MATCH(D$32,'Mapping cadres'!$B$1:$Z$1,0))</f>
        <v>0</v>
      </c>
      <c r="E198" s="226">
        <f>INDEX('Uganda workforce data - raw'!$A$4:$F$619,MATCH($B198, 'Uganda workforce data - raw'!$B$4:$B$619,0), MATCH("Filled Male",'Uganda workforce data - raw'!$A$4:$F$4,0))*INDEX('Mapping cadres'!$B$1:$Z$616,MATCH($B198, 'Mapping cadres'!$B$1:$B$616,0), MATCH(E$32,'Mapping cadres'!$B$1:$Z$1,0))</f>
        <v>0</v>
      </c>
      <c r="F198" s="226">
        <f>INDEX('Uganda workforce data - raw'!$A$4:$F$619,MATCH($B198, 'Uganda workforce data - raw'!$B$4:$B$619,0), MATCH("Filled Male",'Uganda workforce data - raw'!$A$4:$F$4,0))*INDEX('Mapping cadres'!$B$1:$Z$616,MATCH($B198, 'Mapping cadres'!$B$1:$B$616,0), MATCH(F$32,'Mapping cadres'!$B$1:$Z$1,0))</f>
        <v>0</v>
      </c>
      <c r="G198" s="226">
        <f>INDEX('Uganda workforce data - raw'!$A$4:$F$619,MATCH($B198, 'Uganda workforce data - raw'!$B$4:$B$619,0), MATCH("Filled Male",'Uganda workforce data - raw'!$A$4:$F$4,0))*INDEX('Mapping cadres'!$B$1:$Z$616,MATCH($B198, 'Mapping cadres'!$B$1:$B$616,0), MATCH(G$32,'Mapping cadres'!$B$1:$Z$1,0))</f>
        <v>0</v>
      </c>
      <c r="H198" s="226">
        <f>INDEX('Uganda workforce data - raw'!$A$4:$F$619,MATCH($B198, 'Uganda workforce data - raw'!$B$4:$B$619,0), MATCH("Filled Male",'Uganda workforce data - raw'!$A$4:$F$4,0))*INDEX('Mapping cadres'!$B$1:$Z$616,MATCH($B198, 'Mapping cadres'!$B$1:$B$616,0), MATCH(H$32,'Mapping cadres'!$B$1:$Z$1,0))</f>
        <v>0</v>
      </c>
      <c r="I198" s="226">
        <f>INDEX('Uganda workforce data - raw'!$A$4:$F$619,MATCH($B198, 'Uganda workforce data - raw'!$B$4:$B$619,0), MATCH("Filled Male",'Uganda workforce data - raw'!$A$4:$F$4,0))*INDEX('Mapping cadres'!$B$1:$Z$616,MATCH($B198, 'Mapping cadres'!$B$1:$B$616,0), MATCH(I$32,'Mapping cadres'!$B$1:$Z$1,0))</f>
        <v>0</v>
      </c>
      <c r="J198" s="226">
        <f>INDEX('Uganda workforce data - raw'!$A$4:$F$619,MATCH($B198, 'Uganda workforce data - raw'!$B$4:$B$619,0), MATCH("Filled Male",'Uganda workforce data - raw'!$A$4:$F$4,0))*INDEX('Mapping cadres'!$B$1:$Z$616,MATCH($B198, 'Mapping cadres'!$B$1:$B$616,0), MATCH(J$32,'Mapping cadres'!$B$1:$Z$1,0))</f>
        <v>0</v>
      </c>
      <c r="K198" s="226">
        <f>INDEX('Uganda workforce data - raw'!$A$4:$F$619,MATCH($B198, 'Uganda workforce data - raw'!$B$4:$B$619,0), MATCH("Filled Male",'Uganda workforce data - raw'!$A$4:$F$4,0))*INDEX('Mapping cadres'!$B$1:$Z$616,MATCH($B198, 'Mapping cadres'!$B$1:$B$616,0), MATCH(K$32,'Mapping cadres'!$B$1:$Z$1,0))</f>
        <v>0</v>
      </c>
      <c r="L198" s="226">
        <f>INDEX('Uganda workforce data - raw'!$A$4:$F$619,MATCH($B198, 'Uganda workforce data - raw'!$B$4:$B$619,0), MATCH("Filled Male",'Uganda workforce data - raw'!$A$4:$F$4,0))*INDEX('Mapping cadres'!$B$1:$Z$616,MATCH($B198, 'Mapping cadres'!$B$1:$B$616,0), MATCH(L$32,'Mapping cadres'!$B$1:$Z$1,0))</f>
        <v>0</v>
      </c>
      <c r="M198" s="226">
        <f>INDEX('Uganda workforce data - raw'!$A$4:$F$619,MATCH($B198, 'Uganda workforce data - raw'!$B$4:$B$619,0), MATCH("Filled Male",'Uganda workforce data - raw'!$A$4:$F$4,0))*INDEX('Mapping cadres'!$B$1:$Z$616,MATCH($B198, 'Mapping cadres'!$B$1:$B$616,0), MATCH(M$32,'Mapping cadres'!$B$1:$Z$1,0))</f>
        <v>0</v>
      </c>
      <c r="N198" s="226">
        <f>INDEX('Uganda workforce data - raw'!$A$4:$F$619,MATCH($B198, 'Uganda workforce data - raw'!$B$4:$B$619,0), MATCH("Filled Male",'Uganda workforce data - raw'!$A$4:$F$4,0))*INDEX('Mapping cadres'!$B$1:$Z$616,MATCH($B198, 'Mapping cadres'!$B$1:$B$616,0), MATCH(N$32,'Mapping cadres'!$B$1:$Z$1,0))</f>
        <v>0</v>
      </c>
      <c r="O198" s="226">
        <f>INDEX('Uganda workforce data - raw'!$A$4:$F$619,MATCH($B198, 'Uganda workforce data - raw'!$B$4:$B$619,0), MATCH("Filled Male",'Uganda workforce data - raw'!$A$4:$F$4,0))*INDEX('Mapping cadres'!$B$1:$Z$616,MATCH($B198, 'Mapping cadres'!$B$1:$B$616,0), MATCH(O$32,'Mapping cadres'!$B$1:$Z$1,0))</f>
        <v>0</v>
      </c>
      <c r="P198" s="226">
        <f>INDEX('Uganda workforce data - raw'!$A$4:$F$619,MATCH($B198, 'Uganda workforce data - raw'!$B$4:$B$619,0), MATCH("Filled Male",'Uganda workforce data - raw'!$A$4:$F$4,0))*INDEX('Mapping cadres'!$B$1:$Z$616,MATCH($B198, 'Mapping cadres'!$B$1:$B$616,0), MATCH(P$32,'Mapping cadres'!$B$1:$Z$1,0))</f>
        <v>0</v>
      </c>
      <c r="Q198" s="226">
        <f>INDEX('Uganda workforce data - raw'!$A$4:$F$619,MATCH($B198, 'Uganda workforce data - raw'!$B$4:$B$619,0), MATCH("Filled Male",'Uganda workforce data - raw'!$A$4:$F$4,0))*INDEX('Mapping cadres'!$B$1:$Z$616,MATCH($B198, 'Mapping cadres'!$B$1:$B$616,0), MATCH(Q$32,'Mapping cadres'!$B$1:$Z$1,0))</f>
        <v>0</v>
      </c>
      <c r="R198" s="226">
        <f>INDEX('Uganda workforce data - raw'!$A$4:$F$619,MATCH($B198, 'Uganda workforce data - raw'!$B$4:$B$619,0), MATCH("Filled Male",'Uganda workforce data - raw'!$A$4:$F$4,0))*INDEX('Mapping cadres'!$B$1:$Z$616,MATCH($B198, 'Mapping cadres'!$B$1:$B$616,0), MATCH(R$32,'Mapping cadres'!$B$1:$Z$1,0))</f>
        <v>0</v>
      </c>
      <c r="S198" s="226">
        <f>INDEX('Uganda workforce data - raw'!$A$4:$F$619,MATCH($B198, 'Uganda workforce data - raw'!$B$4:$B$619,0), MATCH("Filled Male",'Uganda workforce data - raw'!$A$4:$F$4,0))*INDEX('Mapping cadres'!$B$1:$Z$616,MATCH($B198, 'Mapping cadres'!$B$1:$B$616,0), MATCH(S$32,'Mapping cadres'!$B$1:$Z$1,0))</f>
        <v>0</v>
      </c>
      <c r="T198" s="226">
        <f>INDEX('Uganda workforce data - raw'!$A$4:$F$619,MATCH($B198, 'Uganda workforce data - raw'!$B$4:$B$619,0), MATCH("Filled Male",'Uganda workforce data - raw'!$A$4:$F$4,0))*INDEX('Mapping cadres'!$B$1:$Z$616,MATCH($B198, 'Mapping cadres'!$B$1:$B$616,0), MATCH(T$32,'Mapping cadres'!$B$1:$Z$1,0))</f>
        <v>0</v>
      </c>
      <c r="U198" s="226">
        <f>INDEX('Uganda workforce data - raw'!$A$4:$F$619,MATCH($B198, 'Uganda workforce data - raw'!$B$4:$B$619,0), MATCH("Filled Male",'Uganda workforce data - raw'!$A$4:$F$4,0))*INDEX('Mapping cadres'!$B$1:$Z$616,MATCH($B198, 'Mapping cadres'!$B$1:$B$616,0), MATCH(U$32,'Mapping cadres'!$B$1:$Z$1,0))</f>
        <v>0</v>
      </c>
      <c r="V198" s="226">
        <f>INDEX('Uganda workforce data - raw'!$A$4:$F$619,MATCH($B198, 'Uganda workforce data - raw'!$B$4:$B$619,0), MATCH("Filled Male",'Uganda workforce data - raw'!$A$4:$F$4,0))*INDEX('Mapping cadres'!$B$1:$Z$616,MATCH($B198, 'Mapping cadres'!$B$1:$B$616,0), MATCH(V$32,'Mapping cadres'!$B$1:$Z$1,0))</f>
        <v>0</v>
      </c>
      <c r="W198" s="226">
        <f>INDEX('Uganda workforce data - raw'!$A$4:$F$619,MATCH($B198, 'Uganda workforce data - raw'!$B$4:$B$619,0), MATCH("Filled Male",'Uganda workforce data - raw'!$A$4:$F$4,0))*INDEX('Mapping cadres'!$B$1:$Z$616,MATCH($B198, 'Mapping cadres'!$B$1:$B$616,0), MATCH(W$32,'Mapping cadres'!$B$1:$Z$1,0))</f>
        <v>0</v>
      </c>
      <c r="X198" s="226">
        <f>INDEX('Uganda workforce data - raw'!$A$4:$F$619,MATCH($B198, 'Uganda workforce data - raw'!$B$4:$B$619,0), MATCH("Filled Male",'Uganda workforce data - raw'!$A$4:$F$4,0))*INDEX('Mapping cadres'!$B$1:$Z$616,MATCH($B198, 'Mapping cadres'!$B$1:$B$616,0), MATCH(X$32,'Mapping cadres'!$B$1:$Z$1,0))</f>
        <v>0</v>
      </c>
      <c r="Y198" s="226">
        <f>INDEX('Uganda workforce data - raw'!$A$4:$F$619,MATCH($B198, 'Uganda workforce data - raw'!$B$4:$B$619,0), MATCH("Filled Male",'Uganda workforce data - raw'!$A$4:$F$4,0))*INDEX('Mapping cadres'!$B$1:$Z$616,MATCH($B198, 'Mapping cadres'!$B$1:$B$616,0), MATCH(Y$32,'Mapping cadres'!$B$1:$Z$1,0))</f>
        <v>0</v>
      </c>
      <c r="Z198" s="226">
        <f>INDEX('Uganda workforce data - raw'!$A$4:$F$619,MATCH($B198, 'Uganda workforce data - raw'!$B$4:$B$619,0), MATCH("Filled Male",'Uganda workforce data - raw'!$A$4:$F$4,0))*INDEX('Mapping cadres'!$B$1:$Z$616,MATCH($B198, 'Mapping cadres'!$B$1:$B$616,0), MATCH(Z$32,'Mapping cadres'!$B$1:$Z$1,0))</f>
        <v>0</v>
      </c>
      <c r="AA198" s="226">
        <f>INDEX('Uganda workforce data - raw'!$A$4:$F$619,MATCH($B198, 'Uganda workforce data - raw'!$B$4:$B$619,0), MATCH("Filled Female",'Uganda workforce data - raw'!$A$4:$F$4,0))*INDEX('Mapping cadres'!$B$1:$Z$616,MATCH($B198, 'Mapping cadres'!$B$1:$B$616,0), MATCH(AA$32,'Mapping cadres'!$B$1:$Z$1,0))</f>
        <v>0</v>
      </c>
      <c r="AB198" s="226">
        <f>INDEX('Uganda workforce data - raw'!$A$4:$F$619,MATCH($B198, 'Uganda workforce data - raw'!$B$4:$B$619,0), MATCH("Filled Female",'Uganda workforce data - raw'!$A$4:$F$4,0))*INDEX('Mapping cadres'!$B$1:$Z$616,MATCH($B198, 'Mapping cadres'!$B$1:$B$616,0), MATCH(AB$32,'Mapping cadres'!$B$1:$Z$1,0))</f>
        <v>0</v>
      </c>
      <c r="AC198" s="226">
        <f>INDEX('Uganda workforce data - raw'!$A$4:$F$619,MATCH($B198, 'Uganda workforce data - raw'!$B$4:$B$619,0), MATCH("Filled Female",'Uganda workforce data - raw'!$A$4:$F$4,0))*INDEX('Mapping cadres'!$B$1:$Z$616,MATCH($B198, 'Mapping cadres'!$B$1:$B$616,0), MATCH(AC$32,'Mapping cadres'!$B$1:$Z$1,0))</f>
        <v>0</v>
      </c>
      <c r="AD198" s="226">
        <f>INDEX('Uganda workforce data - raw'!$A$4:$F$619,MATCH($B198, 'Uganda workforce data - raw'!$B$4:$B$619,0), MATCH("Filled Female",'Uganda workforce data - raw'!$A$4:$F$4,0))*INDEX('Mapping cadres'!$B$1:$Z$616,MATCH($B198, 'Mapping cadres'!$B$1:$B$616,0), MATCH(AD$32,'Mapping cadres'!$B$1:$Z$1,0))</f>
        <v>0</v>
      </c>
      <c r="AE198" s="226">
        <f>INDEX('Uganda workforce data - raw'!$A$4:$F$619,MATCH($B198, 'Uganda workforce data - raw'!$B$4:$B$619,0), MATCH("Filled Female",'Uganda workforce data - raw'!$A$4:$F$4,0))*INDEX('Mapping cadres'!$B$1:$Z$616,MATCH($B198, 'Mapping cadres'!$B$1:$B$616,0), MATCH(AE$32,'Mapping cadres'!$B$1:$Z$1,0))</f>
        <v>0</v>
      </c>
      <c r="AF198" s="226">
        <f>INDEX('Uganda workforce data - raw'!$A$4:$F$619,MATCH($B198, 'Uganda workforce data - raw'!$B$4:$B$619,0), MATCH("Filled Female",'Uganda workforce data - raw'!$A$4:$F$4,0))*INDEX('Mapping cadres'!$B$1:$Z$616,MATCH($B198, 'Mapping cadres'!$B$1:$B$616,0), MATCH(AF$32,'Mapping cadres'!$B$1:$Z$1,0))</f>
        <v>0</v>
      </c>
      <c r="AG198" s="226">
        <f>INDEX('Uganda workforce data - raw'!$A$4:$F$619,MATCH($B198, 'Uganda workforce data - raw'!$B$4:$B$619,0), MATCH("Filled Female",'Uganda workforce data - raw'!$A$4:$F$4,0))*INDEX('Mapping cadres'!$B$1:$Z$616,MATCH($B198, 'Mapping cadres'!$B$1:$B$616,0), MATCH(AG$32,'Mapping cadres'!$B$1:$Z$1,0))</f>
        <v>0</v>
      </c>
      <c r="AH198" s="226">
        <f>INDEX('Uganda workforce data - raw'!$A$4:$F$619,MATCH($B198, 'Uganda workforce data - raw'!$B$4:$B$619,0), MATCH("Filled Female",'Uganda workforce data - raw'!$A$4:$F$4,0))*INDEX('Mapping cadres'!$B$1:$Z$616,MATCH($B198, 'Mapping cadres'!$B$1:$B$616,0), MATCH(AH$32,'Mapping cadres'!$B$1:$Z$1,0))</f>
        <v>0</v>
      </c>
      <c r="AI198" s="226">
        <f>INDEX('Uganda workforce data - raw'!$A$4:$F$619,MATCH($B198, 'Uganda workforce data - raw'!$B$4:$B$619,0), MATCH("Filled Female",'Uganda workforce data - raw'!$A$4:$F$4,0))*INDEX('Mapping cadres'!$B$1:$Z$616,MATCH($B198, 'Mapping cadres'!$B$1:$B$616,0), MATCH(AI$32,'Mapping cadres'!$B$1:$Z$1,0))</f>
        <v>1</v>
      </c>
      <c r="AJ198" s="226">
        <f>INDEX('Uganda workforce data - raw'!$A$4:$F$619,MATCH($B198, 'Uganda workforce data - raw'!$B$4:$B$619,0), MATCH("Filled Female",'Uganda workforce data - raw'!$A$4:$F$4,0))*INDEX('Mapping cadres'!$B$1:$Z$616,MATCH($B198, 'Mapping cadres'!$B$1:$B$616,0), MATCH(AJ$32,'Mapping cadres'!$B$1:$Z$1,0))</f>
        <v>0</v>
      </c>
      <c r="AK198" s="226">
        <f>INDEX('Uganda workforce data - raw'!$A$4:$F$619,MATCH($B198, 'Uganda workforce data - raw'!$B$4:$B$619,0), MATCH("Filled Female",'Uganda workforce data - raw'!$A$4:$F$4,0))*INDEX('Mapping cadres'!$B$1:$Z$616,MATCH($B198, 'Mapping cadres'!$B$1:$B$616,0), MATCH(AK$32,'Mapping cadres'!$B$1:$Z$1,0))</f>
        <v>0</v>
      </c>
      <c r="AL198" s="226">
        <f>INDEX('Uganda workforce data - raw'!$A$4:$F$619,MATCH($B198, 'Uganda workforce data - raw'!$B$4:$B$619,0), MATCH("Filled Female",'Uganda workforce data - raw'!$A$4:$F$4,0))*INDEX('Mapping cadres'!$B$1:$Z$616,MATCH($B198, 'Mapping cadres'!$B$1:$B$616,0), MATCH(AL$32,'Mapping cadres'!$B$1:$Z$1,0))</f>
        <v>0</v>
      </c>
      <c r="AM198" s="226">
        <f>INDEX('Uganda workforce data - raw'!$A$4:$F$619,MATCH($B198, 'Uganda workforce data - raw'!$B$4:$B$619,0), MATCH("Filled Female",'Uganda workforce data - raw'!$A$4:$F$4,0))*INDEX('Mapping cadres'!$B$1:$Z$616,MATCH($B198, 'Mapping cadres'!$B$1:$B$616,0), MATCH(AM$32,'Mapping cadres'!$B$1:$Z$1,0))</f>
        <v>0</v>
      </c>
      <c r="AN198" s="226">
        <f>INDEX('Uganda workforce data - raw'!$A$4:$F$619,MATCH($B198, 'Uganda workforce data - raw'!$B$4:$B$619,0), MATCH("Filled Female",'Uganda workforce data - raw'!$A$4:$F$4,0))*INDEX('Mapping cadres'!$B$1:$Z$616,MATCH($B198, 'Mapping cadres'!$B$1:$B$616,0), MATCH(AN$32,'Mapping cadres'!$B$1:$Z$1,0))</f>
        <v>0</v>
      </c>
      <c r="AO198" s="226">
        <f>INDEX('Uganda workforce data - raw'!$A$4:$F$619,MATCH($B198, 'Uganda workforce data - raw'!$B$4:$B$619,0), MATCH("Filled Female",'Uganda workforce data - raw'!$A$4:$F$4,0))*INDEX('Mapping cadres'!$B$1:$Z$616,MATCH($B198, 'Mapping cadres'!$B$1:$B$616,0), MATCH(AO$32,'Mapping cadres'!$B$1:$Z$1,0))</f>
        <v>0</v>
      </c>
      <c r="AP198" s="226">
        <f>INDEX('Uganda workforce data - raw'!$A$4:$F$619,MATCH($B198, 'Uganda workforce data - raw'!$B$4:$B$619,0), MATCH("Filled Female",'Uganda workforce data - raw'!$A$4:$F$4,0))*INDEX('Mapping cadres'!$B$1:$Z$616,MATCH($B198, 'Mapping cadres'!$B$1:$B$616,0), MATCH(AP$32,'Mapping cadres'!$B$1:$Z$1,0))</f>
        <v>0</v>
      </c>
      <c r="AQ198" s="226">
        <f>INDEX('Uganda workforce data - raw'!$A$4:$F$619,MATCH($B198, 'Uganda workforce data - raw'!$B$4:$B$619,0), MATCH("Filled Female",'Uganda workforce data - raw'!$A$4:$F$4,0))*INDEX('Mapping cadres'!$B$1:$Z$616,MATCH($B198, 'Mapping cadres'!$B$1:$B$616,0), MATCH(AQ$32,'Mapping cadres'!$B$1:$Z$1,0))</f>
        <v>0</v>
      </c>
      <c r="AR198" s="226">
        <f>INDEX('Uganda workforce data - raw'!$A$4:$F$619,MATCH($B198, 'Uganda workforce data - raw'!$B$4:$B$619,0), MATCH("Filled Female",'Uganda workforce data - raw'!$A$4:$F$4,0))*INDEX('Mapping cadres'!$B$1:$Z$616,MATCH($B198, 'Mapping cadres'!$B$1:$B$616,0), MATCH(AR$32,'Mapping cadres'!$B$1:$Z$1,0))</f>
        <v>0</v>
      </c>
      <c r="AS198" s="226">
        <f>INDEX('Uganda workforce data - raw'!$A$4:$F$619,MATCH($B198, 'Uganda workforce data - raw'!$B$4:$B$619,0), MATCH("Filled Female",'Uganda workforce data - raw'!$A$4:$F$4,0))*INDEX('Mapping cadres'!$B$1:$Z$616,MATCH($B198, 'Mapping cadres'!$B$1:$B$616,0), MATCH(AS$32,'Mapping cadres'!$B$1:$Z$1,0))</f>
        <v>0</v>
      </c>
      <c r="AT198" s="226">
        <f>INDEX('Uganda workforce data - raw'!$A$4:$F$619,MATCH($B198, 'Uganda workforce data - raw'!$B$4:$B$619,0), MATCH("Filled Female",'Uganda workforce data - raw'!$A$4:$F$4,0))*INDEX('Mapping cadres'!$B$1:$Z$616,MATCH($B198, 'Mapping cadres'!$B$1:$B$616,0), MATCH(AT$32,'Mapping cadres'!$B$1:$Z$1,0))</f>
        <v>0</v>
      </c>
      <c r="AU198" s="226">
        <f>INDEX('Uganda workforce data - raw'!$A$4:$F$619,MATCH($B198, 'Uganda workforce data - raw'!$B$4:$B$619,0), MATCH("Filled Female",'Uganda workforce data - raw'!$A$4:$F$4,0))*INDEX('Mapping cadres'!$B$1:$Z$616,MATCH($B198, 'Mapping cadres'!$B$1:$B$616,0), MATCH(AU$32,'Mapping cadres'!$B$1:$Z$1,0))</f>
        <v>0</v>
      </c>
      <c r="AV198" s="226">
        <f>INDEX('Uganda workforce data - raw'!$A$4:$F$619,MATCH($B198, 'Uganda workforce data - raw'!$B$4:$B$619,0), MATCH("Filled Female",'Uganda workforce data - raw'!$A$4:$F$4,0))*INDEX('Mapping cadres'!$B$1:$Z$616,MATCH($B198, 'Mapping cadres'!$B$1:$B$616,0), MATCH(AV$32,'Mapping cadres'!$B$1:$Z$1,0))</f>
        <v>0</v>
      </c>
      <c r="AW198" s="226">
        <f>INDEX('Uganda workforce data - raw'!$A$4:$F$619,MATCH($B198, 'Uganda workforce data - raw'!$B$4:$B$619,0), MATCH("Filled Female",'Uganda workforce data - raw'!$A$4:$F$4,0))*INDEX('Mapping cadres'!$B$1:$Z$616,MATCH($B198, 'Mapping cadres'!$B$1:$B$616,0), MATCH(AW$32,'Mapping cadres'!$B$1:$Z$1,0))</f>
        <v>0</v>
      </c>
      <c r="AX198" s="226">
        <f>INDEX('Uganda workforce data - raw'!$A$4:$F$619,MATCH($B198, 'Uganda workforce data - raw'!$B$4:$B$619,0), MATCH("Filled Female",'Uganda workforce data - raw'!$A$4:$F$4,0))*INDEX('Mapping cadres'!$B$1:$Z$616,MATCH($B198, 'Mapping cadres'!$B$1:$B$616,0), MATCH(AX$32,'Mapping cadres'!$B$1:$Z$1,0))</f>
        <v>0</v>
      </c>
      <c r="AY198" s="226">
        <f t="shared" si="53"/>
        <v>0</v>
      </c>
      <c r="AZ198" s="226">
        <f t="shared" si="54"/>
        <v>0</v>
      </c>
      <c r="BA198" s="226">
        <f t="shared" si="55"/>
        <v>0</v>
      </c>
      <c r="BB198" s="226">
        <f t="shared" si="56"/>
        <v>0</v>
      </c>
      <c r="BC198" s="226">
        <f t="shared" si="57"/>
        <v>0</v>
      </c>
      <c r="BD198" s="226">
        <f t="shared" si="58"/>
        <v>0</v>
      </c>
      <c r="BE198" s="226">
        <f t="shared" si="59"/>
        <v>0</v>
      </c>
      <c r="BF198" s="226">
        <f t="shared" si="60"/>
        <v>0</v>
      </c>
      <c r="BG198" s="226">
        <f t="shared" si="61"/>
        <v>1</v>
      </c>
      <c r="BH198" s="226">
        <f t="shared" si="62"/>
        <v>0</v>
      </c>
      <c r="BI198" s="226">
        <f t="shared" si="63"/>
        <v>0</v>
      </c>
      <c r="BJ198" s="226">
        <f t="shared" si="64"/>
        <v>0</v>
      </c>
      <c r="BK198" s="226">
        <f t="shared" si="65"/>
        <v>0</v>
      </c>
      <c r="BL198" s="226">
        <f t="shared" si="66"/>
        <v>0</v>
      </c>
      <c r="BM198" s="226">
        <f t="shared" si="67"/>
        <v>0</v>
      </c>
      <c r="BN198" s="226">
        <f t="shared" si="68"/>
        <v>0</v>
      </c>
      <c r="BO198" s="226">
        <f t="shared" si="69"/>
        <v>0</v>
      </c>
      <c r="BP198" s="226">
        <f t="shared" si="70"/>
        <v>0</v>
      </c>
      <c r="BQ198" s="226">
        <f t="shared" si="71"/>
        <v>0</v>
      </c>
      <c r="BR198" s="226">
        <f t="shared" si="72"/>
        <v>0</v>
      </c>
      <c r="BS198" s="226">
        <f t="shared" si="73"/>
        <v>0</v>
      </c>
      <c r="BT198" s="226">
        <f t="shared" si="74"/>
        <v>0</v>
      </c>
      <c r="BU198" s="226">
        <f t="shared" si="75"/>
        <v>0</v>
      </c>
      <c r="BV198" s="226">
        <f t="shared" si="76"/>
        <v>0</v>
      </c>
    </row>
    <row r="199" spans="1:74">
      <c r="A199" s="226">
        <v>167</v>
      </c>
      <c r="B199" s="226" t="s">
        <v>1471</v>
      </c>
      <c r="C199" s="226">
        <f>INDEX('Uganda workforce data - raw'!$A$4:$F$619,MATCH($B199, 'Uganda workforce data - raw'!$B$4:$B$619,0), MATCH("Filled Male",'Uganda workforce data - raw'!$A$4:$F$4,0))*INDEX('Mapping cadres'!$B$1:$Z$616,MATCH($B199, 'Mapping cadres'!$B$1:$B$616,0), MATCH(C$32,'Mapping cadres'!$B$1:$Z$1,0))</f>
        <v>0</v>
      </c>
      <c r="D199" s="226">
        <f>INDEX('Uganda workforce data - raw'!$A$4:$F$619,MATCH($B199, 'Uganda workforce data - raw'!$B$4:$B$619,0), MATCH("Filled Male",'Uganda workforce data - raw'!$A$4:$F$4,0))*INDEX('Mapping cadres'!$B$1:$Z$616,MATCH($B199, 'Mapping cadres'!$B$1:$B$616,0), MATCH(D$32,'Mapping cadres'!$B$1:$Z$1,0))</f>
        <v>0</v>
      </c>
      <c r="E199" s="226">
        <f>INDEX('Uganda workforce data - raw'!$A$4:$F$619,MATCH($B199, 'Uganda workforce data - raw'!$B$4:$B$619,0), MATCH("Filled Male",'Uganda workforce data - raw'!$A$4:$F$4,0))*INDEX('Mapping cadres'!$B$1:$Z$616,MATCH($B199, 'Mapping cadres'!$B$1:$B$616,0), MATCH(E$32,'Mapping cadres'!$B$1:$Z$1,0))</f>
        <v>0</v>
      </c>
      <c r="F199" s="226">
        <f>INDEX('Uganda workforce data - raw'!$A$4:$F$619,MATCH($B199, 'Uganda workforce data - raw'!$B$4:$B$619,0), MATCH("Filled Male",'Uganda workforce data - raw'!$A$4:$F$4,0))*INDEX('Mapping cadres'!$B$1:$Z$616,MATCH($B199, 'Mapping cadres'!$B$1:$B$616,0), MATCH(F$32,'Mapping cadres'!$B$1:$Z$1,0))</f>
        <v>0</v>
      </c>
      <c r="G199" s="226">
        <f>INDEX('Uganda workforce data - raw'!$A$4:$F$619,MATCH($B199, 'Uganda workforce data - raw'!$B$4:$B$619,0), MATCH("Filled Male",'Uganda workforce data - raw'!$A$4:$F$4,0))*INDEX('Mapping cadres'!$B$1:$Z$616,MATCH($B199, 'Mapping cadres'!$B$1:$B$616,0), MATCH(G$32,'Mapping cadres'!$B$1:$Z$1,0))</f>
        <v>0</v>
      </c>
      <c r="H199" s="226">
        <f>INDEX('Uganda workforce data - raw'!$A$4:$F$619,MATCH($B199, 'Uganda workforce data - raw'!$B$4:$B$619,0), MATCH("Filled Male",'Uganda workforce data - raw'!$A$4:$F$4,0))*INDEX('Mapping cadres'!$B$1:$Z$616,MATCH($B199, 'Mapping cadres'!$B$1:$B$616,0), MATCH(H$32,'Mapping cadres'!$B$1:$Z$1,0))</f>
        <v>0</v>
      </c>
      <c r="I199" s="226">
        <f>INDEX('Uganda workforce data - raw'!$A$4:$F$619,MATCH($B199, 'Uganda workforce data - raw'!$B$4:$B$619,0), MATCH("Filled Male",'Uganda workforce data - raw'!$A$4:$F$4,0))*INDEX('Mapping cadres'!$B$1:$Z$616,MATCH($B199, 'Mapping cadres'!$B$1:$B$616,0), MATCH(I$32,'Mapping cadres'!$B$1:$Z$1,0))</f>
        <v>0</v>
      </c>
      <c r="J199" s="226">
        <f>INDEX('Uganda workforce data - raw'!$A$4:$F$619,MATCH($B199, 'Uganda workforce data - raw'!$B$4:$B$619,0), MATCH("Filled Male",'Uganda workforce data - raw'!$A$4:$F$4,0))*INDEX('Mapping cadres'!$B$1:$Z$616,MATCH($B199, 'Mapping cadres'!$B$1:$B$616,0), MATCH(J$32,'Mapping cadres'!$B$1:$Z$1,0))</f>
        <v>0</v>
      </c>
      <c r="K199" s="226">
        <f>INDEX('Uganda workforce data - raw'!$A$4:$F$619,MATCH($B199, 'Uganda workforce data - raw'!$B$4:$B$619,0), MATCH("Filled Male",'Uganda workforce data - raw'!$A$4:$F$4,0))*INDEX('Mapping cadres'!$B$1:$Z$616,MATCH($B199, 'Mapping cadres'!$B$1:$B$616,0), MATCH(K$32,'Mapping cadres'!$B$1:$Z$1,0))</f>
        <v>0</v>
      </c>
      <c r="L199" s="226">
        <f>INDEX('Uganda workforce data - raw'!$A$4:$F$619,MATCH($B199, 'Uganda workforce data - raw'!$B$4:$B$619,0), MATCH("Filled Male",'Uganda workforce data - raw'!$A$4:$F$4,0))*INDEX('Mapping cadres'!$B$1:$Z$616,MATCH($B199, 'Mapping cadres'!$B$1:$B$616,0), MATCH(L$32,'Mapping cadres'!$B$1:$Z$1,0))</f>
        <v>0</v>
      </c>
      <c r="M199" s="226">
        <f>INDEX('Uganda workforce data - raw'!$A$4:$F$619,MATCH($B199, 'Uganda workforce data - raw'!$B$4:$B$619,0), MATCH("Filled Male",'Uganda workforce data - raw'!$A$4:$F$4,0))*INDEX('Mapping cadres'!$B$1:$Z$616,MATCH($B199, 'Mapping cadres'!$B$1:$B$616,0), MATCH(M$32,'Mapping cadres'!$B$1:$Z$1,0))</f>
        <v>0</v>
      </c>
      <c r="N199" s="226">
        <f>INDEX('Uganda workforce data - raw'!$A$4:$F$619,MATCH($B199, 'Uganda workforce data - raw'!$B$4:$B$619,0), MATCH("Filled Male",'Uganda workforce data - raw'!$A$4:$F$4,0))*INDEX('Mapping cadres'!$B$1:$Z$616,MATCH($B199, 'Mapping cadres'!$B$1:$B$616,0), MATCH(N$32,'Mapping cadres'!$B$1:$Z$1,0))</f>
        <v>0</v>
      </c>
      <c r="O199" s="226">
        <f>INDEX('Uganda workforce data - raw'!$A$4:$F$619,MATCH($B199, 'Uganda workforce data - raw'!$B$4:$B$619,0), MATCH("Filled Male",'Uganda workforce data - raw'!$A$4:$F$4,0))*INDEX('Mapping cadres'!$B$1:$Z$616,MATCH($B199, 'Mapping cadres'!$B$1:$B$616,0), MATCH(O$32,'Mapping cadres'!$B$1:$Z$1,0))</f>
        <v>0</v>
      </c>
      <c r="P199" s="226">
        <f>INDEX('Uganda workforce data - raw'!$A$4:$F$619,MATCH($B199, 'Uganda workforce data - raw'!$B$4:$B$619,0), MATCH("Filled Male",'Uganda workforce data - raw'!$A$4:$F$4,0))*INDEX('Mapping cadres'!$B$1:$Z$616,MATCH($B199, 'Mapping cadres'!$B$1:$B$616,0), MATCH(P$32,'Mapping cadres'!$B$1:$Z$1,0))</f>
        <v>0</v>
      </c>
      <c r="Q199" s="226">
        <f>INDEX('Uganda workforce data - raw'!$A$4:$F$619,MATCH($B199, 'Uganda workforce data - raw'!$B$4:$B$619,0), MATCH("Filled Male",'Uganda workforce data - raw'!$A$4:$F$4,0))*INDEX('Mapping cadres'!$B$1:$Z$616,MATCH($B199, 'Mapping cadres'!$B$1:$B$616,0), MATCH(Q$32,'Mapping cadres'!$B$1:$Z$1,0))</f>
        <v>0</v>
      </c>
      <c r="R199" s="226">
        <f>INDEX('Uganda workforce data - raw'!$A$4:$F$619,MATCH($B199, 'Uganda workforce data - raw'!$B$4:$B$619,0), MATCH("Filled Male",'Uganda workforce data - raw'!$A$4:$F$4,0))*INDEX('Mapping cadres'!$B$1:$Z$616,MATCH($B199, 'Mapping cadres'!$B$1:$B$616,0), MATCH(R$32,'Mapping cadres'!$B$1:$Z$1,0))</f>
        <v>9</v>
      </c>
      <c r="S199" s="226">
        <f>INDEX('Uganda workforce data - raw'!$A$4:$F$619,MATCH($B199, 'Uganda workforce data - raw'!$B$4:$B$619,0), MATCH("Filled Male",'Uganda workforce data - raw'!$A$4:$F$4,0))*INDEX('Mapping cadres'!$B$1:$Z$616,MATCH($B199, 'Mapping cadres'!$B$1:$B$616,0), MATCH(S$32,'Mapping cadres'!$B$1:$Z$1,0))</f>
        <v>0</v>
      </c>
      <c r="T199" s="226">
        <f>INDEX('Uganda workforce data - raw'!$A$4:$F$619,MATCH($B199, 'Uganda workforce data - raw'!$B$4:$B$619,0), MATCH("Filled Male",'Uganda workforce data - raw'!$A$4:$F$4,0))*INDEX('Mapping cadres'!$B$1:$Z$616,MATCH($B199, 'Mapping cadres'!$B$1:$B$616,0), MATCH(T$32,'Mapping cadres'!$B$1:$Z$1,0))</f>
        <v>0</v>
      </c>
      <c r="U199" s="226">
        <f>INDEX('Uganda workforce data - raw'!$A$4:$F$619,MATCH($B199, 'Uganda workforce data - raw'!$B$4:$B$619,0), MATCH("Filled Male",'Uganda workforce data - raw'!$A$4:$F$4,0))*INDEX('Mapping cadres'!$B$1:$Z$616,MATCH($B199, 'Mapping cadres'!$B$1:$B$616,0), MATCH(U$32,'Mapping cadres'!$B$1:$Z$1,0))</f>
        <v>0</v>
      </c>
      <c r="V199" s="226">
        <f>INDEX('Uganda workforce data - raw'!$A$4:$F$619,MATCH($B199, 'Uganda workforce data - raw'!$B$4:$B$619,0), MATCH("Filled Male",'Uganda workforce data - raw'!$A$4:$F$4,0))*INDEX('Mapping cadres'!$B$1:$Z$616,MATCH($B199, 'Mapping cadres'!$B$1:$B$616,0), MATCH(V$32,'Mapping cadres'!$B$1:$Z$1,0))</f>
        <v>0</v>
      </c>
      <c r="W199" s="226">
        <f>INDEX('Uganda workforce data - raw'!$A$4:$F$619,MATCH($B199, 'Uganda workforce data - raw'!$B$4:$B$619,0), MATCH("Filled Male",'Uganda workforce data - raw'!$A$4:$F$4,0))*INDEX('Mapping cadres'!$B$1:$Z$616,MATCH($B199, 'Mapping cadres'!$B$1:$B$616,0), MATCH(W$32,'Mapping cadres'!$B$1:$Z$1,0))</f>
        <v>0</v>
      </c>
      <c r="X199" s="226">
        <f>INDEX('Uganda workforce data - raw'!$A$4:$F$619,MATCH($B199, 'Uganda workforce data - raw'!$B$4:$B$619,0), MATCH("Filled Male",'Uganda workforce data - raw'!$A$4:$F$4,0))*INDEX('Mapping cadres'!$B$1:$Z$616,MATCH($B199, 'Mapping cadres'!$B$1:$B$616,0), MATCH(X$32,'Mapping cadres'!$B$1:$Z$1,0))</f>
        <v>0</v>
      </c>
      <c r="Y199" s="226">
        <f>INDEX('Uganda workforce data - raw'!$A$4:$F$619,MATCH($B199, 'Uganda workforce data - raw'!$B$4:$B$619,0), MATCH("Filled Male",'Uganda workforce data - raw'!$A$4:$F$4,0))*INDEX('Mapping cadres'!$B$1:$Z$616,MATCH($B199, 'Mapping cadres'!$B$1:$B$616,0), MATCH(Y$32,'Mapping cadres'!$B$1:$Z$1,0))</f>
        <v>0</v>
      </c>
      <c r="Z199" s="226">
        <f>INDEX('Uganda workforce data - raw'!$A$4:$F$619,MATCH($B199, 'Uganda workforce data - raw'!$B$4:$B$619,0), MATCH("Filled Male",'Uganda workforce data - raw'!$A$4:$F$4,0))*INDEX('Mapping cadres'!$B$1:$Z$616,MATCH($B199, 'Mapping cadres'!$B$1:$B$616,0), MATCH(Z$32,'Mapping cadres'!$B$1:$Z$1,0))</f>
        <v>0</v>
      </c>
      <c r="AA199" s="226">
        <f>INDEX('Uganda workforce data - raw'!$A$4:$F$619,MATCH($B199, 'Uganda workforce data - raw'!$B$4:$B$619,0), MATCH("Filled Female",'Uganda workforce data - raw'!$A$4:$F$4,0))*INDEX('Mapping cadres'!$B$1:$Z$616,MATCH($B199, 'Mapping cadres'!$B$1:$B$616,0), MATCH(AA$32,'Mapping cadres'!$B$1:$Z$1,0))</f>
        <v>0</v>
      </c>
      <c r="AB199" s="226">
        <f>INDEX('Uganda workforce data - raw'!$A$4:$F$619,MATCH($B199, 'Uganda workforce data - raw'!$B$4:$B$619,0), MATCH("Filled Female",'Uganda workforce data - raw'!$A$4:$F$4,0))*INDEX('Mapping cadres'!$B$1:$Z$616,MATCH($B199, 'Mapping cadres'!$B$1:$B$616,0), MATCH(AB$32,'Mapping cadres'!$B$1:$Z$1,0))</f>
        <v>0</v>
      </c>
      <c r="AC199" s="226">
        <f>INDEX('Uganda workforce data - raw'!$A$4:$F$619,MATCH($B199, 'Uganda workforce data - raw'!$B$4:$B$619,0), MATCH("Filled Female",'Uganda workforce data - raw'!$A$4:$F$4,0))*INDEX('Mapping cadres'!$B$1:$Z$616,MATCH($B199, 'Mapping cadres'!$B$1:$B$616,0), MATCH(AC$32,'Mapping cadres'!$B$1:$Z$1,0))</f>
        <v>0</v>
      </c>
      <c r="AD199" s="226">
        <f>INDEX('Uganda workforce data - raw'!$A$4:$F$619,MATCH($B199, 'Uganda workforce data - raw'!$B$4:$B$619,0), MATCH("Filled Female",'Uganda workforce data - raw'!$A$4:$F$4,0))*INDEX('Mapping cadres'!$B$1:$Z$616,MATCH($B199, 'Mapping cadres'!$B$1:$B$616,0), MATCH(AD$32,'Mapping cadres'!$B$1:$Z$1,0))</f>
        <v>0</v>
      </c>
      <c r="AE199" s="226">
        <f>INDEX('Uganda workforce data - raw'!$A$4:$F$619,MATCH($B199, 'Uganda workforce data - raw'!$B$4:$B$619,0), MATCH("Filled Female",'Uganda workforce data - raw'!$A$4:$F$4,0))*INDEX('Mapping cadres'!$B$1:$Z$616,MATCH($B199, 'Mapping cadres'!$B$1:$B$616,0), MATCH(AE$32,'Mapping cadres'!$B$1:$Z$1,0))</f>
        <v>0</v>
      </c>
      <c r="AF199" s="226">
        <f>INDEX('Uganda workforce data - raw'!$A$4:$F$619,MATCH($B199, 'Uganda workforce data - raw'!$B$4:$B$619,0), MATCH("Filled Female",'Uganda workforce data - raw'!$A$4:$F$4,0))*INDEX('Mapping cadres'!$B$1:$Z$616,MATCH($B199, 'Mapping cadres'!$B$1:$B$616,0), MATCH(AF$32,'Mapping cadres'!$B$1:$Z$1,0))</f>
        <v>0</v>
      </c>
      <c r="AG199" s="226">
        <f>INDEX('Uganda workforce data - raw'!$A$4:$F$619,MATCH($B199, 'Uganda workforce data - raw'!$B$4:$B$619,0), MATCH("Filled Female",'Uganda workforce data - raw'!$A$4:$F$4,0))*INDEX('Mapping cadres'!$B$1:$Z$616,MATCH($B199, 'Mapping cadres'!$B$1:$B$616,0), MATCH(AG$32,'Mapping cadres'!$B$1:$Z$1,0))</f>
        <v>0</v>
      </c>
      <c r="AH199" s="226">
        <f>INDEX('Uganda workforce data - raw'!$A$4:$F$619,MATCH($B199, 'Uganda workforce data - raw'!$B$4:$B$619,0), MATCH("Filled Female",'Uganda workforce data - raw'!$A$4:$F$4,0))*INDEX('Mapping cadres'!$B$1:$Z$616,MATCH($B199, 'Mapping cadres'!$B$1:$B$616,0), MATCH(AH$32,'Mapping cadres'!$B$1:$Z$1,0))</f>
        <v>0</v>
      </c>
      <c r="AI199" s="226">
        <f>INDEX('Uganda workforce data - raw'!$A$4:$F$619,MATCH($B199, 'Uganda workforce data - raw'!$B$4:$B$619,0), MATCH("Filled Female",'Uganda workforce data - raw'!$A$4:$F$4,0))*INDEX('Mapping cadres'!$B$1:$Z$616,MATCH($B199, 'Mapping cadres'!$B$1:$B$616,0), MATCH(AI$32,'Mapping cadres'!$B$1:$Z$1,0))</f>
        <v>0</v>
      </c>
      <c r="AJ199" s="226">
        <f>INDEX('Uganda workforce data - raw'!$A$4:$F$619,MATCH($B199, 'Uganda workforce data - raw'!$B$4:$B$619,0), MATCH("Filled Female",'Uganda workforce data - raw'!$A$4:$F$4,0))*INDEX('Mapping cadres'!$B$1:$Z$616,MATCH($B199, 'Mapping cadres'!$B$1:$B$616,0), MATCH(AJ$32,'Mapping cadres'!$B$1:$Z$1,0))</f>
        <v>0</v>
      </c>
      <c r="AK199" s="226">
        <f>INDEX('Uganda workforce data - raw'!$A$4:$F$619,MATCH($B199, 'Uganda workforce data - raw'!$B$4:$B$619,0), MATCH("Filled Female",'Uganda workforce data - raw'!$A$4:$F$4,0))*INDEX('Mapping cadres'!$B$1:$Z$616,MATCH($B199, 'Mapping cadres'!$B$1:$B$616,0), MATCH(AK$32,'Mapping cadres'!$B$1:$Z$1,0))</f>
        <v>0</v>
      </c>
      <c r="AL199" s="226">
        <f>INDEX('Uganda workforce data - raw'!$A$4:$F$619,MATCH($B199, 'Uganda workforce data - raw'!$B$4:$B$619,0), MATCH("Filled Female",'Uganda workforce data - raw'!$A$4:$F$4,0))*INDEX('Mapping cadres'!$B$1:$Z$616,MATCH($B199, 'Mapping cadres'!$B$1:$B$616,0), MATCH(AL$32,'Mapping cadres'!$B$1:$Z$1,0))</f>
        <v>0</v>
      </c>
      <c r="AM199" s="226">
        <f>INDEX('Uganda workforce data - raw'!$A$4:$F$619,MATCH($B199, 'Uganda workforce data - raw'!$B$4:$B$619,0), MATCH("Filled Female",'Uganda workforce data - raw'!$A$4:$F$4,0))*INDEX('Mapping cadres'!$B$1:$Z$616,MATCH($B199, 'Mapping cadres'!$B$1:$B$616,0), MATCH(AM$32,'Mapping cadres'!$B$1:$Z$1,0))</f>
        <v>0</v>
      </c>
      <c r="AN199" s="226">
        <f>INDEX('Uganda workforce data - raw'!$A$4:$F$619,MATCH($B199, 'Uganda workforce data - raw'!$B$4:$B$619,0), MATCH("Filled Female",'Uganda workforce data - raw'!$A$4:$F$4,0))*INDEX('Mapping cadres'!$B$1:$Z$616,MATCH($B199, 'Mapping cadres'!$B$1:$B$616,0), MATCH(AN$32,'Mapping cadres'!$B$1:$Z$1,0))</f>
        <v>0</v>
      </c>
      <c r="AO199" s="226">
        <f>INDEX('Uganda workforce data - raw'!$A$4:$F$619,MATCH($B199, 'Uganda workforce data - raw'!$B$4:$B$619,0), MATCH("Filled Female",'Uganda workforce data - raw'!$A$4:$F$4,0))*INDEX('Mapping cadres'!$B$1:$Z$616,MATCH($B199, 'Mapping cadres'!$B$1:$B$616,0), MATCH(AO$32,'Mapping cadres'!$B$1:$Z$1,0))</f>
        <v>0</v>
      </c>
      <c r="AP199" s="226">
        <f>INDEX('Uganda workforce data - raw'!$A$4:$F$619,MATCH($B199, 'Uganda workforce data - raw'!$B$4:$B$619,0), MATCH("Filled Female",'Uganda workforce data - raw'!$A$4:$F$4,0))*INDEX('Mapping cadres'!$B$1:$Z$616,MATCH($B199, 'Mapping cadres'!$B$1:$B$616,0), MATCH(AP$32,'Mapping cadres'!$B$1:$Z$1,0))</f>
        <v>1</v>
      </c>
      <c r="AQ199" s="226">
        <f>INDEX('Uganda workforce data - raw'!$A$4:$F$619,MATCH($B199, 'Uganda workforce data - raw'!$B$4:$B$619,0), MATCH("Filled Female",'Uganda workforce data - raw'!$A$4:$F$4,0))*INDEX('Mapping cadres'!$B$1:$Z$616,MATCH($B199, 'Mapping cadres'!$B$1:$B$616,0), MATCH(AQ$32,'Mapping cadres'!$B$1:$Z$1,0))</f>
        <v>0</v>
      </c>
      <c r="AR199" s="226">
        <f>INDEX('Uganda workforce data - raw'!$A$4:$F$619,MATCH($B199, 'Uganda workforce data - raw'!$B$4:$B$619,0), MATCH("Filled Female",'Uganda workforce data - raw'!$A$4:$F$4,0))*INDEX('Mapping cadres'!$B$1:$Z$616,MATCH($B199, 'Mapping cadres'!$B$1:$B$616,0), MATCH(AR$32,'Mapping cadres'!$B$1:$Z$1,0))</f>
        <v>0</v>
      </c>
      <c r="AS199" s="226">
        <f>INDEX('Uganda workforce data - raw'!$A$4:$F$619,MATCH($B199, 'Uganda workforce data - raw'!$B$4:$B$619,0), MATCH("Filled Female",'Uganda workforce data - raw'!$A$4:$F$4,0))*INDEX('Mapping cadres'!$B$1:$Z$616,MATCH($B199, 'Mapping cadres'!$B$1:$B$616,0), MATCH(AS$32,'Mapping cadres'!$B$1:$Z$1,0))</f>
        <v>0</v>
      </c>
      <c r="AT199" s="226">
        <f>INDEX('Uganda workforce data - raw'!$A$4:$F$619,MATCH($B199, 'Uganda workforce data - raw'!$B$4:$B$619,0), MATCH("Filled Female",'Uganda workforce data - raw'!$A$4:$F$4,0))*INDEX('Mapping cadres'!$B$1:$Z$616,MATCH($B199, 'Mapping cadres'!$B$1:$B$616,0), MATCH(AT$32,'Mapping cadres'!$B$1:$Z$1,0))</f>
        <v>0</v>
      </c>
      <c r="AU199" s="226">
        <f>INDEX('Uganda workforce data - raw'!$A$4:$F$619,MATCH($B199, 'Uganda workforce data - raw'!$B$4:$B$619,0), MATCH("Filled Female",'Uganda workforce data - raw'!$A$4:$F$4,0))*INDEX('Mapping cadres'!$B$1:$Z$616,MATCH($B199, 'Mapping cadres'!$B$1:$B$616,0), MATCH(AU$32,'Mapping cadres'!$B$1:$Z$1,0))</f>
        <v>0</v>
      </c>
      <c r="AV199" s="226">
        <f>INDEX('Uganda workforce data - raw'!$A$4:$F$619,MATCH($B199, 'Uganda workforce data - raw'!$B$4:$B$619,0), MATCH("Filled Female",'Uganda workforce data - raw'!$A$4:$F$4,0))*INDEX('Mapping cadres'!$B$1:$Z$616,MATCH($B199, 'Mapping cadres'!$B$1:$B$616,0), MATCH(AV$32,'Mapping cadres'!$B$1:$Z$1,0))</f>
        <v>0</v>
      </c>
      <c r="AW199" s="226">
        <f>INDEX('Uganda workforce data - raw'!$A$4:$F$619,MATCH($B199, 'Uganda workforce data - raw'!$B$4:$B$619,0), MATCH("Filled Female",'Uganda workforce data - raw'!$A$4:$F$4,0))*INDEX('Mapping cadres'!$B$1:$Z$616,MATCH($B199, 'Mapping cadres'!$B$1:$B$616,0), MATCH(AW$32,'Mapping cadres'!$B$1:$Z$1,0))</f>
        <v>0</v>
      </c>
      <c r="AX199" s="226">
        <f>INDEX('Uganda workforce data - raw'!$A$4:$F$619,MATCH($B199, 'Uganda workforce data - raw'!$B$4:$B$619,0), MATCH("Filled Female",'Uganda workforce data - raw'!$A$4:$F$4,0))*INDEX('Mapping cadres'!$B$1:$Z$616,MATCH($B199, 'Mapping cadres'!$B$1:$B$616,0), MATCH(AX$32,'Mapping cadres'!$B$1:$Z$1,0))</f>
        <v>0</v>
      </c>
      <c r="AY199" s="226">
        <f t="shared" si="53"/>
        <v>0</v>
      </c>
      <c r="AZ199" s="226">
        <f t="shared" si="54"/>
        <v>0</v>
      </c>
      <c r="BA199" s="226">
        <f t="shared" si="55"/>
        <v>0</v>
      </c>
      <c r="BB199" s="226">
        <f t="shared" si="56"/>
        <v>0</v>
      </c>
      <c r="BC199" s="226">
        <f t="shared" si="57"/>
        <v>0</v>
      </c>
      <c r="BD199" s="226">
        <f t="shared" si="58"/>
        <v>0</v>
      </c>
      <c r="BE199" s="226">
        <f t="shared" si="59"/>
        <v>0</v>
      </c>
      <c r="BF199" s="226">
        <f t="shared" si="60"/>
        <v>0</v>
      </c>
      <c r="BG199" s="226">
        <f t="shared" si="61"/>
        <v>0</v>
      </c>
      <c r="BH199" s="226">
        <f t="shared" si="62"/>
        <v>0</v>
      </c>
      <c r="BI199" s="226">
        <f t="shared" si="63"/>
        <v>0</v>
      </c>
      <c r="BJ199" s="226">
        <f t="shared" si="64"/>
        <v>0</v>
      </c>
      <c r="BK199" s="226">
        <f t="shared" si="65"/>
        <v>0</v>
      </c>
      <c r="BL199" s="226">
        <f t="shared" si="66"/>
        <v>0</v>
      </c>
      <c r="BM199" s="226">
        <f t="shared" si="67"/>
        <v>0</v>
      </c>
      <c r="BN199" s="226">
        <f t="shared" si="68"/>
        <v>10</v>
      </c>
      <c r="BO199" s="226">
        <f t="shared" si="69"/>
        <v>0</v>
      </c>
      <c r="BP199" s="226">
        <f t="shared" si="70"/>
        <v>0</v>
      </c>
      <c r="BQ199" s="226">
        <f t="shared" si="71"/>
        <v>0</v>
      </c>
      <c r="BR199" s="226">
        <f t="shared" si="72"/>
        <v>0</v>
      </c>
      <c r="BS199" s="226">
        <f t="shared" si="73"/>
        <v>0</v>
      </c>
      <c r="BT199" s="226">
        <f t="shared" si="74"/>
        <v>0</v>
      </c>
      <c r="BU199" s="226">
        <f t="shared" si="75"/>
        <v>0</v>
      </c>
      <c r="BV199" s="226">
        <f t="shared" si="76"/>
        <v>0</v>
      </c>
    </row>
    <row r="200" spans="1:74">
      <c r="A200" s="226">
        <v>168</v>
      </c>
      <c r="B200" s="226" t="s">
        <v>1472</v>
      </c>
      <c r="C200" s="226">
        <f>INDEX('Uganda workforce data - raw'!$A$4:$F$619,MATCH($B200, 'Uganda workforce data - raw'!$B$4:$B$619,0), MATCH("Filled Male",'Uganda workforce data - raw'!$A$4:$F$4,0))*INDEX('Mapping cadres'!$B$1:$Z$616,MATCH($B200, 'Mapping cadres'!$B$1:$B$616,0), MATCH(C$32,'Mapping cadres'!$B$1:$Z$1,0))</f>
        <v>0</v>
      </c>
      <c r="D200" s="226">
        <f>INDEX('Uganda workforce data - raw'!$A$4:$F$619,MATCH($B200, 'Uganda workforce data - raw'!$B$4:$B$619,0), MATCH("Filled Male",'Uganda workforce data - raw'!$A$4:$F$4,0))*INDEX('Mapping cadres'!$B$1:$Z$616,MATCH($B200, 'Mapping cadres'!$B$1:$B$616,0), MATCH(D$32,'Mapping cadres'!$B$1:$Z$1,0))</f>
        <v>0</v>
      </c>
      <c r="E200" s="226">
        <f>INDEX('Uganda workforce data - raw'!$A$4:$F$619,MATCH($B200, 'Uganda workforce data - raw'!$B$4:$B$619,0), MATCH("Filled Male",'Uganda workforce data - raw'!$A$4:$F$4,0))*INDEX('Mapping cadres'!$B$1:$Z$616,MATCH($B200, 'Mapping cadres'!$B$1:$B$616,0), MATCH(E$32,'Mapping cadres'!$B$1:$Z$1,0))</f>
        <v>2</v>
      </c>
      <c r="F200" s="226">
        <f>INDEX('Uganda workforce data - raw'!$A$4:$F$619,MATCH($B200, 'Uganda workforce data - raw'!$B$4:$B$619,0), MATCH("Filled Male",'Uganda workforce data - raw'!$A$4:$F$4,0))*INDEX('Mapping cadres'!$B$1:$Z$616,MATCH($B200, 'Mapping cadres'!$B$1:$B$616,0), MATCH(F$32,'Mapping cadres'!$B$1:$Z$1,0))</f>
        <v>0</v>
      </c>
      <c r="G200" s="226">
        <f>INDEX('Uganda workforce data - raw'!$A$4:$F$619,MATCH($B200, 'Uganda workforce data - raw'!$B$4:$B$619,0), MATCH("Filled Male",'Uganda workforce data - raw'!$A$4:$F$4,0))*INDEX('Mapping cadres'!$B$1:$Z$616,MATCH($B200, 'Mapping cadres'!$B$1:$B$616,0), MATCH(G$32,'Mapping cadres'!$B$1:$Z$1,0))</f>
        <v>0</v>
      </c>
      <c r="H200" s="226">
        <f>INDEX('Uganda workforce data - raw'!$A$4:$F$619,MATCH($B200, 'Uganda workforce data - raw'!$B$4:$B$619,0), MATCH("Filled Male",'Uganda workforce data - raw'!$A$4:$F$4,0))*INDEX('Mapping cadres'!$B$1:$Z$616,MATCH($B200, 'Mapping cadres'!$B$1:$B$616,0), MATCH(H$32,'Mapping cadres'!$B$1:$Z$1,0))</f>
        <v>0</v>
      </c>
      <c r="I200" s="226">
        <f>INDEX('Uganda workforce data - raw'!$A$4:$F$619,MATCH($B200, 'Uganda workforce data - raw'!$B$4:$B$619,0), MATCH("Filled Male",'Uganda workforce data - raw'!$A$4:$F$4,0))*INDEX('Mapping cadres'!$B$1:$Z$616,MATCH($B200, 'Mapping cadres'!$B$1:$B$616,0), MATCH(I$32,'Mapping cadres'!$B$1:$Z$1,0))</f>
        <v>0</v>
      </c>
      <c r="J200" s="226">
        <f>INDEX('Uganda workforce data - raw'!$A$4:$F$619,MATCH($B200, 'Uganda workforce data - raw'!$B$4:$B$619,0), MATCH("Filled Male",'Uganda workforce data - raw'!$A$4:$F$4,0))*INDEX('Mapping cadres'!$B$1:$Z$616,MATCH($B200, 'Mapping cadres'!$B$1:$B$616,0), MATCH(J$32,'Mapping cadres'!$B$1:$Z$1,0))</f>
        <v>0</v>
      </c>
      <c r="K200" s="226">
        <f>INDEX('Uganda workforce data - raw'!$A$4:$F$619,MATCH($B200, 'Uganda workforce data - raw'!$B$4:$B$619,0), MATCH("Filled Male",'Uganda workforce data - raw'!$A$4:$F$4,0))*INDEX('Mapping cadres'!$B$1:$Z$616,MATCH($B200, 'Mapping cadres'!$B$1:$B$616,0), MATCH(K$32,'Mapping cadres'!$B$1:$Z$1,0))</f>
        <v>0</v>
      </c>
      <c r="L200" s="226">
        <f>INDEX('Uganda workforce data - raw'!$A$4:$F$619,MATCH($B200, 'Uganda workforce data - raw'!$B$4:$B$619,0), MATCH("Filled Male",'Uganda workforce data - raw'!$A$4:$F$4,0))*INDEX('Mapping cadres'!$B$1:$Z$616,MATCH($B200, 'Mapping cadres'!$B$1:$B$616,0), MATCH(L$32,'Mapping cadres'!$B$1:$Z$1,0))</f>
        <v>0</v>
      </c>
      <c r="M200" s="226">
        <f>INDEX('Uganda workforce data - raw'!$A$4:$F$619,MATCH($B200, 'Uganda workforce data - raw'!$B$4:$B$619,0), MATCH("Filled Male",'Uganda workforce data - raw'!$A$4:$F$4,0))*INDEX('Mapping cadres'!$B$1:$Z$616,MATCH($B200, 'Mapping cadres'!$B$1:$B$616,0), MATCH(M$32,'Mapping cadres'!$B$1:$Z$1,0))</f>
        <v>0</v>
      </c>
      <c r="N200" s="226">
        <f>INDEX('Uganda workforce data - raw'!$A$4:$F$619,MATCH($B200, 'Uganda workforce data - raw'!$B$4:$B$619,0), MATCH("Filled Male",'Uganda workforce data - raw'!$A$4:$F$4,0))*INDEX('Mapping cadres'!$B$1:$Z$616,MATCH($B200, 'Mapping cadres'!$B$1:$B$616,0), MATCH(N$32,'Mapping cadres'!$B$1:$Z$1,0))</f>
        <v>0</v>
      </c>
      <c r="O200" s="226">
        <f>INDEX('Uganda workforce data - raw'!$A$4:$F$619,MATCH($B200, 'Uganda workforce data - raw'!$B$4:$B$619,0), MATCH("Filled Male",'Uganda workforce data - raw'!$A$4:$F$4,0))*INDEX('Mapping cadres'!$B$1:$Z$616,MATCH($B200, 'Mapping cadres'!$B$1:$B$616,0), MATCH(O$32,'Mapping cadres'!$B$1:$Z$1,0))</f>
        <v>0</v>
      </c>
      <c r="P200" s="226">
        <f>INDEX('Uganda workforce data - raw'!$A$4:$F$619,MATCH($B200, 'Uganda workforce data - raw'!$B$4:$B$619,0), MATCH("Filled Male",'Uganda workforce data - raw'!$A$4:$F$4,0))*INDEX('Mapping cadres'!$B$1:$Z$616,MATCH($B200, 'Mapping cadres'!$B$1:$B$616,0), MATCH(P$32,'Mapping cadres'!$B$1:$Z$1,0))</f>
        <v>0</v>
      </c>
      <c r="Q200" s="226">
        <f>INDEX('Uganda workforce data - raw'!$A$4:$F$619,MATCH($B200, 'Uganda workforce data - raw'!$B$4:$B$619,0), MATCH("Filled Male",'Uganda workforce data - raw'!$A$4:$F$4,0))*INDEX('Mapping cadres'!$B$1:$Z$616,MATCH($B200, 'Mapping cadres'!$B$1:$B$616,0), MATCH(Q$32,'Mapping cadres'!$B$1:$Z$1,0))</f>
        <v>0</v>
      </c>
      <c r="R200" s="226">
        <f>INDEX('Uganda workforce data - raw'!$A$4:$F$619,MATCH($B200, 'Uganda workforce data - raw'!$B$4:$B$619,0), MATCH("Filled Male",'Uganda workforce data - raw'!$A$4:$F$4,0))*INDEX('Mapping cadres'!$B$1:$Z$616,MATCH($B200, 'Mapping cadres'!$B$1:$B$616,0), MATCH(R$32,'Mapping cadres'!$B$1:$Z$1,0))</f>
        <v>0</v>
      </c>
      <c r="S200" s="226">
        <f>INDEX('Uganda workforce data - raw'!$A$4:$F$619,MATCH($B200, 'Uganda workforce data - raw'!$B$4:$B$619,0), MATCH("Filled Male",'Uganda workforce data - raw'!$A$4:$F$4,0))*INDEX('Mapping cadres'!$B$1:$Z$616,MATCH($B200, 'Mapping cadres'!$B$1:$B$616,0), MATCH(S$32,'Mapping cadres'!$B$1:$Z$1,0))</f>
        <v>0</v>
      </c>
      <c r="T200" s="226">
        <f>INDEX('Uganda workforce data - raw'!$A$4:$F$619,MATCH($B200, 'Uganda workforce data - raw'!$B$4:$B$619,0), MATCH("Filled Male",'Uganda workforce data - raw'!$A$4:$F$4,0))*INDEX('Mapping cadres'!$B$1:$Z$616,MATCH($B200, 'Mapping cadres'!$B$1:$B$616,0), MATCH(T$32,'Mapping cadres'!$B$1:$Z$1,0))</f>
        <v>0</v>
      </c>
      <c r="U200" s="226">
        <f>INDEX('Uganda workforce data - raw'!$A$4:$F$619,MATCH($B200, 'Uganda workforce data - raw'!$B$4:$B$619,0), MATCH("Filled Male",'Uganda workforce data - raw'!$A$4:$F$4,0))*INDEX('Mapping cadres'!$B$1:$Z$616,MATCH($B200, 'Mapping cadres'!$B$1:$B$616,0), MATCH(U$32,'Mapping cadres'!$B$1:$Z$1,0))</f>
        <v>0</v>
      </c>
      <c r="V200" s="226">
        <f>INDEX('Uganda workforce data - raw'!$A$4:$F$619,MATCH($B200, 'Uganda workforce data - raw'!$B$4:$B$619,0), MATCH("Filled Male",'Uganda workforce data - raw'!$A$4:$F$4,0))*INDEX('Mapping cadres'!$B$1:$Z$616,MATCH($B200, 'Mapping cadres'!$B$1:$B$616,0), MATCH(V$32,'Mapping cadres'!$B$1:$Z$1,0))</f>
        <v>0</v>
      </c>
      <c r="W200" s="226">
        <f>INDEX('Uganda workforce data - raw'!$A$4:$F$619,MATCH($B200, 'Uganda workforce data - raw'!$B$4:$B$619,0), MATCH("Filled Male",'Uganda workforce data - raw'!$A$4:$F$4,0))*INDEX('Mapping cadres'!$B$1:$Z$616,MATCH($B200, 'Mapping cadres'!$B$1:$B$616,0), MATCH(W$32,'Mapping cadres'!$B$1:$Z$1,0))</f>
        <v>0</v>
      </c>
      <c r="X200" s="226">
        <f>INDEX('Uganda workforce data - raw'!$A$4:$F$619,MATCH($B200, 'Uganda workforce data - raw'!$B$4:$B$619,0), MATCH("Filled Male",'Uganda workforce data - raw'!$A$4:$F$4,0))*INDEX('Mapping cadres'!$B$1:$Z$616,MATCH($B200, 'Mapping cadres'!$B$1:$B$616,0), MATCH(X$32,'Mapping cadres'!$B$1:$Z$1,0))</f>
        <v>0</v>
      </c>
      <c r="Y200" s="226">
        <f>INDEX('Uganda workforce data - raw'!$A$4:$F$619,MATCH($B200, 'Uganda workforce data - raw'!$B$4:$B$619,0), MATCH("Filled Male",'Uganda workforce data - raw'!$A$4:$F$4,0))*INDEX('Mapping cadres'!$B$1:$Z$616,MATCH($B200, 'Mapping cadres'!$B$1:$B$616,0), MATCH(Y$32,'Mapping cadres'!$B$1:$Z$1,0))</f>
        <v>0</v>
      </c>
      <c r="Z200" s="226">
        <f>INDEX('Uganda workforce data - raw'!$A$4:$F$619,MATCH($B200, 'Uganda workforce data - raw'!$B$4:$B$619,0), MATCH("Filled Male",'Uganda workforce data - raw'!$A$4:$F$4,0))*INDEX('Mapping cadres'!$B$1:$Z$616,MATCH($B200, 'Mapping cadres'!$B$1:$B$616,0), MATCH(Z$32,'Mapping cadres'!$B$1:$Z$1,0))</f>
        <v>0</v>
      </c>
      <c r="AA200" s="226">
        <f>INDEX('Uganda workforce data - raw'!$A$4:$F$619,MATCH($B200, 'Uganda workforce data - raw'!$B$4:$B$619,0), MATCH("Filled Female",'Uganda workforce data - raw'!$A$4:$F$4,0))*INDEX('Mapping cadres'!$B$1:$Z$616,MATCH($B200, 'Mapping cadres'!$B$1:$B$616,0), MATCH(AA$32,'Mapping cadres'!$B$1:$Z$1,0))</f>
        <v>0</v>
      </c>
      <c r="AB200" s="226">
        <f>INDEX('Uganda workforce data - raw'!$A$4:$F$619,MATCH($B200, 'Uganda workforce data - raw'!$B$4:$B$619,0), MATCH("Filled Female",'Uganda workforce data - raw'!$A$4:$F$4,0))*INDEX('Mapping cadres'!$B$1:$Z$616,MATCH($B200, 'Mapping cadres'!$B$1:$B$616,0), MATCH(AB$32,'Mapping cadres'!$B$1:$Z$1,0))</f>
        <v>0</v>
      </c>
      <c r="AC200" s="226">
        <f>INDEX('Uganda workforce data - raw'!$A$4:$F$619,MATCH($B200, 'Uganda workforce data - raw'!$B$4:$B$619,0), MATCH("Filled Female",'Uganda workforce data - raw'!$A$4:$F$4,0))*INDEX('Mapping cadres'!$B$1:$Z$616,MATCH($B200, 'Mapping cadres'!$B$1:$B$616,0), MATCH(AC$32,'Mapping cadres'!$B$1:$Z$1,0))</f>
        <v>0</v>
      </c>
      <c r="AD200" s="226">
        <f>INDEX('Uganda workforce data - raw'!$A$4:$F$619,MATCH($B200, 'Uganda workforce data - raw'!$B$4:$B$619,0), MATCH("Filled Female",'Uganda workforce data - raw'!$A$4:$F$4,0))*INDEX('Mapping cadres'!$B$1:$Z$616,MATCH($B200, 'Mapping cadres'!$B$1:$B$616,0), MATCH(AD$32,'Mapping cadres'!$B$1:$Z$1,0))</f>
        <v>0</v>
      </c>
      <c r="AE200" s="226">
        <f>INDEX('Uganda workforce data - raw'!$A$4:$F$619,MATCH($B200, 'Uganda workforce data - raw'!$B$4:$B$619,0), MATCH("Filled Female",'Uganda workforce data - raw'!$A$4:$F$4,0))*INDEX('Mapping cadres'!$B$1:$Z$616,MATCH($B200, 'Mapping cadres'!$B$1:$B$616,0), MATCH(AE$32,'Mapping cadres'!$B$1:$Z$1,0))</f>
        <v>0</v>
      </c>
      <c r="AF200" s="226">
        <f>INDEX('Uganda workforce data - raw'!$A$4:$F$619,MATCH($B200, 'Uganda workforce data - raw'!$B$4:$B$619,0), MATCH("Filled Female",'Uganda workforce data - raw'!$A$4:$F$4,0))*INDEX('Mapping cadres'!$B$1:$Z$616,MATCH($B200, 'Mapping cadres'!$B$1:$B$616,0), MATCH(AF$32,'Mapping cadres'!$B$1:$Z$1,0))</f>
        <v>0</v>
      </c>
      <c r="AG200" s="226">
        <f>INDEX('Uganda workforce data - raw'!$A$4:$F$619,MATCH($B200, 'Uganda workforce data - raw'!$B$4:$B$619,0), MATCH("Filled Female",'Uganda workforce data - raw'!$A$4:$F$4,0))*INDEX('Mapping cadres'!$B$1:$Z$616,MATCH($B200, 'Mapping cadres'!$B$1:$B$616,0), MATCH(AG$32,'Mapping cadres'!$B$1:$Z$1,0))</f>
        <v>0</v>
      </c>
      <c r="AH200" s="226">
        <f>INDEX('Uganda workforce data - raw'!$A$4:$F$619,MATCH($B200, 'Uganda workforce data - raw'!$B$4:$B$619,0), MATCH("Filled Female",'Uganda workforce data - raw'!$A$4:$F$4,0))*INDEX('Mapping cadres'!$B$1:$Z$616,MATCH($B200, 'Mapping cadres'!$B$1:$B$616,0), MATCH(AH$32,'Mapping cadres'!$B$1:$Z$1,0))</f>
        <v>0</v>
      </c>
      <c r="AI200" s="226">
        <f>INDEX('Uganda workforce data - raw'!$A$4:$F$619,MATCH($B200, 'Uganda workforce data - raw'!$B$4:$B$619,0), MATCH("Filled Female",'Uganda workforce data - raw'!$A$4:$F$4,0))*INDEX('Mapping cadres'!$B$1:$Z$616,MATCH($B200, 'Mapping cadres'!$B$1:$B$616,0), MATCH(AI$32,'Mapping cadres'!$B$1:$Z$1,0))</f>
        <v>0</v>
      </c>
      <c r="AJ200" s="226">
        <f>INDEX('Uganda workforce data - raw'!$A$4:$F$619,MATCH($B200, 'Uganda workforce data - raw'!$B$4:$B$619,0), MATCH("Filled Female",'Uganda workforce data - raw'!$A$4:$F$4,0))*INDEX('Mapping cadres'!$B$1:$Z$616,MATCH($B200, 'Mapping cadres'!$B$1:$B$616,0), MATCH(AJ$32,'Mapping cadres'!$B$1:$Z$1,0))</f>
        <v>0</v>
      </c>
      <c r="AK200" s="226">
        <f>INDEX('Uganda workforce data - raw'!$A$4:$F$619,MATCH($B200, 'Uganda workforce data - raw'!$B$4:$B$619,0), MATCH("Filled Female",'Uganda workforce data - raw'!$A$4:$F$4,0))*INDEX('Mapping cadres'!$B$1:$Z$616,MATCH($B200, 'Mapping cadres'!$B$1:$B$616,0), MATCH(AK$32,'Mapping cadres'!$B$1:$Z$1,0))</f>
        <v>0</v>
      </c>
      <c r="AL200" s="226">
        <f>INDEX('Uganda workforce data - raw'!$A$4:$F$619,MATCH($B200, 'Uganda workforce data - raw'!$B$4:$B$619,0), MATCH("Filled Female",'Uganda workforce data - raw'!$A$4:$F$4,0))*INDEX('Mapping cadres'!$B$1:$Z$616,MATCH($B200, 'Mapping cadres'!$B$1:$B$616,0), MATCH(AL$32,'Mapping cadres'!$B$1:$Z$1,0))</f>
        <v>0</v>
      </c>
      <c r="AM200" s="226">
        <f>INDEX('Uganda workforce data - raw'!$A$4:$F$619,MATCH($B200, 'Uganda workforce data - raw'!$B$4:$B$619,0), MATCH("Filled Female",'Uganda workforce data - raw'!$A$4:$F$4,0))*INDEX('Mapping cadres'!$B$1:$Z$616,MATCH($B200, 'Mapping cadres'!$B$1:$B$616,0), MATCH(AM$32,'Mapping cadres'!$B$1:$Z$1,0))</f>
        <v>0</v>
      </c>
      <c r="AN200" s="226">
        <f>INDEX('Uganda workforce data - raw'!$A$4:$F$619,MATCH($B200, 'Uganda workforce data - raw'!$B$4:$B$619,0), MATCH("Filled Female",'Uganda workforce data - raw'!$A$4:$F$4,0))*INDEX('Mapping cadres'!$B$1:$Z$616,MATCH($B200, 'Mapping cadres'!$B$1:$B$616,0), MATCH(AN$32,'Mapping cadres'!$B$1:$Z$1,0))</f>
        <v>0</v>
      </c>
      <c r="AO200" s="226">
        <f>INDEX('Uganda workforce data - raw'!$A$4:$F$619,MATCH($B200, 'Uganda workforce data - raw'!$B$4:$B$619,0), MATCH("Filled Female",'Uganda workforce data - raw'!$A$4:$F$4,0))*INDEX('Mapping cadres'!$B$1:$Z$616,MATCH($B200, 'Mapping cadres'!$B$1:$B$616,0), MATCH(AO$32,'Mapping cadres'!$B$1:$Z$1,0))</f>
        <v>0</v>
      </c>
      <c r="AP200" s="226">
        <f>INDEX('Uganda workforce data - raw'!$A$4:$F$619,MATCH($B200, 'Uganda workforce data - raw'!$B$4:$B$619,0), MATCH("Filled Female",'Uganda workforce data - raw'!$A$4:$F$4,0))*INDEX('Mapping cadres'!$B$1:$Z$616,MATCH($B200, 'Mapping cadres'!$B$1:$B$616,0), MATCH(AP$32,'Mapping cadres'!$B$1:$Z$1,0))</f>
        <v>0</v>
      </c>
      <c r="AQ200" s="226">
        <f>INDEX('Uganda workforce data - raw'!$A$4:$F$619,MATCH($B200, 'Uganda workforce data - raw'!$B$4:$B$619,0), MATCH("Filled Female",'Uganda workforce data - raw'!$A$4:$F$4,0))*INDEX('Mapping cadres'!$B$1:$Z$616,MATCH($B200, 'Mapping cadres'!$B$1:$B$616,0), MATCH(AQ$32,'Mapping cadres'!$B$1:$Z$1,0))</f>
        <v>0</v>
      </c>
      <c r="AR200" s="226">
        <f>INDEX('Uganda workforce data - raw'!$A$4:$F$619,MATCH($B200, 'Uganda workforce data - raw'!$B$4:$B$619,0), MATCH("Filled Female",'Uganda workforce data - raw'!$A$4:$F$4,0))*INDEX('Mapping cadres'!$B$1:$Z$616,MATCH($B200, 'Mapping cadres'!$B$1:$B$616,0), MATCH(AR$32,'Mapping cadres'!$B$1:$Z$1,0))</f>
        <v>0</v>
      </c>
      <c r="AS200" s="226">
        <f>INDEX('Uganda workforce data - raw'!$A$4:$F$619,MATCH($B200, 'Uganda workforce data - raw'!$B$4:$B$619,0), MATCH("Filled Female",'Uganda workforce data - raw'!$A$4:$F$4,0))*INDEX('Mapping cadres'!$B$1:$Z$616,MATCH($B200, 'Mapping cadres'!$B$1:$B$616,0), MATCH(AS$32,'Mapping cadres'!$B$1:$Z$1,0))</f>
        <v>0</v>
      </c>
      <c r="AT200" s="226">
        <f>INDEX('Uganda workforce data - raw'!$A$4:$F$619,MATCH($B200, 'Uganda workforce data - raw'!$B$4:$B$619,0), MATCH("Filled Female",'Uganda workforce data - raw'!$A$4:$F$4,0))*INDEX('Mapping cadres'!$B$1:$Z$616,MATCH($B200, 'Mapping cadres'!$B$1:$B$616,0), MATCH(AT$32,'Mapping cadres'!$B$1:$Z$1,0))</f>
        <v>0</v>
      </c>
      <c r="AU200" s="226">
        <f>INDEX('Uganda workforce data - raw'!$A$4:$F$619,MATCH($B200, 'Uganda workforce data - raw'!$B$4:$B$619,0), MATCH("Filled Female",'Uganda workforce data - raw'!$A$4:$F$4,0))*INDEX('Mapping cadres'!$B$1:$Z$616,MATCH($B200, 'Mapping cadres'!$B$1:$B$616,0), MATCH(AU$32,'Mapping cadres'!$B$1:$Z$1,0))</f>
        <v>0</v>
      </c>
      <c r="AV200" s="226">
        <f>INDEX('Uganda workforce data - raw'!$A$4:$F$619,MATCH($B200, 'Uganda workforce data - raw'!$B$4:$B$619,0), MATCH("Filled Female",'Uganda workforce data - raw'!$A$4:$F$4,0))*INDEX('Mapping cadres'!$B$1:$Z$616,MATCH($B200, 'Mapping cadres'!$B$1:$B$616,0), MATCH(AV$32,'Mapping cadres'!$B$1:$Z$1,0))</f>
        <v>0</v>
      </c>
      <c r="AW200" s="226">
        <f>INDEX('Uganda workforce data - raw'!$A$4:$F$619,MATCH($B200, 'Uganda workforce data - raw'!$B$4:$B$619,0), MATCH("Filled Female",'Uganda workforce data - raw'!$A$4:$F$4,0))*INDEX('Mapping cadres'!$B$1:$Z$616,MATCH($B200, 'Mapping cadres'!$B$1:$B$616,0), MATCH(AW$32,'Mapping cadres'!$B$1:$Z$1,0))</f>
        <v>0</v>
      </c>
      <c r="AX200" s="226">
        <f>INDEX('Uganda workforce data - raw'!$A$4:$F$619,MATCH($B200, 'Uganda workforce data - raw'!$B$4:$B$619,0), MATCH("Filled Female",'Uganda workforce data - raw'!$A$4:$F$4,0))*INDEX('Mapping cadres'!$B$1:$Z$616,MATCH($B200, 'Mapping cadres'!$B$1:$B$616,0), MATCH(AX$32,'Mapping cadres'!$B$1:$Z$1,0))</f>
        <v>0</v>
      </c>
      <c r="AY200" s="226">
        <f t="shared" si="53"/>
        <v>0</v>
      </c>
      <c r="AZ200" s="226">
        <f t="shared" si="54"/>
        <v>0</v>
      </c>
      <c r="BA200" s="226">
        <f t="shared" si="55"/>
        <v>2</v>
      </c>
      <c r="BB200" s="226">
        <f t="shared" si="56"/>
        <v>0</v>
      </c>
      <c r="BC200" s="226">
        <f t="shared" si="57"/>
        <v>0</v>
      </c>
      <c r="BD200" s="226">
        <f t="shared" si="58"/>
        <v>0</v>
      </c>
      <c r="BE200" s="226">
        <f t="shared" si="59"/>
        <v>0</v>
      </c>
      <c r="BF200" s="226">
        <f t="shared" si="60"/>
        <v>0</v>
      </c>
      <c r="BG200" s="226">
        <f t="shared" si="61"/>
        <v>0</v>
      </c>
      <c r="BH200" s="226">
        <f t="shared" si="62"/>
        <v>0</v>
      </c>
      <c r="BI200" s="226">
        <f t="shared" si="63"/>
        <v>0</v>
      </c>
      <c r="BJ200" s="226">
        <f t="shared" si="64"/>
        <v>0</v>
      </c>
      <c r="BK200" s="226">
        <f t="shared" si="65"/>
        <v>0</v>
      </c>
      <c r="BL200" s="226">
        <f t="shared" si="66"/>
        <v>0</v>
      </c>
      <c r="BM200" s="226">
        <f t="shared" si="67"/>
        <v>0</v>
      </c>
      <c r="BN200" s="226">
        <f t="shared" si="68"/>
        <v>0</v>
      </c>
      <c r="BO200" s="226">
        <f t="shared" si="69"/>
        <v>0</v>
      </c>
      <c r="BP200" s="226">
        <f t="shared" si="70"/>
        <v>0</v>
      </c>
      <c r="BQ200" s="226">
        <f t="shared" si="71"/>
        <v>0</v>
      </c>
      <c r="BR200" s="226">
        <f t="shared" si="72"/>
        <v>0</v>
      </c>
      <c r="BS200" s="226">
        <f t="shared" si="73"/>
        <v>0</v>
      </c>
      <c r="BT200" s="226">
        <f t="shared" si="74"/>
        <v>0</v>
      </c>
      <c r="BU200" s="226">
        <f t="shared" si="75"/>
        <v>0</v>
      </c>
      <c r="BV200" s="226">
        <f t="shared" si="76"/>
        <v>0</v>
      </c>
    </row>
    <row r="201" spans="1:74">
      <c r="A201" s="226">
        <v>169</v>
      </c>
      <c r="B201" s="237" t="s">
        <v>1473</v>
      </c>
      <c r="C201" s="226">
        <f>INDEX('Uganda workforce data - raw'!$A$4:$F$619,MATCH($B201, 'Uganda workforce data - raw'!$B$4:$B$619,0), MATCH("Filled Male",'Uganda workforce data - raw'!$A$4:$F$4,0))*INDEX('Mapping cadres'!$B$1:$Z$616,MATCH($B201, 'Mapping cadres'!$B$1:$B$616,0), MATCH(C$32,'Mapping cadres'!$B$1:$Z$1,0))</f>
        <v>0</v>
      </c>
      <c r="D201" s="226">
        <f>INDEX('Uganda workforce data - raw'!$A$4:$F$619,MATCH($B201, 'Uganda workforce data - raw'!$B$4:$B$619,0), MATCH("Filled Male",'Uganda workforce data - raw'!$A$4:$F$4,0))*INDEX('Mapping cadres'!$B$1:$Z$616,MATCH($B201, 'Mapping cadres'!$B$1:$B$616,0), MATCH(D$32,'Mapping cadres'!$B$1:$Z$1,0))</f>
        <v>0</v>
      </c>
      <c r="E201" s="226">
        <f>INDEX('Uganda workforce data - raw'!$A$4:$F$619,MATCH($B201, 'Uganda workforce data - raw'!$B$4:$B$619,0), MATCH("Filled Male",'Uganda workforce data - raw'!$A$4:$F$4,0))*INDEX('Mapping cadres'!$B$1:$Z$616,MATCH($B201, 'Mapping cadres'!$B$1:$B$616,0), MATCH(E$32,'Mapping cadres'!$B$1:$Z$1,0))</f>
        <v>1</v>
      </c>
      <c r="F201" s="226">
        <f>INDEX('Uganda workforce data - raw'!$A$4:$F$619,MATCH($B201, 'Uganda workforce data - raw'!$B$4:$B$619,0), MATCH("Filled Male",'Uganda workforce data - raw'!$A$4:$F$4,0))*INDEX('Mapping cadres'!$B$1:$Z$616,MATCH($B201, 'Mapping cadres'!$B$1:$B$616,0), MATCH(F$32,'Mapping cadres'!$B$1:$Z$1,0))</f>
        <v>0</v>
      </c>
      <c r="G201" s="226">
        <f>INDEX('Uganda workforce data - raw'!$A$4:$F$619,MATCH($B201, 'Uganda workforce data - raw'!$B$4:$B$619,0), MATCH("Filled Male",'Uganda workforce data - raw'!$A$4:$F$4,0))*INDEX('Mapping cadres'!$B$1:$Z$616,MATCH($B201, 'Mapping cadres'!$B$1:$B$616,0), MATCH(G$32,'Mapping cadres'!$B$1:$Z$1,0))</f>
        <v>0</v>
      </c>
      <c r="H201" s="226">
        <f>INDEX('Uganda workforce data - raw'!$A$4:$F$619,MATCH($B201, 'Uganda workforce data - raw'!$B$4:$B$619,0), MATCH("Filled Male",'Uganda workforce data - raw'!$A$4:$F$4,0))*INDEX('Mapping cadres'!$B$1:$Z$616,MATCH($B201, 'Mapping cadres'!$B$1:$B$616,0), MATCH(H$32,'Mapping cadres'!$B$1:$Z$1,0))</f>
        <v>0</v>
      </c>
      <c r="I201" s="226">
        <f>INDEX('Uganda workforce data - raw'!$A$4:$F$619,MATCH($B201, 'Uganda workforce data - raw'!$B$4:$B$619,0), MATCH("Filled Male",'Uganda workforce data - raw'!$A$4:$F$4,0))*INDEX('Mapping cadres'!$B$1:$Z$616,MATCH($B201, 'Mapping cadres'!$B$1:$B$616,0), MATCH(I$32,'Mapping cadres'!$B$1:$Z$1,0))</f>
        <v>0</v>
      </c>
      <c r="J201" s="226">
        <f>INDEX('Uganda workforce data - raw'!$A$4:$F$619,MATCH($B201, 'Uganda workforce data - raw'!$B$4:$B$619,0), MATCH("Filled Male",'Uganda workforce data - raw'!$A$4:$F$4,0))*INDEX('Mapping cadres'!$B$1:$Z$616,MATCH($B201, 'Mapping cadres'!$B$1:$B$616,0), MATCH(J$32,'Mapping cadres'!$B$1:$Z$1,0))</f>
        <v>0</v>
      </c>
      <c r="K201" s="226">
        <f>INDEX('Uganda workforce data - raw'!$A$4:$F$619,MATCH($B201, 'Uganda workforce data - raw'!$B$4:$B$619,0), MATCH("Filled Male",'Uganda workforce data - raw'!$A$4:$F$4,0))*INDEX('Mapping cadres'!$B$1:$Z$616,MATCH($B201, 'Mapping cadres'!$B$1:$B$616,0), MATCH(K$32,'Mapping cadres'!$B$1:$Z$1,0))</f>
        <v>0</v>
      </c>
      <c r="L201" s="226">
        <f>INDEX('Uganda workforce data - raw'!$A$4:$F$619,MATCH($B201, 'Uganda workforce data - raw'!$B$4:$B$619,0), MATCH("Filled Male",'Uganda workforce data - raw'!$A$4:$F$4,0))*INDEX('Mapping cadres'!$B$1:$Z$616,MATCH($B201, 'Mapping cadres'!$B$1:$B$616,0), MATCH(L$32,'Mapping cadres'!$B$1:$Z$1,0))</f>
        <v>0</v>
      </c>
      <c r="M201" s="226">
        <f>INDEX('Uganda workforce data - raw'!$A$4:$F$619,MATCH($B201, 'Uganda workforce data - raw'!$B$4:$B$619,0), MATCH("Filled Male",'Uganda workforce data - raw'!$A$4:$F$4,0))*INDEX('Mapping cadres'!$B$1:$Z$616,MATCH($B201, 'Mapping cadres'!$B$1:$B$616,0), MATCH(M$32,'Mapping cadres'!$B$1:$Z$1,0))</f>
        <v>0</v>
      </c>
      <c r="N201" s="226">
        <f>INDEX('Uganda workforce data - raw'!$A$4:$F$619,MATCH($B201, 'Uganda workforce data - raw'!$B$4:$B$619,0), MATCH("Filled Male",'Uganda workforce data - raw'!$A$4:$F$4,0))*INDEX('Mapping cadres'!$B$1:$Z$616,MATCH($B201, 'Mapping cadres'!$B$1:$B$616,0), MATCH(N$32,'Mapping cadres'!$B$1:$Z$1,0))</f>
        <v>0</v>
      </c>
      <c r="O201" s="226">
        <f>INDEX('Uganda workforce data - raw'!$A$4:$F$619,MATCH($B201, 'Uganda workforce data - raw'!$B$4:$B$619,0), MATCH("Filled Male",'Uganda workforce data - raw'!$A$4:$F$4,0))*INDEX('Mapping cadres'!$B$1:$Z$616,MATCH($B201, 'Mapping cadres'!$B$1:$B$616,0), MATCH(O$32,'Mapping cadres'!$B$1:$Z$1,0))</f>
        <v>0</v>
      </c>
      <c r="P201" s="226">
        <f>INDEX('Uganda workforce data - raw'!$A$4:$F$619,MATCH($B201, 'Uganda workforce data - raw'!$B$4:$B$619,0), MATCH("Filled Male",'Uganda workforce data - raw'!$A$4:$F$4,0))*INDEX('Mapping cadres'!$B$1:$Z$616,MATCH($B201, 'Mapping cadres'!$B$1:$B$616,0), MATCH(P$32,'Mapping cadres'!$B$1:$Z$1,0))</f>
        <v>0</v>
      </c>
      <c r="Q201" s="226">
        <f>INDEX('Uganda workforce data - raw'!$A$4:$F$619,MATCH($B201, 'Uganda workforce data - raw'!$B$4:$B$619,0), MATCH("Filled Male",'Uganda workforce data - raw'!$A$4:$F$4,0))*INDEX('Mapping cadres'!$B$1:$Z$616,MATCH($B201, 'Mapping cadres'!$B$1:$B$616,0), MATCH(Q$32,'Mapping cadres'!$B$1:$Z$1,0))</f>
        <v>0</v>
      </c>
      <c r="R201" s="226">
        <f>INDEX('Uganda workforce data - raw'!$A$4:$F$619,MATCH($B201, 'Uganda workforce data - raw'!$B$4:$B$619,0), MATCH("Filled Male",'Uganda workforce data - raw'!$A$4:$F$4,0))*INDEX('Mapping cadres'!$B$1:$Z$616,MATCH($B201, 'Mapping cadres'!$B$1:$B$616,0), MATCH(R$32,'Mapping cadres'!$B$1:$Z$1,0))</f>
        <v>0</v>
      </c>
      <c r="S201" s="226">
        <f>INDEX('Uganda workforce data - raw'!$A$4:$F$619,MATCH($B201, 'Uganda workforce data - raw'!$B$4:$B$619,0), MATCH("Filled Male",'Uganda workforce data - raw'!$A$4:$F$4,0))*INDEX('Mapping cadres'!$B$1:$Z$616,MATCH($B201, 'Mapping cadres'!$B$1:$B$616,0), MATCH(S$32,'Mapping cadres'!$B$1:$Z$1,0))</f>
        <v>0</v>
      </c>
      <c r="T201" s="226">
        <f>INDEX('Uganda workforce data - raw'!$A$4:$F$619,MATCH($B201, 'Uganda workforce data - raw'!$B$4:$B$619,0), MATCH("Filled Male",'Uganda workforce data - raw'!$A$4:$F$4,0))*INDEX('Mapping cadres'!$B$1:$Z$616,MATCH($B201, 'Mapping cadres'!$B$1:$B$616,0), MATCH(T$32,'Mapping cadres'!$B$1:$Z$1,0))</f>
        <v>0</v>
      </c>
      <c r="U201" s="226">
        <f>INDEX('Uganda workforce data - raw'!$A$4:$F$619,MATCH($B201, 'Uganda workforce data - raw'!$B$4:$B$619,0), MATCH("Filled Male",'Uganda workforce data - raw'!$A$4:$F$4,0))*INDEX('Mapping cadres'!$B$1:$Z$616,MATCH($B201, 'Mapping cadres'!$B$1:$B$616,0), MATCH(U$32,'Mapping cadres'!$B$1:$Z$1,0))</f>
        <v>0</v>
      </c>
      <c r="V201" s="226">
        <f>INDEX('Uganda workforce data - raw'!$A$4:$F$619,MATCH($B201, 'Uganda workforce data - raw'!$B$4:$B$619,0), MATCH("Filled Male",'Uganda workforce data - raw'!$A$4:$F$4,0))*INDEX('Mapping cadres'!$B$1:$Z$616,MATCH($B201, 'Mapping cadres'!$B$1:$B$616,0), MATCH(V$32,'Mapping cadres'!$B$1:$Z$1,0))</f>
        <v>0</v>
      </c>
      <c r="W201" s="226">
        <f>INDEX('Uganda workforce data - raw'!$A$4:$F$619,MATCH($B201, 'Uganda workforce data - raw'!$B$4:$B$619,0), MATCH("Filled Male",'Uganda workforce data - raw'!$A$4:$F$4,0))*INDEX('Mapping cadres'!$B$1:$Z$616,MATCH($B201, 'Mapping cadres'!$B$1:$B$616,0), MATCH(W$32,'Mapping cadres'!$B$1:$Z$1,0))</f>
        <v>0</v>
      </c>
      <c r="X201" s="226">
        <f>INDEX('Uganda workforce data - raw'!$A$4:$F$619,MATCH($B201, 'Uganda workforce data - raw'!$B$4:$B$619,0), MATCH("Filled Male",'Uganda workforce data - raw'!$A$4:$F$4,0))*INDEX('Mapping cadres'!$B$1:$Z$616,MATCH($B201, 'Mapping cadres'!$B$1:$B$616,0), MATCH(X$32,'Mapping cadres'!$B$1:$Z$1,0))</f>
        <v>0</v>
      </c>
      <c r="Y201" s="226">
        <f>INDEX('Uganda workforce data - raw'!$A$4:$F$619,MATCH($B201, 'Uganda workforce data - raw'!$B$4:$B$619,0), MATCH("Filled Male",'Uganda workforce data - raw'!$A$4:$F$4,0))*INDEX('Mapping cadres'!$B$1:$Z$616,MATCH($B201, 'Mapping cadres'!$B$1:$B$616,0), MATCH(Y$32,'Mapping cadres'!$B$1:$Z$1,0))</f>
        <v>0</v>
      </c>
      <c r="Z201" s="226">
        <f>INDEX('Uganda workforce data - raw'!$A$4:$F$619,MATCH($B201, 'Uganda workforce data - raw'!$B$4:$B$619,0), MATCH("Filled Male",'Uganda workforce data - raw'!$A$4:$F$4,0))*INDEX('Mapping cadres'!$B$1:$Z$616,MATCH($B201, 'Mapping cadres'!$B$1:$B$616,0), MATCH(Z$32,'Mapping cadres'!$B$1:$Z$1,0))</f>
        <v>0</v>
      </c>
      <c r="AA201" s="226">
        <f>INDEX('Uganda workforce data - raw'!$A$4:$F$619,MATCH($B201, 'Uganda workforce data - raw'!$B$4:$B$619,0), MATCH("Filled Female",'Uganda workforce data - raw'!$A$4:$F$4,0))*INDEX('Mapping cadres'!$B$1:$Z$616,MATCH($B201, 'Mapping cadres'!$B$1:$B$616,0), MATCH(AA$32,'Mapping cadres'!$B$1:$Z$1,0))</f>
        <v>0</v>
      </c>
      <c r="AB201" s="226">
        <f>INDEX('Uganda workforce data - raw'!$A$4:$F$619,MATCH($B201, 'Uganda workforce data - raw'!$B$4:$B$619,0), MATCH("Filled Female",'Uganda workforce data - raw'!$A$4:$F$4,0))*INDEX('Mapping cadres'!$B$1:$Z$616,MATCH($B201, 'Mapping cadres'!$B$1:$B$616,0), MATCH(AB$32,'Mapping cadres'!$B$1:$Z$1,0))</f>
        <v>0</v>
      </c>
      <c r="AC201" s="226">
        <f>INDEX('Uganda workforce data - raw'!$A$4:$F$619,MATCH($B201, 'Uganda workforce data - raw'!$B$4:$B$619,0), MATCH("Filled Female",'Uganda workforce data - raw'!$A$4:$F$4,0))*INDEX('Mapping cadres'!$B$1:$Z$616,MATCH($B201, 'Mapping cadres'!$B$1:$B$616,0), MATCH(AC$32,'Mapping cadres'!$B$1:$Z$1,0))</f>
        <v>0</v>
      </c>
      <c r="AD201" s="226">
        <f>INDEX('Uganda workforce data - raw'!$A$4:$F$619,MATCH($B201, 'Uganda workforce data - raw'!$B$4:$B$619,0), MATCH("Filled Female",'Uganda workforce data - raw'!$A$4:$F$4,0))*INDEX('Mapping cadres'!$B$1:$Z$616,MATCH($B201, 'Mapping cadres'!$B$1:$B$616,0), MATCH(AD$32,'Mapping cadres'!$B$1:$Z$1,0))</f>
        <v>0</v>
      </c>
      <c r="AE201" s="226">
        <f>INDEX('Uganda workforce data - raw'!$A$4:$F$619,MATCH($B201, 'Uganda workforce data - raw'!$B$4:$B$619,0), MATCH("Filled Female",'Uganda workforce data - raw'!$A$4:$F$4,0))*INDEX('Mapping cadres'!$B$1:$Z$616,MATCH($B201, 'Mapping cadres'!$B$1:$B$616,0), MATCH(AE$32,'Mapping cadres'!$B$1:$Z$1,0))</f>
        <v>0</v>
      </c>
      <c r="AF201" s="226">
        <f>INDEX('Uganda workforce data - raw'!$A$4:$F$619,MATCH($B201, 'Uganda workforce data - raw'!$B$4:$B$619,0), MATCH("Filled Female",'Uganda workforce data - raw'!$A$4:$F$4,0))*INDEX('Mapping cadres'!$B$1:$Z$616,MATCH($B201, 'Mapping cadres'!$B$1:$B$616,0), MATCH(AF$32,'Mapping cadres'!$B$1:$Z$1,0))</f>
        <v>0</v>
      </c>
      <c r="AG201" s="226">
        <f>INDEX('Uganda workforce data - raw'!$A$4:$F$619,MATCH($B201, 'Uganda workforce data - raw'!$B$4:$B$619,0), MATCH("Filled Female",'Uganda workforce data - raw'!$A$4:$F$4,0))*INDEX('Mapping cadres'!$B$1:$Z$616,MATCH($B201, 'Mapping cadres'!$B$1:$B$616,0), MATCH(AG$32,'Mapping cadres'!$B$1:$Z$1,0))</f>
        <v>0</v>
      </c>
      <c r="AH201" s="226">
        <f>INDEX('Uganda workforce data - raw'!$A$4:$F$619,MATCH($B201, 'Uganda workforce data - raw'!$B$4:$B$619,0), MATCH("Filled Female",'Uganda workforce data - raw'!$A$4:$F$4,0))*INDEX('Mapping cadres'!$B$1:$Z$616,MATCH($B201, 'Mapping cadres'!$B$1:$B$616,0), MATCH(AH$32,'Mapping cadres'!$B$1:$Z$1,0))</f>
        <v>0</v>
      </c>
      <c r="AI201" s="226">
        <f>INDEX('Uganda workforce data - raw'!$A$4:$F$619,MATCH($B201, 'Uganda workforce data - raw'!$B$4:$B$619,0), MATCH("Filled Female",'Uganda workforce data - raw'!$A$4:$F$4,0))*INDEX('Mapping cadres'!$B$1:$Z$616,MATCH($B201, 'Mapping cadres'!$B$1:$B$616,0), MATCH(AI$32,'Mapping cadres'!$B$1:$Z$1,0))</f>
        <v>0</v>
      </c>
      <c r="AJ201" s="226">
        <f>INDEX('Uganda workforce data - raw'!$A$4:$F$619,MATCH($B201, 'Uganda workforce data - raw'!$B$4:$B$619,0), MATCH("Filled Female",'Uganda workforce data - raw'!$A$4:$F$4,0))*INDEX('Mapping cadres'!$B$1:$Z$616,MATCH($B201, 'Mapping cadres'!$B$1:$B$616,0), MATCH(AJ$32,'Mapping cadres'!$B$1:$Z$1,0))</f>
        <v>0</v>
      </c>
      <c r="AK201" s="226">
        <f>INDEX('Uganda workforce data - raw'!$A$4:$F$619,MATCH($B201, 'Uganda workforce data - raw'!$B$4:$B$619,0), MATCH("Filled Female",'Uganda workforce data - raw'!$A$4:$F$4,0))*INDEX('Mapping cadres'!$B$1:$Z$616,MATCH($B201, 'Mapping cadres'!$B$1:$B$616,0), MATCH(AK$32,'Mapping cadres'!$B$1:$Z$1,0))</f>
        <v>0</v>
      </c>
      <c r="AL201" s="226">
        <f>INDEX('Uganda workforce data - raw'!$A$4:$F$619,MATCH($B201, 'Uganda workforce data - raw'!$B$4:$B$619,0), MATCH("Filled Female",'Uganda workforce data - raw'!$A$4:$F$4,0))*INDEX('Mapping cadres'!$B$1:$Z$616,MATCH($B201, 'Mapping cadres'!$B$1:$B$616,0), MATCH(AL$32,'Mapping cadres'!$B$1:$Z$1,0))</f>
        <v>0</v>
      </c>
      <c r="AM201" s="226">
        <f>INDEX('Uganda workforce data - raw'!$A$4:$F$619,MATCH($B201, 'Uganda workforce data - raw'!$B$4:$B$619,0), MATCH("Filled Female",'Uganda workforce data - raw'!$A$4:$F$4,0))*INDEX('Mapping cadres'!$B$1:$Z$616,MATCH($B201, 'Mapping cadres'!$B$1:$B$616,0), MATCH(AM$32,'Mapping cadres'!$B$1:$Z$1,0))</f>
        <v>0</v>
      </c>
      <c r="AN201" s="226">
        <f>INDEX('Uganda workforce data - raw'!$A$4:$F$619,MATCH($B201, 'Uganda workforce data - raw'!$B$4:$B$619,0), MATCH("Filled Female",'Uganda workforce data - raw'!$A$4:$F$4,0))*INDEX('Mapping cadres'!$B$1:$Z$616,MATCH($B201, 'Mapping cadres'!$B$1:$B$616,0), MATCH(AN$32,'Mapping cadres'!$B$1:$Z$1,0))</f>
        <v>0</v>
      </c>
      <c r="AO201" s="226">
        <f>INDEX('Uganda workforce data - raw'!$A$4:$F$619,MATCH($B201, 'Uganda workforce data - raw'!$B$4:$B$619,0), MATCH("Filled Female",'Uganda workforce data - raw'!$A$4:$F$4,0))*INDEX('Mapping cadres'!$B$1:$Z$616,MATCH($B201, 'Mapping cadres'!$B$1:$B$616,0), MATCH(AO$32,'Mapping cadres'!$B$1:$Z$1,0))</f>
        <v>0</v>
      </c>
      <c r="AP201" s="226">
        <f>INDEX('Uganda workforce data - raw'!$A$4:$F$619,MATCH($B201, 'Uganda workforce data - raw'!$B$4:$B$619,0), MATCH("Filled Female",'Uganda workforce data - raw'!$A$4:$F$4,0))*INDEX('Mapping cadres'!$B$1:$Z$616,MATCH($B201, 'Mapping cadres'!$B$1:$B$616,0), MATCH(AP$32,'Mapping cadres'!$B$1:$Z$1,0))</f>
        <v>0</v>
      </c>
      <c r="AQ201" s="226">
        <f>INDEX('Uganda workforce data - raw'!$A$4:$F$619,MATCH($B201, 'Uganda workforce data - raw'!$B$4:$B$619,0), MATCH("Filled Female",'Uganda workforce data - raw'!$A$4:$F$4,0))*INDEX('Mapping cadres'!$B$1:$Z$616,MATCH($B201, 'Mapping cadres'!$B$1:$B$616,0), MATCH(AQ$32,'Mapping cadres'!$B$1:$Z$1,0))</f>
        <v>0</v>
      </c>
      <c r="AR201" s="226">
        <f>INDEX('Uganda workforce data - raw'!$A$4:$F$619,MATCH($B201, 'Uganda workforce data - raw'!$B$4:$B$619,0), MATCH("Filled Female",'Uganda workforce data - raw'!$A$4:$F$4,0))*INDEX('Mapping cadres'!$B$1:$Z$616,MATCH($B201, 'Mapping cadres'!$B$1:$B$616,0), MATCH(AR$32,'Mapping cadres'!$B$1:$Z$1,0))</f>
        <v>0</v>
      </c>
      <c r="AS201" s="226">
        <f>INDEX('Uganda workforce data - raw'!$A$4:$F$619,MATCH($B201, 'Uganda workforce data - raw'!$B$4:$B$619,0), MATCH("Filled Female",'Uganda workforce data - raw'!$A$4:$F$4,0))*INDEX('Mapping cadres'!$B$1:$Z$616,MATCH($B201, 'Mapping cadres'!$B$1:$B$616,0), MATCH(AS$32,'Mapping cadres'!$B$1:$Z$1,0))</f>
        <v>0</v>
      </c>
      <c r="AT201" s="226">
        <f>INDEX('Uganda workforce data - raw'!$A$4:$F$619,MATCH($B201, 'Uganda workforce data - raw'!$B$4:$B$619,0), MATCH("Filled Female",'Uganda workforce data - raw'!$A$4:$F$4,0))*INDEX('Mapping cadres'!$B$1:$Z$616,MATCH($B201, 'Mapping cadres'!$B$1:$B$616,0), MATCH(AT$32,'Mapping cadres'!$B$1:$Z$1,0))</f>
        <v>0</v>
      </c>
      <c r="AU201" s="226">
        <f>INDEX('Uganda workforce data - raw'!$A$4:$F$619,MATCH($B201, 'Uganda workforce data - raw'!$B$4:$B$619,0), MATCH("Filled Female",'Uganda workforce data - raw'!$A$4:$F$4,0))*INDEX('Mapping cadres'!$B$1:$Z$616,MATCH($B201, 'Mapping cadres'!$B$1:$B$616,0), MATCH(AU$32,'Mapping cadres'!$B$1:$Z$1,0))</f>
        <v>0</v>
      </c>
      <c r="AV201" s="226">
        <f>INDEX('Uganda workforce data - raw'!$A$4:$F$619,MATCH($B201, 'Uganda workforce data - raw'!$B$4:$B$619,0), MATCH("Filled Female",'Uganda workforce data - raw'!$A$4:$F$4,0))*INDEX('Mapping cadres'!$B$1:$Z$616,MATCH($B201, 'Mapping cadres'!$B$1:$B$616,0), MATCH(AV$32,'Mapping cadres'!$B$1:$Z$1,0))</f>
        <v>0</v>
      </c>
      <c r="AW201" s="226">
        <f>INDEX('Uganda workforce data - raw'!$A$4:$F$619,MATCH($B201, 'Uganda workforce data - raw'!$B$4:$B$619,0), MATCH("Filled Female",'Uganda workforce data - raw'!$A$4:$F$4,0))*INDEX('Mapping cadres'!$B$1:$Z$616,MATCH($B201, 'Mapping cadres'!$B$1:$B$616,0), MATCH(AW$32,'Mapping cadres'!$B$1:$Z$1,0))</f>
        <v>0</v>
      </c>
      <c r="AX201" s="226">
        <f>INDEX('Uganda workforce data - raw'!$A$4:$F$619,MATCH($B201, 'Uganda workforce data - raw'!$B$4:$B$619,0), MATCH("Filled Female",'Uganda workforce data - raw'!$A$4:$F$4,0))*INDEX('Mapping cadres'!$B$1:$Z$616,MATCH($B201, 'Mapping cadres'!$B$1:$B$616,0), MATCH(AX$32,'Mapping cadres'!$B$1:$Z$1,0))</f>
        <v>0</v>
      </c>
      <c r="AY201" s="226">
        <f t="shared" si="53"/>
        <v>0</v>
      </c>
      <c r="AZ201" s="226">
        <f t="shared" si="54"/>
        <v>0</v>
      </c>
      <c r="BA201" s="226">
        <f t="shared" si="55"/>
        <v>1</v>
      </c>
      <c r="BB201" s="226">
        <f t="shared" si="56"/>
        <v>0</v>
      </c>
      <c r="BC201" s="226">
        <f t="shared" si="57"/>
        <v>0</v>
      </c>
      <c r="BD201" s="226">
        <f t="shared" si="58"/>
        <v>0</v>
      </c>
      <c r="BE201" s="226">
        <f t="shared" si="59"/>
        <v>0</v>
      </c>
      <c r="BF201" s="226">
        <f t="shared" si="60"/>
        <v>0</v>
      </c>
      <c r="BG201" s="226">
        <f t="shared" si="61"/>
        <v>0</v>
      </c>
      <c r="BH201" s="226">
        <f t="shared" si="62"/>
        <v>0</v>
      </c>
      <c r="BI201" s="226">
        <f t="shared" si="63"/>
        <v>0</v>
      </c>
      <c r="BJ201" s="226">
        <f t="shared" si="64"/>
        <v>0</v>
      </c>
      <c r="BK201" s="226">
        <f t="shared" si="65"/>
        <v>0</v>
      </c>
      <c r="BL201" s="226">
        <f t="shared" si="66"/>
        <v>0</v>
      </c>
      <c r="BM201" s="226">
        <f t="shared" si="67"/>
        <v>0</v>
      </c>
      <c r="BN201" s="226">
        <f t="shared" si="68"/>
        <v>0</v>
      </c>
      <c r="BO201" s="226">
        <f t="shared" si="69"/>
        <v>0</v>
      </c>
      <c r="BP201" s="226">
        <f t="shared" si="70"/>
        <v>0</v>
      </c>
      <c r="BQ201" s="226">
        <f t="shared" si="71"/>
        <v>0</v>
      </c>
      <c r="BR201" s="226">
        <f t="shared" si="72"/>
        <v>0</v>
      </c>
      <c r="BS201" s="226">
        <f t="shared" si="73"/>
        <v>0</v>
      </c>
      <c r="BT201" s="226">
        <f t="shared" si="74"/>
        <v>0</v>
      </c>
      <c r="BU201" s="226">
        <f t="shared" si="75"/>
        <v>0</v>
      </c>
      <c r="BV201" s="226">
        <f t="shared" si="76"/>
        <v>0</v>
      </c>
    </row>
    <row r="202" spans="1:74">
      <c r="A202" s="226">
        <v>170</v>
      </c>
      <c r="B202" s="226" t="s">
        <v>1474</v>
      </c>
      <c r="C202" s="226">
        <f>INDEX('Uganda workforce data - raw'!$A$4:$F$619,MATCH($B202, 'Uganda workforce data - raw'!$B$4:$B$619,0), MATCH("Filled Male",'Uganda workforce data - raw'!$A$4:$F$4,0))*INDEX('Mapping cadres'!$B$1:$Z$616,MATCH($B202, 'Mapping cadres'!$B$1:$B$616,0), MATCH(C$32,'Mapping cadres'!$B$1:$Z$1,0))</f>
        <v>0</v>
      </c>
      <c r="D202" s="226">
        <f>INDEX('Uganda workforce data - raw'!$A$4:$F$619,MATCH($B202, 'Uganda workforce data - raw'!$B$4:$B$619,0), MATCH("Filled Male",'Uganda workforce data - raw'!$A$4:$F$4,0))*INDEX('Mapping cadres'!$B$1:$Z$616,MATCH($B202, 'Mapping cadres'!$B$1:$B$616,0), MATCH(D$32,'Mapping cadres'!$B$1:$Z$1,0))</f>
        <v>0</v>
      </c>
      <c r="E202" s="226">
        <f>INDEX('Uganda workforce data - raw'!$A$4:$F$619,MATCH($B202, 'Uganda workforce data - raw'!$B$4:$B$619,0), MATCH("Filled Male",'Uganda workforce data - raw'!$A$4:$F$4,0))*INDEX('Mapping cadres'!$B$1:$Z$616,MATCH($B202, 'Mapping cadres'!$B$1:$B$616,0), MATCH(E$32,'Mapping cadres'!$B$1:$Z$1,0))</f>
        <v>47</v>
      </c>
      <c r="F202" s="226">
        <f>INDEX('Uganda workforce data - raw'!$A$4:$F$619,MATCH($B202, 'Uganda workforce data - raw'!$B$4:$B$619,0), MATCH("Filled Male",'Uganda workforce data - raw'!$A$4:$F$4,0))*INDEX('Mapping cadres'!$B$1:$Z$616,MATCH($B202, 'Mapping cadres'!$B$1:$B$616,0), MATCH(F$32,'Mapping cadres'!$B$1:$Z$1,0))</f>
        <v>0</v>
      </c>
      <c r="G202" s="226">
        <f>INDEX('Uganda workforce data - raw'!$A$4:$F$619,MATCH($B202, 'Uganda workforce data - raw'!$B$4:$B$619,0), MATCH("Filled Male",'Uganda workforce data - raw'!$A$4:$F$4,0))*INDEX('Mapping cadres'!$B$1:$Z$616,MATCH($B202, 'Mapping cadres'!$B$1:$B$616,0), MATCH(G$32,'Mapping cadres'!$B$1:$Z$1,0))</f>
        <v>0</v>
      </c>
      <c r="H202" s="226">
        <f>INDEX('Uganda workforce data - raw'!$A$4:$F$619,MATCH($B202, 'Uganda workforce data - raw'!$B$4:$B$619,0), MATCH("Filled Male",'Uganda workforce data - raw'!$A$4:$F$4,0))*INDEX('Mapping cadres'!$B$1:$Z$616,MATCH($B202, 'Mapping cadres'!$B$1:$B$616,0), MATCH(H$32,'Mapping cadres'!$B$1:$Z$1,0))</f>
        <v>0</v>
      </c>
      <c r="I202" s="226">
        <f>INDEX('Uganda workforce data - raw'!$A$4:$F$619,MATCH($B202, 'Uganda workforce data - raw'!$B$4:$B$619,0), MATCH("Filled Male",'Uganda workforce data - raw'!$A$4:$F$4,0))*INDEX('Mapping cadres'!$B$1:$Z$616,MATCH($B202, 'Mapping cadres'!$B$1:$B$616,0), MATCH(I$32,'Mapping cadres'!$B$1:$Z$1,0))</f>
        <v>0</v>
      </c>
      <c r="J202" s="226">
        <f>INDEX('Uganda workforce data - raw'!$A$4:$F$619,MATCH($B202, 'Uganda workforce data - raw'!$B$4:$B$619,0), MATCH("Filled Male",'Uganda workforce data - raw'!$A$4:$F$4,0))*INDEX('Mapping cadres'!$B$1:$Z$616,MATCH($B202, 'Mapping cadres'!$B$1:$B$616,0), MATCH(J$32,'Mapping cadres'!$B$1:$Z$1,0))</f>
        <v>0</v>
      </c>
      <c r="K202" s="226">
        <f>INDEX('Uganda workforce data - raw'!$A$4:$F$619,MATCH($B202, 'Uganda workforce data - raw'!$B$4:$B$619,0), MATCH("Filled Male",'Uganda workforce data - raw'!$A$4:$F$4,0))*INDEX('Mapping cadres'!$B$1:$Z$616,MATCH($B202, 'Mapping cadres'!$B$1:$B$616,0), MATCH(K$32,'Mapping cadres'!$B$1:$Z$1,0))</f>
        <v>0</v>
      </c>
      <c r="L202" s="226">
        <f>INDEX('Uganda workforce data - raw'!$A$4:$F$619,MATCH($B202, 'Uganda workforce data - raw'!$B$4:$B$619,0), MATCH("Filled Male",'Uganda workforce data - raw'!$A$4:$F$4,0))*INDEX('Mapping cadres'!$B$1:$Z$616,MATCH($B202, 'Mapping cadres'!$B$1:$B$616,0), MATCH(L$32,'Mapping cadres'!$B$1:$Z$1,0))</f>
        <v>0</v>
      </c>
      <c r="M202" s="226">
        <f>INDEX('Uganda workforce data - raw'!$A$4:$F$619,MATCH($B202, 'Uganda workforce data - raw'!$B$4:$B$619,0), MATCH("Filled Male",'Uganda workforce data - raw'!$A$4:$F$4,0))*INDEX('Mapping cadres'!$B$1:$Z$616,MATCH($B202, 'Mapping cadres'!$B$1:$B$616,0), MATCH(M$32,'Mapping cadres'!$B$1:$Z$1,0))</f>
        <v>0</v>
      </c>
      <c r="N202" s="226">
        <f>INDEX('Uganda workforce data - raw'!$A$4:$F$619,MATCH($B202, 'Uganda workforce data - raw'!$B$4:$B$619,0), MATCH("Filled Male",'Uganda workforce data - raw'!$A$4:$F$4,0))*INDEX('Mapping cadres'!$B$1:$Z$616,MATCH($B202, 'Mapping cadres'!$B$1:$B$616,0), MATCH(N$32,'Mapping cadres'!$B$1:$Z$1,0))</f>
        <v>0</v>
      </c>
      <c r="O202" s="226">
        <f>INDEX('Uganda workforce data - raw'!$A$4:$F$619,MATCH($B202, 'Uganda workforce data - raw'!$B$4:$B$619,0), MATCH("Filled Male",'Uganda workforce data - raw'!$A$4:$F$4,0))*INDEX('Mapping cadres'!$B$1:$Z$616,MATCH($B202, 'Mapping cadres'!$B$1:$B$616,0), MATCH(O$32,'Mapping cadres'!$B$1:$Z$1,0))</f>
        <v>0</v>
      </c>
      <c r="P202" s="226">
        <f>INDEX('Uganda workforce data - raw'!$A$4:$F$619,MATCH($B202, 'Uganda workforce data - raw'!$B$4:$B$619,0), MATCH("Filled Male",'Uganda workforce data - raw'!$A$4:$F$4,0))*INDEX('Mapping cadres'!$B$1:$Z$616,MATCH($B202, 'Mapping cadres'!$B$1:$B$616,0), MATCH(P$32,'Mapping cadres'!$B$1:$Z$1,0))</f>
        <v>0</v>
      </c>
      <c r="Q202" s="226">
        <f>INDEX('Uganda workforce data - raw'!$A$4:$F$619,MATCH($B202, 'Uganda workforce data - raw'!$B$4:$B$619,0), MATCH("Filled Male",'Uganda workforce data - raw'!$A$4:$F$4,0))*INDEX('Mapping cadres'!$B$1:$Z$616,MATCH($B202, 'Mapping cadres'!$B$1:$B$616,0), MATCH(Q$32,'Mapping cadres'!$B$1:$Z$1,0))</f>
        <v>0</v>
      </c>
      <c r="R202" s="226">
        <f>INDEX('Uganda workforce data - raw'!$A$4:$F$619,MATCH($B202, 'Uganda workforce data - raw'!$B$4:$B$619,0), MATCH("Filled Male",'Uganda workforce data - raw'!$A$4:$F$4,0))*INDEX('Mapping cadres'!$B$1:$Z$616,MATCH($B202, 'Mapping cadres'!$B$1:$B$616,0), MATCH(R$32,'Mapping cadres'!$B$1:$Z$1,0))</f>
        <v>0</v>
      </c>
      <c r="S202" s="226">
        <f>INDEX('Uganda workforce data - raw'!$A$4:$F$619,MATCH($B202, 'Uganda workforce data - raw'!$B$4:$B$619,0), MATCH("Filled Male",'Uganda workforce data - raw'!$A$4:$F$4,0))*INDEX('Mapping cadres'!$B$1:$Z$616,MATCH($B202, 'Mapping cadres'!$B$1:$B$616,0), MATCH(S$32,'Mapping cadres'!$B$1:$Z$1,0))</f>
        <v>0</v>
      </c>
      <c r="T202" s="226">
        <f>INDEX('Uganda workforce data - raw'!$A$4:$F$619,MATCH($B202, 'Uganda workforce data - raw'!$B$4:$B$619,0), MATCH("Filled Male",'Uganda workforce data - raw'!$A$4:$F$4,0))*INDEX('Mapping cadres'!$B$1:$Z$616,MATCH($B202, 'Mapping cadres'!$B$1:$B$616,0), MATCH(T$32,'Mapping cadres'!$B$1:$Z$1,0))</f>
        <v>0</v>
      </c>
      <c r="U202" s="226">
        <f>INDEX('Uganda workforce data - raw'!$A$4:$F$619,MATCH($B202, 'Uganda workforce data - raw'!$B$4:$B$619,0), MATCH("Filled Male",'Uganda workforce data - raw'!$A$4:$F$4,0))*INDEX('Mapping cadres'!$B$1:$Z$616,MATCH($B202, 'Mapping cadres'!$B$1:$B$616,0), MATCH(U$32,'Mapping cadres'!$B$1:$Z$1,0))</f>
        <v>0</v>
      </c>
      <c r="V202" s="226">
        <f>INDEX('Uganda workforce data - raw'!$A$4:$F$619,MATCH($B202, 'Uganda workforce data - raw'!$B$4:$B$619,0), MATCH("Filled Male",'Uganda workforce data - raw'!$A$4:$F$4,0))*INDEX('Mapping cadres'!$B$1:$Z$616,MATCH($B202, 'Mapping cadres'!$B$1:$B$616,0), MATCH(V$32,'Mapping cadres'!$B$1:$Z$1,0))</f>
        <v>0</v>
      </c>
      <c r="W202" s="226">
        <f>INDEX('Uganda workforce data - raw'!$A$4:$F$619,MATCH($B202, 'Uganda workforce data - raw'!$B$4:$B$619,0), MATCH("Filled Male",'Uganda workforce data - raw'!$A$4:$F$4,0))*INDEX('Mapping cadres'!$B$1:$Z$616,MATCH($B202, 'Mapping cadres'!$B$1:$B$616,0), MATCH(W$32,'Mapping cadres'!$B$1:$Z$1,0))</f>
        <v>0</v>
      </c>
      <c r="X202" s="226">
        <f>INDEX('Uganda workforce data - raw'!$A$4:$F$619,MATCH($B202, 'Uganda workforce data - raw'!$B$4:$B$619,0), MATCH("Filled Male",'Uganda workforce data - raw'!$A$4:$F$4,0))*INDEX('Mapping cadres'!$B$1:$Z$616,MATCH($B202, 'Mapping cadres'!$B$1:$B$616,0), MATCH(X$32,'Mapping cadres'!$B$1:$Z$1,0))</f>
        <v>0</v>
      </c>
      <c r="Y202" s="226">
        <f>INDEX('Uganda workforce data - raw'!$A$4:$F$619,MATCH($B202, 'Uganda workforce data - raw'!$B$4:$B$619,0), MATCH("Filled Male",'Uganda workforce data - raw'!$A$4:$F$4,0))*INDEX('Mapping cadres'!$B$1:$Z$616,MATCH($B202, 'Mapping cadres'!$B$1:$B$616,0), MATCH(Y$32,'Mapping cadres'!$B$1:$Z$1,0))</f>
        <v>0</v>
      </c>
      <c r="Z202" s="226">
        <f>INDEX('Uganda workforce data - raw'!$A$4:$F$619,MATCH($B202, 'Uganda workforce data - raw'!$B$4:$B$619,0), MATCH("Filled Male",'Uganda workforce data - raw'!$A$4:$F$4,0))*INDEX('Mapping cadres'!$B$1:$Z$616,MATCH($B202, 'Mapping cadres'!$B$1:$B$616,0), MATCH(Z$32,'Mapping cadres'!$B$1:$Z$1,0))</f>
        <v>0</v>
      </c>
      <c r="AA202" s="226">
        <f>INDEX('Uganda workforce data - raw'!$A$4:$F$619,MATCH($B202, 'Uganda workforce data - raw'!$B$4:$B$619,0), MATCH("Filled Female",'Uganda workforce data - raw'!$A$4:$F$4,0))*INDEX('Mapping cadres'!$B$1:$Z$616,MATCH($B202, 'Mapping cadres'!$B$1:$B$616,0), MATCH(AA$32,'Mapping cadres'!$B$1:$Z$1,0))</f>
        <v>0</v>
      </c>
      <c r="AB202" s="226">
        <f>INDEX('Uganda workforce data - raw'!$A$4:$F$619,MATCH($B202, 'Uganda workforce data - raw'!$B$4:$B$619,0), MATCH("Filled Female",'Uganda workforce data - raw'!$A$4:$F$4,0))*INDEX('Mapping cadres'!$B$1:$Z$616,MATCH($B202, 'Mapping cadres'!$B$1:$B$616,0), MATCH(AB$32,'Mapping cadres'!$B$1:$Z$1,0))</f>
        <v>0</v>
      </c>
      <c r="AC202" s="226">
        <f>INDEX('Uganda workforce data - raw'!$A$4:$F$619,MATCH($B202, 'Uganda workforce data - raw'!$B$4:$B$619,0), MATCH("Filled Female",'Uganda workforce data - raw'!$A$4:$F$4,0))*INDEX('Mapping cadres'!$B$1:$Z$616,MATCH($B202, 'Mapping cadres'!$B$1:$B$616,0), MATCH(AC$32,'Mapping cadres'!$B$1:$Z$1,0))</f>
        <v>19</v>
      </c>
      <c r="AD202" s="226">
        <f>INDEX('Uganda workforce data - raw'!$A$4:$F$619,MATCH($B202, 'Uganda workforce data - raw'!$B$4:$B$619,0), MATCH("Filled Female",'Uganda workforce data - raw'!$A$4:$F$4,0))*INDEX('Mapping cadres'!$B$1:$Z$616,MATCH($B202, 'Mapping cadres'!$B$1:$B$616,0), MATCH(AD$32,'Mapping cadres'!$B$1:$Z$1,0))</f>
        <v>0</v>
      </c>
      <c r="AE202" s="226">
        <f>INDEX('Uganda workforce data - raw'!$A$4:$F$619,MATCH($B202, 'Uganda workforce data - raw'!$B$4:$B$619,0), MATCH("Filled Female",'Uganda workforce data - raw'!$A$4:$F$4,0))*INDEX('Mapping cadres'!$B$1:$Z$616,MATCH($B202, 'Mapping cadres'!$B$1:$B$616,0), MATCH(AE$32,'Mapping cadres'!$B$1:$Z$1,0))</f>
        <v>0</v>
      </c>
      <c r="AF202" s="226">
        <f>INDEX('Uganda workforce data - raw'!$A$4:$F$619,MATCH($B202, 'Uganda workforce data - raw'!$B$4:$B$619,0), MATCH("Filled Female",'Uganda workforce data - raw'!$A$4:$F$4,0))*INDEX('Mapping cadres'!$B$1:$Z$616,MATCH($B202, 'Mapping cadres'!$B$1:$B$616,0), MATCH(AF$32,'Mapping cadres'!$B$1:$Z$1,0))</f>
        <v>0</v>
      </c>
      <c r="AG202" s="226">
        <f>INDEX('Uganda workforce data - raw'!$A$4:$F$619,MATCH($B202, 'Uganda workforce data - raw'!$B$4:$B$619,0), MATCH("Filled Female",'Uganda workforce data - raw'!$A$4:$F$4,0))*INDEX('Mapping cadres'!$B$1:$Z$616,MATCH($B202, 'Mapping cadres'!$B$1:$B$616,0), MATCH(AG$32,'Mapping cadres'!$B$1:$Z$1,0))</f>
        <v>0</v>
      </c>
      <c r="AH202" s="226">
        <f>INDEX('Uganda workforce data - raw'!$A$4:$F$619,MATCH($B202, 'Uganda workforce data - raw'!$B$4:$B$619,0), MATCH("Filled Female",'Uganda workforce data - raw'!$A$4:$F$4,0))*INDEX('Mapping cadres'!$B$1:$Z$616,MATCH($B202, 'Mapping cadres'!$B$1:$B$616,0), MATCH(AH$32,'Mapping cadres'!$B$1:$Z$1,0))</f>
        <v>0</v>
      </c>
      <c r="AI202" s="226">
        <f>INDEX('Uganda workforce data - raw'!$A$4:$F$619,MATCH($B202, 'Uganda workforce data - raw'!$B$4:$B$619,0), MATCH("Filled Female",'Uganda workforce data - raw'!$A$4:$F$4,0))*INDEX('Mapping cadres'!$B$1:$Z$616,MATCH($B202, 'Mapping cadres'!$B$1:$B$616,0), MATCH(AI$32,'Mapping cadres'!$B$1:$Z$1,0))</f>
        <v>0</v>
      </c>
      <c r="AJ202" s="226">
        <f>INDEX('Uganda workforce data - raw'!$A$4:$F$619,MATCH($B202, 'Uganda workforce data - raw'!$B$4:$B$619,0), MATCH("Filled Female",'Uganda workforce data - raw'!$A$4:$F$4,0))*INDEX('Mapping cadres'!$B$1:$Z$616,MATCH($B202, 'Mapping cadres'!$B$1:$B$616,0), MATCH(AJ$32,'Mapping cadres'!$B$1:$Z$1,0))</f>
        <v>0</v>
      </c>
      <c r="AK202" s="226">
        <f>INDEX('Uganda workforce data - raw'!$A$4:$F$619,MATCH($B202, 'Uganda workforce data - raw'!$B$4:$B$619,0), MATCH("Filled Female",'Uganda workforce data - raw'!$A$4:$F$4,0))*INDEX('Mapping cadres'!$B$1:$Z$616,MATCH($B202, 'Mapping cadres'!$B$1:$B$616,0), MATCH(AK$32,'Mapping cadres'!$B$1:$Z$1,0))</f>
        <v>0</v>
      </c>
      <c r="AL202" s="226">
        <f>INDEX('Uganda workforce data - raw'!$A$4:$F$619,MATCH($B202, 'Uganda workforce data - raw'!$B$4:$B$619,0), MATCH("Filled Female",'Uganda workforce data - raw'!$A$4:$F$4,0))*INDEX('Mapping cadres'!$B$1:$Z$616,MATCH($B202, 'Mapping cadres'!$B$1:$B$616,0), MATCH(AL$32,'Mapping cadres'!$B$1:$Z$1,0))</f>
        <v>0</v>
      </c>
      <c r="AM202" s="226">
        <f>INDEX('Uganda workforce data - raw'!$A$4:$F$619,MATCH($B202, 'Uganda workforce data - raw'!$B$4:$B$619,0), MATCH("Filled Female",'Uganda workforce data - raw'!$A$4:$F$4,0))*INDEX('Mapping cadres'!$B$1:$Z$616,MATCH($B202, 'Mapping cadres'!$B$1:$B$616,0), MATCH(AM$32,'Mapping cadres'!$B$1:$Z$1,0))</f>
        <v>0</v>
      </c>
      <c r="AN202" s="226">
        <f>INDEX('Uganda workforce data - raw'!$A$4:$F$619,MATCH($B202, 'Uganda workforce data - raw'!$B$4:$B$619,0), MATCH("Filled Female",'Uganda workforce data - raw'!$A$4:$F$4,0))*INDEX('Mapping cadres'!$B$1:$Z$616,MATCH($B202, 'Mapping cadres'!$B$1:$B$616,0), MATCH(AN$32,'Mapping cadres'!$B$1:$Z$1,0))</f>
        <v>0</v>
      </c>
      <c r="AO202" s="226">
        <f>INDEX('Uganda workforce data - raw'!$A$4:$F$619,MATCH($B202, 'Uganda workforce data - raw'!$B$4:$B$619,0), MATCH("Filled Female",'Uganda workforce data - raw'!$A$4:$F$4,0))*INDEX('Mapping cadres'!$B$1:$Z$616,MATCH($B202, 'Mapping cadres'!$B$1:$B$616,0), MATCH(AO$32,'Mapping cadres'!$B$1:$Z$1,0))</f>
        <v>0</v>
      </c>
      <c r="AP202" s="226">
        <f>INDEX('Uganda workforce data - raw'!$A$4:$F$619,MATCH($B202, 'Uganda workforce data - raw'!$B$4:$B$619,0), MATCH("Filled Female",'Uganda workforce data - raw'!$A$4:$F$4,0))*INDEX('Mapping cadres'!$B$1:$Z$616,MATCH($B202, 'Mapping cadres'!$B$1:$B$616,0), MATCH(AP$32,'Mapping cadres'!$B$1:$Z$1,0))</f>
        <v>0</v>
      </c>
      <c r="AQ202" s="226">
        <f>INDEX('Uganda workforce data - raw'!$A$4:$F$619,MATCH($B202, 'Uganda workforce data - raw'!$B$4:$B$619,0), MATCH("Filled Female",'Uganda workforce data - raw'!$A$4:$F$4,0))*INDEX('Mapping cadres'!$B$1:$Z$616,MATCH($B202, 'Mapping cadres'!$B$1:$B$616,0), MATCH(AQ$32,'Mapping cadres'!$B$1:$Z$1,0))</f>
        <v>0</v>
      </c>
      <c r="AR202" s="226">
        <f>INDEX('Uganda workforce data - raw'!$A$4:$F$619,MATCH($B202, 'Uganda workforce data - raw'!$B$4:$B$619,0), MATCH("Filled Female",'Uganda workforce data - raw'!$A$4:$F$4,0))*INDEX('Mapping cadres'!$B$1:$Z$616,MATCH($B202, 'Mapping cadres'!$B$1:$B$616,0), MATCH(AR$32,'Mapping cadres'!$B$1:$Z$1,0))</f>
        <v>0</v>
      </c>
      <c r="AS202" s="226">
        <f>INDEX('Uganda workforce data - raw'!$A$4:$F$619,MATCH($B202, 'Uganda workforce data - raw'!$B$4:$B$619,0), MATCH("Filled Female",'Uganda workforce data - raw'!$A$4:$F$4,0))*INDEX('Mapping cadres'!$B$1:$Z$616,MATCH($B202, 'Mapping cadres'!$B$1:$B$616,0), MATCH(AS$32,'Mapping cadres'!$B$1:$Z$1,0))</f>
        <v>0</v>
      </c>
      <c r="AT202" s="226">
        <f>INDEX('Uganda workforce data - raw'!$A$4:$F$619,MATCH($B202, 'Uganda workforce data - raw'!$B$4:$B$619,0), MATCH("Filled Female",'Uganda workforce data - raw'!$A$4:$F$4,0))*INDEX('Mapping cadres'!$B$1:$Z$616,MATCH($B202, 'Mapping cadres'!$B$1:$B$616,0), MATCH(AT$32,'Mapping cadres'!$B$1:$Z$1,0))</f>
        <v>0</v>
      </c>
      <c r="AU202" s="226">
        <f>INDEX('Uganda workforce data - raw'!$A$4:$F$619,MATCH($B202, 'Uganda workforce data - raw'!$B$4:$B$619,0), MATCH("Filled Female",'Uganda workforce data - raw'!$A$4:$F$4,0))*INDEX('Mapping cadres'!$B$1:$Z$616,MATCH($B202, 'Mapping cadres'!$B$1:$B$616,0), MATCH(AU$32,'Mapping cadres'!$B$1:$Z$1,0))</f>
        <v>0</v>
      </c>
      <c r="AV202" s="226">
        <f>INDEX('Uganda workforce data - raw'!$A$4:$F$619,MATCH($B202, 'Uganda workforce data - raw'!$B$4:$B$619,0), MATCH("Filled Female",'Uganda workforce data - raw'!$A$4:$F$4,0))*INDEX('Mapping cadres'!$B$1:$Z$616,MATCH($B202, 'Mapping cadres'!$B$1:$B$616,0), MATCH(AV$32,'Mapping cadres'!$B$1:$Z$1,0))</f>
        <v>0</v>
      </c>
      <c r="AW202" s="226">
        <f>INDEX('Uganda workforce data - raw'!$A$4:$F$619,MATCH($B202, 'Uganda workforce data - raw'!$B$4:$B$619,0), MATCH("Filled Female",'Uganda workforce data - raw'!$A$4:$F$4,0))*INDEX('Mapping cadres'!$B$1:$Z$616,MATCH($B202, 'Mapping cadres'!$B$1:$B$616,0), MATCH(AW$32,'Mapping cadres'!$B$1:$Z$1,0))</f>
        <v>0</v>
      </c>
      <c r="AX202" s="226">
        <f>INDEX('Uganda workforce data - raw'!$A$4:$F$619,MATCH($B202, 'Uganda workforce data - raw'!$B$4:$B$619,0), MATCH("Filled Female",'Uganda workforce data - raw'!$A$4:$F$4,0))*INDEX('Mapping cadres'!$B$1:$Z$616,MATCH($B202, 'Mapping cadres'!$B$1:$B$616,0), MATCH(AX$32,'Mapping cadres'!$B$1:$Z$1,0))</f>
        <v>0</v>
      </c>
      <c r="AY202" s="226">
        <f t="shared" si="53"/>
        <v>0</v>
      </c>
      <c r="AZ202" s="226">
        <f t="shared" si="54"/>
        <v>0</v>
      </c>
      <c r="BA202" s="226">
        <f t="shared" si="55"/>
        <v>66</v>
      </c>
      <c r="BB202" s="226">
        <f t="shared" si="56"/>
        <v>0</v>
      </c>
      <c r="BC202" s="226">
        <f t="shared" si="57"/>
        <v>0</v>
      </c>
      <c r="BD202" s="226">
        <f t="shared" si="58"/>
        <v>0</v>
      </c>
      <c r="BE202" s="226">
        <f t="shared" si="59"/>
        <v>0</v>
      </c>
      <c r="BF202" s="226">
        <f t="shared" si="60"/>
        <v>0</v>
      </c>
      <c r="BG202" s="226">
        <f t="shared" si="61"/>
        <v>0</v>
      </c>
      <c r="BH202" s="226">
        <f t="shared" si="62"/>
        <v>0</v>
      </c>
      <c r="BI202" s="226">
        <f t="shared" si="63"/>
        <v>0</v>
      </c>
      <c r="BJ202" s="226">
        <f t="shared" si="64"/>
        <v>0</v>
      </c>
      <c r="BK202" s="226">
        <f t="shared" si="65"/>
        <v>0</v>
      </c>
      <c r="BL202" s="226">
        <f t="shared" si="66"/>
        <v>0</v>
      </c>
      <c r="BM202" s="226">
        <f t="shared" si="67"/>
        <v>0</v>
      </c>
      <c r="BN202" s="226">
        <f t="shared" si="68"/>
        <v>0</v>
      </c>
      <c r="BO202" s="226">
        <f t="shared" si="69"/>
        <v>0</v>
      </c>
      <c r="BP202" s="226">
        <f t="shared" si="70"/>
        <v>0</v>
      </c>
      <c r="BQ202" s="226">
        <f t="shared" si="71"/>
        <v>0</v>
      </c>
      <c r="BR202" s="226">
        <f t="shared" si="72"/>
        <v>0</v>
      </c>
      <c r="BS202" s="226">
        <f t="shared" si="73"/>
        <v>0</v>
      </c>
      <c r="BT202" s="226">
        <f t="shared" si="74"/>
        <v>0</v>
      </c>
      <c r="BU202" s="226">
        <f t="shared" si="75"/>
        <v>0</v>
      </c>
      <c r="BV202" s="226">
        <f t="shared" si="76"/>
        <v>0</v>
      </c>
    </row>
    <row r="203" spans="1:74">
      <c r="A203" s="226">
        <v>171</v>
      </c>
      <c r="B203" s="226" t="s">
        <v>1475</v>
      </c>
      <c r="C203" s="226">
        <f>INDEX('Uganda workforce data - raw'!$A$4:$F$619,MATCH($B203, 'Uganda workforce data - raw'!$B$4:$B$619,0), MATCH("Filled Male",'Uganda workforce data - raw'!$A$4:$F$4,0))*INDEX('Mapping cadres'!$B$1:$Z$616,MATCH($B203, 'Mapping cadres'!$B$1:$B$616,0), MATCH(C$32,'Mapping cadres'!$B$1:$Z$1,0))</f>
        <v>1</v>
      </c>
      <c r="D203" s="226">
        <f>INDEX('Uganda workforce data - raw'!$A$4:$F$619,MATCH($B203, 'Uganda workforce data - raw'!$B$4:$B$619,0), MATCH("Filled Male",'Uganda workforce data - raw'!$A$4:$F$4,0))*INDEX('Mapping cadres'!$B$1:$Z$616,MATCH($B203, 'Mapping cadres'!$B$1:$B$616,0), MATCH(D$32,'Mapping cadres'!$B$1:$Z$1,0))</f>
        <v>0</v>
      </c>
      <c r="E203" s="226">
        <f>INDEX('Uganda workforce data - raw'!$A$4:$F$619,MATCH($B203, 'Uganda workforce data - raw'!$B$4:$B$619,0), MATCH("Filled Male",'Uganda workforce data - raw'!$A$4:$F$4,0))*INDEX('Mapping cadres'!$B$1:$Z$616,MATCH($B203, 'Mapping cadres'!$B$1:$B$616,0), MATCH(E$32,'Mapping cadres'!$B$1:$Z$1,0))</f>
        <v>0</v>
      </c>
      <c r="F203" s="226">
        <f>INDEX('Uganda workforce data - raw'!$A$4:$F$619,MATCH($B203, 'Uganda workforce data - raw'!$B$4:$B$619,0), MATCH("Filled Male",'Uganda workforce data - raw'!$A$4:$F$4,0))*INDEX('Mapping cadres'!$B$1:$Z$616,MATCH($B203, 'Mapping cadres'!$B$1:$B$616,0), MATCH(F$32,'Mapping cadres'!$B$1:$Z$1,0))</f>
        <v>0</v>
      </c>
      <c r="G203" s="226">
        <f>INDEX('Uganda workforce data - raw'!$A$4:$F$619,MATCH($B203, 'Uganda workforce data - raw'!$B$4:$B$619,0), MATCH("Filled Male",'Uganda workforce data - raw'!$A$4:$F$4,0))*INDEX('Mapping cadres'!$B$1:$Z$616,MATCH($B203, 'Mapping cadres'!$B$1:$B$616,0), MATCH(G$32,'Mapping cadres'!$B$1:$Z$1,0))</f>
        <v>0</v>
      </c>
      <c r="H203" s="226">
        <f>INDEX('Uganda workforce data - raw'!$A$4:$F$619,MATCH($B203, 'Uganda workforce data - raw'!$B$4:$B$619,0), MATCH("Filled Male",'Uganda workforce data - raw'!$A$4:$F$4,0))*INDEX('Mapping cadres'!$B$1:$Z$616,MATCH($B203, 'Mapping cadres'!$B$1:$B$616,0), MATCH(H$32,'Mapping cadres'!$B$1:$Z$1,0))</f>
        <v>0</v>
      </c>
      <c r="I203" s="226">
        <f>INDEX('Uganda workforce data - raw'!$A$4:$F$619,MATCH($B203, 'Uganda workforce data - raw'!$B$4:$B$619,0), MATCH("Filled Male",'Uganda workforce data - raw'!$A$4:$F$4,0))*INDEX('Mapping cadres'!$B$1:$Z$616,MATCH($B203, 'Mapping cadres'!$B$1:$B$616,0), MATCH(I$32,'Mapping cadres'!$B$1:$Z$1,0))</f>
        <v>0</v>
      </c>
      <c r="J203" s="226">
        <f>INDEX('Uganda workforce data - raw'!$A$4:$F$619,MATCH($B203, 'Uganda workforce data - raw'!$B$4:$B$619,0), MATCH("Filled Male",'Uganda workforce data - raw'!$A$4:$F$4,0))*INDEX('Mapping cadres'!$B$1:$Z$616,MATCH($B203, 'Mapping cadres'!$B$1:$B$616,0), MATCH(J$32,'Mapping cadres'!$B$1:$Z$1,0))</f>
        <v>0</v>
      </c>
      <c r="K203" s="226">
        <f>INDEX('Uganda workforce data - raw'!$A$4:$F$619,MATCH($B203, 'Uganda workforce data - raw'!$B$4:$B$619,0), MATCH("Filled Male",'Uganda workforce data - raw'!$A$4:$F$4,0))*INDEX('Mapping cadres'!$B$1:$Z$616,MATCH($B203, 'Mapping cadres'!$B$1:$B$616,0), MATCH(K$32,'Mapping cadres'!$B$1:$Z$1,0))</f>
        <v>0</v>
      </c>
      <c r="L203" s="226">
        <f>INDEX('Uganda workforce data - raw'!$A$4:$F$619,MATCH($B203, 'Uganda workforce data - raw'!$B$4:$B$619,0), MATCH("Filled Male",'Uganda workforce data - raw'!$A$4:$F$4,0))*INDEX('Mapping cadres'!$B$1:$Z$616,MATCH($B203, 'Mapping cadres'!$B$1:$B$616,0), MATCH(L$32,'Mapping cadres'!$B$1:$Z$1,0))</f>
        <v>0</v>
      </c>
      <c r="M203" s="226">
        <f>INDEX('Uganda workforce data - raw'!$A$4:$F$619,MATCH($B203, 'Uganda workforce data - raw'!$B$4:$B$619,0), MATCH("Filled Male",'Uganda workforce data - raw'!$A$4:$F$4,0))*INDEX('Mapping cadres'!$B$1:$Z$616,MATCH($B203, 'Mapping cadres'!$B$1:$B$616,0), MATCH(M$32,'Mapping cadres'!$B$1:$Z$1,0))</f>
        <v>0</v>
      </c>
      <c r="N203" s="226">
        <f>INDEX('Uganda workforce data - raw'!$A$4:$F$619,MATCH($B203, 'Uganda workforce data - raw'!$B$4:$B$619,0), MATCH("Filled Male",'Uganda workforce data - raw'!$A$4:$F$4,0))*INDEX('Mapping cadres'!$B$1:$Z$616,MATCH($B203, 'Mapping cadres'!$B$1:$B$616,0), MATCH(N$32,'Mapping cadres'!$B$1:$Z$1,0))</f>
        <v>0</v>
      </c>
      <c r="O203" s="226">
        <f>INDEX('Uganda workforce data - raw'!$A$4:$F$619,MATCH($B203, 'Uganda workforce data - raw'!$B$4:$B$619,0), MATCH("Filled Male",'Uganda workforce data - raw'!$A$4:$F$4,0))*INDEX('Mapping cadres'!$B$1:$Z$616,MATCH($B203, 'Mapping cadres'!$B$1:$B$616,0), MATCH(O$32,'Mapping cadres'!$B$1:$Z$1,0))</f>
        <v>0</v>
      </c>
      <c r="P203" s="226">
        <f>INDEX('Uganda workforce data - raw'!$A$4:$F$619,MATCH($B203, 'Uganda workforce data - raw'!$B$4:$B$619,0), MATCH("Filled Male",'Uganda workforce data - raw'!$A$4:$F$4,0))*INDEX('Mapping cadres'!$B$1:$Z$616,MATCH($B203, 'Mapping cadres'!$B$1:$B$616,0), MATCH(P$32,'Mapping cadres'!$B$1:$Z$1,0))</f>
        <v>0</v>
      </c>
      <c r="Q203" s="226">
        <f>INDEX('Uganda workforce data - raw'!$A$4:$F$619,MATCH($B203, 'Uganda workforce data - raw'!$B$4:$B$619,0), MATCH("Filled Male",'Uganda workforce data - raw'!$A$4:$F$4,0))*INDEX('Mapping cadres'!$B$1:$Z$616,MATCH($B203, 'Mapping cadres'!$B$1:$B$616,0), MATCH(Q$32,'Mapping cadres'!$B$1:$Z$1,0))</f>
        <v>0</v>
      </c>
      <c r="R203" s="226">
        <f>INDEX('Uganda workforce data - raw'!$A$4:$F$619,MATCH($B203, 'Uganda workforce data - raw'!$B$4:$B$619,0), MATCH("Filled Male",'Uganda workforce data - raw'!$A$4:$F$4,0))*INDEX('Mapping cadres'!$B$1:$Z$616,MATCH($B203, 'Mapping cadres'!$B$1:$B$616,0), MATCH(R$32,'Mapping cadres'!$B$1:$Z$1,0))</f>
        <v>0</v>
      </c>
      <c r="S203" s="226">
        <f>INDEX('Uganda workforce data - raw'!$A$4:$F$619,MATCH($B203, 'Uganda workforce data - raw'!$B$4:$B$619,0), MATCH("Filled Male",'Uganda workforce data - raw'!$A$4:$F$4,0))*INDEX('Mapping cadres'!$B$1:$Z$616,MATCH($B203, 'Mapping cadres'!$B$1:$B$616,0), MATCH(S$32,'Mapping cadres'!$B$1:$Z$1,0))</f>
        <v>0</v>
      </c>
      <c r="T203" s="226">
        <f>INDEX('Uganda workforce data - raw'!$A$4:$F$619,MATCH($B203, 'Uganda workforce data - raw'!$B$4:$B$619,0), MATCH("Filled Male",'Uganda workforce data - raw'!$A$4:$F$4,0))*INDEX('Mapping cadres'!$B$1:$Z$616,MATCH($B203, 'Mapping cadres'!$B$1:$B$616,0), MATCH(T$32,'Mapping cadres'!$B$1:$Z$1,0))</f>
        <v>0</v>
      </c>
      <c r="U203" s="226">
        <f>INDEX('Uganda workforce data - raw'!$A$4:$F$619,MATCH($B203, 'Uganda workforce data - raw'!$B$4:$B$619,0), MATCH("Filled Male",'Uganda workforce data - raw'!$A$4:$F$4,0))*INDEX('Mapping cadres'!$B$1:$Z$616,MATCH($B203, 'Mapping cadres'!$B$1:$B$616,0), MATCH(U$32,'Mapping cadres'!$B$1:$Z$1,0))</f>
        <v>0</v>
      </c>
      <c r="V203" s="226">
        <f>INDEX('Uganda workforce data - raw'!$A$4:$F$619,MATCH($B203, 'Uganda workforce data - raw'!$B$4:$B$619,0), MATCH("Filled Male",'Uganda workforce data - raw'!$A$4:$F$4,0))*INDEX('Mapping cadres'!$B$1:$Z$616,MATCH($B203, 'Mapping cadres'!$B$1:$B$616,0), MATCH(V$32,'Mapping cadres'!$B$1:$Z$1,0))</f>
        <v>0</v>
      </c>
      <c r="W203" s="226">
        <f>INDEX('Uganda workforce data - raw'!$A$4:$F$619,MATCH($B203, 'Uganda workforce data - raw'!$B$4:$B$619,0), MATCH("Filled Male",'Uganda workforce data - raw'!$A$4:$F$4,0))*INDEX('Mapping cadres'!$B$1:$Z$616,MATCH($B203, 'Mapping cadres'!$B$1:$B$616,0), MATCH(W$32,'Mapping cadres'!$B$1:$Z$1,0))</f>
        <v>0</v>
      </c>
      <c r="X203" s="226">
        <f>INDEX('Uganda workforce data - raw'!$A$4:$F$619,MATCH($B203, 'Uganda workforce data - raw'!$B$4:$B$619,0), MATCH("Filled Male",'Uganda workforce data - raw'!$A$4:$F$4,0))*INDEX('Mapping cadres'!$B$1:$Z$616,MATCH($B203, 'Mapping cadres'!$B$1:$B$616,0), MATCH(X$32,'Mapping cadres'!$B$1:$Z$1,0))</f>
        <v>0</v>
      </c>
      <c r="Y203" s="226">
        <f>INDEX('Uganda workforce data - raw'!$A$4:$F$619,MATCH($B203, 'Uganda workforce data - raw'!$B$4:$B$619,0), MATCH("Filled Male",'Uganda workforce data - raw'!$A$4:$F$4,0))*INDEX('Mapping cadres'!$B$1:$Z$616,MATCH($B203, 'Mapping cadres'!$B$1:$B$616,0), MATCH(Y$32,'Mapping cadres'!$B$1:$Z$1,0))</f>
        <v>0</v>
      </c>
      <c r="Z203" s="226">
        <f>INDEX('Uganda workforce data - raw'!$A$4:$F$619,MATCH($B203, 'Uganda workforce data - raw'!$B$4:$B$619,0), MATCH("Filled Male",'Uganda workforce data - raw'!$A$4:$F$4,0))*INDEX('Mapping cadres'!$B$1:$Z$616,MATCH($B203, 'Mapping cadres'!$B$1:$B$616,0), MATCH(Z$32,'Mapping cadres'!$B$1:$Z$1,0))</f>
        <v>0</v>
      </c>
      <c r="AA203" s="226">
        <f>INDEX('Uganda workforce data - raw'!$A$4:$F$619,MATCH($B203, 'Uganda workforce data - raw'!$B$4:$B$619,0), MATCH("Filled Female",'Uganda workforce data - raw'!$A$4:$F$4,0))*INDEX('Mapping cadres'!$B$1:$Z$616,MATCH($B203, 'Mapping cadres'!$B$1:$B$616,0), MATCH(AA$32,'Mapping cadres'!$B$1:$Z$1,0))</f>
        <v>1</v>
      </c>
      <c r="AB203" s="226">
        <f>INDEX('Uganda workforce data - raw'!$A$4:$F$619,MATCH($B203, 'Uganda workforce data - raw'!$B$4:$B$619,0), MATCH("Filled Female",'Uganda workforce data - raw'!$A$4:$F$4,0))*INDEX('Mapping cadres'!$B$1:$Z$616,MATCH($B203, 'Mapping cadres'!$B$1:$B$616,0), MATCH(AB$32,'Mapping cadres'!$B$1:$Z$1,0))</f>
        <v>0</v>
      </c>
      <c r="AC203" s="226">
        <f>INDEX('Uganda workforce data - raw'!$A$4:$F$619,MATCH($B203, 'Uganda workforce data - raw'!$B$4:$B$619,0), MATCH("Filled Female",'Uganda workforce data - raw'!$A$4:$F$4,0))*INDEX('Mapping cadres'!$B$1:$Z$616,MATCH($B203, 'Mapping cadres'!$B$1:$B$616,0), MATCH(AC$32,'Mapping cadres'!$B$1:$Z$1,0))</f>
        <v>0</v>
      </c>
      <c r="AD203" s="226">
        <f>INDEX('Uganda workforce data - raw'!$A$4:$F$619,MATCH($B203, 'Uganda workforce data - raw'!$B$4:$B$619,0), MATCH("Filled Female",'Uganda workforce data - raw'!$A$4:$F$4,0))*INDEX('Mapping cadres'!$B$1:$Z$616,MATCH($B203, 'Mapping cadres'!$B$1:$B$616,0), MATCH(AD$32,'Mapping cadres'!$B$1:$Z$1,0))</f>
        <v>0</v>
      </c>
      <c r="AE203" s="226">
        <f>INDEX('Uganda workforce data - raw'!$A$4:$F$619,MATCH($B203, 'Uganda workforce data - raw'!$B$4:$B$619,0), MATCH("Filled Female",'Uganda workforce data - raw'!$A$4:$F$4,0))*INDEX('Mapping cadres'!$B$1:$Z$616,MATCH($B203, 'Mapping cadres'!$B$1:$B$616,0), MATCH(AE$32,'Mapping cadres'!$B$1:$Z$1,0))</f>
        <v>0</v>
      </c>
      <c r="AF203" s="226">
        <f>INDEX('Uganda workforce data - raw'!$A$4:$F$619,MATCH($B203, 'Uganda workforce data - raw'!$B$4:$B$619,0), MATCH("Filled Female",'Uganda workforce data - raw'!$A$4:$F$4,0))*INDEX('Mapping cadres'!$B$1:$Z$616,MATCH($B203, 'Mapping cadres'!$B$1:$B$616,0), MATCH(AF$32,'Mapping cadres'!$B$1:$Z$1,0))</f>
        <v>0</v>
      </c>
      <c r="AG203" s="226">
        <f>INDEX('Uganda workforce data - raw'!$A$4:$F$619,MATCH($B203, 'Uganda workforce data - raw'!$B$4:$B$619,0), MATCH("Filled Female",'Uganda workforce data - raw'!$A$4:$F$4,0))*INDEX('Mapping cadres'!$B$1:$Z$616,MATCH($B203, 'Mapping cadres'!$B$1:$B$616,0), MATCH(AG$32,'Mapping cadres'!$B$1:$Z$1,0))</f>
        <v>0</v>
      </c>
      <c r="AH203" s="226">
        <f>INDEX('Uganda workforce data - raw'!$A$4:$F$619,MATCH($B203, 'Uganda workforce data - raw'!$B$4:$B$619,0), MATCH("Filled Female",'Uganda workforce data - raw'!$A$4:$F$4,0))*INDEX('Mapping cadres'!$B$1:$Z$616,MATCH($B203, 'Mapping cadres'!$B$1:$B$616,0), MATCH(AH$32,'Mapping cadres'!$B$1:$Z$1,0))</f>
        <v>0</v>
      </c>
      <c r="AI203" s="226">
        <f>INDEX('Uganda workforce data - raw'!$A$4:$F$619,MATCH($B203, 'Uganda workforce data - raw'!$B$4:$B$619,0), MATCH("Filled Female",'Uganda workforce data - raw'!$A$4:$F$4,0))*INDEX('Mapping cadres'!$B$1:$Z$616,MATCH($B203, 'Mapping cadres'!$B$1:$B$616,0), MATCH(AI$32,'Mapping cadres'!$B$1:$Z$1,0))</f>
        <v>0</v>
      </c>
      <c r="AJ203" s="226">
        <f>INDEX('Uganda workforce data - raw'!$A$4:$F$619,MATCH($B203, 'Uganda workforce data - raw'!$B$4:$B$619,0), MATCH("Filled Female",'Uganda workforce data - raw'!$A$4:$F$4,0))*INDEX('Mapping cadres'!$B$1:$Z$616,MATCH($B203, 'Mapping cadres'!$B$1:$B$616,0), MATCH(AJ$32,'Mapping cadres'!$B$1:$Z$1,0))</f>
        <v>0</v>
      </c>
      <c r="AK203" s="226">
        <f>INDEX('Uganda workforce data - raw'!$A$4:$F$619,MATCH($B203, 'Uganda workforce data - raw'!$B$4:$B$619,0), MATCH("Filled Female",'Uganda workforce data - raw'!$A$4:$F$4,0))*INDEX('Mapping cadres'!$B$1:$Z$616,MATCH($B203, 'Mapping cadres'!$B$1:$B$616,0), MATCH(AK$32,'Mapping cadres'!$B$1:$Z$1,0))</f>
        <v>0</v>
      </c>
      <c r="AL203" s="226">
        <f>INDEX('Uganda workforce data - raw'!$A$4:$F$619,MATCH($B203, 'Uganda workforce data - raw'!$B$4:$B$619,0), MATCH("Filled Female",'Uganda workforce data - raw'!$A$4:$F$4,0))*INDEX('Mapping cadres'!$B$1:$Z$616,MATCH($B203, 'Mapping cadres'!$B$1:$B$616,0), MATCH(AL$32,'Mapping cadres'!$B$1:$Z$1,0))</f>
        <v>0</v>
      </c>
      <c r="AM203" s="226">
        <f>INDEX('Uganda workforce data - raw'!$A$4:$F$619,MATCH($B203, 'Uganda workforce data - raw'!$B$4:$B$619,0), MATCH("Filled Female",'Uganda workforce data - raw'!$A$4:$F$4,0))*INDEX('Mapping cadres'!$B$1:$Z$616,MATCH($B203, 'Mapping cadres'!$B$1:$B$616,0), MATCH(AM$32,'Mapping cadres'!$B$1:$Z$1,0))</f>
        <v>0</v>
      </c>
      <c r="AN203" s="226">
        <f>INDEX('Uganda workforce data - raw'!$A$4:$F$619,MATCH($B203, 'Uganda workforce data - raw'!$B$4:$B$619,0), MATCH("Filled Female",'Uganda workforce data - raw'!$A$4:$F$4,0))*INDEX('Mapping cadres'!$B$1:$Z$616,MATCH($B203, 'Mapping cadres'!$B$1:$B$616,0), MATCH(AN$32,'Mapping cadres'!$B$1:$Z$1,0))</f>
        <v>0</v>
      </c>
      <c r="AO203" s="226">
        <f>INDEX('Uganda workforce data - raw'!$A$4:$F$619,MATCH($B203, 'Uganda workforce data - raw'!$B$4:$B$619,0), MATCH("Filled Female",'Uganda workforce data - raw'!$A$4:$F$4,0))*INDEX('Mapping cadres'!$B$1:$Z$616,MATCH($B203, 'Mapping cadres'!$B$1:$B$616,0), MATCH(AO$32,'Mapping cadres'!$B$1:$Z$1,0))</f>
        <v>0</v>
      </c>
      <c r="AP203" s="226">
        <f>INDEX('Uganda workforce data - raw'!$A$4:$F$619,MATCH($B203, 'Uganda workforce data - raw'!$B$4:$B$619,0), MATCH("Filled Female",'Uganda workforce data - raw'!$A$4:$F$4,0))*INDEX('Mapping cadres'!$B$1:$Z$616,MATCH($B203, 'Mapping cadres'!$B$1:$B$616,0), MATCH(AP$32,'Mapping cadres'!$B$1:$Z$1,0))</f>
        <v>0</v>
      </c>
      <c r="AQ203" s="226">
        <f>INDEX('Uganda workforce data - raw'!$A$4:$F$619,MATCH($B203, 'Uganda workforce data - raw'!$B$4:$B$619,0), MATCH("Filled Female",'Uganda workforce data - raw'!$A$4:$F$4,0))*INDEX('Mapping cadres'!$B$1:$Z$616,MATCH($B203, 'Mapping cadres'!$B$1:$B$616,0), MATCH(AQ$32,'Mapping cadres'!$B$1:$Z$1,0))</f>
        <v>0</v>
      </c>
      <c r="AR203" s="226">
        <f>INDEX('Uganda workforce data - raw'!$A$4:$F$619,MATCH($B203, 'Uganda workforce data - raw'!$B$4:$B$619,0), MATCH("Filled Female",'Uganda workforce data - raw'!$A$4:$F$4,0))*INDEX('Mapping cadres'!$B$1:$Z$616,MATCH($B203, 'Mapping cadres'!$B$1:$B$616,0), MATCH(AR$32,'Mapping cadres'!$B$1:$Z$1,0))</f>
        <v>0</v>
      </c>
      <c r="AS203" s="226">
        <f>INDEX('Uganda workforce data - raw'!$A$4:$F$619,MATCH($B203, 'Uganda workforce data - raw'!$B$4:$B$619,0), MATCH("Filled Female",'Uganda workforce data - raw'!$A$4:$F$4,0))*INDEX('Mapping cadres'!$B$1:$Z$616,MATCH($B203, 'Mapping cadres'!$B$1:$B$616,0), MATCH(AS$32,'Mapping cadres'!$B$1:$Z$1,0))</f>
        <v>0</v>
      </c>
      <c r="AT203" s="226">
        <f>INDEX('Uganda workforce data - raw'!$A$4:$F$619,MATCH($B203, 'Uganda workforce data - raw'!$B$4:$B$619,0), MATCH("Filled Female",'Uganda workforce data - raw'!$A$4:$F$4,0))*INDEX('Mapping cadres'!$B$1:$Z$616,MATCH($B203, 'Mapping cadres'!$B$1:$B$616,0), MATCH(AT$32,'Mapping cadres'!$B$1:$Z$1,0))</f>
        <v>0</v>
      </c>
      <c r="AU203" s="226">
        <f>INDEX('Uganda workforce data - raw'!$A$4:$F$619,MATCH($B203, 'Uganda workforce data - raw'!$B$4:$B$619,0), MATCH("Filled Female",'Uganda workforce data - raw'!$A$4:$F$4,0))*INDEX('Mapping cadres'!$B$1:$Z$616,MATCH($B203, 'Mapping cadres'!$B$1:$B$616,0), MATCH(AU$32,'Mapping cadres'!$B$1:$Z$1,0))</f>
        <v>0</v>
      </c>
      <c r="AV203" s="226">
        <f>INDEX('Uganda workforce data - raw'!$A$4:$F$619,MATCH($B203, 'Uganda workforce data - raw'!$B$4:$B$619,0), MATCH("Filled Female",'Uganda workforce data - raw'!$A$4:$F$4,0))*INDEX('Mapping cadres'!$B$1:$Z$616,MATCH($B203, 'Mapping cadres'!$B$1:$B$616,0), MATCH(AV$32,'Mapping cadres'!$B$1:$Z$1,0))</f>
        <v>0</v>
      </c>
      <c r="AW203" s="226">
        <f>INDEX('Uganda workforce data - raw'!$A$4:$F$619,MATCH($B203, 'Uganda workforce data - raw'!$B$4:$B$619,0), MATCH("Filled Female",'Uganda workforce data - raw'!$A$4:$F$4,0))*INDEX('Mapping cadres'!$B$1:$Z$616,MATCH($B203, 'Mapping cadres'!$B$1:$B$616,0), MATCH(AW$32,'Mapping cadres'!$B$1:$Z$1,0))</f>
        <v>0</v>
      </c>
      <c r="AX203" s="226">
        <f>INDEX('Uganda workforce data - raw'!$A$4:$F$619,MATCH($B203, 'Uganda workforce data - raw'!$B$4:$B$619,0), MATCH("Filled Female",'Uganda workforce data - raw'!$A$4:$F$4,0))*INDEX('Mapping cadres'!$B$1:$Z$616,MATCH($B203, 'Mapping cadres'!$B$1:$B$616,0), MATCH(AX$32,'Mapping cadres'!$B$1:$Z$1,0))</f>
        <v>0</v>
      </c>
      <c r="AY203" s="226">
        <f t="shared" si="53"/>
        <v>2</v>
      </c>
      <c r="AZ203" s="226">
        <f t="shared" si="54"/>
        <v>0</v>
      </c>
      <c r="BA203" s="226">
        <f t="shared" si="55"/>
        <v>0</v>
      </c>
      <c r="BB203" s="226">
        <f t="shared" si="56"/>
        <v>0</v>
      </c>
      <c r="BC203" s="226">
        <f t="shared" si="57"/>
        <v>0</v>
      </c>
      <c r="BD203" s="226">
        <f t="shared" si="58"/>
        <v>0</v>
      </c>
      <c r="BE203" s="226">
        <f t="shared" si="59"/>
        <v>0</v>
      </c>
      <c r="BF203" s="226">
        <f t="shared" si="60"/>
        <v>0</v>
      </c>
      <c r="BG203" s="226">
        <f t="shared" si="61"/>
        <v>0</v>
      </c>
      <c r="BH203" s="226">
        <f t="shared" si="62"/>
        <v>0</v>
      </c>
      <c r="BI203" s="226">
        <f t="shared" si="63"/>
        <v>0</v>
      </c>
      <c r="BJ203" s="226">
        <f t="shared" si="64"/>
        <v>0</v>
      </c>
      <c r="BK203" s="226">
        <f t="shared" si="65"/>
        <v>0</v>
      </c>
      <c r="BL203" s="226">
        <f t="shared" si="66"/>
        <v>0</v>
      </c>
      <c r="BM203" s="226">
        <f t="shared" si="67"/>
        <v>0</v>
      </c>
      <c r="BN203" s="226">
        <f t="shared" si="68"/>
        <v>0</v>
      </c>
      <c r="BO203" s="226">
        <f t="shared" si="69"/>
        <v>0</v>
      </c>
      <c r="BP203" s="226">
        <f t="shared" si="70"/>
        <v>0</v>
      </c>
      <c r="BQ203" s="226">
        <f t="shared" si="71"/>
        <v>0</v>
      </c>
      <c r="BR203" s="226">
        <f t="shared" si="72"/>
        <v>0</v>
      </c>
      <c r="BS203" s="226">
        <f t="shared" si="73"/>
        <v>0</v>
      </c>
      <c r="BT203" s="226">
        <f t="shared" si="74"/>
        <v>0</v>
      </c>
      <c r="BU203" s="226">
        <f t="shared" si="75"/>
        <v>0</v>
      </c>
      <c r="BV203" s="226">
        <f t="shared" si="76"/>
        <v>0</v>
      </c>
    </row>
    <row r="204" spans="1:74">
      <c r="A204" s="226">
        <v>172</v>
      </c>
      <c r="B204" s="226" t="s">
        <v>1476</v>
      </c>
      <c r="C204" s="226">
        <f>INDEX('Uganda workforce data - raw'!$A$4:$F$619,MATCH($B204, 'Uganda workforce data - raw'!$B$4:$B$619,0), MATCH("Filled Male",'Uganda workforce data - raw'!$A$4:$F$4,0))*INDEX('Mapping cadres'!$B$1:$Z$616,MATCH($B204, 'Mapping cadres'!$B$1:$B$616,0), MATCH(C$32,'Mapping cadres'!$B$1:$Z$1,0))</f>
        <v>0</v>
      </c>
      <c r="D204" s="226">
        <f>INDEX('Uganda workforce data - raw'!$A$4:$F$619,MATCH($B204, 'Uganda workforce data - raw'!$B$4:$B$619,0), MATCH("Filled Male",'Uganda workforce data - raw'!$A$4:$F$4,0))*INDEX('Mapping cadres'!$B$1:$Z$616,MATCH($B204, 'Mapping cadres'!$B$1:$B$616,0), MATCH(D$32,'Mapping cadres'!$B$1:$Z$1,0))</f>
        <v>0</v>
      </c>
      <c r="E204" s="226">
        <f>INDEX('Uganda workforce data - raw'!$A$4:$F$619,MATCH($B204, 'Uganda workforce data - raw'!$B$4:$B$619,0), MATCH("Filled Male",'Uganda workforce data - raw'!$A$4:$F$4,0))*INDEX('Mapping cadres'!$B$1:$Z$616,MATCH($B204, 'Mapping cadres'!$B$1:$B$616,0), MATCH(E$32,'Mapping cadres'!$B$1:$Z$1,0))</f>
        <v>0</v>
      </c>
      <c r="F204" s="226">
        <f>INDEX('Uganda workforce data - raw'!$A$4:$F$619,MATCH($B204, 'Uganda workforce data - raw'!$B$4:$B$619,0), MATCH("Filled Male",'Uganda workforce data - raw'!$A$4:$F$4,0))*INDEX('Mapping cadres'!$B$1:$Z$616,MATCH($B204, 'Mapping cadres'!$B$1:$B$616,0), MATCH(F$32,'Mapping cadres'!$B$1:$Z$1,0))</f>
        <v>0</v>
      </c>
      <c r="G204" s="226">
        <f>INDEX('Uganda workforce data - raw'!$A$4:$F$619,MATCH($B204, 'Uganda workforce data - raw'!$B$4:$B$619,0), MATCH("Filled Male",'Uganda workforce data - raw'!$A$4:$F$4,0))*INDEX('Mapping cadres'!$B$1:$Z$616,MATCH($B204, 'Mapping cadres'!$B$1:$B$616,0), MATCH(G$32,'Mapping cadres'!$B$1:$Z$1,0))</f>
        <v>0</v>
      </c>
      <c r="H204" s="226">
        <f>INDEX('Uganda workforce data - raw'!$A$4:$F$619,MATCH($B204, 'Uganda workforce data - raw'!$B$4:$B$619,0), MATCH("Filled Male",'Uganda workforce data - raw'!$A$4:$F$4,0))*INDEX('Mapping cadres'!$B$1:$Z$616,MATCH($B204, 'Mapping cadres'!$B$1:$B$616,0), MATCH(H$32,'Mapping cadres'!$B$1:$Z$1,0))</f>
        <v>0</v>
      </c>
      <c r="I204" s="226">
        <f>INDEX('Uganda workforce data - raw'!$A$4:$F$619,MATCH($B204, 'Uganda workforce data - raw'!$B$4:$B$619,0), MATCH("Filled Male",'Uganda workforce data - raw'!$A$4:$F$4,0))*INDEX('Mapping cadres'!$B$1:$Z$616,MATCH($B204, 'Mapping cadres'!$B$1:$B$616,0), MATCH(I$32,'Mapping cadres'!$B$1:$Z$1,0))</f>
        <v>0</v>
      </c>
      <c r="J204" s="226">
        <f>INDEX('Uganda workforce data - raw'!$A$4:$F$619,MATCH($B204, 'Uganda workforce data - raw'!$B$4:$B$619,0), MATCH("Filled Male",'Uganda workforce data - raw'!$A$4:$F$4,0))*INDEX('Mapping cadres'!$B$1:$Z$616,MATCH($B204, 'Mapping cadres'!$B$1:$B$616,0), MATCH(J$32,'Mapping cadres'!$B$1:$Z$1,0))</f>
        <v>0</v>
      </c>
      <c r="K204" s="226">
        <f>INDEX('Uganda workforce data - raw'!$A$4:$F$619,MATCH($B204, 'Uganda workforce data - raw'!$B$4:$B$619,0), MATCH("Filled Male",'Uganda workforce data - raw'!$A$4:$F$4,0))*INDEX('Mapping cadres'!$B$1:$Z$616,MATCH($B204, 'Mapping cadres'!$B$1:$B$616,0), MATCH(K$32,'Mapping cadres'!$B$1:$Z$1,0))</f>
        <v>0</v>
      </c>
      <c r="L204" s="226">
        <f>INDEX('Uganda workforce data - raw'!$A$4:$F$619,MATCH($B204, 'Uganda workforce data - raw'!$B$4:$B$619,0), MATCH("Filled Male",'Uganda workforce data - raw'!$A$4:$F$4,0))*INDEX('Mapping cadres'!$B$1:$Z$616,MATCH($B204, 'Mapping cadres'!$B$1:$B$616,0), MATCH(L$32,'Mapping cadres'!$B$1:$Z$1,0))</f>
        <v>0</v>
      </c>
      <c r="M204" s="226">
        <f>INDEX('Uganda workforce data - raw'!$A$4:$F$619,MATCH($B204, 'Uganda workforce data - raw'!$B$4:$B$619,0), MATCH("Filled Male",'Uganda workforce data - raw'!$A$4:$F$4,0))*INDEX('Mapping cadres'!$B$1:$Z$616,MATCH($B204, 'Mapping cadres'!$B$1:$B$616,0), MATCH(M$32,'Mapping cadres'!$B$1:$Z$1,0))</f>
        <v>0</v>
      </c>
      <c r="N204" s="226">
        <f>INDEX('Uganda workforce data - raw'!$A$4:$F$619,MATCH($B204, 'Uganda workforce data - raw'!$B$4:$B$619,0), MATCH("Filled Male",'Uganda workforce data - raw'!$A$4:$F$4,0))*INDEX('Mapping cadres'!$B$1:$Z$616,MATCH($B204, 'Mapping cadres'!$B$1:$B$616,0), MATCH(N$32,'Mapping cadres'!$B$1:$Z$1,0))</f>
        <v>0</v>
      </c>
      <c r="O204" s="226">
        <f>INDEX('Uganda workforce data - raw'!$A$4:$F$619,MATCH($B204, 'Uganda workforce data - raw'!$B$4:$B$619,0), MATCH("Filled Male",'Uganda workforce data - raw'!$A$4:$F$4,0))*INDEX('Mapping cadres'!$B$1:$Z$616,MATCH($B204, 'Mapping cadres'!$B$1:$B$616,0), MATCH(O$32,'Mapping cadres'!$B$1:$Z$1,0))</f>
        <v>0</v>
      </c>
      <c r="P204" s="226">
        <f>INDEX('Uganda workforce data - raw'!$A$4:$F$619,MATCH($B204, 'Uganda workforce data - raw'!$B$4:$B$619,0), MATCH("Filled Male",'Uganda workforce data - raw'!$A$4:$F$4,0))*INDEX('Mapping cadres'!$B$1:$Z$616,MATCH($B204, 'Mapping cadres'!$B$1:$B$616,0), MATCH(P$32,'Mapping cadres'!$B$1:$Z$1,0))</f>
        <v>0</v>
      </c>
      <c r="Q204" s="226">
        <f>INDEX('Uganda workforce data - raw'!$A$4:$F$619,MATCH($B204, 'Uganda workforce data - raw'!$B$4:$B$619,0), MATCH("Filled Male",'Uganda workforce data - raw'!$A$4:$F$4,0))*INDEX('Mapping cadres'!$B$1:$Z$616,MATCH($B204, 'Mapping cadres'!$B$1:$B$616,0), MATCH(Q$32,'Mapping cadres'!$B$1:$Z$1,0))</f>
        <v>0</v>
      </c>
      <c r="R204" s="226">
        <f>INDEX('Uganda workforce data - raw'!$A$4:$F$619,MATCH($B204, 'Uganda workforce data - raw'!$B$4:$B$619,0), MATCH("Filled Male",'Uganda workforce data - raw'!$A$4:$F$4,0))*INDEX('Mapping cadres'!$B$1:$Z$616,MATCH($B204, 'Mapping cadres'!$B$1:$B$616,0), MATCH(R$32,'Mapping cadres'!$B$1:$Z$1,0))</f>
        <v>0</v>
      </c>
      <c r="S204" s="226">
        <f>INDEX('Uganda workforce data - raw'!$A$4:$F$619,MATCH($B204, 'Uganda workforce data - raw'!$B$4:$B$619,0), MATCH("Filled Male",'Uganda workforce data - raw'!$A$4:$F$4,0))*INDEX('Mapping cadres'!$B$1:$Z$616,MATCH($B204, 'Mapping cadres'!$B$1:$B$616,0), MATCH(S$32,'Mapping cadres'!$B$1:$Z$1,0))</f>
        <v>0</v>
      </c>
      <c r="T204" s="226">
        <f>INDEX('Uganda workforce data - raw'!$A$4:$F$619,MATCH($B204, 'Uganda workforce data - raw'!$B$4:$B$619,0), MATCH("Filled Male",'Uganda workforce data - raw'!$A$4:$F$4,0))*INDEX('Mapping cadres'!$B$1:$Z$616,MATCH($B204, 'Mapping cadres'!$B$1:$B$616,0), MATCH(T$32,'Mapping cadres'!$B$1:$Z$1,0))</f>
        <v>0</v>
      </c>
      <c r="U204" s="226">
        <f>INDEX('Uganda workforce data - raw'!$A$4:$F$619,MATCH($B204, 'Uganda workforce data - raw'!$B$4:$B$619,0), MATCH("Filled Male",'Uganda workforce data - raw'!$A$4:$F$4,0))*INDEX('Mapping cadres'!$B$1:$Z$616,MATCH($B204, 'Mapping cadres'!$B$1:$B$616,0), MATCH(U$32,'Mapping cadres'!$B$1:$Z$1,0))</f>
        <v>0</v>
      </c>
      <c r="V204" s="226">
        <f>INDEX('Uganda workforce data - raw'!$A$4:$F$619,MATCH($B204, 'Uganda workforce data - raw'!$B$4:$B$619,0), MATCH("Filled Male",'Uganda workforce data - raw'!$A$4:$F$4,0))*INDEX('Mapping cadres'!$B$1:$Z$616,MATCH($B204, 'Mapping cadres'!$B$1:$B$616,0), MATCH(V$32,'Mapping cadres'!$B$1:$Z$1,0))</f>
        <v>0</v>
      </c>
      <c r="W204" s="226">
        <f>INDEX('Uganda workforce data - raw'!$A$4:$F$619,MATCH($B204, 'Uganda workforce data - raw'!$B$4:$B$619,0), MATCH("Filled Male",'Uganda workforce data - raw'!$A$4:$F$4,0))*INDEX('Mapping cadres'!$B$1:$Z$616,MATCH($B204, 'Mapping cadres'!$B$1:$B$616,0), MATCH(W$32,'Mapping cadres'!$B$1:$Z$1,0))</f>
        <v>0</v>
      </c>
      <c r="X204" s="226">
        <f>INDEX('Uganda workforce data - raw'!$A$4:$F$619,MATCH($B204, 'Uganda workforce data - raw'!$B$4:$B$619,0), MATCH("Filled Male",'Uganda workforce data - raw'!$A$4:$F$4,0))*INDEX('Mapping cadres'!$B$1:$Z$616,MATCH($B204, 'Mapping cadres'!$B$1:$B$616,0), MATCH(X$32,'Mapping cadres'!$B$1:$Z$1,0))</f>
        <v>0</v>
      </c>
      <c r="Y204" s="226">
        <f>INDEX('Uganda workforce data - raw'!$A$4:$F$619,MATCH($B204, 'Uganda workforce data - raw'!$B$4:$B$619,0), MATCH("Filled Male",'Uganda workforce data - raw'!$A$4:$F$4,0))*INDEX('Mapping cadres'!$B$1:$Z$616,MATCH($B204, 'Mapping cadres'!$B$1:$B$616,0), MATCH(Y$32,'Mapping cadres'!$B$1:$Z$1,0))</f>
        <v>0</v>
      </c>
      <c r="Z204" s="226">
        <f>INDEX('Uganda workforce data - raw'!$A$4:$F$619,MATCH($B204, 'Uganda workforce data - raw'!$B$4:$B$619,0), MATCH("Filled Male",'Uganda workforce data - raw'!$A$4:$F$4,0))*INDEX('Mapping cadres'!$B$1:$Z$616,MATCH($B204, 'Mapping cadres'!$B$1:$B$616,0), MATCH(Z$32,'Mapping cadres'!$B$1:$Z$1,0))</f>
        <v>0</v>
      </c>
      <c r="AA204" s="226">
        <f>INDEX('Uganda workforce data - raw'!$A$4:$F$619,MATCH($B204, 'Uganda workforce data - raw'!$B$4:$B$619,0), MATCH("Filled Female",'Uganda workforce data - raw'!$A$4:$F$4,0))*INDEX('Mapping cadres'!$B$1:$Z$616,MATCH($B204, 'Mapping cadres'!$B$1:$B$616,0), MATCH(AA$32,'Mapping cadres'!$B$1:$Z$1,0))</f>
        <v>1</v>
      </c>
      <c r="AB204" s="226">
        <f>INDEX('Uganda workforce data - raw'!$A$4:$F$619,MATCH($B204, 'Uganda workforce data - raw'!$B$4:$B$619,0), MATCH("Filled Female",'Uganda workforce data - raw'!$A$4:$F$4,0))*INDEX('Mapping cadres'!$B$1:$Z$616,MATCH($B204, 'Mapping cadres'!$B$1:$B$616,0), MATCH(AB$32,'Mapping cadres'!$B$1:$Z$1,0))</f>
        <v>0</v>
      </c>
      <c r="AC204" s="226">
        <f>INDEX('Uganda workforce data - raw'!$A$4:$F$619,MATCH($B204, 'Uganda workforce data - raw'!$B$4:$B$619,0), MATCH("Filled Female",'Uganda workforce data - raw'!$A$4:$F$4,0))*INDEX('Mapping cadres'!$B$1:$Z$616,MATCH($B204, 'Mapping cadres'!$B$1:$B$616,0), MATCH(AC$32,'Mapping cadres'!$B$1:$Z$1,0))</f>
        <v>0</v>
      </c>
      <c r="AD204" s="226">
        <f>INDEX('Uganda workforce data - raw'!$A$4:$F$619,MATCH($B204, 'Uganda workforce data - raw'!$B$4:$B$619,0), MATCH("Filled Female",'Uganda workforce data - raw'!$A$4:$F$4,0))*INDEX('Mapping cadres'!$B$1:$Z$616,MATCH($B204, 'Mapping cadres'!$B$1:$B$616,0), MATCH(AD$32,'Mapping cadres'!$B$1:$Z$1,0))</f>
        <v>0</v>
      </c>
      <c r="AE204" s="226">
        <f>INDEX('Uganda workforce data - raw'!$A$4:$F$619,MATCH($B204, 'Uganda workforce data - raw'!$B$4:$B$619,0), MATCH("Filled Female",'Uganda workforce data - raw'!$A$4:$F$4,0))*INDEX('Mapping cadres'!$B$1:$Z$616,MATCH($B204, 'Mapping cadres'!$B$1:$B$616,0), MATCH(AE$32,'Mapping cadres'!$B$1:$Z$1,0))</f>
        <v>0</v>
      </c>
      <c r="AF204" s="226">
        <f>INDEX('Uganda workforce data - raw'!$A$4:$F$619,MATCH($B204, 'Uganda workforce data - raw'!$B$4:$B$619,0), MATCH("Filled Female",'Uganda workforce data - raw'!$A$4:$F$4,0))*INDEX('Mapping cadres'!$B$1:$Z$616,MATCH($B204, 'Mapping cadres'!$B$1:$B$616,0), MATCH(AF$32,'Mapping cadres'!$B$1:$Z$1,0))</f>
        <v>0</v>
      </c>
      <c r="AG204" s="226">
        <f>INDEX('Uganda workforce data - raw'!$A$4:$F$619,MATCH($B204, 'Uganda workforce data - raw'!$B$4:$B$619,0), MATCH("Filled Female",'Uganda workforce data - raw'!$A$4:$F$4,0))*INDEX('Mapping cadres'!$B$1:$Z$616,MATCH($B204, 'Mapping cadres'!$B$1:$B$616,0), MATCH(AG$32,'Mapping cadres'!$B$1:$Z$1,0))</f>
        <v>0</v>
      </c>
      <c r="AH204" s="226">
        <f>INDEX('Uganda workforce data - raw'!$A$4:$F$619,MATCH($B204, 'Uganda workforce data - raw'!$B$4:$B$619,0), MATCH("Filled Female",'Uganda workforce data - raw'!$A$4:$F$4,0))*INDEX('Mapping cadres'!$B$1:$Z$616,MATCH($B204, 'Mapping cadres'!$B$1:$B$616,0), MATCH(AH$32,'Mapping cadres'!$B$1:$Z$1,0))</f>
        <v>0</v>
      </c>
      <c r="AI204" s="226">
        <f>INDEX('Uganda workforce data - raw'!$A$4:$F$619,MATCH($B204, 'Uganda workforce data - raw'!$B$4:$B$619,0), MATCH("Filled Female",'Uganda workforce data - raw'!$A$4:$F$4,0))*INDEX('Mapping cadres'!$B$1:$Z$616,MATCH($B204, 'Mapping cadres'!$B$1:$B$616,0), MATCH(AI$32,'Mapping cadres'!$B$1:$Z$1,0))</f>
        <v>0</v>
      </c>
      <c r="AJ204" s="226">
        <f>INDEX('Uganda workforce data - raw'!$A$4:$F$619,MATCH($B204, 'Uganda workforce data - raw'!$B$4:$B$619,0), MATCH("Filled Female",'Uganda workforce data - raw'!$A$4:$F$4,0))*INDEX('Mapping cadres'!$B$1:$Z$616,MATCH($B204, 'Mapping cadres'!$B$1:$B$616,0), MATCH(AJ$32,'Mapping cadres'!$B$1:$Z$1,0))</f>
        <v>0</v>
      </c>
      <c r="AK204" s="226">
        <f>INDEX('Uganda workforce data - raw'!$A$4:$F$619,MATCH($B204, 'Uganda workforce data - raw'!$B$4:$B$619,0), MATCH("Filled Female",'Uganda workforce data - raw'!$A$4:$F$4,0))*INDEX('Mapping cadres'!$B$1:$Z$616,MATCH($B204, 'Mapping cadres'!$B$1:$B$616,0), MATCH(AK$32,'Mapping cadres'!$B$1:$Z$1,0))</f>
        <v>0</v>
      </c>
      <c r="AL204" s="226">
        <f>INDEX('Uganda workforce data - raw'!$A$4:$F$619,MATCH($B204, 'Uganda workforce data - raw'!$B$4:$B$619,0), MATCH("Filled Female",'Uganda workforce data - raw'!$A$4:$F$4,0))*INDEX('Mapping cadres'!$B$1:$Z$616,MATCH($B204, 'Mapping cadres'!$B$1:$B$616,0), MATCH(AL$32,'Mapping cadres'!$B$1:$Z$1,0))</f>
        <v>0</v>
      </c>
      <c r="AM204" s="226">
        <f>INDEX('Uganda workforce data - raw'!$A$4:$F$619,MATCH($B204, 'Uganda workforce data - raw'!$B$4:$B$619,0), MATCH("Filled Female",'Uganda workforce data - raw'!$A$4:$F$4,0))*INDEX('Mapping cadres'!$B$1:$Z$616,MATCH($B204, 'Mapping cadres'!$B$1:$B$616,0), MATCH(AM$32,'Mapping cadres'!$B$1:$Z$1,0))</f>
        <v>0</v>
      </c>
      <c r="AN204" s="226">
        <f>INDEX('Uganda workforce data - raw'!$A$4:$F$619,MATCH($B204, 'Uganda workforce data - raw'!$B$4:$B$619,0), MATCH("Filled Female",'Uganda workforce data - raw'!$A$4:$F$4,0))*INDEX('Mapping cadres'!$B$1:$Z$616,MATCH($B204, 'Mapping cadres'!$B$1:$B$616,0), MATCH(AN$32,'Mapping cadres'!$B$1:$Z$1,0))</f>
        <v>0</v>
      </c>
      <c r="AO204" s="226">
        <f>INDEX('Uganda workforce data - raw'!$A$4:$F$619,MATCH($B204, 'Uganda workforce data - raw'!$B$4:$B$619,0), MATCH("Filled Female",'Uganda workforce data - raw'!$A$4:$F$4,0))*INDEX('Mapping cadres'!$B$1:$Z$616,MATCH($B204, 'Mapping cadres'!$B$1:$B$616,0), MATCH(AO$32,'Mapping cadres'!$B$1:$Z$1,0))</f>
        <v>0</v>
      </c>
      <c r="AP204" s="226">
        <f>INDEX('Uganda workforce data - raw'!$A$4:$F$619,MATCH($B204, 'Uganda workforce data - raw'!$B$4:$B$619,0), MATCH("Filled Female",'Uganda workforce data - raw'!$A$4:$F$4,0))*INDEX('Mapping cadres'!$B$1:$Z$616,MATCH($B204, 'Mapping cadres'!$B$1:$B$616,0), MATCH(AP$32,'Mapping cadres'!$B$1:$Z$1,0))</f>
        <v>0</v>
      </c>
      <c r="AQ204" s="226">
        <f>INDEX('Uganda workforce data - raw'!$A$4:$F$619,MATCH($B204, 'Uganda workforce data - raw'!$B$4:$B$619,0), MATCH("Filled Female",'Uganda workforce data - raw'!$A$4:$F$4,0))*INDEX('Mapping cadres'!$B$1:$Z$616,MATCH($B204, 'Mapping cadres'!$B$1:$B$616,0), MATCH(AQ$32,'Mapping cadres'!$B$1:$Z$1,0))</f>
        <v>0</v>
      </c>
      <c r="AR204" s="226">
        <f>INDEX('Uganda workforce data - raw'!$A$4:$F$619,MATCH($B204, 'Uganda workforce data - raw'!$B$4:$B$619,0), MATCH("Filled Female",'Uganda workforce data - raw'!$A$4:$F$4,0))*INDEX('Mapping cadres'!$B$1:$Z$616,MATCH($B204, 'Mapping cadres'!$B$1:$B$616,0), MATCH(AR$32,'Mapping cadres'!$B$1:$Z$1,0))</f>
        <v>0</v>
      </c>
      <c r="AS204" s="226">
        <f>INDEX('Uganda workforce data - raw'!$A$4:$F$619,MATCH($B204, 'Uganda workforce data - raw'!$B$4:$B$619,0), MATCH("Filled Female",'Uganda workforce data - raw'!$A$4:$F$4,0))*INDEX('Mapping cadres'!$B$1:$Z$616,MATCH($B204, 'Mapping cadres'!$B$1:$B$616,0), MATCH(AS$32,'Mapping cadres'!$B$1:$Z$1,0))</f>
        <v>0</v>
      </c>
      <c r="AT204" s="226">
        <f>INDEX('Uganda workforce data - raw'!$A$4:$F$619,MATCH($B204, 'Uganda workforce data - raw'!$B$4:$B$619,0), MATCH("Filled Female",'Uganda workforce data - raw'!$A$4:$F$4,0))*INDEX('Mapping cadres'!$B$1:$Z$616,MATCH($B204, 'Mapping cadres'!$B$1:$B$616,0), MATCH(AT$32,'Mapping cadres'!$B$1:$Z$1,0))</f>
        <v>0</v>
      </c>
      <c r="AU204" s="226">
        <f>INDEX('Uganda workforce data - raw'!$A$4:$F$619,MATCH($B204, 'Uganda workforce data - raw'!$B$4:$B$619,0), MATCH("Filled Female",'Uganda workforce data - raw'!$A$4:$F$4,0))*INDEX('Mapping cadres'!$B$1:$Z$616,MATCH($B204, 'Mapping cadres'!$B$1:$B$616,0), MATCH(AU$32,'Mapping cadres'!$B$1:$Z$1,0))</f>
        <v>0</v>
      </c>
      <c r="AV204" s="226">
        <f>INDEX('Uganda workforce data - raw'!$A$4:$F$619,MATCH($B204, 'Uganda workforce data - raw'!$B$4:$B$619,0), MATCH("Filled Female",'Uganda workforce data - raw'!$A$4:$F$4,0))*INDEX('Mapping cadres'!$B$1:$Z$616,MATCH($B204, 'Mapping cadres'!$B$1:$B$616,0), MATCH(AV$32,'Mapping cadres'!$B$1:$Z$1,0))</f>
        <v>0</v>
      </c>
      <c r="AW204" s="226">
        <f>INDEX('Uganda workforce data - raw'!$A$4:$F$619,MATCH($B204, 'Uganda workforce data - raw'!$B$4:$B$619,0), MATCH("Filled Female",'Uganda workforce data - raw'!$A$4:$F$4,0))*INDEX('Mapping cadres'!$B$1:$Z$616,MATCH($B204, 'Mapping cadres'!$B$1:$B$616,0), MATCH(AW$32,'Mapping cadres'!$B$1:$Z$1,0))</f>
        <v>0</v>
      </c>
      <c r="AX204" s="226">
        <f>INDEX('Uganda workforce data - raw'!$A$4:$F$619,MATCH($B204, 'Uganda workforce data - raw'!$B$4:$B$619,0), MATCH("Filled Female",'Uganda workforce data - raw'!$A$4:$F$4,0))*INDEX('Mapping cadres'!$B$1:$Z$616,MATCH($B204, 'Mapping cadres'!$B$1:$B$616,0), MATCH(AX$32,'Mapping cadres'!$B$1:$Z$1,0))</f>
        <v>0</v>
      </c>
      <c r="AY204" s="226">
        <f t="shared" si="53"/>
        <v>1</v>
      </c>
      <c r="AZ204" s="226">
        <f t="shared" si="54"/>
        <v>0</v>
      </c>
      <c r="BA204" s="226">
        <f t="shared" si="55"/>
        <v>0</v>
      </c>
      <c r="BB204" s="226">
        <f t="shared" si="56"/>
        <v>0</v>
      </c>
      <c r="BC204" s="226">
        <f t="shared" si="57"/>
        <v>0</v>
      </c>
      <c r="BD204" s="226">
        <f t="shared" si="58"/>
        <v>0</v>
      </c>
      <c r="BE204" s="226">
        <f t="shared" si="59"/>
        <v>0</v>
      </c>
      <c r="BF204" s="226">
        <f t="shared" si="60"/>
        <v>0</v>
      </c>
      <c r="BG204" s="226">
        <f t="shared" si="61"/>
        <v>0</v>
      </c>
      <c r="BH204" s="226">
        <f t="shared" si="62"/>
        <v>0</v>
      </c>
      <c r="BI204" s="226">
        <f t="shared" si="63"/>
        <v>0</v>
      </c>
      <c r="BJ204" s="226">
        <f t="shared" si="64"/>
        <v>0</v>
      </c>
      <c r="BK204" s="226">
        <f t="shared" si="65"/>
        <v>0</v>
      </c>
      <c r="BL204" s="226">
        <f t="shared" si="66"/>
        <v>0</v>
      </c>
      <c r="BM204" s="226">
        <f t="shared" si="67"/>
        <v>0</v>
      </c>
      <c r="BN204" s="226">
        <f t="shared" si="68"/>
        <v>0</v>
      </c>
      <c r="BO204" s="226">
        <f t="shared" si="69"/>
        <v>0</v>
      </c>
      <c r="BP204" s="226">
        <f t="shared" si="70"/>
        <v>0</v>
      </c>
      <c r="BQ204" s="226">
        <f t="shared" si="71"/>
        <v>0</v>
      </c>
      <c r="BR204" s="226">
        <f t="shared" si="72"/>
        <v>0</v>
      </c>
      <c r="BS204" s="226">
        <f t="shared" si="73"/>
        <v>0</v>
      </c>
      <c r="BT204" s="226">
        <f t="shared" si="74"/>
        <v>0</v>
      </c>
      <c r="BU204" s="226">
        <f t="shared" si="75"/>
        <v>0</v>
      </c>
      <c r="BV204" s="226">
        <f t="shared" si="76"/>
        <v>0</v>
      </c>
    </row>
    <row r="205" spans="1:74">
      <c r="A205" s="226">
        <v>173</v>
      </c>
      <c r="B205" s="226" t="s">
        <v>1477</v>
      </c>
      <c r="C205" s="226">
        <f>INDEX('Uganda workforce data - raw'!$A$4:$F$619,MATCH($B205, 'Uganda workforce data - raw'!$B$4:$B$619,0), MATCH("Filled Male",'Uganda workforce data - raw'!$A$4:$F$4,0))*INDEX('Mapping cadres'!$B$1:$Z$616,MATCH($B205, 'Mapping cadres'!$B$1:$B$616,0), MATCH(C$32,'Mapping cadres'!$B$1:$Z$1,0))</f>
        <v>3</v>
      </c>
      <c r="D205" s="226">
        <f>INDEX('Uganda workforce data - raw'!$A$4:$F$619,MATCH($B205, 'Uganda workforce data - raw'!$B$4:$B$619,0), MATCH("Filled Male",'Uganda workforce data - raw'!$A$4:$F$4,0))*INDEX('Mapping cadres'!$B$1:$Z$616,MATCH($B205, 'Mapping cadres'!$B$1:$B$616,0), MATCH(D$32,'Mapping cadres'!$B$1:$Z$1,0))</f>
        <v>0</v>
      </c>
      <c r="E205" s="226">
        <f>INDEX('Uganda workforce data - raw'!$A$4:$F$619,MATCH($B205, 'Uganda workforce data - raw'!$B$4:$B$619,0), MATCH("Filled Male",'Uganda workforce data - raw'!$A$4:$F$4,0))*INDEX('Mapping cadres'!$B$1:$Z$616,MATCH($B205, 'Mapping cadres'!$B$1:$B$616,0), MATCH(E$32,'Mapping cadres'!$B$1:$Z$1,0))</f>
        <v>0</v>
      </c>
      <c r="F205" s="226">
        <f>INDEX('Uganda workforce data - raw'!$A$4:$F$619,MATCH($B205, 'Uganda workforce data - raw'!$B$4:$B$619,0), MATCH("Filled Male",'Uganda workforce data - raw'!$A$4:$F$4,0))*INDEX('Mapping cadres'!$B$1:$Z$616,MATCH($B205, 'Mapping cadres'!$B$1:$B$616,0), MATCH(F$32,'Mapping cadres'!$B$1:$Z$1,0))</f>
        <v>0</v>
      </c>
      <c r="G205" s="226">
        <f>INDEX('Uganda workforce data - raw'!$A$4:$F$619,MATCH($B205, 'Uganda workforce data - raw'!$B$4:$B$619,0), MATCH("Filled Male",'Uganda workforce data - raw'!$A$4:$F$4,0))*INDEX('Mapping cadres'!$B$1:$Z$616,MATCH($B205, 'Mapping cadres'!$B$1:$B$616,0), MATCH(G$32,'Mapping cadres'!$B$1:$Z$1,0))</f>
        <v>0</v>
      </c>
      <c r="H205" s="226">
        <f>INDEX('Uganda workforce data - raw'!$A$4:$F$619,MATCH($B205, 'Uganda workforce data - raw'!$B$4:$B$619,0), MATCH("Filled Male",'Uganda workforce data - raw'!$A$4:$F$4,0))*INDEX('Mapping cadres'!$B$1:$Z$616,MATCH($B205, 'Mapping cadres'!$B$1:$B$616,0), MATCH(H$32,'Mapping cadres'!$B$1:$Z$1,0))</f>
        <v>0</v>
      </c>
      <c r="I205" s="226">
        <f>INDEX('Uganda workforce data - raw'!$A$4:$F$619,MATCH($B205, 'Uganda workforce data - raw'!$B$4:$B$619,0), MATCH("Filled Male",'Uganda workforce data - raw'!$A$4:$F$4,0))*INDEX('Mapping cadres'!$B$1:$Z$616,MATCH($B205, 'Mapping cadres'!$B$1:$B$616,0), MATCH(I$32,'Mapping cadres'!$B$1:$Z$1,0))</f>
        <v>0</v>
      </c>
      <c r="J205" s="226">
        <f>INDEX('Uganda workforce data - raw'!$A$4:$F$619,MATCH($B205, 'Uganda workforce data - raw'!$B$4:$B$619,0), MATCH("Filled Male",'Uganda workforce data - raw'!$A$4:$F$4,0))*INDEX('Mapping cadres'!$B$1:$Z$616,MATCH($B205, 'Mapping cadres'!$B$1:$B$616,0), MATCH(J$32,'Mapping cadres'!$B$1:$Z$1,0))</f>
        <v>0</v>
      </c>
      <c r="K205" s="226">
        <f>INDEX('Uganda workforce data - raw'!$A$4:$F$619,MATCH($B205, 'Uganda workforce data - raw'!$B$4:$B$619,0), MATCH("Filled Male",'Uganda workforce data - raw'!$A$4:$F$4,0))*INDEX('Mapping cadres'!$B$1:$Z$616,MATCH($B205, 'Mapping cadres'!$B$1:$B$616,0), MATCH(K$32,'Mapping cadres'!$B$1:$Z$1,0))</f>
        <v>0</v>
      </c>
      <c r="L205" s="226">
        <f>INDEX('Uganda workforce data - raw'!$A$4:$F$619,MATCH($B205, 'Uganda workforce data - raw'!$B$4:$B$619,0), MATCH("Filled Male",'Uganda workforce data - raw'!$A$4:$F$4,0))*INDEX('Mapping cadres'!$B$1:$Z$616,MATCH($B205, 'Mapping cadres'!$B$1:$B$616,0), MATCH(L$32,'Mapping cadres'!$B$1:$Z$1,0))</f>
        <v>0</v>
      </c>
      <c r="M205" s="226">
        <f>INDEX('Uganda workforce data - raw'!$A$4:$F$619,MATCH($B205, 'Uganda workforce data - raw'!$B$4:$B$619,0), MATCH("Filled Male",'Uganda workforce data - raw'!$A$4:$F$4,0))*INDEX('Mapping cadres'!$B$1:$Z$616,MATCH($B205, 'Mapping cadres'!$B$1:$B$616,0), MATCH(M$32,'Mapping cadres'!$B$1:$Z$1,0))</f>
        <v>0</v>
      </c>
      <c r="N205" s="226">
        <f>INDEX('Uganda workforce data - raw'!$A$4:$F$619,MATCH($B205, 'Uganda workforce data - raw'!$B$4:$B$619,0), MATCH("Filled Male",'Uganda workforce data - raw'!$A$4:$F$4,0))*INDEX('Mapping cadres'!$B$1:$Z$616,MATCH($B205, 'Mapping cadres'!$B$1:$B$616,0), MATCH(N$32,'Mapping cadres'!$B$1:$Z$1,0))</f>
        <v>0</v>
      </c>
      <c r="O205" s="226">
        <f>INDEX('Uganda workforce data - raw'!$A$4:$F$619,MATCH($B205, 'Uganda workforce data - raw'!$B$4:$B$619,0), MATCH("Filled Male",'Uganda workforce data - raw'!$A$4:$F$4,0))*INDEX('Mapping cadres'!$B$1:$Z$616,MATCH($B205, 'Mapping cadres'!$B$1:$B$616,0), MATCH(O$32,'Mapping cadres'!$B$1:$Z$1,0))</f>
        <v>0</v>
      </c>
      <c r="P205" s="226">
        <f>INDEX('Uganda workforce data - raw'!$A$4:$F$619,MATCH($B205, 'Uganda workforce data - raw'!$B$4:$B$619,0), MATCH("Filled Male",'Uganda workforce data - raw'!$A$4:$F$4,0))*INDEX('Mapping cadres'!$B$1:$Z$616,MATCH($B205, 'Mapping cadres'!$B$1:$B$616,0), MATCH(P$32,'Mapping cadres'!$B$1:$Z$1,0))</f>
        <v>0</v>
      </c>
      <c r="Q205" s="226">
        <f>INDEX('Uganda workforce data - raw'!$A$4:$F$619,MATCH($B205, 'Uganda workforce data - raw'!$B$4:$B$619,0), MATCH("Filled Male",'Uganda workforce data - raw'!$A$4:$F$4,0))*INDEX('Mapping cadres'!$B$1:$Z$616,MATCH($B205, 'Mapping cadres'!$B$1:$B$616,0), MATCH(Q$32,'Mapping cadres'!$B$1:$Z$1,0))</f>
        <v>0</v>
      </c>
      <c r="R205" s="226">
        <f>INDEX('Uganda workforce data - raw'!$A$4:$F$619,MATCH($B205, 'Uganda workforce data - raw'!$B$4:$B$619,0), MATCH("Filled Male",'Uganda workforce data - raw'!$A$4:$F$4,0))*INDEX('Mapping cadres'!$B$1:$Z$616,MATCH($B205, 'Mapping cadres'!$B$1:$B$616,0), MATCH(R$32,'Mapping cadres'!$B$1:$Z$1,0))</f>
        <v>0</v>
      </c>
      <c r="S205" s="226">
        <f>INDEX('Uganda workforce data - raw'!$A$4:$F$619,MATCH($B205, 'Uganda workforce data - raw'!$B$4:$B$619,0), MATCH("Filled Male",'Uganda workforce data - raw'!$A$4:$F$4,0))*INDEX('Mapping cadres'!$B$1:$Z$616,MATCH($B205, 'Mapping cadres'!$B$1:$B$616,0), MATCH(S$32,'Mapping cadres'!$B$1:$Z$1,0))</f>
        <v>0</v>
      </c>
      <c r="T205" s="226">
        <f>INDEX('Uganda workforce data - raw'!$A$4:$F$619,MATCH($B205, 'Uganda workforce data - raw'!$B$4:$B$619,0), MATCH("Filled Male",'Uganda workforce data - raw'!$A$4:$F$4,0))*INDEX('Mapping cadres'!$B$1:$Z$616,MATCH($B205, 'Mapping cadres'!$B$1:$B$616,0), MATCH(T$32,'Mapping cadres'!$B$1:$Z$1,0))</f>
        <v>0</v>
      </c>
      <c r="U205" s="226">
        <f>INDEX('Uganda workforce data - raw'!$A$4:$F$619,MATCH($B205, 'Uganda workforce data - raw'!$B$4:$B$619,0), MATCH("Filled Male",'Uganda workforce data - raw'!$A$4:$F$4,0))*INDEX('Mapping cadres'!$B$1:$Z$616,MATCH($B205, 'Mapping cadres'!$B$1:$B$616,0), MATCH(U$32,'Mapping cadres'!$B$1:$Z$1,0))</f>
        <v>0</v>
      </c>
      <c r="V205" s="226">
        <f>INDEX('Uganda workforce data - raw'!$A$4:$F$619,MATCH($B205, 'Uganda workforce data - raw'!$B$4:$B$619,0), MATCH("Filled Male",'Uganda workforce data - raw'!$A$4:$F$4,0))*INDEX('Mapping cadres'!$B$1:$Z$616,MATCH($B205, 'Mapping cadres'!$B$1:$B$616,0), MATCH(V$32,'Mapping cadres'!$B$1:$Z$1,0))</f>
        <v>0</v>
      </c>
      <c r="W205" s="226">
        <f>INDEX('Uganda workforce data - raw'!$A$4:$F$619,MATCH($B205, 'Uganda workforce data - raw'!$B$4:$B$619,0), MATCH("Filled Male",'Uganda workforce data - raw'!$A$4:$F$4,0))*INDEX('Mapping cadres'!$B$1:$Z$616,MATCH($B205, 'Mapping cadres'!$B$1:$B$616,0), MATCH(W$32,'Mapping cadres'!$B$1:$Z$1,0))</f>
        <v>0</v>
      </c>
      <c r="X205" s="226">
        <f>INDEX('Uganda workforce data - raw'!$A$4:$F$619,MATCH($B205, 'Uganda workforce data - raw'!$B$4:$B$619,0), MATCH("Filled Male",'Uganda workforce data - raw'!$A$4:$F$4,0))*INDEX('Mapping cadres'!$B$1:$Z$616,MATCH($B205, 'Mapping cadres'!$B$1:$B$616,0), MATCH(X$32,'Mapping cadres'!$B$1:$Z$1,0))</f>
        <v>0</v>
      </c>
      <c r="Y205" s="226">
        <f>INDEX('Uganda workforce data - raw'!$A$4:$F$619,MATCH($B205, 'Uganda workforce data - raw'!$B$4:$B$619,0), MATCH("Filled Male",'Uganda workforce data - raw'!$A$4:$F$4,0))*INDEX('Mapping cadres'!$B$1:$Z$616,MATCH($B205, 'Mapping cadres'!$B$1:$B$616,0), MATCH(Y$32,'Mapping cadres'!$B$1:$Z$1,0))</f>
        <v>0</v>
      </c>
      <c r="Z205" s="226">
        <f>INDEX('Uganda workforce data - raw'!$A$4:$F$619,MATCH($B205, 'Uganda workforce data - raw'!$B$4:$B$619,0), MATCH("Filled Male",'Uganda workforce data - raw'!$A$4:$F$4,0))*INDEX('Mapping cadres'!$B$1:$Z$616,MATCH($B205, 'Mapping cadres'!$B$1:$B$616,0), MATCH(Z$32,'Mapping cadres'!$B$1:$Z$1,0))</f>
        <v>0</v>
      </c>
      <c r="AA205" s="226">
        <f>INDEX('Uganda workforce data - raw'!$A$4:$F$619,MATCH($B205, 'Uganda workforce data - raw'!$B$4:$B$619,0), MATCH("Filled Female",'Uganda workforce data - raw'!$A$4:$F$4,0))*INDEX('Mapping cadres'!$B$1:$Z$616,MATCH($B205, 'Mapping cadres'!$B$1:$B$616,0), MATCH(AA$32,'Mapping cadres'!$B$1:$Z$1,0))</f>
        <v>0</v>
      </c>
      <c r="AB205" s="226">
        <f>INDEX('Uganda workforce data - raw'!$A$4:$F$619,MATCH($B205, 'Uganda workforce data - raw'!$B$4:$B$619,0), MATCH("Filled Female",'Uganda workforce data - raw'!$A$4:$F$4,0))*INDEX('Mapping cadres'!$B$1:$Z$616,MATCH($B205, 'Mapping cadres'!$B$1:$B$616,0), MATCH(AB$32,'Mapping cadres'!$B$1:$Z$1,0))</f>
        <v>0</v>
      </c>
      <c r="AC205" s="226">
        <f>INDEX('Uganda workforce data - raw'!$A$4:$F$619,MATCH($B205, 'Uganda workforce data - raw'!$B$4:$B$619,0), MATCH("Filled Female",'Uganda workforce data - raw'!$A$4:$F$4,0))*INDEX('Mapping cadres'!$B$1:$Z$616,MATCH($B205, 'Mapping cadres'!$B$1:$B$616,0), MATCH(AC$32,'Mapping cadres'!$B$1:$Z$1,0))</f>
        <v>0</v>
      </c>
      <c r="AD205" s="226">
        <f>INDEX('Uganda workforce data - raw'!$A$4:$F$619,MATCH($B205, 'Uganda workforce data - raw'!$B$4:$B$619,0), MATCH("Filled Female",'Uganda workforce data - raw'!$A$4:$F$4,0))*INDEX('Mapping cadres'!$B$1:$Z$616,MATCH($B205, 'Mapping cadres'!$B$1:$B$616,0), MATCH(AD$32,'Mapping cadres'!$B$1:$Z$1,0))</f>
        <v>0</v>
      </c>
      <c r="AE205" s="226">
        <f>INDEX('Uganda workforce data - raw'!$A$4:$F$619,MATCH($B205, 'Uganda workforce data - raw'!$B$4:$B$619,0), MATCH("Filled Female",'Uganda workforce data - raw'!$A$4:$F$4,0))*INDEX('Mapping cadres'!$B$1:$Z$616,MATCH($B205, 'Mapping cadres'!$B$1:$B$616,0), MATCH(AE$32,'Mapping cadres'!$B$1:$Z$1,0))</f>
        <v>0</v>
      </c>
      <c r="AF205" s="226">
        <f>INDEX('Uganda workforce data - raw'!$A$4:$F$619,MATCH($B205, 'Uganda workforce data - raw'!$B$4:$B$619,0), MATCH("Filled Female",'Uganda workforce data - raw'!$A$4:$F$4,0))*INDEX('Mapping cadres'!$B$1:$Z$616,MATCH($B205, 'Mapping cadres'!$B$1:$B$616,0), MATCH(AF$32,'Mapping cadres'!$B$1:$Z$1,0))</f>
        <v>0</v>
      </c>
      <c r="AG205" s="226">
        <f>INDEX('Uganda workforce data - raw'!$A$4:$F$619,MATCH($B205, 'Uganda workforce data - raw'!$B$4:$B$619,0), MATCH("Filled Female",'Uganda workforce data - raw'!$A$4:$F$4,0))*INDEX('Mapping cadres'!$B$1:$Z$616,MATCH($B205, 'Mapping cadres'!$B$1:$B$616,0), MATCH(AG$32,'Mapping cadres'!$B$1:$Z$1,0))</f>
        <v>0</v>
      </c>
      <c r="AH205" s="226">
        <f>INDEX('Uganda workforce data - raw'!$A$4:$F$619,MATCH($B205, 'Uganda workforce data - raw'!$B$4:$B$619,0), MATCH("Filled Female",'Uganda workforce data - raw'!$A$4:$F$4,0))*INDEX('Mapping cadres'!$B$1:$Z$616,MATCH($B205, 'Mapping cadres'!$B$1:$B$616,0), MATCH(AH$32,'Mapping cadres'!$B$1:$Z$1,0))</f>
        <v>0</v>
      </c>
      <c r="AI205" s="226">
        <f>INDEX('Uganda workforce data - raw'!$A$4:$F$619,MATCH($B205, 'Uganda workforce data - raw'!$B$4:$B$619,0), MATCH("Filled Female",'Uganda workforce data - raw'!$A$4:$F$4,0))*INDEX('Mapping cadres'!$B$1:$Z$616,MATCH($B205, 'Mapping cadres'!$B$1:$B$616,0), MATCH(AI$32,'Mapping cadres'!$B$1:$Z$1,0))</f>
        <v>0</v>
      </c>
      <c r="AJ205" s="226">
        <f>INDEX('Uganda workforce data - raw'!$A$4:$F$619,MATCH($B205, 'Uganda workforce data - raw'!$B$4:$B$619,0), MATCH("Filled Female",'Uganda workforce data - raw'!$A$4:$F$4,0))*INDEX('Mapping cadres'!$B$1:$Z$616,MATCH($B205, 'Mapping cadres'!$B$1:$B$616,0), MATCH(AJ$32,'Mapping cadres'!$B$1:$Z$1,0))</f>
        <v>0</v>
      </c>
      <c r="AK205" s="226">
        <f>INDEX('Uganda workforce data - raw'!$A$4:$F$619,MATCH($B205, 'Uganda workforce data - raw'!$B$4:$B$619,0), MATCH("Filled Female",'Uganda workforce data - raw'!$A$4:$F$4,0))*INDEX('Mapping cadres'!$B$1:$Z$616,MATCH($B205, 'Mapping cadres'!$B$1:$B$616,0), MATCH(AK$32,'Mapping cadres'!$B$1:$Z$1,0))</f>
        <v>0</v>
      </c>
      <c r="AL205" s="226">
        <f>INDEX('Uganda workforce data - raw'!$A$4:$F$619,MATCH($B205, 'Uganda workforce data - raw'!$B$4:$B$619,0), MATCH("Filled Female",'Uganda workforce data - raw'!$A$4:$F$4,0))*INDEX('Mapping cadres'!$B$1:$Z$616,MATCH($B205, 'Mapping cadres'!$B$1:$B$616,0), MATCH(AL$32,'Mapping cadres'!$B$1:$Z$1,0))</f>
        <v>0</v>
      </c>
      <c r="AM205" s="226">
        <f>INDEX('Uganda workforce data - raw'!$A$4:$F$619,MATCH($B205, 'Uganda workforce data - raw'!$B$4:$B$619,0), MATCH("Filled Female",'Uganda workforce data - raw'!$A$4:$F$4,0))*INDEX('Mapping cadres'!$B$1:$Z$616,MATCH($B205, 'Mapping cadres'!$B$1:$B$616,0), MATCH(AM$32,'Mapping cadres'!$B$1:$Z$1,0))</f>
        <v>0</v>
      </c>
      <c r="AN205" s="226">
        <f>INDEX('Uganda workforce data - raw'!$A$4:$F$619,MATCH($B205, 'Uganda workforce data - raw'!$B$4:$B$619,0), MATCH("Filled Female",'Uganda workforce data - raw'!$A$4:$F$4,0))*INDEX('Mapping cadres'!$B$1:$Z$616,MATCH($B205, 'Mapping cadres'!$B$1:$B$616,0), MATCH(AN$32,'Mapping cadres'!$B$1:$Z$1,0))</f>
        <v>0</v>
      </c>
      <c r="AO205" s="226">
        <f>INDEX('Uganda workforce data - raw'!$A$4:$F$619,MATCH($B205, 'Uganda workforce data - raw'!$B$4:$B$619,0), MATCH("Filled Female",'Uganda workforce data - raw'!$A$4:$F$4,0))*INDEX('Mapping cadres'!$B$1:$Z$616,MATCH($B205, 'Mapping cadres'!$B$1:$B$616,0), MATCH(AO$32,'Mapping cadres'!$B$1:$Z$1,0))</f>
        <v>0</v>
      </c>
      <c r="AP205" s="226">
        <f>INDEX('Uganda workforce data - raw'!$A$4:$F$619,MATCH($B205, 'Uganda workforce data - raw'!$B$4:$B$619,0), MATCH("Filled Female",'Uganda workforce data - raw'!$A$4:$F$4,0))*INDEX('Mapping cadres'!$B$1:$Z$616,MATCH($B205, 'Mapping cadres'!$B$1:$B$616,0), MATCH(AP$32,'Mapping cadres'!$B$1:$Z$1,0))</f>
        <v>0</v>
      </c>
      <c r="AQ205" s="226">
        <f>INDEX('Uganda workforce data - raw'!$A$4:$F$619,MATCH($B205, 'Uganda workforce data - raw'!$B$4:$B$619,0), MATCH("Filled Female",'Uganda workforce data - raw'!$A$4:$F$4,0))*INDEX('Mapping cadres'!$B$1:$Z$616,MATCH($B205, 'Mapping cadres'!$B$1:$B$616,0), MATCH(AQ$32,'Mapping cadres'!$B$1:$Z$1,0))</f>
        <v>0</v>
      </c>
      <c r="AR205" s="226">
        <f>INDEX('Uganda workforce data - raw'!$A$4:$F$619,MATCH($B205, 'Uganda workforce data - raw'!$B$4:$B$619,0), MATCH("Filled Female",'Uganda workforce data - raw'!$A$4:$F$4,0))*INDEX('Mapping cadres'!$B$1:$Z$616,MATCH($B205, 'Mapping cadres'!$B$1:$B$616,0), MATCH(AR$32,'Mapping cadres'!$B$1:$Z$1,0))</f>
        <v>0</v>
      </c>
      <c r="AS205" s="226">
        <f>INDEX('Uganda workforce data - raw'!$A$4:$F$619,MATCH($B205, 'Uganda workforce data - raw'!$B$4:$B$619,0), MATCH("Filled Female",'Uganda workforce data - raw'!$A$4:$F$4,0))*INDEX('Mapping cadres'!$B$1:$Z$616,MATCH($B205, 'Mapping cadres'!$B$1:$B$616,0), MATCH(AS$32,'Mapping cadres'!$B$1:$Z$1,0))</f>
        <v>0</v>
      </c>
      <c r="AT205" s="226">
        <f>INDEX('Uganda workforce data - raw'!$A$4:$F$619,MATCH($B205, 'Uganda workforce data - raw'!$B$4:$B$619,0), MATCH("Filled Female",'Uganda workforce data - raw'!$A$4:$F$4,0))*INDEX('Mapping cadres'!$B$1:$Z$616,MATCH($B205, 'Mapping cadres'!$B$1:$B$616,0), MATCH(AT$32,'Mapping cadres'!$B$1:$Z$1,0))</f>
        <v>0</v>
      </c>
      <c r="AU205" s="226">
        <f>INDEX('Uganda workforce data - raw'!$A$4:$F$619,MATCH($B205, 'Uganda workforce data - raw'!$B$4:$B$619,0), MATCH("Filled Female",'Uganda workforce data - raw'!$A$4:$F$4,0))*INDEX('Mapping cadres'!$B$1:$Z$616,MATCH($B205, 'Mapping cadres'!$B$1:$B$616,0), MATCH(AU$32,'Mapping cadres'!$B$1:$Z$1,0))</f>
        <v>0</v>
      </c>
      <c r="AV205" s="226">
        <f>INDEX('Uganda workforce data - raw'!$A$4:$F$619,MATCH($B205, 'Uganda workforce data - raw'!$B$4:$B$619,0), MATCH("Filled Female",'Uganda workforce data - raw'!$A$4:$F$4,0))*INDEX('Mapping cadres'!$B$1:$Z$616,MATCH($B205, 'Mapping cadres'!$B$1:$B$616,0), MATCH(AV$32,'Mapping cadres'!$B$1:$Z$1,0))</f>
        <v>0</v>
      </c>
      <c r="AW205" s="226">
        <f>INDEX('Uganda workforce data - raw'!$A$4:$F$619,MATCH($B205, 'Uganda workforce data - raw'!$B$4:$B$619,0), MATCH("Filled Female",'Uganda workforce data - raw'!$A$4:$F$4,0))*INDEX('Mapping cadres'!$B$1:$Z$616,MATCH($B205, 'Mapping cadres'!$B$1:$B$616,0), MATCH(AW$32,'Mapping cadres'!$B$1:$Z$1,0))</f>
        <v>0</v>
      </c>
      <c r="AX205" s="226">
        <f>INDEX('Uganda workforce data - raw'!$A$4:$F$619,MATCH($B205, 'Uganda workforce data - raw'!$B$4:$B$619,0), MATCH("Filled Female",'Uganda workforce data - raw'!$A$4:$F$4,0))*INDEX('Mapping cadres'!$B$1:$Z$616,MATCH($B205, 'Mapping cadres'!$B$1:$B$616,0), MATCH(AX$32,'Mapping cadres'!$B$1:$Z$1,0))</f>
        <v>0</v>
      </c>
      <c r="AY205" s="226">
        <f t="shared" si="53"/>
        <v>3</v>
      </c>
      <c r="AZ205" s="226">
        <f t="shared" si="54"/>
        <v>0</v>
      </c>
      <c r="BA205" s="226">
        <f t="shared" si="55"/>
        <v>0</v>
      </c>
      <c r="BB205" s="226">
        <f t="shared" si="56"/>
        <v>0</v>
      </c>
      <c r="BC205" s="226">
        <f t="shared" si="57"/>
        <v>0</v>
      </c>
      <c r="BD205" s="226">
        <f t="shared" si="58"/>
        <v>0</v>
      </c>
      <c r="BE205" s="226">
        <f t="shared" si="59"/>
        <v>0</v>
      </c>
      <c r="BF205" s="226">
        <f t="shared" si="60"/>
        <v>0</v>
      </c>
      <c r="BG205" s="226">
        <f t="shared" si="61"/>
        <v>0</v>
      </c>
      <c r="BH205" s="226">
        <f t="shared" si="62"/>
        <v>0</v>
      </c>
      <c r="BI205" s="226">
        <f t="shared" si="63"/>
        <v>0</v>
      </c>
      <c r="BJ205" s="226">
        <f t="shared" si="64"/>
        <v>0</v>
      </c>
      <c r="BK205" s="226">
        <f t="shared" si="65"/>
        <v>0</v>
      </c>
      <c r="BL205" s="226">
        <f t="shared" si="66"/>
        <v>0</v>
      </c>
      <c r="BM205" s="226">
        <f t="shared" si="67"/>
        <v>0</v>
      </c>
      <c r="BN205" s="226">
        <f t="shared" si="68"/>
        <v>0</v>
      </c>
      <c r="BO205" s="226">
        <f t="shared" si="69"/>
        <v>0</v>
      </c>
      <c r="BP205" s="226">
        <f t="shared" si="70"/>
        <v>0</v>
      </c>
      <c r="BQ205" s="226">
        <f t="shared" si="71"/>
        <v>0</v>
      </c>
      <c r="BR205" s="226">
        <f t="shared" si="72"/>
        <v>0</v>
      </c>
      <c r="BS205" s="226">
        <f t="shared" si="73"/>
        <v>0</v>
      </c>
      <c r="BT205" s="226">
        <f t="shared" si="74"/>
        <v>0</v>
      </c>
      <c r="BU205" s="226">
        <f t="shared" si="75"/>
        <v>0</v>
      </c>
      <c r="BV205" s="226">
        <f t="shared" si="76"/>
        <v>0</v>
      </c>
    </row>
    <row r="206" spans="1:74">
      <c r="A206" s="226">
        <v>174</v>
      </c>
      <c r="B206" s="226" t="s">
        <v>1478</v>
      </c>
      <c r="C206" s="226">
        <f>INDEX('Uganda workforce data - raw'!$A$4:$F$619,MATCH($B206, 'Uganda workforce data - raw'!$B$4:$B$619,0), MATCH("Filled Male",'Uganda workforce data - raw'!$A$4:$F$4,0))*INDEX('Mapping cadres'!$B$1:$Z$616,MATCH($B206, 'Mapping cadres'!$B$1:$B$616,0), MATCH(C$32,'Mapping cadres'!$B$1:$Z$1,0))</f>
        <v>1</v>
      </c>
      <c r="D206" s="226">
        <f>INDEX('Uganda workforce data - raw'!$A$4:$F$619,MATCH($B206, 'Uganda workforce data - raw'!$B$4:$B$619,0), MATCH("Filled Male",'Uganda workforce data - raw'!$A$4:$F$4,0))*INDEX('Mapping cadres'!$B$1:$Z$616,MATCH($B206, 'Mapping cadres'!$B$1:$B$616,0), MATCH(D$32,'Mapping cadres'!$B$1:$Z$1,0))</f>
        <v>0</v>
      </c>
      <c r="E206" s="226">
        <f>INDEX('Uganda workforce data - raw'!$A$4:$F$619,MATCH($B206, 'Uganda workforce data - raw'!$B$4:$B$619,0), MATCH("Filled Male",'Uganda workforce data - raw'!$A$4:$F$4,0))*INDEX('Mapping cadres'!$B$1:$Z$616,MATCH($B206, 'Mapping cadres'!$B$1:$B$616,0), MATCH(E$32,'Mapping cadres'!$B$1:$Z$1,0))</f>
        <v>0</v>
      </c>
      <c r="F206" s="226">
        <f>INDEX('Uganda workforce data - raw'!$A$4:$F$619,MATCH($B206, 'Uganda workforce data - raw'!$B$4:$B$619,0), MATCH("Filled Male",'Uganda workforce data - raw'!$A$4:$F$4,0))*INDEX('Mapping cadres'!$B$1:$Z$616,MATCH($B206, 'Mapping cadres'!$B$1:$B$616,0), MATCH(F$32,'Mapping cadres'!$B$1:$Z$1,0))</f>
        <v>0</v>
      </c>
      <c r="G206" s="226">
        <f>INDEX('Uganda workforce data - raw'!$A$4:$F$619,MATCH($B206, 'Uganda workforce data - raw'!$B$4:$B$619,0), MATCH("Filled Male",'Uganda workforce data - raw'!$A$4:$F$4,0))*INDEX('Mapping cadres'!$B$1:$Z$616,MATCH($B206, 'Mapping cadres'!$B$1:$B$616,0), MATCH(G$32,'Mapping cadres'!$B$1:$Z$1,0))</f>
        <v>0</v>
      </c>
      <c r="H206" s="226">
        <f>INDEX('Uganda workforce data - raw'!$A$4:$F$619,MATCH($B206, 'Uganda workforce data - raw'!$B$4:$B$619,0), MATCH("Filled Male",'Uganda workforce data - raw'!$A$4:$F$4,0))*INDEX('Mapping cadres'!$B$1:$Z$616,MATCH($B206, 'Mapping cadres'!$B$1:$B$616,0), MATCH(H$32,'Mapping cadres'!$B$1:$Z$1,0))</f>
        <v>0</v>
      </c>
      <c r="I206" s="226">
        <f>INDEX('Uganda workforce data - raw'!$A$4:$F$619,MATCH($B206, 'Uganda workforce data - raw'!$B$4:$B$619,0), MATCH("Filled Male",'Uganda workforce data - raw'!$A$4:$F$4,0))*INDEX('Mapping cadres'!$B$1:$Z$616,MATCH($B206, 'Mapping cadres'!$B$1:$B$616,0), MATCH(I$32,'Mapping cadres'!$B$1:$Z$1,0))</f>
        <v>0</v>
      </c>
      <c r="J206" s="226">
        <f>INDEX('Uganda workforce data - raw'!$A$4:$F$619,MATCH($B206, 'Uganda workforce data - raw'!$B$4:$B$619,0), MATCH("Filled Male",'Uganda workforce data - raw'!$A$4:$F$4,0))*INDEX('Mapping cadres'!$B$1:$Z$616,MATCH($B206, 'Mapping cadres'!$B$1:$B$616,0), MATCH(J$32,'Mapping cadres'!$B$1:$Z$1,0))</f>
        <v>0</v>
      </c>
      <c r="K206" s="226">
        <f>INDEX('Uganda workforce data - raw'!$A$4:$F$619,MATCH($B206, 'Uganda workforce data - raw'!$B$4:$B$619,0), MATCH("Filled Male",'Uganda workforce data - raw'!$A$4:$F$4,0))*INDEX('Mapping cadres'!$B$1:$Z$616,MATCH($B206, 'Mapping cadres'!$B$1:$B$616,0), MATCH(K$32,'Mapping cadres'!$B$1:$Z$1,0))</f>
        <v>0</v>
      </c>
      <c r="L206" s="226">
        <f>INDEX('Uganda workforce data - raw'!$A$4:$F$619,MATCH($B206, 'Uganda workforce data - raw'!$B$4:$B$619,0), MATCH("Filled Male",'Uganda workforce data - raw'!$A$4:$F$4,0))*INDEX('Mapping cadres'!$B$1:$Z$616,MATCH($B206, 'Mapping cadres'!$B$1:$B$616,0), MATCH(L$32,'Mapping cadres'!$B$1:$Z$1,0))</f>
        <v>0</v>
      </c>
      <c r="M206" s="226">
        <f>INDEX('Uganda workforce data - raw'!$A$4:$F$619,MATCH($B206, 'Uganda workforce data - raw'!$B$4:$B$619,0), MATCH("Filled Male",'Uganda workforce data - raw'!$A$4:$F$4,0))*INDEX('Mapping cadres'!$B$1:$Z$616,MATCH($B206, 'Mapping cadres'!$B$1:$B$616,0), MATCH(M$32,'Mapping cadres'!$B$1:$Z$1,0))</f>
        <v>0</v>
      </c>
      <c r="N206" s="226">
        <f>INDEX('Uganda workforce data - raw'!$A$4:$F$619,MATCH($B206, 'Uganda workforce data - raw'!$B$4:$B$619,0), MATCH("Filled Male",'Uganda workforce data - raw'!$A$4:$F$4,0))*INDEX('Mapping cadres'!$B$1:$Z$616,MATCH($B206, 'Mapping cadres'!$B$1:$B$616,0), MATCH(N$32,'Mapping cadres'!$B$1:$Z$1,0))</f>
        <v>0</v>
      </c>
      <c r="O206" s="226">
        <f>INDEX('Uganda workforce data - raw'!$A$4:$F$619,MATCH($B206, 'Uganda workforce data - raw'!$B$4:$B$619,0), MATCH("Filled Male",'Uganda workforce data - raw'!$A$4:$F$4,0))*INDEX('Mapping cadres'!$B$1:$Z$616,MATCH($B206, 'Mapping cadres'!$B$1:$B$616,0), MATCH(O$32,'Mapping cadres'!$B$1:$Z$1,0))</f>
        <v>0</v>
      </c>
      <c r="P206" s="226">
        <f>INDEX('Uganda workforce data - raw'!$A$4:$F$619,MATCH($B206, 'Uganda workforce data - raw'!$B$4:$B$619,0), MATCH("Filled Male",'Uganda workforce data - raw'!$A$4:$F$4,0))*INDEX('Mapping cadres'!$B$1:$Z$616,MATCH($B206, 'Mapping cadres'!$B$1:$B$616,0), MATCH(P$32,'Mapping cadres'!$B$1:$Z$1,0))</f>
        <v>0</v>
      </c>
      <c r="Q206" s="226">
        <f>INDEX('Uganda workforce data - raw'!$A$4:$F$619,MATCH($B206, 'Uganda workforce data - raw'!$B$4:$B$619,0), MATCH("Filled Male",'Uganda workforce data - raw'!$A$4:$F$4,0))*INDEX('Mapping cadres'!$B$1:$Z$616,MATCH($B206, 'Mapping cadres'!$B$1:$B$616,0), MATCH(Q$32,'Mapping cadres'!$B$1:$Z$1,0))</f>
        <v>0</v>
      </c>
      <c r="R206" s="226">
        <f>INDEX('Uganda workforce data - raw'!$A$4:$F$619,MATCH($B206, 'Uganda workforce data - raw'!$B$4:$B$619,0), MATCH("Filled Male",'Uganda workforce data - raw'!$A$4:$F$4,0))*INDEX('Mapping cadres'!$B$1:$Z$616,MATCH($B206, 'Mapping cadres'!$B$1:$B$616,0), MATCH(R$32,'Mapping cadres'!$B$1:$Z$1,0))</f>
        <v>0</v>
      </c>
      <c r="S206" s="226">
        <f>INDEX('Uganda workforce data - raw'!$A$4:$F$619,MATCH($B206, 'Uganda workforce data - raw'!$B$4:$B$619,0), MATCH("Filled Male",'Uganda workforce data - raw'!$A$4:$F$4,0))*INDEX('Mapping cadres'!$B$1:$Z$616,MATCH($B206, 'Mapping cadres'!$B$1:$B$616,0), MATCH(S$32,'Mapping cadres'!$B$1:$Z$1,0))</f>
        <v>0</v>
      </c>
      <c r="T206" s="226">
        <f>INDEX('Uganda workforce data - raw'!$A$4:$F$619,MATCH($B206, 'Uganda workforce data - raw'!$B$4:$B$619,0), MATCH("Filled Male",'Uganda workforce data - raw'!$A$4:$F$4,0))*INDEX('Mapping cadres'!$B$1:$Z$616,MATCH($B206, 'Mapping cadres'!$B$1:$B$616,0), MATCH(T$32,'Mapping cadres'!$B$1:$Z$1,0))</f>
        <v>0</v>
      </c>
      <c r="U206" s="226">
        <f>INDEX('Uganda workforce data - raw'!$A$4:$F$619,MATCH($B206, 'Uganda workforce data - raw'!$B$4:$B$619,0), MATCH("Filled Male",'Uganda workforce data - raw'!$A$4:$F$4,0))*INDEX('Mapping cadres'!$B$1:$Z$616,MATCH($B206, 'Mapping cadres'!$B$1:$B$616,0), MATCH(U$32,'Mapping cadres'!$B$1:$Z$1,0))</f>
        <v>0</v>
      </c>
      <c r="V206" s="226">
        <f>INDEX('Uganda workforce data - raw'!$A$4:$F$619,MATCH($B206, 'Uganda workforce data - raw'!$B$4:$B$619,0), MATCH("Filled Male",'Uganda workforce data - raw'!$A$4:$F$4,0))*INDEX('Mapping cadres'!$B$1:$Z$616,MATCH($B206, 'Mapping cadres'!$B$1:$B$616,0), MATCH(V$32,'Mapping cadres'!$B$1:$Z$1,0))</f>
        <v>0</v>
      </c>
      <c r="W206" s="226">
        <f>INDEX('Uganda workforce data - raw'!$A$4:$F$619,MATCH($B206, 'Uganda workforce data - raw'!$B$4:$B$619,0), MATCH("Filled Male",'Uganda workforce data - raw'!$A$4:$F$4,0))*INDEX('Mapping cadres'!$B$1:$Z$616,MATCH($B206, 'Mapping cadres'!$B$1:$B$616,0), MATCH(W$32,'Mapping cadres'!$B$1:$Z$1,0))</f>
        <v>0</v>
      </c>
      <c r="X206" s="226">
        <f>INDEX('Uganda workforce data - raw'!$A$4:$F$619,MATCH($B206, 'Uganda workforce data - raw'!$B$4:$B$619,0), MATCH("Filled Male",'Uganda workforce data - raw'!$A$4:$F$4,0))*INDEX('Mapping cadres'!$B$1:$Z$616,MATCH($B206, 'Mapping cadres'!$B$1:$B$616,0), MATCH(X$32,'Mapping cadres'!$B$1:$Z$1,0))</f>
        <v>0</v>
      </c>
      <c r="Y206" s="226">
        <f>INDEX('Uganda workforce data - raw'!$A$4:$F$619,MATCH($B206, 'Uganda workforce data - raw'!$B$4:$B$619,0), MATCH("Filled Male",'Uganda workforce data - raw'!$A$4:$F$4,0))*INDEX('Mapping cadres'!$B$1:$Z$616,MATCH($B206, 'Mapping cadres'!$B$1:$B$616,0), MATCH(Y$32,'Mapping cadres'!$B$1:$Z$1,0))</f>
        <v>0</v>
      </c>
      <c r="Z206" s="226">
        <f>INDEX('Uganda workforce data - raw'!$A$4:$F$619,MATCH($B206, 'Uganda workforce data - raw'!$B$4:$B$619,0), MATCH("Filled Male",'Uganda workforce data - raw'!$A$4:$F$4,0))*INDEX('Mapping cadres'!$B$1:$Z$616,MATCH($B206, 'Mapping cadres'!$B$1:$B$616,0), MATCH(Z$32,'Mapping cadres'!$B$1:$Z$1,0))</f>
        <v>0</v>
      </c>
      <c r="AA206" s="226">
        <f>INDEX('Uganda workforce data - raw'!$A$4:$F$619,MATCH($B206, 'Uganda workforce data - raw'!$B$4:$B$619,0), MATCH("Filled Female",'Uganda workforce data - raw'!$A$4:$F$4,0))*INDEX('Mapping cadres'!$B$1:$Z$616,MATCH($B206, 'Mapping cadres'!$B$1:$B$616,0), MATCH(AA$32,'Mapping cadres'!$B$1:$Z$1,0))</f>
        <v>0</v>
      </c>
      <c r="AB206" s="226">
        <f>INDEX('Uganda workforce data - raw'!$A$4:$F$619,MATCH($B206, 'Uganda workforce data - raw'!$B$4:$B$619,0), MATCH("Filled Female",'Uganda workforce data - raw'!$A$4:$F$4,0))*INDEX('Mapping cadres'!$B$1:$Z$616,MATCH($B206, 'Mapping cadres'!$B$1:$B$616,0), MATCH(AB$32,'Mapping cadres'!$B$1:$Z$1,0))</f>
        <v>0</v>
      </c>
      <c r="AC206" s="226">
        <f>INDEX('Uganda workforce data - raw'!$A$4:$F$619,MATCH($B206, 'Uganda workforce data - raw'!$B$4:$B$619,0), MATCH("Filled Female",'Uganda workforce data - raw'!$A$4:$F$4,0))*INDEX('Mapping cadres'!$B$1:$Z$616,MATCH($B206, 'Mapping cadres'!$B$1:$B$616,0), MATCH(AC$32,'Mapping cadres'!$B$1:$Z$1,0))</f>
        <v>0</v>
      </c>
      <c r="AD206" s="226">
        <f>INDEX('Uganda workforce data - raw'!$A$4:$F$619,MATCH($B206, 'Uganda workforce data - raw'!$B$4:$B$619,0), MATCH("Filled Female",'Uganda workforce data - raw'!$A$4:$F$4,0))*INDEX('Mapping cadres'!$B$1:$Z$616,MATCH($B206, 'Mapping cadres'!$B$1:$B$616,0), MATCH(AD$32,'Mapping cadres'!$B$1:$Z$1,0))</f>
        <v>0</v>
      </c>
      <c r="AE206" s="226">
        <f>INDEX('Uganda workforce data - raw'!$A$4:$F$619,MATCH($B206, 'Uganda workforce data - raw'!$B$4:$B$619,0), MATCH("Filled Female",'Uganda workforce data - raw'!$A$4:$F$4,0))*INDEX('Mapping cadres'!$B$1:$Z$616,MATCH($B206, 'Mapping cadres'!$B$1:$B$616,0), MATCH(AE$32,'Mapping cadres'!$B$1:$Z$1,0))</f>
        <v>0</v>
      </c>
      <c r="AF206" s="226">
        <f>INDEX('Uganda workforce data - raw'!$A$4:$F$619,MATCH($B206, 'Uganda workforce data - raw'!$B$4:$B$619,0), MATCH("Filled Female",'Uganda workforce data - raw'!$A$4:$F$4,0))*INDEX('Mapping cadres'!$B$1:$Z$616,MATCH($B206, 'Mapping cadres'!$B$1:$B$616,0), MATCH(AF$32,'Mapping cadres'!$B$1:$Z$1,0))</f>
        <v>0</v>
      </c>
      <c r="AG206" s="226">
        <f>INDEX('Uganda workforce data - raw'!$A$4:$F$619,MATCH($B206, 'Uganda workforce data - raw'!$B$4:$B$619,0), MATCH("Filled Female",'Uganda workforce data - raw'!$A$4:$F$4,0))*INDEX('Mapping cadres'!$B$1:$Z$616,MATCH($B206, 'Mapping cadres'!$B$1:$B$616,0), MATCH(AG$32,'Mapping cadres'!$B$1:$Z$1,0))</f>
        <v>0</v>
      </c>
      <c r="AH206" s="226">
        <f>INDEX('Uganda workforce data - raw'!$A$4:$F$619,MATCH($B206, 'Uganda workforce data - raw'!$B$4:$B$619,0), MATCH("Filled Female",'Uganda workforce data - raw'!$A$4:$F$4,0))*INDEX('Mapping cadres'!$B$1:$Z$616,MATCH($B206, 'Mapping cadres'!$B$1:$B$616,0), MATCH(AH$32,'Mapping cadres'!$B$1:$Z$1,0))</f>
        <v>0</v>
      </c>
      <c r="AI206" s="226">
        <f>INDEX('Uganda workforce data - raw'!$A$4:$F$619,MATCH($B206, 'Uganda workforce data - raw'!$B$4:$B$619,0), MATCH("Filled Female",'Uganda workforce data - raw'!$A$4:$F$4,0))*INDEX('Mapping cadres'!$B$1:$Z$616,MATCH($B206, 'Mapping cadres'!$B$1:$B$616,0), MATCH(AI$32,'Mapping cadres'!$B$1:$Z$1,0))</f>
        <v>0</v>
      </c>
      <c r="AJ206" s="226">
        <f>INDEX('Uganda workforce data - raw'!$A$4:$F$619,MATCH($B206, 'Uganda workforce data - raw'!$B$4:$B$619,0), MATCH("Filled Female",'Uganda workforce data - raw'!$A$4:$F$4,0))*INDEX('Mapping cadres'!$B$1:$Z$616,MATCH($B206, 'Mapping cadres'!$B$1:$B$616,0), MATCH(AJ$32,'Mapping cadres'!$B$1:$Z$1,0))</f>
        <v>0</v>
      </c>
      <c r="AK206" s="226">
        <f>INDEX('Uganda workforce data - raw'!$A$4:$F$619,MATCH($B206, 'Uganda workforce data - raw'!$B$4:$B$619,0), MATCH("Filled Female",'Uganda workforce data - raw'!$A$4:$F$4,0))*INDEX('Mapping cadres'!$B$1:$Z$616,MATCH($B206, 'Mapping cadres'!$B$1:$B$616,0), MATCH(AK$32,'Mapping cadres'!$B$1:$Z$1,0))</f>
        <v>0</v>
      </c>
      <c r="AL206" s="226">
        <f>INDEX('Uganda workforce data - raw'!$A$4:$F$619,MATCH($B206, 'Uganda workforce data - raw'!$B$4:$B$619,0), MATCH("Filled Female",'Uganda workforce data - raw'!$A$4:$F$4,0))*INDEX('Mapping cadres'!$B$1:$Z$616,MATCH($B206, 'Mapping cadres'!$B$1:$B$616,0), MATCH(AL$32,'Mapping cadres'!$B$1:$Z$1,0))</f>
        <v>0</v>
      </c>
      <c r="AM206" s="226">
        <f>INDEX('Uganda workforce data - raw'!$A$4:$F$619,MATCH($B206, 'Uganda workforce data - raw'!$B$4:$B$619,0), MATCH("Filled Female",'Uganda workforce data - raw'!$A$4:$F$4,0))*INDEX('Mapping cadres'!$B$1:$Z$616,MATCH($B206, 'Mapping cadres'!$B$1:$B$616,0), MATCH(AM$32,'Mapping cadres'!$B$1:$Z$1,0))</f>
        <v>0</v>
      </c>
      <c r="AN206" s="226">
        <f>INDEX('Uganda workforce data - raw'!$A$4:$F$619,MATCH($B206, 'Uganda workforce data - raw'!$B$4:$B$619,0), MATCH("Filled Female",'Uganda workforce data - raw'!$A$4:$F$4,0))*INDEX('Mapping cadres'!$B$1:$Z$616,MATCH($B206, 'Mapping cadres'!$B$1:$B$616,0), MATCH(AN$32,'Mapping cadres'!$B$1:$Z$1,0))</f>
        <v>0</v>
      </c>
      <c r="AO206" s="226">
        <f>INDEX('Uganda workforce data - raw'!$A$4:$F$619,MATCH($B206, 'Uganda workforce data - raw'!$B$4:$B$619,0), MATCH("Filled Female",'Uganda workforce data - raw'!$A$4:$F$4,0))*INDEX('Mapping cadres'!$B$1:$Z$616,MATCH($B206, 'Mapping cadres'!$B$1:$B$616,0), MATCH(AO$32,'Mapping cadres'!$B$1:$Z$1,0))</f>
        <v>0</v>
      </c>
      <c r="AP206" s="226">
        <f>INDEX('Uganda workforce data - raw'!$A$4:$F$619,MATCH($B206, 'Uganda workforce data - raw'!$B$4:$B$619,0), MATCH("Filled Female",'Uganda workforce data - raw'!$A$4:$F$4,0))*INDEX('Mapping cadres'!$B$1:$Z$616,MATCH($B206, 'Mapping cadres'!$B$1:$B$616,0), MATCH(AP$32,'Mapping cadres'!$B$1:$Z$1,0))</f>
        <v>0</v>
      </c>
      <c r="AQ206" s="226">
        <f>INDEX('Uganda workforce data - raw'!$A$4:$F$619,MATCH($B206, 'Uganda workforce data - raw'!$B$4:$B$619,0), MATCH("Filled Female",'Uganda workforce data - raw'!$A$4:$F$4,0))*INDEX('Mapping cadres'!$B$1:$Z$616,MATCH($B206, 'Mapping cadres'!$B$1:$B$616,0), MATCH(AQ$32,'Mapping cadres'!$B$1:$Z$1,0))</f>
        <v>0</v>
      </c>
      <c r="AR206" s="226">
        <f>INDEX('Uganda workforce data - raw'!$A$4:$F$619,MATCH($B206, 'Uganda workforce data - raw'!$B$4:$B$619,0), MATCH("Filled Female",'Uganda workforce data - raw'!$A$4:$F$4,0))*INDEX('Mapping cadres'!$B$1:$Z$616,MATCH($B206, 'Mapping cadres'!$B$1:$B$616,0), MATCH(AR$32,'Mapping cadres'!$B$1:$Z$1,0))</f>
        <v>0</v>
      </c>
      <c r="AS206" s="226">
        <f>INDEX('Uganda workforce data - raw'!$A$4:$F$619,MATCH($B206, 'Uganda workforce data - raw'!$B$4:$B$619,0), MATCH("Filled Female",'Uganda workforce data - raw'!$A$4:$F$4,0))*INDEX('Mapping cadres'!$B$1:$Z$616,MATCH($B206, 'Mapping cadres'!$B$1:$B$616,0), MATCH(AS$32,'Mapping cadres'!$B$1:$Z$1,0))</f>
        <v>0</v>
      </c>
      <c r="AT206" s="226">
        <f>INDEX('Uganda workforce data - raw'!$A$4:$F$619,MATCH($B206, 'Uganda workforce data - raw'!$B$4:$B$619,0), MATCH("Filled Female",'Uganda workforce data - raw'!$A$4:$F$4,0))*INDEX('Mapping cadres'!$B$1:$Z$616,MATCH($B206, 'Mapping cadres'!$B$1:$B$616,0), MATCH(AT$32,'Mapping cadres'!$B$1:$Z$1,0))</f>
        <v>0</v>
      </c>
      <c r="AU206" s="226">
        <f>INDEX('Uganda workforce data - raw'!$A$4:$F$619,MATCH($B206, 'Uganda workforce data - raw'!$B$4:$B$619,0), MATCH("Filled Female",'Uganda workforce data - raw'!$A$4:$F$4,0))*INDEX('Mapping cadres'!$B$1:$Z$616,MATCH($B206, 'Mapping cadres'!$B$1:$B$616,0), MATCH(AU$32,'Mapping cadres'!$B$1:$Z$1,0))</f>
        <v>0</v>
      </c>
      <c r="AV206" s="226">
        <f>INDEX('Uganda workforce data - raw'!$A$4:$F$619,MATCH($B206, 'Uganda workforce data - raw'!$B$4:$B$619,0), MATCH("Filled Female",'Uganda workforce data - raw'!$A$4:$F$4,0))*INDEX('Mapping cadres'!$B$1:$Z$616,MATCH($B206, 'Mapping cadres'!$B$1:$B$616,0), MATCH(AV$32,'Mapping cadres'!$B$1:$Z$1,0))</f>
        <v>0</v>
      </c>
      <c r="AW206" s="226">
        <f>INDEX('Uganda workforce data - raw'!$A$4:$F$619,MATCH($B206, 'Uganda workforce data - raw'!$B$4:$B$619,0), MATCH("Filled Female",'Uganda workforce data - raw'!$A$4:$F$4,0))*INDEX('Mapping cadres'!$B$1:$Z$616,MATCH($B206, 'Mapping cadres'!$B$1:$B$616,0), MATCH(AW$32,'Mapping cadres'!$B$1:$Z$1,0))</f>
        <v>0</v>
      </c>
      <c r="AX206" s="226">
        <f>INDEX('Uganda workforce data - raw'!$A$4:$F$619,MATCH($B206, 'Uganda workforce data - raw'!$B$4:$B$619,0), MATCH("Filled Female",'Uganda workforce data - raw'!$A$4:$F$4,0))*INDEX('Mapping cadres'!$B$1:$Z$616,MATCH($B206, 'Mapping cadres'!$B$1:$B$616,0), MATCH(AX$32,'Mapping cadres'!$B$1:$Z$1,0))</f>
        <v>0</v>
      </c>
      <c r="AY206" s="226">
        <f t="shared" si="53"/>
        <v>1</v>
      </c>
      <c r="AZ206" s="226">
        <f t="shared" si="54"/>
        <v>0</v>
      </c>
      <c r="BA206" s="226">
        <f t="shared" si="55"/>
        <v>0</v>
      </c>
      <c r="BB206" s="226">
        <f t="shared" si="56"/>
        <v>0</v>
      </c>
      <c r="BC206" s="226">
        <f t="shared" si="57"/>
        <v>0</v>
      </c>
      <c r="BD206" s="226">
        <f t="shared" si="58"/>
        <v>0</v>
      </c>
      <c r="BE206" s="226">
        <f t="shared" si="59"/>
        <v>0</v>
      </c>
      <c r="BF206" s="226">
        <f t="shared" si="60"/>
        <v>0</v>
      </c>
      <c r="BG206" s="226">
        <f t="shared" si="61"/>
        <v>0</v>
      </c>
      <c r="BH206" s="226">
        <f t="shared" si="62"/>
        <v>0</v>
      </c>
      <c r="BI206" s="226">
        <f t="shared" si="63"/>
        <v>0</v>
      </c>
      <c r="BJ206" s="226">
        <f t="shared" si="64"/>
        <v>0</v>
      </c>
      <c r="BK206" s="226">
        <f t="shared" si="65"/>
        <v>0</v>
      </c>
      <c r="BL206" s="226">
        <f t="shared" si="66"/>
        <v>0</v>
      </c>
      <c r="BM206" s="226">
        <f t="shared" si="67"/>
        <v>0</v>
      </c>
      <c r="BN206" s="226">
        <f t="shared" si="68"/>
        <v>0</v>
      </c>
      <c r="BO206" s="226">
        <f t="shared" si="69"/>
        <v>0</v>
      </c>
      <c r="BP206" s="226">
        <f t="shared" si="70"/>
        <v>0</v>
      </c>
      <c r="BQ206" s="226">
        <f t="shared" si="71"/>
        <v>0</v>
      </c>
      <c r="BR206" s="226">
        <f t="shared" si="72"/>
        <v>0</v>
      </c>
      <c r="BS206" s="226">
        <f t="shared" si="73"/>
        <v>0</v>
      </c>
      <c r="BT206" s="226">
        <f t="shared" si="74"/>
        <v>0</v>
      </c>
      <c r="BU206" s="226">
        <f t="shared" si="75"/>
        <v>0</v>
      </c>
      <c r="BV206" s="226">
        <f t="shared" si="76"/>
        <v>0</v>
      </c>
    </row>
    <row r="207" spans="1:74">
      <c r="A207" s="226">
        <v>175</v>
      </c>
      <c r="B207" s="226" t="s">
        <v>1479</v>
      </c>
      <c r="C207" s="226">
        <f>INDEX('Uganda workforce data - raw'!$A$4:$F$619,MATCH($B207, 'Uganda workforce data - raw'!$B$4:$B$619,0), MATCH("Filled Male",'Uganda workforce data - raw'!$A$4:$F$4,0))*INDEX('Mapping cadres'!$B$1:$Z$616,MATCH($B207, 'Mapping cadres'!$B$1:$B$616,0), MATCH(C$32,'Mapping cadres'!$B$1:$Z$1,0))</f>
        <v>0</v>
      </c>
      <c r="D207" s="226">
        <f>INDEX('Uganda workforce data - raw'!$A$4:$F$619,MATCH($B207, 'Uganda workforce data - raw'!$B$4:$B$619,0), MATCH("Filled Male",'Uganda workforce data - raw'!$A$4:$F$4,0))*INDEX('Mapping cadres'!$B$1:$Z$616,MATCH($B207, 'Mapping cadres'!$B$1:$B$616,0), MATCH(D$32,'Mapping cadres'!$B$1:$Z$1,0))</f>
        <v>0</v>
      </c>
      <c r="E207" s="226">
        <f>INDEX('Uganda workforce data - raw'!$A$4:$F$619,MATCH($B207, 'Uganda workforce data - raw'!$B$4:$B$619,0), MATCH("Filled Male",'Uganda workforce data - raw'!$A$4:$F$4,0))*INDEX('Mapping cadres'!$B$1:$Z$616,MATCH($B207, 'Mapping cadres'!$B$1:$B$616,0), MATCH(E$32,'Mapping cadres'!$B$1:$Z$1,0))</f>
        <v>0</v>
      </c>
      <c r="F207" s="226">
        <f>INDEX('Uganda workforce data - raw'!$A$4:$F$619,MATCH($B207, 'Uganda workforce data - raw'!$B$4:$B$619,0), MATCH("Filled Male",'Uganda workforce data - raw'!$A$4:$F$4,0))*INDEX('Mapping cadres'!$B$1:$Z$616,MATCH($B207, 'Mapping cadres'!$B$1:$B$616,0), MATCH(F$32,'Mapping cadres'!$B$1:$Z$1,0))</f>
        <v>137</v>
      </c>
      <c r="G207" s="226">
        <f>INDEX('Uganda workforce data - raw'!$A$4:$F$619,MATCH($B207, 'Uganda workforce data - raw'!$B$4:$B$619,0), MATCH("Filled Male",'Uganda workforce data - raw'!$A$4:$F$4,0))*INDEX('Mapping cadres'!$B$1:$Z$616,MATCH($B207, 'Mapping cadres'!$B$1:$B$616,0), MATCH(G$32,'Mapping cadres'!$B$1:$Z$1,0))</f>
        <v>0</v>
      </c>
      <c r="H207" s="226">
        <f>INDEX('Uganda workforce data - raw'!$A$4:$F$619,MATCH($B207, 'Uganda workforce data - raw'!$B$4:$B$619,0), MATCH("Filled Male",'Uganda workforce data - raw'!$A$4:$F$4,0))*INDEX('Mapping cadres'!$B$1:$Z$616,MATCH($B207, 'Mapping cadres'!$B$1:$B$616,0), MATCH(H$32,'Mapping cadres'!$B$1:$Z$1,0))</f>
        <v>0</v>
      </c>
      <c r="I207" s="226">
        <f>INDEX('Uganda workforce data - raw'!$A$4:$F$619,MATCH($B207, 'Uganda workforce data - raw'!$B$4:$B$619,0), MATCH("Filled Male",'Uganda workforce data - raw'!$A$4:$F$4,0))*INDEX('Mapping cadres'!$B$1:$Z$616,MATCH($B207, 'Mapping cadres'!$B$1:$B$616,0), MATCH(I$32,'Mapping cadres'!$B$1:$Z$1,0))</f>
        <v>0</v>
      </c>
      <c r="J207" s="226">
        <f>INDEX('Uganda workforce data - raw'!$A$4:$F$619,MATCH($B207, 'Uganda workforce data - raw'!$B$4:$B$619,0), MATCH("Filled Male",'Uganda workforce data - raw'!$A$4:$F$4,0))*INDEX('Mapping cadres'!$B$1:$Z$616,MATCH($B207, 'Mapping cadres'!$B$1:$B$616,0), MATCH(J$32,'Mapping cadres'!$B$1:$Z$1,0))</f>
        <v>0</v>
      </c>
      <c r="K207" s="226">
        <f>INDEX('Uganda workforce data - raw'!$A$4:$F$619,MATCH($B207, 'Uganda workforce data - raw'!$B$4:$B$619,0), MATCH("Filled Male",'Uganda workforce data - raw'!$A$4:$F$4,0))*INDEX('Mapping cadres'!$B$1:$Z$616,MATCH($B207, 'Mapping cadres'!$B$1:$B$616,0), MATCH(K$32,'Mapping cadres'!$B$1:$Z$1,0))</f>
        <v>0</v>
      </c>
      <c r="L207" s="226">
        <f>INDEX('Uganda workforce data - raw'!$A$4:$F$619,MATCH($B207, 'Uganda workforce data - raw'!$B$4:$B$619,0), MATCH("Filled Male",'Uganda workforce data - raw'!$A$4:$F$4,0))*INDEX('Mapping cadres'!$B$1:$Z$616,MATCH($B207, 'Mapping cadres'!$B$1:$B$616,0), MATCH(L$32,'Mapping cadres'!$B$1:$Z$1,0))</f>
        <v>0</v>
      </c>
      <c r="M207" s="226">
        <f>INDEX('Uganda workforce data - raw'!$A$4:$F$619,MATCH($B207, 'Uganda workforce data - raw'!$B$4:$B$619,0), MATCH("Filled Male",'Uganda workforce data - raw'!$A$4:$F$4,0))*INDEX('Mapping cadres'!$B$1:$Z$616,MATCH($B207, 'Mapping cadres'!$B$1:$B$616,0), MATCH(M$32,'Mapping cadres'!$B$1:$Z$1,0))</f>
        <v>0</v>
      </c>
      <c r="N207" s="226">
        <f>INDEX('Uganda workforce data - raw'!$A$4:$F$619,MATCH($B207, 'Uganda workforce data - raw'!$B$4:$B$619,0), MATCH("Filled Male",'Uganda workforce data - raw'!$A$4:$F$4,0))*INDEX('Mapping cadres'!$B$1:$Z$616,MATCH($B207, 'Mapping cadres'!$B$1:$B$616,0), MATCH(N$32,'Mapping cadres'!$B$1:$Z$1,0))</f>
        <v>0</v>
      </c>
      <c r="O207" s="226">
        <f>INDEX('Uganda workforce data - raw'!$A$4:$F$619,MATCH($B207, 'Uganda workforce data - raw'!$B$4:$B$619,0), MATCH("Filled Male",'Uganda workforce data - raw'!$A$4:$F$4,0))*INDEX('Mapping cadres'!$B$1:$Z$616,MATCH($B207, 'Mapping cadres'!$B$1:$B$616,0), MATCH(O$32,'Mapping cadres'!$B$1:$Z$1,0))</f>
        <v>0</v>
      </c>
      <c r="P207" s="226">
        <f>INDEX('Uganda workforce data - raw'!$A$4:$F$619,MATCH($B207, 'Uganda workforce data - raw'!$B$4:$B$619,0), MATCH("Filled Male",'Uganda workforce data - raw'!$A$4:$F$4,0))*INDEX('Mapping cadres'!$B$1:$Z$616,MATCH($B207, 'Mapping cadres'!$B$1:$B$616,0), MATCH(P$32,'Mapping cadres'!$B$1:$Z$1,0))</f>
        <v>0</v>
      </c>
      <c r="Q207" s="226">
        <f>INDEX('Uganda workforce data - raw'!$A$4:$F$619,MATCH($B207, 'Uganda workforce data - raw'!$B$4:$B$619,0), MATCH("Filled Male",'Uganda workforce data - raw'!$A$4:$F$4,0))*INDEX('Mapping cadres'!$B$1:$Z$616,MATCH($B207, 'Mapping cadres'!$B$1:$B$616,0), MATCH(Q$32,'Mapping cadres'!$B$1:$Z$1,0))</f>
        <v>0</v>
      </c>
      <c r="R207" s="226">
        <f>INDEX('Uganda workforce data - raw'!$A$4:$F$619,MATCH($B207, 'Uganda workforce data - raw'!$B$4:$B$619,0), MATCH("Filled Male",'Uganda workforce data - raw'!$A$4:$F$4,0))*INDEX('Mapping cadres'!$B$1:$Z$616,MATCH($B207, 'Mapping cadres'!$B$1:$B$616,0), MATCH(R$32,'Mapping cadres'!$B$1:$Z$1,0))</f>
        <v>0</v>
      </c>
      <c r="S207" s="226">
        <f>INDEX('Uganda workforce data - raw'!$A$4:$F$619,MATCH($B207, 'Uganda workforce data - raw'!$B$4:$B$619,0), MATCH("Filled Male",'Uganda workforce data - raw'!$A$4:$F$4,0))*INDEX('Mapping cadres'!$B$1:$Z$616,MATCH($B207, 'Mapping cadres'!$B$1:$B$616,0), MATCH(S$32,'Mapping cadres'!$B$1:$Z$1,0))</f>
        <v>0</v>
      </c>
      <c r="T207" s="226">
        <f>INDEX('Uganda workforce data - raw'!$A$4:$F$619,MATCH($B207, 'Uganda workforce data - raw'!$B$4:$B$619,0), MATCH("Filled Male",'Uganda workforce data - raw'!$A$4:$F$4,0))*INDEX('Mapping cadres'!$B$1:$Z$616,MATCH($B207, 'Mapping cadres'!$B$1:$B$616,0), MATCH(T$32,'Mapping cadres'!$B$1:$Z$1,0))</f>
        <v>0</v>
      </c>
      <c r="U207" s="226">
        <f>INDEX('Uganda workforce data - raw'!$A$4:$F$619,MATCH($B207, 'Uganda workforce data - raw'!$B$4:$B$619,0), MATCH("Filled Male",'Uganda workforce data - raw'!$A$4:$F$4,0))*INDEX('Mapping cadres'!$B$1:$Z$616,MATCH($B207, 'Mapping cadres'!$B$1:$B$616,0), MATCH(U$32,'Mapping cadres'!$B$1:$Z$1,0))</f>
        <v>0</v>
      </c>
      <c r="V207" s="226">
        <f>INDEX('Uganda workforce data - raw'!$A$4:$F$619,MATCH($B207, 'Uganda workforce data - raw'!$B$4:$B$619,0), MATCH("Filled Male",'Uganda workforce data - raw'!$A$4:$F$4,0))*INDEX('Mapping cadres'!$B$1:$Z$616,MATCH($B207, 'Mapping cadres'!$B$1:$B$616,0), MATCH(V$32,'Mapping cadres'!$B$1:$Z$1,0))</f>
        <v>0</v>
      </c>
      <c r="W207" s="226">
        <f>INDEX('Uganda workforce data - raw'!$A$4:$F$619,MATCH($B207, 'Uganda workforce data - raw'!$B$4:$B$619,0), MATCH("Filled Male",'Uganda workforce data - raw'!$A$4:$F$4,0))*INDEX('Mapping cadres'!$B$1:$Z$616,MATCH($B207, 'Mapping cadres'!$B$1:$B$616,0), MATCH(W$32,'Mapping cadres'!$B$1:$Z$1,0))</f>
        <v>0</v>
      </c>
      <c r="X207" s="226">
        <f>INDEX('Uganda workforce data - raw'!$A$4:$F$619,MATCH($B207, 'Uganda workforce data - raw'!$B$4:$B$619,0), MATCH("Filled Male",'Uganda workforce data - raw'!$A$4:$F$4,0))*INDEX('Mapping cadres'!$B$1:$Z$616,MATCH($B207, 'Mapping cadres'!$B$1:$B$616,0), MATCH(X$32,'Mapping cadres'!$B$1:$Z$1,0))</f>
        <v>0</v>
      </c>
      <c r="Y207" s="226">
        <f>INDEX('Uganda workforce data - raw'!$A$4:$F$619,MATCH($B207, 'Uganda workforce data - raw'!$B$4:$B$619,0), MATCH("Filled Male",'Uganda workforce data - raw'!$A$4:$F$4,0))*INDEX('Mapping cadres'!$B$1:$Z$616,MATCH($B207, 'Mapping cadres'!$B$1:$B$616,0), MATCH(Y$32,'Mapping cadres'!$B$1:$Z$1,0))</f>
        <v>0</v>
      </c>
      <c r="Z207" s="226">
        <f>INDEX('Uganda workforce data - raw'!$A$4:$F$619,MATCH($B207, 'Uganda workforce data - raw'!$B$4:$B$619,0), MATCH("Filled Male",'Uganda workforce data - raw'!$A$4:$F$4,0))*INDEX('Mapping cadres'!$B$1:$Z$616,MATCH($B207, 'Mapping cadres'!$B$1:$B$616,0), MATCH(Z$32,'Mapping cadres'!$B$1:$Z$1,0))</f>
        <v>0</v>
      </c>
      <c r="AA207" s="226">
        <f>INDEX('Uganda workforce data - raw'!$A$4:$F$619,MATCH($B207, 'Uganda workforce data - raw'!$B$4:$B$619,0), MATCH("Filled Female",'Uganda workforce data - raw'!$A$4:$F$4,0))*INDEX('Mapping cadres'!$B$1:$Z$616,MATCH($B207, 'Mapping cadres'!$B$1:$B$616,0), MATCH(AA$32,'Mapping cadres'!$B$1:$Z$1,0))</f>
        <v>0</v>
      </c>
      <c r="AB207" s="226">
        <f>INDEX('Uganda workforce data - raw'!$A$4:$F$619,MATCH($B207, 'Uganda workforce data - raw'!$B$4:$B$619,0), MATCH("Filled Female",'Uganda workforce data - raw'!$A$4:$F$4,0))*INDEX('Mapping cadres'!$B$1:$Z$616,MATCH($B207, 'Mapping cadres'!$B$1:$B$616,0), MATCH(AB$32,'Mapping cadres'!$B$1:$Z$1,0))</f>
        <v>0</v>
      </c>
      <c r="AC207" s="226">
        <f>INDEX('Uganda workforce data - raw'!$A$4:$F$619,MATCH($B207, 'Uganda workforce data - raw'!$B$4:$B$619,0), MATCH("Filled Female",'Uganda workforce data - raw'!$A$4:$F$4,0))*INDEX('Mapping cadres'!$B$1:$Z$616,MATCH($B207, 'Mapping cadres'!$B$1:$B$616,0), MATCH(AC$32,'Mapping cadres'!$B$1:$Z$1,0))</f>
        <v>0</v>
      </c>
      <c r="AD207" s="226">
        <f>INDEX('Uganda workforce data - raw'!$A$4:$F$619,MATCH($B207, 'Uganda workforce data - raw'!$B$4:$B$619,0), MATCH("Filled Female",'Uganda workforce data - raw'!$A$4:$F$4,0))*INDEX('Mapping cadres'!$B$1:$Z$616,MATCH($B207, 'Mapping cadres'!$B$1:$B$616,0), MATCH(AD$32,'Mapping cadres'!$B$1:$Z$1,0))</f>
        <v>23</v>
      </c>
      <c r="AE207" s="226">
        <f>INDEX('Uganda workforce data - raw'!$A$4:$F$619,MATCH($B207, 'Uganda workforce data - raw'!$B$4:$B$619,0), MATCH("Filled Female",'Uganda workforce data - raw'!$A$4:$F$4,0))*INDEX('Mapping cadres'!$B$1:$Z$616,MATCH($B207, 'Mapping cadres'!$B$1:$B$616,0), MATCH(AE$32,'Mapping cadres'!$B$1:$Z$1,0))</f>
        <v>0</v>
      </c>
      <c r="AF207" s="226">
        <f>INDEX('Uganda workforce data - raw'!$A$4:$F$619,MATCH($B207, 'Uganda workforce data - raw'!$B$4:$B$619,0), MATCH("Filled Female",'Uganda workforce data - raw'!$A$4:$F$4,0))*INDEX('Mapping cadres'!$B$1:$Z$616,MATCH($B207, 'Mapping cadres'!$B$1:$B$616,0), MATCH(AF$32,'Mapping cadres'!$B$1:$Z$1,0))</f>
        <v>0</v>
      </c>
      <c r="AG207" s="226">
        <f>INDEX('Uganda workforce data - raw'!$A$4:$F$619,MATCH($B207, 'Uganda workforce data - raw'!$B$4:$B$619,0), MATCH("Filled Female",'Uganda workforce data - raw'!$A$4:$F$4,0))*INDEX('Mapping cadres'!$B$1:$Z$616,MATCH($B207, 'Mapping cadres'!$B$1:$B$616,0), MATCH(AG$32,'Mapping cadres'!$B$1:$Z$1,0))</f>
        <v>0</v>
      </c>
      <c r="AH207" s="226">
        <f>INDEX('Uganda workforce data - raw'!$A$4:$F$619,MATCH($B207, 'Uganda workforce data - raw'!$B$4:$B$619,0), MATCH("Filled Female",'Uganda workforce data - raw'!$A$4:$F$4,0))*INDEX('Mapping cadres'!$B$1:$Z$616,MATCH($B207, 'Mapping cadres'!$B$1:$B$616,0), MATCH(AH$32,'Mapping cadres'!$B$1:$Z$1,0))</f>
        <v>0</v>
      </c>
      <c r="AI207" s="226">
        <f>INDEX('Uganda workforce data - raw'!$A$4:$F$619,MATCH($B207, 'Uganda workforce data - raw'!$B$4:$B$619,0), MATCH("Filled Female",'Uganda workforce data - raw'!$A$4:$F$4,0))*INDEX('Mapping cadres'!$B$1:$Z$616,MATCH($B207, 'Mapping cadres'!$B$1:$B$616,0), MATCH(AI$32,'Mapping cadres'!$B$1:$Z$1,0))</f>
        <v>0</v>
      </c>
      <c r="AJ207" s="226">
        <f>INDEX('Uganda workforce data - raw'!$A$4:$F$619,MATCH($B207, 'Uganda workforce data - raw'!$B$4:$B$619,0), MATCH("Filled Female",'Uganda workforce data - raw'!$A$4:$F$4,0))*INDEX('Mapping cadres'!$B$1:$Z$616,MATCH($B207, 'Mapping cadres'!$B$1:$B$616,0), MATCH(AJ$32,'Mapping cadres'!$B$1:$Z$1,0))</f>
        <v>0</v>
      </c>
      <c r="AK207" s="226">
        <f>INDEX('Uganda workforce data - raw'!$A$4:$F$619,MATCH($B207, 'Uganda workforce data - raw'!$B$4:$B$619,0), MATCH("Filled Female",'Uganda workforce data - raw'!$A$4:$F$4,0))*INDEX('Mapping cadres'!$B$1:$Z$616,MATCH($B207, 'Mapping cadres'!$B$1:$B$616,0), MATCH(AK$32,'Mapping cadres'!$B$1:$Z$1,0))</f>
        <v>0</v>
      </c>
      <c r="AL207" s="226">
        <f>INDEX('Uganda workforce data - raw'!$A$4:$F$619,MATCH($B207, 'Uganda workforce data - raw'!$B$4:$B$619,0), MATCH("Filled Female",'Uganda workforce data - raw'!$A$4:$F$4,0))*INDEX('Mapping cadres'!$B$1:$Z$616,MATCH($B207, 'Mapping cadres'!$B$1:$B$616,0), MATCH(AL$32,'Mapping cadres'!$B$1:$Z$1,0))</f>
        <v>0</v>
      </c>
      <c r="AM207" s="226">
        <f>INDEX('Uganda workforce data - raw'!$A$4:$F$619,MATCH($B207, 'Uganda workforce data - raw'!$B$4:$B$619,0), MATCH("Filled Female",'Uganda workforce data - raw'!$A$4:$F$4,0))*INDEX('Mapping cadres'!$B$1:$Z$616,MATCH($B207, 'Mapping cadres'!$B$1:$B$616,0), MATCH(AM$32,'Mapping cadres'!$B$1:$Z$1,0))</f>
        <v>0</v>
      </c>
      <c r="AN207" s="226">
        <f>INDEX('Uganda workforce data - raw'!$A$4:$F$619,MATCH($B207, 'Uganda workforce data - raw'!$B$4:$B$619,0), MATCH("Filled Female",'Uganda workforce data - raw'!$A$4:$F$4,0))*INDEX('Mapping cadres'!$B$1:$Z$616,MATCH($B207, 'Mapping cadres'!$B$1:$B$616,0), MATCH(AN$32,'Mapping cadres'!$B$1:$Z$1,0))</f>
        <v>0</v>
      </c>
      <c r="AO207" s="226">
        <f>INDEX('Uganda workforce data - raw'!$A$4:$F$619,MATCH($B207, 'Uganda workforce data - raw'!$B$4:$B$619,0), MATCH("Filled Female",'Uganda workforce data - raw'!$A$4:$F$4,0))*INDEX('Mapping cadres'!$B$1:$Z$616,MATCH($B207, 'Mapping cadres'!$B$1:$B$616,0), MATCH(AO$32,'Mapping cadres'!$B$1:$Z$1,0))</f>
        <v>0</v>
      </c>
      <c r="AP207" s="226">
        <f>INDEX('Uganda workforce data - raw'!$A$4:$F$619,MATCH($B207, 'Uganda workforce data - raw'!$B$4:$B$619,0), MATCH("Filled Female",'Uganda workforce data - raw'!$A$4:$F$4,0))*INDEX('Mapping cadres'!$B$1:$Z$616,MATCH($B207, 'Mapping cadres'!$B$1:$B$616,0), MATCH(AP$32,'Mapping cadres'!$B$1:$Z$1,0))</f>
        <v>0</v>
      </c>
      <c r="AQ207" s="226">
        <f>INDEX('Uganda workforce data - raw'!$A$4:$F$619,MATCH($B207, 'Uganda workforce data - raw'!$B$4:$B$619,0), MATCH("Filled Female",'Uganda workforce data - raw'!$A$4:$F$4,0))*INDEX('Mapping cadres'!$B$1:$Z$616,MATCH($B207, 'Mapping cadres'!$B$1:$B$616,0), MATCH(AQ$32,'Mapping cadres'!$B$1:$Z$1,0))</f>
        <v>0</v>
      </c>
      <c r="AR207" s="226">
        <f>INDEX('Uganda workforce data - raw'!$A$4:$F$619,MATCH($B207, 'Uganda workforce data - raw'!$B$4:$B$619,0), MATCH("Filled Female",'Uganda workforce data - raw'!$A$4:$F$4,0))*INDEX('Mapping cadres'!$B$1:$Z$616,MATCH($B207, 'Mapping cadres'!$B$1:$B$616,0), MATCH(AR$32,'Mapping cadres'!$B$1:$Z$1,0))</f>
        <v>0</v>
      </c>
      <c r="AS207" s="226">
        <f>INDEX('Uganda workforce data - raw'!$A$4:$F$619,MATCH($B207, 'Uganda workforce data - raw'!$B$4:$B$619,0), MATCH("Filled Female",'Uganda workforce data - raw'!$A$4:$F$4,0))*INDEX('Mapping cadres'!$B$1:$Z$616,MATCH($B207, 'Mapping cadres'!$B$1:$B$616,0), MATCH(AS$32,'Mapping cadres'!$B$1:$Z$1,0))</f>
        <v>0</v>
      </c>
      <c r="AT207" s="226">
        <f>INDEX('Uganda workforce data - raw'!$A$4:$F$619,MATCH($B207, 'Uganda workforce data - raw'!$B$4:$B$619,0), MATCH("Filled Female",'Uganda workforce data - raw'!$A$4:$F$4,0))*INDEX('Mapping cadres'!$B$1:$Z$616,MATCH($B207, 'Mapping cadres'!$B$1:$B$616,0), MATCH(AT$32,'Mapping cadres'!$B$1:$Z$1,0))</f>
        <v>0</v>
      </c>
      <c r="AU207" s="226">
        <f>INDEX('Uganda workforce data - raw'!$A$4:$F$619,MATCH($B207, 'Uganda workforce data - raw'!$B$4:$B$619,0), MATCH("Filled Female",'Uganda workforce data - raw'!$A$4:$F$4,0))*INDEX('Mapping cadres'!$B$1:$Z$616,MATCH($B207, 'Mapping cadres'!$B$1:$B$616,0), MATCH(AU$32,'Mapping cadres'!$B$1:$Z$1,0))</f>
        <v>0</v>
      </c>
      <c r="AV207" s="226">
        <f>INDEX('Uganda workforce data - raw'!$A$4:$F$619,MATCH($B207, 'Uganda workforce data - raw'!$B$4:$B$619,0), MATCH("Filled Female",'Uganda workforce data - raw'!$A$4:$F$4,0))*INDEX('Mapping cadres'!$B$1:$Z$616,MATCH($B207, 'Mapping cadres'!$B$1:$B$616,0), MATCH(AV$32,'Mapping cadres'!$B$1:$Z$1,0))</f>
        <v>0</v>
      </c>
      <c r="AW207" s="226">
        <f>INDEX('Uganda workforce data - raw'!$A$4:$F$619,MATCH($B207, 'Uganda workforce data - raw'!$B$4:$B$619,0), MATCH("Filled Female",'Uganda workforce data - raw'!$A$4:$F$4,0))*INDEX('Mapping cadres'!$B$1:$Z$616,MATCH($B207, 'Mapping cadres'!$B$1:$B$616,0), MATCH(AW$32,'Mapping cadres'!$B$1:$Z$1,0))</f>
        <v>0</v>
      </c>
      <c r="AX207" s="226">
        <f>INDEX('Uganda workforce data - raw'!$A$4:$F$619,MATCH($B207, 'Uganda workforce data - raw'!$B$4:$B$619,0), MATCH("Filled Female",'Uganda workforce data - raw'!$A$4:$F$4,0))*INDEX('Mapping cadres'!$B$1:$Z$616,MATCH($B207, 'Mapping cadres'!$B$1:$B$616,0), MATCH(AX$32,'Mapping cadres'!$B$1:$Z$1,0))</f>
        <v>0</v>
      </c>
      <c r="AY207" s="226">
        <f t="shared" si="53"/>
        <v>0</v>
      </c>
      <c r="AZ207" s="226">
        <f t="shared" si="54"/>
        <v>0</v>
      </c>
      <c r="BA207" s="226">
        <f t="shared" si="55"/>
        <v>0</v>
      </c>
      <c r="BB207" s="226">
        <f t="shared" si="56"/>
        <v>160</v>
      </c>
      <c r="BC207" s="226">
        <f t="shared" si="57"/>
        <v>0</v>
      </c>
      <c r="BD207" s="226">
        <f t="shared" si="58"/>
        <v>0</v>
      </c>
      <c r="BE207" s="226">
        <f t="shared" si="59"/>
        <v>0</v>
      </c>
      <c r="BF207" s="226">
        <f t="shared" si="60"/>
        <v>0</v>
      </c>
      <c r="BG207" s="226">
        <f t="shared" si="61"/>
        <v>0</v>
      </c>
      <c r="BH207" s="226">
        <f t="shared" si="62"/>
        <v>0</v>
      </c>
      <c r="BI207" s="226">
        <f t="shared" si="63"/>
        <v>0</v>
      </c>
      <c r="BJ207" s="226">
        <f t="shared" si="64"/>
        <v>0</v>
      </c>
      <c r="BK207" s="226">
        <f t="shared" si="65"/>
        <v>0</v>
      </c>
      <c r="BL207" s="226">
        <f t="shared" si="66"/>
        <v>0</v>
      </c>
      <c r="BM207" s="226">
        <f t="shared" si="67"/>
        <v>0</v>
      </c>
      <c r="BN207" s="226">
        <f t="shared" si="68"/>
        <v>0</v>
      </c>
      <c r="BO207" s="226">
        <f t="shared" si="69"/>
        <v>0</v>
      </c>
      <c r="BP207" s="226">
        <f t="shared" si="70"/>
        <v>0</v>
      </c>
      <c r="BQ207" s="226">
        <f t="shared" si="71"/>
        <v>0</v>
      </c>
      <c r="BR207" s="226">
        <f t="shared" si="72"/>
        <v>0</v>
      </c>
      <c r="BS207" s="226">
        <f t="shared" si="73"/>
        <v>0</v>
      </c>
      <c r="BT207" s="226">
        <f t="shared" si="74"/>
        <v>0</v>
      </c>
      <c r="BU207" s="226">
        <f t="shared" si="75"/>
        <v>0</v>
      </c>
      <c r="BV207" s="226">
        <f t="shared" si="76"/>
        <v>0</v>
      </c>
    </row>
    <row r="208" spans="1:74">
      <c r="A208" s="226">
        <v>176</v>
      </c>
      <c r="B208" s="226" t="s">
        <v>1480</v>
      </c>
      <c r="C208" s="226">
        <f>INDEX('Uganda workforce data - raw'!$A$4:$F$619,MATCH($B208, 'Uganda workforce data - raw'!$B$4:$B$619,0), MATCH("Filled Male",'Uganda workforce data - raw'!$A$4:$F$4,0))*INDEX('Mapping cadres'!$B$1:$Z$616,MATCH($B208, 'Mapping cadres'!$B$1:$B$616,0), MATCH(C$32,'Mapping cadres'!$B$1:$Z$1,0))</f>
        <v>3</v>
      </c>
      <c r="D208" s="226">
        <f>INDEX('Uganda workforce data - raw'!$A$4:$F$619,MATCH($B208, 'Uganda workforce data - raw'!$B$4:$B$619,0), MATCH("Filled Male",'Uganda workforce data - raw'!$A$4:$F$4,0))*INDEX('Mapping cadres'!$B$1:$Z$616,MATCH($B208, 'Mapping cadres'!$B$1:$B$616,0), MATCH(D$32,'Mapping cadres'!$B$1:$Z$1,0))</f>
        <v>0</v>
      </c>
      <c r="E208" s="226">
        <f>INDEX('Uganda workforce data - raw'!$A$4:$F$619,MATCH($B208, 'Uganda workforce data - raw'!$B$4:$B$619,0), MATCH("Filled Male",'Uganda workforce data - raw'!$A$4:$F$4,0))*INDEX('Mapping cadres'!$B$1:$Z$616,MATCH($B208, 'Mapping cadres'!$B$1:$B$616,0), MATCH(E$32,'Mapping cadres'!$B$1:$Z$1,0))</f>
        <v>0</v>
      </c>
      <c r="F208" s="226">
        <f>INDEX('Uganda workforce data - raw'!$A$4:$F$619,MATCH($B208, 'Uganda workforce data - raw'!$B$4:$B$619,0), MATCH("Filled Male",'Uganda workforce data - raw'!$A$4:$F$4,0))*INDEX('Mapping cadres'!$B$1:$Z$616,MATCH($B208, 'Mapping cadres'!$B$1:$B$616,0), MATCH(F$32,'Mapping cadres'!$B$1:$Z$1,0))</f>
        <v>0</v>
      </c>
      <c r="G208" s="226">
        <f>INDEX('Uganda workforce data - raw'!$A$4:$F$619,MATCH($B208, 'Uganda workforce data - raw'!$B$4:$B$619,0), MATCH("Filled Male",'Uganda workforce data - raw'!$A$4:$F$4,0))*INDEX('Mapping cadres'!$B$1:$Z$616,MATCH($B208, 'Mapping cadres'!$B$1:$B$616,0), MATCH(G$32,'Mapping cadres'!$B$1:$Z$1,0))</f>
        <v>0</v>
      </c>
      <c r="H208" s="226">
        <f>INDEX('Uganda workforce data - raw'!$A$4:$F$619,MATCH($B208, 'Uganda workforce data - raw'!$B$4:$B$619,0), MATCH("Filled Male",'Uganda workforce data - raw'!$A$4:$F$4,0))*INDEX('Mapping cadres'!$B$1:$Z$616,MATCH($B208, 'Mapping cadres'!$B$1:$B$616,0), MATCH(H$32,'Mapping cadres'!$B$1:$Z$1,0))</f>
        <v>0</v>
      </c>
      <c r="I208" s="226">
        <f>INDEX('Uganda workforce data - raw'!$A$4:$F$619,MATCH($B208, 'Uganda workforce data - raw'!$B$4:$B$619,0), MATCH("Filled Male",'Uganda workforce data - raw'!$A$4:$F$4,0))*INDEX('Mapping cadres'!$B$1:$Z$616,MATCH($B208, 'Mapping cadres'!$B$1:$B$616,0), MATCH(I$32,'Mapping cadres'!$B$1:$Z$1,0))</f>
        <v>0</v>
      </c>
      <c r="J208" s="226">
        <f>INDEX('Uganda workforce data - raw'!$A$4:$F$619,MATCH($B208, 'Uganda workforce data - raw'!$B$4:$B$619,0), MATCH("Filled Male",'Uganda workforce data - raw'!$A$4:$F$4,0))*INDEX('Mapping cadres'!$B$1:$Z$616,MATCH($B208, 'Mapping cadres'!$B$1:$B$616,0), MATCH(J$32,'Mapping cadres'!$B$1:$Z$1,0))</f>
        <v>0</v>
      </c>
      <c r="K208" s="226">
        <f>INDEX('Uganda workforce data - raw'!$A$4:$F$619,MATCH($B208, 'Uganda workforce data - raw'!$B$4:$B$619,0), MATCH("Filled Male",'Uganda workforce data - raw'!$A$4:$F$4,0))*INDEX('Mapping cadres'!$B$1:$Z$616,MATCH($B208, 'Mapping cadres'!$B$1:$B$616,0), MATCH(K$32,'Mapping cadres'!$B$1:$Z$1,0))</f>
        <v>0</v>
      </c>
      <c r="L208" s="226">
        <f>INDEX('Uganda workforce data - raw'!$A$4:$F$619,MATCH($B208, 'Uganda workforce data - raw'!$B$4:$B$619,0), MATCH("Filled Male",'Uganda workforce data - raw'!$A$4:$F$4,0))*INDEX('Mapping cadres'!$B$1:$Z$616,MATCH($B208, 'Mapping cadres'!$B$1:$B$616,0), MATCH(L$32,'Mapping cadres'!$B$1:$Z$1,0))</f>
        <v>0</v>
      </c>
      <c r="M208" s="226">
        <f>INDEX('Uganda workforce data - raw'!$A$4:$F$619,MATCH($B208, 'Uganda workforce data - raw'!$B$4:$B$619,0), MATCH("Filled Male",'Uganda workforce data - raw'!$A$4:$F$4,0))*INDEX('Mapping cadres'!$B$1:$Z$616,MATCH($B208, 'Mapping cadres'!$B$1:$B$616,0), MATCH(M$32,'Mapping cadres'!$B$1:$Z$1,0))</f>
        <v>0</v>
      </c>
      <c r="N208" s="226">
        <f>INDEX('Uganda workforce data - raw'!$A$4:$F$619,MATCH($B208, 'Uganda workforce data - raw'!$B$4:$B$619,0), MATCH("Filled Male",'Uganda workforce data - raw'!$A$4:$F$4,0))*INDEX('Mapping cadres'!$B$1:$Z$616,MATCH($B208, 'Mapping cadres'!$B$1:$B$616,0), MATCH(N$32,'Mapping cadres'!$B$1:$Z$1,0))</f>
        <v>0</v>
      </c>
      <c r="O208" s="226">
        <f>INDEX('Uganda workforce data - raw'!$A$4:$F$619,MATCH($B208, 'Uganda workforce data - raw'!$B$4:$B$619,0), MATCH("Filled Male",'Uganda workforce data - raw'!$A$4:$F$4,0))*INDEX('Mapping cadres'!$B$1:$Z$616,MATCH($B208, 'Mapping cadres'!$B$1:$B$616,0), MATCH(O$32,'Mapping cadres'!$B$1:$Z$1,0))</f>
        <v>0</v>
      </c>
      <c r="P208" s="226">
        <f>INDEX('Uganda workforce data - raw'!$A$4:$F$619,MATCH($B208, 'Uganda workforce data - raw'!$B$4:$B$619,0), MATCH("Filled Male",'Uganda workforce data - raw'!$A$4:$F$4,0))*INDEX('Mapping cadres'!$B$1:$Z$616,MATCH($B208, 'Mapping cadres'!$B$1:$B$616,0), MATCH(P$32,'Mapping cadres'!$B$1:$Z$1,0))</f>
        <v>0</v>
      </c>
      <c r="Q208" s="226">
        <f>INDEX('Uganda workforce data - raw'!$A$4:$F$619,MATCH($B208, 'Uganda workforce data - raw'!$B$4:$B$619,0), MATCH("Filled Male",'Uganda workforce data - raw'!$A$4:$F$4,0))*INDEX('Mapping cadres'!$B$1:$Z$616,MATCH($B208, 'Mapping cadres'!$B$1:$B$616,0), MATCH(Q$32,'Mapping cadres'!$B$1:$Z$1,0))</f>
        <v>0</v>
      </c>
      <c r="R208" s="226">
        <f>INDEX('Uganda workforce data - raw'!$A$4:$F$619,MATCH($B208, 'Uganda workforce data - raw'!$B$4:$B$619,0), MATCH("Filled Male",'Uganda workforce data - raw'!$A$4:$F$4,0))*INDEX('Mapping cadres'!$B$1:$Z$616,MATCH($B208, 'Mapping cadres'!$B$1:$B$616,0), MATCH(R$32,'Mapping cadres'!$B$1:$Z$1,0))</f>
        <v>0</v>
      </c>
      <c r="S208" s="226">
        <f>INDEX('Uganda workforce data - raw'!$A$4:$F$619,MATCH($B208, 'Uganda workforce data - raw'!$B$4:$B$619,0), MATCH("Filled Male",'Uganda workforce data - raw'!$A$4:$F$4,0))*INDEX('Mapping cadres'!$B$1:$Z$616,MATCH($B208, 'Mapping cadres'!$B$1:$B$616,0), MATCH(S$32,'Mapping cadres'!$B$1:$Z$1,0))</f>
        <v>0</v>
      </c>
      <c r="T208" s="226">
        <f>INDEX('Uganda workforce data - raw'!$A$4:$F$619,MATCH($B208, 'Uganda workforce data - raw'!$B$4:$B$619,0), MATCH("Filled Male",'Uganda workforce data - raw'!$A$4:$F$4,0))*INDEX('Mapping cadres'!$B$1:$Z$616,MATCH($B208, 'Mapping cadres'!$B$1:$B$616,0), MATCH(T$32,'Mapping cadres'!$B$1:$Z$1,0))</f>
        <v>0</v>
      </c>
      <c r="U208" s="226">
        <f>INDEX('Uganda workforce data - raw'!$A$4:$F$619,MATCH($B208, 'Uganda workforce data - raw'!$B$4:$B$619,0), MATCH("Filled Male",'Uganda workforce data - raw'!$A$4:$F$4,0))*INDEX('Mapping cadres'!$B$1:$Z$616,MATCH($B208, 'Mapping cadres'!$B$1:$B$616,0), MATCH(U$32,'Mapping cadres'!$B$1:$Z$1,0))</f>
        <v>0</v>
      </c>
      <c r="V208" s="226">
        <f>INDEX('Uganda workforce data - raw'!$A$4:$F$619,MATCH($B208, 'Uganda workforce data - raw'!$B$4:$B$619,0), MATCH("Filled Male",'Uganda workforce data - raw'!$A$4:$F$4,0))*INDEX('Mapping cadres'!$B$1:$Z$616,MATCH($B208, 'Mapping cadres'!$B$1:$B$616,0), MATCH(V$32,'Mapping cadres'!$B$1:$Z$1,0))</f>
        <v>0</v>
      </c>
      <c r="W208" s="226">
        <f>INDEX('Uganda workforce data - raw'!$A$4:$F$619,MATCH($B208, 'Uganda workforce data - raw'!$B$4:$B$619,0), MATCH("Filled Male",'Uganda workforce data - raw'!$A$4:$F$4,0))*INDEX('Mapping cadres'!$B$1:$Z$616,MATCH($B208, 'Mapping cadres'!$B$1:$B$616,0), MATCH(W$32,'Mapping cadres'!$B$1:$Z$1,0))</f>
        <v>0</v>
      </c>
      <c r="X208" s="226">
        <f>INDEX('Uganda workforce data - raw'!$A$4:$F$619,MATCH($B208, 'Uganda workforce data - raw'!$B$4:$B$619,0), MATCH("Filled Male",'Uganda workforce data - raw'!$A$4:$F$4,0))*INDEX('Mapping cadres'!$B$1:$Z$616,MATCH($B208, 'Mapping cadres'!$B$1:$B$616,0), MATCH(X$32,'Mapping cadres'!$B$1:$Z$1,0))</f>
        <v>0</v>
      </c>
      <c r="Y208" s="226">
        <f>INDEX('Uganda workforce data - raw'!$A$4:$F$619,MATCH($B208, 'Uganda workforce data - raw'!$B$4:$B$619,0), MATCH("Filled Male",'Uganda workforce data - raw'!$A$4:$F$4,0))*INDEX('Mapping cadres'!$B$1:$Z$616,MATCH($B208, 'Mapping cadres'!$B$1:$B$616,0), MATCH(Y$32,'Mapping cadres'!$B$1:$Z$1,0))</f>
        <v>0</v>
      </c>
      <c r="Z208" s="226">
        <f>INDEX('Uganda workforce data - raw'!$A$4:$F$619,MATCH($B208, 'Uganda workforce data - raw'!$B$4:$B$619,0), MATCH("Filled Male",'Uganda workforce data - raw'!$A$4:$F$4,0))*INDEX('Mapping cadres'!$B$1:$Z$616,MATCH($B208, 'Mapping cadres'!$B$1:$B$616,0), MATCH(Z$32,'Mapping cadres'!$B$1:$Z$1,0))</f>
        <v>0</v>
      </c>
      <c r="AA208" s="226">
        <f>INDEX('Uganda workforce data - raw'!$A$4:$F$619,MATCH($B208, 'Uganda workforce data - raw'!$B$4:$B$619,0), MATCH("Filled Female",'Uganda workforce data - raw'!$A$4:$F$4,0))*INDEX('Mapping cadres'!$B$1:$Z$616,MATCH($B208, 'Mapping cadres'!$B$1:$B$616,0), MATCH(AA$32,'Mapping cadres'!$B$1:$Z$1,0))</f>
        <v>3</v>
      </c>
      <c r="AB208" s="226">
        <f>INDEX('Uganda workforce data - raw'!$A$4:$F$619,MATCH($B208, 'Uganda workforce data - raw'!$B$4:$B$619,0), MATCH("Filled Female",'Uganda workforce data - raw'!$A$4:$F$4,0))*INDEX('Mapping cadres'!$B$1:$Z$616,MATCH($B208, 'Mapping cadres'!$B$1:$B$616,0), MATCH(AB$32,'Mapping cadres'!$B$1:$Z$1,0))</f>
        <v>0</v>
      </c>
      <c r="AC208" s="226">
        <f>INDEX('Uganda workforce data - raw'!$A$4:$F$619,MATCH($B208, 'Uganda workforce data - raw'!$B$4:$B$619,0), MATCH("Filled Female",'Uganda workforce data - raw'!$A$4:$F$4,0))*INDEX('Mapping cadres'!$B$1:$Z$616,MATCH($B208, 'Mapping cadres'!$B$1:$B$616,0), MATCH(AC$32,'Mapping cadres'!$B$1:$Z$1,0))</f>
        <v>0</v>
      </c>
      <c r="AD208" s="226">
        <f>INDEX('Uganda workforce data - raw'!$A$4:$F$619,MATCH($B208, 'Uganda workforce data - raw'!$B$4:$B$619,0), MATCH("Filled Female",'Uganda workforce data - raw'!$A$4:$F$4,0))*INDEX('Mapping cadres'!$B$1:$Z$616,MATCH($B208, 'Mapping cadres'!$B$1:$B$616,0), MATCH(AD$32,'Mapping cadres'!$B$1:$Z$1,0))</f>
        <v>0</v>
      </c>
      <c r="AE208" s="226">
        <f>INDEX('Uganda workforce data - raw'!$A$4:$F$619,MATCH($B208, 'Uganda workforce data - raw'!$B$4:$B$619,0), MATCH("Filled Female",'Uganda workforce data - raw'!$A$4:$F$4,0))*INDEX('Mapping cadres'!$B$1:$Z$616,MATCH($B208, 'Mapping cadres'!$B$1:$B$616,0), MATCH(AE$32,'Mapping cadres'!$B$1:$Z$1,0))</f>
        <v>0</v>
      </c>
      <c r="AF208" s="226">
        <f>INDEX('Uganda workforce data - raw'!$A$4:$F$619,MATCH($B208, 'Uganda workforce data - raw'!$B$4:$B$619,0), MATCH("Filled Female",'Uganda workforce data - raw'!$A$4:$F$4,0))*INDEX('Mapping cadres'!$B$1:$Z$616,MATCH($B208, 'Mapping cadres'!$B$1:$B$616,0), MATCH(AF$32,'Mapping cadres'!$B$1:$Z$1,0))</f>
        <v>0</v>
      </c>
      <c r="AG208" s="226">
        <f>INDEX('Uganda workforce data - raw'!$A$4:$F$619,MATCH($B208, 'Uganda workforce data - raw'!$B$4:$B$619,0), MATCH("Filled Female",'Uganda workforce data - raw'!$A$4:$F$4,0))*INDEX('Mapping cadres'!$B$1:$Z$616,MATCH($B208, 'Mapping cadres'!$B$1:$B$616,0), MATCH(AG$32,'Mapping cadres'!$B$1:$Z$1,0))</f>
        <v>0</v>
      </c>
      <c r="AH208" s="226">
        <f>INDEX('Uganda workforce data - raw'!$A$4:$F$619,MATCH($B208, 'Uganda workforce data - raw'!$B$4:$B$619,0), MATCH("Filled Female",'Uganda workforce data - raw'!$A$4:$F$4,0))*INDEX('Mapping cadres'!$B$1:$Z$616,MATCH($B208, 'Mapping cadres'!$B$1:$B$616,0), MATCH(AH$32,'Mapping cadres'!$B$1:$Z$1,0))</f>
        <v>0</v>
      </c>
      <c r="AI208" s="226">
        <f>INDEX('Uganda workforce data - raw'!$A$4:$F$619,MATCH($B208, 'Uganda workforce data - raw'!$B$4:$B$619,0), MATCH("Filled Female",'Uganda workforce data - raw'!$A$4:$F$4,0))*INDEX('Mapping cadres'!$B$1:$Z$616,MATCH($B208, 'Mapping cadres'!$B$1:$B$616,0), MATCH(AI$32,'Mapping cadres'!$B$1:$Z$1,0))</f>
        <v>0</v>
      </c>
      <c r="AJ208" s="226">
        <f>INDEX('Uganda workforce data - raw'!$A$4:$F$619,MATCH($B208, 'Uganda workforce data - raw'!$B$4:$B$619,0), MATCH("Filled Female",'Uganda workforce data - raw'!$A$4:$F$4,0))*INDEX('Mapping cadres'!$B$1:$Z$616,MATCH($B208, 'Mapping cadres'!$B$1:$B$616,0), MATCH(AJ$32,'Mapping cadres'!$B$1:$Z$1,0))</f>
        <v>0</v>
      </c>
      <c r="AK208" s="226">
        <f>INDEX('Uganda workforce data - raw'!$A$4:$F$619,MATCH($B208, 'Uganda workforce data - raw'!$B$4:$B$619,0), MATCH("Filled Female",'Uganda workforce data - raw'!$A$4:$F$4,0))*INDEX('Mapping cadres'!$B$1:$Z$616,MATCH($B208, 'Mapping cadres'!$B$1:$B$616,0), MATCH(AK$32,'Mapping cadres'!$B$1:$Z$1,0))</f>
        <v>0</v>
      </c>
      <c r="AL208" s="226">
        <f>INDEX('Uganda workforce data - raw'!$A$4:$F$619,MATCH($B208, 'Uganda workforce data - raw'!$B$4:$B$619,0), MATCH("Filled Female",'Uganda workforce data - raw'!$A$4:$F$4,0))*INDEX('Mapping cadres'!$B$1:$Z$616,MATCH($B208, 'Mapping cadres'!$B$1:$B$616,0), MATCH(AL$32,'Mapping cadres'!$B$1:$Z$1,0))</f>
        <v>0</v>
      </c>
      <c r="AM208" s="226">
        <f>INDEX('Uganda workforce data - raw'!$A$4:$F$619,MATCH($B208, 'Uganda workforce data - raw'!$B$4:$B$619,0), MATCH("Filled Female",'Uganda workforce data - raw'!$A$4:$F$4,0))*INDEX('Mapping cadres'!$B$1:$Z$616,MATCH($B208, 'Mapping cadres'!$B$1:$B$616,0), MATCH(AM$32,'Mapping cadres'!$B$1:$Z$1,0))</f>
        <v>0</v>
      </c>
      <c r="AN208" s="226">
        <f>INDEX('Uganda workforce data - raw'!$A$4:$F$619,MATCH($B208, 'Uganda workforce data - raw'!$B$4:$B$619,0), MATCH("Filled Female",'Uganda workforce data - raw'!$A$4:$F$4,0))*INDEX('Mapping cadres'!$B$1:$Z$616,MATCH($B208, 'Mapping cadres'!$B$1:$B$616,0), MATCH(AN$32,'Mapping cadres'!$B$1:$Z$1,0))</f>
        <v>0</v>
      </c>
      <c r="AO208" s="226">
        <f>INDEX('Uganda workforce data - raw'!$A$4:$F$619,MATCH($B208, 'Uganda workforce data - raw'!$B$4:$B$619,0), MATCH("Filled Female",'Uganda workforce data - raw'!$A$4:$F$4,0))*INDEX('Mapping cadres'!$B$1:$Z$616,MATCH($B208, 'Mapping cadres'!$B$1:$B$616,0), MATCH(AO$32,'Mapping cadres'!$B$1:$Z$1,0))</f>
        <v>0</v>
      </c>
      <c r="AP208" s="226">
        <f>INDEX('Uganda workforce data - raw'!$A$4:$F$619,MATCH($B208, 'Uganda workforce data - raw'!$B$4:$B$619,0), MATCH("Filled Female",'Uganda workforce data - raw'!$A$4:$F$4,0))*INDEX('Mapping cadres'!$B$1:$Z$616,MATCH($B208, 'Mapping cadres'!$B$1:$B$616,0), MATCH(AP$32,'Mapping cadres'!$B$1:$Z$1,0))</f>
        <v>0</v>
      </c>
      <c r="AQ208" s="226">
        <f>INDEX('Uganda workforce data - raw'!$A$4:$F$619,MATCH($B208, 'Uganda workforce data - raw'!$B$4:$B$619,0), MATCH("Filled Female",'Uganda workforce data - raw'!$A$4:$F$4,0))*INDEX('Mapping cadres'!$B$1:$Z$616,MATCH($B208, 'Mapping cadres'!$B$1:$B$616,0), MATCH(AQ$32,'Mapping cadres'!$B$1:$Z$1,0))</f>
        <v>0</v>
      </c>
      <c r="AR208" s="226">
        <f>INDEX('Uganda workforce data - raw'!$A$4:$F$619,MATCH($B208, 'Uganda workforce data - raw'!$B$4:$B$619,0), MATCH("Filled Female",'Uganda workforce data - raw'!$A$4:$F$4,0))*INDEX('Mapping cadres'!$B$1:$Z$616,MATCH($B208, 'Mapping cadres'!$B$1:$B$616,0), MATCH(AR$32,'Mapping cadres'!$B$1:$Z$1,0))</f>
        <v>0</v>
      </c>
      <c r="AS208" s="226">
        <f>INDEX('Uganda workforce data - raw'!$A$4:$F$619,MATCH($B208, 'Uganda workforce data - raw'!$B$4:$B$619,0), MATCH("Filled Female",'Uganda workforce data - raw'!$A$4:$F$4,0))*INDEX('Mapping cadres'!$B$1:$Z$616,MATCH($B208, 'Mapping cadres'!$B$1:$B$616,0), MATCH(AS$32,'Mapping cadres'!$B$1:$Z$1,0))</f>
        <v>0</v>
      </c>
      <c r="AT208" s="226">
        <f>INDEX('Uganda workforce data - raw'!$A$4:$F$619,MATCH($B208, 'Uganda workforce data - raw'!$B$4:$B$619,0), MATCH("Filled Female",'Uganda workforce data - raw'!$A$4:$F$4,0))*INDEX('Mapping cadres'!$B$1:$Z$616,MATCH($B208, 'Mapping cadres'!$B$1:$B$616,0), MATCH(AT$32,'Mapping cadres'!$B$1:$Z$1,0))</f>
        <v>0</v>
      </c>
      <c r="AU208" s="226">
        <f>INDEX('Uganda workforce data - raw'!$A$4:$F$619,MATCH($B208, 'Uganda workforce data - raw'!$B$4:$B$619,0), MATCH("Filled Female",'Uganda workforce data - raw'!$A$4:$F$4,0))*INDEX('Mapping cadres'!$B$1:$Z$616,MATCH($B208, 'Mapping cadres'!$B$1:$B$616,0), MATCH(AU$32,'Mapping cadres'!$B$1:$Z$1,0))</f>
        <v>0</v>
      </c>
      <c r="AV208" s="226">
        <f>INDEX('Uganda workforce data - raw'!$A$4:$F$619,MATCH($B208, 'Uganda workforce data - raw'!$B$4:$B$619,0), MATCH("Filled Female",'Uganda workforce data - raw'!$A$4:$F$4,0))*INDEX('Mapping cadres'!$B$1:$Z$616,MATCH($B208, 'Mapping cadres'!$B$1:$B$616,0), MATCH(AV$32,'Mapping cadres'!$B$1:$Z$1,0))</f>
        <v>0</v>
      </c>
      <c r="AW208" s="226">
        <f>INDEX('Uganda workforce data - raw'!$A$4:$F$619,MATCH($B208, 'Uganda workforce data - raw'!$B$4:$B$619,0), MATCH("Filled Female",'Uganda workforce data - raw'!$A$4:$F$4,0))*INDEX('Mapping cadres'!$B$1:$Z$616,MATCH($B208, 'Mapping cadres'!$B$1:$B$616,0), MATCH(AW$32,'Mapping cadres'!$B$1:$Z$1,0))</f>
        <v>0</v>
      </c>
      <c r="AX208" s="226">
        <f>INDEX('Uganda workforce data - raw'!$A$4:$F$619,MATCH($B208, 'Uganda workforce data - raw'!$B$4:$B$619,0), MATCH("Filled Female",'Uganda workforce data - raw'!$A$4:$F$4,0))*INDEX('Mapping cadres'!$B$1:$Z$616,MATCH($B208, 'Mapping cadres'!$B$1:$B$616,0), MATCH(AX$32,'Mapping cadres'!$B$1:$Z$1,0))</f>
        <v>0</v>
      </c>
      <c r="AY208" s="226">
        <f t="shared" si="53"/>
        <v>6</v>
      </c>
      <c r="AZ208" s="226">
        <f t="shared" si="54"/>
        <v>0</v>
      </c>
      <c r="BA208" s="226">
        <f t="shared" si="55"/>
        <v>0</v>
      </c>
      <c r="BB208" s="226">
        <f t="shared" si="56"/>
        <v>0</v>
      </c>
      <c r="BC208" s="226">
        <f t="shared" si="57"/>
        <v>0</v>
      </c>
      <c r="BD208" s="226">
        <f t="shared" si="58"/>
        <v>0</v>
      </c>
      <c r="BE208" s="226">
        <f t="shared" si="59"/>
        <v>0</v>
      </c>
      <c r="BF208" s="226">
        <f t="shared" si="60"/>
        <v>0</v>
      </c>
      <c r="BG208" s="226">
        <f t="shared" si="61"/>
        <v>0</v>
      </c>
      <c r="BH208" s="226">
        <f t="shared" si="62"/>
        <v>0</v>
      </c>
      <c r="BI208" s="226">
        <f t="shared" si="63"/>
        <v>0</v>
      </c>
      <c r="BJ208" s="226">
        <f t="shared" si="64"/>
        <v>0</v>
      </c>
      <c r="BK208" s="226">
        <f t="shared" si="65"/>
        <v>0</v>
      </c>
      <c r="BL208" s="226">
        <f t="shared" si="66"/>
        <v>0</v>
      </c>
      <c r="BM208" s="226">
        <f t="shared" si="67"/>
        <v>0</v>
      </c>
      <c r="BN208" s="226">
        <f t="shared" si="68"/>
        <v>0</v>
      </c>
      <c r="BO208" s="226">
        <f t="shared" si="69"/>
        <v>0</v>
      </c>
      <c r="BP208" s="226">
        <f t="shared" si="70"/>
        <v>0</v>
      </c>
      <c r="BQ208" s="226">
        <f t="shared" si="71"/>
        <v>0</v>
      </c>
      <c r="BR208" s="226">
        <f t="shared" si="72"/>
        <v>0</v>
      </c>
      <c r="BS208" s="226">
        <f t="shared" si="73"/>
        <v>0</v>
      </c>
      <c r="BT208" s="226">
        <f t="shared" si="74"/>
        <v>0</v>
      </c>
      <c r="BU208" s="226">
        <f t="shared" si="75"/>
        <v>0</v>
      </c>
      <c r="BV208" s="226">
        <f t="shared" si="76"/>
        <v>0</v>
      </c>
    </row>
    <row r="209" spans="1:74">
      <c r="A209" s="226">
        <v>177</v>
      </c>
      <c r="B209" s="226" t="s">
        <v>1481</v>
      </c>
      <c r="C209" s="226">
        <f>INDEX('Uganda workforce data - raw'!$A$4:$F$619,MATCH($B209, 'Uganda workforce data - raw'!$B$4:$B$619,0), MATCH("Filled Male",'Uganda workforce data - raw'!$A$4:$F$4,0))*INDEX('Mapping cadres'!$B$1:$Z$616,MATCH($B209, 'Mapping cadres'!$B$1:$B$616,0), MATCH(C$32,'Mapping cadres'!$B$1:$Z$1,0))</f>
        <v>0</v>
      </c>
      <c r="D209" s="226">
        <f>INDEX('Uganda workforce data - raw'!$A$4:$F$619,MATCH($B209, 'Uganda workforce data - raw'!$B$4:$B$619,0), MATCH("Filled Male",'Uganda workforce data - raw'!$A$4:$F$4,0))*INDEX('Mapping cadres'!$B$1:$Z$616,MATCH($B209, 'Mapping cadres'!$B$1:$B$616,0), MATCH(D$32,'Mapping cadres'!$B$1:$Z$1,0))</f>
        <v>0</v>
      </c>
      <c r="E209" s="226">
        <f>INDEX('Uganda workforce data - raw'!$A$4:$F$619,MATCH($B209, 'Uganda workforce data - raw'!$B$4:$B$619,0), MATCH("Filled Male",'Uganda workforce data - raw'!$A$4:$F$4,0))*INDEX('Mapping cadres'!$B$1:$Z$616,MATCH($B209, 'Mapping cadres'!$B$1:$B$616,0), MATCH(E$32,'Mapping cadres'!$B$1:$Z$1,0))</f>
        <v>0</v>
      </c>
      <c r="F209" s="226">
        <f>INDEX('Uganda workforce data - raw'!$A$4:$F$619,MATCH($B209, 'Uganda workforce data - raw'!$B$4:$B$619,0), MATCH("Filled Male",'Uganda workforce data - raw'!$A$4:$F$4,0))*INDEX('Mapping cadres'!$B$1:$Z$616,MATCH($B209, 'Mapping cadres'!$B$1:$B$616,0), MATCH(F$32,'Mapping cadres'!$B$1:$Z$1,0))</f>
        <v>0</v>
      </c>
      <c r="G209" s="226">
        <f>INDEX('Uganda workforce data - raw'!$A$4:$F$619,MATCH($B209, 'Uganda workforce data - raw'!$B$4:$B$619,0), MATCH("Filled Male",'Uganda workforce data - raw'!$A$4:$F$4,0))*INDEX('Mapping cadres'!$B$1:$Z$616,MATCH($B209, 'Mapping cadres'!$B$1:$B$616,0), MATCH(G$32,'Mapping cadres'!$B$1:$Z$1,0))</f>
        <v>0</v>
      </c>
      <c r="H209" s="226">
        <f>INDEX('Uganda workforce data - raw'!$A$4:$F$619,MATCH($B209, 'Uganda workforce data - raw'!$B$4:$B$619,0), MATCH("Filled Male",'Uganda workforce data - raw'!$A$4:$F$4,0))*INDEX('Mapping cadres'!$B$1:$Z$616,MATCH($B209, 'Mapping cadres'!$B$1:$B$616,0), MATCH(H$32,'Mapping cadres'!$B$1:$Z$1,0))</f>
        <v>0</v>
      </c>
      <c r="I209" s="226">
        <f>INDEX('Uganda workforce data - raw'!$A$4:$F$619,MATCH($B209, 'Uganda workforce data - raw'!$B$4:$B$619,0), MATCH("Filled Male",'Uganda workforce data - raw'!$A$4:$F$4,0))*INDEX('Mapping cadres'!$B$1:$Z$616,MATCH($B209, 'Mapping cadres'!$B$1:$B$616,0), MATCH(I$32,'Mapping cadres'!$B$1:$Z$1,0))</f>
        <v>0</v>
      </c>
      <c r="J209" s="226">
        <f>INDEX('Uganda workforce data - raw'!$A$4:$F$619,MATCH($B209, 'Uganda workforce data - raw'!$B$4:$B$619,0), MATCH("Filled Male",'Uganda workforce data - raw'!$A$4:$F$4,0))*INDEX('Mapping cadres'!$B$1:$Z$616,MATCH($B209, 'Mapping cadres'!$B$1:$B$616,0), MATCH(J$32,'Mapping cadres'!$B$1:$Z$1,0))</f>
        <v>0</v>
      </c>
      <c r="K209" s="226">
        <f>INDEX('Uganda workforce data - raw'!$A$4:$F$619,MATCH($B209, 'Uganda workforce data - raw'!$B$4:$B$619,0), MATCH("Filled Male",'Uganda workforce data - raw'!$A$4:$F$4,0))*INDEX('Mapping cadres'!$B$1:$Z$616,MATCH($B209, 'Mapping cadres'!$B$1:$B$616,0), MATCH(K$32,'Mapping cadres'!$B$1:$Z$1,0))</f>
        <v>0</v>
      </c>
      <c r="L209" s="226">
        <f>INDEX('Uganda workforce data - raw'!$A$4:$F$619,MATCH($B209, 'Uganda workforce data - raw'!$B$4:$B$619,0), MATCH("Filled Male",'Uganda workforce data - raw'!$A$4:$F$4,0))*INDEX('Mapping cadres'!$B$1:$Z$616,MATCH($B209, 'Mapping cadres'!$B$1:$B$616,0), MATCH(L$32,'Mapping cadres'!$B$1:$Z$1,0))</f>
        <v>0</v>
      </c>
      <c r="M209" s="226">
        <f>INDEX('Uganda workforce data - raw'!$A$4:$F$619,MATCH($B209, 'Uganda workforce data - raw'!$B$4:$B$619,0), MATCH("Filled Male",'Uganda workforce data - raw'!$A$4:$F$4,0))*INDEX('Mapping cadres'!$B$1:$Z$616,MATCH($B209, 'Mapping cadres'!$B$1:$B$616,0), MATCH(M$32,'Mapping cadres'!$B$1:$Z$1,0))</f>
        <v>0</v>
      </c>
      <c r="N209" s="226">
        <f>INDEX('Uganda workforce data - raw'!$A$4:$F$619,MATCH($B209, 'Uganda workforce data - raw'!$B$4:$B$619,0), MATCH("Filled Male",'Uganda workforce data - raw'!$A$4:$F$4,0))*INDEX('Mapping cadres'!$B$1:$Z$616,MATCH($B209, 'Mapping cadres'!$B$1:$B$616,0), MATCH(N$32,'Mapping cadres'!$B$1:$Z$1,0))</f>
        <v>0</v>
      </c>
      <c r="O209" s="226">
        <f>INDEX('Uganda workforce data - raw'!$A$4:$F$619,MATCH($B209, 'Uganda workforce data - raw'!$B$4:$B$619,0), MATCH("Filled Male",'Uganda workforce data - raw'!$A$4:$F$4,0))*INDEX('Mapping cadres'!$B$1:$Z$616,MATCH($B209, 'Mapping cadres'!$B$1:$B$616,0), MATCH(O$32,'Mapping cadres'!$B$1:$Z$1,0))</f>
        <v>0</v>
      </c>
      <c r="P209" s="226">
        <f>INDEX('Uganda workforce data - raw'!$A$4:$F$619,MATCH($B209, 'Uganda workforce data - raw'!$B$4:$B$619,0), MATCH("Filled Male",'Uganda workforce data - raw'!$A$4:$F$4,0))*INDEX('Mapping cadres'!$B$1:$Z$616,MATCH($B209, 'Mapping cadres'!$B$1:$B$616,0), MATCH(P$32,'Mapping cadres'!$B$1:$Z$1,0))</f>
        <v>0</v>
      </c>
      <c r="Q209" s="226">
        <f>INDEX('Uganda workforce data - raw'!$A$4:$F$619,MATCH($B209, 'Uganda workforce data - raw'!$B$4:$B$619,0), MATCH("Filled Male",'Uganda workforce data - raw'!$A$4:$F$4,0))*INDEX('Mapping cadres'!$B$1:$Z$616,MATCH($B209, 'Mapping cadres'!$B$1:$B$616,0), MATCH(Q$32,'Mapping cadres'!$B$1:$Z$1,0))</f>
        <v>0</v>
      </c>
      <c r="R209" s="226">
        <f>INDEX('Uganda workforce data - raw'!$A$4:$F$619,MATCH($B209, 'Uganda workforce data - raw'!$B$4:$B$619,0), MATCH("Filled Male",'Uganda workforce data - raw'!$A$4:$F$4,0))*INDEX('Mapping cadres'!$B$1:$Z$616,MATCH($B209, 'Mapping cadres'!$B$1:$B$616,0), MATCH(R$32,'Mapping cadres'!$B$1:$Z$1,0))</f>
        <v>0</v>
      </c>
      <c r="S209" s="226">
        <f>INDEX('Uganda workforce data - raw'!$A$4:$F$619,MATCH($B209, 'Uganda workforce data - raw'!$B$4:$B$619,0), MATCH("Filled Male",'Uganda workforce data - raw'!$A$4:$F$4,0))*INDEX('Mapping cadres'!$B$1:$Z$616,MATCH($B209, 'Mapping cadres'!$B$1:$B$616,0), MATCH(S$32,'Mapping cadres'!$B$1:$Z$1,0))</f>
        <v>0</v>
      </c>
      <c r="T209" s="226">
        <f>INDEX('Uganda workforce data - raw'!$A$4:$F$619,MATCH($B209, 'Uganda workforce data - raw'!$B$4:$B$619,0), MATCH("Filled Male",'Uganda workforce data - raw'!$A$4:$F$4,0))*INDEX('Mapping cadres'!$B$1:$Z$616,MATCH($B209, 'Mapping cadres'!$B$1:$B$616,0), MATCH(T$32,'Mapping cadres'!$B$1:$Z$1,0))</f>
        <v>0</v>
      </c>
      <c r="U209" s="226">
        <f>INDEX('Uganda workforce data - raw'!$A$4:$F$619,MATCH($B209, 'Uganda workforce data - raw'!$B$4:$B$619,0), MATCH("Filled Male",'Uganda workforce data - raw'!$A$4:$F$4,0))*INDEX('Mapping cadres'!$B$1:$Z$616,MATCH($B209, 'Mapping cadres'!$B$1:$B$616,0), MATCH(U$32,'Mapping cadres'!$B$1:$Z$1,0))</f>
        <v>0</v>
      </c>
      <c r="V209" s="226">
        <f>INDEX('Uganda workforce data - raw'!$A$4:$F$619,MATCH($B209, 'Uganda workforce data - raw'!$B$4:$B$619,0), MATCH("Filled Male",'Uganda workforce data - raw'!$A$4:$F$4,0))*INDEX('Mapping cadres'!$B$1:$Z$616,MATCH($B209, 'Mapping cadres'!$B$1:$B$616,0), MATCH(V$32,'Mapping cadres'!$B$1:$Z$1,0))</f>
        <v>0</v>
      </c>
      <c r="W209" s="226">
        <f>INDEX('Uganda workforce data - raw'!$A$4:$F$619,MATCH($B209, 'Uganda workforce data - raw'!$B$4:$B$619,0), MATCH("Filled Male",'Uganda workforce data - raw'!$A$4:$F$4,0))*INDEX('Mapping cadres'!$B$1:$Z$616,MATCH($B209, 'Mapping cadres'!$B$1:$B$616,0), MATCH(W$32,'Mapping cadres'!$B$1:$Z$1,0))</f>
        <v>0</v>
      </c>
      <c r="X209" s="226">
        <f>INDEX('Uganda workforce data - raw'!$A$4:$F$619,MATCH($B209, 'Uganda workforce data - raw'!$B$4:$B$619,0), MATCH("Filled Male",'Uganda workforce data - raw'!$A$4:$F$4,0))*INDEX('Mapping cadres'!$B$1:$Z$616,MATCH($B209, 'Mapping cadres'!$B$1:$B$616,0), MATCH(X$32,'Mapping cadres'!$B$1:$Z$1,0))</f>
        <v>0</v>
      </c>
      <c r="Y209" s="226">
        <f>INDEX('Uganda workforce data - raw'!$A$4:$F$619,MATCH($B209, 'Uganda workforce data - raw'!$B$4:$B$619,0), MATCH("Filled Male",'Uganda workforce data - raw'!$A$4:$F$4,0))*INDEX('Mapping cadres'!$B$1:$Z$616,MATCH($B209, 'Mapping cadres'!$B$1:$B$616,0), MATCH(Y$32,'Mapping cadres'!$B$1:$Z$1,0))</f>
        <v>0</v>
      </c>
      <c r="Z209" s="226">
        <f>INDEX('Uganda workforce data - raw'!$A$4:$F$619,MATCH($B209, 'Uganda workforce data - raw'!$B$4:$B$619,0), MATCH("Filled Male",'Uganda workforce data - raw'!$A$4:$F$4,0))*INDEX('Mapping cadres'!$B$1:$Z$616,MATCH($B209, 'Mapping cadres'!$B$1:$B$616,0), MATCH(Z$32,'Mapping cadres'!$B$1:$Z$1,0))</f>
        <v>0</v>
      </c>
      <c r="AA209" s="226">
        <f>INDEX('Uganda workforce data - raw'!$A$4:$F$619,MATCH($B209, 'Uganda workforce data - raw'!$B$4:$B$619,0), MATCH("Filled Female",'Uganda workforce data - raw'!$A$4:$F$4,0))*INDEX('Mapping cadres'!$B$1:$Z$616,MATCH($B209, 'Mapping cadres'!$B$1:$B$616,0), MATCH(AA$32,'Mapping cadres'!$B$1:$Z$1,0))</f>
        <v>0</v>
      </c>
      <c r="AB209" s="226">
        <f>INDEX('Uganda workforce data - raw'!$A$4:$F$619,MATCH($B209, 'Uganda workforce data - raw'!$B$4:$B$619,0), MATCH("Filled Female",'Uganda workforce data - raw'!$A$4:$F$4,0))*INDEX('Mapping cadres'!$B$1:$Z$616,MATCH($B209, 'Mapping cadres'!$B$1:$B$616,0), MATCH(AB$32,'Mapping cadres'!$B$1:$Z$1,0))</f>
        <v>0</v>
      </c>
      <c r="AC209" s="226">
        <f>INDEX('Uganda workforce data - raw'!$A$4:$F$619,MATCH($B209, 'Uganda workforce data - raw'!$B$4:$B$619,0), MATCH("Filled Female",'Uganda workforce data - raw'!$A$4:$F$4,0))*INDEX('Mapping cadres'!$B$1:$Z$616,MATCH($B209, 'Mapping cadres'!$B$1:$B$616,0), MATCH(AC$32,'Mapping cadres'!$B$1:$Z$1,0))</f>
        <v>0</v>
      </c>
      <c r="AD209" s="226">
        <f>INDEX('Uganda workforce data - raw'!$A$4:$F$619,MATCH($B209, 'Uganda workforce data - raw'!$B$4:$B$619,0), MATCH("Filled Female",'Uganda workforce data - raw'!$A$4:$F$4,0))*INDEX('Mapping cadres'!$B$1:$Z$616,MATCH($B209, 'Mapping cadres'!$B$1:$B$616,0), MATCH(AD$32,'Mapping cadres'!$B$1:$Z$1,0))</f>
        <v>0</v>
      </c>
      <c r="AE209" s="226">
        <f>INDEX('Uganda workforce data - raw'!$A$4:$F$619,MATCH($B209, 'Uganda workforce data - raw'!$B$4:$B$619,0), MATCH("Filled Female",'Uganda workforce data - raw'!$A$4:$F$4,0))*INDEX('Mapping cadres'!$B$1:$Z$616,MATCH($B209, 'Mapping cadres'!$B$1:$B$616,0), MATCH(AE$32,'Mapping cadres'!$B$1:$Z$1,0))</f>
        <v>0</v>
      </c>
      <c r="AF209" s="226">
        <f>INDEX('Uganda workforce data - raw'!$A$4:$F$619,MATCH($B209, 'Uganda workforce data - raw'!$B$4:$B$619,0), MATCH("Filled Female",'Uganda workforce data - raw'!$A$4:$F$4,0))*INDEX('Mapping cadres'!$B$1:$Z$616,MATCH($B209, 'Mapping cadres'!$B$1:$B$616,0), MATCH(AF$32,'Mapping cadres'!$B$1:$Z$1,0))</f>
        <v>0</v>
      </c>
      <c r="AG209" s="226">
        <f>INDEX('Uganda workforce data - raw'!$A$4:$F$619,MATCH($B209, 'Uganda workforce data - raw'!$B$4:$B$619,0), MATCH("Filled Female",'Uganda workforce data - raw'!$A$4:$F$4,0))*INDEX('Mapping cadres'!$B$1:$Z$616,MATCH($B209, 'Mapping cadres'!$B$1:$B$616,0), MATCH(AG$32,'Mapping cadres'!$B$1:$Z$1,0))</f>
        <v>0</v>
      </c>
      <c r="AH209" s="226">
        <f>INDEX('Uganda workforce data - raw'!$A$4:$F$619,MATCH($B209, 'Uganda workforce data - raw'!$B$4:$B$619,0), MATCH("Filled Female",'Uganda workforce data - raw'!$A$4:$F$4,0))*INDEX('Mapping cadres'!$B$1:$Z$616,MATCH($B209, 'Mapping cadres'!$B$1:$B$616,0), MATCH(AH$32,'Mapping cadres'!$B$1:$Z$1,0))</f>
        <v>3</v>
      </c>
      <c r="AI209" s="226">
        <f>INDEX('Uganda workforce data - raw'!$A$4:$F$619,MATCH($B209, 'Uganda workforce data - raw'!$B$4:$B$619,0), MATCH("Filled Female",'Uganda workforce data - raw'!$A$4:$F$4,0))*INDEX('Mapping cadres'!$B$1:$Z$616,MATCH($B209, 'Mapping cadres'!$B$1:$B$616,0), MATCH(AI$32,'Mapping cadres'!$B$1:$Z$1,0))</f>
        <v>0</v>
      </c>
      <c r="AJ209" s="226">
        <f>INDEX('Uganda workforce data - raw'!$A$4:$F$619,MATCH($B209, 'Uganda workforce data - raw'!$B$4:$B$619,0), MATCH("Filled Female",'Uganda workforce data - raw'!$A$4:$F$4,0))*INDEX('Mapping cadres'!$B$1:$Z$616,MATCH($B209, 'Mapping cadres'!$B$1:$B$616,0), MATCH(AJ$32,'Mapping cadres'!$B$1:$Z$1,0))</f>
        <v>0</v>
      </c>
      <c r="AK209" s="226">
        <f>INDEX('Uganda workforce data - raw'!$A$4:$F$619,MATCH($B209, 'Uganda workforce data - raw'!$B$4:$B$619,0), MATCH("Filled Female",'Uganda workforce data - raw'!$A$4:$F$4,0))*INDEX('Mapping cadres'!$B$1:$Z$616,MATCH($B209, 'Mapping cadres'!$B$1:$B$616,0), MATCH(AK$32,'Mapping cadres'!$B$1:$Z$1,0))</f>
        <v>0</v>
      </c>
      <c r="AL209" s="226">
        <f>INDEX('Uganda workforce data - raw'!$A$4:$F$619,MATCH($B209, 'Uganda workforce data - raw'!$B$4:$B$619,0), MATCH("Filled Female",'Uganda workforce data - raw'!$A$4:$F$4,0))*INDEX('Mapping cadres'!$B$1:$Z$616,MATCH($B209, 'Mapping cadres'!$B$1:$B$616,0), MATCH(AL$32,'Mapping cadres'!$B$1:$Z$1,0))</f>
        <v>0</v>
      </c>
      <c r="AM209" s="226">
        <f>INDEX('Uganda workforce data - raw'!$A$4:$F$619,MATCH($B209, 'Uganda workforce data - raw'!$B$4:$B$619,0), MATCH("Filled Female",'Uganda workforce data - raw'!$A$4:$F$4,0))*INDEX('Mapping cadres'!$B$1:$Z$616,MATCH($B209, 'Mapping cadres'!$B$1:$B$616,0), MATCH(AM$32,'Mapping cadres'!$B$1:$Z$1,0))</f>
        <v>0</v>
      </c>
      <c r="AN209" s="226">
        <f>INDEX('Uganda workforce data - raw'!$A$4:$F$619,MATCH($B209, 'Uganda workforce data - raw'!$B$4:$B$619,0), MATCH("Filled Female",'Uganda workforce data - raw'!$A$4:$F$4,0))*INDEX('Mapping cadres'!$B$1:$Z$616,MATCH($B209, 'Mapping cadres'!$B$1:$B$616,0), MATCH(AN$32,'Mapping cadres'!$B$1:$Z$1,0))</f>
        <v>0</v>
      </c>
      <c r="AO209" s="226">
        <f>INDEX('Uganda workforce data - raw'!$A$4:$F$619,MATCH($B209, 'Uganda workforce data - raw'!$B$4:$B$619,0), MATCH("Filled Female",'Uganda workforce data - raw'!$A$4:$F$4,0))*INDEX('Mapping cadres'!$B$1:$Z$616,MATCH($B209, 'Mapping cadres'!$B$1:$B$616,0), MATCH(AO$32,'Mapping cadres'!$B$1:$Z$1,0))</f>
        <v>0</v>
      </c>
      <c r="AP209" s="226">
        <f>INDEX('Uganda workforce data - raw'!$A$4:$F$619,MATCH($B209, 'Uganda workforce data - raw'!$B$4:$B$619,0), MATCH("Filled Female",'Uganda workforce data - raw'!$A$4:$F$4,0))*INDEX('Mapping cadres'!$B$1:$Z$616,MATCH($B209, 'Mapping cadres'!$B$1:$B$616,0), MATCH(AP$32,'Mapping cadres'!$B$1:$Z$1,0))</f>
        <v>0</v>
      </c>
      <c r="AQ209" s="226">
        <f>INDEX('Uganda workforce data - raw'!$A$4:$F$619,MATCH($B209, 'Uganda workforce data - raw'!$B$4:$B$619,0), MATCH("Filled Female",'Uganda workforce data - raw'!$A$4:$F$4,0))*INDEX('Mapping cadres'!$B$1:$Z$616,MATCH($B209, 'Mapping cadres'!$B$1:$B$616,0), MATCH(AQ$32,'Mapping cadres'!$B$1:$Z$1,0))</f>
        <v>0</v>
      </c>
      <c r="AR209" s="226">
        <f>INDEX('Uganda workforce data - raw'!$A$4:$F$619,MATCH($B209, 'Uganda workforce data - raw'!$B$4:$B$619,0), MATCH("Filled Female",'Uganda workforce data - raw'!$A$4:$F$4,0))*INDEX('Mapping cadres'!$B$1:$Z$616,MATCH($B209, 'Mapping cadres'!$B$1:$B$616,0), MATCH(AR$32,'Mapping cadres'!$B$1:$Z$1,0))</f>
        <v>0</v>
      </c>
      <c r="AS209" s="226">
        <f>INDEX('Uganda workforce data - raw'!$A$4:$F$619,MATCH($B209, 'Uganda workforce data - raw'!$B$4:$B$619,0), MATCH("Filled Female",'Uganda workforce data - raw'!$A$4:$F$4,0))*INDEX('Mapping cadres'!$B$1:$Z$616,MATCH($B209, 'Mapping cadres'!$B$1:$B$616,0), MATCH(AS$32,'Mapping cadres'!$B$1:$Z$1,0))</f>
        <v>0</v>
      </c>
      <c r="AT209" s="226">
        <f>INDEX('Uganda workforce data - raw'!$A$4:$F$619,MATCH($B209, 'Uganda workforce data - raw'!$B$4:$B$619,0), MATCH("Filled Female",'Uganda workforce data - raw'!$A$4:$F$4,0))*INDEX('Mapping cadres'!$B$1:$Z$616,MATCH($B209, 'Mapping cadres'!$B$1:$B$616,0), MATCH(AT$32,'Mapping cadres'!$B$1:$Z$1,0))</f>
        <v>0</v>
      </c>
      <c r="AU209" s="226">
        <f>INDEX('Uganda workforce data - raw'!$A$4:$F$619,MATCH($B209, 'Uganda workforce data - raw'!$B$4:$B$619,0), MATCH("Filled Female",'Uganda workforce data - raw'!$A$4:$F$4,0))*INDEX('Mapping cadres'!$B$1:$Z$616,MATCH($B209, 'Mapping cadres'!$B$1:$B$616,0), MATCH(AU$32,'Mapping cadres'!$B$1:$Z$1,0))</f>
        <v>0</v>
      </c>
      <c r="AV209" s="226">
        <f>INDEX('Uganda workforce data - raw'!$A$4:$F$619,MATCH($B209, 'Uganda workforce data - raw'!$B$4:$B$619,0), MATCH("Filled Female",'Uganda workforce data - raw'!$A$4:$F$4,0))*INDEX('Mapping cadres'!$B$1:$Z$616,MATCH($B209, 'Mapping cadres'!$B$1:$B$616,0), MATCH(AV$32,'Mapping cadres'!$B$1:$Z$1,0))</f>
        <v>0</v>
      </c>
      <c r="AW209" s="226">
        <f>INDEX('Uganda workforce data - raw'!$A$4:$F$619,MATCH($B209, 'Uganda workforce data - raw'!$B$4:$B$619,0), MATCH("Filled Female",'Uganda workforce data - raw'!$A$4:$F$4,0))*INDEX('Mapping cadres'!$B$1:$Z$616,MATCH($B209, 'Mapping cadres'!$B$1:$B$616,0), MATCH(AW$32,'Mapping cadres'!$B$1:$Z$1,0))</f>
        <v>0</v>
      </c>
      <c r="AX209" s="226">
        <f>INDEX('Uganda workforce data - raw'!$A$4:$F$619,MATCH($B209, 'Uganda workforce data - raw'!$B$4:$B$619,0), MATCH("Filled Female",'Uganda workforce data - raw'!$A$4:$F$4,0))*INDEX('Mapping cadres'!$B$1:$Z$616,MATCH($B209, 'Mapping cadres'!$B$1:$B$616,0), MATCH(AX$32,'Mapping cadres'!$B$1:$Z$1,0))</f>
        <v>0</v>
      </c>
      <c r="AY209" s="226">
        <f t="shared" si="53"/>
        <v>0</v>
      </c>
      <c r="AZ209" s="226">
        <f t="shared" si="54"/>
        <v>0</v>
      </c>
      <c r="BA209" s="226">
        <f t="shared" si="55"/>
        <v>0</v>
      </c>
      <c r="BB209" s="226">
        <f t="shared" si="56"/>
        <v>0</v>
      </c>
      <c r="BC209" s="226">
        <f t="shared" si="57"/>
        <v>0</v>
      </c>
      <c r="BD209" s="226">
        <f t="shared" si="58"/>
        <v>0</v>
      </c>
      <c r="BE209" s="226">
        <f t="shared" si="59"/>
        <v>0</v>
      </c>
      <c r="BF209" s="226">
        <f t="shared" si="60"/>
        <v>3</v>
      </c>
      <c r="BG209" s="226">
        <f t="shared" si="61"/>
        <v>0</v>
      </c>
      <c r="BH209" s="226">
        <f t="shared" si="62"/>
        <v>0</v>
      </c>
      <c r="BI209" s="226">
        <f t="shared" si="63"/>
        <v>0</v>
      </c>
      <c r="BJ209" s="226">
        <f t="shared" si="64"/>
        <v>0</v>
      </c>
      <c r="BK209" s="226">
        <f t="shared" si="65"/>
        <v>0</v>
      </c>
      <c r="BL209" s="226">
        <f t="shared" si="66"/>
        <v>0</v>
      </c>
      <c r="BM209" s="226">
        <f t="shared" si="67"/>
        <v>0</v>
      </c>
      <c r="BN209" s="226">
        <f t="shared" si="68"/>
        <v>0</v>
      </c>
      <c r="BO209" s="226">
        <f t="shared" si="69"/>
        <v>0</v>
      </c>
      <c r="BP209" s="226">
        <f t="shared" si="70"/>
        <v>0</v>
      </c>
      <c r="BQ209" s="226">
        <f t="shared" si="71"/>
        <v>0</v>
      </c>
      <c r="BR209" s="226">
        <f t="shared" si="72"/>
        <v>0</v>
      </c>
      <c r="BS209" s="226">
        <f t="shared" si="73"/>
        <v>0</v>
      </c>
      <c r="BT209" s="226">
        <f t="shared" si="74"/>
        <v>0</v>
      </c>
      <c r="BU209" s="226">
        <f t="shared" si="75"/>
        <v>0</v>
      </c>
      <c r="BV209" s="226">
        <f t="shared" si="76"/>
        <v>0</v>
      </c>
    </row>
    <row r="210" spans="1:74">
      <c r="A210" s="226">
        <v>178</v>
      </c>
      <c r="B210" s="226" t="s">
        <v>1482</v>
      </c>
      <c r="C210" s="226">
        <f>INDEX('Uganda workforce data - raw'!$A$4:$F$619,MATCH($B210, 'Uganda workforce data - raw'!$B$4:$B$619,0), MATCH("Filled Male",'Uganda workforce data - raw'!$A$4:$F$4,0))*INDEX('Mapping cadres'!$B$1:$Z$616,MATCH($B210, 'Mapping cadres'!$B$1:$B$616,0), MATCH(C$32,'Mapping cadres'!$B$1:$Z$1,0))</f>
        <v>0</v>
      </c>
      <c r="D210" s="226">
        <f>INDEX('Uganda workforce data - raw'!$A$4:$F$619,MATCH($B210, 'Uganda workforce data - raw'!$B$4:$B$619,0), MATCH("Filled Male",'Uganda workforce data - raw'!$A$4:$F$4,0))*INDEX('Mapping cadres'!$B$1:$Z$616,MATCH($B210, 'Mapping cadres'!$B$1:$B$616,0), MATCH(D$32,'Mapping cadres'!$B$1:$Z$1,0))</f>
        <v>0</v>
      </c>
      <c r="E210" s="226">
        <f>INDEX('Uganda workforce data - raw'!$A$4:$F$619,MATCH($B210, 'Uganda workforce data - raw'!$B$4:$B$619,0), MATCH("Filled Male",'Uganda workforce data - raw'!$A$4:$F$4,0))*INDEX('Mapping cadres'!$B$1:$Z$616,MATCH($B210, 'Mapping cadres'!$B$1:$B$616,0), MATCH(E$32,'Mapping cadres'!$B$1:$Z$1,0))</f>
        <v>0</v>
      </c>
      <c r="F210" s="226">
        <f>INDEX('Uganda workforce data - raw'!$A$4:$F$619,MATCH($B210, 'Uganda workforce data - raw'!$B$4:$B$619,0), MATCH("Filled Male",'Uganda workforce data - raw'!$A$4:$F$4,0))*INDEX('Mapping cadres'!$B$1:$Z$616,MATCH($B210, 'Mapping cadres'!$B$1:$B$616,0), MATCH(F$32,'Mapping cadres'!$B$1:$Z$1,0))</f>
        <v>0</v>
      </c>
      <c r="G210" s="226">
        <f>INDEX('Uganda workforce data - raw'!$A$4:$F$619,MATCH($B210, 'Uganda workforce data - raw'!$B$4:$B$619,0), MATCH("Filled Male",'Uganda workforce data - raw'!$A$4:$F$4,0))*INDEX('Mapping cadres'!$B$1:$Z$616,MATCH($B210, 'Mapping cadres'!$B$1:$B$616,0), MATCH(G$32,'Mapping cadres'!$B$1:$Z$1,0))</f>
        <v>0</v>
      </c>
      <c r="H210" s="226">
        <f>INDEX('Uganda workforce data - raw'!$A$4:$F$619,MATCH($B210, 'Uganda workforce data - raw'!$B$4:$B$619,0), MATCH("Filled Male",'Uganda workforce data - raw'!$A$4:$F$4,0))*INDEX('Mapping cadres'!$B$1:$Z$616,MATCH($B210, 'Mapping cadres'!$B$1:$B$616,0), MATCH(H$32,'Mapping cadres'!$B$1:$Z$1,0))</f>
        <v>0</v>
      </c>
      <c r="I210" s="226">
        <f>INDEX('Uganda workforce data - raw'!$A$4:$F$619,MATCH($B210, 'Uganda workforce data - raw'!$B$4:$B$619,0), MATCH("Filled Male",'Uganda workforce data - raw'!$A$4:$F$4,0))*INDEX('Mapping cadres'!$B$1:$Z$616,MATCH($B210, 'Mapping cadres'!$B$1:$B$616,0), MATCH(I$32,'Mapping cadres'!$B$1:$Z$1,0))</f>
        <v>0</v>
      </c>
      <c r="J210" s="226">
        <f>INDEX('Uganda workforce data - raw'!$A$4:$F$619,MATCH($B210, 'Uganda workforce data - raw'!$B$4:$B$619,0), MATCH("Filled Male",'Uganda workforce data - raw'!$A$4:$F$4,0))*INDEX('Mapping cadres'!$B$1:$Z$616,MATCH($B210, 'Mapping cadres'!$B$1:$B$616,0), MATCH(J$32,'Mapping cadres'!$B$1:$Z$1,0))</f>
        <v>0</v>
      </c>
      <c r="K210" s="226">
        <f>INDEX('Uganda workforce data - raw'!$A$4:$F$619,MATCH($B210, 'Uganda workforce data - raw'!$B$4:$B$619,0), MATCH("Filled Male",'Uganda workforce data - raw'!$A$4:$F$4,0))*INDEX('Mapping cadres'!$B$1:$Z$616,MATCH($B210, 'Mapping cadres'!$B$1:$B$616,0), MATCH(K$32,'Mapping cadres'!$B$1:$Z$1,0))</f>
        <v>0</v>
      </c>
      <c r="L210" s="226">
        <f>INDEX('Uganda workforce data - raw'!$A$4:$F$619,MATCH($B210, 'Uganda workforce data - raw'!$B$4:$B$619,0), MATCH("Filled Male",'Uganda workforce data - raw'!$A$4:$F$4,0))*INDEX('Mapping cadres'!$B$1:$Z$616,MATCH($B210, 'Mapping cadres'!$B$1:$B$616,0), MATCH(L$32,'Mapping cadres'!$B$1:$Z$1,0))</f>
        <v>0</v>
      </c>
      <c r="M210" s="226">
        <f>INDEX('Uganda workforce data - raw'!$A$4:$F$619,MATCH($B210, 'Uganda workforce data - raw'!$B$4:$B$619,0), MATCH("Filled Male",'Uganda workforce data - raw'!$A$4:$F$4,0))*INDEX('Mapping cadres'!$B$1:$Z$616,MATCH($B210, 'Mapping cadres'!$B$1:$B$616,0), MATCH(M$32,'Mapping cadres'!$B$1:$Z$1,0))</f>
        <v>0</v>
      </c>
      <c r="N210" s="226">
        <f>INDEX('Uganda workforce data - raw'!$A$4:$F$619,MATCH($B210, 'Uganda workforce data - raw'!$B$4:$B$619,0), MATCH("Filled Male",'Uganda workforce data - raw'!$A$4:$F$4,0))*INDEX('Mapping cadres'!$B$1:$Z$616,MATCH($B210, 'Mapping cadres'!$B$1:$B$616,0), MATCH(N$32,'Mapping cadres'!$B$1:$Z$1,0))</f>
        <v>0</v>
      </c>
      <c r="O210" s="226">
        <f>INDEX('Uganda workforce data - raw'!$A$4:$F$619,MATCH($B210, 'Uganda workforce data - raw'!$B$4:$B$619,0), MATCH("Filled Male",'Uganda workforce data - raw'!$A$4:$F$4,0))*INDEX('Mapping cadres'!$B$1:$Z$616,MATCH($B210, 'Mapping cadres'!$B$1:$B$616,0), MATCH(O$32,'Mapping cadres'!$B$1:$Z$1,0))</f>
        <v>0</v>
      </c>
      <c r="P210" s="226">
        <f>INDEX('Uganda workforce data - raw'!$A$4:$F$619,MATCH($B210, 'Uganda workforce data - raw'!$B$4:$B$619,0), MATCH("Filled Male",'Uganda workforce data - raw'!$A$4:$F$4,0))*INDEX('Mapping cadres'!$B$1:$Z$616,MATCH($B210, 'Mapping cadres'!$B$1:$B$616,0), MATCH(P$32,'Mapping cadres'!$B$1:$Z$1,0))</f>
        <v>0</v>
      </c>
      <c r="Q210" s="226">
        <f>INDEX('Uganda workforce data - raw'!$A$4:$F$619,MATCH($B210, 'Uganda workforce data - raw'!$B$4:$B$619,0), MATCH("Filled Male",'Uganda workforce data - raw'!$A$4:$F$4,0))*INDEX('Mapping cadres'!$B$1:$Z$616,MATCH($B210, 'Mapping cadres'!$B$1:$B$616,0), MATCH(Q$32,'Mapping cadres'!$B$1:$Z$1,0))</f>
        <v>0</v>
      </c>
      <c r="R210" s="226">
        <f>INDEX('Uganda workforce data - raw'!$A$4:$F$619,MATCH($B210, 'Uganda workforce data - raw'!$B$4:$B$619,0), MATCH("Filled Male",'Uganda workforce data - raw'!$A$4:$F$4,0))*INDEX('Mapping cadres'!$B$1:$Z$616,MATCH($B210, 'Mapping cadres'!$B$1:$B$616,0), MATCH(R$32,'Mapping cadres'!$B$1:$Z$1,0))</f>
        <v>0</v>
      </c>
      <c r="S210" s="226">
        <f>INDEX('Uganda workforce data - raw'!$A$4:$F$619,MATCH($B210, 'Uganda workforce data - raw'!$B$4:$B$619,0), MATCH("Filled Male",'Uganda workforce data - raw'!$A$4:$F$4,0))*INDEX('Mapping cadres'!$B$1:$Z$616,MATCH($B210, 'Mapping cadres'!$B$1:$B$616,0), MATCH(S$32,'Mapping cadres'!$B$1:$Z$1,0))</f>
        <v>0</v>
      </c>
      <c r="T210" s="226">
        <f>INDEX('Uganda workforce data - raw'!$A$4:$F$619,MATCH($B210, 'Uganda workforce data - raw'!$B$4:$B$619,0), MATCH("Filled Male",'Uganda workforce data - raw'!$A$4:$F$4,0))*INDEX('Mapping cadres'!$B$1:$Z$616,MATCH($B210, 'Mapping cadres'!$B$1:$B$616,0), MATCH(T$32,'Mapping cadres'!$B$1:$Z$1,0))</f>
        <v>0</v>
      </c>
      <c r="U210" s="226">
        <f>INDEX('Uganda workforce data - raw'!$A$4:$F$619,MATCH($B210, 'Uganda workforce data - raw'!$B$4:$B$619,0), MATCH("Filled Male",'Uganda workforce data - raw'!$A$4:$F$4,0))*INDEX('Mapping cadres'!$B$1:$Z$616,MATCH($B210, 'Mapping cadres'!$B$1:$B$616,0), MATCH(U$32,'Mapping cadres'!$B$1:$Z$1,0))</f>
        <v>0</v>
      </c>
      <c r="V210" s="226">
        <f>INDEX('Uganda workforce data - raw'!$A$4:$F$619,MATCH($B210, 'Uganda workforce data - raw'!$B$4:$B$619,0), MATCH("Filled Male",'Uganda workforce data - raw'!$A$4:$F$4,0))*INDEX('Mapping cadres'!$B$1:$Z$616,MATCH($B210, 'Mapping cadres'!$B$1:$B$616,0), MATCH(V$32,'Mapping cadres'!$B$1:$Z$1,0))</f>
        <v>0</v>
      </c>
      <c r="W210" s="226">
        <f>INDEX('Uganda workforce data - raw'!$A$4:$F$619,MATCH($B210, 'Uganda workforce data - raw'!$B$4:$B$619,0), MATCH("Filled Male",'Uganda workforce data - raw'!$A$4:$F$4,0))*INDEX('Mapping cadres'!$B$1:$Z$616,MATCH($B210, 'Mapping cadres'!$B$1:$B$616,0), MATCH(W$32,'Mapping cadres'!$B$1:$Z$1,0))</f>
        <v>0</v>
      </c>
      <c r="X210" s="226">
        <f>INDEX('Uganda workforce data - raw'!$A$4:$F$619,MATCH($B210, 'Uganda workforce data - raw'!$B$4:$B$619,0), MATCH("Filled Male",'Uganda workforce data - raw'!$A$4:$F$4,0))*INDEX('Mapping cadres'!$B$1:$Z$616,MATCH($B210, 'Mapping cadres'!$B$1:$B$616,0), MATCH(X$32,'Mapping cadres'!$B$1:$Z$1,0))</f>
        <v>0</v>
      </c>
      <c r="Y210" s="226">
        <f>INDEX('Uganda workforce data - raw'!$A$4:$F$619,MATCH($B210, 'Uganda workforce data - raw'!$B$4:$B$619,0), MATCH("Filled Male",'Uganda workforce data - raw'!$A$4:$F$4,0))*INDEX('Mapping cadres'!$B$1:$Z$616,MATCH($B210, 'Mapping cadres'!$B$1:$B$616,0), MATCH(Y$32,'Mapping cadres'!$B$1:$Z$1,0))</f>
        <v>0</v>
      </c>
      <c r="Z210" s="226">
        <f>INDEX('Uganda workforce data - raw'!$A$4:$F$619,MATCH($B210, 'Uganda workforce data - raw'!$B$4:$B$619,0), MATCH("Filled Male",'Uganda workforce data - raw'!$A$4:$F$4,0))*INDEX('Mapping cadres'!$B$1:$Z$616,MATCH($B210, 'Mapping cadres'!$B$1:$B$616,0), MATCH(Z$32,'Mapping cadres'!$B$1:$Z$1,0))</f>
        <v>0</v>
      </c>
      <c r="AA210" s="226">
        <f>INDEX('Uganda workforce data - raw'!$A$4:$F$619,MATCH($B210, 'Uganda workforce data - raw'!$B$4:$B$619,0), MATCH("Filled Female",'Uganda workforce data - raw'!$A$4:$F$4,0))*INDEX('Mapping cadres'!$B$1:$Z$616,MATCH($B210, 'Mapping cadres'!$B$1:$B$616,0), MATCH(AA$32,'Mapping cadres'!$B$1:$Z$1,0))</f>
        <v>0</v>
      </c>
      <c r="AB210" s="226">
        <f>INDEX('Uganda workforce data - raw'!$A$4:$F$619,MATCH($B210, 'Uganda workforce data - raw'!$B$4:$B$619,0), MATCH("Filled Female",'Uganda workforce data - raw'!$A$4:$F$4,0))*INDEX('Mapping cadres'!$B$1:$Z$616,MATCH($B210, 'Mapping cadres'!$B$1:$B$616,0), MATCH(AB$32,'Mapping cadres'!$B$1:$Z$1,0))</f>
        <v>0</v>
      </c>
      <c r="AC210" s="226">
        <f>INDEX('Uganda workforce data - raw'!$A$4:$F$619,MATCH($B210, 'Uganda workforce data - raw'!$B$4:$B$619,0), MATCH("Filled Female",'Uganda workforce data - raw'!$A$4:$F$4,0))*INDEX('Mapping cadres'!$B$1:$Z$616,MATCH($B210, 'Mapping cadres'!$B$1:$B$616,0), MATCH(AC$32,'Mapping cadres'!$B$1:$Z$1,0))</f>
        <v>0</v>
      </c>
      <c r="AD210" s="226">
        <f>INDEX('Uganda workforce data - raw'!$A$4:$F$619,MATCH($B210, 'Uganda workforce data - raw'!$B$4:$B$619,0), MATCH("Filled Female",'Uganda workforce data - raw'!$A$4:$F$4,0))*INDEX('Mapping cadres'!$B$1:$Z$616,MATCH($B210, 'Mapping cadres'!$B$1:$B$616,0), MATCH(AD$32,'Mapping cadres'!$B$1:$Z$1,0))</f>
        <v>0</v>
      </c>
      <c r="AE210" s="226">
        <f>INDEX('Uganda workforce data - raw'!$A$4:$F$619,MATCH($B210, 'Uganda workforce data - raw'!$B$4:$B$619,0), MATCH("Filled Female",'Uganda workforce data - raw'!$A$4:$F$4,0))*INDEX('Mapping cadres'!$B$1:$Z$616,MATCH($B210, 'Mapping cadres'!$B$1:$B$616,0), MATCH(AE$32,'Mapping cadres'!$B$1:$Z$1,0))</f>
        <v>0</v>
      </c>
      <c r="AF210" s="226">
        <f>INDEX('Uganda workforce data - raw'!$A$4:$F$619,MATCH($B210, 'Uganda workforce data - raw'!$B$4:$B$619,0), MATCH("Filled Female",'Uganda workforce data - raw'!$A$4:$F$4,0))*INDEX('Mapping cadres'!$B$1:$Z$616,MATCH($B210, 'Mapping cadres'!$B$1:$B$616,0), MATCH(AF$32,'Mapping cadres'!$B$1:$Z$1,0))</f>
        <v>0</v>
      </c>
      <c r="AG210" s="226">
        <f>INDEX('Uganda workforce data - raw'!$A$4:$F$619,MATCH($B210, 'Uganda workforce data - raw'!$B$4:$B$619,0), MATCH("Filled Female",'Uganda workforce data - raw'!$A$4:$F$4,0))*INDEX('Mapping cadres'!$B$1:$Z$616,MATCH($B210, 'Mapping cadres'!$B$1:$B$616,0), MATCH(AG$32,'Mapping cadres'!$B$1:$Z$1,0))</f>
        <v>1</v>
      </c>
      <c r="AH210" s="226">
        <f>INDEX('Uganda workforce data - raw'!$A$4:$F$619,MATCH($B210, 'Uganda workforce data - raw'!$B$4:$B$619,0), MATCH("Filled Female",'Uganda workforce data - raw'!$A$4:$F$4,0))*INDEX('Mapping cadres'!$B$1:$Z$616,MATCH($B210, 'Mapping cadres'!$B$1:$B$616,0), MATCH(AH$32,'Mapping cadres'!$B$1:$Z$1,0))</f>
        <v>0</v>
      </c>
      <c r="AI210" s="226">
        <f>INDEX('Uganda workforce data - raw'!$A$4:$F$619,MATCH($B210, 'Uganda workforce data - raw'!$B$4:$B$619,0), MATCH("Filled Female",'Uganda workforce data - raw'!$A$4:$F$4,0))*INDEX('Mapping cadres'!$B$1:$Z$616,MATCH($B210, 'Mapping cadres'!$B$1:$B$616,0), MATCH(AI$32,'Mapping cadres'!$B$1:$Z$1,0))</f>
        <v>0</v>
      </c>
      <c r="AJ210" s="226">
        <f>INDEX('Uganda workforce data - raw'!$A$4:$F$619,MATCH($B210, 'Uganda workforce data - raw'!$B$4:$B$619,0), MATCH("Filled Female",'Uganda workforce data - raw'!$A$4:$F$4,0))*INDEX('Mapping cadres'!$B$1:$Z$616,MATCH($B210, 'Mapping cadres'!$B$1:$B$616,0), MATCH(AJ$32,'Mapping cadres'!$B$1:$Z$1,0))</f>
        <v>0</v>
      </c>
      <c r="AK210" s="226">
        <f>INDEX('Uganda workforce data - raw'!$A$4:$F$619,MATCH($B210, 'Uganda workforce data - raw'!$B$4:$B$619,0), MATCH("Filled Female",'Uganda workforce data - raw'!$A$4:$F$4,0))*INDEX('Mapping cadres'!$B$1:$Z$616,MATCH($B210, 'Mapping cadres'!$B$1:$B$616,0), MATCH(AK$32,'Mapping cadres'!$B$1:$Z$1,0))</f>
        <v>0</v>
      </c>
      <c r="AL210" s="226">
        <f>INDEX('Uganda workforce data - raw'!$A$4:$F$619,MATCH($B210, 'Uganda workforce data - raw'!$B$4:$B$619,0), MATCH("Filled Female",'Uganda workforce data - raw'!$A$4:$F$4,0))*INDEX('Mapping cadres'!$B$1:$Z$616,MATCH($B210, 'Mapping cadres'!$B$1:$B$616,0), MATCH(AL$32,'Mapping cadres'!$B$1:$Z$1,0))</f>
        <v>0</v>
      </c>
      <c r="AM210" s="226">
        <f>INDEX('Uganda workforce data - raw'!$A$4:$F$619,MATCH($B210, 'Uganda workforce data - raw'!$B$4:$B$619,0), MATCH("Filled Female",'Uganda workforce data - raw'!$A$4:$F$4,0))*INDEX('Mapping cadres'!$B$1:$Z$616,MATCH($B210, 'Mapping cadres'!$B$1:$B$616,0), MATCH(AM$32,'Mapping cadres'!$B$1:$Z$1,0))</f>
        <v>0</v>
      </c>
      <c r="AN210" s="226">
        <f>INDEX('Uganda workforce data - raw'!$A$4:$F$619,MATCH($B210, 'Uganda workforce data - raw'!$B$4:$B$619,0), MATCH("Filled Female",'Uganda workforce data - raw'!$A$4:$F$4,0))*INDEX('Mapping cadres'!$B$1:$Z$616,MATCH($B210, 'Mapping cadres'!$B$1:$B$616,0), MATCH(AN$32,'Mapping cadres'!$B$1:$Z$1,0))</f>
        <v>0</v>
      </c>
      <c r="AO210" s="226">
        <f>INDEX('Uganda workforce data - raw'!$A$4:$F$619,MATCH($B210, 'Uganda workforce data - raw'!$B$4:$B$619,0), MATCH("Filled Female",'Uganda workforce data - raw'!$A$4:$F$4,0))*INDEX('Mapping cadres'!$B$1:$Z$616,MATCH($B210, 'Mapping cadres'!$B$1:$B$616,0), MATCH(AO$32,'Mapping cadres'!$B$1:$Z$1,0))</f>
        <v>0</v>
      </c>
      <c r="AP210" s="226">
        <f>INDEX('Uganda workforce data - raw'!$A$4:$F$619,MATCH($B210, 'Uganda workforce data - raw'!$B$4:$B$619,0), MATCH("Filled Female",'Uganda workforce data - raw'!$A$4:$F$4,0))*INDEX('Mapping cadres'!$B$1:$Z$616,MATCH($B210, 'Mapping cadres'!$B$1:$B$616,0), MATCH(AP$32,'Mapping cadres'!$B$1:$Z$1,0))</f>
        <v>0</v>
      </c>
      <c r="AQ210" s="226">
        <f>INDEX('Uganda workforce data - raw'!$A$4:$F$619,MATCH($B210, 'Uganda workforce data - raw'!$B$4:$B$619,0), MATCH("Filled Female",'Uganda workforce data - raw'!$A$4:$F$4,0))*INDEX('Mapping cadres'!$B$1:$Z$616,MATCH($B210, 'Mapping cadres'!$B$1:$B$616,0), MATCH(AQ$32,'Mapping cadres'!$B$1:$Z$1,0))</f>
        <v>0</v>
      </c>
      <c r="AR210" s="226">
        <f>INDEX('Uganda workforce data - raw'!$A$4:$F$619,MATCH($B210, 'Uganda workforce data - raw'!$B$4:$B$619,0), MATCH("Filled Female",'Uganda workforce data - raw'!$A$4:$F$4,0))*INDEX('Mapping cadres'!$B$1:$Z$616,MATCH($B210, 'Mapping cadres'!$B$1:$B$616,0), MATCH(AR$32,'Mapping cadres'!$B$1:$Z$1,0))</f>
        <v>0</v>
      </c>
      <c r="AS210" s="226">
        <f>INDEX('Uganda workforce data - raw'!$A$4:$F$619,MATCH($B210, 'Uganda workforce data - raw'!$B$4:$B$619,0), MATCH("Filled Female",'Uganda workforce data - raw'!$A$4:$F$4,0))*INDEX('Mapping cadres'!$B$1:$Z$616,MATCH($B210, 'Mapping cadres'!$B$1:$B$616,0), MATCH(AS$32,'Mapping cadres'!$B$1:$Z$1,0))</f>
        <v>0</v>
      </c>
      <c r="AT210" s="226">
        <f>INDEX('Uganda workforce data - raw'!$A$4:$F$619,MATCH($B210, 'Uganda workforce data - raw'!$B$4:$B$619,0), MATCH("Filled Female",'Uganda workforce data - raw'!$A$4:$F$4,0))*INDEX('Mapping cadres'!$B$1:$Z$616,MATCH($B210, 'Mapping cadres'!$B$1:$B$616,0), MATCH(AT$32,'Mapping cadres'!$B$1:$Z$1,0))</f>
        <v>0</v>
      </c>
      <c r="AU210" s="226">
        <f>INDEX('Uganda workforce data - raw'!$A$4:$F$619,MATCH($B210, 'Uganda workforce data - raw'!$B$4:$B$619,0), MATCH("Filled Female",'Uganda workforce data - raw'!$A$4:$F$4,0))*INDEX('Mapping cadres'!$B$1:$Z$616,MATCH($B210, 'Mapping cadres'!$B$1:$B$616,0), MATCH(AU$32,'Mapping cadres'!$B$1:$Z$1,0))</f>
        <v>0</v>
      </c>
      <c r="AV210" s="226">
        <f>INDEX('Uganda workforce data - raw'!$A$4:$F$619,MATCH($B210, 'Uganda workforce data - raw'!$B$4:$B$619,0), MATCH("Filled Female",'Uganda workforce data - raw'!$A$4:$F$4,0))*INDEX('Mapping cadres'!$B$1:$Z$616,MATCH($B210, 'Mapping cadres'!$B$1:$B$616,0), MATCH(AV$32,'Mapping cadres'!$B$1:$Z$1,0))</f>
        <v>0</v>
      </c>
      <c r="AW210" s="226">
        <f>INDEX('Uganda workforce data - raw'!$A$4:$F$619,MATCH($B210, 'Uganda workforce data - raw'!$B$4:$B$619,0), MATCH("Filled Female",'Uganda workforce data - raw'!$A$4:$F$4,0))*INDEX('Mapping cadres'!$B$1:$Z$616,MATCH($B210, 'Mapping cadres'!$B$1:$B$616,0), MATCH(AW$32,'Mapping cadres'!$B$1:$Z$1,0))</f>
        <v>0</v>
      </c>
      <c r="AX210" s="226">
        <f>INDEX('Uganda workforce data - raw'!$A$4:$F$619,MATCH($B210, 'Uganda workforce data - raw'!$B$4:$B$619,0), MATCH("Filled Female",'Uganda workforce data - raw'!$A$4:$F$4,0))*INDEX('Mapping cadres'!$B$1:$Z$616,MATCH($B210, 'Mapping cadres'!$B$1:$B$616,0), MATCH(AX$32,'Mapping cadres'!$B$1:$Z$1,0))</f>
        <v>0</v>
      </c>
      <c r="AY210" s="226">
        <f t="shared" si="53"/>
        <v>0</v>
      </c>
      <c r="AZ210" s="226">
        <f t="shared" si="54"/>
        <v>0</v>
      </c>
      <c r="BA210" s="226">
        <f t="shared" si="55"/>
        <v>0</v>
      </c>
      <c r="BB210" s="226">
        <f t="shared" si="56"/>
        <v>0</v>
      </c>
      <c r="BC210" s="226">
        <f t="shared" si="57"/>
        <v>0</v>
      </c>
      <c r="BD210" s="226">
        <f t="shared" si="58"/>
        <v>0</v>
      </c>
      <c r="BE210" s="226">
        <f t="shared" si="59"/>
        <v>1</v>
      </c>
      <c r="BF210" s="226">
        <f t="shared" si="60"/>
        <v>0</v>
      </c>
      <c r="BG210" s="226">
        <f t="shared" si="61"/>
        <v>0</v>
      </c>
      <c r="BH210" s="226">
        <f t="shared" si="62"/>
        <v>0</v>
      </c>
      <c r="BI210" s="226">
        <f t="shared" si="63"/>
        <v>0</v>
      </c>
      <c r="BJ210" s="226">
        <f t="shared" si="64"/>
        <v>0</v>
      </c>
      <c r="BK210" s="226">
        <f t="shared" si="65"/>
        <v>0</v>
      </c>
      <c r="BL210" s="226">
        <f t="shared" si="66"/>
        <v>0</v>
      </c>
      <c r="BM210" s="226">
        <f t="shared" si="67"/>
        <v>0</v>
      </c>
      <c r="BN210" s="226">
        <f t="shared" si="68"/>
        <v>0</v>
      </c>
      <c r="BO210" s="226">
        <f t="shared" si="69"/>
        <v>0</v>
      </c>
      <c r="BP210" s="226">
        <f t="shared" si="70"/>
        <v>0</v>
      </c>
      <c r="BQ210" s="226">
        <f t="shared" si="71"/>
        <v>0</v>
      </c>
      <c r="BR210" s="226">
        <f t="shared" si="72"/>
        <v>0</v>
      </c>
      <c r="BS210" s="226">
        <f t="shared" si="73"/>
        <v>0</v>
      </c>
      <c r="BT210" s="226">
        <f t="shared" si="74"/>
        <v>0</v>
      </c>
      <c r="BU210" s="226">
        <f t="shared" si="75"/>
        <v>0</v>
      </c>
      <c r="BV210" s="226">
        <f t="shared" si="76"/>
        <v>0</v>
      </c>
    </row>
    <row r="211" spans="1:74">
      <c r="A211" s="226">
        <v>179</v>
      </c>
      <c r="B211" s="226" t="s">
        <v>1483</v>
      </c>
      <c r="C211" s="226">
        <f>INDEX('Uganda workforce data - raw'!$A$4:$F$619,MATCH($B211, 'Uganda workforce data - raw'!$B$4:$B$619,0), MATCH("Filled Male",'Uganda workforce data - raw'!$A$4:$F$4,0))*INDEX('Mapping cadres'!$B$1:$Z$616,MATCH($B211, 'Mapping cadres'!$B$1:$B$616,0), MATCH(C$32,'Mapping cadres'!$B$1:$Z$1,0))</f>
        <v>0</v>
      </c>
      <c r="D211" s="226">
        <f>INDEX('Uganda workforce data - raw'!$A$4:$F$619,MATCH($B211, 'Uganda workforce data - raw'!$B$4:$B$619,0), MATCH("Filled Male",'Uganda workforce data - raw'!$A$4:$F$4,0))*INDEX('Mapping cadres'!$B$1:$Z$616,MATCH($B211, 'Mapping cadres'!$B$1:$B$616,0), MATCH(D$32,'Mapping cadres'!$B$1:$Z$1,0))</f>
        <v>0</v>
      </c>
      <c r="E211" s="226">
        <f>INDEX('Uganda workforce data - raw'!$A$4:$F$619,MATCH($B211, 'Uganda workforce data - raw'!$B$4:$B$619,0), MATCH("Filled Male",'Uganda workforce data - raw'!$A$4:$F$4,0))*INDEX('Mapping cadres'!$B$1:$Z$616,MATCH($B211, 'Mapping cadres'!$B$1:$B$616,0), MATCH(E$32,'Mapping cadres'!$B$1:$Z$1,0))</f>
        <v>0</v>
      </c>
      <c r="F211" s="226">
        <f>INDEX('Uganda workforce data - raw'!$A$4:$F$619,MATCH($B211, 'Uganda workforce data - raw'!$B$4:$B$619,0), MATCH("Filled Male",'Uganda workforce data - raw'!$A$4:$F$4,0))*INDEX('Mapping cadres'!$B$1:$Z$616,MATCH($B211, 'Mapping cadres'!$B$1:$B$616,0), MATCH(F$32,'Mapping cadres'!$B$1:$Z$1,0))</f>
        <v>0</v>
      </c>
      <c r="G211" s="226">
        <f>INDEX('Uganda workforce data - raw'!$A$4:$F$619,MATCH($B211, 'Uganda workforce data - raw'!$B$4:$B$619,0), MATCH("Filled Male",'Uganda workforce data - raw'!$A$4:$F$4,0))*INDEX('Mapping cadres'!$B$1:$Z$616,MATCH($B211, 'Mapping cadres'!$B$1:$B$616,0), MATCH(G$32,'Mapping cadres'!$B$1:$Z$1,0))</f>
        <v>0</v>
      </c>
      <c r="H211" s="226">
        <f>INDEX('Uganda workforce data - raw'!$A$4:$F$619,MATCH($B211, 'Uganda workforce data - raw'!$B$4:$B$619,0), MATCH("Filled Male",'Uganda workforce data - raw'!$A$4:$F$4,0))*INDEX('Mapping cadres'!$B$1:$Z$616,MATCH($B211, 'Mapping cadres'!$B$1:$B$616,0), MATCH(H$32,'Mapping cadres'!$B$1:$Z$1,0))</f>
        <v>0</v>
      </c>
      <c r="I211" s="226">
        <f>INDEX('Uganda workforce data - raw'!$A$4:$F$619,MATCH($B211, 'Uganda workforce data - raw'!$B$4:$B$619,0), MATCH("Filled Male",'Uganda workforce data - raw'!$A$4:$F$4,0))*INDEX('Mapping cadres'!$B$1:$Z$616,MATCH($B211, 'Mapping cadres'!$B$1:$B$616,0), MATCH(I$32,'Mapping cadres'!$B$1:$Z$1,0))</f>
        <v>1</v>
      </c>
      <c r="J211" s="226">
        <f>INDEX('Uganda workforce data - raw'!$A$4:$F$619,MATCH($B211, 'Uganda workforce data - raw'!$B$4:$B$619,0), MATCH("Filled Male",'Uganda workforce data - raw'!$A$4:$F$4,0))*INDEX('Mapping cadres'!$B$1:$Z$616,MATCH($B211, 'Mapping cadres'!$B$1:$B$616,0), MATCH(J$32,'Mapping cadres'!$B$1:$Z$1,0))</f>
        <v>0</v>
      </c>
      <c r="K211" s="226">
        <f>INDEX('Uganda workforce data - raw'!$A$4:$F$619,MATCH($B211, 'Uganda workforce data - raw'!$B$4:$B$619,0), MATCH("Filled Male",'Uganda workforce data - raw'!$A$4:$F$4,0))*INDEX('Mapping cadres'!$B$1:$Z$616,MATCH($B211, 'Mapping cadres'!$B$1:$B$616,0), MATCH(K$32,'Mapping cadres'!$B$1:$Z$1,0))</f>
        <v>0</v>
      </c>
      <c r="L211" s="226">
        <f>INDEX('Uganda workforce data - raw'!$A$4:$F$619,MATCH($B211, 'Uganda workforce data - raw'!$B$4:$B$619,0), MATCH("Filled Male",'Uganda workforce data - raw'!$A$4:$F$4,0))*INDEX('Mapping cadres'!$B$1:$Z$616,MATCH($B211, 'Mapping cadres'!$B$1:$B$616,0), MATCH(L$32,'Mapping cadres'!$B$1:$Z$1,0))</f>
        <v>0</v>
      </c>
      <c r="M211" s="226">
        <f>INDEX('Uganda workforce data - raw'!$A$4:$F$619,MATCH($B211, 'Uganda workforce data - raw'!$B$4:$B$619,0), MATCH("Filled Male",'Uganda workforce data - raw'!$A$4:$F$4,0))*INDEX('Mapping cadres'!$B$1:$Z$616,MATCH($B211, 'Mapping cadres'!$B$1:$B$616,0), MATCH(M$32,'Mapping cadres'!$B$1:$Z$1,0))</f>
        <v>0</v>
      </c>
      <c r="N211" s="226">
        <f>INDEX('Uganda workforce data - raw'!$A$4:$F$619,MATCH($B211, 'Uganda workforce data - raw'!$B$4:$B$619,0), MATCH("Filled Male",'Uganda workforce data - raw'!$A$4:$F$4,0))*INDEX('Mapping cadres'!$B$1:$Z$616,MATCH($B211, 'Mapping cadres'!$B$1:$B$616,0), MATCH(N$32,'Mapping cadres'!$B$1:$Z$1,0))</f>
        <v>0</v>
      </c>
      <c r="O211" s="226">
        <f>INDEX('Uganda workforce data - raw'!$A$4:$F$619,MATCH($B211, 'Uganda workforce data - raw'!$B$4:$B$619,0), MATCH("Filled Male",'Uganda workforce data - raw'!$A$4:$F$4,0))*INDEX('Mapping cadres'!$B$1:$Z$616,MATCH($B211, 'Mapping cadres'!$B$1:$B$616,0), MATCH(O$32,'Mapping cadres'!$B$1:$Z$1,0))</f>
        <v>0</v>
      </c>
      <c r="P211" s="226">
        <f>INDEX('Uganda workforce data - raw'!$A$4:$F$619,MATCH($B211, 'Uganda workforce data - raw'!$B$4:$B$619,0), MATCH("Filled Male",'Uganda workforce data - raw'!$A$4:$F$4,0))*INDEX('Mapping cadres'!$B$1:$Z$616,MATCH($B211, 'Mapping cadres'!$B$1:$B$616,0), MATCH(P$32,'Mapping cadres'!$B$1:$Z$1,0))</f>
        <v>0</v>
      </c>
      <c r="Q211" s="226">
        <f>INDEX('Uganda workforce data - raw'!$A$4:$F$619,MATCH($B211, 'Uganda workforce data - raw'!$B$4:$B$619,0), MATCH("Filled Male",'Uganda workforce data - raw'!$A$4:$F$4,0))*INDEX('Mapping cadres'!$B$1:$Z$616,MATCH($B211, 'Mapping cadres'!$B$1:$B$616,0), MATCH(Q$32,'Mapping cadres'!$B$1:$Z$1,0))</f>
        <v>0</v>
      </c>
      <c r="R211" s="226">
        <f>INDEX('Uganda workforce data - raw'!$A$4:$F$619,MATCH($B211, 'Uganda workforce data - raw'!$B$4:$B$619,0), MATCH("Filled Male",'Uganda workforce data - raw'!$A$4:$F$4,0))*INDEX('Mapping cadres'!$B$1:$Z$616,MATCH($B211, 'Mapping cadres'!$B$1:$B$616,0), MATCH(R$32,'Mapping cadres'!$B$1:$Z$1,0))</f>
        <v>0</v>
      </c>
      <c r="S211" s="226">
        <f>INDEX('Uganda workforce data - raw'!$A$4:$F$619,MATCH($B211, 'Uganda workforce data - raw'!$B$4:$B$619,0), MATCH("Filled Male",'Uganda workforce data - raw'!$A$4:$F$4,0))*INDEX('Mapping cadres'!$B$1:$Z$616,MATCH($B211, 'Mapping cadres'!$B$1:$B$616,0), MATCH(S$32,'Mapping cadres'!$B$1:$Z$1,0))</f>
        <v>0</v>
      </c>
      <c r="T211" s="226">
        <f>INDEX('Uganda workforce data - raw'!$A$4:$F$619,MATCH($B211, 'Uganda workforce data - raw'!$B$4:$B$619,0), MATCH("Filled Male",'Uganda workforce data - raw'!$A$4:$F$4,0))*INDEX('Mapping cadres'!$B$1:$Z$616,MATCH($B211, 'Mapping cadres'!$B$1:$B$616,0), MATCH(T$32,'Mapping cadres'!$B$1:$Z$1,0))</f>
        <v>0</v>
      </c>
      <c r="U211" s="226">
        <f>INDEX('Uganda workforce data - raw'!$A$4:$F$619,MATCH($B211, 'Uganda workforce data - raw'!$B$4:$B$619,0), MATCH("Filled Male",'Uganda workforce data - raw'!$A$4:$F$4,0))*INDEX('Mapping cadres'!$B$1:$Z$616,MATCH($B211, 'Mapping cadres'!$B$1:$B$616,0), MATCH(U$32,'Mapping cadres'!$B$1:$Z$1,0))</f>
        <v>0</v>
      </c>
      <c r="V211" s="226">
        <f>INDEX('Uganda workforce data - raw'!$A$4:$F$619,MATCH($B211, 'Uganda workforce data - raw'!$B$4:$B$619,0), MATCH("Filled Male",'Uganda workforce data - raw'!$A$4:$F$4,0))*INDEX('Mapping cadres'!$B$1:$Z$616,MATCH($B211, 'Mapping cadres'!$B$1:$B$616,0), MATCH(V$32,'Mapping cadres'!$B$1:$Z$1,0))</f>
        <v>0</v>
      </c>
      <c r="W211" s="226">
        <f>INDEX('Uganda workforce data - raw'!$A$4:$F$619,MATCH($B211, 'Uganda workforce data - raw'!$B$4:$B$619,0), MATCH("Filled Male",'Uganda workforce data - raw'!$A$4:$F$4,0))*INDEX('Mapping cadres'!$B$1:$Z$616,MATCH($B211, 'Mapping cadres'!$B$1:$B$616,0), MATCH(W$32,'Mapping cadres'!$B$1:$Z$1,0))</f>
        <v>0</v>
      </c>
      <c r="X211" s="226">
        <f>INDEX('Uganda workforce data - raw'!$A$4:$F$619,MATCH($B211, 'Uganda workforce data - raw'!$B$4:$B$619,0), MATCH("Filled Male",'Uganda workforce data - raw'!$A$4:$F$4,0))*INDEX('Mapping cadres'!$B$1:$Z$616,MATCH($B211, 'Mapping cadres'!$B$1:$B$616,0), MATCH(X$32,'Mapping cadres'!$B$1:$Z$1,0))</f>
        <v>0</v>
      </c>
      <c r="Y211" s="226">
        <f>INDEX('Uganda workforce data - raw'!$A$4:$F$619,MATCH($B211, 'Uganda workforce data - raw'!$B$4:$B$619,0), MATCH("Filled Male",'Uganda workforce data - raw'!$A$4:$F$4,0))*INDEX('Mapping cadres'!$B$1:$Z$616,MATCH($B211, 'Mapping cadres'!$B$1:$B$616,0), MATCH(Y$32,'Mapping cadres'!$B$1:$Z$1,0))</f>
        <v>0</v>
      </c>
      <c r="Z211" s="226">
        <f>INDEX('Uganda workforce data - raw'!$A$4:$F$619,MATCH($B211, 'Uganda workforce data - raw'!$B$4:$B$619,0), MATCH("Filled Male",'Uganda workforce data - raw'!$A$4:$F$4,0))*INDEX('Mapping cadres'!$B$1:$Z$616,MATCH($B211, 'Mapping cadres'!$B$1:$B$616,0), MATCH(Z$32,'Mapping cadres'!$B$1:$Z$1,0))</f>
        <v>0</v>
      </c>
      <c r="AA211" s="226">
        <f>INDEX('Uganda workforce data - raw'!$A$4:$F$619,MATCH($B211, 'Uganda workforce data - raw'!$B$4:$B$619,0), MATCH("Filled Female",'Uganda workforce data - raw'!$A$4:$F$4,0))*INDEX('Mapping cadres'!$B$1:$Z$616,MATCH($B211, 'Mapping cadres'!$B$1:$B$616,0), MATCH(AA$32,'Mapping cadres'!$B$1:$Z$1,0))</f>
        <v>0</v>
      </c>
      <c r="AB211" s="226">
        <f>INDEX('Uganda workforce data - raw'!$A$4:$F$619,MATCH($B211, 'Uganda workforce data - raw'!$B$4:$B$619,0), MATCH("Filled Female",'Uganda workforce data - raw'!$A$4:$F$4,0))*INDEX('Mapping cadres'!$B$1:$Z$616,MATCH($B211, 'Mapping cadres'!$B$1:$B$616,0), MATCH(AB$32,'Mapping cadres'!$B$1:$Z$1,0))</f>
        <v>0</v>
      </c>
      <c r="AC211" s="226">
        <f>INDEX('Uganda workforce data - raw'!$A$4:$F$619,MATCH($B211, 'Uganda workforce data - raw'!$B$4:$B$619,0), MATCH("Filled Female",'Uganda workforce data - raw'!$A$4:$F$4,0))*INDEX('Mapping cadres'!$B$1:$Z$616,MATCH($B211, 'Mapping cadres'!$B$1:$B$616,0), MATCH(AC$32,'Mapping cadres'!$B$1:$Z$1,0))</f>
        <v>0</v>
      </c>
      <c r="AD211" s="226">
        <f>INDEX('Uganda workforce data - raw'!$A$4:$F$619,MATCH($B211, 'Uganda workforce data - raw'!$B$4:$B$619,0), MATCH("Filled Female",'Uganda workforce data - raw'!$A$4:$F$4,0))*INDEX('Mapping cadres'!$B$1:$Z$616,MATCH($B211, 'Mapping cadres'!$B$1:$B$616,0), MATCH(AD$32,'Mapping cadres'!$B$1:$Z$1,0))</f>
        <v>0</v>
      </c>
      <c r="AE211" s="226">
        <f>INDEX('Uganda workforce data - raw'!$A$4:$F$619,MATCH($B211, 'Uganda workforce data - raw'!$B$4:$B$619,0), MATCH("Filled Female",'Uganda workforce data - raw'!$A$4:$F$4,0))*INDEX('Mapping cadres'!$B$1:$Z$616,MATCH($B211, 'Mapping cadres'!$B$1:$B$616,0), MATCH(AE$32,'Mapping cadres'!$B$1:$Z$1,0))</f>
        <v>0</v>
      </c>
      <c r="AF211" s="226">
        <f>INDEX('Uganda workforce data - raw'!$A$4:$F$619,MATCH($B211, 'Uganda workforce data - raw'!$B$4:$B$619,0), MATCH("Filled Female",'Uganda workforce data - raw'!$A$4:$F$4,0))*INDEX('Mapping cadres'!$B$1:$Z$616,MATCH($B211, 'Mapping cadres'!$B$1:$B$616,0), MATCH(AF$32,'Mapping cadres'!$B$1:$Z$1,0))</f>
        <v>0</v>
      </c>
      <c r="AG211" s="226">
        <f>INDEX('Uganda workforce data - raw'!$A$4:$F$619,MATCH($B211, 'Uganda workforce data - raw'!$B$4:$B$619,0), MATCH("Filled Female",'Uganda workforce data - raw'!$A$4:$F$4,0))*INDEX('Mapping cadres'!$B$1:$Z$616,MATCH($B211, 'Mapping cadres'!$B$1:$B$616,0), MATCH(AG$32,'Mapping cadres'!$B$1:$Z$1,0))</f>
        <v>0</v>
      </c>
      <c r="AH211" s="226">
        <f>INDEX('Uganda workforce data - raw'!$A$4:$F$619,MATCH($B211, 'Uganda workforce data - raw'!$B$4:$B$619,0), MATCH("Filled Female",'Uganda workforce data - raw'!$A$4:$F$4,0))*INDEX('Mapping cadres'!$B$1:$Z$616,MATCH($B211, 'Mapping cadres'!$B$1:$B$616,0), MATCH(AH$32,'Mapping cadres'!$B$1:$Z$1,0))</f>
        <v>0</v>
      </c>
      <c r="AI211" s="226">
        <f>INDEX('Uganda workforce data - raw'!$A$4:$F$619,MATCH($B211, 'Uganda workforce data - raw'!$B$4:$B$619,0), MATCH("Filled Female",'Uganda workforce data - raw'!$A$4:$F$4,0))*INDEX('Mapping cadres'!$B$1:$Z$616,MATCH($B211, 'Mapping cadres'!$B$1:$B$616,0), MATCH(AI$32,'Mapping cadres'!$B$1:$Z$1,0))</f>
        <v>0</v>
      </c>
      <c r="AJ211" s="226">
        <f>INDEX('Uganda workforce data - raw'!$A$4:$F$619,MATCH($B211, 'Uganda workforce data - raw'!$B$4:$B$619,0), MATCH("Filled Female",'Uganda workforce data - raw'!$A$4:$F$4,0))*INDEX('Mapping cadres'!$B$1:$Z$616,MATCH($B211, 'Mapping cadres'!$B$1:$B$616,0), MATCH(AJ$32,'Mapping cadres'!$B$1:$Z$1,0))</f>
        <v>0</v>
      </c>
      <c r="AK211" s="226">
        <f>INDEX('Uganda workforce data - raw'!$A$4:$F$619,MATCH($B211, 'Uganda workforce data - raw'!$B$4:$B$619,0), MATCH("Filled Female",'Uganda workforce data - raw'!$A$4:$F$4,0))*INDEX('Mapping cadres'!$B$1:$Z$616,MATCH($B211, 'Mapping cadres'!$B$1:$B$616,0), MATCH(AK$32,'Mapping cadres'!$B$1:$Z$1,0))</f>
        <v>0</v>
      </c>
      <c r="AL211" s="226">
        <f>INDEX('Uganda workforce data - raw'!$A$4:$F$619,MATCH($B211, 'Uganda workforce data - raw'!$B$4:$B$619,0), MATCH("Filled Female",'Uganda workforce data - raw'!$A$4:$F$4,0))*INDEX('Mapping cadres'!$B$1:$Z$616,MATCH($B211, 'Mapping cadres'!$B$1:$B$616,0), MATCH(AL$32,'Mapping cadres'!$B$1:$Z$1,0))</f>
        <v>0</v>
      </c>
      <c r="AM211" s="226">
        <f>INDEX('Uganda workforce data - raw'!$A$4:$F$619,MATCH($B211, 'Uganda workforce data - raw'!$B$4:$B$619,0), MATCH("Filled Female",'Uganda workforce data - raw'!$A$4:$F$4,0))*INDEX('Mapping cadres'!$B$1:$Z$616,MATCH($B211, 'Mapping cadres'!$B$1:$B$616,0), MATCH(AM$32,'Mapping cadres'!$B$1:$Z$1,0))</f>
        <v>0</v>
      </c>
      <c r="AN211" s="226">
        <f>INDEX('Uganda workforce data - raw'!$A$4:$F$619,MATCH($B211, 'Uganda workforce data - raw'!$B$4:$B$619,0), MATCH("Filled Female",'Uganda workforce data - raw'!$A$4:$F$4,0))*INDEX('Mapping cadres'!$B$1:$Z$616,MATCH($B211, 'Mapping cadres'!$B$1:$B$616,0), MATCH(AN$32,'Mapping cadres'!$B$1:$Z$1,0))</f>
        <v>0</v>
      </c>
      <c r="AO211" s="226">
        <f>INDEX('Uganda workforce data - raw'!$A$4:$F$619,MATCH($B211, 'Uganda workforce data - raw'!$B$4:$B$619,0), MATCH("Filled Female",'Uganda workforce data - raw'!$A$4:$F$4,0))*INDEX('Mapping cadres'!$B$1:$Z$616,MATCH($B211, 'Mapping cadres'!$B$1:$B$616,0), MATCH(AO$32,'Mapping cadres'!$B$1:$Z$1,0))</f>
        <v>0</v>
      </c>
      <c r="AP211" s="226">
        <f>INDEX('Uganda workforce data - raw'!$A$4:$F$619,MATCH($B211, 'Uganda workforce data - raw'!$B$4:$B$619,0), MATCH("Filled Female",'Uganda workforce data - raw'!$A$4:$F$4,0))*INDEX('Mapping cadres'!$B$1:$Z$616,MATCH($B211, 'Mapping cadres'!$B$1:$B$616,0), MATCH(AP$32,'Mapping cadres'!$B$1:$Z$1,0))</f>
        <v>0</v>
      </c>
      <c r="AQ211" s="226">
        <f>INDEX('Uganda workforce data - raw'!$A$4:$F$619,MATCH($B211, 'Uganda workforce data - raw'!$B$4:$B$619,0), MATCH("Filled Female",'Uganda workforce data - raw'!$A$4:$F$4,0))*INDEX('Mapping cadres'!$B$1:$Z$616,MATCH($B211, 'Mapping cadres'!$B$1:$B$616,0), MATCH(AQ$32,'Mapping cadres'!$B$1:$Z$1,0))</f>
        <v>0</v>
      </c>
      <c r="AR211" s="226">
        <f>INDEX('Uganda workforce data - raw'!$A$4:$F$619,MATCH($B211, 'Uganda workforce data - raw'!$B$4:$B$619,0), MATCH("Filled Female",'Uganda workforce data - raw'!$A$4:$F$4,0))*INDEX('Mapping cadres'!$B$1:$Z$616,MATCH($B211, 'Mapping cadres'!$B$1:$B$616,0), MATCH(AR$32,'Mapping cadres'!$B$1:$Z$1,0))</f>
        <v>0</v>
      </c>
      <c r="AS211" s="226">
        <f>INDEX('Uganda workforce data - raw'!$A$4:$F$619,MATCH($B211, 'Uganda workforce data - raw'!$B$4:$B$619,0), MATCH("Filled Female",'Uganda workforce data - raw'!$A$4:$F$4,0))*INDEX('Mapping cadres'!$B$1:$Z$616,MATCH($B211, 'Mapping cadres'!$B$1:$B$616,0), MATCH(AS$32,'Mapping cadres'!$B$1:$Z$1,0))</f>
        <v>0</v>
      </c>
      <c r="AT211" s="226">
        <f>INDEX('Uganda workforce data - raw'!$A$4:$F$619,MATCH($B211, 'Uganda workforce data - raw'!$B$4:$B$619,0), MATCH("Filled Female",'Uganda workforce data - raw'!$A$4:$F$4,0))*INDEX('Mapping cadres'!$B$1:$Z$616,MATCH($B211, 'Mapping cadres'!$B$1:$B$616,0), MATCH(AT$32,'Mapping cadres'!$B$1:$Z$1,0))</f>
        <v>0</v>
      </c>
      <c r="AU211" s="226">
        <f>INDEX('Uganda workforce data - raw'!$A$4:$F$619,MATCH($B211, 'Uganda workforce data - raw'!$B$4:$B$619,0), MATCH("Filled Female",'Uganda workforce data - raw'!$A$4:$F$4,0))*INDEX('Mapping cadres'!$B$1:$Z$616,MATCH($B211, 'Mapping cadres'!$B$1:$B$616,0), MATCH(AU$32,'Mapping cadres'!$B$1:$Z$1,0))</f>
        <v>0</v>
      </c>
      <c r="AV211" s="226">
        <f>INDEX('Uganda workforce data - raw'!$A$4:$F$619,MATCH($B211, 'Uganda workforce data - raw'!$B$4:$B$619,0), MATCH("Filled Female",'Uganda workforce data - raw'!$A$4:$F$4,0))*INDEX('Mapping cadres'!$B$1:$Z$616,MATCH($B211, 'Mapping cadres'!$B$1:$B$616,0), MATCH(AV$32,'Mapping cadres'!$B$1:$Z$1,0))</f>
        <v>0</v>
      </c>
      <c r="AW211" s="226">
        <f>INDEX('Uganda workforce data - raw'!$A$4:$F$619,MATCH($B211, 'Uganda workforce data - raw'!$B$4:$B$619,0), MATCH("Filled Female",'Uganda workforce data - raw'!$A$4:$F$4,0))*INDEX('Mapping cadres'!$B$1:$Z$616,MATCH($B211, 'Mapping cadres'!$B$1:$B$616,0), MATCH(AW$32,'Mapping cadres'!$B$1:$Z$1,0))</f>
        <v>0</v>
      </c>
      <c r="AX211" s="226">
        <f>INDEX('Uganda workforce data - raw'!$A$4:$F$619,MATCH($B211, 'Uganda workforce data - raw'!$B$4:$B$619,0), MATCH("Filled Female",'Uganda workforce data - raw'!$A$4:$F$4,0))*INDEX('Mapping cadres'!$B$1:$Z$616,MATCH($B211, 'Mapping cadres'!$B$1:$B$616,0), MATCH(AX$32,'Mapping cadres'!$B$1:$Z$1,0))</f>
        <v>0</v>
      </c>
      <c r="AY211" s="226">
        <f t="shared" si="53"/>
        <v>0</v>
      </c>
      <c r="AZ211" s="226">
        <f t="shared" si="54"/>
        <v>0</v>
      </c>
      <c r="BA211" s="226">
        <f t="shared" si="55"/>
        <v>0</v>
      </c>
      <c r="BB211" s="226">
        <f t="shared" si="56"/>
        <v>0</v>
      </c>
      <c r="BC211" s="226">
        <f t="shared" si="57"/>
        <v>0</v>
      </c>
      <c r="BD211" s="226">
        <f t="shared" si="58"/>
        <v>0</v>
      </c>
      <c r="BE211" s="226">
        <f t="shared" si="59"/>
        <v>1</v>
      </c>
      <c r="BF211" s="226">
        <f t="shared" si="60"/>
        <v>0</v>
      </c>
      <c r="BG211" s="226">
        <f t="shared" si="61"/>
        <v>0</v>
      </c>
      <c r="BH211" s="226">
        <f t="shared" si="62"/>
        <v>0</v>
      </c>
      <c r="BI211" s="226">
        <f t="shared" si="63"/>
        <v>0</v>
      </c>
      <c r="BJ211" s="226">
        <f t="shared" si="64"/>
        <v>0</v>
      </c>
      <c r="BK211" s="226">
        <f t="shared" si="65"/>
        <v>0</v>
      </c>
      <c r="BL211" s="226">
        <f t="shared" si="66"/>
        <v>0</v>
      </c>
      <c r="BM211" s="226">
        <f t="shared" si="67"/>
        <v>0</v>
      </c>
      <c r="BN211" s="226">
        <f t="shared" si="68"/>
        <v>0</v>
      </c>
      <c r="BO211" s="226">
        <f t="shared" si="69"/>
        <v>0</v>
      </c>
      <c r="BP211" s="226">
        <f t="shared" si="70"/>
        <v>0</v>
      </c>
      <c r="BQ211" s="226">
        <f t="shared" si="71"/>
        <v>0</v>
      </c>
      <c r="BR211" s="226">
        <f t="shared" si="72"/>
        <v>0</v>
      </c>
      <c r="BS211" s="226">
        <f t="shared" si="73"/>
        <v>0</v>
      </c>
      <c r="BT211" s="226">
        <f t="shared" si="74"/>
        <v>0</v>
      </c>
      <c r="BU211" s="226">
        <f t="shared" si="75"/>
        <v>0</v>
      </c>
      <c r="BV211" s="226">
        <f t="shared" si="76"/>
        <v>0</v>
      </c>
    </row>
    <row r="212" spans="1:74">
      <c r="A212" s="226">
        <v>180</v>
      </c>
      <c r="B212" s="226" t="s">
        <v>1484</v>
      </c>
      <c r="C212" s="226">
        <f>INDEX('Uganda workforce data - raw'!$A$4:$F$619,MATCH($B212, 'Uganda workforce data - raw'!$B$4:$B$619,0), MATCH("Filled Male",'Uganda workforce data - raw'!$A$4:$F$4,0))*INDEX('Mapping cadres'!$B$1:$Z$616,MATCH($B212, 'Mapping cadres'!$B$1:$B$616,0), MATCH(C$32,'Mapping cadres'!$B$1:$Z$1,0))</f>
        <v>0</v>
      </c>
      <c r="D212" s="226">
        <f>INDEX('Uganda workforce data - raw'!$A$4:$F$619,MATCH($B212, 'Uganda workforce data - raw'!$B$4:$B$619,0), MATCH("Filled Male",'Uganda workforce data - raw'!$A$4:$F$4,0))*INDEX('Mapping cadres'!$B$1:$Z$616,MATCH($B212, 'Mapping cadres'!$B$1:$B$616,0), MATCH(D$32,'Mapping cadres'!$B$1:$Z$1,0))</f>
        <v>0</v>
      </c>
      <c r="E212" s="226">
        <f>INDEX('Uganda workforce data - raw'!$A$4:$F$619,MATCH($B212, 'Uganda workforce data - raw'!$B$4:$B$619,0), MATCH("Filled Male",'Uganda workforce data - raw'!$A$4:$F$4,0))*INDEX('Mapping cadres'!$B$1:$Z$616,MATCH($B212, 'Mapping cadres'!$B$1:$B$616,0), MATCH(E$32,'Mapping cadres'!$B$1:$Z$1,0))</f>
        <v>0</v>
      </c>
      <c r="F212" s="226">
        <f>INDEX('Uganda workforce data - raw'!$A$4:$F$619,MATCH($B212, 'Uganda workforce data - raw'!$B$4:$B$619,0), MATCH("Filled Male",'Uganda workforce data - raw'!$A$4:$F$4,0))*INDEX('Mapping cadres'!$B$1:$Z$616,MATCH($B212, 'Mapping cadres'!$B$1:$B$616,0), MATCH(F$32,'Mapping cadres'!$B$1:$Z$1,0))</f>
        <v>0</v>
      </c>
      <c r="G212" s="226">
        <f>INDEX('Uganda workforce data - raw'!$A$4:$F$619,MATCH($B212, 'Uganda workforce data - raw'!$B$4:$B$619,0), MATCH("Filled Male",'Uganda workforce data - raw'!$A$4:$F$4,0))*INDEX('Mapping cadres'!$B$1:$Z$616,MATCH($B212, 'Mapping cadres'!$B$1:$B$616,0), MATCH(G$32,'Mapping cadres'!$B$1:$Z$1,0))</f>
        <v>0</v>
      </c>
      <c r="H212" s="226">
        <f>INDEX('Uganda workforce data - raw'!$A$4:$F$619,MATCH($B212, 'Uganda workforce data - raw'!$B$4:$B$619,0), MATCH("Filled Male",'Uganda workforce data - raw'!$A$4:$F$4,0))*INDEX('Mapping cadres'!$B$1:$Z$616,MATCH($B212, 'Mapping cadres'!$B$1:$B$616,0), MATCH(H$32,'Mapping cadres'!$B$1:$Z$1,0))</f>
        <v>0</v>
      </c>
      <c r="I212" s="226">
        <f>INDEX('Uganda workforce data - raw'!$A$4:$F$619,MATCH($B212, 'Uganda workforce data - raw'!$B$4:$B$619,0), MATCH("Filled Male",'Uganda workforce data - raw'!$A$4:$F$4,0))*INDEX('Mapping cadres'!$B$1:$Z$616,MATCH($B212, 'Mapping cadres'!$B$1:$B$616,0), MATCH(I$32,'Mapping cadres'!$B$1:$Z$1,0))</f>
        <v>5</v>
      </c>
      <c r="J212" s="226">
        <f>INDEX('Uganda workforce data - raw'!$A$4:$F$619,MATCH($B212, 'Uganda workforce data - raw'!$B$4:$B$619,0), MATCH("Filled Male",'Uganda workforce data - raw'!$A$4:$F$4,0))*INDEX('Mapping cadres'!$B$1:$Z$616,MATCH($B212, 'Mapping cadres'!$B$1:$B$616,0), MATCH(J$32,'Mapping cadres'!$B$1:$Z$1,0))</f>
        <v>0</v>
      </c>
      <c r="K212" s="226">
        <f>INDEX('Uganda workforce data - raw'!$A$4:$F$619,MATCH($B212, 'Uganda workforce data - raw'!$B$4:$B$619,0), MATCH("Filled Male",'Uganda workforce data - raw'!$A$4:$F$4,0))*INDEX('Mapping cadres'!$B$1:$Z$616,MATCH($B212, 'Mapping cadres'!$B$1:$B$616,0), MATCH(K$32,'Mapping cadres'!$B$1:$Z$1,0))</f>
        <v>0</v>
      </c>
      <c r="L212" s="226">
        <f>INDEX('Uganda workforce data - raw'!$A$4:$F$619,MATCH($B212, 'Uganda workforce data - raw'!$B$4:$B$619,0), MATCH("Filled Male",'Uganda workforce data - raw'!$A$4:$F$4,0))*INDEX('Mapping cadres'!$B$1:$Z$616,MATCH($B212, 'Mapping cadres'!$B$1:$B$616,0), MATCH(L$32,'Mapping cadres'!$B$1:$Z$1,0))</f>
        <v>0</v>
      </c>
      <c r="M212" s="226">
        <f>INDEX('Uganda workforce data - raw'!$A$4:$F$619,MATCH($B212, 'Uganda workforce data - raw'!$B$4:$B$619,0), MATCH("Filled Male",'Uganda workforce data - raw'!$A$4:$F$4,0))*INDEX('Mapping cadres'!$B$1:$Z$616,MATCH($B212, 'Mapping cadres'!$B$1:$B$616,0), MATCH(M$32,'Mapping cadres'!$B$1:$Z$1,0))</f>
        <v>0</v>
      </c>
      <c r="N212" s="226">
        <f>INDEX('Uganda workforce data - raw'!$A$4:$F$619,MATCH($B212, 'Uganda workforce data - raw'!$B$4:$B$619,0), MATCH("Filled Male",'Uganda workforce data - raw'!$A$4:$F$4,0))*INDEX('Mapping cadres'!$B$1:$Z$616,MATCH($B212, 'Mapping cadres'!$B$1:$B$616,0), MATCH(N$32,'Mapping cadres'!$B$1:$Z$1,0))</f>
        <v>0</v>
      </c>
      <c r="O212" s="226">
        <f>INDEX('Uganda workforce data - raw'!$A$4:$F$619,MATCH($B212, 'Uganda workforce data - raw'!$B$4:$B$619,0), MATCH("Filled Male",'Uganda workforce data - raw'!$A$4:$F$4,0))*INDEX('Mapping cadres'!$B$1:$Z$616,MATCH($B212, 'Mapping cadres'!$B$1:$B$616,0), MATCH(O$32,'Mapping cadres'!$B$1:$Z$1,0))</f>
        <v>0</v>
      </c>
      <c r="P212" s="226">
        <f>INDEX('Uganda workforce data - raw'!$A$4:$F$619,MATCH($B212, 'Uganda workforce data - raw'!$B$4:$B$619,0), MATCH("Filled Male",'Uganda workforce data - raw'!$A$4:$F$4,0))*INDEX('Mapping cadres'!$B$1:$Z$616,MATCH($B212, 'Mapping cadres'!$B$1:$B$616,0), MATCH(P$32,'Mapping cadres'!$B$1:$Z$1,0))</f>
        <v>0</v>
      </c>
      <c r="Q212" s="226">
        <f>INDEX('Uganda workforce data - raw'!$A$4:$F$619,MATCH($B212, 'Uganda workforce data - raw'!$B$4:$B$619,0), MATCH("Filled Male",'Uganda workforce data - raw'!$A$4:$F$4,0))*INDEX('Mapping cadres'!$B$1:$Z$616,MATCH($B212, 'Mapping cadres'!$B$1:$B$616,0), MATCH(Q$32,'Mapping cadres'!$B$1:$Z$1,0))</f>
        <v>0</v>
      </c>
      <c r="R212" s="226">
        <f>INDEX('Uganda workforce data - raw'!$A$4:$F$619,MATCH($B212, 'Uganda workforce data - raw'!$B$4:$B$619,0), MATCH("Filled Male",'Uganda workforce data - raw'!$A$4:$F$4,0))*INDEX('Mapping cadres'!$B$1:$Z$616,MATCH($B212, 'Mapping cadres'!$B$1:$B$616,0), MATCH(R$32,'Mapping cadres'!$B$1:$Z$1,0))</f>
        <v>0</v>
      </c>
      <c r="S212" s="226">
        <f>INDEX('Uganda workforce data - raw'!$A$4:$F$619,MATCH($B212, 'Uganda workforce data - raw'!$B$4:$B$619,0), MATCH("Filled Male",'Uganda workforce data - raw'!$A$4:$F$4,0))*INDEX('Mapping cadres'!$B$1:$Z$616,MATCH($B212, 'Mapping cadres'!$B$1:$B$616,0), MATCH(S$32,'Mapping cadres'!$B$1:$Z$1,0))</f>
        <v>0</v>
      </c>
      <c r="T212" s="226">
        <f>INDEX('Uganda workforce data - raw'!$A$4:$F$619,MATCH($B212, 'Uganda workforce data - raw'!$B$4:$B$619,0), MATCH("Filled Male",'Uganda workforce data - raw'!$A$4:$F$4,0))*INDEX('Mapping cadres'!$B$1:$Z$616,MATCH($B212, 'Mapping cadres'!$B$1:$B$616,0), MATCH(T$32,'Mapping cadres'!$B$1:$Z$1,0))</f>
        <v>0</v>
      </c>
      <c r="U212" s="226">
        <f>INDEX('Uganda workforce data - raw'!$A$4:$F$619,MATCH($B212, 'Uganda workforce data - raw'!$B$4:$B$619,0), MATCH("Filled Male",'Uganda workforce data - raw'!$A$4:$F$4,0))*INDEX('Mapping cadres'!$B$1:$Z$616,MATCH($B212, 'Mapping cadres'!$B$1:$B$616,0), MATCH(U$32,'Mapping cadres'!$B$1:$Z$1,0))</f>
        <v>0</v>
      </c>
      <c r="V212" s="226">
        <f>INDEX('Uganda workforce data - raw'!$A$4:$F$619,MATCH($B212, 'Uganda workforce data - raw'!$B$4:$B$619,0), MATCH("Filled Male",'Uganda workforce data - raw'!$A$4:$F$4,0))*INDEX('Mapping cadres'!$B$1:$Z$616,MATCH($B212, 'Mapping cadres'!$B$1:$B$616,0), MATCH(V$32,'Mapping cadres'!$B$1:$Z$1,0))</f>
        <v>0</v>
      </c>
      <c r="W212" s="226">
        <f>INDEX('Uganda workforce data - raw'!$A$4:$F$619,MATCH($B212, 'Uganda workforce data - raw'!$B$4:$B$619,0), MATCH("Filled Male",'Uganda workforce data - raw'!$A$4:$F$4,0))*INDEX('Mapping cadres'!$B$1:$Z$616,MATCH($B212, 'Mapping cadres'!$B$1:$B$616,0), MATCH(W$32,'Mapping cadres'!$B$1:$Z$1,0))</f>
        <v>0</v>
      </c>
      <c r="X212" s="226">
        <f>INDEX('Uganda workforce data - raw'!$A$4:$F$619,MATCH($B212, 'Uganda workforce data - raw'!$B$4:$B$619,0), MATCH("Filled Male",'Uganda workforce data - raw'!$A$4:$F$4,0))*INDEX('Mapping cadres'!$B$1:$Z$616,MATCH($B212, 'Mapping cadres'!$B$1:$B$616,0), MATCH(X$32,'Mapping cadres'!$B$1:$Z$1,0))</f>
        <v>0</v>
      </c>
      <c r="Y212" s="226">
        <f>INDEX('Uganda workforce data - raw'!$A$4:$F$619,MATCH($B212, 'Uganda workforce data - raw'!$B$4:$B$619,0), MATCH("Filled Male",'Uganda workforce data - raw'!$A$4:$F$4,0))*INDEX('Mapping cadres'!$B$1:$Z$616,MATCH($B212, 'Mapping cadres'!$B$1:$B$616,0), MATCH(Y$32,'Mapping cadres'!$B$1:$Z$1,0))</f>
        <v>0</v>
      </c>
      <c r="Z212" s="226">
        <f>INDEX('Uganda workforce data - raw'!$A$4:$F$619,MATCH($B212, 'Uganda workforce data - raw'!$B$4:$B$619,0), MATCH("Filled Male",'Uganda workforce data - raw'!$A$4:$F$4,0))*INDEX('Mapping cadres'!$B$1:$Z$616,MATCH($B212, 'Mapping cadres'!$B$1:$B$616,0), MATCH(Z$32,'Mapping cadres'!$B$1:$Z$1,0))</f>
        <v>0</v>
      </c>
      <c r="AA212" s="226">
        <f>INDEX('Uganda workforce data - raw'!$A$4:$F$619,MATCH($B212, 'Uganda workforce data - raw'!$B$4:$B$619,0), MATCH("Filled Female",'Uganda workforce data - raw'!$A$4:$F$4,0))*INDEX('Mapping cadres'!$B$1:$Z$616,MATCH($B212, 'Mapping cadres'!$B$1:$B$616,0), MATCH(AA$32,'Mapping cadres'!$B$1:$Z$1,0))</f>
        <v>0</v>
      </c>
      <c r="AB212" s="226">
        <f>INDEX('Uganda workforce data - raw'!$A$4:$F$619,MATCH($B212, 'Uganda workforce data - raw'!$B$4:$B$619,0), MATCH("Filled Female",'Uganda workforce data - raw'!$A$4:$F$4,0))*INDEX('Mapping cadres'!$B$1:$Z$616,MATCH($B212, 'Mapping cadres'!$B$1:$B$616,0), MATCH(AB$32,'Mapping cadres'!$B$1:$Z$1,0))</f>
        <v>0</v>
      </c>
      <c r="AC212" s="226">
        <f>INDEX('Uganda workforce data - raw'!$A$4:$F$619,MATCH($B212, 'Uganda workforce data - raw'!$B$4:$B$619,0), MATCH("Filled Female",'Uganda workforce data - raw'!$A$4:$F$4,0))*INDEX('Mapping cadres'!$B$1:$Z$616,MATCH($B212, 'Mapping cadres'!$B$1:$B$616,0), MATCH(AC$32,'Mapping cadres'!$B$1:$Z$1,0))</f>
        <v>0</v>
      </c>
      <c r="AD212" s="226">
        <f>INDEX('Uganda workforce data - raw'!$A$4:$F$619,MATCH($B212, 'Uganda workforce data - raw'!$B$4:$B$619,0), MATCH("Filled Female",'Uganda workforce data - raw'!$A$4:$F$4,0))*INDEX('Mapping cadres'!$B$1:$Z$616,MATCH($B212, 'Mapping cadres'!$B$1:$B$616,0), MATCH(AD$32,'Mapping cadres'!$B$1:$Z$1,0))</f>
        <v>0</v>
      </c>
      <c r="AE212" s="226">
        <f>INDEX('Uganda workforce data - raw'!$A$4:$F$619,MATCH($B212, 'Uganda workforce data - raw'!$B$4:$B$619,0), MATCH("Filled Female",'Uganda workforce data - raw'!$A$4:$F$4,0))*INDEX('Mapping cadres'!$B$1:$Z$616,MATCH($B212, 'Mapping cadres'!$B$1:$B$616,0), MATCH(AE$32,'Mapping cadres'!$B$1:$Z$1,0))</f>
        <v>0</v>
      </c>
      <c r="AF212" s="226">
        <f>INDEX('Uganda workforce data - raw'!$A$4:$F$619,MATCH($B212, 'Uganda workforce data - raw'!$B$4:$B$619,0), MATCH("Filled Female",'Uganda workforce data - raw'!$A$4:$F$4,0))*INDEX('Mapping cadres'!$B$1:$Z$616,MATCH($B212, 'Mapping cadres'!$B$1:$B$616,0), MATCH(AF$32,'Mapping cadres'!$B$1:$Z$1,0))</f>
        <v>0</v>
      </c>
      <c r="AG212" s="226">
        <f>INDEX('Uganda workforce data - raw'!$A$4:$F$619,MATCH($B212, 'Uganda workforce data - raw'!$B$4:$B$619,0), MATCH("Filled Female",'Uganda workforce data - raw'!$A$4:$F$4,0))*INDEX('Mapping cadres'!$B$1:$Z$616,MATCH($B212, 'Mapping cadres'!$B$1:$B$616,0), MATCH(AG$32,'Mapping cadres'!$B$1:$Z$1,0))</f>
        <v>13</v>
      </c>
      <c r="AH212" s="226">
        <f>INDEX('Uganda workforce data - raw'!$A$4:$F$619,MATCH($B212, 'Uganda workforce data - raw'!$B$4:$B$619,0), MATCH("Filled Female",'Uganda workforce data - raw'!$A$4:$F$4,0))*INDEX('Mapping cadres'!$B$1:$Z$616,MATCH($B212, 'Mapping cadres'!$B$1:$B$616,0), MATCH(AH$32,'Mapping cadres'!$B$1:$Z$1,0))</f>
        <v>0</v>
      </c>
      <c r="AI212" s="226">
        <f>INDEX('Uganda workforce data - raw'!$A$4:$F$619,MATCH($B212, 'Uganda workforce data - raw'!$B$4:$B$619,0), MATCH("Filled Female",'Uganda workforce data - raw'!$A$4:$F$4,0))*INDEX('Mapping cadres'!$B$1:$Z$616,MATCH($B212, 'Mapping cadres'!$B$1:$B$616,0), MATCH(AI$32,'Mapping cadres'!$B$1:$Z$1,0))</f>
        <v>0</v>
      </c>
      <c r="AJ212" s="226">
        <f>INDEX('Uganda workforce data - raw'!$A$4:$F$619,MATCH($B212, 'Uganda workforce data - raw'!$B$4:$B$619,0), MATCH("Filled Female",'Uganda workforce data - raw'!$A$4:$F$4,0))*INDEX('Mapping cadres'!$B$1:$Z$616,MATCH($B212, 'Mapping cadres'!$B$1:$B$616,0), MATCH(AJ$32,'Mapping cadres'!$B$1:$Z$1,0))</f>
        <v>0</v>
      </c>
      <c r="AK212" s="226">
        <f>INDEX('Uganda workforce data - raw'!$A$4:$F$619,MATCH($B212, 'Uganda workforce data - raw'!$B$4:$B$619,0), MATCH("Filled Female",'Uganda workforce data - raw'!$A$4:$F$4,0))*INDEX('Mapping cadres'!$B$1:$Z$616,MATCH($B212, 'Mapping cadres'!$B$1:$B$616,0), MATCH(AK$32,'Mapping cadres'!$B$1:$Z$1,0))</f>
        <v>0</v>
      </c>
      <c r="AL212" s="226">
        <f>INDEX('Uganda workforce data - raw'!$A$4:$F$619,MATCH($B212, 'Uganda workforce data - raw'!$B$4:$B$619,0), MATCH("Filled Female",'Uganda workforce data - raw'!$A$4:$F$4,0))*INDEX('Mapping cadres'!$B$1:$Z$616,MATCH($B212, 'Mapping cadres'!$B$1:$B$616,0), MATCH(AL$32,'Mapping cadres'!$B$1:$Z$1,0))</f>
        <v>0</v>
      </c>
      <c r="AM212" s="226">
        <f>INDEX('Uganda workforce data - raw'!$A$4:$F$619,MATCH($B212, 'Uganda workforce data - raw'!$B$4:$B$619,0), MATCH("Filled Female",'Uganda workforce data - raw'!$A$4:$F$4,0))*INDEX('Mapping cadres'!$B$1:$Z$616,MATCH($B212, 'Mapping cadres'!$B$1:$B$616,0), MATCH(AM$32,'Mapping cadres'!$B$1:$Z$1,0))</f>
        <v>0</v>
      </c>
      <c r="AN212" s="226">
        <f>INDEX('Uganda workforce data - raw'!$A$4:$F$619,MATCH($B212, 'Uganda workforce data - raw'!$B$4:$B$619,0), MATCH("Filled Female",'Uganda workforce data - raw'!$A$4:$F$4,0))*INDEX('Mapping cadres'!$B$1:$Z$616,MATCH($B212, 'Mapping cadres'!$B$1:$B$616,0), MATCH(AN$32,'Mapping cadres'!$B$1:$Z$1,0))</f>
        <v>0</v>
      </c>
      <c r="AO212" s="226">
        <f>INDEX('Uganda workforce data - raw'!$A$4:$F$619,MATCH($B212, 'Uganda workforce data - raw'!$B$4:$B$619,0), MATCH("Filled Female",'Uganda workforce data - raw'!$A$4:$F$4,0))*INDEX('Mapping cadres'!$B$1:$Z$616,MATCH($B212, 'Mapping cadres'!$B$1:$B$616,0), MATCH(AO$32,'Mapping cadres'!$B$1:$Z$1,0))</f>
        <v>0</v>
      </c>
      <c r="AP212" s="226">
        <f>INDEX('Uganda workforce data - raw'!$A$4:$F$619,MATCH($B212, 'Uganda workforce data - raw'!$B$4:$B$619,0), MATCH("Filled Female",'Uganda workforce data - raw'!$A$4:$F$4,0))*INDEX('Mapping cadres'!$B$1:$Z$616,MATCH($B212, 'Mapping cadres'!$B$1:$B$616,0), MATCH(AP$32,'Mapping cadres'!$B$1:$Z$1,0))</f>
        <v>0</v>
      </c>
      <c r="AQ212" s="226">
        <f>INDEX('Uganda workforce data - raw'!$A$4:$F$619,MATCH($B212, 'Uganda workforce data - raw'!$B$4:$B$619,0), MATCH("Filled Female",'Uganda workforce data - raw'!$A$4:$F$4,0))*INDEX('Mapping cadres'!$B$1:$Z$616,MATCH($B212, 'Mapping cadres'!$B$1:$B$616,0), MATCH(AQ$32,'Mapping cadres'!$B$1:$Z$1,0))</f>
        <v>0</v>
      </c>
      <c r="AR212" s="226">
        <f>INDEX('Uganda workforce data - raw'!$A$4:$F$619,MATCH($B212, 'Uganda workforce data - raw'!$B$4:$B$619,0), MATCH("Filled Female",'Uganda workforce data - raw'!$A$4:$F$4,0))*INDEX('Mapping cadres'!$B$1:$Z$616,MATCH($B212, 'Mapping cadres'!$B$1:$B$616,0), MATCH(AR$32,'Mapping cadres'!$B$1:$Z$1,0))</f>
        <v>0</v>
      </c>
      <c r="AS212" s="226">
        <f>INDEX('Uganda workforce data - raw'!$A$4:$F$619,MATCH($B212, 'Uganda workforce data - raw'!$B$4:$B$619,0), MATCH("Filled Female",'Uganda workforce data - raw'!$A$4:$F$4,0))*INDEX('Mapping cadres'!$B$1:$Z$616,MATCH($B212, 'Mapping cadres'!$B$1:$B$616,0), MATCH(AS$32,'Mapping cadres'!$B$1:$Z$1,0))</f>
        <v>0</v>
      </c>
      <c r="AT212" s="226">
        <f>INDEX('Uganda workforce data - raw'!$A$4:$F$619,MATCH($B212, 'Uganda workforce data - raw'!$B$4:$B$619,0), MATCH("Filled Female",'Uganda workforce data - raw'!$A$4:$F$4,0))*INDEX('Mapping cadres'!$B$1:$Z$616,MATCH($B212, 'Mapping cadres'!$B$1:$B$616,0), MATCH(AT$32,'Mapping cadres'!$B$1:$Z$1,0))</f>
        <v>0</v>
      </c>
      <c r="AU212" s="226">
        <f>INDEX('Uganda workforce data - raw'!$A$4:$F$619,MATCH($B212, 'Uganda workforce data - raw'!$B$4:$B$619,0), MATCH("Filled Female",'Uganda workforce data - raw'!$A$4:$F$4,0))*INDEX('Mapping cadres'!$B$1:$Z$616,MATCH($B212, 'Mapping cadres'!$B$1:$B$616,0), MATCH(AU$32,'Mapping cadres'!$B$1:$Z$1,0))</f>
        <v>0</v>
      </c>
      <c r="AV212" s="226">
        <f>INDEX('Uganda workforce data - raw'!$A$4:$F$619,MATCH($B212, 'Uganda workforce data - raw'!$B$4:$B$619,0), MATCH("Filled Female",'Uganda workforce data - raw'!$A$4:$F$4,0))*INDEX('Mapping cadres'!$B$1:$Z$616,MATCH($B212, 'Mapping cadres'!$B$1:$B$616,0), MATCH(AV$32,'Mapping cadres'!$B$1:$Z$1,0))</f>
        <v>0</v>
      </c>
      <c r="AW212" s="226">
        <f>INDEX('Uganda workforce data - raw'!$A$4:$F$619,MATCH($B212, 'Uganda workforce data - raw'!$B$4:$B$619,0), MATCH("Filled Female",'Uganda workforce data - raw'!$A$4:$F$4,0))*INDEX('Mapping cadres'!$B$1:$Z$616,MATCH($B212, 'Mapping cadres'!$B$1:$B$616,0), MATCH(AW$32,'Mapping cadres'!$B$1:$Z$1,0))</f>
        <v>0</v>
      </c>
      <c r="AX212" s="226">
        <f>INDEX('Uganda workforce data - raw'!$A$4:$F$619,MATCH($B212, 'Uganda workforce data - raw'!$B$4:$B$619,0), MATCH("Filled Female",'Uganda workforce data - raw'!$A$4:$F$4,0))*INDEX('Mapping cadres'!$B$1:$Z$616,MATCH($B212, 'Mapping cadres'!$B$1:$B$616,0), MATCH(AX$32,'Mapping cadres'!$B$1:$Z$1,0))</f>
        <v>0</v>
      </c>
      <c r="AY212" s="226">
        <f t="shared" si="53"/>
        <v>0</v>
      </c>
      <c r="AZ212" s="226">
        <f t="shared" si="54"/>
        <v>0</v>
      </c>
      <c r="BA212" s="226">
        <f t="shared" si="55"/>
        <v>0</v>
      </c>
      <c r="BB212" s="226">
        <f t="shared" si="56"/>
        <v>0</v>
      </c>
      <c r="BC212" s="226">
        <f t="shared" si="57"/>
        <v>0</v>
      </c>
      <c r="BD212" s="226">
        <f t="shared" si="58"/>
        <v>0</v>
      </c>
      <c r="BE212" s="226">
        <f t="shared" si="59"/>
        <v>18</v>
      </c>
      <c r="BF212" s="226">
        <f t="shared" si="60"/>
        <v>0</v>
      </c>
      <c r="BG212" s="226">
        <f t="shared" si="61"/>
        <v>0</v>
      </c>
      <c r="BH212" s="226">
        <f t="shared" si="62"/>
        <v>0</v>
      </c>
      <c r="BI212" s="226">
        <f t="shared" si="63"/>
        <v>0</v>
      </c>
      <c r="BJ212" s="226">
        <f t="shared" si="64"/>
        <v>0</v>
      </c>
      <c r="BK212" s="226">
        <f t="shared" si="65"/>
        <v>0</v>
      </c>
      <c r="BL212" s="226">
        <f t="shared" si="66"/>
        <v>0</v>
      </c>
      <c r="BM212" s="226">
        <f t="shared" si="67"/>
        <v>0</v>
      </c>
      <c r="BN212" s="226">
        <f t="shared" si="68"/>
        <v>0</v>
      </c>
      <c r="BO212" s="226">
        <f t="shared" si="69"/>
        <v>0</v>
      </c>
      <c r="BP212" s="226">
        <f t="shared" si="70"/>
        <v>0</v>
      </c>
      <c r="BQ212" s="226">
        <f t="shared" si="71"/>
        <v>0</v>
      </c>
      <c r="BR212" s="226">
        <f t="shared" si="72"/>
        <v>0</v>
      </c>
      <c r="BS212" s="226">
        <f t="shared" si="73"/>
        <v>0</v>
      </c>
      <c r="BT212" s="226">
        <f t="shared" si="74"/>
        <v>0</v>
      </c>
      <c r="BU212" s="226">
        <f t="shared" si="75"/>
        <v>0</v>
      </c>
      <c r="BV212" s="226">
        <f t="shared" si="76"/>
        <v>0</v>
      </c>
    </row>
    <row r="213" spans="1:74">
      <c r="A213" s="226">
        <v>181</v>
      </c>
      <c r="B213" s="226" t="s">
        <v>1485</v>
      </c>
      <c r="C213" s="226">
        <f>INDEX('Uganda workforce data - raw'!$A$4:$F$619,MATCH($B213, 'Uganda workforce data - raw'!$B$4:$B$619,0), MATCH("Filled Male",'Uganda workforce data - raw'!$A$4:$F$4,0))*INDEX('Mapping cadres'!$B$1:$Z$616,MATCH($B213, 'Mapping cadres'!$B$1:$B$616,0), MATCH(C$32,'Mapping cadres'!$B$1:$Z$1,0))</f>
        <v>0</v>
      </c>
      <c r="D213" s="226">
        <f>INDEX('Uganda workforce data - raw'!$A$4:$F$619,MATCH($B213, 'Uganda workforce data - raw'!$B$4:$B$619,0), MATCH("Filled Male",'Uganda workforce data - raw'!$A$4:$F$4,0))*INDEX('Mapping cadres'!$B$1:$Z$616,MATCH($B213, 'Mapping cadres'!$B$1:$B$616,0), MATCH(D$32,'Mapping cadres'!$B$1:$Z$1,0))</f>
        <v>0</v>
      </c>
      <c r="E213" s="226">
        <f>INDEX('Uganda workforce data - raw'!$A$4:$F$619,MATCH($B213, 'Uganda workforce data - raw'!$B$4:$B$619,0), MATCH("Filled Male",'Uganda workforce data - raw'!$A$4:$F$4,0))*INDEX('Mapping cadres'!$B$1:$Z$616,MATCH($B213, 'Mapping cadres'!$B$1:$B$616,0), MATCH(E$32,'Mapping cadres'!$B$1:$Z$1,0))</f>
        <v>0</v>
      </c>
      <c r="F213" s="226">
        <f>INDEX('Uganda workforce data - raw'!$A$4:$F$619,MATCH($B213, 'Uganda workforce data - raw'!$B$4:$B$619,0), MATCH("Filled Male",'Uganda workforce data - raw'!$A$4:$F$4,0))*INDEX('Mapping cadres'!$B$1:$Z$616,MATCH($B213, 'Mapping cadres'!$B$1:$B$616,0), MATCH(F$32,'Mapping cadres'!$B$1:$Z$1,0))</f>
        <v>0</v>
      </c>
      <c r="G213" s="226">
        <f>INDEX('Uganda workforce data - raw'!$A$4:$F$619,MATCH($B213, 'Uganda workforce data - raw'!$B$4:$B$619,0), MATCH("Filled Male",'Uganda workforce data - raw'!$A$4:$F$4,0))*INDEX('Mapping cadres'!$B$1:$Z$616,MATCH($B213, 'Mapping cadres'!$B$1:$B$616,0), MATCH(G$32,'Mapping cadres'!$B$1:$Z$1,0))</f>
        <v>0</v>
      </c>
      <c r="H213" s="226">
        <f>INDEX('Uganda workforce data - raw'!$A$4:$F$619,MATCH($B213, 'Uganda workforce data - raw'!$B$4:$B$619,0), MATCH("Filled Male",'Uganda workforce data - raw'!$A$4:$F$4,0))*INDEX('Mapping cadres'!$B$1:$Z$616,MATCH($B213, 'Mapping cadres'!$B$1:$B$616,0), MATCH(H$32,'Mapping cadres'!$B$1:$Z$1,0))</f>
        <v>0</v>
      </c>
      <c r="I213" s="226">
        <f>INDEX('Uganda workforce data - raw'!$A$4:$F$619,MATCH($B213, 'Uganda workforce data - raw'!$B$4:$B$619,0), MATCH("Filled Male",'Uganda workforce data - raw'!$A$4:$F$4,0))*INDEX('Mapping cadres'!$B$1:$Z$616,MATCH($B213, 'Mapping cadres'!$B$1:$B$616,0), MATCH(I$32,'Mapping cadres'!$B$1:$Z$1,0))</f>
        <v>1</v>
      </c>
      <c r="J213" s="226">
        <f>INDEX('Uganda workforce data - raw'!$A$4:$F$619,MATCH($B213, 'Uganda workforce data - raw'!$B$4:$B$619,0), MATCH("Filled Male",'Uganda workforce data - raw'!$A$4:$F$4,0))*INDEX('Mapping cadres'!$B$1:$Z$616,MATCH($B213, 'Mapping cadres'!$B$1:$B$616,0), MATCH(J$32,'Mapping cadres'!$B$1:$Z$1,0))</f>
        <v>0</v>
      </c>
      <c r="K213" s="226">
        <f>INDEX('Uganda workforce data - raw'!$A$4:$F$619,MATCH($B213, 'Uganda workforce data - raw'!$B$4:$B$619,0), MATCH("Filled Male",'Uganda workforce data - raw'!$A$4:$F$4,0))*INDEX('Mapping cadres'!$B$1:$Z$616,MATCH($B213, 'Mapping cadres'!$B$1:$B$616,0), MATCH(K$32,'Mapping cadres'!$B$1:$Z$1,0))</f>
        <v>0</v>
      </c>
      <c r="L213" s="226">
        <f>INDEX('Uganda workforce data - raw'!$A$4:$F$619,MATCH($B213, 'Uganda workforce data - raw'!$B$4:$B$619,0), MATCH("Filled Male",'Uganda workforce data - raw'!$A$4:$F$4,0))*INDEX('Mapping cadres'!$B$1:$Z$616,MATCH($B213, 'Mapping cadres'!$B$1:$B$616,0), MATCH(L$32,'Mapping cadres'!$B$1:$Z$1,0))</f>
        <v>0</v>
      </c>
      <c r="M213" s="226">
        <f>INDEX('Uganda workforce data - raw'!$A$4:$F$619,MATCH($B213, 'Uganda workforce data - raw'!$B$4:$B$619,0), MATCH("Filled Male",'Uganda workforce data - raw'!$A$4:$F$4,0))*INDEX('Mapping cadres'!$B$1:$Z$616,MATCH($B213, 'Mapping cadres'!$B$1:$B$616,0), MATCH(M$32,'Mapping cadres'!$B$1:$Z$1,0))</f>
        <v>0</v>
      </c>
      <c r="N213" s="226">
        <f>INDEX('Uganda workforce data - raw'!$A$4:$F$619,MATCH($B213, 'Uganda workforce data - raw'!$B$4:$B$619,0), MATCH("Filled Male",'Uganda workforce data - raw'!$A$4:$F$4,0))*INDEX('Mapping cadres'!$B$1:$Z$616,MATCH($B213, 'Mapping cadres'!$B$1:$B$616,0), MATCH(N$32,'Mapping cadres'!$B$1:$Z$1,0))</f>
        <v>0</v>
      </c>
      <c r="O213" s="226">
        <f>INDEX('Uganda workforce data - raw'!$A$4:$F$619,MATCH($B213, 'Uganda workforce data - raw'!$B$4:$B$619,0), MATCH("Filled Male",'Uganda workforce data - raw'!$A$4:$F$4,0))*INDEX('Mapping cadres'!$B$1:$Z$616,MATCH($B213, 'Mapping cadres'!$B$1:$B$616,0), MATCH(O$32,'Mapping cadres'!$B$1:$Z$1,0))</f>
        <v>0</v>
      </c>
      <c r="P213" s="226">
        <f>INDEX('Uganda workforce data - raw'!$A$4:$F$619,MATCH($B213, 'Uganda workforce data - raw'!$B$4:$B$619,0), MATCH("Filled Male",'Uganda workforce data - raw'!$A$4:$F$4,0))*INDEX('Mapping cadres'!$B$1:$Z$616,MATCH($B213, 'Mapping cadres'!$B$1:$B$616,0), MATCH(P$32,'Mapping cadres'!$B$1:$Z$1,0))</f>
        <v>0</v>
      </c>
      <c r="Q213" s="226">
        <f>INDEX('Uganda workforce data - raw'!$A$4:$F$619,MATCH($B213, 'Uganda workforce data - raw'!$B$4:$B$619,0), MATCH("Filled Male",'Uganda workforce data - raw'!$A$4:$F$4,0))*INDEX('Mapping cadres'!$B$1:$Z$616,MATCH($B213, 'Mapping cadres'!$B$1:$B$616,0), MATCH(Q$32,'Mapping cadres'!$B$1:$Z$1,0))</f>
        <v>0</v>
      </c>
      <c r="R213" s="226">
        <f>INDEX('Uganda workforce data - raw'!$A$4:$F$619,MATCH($B213, 'Uganda workforce data - raw'!$B$4:$B$619,0), MATCH("Filled Male",'Uganda workforce data - raw'!$A$4:$F$4,0))*INDEX('Mapping cadres'!$B$1:$Z$616,MATCH($B213, 'Mapping cadres'!$B$1:$B$616,0), MATCH(R$32,'Mapping cadres'!$B$1:$Z$1,0))</f>
        <v>0</v>
      </c>
      <c r="S213" s="226">
        <f>INDEX('Uganda workforce data - raw'!$A$4:$F$619,MATCH($B213, 'Uganda workforce data - raw'!$B$4:$B$619,0), MATCH("Filled Male",'Uganda workforce data - raw'!$A$4:$F$4,0))*INDEX('Mapping cadres'!$B$1:$Z$616,MATCH($B213, 'Mapping cadres'!$B$1:$B$616,0), MATCH(S$32,'Mapping cadres'!$B$1:$Z$1,0))</f>
        <v>0</v>
      </c>
      <c r="T213" s="226">
        <f>INDEX('Uganda workforce data - raw'!$A$4:$F$619,MATCH($B213, 'Uganda workforce data - raw'!$B$4:$B$619,0), MATCH("Filled Male",'Uganda workforce data - raw'!$A$4:$F$4,0))*INDEX('Mapping cadres'!$B$1:$Z$616,MATCH($B213, 'Mapping cadres'!$B$1:$B$616,0), MATCH(T$32,'Mapping cadres'!$B$1:$Z$1,0))</f>
        <v>0</v>
      </c>
      <c r="U213" s="226">
        <f>INDEX('Uganda workforce data - raw'!$A$4:$F$619,MATCH($B213, 'Uganda workforce data - raw'!$B$4:$B$619,0), MATCH("Filled Male",'Uganda workforce data - raw'!$A$4:$F$4,0))*INDEX('Mapping cadres'!$B$1:$Z$616,MATCH($B213, 'Mapping cadres'!$B$1:$B$616,0), MATCH(U$32,'Mapping cadres'!$B$1:$Z$1,0))</f>
        <v>0</v>
      </c>
      <c r="V213" s="226">
        <f>INDEX('Uganda workforce data - raw'!$A$4:$F$619,MATCH($B213, 'Uganda workforce data - raw'!$B$4:$B$619,0), MATCH("Filled Male",'Uganda workforce data - raw'!$A$4:$F$4,0))*INDEX('Mapping cadres'!$B$1:$Z$616,MATCH($B213, 'Mapping cadres'!$B$1:$B$616,0), MATCH(V$32,'Mapping cadres'!$B$1:$Z$1,0))</f>
        <v>0</v>
      </c>
      <c r="W213" s="226">
        <f>INDEX('Uganda workforce data - raw'!$A$4:$F$619,MATCH($B213, 'Uganda workforce data - raw'!$B$4:$B$619,0), MATCH("Filled Male",'Uganda workforce data - raw'!$A$4:$F$4,0))*INDEX('Mapping cadres'!$B$1:$Z$616,MATCH($B213, 'Mapping cadres'!$B$1:$B$616,0), MATCH(W$32,'Mapping cadres'!$B$1:$Z$1,0))</f>
        <v>0</v>
      </c>
      <c r="X213" s="226">
        <f>INDEX('Uganda workforce data - raw'!$A$4:$F$619,MATCH($B213, 'Uganda workforce data - raw'!$B$4:$B$619,0), MATCH("Filled Male",'Uganda workforce data - raw'!$A$4:$F$4,0))*INDEX('Mapping cadres'!$B$1:$Z$616,MATCH($B213, 'Mapping cadres'!$B$1:$B$616,0), MATCH(X$32,'Mapping cadres'!$B$1:$Z$1,0))</f>
        <v>0</v>
      </c>
      <c r="Y213" s="226">
        <f>INDEX('Uganda workforce data - raw'!$A$4:$F$619,MATCH($B213, 'Uganda workforce data - raw'!$B$4:$B$619,0), MATCH("Filled Male",'Uganda workforce data - raw'!$A$4:$F$4,0))*INDEX('Mapping cadres'!$B$1:$Z$616,MATCH($B213, 'Mapping cadres'!$B$1:$B$616,0), MATCH(Y$32,'Mapping cadres'!$B$1:$Z$1,0))</f>
        <v>0</v>
      </c>
      <c r="Z213" s="226">
        <f>INDEX('Uganda workforce data - raw'!$A$4:$F$619,MATCH($B213, 'Uganda workforce data - raw'!$B$4:$B$619,0), MATCH("Filled Male",'Uganda workforce data - raw'!$A$4:$F$4,0))*INDEX('Mapping cadres'!$B$1:$Z$616,MATCH($B213, 'Mapping cadres'!$B$1:$B$616,0), MATCH(Z$32,'Mapping cadres'!$B$1:$Z$1,0))</f>
        <v>0</v>
      </c>
      <c r="AA213" s="226">
        <f>INDEX('Uganda workforce data - raw'!$A$4:$F$619,MATCH($B213, 'Uganda workforce data - raw'!$B$4:$B$619,0), MATCH("Filled Female",'Uganda workforce data - raw'!$A$4:$F$4,0))*INDEX('Mapping cadres'!$B$1:$Z$616,MATCH($B213, 'Mapping cadres'!$B$1:$B$616,0), MATCH(AA$32,'Mapping cadres'!$B$1:$Z$1,0))</f>
        <v>0</v>
      </c>
      <c r="AB213" s="226">
        <f>INDEX('Uganda workforce data - raw'!$A$4:$F$619,MATCH($B213, 'Uganda workforce data - raw'!$B$4:$B$619,0), MATCH("Filled Female",'Uganda workforce data - raw'!$A$4:$F$4,0))*INDEX('Mapping cadres'!$B$1:$Z$616,MATCH($B213, 'Mapping cadres'!$B$1:$B$616,0), MATCH(AB$32,'Mapping cadres'!$B$1:$Z$1,0))</f>
        <v>0</v>
      </c>
      <c r="AC213" s="226">
        <f>INDEX('Uganda workforce data - raw'!$A$4:$F$619,MATCH($B213, 'Uganda workforce data - raw'!$B$4:$B$619,0), MATCH("Filled Female",'Uganda workforce data - raw'!$A$4:$F$4,0))*INDEX('Mapping cadres'!$B$1:$Z$616,MATCH($B213, 'Mapping cadres'!$B$1:$B$616,0), MATCH(AC$32,'Mapping cadres'!$B$1:$Z$1,0))</f>
        <v>0</v>
      </c>
      <c r="AD213" s="226">
        <f>INDEX('Uganda workforce data - raw'!$A$4:$F$619,MATCH($B213, 'Uganda workforce data - raw'!$B$4:$B$619,0), MATCH("Filled Female",'Uganda workforce data - raw'!$A$4:$F$4,0))*INDEX('Mapping cadres'!$B$1:$Z$616,MATCH($B213, 'Mapping cadres'!$B$1:$B$616,0), MATCH(AD$32,'Mapping cadres'!$B$1:$Z$1,0))</f>
        <v>0</v>
      </c>
      <c r="AE213" s="226">
        <f>INDEX('Uganda workforce data - raw'!$A$4:$F$619,MATCH($B213, 'Uganda workforce data - raw'!$B$4:$B$619,0), MATCH("Filled Female",'Uganda workforce data - raw'!$A$4:$F$4,0))*INDEX('Mapping cadres'!$B$1:$Z$616,MATCH($B213, 'Mapping cadres'!$B$1:$B$616,0), MATCH(AE$32,'Mapping cadres'!$B$1:$Z$1,0))</f>
        <v>0</v>
      </c>
      <c r="AF213" s="226">
        <f>INDEX('Uganda workforce data - raw'!$A$4:$F$619,MATCH($B213, 'Uganda workforce data - raw'!$B$4:$B$619,0), MATCH("Filled Female",'Uganda workforce data - raw'!$A$4:$F$4,0))*INDEX('Mapping cadres'!$B$1:$Z$616,MATCH($B213, 'Mapping cadres'!$B$1:$B$616,0), MATCH(AF$32,'Mapping cadres'!$B$1:$Z$1,0))</f>
        <v>0</v>
      </c>
      <c r="AG213" s="226">
        <f>INDEX('Uganda workforce data - raw'!$A$4:$F$619,MATCH($B213, 'Uganda workforce data - raw'!$B$4:$B$619,0), MATCH("Filled Female",'Uganda workforce data - raw'!$A$4:$F$4,0))*INDEX('Mapping cadres'!$B$1:$Z$616,MATCH($B213, 'Mapping cadres'!$B$1:$B$616,0), MATCH(AG$32,'Mapping cadres'!$B$1:$Z$1,0))</f>
        <v>0</v>
      </c>
      <c r="AH213" s="226">
        <f>INDEX('Uganda workforce data - raw'!$A$4:$F$619,MATCH($B213, 'Uganda workforce data - raw'!$B$4:$B$619,0), MATCH("Filled Female",'Uganda workforce data - raw'!$A$4:$F$4,0))*INDEX('Mapping cadres'!$B$1:$Z$616,MATCH($B213, 'Mapping cadres'!$B$1:$B$616,0), MATCH(AH$32,'Mapping cadres'!$B$1:$Z$1,0))</f>
        <v>0</v>
      </c>
      <c r="AI213" s="226">
        <f>INDEX('Uganda workforce data - raw'!$A$4:$F$619,MATCH($B213, 'Uganda workforce data - raw'!$B$4:$B$619,0), MATCH("Filled Female",'Uganda workforce data - raw'!$A$4:$F$4,0))*INDEX('Mapping cadres'!$B$1:$Z$616,MATCH($B213, 'Mapping cadres'!$B$1:$B$616,0), MATCH(AI$32,'Mapping cadres'!$B$1:$Z$1,0))</f>
        <v>0</v>
      </c>
      <c r="AJ213" s="226">
        <f>INDEX('Uganda workforce data - raw'!$A$4:$F$619,MATCH($B213, 'Uganda workforce data - raw'!$B$4:$B$619,0), MATCH("Filled Female",'Uganda workforce data - raw'!$A$4:$F$4,0))*INDEX('Mapping cadres'!$B$1:$Z$616,MATCH($B213, 'Mapping cadres'!$B$1:$B$616,0), MATCH(AJ$32,'Mapping cadres'!$B$1:$Z$1,0))</f>
        <v>0</v>
      </c>
      <c r="AK213" s="226">
        <f>INDEX('Uganda workforce data - raw'!$A$4:$F$619,MATCH($B213, 'Uganda workforce data - raw'!$B$4:$B$619,0), MATCH("Filled Female",'Uganda workforce data - raw'!$A$4:$F$4,0))*INDEX('Mapping cadres'!$B$1:$Z$616,MATCH($B213, 'Mapping cadres'!$B$1:$B$616,0), MATCH(AK$32,'Mapping cadres'!$B$1:$Z$1,0))</f>
        <v>0</v>
      </c>
      <c r="AL213" s="226">
        <f>INDEX('Uganda workforce data - raw'!$A$4:$F$619,MATCH($B213, 'Uganda workforce data - raw'!$B$4:$B$619,0), MATCH("Filled Female",'Uganda workforce data - raw'!$A$4:$F$4,0))*INDEX('Mapping cadres'!$B$1:$Z$616,MATCH($B213, 'Mapping cadres'!$B$1:$B$616,0), MATCH(AL$32,'Mapping cadres'!$B$1:$Z$1,0))</f>
        <v>0</v>
      </c>
      <c r="AM213" s="226">
        <f>INDEX('Uganda workforce data - raw'!$A$4:$F$619,MATCH($B213, 'Uganda workforce data - raw'!$B$4:$B$619,0), MATCH("Filled Female",'Uganda workforce data - raw'!$A$4:$F$4,0))*INDEX('Mapping cadres'!$B$1:$Z$616,MATCH($B213, 'Mapping cadres'!$B$1:$B$616,0), MATCH(AM$32,'Mapping cadres'!$B$1:$Z$1,0))</f>
        <v>0</v>
      </c>
      <c r="AN213" s="226">
        <f>INDEX('Uganda workforce data - raw'!$A$4:$F$619,MATCH($B213, 'Uganda workforce data - raw'!$B$4:$B$619,0), MATCH("Filled Female",'Uganda workforce data - raw'!$A$4:$F$4,0))*INDEX('Mapping cadres'!$B$1:$Z$616,MATCH($B213, 'Mapping cadres'!$B$1:$B$616,0), MATCH(AN$32,'Mapping cadres'!$B$1:$Z$1,0))</f>
        <v>0</v>
      </c>
      <c r="AO213" s="226">
        <f>INDEX('Uganda workforce data - raw'!$A$4:$F$619,MATCH($B213, 'Uganda workforce data - raw'!$B$4:$B$619,0), MATCH("Filled Female",'Uganda workforce data - raw'!$A$4:$F$4,0))*INDEX('Mapping cadres'!$B$1:$Z$616,MATCH($B213, 'Mapping cadres'!$B$1:$B$616,0), MATCH(AO$32,'Mapping cadres'!$B$1:$Z$1,0))</f>
        <v>0</v>
      </c>
      <c r="AP213" s="226">
        <f>INDEX('Uganda workforce data - raw'!$A$4:$F$619,MATCH($B213, 'Uganda workforce data - raw'!$B$4:$B$619,0), MATCH("Filled Female",'Uganda workforce data - raw'!$A$4:$F$4,0))*INDEX('Mapping cadres'!$B$1:$Z$616,MATCH($B213, 'Mapping cadres'!$B$1:$B$616,0), MATCH(AP$32,'Mapping cadres'!$B$1:$Z$1,0))</f>
        <v>0</v>
      </c>
      <c r="AQ213" s="226">
        <f>INDEX('Uganda workforce data - raw'!$A$4:$F$619,MATCH($B213, 'Uganda workforce data - raw'!$B$4:$B$619,0), MATCH("Filled Female",'Uganda workforce data - raw'!$A$4:$F$4,0))*INDEX('Mapping cadres'!$B$1:$Z$616,MATCH($B213, 'Mapping cadres'!$B$1:$B$616,0), MATCH(AQ$32,'Mapping cadres'!$B$1:$Z$1,0))</f>
        <v>0</v>
      </c>
      <c r="AR213" s="226">
        <f>INDEX('Uganda workforce data - raw'!$A$4:$F$619,MATCH($B213, 'Uganda workforce data - raw'!$B$4:$B$619,0), MATCH("Filled Female",'Uganda workforce data - raw'!$A$4:$F$4,0))*INDEX('Mapping cadres'!$B$1:$Z$616,MATCH($B213, 'Mapping cadres'!$B$1:$B$616,0), MATCH(AR$32,'Mapping cadres'!$B$1:$Z$1,0))</f>
        <v>0</v>
      </c>
      <c r="AS213" s="226">
        <f>INDEX('Uganda workforce data - raw'!$A$4:$F$619,MATCH($B213, 'Uganda workforce data - raw'!$B$4:$B$619,0), MATCH("Filled Female",'Uganda workforce data - raw'!$A$4:$F$4,0))*INDEX('Mapping cadres'!$B$1:$Z$616,MATCH($B213, 'Mapping cadres'!$B$1:$B$616,0), MATCH(AS$32,'Mapping cadres'!$B$1:$Z$1,0))</f>
        <v>0</v>
      </c>
      <c r="AT213" s="226">
        <f>INDEX('Uganda workforce data - raw'!$A$4:$F$619,MATCH($B213, 'Uganda workforce data - raw'!$B$4:$B$619,0), MATCH("Filled Female",'Uganda workforce data - raw'!$A$4:$F$4,0))*INDEX('Mapping cadres'!$B$1:$Z$616,MATCH($B213, 'Mapping cadres'!$B$1:$B$616,0), MATCH(AT$32,'Mapping cadres'!$B$1:$Z$1,0))</f>
        <v>0</v>
      </c>
      <c r="AU213" s="226">
        <f>INDEX('Uganda workforce data - raw'!$A$4:$F$619,MATCH($B213, 'Uganda workforce data - raw'!$B$4:$B$619,0), MATCH("Filled Female",'Uganda workforce data - raw'!$A$4:$F$4,0))*INDEX('Mapping cadres'!$B$1:$Z$616,MATCH($B213, 'Mapping cadres'!$B$1:$B$616,0), MATCH(AU$32,'Mapping cadres'!$B$1:$Z$1,0))</f>
        <v>0</v>
      </c>
      <c r="AV213" s="226">
        <f>INDEX('Uganda workforce data - raw'!$A$4:$F$619,MATCH($B213, 'Uganda workforce data - raw'!$B$4:$B$619,0), MATCH("Filled Female",'Uganda workforce data - raw'!$A$4:$F$4,0))*INDEX('Mapping cadres'!$B$1:$Z$616,MATCH($B213, 'Mapping cadres'!$B$1:$B$616,0), MATCH(AV$32,'Mapping cadres'!$B$1:$Z$1,0))</f>
        <v>0</v>
      </c>
      <c r="AW213" s="226">
        <f>INDEX('Uganda workforce data - raw'!$A$4:$F$619,MATCH($B213, 'Uganda workforce data - raw'!$B$4:$B$619,0), MATCH("Filled Female",'Uganda workforce data - raw'!$A$4:$F$4,0))*INDEX('Mapping cadres'!$B$1:$Z$616,MATCH($B213, 'Mapping cadres'!$B$1:$B$616,0), MATCH(AW$32,'Mapping cadres'!$B$1:$Z$1,0))</f>
        <v>0</v>
      </c>
      <c r="AX213" s="226">
        <f>INDEX('Uganda workforce data - raw'!$A$4:$F$619,MATCH($B213, 'Uganda workforce data - raw'!$B$4:$B$619,0), MATCH("Filled Female",'Uganda workforce data - raw'!$A$4:$F$4,0))*INDEX('Mapping cadres'!$B$1:$Z$616,MATCH($B213, 'Mapping cadres'!$B$1:$B$616,0), MATCH(AX$32,'Mapping cadres'!$B$1:$Z$1,0))</f>
        <v>0</v>
      </c>
      <c r="AY213" s="226">
        <f t="shared" si="53"/>
        <v>0</v>
      </c>
      <c r="AZ213" s="226">
        <f t="shared" si="54"/>
        <v>0</v>
      </c>
      <c r="BA213" s="226">
        <f t="shared" si="55"/>
        <v>0</v>
      </c>
      <c r="BB213" s="226">
        <f t="shared" si="56"/>
        <v>0</v>
      </c>
      <c r="BC213" s="226">
        <f t="shared" si="57"/>
        <v>0</v>
      </c>
      <c r="BD213" s="226">
        <f t="shared" si="58"/>
        <v>0</v>
      </c>
      <c r="BE213" s="226">
        <f t="shared" si="59"/>
        <v>1</v>
      </c>
      <c r="BF213" s="226">
        <f t="shared" si="60"/>
        <v>0</v>
      </c>
      <c r="BG213" s="226">
        <f t="shared" si="61"/>
        <v>0</v>
      </c>
      <c r="BH213" s="226">
        <f t="shared" si="62"/>
        <v>0</v>
      </c>
      <c r="BI213" s="226">
        <f t="shared" si="63"/>
        <v>0</v>
      </c>
      <c r="BJ213" s="226">
        <f t="shared" si="64"/>
        <v>0</v>
      </c>
      <c r="BK213" s="226">
        <f t="shared" si="65"/>
        <v>0</v>
      </c>
      <c r="BL213" s="226">
        <f t="shared" si="66"/>
        <v>0</v>
      </c>
      <c r="BM213" s="226">
        <f t="shared" si="67"/>
        <v>0</v>
      </c>
      <c r="BN213" s="226">
        <f t="shared" si="68"/>
        <v>0</v>
      </c>
      <c r="BO213" s="226">
        <f t="shared" si="69"/>
        <v>0</v>
      </c>
      <c r="BP213" s="226">
        <f t="shared" si="70"/>
        <v>0</v>
      </c>
      <c r="BQ213" s="226">
        <f t="shared" si="71"/>
        <v>0</v>
      </c>
      <c r="BR213" s="226">
        <f t="shared" si="72"/>
        <v>0</v>
      </c>
      <c r="BS213" s="226">
        <f t="shared" si="73"/>
        <v>0</v>
      </c>
      <c r="BT213" s="226">
        <f t="shared" si="74"/>
        <v>0</v>
      </c>
      <c r="BU213" s="226">
        <f t="shared" si="75"/>
        <v>0</v>
      </c>
      <c r="BV213" s="226">
        <f t="shared" si="76"/>
        <v>0</v>
      </c>
    </row>
    <row r="214" spans="1:74">
      <c r="A214" s="226">
        <v>182</v>
      </c>
      <c r="B214" s="226" t="s">
        <v>1486</v>
      </c>
      <c r="C214" s="226">
        <f>INDEX('Uganda workforce data - raw'!$A$4:$F$619,MATCH($B214, 'Uganda workforce data - raw'!$B$4:$B$619,0), MATCH("Filled Male",'Uganda workforce data - raw'!$A$4:$F$4,0))*INDEX('Mapping cadres'!$B$1:$Z$616,MATCH($B214, 'Mapping cadres'!$B$1:$B$616,0), MATCH(C$32,'Mapping cadres'!$B$1:$Z$1,0))</f>
        <v>0</v>
      </c>
      <c r="D214" s="226">
        <f>INDEX('Uganda workforce data - raw'!$A$4:$F$619,MATCH($B214, 'Uganda workforce data - raw'!$B$4:$B$619,0), MATCH("Filled Male",'Uganda workforce data - raw'!$A$4:$F$4,0))*INDEX('Mapping cadres'!$B$1:$Z$616,MATCH($B214, 'Mapping cadres'!$B$1:$B$616,0), MATCH(D$32,'Mapping cadres'!$B$1:$Z$1,0))</f>
        <v>0</v>
      </c>
      <c r="E214" s="226">
        <f>INDEX('Uganda workforce data - raw'!$A$4:$F$619,MATCH($B214, 'Uganda workforce data - raw'!$B$4:$B$619,0), MATCH("Filled Male",'Uganda workforce data - raw'!$A$4:$F$4,0))*INDEX('Mapping cadres'!$B$1:$Z$616,MATCH($B214, 'Mapping cadres'!$B$1:$B$616,0), MATCH(E$32,'Mapping cadres'!$B$1:$Z$1,0))</f>
        <v>0</v>
      </c>
      <c r="F214" s="226">
        <f>INDEX('Uganda workforce data - raw'!$A$4:$F$619,MATCH($B214, 'Uganda workforce data - raw'!$B$4:$B$619,0), MATCH("Filled Male",'Uganda workforce data - raw'!$A$4:$F$4,0))*INDEX('Mapping cadres'!$B$1:$Z$616,MATCH($B214, 'Mapping cadres'!$B$1:$B$616,0), MATCH(F$32,'Mapping cadres'!$B$1:$Z$1,0))</f>
        <v>0</v>
      </c>
      <c r="G214" s="226">
        <f>INDEX('Uganda workforce data - raw'!$A$4:$F$619,MATCH($B214, 'Uganda workforce data - raw'!$B$4:$B$619,0), MATCH("Filled Male",'Uganda workforce data - raw'!$A$4:$F$4,0))*INDEX('Mapping cadres'!$B$1:$Z$616,MATCH($B214, 'Mapping cadres'!$B$1:$B$616,0), MATCH(G$32,'Mapping cadres'!$B$1:$Z$1,0))</f>
        <v>0</v>
      </c>
      <c r="H214" s="226">
        <f>INDEX('Uganda workforce data - raw'!$A$4:$F$619,MATCH($B214, 'Uganda workforce data - raw'!$B$4:$B$619,0), MATCH("Filled Male",'Uganda workforce data - raw'!$A$4:$F$4,0))*INDEX('Mapping cadres'!$B$1:$Z$616,MATCH($B214, 'Mapping cadres'!$B$1:$B$616,0), MATCH(H$32,'Mapping cadres'!$B$1:$Z$1,0))</f>
        <v>0</v>
      </c>
      <c r="I214" s="226">
        <f>INDEX('Uganda workforce data - raw'!$A$4:$F$619,MATCH($B214, 'Uganda workforce data - raw'!$B$4:$B$619,0), MATCH("Filled Male",'Uganda workforce data - raw'!$A$4:$F$4,0))*INDEX('Mapping cadres'!$B$1:$Z$616,MATCH($B214, 'Mapping cadres'!$B$1:$B$616,0), MATCH(I$32,'Mapping cadres'!$B$1:$Z$1,0))</f>
        <v>0</v>
      </c>
      <c r="J214" s="226">
        <f>INDEX('Uganda workforce data - raw'!$A$4:$F$619,MATCH($B214, 'Uganda workforce data - raw'!$B$4:$B$619,0), MATCH("Filled Male",'Uganda workforce data - raw'!$A$4:$F$4,0))*INDEX('Mapping cadres'!$B$1:$Z$616,MATCH($B214, 'Mapping cadres'!$B$1:$B$616,0), MATCH(J$32,'Mapping cadres'!$B$1:$Z$1,0))</f>
        <v>0</v>
      </c>
      <c r="K214" s="226">
        <f>INDEX('Uganda workforce data - raw'!$A$4:$F$619,MATCH($B214, 'Uganda workforce data - raw'!$B$4:$B$619,0), MATCH("Filled Male",'Uganda workforce data - raw'!$A$4:$F$4,0))*INDEX('Mapping cadres'!$B$1:$Z$616,MATCH($B214, 'Mapping cadres'!$B$1:$B$616,0), MATCH(K$32,'Mapping cadres'!$B$1:$Z$1,0))</f>
        <v>0</v>
      </c>
      <c r="L214" s="226">
        <f>INDEX('Uganda workforce data - raw'!$A$4:$F$619,MATCH($B214, 'Uganda workforce data - raw'!$B$4:$B$619,0), MATCH("Filled Male",'Uganda workforce data - raw'!$A$4:$F$4,0))*INDEX('Mapping cadres'!$B$1:$Z$616,MATCH($B214, 'Mapping cadres'!$B$1:$B$616,0), MATCH(L$32,'Mapping cadres'!$B$1:$Z$1,0))</f>
        <v>0</v>
      </c>
      <c r="M214" s="226">
        <f>INDEX('Uganda workforce data - raw'!$A$4:$F$619,MATCH($B214, 'Uganda workforce data - raw'!$B$4:$B$619,0), MATCH("Filled Male",'Uganda workforce data - raw'!$A$4:$F$4,0))*INDEX('Mapping cadres'!$B$1:$Z$616,MATCH($B214, 'Mapping cadres'!$B$1:$B$616,0), MATCH(M$32,'Mapping cadres'!$B$1:$Z$1,0))</f>
        <v>0</v>
      </c>
      <c r="N214" s="226">
        <f>INDEX('Uganda workforce data - raw'!$A$4:$F$619,MATCH($B214, 'Uganda workforce data - raw'!$B$4:$B$619,0), MATCH("Filled Male",'Uganda workforce data - raw'!$A$4:$F$4,0))*INDEX('Mapping cadres'!$B$1:$Z$616,MATCH($B214, 'Mapping cadres'!$B$1:$B$616,0), MATCH(N$32,'Mapping cadres'!$B$1:$Z$1,0))</f>
        <v>0</v>
      </c>
      <c r="O214" s="226">
        <f>INDEX('Uganda workforce data - raw'!$A$4:$F$619,MATCH($B214, 'Uganda workforce data - raw'!$B$4:$B$619,0), MATCH("Filled Male",'Uganda workforce data - raw'!$A$4:$F$4,0))*INDEX('Mapping cadres'!$B$1:$Z$616,MATCH($B214, 'Mapping cadres'!$B$1:$B$616,0), MATCH(O$32,'Mapping cadres'!$B$1:$Z$1,0))</f>
        <v>0</v>
      </c>
      <c r="P214" s="226">
        <f>INDEX('Uganda workforce data - raw'!$A$4:$F$619,MATCH($B214, 'Uganda workforce data - raw'!$B$4:$B$619,0), MATCH("Filled Male",'Uganda workforce data - raw'!$A$4:$F$4,0))*INDEX('Mapping cadres'!$B$1:$Z$616,MATCH($B214, 'Mapping cadres'!$B$1:$B$616,0), MATCH(P$32,'Mapping cadres'!$B$1:$Z$1,0))</f>
        <v>0</v>
      </c>
      <c r="Q214" s="226">
        <f>INDEX('Uganda workforce data - raw'!$A$4:$F$619,MATCH($B214, 'Uganda workforce data - raw'!$B$4:$B$619,0), MATCH("Filled Male",'Uganda workforce data - raw'!$A$4:$F$4,0))*INDEX('Mapping cadres'!$B$1:$Z$616,MATCH($B214, 'Mapping cadres'!$B$1:$B$616,0), MATCH(Q$32,'Mapping cadres'!$B$1:$Z$1,0))</f>
        <v>0</v>
      </c>
      <c r="R214" s="226">
        <f>INDEX('Uganda workforce data - raw'!$A$4:$F$619,MATCH($B214, 'Uganda workforce data - raw'!$B$4:$B$619,0), MATCH("Filled Male",'Uganda workforce data - raw'!$A$4:$F$4,0))*INDEX('Mapping cadres'!$B$1:$Z$616,MATCH($B214, 'Mapping cadres'!$B$1:$B$616,0), MATCH(R$32,'Mapping cadres'!$B$1:$Z$1,0))</f>
        <v>0</v>
      </c>
      <c r="S214" s="226">
        <f>INDEX('Uganda workforce data - raw'!$A$4:$F$619,MATCH($B214, 'Uganda workforce data - raw'!$B$4:$B$619,0), MATCH("Filled Male",'Uganda workforce data - raw'!$A$4:$F$4,0))*INDEX('Mapping cadres'!$B$1:$Z$616,MATCH($B214, 'Mapping cadres'!$B$1:$B$616,0), MATCH(S$32,'Mapping cadres'!$B$1:$Z$1,0))</f>
        <v>0</v>
      </c>
      <c r="T214" s="226">
        <f>INDEX('Uganda workforce data - raw'!$A$4:$F$619,MATCH($B214, 'Uganda workforce data - raw'!$B$4:$B$619,0), MATCH("Filled Male",'Uganda workforce data - raw'!$A$4:$F$4,0))*INDEX('Mapping cadres'!$B$1:$Z$616,MATCH($B214, 'Mapping cadres'!$B$1:$B$616,0), MATCH(T$32,'Mapping cadres'!$B$1:$Z$1,0))</f>
        <v>0</v>
      </c>
      <c r="U214" s="226">
        <f>INDEX('Uganda workforce data - raw'!$A$4:$F$619,MATCH($B214, 'Uganda workforce data - raw'!$B$4:$B$619,0), MATCH("Filled Male",'Uganda workforce data - raw'!$A$4:$F$4,0))*INDEX('Mapping cadres'!$B$1:$Z$616,MATCH($B214, 'Mapping cadres'!$B$1:$B$616,0), MATCH(U$32,'Mapping cadres'!$B$1:$Z$1,0))</f>
        <v>2</v>
      </c>
      <c r="V214" s="226">
        <f>INDEX('Uganda workforce data - raw'!$A$4:$F$619,MATCH($B214, 'Uganda workforce data - raw'!$B$4:$B$619,0), MATCH("Filled Male",'Uganda workforce data - raw'!$A$4:$F$4,0))*INDEX('Mapping cadres'!$B$1:$Z$616,MATCH($B214, 'Mapping cadres'!$B$1:$B$616,0), MATCH(V$32,'Mapping cadres'!$B$1:$Z$1,0))</f>
        <v>0</v>
      </c>
      <c r="W214" s="226">
        <f>INDEX('Uganda workforce data - raw'!$A$4:$F$619,MATCH($B214, 'Uganda workforce data - raw'!$B$4:$B$619,0), MATCH("Filled Male",'Uganda workforce data - raw'!$A$4:$F$4,0))*INDEX('Mapping cadres'!$B$1:$Z$616,MATCH($B214, 'Mapping cadres'!$B$1:$B$616,0), MATCH(W$32,'Mapping cadres'!$B$1:$Z$1,0))</f>
        <v>0</v>
      </c>
      <c r="X214" s="226">
        <f>INDEX('Uganda workforce data - raw'!$A$4:$F$619,MATCH($B214, 'Uganda workforce data - raw'!$B$4:$B$619,0), MATCH("Filled Male",'Uganda workforce data - raw'!$A$4:$F$4,0))*INDEX('Mapping cadres'!$B$1:$Z$616,MATCH($B214, 'Mapping cadres'!$B$1:$B$616,0), MATCH(X$32,'Mapping cadres'!$B$1:$Z$1,0))</f>
        <v>0</v>
      </c>
      <c r="Y214" s="226">
        <f>INDEX('Uganda workforce data - raw'!$A$4:$F$619,MATCH($B214, 'Uganda workforce data - raw'!$B$4:$B$619,0), MATCH("Filled Male",'Uganda workforce data - raw'!$A$4:$F$4,0))*INDEX('Mapping cadres'!$B$1:$Z$616,MATCH($B214, 'Mapping cadres'!$B$1:$B$616,0), MATCH(Y$32,'Mapping cadres'!$B$1:$Z$1,0))</f>
        <v>0</v>
      </c>
      <c r="Z214" s="226">
        <f>INDEX('Uganda workforce data - raw'!$A$4:$F$619,MATCH($B214, 'Uganda workforce data - raw'!$B$4:$B$619,0), MATCH("Filled Male",'Uganda workforce data - raw'!$A$4:$F$4,0))*INDEX('Mapping cadres'!$B$1:$Z$616,MATCH($B214, 'Mapping cadres'!$B$1:$B$616,0), MATCH(Z$32,'Mapping cadres'!$B$1:$Z$1,0))</f>
        <v>0</v>
      </c>
      <c r="AA214" s="226">
        <f>INDEX('Uganda workforce data - raw'!$A$4:$F$619,MATCH($B214, 'Uganda workforce data - raw'!$B$4:$B$619,0), MATCH("Filled Female",'Uganda workforce data - raw'!$A$4:$F$4,0))*INDEX('Mapping cadres'!$B$1:$Z$616,MATCH($B214, 'Mapping cadres'!$B$1:$B$616,0), MATCH(AA$32,'Mapping cadres'!$B$1:$Z$1,0))</f>
        <v>0</v>
      </c>
      <c r="AB214" s="226">
        <f>INDEX('Uganda workforce data - raw'!$A$4:$F$619,MATCH($B214, 'Uganda workforce data - raw'!$B$4:$B$619,0), MATCH("Filled Female",'Uganda workforce data - raw'!$A$4:$F$4,0))*INDEX('Mapping cadres'!$B$1:$Z$616,MATCH($B214, 'Mapping cadres'!$B$1:$B$616,0), MATCH(AB$32,'Mapping cadres'!$B$1:$Z$1,0))</f>
        <v>0</v>
      </c>
      <c r="AC214" s="226">
        <f>INDEX('Uganda workforce data - raw'!$A$4:$F$619,MATCH($B214, 'Uganda workforce data - raw'!$B$4:$B$619,0), MATCH("Filled Female",'Uganda workforce data - raw'!$A$4:$F$4,0))*INDEX('Mapping cadres'!$B$1:$Z$616,MATCH($B214, 'Mapping cadres'!$B$1:$B$616,0), MATCH(AC$32,'Mapping cadres'!$B$1:$Z$1,0))</f>
        <v>0</v>
      </c>
      <c r="AD214" s="226">
        <f>INDEX('Uganda workforce data - raw'!$A$4:$F$619,MATCH($B214, 'Uganda workforce data - raw'!$B$4:$B$619,0), MATCH("Filled Female",'Uganda workforce data - raw'!$A$4:$F$4,0))*INDEX('Mapping cadres'!$B$1:$Z$616,MATCH($B214, 'Mapping cadres'!$B$1:$B$616,0), MATCH(AD$32,'Mapping cadres'!$B$1:$Z$1,0))</f>
        <v>0</v>
      </c>
      <c r="AE214" s="226">
        <f>INDEX('Uganda workforce data - raw'!$A$4:$F$619,MATCH($B214, 'Uganda workforce data - raw'!$B$4:$B$619,0), MATCH("Filled Female",'Uganda workforce data - raw'!$A$4:$F$4,0))*INDEX('Mapping cadres'!$B$1:$Z$616,MATCH($B214, 'Mapping cadres'!$B$1:$B$616,0), MATCH(AE$32,'Mapping cadres'!$B$1:$Z$1,0))</f>
        <v>0</v>
      </c>
      <c r="AF214" s="226">
        <f>INDEX('Uganda workforce data - raw'!$A$4:$F$619,MATCH($B214, 'Uganda workforce data - raw'!$B$4:$B$619,0), MATCH("Filled Female",'Uganda workforce data - raw'!$A$4:$F$4,0))*INDEX('Mapping cadres'!$B$1:$Z$616,MATCH($B214, 'Mapping cadres'!$B$1:$B$616,0), MATCH(AF$32,'Mapping cadres'!$B$1:$Z$1,0))</f>
        <v>0</v>
      </c>
      <c r="AG214" s="226">
        <f>INDEX('Uganda workforce data - raw'!$A$4:$F$619,MATCH($B214, 'Uganda workforce data - raw'!$B$4:$B$619,0), MATCH("Filled Female",'Uganda workforce data - raw'!$A$4:$F$4,0))*INDEX('Mapping cadres'!$B$1:$Z$616,MATCH($B214, 'Mapping cadres'!$B$1:$B$616,0), MATCH(AG$32,'Mapping cadres'!$B$1:$Z$1,0))</f>
        <v>0</v>
      </c>
      <c r="AH214" s="226">
        <f>INDEX('Uganda workforce data - raw'!$A$4:$F$619,MATCH($B214, 'Uganda workforce data - raw'!$B$4:$B$619,0), MATCH("Filled Female",'Uganda workforce data - raw'!$A$4:$F$4,0))*INDEX('Mapping cadres'!$B$1:$Z$616,MATCH($B214, 'Mapping cadres'!$B$1:$B$616,0), MATCH(AH$32,'Mapping cadres'!$B$1:$Z$1,0))</f>
        <v>0</v>
      </c>
      <c r="AI214" s="226">
        <f>INDEX('Uganda workforce data - raw'!$A$4:$F$619,MATCH($B214, 'Uganda workforce data - raw'!$B$4:$B$619,0), MATCH("Filled Female",'Uganda workforce data - raw'!$A$4:$F$4,0))*INDEX('Mapping cadres'!$B$1:$Z$616,MATCH($B214, 'Mapping cadres'!$B$1:$B$616,0), MATCH(AI$32,'Mapping cadres'!$B$1:$Z$1,0))</f>
        <v>0</v>
      </c>
      <c r="AJ214" s="226">
        <f>INDEX('Uganda workforce data - raw'!$A$4:$F$619,MATCH($B214, 'Uganda workforce data - raw'!$B$4:$B$619,0), MATCH("Filled Female",'Uganda workforce data - raw'!$A$4:$F$4,0))*INDEX('Mapping cadres'!$B$1:$Z$616,MATCH($B214, 'Mapping cadres'!$B$1:$B$616,0), MATCH(AJ$32,'Mapping cadres'!$B$1:$Z$1,0))</f>
        <v>0</v>
      </c>
      <c r="AK214" s="226">
        <f>INDEX('Uganda workforce data - raw'!$A$4:$F$619,MATCH($B214, 'Uganda workforce data - raw'!$B$4:$B$619,0), MATCH("Filled Female",'Uganda workforce data - raw'!$A$4:$F$4,0))*INDEX('Mapping cadres'!$B$1:$Z$616,MATCH($B214, 'Mapping cadres'!$B$1:$B$616,0), MATCH(AK$32,'Mapping cadres'!$B$1:$Z$1,0))</f>
        <v>0</v>
      </c>
      <c r="AL214" s="226">
        <f>INDEX('Uganda workforce data - raw'!$A$4:$F$619,MATCH($B214, 'Uganda workforce data - raw'!$B$4:$B$619,0), MATCH("Filled Female",'Uganda workforce data - raw'!$A$4:$F$4,0))*INDEX('Mapping cadres'!$B$1:$Z$616,MATCH($B214, 'Mapping cadres'!$B$1:$B$616,0), MATCH(AL$32,'Mapping cadres'!$B$1:$Z$1,0))</f>
        <v>0</v>
      </c>
      <c r="AM214" s="226">
        <f>INDEX('Uganda workforce data - raw'!$A$4:$F$619,MATCH($B214, 'Uganda workforce data - raw'!$B$4:$B$619,0), MATCH("Filled Female",'Uganda workforce data - raw'!$A$4:$F$4,0))*INDEX('Mapping cadres'!$B$1:$Z$616,MATCH($B214, 'Mapping cadres'!$B$1:$B$616,0), MATCH(AM$32,'Mapping cadres'!$B$1:$Z$1,0))</f>
        <v>0</v>
      </c>
      <c r="AN214" s="226">
        <f>INDEX('Uganda workforce data - raw'!$A$4:$F$619,MATCH($B214, 'Uganda workforce data - raw'!$B$4:$B$619,0), MATCH("Filled Female",'Uganda workforce data - raw'!$A$4:$F$4,0))*INDEX('Mapping cadres'!$B$1:$Z$616,MATCH($B214, 'Mapping cadres'!$B$1:$B$616,0), MATCH(AN$32,'Mapping cadres'!$B$1:$Z$1,0))</f>
        <v>0</v>
      </c>
      <c r="AO214" s="226">
        <f>INDEX('Uganda workforce data - raw'!$A$4:$F$619,MATCH($B214, 'Uganda workforce data - raw'!$B$4:$B$619,0), MATCH("Filled Female",'Uganda workforce data - raw'!$A$4:$F$4,0))*INDEX('Mapping cadres'!$B$1:$Z$616,MATCH($B214, 'Mapping cadres'!$B$1:$B$616,0), MATCH(AO$32,'Mapping cadres'!$B$1:$Z$1,0))</f>
        <v>0</v>
      </c>
      <c r="AP214" s="226">
        <f>INDEX('Uganda workforce data - raw'!$A$4:$F$619,MATCH($B214, 'Uganda workforce data - raw'!$B$4:$B$619,0), MATCH("Filled Female",'Uganda workforce data - raw'!$A$4:$F$4,0))*INDEX('Mapping cadres'!$B$1:$Z$616,MATCH($B214, 'Mapping cadres'!$B$1:$B$616,0), MATCH(AP$32,'Mapping cadres'!$B$1:$Z$1,0))</f>
        <v>0</v>
      </c>
      <c r="AQ214" s="226">
        <f>INDEX('Uganda workforce data - raw'!$A$4:$F$619,MATCH($B214, 'Uganda workforce data - raw'!$B$4:$B$619,0), MATCH("Filled Female",'Uganda workforce data - raw'!$A$4:$F$4,0))*INDEX('Mapping cadres'!$B$1:$Z$616,MATCH($B214, 'Mapping cadres'!$B$1:$B$616,0), MATCH(AQ$32,'Mapping cadres'!$B$1:$Z$1,0))</f>
        <v>0</v>
      </c>
      <c r="AR214" s="226">
        <f>INDEX('Uganda workforce data - raw'!$A$4:$F$619,MATCH($B214, 'Uganda workforce data - raw'!$B$4:$B$619,0), MATCH("Filled Female",'Uganda workforce data - raw'!$A$4:$F$4,0))*INDEX('Mapping cadres'!$B$1:$Z$616,MATCH($B214, 'Mapping cadres'!$B$1:$B$616,0), MATCH(AR$32,'Mapping cadres'!$B$1:$Z$1,0))</f>
        <v>0</v>
      </c>
      <c r="AS214" s="226">
        <f>INDEX('Uganda workforce data - raw'!$A$4:$F$619,MATCH($B214, 'Uganda workforce data - raw'!$B$4:$B$619,0), MATCH("Filled Female",'Uganda workforce data - raw'!$A$4:$F$4,0))*INDEX('Mapping cadres'!$B$1:$Z$616,MATCH($B214, 'Mapping cadres'!$B$1:$B$616,0), MATCH(AS$32,'Mapping cadres'!$B$1:$Z$1,0))</f>
        <v>0</v>
      </c>
      <c r="AT214" s="226">
        <f>INDEX('Uganda workforce data - raw'!$A$4:$F$619,MATCH($B214, 'Uganda workforce data - raw'!$B$4:$B$619,0), MATCH("Filled Female",'Uganda workforce data - raw'!$A$4:$F$4,0))*INDEX('Mapping cadres'!$B$1:$Z$616,MATCH($B214, 'Mapping cadres'!$B$1:$B$616,0), MATCH(AT$32,'Mapping cadres'!$B$1:$Z$1,0))</f>
        <v>0</v>
      </c>
      <c r="AU214" s="226">
        <f>INDEX('Uganda workforce data - raw'!$A$4:$F$619,MATCH($B214, 'Uganda workforce data - raw'!$B$4:$B$619,0), MATCH("Filled Female",'Uganda workforce data - raw'!$A$4:$F$4,0))*INDEX('Mapping cadres'!$B$1:$Z$616,MATCH($B214, 'Mapping cadres'!$B$1:$B$616,0), MATCH(AU$32,'Mapping cadres'!$B$1:$Z$1,0))</f>
        <v>0</v>
      </c>
      <c r="AV214" s="226">
        <f>INDEX('Uganda workforce data - raw'!$A$4:$F$619,MATCH($B214, 'Uganda workforce data - raw'!$B$4:$B$619,0), MATCH("Filled Female",'Uganda workforce data - raw'!$A$4:$F$4,0))*INDEX('Mapping cadres'!$B$1:$Z$616,MATCH($B214, 'Mapping cadres'!$B$1:$B$616,0), MATCH(AV$32,'Mapping cadres'!$B$1:$Z$1,0))</f>
        <v>0</v>
      </c>
      <c r="AW214" s="226">
        <f>INDEX('Uganda workforce data - raw'!$A$4:$F$619,MATCH($B214, 'Uganda workforce data - raw'!$B$4:$B$619,0), MATCH("Filled Female",'Uganda workforce data - raw'!$A$4:$F$4,0))*INDEX('Mapping cadres'!$B$1:$Z$616,MATCH($B214, 'Mapping cadres'!$B$1:$B$616,0), MATCH(AW$32,'Mapping cadres'!$B$1:$Z$1,0))</f>
        <v>0</v>
      </c>
      <c r="AX214" s="226">
        <f>INDEX('Uganda workforce data - raw'!$A$4:$F$619,MATCH($B214, 'Uganda workforce data - raw'!$B$4:$B$619,0), MATCH("Filled Female",'Uganda workforce data - raw'!$A$4:$F$4,0))*INDEX('Mapping cadres'!$B$1:$Z$616,MATCH($B214, 'Mapping cadres'!$B$1:$B$616,0), MATCH(AX$32,'Mapping cadres'!$B$1:$Z$1,0))</f>
        <v>0</v>
      </c>
      <c r="AY214" s="226">
        <f t="shared" si="53"/>
        <v>0</v>
      </c>
      <c r="AZ214" s="226">
        <f t="shared" si="54"/>
        <v>0</v>
      </c>
      <c r="BA214" s="226">
        <f t="shared" si="55"/>
        <v>0</v>
      </c>
      <c r="BB214" s="226">
        <f t="shared" si="56"/>
        <v>0</v>
      </c>
      <c r="BC214" s="226">
        <f t="shared" si="57"/>
        <v>0</v>
      </c>
      <c r="BD214" s="226">
        <f t="shared" si="58"/>
        <v>0</v>
      </c>
      <c r="BE214" s="226">
        <f t="shared" si="59"/>
        <v>0</v>
      </c>
      <c r="BF214" s="226">
        <f t="shared" si="60"/>
        <v>0</v>
      </c>
      <c r="BG214" s="226">
        <f t="shared" si="61"/>
        <v>0</v>
      </c>
      <c r="BH214" s="226">
        <f t="shared" si="62"/>
        <v>0</v>
      </c>
      <c r="BI214" s="226">
        <f t="shared" si="63"/>
        <v>0</v>
      </c>
      <c r="BJ214" s="226">
        <f t="shared" si="64"/>
        <v>0</v>
      </c>
      <c r="BK214" s="226">
        <f t="shared" si="65"/>
        <v>0</v>
      </c>
      <c r="BL214" s="226">
        <f t="shared" si="66"/>
        <v>0</v>
      </c>
      <c r="BM214" s="226">
        <f t="shared" si="67"/>
        <v>0</v>
      </c>
      <c r="BN214" s="226">
        <f t="shared" si="68"/>
        <v>0</v>
      </c>
      <c r="BO214" s="226">
        <f t="shared" si="69"/>
        <v>0</v>
      </c>
      <c r="BP214" s="226">
        <f t="shared" si="70"/>
        <v>0</v>
      </c>
      <c r="BQ214" s="226">
        <f t="shared" si="71"/>
        <v>2</v>
      </c>
      <c r="BR214" s="226">
        <f t="shared" si="72"/>
        <v>0</v>
      </c>
      <c r="BS214" s="226">
        <f t="shared" si="73"/>
        <v>0</v>
      </c>
      <c r="BT214" s="226">
        <f t="shared" si="74"/>
        <v>0</v>
      </c>
      <c r="BU214" s="226">
        <f t="shared" si="75"/>
        <v>0</v>
      </c>
      <c r="BV214" s="226">
        <f t="shared" si="76"/>
        <v>0</v>
      </c>
    </row>
    <row r="215" spans="1:74">
      <c r="A215" s="226">
        <v>183</v>
      </c>
      <c r="B215" s="226" t="s">
        <v>1487</v>
      </c>
      <c r="C215" s="226">
        <f>INDEX('Uganda workforce data - raw'!$A$4:$F$619,MATCH($B215, 'Uganda workforce data - raw'!$B$4:$B$619,0), MATCH("Filled Male",'Uganda workforce data - raw'!$A$4:$F$4,0))*INDEX('Mapping cadres'!$B$1:$Z$616,MATCH($B215, 'Mapping cadres'!$B$1:$B$616,0), MATCH(C$32,'Mapping cadres'!$B$1:$Z$1,0))</f>
        <v>0</v>
      </c>
      <c r="D215" s="226">
        <f>INDEX('Uganda workforce data - raw'!$A$4:$F$619,MATCH($B215, 'Uganda workforce data - raw'!$B$4:$B$619,0), MATCH("Filled Male",'Uganda workforce data - raw'!$A$4:$F$4,0))*INDEX('Mapping cadres'!$B$1:$Z$616,MATCH($B215, 'Mapping cadres'!$B$1:$B$616,0), MATCH(D$32,'Mapping cadres'!$B$1:$Z$1,0))</f>
        <v>0</v>
      </c>
      <c r="E215" s="226">
        <f>INDEX('Uganda workforce data - raw'!$A$4:$F$619,MATCH($B215, 'Uganda workforce data - raw'!$B$4:$B$619,0), MATCH("Filled Male",'Uganda workforce data - raw'!$A$4:$F$4,0))*INDEX('Mapping cadres'!$B$1:$Z$616,MATCH($B215, 'Mapping cadres'!$B$1:$B$616,0), MATCH(E$32,'Mapping cadres'!$B$1:$Z$1,0))</f>
        <v>0</v>
      </c>
      <c r="F215" s="226">
        <f>INDEX('Uganda workforce data - raw'!$A$4:$F$619,MATCH($B215, 'Uganda workforce data - raw'!$B$4:$B$619,0), MATCH("Filled Male",'Uganda workforce data - raw'!$A$4:$F$4,0))*INDEX('Mapping cadres'!$B$1:$Z$616,MATCH($B215, 'Mapping cadres'!$B$1:$B$616,0), MATCH(F$32,'Mapping cadres'!$B$1:$Z$1,0))</f>
        <v>0</v>
      </c>
      <c r="G215" s="226">
        <f>INDEX('Uganda workforce data - raw'!$A$4:$F$619,MATCH($B215, 'Uganda workforce data - raw'!$B$4:$B$619,0), MATCH("Filled Male",'Uganda workforce data - raw'!$A$4:$F$4,0))*INDEX('Mapping cadres'!$B$1:$Z$616,MATCH($B215, 'Mapping cadres'!$B$1:$B$616,0), MATCH(G$32,'Mapping cadres'!$B$1:$Z$1,0))</f>
        <v>0</v>
      </c>
      <c r="H215" s="226">
        <f>INDEX('Uganda workforce data - raw'!$A$4:$F$619,MATCH($B215, 'Uganda workforce data - raw'!$B$4:$B$619,0), MATCH("Filled Male",'Uganda workforce data - raw'!$A$4:$F$4,0))*INDEX('Mapping cadres'!$B$1:$Z$616,MATCH($B215, 'Mapping cadres'!$B$1:$B$616,0), MATCH(H$32,'Mapping cadres'!$B$1:$Z$1,0))</f>
        <v>0</v>
      </c>
      <c r="I215" s="226">
        <f>INDEX('Uganda workforce data - raw'!$A$4:$F$619,MATCH($B215, 'Uganda workforce data - raw'!$B$4:$B$619,0), MATCH("Filled Male",'Uganda workforce data - raw'!$A$4:$F$4,0))*INDEX('Mapping cadres'!$B$1:$Z$616,MATCH($B215, 'Mapping cadres'!$B$1:$B$616,0), MATCH(I$32,'Mapping cadres'!$B$1:$Z$1,0))</f>
        <v>0</v>
      </c>
      <c r="J215" s="226">
        <f>INDEX('Uganda workforce data - raw'!$A$4:$F$619,MATCH($B215, 'Uganda workforce data - raw'!$B$4:$B$619,0), MATCH("Filled Male",'Uganda workforce data - raw'!$A$4:$F$4,0))*INDEX('Mapping cadres'!$B$1:$Z$616,MATCH($B215, 'Mapping cadres'!$B$1:$B$616,0), MATCH(J$32,'Mapping cadres'!$B$1:$Z$1,0))</f>
        <v>0</v>
      </c>
      <c r="K215" s="226">
        <f>INDEX('Uganda workforce data - raw'!$A$4:$F$619,MATCH($B215, 'Uganda workforce data - raw'!$B$4:$B$619,0), MATCH("Filled Male",'Uganda workforce data - raw'!$A$4:$F$4,0))*INDEX('Mapping cadres'!$B$1:$Z$616,MATCH($B215, 'Mapping cadres'!$B$1:$B$616,0), MATCH(K$32,'Mapping cadres'!$B$1:$Z$1,0))</f>
        <v>0</v>
      </c>
      <c r="L215" s="226">
        <f>INDEX('Uganda workforce data - raw'!$A$4:$F$619,MATCH($B215, 'Uganda workforce data - raw'!$B$4:$B$619,0), MATCH("Filled Male",'Uganda workforce data - raw'!$A$4:$F$4,0))*INDEX('Mapping cadres'!$B$1:$Z$616,MATCH($B215, 'Mapping cadres'!$B$1:$B$616,0), MATCH(L$32,'Mapping cadres'!$B$1:$Z$1,0))</f>
        <v>0</v>
      </c>
      <c r="M215" s="226">
        <f>INDEX('Uganda workforce data - raw'!$A$4:$F$619,MATCH($B215, 'Uganda workforce data - raw'!$B$4:$B$619,0), MATCH("Filled Male",'Uganda workforce data - raw'!$A$4:$F$4,0))*INDEX('Mapping cadres'!$B$1:$Z$616,MATCH($B215, 'Mapping cadres'!$B$1:$B$616,0), MATCH(M$32,'Mapping cadres'!$B$1:$Z$1,0))</f>
        <v>0</v>
      </c>
      <c r="N215" s="226">
        <f>INDEX('Uganda workforce data - raw'!$A$4:$F$619,MATCH($B215, 'Uganda workforce data - raw'!$B$4:$B$619,0), MATCH("Filled Male",'Uganda workforce data - raw'!$A$4:$F$4,0))*INDEX('Mapping cadres'!$B$1:$Z$616,MATCH($B215, 'Mapping cadres'!$B$1:$B$616,0), MATCH(N$32,'Mapping cadres'!$B$1:$Z$1,0))</f>
        <v>0</v>
      </c>
      <c r="O215" s="226">
        <f>INDEX('Uganda workforce data - raw'!$A$4:$F$619,MATCH($B215, 'Uganda workforce data - raw'!$B$4:$B$619,0), MATCH("Filled Male",'Uganda workforce data - raw'!$A$4:$F$4,0))*INDEX('Mapping cadres'!$B$1:$Z$616,MATCH($B215, 'Mapping cadres'!$B$1:$B$616,0), MATCH(O$32,'Mapping cadres'!$B$1:$Z$1,0))</f>
        <v>0</v>
      </c>
      <c r="P215" s="226">
        <f>INDEX('Uganda workforce data - raw'!$A$4:$F$619,MATCH($B215, 'Uganda workforce data - raw'!$B$4:$B$619,0), MATCH("Filled Male",'Uganda workforce data - raw'!$A$4:$F$4,0))*INDEX('Mapping cadres'!$B$1:$Z$616,MATCH($B215, 'Mapping cadres'!$B$1:$B$616,0), MATCH(P$32,'Mapping cadres'!$B$1:$Z$1,0))</f>
        <v>0</v>
      </c>
      <c r="Q215" s="226">
        <f>INDEX('Uganda workforce data - raw'!$A$4:$F$619,MATCH($B215, 'Uganda workforce data - raw'!$B$4:$B$619,0), MATCH("Filled Male",'Uganda workforce data - raw'!$A$4:$F$4,0))*INDEX('Mapping cadres'!$B$1:$Z$616,MATCH($B215, 'Mapping cadres'!$B$1:$B$616,0), MATCH(Q$32,'Mapping cadres'!$B$1:$Z$1,0))</f>
        <v>0</v>
      </c>
      <c r="R215" s="226">
        <f>INDEX('Uganda workforce data - raw'!$A$4:$F$619,MATCH($B215, 'Uganda workforce data - raw'!$B$4:$B$619,0), MATCH("Filled Male",'Uganda workforce data - raw'!$A$4:$F$4,0))*INDEX('Mapping cadres'!$B$1:$Z$616,MATCH($B215, 'Mapping cadres'!$B$1:$B$616,0), MATCH(R$32,'Mapping cadres'!$B$1:$Z$1,0))</f>
        <v>0</v>
      </c>
      <c r="S215" s="226">
        <f>INDEX('Uganda workforce data - raw'!$A$4:$F$619,MATCH($B215, 'Uganda workforce data - raw'!$B$4:$B$619,0), MATCH("Filled Male",'Uganda workforce data - raw'!$A$4:$F$4,0))*INDEX('Mapping cadres'!$B$1:$Z$616,MATCH($B215, 'Mapping cadres'!$B$1:$B$616,0), MATCH(S$32,'Mapping cadres'!$B$1:$Z$1,0))</f>
        <v>0</v>
      </c>
      <c r="T215" s="226">
        <f>INDEX('Uganda workforce data - raw'!$A$4:$F$619,MATCH($B215, 'Uganda workforce data - raw'!$B$4:$B$619,0), MATCH("Filled Male",'Uganda workforce data - raw'!$A$4:$F$4,0))*INDEX('Mapping cadres'!$B$1:$Z$616,MATCH($B215, 'Mapping cadres'!$B$1:$B$616,0), MATCH(T$32,'Mapping cadres'!$B$1:$Z$1,0))</f>
        <v>0</v>
      </c>
      <c r="U215" s="226">
        <f>INDEX('Uganda workforce data - raw'!$A$4:$F$619,MATCH($B215, 'Uganda workforce data - raw'!$B$4:$B$619,0), MATCH("Filled Male",'Uganda workforce data - raw'!$A$4:$F$4,0))*INDEX('Mapping cadres'!$B$1:$Z$616,MATCH($B215, 'Mapping cadres'!$B$1:$B$616,0), MATCH(U$32,'Mapping cadres'!$B$1:$Z$1,0))</f>
        <v>0</v>
      </c>
      <c r="V215" s="226">
        <f>INDEX('Uganda workforce data - raw'!$A$4:$F$619,MATCH($B215, 'Uganda workforce data - raw'!$B$4:$B$619,0), MATCH("Filled Male",'Uganda workforce data - raw'!$A$4:$F$4,0))*INDEX('Mapping cadres'!$B$1:$Z$616,MATCH($B215, 'Mapping cadres'!$B$1:$B$616,0), MATCH(V$32,'Mapping cadres'!$B$1:$Z$1,0))</f>
        <v>0</v>
      </c>
      <c r="W215" s="226">
        <f>INDEX('Uganda workforce data - raw'!$A$4:$F$619,MATCH($B215, 'Uganda workforce data - raw'!$B$4:$B$619,0), MATCH("Filled Male",'Uganda workforce data - raw'!$A$4:$F$4,0))*INDEX('Mapping cadres'!$B$1:$Z$616,MATCH($B215, 'Mapping cadres'!$B$1:$B$616,0), MATCH(W$32,'Mapping cadres'!$B$1:$Z$1,0))</f>
        <v>0</v>
      </c>
      <c r="X215" s="226">
        <f>INDEX('Uganda workforce data - raw'!$A$4:$F$619,MATCH($B215, 'Uganda workforce data - raw'!$B$4:$B$619,0), MATCH("Filled Male",'Uganda workforce data - raw'!$A$4:$F$4,0))*INDEX('Mapping cadres'!$B$1:$Z$616,MATCH($B215, 'Mapping cadres'!$B$1:$B$616,0), MATCH(X$32,'Mapping cadres'!$B$1:$Z$1,0))</f>
        <v>0</v>
      </c>
      <c r="Y215" s="226">
        <f>INDEX('Uganda workforce data - raw'!$A$4:$F$619,MATCH($B215, 'Uganda workforce data - raw'!$B$4:$B$619,0), MATCH("Filled Male",'Uganda workforce data - raw'!$A$4:$F$4,0))*INDEX('Mapping cadres'!$B$1:$Z$616,MATCH($B215, 'Mapping cadres'!$B$1:$B$616,0), MATCH(Y$32,'Mapping cadres'!$B$1:$Z$1,0))</f>
        <v>0</v>
      </c>
      <c r="Z215" s="226">
        <f>INDEX('Uganda workforce data - raw'!$A$4:$F$619,MATCH($B215, 'Uganda workforce data - raw'!$B$4:$B$619,0), MATCH("Filled Male",'Uganda workforce data - raw'!$A$4:$F$4,0))*INDEX('Mapping cadres'!$B$1:$Z$616,MATCH($B215, 'Mapping cadres'!$B$1:$B$616,0), MATCH(Z$32,'Mapping cadres'!$B$1:$Z$1,0))</f>
        <v>0</v>
      </c>
      <c r="AA215" s="226">
        <f>INDEX('Uganda workforce data - raw'!$A$4:$F$619,MATCH($B215, 'Uganda workforce data - raw'!$B$4:$B$619,0), MATCH("Filled Female",'Uganda workforce data - raw'!$A$4:$F$4,0))*INDEX('Mapping cadres'!$B$1:$Z$616,MATCH($B215, 'Mapping cadres'!$B$1:$B$616,0), MATCH(AA$32,'Mapping cadres'!$B$1:$Z$1,0))</f>
        <v>0</v>
      </c>
      <c r="AB215" s="226">
        <f>INDEX('Uganda workforce data - raw'!$A$4:$F$619,MATCH($B215, 'Uganda workforce data - raw'!$B$4:$B$619,0), MATCH("Filled Female",'Uganda workforce data - raw'!$A$4:$F$4,0))*INDEX('Mapping cadres'!$B$1:$Z$616,MATCH($B215, 'Mapping cadres'!$B$1:$B$616,0), MATCH(AB$32,'Mapping cadres'!$B$1:$Z$1,0))</f>
        <v>0</v>
      </c>
      <c r="AC215" s="226">
        <f>INDEX('Uganda workforce data - raw'!$A$4:$F$619,MATCH($B215, 'Uganda workforce data - raw'!$B$4:$B$619,0), MATCH("Filled Female",'Uganda workforce data - raw'!$A$4:$F$4,0))*INDEX('Mapping cadres'!$B$1:$Z$616,MATCH($B215, 'Mapping cadres'!$B$1:$B$616,0), MATCH(AC$32,'Mapping cadres'!$B$1:$Z$1,0))</f>
        <v>0</v>
      </c>
      <c r="AD215" s="226">
        <f>INDEX('Uganda workforce data - raw'!$A$4:$F$619,MATCH($B215, 'Uganda workforce data - raw'!$B$4:$B$619,0), MATCH("Filled Female",'Uganda workforce data - raw'!$A$4:$F$4,0))*INDEX('Mapping cadres'!$B$1:$Z$616,MATCH($B215, 'Mapping cadres'!$B$1:$B$616,0), MATCH(AD$32,'Mapping cadres'!$B$1:$Z$1,0))</f>
        <v>0</v>
      </c>
      <c r="AE215" s="226">
        <f>INDEX('Uganda workforce data - raw'!$A$4:$F$619,MATCH($B215, 'Uganda workforce data - raw'!$B$4:$B$619,0), MATCH("Filled Female",'Uganda workforce data - raw'!$A$4:$F$4,0))*INDEX('Mapping cadres'!$B$1:$Z$616,MATCH($B215, 'Mapping cadres'!$B$1:$B$616,0), MATCH(AE$32,'Mapping cadres'!$B$1:$Z$1,0))</f>
        <v>0</v>
      </c>
      <c r="AF215" s="226">
        <f>INDEX('Uganda workforce data - raw'!$A$4:$F$619,MATCH($B215, 'Uganda workforce data - raw'!$B$4:$B$619,0), MATCH("Filled Female",'Uganda workforce data - raw'!$A$4:$F$4,0))*INDEX('Mapping cadres'!$B$1:$Z$616,MATCH($B215, 'Mapping cadres'!$B$1:$B$616,0), MATCH(AF$32,'Mapping cadres'!$B$1:$Z$1,0))</f>
        <v>0</v>
      </c>
      <c r="AG215" s="226">
        <f>INDEX('Uganda workforce data - raw'!$A$4:$F$619,MATCH($B215, 'Uganda workforce data - raw'!$B$4:$B$619,0), MATCH("Filled Female",'Uganda workforce data - raw'!$A$4:$F$4,0))*INDEX('Mapping cadres'!$B$1:$Z$616,MATCH($B215, 'Mapping cadres'!$B$1:$B$616,0), MATCH(AG$32,'Mapping cadres'!$B$1:$Z$1,0))</f>
        <v>1</v>
      </c>
      <c r="AH215" s="226">
        <f>INDEX('Uganda workforce data - raw'!$A$4:$F$619,MATCH($B215, 'Uganda workforce data - raw'!$B$4:$B$619,0), MATCH("Filled Female",'Uganda workforce data - raw'!$A$4:$F$4,0))*INDEX('Mapping cadres'!$B$1:$Z$616,MATCH($B215, 'Mapping cadres'!$B$1:$B$616,0), MATCH(AH$32,'Mapping cadres'!$B$1:$Z$1,0))</f>
        <v>0</v>
      </c>
      <c r="AI215" s="226">
        <f>INDEX('Uganda workforce data - raw'!$A$4:$F$619,MATCH($B215, 'Uganda workforce data - raw'!$B$4:$B$619,0), MATCH("Filled Female",'Uganda workforce data - raw'!$A$4:$F$4,0))*INDEX('Mapping cadres'!$B$1:$Z$616,MATCH($B215, 'Mapping cadres'!$B$1:$B$616,0), MATCH(AI$32,'Mapping cadres'!$B$1:$Z$1,0))</f>
        <v>0</v>
      </c>
      <c r="AJ215" s="226">
        <f>INDEX('Uganda workforce data - raw'!$A$4:$F$619,MATCH($B215, 'Uganda workforce data - raw'!$B$4:$B$619,0), MATCH("Filled Female",'Uganda workforce data - raw'!$A$4:$F$4,0))*INDEX('Mapping cadres'!$B$1:$Z$616,MATCH($B215, 'Mapping cadres'!$B$1:$B$616,0), MATCH(AJ$32,'Mapping cadres'!$B$1:$Z$1,0))</f>
        <v>0</v>
      </c>
      <c r="AK215" s="226">
        <f>INDEX('Uganda workforce data - raw'!$A$4:$F$619,MATCH($B215, 'Uganda workforce data - raw'!$B$4:$B$619,0), MATCH("Filled Female",'Uganda workforce data - raw'!$A$4:$F$4,0))*INDEX('Mapping cadres'!$B$1:$Z$616,MATCH($B215, 'Mapping cadres'!$B$1:$B$616,0), MATCH(AK$32,'Mapping cadres'!$B$1:$Z$1,0))</f>
        <v>0</v>
      </c>
      <c r="AL215" s="226">
        <f>INDEX('Uganda workforce data - raw'!$A$4:$F$619,MATCH($B215, 'Uganda workforce data - raw'!$B$4:$B$619,0), MATCH("Filled Female",'Uganda workforce data - raw'!$A$4:$F$4,0))*INDEX('Mapping cadres'!$B$1:$Z$616,MATCH($B215, 'Mapping cadres'!$B$1:$B$616,0), MATCH(AL$32,'Mapping cadres'!$B$1:$Z$1,0))</f>
        <v>0</v>
      </c>
      <c r="AM215" s="226">
        <f>INDEX('Uganda workforce data - raw'!$A$4:$F$619,MATCH($B215, 'Uganda workforce data - raw'!$B$4:$B$619,0), MATCH("Filled Female",'Uganda workforce data - raw'!$A$4:$F$4,0))*INDEX('Mapping cadres'!$B$1:$Z$616,MATCH($B215, 'Mapping cadres'!$B$1:$B$616,0), MATCH(AM$32,'Mapping cadres'!$B$1:$Z$1,0))</f>
        <v>0</v>
      </c>
      <c r="AN215" s="226">
        <f>INDEX('Uganda workforce data - raw'!$A$4:$F$619,MATCH($B215, 'Uganda workforce data - raw'!$B$4:$B$619,0), MATCH("Filled Female",'Uganda workforce data - raw'!$A$4:$F$4,0))*INDEX('Mapping cadres'!$B$1:$Z$616,MATCH($B215, 'Mapping cadres'!$B$1:$B$616,0), MATCH(AN$32,'Mapping cadres'!$B$1:$Z$1,0))</f>
        <v>0</v>
      </c>
      <c r="AO215" s="226">
        <f>INDEX('Uganda workforce data - raw'!$A$4:$F$619,MATCH($B215, 'Uganda workforce data - raw'!$B$4:$B$619,0), MATCH("Filled Female",'Uganda workforce data - raw'!$A$4:$F$4,0))*INDEX('Mapping cadres'!$B$1:$Z$616,MATCH($B215, 'Mapping cadres'!$B$1:$B$616,0), MATCH(AO$32,'Mapping cadres'!$B$1:$Z$1,0))</f>
        <v>0</v>
      </c>
      <c r="AP215" s="226">
        <f>INDEX('Uganda workforce data - raw'!$A$4:$F$619,MATCH($B215, 'Uganda workforce data - raw'!$B$4:$B$619,0), MATCH("Filled Female",'Uganda workforce data - raw'!$A$4:$F$4,0))*INDEX('Mapping cadres'!$B$1:$Z$616,MATCH($B215, 'Mapping cadres'!$B$1:$B$616,0), MATCH(AP$32,'Mapping cadres'!$B$1:$Z$1,0))</f>
        <v>0</v>
      </c>
      <c r="AQ215" s="226">
        <f>INDEX('Uganda workforce data - raw'!$A$4:$F$619,MATCH($B215, 'Uganda workforce data - raw'!$B$4:$B$619,0), MATCH("Filled Female",'Uganda workforce data - raw'!$A$4:$F$4,0))*INDEX('Mapping cadres'!$B$1:$Z$616,MATCH($B215, 'Mapping cadres'!$B$1:$B$616,0), MATCH(AQ$32,'Mapping cadres'!$B$1:$Z$1,0))</f>
        <v>0</v>
      </c>
      <c r="AR215" s="226">
        <f>INDEX('Uganda workforce data - raw'!$A$4:$F$619,MATCH($B215, 'Uganda workforce data - raw'!$B$4:$B$619,0), MATCH("Filled Female",'Uganda workforce data - raw'!$A$4:$F$4,0))*INDEX('Mapping cadres'!$B$1:$Z$616,MATCH($B215, 'Mapping cadres'!$B$1:$B$616,0), MATCH(AR$32,'Mapping cadres'!$B$1:$Z$1,0))</f>
        <v>0</v>
      </c>
      <c r="AS215" s="226">
        <f>INDEX('Uganda workforce data - raw'!$A$4:$F$619,MATCH($B215, 'Uganda workforce data - raw'!$B$4:$B$619,0), MATCH("Filled Female",'Uganda workforce data - raw'!$A$4:$F$4,0))*INDEX('Mapping cadres'!$B$1:$Z$616,MATCH($B215, 'Mapping cadres'!$B$1:$B$616,0), MATCH(AS$32,'Mapping cadres'!$B$1:$Z$1,0))</f>
        <v>0</v>
      </c>
      <c r="AT215" s="226">
        <f>INDEX('Uganda workforce data - raw'!$A$4:$F$619,MATCH($B215, 'Uganda workforce data - raw'!$B$4:$B$619,0), MATCH("Filled Female",'Uganda workforce data - raw'!$A$4:$F$4,0))*INDEX('Mapping cadres'!$B$1:$Z$616,MATCH($B215, 'Mapping cadres'!$B$1:$B$616,0), MATCH(AT$32,'Mapping cadres'!$B$1:$Z$1,0))</f>
        <v>0</v>
      </c>
      <c r="AU215" s="226">
        <f>INDEX('Uganda workforce data - raw'!$A$4:$F$619,MATCH($B215, 'Uganda workforce data - raw'!$B$4:$B$619,0), MATCH("Filled Female",'Uganda workforce data - raw'!$A$4:$F$4,0))*INDEX('Mapping cadres'!$B$1:$Z$616,MATCH($B215, 'Mapping cadres'!$B$1:$B$616,0), MATCH(AU$32,'Mapping cadres'!$B$1:$Z$1,0))</f>
        <v>0</v>
      </c>
      <c r="AV215" s="226">
        <f>INDEX('Uganda workforce data - raw'!$A$4:$F$619,MATCH($B215, 'Uganda workforce data - raw'!$B$4:$B$619,0), MATCH("Filled Female",'Uganda workforce data - raw'!$A$4:$F$4,0))*INDEX('Mapping cadres'!$B$1:$Z$616,MATCH($B215, 'Mapping cadres'!$B$1:$B$616,0), MATCH(AV$32,'Mapping cadres'!$B$1:$Z$1,0))</f>
        <v>0</v>
      </c>
      <c r="AW215" s="226">
        <f>INDEX('Uganda workforce data - raw'!$A$4:$F$619,MATCH($B215, 'Uganda workforce data - raw'!$B$4:$B$619,0), MATCH("Filled Female",'Uganda workforce data - raw'!$A$4:$F$4,0))*INDEX('Mapping cadres'!$B$1:$Z$616,MATCH($B215, 'Mapping cadres'!$B$1:$B$616,0), MATCH(AW$32,'Mapping cadres'!$B$1:$Z$1,0))</f>
        <v>0</v>
      </c>
      <c r="AX215" s="226">
        <f>INDEX('Uganda workforce data - raw'!$A$4:$F$619,MATCH($B215, 'Uganda workforce data - raw'!$B$4:$B$619,0), MATCH("Filled Female",'Uganda workforce data - raw'!$A$4:$F$4,0))*INDEX('Mapping cadres'!$B$1:$Z$616,MATCH($B215, 'Mapping cadres'!$B$1:$B$616,0), MATCH(AX$32,'Mapping cadres'!$B$1:$Z$1,0))</f>
        <v>0</v>
      </c>
      <c r="AY215" s="226">
        <f t="shared" si="53"/>
        <v>0</v>
      </c>
      <c r="AZ215" s="226">
        <f t="shared" si="54"/>
        <v>0</v>
      </c>
      <c r="BA215" s="226">
        <f t="shared" si="55"/>
        <v>0</v>
      </c>
      <c r="BB215" s="226">
        <f t="shared" si="56"/>
        <v>0</v>
      </c>
      <c r="BC215" s="226">
        <f t="shared" si="57"/>
        <v>0</v>
      </c>
      <c r="BD215" s="226">
        <f t="shared" si="58"/>
        <v>0</v>
      </c>
      <c r="BE215" s="226">
        <f t="shared" si="59"/>
        <v>1</v>
      </c>
      <c r="BF215" s="226">
        <f t="shared" si="60"/>
        <v>0</v>
      </c>
      <c r="BG215" s="226">
        <f t="shared" si="61"/>
        <v>0</v>
      </c>
      <c r="BH215" s="226">
        <f t="shared" si="62"/>
        <v>0</v>
      </c>
      <c r="BI215" s="226">
        <f t="shared" si="63"/>
        <v>0</v>
      </c>
      <c r="BJ215" s="226">
        <f t="shared" si="64"/>
        <v>0</v>
      </c>
      <c r="BK215" s="226">
        <f t="shared" si="65"/>
        <v>0</v>
      </c>
      <c r="BL215" s="226">
        <f t="shared" si="66"/>
        <v>0</v>
      </c>
      <c r="BM215" s="226">
        <f t="shared" si="67"/>
        <v>0</v>
      </c>
      <c r="BN215" s="226">
        <f t="shared" si="68"/>
        <v>0</v>
      </c>
      <c r="BO215" s="226">
        <f t="shared" si="69"/>
        <v>0</v>
      </c>
      <c r="BP215" s="226">
        <f t="shared" si="70"/>
        <v>0</v>
      </c>
      <c r="BQ215" s="226">
        <f t="shared" si="71"/>
        <v>0</v>
      </c>
      <c r="BR215" s="226">
        <f t="shared" si="72"/>
        <v>0</v>
      </c>
      <c r="BS215" s="226">
        <f t="shared" si="73"/>
        <v>0</v>
      </c>
      <c r="BT215" s="226">
        <f t="shared" si="74"/>
        <v>0</v>
      </c>
      <c r="BU215" s="226">
        <f t="shared" si="75"/>
        <v>0</v>
      </c>
      <c r="BV215" s="226">
        <f t="shared" si="76"/>
        <v>0</v>
      </c>
    </row>
    <row r="216" spans="1:74">
      <c r="A216" s="226">
        <v>184</v>
      </c>
      <c r="B216" s="226" t="s">
        <v>1488</v>
      </c>
      <c r="C216" s="226">
        <f>INDEX('Uganda workforce data - raw'!$A$4:$F$619,MATCH($B216, 'Uganda workforce data - raw'!$B$4:$B$619,0), MATCH("Filled Male",'Uganda workforce data - raw'!$A$4:$F$4,0))*INDEX('Mapping cadres'!$B$1:$Z$616,MATCH($B216, 'Mapping cadres'!$B$1:$B$616,0), MATCH(C$32,'Mapping cadres'!$B$1:$Z$1,0))</f>
        <v>0</v>
      </c>
      <c r="D216" s="226">
        <f>INDEX('Uganda workforce data - raw'!$A$4:$F$619,MATCH($B216, 'Uganda workforce data - raw'!$B$4:$B$619,0), MATCH("Filled Male",'Uganda workforce data - raw'!$A$4:$F$4,0))*INDEX('Mapping cadres'!$B$1:$Z$616,MATCH($B216, 'Mapping cadres'!$B$1:$B$616,0), MATCH(D$32,'Mapping cadres'!$B$1:$Z$1,0))</f>
        <v>0</v>
      </c>
      <c r="E216" s="226">
        <f>INDEX('Uganda workforce data - raw'!$A$4:$F$619,MATCH($B216, 'Uganda workforce data - raw'!$B$4:$B$619,0), MATCH("Filled Male",'Uganda workforce data - raw'!$A$4:$F$4,0))*INDEX('Mapping cadres'!$B$1:$Z$616,MATCH($B216, 'Mapping cadres'!$B$1:$B$616,0), MATCH(E$32,'Mapping cadres'!$B$1:$Z$1,0))</f>
        <v>0</v>
      </c>
      <c r="F216" s="226">
        <f>INDEX('Uganda workforce data - raw'!$A$4:$F$619,MATCH($B216, 'Uganda workforce data - raw'!$B$4:$B$619,0), MATCH("Filled Male",'Uganda workforce data - raw'!$A$4:$F$4,0))*INDEX('Mapping cadres'!$B$1:$Z$616,MATCH($B216, 'Mapping cadres'!$B$1:$B$616,0), MATCH(F$32,'Mapping cadres'!$B$1:$Z$1,0))</f>
        <v>0</v>
      </c>
      <c r="G216" s="226">
        <f>INDEX('Uganda workforce data - raw'!$A$4:$F$619,MATCH($B216, 'Uganda workforce data - raw'!$B$4:$B$619,0), MATCH("Filled Male",'Uganda workforce data - raw'!$A$4:$F$4,0))*INDEX('Mapping cadres'!$B$1:$Z$616,MATCH($B216, 'Mapping cadres'!$B$1:$B$616,0), MATCH(G$32,'Mapping cadres'!$B$1:$Z$1,0))</f>
        <v>0</v>
      </c>
      <c r="H216" s="226">
        <f>INDEX('Uganda workforce data - raw'!$A$4:$F$619,MATCH($B216, 'Uganda workforce data - raw'!$B$4:$B$619,0), MATCH("Filled Male",'Uganda workforce data - raw'!$A$4:$F$4,0))*INDEX('Mapping cadres'!$B$1:$Z$616,MATCH($B216, 'Mapping cadres'!$B$1:$B$616,0), MATCH(H$32,'Mapping cadres'!$B$1:$Z$1,0))</f>
        <v>0</v>
      </c>
      <c r="I216" s="226">
        <f>INDEX('Uganda workforce data - raw'!$A$4:$F$619,MATCH($B216, 'Uganda workforce data - raw'!$B$4:$B$619,0), MATCH("Filled Male",'Uganda workforce data - raw'!$A$4:$F$4,0))*INDEX('Mapping cadres'!$B$1:$Z$616,MATCH($B216, 'Mapping cadres'!$B$1:$B$616,0), MATCH(I$32,'Mapping cadres'!$B$1:$Z$1,0))</f>
        <v>0</v>
      </c>
      <c r="J216" s="226">
        <f>INDEX('Uganda workforce data - raw'!$A$4:$F$619,MATCH($B216, 'Uganda workforce data - raw'!$B$4:$B$619,0), MATCH("Filled Male",'Uganda workforce data - raw'!$A$4:$F$4,0))*INDEX('Mapping cadres'!$B$1:$Z$616,MATCH($B216, 'Mapping cadres'!$B$1:$B$616,0), MATCH(J$32,'Mapping cadres'!$B$1:$Z$1,0))</f>
        <v>0</v>
      </c>
      <c r="K216" s="226">
        <f>INDEX('Uganda workforce data - raw'!$A$4:$F$619,MATCH($B216, 'Uganda workforce data - raw'!$B$4:$B$619,0), MATCH("Filled Male",'Uganda workforce data - raw'!$A$4:$F$4,0))*INDEX('Mapping cadres'!$B$1:$Z$616,MATCH($B216, 'Mapping cadres'!$B$1:$B$616,0), MATCH(K$32,'Mapping cadres'!$B$1:$Z$1,0))</f>
        <v>0</v>
      </c>
      <c r="L216" s="226">
        <f>INDEX('Uganda workforce data - raw'!$A$4:$F$619,MATCH($B216, 'Uganda workforce data - raw'!$B$4:$B$619,0), MATCH("Filled Male",'Uganda workforce data - raw'!$A$4:$F$4,0))*INDEX('Mapping cadres'!$B$1:$Z$616,MATCH($B216, 'Mapping cadres'!$B$1:$B$616,0), MATCH(L$32,'Mapping cadres'!$B$1:$Z$1,0))</f>
        <v>0</v>
      </c>
      <c r="M216" s="226">
        <f>INDEX('Uganda workforce data - raw'!$A$4:$F$619,MATCH($B216, 'Uganda workforce data - raw'!$B$4:$B$619,0), MATCH("Filled Male",'Uganda workforce data - raw'!$A$4:$F$4,0))*INDEX('Mapping cadres'!$B$1:$Z$616,MATCH($B216, 'Mapping cadres'!$B$1:$B$616,0), MATCH(M$32,'Mapping cadres'!$B$1:$Z$1,0))</f>
        <v>0</v>
      </c>
      <c r="N216" s="226">
        <f>INDEX('Uganda workforce data - raw'!$A$4:$F$619,MATCH($B216, 'Uganda workforce data - raw'!$B$4:$B$619,0), MATCH("Filled Male",'Uganda workforce data - raw'!$A$4:$F$4,0))*INDEX('Mapping cadres'!$B$1:$Z$616,MATCH($B216, 'Mapping cadres'!$B$1:$B$616,0), MATCH(N$32,'Mapping cadres'!$B$1:$Z$1,0))</f>
        <v>0</v>
      </c>
      <c r="O216" s="226">
        <f>INDEX('Uganda workforce data - raw'!$A$4:$F$619,MATCH($B216, 'Uganda workforce data - raw'!$B$4:$B$619,0), MATCH("Filled Male",'Uganda workforce data - raw'!$A$4:$F$4,0))*INDEX('Mapping cadres'!$B$1:$Z$616,MATCH($B216, 'Mapping cadres'!$B$1:$B$616,0), MATCH(O$32,'Mapping cadres'!$B$1:$Z$1,0))</f>
        <v>0</v>
      </c>
      <c r="P216" s="226">
        <f>INDEX('Uganda workforce data - raw'!$A$4:$F$619,MATCH($B216, 'Uganda workforce data - raw'!$B$4:$B$619,0), MATCH("Filled Male",'Uganda workforce data - raw'!$A$4:$F$4,0))*INDEX('Mapping cadres'!$B$1:$Z$616,MATCH($B216, 'Mapping cadres'!$B$1:$B$616,0), MATCH(P$32,'Mapping cadres'!$B$1:$Z$1,0))</f>
        <v>0</v>
      </c>
      <c r="Q216" s="226">
        <f>INDEX('Uganda workforce data - raw'!$A$4:$F$619,MATCH($B216, 'Uganda workforce data - raw'!$B$4:$B$619,0), MATCH("Filled Male",'Uganda workforce data - raw'!$A$4:$F$4,0))*INDEX('Mapping cadres'!$B$1:$Z$616,MATCH($B216, 'Mapping cadres'!$B$1:$B$616,0), MATCH(Q$32,'Mapping cadres'!$B$1:$Z$1,0))</f>
        <v>0</v>
      </c>
      <c r="R216" s="226">
        <f>INDEX('Uganda workforce data - raw'!$A$4:$F$619,MATCH($B216, 'Uganda workforce data - raw'!$B$4:$B$619,0), MATCH("Filled Male",'Uganda workforce data - raw'!$A$4:$F$4,0))*INDEX('Mapping cadres'!$B$1:$Z$616,MATCH($B216, 'Mapping cadres'!$B$1:$B$616,0), MATCH(R$32,'Mapping cadres'!$B$1:$Z$1,0))</f>
        <v>0</v>
      </c>
      <c r="S216" s="226">
        <f>INDEX('Uganda workforce data - raw'!$A$4:$F$619,MATCH($B216, 'Uganda workforce data - raw'!$B$4:$B$619,0), MATCH("Filled Male",'Uganda workforce data - raw'!$A$4:$F$4,0))*INDEX('Mapping cadres'!$B$1:$Z$616,MATCH($B216, 'Mapping cadres'!$B$1:$B$616,0), MATCH(S$32,'Mapping cadres'!$B$1:$Z$1,0))</f>
        <v>0</v>
      </c>
      <c r="T216" s="226">
        <f>INDEX('Uganda workforce data - raw'!$A$4:$F$619,MATCH($B216, 'Uganda workforce data - raw'!$B$4:$B$619,0), MATCH("Filled Male",'Uganda workforce data - raw'!$A$4:$F$4,0))*INDEX('Mapping cadres'!$B$1:$Z$616,MATCH($B216, 'Mapping cadres'!$B$1:$B$616,0), MATCH(T$32,'Mapping cadres'!$B$1:$Z$1,0))</f>
        <v>0</v>
      </c>
      <c r="U216" s="226">
        <f>INDEX('Uganda workforce data - raw'!$A$4:$F$619,MATCH($B216, 'Uganda workforce data - raw'!$B$4:$B$619,0), MATCH("Filled Male",'Uganda workforce data - raw'!$A$4:$F$4,0))*INDEX('Mapping cadres'!$B$1:$Z$616,MATCH($B216, 'Mapping cadres'!$B$1:$B$616,0), MATCH(U$32,'Mapping cadres'!$B$1:$Z$1,0))</f>
        <v>0</v>
      </c>
      <c r="V216" s="226">
        <f>INDEX('Uganda workforce data - raw'!$A$4:$F$619,MATCH($B216, 'Uganda workforce data - raw'!$B$4:$B$619,0), MATCH("Filled Male",'Uganda workforce data - raw'!$A$4:$F$4,0))*INDEX('Mapping cadres'!$B$1:$Z$616,MATCH($B216, 'Mapping cadres'!$B$1:$B$616,0), MATCH(V$32,'Mapping cadres'!$B$1:$Z$1,0))</f>
        <v>0</v>
      </c>
      <c r="W216" s="226">
        <f>INDEX('Uganda workforce data - raw'!$A$4:$F$619,MATCH($B216, 'Uganda workforce data - raw'!$B$4:$B$619,0), MATCH("Filled Male",'Uganda workforce data - raw'!$A$4:$F$4,0))*INDEX('Mapping cadres'!$B$1:$Z$616,MATCH($B216, 'Mapping cadres'!$B$1:$B$616,0), MATCH(W$32,'Mapping cadres'!$B$1:$Z$1,0))</f>
        <v>0</v>
      </c>
      <c r="X216" s="226">
        <f>INDEX('Uganda workforce data - raw'!$A$4:$F$619,MATCH($B216, 'Uganda workforce data - raw'!$B$4:$B$619,0), MATCH("Filled Male",'Uganda workforce data - raw'!$A$4:$F$4,0))*INDEX('Mapping cadres'!$B$1:$Z$616,MATCH($B216, 'Mapping cadres'!$B$1:$B$616,0), MATCH(X$32,'Mapping cadres'!$B$1:$Z$1,0))</f>
        <v>0</v>
      </c>
      <c r="Y216" s="226">
        <f>INDEX('Uganda workforce data - raw'!$A$4:$F$619,MATCH($B216, 'Uganda workforce data - raw'!$B$4:$B$619,0), MATCH("Filled Male",'Uganda workforce data - raw'!$A$4:$F$4,0))*INDEX('Mapping cadres'!$B$1:$Z$616,MATCH($B216, 'Mapping cadres'!$B$1:$B$616,0), MATCH(Y$32,'Mapping cadres'!$B$1:$Z$1,0))</f>
        <v>0</v>
      </c>
      <c r="Z216" s="226">
        <f>INDEX('Uganda workforce data - raw'!$A$4:$F$619,MATCH($B216, 'Uganda workforce data - raw'!$B$4:$B$619,0), MATCH("Filled Male",'Uganda workforce data - raw'!$A$4:$F$4,0))*INDEX('Mapping cadres'!$B$1:$Z$616,MATCH($B216, 'Mapping cadres'!$B$1:$B$616,0), MATCH(Z$32,'Mapping cadres'!$B$1:$Z$1,0))</f>
        <v>0</v>
      </c>
      <c r="AA216" s="226">
        <f>INDEX('Uganda workforce data - raw'!$A$4:$F$619,MATCH($B216, 'Uganda workforce data - raw'!$B$4:$B$619,0), MATCH("Filled Female",'Uganda workforce data - raw'!$A$4:$F$4,0))*INDEX('Mapping cadres'!$B$1:$Z$616,MATCH($B216, 'Mapping cadres'!$B$1:$B$616,0), MATCH(AA$32,'Mapping cadres'!$B$1:$Z$1,0))</f>
        <v>0</v>
      </c>
      <c r="AB216" s="226">
        <f>INDEX('Uganda workforce data - raw'!$A$4:$F$619,MATCH($B216, 'Uganda workforce data - raw'!$B$4:$B$619,0), MATCH("Filled Female",'Uganda workforce data - raw'!$A$4:$F$4,0))*INDEX('Mapping cadres'!$B$1:$Z$616,MATCH($B216, 'Mapping cadres'!$B$1:$B$616,0), MATCH(AB$32,'Mapping cadres'!$B$1:$Z$1,0))</f>
        <v>0</v>
      </c>
      <c r="AC216" s="226">
        <f>INDEX('Uganda workforce data - raw'!$A$4:$F$619,MATCH($B216, 'Uganda workforce data - raw'!$B$4:$B$619,0), MATCH("Filled Female",'Uganda workforce data - raw'!$A$4:$F$4,0))*INDEX('Mapping cadres'!$B$1:$Z$616,MATCH($B216, 'Mapping cadres'!$B$1:$B$616,0), MATCH(AC$32,'Mapping cadres'!$B$1:$Z$1,0))</f>
        <v>0</v>
      </c>
      <c r="AD216" s="226">
        <f>INDEX('Uganda workforce data - raw'!$A$4:$F$619,MATCH($B216, 'Uganda workforce data - raw'!$B$4:$B$619,0), MATCH("Filled Female",'Uganda workforce data - raw'!$A$4:$F$4,0))*INDEX('Mapping cadres'!$B$1:$Z$616,MATCH($B216, 'Mapping cadres'!$B$1:$B$616,0), MATCH(AD$32,'Mapping cadres'!$B$1:$Z$1,0))</f>
        <v>0</v>
      </c>
      <c r="AE216" s="226">
        <f>INDEX('Uganda workforce data - raw'!$A$4:$F$619,MATCH($B216, 'Uganda workforce data - raw'!$B$4:$B$619,0), MATCH("Filled Female",'Uganda workforce data - raw'!$A$4:$F$4,0))*INDEX('Mapping cadres'!$B$1:$Z$616,MATCH($B216, 'Mapping cadres'!$B$1:$B$616,0), MATCH(AE$32,'Mapping cadres'!$B$1:$Z$1,0))</f>
        <v>0</v>
      </c>
      <c r="AF216" s="226">
        <f>INDEX('Uganda workforce data - raw'!$A$4:$F$619,MATCH($B216, 'Uganda workforce data - raw'!$B$4:$B$619,0), MATCH("Filled Female",'Uganda workforce data - raw'!$A$4:$F$4,0))*INDEX('Mapping cadres'!$B$1:$Z$616,MATCH($B216, 'Mapping cadres'!$B$1:$B$616,0), MATCH(AF$32,'Mapping cadres'!$B$1:$Z$1,0))</f>
        <v>0</v>
      </c>
      <c r="AG216" s="226">
        <f>INDEX('Uganda workforce data - raw'!$A$4:$F$619,MATCH($B216, 'Uganda workforce data - raw'!$B$4:$B$619,0), MATCH("Filled Female",'Uganda workforce data - raw'!$A$4:$F$4,0))*INDEX('Mapping cadres'!$B$1:$Z$616,MATCH($B216, 'Mapping cadres'!$B$1:$B$616,0), MATCH(AG$32,'Mapping cadres'!$B$1:$Z$1,0))</f>
        <v>1</v>
      </c>
      <c r="AH216" s="226">
        <f>INDEX('Uganda workforce data - raw'!$A$4:$F$619,MATCH($B216, 'Uganda workforce data - raw'!$B$4:$B$619,0), MATCH("Filled Female",'Uganda workforce data - raw'!$A$4:$F$4,0))*INDEX('Mapping cadres'!$B$1:$Z$616,MATCH($B216, 'Mapping cadres'!$B$1:$B$616,0), MATCH(AH$32,'Mapping cadres'!$B$1:$Z$1,0))</f>
        <v>0</v>
      </c>
      <c r="AI216" s="226">
        <f>INDEX('Uganda workforce data - raw'!$A$4:$F$619,MATCH($B216, 'Uganda workforce data - raw'!$B$4:$B$619,0), MATCH("Filled Female",'Uganda workforce data - raw'!$A$4:$F$4,0))*INDEX('Mapping cadres'!$B$1:$Z$616,MATCH($B216, 'Mapping cadres'!$B$1:$B$616,0), MATCH(AI$32,'Mapping cadres'!$B$1:$Z$1,0))</f>
        <v>0</v>
      </c>
      <c r="AJ216" s="226">
        <f>INDEX('Uganda workforce data - raw'!$A$4:$F$619,MATCH($B216, 'Uganda workforce data - raw'!$B$4:$B$619,0), MATCH("Filled Female",'Uganda workforce data - raw'!$A$4:$F$4,0))*INDEX('Mapping cadres'!$B$1:$Z$616,MATCH($B216, 'Mapping cadres'!$B$1:$B$616,0), MATCH(AJ$32,'Mapping cadres'!$B$1:$Z$1,0))</f>
        <v>0</v>
      </c>
      <c r="AK216" s="226">
        <f>INDEX('Uganda workforce data - raw'!$A$4:$F$619,MATCH($B216, 'Uganda workforce data - raw'!$B$4:$B$619,0), MATCH("Filled Female",'Uganda workforce data - raw'!$A$4:$F$4,0))*INDEX('Mapping cadres'!$B$1:$Z$616,MATCH($B216, 'Mapping cadres'!$B$1:$B$616,0), MATCH(AK$32,'Mapping cadres'!$B$1:$Z$1,0))</f>
        <v>0</v>
      </c>
      <c r="AL216" s="226">
        <f>INDEX('Uganda workforce data - raw'!$A$4:$F$619,MATCH($B216, 'Uganda workforce data - raw'!$B$4:$B$619,0), MATCH("Filled Female",'Uganda workforce data - raw'!$A$4:$F$4,0))*INDEX('Mapping cadres'!$B$1:$Z$616,MATCH($B216, 'Mapping cadres'!$B$1:$B$616,0), MATCH(AL$32,'Mapping cadres'!$B$1:$Z$1,0))</f>
        <v>0</v>
      </c>
      <c r="AM216" s="226">
        <f>INDEX('Uganda workforce data - raw'!$A$4:$F$619,MATCH($B216, 'Uganda workforce data - raw'!$B$4:$B$619,0), MATCH("Filled Female",'Uganda workforce data - raw'!$A$4:$F$4,0))*INDEX('Mapping cadres'!$B$1:$Z$616,MATCH($B216, 'Mapping cadres'!$B$1:$B$616,0), MATCH(AM$32,'Mapping cadres'!$B$1:$Z$1,0))</f>
        <v>0</v>
      </c>
      <c r="AN216" s="226">
        <f>INDEX('Uganda workforce data - raw'!$A$4:$F$619,MATCH($B216, 'Uganda workforce data - raw'!$B$4:$B$619,0), MATCH("Filled Female",'Uganda workforce data - raw'!$A$4:$F$4,0))*INDEX('Mapping cadres'!$B$1:$Z$616,MATCH($B216, 'Mapping cadres'!$B$1:$B$616,0), MATCH(AN$32,'Mapping cadres'!$B$1:$Z$1,0))</f>
        <v>0</v>
      </c>
      <c r="AO216" s="226">
        <f>INDEX('Uganda workforce data - raw'!$A$4:$F$619,MATCH($B216, 'Uganda workforce data - raw'!$B$4:$B$619,0), MATCH("Filled Female",'Uganda workforce data - raw'!$A$4:$F$4,0))*INDEX('Mapping cadres'!$B$1:$Z$616,MATCH($B216, 'Mapping cadres'!$B$1:$B$616,0), MATCH(AO$32,'Mapping cadres'!$B$1:$Z$1,0))</f>
        <v>0</v>
      </c>
      <c r="AP216" s="226">
        <f>INDEX('Uganda workforce data - raw'!$A$4:$F$619,MATCH($B216, 'Uganda workforce data - raw'!$B$4:$B$619,0), MATCH("Filled Female",'Uganda workforce data - raw'!$A$4:$F$4,0))*INDEX('Mapping cadres'!$B$1:$Z$616,MATCH($B216, 'Mapping cadres'!$B$1:$B$616,0), MATCH(AP$32,'Mapping cadres'!$B$1:$Z$1,0))</f>
        <v>0</v>
      </c>
      <c r="AQ216" s="226">
        <f>INDEX('Uganda workforce data - raw'!$A$4:$F$619,MATCH($B216, 'Uganda workforce data - raw'!$B$4:$B$619,0), MATCH("Filled Female",'Uganda workforce data - raw'!$A$4:$F$4,0))*INDEX('Mapping cadres'!$B$1:$Z$616,MATCH($B216, 'Mapping cadres'!$B$1:$B$616,0), MATCH(AQ$32,'Mapping cadres'!$B$1:$Z$1,0))</f>
        <v>0</v>
      </c>
      <c r="AR216" s="226">
        <f>INDEX('Uganda workforce data - raw'!$A$4:$F$619,MATCH($B216, 'Uganda workforce data - raw'!$B$4:$B$619,0), MATCH("Filled Female",'Uganda workforce data - raw'!$A$4:$F$4,0))*INDEX('Mapping cadres'!$B$1:$Z$616,MATCH($B216, 'Mapping cadres'!$B$1:$B$616,0), MATCH(AR$32,'Mapping cadres'!$B$1:$Z$1,0))</f>
        <v>0</v>
      </c>
      <c r="AS216" s="226">
        <f>INDEX('Uganda workforce data - raw'!$A$4:$F$619,MATCH($B216, 'Uganda workforce data - raw'!$B$4:$B$619,0), MATCH("Filled Female",'Uganda workforce data - raw'!$A$4:$F$4,0))*INDEX('Mapping cadres'!$B$1:$Z$616,MATCH($B216, 'Mapping cadres'!$B$1:$B$616,0), MATCH(AS$32,'Mapping cadres'!$B$1:$Z$1,0))</f>
        <v>0</v>
      </c>
      <c r="AT216" s="226">
        <f>INDEX('Uganda workforce data - raw'!$A$4:$F$619,MATCH($B216, 'Uganda workforce data - raw'!$B$4:$B$619,0), MATCH("Filled Female",'Uganda workforce data - raw'!$A$4:$F$4,0))*INDEX('Mapping cadres'!$B$1:$Z$616,MATCH($B216, 'Mapping cadres'!$B$1:$B$616,0), MATCH(AT$32,'Mapping cadres'!$B$1:$Z$1,0))</f>
        <v>0</v>
      </c>
      <c r="AU216" s="226">
        <f>INDEX('Uganda workforce data - raw'!$A$4:$F$619,MATCH($B216, 'Uganda workforce data - raw'!$B$4:$B$619,0), MATCH("Filled Female",'Uganda workforce data - raw'!$A$4:$F$4,0))*INDEX('Mapping cadres'!$B$1:$Z$616,MATCH($B216, 'Mapping cadres'!$B$1:$B$616,0), MATCH(AU$32,'Mapping cadres'!$B$1:$Z$1,0))</f>
        <v>0</v>
      </c>
      <c r="AV216" s="226">
        <f>INDEX('Uganda workforce data - raw'!$A$4:$F$619,MATCH($B216, 'Uganda workforce data - raw'!$B$4:$B$619,0), MATCH("Filled Female",'Uganda workforce data - raw'!$A$4:$F$4,0))*INDEX('Mapping cadres'!$B$1:$Z$616,MATCH($B216, 'Mapping cadres'!$B$1:$B$616,0), MATCH(AV$32,'Mapping cadres'!$B$1:$Z$1,0))</f>
        <v>0</v>
      </c>
      <c r="AW216" s="226">
        <f>INDEX('Uganda workforce data - raw'!$A$4:$F$619,MATCH($B216, 'Uganda workforce data - raw'!$B$4:$B$619,0), MATCH("Filled Female",'Uganda workforce data - raw'!$A$4:$F$4,0))*INDEX('Mapping cadres'!$B$1:$Z$616,MATCH($B216, 'Mapping cadres'!$B$1:$B$616,0), MATCH(AW$32,'Mapping cadres'!$B$1:$Z$1,0))</f>
        <v>0</v>
      </c>
      <c r="AX216" s="226">
        <f>INDEX('Uganda workforce data - raw'!$A$4:$F$619,MATCH($B216, 'Uganda workforce data - raw'!$B$4:$B$619,0), MATCH("Filled Female",'Uganda workforce data - raw'!$A$4:$F$4,0))*INDEX('Mapping cadres'!$B$1:$Z$616,MATCH($B216, 'Mapping cadres'!$B$1:$B$616,0), MATCH(AX$32,'Mapping cadres'!$B$1:$Z$1,0))</f>
        <v>0</v>
      </c>
      <c r="AY216" s="226">
        <f t="shared" si="53"/>
        <v>0</v>
      </c>
      <c r="AZ216" s="226">
        <f t="shared" si="54"/>
        <v>0</v>
      </c>
      <c r="BA216" s="226">
        <f t="shared" si="55"/>
        <v>0</v>
      </c>
      <c r="BB216" s="226">
        <f t="shared" si="56"/>
        <v>0</v>
      </c>
      <c r="BC216" s="226">
        <f t="shared" si="57"/>
        <v>0</v>
      </c>
      <c r="BD216" s="226">
        <f t="shared" si="58"/>
        <v>0</v>
      </c>
      <c r="BE216" s="226">
        <f t="shared" si="59"/>
        <v>1</v>
      </c>
      <c r="BF216" s="226">
        <f t="shared" si="60"/>
        <v>0</v>
      </c>
      <c r="BG216" s="226">
        <f t="shared" si="61"/>
        <v>0</v>
      </c>
      <c r="BH216" s="226">
        <f t="shared" si="62"/>
        <v>0</v>
      </c>
      <c r="BI216" s="226">
        <f t="shared" si="63"/>
        <v>0</v>
      </c>
      <c r="BJ216" s="226">
        <f t="shared" si="64"/>
        <v>0</v>
      </c>
      <c r="BK216" s="226">
        <f t="shared" si="65"/>
        <v>0</v>
      </c>
      <c r="BL216" s="226">
        <f t="shared" si="66"/>
        <v>0</v>
      </c>
      <c r="BM216" s="226">
        <f t="shared" si="67"/>
        <v>0</v>
      </c>
      <c r="BN216" s="226">
        <f t="shared" si="68"/>
        <v>0</v>
      </c>
      <c r="BO216" s="226">
        <f t="shared" si="69"/>
        <v>0</v>
      </c>
      <c r="BP216" s="226">
        <f t="shared" si="70"/>
        <v>0</v>
      </c>
      <c r="BQ216" s="226">
        <f t="shared" si="71"/>
        <v>0</v>
      </c>
      <c r="BR216" s="226">
        <f t="shared" si="72"/>
        <v>0</v>
      </c>
      <c r="BS216" s="226">
        <f t="shared" si="73"/>
        <v>0</v>
      </c>
      <c r="BT216" s="226">
        <f t="shared" si="74"/>
        <v>0</v>
      </c>
      <c r="BU216" s="226">
        <f t="shared" si="75"/>
        <v>0</v>
      </c>
      <c r="BV216" s="226">
        <f t="shared" si="76"/>
        <v>0</v>
      </c>
    </row>
    <row r="217" spans="1:74">
      <c r="A217" s="226">
        <v>185</v>
      </c>
      <c r="B217" s="226" t="s">
        <v>1489</v>
      </c>
      <c r="C217" s="226">
        <f>INDEX('Uganda workforce data - raw'!$A$4:$F$619,MATCH($B217, 'Uganda workforce data - raw'!$B$4:$B$619,0), MATCH("Filled Male",'Uganda workforce data - raw'!$A$4:$F$4,0))*INDEX('Mapping cadres'!$B$1:$Z$616,MATCH($B217, 'Mapping cadres'!$B$1:$B$616,0), MATCH(C$32,'Mapping cadres'!$B$1:$Z$1,0))</f>
        <v>0</v>
      </c>
      <c r="D217" s="226">
        <f>INDEX('Uganda workforce data - raw'!$A$4:$F$619,MATCH($B217, 'Uganda workforce data - raw'!$B$4:$B$619,0), MATCH("Filled Male",'Uganda workforce data - raw'!$A$4:$F$4,0))*INDEX('Mapping cadres'!$B$1:$Z$616,MATCH($B217, 'Mapping cadres'!$B$1:$B$616,0), MATCH(D$32,'Mapping cadres'!$B$1:$Z$1,0))</f>
        <v>0</v>
      </c>
      <c r="E217" s="226">
        <f>INDEX('Uganda workforce data - raw'!$A$4:$F$619,MATCH($B217, 'Uganda workforce data - raw'!$B$4:$B$619,0), MATCH("Filled Male",'Uganda workforce data - raw'!$A$4:$F$4,0))*INDEX('Mapping cadres'!$B$1:$Z$616,MATCH($B217, 'Mapping cadres'!$B$1:$B$616,0), MATCH(E$32,'Mapping cadres'!$B$1:$Z$1,0))</f>
        <v>0</v>
      </c>
      <c r="F217" s="226">
        <f>INDEX('Uganda workforce data - raw'!$A$4:$F$619,MATCH($B217, 'Uganda workforce data - raw'!$B$4:$B$619,0), MATCH("Filled Male",'Uganda workforce data - raw'!$A$4:$F$4,0))*INDEX('Mapping cadres'!$B$1:$Z$616,MATCH($B217, 'Mapping cadres'!$B$1:$B$616,0), MATCH(F$32,'Mapping cadres'!$B$1:$Z$1,0))</f>
        <v>0</v>
      </c>
      <c r="G217" s="226">
        <f>INDEX('Uganda workforce data - raw'!$A$4:$F$619,MATCH($B217, 'Uganda workforce data - raw'!$B$4:$B$619,0), MATCH("Filled Male",'Uganda workforce data - raw'!$A$4:$F$4,0))*INDEX('Mapping cadres'!$B$1:$Z$616,MATCH($B217, 'Mapping cadres'!$B$1:$B$616,0), MATCH(G$32,'Mapping cadres'!$B$1:$Z$1,0))</f>
        <v>0</v>
      </c>
      <c r="H217" s="226">
        <f>INDEX('Uganda workforce data - raw'!$A$4:$F$619,MATCH($B217, 'Uganda workforce data - raw'!$B$4:$B$619,0), MATCH("Filled Male",'Uganda workforce data - raw'!$A$4:$F$4,0))*INDEX('Mapping cadres'!$B$1:$Z$616,MATCH($B217, 'Mapping cadres'!$B$1:$B$616,0), MATCH(H$32,'Mapping cadres'!$B$1:$Z$1,0))</f>
        <v>0</v>
      </c>
      <c r="I217" s="226">
        <f>INDEX('Uganda workforce data - raw'!$A$4:$F$619,MATCH($B217, 'Uganda workforce data - raw'!$B$4:$B$619,0), MATCH("Filled Male",'Uganda workforce data - raw'!$A$4:$F$4,0))*INDEX('Mapping cadres'!$B$1:$Z$616,MATCH($B217, 'Mapping cadres'!$B$1:$B$616,0), MATCH(I$32,'Mapping cadres'!$B$1:$Z$1,0))</f>
        <v>0</v>
      </c>
      <c r="J217" s="226">
        <f>INDEX('Uganda workforce data - raw'!$A$4:$F$619,MATCH($B217, 'Uganda workforce data - raw'!$B$4:$B$619,0), MATCH("Filled Male",'Uganda workforce data - raw'!$A$4:$F$4,0))*INDEX('Mapping cadres'!$B$1:$Z$616,MATCH($B217, 'Mapping cadres'!$B$1:$B$616,0), MATCH(J$32,'Mapping cadres'!$B$1:$Z$1,0))</f>
        <v>0</v>
      </c>
      <c r="K217" s="226">
        <f>INDEX('Uganda workforce data - raw'!$A$4:$F$619,MATCH($B217, 'Uganda workforce data - raw'!$B$4:$B$619,0), MATCH("Filled Male",'Uganda workforce data - raw'!$A$4:$F$4,0))*INDEX('Mapping cadres'!$B$1:$Z$616,MATCH($B217, 'Mapping cadres'!$B$1:$B$616,0), MATCH(K$32,'Mapping cadres'!$B$1:$Z$1,0))</f>
        <v>0</v>
      </c>
      <c r="L217" s="226">
        <f>INDEX('Uganda workforce data - raw'!$A$4:$F$619,MATCH($B217, 'Uganda workforce data - raw'!$B$4:$B$619,0), MATCH("Filled Male",'Uganda workforce data - raw'!$A$4:$F$4,0))*INDEX('Mapping cadres'!$B$1:$Z$616,MATCH($B217, 'Mapping cadres'!$B$1:$B$616,0), MATCH(L$32,'Mapping cadres'!$B$1:$Z$1,0))</f>
        <v>0</v>
      </c>
      <c r="M217" s="226">
        <f>INDEX('Uganda workforce data - raw'!$A$4:$F$619,MATCH($B217, 'Uganda workforce data - raw'!$B$4:$B$619,0), MATCH("Filled Male",'Uganda workforce data - raw'!$A$4:$F$4,0))*INDEX('Mapping cadres'!$B$1:$Z$616,MATCH($B217, 'Mapping cadres'!$B$1:$B$616,0), MATCH(M$32,'Mapping cadres'!$B$1:$Z$1,0))</f>
        <v>0</v>
      </c>
      <c r="N217" s="226">
        <f>INDEX('Uganda workforce data - raw'!$A$4:$F$619,MATCH($B217, 'Uganda workforce data - raw'!$B$4:$B$619,0), MATCH("Filled Male",'Uganda workforce data - raw'!$A$4:$F$4,0))*INDEX('Mapping cadres'!$B$1:$Z$616,MATCH($B217, 'Mapping cadres'!$B$1:$B$616,0), MATCH(N$32,'Mapping cadres'!$B$1:$Z$1,0))</f>
        <v>0</v>
      </c>
      <c r="O217" s="226">
        <f>INDEX('Uganda workforce data - raw'!$A$4:$F$619,MATCH($B217, 'Uganda workforce data - raw'!$B$4:$B$619,0), MATCH("Filled Male",'Uganda workforce data - raw'!$A$4:$F$4,0))*INDEX('Mapping cadres'!$B$1:$Z$616,MATCH($B217, 'Mapping cadres'!$B$1:$B$616,0), MATCH(O$32,'Mapping cadres'!$B$1:$Z$1,0))</f>
        <v>0</v>
      </c>
      <c r="P217" s="226">
        <f>INDEX('Uganda workforce data - raw'!$A$4:$F$619,MATCH($B217, 'Uganda workforce data - raw'!$B$4:$B$619,0), MATCH("Filled Male",'Uganda workforce data - raw'!$A$4:$F$4,0))*INDEX('Mapping cadres'!$B$1:$Z$616,MATCH($B217, 'Mapping cadres'!$B$1:$B$616,0), MATCH(P$32,'Mapping cadres'!$B$1:$Z$1,0))</f>
        <v>0</v>
      </c>
      <c r="Q217" s="226">
        <f>INDEX('Uganda workforce data - raw'!$A$4:$F$619,MATCH($B217, 'Uganda workforce data - raw'!$B$4:$B$619,0), MATCH("Filled Male",'Uganda workforce data - raw'!$A$4:$F$4,0))*INDEX('Mapping cadres'!$B$1:$Z$616,MATCH($B217, 'Mapping cadres'!$B$1:$B$616,0), MATCH(Q$32,'Mapping cadres'!$B$1:$Z$1,0))</f>
        <v>0</v>
      </c>
      <c r="R217" s="226">
        <f>INDEX('Uganda workforce data - raw'!$A$4:$F$619,MATCH($B217, 'Uganda workforce data - raw'!$B$4:$B$619,0), MATCH("Filled Male",'Uganda workforce data - raw'!$A$4:$F$4,0))*INDEX('Mapping cadres'!$B$1:$Z$616,MATCH($B217, 'Mapping cadres'!$B$1:$B$616,0), MATCH(R$32,'Mapping cadres'!$B$1:$Z$1,0))</f>
        <v>0</v>
      </c>
      <c r="S217" s="226">
        <f>INDEX('Uganda workforce data - raw'!$A$4:$F$619,MATCH($B217, 'Uganda workforce data - raw'!$B$4:$B$619,0), MATCH("Filled Male",'Uganda workforce data - raw'!$A$4:$F$4,0))*INDEX('Mapping cadres'!$B$1:$Z$616,MATCH($B217, 'Mapping cadres'!$B$1:$B$616,0), MATCH(S$32,'Mapping cadres'!$B$1:$Z$1,0))</f>
        <v>0</v>
      </c>
      <c r="T217" s="226">
        <f>INDEX('Uganda workforce data - raw'!$A$4:$F$619,MATCH($B217, 'Uganda workforce data - raw'!$B$4:$B$619,0), MATCH("Filled Male",'Uganda workforce data - raw'!$A$4:$F$4,0))*INDEX('Mapping cadres'!$B$1:$Z$616,MATCH($B217, 'Mapping cadres'!$B$1:$B$616,0), MATCH(T$32,'Mapping cadres'!$B$1:$Z$1,0))</f>
        <v>0</v>
      </c>
      <c r="U217" s="226">
        <f>INDEX('Uganda workforce data - raw'!$A$4:$F$619,MATCH($B217, 'Uganda workforce data - raw'!$B$4:$B$619,0), MATCH("Filled Male",'Uganda workforce data - raw'!$A$4:$F$4,0))*INDEX('Mapping cadres'!$B$1:$Z$616,MATCH($B217, 'Mapping cadres'!$B$1:$B$616,0), MATCH(U$32,'Mapping cadres'!$B$1:$Z$1,0))</f>
        <v>0</v>
      </c>
      <c r="V217" s="226">
        <f>INDEX('Uganda workforce data - raw'!$A$4:$F$619,MATCH($B217, 'Uganda workforce data - raw'!$B$4:$B$619,0), MATCH("Filled Male",'Uganda workforce data - raw'!$A$4:$F$4,0))*INDEX('Mapping cadres'!$B$1:$Z$616,MATCH($B217, 'Mapping cadres'!$B$1:$B$616,0), MATCH(V$32,'Mapping cadres'!$B$1:$Z$1,0))</f>
        <v>2</v>
      </c>
      <c r="W217" s="226">
        <f>INDEX('Uganda workforce data - raw'!$A$4:$F$619,MATCH($B217, 'Uganda workforce data - raw'!$B$4:$B$619,0), MATCH("Filled Male",'Uganda workforce data - raw'!$A$4:$F$4,0))*INDEX('Mapping cadres'!$B$1:$Z$616,MATCH($B217, 'Mapping cadres'!$B$1:$B$616,0), MATCH(W$32,'Mapping cadres'!$B$1:$Z$1,0))</f>
        <v>0</v>
      </c>
      <c r="X217" s="226">
        <f>INDEX('Uganda workforce data - raw'!$A$4:$F$619,MATCH($B217, 'Uganda workforce data - raw'!$B$4:$B$619,0), MATCH("Filled Male",'Uganda workforce data - raw'!$A$4:$F$4,0))*INDEX('Mapping cadres'!$B$1:$Z$616,MATCH($B217, 'Mapping cadres'!$B$1:$B$616,0), MATCH(X$32,'Mapping cadres'!$B$1:$Z$1,0))</f>
        <v>0</v>
      </c>
      <c r="Y217" s="226">
        <f>INDEX('Uganda workforce data - raw'!$A$4:$F$619,MATCH($B217, 'Uganda workforce data - raw'!$B$4:$B$619,0), MATCH("Filled Male",'Uganda workforce data - raw'!$A$4:$F$4,0))*INDEX('Mapping cadres'!$B$1:$Z$616,MATCH($B217, 'Mapping cadres'!$B$1:$B$616,0), MATCH(Y$32,'Mapping cadres'!$B$1:$Z$1,0))</f>
        <v>0</v>
      </c>
      <c r="Z217" s="226">
        <f>INDEX('Uganda workforce data - raw'!$A$4:$F$619,MATCH($B217, 'Uganda workforce data - raw'!$B$4:$B$619,0), MATCH("Filled Male",'Uganda workforce data - raw'!$A$4:$F$4,0))*INDEX('Mapping cadres'!$B$1:$Z$616,MATCH($B217, 'Mapping cadres'!$B$1:$B$616,0), MATCH(Z$32,'Mapping cadres'!$B$1:$Z$1,0))</f>
        <v>0</v>
      </c>
      <c r="AA217" s="226">
        <f>INDEX('Uganda workforce data - raw'!$A$4:$F$619,MATCH($B217, 'Uganda workforce data - raw'!$B$4:$B$619,0), MATCH("Filled Female",'Uganda workforce data - raw'!$A$4:$F$4,0))*INDEX('Mapping cadres'!$B$1:$Z$616,MATCH($B217, 'Mapping cadres'!$B$1:$B$616,0), MATCH(AA$32,'Mapping cadres'!$B$1:$Z$1,0))</f>
        <v>0</v>
      </c>
      <c r="AB217" s="226">
        <f>INDEX('Uganda workforce data - raw'!$A$4:$F$619,MATCH($B217, 'Uganda workforce data - raw'!$B$4:$B$619,0), MATCH("Filled Female",'Uganda workforce data - raw'!$A$4:$F$4,0))*INDEX('Mapping cadres'!$B$1:$Z$616,MATCH($B217, 'Mapping cadres'!$B$1:$B$616,0), MATCH(AB$32,'Mapping cadres'!$B$1:$Z$1,0))</f>
        <v>0</v>
      </c>
      <c r="AC217" s="226">
        <f>INDEX('Uganda workforce data - raw'!$A$4:$F$619,MATCH($B217, 'Uganda workforce data - raw'!$B$4:$B$619,0), MATCH("Filled Female",'Uganda workforce data - raw'!$A$4:$F$4,0))*INDEX('Mapping cadres'!$B$1:$Z$616,MATCH($B217, 'Mapping cadres'!$B$1:$B$616,0), MATCH(AC$32,'Mapping cadres'!$B$1:$Z$1,0))</f>
        <v>0</v>
      </c>
      <c r="AD217" s="226">
        <f>INDEX('Uganda workforce data - raw'!$A$4:$F$619,MATCH($B217, 'Uganda workforce data - raw'!$B$4:$B$619,0), MATCH("Filled Female",'Uganda workforce data - raw'!$A$4:$F$4,0))*INDEX('Mapping cadres'!$B$1:$Z$616,MATCH($B217, 'Mapping cadres'!$B$1:$B$616,0), MATCH(AD$32,'Mapping cadres'!$B$1:$Z$1,0))</f>
        <v>0</v>
      </c>
      <c r="AE217" s="226">
        <f>INDEX('Uganda workforce data - raw'!$A$4:$F$619,MATCH($B217, 'Uganda workforce data - raw'!$B$4:$B$619,0), MATCH("Filled Female",'Uganda workforce data - raw'!$A$4:$F$4,0))*INDEX('Mapping cadres'!$B$1:$Z$616,MATCH($B217, 'Mapping cadres'!$B$1:$B$616,0), MATCH(AE$32,'Mapping cadres'!$B$1:$Z$1,0))</f>
        <v>0</v>
      </c>
      <c r="AF217" s="226">
        <f>INDEX('Uganda workforce data - raw'!$A$4:$F$619,MATCH($B217, 'Uganda workforce data - raw'!$B$4:$B$619,0), MATCH("Filled Female",'Uganda workforce data - raw'!$A$4:$F$4,0))*INDEX('Mapping cadres'!$B$1:$Z$616,MATCH($B217, 'Mapping cadres'!$B$1:$B$616,0), MATCH(AF$32,'Mapping cadres'!$B$1:$Z$1,0))</f>
        <v>0</v>
      </c>
      <c r="AG217" s="226">
        <f>INDEX('Uganda workforce data - raw'!$A$4:$F$619,MATCH($B217, 'Uganda workforce data - raw'!$B$4:$B$619,0), MATCH("Filled Female",'Uganda workforce data - raw'!$A$4:$F$4,0))*INDEX('Mapping cadres'!$B$1:$Z$616,MATCH($B217, 'Mapping cadres'!$B$1:$B$616,0), MATCH(AG$32,'Mapping cadres'!$B$1:$Z$1,0))</f>
        <v>0</v>
      </c>
      <c r="AH217" s="226">
        <f>INDEX('Uganda workforce data - raw'!$A$4:$F$619,MATCH($B217, 'Uganda workforce data - raw'!$B$4:$B$619,0), MATCH("Filled Female",'Uganda workforce data - raw'!$A$4:$F$4,0))*INDEX('Mapping cadres'!$B$1:$Z$616,MATCH($B217, 'Mapping cadres'!$B$1:$B$616,0), MATCH(AH$32,'Mapping cadres'!$B$1:$Z$1,0))</f>
        <v>0</v>
      </c>
      <c r="AI217" s="226">
        <f>INDEX('Uganda workforce data - raw'!$A$4:$F$619,MATCH($B217, 'Uganda workforce data - raw'!$B$4:$B$619,0), MATCH("Filled Female",'Uganda workforce data - raw'!$A$4:$F$4,0))*INDEX('Mapping cadres'!$B$1:$Z$616,MATCH($B217, 'Mapping cadres'!$B$1:$B$616,0), MATCH(AI$32,'Mapping cadres'!$B$1:$Z$1,0))</f>
        <v>0</v>
      </c>
      <c r="AJ217" s="226">
        <f>INDEX('Uganda workforce data - raw'!$A$4:$F$619,MATCH($B217, 'Uganda workforce data - raw'!$B$4:$B$619,0), MATCH("Filled Female",'Uganda workforce data - raw'!$A$4:$F$4,0))*INDEX('Mapping cadres'!$B$1:$Z$616,MATCH($B217, 'Mapping cadres'!$B$1:$B$616,0), MATCH(AJ$32,'Mapping cadres'!$B$1:$Z$1,0))</f>
        <v>0</v>
      </c>
      <c r="AK217" s="226">
        <f>INDEX('Uganda workforce data - raw'!$A$4:$F$619,MATCH($B217, 'Uganda workforce data - raw'!$B$4:$B$619,0), MATCH("Filled Female",'Uganda workforce data - raw'!$A$4:$F$4,0))*INDEX('Mapping cadres'!$B$1:$Z$616,MATCH($B217, 'Mapping cadres'!$B$1:$B$616,0), MATCH(AK$32,'Mapping cadres'!$B$1:$Z$1,0))</f>
        <v>0</v>
      </c>
      <c r="AL217" s="226">
        <f>INDEX('Uganda workforce data - raw'!$A$4:$F$619,MATCH($B217, 'Uganda workforce data - raw'!$B$4:$B$619,0), MATCH("Filled Female",'Uganda workforce data - raw'!$A$4:$F$4,0))*INDEX('Mapping cadres'!$B$1:$Z$616,MATCH($B217, 'Mapping cadres'!$B$1:$B$616,0), MATCH(AL$32,'Mapping cadres'!$B$1:$Z$1,0))</f>
        <v>0</v>
      </c>
      <c r="AM217" s="226">
        <f>INDEX('Uganda workforce data - raw'!$A$4:$F$619,MATCH($B217, 'Uganda workforce data - raw'!$B$4:$B$619,0), MATCH("Filled Female",'Uganda workforce data - raw'!$A$4:$F$4,0))*INDEX('Mapping cadres'!$B$1:$Z$616,MATCH($B217, 'Mapping cadres'!$B$1:$B$616,0), MATCH(AM$32,'Mapping cadres'!$B$1:$Z$1,0))</f>
        <v>0</v>
      </c>
      <c r="AN217" s="226">
        <f>INDEX('Uganda workforce data - raw'!$A$4:$F$619,MATCH($B217, 'Uganda workforce data - raw'!$B$4:$B$619,0), MATCH("Filled Female",'Uganda workforce data - raw'!$A$4:$F$4,0))*INDEX('Mapping cadres'!$B$1:$Z$616,MATCH($B217, 'Mapping cadres'!$B$1:$B$616,0), MATCH(AN$32,'Mapping cadres'!$B$1:$Z$1,0))</f>
        <v>0</v>
      </c>
      <c r="AO217" s="226">
        <f>INDEX('Uganda workforce data - raw'!$A$4:$F$619,MATCH($B217, 'Uganda workforce data - raw'!$B$4:$B$619,0), MATCH("Filled Female",'Uganda workforce data - raw'!$A$4:$F$4,0))*INDEX('Mapping cadres'!$B$1:$Z$616,MATCH($B217, 'Mapping cadres'!$B$1:$B$616,0), MATCH(AO$32,'Mapping cadres'!$B$1:$Z$1,0))</f>
        <v>0</v>
      </c>
      <c r="AP217" s="226">
        <f>INDEX('Uganda workforce data - raw'!$A$4:$F$619,MATCH($B217, 'Uganda workforce data - raw'!$B$4:$B$619,0), MATCH("Filled Female",'Uganda workforce data - raw'!$A$4:$F$4,0))*INDEX('Mapping cadres'!$B$1:$Z$616,MATCH($B217, 'Mapping cadres'!$B$1:$B$616,0), MATCH(AP$32,'Mapping cadres'!$B$1:$Z$1,0))</f>
        <v>0</v>
      </c>
      <c r="AQ217" s="226">
        <f>INDEX('Uganda workforce data - raw'!$A$4:$F$619,MATCH($B217, 'Uganda workforce data - raw'!$B$4:$B$619,0), MATCH("Filled Female",'Uganda workforce data - raw'!$A$4:$F$4,0))*INDEX('Mapping cadres'!$B$1:$Z$616,MATCH($B217, 'Mapping cadres'!$B$1:$B$616,0), MATCH(AQ$32,'Mapping cadres'!$B$1:$Z$1,0))</f>
        <v>0</v>
      </c>
      <c r="AR217" s="226">
        <f>INDEX('Uganda workforce data - raw'!$A$4:$F$619,MATCH($B217, 'Uganda workforce data - raw'!$B$4:$B$619,0), MATCH("Filled Female",'Uganda workforce data - raw'!$A$4:$F$4,0))*INDEX('Mapping cadres'!$B$1:$Z$616,MATCH($B217, 'Mapping cadres'!$B$1:$B$616,0), MATCH(AR$32,'Mapping cadres'!$B$1:$Z$1,0))</f>
        <v>0</v>
      </c>
      <c r="AS217" s="226">
        <f>INDEX('Uganda workforce data - raw'!$A$4:$F$619,MATCH($B217, 'Uganda workforce data - raw'!$B$4:$B$619,0), MATCH("Filled Female",'Uganda workforce data - raw'!$A$4:$F$4,0))*INDEX('Mapping cadres'!$B$1:$Z$616,MATCH($B217, 'Mapping cadres'!$B$1:$B$616,0), MATCH(AS$32,'Mapping cadres'!$B$1:$Z$1,0))</f>
        <v>0</v>
      </c>
      <c r="AT217" s="226">
        <f>INDEX('Uganda workforce data - raw'!$A$4:$F$619,MATCH($B217, 'Uganda workforce data - raw'!$B$4:$B$619,0), MATCH("Filled Female",'Uganda workforce data - raw'!$A$4:$F$4,0))*INDEX('Mapping cadres'!$B$1:$Z$616,MATCH($B217, 'Mapping cadres'!$B$1:$B$616,0), MATCH(AT$32,'Mapping cadres'!$B$1:$Z$1,0))</f>
        <v>2</v>
      </c>
      <c r="AU217" s="226">
        <f>INDEX('Uganda workforce data - raw'!$A$4:$F$619,MATCH($B217, 'Uganda workforce data - raw'!$B$4:$B$619,0), MATCH("Filled Female",'Uganda workforce data - raw'!$A$4:$F$4,0))*INDEX('Mapping cadres'!$B$1:$Z$616,MATCH($B217, 'Mapping cadres'!$B$1:$B$616,0), MATCH(AU$32,'Mapping cadres'!$B$1:$Z$1,0))</f>
        <v>0</v>
      </c>
      <c r="AV217" s="226">
        <f>INDEX('Uganda workforce data - raw'!$A$4:$F$619,MATCH($B217, 'Uganda workforce data - raw'!$B$4:$B$619,0), MATCH("Filled Female",'Uganda workforce data - raw'!$A$4:$F$4,0))*INDEX('Mapping cadres'!$B$1:$Z$616,MATCH($B217, 'Mapping cadres'!$B$1:$B$616,0), MATCH(AV$32,'Mapping cadres'!$B$1:$Z$1,0))</f>
        <v>0</v>
      </c>
      <c r="AW217" s="226">
        <f>INDEX('Uganda workforce data - raw'!$A$4:$F$619,MATCH($B217, 'Uganda workforce data - raw'!$B$4:$B$619,0), MATCH("Filled Female",'Uganda workforce data - raw'!$A$4:$F$4,0))*INDEX('Mapping cadres'!$B$1:$Z$616,MATCH($B217, 'Mapping cadres'!$B$1:$B$616,0), MATCH(AW$32,'Mapping cadres'!$B$1:$Z$1,0))</f>
        <v>0</v>
      </c>
      <c r="AX217" s="226">
        <f>INDEX('Uganda workforce data - raw'!$A$4:$F$619,MATCH($B217, 'Uganda workforce data - raw'!$B$4:$B$619,0), MATCH("Filled Female",'Uganda workforce data - raw'!$A$4:$F$4,0))*INDEX('Mapping cadres'!$B$1:$Z$616,MATCH($B217, 'Mapping cadres'!$B$1:$B$616,0), MATCH(AX$32,'Mapping cadres'!$B$1:$Z$1,0))</f>
        <v>0</v>
      </c>
      <c r="AY217" s="226">
        <f t="shared" si="53"/>
        <v>0</v>
      </c>
      <c r="AZ217" s="226">
        <f t="shared" si="54"/>
        <v>0</v>
      </c>
      <c r="BA217" s="226">
        <f t="shared" si="55"/>
        <v>0</v>
      </c>
      <c r="BB217" s="226">
        <f t="shared" si="56"/>
        <v>0</v>
      </c>
      <c r="BC217" s="226">
        <f t="shared" si="57"/>
        <v>0</v>
      </c>
      <c r="BD217" s="226">
        <f t="shared" si="58"/>
        <v>0</v>
      </c>
      <c r="BE217" s="226">
        <f t="shared" si="59"/>
        <v>0</v>
      </c>
      <c r="BF217" s="226">
        <f t="shared" si="60"/>
        <v>0</v>
      </c>
      <c r="BG217" s="226">
        <f t="shared" si="61"/>
        <v>0</v>
      </c>
      <c r="BH217" s="226">
        <f t="shared" si="62"/>
        <v>0</v>
      </c>
      <c r="BI217" s="226">
        <f t="shared" si="63"/>
        <v>0</v>
      </c>
      <c r="BJ217" s="226">
        <f t="shared" si="64"/>
        <v>0</v>
      </c>
      <c r="BK217" s="226">
        <f t="shared" si="65"/>
        <v>0</v>
      </c>
      <c r="BL217" s="226">
        <f t="shared" si="66"/>
        <v>0</v>
      </c>
      <c r="BM217" s="226">
        <f t="shared" si="67"/>
        <v>0</v>
      </c>
      <c r="BN217" s="226">
        <f t="shared" si="68"/>
        <v>0</v>
      </c>
      <c r="BO217" s="226">
        <f t="shared" si="69"/>
        <v>0</v>
      </c>
      <c r="BP217" s="226">
        <f t="shared" si="70"/>
        <v>0</v>
      </c>
      <c r="BQ217" s="226">
        <f t="shared" si="71"/>
        <v>0</v>
      </c>
      <c r="BR217" s="226">
        <f t="shared" si="72"/>
        <v>4</v>
      </c>
      <c r="BS217" s="226">
        <f t="shared" si="73"/>
        <v>0</v>
      </c>
      <c r="BT217" s="226">
        <f t="shared" si="74"/>
        <v>0</v>
      </c>
      <c r="BU217" s="226">
        <f t="shared" si="75"/>
        <v>0</v>
      </c>
      <c r="BV217" s="226">
        <f t="shared" si="76"/>
        <v>0</v>
      </c>
    </row>
    <row r="218" spans="1:74">
      <c r="A218" s="226">
        <v>186</v>
      </c>
      <c r="B218" s="226" t="s">
        <v>1490</v>
      </c>
      <c r="C218" s="226">
        <f>INDEX('Uganda workforce data - raw'!$A$4:$F$619,MATCH($B218, 'Uganda workforce data - raw'!$B$4:$B$619,0), MATCH("Filled Male",'Uganda workforce data - raw'!$A$4:$F$4,0))*INDEX('Mapping cadres'!$B$1:$Z$616,MATCH($B218, 'Mapping cadres'!$B$1:$B$616,0), MATCH(C$32,'Mapping cadres'!$B$1:$Z$1,0))</f>
        <v>0</v>
      </c>
      <c r="D218" s="226">
        <f>INDEX('Uganda workforce data - raw'!$A$4:$F$619,MATCH($B218, 'Uganda workforce data - raw'!$B$4:$B$619,0), MATCH("Filled Male",'Uganda workforce data - raw'!$A$4:$F$4,0))*INDEX('Mapping cadres'!$B$1:$Z$616,MATCH($B218, 'Mapping cadres'!$B$1:$B$616,0), MATCH(D$32,'Mapping cadres'!$B$1:$Z$1,0))</f>
        <v>0</v>
      </c>
      <c r="E218" s="226">
        <f>INDEX('Uganda workforce data - raw'!$A$4:$F$619,MATCH($B218, 'Uganda workforce data - raw'!$B$4:$B$619,0), MATCH("Filled Male",'Uganda workforce data - raw'!$A$4:$F$4,0))*INDEX('Mapping cadres'!$B$1:$Z$616,MATCH($B218, 'Mapping cadres'!$B$1:$B$616,0), MATCH(E$32,'Mapping cadres'!$B$1:$Z$1,0))</f>
        <v>0</v>
      </c>
      <c r="F218" s="226">
        <f>INDEX('Uganda workforce data - raw'!$A$4:$F$619,MATCH($B218, 'Uganda workforce data - raw'!$B$4:$B$619,0), MATCH("Filled Male",'Uganda workforce data - raw'!$A$4:$F$4,0))*INDEX('Mapping cadres'!$B$1:$Z$616,MATCH($B218, 'Mapping cadres'!$B$1:$B$616,0), MATCH(F$32,'Mapping cadres'!$B$1:$Z$1,0))</f>
        <v>0</v>
      </c>
      <c r="G218" s="226">
        <f>INDEX('Uganda workforce data - raw'!$A$4:$F$619,MATCH($B218, 'Uganda workforce data - raw'!$B$4:$B$619,0), MATCH("Filled Male",'Uganda workforce data - raw'!$A$4:$F$4,0))*INDEX('Mapping cadres'!$B$1:$Z$616,MATCH($B218, 'Mapping cadres'!$B$1:$B$616,0), MATCH(G$32,'Mapping cadres'!$B$1:$Z$1,0))</f>
        <v>10</v>
      </c>
      <c r="H218" s="226">
        <f>INDEX('Uganda workforce data - raw'!$A$4:$F$619,MATCH($B218, 'Uganda workforce data - raw'!$B$4:$B$619,0), MATCH("Filled Male",'Uganda workforce data - raw'!$A$4:$F$4,0))*INDEX('Mapping cadres'!$B$1:$Z$616,MATCH($B218, 'Mapping cadres'!$B$1:$B$616,0), MATCH(H$32,'Mapping cadres'!$B$1:$Z$1,0))</f>
        <v>0</v>
      </c>
      <c r="I218" s="226">
        <f>INDEX('Uganda workforce data - raw'!$A$4:$F$619,MATCH($B218, 'Uganda workforce data - raw'!$B$4:$B$619,0), MATCH("Filled Male",'Uganda workforce data - raw'!$A$4:$F$4,0))*INDEX('Mapping cadres'!$B$1:$Z$616,MATCH($B218, 'Mapping cadres'!$B$1:$B$616,0), MATCH(I$32,'Mapping cadres'!$B$1:$Z$1,0))</f>
        <v>0</v>
      </c>
      <c r="J218" s="226">
        <f>INDEX('Uganda workforce data - raw'!$A$4:$F$619,MATCH($B218, 'Uganda workforce data - raw'!$B$4:$B$619,0), MATCH("Filled Male",'Uganda workforce data - raw'!$A$4:$F$4,0))*INDEX('Mapping cadres'!$B$1:$Z$616,MATCH($B218, 'Mapping cadres'!$B$1:$B$616,0), MATCH(J$32,'Mapping cadres'!$B$1:$Z$1,0))</f>
        <v>0</v>
      </c>
      <c r="K218" s="226">
        <f>INDEX('Uganda workforce data - raw'!$A$4:$F$619,MATCH($B218, 'Uganda workforce data - raw'!$B$4:$B$619,0), MATCH("Filled Male",'Uganda workforce data - raw'!$A$4:$F$4,0))*INDEX('Mapping cadres'!$B$1:$Z$616,MATCH($B218, 'Mapping cadres'!$B$1:$B$616,0), MATCH(K$32,'Mapping cadres'!$B$1:$Z$1,0))</f>
        <v>0</v>
      </c>
      <c r="L218" s="226">
        <f>INDEX('Uganda workforce data - raw'!$A$4:$F$619,MATCH($B218, 'Uganda workforce data - raw'!$B$4:$B$619,0), MATCH("Filled Male",'Uganda workforce data - raw'!$A$4:$F$4,0))*INDEX('Mapping cadres'!$B$1:$Z$616,MATCH($B218, 'Mapping cadres'!$B$1:$B$616,0), MATCH(L$32,'Mapping cadres'!$B$1:$Z$1,0))</f>
        <v>0</v>
      </c>
      <c r="M218" s="226">
        <f>INDEX('Uganda workforce data - raw'!$A$4:$F$619,MATCH($B218, 'Uganda workforce data - raw'!$B$4:$B$619,0), MATCH("Filled Male",'Uganda workforce data - raw'!$A$4:$F$4,0))*INDEX('Mapping cadres'!$B$1:$Z$616,MATCH($B218, 'Mapping cadres'!$B$1:$B$616,0), MATCH(M$32,'Mapping cadres'!$B$1:$Z$1,0))</f>
        <v>0</v>
      </c>
      <c r="N218" s="226">
        <f>INDEX('Uganda workforce data - raw'!$A$4:$F$619,MATCH($B218, 'Uganda workforce data - raw'!$B$4:$B$619,0), MATCH("Filled Male",'Uganda workforce data - raw'!$A$4:$F$4,0))*INDEX('Mapping cadres'!$B$1:$Z$616,MATCH($B218, 'Mapping cadres'!$B$1:$B$616,0), MATCH(N$32,'Mapping cadres'!$B$1:$Z$1,0))</f>
        <v>0</v>
      </c>
      <c r="O218" s="226">
        <f>INDEX('Uganda workforce data - raw'!$A$4:$F$619,MATCH($B218, 'Uganda workforce data - raw'!$B$4:$B$619,0), MATCH("Filled Male",'Uganda workforce data - raw'!$A$4:$F$4,0))*INDEX('Mapping cadres'!$B$1:$Z$616,MATCH($B218, 'Mapping cadres'!$B$1:$B$616,0), MATCH(O$32,'Mapping cadres'!$B$1:$Z$1,0))</f>
        <v>0</v>
      </c>
      <c r="P218" s="226">
        <f>INDEX('Uganda workforce data - raw'!$A$4:$F$619,MATCH($B218, 'Uganda workforce data - raw'!$B$4:$B$619,0), MATCH("Filled Male",'Uganda workforce data - raw'!$A$4:$F$4,0))*INDEX('Mapping cadres'!$B$1:$Z$616,MATCH($B218, 'Mapping cadres'!$B$1:$B$616,0), MATCH(P$32,'Mapping cadres'!$B$1:$Z$1,0))</f>
        <v>0</v>
      </c>
      <c r="Q218" s="226">
        <f>INDEX('Uganda workforce data - raw'!$A$4:$F$619,MATCH($B218, 'Uganda workforce data - raw'!$B$4:$B$619,0), MATCH("Filled Male",'Uganda workforce data - raw'!$A$4:$F$4,0))*INDEX('Mapping cadres'!$B$1:$Z$616,MATCH($B218, 'Mapping cadres'!$B$1:$B$616,0), MATCH(Q$32,'Mapping cadres'!$B$1:$Z$1,0))</f>
        <v>0</v>
      </c>
      <c r="R218" s="226">
        <f>INDEX('Uganda workforce data - raw'!$A$4:$F$619,MATCH($B218, 'Uganda workforce data - raw'!$B$4:$B$619,0), MATCH("Filled Male",'Uganda workforce data - raw'!$A$4:$F$4,0))*INDEX('Mapping cadres'!$B$1:$Z$616,MATCH($B218, 'Mapping cadres'!$B$1:$B$616,0), MATCH(R$32,'Mapping cadres'!$B$1:$Z$1,0))</f>
        <v>0</v>
      </c>
      <c r="S218" s="226">
        <f>INDEX('Uganda workforce data - raw'!$A$4:$F$619,MATCH($B218, 'Uganda workforce data - raw'!$B$4:$B$619,0), MATCH("Filled Male",'Uganda workforce data - raw'!$A$4:$F$4,0))*INDEX('Mapping cadres'!$B$1:$Z$616,MATCH($B218, 'Mapping cadres'!$B$1:$B$616,0), MATCH(S$32,'Mapping cadres'!$B$1:$Z$1,0))</f>
        <v>0</v>
      </c>
      <c r="T218" s="226">
        <f>INDEX('Uganda workforce data - raw'!$A$4:$F$619,MATCH($B218, 'Uganda workforce data - raw'!$B$4:$B$619,0), MATCH("Filled Male",'Uganda workforce data - raw'!$A$4:$F$4,0))*INDEX('Mapping cadres'!$B$1:$Z$616,MATCH($B218, 'Mapping cadres'!$B$1:$B$616,0), MATCH(T$32,'Mapping cadres'!$B$1:$Z$1,0))</f>
        <v>0</v>
      </c>
      <c r="U218" s="226">
        <f>INDEX('Uganda workforce data - raw'!$A$4:$F$619,MATCH($B218, 'Uganda workforce data - raw'!$B$4:$B$619,0), MATCH("Filled Male",'Uganda workforce data - raw'!$A$4:$F$4,0))*INDEX('Mapping cadres'!$B$1:$Z$616,MATCH($B218, 'Mapping cadres'!$B$1:$B$616,0), MATCH(U$32,'Mapping cadres'!$B$1:$Z$1,0))</f>
        <v>0</v>
      </c>
      <c r="V218" s="226">
        <f>INDEX('Uganda workforce data - raw'!$A$4:$F$619,MATCH($B218, 'Uganda workforce data - raw'!$B$4:$B$619,0), MATCH("Filled Male",'Uganda workforce data - raw'!$A$4:$F$4,0))*INDEX('Mapping cadres'!$B$1:$Z$616,MATCH($B218, 'Mapping cadres'!$B$1:$B$616,0), MATCH(V$32,'Mapping cadres'!$B$1:$Z$1,0))</f>
        <v>0</v>
      </c>
      <c r="W218" s="226">
        <f>INDEX('Uganda workforce data - raw'!$A$4:$F$619,MATCH($B218, 'Uganda workforce data - raw'!$B$4:$B$619,0), MATCH("Filled Male",'Uganda workforce data - raw'!$A$4:$F$4,0))*INDEX('Mapping cadres'!$B$1:$Z$616,MATCH($B218, 'Mapping cadres'!$B$1:$B$616,0), MATCH(W$32,'Mapping cadres'!$B$1:$Z$1,0))</f>
        <v>0</v>
      </c>
      <c r="X218" s="226">
        <f>INDEX('Uganda workforce data - raw'!$A$4:$F$619,MATCH($B218, 'Uganda workforce data - raw'!$B$4:$B$619,0), MATCH("Filled Male",'Uganda workforce data - raw'!$A$4:$F$4,0))*INDEX('Mapping cadres'!$B$1:$Z$616,MATCH($B218, 'Mapping cadres'!$B$1:$B$616,0), MATCH(X$32,'Mapping cadres'!$B$1:$Z$1,0))</f>
        <v>0</v>
      </c>
      <c r="Y218" s="226">
        <f>INDEX('Uganda workforce data - raw'!$A$4:$F$619,MATCH($B218, 'Uganda workforce data - raw'!$B$4:$B$619,0), MATCH("Filled Male",'Uganda workforce data - raw'!$A$4:$F$4,0))*INDEX('Mapping cadres'!$B$1:$Z$616,MATCH($B218, 'Mapping cadres'!$B$1:$B$616,0), MATCH(Y$32,'Mapping cadres'!$B$1:$Z$1,0))</f>
        <v>0</v>
      </c>
      <c r="Z218" s="226">
        <f>INDEX('Uganda workforce data - raw'!$A$4:$F$619,MATCH($B218, 'Uganda workforce data - raw'!$B$4:$B$619,0), MATCH("Filled Male",'Uganda workforce data - raw'!$A$4:$F$4,0))*INDEX('Mapping cadres'!$B$1:$Z$616,MATCH($B218, 'Mapping cadres'!$B$1:$B$616,0), MATCH(Z$32,'Mapping cadres'!$B$1:$Z$1,0))</f>
        <v>0</v>
      </c>
      <c r="AA218" s="226">
        <f>INDEX('Uganda workforce data - raw'!$A$4:$F$619,MATCH($B218, 'Uganda workforce data - raw'!$B$4:$B$619,0), MATCH("Filled Female",'Uganda workforce data - raw'!$A$4:$F$4,0))*INDEX('Mapping cadres'!$B$1:$Z$616,MATCH($B218, 'Mapping cadres'!$B$1:$B$616,0), MATCH(AA$32,'Mapping cadres'!$B$1:$Z$1,0))</f>
        <v>0</v>
      </c>
      <c r="AB218" s="226">
        <f>INDEX('Uganda workforce data - raw'!$A$4:$F$619,MATCH($B218, 'Uganda workforce data - raw'!$B$4:$B$619,0), MATCH("Filled Female",'Uganda workforce data - raw'!$A$4:$F$4,0))*INDEX('Mapping cadres'!$B$1:$Z$616,MATCH($B218, 'Mapping cadres'!$B$1:$B$616,0), MATCH(AB$32,'Mapping cadres'!$B$1:$Z$1,0))</f>
        <v>0</v>
      </c>
      <c r="AC218" s="226">
        <f>INDEX('Uganda workforce data - raw'!$A$4:$F$619,MATCH($B218, 'Uganda workforce data - raw'!$B$4:$B$619,0), MATCH("Filled Female",'Uganda workforce data - raw'!$A$4:$F$4,0))*INDEX('Mapping cadres'!$B$1:$Z$616,MATCH($B218, 'Mapping cadres'!$B$1:$B$616,0), MATCH(AC$32,'Mapping cadres'!$B$1:$Z$1,0))</f>
        <v>0</v>
      </c>
      <c r="AD218" s="226">
        <f>INDEX('Uganda workforce data - raw'!$A$4:$F$619,MATCH($B218, 'Uganda workforce data - raw'!$B$4:$B$619,0), MATCH("Filled Female",'Uganda workforce data - raw'!$A$4:$F$4,0))*INDEX('Mapping cadres'!$B$1:$Z$616,MATCH($B218, 'Mapping cadres'!$B$1:$B$616,0), MATCH(AD$32,'Mapping cadres'!$B$1:$Z$1,0))</f>
        <v>0</v>
      </c>
      <c r="AE218" s="226">
        <f>INDEX('Uganda workforce data - raw'!$A$4:$F$619,MATCH($B218, 'Uganda workforce data - raw'!$B$4:$B$619,0), MATCH("Filled Female",'Uganda workforce data - raw'!$A$4:$F$4,0))*INDEX('Mapping cadres'!$B$1:$Z$616,MATCH($B218, 'Mapping cadres'!$B$1:$B$616,0), MATCH(AE$32,'Mapping cadres'!$B$1:$Z$1,0))</f>
        <v>9</v>
      </c>
      <c r="AF218" s="226">
        <f>INDEX('Uganda workforce data - raw'!$A$4:$F$619,MATCH($B218, 'Uganda workforce data - raw'!$B$4:$B$619,0), MATCH("Filled Female",'Uganda workforce data - raw'!$A$4:$F$4,0))*INDEX('Mapping cadres'!$B$1:$Z$616,MATCH($B218, 'Mapping cadres'!$B$1:$B$616,0), MATCH(AF$32,'Mapping cadres'!$B$1:$Z$1,0))</f>
        <v>0</v>
      </c>
      <c r="AG218" s="226">
        <f>INDEX('Uganda workforce data - raw'!$A$4:$F$619,MATCH($B218, 'Uganda workforce data - raw'!$B$4:$B$619,0), MATCH("Filled Female",'Uganda workforce data - raw'!$A$4:$F$4,0))*INDEX('Mapping cadres'!$B$1:$Z$616,MATCH($B218, 'Mapping cadres'!$B$1:$B$616,0), MATCH(AG$32,'Mapping cadres'!$B$1:$Z$1,0))</f>
        <v>0</v>
      </c>
      <c r="AH218" s="226">
        <f>INDEX('Uganda workforce data - raw'!$A$4:$F$619,MATCH($B218, 'Uganda workforce data - raw'!$B$4:$B$619,0), MATCH("Filled Female",'Uganda workforce data - raw'!$A$4:$F$4,0))*INDEX('Mapping cadres'!$B$1:$Z$616,MATCH($B218, 'Mapping cadres'!$B$1:$B$616,0), MATCH(AH$32,'Mapping cadres'!$B$1:$Z$1,0))</f>
        <v>0</v>
      </c>
      <c r="AI218" s="226">
        <f>INDEX('Uganda workforce data - raw'!$A$4:$F$619,MATCH($B218, 'Uganda workforce data - raw'!$B$4:$B$619,0), MATCH("Filled Female",'Uganda workforce data - raw'!$A$4:$F$4,0))*INDEX('Mapping cadres'!$B$1:$Z$616,MATCH($B218, 'Mapping cadres'!$B$1:$B$616,0), MATCH(AI$32,'Mapping cadres'!$B$1:$Z$1,0))</f>
        <v>0</v>
      </c>
      <c r="AJ218" s="226">
        <f>INDEX('Uganda workforce data - raw'!$A$4:$F$619,MATCH($B218, 'Uganda workforce data - raw'!$B$4:$B$619,0), MATCH("Filled Female",'Uganda workforce data - raw'!$A$4:$F$4,0))*INDEX('Mapping cadres'!$B$1:$Z$616,MATCH($B218, 'Mapping cadres'!$B$1:$B$616,0), MATCH(AJ$32,'Mapping cadres'!$B$1:$Z$1,0))</f>
        <v>0</v>
      </c>
      <c r="AK218" s="226">
        <f>INDEX('Uganda workforce data - raw'!$A$4:$F$619,MATCH($B218, 'Uganda workforce data - raw'!$B$4:$B$619,0), MATCH("Filled Female",'Uganda workforce data - raw'!$A$4:$F$4,0))*INDEX('Mapping cadres'!$B$1:$Z$616,MATCH($B218, 'Mapping cadres'!$B$1:$B$616,0), MATCH(AK$32,'Mapping cadres'!$B$1:$Z$1,0))</f>
        <v>0</v>
      </c>
      <c r="AL218" s="226">
        <f>INDEX('Uganda workforce data - raw'!$A$4:$F$619,MATCH($B218, 'Uganda workforce data - raw'!$B$4:$B$619,0), MATCH("Filled Female",'Uganda workforce data - raw'!$A$4:$F$4,0))*INDEX('Mapping cadres'!$B$1:$Z$616,MATCH($B218, 'Mapping cadres'!$B$1:$B$616,0), MATCH(AL$32,'Mapping cadres'!$B$1:$Z$1,0))</f>
        <v>0</v>
      </c>
      <c r="AM218" s="226">
        <f>INDEX('Uganda workforce data - raw'!$A$4:$F$619,MATCH($B218, 'Uganda workforce data - raw'!$B$4:$B$619,0), MATCH("Filled Female",'Uganda workforce data - raw'!$A$4:$F$4,0))*INDEX('Mapping cadres'!$B$1:$Z$616,MATCH($B218, 'Mapping cadres'!$B$1:$B$616,0), MATCH(AM$32,'Mapping cadres'!$B$1:$Z$1,0))</f>
        <v>0</v>
      </c>
      <c r="AN218" s="226">
        <f>INDEX('Uganda workforce data - raw'!$A$4:$F$619,MATCH($B218, 'Uganda workforce data - raw'!$B$4:$B$619,0), MATCH("Filled Female",'Uganda workforce data - raw'!$A$4:$F$4,0))*INDEX('Mapping cadres'!$B$1:$Z$616,MATCH($B218, 'Mapping cadres'!$B$1:$B$616,0), MATCH(AN$32,'Mapping cadres'!$B$1:$Z$1,0))</f>
        <v>0</v>
      </c>
      <c r="AO218" s="226">
        <f>INDEX('Uganda workforce data - raw'!$A$4:$F$619,MATCH($B218, 'Uganda workforce data - raw'!$B$4:$B$619,0), MATCH("Filled Female",'Uganda workforce data - raw'!$A$4:$F$4,0))*INDEX('Mapping cadres'!$B$1:$Z$616,MATCH($B218, 'Mapping cadres'!$B$1:$B$616,0), MATCH(AO$32,'Mapping cadres'!$B$1:$Z$1,0))</f>
        <v>0</v>
      </c>
      <c r="AP218" s="226">
        <f>INDEX('Uganda workforce data - raw'!$A$4:$F$619,MATCH($B218, 'Uganda workforce data - raw'!$B$4:$B$619,0), MATCH("Filled Female",'Uganda workforce data - raw'!$A$4:$F$4,0))*INDEX('Mapping cadres'!$B$1:$Z$616,MATCH($B218, 'Mapping cadres'!$B$1:$B$616,0), MATCH(AP$32,'Mapping cadres'!$B$1:$Z$1,0))</f>
        <v>0</v>
      </c>
      <c r="AQ218" s="226">
        <f>INDEX('Uganda workforce data - raw'!$A$4:$F$619,MATCH($B218, 'Uganda workforce data - raw'!$B$4:$B$619,0), MATCH("Filled Female",'Uganda workforce data - raw'!$A$4:$F$4,0))*INDEX('Mapping cadres'!$B$1:$Z$616,MATCH($B218, 'Mapping cadres'!$B$1:$B$616,0), MATCH(AQ$32,'Mapping cadres'!$B$1:$Z$1,0))</f>
        <v>0</v>
      </c>
      <c r="AR218" s="226">
        <f>INDEX('Uganda workforce data - raw'!$A$4:$F$619,MATCH($B218, 'Uganda workforce data - raw'!$B$4:$B$619,0), MATCH("Filled Female",'Uganda workforce data - raw'!$A$4:$F$4,0))*INDEX('Mapping cadres'!$B$1:$Z$616,MATCH($B218, 'Mapping cadres'!$B$1:$B$616,0), MATCH(AR$32,'Mapping cadres'!$B$1:$Z$1,0))</f>
        <v>0</v>
      </c>
      <c r="AS218" s="226">
        <f>INDEX('Uganda workforce data - raw'!$A$4:$F$619,MATCH($B218, 'Uganda workforce data - raw'!$B$4:$B$619,0), MATCH("Filled Female",'Uganda workforce data - raw'!$A$4:$F$4,0))*INDEX('Mapping cadres'!$B$1:$Z$616,MATCH($B218, 'Mapping cadres'!$B$1:$B$616,0), MATCH(AS$32,'Mapping cadres'!$B$1:$Z$1,0))</f>
        <v>0</v>
      </c>
      <c r="AT218" s="226">
        <f>INDEX('Uganda workforce data - raw'!$A$4:$F$619,MATCH($B218, 'Uganda workforce data - raw'!$B$4:$B$619,0), MATCH("Filled Female",'Uganda workforce data - raw'!$A$4:$F$4,0))*INDEX('Mapping cadres'!$B$1:$Z$616,MATCH($B218, 'Mapping cadres'!$B$1:$B$616,0), MATCH(AT$32,'Mapping cadres'!$B$1:$Z$1,0))</f>
        <v>0</v>
      </c>
      <c r="AU218" s="226">
        <f>INDEX('Uganda workforce data - raw'!$A$4:$F$619,MATCH($B218, 'Uganda workforce data - raw'!$B$4:$B$619,0), MATCH("Filled Female",'Uganda workforce data - raw'!$A$4:$F$4,0))*INDEX('Mapping cadres'!$B$1:$Z$616,MATCH($B218, 'Mapping cadres'!$B$1:$B$616,0), MATCH(AU$32,'Mapping cadres'!$B$1:$Z$1,0))</f>
        <v>0</v>
      </c>
      <c r="AV218" s="226">
        <f>INDEX('Uganda workforce data - raw'!$A$4:$F$619,MATCH($B218, 'Uganda workforce data - raw'!$B$4:$B$619,0), MATCH("Filled Female",'Uganda workforce data - raw'!$A$4:$F$4,0))*INDEX('Mapping cadres'!$B$1:$Z$616,MATCH($B218, 'Mapping cadres'!$B$1:$B$616,0), MATCH(AV$32,'Mapping cadres'!$B$1:$Z$1,0))</f>
        <v>0</v>
      </c>
      <c r="AW218" s="226">
        <f>INDEX('Uganda workforce data - raw'!$A$4:$F$619,MATCH($B218, 'Uganda workforce data - raw'!$B$4:$B$619,0), MATCH("Filled Female",'Uganda workforce data - raw'!$A$4:$F$4,0))*INDEX('Mapping cadres'!$B$1:$Z$616,MATCH($B218, 'Mapping cadres'!$B$1:$B$616,0), MATCH(AW$32,'Mapping cadres'!$B$1:$Z$1,0))</f>
        <v>0</v>
      </c>
      <c r="AX218" s="226">
        <f>INDEX('Uganda workforce data - raw'!$A$4:$F$619,MATCH($B218, 'Uganda workforce data - raw'!$B$4:$B$619,0), MATCH("Filled Female",'Uganda workforce data - raw'!$A$4:$F$4,0))*INDEX('Mapping cadres'!$B$1:$Z$616,MATCH($B218, 'Mapping cadres'!$B$1:$B$616,0), MATCH(AX$32,'Mapping cadres'!$B$1:$Z$1,0))</f>
        <v>0</v>
      </c>
      <c r="AY218" s="226">
        <f t="shared" si="53"/>
        <v>0</v>
      </c>
      <c r="AZ218" s="226">
        <f t="shared" si="54"/>
        <v>0</v>
      </c>
      <c r="BA218" s="226">
        <f t="shared" si="55"/>
        <v>0</v>
      </c>
      <c r="BB218" s="226">
        <f t="shared" si="56"/>
        <v>0</v>
      </c>
      <c r="BC218" s="226">
        <f t="shared" si="57"/>
        <v>19</v>
      </c>
      <c r="BD218" s="226">
        <f t="shared" si="58"/>
        <v>0</v>
      </c>
      <c r="BE218" s="226">
        <f t="shared" si="59"/>
        <v>0</v>
      </c>
      <c r="BF218" s="226">
        <f t="shared" si="60"/>
        <v>0</v>
      </c>
      <c r="BG218" s="226">
        <f t="shared" si="61"/>
        <v>0</v>
      </c>
      <c r="BH218" s="226">
        <f t="shared" si="62"/>
        <v>0</v>
      </c>
      <c r="BI218" s="226">
        <f t="shared" si="63"/>
        <v>0</v>
      </c>
      <c r="BJ218" s="226">
        <f t="shared" si="64"/>
        <v>0</v>
      </c>
      <c r="BK218" s="226">
        <f t="shared" si="65"/>
        <v>0</v>
      </c>
      <c r="BL218" s="226">
        <f t="shared" si="66"/>
        <v>0</v>
      </c>
      <c r="BM218" s="226">
        <f t="shared" si="67"/>
        <v>0</v>
      </c>
      <c r="BN218" s="226">
        <f t="shared" si="68"/>
        <v>0</v>
      </c>
      <c r="BO218" s="226">
        <f t="shared" si="69"/>
        <v>0</v>
      </c>
      <c r="BP218" s="226">
        <f t="shared" si="70"/>
        <v>0</v>
      </c>
      <c r="BQ218" s="226">
        <f t="shared" si="71"/>
        <v>0</v>
      </c>
      <c r="BR218" s="226">
        <f t="shared" si="72"/>
        <v>0</v>
      </c>
      <c r="BS218" s="226">
        <f t="shared" si="73"/>
        <v>0</v>
      </c>
      <c r="BT218" s="226">
        <f t="shared" si="74"/>
        <v>0</v>
      </c>
      <c r="BU218" s="226">
        <f t="shared" si="75"/>
        <v>0</v>
      </c>
      <c r="BV218" s="226">
        <f t="shared" si="76"/>
        <v>0</v>
      </c>
    </row>
    <row r="219" spans="1:74">
      <c r="A219" s="226">
        <v>187</v>
      </c>
      <c r="B219" s="226" t="s">
        <v>1491</v>
      </c>
      <c r="C219" s="226">
        <f>INDEX('Uganda workforce data - raw'!$A$4:$F$619,MATCH($B219, 'Uganda workforce data - raw'!$B$4:$B$619,0), MATCH("Filled Male",'Uganda workforce data - raw'!$A$4:$F$4,0))*INDEX('Mapping cadres'!$B$1:$Z$616,MATCH($B219, 'Mapping cadres'!$B$1:$B$616,0), MATCH(C$32,'Mapping cadres'!$B$1:$Z$1,0))</f>
        <v>0</v>
      </c>
      <c r="D219" s="226">
        <f>INDEX('Uganda workforce data - raw'!$A$4:$F$619,MATCH($B219, 'Uganda workforce data - raw'!$B$4:$B$619,0), MATCH("Filled Male",'Uganda workforce data - raw'!$A$4:$F$4,0))*INDEX('Mapping cadres'!$B$1:$Z$616,MATCH($B219, 'Mapping cadres'!$B$1:$B$616,0), MATCH(D$32,'Mapping cadres'!$B$1:$Z$1,0))</f>
        <v>0</v>
      </c>
      <c r="E219" s="226">
        <f>INDEX('Uganda workforce data - raw'!$A$4:$F$619,MATCH($B219, 'Uganda workforce data - raw'!$B$4:$B$619,0), MATCH("Filled Male",'Uganda workforce data - raw'!$A$4:$F$4,0))*INDEX('Mapping cadres'!$B$1:$Z$616,MATCH($B219, 'Mapping cadres'!$B$1:$B$616,0), MATCH(E$32,'Mapping cadres'!$B$1:$Z$1,0))</f>
        <v>0</v>
      </c>
      <c r="F219" s="226">
        <f>INDEX('Uganda workforce data - raw'!$A$4:$F$619,MATCH($B219, 'Uganda workforce data - raw'!$B$4:$B$619,0), MATCH("Filled Male",'Uganda workforce data - raw'!$A$4:$F$4,0))*INDEX('Mapping cadres'!$B$1:$Z$616,MATCH($B219, 'Mapping cadres'!$B$1:$B$616,0), MATCH(F$32,'Mapping cadres'!$B$1:$Z$1,0))</f>
        <v>0</v>
      </c>
      <c r="G219" s="226">
        <f>INDEX('Uganda workforce data - raw'!$A$4:$F$619,MATCH($B219, 'Uganda workforce data - raw'!$B$4:$B$619,0), MATCH("Filled Male",'Uganda workforce data - raw'!$A$4:$F$4,0))*INDEX('Mapping cadres'!$B$1:$Z$616,MATCH($B219, 'Mapping cadres'!$B$1:$B$616,0), MATCH(G$32,'Mapping cadres'!$B$1:$Z$1,0))</f>
        <v>19</v>
      </c>
      <c r="H219" s="226">
        <f>INDEX('Uganda workforce data - raw'!$A$4:$F$619,MATCH($B219, 'Uganda workforce data - raw'!$B$4:$B$619,0), MATCH("Filled Male",'Uganda workforce data - raw'!$A$4:$F$4,0))*INDEX('Mapping cadres'!$B$1:$Z$616,MATCH($B219, 'Mapping cadres'!$B$1:$B$616,0), MATCH(H$32,'Mapping cadres'!$B$1:$Z$1,0))</f>
        <v>0</v>
      </c>
      <c r="I219" s="226">
        <f>INDEX('Uganda workforce data - raw'!$A$4:$F$619,MATCH($B219, 'Uganda workforce data - raw'!$B$4:$B$619,0), MATCH("Filled Male",'Uganda workforce data - raw'!$A$4:$F$4,0))*INDEX('Mapping cadres'!$B$1:$Z$616,MATCH($B219, 'Mapping cadres'!$B$1:$B$616,0), MATCH(I$32,'Mapping cadres'!$B$1:$Z$1,0))</f>
        <v>0</v>
      </c>
      <c r="J219" s="226">
        <f>INDEX('Uganda workforce data - raw'!$A$4:$F$619,MATCH($B219, 'Uganda workforce data - raw'!$B$4:$B$619,0), MATCH("Filled Male",'Uganda workforce data - raw'!$A$4:$F$4,0))*INDEX('Mapping cadres'!$B$1:$Z$616,MATCH($B219, 'Mapping cadres'!$B$1:$B$616,0), MATCH(J$32,'Mapping cadres'!$B$1:$Z$1,0))</f>
        <v>0</v>
      </c>
      <c r="K219" s="226">
        <f>INDEX('Uganda workforce data - raw'!$A$4:$F$619,MATCH($B219, 'Uganda workforce data - raw'!$B$4:$B$619,0), MATCH("Filled Male",'Uganda workforce data - raw'!$A$4:$F$4,0))*INDEX('Mapping cadres'!$B$1:$Z$616,MATCH($B219, 'Mapping cadres'!$B$1:$B$616,0), MATCH(K$32,'Mapping cadres'!$B$1:$Z$1,0))</f>
        <v>0</v>
      </c>
      <c r="L219" s="226">
        <f>INDEX('Uganda workforce data - raw'!$A$4:$F$619,MATCH($B219, 'Uganda workforce data - raw'!$B$4:$B$619,0), MATCH("Filled Male",'Uganda workforce data - raw'!$A$4:$F$4,0))*INDEX('Mapping cadres'!$B$1:$Z$616,MATCH($B219, 'Mapping cadres'!$B$1:$B$616,0), MATCH(L$32,'Mapping cadres'!$B$1:$Z$1,0))</f>
        <v>0</v>
      </c>
      <c r="M219" s="226">
        <f>INDEX('Uganda workforce data - raw'!$A$4:$F$619,MATCH($B219, 'Uganda workforce data - raw'!$B$4:$B$619,0), MATCH("Filled Male",'Uganda workforce data - raw'!$A$4:$F$4,0))*INDEX('Mapping cadres'!$B$1:$Z$616,MATCH($B219, 'Mapping cadres'!$B$1:$B$616,0), MATCH(M$32,'Mapping cadres'!$B$1:$Z$1,0))</f>
        <v>0</v>
      </c>
      <c r="N219" s="226">
        <f>INDEX('Uganda workforce data - raw'!$A$4:$F$619,MATCH($B219, 'Uganda workforce data - raw'!$B$4:$B$619,0), MATCH("Filled Male",'Uganda workforce data - raw'!$A$4:$F$4,0))*INDEX('Mapping cadres'!$B$1:$Z$616,MATCH($B219, 'Mapping cadres'!$B$1:$B$616,0), MATCH(N$32,'Mapping cadres'!$B$1:$Z$1,0))</f>
        <v>0</v>
      </c>
      <c r="O219" s="226">
        <f>INDEX('Uganda workforce data - raw'!$A$4:$F$619,MATCH($B219, 'Uganda workforce data - raw'!$B$4:$B$619,0), MATCH("Filled Male",'Uganda workforce data - raw'!$A$4:$F$4,0))*INDEX('Mapping cadres'!$B$1:$Z$616,MATCH($B219, 'Mapping cadres'!$B$1:$B$616,0), MATCH(O$32,'Mapping cadres'!$B$1:$Z$1,0))</f>
        <v>0</v>
      </c>
      <c r="P219" s="226">
        <f>INDEX('Uganda workforce data - raw'!$A$4:$F$619,MATCH($B219, 'Uganda workforce data - raw'!$B$4:$B$619,0), MATCH("Filled Male",'Uganda workforce data - raw'!$A$4:$F$4,0))*INDEX('Mapping cadres'!$B$1:$Z$616,MATCH($B219, 'Mapping cadres'!$B$1:$B$616,0), MATCH(P$32,'Mapping cadres'!$B$1:$Z$1,0))</f>
        <v>0</v>
      </c>
      <c r="Q219" s="226">
        <f>INDEX('Uganda workforce data - raw'!$A$4:$F$619,MATCH($B219, 'Uganda workforce data - raw'!$B$4:$B$619,0), MATCH("Filled Male",'Uganda workforce data - raw'!$A$4:$F$4,0))*INDEX('Mapping cadres'!$B$1:$Z$616,MATCH($B219, 'Mapping cadres'!$B$1:$B$616,0), MATCH(Q$32,'Mapping cadres'!$B$1:$Z$1,0))</f>
        <v>0</v>
      </c>
      <c r="R219" s="226">
        <f>INDEX('Uganda workforce data - raw'!$A$4:$F$619,MATCH($B219, 'Uganda workforce data - raw'!$B$4:$B$619,0), MATCH("Filled Male",'Uganda workforce data - raw'!$A$4:$F$4,0))*INDEX('Mapping cadres'!$B$1:$Z$616,MATCH($B219, 'Mapping cadres'!$B$1:$B$616,0), MATCH(R$32,'Mapping cadres'!$B$1:$Z$1,0))</f>
        <v>0</v>
      </c>
      <c r="S219" s="226">
        <f>INDEX('Uganda workforce data - raw'!$A$4:$F$619,MATCH($B219, 'Uganda workforce data - raw'!$B$4:$B$619,0), MATCH("Filled Male",'Uganda workforce data - raw'!$A$4:$F$4,0))*INDEX('Mapping cadres'!$B$1:$Z$616,MATCH($B219, 'Mapping cadres'!$B$1:$B$616,0), MATCH(S$32,'Mapping cadres'!$B$1:$Z$1,0))</f>
        <v>0</v>
      </c>
      <c r="T219" s="226">
        <f>INDEX('Uganda workforce data - raw'!$A$4:$F$619,MATCH($B219, 'Uganda workforce data - raw'!$B$4:$B$619,0), MATCH("Filled Male",'Uganda workforce data - raw'!$A$4:$F$4,0))*INDEX('Mapping cadres'!$B$1:$Z$616,MATCH($B219, 'Mapping cadres'!$B$1:$B$616,0), MATCH(T$32,'Mapping cadres'!$B$1:$Z$1,0))</f>
        <v>0</v>
      </c>
      <c r="U219" s="226">
        <f>INDEX('Uganda workforce data - raw'!$A$4:$F$619,MATCH($B219, 'Uganda workforce data - raw'!$B$4:$B$619,0), MATCH("Filled Male",'Uganda workforce data - raw'!$A$4:$F$4,0))*INDEX('Mapping cadres'!$B$1:$Z$616,MATCH($B219, 'Mapping cadres'!$B$1:$B$616,0), MATCH(U$32,'Mapping cadres'!$B$1:$Z$1,0))</f>
        <v>0</v>
      </c>
      <c r="V219" s="226">
        <f>INDEX('Uganda workforce data - raw'!$A$4:$F$619,MATCH($B219, 'Uganda workforce data - raw'!$B$4:$B$619,0), MATCH("Filled Male",'Uganda workforce data - raw'!$A$4:$F$4,0))*INDEX('Mapping cadres'!$B$1:$Z$616,MATCH($B219, 'Mapping cadres'!$B$1:$B$616,0), MATCH(V$32,'Mapping cadres'!$B$1:$Z$1,0))</f>
        <v>0</v>
      </c>
      <c r="W219" s="226">
        <f>INDEX('Uganda workforce data - raw'!$A$4:$F$619,MATCH($B219, 'Uganda workforce data - raw'!$B$4:$B$619,0), MATCH("Filled Male",'Uganda workforce data - raw'!$A$4:$F$4,0))*INDEX('Mapping cadres'!$B$1:$Z$616,MATCH($B219, 'Mapping cadres'!$B$1:$B$616,0), MATCH(W$32,'Mapping cadres'!$B$1:$Z$1,0))</f>
        <v>0</v>
      </c>
      <c r="X219" s="226">
        <f>INDEX('Uganda workforce data - raw'!$A$4:$F$619,MATCH($B219, 'Uganda workforce data - raw'!$B$4:$B$619,0), MATCH("Filled Male",'Uganda workforce data - raw'!$A$4:$F$4,0))*INDEX('Mapping cadres'!$B$1:$Z$616,MATCH($B219, 'Mapping cadres'!$B$1:$B$616,0), MATCH(X$32,'Mapping cadres'!$B$1:$Z$1,0))</f>
        <v>0</v>
      </c>
      <c r="Y219" s="226">
        <f>INDEX('Uganda workforce data - raw'!$A$4:$F$619,MATCH($B219, 'Uganda workforce data - raw'!$B$4:$B$619,0), MATCH("Filled Male",'Uganda workforce data - raw'!$A$4:$F$4,0))*INDEX('Mapping cadres'!$B$1:$Z$616,MATCH($B219, 'Mapping cadres'!$B$1:$B$616,0), MATCH(Y$32,'Mapping cadres'!$B$1:$Z$1,0))</f>
        <v>0</v>
      </c>
      <c r="Z219" s="226">
        <f>INDEX('Uganda workforce data - raw'!$A$4:$F$619,MATCH($B219, 'Uganda workforce data - raw'!$B$4:$B$619,0), MATCH("Filled Male",'Uganda workforce data - raw'!$A$4:$F$4,0))*INDEX('Mapping cadres'!$B$1:$Z$616,MATCH($B219, 'Mapping cadres'!$B$1:$B$616,0), MATCH(Z$32,'Mapping cadres'!$B$1:$Z$1,0))</f>
        <v>0</v>
      </c>
      <c r="AA219" s="226">
        <f>INDEX('Uganda workforce data - raw'!$A$4:$F$619,MATCH($B219, 'Uganda workforce data - raw'!$B$4:$B$619,0), MATCH("Filled Female",'Uganda workforce data - raw'!$A$4:$F$4,0))*INDEX('Mapping cadres'!$B$1:$Z$616,MATCH($B219, 'Mapping cadres'!$B$1:$B$616,0), MATCH(AA$32,'Mapping cadres'!$B$1:$Z$1,0))</f>
        <v>0</v>
      </c>
      <c r="AB219" s="226">
        <f>INDEX('Uganda workforce data - raw'!$A$4:$F$619,MATCH($B219, 'Uganda workforce data - raw'!$B$4:$B$619,0), MATCH("Filled Female",'Uganda workforce data - raw'!$A$4:$F$4,0))*INDEX('Mapping cadres'!$B$1:$Z$616,MATCH($B219, 'Mapping cadres'!$B$1:$B$616,0), MATCH(AB$32,'Mapping cadres'!$B$1:$Z$1,0))</f>
        <v>0</v>
      </c>
      <c r="AC219" s="226">
        <f>INDEX('Uganda workforce data - raw'!$A$4:$F$619,MATCH($B219, 'Uganda workforce data - raw'!$B$4:$B$619,0), MATCH("Filled Female",'Uganda workforce data - raw'!$A$4:$F$4,0))*INDEX('Mapping cadres'!$B$1:$Z$616,MATCH($B219, 'Mapping cadres'!$B$1:$B$616,0), MATCH(AC$32,'Mapping cadres'!$B$1:$Z$1,0))</f>
        <v>0</v>
      </c>
      <c r="AD219" s="226">
        <f>INDEX('Uganda workforce data - raw'!$A$4:$F$619,MATCH($B219, 'Uganda workforce data - raw'!$B$4:$B$619,0), MATCH("Filled Female",'Uganda workforce data - raw'!$A$4:$F$4,0))*INDEX('Mapping cadres'!$B$1:$Z$616,MATCH($B219, 'Mapping cadres'!$B$1:$B$616,0), MATCH(AD$32,'Mapping cadres'!$B$1:$Z$1,0))</f>
        <v>0</v>
      </c>
      <c r="AE219" s="226">
        <f>INDEX('Uganda workforce data - raw'!$A$4:$F$619,MATCH($B219, 'Uganda workforce data - raw'!$B$4:$B$619,0), MATCH("Filled Female",'Uganda workforce data - raw'!$A$4:$F$4,0))*INDEX('Mapping cadres'!$B$1:$Z$616,MATCH($B219, 'Mapping cadres'!$B$1:$B$616,0), MATCH(AE$32,'Mapping cadres'!$B$1:$Z$1,0))</f>
        <v>5</v>
      </c>
      <c r="AF219" s="226">
        <f>INDEX('Uganda workforce data - raw'!$A$4:$F$619,MATCH($B219, 'Uganda workforce data - raw'!$B$4:$B$619,0), MATCH("Filled Female",'Uganda workforce data - raw'!$A$4:$F$4,0))*INDEX('Mapping cadres'!$B$1:$Z$616,MATCH($B219, 'Mapping cadres'!$B$1:$B$616,0), MATCH(AF$32,'Mapping cadres'!$B$1:$Z$1,0))</f>
        <v>0</v>
      </c>
      <c r="AG219" s="226">
        <f>INDEX('Uganda workforce data - raw'!$A$4:$F$619,MATCH($B219, 'Uganda workforce data - raw'!$B$4:$B$619,0), MATCH("Filled Female",'Uganda workforce data - raw'!$A$4:$F$4,0))*INDEX('Mapping cadres'!$B$1:$Z$616,MATCH($B219, 'Mapping cadres'!$B$1:$B$616,0), MATCH(AG$32,'Mapping cadres'!$B$1:$Z$1,0))</f>
        <v>0</v>
      </c>
      <c r="AH219" s="226">
        <f>INDEX('Uganda workforce data - raw'!$A$4:$F$619,MATCH($B219, 'Uganda workforce data - raw'!$B$4:$B$619,0), MATCH("Filled Female",'Uganda workforce data - raw'!$A$4:$F$4,0))*INDEX('Mapping cadres'!$B$1:$Z$616,MATCH($B219, 'Mapping cadres'!$B$1:$B$616,0), MATCH(AH$32,'Mapping cadres'!$B$1:$Z$1,0))</f>
        <v>0</v>
      </c>
      <c r="AI219" s="226">
        <f>INDEX('Uganda workforce data - raw'!$A$4:$F$619,MATCH($B219, 'Uganda workforce data - raw'!$B$4:$B$619,0), MATCH("Filled Female",'Uganda workforce data - raw'!$A$4:$F$4,0))*INDEX('Mapping cadres'!$B$1:$Z$616,MATCH($B219, 'Mapping cadres'!$B$1:$B$616,0), MATCH(AI$32,'Mapping cadres'!$B$1:$Z$1,0))</f>
        <v>0</v>
      </c>
      <c r="AJ219" s="226">
        <f>INDEX('Uganda workforce data - raw'!$A$4:$F$619,MATCH($B219, 'Uganda workforce data - raw'!$B$4:$B$619,0), MATCH("Filled Female",'Uganda workforce data - raw'!$A$4:$F$4,0))*INDEX('Mapping cadres'!$B$1:$Z$616,MATCH($B219, 'Mapping cadres'!$B$1:$B$616,0), MATCH(AJ$32,'Mapping cadres'!$B$1:$Z$1,0))</f>
        <v>0</v>
      </c>
      <c r="AK219" s="226">
        <f>INDEX('Uganda workforce data - raw'!$A$4:$F$619,MATCH($B219, 'Uganda workforce data - raw'!$B$4:$B$619,0), MATCH("Filled Female",'Uganda workforce data - raw'!$A$4:$F$4,0))*INDEX('Mapping cadres'!$B$1:$Z$616,MATCH($B219, 'Mapping cadres'!$B$1:$B$616,0), MATCH(AK$32,'Mapping cadres'!$B$1:$Z$1,0))</f>
        <v>0</v>
      </c>
      <c r="AL219" s="226">
        <f>INDEX('Uganda workforce data - raw'!$A$4:$F$619,MATCH($B219, 'Uganda workforce data - raw'!$B$4:$B$619,0), MATCH("Filled Female",'Uganda workforce data - raw'!$A$4:$F$4,0))*INDEX('Mapping cadres'!$B$1:$Z$616,MATCH($B219, 'Mapping cadres'!$B$1:$B$616,0), MATCH(AL$32,'Mapping cadres'!$B$1:$Z$1,0))</f>
        <v>0</v>
      </c>
      <c r="AM219" s="226">
        <f>INDEX('Uganda workforce data - raw'!$A$4:$F$619,MATCH($B219, 'Uganda workforce data - raw'!$B$4:$B$619,0), MATCH("Filled Female",'Uganda workforce data - raw'!$A$4:$F$4,0))*INDEX('Mapping cadres'!$B$1:$Z$616,MATCH($B219, 'Mapping cadres'!$B$1:$B$616,0), MATCH(AM$32,'Mapping cadres'!$B$1:$Z$1,0))</f>
        <v>0</v>
      </c>
      <c r="AN219" s="226">
        <f>INDEX('Uganda workforce data - raw'!$A$4:$F$619,MATCH($B219, 'Uganda workforce data - raw'!$B$4:$B$619,0), MATCH("Filled Female",'Uganda workforce data - raw'!$A$4:$F$4,0))*INDEX('Mapping cadres'!$B$1:$Z$616,MATCH($B219, 'Mapping cadres'!$B$1:$B$616,0), MATCH(AN$32,'Mapping cadres'!$B$1:$Z$1,0))</f>
        <v>0</v>
      </c>
      <c r="AO219" s="226">
        <f>INDEX('Uganda workforce data - raw'!$A$4:$F$619,MATCH($B219, 'Uganda workforce data - raw'!$B$4:$B$619,0), MATCH("Filled Female",'Uganda workforce data - raw'!$A$4:$F$4,0))*INDEX('Mapping cadres'!$B$1:$Z$616,MATCH($B219, 'Mapping cadres'!$B$1:$B$616,0), MATCH(AO$32,'Mapping cadres'!$B$1:$Z$1,0))</f>
        <v>0</v>
      </c>
      <c r="AP219" s="226">
        <f>INDEX('Uganda workforce data - raw'!$A$4:$F$619,MATCH($B219, 'Uganda workforce data - raw'!$B$4:$B$619,0), MATCH("Filled Female",'Uganda workforce data - raw'!$A$4:$F$4,0))*INDEX('Mapping cadres'!$B$1:$Z$616,MATCH($B219, 'Mapping cadres'!$B$1:$B$616,0), MATCH(AP$32,'Mapping cadres'!$B$1:$Z$1,0))</f>
        <v>0</v>
      </c>
      <c r="AQ219" s="226">
        <f>INDEX('Uganda workforce data - raw'!$A$4:$F$619,MATCH($B219, 'Uganda workforce data - raw'!$B$4:$B$619,0), MATCH("Filled Female",'Uganda workforce data - raw'!$A$4:$F$4,0))*INDEX('Mapping cadres'!$B$1:$Z$616,MATCH($B219, 'Mapping cadres'!$B$1:$B$616,0), MATCH(AQ$32,'Mapping cadres'!$B$1:$Z$1,0))</f>
        <v>0</v>
      </c>
      <c r="AR219" s="226">
        <f>INDEX('Uganda workforce data - raw'!$A$4:$F$619,MATCH($B219, 'Uganda workforce data - raw'!$B$4:$B$619,0), MATCH("Filled Female",'Uganda workforce data - raw'!$A$4:$F$4,0))*INDEX('Mapping cadres'!$B$1:$Z$616,MATCH($B219, 'Mapping cadres'!$B$1:$B$616,0), MATCH(AR$32,'Mapping cadres'!$B$1:$Z$1,0))</f>
        <v>0</v>
      </c>
      <c r="AS219" s="226">
        <f>INDEX('Uganda workforce data - raw'!$A$4:$F$619,MATCH($B219, 'Uganda workforce data - raw'!$B$4:$B$619,0), MATCH("Filled Female",'Uganda workforce data - raw'!$A$4:$F$4,0))*INDEX('Mapping cadres'!$B$1:$Z$616,MATCH($B219, 'Mapping cadres'!$B$1:$B$616,0), MATCH(AS$32,'Mapping cadres'!$B$1:$Z$1,0))</f>
        <v>0</v>
      </c>
      <c r="AT219" s="226">
        <f>INDEX('Uganda workforce data - raw'!$A$4:$F$619,MATCH($B219, 'Uganda workforce data - raw'!$B$4:$B$619,0), MATCH("Filled Female",'Uganda workforce data - raw'!$A$4:$F$4,0))*INDEX('Mapping cadres'!$B$1:$Z$616,MATCH($B219, 'Mapping cadres'!$B$1:$B$616,0), MATCH(AT$32,'Mapping cadres'!$B$1:$Z$1,0))</f>
        <v>0</v>
      </c>
      <c r="AU219" s="226">
        <f>INDEX('Uganda workforce data - raw'!$A$4:$F$619,MATCH($B219, 'Uganda workforce data - raw'!$B$4:$B$619,0), MATCH("Filled Female",'Uganda workforce data - raw'!$A$4:$F$4,0))*INDEX('Mapping cadres'!$B$1:$Z$616,MATCH($B219, 'Mapping cadres'!$B$1:$B$616,0), MATCH(AU$32,'Mapping cadres'!$B$1:$Z$1,0))</f>
        <v>0</v>
      </c>
      <c r="AV219" s="226">
        <f>INDEX('Uganda workforce data - raw'!$A$4:$F$619,MATCH($B219, 'Uganda workforce data - raw'!$B$4:$B$619,0), MATCH("Filled Female",'Uganda workforce data - raw'!$A$4:$F$4,0))*INDEX('Mapping cadres'!$B$1:$Z$616,MATCH($B219, 'Mapping cadres'!$B$1:$B$616,0), MATCH(AV$32,'Mapping cadres'!$B$1:$Z$1,0))</f>
        <v>0</v>
      </c>
      <c r="AW219" s="226">
        <f>INDEX('Uganda workforce data - raw'!$A$4:$F$619,MATCH($B219, 'Uganda workforce data - raw'!$B$4:$B$619,0), MATCH("Filled Female",'Uganda workforce data - raw'!$A$4:$F$4,0))*INDEX('Mapping cadres'!$B$1:$Z$616,MATCH($B219, 'Mapping cadres'!$B$1:$B$616,0), MATCH(AW$32,'Mapping cadres'!$B$1:$Z$1,0))</f>
        <v>0</v>
      </c>
      <c r="AX219" s="226">
        <f>INDEX('Uganda workforce data - raw'!$A$4:$F$619,MATCH($B219, 'Uganda workforce data - raw'!$B$4:$B$619,0), MATCH("Filled Female",'Uganda workforce data - raw'!$A$4:$F$4,0))*INDEX('Mapping cadres'!$B$1:$Z$616,MATCH($B219, 'Mapping cadres'!$B$1:$B$616,0), MATCH(AX$32,'Mapping cadres'!$B$1:$Z$1,0))</f>
        <v>0</v>
      </c>
      <c r="AY219" s="226">
        <f t="shared" si="53"/>
        <v>0</v>
      </c>
      <c r="AZ219" s="226">
        <f t="shared" si="54"/>
        <v>0</v>
      </c>
      <c r="BA219" s="226">
        <f t="shared" si="55"/>
        <v>0</v>
      </c>
      <c r="BB219" s="226">
        <f t="shared" si="56"/>
        <v>0</v>
      </c>
      <c r="BC219" s="226">
        <f t="shared" si="57"/>
        <v>24</v>
      </c>
      <c r="BD219" s="226">
        <f t="shared" si="58"/>
        <v>0</v>
      </c>
      <c r="BE219" s="226">
        <f t="shared" si="59"/>
        <v>0</v>
      </c>
      <c r="BF219" s="226">
        <f t="shared" si="60"/>
        <v>0</v>
      </c>
      <c r="BG219" s="226">
        <f t="shared" si="61"/>
        <v>0</v>
      </c>
      <c r="BH219" s="226">
        <f t="shared" si="62"/>
        <v>0</v>
      </c>
      <c r="BI219" s="226">
        <f t="shared" si="63"/>
        <v>0</v>
      </c>
      <c r="BJ219" s="226">
        <f t="shared" si="64"/>
        <v>0</v>
      </c>
      <c r="BK219" s="226">
        <f t="shared" si="65"/>
        <v>0</v>
      </c>
      <c r="BL219" s="226">
        <f t="shared" si="66"/>
        <v>0</v>
      </c>
      <c r="BM219" s="226">
        <f t="shared" si="67"/>
        <v>0</v>
      </c>
      <c r="BN219" s="226">
        <f t="shared" si="68"/>
        <v>0</v>
      </c>
      <c r="BO219" s="226">
        <f t="shared" si="69"/>
        <v>0</v>
      </c>
      <c r="BP219" s="226">
        <f t="shared" si="70"/>
        <v>0</v>
      </c>
      <c r="BQ219" s="226">
        <f t="shared" si="71"/>
        <v>0</v>
      </c>
      <c r="BR219" s="226">
        <f t="shared" si="72"/>
        <v>0</v>
      </c>
      <c r="BS219" s="226">
        <f t="shared" si="73"/>
        <v>0</v>
      </c>
      <c r="BT219" s="226">
        <f t="shared" si="74"/>
        <v>0</v>
      </c>
      <c r="BU219" s="226">
        <f t="shared" si="75"/>
        <v>0</v>
      </c>
      <c r="BV219" s="226">
        <f t="shared" si="76"/>
        <v>0</v>
      </c>
    </row>
    <row r="220" spans="1:74">
      <c r="A220" s="226">
        <v>188</v>
      </c>
      <c r="B220" s="226" t="s">
        <v>1492</v>
      </c>
      <c r="C220" s="226">
        <f>INDEX('Uganda workforce data - raw'!$A$4:$F$619,MATCH($B220, 'Uganda workforce data - raw'!$B$4:$B$619,0), MATCH("Filled Male",'Uganda workforce data - raw'!$A$4:$F$4,0))*INDEX('Mapping cadres'!$B$1:$Z$616,MATCH($B220, 'Mapping cadres'!$B$1:$B$616,0), MATCH(C$32,'Mapping cadres'!$B$1:$Z$1,0))</f>
        <v>0</v>
      </c>
      <c r="D220" s="226">
        <f>INDEX('Uganda workforce data - raw'!$A$4:$F$619,MATCH($B220, 'Uganda workforce data - raw'!$B$4:$B$619,0), MATCH("Filled Male",'Uganda workforce data - raw'!$A$4:$F$4,0))*INDEX('Mapping cadres'!$B$1:$Z$616,MATCH($B220, 'Mapping cadres'!$B$1:$B$616,0), MATCH(D$32,'Mapping cadres'!$B$1:$Z$1,0))</f>
        <v>0</v>
      </c>
      <c r="E220" s="226">
        <f>INDEX('Uganda workforce data - raw'!$A$4:$F$619,MATCH($B220, 'Uganda workforce data - raw'!$B$4:$B$619,0), MATCH("Filled Male",'Uganda workforce data - raw'!$A$4:$F$4,0))*INDEX('Mapping cadres'!$B$1:$Z$616,MATCH($B220, 'Mapping cadres'!$B$1:$B$616,0), MATCH(E$32,'Mapping cadres'!$B$1:$Z$1,0))</f>
        <v>0</v>
      </c>
      <c r="F220" s="226">
        <f>INDEX('Uganda workforce data - raw'!$A$4:$F$619,MATCH($B220, 'Uganda workforce data - raw'!$B$4:$B$619,0), MATCH("Filled Male",'Uganda workforce data - raw'!$A$4:$F$4,0))*INDEX('Mapping cadres'!$B$1:$Z$616,MATCH($B220, 'Mapping cadres'!$B$1:$B$616,0), MATCH(F$32,'Mapping cadres'!$B$1:$Z$1,0))</f>
        <v>0</v>
      </c>
      <c r="G220" s="226">
        <f>INDEX('Uganda workforce data - raw'!$A$4:$F$619,MATCH($B220, 'Uganda workforce data - raw'!$B$4:$B$619,0), MATCH("Filled Male",'Uganda workforce data - raw'!$A$4:$F$4,0))*INDEX('Mapping cadres'!$B$1:$Z$616,MATCH($B220, 'Mapping cadres'!$B$1:$B$616,0), MATCH(G$32,'Mapping cadres'!$B$1:$Z$1,0))</f>
        <v>0</v>
      </c>
      <c r="H220" s="226">
        <f>INDEX('Uganda workforce data - raw'!$A$4:$F$619,MATCH($B220, 'Uganda workforce data - raw'!$B$4:$B$619,0), MATCH("Filled Male",'Uganda workforce data - raw'!$A$4:$F$4,0))*INDEX('Mapping cadres'!$B$1:$Z$616,MATCH($B220, 'Mapping cadres'!$B$1:$B$616,0), MATCH(H$32,'Mapping cadres'!$B$1:$Z$1,0))</f>
        <v>0</v>
      </c>
      <c r="I220" s="226">
        <f>INDEX('Uganda workforce data - raw'!$A$4:$F$619,MATCH($B220, 'Uganda workforce data - raw'!$B$4:$B$619,0), MATCH("Filled Male",'Uganda workforce data - raw'!$A$4:$F$4,0))*INDEX('Mapping cadres'!$B$1:$Z$616,MATCH($B220, 'Mapping cadres'!$B$1:$B$616,0), MATCH(I$32,'Mapping cadres'!$B$1:$Z$1,0))</f>
        <v>0</v>
      </c>
      <c r="J220" s="226">
        <f>INDEX('Uganda workforce data - raw'!$A$4:$F$619,MATCH($B220, 'Uganda workforce data - raw'!$B$4:$B$619,0), MATCH("Filled Male",'Uganda workforce data - raw'!$A$4:$F$4,0))*INDEX('Mapping cadres'!$B$1:$Z$616,MATCH($B220, 'Mapping cadres'!$B$1:$B$616,0), MATCH(J$32,'Mapping cadres'!$B$1:$Z$1,0))</f>
        <v>0</v>
      </c>
      <c r="K220" s="226">
        <f>INDEX('Uganda workforce data - raw'!$A$4:$F$619,MATCH($B220, 'Uganda workforce data - raw'!$B$4:$B$619,0), MATCH("Filled Male",'Uganda workforce data - raw'!$A$4:$F$4,0))*INDEX('Mapping cadres'!$B$1:$Z$616,MATCH($B220, 'Mapping cadres'!$B$1:$B$616,0), MATCH(K$32,'Mapping cadres'!$B$1:$Z$1,0))</f>
        <v>4</v>
      </c>
      <c r="L220" s="226">
        <f>INDEX('Uganda workforce data - raw'!$A$4:$F$619,MATCH($B220, 'Uganda workforce data - raw'!$B$4:$B$619,0), MATCH("Filled Male",'Uganda workforce data - raw'!$A$4:$F$4,0))*INDEX('Mapping cadres'!$B$1:$Z$616,MATCH($B220, 'Mapping cadres'!$B$1:$B$616,0), MATCH(L$32,'Mapping cadres'!$B$1:$Z$1,0))</f>
        <v>0</v>
      </c>
      <c r="M220" s="226">
        <f>INDEX('Uganda workforce data - raw'!$A$4:$F$619,MATCH($B220, 'Uganda workforce data - raw'!$B$4:$B$619,0), MATCH("Filled Male",'Uganda workforce data - raw'!$A$4:$F$4,0))*INDEX('Mapping cadres'!$B$1:$Z$616,MATCH($B220, 'Mapping cadres'!$B$1:$B$616,0), MATCH(M$32,'Mapping cadres'!$B$1:$Z$1,0))</f>
        <v>0</v>
      </c>
      <c r="N220" s="226">
        <f>INDEX('Uganda workforce data - raw'!$A$4:$F$619,MATCH($B220, 'Uganda workforce data - raw'!$B$4:$B$619,0), MATCH("Filled Male",'Uganda workforce data - raw'!$A$4:$F$4,0))*INDEX('Mapping cadres'!$B$1:$Z$616,MATCH($B220, 'Mapping cadres'!$B$1:$B$616,0), MATCH(N$32,'Mapping cadres'!$B$1:$Z$1,0))</f>
        <v>0</v>
      </c>
      <c r="O220" s="226">
        <f>INDEX('Uganda workforce data - raw'!$A$4:$F$619,MATCH($B220, 'Uganda workforce data - raw'!$B$4:$B$619,0), MATCH("Filled Male",'Uganda workforce data - raw'!$A$4:$F$4,0))*INDEX('Mapping cadres'!$B$1:$Z$616,MATCH($B220, 'Mapping cadres'!$B$1:$B$616,0), MATCH(O$32,'Mapping cadres'!$B$1:$Z$1,0))</f>
        <v>0</v>
      </c>
      <c r="P220" s="226">
        <f>INDEX('Uganda workforce data - raw'!$A$4:$F$619,MATCH($B220, 'Uganda workforce data - raw'!$B$4:$B$619,0), MATCH("Filled Male",'Uganda workforce data - raw'!$A$4:$F$4,0))*INDEX('Mapping cadres'!$B$1:$Z$616,MATCH($B220, 'Mapping cadres'!$B$1:$B$616,0), MATCH(P$32,'Mapping cadres'!$B$1:$Z$1,0))</f>
        <v>0</v>
      </c>
      <c r="Q220" s="226">
        <f>INDEX('Uganda workforce data - raw'!$A$4:$F$619,MATCH($B220, 'Uganda workforce data - raw'!$B$4:$B$619,0), MATCH("Filled Male",'Uganda workforce data - raw'!$A$4:$F$4,0))*INDEX('Mapping cadres'!$B$1:$Z$616,MATCH($B220, 'Mapping cadres'!$B$1:$B$616,0), MATCH(Q$32,'Mapping cadres'!$B$1:$Z$1,0))</f>
        <v>0</v>
      </c>
      <c r="R220" s="226">
        <f>INDEX('Uganda workforce data - raw'!$A$4:$F$619,MATCH($B220, 'Uganda workforce data - raw'!$B$4:$B$619,0), MATCH("Filled Male",'Uganda workforce data - raw'!$A$4:$F$4,0))*INDEX('Mapping cadres'!$B$1:$Z$616,MATCH($B220, 'Mapping cadres'!$B$1:$B$616,0), MATCH(R$32,'Mapping cadres'!$B$1:$Z$1,0))</f>
        <v>0</v>
      </c>
      <c r="S220" s="226">
        <f>INDEX('Uganda workforce data - raw'!$A$4:$F$619,MATCH($B220, 'Uganda workforce data - raw'!$B$4:$B$619,0), MATCH("Filled Male",'Uganda workforce data - raw'!$A$4:$F$4,0))*INDEX('Mapping cadres'!$B$1:$Z$616,MATCH($B220, 'Mapping cadres'!$B$1:$B$616,0), MATCH(S$32,'Mapping cadres'!$B$1:$Z$1,0))</f>
        <v>0</v>
      </c>
      <c r="T220" s="226">
        <f>INDEX('Uganda workforce data - raw'!$A$4:$F$619,MATCH($B220, 'Uganda workforce data - raw'!$B$4:$B$619,0), MATCH("Filled Male",'Uganda workforce data - raw'!$A$4:$F$4,0))*INDEX('Mapping cadres'!$B$1:$Z$616,MATCH($B220, 'Mapping cadres'!$B$1:$B$616,0), MATCH(T$32,'Mapping cadres'!$B$1:$Z$1,0))</f>
        <v>0</v>
      </c>
      <c r="U220" s="226">
        <f>INDEX('Uganda workforce data - raw'!$A$4:$F$619,MATCH($B220, 'Uganda workforce data - raw'!$B$4:$B$619,0), MATCH("Filled Male",'Uganda workforce data - raw'!$A$4:$F$4,0))*INDEX('Mapping cadres'!$B$1:$Z$616,MATCH($B220, 'Mapping cadres'!$B$1:$B$616,0), MATCH(U$32,'Mapping cadres'!$B$1:$Z$1,0))</f>
        <v>0</v>
      </c>
      <c r="V220" s="226">
        <f>INDEX('Uganda workforce data - raw'!$A$4:$F$619,MATCH($B220, 'Uganda workforce data - raw'!$B$4:$B$619,0), MATCH("Filled Male",'Uganda workforce data - raw'!$A$4:$F$4,0))*INDEX('Mapping cadres'!$B$1:$Z$616,MATCH($B220, 'Mapping cadres'!$B$1:$B$616,0), MATCH(V$32,'Mapping cadres'!$B$1:$Z$1,0))</f>
        <v>0</v>
      </c>
      <c r="W220" s="226">
        <f>INDEX('Uganda workforce data - raw'!$A$4:$F$619,MATCH($B220, 'Uganda workforce data - raw'!$B$4:$B$619,0), MATCH("Filled Male",'Uganda workforce data - raw'!$A$4:$F$4,0))*INDEX('Mapping cadres'!$B$1:$Z$616,MATCH($B220, 'Mapping cadres'!$B$1:$B$616,0), MATCH(W$32,'Mapping cadres'!$B$1:$Z$1,0))</f>
        <v>0</v>
      </c>
      <c r="X220" s="226">
        <f>INDEX('Uganda workforce data - raw'!$A$4:$F$619,MATCH($B220, 'Uganda workforce data - raw'!$B$4:$B$619,0), MATCH("Filled Male",'Uganda workforce data - raw'!$A$4:$F$4,0))*INDEX('Mapping cadres'!$B$1:$Z$616,MATCH($B220, 'Mapping cadres'!$B$1:$B$616,0), MATCH(X$32,'Mapping cadres'!$B$1:$Z$1,0))</f>
        <v>0</v>
      </c>
      <c r="Y220" s="226">
        <f>INDEX('Uganda workforce data - raw'!$A$4:$F$619,MATCH($B220, 'Uganda workforce data - raw'!$B$4:$B$619,0), MATCH("Filled Male",'Uganda workforce data - raw'!$A$4:$F$4,0))*INDEX('Mapping cadres'!$B$1:$Z$616,MATCH($B220, 'Mapping cadres'!$B$1:$B$616,0), MATCH(Y$32,'Mapping cadres'!$B$1:$Z$1,0))</f>
        <v>0</v>
      </c>
      <c r="Z220" s="226">
        <f>INDEX('Uganda workforce data - raw'!$A$4:$F$619,MATCH($B220, 'Uganda workforce data - raw'!$B$4:$B$619,0), MATCH("Filled Male",'Uganda workforce data - raw'!$A$4:$F$4,0))*INDEX('Mapping cadres'!$B$1:$Z$616,MATCH($B220, 'Mapping cadres'!$B$1:$B$616,0), MATCH(Z$32,'Mapping cadres'!$B$1:$Z$1,0))</f>
        <v>0</v>
      </c>
      <c r="AA220" s="226">
        <f>INDEX('Uganda workforce data - raw'!$A$4:$F$619,MATCH($B220, 'Uganda workforce data - raw'!$B$4:$B$619,0), MATCH("Filled Female",'Uganda workforce data - raw'!$A$4:$F$4,0))*INDEX('Mapping cadres'!$B$1:$Z$616,MATCH($B220, 'Mapping cadres'!$B$1:$B$616,0), MATCH(AA$32,'Mapping cadres'!$B$1:$Z$1,0))</f>
        <v>0</v>
      </c>
      <c r="AB220" s="226">
        <f>INDEX('Uganda workforce data - raw'!$A$4:$F$619,MATCH($B220, 'Uganda workforce data - raw'!$B$4:$B$619,0), MATCH("Filled Female",'Uganda workforce data - raw'!$A$4:$F$4,0))*INDEX('Mapping cadres'!$B$1:$Z$616,MATCH($B220, 'Mapping cadres'!$B$1:$B$616,0), MATCH(AB$32,'Mapping cadres'!$B$1:$Z$1,0))</f>
        <v>0</v>
      </c>
      <c r="AC220" s="226">
        <f>INDEX('Uganda workforce data - raw'!$A$4:$F$619,MATCH($B220, 'Uganda workforce data - raw'!$B$4:$B$619,0), MATCH("Filled Female",'Uganda workforce data - raw'!$A$4:$F$4,0))*INDEX('Mapping cadres'!$B$1:$Z$616,MATCH($B220, 'Mapping cadres'!$B$1:$B$616,0), MATCH(AC$32,'Mapping cadres'!$B$1:$Z$1,0))</f>
        <v>0</v>
      </c>
      <c r="AD220" s="226">
        <f>INDEX('Uganda workforce data - raw'!$A$4:$F$619,MATCH($B220, 'Uganda workforce data - raw'!$B$4:$B$619,0), MATCH("Filled Female",'Uganda workforce data - raw'!$A$4:$F$4,0))*INDEX('Mapping cadres'!$B$1:$Z$616,MATCH($B220, 'Mapping cadres'!$B$1:$B$616,0), MATCH(AD$32,'Mapping cadres'!$B$1:$Z$1,0))</f>
        <v>0</v>
      </c>
      <c r="AE220" s="226">
        <f>INDEX('Uganda workforce data - raw'!$A$4:$F$619,MATCH($B220, 'Uganda workforce data - raw'!$B$4:$B$619,0), MATCH("Filled Female",'Uganda workforce data - raw'!$A$4:$F$4,0))*INDEX('Mapping cadres'!$B$1:$Z$616,MATCH($B220, 'Mapping cadres'!$B$1:$B$616,0), MATCH(AE$32,'Mapping cadres'!$B$1:$Z$1,0))</f>
        <v>0</v>
      </c>
      <c r="AF220" s="226">
        <f>INDEX('Uganda workforce data - raw'!$A$4:$F$619,MATCH($B220, 'Uganda workforce data - raw'!$B$4:$B$619,0), MATCH("Filled Female",'Uganda workforce data - raw'!$A$4:$F$4,0))*INDEX('Mapping cadres'!$B$1:$Z$616,MATCH($B220, 'Mapping cadres'!$B$1:$B$616,0), MATCH(AF$32,'Mapping cadres'!$B$1:$Z$1,0))</f>
        <v>0</v>
      </c>
      <c r="AG220" s="226">
        <f>INDEX('Uganda workforce data - raw'!$A$4:$F$619,MATCH($B220, 'Uganda workforce data - raw'!$B$4:$B$619,0), MATCH("Filled Female",'Uganda workforce data - raw'!$A$4:$F$4,0))*INDEX('Mapping cadres'!$B$1:$Z$616,MATCH($B220, 'Mapping cadres'!$B$1:$B$616,0), MATCH(AG$32,'Mapping cadres'!$B$1:$Z$1,0))</f>
        <v>0</v>
      </c>
      <c r="AH220" s="226">
        <f>INDEX('Uganda workforce data - raw'!$A$4:$F$619,MATCH($B220, 'Uganda workforce data - raw'!$B$4:$B$619,0), MATCH("Filled Female",'Uganda workforce data - raw'!$A$4:$F$4,0))*INDEX('Mapping cadres'!$B$1:$Z$616,MATCH($B220, 'Mapping cadres'!$B$1:$B$616,0), MATCH(AH$32,'Mapping cadres'!$B$1:$Z$1,0))</f>
        <v>0</v>
      </c>
      <c r="AI220" s="226">
        <f>INDEX('Uganda workforce data - raw'!$A$4:$F$619,MATCH($B220, 'Uganda workforce data - raw'!$B$4:$B$619,0), MATCH("Filled Female",'Uganda workforce data - raw'!$A$4:$F$4,0))*INDEX('Mapping cadres'!$B$1:$Z$616,MATCH($B220, 'Mapping cadres'!$B$1:$B$616,0), MATCH(AI$32,'Mapping cadres'!$B$1:$Z$1,0))</f>
        <v>6</v>
      </c>
      <c r="AJ220" s="226">
        <f>INDEX('Uganda workforce data - raw'!$A$4:$F$619,MATCH($B220, 'Uganda workforce data - raw'!$B$4:$B$619,0), MATCH("Filled Female",'Uganda workforce data - raw'!$A$4:$F$4,0))*INDEX('Mapping cadres'!$B$1:$Z$616,MATCH($B220, 'Mapping cadres'!$B$1:$B$616,0), MATCH(AJ$32,'Mapping cadres'!$B$1:$Z$1,0))</f>
        <v>0</v>
      </c>
      <c r="AK220" s="226">
        <f>INDEX('Uganda workforce data - raw'!$A$4:$F$619,MATCH($B220, 'Uganda workforce data - raw'!$B$4:$B$619,0), MATCH("Filled Female",'Uganda workforce data - raw'!$A$4:$F$4,0))*INDEX('Mapping cadres'!$B$1:$Z$616,MATCH($B220, 'Mapping cadres'!$B$1:$B$616,0), MATCH(AK$32,'Mapping cadres'!$B$1:$Z$1,0))</f>
        <v>0</v>
      </c>
      <c r="AL220" s="226">
        <f>INDEX('Uganda workforce data - raw'!$A$4:$F$619,MATCH($B220, 'Uganda workforce data - raw'!$B$4:$B$619,0), MATCH("Filled Female",'Uganda workforce data - raw'!$A$4:$F$4,0))*INDEX('Mapping cadres'!$B$1:$Z$616,MATCH($B220, 'Mapping cadres'!$B$1:$B$616,0), MATCH(AL$32,'Mapping cadres'!$B$1:$Z$1,0))</f>
        <v>0</v>
      </c>
      <c r="AM220" s="226">
        <f>INDEX('Uganda workforce data - raw'!$A$4:$F$619,MATCH($B220, 'Uganda workforce data - raw'!$B$4:$B$619,0), MATCH("Filled Female",'Uganda workforce data - raw'!$A$4:$F$4,0))*INDEX('Mapping cadres'!$B$1:$Z$616,MATCH($B220, 'Mapping cadres'!$B$1:$B$616,0), MATCH(AM$32,'Mapping cadres'!$B$1:$Z$1,0))</f>
        <v>0</v>
      </c>
      <c r="AN220" s="226">
        <f>INDEX('Uganda workforce data - raw'!$A$4:$F$619,MATCH($B220, 'Uganda workforce data - raw'!$B$4:$B$619,0), MATCH("Filled Female",'Uganda workforce data - raw'!$A$4:$F$4,0))*INDEX('Mapping cadres'!$B$1:$Z$616,MATCH($B220, 'Mapping cadres'!$B$1:$B$616,0), MATCH(AN$32,'Mapping cadres'!$B$1:$Z$1,0))</f>
        <v>0</v>
      </c>
      <c r="AO220" s="226">
        <f>INDEX('Uganda workforce data - raw'!$A$4:$F$619,MATCH($B220, 'Uganda workforce data - raw'!$B$4:$B$619,0), MATCH("Filled Female",'Uganda workforce data - raw'!$A$4:$F$4,0))*INDEX('Mapping cadres'!$B$1:$Z$616,MATCH($B220, 'Mapping cadres'!$B$1:$B$616,0), MATCH(AO$32,'Mapping cadres'!$B$1:$Z$1,0))</f>
        <v>0</v>
      </c>
      <c r="AP220" s="226">
        <f>INDEX('Uganda workforce data - raw'!$A$4:$F$619,MATCH($B220, 'Uganda workforce data - raw'!$B$4:$B$619,0), MATCH("Filled Female",'Uganda workforce data - raw'!$A$4:$F$4,0))*INDEX('Mapping cadres'!$B$1:$Z$616,MATCH($B220, 'Mapping cadres'!$B$1:$B$616,0), MATCH(AP$32,'Mapping cadres'!$B$1:$Z$1,0))</f>
        <v>0</v>
      </c>
      <c r="AQ220" s="226">
        <f>INDEX('Uganda workforce data - raw'!$A$4:$F$619,MATCH($B220, 'Uganda workforce data - raw'!$B$4:$B$619,0), MATCH("Filled Female",'Uganda workforce data - raw'!$A$4:$F$4,0))*INDEX('Mapping cadres'!$B$1:$Z$616,MATCH($B220, 'Mapping cadres'!$B$1:$B$616,0), MATCH(AQ$32,'Mapping cadres'!$B$1:$Z$1,0))</f>
        <v>0</v>
      </c>
      <c r="AR220" s="226">
        <f>INDEX('Uganda workforce data - raw'!$A$4:$F$619,MATCH($B220, 'Uganda workforce data - raw'!$B$4:$B$619,0), MATCH("Filled Female",'Uganda workforce data - raw'!$A$4:$F$4,0))*INDEX('Mapping cadres'!$B$1:$Z$616,MATCH($B220, 'Mapping cadres'!$B$1:$B$616,0), MATCH(AR$32,'Mapping cadres'!$B$1:$Z$1,0))</f>
        <v>0</v>
      </c>
      <c r="AS220" s="226">
        <f>INDEX('Uganda workforce data - raw'!$A$4:$F$619,MATCH($B220, 'Uganda workforce data - raw'!$B$4:$B$619,0), MATCH("Filled Female",'Uganda workforce data - raw'!$A$4:$F$4,0))*INDEX('Mapping cadres'!$B$1:$Z$616,MATCH($B220, 'Mapping cadres'!$B$1:$B$616,0), MATCH(AS$32,'Mapping cadres'!$B$1:$Z$1,0))</f>
        <v>0</v>
      </c>
      <c r="AT220" s="226">
        <f>INDEX('Uganda workforce data - raw'!$A$4:$F$619,MATCH($B220, 'Uganda workforce data - raw'!$B$4:$B$619,0), MATCH("Filled Female",'Uganda workforce data - raw'!$A$4:$F$4,0))*INDEX('Mapping cadres'!$B$1:$Z$616,MATCH($B220, 'Mapping cadres'!$B$1:$B$616,0), MATCH(AT$32,'Mapping cadres'!$B$1:$Z$1,0))</f>
        <v>0</v>
      </c>
      <c r="AU220" s="226">
        <f>INDEX('Uganda workforce data - raw'!$A$4:$F$619,MATCH($B220, 'Uganda workforce data - raw'!$B$4:$B$619,0), MATCH("Filled Female",'Uganda workforce data - raw'!$A$4:$F$4,0))*INDEX('Mapping cadres'!$B$1:$Z$616,MATCH($B220, 'Mapping cadres'!$B$1:$B$616,0), MATCH(AU$32,'Mapping cadres'!$B$1:$Z$1,0))</f>
        <v>0</v>
      </c>
      <c r="AV220" s="226">
        <f>INDEX('Uganda workforce data - raw'!$A$4:$F$619,MATCH($B220, 'Uganda workforce data - raw'!$B$4:$B$619,0), MATCH("Filled Female",'Uganda workforce data - raw'!$A$4:$F$4,0))*INDEX('Mapping cadres'!$B$1:$Z$616,MATCH($B220, 'Mapping cadres'!$B$1:$B$616,0), MATCH(AV$32,'Mapping cadres'!$B$1:$Z$1,0))</f>
        <v>0</v>
      </c>
      <c r="AW220" s="226">
        <f>INDEX('Uganda workforce data - raw'!$A$4:$F$619,MATCH($B220, 'Uganda workforce data - raw'!$B$4:$B$619,0), MATCH("Filled Female",'Uganda workforce data - raw'!$A$4:$F$4,0))*INDEX('Mapping cadres'!$B$1:$Z$616,MATCH($B220, 'Mapping cadres'!$B$1:$B$616,0), MATCH(AW$32,'Mapping cadres'!$B$1:$Z$1,0))</f>
        <v>0</v>
      </c>
      <c r="AX220" s="226">
        <f>INDEX('Uganda workforce data - raw'!$A$4:$F$619,MATCH($B220, 'Uganda workforce data - raw'!$B$4:$B$619,0), MATCH("Filled Female",'Uganda workforce data - raw'!$A$4:$F$4,0))*INDEX('Mapping cadres'!$B$1:$Z$616,MATCH($B220, 'Mapping cadres'!$B$1:$B$616,0), MATCH(AX$32,'Mapping cadres'!$B$1:$Z$1,0))</f>
        <v>0</v>
      </c>
      <c r="AY220" s="226">
        <f t="shared" si="53"/>
        <v>0</v>
      </c>
      <c r="AZ220" s="226">
        <f t="shared" si="54"/>
        <v>0</v>
      </c>
      <c r="BA220" s="226">
        <f t="shared" si="55"/>
        <v>0</v>
      </c>
      <c r="BB220" s="226">
        <f t="shared" si="56"/>
        <v>0</v>
      </c>
      <c r="BC220" s="226">
        <f t="shared" si="57"/>
        <v>0</v>
      </c>
      <c r="BD220" s="226">
        <f t="shared" si="58"/>
        <v>0</v>
      </c>
      <c r="BE220" s="226">
        <f t="shared" si="59"/>
        <v>0</v>
      </c>
      <c r="BF220" s="226">
        <f t="shared" si="60"/>
        <v>0</v>
      </c>
      <c r="BG220" s="226">
        <f t="shared" si="61"/>
        <v>10</v>
      </c>
      <c r="BH220" s="226">
        <f t="shared" si="62"/>
        <v>0</v>
      </c>
      <c r="BI220" s="226">
        <f t="shared" si="63"/>
        <v>0</v>
      </c>
      <c r="BJ220" s="226">
        <f t="shared" si="64"/>
        <v>0</v>
      </c>
      <c r="BK220" s="226">
        <f t="shared" si="65"/>
        <v>0</v>
      </c>
      <c r="BL220" s="226">
        <f t="shared" si="66"/>
        <v>0</v>
      </c>
      <c r="BM220" s="226">
        <f t="shared" si="67"/>
        <v>0</v>
      </c>
      <c r="BN220" s="226">
        <f t="shared" si="68"/>
        <v>0</v>
      </c>
      <c r="BO220" s="226">
        <f t="shared" si="69"/>
        <v>0</v>
      </c>
      <c r="BP220" s="226">
        <f t="shared" si="70"/>
        <v>0</v>
      </c>
      <c r="BQ220" s="226">
        <f t="shared" si="71"/>
        <v>0</v>
      </c>
      <c r="BR220" s="226">
        <f t="shared" si="72"/>
        <v>0</v>
      </c>
      <c r="BS220" s="226">
        <f t="shared" si="73"/>
        <v>0</v>
      </c>
      <c r="BT220" s="226">
        <f t="shared" si="74"/>
        <v>0</v>
      </c>
      <c r="BU220" s="226">
        <f t="shared" si="75"/>
        <v>0</v>
      </c>
      <c r="BV220" s="226">
        <f t="shared" si="76"/>
        <v>0</v>
      </c>
    </row>
    <row r="221" spans="1:74">
      <c r="A221" s="226">
        <v>189</v>
      </c>
      <c r="B221" s="226" t="s">
        <v>1493</v>
      </c>
      <c r="C221" s="226">
        <f>INDEX('Uganda workforce data - raw'!$A$4:$F$619,MATCH($B221, 'Uganda workforce data - raw'!$B$4:$B$619,0), MATCH("Filled Male",'Uganda workforce data - raw'!$A$4:$F$4,0))*INDEX('Mapping cadres'!$B$1:$Z$616,MATCH($B221, 'Mapping cadres'!$B$1:$B$616,0), MATCH(C$32,'Mapping cadres'!$B$1:$Z$1,0))</f>
        <v>3</v>
      </c>
      <c r="D221" s="226">
        <f>INDEX('Uganda workforce data - raw'!$A$4:$F$619,MATCH($B221, 'Uganda workforce data - raw'!$B$4:$B$619,0), MATCH("Filled Male",'Uganda workforce data - raw'!$A$4:$F$4,0))*INDEX('Mapping cadres'!$B$1:$Z$616,MATCH($B221, 'Mapping cadres'!$B$1:$B$616,0), MATCH(D$32,'Mapping cadres'!$B$1:$Z$1,0))</f>
        <v>0</v>
      </c>
      <c r="E221" s="226">
        <f>INDEX('Uganda workforce data - raw'!$A$4:$F$619,MATCH($B221, 'Uganda workforce data - raw'!$B$4:$B$619,0), MATCH("Filled Male",'Uganda workforce data - raw'!$A$4:$F$4,0))*INDEX('Mapping cadres'!$B$1:$Z$616,MATCH($B221, 'Mapping cadres'!$B$1:$B$616,0), MATCH(E$32,'Mapping cadres'!$B$1:$Z$1,0))</f>
        <v>0</v>
      </c>
      <c r="F221" s="226">
        <f>INDEX('Uganda workforce data - raw'!$A$4:$F$619,MATCH($B221, 'Uganda workforce data - raw'!$B$4:$B$619,0), MATCH("Filled Male",'Uganda workforce data - raw'!$A$4:$F$4,0))*INDEX('Mapping cadres'!$B$1:$Z$616,MATCH($B221, 'Mapping cadres'!$B$1:$B$616,0), MATCH(F$32,'Mapping cadres'!$B$1:$Z$1,0))</f>
        <v>0</v>
      </c>
      <c r="G221" s="226">
        <f>INDEX('Uganda workforce data - raw'!$A$4:$F$619,MATCH($B221, 'Uganda workforce data - raw'!$B$4:$B$619,0), MATCH("Filled Male",'Uganda workforce data - raw'!$A$4:$F$4,0))*INDEX('Mapping cadres'!$B$1:$Z$616,MATCH($B221, 'Mapping cadres'!$B$1:$B$616,0), MATCH(G$32,'Mapping cadres'!$B$1:$Z$1,0))</f>
        <v>0</v>
      </c>
      <c r="H221" s="226">
        <f>INDEX('Uganda workforce data - raw'!$A$4:$F$619,MATCH($B221, 'Uganda workforce data - raw'!$B$4:$B$619,0), MATCH("Filled Male",'Uganda workforce data - raw'!$A$4:$F$4,0))*INDEX('Mapping cadres'!$B$1:$Z$616,MATCH($B221, 'Mapping cadres'!$B$1:$B$616,0), MATCH(H$32,'Mapping cadres'!$B$1:$Z$1,0))</f>
        <v>0</v>
      </c>
      <c r="I221" s="226">
        <f>INDEX('Uganda workforce data - raw'!$A$4:$F$619,MATCH($B221, 'Uganda workforce data - raw'!$B$4:$B$619,0), MATCH("Filled Male",'Uganda workforce data - raw'!$A$4:$F$4,0))*INDEX('Mapping cadres'!$B$1:$Z$616,MATCH($B221, 'Mapping cadres'!$B$1:$B$616,0), MATCH(I$32,'Mapping cadres'!$B$1:$Z$1,0))</f>
        <v>0</v>
      </c>
      <c r="J221" s="226">
        <f>INDEX('Uganda workforce data - raw'!$A$4:$F$619,MATCH($B221, 'Uganda workforce data - raw'!$B$4:$B$619,0), MATCH("Filled Male",'Uganda workforce data - raw'!$A$4:$F$4,0))*INDEX('Mapping cadres'!$B$1:$Z$616,MATCH($B221, 'Mapping cadres'!$B$1:$B$616,0), MATCH(J$32,'Mapping cadres'!$B$1:$Z$1,0))</f>
        <v>0</v>
      </c>
      <c r="K221" s="226">
        <f>INDEX('Uganda workforce data - raw'!$A$4:$F$619,MATCH($B221, 'Uganda workforce data - raw'!$B$4:$B$619,0), MATCH("Filled Male",'Uganda workforce data - raw'!$A$4:$F$4,0))*INDEX('Mapping cadres'!$B$1:$Z$616,MATCH($B221, 'Mapping cadres'!$B$1:$B$616,0), MATCH(K$32,'Mapping cadres'!$B$1:$Z$1,0))</f>
        <v>0</v>
      </c>
      <c r="L221" s="226">
        <f>INDEX('Uganda workforce data - raw'!$A$4:$F$619,MATCH($B221, 'Uganda workforce data - raw'!$B$4:$B$619,0), MATCH("Filled Male",'Uganda workforce data - raw'!$A$4:$F$4,0))*INDEX('Mapping cadres'!$B$1:$Z$616,MATCH($B221, 'Mapping cadres'!$B$1:$B$616,0), MATCH(L$32,'Mapping cadres'!$B$1:$Z$1,0))</f>
        <v>0</v>
      </c>
      <c r="M221" s="226">
        <f>INDEX('Uganda workforce data - raw'!$A$4:$F$619,MATCH($B221, 'Uganda workforce data - raw'!$B$4:$B$619,0), MATCH("Filled Male",'Uganda workforce data - raw'!$A$4:$F$4,0))*INDEX('Mapping cadres'!$B$1:$Z$616,MATCH($B221, 'Mapping cadres'!$B$1:$B$616,0), MATCH(M$32,'Mapping cadres'!$B$1:$Z$1,0))</f>
        <v>0</v>
      </c>
      <c r="N221" s="226">
        <f>INDEX('Uganda workforce data - raw'!$A$4:$F$619,MATCH($B221, 'Uganda workforce data - raw'!$B$4:$B$619,0), MATCH("Filled Male",'Uganda workforce data - raw'!$A$4:$F$4,0))*INDEX('Mapping cadres'!$B$1:$Z$616,MATCH($B221, 'Mapping cadres'!$B$1:$B$616,0), MATCH(N$32,'Mapping cadres'!$B$1:$Z$1,0))</f>
        <v>0</v>
      </c>
      <c r="O221" s="226">
        <f>INDEX('Uganda workforce data - raw'!$A$4:$F$619,MATCH($B221, 'Uganda workforce data - raw'!$B$4:$B$619,0), MATCH("Filled Male",'Uganda workforce data - raw'!$A$4:$F$4,0))*INDEX('Mapping cadres'!$B$1:$Z$616,MATCH($B221, 'Mapping cadres'!$B$1:$B$616,0), MATCH(O$32,'Mapping cadres'!$B$1:$Z$1,0))</f>
        <v>0</v>
      </c>
      <c r="P221" s="226">
        <f>INDEX('Uganda workforce data - raw'!$A$4:$F$619,MATCH($B221, 'Uganda workforce data - raw'!$B$4:$B$619,0), MATCH("Filled Male",'Uganda workforce data - raw'!$A$4:$F$4,0))*INDEX('Mapping cadres'!$B$1:$Z$616,MATCH($B221, 'Mapping cadres'!$B$1:$B$616,0), MATCH(P$32,'Mapping cadres'!$B$1:$Z$1,0))</f>
        <v>0</v>
      </c>
      <c r="Q221" s="226">
        <f>INDEX('Uganda workforce data - raw'!$A$4:$F$619,MATCH($B221, 'Uganda workforce data - raw'!$B$4:$B$619,0), MATCH("Filled Male",'Uganda workforce data - raw'!$A$4:$F$4,0))*INDEX('Mapping cadres'!$B$1:$Z$616,MATCH($B221, 'Mapping cadres'!$B$1:$B$616,0), MATCH(Q$32,'Mapping cadres'!$B$1:$Z$1,0))</f>
        <v>0</v>
      </c>
      <c r="R221" s="226">
        <f>INDEX('Uganda workforce data - raw'!$A$4:$F$619,MATCH($B221, 'Uganda workforce data - raw'!$B$4:$B$619,0), MATCH("Filled Male",'Uganda workforce data - raw'!$A$4:$F$4,0))*INDEX('Mapping cadres'!$B$1:$Z$616,MATCH($B221, 'Mapping cadres'!$B$1:$B$616,0), MATCH(R$32,'Mapping cadres'!$B$1:$Z$1,0))</f>
        <v>0</v>
      </c>
      <c r="S221" s="226">
        <f>INDEX('Uganda workforce data - raw'!$A$4:$F$619,MATCH($B221, 'Uganda workforce data - raw'!$B$4:$B$619,0), MATCH("Filled Male",'Uganda workforce data - raw'!$A$4:$F$4,0))*INDEX('Mapping cadres'!$B$1:$Z$616,MATCH($B221, 'Mapping cadres'!$B$1:$B$616,0), MATCH(S$32,'Mapping cadres'!$B$1:$Z$1,0))</f>
        <v>0</v>
      </c>
      <c r="T221" s="226">
        <f>INDEX('Uganda workforce data - raw'!$A$4:$F$619,MATCH($B221, 'Uganda workforce data - raw'!$B$4:$B$619,0), MATCH("Filled Male",'Uganda workforce data - raw'!$A$4:$F$4,0))*INDEX('Mapping cadres'!$B$1:$Z$616,MATCH($B221, 'Mapping cadres'!$B$1:$B$616,0), MATCH(T$32,'Mapping cadres'!$B$1:$Z$1,0))</f>
        <v>0</v>
      </c>
      <c r="U221" s="226">
        <f>INDEX('Uganda workforce data - raw'!$A$4:$F$619,MATCH($B221, 'Uganda workforce data - raw'!$B$4:$B$619,0), MATCH("Filled Male",'Uganda workforce data - raw'!$A$4:$F$4,0))*INDEX('Mapping cadres'!$B$1:$Z$616,MATCH($B221, 'Mapping cadres'!$B$1:$B$616,0), MATCH(U$32,'Mapping cadres'!$B$1:$Z$1,0))</f>
        <v>0</v>
      </c>
      <c r="V221" s="226">
        <f>INDEX('Uganda workforce data - raw'!$A$4:$F$619,MATCH($B221, 'Uganda workforce data - raw'!$B$4:$B$619,0), MATCH("Filled Male",'Uganda workforce data - raw'!$A$4:$F$4,0))*INDEX('Mapping cadres'!$B$1:$Z$616,MATCH($B221, 'Mapping cadres'!$B$1:$B$616,0), MATCH(V$32,'Mapping cadres'!$B$1:$Z$1,0))</f>
        <v>0</v>
      </c>
      <c r="W221" s="226">
        <f>INDEX('Uganda workforce data - raw'!$A$4:$F$619,MATCH($B221, 'Uganda workforce data - raw'!$B$4:$B$619,0), MATCH("Filled Male",'Uganda workforce data - raw'!$A$4:$F$4,0))*INDEX('Mapping cadres'!$B$1:$Z$616,MATCH($B221, 'Mapping cadres'!$B$1:$B$616,0), MATCH(W$32,'Mapping cadres'!$B$1:$Z$1,0))</f>
        <v>0</v>
      </c>
      <c r="X221" s="226">
        <f>INDEX('Uganda workforce data - raw'!$A$4:$F$619,MATCH($B221, 'Uganda workforce data - raw'!$B$4:$B$619,0), MATCH("Filled Male",'Uganda workforce data - raw'!$A$4:$F$4,0))*INDEX('Mapping cadres'!$B$1:$Z$616,MATCH($B221, 'Mapping cadres'!$B$1:$B$616,0), MATCH(X$32,'Mapping cadres'!$B$1:$Z$1,0))</f>
        <v>0</v>
      </c>
      <c r="Y221" s="226">
        <f>INDEX('Uganda workforce data - raw'!$A$4:$F$619,MATCH($B221, 'Uganda workforce data - raw'!$B$4:$B$619,0), MATCH("Filled Male",'Uganda workforce data - raw'!$A$4:$F$4,0))*INDEX('Mapping cadres'!$B$1:$Z$616,MATCH($B221, 'Mapping cadres'!$B$1:$B$616,0), MATCH(Y$32,'Mapping cadres'!$B$1:$Z$1,0))</f>
        <v>0</v>
      </c>
      <c r="Z221" s="226">
        <f>INDEX('Uganda workforce data - raw'!$A$4:$F$619,MATCH($B221, 'Uganda workforce data - raw'!$B$4:$B$619,0), MATCH("Filled Male",'Uganda workforce data - raw'!$A$4:$F$4,0))*INDEX('Mapping cadres'!$B$1:$Z$616,MATCH($B221, 'Mapping cadres'!$B$1:$B$616,0), MATCH(Z$32,'Mapping cadres'!$B$1:$Z$1,0))</f>
        <v>0</v>
      </c>
      <c r="AA221" s="226">
        <f>INDEX('Uganda workforce data - raw'!$A$4:$F$619,MATCH($B221, 'Uganda workforce data - raw'!$B$4:$B$619,0), MATCH("Filled Female",'Uganda workforce data - raw'!$A$4:$F$4,0))*INDEX('Mapping cadres'!$B$1:$Z$616,MATCH($B221, 'Mapping cadres'!$B$1:$B$616,0), MATCH(AA$32,'Mapping cadres'!$B$1:$Z$1,0))</f>
        <v>0</v>
      </c>
      <c r="AB221" s="226">
        <f>INDEX('Uganda workforce data - raw'!$A$4:$F$619,MATCH($B221, 'Uganda workforce data - raw'!$B$4:$B$619,0), MATCH("Filled Female",'Uganda workforce data - raw'!$A$4:$F$4,0))*INDEX('Mapping cadres'!$B$1:$Z$616,MATCH($B221, 'Mapping cadres'!$B$1:$B$616,0), MATCH(AB$32,'Mapping cadres'!$B$1:$Z$1,0))</f>
        <v>0</v>
      </c>
      <c r="AC221" s="226">
        <f>INDEX('Uganda workforce data - raw'!$A$4:$F$619,MATCH($B221, 'Uganda workforce data - raw'!$B$4:$B$619,0), MATCH("Filled Female",'Uganda workforce data - raw'!$A$4:$F$4,0))*INDEX('Mapping cadres'!$B$1:$Z$616,MATCH($B221, 'Mapping cadres'!$B$1:$B$616,0), MATCH(AC$32,'Mapping cadres'!$B$1:$Z$1,0))</f>
        <v>0</v>
      </c>
      <c r="AD221" s="226">
        <f>INDEX('Uganda workforce data - raw'!$A$4:$F$619,MATCH($B221, 'Uganda workforce data - raw'!$B$4:$B$619,0), MATCH("Filled Female",'Uganda workforce data - raw'!$A$4:$F$4,0))*INDEX('Mapping cadres'!$B$1:$Z$616,MATCH($B221, 'Mapping cadres'!$B$1:$B$616,0), MATCH(AD$32,'Mapping cadres'!$B$1:$Z$1,0))</f>
        <v>0</v>
      </c>
      <c r="AE221" s="226">
        <f>INDEX('Uganda workforce data - raw'!$A$4:$F$619,MATCH($B221, 'Uganda workforce data - raw'!$B$4:$B$619,0), MATCH("Filled Female",'Uganda workforce data - raw'!$A$4:$F$4,0))*INDEX('Mapping cadres'!$B$1:$Z$616,MATCH($B221, 'Mapping cadres'!$B$1:$B$616,0), MATCH(AE$32,'Mapping cadres'!$B$1:$Z$1,0))</f>
        <v>0</v>
      </c>
      <c r="AF221" s="226">
        <f>INDEX('Uganda workforce data - raw'!$A$4:$F$619,MATCH($B221, 'Uganda workforce data - raw'!$B$4:$B$619,0), MATCH("Filled Female",'Uganda workforce data - raw'!$A$4:$F$4,0))*INDEX('Mapping cadres'!$B$1:$Z$616,MATCH($B221, 'Mapping cadres'!$B$1:$B$616,0), MATCH(AF$32,'Mapping cadres'!$B$1:$Z$1,0))</f>
        <v>0</v>
      </c>
      <c r="AG221" s="226">
        <f>INDEX('Uganda workforce data - raw'!$A$4:$F$619,MATCH($B221, 'Uganda workforce data - raw'!$B$4:$B$619,0), MATCH("Filled Female",'Uganda workforce data - raw'!$A$4:$F$4,0))*INDEX('Mapping cadres'!$B$1:$Z$616,MATCH($B221, 'Mapping cadres'!$B$1:$B$616,0), MATCH(AG$32,'Mapping cadres'!$B$1:$Z$1,0))</f>
        <v>0</v>
      </c>
      <c r="AH221" s="226">
        <f>INDEX('Uganda workforce data - raw'!$A$4:$F$619,MATCH($B221, 'Uganda workforce data - raw'!$B$4:$B$619,0), MATCH("Filled Female",'Uganda workforce data - raw'!$A$4:$F$4,0))*INDEX('Mapping cadres'!$B$1:$Z$616,MATCH($B221, 'Mapping cadres'!$B$1:$B$616,0), MATCH(AH$32,'Mapping cadres'!$B$1:$Z$1,0))</f>
        <v>0</v>
      </c>
      <c r="AI221" s="226">
        <f>INDEX('Uganda workforce data - raw'!$A$4:$F$619,MATCH($B221, 'Uganda workforce data - raw'!$B$4:$B$619,0), MATCH("Filled Female",'Uganda workforce data - raw'!$A$4:$F$4,0))*INDEX('Mapping cadres'!$B$1:$Z$616,MATCH($B221, 'Mapping cadres'!$B$1:$B$616,0), MATCH(AI$32,'Mapping cadres'!$B$1:$Z$1,0))</f>
        <v>0</v>
      </c>
      <c r="AJ221" s="226">
        <f>INDEX('Uganda workforce data - raw'!$A$4:$F$619,MATCH($B221, 'Uganda workforce data - raw'!$B$4:$B$619,0), MATCH("Filled Female",'Uganda workforce data - raw'!$A$4:$F$4,0))*INDEX('Mapping cadres'!$B$1:$Z$616,MATCH($B221, 'Mapping cadres'!$B$1:$B$616,0), MATCH(AJ$32,'Mapping cadres'!$B$1:$Z$1,0))</f>
        <v>0</v>
      </c>
      <c r="AK221" s="226">
        <f>INDEX('Uganda workforce data - raw'!$A$4:$F$619,MATCH($B221, 'Uganda workforce data - raw'!$B$4:$B$619,0), MATCH("Filled Female",'Uganda workforce data - raw'!$A$4:$F$4,0))*INDEX('Mapping cadres'!$B$1:$Z$616,MATCH($B221, 'Mapping cadres'!$B$1:$B$616,0), MATCH(AK$32,'Mapping cadres'!$B$1:$Z$1,0))</f>
        <v>0</v>
      </c>
      <c r="AL221" s="226">
        <f>INDEX('Uganda workforce data - raw'!$A$4:$F$619,MATCH($B221, 'Uganda workforce data - raw'!$B$4:$B$619,0), MATCH("Filled Female",'Uganda workforce data - raw'!$A$4:$F$4,0))*INDEX('Mapping cadres'!$B$1:$Z$616,MATCH($B221, 'Mapping cadres'!$B$1:$B$616,0), MATCH(AL$32,'Mapping cadres'!$B$1:$Z$1,0))</f>
        <v>0</v>
      </c>
      <c r="AM221" s="226">
        <f>INDEX('Uganda workforce data - raw'!$A$4:$F$619,MATCH($B221, 'Uganda workforce data - raw'!$B$4:$B$619,0), MATCH("Filled Female",'Uganda workforce data - raw'!$A$4:$F$4,0))*INDEX('Mapping cadres'!$B$1:$Z$616,MATCH($B221, 'Mapping cadres'!$B$1:$B$616,0), MATCH(AM$32,'Mapping cadres'!$B$1:$Z$1,0))</f>
        <v>0</v>
      </c>
      <c r="AN221" s="226">
        <f>INDEX('Uganda workforce data - raw'!$A$4:$F$619,MATCH($B221, 'Uganda workforce data - raw'!$B$4:$B$619,0), MATCH("Filled Female",'Uganda workforce data - raw'!$A$4:$F$4,0))*INDEX('Mapping cadres'!$B$1:$Z$616,MATCH($B221, 'Mapping cadres'!$B$1:$B$616,0), MATCH(AN$32,'Mapping cadres'!$B$1:$Z$1,0))</f>
        <v>0</v>
      </c>
      <c r="AO221" s="226">
        <f>INDEX('Uganda workforce data - raw'!$A$4:$F$619,MATCH($B221, 'Uganda workforce data - raw'!$B$4:$B$619,0), MATCH("Filled Female",'Uganda workforce data - raw'!$A$4:$F$4,0))*INDEX('Mapping cadres'!$B$1:$Z$616,MATCH($B221, 'Mapping cadres'!$B$1:$B$616,0), MATCH(AO$32,'Mapping cadres'!$B$1:$Z$1,0))</f>
        <v>0</v>
      </c>
      <c r="AP221" s="226">
        <f>INDEX('Uganda workforce data - raw'!$A$4:$F$619,MATCH($B221, 'Uganda workforce data - raw'!$B$4:$B$619,0), MATCH("Filled Female",'Uganda workforce data - raw'!$A$4:$F$4,0))*INDEX('Mapping cadres'!$B$1:$Z$616,MATCH($B221, 'Mapping cadres'!$B$1:$B$616,0), MATCH(AP$32,'Mapping cadres'!$B$1:$Z$1,0))</f>
        <v>0</v>
      </c>
      <c r="AQ221" s="226">
        <f>INDEX('Uganda workforce data - raw'!$A$4:$F$619,MATCH($B221, 'Uganda workforce data - raw'!$B$4:$B$619,0), MATCH("Filled Female",'Uganda workforce data - raw'!$A$4:$F$4,0))*INDEX('Mapping cadres'!$B$1:$Z$616,MATCH($B221, 'Mapping cadres'!$B$1:$B$616,0), MATCH(AQ$32,'Mapping cadres'!$B$1:$Z$1,0))</f>
        <v>0</v>
      </c>
      <c r="AR221" s="226">
        <f>INDEX('Uganda workforce data - raw'!$A$4:$F$619,MATCH($B221, 'Uganda workforce data - raw'!$B$4:$B$619,0), MATCH("Filled Female",'Uganda workforce data - raw'!$A$4:$F$4,0))*INDEX('Mapping cadres'!$B$1:$Z$616,MATCH($B221, 'Mapping cadres'!$B$1:$B$616,0), MATCH(AR$32,'Mapping cadres'!$B$1:$Z$1,0))</f>
        <v>0</v>
      </c>
      <c r="AS221" s="226">
        <f>INDEX('Uganda workforce data - raw'!$A$4:$F$619,MATCH($B221, 'Uganda workforce data - raw'!$B$4:$B$619,0), MATCH("Filled Female",'Uganda workforce data - raw'!$A$4:$F$4,0))*INDEX('Mapping cadres'!$B$1:$Z$616,MATCH($B221, 'Mapping cadres'!$B$1:$B$616,0), MATCH(AS$32,'Mapping cadres'!$B$1:$Z$1,0))</f>
        <v>0</v>
      </c>
      <c r="AT221" s="226">
        <f>INDEX('Uganda workforce data - raw'!$A$4:$F$619,MATCH($B221, 'Uganda workforce data - raw'!$B$4:$B$619,0), MATCH("Filled Female",'Uganda workforce data - raw'!$A$4:$F$4,0))*INDEX('Mapping cadres'!$B$1:$Z$616,MATCH($B221, 'Mapping cadres'!$B$1:$B$616,0), MATCH(AT$32,'Mapping cadres'!$B$1:$Z$1,0))</f>
        <v>0</v>
      </c>
      <c r="AU221" s="226">
        <f>INDEX('Uganda workforce data - raw'!$A$4:$F$619,MATCH($B221, 'Uganda workforce data - raw'!$B$4:$B$619,0), MATCH("Filled Female",'Uganda workforce data - raw'!$A$4:$F$4,0))*INDEX('Mapping cadres'!$B$1:$Z$616,MATCH($B221, 'Mapping cadres'!$B$1:$B$616,0), MATCH(AU$32,'Mapping cadres'!$B$1:$Z$1,0))</f>
        <v>0</v>
      </c>
      <c r="AV221" s="226">
        <f>INDEX('Uganda workforce data - raw'!$A$4:$F$619,MATCH($B221, 'Uganda workforce data - raw'!$B$4:$B$619,0), MATCH("Filled Female",'Uganda workforce data - raw'!$A$4:$F$4,0))*INDEX('Mapping cadres'!$B$1:$Z$616,MATCH($B221, 'Mapping cadres'!$B$1:$B$616,0), MATCH(AV$32,'Mapping cadres'!$B$1:$Z$1,0))</f>
        <v>0</v>
      </c>
      <c r="AW221" s="226">
        <f>INDEX('Uganda workforce data - raw'!$A$4:$F$619,MATCH($B221, 'Uganda workforce data - raw'!$B$4:$B$619,0), MATCH("Filled Female",'Uganda workforce data - raw'!$A$4:$F$4,0))*INDEX('Mapping cadres'!$B$1:$Z$616,MATCH($B221, 'Mapping cadres'!$B$1:$B$616,0), MATCH(AW$32,'Mapping cadres'!$B$1:$Z$1,0))</f>
        <v>0</v>
      </c>
      <c r="AX221" s="226">
        <f>INDEX('Uganda workforce data - raw'!$A$4:$F$619,MATCH($B221, 'Uganda workforce data - raw'!$B$4:$B$619,0), MATCH("Filled Female",'Uganda workforce data - raw'!$A$4:$F$4,0))*INDEX('Mapping cadres'!$B$1:$Z$616,MATCH($B221, 'Mapping cadres'!$B$1:$B$616,0), MATCH(AX$32,'Mapping cadres'!$B$1:$Z$1,0))</f>
        <v>0</v>
      </c>
      <c r="AY221" s="226">
        <f t="shared" si="53"/>
        <v>3</v>
      </c>
      <c r="AZ221" s="226">
        <f t="shared" si="54"/>
        <v>0</v>
      </c>
      <c r="BA221" s="226">
        <f t="shared" si="55"/>
        <v>0</v>
      </c>
      <c r="BB221" s="226">
        <f t="shared" si="56"/>
        <v>0</v>
      </c>
      <c r="BC221" s="226">
        <f t="shared" si="57"/>
        <v>0</v>
      </c>
      <c r="BD221" s="226">
        <f t="shared" si="58"/>
        <v>0</v>
      </c>
      <c r="BE221" s="226">
        <f t="shared" si="59"/>
        <v>0</v>
      </c>
      <c r="BF221" s="226">
        <f t="shared" si="60"/>
        <v>0</v>
      </c>
      <c r="BG221" s="226">
        <f t="shared" si="61"/>
        <v>0</v>
      </c>
      <c r="BH221" s="226">
        <f t="shared" si="62"/>
        <v>0</v>
      </c>
      <c r="BI221" s="226">
        <f t="shared" si="63"/>
        <v>0</v>
      </c>
      <c r="BJ221" s="226">
        <f t="shared" si="64"/>
        <v>0</v>
      </c>
      <c r="BK221" s="226">
        <f t="shared" si="65"/>
        <v>0</v>
      </c>
      <c r="BL221" s="226">
        <f t="shared" si="66"/>
        <v>0</v>
      </c>
      <c r="BM221" s="226">
        <f t="shared" si="67"/>
        <v>0</v>
      </c>
      <c r="BN221" s="226">
        <f t="shared" si="68"/>
        <v>0</v>
      </c>
      <c r="BO221" s="226">
        <f t="shared" si="69"/>
        <v>0</v>
      </c>
      <c r="BP221" s="226">
        <f t="shared" si="70"/>
        <v>0</v>
      </c>
      <c r="BQ221" s="226">
        <f t="shared" si="71"/>
        <v>0</v>
      </c>
      <c r="BR221" s="226">
        <f t="shared" si="72"/>
        <v>0</v>
      </c>
      <c r="BS221" s="226">
        <f t="shared" si="73"/>
        <v>0</v>
      </c>
      <c r="BT221" s="226">
        <f t="shared" si="74"/>
        <v>0</v>
      </c>
      <c r="BU221" s="226">
        <f t="shared" si="75"/>
        <v>0</v>
      </c>
      <c r="BV221" s="226">
        <f t="shared" si="76"/>
        <v>0</v>
      </c>
    </row>
    <row r="222" spans="1:74">
      <c r="A222" s="226">
        <v>190</v>
      </c>
      <c r="B222" s="226" t="s">
        <v>1494</v>
      </c>
      <c r="C222" s="226">
        <f>INDEX('Uganda workforce data - raw'!$A$4:$F$619,MATCH($B222, 'Uganda workforce data - raw'!$B$4:$B$619,0), MATCH("Filled Male",'Uganda workforce data - raw'!$A$4:$F$4,0))*INDEX('Mapping cadres'!$B$1:$Z$616,MATCH($B222, 'Mapping cadres'!$B$1:$B$616,0), MATCH(C$32,'Mapping cadres'!$B$1:$Z$1,0))</f>
        <v>0</v>
      </c>
      <c r="D222" s="226">
        <f>INDEX('Uganda workforce data - raw'!$A$4:$F$619,MATCH($B222, 'Uganda workforce data - raw'!$B$4:$B$619,0), MATCH("Filled Male",'Uganda workforce data - raw'!$A$4:$F$4,0))*INDEX('Mapping cadres'!$B$1:$Z$616,MATCH($B222, 'Mapping cadres'!$B$1:$B$616,0), MATCH(D$32,'Mapping cadres'!$B$1:$Z$1,0))</f>
        <v>0</v>
      </c>
      <c r="E222" s="226">
        <f>INDEX('Uganda workforce data - raw'!$A$4:$F$619,MATCH($B222, 'Uganda workforce data - raw'!$B$4:$B$619,0), MATCH("Filled Male",'Uganda workforce data - raw'!$A$4:$F$4,0))*INDEX('Mapping cadres'!$B$1:$Z$616,MATCH($B222, 'Mapping cadres'!$B$1:$B$616,0), MATCH(E$32,'Mapping cadres'!$B$1:$Z$1,0))</f>
        <v>0</v>
      </c>
      <c r="F222" s="226">
        <f>INDEX('Uganda workforce data - raw'!$A$4:$F$619,MATCH($B222, 'Uganda workforce data - raw'!$B$4:$B$619,0), MATCH("Filled Male",'Uganda workforce data - raw'!$A$4:$F$4,0))*INDEX('Mapping cadres'!$B$1:$Z$616,MATCH($B222, 'Mapping cadres'!$B$1:$B$616,0), MATCH(F$32,'Mapping cadres'!$B$1:$Z$1,0))</f>
        <v>0</v>
      </c>
      <c r="G222" s="226">
        <f>INDEX('Uganda workforce data - raw'!$A$4:$F$619,MATCH($B222, 'Uganda workforce data - raw'!$B$4:$B$619,0), MATCH("Filled Male",'Uganda workforce data - raw'!$A$4:$F$4,0))*INDEX('Mapping cadres'!$B$1:$Z$616,MATCH($B222, 'Mapping cadres'!$B$1:$B$616,0), MATCH(G$32,'Mapping cadres'!$B$1:$Z$1,0))</f>
        <v>0</v>
      </c>
      <c r="H222" s="226">
        <f>INDEX('Uganda workforce data - raw'!$A$4:$F$619,MATCH($B222, 'Uganda workforce data - raw'!$B$4:$B$619,0), MATCH("Filled Male",'Uganda workforce data - raw'!$A$4:$F$4,0))*INDEX('Mapping cadres'!$B$1:$Z$616,MATCH($B222, 'Mapping cadres'!$B$1:$B$616,0), MATCH(H$32,'Mapping cadres'!$B$1:$Z$1,0))</f>
        <v>0</v>
      </c>
      <c r="I222" s="226">
        <f>INDEX('Uganda workforce data - raw'!$A$4:$F$619,MATCH($B222, 'Uganda workforce data - raw'!$B$4:$B$619,0), MATCH("Filled Male",'Uganda workforce data - raw'!$A$4:$F$4,0))*INDEX('Mapping cadres'!$B$1:$Z$616,MATCH($B222, 'Mapping cadres'!$B$1:$B$616,0), MATCH(I$32,'Mapping cadres'!$B$1:$Z$1,0))</f>
        <v>0</v>
      </c>
      <c r="J222" s="226">
        <f>INDEX('Uganda workforce data - raw'!$A$4:$F$619,MATCH($B222, 'Uganda workforce data - raw'!$B$4:$B$619,0), MATCH("Filled Male",'Uganda workforce data - raw'!$A$4:$F$4,0))*INDEX('Mapping cadres'!$B$1:$Z$616,MATCH($B222, 'Mapping cadres'!$B$1:$B$616,0), MATCH(J$32,'Mapping cadres'!$B$1:$Z$1,0))</f>
        <v>0</v>
      </c>
      <c r="K222" s="226">
        <f>INDEX('Uganda workforce data - raw'!$A$4:$F$619,MATCH($B222, 'Uganda workforce data - raw'!$B$4:$B$619,0), MATCH("Filled Male",'Uganda workforce data - raw'!$A$4:$F$4,0))*INDEX('Mapping cadres'!$B$1:$Z$616,MATCH($B222, 'Mapping cadres'!$B$1:$B$616,0), MATCH(K$32,'Mapping cadres'!$B$1:$Z$1,0))</f>
        <v>0</v>
      </c>
      <c r="L222" s="226">
        <f>INDEX('Uganda workforce data - raw'!$A$4:$F$619,MATCH($B222, 'Uganda workforce data - raw'!$B$4:$B$619,0), MATCH("Filled Male",'Uganda workforce data - raw'!$A$4:$F$4,0))*INDEX('Mapping cadres'!$B$1:$Z$616,MATCH($B222, 'Mapping cadres'!$B$1:$B$616,0), MATCH(L$32,'Mapping cadres'!$B$1:$Z$1,0))</f>
        <v>0</v>
      </c>
      <c r="M222" s="226">
        <f>INDEX('Uganda workforce data - raw'!$A$4:$F$619,MATCH($B222, 'Uganda workforce data - raw'!$B$4:$B$619,0), MATCH("Filled Male",'Uganda workforce data - raw'!$A$4:$F$4,0))*INDEX('Mapping cadres'!$B$1:$Z$616,MATCH($B222, 'Mapping cadres'!$B$1:$B$616,0), MATCH(M$32,'Mapping cadres'!$B$1:$Z$1,0))</f>
        <v>0</v>
      </c>
      <c r="N222" s="226">
        <f>INDEX('Uganda workforce data - raw'!$A$4:$F$619,MATCH($B222, 'Uganda workforce data - raw'!$B$4:$B$619,0), MATCH("Filled Male",'Uganda workforce data - raw'!$A$4:$F$4,0))*INDEX('Mapping cadres'!$B$1:$Z$616,MATCH($B222, 'Mapping cadres'!$B$1:$B$616,0), MATCH(N$32,'Mapping cadres'!$B$1:$Z$1,0))</f>
        <v>0</v>
      </c>
      <c r="O222" s="226">
        <f>INDEX('Uganda workforce data - raw'!$A$4:$F$619,MATCH($B222, 'Uganda workforce data - raw'!$B$4:$B$619,0), MATCH("Filled Male",'Uganda workforce data - raw'!$A$4:$F$4,0))*INDEX('Mapping cadres'!$B$1:$Z$616,MATCH($B222, 'Mapping cadres'!$B$1:$B$616,0), MATCH(O$32,'Mapping cadres'!$B$1:$Z$1,0))</f>
        <v>0</v>
      </c>
      <c r="P222" s="226">
        <f>INDEX('Uganda workforce data - raw'!$A$4:$F$619,MATCH($B222, 'Uganda workforce data - raw'!$B$4:$B$619,0), MATCH("Filled Male",'Uganda workforce data - raw'!$A$4:$F$4,0))*INDEX('Mapping cadres'!$B$1:$Z$616,MATCH($B222, 'Mapping cadres'!$B$1:$B$616,0), MATCH(P$32,'Mapping cadres'!$B$1:$Z$1,0))</f>
        <v>0</v>
      </c>
      <c r="Q222" s="226">
        <f>INDEX('Uganda workforce data - raw'!$A$4:$F$619,MATCH($B222, 'Uganda workforce data - raw'!$B$4:$B$619,0), MATCH("Filled Male",'Uganda workforce data - raw'!$A$4:$F$4,0))*INDEX('Mapping cadres'!$B$1:$Z$616,MATCH($B222, 'Mapping cadres'!$B$1:$B$616,0), MATCH(Q$32,'Mapping cadres'!$B$1:$Z$1,0))</f>
        <v>0</v>
      </c>
      <c r="R222" s="226">
        <f>INDEX('Uganda workforce data - raw'!$A$4:$F$619,MATCH($B222, 'Uganda workforce data - raw'!$B$4:$B$619,0), MATCH("Filled Male",'Uganda workforce data - raw'!$A$4:$F$4,0))*INDEX('Mapping cadres'!$B$1:$Z$616,MATCH($B222, 'Mapping cadres'!$B$1:$B$616,0), MATCH(R$32,'Mapping cadres'!$B$1:$Z$1,0))</f>
        <v>0</v>
      </c>
      <c r="S222" s="226">
        <f>INDEX('Uganda workforce data - raw'!$A$4:$F$619,MATCH($B222, 'Uganda workforce data - raw'!$B$4:$B$619,0), MATCH("Filled Male",'Uganda workforce data - raw'!$A$4:$F$4,0))*INDEX('Mapping cadres'!$B$1:$Z$616,MATCH($B222, 'Mapping cadres'!$B$1:$B$616,0), MATCH(S$32,'Mapping cadres'!$B$1:$Z$1,0))</f>
        <v>0</v>
      </c>
      <c r="T222" s="226">
        <f>INDEX('Uganda workforce data - raw'!$A$4:$F$619,MATCH($B222, 'Uganda workforce data - raw'!$B$4:$B$619,0), MATCH("Filled Male",'Uganda workforce data - raw'!$A$4:$F$4,0))*INDEX('Mapping cadres'!$B$1:$Z$616,MATCH($B222, 'Mapping cadres'!$B$1:$B$616,0), MATCH(T$32,'Mapping cadres'!$B$1:$Z$1,0))</f>
        <v>0</v>
      </c>
      <c r="U222" s="226">
        <f>INDEX('Uganda workforce data - raw'!$A$4:$F$619,MATCH($B222, 'Uganda workforce data - raw'!$B$4:$B$619,0), MATCH("Filled Male",'Uganda workforce data - raw'!$A$4:$F$4,0))*INDEX('Mapping cadres'!$B$1:$Z$616,MATCH($B222, 'Mapping cadres'!$B$1:$B$616,0), MATCH(U$32,'Mapping cadres'!$B$1:$Z$1,0))</f>
        <v>17</v>
      </c>
      <c r="V222" s="226">
        <f>INDEX('Uganda workforce data - raw'!$A$4:$F$619,MATCH($B222, 'Uganda workforce data - raw'!$B$4:$B$619,0), MATCH("Filled Male",'Uganda workforce data - raw'!$A$4:$F$4,0))*INDEX('Mapping cadres'!$B$1:$Z$616,MATCH($B222, 'Mapping cadres'!$B$1:$B$616,0), MATCH(V$32,'Mapping cadres'!$B$1:$Z$1,0))</f>
        <v>0</v>
      </c>
      <c r="W222" s="226">
        <f>INDEX('Uganda workforce data - raw'!$A$4:$F$619,MATCH($B222, 'Uganda workforce data - raw'!$B$4:$B$619,0), MATCH("Filled Male",'Uganda workforce data - raw'!$A$4:$F$4,0))*INDEX('Mapping cadres'!$B$1:$Z$616,MATCH($B222, 'Mapping cadres'!$B$1:$B$616,0), MATCH(W$32,'Mapping cadres'!$B$1:$Z$1,0))</f>
        <v>0</v>
      </c>
      <c r="X222" s="226">
        <f>INDEX('Uganda workforce data - raw'!$A$4:$F$619,MATCH($B222, 'Uganda workforce data - raw'!$B$4:$B$619,0), MATCH("Filled Male",'Uganda workforce data - raw'!$A$4:$F$4,0))*INDEX('Mapping cadres'!$B$1:$Z$616,MATCH($B222, 'Mapping cadres'!$B$1:$B$616,0), MATCH(X$32,'Mapping cadres'!$B$1:$Z$1,0))</f>
        <v>0</v>
      </c>
      <c r="Y222" s="226">
        <f>INDEX('Uganda workforce data - raw'!$A$4:$F$619,MATCH($B222, 'Uganda workforce data - raw'!$B$4:$B$619,0), MATCH("Filled Male",'Uganda workforce data - raw'!$A$4:$F$4,0))*INDEX('Mapping cadres'!$B$1:$Z$616,MATCH($B222, 'Mapping cadres'!$B$1:$B$616,0), MATCH(Y$32,'Mapping cadres'!$B$1:$Z$1,0))</f>
        <v>0</v>
      </c>
      <c r="Z222" s="226">
        <f>INDEX('Uganda workforce data - raw'!$A$4:$F$619,MATCH($B222, 'Uganda workforce data - raw'!$B$4:$B$619,0), MATCH("Filled Male",'Uganda workforce data - raw'!$A$4:$F$4,0))*INDEX('Mapping cadres'!$B$1:$Z$616,MATCH($B222, 'Mapping cadres'!$B$1:$B$616,0), MATCH(Z$32,'Mapping cadres'!$B$1:$Z$1,0))</f>
        <v>0</v>
      </c>
      <c r="AA222" s="226">
        <f>INDEX('Uganda workforce data - raw'!$A$4:$F$619,MATCH($B222, 'Uganda workforce data - raw'!$B$4:$B$619,0), MATCH("Filled Female",'Uganda workforce data - raw'!$A$4:$F$4,0))*INDEX('Mapping cadres'!$B$1:$Z$616,MATCH($B222, 'Mapping cadres'!$B$1:$B$616,0), MATCH(AA$32,'Mapping cadres'!$B$1:$Z$1,0))</f>
        <v>0</v>
      </c>
      <c r="AB222" s="226">
        <f>INDEX('Uganda workforce data - raw'!$A$4:$F$619,MATCH($B222, 'Uganda workforce data - raw'!$B$4:$B$619,0), MATCH("Filled Female",'Uganda workforce data - raw'!$A$4:$F$4,0))*INDEX('Mapping cadres'!$B$1:$Z$616,MATCH($B222, 'Mapping cadres'!$B$1:$B$616,0), MATCH(AB$32,'Mapping cadres'!$B$1:$Z$1,0))</f>
        <v>0</v>
      </c>
      <c r="AC222" s="226">
        <f>INDEX('Uganda workforce data - raw'!$A$4:$F$619,MATCH($B222, 'Uganda workforce data - raw'!$B$4:$B$619,0), MATCH("Filled Female",'Uganda workforce data - raw'!$A$4:$F$4,0))*INDEX('Mapping cadres'!$B$1:$Z$616,MATCH($B222, 'Mapping cadres'!$B$1:$B$616,0), MATCH(AC$32,'Mapping cadres'!$B$1:$Z$1,0))</f>
        <v>0</v>
      </c>
      <c r="AD222" s="226">
        <f>INDEX('Uganda workforce data - raw'!$A$4:$F$619,MATCH($B222, 'Uganda workforce data - raw'!$B$4:$B$619,0), MATCH("Filled Female",'Uganda workforce data - raw'!$A$4:$F$4,0))*INDEX('Mapping cadres'!$B$1:$Z$616,MATCH($B222, 'Mapping cadres'!$B$1:$B$616,0), MATCH(AD$32,'Mapping cadres'!$B$1:$Z$1,0))</f>
        <v>0</v>
      </c>
      <c r="AE222" s="226">
        <f>INDEX('Uganda workforce data - raw'!$A$4:$F$619,MATCH($B222, 'Uganda workforce data - raw'!$B$4:$B$619,0), MATCH("Filled Female",'Uganda workforce data - raw'!$A$4:$F$4,0))*INDEX('Mapping cadres'!$B$1:$Z$616,MATCH($B222, 'Mapping cadres'!$B$1:$B$616,0), MATCH(AE$32,'Mapping cadres'!$B$1:$Z$1,0))</f>
        <v>0</v>
      </c>
      <c r="AF222" s="226">
        <f>INDEX('Uganda workforce data - raw'!$A$4:$F$619,MATCH($B222, 'Uganda workforce data - raw'!$B$4:$B$619,0), MATCH("Filled Female",'Uganda workforce data - raw'!$A$4:$F$4,0))*INDEX('Mapping cadres'!$B$1:$Z$616,MATCH($B222, 'Mapping cadres'!$B$1:$B$616,0), MATCH(AF$32,'Mapping cadres'!$B$1:$Z$1,0))</f>
        <v>0</v>
      </c>
      <c r="AG222" s="226">
        <f>INDEX('Uganda workforce data - raw'!$A$4:$F$619,MATCH($B222, 'Uganda workforce data - raw'!$B$4:$B$619,0), MATCH("Filled Female",'Uganda workforce data - raw'!$A$4:$F$4,0))*INDEX('Mapping cadres'!$B$1:$Z$616,MATCH($B222, 'Mapping cadres'!$B$1:$B$616,0), MATCH(AG$32,'Mapping cadres'!$B$1:$Z$1,0))</f>
        <v>0</v>
      </c>
      <c r="AH222" s="226">
        <f>INDEX('Uganda workforce data - raw'!$A$4:$F$619,MATCH($B222, 'Uganda workforce data - raw'!$B$4:$B$619,0), MATCH("Filled Female",'Uganda workforce data - raw'!$A$4:$F$4,0))*INDEX('Mapping cadres'!$B$1:$Z$616,MATCH($B222, 'Mapping cadres'!$B$1:$B$616,0), MATCH(AH$32,'Mapping cadres'!$B$1:$Z$1,0))</f>
        <v>0</v>
      </c>
      <c r="AI222" s="226">
        <f>INDEX('Uganda workforce data - raw'!$A$4:$F$619,MATCH($B222, 'Uganda workforce data - raw'!$B$4:$B$619,0), MATCH("Filled Female",'Uganda workforce data - raw'!$A$4:$F$4,0))*INDEX('Mapping cadres'!$B$1:$Z$616,MATCH($B222, 'Mapping cadres'!$B$1:$B$616,0), MATCH(AI$32,'Mapping cadres'!$B$1:$Z$1,0))</f>
        <v>0</v>
      </c>
      <c r="AJ222" s="226">
        <f>INDEX('Uganda workforce data - raw'!$A$4:$F$619,MATCH($B222, 'Uganda workforce data - raw'!$B$4:$B$619,0), MATCH("Filled Female",'Uganda workforce data - raw'!$A$4:$F$4,0))*INDEX('Mapping cadres'!$B$1:$Z$616,MATCH($B222, 'Mapping cadres'!$B$1:$B$616,0), MATCH(AJ$32,'Mapping cadres'!$B$1:$Z$1,0))</f>
        <v>0</v>
      </c>
      <c r="AK222" s="226">
        <f>INDEX('Uganda workforce data - raw'!$A$4:$F$619,MATCH($B222, 'Uganda workforce data - raw'!$B$4:$B$619,0), MATCH("Filled Female",'Uganda workforce data - raw'!$A$4:$F$4,0))*INDEX('Mapping cadres'!$B$1:$Z$616,MATCH($B222, 'Mapping cadres'!$B$1:$B$616,0), MATCH(AK$32,'Mapping cadres'!$B$1:$Z$1,0))</f>
        <v>0</v>
      </c>
      <c r="AL222" s="226">
        <f>INDEX('Uganda workforce data - raw'!$A$4:$F$619,MATCH($B222, 'Uganda workforce data - raw'!$B$4:$B$619,0), MATCH("Filled Female",'Uganda workforce data - raw'!$A$4:$F$4,0))*INDEX('Mapping cadres'!$B$1:$Z$616,MATCH($B222, 'Mapping cadres'!$B$1:$B$616,0), MATCH(AL$32,'Mapping cadres'!$B$1:$Z$1,0))</f>
        <v>0</v>
      </c>
      <c r="AM222" s="226">
        <f>INDEX('Uganda workforce data - raw'!$A$4:$F$619,MATCH($B222, 'Uganda workforce data - raw'!$B$4:$B$619,0), MATCH("Filled Female",'Uganda workforce data - raw'!$A$4:$F$4,0))*INDEX('Mapping cadres'!$B$1:$Z$616,MATCH($B222, 'Mapping cadres'!$B$1:$B$616,0), MATCH(AM$32,'Mapping cadres'!$B$1:$Z$1,0))</f>
        <v>0</v>
      </c>
      <c r="AN222" s="226">
        <f>INDEX('Uganda workforce data - raw'!$A$4:$F$619,MATCH($B222, 'Uganda workforce data - raw'!$B$4:$B$619,0), MATCH("Filled Female",'Uganda workforce data - raw'!$A$4:$F$4,0))*INDEX('Mapping cadres'!$B$1:$Z$616,MATCH($B222, 'Mapping cadres'!$B$1:$B$616,0), MATCH(AN$32,'Mapping cadres'!$B$1:$Z$1,0))</f>
        <v>0</v>
      </c>
      <c r="AO222" s="226">
        <f>INDEX('Uganda workforce data - raw'!$A$4:$F$619,MATCH($B222, 'Uganda workforce data - raw'!$B$4:$B$619,0), MATCH("Filled Female",'Uganda workforce data - raw'!$A$4:$F$4,0))*INDEX('Mapping cadres'!$B$1:$Z$616,MATCH($B222, 'Mapping cadres'!$B$1:$B$616,0), MATCH(AO$32,'Mapping cadres'!$B$1:$Z$1,0))</f>
        <v>0</v>
      </c>
      <c r="AP222" s="226">
        <f>INDEX('Uganda workforce data - raw'!$A$4:$F$619,MATCH($B222, 'Uganda workforce data - raw'!$B$4:$B$619,0), MATCH("Filled Female",'Uganda workforce data - raw'!$A$4:$F$4,0))*INDEX('Mapping cadres'!$B$1:$Z$616,MATCH($B222, 'Mapping cadres'!$B$1:$B$616,0), MATCH(AP$32,'Mapping cadres'!$B$1:$Z$1,0))</f>
        <v>0</v>
      </c>
      <c r="AQ222" s="226">
        <f>INDEX('Uganda workforce data - raw'!$A$4:$F$619,MATCH($B222, 'Uganda workforce data - raw'!$B$4:$B$619,0), MATCH("Filled Female",'Uganda workforce data - raw'!$A$4:$F$4,0))*INDEX('Mapping cadres'!$B$1:$Z$616,MATCH($B222, 'Mapping cadres'!$B$1:$B$616,0), MATCH(AQ$32,'Mapping cadres'!$B$1:$Z$1,0))</f>
        <v>0</v>
      </c>
      <c r="AR222" s="226">
        <f>INDEX('Uganda workforce data - raw'!$A$4:$F$619,MATCH($B222, 'Uganda workforce data - raw'!$B$4:$B$619,0), MATCH("Filled Female",'Uganda workforce data - raw'!$A$4:$F$4,0))*INDEX('Mapping cadres'!$B$1:$Z$616,MATCH($B222, 'Mapping cadres'!$B$1:$B$616,0), MATCH(AR$32,'Mapping cadres'!$B$1:$Z$1,0))</f>
        <v>0</v>
      </c>
      <c r="AS222" s="226">
        <f>INDEX('Uganda workforce data - raw'!$A$4:$F$619,MATCH($B222, 'Uganda workforce data - raw'!$B$4:$B$619,0), MATCH("Filled Female",'Uganda workforce data - raw'!$A$4:$F$4,0))*INDEX('Mapping cadres'!$B$1:$Z$616,MATCH($B222, 'Mapping cadres'!$B$1:$B$616,0), MATCH(AS$32,'Mapping cadres'!$B$1:$Z$1,0))</f>
        <v>6</v>
      </c>
      <c r="AT222" s="226">
        <f>INDEX('Uganda workforce data - raw'!$A$4:$F$619,MATCH($B222, 'Uganda workforce data - raw'!$B$4:$B$619,0), MATCH("Filled Female",'Uganda workforce data - raw'!$A$4:$F$4,0))*INDEX('Mapping cadres'!$B$1:$Z$616,MATCH($B222, 'Mapping cadres'!$B$1:$B$616,0), MATCH(AT$32,'Mapping cadres'!$B$1:$Z$1,0))</f>
        <v>0</v>
      </c>
      <c r="AU222" s="226">
        <f>INDEX('Uganda workforce data - raw'!$A$4:$F$619,MATCH($B222, 'Uganda workforce data - raw'!$B$4:$B$619,0), MATCH("Filled Female",'Uganda workforce data - raw'!$A$4:$F$4,0))*INDEX('Mapping cadres'!$B$1:$Z$616,MATCH($B222, 'Mapping cadres'!$B$1:$B$616,0), MATCH(AU$32,'Mapping cadres'!$B$1:$Z$1,0))</f>
        <v>0</v>
      </c>
      <c r="AV222" s="226">
        <f>INDEX('Uganda workforce data - raw'!$A$4:$F$619,MATCH($B222, 'Uganda workforce data - raw'!$B$4:$B$619,0), MATCH("Filled Female",'Uganda workforce data - raw'!$A$4:$F$4,0))*INDEX('Mapping cadres'!$B$1:$Z$616,MATCH($B222, 'Mapping cadres'!$B$1:$B$616,0), MATCH(AV$32,'Mapping cadres'!$B$1:$Z$1,0))</f>
        <v>0</v>
      </c>
      <c r="AW222" s="226">
        <f>INDEX('Uganda workforce data - raw'!$A$4:$F$619,MATCH($B222, 'Uganda workforce data - raw'!$B$4:$B$619,0), MATCH("Filled Female",'Uganda workforce data - raw'!$A$4:$F$4,0))*INDEX('Mapping cadres'!$B$1:$Z$616,MATCH($B222, 'Mapping cadres'!$B$1:$B$616,0), MATCH(AW$32,'Mapping cadres'!$B$1:$Z$1,0))</f>
        <v>0</v>
      </c>
      <c r="AX222" s="226">
        <f>INDEX('Uganda workforce data - raw'!$A$4:$F$619,MATCH($B222, 'Uganda workforce data - raw'!$B$4:$B$619,0), MATCH("Filled Female",'Uganda workforce data - raw'!$A$4:$F$4,0))*INDEX('Mapping cadres'!$B$1:$Z$616,MATCH($B222, 'Mapping cadres'!$B$1:$B$616,0), MATCH(AX$32,'Mapping cadres'!$B$1:$Z$1,0))</f>
        <v>0</v>
      </c>
      <c r="AY222" s="226">
        <f t="shared" si="53"/>
        <v>0</v>
      </c>
      <c r="AZ222" s="226">
        <f t="shared" si="54"/>
        <v>0</v>
      </c>
      <c r="BA222" s="226">
        <f t="shared" si="55"/>
        <v>0</v>
      </c>
      <c r="BB222" s="226">
        <f t="shared" si="56"/>
        <v>0</v>
      </c>
      <c r="BC222" s="226">
        <f t="shared" si="57"/>
        <v>0</v>
      </c>
      <c r="BD222" s="226">
        <f t="shared" si="58"/>
        <v>0</v>
      </c>
      <c r="BE222" s="226">
        <f t="shared" si="59"/>
        <v>0</v>
      </c>
      <c r="BF222" s="226">
        <f t="shared" si="60"/>
        <v>0</v>
      </c>
      <c r="BG222" s="226">
        <f t="shared" si="61"/>
        <v>0</v>
      </c>
      <c r="BH222" s="226">
        <f t="shared" si="62"/>
        <v>0</v>
      </c>
      <c r="BI222" s="226">
        <f t="shared" si="63"/>
        <v>0</v>
      </c>
      <c r="BJ222" s="226">
        <f t="shared" si="64"/>
        <v>0</v>
      </c>
      <c r="BK222" s="226">
        <f t="shared" si="65"/>
        <v>0</v>
      </c>
      <c r="BL222" s="226">
        <f t="shared" si="66"/>
        <v>0</v>
      </c>
      <c r="BM222" s="226">
        <f t="shared" si="67"/>
        <v>0</v>
      </c>
      <c r="BN222" s="226">
        <f t="shared" si="68"/>
        <v>0</v>
      </c>
      <c r="BO222" s="226">
        <f t="shared" si="69"/>
        <v>0</v>
      </c>
      <c r="BP222" s="226">
        <f t="shared" si="70"/>
        <v>0</v>
      </c>
      <c r="BQ222" s="226">
        <f t="shared" si="71"/>
        <v>23</v>
      </c>
      <c r="BR222" s="226">
        <f t="shared" si="72"/>
        <v>0</v>
      </c>
      <c r="BS222" s="226">
        <f t="shared" si="73"/>
        <v>0</v>
      </c>
      <c r="BT222" s="226">
        <f t="shared" si="74"/>
        <v>0</v>
      </c>
      <c r="BU222" s="226">
        <f t="shared" si="75"/>
        <v>0</v>
      </c>
      <c r="BV222" s="226">
        <f t="shared" si="76"/>
        <v>0</v>
      </c>
    </row>
    <row r="223" spans="1:74">
      <c r="A223" s="226">
        <v>191</v>
      </c>
      <c r="B223" s="226" t="s">
        <v>1495</v>
      </c>
      <c r="C223" s="226">
        <f>INDEX('Uganda workforce data - raw'!$A$4:$F$619,MATCH($B223, 'Uganda workforce data - raw'!$B$4:$B$619,0), MATCH("Filled Male",'Uganda workforce data - raw'!$A$4:$F$4,0))*INDEX('Mapping cadres'!$B$1:$Z$616,MATCH($B223, 'Mapping cadres'!$B$1:$B$616,0), MATCH(C$32,'Mapping cadres'!$B$1:$Z$1,0))</f>
        <v>0</v>
      </c>
      <c r="D223" s="226">
        <f>INDEX('Uganda workforce data - raw'!$A$4:$F$619,MATCH($B223, 'Uganda workforce data - raw'!$B$4:$B$619,0), MATCH("Filled Male",'Uganda workforce data - raw'!$A$4:$F$4,0))*INDEX('Mapping cadres'!$B$1:$Z$616,MATCH($B223, 'Mapping cadres'!$B$1:$B$616,0), MATCH(D$32,'Mapping cadres'!$B$1:$Z$1,0))</f>
        <v>0</v>
      </c>
      <c r="E223" s="226">
        <f>INDEX('Uganda workforce data - raw'!$A$4:$F$619,MATCH($B223, 'Uganda workforce data - raw'!$B$4:$B$619,0), MATCH("Filled Male",'Uganda workforce data - raw'!$A$4:$F$4,0))*INDEX('Mapping cadres'!$B$1:$Z$616,MATCH($B223, 'Mapping cadres'!$B$1:$B$616,0), MATCH(E$32,'Mapping cadres'!$B$1:$Z$1,0))</f>
        <v>0</v>
      </c>
      <c r="F223" s="226">
        <f>INDEX('Uganda workforce data - raw'!$A$4:$F$619,MATCH($B223, 'Uganda workforce data - raw'!$B$4:$B$619,0), MATCH("Filled Male",'Uganda workforce data - raw'!$A$4:$F$4,0))*INDEX('Mapping cadres'!$B$1:$Z$616,MATCH($B223, 'Mapping cadres'!$B$1:$B$616,0), MATCH(F$32,'Mapping cadres'!$B$1:$Z$1,0))</f>
        <v>0</v>
      </c>
      <c r="G223" s="226">
        <f>INDEX('Uganda workforce data - raw'!$A$4:$F$619,MATCH($B223, 'Uganda workforce data - raw'!$B$4:$B$619,0), MATCH("Filled Male",'Uganda workforce data - raw'!$A$4:$F$4,0))*INDEX('Mapping cadres'!$B$1:$Z$616,MATCH($B223, 'Mapping cadres'!$B$1:$B$616,0), MATCH(G$32,'Mapping cadres'!$B$1:$Z$1,0))</f>
        <v>0</v>
      </c>
      <c r="H223" s="226">
        <f>INDEX('Uganda workforce data - raw'!$A$4:$F$619,MATCH($B223, 'Uganda workforce data - raw'!$B$4:$B$619,0), MATCH("Filled Male",'Uganda workforce data - raw'!$A$4:$F$4,0))*INDEX('Mapping cadres'!$B$1:$Z$616,MATCH($B223, 'Mapping cadres'!$B$1:$B$616,0), MATCH(H$32,'Mapping cadres'!$B$1:$Z$1,0))</f>
        <v>0</v>
      </c>
      <c r="I223" s="226">
        <f>INDEX('Uganda workforce data - raw'!$A$4:$F$619,MATCH($B223, 'Uganda workforce data - raw'!$B$4:$B$619,0), MATCH("Filled Male",'Uganda workforce data - raw'!$A$4:$F$4,0))*INDEX('Mapping cadres'!$B$1:$Z$616,MATCH($B223, 'Mapping cadres'!$B$1:$B$616,0), MATCH(I$32,'Mapping cadres'!$B$1:$Z$1,0))</f>
        <v>0</v>
      </c>
      <c r="J223" s="226">
        <f>INDEX('Uganda workforce data - raw'!$A$4:$F$619,MATCH($B223, 'Uganda workforce data - raw'!$B$4:$B$619,0), MATCH("Filled Male",'Uganda workforce data - raw'!$A$4:$F$4,0))*INDEX('Mapping cadres'!$B$1:$Z$616,MATCH($B223, 'Mapping cadres'!$B$1:$B$616,0), MATCH(J$32,'Mapping cadres'!$B$1:$Z$1,0))</f>
        <v>0</v>
      </c>
      <c r="K223" s="226">
        <f>INDEX('Uganda workforce data - raw'!$A$4:$F$619,MATCH($B223, 'Uganda workforce data - raw'!$B$4:$B$619,0), MATCH("Filled Male",'Uganda workforce data - raw'!$A$4:$F$4,0))*INDEX('Mapping cadres'!$B$1:$Z$616,MATCH($B223, 'Mapping cadres'!$B$1:$B$616,0), MATCH(K$32,'Mapping cadres'!$B$1:$Z$1,0))</f>
        <v>0</v>
      </c>
      <c r="L223" s="226">
        <f>INDEX('Uganda workforce data - raw'!$A$4:$F$619,MATCH($B223, 'Uganda workforce data - raw'!$B$4:$B$619,0), MATCH("Filled Male",'Uganda workforce data - raw'!$A$4:$F$4,0))*INDEX('Mapping cadres'!$B$1:$Z$616,MATCH($B223, 'Mapping cadres'!$B$1:$B$616,0), MATCH(L$32,'Mapping cadres'!$B$1:$Z$1,0))</f>
        <v>0</v>
      </c>
      <c r="M223" s="226">
        <f>INDEX('Uganda workforce data - raw'!$A$4:$F$619,MATCH($B223, 'Uganda workforce data - raw'!$B$4:$B$619,0), MATCH("Filled Male",'Uganda workforce data - raw'!$A$4:$F$4,0))*INDEX('Mapping cadres'!$B$1:$Z$616,MATCH($B223, 'Mapping cadres'!$B$1:$B$616,0), MATCH(M$32,'Mapping cadres'!$B$1:$Z$1,0))</f>
        <v>0</v>
      </c>
      <c r="N223" s="226">
        <f>INDEX('Uganda workforce data - raw'!$A$4:$F$619,MATCH($B223, 'Uganda workforce data - raw'!$B$4:$B$619,0), MATCH("Filled Male",'Uganda workforce data - raw'!$A$4:$F$4,0))*INDEX('Mapping cadres'!$B$1:$Z$616,MATCH($B223, 'Mapping cadres'!$B$1:$B$616,0), MATCH(N$32,'Mapping cadres'!$B$1:$Z$1,0))</f>
        <v>0</v>
      </c>
      <c r="O223" s="226">
        <f>INDEX('Uganda workforce data - raw'!$A$4:$F$619,MATCH($B223, 'Uganda workforce data - raw'!$B$4:$B$619,0), MATCH("Filled Male",'Uganda workforce data - raw'!$A$4:$F$4,0))*INDEX('Mapping cadres'!$B$1:$Z$616,MATCH($B223, 'Mapping cadres'!$B$1:$B$616,0), MATCH(O$32,'Mapping cadres'!$B$1:$Z$1,0))</f>
        <v>0</v>
      </c>
      <c r="P223" s="226">
        <f>INDEX('Uganda workforce data - raw'!$A$4:$F$619,MATCH($B223, 'Uganda workforce data - raw'!$B$4:$B$619,0), MATCH("Filled Male",'Uganda workforce data - raw'!$A$4:$F$4,0))*INDEX('Mapping cadres'!$B$1:$Z$616,MATCH($B223, 'Mapping cadres'!$B$1:$B$616,0), MATCH(P$32,'Mapping cadres'!$B$1:$Z$1,0))</f>
        <v>0</v>
      </c>
      <c r="Q223" s="226">
        <f>INDEX('Uganda workforce data - raw'!$A$4:$F$619,MATCH($B223, 'Uganda workforce data - raw'!$B$4:$B$619,0), MATCH("Filled Male",'Uganda workforce data - raw'!$A$4:$F$4,0))*INDEX('Mapping cadres'!$B$1:$Z$616,MATCH($B223, 'Mapping cadres'!$B$1:$B$616,0), MATCH(Q$32,'Mapping cadres'!$B$1:$Z$1,0))</f>
        <v>0</v>
      </c>
      <c r="R223" s="226">
        <f>INDEX('Uganda workforce data - raw'!$A$4:$F$619,MATCH($B223, 'Uganda workforce data - raw'!$B$4:$B$619,0), MATCH("Filled Male",'Uganda workforce data - raw'!$A$4:$F$4,0))*INDEX('Mapping cadres'!$B$1:$Z$616,MATCH($B223, 'Mapping cadres'!$B$1:$B$616,0), MATCH(R$32,'Mapping cadres'!$B$1:$Z$1,0))</f>
        <v>0</v>
      </c>
      <c r="S223" s="226">
        <f>INDEX('Uganda workforce data - raw'!$A$4:$F$619,MATCH($B223, 'Uganda workforce data - raw'!$B$4:$B$619,0), MATCH("Filled Male",'Uganda workforce data - raw'!$A$4:$F$4,0))*INDEX('Mapping cadres'!$B$1:$Z$616,MATCH($B223, 'Mapping cadres'!$B$1:$B$616,0), MATCH(S$32,'Mapping cadres'!$B$1:$Z$1,0))</f>
        <v>0</v>
      </c>
      <c r="T223" s="226">
        <f>INDEX('Uganda workforce data - raw'!$A$4:$F$619,MATCH($B223, 'Uganda workforce data - raw'!$B$4:$B$619,0), MATCH("Filled Male",'Uganda workforce data - raw'!$A$4:$F$4,0))*INDEX('Mapping cadres'!$B$1:$Z$616,MATCH($B223, 'Mapping cadres'!$B$1:$B$616,0), MATCH(T$32,'Mapping cadres'!$B$1:$Z$1,0))</f>
        <v>2</v>
      </c>
      <c r="U223" s="226">
        <f>INDEX('Uganda workforce data - raw'!$A$4:$F$619,MATCH($B223, 'Uganda workforce data - raw'!$B$4:$B$619,0), MATCH("Filled Male",'Uganda workforce data - raw'!$A$4:$F$4,0))*INDEX('Mapping cadres'!$B$1:$Z$616,MATCH($B223, 'Mapping cadres'!$B$1:$B$616,0), MATCH(U$32,'Mapping cadres'!$B$1:$Z$1,0))</f>
        <v>0</v>
      </c>
      <c r="V223" s="226">
        <f>INDEX('Uganda workforce data - raw'!$A$4:$F$619,MATCH($B223, 'Uganda workforce data - raw'!$B$4:$B$619,0), MATCH("Filled Male",'Uganda workforce data - raw'!$A$4:$F$4,0))*INDEX('Mapping cadres'!$B$1:$Z$616,MATCH($B223, 'Mapping cadres'!$B$1:$B$616,0), MATCH(V$32,'Mapping cadres'!$B$1:$Z$1,0))</f>
        <v>0</v>
      </c>
      <c r="W223" s="226">
        <f>INDEX('Uganda workforce data - raw'!$A$4:$F$619,MATCH($B223, 'Uganda workforce data - raw'!$B$4:$B$619,0), MATCH("Filled Male",'Uganda workforce data - raw'!$A$4:$F$4,0))*INDEX('Mapping cadres'!$B$1:$Z$616,MATCH($B223, 'Mapping cadres'!$B$1:$B$616,0), MATCH(W$32,'Mapping cadres'!$B$1:$Z$1,0))</f>
        <v>0</v>
      </c>
      <c r="X223" s="226">
        <f>INDEX('Uganda workforce data - raw'!$A$4:$F$619,MATCH($B223, 'Uganda workforce data - raw'!$B$4:$B$619,0), MATCH("Filled Male",'Uganda workforce data - raw'!$A$4:$F$4,0))*INDEX('Mapping cadres'!$B$1:$Z$616,MATCH($B223, 'Mapping cadres'!$B$1:$B$616,0), MATCH(X$32,'Mapping cadres'!$B$1:$Z$1,0))</f>
        <v>0</v>
      </c>
      <c r="Y223" s="226">
        <f>INDEX('Uganda workforce data - raw'!$A$4:$F$619,MATCH($B223, 'Uganda workforce data - raw'!$B$4:$B$619,0), MATCH("Filled Male",'Uganda workforce data - raw'!$A$4:$F$4,0))*INDEX('Mapping cadres'!$B$1:$Z$616,MATCH($B223, 'Mapping cadres'!$B$1:$B$616,0), MATCH(Y$32,'Mapping cadres'!$B$1:$Z$1,0))</f>
        <v>0</v>
      </c>
      <c r="Z223" s="226">
        <f>INDEX('Uganda workforce data - raw'!$A$4:$F$619,MATCH($B223, 'Uganda workforce data - raw'!$B$4:$B$619,0), MATCH("Filled Male",'Uganda workforce data - raw'!$A$4:$F$4,0))*INDEX('Mapping cadres'!$B$1:$Z$616,MATCH($B223, 'Mapping cadres'!$B$1:$B$616,0), MATCH(Z$32,'Mapping cadres'!$B$1:$Z$1,0))</f>
        <v>0</v>
      </c>
      <c r="AA223" s="226">
        <f>INDEX('Uganda workforce data - raw'!$A$4:$F$619,MATCH($B223, 'Uganda workforce data - raw'!$B$4:$B$619,0), MATCH("Filled Female",'Uganda workforce data - raw'!$A$4:$F$4,0))*INDEX('Mapping cadres'!$B$1:$Z$616,MATCH($B223, 'Mapping cadres'!$B$1:$B$616,0), MATCH(AA$32,'Mapping cadres'!$B$1:$Z$1,0))</f>
        <v>0</v>
      </c>
      <c r="AB223" s="226">
        <f>INDEX('Uganda workforce data - raw'!$A$4:$F$619,MATCH($B223, 'Uganda workforce data - raw'!$B$4:$B$619,0), MATCH("Filled Female",'Uganda workforce data - raw'!$A$4:$F$4,0))*INDEX('Mapping cadres'!$B$1:$Z$616,MATCH($B223, 'Mapping cadres'!$B$1:$B$616,0), MATCH(AB$32,'Mapping cadres'!$B$1:$Z$1,0))</f>
        <v>0</v>
      </c>
      <c r="AC223" s="226">
        <f>INDEX('Uganda workforce data - raw'!$A$4:$F$619,MATCH($B223, 'Uganda workforce data - raw'!$B$4:$B$619,0), MATCH("Filled Female",'Uganda workforce data - raw'!$A$4:$F$4,0))*INDEX('Mapping cadres'!$B$1:$Z$616,MATCH($B223, 'Mapping cadres'!$B$1:$B$616,0), MATCH(AC$32,'Mapping cadres'!$B$1:$Z$1,0))</f>
        <v>0</v>
      </c>
      <c r="AD223" s="226">
        <f>INDEX('Uganda workforce data - raw'!$A$4:$F$619,MATCH($B223, 'Uganda workforce data - raw'!$B$4:$B$619,0), MATCH("Filled Female",'Uganda workforce data - raw'!$A$4:$F$4,0))*INDEX('Mapping cadres'!$B$1:$Z$616,MATCH($B223, 'Mapping cadres'!$B$1:$B$616,0), MATCH(AD$32,'Mapping cadres'!$B$1:$Z$1,0))</f>
        <v>0</v>
      </c>
      <c r="AE223" s="226">
        <f>INDEX('Uganda workforce data - raw'!$A$4:$F$619,MATCH($B223, 'Uganda workforce data - raw'!$B$4:$B$619,0), MATCH("Filled Female",'Uganda workforce data - raw'!$A$4:$F$4,0))*INDEX('Mapping cadres'!$B$1:$Z$616,MATCH($B223, 'Mapping cadres'!$B$1:$B$616,0), MATCH(AE$32,'Mapping cadres'!$B$1:$Z$1,0))</f>
        <v>0</v>
      </c>
      <c r="AF223" s="226">
        <f>INDEX('Uganda workforce data - raw'!$A$4:$F$619,MATCH($B223, 'Uganda workforce data - raw'!$B$4:$B$619,0), MATCH("Filled Female",'Uganda workforce data - raw'!$A$4:$F$4,0))*INDEX('Mapping cadres'!$B$1:$Z$616,MATCH($B223, 'Mapping cadres'!$B$1:$B$616,0), MATCH(AF$32,'Mapping cadres'!$B$1:$Z$1,0))</f>
        <v>0</v>
      </c>
      <c r="AG223" s="226">
        <f>INDEX('Uganda workforce data - raw'!$A$4:$F$619,MATCH($B223, 'Uganda workforce data - raw'!$B$4:$B$619,0), MATCH("Filled Female",'Uganda workforce data - raw'!$A$4:$F$4,0))*INDEX('Mapping cadres'!$B$1:$Z$616,MATCH($B223, 'Mapping cadres'!$B$1:$B$616,0), MATCH(AG$32,'Mapping cadres'!$B$1:$Z$1,0))</f>
        <v>0</v>
      </c>
      <c r="AH223" s="226">
        <f>INDEX('Uganda workforce data - raw'!$A$4:$F$619,MATCH($B223, 'Uganda workforce data - raw'!$B$4:$B$619,0), MATCH("Filled Female",'Uganda workforce data - raw'!$A$4:$F$4,0))*INDEX('Mapping cadres'!$B$1:$Z$616,MATCH($B223, 'Mapping cadres'!$B$1:$B$616,0), MATCH(AH$32,'Mapping cadres'!$B$1:$Z$1,0))</f>
        <v>0</v>
      </c>
      <c r="AI223" s="226">
        <f>INDEX('Uganda workforce data - raw'!$A$4:$F$619,MATCH($B223, 'Uganda workforce data - raw'!$B$4:$B$619,0), MATCH("Filled Female",'Uganda workforce data - raw'!$A$4:$F$4,0))*INDEX('Mapping cadres'!$B$1:$Z$616,MATCH($B223, 'Mapping cadres'!$B$1:$B$616,0), MATCH(AI$32,'Mapping cadres'!$B$1:$Z$1,0))</f>
        <v>0</v>
      </c>
      <c r="AJ223" s="226">
        <f>INDEX('Uganda workforce data - raw'!$A$4:$F$619,MATCH($B223, 'Uganda workforce data - raw'!$B$4:$B$619,0), MATCH("Filled Female",'Uganda workforce data - raw'!$A$4:$F$4,0))*INDEX('Mapping cadres'!$B$1:$Z$616,MATCH($B223, 'Mapping cadres'!$B$1:$B$616,0), MATCH(AJ$32,'Mapping cadres'!$B$1:$Z$1,0))</f>
        <v>0</v>
      </c>
      <c r="AK223" s="226">
        <f>INDEX('Uganda workforce data - raw'!$A$4:$F$619,MATCH($B223, 'Uganda workforce data - raw'!$B$4:$B$619,0), MATCH("Filled Female",'Uganda workforce data - raw'!$A$4:$F$4,0))*INDEX('Mapping cadres'!$B$1:$Z$616,MATCH($B223, 'Mapping cadres'!$B$1:$B$616,0), MATCH(AK$32,'Mapping cadres'!$B$1:$Z$1,0))</f>
        <v>0</v>
      </c>
      <c r="AL223" s="226">
        <f>INDEX('Uganda workforce data - raw'!$A$4:$F$619,MATCH($B223, 'Uganda workforce data - raw'!$B$4:$B$619,0), MATCH("Filled Female",'Uganda workforce data - raw'!$A$4:$F$4,0))*INDEX('Mapping cadres'!$B$1:$Z$616,MATCH($B223, 'Mapping cadres'!$B$1:$B$616,0), MATCH(AL$32,'Mapping cadres'!$B$1:$Z$1,0))</f>
        <v>0</v>
      </c>
      <c r="AM223" s="226">
        <f>INDEX('Uganda workforce data - raw'!$A$4:$F$619,MATCH($B223, 'Uganda workforce data - raw'!$B$4:$B$619,0), MATCH("Filled Female",'Uganda workforce data - raw'!$A$4:$F$4,0))*INDEX('Mapping cadres'!$B$1:$Z$616,MATCH($B223, 'Mapping cadres'!$B$1:$B$616,0), MATCH(AM$32,'Mapping cadres'!$B$1:$Z$1,0))</f>
        <v>0</v>
      </c>
      <c r="AN223" s="226">
        <f>INDEX('Uganda workforce data - raw'!$A$4:$F$619,MATCH($B223, 'Uganda workforce data - raw'!$B$4:$B$619,0), MATCH("Filled Female",'Uganda workforce data - raw'!$A$4:$F$4,0))*INDEX('Mapping cadres'!$B$1:$Z$616,MATCH($B223, 'Mapping cadres'!$B$1:$B$616,0), MATCH(AN$32,'Mapping cadres'!$B$1:$Z$1,0))</f>
        <v>0</v>
      </c>
      <c r="AO223" s="226">
        <f>INDEX('Uganda workforce data - raw'!$A$4:$F$619,MATCH($B223, 'Uganda workforce data - raw'!$B$4:$B$619,0), MATCH("Filled Female",'Uganda workforce data - raw'!$A$4:$F$4,0))*INDEX('Mapping cadres'!$B$1:$Z$616,MATCH($B223, 'Mapping cadres'!$B$1:$B$616,0), MATCH(AO$32,'Mapping cadres'!$B$1:$Z$1,0))</f>
        <v>0</v>
      </c>
      <c r="AP223" s="226">
        <f>INDEX('Uganda workforce data - raw'!$A$4:$F$619,MATCH($B223, 'Uganda workforce data - raw'!$B$4:$B$619,0), MATCH("Filled Female",'Uganda workforce data - raw'!$A$4:$F$4,0))*INDEX('Mapping cadres'!$B$1:$Z$616,MATCH($B223, 'Mapping cadres'!$B$1:$B$616,0), MATCH(AP$32,'Mapping cadres'!$B$1:$Z$1,0))</f>
        <v>0</v>
      </c>
      <c r="AQ223" s="226">
        <f>INDEX('Uganda workforce data - raw'!$A$4:$F$619,MATCH($B223, 'Uganda workforce data - raw'!$B$4:$B$619,0), MATCH("Filled Female",'Uganda workforce data - raw'!$A$4:$F$4,0))*INDEX('Mapping cadres'!$B$1:$Z$616,MATCH($B223, 'Mapping cadres'!$B$1:$B$616,0), MATCH(AQ$32,'Mapping cadres'!$B$1:$Z$1,0))</f>
        <v>0</v>
      </c>
      <c r="AR223" s="226">
        <f>INDEX('Uganda workforce data - raw'!$A$4:$F$619,MATCH($B223, 'Uganda workforce data - raw'!$B$4:$B$619,0), MATCH("Filled Female",'Uganda workforce data - raw'!$A$4:$F$4,0))*INDEX('Mapping cadres'!$B$1:$Z$616,MATCH($B223, 'Mapping cadres'!$B$1:$B$616,0), MATCH(AR$32,'Mapping cadres'!$B$1:$Z$1,0))</f>
        <v>4</v>
      </c>
      <c r="AS223" s="226">
        <f>INDEX('Uganda workforce data - raw'!$A$4:$F$619,MATCH($B223, 'Uganda workforce data - raw'!$B$4:$B$619,0), MATCH("Filled Female",'Uganda workforce data - raw'!$A$4:$F$4,0))*INDEX('Mapping cadres'!$B$1:$Z$616,MATCH($B223, 'Mapping cadres'!$B$1:$B$616,0), MATCH(AS$32,'Mapping cadres'!$B$1:$Z$1,0))</f>
        <v>0</v>
      </c>
      <c r="AT223" s="226">
        <f>INDEX('Uganda workforce data - raw'!$A$4:$F$619,MATCH($B223, 'Uganda workforce data - raw'!$B$4:$B$619,0), MATCH("Filled Female",'Uganda workforce data - raw'!$A$4:$F$4,0))*INDEX('Mapping cadres'!$B$1:$Z$616,MATCH($B223, 'Mapping cadres'!$B$1:$B$616,0), MATCH(AT$32,'Mapping cadres'!$B$1:$Z$1,0))</f>
        <v>0</v>
      </c>
      <c r="AU223" s="226">
        <f>INDEX('Uganda workforce data - raw'!$A$4:$F$619,MATCH($B223, 'Uganda workforce data - raw'!$B$4:$B$619,0), MATCH("Filled Female",'Uganda workforce data - raw'!$A$4:$F$4,0))*INDEX('Mapping cadres'!$B$1:$Z$616,MATCH($B223, 'Mapping cadres'!$B$1:$B$616,0), MATCH(AU$32,'Mapping cadres'!$B$1:$Z$1,0))</f>
        <v>0</v>
      </c>
      <c r="AV223" s="226">
        <f>INDEX('Uganda workforce data - raw'!$A$4:$F$619,MATCH($B223, 'Uganda workforce data - raw'!$B$4:$B$619,0), MATCH("Filled Female",'Uganda workforce data - raw'!$A$4:$F$4,0))*INDEX('Mapping cadres'!$B$1:$Z$616,MATCH($B223, 'Mapping cadres'!$B$1:$B$616,0), MATCH(AV$32,'Mapping cadres'!$B$1:$Z$1,0))</f>
        <v>0</v>
      </c>
      <c r="AW223" s="226">
        <f>INDEX('Uganda workforce data - raw'!$A$4:$F$619,MATCH($B223, 'Uganda workforce data - raw'!$B$4:$B$619,0), MATCH("Filled Female",'Uganda workforce data - raw'!$A$4:$F$4,0))*INDEX('Mapping cadres'!$B$1:$Z$616,MATCH($B223, 'Mapping cadres'!$B$1:$B$616,0), MATCH(AW$32,'Mapping cadres'!$B$1:$Z$1,0))</f>
        <v>0</v>
      </c>
      <c r="AX223" s="226">
        <f>INDEX('Uganda workforce data - raw'!$A$4:$F$619,MATCH($B223, 'Uganda workforce data - raw'!$B$4:$B$619,0), MATCH("Filled Female",'Uganda workforce data - raw'!$A$4:$F$4,0))*INDEX('Mapping cadres'!$B$1:$Z$616,MATCH($B223, 'Mapping cadres'!$B$1:$B$616,0), MATCH(AX$32,'Mapping cadres'!$B$1:$Z$1,0))</f>
        <v>0</v>
      </c>
      <c r="AY223" s="226">
        <f t="shared" si="53"/>
        <v>0</v>
      </c>
      <c r="AZ223" s="226">
        <f t="shared" si="54"/>
        <v>0</v>
      </c>
      <c r="BA223" s="226">
        <f t="shared" si="55"/>
        <v>0</v>
      </c>
      <c r="BB223" s="226">
        <f t="shared" si="56"/>
        <v>0</v>
      </c>
      <c r="BC223" s="226">
        <f t="shared" si="57"/>
        <v>0</v>
      </c>
      <c r="BD223" s="226">
        <f t="shared" si="58"/>
        <v>0</v>
      </c>
      <c r="BE223" s="226">
        <f t="shared" si="59"/>
        <v>0</v>
      </c>
      <c r="BF223" s="226">
        <f t="shared" si="60"/>
        <v>0</v>
      </c>
      <c r="BG223" s="226">
        <f t="shared" si="61"/>
        <v>0</v>
      </c>
      <c r="BH223" s="226">
        <f t="shared" si="62"/>
        <v>0</v>
      </c>
      <c r="BI223" s="226">
        <f t="shared" si="63"/>
        <v>0</v>
      </c>
      <c r="BJ223" s="226">
        <f t="shared" si="64"/>
        <v>0</v>
      </c>
      <c r="BK223" s="226">
        <f t="shared" si="65"/>
        <v>0</v>
      </c>
      <c r="BL223" s="226">
        <f t="shared" si="66"/>
        <v>0</v>
      </c>
      <c r="BM223" s="226">
        <f t="shared" si="67"/>
        <v>0</v>
      </c>
      <c r="BN223" s="226">
        <f t="shared" si="68"/>
        <v>0</v>
      </c>
      <c r="BO223" s="226">
        <f t="shared" si="69"/>
        <v>0</v>
      </c>
      <c r="BP223" s="226">
        <f t="shared" si="70"/>
        <v>6</v>
      </c>
      <c r="BQ223" s="226">
        <f t="shared" si="71"/>
        <v>0</v>
      </c>
      <c r="BR223" s="226">
        <f t="shared" si="72"/>
        <v>0</v>
      </c>
      <c r="BS223" s="226">
        <f t="shared" si="73"/>
        <v>0</v>
      </c>
      <c r="BT223" s="226">
        <f t="shared" si="74"/>
        <v>0</v>
      </c>
      <c r="BU223" s="226">
        <f t="shared" si="75"/>
        <v>0</v>
      </c>
      <c r="BV223" s="226">
        <f t="shared" si="76"/>
        <v>0</v>
      </c>
    </row>
    <row r="224" spans="1:74">
      <c r="A224" s="226">
        <v>192</v>
      </c>
      <c r="B224" s="226" t="s">
        <v>1496</v>
      </c>
      <c r="C224" s="226">
        <f>INDEX('Uganda workforce data - raw'!$A$4:$F$619,MATCH($B224, 'Uganda workforce data - raw'!$B$4:$B$619,0), MATCH("Filled Male",'Uganda workforce data - raw'!$A$4:$F$4,0))*INDEX('Mapping cadres'!$B$1:$Z$616,MATCH($B224, 'Mapping cadres'!$B$1:$B$616,0), MATCH(C$32,'Mapping cadres'!$B$1:$Z$1,0))</f>
        <v>0</v>
      </c>
      <c r="D224" s="226">
        <f>INDEX('Uganda workforce data - raw'!$A$4:$F$619,MATCH($B224, 'Uganda workforce data - raw'!$B$4:$B$619,0), MATCH("Filled Male",'Uganda workforce data - raw'!$A$4:$F$4,0))*INDEX('Mapping cadres'!$B$1:$Z$616,MATCH($B224, 'Mapping cadres'!$B$1:$B$616,0), MATCH(D$32,'Mapping cadres'!$B$1:$Z$1,0))</f>
        <v>0</v>
      </c>
      <c r="E224" s="226">
        <f>INDEX('Uganda workforce data - raw'!$A$4:$F$619,MATCH($B224, 'Uganda workforce data - raw'!$B$4:$B$619,0), MATCH("Filled Male",'Uganda workforce data - raw'!$A$4:$F$4,0))*INDEX('Mapping cadres'!$B$1:$Z$616,MATCH($B224, 'Mapping cadres'!$B$1:$B$616,0), MATCH(E$32,'Mapping cadres'!$B$1:$Z$1,0))</f>
        <v>0</v>
      </c>
      <c r="F224" s="226">
        <f>INDEX('Uganda workforce data - raw'!$A$4:$F$619,MATCH($B224, 'Uganda workforce data - raw'!$B$4:$B$619,0), MATCH("Filled Male",'Uganda workforce data - raw'!$A$4:$F$4,0))*INDEX('Mapping cadres'!$B$1:$Z$616,MATCH($B224, 'Mapping cadres'!$B$1:$B$616,0), MATCH(F$32,'Mapping cadres'!$B$1:$Z$1,0))</f>
        <v>0</v>
      </c>
      <c r="G224" s="226">
        <f>INDEX('Uganda workforce data - raw'!$A$4:$F$619,MATCH($B224, 'Uganda workforce data - raw'!$B$4:$B$619,0), MATCH("Filled Male",'Uganda workforce data - raw'!$A$4:$F$4,0))*INDEX('Mapping cadres'!$B$1:$Z$616,MATCH($B224, 'Mapping cadres'!$B$1:$B$616,0), MATCH(G$32,'Mapping cadres'!$B$1:$Z$1,0))</f>
        <v>0</v>
      </c>
      <c r="H224" s="226">
        <f>INDEX('Uganda workforce data - raw'!$A$4:$F$619,MATCH($B224, 'Uganda workforce data - raw'!$B$4:$B$619,0), MATCH("Filled Male",'Uganda workforce data - raw'!$A$4:$F$4,0))*INDEX('Mapping cadres'!$B$1:$Z$616,MATCH($B224, 'Mapping cadres'!$B$1:$B$616,0), MATCH(H$32,'Mapping cadres'!$B$1:$Z$1,0))</f>
        <v>0</v>
      </c>
      <c r="I224" s="226">
        <f>INDEX('Uganda workforce data - raw'!$A$4:$F$619,MATCH($B224, 'Uganda workforce data - raw'!$B$4:$B$619,0), MATCH("Filled Male",'Uganda workforce data - raw'!$A$4:$F$4,0))*INDEX('Mapping cadres'!$B$1:$Z$616,MATCH($B224, 'Mapping cadres'!$B$1:$B$616,0), MATCH(I$32,'Mapping cadres'!$B$1:$Z$1,0))</f>
        <v>0</v>
      </c>
      <c r="J224" s="226">
        <f>INDEX('Uganda workforce data - raw'!$A$4:$F$619,MATCH($B224, 'Uganda workforce data - raw'!$B$4:$B$619,0), MATCH("Filled Male",'Uganda workforce data - raw'!$A$4:$F$4,0))*INDEX('Mapping cadres'!$B$1:$Z$616,MATCH($B224, 'Mapping cadres'!$B$1:$B$616,0), MATCH(J$32,'Mapping cadres'!$B$1:$Z$1,0))</f>
        <v>0</v>
      </c>
      <c r="K224" s="226">
        <f>INDEX('Uganda workforce data - raw'!$A$4:$F$619,MATCH($B224, 'Uganda workforce data - raw'!$B$4:$B$619,0), MATCH("Filled Male",'Uganda workforce data - raw'!$A$4:$F$4,0))*INDEX('Mapping cadres'!$B$1:$Z$616,MATCH($B224, 'Mapping cadres'!$B$1:$B$616,0), MATCH(K$32,'Mapping cadres'!$B$1:$Z$1,0))</f>
        <v>0</v>
      </c>
      <c r="L224" s="226">
        <f>INDEX('Uganda workforce data - raw'!$A$4:$F$619,MATCH($B224, 'Uganda workforce data - raw'!$B$4:$B$619,0), MATCH("Filled Male",'Uganda workforce data - raw'!$A$4:$F$4,0))*INDEX('Mapping cadres'!$B$1:$Z$616,MATCH($B224, 'Mapping cadres'!$B$1:$B$616,0), MATCH(L$32,'Mapping cadres'!$B$1:$Z$1,0))</f>
        <v>0</v>
      </c>
      <c r="M224" s="226">
        <f>INDEX('Uganda workforce data - raw'!$A$4:$F$619,MATCH($B224, 'Uganda workforce data - raw'!$B$4:$B$619,0), MATCH("Filled Male",'Uganda workforce data - raw'!$A$4:$F$4,0))*INDEX('Mapping cadres'!$B$1:$Z$616,MATCH($B224, 'Mapping cadres'!$B$1:$B$616,0), MATCH(M$32,'Mapping cadres'!$B$1:$Z$1,0))</f>
        <v>0</v>
      </c>
      <c r="N224" s="226">
        <f>INDEX('Uganda workforce data - raw'!$A$4:$F$619,MATCH($B224, 'Uganda workforce data - raw'!$B$4:$B$619,0), MATCH("Filled Male",'Uganda workforce data - raw'!$A$4:$F$4,0))*INDEX('Mapping cadres'!$B$1:$Z$616,MATCH($B224, 'Mapping cadres'!$B$1:$B$616,0), MATCH(N$32,'Mapping cadres'!$B$1:$Z$1,0))</f>
        <v>0</v>
      </c>
      <c r="O224" s="226">
        <f>INDEX('Uganda workforce data - raw'!$A$4:$F$619,MATCH($B224, 'Uganda workforce data - raw'!$B$4:$B$619,0), MATCH("Filled Male",'Uganda workforce data - raw'!$A$4:$F$4,0))*INDEX('Mapping cadres'!$B$1:$Z$616,MATCH($B224, 'Mapping cadres'!$B$1:$B$616,0), MATCH(O$32,'Mapping cadres'!$B$1:$Z$1,0))</f>
        <v>0</v>
      </c>
      <c r="P224" s="226">
        <f>INDEX('Uganda workforce data - raw'!$A$4:$F$619,MATCH($B224, 'Uganda workforce data - raw'!$B$4:$B$619,0), MATCH("Filled Male",'Uganda workforce data - raw'!$A$4:$F$4,0))*INDEX('Mapping cadres'!$B$1:$Z$616,MATCH($B224, 'Mapping cadres'!$B$1:$B$616,0), MATCH(P$32,'Mapping cadres'!$B$1:$Z$1,0))</f>
        <v>0</v>
      </c>
      <c r="Q224" s="226">
        <f>INDEX('Uganda workforce data - raw'!$A$4:$F$619,MATCH($B224, 'Uganda workforce data - raw'!$B$4:$B$619,0), MATCH("Filled Male",'Uganda workforce data - raw'!$A$4:$F$4,0))*INDEX('Mapping cadres'!$B$1:$Z$616,MATCH($B224, 'Mapping cadres'!$B$1:$B$616,0), MATCH(Q$32,'Mapping cadres'!$B$1:$Z$1,0))</f>
        <v>0</v>
      </c>
      <c r="R224" s="226">
        <f>INDEX('Uganda workforce data - raw'!$A$4:$F$619,MATCH($B224, 'Uganda workforce data - raw'!$B$4:$B$619,0), MATCH("Filled Male",'Uganda workforce data - raw'!$A$4:$F$4,0))*INDEX('Mapping cadres'!$B$1:$Z$616,MATCH($B224, 'Mapping cadres'!$B$1:$B$616,0), MATCH(R$32,'Mapping cadres'!$B$1:$Z$1,0))</f>
        <v>15</v>
      </c>
      <c r="S224" s="226">
        <f>INDEX('Uganda workforce data - raw'!$A$4:$F$619,MATCH($B224, 'Uganda workforce data - raw'!$B$4:$B$619,0), MATCH("Filled Male",'Uganda workforce data - raw'!$A$4:$F$4,0))*INDEX('Mapping cadres'!$B$1:$Z$616,MATCH($B224, 'Mapping cadres'!$B$1:$B$616,0), MATCH(S$32,'Mapping cadres'!$B$1:$Z$1,0))</f>
        <v>0</v>
      </c>
      <c r="T224" s="226">
        <f>INDEX('Uganda workforce data - raw'!$A$4:$F$619,MATCH($B224, 'Uganda workforce data - raw'!$B$4:$B$619,0), MATCH("Filled Male",'Uganda workforce data - raw'!$A$4:$F$4,0))*INDEX('Mapping cadres'!$B$1:$Z$616,MATCH($B224, 'Mapping cadres'!$B$1:$B$616,0), MATCH(T$32,'Mapping cadres'!$B$1:$Z$1,0))</f>
        <v>0</v>
      </c>
      <c r="U224" s="226">
        <f>INDEX('Uganda workforce data - raw'!$A$4:$F$619,MATCH($B224, 'Uganda workforce data - raw'!$B$4:$B$619,0), MATCH("Filled Male",'Uganda workforce data - raw'!$A$4:$F$4,0))*INDEX('Mapping cadres'!$B$1:$Z$616,MATCH($B224, 'Mapping cadres'!$B$1:$B$616,0), MATCH(U$32,'Mapping cadres'!$B$1:$Z$1,0))</f>
        <v>0</v>
      </c>
      <c r="V224" s="226">
        <f>INDEX('Uganda workforce data - raw'!$A$4:$F$619,MATCH($B224, 'Uganda workforce data - raw'!$B$4:$B$619,0), MATCH("Filled Male",'Uganda workforce data - raw'!$A$4:$F$4,0))*INDEX('Mapping cadres'!$B$1:$Z$616,MATCH($B224, 'Mapping cadres'!$B$1:$B$616,0), MATCH(V$32,'Mapping cadres'!$B$1:$Z$1,0))</f>
        <v>0</v>
      </c>
      <c r="W224" s="226">
        <f>INDEX('Uganda workforce data - raw'!$A$4:$F$619,MATCH($B224, 'Uganda workforce data - raw'!$B$4:$B$619,0), MATCH("Filled Male",'Uganda workforce data - raw'!$A$4:$F$4,0))*INDEX('Mapping cadres'!$B$1:$Z$616,MATCH($B224, 'Mapping cadres'!$B$1:$B$616,0), MATCH(W$32,'Mapping cadres'!$B$1:$Z$1,0))</f>
        <v>0</v>
      </c>
      <c r="X224" s="226">
        <f>INDEX('Uganda workforce data - raw'!$A$4:$F$619,MATCH($B224, 'Uganda workforce data - raw'!$B$4:$B$619,0), MATCH("Filled Male",'Uganda workforce data - raw'!$A$4:$F$4,0))*INDEX('Mapping cadres'!$B$1:$Z$616,MATCH($B224, 'Mapping cadres'!$B$1:$B$616,0), MATCH(X$32,'Mapping cadres'!$B$1:$Z$1,0))</f>
        <v>0</v>
      </c>
      <c r="Y224" s="226">
        <f>INDEX('Uganda workforce data - raw'!$A$4:$F$619,MATCH($B224, 'Uganda workforce data - raw'!$B$4:$B$619,0), MATCH("Filled Male",'Uganda workforce data - raw'!$A$4:$F$4,0))*INDEX('Mapping cadres'!$B$1:$Z$616,MATCH($B224, 'Mapping cadres'!$B$1:$B$616,0), MATCH(Y$32,'Mapping cadres'!$B$1:$Z$1,0))</f>
        <v>0</v>
      </c>
      <c r="Z224" s="226">
        <f>INDEX('Uganda workforce data - raw'!$A$4:$F$619,MATCH($B224, 'Uganda workforce data - raw'!$B$4:$B$619,0), MATCH("Filled Male",'Uganda workforce data - raw'!$A$4:$F$4,0))*INDEX('Mapping cadres'!$B$1:$Z$616,MATCH($B224, 'Mapping cadres'!$B$1:$B$616,0), MATCH(Z$32,'Mapping cadres'!$B$1:$Z$1,0))</f>
        <v>0</v>
      </c>
      <c r="AA224" s="226">
        <f>INDEX('Uganda workforce data - raw'!$A$4:$F$619,MATCH($B224, 'Uganda workforce data - raw'!$B$4:$B$619,0), MATCH("Filled Female",'Uganda workforce data - raw'!$A$4:$F$4,0))*INDEX('Mapping cadres'!$B$1:$Z$616,MATCH($B224, 'Mapping cadres'!$B$1:$B$616,0), MATCH(AA$32,'Mapping cadres'!$B$1:$Z$1,0))</f>
        <v>0</v>
      </c>
      <c r="AB224" s="226">
        <f>INDEX('Uganda workforce data - raw'!$A$4:$F$619,MATCH($B224, 'Uganda workforce data - raw'!$B$4:$B$619,0), MATCH("Filled Female",'Uganda workforce data - raw'!$A$4:$F$4,0))*INDEX('Mapping cadres'!$B$1:$Z$616,MATCH($B224, 'Mapping cadres'!$B$1:$B$616,0), MATCH(AB$32,'Mapping cadres'!$B$1:$Z$1,0))</f>
        <v>0</v>
      </c>
      <c r="AC224" s="226">
        <f>INDEX('Uganda workforce data - raw'!$A$4:$F$619,MATCH($B224, 'Uganda workforce data - raw'!$B$4:$B$619,0), MATCH("Filled Female",'Uganda workforce data - raw'!$A$4:$F$4,0))*INDEX('Mapping cadres'!$B$1:$Z$616,MATCH($B224, 'Mapping cadres'!$B$1:$B$616,0), MATCH(AC$32,'Mapping cadres'!$B$1:$Z$1,0))</f>
        <v>0</v>
      </c>
      <c r="AD224" s="226">
        <f>INDEX('Uganda workforce data - raw'!$A$4:$F$619,MATCH($B224, 'Uganda workforce data - raw'!$B$4:$B$619,0), MATCH("Filled Female",'Uganda workforce data - raw'!$A$4:$F$4,0))*INDEX('Mapping cadres'!$B$1:$Z$616,MATCH($B224, 'Mapping cadres'!$B$1:$B$616,0), MATCH(AD$32,'Mapping cadres'!$B$1:$Z$1,0))</f>
        <v>0</v>
      </c>
      <c r="AE224" s="226">
        <f>INDEX('Uganda workforce data - raw'!$A$4:$F$619,MATCH($B224, 'Uganda workforce data - raw'!$B$4:$B$619,0), MATCH("Filled Female",'Uganda workforce data - raw'!$A$4:$F$4,0))*INDEX('Mapping cadres'!$B$1:$Z$616,MATCH($B224, 'Mapping cadres'!$B$1:$B$616,0), MATCH(AE$32,'Mapping cadres'!$B$1:$Z$1,0))</f>
        <v>0</v>
      </c>
      <c r="AF224" s="226">
        <f>INDEX('Uganda workforce data - raw'!$A$4:$F$619,MATCH($B224, 'Uganda workforce data - raw'!$B$4:$B$619,0), MATCH("Filled Female",'Uganda workforce data - raw'!$A$4:$F$4,0))*INDEX('Mapping cadres'!$B$1:$Z$616,MATCH($B224, 'Mapping cadres'!$B$1:$B$616,0), MATCH(AF$32,'Mapping cadres'!$B$1:$Z$1,0))</f>
        <v>0</v>
      </c>
      <c r="AG224" s="226">
        <f>INDEX('Uganda workforce data - raw'!$A$4:$F$619,MATCH($B224, 'Uganda workforce data - raw'!$B$4:$B$619,0), MATCH("Filled Female",'Uganda workforce data - raw'!$A$4:$F$4,0))*INDEX('Mapping cadres'!$B$1:$Z$616,MATCH($B224, 'Mapping cadres'!$B$1:$B$616,0), MATCH(AG$32,'Mapping cadres'!$B$1:$Z$1,0))</f>
        <v>0</v>
      </c>
      <c r="AH224" s="226">
        <f>INDEX('Uganda workforce data - raw'!$A$4:$F$619,MATCH($B224, 'Uganda workforce data - raw'!$B$4:$B$619,0), MATCH("Filled Female",'Uganda workforce data - raw'!$A$4:$F$4,0))*INDEX('Mapping cadres'!$B$1:$Z$616,MATCH($B224, 'Mapping cadres'!$B$1:$B$616,0), MATCH(AH$32,'Mapping cadres'!$B$1:$Z$1,0))</f>
        <v>0</v>
      </c>
      <c r="AI224" s="226">
        <f>INDEX('Uganda workforce data - raw'!$A$4:$F$619,MATCH($B224, 'Uganda workforce data - raw'!$B$4:$B$619,0), MATCH("Filled Female",'Uganda workforce data - raw'!$A$4:$F$4,0))*INDEX('Mapping cadres'!$B$1:$Z$616,MATCH($B224, 'Mapping cadres'!$B$1:$B$616,0), MATCH(AI$32,'Mapping cadres'!$B$1:$Z$1,0))</f>
        <v>0</v>
      </c>
      <c r="AJ224" s="226">
        <f>INDEX('Uganda workforce data - raw'!$A$4:$F$619,MATCH($B224, 'Uganda workforce data - raw'!$B$4:$B$619,0), MATCH("Filled Female",'Uganda workforce data - raw'!$A$4:$F$4,0))*INDEX('Mapping cadres'!$B$1:$Z$616,MATCH($B224, 'Mapping cadres'!$B$1:$B$616,0), MATCH(AJ$32,'Mapping cadres'!$B$1:$Z$1,0))</f>
        <v>0</v>
      </c>
      <c r="AK224" s="226">
        <f>INDEX('Uganda workforce data - raw'!$A$4:$F$619,MATCH($B224, 'Uganda workforce data - raw'!$B$4:$B$619,0), MATCH("Filled Female",'Uganda workforce data - raw'!$A$4:$F$4,0))*INDEX('Mapping cadres'!$B$1:$Z$616,MATCH($B224, 'Mapping cadres'!$B$1:$B$616,0), MATCH(AK$32,'Mapping cadres'!$B$1:$Z$1,0))</f>
        <v>0</v>
      </c>
      <c r="AL224" s="226">
        <f>INDEX('Uganda workforce data - raw'!$A$4:$F$619,MATCH($B224, 'Uganda workforce data - raw'!$B$4:$B$619,0), MATCH("Filled Female",'Uganda workforce data - raw'!$A$4:$F$4,0))*INDEX('Mapping cadres'!$B$1:$Z$616,MATCH($B224, 'Mapping cadres'!$B$1:$B$616,0), MATCH(AL$32,'Mapping cadres'!$B$1:$Z$1,0))</f>
        <v>0</v>
      </c>
      <c r="AM224" s="226">
        <f>INDEX('Uganda workforce data - raw'!$A$4:$F$619,MATCH($B224, 'Uganda workforce data - raw'!$B$4:$B$619,0), MATCH("Filled Female",'Uganda workforce data - raw'!$A$4:$F$4,0))*INDEX('Mapping cadres'!$B$1:$Z$616,MATCH($B224, 'Mapping cadres'!$B$1:$B$616,0), MATCH(AM$32,'Mapping cadres'!$B$1:$Z$1,0))</f>
        <v>0</v>
      </c>
      <c r="AN224" s="226">
        <f>INDEX('Uganda workforce data - raw'!$A$4:$F$619,MATCH($B224, 'Uganda workforce data - raw'!$B$4:$B$619,0), MATCH("Filled Female",'Uganda workforce data - raw'!$A$4:$F$4,0))*INDEX('Mapping cadres'!$B$1:$Z$616,MATCH($B224, 'Mapping cadres'!$B$1:$B$616,0), MATCH(AN$32,'Mapping cadres'!$B$1:$Z$1,0))</f>
        <v>0</v>
      </c>
      <c r="AO224" s="226">
        <f>INDEX('Uganda workforce data - raw'!$A$4:$F$619,MATCH($B224, 'Uganda workforce data - raw'!$B$4:$B$619,0), MATCH("Filled Female",'Uganda workforce data - raw'!$A$4:$F$4,0))*INDEX('Mapping cadres'!$B$1:$Z$616,MATCH($B224, 'Mapping cadres'!$B$1:$B$616,0), MATCH(AO$32,'Mapping cadres'!$B$1:$Z$1,0))</f>
        <v>0</v>
      </c>
      <c r="AP224" s="226">
        <f>INDEX('Uganda workforce data - raw'!$A$4:$F$619,MATCH($B224, 'Uganda workforce data - raw'!$B$4:$B$619,0), MATCH("Filled Female",'Uganda workforce data - raw'!$A$4:$F$4,0))*INDEX('Mapping cadres'!$B$1:$Z$616,MATCH($B224, 'Mapping cadres'!$B$1:$B$616,0), MATCH(AP$32,'Mapping cadres'!$B$1:$Z$1,0))</f>
        <v>2</v>
      </c>
      <c r="AQ224" s="226">
        <f>INDEX('Uganda workforce data - raw'!$A$4:$F$619,MATCH($B224, 'Uganda workforce data - raw'!$B$4:$B$619,0), MATCH("Filled Female",'Uganda workforce data - raw'!$A$4:$F$4,0))*INDEX('Mapping cadres'!$B$1:$Z$616,MATCH($B224, 'Mapping cadres'!$B$1:$B$616,0), MATCH(AQ$32,'Mapping cadres'!$B$1:$Z$1,0))</f>
        <v>0</v>
      </c>
      <c r="AR224" s="226">
        <f>INDEX('Uganda workforce data - raw'!$A$4:$F$619,MATCH($B224, 'Uganda workforce data - raw'!$B$4:$B$619,0), MATCH("Filled Female",'Uganda workforce data - raw'!$A$4:$F$4,0))*INDEX('Mapping cadres'!$B$1:$Z$616,MATCH($B224, 'Mapping cadres'!$B$1:$B$616,0), MATCH(AR$32,'Mapping cadres'!$B$1:$Z$1,0))</f>
        <v>0</v>
      </c>
      <c r="AS224" s="226">
        <f>INDEX('Uganda workforce data - raw'!$A$4:$F$619,MATCH($B224, 'Uganda workforce data - raw'!$B$4:$B$619,0), MATCH("Filled Female",'Uganda workforce data - raw'!$A$4:$F$4,0))*INDEX('Mapping cadres'!$B$1:$Z$616,MATCH($B224, 'Mapping cadres'!$B$1:$B$616,0), MATCH(AS$32,'Mapping cadres'!$B$1:$Z$1,0))</f>
        <v>0</v>
      </c>
      <c r="AT224" s="226">
        <f>INDEX('Uganda workforce data - raw'!$A$4:$F$619,MATCH($B224, 'Uganda workforce data - raw'!$B$4:$B$619,0), MATCH("Filled Female",'Uganda workforce data - raw'!$A$4:$F$4,0))*INDEX('Mapping cadres'!$B$1:$Z$616,MATCH($B224, 'Mapping cadres'!$B$1:$B$616,0), MATCH(AT$32,'Mapping cadres'!$B$1:$Z$1,0))</f>
        <v>0</v>
      </c>
      <c r="AU224" s="226">
        <f>INDEX('Uganda workforce data - raw'!$A$4:$F$619,MATCH($B224, 'Uganda workforce data - raw'!$B$4:$B$619,0), MATCH("Filled Female",'Uganda workforce data - raw'!$A$4:$F$4,0))*INDEX('Mapping cadres'!$B$1:$Z$616,MATCH($B224, 'Mapping cadres'!$B$1:$B$616,0), MATCH(AU$32,'Mapping cadres'!$B$1:$Z$1,0))</f>
        <v>0</v>
      </c>
      <c r="AV224" s="226">
        <f>INDEX('Uganda workforce data - raw'!$A$4:$F$619,MATCH($B224, 'Uganda workforce data - raw'!$B$4:$B$619,0), MATCH("Filled Female",'Uganda workforce data - raw'!$A$4:$F$4,0))*INDEX('Mapping cadres'!$B$1:$Z$616,MATCH($B224, 'Mapping cadres'!$B$1:$B$616,0), MATCH(AV$32,'Mapping cadres'!$B$1:$Z$1,0))</f>
        <v>0</v>
      </c>
      <c r="AW224" s="226">
        <f>INDEX('Uganda workforce data - raw'!$A$4:$F$619,MATCH($B224, 'Uganda workforce data - raw'!$B$4:$B$619,0), MATCH("Filled Female",'Uganda workforce data - raw'!$A$4:$F$4,0))*INDEX('Mapping cadres'!$B$1:$Z$616,MATCH($B224, 'Mapping cadres'!$B$1:$B$616,0), MATCH(AW$32,'Mapping cadres'!$B$1:$Z$1,0))</f>
        <v>0</v>
      </c>
      <c r="AX224" s="226">
        <f>INDEX('Uganda workforce data - raw'!$A$4:$F$619,MATCH($B224, 'Uganda workforce data - raw'!$B$4:$B$619,0), MATCH("Filled Female",'Uganda workforce data - raw'!$A$4:$F$4,0))*INDEX('Mapping cadres'!$B$1:$Z$616,MATCH($B224, 'Mapping cadres'!$B$1:$B$616,0), MATCH(AX$32,'Mapping cadres'!$B$1:$Z$1,0))</f>
        <v>0</v>
      </c>
      <c r="AY224" s="226">
        <f t="shared" si="53"/>
        <v>0</v>
      </c>
      <c r="AZ224" s="226">
        <f t="shared" si="54"/>
        <v>0</v>
      </c>
      <c r="BA224" s="226">
        <f t="shared" si="55"/>
        <v>0</v>
      </c>
      <c r="BB224" s="226">
        <f t="shared" si="56"/>
        <v>0</v>
      </c>
      <c r="BC224" s="226">
        <f t="shared" si="57"/>
        <v>0</v>
      </c>
      <c r="BD224" s="226">
        <f t="shared" si="58"/>
        <v>0</v>
      </c>
      <c r="BE224" s="226">
        <f t="shared" si="59"/>
        <v>0</v>
      </c>
      <c r="BF224" s="226">
        <f t="shared" si="60"/>
        <v>0</v>
      </c>
      <c r="BG224" s="226">
        <f t="shared" si="61"/>
        <v>0</v>
      </c>
      <c r="BH224" s="226">
        <f t="shared" si="62"/>
        <v>0</v>
      </c>
      <c r="BI224" s="226">
        <f t="shared" si="63"/>
        <v>0</v>
      </c>
      <c r="BJ224" s="226">
        <f t="shared" si="64"/>
        <v>0</v>
      </c>
      <c r="BK224" s="226">
        <f t="shared" si="65"/>
        <v>0</v>
      </c>
      <c r="BL224" s="226">
        <f t="shared" si="66"/>
        <v>0</v>
      </c>
      <c r="BM224" s="226">
        <f t="shared" si="67"/>
        <v>0</v>
      </c>
      <c r="BN224" s="226">
        <f t="shared" si="68"/>
        <v>17</v>
      </c>
      <c r="BO224" s="226">
        <f t="shared" si="69"/>
        <v>0</v>
      </c>
      <c r="BP224" s="226">
        <f t="shared" si="70"/>
        <v>0</v>
      </c>
      <c r="BQ224" s="226">
        <f t="shared" si="71"/>
        <v>0</v>
      </c>
      <c r="BR224" s="226">
        <f t="shared" si="72"/>
        <v>0</v>
      </c>
      <c r="BS224" s="226">
        <f t="shared" si="73"/>
        <v>0</v>
      </c>
      <c r="BT224" s="226">
        <f t="shared" si="74"/>
        <v>0</v>
      </c>
      <c r="BU224" s="226">
        <f t="shared" si="75"/>
        <v>0</v>
      </c>
      <c r="BV224" s="226">
        <f t="shared" si="76"/>
        <v>0</v>
      </c>
    </row>
    <row r="225" spans="1:74">
      <c r="A225" s="226">
        <v>193</v>
      </c>
      <c r="B225" s="226" t="s">
        <v>1497</v>
      </c>
      <c r="C225" s="226">
        <f>INDEX('Uganda workforce data - raw'!$A$4:$F$619,MATCH($B225, 'Uganda workforce data - raw'!$B$4:$B$619,0), MATCH("Filled Male",'Uganda workforce data - raw'!$A$4:$F$4,0))*INDEX('Mapping cadres'!$B$1:$Z$616,MATCH($B225, 'Mapping cadres'!$B$1:$B$616,0), MATCH(C$32,'Mapping cadres'!$B$1:$Z$1,0))</f>
        <v>0</v>
      </c>
      <c r="D225" s="226">
        <f>INDEX('Uganda workforce data - raw'!$A$4:$F$619,MATCH($B225, 'Uganda workforce data - raw'!$B$4:$B$619,0), MATCH("Filled Male",'Uganda workforce data - raw'!$A$4:$F$4,0))*INDEX('Mapping cadres'!$B$1:$Z$616,MATCH($B225, 'Mapping cadres'!$B$1:$B$616,0), MATCH(D$32,'Mapping cadres'!$B$1:$Z$1,0))</f>
        <v>0</v>
      </c>
      <c r="E225" s="226">
        <f>INDEX('Uganda workforce data - raw'!$A$4:$F$619,MATCH($B225, 'Uganda workforce data - raw'!$B$4:$B$619,0), MATCH("Filled Male",'Uganda workforce data - raw'!$A$4:$F$4,0))*INDEX('Mapping cadres'!$B$1:$Z$616,MATCH($B225, 'Mapping cadres'!$B$1:$B$616,0), MATCH(E$32,'Mapping cadres'!$B$1:$Z$1,0))</f>
        <v>0</v>
      </c>
      <c r="F225" s="226">
        <f>INDEX('Uganda workforce data - raw'!$A$4:$F$619,MATCH($B225, 'Uganda workforce data - raw'!$B$4:$B$619,0), MATCH("Filled Male",'Uganda workforce data - raw'!$A$4:$F$4,0))*INDEX('Mapping cadres'!$B$1:$Z$616,MATCH($B225, 'Mapping cadres'!$B$1:$B$616,0), MATCH(F$32,'Mapping cadres'!$B$1:$Z$1,0))</f>
        <v>0</v>
      </c>
      <c r="G225" s="226">
        <f>INDEX('Uganda workforce data - raw'!$A$4:$F$619,MATCH($B225, 'Uganda workforce data - raw'!$B$4:$B$619,0), MATCH("Filled Male",'Uganda workforce data - raw'!$A$4:$F$4,0))*INDEX('Mapping cadres'!$B$1:$Z$616,MATCH($B225, 'Mapping cadres'!$B$1:$B$616,0), MATCH(G$32,'Mapping cadres'!$B$1:$Z$1,0))</f>
        <v>0</v>
      </c>
      <c r="H225" s="226">
        <f>INDEX('Uganda workforce data - raw'!$A$4:$F$619,MATCH($B225, 'Uganda workforce data - raw'!$B$4:$B$619,0), MATCH("Filled Male",'Uganda workforce data - raw'!$A$4:$F$4,0))*INDEX('Mapping cadres'!$B$1:$Z$616,MATCH($B225, 'Mapping cadres'!$B$1:$B$616,0), MATCH(H$32,'Mapping cadres'!$B$1:$Z$1,0))</f>
        <v>0</v>
      </c>
      <c r="I225" s="226">
        <f>INDEX('Uganda workforce data - raw'!$A$4:$F$619,MATCH($B225, 'Uganda workforce data - raw'!$B$4:$B$619,0), MATCH("Filled Male",'Uganda workforce data - raw'!$A$4:$F$4,0))*INDEX('Mapping cadres'!$B$1:$Z$616,MATCH($B225, 'Mapping cadres'!$B$1:$B$616,0), MATCH(I$32,'Mapping cadres'!$B$1:$Z$1,0))</f>
        <v>0</v>
      </c>
      <c r="J225" s="226">
        <f>INDEX('Uganda workforce data - raw'!$A$4:$F$619,MATCH($B225, 'Uganda workforce data - raw'!$B$4:$B$619,0), MATCH("Filled Male",'Uganda workforce data - raw'!$A$4:$F$4,0))*INDEX('Mapping cadres'!$B$1:$Z$616,MATCH($B225, 'Mapping cadres'!$B$1:$B$616,0), MATCH(J$32,'Mapping cadres'!$B$1:$Z$1,0))</f>
        <v>0</v>
      </c>
      <c r="K225" s="226">
        <f>INDEX('Uganda workforce data - raw'!$A$4:$F$619,MATCH($B225, 'Uganda workforce data - raw'!$B$4:$B$619,0), MATCH("Filled Male",'Uganda workforce data - raw'!$A$4:$F$4,0))*INDEX('Mapping cadres'!$B$1:$Z$616,MATCH($B225, 'Mapping cadres'!$B$1:$B$616,0), MATCH(K$32,'Mapping cadres'!$B$1:$Z$1,0))</f>
        <v>0</v>
      </c>
      <c r="L225" s="226">
        <f>INDEX('Uganda workforce data - raw'!$A$4:$F$619,MATCH($B225, 'Uganda workforce data - raw'!$B$4:$B$619,0), MATCH("Filled Male",'Uganda workforce data - raw'!$A$4:$F$4,0))*INDEX('Mapping cadres'!$B$1:$Z$616,MATCH($B225, 'Mapping cadres'!$B$1:$B$616,0), MATCH(L$32,'Mapping cadres'!$B$1:$Z$1,0))</f>
        <v>0</v>
      </c>
      <c r="M225" s="226">
        <f>INDEX('Uganda workforce data - raw'!$A$4:$F$619,MATCH($B225, 'Uganda workforce data - raw'!$B$4:$B$619,0), MATCH("Filled Male",'Uganda workforce data - raw'!$A$4:$F$4,0))*INDEX('Mapping cadres'!$B$1:$Z$616,MATCH($B225, 'Mapping cadres'!$B$1:$B$616,0), MATCH(M$32,'Mapping cadres'!$B$1:$Z$1,0))</f>
        <v>0</v>
      </c>
      <c r="N225" s="226">
        <f>INDEX('Uganda workforce data - raw'!$A$4:$F$619,MATCH($B225, 'Uganda workforce data - raw'!$B$4:$B$619,0), MATCH("Filled Male",'Uganda workforce data - raw'!$A$4:$F$4,0))*INDEX('Mapping cadres'!$B$1:$Z$616,MATCH($B225, 'Mapping cadres'!$B$1:$B$616,0), MATCH(N$32,'Mapping cadres'!$B$1:$Z$1,0))</f>
        <v>0</v>
      </c>
      <c r="O225" s="226">
        <f>INDEX('Uganda workforce data - raw'!$A$4:$F$619,MATCH($B225, 'Uganda workforce data - raw'!$B$4:$B$619,0), MATCH("Filled Male",'Uganda workforce data - raw'!$A$4:$F$4,0))*INDEX('Mapping cadres'!$B$1:$Z$616,MATCH($B225, 'Mapping cadres'!$B$1:$B$616,0), MATCH(O$32,'Mapping cadres'!$B$1:$Z$1,0))</f>
        <v>0</v>
      </c>
      <c r="P225" s="226">
        <f>INDEX('Uganda workforce data - raw'!$A$4:$F$619,MATCH($B225, 'Uganda workforce data - raw'!$B$4:$B$619,0), MATCH("Filled Male",'Uganda workforce data - raw'!$A$4:$F$4,0))*INDEX('Mapping cadres'!$B$1:$Z$616,MATCH($B225, 'Mapping cadres'!$B$1:$B$616,0), MATCH(P$32,'Mapping cadres'!$B$1:$Z$1,0))</f>
        <v>0</v>
      </c>
      <c r="Q225" s="226">
        <f>INDEX('Uganda workforce data - raw'!$A$4:$F$619,MATCH($B225, 'Uganda workforce data - raw'!$B$4:$B$619,0), MATCH("Filled Male",'Uganda workforce data - raw'!$A$4:$F$4,0))*INDEX('Mapping cadres'!$B$1:$Z$616,MATCH($B225, 'Mapping cadres'!$B$1:$B$616,0), MATCH(Q$32,'Mapping cadres'!$B$1:$Z$1,0))</f>
        <v>0</v>
      </c>
      <c r="R225" s="226">
        <f>INDEX('Uganda workforce data - raw'!$A$4:$F$619,MATCH($B225, 'Uganda workforce data - raw'!$B$4:$B$619,0), MATCH("Filled Male",'Uganda workforce data - raw'!$A$4:$F$4,0))*INDEX('Mapping cadres'!$B$1:$Z$616,MATCH($B225, 'Mapping cadres'!$B$1:$B$616,0), MATCH(R$32,'Mapping cadres'!$B$1:$Z$1,0))</f>
        <v>0</v>
      </c>
      <c r="S225" s="226">
        <f>INDEX('Uganda workforce data - raw'!$A$4:$F$619,MATCH($B225, 'Uganda workforce data - raw'!$B$4:$B$619,0), MATCH("Filled Male",'Uganda workforce data - raw'!$A$4:$F$4,0))*INDEX('Mapping cadres'!$B$1:$Z$616,MATCH($B225, 'Mapping cadres'!$B$1:$B$616,0), MATCH(S$32,'Mapping cadres'!$B$1:$Z$1,0))</f>
        <v>0</v>
      </c>
      <c r="T225" s="226">
        <f>INDEX('Uganda workforce data - raw'!$A$4:$F$619,MATCH($B225, 'Uganda workforce data - raw'!$B$4:$B$619,0), MATCH("Filled Male",'Uganda workforce data - raw'!$A$4:$F$4,0))*INDEX('Mapping cadres'!$B$1:$Z$616,MATCH($B225, 'Mapping cadres'!$B$1:$B$616,0), MATCH(T$32,'Mapping cadres'!$B$1:$Z$1,0))</f>
        <v>0</v>
      </c>
      <c r="U225" s="226">
        <f>INDEX('Uganda workforce data - raw'!$A$4:$F$619,MATCH($B225, 'Uganda workforce data - raw'!$B$4:$B$619,0), MATCH("Filled Male",'Uganda workforce data - raw'!$A$4:$F$4,0))*INDEX('Mapping cadres'!$B$1:$Z$616,MATCH($B225, 'Mapping cadres'!$B$1:$B$616,0), MATCH(U$32,'Mapping cadres'!$B$1:$Z$1,0))</f>
        <v>0</v>
      </c>
      <c r="V225" s="226">
        <f>INDEX('Uganda workforce data - raw'!$A$4:$F$619,MATCH($B225, 'Uganda workforce data - raw'!$B$4:$B$619,0), MATCH("Filled Male",'Uganda workforce data - raw'!$A$4:$F$4,0))*INDEX('Mapping cadres'!$B$1:$Z$616,MATCH($B225, 'Mapping cadres'!$B$1:$B$616,0), MATCH(V$32,'Mapping cadres'!$B$1:$Z$1,0))</f>
        <v>0</v>
      </c>
      <c r="W225" s="226">
        <f>INDEX('Uganda workforce data - raw'!$A$4:$F$619,MATCH($B225, 'Uganda workforce data - raw'!$B$4:$B$619,0), MATCH("Filled Male",'Uganda workforce data - raw'!$A$4:$F$4,0))*INDEX('Mapping cadres'!$B$1:$Z$616,MATCH($B225, 'Mapping cadres'!$B$1:$B$616,0), MATCH(W$32,'Mapping cadres'!$B$1:$Z$1,0))</f>
        <v>0</v>
      </c>
      <c r="X225" s="226">
        <f>INDEX('Uganda workforce data - raw'!$A$4:$F$619,MATCH($B225, 'Uganda workforce data - raw'!$B$4:$B$619,0), MATCH("Filled Male",'Uganda workforce data - raw'!$A$4:$F$4,0))*INDEX('Mapping cadres'!$B$1:$Z$616,MATCH($B225, 'Mapping cadres'!$B$1:$B$616,0), MATCH(X$32,'Mapping cadres'!$B$1:$Z$1,0))</f>
        <v>0</v>
      </c>
      <c r="Y225" s="226">
        <f>INDEX('Uganda workforce data - raw'!$A$4:$F$619,MATCH($B225, 'Uganda workforce data - raw'!$B$4:$B$619,0), MATCH("Filled Male",'Uganda workforce data - raw'!$A$4:$F$4,0))*INDEX('Mapping cadres'!$B$1:$Z$616,MATCH($B225, 'Mapping cadres'!$B$1:$B$616,0), MATCH(Y$32,'Mapping cadres'!$B$1:$Z$1,0))</f>
        <v>0</v>
      </c>
      <c r="Z225" s="226">
        <f>INDEX('Uganda workforce data - raw'!$A$4:$F$619,MATCH($B225, 'Uganda workforce data - raw'!$B$4:$B$619,0), MATCH("Filled Male",'Uganda workforce data - raw'!$A$4:$F$4,0))*INDEX('Mapping cadres'!$B$1:$Z$616,MATCH($B225, 'Mapping cadres'!$B$1:$B$616,0), MATCH(Z$32,'Mapping cadres'!$B$1:$Z$1,0))</f>
        <v>0</v>
      </c>
      <c r="AA225" s="226">
        <f>INDEX('Uganda workforce data - raw'!$A$4:$F$619,MATCH($B225, 'Uganda workforce data - raw'!$B$4:$B$619,0), MATCH("Filled Female",'Uganda workforce data - raw'!$A$4:$F$4,0))*INDEX('Mapping cadres'!$B$1:$Z$616,MATCH($B225, 'Mapping cadres'!$B$1:$B$616,0), MATCH(AA$32,'Mapping cadres'!$B$1:$Z$1,0))</f>
        <v>0</v>
      </c>
      <c r="AB225" s="226">
        <f>INDEX('Uganda workforce data - raw'!$A$4:$F$619,MATCH($B225, 'Uganda workforce data - raw'!$B$4:$B$619,0), MATCH("Filled Female",'Uganda workforce data - raw'!$A$4:$F$4,0))*INDEX('Mapping cadres'!$B$1:$Z$616,MATCH($B225, 'Mapping cadres'!$B$1:$B$616,0), MATCH(AB$32,'Mapping cadres'!$B$1:$Z$1,0))</f>
        <v>0</v>
      </c>
      <c r="AC225" s="226">
        <f>INDEX('Uganda workforce data - raw'!$A$4:$F$619,MATCH($B225, 'Uganda workforce data - raw'!$B$4:$B$619,0), MATCH("Filled Female",'Uganda workforce data - raw'!$A$4:$F$4,0))*INDEX('Mapping cadres'!$B$1:$Z$616,MATCH($B225, 'Mapping cadres'!$B$1:$B$616,0), MATCH(AC$32,'Mapping cadres'!$B$1:$Z$1,0))</f>
        <v>0</v>
      </c>
      <c r="AD225" s="226">
        <f>INDEX('Uganda workforce data - raw'!$A$4:$F$619,MATCH($B225, 'Uganda workforce data - raw'!$B$4:$B$619,0), MATCH("Filled Female",'Uganda workforce data - raw'!$A$4:$F$4,0))*INDEX('Mapping cadres'!$B$1:$Z$616,MATCH($B225, 'Mapping cadres'!$B$1:$B$616,0), MATCH(AD$32,'Mapping cadres'!$B$1:$Z$1,0))</f>
        <v>0</v>
      </c>
      <c r="AE225" s="226">
        <f>INDEX('Uganda workforce data - raw'!$A$4:$F$619,MATCH($B225, 'Uganda workforce data - raw'!$B$4:$B$619,0), MATCH("Filled Female",'Uganda workforce data - raw'!$A$4:$F$4,0))*INDEX('Mapping cadres'!$B$1:$Z$616,MATCH($B225, 'Mapping cadres'!$B$1:$B$616,0), MATCH(AE$32,'Mapping cadres'!$B$1:$Z$1,0))</f>
        <v>0</v>
      </c>
      <c r="AF225" s="226">
        <f>INDEX('Uganda workforce data - raw'!$A$4:$F$619,MATCH($B225, 'Uganda workforce data - raw'!$B$4:$B$619,0), MATCH("Filled Female",'Uganda workforce data - raw'!$A$4:$F$4,0))*INDEX('Mapping cadres'!$B$1:$Z$616,MATCH($B225, 'Mapping cadres'!$B$1:$B$616,0), MATCH(AF$32,'Mapping cadres'!$B$1:$Z$1,0))</f>
        <v>0</v>
      </c>
      <c r="AG225" s="226">
        <f>INDEX('Uganda workforce data - raw'!$A$4:$F$619,MATCH($B225, 'Uganda workforce data - raw'!$B$4:$B$619,0), MATCH("Filled Female",'Uganda workforce data - raw'!$A$4:$F$4,0))*INDEX('Mapping cadres'!$B$1:$Z$616,MATCH($B225, 'Mapping cadres'!$B$1:$B$616,0), MATCH(AG$32,'Mapping cadres'!$B$1:$Z$1,0))</f>
        <v>3</v>
      </c>
      <c r="AH225" s="226">
        <f>INDEX('Uganda workforce data - raw'!$A$4:$F$619,MATCH($B225, 'Uganda workforce data - raw'!$B$4:$B$619,0), MATCH("Filled Female",'Uganda workforce data - raw'!$A$4:$F$4,0))*INDEX('Mapping cadres'!$B$1:$Z$616,MATCH($B225, 'Mapping cadres'!$B$1:$B$616,0), MATCH(AH$32,'Mapping cadres'!$B$1:$Z$1,0))</f>
        <v>0</v>
      </c>
      <c r="AI225" s="226">
        <f>INDEX('Uganda workforce data - raw'!$A$4:$F$619,MATCH($B225, 'Uganda workforce data - raw'!$B$4:$B$619,0), MATCH("Filled Female",'Uganda workforce data - raw'!$A$4:$F$4,0))*INDEX('Mapping cadres'!$B$1:$Z$616,MATCH($B225, 'Mapping cadres'!$B$1:$B$616,0), MATCH(AI$32,'Mapping cadres'!$B$1:$Z$1,0))</f>
        <v>0</v>
      </c>
      <c r="AJ225" s="226">
        <f>INDEX('Uganda workforce data - raw'!$A$4:$F$619,MATCH($B225, 'Uganda workforce data - raw'!$B$4:$B$619,0), MATCH("Filled Female",'Uganda workforce data - raw'!$A$4:$F$4,0))*INDEX('Mapping cadres'!$B$1:$Z$616,MATCH($B225, 'Mapping cadres'!$B$1:$B$616,0), MATCH(AJ$32,'Mapping cadres'!$B$1:$Z$1,0))</f>
        <v>0</v>
      </c>
      <c r="AK225" s="226">
        <f>INDEX('Uganda workforce data - raw'!$A$4:$F$619,MATCH($B225, 'Uganda workforce data - raw'!$B$4:$B$619,0), MATCH("Filled Female",'Uganda workforce data - raw'!$A$4:$F$4,0))*INDEX('Mapping cadres'!$B$1:$Z$616,MATCH($B225, 'Mapping cadres'!$B$1:$B$616,0), MATCH(AK$32,'Mapping cadres'!$B$1:$Z$1,0))</f>
        <v>0</v>
      </c>
      <c r="AL225" s="226">
        <f>INDEX('Uganda workforce data - raw'!$A$4:$F$619,MATCH($B225, 'Uganda workforce data - raw'!$B$4:$B$619,0), MATCH("Filled Female",'Uganda workforce data - raw'!$A$4:$F$4,0))*INDEX('Mapping cadres'!$B$1:$Z$616,MATCH($B225, 'Mapping cadres'!$B$1:$B$616,0), MATCH(AL$32,'Mapping cadres'!$B$1:$Z$1,0))</f>
        <v>0</v>
      </c>
      <c r="AM225" s="226">
        <f>INDEX('Uganda workforce data - raw'!$A$4:$F$619,MATCH($B225, 'Uganda workforce data - raw'!$B$4:$B$619,0), MATCH("Filled Female",'Uganda workforce data - raw'!$A$4:$F$4,0))*INDEX('Mapping cadres'!$B$1:$Z$616,MATCH($B225, 'Mapping cadres'!$B$1:$B$616,0), MATCH(AM$32,'Mapping cadres'!$B$1:$Z$1,0))</f>
        <v>0</v>
      </c>
      <c r="AN225" s="226">
        <f>INDEX('Uganda workforce data - raw'!$A$4:$F$619,MATCH($B225, 'Uganda workforce data - raw'!$B$4:$B$619,0), MATCH("Filled Female",'Uganda workforce data - raw'!$A$4:$F$4,0))*INDEX('Mapping cadres'!$B$1:$Z$616,MATCH($B225, 'Mapping cadres'!$B$1:$B$616,0), MATCH(AN$32,'Mapping cadres'!$B$1:$Z$1,0))</f>
        <v>0</v>
      </c>
      <c r="AO225" s="226">
        <f>INDEX('Uganda workforce data - raw'!$A$4:$F$619,MATCH($B225, 'Uganda workforce data - raw'!$B$4:$B$619,0), MATCH("Filled Female",'Uganda workforce data - raw'!$A$4:$F$4,0))*INDEX('Mapping cadres'!$B$1:$Z$616,MATCH($B225, 'Mapping cadres'!$B$1:$B$616,0), MATCH(AO$32,'Mapping cadres'!$B$1:$Z$1,0))</f>
        <v>0</v>
      </c>
      <c r="AP225" s="226">
        <f>INDEX('Uganda workforce data - raw'!$A$4:$F$619,MATCH($B225, 'Uganda workforce data - raw'!$B$4:$B$619,0), MATCH("Filled Female",'Uganda workforce data - raw'!$A$4:$F$4,0))*INDEX('Mapping cadres'!$B$1:$Z$616,MATCH($B225, 'Mapping cadres'!$B$1:$B$616,0), MATCH(AP$32,'Mapping cadres'!$B$1:$Z$1,0))</f>
        <v>0</v>
      </c>
      <c r="AQ225" s="226">
        <f>INDEX('Uganda workforce data - raw'!$A$4:$F$619,MATCH($B225, 'Uganda workforce data - raw'!$B$4:$B$619,0), MATCH("Filled Female",'Uganda workforce data - raw'!$A$4:$F$4,0))*INDEX('Mapping cadres'!$B$1:$Z$616,MATCH($B225, 'Mapping cadres'!$B$1:$B$616,0), MATCH(AQ$32,'Mapping cadres'!$B$1:$Z$1,0))</f>
        <v>0</v>
      </c>
      <c r="AR225" s="226">
        <f>INDEX('Uganda workforce data - raw'!$A$4:$F$619,MATCH($B225, 'Uganda workforce data - raw'!$B$4:$B$619,0), MATCH("Filled Female",'Uganda workforce data - raw'!$A$4:$F$4,0))*INDEX('Mapping cadres'!$B$1:$Z$616,MATCH($B225, 'Mapping cadres'!$B$1:$B$616,0), MATCH(AR$32,'Mapping cadres'!$B$1:$Z$1,0))</f>
        <v>0</v>
      </c>
      <c r="AS225" s="226">
        <f>INDEX('Uganda workforce data - raw'!$A$4:$F$619,MATCH($B225, 'Uganda workforce data - raw'!$B$4:$B$619,0), MATCH("Filled Female",'Uganda workforce data - raw'!$A$4:$F$4,0))*INDEX('Mapping cadres'!$B$1:$Z$616,MATCH($B225, 'Mapping cadres'!$B$1:$B$616,0), MATCH(AS$32,'Mapping cadres'!$B$1:$Z$1,0))</f>
        <v>0</v>
      </c>
      <c r="AT225" s="226">
        <f>INDEX('Uganda workforce data - raw'!$A$4:$F$619,MATCH($B225, 'Uganda workforce data - raw'!$B$4:$B$619,0), MATCH("Filled Female",'Uganda workforce data - raw'!$A$4:$F$4,0))*INDEX('Mapping cadres'!$B$1:$Z$616,MATCH($B225, 'Mapping cadres'!$B$1:$B$616,0), MATCH(AT$32,'Mapping cadres'!$B$1:$Z$1,0))</f>
        <v>0</v>
      </c>
      <c r="AU225" s="226">
        <f>INDEX('Uganda workforce data - raw'!$A$4:$F$619,MATCH($B225, 'Uganda workforce data - raw'!$B$4:$B$619,0), MATCH("Filled Female",'Uganda workforce data - raw'!$A$4:$F$4,0))*INDEX('Mapping cadres'!$B$1:$Z$616,MATCH($B225, 'Mapping cadres'!$B$1:$B$616,0), MATCH(AU$32,'Mapping cadres'!$B$1:$Z$1,0))</f>
        <v>0</v>
      </c>
      <c r="AV225" s="226">
        <f>INDEX('Uganda workforce data - raw'!$A$4:$F$619,MATCH($B225, 'Uganda workforce data - raw'!$B$4:$B$619,0), MATCH("Filled Female",'Uganda workforce data - raw'!$A$4:$F$4,0))*INDEX('Mapping cadres'!$B$1:$Z$616,MATCH($B225, 'Mapping cadres'!$B$1:$B$616,0), MATCH(AV$32,'Mapping cadres'!$B$1:$Z$1,0))</f>
        <v>0</v>
      </c>
      <c r="AW225" s="226">
        <f>INDEX('Uganda workforce data - raw'!$A$4:$F$619,MATCH($B225, 'Uganda workforce data - raw'!$B$4:$B$619,0), MATCH("Filled Female",'Uganda workforce data - raw'!$A$4:$F$4,0))*INDEX('Mapping cadres'!$B$1:$Z$616,MATCH($B225, 'Mapping cadres'!$B$1:$B$616,0), MATCH(AW$32,'Mapping cadres'!$B$1:$Z$1,0))</f>
        <v>0</v>
      </c>
      <c r="AX225" s="226">
        <f>INDEX('Uganda workforce data - raw'!$A$4:$F$619,MATCH($B225, 'Uganda workforce data - raw'!$B$4:$B$619,0), MATCH("Filled Female",'Uganda workforce data - raw'!$A$4:$F$4,0))*INDEX('Mapping cadres'!$B$1:$Z$616,MATCH($B225, 'Mapping cadres'!$B$1:$B$616,0), MATCH(AX$32,'Mapping cadres'!$B$1:$Z$1,0))</f>
        <v>0</v>
      </c>
      <c r="AY225" s="226">
        <f t="shared" si="53"/>
        <v>0</v>
      </c>
      <c r="AZ225" s="226">
        <f t="shared" si="54"/>
        <v>0</v>
      </c>
      <c r="BA225" s="226">
        <f t="shared" si="55"/>
        <v>0</v>
      </c>
      <c r="BB225" s="226">
        <f t="shared" si="56"/>
        <v>0</v>
      </c>
      <c r="BC225" s="226">
        <f t="shared" si="57"/>
        <v>0</v>
      </c>
      <c r="BD225" s="226">
        <f t="shared" si="58"/>
        <v>0</v>
      </c>
      <c r="BE225" s="226">
        <f t="shared" si="59"/>
        <v>3</v>
      </c>
      <c r="BF225" s="226">
        <f t="shared" si="60"/>
        <v>0</v>
      </c>
      <c r="BG225" s="226">
        <f t="shared" si="61"/>
        <v>0</v>
      </c>
      <c r="BH225" s="226">
        <f t="shared" si="62"/>
        <v>0</v>
      </c>
      <c r="BI225" s="226">
        <f t="shared" si="63"/>
        <v>0</v>
      </c>
      <c r="BJ225" s="226">
        <f t="shared" si="64"/>
        <v>0</v>
      </c>
      <c r="BK225" s="226">
        <f t="shared" si="65"/>
        <v>0</v>
      </c>
      <c r="BL225" s="226">
        <f t="shared" si="66"/>
        <v>0</v>
      </c>
      <c r="BM225" s="226">
        <f t="shared" si="67"/>
        <v>0</v>
      </c>
      <c r="BN225" s="226">
        <f t="shared" si="68"/>
        <v>0</v>
      </c>
      <c r="BO225" s="226">
        <f t="shared" si="69"/>
        <v>0</v>
      </c>
      <c r="BP225" s="226">
        <f t="shared" si="70"/>
        <v>0</v>
      </c>
      <c r="BQ225" s="226">
        <f t="shared" si="71"/>
        <v>0</v>
      </c>
      <c r="BR225" s="226">
        <f t="shared" si="72"/>
        <v>0</v>
      </c>
      <c r="BS225" s="226">
        <f t="shared" si="73"/>
        <v>0</v>
      </c>
      <c r="BT225" s="226">
        <f t="shared" si="74"/>
        <v>0</v>
      </c>
      <c r="BU225" s="226">
        <f t="shared" si="75"/>
        <v>0</v>
      </c>
      <c r="BV225" s="226">
        <f t="shared" si="76"/>
        <v>0</v>
      </c>
    </row>
    <row r="226" spans="1:74">
      <c r="A226" s="226">
        <v>194</v>
      </c>
      <c r="B226" s="226" t="s">
        <v>1498</v>
      </c>
      <c r="C226" s="226">
        <f>INDEX('Uganda workforce data - raw'!$A$4:$F$619,MATCH($B226, 'Uganda workforce data - raw'!$B$4:$B$619,0), MATCH("Filled Male",'Uganda workforce data - raw'!$A$4:$F$4,0))*INDEX('Mapping cadres'!$B$1:$Z$616,MATCH($B226, 'Mapping cadres'!$B$1:$B$616,0), MATCH(C$32,'Mapping cadres'!$B$1:$Z$1,0))</f>
        <v>4</v>
      </c>
      <c r="D226" s="226">
        <f>INDEX('Uganda workforce data - raw'!$A$4:$F$619,MATCH($B226, 'Uganda workforce data - raw'!$B$4:$B$619,0), MATCH("Filled Male",'Uganda workforce data - raw'!$A$4:$F$4,0))*INDEX('Mapping cadres'!$B$1:$Z$616,MATCH($B226, 'Mapping cadres'!$B$1:$B$616,0), MATCH(D$32,'Mapping cadres'!$B$1:$Z$1,0))</f>
        <v>0</v>
      </c>
      <c r="E226" s="226">
        <f>INDEX('Uganda workforce data - raw'!$A$4:$F$619,MATCH($B226, 'Uganda workforce data - raw'!$B$4:$B$619,0), MATCH("Filled Male",'Uganda workforce data - raw'!$A$4:$F$4,0))*INDEX('Mapping cadres'!$B$1:$Z$616,MATCH($B226, 'Mapping cadres'!$B$1:$B$616,0), MATCH(E$32,'Mapping cadres'!$B$1:$Z$1,0))</f>
        <v>0</v>
      </c>
      <c r="F226" s="226">
        <f>INDEX('Uganda workforce data - raw'!$A$4:$F$619,MATCH($B226, 'Uganda workforce data - raw'!$B$4:$B$619,0), MATCH("Filled Male",'Uganda workforce data - raw'!$A$4:$F$4,0))*INDEX('Mapping cadres'!$B$1:$Z$616,MATCH($B226, 'Mapping cadres'!$B$1:$B$616,0), MATCH(F$32,'Mapping cadres'!$B$1:$Z$1,0))</f>
        <v>0</v>
      </c>
      <c r="G226" s="226">
        <f>INDEX('Uganda workforce data - raw'!$A$4:$F$619,MATCH($B226, 'Uganda workforce data - raw'!$B$4:$B$619,0), MATCH("Filled Male",'Uganda workforce data - raw'!$A$4:$F$4,0))*INDEX('Mapping cadres'!$B$1:$Z$616,MATCH($B226, 'Mapping cadres'!$B$1:$B$616,0), MATCH(G$32,'Mapping cadres'!$B$1:$Z$1,0))</f>
        <v>0</v>
      </c>
      <c r="H226" s="226">
        <f>INDEX('Uganda workforce data - raw'!$A$4:$F$619,MATCH($B226, 'Uganda workforce data - raw'!$B$4:$B$619,0), MATCH("Filled Male",'Uganda workforce data - raw'!$A$4:$F$4,0))*INDEX('Mapping cadres'!$B$1:$Z$616,MATCH($B226, 'Mapping cadres'!$B$1:$B$616,0), MATCH(H$32,'Mapping cadres'!$B$1:$Z$1,0))</f>
        <v>0</v>
      </c>
      <c r="I226" s="226">
        <f>INDEX('Uganda workforce data - raw'!$A$4:$F$619,MATCH($B226, 'Uganda workforce data - raw'!$B$4:$B$619,0), MATCH("Filled Male",'Uganda workforce data - raw'!$A$4:$F$4,0))*INDEX('Mapping cadres'!$B$1:$Z$616,MATCH($B226, 'Mapping cadres'!$B$1:$B$616,0), MATCH(I$32,'Mapping cadres'!$B$1:$Z$1,0))</f>
        <v>0</v>
      </c>
      <c r="J226" s="226">
        <f>INDEX('Uganda workforce data - raw'!$A$4:$F$619,MATCH($B226, 'Uganda workforce data - raw'!$B$4:$B$619,0), MATCH("Filled Male",'Uganda workforce data - raw'!$A$4:$F$4,0))*INDEX('Mapping cadres'!$B$1:$Z$616,MATCH($B226, 'Mapping cadres'!$B$1:$B$616,0), MATCH(J$32,'Mapping cadres'!$B$1:$Z$1,0))</f>
        <v>0</v>
      </c>
      <c r="K226" s="226">
        <f>INDEX('Uganda workforce data - raw'!$A$4:$F$619,MATCH($B226, 'Uganda workforce data - raw'!$B$4:$B$619,0), MATCH("Filled Male",'Uganda workforce data - raw'!$A$4:$F$4,0))*INDEX('Mapping cadres'!$B$1:$Z$616,MATCH($B226, 'Mapping cadres'!$B$1:$B$616,0), MATCH(K$32,'Mapping cadres'!$B$1:$Z$1,0))</f>
        <v>0</v>
      </c>
      <c r="L226" s="226">
        <f>INDEX('Uganda workforce data - raw'!$A$4:$F$619,MATCH($B226, 'Uganda workforce data - raw'!$B$4:$B$619,0), MATCH("Filled Male",'Uganda workforce data - raw'!$A$4:$F$4,0))*INDEX('Mapping cadres'!$B$1:$Z$616,MATCH($B226, 'Mapping cadres'!$B$1:$B$616,0), MATCH(L$32,'Mapping cadres'!$B$1:$Z$1,0))</f>
        <v>0</v>
      </c>
      <c r="M226" s="226">
        <f>INDEX('Uganda workforce data - raw'!$A$4:$F$619,MATCH($B226, 'Uganda workforce data - raw'!$B$4:$B$619,0), MATCH("Filled Male",'Uganda workforce data - raw'!$A$4:$F$4,0))*INDEX('Mapping cadres'!$B$1:$Z$616,MATCH($B226, 'Mapping cadres'!$B$1:$B$616,0), MATCH(M$32,'Mapping cadres'!$B$1:$Z$1,0))</f>
        <v>0</v>
      </c>
      <c r="N226" s="226">
        <f>INDEX('Uganda workforce data - raw'!$A$4:$F$619,MATCH($B226, 'Uganda workforce data - raw'!$B$4:$B$619,0), MATCH("Filled Male",'Uganda workforce data - raw'!$A$4:$F$4,0))*INDEX('Mapping cadres'!$B$1:$Z$616,MATCH($B226, 'Mapping cadres'!$B$1:$B$616,0), MATCH(N$32,'Mapping cadres'!$B$1:$Z$1,0))</f>
        <v>0</v>
      </c>
      <c r="O226" s="226">
        <f>INDEX('Uganda workforce data - raw'!$A$4:$F$619,MATCH($B226, 'Uganda workforce data - raw'!$B$4:$B$619,0), MATCH("Filled Male",'Uganda workforce data - raw'!$A$4:$F$4,0))*INDEX('Mapping cadres'!$B$1:$Z$616,MATCH($B226, 'Mapping cadres'!$B$1:$B$616,0), MATCH(O$32,'Mapping cadres'!$B$1:$Z$1,0))</f>
        <v>0</v>
      </c>
      <c r="P226" s="226">
        <f>INDEX('Uganda workforce data - raw'!$A$4:$F$619,MATCH($B226, 'Uganda workforce data - raw'!$B$4:$B$619,0), MATCH("Filled Male",'Uganda workforce data - raw'!$A$4:$F$4,0))*INDEX('Mapping cadres'!$B$1:$Z$616,MATCH($B226, 'Mapping cadres'!$B$1:$B$616,0), MATCH(P$32,'Mapping cadres'!$B$1:$Z$1,0))</f>
        <v>0</v>
      </c>
      <c r="Q226" s="226">
        <f>INDEX('Uganda workforce data - raw'!$A$4:$F$619,MATCH($B226, 'Uganda workforce data - raw'!$B$4:$B$619,0), MATCH("Filled Male",'Uganda workforce data - raw'!$A$4:$F$4,0))*INDEX('Mapping cadres'!$B$1:$Z$616,MATCH($B226, 'Mapping cadres'!$B$1:$B$616,0), MATCH(Q$32,'Mapping cadres'!$B$1:$Z$1,0))</f>
        <v>0</v>
      </c>
      <c r="R226" s="226">
        <f>INDEX('Uganda workforce data - raw'!$A$4:$F$619,MATCH($B226, 'Uganda workforce data - raw'!$B$4:$B$619,0), MATCH("Filled Male",'Uganda workforce data - raw'!$A$4:$F$4,0))*INDEX('Mapping cadres'!$B$1:$Z$616,MATCH($B226, 'Mapping cadres'!$B$1:$B$616,0), MATCH(R$32,'Mapping cadres'!$B$1:$Z$1,0))</f>
        <v>0</v>
      </c>
      <c r="S226" s="226">
        <f>INDEX('Uganda workforce data - raw'!$A$4:$F$619,MATCH($B226, 'Uganda workforce data - raw'!$B$4:$B$619,0), MATCH("Filled Male",'Uganda workforce data - raw'!$A$4:$F$4,0))*INDEX('Mapping cadres'!$B$1:$Z$616,MATCH($B226, 'Mapping cadres'!$B$1:$B$616,0), MATCH(S$32,'Mapping cadres'!$B$1:$Z$1,0))</f>
        <v>0</v>
      </c>
      <c r="T226" s="226">
        <f>INDEX('Uganda workforce data - raw'!$A$4:$F$619,MATCH($B226, 'Uganda workforce data - raw'!$B$4:$B$619,0), MATCH("Filled Male",'Uganda workforce data - raw'!$A$4:$F$4,0))*INDEX('Mapping cadres'!$B$1:$Z$616,MATCH($B226, 'Mapping cadres'!$B$1:$B$616,0), MATCH(T$32,'Mapping cadres'!$B$1:$Z$1,0))</f>
        <v>0</v>
      </c>
      <c r="U226" s="226">
        <f>INDEX('Uganda workforce data - raw'!$A$4:$F$619,MATCH($B226, 'Uganda workforce data - raw'!$B$4:$B$619,0), MATCH("Filled Male",'Uganda workforce data - raw'!$A$4:$F$4,0))*INDEX('Mapping cadres'!$B$1:$Z$616,MATCH($B226, 'Mapping cadres'!$B$1:$B$616,0), MATCH(U$32,'Mapping cadres'!$B$1:$Z$1,0))</f>
        <v>0</v>
      </c>
      <c r="V226" s="226">
        <f>INDEX('Uganda workforce data - raw'!$A$4:$F$619,MATCH($B226, 'Uganda workforce data - raw'!$B$4:$B$619,0), MATCH("Filled Male",'Uganda workforce data - raw'!$A$4:$F$4,0))*INDEX('Mapping cadres'!$B$1:$Z$616,MATCH($B226, 'Mapping cadres'!$B$1:$B$616,0), MATCH(V$32,'Mapping cadres'!$B$1:$Z$1,0))</f>
        <v>0</v>
      </c>
      <c r="W226" s="226">
        <f>INDEX('Uganda workforce data - raw'!$A$4:$F$619,MATCH($B226, 'Uganda workforce data - raw'!$B$4:$B$619,0), MATCH("Filled Male",'Uganda workforce data - raw'!$A$4:$F$4,0))*INDEX('Mapping cadres'!$B$1:$Z$616,MATCH($B226, 'Mapping cadres'!$B$1:$B$616,0), MATCH(W$32,'Mapping cadres'!$B$1:$Z$1,0))</f>
        <v>0</v>
      </c>
      <c r="X226" s="226">
        <f>INDEX('Uganda workforce data - raw'!$A$4:$F$619,MATCH($B226, 'Uganda workforce data - raw'!$B$4:$B$619,0), MATCH("Filled Male",'Uganda workforce data - raw'!$A$4:$F$4,0))*INDEX('Mapping cadres'!$B$1:$Z$616,MATCH($B226, 'Mapping cadres'!$B$1:$B$616,0), MATCH(X$32,'Mapping cadres'!$B$1:$Z$1,0))</f>
        <v>0</v>
      </c>
      <c r="Y226" s="226">
        <f>INDEX('Uganda workforce data - raw'!$A$4:$F$619,MATCH($B226, 'Uganda workforce data - raw'!$B$4:$B$619,0), MATCH("Filled Male",'Uganda workforce data - raw'!$A$4:$F$4,0))*INDEX('Mapping cadres'!$B$1:$Z$616,MATCH($B226, 'Mapping cadres'!$B$1:$B$616,0), MATCH(Y$32,'Mapping cadres'!$B$1:$Z$1,0))</f>
        <v>0</v>
      </c>
      <c r="Z226" s="226">
        <f>INDEX('Uganda workforce data - raw'!$A$4:$F$619,MATCH($B226, 'Uganda workforce data - raw'!$B$4:$B$619,0), MATCH("Filled Male",'Uganda workforce data - raw'!$A$4:$F$4,0))*INDEX('Mapping cadres'!$B$1:$Z$616,MATCH($B226, 'Mapping cadres'!$B$1:$B$616,0), MATCH(Z$32,'Mapping cadres'!$B$1:$Z$1,0))</f>
        <v>0</v>
      </c>
      <c r="AA226" s="226">
        <f>INDEX('Uganda workforce data - raw'!$A$4:$F$619,MATCH($B226, 'Uganda workforce data - raw'!$B$4:$B$619,0), MATCH("Filled Female",'Uganda workforce data - raw'!$A$4:$F$4,0))*INDEX('Mapping cadres'!$B$1:$Z$616,MATCH($B226, 'Mapping cadres'!$B$1:$B$616,0), MATCH(AA$32,'Mapping cadres'!$B$1:$Z$1,0))</f>
        <v>2</v>
      </c>
      <c r="AB226" s="226">
        <f>INDEX('Uganda workforce data - raw'!$A$4:$F$619,MATCH($B226, 'Uganda workforce data - raw'!$B$4:$B$619,0), MATCH("Filled Female",'Uganda workforce data - raw'!$A$4:$F$4,0))*INDEX('Mapping cadres'!$B$1:$Z$616,MATCH($B226, 'Mapping cadres'!$B$1:$B$616,0), MATCH(AB$32,'Mapping cadres'!$B$1:$Z$1,0))</f>
        <v>0</v>
      </c>
      <c r="AC226" s="226">
        <f>INDEX('Uganda workforce data - raw'!$A$4:$F$619,MATCH($B226, 'Uganda workforce data - raw'!$B$4:$B$619,0), MATCH("Filled Female",'Uganda workforce data - raw'!$A$4:$F$4,0))*INDEX('Mapping cadres'!$B$1:$Z$616,MATCH($B226, 'Mapping cadres'!$B$1:$B$616,0), MATCH(AC$32,'Mapping cadres'!$B$1:$Z$1,0))</f>
        <v>0</v>
      </c>
      <c r="AD226" s="226">
        <f>INDEX('Uganda workforce data - raw'!$A$4:$F$619,MATCH($B226, 'Uganda workforce data - raw'!$B$4:$B$619,0), MATCH("Filled Female",'Uganda workforce data - raw'!$A$4:$F$4,0))*INDEX('Mapping cadres'!$B$1:$Z$616,MATCH($B226, 'Mapping cadres'!$B$1:$B$616,0), MATCH(AD$32,'Mapping cadres'!$B$1:$Z$1,0))</f>
        <v>0</v>
      </c>
      <c r="AE226" s="226">
        <f>INDEX('Uganda workforce data - raw'!$A$4:$F$619,MATCH($B226, 'Uganda workforce data - raw'!$B$4:$B$619,0), MATCH("Filled Female",'Uganda workforce data - raw'!$A$4:$F$4,0))*INDEX('Mapping cadres'!$B$1:$Z$616,MATCH($B226, 'Mapping cadres'!$B$1:$B$616,0), MATCH(AE$32,'Mapping cadres'!$B$1:$Z$1,0))</f>
        <v>0</v>
      </c>
      <c r="AF226" s="226">
        <f>INDEX('Uganda workforce data - raw'!$A$4:$F$619,MATCH($B226, 'Uganda workforce data - raw'!$B$4:$B$619,0), MATCH("Filled Female",'Uganda workforce data - raw'!$A$4:$F$4,0))*INDEX('Mapping cadres'!$B$1:$Z$616,MATCH($B226, 'Mapping cadres'!$B$1:$B$616,0), MATCH(AF$32,'Mapping cadres'!$B$1:$Z$1,0))</f>
        <v>0</v>
      </c>
      <c r="AG226" s="226">
        <f>INDEX('Uganda workforce data - raw'!$A$4:$F$619,MATCH($B226, 'Uganda workforce data - raw'!$B$4:$B$619,0), MATCH("Filled Female",'Uganda workforce data - raw'!$A$4:$F$4,0))*INDEX('Mapping cadres'!$B$1:$Z$616,MATCH($B226, 'Mapping cadres'!$B$1:$B$616,0), MATCH(AG$32,'Mapping cadres'!$B$1:$Z$1,0))</f>
        <v>0</v>
      </c>
      <c r="AH226" s="226">
        <f>INDEX('Uganda workforce data - raw'!$A$4:$F$619,MATCH($B226, 'Uganda workforce data - raw'!$B$4:$B$619,0), MATCH("Filled Female",'Uganda workforce data - raw'!$A$4:$F$4,0))*INDEX('Mapping cadres'!$B$1:$Z$616,MATCH($B226, 'Mapping cadres'!$B$1:$B$616,0), MATCH(AH$32,'Mapping cadres'!$B$1:$Z$1,0))</f>
        <v>0</v>
      </c>
      <c r="AI226" s="226">
        <f>INDEX('Uganda workforce data - raw'!$A$4:$F$619,MATCH($B226, 'Uganda workforce data - raw'!$B$4:$B$619,0), MATCH("Filled Female",'Uganda workforce data - raw'!$A$4:$F$4,0))*INDEX('Mapping cadres'!$B$1:$Z$616,MATCH($B226, 'Mapping cadres'!$B$1:$B$616,0), MATCH(AI$32,'Mapping cadres'!$B$1:$Z$1,0))</f>
        <v>0</v>
      </c>
      <c r="AJ226" s="226">
        <f>INDEX('Uganda workforce data - raw'!$A$4:$F$619,MATCH($B226, 'Uganda workforce data - raw'!$B$4:$B$619,0), MATCH("Filled Female",'Uganda workforce data - raw'!$A$4:$F$4,0))*INDEX('Mapping cadres'!$B$1:$Z$616,MATCH($B226, 'Mapping cadres'!$B$1:$B$616,0), MATCH(AJ$32,'Mapping cadres'!$B$1:$Z$1,0))</f>
        <v>0</v>
      </c>
      <c r="AK226" s="226">
        <f>INDEX('Uganda workforce data - raw'!$A$4:$F$619,MATCH($B226, 'Uganda workforce data - raw'!$B$4:$B$619,0), MATCH("Filled Female",'Uganda workforce data - raw'!$A$4:$F$4,0))*INDEX('Mapping cadres'!$B$1:$Z$616,MATCH($B226, 'Mapping cadres'!$B$1:$B$616,0), MATCH(AK$32,'Mapping cadres'!$B$1:$Z$1,0))</f>
        <v>0</v>
      </c>
      <c r="AL226" s="226">
        <f>INDEX('Uganda workforce data - raw'!$A$4:$F$619,MATCH($B226, 'Uganda workforce data - raw'!$B$4:$B$619,0), MATCH("Filled Female",'Uganda workforce data - raw'!$A$4:$F$4,0))*INDEX('Mapping cadres'!$B$1:$Z$616,MATCH($B226, 'Mapping cadres'!$B$1:$B$616,0), MATCH(AL$32,'Mapping cadres'!$B$1:$Z$1,0))</f>
        <v>0</v>
      </c>
      <c r="AM226" s="226">
        <f>INDEX('Uganda workforce data - raw'!$A$4:$F$619,MATCH($B226, 'Uganda workforce data - raw'!$B$4:$B$619,0), MATCH("Filled Female",'Uganda workforce data - raw'!$A$4:$F$4,0))*INDEX('Mapping cadres'!$B$1:$Z$616,MATCH($B226, 'Mapping cadres'!$B$1:$B$616,0), MATCH(AM$32,'Mapping cadres'!$B$1:$Z$1,0))</f>
        <v>0</v>
      </c>
      <c r="AN226" s="226">
        <f>INDEX('Uganda workforce data - raw'!$A$4:$F$619,MATCH($B226, 'Uganda workforce data - raw'!$B$4:$B$619,0), MATCH("Filled Female",'Uganda workforce data - raw'!$A$4:$F$4,0))*INDEX('Mapping cadres'!$B$1:$Z$616,MATCH($B226, 'Mapping cadres'!$B$1:$B$616,0), MATCH(AN$32,'Mapping cadres'!$B$1:$Z$1,0))</f>
        <v>0</v>
      </c>
      <c r="AO226" s="226">
        <f>INDEX('Uganda workforce data - raw'!$A$4:$F$619,MATCH($B226, 'Uganda workforce data - raw'!$B$4:$B$619,0), MATCH("Filled Female",'Uganda workforce data - raw'!$A$4:$F$4,0))*INDEX('Mapping cadres'!$B$1:$Z$616,MATCH($B226, 'Mapping cadres'!$B$1:$B$616,0), MATCH(AO$32,'Mapping cadres'!$B$1:$Z$1,0))</f>
        <v>0</v>
      </c>
      <c r="AP226" s="226">
        <f>INDEX('Uganda workforce data - raw'!$A$4:$F$619,MATCH($B226, 'Uganda workforce data - raw'!$B$4:$B$619,0), MATCH("Filled Female",'Uganda workforce data - raw'!$A$4:$F$4,0))*INDEX('Mapping cadres'!$B$1:$Z$616,MATCH($B226, 'Mapping cadres'!$B$1:$B$616,0), MATCH(AP$32,'Mapping cadres'!$B$1:$Z$1,0))</f>
        <v>0</v>
      </c>
      <c r="AQ226" s="226">
        <f>INDEX('Uganda workforce data - raw'!$A$4:$F$619,MATCH($B226, 'Uganda workforce data - raw'!$B$4:$B$619,0), MATCH("Filled Female",'Uganda workforce data - raw'!$A$4:$F$4,0))*INDEX('Mapping cadres'!$B$1:$Z$616,MATCH($B226, 'Mapping cadres'!$B$1:$B$616,0), MATCH(AQ$32,'Mapping cadres'!$B$1:$Z$1,0))</f>
        <v>0</v>
      </c>
      <c r="AR226" s="226">
        <f>INDEX('Uganda workforce data - raw'!$A$4:$F$619,MATCH($B226, 'Uganda workforce data - raw'!$B$4:$B$619,0), MATCH("Filled Female",'Uganda workforce data - raw'!$A$4:$F$4,0))*INDEX('Mapping cadres'!$B$1:$Z$616,MATCH($B226, 'Mapping cadres'!$B$1:$B$616,0), MATCH(AR$32,'Mapping cadres'!$B$1:$Z$1,0))</f>
        <v>0</v>
      </c>
      <c r="AS226" s="226">
        <f>INDEX('Uganda workforce data - raw'!$A$4:$F$619,MATCH($B226, 'Uganda workforce data - raw'!$B$4:$B$619,0), MATCH("Filled Female",'Uganda workforce data - raw'!$A$4:$F$4,0))*INDEX('Mapping cadres'!$B$1:$Z$616,MATCH($B226, 'Mapping cadres'!$B$1:$B$616,0), MATCH(AS$32,'Mapping cadres'!$B$1:$Z$1,0))</f>
        <v>0</v>
      </c>
      <c r="AT226" s="226">
        <f>INDEX('Uganda workforce data - raw'!$A$4:$F$619,MATCH($B226, 'Uganda workforce data - raw'!$B$4:$B$619,0), MATCH("Filled Female",'Uganda workforce data - raw'!$A$4:$F$4,0))*INDEX('Mapping cadres'!$B$1:$Z$616,MATCH($B226, 'Mapping cadres'!$B$1:$B$616,0), MATCH(AT$32,'Mapping cadres'!$B$1:$Z$1,0))</f>
        <v>0</v>
      </c>
      <c r="AU226" s="226">
        <f>INDEX('Uganda workforce data - raw'!$A$4:$F$619,MATCH($B226, 'Uganda workforce data - raw'!$B$4:$B$619,0), MATCH("Filled Female",'Uganda workforce data - raw'!$A$4:$F$4,0))*INDEX('Mapping cadres'!$B$1:$Z$616,MATCH($B226, 'Mapping cadres'!$B$1:$B$616,0), MATCH(AU$32,'Mapping cadres'!$B$1:$Z$1,0))</f>
        <v>0</v>
      </c>
      <c r="AV226" s="226">
        <f>INDEX('Uganda workforce data - raw'!$A$4:$F$619,MATCH($B226, 'Uganda workforce data - raw'!$B$4:$B$619,0), MATCH("Filled Female",'Uganda workforce data - raw'!$A$4:$F$4,0))*INDEX('Mapping cadres'!$B$1:$Z$616,MATCH($B226, 'Mapping cadres'!$B$1:$B$616,0), MATCH(AV$32,'Mapping cadres'!$B$1:$Z$1,0))</f>
        <v>0</v>
      </c>
      <c r="AW226" s="226">
        <f>INDEX('Uganda workforce data - raw'!$A$4:$F$619,MATCH($B226, 'Uganda workforce data - raw'!$B$4:$B$619,0), MATCH("Filled Female",'Uganda workforce data - raw'!$A$4:$F$4,0))*INDEX('Mapping cadres'!$B$1:$Z$616,MATCH($B226, 'Mapping cadres'!$B$1:$B$616,0), MATCH(AW$32,'Mapping cadres'!$B$1:$Z$1,0))</f>
        <v>0</v>
      </c>
      <c r="AX226" s="226">
        <f>INDEX('Uganda workforce data - raw'!$A$4:$F$619,MATCH($B226, 'Uganda workforce data - raw'!$B$4:$B$619,0), MATCH("Filled Female",'Uganda workforce data - raw'!$A$4:$F$4,0))*INDEX('Mapping cadres'!$B$1:$Z$616,MATCH($B226, 'Mapping cadres'!$B$1:$B$616,0), MATCH(AX$32,'Mapping cadres'!$B$1:$Z$1,0))</f>
        <v>0</v>
      </c>
      <c r="AY226" s="226">
        <f t="shared" ref="AY226:AY289" si="77">SUM(C226,AA226)</f>
        <v>6</v>
      </c>
      <c r="AZ226" s="226">
        <f t="shared" ref="AZ226:AZ289" si="78">SUM(D226,AB226)</f>
        <v>0</v>
      </c>
      <c r="BA226" s="226">
        <f t="shared" ref="BA226:BA289" si="79">SUM(E226,AC226)</f>
        <v>0</v>
      </c>
      <c r="BB226" s="226">
        <f t="shared" ref="BB226:BB289" si="80">SUM(F226,AD226)</f>
        <v>0</v>
      </c>
      <c r="BC226" s="226">
        <f t="shared" ref="BC226:BC289" si="81">SUM(G226,AE226)</f>
        <v>0</v>
      </c>
      <c r="BD226" s="226">
        <f t="shared" ref="BD226:BD289" si="82">SUM(H226,AF226)</f>
        <v>0</v>
      </c>
      <c r="BE226" s="226">
        <f t="shared" ref="BE226:BE289" si="83">SUM(I226,AG226)</f>
        <v>0</v>
      </c>
      <c r="BF226" s="226">
        <f t="shared" ref="BF226:BF289" si="84">SUM(J226,AH226)</f>
        <v>0</v>
      </c>
      <c r="BG226" s="226">
        <f t="shared" ref="BG226:BG289" si="85">SUM(K226,AI226)</f>
        <v>0</v>
      </c>
      <c r="BH226" s="226">
        <f t="shared" ref="BH226:BH289" si="86">SUM(L226,AJ226)</f>
        <v>0</v>
      </c>
      <c r="BI226" s="226">
        <f t="shared" ref="BI226:BI289" si="87">SUM(M226,AK226)</f>
        <v>0</v>
      </c>
      <c r="BJ226" s="226">
        <f t="shared" ref="BJ226:BJ289" si="88">SUM(N226,AL226)</f>
        <v>0</v>
      </c>
      <c r="BK226" s="226">
        <f t="shared" ref="BK226:BK289" si="89">SUM(O226,AM226)</f>
        <v>0</v>
      </c>
      <c r="BL226" s="226">
        <f t="shared" ref="BL226:BL289" si="90">SUM(P226,AN226)</f>
        <v>0</v>
      </c>
      <c r="BM226" s="226">
        <f t="shared" ref="BM226:BM289" si="91">SUM(Q226,AO226)</f>
        <v>0</v>
      </c>
      <c r="BN226" s="226">
        <f t="shared" ref="BN226:BN289" si="92">SUM(R226,AP226)</f>
        <v>0</v>
      </c>
      <c r="BO226" s="226">
        <f t="shared" ref="BO226:BO289" si="93">SUM(S226,AQ226)</f>
        <v>0</v>
      </c>
      <c r="BP226" s="226">
        <f t="shared" ref="BP226:BP289" si="94">SUM(T226,AR226)</f>
        <v>0</v>
      </c>
      <c r="BQ226" s="226">
        <f t="shared" ref="BQ226:BQ289" si="95">SUM(U226,AS226)</f>
        <v>0</v>
      </c>
      <c r="BR226" s="226">
        <f t="shared" ref="BR226:BR289" si="96">SUM(V226,AT226)</f>
        <v>0</v>
      </c>
      <c r="BS226" s="226">
        <f t="shared" ref="BS226:BS289" si="97">SUM(W226,AU226)</f>
        <v>0</v>
      </c>
      <c r="BT226" s="226">
        <f t="shared" ref="BT226:BT289" si="98">SUM(X226,AV226)</f>
        <v>0</v>
      </c>
      <c r="BU226" s="226">
        <f t="shared" ref="BU226:BU289" si="99">SUM(Y226,AW226)</f>
        <v>0</v>
      </c>
      <c r="BV226" s="226">
        <f t="shared" ref="BV226:BV289" si="100">SUM(Z226,AX226)</f>
        <v>0</v>
      </c>
    </row>
    <row r="227" spans="1:74">
      <c r="A227" s="226">
        <v>195</v>
      </c>
      <c r="B227" s="226" t="s">
        <v>1499</v>
      </c>
      <c r="C227" s="226">
        <f>INDEX('Uganda workforce data - raw'!$A$4:$F$619,MATCH($B227, 'Uganda workforce data - raw'!$B$4:$B$619,0), MATCH("Filled Male",'Uganda workforce data - raw'!$A$4:$F$4,0))*INDEX('Mapping cadres'!$B$1:$Z$616,MATCH($B227, 'Mapping cadres'!$B$1:$B$616,0), MATCH(C$32,'Mapping cadres'!$B$1:$Z$1,0))</f>
        <v>0</v>
      </c>
      <c r="D227" s="226">
        <f>INDEX('Uganda workforce data - raw'!$A$4:$F$619,MATCH($B227, 'Uganda workforce data - raw'!$B$4:$B$619,0), MATCH("Filled Male",'Uganda workforce data - raw'!$A$4:$F$4,0))*INDEX('Mapping cadres'!$B$1:$Z$616,MATCH($B227, 'Mapping cadres'!$B$1:$B$616,0), MATCH(D$32,'Mapping cadres'!$B$1:$Z$1,0))</f>
        <v>0</v>
      </c>
      <c r="E227" s="226">
        <f>INDEX('Uganda workforce data - raw'!$A$4:$F$619,MATCH($B227, 'Uganda workforce data - raw'!$B$4:$B$619,0), MATCH("Filled Male",'Uganda workforce data - raw'!$A$4:$F$4,0))*INDEX('Mapping cadres'!$B$1:$Z$616,MATCH($B227, 'Mapping cadres'!$B$1:$B$616,0), MATCH(E$32,'Mapping cadres'!$B$1:$Z$1,0))</f>
        <v>2</v>
      </c>
      <c r="F227" s="226">
        <f>INDEX('Uganda workforce data - raw'!$A$4:$F$619,MATCH($B227, 'Uganda workforce data - raw'!$B$4:$B$619,0), MATCH("Filled Male",'Uganda workforce data - raw'!$A$4:$F$4,0))*INDEX('Mapping cadres'!$B$1:$Z$616,MATCH($B227, 'Mapping cadres'!$B$1:$B$616,0), MATCH(F$32,'Mapping cadres'!$B$1:$Z$1,0))</f>
        <v>0</v>
      </c>
      <c r="G227" s="226">
        <f>INDEX('Uganda workforce data - raw'!$A$4:$F$619,MATCH($B227, 'Uganda workforce data - raw'!$B$4:$B$619,0), MATCH("Filled Male",'Uganda workforce data - raw'!$A$4:$F$4,0))*INDEX('Mapping cadres'!$B$1:$Z$616,MATCH($B227, 'Mapping cadres'!$B$1:$B$616,0), MATCH(G$32,'Mapping cadres'!$B$1:$Z$1,0))</f>
        <v>0</v>
      </c>
      <c r="H227" s="226">
        <f>INDEX('Uganda workforce data - raw'!$A$4:$F$619,MATCH($B227, 'Uganda workforce data - raw'!$B$4:$B$619,0), MATCH("Filled Male",'Uganda workforce data - raw'!$A$4:$F$4,0))*INDEX('Mapping cadres'!$B$1:$Z$616,MATCH($B227, 'Mapping cadres'!$B$1:$B$616,0), MATCH(H$32,'Mapping cadres'!$B$1:$Z$1,0))</f>
        <v>0</v>
      </c>
      <c r="I227" s="226">
        <f>INDEX('Uganda workforce data - raw'!$A$4:$F$619,MATCH($B227, 'Uganda workforce data - raw'!$B$4:$B$619,0), MATCH("Filled Male",'Uganda workforce data - raw'!$A$4:$F$4,0))*INDEX('Mapping cadres'!$B$1:$Z$616,MATCH($B227, 'Mapping cadres'!$B$1:$B$616,0), MATCH(I$32,'Mapping cadres'!$B$1:$Z$1,0))</f>
        <v>0</v>
      </c>
      <c r="J227" s="226">
        <f>INDEX('Uganda workforce data - raw'!$A$4:$F$619,MATCH($B227, 'Uganda workforce data - raw'!$B$4:$B$619,0), MATCH("Filled Male",'Uganda workforce data - raw'!$A$4:$F$4,0))*INDEX('Mapping cadres'!$B$1:$Z$616,MATCH($B227, 'Mapping cadres'!$B$1:$B$616,0), MATCH(J$32,'Mapping cadres'!$B$1:$Z$1,0))</f>
        <v>0</v>
      </c>
      <c r="K227" s="226">
        <f>INDEX('Uganda workforce data - raw'!$A$4:$F$619,MATCH($B227, 'Uganda workforce data - raw'!$B$4:$B$619,0), MATCH("Filled Male",'Uganda workforce data - raw'!$A$4:$F$4,0))*INDEX('Mapping cadres'!$B$1:$Z$616,MATCH($B227, 'Mapping cadres'!$B$1:$B$616,0), MATCH(K$32,'Mapping cadres'!$B$1:$Z$1,0))</f>
        <v>0</v>
      </c>
      <c r="L227" s="226">
        <f>INDEX('Uganda workforce data - raw'!$A$4:$F$619,MATCH($B227, 'Uganda workforce data - raw'!$B$4:$B$619,0), MATCH("Filled Male",'Uganda workforce data - raw'!$A$4:$F$4,0))*INDEX('Mapping cadres'!$B$1:$Z$616,MATCH($B227, 'Mapping cadres'!$B$1:$B$616,0), MATCH(L$32,'Mapping cadres'!$B$1:$Z$1,0))</f>
        <v>0</v>
      </c>
      <c r="M227" s="226">
        <f>INDEX('Uganda workforce data - raw'!$A$4:$F$619,MATCH($B227, 'Uganda workforce data - raw'!$B$4:$B$619,0), MATCH("Filled Male",'Uganda workforce data - raw'!$A$4:$F$4,0))*INDEX('Mapping cadres'!$B$1:$Z$616,MATCH($B227, 'Mapping cadres'!$B$1:$B$616,0), MATCH(M$32,'Mapping cadres'!$B$1:$Z$1,0))</f>
        <v>0</v>
      </c>
      <c r="N227" s="226">
        <f>INDEX('Uganda workforce data - raw'!$A$4:$F$619,MATCH($B227, 'Uganda workforce data - raw'!$B$4:$B$619,0), MATCH("Filled Male",'Uganda workforce data - raw'!$A$4:$F$4,0))*INDEX('Mapping cadres'!$B$1:$Z$616,MATCH($B227, 'Mapping cadres'!$B$1:$B$616,0), MATCH(N$32,'Mapping cadres'!$B$1:$Z$1,0))</f>
        <v>0</v>
      </c>
      <c r="O227" s="226">
        <f>INDEX('Uganda workforce data - raw'!$A$4:$F$619,MATCH($B227, 'Uganda workforce data - raw'!$B$4:$B$619,0), MATCH("Filled Male",'Uganda workforce data - raw'!$A$4:$F$4,0))*INDEX('Mapping cadres'!$B$1:$Z$616,MATCH($B227, 'Mapping cadres'!$B$1:$B$616,0), MATCH(O$32,'Mapping cadres'!$B$1:$Z$1,0))</f>
        <v>0</v>
      </c>
      <c r="P227" s="226">
        <f>INDEX('Uganda workforce data - raw'!$A$4:$F$619,MATCH($B227, 'Uganda workforce data - raw'!$B$4:$B$619,0), MATCH("Filled Male",'Uganda workforce data - raw'!$A$4:$F$4,0))*INDEX('Mapping cadres'!$B$1:$Z$616,MATCH($B227, 'Mapping cadres'!$B$1:$B$616,0), MATCH(P$32,'Mapping cadres'!$B$1:$Z$1,0))</f>
        <v>0</v>
      </c>
      <c r="Q227" s="226">
        <f>INDEX('Uganda workforce data - raw'!$A$4:$F$619,MATCH($B227, 'Uganda workforce data - raw'!$B$4:$B$619,0), MATCH("Filled Male",'Uganda workforce data - raw'!$A$4:$F$4,0))*INDEX('Mapping cadres'!$B$1:$Z$616,MATCH($B227, 'Mapping cadres'!$B$1:$B$616,0), MATCH(Q$32,'Mapping cadres'!$B$1:$Z$1,0))</f>
        <v>0</v>
      </c>
      <c r="R227" s="226">
        <f>INDEX('Uganda workforce data - raw'!$A$4:$F$619,MATCH($B227, 'Uganda workforce data - raw'!$B$4:$B$619,0), MATCH("Filled Male",'Uganda workforce data - raw'!$A$4:$F$4,0))*INDEX('Mapping cadres'!$B$1:$Z$616,MATCH($B227, 'Mapping cadres'!$B$1:$B$616,0), MATCH(R$32,'Mapping cadres'!$B$1:$Z$1,0))</f>
        <v>0</v>
      </c>
      <c r="S227" s="226">
        <f>INDEX('Uganda workforce data - raw'!$A$4:$F$619,MATCH($B227, 'Uganda workforce data - raw'!$B$4:$B$619,0), MATCH("Filled Male",'Uganda workforce data - raw'!$A$4:$F$4,0))*INDEX('Mapping cadres'!$B$1:$Z$616,MATCH($B227, 'Mapping cadres'!$B$1:$B$616,0), MATCH(S$32,'Mapping cadres'!$B$1:$Z$1,0))</f>
        <v>0</v>
      </c>
      <c r="T227" s="226">
        <f>INDEX('Uganda workforce data - raw'!$A$4:$F$619,MATCH($B227, 'Uganda workforce data - raw'!$B$4:$B$619,0), MATCH("Filled Male",'Uganda workforce data - raw'!$A$4:$F$4,0))*INDEX('Mapping cadres'!$B$1:$Z$616,MATCH($B227, 'Mapping cadres'!$B$1:$B$616,0), MATCH(T$32,'Mapping cadres'!$B$1:$Z$1,0))</f>
        <v>0</v>
      </c>
      <c r="U227" s="226">
        <f>INDEX('Uganda workforce data - raw'!$A$4:$F$619,MATCH($B227, 'Uganda workforce data - raw'!$B$4:$B$619,0), MATCH("Filled Male",'Uganda workforce data - raw'!$A$4:$F$4,0))*INDEX('Mapping cadres'!$B$1:$Z$616,MATCH($B227, 'Mapping cadres'!$B$1:$B$616,0), MATCH(U$32,'Mapping cadres'!$B$1:$Z$1,0))</f>
        <v>0</v>
      </c>
      <c r="V227" s="226">
        <f>INDEX('Uganda workforce data - raw'!$A$4:$F$619,MATCH($B227, 'Uganda workforce data - raw'!$B$4:$B$619,0), MATCH("Filled Male",'Uganda workforce data - raw'!$A$4:$F$4,0))*INDEX('Mapping cadres'!$B$1:$Z$616,MATCH($B227, 'Mapping cadres'!$B$1:$B$616,0), MATCH(V$32,'Mapping cadres'!$B$1:$Z$1,0))</f>
        <v>0</v>
      </c>
      <c r="W227" s="226">
        <f>INDEX('Uganda workforce data - raw'!$A$4:$F$619,MATCH($B227, 'Uganda workforce data - raw'!$B$4:$B$619,0), MATCH("Filled Male",'Uganda workforce data - raw'!$A$4:$F$4,0))*INDEX('Mapping cadres'!$B$1:$Z$616,MATCH($B227, 'Mapping cadres'!$B$1:$B$616,0), MATCH(W$32,'Mapping cadres'!$B$1:$Z$1,0))</f>
        <v>0</v>
      </c>
      <c r="X227" s="226">
        <f>INDEX('Uganda workforce data - raw'!$A$4:$F$619,MATCH($B227, 'Uganda workforce data - raw'!$B$4:$B$619,0), MATCH("Filled Male",'Uganda workforce data - raw'!$A$4:$F$4,0))*INDEX('Mapping cadres'!$B$1:$Z$616,MATCH($B227, 'Mapping cadres'!$B$1:$B$616,0), MATCH(X$32,'Mapping cadres'!$B$1:$Z$1,0))</f>
        <v>0</v>
      </c>
      <c r="Y227" s="226">
        <f>INDEX('Uganda workforce data - raw'!$A$4:$F$619,MATCH($B227, 'Uganda workforce data - raw'!$B$4:$B$619,0), MATCH("Filled Male",'Uganda workforce data - raw'!$A$4:$F$4,0))*INDEX('Mapping cadres'!$B$1:$Z$616,MATCH($B227, 'Mapping cadres'!$B$1:$B$616,0), MATCH(Y$32,'Mapping cadres'!$B$1:$Z$1,0))</f>
        <v>0</v>
      </c>
      <c r="Z227" s="226">
        <f>INDEX('Uganda workforce data - raw'!$A$4:$F$619,MATCH($B227, 'Uganda workforce data - raw'!$B$4:$B$619,0), MATCH("Filled Male",'Uganda workforce data - raw'!$A$4:$F$4,0))*INDEX('Mapping cadres'!$B$1:$Z$616,MATCH($B227, 'Mapping cadres'!$B$1:$B$616,0), MATCH(Z$32,'Mapping cadres'!$B$1:$Z$1,0))</f>
        <v>0</v>
      </c>
      <c r="AA227" s="226">
        <f>INDEX('Uganda workforce data - raw'!$A$4:$F$619,MATCH($B227, 'Uganda workforce data - raw'!$B$4:$B$619,0), MATCH("Filled Female",'Uganda workforce data - raw'!$A$4:$F$4,0))*INDEX('Mapping cadres'!$B$1:$Z$616,MATCH($B227, 'Mapping cadres'!$B$1:$B$616,0), MATCH(AA$32,'Mapping cadres'!$B$1:$Z$1,0))</f>
        <v>0</v>
      </c>
      <c r="AB227" s="226">
        <f>INDEX('Uganda workforce data - raw'!$A$4:$F$619,MATCH($B227, 'Uganda workforce data - raw'!$B$4:$B$619,0), MATCH("Filled Female",'Uganda workforce data - raw'!$A$4:$F$4,0))*INDEX('Mapping cadres'!$B$1:$Z$616,MATCH($B227, 'Mapping cadres'!$B$1:$B$616,0), MATCH(AB$32,'Mapping cadres'!$B$1:$Z$1,0))</f>
        <v>0</v>
      </c>
      <c r="AC227" s="226">
        <f>INDEX('Uganda workforce data - raw'!$A$4:$F$619,MATCH($B227, 'Uganda workforce data - raw'!$B$4:$B$619,0), MATCH("Filled Female",'Uganda workforce data - raw'!$A$4:$F$4,0))*INDEX('Mapping cadres'!$B$1:$Z$616,MATCH($B227, 'Mapping cadres'!$B$1:$B$616,0), MATCH(AC$32,'Mapping cadres'!$B$1:$Z$1,0))</f>
        <v>0</v>
      </c>
      <c r="AD227" s="226">
        <f>INDEX('Uganda workforce data - raw'!$A$4:$F$619,MATCH($B227, 'Uganda workforce data - raw'!$B$4:$B$619,0), MATCH("Filled Female",'Uganda workforce data - raw'!$A$4:$F$4,0))*INDEX('Mapping cadres'!$B$1:$Z$616,MATCH($B227, 'Mapping cadres'!$B$1:$B$616,0), MATCH(AD$32,'Mapping cadres'!$B$1:$Z$1,0))</f>
        <v>0</v>
      </c>
      <c r="AE227" s="226">
        <f>INDEX('Uganda workforce data - raw'!$A$4:$F$619,MATCH($B227, 'Uganda workforce data - raw'!$B$4:$B$619,0), MATCH("Filled Female",'Uganda workforce data - raw'!$A$4:$F$4,0))*INDEX('Mapping cadres'!$B$1:$Z$616,MATCH($B227, 'Mapping cadres'!$B$1:$B$616,0), MATCH(AE$32,'Mapping cadres'!$B$1:$Z$1,0))</f>
        <v>0</v>
      </c>
      <c r="AF227" s="226">
        <f>INDEX('Uganda workforce data - raw'!$A$4:$F$619,MATCH($B227, 'Uganda workforce data - raw'!$B$4:$B$619,0), MATCH("Filled Female",'Uganda workforce data - raw'!$A$4:$F$4,0))*INDEX('Mapping cadres'!$B$1:$Z$616,MATCH($B227, 'Mapping cadres'!$B$1:$B$616,0), MATCH(AF$32,'Mapping cadres'!$B$1:$Z$1,0))</f>
        <v>0</v>
      </c>
      <c r="AG227" s="226">
        <f>INDEX('Uganda workforce data - raw'!$A$4:$F$619,MATCH($B227, 'Uganda workforce data - raw'!$B$4:$B$619,0), MATCH("Filled Female",'Uganda workforce data - raw'!$A$4:$F$4,0))*INDEX('Mapping cadres'!$B$1:$Z$616,MATCH($B227, 'Mapping cadres'!$B$1:$B$616,0), MATCH(AG$32,'Mapping cadres'!$B$1:$Z$1,0))</f>
        <v>0</v>
      </c>
      <c r="AH227" s="226">
        <f>INDEX('Uganda workforce data - raw'!$A$4:$F$619,MATCH($B227, 'Uganda workforce data - raw'!$B$4:$B$619,0), MATCH("Filled Female",'Uganda workforce data - raw'!$A$4:$F$4,0))*INDEX('Mapping cadres'!$B$1:$Z$616,MATCH($B227, 'Mapping cadres'!$B$1:$B$616,0), MATCH(AH$32,'Mapping cadres'!$B$1:$Z$1,0))</f>
        <v>0</v>
      </c>
      <c r="AI227" s="226">
        <f>INDEX('Uganda workforce data - raw'!$A$4:$F$619,MATCH($B227, 'Uganda workforce data - raw'!$B$4:$B$619,0), MATCH("Filled Female",'Uganda workforce data - raw'!$A$4:$F$4,0))*INDEX('Mapping cadres'!$B$1:$Z$616,MATCH($B227, 'Mapping cadres'!$B$1:$B$616,0), MATCH(AI$32,'Mapping cadres'!$B$1:$Z$1,0))</f>
        <v>0</v>
      </c>
      <c r="AJ227" s="226">
        <f>INDEX('Uganda workforce data - raw'!$A$4:$F$619,MATCH($B227, 'Uganda workforce data - raw'!$B$4:$B$619,0), MATCH("Filled Female",'Uganda workforce data - raw'!$A$4:$F$4,0))*INDEX('Mapping cadres'!$B$1:$Z$616,MATCH($B227, 'Mapping cadres'!$B$1:$B$616,0), MATCH(AJ$32,'Mapping cadres'!$B$1:$Z$1,0))</f>
        <v>0</v>
      </c>
      <c r="AK227" s="226">
        <f>INDEX('Uganda workforce data - raw'!$A$4:$F$619,MATCH($B227, 'Uganda workforce data - raw'!$B$4:$B$619,0), MATCH("Filled Female",'Uganda workforce data - raw'!$A$4:$F$4,0))*INDEX('Mapping cadres'!$B$1:$Z$616,MATCH($B227, 'Mapping cadres'!$B$1:$B$616,0), MATCH(AK$32,'Mapping cadres'!$B$1:$Z$1,0))</f>
        <v>0</v>
      </c>
      <c r="AL227" s="226">
        <f>INDEX('Uganda workforce data - raw'!$A$4:$F$619,MATCH($B227, 'Uganda workforce data - raw'!$B$4:$B$619,0), MATCH("Filled Female",'Uganda workforce data - raw'!$A$4:$F$4,0))*INDEX('Mapping cadres'!$B$1:$Z$616,MATCH($B227, 'Mapping cadres'!$B$1:$B$616,0), MATCH(AL$32,'Mapping cadres'!$B$1:$Z$1,0))</f>
        <v>0</v>
      </c>
      <c r="AM227" s="226">
        <f>INDEX('Uganda workforce data - raw'!$A$4:$F$619,MATCH($B227, 'Uganda workforce data - raw'!$B$4:$B$619,0), MATCH("Filled Female",'Uganda workforce data - raw'!$A$4:$F$4,0))*INDEX('Mapping cadres'!$B$1:$Z$616,MATCH($B227, 'Mapping cadres'!$B$1:$B$616,0), MATCH(AM$32,'Mapping cadres'!$B$1:$Z$1,0))</f>
        <v>0</v>
      </c>
      <c r="AN227" s="226">
        <f>INDEX('Uganda workforce data - raw'!$A$4:$F$619,MATCH($B227, 'Uganda workforce data - raw'!$B$4:$B$619,0), MATCH("Filled Female",'Uganda workforce data - raw'!$A$4:$F$4,0))*INDEX('Mapping cadres'!$B$1:$Z$616,MATCH($B227, 'Mapping cadres'!$B$1:$B$616,0), MATCH(AN$32,'Mapping cadres'!$B$1:$Z$1,0))</f>
        <v>0</v>
      </c>
      <c r="AO227" s="226">
        <f>INDEX('Uganda workforce data - raw'!$A$4:$F$619,MATCH($B227, 'Uganda workforce data - raw'!$B$4:$B$619,0), MATCH("Filled Female",'Uganda workforce data - raw'!$A$4:$F$4,0))*INDEX('Mapping cadres'!$B$1:$Z$616,MATCH($B227, 'Mapping cadres'!$B$1:$B$616,0), MATCH(AO$32,'Mapping cadres'!$B$1:$Z$1,0))</f>
        <v>0</v>
      </c>
      <c r="AP227" s="226">
        <f>INDEX('Uganda workforce data - raw'!$A$4:$F$619,MATCH($B227, 'Uganda workforce data - raw'!$B$4:$B$619,0), MATCH("Filled Female",'Uganda workforce data - raw'!$A$4:$F$4,0))*INDEX('Mapping cadres'!$B$1:$Z$616,MATCH($B227, 'Mapping cadres'!$B$1:$B$616,0), MATCH(AP$32,'Mapping cadres'!$B$1:$Z$1,0))</f>
        <v>0</v>
      </c>
      <c r="AQ227" s="226">
        <f>INDEX('Uganda workforce data - raw'!$A$4:$F$619,MATCH($B227, 'Uganda workforce data - raw'!$B$4:$B$619,0), MATCH("Filled Female",'Uganda workforce data - raw'!$A$4:$F$4,0))*INDEX('Mapping cadres'!$B$1:$Z$616,MATCH($B227, 'Mapping cadres'!$B$1:$B$616,0), MATCH(AQ$32,'Mapping cadres'!$B$1:$Z$1,0))</f>
        <v>0</v>
      </c>
      <c r="AR227" s="226">
        <f>INDEX('Uganda workforce data - raw'!$A$4:$F$619,MATCH($B227, 'Uganda workforce data - raw'!$B$4:$B$619,0), MATCH("Filled Female",'Uganda workforce data - raw'!$A$4:$F$4,0))*INDEX('Mapping cadres'!$B$1:$Z$616,MATCH($B227, 'Mapping cadres'!$B$1:$B$616,0), MATCH(AR$32,'Mapping cadres'!$B$1:$Z$1,0))</f>
        <v>0</v>
      </c>
      <c r="AS227" s="226">
        <f>INDEX('Uganda workforce data - raw'!$A$4:$F$619,MATCH($B227, 'Uganda workforce data - raw'!$B$4:$B$619,0), MATCH("Filled Female",'Uganda workforce data - raw'!$A$4:$F$4,0))*INDEX('Mapping cadres'!$B$1:$Z$616,MATCH($B227, 'Mapping cadres'!$B$1:$B$616,0), MATCH(AS$32,'Mapping cadres'!$B$1:$Z$1,0))</f>
        <v>0</v>
      </c>
      <c r="AT227" s="226">
        <f>INDEX('Uganda workforce data - raw'!$A$4:$F$619,MATCH($B227, 'Uganda workforce data - raw'!$B$4:$B$619,0), MATCH("Filled Female",'Uganda workforce data - raw'!$A$4:$F$4,0))*INDEX('Mapping cadres'!$B$1:$Z$616,MATCH($B227, 'Mapping cadres'!$B$1:$B$616,0), MATCH(AT$32,'Mapping cadres'!$B$1:$Z$1,0))</f>
        <v>0</v>
      </c>
      <c r="AU227" s="226">
        <f>INDEX('Uganda workforce data - raw'!$A$4:$F$619,MATCH($B227, 'Uganda workforce data - raw'!$B$4:$B$619,0), MATCH("Filled Female",'Uganda workforce data - raw'!$A$4:$F$4,0))*INDEX('Mapping cadres'!$B$1:$Z$616,MATCH($B227, 'Mapping cadres'!$B$1:$B$616,0), MATCH(AU$32,'Mapping cadres'!$B$1:$Z$1,0))</f>
        <v>0</v>
      </c>
      <c r="AV227" s="226">
        <f>INDEX('Uganda workforce data - raw'!$A$4:$F$619,MATCH($B227, 'Uganda workforce data - raw'!$B$4:$B$619,0), MATCH("Filled Female",'Uganda workforce data - raw'!$A$4:$F$4,0))*INDEX('Mapping cadres'!$B$1:$Z$616,MATCH($B227, 'Mapping cadres'!$B$1:$B$616,0), MATCH(AV$32,'Mapping cadres'!$B$1:$Z$1,0))</f>
        <v>0</v>
      </c>
      <c r="AW227" s="226">
        <f>INDEX('Uganda workforce data - raw'!$A$4:$F$619,MATCH($B227, 'Uganda workforce data - raw'!$B$4:$B$619,0), MATCH("Filled Female",'Uganda workforce data - raw'!$A$4:$F$4,0))*INDEX('Mapping cadres'!$B$1:$Z$616,MATCH($B227, 'Mapping cadres'!$B$1:$B$616,0), MATCH(AW$32,'Mapping cadres'!$B$1:$Z$1,0))</f>
        <v>0</v>
      </c>
      <c r="AX227" s="226">
        <f>INDEX('Uganda workforce data - raw'!$A$4:$F$619,MATCH($B227, 'Uganda workforce data - raw'!$B$4:$B$619,0), MATCH("Filled Female",'Uganda workforce data - raw'!$A$4:$F$4,0))*INDEX('Mapping cadres'!$B$1:$Z$616,MATCH($B227, 'Mapping cadres'!$B$1:$B$616,0), MATCH(AX$32,'Mapping cadres'!$B$1:$Z$1,0))</f>
        <v>0</v>
      </c>
      <c r="AY227" s="226">
        <f t="shared" si="77"/>
        <v>0</v>
      </c>
      <c r="AZ227" s="226">
        <f t="shared" si="78"/>
        <v>0</v>
      </c>
      <c r="BA227" s="226">
        <f t="shared" si="79"/>
        <v>2</v>
      </c>
      <c r="BB227" s="226">
        <f t="shared" si="80"/>
        <v>0</v>
      </c>
      <c r="BC227" s="226">
        <f t="shared" si="81"/>
        <v>0</v>
      </c>
      <c r="BD227" s="226">
        <f t="shared" si="82"/>
        <v>0</v>
      </c>
      <c r="BE227" s="226">
        <f t="shared" si="83"/>
        <v>0</v>
      </c>
      <c r="BF227" s="226">
        <f t="shared" si="84"/>
        <v>0</v>
      </c>
      <c r="BG227" s="226">
        <f t="shared" si="85"/>
        <v>0</v>
      </c>
      <c r="BH227" s="226">
        <f t="shared" si="86"/>
        <v>0</v>
      </c>
      <c r="BI227" s="226">
        <f t="shared" si="87"/>
        <v>0</v>
      </c>
      <c r="BJ227" s="226">
        <f t="shared" si="88"/>
        <v>0</v>
      </c>
      <c r="BK227" s="226">
        <f t="shared" si="89"/>
        <v>0</v>
      </c>
      <c r="BL227" s="226">
        <f t="shared" si="90"/>
        <v>0</v>
      </c>
      <c r="BM227" s="226">
        <f t="shared" si="91"/>
        <v>0</v>
      </c>
      <c r="BN227" s="226">
        <f t="shared" si="92"/>
        <v>0</v>
      </c>
      <c r="BO227" s="226">
        <f t="shared" si="93"/>
        <v>0</v>
      </c>
      <c r="BP227" s="226">
        <f t="shared" si="94"/>
        <v>0</v>
      </c>
      <c r="BQ227" s="226">
        <f t="shared" si="95"/>
        <v>0</v>
      </c>
      <c r="BR227" s="226">
        <f t="shared" si="96"/>
        <v>0</v>
      </c>
      <c r="BS227" s="226">
        <f t="shared" si="97"/>
        <v>0</v>
      </c>
      <c r="BT227" s="226">
        <f t="shared" si="98"/>
        <v>0</v>
      </c>
      <c r="BU227" s="226">
        <f t="shared" si="99"/>
        <v>0</v>
      </c>
      <c r="BV227" s="226">
        <f t="shared" si="100"/>
        <v>0</v>
      </c>
    </row>
    <row r="228" spans="1:74">
      <c r="A228" s="226">
        <v>196</v>
      </c>
      <c r="B228" s="226" t="s">
        <v>1500</v>
      </c>
      <c r="C228" s="226">
        <f>INDEX('Uganda workforce data - raw'!$A$4:$F$619,MATCH($B228, 'Uganda workforce data - raw'!$B$4:$B$619,0), MATCH("Filled Male",'Uganda workforce data - raw'!$A$4:$F$4,0))*INDEX('Mapping cadres'!$B$1:$Z$616,MATCH($B228, 'Mapping cadres'!$B$1:$B$616,0), MATCH(C$32,'Mapping cadres'!$B$1:$Z$1,0))</f>
        <v>3</v>
      </c>
      <c r="D228" s="226">
        <f>INDEX('Uganda workforce data - raw'!$A$4:$F$619,MATCH($B228, 'Uganda workforce data - raw'!$B$4:$B$619,0), MATCH("Filled Male",'Uganda workforce data - raw'!$A$4:$F$4,0))*INDEX('Mapping cadres'!$B$1:$Z$616,MATCH($B228, 'Mapping cadres'!$B$1:$B$616,0), MATCH(D$32,'Mapping cadres'!$B$1:$Z$1,0))</f>
        <v>0</v>
      </c>
      <c r="E228" s="226">
        <f>INDEX('Uganda workforce data - raw'!$A$4:$F$619,MATCH($B228, 'Uganda workforce data - raw'!$B$4:$B$619,0), MATCH("Filled Male",'Uganda workforce data - raw'!$A$4:$F$4,0))*INDEX('Mapping cadres'!$B$1:$Z$616,MATCH($B228, 'Mapping cadres'!$B$1:$B$616,0), MATCH(E$32,'Mapping cadres'!$B$1:$Z$1,0))</f>
        <v>0</v>
      </c>
      <c r="F228" s="226">
        <f>INDEX('Uganda workforce data - raw'!$A$4:$F$619,MATCH($B228, 'Uganda workforce data - raw'!$B$4:$B$619,0), MATCH("Filled Male",'Uganda workforce data - raw'!$A$4:$F$4,0))*INDEX('Mapping cadres'!$B$1:$Z$616,MATCH($B228, 'Mapping cadres'!$B$1:$B$616,0), MATCH(F$32,'Mapping cadres'!$B$1:$Z$1,0))</f>
        <v>0</v>
      </c>
      <c r="G228" s="226">
        <f>INDEX('Uganda workforce data - raw'!$A$4:$F$619,MATCH($B228, 'Uganda workforce data - raw'!$B$4:$B$619,0), MATCH("Filled Male",'Uganda workforce data - raw'!$A$4:$F$4,0))*INDEX('Mapping cadres'!$B$1:$Z$616,MATCH($B228, 'Mapping cadres'!$B$1:$B$616,0), MATCH(G$32,'Mapping cadres'!$B$1:$Z$1,0))</f>
        <v>0</v>
      </c>
      <c r="H228" s="226">
        <f>INDEX('Uganda workforce data - raw'!$A$4:$F$619,MATCH($B228, 'Uganda workforce data - raw'!$B$4:$B$619,0), MATCH("Filled Male",'Uganda workforce data - raw'!$A$4:$F$4,0))*INDEX('Mapping cadres'!$B$1:$Z$616,MATCH($B228, 'Mapping cadres'!$B$1:$B$616,0), MATCH(H$32,'Mapping cadres'!$B$1:$Z$1,0))</f>
        <v>0</v>
      </c>
      <c r="I228" s="226">
        <f>INDEX('Uganda workforce data - raw'!$A$4:$F$619,MATCH($B228, 'Uganda workforce data - raw'!$B$4:$B$619,0), MATCH("Filled Male",'Uganda workforce data - raw'!$A$4:$F$4,0))*INDEX('Mapping cadres'!$B$1:$Z$616,MATCH($B228, 'Mapping cadres'!$B$1:$B$616,0), MATCH(I$32,'Mapping cadres'!$B$1:$Z$1,0))</f>
        <v>0</v>
      </c>
      <c r="J228" s="226">
        <f>INDEX('Uganda workforce data - raw'!$A$4:$F$619,MATCH($B228, 'Uganda workforce data - raw'!$B$4:$B$619,0), MATCH("Filled Male",'Uganda workforce data - raw'!$A$4:$F$4,0))*INDEX('Mapping cadres'!$B$1:$Z$616,MATCH($B228, 'Mapping cadres'!$B$1:$B$616,0), MATCH(J$32,'Mapping cadres'!$B$1:$Z$1,0))</f>
        <v>0</v>
      </c>
      <c r="K228" s="226">
        <f>INDEX('Uganda workforce data - raw'!$A$4:$F$619,MATCH($B228, 'Uganda workforce data - raw'!$B$4:$B$619,0), MATCH("Filled Male",'Uganda workforce data - raw'!$A$4:$F$4,0))*INDEX('Mapping cadres'!$B$1:$Z$616,MATCH($B228, 'Mapping cadres'!$B$1:$B$616,0), MATCH(K$32,'Mapping cadres'!$B$1:$Z$1,0))</f>
        <v>0</v>
      </c>
      <c r="L228" s="226">
        <f>INDEX('Uganda workforce data - raw'!$A$4:$F$619,MATCH($B228, 'Uganda workforce data - raw'!$B$4:$B$619,0), MATCH("Filled Male",'Uganda workforce data - raw'!$A$4:$F$4,0))*INDEX('Mapping cadres'!$B$1:$Z$616,MATCH($B228, 'Mapping cadres'!$B$1:$B$616,0), MATCH(L$32,'Mapping cadres'!$B$1:$Z$1,0))</f>
        <v>0</v>
      </c>
      <c r="M228" s="226">
        <f>INDEX('Uganda workforce data - raw'!$A$4:$F$619,MATCH($B228, 'Uganda workforce data - raw'!$B$4:$B$619,0), MATCH("Filled Male",'Uganda workforce data - raw'!$A$4:$F$4,0))*INDEX('Mapping cadres'!$B$1:$Z$616,MATCH($B228, 'Mapping cadres'!$B$1:$B$616,0), MATCH(M$32,'Mapping cadres'!$B$1:$Z$1,0))</f>
        <v>0</v>
      </c>
      <c r="N228" s="226">
        <f>INDEX('Uganda workforce data - raw'!$A$4:$F$619,MATCH($B228, 'Uganda workforce data - raw'!$B$4:$B$619,0), MATCH("Filled Male",'Uganda workforce data - raw'!$A$4:$F$4,0))*INDEX('Mapping cadres'!$B$1:$Z$616,MATCH($B228, 'Mapping cadres'!$B$1:$B$616,0), MATCH(N$32,'Mapping cadres'!$B$1:$Z$1,0))</f>
        <v>0</v>
      </c>
      <c r="O228" s="226">
        <f>INDEX('Uganda workforce data - raw'!$A$4:$F$619,MATCH($B228, 'Uganda workforce data - raw'!$B$4:$B$619,0), MATCH("Filled Male",'Uganda workforce data - raw'!$A$4:$F$4,0))*INDEX('Mapping cadres'!$B$1:$Z$616,MATCH($B228, 'Mapping cadres'!$B$1:$B$616,0), MATCH(O$32,'Mapping cadres'!$B$1:$Z$1,0))</f>
        <v>0</v>
      </c>
      <c r="P228" s="226">
        <f>INDEX('Uganda workforce data - raw'!$A$4:$F$619,MATCH($B228, 'Uganda workforce data - raw'!$B$4:$B$619,0), MATCH("Filled Male",'Uganda workforce data - raw'!$A$4:$F$4,0))*INDEX('Mapping cadres'!$B$1:$Z$616,MATCH($B228, 'Mapping cadres'!$B$1:$B$616,0), MATCH(P$32,'Mapping cadres'!$B$1:$Z$1,0))</f>
        <v>0</v>
      </c>
      <c r="Q228" s="226">
        <f>INDEX('Uganda workforce data - raw'!$A$4:$F$619,MATCH($B228, 'Uganda workforce data - raw'!$B$4:$B$619,0), MATCH("Filled Male",'Uganda workforce data - raw'!$A$4:$F$4,0))*INDEX('Mapping cadres'!$B$1:$Z$616,MATCH($B228, 'Mapping cadres'!$B$1:$B$616,0), MATCH(Q$32,'Mapping cadres'!$B$1:$Z$1,0))</f>
        <v>0</v>
      </c>
      <c r="R228" s="226">
        <f>INDEX('Uganda workforce data - raw'!$A$4:$F$619,MATCH($B228, 'Uganda workforce data - raw'!$B$4:$B$619,0), MATCH("Filled Male",'Uganda workforce data - raw'!$A$4:$F$4,0))*INDEX('Mapping cadres'!$B$1:$Z$616,MATCH($B228, 'Mapping cadres'!$B$1:$B$616,0), MATCH(R$32,'Mapping cadres'!$B$1:$Z$1,0))</f>
        <v>0</v>
      </c>
      <c r="S228" s="226">
        <f>INDEX('Uganda workforce data - raw'!$A$4:$F$619,MATCH($B228, 'Uganda workforce data - raw'!$B$4:$B$619,0), MATCH("Filled Male",'Uganda workforce data - raw'!$A$4:$F$4,0))*INDEX('Mapping cadres'!$B$1:$Z$616,MATCH($B228, 'Mapping cadres'!$B$1:$B$616,0), MATCH(S$32,'Mapping cadres'!$B$1:$Z$1,0))</f>
        <v>0</v>
      </c>
      <c r="T228" s="226">
        <f>INDEX('Uganda workforce data - raw'!$A$4:$F$619,MATCH($B228, 'Uganda workforce data - raw'!$B$4:$B$619,0), MATCH("Filled Male",'Uganda workforce data - raw'!$A$4:$F$4,0))*INDEX('Mapping cadres'!$B$1:$Z$616,MATCH($B228, 'Mapping cadres'!$B$1:$B$616,0), MATCH(T$32,'Mapping cadres'!$B$1:$Z$1,0))</f>
        <v>0</v>
      </c>
      <c r="U228" s="226">
        <f>INDEX('Uganda workforce data - raw'!$A$4:$F$619,MATCH($B228, 'Uganda workforce data - raw'!$B$4:$B$619,0), MATCH("Filled Male",'Uganda workforce data - raw'!$A$4:$F$4,0))*INDEX('Mapping cadres'!$B$1:$Z$616,MATCH($B228, 'Mapping cadres'!$B$1:$B$616,0), MATCH(U$32,'Mapping cadres'!$B$1:$Z$1,0))</f>
        <v>0</v>
      </c>
      <c r="V228" s="226">
        <f>INDEX('Uganda workforce data - raw'!$A$4:$F$619,MATCH($B228, 'Uganda workforce data - raw'!$B$4:$B$619,0), MATCH("Filled Male",'Uganda workforce data - raw'!$A$4:$F$4,0))*INDEX('Mapping cadres'!$B$1:$Z$616,MATCH($B228, 'Mapping cadres'!$B$1:$B$616,0), MATCH(V$32,'Mapping cadres'!$B$1:$Z$1,0))</f>
        <v>0</v>
      </c>
      <c r="W228" s="226">
        <f>INDEX('Uganda workforce data - raw'!$A$4:$F$619,MATCH($B228, 'Uganda workforce data - raw'!$B$4:$B$619,0), MATCH("Filled Male",'Uganda workforce data - raw'!$A$4:$F$4,0))*INDEX('Mapping cadres'!$B$1:$Z$616,MATCH($B228, 'Mapping cadres'!$B$1:$B$616,0), MATCH(W$32,'Mapping cadres'!$B$1:$Z$1,0))</f>
        <v>0</v>
      </c>
      <c r="X228" s="226">
        <f>INDEX('Uganda workforce data - raw'!$A$4:$F$619,MATCH($B228, 'Uganda workforce data - raw'!$B$4:$B$619,0), MATCH("Filled Male",'Uganda workforce data - raw'!$A$4:$F$4,0))*INDEX('Mapping cadres'!$B$1:$Z$616,MATCH($B228, 'Mapping cadres'!$B$1:$B$616,0), MATCH(X$32,'Mapping cadres'!$B$1:$Z$1,0))</f>
        <v>0</v>
      </c>
      <c r="Y228" s="226">
        <f>INDEX('Uganda workforce data - raw'!$A$4:$F$619,MATCH($B228, 'Uganda workforce data - raw'!$B$4:$B$619,0), MATCH("Filled Male",'Uganda workforce data - raw'!$A$4:$F$4,0))*INDEX('Mapping cadres'!$B$1:$Z$616,MATCH($B228, 'Mapping cadres'!$B$1:$B$616,0), MATCH(Y$32,'Mapping cadres'!$B$1:$Z$1,0))</f>
        <v>0</v>
      </c>
      <c r="Z228" s="226">
        <f>INDEX('Uganda workforce data - raw'!$A$4:$F$619,MATCH($B228, 'Uganda workforce data - raw'!$B$4:$B$619,0), MATCH("Filled Male",'Uganda workforce data - raw'!$A$4:$F$4,0))*INDEX('Mapping cadres'!$B$1:$Z$616,MATCH($B228, 'Mapping cadres'!$B$1:$B$616,0), MATCH(Z$32,'Mapping cadres'!$B$1:$Z$1,0))</f>
        <v>0</v>
      </c>
      <c r="AA228" s="226">
        <f>INDEX('Uganda workforce data - raw'!$A$4:$F$619,MATCH($B228, 'Uganda workforce data - raw'!$B$4:$B$619,0), MATCH("Filled Female",'Uganda workforce data - raw'!$A$4:$F$4,0))*INDEX('Mapping cadres'!$B$1:$Z$616,MATCH($B228, 'Mapping cadres'!$B$1:$B$616,0), MATCH(AA$32,'Mapping cadres'!$B$1:$Z$1,0))</f>
        <v>3</v>
      </c>
      <c r="AB228" s="226">
        <f>INDEX('Uganda workforce data - raw'!$A$4:$F$619,MATCH($B228, 'Uganda workforce data - raw'!$B$4:$B$619,0), MATCH("Filled Female",'Uganda workforce data - raw'!$A$4:$F$4,0))*INDEX('Mapping cadres'!$B$1:$Z$616,MATCH($B228, 'Mapping cadres'!$B$1:$B$616,0), MATCH(AB$32,'Mapping cadres'!$B$1:$Z$1,0))</f>
        <v>0</v>
      </c>
      <c r="AC228" s="226">
        <f>INDEX('Uganda workforce data - raw'!$A$4:$F$619,MATCH($B228, 'Uganda workforce data - raw'!$B$4:$B$619,0), MATCH("Filled Female",'Uganda workforce data - raw'!$A$4:$F$4,0))*INDEX('Mapping cadres'!$B$1:$Z$616,MATCH($B228, 'Mapping cadres'!$B$1:$B$616,0), MATCH(AC$32,'Mapping cadres'!$B$1:$Z$1,0))</f>
        <v>0</v>
      </c>
      <c r="AD228" s="226">
        <f>INDEX('Uganda workforce data - raw'!$A$4:$F$619,MATCH($B228, 'Uganda workforce data - raw'!$B$4:$B$619,0), MATCH("Filled Female",'Uganda workforce data - raw'!$A$4:$F$4,0))*INDEX('Mapping cadres'!$B$1:$Z$616,MATCH($B228, 'Mapping cadres'!$B$1:$B$616,0), MATCH(AD$32,'Mapping cadres'!$B$1:$Z$1,0))</f>
        <v>0</v>
      </c>
      <c r="AE228" s="226">
        <f>INDEX('Uganda workforce data - raw'!$A$4:$F$619,MATCH($B228, 'Uganda workforce data - raw'!$B$4:$B$619,0), MATCH("Filled Female",'Uganda workforce data - raw'!$A$4:$F$4,0))*INDEX('Mapping cadres'!$B$1:$Z$616,MATCH($B228, 'Mapping cadres'!$B$1:$B$616,0), MATCH(AE$32,'Mapping cadres'!$B$1:$Z$1,0))</f>
        <v>0</v>
      </c>
      <c r="AF228" s="226">
        <f>INDEX('Uganda workforce data - raw'!$A$4:$F$619,MATCH($B228, 'Uganda workforce data - raw'!$B$4:$B$619,0), MATCH("Filled Female",'Uganda workforce data - raw'!$A$4:$F$4,0))*INDEX('Mapping cadres'!$B$1:$Z$616,MATCH($B228, 'Mapping cadres'!$B$1:$B$616,0), MATCH(AF$32,'Mapping cadres'!$B$1:$Z$1,0))</f>
        <v>0</v>
      </c>
      <c r="AG228" s="226">
        <f>INDEX('Uganda workforce data - raw'!$A$4:$F$619,MATCH($B228, 'Uganda workforce data - raw'!$B$4:$B$619,0), MATCH("Filled Female",'Uganda workforce data - raw'!$A$4:$F$4,0))*INDEX('Mapping cadres'!$B$1:$Z$616,MATCH($B228, 'Mapping cadres'!$B$1:$B$616,0), MATCH(AG$32,'Mapping cadres'!$B$1:$Z$1,0))</f>
        <v>0</v>
      </c>
      <c r="AH228" s="226">
        <f>INDEX('Uganda workforce data - raw'!$A$4:$F$619,MATCH($B228, 'Uganda workforce data - raw'!$B$4:$B$619,0), MATCH("Filled Female",'Uganda workforce data - raw'!$A$4:$F$4,0))*INDEX('Mapping cadres'!$B$1:$Z$616,MATCH($B228, 'Mapping cadres'!$B$1:$B$616,0), MATCH(AH$32,'Mapping cadres'!$B$1:$Z$1,0))</f>
        <v>0</v>
      </c>
      <c r="AI228" s="226">
        <f>INDEX('Uganda workforce data - raw'!$A$4:$F$619,MATCH($B228, 'Uganda workforce data - raw'!$B$4:$B$619,0), MATCH("Filled Female",'Uganda workforce data - raw'!$A$4:$F$4,0))*INDEX('Mapping cadres'!$B$1:$Z$616,MATCH($B228, 'Mapping cadres'!$B$1:$B$616,0), MATCH(AI$32,'Mapping cadres'!$B$1:$Z$1,0))</f>
        <v>0</v>
      </c>
      <c r="AJ228" s="226">
        <f>INDEX('Uganda workforce data - raw'!$A$4:$F$619,MATCH($B228, 'Uganda workforce data - raw'!$B$4:$B$619,0), MATCH("Filled Female",'Uganda workforce data - raw'!$A$4:$F$4,0))*INDEX('Mapping cadres'!$B$1:$Z$616,MATCH($B228, 'Mapping cadres'!$B$1:$B$616,0), MATCH(AJ$32,'Mapping cadres'!$B$1:$Z$1,0))</f>
        <v>0</v>
      </c>
      <c r="AK228" s="226">
        <f>INDEX('Uganda workforce data - raw'!$A$4:$F$619,MATCH($B228, 'Uganda workforce data - raw'!$B$4:$B$619,0), MATCH("Filled Female",'Uganda workforce data - raw'!$A$4:$F$4,0))*INDEX('Mapping cadres'!$B$1:$Z$616,MATCH($B228, 'Mapping cadres'!$B$1:$B$616,0), MATCH(AK$32,'Mapping cadres'!$B$1:$Z$1,0))</f>
        <v>0</v>
      </c>
      <c r="AL228" s="226">
        <f>INDEX('Uganda workforce data - raw'!$A$4:$F$619,MATCH($B228, 'Uganda workforce data - raw'!$B$4:$B$619,0), MATCH("Filled Female",'Uganda workforce data - raw'!$A$4:$F$4,0))*INDEX('Mapping cadres'!$B$1:$Z$616,MATCH($B228, 'Mapping cadres'!$B$1:$B$616,0), MATCH(AL$32,'Mapping cadres'!$B$1:$Z$1,0))</f>
        <v>0</v>
      </c>
      <c r="AM228" s="226">
        <f>INDEX('Uganda workforce data - raw'!$A$4:$F$619,MATCH($B228, 'Uganda workforce data - raw'!$B$4:$B$619,0), MATCH("Filled Female",'Uganda workforce data - raw'!$A$4:$F$4,0))*INDEX('Mapping cadres'!$B$1:$Z$616,MATCH($B228, 'Mapping cadres'!$B$1:$B$616,0), MATCH(AM$32,'Mapping cadres'!$B$1:$Z$1,0))</f>
        <v>0</v>
      </c>
      <c r="AN228" s="226">
        <f>INDEX('Uganda workforce data - raw'!$A$4:$F$619,MATCH($B228, 'Uganda workforce data - raw'!$B$4:$B$619,0), MATCH("Filled Female",'Uganda workforce data - raw'!$A$4:$F$4,0))*INDEX('Mapping cadres'!$B$1:$Z$616,MATCH($B228, 'Mapping cadres'!$B$1:$B$616,0), MATCH(AN$32,'Mapping cadres'!$B$1:$Z$1,0))</f>
        <v>0</v>
      </c>
      <c r="AO228" s="226">
        <f>INDEX('Uganda workforce data - raw'!$A$4:$F$619,MATCH($B228, 'Uganda workforce data - raw'!$B$4:$B$619,0), MATCH("Filled Female",'Uganda workforce data - raw'!$A$4:$F$4,0))*INDEX('Mapping cadres'!$B$1:$Z$616,MATCH($B228, 'Mapping cadres'!$B$1:$B$616,0), MATCH(AO$32,'Mapping cadres'!$B$1:$Z$1,0))</f>
        <v>0</v>
      </c>
      <c r="AP228" s="226">
        <f>INDEX('Uganda workforce data - raw'!$A$4:$F$619,MATCH($B228, 'Uganda workforce data - raw'!$B$4:$B$619,0), MATCH("Filled Female",'Uganda workforce data - raw'!$A$4:$F$4,0))*INDEX('Mapping cadres'!$B$1:$Z$616,MATCH($B228, 'Mapping cadres'!$B$1:$B$616,0), MATCH(AP$32,'Mapping cadres'!$B$1:$Z$1,0))</f>
        <v>0</v>
      </c>
      <c r="AQ228" s="226">
        <f>INDEX('Uganda workforce data - raw'!$A$4:$F$619,MATCH($B228, 'Uganda workforce data - raw'!$B$4:$B$619,0), MATCH("Filled Female",'Uganda workforce data - raw'!$A$4:$F$4,0))*INDEX('Mapping cadres'!$B$1:$Z$616,MATCH($B228, 'Mapping cadres'!$B$1:$B$616,0), MATCH(AQ$32,'Mapping cadres'!$B$1:$Z$1,0))</f>
        <v>0</v>
      </c>
      <c r="AR228" s="226">
        <f>INDEX('Uganda workforce data - raw'!$A$4:$F$619,MATCH($B228, 'Uganda workforce data - raw'!$B$4:$B$619,0), MATCH("Filled Female",'Uganda workforce data - raw'!$A$4:$F$4,0))*INDEX('Mapping cadres'!$B$1:$Z$616,MATCH($B228, 'Mapping cadres'!$B$1:$B$616,0), MATCH(AR$32,'Mapping cadres'!$B$1:$Z$1,0))</f>
        <v>0</v>
      </c>
      <c r="AS228" s="226">
        <f>INDEX('Uganda workforce data - raw'!$A$4:$F$619,MATCH($B228, 'Uganda workforce data - raw'!$B$4:$B$619,0), MATCH("Filled Female",'Uganda workforce data - raw'!$A$4:$F$4,0))*INDEX('Mapping cadres'!$B$1:$Z$616,MATCH($B228, 'Mapping cadres'!$B$1:$B$616,0), MATCH(AS$32,'Mapping cadres'!$B$1:$Z$1,0))</f>
        <v>0</v>
      </c>
      <c r="AT228" s="226">
        <f>INDEX('Uganda workforce data - raw'!$A$4:$F$619,MATCH($B228, 'Uganda workforce data - raw'!$B$4:$B$619,0), MATCH("Filled Female",'Uganda workforce data - raw'!$A$4:$F$4,0))*INDEX('Mapping cadres'!$B$1:$Z$616,MATCH($B228, 'Mapping cadres'!$B$1:$B$616,0), MATCH(AT$32,'Mapping cadres'!$B$1:$Z$1,0))</f>
        <v>0</v>
      </c>
      <c r="AU228" s="226">
        <f>INDEX('Uganda workforce data - raw'!$A$4:$F$619,MATCH($B228, 'Uganda workforce data - raw'!$B$4:$B$619,0), MATCH("Filled Female",'Uganda workforce data - raw'!$A$4:$F$4,0))*INDEX('Mapping cadres'!$B$1:$Z$616,MATCH($B228, 'Mapping cadres'!$B$1:$B$616,0), MATCH(AU$32,'Mapping cadres'!$B$1:$Z$1,0))</f>
        <v>0</v>
      </c>
      <c r="AV228" s="226">
        <f>INDEX('Uganda workforce data - raw'!$A$4:$F$619,MATCH($B228, 'Uganda workforce data - raw'!$B$4:$B$619,0), MATCH("Filled Female",'Uganda workforce data - raw'!$A$4:$F$4,0))*INDEX('Mapping cadres'!$B$1:$Z$616,MATCH($B228, 'Mapping cadres'!$B$1:$B$616,0), MATCH(AV$32,'Mapping cadres'!$B$1:$Z$1,0))</f>
        <v>0</v>
      </c>
      <c r="AW228" s="226">
        <f>INDEX('Uganda workforce data - raw'!$A$4:$F$619,MATCH($B228, 'Uganda workforce data - raw'!$B$4:$B$619,0), MATCH("Filled Female",'Uganda workforce data - raw'!$A$4:$F$4,0))*INDEX('Mapping cadres'!$B$1:$Z$616,MATCH($B228, 'Mapping cadres'!$B$1:$B$616,0), MATCH(AW$32,'Mapping cadres'!$B$1:$Z$1,0))</f>
        <v>0</v>
      </c>
      <c r="AX228" s="226">
        <f>INDEX('Uganda workforce data - raw'!$A$4:$F$619,MATCH($B228, 'Uganda workforce data - raw'!$B$4:$B$619,0), MATCH("Filled Female",'Uganda workforce data - raw'!$A$4:$F$4,0))*INDEX('Mapping cadres'!$B$1:$Z$616,MATCH($B228, 'Mapping cadres'!$B$1:$B$616,0), MATCH(AX$32,'Mapping cadres'!$B$1:$Z$1,0))</f>
        <v>0</v>
      </c>
      <c r="AY228" s="226">
        <f t="shared" si="77"/>
        <v>6</v>
      </c>
      <c r="AZ228" s="226">
        <f t="shared" si="78"/>
        <v>0</v>
      </c>
      <c r="BA228" s="226">
        <f t="shared" si="79"/>
        <v>0</v>
      </c>
      <c r="BB228" s="226">
        <f t="shared" si="80"/>
        <v>0</v>
      </c>
      <c r="BC228" s="226">
        <f t="shared" si="81"/>
        <v>0</v>
      </c>
      <c r="BD228" s="226">
        <f t="shared" si="82"/>
        <v>0</v>
      </c>
      <c r="BE228" s="226">
        <f t="shared" si="83"/>
        <v>0</v>
      </c>
      <c r="BF228" s="226">
        <f t="shared" si="84"/>
        <v>0</v>
      </c>
      <c r="BG228" s="226">
        <f t="shared" si="85"/>
        <v>0</v>
      </c>
      <c r="BH228" s="226">
        <f t="shared" si="86"/>
        <v>0</v>
      </c>
      <c r="BI228" s="226">
        <f t="shared" si="87"/>
        <v>0</v>
      </c>
      <c r="BJ228" s="226">
        <f t="shared" si="88"/>
        <v>0</v>
      </c>
      <c r="BK228" s="226">
        <f t="shared" si="89"/>
        <v>0</v>
      </c>
      <c r="BL228" s="226">
        <f t="shared" si="90"/>
        <v>0</v>
      </c>
      <c r="BM228" s="226">
        <f t="shared" si="91"/>
        <v>0</v>
      </c>
      <c r="BN228" s="226">
        <f t="shared" si="92"/>
        <v>0</v>
      </c>
      <c r="BO228" s="226">
        <f t="shared" si="93"/>
        <v>0</v>
      </c>
      <c r="BP228" s="226">
        <f t="shared" si="94"/>
        <v>0</v>
      </c>
      <c r="BQ228" s="226">
        <f t="shared" si="95"/>
        <v>0</v>
      </c>
      <c r="BR228" s="226">
        <f t="shared" si="96"/>
        <v>0</v>
      </c>
      <c r="BS228" s="226">
        <f t="shared" si="97"/>
        <v>0</v>
      </c>
      <c r="BT228" s="226">
        <f t="shared" si="98"/>
        <v>0</v>
      </c>
      <c r="BU228" s="226">
        <f t="shared" si="99"/>
        <v>0</v>
      </c>
      <c r="BV228" s="226">
        <f t="shared" si="100"/>
        <v>0</v>
      </c>
    </row>
    <row r="229" spans="1:74">
      <c r="A229" s="226">
        <v>197</v>
      </c>
      <c r="B229" s="226" t="s">
        <v>1501</v>
      </c>
      <c r="C229" s="226">
        <f>INDEX('Uganda workforce data - raw'!$A$4:$F$619,MATCH($B229, 'Uganda workforce data - raw'!$B$4:$B$619,0), MATCH("Filled Male",'Uganda workforce data - raw'!$A$4:$F$4,0))*INDEX('Mapping cadres'!$B$1:$Z$616,MATCH($B229, 'Mapping cadres'!$B$1:$B$616,0), MATCH(C$32,'Mapping cadres'!$B$1:$Z$1,0))</f>
        <v>2</v>
      </c>
      <c r="D229" s="226">
        <f>INDEX('Uganda workforce data - raw'!$A$4:$F$619,MATCH($B229, 'Uganda workforce data - raw'!$B$4:$B$619,0), MATCH("Filled Male",'Uganda workforce data - raw'!$A$4:$F$4,0))*INDEX('Mapping cadres'!$B$1:$Z$616,MATCH($B229, 'Mapping cadres'!$B$1:$B$616,0), MATCH(D$32,'Mapping cadres'!$B$1:$Z$1,0))</f>
        <v>0</v>
      </c>
      <c r="E229" s="226">
        <f>INDEX('Uganda workforce data - raw'!$A$4:$F$619,MATCH($B229, 'Uganda workforce data - raw'!$B$4:$B$619,0), MATCH("Filled Male",'Uganda workforce data - raw'!$A$4:$F$4,0))*INDEX('Mapping cadres'!$B$1:$Z$616,MATCH($B229, 'Mapping cadres'!$B$1:$B$616,0), MATCH(E$32,'Mapping cadres'!$B$1:$Z$1,0))</f>
        <v>0</v>
      </c>
      <c r="F229" s="226">
        <f>INDEX('Uganda workforce data - raw'!$A$4:$F$619,MATCH($B229, 'Uganda workforce data - raw'!$B$4:$B$619,0), MATCH("Filled Male",'Uganda workforce data - raw'!$A$4:$F$4,0))*INDEX('Mapping cadres'!$B$1:$Z$616,MATCH($B229, 'Mapping cadres'!$B$1:$B$616,0), MATCH(F$32,'Mapping cadres'!$B$1:$Z$1,0))</f>
        <v>0</v>
      </c>
      <c r="G229" s="226">
        <f>INDEX('Uganda workforce data - raw'!$A$4:$F$619,MATCH($B229, 'Uganda workforce data - raw'!$B$4:$B$619,0), MATCH("Filled Male",'Uganda workforce data - raw'!$A$4:$F$4,0))*INDEX('Mapping cadres'!$B$1:$Z$616,MATCH($B229, 'Mapping cadres'!$B$1:$B$616,0), MATCH(G$32,'Mapping cadres'!$B$1:$Z$1,0))</f>
        <v>0</v>
      </c>
      <c r="H229" s="226">
        <f>INDEX('Uganda workforce data - raw'!$A$4:$F$619,MATCH($B229, 'Uganda workforce data - raw'!$B$4:$B$619,0), MATCH("Filled Male",'Uganda workforce data - raw'!$A$4:$F$4,0))*INDEX('Mapping cadres'!$B$1:$Z$616,MATCH($B229, 'Mapping cadres'!$B$1:$B$616,0), MATCH(H$32,'Mapping cadres'!$B$1:$Z$1,0))</f>
        <v>0</v>
      </c>
      <c r="I229" s="226">
        <f>INDEX('Uganda workforce data - raw'!$A$4:$F$619,MATCH($B229, 'Uganda workforce data - raw'!$B$4:$B$619,0), MATCH("Filled Male",'Uganda workforce data - raw'!$A$4:$F$4,0))*INDEX('Mapping cadres'!$B$1:$Z$616,MATCH($B229, 'Mapping cadres'!$B$1:$B$616,0), MATCH(I$32,'Mapping cadres'!$B$1:$Z$1,0))</f>
        <v>0</v>
      </c>
      <c r="J229" s="226">
        <f>INDEX('Uganda workforce data - raw'!$A$4:$F$619,MATCH($B229, 'Uganda workforce data - raw'!$B$4:$B$619,0), MATCH("Filled Male",'Uganda workforce data - raw'!$A$4:$F$4,0))*INDEX('Mapping cadres'!$B$1:$Z$616,MATCH($B229, 'Mapping cadres'!$B$1:$B$616,0), MATCH(J$32,'Mapping cadres'!$B$1:$Z$1,0))</f>
        <v>0</v>
      </c>
      <c r="K229" s="226">
        <f>INDEX('Uganda workforce data - raw'!$A$4:$F$619,MATCH($B229, 'Uganda workforce data - raw'!$B$4:$B$619,0), MATCH("Filled Male",'Uganda workforce data - raw'!$A$4:$F$4,0))*INDEX('Mapping cadres'!$B$1:$Z$616,MATCH($B229, 'Mapping cadres'!$B$1:$B$616,0), MATCH(K$32,'Mapping cadres'!$B$1:$Z$1,0))</f>
        <v>0</v>
      </c>
      <c r="L229" s="226">
        <f>INDEX('Uganda workforce data - raw'!$A$4:$F$619,MATCH($B229, 'Uganda workforce data - raw'!$B$4:$B$619,0), MATCH("Filled Male",'Uganda workforce data - raw'!$A$4:$F$4,0))*INDEX('Mapping cadres'!$B$1:$Z$616,MATCH($B229, 'Mapping cadres'!$B$1:$B$616,0), MATCH(L$32,'Mapping cadres'!$B$1:$Z$1,0))</f>
        <v>0</v>
      </c>
      <c r="M229" s="226">
        <f>INDEX('Uganda workforce data - raw'!$A$4:$F$619,MATCH($B229, 'Uganda workforce data - raw'!$B$4:$B$619,0), MATCH("Filled Male",'Uganda workforce data - raw'!$A$4:$F$4,0))*INDEX('Mapping cadres'!$B$1:$Z$616,MATCH($B229, 'Mapping cadres'!$B$1:$B$616,0), MATCH(M$32,'Mapping cadres'!$B$1:$Z$1,0))</f>
        <v>0</v>
      </c>
      <c r="N229" s="226">
        <f>INDEX('Uganda workforce data - raw'!$A$4:$F$619,MATCH($B229, 'Uganda workforce data - raw'!$B$4:$B$619,0), MATCH("Filled Male",'Uganda workforce data - raw'!$A$4:$F$4,0))*INDEX('Mapping cadres'!$B$1:$Z$616,MATCH($B229, 'Mapping cadres'!$B$1:$B$616,0), MATCH(N$32,'Mapping cadres'!$B$1:$Z$1,0))</f>
        <v>0</v>
      </c>
      <c r="O229" s="226">
        <f>INDEX('Uganda workforce data - raw'!$A$4:$F$619,MATCH($B229, 'Uganda workforce data - raw'!$B$4:$B$619,0), MATCH("Filled Male",'Uganda workforce data - raw'!$A$4:$F$4,0))*INDEX('Mapping cadres'!$B$1:$Z$616,MATCH($B229, 'Mapping cadres'!$B$1:$B$616,0), MATCH(O$32,'Mapping cadres'!$B$1:$Z$1,0))</f>
        <v>0</v>
      </c>
      <c r="P229" s="226">
        <f>INDEX('Uganda workforce data - raw'!$A$4:$F$619,MATCH($B229, 'Uganda workforce data - raw'!$B$4:$B$619,0), MATCH("Filled Male",'Uganda workforce data - raw'!$A$4:$F$4,0))*INDEX('Mapping cadres'!$B$1:$Z$616,MATCH($B229, 'Mapping cadres'!$B$1:$B$616,0), MATCH(P$32,'Mapping cadres'!$B$1:$Z$1,0))</f>
        <v>0</v>
      </c>
      <c r="Q229" s="226">
        <f>INDEX('Uganda workforce data - raw'!$A$4:$F$619,MATCH($B229, 'Uganda workforce data - raw'!$B$4:$B$619,0), MATCH("Filled Male",'Uganda workforce data - raw'!$A$4:$F$4,0))*INDEX('Mapping cadres'!$B$1:$Z$616,MATCH($B229, 'Mapping cadres'!$B$1:$B$616,0), MATCH(Q$32,'Mapping cadres'!$B$1:$Z$1,0))</f>
        <v>0</v>
      </c>
      <c r="R229" s="226">
        <f>INDEX('Uganda workforce data - raw'!$A$4:$F$619,MATCH($B229, 'Uganda workforce data - raw'!$B$4:$B$619,0), MATCH("Filled Male",'Uganda workforce data - raw'!$A$4:$F$4,0))*INDEX('Mapping cadres'!$B$1:$Z$616,MATCH($B229, 'Mapping cadres'!$B$1:$B$616,0), MATCH(R$32,'Mapping cadres'!$B$1:$Z$1,0))</f>
        <v>0</v>
      </c>
      <c r="S229" s="226">
        <f>INDEX('Uganda workforce data - raw'!$A$4:$F$619,MATCH($B229, 'Uganda workforce data - raw'!$B$4:$B$619,0), MATCH("Filled Male",'Uganda workforce data - raw'!$A$4:$F$4,0))*INDEX('Mapping cadres'!$B$1:$Z$616,MATCH($B229, 'Mapping cadres'!$B$1:$B$616,0), MATCH(S$32,'Mapping cadres'!$B$1:$Z$1,0))</f>
        <v>0</v>
      </c>
      <c r="T229" s="226">
        <f>INDEX('Uganda workforce data - raw'!$A$4:$F$619,MATCH($B229, 'Uganda workforce data - raw'!$B$4:$B$619,0), MATCH("Filled Male",'Uganda workforce data - raw'!$A$4:$F$4,0))*INDEX('Mapping cadres'!$B$1:$Z$616,MATCH($B229, 'Mapping cadres'!$B$1:$B$616,0), MATCH(T$32,'Mapping cadres'!$B$1:$Z$1,0))</f>
        <v>0</v>
      </c>
      <c r="U229" s="226">
        <f>INDEX('Uganda workforce data - raw'!$A$4:$F$619,MATCH($B229, 'Uganda workforce data - raw'!$B$4:$B$619,0), MATCH("Filled Male",'Uganda workforce data - raw'!$A$4:$F$4,0))*INDEX('Mapping cadres'!$B$1:$Z$616,MATCH($B229, 'Mapping cadres'!$B$1:$B$616,0), MATCH(U$32,'Mapping cadres'!$B$1:$Z$1,0))</f>
        <v>0</v>
      </c>
      <c r="V229" s="226">
        <f>INDEX('Uganda workforce data - raw'!$A$4:$F$619,MATCH($B229, 'Uganda workforce data - raw'!$B$4:$B$619,0), MATCH("Filled Male",'Uganda workforce data - raw'!$A$4:$F$4,0))*INDEX('Mapping cadres'!$B$1:$Z$616,MATCH($B229, 'Mapping cadres'!$B$1:$B$616,0), MATCH(V$32,'Mapping cadres'!$B$1:$Z$1,0))</f>
        <v>0</v>
      </c>
      <c r="W229" s="226">
        <f>INDEX('Uganda workforce data - raw'!$A$4:$F$619,MATCH($B229, 'Uganda workforce data - raw'!$B$4:$B$619,0), MATCH("Filled Male",'Uganda workforce data - raw'!$A$4:$F$4,0))*INDEX('Mapping cadres'!$B$1:$Z$616,MATCH($B229, 'Mapping cadres'!$B$1:$B$616,0), MATCH(W$32,'Mapping cadres'!$B$1:$Z$1,0))</f>
        <v>0</v>
      </c>
      <c r="X229" s="226">
        <f>INDEX('Uganda workforce data - raw'!$A$4:$F$619,MATCH($B229, 'Uganda workforce data - raw'!$B$4:$B$619,0), MATCH("Filled Male",'Uganda workforce data - raw'!$A$4:$F$4,0))*INDEX('Mapping cadres'!$B$1:$Z$616,MATCH($B229, 'Mapping cadres'!$B$1:$B$616,0), MATCH(X$32,'Mapping cadres'!$B$1:$Z$1,0))</f>
        <v>0</v>
      </c>
      <c r="Y229" s="226">
        <f>INDEX('Uganda workforce data - raw'!$A$4:$F$619,MATCH($B229, 'Uganda workforce data - raw'!$B$4:$B$619,0), MATCH("Filled Male",'Uganda workforce data - raw'!$A$4:$F$4,0))*INDEX('Mapping cadres'!$B$1:$Z$616,MATCH($B229, 'Mapping cadres'!$B$1:$B$616,0), MATCH(Y$32,'Mapping cadres'!$B$1:$Z$1,0))</f>
        <v>0</v>
      </c>
      <c r="Z229" s="226">
        <f>INDEX('Uganda workforce data - raw'!$A$4:$F$619,MATCH($B229, 'Uganda workforce data - raw'!$B$4:$B$619,0), MATCH("Filled Male",'Uganda workforce data - raw'!$A$4:$F$4,0))*INDEX('Mapping cadres'!$B$1:$Z$616,MATCH($B229, 'Mapping cadres'!$B$1:$B$616,0), MATCH(Z$32,'Mapping cadres'!$B$1:$Z$1,0))</f>
        <v>0</v>
      </c>
      <c r="AA229" s="226">
        <f>INDEX('Uganda workforce data - raw'!$A$4:$F$619,MATCH($B229, 'Uganda workforce data - raw'!$B$4:$B$619,0), MATCH("Filled Female",'Uganda workforce data - raw'!$A$4:$F$4,0))*INDEX('Mapping cadres'!$B$1:$Z$616,MATCH($B229, 'Mapping cadres'!$B$1:$B$616,0), MATCH(AA$32,'Mapping cadres'!$B$1:$Z$1,0))</f>
        <v>0</v>
      </c>
      <c r="AB229" s="226">
        <f>INDEX('Uganda workforce data - raw'!$A$4:$F$619,MATCH($B229, 'Uganda workforce data - raw'!$B$4:$B$619,0), MATCH("Filled Female",'Uganda workforce data - raw'!$A$4:$F$4,0))*INDEX('Mapping cadres'!$B$1:$Z$616,MATCH($B229, 'Mapping cadres'!$B$1:$B$616,0), MATCH(AB$32,'Mapping cadres'!$B$1:$Z$1,0))</f>
        <v>0</v>
      </c>
      <c r="AC229" s="226">
        <f>INDEX('Uganda workforce data - raw'!$A$4:$F$619,MATCH($B229, 'Uganda workforce data - raw'!$B$4:$B$619,0), MATCH("Filled Female",'Uganda workforce data - raw'!$A$4:$F$4,0))*INDEX('Mapping cadres'!$B$1:$Z$616,MATCH($B229, 'Mapping cadres'!$B$1:$B$616,0), MATCH(AC$32,'Mapping cadres'!$B$1:$Z$1,0))</f>
        <v>0</v>
      </c>
      <c r="AD229" s="226">
        <f>INDEX('Uganda workforce data - raw'!$A$4:$F$619,MATCH($B229, 'Uganda workforce data - raw'!$B$4:$B$619,0), MATCH("Filled Female",'Uganda workforce data - raw'!$A$4:$F$4,0))*INDEX('Mapping cadres'!$B$1:$Z$616,MATCH($B229, 'Mapping cadres'!$B$1:$B$616,0), MATCH(AD$32,'Mapping cadres'!$B$1:$Z$1,0))</f>
        <v>0</v>
      </c>
      <c r="AE229" s="226">
        <f>INDEX('Uganda workforce data - raw'!$A$4:$F$619,MATCH($B229, 'Uganda workforce data - raw'!$B$4:$B$619,0), MATCH("Filled Female",'Uganda workforce data - raw'!$A$4:$F$4,0))*INDEX('Mapping cadres'!$B$1:$Z$616,MATCH($B229, 'Mapping cadres'!$B$1:$B$616,0), MATCH(AE$32,'Mapping cadres'!$B$1:$Z$1,0))</f>
        <v>0</v>
      </c>
      <c r="AF229" s="226">
        <f>INDEX('Uganda workforce data - raw'!$A$4:$F$619,MATCH($B229, 'Uganda workforce data - raw'!$B$4:$B$619,0), MATCH("Filled Female",'Uganda workforce data - raw'!$A$4:$F$4,0))*INDEX('Mapping cadres'!$B$1:$Z$616,MATCH($B229, 'Mapping cadres'!$B$1:$B$616,0), MATCH(AF$32,'Mapping cadres'!$B$1:$Z$1,0))</f>
        <v>0</v>
      </c>
      <c r="AG229" s="226">
        <f>INDEX('Uganda workforce data - raw'!$A$4:$F$619,MATCH($B229, 'Uganda workforce data - raw'!$B$4:$B$619,0), MATCH("Filled Female",'Uganda workforce data - raw'!$A$4:$F$4,0))*INDEX('Mapping cadres'!$B$1:$Z$616,MATCH($B229, 'Mapping cadres'!$B$1:$B$616,0), MATCH(AG$32,'Mapping cadres'!$B$1:$Z$1,0))</f>
        <v>0</v>
      </c>
      <c r="AH229" s="226">
        <f>INDEX('Uganda workforce data - raw'!$A$4:$F$619,MATCH($B229, 'Uganda workforce data - raw'!$B$4:$B$619,0), MATCH("Filled Female",'Uganda workforce data - raw'!$A$4:$F$4,0))*INDEX('Mapping cadres'!$B$1:$Z$616,MATCH($B229, 'Mapping cadres'!$B$1:$B$616,0), MATCH(AH$32,'Mapping cadres'!$B$1:$Z$1,0))</f>
        <v>0</v>
      </c>
      <c r="AI229" s="226">
        <f>INDEX('Uganda workforce data - raw'!$A$4:$F$619,MATCH($B229, 'Uganda workforce data - raw'!$B$4:$B$619,0), MATCH("Filled Female",'Uganda workforce data - raw'!$A$4:$F$4,0))*INDEX('Mapping cadres'!$B$1:$Z$616,MATCH($B229, 'Mapping cadres'!$B$1:$B$616,0), MATCH(AI$32,'Mapping cadres'!$B$1:$Z$1,0))</f>
        <v>0</v>
      </c>
      <c r="AJ229" s="226">
        <f>INDEX('Uganda workforce data - raw'!$A$4:$F$619,MATCH($B229, 'Uganda workforce data - raw'!$B$4:$B$619,0), MATCH("Filled Female",'Uganda workforce data - raw'!$A$4:$F$4,0))*INDEX('Mapping cadres'!$B$1:$Z$616,MATCH($B229, 'Mapping cadres'!$B$1:$B$616,0), MATCH(AJ$32,'Mapping cadres'!$B$1:$Z$1,0))</f>
        <v>0</v>
      </c>
      <c r="AK229" s="226">
        <f>INDEX('Uganda workforce data - raw'!$A$4:$F$619,MATCH($B229, 'Uganda workforce data - raw'!$B$4:$B$619,0), MATCH("Filled Female",'Uganda workforce data - raw'!$A$4:$F$4,0))*INDEX('Mapping cadres'!$B$1:$Z$616,MATCH($B229, 'Mapping cadres'!$B$1:$B$616,0), MATCH(AK$32,'Mapping cadres'!$B$1:$Z$1,0))</f>
        <v>0</v>
      </c>
      <c r="AL229" s="226">
        <f>INDEX('Uganda workforce data - raw'!$A$4:$F$619,MATCH($B229, 'Uganda workforce data - raw'!$B$4:$B$619,0), MATCH("Filled Female",'Uganda workforce data - raw'!$A$4:$F$4,0))*INDEX('Mapping cadres'!$B$1:$Z$616,MATCH($B229, 'Mapping cadres'!$B$1:$B$616,0), MATCH(AL$32,'Mapping cadres'!$B$1:$Z$1,0))</f>
        <v>0</v>
      </c>
      <c r="AM229" s="226">
        <f>INDEX('Uganda workforce data - raw'!$A$4:$F$619,MATCH($B229, 'Uganda workforce data - raw'!$B$4:$B$619,0), MATCH("Filled Female",'Uganda workforce data - raw'!$A$4:$F$4,0))*INDEX('Mapping cadres'!$B$1:$Z$616,MATCH($B229, 'Mapping cadres'!$B$1:$B$616,0), MATCH(AM$32,'Mapping cadres'!$B$1:$Z$1,0))</f>
        <v>0</v>
      </c>
      <c r="AN229" s="226">
        <f>INDEX('Uganda workforce data - raw'!$A$4:$F$619,MATCH($B229, 'Uganda workforce data - raw'!$B$4:$B$619,0), MATCH("Filled Female",'Uganda workforce data - raw'!$A$4:$F$4,0))*INDEX('Mapping cadres'!$B$1:$Z$616,MATCH($B229, 'Mapping cadres'!$B$1:$B$616,0), MATCH(AN$32,'Mapping cadres'!$B$1:$Z$1,0))</f>
        <v>0</v>
      </c>
      <c r="AO229" s="226">
        <f>INDEX('Uganda workforce data - raw'!$A$4:$F$619,MATCH($B229, 'Uganda workforce data - raw'!$B$4:$B$619,0), MATCH("Filled Female",'Uganda workforce data - raw'!$A$4:$F$4,0))*INDEX('Mapping cadres'!$B$1:$Z$616,MATCH($B229, 'Mapping cadres'!$B$1:$B$616,0), MATCH(AO$32,'Mapping cadres'!$B$1:$Z$1,0))</f>
        <v>0</v>
      </c>
      <c r="AP229" s="226">
        <f>INDEX('Uganda workforce data - raw'!$A$4:$F$619,MATCH($B229, 'Uganda workforce data - raw'!$B$4:$B$619,0), MATCH("Filled Female",'Uganda workforce data - raw'!$A$4:$F$4,0))*INDEX('Mapping cadres'!$B$1:$Z$616,MATCH($B229, 'Mapping cadres'!$B$1:$B$616,0), MATCH(AP$32,'Mapping cadres'!$B$1:$Z$1,0))</f>
        <v>0</v>
      </c>
      <c r="AQ229" s="226">
        <f>INDEX('Uganda workforce data - raw'!$A$4:$F$619,MATCH($B229, 'Uganda workforce data - raw'!$B$4:$B$619,0), MATCH("Filled Female",'Uganda workforce data - raw'!$A$4:$F$4,0))*INDEX('Mapping cadres'!$B$1:$Z$616,MATCH($B229, 'Mapping cadres'!$B$1:$B$616,0), MATCH(AQ$32,'Mapping cadres'!$B$1:$Z$1,0))</f>
        <v>0</v>
      </c>
      <c r="AR229" s="226">
        <f>INDEX('Uganda workforce data - raw'!$A$4:$F$619,MATCH($B229, 'Uganda workforce data - raw'!$B$4:$B$619,0), MATCH("Filled Female",'Uganda workforce data - raw'!$A$4:$F$4,0))*INDEX('Mapping cadres'!$B$1:$Z$616,MATCH($B229, 'Mapping cadres'!$B$1:$B$616,0), MATCH(AR$32,'Mapping cadres'!$B$1:$Z$1,0))</f>
        <v>0</v>
      </c>
      <c r="AS229" s="226">
        <f>INDEX('Uganda workforce data - raw'!$A$4:$F$619,MATCH($B229, 'Uganda workforce data - raw'!$B$4:$B$619,0), MATCH("Filled Female",'Uganda workforce data - raw'!$A$4:$F$4,0))*INDEX('Mapping cadres'!$B$1:$Z$616,MATCH($B229, 'Mapping cadres'!$B$1:$B$616,0), MATCH(AS$32,'Mapping cadres'!$B$1:$Z$1,0))</f>
        <v>0</v>
      </c>
      <c r="AT229" s="226">
        <f>INDEX('Uganda workforce data - raw'!$A$4:$F$619,MATCH($B229, 'Uganda workforce data - raw'!$B$4:$B$619,0), MATCH("Filled Female",'Uganda workforce data - raw'!$A$4:$F$4,0))*INDEX('Mapping cadres'!$B$1:$Z$616,MATCH($B229, 'Mapping cadres'!$B$1:$B$616,0), MATCH(AT$32,'Mapping cadres'!$B$1:$Z$1,0))</f>
        <v>0</v>
      </c>
      <c r="AU229" s="226">
        <f>INDEX('Uganda workforce data - raw'!$A$4:$F$619,MATCH($B229, 'Uganda workforce data - raw'!$B$4:$B$619,0), MATCH("Filled Female",'Uganda workforce data - raw'!$A$4:$F$4,0))*INDEX('Mapping cadres'!$B$1:$Z$616,MATCH($B229, 'Mapping cadres'!$B$1:$B$616,0), MATCH(AU$32,'Mapping cadres'!$B$1:$Z$1,0))</f>
        <v>0</v>
      </c>
      <c r="AV229" s="226">
        <f>INDEX('Uganda workforce data - raw'!$A$4:$F$619,MATCH($B229, 'Uganda workforce data - raw'!$B$4:$B$619,0), MATCH("Filled Female",'Uganda workforce data - raw'!$A$4:$F$4,0))*INDEX('Mapping cadres'!$B$1:$Z$616,MATCH($B229, 'Mapping cadres'!$B$1:$B$616,0), MATCH(AV$32,'Mapping cadres'!$B$1:$Z$1,0))</f>
        <v>0</v>
      </c>
      <c r="AW229" s="226">
        <f>INDEX('Uganda workforce data - raw'!$A$4:$F$619,MATCH($B229, 'Uganda workforce data - raw'!$B$4:$B$619,0), MATCH("Filled Female",'Uganda workforce data - raw'!$A$4:$F$4,0))*INDEX('Mapping cadres'!$B$1:$Z$616,MATCH($B229, 'Mapping cadres'!$B$1:$B$616,0), MATCH(AW$32,'Mapping cadres'!$B$1:$Z$1,0))</f>
        <v>0</v>
      </c>
      <c r="AX229" s="226">
        <f>INDEX('Uganda workforce data - raw'!$A$4:$F$619,MATCH($B229, 'Uganda workforce data - raw'!$B$4:$B$619,0), MATCH("Filled Female",'Uganda workforce data - raw'!$A$4:$F$4,0))*INDEX('Mapping cadres'!$B$1:$Z$616,MATCH($B229, 'Mapping cadres'!$B$1:$B$616,0), MATCH(AX$32,'Mapping cadres'!$B$1:$Z$1,0))</f>
        <v>0</v>
      </c>
      <c r="AY229" s="226">
        <f t="shared" si="77"/>
        <v>2</v>
      </c>
      <c r="AZ229" s="226">
        <f t="shared" si="78"/>
        <v>0</v>
      </c>
      <c r="BA229" s="226">
        <f t="shared" si="79"/>
        <v>0</v>
      </c>
      <c r="BB229" s="226">
        <f t="shared" si="80"/>
        <v>0</v>
      </c>
      <c r="BC229" s="226">
        <f t="shared" si="81"/>
        <v>0</v>
      </c>
      <c r="BD229" s="226">
        <f t="shared" si="82"/>
        <v>0</v>
      </c>
      <c r="BE229" s="226">
        <f t="shared" si="83"/>
        <v>0</v>
      </c>
      <c r="BF229" s="226">
        <f t="shared" si="84"/>
        <v>0</v>
      </c>
      <c r="BG229" s="226">
        <f t="shared" si="85"/>
        <v>0</v>
      </c>
      <c r="BH229" s="226">
        <f t="shared" si="86"/>
        <v>0</v>
      </c>
      <c r="BI229" s="226">
        <f t="shared" si="87"/>
        <v>0</v>
      </c>
      <c r="BJ229" s="226">
        <f t="shared" si="88"/>
        <v>0</v>
      </c>
      <c r="BK229" s="226">
        <f t="shared" si="89"/>
        <v>0</v>
      </c>
      <c r="BL229" s="226">
        <f t="shared" si="90"/>
        <v>0</v>
      </c>
      <c r="BM229" s="226">
        <f t="shared" si="91"/>
        <v>0</v>
      </c>
      <c r="BN229" s="226">
        <f t="shared" si="92"/>
        <v>0</v>
      </c>
      <c r="BO229" s="226">
        <f t="shared" si="93"/>
        <v>0</v>
      </c>
      <c r="BP229" s="226">
        <f t="shared" si="94"/>
        <v>0</v>
      </c>
      <c r="BQ229" s="226">
        <f t="shared" si="95"/>
        <v>0</v>
      </c>
      <c r="BR229" s="226">
        <f t="shared" si="96"/>
        <v>0</v>
      </c>
      <c r="BS229" s="226">
        <f t="shared" si="97"/>
        <v>0</v>
      </c>
      <c r="BT229" s="226">
        <f t="shared" si="98"/>
        <v>0</v>
      </c>
      <c r="BU229" s="226">
        <f t="shared" si="99"/>
        <v>0</v>
      </c>
      <c r="BV229" s="226">
        <f t="shared" si="100"/>
        <v>0</v>
      </c>
    </row>
    <row r="230" spans="1:74">
      <c r="A230" s="226">
        <v>198</v>
      </c>
      <c r="B230" s="226" t="s">
        <v>1502</v>
      </c>
      <c r="C230" s="226">
        <f>INDEX('Uganda workforce data - raw'!$A$4:$F$619,MATCH($B230, 'Uganda workforce data - raw'!$B$4:$B$619,0), MATCH("Filled Male",'Uganda workforce data - raw'!$A$4:$F$4,0))*INDEX('Mapping cadres'!$B$1:$Z$616,MATCH($B230, 'Mapping cadres'!$B$1:$B$616,0), MATCH(C$32,'Mapping cadres'!$B$1:$Z$1,0))</f>
        <v>0</v>
      </c>
      <c r="D230" s="226">
        <f>INDEX('Uganda workforce data - raw'!$A$4:$F$619,MATCH($B230, 'Uganda workforce data - raw'!$B$4:$B$619,0), MATCH("Filled Male",'Uganda workforce data - raw'!$A$4:$F$4,0))*INDEX('Mapping cadres'!$B$1:$Z$616,MATCH($B230, 'Mapping cadres'!$B$1:$B$616,0), MATCH(D$32,'Mapping cadres'!$B$1:$Z$1,0))</f>
        <v>0</v>
      </c>
      <c r="E230" s="226">
        <f>INDEX('Uganda workforce data - raw'!$A$4:$F$619,MATCH($B230, 'Uganda workforce data - raw'!$B$4:$B$619,0), MATCH("Filled Male",'Uganda workforce data - raw'!$A$4:$F$4,0))*INDEX('Mapping cadres'!$B$1:$Z$616,MATCH($B230, 'Mapping cadres'!$B$1:$B$616,0), MATCH(E$32,'Mapping cadres'!$B$1:$Z$1,0))</f>
        <v>0</v>
      </c>
      <c r="F230" s="226">
        <f>INDEX('Uganda workforce data - raw'!$A$4:$F$619,MATCH($B230, 'Uganda workforce data - raw'!$B$4:$B$619,0), MATCH("Filled Male",'Uganda workforce data - raw'!$A$4:$F$4,0))*INDEX('Mapping cadres'!$B$1:$Z$616,MATCH($B230, 'Mapping cadres'!$B$1:$B$616,0), MATCH(F$32,'Mapping cadres'!$B$1:$Z$1,0))</f>
        <v>0</v>
      </c>
      <c r="G230" s="226">
        <f>INDEX('Uganda workforce data - raw'!$A$4:$F$619,MATCH($B230, 'Uganda workforce data - raw'!$B$4:$B$619,0), MATCH("Filled Male",'Uganda workforce data - raw'!$A$4:$F$4,0))*INDEX('Mapping cadres'!$B$1:$Z$616,MATCH($B230, 'Mapping cadres'!$B$1:$B$616,0), MATCH(G$32,'Mapping cadres'!$B$1:$Z$1,0))</f>
        <v>0</v>
      </c>
      <c r="H230" s="226">
        <f>INDEX('Uganda workforce data - raw'!$A$4:$F$619,MATCH($B230, 'Uganda workforce data - raw'!$B$4:$B$619,0), MATCH("Filled Male",'Uganda workforce data - raw'!$A$4:$F$4,0))*INDEX('Mapping cadres'!$B$1:$Z$616,MATCH($B230, 'Mapping cadres'!$B$1:$B$616,0), MATCH(H$32,'Mapping cadres'!$B$1:$Z$1,0))</f>
        <v>0</v>
      </c>
      <c r="I230" s="226">
        <f>INDEX('Uganda workforce data - raw'!$A$4:$F$619,MATCH($B230, 'Uganda workforce data - raw'!$B$4:$B$619,0), MATCH("Filled Male",'Uganda workforce data - raw'!$A$4:$F$4,0))*INDEX('Mapping cadres'!$B$1:$Z$616,MATCH($B230, 'Mapping cadres'!$B$1:$B$616,0), MATCH(I$32,'Mapping cadres'!$B$1:$Z$1,0))</f>
        <v>0</v>
      </c>
      <c r="J230" s="226">
        <f>INDEX('Uganda workforce data - raw'!$A$4:$F$619,MATCH($B230, 'Uganda workforce data - raw'!$B$4:$B$619,0), MATCH("Filled Male",'Uganda workforce data - raw'!$A$4:$F$4,0))*INDEX('Mapping cadres'!$B$1:$Z$616,MATCH($B230, 'Mapping cadres'!$B$1:$B$616,0), MATCH(J$32,'Mapping cadres'!$B$1:$Z$1,0))</f>
        <v>0</v>
      </c>
      <c r="K230" s="226">
        <f>INDEX('Uganda workforce data - raw'!$A$4:$F$619,MATCH($B230, 'Uganda workforce data - raw'!$B$4:$B$619,0), MATCH("Filled Male",'Uganda workforce data - raw'!$A$4:$F$4,0))*INDEX('Mapping cadres'!$B$1:$Z$616,MATCH($B230, 'Mapping cadres'!$B$1:$B$616,0), MATCH(K$32,'Mapping cadres'!$B$1:$Z$1,0))</f>
        <v>0</v>
      </c>
      <c r="L230" s="226">
        <f>INDEX('Uganda workforce data - raw'!$A$4:$F$619,MATCH($B230, 'Uganda workforce data - raw'!$B$4:$B$619,0), MATCH("Filled Male",'Uganda workforce data - raw'!$A$4:$F$4,0))*INDEX('Mapping cadres'!$B$1:$Z$616,MATCH($B230, 'Mapping cadres'!$B$1:$B$616,0), MATCH(L$32,'Mapping cadres'!$B$1:$Z$1,0))</f>
        <v>0</v>
      </c>
      <c r="M230" s="226">
        <f>INDEX('Uganda workforce data - raw'!$A$4:$F$619,MATCH($B230, 'Uganda workforce data - raw'!$B$4:$B$619,0), MATCH("Filled Male",'Uganda workforce data - raw'!$A$4:$F$4,0))*INDEX('Mapping cadres'!$B$1:$Z$616,MATCH($B230, 'Mapping cadres'!$B$1:$B$616,0), MATCH(M$32,'Mapping cadres'!$B$1:$Z$1,0))</f>
        <v>0</v>
      </c>
      <c r="N230" s="226">
        <f>INDEX('Uganda workforce data - raw'!$A$4:$F$619,MATCH($B230, 'Uganda workforce data - raw'!$B$4:$B$619,0), MATCH("Filled Male",'Uganda workforce data - raw'!$A$4:$F$4,0))*INDEX('Mapping cadres'!$B$1:$Z$616,MATCH($B230, 'Mapping cadres'!$B$1:$B$616,0), MATCH(N$32,'Mapping cadres'!$B$1:$Z$1,0))</f>
        <v>0</v>
      </c>
      <c r="O230" s="226">
        <f>INDEX('Uganda workforce data - raw'!$A$4:$F$619,MATCH($B230, 'Uganda workforce data - raw'!$B$4:$B$619,0), MATCH("Filled Male",'Uganda workforce data - raw'!$A$4:$F$4,0))*INDEX('Mapping cadres'!$B$1:$Z$616,MATCH($B230, 'Mapping cadres'!$B$1:$B$616,0), MATCH(O$32,'Mapping cadres'!$B$1:$Z$1,0))</f>
        <v>0</v>
      </c>
      <c r="P230" s="226">
        <f>INDEX('Uganda workforce data - raw'!$A$4:$F$619,MATCH($B230, 'Uganda workforce data - raw'!$B$4:$B$619,0), MATCH("Filled Male",'Uganda workforce data - raw'!$A$4:$F$4,0))*INDEX('Mapping cadres'!$B$1:$Z$616,MATCH($B230, 'Mapping cadres'!$B$1:$B$616,0), MATCH(P$32,'Mapping cadres'!$B$1:$Z$1,0))</f>
        <v>0</v>
      </c>
      <c r="Q230" s="226">
        <f>INDEX('Uganda workforce data - raw'!$A$4:$F$619,MATCH($B230, 'Uganda workforce data - raw'!$B$4:$B$619,0), MATCH("Filled Male",'Uganda workforce data - raw'!$A$4:$F$4,0))*INDEX('Mapping cadres'!$B$1:$Z$616,MATCH($B230, 'Mapping cadres'!$B$1:$B$616,0), MATCH(Q$32,'Mapping cadres'!$B$1:$Z$1,0))</f>
        <v>0</v>
      </c>
      <c r="R230" s="226">
        <f>INDEX('Uganda workforce data - raw'!$A$4:$F$619,MATCH($B230, 'Uganda workforce data - raw'!$B$4:$B$619,0), MATCH("Filled Male",'Uganda workforce data - raw'!$A$4:$F$4,0))*INDEX('Mapping cadres'!$B$1:$Z$616,MATCH($B230, 'Mapping cadres'!$B$1:$B$616,0), MATCH(R$32,'Mapping cadres'!$B$1:$Z$1,0))</f>
        <v>0</v>
      </c>
      <c r="S230" s="226">
        <f>INDEX('Uganda workforce data - raw'!$A$4:$F$619,MATCH($B230, 'Uganda workforce data - raw'!$B$4:$B$619,0), MATCH("Filled Male",'Uganda workforce data - raw'!$A$4:$F$4,0))*INDEX('Mapping cadres'!$B$1:$Z$616,MATCH($B230, 'Mapping cadres'!$B$1:$B$616,0), MATCH(S$32,'Mapping cadres'!$B$1:$Z$1,0))</f>
        <v>0</v>
      </c>
      <c r="T230" s="226">
        <f>INDEX('Uganda workforce data - raw'!$A$4:$F$619,MATCH($B230, 'Uganda workforce data - raw'!$B$4:$B$619,0), MATCH("Filled Male",'Uganda workforce data - raw'!$A$4:$F$4,0))*INDEX('Mapping cadres'!$B$1:$Z$616,MATCH($B230, 'Mapping cadres'!$B$1:$B$616,0), MATCH(T$32,'Mapping cadres'!$B$1:$Z$1,0))</f>
        <v>0</v>
      </c>
      <c r="U230" s="226">
        <f>INDEX('Uganda workforce data - raw'!$A$4:$F$619,MATCH($B230, 'Uganda workforce data - raw'!$B$4:$B$619,0), MATCH("Filled Male",'Uganda workforce data - raw'!$A$4:$F$4,0))*INDEX('Mapping cadres'!$B$1:$Z$616,MATCH($B230, 'Mapping cadres'!$B$1:$B$616,0), MATCH(U$32,'Mapping cadres'!$B$1:$Z$1,0))</f>
        <v>0</v>
      </c>
      <c r="V230" s="226">
        <f>INDEX('Uganda workforce data - raw'!$A$4:$F$619,MATCH($B230, 'Uganda workforce data - raw'!$B$4:$B$619,0), MATCH("Filled Male",'Uganda workforce data - raw'!$A$4:$F$4,0))*INDEX('Mapping cadres'!$B$1:$Z$616,MATCH($B230, 'Mapping cadres'!$B$1:$B$616,0), MATCH(V$32,'Mapping cadres'!$B$1:$Z$1,0))</f>
        <v>0</v>
      </c>
      <c r="W230" s="226">
        <f>INDEX('Uganda workforce data - raw'!$A$4:$F$619,MATCH($B230, 'Uganda workforce data - raw'!$B$4:$B$619,0), MATCH("Filled Male",'Uganda workforce data - raw'!$A$4:$F$4,0))*INDEX('Mapping cadres'!$B$1:$Z$616,MATCH($B230, 'Mapping cadres'!$B$1:$B$616,0), MATCH(W$32,'Mapping cadres'!$B$1:$Z$1,0))</f>
        <v>0</v>
      </c>
      <c r="X230" s="226">
        <f>INDEX('Uganda workforce data - raw'!$A$4:$F$619,MATCH($B230, 'Uganda workforce data - raw'!$B$4:$B$619,0), MATCH("Filled Male",'Uganda workforce data - raw'!$A$4:$F$4,0))*INDEX('Mapping cadres'!$B$1:$Z$616,MATCH($B230, 'Mapping cadres'!$B$1:$B$616,0), MATCH(X$32,'Mapping cadres'!$B$1:$Z$1,0))</f>
        <v>0</v>
      </c>
      <c r="Y230" s="226">
        <f>INDEX('Uganda workforce data - raw'!$A$4:$F$619,MATCH($B230, 'Uganda workforce data - raw'!$B$4:$B$619,0), MATCH("Filled Male",'Uganda workforce data - raw'!$A$4:$F$4,0))*INDEX('Mapping cadres'!$B$1:$Z$616,MATCH($B230, 'Mapping cadres'!$B$1:$B$616,0), MATCH(Y$32,'Mapping cadres'!$B$1:$Z$1,0))</f>
        <v>0</v>
      </c>
      <c r="Z230" s="226">
        <f>INDEX('Uganda workforce data - raw'!$A$4:$F$619,MATCH($B230, 'Uganda workforce data - raw'!$B$4:$B$619,0), MATCH("Filled Male",'Uganda workforce data - raw'!$A$4:$F$4,0))*INDEX('Mapping cadres'!$B$1:$Z$616,MATCH($B230, 'Mapping cadres'!$B$1:$B$616,0), MATCH(Z$32,'Mapping cadres'!$B$1:$Z$1,0))</f>
        <v>0</v>
      </c>
      <c r="AA230" s="226">
        <f>INDEX('Uganda workforce data - raw'!$A$4:$F$619,MATCH($B230, 'Uganda workforce data - raw'!$B$4:$B$619,0), MATCH("Filled Female",'Uganda workforce data - raw'!$A$4:$F$4,0))*INDEX('Mapping cadres'!$B$1:$Z$616,MATCH($B230, 'Mapping cadres'!$B$1:$B$616,0), MATCH(AA$32,'Mapping cadres'!$B$1:$Z$1,0))</f>
        <v>1</v>
      </c>
      <c r="AB230" s="226">
        <f>INDEX('Uganda workforce data - raw'!$A$4:$F$619,MATCH($B230, 'Uganda workforce data - raw'!$B$4:$B$619,0), MATCH("Filled Female",'Uganda workforce data - raw'!$A$4:$F$4,0))*INDEX('Mapping cadres'!$B$1:$Z$616,MATCH($B230, 'Mapping cadres'!$B$1:$B$616,0), MATCH(AB$32,'Mapping cadres'!$B$1:$Z$1,0))</f>
        <v>0</v>
      </c>
      <c r="AC230" s="226">
        <f>INDEX('Uganda workforce data - raw'!$A$4:$F$619,MATCH($B230, 'Uganda workforce data - raw'!$B$4:$B$619,0), MATCH("Filled Female",'Uganda workforce data - raw'!$A$4:$F$4,0))*INDEX('Mapping cadres'!$B$1:$Z$616,MATCH($B230, 'Mapping cadres'!$B$1:$B$616,0), MATCH(AC$32,'Mapping cadres'!$B$1:$Z$1,0))</f>
        <v>0</v>
      </c>
      <c r="AD230" s="226">
        <f>INDEX('Uganda workforce data - raw'!$A$4:$F$619,MATCH($B230, 'Uganda workforce data - raw'!$B$4:$B$619,0), MATCH("Filled Female",'Uganda workforce data - raw'!$A$4:$F$4,0))*INDEX('Mapping cadres'!$B$1:$Z$616,MATCH($B230, 'Mapping cadres'!$B$1:$B$616,0), MATCH(AD$32,'Mapping cadres'!$B$1:$Z$1,0))</f>
        <v>0</v>
      </c>
      <c r="AE230" s="226">
        <f>INDEX('Uganda workforce data - raw'!$A$4:$F$619,MATCH($B230, 'Uganda workforce data - raw'!$B$4:$B$619,0), MATCH("Filled Female",'Uganda workforce data - raw'!$A$4:$F$4,0))*INDEX('Mapping cadres'!$B$1:$Z$616,MATCH($B230, 'Mapping cadres'!$B$1:$B$616,0), MATCH(AE$32,'Mapping cadres'!$B$1:$Z$1,0))</f>
        <v>0</v>
      </c>
      <c r="AF230" s="226">
        <f>INDEX('Uganda workforce data - raw'!$A$4:$F$619,MATCH($B230, 'Uganda workforce data - raw'!$B$4:$B$619,0), MATCH("Filled Female",'Uganda workforce data - raw'!$A$4:$F$4,0))*INDEX('Mapping cadres'!$B$1:$Z$616,MATCH($B230, 'Mapping cadres'!$B$1:$B$616,0), MATCH(AF$32,'Mapping cadres'!$B$1:$Z$1,0))</f>
        <v>0</v>
      </c>
      <c r="AG230" s="226">
        <f>INDEX('Uganda workforce data - raw'!$A$4:$F$619,MATCH($B230, 'Uganda workforce data - raw'!$B$4:$B$619,0), MATCH("Filled Female",'Uganda workforce data - raw'!$A$4:$F$4,0))*INDEX('Mapping cadres'!$B$1:$Z$616,MATCH($B230, 'Mapping cadres'!$B$1:$B$616,0), MATCH(AG$32,'Mapping cadres'!$B$1:$Z$1,0))</f>
        <v>0</v>
      </c>
      <c r="AH230" s="226">
        <f>INDEX('Uganda workforce data - raw'!$A$4:$F$619,MATCH($B230, 'Uganda workforce data - raw'!$B$4:$B$619,0), MATCH("Filled Female",'Uganda workforce data - raw'!$A$4:$F$4,0))*INDEX('Mapping cadres'!$B$1:$Z$616,MATCH($B230, 'Mapping cadres'!$B$1:$B$616,0), MATCH(AH$32,'Mapping cadres'!$B$1:$Z$1,0))</f>
        <v>0</v>
      </c>
      <c r="AI230" s="226">
        <f>INDEX('Uganda workforce data - raw'!$A$4:$F$619,MATCH($B230, 'Uganda workforce data - raw'!$B$4:$B$619,0), MATCH("Filled Female",'Uganda workforce data - raw'!$A$4:$F$4,0))*INDEX('Mapping cadres'!$B$1:$Z$616,MATCH($B230, 'Mapping cadres'!$B$1:$B$616,0), MATCH(AI$32,'Mapping cadres'!$B$1:$Z$1,0))</f>
        <v>0</v>
      </c>
      <c r="AJ230" s="226">
        <f>INDEX('Uganda workforce data - raw'!$A$4:$F$619,MATCH($B230, 'Uganda workforce data - raw'!$B$4:$B$619,0), MATCH("Filled Female",'Uganda workforce data - raw'!$A$4:$F$4,0))*INDEX('Mapping cadres'!$B$1:$Z$616,MATCH($B230, 'Mapping cadres'!$B$1:$B$616,0), MATCH(AJ$32,'Mapping cadres'!$B$1:$Z$1,0))</f>
        <v>0</v>
      </c>
      <c r="AK230" s="226">
        <f>INDEX('Uganda workforce data - raw'!$A$4:$F$619,MATCH($B230, 'Uganda workforce data - raw'!$B$4:$B$619,0), MATCH("Filled Female",'Uganda workforce data - raw'!$A$4:$F$4,0))*INDEX('Mapping cadres'!$B$1:$Z$616,MATCH($B230, 'Mapping cadres'!$B$1:$B$616,0), MATCH(AK$32,'Mapping cadres'!$B$1:$Z$1,0))</f>
        <v>0</v>
      </c>
      <c r="AL230" s="226">
        <f>INDEX('Uganda workforce data - raw'!$A$4:$F$619,MATCH($B230, 'Uganda workforce data - raw'!$B$4:$B$619,0), MATCH("Filled Female",'Uganda workforce data - raw'!$A$4:$F$4,0))*INDEX('Mapping cadres'!$B$1:$Z$616,MATCH($B230, 'Mapping cadres'!$B$1:$B$616,0), MATCH(AL$32,'Mapping cadres'!$B$1:$Z$1,0))</f>
        <v>0</v>
      </c>
      <c r="AM230" s="226">
        <f>INDEX('Uganda workforce data - raw'!$A$4:$F$619,MATCH($B230, 'Uganda workforce data - raw'!$B$4:$B$619,0), MATCH("Filled Female",'Uganda workforce data - raw'!$A$4:$F$4,0))*INDEX('Mapping cadres'!$B$1:$Z$616,MATCH($B230, 'Mapping cadres'!$B$1:$B$616,0), MATCH(AM$32,'Mapping cadres'!$B$1:$Z$1,0))</f>
        <v>0</v>
      </c>
      <c r="AN230" s="226">
        <f>INDEX('Uganda workforce data - raw'!$A$4:$F$619,MATCH($B230, 'Uganda workforce data - raw'!$B$4:$B$619,0), MATCH("Filled Female",'Uganda workforce data - raw'!$A$4:$F$4,0))*INDEX('Mapping cadres'!$B$1:$Z$616,MATCH($B230, 'Mapping cadres'!$B$1:$B$616,0), MATCH(AN$32,'Mapping cadres'!$B$1:$Z$1,0))</f>
        <v>0</v>
      </c>
      <c r="AO230" s="226">
        <f>INDEX('Uganda workforce data - raw'!$A$4:$F$619,MATCH($B230, 'Uganda workforce data - raw'!$B$4:$B$619,0), MATCH("Filled Female",'Uganda workforce data - raw'!$A$4:$F$4,0))*INDEX('Mapping cadres'!$B$1:$Z$616,MATCH($B230, 'Mapping cadres'!$B$1:$B$616,0), MATCH(AO$32,'Mapping cadres'!$B$1:$Z$1,0))</f>
        <v>0</v>
      </c>
      <c r="AP230" s="226">
        <f>INDEX('Uganda workforce data - raw'!$A$4:$F$619,MATCH($B230, 'Uganda workforce data - raw'!$B$4:$B$619,0), MATCH("Filled Female",'Uganda workforce data - raw'!$A$4:$F$4,0))*INDEX('Mapping cadres'!$B$1:$Z$616,MATCH($B230, 'Mapping cadres'!$B$1:$B$616,0), MATCH(AP$32,'Mapping cadres'!$B$1:$Z$1,0))</f>
        <v>0</v>
      </c>
      <c r="AQ230" s="226">
        <f>INDEX('Uganda workforce data - raw'!$A$4:$F$619,MATCH($B230, 'Uganda workforce data - raw'!$B$4:$B$619,0), MATCH("Filled Female",'Uganda workforce data - raw'!$A$4:$F$4,0))*INDEX('Mapping cadres'!$B$1:$Z$616,MATCH($B230, 'Mapping cadres'!$B$1:$B$616,0), MATCH(AQ$32,'Mapping cadres'!$B$1:$Z$1,0))</f>
        <v>0</v>
      </c>
      <c r="AR230" s="226">
        <f>INDEX('Uganda workforce data - raw'!$A$4:$F$619,MATCH($B230, 'Uganda workforce data - raw'!$B$4:$B$619,0), MATCH("Filled Female",'Uganda workforce data - raw'!$A$4:$F$4,0))*INDEX('Mapping cadres'!$B$1:$Z$616,MATCH($B230, 'Mapping cadres'!$B$1:$B$616,0), MATCH(AR$32,'Mapping cadres'!$B$1:$Z$1,0))</f>
        <v>0</v>
      </c>
      <c r="AS230" s="226">
        <f>INDEX('Uganda workforce data - raw'!$A$4:$F$619,MATCH($B230, 'Uganda workforce data - raw'!$B$4:$B$619,0), MATCH("Filled Female",'Uganda workforce data - raw'!$A$4:$F$4,0))*INDEX('Mapping cadres'!$B$1:$Z$616,MATCH($B230, 'Mapping cadres'!$B$1:$B$616,0), MATCH(AS$32,'Mapping cadres'!$B$1:$Z$1,0))</f>
        <v>0</v>
      </c>
      <c r="AT230" s="226">
        <f>INDEX('Uganda workforce data - raw'!$A$4:$F$619,MATCH($B230, 'Uganda workforce data - raw'!$B$4:$B$619,0), MATCH("Filled Female",'Uganda workforce data - raw'!$A$4:$F$4,0))*INDEX('Mapping cadres'!$B$1:$Z$616,MATCH($B230, 'Mapping cadres'!$B$1:$B$616,0), MATCH(AT$32,'Mapping cadres'!$B$1:$Z$1,0))</f>
        <v>0</v>
      </c>
      <c r="AU230" s="226">
        <f>INDEX('Uganda workforce data - raw'!$A$4:$F$619,MATCH($B230, 'Uganda workforce data - raw'!$B$4:$B$619,0), MATCH("Filled Female",'Uganda workforce data - raw'!$A$4:$F$4,0))*INDEX('Mapping cadres'!$B$1:$Z$616,MATCH($B230, 'Mapping cadres'!$B$1:$B$616,0), MATCH(AU$32,'Mapping cadres'!$B$1:$Z$1,0))</f>
        <v>0</v>
      </c>
      <c r="AV230" s="226">
        <f>INDEX('Uganda workforce data - raw'!$A$4:$F$619,MATCH($B230, 'Uganda workforce data - raw'!$B$4:$B$619,0), MATCH("Filled Female",'Uganda workforce data - raw'!$A$4:$F$4,0))*INDEX('Mapping cadres'!$B$1:$Z$616,MATCH($B230, 'Mapping cadres'!$B$1:$B$616,0), MATCH(AV$32,'Mapping cadres'!$B$1:$Z$1,0))</f>
        <v>0</v>
      </c>
      <c r="AW230" s="226">
        <f>INDEX('Uganda workforce data - raw'!$A$4:$F$619,MATCH($B230, 'Uganda workforce data - raw'!$B$4:$B$619,0), MATCH("Filled Female",'Uganda workforce data - raw'!$A$4:$F$4,0))*INDEX('Mapping cadres'!$B$1:$Z$616,MATCH($B230, 'Mapping cadres'!$B$1:$B$616,0), MATCH(AW$32,'Mapping cadres'!$B$1:$Z$1,0))</f>
        <v>0</v>
      </c>
      <c r="AX230" s="226">
        <f>INDEX('Uganda workforce data - raw'!$A$4:$F$619,MATCH($B230, 'Uganda workforce data - raw'!$B$4:$B$619,0), MATCH("Filled Female",'Uganda workforce data - raw'!$A$4:$F$4,0))*INDEX('Mapping cadres'!$B$1:$Z$616,MATCH($B230, 'Mapping cadres'!$B$1:$B$616,0), MATCH(AX$32,'Mapping cadres'!$B$1:$Z$1,0))</f>
        <v>0</v>
      </c>
      <c r="AY230" s="226">
        <f t="shared" si="77"/>
        <v>1</v>
      </c>
      <c r="AZ230" s="226">
        <f t="shared" si="78"/>
        <v>0</v>
      </c>
      <c r="BA230" s="226">
        <f t="shared" si="79"/>
        <v>0</v>
      </c>
      <c r="BB230" s="226">
        <f t="shared" si="80"/>
        <v>0</v>
      </c>
      <c r="BC230" s="226">
        <f t="shared" si="81"/>
        <v>0</v>
      </c>
      <c r="BD230" s="226">
        <f t="shared" si="82"/>
        <v>0</v>
      </c>
      <c r="BE230" s="226">
        <f t="shared" si="83"/>
        <v>0</v>
      </c>
      <c r="BF230" s="226">
        <f t="shared" si="84"/>
        <v>0</v>
      </c>
      <c r="BG230" s="226">
        <f t="shared" si="85"/>
        <v>0</v>
      </c>
      <c r="BH230" s="226">
        <f t="shared" si="86"/>
        <v>0</v>
      </c>
      <c r="BI230" s="226">
        <f t="shared" si="87"/>
        <v>0</v>
      </c>
      <c r="BJ230" s="226">
        <f t="shared" si="88"/>
        <v>0</v>
      </c>
      <c r="BK230" s="226">
        <f t="shared" si="89"/>
        <v>0</v>
      </c>
      <c r="BL230" s="226">
        <f t="shared" si="90"/>
        <v>0</v>
      </c>
      <c r="BM230" s="226">
        <f t="shared" si="91"/>
        <v>0</v>
      </c>
      <c r="BN230" s="226">
        <f t="shared" si="92"/>
        <v>0</v>
      </c>
      <c r="BO230" s="226">
        <f t="shared" si="93"/>
        <v>0</v>
      </c>
      <c r="BP230" s="226">
        <f t="shared" si="94"/>
        <v>0</v>
      </c>
      <c r="BQ230" s="226">
        <f t="shared" si="95"/>
        <v>0</v>
      </c>
      <c r="BR230" s="226">
        <f t="shared" si="96"/>
        <v>0</v>
      </c>
      <c r="BS230" s="226">
        <f t="shared" si="97"/>
        <v>0</v>
      </c>
      <c r="BT230" s="226">
        <f t="shared" si="98"/>
        <v>0</v>
      </c>
      <c r="BU230" s="226">
        <f t="shared" si="99"/>
        <v>0</v>
      </c>
      <c r="BV230" s="226">
        <f t="shared" si="100"/>
        <v>0</v>
      </c>
    </row>
    <row r="231" spans="1:74">
      <c r="A231" s="226">
        <v>199</v>
      </c>
      <c r="B231" s="226" t="s">
        <v>1503</v>
      </c>
      <c r="C231" s="226">
        <f>INDEX('Uganda workforce data - raw'!$A$4:$F$619,MATCH($B231, 'Uganda workforce data - raw'!$B$4:$B$619,0), MATCH("Filled Male",'Uganda workforce data - raw'!$A$4:$F$4,0))*INDEX('Mapping cadres'!$B$1:$Z$616,MATCH($B231, 'Mapping cadres'!$B$1:$B$616,0), MATCH(C$32,'Mapping cadres'!$B$1:$Z$1,0))</f>
        <v>1</v>
      </c>
      <c r="D231" s="226">
        <f>INDEX('Uganda workforce data - raw'!$A$4:$F$619,MATCH($B231, 'Uganda workforce data - raw'!$B$4:$B$619,0), MATCH("Filled Male",'Uganda workforce data - raw'!$A$4:$F$4,0))*INDEX('Mapping cadres'!$B$1:$Z$616,MATCH($B231, 'Mapping cadres'!$B$1:$B$616,0), MATCH(D$32,'Mapping cadres'!$B$1:$Z$1,0))</f>
        <v>0</v>
      </c>
      <c r="E231" s="226">
        <f>INDEX('Uganda workforce data - raw'!$A$4:$F$619,MATCH($B231, 'Uganda workforce data - raw'!$B$4:$B$619,0), MATCH("Filled Male",'Uganda workforce data - raw'!$A$4:$F$4,0))*INDEX('Mapping cadres'!$B$1:$Z$616,MATCH($B231, 'Mapping cadres'!$B$1:$B$616,0), MATCH(E$32,'Mapping cadres'!$B$1:$Z$1,0))</f>
        <v>0</v>
      </c>
      <c r="F231" s="226">
        <f>INDEX('Uganda workforce data - raw'!$A$4:$F$619,MATCH($B231, 'Uganda workforce data - raw'!$B$4:$B$619,0), MATCH("Filled Male",'Uganda workforce data - raw'!$A$4:$F$4,0))*INDEX('Mapping cadres'!$B$1:$Z$616,MATCH($B231, 'Mapping cadres'!$B$1:$B$616,0), MATCH(F$32,'Mapping cadres'!$B$1:$Z$1,0))</f>
        <v>0</v>
      </c>
      <c r="G231" s="226">
        <f>INDEX('Uganda workforce data - raw'!$A$4:$F$619,MATCH($B231, 'Uganda workforce data - raw'!$B$4:$B$619,0), MATCH("Filled Male",'Uganda workforce data - raw'!$A$4:$F$4,0))*INDEX('Mapping cadres'!$B$1:$Z$616,MATCH($B231, 'Mapping cadres'!$B$1:$B$616,0), MATCH(G$32,'Mapping cadres'!$B$1:$Z$1,0))</f>
        <v>0</v>
      </c>
      <c r="H231" s="226">
        <f>INDEX('Uganda workforce data - raw'!$A$4:$F$619,MATCH($B231, 'Uganda workforce data - raw'!$B$4:$B$619,0), MATCH("Filled Male",'Uganda workforce data - raw'!$A$4:$F$4,0))*INDEX('Mapping cadres'!$B$1:$Z$616,MATCH($B231, 'Mapping cadres'!$B$1:$B$616,0), MATCH(H$32,'Mapping cadres'!$B$1:$Z$1,0))</f>
        <v>0</v>
      </c>
      <c r="I231" s="226">
        <f>INDEX('Uganda workforce data - raw'!$A$4:$F$619,MATCH($B231, 'Uganda workforce data - raw'!$B$4:$B$619,0), MATCH("Filled Male",'Uganda workforce data - raw'!$A$4:$F$4,0))*INDEX('Mapping cadres'!$B$1:$Z$616,MATCH($B231, 'Mapping cadres'!$B$1:$B$616,0), MATCH(I$32,'Mapping cadres'!$B$1:$Z$1,0))</f>
        <v>0</v>
      </c>
      <c r="J231" s="226">
        <f>INDEX('Uganda workforce data - raw'!$A$4:$F$619,MATCH($B231, 'Uganda workforce data - raw'!$B$4:$B$619,0), MATCH("Filled Male",'Uganda workforce data - raw'!$A$4:$F$4,0))*INDEX('Mapping cadres'!$B$1:$Z$616,MATCH($B231, 'Mapping cadres'!$B$1:$B$616,0), MATCH(J$32,'Mapping cadres'!$B$1:$Z$1,0))</f>
        <v>0</v>
      </c>
      <c r="K231" s="226">
        <f>INDEX('Uganda workforce data - raw'!$A$4:$F$619,MATCH($B231, 'Uganda workforce data - raw'!$B$4:$B$619,0), MATCH("Filled Male",'Uganda workforce data - raw'!$A$4:$F$4,0))*INDEX('Mapping cadres'!$B$1:$Z$616,MATCH($B231, 'Mapping cadres'!$B$1:$B$616,0), MATCH(K$32,'Mapping cadres'!$B$1:$Z$1,0))</f>
        <v>0</v>
      </c>
      <c r="L231" s="226">
        <f>INDEX('Uganda workforce data - raw'!$A$4:$F$619,MATCH($B231, 'Uganda workforce data - raw'!$B$4:$B$619,0), MATCH("Filled Male",'Uganda workforce data - raw'!$A$4:$F$4,0))*INDEX('Mapping cadres'!$B$1:$Z$616,MATCH($B231, 'Mapping cadres'!$B$1:$B$616,0), MATCH(L$32,'Mapping cadres'!$B$1:$Z$1,0))</f>
        <v>0</v>
      </c>
      <c r="M231" s="226">
        <f>INDEX('Uganda workforce data - raw'!$A$4:$F$619,MATCH($B231, 'Uganda workforce data - raw'!$B$4:$B$619,0), MATCH("Filled Male",'Uganda workforce data - raw'!$A$4:$F$4,0))*INDEX('Mapping cadres'!$B$1:$Z$616,MATCH($B231, 'Mapping cadres'!$B$1:$B$616,0), MATCH(M$32,'Mapping cadres'!$B$1:$Z$1,0))</f>
        <v>0</v>
      </c>
      <c r="N231" s="226">
        <f>INDEX('Uganda workforce data - raw'!$A$4:$F$619,MATCH($B231, 'Uganda workforce data - raw'!$B$4:$B$619,0), MATCH("Filled Male",'Uganda workforce data - raw'!$A$4:$F$4,0))*INDEX('Mapping cadres'!$B$1:$Z$616,MATCH($B231, 'Mapping cadres'!$B$1:$B$616,0), MATCH(N$32,'Mapping cadres'!$B$1:$Z$1,0))</f>
        <v>0</v>
      </c>
      <c r="O231" s="226">
        <f>INDEX('Uganda workforce data - raw'!$A$4:$F$619,MATCH($B231, 'Uganda workforce data - raw'!$B$4:$B$619,0), MATCH("Filled Male",'Uganda workforce data - raw'!$A$4:$F$4,0))*INDEX('Mapping cadres'!$B$1:$Z$616,MATCH($B231, 'Mapping cadres'!$B$1:$B$616,0), MATCH(O$32,'Mapping cadres'!$B$1:$Z$1,0))</f>
        <v>0</v>
      </c>
      <c r="P231" s="226">
        <f>INDEX('Uganda workforce data - raw'!$A$4:$F$619,MATCH($B231, 'Uganda workforce data - raw'!$B$4:$B$619,0), MATCH("Filled Male",'Uganda workforce data - raw'!$A$4:$F$4,0))*INDEX('Mapping cadres'!$B$1:$Z$616,MATCH($B231, 'Mapping cadres'!$B$1:$B$616,0), MATCH(P$32,'Mapping cadres'!$B$1:$Z$1,0))</f>
        <v>0</v>
      </c>
      <c r="Q231" s="226">
        <f>INDEX('Uganda workforce data - raw'!$A$4:$F$619,MATCH($B231, 'Uganda workforce data - raw'!$B$4:$B$619,0), MATCH("Filled Male",'Uganda workforce data - raw'!$A$4:$F$4,0))*INDEX('Mapping cadres'!$B$1:$Z$616,MATCH($B231, 'Mapping cadres'!$B$1:$B$616,0), MATCH(Q$32,'Mapping cadres'!$B$1:$Z$1,0))</f>
        <v>0</v>
      </c>
      <c r="R231" s="226">
        <f>INDEX('Uganda workforce data - raw'!$A$4:$F$619,MATCH($B231, 'Uganda workforce data - raw'!$B$4:$B$619,0), MATCH("Filled Male",'Uganda workforce data - raw'!$A$4:$F$4,0))*INDEX('Mapping cadres'!$B$1:$Z$616,MATCH($B231, 'Mapping cadres'!$B$1:$B$616,0), MATCH(R$32,'Mapping cadres'!$B$1:$Z$1,0))</f>
        <v>0</v>
      </c>
      <c r="S231" s="226">
        <f>INDEX('Uganda workforce data - raw'!$A$4:$F$619,MATCH($B231, 'Uganda workforce data - raw'!$B$4:$B$619,0), MATCH("Filled Male",'Uganda workforce data - raw'!$A$4:$F$4,0))*INDEX('Mapping cadres'!$B$1:$Z$616,MATCH($B231, 'Mapping cadres'!$B$1:$B$616,0), MATCH(S$32,'Mapping cadres'!$B$1:$Z$1,0))</f>
        <v>0</v>
      </c>
      <c r="T231" s="226">
        <f>INDEX('Uganda workforce data - raw'!$A$4:$F$619,MATCH($B231, 'Uganda workforce data - raw'!$B$4:$B$619,0), MATCH("Filled Male",'Uganda workforce data - raw'!$A$4:$F$4,0))*INDEX('Mapping cadres'!$B$1:$Z$616,MATCH($B231, 'Mapping cadres'!$B$1:$B$616,0), MATCH(T$32,'Mapping cadres'!$B$1:$Z$1,0))</f>
        <v>0</v>
      </c>
      <c r="U231" s="226">
        <f>INDEX('Uganda workforce data - raw'!$A$4:$F$619,MATCH($B231, 'Uganda workforce data - raw'!$B$4:$B$619,0), MATCH("Filled Male",'Uganda workforce data - raw'!$A$4:$F$4,0))*INDEX('Mapping cadres'!$B$1:$Z$616,MATCH($B231, 'Mapping cadres'!$B$1:$B$616,0), MATCH(U$32,'Mapping cadres'!$B$1:$Z$1,0))</f>
        <v>0</v>
      </c>
      <c r="V231" s="226">
        <f>INDEX('Uganda workforce data - raw'!$A$4:$F$619,MATCH($B231, 'Uganda workforce data - raw'!$B$4:$B$619,0), MATCH("Filled Male",'Uganda workforce data - raw'!$A$4:$F$4,0))*INDEX('Mapping cadres'!$B$1:$Z$616,MATCH($B231, 'Mapping cadres'!$B$1:$B$616,0), MATCH(V$32,'Mapping cadres'!$B$1:$Z$1,0))</f>
        <v>0</v>
      </c>
      <c r="W231" s="226">
        <f>INDEX('Uganda workforce data - raw'!$A$4:$F$619,MATCH($B231, 'Uganda workforce data - raw'!$B$4:$B$619,0), MATCH("Filled Male",'Uganda workforce data - raw'!$A$4:$F$4,0))*INDEX('Mapping cadres'!$B$1:$Z$616,MATCH($B231, 'Mapping cadres'!$B$1:$B$616,0), MATCH(W$32,'Mapping cadres'!$B$1:$Z$1,0))</f>
        <v>0</v>
      </c>
      <c r="X231" s="226">
        <f>INDEX('Uganda workforce data - raw'!$A$4:$F$619,MATCH($B231, 'Uganda workforce data - raw'!$B$4:$B$619,0), MATCH("Filled Male",'Uganda workforce data - raw'!$A$4:$F$4,0))*INDEX('Mapping cadres'!$B$1:$Z$616,MATCH($B231, 'Mapping cadres'!$B$1:$B$616,0), MATCH(X$32,'Mapping cadres'!$B$1:$Z$1,0))</f>
        <v>0</v>
      </c>
      <c r="Y231" s="226">
        <f>INDEX('Uganda workforce data - raw'!$A$4:$F$619,MATCH($B231, 'Uganda workforce data - raw'!$B$4:$B$619,0), MATCH("Filled Male",'Uganda workforce data - raw'!$A$4:$F$4,0))*INDEX('Mapping cadres'!$B$1:$Z$616,MATCH($B231, 'Mapping cadres'!$B$1:$B$616,0), MATCH(Y$32,'Mapping cadres'!$B$1:$Z$1,0))</f>
        <v>0</v>
      </c>
      <c r="Z231" s="226">
        <f>INDEX('Uganda workforce data - raw'!$A$4:$F$619,MATCH($B231, 'Uganda workforce data - raw'!$B$4:$B$619,0), MATCH("Filled Male",'Uganda workforce data - raw'!$A$4:$F$4,0))*INDEX('Mapping cadres'!$B$1:$Z$616,MATCH($B231, 'Mapping cadres'!$B$1:$B$616,0), MATCH(Z$32,'Mapping cadres'!$B$1:$Z$1,0))</f>
        <v>0</v>
      </c>
      <c r="AA231" s="226">
        <f>INDEX('Uganda workforce data - raw'!$A$4:$F$619,MATCH($B231, 'Uganda workforce data - raw'!$B$4:$B$619,0), MATCH("Filled Female",'Uganda workforce data - raw'!$A$4:$F$4,0))*INDEX('Mapping cadres'!$B$1:$Z$616,MATCH($B231, 'Mapping cadres'!$B$1:$B$616,0), MATCH(AA$32,'Mapping cadres'!$B$1:$Z$1,0))</f>
        <v>0</v>
      </c>
      <c r="AB231" s="226">
        <f>INDEX('Uganda workforce data - raw'!$A$4:$F$619,MATCH($B231, 'Uganda workforce data - raw'!$B$4:$B$619,0), MATCH("Filled Female",'Uganda workforce data - raw'!$A$4:$F$4,0))*INDEX('Mapping cadres'!$B$1:$Z$616,MATCH($B231, 'Mapping cadres'!$B$1:$B$616,0), MATCH(AB$32,'Mapping cadres'!$B$1:$Z$1,0))</f>
        <v>0</v>
      </c>
      <c r="AC231" s="226">
        <f>INDEX('Uganda workforce data - raw'!$A$4:$F$619,MATCH($B231, 'Uganda workforce data - raw'!$B$4:$B$619,0), MATCH("Filled Female",'Uganda workforce data - raw'!$A$4:$F$4,0))*INDEX('Mapping cadres'!$B$1:$Z$616,MATCH($B231, 'Mapping cadres'!$B$1:$B$616,0), MATCH(AC$32,'Mapping cadres'!$B$1:$Z$1,0))</f>
        <v>0</v>
      </c>
      <c r="AD231" s="226">
        <f>INDEX('Uganda workforce data - raw'!$A$4:$F$619,MATCH($B231, 'Uganda workforce data - raw'!$B$4:$B$619,0), MATCH("Filled Female",'Uganda workforce data - raw'!$A$4:$F$4,0))*INDEX('Mapping cadres'!$B$1:$Z$616,MATCH($B231, 'Mapping cadres'!$B$1:$B$616,0), MATCH(AD$32,'Mapping cadres'!$B$1:$Z$1,0))</f>
        <v>0</v>
      </c>
      <c r="AE231" s="226">
        <f>INDEX('Uganda workforce data - raw'!$A$4:$F$619,MATCH($B231, 'Uganda workforce data - raw'!$B$4:$B$619,0), MATCH("Filled Female",'Uganda workforce data - raw'!$A$4:$F$4,0))*INDEX('Mapping cadres'!$B$1:$Z$616,MATCH($B231, 'Mapping cadres'!$B$1:$B$616,0), MATCH(AE$32,'Mapping cadres'!$B$1:$Z$1,0))</f>
        <v>0</v>
      </c>
      <c r="AF231" s="226">
        <f>INDEX('Uganda workforce data - raw'!$A$4:$F$619,MATCH($B231, 'Uganda workforce data - raw'!$B$4:$B$619,0), MATCH("Filled Female",'Uganda workforce data - raw'!$A$4:$F$4,0))*INDEX('Mapping cadres'!$B$1:$Z$616,MATCH($B231, 'Mapping cadres'!$B$1:$B$616,0), MATCH(AF$32,'Mapping cadres'!$B$1:$Z$1,0))</f>
        <v>0</v>
      </c>
      <c r="AG231" s="226">
        <f>INDEX('Uganda workforce data - raw'!$A$4:$F$619,MATCH($B231, 'Uganda workforce data - raw'!$B$4:$B$619,0), MATCH("Filled Female",'Uganda workforce data - raw'!$A$4:$F$4,0))*INDEX('Mapping cadres'!$B$1:$Z$616,MATCH($B231, 'Mapping cadres'!$B$1:$B$616,0), MATCH(AG$32,'Mapping cadres'!$B$1:$Z$1,0))</f>
        <v>0</v>
      </c>
      <c r="AH231" s="226">
        <f>INDEX('Uganda workforce data - raw'!$A$4:$F$619,MATCH($B231, 'Uganda workforce data - raw'!$B$4:$B$619,0), MATCH("Filled Female",'Uganda workforce data - raw'!$A$4:$F$4,0))*INDEX('Mapping cadres'!$B$1:$Z$616,MATCH($B231, 'Mapping cadres'!$B$1:$B$616,0), MATCH(AH$32,'Mapping cadres'!$B$1:$Z$1,0))</f>
        <v>0</v>
      </c>
      <c r="AI231" s="226">
        <f>INDEX('Uganda workforce data - raw'!$A$4:$F$619,MATCH($B231, 'Uganda workforce data - raw'!$B$4:$B$619,0), MATCH("Filled Female",'Uganda workforce data - raw'!$A$4:$F$4,0))*INDEX('Mapping cadres'!$B$1:$Z$616,MATCH($B231, 'Mapping cadres'!$B$1:$B$616,0), MATCH(AI$32,'Mapping cadres'!$B$1:$Z$1,0))</f>
        <v>0</v>
      </c>
      <c r="AJ231" s="226">
        <f>INDEX('Uganda workforce data - raw'!$A$4:$F$619,MATCH($B231, 'Uganda workforce data - raw'!$B$4:$B$619,0), MATCH("Filled Female",'Uganda workforce data - raw'!$A$4:$F$4,0))*INDEX('Mapping cadres'!$B$1:$Z$616,MATCH($B231, 'Mapping cadres'!$B$1:$B$616,0), MATCH(AJ$32,'Mapping cadres'!$B$1:$Z$1,0))</f>
        <v>0</v>
      </c>
      <c r="AK231" s="226">
        <f>INDEX('Uganda workforce data - raw'!$A$4:$F$619,MATCH($B231, 'Uganda workforce data - raw'!$B$4:$B$619,0), MATCH("Filled Female",'Uganda workforce data - raw'!$A$4:$F$4,0))*INDEX('Mapping cadres'!$B$1:$Z$616,MATCH($B231, 'Mapping cadres'!$B$1:$B$616,0), MATCH(AK$32,'Mapping cadres'!$B$1:$Z$1,0))</f>
        <v>0</v>
      </c>
      <c r="AL231" s="226">
        <f>INDEX('Uganda workforce data - raw'!$A$4:$F$619,MATCH($B231, 'Uganda workforce data - raw'!$B$4:$B$619,0), MATCH("Filled Female",'Uganda workforce data - raw'!$A$4:$F$4,0))*INDEX('Mapping cadres'!$B$1:$Z$616,MATCH($B231, 'Mapping cadres'!$B$1:$B$616,0), MATCH(AL$32,'Mapping cadres'!$B$1:$Z$1,0))</f>
        <v>0</v>
      </c>
      <c r="AM231" s="226">
        <f>INDEX('Uganda workforce data - raw'!$A$4:$F$619,MATCH($B231, 'Uganda workforce data - raw'!$B$4:$B$619,0), MATCH("Filled Female",'Uganda workforce data - raw'!$A$4:$F$4,0))*INDEX('Mapping cadres'!$B$1:$Z$616,MATCH($B231, 'Mapping cadres'!$B$1:$B$616,0), MATCH(AM$32,'Mapping cadres'!$B$1:$Z$1,0))</f>
        <v>0</v>
      </c>
      <c r="AN231" s="226">
        <f>INDEX('Uganda workforce data - raw'!$A$4:$F$619,MATCH($B231, 'Uganda workforce data - raw'!$B$4:$B$619,0), MATCH("Filled Female",'Uganda workforce data - raw'!$A$4:$F$4,0))*INDEX('Mapping cadres'!$B$1:$Z$616,MATCH($B231, 'Mapping cadres'!$B$1:$B$616,0), MATCH(AN$32,'Mapping cadres'!$B$1:$Z$1,0))</f>
        <v>0</v>
      </c>
      <c r="AO231" s="226">
        <f>INDEX('Uganda workforce data - raw'!$A$4:$F$619,MATCH($B231, 'Uganda workforce data - raw'!$B$4:$B$619,0), MATCH("Filled Female",'Uganda workforce data - raw'!$A$4:$F$4,0))*INDEX('Mapping cadres'!$B$1:$Z$616,MATCH($B231, 'Mapping cadres'!$B$1:$B$616,0), MATCH(AO$32,'Mapping cadres'!$B$1:$Z$1,0))</f>
        <v>0</v>
      </c>
      <c r="AP231" s="226">
        <f>INDEX('Uganda workforce data - raw'!$A$4:$F$619,MATCH($B231, 'Uganda workforce data - raw'!$B$4:$B$619,0), MATCH("Filled Female",'Uganda workforce data - raw'!$A$4:$F$4,0))*INDEX('Mapping cadres'!$B$1:$Z$616,MATCH($B231, 'Mapping cadres'!$B$1:$B$616,0), MATCH(AP$32,'Mapping cadres'!$B$1:$Z$1,0))</f>
        <v>0</v>
      </c>
      <c r="AQ231" s="226">
        <f>INDEX('Uganda workforce data - raw'!$A$4:$F$619,MATCH($B231, 'Uganda workforce data - raw'!$B$4:$B$619,0), MATCH("Filled Female",'Uganda workforce data - raw'!$A$4:$F$4,0))*INDEX('Mapping cadres'!$B$1:$Z$616,MATCH($B231, 'Mapping cadres'!$B$1:$B$616,0), MATCH(AQ$32,'Mapping cadres'!$B$1:$Z$1,0))</f>
        <v>0</v>
      </c>
      <c r="AR231" s="226">
        <f>INDEX('Uganda workforce data - raw'!$A$4:$F$619,MATCH($B231, 'Uganda workforce data - raw'!$B$4:$B$619,0), MATCH("Filled Female",'Uganda workforce data - raw'!$A$4:$F$4,0))*INDEX('Mapping cadres'!$B$1:$Z$616,MATCH($B231, 'Mapping cadres'!$B$1:$B$616,0), MATCH(AR$32,'Mapping cadres'!$B$1:$Z$1,0))</f>
        <v>0</v>
      </c>
      <c r="AS231" s="226">
        <f>INDEX('Uganda workforce data - raw'!$A$4:$F$619,MATCH($B231, 'Uganda workforce data - raw'!$B$4:$B$619,0), MATCH("Filled Female",'Uganda workforce data - raw'!$A$4:$F$4,0))*INDEX('Mapping cadres'!$B$1:$Z$616,MATCH($B231, 'Mapping cadres'!$B$1:$B$616,0), MATCH(AS$32,'Mapping cadres'!$B$1:$Z$1,0))</f>
        <v>0</v>
      </c>
      <c r="AT231" s="226">
        <f>INDEX('Uganda workforce data - raw'!$A$4:$F$619,MATCH($B231, 'Uganda workforce data - raw'!$B$4:$B$619,0), MATCH("Filled Female",'Uganda workforce data - raw'!$A$4:$F$4,0))*INDEX('Mapping cadres'!$B$1:$Z$616,MATCH($B231, 'Mapping cadres'!$B$1:$B$616,0), MATCH(AT$32,'Mapping cadres'!$B$1:$Z$1,0))</f>
        <v>0</v>
      </c>
      <c r="AU231" s="226">
        <f>INDEX('Uganda workforce data - raw'!$A$4:$F$619,MATCH($B231, 'Uganda workforce data - raw'!$B$4:$B$619,0), MATCH("Filled Female",'Uganda workforce data - raw'!$A$4:$F$4,0))*INDEX('Mapping cadres'!$B$1:$Z$616,MATCH($B231, 'Mapping cadres'!$B$1:$B$616,0), MATCH(AU$32,'Mapping cadres'!$B$1:$Z$1,0))</f>
        <v>0</v>
      </c>
      <c r="AV231" s="226">
        <f>INDEX('Uganda workforce data - raw'!$A$4:$F$619,MATCH($B231, 'Uganda workforce data - raw'!$B$4:$B$619,0), MATCH("Filled Female",'Uganda workforce data - raw'!$A$4:$F$4,0))*INDEX('Mapping cadres'!$B$1:$Z$616,MATCH($B231, 'Mapping cadres'!$B$1:$B$616,0), MATCH(AV$32,'Mapping cadres'!$B$1:$Z$1,0))</f>
        <v>0</v>
      </c>
      <c r="AW231" s="226">
        <f>INDEX('Uganda workforce data - raw'!$A$4:$F$619,MATCH($B231, 'Uganda workforce data - raw'!$B$4:$B$619,0), MATCH("Filled Female",'Uganda workforce data - raw'!$A$4:$F$4,0))*INDEX('Mapping cadres'!$B$1:$Z$616,MATCH($B231, 'Mapping cadres'!$B$1:$B$616,0), MATCH(AW$32,'Mapping cadres'!$B$1:$Z$1,0))</f>
        <v>0</v>
      </c>
      <c r="AX231" s="226">
        <f>INDEX('Uganda workforce data - raw'!$A$4:$F$619,MATCH($B231, 'Uganda workforce data - raw'!$B$4:$B$619,0), MATCH("Filled Female",'Uganda workforce data - raw'!$A$4:$F$4,0))*INDEX('Mapping cadres'!$B$1:$Z$616,MATCH($B231, 'Mapping cadres'!$B$1:$B$616,0), MATCH(AX$32,'Mapping cadres'!$B$1:$Z$1,0))</f>
        <v>0</v>
      </c>
      <c r="AY231" s="226">
        <f t="shared" si="77"/>
        <v>1</v>
      </c>
      <c r="AZ231" s="226">
        <f t="shared" si="78"/>
        <v>0</v>
      </c>
      <c r="BA231" s="226">
        <f t="shared" si="79"/>
        <v>0</v>
      </c>
      <c r="BB231" s="226">
        <f t="shared" si="80"/>
        <v>0</v>
      </c>
      <c r="BC231" s="226">
        <f t="shared" si="81"/>
        <v>0</v>
      </c>
      <c r="BD231" s="226">
        <f t="shared" si="82"/>
        <v>0</v>
      </c>
      <c r="BE231" s="226">
        <f t="shared" si="83"/>
        <v>0</v>
      </c>
      <c r="BF231" s="226">
        <f t="shared" si="84"/>
        <v>0</v>
      </c>
      <c r="BG231" s="226">
        <f t="shared" si="85"/>
        <v>0</v>
      </c>
      <c r="BH231" s="226">
        <f t="shared" si="86"/>
        <v>0</v>
      </c>
      <c r="BI231" s="226">
        <f t="shared" si="87"/>
        <v>0</v>
      </c>
      <c r="BJ231" s="226">
        <f t="shared" si="88"/>
        <v>0</v>
      </c>
      <c r="BK231" s="226">
        <f t="shared" si="89"/>
        <v>0</v>
      </c>
      <c r="BL231" s="226">
        <f t="shared" si="90"/>
        <v>0</v>
      </c>
      <c r="BM231" s="226">
        <f t="shared" si="91"/>
        <v>0</v>
      </c>
      <c r="BN231" s="226">
        <f t="shared" si="92"/>
        <v>0</v>
      </c>
      <c r="BO231" s="226">
        <f t="shared" si="93"/>
        <v>0</v>
      </c>
      <c r="BP231" s="226">
        <f t="shared" si="94"/>
        <v>0</v>
      </c>
      <c r="BQ231" s="226">
        <f t="shared" si="95"/>
        <v>0</v>
      </c>
      <c r="BR231" s="226">
        <f t="shared" si="96"/>
        <v>0</v>
      </c>
      <c r="BS231" s="226">
        <f t="shared" si="97"/>
        <v>0</v>
      </c>
      <c r="BT231" s="226">
        <f t="shared" si="98"/>
        <v>0</v>
      </c>
      <c r="BU231" s="226">
        <f t="shared" si="99"/>
        <v>0</v>
      </c>
      <c r="BV231" s="226">
        <f t="shared" si="100"/>
        <v>0</v>
      </c>
    </row>
    <row r="232" spans="1:74">
      <c r="A232" s="226">
        <v>200</v>
      </c>
      <c r="B232" s="226" t="s">
        <v>1504</v>
      </c>
      <c r="C232" s="226">
        <f>INDEX('Uganda workforce data - raw'!$A$4:$F$619,MATCH($B232, 'Uganda workforce data - raw'!$B$4:$B$619,0), MATCH("Filled Male",'Uganda workforce data - raw'!$A$4:$F$4,0))*INDEX('Mapping cadres'!$B$1:$Z$616,MATCH($B232, 'Mapping cadres'!$B$1:$B$616,0), MATCH(C$32,'Mapping cadres'!$B$1:$Z$1,0))</f>
        <v>2</v>
      </c>
      <c r="D232" s="226">
        <f>INDEX('Uganda workforce data - raw'!$A$4:$F$619,MATCH($B232, 'Uganda workforce data - raw'!$B$4:$B$619,0), MATCH("Filled Male",'Uganda workforce data - raw'!$A$4:$F$4,0))*INDEX('Mapping cadres'!$B$1:$Z$616,MATCH($B232, 'Mapping cadres'!$B$1:$B$616,0), MATCH(D$32,'Mapping cadres'!$B$1:$Z$1,0))</f>
        <v>0</v>
      </c>
      <c r="E232" s="226">
        <f>INDEX('Uganda workforce data - raw'!$A$4:$F$619,MATCH($B232, 'Uganda workforce data - raw'!$B$4:$B$619,0), MATCH("Filled Male",'Uganda workforce data - raw'!$A$4:$F$4,0))*INDEX('Mapping cadres'!$B$1:$Z$616,MATCH($B232, 'Mapping cadres'!$B$1:$B$616,0), MATCH(E$32,'Mapping cadres'!$B$1:$Z$1,0))</f>
        <v>0</v>
      </c>
      <c r="F232" s="226">
        <f>INDEX('Uganda workforce data - raw'!$A$4:$F$619,MATCH($B232, 'Uganda workforce data - raw'!$B$4:$B$619,0), MATCH("Filled Male",'Uganda workforce data - raw'!$A$4:$F$4,0))*INDEX('Mapping cadres'!$B$1:$Z$616,MATCH($B232, 'Mapping cadres'!$B$1:$B$616,0), MATCH(F$32,'Mapping cadres'!$B$1:$Z$1,0))</f>
        <v>0</v>
      </c>
      <c r="G232" s="226">
        <f>INDEX('Uganda workforce data - raw'!$A$4:$F$619,MATCH($B232, 'Uganda workforce data - raw'!$B$4:$B$619,0), MATCH("Filled Male",'Uganda workforce data - raw'!$A$4:$F$4,0))*INDEX('Mapping cadres'!$B$1:$Z$616,MATCH($B232, 'Mapping cadres'!$B$1:$B$616,0), MATCH(G$32,'Mapping cadres'!$B$1:$Z$1,0))</f>
        <v>0</v>
      </c>
      <c r="H232" s="226">
        <f>INDEX('Uganda workforce data - raw'!$A$4:$F$619,MATCH($B232, 'Uganda workforce data - raw'!$B$4:$B$619,0), MATCH("Filled Male",'Uganda workforce data - raw'!$A$4:$F$4,0))*INDEX('Mapping cadres'!$B$1:$Z$616,MATCH($B232, 'Mapping cadres'!$B$1:$B$616,0), MATCH(H$32,'Mapping cadres'!$B$1:$Z$1,0))</f>
        <v>0</v>
      </c>
      <c r="I232" s="226">
        <f>INDEX('Uganda workforce data - raw'!$A$4:$F$619,MATCH($B232, 'Uganda workforce data - raw'!$B$4:$B$619,0), MATCH("Filled Male",'Uganda workforce data - raw'!$A$4:$F$4,0))*INDEX('Mapping cadres'!$B$1:$Z$616,MATCH($B232, 'Mapping cadres'!$B$1:$B$616,0), MATCH(I$32,'Mapping cadres'!$B$1:$Z$1,0))</f>
        <v>0</v>
      </c>
      <c r="J232" s="226">
        <f>INDEX('Uganda workforce data - raw'!$A$4:$F$619,MATCH($B232, 'Uganda workforce data - raw'!$B$4:$B$619,0), MATCH("Filled Male",'Uganda workforce data - raw'!$A$4:$F$4,0))*INDEX('Mapping cadres'!$B$1:$Z$616,MATCH($B232, 'Mapping cadres'!$B$1:$B$616,0), MATCH(J$32,'Mapping cadres'!$B$1:$Z$1,0))</f>
        <v>0</v>
      </c>
      <c r="K232" s="226">
        <f>INDEX('Uganda workforce data - raw'!$A$4:$F$619,MATCH($B232, 'Uganda workforce data - raw'!$B$4:$B$619,0), MATCH("Filled Male",'Uganda workforce data - raw'!$A$4:$F$4,0))*INDEX('Mapping cadres'!$B$1:$Z$616,MATCH($B232, 'Mapping cadres'!$B$1:$B$616,0), MATCH(K$32,'Mapping cadres'!$B$1:$Z$1,0))</f>
        <v>0</v>
      </c>
      <c r="L232" s="226">
        <f>INDEX('Uganda workforce data - raw'!$A$4:$F$619,MATCH($B232, 'Uganda workforce data - raw'!$B$4:$B$619,0), MATCH("Filled Male",'Uganda workforce data - raw'!$A$4:$F$4,0))*INDEX('Mapping cadres'!$B$1:$Z$616,MATCH($B232, 'Mapping cadres'!$B$1:$B$616,0), MATCH(L$32,'Mapping cadres'!$B$1:$Z$1,0))</f>
        <v>0</v>
      </c>
      <c r="M232" s="226">
        <f>INDEX('Uganda workforce data - raw'!$A$4:$F$619,MATCH($B232, 'Uganda workforce data - raw'!$B$4:$B$619,0), MATCH("Filled Male",'Uganda workforce data - raw'!$A$4:$F$4,0))*INDEX('Mapping cadres'!$B$1:$Z$616,MATCH($B232, 'Mapping cadres'!$B$1:$B$616,0), MATCH(M$32,'Mapping cadres'!$B$1:$Z$1,0))</f>
        <v>0</v>
      </c>
      <c r="N232" s="226">
        <f>INDEX('Uganda workforce data - raw'!$A$4:$F$619,MATCH($B232, 'Uganda workforce data - raw'!$B$4:$B$619,0), MATCH("Filled Male",'Uganda workforce data - raw'!$A$4:$F$4,0))*INDEX('Mapping cadres'!$B$1:$Z$616,MATCH($B232, 'Mapping cadres'!$B$1:$B$616,0), MATCH(N$32,'Mapping cadres'!$B$1:$Z$1,0))</f>
        <v>0</v>
      </c>
      <c r="O232" s="226">
        <f>INDEX('Uganda workforce data - raw'!$A$4:$F$619,MATCH($B232, 'Uganda workforce data - raw'!$B$4:$B$619,0), MATCH("Filled Male",'Uganda workforce data - raw'!$A$4:$F$4,0))*INDEX('Mapping cadres'!$B$1:$Z$616,MATCH($B232, 'Mapping cadres'!$B$1:$B$616,0), MATCH(O$32,'Mapping cadres'!$B$1:$Z$1,0))</f>
        <v>0</v>
      </c>
      <c r="P232" s="226">
        <f>INDEX('Uganda workforce data - raw'!$A$4:$F$619,MATCH($B232, 'Uganda workforce data - raw'!$B$4:$B$619,0), MATCH("Filled Male",'Uganda workforce data - raw'!$A$4:$F$4,0))*INDEX('Mapping cadres'!$B$1:$Z$616,MATCH($B232, 'Mapping cadres'!$B$1:$B$616,0), MATCH(P$32,'Mapping cadres'!$B$1:$Z$1,0))</f>
        <v>0</v>
      </c>
      <c r="Q232" s="226">
        <f>INDEX('Uganda workforce data - raw'!$A$4:$F$619,MATCH($B232, 'Uganda workforce data - raw'!$B$4:$B$619,0), MATCH("Filled Male",'Uganda workforce data - raw'!$A$4:$F$4,0))*INDEX('Mapping cadres'!$B$1:$Z$616,MATCH($B232, 'Mapping cadres'!$B$1:$B$616,0), MATCH(Q$32,'Mapping cadres'!$B$1:$Z$1,0))</f>
        <v>0</v>
      </c>
      <c r="R232" s="226">
        <f>INDEX('Uganda workforce data - raw'!$A$4:$F$619,MATCH($B232, 'Uganda workforce data - raw'!$B$4:$B$619,0), MATCH("Filled Male",'Uganda workforce data - raw'!$A$4:$F$4,0))*INDEX('Mapping cadres'!$B$1:$Z$616,MATCH($B232, 'Mapping cadres'!$B$1:$B$616,0), MATCH(R$32,'Mapping cadres'!$B$1:$Z$1,0))</f>
        <v>0</v>
      </c>
      <c r="S232" s="226">
        <f>INDEX('Uganda workforce data - raw'!$A$4:$F$619,MATCH($B232, 'Uganda workforce data - raw'!$B$4:$B$619,0), MATCH("Filled Male",'Uganda workforce data - raw'!$A$4:$F$4,0))*INDEX('Mapping cadres'!$B$1:$Z$616,MATCH($B232, 'Mapping cadres'!$B$1:$B$616,0), MATCH(S$32,'Mapping cadres'!$B$1:$Z$1,0))</f>
        <v>0</v>
      </c>
      <c r="T232" s="226">
        <f>INDEX('Uganda workforce data - raw'!$A$4:$F$619,MATCH($B232, 'Uganda workforce data - raw'!$B$4:$B$619,0), MATCH("Filled Male",'Uganda workforce data - raw'!$A$4:$F$4,0))*INDEX('Mapping cadres'!$B$1:$Z$616,MATCH($B232, 'Mapping cadres'!$B$1:$B$616,0), MATCH(T$32,'Mapping cadres'!$B$1:$Z$1,0))</f>
        <v>0</v>
      </c>
      <c r="U232" s="226">
        <f>INDEX('Uganda workforce data - raw'!$A$4:$F$619,MATCH($B232, 'Uganda workforce data - raw'!$B$4:$B$619,0), MATCH("Filled Male",'Uganda workforce data - raw'!$A$4:$F$4,0))*INDEX('Mapping cadres'!$B$1:$Z$616,MATCH($B232, 'Mapping cadres'!$B$1:$B$616,0), MATCH(U$32,'Mapping cadres'!$B$1:$Z$1,0))</f>
        <v>0</v>
      </c>
      <c r="V232" s="226">
        <f>INDEX('Uganda workforce data - raw'!$A$4:$F$619,MATCH($B232, 'Uganda workforce data - raw'!$B$4:$B$619,0), MATCH("Filled Male",'Uganda workforce data - raw'!$A$4:$F$4,0))*INDEX('Mapping cadres'!$B$1:$Z$616,MATCH($B232, 'Mapping cadres'!$B$1:$B$616,0), MATCH(V$32,'Mapping cadres'!$B$1:$Z$1,0))</f>
        <v>0</v>
      </c>
      <c r="W232" s="226">
        <f>INDEX('Uganda workforce data - raw'!$A$4:$F$619,MATCH($B232, 'Uganda workforce data - raw'!$B$4:$B$619,0), MATCH("Filled Male",'Uganda workforce data - raw'!$A$4:$F$4,0))*INDEX('Mapping cadres'!$B$1:$Z$616,MATCH($B232, 'Mapping cadres'!$B$1:$B$616,0), MATCH(W$32,'Mapping cadres'!$B$1:$Z$1,0))</f>
        <v>0</v>
      </c>
      <c r="X232" s="226">
        <f>INDEX('Uganda workforce data - raw'!$A$4:$F$619,MATCH($B232, 'Uganda workforce data - raw'!$B$4:$B$619,0), MATCH("Filled Male",'Uganda workforce data - raw'!$A$4:$F$4,0))*INDEX('Mapping cadres'!$B$1:$Z$616,MATCH($B232, 'Mapping cadres'!$B$1:$B$616,0), MATCH(X$32,'Mapping cadres'!$B$1:$Z$1,0))</f>
        <v>0</v>
      </c>
      <c r="Y232" s="226">
        <f>INDEX('Uganda workforce data - raw'!$A$4:$F$619,MATCH($B232, 'Uganda workforce data - raw'!$B$4:$B$619,0), MATCH("Filled Male",'Uganda workforce data - raw'!$A$4:$F$4,0))*INDEX('Mapping cadres'!$B$1:$Z$616,MATCH($B232, 'Mapping cadres'!$B$1:$B$616,0), MATCH(Y$32,'Mapping cadres'!$B$1:$Z$1,0))</f>
        <v>0</v>
      </c>
      <c r="Z232" s="226">
        <f>INDEX('Uganda workforce data - raw'!$A$4:$F$619,MATCH($B232, 'Uganda workforce data - raw'!$B$4:$B$619,0), MATCH("Filled Male",'Uganda workforce data - raw'!$A$4:$F$4,0))*INDEX('Mapping cadres'!$B$1:$Z$616,MATCH($B232, 'Mapping cadres'!$B$1:$B$616,0), MATCH(Z$32,'Mapping cadres'!$B$1:$Z$1,0))</f>
        <v>0</v>
      </c>
      <c r="AA232" s="226">
        <f>INDEX('Uganda workforce data - raw'!$A$4:$F$619,MATCH($B232, 'Uganda workforce data - raw'!$B$4:$B$619,0), MATCH("Filled Female",'Uganda workforce data - raw'!$A$4:$F$4,0))*INDEX('Mapping cadres'!$B$1:$Z$616,MATCH($B232, 'Mapping cadres'!$B$1:$B$616,0), MATCH(AA$32,'Mapping cadres'!$B$1:$Z$1,0))</f>
        <v>0</v>
      </c>
      <c r="AB232" s="226">
        <f>INDEX('Uganda workforce data - raw'!$A$4:$F$619,MATCH($B232, 'Uganda workforce data - raw'!$B$4:$B$619,0), MATCH("Filled Female",'Uganda workforce data - raw'!$A$4:$F$4,0))*INDEX('Mapping cadres'!$B$1:$Z$616,MATCH($B232, 'Mapping cadres'!$B$1:$B$616,0), MATCH(AB$32,'Mapping cadres'!$B$1:$Z$1,0))</f>
        <v>0</v>
      </c>
      <c r="AC232" s="226">
        <f>INDEX('Uganda workforce data - raw'!$A$4:$F$619,MATCH($B232, 'Uganda workforce data - raw'!$B$4:$B$619,0), MATCH("Filled Female",'Uganda workforce data - raw'!$A$4:$F$4,0))*INDEX('Mapping cadres'!$B$1:$Z$616,MATCH($B232, 'Mapping cadres'!$B$1:$B$616,0), MATCH(AC$32,'Mapping cadres'!$B$1:$Z$1,0))</f>
        <v>0</v>
      </c>
      <c r="AD232" s="226">
        <f>INDEX('Uganda workforce data - raw'!$A$4:$F$619,MATCH($B232, 'Uganda workforce data - raw'!$B$4:$B$619,0), MATCH("Filled Female",'Uganda workforce data - raw'!$A$4:$F$4,0))*INDEX('Mapping cadres'!$B$1:$Z$616,MATCH($B232, 'Mapping cadres'!$B$1:$B$616,0), MATCH(AD$32,'Mapping cadres'!$B$1:$Z$1,0))</f>
        <v>0</v>
      </c>
      <c r="AE232" s="226">
        <f>INDEX('Uganda workforce data - raw'!$A$4:$F$619,MATCH($B232, 'Uganda workforce data - raw'!$B$4:$B$619,0), MATCH("Filled Female",'Uganda workforce data - raw'!$A$4:$F$4,0))*INDEX('Mapping cadres'!$B$1:$Z$616,MATCH($B232, 'Mapping cadres'!$B$1:$B$616,0), MATCH(AE$32,'Mapping cadres'!$B$1:$Z$1,0))</f>
        <v>0</v>
      </c>
      <c r="AF232" s="226">
        <f>INDEX('Uganda workforce data - raw'!$A$4:$F$619,MATCH($B232, 'Uganda workforce data - raw'!$B$4:$B$619,0), MATCH("Filled Female",'Uganda workforce data - raw'!$A$4:$F$4,0))*INDEX('Mapping cadres'!$B$1:$Z$616,MATCH($B232, 'Mapping cadres'!$B$1:$B$616,0), MATCH(AF$32,'Mapping cadres'!$B$1:$Z$1,0))</f>
        <v>0</v>
      </c>
      <c r="AG232" s="226">
        <f>INDEX('Uganda workforce data - raw'!$A$4:$F$619,MATCH($B232, 'Uganda workforce data - raw'!$B$4:$B$619,0), MATCH("Filled Female",'Uganda workforce data - raw'!$A$4:$F$4,0))*INDEX('Mapping cadres'!$B$1:$Z$616,MATCH($B232, 'Mapping cadres'!$B$1:$B$616,0), MATCH(AG$32,'Mapping cadres'!$B$1:$Z$1,0))</f>
        <v>0</v>
      </c>
      <c r="AH232" s="226">
        <f>INDEX('Uganda workforce data - raw'!$A$4:$F$619,MATCH($B232, 'Uganda workforce data - raw'!$B$4:$B$619,0), MATCH("Filled Female",'Uganda workforce data - raw'!$A$4:$F$4,0))*INDEX('Mapping cadres'!$B$1:$Z$616,MATCH($B232, 'Mapping cadres'!$B$1:$B$616,0), MATCH(AH$32,'Mapping cadres'!$B$1:$Z$1,0))</f>
        <v>0</v>
      </c>
      <c r="AI232" s="226">
        <f>INDEX('Uganda workforce data - raw'!$A$4:$F$619,MATCH($B232, 'Uganda workforce data - raw'!$B$4:$B$619,0), MATCH("Filled Female",'Uganda workforce data - raw'!$A$4:$F$4,0))*INDEX('Mapping cadres'!$B$1:$Z$616,MATCH($B232, 'Mapping cadres'!$B$1:$B$616,0), MATCH(AI$32,'Mapping cadres'!$B$1:$Z$1,0))</f>
        <v>0</v>
      </c>
      <c r="AJ232" s="226">
        <f>INDEX('Uganda workforce data - raw'!$A$4:$F$619,MATCH($B232, 'Uganda workforce data - raw'!$B$4:$B$619,0), MATCH("Filled Female",'Uganda workforce data - raw'!$A$4:$F$4,0))*INDEX('Mapping cadres'!$B$1:$Z$616,MATCH($B232, 'Mapping cadres'!$B$1:$B$616,0), MATCH(AJ$32,'Mapping cadres'!$B$1:$Z$1,0))</f>
        <v>0</v>
      </c>
      <c r="AK232" s="226">
        <f>INDEX('Uganda workforce data - raw'!$A$4:$F$619,MATCH($B232, 'Uganda workforce data - raw'!$B$4:$B$619,0), MATCH("Filled Female",'Uganda workforce data - raw'!$A$4:$F$4,0))*INDEX('Mapping cadres'!$B$1:$Z$616,MATCH($B232, 'Mapping cadres'!$B$1:$B$616,0), MATCH(AK$32,'Mapping cadres'!$B$1:$Z$1,0))</f>
        <v>0</v>
      </c>
      <c r="AL232" s="226">
        <f>INDEX('Uganda workforce data - raw'!$A$4:$F$619,MATCH($B232, 'Uganda workforce data - raw'!$B$4:$B$619,0), MATCH("Filled Female",'Uganda workforce data - raw'!$A$4:$F$4,0))*INDEX('Mapping cadres'!$B$1:$Z$616,MATCH($B232, 'Mapping cadres'!$B$1:$B$616,0), MATCH(AL$32,'Mapping cadres'!$B$1:$Z$1,0))</f>
        <v>0</v>
      </c>
      <c r="AM232" s="226">
        <f>INDEX('Uganda workforce data - raw'!$A$4:$F$619,MATCH($B232, 'Uganda workforce data - raw'!$B$4:$B$619,0), MATCH("Filled Female",'Uganda workforce data - raw'!$A$4:$F$4,0))*INDEX('Mapping cadres'!$B$1:$Z$616,MATCH($B232, 'Mapping cadres'!$B$1:$B$616,0), MATCH(AM$32,'Mapping cadres'!$B$1:$Z$1,0))</f>
        <v>0</v>
      </c>
      <c r="AN232" s="226">
        <f>INDEX('Uganda workforce data - raw'!$A$4:$F$619,MATCH($B232, 'Uganda workforce data - raw'!$B$4:$B$619,0), MATCH("Filled Female",'Uganda workforce data - raw'!$A$4:$F$4,0))*INDEX('Mapping cadres'!$B$1:$Z$616,MATCH($B232, 'Mapping cadres'!$B$1:$B$616,0), MATCH(AN$32,'Mapping cadres'!$B$1:$Z$1,0))</f>
        <v>0</v>
      </c>
      <c r="AO232" s="226">
        <f>INDEX('Uganda workforce data - raw'!$A$4:$F$619,MATCH($B232, 'Uganda workforce data - raw'!$B$4:$B$619,0), MATCH("Filled Female",'Uganda workforce data - raw'!$A$4:$F$4,0))*INDEX('Mapping cadres'!$B$1:$Z$616,MATCH($B232, 'Mapping cadres'!$B$1:$B$616,0), MATCH(AO$32,'Mapping cadres'!$B$1:$Z$1,0))</f>
        <v>0</v>
      </c>
      <c r="AP232" s="226">
        <f>INDEX('Uganda workforce data - raw'!$A$4:$F$619,MATCH($B232, 'Uganda workforce data - raw'!$B$4:$B$619,0), MATCH("Filled Female",'Uganda workforce data - raw'!$A$4:$F$4,0))*INDEX('Mapping cadres'!$B$1:$Z$616,MATCH($B232, 'Mapping cadres'!$B$1:$B$616,0), MATCH(AP$32,'Mapping cadres'!$B$1:$Z$1,0))</f>
        <v>0</v>
      </c>
      <c r="AQ232" s="226">
        <f>INDEX('Uganda workforce data - raw'!$A$4:$F$619,MATCH($B232, 'Uganda workforce data - raw'!$B$4:$B$619,0), MATCH("Filled Female",'Uganda workforce data - raw'!$A$4:$F$4,0))*INDEX('Mapping cadres'!$B$1:$Z$616,MATCH($B232, 'Mapping cadres'!$B$1:$B$616,0), MATCH(AQ$32,'Mapping cadres'!$B$1:$Z$1,0))</f>
        <v>0</v>
      </c>
      <c r="AR232" s="226">
        <f>INDEX('Uganda workforce data - raw'!$A$4:$F$619,MATCH($B232, 'Uganda workforce data - raw'!$B$4:$B$619,0), MATCH("Filled Female",'Uganda workforce data - raw'!$A$4:$F$4,0))*INDEX('Mapping cadres'!$B$1:$Z$616,MATCH($B232, 'Mapping cadres'!$B$1:$B$616,0), MATCH(AR$32,'Mapping cadres'!$B$1:$Z$1,0))</f>
        <v>0</v>
      </c>
      <c r="AS232" s="226">
        <f>INDEX('Uganda workforce data - raw'!$A$4:$F$619,MATCH($B232, 'Uganda workforce data - raw'!$B$4:$B$619,0), MATCH("Filled Female",'Uganda workforce data - raw'!$A$4:$F$4,0))*INDEX('Mapping cadres'!$B$1:$Z$616,MATCH($B232, 'Mapping cadres'!$B$1:$B$616,0), MATCH(AS$32,'Mapping cadres'!$B$1:$Z$1,0))</f>
        <v>0</v>
      </c>
      <c r="AT232" s="226">
        <f>INDEX('Uganda workforce data - raw'!$A$4:$F$619,MATCH($B232, 'Uganda workforce data - raw'!$B$4:$B$619,0), MATCH("Filled Female",'Uganda workforce data - raw'!$A$4:$F$4,0))*INDEX('Mapping cadres'!$B$1:$Z$616,MATCH($B232, 'Mapping cadres'!$B$1:$B$616,0), MATCH(AT$32,'Mapping cadres'!$B$1:$Z$1,0))</f>
        <v>0</v>
      </c>
      <c r="AU232" s="226">
        <f>INDEX('Uganda workforce data - raw'!$A$4:$F$619,MATCH($B232, 'Uganda workforce data - raw'!$B$4:$B$619,0), MATCH("Filled Female",'Uganda workforce data - raw'!$A$4:$F$4,0))*INDEX('Mapping cadres'!$B$1:$Z$616,MATCH($B232, 'Mapping cadres'!$B$1:$B$616,0), MATCH(AU$32,'Mapping cadres'!$B$1:$Z$1,0))</f>
        <v>0</v>
      </c>
      <c r="AV232" s="226">
        <f>INDEX('Uganda workforce data - raw'!$A$4:$F$619,MATCH($B232, 'Uganda workforce data - raw'!$B$4:$B$619,0), MATCH("Filled Female",'Uganda workforce data - raw'!$A$4:$F$4,0))*INDEX('Mapping cadres'!$B$1:$Z$616,MATCH($B232, 'Mapping cadres'!$B$1:$B$616,0), MATCH(AV$32,'Mapping cadres'!$B$1:$Z$1,0))</f>
        <v>0</v>
      </c>
      <c r="AW232" s="226">
        <f>INDEX('Uganda workforce data - raw'!$A$4:$F$619,MATCH($B232, 'Uganda workforce data - raw'!$B$4:$B$619,0), MATCH("Filled Female",'Uganda workforce data - raw'!$A$4:$F$4,0))*INDEX('Mapping cadres'!$B$1:$Z$616,MATCH($B232, 'Mapping cadres'!$B$1:$B$616,0), MATCH(AW$32,'Mapping cadres'!$B$1:$Z$1,0))</f>
        <v>0</v>
      </c>
      <c r="AX232" s="226">
        <f>INDEX('Uganda workforce data - raw'!$A$4:$F$619,MATCH($B232, 'Uganda workforce data - raw'!$B$4:$B$619,0), MATCH("Filled Female",'Uganda workforce data - raw'!$A$4:$F$4,0))*INDEX('Mapping cadres'!$B$1:$Z$616,MATCH($B232, 'Mapping cadres'!$B$1:$B$616,0), MATCH(AX$32,'Mapping cadres'!$B$1:$Z$1,0))</f>
        <v>0</v>
      </c>
      <c r="AY232" s="226">
        <f t="shared" si="77"/>
        <v>2</v>
      </c>
      <c r="AZ232" s="226">
        <f t="shared" si="78"/>
        <v>0</v>
      </c>
      <c r="BA232" s="226">
        <f t="shared" si="79"/>
        <v>0</v>
      </c>
      <c r="BB232" s="226">
        <f t="shared" si="80"/>
        <v>0</v>
      </c>
      <c r="BC232" s="226">
        <f t="shared" si="81"/>
        <v>0</v>
      </c>
      <c r="BD232" s="226">
        <f t="shared" si="82"/>
        <v>0</v>
      </c>
      <c r="BE232" s="226">
        <f t="shared" si="83"/>
        <v>0</v>
      </c>
      <c r="BF232" s="226">
        <f t="shared" si="84"/>
        <v>0</v>
      </c>
      <c r="BG232" s="226">
        <f t="shared" si="85"/>
        <v>0</v>
      </c>
      <c r="BH232" s="226">
        <f t="shared" si="86"/>
        <v>0</v>
      </c>
      <c r="BI232" s="226">
        <f t="shared" si="87"/>
        <v>0</v>
      </c>
      <c r="BJ232" s="226">
        <f t="shared" si="88"/>
        <v>0</v>
      </c>
      <c r="BK232" s="226">
        <f t="shared" si="89"/>
        <v>0</v>
      </c>
      <c r="BL232" s="226">
        <f t="shared" si="90"/>
        <v>0</v>
      </c>
      <c r="BM232" s="226">
        <f t="shared" si="91"/>
        <v>0</v>
      </c>
      <c r="BN232" s="226">
        <f t="shared" si="92"/>
        <v>0</v>
      </c>
      <c r="BO232" s="226">
        <f t="shared" si="93"/>
        <v>0</v>
      </c>
      <c r="BP232" s="226">
        <f t="shared" si="94"/>
        <v>0</v>
      </c>
      <c r="BQ232" s="226">
        <f t="shared" si="95"/>
        <v>0</v>
      </c>
      <c r="BR232" s="226">
        <f t="shared" si="96"/>
        <v>0</v>
      </c>
      <c r="BS232" s="226">
        <f t="shared" si="97"/>
        <v>0</v>
      </c>
      <c r="BT232" s="226">
        <f t="shared" si="98"/>
        <v>0</v>
      </c>
      <c r="BU232" s="226">
        <f t="shared" si="99"/>
        <v>0</v>
      </c>
      <c r="BV232" s="226">
        <f t="shared" si="100"/>
        <v>0</v>
      </c>
    </row>
    <row r="233" spans="1:74">
      <c r="A233" s="226">
        <v>201</v>
      </c>
      <c r="B233" s="237" t="s">
        <v>1505</v>
      </c>
      <c r="C233" s="226">
        <f>INDEX('Uganda workforce data - raw'!$A$4:$F$619,MATCH($B233, 'Uganda workforce data - raw'!$B$4:$B$619,0), MATCH("Filled Male",'Uganda workforce data - raw'!$A$4:$F$4,0))*INDEX('Mapping cadres'!$B$1:$Z$616,MATCH($B233, 'Mapping cadres'!$B$1:$B$616,0), MATCH(C$32,'Mapping cadres'!$B$1:$Z$1,0))</f>
        <v>0</v>
      </c>
      <c r="D233" s="226">
        <f>INDEX('Uganda workforce data - raw'!$A$4:$F$619,MATCH($B233, 'Uganda workforce data - raw'!$B$4:$B$619,0), MATCH("Filled Male",'Uganda workforce data - raw'!$A$4:$F$4,0))*INDEX('Mapping cadres'!$B$1:$Z$616,MATCH($B233, 'Mapping cadres'!$B$1:$B$616,0), MATCH(D$32,'Mapping cadres'!$B$1:$Z$1,0))</f>
        <v>0</v>
      </c>
      <c r="E233" s="226">
        <f>INDEX('Uganda workforce data - raw'!$A$4:$F$619,MATCH($B233, 'Uganda workforce data - raw'!$B$4:$B$619,0), MATCH("Filled Male",'Uganda workforce data - raw'!$A$4:$F$4,0))*INDEX('Mapping cadres'!$B$1:$Z$616,MATCH($B233, 'Mapping cadres'!$B$1:$B$616,0), MATCH(E$32,'Mapping cadres'!$B$1:$Z$1,0))</f>
        <v>1</v>
      </c>
      <c r="F233" s="226">
        <f>INDEX('Uganda workforce data - raw'!$A$4:$F$619,MATCH($B233, 'Uganda workforce data - raw'!$B$4:$B$619,0), MATCH("Filled Male",'Uganda workforce data - raw'!$A$4:$F$4,0))*INDEX('Mapping cadres'!$B$1:$Z$616,MATCH($B233, 'Mapping cadres'!$B$1:$B$616,0), MATCH(F$32,'Mapping cadres'!$B$1:$Z$1,0))</f>
        <v>0</v>
      </c>
      <c r="G233" s="226">
        <f>INDEX('Uganda workforce data - raw'!$A$4:$F$619,MATCH($B233, 'Uganda workforce data - raw'!$B$4:$B$619,0), MATCH("Filled Male",'Uganda workforce data - raw'!$A$4:$F$4,0))*INDEX('Mapping cadres'!$B$1:$Z$616,MATCH($B233, 'Mapping cadres'!$B$1:$B$616,0), MATCH(G$32,'Mapping cadres'!$B$1:$Z$1,0))</f>
        <v>0</v>
      </c>
      <c r="H233" s="226">
        <f>INDEX('Uganda workforce data - raw'!$A$4:$F$619,MATCH($B233, 'Uganda workforce data - raw'!$B$4:$B$619,0), MATCH("Filled Male",'Uganda workforce data - raw'!$A$4:$F$4,0))*INDEX('Mapping cadres'!$B$1:$Z$616,MATCH($B233, 'Mapping cadres'!$B$1:$B$616,0), MATCH(H$32,'Mapping cadres'!$B$1:$Z$1,0))</f>
        <v>0</v>
      </c>
      <c r="I233" s="226">
        <f>INDEX('Uganda workforce data - raw'!$A$4:$F$619,MATCH($B233, 'Uganda workforce data - raw'!$B$4:$B$619,0), MATCH("Filled Male",'Uganda workforce data - raw'!$A$4:$F$4,0))*INDEX('Mapping cadres'!$B$1:$Z$616,MATCH($B233, 'Mapping cadres'!$B$1:$B$616,0), MATCH(I$32,'Mapping cadres'!$B$1:$Z$1,0))</f>
        <v>0</v>
      </c>
      <c r="J233" s="226">
        <f>INDEX('Uganda workforce data - raw'!$A$4:$F$619,MATCH($B233, 'Uganda workforce data - raw'!$B$4:$B$619,0), MATCH("Filled Male",'Uganda workforce data - raw'!$A$4:$F$4,0))*INDEX('Mapping cadres'!$B$1:$Z$616,MATCH($B233, 'Mapping cadres'!$B$1:$B$616,0), MATCH(J$32,'Mapping cadres'!$B$1:$Z$1,0))</f>
        <v>0</v>
      </c>
      <c r="K233" s="226">
        <f>INDEX('Uganda workforce data - raw'!$A$4:$F$619,MATCH($B233, 'Uganda workforce data - raw'!$B$4:$B$619,0), MATCH("Filled Male",'Uganda workforce data - raw'!$A$4:$F$4,0))*INDEX('Mapping cadres'!$B$1:$Z$616,MATCH($B233, 'Mapping cadres'!$B$1:$B$616,0), MATCH(K$32,'Mapping cadres'!$B$1:$Z$1,0))</f>
        <v>0</v>
      </c>
      <c r="L233" s="226">
        <f>INDEX('Uganda workforce data - raw'!$A$4:$F$619,MATCH($B233, 'Uganda workforce data - raw'!$B$4:$B$619,0), MATCH("Filled Male",'Uganda workforce data - raw'!$A$4:$F$4,0))*INDEX('Mapping cadres'!$B$1:$Z$616,MATCH($B233, 'Mapping cadres'!$B$1:$B$616,0), MATCH(L$32,'Mapping cadres'!$B$1:$Z$1,0))</f>
        <v>0</v>
      </c>
      <c r="M233" s="226">
        <f>INDEX('Uganda workforce data - raw'!$A$4:$F$619,MATCH($B233, 'Uganda workforce data - raw'!$B$4:$B$619,0), MATCH("Filled Male",'Uganda workforce data - raw'!$A$4:$F$4,0))*INDEX('Mapping cadres'!$B$1:$Z$616,MATCH($B233, 'Mapping cadres'!$B$1:$B$616,0), MATCH(M$32,'Mapping cadres'!$B$1:$Z$1,0))</f>
        <v>0</v>
      </c>
      <c r="N233" s="226">
        <f>INDEX('Uganda workforce data - raw'!$A$4:$F$619,MATCH($B233, 'Uganda workforce data - raw'!$B$4:$B$619,0), MATCH("Filled Male",'Uganda workforce data - raw'!$A$4:$F$4,0))*INDEX('Mapping cadres'!$B$1:$Z$616,MATCH($B233, 'Mapping cadres'!$B$1:$B$616,0), MATCH(N$32,'Mapping cadres'!$B$1:$Z$1,0))</f>
        <v>0</v>
      </c>
      <c r="O233" s="226">
        <f>INDEX('Uganda workforce data - raw'!$A$4:$F$619,MATCH($B233, 'Uganda workforce data - raw'!$B$4:$B$619,0), MATCH("Filled Male",'Uganda workforce data - raw'!$A$4:$F$4,0))*INDEX('Mapping cadres'!$B$1:$Z$616,MATCH($B233, 'Mapping cadres'!$B$1:$B$616,0), MATCH(O$32,'Mapping cadres'!$B$1:$Z$1,0))</f>
        <v>0</v>
      </c>
      <c r="P233" s="226">
        <f>INDEX('Uganda workforce data - raw'!$A$4:$F$619,MATCH($B233, 'Uganda workforce data - raw'!$B$4:$B$619,0), MATCH("Filled Male",'Uganda workforce data - raw'!$A$4:$F$4,0))*INDEX('Mapping cadres'!$B$1:$Z$616,MATCH($B233, 'Mapping cadres'!$B$1:$B$616,0), MATCH(P$32,'Mapping cadres'!$B$1:$Z$1,0))</f>
        <v>0</v>
      </c>
      <c r="Q233" s="226">
        <f>INDEX('Uganda workforce data - raw'!$A$4:$F$619,MATCH($B233, 'Uganda workforce data - raw'!$B$4:$B$619,0), MATCH("Filled Male",'Uganda workforce data - raw'!$A$4:$F$4,0))*INDEX('Mapping cadres'!$B$1:$Z$616,MATCH($B233, 'Mapping cadres'!$B$1:$B$616,0), MATCH(Q$32,'Mapping cadres'!$B$1:$Z$1,0))</f>
        <v>0</v>
      </c>
      <c r="R233" s="226">
        <f>INDEX('Uganda workforce data - raw'!$A$4:$F$619,MATCH($B233, 'Uganda workforce data - raw'!$B$4:$B$619,0), MATCH("Filled Male",'Uganda workforce data - raw'!$A$4:$F$4,0))*INDEX('Mapping cadres'!$B$1:$Z$616,MATCH($B233, 'Mapping cadres'!$B$1:$B$616,0), MATCH(R$32,'Mapping cadres'!$B$1:$Z$1,0))</f>
        <v>0</v>
      </c>
      <c r="S233" s="226">
        <f>INDEX('Uganda workforce data - raw'!$A$4:$F$619,MATCH($B233, 'Uganda workforce data - raw'!$B$4:$B$619,0), MATCH("Filled Male",'Uganda workforce data - raw'!$A$4:$F$4,0))*INDEX('Mapping cadres'!$B$1:$Z$616,MATCH($B233, 'Mapping cadres'!$B$1:$B$616,0), MATCH(S$32,'Mapping cadres'!$B$1:$Z$1,0))</f>
        <v>0</v>
      </c>
      <c r="T233" s="226">
        <f>INDEX('Uganda workforce data - raw'!$A$4:$F$619,MATCH($B233, 'Uganda workforce data - raw'!$B$4:$B$619,0), MATCH("Filled Male",'Uganda workforce data - raw'!$A$4:$F$4,0))*INDEX('Mapping cadres'!$B$1:$Z$616,MATCH($B233, 'Mapping cadres'!$B$1:$B$616,0), MATCH(T$32,'Mapping cadres'!$B$1:$Z$1,0))</f>
        <v>0</v>
      </c>
      <c r="U233" s="226">
        <f>INDEX('Uganda workforce data - raw'!$A$4:$F$619,MATCH($B233, 'Uganda workforce data - raw'!$B$4:$B$619,0), MATCH("Filled Male",'Uganda workforce data - raw'!$A$4:$F$4,0))*INDEX('Mapping cadres'!$B$1:$Z$616,MATCH($B233, 'Mapping cadres'!$B$1:$B$616,0), MATCH(U$32,'Mapping cadres'!$B$1:$Z$1,0))</f>
        <v>0</v>
      </c>
      <c r="V233" s="226">
        <f>INDEX('Uganda workforce data - raw'!$A$4:$F$619,MATCH($B233, 'Uganda workforce data - raw'!$B$4:$B$619,0), MATCH("Filled Male",'Uganda workforce data - raw'!$A$4:$F$4,0))*INDEX('Mapping cadres'!$B$1:$Z$616,MATCH($B233, 'Mapping cadres'!$B$1:$B$616,0), MATCH(V$32,'Mapping cadres'!$B$1:$Z$1,0))</f>
        <v>0</v>
      </c>
      <c r="W233" s="226">
        <f>INDEX('Uganda workforce data - raw'!$A$4:$F$619,MATCH($B233, 'Uganda workforce data - raw'!$B$4:$B$619,0), MATCH("Filled Male",'Uganda workforce data - raw'!$A$4:$F$4,0))*INDEX('Mapping cadres'!$B$1:$Z$616,MATCH($B233, 'Mapping cadres'!$B$1:$B$616,0), MATCH(W$32,'Mapping cadres'!$B$1:$Z$1,0))</f>
        <v>0</v>
      </c>
      <c r="X233" s="226">
        <f>INDEX('Uganda workforce data - raw'!$A$4:$F$619,MATCH($B233, 'Uganda workforce data - raw'!$B$4:$B$619,0), MATCH("Filled Male",'Uganda workforce data - raw'!$A$4:$F$4,0))*INDEX('Mapping cadres'!$B$1:$Z$616,MATCH($B233, 'Mapping cadres'!$B$1:$B$616,0), MATCH(X$32,'Mapping cadres'!$B$1:$Z$1,0))</f>
        <v>0</v>
      </c>
      <c r="Y233" s="226">
        <f>INDEX('Uganda workforce data - raw'!$A$4:$F$619,MATCH($B233, 'Uganda workforce data - raw'!$B$4:$B$619,0), MATCH("Filled Male",'Uganda workforce data - raw'!$A$4:$F$4,0))*INDEX('Mapping cadres'!$B$1:$Z$616,MATCH($B233, 'Mapping cadres'!$B$1:$B$616,0), MATCH(Y$32,'Mapping cadres'!$B$1:$Z$1,0))</f>
        <v>0</v>
      </c>
      <c r="Z233" s="226">
        <f>INDEX('Uganda workforce data - raw'!$A$4:$F$619,MATCH($B233, 'Uganda workforce data - raw'!$B$4:$B$619,0), MATCH("Filled Male",'Uganda workforce data - raw'!$A$4:$F$4,0))*INDEX('Mapping cadres'!$B$1:$Z$616,MATCH($B233, 'Mapping cadres'!$B$1:$B$616,0), MATCH(Z$32,'Mapping cadres'!$B$1:$Z$1,0))</f>
        <v>0</v>
      </c>
      <c r="AA233" s="226">
        <f>INDEX('Uganda workforce data - raw'!$A$4:$F$619,MATCH($B233, 'Uganda workforce data - raw'!$B$4:$B$619,0), MATCH("Filled Female",'Uganda workforce data - raw'!$A$4:$F$4,0))*INDEX('Mapping cadres'!$B$1:$Z$616,MATCH($B233, 'Mapping cadres'!$B$1:$B$616,0), MATCH(AA$32,'Mapping cadres'!$B$1:$Z$1,0))</f>
        <v>0</v>
      </c>
      <c r="AB233" s="226">
        <f>INDEX('Uganda workforce data - raw'!$A$4:$F$619,MATCH($B233, 'Uganda workforce data - raw'!$B$4:$B$619,0), MATCH("Filled Female",'Uganda workforce data - raw'!$A$4:$F$4,0))*INDEX('Mapping cadres'!$B$1:$Z$616,MATCH($B233, 'Mapping cadres'!$B$1:$B$616,0), MATCH(AB$32,'Mapping cadres'!$B$1:$Z$1,0))</f>
        <v>0</v>
      </c>
      <c r="AC233" s="226">
        <f>INDEX('Uganda workforce data - raw'!$A$4:$F$619,MATCH($B233, 'Uganda workforce data - raw'!$B$4:$B$619,0), MATCH("Filled Female",'Uganda workforce data - raw'!$A$4:$F$4,0))*INDEX('Mapping cadres'!$B$1:$Z$616,MATCH($B233, 'Mapping cadres'!$B$1:$B$616,0), MATCH(AC$32,'Mapping cadres'!$B$1:$Z$1,0))</f>
        <v>0</v>
      </c>
      <c r="AD233" s="226">
        <f>INDEX('Uganda workforce data - raw'!$A$4:$F$619,MATCH($B233, 'Uganda workforce data - raw'!$B$4:$B$619,0), MATCH("Filled Female",'Uganda workforce data - raw'!$A$4:$F$4,0))*INDEX('Mapping cadres'!$B$1:$Z$616,MATCH($B233, 'Mapping cadres'!$B$1:$B$616,0), MATCH(AD$32,'Mapping cadres'!$B$1:$Z$1,0))</f>
        <v>0</v>
      </c>
      <c r="AE233" s="226">
        <f>INDEX('Uganda workforce data - raw'!$A$4:$F$619,MATCH($B233, 'Uganda workforce data - raw'!$B$4:$B$619,0), MATCH("Filled Female",'Uganda workforce data - raw'!$A$4:$F$4,0))*INDEX('Mapping cadres'!$B$1:$Z$616,MATCH($B233, 'Mapping cadres'!$B$1:$B$616,0), MATCH(AE$32,'Mapping cadres'!$B$1:$Z$1,0))</f>
        <v>0</v>
      </c>
      <c r="AF233" s="226">
        <f>INDEX('Uganda workforce data - raw'!$A$4:$F$619,MATCH($B233, 'Uganda workforce data - raw'!$B$4:$B$619,0), MATCH("Filled Female",'Uganda workforce data - raw'!$A$4:$F$4,0))*INDEX('Mapping cadres'!$B$1:$Z$616,MATCH($B233, 'Mapping cadres'!$B$1:$B$616,0), MATCH(AF$32,'Mapping cadres'!$B$1:$Z$1,0))</f>
        <v>0</v>
      </c>
      <c r="AG233" s="226">
        <f>INDEX('Uganda workforce data - raw'!$A$4:$F$619,MATCH($B233, 'Uganda workforce data - raw'!$B$4:$B$619,0), MATCH("Filled Female",'Uganda workforce data - raw'!$A$4:$F$4,0))*INDEX('Mapping cadres'!$B$1:$Z$616,MATCH($B233, 'Mapping cadres'!$B$1:$B$616,0), MATCH(AG$32,'Mapping cadres'!$B$1:$Z$1,0))</f>
        <v>0</v>
      </c>
      <c r="AH233" s="226">
        <f>INDEX('Uganda workforce data - raw'!$A$4:$F$619,MATCH($B233, 'Uganda workforce data - raw'!$B$4:$B$619,0), MATCH("Filled Female",'Uganda workforce data - raw'!$A$4:$F$4,0))*INDEX('Mapping cadres'!$B$1:$Z$616,MATCH($B233, 'Mapping cadres'!$B$1:$B$616,0), MATCH(AH$32,'Mapping cadres'!$B$1:$Z$1,0))</f>
        <v>0</v>
      </c>
      <c r="AI233" s="226">
        <f>INDEX('Uganda workforce data - raw'!$A$4:$F$619,MATCH($B233, 'Uganda workforce data - raw'!$B$4:$B$619,0), MATCH("Filled Female",'Uganda workforce data - raw'!$A$4:$F$4,0))*INDEX('Mapping cadres'!$B$1:$Z$616,MATCH($B233, 'Mapping cadres'!$B$1:$B$616,0), MATCH(AI$32,'Mapping cadres'!$B$1:$Z$1,0))</f>
        <v>0</v>
      </c>
      <c r="AJ233" s="226">
        <f>INDEX('Uganda workforce data - raw'!$A$4:$F$619,MATCH($B233, 'Uganda workforce data - raw'!$B$4:$B$619,0), MATCH("Filled Female",'Uganda workforce data - raw'!$A$4:$F$4,0))*INDEX('Mapping cadres'!$B$1:$Z$616,MATCH($B233, 'Mapping cadres'!$B$1:$B$616,0), MATCH(AJ$32,'Mapping cadres'!$B$1:$Z$1,0))</f>
        <v>0</v>
      </c>
      <c r="AK233" s="226">
        <f>INDEX('Uganda workforce data - raw'!$A$4:$F$619,MATCH($B233, 'Uganda workforce data - raw'!$B$4:$B$619,0), MATCH("Filled Female",'Uganda workforce data - raw'!$A$4:$F$4,0))*INDEX('Mapping cadres'!$B$1:$Z$616,MATCH($B233, 'Mapping cadres'!$B$1:$B$616,0), MATCH(AK$32,'Mapping cadres'!$B$1:$Z$1,0))</f>
        <v>0</v>
      </c>
      <c r="AL233" s="226">
        <f>INDEX('Uganda workforce data - raw'!$A$4:$F$619,MATCH($B233, 'Uganda workforce data - raw'!$B$4:$B$619,0), MATCH("Filled Female",'Uganda workforce data - raw'!$A$4:$F$4,0))*INDEX('Mapping cadres'!$B$1:$Z$616,MATCH($B233, 'Mapping cadres'!$B$1:$B$616,0), MATCH(AL$32,'Mapping cadres'!$B$1:$Z$1,0))</f>
        <v>0</v>
      </c>
      <c r="AM233" s="226">
        <f>INDEX('Uganda workforce data - raw'!$A$4:$F$619,MATCH($B233, 'Uganda workforce data - raw'!$B$4:$B$619,0), MATCH("Filled Female",'Uganda workforce data - raw'!$A$4:$F$4,0))*INDEX('Mapping cadres'!$B$1:$Z$616,MATCH($B233, 'Mapping cadres'!$B$1:$B$616,0), MATCH(AM$32,'Mapping cadres'!$B$1:$Z$1,0))</f>
        <v>0</v>
      </c>
      <c r="AN233" s="226">
        <f>INDEX('Uganda workforce data - raw'!$A$4:$F$619,MATCH($B233, 'Uganda workforce data - raw'!$B$4:$B$619,0), MATCH("Filled Female",'Uganda workforce data - raw'!$A$4:$F$4,0))*INDEX('Mapping cadres'!$B$1:$Z$616,MATCH($B233, 'Mapping cadres'!$B$1:$B$616,0), MATCH(AN$32,'Mapping cadres'!$B$1:$Z$1,0))</f>
        <v>0</v>
      </c>
      <c r="AO233" s="226">
        <f>INDEX('Uganda workforce data - raw'!$A$4:$F$619,MATCH($B233, 'Uganda workforce data - raw'!$B$4:$B$619,0), MATCH("Filled Female",'Uganda workforce data - raw'!$A$4:$F$4,0))*INDEX('Mapping cadres'!$B$1:$Z$616,MATCH($B233, 'Mapping cadres'!$B$1:$B$616,0), MATCH(AO$32,'Mapping cadres'!$B$1:$Z$1,0))</f>
        <v>0</v>
      </c>
      <c r="AP233" s="226">
        <f>INDEX('Uganda workforce data - raw'!$A$4:$F$619,MATCH($B233, 'Uganda workforce data - raw'!$B$4:$B$619,0), MATCH("Filled Female",'Uganda workforce data - raw'!$A$4:$F$4,0))*INDEX('Mapping cadres'!$B$1:$Z$616,MATCH($B233, 'Mapping cadres'!$B$1:$B$616,0), MATCH(AP$32,'Mapping cadres'!$B$1:$Z$1,0))</f>
        <v>0</v>
      </c>
      <c r="AQ233" s="226">
        <f>INDEX('Uganda workforce data - raw'!$A$4:$F$619,MATCH($B233, 'Uganda workforce data - raw'!$B$4:$B$619,0), MATCH("Filled Female",'Uganda workforce data - raw'!$A$4:$F$4,0))*INDEX('Mapping cadres'!$B$1:$Z$616,MATCH($B233, 'Mapping cadres'!$B$1:$B$616,0), MATCH(AQ$32,'Mapping cadres'!$B$1:$Z$1,0))</f>
        <v>0</v>
      </c>
      <c r="AR233" s="226">
        <f>INDEX('Uganda workforce data - raw'!$A$4:$F$619,MATCH($B233, 'Uganda workforce data - raw'!$B$4:$B$619,0), MATCH("Filled Female",'Uganda workforce data - raw'!$A$4:$F$4,0))*INDEX('Mapping cadres'!$B$1:$Z$616,MATCH($B233, 'Mapping cadres'!$B$1:$B$616,0), MATCH(AR$32,'Mapping cadres'!$B$1:$Z$1,0))</f>
        <v>0</v>
      </c>
      <c r="AS233" s="226">
        <f>INDEX('Uganda workforce data - raw'!$A$4:$F$619,MATCH($B233, 'Uganda workforce data - raw'!$B$4:$B$619,0), MATCH("Filled Female",'Uganda workforce data - raw'!$A$4:$F$4,0))*INDEX('Mapping cadres'!$B$1:$Z$616,MATCH($B233, 'Mapping cadres'!$B$1:$B$616,0), MATCH(AS$32,'Mapping cadres'!$B$1:$Z$1,0))</f>
        <v>0</v>
      </c>
      <c r="AT233" s="226">
        <f>INDEX('Uganda workforce data - raw'!$A$4:$F$619,MATCH($B233, 'Uganda workforce data - raw'!$B$4:$B$619,0), MATCH("Filled Female",'Uganda workforce data - raw'!$A$4:$F$4,0))*INDEX('Mapping cadres'!$B$1:$Z$616,MATCH($B233, 'Mapping cadres'!$B$1:$B$616,0), MATCH(AT$32,'Mapping cadres'!$B$1:$Z$1,0))</f>
        <v>0</v>
      </c>
      <c r="AU233" s="226">
        <f>INDEX('Uganda workforce data - raw'!$A$4:$F$619,MATCH($B233, 'Uganda workforce data - raw'!$B$4:$B$619,0), MATCH("Filled Female",'Uganda workforce data - raw'!$A$4:$F$4,0))*INDEX('Mapping cadres'!$B$1:$Z$616,MATCH($B233, 'Mapping cadres'!$B$1:$B$616,0), MATCH(AU$32,'Mapping cadres'!$B$1:$Z$1,0))</f>
        <v>0</v>
      </c>
      <c r="AV233" s="226">
        <f>INDEX('Uganda workforce data - raw'!$A$4:$F$619,MATCH($B233, 'Uganda workforce data - raw'!$B$4:$B$619,0), MATCH("Filled Female",'Uganda workforce data - raw'!$A$4:$F$4,0))*INDEX('Mapping cadres'!$B$1:$Z$616,MATCH($B233, 'Mapping cadres'!$B$1:$B$616,0), MATCH(AV$32,'Mapping cadres'!$B$1:$Z$1,0))</f>
        <v>0</v>
      </c>
      <c r="AW233" s="226">
        <f>INDEX('Uganda workforce data - raw'!$A$4:$F$619,MATCH($B233, 'Uganda workforce data - raw'!$B$4:$B$619,0), MATCH("Filled Female",'Uganda workforce data - raw'!$A$4:$F$4,0))*INDEX('Mapping cadres'!$B$1:$Z$616,MATCH($B233, 'Mapping cadres'!$B$1:$B$616,0), MATCH(AW$32,'Mapping cadres'!$B$1:$Z$1,0))</f>
        <v>0</v>
      </c>
      <c r="AX233" s="226">
        <f>INDEX('Uganda workforce data - raw'!$A$4:$F$619,MATCH($B233, 'Uganda workforce data - raw'!$B$4:$B$619,0), MATCH("Filled Female",'Uganda workforce data - raw'!$A$4:$F$4,0))*INDEX('Mapping cadres'!$B$1:$Z$616,MATCH($B233, 'Mapping cadres'!$B$1:$B$616,0), MATCH(AX$32,'Mapping cadres'!$B$1:$Z$1,0))</f>
        <v>0</v>
      </c>
      <c r="AY233" s="226">
        <f t="shared" si="77"/>
        <v>0</v>
      </c>
      <c r="AZ233" s="226">
        <f t="shared" si="78"/>
        <v>0</v>
      </c>
      <c r="BA233" s="226">
        <f t="shared" si="79"/>
        <v>1</v>
      </c>
      <c r="BB233" s="226">
        <f t="shared" si="80"/>
        <v>0</v>
      </c>
      <c r="BC233" s="226">
        <f t="shared" si="81"/>
        <v>0</v>
      </c>
      <c r="BD233" s="226">
        <f t="shared" si="82"/>
        <v>0</v>
      </c>
      <c r="BE233" s="226">
        <f t="shared" si="83"/>
        <v>0</v>
      </c>
      <c r="BF233" s="226">
        <f t="shared" si="84"/>
        <v>0</v>
      </c>
      <c r="BG233" s="226">
        <f t="shared" si="85"/>
        <v>0</v>
      </c>
      <c r="BH233" s="226">
        <f t="shared" si="86"/>
        <v>0</v>
      </c>
      <c r="BI233" s="226">
        <f t="shared" si="87"/>
        <v>0</v>
      </c>
      <c r="BJ233" s="226">
        <f t="shared" si="88"/>
        <v>0</v>
      </c>
      <c r="BK233" s="226">
        <f t="shared" si="89"/>
        <v>0</v>
      </c>
      <c r="BL233" s="226">
        <f t="shared" si="90"/>
        <v>0</v>
      </c>
      <c r="BM233" s="226">
        <f t="shared" si="91"/>
        <v>0</v>
      </c>
      <c r="BN233" s="226">
        <f t="shared" si="92"/>
        <v>0</v>
      </c>
      <c r="BO233" s="226">
        <f t="shared" si="93"/>
        <v>0</v>
      </c>
      <c r="BP233" s="226">
        <f t="shared" si="94"/>
        <v>0</v>
      </c>
      <c r="BQ233" s="226">
        <f t="shared" si="95"/>
        <v>0</v>
      </c>
      <c r="BR233" s="226">
        <f t="shared" si="96"/>
        <v>0</v>
      </c>
      <c r="BS233" s="226">
        <f t="shared" si="97"/>
        <v>0</v>
      </c>
      <c r="BT233" s="226">
        <f t="shared" si="98"/>
        <v>0</v>
      </c>
      <c r="BU233" s="226">
        <f t="shared" si="99"/>
        <v>0</v>
      </c>
      <c r="BV233" s="226">
        <f t="shared" si="100"/>
        <v>0</v>
      </c>
    </row>
    <row r="234" spans="1:74">
      <c r="A234" s="226">
        <v>202</v>
      </c>
      <c r="B234" s="226" t="s">
        <v>1506</v>
      </c>
      <c r="C234" s="226">
        <f>INDEX('Uganda workforce data - raw'!$A$4:$F$619,MATCH($B234, 'Uganda workforce data - raw'!$B$4:$B$619,0), MATCH("Filled Male",'Uganda workforce data - raw'!$A$4:$F$4,0))*INDEX('Mapping cadres'!$B$1:$Z$616,MATCH($B234, 'Mapping cadres'!$B$1:$B$616,0), MATCH(C$32,'Mapping cadres'!$B$1:$Z$1,0))</f>
        <v>30</v>
      </c>
      <c r="D234" s="226">
        <f>INDEX('Uganda workforce data - raw'!$A$4:$F$619,MATCH($B234, 'Uganda workforce data - raw'!$B$4:$B$619,0), MATCH("Filled Male",'Uganda workforce data - raw'!$A$4:$F$4,0))*INDEX('Mapping cadres'!$B$1:$Z$616,MATCH($B234, 'Mapping cadres'!$B$1:$B$616,0), MATCH(D$32,'Mapping cadres'!$B$1:$Z$1,0))</f>
        <v>0</v>
      </c>
      <c r="E234" s="226">
        <f>INDEX('Uganda workforce data - raw'!$A$4:$F$619,MATCH($B234, 'Uganda workforce data - raw'!$B$4:$B$619,0), MATCH("Filled Male",'Uganda workforce data - raw'!$A$4:$F$4,0))*INDEX('Mapping cadres'!$B$1:$Z$616,MATCH($B234, 'Mapping cadres'!$B$1:$B$616,0), MATCH(E$32,'Mapping cadres'!$B$1:$Z$1,0))</f>
        <v>0</v>
      </c>
      <c r="F234" s="226">
        <f>INDEX('Uganda workforce data - raw'!$A$4:$F$619,MATCH($B234, 'Uganda workforce data - raw'!$B$4:$B$619,0), MATCH("Filled Male",'Uganda workforce data - raw'!$A$4:$F$4,0))*INDEX('Mapping cadres'!$B$1:$Z$616,MATCH($B234, 'Mapping cadres'!$B$1:$B$616,0), MATCH(F$32,'Mapping cadres'!$B$1:$Z$1,0))</f>
        <v>0</v>
      </c>
      <c r="G234" s="226">
        <f>INDEX('Uganda workforce data - raw'!$A$4:$F$619,MATCH($B234, 'Uganda workforce data - raw'!$B$4:$B$619,0), MATCH("Filled Male",'Uganda workforce data - raw'!$A$4:$F$4,0))*INDEX('Mapping cadres'!$B$1:$Z$616,MATCH($B234, 'Mapping cadres'!$B$1:$B$616,0), MATCH(G$32,'Mapping cadres'!$B$1:$Z$1,0))</f>
        <v>0</v>
      </c>
      <c r="H234" s="226">
        <f>INDEX('Uganda workforce data - raw'!$A$4:$F$619,MATCH($B234, 'Uganda workforce data - raw'!$B$4:$B$619,0), MATCH("Filled Male",'Uganda workforce data - raw'!$A$4:$F$4,0))*INDEX('Mapping cadres'!$B$1:$Z$616,MATCH($B234, 'Mapping cadres'!$B$1:$B$616,0), MATCH(H$32,'Mapping cadres'!$B$1:$Z$1,0))</f>
        <v>0</v>
      </c>
      <c r="I234" s="226">
        <f>INDEX('Uganda workforce data - raw'!$A$4:$F$619,MATCH($B234, 'Uganda workforce data - raw'!$B$4:$B$619,0), MATCH("Filled Male",'Uganda workforce data - raw'!$A$4:$F$4,0))*INDEX('Mapping cadres'!$B$1:$Z$616,MATCH($B234, 'Mapping cadres'!$B$1:$B$616,0), MATCH(I$32,'Mapping cadres'!$B$1:$Z$1,0))</f>
        <v>0</v>
      </c>
      <c r="J234" s="226">
        <f>INDEX('Uganda workforce data - raw'!$A$4:$F$619,MATCH($B234, 'Uganda workforce data - raw'!$B$4:$B$619,0), MATCH("Filled Male",'Uganda workforce data - raw'!$A$4:$F$4,0))*INDEX('Mapping cadres'!$B$1:$Z$616,MATCH($B234, 'Mapping cadres'!$B$1:$B$616,0), MATCH(J$32,'Mapping cadres'!$B$1:$Z$1,0))</f>
        <v>0</v>
      </c>
      <c r="K234" s="226">
        <f>INDEX('Uganda workforce data - raw'!$A$4:$F$619,MATCH($B234, 'Uganda workforce data - raw'!$B$4:$B$619,0), MATCH("Filled Male",'Uganda workforce data - raw'!$A$4:$F$4,0))*INDEX('Mapping cadres'!$B$1:$Z$616,MATCH($B234, 'Mapping cadres'!$B$1:$B$616,0), MATCH(K$32,'Mapping cadres'!$B$1:$Z$1,0))</f>
        <v>0</v>
      </c>
      <c r="L234" s="226">
        <f>INDEX('Uganda workforce data - raw'!$A$4:$F$619,MATCH($B234, 'Uganda workforce data - raw'!$B$4:$B$619,0), MATCH("Filled Male",'Uganda workforce data - raw'!$A$4:$F$4,0))*INDEX('Mapping cadres'!$B$1:$Z$616,MATCH($B234, 'Mapping cadres'!$B$1:$B$616,0), MATCH(L$32,'Mapping cadres'!$B$1:$Z$1,0))</f>
        <v>0</v>
      </c>
      <c r="M234" s="226">
        <f>INDEX('Uganda workforce data - raw'!$A$4:$F$619,MATCH($B234, 'Uganda workforce data - raw'!$B$4:$B$619,0), MATCH("Filled Male",'Uganda workforce data - raw'!$A$4:$F$4,0))*INDEX('Mapping cadres'!$B$1:$Z$616,MATCH($B234, 'Mapping cadres'!$B$1:$B$616,0), MATCH(M$32,'Mapping cadres'!$B$1:$Z$1,0))</f>
        <v>0</v>
      </c>
      <c r="N234" s="226">
        <f>INDEX('Uganda workforce data - raw'!$A$4:$F$619,MATCH($B234, 'Uganda workforce data - raw'!$B$4:$B$619,0), MATCH("Filled Male",'Uganda workforce data - raw'!$A$4:$F$4,0))*INDEX('Mapping cadres'!$B$1:$Z$616,MATCH($B234, 'Mapping cadres'!$B$1:$B$616,0), MATCH(N$32,'Mapping cadres'!$B$1:$Z$1,0))</f>
        <v>0</v>
      </c>
      <c r="O234" s="226">
        <f>INDEX('Uganda workforce data - raw'!$A$4:$F$619,MATCH($B234, 'Uganda workforce data - raw'!$B$4:$B$619,0), MATCH("Filled Male",'Uganda workforce data - raw'!$A$4:$F$4,0))*INDEX('Mapping cadres'!$B$1:$Z$616,MATCH($B234, 'Mapping cadres'!$B$1:$B$616,0), MATCH(O$32,'Mapping cadres'!$B$1:$Z$1,0))</f>
        <v>0</v>
      </c>
      <c r="P234" s="226">
        <f>INDEX('Uganda workforce data - raw'!$A$4:$F$619,MATCH($B234, 'Uganda workforce data - raw'!$B$4:$B$619,0), MATCH("Filled Male",'Uganda workforce data - raw'!$A$4:$F$4,0))*INDEX('Mapping cadres'!$B$1:$Z$616,MATCH($B234, 'Mapping cadres'!$B$1:$B$616,0), MATCH(P$32,'Mapping cadres'!$B$1:$Z$1,0))</f>
        <v>0</v>
      </c>
      <c r="Q234" s="226">
        <f>INDEX('Uganda workforce data - raw'!$A$4:$F$619,MATCH($B234, 'Uganda workforce data - raw'!$B$4:$B$619,0), MATCH("Filled Male",'Uganda workforce data - raw'!$A$4:$F$4,0))*INDEX('Mapping cadres'!$B$1:$Z$616,MATCH($B234, 'Mapping cadres'!$B$1:$B$616,0), MATCH(Q$32,'Mapping cadres'!$B$1:$Z$1,0))</f>
        <v>0</v>
      </c>
      <c r="R234" s="226">
        <f>INDEX('Uganda workforce data - raw'!$A$4:$F$619,MATCH($B234, 'Uganda workforce data - raw'!$B$4:$B$619,0), MATCH("Filled Male",'Uganda workforce data - raw'!$A$4:$F$4,0))*INDEX('Mapping cadres'!$B$1:$Z$616,MATCH($B234, 'Mapping cadres'!$B$1:$B$616,0), MATCH(R$32,'Mapping cadres'!$B$1:$Z$1,0))</f>
        <v>0</v>
      </c>
      <c r="S234" s="226">
        <f>INDEX('Uganda workforce data - raw'!$A$4:$F$619,MATCH($B234, 'Uganda workforce data - raw'!$B$4:$B$619,0), MATCH("Filled Male",'Uganda workforce data - raw'!$A$4:$F$4,0))*INDEX('Mapping cadres'!$B$1:$Z$616,MATCH($B234, 'Mapping cadres'!$B$1:$B$616,0), MATCH(S$32,'Mapping cadres'!$B$1:$Z$1,0))</f>
        <v>0</v>
      </c>
      <c r="T234" s="226">
        <f>INDEX('Uganda workforce data - raw'!$A$4:$F$619,MATCH($B234, 'Uganda workforce data - raw'!$B$4:$B$619,0), MATCH("Filled Male",'Uganda workforce data - raw'!$A$4:$F$4,0))*INDEX('Mapping cadres'!$B$1:$Z$616,MATCH($B234, 'Mapping cadres'!$B$1:$B$616,0), MATCH(T$32,'Mapping cadres'!$B$1:$Z$1,0))</f>
        <v>0</v>
      </c>
      <c r="U234" s="226">
        <f>INDEX('Uganda workforce data - raw'!$A$4:$F$619,MATCH($B234, 'Uganda workforce data - raw'!$B$4:$B$619,0), MATCH("Filled Male",'Uganda workforce data - raw'!$A$4:$F$4,0))*INDEX('Mapping cadres'!$B$1:$Z$616,MATCH($B234, 'Mapping cadres'!$B$1:$B$616,0), MATCH(U$32,'Mapping cadres'!$B$1:$Z$1,0))</f>
        <v>0</v>
      </c>
      <c r="V234" s="226">
        <f>INDEX('Uganda workforce data - raw'!$A$4:$F$619,MATCH($B234, 'Uganda workforce data - raw'!$B$4:$B$619,0), MATCH("Filled Male",'Uganda workforce data - raw'!$A$4:$F$4,0))*INDEX('Mapping cadres'!$B$1:$Z$616,MATCH($B234, 'Mapping cadres'!$B$1:$B$616,0), MATCH(V$32,'Mapping cadres'!$B$1:$Z$1,0))</f>
        <v>0</v>
      </c>
      <c r="W234" s="226">
        <f>INDEX('Uganda workforce data - raw'!$A$4:$F$619,MATCH($B234, 'Uganda workforce data - raw'!$B$4:$B$619,0), MATCH("Filled Male",'Uganda workforce data - raw'!$A$4:$F$4,0))*INDEX('Mapping cadres'!$B$1:$Z$616,MATCH($B234, 'Mapping cadres'!$B$1:$B$616,0), MATCH(W$32,'Mapping cadres'!$B$1:$Z$1,0))</f>
        <v>0</v>
      </c>
      <c r="X234" s="226">
        <f>INDEX('Uganda workforce data - raw'!$A$4:$F$619,MATCH($B234, 'Uganda workforce data - raw'!$B$4:$B$619,0), MATCH("Filled Male",'Uganda workforce data - raw'!$A$4:$F$4,0))*INDEX('Mapping cadres'!$B$1:$Z$616,MATCH($B234, 'Mapping cadres'!$B$1:$B$616,0), MATCH(X$32,'Mapping cadres'!$B$1:$Z$1,0))</f>
        <v>0</v>
      </c>
      <c r="Y234" s="226">
        <f>INDEX('Uganda workforce data - raw'!$A$4:$F$619,MATCH($B234, 'Uganda workforce data - raw'!$B$4:$B$619,0), MATCH("Filled Male",'Uganda workforce data - raw'!$A$4:$F$4,0))*INDEX('Mapping cadres'!$B$1:$Z$616,MATCH($B234, 'Mapping cadres'!$B$1:$B$616,0), MATCH(Y$32,'Mapping cadres'!$B$1:$Z$1,0))</f>
        <v>0</v>
      </c>
      <c r="Z234" s="226">
        <f>INDEX('Uganda workforce data - raw'!$A$4:$F$619,MATCH($B234, 'Uganda workforce data - raw'!$B$4:$B$619,0), MATCH("Filled Male",'Uganda workforce data - raw'!$A$4:$F$4,0))*INDEX('Mapping cadres'!$B$1:$Z$616,MATCH($B234, 'Mapping cadres'!$B$1:$B$616,0), MATCH(Z$32,'Mapping cadres'!$B$1:$Z$1,0))</f>
        <v>0</v>
      </c>
      <c r="AA234" s="226">
        <f>INDEX('Uganda workforce data - raw'!$A$4:$F$619,MATCH($B234, 'Uganda workforce data - raw'!$B$4:$B$619,0), MATCH("Filled Female",'Uganda workforce data - raw'!$A$4:$F$4,0))*INDEX('Mapping cadres'!$B$1:$Z$616,MATCH($B234, 'Mapping cadres'!$B$1:$B$616,0), MATCH(AA$32,'Mapping cadres'!$B$1:$Z$1,0))</f>
        <v>8</v>
      </c>
      <c r="AB234" s="226">
        <f>INDEX('Uganda workforce data - raw'!$A$4:$F$619,MATCH($B234, 'Uganda workforce data - raw'!$B$4:$B$619,0), MATCH("Filled Female",'Uganda workforce data - raw'!$A$4:$F$4,0))*INDEX('Mapping cadres'!$B$1:$Z$616,MATCH($B234, 'Mapping cadres'!$B$1:$B$616,0), MATCH(AB$32,'Mapping cadres'!$B$1:$Z$1,0))</f>
        <v>0</v>
      </c>
      <c r="AC234" s="226">
        <f>INDEX('Uganda workforce data - raw'!$A$4:$F$619,MATCH($B234, 'Uganda workforce data - raw'!$B$4:$B$619,0), MATCH("Filled Female",'Uganda workforce data - raw'!$A$4:$F$4,0))*INDEX('Mapping cadres'!$B$1:$Z$616,MATCH($B234, 'Mapping cadres'!$B$1:$B$616,0), MATCH(AC$32,'Mapping cadres'!$B$1:$Z$1,0))</f>
        <v>0</v>
      </c>
      <c r="AD234" s="226">
        <f>INDEX('Uganda workforce data - raw'!$A$4:$F$619,MATCH($B234, 'Uganda workforce data - raw'!$B$4:$B$619,0), MATCH("Filled Female",'Uganda workforce data - raw'!$A$4:$F$4,0))*INDEX('Mapping cadres'!$B$1:$Z$616,MATCH($B234, 'Mapping cadres'!$B$1:$B$616,0), MATCH(AD$32,'Mapping cadres'!$B$1:$Z$1,0))</f>
        <v>0</v>
      </c>
      <c r="AE234" s="226">
        <f>INDEX('Uganda workforce data - raw'!$A$4:$F$619,MATCH($B234, 'Uganda workforce data - raw'!$B$4:$B$619,0), MATCH("Filled Female",'Uganda workforce data - raw'!$A$4:$F$4,0))*INDEX('Mapping cadres'!$B$1:$Z$616,MATCH($B234, 'Mapping cadres'!$B$1:$B$616,0), MATCH(AE$32,'Mapping cadres'!$B$1:$Z$1,0))</f>
        <v>0</v>
      </c>
      <c r="AF234" s="226">
        <f>INDEX('Uganda workforce data - raw'!$A$4:$F$619,MATCH($B234, 'Uganda workforce data - raw'!$B$4:$B$619,0), MATCH("Filled Female",'Uganda workforce data - raw'!$A$4:$F$4,0))*INDEX('Mapping cadres'!$B$1:$Z$616,MATCH($B234, 'Mapping cadres'!$B$1:$B$616,0), MATCH(AF$32,'Mapping cadres'!$B$1:$Z$1,0))</f>
        <v>0</v>
      </c>
      <c r="AG234" s="226">
        <f>INDEX('Uganda workforce data - raw'!$A$4:$F$619,MATCH($B234, 'Uganda workforce data - raw'!$B$4:$B$619,0), MATCH("Filled Female",'Uganda workforce data - raw'!$A$4:$F$4,0))*INDEX('Mapping cadres'!$B$1:$Z$616,MATCH($B234, 'Mapping cadres'!$B$1:$B$616,0), MATCH(AG$32,'Mapping cadres'!$B$1:$Z$1,0))</f>
        <v>0</v>
      </c>
      <c r="AH234" s="226">
        <f>INDEX('Uganda workforce data - raw'!$A$4:$F$619,MATCH($B234, 'Uganda workforce data - raw'!$B$4:$B$619,0), MATCH("Filled Female",'Uganda workforce data - raw'!$A$4:$F$4,0))*INDEX('Mapping cadres'!$B$1:$Z$616,MATCH($B234, 'Mapping cadres'!$B$1:$B$616,0), MATCH(AH$32,'Mapping cadres'!$B$1:$Z$1,0))</f>
        <v>0</v>
      </c>
      <c r="AI234" s="226">
        <f>INDEX('Uganda workforce data - raw'!$A$4:$F$619,MATCH($B234, 'Uganda workforce data - raw'!$B$4:$B$619,0), MATCH("Filled Female",'Uganda workforce data - raw'!$A$4:$F$4,0))*INDEX('Mapping cadres'!$B$1:$Z$616,MATCH($B234, 'Mapping cadres'!$B$1:$B$616,0), MATCH(AI$32,'Mapping cadres'!$B$1:$Z$1,0))</f>
        <v>0</v>
      </c>
      <c r="AJ234" s="226">
        <f>INDEX('Uganda workforce data - raw'!$A$4:$F$619,MATCH($B234, 'Uganda workforce data - raw'!$B$4:$B$619,0), MATCH("Filled Female",'Uganda workforce data - raw'!$A$4:$F$4,0))*INDEX('Mapping cadres'!$B$1:$Z$616,MATCH($B234, 'Mapping cadres'!$B$1:$B$616,0), MATCH(AJ$32,'Mapping cadres'!$B$1:$Z$1,0))</f>
        <v>0</v>
      </c>
      <c r="AK234" s="226">
        <f>INDEX('Uganda workforce data - raw'!$A$4:$F$619,MATCH($B234, 'Uganda workforce data - raw'!$B$4:$B$619,0), MATCH("Filled Female",'Uganda workforce data - raw'!$A$4:$F$4,0))*INDEX('Mapping cadres'!$B$1:$Z$616,MATCH($B234, 'Mapping cadres'!$B$1:$B$616,0), MATCH(AK$32,'Mapping cadres'!$B$1:$Z$1,0))</f>
        <v>0</v>
      </c>
      <c r="AL234" s="226">
        <f>INDEX('Uganda workforce data - raw'!$A$4:$F$619,MATCH($B234, 'Uganda workforce data - raw'!$B$4:$B$619,0), MATCH("Filled Female",'Uganda workforce data - raw'!$A$4:$F$4,0))*INDEX('Mapping cadres'!$B$1:$Z$616,MATCH($B234, 'Mapping cadres'!$B$1:$B$616,0), MATCH(AL$32,'Mapping cadres'!$B$1:$Z$1,0))</f>
        <v>0</v>
      </c>
      <c r="AM234" s="226">
        <f>INDEX('Uganda workforce data - raw'!$A$4:$F$619,MATCH($B234, 'Uganda workforce data - raw'!$B$4:$B$619,0), MATCH("Filled Female",'Uganda workforce data - raw'!$A$4:$F$4,0))*INDEX('Mapping cadres'!$B$1:$Z$616,MATCH($B234, 'Mapping cadres'!$B$1:$B$616,0), MATCH(AM$32,'Mapping cadres'!$B$1:$Z$1,0))</f>
        <v>0</v>
      </c>
      <c r="AN234" s="226">
        <f>INDEX('Uganda workforce data - raw'!$A$4:$F$619,MATCH($B234, 'Uganda workforce data - raw'!$B$4:$B$619,0), MATCH("Filled Female",'Uganda workforce data - raw'!$A$4:$F$4,0))*INDEX('Mapping cadres'!$B$1:$Z$616,MATCH($B234, 'Mapping cadres'!$B$1:$B$616,0), MATCH(AN$32,'Mapping cadres'!$B$1:$Z$1,0))</f>
        <v>0</v>
      </c>
      <c r="AO234" s="226">
        <f>INDEX('Uganda workforce data - raw'!$A$4:$F$619,MATCH($B234, 'Uganda workforce data - raw'!$B$4:$B$619,0), MATCH("Filled Female",'Uganda workforce data - raw'!$A$4:$F$4,0))*INDEX('Mapping cadres'!$B$1:$Z$616,MATCH($B234, 'Mapping cadres'!$B$1:$B$616,0), MATCH(AO$32,'Mapping cadres'!$B$1:$Z$1,0))</f>
        <v>0</v>
      </c>
      <c r="AP234" s="226">
        <f>INDEX('Uganda workforce data - raw'!$A$4:$F$619,MATCH($B234, 'Uganda workforce data - raw'!$B$4:$B$619,0), MATCH("Filled Female",'Uganda workforce data - raw'!$A$4:$F$4,0))*INDEX('Mapping cadres'!$B$1:$Z$616,MATCH($B234, 'Mapping cadres'!$B$1:$B$616,0), MATCH(AP$32,'Mapping cadres'!$B$1:$Z$1,0))</f>
        <v>0</v>
      </c>
      <c r="AQ234" s="226">
        <f>INDEX('Uganda workforce data - raw'!$A$4:$F$619,MATCH($B234, 'Uganda workforce data - raw'!$B$4:$B$619,0), MATCH("Filled Female",'Uganda workforce data - raw'!$A$4:$F$4,0))*INDEX('Mapping cadres'!$B$1:$Z$616,MATCH($B234, 'Mapping cadres'!$B$1:$B$616,0), MATCH(AQ$32,'Mapping cadres'!$B$1:$Z$1,0))</f>
        <v>0</v>
      </c>
      <c r="AR234" s="226">
        <f>INDEX('Uganda workforce data - raw'!$A$4:$F$619,MATCH($B234, 'Uganda workforce data - raw'!$B$4:$B$619,0), MATCH("Filled Female",'Uganda workforce data - raw'!$A$4:$F$4,0))*INDEX('Mapping cadres'!$B$1:$Z$616,MATCH($B234, 'Mapping cadres'!$B$1:$B$616,0), MATCH(AR$32,'Mapping cadres'!$B$1:$Z$1,0))</f>
        <v>0</v>
      </c>
      <c r="AS234" s="226">
        <f>INDEX('Uganda workforce data - raw'!$A$4:$F$619,MATCH($B234, 'Uganda workforce data - raw'!$B$4:$B$619,0), MATCH("Filled Female",'Uganda workforce data - raw'!$A$4:$F$4,0))*INDEX('Mapping cadres'!$B$1:$Z$616,MATCH($B234, 'Mapping cadres'!$B$1:$B$616,0), MATCH(AS$32,'Mapping cadres'!$B$1:$Z$1,0))</f>
        <v>0</v>
      </c>
      <c r="AT234" s="226">
        <f>INDEX('Uganda workforce data - raw'!$A$4:$F$619,MATCH($B234, 'Uganda workforce data - raw'!$B$4:$B$619,0), MATCH("Filled Female",'Uganda workforce data - raw'!$A$4:$F$4,0))*INDEX('Mapping cadres'!$B$1:$Z$616,MATCH($B234, 'Mapping cadres'!$B$1:$B$616,0), MATCH(AT$32,'Mapping cadres'!$B$1:$Z$1,0))</f>
        <v>0</v>
      </c>
      <c r="AU234" s="226">
        <f>INDEX('Uganda workforce data - raw'!$A$4:$F$619,MATCH($B234, 'Uganda workforce data - raw'!$B$4:$B$619,0), MATCH("Filled Female",'Uganda workforce data - raw'!$A$4:$F$4,0))*INDEX('Mapping cadres'!$B$1:$Z$616,MATCH($B234, 'Mapping cadres'!$B$1:$B$616,0), MATCH(AU$32,'Mapping cadres'!$B$1:$Z$1,0))</f>
        <v>0</v>
      </c>
      <c r="AV234" s="226">
        <f>INDEX('Uganda workforce data - raw'!$A$4:$F$619,MATCH($B234, 'Uganda workforce data - raw'!$B$4:$B$619,0), MATCH("Filled Female",'Uganda workforce data - raw'!$A$4:$F$4,0))*INDEX('Mapping cadres'!$B$1:$Z$616,MATCH($B234, 'Mapping cadres'!$B$1:$B$616,0), MATCH(AV$32,'Mapping cadres'!$B$1:$Z$1,0))</f>
        <v>0</v>
      </c>
      <c r="AW234" s="226">
        <f>INDEX('Uganda workforce data - raw'!$A$4:$F$619,MATCH($B234, 'Uganda workforce data - raw'!$B$4:$B$619,0), MATCH("Filled Female",'Uganda workforce data - raw'!$A$4:$F$4,0))*INDEX('Mapping cadres'!$B$1:$Z$616,MATCH($B234, 'Mapping cadres'!$B$1:$B$616,0), MATCH(AW$32,'Mapping cadres'!$B$1:$Z$1,0))</f>
        <v>0</v>
      </c>
      <c r="AX234" s="226">
        <f>INDEX('Uganda workforce data - raw'!$A$4:$F$619,MATCH($B234, 'Uganda workforce data - raw'!$B$4:$B$619,0), MATCH("Filled Female",'Uganda workforce data - raw'!$A$4:$F$4,0))*INDEX('Mapping cadres'!$B$1:$Z$616,MATCH($B234, 'Mapping cadres'!$B$1:$B$616,0), MATCH(AX$32,'Mapping cadres'!$B$1:$Z$1,0))</f>
        <v>0</v>
      </c>
      <c r="AY234" s="226">
        <f t="shared" si="77"/>
        <v>38</v>
      </c>
      <c r="AZ234" s="226">
        <f t="shared" si="78"/>
        <v>0</v>
      </c>
      <c r="BA234" s="226">
        <f t="shared" si="79"/>
        <v>0</v>
      </c>
      <c r="BB234" s="226">
        <f t="shared" si="80"/>
        <v>0</v>
      </c>
      <c r="BC234" s="226">
        <f t="shared" si="81"/>
        <v>0</v>
      </c>
      <c r="BD234" s="226">
        <f t="shared" si="82"/>
        <v>0</v>
      </c>
      <c r="BE234" s="226">
        <f t="shared" si="83"/>
        <v>0</v>
      </c>
      <c r="BF234" s="226">
        <f t="shared" si="84"/>
        <v>0</v>
      </c>
      <c r="BG234" s="226">
        <f t="shared" si="85"/>
        <v>0</v>
      </c>
      <c r="BH234" s="226">
        <f t="shared" si="86"/>
        <v>0</v>
      </c>
      <c r="BI234" s="226">
        <f t="shared" si="87"/>
        <v>0</v>
      </c>
      <c r="BJ234" s="226">
        <f t="shared" si="88"/>
        <v>0</v>
      </c>
      <c r="BK234" s="226">
        <f t="shared" si="89"/>
        <v>0</v>
      </c>
      <c r="BL234" s="226">
        <f t="shared" si="90"/>
        <v>0</v>
      </c>
      <c r="BM234" s="226">
        <f t="shared" si="91"/>
        <v>0</v>
      </c>
      <c r="BN234" s="226">
        <f t="shared" si="92"/>
        <v>0</v>
      </c>
      <c r="BO234" s="226">
        <f t="shared" si="93"/>
        <v>0</v>
      </c>
      <c r="BP234" s="226">
        <f t="shared" si="94"/>
        <v>0</v>
      </c>
      <c r="BQ234" s="226">
        <f t="shared" si="95"/>
        <v>0</v>
      </c>
      <c r="BR234" s="226">
        <f t="shared" si="96"/>
        <v>0</v>
      </c>
      <c r="BS234" s="226">
        <f t="shared" si="97"/>
        <v>0</v>
      </c>
      <c r="BT234" s="226">
        <f t="shared" si="98"/>
        <v>0</v>
      </c>
      <c r="BU234" s="226">
        <f t="shared" si="99"/>
        <v>0</v>
      </c>
      <c r="BV234" s="226">
        <f t="shared" si="100"/>
        <v>0</v>
      </c>
    </row>
    <row r="235" spans="1:74">
      <c r="A235" s="226">
        <v>203</v>
      </c>
      <c r="B235" s="226" t="s">
        <v>1507</v>
      </c>
      <c r="C235" s="226">
        <f>INDEX('Uganda workforce data - raw'!$A$4:$F$619,MATCH($B235, 'Uganda workforce data - raw'!$B$4:$B$619,0), MATCH("Filled Male",'Uganda workforce data - raw'!$A$4:$F$4,0))*INDEX('Mapping cadres'!$B$1:$Z$616,MATCH($B235, 'Mapping cadres'!$B$1:$B$616,0), MATCH(C$32,'Mapping cadres'!$B$1:$Z$1,0))</f>
        <v>1</v>
      </c>
      <c r="D235" s="226">
        <f>INDEX('Uganda workforce data - raw'!$A$4:$F$619,MATCH($B235, 'Uganda workforce data - raw'!$B$4:$B$619,0), MATCH("Filled Male",'Uganda workforce data - raw'!$A$4:$F$4,0))*INDEX('Mapping cadres'!$B$1:$Z$616,MATCH($B235, 'Mapping cadres'!$B$1:$B$616,0), MATCH(D$32,'Mapping cadres'!$B$1:$Z$1,0))</f>
        <v>0</v>
      </c>
      <c r="E235" s="226">
        <f>INDEX('Uganda workforce data - raw'!$A$4:$F$619,MATCH($B235, 'Uganda workforce data - raw'!$B$4:$B$619,0), MATCH("Filled Male",'Uganda workforce data - raw'!$A$4:$F$4,0))*INDEX('Mapping cadres'!$B$1:$Z$616,MATCH($B235, 'Mapping cadres'!$B$1:$B$616,0), MATCH(E$32,'Mapping cadres'!$B$1:$Z$1,0))</f>
        <v>0</v>
      </c>
      <c r="F235" s="226">
        <f>INDEX('Uganda workforce data - raw'!$A$4:$F$619,MATCH($B235, 'Uganda workforce data - raw'!$B$4:$B$619,0), MATCH("Filled Male",'Uganda workforce data - raw'!$A$4:$F$4,0))*INDEX('Mapping cadres'!$B$1:$Z$616,MATCH($B235, 'Mapping cadres'!$B$1:$B$616,0), MATCH(F$32,'Mapping cadres'!$B$1:$Z$1,0))</f>
        <v>0</v>
      </c>
      <c r="G235" s="226">
        <f>INDEX('Uganda workforce data - raw'!$A$4:$F$619,MATCH($B235, 'Uganda workforce data - raw'!$B$4:$B$619,0), MATCH("Filled Male",'Uganda workforce data - raw'!$A$4:$F$4,0))*INDEX('Mapping cadres'!$B$1:$Z$616,MATCH($B235, 'Mapping cadres'!$B$1:$B$616,0), MATCH(G$32,'Mapping cadres'!$B$1:$Z$1,0))</f>
        <v>0</v>
      </c>
      <c r="H235" s="226">
        <f>INDEX('Uganda workforce data - raw'!$A$4:$F$619,MATCH($B235, 'Uganda workforce data - raw'!$B$4:$B$619,0), MATCH("Filled Male",'Uganda workforce data - raw'!$A$4:$F$4,0))*INDEX('Mapping cadres'!$B$1:$Z$616,MATCH($B235, 'Mapping cadres'!$B$1:$B$616,0), MATCH(H$32,'Mapping cadres'!$B$1:$Z$1,0))</f>
        <v>0</v>
      </c>
      <c r="I235" s="226">
        <f>INDEX('Uganda workforce data - raw'!$A$4:$F$619,MATCH($B235, 'Uganda workforce data - raw'!$B$4:$B$619,0), MATCH("Filled Male",'Uganda workforce data - raw'!$A$4:$F$4,0))*INDEX('Mapping cadres'!$B$1:$Z$616,MATCH($B235, 'Mapping cadres'!$B$1:$B$616,0), MATCH(I$32,'Mapping cadres'!$B$1:$Z$1,0))</f>
        <v>0</v>
      </c>
      <c r="J235" s="226">
        <f>INDEX('Uganda workforce data - raw'!$A$4:$F$619,MATCH($B235, 'Uganda workforce data - raw'!$B$4:$B$619,0), MATCH("Filled Male",'Uganda workforce data - raw'!$A$4:$F$4,0))*INDEX('Mapping cadres'!$B$1:$Z$616,MATCH($B235, 'Mapping cadres'!$B$1:$B$616,0), MATCH(J$32,'Mapping cadres'!$B$1:$Z$1,0))</f>
        <v>0</v>
      </c>
      <c r="K235" s="226">
        <f>INDEX('Uganda workforce data - raw'!$A$4:$F$619,MATCH($B235, 'Uganda workforce data - raw'!$B$4:$B$619,0), MATCH("Filled Male",'Uganda workforce data - raw'!$A$4:$F$4,0))*INDEX('Mapping cadres'!$B$1:$Z$616,MATCH($B235, 'Mapping cadres'!$B$1:$B$616,0), MATCH(K$32,'Mapping cadres'!$B$1:$Z$1,0))</f>
        <v>0</v>
      </c>
      <c r="L235" s="226">
        <f>INDEX('Uganda workforce data - raw'!$A$4:$F$619,MATCH($B235, 'Uganda workforce data - raw'!$B$4:$B$619,0), MATCH("Filled Male",'Uganda workforce data - raw'!$A$4:$F$4,0))*INDEX('Mapping cadres'!$B$1:$Z$616,MATCH($B235, 'Mapping cadres'!$B$1:$B$616,0), MATCH(L$32,'Mapping cadres'!$B$1:$Z$1,0))</f>
        <v>0</v>
      </c>
      <c r="M235" s="226">
        <f>INDEX('Uganda workforce data - raw'!$A$4:$F$619,MATCH($B235, 'Uganda workforce data - raw'!$B$4:$B$619,0), MATCH("Filled Male",'Uganda workforce data - raw'!$A$4:$F$4,0))*INDEX('Mapping cadres'!$B$1:$Z$616,MATCH($B235, 'Mapping cadres'!$B$1:$B$616,0), MATCH(M$32,'Mapping cadres'!$B$1:$Z$1,0))</f>
        <v>0</v>
      </c>
      <c r="N235" s="226">
        <f>INDEX('Uganda workforce data - raw'!$A$4:$F$619,MATCH($B235, 'Uganda workforce data - raw'!$B$4:$B$619,0), MATCH("Filled Male",'Uganda workforce data - raw'!$A$4:$F$4,0))*INDEX('Mapping cadres'!$B$1:$Z$616,MATCH($B235, 'Mapping cadres'!$B$1:$B$616,0), MATCH(N$32,'Mapping cadres'!$B$1:$Z$1,0))</f>
        <v>0</v>
      </c>
      <c r="O235" s="226">
        <f>INDEX('Uganda workforce data - raw'!$A$4:$F$619,MATCH($B235, 'Uganda workforce data - raw'!$B$4:$B$619,0), MATCH("Filled Male",'Uganda workforce data - raw'!$A$4:$F$4,0))*INDEX('Mapping cadres'!$B$1:$Z$616,MATCH($B235, 'Mapping cadres'!$B$1:$B$616,0), MATCH(O$32,'Mapping cadres'!$B$1:$Z$1,0))</f>
        <v>0</v>
      </c>
      <c r="P235" s="226">
        <f>INDEX('Uganda workforce data - raw'!$A$4:$F$619,MATCH($B235, 'Uganda workforce data - raw'!$B$4:$B$619,0), MATCH("Filled Male",'Uganda workforce data - raw'!$A$4:$F$4,0))*INDEX('Mapping cadres'!$B$1:$Z$616,MATCH($B235, 'Mapping cadres'!$B$1:$B$616,0), MATCH(P$32,'Mapping cadres'!$B$1:$Z$1,0))</f>
        <v>0</v>
      </c>
      <c r="Q235" s="226">
        <f>INDEX('Uganda workforce data - raw'!$A$4:$F$619,MATCH($B235, 'Uganda workforce data - raw'!$B$4:$B$619,0), MATCH("Filled Male",'Uganda workforce data - raw'!$A$4:$F$4,0))*INDEX('Mapping cadres'!$B$1:$Z$616,MATCH($B235, 'Mapping cadres'!$B$1:$B$616,0), MATCH(Q$32,'Mapping cadres'!$B$1:$Z$1,0))</f>
        <v>0</v>
      </c>
      <c r="R235" s="226">
        <f>INDEX('Uganda workforce data - raw'!$A$4:$F$619,MATCH($B235, 'Uganda workforce data - raw'!$B$4:$B$619,0), MATCH("Filled Male",'Uganda workforce data - raw'!$A$4:$F$4,0))*INDEX('Mapping cadres'!$B$1:$Z$616,MATCH($B235, 'Mapping cadres'!$B$1:$B$616,0), MATCH(R$32,'Mapping cadres'!$B$1:$Z$1,0))</f>
        <v>0</v>
      </c>
      <c r="S235" s="226">
        <f>INDEX('Uganda workforce data - raw'!$A$4:$F$619,MATCH($B235, 'Uganda workforce data - raw'!$B$4:$B$619,0), MATCH("Filled Male",'Uganda workforce data - raw'!$A$4:$F$4,0))*INDEX('Mapping cadres'!$B$1:$Z$616,MATCH($B235, 'Mapping cadres'!$B$1:$B$616,0), MATCH(S$32,'Mapping cadres'!$B$1:$Z$1,0))</f>
        <v>0</v>
      </c>
      <c r="T235" s="226">
        <f>INDEX('Uganda workforce data - raw'!$A$4:$F$619,MATCH($B235, 'Uganda workforce data - raw'!$B$4:$B$619,0), MATCH("Filled Male",'Uganda workforce data - raw'!$A$4:$F$4,0))*INDEX('Mapping cadres'!$B$1:$Z$616,MATCH($B235, 'Mapping cadres'!$B$1:$B$616,0), MATCH(T$32,'Mapping cadres'!$B$1:$Z$1,0))</f>
        <v>0</v>
      </c>
      <c r="U235" s="226">
        <f>INDEX('Uganda workforce data - raw'!$A$4:$F$619,MATCH($B235, 'Uganda workforce data - raw'!$B$4:$B$619,0), MATCH("Filled Male",'Uganda workforce data - raw'!$A$4:$F$4,0))*INDEX('Mapping cadres'!$B$1:$Z$616,MATCH($B235, 'Mapping cadres'!$B$1:$B$616,0), MATCH(U$32,'Mapping cadres'!$B$1:$Z$1,0))</f>
        <v>0</v>
      </c>
      <c r="V235" s="226">
        <f>INDEX('Uganda workforce data - raw'!$A$4:$F$619,MATCH($B235, 'Uganda workforce data - raw'!$B$4:$B$619,0), MATCH("Filled Male",'Uganda workforce data - raw'!$A$4:$F$4,0))*INDEX('Mapping cadres'!$B$1:$Z$616,MATCH($B235, 'Mapping cadres'!$B$1:$B$616,0), MATCH(V$32,'Mapping cadres'!$B$1:$Z$1,0))</f>
        <v>0</v>
      </c>
      <c r="W235" s="226">
        <f>INDEX('Uganda workforce data - raw'!$A$4:$F$619,MATCH($B235, 'Uganda workforce data - raw'!$B$4:$B$619,0), MATCH("Filled Male",'Uganda workforce data - raw'!$A$4:$F$4,0))*INDEX('Mapping cadres'!$B$1:$Z$616,MATCH($B235, 'Mapping cadres'!$B$1:$B$616,0), MATCH(W$32,'Mapping cadres'!$B$1:$Z$1,0))</f>
        <v>0</v>
      </c>
      <c r="X235" s="226">
        <f>INDEX('Uganda workforce data - raw'!$A$4:$F$619,MATCH($B235, 'Uganda workforce data - raw'!$B$4:$B$619,0), MATCH("Filled Male",'Uganda workforce data - raw'!$A$4:$F$4,0))*INDEX('Mapping cadres'!$B$1:$Z$616,MATCH($B235, 'Mapping cadres'!$B$1:$B$616,0), MATCH(X$32,'Mapping cadres'!$B$1:$Z$1,0))</f>
        <v>0</v>
      </c>
      <c r="Y235" s="226">
        <f>INDEX('Uganda workforce data - raw'!$A$4:$F$619,MATCH($B235, 'Uganda workforce data - raw'!$B$4:$B$619,0), MATCH("Filled Male",'Uganda workforce data - raw'!$A$4:$F$4,0))*INDEX('Mapping cadres'!$B$1:$Z$616,MATCH($B235, 'Mapping cadres'!$B$1:$B$616,0), MATCH(Y$32,'Mapping cadres'!$B$1:$Z$1,0))</f>
        <v>0</v>
      </c>
      <c r="Z235" s="226">
        <f>INDEX('Uganda workforce data - raw'!$A$4:$F$619,MATCH($B235, 'Uganda workforce data - raw'!$B$4:$B$619,0), MATCH("Filled Male",'Uganda workforce data - raw'!$A$4:$F$4,0))*INDEX('Mapping cadres'!$B$1:$Z$616,MATCH($B235, 'Mapping cadres'!$B$1:$B$616,0), MATCH(Z$32,'Mapping cadres'!$B$1:$Z$1,0))</f>
        <v>0</v>
      </c>
      <c r="AA235" s="226">
        <f>INDEX('Uganda workforce data - raw'!$A$4:$F$619,MATCH($B235, 'Uganda workforce data - raw'!$B$4:$B$619,0), MATCH("Filled Female",'Uganda workforce data - raw'!$A$4:$F$4,0))*INDEX('Mapping cadres'!$B$1:$Z$616,MATCH($B235, 'Mapping cadres'!$B$1:$B$616,0), MATCH(AA$32,'Mapping cadres'!$B$1:$Z$1,0))</f>
        <v>0</v>
      </c>
      <c r="AB235" s="226">
        <f>INDEX('Uganda workforce data - raw'!$A$4:$F$619,MATCH($B235, 'Uganda workforce data - raw'!$B$4:$B$619,0), MATCH("Filled Female",'Uganda workforce data - raw'!$A$4:$F$4,0))*INDEX('Mapping cadres'!$B$1:$Z$616,MATCH($B235, 'Mapping cadres'!$B$1:$B$616,0), MATCH(AB$32,'Mapping cadres'!$B$1:$Z$1,0))</f>
        <v>0</v>
      </c>
      <c r="AC235" s="226">
        <f>INDEX('Uganda workforce data - raw'!$A$4:$F$619,MATCH($B235, 'Uganda workforce data - raw'!$B$4:$B$619,0), MATCH("Filled Female",'Uganda workforce data - raw'!$A$4:$F$4,0))*INDEX('Mapping cadres'!$B$1:$Z$616,MATCH($B235, 'Mapping cadres'!$B$1:$B$616,0), MATCH(AC$32,'Mapping cadres'!$B$1:$Z$1,0))</f>
        <v>0</v>
      </c>
      <c r="AD235" s="226">
        <f>INDEX('Uganda workforce data - raw'!$A$4:$F$619,MATCH($B235, 'Uganda workforce data - raw'!$B$4:$B$619,0), MATCH("Filled Female",'Uganda workforce data - raw'!$A$4:$F$4,0))*INDEX('Mapping cadres'!$B$1:$Z$616,MATCH($B235, 'Mapping cadres'!$B$1:$B$616,0), MATCH(AD$32,'Mapping cadres'!$B$1:$Z$1,0))</f>
        <v>0</v>
      </c>
      <c r="AE235" s="226">
        <f>INDEX('Uganda workforce data - raw'!$A$4:$F$619,MATCH($B235, 'Uganda workforce data - raw'!$B$4:$B$619,0), MATCH("Filled Female",'Uganda workforce data - raw'!$A$4:$F$4,0))*INDEX('Mapping cadres'!$B$1:$Z$616,MATCH($B235, 'Mapping cadres'!$B$1:$B$616,0), MATCH(AE$32,'Mapping cadres'!$B$1:$Z$1,0))</f>
        <v>0</v>
      </c>
      <c r="AF235" s="226">
        <f>INDEX('Uganda workforce data - raw'!$A$4:$F$619,MATCH($B235, 'Uganda workforce data - raw'!$B$4:$B$619,0), MATCH("Filled Female",'Uganda workforce data - raw'!$A$4:$F$4,0))*INDEX('Mapping cadres'!$B$1:$Z$616,MATCH($B235, 'Mapping cadres'!$B$1:$B$616,0), MATCH(AF$32,'Mapping cadres'!$B$1:$Z$1,0))</f>
        <v>0</v>
      </c>
      <c r="AG235" s="226">
        <f>INDEX('Uganda workforce data - raw'!$A$4:$F$619,MATCH($B235, 'Uganda workforce data - raw'!$B$4:$B$619,0), MATCH("Filled Female",'Uganda workforce data - raw'!$A$4:$F$4,0))*INDEX('Mapping cadres'!$B$1:$Z$616,MATCH($B235, 'Mapping cadres'!$B$1:$B$616,0), MATCH(AG$32,'Mapping cadres'!$B$1:$Z$1,0))</f>
        <v>0</v>
      </c>
      <c r="AH235" s="226">
        <f>INDEX('Uganda workforce data - raw'!$A$4:$F$619,MATCH($B235, 'Uganda workforce data - raw'!$B$4:$B$619,0), MATCH("Filled Female",'Uganda workforce data - raw'!$A$4:$F$4,0))*INDEX('Mapping cadres'!$B$1:$Z$616,MATCH($B235, 'Mapping cadres'!$B$1:$B$616,0), MATCH(AH$32,'Mapping cadres'!$B$1:$Z$1,0))</f>
        <v>0</v>
      </c>
      <c r="AI235" s="226">
        <f>INDEX('Uganda workforce data - raw'!$A$4:$F$619,MATCH($B235, 'Uganda workforce data - raw'!$B$4:$B$619,0), MATCH("Filled Female",'Uganda workforce data - raw'!$A$4:$F$4,0))*INDEX('Mapping cadres'!$B$1:$Z$616,MATCH($B235, 'Mapping cadres'!$B$1:$B$616,0), MATCH(AI$32,'Mapping cadres'!$B$1:$Z$1,0))</f>
        <v>0</v>
      </c>
      <c r="AJ235" s="226">
        <f>INDEX('Uganda workforce data - raw'!$A$4:$F$619,MATCH($B235, 'Uganda workforce data - raw'!$B$4:$B$619,0), MATCH("Filled Female",'Uganda workforce data - raw'!$A$4:$F$4,0))*INDEX('Mapping cadres'!$B$1:$Z$616,MATCH($B235, 'Mapping cadres'!$B$1:$B$616,0), MATCH(AJ$32,'Mapping cadres'!$B$1:$Z$1,0))</f>
        <v>0</v>
      </c>
      <c r="AK235" s="226">
        <f>INDEX('Uganda workforce data - raw'!$A$4:$F$619,MATCH($B235, 'Uganda workforce data - raw'!$B$4:$B$619,0), MATCH("Filled Female",'Uganda workforce data - raw'!$A$4:$F$4,0))*INDEX('Mapping cadres'!$B$1:$Z$616,MATCH($B235, 'Mapping cadres'!$B$1:$B$616,0), MATCH(AK$32,'Mapping cadres'!$B$1:$Z$1,0))</f>
        <v>0</v>
      </c>
      <c r="AL235" s="226">
        <f>INDEX('Uganda workforce data - raw'!$A$4:$F$619,MATCH($B235, 'Uganda workforce data - raw'!$B$4:$B$619,0), MATCH("Filled Female",'Uganda workforce data - raw'!$A$4:$F$4,0))*INDEX('Mapping cadres'!$B$1:$Z$616,MATCH($B235, 'Mapping cadres'!$B$1:$B$616,0), MATCH(AL$32,'Mapping cadres'!$B$1:$Z$1,0))</f>
        <v>0</v>
      </c>
      <c r="AM235" s="226">
        <f>INDEX('Uganda workforce data - raw'!$A$4:$F$619,MATCH($B235, 'Uganda workforce data - raw'!$B$4:$B$619,0), MATCH("Filled Female",'Uganda workforce data - raw'!$A$4:$F$4,0))*INDEX('Mapping cadres'!$B$1:$Z$616,MATCH($B235, 'Mapping cadres'!$B$1:$B$616,0), MATCH(AM$32,'Mapping cadres'!$B$1:$Z$1,0))</f>
        <v>0</v>
      </c>
      <c r="AN235" s="226">
        <f>INDEX('Uganda workforce data - raw'!$A$4:$F$619,MATCH($B235, 'Uganda workforce data - raw'!$B$4:$B$619,0), MATCH("Filled Female",'Uganda workforce data - raw'!$A$4:$F$4,0))*INDEX('Mapping cadres'!$B$1:$Z$616,MATCH($B235, 'Mapping cadres'!$B$1:$B$616,0), MATCH(AN$32,'Mapping cadres'!$B$1:$Z$1,0))</f>
        <v>0</v>
      </c>
      <c r="AO235" s="226">
        <f>INDEX('Uganda workforce data - raw'!$A$4:$F$619,MATCH($B235, 'Uganda workforce data - raw'!$B$4:$B$619,0), MATCH("Filled Female",'Uganda workforce data - raw'!$A$4:$F$4,0))*INDEX('Mapping cadres'!$B$1:$Z$616,MATCH($B235, 'Mapping cadres'!$B$1:$B$616,0), MATCH(AO$32,'Mapping cadres'!$B$1:$Z$1,0))</f>
        <v>0</v>
      </c>
      <c r="AP235" s="226">
        <f>INDEX('Uganda workforce data - raw'!$A$4:$F$619,MATCH($B235, 'Uganda workforce data - raw'!$B$4:$B$619,0), MATCH("Filled Female",'Uganda workforce data - raw'!$A$4:$F$4,0))*INDEX('Mapping cadres'!$B$1:$Z$616,MATCH($B235, 'Mapping cadres'!$B$1:$B$616,0), MATCH(AP$32,'Mapping cadres'!$B$1:$Z$1,0))</f>
        <v>0</v>
      </c>
      <c r="AQ235" s="226">
        <f>INDEX('Uganda workforce data - raw'!$A$4:$F$619,MATCH($B235, 'Uganda workforce data - raw'!$B$4:$B$619,0), MATCH("Filled Female",'Uganda workforce data - raw'!$A$4:$F$4,0))*INDEX('Mapping cadres'!$B$1:$Z$616,MATCH($B235, 'Mapping cadres'!$B$1:$B$616,0), MATCH(AQ$32,'Mapping cadres'!$B$1:$Z$1,0))</f>
        <v>0</v>
      </c>
      <c r="AR235" s="226">
        <f>INDEX('Uganda workforce data - raw'!$A$4:$F$619,MATCH($B235, 'Uganda workforce data - raw'!$B$4:$B$619,0), MATCH("Filled Female",'Uganda workforce data - raw'!$A$4:$F$4,0))*INDEX('Mapping cadres'!$B$1:$Z$616,MATCH($B235, 'Mapping cadres'!$B$1:$B$616,0), MATCH(AR$32,'Mapping cadres'!$B$1:$Z$1,0))</f>
        <v>0</v>
      </c>
      <c r="AS235" s="226">
        <f>INDEX('Uganda workforce data - raw'!$A$4:$F$619,MATCH($B235, 'Uganda workforce data - raw'!$B$4:$B$619,0), MATCH("Filled Female",'Uganda workforce data - raw'!$A$4:$F$4,0))*INDEX('Mapping cadres'!$B$1:$Z$616,MATCH($B235, 'Mapping cadres'!$B$1:$B$616,0), MATCH(AS$32,'Mapping cadres'!$B$1:$Z$1,0))</f>
        <v>0</v>
      </c>
      <c r="AT235" s="226">
        <f>INDEX('Uganda workforce data - raw'!$A$4:$F$619,MATCH($B235, 'Uganda workforce data - raw'!$B$4:$B$619,0), MATCH("Filled Female",'Uganda workforce data - raw'!$A$4:$F$4,0))*INDEX('Mapping cadres'!$B$1:$Z$616,MATCH($B235, 'Mapping cadres'!$B$1:$B$616,0), MATCH(AT$32,'Mapping cadres'!$B$1:$Z$1,0))</f>
        <v>0</v>
      </c>
      <c r="AU235" s="226">
        <f>INDEX('Uganda workforce data - raw'!$A$4:$F$619,MATCH($B235, 'Uganda workforce data - raw'!$B$4:$B$619,0), MATCH("Filled Female",'Uganda workforce data - raw'!$A$4:$F$4,0))*INDEX('Mapping cadres'!$B$1:$Z$616,MATCH($B235, 'Mapping cadres'!$B$1:$B$616,0), MATCH(AU$32,'Mapping cadres'!$B$1:$Z$1,0))</f>
        <v>0</v>
      </c>
      <c r="AV235" s="226">
        <f>INDEX('Uganda workforce data - raw'!$A$4:$F$619,MATCH($B235, 'Uganda workforce data - raw'!$B$4:$B$619,0), MATCH("Filled Female",'Uganda workforce data - raw'!$A$4:$F$4,0))*INDEX('Mapping cadres'!$B$1:$Z$616,MATCH($B235, 'Mapping cadres'!$B$1:$B$616,0), MATCH(AV$32,'Mapping cadres'!$B$1:$Z$1,0))</f>
        <v>0</v>
      </c>
      <c r="AW235" s="226">
        <f>INDEX('Uganda workforce data - raw'!$A$4:$F$619,MATCH($B235, 'Uganda workforce data - raw'!$B$4:$B$619,0), MATCH("Filled Female",'Uganda workforce data - raw'!$A$4:$F$4,0))*INDEX('Mapping cadres'!$B$1:$Z$616,MATCH($B235, 'Mapping cadres'!$B$1:$B$616,0), MATCH(AW$32,'Mapping cadres'!$B$1:$Z$1,0))</f>
        <v>0</v>
      </c>
      <c r="AX235" s="226">
        <f>INDEX('Uganda workforce data - raw'!$A$4:$F$619,MATCH($B235, 'Uganda workforce data - raw'!$B$4:$B$619,0), MATCH("Filled Female",'Uganda workforce data - raw'!$A$4:$F$4,0))*INDEX('Mapping cadres'!$B$1:$Z$616,MATCH($B235, 'Mapping cadres'!$B$1:$B$616,0), MATCH(AX$32,'Mapping cadres'!$B$1:$Z$1,0))</f>
        <v>0</v>
      </c>
      <c r="AY235" s="226">
        <f t="shared" si="77"/>
        <v>1</v>
      </c>
      <c r="AZ235" s="226">
        <f t="shared" si="78"/>
        <v>0</v>
      </c>
      <c r="BA235" s="226">
        <f t="shared" si="79"/>
        <v>0</v>
      </c>
      <c r="BB235" s="226">
        <f t="shared" si="80"/>
        <v>0</v>
      </c>
      <c r="BC235" s="226">
        <f t="shared" si="81"/>
        <v>0</v>
      </c>
      <c r="BD235" s="226">
        <f t="shared" si="82"/>
        <v>0</v>
      </c>
      <c r="BE235" s="226">
        <f t="shared" si="83"/>
        <v>0</v>
      </c>
      <c r="BF235" s="226">
        <f t="shared" si="84"/>
        <v>0</v>
      </c>
      <c r="BG235" s="226">
        <f t="shared" si="85"/>
        <v>0</v>
      </c>
      <c r="BH235" s="226">
        <f t="shared" si="86"/>
        <v>0</v>
      </c>
      <c r="BI235" s="226">
        <f t="shared" si="87"/>
        <v>0</v>
      </c>
      <c r="BJ235" s="226">
        <f t="shared" si="88"/>
        <v>0</v>
      </c>
      <c r="BK235" s="226">
        <f t="shared" si="89"/>
        <v>0</v>
      </c>
      <c r="BL235" s="226">
        <f t="shared" si="90"/>
        <v>0</v>
      </c>
      <c r="BM235" s="226">
        <f t="shared" si="91"/>
        <v>0</v>
      </c>
      <c r="BN235" s="226">
        <f t="shared" si="92"/>
        <v>0</v>
      </c>
      <c r="BO235" s="226">
        <f t="shared" si="93"/>
        <v>0</v>
      </c>
      <c r="BP235" s="226">
        <f t="shared" si="94"/>
        <v>0</v>
      </c>
      <c r="BQ235" s="226">
        <f t="shared" si="95"/>
        <v>0</v>
      </c>
      <c r="BR235" s="226">
        <f t="shared" si="96"/>
        <v>0</v>
      </c>
      <c r="BS235" s="226">
        <f t="shared" si="97"/>
        <v>0</v>
      </c>
      <c r="BT235" s="226">
        <f t="shared" si="98"/>
        <v>0</v>
      </c>
      <c r="BU235" s="226">
        <f t="shared" si="99"/>
        <v>0</v>
      </c>
      <c r="BV235" s="226">
        <f t="shared" si="100"/>
        <v>0</v>
      </c>
    </row>
    <row r="236" spans="1:74">
      <c r="A236" s="226">
        <v>204</v>
      </c>
      <c r="B236" s="226" t="s">
        <v>1508</v>
      </c>
      <c r="C236" s="226">
        <f>INDEX('Uganda workforce data - raw'!$A$4:$F$619,MATCH($B236, 'Uganda workforce data - raw'!$B$4:$B$619,0), MATCH("Filled Male",'Uganda workforce data - raw'!$A$4:$F$4,0))*INDEX('Mapping cadres'!$B$1:$Z$616,MATCH($B236, 'Mapping cadres'!$B$1:$B$616,0), MATCH(C$32,'Mapping cadres'!$B$1:$Z$1,0))</f>
        <v>6</v>
      </c>
      <c r="D236" s="226">
        <f>INDEX('Uganda workforce data - raw'!$A$4:$F$619,MATCH($B236, 'Uganda workforce data - raw'!$B$4:$B$619,0), MATCH("Filled Male",'Uganda workforce data - raw'!$A$4:$F$4,0))*INDEX('Mapping cadres'!$B$1:$Z$616,MATCH($B236, 'Mapping cadres'!$B$1:$B$616,0), MATCH(D$32,'Mapping cadres'!$B$1:$Z$1,0))</f>
        <v>0</v>
      </c>
      <c r="E236" s="226">
        <f>INDEX('Uganda workforce data - raw'!$A$4:$F$619,MATCH($B236, 'Uganda workforce data - raw'!$B$4:$B$619,0), MATCH("Filled Male",'Uganda workforce data - raw'!$A$4:$F$4,0))*INDEX('Mapping cadres'!$B$1:$Z$616,MATCH($B236, 'Mapping cadres'!$B$1:$B$616,0), MATCH(E$32,'Mapping cadres'!$B$1:$Z$1,0))</f>
        <v>0</v>
      </c>
      <c r="F236" s="226">
        <f>INDEX('Uganda workforce data - raw'!$A$4:$F$619,MATCH($B236, 'Uganda workforce data - raw'!$B$4:$B$619,0), MATCH("Filled Male",'Uganda workforce data - raw'!$A$4:$F$4,0))*INDEX('Mapping cadres'!$B$1:$Z$616,MATCH($B236, 'Mapping cadres'!$B$1:$B$616,0), MATCH(F$32,'Mapping cadres'!$B$1:$Z$1,0))</f>
        <v>0</v>
      </c>
      <c r="G236" s="226">
        <f>INDEX('Uganda workforce data - raw'!$A$4:$F$619,MATCH($B236, 'Uganda workforce data - raw'!$B$4:$B$619,0), MATCH("Filled Male",'Uganda workforce data - raw'!$A$4:$F$4,0))*INDEX('Mapping cadres'!$B$1:$Z$616,MATCH($B236, 'Mapping cadres'!$B$1:$B$616,0), MATCH(G$32,'Mapping cadres'!$B$1:$Z$1,0))</f>
        <v>0</v>
      </c>
      <c r="H236" s="226">
        <f>INDEX('Uganda workforce data - raw'!$A$4:$F$619,MATCH($B236, 'Uganda workforce data - raw'!$B$4:$B$619,0), MATCH("Filled Male",'Uganda workforce data - raw'!$A$4:$F$4,0))*INDEX('Mapping cadres'!$B$1:$Z$616,MATCH($B236, 'Mapping cadres'!$B$1:$B$616,0), MATCH(H$32,'Mapping cadres'!$B$1:$Z$1,0))</f>
        <v>0</v>
      </c>
      <c r="I236" s="226">
        <f>INDEX('Uganda workforce data - raw'!$A$4:$F$619,MATCH($B236, 'Uganda workforce data - raw'!$B$4:$B$619,0), MATCH("Filled Male",'Uganda workforce data - raw'!$A$4:$F$4,0))*INDEX('Mapping cadres'!$B$1:$Z$616,MATCH($B236, 'Mapping cadres'!$B$1:$B$616,0), MATCH(I$32,'Mapping cadres'!$B$1:$Z$1,0))</f>
        <v>0</v>
      </c>
      <c r="J236" s="226">
        <f>INDEX('Uganda workforce data - raw'!$A$4:$F$619,MATCH($B236, 'Uganda workforce data - raw'!$B$4:$B$619,0), MATCH("Filled Male",'Uganda workforce data - raw'!$A$4:$F$4,0))*INDEX('Mapping cadres'!$B$1:$Z$616,MATCH($B236, 'Mapping cadres'!$B$1:$B$616,0), MATCH(J$32,'Mapping cadres'!$B$1:$Z$1,0))</f>
        <v>0</v>
      </c>
      <c r="K236" s="226">
        <f>INDEX('Uganda workforce data - raw'!$A$4:$F$619,MATCH($B236, 'Uganda workforce data - raw'!$B$4:$B$619,0), MATCH("Filled Male",'Uganda workforce data - raw'!$A$4:$F$4,0))*INDEX('Mapping cadres'!$B$1:$Z$616,MATCH($B236, 'Mapping cadres'!$B$1:$B$616,0), MATCH(K$32,'Mapping cadres'!$B$1:$Z$1,0))</f>
        <v>0</v>
      </c>
      <c r="L236" s="226">
        <f>INDEX('Uganda workforce data - raw'!$A$4:$F$619,MATCH($B236, 'Uganda workforce data - raw'!$B$4:$B$619,0), MATCH("Filled Male",'Uganda workforce data - raw'!$A$4:$F$4,0))*INDEX('Mapping cadres'!$B$1:$Z$616,MATCH($B236, 'Mapping cadres'!$B$1:$B$616,0), MATCH(L$32,'Mapping cadres'!$B$1:$Z$1,0))</f>
        <v>0</v>
      </c>
      <c r="M236" s="226">
        <f>INDEX('Uganda workforce data - raw'!$A$4:$F$619,MATCH($B236, 'Uganda workforce data - raw'!$B$4:$B$619,0), MATCH("Filled Male",'Uganda workforce data - raw'!$A$4:$F$4,0))*INDEX('Mapping cadres'!$B$1:$Z$616,MATCH($B236, 'Mapping cadres'!$B$1:$B$616,0), MATCH(M$32,'Mapping cadres'!$B$1:$Z$1,0))</f>
        <v>0</v>
      </c>
      <c r="N236" s="226">
        <f>INDEX('Uganda workforce data - raw'!$A$4:$F$619,MATCH($B236, 'Uganda workforce data - raw'!$B$4:$B$619,0), MATCH("Filled Male",'Uganda workforce data - raw'!$A$4:$F$4,0))*INDEX('Mapping cadres'!$B$1:$Z$616,MATCH($B236, 'Mapping cadres'!$B$1:$B$616,0), MATCH(N$32,'Mapping cadres'!$B$1:$Z$1,0))</f>
        <v>0</v>
      </c>
      <c r="O236" s="226">
        <f>INDEX('Uganda workforce data - raw'!$A$4:$F$619,MATCH($B236, 'Uganda workforce data - raw'!$B$4:$B$619,0), MATCH("Filled Male",'Uganda workforce data - raw'!$A$4:$F$4,0))*INDEX('Mapping cadres'!$B$1:$Z$616,MATCH($B236, 'Mapping cadres'!$B$1:$B$616,0), MATCH(O$32,'Mapping cadres'!$B$1:$Z$1,0))</f>
        <v>0</v>
      </c>
      <c r="P236" s="226">
        <f>INDEX('Uganda workforce data - raw'!$A$4:$F$619,MATCH($B236, 'Uganda workforce data - raw'!$B$4:$B$619,0), MATCH("Filled Male",'Uganda workforce data - raw'!$A$4:$F$4,0))*INDEX('Mapping cadres'!$B$1:$Z$616,MATCH($B236, 'Mapping cadres'!$B$1:$B$616,0), MATCH(P$32,'Mapping cadres'!$B$1:$Z$1,0))</f>
        <v>0</v>
      </c>
      <c r="Q236" s="226">
        <f>INDEX('Uganda workforce data - raw'!$A$4:$F$619,MATCH($B236, 'Uganda workforce data - raw'!$B$4:$B$619,0), MATCH("Filled Male",'Uganda workforce data - raw'!$A$4:$F$4,0))*INDEX('Mapping cadres'!$B$1:$Z$616,MATCH($B236, 'Mapping cadres'!$B$1:$B$616,0), MATCH(Q$32,'Mapping cadres'!$B$1:$Z$1,0))</f>
        <v>0</v>
      </c>
      <c r="R236" s="226">
        <f>INDEX('Uganda workforce data - raw'!$A$4:$F$619,MATCH($B236, 'Uganda workforce data - raw'!$B$4:$B$619,0), MATCH("Filled Male",'Uganda workforce data - raw'!$A$4:$F$4,0))*INDEX('Mapping cadres'!$B$1:$Z$616,MATCH($B236, 'Mapping cadres'!$B$1:$B$616,0), MATCH(R$32,'Mapping cadres'!$B$1:$Z$1,0))</f>
        <v>0</v>
      </c>
      <c r="S236" s="226">
        <f>INDEX('Uganda workforce data - raw'!$A$4:$F$619,MATCH($B236, 'Uganda workforce data - raw'!$B$4:$B$619,0), MATCH("Filled Male",'Uganda workforce data - raw'!$A$4:$F$4,0))*INDEX('Mapping cadres'!$B$1:$Z$616,MATCH($B236, 'Mapping cadres'!$B$1:$B$616,0), MATCH(S$32,'Mapping cadres'!$B$1:$Z$1,0))</f>
        <v>0</v>
      </c>
      <c r="T236" s="226">
        <f>INDEX('Uganda workforce data - raw'!$A$4:$F$619,MATCH($B236, 'Uganda workforce data - raw'!$B$4:$B$619,0), MATCH("Filled Male",'Uganda workforce data - raw'!$A$4:$F$4,0))*INDEX('Mapping cadres'!$B$1:$Z$616,MATCH($B236, 'Mapping cadres'!$B$1:$B$616,0), MATCH(T$32,'Mapping cadres'!$B$1:$Z$1,0))</f>
        <v>0</v>
      </c>
      <c r="U236" s="226">
        <f>INDEX('Uganda workforce data - raw'!$A$4:$F$619,MATCH($B236, 'Uganda workforce data - raw'!$B$4:$B$619,0), MATCH("Filled Male",'Uganda workforce data - raw'!$A$4:$F$4,0))*INDEX('Mapping cadres'!$B$1:$Z$616,MATCH($B236, 'Mapping cadres'!$B$1:$B$616,0), MATCH(U$32,'Mapping cadres'!$B$1:$Z$1,0))</f>
        <v>0</v>
      </c>
      <c r="V236" s="226">
        <f>INDEX('Uganda workforce data - raw'!$A$4:$F$619,MATCH($B236, 'Uganda workforce data - raw'!$B$4:$B$619,0), MATCH("Filled Male",'Uganda workforce data - raw'!$A$4:$F$4,0))*INDEX('Mapping cadres'!$B$1:$Z$616,MATCH($B236, 'Mapping cadres'!$B$1:$B$616,0), MATCH(V$32,'Mapping cadres'!$B$1:$Z$1,0))</f>
        <v>0</v>
      </c>
      <c r="W236" s="226">
        <f>INDEX('Uganda workforce data - raw'!$A$4:$F$619,MATCH($B236, 'Uganda workforce data - raw'!$B$4:$B$619,0), MATCH("Filled Male",'Uganda workforce data - raw'!$A$4:$F$4,0))*INDEX('Mapping cadres'!$B$1:$Z$616,MATCH($B236, 'Mapping cadres'!$B$1:$B$616,0), MATCH(W$32,'Mapping cadres'!$B$1:$Z$1,0))</f>
        <v>0</v>
      </c>
      <c r="X236" s="226">
        <f>INDEX('Uganda workforce data - raw'!$A$4:$F$619,MATCH($B236, 'Uganda workforce data - raw'!$B$4:$B$619,0), MATCH("Filled Male",'Uganda workforce data - raw'!$A$4:$F$4,0))*INDEX('Mapping cadres'!$B$1:$Z$616,MATCH($B236, 'Mapping cadres'!$B$1:$B$616,0), MATCH(X$32,'Mapping cadres'!$B$1:$Z$1,0))</f>
        <v>0</v>
      </c>
      <c r="Y236" s="226">
        <f>INDEX('Uganda workforce data - raw'!$A$4:$F$619,MATCH($B236, 'Uganda workforce data - raw'!$B$4:$B$619,0), MATCH("Filled Male",'Uganda workforce data - raw'!$A$4:$F$4,0))*INDEX('Mapping cadres'!$B$1:$Z$616,MATCH($B236, 'Mapping cadres'!$B$1:$B$616,0), MATCH(Y$32,'Mapping cadres'!$B$1:$Z$1,0))</f>
        <v>0</v>
      </c>
      <c r="Z236" s="226">
        <f>INDEX('Uganda workforce data - raw'!$A$4:$F$619,MATCH($B236, 'Uganda workforce data - raw'!$B$4:$B$619,0), MATCH("Filled Male",'Uganda workforce data - raw'!$A$4:$F$4,0))*INDEX('Mapping cadres'!$B$1:$Z$616,MATCH($B236, 'Mapping cadres'!$B$1:$B$616,0), MATCH(Z$32,'Mapping cadres'!$B$1:$Z$1,0))</f>
        <v>0</v>
      </c>
      <c r="AA236" s="226">
        <f>INDEX('Uganda workforce data - raw'!$A$4:$F$619,MATCH($B236, 'Uganda workforce data - raw'!$B$4:$B$619,0), MATCH("Filled Female",'Uganda workforce data - raw'!$A$4:$F$4,0))*INDEX('Mapping cadres'!$B$1:$Z$616,MATCH($B236, 'Mapping cadres'!$B$1:$B$616,0), MATCH(AA$32,'Mapping cadres'!$B$1:$Z$1,0))</f>
        <v>0</v>
      </c>
      <c r="AB236" s="226">
        <f>INDEX('Uganda workforce data - raw'!$A$4:$F$619,MATCH($B236, 'Uganda workforce data - raw'!$B$4:$B$619,0), MATCH("Filled Female",'Uganda workforce data - raw'!$A$4:$F$4,0))*INDEX('Mapping cadres'!$B$1:$Z$616,MATCH($B236, 'Mapping cadres'!$B$1:$B$616,0), MATCH(AB$32,'Mapping cadres'!$B$1:$Z$1,0))</f>
        <v>0</v>
      </c>
      <c r="AC236" s="226">
        <f>INDEX('Uganda workforce data - raw'!$A$4:$F$619,MATCH($B236, 'Uganda workforce data - raw'!$B$4:$B$619,0), MATCH("Filled Female",'Uganda workforce data - raw'!$A$4:$F$4,0))*INDEX('Mapping cadres'!$B$1:$Z$616,MATCH($B236, 'Mapping cadres'!$B$1:$B$616,0), MATCH(AC$32,'Mapping cadres'!$B$1:$Z$1,0))</f>
        <v>0</v>
      </c>
      <c r="AD236" s="226">
        <f>INDEX('Uganda workforce data - raw'!$A$4:$F$619,MATCH($B236, 'Uganda workforce data - raw'!$B$4:$B$619,0), MATCH("Filled Female",'Uganda workforce data - raw'!$A$4:$F$4,0))*INDEX('Mapping cadres'!$B$1:$Z$616,MATCH($B236, 'Mapping cadres'!$B$1:$B$616,0), MATCH(AD$32,'Mapping cadres'!$B$1:$Z$1,0))</f>
        <v>0</v>
      </c>
      <c r="AE236" s="226">
        <f>INDEX('Uganda workforce data - raw'!$A$4:$F$619,MATCH($B236, 'Uganda workforce data - raw'!$B$4:$B$619,0), MATCH("Filled Female",'Uganda workforce data - raw'!$A$4:$F$4,0))*INDEX('Mapping cadres'!$B$1:$Z$616,MATCH($B236, 'Mapping cadres'!$B$1:$B$616,0), MATCH(AE$32,'Mapping cadres'!$B$1:$Z$1,0))</f>
        <v>0</v>
      </c>
      <c r="AF236" s="226">
        <f>INDEX('Uganda workforce data - raw'!$A$4:$F$619,MATCH($B236, 'Uganda workforce data - raw'!$B$4:$B$619,0), MATCH("Filled Female",'Uganda workforce data - raw'!$A$4:$F$4,0))*INDEX('Mapping cadres'!$B$1:$Z$616,MATCH($B236, 'Mapping cadres'!$B$1:$B$616,0), MATCH(AF$32,'Mapping cadres'!$B$1:$Z$1,0))</f>
        <v>0</v>
      </c>
      <c r="AG236" s="226">
        <f>INDEX('Uganda workforce data - raw'!$A$4:$F$619,MATCH($B236, 'Uganda workforce data - raw'!$B$4:$B$619,0), MATCH("Filled Female",'Uganda workforce data - raw'!$A$4:$F$4,0))*INDEX('Mapping cadres'!$B$1:$Z$616,MATCH($B236, 'Mapping cadres'!$B$1:$B$616,0), MATCH(AG$32,'Mapping cadres'!$B$1:$Z$1,0))</f>
        <v>0</v>
      </c>
      <c r="AH236" s="226">
        <f>INDEX('Uganda workforce data - raw'!$A$4:$F$619,MATCH($B236, 'Uganda workforce data - raw'!$B$4:$B$619,0), MATCH("Filled Female",'Uganda workforce data - raw'!$A$4:$F$4,0))*INDEX('Mapping cadres'!$B$1:$Z$616,MATCH($B236, 'Mapping cadres'!$B$1:$B$616,0), MATCH(AH$32,'Mapping cadres'!$B$1:$Z$1,0))</f>
        <v>0</v>
      </c>
      <c r="AI236" s="226">
        <f>INDEX('Uganda workforce data - raw'!$A$4:$F$619,MATCH($B236, 'Uganda workforce data - raw'!$B$4:$B$619,0), MATCH("Filled Female",'Uganda workforce data - raw'!$A$4:$F$4,0))*INDEX('Mapping cadres'!$B$1:$Z$616,MATCH($B236, 'Mapping cadres'!$B$1:$B$616,0), MATCH(AI$32,'Mapping cadres'!$B$1:$Z$1,0))</f>
        <v>0</v>
      </c>
      <c r="AJ236" s="226">
        <f>INDEX('Uganda workforce data - raw'!$A$4:$F$619,MATCH($B236, 'Uganda workforce data - raw'!$B$4:$B$619,0), MATCH("Filled Female",'Uganda workforce data - raw'!$A$4:$F$4,0))*INDEX('Mapping cadres'!$B$1:$Z$616,MATCH($B236, 'Mapping cadres'!$B$1:$B$616,0), MATCH(AJ$32,'Mapping cadres'!$B$1:$Z$1,0))</f>
        <v>0</v>
      </c>
      <c r="AK236" s="226">
        <f>INDEX('Uganda workforce data - raw'!$A$4:$F$619,MATCH($B236, 'Uganda workforce data - raw'!$B$4:$B$619,0), MATCH("Filled Female",'Uganda workforce data - raw'!$A$4:$F$4,0))*INDEX('Mapping cadres'!$B$1:$Z$616,MATCH($B236, 'Mapping cadres'!$B$1:$B$616,0), MATCH(AK$32,'Mapping cadres'!$B$1:$Z$1,0))</f>
        <v>0</v>
      </c>
      <c r="AL236" s="226">
        <f>INDEX('Uganda workforce data - raw'!$A$4:$F$619,MATCH($B236, 'Uganda workforce data - raw'!$B$4:$B$619,0), MATCH("Filled Female",'Uganda workforce data - raw'!$A$4:$F$4,0))*INDEX('Mapping cadres'!$B$1:$Z$616,MATCH($B236, 'Mapping cadres'!$B$1:$B$616,0), MATCH(AL$32,'Mapping cadres'!$B$1:$Z$1,0))</f>
        <v>0</v>
      </c>
      <c r="AM236" s="226">
        <f>INDEX('Uganda workforce data - raw'!$A$4:$F$619,MATCH($B236, 'Uganda workforce data - raw'!$B$4:$B$619,0), MATCH("Filled Female",'Uganda workforce data - raw'!$A$4:$F$4,0))*INDEX('Mapping cadres'!$B$1:$Z$616,MATCH($B236, 'Mapping cadres'!$B$1:$B$616,0), MATCH(AM$32,'Mapping cadres'!$B$1:$Z$1,0))</f>
        <v>0</v>
      </c>
      <c r="AN236" s="226">
        <f>INDEX('Uganda workforce data - raw'!$A$4:$F$619,MATCH($B236, 'Uganda workforce data - raw'!$B$4:$B$619,0), MATCH("Filled Female",'Uganda workforce data - raw'!$A$4:$F$4,0))*INDEX('Mapping cadres'!$B$1:$Z$616,MATCH($B236, 'Mapping cadres'!$B$1:$B$616,0), MATCH(AN$32,'Mapping cadres'!$B$1:$Z$1,0))</f>
        <v>0</v>
      </c>
      <c r="AO236" s="226">
        <f>INDEX('Uganda workforce data - raw'!$A$4:$F$619,MATCH($B236, 'Uganda workforce data - raw'!$B$4:$B$619,0), MATCH("Filled Female",'Uganda workforce data - raw'!$A$4:$F$4,0))*INDEX('Mapping cadres'!$B$1:$Z$616,MATCH($B236, 'Mapping cadres'!$B$1:$B$616,0), MATCH(AO$32,'Mapping cadres'!$B$1:$Z$1,0))</f>
        <v>0</v>
      </c>
      <c r="AP236" s="226">
        <f>INDEX('Uganda workforce data - raw'!$A$4:$F$619,MATCH($B236, 'Uganda workforce data - raw'!$B$4:$B$619,0), MATCH("Filled Female",'Uganda workforce data - raw'!$A$4:$F$4,0))*INDEX('Mapping cadres'!$B$1:$Z$616,MATCH($B236, 'Mapping cadres'!$B$1:$B$616,0), MATCH(AP$32,'Mapping cadres'!$B$1:$Z$1,0))</f>
        <v>0</v>
      </c>
      <c r="AQ236" s="226">
        <f>INDEX('Uganda workforce data - raw'!$A$4:$F$619,MATCH($B236, 'Uganda workforce data - raw'!$B$4:$B$619,0), MATCH("Filled Female",'Uganda workforce data - raw'!$A$4:$F$4,0))*INDEX('Mapping cadres'!$B$1:$Z$616,MATCH($B236, 'Mapping cadres'!$B$1:$B$616,0), MATCH(AQ$32,'Mapping cadres'!$B$1:$Z$1,0))</f>
        <v>0</v>
      </c>
      <c r="AR236" s="226">
        <f>INDEX('Uganda workforce data - raw'!$A$4:$F$619,MATCH($B236, 'Uganda workforce data - raw'!$B$4:$B$619,0), MATCH("Filled Female",'Uganda workforce data - raw'!$A$4:$F$4,0))*INDEX('Mapping cadres'!$B$1:$Z$616,MATCH($B236, 'Mapping cadres'!$B$1:$B$616,0), MATCH(AR$32,'Mapping cadres'!$B$1:$Z$1,0))</f>
        <v>0</v>
      </c>
      <c r="AS236" s="226">
        <f>INDEX('Uganda workforce data - raw'!$A$4:$F$619,MATCH($B236, 'Uganda workforce data - raw'!$B$4:$B$619,0), MATCH("Filled Female",'Uganda workforce data - raw'!$A$4:$F$4,0))*INDEX('Mapping cadres'!$B$1:$Z$616,MATCH($B236, 'Mapping cadres'!$B$1:$B$616,0), MATCH(AS$32,'Mapping cadres'!$B$1:$Z$1,0))</f>
        <v>0</v>
      </c>
      <c r="AT236" s="226">
        <f>INDEX('Uganda workforce data - raw'!$A$4:$F$619,MATCH($B236, 'Uganda workforce data - raw'!$B$4:$B$619,0), MATCH("Filled Female",'Uganda workforce data - raw'!$A$4:$F$4,0))*INDEX('Mapping cadres'!$B$1:$Z$616,MATCH($B236, 'Mapping cadres'!$B$1:$B$616,0), MATCH(AT$32,'Mapping cadres'!$B$1:$Z$1,0))</f>
        <v>0</v>
      </c>
      <c r="AU236" s="226">
        <f>INDEX('Uganda workforce data - raw'!$A$4:$F$619,MATCH($B236, 'Uganda workforce data - raw'!$B$4:$B$619,0), MATCH("Filled Female",'Uganda workforce data - raw'!$A$4:$F$4,0))*INDEX('Mapping cadres'!$B$1:$Z$616,MATCH($B236, 'Mapping cadres'!$B$1:$B$616,0), MATCH(AU$32,'Mapping cadres'!$B$1:$Z$1,0))</f>
        <v>0</v>
      </c>
      <c r="AV236" s="226">
        <f>INDEX('Uganda workforce data - raw'!$A$4:$F$619,MATCH($B236, 'Uganda workforce data - raw'!$B$4:$B$619,0), MATCH("Filled Female",'Uganda workforce data - raw'!$A$4:$F$4,0))*INDEX('Mapping cadres'!$B$1:$Z$616,MATCH($B236, 'Mapping cadres'!$B$1:$B$616,0), MATCH(AV$32,'Mapping cadres'!$B$1:$Z$1,0))</f>
        <v>0</v>
      </c>
      <c r="AW236" s="226">
        <f>INDEX('Uganda workforce data - raw'!$A$4:$F$619,MATCH($B236, 'Uganda workforce data - raw'!$B$4:$B$619,0), MATCH("Filled Female",'Uganda workforce data - raw'!$A$4:$F$4,0))*INDEX('Mapping cadres'!$B$1:$Z$616,MATCH($B236, 'Mapping cadres'!$B$1:$B$616,0), MATCH(AW$32,'Mapping cadres'!$B$1:$Z$1,0))</f>
        <v>0</v>
      </c>
      <c r="AX236" s="226">
        <f>INDEX('Uganda workforce data - raw'!$A$4:$F$619,MATCH($B236, 'Uganda workforce data - raw'!$B$4:$B$619,0), MATCH("Filled Female",'Uganda workforce data - raw'!$A$4:$F$4,0))*INDEX('Mapping cadres'!$B$1:$Z$616,MATCH($B236, 'Mapping cadres'!$B$1:$B$616,0), MATCH(AX$32,'Mapping cadres'!$B$1:$Z$1,0))</f>
        <v>0</v>
      </c>
      <c r="AY236" s="226">
        <f t="shared" si="77"/>
        <v>6</v>
      </c>
      <c r="AZ236" s="226">
        <f t="shared" si="78"/>
        <v>0</v>
      </c>
      <c r="BA236" s="226">
        <f t="shared" si="79"/>
        <v>0</v>
      </c>
      <c r="BB236" s="226">
        <f t="shared" si="80"/>
        <v>0</v>
      </c>
      <c r="BC236" s="226">
        <f t="shared" si="81"/>
        <v>0</v>
      </c>
      <c r="BD236" s="226">
        <f t="shared" si="82"/>
        <v>0</v>
      </c>
      <c r="BE236" s="226">
        <f t="shared" si="83"/>
        <v>0</v>
      </c>
      <c r="BF236" s="226">
        <f t="shared" si="84"/>
        <v>0</v>
      </c>
      <c r="BG236" s="226">
        <f t="shared" si="85"/>
        <v>0</v>
      </c>
      <c r="BH236" s="226">
        <f t="shared" si="86"/>
        <v>0</v>
      </c>
      <c r="BI236" s="226">
        <f t="shared" si="87"/>
        <v>0</v>
      </c>
      <c r="BJ236" s="226">
        <f t="shared" si="88"/>
        <v>0</v>
      </c>
      <c r="BK236" s="226">
        <f t="shared" si="89"/>
        <v>0</v>
      </c>
      <c r="BL236" s="226">
        <f t="shared" si="90"/>
        <v>0</v>
      </c>
      <c r="BM236" s="226">
        <f t="shared" si="91"/>
        <v>0</v>
      </c>
      <c r="BN236" s="226">
        <f t="shared" si="92"/>
        <v>0</v>
      </c>
      <c r="BO236" s="226">
        <f t="shared" si="93"/>
        <v>0</v>
      </c>
      <c r="BP236" s="226">
        <f t="shared" si="94"/>
        <v>0</v>
      </c>
      <c r="BQ236" s="226">
        <f t="shared" si="95"/>
        <v>0</v>
      </c>
      <c r="BR236" s="226">
        <f t="shared" si="96"/>
        <v>0</v>
      </c>
      <c r="BS236" s="226">
        <f t="shared" si="97"/>
        <v>0</v>
      </c>
      <c r="BT236" s="226">
        <f t="shared" si="98"/>
        <v>0</v>
      </c>
      <c r="BU236" s="226">
        <f t="shared" si="99"/>
        <v>0</v>
      </c>
      <c r="BV236" s="226">
        <f t="shared" si="100"/>
        <v>0</v>
      </c>
    </row>
    <row r="237" spans="1:74">
      <c r="A237" s="226">
        <v>205</v>
      </c>
      <c r="B237" s="237" t="s">
        <v>1509</v>
      </c>
      <c r="C237" s="226">
        <f>INDEX('Uganda workforce data - raw'!$A$4:$F$619,MATCH($B237, 'Uganda workforce data - raw'!$B$4:$B$619,0), MATCH("Filled Male",'Uganda workforce data - raw'!$A$4:$F$4,0))*INDEX('Mapping cadres'!$B$1:$Z$616,MATCH($B237, 'Mapping cadres'!$B$1:$B$616,0), MATCH(C$32,'Mapping cadres'!$B$1:$Z$1,0))</f>
        <v>0</v>
      </c>
      <c r="D237" s="226">
        <f>INDEX('Uganda workforce data - raw'!$A$4:$F$619,MATCH($B237, 'Uganda workforce data - raw'!$B$4:$B$619,0), MATCH("Filled Male",'Uganda workforce data - raw'!$A$4:$F$4,0))*INDEX('Mapping cadres'!$B$1:$Z$616,MATCH($B237, 'Mapping cadres'!$B$1:$B$616,0), MATCH(D$32,'Mapping cadres'!$B$1:$Z$1,0))</f>
        <v>0</v>
      </c>
      <c r="E237" s="226">
        <f>INDEX('Uganda workforce data - raw'!$A$4:$F$619,MATCH($B237, 'Uganda workforce data - raw'!$B$4:$B$619,0), MATCH("Filled Male",'Uganda workforce data - raw'!$A$4:$F$4,0))*INDEX('Mapping cadres'!$B$1:$Z$616,MATCH($B237, 'Mapping cadres'!$B$1:$B$616,0), MATCH(E$32,'Mapping cadres'!$B$1:$Z$1,0))</f>
        <v>0</v>
      </c>
      <c r="F237" s="226">
        <f>INDEX('Uganda workforce data - raw'!$A$4:$F$619,MATCH($B237, 'Uganda workforce data - raw'!$B$4:$B$619,0), MATCH("Filled Male",'Uganda workforce data - raw'!$A$4:$F$4,0))*INDEX('Mapping cadres'!$B$1:$Z$616,MATCH($B237, 'Mapping cadres'!$B$1:$B$616,0), MATCH(F$32,'Mapping cadres'!$B$1:$Z$1,0))</f>
        <v>0</v>
      </c>
      <c r="G237" s="226">
        <f>INDEX('Uganda workforce data - raw'!$A$4:$F$619,MATCH($B237, 'Uganda workforce data - raw'!$B$4:$B$619,0), MATCH("Filled Male",'Uganda workforce data - raw'!$A$4:$F$4,0))*INDEX('Mapping cadres'!$B$1:$Z$616,MATCH($B237, 'Mapping cadres'!$B$1:$B$616,0), MATCH(G$32,'Mapping cadres'!$B$1:$Z$1,0))</f>
        <v>0</v>
      </c>
      <c r="H237" s="226">
        <f>INDEX('Uganda workforce data - raw'!$A$4:$F$619,MATCH($B237, 'Uganda workforce data - raw'!$B$4:$B$619,0), MATCH("Filled Male",'Uganda workforce data - raw'!$A$4:$F$4,0))*INDEX('Mapping cadres'!$B$1:$Z$616,MATCH($B237, 'Mapping cadres'!$B$1:$B$616,0), MATCH(H$32,'Mapping cadres'!$B$1:$Z$1,0))</f>
        <v>0</v>
      </c>
      <c r="I237" s="226">
        <f>INDEX('Uganda workforce data - raw'!$A$4:$F$619,MATCH($B237, 'Uganda workforce data - raw'!$B$4:$B$619,0), MATCH("Filled Male",'Uganda workforce data - raw'!$A$4:$F$4,0))*INDEX('Mapping cadres'!$B$1:$Z$616,MATCH($B237, 'Mapping cadres'!$B$1:$B$616,0), MATCH(I$32,'Mapping cadres'!$B$1:$Z$1,0))</f>
        <v>0</v>
      </c>
      <c r="J237" s="226">
        <f>INDEX('Uganda workforce data - raw'!$A$4:$F$619,MATCH($B237, 'Uganda workforce data - raw'!$B$4:$B$619,0), MATCH("Filled Male",'Uganda workforce data - raw'!$A$4:$F$4,0))*INDEX('Mapping cadres'!$B$1:$Z$616,MATCH($B237, 'Mapping cadres'!$B$1:$B$616,0), MATCH(J$32,'Mapping cadres'!$B$1:$Z$1,0))</f>
        <v>0</v>
      </c>
      <c r="K237" s="226">
        <f>INDEX('Uganda workforce data - raw'!$A$4:$F$619,MATCH($B237, 'Uganda workforce data - raw'!$B$4:$B$619,0), MATCH("Filled Male",'Uganda workforce data - raw'!$A$4:$F$4,0))*INDEX('Mapping cadres'!$B$1:$Z$616,MATCH($B237, 'Mapping cadres'!$B$1:$B$616,0), MATCH(K$32,'Mapping cadres'!$B$1:$Z$1,0))</f>
        <v>0</v>
      </c>
      <c r="L237" s="226">
        <f>INDEX('Uganda workforce data - raw'!$A$4:$F$619,MATCH($B237, 'Uganda workforce data - raw'!$B$4:$B$619,0), MATCH("Filled Male",'Uganda workforce data - raw'!$A$4:$F$4,0))*INDEX('Mapping cadres'!$B$1:$Z$616,MATCH($B237, 'Mapping cadres'!$B$1:$B$616,0), MATCH(L$32,'Mapping cadres'!$B$1:$Z$1,0))</f>
        <v>0</v>
      </c>
      <c r="M237" s="226">
        <f>INDEX('Uganda workforce data - raw'!$A$4:$F$619,MATCH($B237, 'Uganda workforce data - raw'!$B$4:$B$619,0), MATCH("Filled Male",'Uganda workforce data - raw'!$A$4:$F$4,0))*INDEX('Mapping cadres'!$B$1:$Z$616,MATCH($B237, 'Mapping cadres'!$B$1:$B$616,0), MATCH(M$32,'Mapping cadres'!$B$1:$Z$1,0))</f>
        <v>0</v>
      </c>
      <c r="N237" s="226">
        <f>INDEX('Uganda workforce data - raw'!$A$4:$F$619,MATCH($B237, 'Uganda workforce data - raw'!$B$4:$B$619,0), MATCH("Filled Male",'Uganda workforce data - raw'!$A$4:$F$4,0))*INDEX('Mapping cadres'!$B$1:$Z$616,MATCH($B237, 'Mapping cadres'!$B$1:$B$616,0), MATCH(N$32,'Mapping cadres'!$B$1:$Z$1,0))</f>
        <v>0</v>
      </c>
      <c r="O237" s="226">
        <f>INDEX('Uganda workforce data - raw'!$A$4:$F$619,MATCH($B237, 'Uganda workforce data - raw'!$B$4:$B$619,0), MATCH("Filled Male",'Uganda workforce data - raw'!$A$4:$F$4,0))*INDEX('Mapping cadres'!$B$1:$Z$616,MATCH($B237, 'Mapping cadres'!$B$1:$B$616,0), MATCH(O$32,'Mapping cadres'!$B$1:$Z$1,0))</f>
        <v>0</v>
      </c>
      <c r="P237" s="226">
        <f>INDEX('Uganda workforce data - raw'!$A$4:$F$619,MATCH($B237, 'Uganda workforce data - raw'!$B$4:$B$619,0), MATCH("Filled Male",'Uganda workforce data - raw'!$A$4:$F$4,0))*INDEX('Mapping cadres'!$B$1:$Z$616,MATCH($B237, 'Mapping cadres'!$B$1:$B$616,0), MATCH(P$32,'Mapping cadres'!$B$1:$Z$1,0))</f>
        <v>0</v>
      </c>
      <c r="Q237" s="226">
        <f>INDEX('Uganda workforce data - raw'!$A$4:$F$619,MATCH($B237, 'Uganda workforce data - raw'!$B$4:$B$619,0), MATCH("Filled Male",'Uganda workforce data - raw'!$A$4:$F$4,0))*INDEX('Mapping cadres'!$B$1:$Z$616,MATCH($B237, 'Mapping cadres'!$B$1:$B$616,0), MATCH(Q$32,'Mapping cadres'!$B$1:$Z$1,0))</f>
        <v>5</v>
      </c>
      <c r="R237" s="226">
        <f>INDEX('Uganda workforce data - raw'!$A$4:$F$619,MATCH($B237, 'Uganda workforce data - raw'!$B$4:$B$619,0), MATCH("Filled Male",'Uganda workforce data - raw'!$A$4:$F$4,0))*INDEX('Mapping cadres'!$B$1:$Z$616,MATCH($B237, 'Mapping cadres'!$B$1:$B$616,0), MATCH(R$32,'Mapping cadres'!$B$1:$Z$1,0))</f>
        <v>0</v>
      </c>
      <c r="S237" s="226">
        <f>INDEX('Uganda workforce data - raw'!$A$4:$F$619,MATCH($B237, 'Uganda workforce data - raw'!$B$4:$B$619,0), MATCH("Filled Male",'Uganda workforce data - raw'!$A$4:$F$4,0))*INDEX('Mapping cadres'!$B$1:$Z$616,MATCH($B237, 'Mapping cadres'!$B$1:$B$616,0), MATCH(S$32,'Mapping cadres'!$B$1:$Z$1,0))</f>
        <v>0</v>
      </c>
      <c r="T237" s="226">
        <f>INDEX('Uganda workforce data - raw'!$A$4:$F$619,MATCH($B237, 'Uganda workforce data - raw'!$B$4:$B$619,0), MATCH("Filled Male",'Uganda workforce data - raw'!$A$4:$F$4,0))*INDEX('Mapping cadres'!$B$1:$Z$616,MATCH($B237, 'Mapping cadres'!$B$1:$B$616,0), MATCH(T$32,'Mapping cadres'!$B$1:$Z$1,0))</f>
        <v>0</v>
      </c>
      <c r="U237" s="226">
        <f>INDEX('Uganda workforce data - raw'!$A$4:$F$619,MATCH($B237, 'Uganda workforce data - raw'!$B$4:$B$619,0), MATCH("Filled Male",'Uganda workforce data - raw'!$A$4:$F$4,0))*INDEX('Mapping cadres'!$B$1:$Z$616,MATCH($B237, 'Mapping cadres'!$B$1:$B$616,0), MATCH(U$32,'Mapping cadres'!$B$1:$Z$1,0))</f>
        <v>0</v>
      </c>
      <c r="V237" s="226">
        <f>INDEX('Uganda workforce data - raw'!$A$4:$F$619,MATCH($B237, 'Uganda workforce data - raw'!$B$4:$B$619,0), MATCH("Filled Male",'Uganda workforce data - raw'!$A$4:$F$4,0))*INDEX('Mapping cadres'!$B$1:$Z$616,MATCH($B237, 'Mapping cadres'!$B$1:$B$616,0), MATCH(V$32,'Mapping cadres'!$B$1:$Z$1,0))</f>
        <v>0</v>
      </c>
      <c r="W237" s="226">
        <f>INDEX('Uganda workforce data - raw'!$A$4:$F$619,MATCH($B237, 'Uganda workforce data - raw'!$B$4:$B$619,0), MATCH("Filled Male",'Uganda workforce data - raw'!$A$4:$F$4,0))*INDEX('Mapping cadres'!$B$1:$Z$616,MATCH($B237, 'Mapping cadres'!$B$1:$B$616,0), MATCH(W$32,'Mapping cadres'!$B$1:$Z$1,0))</f>
        <v>0</v>
      </c>
      <c r="X237" s="226">
        <f>INDEX('Uganda workforce data - raw'!$A$4:$F$619,MATCH($B237, 'Uganda workforce data - raw'!$B$4:$B$619,0), MATCH("Filled Male",'Uganda workforce data - raw'!$A$4:$F$4,0))*INDEX('Mapping cadres'!$B$1:$Z$616,MATCH($B237, 'Mapping cadres'!$B$1:$B$616,0), MATCH(X$32,'Mapping cadres'!$B$1:$Z$1,0))</f>
        <v>0</v>
      </c>
      <c r="Y237" s="226">
        <f>INDEX('Uganda workforce data - raw'!$A$4:$F$619,MATCH($B237, 'Uganda workforce data - raw'!$B$4:$B$619,0), MATCH("Filled Male",'Uganda workforce data - raw'!$A$4:$F$4,0))*INDEX('Mapping cadres'!$B$1:$Z$616,MATCH($B237, 'Mapping cadres'!$B$1:$B$616,0), MATCH(Y$32,'Mapping cadres'!$B$1:$Z$1,0))</f>
        <v>0</v>
      </c>
      <c r="Z237" s="226">
        <f>INDEX('Uganda workforce data - raw'!$A$4:$F$619,MATCH($B237, 'Uganda workforce data - raw'!$B$4:$B$619,0), MATCH("Filled Male",'Uganda workforce data - raw'!$A$4:$F$4,0))*INDEX('Mapping cadres'!$B$1:$Z$616,MATCH($B237, 'Mapping cadres'!$B$1:$B$616,0), MATCH(Z$32,'Mapping cadres'!$B$1:$Z$1,0))</f>
        <v>0</v>
      </c>
      <c r="AA237" s="226">
        <f>INDEX('Uganda workforce data - raw'!$A$4:$F$619,MATCH($B237, 'Uganda workforce data - raw'!$B$4:$B$619,0), MATCH("Filled Female",'Uganda workforce data - raw'!$A$4:$F$4,0))*INDEX('Mapping cadres'!$B$1:$Z$616,MATCH($B237, 'Mapping cadres'!$B$1:$B$616,0), MATCH(AA$32,'Mapping cadres'!$B$1:$Z$1,0))</f>
        <v>0</v>
      </c>
      <c r="AB237" s="226">
        <f>INDEX('Uganda workforce data - raw'!$A$4:$F$619,MATCH($B237, 'Uganda workforce data - raw'!$B$4:$B$619,0), MATCH("Filled Female",'Uganda workforce data - raw'!$A$4:$F$4,0))*INDEX('Mapping cadres'!$B$1:$Z$616,MATCH($B237, 'Mapping cadres'!$B$1:$B$616,0), MATCH(AB$32,'Mapping cadres'!$B$1:$Z$1,0))</f>
        <v>0</v>
      </c>
      <c r="AC237" s="226">
        <f>INDEX('Uganda workforce data - raw'!$A$4:$F$619,MATCH($B237, 'Uganda workforce data - raw'!$B$4:$B$619,0), MATCH("Filled Female",'Uganda workforce data - raw'!$A$4:$F$4,0))*INDEX('Mapping cadres'!$B$1:$Z$616,MATCH($B237, 'Mapping cadres'!$B$1:$B$616,0), MATCH(AC$32,'Mapping cadres'!$B$1:$Z$1,0))</f>
        <v>0</v>
      </c>
      <c r="AD237" s="226">
        <f>INDEX('Uganda workforce data - raw'!$A$4:$F$619,MATCH($B237, 'Uganda workforce data - raw'!$B$4:$B$619,0), MATCH("Filled Female",'Uganda workforce data - raw'!$A$4:$F$4,0))*INDEX('Mapping cadres'!$B$1:$Z$616,MATCH($B237, 'Mapping cadres'!$B$1:$B$616,0), MATCH(AD$32,'Mapping cadres'!$B$1:$Z$1,0))</f>
        <v>0</v>
      </c>
      <c r="AE237" s="226">
        <f>INDEX('Uganda workforce data - raw'!$A$4:$F$619,MATCH($B237, 'Uganda workforce data - raw'!$B$4:$B$619,0), MATCH("Filled Female",'Uganda workforce data - raw'!$A$4:$F$4,0))*INDEX('Mapping cadres'!$B$1:$Z$616,MATCH($B237, 'Mapping cadres'!$B$1:$B$616,0), MATCH(AE$32,'Mapping cadres'!$B$1:$Z$1,0))</f>
        <v>0</v>
      </c>
      <c r="AF237" s="226">
        <f>INDEX('Uganda workforce data - raw'!$A$4:$F$619,MATCH($B237, 'Uganda workforce data - raw'!$B$4:$B$619,0), MATCH("Filled Female",'Uganda workforce data - raw'!$A$4:$F$4,0))*INDEX('Mapping cadres'!$B$1:$Z$616,MATCH($B237, 'Mapping cadres'!$B$1:$B$616,0), MATCH(AF$32,'Mapping cadres'!$B$1:$Z$1,0))</f>
        <v>0</v>
      </c>
      <c r="AG237" s="226">
        <f>INDEX('Uganda workforce data - raw'!$A$4:$F$619,MATCH($B237, 'Uganda workforce data - raw'!$B$4:$B$619,0), MATCH("Filled Female",'Uganda workforce data - raw'!$A$4:$F$4,0))*INDEX('Mapping cadres'!$B$1:$Z$616,MATCH($B237, 'Mapping cadres'!$B$1:$B$616,0), MATCH(AG$32,'Mapping cadres'!$B$1:$Z$1,0))</f>
        <v>0</v>
      </c>
      <c r="AH237" s="226">
        <f>INDEX('Uganda workforce data - raw'!$A$4:$F$619,MATCH($B237, 'Uganda workforce data - raw'!$B$4:$B$619,0), MATCH("Filled Female",'Uganda workforce data - raw'!$A$4:$F$4,0))*INDEX('Mapping cadres'!$B$1:$Z$616,MATCH($B237, 'Mapping cadres'!$B$1:$B$616,0), MATCH(AH$32,'Mapping cadres'!$B$1:$Z$1,0))</f>
        <v>0</v>
      </c>
      <c r="AI237" s="226">
        <f>INDEX('Uganda workforce data - raw'!$A$4:$F$619,MATCH($B237, 'Uganda workforce data - raw'!$B$4:$B$619,0), MATCH("Filled Female",'Uganda workforce data - raw'!$A$4:$F$4,0))*INDEX('Mapping cadres'!$B$1:$Z$616,MATCH($B237, 'Mapping cadres'!$B$1:$B$616,0), MATCH(AI$32,'Mapping cadres'!$B$1:$Z$1,0))</f>
        <v>0</v>
      </c>
      <c r="AJ237" s="226">
        <f>INDEX('Uganda workforce data - raw'!$A$4:$F$619,MATCH($B237, 'Uganda workforce data - raw'!$B$4:$B$619,0), MATCH("Filled Female",'Uganda workforce data - raw'!$A$4:$F$4,0))*INDEX('Mapping cadres'!$B$1:$Z$616,MATCH($B237, 'Mapping cadres'!$B$1:$B$616,0), MATCH(AJ$32,'Mapping cadres'!$B$1:$Z$1,0))</f>
        <v>0</v>
      </c>
      <c r="AK237" s="226">
        <f>INDEX('Uganda workforce data - raw'!$A$4:$F$619,MATCH($B237, 'Uganda workforce data - raw'!$B$4:$B$619,0), MATCH("Filled Female",'Uganda workforce data - raw'!$A$4:$F$4,0))*INDEX('Mapping cadres'!$B$1:$Z$616,MATCH($B237, 'Mapping cadres'!$B$1:$B$616,0), MATCH(AK$32,'Mapping cadres'!$B$1:$Z$1,0))</f>
        <v>0</v>
      </c>
      <c r="AL237" s="226">
        <f>INDEX('Uganda workforce data - raw'!$A$4:$F$619,MATCH($B237, 'Uganda workforce data - raw'!$B$4:$B$619,0), MATCH("Filled Female",'Uganda workforce data - raw'!$A$4:$F$4,0))*INDEX('Mapping cadres'!$B$1:$Z$616,MATCH($B237, 'Mapping cadres'!$B$1:$B$616,0), MATCH(AL$32,'Mapping cadres'!$B$1:$Z$1,0))</f>
        <v>0</v>
      </c>
      <c r="AM237" s="226">
        <f>INDEX('Uganda workforce data - raw'!$A$4:$F$619,MATCH($B237, 'Uganda workforce data - raw'!$B$4:$B$619,0), MATCH("Filled Female",'Uganda workforce data - raw'!$A$4:$F$4,0))*INDEX('Mapping cadres'!$B$1:$Z$616,MATCH($B237, 'Mapping cadres'!$B$1:$B$616,0), MATCH(AM$32,'Mapping cadres'!$B$1:$Z$1,0))</f>
        <v>0</v>
      </c>
      <c r="AN237" s="226">
        <f>INDEX('Uganda workforce data - raw'!$A$4:$F$619,MATCH($B237, 'Uganda workforce data - raw'!$B$4:$B$619,0), MATCH("Filled Female",'Uganda workforce data - raw'!$A$4:$F$4,0))*INDEX('Mapping cadres'!$B$1:$Z$616,MATCH($B237, 'Mapping cadres'!$B$1:$B$616,0), MATCH(AN$32,'Mapping cadres'!$B$1:$Z$1,0))</f>
        <v>0</v>
      </c>
      <c r="AO237" s="226">
        <f>INDEX('Uganda workforce data - raw'!$A$4:$F$619,MATCH($B237, 'Uganda workforce data - raw'!$B$4:$B$619,0), MATCH("Filled Female",'Uganda workforce data - raw'!$A$4:$F$4,0))*INDEX('Mapping cadres'!$B$1:$Z$616,MATCH($B237, 'Mapping cadres'!$B$1:$B$616,0), MATCH(AO$32,'Mapping cadres'!$B$1:$Z$1,0))</f>
        <v>2</v>
      </c>
      <c r="AP237" s="226">
        <f>INDEX('Uganda workforce data - raw'!$A$4:$F$619,MATCH($B237, 'Uganda workforce data - raw'!$B$4:$B$619,0), MATCH("Filled Female",'Uganda workforce data - raw'!$A$4:$F$4,0))*INDEX('Mapping cadres'!$B$1:$Z$616,MATCH($B237, 'Mapping cadres'!$B$1:$B$616,0), MATCH(AP$32,'Mapping cadres'!$B$1:$Z$1,0))</f>
        <v>0</v>
      </c>
      <c r="AQ237" s="226">
        <f>INDEX('Uganda workforce data - raw'!$A$4:$F$619,MATCH($B237, 'Uganda workforce data - raw'!$B$4:$B$619,0), MATCH("Filled Female",'Uganda workforce data - raw'!$A$4:$F$4,0))*INDEX('Mapping cadres'!$B$1:$Z$616,MATCH($B237, 'Mapping cadres'!$B$1:$B$616,0), MATCH(AQ$32,'Mapping cadres'!$B$1:$Z$1,0))</f>
        <v>0</v>
      </c>
      <c r="AR237" s="226">
        <f>INDEX('Uganda workforce data - raw'!$A$4:$F$619,MATCH($B237, 'Uganda workforce data - raw'!$B$4:$B$619,0), MATCH("Filled Female",'Uganda workforce data - raw'!$A$4:$F$4,0))*INDEX('Mapping cadres'!$B$1:$Z$616,MATCH($B237, 'Mapping cadres'!$B$1:$B$616,0), MATCH(AR$32,'Mapping cadres'!$B$1:$Z$1,0))</f>
        <v>0</v>
      </c>
      <c r="AS237" s="226">
        <f>INDEX('Uganda workforce data - raw'!$A$4:$F$619,MATCH($B237, 'Uganda workforce data - raw'!$B$4:$B$619,0), MATCH("Filled Female",'Uganda workforce data - raw'!$A$4:$F$4,0))*INDEX('Mapping cadres'!$B$1:$Z$616,MATCH($B237, 'Mapping cadres'!$B$1:$B$616,0), MATCH(AS$32,'Mapping cadres'!$B$1:$Z$1,0))</f>
        <v>0</v>
      </c>
      <c r="AT237" s="226">
        <f>INDEX('Uganda workforce data - raw'!$A$4:$F$619,MATCH($B237, 'Uganda workforce data - raw'!$B$4:$B$619,0), MATCH("Filled Female",'Uganda workforce data - raw'!$A$4:$F$4,0))*INDEX('Mapping cadres'!$B$1:$Z$616,MATCH($B237, 'Mapping cadres'!$B$1:$B$616,0), MATCH(AT$32,'Mapping cadres'!$B$1:$Z$1,0))</f>
        <v>0</v>
      </c>
      <c r="AU237" s="226">
        <f>INDEX('Uganda workforce data - raw'!$A$4:$F$619,MATCH($B237, 'Uganda workforce data - raw'!$B$4:$B$619,0), MATCH("Filled Female",'Uganda workforce data - raw'!$A$4:$F$4,0))*INDEX('Mapping cadres'!$B$1:$Z$616,MATCH($B237, 'Mapping cadres'!$B$1:$B$616,0), MATCH(AU$32,'Mapping cadres'!$B$1:$Z$1,0))</f>
        <v>0</v>
      </c>
      <c r="AV237" s="226">
        <f>INDEX('Uganda workforce data - raw'!$A$4:$F$619,MATCH($B237, 'Uganda workforce data - raw'!$B$4:$B$619,0), MATCH("Filled Female",'Uganda workforce data - raw'!$A$4:$F$4,0))*INDEX('Mapping cadres'!$B$1:$Z$616,MATCH($B237, 'Mapping cadres'!$B$1:$B$616,0), MATCH(AV$32,'Mapping cadres'!$B$1:$Z$1,0))</f>
        <v>0</v>
      </c>
      <c r="AW237" s="226">
        <f>INDEX('Uganda workforce data - raw'!$A$4:$F$619,MATCH($B237, 'Uganda workforce data - raw'!$B$4:$B$619,0), MATCH("Filled Female",'Uganda workforce data - raw'!$A$4:$F$4,0))*INDEX('Mapping cadres'!$B$1:$Z$616,MATCH($B237, 'Mapping cadres'!$B$1:$B$616,0), MATCH(AW$32,'Mapping cadres'!$B$1:$Z$1,0))</f>
        <v>0</v>
      </c>
      <c r="AX237" s="226">
        <f>INDEX('Uganda workforce data - raw'!$A$4:$F$619,MATCH($B237, 'Uganda workforce data - raw'!$B$4:$B$619,0), MATCH("Filled Female",'Uganda workforce data - raw'!$A$4:$F$4,0))*INDEX('Mapping cadres'!$B$1:$Z$616,MATCH($B237, 'Mapping cadres'!$B$1:$B$616,0), MATCH(AX$32,'Mapping cadres'!$B$1:$Z$1,0))</f>
        <v>0</v>
      </c>
      <c r="AY237" s="226">
        <f t="shared" si="77"/>
        <v>0</v>
      </c>
      <c r="AZ237" s="226">
        <f t="shared" si="78"/>
        <v>0</v>
      </c>
      <c r="BA237" s="226">
        <f t="shared" si="79"/>
        <v>0</v>
      </c>
      <c r="BB237" s="226">
        <f t="shared" si="80"/>
        <v>0</v>
      </c>
      <c r="BC237" s="226">
        <f t="shared" si="81"/>
        <v>0</v>
      </c>
      <c r="BD237" s="226">
        <f t="shared" si="82"/>
        <v>0</v>
      </c>
      <c r="BE237" s="226">
        <f t="shared" si="83"/>
        <v>0</v>
      </c>
      <c r="BF237" s="226">
        <f t="shared" si="84"/>
        <v>0</v>
      </c>
      <c r="BG237" s="226">
        <f t="shared" si="85"/>
        <v>0</v>
      </c>
      <c r="BH237" s="226">
        <f t="shared" si="86"/>
        <v>0</v>
      </c>
      <c r="BI237" s="226">
        <f t="shared" si="87"/>
        <v>0</v>
      </c>
      <c r="BJ237" s="226">
        <f t="shared" si="88"/>
        <v>0</v>
      </c>
      <c r="BK237" s="226">
        <f t="shared" si="89"/>
        <v>0</v>
      </c>
      <c r="BL237" s="226">
        <f t="shared" si="90"/>
        <v>0</v>
      </c>
      <c r="BM237" s="226">
        <f t="shared" si="91"/>
        <v>7</v>
      </c>
      <c r="BN237" s="226">
        <f t="shared" si="92"/>
        <v>0</v>
      </c>
      <c r="BO237" s="226">
        <f t="shared" si="93"/>
        <v>0</v>
      </c>
      <c r="BP237" s="226">
        <f t="shared" si="94"/>
        <v>0</v>
      </c>
      <c r="BQ237" s="226">
        <f t="shared" si="95"/>
        <v>0</v>
      </c>
      <c r="BR237" s="226">
        <f t="shared" si="96"/>
        <v>0</v>
      </c>
      <c r="BS237" s="226">
        <f t="shared" si="97"/>
        <v>0</v>
      </c>
      <c r="BT237" s="226">
        <f t="shared" si="98"/>
        <v>0</v>
      </c>
      <c r="BU237" s="226">
        <f t="shared" si="99"/>
        <v>0</v>
      </c>
      <c r="BV237" s="226">
        <f t="shared" si="100"/>
        <v>0</v>
      </c>
    </row>
    <row r="238" spans="1:74">
      <c r="A238" s="226">
        <v>206</v>
      </c>
      <c r="B238" s="226" t="s">
        <v>1510</v>
      </c>
      <c r="C238" s="226">
        <f>INDEX('Uganda workforce data - raw'!$A$4:$F$619,MATCH($B238, 'Uganda workforce data - raw'!$B$4:$B$619,0), MATCH("Filled Male",'Uganda workforce data - raw'!$A$4:$F$4,0))*INDEX('Mapping cadres'!$B$1:$Z$616,MATCH($B238, 'Mapping cadres'!$B$1:$B$616,0), MATCH(C$32,'Mapping cadres'!$B$1:$Z$1,0))</f>
        <v>0</v>
      </c>
      <c r="D238" s="226">
        <f>INDEX('Uganda workforce data - raw'!$A$4:$F$619,MATCH($B238, 'Uganda workforce data - raw'!$B$4:$B$619,0), MATCH("Filled Male",'Uganda workforce data - raw'!$A$4:$F$4,0))*INDEX('Mapping cadres'!$B$1:$Z$616,MATCH($B238, 'Mapping cadres'!$B$1:$B$616,0), MATCH(D$32,'Mapping cadres'!$B$1:$Z$1,0))</f>
        <v>0</v>
      </c>
      <c r="E238" s="226">
        <f>INDEX('Uganda workforce data - raw'!$A$4:$F$619,MATCH($B238, 'Uganda workforce data - raw'!$B$4:$B$619,0), MATCH("Filled Male",'Uganda workforce data - raw'!$A$4:$F$4,0))*INDEX('Mapping cadres'!$B$1:$Z$616,MATCH($B238, 'Mapping cadres'!$B$1:$B$616,0), MATCH(E$32,'Mapping cadres'!$B$1:$Z$1,0))</f>
        <v>0</v>
      </c>
      <c r="F238" s="226">
        <f>INDEX('Uganda workforce data - raw'!$A$4:$F$619,MATCH($B238, 'Uganda workforce data - raw'!$B$4:$B$619,0), MATCH("Filled Male",'Uganda workforce data - raw'!$A$4:$F$4,0))*INDEX('Mapping cadres'!$B$1:$Z$616,MATCH($B238, 'Mapping cadres'!$B$1:$B$616,0), MATCH(F$32,'Mapping cadres'!$B$1:$Z$1,0))</f>
        <v>0</v>
      </c>
      <c r="G238" s="226">
        <f>INDEX('Uganda workforce data - raw'!$A$4:$F$619,MATCH($B238, 'Uganda workforce data - raw'!$B$4:$B$619,0), MATCH("Filled Male",'Uganda workforce data - raw'!$A$4:$F$4,0))*INDEX('Mapping cadres'!$B$1:$Z$616,MATCH($B238, 'Mapping cadres'!$B$1:$B$616,0), MATCH(G$32,'Mapping cadres'!$B$1:$Z$1,0))</f>
        <v>0</v>
      </c>
      <c r="H238" s="226">
        <f>INDEX('Uganda workforce data - raw'!$A$4:$F$619,MATCH($B238, 'Uganda workforce data - raw'!$B$4:$B$619,0), MATCH("Filled Male",'Uganda workforce data - raw'!$A$4:$F$4,0))*INDEX('Mapping cadres'!$B$1:$Z$616,MATCH($B238, 'Mapping cadres'!$B$1:$B$616,0), MATCH(H$32,'Mapping cadres'!$B$1:$Z$1,0))</f>
        <v>0</v>
      </c>
      <c r="I238" s="226">
        <f>INDEX('Uganda workforce data - raw'!$A$4:$F$619,MATCH($B238, 'Uganda workforce data - raw'!$B$4:$B$619,0), MATCH("Filled Male",'Uganda workforce data - raw'!$A$4:$F$4,0))*INDEX('Mapping cadres'!$B$1:$Z$616,MATCH($B238, 'Mapping cadres'!$B$1:$B$616,0), MATCH(I$32,'Mapping cadres'!$B$1:$Z$1,0))</f>
        <v>0</v>
      </c>
      <c r="J238" s="226">
        <f>INDEX('Uganda workforce data - raw'!$A$4:$F$619,MATCH($B238, 'Uganda workforce data - raw'!$B$4:$B$619,0), MATCH("Filled Male",'Uganda workforce data - raw'!$A$4:$F$4,0))*INDEX('Mapping cadres'!$B$1:$Z$616,MATCH($B238, 'Mapping cadres'!$B$1:$B$616,0), MATCH(J$32,'Mapping cadres'!$B$1:$Z$1,0))</f>
        <v>0</v>
      </c>
      <c r="K238" s="226">
        <f>INDEX('Uganda workforce data - raw'!$A$4:$F$619,MATCH($B238, 'Uganda workforce data - raw'!$B$4:$B$619,0), MATCH("Filled Male",'Uganda workforce data - raw'!$A$4:$F$4,0))*INDEX('Mapping cadres'!$B$1:$Z$616,MATCH($B238, 'Mapping cadres'!$B$1:$B$616,0), MATCH(K$32,'Mapping cadres'!$B$1:$Z$1,0))</f>
        <v>0</v>
      </c>
      <c r="L238" s="226">
        <f>INDEX('Uganda workforce data - raw'!$A$4:$F$619,MATCH($B238, 'Uganda workforce data - raw'!$B$4:$B$619,0), MATCH("Filled Male",'Uganda workforce data - raw'!$A$4:$F$4,0))*INDEX('Mapping cadres'!$B$1:$Z$616,MATCH($B238, 'Mapping cadres'!$B$1:$B$616,0), MATCH(L$32,'Mapping cadres'!$B$1:$Z$1,0))</f>
        <v>0</v>
      </c>
      <c r="M238" s="226">
        <f>INDEX('Uganda workforce data - raw'!$A$4:$F$619,MATCH($B238, 'Uganda workforce data - raw'!$B$4:$B$619,0), MATCH("Filled Male",'Uganda workforce data - raw'!$A$4:$F$4,0))*INDEX('Mapping cadres'!$B$1:$Z$616,MATCH($B238, 'Mapping cadres'!$B$1:$B$616,0), MATCH(M$32,'Mapping cadres'!$B$1:$Z$1,0))</f>
        <v>0</v>
      </c>
      <c r="N238" s="226">
        <f>INDEX('Uganda workforce data - raw'!$A$4:$F$619,MATCH($B238, 'Uganda workforce data - raw'!$B$4:$B$619,0), MATCH("Filled Male",'Uganda workforce data - raw'!$A$4:$F$4,0))*INDEX('Mapping cadres'!$B$1:$Z$616,MATCH($B238, 'Mapping cadres'!$B$1:$B$616,0), MATCH(N$32,'Mapping cadres'!$B$1:$Z$1,0))</f>
        <v>0</v>
      </c>
      <c r="O238" s="226">
        <f>INDEX('Uganda workforce data - raw'!$A$4:$F$619,MATCH($B238, 'Uganda workforce data - raw'!$B$4:$B$619,0), MATCH("Filled Male",'Uganda workforce data - raw'!$A$4:$F$4,0))*INDEX('Mapping cadres'!$B$1:$Z$616,MATCH($B238, 'Mapping cadres'!$B$1:$B$616,0), MATCH(O$32,'Mapping cadres'!$B$1:$Z$1,0))</f>
        <v>0</v>
      </c>
      <c r="P238" s="226">
        <f>INDEX('Uganda workforce data - raw'!$A$4:$F$619,MATCH($B238, 'Uganda workforce data - raw'!$B$4:$B$619,0), MATCH("Filled Male",'Uganda workforce data - raw'!$A$4:$F$4,0))*INDEX('Mapping cadres'!$B$1:$Z$616,MATCH($B238, 'Mapping cadres'!$B$1:$B$616,0), MATCH(P$32,'Mapping cadres'!$B$1:$Z$1,0))</f>
        <v>0</v>
      </c>
      <c r="Q238" s="226">
        <f>INDEX('Uganda workforce data - raw'!$A$4:$F$619,MATCH($B238, 'Uganda workforce data - raw'!$B$4:$B$619,0), MATCH("Filled Male",'Uganda workforce data - raw'!$A$4:$F$4,0))*INDEX('Mapping cadres'!$B$1:$Z$616,MATCH($B238, 'Mapping cadres'!$B$1:$B$616,0), MATCH(Q$32,'Mapping cadres'!$B$1:$Z$1,0))</f>
        <v>0</v>
      </c>
      <c r="R238" s="226">
        <f>INDEX('Uganda workforce data - raw'!$A$4:$F$619,MATCH($B238, 'Uganda workforce data - raw'!$B$4:$B$619,0), MATCH("Filled Male",'Uganda workforce data - raw'!$A$4:$F$4,0))*INDEX('Mapping cadres'!$B$1:$Z$616,MATCH($B238, 'Mapping cadres'!$B$1:$B$616,0), MATCH(R$32,'Mapping cadres'!$B$1:$Z$1,0))</f>
        <v>0</v>
      </c>
      <c r="S238" s="226">
        <f>INDEX('Uganda workforce data - raw'!$A$4:$F$619,MATCH($B238, 'Uganda workforce data - raw'!$B$4:$B$619,0), MATCH("Filled Male",'Uganda workforce data - raw'!$A$4:$F$4,0))*INDEX('Mapping cadres'!$B$1:$Z$616,MATCH($B238, 'Mapping cadres'!$B$1:$B$616,0), MATCH(S$32,'Mapping cadres'!$B$1:$Z$1,0))</f>
        <v>0</v>
      </c>
      <c r="T238" s="226">
        <f>INDEX('Uganda workforce data - raw'!$A$4:$F$619,MATCH($B238, 'Uganda workforce data - raw'!$B$4:$B$619,0), MATCH("Filled Male",'Uganda workforce data - raw'!$A$4:$F$4,0))*INDEX('Mapping cadres'!$B$1:$Z$616,MATCH($B238, 'Mapping cadres'!$B$1:$B$616,0), MATCH(T$32,'Mapping cadres'!$B$1:$Z$1,0))</f>
        <v>0</v>
      </c>
      <c r="U238" s="226">
        <f>INDEX('Uganda workforce data - raw'!$A$4:$F$619,MATCH($B238, 'Uganda workforce data - raw'!$B$4:$B$619,0), MATCH("Filled Male",'Uganda workforce data - raw'!$A$4:$F$4,0))*INDEX('Mapping cadres'!$B$1:$Z$616,MATCH($B238, 'Mapping cadres'!$B$1:$B$616,0), MATCH(U$32,'Mapping cadres'!$B$1:$Z$1,0))</f>
        <v>0</v>
      </c>
      <c r="V238" s="226">
        <f>INDEX('Uganda workforce data - raw'!$A$4:$F$619,MATCH($B238, 'Uganda workforce data - raw'!$B$4:$B$619,0), MATCH("Filled Male",'Uganda workforce data - raw'!$A$4:$F$4,0))*INDEX('Mapping cadres'!$B$1:$Z$616,MATCH($B238, 'Mapping cadres'!$B$1:$B$616,0), MATCH(V$32,'Mapping cadres'!$B$1:$Z$1,0))</f>
        <v>0</v>
      </c>
      <c r="W238" s="226">
        <f>INDEX('Uganda workforce data - raw'!$A$4:$F$619,MATCH($B238, 'Uganda workforce data - raw'!$B$4:$B$619,0), MATCH("Filled Male",'Uganda workforce data - raw'!$A$4:$F$4,0))*INDEX('Mapping cadres'!$B$1:$Z$616,MATCH($B238, 'Mapping cadres'!$B$1:$B$616,0), MATCH(W$32,'Mapping cadres'!$B$1:$Z$1,0))</f>
        <v>0</v>
      </c>
      <c r="X238" s="226">
        <f>INDEX('Uganda workforce data - raw'!$A$4:$F$619,MATCH($B238, 'Uganda workforce data - raw'!$B$4:$B$619,0), MATCH("Filled Male",'Uganda workforce data - raw'!$A$4:$F$4,0))*INDEX('Mapping cadres'!$B$1:$Z$616,MATCH($B238, 'Mapping cadres'!$B$1:$B$616,0), MATCH(X$32,'Mapping cadres'!$B$1:$Z$1,0))</f>
        <v>0</v>
      </c>
      <c r="Y238" s="226">
        <f>INDEX('Uganda workforce data - raw'!$A$4:$F$619,MATCH($B238, 'Uganda workforce data - raw'!$B$4:$B$619,0), MATCH("Filled Male",'Uganda workforce data - raw'!$A$4:$F$4,0))*INDEX('Mapping cadres'!$B$1:$Z$616,MATCH($B238, 'Mapping cadres'!$B$1:$B$616,0), MATCH(Y$32,'Mapping cadres'!$B$1:$Z$1,0))</f>
        <v>0</v>
      </c>
      <c r="Z238" s="226">
        <f>INDEX('Uganda workforce data - raw'!$A$4:$F$619,MATCH($B238, 'Uganda workforce data - raw'!$B$4:$B$619,0), MATCH("Filled Male",'Uganda workforce data - raw'!$A$4:$F$4,0))*INDEX('Mapping cadres'!$B$1:$Z$616,MATCH($B238, 'Mapping cadres'!$B$1:$B$616,0), MATCH(Z$32,'Mapping cadres'!$B$1:$Z$1,0))</f>
        <v>0</v>
      </c>
      <c r="AA238" s="226">
        <f>INDEX('Uganda workforce data - raw'!$A$4:$F$619,MATCH($B238, 'Uganda workforce data - raw'!$B$4:$B$619,0), MATCH("Filled Female",'Uganda workforce data - raw'!$A$4:$F$4,0))*INDEX('Mapping cadres'!$B$1:$Z$616,MATCH($B238, 'Mapping cadres'!$B$1:$B$616,0), MATCH(AA$32,'Mapping cadres'!$B$1:$Z$1,0))</f>
        <v>3</v>
      </c>
      <c r="AB238" s="226">
        <f>INDEX('Uganda workforce data - raw'!$A$4:$F$619,MATCH($B238, 'Uganda workforce data - raw'!$B$4:$B$619,0), MATCH("Filled Female",'Uganda workforce data - raw'!$A$4:$F$4,0))*INDEX('Mapping cadres'!$B$1:$Z$616,MATCH($B238, 'Mapping cadres'!$B$1:$B$616,0), MATCH(AB$32,'Mapping cadres'!$B$1:$Z$1,0))</f>
        <v>0</v>
      </c>
      <c r="AC238" s="226">
        <f>INDEX('Uganda workforce data - raw'!$A$4:$F$619,MATCH($B238, 'Uganda workforce data - raw'!$B$4:$B$619,0), MATCH("Filled Female",'Uganda workforce data - raw'!$A$4:$F$4,0))*INDEX('Mapping cadres'!$B$1:$Z$616,MATCH($B238, 'Mapping cadres'!$B$1:$B$616,0), MATCH(AC$32,'Mapping cadres'!$B$1:$Z$1,0))</f>
        <v>0</v>
      </c>
      <c r="AD238" s="226">
        <f>INDEX('Uganda workforce data - raw'!$A$4:$F$619,MATCH($B238, 'Uganda workforce data - raw'!$B$4:$B$619,0), MATCH("Filled Female",'Uganda workforce data - raw'!$A$4:$F$4,0))*INDEX('Mapping cadres'!$B$1:$Z$616,MATCH($B238, 'Mapping cadres'!$B$1:$B$616,0), MATCH(AD$32,'Mapping cadres'!$B$1:$Z$1,0))</f>
        <v>0</v>
      </c>
      <c r="AE238" s="226">
        <f>INDEX('Uganda workforce data - raw'!$A$4:$F$619,MATCH($B238, 'Uganda workforce data - raw'!$B$4:$B$619,0), MATCH("Filled Female",'Uganda workforce data - raw'!$A$4:$F$4,0))*INDEX('Mapping cadres'!$B$1:$Z$616,MATCH($B238, 'Mapping cadres'!$B$1:$B$616,0), MATCH(AE$32,'Mapping cadres'!$B$1:$Z$1,0))</f>
        <v>0</v>
      </c>
      <c r="AF238" s="226">
        <f>INDEX('Uganda workforce data - raw'!$A$4:$F$619,MATCH($B238, 'Uganda workforce data - raw'!$B$4:$B$619,0), MATCH("Filled Female",'Uganda workforce data - raw'!$A$4:$F$4,0))*INDEX('Mapping cadres'!$B$1:$Z$616,MATCH($B238, 'Mapping cadres'!$B$1:$B$616,0), MATCH(AF$32,'Mapping cadres'!$B$1:$Z$1,0))</f>
        <v>0</v>
      </c>
      <c r="AG238" s="226">
        <f>INDEX('Uganda workforce data - raw'!$A$4:$F$619,MATCH($B238, 'Uganda workforce data - raw'!$B$4:$B$619,0), MATCH("Filled Female",'Uganda workforce data - raw'!$A$4:$F$4,0))*INDEX('Mapping cadres'!$B$1:$Z$616,MATCH($B238, 'Mapping cadres'!$B$1:$B$616,0), MATCH(AG$32,'Mapping cadres'!$B$1:$Z$1,0))</f>
        <v>0</v>
      </c>
      <c r="AH238" s="226">
        <f>INDEX('Uganda workforce data - raw'!$A$4:$F$619,MATCH($B238, 'Uganda workforce data - raw'!$B$4:$B$619,0), MATCH("Filled Female",'Uganda workforce data - raw'!$A$4:$F$4,0))*INDEX('Mapping cadres'!$B$1:$Z$616,MATCH($B238, 'Mapping cadres'!$B$1:$B$616,0), MATCH(AH$32,'Mapping cadres'!$B$1:$Z$1,0))</f>
        <v>0</v>
      </c>
      <c r="AI238" s="226">
        <f>INDEX('Uganda workforce data - raw'!$A$4:$F$619,MATCH($B238, 'Uganda workforce data - raw'!$B$4:$B$619,0), MATCH("Filled Female",'Uganda workforce data - raw'!$A$4:$F$4,0))*INDEX('Mapping cadres'!$B$1:$Z$616,MATCH($B238, 'Mapping cadres'!$B$1:$B$616,0), MATCH(AI$32,'Mapping cadres'!$B$1:$Z$1,0))</f>
        <v>0</v>
      </c>
      <c r="AJ238" s="226">
        <f>INDEX('Uganda workforce data - raw'!$A$4:$F$619,MATCH($B238, 'Uganda workforce data - raw'!$B$4:$B$619,0), MATCH("Filled Female",'Uganda workforce data - raw'!$A$4:$F$4,0))*INDEX('Mapping cadres'!$B$1:$Z$616,MATCH($B238, 'Mapping cadres'!$B$1:$B$616,0), MATCH(AJ$32,'Mapping cadres'!$B$1:$Z$1,0))</f>
        <v>0</v>
      </c>
      <c r="AK238" s="226">
        <f>INDEX('Uganda workforce data - raw'!$A$4:$F$619,MATCH($B238, 'Uganda workforce data - raw'!$B$4:$B$619,0), MATCH("Filled Female",'Uganda workforce data - raw'!$A$4:$F$4,0))*INDEX('Mapping cadres'!$B$1:$Z$616,MATCH($B238, 'Mapping cadres'!$B$1:$B$616,0), MATCH(AK$32,'Mapping cadres'!$B$1:$Z$1,0))</f>
        <v>0</v>
      </c>
      <c r="AL238" s="226">
        <f>INDEX('Uganda workforce data - raw'!$A$4:$F$619,MATCH($B238, 'Uganda workforce data - raw'!$B$4:$B$619,0), MATCH("Filled Female",'Uganda workforce data - raw'!$A$4:$F$4,0))*INDEX('Mapping cadres'!$B$1:$Z$616,MATCH($B238, 'Mapping cadres'!$B$1:$B$616,0), MATCH(AL$32,'Mapping cadres'!$B$1:$Z$1,0))</f>
        <v>0</v>
      </c>
      <c r="AM238" s="226">
        <f>INDEX('Uganda workforce data - raw'!$A$4:$F$619,MATCH($B238, 'Uganda workforce data - raw'!$B$4:$B$619,0), MATCH("Filled Female",'Uganda workforce data - raw'!$A$4:$F$4,0))*INDEX('Mapping cadres'!$B$1:$Z$616,MATCH($B238, 'Mapping cadres'!$B$1:$B$616,0), MATCH(AM$32,'Mapping cadres'!$B$1:$Z$1,0))</f>
        <v>0</v>
      </c>
      <c r="AN238" s="226">
        <f>INDEX('Uganda workforce data - raw'!$A$4:$F$619,MATCH($B238, 'Uganda workforce data - raw'!$B$4:$B$619,0), MATCH("Filled Female",'Uganda workforce data - raw'!$A$4:$F$4,0))*INDEX('Mapping cadres'!$B$1:$Z$616,MATCH($B238, 'Mapping cadres'!$B$1:$B$616,0), MATCH(AN$32,'Mapping cadres'!$B$1:$Z$1,0))</f>
        <v>0</v>
      </c>
      <c r="AO238" s="226">
        <f>INDEX('Uganda workforce data - raw'!$A$4:$F$619,MATCH($B238, 'Uganda workforce data - raw'!$B$4:$B$619,0), MATCH("Filled Female",'Uganda workforce data - raw'!$A$4:$F$4,0))*INDEX('Mapping cadres'!$B$1:$Z$616,MATCH($B238, 'Mapping cadres'!$B$1:$B$616,0), MATCH(AO$32,'Mapping cadres'!$B$1:$Z$1,0))</f>
        <v>0</v>
      </c>
      <c r="AP238" s="226">
        <f>INDEX('Uganda workforce data - raw'!$A$4:$F$619,MATCH($B238, 'Uganda workforce data - raw'!$B$4:$B$619,0), MATCH("Filled Female",'Uganda workforce data - raw'!$A$4:$F$4,0))*INDEX('Mapping cadres'!$B$1:$Z$616,MATCH($B238, 'Mapping cadres'!$B$1:$B$616,0), MATCH(AP$32,'Mapping cadres'!$B$1:$Z$1,0))</f>
        <v>0</v>
      </c>
      <c r="AQ238" s="226">
        <f>INDEX('Uganda workforce data - raw'!$A$4:$F$619,MATCH($B238, 'Uganda workforce data - raw'!$B$4:$B$619,0), MATCH("Filled Female",'Uganda workforce data - raw'!$A$4:$F$4,0))*INDEX('Mapping cadres'!$B$1:$Z$616,MATCH($B238, 'Mapping cadres'!$B$1:$B$616,0), MATCH(AQ$32,'Mapping cadres'!$B$1:$Z$1,0))</f>
        <v>0</v>
      </c>
      <c r="AR238" s="226">
        <f>INDEX('Uganda workforce data - raw'!$A$4:$F$619,MATCH($B238, 'Uganda workforce data - raw'!$B$4:$B$619,0), MATCH("Filled Female",'Uganda workforce data - raw'!$A$4:$F$4,0))*INDEX('Mapping cadres'!$B$1:$Z$616,MATCH($B238, 'Mapping cadres'!$B$1:$B$616,0), MATCH(AR$32,'Mapping cadres'!$B$1:$Z$1,0))</f>
        <v>0</v>
      </c>
      <c r="AS238" s="226">
        <f>INDEX('Uganda workforce data - raw'!$A$4:$F$619,MATCH($B238, 'Uganda workforce data - raw'!$B$4:$B$619,0), MATCH("Filled Female",'Uganda workforce data - raw'!$A$4:$F$4,0))*INDEX('Mapping cadres'!$B$1:$Z$616,MATCH($B238, 'Mapping cadres'!$B$1:$B$616,0), MATCH(AS$32,'Mapping cadres'!$B$1:$Z$1,0))</f>
        <v>0</v>
      </c>
      <c r="AT238" s="226">
        <f>INDEX('Uganda workforce data - raw'!$A$4:$F$619,MATCH($B238, 'Uganda workforce data - raw'!$B$4:$B$619,0), MATCH("Filled Female",'Uganda workforce data - raw'!$A$4:$F$4,0))*INDEX('Mapping cadres'!$B$1:$Z$616,MATCH($B238, 'Mapping cadres'!$B$1:$B$616,0), MATCH(AT$32,'Mapping cadres'!$B$1:$Z$1,0))</f>
        <v>0</v>
      </c>
      <c r="AU238" s="226">
        <f>INDEX('Uganda workforce data - raw'!$A$4:$F$619,MATCH($B238, 'Uganda workforce data - raw'!$B$4:$B$619,0), MATCH("Filled Female",'Uganda workforce data - raw'!$A$4:$F$4,0))*INDEX('Mapping cadres'!$B$1:$Z$616,MATCH($B238, 'Mapping cadres'!$B$1:$B$616,0), MATCH(AU$32,'Mapping cadres'!$B$1:$Z$1,0))</f>
        <v>0</v>
      </c>
      <c r="AV238" s="226">
        <f>INDEX('Uganda workforce data - raw'!$A$4:$F$619,MATCH($B238, 'Uganda workforce data - raw'!$B$4:$B$619,0), MATCH("Filled Female",'Uganda workforce data - raw'!$A$4:$F$4,0))*INDEX('Mapping cadres'!$B$1:$Z$616,MATCH($B238, 'Mapping cadres'!$B$1:$B$616,0), MATCH(AV$32,'Mapping cadres'!$B$1:$Z$1,0))</f>
        <v>0</v>
      </c>
      <c r="AW238" s="226">
        <f>INDEX('Uganda workforce data - raw'!$A$4:$F$619,MATCH($B238, 'Uganda workforce data - raw'!$B$4:$B$619,0), MATCH("Filled Female",'Uganda workforce data - raw'!$A$4:$F$4,0))*INDEX('Mapping cadres'!$B$1:$Z$616,MATCH($B238, 'Mapping cadres'!$B$1:$B$616,0), MATCH(AW$32,'Mapping cadres'!$B$1:$Z$1,0))</f>
        <v>0</v>
      </c>
      <c r="AX238" s="226">
        <f>INDEX('Uganda workforce data - raw'!$A$4:$F$619,MATCH($B238, 'Uganda workforce data - raw'!$B$4:$B$619,0), MATCH("Filled Female",'Uganda workforce data - raw'!$A$4:$F$4,0))*INDEX('Mapping cadres'!$B$1:$Z$616,MATCH($B238, 'Mapping cadres'!$B$1:$B$616,0), MATCH(AX$32,'Mapping cadres'!$B$1:$Z$1,0))</f>
        <v>0</v>
      </c>
      <c r="AY238" s="226">
        <f t="shared" si="77"/>
        <v>3</v>
      </c>
      <c r="AZ238" s="226">
        <f t="shared" si="78"/>
        <v>0</v>
      </c>
      <c r="BA238" s="226">
        <f t="shared" si="79"/>
        <v>0</v>
      </c>
      <c r="BB238" s="226">
        <f t="shared" si="80"/>
        <v>0</v>
      </c>
      <c r="BC238" s="226">
        <f t="shared" si="81"/>
        <v>0</v>
      </c>
      <c r="BD238" s="226">
        <f t="shared" si="82"/>
        <v>0</v>
      </c>
      <c r="BE238" s="226">
        <f t="shared" si="83"/>
        <v>0</v>
      </c>
      <c r="BF238" s="226">
        <f t="shared" si="84"/>
        <v>0</v>
      </c>
      <c r="BG238" s="226">
        <f t="shared" si="85"/>
        <v>0</v>
      </c>
      <c r="BH238" s="226">
        <f t="shared" si="86"/>
        <v>0</v>
      </c>
      <c r="BI238" s="226">
        <f t="shared" si="87"/>
        <v>0</v>
      </c>
      <c r="BJ238" s="226">
        <f t="shared" si="88"/>
        <v>0</v>
      </c>
      <c r="BK238" s="226">
        <f t="shared" si="89"/>
        <v>0</v>
      </c>
      <c r="BL238" s="226">
        <f t="shared" si="90"/>
        <v>0</v>
      </c>
      <c r="BM238" s="226">
        <f t="shared" si="91"/>
        <v>0</v>
      </c>
      <c r="BN238" s="226">
        <f t="shared" si="92"/>
        <v>0</v>
      </c>
      <c r="BO238" s="226">
        <f t="shared" si="93"/>
        <v>0</v>
      </c>
      <c r="BP238" s="226">
        <f t="shared" si="94"/>
        <v>0</v>
      </c>
      <c r="BQ238" s="226">
        <f t="shared" si="95"/>
        <v>0</v>
      </c>
      <c r="BR238" s="226">
        <f t="shared" si="96"/>
        <v>0</v>
      </c>
      <c r="BS238" s="226">
        <f t="shared" si="97"/>
        <v>0</v>
      </c>
      <c r="BT238" s="226">
        <f t="shared" si="98"/>
        <v>0</v>
      </c>
      <c r="BU238" s="226">
        <f t="shared" si="99"/>
        <v>0</v>
      </c>
      <c r="BV238" s="226">
        <f t="shared" si="100"/>
        <v>0</v>
      </c>
    </row>
    <row r="239" spans="1:74">
      <c r="A239" s="226">
        <v>207</v>
      </c>
      <c r="B239" s="226" t="s">
        <v>1511</v>
      </c>
      <c r="C239" s="226">
        <f>INDEX('Uganda workforce data - raw'!$A$4:$F$619,MATCH($B239, 'Uganda workforce data - raw'!$B$4:$B$619,0), MATCH("Filled Male",'Uganda workforce data - raw'!$A$4:$F$4,0))*INDEX('Mapping cadres'!$B$1:$Z$616,MATCH($B239, 'Mapping cadres'!$B$1:$B$616,0), MATCH(C$32,'Mapping cadres'!$B$1:$Z$1,0))</f>
        <v>2</v>
      </c>
      <c r="D239" s="226">
        <f>INDEX('Uganda workforce data - raw'!$A$4:$F$619,MATCH($B239, 'Uganda workforce data - raw'!$B$4:$B$619,0), MATCH("Filled Male",'Uganda workforce data - raw'!$A$4:$F$4,0))*INDEX('Mapping cadres'!$B$1:$Z$616,MATCH($B239, 'Mapping cadres'!$B$1:$B$616,0), MATCH(D$32,'Mapping cadres'!$B$1:$Z$1,0))</f>
        <v>0</v>
      </c>
      <c r="E239" s="226">
        <f>INDEX('Uganda workforce data - raw'!$A$4:$F$619,MATCH($B239, 'Uganda workforce data - raw'!$B$4:$B$619,0), MATCH("Filled Male",'Uganda workforce data - raw'!$A$4:$F$4,0))*INDEX('Mapping cadres'!$B$1:$Z$616,MATCH($B239, 'Mapping cadres'!$B$1:$B$616,0), MATCH(E$32,'Mapping cadres'!$B$1:$Z$1,0))</f>
        <v>0</v>
      </c>
      <c r="F239" s="226">
        <f>INDEX('Uganda workforce data - raw'!$A$4:$F$619,MATCH($B239, 'Uganda workforce data - raw'!$B$4:$B$619,0), MATCH("Filled Male",'Uganda workforce data - raw'!$A$4:$F$4,0))*INDEX('Mapping cadres'!$B$1:$Z$616,MATCH($B239, 'Mapping cadres'!$B$1:$B$616,0), MATCH(F$32,'Mapping cadres'!$B$1:$Z$1,0))</f>
        <v>0</v>
      </c>
      <c r="G239" s="226">
        <f>INDEX('Uganda workforce data - raw'!$A$4:$F$619,MATCH($B239, 'Uganda workforce data - raw'!$B$4:$B$619,0), MATCH("Filled Male",'Uganda workforce data - raw'!$A$4:$F$4,0))*INDEX('Mapping cadres'!$B$1:$Z$616,MATCH($B239, 'Mapping cadres'!$B$1:$B$616,0), MATCH(G$32,'Mapping cadres'!$B$1:$Z$1,0))</f>
        <v>0</v>
      </c>
      <c r="H239" s="226">
        <f>INDEX('Uganda workforce data - raw'!$A$4:$F$619,MATCH($B239, 'Uganda workforce data - raw'!$B$4:$B$619,0), MATCH("Filled Male",'Uganda workforce data - raw'!$A$4:$F$4,0))*INDEX('Mapping cadres'!$B$1:$Z$616,MATCH($B239, 'Mapping cadres'!$B$1:$B$616,0), MATCH(H$32,'Mapping cadres'!$B$1:$Z$1,0))</f>
        <v>0</v>
      </c>
      <c r="I239" s="226">
        <f>INDEX('Uganda workforce data - raw'!$A$4:$F$619,MATCH($B239, 'Uganda workforce data - raw'!$B$4:$B$619,0), MATCH("Filled Male",'Uganda workforce data - raw'!$A$4:$F$4,0))*INDEX('Mapping cadres'!$B$1:$Z$616,MATCH($B239, 'Mapping cadres'!$B$1:$B$616,0), MATCH(I$32,'Mapping cadres'!$B$1:$Z$1,0))</f>
        <v>0</v>
      </c>
      <c r="J239" s="226">
        <f>INDEX('Uganda workforce data - raw'!$A$4:$F$619,MATCH($B239, 'Uganda workforce data - raw'!$B$4:$B$619,0), MATCH("Filled Male",'Uganda workforce data - raw'!$A$4:$F$4,0))*INDEX('Mapping cadres'!$B$1:$Z$616,MATCH($B239, 'Mapping cadres'!$B$1:$B$616,0), MATCH(J$32,'Mapping cadres'!$B$1:$Z$1,0))</f>
        <v>0</v>
      </c>
      <c r="K239" s="226">
        <f>INDEX('Uganda workforce data - raw'!$A$4:$F$619,MATCH($B239, 'Uganda workforce data - raw'!$B$4:$B$619,0), MATCH("Filled Male",'Uganda workforce data - raw'!$A$4:$F$4,0))*INDEX('Mapping cadres'!$B$1:$Z$616,MATCH($B239, 'Mapping cadres'!$B$1:$B$616,0), MATCH(K$32,'Mapping cadres'!$B$1:$Z$1,0))</f>
        <v>0</v>
      </c>
      <c r="L239" s="226">
        <f>INDEX('Uganda workforce data - raw'!$A$4:$F$619,MATCH($B239, 'Uganda workforce data - raw'!$B$4:$B$619,0), MATCH("Filled Male",'Uganda workforce data - raw'!$A$4:$F$4,0))*INDEX('Mapping cadres'!$B$1:$Z$616,MATCH($B239, 'Mapping cadres'!$B$1:$B$616,0), MATCH(L$32,'Mapping cadres'!$B$1:$Z$1,0))</f>
        <v>0</v>
      </c>
      <c r="M239" s="226">
        <f>INDEX('Uganda workforce data - raw'!$A$4:$F$619,MATCH($B239, 'Uganda workforce data - raw'!$B$4:$B$619,0), MATCH("Filled Male",'Uganda workforce data - raw'!$A$4:$F$4,0))*INDEX('Mapping cadres'!$B$1:$Z$616,MATCH($B239, 'Mapping cadres'!$B$1:$B$616,0), MATCH(M$32,'Mapping cadres'!$B$1:$Z$1,0))</f>
        <v>0</v>
      </c>
      <c r="N239" s="226">
        <f>INDEX('Uganda workforce data - raw'!$A$4:$F$619,MATCH($B239, 'Uganda workforce data - raw'!$B$4:$B$619,0), MATCH("Filled Male",'Uganda workforce data - raw'!$A$4:$F$4,0))*INDEX('Mapping cadres'!$B$1:$Z$616,MATCH($B239, 'Mapping cadres'!$B$1:$B$616,0), MATCH(N$32,'Mapping cadres'!$B$1:$Z$1,0))</f>
        <v>0</v>
      </c>
      <c r="O239" s="226">
        <f>INDEX('Uganda workforce data - raw'!$A$4:$F$619,MATCH($B239, 'Uganda workforce data - raw'!$B$4:$B$619,0), MATCH("Filled Male",'Uganda workforce data - raw'!$A$4:$F$4,0))*INDEX('Mapping cadres'!$B$1:$Z$616,MATCH($B239, 'Mapping cadres'!$B$1:$B$616,0), MATCH(O$32,'Mapping cadres'!$B$1:$Z$1,0))</f>
        <v>0</v>
      </c>
      <c r="P239" s="226">
        <f>INDEX('Uganda workforce data - raw'!$A$4:$F$619,MATCH($B239, 'Uganda workforce data - raw'!$B$4:$B$619,0), MATCH("Filled Male",'Uganda workforce data - raw'!$A$4:$F$4,0))*INDEX('Mapping cadres'!$B$1:$Z$616,MATCH($B239, 'Mapping cadres'!$B$1:$B$616,0), MATCH(P$32,'Mapping cadres'!$B$1:$Z$1,0))</f>
        <v>0</v>
      </c>
      <c r="Q239" s="226">
        <f>INDEX('Uganda workforce data - raw'!$A$4:$F$619,MATCH($B239, 'Uganda workforce data - raw'!$B$4:$B$619,0), MATCH("Filled Male",'Uganda workforce data - raw'!$A$4:$F$4,0))*INDEX('Mapping cadres'!$B$1:$Z$616,MATCH($B239, 'Mapping cadres'!$B$1:$B$616,0), MATCH(Q$32,'Mapping cadres'!$B$1:$Z$1,0))</f>
        <v>0</v>
      </c>
      <c r="R239" s="226">
        <f>INDEX('Uganda workforce data - raw'!$A$4:$F$619,MATCH($B239, 'Uganda workforce data - raw'!$B$4:$B$619,0), MATCH("Filled Male",'Uganda workforce data - raw'!$A$4:$F$4,0))*INDEX('Mapping cadres'!$B$1:$Z$616,MATCH($B239, 'Mapping cadres'!$B$1:$B$616,0), MATCH(R$32,'Mapping cadres'!$B$1:$Z$1,0))</f>
        <v>0</v>
      </c>
      <c r="S239" s="226">
        <f>INDEX('Uganda workforce data - raw'!$A$4:$F$619,MATCH($B239, 'Uganda workforce data - raw'!$B$4:$B$619,0), MATCH("Filled Male",'Uganda workforce data - raw'!$A$4:$F$4,0))*INDEX('Mapping cadres'!$B$1:$Z$616,MATCH($B239, 'Mapping cadres'!$B$1:$B$616,0), MATCH(S$32,'Mapping cadres'!$B$1:$Z$1,0))</f>
        <v>0</v>
      </c>
      <c r="T239" s="226">
        <f>INDEX('Uganda workforce data - raw'!$A$4:$F$619,MATCH($B239, 'Uganda workforce data - raw'!$B$4:$B$619,0), MATCH("Filled Male",'Uganda workforce data - raw'!$A$4:$F$4,0))*INDEX('Mapping cadres'!$B$1:$Z$616,MATCH($B239, 'Mapping cadres'!$B$1:$B$616,0), MATCH(T$32,'Mapping cadres'!$B$1:$Z$1,0))</f>
        <v>0</v>
      </c>
      <c r="U239" s="226">
        <f>INDEX('Uganda workforce data - raw'!$A$4:$F$619,MATCH($B239, 'Uganda workforce data - raw'!$B$4:$B$619,0), MATCH("Filled Male",'Uganda workforce data - raw'!$A$4:$F$4,0))*INDEX('Mapping cadres'!$B$1:$Z$616,MATCH($B239, 'Mapping cadres'!$B$1:$B$616,0), MATCH(U$32,'Mapping cadres'!$B$1:$Z$1,0))</f>
        <v>0</v>
      </c>
      <c r="V239" s="226">
        <f>INDEX('Uganda workforce data - raw'!$A$4:$F$619,MATCH($B239, 'Uganda workforce data - raw'!$B$4:$B$619,0), MATCH("Filled Male",'Uganda workforce data - raw'!$A$4:$F$4,0))*INDEX('Mapping cadres'!$B$1:$Z$616,MATCH($B239, 'Mapping cadres'!$B$1:$B$616,0), MATCH(V$32,'Mapping cadres'!$B$1:$Z$1,0))</f>
        <v>0</v>
      </c>
      <c r="W239" s="226">
        <f>INDEX('Uganda workforce data - raw'!$A$4:$F$619,MATCH($B239, 'Uganda workforce data - raw'!$B$4:$B$619,0), MATCH("Filled Male",'Uganda workforce data - raw'!$A$4:$F$4,0))*INDEX('Mapping cadres'!$B$1:$Z$616,MATCH($B239, 'Mapping cadres'!$B$1:$B$616,0), MATCH(W$32,'Mapping cadres'!$B$1:$Z$1,0))</f>
        <v>0</v>
      </c>
      <c r="X239" s="226">
        <f>INDEX('Uganda workforce data - raw'!$A$4:$F$619,MATCH($B239, 'Uganda workforce data - raw'!$B$4:$B$619,0), MATCH("Filled Male",'Uganda workforce data - raw'!$A$4:$F$4,0))*INDEX('Mapping cadres'!$B$1:$Z$616,MATCH($B239, 'Mapping cadres'!$B$1:$B$616,0), MATCH(X$32,'Mapping cadres'!$B$1:$Z$1,0))</f>
        <v>0</v>
      </c>
      <c r="Y239" s="226">
        <f>INDEX('Uganda workforce data - raw'!$A$4:$F$619,MATCH($B239, 'Uganda workforce data - raw'!$B$4:$B$619,0), MATCH("Filled Male",'Uganda workforce data - raw'!$A$4:$F$4,0))*INDEX('Mapping cadres'!$B$1:$Z$616,MATCH($B239, 'Mapping cadres'!$B$1:$B$616,0), MATCH(Y$32,'Mapping cadres'!$B$1:$Z$1,0))</f>
        <v>0</v>
      </c>
      <c r="Z239" s="226">
        <f>INDEX('Uganda workforce data - raw'!$A$4:$F$619,MATCH($B239, 'Uganda workforce data - raw'!$B$4:$B$619,0), MATCH("Filled Male",'Uganda workforce data - raw'!$A$4:$F$4,0))*INDEX('Mapping cadres'!$B$1:$Z$616,MATCH($B239, 'Mapping cadres'!$B$1:$B$616,0), MATCH(Z$32,'Mapping cadres'!$B$1:$Z$1,0))</f>
        <v>0</v>
      </c>
      <c r="AA239" s="226">
        <f>INDEX('Uganda workforce data - raw'!$A$4:$F$619,MATCH($B239, 'Uganda workforce data - raw'!$B$4:$B$619,0), MATCH("Filled Female",'Uganda workforce data - raw'!$A$4:$F$4,0))*INDEX('Mapping cadres'!$B$1:$Z$616,MATCH($B239, 'Mapping cadres'!$B$1:$B$616,0), MATCH(AA$32,'Mapping cadres'!$B$1:$Z$1,0))</f>
        <v>1</v>
      </c>
      <c r="AB239" s="226">
        <f>INDEX('Uganda workforce data - raw'!$A$4:$F$619,MATCH($B239, 'Uganda workforce data - raw'!$B$4:$B$619,0), MATCH("Filled Female",'Uganda workforce data - raw'!$A$4:$F$4,0))*INDEX('Mapping cadres'!$B$1:$Z$616,MATCH($B239, 'Mapping cadres'!$B$1:$B$616,0), MATCH(AB$32,'Mapping cadres'!$B$1:$Z$1,0))</f>
        <v>0</v>
      </c>
      <c r="AC239" s="226">
        <f>INDEX('Uganda workforce data - raw'!$A$4:$F$619,MATCH($B239, 'Uganda workforce data - raw'!$B$4:$B$619,0), MATCH("Filled Female",'Uganda workforce data - raw'!$A$4:$F$4,0))*INDEX('Mapping cadres'!$B$1:$Z$616,MATCH($B239, 'Mapping cadres'!$B$1:$B$616,0), MATCH(AC$32,'Mapping cadres'!$B$1:$Z$1,0))</f>
        <v>0</v>
      </c>
      <c r="AD239" s="226">
        <f>INDEX('Uganda workforce data - raw'!$A$4:$F$619,MATCH($B239, 'Uganda workforce data - raw'!$B$4:$B$619,0), MATCH("Filled Female",'Uganda workforce data - raw'!$A$4:$F$4,0))*INDEX('Mapping cadres'!$B$1:$Z$616,MATCH($B239, 'Mapping cadres'!$B$1:$B$616,0), MATCH(AD$32,'Mapping cadres'!$B$1:$Z$1,0))</f>
        <v>0</v>
      </c>
      <c r="AE239" s="226">
        <f>INDEX('Uganda workforce data - raw'!$A$4:$F$619,MATCH($B239, 'Uganda workforce data - raw'!$B$4:$B$619,0), MATCH("Filled Female",'Uganda workforce data - raw'!$A$4:$F$4,0))*INDEX('Mapping cadres'!$B$1:$Z$616,MATCH($B239, 'Mapping cadres'!$B$1:$B$616,0), MATCH(AE$32,'Mapping cadres'!$B$1:$Z$1,0))</f>
        <v>0</v>
      </c>
      <c r="AF239" s="226">
        <f>INDEX('Uganda workforce data - raw'!$A$4:$F$619,MATCH($B239, 'Uganda workforce data - raw'!$B$4:$B$619,0), MATCH("Filled Female",'Uganda workforce data - raw'!$A$4:$F$4,0))*INDEX('Mapping cadres'!$B$1:$Z$616,MATCH($B239, 'Mapping cadres'!$B$1:$B$616,0), MATCH(AF$32,'Mapping cadres'!$B$1:$Z$1,0))</f>
        <v>0</v>
      </c>
      <c r="AG239" s="226">
        <f>INDEX('Uganda workforce data - raw'!$A$4:$F$619,MATCH($B239, 'Uganda workforce data - raw'!$B$4:$B$619,0), MATCH("Filled Female",'Uganda workforce data - raw'!$A$4:$F$4,0))*INDEX('Mapping cadres'!$B$1:$Z$616,MATCH($B239, 'Mapping cadres'!$B$1:$B$616,0), MATCH(AG$32,'Mapping cadres'!$B$1:$Z$1,0))</f>
        <v>0</v>
      </c>
      <c r="AH239" s="226">
        <f>INDEX('Uganda workforce data - raw'!$A$4:$F$619,MATCH($B239, 'Uganda workforce data - raw'!$B$4:$B$619,0), MATCH("Filled Female",'Uganda workforce data - raw'!$A$4:$F$4,0))*INDEX('Mapping cadres'!$B$1:$Z$616,MATCH($B239, 'Mapping cadres'!$B$1:$B$616,0), MATCH(AH$32,'Mapping cadres'!$B$1:$Z$1,0))</f>
        <v>0</v>
      </c>
      <c r="AI239" s="226">
        <f>INDEX('Uganda workforce data - raw'!$A$4:$F$619,MATCH($B239, 'Uganda workforce data - raw'!$B$4:$B$619,0), MATCH("Filled Female",'Uganda workforce data - raw'!$A$4:$F$4,0))*INDEX('Mapping cadres'!$B$1:$Z$616,MATCH($B239, 'Mapping cadres'!$B$1:$B$616,0), MATCH(AI$32,'Mapping cadres'!$B$1:$Z$1,0))</f>
        <v>0</v>
      </c>
      <c r="AJ239" s="226">
        <f>INDEX('Uganda workforce data - raw'!$A$4:$F$619,MATCH($B239, 'Uganda workforce data - raw'!$B$4:$B$619,0), MATCH("Filled Female",'Uganda workforce data - raw'!$A$4:$F$4,0))*INDEX('Mapping cadres'!$B$1:$Z$616,MATCH($B239, 'Mapping cadres'!$B$1:$B$616,0), MATCH(AJ$32,'Mapping cadres'!$B$1:$Z$1,0))</f>
        <v>0</v>
      </c>
      <c r="AK239" s="226">
        <f>INDEX('Uganda workforce data - raw'!$A$4:$F$619,MATCH($B239, 'Uganda workforce data - raw'!$B$4:$B$619,0), MATCH("Filled Female",'Uganda workforce data - raw'!$A$4:$F$4,0))*INDEX('Mapping cadres'!$B$1:$Z$616,MATCH($B239, 'Mapping cadres'!$B$1:$B$616,0), MATCH(AK$32,'Mapping cadres'!$B$1:$Z$1,0))</f>
        <v>0</v>
      </c>
      <c r="AL239" s="226">
        <f>INDEX('Uganda workforce data - raw'!$A$4:$F$619,MATCH($B239, 'Uganda workforce data - raw'!$B$4:$B$619,0), MATCH("Filled Female",'Uganda workforce data - raw'!$A$4:$F$4,0))*INDEX('Mapping cadres'!$B$1:$Z$616,MATCH($B239, 'Mapping cadres'!$B$1:$B$616,0), MATCH(AL$32,'Mapping cadres'!$B$1:$Z$1,0))</f>
        <v>0</v>
      </c>
      <c r="AM239" s="226">
        <f>INDEX('Uganda workforce data - raw'!$A$4:$F$619,MATCH($B239, 'Uganda workforce data - raw'!$B$4:$B$619,0), MATCH("Filled Female",'Uganda workforce data - raw'!$A$4:$F$4,0))*INDEX('Mapping cadres'!$B$1:$Z$616,MATCH($B239, 'Mapping cadres'!$B$1:$B$616,0), MATCH(AM$32,'Mapping cadres'!$B$1:$Z$1,0))</f>
        <v>0</v>
      </c>
      <c r="AN239" s="226">
        <f>INDEX('Uganda workforce data - raw'!$A$4:$F$619,MATCH($B239, 'Uganda workforce data - raw'!$B$4:$B$619,0), MATCH("Filled Female",'Uganda workforce data - raw'!$A$4:$F$4,0))*INDEX('Mapping cadres'!$B$1:$Z$616,MATCH($B239, 'Mapping cadres'!$B$1:$B$616,0), MATCH(AN$32,'Mapping cadres'!$B$1:$Z$1,0))</f>
        <v>0</v>
      </c>
      <c r="AO239" s="226">
        <f>INDEX('Uganda workforce data - raw'!$A$4:$F$619,MATCH($B239, 'Uganda workforce data - raw'!$B$4:$B$619,0), MATCH("Filled Female",'Uganda workforce data - raw'!$A$4:$F$4,0))*INDEX('Mapping cadres'!$B$1:$Z$616,MATCH($B239, 'Mapping cadres'!$B$1:$B$616,0), MATCH(AO$32,'Mapping cadres'!$B$1:$Z$1,0))</f>
        <v>0</v>
      </c>
      <c r="AP239" s="226">
        <f>INDEX('Uganda workforce data - raw'!$A$4:$F$619,MATCH($B239, 'Uganda workforce data - raw'!$B$4:$B$619,0), MATCH("Filled Female",'Uganda workforce data - raw'!$A$4:$F$4,0))*INDEX('Mapping cadres'!$B$1:$Z$616,MATCH($B239, 'Mapping cadres'!$B$1:$B$616,0), MATCH(AP$32,'Mapping cadres'!$B$1:$Z$1,0))</f>
        <v>0</v>
      </c>
      <c r="AQ239" s="226">
        <f>INDEX('Uganda workforce data - raw'!$A$4:$F$619,MATCH($B239, 'Uganda workforce data - raw'!$B$4:$B$619,0), MATCH("Filled Female",'Uganda workforce data - raw'!$A$4:$F$4,0))*INDEX('Mapping cadres'!$B$1:$Z$616,MATCH($B239, 'Mapping cadres'!$B$1:$B$616,0), MATCH(AQ$32,'Mapping cadres'!$B$1:$Z$1,0))</f>
        <v>0</v>
      </c>
      <c r="AR239" s="226">
        <f>INDEX('Uganda workforce data - raw'!$A$4:$F$619,MATCH($B239, 'Uganda workforce data - raw'!$B$4:$B$619,0), MATCH("Filled Female",'Uganda workforce data - raw'!$A$4:$F$4,0))*INDEX('Mapping cadres'!$B$1:$Z$616,MATCH($B239, 'Mapping cadres'!$B$1:$B$616,0), MATCH(AR$32,'Mapping cadres'!$B$1:$Z$1,0))</f>
        <v>0</v>
      </c>
      <c r="AS239" s="226">
        <f>INDEX('Uganda workforce data - raw'!$A$4:$F$619,MATCH($B239, 'Uganda workforce data - raw'!$B$4:$B$619,0), MATCH("Filled Female",'Uganda workforce data - raw'!$A$4:$F$4,0))*INDEX('Mapping cadres'!$B$1:$Z$616,MATCH($B239, 'Mapping cadres'!$B$1:$B$616,0), MATCH(AS$32,'Mapping cadres'!$B$1:$Z$1,0))</f>
        <v>0</v>
      </c>
      <c r="AT239" s="226">
        <f>INDEX('Uganda workforce data - raw'!$A$4:$F$619,MATCH($B239, 'Uganda workforce data - raw'!$B$4:$B$619,0), MATCH("Filled Female",'Uganda workforce data - raw'!$A$4:$F$4,0))*INDEX('Mapping cadres'!$B$1:$Z$616,MATCH($B239, 'Mapping cadres'!$B$1:$B$616,0), MATCH(AT$32,'Mapping cadres'!$B$1:$Z$1,0))</f>
        <v>0</v>
      </c>
      <c r="AU239" s="226">
        <f>INDEX('Uganda workforce data - raw'!$A$4:$F$619,MATCH($B239, 'Uganda workforce data - raw'!$B$4:$B$619,0), MATCH("Filled Female",'Uganda workforce data - raw'!$A$4:$F$4,0))*INDEX('Mapping cadres'!$B$1:$Z$616,MATCH($B239, 'Mapping cadres'!$B$1:$B$616,0), MATCH(AU$32,'Mapping cadres'!$B$1:$Z$1,0))</f>
        <v>0</v>
      </c>
      <c r="AV239" s="226">
        <f>INDEX('Uganda workforce data - raw'!$A$4:$F$619,MATCH($B239, 'Uganda workforce data - raw'!$B$4:$B$619,0), MATCH("Filled Female",'Uganda workforce data - raw'!$A$4:$F$4,0))*INDEX('Mapping cadres'!$B$1:$Z$616,MATCH($B239, 'Mapping cadres'!$B$1:$B$616,0), MATCH(AV$32,'Mapping cadres'!$B$1:$Z$1,0))</f>
        <v>0</v>
      </c>
      <c r="AW239" s="226">
        <f>INDEX('Uganda workforce data - raw'!$A$4:$F$619,MATCH($B239, 'Uganda workforce data - raw'!$B$4:$B$619,0), MATCH("Filled Female",'Uganda workforce data - raw'!$A$4:$F$4,0))*INDEX('Mapping cadres'!$B$1:$Z$616,MATCH($B239, 'Mapping cadres'!$B$1:$B$616,0), MATCH(AW$32,'Mapping cadres'!$B$1:$Z$1,0))</f>
        <v>0</v>
      </c>
      <c r="AX239" s="226">
        <f>INDEX('Uganda workforce data - raw'!$A$4:$F$619,MATCH($B239, 'Uganda workforce data - raw'!$B$4:$B$619,0), MATCH("Filled Female",'Uganda workforce data - raw'!$A$4:$F$4,0))*INDEX('Mapping cadres'!$B$1:$Z$616,MATCH($B239, 'Mapping cadres'!$B$1:$B$616,0), MATCH(AX$32,'Mapping cadres'!$B$1:$Z$1,0))</f>
        <v>0</v>
      </c>
      <c r="AY239" s="226">
        <f t="shared" si="77"/>
        <v>3</v>
      </c>
      <c r="AZ239" s="226">
        <f t="shared" si="78"/>
        <v>0</v>
      </c>
      <c r="BA239" s="226">
        <f t="shared" si="79"/>
        <v>0</v>
      </c>
      <c r="BB239" s="226">
        <f t="shared" si="80"/>
        <v>0</v>
      </c>
      <c r="BC239" s="226">
        <f t="shared" si="81"/>
        <v>0</v>
      </c>
      <c r="BD239" s="226">
        <f t="shared" si="82"/>
        <v>0</v>
      </c>
      <c r="BE239" s="226">
        <f t="shared" si="83"/>
        <v>0</v>
      </c>
      <c r="BF239" s="226">
        <f t="shared" si="84"/>
        <v>0</v>
      </c>
      <c r="BG239" s="226">
        <f t="shared" si="85"/>
        <v>0</v>
      </c>
      <c r="BH239" s="226">
        <f t="shared" si="86"/>
        <v>0</v>
      </c>
      <c r="BI239" s="226">
        <f t="shared" si="87"/>
        <v>0</v>
      </c>
      <c r="BJ239" s="226">
        <f t="shared" si="88"/>
        <v>0</v>
      </c>
      <c r="BK239" s="226">
        <f t="shared" si="89"/>
        <v>0</v>
      </c>
      <c r="BL239" s="226">
        <f t="shared" si="90"/>
        <v>0</v>
      </c>
      <c r="BM239" s="226">
        <f t="shared" si="91"/>
        <v>0</v>
      </c>
      <c r="BN239" s="226">
        <f t="shared" si="92"/>
        <v>0</v>
      </c>
      <c r="BO239" s="226">
        <f t="shared" si="93"/>
        <v>0</v>
      </c>
      <c r="BP239" s="226">
        <f t="shared" si="94"/>
        <v>0</v>
      </c>
      <c r="BQ239" s="226">
        <f t="shared" si="95"/>
        <v>0</v>
      </c>
      <c r="BR239" s="226">
        <f t="shared" si="96"/>
        <v>0</v>
      </c>
      <c r="BS239" s="226">
        <f t="shared" si="97"/>
        <v>0</v>
      </c>
      <c r="BT239" s="226">
        <f t="shared" si="98"/>
        <v>0</v>
      </c>
      <c r="BU239" s="226">
        <f t="shared" si="99"/>
        <v>0</v>
      </c>
      <c r="BV239" s="226">
        <f t="shared" si="100"/>
        <v>0</v>
      </c>
    </row>
    <row r="240" spans="1:74">
      <c r="A240" s="226">
        <v>208</v>
      </c>
      <c r="B240" s="226" t="s">
        <v>1512</v>
      </c>
      <c r="C240" s="226">
        <f>INDEX('Uganda workforce data - raw'!$A$4:$F$619,MATCH($B240, 'Uganda workforce data - raw'!$B$4:$B$619,0), MATCH("Filled Male",'Uganda workforce data - raw'!$A$4:$F$4,0))*INDEX('Mapping cadres'!$B$1:$Z$616,MATCH($B240, 'Mapping cadres'!$B$1:$B$616,0), MATCH(C$32,'Mapping cadres'!$B$1:$Z$1,0))</f>
        <v>3</v>
      </c>
      <c r="D240" s="226">
        <f>INDEX('Uganda workforce data - raw'!$A$4:$F$619,MATCH($B240, 'Uganda workforce data - raw'!$B$4:$B$619,0), MATCH("Filled Male",'Uganda workforce data - raw'!$A$4:$F$4,0))*INDEX('Mapping cadres'!$B$1:$Z$616,MATCH($B240, 'Mapping cadres'!$B$1:$B$616,0), MATCH(D$32,'Mapping cadres'!$B$1:$Z$1,0))</f>
        <v>0</v>
      </c>
      <c r="E240" s="226">
        <f>INDEX('Uganda workforce data - raw'!$A$4:$F$619,MATCH($B240, 'Uganda workforce data - raw'!$B$4:$B$619,0), MATCH("Filled Male",'Uganda workforce data - raw'!$A$4:$F$4,0))*INDEX('Mapping cadres'!$B$1:$Z$616,MATCH($B240, 'Mapping cadres'!$B$1:$B$616,0), MATCH(E$32,'Mapping cadres'!$B$1:$Z$1,0))</f>
        <v>0</v>
      </c>
      <c r="F240" s="226">
        <f>INDEX('Uganda workforce data - raw'!$A$4:$F$619,MATCH($B240, 'Uganda workforce data - raw'!$B$4:$B$619,0), MATCH("Filled Male",'Uganda workforce data - raw'!$A$4:$F$4,0))*INDEX('Mapping cadres'!$B$1:$Z$616,MATCH($B240, 'Mapping cadres'!$B$1:$B$616,0), MATCH(F$32,'Mapping cadres'!$B$1:$Z$1,0))</f>
        <v>0</v>
      </c>
      <c r="G240" s="226">
        <f>INDEX('Uganda workforce data - raw'!$A$4:$F$619,MATCH($B240, 'Uganda workforce data - raw'!$B$4:$B$619,0), MATCH("Filled Male",'Uganda workforce data - raw'!$A$4:$F$4,0))*INDEX('Mapping cadres'!$B$1:$Z$616,MATCH($B240, 'Mapping cadres'!$B$1:$B$616,0), MATCH(G$32,'Mapping cadres'!$B$1:$Z$1,0))</f>
        <v>0</v>
      </c>
      <c r="H240" s="226">
        <f>INDEX('Uganda workforce data - raw'!$A$4:$F$619,MATCH($B240, 'Uganda workforce data - raw'!$B$4:$B$619,0), MATCH("Filled Male",'Uganda workforce data - raw'!$A$4:$F$4,0))*INDEX('Mapping cadres'!$B$1:$Z$616,MATCH($B240, 'Mapping cadres'!$B$1:$B$616,0), MATCH(H$32,'Mapping cadres'!$B$1:$Z$1,0))</f>
        <v>0</v>
      </c>
      <c r="I240" s="226">
        <f>INDEX('Uganda workforce data - raw'!$A$4:$F$619,MATCH($B240, 'Uganda workforce data - raw'!$B$4:$B$619,0), MATCH("Filled Male",'Uganda workforce data - raw'!$A$4:$F$4,0))*INDEX('Mapping cadres'!$B$1:$Z$616,MATCH($B240, 'Mapping cadres'!$B$1:$B$616,0), MATCH(I$32,'Mapping cadres'!$B$1:$Z$1,0))</f>
        <v>0</v>
      </c>
      <c r="J240" s="226">
        <f>INDEX('Uganda workforce data - raw'!$A$4:$F$619,MATCH($B240, 'Uganda workforce data - raw'!$B$4:$B$619,0), MATCH("Filled Male",'Uganda workforce data - raw'!$A$4:$F$4,0))*INDEX('Mapping cadres'!$B$1:$Z$616,MATCH($B240, 'Mapping cadres'!$B$1:$B$616,0), MATCH(J$32,'Mapping cadres'!$B$1:$Z$1,0))</f>
        <v>0</v>
      </c>
      <c r="K240" s="226">
        <f>INDEX('Uganda workforce data - raw'!$A$4:$F$619,MATCH($B240, 'Uganda workforce data - raw'!$B$4:$B$619,0), MATCH("Filled Male",'Uganda workforce data - raw'!$A$4:$F$4,0))*INDEX('Mapping cadres'!$B$1:$Z$616,MATCH($B240, 'Mapping cadres'!$B$1:$B$616,0), MATCH(K$32,'Mapping cadres'!$B$1:$Z$1,0))</f>
        <v>0</v>
      </c>
      <c r="L240" s="226">
        <f>INDEX('Uganda workforce data - raw'!$A$4:$F$619,MATCH($B240, 'Uganda workforce data - raw'!$B$4:$B$619,0), MATCH("Filled Male",'Uganda workforce data - raw'!$A$4:$F$4,0))*INDEX('Mapping cadres'!$B$1:$Z$616,MATCH($B240, 'Mapping cadres'!$B$1:$B$616,0), MATCH(L$32,'Mapping cadres'!$B$1:$Z$1,0))</f>
        <v>0</v>
      </c>
      <c r="M240" s="226">
        <f>INDEX('Uganda workforce data - raw'!$A$4:$F$619,MATCH($B240, 'Uganda workforce data - raw'!$B$4:$B$619,0), MATCH("Filled Male",'Uganda workforce data - raw'!$A$4:$F$4,0))*INDEX('Mapping cadres'!$B$1:$Z$616,MATCH($B240, 'Mapping cadres'!$B$1:$B$616,0), MATCH(M$32,'Mapping cadres'!$B$1:$Z$1,0))</f>
        <v>0</v>
      </c>
      <c r="N240" s="226">
        <f>INDEX('Uganda workforce data - raw'!$A$4:$F$619,MATCH($B240, 'Uganda workforce data - raw'!$B$4:$B$619,0), MATCH("Filled Male",'Uganda workforce data - raw'!$A$4:$F$4,0))*INDEX('Mapping cadres'!$B$1:$Z$616,MATCH($B240, 'Mapping cadres'!$B$1:$B$616,0), MATCH(N$32,'Mapping cadres'!$B$1:$Z$1,0))</f>
        <v>0</v>
      </c>
      <c r="O240" s="226">
        <f>INDEX('Uganda workforce data - raw'!$A$4:$F$619,MATCH($B240, 'Uganda workforce data - raw'!$B$4:$B$619,0), MATCH("Filled Male",'Uganda workforce data - raw'!$A$4:$F$4,0))*INDEX('Mapping cadres'!$B$1:$Z$616,MATCH($B240, 'Mapping cadres'!$B$1:$B$616,0), MATCH(O$32,'Mapping cadres'!$B$1:$Z$1,0))</f>
        <v>0</v>
      </c>
      <c r="P240" s="226">
        <f>INDEX('Uganda workforce data - raw'!$A$4:$F$619,MATCH($B240, 'Uganda workforce data - raw'!$B$4:$B$619,0), MATCH("Filled Male",'Uganda workforce data - raw'!$A$4:$F$4,0))*INDEX('Mapping cadres'!$B$1:$Z$616,MATCH($B240, 'Mapping cadres'!$B$1:$B$616,0), MATCH(P$32,'Mapping cadres'!$B$1:$Z$1,0))</f>
        <v>0</v>
      </c>
      <c r="Q240" s="226">
        <f>INDEX('Uganda workforce data - raw'!$A$4:$F$619,MATCH($B240, 'Uganda workforce data - raw'!$B$4:$B$619,0), MATCH("Filled Male",'Uganda workforce data - raw'!$A$4:$F$4,0))*INDEX('Mapping cadres'!$B$1:$Z$616,MATCH($B240, 'Mapping cadres'!$B$1:$B$616,0), MATCH(Q$32,'Mapping cadres'!$B$1:$Z$1,0))</f>
        <v>0</v>
      </c>
      <c r="R240" s="226">
        <f>INDEX('Uganda workforce data - raw'!$A$4:$F$619,MATCH($B240, 'Uganda workforce data - raw'!$B$4:$B$619,0), MATCH("Filled Male",'Uganda workforce data - raw'!$A$4:$F$4,0))*INDEX('Mapping cadres'!$B$1:$Z$616,MATCH($B240, 'Mapping cadres'!$B$1:$B$616,0), MATCH(R$32,'Mapping cadres'!$B$1:$Z$1,0))</f>
        <v>0</v>
      </c>
      <c r="S240" s="226">
        <f>INDEX('Uganda workforce data - raw'!$A$4:$F$619,MATCH($B240, 'Uganda workforce data - raw'!$B$4:$B$619,0), MATCH("Filled Male",'Uganda workforce data - raw'!$A$4:$F$4,0))*INDEX('Mapping cadres'!$B$1:$Z$616,MATCH($B240, 'Mapping cadres'!$B$1:$B$616,0), MATCH(S$32,'Mapping cadres'!$B$1:$Z$1,0))</f>
        <v>0</v>
      </c>
      <c r="T240" s="226">
        <f>INDEX('Uganda workforce data - raw'!$A$4:$F$619,MATCH($B240, 'Uganda workforce data - raw'!$B$4:$B$619,0), MATCH("Filled Male",'Uganda workforce data - raw'!$A$4:$F$4,0))*INDEX('Mapping cadres'!$B$1:$Z$616,MATCH($B240, 'Mapping cadres'!$B$1:$B$616,0), MATCH(T$32,'Mapping cadres'!$B$1:$Z$1,0))</f>
        <v>0</v>
      </c>
      <c r="U240" s="226">
        <f>INDEX('Uganda workforce data - raw'!$A$4:$F$619,MATCH($B240, 'Uganda workforce data - raw'!$B$4:$B$619,0), MATCH("Filled Male",'Uganda workforce data - raw'!$A$4:$F$4,0))*INDEX('Mapping cadres'!$B$1:$Z$616,MATCH($B240, 'Mapping cadres'!$B$1:$B$616,0), MATCH(U$32,'Mapping cadres'!$B$1:$Z$1,0))</f>
        <v>0</v>
      </c>
      <c r="V240" s="226">
        <f>INDEX('Uganda workforce data - raw'!$A$4:$F$619,MATCH($B240, 'Uganda workforce data - raw'!$B$4:$B$619,0), MATCH("Filled Male",'Uganda workforce data - raw'!$A$4:$F$4,0))*INDEX('Mapping cadres'!$B$1:$Z$616,MATCH($B240, 'Mapping cadres'!$B$1:$B$616,0), MATCH(V$32,'Mapping cadres'!$B$1:$Z$1,0))</f>
        <v>0</v>
      </c>
      <c r="W240" s="226">
        <f>INDEX('Uganda workforce data - raw'!$A$4:$F$619,MATCH($B240, 'Uganda workforce data - raw'!$B$4:$B$619,0), MATCH("Filled Male",'Uganda workforce data - raw'!$A$4:$F$4,0))*INDEX('Mapping cadres'!$B$1:$Z$616,MATCH($B240, 'Mapping cadres'!$B$1:$B$616,0), MATCH(W$32,'Mapping cadres'!$B$1:$Z$1,0))</f>
        <v>0</v>
      </c>
      <c r="X240" s="226">
        <f>INDEX('Uganda workforce data - raw'!$A$4:$F$619,MATCH($B240, 'Uganda workforce data - raw'!$B$4:$B$619,0), MATCH("Filled Male",'Uganda workforce data - raw'!$A$4:$F$4,0))*INDEX('Mapping cadres'!$B$1:$Z$616,MATCH($B240, 'Mapping cadres'!$B$1:$B$616,0), MATCH(X$32,'Mapping cadres'!$B$1:$Z$1,0))</f>
        <v>0</v>
      </c>
      <c r="Y240" s="226">
        <f>INDEX('Uganda workforce data - raw'!$A$4:$F$619,MATCH($B240, 'Uganda workforce data - raw'!$B$4:$B$619,0), MATCH("Filled Male",'Uganda workforce data - raw'!$A$4:$F$4,0))*INDEX('Mapping cadres'!$B$1:$Z$616,MATCH($B240, 'Mapping cadres'!$B$1:$B$616,0), MATCH(Y$32,'Mapping cadres'!$B$1:$Z$1,0))</f>
        <v>0</v>
      </c>
      <c r="Z240" s="226">
        <f>INDEX('Uganda workforce data - raw'!$A$4:$F$619,MATCH($B240, 'Uganda workforce data - raw'!$B$4:$B$619,0), MATCH("Filled Male",'Uganda workforce data - raw'!$A$4:$F$4,0))*INDEX('Mapping cadres'!$B$1:$Z$616,MATCH($B240, 'Mapping cadres'!$B$1:$B$616,0), MATCH(Z$32,'Mapping cadres'!$B$1:$Z$1,0))</f>
        <v>0</v>
      </c>
      <c r="AA240" s="226">
        <f>INDEX('Uganda workforce data - raw'!$A$4:$F$619,MATCH($B240, 'Uganda workforce data - raw'!$B$4:$B$619,0), MATCH("Filled Female",'Uganda workforce data - raw'!$A$4:$F$4,0))*INDEX('Mapping cadres'!$B$1:$Z$616,MATCH($B240, 'Mapping cadres'!$B$1:$B$616,0), MATCH(AA$32,'Mapping cadres'!$B$1:$Z$1,0))</f>
        <v>0</v>
      </c>
      <c r="AB240" s="226">
        <f>INDEX('Uganda workforce data - raw'!$A$4:$F$619,MATCH($B240, 'Uganda workforce data - raw'!$B$4:$B$619,0), MATCH("Filled Female",'Uganda workforce data - raw'!$A$4:$F$4,0))*INDEX('Mapping cadres'!$B$1:$Z$616,MATCH($B240, 'Mapping cadres'!$B$1:$B$616,0), MATCH(AB$32,'Mapping cadres'!$B$1:$Z$1,0))</f>
        <v>0</v>
      </c>
      <c r="AC240" s="226">
        <f>INDEX('Uganda workforce data - raw'!$A$4:$F$619,MATCH($B240, 'Uganda workforce data - raw'!$B$4:$B$619,0), MATCH("Filled Female",'Uganda workforce data - raw'!$A$4:$F$4,0))*INDEX('Mapping cadres'!$B$1:$Z$616,MATCH($B240, 'Mapping cadres'!$B$1:$B$616,0), MATCH(AC$32,'Mapping cadres'!$B$1:$Z$1,0))</f>
        <v>0</v>
      </c>
      <c r="AD240" s="226">
        <f>INDEX('Uganda workforce data - raw'!$A$4:$F$619,MATCH($B240, 'Uganda workforce data - raw'!$B$4:$B$619,0), MATCH("Filled Female",'Uganda workforce data - raw'!$A$4:$F$4,0))*INDEX('Mapping cadres'!$B$1:$Z$616,MATCH($B240, 'Mapping cadres'!$B$1:$B$616,0), MATCH(AD$32,'Mapping cadres'!$B$1:$Z$1,0))</f>
        <v>0</v>
      </c>
      <c r="AE240" s="226">
        <f>INDEX('Uganda workforce data - raw'!$A$4:$F$619,MATCH($B240, 'Uganda workforce data - raw'!$B$4:$B$619,0), MATCH("Filled Female",'Uganda workforce data - raw'!$A$4:$F$4,0))*INDEX('Mapping cadres'!$B$1:$Z$616,MATCH($B240, 'Mapping cadres'!$B$1:$B$616,0), MATCH(AE$32,'Mapping cadres'!$B$1:$Z$1,0))</f>
        <v>0</v>
      </c>
      <c r="AF240" s="226">
        <f>INDEX('Uganda workforce data - raw'!$A$4:$F$619,MATCH($B240, 'Uganda workforce data - raw'!$B$4:$B$619,0), MATCH("Filled Female",'Uganda workforce data - raw'!$A$4:$F$4,0))*INDEX('Mapping cadres'!$B$1:$Z$616,MATCH($B240, 'Mapping cadres'!$B$1:$B$616,0), MATCH(AF$32,'Mapping cadres'!$B$1:$Z$1,0))</f>
        <v>0</v>
      </c>
      <c r="AG240" s="226">
        <f>INDEX('Uganda workforce data - raw'!$A$4:$F$619,MATCH($B240, 'Uganda workforce data - raw'!$B$4:$B$619,0), MATCH("Filled Female",'Uganda workforce data - raw'!$A$4:$F$4,0))*INDEX('Mapping cadres'!$B$1:$Z$616,MATCH($B240, 'Mapping cadres'!$B$1:$B$616,0), MATCH(AG$32,'Mapping cadres'!$B$1:$Z$1,0))</f>
        <v>0</v>
      </c>
      <c r="AH240" s="226">
        <f>INDEX('Uganda workforce data - raw'!$A$4:$F$619,MATCH($B240, 'Uganda workforce data - raw'!$B$4:$B$619,0), MATCH("Filled Female",'Uganda workforce data - raw'!$A$4:$F$4,0))*INDEX('Mapping cadres'!$B$1:$Z$616,MATCH($B240, 'Mapping cadres'!$B$1:$B$616,0), MATCH(AH$32,'Mapping cadres'!$B$1:$Z$1,0))</f>
        <v>0</v>
      </c>
      <c r="AI240" s="226">
        <f>INDEX('Uganda workforce data - raw'!$A$4:$F$619,MATCH($B240, 'Uganda workforce data - raw'!$B$4:$B$619,0), MATCH("Filled Female",'Uganda workforce data - raw'!$A$4:$F$4,0))*INDEX('Mapping cadres'!$B$1:$Z$616,MATCH($B240, 'Mapping cadres'!$B$1:$B$616,0), MATCH(AI$32,'Mapping cadres'!$B$1:$Z$1,0))</f>
        <v>0</v>
      </c>
      <c r="AJ240" s="226">
        <f>INDEX('Uganda workforce data - raw'!$A$4:$F$619,MATCH($B240, 'Uganda workforce data - raw'!$B$4:$B$619,0), MATCH("Filled Female",'Uganda workforce data - raw'!$A$4:$F$4,0))*INDEX('Mapping cadres'!$B$1:$Z$616,MATCH($B240, 'Mapping cadres'!$B$1:$B$616,0), MATCH(AJ$32,'Mapping cadres'!$B$1:$Z$1,0))</f>
        <v>0</v>
      </c>
      <c r="AK240" s="226">
        <f>INDEX('Uganda workforce data - raw'!$A$4:$F$619,MATCH($B240, 'Uganda workforce data - raw'!$B$4:$B$619,0), MATCH("Filled Female",'Uganda workforce data - raw'!$A$4:$F$4,0))*INDEX('Mapping cadres'!$B$1:$Z$616,MATCH($B240, 'Mapping cadres'!$B$1:$B$616,0), MATCH(AK$32,'Mapping cadres'!$B$1:$Z$1,0))</f>
        <v>0</v>
      </c>
      <c r="AL240" s="226">
        <f>INDEX('Uganda workforce data - raw'!$A$4:$F$619,MATCH($B240, 'Uganda workforce data - raw'!$B$4:$B$619,0), MATCH("Filled Female",'Uganda workforce data - raw'!$A$4:$F$4,0))*INDEX('Mapping cadres'!$B$1:$Z$616,MATCH($B240, 'Mapping cadres'!$B$1:$B$616,0), MATCH(AL$32,'Mapping cadres'!$B$1:$Z$1,0))</f>
        <v>0</v>
      </c>
      <c r="AM240" s="226">
        <f>INDEX('Uganda workforce data - raw'!$A$4:$F$619,MATCH($B240, 'Uganda workforce data - raw'!$B$4:$B$619,0), MATCH("Filled Female",'Uganda workforce data - raw'!$A$4:$F$4,0))*INDEX('Mapping cadres'!$B$1:$Z$616,MATCH($B240, 'Mapping cadres'!$B$1:$B$616,0), MATCH(AM$32,'Mapping cadres'!$B$1:$Z$1,0))</f>
        <v>0</v>
      </c>
      <c r="AN240" s="226">
        <f>INDEX('Uganda workforce data - raw'!$A$4:$F$619,MATCH($B240, 'Uganda workforce data - raw'!$B$4:$B$619,0), MATCH("Filled Female",'Uganda workforce data - raw'!$A$4:$F$4,0))*INDEX('Mapping cadres'!$B$1:$Z$616,MATCH($B240, 'Mapping cadres'!$B$1:$B$616,0), MATCH(AN$32,'Mapping cadres'!$B$1:$Z$1,0))</f>
        <v>0</v>
      </c>
      <c r="AO240" s="226">
        <f>INDEX('Uganda workforce data - raw'!$A$4:$F$619,MATCH($B240, 'Uganda workforce data - raw'!$B$4:$B$619,0), MATCH("Filled Female",'Uganda workforce data - raw'!$A$4:$F$4,0))*INDEX('Mapping cadres'!$B$1:$Z$616,MATCH($B240, 'Mapping cadres'!$B$1:$B$616,0), MATCH(AO$32,'Mapping cadres'!$B$1:$Z$1,0))</f>
        <v>0</v>
      </c>
      <c r="AP240" s="226">
        <f>INDEX('Uganda workforce data - raw'!$A$4:$F$619,MATCH($B240, 'Uganda workforce data - raw'!$B$4:$B$619,0), MATCH("Filled Female",'Uganda workforce data - raw'!$A$4:$F$4,0))*INDEX('Mapping cadres'!$B$1:$Z$616,MATCH($B240, 'Mapping cadres'!$B$1:$B$616,0), MATCH(AP$32,'Mapping cadres'!$B$1:$Z$1,0))</f>
        <v>0</v>
      </c>
      <c r="AQ240" s="226">
        <f>INDEX('Uganda workforce data - raw'!$A$4:$F$619,MATCH($B240, 'Uganda workforce data - raw'!$B$4:$B$619,0), MATCH("Filled Female",'Uganda workforce data - raw'!$A$4:$F$4,0))*INDEX('Mapping cadres'!$B$1:$Z$616,MATCH($B240, 'Mapping cadres'!$B$1:$B$616,0), MATCH(AQ$32,'Mapping cadres'!$B$1:$Z$1,0))</f>
        <v>0</v>
      </c>
      <c r="AR240" s="226">
        <f>INDEX('Uganda workforce data - raw'!$A$4:$F$619,MATCH($B240, 'Uganda workforce data - raw'!$B$4:$B$619,0), MATCH("Filled Female",'Uganda workforce data - raw'!$A$4:$F$4,0))*INDEX('Mapping cadres'!$B$1:$Z$616,MATCH($B240, 'Mapping cadres'!$B$1:$B$616,0), MATCH(AR$32,'Mapping cadres'!$B$1:$Z$1,0))</f>
        <v>0</v>
      </c>
      <c r="AS240" s="226">
        <f>INDEX('Uganda workforce data - raw'!$A$4:$F$619,MATCH($B240, 'Uganda workforce data - raw'!$B$4:$B$619,0), MATCH("Filled Female",'Uganda workforce data - raw'!$A$4:$F$4,0))*INDEX('Mapping cadres'!$B$1:$Z$616,MATCH($B240, 'Mapping cadres'!$B$1:$B$616,0), MATCH(AS$32,'Mapping cadres'!$B$1:$Z$1,0))</f>
        <v>0</v>
      </c>
      <c r="AT240" s="226">
        <f>INDEX('Uganda workforce data - raw'!$A$4:$F$619,MATCH($B240, 'Uganda workforce data - raw'!$B$4:$B$619,0), MATCH("Filled Female",'Uganda workforce data - raw'!$A$4:$F$4,0))*INDEX('Mapping cadres'!$B$1:$Z$616,MATCH($B240, 'Mapping cadres'!$B$1:$B$616,0), MATCH(AT$32,'Mapping cadres'!$B$1:$Z$1,0))</f>
        <v>0</v>
      </c>
      <c r="AU240" s="226">
        <f>INDEX('Uganda workforce data - raw'!$A$4:$F$619,MATCH($B240, 'Uganda workforce data - raw'!$B$4:$B$619,0), MATCH("Filled Female",'Uganda workforce data - raw'!$A$4:$F$4,0))*INDEX('Mapping cadres'!$B$1:$Z$616,MATCH($B240, 'Mapping cadres'!$B$1:$B$616,0), MATCH(AU$32,'Mapping cadres'!$B$1:$Z$1,0))</f>
        <v>0</v>
      </c>
      <c r="AV240" s="226">
        <f>INDEX('Uganda workforce data - raw'!$A$4:$F$619,MATCH($B240, 'Uganda workforce data - raw'!$B$4:$B$619,0), MATCH("Filled Female",'Uganda workforce data - raw'!$A$4:$F$4,0))*INDEX('Mapping cadres'!$B$1:$Z$616,MATCH($B240, 'Mapping cadres'!$B$1:$B$616,0), MATCH(AV$32,'Mapping cadres'!$B$1:$Z$1,0))</f>
        <v>0</v>
      </c>
      <c r="AW240" s="226">
        <f>INDEX('Uganda workforce data - raw'!$A$4:$F$619,MATCH($B240, 'Uganda workforce data - raw'!$B$4:$B$619,0), MATCH("Filled Female",'Uganda workforce data - raw'!$A$4:$F$4,0))*INDEX('Mapping cadres'!$B$1:$Z$616,MATCH($B240, 'Mapping cadres'!$B$1:$B$616,0), MATCH(AW$32,'Mapping cadres'!$B$1:$Z$1,0))</f>
        <v>0</v>
      </c>
      <c r="AX240" s="226">
        <f>INDEX('Uganda workforce data - raw'!$A$4:$F$619,MATCH($B240, 'Uganda workforce data - raw'!$B$4:$B$619,0), MATCH("Filled Female",'Uganda workforce data - raw'!$A$4:$F$4,0))*INDEX('Mapping cadres'!$B$1:$Z$616,MATCH($B240, 'Mapping cadres'!$B$1:$B$616,0), MATCH(AX$32,'Mapping cadres'!$B$1:$Z$1,0))</f>
        <v>0</v>
      </c>
      <c r="AY240" s="226">
        <f t="shared" si="77"/>
        <v>3</v>
      </c>
      <c r="AZ240" s="226">
        <f t="shared" si="78"/>
        <v>0</v>
      </c>
      <c r="BA240" s="226">
        <f t="shared" si="79"/>
        <v>0</v>
      </c>
      <c r="BB240" s="226">
        <f t="shared" si="80"/>
        <v>0</v>
      </c>
      <c r="BC240" s="226">
        <f t="shared" si="81"/>
        <v>0</v>
      </c>
      <c r="BD240" s="226">
        <f t="shared" si="82"/>
        <v>0</v>
      </c>
      <c r="BE240" s="226">
        <f t="shared" si="83"/>
        <v>0</v>
      </c>
      <c r="BF240" s="226">
        <f t="shared" si="84"/>
        <v>0</v>
      </c>
      <c r="BG240" s="226">
        <f t="shared" si="85"/>
        <v>0</v>
      </c>
      <c r="BH240" s="226">
        <f t="shared" si="86"/>
        <v>0</v>
      </c>
      <c r="BI240" s="226">
        <f t="shared" si="87"/>
        <v>0</v>
      </c>
      <c r="BJ240" s="226">
        <f t="shared" si="88"/>
        <v>0</v>
      </c>
      <c r="BK240" s="226">
        <f t="shared" si="89"/>
        <v>0</v>
      </c>
      <c r="BL240" s="226">
        <f t="shared" si="90"/>
        <v>0</v>
      </c>
      <c r="BM240" s="226">
        <f t="shared" si="91"/>
        <v>0</v>
      </c>
      <c r="BN240" s="226">
        <f t="shared" si="92"/>
        <v>0</v>
      </c>
      <c r="BO240" s="226">
        <f t="shared" si="93"/>
        <v>0</v>
      </c>
      <c r="BP240" s="226">
        <f t="shared" si="94"/>
        <v>0</v>
      </c>
      <c r="BQ240" s="226">
        <f t="shared" si="95"/>
        <v>0</v>
      </c>
      <c r="BR240" s="226">
        <f t="shared" si="96"/>
        <v>0</v>
      </c>
      <c r="BS240" s="226">
        <f t="shared" si="97"/>
        <v>0</v>
      </c>
      <c r="BT240" s="226">
        <f t="shared" si="98"/>
        <v>0</v>
      </c>
      <c r="BU240" s="226">
        <f t="shared" si="99"/>
        <v>0</v>
      </c>
      <c r="BV240" s="226">
        <f t="shared" si="100"/>
        <v>0</v>
      </c>
    </row>
    <row r="241" spans="1:74">
      <c r="A241" s="226">
        <v>209</v>
      </c>
      <c r="B241" s="226" t="s">
        <v>1513</v>
      </c>
      <c r="C241" s="226">
        <f>INDEX('Uganda workforce data - raw'!$A$4:$F$619,MATCH($B241, 'Uganda workforce data - raw'!$B$4:$B$619,0), MATCH("Filled Male",'Uganda workforce data - raw'!$A$4:$F$4,0))*INDEX('Mapping cadres'!$B$1:$Z$616,MATCH($B241, 'Mapping cadres'!$B$1:$B$616,0), MATCH(C$32,'Mapping cadres'!$B$1:$Z$1,0))</f>
        <v>1</v>
      </c>
      <c r="D241" s="226">
        <f>INDEX('Uganda workforce data - raw'!$A$4:$F$619,MATCH($B241, 'Uganda workforce data - raw'!$B$4:$B$619,0), MATCH("Filled Male",'Uganda workforce data - raw'!$A$4:$F$4,0))*INDEX('Mapping cadres'!$B$1:$Z$616,MATCH($B241, 'Mapping cadres'!$B$1:$B$616,0), MATCH(D$32,'Mapping cadres'!$B$1:$Z$1,0))</f>
        <v>0</v>
      </c>
      <c r="E241" s="226">
        <f>INDEX('Uganda workforce data - raw'!$A$4:$F$619,MATCH($B241, 'Uganda workforce data - raw'!$B$4:$B$619,0), MATCH("Filled Male",'Uganda workforce data - raw'!$A$4:$F$4,0))*INDEX('Mapping cadres'!$B$1:$Z$616,MATCH($B241, 'Mapping cadres'!$B$1:$B$616,0), MATCH(E$32,'Mapping cadres'!$B$1:$Z$1,0))</f>
        <v>0</v>
      </c>
      <c r="F241" s="226">
        <f>INDEX('Uganda workforce data - raw'!$A$4:$F$619,MATCH($B241, 'Uganda workforce data - raw'!$B$4:$B$619,0), MATCH("Filled Male",'Uganda workforce data - raw'!$A$4:$F$4,0))*INDEX('Mapping cadres'!$B$1:$Z$616,MATCH($B241, 'Mapping cadres'!$B$1:$B$616,0), MATCH(F$32,'Mapping cadres'!$B$1:$Z$1,0))</f>
        <v>0</v>
      </c>
      <c r="G241" s="226">
        <f>INDEX('Uganda workforce data - raw'!$A$4:$F$619,MATCH($B241, 'Uganda workforce data - raw'!$B$4:$B$619,0), MATCH("Filled Male",'Uganda workforce data - raw'!$A$4:$F$4,0))*INDEX('Mapping cadres'!$B$1:$Z$616,MATCH($B241, 'Mapping cadres'!$B$1:$B$616,0), MATCH(G$32,'Mapping cadres'!$B$1:$Z$1,0))</f>
        <v>0</v>
      </c>
      <c r="H241" s="226">
        <f>INDEX('Uganda workforce data - raw'!$A$4:$F$619,MATCH($B241, 'Uganda workforce data - raw'!$B$4:$B$619,0), MATCH("Filled Male",'Uganda workforce data - raw'!$A$4:$F$4,0))*INDEX('Mapping cadres'!$B$1:$Z$616,MATCH($B241, 'Mapping cadres'!$B$1:$B$616,0), MATCH(H$32,'Mapping cadres'!$B$1:$Z$1,0))</f>
        <v>0</v>
      </c>
      <c r="I241" s="226">
        <f>INDEX('Uganda workforce data - raw'!$A$4:$F$619,MATCH($B241, 'Uganda workforce data - raw'!$B$4:$B$619,0), MATCH("Filled Male",'Uganda workforce data - raw'!$A$4:$F$4,0))*INDEX('Mapping cadres'!$B$1:$Z$616,MATCH($B241, 'Mapping cadres'!$B$1:$B$616,0), MATCH(I$32,'Mapping cadres'!$B$1:$Z$1,0))</f>
        <v>0</v>
      </c>
      <c r="J241" s="226">
        <f>INDEX('Uganda workforce data - raw'!$A$4:$F$619,MATCH($B241, 'Uganda workforce data - raw'!$B$4:$B$619,0), MATCH("Filled Male",'Uganda workforce data - raw'!$A$4:$F$4,0))*INDEX('Mapping cadres'!$B$1:$Z$616,MATCH($B241, 'Mapping cadres'!$B$1:$B$616,0), MATCH(J$32,'Mapping cadres'!$B$1:$Z$1,0))</f>
        <v>0</v>
      </c>
      <c r="K241" s="226">
        <f>INDEX('Uganda workforce data - raw'!$A$4:$F$619,MATCH($B241, 'Uganda workforce data - raw'!$B$4:$B$619,0), MATCH("Filled Male",'Uganda workforce data - raw'!$A$4:$F$4,0))*INDEX('Mapping cadres'!$B$1:$Z$616,MATCH($B241, 'Mapping cadres'!$B$1:$B$616,0), MATCH(K$32,'Mapping cadres'!$B$1:$Z$1,0))</f>
        <v>0</v>
      </c>
      <c r="L241" s="226">
        <f>INDEX('Uganda workforce data - raw'!$A$4:$F$619,MATCH($B241, 'Uganda workforce data - raw'!$B$4:$B$619,0), MATCH("Filled Male",'Uganda workforce data - raw'!$A$4:$F$4,0))*INDEX('Mapping cadres'!$B$1:$Z$616,MATCH($B241, 'Mapping cadres'!$B$1:$B$616,0), MATCH(L$32,'Mapping cadres'!$B$1:$Z$1,0))</f>
        <v>0</v>
      </c>
      <c r="M241" s="226">
        <f>INDEX('Uganda workforce data - raw'!$A$4:$F$619,MATCH($B241, 'Uganda workforce data - raw'!$B$4:$B$619,0), MATCH("Filled Male",'Uganda workforce data - raw'!$A$4:$F$4,0))*INDEX('Mapping cadres'!$B$1:$Z$616,MATCH($B241, 'Mapping cadres'!$B$1:$B$616,0), MATCH(M$32,'Mapping cadres'!$B$1:$Z$1,0))</f>
        <v>0</v>
      </c>
      <c r="N241" s="226">
        <f>INDEX('Uganda workforce data - raw'!$A$4:$F$619,MATCH($B241, 'Uganda workforce data - raw'!$B$4:$B$619,0), MATCH("Filled Male",'Uganda workforce data - raw'!$A$4:$F$4,0))*INDEX('Mapping cadres'!$B$1:$Z$616,MATCH($B241, 'Mapping cadres'!$B$1:$B$616,0), MATCH(N$32,'Mapping cadres'!$B$1:$Z$1,0))</f>
        <v>0</v>
      </c>
      <c r="O241" s="226">
        <f>INDEX('Uganda workforce data - raw'!$A$4:$F$619,MATCH($B241, 'Uganda workforce data - raw'!$B$4:$B$619,0), MATCH("Filled Male",'Uganda workforce data - raw'!$A$4:$F$4,0))*INDEX('Mapping cadres'!$B$1:$Z$616,MATCH($B241, 'Mapping cadres'!$B$1:$B$616,0), MATCH(O$32,'Mapping cadres'!$B$1:$Z$1,0))</f>
        <v>0</v>
      </c>
      <c r="P241" s="226">
        <f>INDEX('Uganda workforce data - raw'!$A$4:$F$619,MATCH($B241, 'Uganda workforce data - raw'!$B$4:$B$619,0), MATCH("Filled Male",'Uganda workforce data - raw'!$A$4:$F$4,0))*INDEX('Mapping cadres'!$B$1:$Z$616,MATCH($B241, 'Mapping cadres'!$B$1:$B$616,0), MATCH(P$32,'Mapping cadres'!$B$1:$Z$1,0))</f>
        <v>0</v>
      </c>
      <c r="Q241" s="226">
        <f>INDEX('Uganda workforce data - raw'!$A$4:$F$619,MATCH($B241, 'Uganda workforce data - raw'!$B$4:$B$619,0), MATCH("Filled Male",'Uganda workforce data - raw'!$A$4:$F$4,0))*INDEX('Mapping cadres'!$B$1:$Z$616,MATCH($B241, 'Mapping cadres'!$B$1:$B$616,0), MATCH(Q$32,'Mapping cadres'!$B$1:$Z$1,0))</f>
        <v>0</v>
      </c>
      <c r="R241" s="226">
        <f>INDEX('Uganda workforce data - raw'!$A$4:$F$619,MATCH($B241, 'Uganda workforce data - raw'!$B$4:$B$619,0), MATCH("Filled Male",'Uganda workforce data - raw'!$A$4:$F$4,0))*INDEX('Mapping cadres'!$B$1:$Z$616,MATCH($B241, 'Mapping cadres'!$B$1:$B$616,0), MATCH(R$32,'Mapping cadres'!$B$1:$Z$1,0))</f>
        <v>0</v>
      </c>
      <c r="S241" s="226">
        <f>INDEX('Uganda workforce data - raw'!$A$4:$F$619,MATCH($B241, 'Uganda workforce data - raw'!$B$4:$B$619,0), MATCH("Filled Male",'Uganda workforce data - raw'!$A$4:$F$4,0))*INDEX('Mapping cadres'!$B$1:$Z$616,MATCH($B241, 'Mapping cadres'!$B$1:$B$616,0), MATCH(S$32,'Mapping cadres'!$B$1:$Z$1,0))</f>
        <v>0</v>
      </c>
      <c r="T241" s="226">
        <f>INDEX('Uganda workforce data - raw'!$A$4:$F$619,MATCH($B241, 'Uganda workforce data - raw'!$B$4:$B$619,0), MATCH("Filled Male",'Uganda workforce data - raw'!$A$4:$F$4,0))*INDEX('Mapping cadres'!$B$1:$Z$616,MATCH($B241, 'Mapping cadres'!$B$1:$B$616,0), MATCH(T$32,'Mapping cadres'!$B$1:$Z$1,0))</f>
        <v>0</v>
      </c>
      <c r="U241" s="226">
        <f>INDEX('Uganda workforce data - raw'!$A$4:$F$619,MATCH($B241, 'Uganda workforce data - raw'!$B$4:$B$619,0), MATCH("Filled Male",'Uganda workforce data - raw'!$A$4:$F$4,0))*INDEX('Mapping cadres'!$B$1:$Z$616,MATCH($B241, 'Mapping cadres'!$B$1:$B$616,0), MATCH(U$32,'Mapping cadres'!$B$1:$Z$1,0))</f>
        <v>0</v>
      </c>
      <c r="V241" s="226">
        <f>INDEX('Uganda workforce data - raw'!$A$4:$F$619,MATCH($B241, 'Uganda workforce data - raw'!$B$4:$B$619,0), MATCH("Filled Male",'Uganda workforce data - raw'!$A$4:$F$4,0))*INDEX('Mapping cadres'!$B$1:$Z$616,MATCH($B241, 'Mapping cadres'!$B$1:$B$616,0), MATCH(V$32,'Mapping cadres'!$B$1:$Z$1,0))</f>
        <v>0</v>
      </c>
      <c r="W241" s="226">
        <f>INDEX('Uganda workforce data - raw'!$A$4:$F$619,MATCH($B241, 'Uganda workforce data - raw'!$B$4:$B$619,0), MATCH("Filled Male",'Uganda workforce data - raw'!$A$4:$F$4,0))*INDEX('Mapping cadres'!$B$1:$Z$616,MATCH($B241, 'Mapping cadres'!$B$1:$B$616,0), MATCH(W$32,'Mapping cadres'!$B$1:$Z$1,0))</f>
        <v>0</v>
      </c>
      <c r="X241" s="226">
        <f>INDEX('Uganda workforce data - raw'!$A$4:$F$619,MATCH($B241, 'Uganda workforce data - raw'!$B$4:$B$619,0), MATCH("Filled Male",'Uganda workforce data - raw'!$A$4:$F$4,0))*INDEX('Mapping cadres'!$B$1:$Z$616,MATCH($B241, 'Mapping cadres'!$B$1:$B$616,0), MATCH(X$32,'Mapping cadres'!$B$1:$Z$1,0))</f>
        <v>0</v>
      </c>
      <c r="Y241" s="226">
        <f>INDEX('Uganda workforce data - raw'!$A$4:$F$619,MATCH($B241, 'Uganda workforce data - raw'!$B$4:$B$619,0), MATCH("Filled Male",'Uganda workforce data - raw'!$A$4:$F$4,0))*INDEX('Mapping cadres'!$B$1:$Z$616,MATCH($B241, 'Mapping cadres'!$B$1:$B$616,0), MATCH(Y$32,'Mapping cadres'!$B$1:$Z$1,0))</f>
        <v>0</v>
      </c>
      <c r="Z241" s="226">
        <f>INDEX('Uganda workforce data - raw'!$A$4:$F$619,MATCH($B241, 'Uganda workforce data - raw'!$B$4:$B$619,0), MATCH("Filled Male",'Uganda workforce data - raw'!$A$4:$F$4,0))*INDEX('Mapping cadres'!$B$1:$Z$616,MATCH($B241, 'Mapping cadres'!$B$1:$B$616,0), MATCH(Z$32,'Mapping cadres'!$B$1:$Z$1,0))</f>
        <v>0</v>
      </c>
      <c r="AA241" s="226">
        <f>INDEX('Uganda workforce data - raw'!$A$4:$F$619,MATCH($B241, 'Uganda workforce data - raw'!$B$4:$B$619,0), MATCH("Filled Female",'Uganda workforce data - raw'!$A$4:$F$4,0))*INDEX('Mapping cadres'!$B$1:$Z$616,MATCH($B241, 'Mapping cadres'!$B$1:$B$616,0), MATCH(AA$32,'Mapping cadres'!$B$1:$Z$1,0))</f>
        <v>0</v>
      </c>
      <c r="AB241" s="226">
        <f>INDEX('Uganda workforce data - raw'!$A$4:$F$619,MATCH($B241, 'Uganda workforce data - raw'!$B$4:$B$619,0), MATCH("Filled Female",'Uganda workforce data - raw'!$A$4:$F$4,0))*INDEX('Mapping cadres'!$B$1:$Z$616,MATCH($B241, 'Mapping cadres'!$B$1:$B$616,0), MATCH(AB$32,'Mapping cadres'!$B$1:$Z$1,0))</f>
        <v>0</v>
      </c>
      <c r="AC241" s="226">
        <f>INDEX('Uganda workforce data - raw'!$A$4:$F$619,MATCH($B241, 'Uganda workforce data - raw'!$B$4:$B$619,0), MATCH("Filled Female",'Uganda workforce data - raw'!$A$4:$F$4,0))*INDEX('Mapping cadres'!$B$1:$Z$616,MATCH($B241, 'Mapping cadres'!$B$1:$B$616,0), MATCH(AC$32,'Mapping cadres'!$B$1:$Z$1,0))</f>
        <v>0</v>
      </c>
      <c r="AD241" s="226">
        <f>INDEX('Uganda workforce data - raw'!$A$4:$F$619,MATCH($B241, 'Uganda workforce data - raw'!$B$4:$B$619,0), MATCH("Filled Female",'Uganda workforce data - raw'!$A$4:$F$4,0))*INDEX('Mapping cadres'!$B$1:$Z$616,MATCH($B241, 'Mapping cadres'!$B$1:$B$616,0), MATCH(AD$32,'Mapping cadres'!$B$1:$Z$1,0))</f>
        <v>0</v>
      </c>
      <c r="AE241" s="226">
        <f>INDEX('Uganda workforce data - raw'!$A$4:$F$619,MATCH($B241, 'Uganda workforce data - raw'!$B$4:$B$619,0), MATCH("Filled Female",'Uganda workforce data - raw'!$A$4:$F$4,0))*INDEX('Mapping cadres'!$B$1:$Z$616,MATCH($B241, 'Mapping cadres'!$B$1:$B$616,0), MATCH(AE$32,'Mapping cadres'!$B$1:$Z$1,0))</f>
        <v>0</v>
      </c>
      <c r="AF241" s="226">
        <f>INDEX('Uganda workforce data - raw'!$A$4:$F$619,MATCH($B241, 'Uganda workforce data - raw'!$B$4:$B$619,0), MATCH("Filled Female",'Uganda workforce data - raw'!$A$4:$F$4,0))*INDEX('Mapping cadres'!$B$1:$Z$616,MATCH($B241, 'Mapping cadres'!$B$1:$B$616,0), MATCH(AF$32,'Mapping cadres'!$B$1:$Z$1,0))</f>
        <v>0</v>
      </c>
      <c r="AG241" s="226">
        <f>INDEX('Uganda workforce data - raw'!$A$4:$F$619,MATCH($B241, 'Uganda workforce data - raw'!$B$4:$B$619,0), MATCH("Filled Female",'Uganda workforce data - raw'!$A$4:$F$4,0))*INDEX('Mapping cadres'!$B$1:$Z$616,MATCH($B241, 'Mapping cadres'!$B$1:$B$616,0), MATCH(AG$32,'Mapping cadres'!$B$1:$Z$1,0))</f>
        <v>0</v>
      </c>
      <c r="AH241" s="226">
        <f>INDEX('Uganda workforce data - raw'!$A$4:$F$619,MATCH($B241, 'Uganda workforce data - raw'!$B$4:$B$619,0), MATCH("Filled Female",'Uganda workforce data - raw'!$A$4:$F$4,0))*INDEX('Mapping cadres'!$B$1:$Z$616,MATCH($B241, 'Mapping cadres'!$B$1:$B$616,0), MATCH(AH$32,'Mapping cadres'!$B$1:$Z$1,0))</f>
        <v>0</v>
      </c>
      <c r="AI241" s="226">
        <f>INDEX('Uganda workforce data - raw'!$A$4:$F$619,MATCH($B241, 'Uganda workforce data - raw'!$B$4:$B$619,0), MATCH("Filled Female",'Uganda workforce data - raw'!$A$4:$F$4,0))*INDEX('Mapping cadres'!$B$1:$Z$616,MATCH($B241, 'Mapping cadres'!$B$1:$B$616,0), MATCH(AI$32,'Mapping cadres'!$B$1:$Z$1,0))</f>
        <v>0</v>
      </c>
      <c r="AJ241" s="226">
        <f>INDEX('Uganda workforce data - raw'!$A$4:$F$619,MATCH($B241, 'Uganda workforce data - raw'!$B$4:$B$619,0), MATCH("Filled Female",'Uganda workforce data - raw'!$A$4:$F$4,0))*INDEX('Mapping cadres'!$B$1:$Z$616,MATCH($B241, 'Mapping cadres'!$B$1:$B$616,0), MATCH(AJ$32,'Mapping cadres'!$B$1:$Z$1,0))</f>
        <v>0</v>
      </c>
      <c r="AK241" s="226">
        <f>INDEX('Uganda workforce data - raw'!$A$4:$F$619,MATCH($B241, 'Uganda workforce data - raw'!$B$4:$B$619,0), MATCH("Filled Female",'Uganda workforce data - raw'!$A$4:$F$4,0))*INDEX('Mapping cadres'!$B$1:$Z$616,MATCH($B241, 'Mapping cadres'!$B$1:$B$616,0), MATCH(AK$32,'Mapping cadres'!$B$1:$Z$1,0))</f>
        <v>0</v>
      </c>
      <c r="AL241" s="226">
        <f>INDEX('Uganda workforce data - raw'!$A$4:$F$619,MATCH($B241, 'Uganda workforce data - raw'!$B$4:$B$619,0), MATCH("Filled Female",'Uganda workforce data - raw'!$A$4:$F$4,0))*INDEX('Mapping cadres'!$B$1:$Z$616,MATCH($B241, 'Mapping cadres'!$B$1:$B$616,0), MATCH(AL$32,'Mapping cadres'!$B$1:$Z$1,0))</f>
        <v>0</v>
      </c>
      <c r="AM241" s="226">
        <f>INDEX('Uganda workforce data - raw'!$A$4:$F$619,MATCH($B241, 'Uganda workforce data - raw'!$B$4:$B$619,0), MATCH("Filled Female",'Uganda workforce data - raw'!$A$4:$F$4,0))*INDEX('Mapping cadres'!$B$1:$Z$616,MATCH($B241, 'Mapping cadres'!$B$1:$B$616,0), MATCH(AM$32,'Mapping cadres'!$B$1:$Z$1,0))</f>
        <v>0</v>
      </c>
      <c r="AN241" s="226">
        <f>INDEX('Uganda workforce data - raw'!$A$4:$F$619,MATCH($B241, 'Uganda workforce data - raw'!$B$4:$B$619,0), MATCH("Filled Female",'Uganda workforce data - raw'!$A$4:$F$4,0))*INDEX('Mapping cadres'!$B$1:$Z$616,MATCH($B241, 'Mapping cadres'!$B$1:$B$616,0), MATCH(AN$32,'Mapping cadres'!$B$1:$Z$1,0))</f>
        <v>0</v>
      </c>
      <c r="AO241" s="226">
        <f>INDEX('Uganda workforce data - raw'!$A$4:$F$619,MATCH($B241, 'Uganda workforce data - raw'!$B$4:$B$619,0), MATCH("Filled Female",'Uganda workforce data - raw'!$A$4:$F$4,0))*INDEX('Mapping cadres'!$B$1:$Z$616,MATCH($B241, 'Mapping cadres'!$B$1:$B$616,0), MATCH(AO$32,'Mapping cadres'!$B$1:$Z$1,0))</f>
        <v>0</v>
      </c>
      <c r="AP241" s="226">
        <f>INDEX('Uganda workforce data - raw'!$A$4:$F$619,MATCH($B241, 'Uganda workforce data - raw'!$B$4:$B$619,0), MATCH("Filled Female",'Uganda workforce data - raw'!$A$4:$F$4,0))*INDEX('Mapping cadres'!$B$1:$Z$616,MATCH($B241, 'Mapping cadres'!$B$1:$B$616,0), MATCH(AP$32,'Mapping cadres'!$B$1:$Z$1,0))</f>
        <v>0</v>
      </c>
      <c r="AQ241" s="226">
        <f>INDEX('Uganda workforce data - raw'!$A$4:$F$619,MATCH($B241, 'Uganda workforce data - raw'!$B$4:$B$619,0), MATCH("Filled Female",'Uganda workforce data - raw'!$A$4:$F$4,0))*INDEX('Mapping cadres'!$B$1:$Z$616,MATCH($B241, 'Mapping cadres'!$B$1:$B$616,0), MATCH(AQ$32,'Mapping cadres'!$B$1:$Z$1,0))</f>
        <v>0</v>
      </c>
      <c r="AR241" s="226">
        <f>INDEX('Uganda workforce data - raw'!$A$4:$F$619,MATCH($B241, 'Uganda workforce data - raw'!$B$4:$B$619,0), MATCH("Filled Female",'Uganda workforce data - raw'!$A$4:$F$4,0))*INDEX('Mapping cadres'!$B$1:$Z$616,MATCH($B241, 'Mapping cadres'!$B$1:$B$616,0), MATCH(AR$32,'Mapping cadres'!$B$1:$Z$1,0))</f>
        <v>0</v>
      </c>
      <c r="AS241" s="226">
        <f>INDEX('Uganda workforce data - raw'!$A$4:$F$619,MATCH($B241, 'Uganda workforce data - raw'!$B$4:$B$619,0), MATCH("Filled Female",'Uganda workforce data - raw'!$A$4:$F$4,0))*INDEX('Mapping cadres'!$B$1:$Z$616,MATCH($B241, 'Mapping cadres'!$B$1:$B$616,0), MATCH(AS$32,'Mapping cadres'!$B$1:$Z$1,0))</f>
        <v>0</v>
      </c>
      <c r="AT241" s="226">
        <f>INDEX('Uganda workforce data - raw'!$A$4:$F$619,MATCH($B241, 'Uganda workforce data - raw'!$B$4:$B$619,0), MATCH("Filled Female",'Uganda workforce data - raw'!$A$4:$F$4,0))*INDEX('Mapping cadres'!$B$1:$Z$616,MATCH($B241, 'Mapping cadres'!$B$1:$B$616,0), MATCH(AT$32,'Mapping cadres'!$B$1:$Z$1,0))</f>
        <v>0</v>
      </c>
      <c r="AU241" s="226">
        <f>INDEX('Uganda workforce data - raw'!$A$4:$F$619,MATCH($B241, 'Uganda workforce data - raw'!$B$4:$B$619,0), MATCH("Filled Female",'Uganda workforce data - raw'!$A$4:$F$4,0))*INDEX('Mapping cadres'!$B$1:$Z$616,MATCH($B241, 'Mapping cadres'!$B$1:$B$616,0), MATCH(AU$32,'Mapping cadres'!$B$1:$Z$1,0))</f>
        <v>0</v>
      </c>
      <c r="AV241" s="226">
        <f>INDEX('Uganda workforce data - raw'!$A$4:$F$619,MATCH($B241, 'Uganda workforce data - raw'!$B$4:$B$619,0), MATCH("Filled Female",'Uganda workforce data - raw'!$A$4:$F$4,0))*INDEX('Mapping cadres'!$B$1:$Z$616,MATCH($B241, 'Mapping cadres'!$B$1:$B$616,0), MATCH(AV$32,'Mapping cadres'!$B$1:$Z$1,0))</f>
        <v>0</v>
      </c>
      <c r="AW241" s="226">
        <f>INDEX('Uganda workforce data - raw'!$A$4:$F$619,MATCH($B241, 'Uganda workforce data - raw'!$B$4:$B$619,0), MATCH("Filled Female",'Uganda workforce data - raw'!$A$4:$F$4,0))*INDEX('Mapping cadres'!$B$1:$Z$616,MATCH($B241, 'Mapping cadres'!$B$1:$B$616,0), MATCH(AW$32,'Mapping cadres'!$B$1:$Z$1,0))</f>
        <v>0</v>
      </c>
      <c r="AX241" s="226">
        <f>INDEX('Uganda workforce data - raw'!$A$4:$F$619,MATCH($B241, 'Uganda workforce data - raw'!$B$4:$B$619,0), MATCH("Filled Female",'Uganda workforce data - raw'!$A$4:$F$4,0))*INDEX('Mapping cadres'!$B$1:$Z$616,MATCH($B241, 'Mapping cadres'!$B$1:$B$616,0), MATCH(AX$32,'Mapping cadres'!$B$1:$Z$1,0))</f>
        <v>0</v>
      </c>
      <c r="AY241" s="226">
        <f t="shared" si="77"/>
        <v>1</v>
      </c>
      <c r="AZ241" s="226">
        <f t="shared" si="78"/>
        <v>0</v>
      </c>
      <c r="BA241" s="226">
        <f t="shared" si="79"/>
        <v>0</v>
      </c>
      <c r="BB241" s="226">
        <f t="shared" si="80"/>
        <v>0</v>
      </c>
      <c r="BC241" s="226">
        <f t="shared" si="81"/>
        <v>0</v>
      </c>
      <c r="BD241" s="226">
        <f t="shared" si="82"/>
        <v>0</v>
      </c>
      <c r="BE241" s="226">
        <f t="shared" si="83"/>
        <v>0</v>
      </c>
      <c r="BF241" s="226">
        <f t="shared" si="84"/>
        <v>0</v>
      </c>
      <c r="BG241" s="226">
        <f t="shared" si="85"/>
        <v>0</v>
      </c>
      <c r="BH241" s="226">
        <f t="shared" si="86"/>
        <v>0</v>
      </c>
      <c r="BI241" s="226">
        <f t="shared" si="87"/>
        <v>0</v>
      </c>
      <c r="BJ241" s="226">
        <f t="shared" si="88"/>
        <v>0</v>
      </c>
      <c r="BK241" s="226">
        <f t="shared" si="89"/>
        <v>0</v>
      </c>
      <c r="BL241" s="226">
        <f t="shared" si="90"/>
        <v>0</v>
      </c>
      <c r="BM241" s="226">
        <f t="shared" si="91"/>
        <v>0</v>
      </c>
      <c r="BN241" s="226">
        <f t="shared" si="92"/>
        <v>0</v>
      </c>
      <c r="BO241" s="226">
        <f t="shared" si="93"/>
        <v>0</v>
      </c>
      <c r="BP241" s="226">
        <f t="shared" si="94"/>
        <v>0</v>
      </c>
      <c r="BQ241" s="226">
        <f t="shared" si="95"/>
        <v>0</v>
      </c>
      <c r="BR241" s="226">
        <f t="shared" si="96"/>
        <v>0</v>
      </c>
      <c r="BS241" s="226">
        <f t="shared" si="97"/>
        <v>0</v>
      </c>
      <c r="BT241" s="226">
        <f t="shared" si="98"/>
        <v>0</v>
      </c>
      <c r="BU241" s="226">
        <f t="shared" si="99"/>
        <v>0</v>
      </c>
      <c r="BV241" s="226">
        <f t="shared" si="100"/>
        <v>0</v>
      </c>
    </row>
    <row r="242" spans="1:74">
      <c r="A242" s="226">
        <v>210</v>
      </c>
      <c r="B242" s="226" t="s">
        <v>1514</v>
      </c>
      <c r="C242" s="226">
        <f>INDEX('Uganda workforce data - raw'!$A$4:$F$619,MATCH($B242, 'Uganda workforce data - raw'!$B$4:$B$619,0), MATCH("Filled Male",'Uganda workforce data - raw'!$A$4:$F$4,0))*INDEX('Mapping cadres'!$B$1:$Z$616,MATCH($B242, 'Mapping cadres'!$B$1:$B$616,0), MATCH(C$32,'Mapping cadres'!$B$1:$Z$1,0))</f>
        <v>1</v>
      </c>
      <c r="D242" s="226">
        <f>INDEX('Uganda workforce data - raw'!$A$4:$F$619,MATCH($B242, 'Uganda workforce data - raw'!$B$4:$B$619,0), MATCH("Filled Male",'Uganda workforce data - raw'!$A$4:$F$4,0))*INDEX('Mapping cadres'!$B$1:$Z$616,MATCH($B242, 'Mapping cadres'!$B$1:$B$616,0), MATCH(D$32,'Mapping cadres'!$B$1:$Z$1,0))</f>
        <v>0</v>
      </c>
      <c r="E242" s="226">
        <f>INDEX('Uganda workforce data - raw'!$A$4:$F$619,MATCH($B242, 'Uganda workforce data - raw'!$B$4:$B$619,0), MATCH("Filled Male",'Uganda workforce data - raw'!$A$4:$F$4,0))*INDEX('Mapping cadres'!$B$1:$Z$616,MATCH($B242, 'Mapping cadres'!$B$1:$B$616,0), MATCH(E$32,'Mapping cadres'!$B$1:$Z$1,0))</f>
        <v>0</v>
      </c>
      <c r="F242" s="226">
        <f>INDEX('Uganda workforce data - raw'!$A$4:$F$619,MATCH($B242, 'Uganda workforce data - raw'!$B$4:$B$619,0), MATCH("Filled Male",'Uganda workforce data - raw'!$A$4:$F$4,0))*INDEX('Mapping cadres'!$B$1:$Z$616,MATCH($B242, 'Mapping cadres'!$B$1:$B$616,0), MATCH(F$32,'Mapping cadres'!$B$1:$Z$1,0))</f>
        <v>0</v>
      </c>
      <c r="G242" s="226">
        <f>INDEX('Uganda workforce data - raw'!$A$4:$F$619,MATCH($B242, 'Uganda workforce data - raw'!$B$4:$B$619,0), MATCH("Filled Male",'Uganda workforce data - raw'!$A$4:$F$4,0))*INDEX('Mapping cadres'!$B$1:$Z$616,MATCH($B242, 'Mapping cadres'!$B$1:$B$616,0), MATCH(G$32,'Mapping cadres'!$B$1:$Z$1,0))</f>
        <v>0</v>
      </c>
      <c r="H242" s="226">
        <f>INDEX('Uganda workforce data - raw'!$A$4:$F$619,MATCH($B242, 'Uganda workforce data - raw'!$B$4:$B$619,0), MATCH("Filled Male",'Uganda workforce data - raw'!$A$4:$F$4,0))*INDEX('Mapping cadres'!$B$1:$Z$616,MATCH($B242, 'Mapping cadres'!$B$1:$B$616,0), MATCH(H$32,'Mapping cadres'!$B$1:$Z$1,0))</f>
        <v>0</v>
      </c>
      <c r="I242" s="226">
        <f>INDEX('Uganda workforce data - raw'!$A$4:$F$619,MATCH($B242, 'Uganda workforce data - raw'!$B$4:$B$619,0), MATCH("Filled Male",'Uganda workforce data - raw'!$A$4:$F$4,0))*INDEX('Mapping cadres'!$B$1:$Z$616,MATCH($B242, 'Mapping cadres'!$B$1:$B$616,0), MATCH(I$32,'Mapping cadres'!$B$1:$Z$1,0))</f>
        <v>0</v>
      </c>
      <c r="J242" s="226">
        <f>INDEX('Uganda workforce data - raw'!$A$4:$F$619,MATCH($B242, 'Uganda workforce data - raw'!$B$4:$B$619,0), MATCH("Filled Male",'Uganda workforce data - raw'!$A$4:$F$4,0))*INDEX('Mapping cadres'!$B$1:$Z$616,MATCH($B242, 'Mapping cadres'!$B$1:$B$616,0), MATCH(J$32,'Mapping cadres'!$B$1:$Z$1,0))</f>
        <v>0</v>
      </c>
      <c r="K242" s="226">
        <f>INDEX('Uganda workforce data - raw'!$A$4:$F$619,MATCH($B242, 'Uganda workforce data - raw'!$B$4:$B$619,0), MATCH("Filled Male",'Uganda workforce data - raw'!$A$4:$F$4,0))*INDEX('Mapping cadres'!$B$1:$Z$616,MATCH($B242, 'Mapping cadres'!$B$1:$B$616,0), MATCH(K$32,'Mapping cadres'!$B$1:$Z$1,0))</f>
        <v>0</v>
      </c>
      <c r="L242" s="226">
        <f>INDEX('Uganda workforce data - raw'!$A$4:$F$619,MATCH($B242, 'Uganda workforce data - raw'!$B$4:$B$619,0), MATCH("Filled Male",'Uganda workforce data - raw'!$A$4:$F$4,0))*INDEX('Mapping cadres'!$B$1:$Z$616,MATCH($B242, 'Mapping cadres'!$B$1:$B$616,0), MATCH(L$32,'Mapping cadres'!$B$1:$Z$1,0))</f>
        <v>0</v>
      </c>
      <c r="M242" s="226">
        <f>INDEX('Uganda workforce data - raw'!$A$4:$F$619,MATCH($B242, 'Uganda workforce data - raw'!$B$4:$B$619,0), MATCH("Filled Male",'Uganda workforce data - raw'!$A$4:$F$4,0))*INDEX('Mapping cadres'!$B$1:$Z$616,MATCH($B242, 'Mapping cadres'!$B$1:$B$616,0), MATCH(M$32,'Mapping cadres'!$B$1:$Z$1,0))</f>
        <v>0</v>
      </c>
      <c r="N242" s="226">
        <f>INDEX('Uganda workforce data - raw'!$A$4:$F$619,MATCH($B242, 'Uganda workforce data - raw'!$B$4:$B$619,0), MATCH("Filled Male",'Uganda workforce data - raw'!$A$4:$F$4,0))*INDEX('Mapping cadres'!$B$1:$Z$616,MATCH($B242, 'Mapping cadres'!$B$1:$B$616,0), MATCH(N$32,'Mapping cadres'!$B$1:$Z$1,0))</f>
        <v>0</v>
      </c>
      <c r="O242" s="226">
        <f>INDEX('Uganda workforce data - raw'!$A$4:$F$619,MATCH($B242, 'Uganda workforce data - raw'!$B$4:$B$619,0), MATCH("Filled Male",'Uganda workforce data - raw'!$A$4:$F$4,0))*INDEX('Mapping cadres'!$B$1:$Z$616,MATCH($B242, 'Mapping cadres'!$B$1:$B$616,0), MATCH(O$32,'Mapping cadres'!$B$1:$Z$1,0))</f>
        <v>0</v>
      </c>
      <c r="P242" s="226">
        <f>INDEX('Uganda workforce data - raw'!$A$4:$F$619,MATCH($B242, 'Uganda workforce data - raw'!$B$4:$B$619,0), MATCH("Filled Male",'Uganda workforce data - raw'!$A$4:$F$4,0))*INDEX('Mapping cadres'!$B$1:$Z$616,MATCH($B242, 'Mapping cadres'!$B$1:$B$616,0), MATCH(P$32,'Mapping cadres'!$B$1:$Z$1,0))</f>
        <v>0</v>
      </c>
      <c r="Q242" s="226">
        <f>INDEX('Uganda workforce data - raw'!$A$4:$F$619,MATCH($B242, 'Uganda workforce data - raw'!$B$4:$B$619,0), MATCH("Filled Male",'Uganda workforce data - raw'!$A$4:$F$4,0))*INDEX('Mapping cadres'!$B$1:$Z$616,MATCH($B242, 'Mapping cadres'!$B$1:$B$616,0), MATCH(Q$32,'Mapping cadres'!$B$1:$Z$1,0))</f>
        <v>0</v>
      </c>
      <c r="R242" s="226">
        <f>INDEX('Uganda workforce data - raw'!$A$4:$F$619,MATCH($B242, 'Uganda workforce data - raw'!$B$4:$B$619,0), MATCH("Filled Male",'Uganda workforce data - raw'!$A$4:$F$4,0))*INDEX('Mapping cadres'!$B$1:$Z$616,MATCH($B242, 'Mapping cadres'!$B$1:$B$616,0), MATCH(R$32,'Mapping cadres'!$B$1:$Z$1,0))</f>
        <v>0</v>
      </c>
      <c r="S242" s="226">
        <f>INDEX('Uganda workforce data - raw'!$A$4:$F$619,MATCH($B242, 'Uganda workforce data - raw'!$B$4:$B$619,0), MATCH("Filled Male",'Uganda workforce data - raw'!$A$4:$F$4,0))*INDEX('Mapping cadres'!$B$1:$Z$616,MATCH($B242, 'Mapping cadres'!$B$1:$B$616,0), MATCH(S$32,'Mapping cadres'!$B$1:$Z$1,0))</f>
        <v>0</v>
      </c>
      <c r="T242" s="226">
        <f>INDEX('Uganda workforce data - raw'!$A$4:$F$619,MATCH($B242, 'Uganda workforce data - raw'!$B$4:$B$619,0), MATCH("Filled Male",'Uganda workforce data - raw'!$A$4:$F$4,0))*INDEX('Mapping cadres'!$B$1:$Z$616,MATCH($B242, 'Mapping cadres'!$B$1:$B$616,0), MATCH(T$32,'Mapping cadres'!$B$1:$Z$1,0))</f>
        <v>0</v>
      </c>
      <c r="U242" s="226">
        <f>INDEX('Uganda workforce data - raw'!$A$4:$F$619,MATCH($B242, 'Uganda workforce data - raw'!$B$4:$B$619,0), MATCH("Filled Male",'Uganda workforce data - raw'!$A$4:$F$4,0))*INDEX('Mapping cadres'!$B$1:$Z$616,MATCH($B242, 'Mapping cadres'!$B$1:$B$616,0), MATCH(U$32,'Mapping cadres'!$B$1:$Z$1,0))</f>
        <v>0</v>
      </c>
      <c r="V242" s="226">
        <f>INDEX('Uganda workforce data - raw'!$A$4:$F$619,MATCH($B242, 'Uganda workforce data - raw'!$B$4:$B$619,0), MATCH("Filled Male",'Uganda workforce data - raw'!$A$4:$F$4,0))*INDEX('Mapping cadres'!$B$1:$Z$616,MATCH($B242, 'Mapping cadres'!$B$1:$B$616,0), MATCH(V$32,'Mapping cadres'!$B$1:$Z$1,0))</f>
        <v>0</v>
      </c>
      <c r="W242" s="226">
        <f>INDEX('Uganda workforce data - raw'!$A$4:$F$619,MATCH($B242, 'Uganda workforce data - raw'!$B$4:$B$619,0), MATCH("Filled Male",'Uganda workforce data - raw'!$A$4:$F$4,0))*INDEX('Mapping cadres'!$B$1:$Z$616,MATCH($B242, 'Mapping cadres'!$B$1:$B$616,0), MATCH(W$32,'Mapping cadres'!$B$1:$Z$1,0))</f>
        <v>0</v>
      </c>
      <c r="X242" s="226">
        <f>INDEX('Uganda workforce data - raw'!$A$4:$F$619,MATCH($B242, 'Uganda workforce data - raw'!$B$4:$B$619,0), MATCH("Filled Male",'Uganda workforce data - raw'!$A$4:$F$4,0))*INDEX('Mapping cadres'!$B$1:$Z$616,MATCH($B242, 'Mapping cadres'!$B$1:$B$616,0), MATCH(X$32,'Mapping cadres'!$B$1:$Z$1,0))</f>
        <v>0</v>
      </c>
      <c r="Y242" s="226">
        <f>INDEX('Uganda workforce data - raw'!$A$4:$F$619,MATCH($B242, 'Uganda workforce data - raw'!$B$4:$B$619,0), MATCH("Filled Male",'Uganda workforce data - raw'!$A$4:$F$4,0))*INDEX('Mapping cadres'!$B$1:$Z$616,MATCH($B242, 'Mapping cadres'!$B$1:$B$616,0), MATCH(Y$32,'Mapping cadres'!$B$1:$Z$1,0))</f>
        <v>0</v>
      </c>
      <c r="Z242" s="226">
        <f>INDEX('Uganda workforce data - raw'!$A$4:$F$619,MATCH($B242, 'Uganda workforce data - raw'!$B$4:$B$619,0), MATCH("Filled Male",'Uganda workforce data - raw'!$A$4:$F$4,0))*INDEX('Mapping cadres'!$B$1:$Z$616,MATCH($B242, 'Mapping cadres'!$B$1:$B$616,0), MATCH(Z$32,'Mapping cadres'!$B$1:$Z$1,0))</f>
        <v>0</v>
      </c>
      <c r="AA242" s="226">
        <f>INDEX('Uganda workforce data - raw'!$A$4:$F$619,MATCH($B242, 'Uganda workforce data - raw'!$B$4:$B$619,0), MATCH("Filled Female",'Uganda workforce data - raw'!$A$4:$F$4,0))*INDEX('Mapping cadres'!$B$1:$Z$616,MATCH($B242, 'Mapping cadres'!$B$1:$B$616,0), MATCH(AA$32,'Mapping cadres'!$B$1:$Z$1,0))</f>
        <v>0</v>
      </c>
      <c r="AB242" s="226">
        <f>INDEX('Uganda workforce data - raw'!$A$4:$F$619,MATCH($B242, 'Uganda workforce data - raw'!$B$4:$B$619,0), MATCH("Filled Female",'Uganda workforce data - raw'!$A$4:$F$4,0))*INDEX('Mapping cadres'!$B$1:$Z$616,MATCH($B242, 'Mapping cadres'!$B$1:$B$616,0), MATCH(AB$32,'Mapping cadres'!$B$1:$Z$1,0))</f>
        <v>0</v>
      </c>
      <c r="AC242" s="226">
        <f>INDEX('Uganda workforce data - raw'!$A$4:$F$619,MATCH($B242, 'Uganda workforce data - raw'!$B$4:$B$619,0), MATCH("Filled Female",'Uganda workforce data - raw'!$A$4:$F$4,0))*INDEX('Mapping cadres'!$B$1:$Z$616,MATCH($B242, 'Mapping cadres'!$B$1:$B$616,0), MATCH(AC$32,'Mapping cadres'!$B$1:$Z$1,0))</f>
        <v>0</v>
      </c>
      <c r="AD242" s="226">
        <f>INDEX('Uganda workforce data - raw'!$A$4:$F$619,MATCH($B242, 'Uganda workforce data - raw'!$B$4:$B$619,0), MATCH("Filled Female",'Uganda workforce data - raw'!$A$4:$F$4,0))*INDEX('Mapping cadres'!$B$1:$Z$616,MATCH($B242, 'Mapping cadres'!$B$1:$B$616,0), MATCH(AD$32,'Mapping cadres'!$B$1:$Z$1,0))</f>
        <v>0</v>
      </c>
      <c r="AE242" s="226">
        <f>INDEX('Uganda workforce data - raw'!$A$4:$F$619,MATCH($B242, 'Uganda workforce data - raw'!$B$4:$B$619,0), MATCH("Filled Female",'Uganda workforce data - raw'!$A$4:$F$4,0))*INDEX('Mapping cadres'!$B$1:$Z$616,MATCH($B242, 'Mapping cadres'!$B$1:$B$616,0), MATCH(AE$32,'Mapping cadres'!$B$1:$Z$1,0))</f>
        <v>0</v>
      </c>
      <c r="AF242" s="226">
        <f>INDEX('Uganda workforce data - raw'!$A$4:$F$619,MATCH($B242, 'Uganda workforce data - raw'!$B$4:$B$619,0), MATCH("Filled Female",'Uganda workforce data - raw'!$A$4:$F$4,0))*INDEX('Mapping cadres'!$B$1:$Z$616,MATCH($B242, 'Mapping cadres'!$B$1:$B$616,0), MATCH(AF$32,'Mapping cadres'!$B$1:$Z$1,0))</f>
        <v>0</v>
      </c>
      <c r="AG242" s="226">
        <f>INDEX('Uganda workforce data - raw'!$A$4:$F$619,MATCH($B242, 'Uganda workforce data - raw'!$B$4:$B$619,0), MATCH("Filled Female",'Uganda workforce data - raw'!$A$4:$F$4,0))*INDEX('Mapping cadres'!$B$1:$Z$616,MATCH($B242, 'Mapping cadres'!$B$1:$B$616,0), MATCH(AG$32,'Mapping cadres'!$B$1:$Z$1,0))</f>
        <v>0</v>
      </c>
      <c r="AH242" s="226">
        <f>INDEX('Uganda workforce data - raw'!$A$4:$F$619,MATCH($B242, 'Uganda workforce data - raw'!$B$4:$B$619,0), MATCH("Filled Female",'Uganda workforce data - raw'!$A$4:$F$4,0))*INDEX('Mapping cadres'!$B$1:$Z$616,MATCH($B242, 'Mapping cadres'!$B$1:$B$616,0), MATCH(AH$32,'Mapping cadres'!$B$1:$Z$1,0))</f>
        <v>0</v>
      </c>
      <c r="AI242" s="226">
        <f>INDEX('Uganda workforce data - raw'!$A$4:$F$619,MATCH($B242, 'Uganda workforce data - raw'!$B$4:$B$619,0), MATCH("Filled Female",'Uganda workforce data - raw'!$A$4:$F$4,0))*INDEX('Mapping cadres'!$B$1:$Z$616,MATCH($B242, 'Mapping cadres'!$B$1:$B$616,0), MATCH(AI$32,'Mapping cadres'!$B$1:$Z$1,0))</f>
        <v>0</v>
      </c>
      <c r="AJ242" s="226">
        <f>INDEX('Uganda workforce data - raw'!$A$4:$F$619,MATCH($B242, 'Uganda workforce data - raw'!$B$4:$B$619,0), MATCH("Filled Female",'Uganda workforce data - raw'!$A$4:$F$4,0))*INDEX('Mapping cadres'!$B$1:$Z$616,MATCH($B242, 'Mapping cadres'!$B$1:$B$616,0), MATCH(AJ$32,'Mapping cadres'!$B$1:$Z$1,0))</f>
        <v>0</v>
      </c>
      <c r="AK242" s="226">
        <f>INDEX('Uganda workforce data - raw'!$A$4:$F$619,MATCH($B242, 'Uganda workforce data - raw'!$B$4:$B$619,0), MATCH("Filled Female",'Uganda workforce data - raw'!$A$4:$F$4,0))*INDEX('Mapping cadres'!$B$1:$Z$616,MATCH($B242, 'Mapping cadres'!$B$1:$B$616,0), MATCH(AK$32,'Mapping cadres'!$B$1:$Z$1,0))</f>
        <v>0</v>
      </c>
      <c r="AL242" s="226">
        <f>INDEX('Uganda workforce data - raw'!$A$4:$F$619,MATCH($B242, 'Uganda workforce data - raw'!$B$4:$B$619,0), MATCH("Filled Female",'Uganda workforce data - raw'!$A$4:$F$4,0))*INDEX('Mapping cadres'!$B$1:$Z$616,MATCH($B242, 'Mapping cadres'!$B$1:$B$616,0), MATCH(AL$32,'Mapping cadres'!$B$1:$Z$1,0))</f>
        <v>0</v>
      </c>
      <c r="AM242" s="226">
        <f>INDEX('Uganda workforce data - raw'!$A$4:$F$619,MATCH($B242, 'Uganda workforce data - raw'!$B$4:$B$619,0), MATCH("Filled Female",'Uganda workforce data - raw'!$A$4:$F$4,0))*INDEX('Mapping cadres'!$B$1:$Z$616,MATCH($B242, 'Mapping cadres'!$B$1:$B$616,0), MATCH(AM$32,'Mapping cadres'!$B$1:$Z$1,0))</f>
        <v>0</v>
      </c>
      <c r="AN242" s="226">
        <f>INDEX('Uganda workforce data - raw'!$A$4:$F$619,MATCH($B242, 'Uganda workforce data - raw'!$B$4:$B$619,0), MATCH("Filled Female",'Uganda workforce data - raw'!$A$4:$F$4,0))*INDEX('Mapping cadres'!$B$1:$Z$616,MATCH($B242, 'Mapping cadres'!$B$1:$B$616,0), MATCH(AN$32,'Mapping cadres'!$B$1:$Z$1,0))</f>
        <v>0</v>
      </c>
      <c r="AO242" s="226">
        <f>INDEX('Uganda workforce data - raw'!$A$4:$F$619,MATCH($B242, 'Uganda workforce data - raw'!$B$4:$B$619,0), MATCH("Filled Female",'Uganda workforce data - raw'!$A$4:$F$4,0))*INDEX('Mapping cadres'!$B$1:$Z$616,MATCH($B242, 'Mapping cadres'!$B$1:$B$616,0), MATCH(AO$32,'Mapping cadres'!$B$1:$Z$1,0))</f>
        <v>0</v>
      </c>
      <c r="AP242" s="226">
        <f>INDEX('Uganda workforce data - raw'!$A$4:$F$619,MATCH($B242, 'Uganda workforce data - raw'!$B$4:$B$619,0), MATCH("Filled Female",'Uganda workforce data - raw'!$A$4:$F$4,0))*INDEX('Mapping cadres'!$B$1:$Z$616,MATCH($B242, 'Mapping cadres'!$B$1:$B$616,0), MATCH(AP$32,'Mapping cadres'!$B$1:$Z$1,0))</f>
        <v>0</v>
      </c>
      <c r="AQ242" s="226">
        <f>INDEX('Uganda workforce data - raw'!$A$4:$F$619,MATCH($B242, 'Uganda workforce data - raw'!$B$4:$B$619,0), MATCH("Filled Female",'Uganda workforce data - raw'!$A$4:$F$4,0))*INDEX('Mapping cadres'!$B$1:$Z$616,MATCH($B242, 'Mapping cadres'!$B$1:$B$616,0), MATCH(AQ$32,'Mapping cadres'!$B$1:$Z$1,0))</f>
        <v>0</v>
      </c>
      <c r="AR242" s="226">
        <f>INDEX('Uganda workforce data - raw'!$A$4:$F$619,MATCH($B242, 'Uganda workforce data - raw'!$B$4:$B$619,0), MATCH("Filled Female",'Uganda workforce data - raw'!$A$4:$F$4,0))*INDEX('Mapping cadres'!$B$1:$Z$616,MATCH($B242, 'Mapping cadres'!$B$1:$B$616,0), MATCH(AR$32,'Mapping cadres'!$B$1:$Z$1,0))</f>
        <v>0</v>
      </c>
      <c r="AS242" s="226">
        <f>INDEX('Uganda workforce data - raw'!$A$4:$F$619,MATCH($B242, 'Uganda workforce data - raw'!$B$4:$B$619,0), MATCH("Filled Female",'Uganda workforce data - raw'!$A$4:$F$4,0))*INDEX('Mapping cadres'!$B$1:$Z$616,MATCH($B242, 'Mapping cadres'!$B$1:$B$616,0), MATCH(AS$32,'Mapping cadres'!$B$1:$Z$1,0))</f>
        <v>0</v>
      </c>
      <c r="AT242" s="226">
        <f>INDEX('Uganda workforce data - raw'!$A$4:$F$619,MATCH($B242, 'Uganda workforce data - raw'!$B$4:$B$619,0), MATCH("Filled Female",'Uganda workforce data - raw'!$A$4:$F$4,0))*INDEX('Mapping cadres'!$B$1:$Z$616,MATCH($B242, 'Mapping cadres'!$B$1:$B$616,0), MATCH(AT$32,'Mapping cadres'!$B$1:$Z$1,0))</f>
        <v>0</v>
      </c>
      <c r="AU242" s="226">
        <f>INDEX('Uganda workforce data - raw'!$A$4:$F$619,MATCH($B242, 'Uganda workforce data - raw'!$B$4:$B$619,0), MATCH("Filled Female",'Uganda workforce data - raw'!$A$4:$F$4,0))*INDEX('Mapping cadres'!$B$1:$Z$616,MATCH($B242, 'Mapping cadres'!$B$1:$B$616,0), MATCH(AU$32,'Mapping cadres'!$B$1:$Z$1,0))</f>
        <v>0</v>
      </c>
      <c r="AV242" s="226">
        <f>INDEX('Uganda workforce data - raw'!$A$4:$F$619,MATCH($B242, 'Uganda workforce data - raw'!$B$4:$B$619,0), MATCH("Filled Female",'Uganda workforce data - raw'!$A$4:$F$4,0))*INDEX('Mapping cadres'!$B$1:$Z$616,MATCH($B242, 'Mapping cadres'!$B$1:$B$616,0), MATCH(AV$32,'Mapping cadres'!$B$1:$Z$1,0))</f>
        <v>0</v>
      </c>
      <c r="AW242" s="226">
        <f>INDEX('Uganda workforce data - raw'!$A$4:$F$619,MATCH($B242, 'Uganda workforce data - raw'!$B$4:$B$619,0), MATCH("Filled Female",'Uganda workforce data - raw'!$A$4:$F$4,0))*INDEX('Mapping cadres'!$B$1:$Z$616,MATCH($B242, 'Mapping cadres'!$B$1:$B$616,0), MATCH(AW$32,'Mapping cadres'!$B$1:$Z$1,0))</f>
        <v>0</v>
      </c>
      <c r="AX242" s="226">
        <f>INDEX('Uganda workforce data - raw'!$A$4:$F$619,MATCH($B242, 'Uganda workforce data - raw'!$B$4:$B$619,0), MATCH("Filled Female",'Uganda workforce data - raw'!$A$4:$F$4,0))*INDEX('Mapping cadres'!$B$1:$Z$616,MATCH($B242, 'Mapping cadres'!$B$1:$B$616,0), MATCH(AX$32,'Mapping cadres'!$B$1:$Z$1,0))</f>
        <v>0</v>
      </c>
      <c r="AY242" s="226">
        <f t="shared" si="77"/>
        <v>1</v>
      </c>
      <c r="AZ242" s="226">
        <f t="shared" si="78"/>
        <v>0</v>
      </c>
      <c r="BA242" s="226">
        <f t="shared" si="79"/>
        <v>0</v>
      </c>
      <c r="BB242" s="226">
        <f t="shared" si="80"/>
        <v>0</v>
      </c>
      <c r="BC242" s="226">
        <f t="shared" si="81"/>
        <v>0</v>
      </c>
      <c r="BD242" s="226">
        <f t="shared" si="82"/>
        <v>0</v>
      </c>
      <c r="BE242" s="226">
        <f t="shared" si="83"/>
        <v>0</v>
      </c>
      <c r="BF242" s="226">
        <f t="shared" si="84"/>
        <v>0</v>
      </c>
      <c r="BG242" s="226">
        <f t="shared" si="85"/>
        <v>0</v>
      </c>
      <c r="BH242" s="226">
        <f t="shared" si="86"/>
        <v>0</v>
      </c>
      <c r="BI242" s="226">
        <f t="shared" si="87"/>
        <v>0</v>
      </c>
      <c r="BJ242" s="226">
        <f t="shared" si="88"/>
        <v>0</v>
      </c>
      <c r="BK242" s="226">
        <f t="shared" si="89"/>
        <v>0</v>
      </c>
      <c r="BL242" s="226">
        <f t="shared" si="90"/>
        <v>0</v>
      </c>
      <c r="BM242" s="226">
        <f t="shared" si="91"/>
        <v>0</v>
      </c>
      <c r="BN242" s="226">
        <f t="shared" si="92"/>
        <v>0</v>
      </c>
      <c r="BO242" s="226">
        <f t="shared" si="93"/>
        <v>0</v>
      </c>
      <c r="BP242" s="226">
        <f t="shared" si="94"/>
        <v>0</v>
      </c>
      <c r="BQ242" s="226">
        <f t="shared" si="95"/>
        <v>0</v>
      </c>
      <c r="BR242" s="226">
        <f t="shared" si="96"/>
        <v>0</v>
      </c>
      <c r="BS242" s="226">
        <f t="shared" si="97"/>
        <v>0</v>
      </c>
      <c r="BT242" s="226">
        <f t="shared" si="98"/>
        <v>0</v>
      </c>
      <c r="BU242" s="226">
        <f t="shared" si="99"/>
        <v>0</v>
      </c>
      <c r="BV242" s="226">
        <f t="shared" si="100"/>
        <v>0</v>
      </c>
    </row>
    <row r="243" spans="1:74">
      <c r="A243" s="226">
        <v>211</v>
      </c>
      <c r="B243" s="237" t="s">
        <v>1515</v>
      </c>
      <c r="C243" s="226">
        <f>INDEX('Uganda workforce data - raw'!$A$4:$F$619,MATCH($B243, 'Uganda workforce data - raw'!$B$4:$B$619,0), MATCH("Filled Male",'Uganda workforce data - raw'!$A$4:$F$4,0))*INDEX('Mapping cadres'!$B$1:$Z$616,MATCH($B243, 'Mapping cadres'!$B$1:$B$616,0), MATCH(C$32,'Mapping cadres'!$B$1:$Z$1,0))</f>
        <v>0</v>
      </c>
      <c r="D243" s="226">
        <f>INDEX('Uganda workforce data - raw'!$A$4:$F$619,MATCH($B243, 'Uganda workforce data - raw'!$B$4:$B$619,0), MATCH("Filled Male",'Uganda workforce data - raw'!$A$4:$F$4,0))*INDEX('Mapping cadres'!$B$1:$Z$616,MATCH($B243, 'Mapping cadres'!$B$1:$B$616,0), MATCH(D$32,'Mapping cadres'!$B$1:$Z$1,0))</f>
        <v>0</v>
      </c>
      <c r="E243" s="226">
        <f>INDEX('Uganda workforce data - raw'!$A$4:$F$619,MATCH($B243, 'Uganda workforce data - raw'!$B$4:$B$619,0), MATCH("Filled Male",'Uganda workforce data - raw'!$A$4:$F$4,0))*INDEX('Mapping cadres'!$B$1:$Z$616,MATCH($B243, 'Mapping cadres'!$B$1:$B$616,0), MATCH(E$32,'Mapping cadres'!$B$1:$Z$1,0))</f>
        <v>0</v>
      </c>
      <c r="F243" s="226">
        <f>INDEX('Uganda workforce data - raw'!$A$4:$F$619,MATCH($B243, 'Uganda workforce data - raw'!$B$4:$B$619,0), MATCH("Filled Male",'Uganda workforce data - raw'!$A$4:$F$4,0))*INDEX('Mapping cadres'!$B$1:$Z$616,MATCH($B243, 'Mapping cadres'!$B$1:$B$616,0), MATCH(F$32,'Mapping cadres'!$B$1:$Z$1,0))</f>
        <v>0</v>
      </c>
      <c r="G243" s="226">
        <f>INDEX('Uganda workforce data - raw'!$A$4:$F$619,MATCH($B243, 'Uganda workforce data - raw'!$B$4:$B$619,0), MATCH("Filled Male",'Uganda workforce data - raw'!$A$4:$F$4,0))*INDEX('Mapping cadres'!$B$1:$Z$616,MATCH($B243, 'Mapping cadres'!$B$1:$B$616,0), MATCH(G$32,'Mapping cadres'!$B$1:$Z$1,0))</f>
        <v>0</v>
      </c>
      <c r="H243" s="226">
        <f>INDEX('Uganda workforce data - raw'!$A$4:$F$619,MATCH($B243, 'Uganda workforce data - raw'!$B$4:$B$619,0), MATCH("Filled Male",'Uganda workforce data - raw'!$A$4:$F$4,0))*INDEX('Mapping cadres'!$B$1:$Z$616,MATCH($B243, 'Mapping cadres'!$B$1:$B$616,0), MATCH(H$32,'Mapping cadres'!$B$1:$Z$1,0))</f>
        <v>0</v>
      </c>
      <c r="I243" s="226">
        <f>INDEX('Uganda workforce data - raw'!$A$4:$F$619,MATCH($B243, 'Uganda workforce data - raw'!$B$4:$B$619,0), MATCH("Filled Male",'Uganda workforce data - raw'!$A$4:$F$4,0))*INDEX('Mapping cadres'!$B$1:$Z$616,MATCH($B243, 'Mapping cadres'!$B$1:$B$616,0), MATCH(I$32,'Mapping cadres'!$B$1:$Z$1,0))</f>
        <v>0</v>
      </c>
      <c r="J243" s="226">
        <f>INDEX('Uganda workforce data - raw'!$A$4:$F$619,MATCH($B243, 'Uganda workforce data - raw'!$B$4:$B$619,0), MATCH("Filled Male",'Uganda workforce data - raw'!$A$4:$F$4,0))*INDEX('Mapping cadres'!$B$1:$Z$616,MATCH($B243, 'Mapping cadres'!$B$1:$B$616,0), MATCH(J$32,'Mapping cadres'!$B$1:$Z$1,0))</f>
        <v>0</v>
      </c>
      <c r="K243" s="226">
        <f>INDEX('Uganda workforce data - raw'!$A$4:$F$619,MATCH($B243, 'Uganda workforce data - raw'!$B$4:$B$619,0), MATCH("Filled Male",'Uganda workforce data - raw'!$A$4:$F$4,0))*INDEX('Mapping cadres'!$B$1:$Z$616,MATCH($B243, 'Mapping cadres'!$B$1:$B$616,0), MATCH(K$32,'Mapping cadres'!$B$1:$Z$1,0))</f>
        <v>0</v>
      </c>
      <c r="L243" s="226">
        <f>INDEX('Uganda workforce data - raw'!$A$4:$F$619,MATCH($B243, 'Uganda workforce data - raw'!$B$4:$B$619,0), MATCH("Filled Male",'Uganda workforce data - raw'!$A$4:$F$4,0))*INDEX('Mapping cadres'!$B$1:$Z$616,MATCH($B243, 'Mapping cadres'!$B$1:$B$616,0), MATCH(L$32,'Mapping cadres'!$B$1:$Z$1,0))</f>
        <v>0</v>
      </c>
      <c r="M243" s="226">
        <f>INDEX('Uganda workforce data - raw'!$A$4:$F$619,MATCH($B243, 'Uganda workforce data - raw'!$B$4:$B$619,0), MATCH("Filled Male",'Uganda workforce data - raw'!$A$4:$F$4,0))*INDEX('Mapping cadres'!$B$1:$Z$616,MATCH($B243, 'Mapping cadres'!$B$1:$B$616,0), MATCH(M$32,'Mapping cadres'!$B$1:$Z$1,0))</f>
        <v>0</v>
      </c>
      <c r="N243" s="226">
        <f>INDEX('Uganda workforce data - raw'!$A$4:$F$619,MATCH($B243, 'Uganda workforce data - raw'!$B$4:$B$619,0), MATCH("Filled Male",'Uganda workforce data - raw'!$A$4:$F$4,0))*INDEX('Mapping cadres'!$B$1:$Z$616,MATCH($B243, 'Mapping cadres'!$B$1:$B$616,0), MATCH(N$32,'Mapping cadres'!$B$1:$Z$1,0))</f>
        <v>0</v>
      </c>
      <c r="O243" s="226">
        <f>INDEX('Uganda workforce data - raw'!$A$4:$F$619,MATCH($B243, 'Uganda workforce data - raw'!$B$4:$B$619,0), MATCH("Filled Male",'Uganda workforce data - raw'!$A$4:$F$4,0))*INDEX('Mapping cadres'!$B$1:$Z$616,MATCH($B243, 'Mapping cadres'!$B$1:$B$616,0), MATCH(O$32,'Mapping cadres'!$B$1:$Z$1,0))</f>
        <v>0</v>
      </c>
      <c r="P243" s="226">
        <f>INDEX('Uganda workforce data - raw'!$A$4:$F$619,MATCH($B243, 'Uganda workforce data - raw'!$B$4:$B$619,0), MATCH("Filled Male",'Uganda workforce data - raw'!$A$4:$F$4,0))*INDEX('Mapping cadres'!$B$1:$Z$616,MATCH($B243, 'Mapping cadres'!$B$1:$B$616,0), MATCH(P$32,'Mapping cadres'!$B$1:$Z$1,0))</f>
        <v>0</v>
      </c>
      <c r="Q243" s="226">
        <f>INDEX('Uganda workforce data - raw'!$A$4:$F$619,MATCH($B243, 'Uganda workforce data - raw'!$B$4:$B$619,0), MATCH("Filled Male",'Uganda workforce data - raw'!$A$4:$F$4,0))*INDEX('Mapping cadres'!$B$1:$Z$616,MATCH($B243, 'Mapping cadres'!$B$1:$B$616,0), MATCH(Q$32,'Mapping cadres'!$B$1:$Z$1,0))</f>
        <v>0</v>
      </c>
      <c r="R243" s="226">
        <f>INDEX('Uganda workforce data - raw'!$A$4:$F$619,MATCH($B243, 'Uganda workforce data - raw'!$B$4:$B$619,0), MATCH("Filled Male",'Uganda workforce data - raw'!$A$4:$F$4,0))*INDEX('Mapping cadres'!$B$1:$Z$616,MATCH($B243, 'Mapping cadres'!$B$1:$B$616,0), MATCH(R$32,'Mapping cadres'!$B$1:$Z$1,0))</f>
        <v>0</v>
      </c>
      <c r="S243" s="226">
        <f>INDEX('Uganda workforce data - raw'!$A$4:$F$619,MATCH($B243, 'Uganda workforce data - raw'!$B$4:$B$619,0), MATCH("Filled Male",'Uganda workforce data - raw'!$A$4:$F$4,0))*INDEX('Mapping cadres'!$B$1:$Z$616,MATCH($B243, 'Mapping cadres'!$B$1:$B$616,0), MATCH(S$32,'Mapping cadres'!$B$1:$Z$1,0))</f>
        <v>0</v>
      </c>
      <c r="T243" s="226">
        <f>INDEX('Uganda workforce data - raw'!$A$4:$F$619,MATCH($B243, 'Uganda workforce data - raw'!$B$4:$B$619,0), MATCH("Filled Male",'Uganda workforce data - raw'!$A$4:$F$4,0))*INDEX('Mapping cadres'!$B$1:$Z$616,MATCH($B243, 'Mapping cadres'!$B$1:$B$616,0), MATCH(T$32,'Mapping cadres'!$B$1:$Z$1,0))</f>
        <v>0</v>
      </c>
      <c r="U243" s="226">
        <f>INDEX('Uganda workforce data - raw'!$A$4:$F$619,MATCH($B243, 'Uganda workforce data - raw'!$B$4:$B$619,0), MATCH("Filled Male",'Uganda workforce data - raw'!$A$4:$F$4,0))*INDEX('Mapping cadres'!$B$1:$Z$616,MATCH($B243, 'Mapping cadres'!$B$1:$B$616,0), MATCH(U$32,'Mapping cadres'!$B$1:$Z$1,0))</f>
        <v>0</v>
      </c>
      <c r="V243" s="226">
        <f>INDEX('Uganda workforce data - raw'!$A$4:$F$619,MATCH($B243, 'Uganda workforce data - raw'!$B$4:$B$619,0), MATCH("Filled Male",'Uganda workforce data - raw'!$A$4:$F$4,0))*INDEX('Mapping cadres'!$B$1:$Z$616,MATCH($B243, 'Mapping cadres'!$B$1:$B$616,0), MATCH(V$32,'Mapping cadres'!$B$1:$Z$1,0))</f>
        <v>0</v>
      </c>
      <c r="W243" s="226">
        <f>INDEX('Uganda workforce data - raw'!$A$4:$F$619,MATCH($B243, 'Uganda workforce data - raw'!$B$4:$B$619,0), MATCH("Filled Male",'Uganda workforce data - raw'!$A$4:$F$4,0))*INDEX('Mapping cadres'!$B$1:$Z$616,MATCH($B243, 'Mapping cadres'!$B$1:$B$616,0), MATCH(W$32,'Mapping cadres'!$B$1:$Z$1,0))</f>
        <v>0</v>
      </c>
      <c r="X243" s="226">
        <f>INDEX('Uganda workforce data - raw'!$A$4:$F$619,MATCH($B243, 'Uganda workforce data - raw'!$B$4:$B$619,0), MATCH("Filled Male",'Uganda workforce data - raw'!$A$4:$F$4,0))*INDEX('Mapping cadres'!$B$1:$Z$616,MATCH($B243, 'Mapping cadres'!$B$1:$B$616,0), MATCH(X$32,'Mapping cadres'!$B$1:$Z$1,0))</f>
        <v>0</v>
      </c>
      <c r="Y243" s="226">
        <f>INDEX('Uganda workforce data - raw'!$A$4:$F$619,MATCH($B243, 'Uganda workforce data - raw'!$B$4:$B$619,0), MATCH("Filled Male",'Uganda workforce data - raw'!$A$4:$F$4,0))*INDEX('Mapping cadres'!$B$1:$Z$616,MATCH($B243, 'Mapping cadres'!$B$1:$B$616,0), MATCH(Y$32,'Mapping cadres'!$B$1:$Z$1,0))</f>
        <v>0</v>
      </c>
      <c r="Z243" s="226">
        <f>INDEX('Uganda workforce data - raw'!$A$4:$F$619,MATCH($B243, 'Uganda workforce data - raw'!$B$4:$B$619,0), MATCH("Filled Male",'Uganda workforce data - raw'!$A$4:$F$4,0))*INDEX('Mapping cadres'!$B$1:$Z$616,MATCH($B243, 'Mapping cadres'!$B$1:$B$616,0), MATCH(Z$32,'Mapping cadres'!$B$1:$Z$1,0))</f>
        <v>0</v>
      </c>
      <c r="AA243" s="226">
        <f>INDEX('Uganda workforce data - raw'!$A$4:$F$619,MATCH($B243, 'Uganda workforce data - raw'!$B$4:$B$619,0), MATCH("Filled Female",'Uganda workforce data - raw'!$A$4:$F$4,0))*INDEX('Mapping cadres'!$B$1:$Z$616,MATCH($B243, 'Mapping cadres'!$B$1:$B$616,0), MATCH(AA$32,'Mapping cadres'!$B$1:$Z$1,0))</f>
        <v>0</v>
      </c>
      <c r="AB243" s="226">
        <f>INDEX('Uganda workforce data - raw'!$A$4:$F$619,MATCH($B243, 'Uganda workforce data - raw'!$B$4:$B$619,0), MATCH("Filled Female",'Uganda workforce data - raw'!$A$4:$F$4,0))*INDEX('Mapping cadres'!$B$1:$Z$616,MATCH($B243, 'Mapping cadres'!$B$1:$B$616,0), MATCH(AB$32,'Mapping cadres'!$B$1:$Z$1,0))</f>
        <v>0</v>
      </c>
      <c r="AC243" s="226">
        <f>INDEX('Uganda workforce data - raw'!$A$4:$F$619,MATCH($B243, 'Uganda workforce data - raw'!$B$4:$B$619,0), MATCH("Filled Female",'Uganda workforce data - raw'!$A$4:$F$4,0))*INDEX('Mapping cadres'!$B$1:$Z$616,MATCH($B243, 'Mapping cadres'!$B$1:$B$616,0), MATCH(AC$32,'Mapping cadres'!$B$1:$Z$1,0))</f>
        <v>0</v>
      </c>
      <c r="AD243" s="226">
        <f>INDEX('Uganda workforce data - raw'!$A$4:$F$619,MATCH($B243, 'Uganda workforce data - raw'!$B$4:$B$619,0), MATCH("Filled Female",'Uganda workforce data - raw'!$A$4:$F$4,0))*INDEX('Mapping cadres'!$B$1:$Z$616,MATCH($B243, 'Mapping cadres'!$B$1:$B$616,0), MATCH(AD$32,'Mapping cadres'!$B$1:$Z$1,0))</f>
        <v>0</v>
      </c>
      <c r="AE243" s="226">
        <f>INDEX('Uganda workforce data - raw'!$A$4:$F$619,MATCH($B243, 'Uganda workforce data - raw'!$B$4:$B$619,0), MATCH("Filled Female",'Uganda workforce data - raw'!$A$4:$F$4,0))*INDEX('Mapping cadres'!$B$1:$Z$616,MATCH($B243, 'Mapping cadres'!$B$1:$B$616,0), MATCH(AE$32,'Mapping cadres'!$B$1:$Z$1,0))</f>
        <v>0</v>
      </c>
      <c r="AF243" s="226">
        <f>INDEX('Uganda workforce data - raw'!$A$4:$F$619,MATCH($B243, 'Uganda workforce data - raw'!$B$4:$B$619,0), MATCH("Filled Female",'Uganda workforce data - raw'!$A$4:$F$4,0))*INDEX('Mapping cadres'!$B$1:$Z$616,MATCH($B243, 'Mapping cadres'!$B$1:$B$616,0), MATCH(AF$32,'Mapping cadres'!$B$1:$Z$1,0))</f>
        <v>0</v>
      </c>
      <c r="AG243" s="226">
        <f>INDEX('Uganda workforce data - raw'!$A$4:$F$619,MATCH($B243, 'Uganda workforce data - raw'!$B$4:$B$619,0), MATCH("Filled Female",'Uganda workforce data - raw'!$A$4:$F$4,0))*INDEX('Mapping cadres'!$B$1:$Z$616,MATCH($B243, 'Mapping cadres'!$B$1:$B$616,0), MATCH(AG$32,'Mapping cadres'!$B$1:$Z$1,0))</f>
        <v>1</v>
      </c>
      <c r="AH243" s="226">
        <f>INDEX('Uganda workforce data - raw'!$A$4:$F$619,MATCH($B243, 'Uganda workforce data - raw'!$B$4:$B$619,0), MATCH("Filled Female",'Uganda workforce data - raw'!$A$4:$F$4,0))*INDEX('Mapping cadres'!$B$1:$Z$616,MATCH($B243, 'Mapping cadres'!$B$1:$B$616,0), MATCH(AH$32,'Mapping cadres'!$B$1:$Z$1,0))</f>
        <v>0</v>
      </c>
      <c r="AI243" s="226">
        <f>INDEX('Uganda workforce data - raw'!$A$4:$F$619,MATCH($B243, 'Uganda workforce data - raw'!$B$4:$B$619,0), MATCH("Filled Female",'Uganda workforce data - raw'!$A$4:$F$4,0))*INDEX('Mapping cadres'!$B$1:$Z$616,MATCH($B243, 'Mapping cadres'!$B$1:$B$616,0), MATCH(AI$32,'Mapping cadres'!$B$1:$Z$1,0))</f>
        <v>0</v>
      </c>
      <c r="AJ243" s="226">
        <f>INDEX('Uganda workforce data - raw'!$A$4:$F$619,MATCH($B243, 'Uganda workforce data - raw'!$B$4:$B$619,0), MATCH("Filled Female",'Uganda workforce data - raw'!$A$4:$F$4,0))*INDEX('Mapping cadres'!$B$1:$Z$616,MATCH($B243, 'Mapping cadres'!$B$1:$B$616,0), MATCH(AJ$32,'Mapping cadres'!$B$1:$Z$1,0))</f>
        <v>0</v>
      </c>
      <c r="AK243" s="226">
        <f>INDEX('Uganda workforce data - raw'!$A$4:$F$619,MATCH($B243, 'Uganda workforce data - raw'!$B$4:$B$619,0), MATCH("Filled Female",'Uganda workforce data - raw'!$A$4:$F$4,0))*INDEX('Mapping cadres'!$B$1:$Z$616,MATCH($B243, 'Mapping cadres'!$B$1:$B$616,0), MATCH(AK$32,'Mapping cadres'!$B$1:$Z$1,0))</f>
        <v>0</v>
      </c>
      <c r="AL243" s="226">
        <f>INDEX('Uganda workforce data - raw'!$A$4:$F$619,MATCH($B243, 'Uganda workforce data - raw'!$B$4:$B$619,0), MATCH("Filled Female",'Uganda workforce data - raw'!$A$4:$F$4,0))*INDEX('Mapping cadres'!$B$1:$Z$616,MATCH($B243, 'Mapping cadres'!$B$1:$B$616,0), MATCH(AL$32,'Mapping cadres'!$B$1:$Z$1,0))</f>
        <v>0</v>
      </c>
      <c r="AM243" s="226">
        <f>INDEX('Uganda workforce data - raw'!$A$4:$F$619,MATCH($B243, 'Uganda workforce data - raw'!$B$4:$B$619,0), MATCH("Filled Female",'Uganda workforce data - raw'!$A$4:$F$4,0))*INDEX('Mapping cadres'!$B$1:$Z$616,MATCH($B243, 'Mapping cadres'!$B$1:$B$616,0), MATCH(AM$32,'Mapping cadres'!$B$1:$Z$1,0))</f>
        <v>0</v>
      </c>
      <c r="AN243" s="226">
        <f>INDEX('Uganda workforce data - raw'!$A$4:$F$619,MATCH($B243, 'Uganda workforce data - raw'!$B$4:$B$619,0), MATCH("Filled Female",'Uganda workforce data - raw'!$A$4:$F$4,0))*INDEX('Mapping cadres'!$B$1:$Z$616,MATCH($B243, 'Mapping cadres'!$B$1:$B$616,0), MATCH(AN$32,'Mapping cadres'!$B$1:$Z$1,0))</f>
        <v>0</v>
      </c>
      <c r="AO243" s="226">
        <f>INDEX('Uganda workforce data - raw'!$A$4:$F$619,MATCH($B243, 'Uganda workforce data - raw'!$B$4:$B$619,0), MATCH("Filled Female",'Uganda workforce data - raw'!$A$4:$F$4,0))*INDEX('Mapping cadres'!$B$1:$Z$616,MATCH($B243, 'Mapping cadres'!$B$1:$B$616,0), MATCH(AO$32,'Mapping cadres'!$B$1:$Z$1,0))</f>
        <v>0</v>
      </c>
      <c r="AP243" s="226">
        <f>INDEX('Uganda workforce data - raw'!$A$4:$F$619,MATCH($B243, 'Uganda workforce data - raw'!$B$4:$B$619,0), MATCH("Filled Female",'Uganda workforce data - raw'!$A$4:$F$4,0))*INDEX('Mapping cadres'!$B$1:$Z$616,MATCH($B243, 'Mapping cadres'!$B$1:$B$616,0), MATCH(AP$32,'Mapping cadres'!$B$1:$Z$1,0))</f>
        <v>0</v>
      </c>
      <c r="AQ243" s="226">
        <f>INDEX('Uganda workforce data - raw'!$A$4:$F$619,MATCH($B243, 'Uganda workforce data - raw'!$B$4:$B$619,0), MATCH("Filled Female",'Uganda workforce data - raw'!$A$4:$F$4,0))*INDEX('Mapping cadres'!$B$1:$Z$616,MATCH($B243, 'Mapping cadres'!$B$1:$B$616,0), MATCH(AQ$32,'Mapping cadres'!$B$1:$Z$1,0))</f>
        <v>0</v>
      </c>
      <c r="AR243" s="226">
        <f>INDEX('Uganda workforce data - raw'!$A$4:$F$619,MATCH($B243, 'Uganda workforce data - raw'!$B$4:$B$619,0), MATCH("Filled Female",'Uganda workforce data - raw'!$A$4:$F$4,0))*INDEX('Mapping cadres'!$B$1:$Z$616,MATCH($B243, 'Mapping cadres'!$B$1:$B$616,0), MATCH(AR$32,'Mapping cadres'!$B$1:$Z$1,0))</f>
        <v>0</v>
      </c>
      <c r="AS243" s="226">
        <f>INDEX('Uganda workforce data - raw'!$A$4:$F$619,MATCH($B243, 'Uganda workforce data - raw'!$B$4:$B$619,0), MATCH("Filled Female",'Uganda workforce data - raw'!$A$4:$F$4,0))*INDEX('Mapping cadres'!$B$1:$Z$616,MATCH($B243, 'Mapping cadres'!$B$1:$B$616,0), MATCH(AS$32,'Mapping cadres'!$B$1:$Z$1,0))</f>
        <v>0</v>
      </c>
      <c r="AT243" s="226">
        <f>INDEX('Uganda workforce data - raw'!$A$4:$F$619,MATCH($B243, 'Uganda workforce data - raw'!$B$4:$B$619,0), MATCH("Filled Female",'Uganda workforce data - raw'!$A$4:$F$4,0))*INDEX('Mapping cadres'!$B$1:$Z$616,MATCH($B243, 'Mapping cadres'!$B$1:$B$616,0), MATCH(AT$32,'Mapping cadres'!$B$1:$Z$1,0))</f>
        <v>0</v>
      </c>
      <c r="AU243" s="226">
        <f>INDEX('Uganda workforce data - raw'!$A$4:$F$619,MATCH($B243, 'Uganda workforce data - raw'!$B$4:$B$619,0), MATCH("Filled Female",'Uganda workforce data - raw'!$A$4:$F$4,0))*INDEX('Mapping cadres'!$B$1:$Z$616,MATCH($B243, 'Mapping cadres'!$B$1:$B$616,0), MATCH(AU$32,'Mapping cadres'!$B$1:$Z$1,0))</f>
        <v>0</v>
      </c>
      <c r="AV243" s="226">
        <f>INDEX('Uganda workforce data - raw'!$A$4:$F$619,MATCH($B243, 'Uganda workforce data - raw'!$B$4:$B$619,0), MATCH("Filled Female",'Uganda workforce data - raw'!$A$4:$F$4,0))*INDEX('Mapping cadres'!$B$1:$Z$616,MATCH($B243, 'Mapping cadres'!$B$1:$B$616,0), MATCH(AV$32,'Mapping cadres'!$B$1:$Z$1,0))</f>
        <v>0</v>
      </c>
      <c r="AW243" s="226">
        <f>INDEX('Uganda workforce data - raw'!$A$4:$F$619,MATCH($B243, 'Uganda workforce data - raw'!$B$4:$B$619,0), MATCH("Filled Female",'Uganda workforce data - raw'!$A$4:$F$4,0))*INDEX('Mapping cadres'!$B$1:$Z$616,MATCH($B243, 'Mapping cadres'!$B$1:$B$616,0), MATCH(AW$32,'Mapping cadres'!$B$1:$Z$1,0))</f>
        <v>0</v>
      </c>
      <c r="AX243" s="226">
        <f>INDEX('Uganda workforce data - raw'!$A$4:$F$619,MATCH($B243, 'Uganda workforce data - raw'!$B$4:$B$619,0), MATCH("Filled Female",'Uganda workforce data - raw'!$A$4:$F$4,0))*INDEX('Mapping cadres'!$B$1:$Z$616,MATCH($B243, 'Mapping cadres'!$B$1:$B$616,0), MATCH(AX$32,'Mapping cadres'!$B$1:$Z$1,0))</f>
        <v>0</v>
      </c>
      <c r="AY243" s="226">
        <f t="shared" si="77"/>
        <v>0</v>
      </c>
      <c r="AZ243" s="226">
        <f t="shared" si="78"/>
        <v>0</v>
      </c>
      <c r="BA243" s="226">
        <f t="shared" si="79"/>
        <v>0</v>
      </c>
      <c r="BB243" s="226">
        <f t="shared" si="80"/>
        <v>0</v>
      </c>
      <c r="BC243" s="226">
        <f t="shared" si="81"/>
        <v>0</v>
      </c>
      <c r="BD243" s="226">
        <f t="shared" si="82"/>
        <v>0</v>
      </c>
      <c r="BE243" s="226">
        <f t="shared" si="83"/>
        <v>1</v>
      </c>
      <c r="BF243" s="226">
        <f t="shared" si="84"/>
        <v>0</v>
      </c>
      <c r="BG243" s="226">
        <f t="shared" si="85"/>
        <v>0</v>
      </c>
      <c r="BH243" s="226">
        <f t="shared" si="86"/>
        <v>0</v>
      </c>
      <c r="BI243" s="226">
        <f t="shared" si="87"/>
        <v>0</v>
      </c>
      <c r="BJ243" s="226">
        <f t="shared" si="88"/>
        <v>0</v>
      </c>
      <c r="BK243" s="226">
        <f t="shared" si="89"/>
        <v>0</v>
      </c>
      <c r="BL243" s="226">
        <f t="shared" si="90"/>
        <v>0</v>
      </c>
      <c r="BM243" s="226">
        <f t="shared" si="91"/>
        <v>0</v>
      </c>
      <c r="BN243" s="226">
        <f t="shared" si="92"/>
        <v>0</v>
      </c>
      <c r="BO243" s="226">
        <f t="shared" si="93"/>
        <v>0</v>
      </c>
      <c r="BP243" s="226">
        <f t="shared" si="94"/>
        <v>0</v>
      </c>
      <c r="BQ243" s="226">
        <f t="shared" si="95"/>
        <v>0</v>
      </c>
      <c r="BR243" s="226">
        <f t="shared" si="96"/>
        <v>0</v>
      </c>
      <c r="BS243" s="226">
        <f t="shared" si="97"/>
        <v>0</v>
      </c>
      <c r="BT243" s="226">
        <f t="shared" si="98"/>
        <v>0</v>
      </c>
      <c r="BU243" s="226">
        <f t="shared" si="99"/>
        <v>0</v>
      </c>
      <c r="BV243" s="226">
        <f t="shared" si="100"/>
        <v>0</v>
      </c>
    </row>
    <row r="244" spans="1:74">
      <c r="A244" s="226">
        <v>212</v>
      </c>
      <c r="B244" s="226" t="s">
        <v>1516</v>
      </c>
      <c r="C244" s="226">
        <f>INDEX('Uganda workforce data - raw'!$A$4:$F$619,MATCH($B244, 'Uganda workforce data - raw'!$B$4:$B$619,0), MATCH("Filled Male",'Uganda workforce data - raw'!$A$4:$F$4,0))*INDEX('Mapping cadres'!$B$1:$Z$616,MATCH($B244, 'Mapping cadres'!$B$1:$B$616,0), MATCH(C$32,'Mapping cadres'!$B$1:$Z$1,0))</f>
        <v>2</v>
      </c>
      <c r="D244" s="226">
        <f>INDEX('Uganda workforce data - raw'!$A$4:$F$619,MATCH($B244, 'Uganda workforce data - raw'!$B$4:$B$619,0), MATCH("Filled Male",'Uganda workforce data - raw'!$A$4:$F$4,0))*INDEX('Mapping cadres'!$B$1:$Z$616,MATCH($B244, 'Mapping cadres'!$B$1:$B$616,0), MATCH(D$32,'Mapping cadres'!$B$1:$Z$1,0))</f>
        <v>0</v>
      </c>
      <c r="E244" s="226">
        <f>INDEX('Uganda workforce data - raw'!$A$4:$F$619,MATCH($B244, 'Uganda workforce data - raw'!$B$4:$B$619,0), MATCH("Filled Male",'Uganda workforce data - raw'!$A$4:$F$4,0))*INDEX('Mapping cadres'!$B$1:$Z$616,MATCH($B244, 'Mapping cadres'!$B$1:$B$616,0), MATCH(E$32,'Mapping cadres'!$B$1:$Z$1,0))</f>
        <v>0</v>
      </c>
      <c r="F244" s="226">
        <f>INDEX('Uganda workforce data - raw'!$A$4:$F$619,MATCH($B244, 'Uganda workforce data - raw'!$B$4:$B$619,0), MATCH("Filled Male",'Uganda workforce data - raw'!$A$4:$F$4,0))*INDEX('Mapping cadres'!$B$1:$Z$616,MATCH($B244, 'Mapping cadres'!$B$1:$B$616,0), MATCH(F$32,'Mapping cadres'!$B$1:$Z$1,0))</f>
        <v>0</v>
      </c>
      <c r="G244" s="226">
        <f>INDEX('Uganda workforce data - raw'!$A$4:$F$619,MATCH($B244, 'Uganda workforce data - raw'!$B$4:$B$619,0), MATCH("Filled Male",'Uganda workforce data - raw'!$A$4:$F$4,0))*INDEX('Mapping cadres'!$B$1:$Z$616,MATCH($B244, 'Mapping cadres'!$B$1:$B$616,0), MATCH(G$32,'Mapping cadres'!$B$1:$Z$1,0))</f>
        <v>0</v>
      </c>
      <c r="H244" s="226">
        <f>INDEX('Uganda workforce data - raw'!$A$4:$F$619,MATCH($B244, 'Uganda workforce data - raw'!$B$4:$B$619,0), MATCH("Filled Male",'Uganda workforce data - raw'!$A$4:$F$4,0))*INDEX('Mapping cadres'!$B$1:$Z$616,MATCH($B244, 'Mapping cadres'!$B$1:$B$616,0), MATCH(H$32,'Mapping cadres'!$B$1:$Z$1,0))</f>
        <v>0</v>
      </c>
      <c r="I244" s="226">
        <f>INDEX('Uganda workforce data - raw'!$A$4:$F$619,MATCH($B244, 'Uganda workforce data - raw'!$B$4:$B$619,0), MATCH("Filled Male",'Uganda workforce data - raw'!$A$4:$F$4,0))*INDEX('Mapping cadres'!$B$1:$Z$616,MATCH($B244, 'Mapping cadres'!$B$1:$B$616,0), MATCH(I$32,'Mapping cadres'!$B$1:$Z$1,0))</f>
        <v>0</v>
      </c>
      <c r="J244" s="226">
        <f>INDEX('Uganda workforce data - raw'!$A$4:$F$619,MATCH($B244, 'Uganda workforce data - raw'!$B$4:$B$619,0), MATCH("Filled Male",'Uganda workforce data - raw'!$A$4:$F$4,0))*INDEX('Mapping cadres'!$B$1:$Z$616,MATCH($B244, 'Mapping cadres'!$B$1:$B$616,0), MATCH(J$32,'Mapping cadres'!$B$1:$Z$1,0))</f>
        <v>0</v>
      </c>
      <c r="K244" s="226">
        <f>INDEX('Uganda workforce data - raw'!$A$4:$F$619,MATCH($B244, 'Uganda workforce data - raw'!$B$4:$B$619,0), MATCH("Filled Male",'Uganda workforce data - raw'!$A$4:$F$4,0))*INDEX('Mapping cadres'!$B$1:$Z$616,MATCH($B244, 'Mapping cadres'!$B$1:$B$616,0), MATCH(K$32,'Mapping cadres'!$B$1:$Z$1,0))</f>
        <v>0</v>
      </c>
      <c r="L244" s="226">
        <f>INDEX('Uganda workforce data - raw'!$A$4:$F$619,MATCH($B244, 'Uganda workforce data - raw'!$B$4:$B$619,0), MATCH("Filled Male",'Uganda workforce data - raw'!$A$4:$F$4,0))*INDEX('Mapping cadres'!$B$1:$Z$616,MATCH($B244, 'Mapping cadres'!$B$1:$B$616,0), MATCH(L$32,'Mapping cadres'!$B$1:$Z$1,0))</f>
        <v>0</v>
      </c>
      <c r="M244" s="226">
        <f>INDEX('Uganda workforce data - raw'!$A$4:$F$619,MATCH($B244, 'Uganda workforce data - raw'!$B$4:$B$619,0), MATCH("Filled Male",'Uganda workforce data - raw'!$A$4:$F$4,0))*INDEX('Mapping cadres'!$B$1:$Z$616,MATCH($B244, 'Mapping cadres'!$B$1:$B$616,0), MATCH(M$32,'Mapping cadres'!$B$1:$Z$1,0))</f>
        <v>0</v>
      </c>
      <c r="N244" s="226">
        <f>INDEX('Uganda workforce data - raw'!$A$4:$F$619,MATCH($B244, 'Uganda workforce data - raw'!$B$4:$B$619,0), MATCH("Filled Male",'Uganda workforce data - raw'!$A$4:$F$4,0))*INDEX('Mapping cadres'!$B$1:$Z$616,MATCH($B244, 'Mapping cadres'!$B$1:$B$616,0), MATCH(N$32,'Mapping cadres'!$B$1:$Z$1,0))</f>
        <v>0</v>
      </c>
      <c r="O244" s="226">
        <f>INDEX('Uganda workforce data - raw'!$A$4:$F$619,MATCH($B244, 'Uganda workforce data - raw'!$B$4:$B$619,0), MATCH("Filled Male",'Uganda workforce data - raw'!$A$4:$F$4,0))*INDEX('Mapping cadres'!$B$1:$Z$616,MATCH($B244, 'Mapping cadres'!$B$1:$B$616,0), MATCH(O$32,'Mapping cadres'!$B$1:$Z$1,0))</f>
        <v>0</v>
      </c>
      <c r="P244" s="226">
        <f>INDEX('Uganda workforce data - raw'!$A$4:$F$619,MATCH($B244, 'Uganda workforce data - raw'!$B$4:$B$619,0), MATCH("Filled Male",'Uganda workforce data - raw'!$A$4:$F$4,0))*INDEX('Mapping cadres'!$B$1:$Z$616,MATCH($B244, 'Mapping cadres'!$B$1:$B$616,0), MATCH(P$32,'Mapping cadres'!$B$1:$Z$1,0))</f>
        <v>0</v>
      </c>
      <c r="Q244" s="226">
        <f>INDEX('Uganda workforce data - raw'!$A$4:$F$619,MATCH($B244, 'Uganda workforce data - raw'!$B$4:$B$619,0), MATCH("Filled Male",'Uganda workforce data - raw'!$A$4:$F$4,0))*INDEX('Mapping cadres'!$B$1:$Z$616,MATCH($B244, 'Mapping cadres'!$B$1:$B$616,0), MATCH(Q$32,'Mapping cadres'!$B$1:$Z$1,0))</f>
        <v>0</v>
      </c>
      <c r="R244" s="226">
        <f>INDEX('Uganda workforce data - raw'!$A$4:$F$619,MATCH($B244, 'Uganda workforce data - raw'!$B$4:$B$619,0), MATCH("Filled Male",'Uganda workforce data - raw'!$A$4:$F$4,0))*INDEX('Mapping cadres'!$B$1:$Z$616,MATCH($B244, 'Mapping cadres'!$B$1:$B$616,0), MATCH(R$32,'Mapping cadres'!$B$1:$Z$1,0))</f>
        <v>0</v>
      </c>
      <c r="S244" s="226">
        <f>INDEX('Uganda workforce data - raw'!$A$4:$F$619,MATCH($B244, 'Uganda workforce data - raw'!$B$4:$B$619,0), MATCH("Filled Male",'Uganda workforce data - raw'!$A$4:$F$4,0))*INDEX('Mapping cadres'!$B$1:$Z$616,MATCH($B244, 'Mapping cadres'!$B$1:$B$616,0), MATCH(S$32,'Mapping cadres'!$B$1:$Z$1,0))</f>
        <v>0</v>
      </c>
      <c r="T244" s="226">
        <f>INDEX('Uganda workforce data - raw'!$A$4:$F$619,MATCH($B244, 'Uganda workforce data - raw'!$B$4:$B$619,0), MATCH("Filled Male",'Uganda workforce data - raw'!$A$4:$F$4,0))*INDEX('Mapping cadres'!$B$1:$Z$616,MATCH($B244, 'Mapping cadres'!$B$1:$B$616,0), MATCH(T$32,'Mapping cadres'!$B$1:$Z$1,0))</f>
        <v>0</v>
      </c>
      <c r="U244" s="226">
        <f>INDEX('Uganda workforce data - raw'!$A$4:$F$619,MATCH($B244, 'Uganda workforce data - raw'!$B$4:$B$619,0), MATCH("Filled Male",'Uganda workforce data - raw'!$A$4:$F$4,0))*INDEX('Mapping cadres'!$B$1:$Z$616,MATCH($B244, 'Mapping cadres'!$B$1:$B$616,0), MATCH(U$32,'Mapping cadres'!$B$1:$Z$1,0))</f>
        <v>0</v>
      </c>
      <c r="V244" s="226">
        <f>INDEX('Uganda workforce data - raw'!$A$4:$F$619,MATCH($B244, 'Uganda workforce data - raw'!$B$4:$B$619,0), MATCH("Filled Male",'Uganda workforce data - raw'!$A$4:$F$4,0))*INDEX('Mapping cadres'!$B$1:$Z$616,MATCH($B244, 'Mapping cadres'!$B$1:$B$616,0), MATCH(V$32,'Mapping cadres'!$B$1:$Z$1,0))</f>
        <v>0</v>
      </c>
      <c r="W244" s="226">
        <f>INDEX('Uganda workforce data - raw'!$A$4:$F$619,MATCH($B244, 'Uganda workforce data - raw'!$B$4:$B$619,0), MATCH("Filled Male",'Uganda workforce data - raw'!$A$4:$F$4,0))*INDEX('Mapping cadres'!$B$1:$Z$616,MATCH($B244, 'Mapping cadres'!$B$1:$B$616,0), MATCH(W$32,'Mapping cadres'!$B$1:$Z$1,0))</f>
        <v>0</v>
      </c>
      <c r="X244" s="226">
        <f>INDEX('Uganda workforce data - raw'!$A$4:$F$619,MATCH($B244, 'Uganda workforce data - raw'!$B$4:$B$619,0), MATCH("Filled Male",'Uganda workforce data - raw'!$A$4:$F$4,0))*INDEX('Mapping cadres'!$B$1:$Z$616,MATCH($B244, 'Mapping cadres'!$B$1:$B$616,0), MATCH(X$32,'Mapping cadres'!$B$1:$Z$1,0))</f>
        <v>0</v>
      </c>
      <c r="Y244" s="226">
        <f>INDEX('Uganda workforce data - raw'!$A$4:$F$619,MATCH($B244, 'Uganda workforce data - raw'!$B$4:$B$619,0), MATCH("Filled Male",'Uganda workforce data - raw'!$A$4:$F$4,0))*INDEX('Mapping cadres'!$B$1:$Z$616,MATCH($B244, 'Mapping cadres'!$B$1:$B$616,0), MATCH(Y$32,'Mapping cadres'!$B$1:$Z$1,0))</f>
        <v>0</v>
      </c>
      <c r="Z244" s="226">
        <f>INDEX('Uganda workforce data - raw'!$A$4:$F$619,MATCH($B244, 'Uganda workforce data - raw'!$B$4:$B$619,0), MATCH("Filled Male",'Uganda workforce data - raw'!$A$4:$F$4,0))*INDEX('Mapping cadres'!$B$1:$Z$616,MATCH($B244, 'Mapping cadres'!$B$1:$B$616,0), MATCH(Z$32,'Mapping cadres'!$B$1:$Z$1,0))</f>
        <v>0</v>
      </c>
      <c r="AA244" s="226">
        <f>INDEX('Uganda workforce data - raw'!$A$4:$F$619,MATCH($B244, 'Uganda workforce data - raw'!$B$4:$B$619,0), MATCH("Filled Female",'Uganda workforce data - raw'!$A$4:$F$4,0))*INDEX('Mapping cadres'!$B$1:$Z$616,MATCH($B244, 'Mapping cadres'!$B$1:$B$616,0), MATCH(AA$32,'Mapping cadres'!$B$1:$Z$1,0))</f>
        <v>0</v>
      </c>
      <c r="AB244" s="226">
        <f>INDEX('Uganda workforce data - raw'!$A$4:$F$619,MATCH($B244, 'Uganda workforce data - raw'!$B$4:$B$619,0), MATCH("Filled Female",'Uganda workforce data - raw'!$A$4:$F$4,0))*INDEX('Mapping cadres'!$B$1:$Z$616,MATCH($B244, 'Mapping cadres'!$B$1:$B$616,0), MATCH(AB$32,'Mapping cadres'!$B$1:$Z$1,0))</f>
        <v>0</v>
      </c>
      <c r="AC244" s="226">
        <f>INDEX('Uganda workforce data - raw'!$A$4:$F$619,MATCH($B244, 'Uganda workforce data - raw'!$B$4:$B$619,0), MATCH("Filled Female",'Uganda workforce data - raw'!$A$4:$F$4,0))*INDEX('Mapping cadres'!$B$1:$Z$616,MATCH($B244, 'Mapping cadres'!$B$1:$B$616,0), MATCH(AC$32,'Mapping cadres'!$B$1:$Z$1,0))</f>
        <v>0</v>
      </c>
      <c r="AD244" s="226">
        <f>INDEX('Uganda workforce data - raw'!$A$4:$F$619,MATCH($B244, 'Uganda workforce data - raw'!$B$4:$B$619,0), MATCH("Filled Female",'Uganda workforce data - raw'!$A$4:$F$4,0))*INDEX('Mapping cadres'!$B$1:$Z$616,MATCH($B244, 'Mapping cadres'!$B$1:$B$616,0), MATCH(AD$32,'Mapping cadres'!$B$1:$Z$1,0))</f>
        <v>0</v>
      </c>
      <c r="AE244" s="226">
        <f>INDEX('Uganda workforce data - raw'!$A$4:$F$619,MATCH($B244, 'Uganda workforce data - raw'!$B$4:$B$619,0), MATCH("Filled Female",'Uganda workforce data - raw'!$A$4:$F$4,0))*INDEX('Mapping cadres'!$B$1:$Z$616,MATCH($B244, 'Mapping cadres'!$B$1:$B$616,0), MATCH(AE$32,'Mapping cadres'!$B$1:$Z$1,0))</f>
        <v>0</v>
      </c>
      <c r="AF244" s="226">
        <f>INDEX('Uganda workforce data - raw'!$A$4:$F$619,MATCH($B244, 'Uganda workforce data - raw'!$B$4:$B$619,0), MATCH("Filled Female",'Uganda workforce data - raw'!$A$4:$F$4,0))*INDEX('Mapping cadres'!$B$1:$Z$616,MATCH($B244, 'Mapping cadres'!$B$1:$B$616,0), MATCH(AF$32,'Mapping cadres'!$B$1:$Z$1,0))</f>
        <v>0</v>
      </c>
      <c r="AG244" s="226">
        <f>INDEX('Uganda workforce data - raw'!$A$4:$F$619,MATCH($B244, 'Uganda workforce data - raw'!$B$4:$B$619,0), MATCH("Filled Female",'Uganda workforce data - raw'!$A$4:$F$4,0))*INDEX('Mapping cadres'!$B$1:$Z$616,MATCH($B244, 'Mapping cadres'!$B$1:$B$616,0), MATCH(AG$32,'Mapping cadres'!$B$1:$Z$1,0))</f>
        <v>0</v>
      </c>
      <c r="AH244" s="226">
        <f>INDEX('Uganda workforce data - raw'!$A$4:$F$619,MATCH($B244, 'Uganda workforce data - raw'!$B$4:$B$619,0), MATCH("Filled Female",'Uganda workforce data - raw'!$A$4:$F$4,0))*INDEX('Mapping cadres'!$B$1:$Z$616,MATCH($B244, 'Mapping cadres'!$B$1:$B$616,0), MATCH(AH$32,'Mapping cadres'!$B$1:$Z$1,0))</f>
        <v>0</v>
      </c>
      <c r="AI244" s="226">
        <f>INDEX('Uganda workforce data - raw'!$A$4:$F$619,MATCH($B244, 'Uganda workforce data - raw'!$B$4:$B$619,0), MATCH("Filled Female",'Uganda workforce data - raw'!$A$4:$F$4,0))*INDEX('Mapping cadres'!$B$1:$Z$616,MATCH($B244, 'Mapping cadres'!$B$1:$B$616,0), MATCH(AI$32,'Mapping cadres'!$B$1:$Z$1,0))</f>
        <v>0</v>
      </c>
      <c r="AJ244" s="226">
        <f>INDEX('Uganda workforce data - raw'!$A$4:$F$619,MATCH($B244, 'Uganda workforce data - raw'!$B$4:$B$619,0), MATCH("Filled Female",'Uganda workforce data - raw'!$A$4:$F$4,0))*INDEX('Mapping cadres'!$B$1:$Z$616,MATCH($B244, 'Mapping cadres'!$B$1:$B$616,0), MATCH(AJ$32,'Mapping cadres'!$B$1:$Z$1,0))</f>
        <v>0</v>
      </c>
      <c r="AK244" s="226">
        <f>INDEX('Uganda workforce data - raw'!$A$4:$F$619,MATCH($B244, 'Uganda workforce data - raw'!$B$4:$B$619,0), MATCH("Filled Female",'Uganda workforce data - raw'!$A$4:$F$4,0))*INDEX('Mapping cadres'!$B$1:$Z$616,MATCH($B244, 'Mapping cadres'!$B$1:$B$616,0), MATCH(AK$32,'Mapping cadres'!$B$1:$Z$1,0))</f>
        <v>0</v>
      </c>
      <c r="AL244" s="226">
        <f>INDEX('Uganda workforce data - raw'!$A$4:$F$619,MATCH($B244, 'Uganda workforce data - raw'!$B$4:$B$619,0), MATCH("Filled Female",'Uganda workforce data - raw'!$A$4:$F$4,0))*INDEX('Mapping cadres'!$B$1:$Z$616,MATCH($B244, 'Mapping cadres'!$B$1:$B$616,0), MATCH(AL$32,'Mapping cadres'!$B$1:$Z$1,0))</f>
        <v>0</v>
      </c>
      <c r="AM244" s="226">
        <f>INDEX('Uganda workforce data - raw'!$A$4:$F$619,MATCH($B244, 'Uganda workforce data - raw'!$B$4:$B$619,0), MATCH("Filled Female",'Uganda workforce data - raw'!$A$4:$F$4,0))*INDEX('Mapping cadres'!$B$1:$Z$616,MATCH($B244, 'Mapping cadres'!$B$1:$B$616,0), MATCH(AM$32,'Mapping cadres'!$B$1:$Z$1,0))</f>
        <v>0</v>
      </c>
      <c r="AN244" s="226">
        <f>INDEX('Uganda workforce data - raw'!$A$4:$F$619,MATCH($B244, 'Uganda workforce data - raw'!$B$4:$B$619,0), MATCH("Filled Female",'Uganda workforce data - raw'!$A$4:$F$4,0))*INDEX('Mapping cadres'!$B$1:$Z$616,MATCH($B244, 'Mapping cadres'!$B$1:$B$616,0), MATCH(AN$32,'Mapping cadres'!$B$1:$Z$1,0))</f>
        <v>0</v>
      </c>
      <c r="AO244" s="226">
        <f>INDEX('Uganda workforce data - raw'!$A$4:$F$619,MATCH($B244, 'Uganda workforce data - raw'!$B$4:$B$619,0), MATCH("Filled Female",'Uganda workforce data - raw'!$A$4:$F$4,0))*INDEX('Mapping cadres'!$B$1:$Z$616,MATCH($B244, 'Mapping cadres'!$B$1:$B$616,0), MATCH(AO$32,'Mapping cadres'!$B$1:$Z$1,0))</f>
        <v>0</v>
      </c>
      <c r="AP244" s="226">
        <f>INDEX('Uganda workforce data - raw'!$A$4:$F$619,MATCH($B244, 'Uganda workforce data - raw'!$B$4:$B$619,0), MATCH("Filled Female",'Uganda workforce data - raw'!$A$4:$F$4,0))*INDEX('Mapping cadres'!$B$1:$Z$616,MATCH($B244, 'Mapping cadres'!$B$1:$B$616,0), MATCH(AP$32,'Mapping cadres'!$B$1:$Z$1,0))</f>
        <v>0</v>
      </c>
      <c r="AQ244" s="226">
        <f>INDEX('Uganda workforce data - raw'!$A$4:$F$619,MATCH($B244, 'Uganda workforce data - raw'!$B$4:$B$619,0), MATCH("Filled Female",'Uganda workforce data - raw'!$A$4:$F$4,0))*INDEX('Mapping cadres'!$B$1:$Z$616,MATCH($B244, 'Mapping cadres'!$B$1:$B$616,0), MATCH(AQ$32,'Mapping cadres'!$B$1:$Z$1,0))</f>
        <v>0</v>
      </c>
      <c r="AR244" s="226">
        <f>INDEX('Uganda workforce data - raw'!$A$4:$F$619,MATCH($B244, 'Uganda workforce data - raw'!$B$4:$B$619,0), MATCH("Filled Female",'Uganda workforce data - raw'!$A$4:$F$4,0))*INDEX('Mapping cadres'!$B$1:$Z$616,MATCH($B244, 'Mapping cadres'!$B$1:$B$616,0), MATCH(AR$32,'Mapping cadres'!$B$1:$Z$1,0))</f>
        <v>0</v>
      </c>
      <c r="AS244" s="226">
        <f>INDEX('Uganda workforce data - raw'!$A$4:$F$619,MATCH($B244, 'Uganda workforce data - raw'!$B$4:$B$619,0), MATCH("Filled Female",'Uganda workforce data - raw'!$A$4:$F$4,0))*INDEX('Mapping cadres'!$B$1:$Z$616,MATCH($B244, 'Mapping cadres'!$B$1:$B$616,0), MATCH(AS$32,'Mapping cadres'!$B$1:$Z$1,0))</f>
        <v>0</v>
      </c>
      <c r="AT244" s="226">
        <f>INDEX('Uganda workforce data - raw'!$A$4:$F$619,MATCH($B244, 'Uganda workforce data - raw'!$B$4:$B$619,0), MATCH("Filled Female",'Uganda workforce data - raw'!$A$4:$F$4,0))*INDEX('Mapping cadres'!$B$1:$Z$616,MATCH($B244, 'Mapping cadres'!$B$1:$B$616,0), MATCH(AT$32,'Mapping cadres'!$B$1:$Z$1,0))</f>
        <v>0</v>
      </c>
      <c r="AU244" s="226">
        <f>INDEX('Uganda workforce data - raw'!$A$4:$F$619,MATCH($B244, 'Uganda workforce data - raw'!$B$4:$B$619,0), MATCH("Filled Female",'Uganda workforce data - raw'!$A$4:$F$4,0))*INDEX('Mapping cadres'!$B$1:$Z$616,MATCH($B244, 'Mapping cadres'!$B$1:$B$616,0), MATCH(AU$32,'Mapping cadres'!$B$1:$Z$1,0))</f>
        <v>0</v>
      </c>
      <c r="AV244" s="226">
        <f>INDEX('Uganda workforce data - raw'!$A$4:$F$619,MATCH($B244, 'Uganda workforce data - raw'!$B$4:$B$619,0), MATCH("Filled Female",'Uganda workforce data - raw'!$A$4:$F$4,0))*INDEX('Mapping cadres'!$B$1:$Z$616,MATCH($B244, 'Mapping cadres'!$B$1:$B$616,0), MATCH(AV$32,'Mapping cadres'!$B$1:$Z$1,0))</f>
        <v>0</v>
      </c>
      <c r="AW244" s="226">
        <f>INDEX('Uganda workforce data - raw'!$A$4:$F$619,MATCH($B244, 'Uganda workforce data - raw'!$B$4:$B$619,0), MATCH("Filled Female",'Uganda workforce data - raw'!$A$4:$F$4,0))*INDEX('Mapping cadres'!$B$1:$Z$616,MATCH($B244, 'Mapping cadres'!$B$1:$B$616,0), MATCH(AW$32,'Mapping cadres'!$B$1:$Z$1,0))</f>
        <v>0</v>
      </c>
      <c r="AX244" s="226">
        <f>INDEX('Uganda workforce data - raw'!$A$4:$F$619,MATCH($B244, 'Uganda workforce data - raw'!$B$4:$B$619,0), MATCH("Filled Female",'Uganda workforce data - raw'!$A$4:$F$4,0))*INDEX('Mapping cadres'!$B$1:$Z$616,MATCH($B244, 'Mapping cadres'!$B$1:$B$616,0), MATCH(AX$32,'Mapping cadres'!$B$1:$Z$1,0))</f>
        <v>0</v>
      </c>
      <c r="AY244" s="226">
        <f t="shared" si="77"/>
        <v>2</v>
      </c>
      <c r="AZ244" s="226">
        <f t="shared" si="78"/>
        <v>0</v>
      </c>
      <c r="BA244" s="226">
        <f t="shared" si="79"/>
        <v>0</v>
      </c>
      <c r="BB244" s="226">
        <f t="shared" si="80"/>
        <v>0</v>
      </c>
      <c r="BC244" s="226">
        <f t="shared" si="81"/>
        <v>0</v>
      </c>
      <c r="BD244" s="226">
        <f t="shared" si="82"/>
        <v>0</v>
      </c>
      <c r="BE244" s="226">
        <f t="shared" si="83"/>
        <v>0</v>
      </c>
      <c r="BF244" s="226">
        <f t="shared" si="84"/>
        <v>0</v>
      </c>
      <c r="BG244" s="226">
        <f t="shared" si="85"/>
        <v>0</v>
      </c>
      <c r="BH244" s="226">
        <f t="shared" si="86"/>
        <v>0</v>
      </c>
      <c r="BI244" s="226">
        <f t="shared" si="87"/>
        <v>0</v>
      </c>
      <c r="BJ244" s="226">
        <f t="shared" si="88"/>
        <v>0</v>
      </c>
      <c r="BK244" s="226">
        <f t="shared" si="89"/>
        <v>0</v>
      </c>
      <c r="BL244" s="226">
        <f t="shared" si="90"/>
        <v>0</v>
      </c>
      <c r="BM244" s="226">
        <f t="shared" si="91"/>
        <v>0</v>
      </c>
      <c r="BN244" s="226">
        <f t="shared" si="92"/>
        <v>0</v>
      </c>
      <c r="BO244" s="226">
        <f t="shared" si="93"/>
        <v>0</v>
      </c>
      <c r="BP244" s="226">
        <f t="shared" si="94"/>
        <v>0</v>
      </c>
      <c r="BQ244" s="226">
        <f t="shared" si="95"/>
        <v>0</v>
      </c>
      <c r="BR244" s="226">
        <f t="shared" si="96"/>
        <v>0</v>
      </c>
      <c r="BS244" s="226">
        <f t="shared" si="97"/>
        <v>0</v>
      </c>
      <c r="BT244" s="226">
        <f t="shared" si="98"/>
        <v>0</v>
      </c>
      <c r="BU244" s="226">
        <f t="shared" si="99"/>
        <v>0</v>
      </c>
      <c r="BV244" s="226">
        <f t="shared" si="100"/>
        <v>0</v>
      </c>
    </row>
    <row r="245" spans="1:74">
      <c r="A245" s="226">
        <v>213</v>
      </c>
      <c r="B245" s="226" t="s">
        <v>1517</v>
      </c>
      <c r="C245" s="226">
        <f>INDEX('Uganda workforce data - raw'!$A$4:$F$619,MATCH($B245, 'Uganda workforce data - raw'!$B$4:$B$619,0), MATCH("Filled Male",'Uganda workforce data - raw'!$A$4:$F$4,0))*INDEX('Mapping cadres'!$B$1:$Z$616,MATCH($B245, 'Mapping cadres'!$B$1:$B$616,0), MATCH(C$32,'Mapping cadres'!$B$1:$Z$1,0))</f>
        <v>8</v>
      </c>
      <c r="D245" s="226">
        <f>INDEX('Uganda workforce data - raw'!$A$4:$F$619,MATCH($B245, 'Uganda workforce data - raw'!$B$4:$B$619,0), MATCH("Filled Male",'Uganda workforce data - raw'!$A$4:$F$4,0))*INDEX('Mapping cadres'!$B$1:$Z$616,MATCH($B245, 'Mapping cadres'!$B$1:$B$616,0), MATCH(D$32,'Mapping cadres'!$B$1:$Z$1,0))</f>
        <v>0</v>
      </c>
      <c r="E245" s="226">
        <f>INDEX('Uganda workforce data - raw'!$A$4:$F$619,MATCH($B245, 'Uganda workforce data - raw'!$B$4:$B$619,0), MATCH("Filled Male",'Uganda workforce data - raw'!$A$4:$F$4,0))*INDEX('Mapping cadres'!$B$1:$Z$616,MATCH($B245, 'Mapping cadres'!$B$1:$B$616,0), MATCH(E$32,'Mapping cadres'!$B$1:$Z$1,0))</f>
        <v>0</v>
      </c>
      <c r="F245" s="226">
        <f>INDEX('Uganda workforce data - raw'!$A$4:$F$619,MATCH($B245, 'Uganda workforce data - raw'!$B$4:$B$619,0), MATCH("Filled Male",'Uganda workforce data - raw'!$A$4:$F$4,0))*INDEX('Mapping cadres'!$B$1:$Z$616,MATCH($B245, 'Mapping cadres'!$B$1:$B$616,0), MATCH(F$32,'Mapping cadres'!$B$1:$Z$1,0))</f>
        <v>0</v>
      </c>
      <c r="G245" s="226">
        <f>INDEX('Uganda workforce data - raw'!$A$4:$F$619,MATCH($B245, 'Uganda workforce data - raw'!$B$4:$B$619,0), MATCH("Filled Male",'Uganda workforce data - raw'!$A$4:$F$4,0))*INDEX('Mapping cadres'!$B$1:$Z$616,MATCH($B245, 'Mapping cadres'!$B$1:$B$616,0), MATCH(G$32,'Mapping cadres'!$B$1:$Z$1,0))</f>
        <v>0</v>
      </c>
      <c r="H245" s="226">
        <f>INDEX('Uganda workforce data - raw'!$A$4:$F$619,MATCH($B245, 'Uganda workforce data - raw'!$B$4:$B$619,0), MATCH("Filled Male",'Uganda workforce data - raw'!$A$4:$F$4,0))*INDEX('Mapping cadres'!$B$1:$Z$616,MATCH($B245, 'Mapping cadres'!$B$1:$B$616,0), MATCH(H$32,'Mapping cadres'!$B$1:$Z$1,0))</f>
        <v>0</v>
      </c>
      <c r="I245" s="226">
        <f>INDEX('Uganda workforce data - raw'!$A$4:$F$619,MATCH($B245, 'Uganda workforce data - raw'!$B$4:$B$619,0), MATCH("Filled Male",'Uganda workforce data - raw'!$A$4:$F$4,0))*INDEX('Mapping cadres'!$B$1:$Z$616,MATCH($B245, 'Mapping cadres'!$B$1:$B$616,0), MATCH(I$32,'Mapping cadres'!$B$1:$Z$1,0))</f>
        <v>0</v>
      </c>
      <c r="J245" s="226">
        <f>INDEX('Uganda workforce data - raw'!$A$4:$F$619,MATCH($B245, 'Uganda workforce data - raw'!$B$4:$B$619,0), MATCH("Filled Male",'Uganda workforce data - raw'!$A$4:$F$4,0))*INDEX('Mapping cadres'!$B$1:$Z$616,MATCH($B245, 'Mapping cadres'!$B$1:$B$616,0), MATCH(J$32,'Mapping cadres'!$B$1:$Z$1,0))</f>
        <v>0</v>
      </c>
      <c r="K245" s="226">
        <f>INDEX('Uganda workforce data - raw'!$A$4:$F$619,MATCH($B245, 'Uganda workforce data - raw'!$B$4:$B$619,0), MATCH("Filled Male",'Uganda workforce data - raw'!$A$4:$F$4,0))*INDEX('Mapping cadres'!$B$1:$Z$616,MATCH($B245, 'Mapping cadres'!$B$1:$B$616,0), MATCH(K$32,'Mapping cadres'!$B$1:$Z$1,0))</f>
        <v>0</v>
      </c>
      <c r="L245" s="226">
        <f>INDEX('Uganda workforce data - raw'!$A$4:$F$619,MATCH($B245, 'Uganda workforce data - raw'!$B$4:$B$619,0), MATCH("Filled Male",'Uganda workforce data - raw'!$A$4:$F$4,0))*INDEX('Mapping cadres'!$B$1:$Z$616,MATCH($B245, 'Mapping cadres'!$B$1:$B$616,0), MATCH(L$32,'Mapping cadres'!$B$1:$Z$1,0))</f>
        <v>0</v>
      </c>
      <c r="M245" s="226">
        <f>INDEX('Uganda workforce data - raw'!$A$4:$F$619,MATCH($B245, 'Uganda workforce data - raw'!$B$4:$B$619,0), MATCH("Filled Male",'Uganda workforce data - raw'!$A$4:$F$4,0))*INDEX('Mapping cadres'!$B$1:$Z$616,MATCH($B245, 'Mapping cadres'!$B$1:$B$616,0), MATCH(M$32,'Mapping cadres'!$B$1:$Z$1,0))</f>
        <v>0</v>
      </c>
      <c r="N245" s="226">
        <f>INDEX('Uganda workforce data - raw'!$A$4:$F$619,MATCH($B245, 'Uganda workforce data - raw'!$B$4:$B$619,0), MATCH("Filled Male",'Uganda workforce data - raw'!$A$4:$F$4,0))*INDEX('Mapping cadres'!$B$1:$Z$616,MATCH($B245, 'Mapping cadres'!$B$1:$B$616,0), MATCH(N$32,'Mapping cadres'!$B$1:$Z$1,0))</f>
        <v>0</v>
      </c>
      <c r="O245" s="226">
        <f>INDEX('Uganda workforce data - raw'!$A$4:$F$619,MATCH($B245, 'Uganda workforce data - raw'!$B$4:$B$619,0), MATCH("Filled Male",'Uganda workforce data - raw'!$A$4:$F$4,0))*INDEX('Mapping cadres'!$B$1:$Z$616,MATCH($B245, 'Mapping cadres'!$B$1:$B$616,0), MATCH(O$32,'Mapping cadres'!$B$1:$Z$1,0))</f>
        <v>0</v>
      </c>
      <c r="P245" s="226">
        <f>INDEX('Uganda workforce data - raw'!$A$4:$F$619,MATCH($B245, 'Uganda workforce data - raw'!$B$4:$B$619,0), MATCH("Filled Male",'Uganda workforce data - raw'!$A$4:$F$4,0))*INDEX('Mapping cadres'!$B$1:$Z$616,MATCH($B245, 'Mapping cadres'!$B$1:$B$616,0), MATCH(P$32,'Mapping cadres'!$B$1:$Z$1,0))</f>
        <v>0</v>
      </c>
      <c r="Q245" s="226">
        <f>INDEX('Uganda workforce data - raw'!$A$4:$F$619,MATCH($B245, 'Uganda workforce data - raw'!$B$4:$B$619,0), MATCH("Filled Male",'Uganda workforce data - raw'!$A$4:$F$4,0))*INDEX('Mapping cadres'!$B$1:$Z$616,MATCH($B245, 'Mapping cadres'!$B$1:$B$616,0), MATCH(Q$32,'Mapping cadres'!$B$1:$Z$1,0))</f>
        <v>0</v>
      </c>
      <c r="R245" s="226">
        <f>INDEX('Uganda workforce data - raw'!$A$4:$F$619,MATCH($B245, 'Uganda workforce data - raw'!$B$4:$B$619,0), MATCH("Filled Male",'Uganda workforce data - raw'!$A$4:$F$4,0))*INDEX('Mapping cadres'!$B$1:$Z$616,MATCH($B245, 'Mapping cadres'!$B$1:$B$616,0), MATCH(R$32,'Mapping cadres'!$B$1:$Z$1,0))</f>
        <v>0</v>
      </c>
      <c r="S245" s="226">
        <f>INDEX('Uganda workforce data - raw'!$A$4:$F$619,MATCH($B245, 'Uganda workforce data - raw'!$B$4:$B$619,0), MATCH("Filled Male",'Uganda workforce data - raw'!$A$4:$F$4,0))*INDEX('Mapping cadres'!$B$1:$Z$616,MATCH($B245, 'Mapping cadres'!$B$1:$B$616,0), MATCH(S$32,'Mapping cadres'!$B$1:$Z$1,0))</f>
        <v>0</v>
      </c>
      <c r="T245" s="226">
        <f>INDEX('Uganda workforce data - raw'!$A$4:$F$619,MATCH($B245, 'Uganda workforce data - raw'!$B$4:$B$619,0), MATCH("Filled Male",'Uganda workforce data - raw'!$A$4:$F$4,0))*INDEX('Mapping cadres'!$B$1:$Z$616,MATCH($B245, 'Mapping cadres'!$B$1:$B$616,0), MATCH(T$32,'Mapping cadres'!$B$1:$Z$1,0))</f>
        <v>0</v>
      </c>
      <c r="U245" s="226">
        <f>INDEX('Uganda workforce data - raw'!$A$4:$F$619,MATCH($B245, 'Uganda workforce data - raw'!$B$4:$B$619,0), MATCH("Filled Male",'Uganda workforce data - raw'!$A$4:$F$4,0))*INDEX('Mapping cadres'!$B$1:$Z$616,MATCH($B245, 'Mapping cadres'!$B$1:$B$616,0), MATCH(U$32,'Mapping cadres'!$B$1:$Z$1,0))</f>
        <v>0</v>
      </c>
      <c r="V245" s="226">
        <f>INDEX('Uganda workforce data - raw'!$A$4:$F$619,MATCH($B245, 'Uganda workforce data - raw'!$B$4:$B$619,0), MATCH("Filled Male",'Uganda workforce data - raw'!$A$4:$F$4,0))*INDEX('Mapping cadres'!$B$1:$Z$616,MATCH($B245, 'Mapping cadres'!$B$1:$B$616,0), MATCH(V$32,'Mapping cadres'!$B$1:$Z$1,0))</f>
        <v>0</v>
      </c>
      <c r="W245" s="226">
        <f>INDEX('Uganda workforce data - raw'!$A$4:$F$619,MATCH($B245, 'Uganda workforce data - raw'!$B$4:$B$619,0), MATCH("Filled Male",'Uganda workforce data - raw'!$A$4:$F$4,0))*INDEX('Mapping cadres'!$B$1:$Z$616,MATCH($B245, 'Mapping cadres'!$B$1:$B$616,0), MATCH(W$32,'Mapping cadres'!$B$1:$Z$1,0))</f>
        <v>0</v>
      </c>
      <c r="X245" s="226">
        <f>INDEX('Uganda workforce data - raw'!$A$4:$F$619,MATCH($B245, 'Uganda workforce data - raw'!$B$4:$B$619,0), MATCH("Filled Male",'Uganda workforce data - raw'!$A$4:$F$4,0))*INDEX('Mapping cadres'!$B$1:$Z$616,MATCH($B245, 'Mapping cadres'!$B$1:$B$616,0), MATCH(X$32,'Mapping cadres'!$B$1:$Z$1,0))</f>
        <v>0</v>
      </c>
      <c r="Y245" s="226">
        <f>INDEX('Uganda workforce data - raw'!$A$4:$F$619,MATCH($B245, 'Uganda workforce data - raw'!$B$4:$B$619,0), MATCH("Filled Male",'Uganda workforce data - raw'!$A$4:$F$4,0))*INDEX('Mapping cadres'!$B$1:$Z$616,MATCH($B245, 'Mapping cadres'!$B$1:$B$616,0), MATCH(Y$32,'Mapping cadres'!$B$1:$Z$1,0))</f>
        <v>0</v>
      </c>
      <c r="Z245" s="226">
        <f>INDEX('Uganda workforce data - raw'!$A$4:$F$619,MATCH($B245, 'Uganda workforce data - raw'!$B$4:$B$619,0), MATCH("Filled Male",'Uganda workforce data - raw'!$A$4:$F$4,0))*INDEX('Mapping cadres'!$B$1:$Z$616,MATCH($B245, 'Mapping cadres'!$B$1:$B$616,0), MATCH(Z$32,'Mapping cadres'!$B$1:$Z$1,0))</f>
        <v>0</v>
      </c>
      <c r="AA245" s="226">
        <f>INDEX('Uganda workforce data - raw'!$A$4:$F$619,MATCH($B245, 'Uganda workforce data - raw'!$B$4:$B$619,0), MATCH("Filled Female",'Uganda workforce data - raw'!$A$4:$F$4,0))*INDEX('Mapping cadres'!$B$1:$Z$616,MATCH($B245, 'Mapping cadres'!$B$1:$B$616,0), MATCH(AA$32,'Mapping cadres'!$B$1:$Z$1,0))</f>
        <v>1</v>
      </c>
      <c r="AB245" s="226">
        <f>INDEX('Uganda workforce data - raw'!$A$4:$F$619,MATCH($B245, 'Uganda workforce data - raw'!$B$4:$B$619,0), MATCH("Filled Female",'Uganda workforce data - raw'!$A$4:$F$4,0))*INDEX('Mapping cadres'!$B$1:$Z$616,MATCH($B245, 'Mapping cadres'!$B$1:$B$616,0), MATCH(AB$32,'Mapping cadres'!$B$1:$Z$1,0))</f>
        <v>0</v>
      </c>
      <c r="AC245" s="226">
        <f>INDEX('Uganda workforce data - raw'!$A$4:$F$619,MATCH($B245, 'Uganda workforce data - raw'!$B$4:$B$619,0), MATCH("Filled Female",'Uganda workforce data - raw'!$A$4:$F$4,0))*INDEX('Mapping cadres'!$B$1:$Z$616,MATCH($B245, 'Mapping cadres'!$B$1:$B$616,0), MATCH(AC$32,'Mapping cadres'!$B$1:$Z$1,0))</f>
        <v>0</v>
      </c>
      <c r="AD245" s="226">
        <f>INDEX('Uganda workforce data - raw'!$A$4:$F$619,MATCH($B245, 'Uganda workforce data - raw'!$B$4:$B$619,0), MATCH("Filled Female",'Uganda workforce data - raw'!$A$4:$F$4,0))*INDEX('Mapping cadres'!$B$1:$Z$616,MATCH($B245, 'Mapping cadres'!$B$1:$B$616,0), MATCH(AD$32,'Mapping cadres'!$B$1:$Z$1,0))</f>
        <v>0</v>
      </c>
      <c r="AE245" s="226">
        <f>INDEX('Uganda workforce data - raw'!$A$4:$F$619,MATCH($B245, 'Uganda workforce data - raw'!$B$4:$B$619,0), MATCH("Filled Female",'Uganda workforce data - raw'!$A$4:$F$4,0))*INDEX('Mapping cadres'!$B$1:$Z$616,MATCH($B245, 'Mapping cadres'!$B$1:$B$616,0), MATCH(AE$32,'Mapping cadres'!$B$1:$Z$1,0))</f>
        <v>0</v>
      </c>
      <c r="AF245" s="226">
        <f>INDEX('Uganda workforce data - raw'!$A$4:$F$619,MATCH($B245, 'Uganda workforce data - raw'!$B$4:$B$619,0), MATCH("Filled Female",'Uganda workforce data - raw'!$A$4:$F$4,0))*INDEX('Mapping cadres'!$B$1:$Z$616,MATCH($B245, 'Mapping cadres'!$B$1:$B$616,0), MATCH(AF$32,'Mapping cadres'!$B$1:$Z$1,0))</f>
        <v>0</v>
      </c>
      <c r="AG245" s="226">
        <f>INDEX('Uganda workforce data - raw'!$A$4:$F$619,MATCH($B245, 'Uganda workforce data - raw'!$B$4:$B$619,0), MATCH("Filled Female",'Uganda workforce data - raw'!$A$4:$F$4,0))*INDEX('Mapping cadres'!$B$1:$Z$616,MATCH($B245, 'Mapping cadres'!$B$1:$B$616,0), MATCH(AG$32,'Mapping cadres'!$B$1:$Z$1,0))</f>
        <v>0</v>
      </c>
      <c r="AH245" s="226">
        <f>INDEX('Uganda workforce data - raw'!$A$4:$F$619,MATCH($B245, 'Uganda workforce data - raw'!$B$4:$B$619,0), MATCH("Filled Female",'Uganda workforce data - raw'!$A$4:$F$4,0))*INDEX('Mapping cadres'!$B$1:$Z$616,MATCH($B245, 'Mapping cadres'!$B$1:$B$616,0), MATCH(AH$32,'Mapping cadres'!$B$1:$Z$1,0))</f>
        <v>0</v>
      </c>
      <c r="AI245" s="226">
        <f>INDEX('Uganda workforce data - raw'!$A$4:$F$619,MATCH($B245, 'Uganda workforce data - raw'!$B$4:$B$619,0), MATCH("Filled Female",'Uganda workforce data - raw'!$A$4:$F$4,0))*INDEX('Mapping cadres'!$B$1:$Z$616,MATCH($B245, 'Mapping cadres'!$B$1:$B$616,0), MATCH(AI$32,'Mapping cadres'!$B$1:$Z$1,0))</f>
        <v>0</v>
      </c>
      <c r="AJ245" s="226">
        <f>INDEX('Uganda workforce data - raw'!$A$4:$F$619,MATCH($B245, 'Uganda workforce data - raw'!$B$4:$B$619,0), MATCH("Filled Female",'Uganda workforce data - raw'!$A$4:$F$4,0))*INDEX('Mapping cadres'!$B$1:$Z$616,MATCH($B245, 'Mapping cadres'!$B$1:$B$616,0), MATCH(AJ$32,'Mapping cadres'!$B$1:$Z$1,0))</f>
        <v>0</v>
      </c>
      <c r="AK245" s="226">
        <f>INDEX('Uganda workforce data - raw'!$A$4:$F$619,MATCH($B245, 'Uganda workforce data - raw'!$B$4:$B$619,0), MATCH("Filled Female",'Uganda workforce data - raw'!$A$4:$F$4,0))*INDEX('Mapping cadres'!$B$1:$Z$616,MATCH($B245, 'Mapping cadres'!$B$1:$B$616,0), MATCH(AK$32,'Mapping cadres'!$B$1:$Z$1,0))</f>
        <v>0</v>
      </c>
      <c r="AL245" s="226">
        <f>INDEX('Uganda workforce data - raw'!$A$4:$F$619,MATCH($B245, 'Uganda workforce data - raw'!$B$4:$B$619,0), MATCH("Filled Female",'Uganda workforce data - raw'!$A$4:$F$4,0))*INDEX('Mapping cadres'!$B$1:$Z$616,MATCH($B245, 'Mapping cadres'!$B$1:$B$616,0), MATCH(AL$32,'Mapping cadres'!$B$1:$Z$1,0))</f>
        <v>0</v>
      </c>
      <c r="AM245" s="226">
        <f>INDEX('Uganda workforce data - raw'!$A$4:$F$619,MATCH($B245, 'Uganda workforce data - raw'!$B$4:$B$619,0), MATCH("Filled Female",'Uganda workforce data - raw'!$A$4:$F$4,0))*INDEX('Mapping cadres'!$B$1:$Z$616,MATCH($B245, 'Mapping cadres'!$B$1:$B$616,0), MATCH(AM$32,'Mapping cadres'!$B$1:$Z$1,0))</f>
        <v>0</v>
      </c>
      <c r="AN245" s="226">
        <f>INDEX('Uganda workforce data - raw'!$A$4:$F$619,MATCH($B245, 'Uganda workforce data - raw'!$B$4:$B$619,0), MATCH("Filled Female",'Uganda workforce data - raw'!$A$4:$F$4,0))*INDEX('Mapping cadres'!$B$1:$Z$616,MATCH($B245, 'Mapping cadres'!$B$1:$B$616,0), MATCH(AN$32,'Mapping cadres'!$B$1:$Z$1,0))</f>
        <v>0</v>
      </c>
      <c r="AO245" s="226">
        <f>INDEX('Uganda workforce data - raw'!$A$4:$F$619,MATCH($B245, 'Uganda workforce data - raw'!$B$4:$B$619,0), MATCH("Filled Female",'Uganda workforce data - raw'!$A$4:$F$4,0))*INDEX('Mapping cadres'!$B$1:$Z$616,MATCH($B245, 'Mapping cadres'!$B$1:$B$616,0), MATCH(AO$32,'Mapping cadres'!$B$1:$Z$1,0))</f>
        <v>0</v>
      </c>
      <c r="AP245" s="226">
        <f>INDEX('Uganda workforce data - raw'!$A$4:$F$619,MATCH($B245, 'Uganda workforce data - raw'!$B$4:$B$619,0), MATCH("Filled Female",'Uganda workforce data - raw'!$A$4:$F$4,0))*INDEX('Mapping cadres'!$B$1:$Z$616,MATCH($B245, 'Mapping cadres'!$B$1:$B$616,0), MATCH(AP$32,'Mapping cadres'!$B$1:$Z$1,0))</f>
        <v>0</v>
      </c>
      <c r="AQ245" s="226">
        <f>INDEX('Uganda workforce data - raw'!$A$4:$F$619,MATCH($B245, 'Uganda workforce data - raw'!$B$4:$B$619,0), MATCH("Filled Female",'Uganda workforce data - raw'!$A$4:$F$4,0))*INDEX('Mapping cadres'!$B$1:$Z$616,MATCH($B245, 'Mapping cadres'!$B$1:$B$616,0), MATCH(AQ$32,'Mapping cadres'!$B$1:$Z$1,0))</f>
        <v>0</v>
      </c>
      <c r="AR245" s="226">
        <f>INDEX('Uganda workforce data - raw'!$A$4:$F$619,MATCH($B245, 'Uganda workforce data - raw'!$B$4:$B$619,0), MATCH("Filled Female",'Uganda workforce data - raw'!$A$4:$F$4,0))*INDEX('Mapping cadres'!$B$1:$Z$616,MATCH($B245, 'Mapping cadres'!$B$1:$B$616,0), MATCH(AR$32,'Mapping cadres'!$B$1:$Z$1,0))</f>
        <v>0</v>
      </c>
      <c r="AS245" s="226">
        <f>INDEX('Uganda workforce data - raw'!$A$4:$F$619,MATCH($B245, 'Uganda workforce data - raw'!$B$4:$B$619,0), MATCH("Filled Female",'Uganda workforce data - raw'!$A$4:$F$4,0))*INDEX('Mapping cadres'!$B$1:$Z$616,MATCH($B245, 'Mapping cadres'!$B$1:$B$616,0), MATCH(AS$32,'Mapping cadres'!$B$1:$Z$1,0))</f>
        <v>0</v>
      </c>
      <c r="AT245" s="226">
        <f>INDEX('Uganda workforce data - raw'!$A$4:$F$619,MATCH($B245, 'Uganda workforce data - raw'!$B$4:$B$619,0), MATCH("Filled Female",'Uganda workforce data - raw'!$A$4:$F$4,0))*INDEX('Mapping cadres'!$B$1:$Z$616,MATCH($B245, 'Mapping cadres'!$B$1:$B$616,0), MATCH(AT$32,'Mapping cadres'!$B$1:$Z$1,0))</f>
        <v>0</v>
      </c>
      <c r="AU245" s="226">
        <f>INDEX('Uganda workforce data - raw'!$A$4:$F$619,MATCH($B245, 'Uganda workforce data - raw'!$B$4:$B$619,0), MATCH("Filled Female",'Uganda workforce data - raw'!$A$4:$F$4,0))*INDEX('Mapping cadres'!$B$1:$Z$616,MATCH($B245, 'Mapping cadres'!$B$1:$B$616,0), MATCH(AU$32,'Mapping cadres'!$B$1:$Z$1,0))</f>
        <v>0</v>
      </c>
      <c r="AV245" s="226">
        <f>INDEX('Uganda workforce data - raw'!$A$4:$F$619,MATCH($B245, 'Uganda workforce data - raw'!$B$4:$B$619,0), MATCH("Filled Female",'Uganda workforce data - raw'!$A$4:$F$4,0))*INDEX('Mapping cadres'!$B$1:$Z$616,MATCH($B245, 'Mapping cadres'!$B$1:$B$616,0), MATCH(AV$32,'Mapping cadres'!$B$1:$Z$1,0))</f>
        <v>0</v>
      </c>
      <c r="AW245" s="226">
        <f>INDEX('Uganda workforce data - raw'!$A$4:$F$619,MATCH($B245, 'Uganda workforce data - raw'!$B$4:$B$619,0), MATCH("Filled Female",'Uganda workforce data - raw'!$A$4:$F$4,0))*INDEX('Mapping cadres'!$B$1:$Z$616,MATCH($B245, 'Mapping cadres'!$B$1:$B$616,0), MATCH(AW$32,'Mapping cadres'!$B$1:$Z$1,0))</f>
        <v>0</v>
      </c>
      <c r="AX245" s="226">
        <f>INDEX('Uganda workforce data - raw'!$A$4:$F$619,MATCH($B245, 'Uganda workforce data - raw'!$B$4:$B$619,0), MATCH("Filled Female",'Uganda workforce data - raw'!$A$4:$F$4,0))*INDEX('Mapping cadres'!$B$1:$Z$616,MATCH($B245, 'Mapping cadres'!$B$1:$B$616,0), MATCH(AX$32,'Mapping cadres'!$B$1:$Z$1,0))</f>
        <v>0</v>
      </c>
      <c r="AY245" s="226">
        <f t="shared" si="77"/>
        <v>9</v>
      </c>
      <c r="AZ245" s="226">
        <f t="shared" si="78"/>
        <v>0</v>
      </c>
      <c r="BA245" s="226">
        <f t="shared" si="79"/>
        <v>0</v>
      </c>
      <c r="BB245" s="226">
        <f t="shared" si="80"/>
        <v>0</v>
      </c>
      <c r="BC245" s="226">
        <f t="shared" si="81"/>
        <v>0</v>
      </c>
      <c r="BD245" s="226">
        <f t="shared" si="82"/>
        <v>0</v>
      </c>
      <c r="BE245" s="226">
        <f t="shared" si="83"/>
        <v>0</v>
      </c>
      <c r="BF245" s="226">
        <f t="shared" si="84"/>
        <v>0</v>
      </c>
      <c r="BG245" s="226">
        <f t="shared" si="85"/>
        <v>0</v>
      </c>
      <c r="BH245" s="226">
        <f t="shared" si="86"/>
        <v>0</v>
      </c>
      <c r="BI245" s="226">
        <f t="shared" si="87"/>
        <v>0</v>
      </c>
      <c r="BJ245" s="226">
        <f t="shared" si="88"/>
        <v>0</v>
      </c>
      <c r="BK245" s="226">
        <f t="shared" si="89"/>
        <v>0</v>
      </c>
      <c r="BL245" s="226">
        <f t="shared" si="90"/>
        <v>0</v>
      </c>
      <c r="BM245" s="226">
        <f t="shared" si="91"/>
        <v>0</v>
      </c>
      <c r="BN245" s="226">
        <f t="shared" si="92"/>
        <v>0</v>
      </c>
      <c r="BO245" s="226">
        <f t="shared" si="93"/>
        <v>0</v>
      </c>
      <c r="BP245" s="226">
        <f t="shared" si="94"/>
        <v>0</v>
      </c>
      <c r="BQ245" s="226">
        <f t="shared" si="95"/>
        <v>0</v>
      </c>
      <c r="BR245" s="226">
        <f t="shared" si="96"/>
        <v>0</v>
      </c>
      <c r="BS245" s="226">
        <f t="shared" si="97"/>
        <v>0</v>
      </c>
      <c r="BT245" s="226">
        <f t="shared" si="98"/>
        <v>0</v>
      </c>
      <c r="BU245" s="226">
        <f t="shared" si="99"/>
        <v>0</v>
      </c>
      <c r="BV245" s="226">
        <f t="shared" si="100"/>
        <v>0</v>
      </c>
    </row>
    <row r="246" spans="1:74">
      <c r="A246" s="226">
        <v>214</v>
      </c>
      <c r="B246" s="226" t="s">
        <v>1518</v>
      </c>
      <c r="C246" s="226">
        <f>INDEX('Uganda workforce data - raw'!$A$4:$F$619,MATCH($B246, 'Uganda workforce data - raw'!$B$4:$B$619,0), MATCH("Filled Male",'Uganda workforce data - raw'!$A$4:$F$4,0))*INDEX('Mapping cadres'!$B$1:$Z$616,MATCH($B246, 'Mapping cadres'!$B$1:$B$616,0), MATCH(C$32,'Mapping cadres'!$B$1:$Z$1,0))</f>
        <v>0</v>
      </c>
      <c r="D246" s="226">
        <f>INDEX('Uganda workforce data - raw'!$A$4:$F$619,MATCH($B246, 'Uganda workforce data - raw'!$B$4:$B$619,0), MATCH("Filled Male",'Uganda workforce data - raw'!$A$4:$F$4,0))*INDEX('Mapping cadres'!$B$1:$Z$616,MATCH($B246, 'Mapping cadres'!$B$1:$B$616,0), MATCH(D$32,'Mapping cadres'!$B$1:$Z$1,0))</f>
        <v>0</v>
      </c>
      <c r="E246" s="226">
        <f>INDEX('Uganda workforce data - raw'!$A$4:$F$619,MATCH($B246, 'Uganda workforce data - raw'!$B$4:$B$619,0), MATCH("Filled Male",'Uganda workforce data - raw'!$A$4:$F$4,0))*INDEX('Mapping cadres'!$B$1:$Z$616,MATCH($B246, 'Mapping cadres'!$B$1:$B$616,0), MATCH(E$32,'Mapping cadres'!$B$1:$Z$1,0))</f>
        <v>0</v>
      </c>
      <c r="F246" s="226">
        <f>INDEX('Uganda workforce data - raw'!$A$4:$F$619,MATCH($B246, 'Uganda workforce data - raw'!$B$4:$B$619,0), MATCH("Filled Male",'Uganda workforce data - raw'!$A$4:$F$4,0))*INDEX('Mapping cadres'!$B$1:$Z$616,MATCH($B246, 'Mapping cadres'!$B$1:$B$616,0), MATCH(F$32,'Mapping cadres'!$B$1:$Z$1,0))</f>
        <v>0</v>
      </c>
      <c r="G246" s="226">
        <f>INDEX('Uganda workforce data - raw'!$A$4:$F$619,MATCH($B246, 'Uganda workforce data - raw'!$B$4:$B$619,0), MATCH("Filled Male",'Uganda workforce data - raw'!$A$4:$F$4,0))*INDEX('Mapping cadres'!$B$1:$Z$616,MATCH($B246, 'Mapping cadres'!$B$1:$B$616,0), MATCH(G$32,'Mapping cadres'!$B$1:$Z$1,0))</f>
        <v>0</v>
      </c>
      <c r="H246" s="226">
        <f>INDEX('Uganda workforce data - raw'!$A$4:$F$619,MATCH($B246, 'Uganda workforce data - raw'!$B$4:$B$619,0), MATCH("Filled Male",'Uganda workforce data - raw'!$A$4:$F$4,0))*INDEX('Mapping cadres'!$B$1:$Z$616,MATCH($B246, 'Mapping cadres'!$B$1:$B$616,0), MATCH(H$32,'Mapping cadres'!$B$1:$Z$1,0))</f>
        <v>0</v>
      </c>
      <c r="I246" s="226">
        <f>INDEX('Uganda workforce data - raw'!$A$4:$F$619,MATCH($B246, 'Uganda workforce data - raw'!$B$4:$B$619,0), MATCH("Filled Male",'Uganda workforce data - raw'!$A$4:$F$4,0))*INDEX('Mapping cadres'!$B$1:$Z$616,MATCH($B246, 'Mapping cadres'!$B$1:$B$616,0), MATCH(I$32,'Mapping cadres'!$B$1:$Z$1,0))</f>
        <v>0</v>
      </c>
      <c r="J246" s="226">
        <f>INDEX('Uganda workforce data - raw'!$A$4:$F$619,MATCH($B246, 'Uganda workforce data - raw'!$B$4:$B$619,0), MATCH("Filled Male",'Uganda workforce data - raw'!$A$4:$F$4,0))*INDEX('Mapping cadres'!$B$1:$Z$616,MATCH($B246, 'Mapping cadres'!$B$1:$B$616,0), MATCH(J$32,'Mapping cadres'!$B$1:$Z$1,0))</f>
        <v>0</v>
      </c>
      <c r="K246" s="226">
        <f>INDEX('Uganda workforce data - raw'!$A$4:$F$619,MATCH($B246, 'Uganda workforce data - raw'!$B$4:$B$619,0), MATCH("Filled Male",'Uganda workforce data - raw'!$A$4:$F$4,0))*INDEX('Mapping cadres'!$B$1:$Z$616,MATCH($B246, 'Mapping cadres'!$B$1:$B$616,0), MATCH(K$32,'Mapping cadres'!$B$1:$Z$1,0))</f>
        <v>0</v>
      </c>
      <c r="L246" s="226">
        <f>INDEX('Uganda workforce data - raw'!$A$4:$F$619,MATCH($B246, 'Uganda workforce data - raw'!$B$4:$B$619,0), MATCH("Filled Male",'Uganda workforce data - raw'!$A$4:$F$4,0))*INDEX('Mapping cadres'!$B$1:$Z$616,MATCH($B246, 'Mapping cadres'!$B$1:$B$616,0), MATCH(L$32,'Mapping cadres'!$B$1:$Z$1,0))</f>
        <v>0</v>
      </c>
      <c r="M246" s="226">
        <f>INDEX('Uganda workforce data - raw'!$A$4:$F$619,MATCH($B246, 'Uganda workforce data - raw'!$B$4:$B$619,0), MATCH("Filled Male",'Uganda workforce data - raw'!$A$4:$F$4,0))*INDEX('Mapping cadres'!$B$1:$Z$616,MATCH($B246, 'Mapping cadres'!$B$1:$B$616,0), MATCH(M$32,'Mapping cadres'!$B$1:$Z$1,0))</f>
        <v>0</v>
      </c>
      <c r="N246" s="226">
        <f>INDEX('Uganda workforce data - raw'!$A$4:$F$619,MATCH($B246, 'Uganda workforce data - raw'!$B$4:$B$619,0), MATCH("Filled Male",'Uganda workforce data - raw'!$A$4:$F$4,0))*INDEX('Mapping cadres'!$B$1:$Z$616,MATCH($B246, 'Mapping cadres'!$B$1:$B$616,0), MATCH(N$32,'Mapping cadres'!$B$1:$Z$1,0))</f>
        <v>0</v>
      </c>
      <c r="O246" s="226">
        <f>INDEX('Uganda workforce data - raw'!$A$4:$F$619,MATCH($B246, 'Uganda workforce data - raw'!$B$4:$B$619,0), MATCH("Filled Male",'Uganda workforce data - raw'!$A$4:$F$4,0))*INDEX('Mapping cadres'!$B$1:$Z$616,MATCH($B246, 'Mapping cadres'!$B$1:$B$616,0), MATCH(O$32,'Mapping cadres'!$B$1:$Z$1,0))</f>
        <v>0</v>
      </c>
      <c r="P246" s="226">
        <f>INDEX('Uganda workforce data - raw'!$A$4:$F$619,MATCH($B246, 'Uganda workforce data - raw'!$B$4:$B$619,0), MATCH("Filled Male",'Uganda workforce data - raw'!$A$4:$F$4,0))*INDEX('Mapping cadres'!$B$1:$Z$616,MATCH($B246, 'Mapping cadres'!$B$1:$B$616,0), MATCH(P$32,'Mapping cadres'!$B$1:$Z$1,0))</f>
        <v>0</v>
      </c>
      <c r="Q246" s="226">
        <f>INDEX('Uganda workforce data - raw'!$A$4:$F$619,MATCH($B246, 'Uganda workforce data - raw'!$B$4:$B$619,0), MATCH("Filled Male",'Uganda workforce data - raw'!$A$4:$F$4,0))*INDEX('Mapping cadres'!$B$1:$Z$616,MATCH($B246, 'Mapping cadres'!$B$1:$B$616,0), MATCH(Q$32,'Mapping cadres'!$B$1:$Z$1,0))</f>
        <v>0</v>
      </c>
      <c r="R246" s="226">
        <f>INDEX('Uganda workforce data - raw'!$A$4:$F$619,MATCH($B246, 'Uganda workforce data - raw'!$B$4:$B$619,0), MATCH("Filled Male",'Uganda workforce data - raw'!$A$4:$F$4,0))*INDEX('Mapping cadres'!$B$1:$Z$616,MATCH($B246, 'Mapping cadres'!$B$1:$B$616,0), MATCH(R$32,'Mapping cadres'!$B$1:$Z$1,0))</f>
        <v>0</v>
      </c>
      <c r="S246" s="226">
        <f>INDEX('Uganda workforce data - raw'!$A$4:$F$619,MATCH($B246, 'Uganda workforce data - raw'!$B$4:$B$619,0), MATCH("Filled Male",'Uganda workforce data - raw'!$A$4:$F$4,0))*INDEX('Mapping cadres'!$B$1:$Z$616,MATCH($B246, 'Mapping cadres'!$B$1:$B$616,0), MATCH(S$32,'Mapping cadres'!$B$1:$Z$1,0))</f>
        <v>0</v>
      </c>
      <c r="T246" s="226">
        <f>INDEX('Uganda workforce data - raw'!$A$4:$F$619,MATCH($B246, 'Uganda workforce data - raw'!$B$4:$B$619,0), MATCH("Filled Male",'Uganda workforce data - raw'!$A$4:$F$4,0))*INDEX('Mapping cadres'!$B$1:$Z$616,MATCH($B246, 'Mapping cadres'!$B$1:$B$616,0), MATCH(T$32,'Mapping cadres'!$B$1:$Z$1,0))</f>
        <v>0</v>
      </c>
      <c r="U246" s="226">
        <f>INDEX('Uganda workforce data - raw'!$A$4:$F$619,MATCH($B246, 'Uganda workforce data - raw'!$B$4:$B$619,0), MATCH("Filled Male",'Uganda workforce data - raw'!$A$4:$F$4,0))*INDEX('Mapping cadres'!$B$1:$Z$616,MATCH($B246, 'Mapping cadres'!$B$1:$B$616,0), MATCH(U$32,'Mapping cadres'!$B$1:$Z$1,0))</f>
        <v>0</v>
      </c>
      <c r="V246" s="226">
        <f>INDEX('Uganda workforce data - raw'!$A$4:$F$619,MATCH($B246, 'Uganda workforce data - raw'!$B$4:$B$619,0), MATCH("Filled Male",'Uganda workforce data - raw'!$A$4:$F$4,0))*INDEX('Mapping cadres'!$B$1:$Z$616,MATCH($B246, 'Mapping cadres'!$B$1:$B$616,0), MATCH(V$32,'Mapping cadres'!$B$1:$Z$1,0))</f>
        <v>0</v>
      </c>
      <c r="W246" s="226">
        <f>INDEX('Uganda workforce data - raw'!$A$4:$F$619,MATCH($B246, 'Uganda workforce data - raw'!$B$4:$B$619,0), MATCH("Filled Male",'Uganda workforce data - raw'!$A$4:$F$4,0))*INDEX('Mapping cadres'!$B$1:$Z$616,MATCH($B246, 'Mapping cadres'!$B$1:$B$616,0), MATCH(W$32,'Mapping cadres'!$B$1:$Z$1,0))</f>
        <v>0</v>
      </c>
      <c r="X246" s="226">
        <f>INDEX('Uganda workforce data - raw'!$A$4:$F$619,MATCH($B246, 'Uganda workforce data - raw'!$B$4:$B$619,0), MATCH("Filled Male",'Uganda workforce data - raw'!$A$4:$F$4,0))*INDEX('Mapping cadres'!$B$1:$Z$616,MATCH($B246, 'Mapping cadres'!$B$1:$B$616,0), MATCH(X$32,'Mapping cadres'!$B$1:$Z$1,0))</f>
        <v>0</v>
      </c>
      <c r="Y246" s="226">
        <f>INDEX('Uganda workforce data - raw'!$A$4:$F$619,MATCH($B246, 'Uganda workforce data - raw'!$B$4:$B$619,0), MATCH("Filled Male",'Uganda workforce data - raw'!$A$4:$F$4,0))*INDEX('Mapping cadres'!$B$1:$Z$616,MATCH($B246, 'Mapping cadres'!$B$1:$B$616,0), MATCH(Y$32,'Mapping cadres'!$B$1:$Z$1,0))</f>
        <v>0</v>
      </c>
      <c r="Z246" s="226">
        <f>INDEX('Uganda workforce data - raw'!$A$4:$F$619,MATCH($B246, 'Uganda workforce data - raw'!$B$4:$B$619,0), MATCH("Filled Male",'Uganda workforce data - raw'!$A$4:$F$4,0))*INDEX('Mapping cadres'!$B$1:$Z$616,MATCH($B246, 'Mapping cadres'!$B$1:$B$616,0), MATCH(Z$32,'Mapping cadres'!$B$1:$Z$1,0))</f>
        <v>0</v>
      </c>
      <c r="AA246" s="226">
        <f>INDEX('Uganda workforce data - raw'!$A$4:$F$619,MATCH($B246, 'Uganda workforce data - raw'!$B$4:$B$619,0), MATCH("Filled Female",'Uganda workforce data - raw'!$A$4:$F$4,0))*INDEX('Mapping cadres'!$B$1:$Z$616,MATCH($B246, 'Mapping cadres'!$B$1:$B$616,0), MATCH(AA$32,'Mapping cadres'!$B$1:$Z$1,0))</f>
        <v>1</v>
      </c>
      <c r="AB246" s="226">
        <f>INDEX('Uganda workforce data - raw'!$A$4:$F$619,MATCH($B246, 'Uganda workforce data - raw'!$B$4:$B$619,0), MATCH("Filled Female",'Uganda workforce data - raw'!$A$4:$F$4,0))*INDEX('Mapping cadres'!$B$1:$Z$616,MATCH($B246, 'Mapping cadres'!$B$1:$B$616,0), MATCH(AB$32,'Mapping cadres'!$B$1:$Z$1,0))</f>
        <v>0</v>
      </c>
      <c r="AC246" s="226">
        <f>INDEX('Uganda workforce data - raw'!$A$4:$F$619,MATCH($B246, 'Uganda workforce data - raw'!$B$4:$B$619,0), MATCH("Filled Female",'Uganda workforce data - raw'!$A$4:$F$4,0))*INDEX('Mapping cadres'!$B$1:$Z$616,MATCH($B246, 'Mapping cadres'!$B$1:$B$616,0), MATCH(AC$32,'Mapping cadres'!$B$1:$Z$1,0))</f>
        <v>0</v>
      </c>
      <c r="AD246" s="226">
        <f>INDEX('Uganda workforce data - raw'!$A$4:$F$619,MATCH($B246, 'Uganda workforce data - raw'!$B$4:$B$619,0), MATCH("Filled Female",'Uganda workforce data - raw'!$A$4:$F$4,0))*INDEX('Mapping cadres'!$B$1:$Z$616,MATCH($B246, 'Mapping cadres'!$B$1:$B$616,0), MATCH(AD$32,'Mapping cadres'!$B$1:$Z$1,0))</f>
        <v>0</v>
      </c>
      <c r="AE246" s="226">
        <f>INDEX('Uganda workforce data - raw'!$A$4:$F$619,MATCH($B246, 'Uganda workforce data - raw'!$B$4:$B$619,0), MATCH("Filled Female",'Uganda workforce data - raw'!$A$4:$F$4,0))*INDEX('Mapping cadres'!$B$1:$Z$616,MATCH($B246, 'Mapping cadres'!$B$1:$B$616,0), MATCH(AE$32,'Mapping cadres'!$B$1:$Z$1,0))</f>
        <v>0</v>
      </c>
      <c r="AF246" s="226">
        <f>INDEX('Uganda workforce data - raw'!$A$4:$F$619,MATCH($B246, 'Uganda workforce data - raw'!$B$4:$B$619,0), MATCH("Filled Female",'Uganda workforce data - raw'!$A$4:$F$4,0))*INDEX('Mapping cadres'!$B$1:$Z$616,MATCH($B246, 'Mapping cadres'!$B$1:$B$616,0), MATCH(AF$32,'Mapping cadres'!$B$1:$Z$1,0))</f>
        <v>0</v>
      </c>
      <c r="AG246" s="226">
        <f>INDEX('Uganda workforce data - raw'!$A$4:$F$619,MATCH($B246, 'Uganda workforce data - raw'!$B$4:$B$619,0), MATCH("Filled Female",'Uganda workforce data - raw'!$A$4:$F$4,0))*INDEX('Mapping cadres'!$B$1:$Z$616,MATCH($B246, 'Mapping cadres'!$B$1:$B$616,0), MATCH(AG$32,'Mapping cadres'!$B$1:$Z$1,0))</f>
        <v>0</v>
      </c>
      <c r="AH246" s="226">
        <f>INDEX('Uganda workforce data - raw'!$A$4:$F$619,MATCH($B246, 'Uganda workforce data - raw'!$B$4:$B$619,0), MATCH("Filled Female",'Uganda workforce data - raw'!$A$4:$F$4,0))*INDEX('Mapping cadres'!$B$1:$Z$616,MATCH($B246, 'Mapping cadres'!$B$1:$B$616,0), MATCH(AH$32,'Mapping cadres'!$B$1:$Z$1,0))</f>
        <v>0</v>
      </c>
      <c r="AI246" s="226">
        <f>INDEX('Uganda workforce data - raw'!$A$4:$F$619,MATCH($B246, 'Uganda workforce data - raw'!$B$4:$B$619,0), MATCH("Filled Female",'Uganda workforce data - raw'!$A$4:$F$4,0))*INDEX('Mapping cadres'!$B$1:$Z$616,MATCH($B246, 'Mapping cadres'!$B$1:$B$616,0), MATCH(AI$32,'Mapping cadres'!$B$1:$Z$1,0))</f>
        <v>0</v>
      </c>
      <c r="AJ246" s="226">
        <f>INDEX('Uganda workforce data - raw'!$A$4:$F$619,MATCH($B246, 'Uganda workforce data - raw'!$B$4:$B$619,0), MATCH("Filled Female",'Uganda workforce data - raw'!$A$4:$F$4,0))*INDEX('Mapping cadres'!$B$1:$Z$616,MATCH($B246, 'Mapping cadres'!$B$1:$B$616,0), MATCH(AJ$32,'Mapping cadres'!$B$1:$Z$1,0))</f>
        <v>0</v>
      </c>
      <c r="AK246" s="226">
        <f>INDEX('Uganda workforce data - raw'!$A$4:$F$619,MATCH($B246, 'Uganda workforce data - raw'!$B$4:$B$619,0), MATCH("Filled Female",'Uganda workforce data - raw'!$A$4:$F$4,0))*INDEX('Mapping cadres'!$B$1:$Z$616,MATCH($B246, 'Mapping cadres'!$B$1:$B$616,0), MATCH(AK$32,'Mapping cadres'!$B$1:$Z$1,0))</f>
        <v>0</v>
      </c>
      <c r="AL246" s="226">
        <f>INDEX('Uganda workforce data - raw'!$A$4:$F$619,MATCH($B246, 'Uganda workforce data - raw'!$B$4:$B$619,0), MATCH("Filled Female",'Uganda workforce data - raw'!$A$4:$F$4,0))*INDEX('Mapping cadres'!$B$1:$Z$616,MATCH($B246, 'Mapping cadres'!$B$1:$B$616,0), MATCH(AL$32,'Mapping cadres'!$B$1:$Z$1,0))</f>
        <v>0</v>
      </c>
      <c r="AM246" s="226">
        <f>INDEX('Uganda workforce data - raw'!$A$4:$F$619,MATCH($B246, 'Uganda workforce data - raw'!$B$4:$B$619,0), MATCH("Filled Female",'Uganda workforce data - raw'!$A$4:$F$4,0))*INDEX('Mapping cadres'!$B$1:$Z$616,MATCH($B246, 'Mapping cadres'!$B$1:$B$616,0), MATCH(AM$32,'Mapping cadres'!$B$1:$Z$1,0))</f>
        <v>0</v>
      </c>
      <c r="AN246" s="226">
        <f>INDEX('Uganda workforce data - raw'!$A$4:$F$619,MATCH($B246, 'Uganda workforce data - raw'!$B$4:$B$619,0), MATCH("Filled Female",'Uganda workforce data - raw'!$A$4:$F$4,0))*INDEX('Mapping cadres'!$B$1:$Z$616,MATCH($B246, 'Mapping cadres'!$B$1:$B$616,0), MATCH(AN$32,'Mapping cadres'!$B$1:$Z$1,0))</f>
        <v>0</v>
      </c>
      <c r="AO246" s="226">
        <f>INDEX('Uganda workforce data - raw'!$A$4:$F$619,MATCH($B246, 'Uganda workforce data - raw'!$B$4:$B$619,0), MATCH("Filled Female",'Uganda workforce data - raw'!$A$4:$F$4,0))*INDEX('Mapping cadres'!$B$1:$Z$616,MATCH($B246, 'Mapping cadres'!$B$1:$B$616,0), MATCH(AO$32,'Mapping cadres'!$B$1:$Z$1,0))</f>
        <v>0</v>
      </c>
      <c r="AP246" s="226">
        <f>INDEX('Uganda workforce data - raw'!$A$4:$F$619,MATCH($B246, 'Uganda workforce data - raw'!$B$4:$B$619,0), MATCH("Filled Female",'Uganda workforce data - raw'!$A$4:$F$4,0))*INDEX('Mapping cadres'!$B$1:$Z$616,MATCH($B246, 'Mapping cadres'!$B$1:$B$616,0), MATCH(AP$32,'Mapping cadres'!$B$1:$Z$1,0))</f>
        <v>0</v>
      </c>
      <c r="AQ246" s="226">
        <f>INDEX('Uganda workforce data - raw'!$A$4:$F$619,MATCH($B246, 'Uganda workforce data - raw'!$B$4:$B$619,0), MATCH("Filled Female",'Uganda workforce data - raw'!$A$4:$F$4,0))*INDEX('Mapping cadres'!$B$1:$Z$616,MATCH($B246, 'Mapping cadres'!$B$1:$B$616,0), MATCH(AQ$32,'Mapping cadres'!$B$1:$Z$1,0))</f>
        <v>0</v>
      </c>
      <c r="AR246" s="226">
        <f>INDEX('Uganda workforce data - raw'!$A$4:$F$619,MATCH($B246, 'Uganda workforce data - raw'!$B$4:$B$619,0), MATCH("Filled Female",'Uganda workforce data - raw'!$A$4:$F$4,0))*INDEX('Mapping cadres'!$B$1:$Z$616,MATCH($B246, 'Mapping cadres'!$B$1:$B$616,0), MATCH(AR$32,'Mapping cadres'!$B$1:$Z$1,0))</f>
        <v>0</v>
      </c>
      <c r="AS246" s="226">
        <f>INDEX('Uganda workforce data - raw'!$A$4:$F$619,MATCH($B246, 'Uganda workforce data - raw'!$B$4:$B$619,0), MATCH("Filled Female",'Uganda workforce data - raw'!$A$4:$F$4,0))*INDEX('Mapping cadres'!$B$1:$Z$616,MATCH($B246, 'Mapping cadres'!$B$1:$B$616,0), MATCH(AS$32,'Mapping cadres'!$B$1:$Z$1,0))</f>
        <v>0</v>
      </c>
      <c r="AT246" s="226">
        <f>INDEX('Uganda workforce data - raw'!$A$4:$F$619,MATCH($B246, 'Uganda workforce data - raw'!$B$4:$B$619,0), MATCH("Filled Female",'Uganda workforce data - raw'!$A$4:$F$4,0))*INDEX('Mapping cadres'!$B$1:$Z$616,MATCH($B246, 'Mapping cadres'!$B$1:$B$616,0), MATCH(AT$32,'Mapping cadres'!$B$1:$Z$1,0))</f>
        <v>0</v>
      </c>
      <c r="AU246" s="226">
        <f>INDEX('Uganda workforce data - raw'!$A$4:$F$619,MATCH($B246, 'Uganda workforce data - raw'!$B$4:$B$619,0), MATCH("Filled Female",'Uganda workforce data - raw'!$A$4:$F$4,0))*INDEX('Mapping cadres'!$B$1:$Z$616,MATCH($B246, 'Mapping cadres'!$B$1:$B$616,0), MATCH(AU$32,'Mapping cadres'!$B$1:$Z$1,0))</f>
        <v>0</v>
      </c>
      <c r="AV246" s="226">
        <f>INDEX('Uganda workforce data - raw'!$A$4:$F$619,MATCH($B246, 'Uganda workforce data - raw'!$B$4:$B$619,0), MATCH("Filled Female",'Uganda workforce data - raw'!$A$4:$F$4,0))*INDEX('Mapping cadres'!$B$1:$Z$616,MATCH($B246, 'Mapping cadres'!$B$1:$B$616,0), MATCH(AV$32,'Mapping cadres'!$B$1:$Z$1,0))</f>
        <v>0</v>
      </c>
      <c r="AW246" s="226">
        <f>INDEX('Uganda workforce data - raw'!$A$4:$F$619,MATCH($B246, 'Uganda workforce data - raw'!$B$4:$B$619,0), MATCH("Filled Female",'Uganda workforce data - raw'!$A$4:$F$4,0))*INDEX('Mapping cadres'!$B$1:$Z$616,MATCH($B246, 'Mapping cadres'!$B$1:$B$616,0), MATCH(AW$32,'Mapping cadres'!$B$1:$Z$1,0))</f>
        <v>0</v>
      </c>
      <c r="AX246" s="226">
        <f>INDEX('Uganda workforce data - raw'!$A$4:$F$619,MATCH($B246, 'Uganda workforce data - raw'!$B$4:$B$619,0), MATCH("Filled Female",'Uganda workforce data - raw'!$A$4:$F$4,0))*INDEX('Mapping cadres'!$B$1:$Z$616,MATCH($B246, 'Mapping cadres'!$B$1:$B$616,0), MATCH(AX$32,'Mapping cadres'!$B$1:$Z$1,0))</f>
        <v>0</v>
      </c>
      <c r="AY246" s="226">
        <f t="shared" si="77"/>
        <v>1</v>
      </c>
      <c r="AZ246" s="226">
        <f t="shared" si="78"/>
        <v>0</v>
      </c>
      <c r="BA246" s="226">
        <f t="shared" si="79"/>
        <v>0</v>
      </c>
      <c r="BB246" s="226">
        <f t="shared" si="80"/>
        <v>0</v>
      </c>
      <c r="BC246" s="226">
        <f t="shared" si="81"/>
        <v>0</v>
      </c>
      <c r="BD246" s="226">
        <f t="shared" si="82"/>
        <v>0</v>
      </c>
      <c r="BE246" s="226">
        <f t="shared" si="83"/>
        <v>0</v>
      </c>
      <c r="BF246" s="226">
        <f t="shared" si="84"/>
        <v>0</v>
      </c>
      <c r="BG246" s="226">
        <f t="shared" si="85"/>
        <v>0</v>
      </c>
      <c r="BH246" s="226">
        <f t="shared" si="86"/>
        <v>0</v>
      </c>
      <c r="BI246" s="226">
        <f t="shared" si="87"/>
        <v>0</v>
      </c>
      <c r="BJ246" s="226">
        <f t="shared" si="88"/>
        <v>0</v>
      </c>
      <c r="BK246" s="226">
        <f t="shared" si="89"/>
        <v>0</v>
      </c>
      <c r="BL246" s="226">
        <f t="shared" si="90"/>
        <v>0</v>
      </c>
      <c r="BM246" s="226">
        <f t="shared" si="91"/>
        <v>0</v>
      </c>
      <c r="BN246" s="226">
        <f t="shared" si="92"/>
        <v>0</v>
      </c>
      <c r="BO246" s="226">
        <f t="shared" si="93"/>
        <v>0</v>
      </c>
      <c r="BP246" s="226">
        <f t="shared" si="94"/>
        <v>0</v>
      </c>
      <c r="BQ246" s="226">
        <f t="shared" si="95"/>
        <v>0</v>
      </c>
      <c r="BR246" s="226">
        <f t="shared" si="96"/>
        <v>0</v>
      </c>
      <c r="BS246" s="226">
        <f t="shared" si="97"/>
        <v>0</v>
      </c>
      <c r="BT246" s="226">
        <f t="shared" si="98"/>
        <v>0</v>
      </c>
      <c r="BU246" s="226">
        <f t="shared" si="99"/>
        <v>0</v>
      </c>
      <c r="BV246" s="226">
        <f t="shared" si="100"/>
        <v>0</v>
      </c>
    </row>
    <row r="247" spans="1:74">
      <c r="A247" s="226">
        <v>215</v>
      </c>
      <c r="B247" s="226" t="s">
        <v>1519</v>
      </c>
      <c r="C247" s="226">
        <f>INDEX('Uganda workforce data - raw'!$A$4:$F$619,MATCH($B247, 'Uganda workforce data - raw'!$B$4:$B$619,0), MATCH("Filled Male",'Uganda workforce data - raw'!$A$4:$F$4,0))*INDEX('Mapping cadres'!$B$1:$Z$616,MATCH($B247, 'Mapping cadres'!$B$1:$B$616,0), MATCH(C$32,'Mapping cadres'!$B$1:$Z$1,0))</f>
        <v>1</v>
      </c>
      <c r="D247" s="226">
        <f>INDEX('Uganda workforce data - raw'!$A$4:$F$619,MATCH($B247, 'Uganda workforce data - raw'!$B$4:$B$619,0), MATCH("Filled Male",'Uganda workforce data - raw'!$A$4:$F$4,0))*INDEX('Mapping cadres'!$B$1:$Z$616,MATCH($B247, 'Mapping cadres'!$B$1:$B$616,0), MATCH(D$32,'Mapping cadres'!$B$1:$Z$1,0))</f>
        <v>0</v>
      </c>
      <c r="E247" s="226">
        <f>INDEX('Uganda workforce data - raw'!$A$4:$F$619,MATCH($B247, 'Uganda workforce data - raw'!$B$4:$B$619,0), MATCH("Filled Male",'Uganda workforce data - raw'!$A$4:$F$4,0))*INDEX('Mapping cadres'!$B$1:$Z$616,MATCH($B247, 'Mapping cadres'!$B$1:$B$616,0), MATCH(E$32,'Mapping cadres'!$B$1:$Z$1,0))</f>
        <v>0</v>
      </c>
      <c r="F247" s="226">
        <f>INDEX('Uganda workforce data - raw'!$A$4:$F$619,MATCH($B247, 'Uganda workforce data - raw'!$B$4:$B$619,0), MATCH("Filled Male",'Uganda workforce data - raw'!$A$4:$F$4,0))*INDEX('Mapping cadres'!$B$1:$Z$616,MATCH($B247, 'Mapping cadres'!$B$1:$B$616,0), MATCH(F$32,'Mapping cadres'!$B$1:$Z$1,0))</f>
        <v>0</v>
      </c>
      <c r="G247" s="226">
        <f>INDEX('Uganda workforce data - raw'!$A$4:$F$619,MATCH($B247, 'Uganda workforce data - raw'!$B$4:$B$619,0), MATCH("Filled Male",'Uganda workforce data - raw'!$A$4:$F$4,0))*INDEX('Mapping cadres'!$B$1:$Z$616,MATCH($B247, 'Mapping cadres'!$B$1:$B$616,0), MATCH(G$32,'Mapping cadres'!$B$1:$Z$1,0))</f>
        <v>0</v>
      </c>
      <c r="H247" s="226">
        <f>INDEX('Uganda workforce data - raw'!$A$4:$F$619,MATCH($B247, 'Uganda workforce data - raw'!$B$4:$B$619,0), MATCH("Filled Male",'Uganda workforce data - raw'!$A$4:$F$4,0))*INDEX('Mapping cadres'!$B$1:$Z$616,MATCH($B247, 'Mapping cadres'!$B$1:$B$616,0), MATCH(H$32,'Mapping cadres'!$B$1:$Z$1,0))</f>
        <v>0</v>
      </c>
      <c r="I247" s="226">
        <f>INDEX('Uganda workforce data - raw'!$A$4:$F$619,MATCH($B247, 'Uganda workforce data - raw'!$B$4:$B$619,0), MATCH("Filled Male",'Uganda workforce data - raw'!$A$4:$F$4,0))*INDEX('Mapping cadres'!$B$1:$Z$616,MATCH($B247, 'Mapping cadres'!$B$1:$B$616,0), MATCH(I$32,'Mapping cadres'!$B$1:$Z$1,0))</f>
        <v>0</v>
      </c>
      <c r="J247" s="226">
        <f>INDEX('Uganda workforce data - raw'!$A$4:$F$619,MATCH($B247, 'Uganda workforce data - raw'!$B$4:$B$619,0), MATCH("Filled Male",'Uganda workforce data - raw'!$A$4:$F$4,0))*INDEX('Mapping cadres'!$B$1:$Z$616,MATCH($B247, 'Mapping cadres'!$B$1:$B$616,0), MATCH(J$32,'Mapping cadres'!$B$1:$Z$1,0))</f>
        <v>0</v>
      </c>
      <c r="K247" s="226">
        <f>INDEX('Uganda workforce data - raw'!$A$4:$F$619,MATCH($B247, 'Uganda workforce data - raw'!$B$4:$B$619,0), MATCH("Filled Male",'Uganda workforce data - raw'!$A$4:$F$4,0))*INDEX('Mapping cadres'!$B$1:$Z$616,MATCH($B247, 'Mapping cadres'!$B$1:$B$616,0), MATCH(K$32,'Mapping cadres'!$B$1:$Z$1,0))</f>
        <v>0</v>
      </c>
      <c r="L247" s="226">
        <f>INDEX('Uganda workforce data - raw'!$A$4:$F$619,MATCH($B247, 'Uganda workforce data - raw'!$B$4:$B$619,0), MATCH("Filled Male",'Uganda workforce data - raw'!$A$4:$F$4,0))*INDEX('Mapping cadres'!$B$1:$Z$616,MATCH($B247, 'Mapping cadres'!$B$1:$B$616,0), MATCH(L$32,'Mapping cadres'!$B$1:$Z$1,0))</f>
        <v>0</v>
      </c>
      <c r="M247" s="226">
        <f>INDEX('Uganda workforce data - raw'!$A$4:$F$619,MATCH($B247, 'Uganda workforce data - raw'!$B$4:$B$619,0), MATCH("Filled Male",'Uganda workforce data - raw'!$A$4:$F$4,0))*INDEX('Mapping cadres'!$B$1:$Z$616,MATCH($B247, 'Mapping cadres'!$B$1:$B$616,0), MATCH(M$32,'Mapping cadres'!$B$1:$Z$1,0))</f>
        <v>0</v>
      </c>
      <c r="N247" s="226">
        <f>INDEX('Uganda workforce data - raw'!$A$4:$F$619,MATCH($B247, 'Uganda workforce data - raw'!$B$4:$B$619,0), MATCH("Filled Male",'Uganda workforce data - raw'!$A$4:$F$4,0))*INDEX('Mapping cadres'!$B$1:$Z$616,MATCH($B247, 'Mapping cadres'!$B$1:$B$616,0), MATCH(N$32,'Mapping cadres'!$B$1:$Z$1,0))</f>
        <v>0</v>
      </c>
      <c r="O247" s="226">
        <f>INDEX('Uganda workforce data - raw'!$A$4:$F$619,MATCH($B247, 'Uganda workforce data - raw'!$B$4:$B$619,0), MATCH("Filled Male",'Uganda workforce data - raw'!$A$4:$F$4,0))*INDEX('Mapping cadres'!$B$1:$Z$616,MATCH($B247, 'Mapping cadres'!$B$1:$B$616,0), MATCH(O$32,'Mapping cadres'!$B$1:$Z$1,0))</f>
        <v>0</v>
      </c>
      <c r="P247" s="226">
        <f>INDEX('Uganda workforce data - raw'!$A$4:$F$619,MATCH($B247, 'Uganda workforce data - raw'!$B$4:$B$619,0), MATCH("Filled Male",'Uganda workforce data - raw'!$A$4:$F$4,0))*INDEX('Mapping cadres'!$B$1:$Z$616,MATCH($B247, 'Mapping cadres'!$B$1:$B$616,0), MATCH(P$32,'Mapping cadres'!$B$1:$Z$1,0))</f>
        <v>0</v>
      </c>
      <c r="Q247" s="226">
        <f>INDEX('Uganda workforce data - raw'!$A$4:$F$619,MATCH($B247, 'Uganda workforce data - raw'!$B$4:$B$619,0), MATCH("Filled Male",'Uganda workforce data - raw'!$A$4:$F$4,0))*INDEX('Mapping cadres'!$B$1:$Z$616,MATCH($B247, 'Mapping cadres'!$B$1:$B$616,0), MATCH(Q$32,'Mapping cadres'!$B$1:$Z$1,0))</f>
        <v>0</v>
      </c>
      <c r="R247" s="226">
        <f>INDEX('Uganda workforce data - raw'!$A$4:$F$619,MATCH($B247, 'Uganda workforce data - raw'!$B$4:$B$619,0), MATCH("Filled Male",'Uganda workforce data - raw'!$A$4:$F$4,0))*INDEX('Mapping cadres'!$B$1:$Z$616,MATCH($B247, 'Mapping cadres'!$B$1:$B$616,0), MATCH(R$32,'Mapping cadres'!$B$1:$Z$1,0))</f>
        <v>0</v>
      </c>
      <c r="S247" s="226">
        <f>INDEX('Uganda workforce data - raw'!$A$4:$F$619,MATCH($B247, 'Uganda workforce data - raw'!$B$4:$B$619,0), MATCH("Filled Male",'Uganda workforce data - raw'!$A$4:$F$4,0))*INDEX('Mapping cadres'!$B$1:$Z$616,MATCH($B247, 'Mapping cadres'!$B$1:$B$616,0), MATCH(S$32,'Mapping cadres'!$B$1:$Z$1,0))</f>
        <v>0</v>
      </c>
      <c r="T247" s="226">
        <f>INDEX('Uganda workforce data - raw'!$A$4:$F$619,MATCH($B247, 'Uganda workforce data - raw'!$B$4:$B$619,0), MATCH("Filled Male",'Uganda workforce data - raw'!$A$4:$F$4,0))*INDEX('Mapping cadres'!$B$1:$Z$616,MATCH($B247, 'Mapping cadres'!$B$1:$B$616,0), MATCH(T$32,'Mapping cadres'!$B$1:$Z$1,0))</f>
        <v>0</v>
      </c>
      <c r="U247" s="226">
        <f>INDEX('Uganda workforce data - raw'!$A$4:$F$619,MATCH($B247, 'Uganda workforce data - raw'!$B$4:$B$619,0), MATCH("Filled Male",'Uganda workforce data - raw'!$A$4:$F$4,0))*INDEX('Mapping cadres'!$B$1:$Z$616,MATCH($B247, 'Mapping cadres'!$B$1:$B$616,0), MATCH(U$32,'Mapping cadres'!$B$1:$Z$1,0))</f>
        <v>0</v>
      </c>
      <c r="V247" s="226">
        <f>INDEX('Uganda workforce data - raw'!$A$4:$F$619,MATCH($B247, 'Uganda workforce data - raw'!$B$4:$B$619,0), MATCH("Filled Male",'Uganda workforce data - raw'!$A$4:$F$4,0))*INDEX('Mapping cadres'!$B$1:$Z$616,MATCH($B247, 'Mapping cadres'!$B$1:$B$616,0), MATCH(V$32,'Mapping cadres'!$B$1:$Z$1,0))</f>
        <v>0</v>
      </c>
      <c r="W247" s="226">
        <f>INDEX('Uganda workforce data - raw'!$A$4:$F$619,MATCH($B247, 'Uganda workforce data - raw'!$B$4:$B$619,0), MATCH("Filled Male",'Uganda workforce data - raw'!$A$4:$F$4,0))*INDEX('Mapping cadres'!$B$1:$Z$616,MATCH($B247, 'Mapping cadres'!$B$1:$B$616,0), MATCH(W$32,'Mapping cadres'!$B$1:$Z$1,0))</f>
        <v>0</v>
      </c>
      <c r="X247" s="226">
        <f>INDEX('Uganda workforce data - raw'!$A$4:$F$619,MATCH($B247, 'Uganda workforce data - raw'!$B$4:$B$619,0), MATCH("Filled Male",'Uganda workforce data - raw'!$A$4:$F$4,0))*INDEX('Mapping cadres'!$B$1:$Z$616,MATCH($B247, 'Mapping cadres'!$B$1:$B$616,0), MATCH(X$32,'Mapping cadres'!$B$1:$Z$1,0))</f>
        <v>0</v>
      </c>
      <c r="Y247" s="226">
        <f>INDEX('Uganda workforce data - raw'!$A$4:$F$619,MATCH($B247, 'Uganda workforce data - raw'!$B$4:$B$619,0), MATCH("Filled Male",'Uganda workforce data - raw'!$A$4:$F$4,0))*INDEX('Mapping cadres'!$B$1:$Z$616,MATCH($B247, 'Mapping cadres'!$B$1:$B$616,0), MATCH(Y$32,'Mapping cadres'!$B$1:$Z$1,0))</f>
        <v>0</v>
      </c>
      <c r="Z247" s="226">
        <f>INDEX('Uganda workforce data - raw'!$A$4:$F$619,MATCH($B247, 'Uganda workforce data - raw'!$B$4:$B$619,0), MATCH("Filled Male",'Uganda workforce data - raw'!$A$4:$F$4,0))*INDEX('Mapping cadres'!$B$1:$Z$616,MATCH($B247, 'Mapping cadres'!$B$1:$B$616,0), MATCH(Z$32,'Mapping cadres'!$B$1:$Z$1,0))</f>
        <v>0</v>
      </c>
      <c r="AA247" s="226">
        <f>INDEX('Uganda workforce data - raw'!$A$4:$F$619,MATCH($B247, 'Uganda workforce data - raw'!$B$4:$B$619,0), MATCH("Filled Female",'Uganda workforce data - raw'!$A$4:$F$4,0))*INDEX('Mapping cadres'!$B$1:$Z$616,MATCH($B247, 'Mapping cadres'!$B$1:$B$616,0), MATCH(AA$32,'Mapping cadres'!$B$1:$Z$1,0))</f>
        <v>0</v>
      </c>
      <c r="AB247" s="226">
        <f>INDEX('Uganda workforce data - raw'!$A$4:$F$619,MATCH($B247, 'Uganda workforce data - raw'!$B$4:$B$619,0), MATCH("Filled Female",'Uganda workforce data - raw'!$A$4:$F$4,0))*INDEX('Mapping cadres'!$B$1:$Z$616,MATCH($B247, 'Mapping cadres'!$B$1:$B$616,0), MATCH(AB$32,'Mapping cadres'!$B$1:$Z$1,0))</f>
        <v>0</v>
      </c>
      <c r="AC247" s="226">
        <f>INDEX('Uganda workforce data - raw'!$A$4:$F$619,MATCH($B247, 'Uganda workforce data - raw'!$B$4:$B$619,0), MATCH("Filled Female",'Uganda workforce data - raw'!$A$4:$F$4,0))*INDEX('Mapping cadres'!$B$1:$Z$616,MATCH($B247, 'Mapping cadres'!$B$1:$B$616,0), MATCH(AC$32,'Mapping cadres'!$B$1:$Z$1,0))</f>
        <v>0</v>
      </c>
      <c r="AD247" s="226">
        <f>INDEX('Uganda workforce data - raw'!$A$4:$F$619,MATCH($B247, 'Uganda workforce data - raw'!$B$4:$B$619,0), MATCH("Filled Female",'Uganda workforce data - raw'!$A$4:$F$4,0))*INDEX('Mapping cadres'!$B$1:$Z$616,MATCH($B247, 'Mapping cadres'!$B$1:$B$616,0), MATCH(AD$32,'Mapping cadres'!$B$1:$Z$1,0))</f>
        <v>0</v>
      </c>
      <c r="AE247" s="226">
        <f>INDEX('Uganda workforce data - raw'!$A$4:$F$619,MATCH($B247, 'Uganda workforce data - raw'!$B$4:$B$619,0), MATCH("Filled Female",'Uganda workforce data - raw'!$A$4:$F$4,0))*INDEX('Mapping cadres'!$B$1:$Z$616,MATCH($B247, 'Mapping cadres'!$B$1:$B$616,0), MATCH(AE$32,'Mapping cadres'!$B$1:$Z$1,0))</f>
        <v>0</v>
      </c>
      <c r="AF247" s="226">
        <f>INDEX('Uganda workforce data - raw'!$A$4:$F$619,MATCH($B247, 'Uganda workforce data - raw'!$B$4:$B$619,0), MATCH("Filled Female",'Uganda workforce data - raw'!$A$4:$F$4,0))*INDEX('Mapping cadres'!$B$1:$Z$616,MATCH($B247, 'Mapping cadres'!$B$1:$B$616,0), MATCH(AF$32,'Mapping cadres'!$B$1:$Z$1,0))</f>
        <v>0</v>
      </c>
      <c r="AG247" s="226">
        <f>INDEX('Uganda workforce data - raw'!$A$4:$F$619,MATCH($B247, 'Uganda workforce data - raw'!$B$4:$B$619,0), MATCH("Filled Female",'Uganda workforce data - raw'!$A$4:$F$4,0))*INDEX('Mapping cadres'!$B$1:$Z$616,MATCH($B247, 'Mapping cadres'!$B$1:$B$616,0), MATCH(AG$32,'Mapping cadres'!$B$1:$Z$1,0))</f>
        <v>0</v>
      </c>
      <c r="AH247" s="226">
        <f>INDEX('Uganda workforce data - raw'!$A$4:$F$619,MATCH($B247, 'Uganda workforce data - raw'!$B$4:$B$619,0), MATCH("Filled Female",'Uganda workforce data - raw'!$A$4:$F$4,0))*INDEX('Mapping cadres'!$B$1:$Z$616,MATCH($B247, 'Mapping cadres'!$B$1:$B$616,0), MATCH(AH$32,'Mapping cadres'!$B$1:$Z$1,0))</f>
        <v>0</v>
      </c>
      <c r="AI247" s="226">
        <f>INDEX('Uganda workforce data - raw'!$A$4:$F$619,MATCH($B247, 'Uganda workforce data - raw'!$B$4:$B$619,0), MATCH("Filled Female",'Uganda workforce data - raw'!$A$4:$F$4,0))*INDEX('Mapping cadres'!$B$1:$Z$616,MATCH($B247, 'Mapping cadres'!$B$1:$B$616,0), MATCH(AI$32,'Mapping cadres'!$B$1:$Z$1,0))</f>
        <v>0</v>
      </c>
      <c r="AJ247" s="226">
        <f>INDEX('Uganda workforce data - raw'!$A$4:$F$619,MATCH($B247, 'Uganda workforce data - raw'!$B$4:$B$619,0), MATCH("Filled Female",'Uganda workforce data - raw'!$A$4:$F$4,0))*INDEX('Mapping cadres'!$B$1:$Z$616,MATCH($B247, 'Mapping cadres'!$B$1:$B$616,0), MATCH(AJ$32,'Mapping cadres'!$B$1:$Z$1,0))</f>
        <v>0</v>
      </c>
      <c r="AK247" s="226">
        <f>INDEX('Uganda workforce data - raw'!$A$4:$F$619,MATCH($B247, 'Uganda workforce data - raw'!$B$4:$B$619,0), MATCH("Filled Female",'Uganda workforce data - raw'!$A$4:$F$4,0))*INDEX('Mapping cadres'!$B$1:$Z$616,MATCH($B247, 'Mapping cadres'!$B$1:$B$616,0), MATCH(AK$32,'Mapping cadres'!$B$1:$Z$1,0))</f>
        <v>0</v>
      </c>
      <c r="AL247" s="226">
        <f>INDEX('Uganda workforce data - raw'!$A$4:$F$619,MATCH($B247, 'Uganda workforce data - raw'!$B$4:$B$619,0), MATCH("Filled Female",'Uganda workforce data - raw'!$A$4:$F$4,0))*INDEX('Mapping cadres'!$B$1:$Z$616,MATCH($B247, 'Mapping cadres'!$B$1:$B$616,0), MATCH(AL$32,'Mapping cadres'!$B$1:$Z$1,0))</f>
        <v>0</v>
      </c>
      <c r="AM247" s="226">
        <f>INDEX('Uganda workforce data - raw'!$A$4:$F$619,MATCH($B247, 'Uganda workforce data - raw'!$B$4:$B$619,0), MATCH("Filled Female",'Uganda workforce data - raw'!$A$4:$F$4,0))*INDEX('Mapping cadres'!$B$1:$Z$616,MATCH($B247, 'Mapping cadres'!$B$1:$B$616,0), MATCH(AM$32,'Mapping cadres'!$B$1:$Z$1,0))</f>
        <v>0</v>
      </c>
      <c r="AN247" s="226">
        <f>INDEX('Uganda workforce data - raw'!$A$4:$F$619,MATCH($B247, 'Uganda workforce data - raw'!$B$4:$B$619,0), MATCH("Filled Female",'Uganda workforce data - raw'!$A$4:$F$4,0))*INDEX('Mapping cadres'!$B$1:$Z$616,MATCH($B247, 'Mapping cadres'!$B$1:$B$616,0), MATCH(AN$32,'Mapping cadres'!$B$1:$Z$1,0))</f>
        <v>0</v>
      </c>
      <c r="AO247" s="226">
        <f>INDEX('Uganda workforce data - raw'!$A$4:$F$619,MATCH($B247, 'Uganda workforce data - raw'!$B$4:$B$619,0), MATCH("Filled Female",'Uganda workforce data - raw'!$A$4:$F$4,0))*INDEX('Mapping cadres'!$B$1:$Z$616,MATCH($B247, 'Mapping cadres'!$B$1:$B$616,0), MATCH(AO$32,'Mapping cadres'!$B$1:$Z$1,0))</f>
        <v>0</v>
      </c>
      <c r="AP247" s="226">
        <f>INDEX('Uganda workforce data - raw'!$A$4:$F$619,MATCH($B247, 'Uganda workforce data - raw'!$B$4:$B$619,0), MATCH("Filled Female",'Uganda workforce data - raw'!$A$4:$F$4,0))*INDEX('Mapping cadres'!$B$1:$Z$616,MATCH($B247, 'Mapping cadres'!$B$1:$B$616,0), MATCH(AP$32,'Mapping cadres'!$B$1:$Z$1,0))</f>
        <v>0</v>
      </c>
      <c r="AQ247" s="226">
        <f>INDEX('Uganda workforce data - raw'!$A$4:$F$619,MATCH($B247, 'Uganda workforce data - raw'!$B$4:$B$619,0), MATCH("Filled Female",'Uganda workforce data - raw'!$A$4:$F$4,0))*INDEX('Mapping cadres'!$B$1:$Z$616,MATCH($B247, 'Mapping cadres'!$B$1:$B$616,0), MATCH(AQ$32,'Mapping cadres'!$B$1:$Z$1,0))</f>
        <v>0</v>
      </c>
      <c r="AR247" s="226">
        <f>INDEX('Uganda workforce data - raw'!$A$4:$F$619,MATCH($B247, 'Uganda workforce data - raw'!$B$4:$B$619,0), MATCH("Filled Female",'Uganda workforce data - raw'!$A$4:$F$4,0))*INDEX('Mapping cadres'!$B$1:$Z$616,MATCH($B247, 'Mapping cadres'!$B$1:$B$616,0), MATCH(AR$32,'Mapping cadres'!$B$1:$Z$1,0))</f>
        <v>0</v>
      </c>
      <c r="AS247" s="226">
        <f>INDEX('Uganda workforce data - raw'!$A$4:$F$619,MATCH($B247, 'Uganda workforce data - raw'!$B$4:$B$619,0), MATCH("Filled Female",'Uganda workforce data - raw'!$A$4:$F$4,0))*INDEX('Mapping cadres'!$B$1:$Z$616,MATCH($B247, 'Mapping cadres'!$B$1:$B$616,0), MATCH(AS$32,'Mapping cadres'!$B$1:$Z$1,0))</f>
        <v>0</v>
      </c>
      <c r="AT247" s="226">
        <f>INDEX('Uganda workforce data - raw'!$A$4:$F$619,MATCH($B247, 'Uganda workforce data - raw'!$B$4:$B$619,0), MATCH("Filled Female",'Uganda workforce data - raw'!$A$4:$F$4,0))*INDEX('Mapping cadres'!$B$1:$Z$616,MATCH($B247, 'Mapping cadres'!$B$1:$B$616,0), MATCH(AT$32,'Mapping cadres'!$B$1:$Z$1,0))</f>
        <v>0</v>
      </c>
      <c r="AU247" s="226">
        <f>INDEX('Uganda workforce data - raw'!$A$4:$F$619,MATCH($B247, 'Uganda workforce data - raw'!$B$4:$B$619,0), MATCH("Filled Female",'Uganda workforce data - raw'!$A$4:$F$4,0))*INDEX('Mapping cadres'!$B$1:$Z$616,MATCH($B247, 'Mapping cadres'!$B$1:$B$616,0), MATCH(AU$32,'Mapping cadres'!$B$1:$Z$1,0))</f>
        <v>0</v>
      </c>
      <c r="AV247" s="226">
        <f>INDEX('Uganda workforce data - raw'!$A$4:$F$619,MATCH($B247, 'Uganda workforce data - raw'!$B$4:$B$619,0), MATCH("Filled Female",'Uganda workforce data - raw'!$A$4:$F$4,0))*INDEX('Mapping cadres'!$B$1:$Z$616,MATCH($B247, 'Mapping cadres'!$B$1:$B$616,0), MATCH(AV$32,'Mapping cadres'!$B$1:$Z$1,0))</f>
        <v>0</v>
      </c>
      <c r="AW247" s="226">
        <f>INDEX('Uganda workforce data - raw'!$A$4:$F$619,MATCH($B247, 'Uganda workforce data - raw'!$B$4:$B$619,0), MATCH("Filled Female",'Uganda workforce data - raw'!$A$4:$F$4,0))*INDEX('Mapping cadres'!$B$1:$Z$616,MATCH($B247, 'Mapping cadres'!$B$1:$B$616,0), MATCH(AW$32,'Mapping cadres'!$B$1:$Z$1,0))</f>
        <v>0</v>
      </c>
      <c r="AX247" s="226">
        <f>INDEX('Uganda workforce data - raw'!$A$4:$F$619,MATCH($B247, 'Uganda workforce data - raw'!$B$4:$B$619,0), MATCH("Filled Female",'Uganda workforce data - raw'!$A$4:$F$4,0))*INDEX('Mapping cadres'!$B$1:$Z$616,MATCH($B247, 'Mapping cadres'!$B$1:$B$616,0), MATCH(AX$32,'Mapping cadres'!$B$1:$Z$1,0))</f>
        <v>0</v>
      </c>
      <c r="AY247" s="226">
        <f t="shared" si="77"/>
        <v>1</v>
      </c>
      <c r="AZ247" s="226">
        <f t="shared" si="78"/>
        <v>0</v>
      </c>
      <c r="BA247" s="226">
        <f t="shared" si="79"/>
        <v>0</v>
      </c>
      <c r="BB247" s="226">
        <f t="shared" si="80"/>
        <v>0</v>
      </c>
      <c r="BC247" s="226">
        <f t="shared" si="81"/>
        <v>0</v>
      </c>
      <c r="BD247" s="226">
        <f t="shared" si="82"/>
        <v>0</v>
      </c>
      <c r="BE247" s="226">
        <f t="shared" si="83"/>
        <v>0</v>
      </c>
      <c r="BF247" s="226">
        <f t="shared" si="84"/>
        <v>0</v>
      </c>
      <c r="BG247" s="226">
        <f t="shared" si="85"/>
        <v>0</v>
      </c>
      <c r="BH247" s="226">
        <f t="shared" si="86"/>
        <v>0</v>
      </c>
      <c r="BI247" s="226">
        <f t="shared" si="87"/>
        <v>0</v>
      </c>
      <c r="BJ247" s="226">
        <f t="shared" si="88"/>
        <v>0</v>
      </c>
      <c r="BK247" s="226">
        <f t="shared" si="89"/>
        <v>0</v>
      </c>
      <c r="BL247" s="226">
        <f t="shared" si="90"/>
        <v>0</v>
      </c>
      <c r="BM247" s="226">
        <f t="shared" si="91"/>
        <v>0</v>
      </c>
      <c r="BN247" s="226">
        <f t="shared" si="92"/>
        <v>0</v>
      </c>
      <c r="BO247" s="226">
        <f t="shared" si="93"/>
        <v>0</v>
      </c>
      <c r="BP247" s="226">
        <f t="shared" si="94"/>
        <v>0</v>
      </c>
      <c r="BQ247" s="226">
        <f t="shared" si="95"/>
        <v>0</v>
      </c>
      <c r="BR247" s="226">
        <f t="shared" si="96"/>
        <v>0</v>
      </c>
      <c r="BS247" s="226">
        <f t="shared" si="97"/>
        <v>0</v>
      </c>
      <c r="BT247" s="226">
        <f t="shared" si="98"/>
        <v>0</v>
      </c>
      <c r="BU247" s="226">
        <f t="shared" si="99"/>
        <v>0</v>
      </c>
      <c r="BV247" s="226">
        <f t="shared" si="100"/>
        <v>0</v>
      </c>
    </row>
    <row r="248" spans="1:74">
      <c r="A248" s="226">
        <v>216</v>
      </c>
      <c r="B248" s="226" t="s">
        <v>1520</v>
      </c>
      <c r="C248" s="226">
        <f>INDEX('Uganda workforce data - raw'!$A$4:$F$619,MATCH($B248, 'Uganda workforce data - raw'!$B$4:$B$619,0), MATCH("Filled Male",'Uganda workforce data - raw'!$A$4:$F$4,0))*INDEX('Mapping cadres'!$B$1:$Z$616,MATCH($B248, 'Mapping cadres'!$B$1:$B$616,0), MATCH(C$32,'Mapping cadres'!$B$1:$Z$1,0))</f>
        <v>3</v>
      </c>
      <c r="D248" s="226">
        <f>INDEX('Uganda workforce data - raw'!$A$4:$F$619,MATCH($B248, 'Uganda workforce data - raw'!$B$4:$B$619,0), MATCH("Filled Male",'Uganda workforce data - raw'!$A$4:$F$4,0))*INDEX('Mapping cadres'!$B$1:$Z$616,MATCH($B248, 'Mapping cadres'!$B$1:$B$616,0), MATCH(D$32,'Mapping cadres'!$B$1:$Z$1,0))</f>
        <v>0</v>
      </c>
      <c r="E248" s="226">
        <f>INDEX('Uganda workforce data - raw'!$A$4:$F$619,MATCH($B248, 'Uganda workforce data - raw'!$B$4:$B$619,0), MATCH("Filled Male",'Uganda workforce data - raw'!$A$4:$F$4,0))*INDEX('Mapping cadres'!$B$1:$Z$616,MATCH($B248, 'Mapping cadres'!$B$1:$B$616,0), MATCH(E$32,'Mapping cadres'!$B$1:$Z$1,0))</f>
        <v>3</v>
      </c>
      <c r="F248" s="226">
        <f>INDEX('Uganda workforce data - raw'!$A$4:$F$619,MATCH($B248, 'Uganda workforce data - raw'!$B$4:$B$619,0), MATCH("Filled Male",'Uganda workforce data - raw'!$A$4:$F$4,0))*INDEX('Mapping cadres'!$B$1:$Z$616,MATCH($B248, 'Mapping cadres'!$B$1:$B$616,0), MATCH(F$32,'Mapping cadres'!$B$1:$Z$1,0))</f>
        <v>0</v>
      </c>
      <c r="G248" s="226">
        <f>INDEX('Uganda workforce data - raw'!$A$4:$F$619,MATCH($B248, 'Uganda workforce data - raw'!$B$4:$B$619,0), MATCH("Filled Male",'Uganda workforce data - raw'!$A$4:$F$4,0))*INDEX('Mapping cadres'!$B$1:$Z$616,MATCH($B248, 'Mapping cadres'!$B$1:$B$616,0), MATCH(G$32,'Mapping cadres'!$B$1:$Z$1,0))</f>
        <v>0</v>
      </c>
      <c r="H248" s="226">
        <f>INDEX('Uganda workforce data - raw'!$A$4:$F$619,MATCH($B248, 'Uganda workforce data - raw'!$B$4:$B$619,0), MATCH("Filled Male",'Uganda workforce data - raw'!$A$4:$F$4,0))*INDEX('Mapping cadres'!$B$1:$Z$616,MATCH($B248, 'Mapping cadres'!$B$1:$B$616,0), MATCH(H$32,'Mapping cadres'!$B$1:$Z$1,0))</f>
        <v>0</v>
      </c>
      <c r="I248" s="226">
        <f>INDEX('Uganda workforce data - raw'!$A$4:$F$619,MATCH($B248, 'Uganda workforce data - raw'!$B$4:$B$619,0), MATCH("Filled Male",'Uganda workforce data - raw'!$A$4:$F$4,0))*INDEX('Mapping cadres'!$B$1:$Z$616,MATCH($B248, 'Mapping cadres'!$B$1:$B$616,0), MATCH(I$32,'Mapping cadres'!$B$1:$Z$1,0))</f>
        <v>0</v>
      </c>
      <c r="J248" s="226">
        <f>INDEX('Uganda workforce data - raw'!$A$4:$F$619,MATCH($B248, 'Uganda workforce data - raw'!$B$4:$B$619,0), MATCH("Filled Male",'Uganda workforce data - raw'!$A$4:$F$4,0))*INDEX('Mapping cadres'!$B$1:$Z$616,MATCH($B248, 'Mapping cadres'!$B$1:$B$616,0), MATCH(J$32,'Mapping cadres'!$B$1:$Z$1,0))</f>
        <v>0</v>
      </c>
      <c r="K248" s="226">
        <f>INDEX('Uganda workforce data - raw'!$A$4:$F$619,MATCH($B248, 'Uganda workforce data - raw'!$B$4:$B$619,0), MATCH("Filled Male",'Uganda workforce data - raw'!$A$4:$F$4,0))*INDEX('Mapping cadres'!$B$1:$Z$616,MATCH($B248, 'Mapping cadres'!$B$1:$B$616,0), MATCH(K$32,'Mapping cadres'!$B$1:$Z$1,0))</f>
        <v>0</v>
      </c>
      <c r="L248" s="226">
        <f>INDEX('Uganda workforce data - raw'!$A$4:$F$619,MATCH($B248, 'Uganda workforce data - raw'!$B$4:$B$619,0), MATCH("Filled Male",'Uganda workforce data - raw'!$A$4:$F$4,0))*INDEX('Mapping cadres'!$B$1:$Z$616,MATCH($B248, 'Mapping cadres'!$B$1:$B$616,0), MATCH(L$32,'Mapping cadres'!$B$1:$Z$1,0))</f>
        <v>0</v>
      </c>
      <c r="M248" s="226">
        <f>INDEX('Uganda workforce data - raw'!$A$4:$F$619,MATCH($B248, 'Uganda workforce data - raw'!$B$4:$B$619,0), MATCH("Filled Male",'Uganda workforce data - raw'!$A$4:$F$4,0))*INDEX('Mapping cadres'!$B$1:$Z$616,MATCH($B248, 'Mapping cadres'!$B$1:$B$616,0), MATCH(M$32,'Mapping cadres'!$B$1:$Z$1,0))</f>
        <v>0</v>
      </c>
      <c r="N248" s="226">
        <f>INDEX('Uganda workforce data - raw'!$A$4:$F$619,MATCH($B248, 'Uganda workforce data - raw'!$B$4:$B$619,0), MATCH("Filled Male",'Uganda workforce data - raw'!$A$4:$F$4,0))*INDEX('Mapping cadres'!$B$1:$Z$616,MATCH($B248, 'Mapping cadres'!$B$1:$B$616,0), MATCH(N$32,'Mapping cadres'!$B$1:$Z$1,0))</f>
        <v>0</v>
      </c>
      <c r="O248" s="226">
        <f>INDEX('Uganda workforce data - raw'!$A$4:$F$619,MATCH($B248, 'Uganda workforce data - raw'!$B$4:$B$619,0), MATCH("Filled Male",'Uganda workforce data - raw'!$A$4:$F$4,0))*INDEX('Mapping cadres'!$B$1:$Z$616,MATCH($B248, 'Mapping cadres'!$B$1:$B$616,0), MATCH(O$32,'Mapping cadres'!$B$1:$Z$1,0))</f>
        <v>0</v>
      </c>
      <c r="P248" s="226">
        <f>INDEX('Uganda workforce data - raw'!$A$4:$F$619,MATCH($B248, 'Uganda workforce data - raw'!$B$4:$B$619,0), MATCH("Filled Male",'Uganda workforce data - raw'!$A$4:$F$4,0))*INDEX('Mapping cadres'!$B$1:$Z$616,MATCH($B248, 'Mapping cadres'!$B$1:$B$616,0), MATCH(P$32,'Mapping cadres'!$B$1:$Z$1,0))</f>
        <v>0</v>
      </c>
      <c r="Q248" s="226">
        <f>INDEX('Uganda workforce data - raw'!$A$4:$F$619,MATCH($B248, 'Uganda workforce data - raw'!$B$4:$B$619,0), MATCH("Filled Male",'Uganda workforce data - raw'!$A$4:$F$4,0))*INDEX('Mapping cadres'!$B$1:$Z$616,MATCH($B248, 'Mapping cadres'!$B$1:$B$616,0), MATCH(Q$32,'Mapping cadres'!$B$1:$Z$1,0))</f>
        <v>0</v>
      </c>
      <c r="R248" s="226">
        <f>INDEX('Uganda workforce data - raw'!$A$4:$F$619,MATCH($B248, 'Uganda workforce data - raw'!$B$4:$B$619,0), MATCH("Filled Male",'Uganda workforce data - raw'!$A$4:$F$4,0))*INDEX('Mapping cadres'!$B$1:$Z$616,MATCH($B248, 'Mapping cadres'!$B$1:$B$616,0), MATCH(R$32,'Mapping cadres'!$B$1:$Z$1,0))</f>
        <v>0</v>
      </c>
      <c r="S248" s="226">
        <f>INDEX('Uganda workforce data - raw'!$A$4:$F$619,MATCH($B248, 'Uganda workforce data - raw'!$B$4:$B$619,0), MATCH("Filled Male",'Uganda workforce data - raw'!$A$4:$F$4,0))*INDEX('Mapping cadres'!$B$1:$Z$616,MATCH($B248, 'Mapping cadres'!$B$1:$B$616,0), MATCH(S$32,'Mapping cadres'!$B$1:$Z$1,0))</f>
        <v>0</v>
      </c>
      <c r="T248" s="226">
        <f>INDEX('Uganda workforce data - raw'!$A$4:$F$619,MATCH($B248, 'Uganda workforce data - raw'!$B$4:$B$619,0), MATCH("Filled Male",'Uganda workforce data - raw'!$A$4:$F$4,0))*INDEX('Mapping cadres'!$B$1:$Z$616,MATCH($B248, 'Mapping cadres'!$B$1:$B$616,0), MATCH(T$32,'Mapping cadres'!$B$1:$Z$1,0))</f>
        <v>0</v>
      </c>
      <c r="U248" s="226">
        <f>INDEX('Uganda workforce data - raw'!$A$4:$F$619,MATCH($B248, 'Uganda workforce data - raw'!$B$4:$B$619,0), MATCH("Filled Male",'Uganda workforce data - raw'!$A$4:$F$4,0))*INDEX('Mapping cadres'!$B$1:$Z$616,MATCH($B248, 'Mapping cadres'!$B$1:$B$616,0), MATCH(U$32,'Mapping cadres'!$B$1:$Z$1,0))</f>
        <v>0</v>
      </c>
      <c r="V248" s="226">
        <f>INDEX('Uganda workforce data - raw'!$A$4:$F$619,MATCH($B248, 'Uganda workforce data - raw'!$B$4:$B$619,0), MATCH("Filled Male",'Uganda workforce data - raw'!$A$4:$F$4,0))*INDEX('Mapping cadres'!$B$1:$Z$616,MATCH($B248, 'Mapping cadres'!$B$1:$B$616,0), MATCH(V$32,'Mapping cadres'!$B$1:$Z$1,0))</f>
        <v>0</v>
      </c>
      <c r="W248" s="226">
        <f>INDEX('Uganda workforce data - raw'!$A$4:$F$619,MATCH($B248, 'Uganda workforce data - raw'!$B$4:$B$619,0), MATCH("Filled Male",'Uganda workforce data - raw'!$A$4:$F$4,0))*INDEX('Mapping cadres'!$B$1:$Z$616,MATCH($B248, 'Mapping cadres'!$B$1:$B$616,0), MATCH(W$32,'Mapping cadres'!$B$1:$Z$1,0))</f>
        <v>0</v>
      </c>
      <c r="X248" s="226">
        <f>INDEX('Uganda workforce data - raw'!$A$4:$F$619,MATCH($B248, 'Uganda workforce data - raw'!$B$4:$B$619,0), MATCH("Filled Male",'Uganda workforce data - raw'!$A$4:$F$4,0))*INDEX('Mapping cadres'!$B$1:$Z$616,MATCH($B248, 'Mapping cadres'!$B$1:$B$616,0), MATCH(X$32,'Mapping cadres'!$B$1:$Z$1,0))</f>
        <v>0</v>
      </c>
      <c r="Y248" s="226">
        <f>INDEX('Uganda workforce data - raw'!$A$4:$F$619,MATCH($B248, 'Uganda workforce data - raw'!$B$4:$B$619,0), MATCH("Filled Male",'Uganda workforce data - raw'!$A$4:$F$4,0))*INDEX('Mapping cadres'!$B$1:$Z$616,MATCH($B248, 'Mapping cadres'!$B$1:$B$616,0), MATCH(Y$32,'Mapping cadres'!$B$1:$Z$1,0))</f>
        <v>0</v>
      </c>
      <c r="Z248" s="226">
        <f>INDEX('Uganda workforce data - raw'!$A$4:$F$619,MATCH($B248, 'Uganda workforce data - raw'!$B$4:$B$619,0), MATCH("Filled Male",'Uganda workforce data - raw'!$A$4:$F$4,0))*INDEX('Mapping cadres'!$B$1:$Z$616,MATCH($B248, 'Mapping cadres'!$B$1:$B$616,0), MATCH(Z$32,'Mapping cadres'!$B$1:$Z$1,0))</f>
        <v>0</v>
      </c>
      <c r="AA248" s="226">
        <f>INDEX('Uganda workforce data - raw'!$A$4:$F$619,MATCH($B248, 'Uganda workforce data - raw'!$B$4:$B$619,0), MATCH("Filled Female",'Uganda workforce data - raw'!$A$4:$F$4,0))*INDEX('Mapping cadres'!$B$1:$Z$616,MATCH($B248, 'Mapping cadres'!$B$1:$B$616,0), MATCH(AA$32,'Mapping cadres'!$B$1:$Z$1,0))</f>
        <v>0</v>
      </c>
      <c r="AB248" s="226">
        <f>INDEX('Uganda workforce data - raw'!$A$4:$F$619,MATCH($B248, 'Uganda workforce data - raw'!$B$4:$B$619,0), MATCH("Filled Female",'Uganda workforce data - raw'!$A$4:$F$4,0))*INDEX('Mapping cadres'!$B$1:$Z$616,MATCH($B248, 'Mapping cadres'!$B$1:$B$616,0), MATCH(AB$32,'Mapping cadres'!$B$1:$Z$1,0))</f>
        <v>0</v>
      </c>
      <c r="AC248" s="226">
        <f>INDEX('Uganda workforce data - raw'!$A$4:$F$619,MATCH($B248, 'Uganda workforce data - raw'!$B$4:$B$619,0), MATCH("Filled Female",'Uganda workforce data - raw'!$A$4:$F$4,0))*INDEX('Mapping cadres'!$B$1:$Z$616,MATCH($B248, 'Mapping cadres'!$B$1:$B$616,0), MATCH(AC$32,'Mapping cadres'!$B$1:$Z$1,0))</f>
        <v>0</v>
      </c>
      <c r="AD248" s="226">
        <f>INDEX('Uganda workforce data - raw'!$A$4:$F$619,MATCH($B248, 'Uganda workforce data - raw'!$B$4:$B$619,0), MATCH("Filled Female",'Uganda workforce data - raw'!$A$4:$F$4,0))*INDEX('Mapping cadres'!$B$1:$Z$616,MATCH($B248, 'Mapping cadres'!$B$1:$B$616,0), MATCH(AD$32,'Mapping cadres'!$B$1:$Z$1,0))</f>
        <v>0</v>
      </c>
      <c r="AE248" s="226">
        <f>INDEX('Uganda workforce data - raw'!$A$4:$F$619,MATCH($B248, 'Uganda workforce data - raw'!$B$4:$B$619,0), MATCH("Filled Female",'Uganda workforce data - raw'!$A$4:$F$4,0))*INDEX('Mapping cadres'!$B$1:$Z$616,MATCH($B248, 'Mapping cadres'!$B$1:$B$616,0), MATCH(AE$32,'Mapping cadres'!$B$1:$Z$1,0))</f>
        <v>0</v>
      </c>
      <c r="AF248" s="226">
        <f>INDEX('Uganda workforce data - raw'!$A$4:$F$619,MATCH($B248, 'Uganda workforce data - raw'!$B$4:$B$619,0), MATCH("Filled Female",'Uganda workforce data - raw'!$A$4:$F$4,0))*INDEX('Mapping cadres'!$B$1:$Z$616,MATCH($B248, 'Mapping cadres'!$B$1:$B$616,0), MATCH(AF$32,'Mapping cadres'!$B$1:$Z$1,0))</f>
        <v>0</v>
      </c>
      <c r="AG248" s="226">
        <f>INDEX('Uganda workforce data - raw'!$A$4:$F$619,MATCH($B248, 'Uganda workforce data - raw'!$B$4:$B$619,0), MATCH("Filled Female",'Uganda workforce data - raw'!$A$4:$F$4,0))*INDEX('Mapping cadres'!$B$1:$Z$616,MATCH($B248, 'Mapping cadres'!$B$1:$B$616,0), MATCH(AG$32,'Mapping cadres'!$B$1:$Z$1,0))</f>
        <v>0</v>
      </c>
      <c r="AH248" s="226">
        <f>INDEX('Uganda workforce data - raw'!$A$4:$F$619,MATCH($B248, 'Uganda workforce data - raw'!$B$4:$B$619,0), MATCH("Filled Female",'Uganda workforce data - raw'!$A$4:$F$4,0))*INDEX('Mapping cadres'!$B$1:$Z$616,MATCH($B248, 'Mapping cadres'!$B$1:$B$616,0), MATCH(AH$32,'Mapping cadres'!$B$1:$Z$1,0))</f>
        <v>0</v>
      </c>
      <c r="AI248" s="226">
        <f>INDEX('Uganda workforce data - raw'!$A$4:$F$619,MATCH($B248, 'Uganda workforce data - raw'!$B$4:$B$619,0), MATCH("Filled Female",'Uganda workforce data - raw'!$A$4:$F$4,0))*INDEX('Mapping cadres'!$B$1:$Z$616,MATCH($B248, 'Mapping cadres'!$B$1:$B$616,0), MATCH(AI$32,'Mapping cadres'!$B$1:$Z$1,0))</f>
        <v>0</v>
      </c>
      <c r="AJ248" s="226">
        <f>INDEX('Uganda workforce data - raw'!$A$4:$F$619,MATCH($B248, 'Uganda workforce data - raw'!$B$4:$B$619,0), MATCH("Filled Female",'Uganda workforce data - raw'!$A$4:$F$4,0))*INDEX('Mapping cadres'!$B$1:$Z$616,MATCH($B248, 'Mapping cadres'!$B$1:$B$616,0), MATCH(AJ$32,'Mapping cadres'!$B$1:$Z$1,0))</f>
        <v>0</v>
      </c>
      <c r="AK248" s="226">
        <f>INDEX('Uganda workforce data - raw'!$A$4:$F$619,MATCH($B248, 'Uganda workforce data - raw'!$B$4:$B$619,0), MATCH("Filled Female",'Uganda workforce data - raw'!$A$4:$F$4,0))*INDEX('Mapping cadres'!$B$1:$Z$616,MATCH($B248, 'Mapping cadres'!$B$1:$B$616,0), MATCH(AK$32,'Mapping cadres'!$B$1:$Z$1,0))</f>
        <v>0</v>
      </c>
      <c r="AL248" s="226">
        <f>INDEX('Uganda workforce data - raw'!$A$4:$F$619,MATCH($B248, 'Uganda workforce data - raw'!$B$4:$B$619,0), MATCH("Filled Female",'Uganda workforce data - raw'!$A$4:$F$4,0))*INDEX('Mapping cadres'!$B$1:$Z$616,MATCH($B248, 'Mapping cadres'!$B$1:$B$616,0), MATCH(AL$32,'Mapping cadres'!$B$1:$Z$1,0))</f>
        <v>0</v>
      </c>
      <c r="AM248" s="226">
        <f>INDEX('Uganda workforce data - raw'!$A$4:$F$619,MATCH($B248, 'Uganda workforce data - raw'!$B$4:$B$619,0), MATCH("Filled Female",'Uganda workforce data - raw'!$A$4:$F$4,0))*INDEX('Mapping cadres'!$B$1:$Z$616,MATCH($B248, 'Mapping cadres'!$B$1:$B$616,0), MATCH(AM$32,'Mapping cadres'!$B$1:$Z$1,0))</f>
        <v>0</v>
      </c>
      <c r="AN248" s="226">
        <f>INDEX('Uganda workforce data - raw'!$A$4:$F$619,MATCH($B248, 'Uganda workforce data - raw'!$B$4:$B$619,0), MATCH("Filled Female",'Uganda workforce data - raw'!$A$4:$F$4,0))*INDEX('Mapping cadres'!$B$1:$Z$616,MATCH($B248, 'Mapping cadres'!$B$1:$B$616,0), MATCH(AN$32,'Mapping cadres'!$B$1:$Z$1,0))</f>
        <v>0</v>
      </c>
      <c r="AO248" s="226">
        <f>INDEX('Uganda workforce data - raw'!$A$4:$F$619,MATCH($B248, 'Uganda workforce data - raw'!$B$4:$B$619,0), MATCH("Filled Female",'Uganda workforce data - raw'!$A$4:$F$4,0))*INDEX('Mapping cadres'!$B$1:$Z$616,MATCH($B248, 'Mapping cadres'!$B$1:$B$616,0), MATCH(AO$32,'Mapping cadres'!$B$1:$Z$1,0))</f>
        <v>0</v>
      </c>
      <c r="AP248" s="226">
        <f>INDEX('Uganda workforce data - raw'!$A$4:$F$619,MATCH($B248, 'Uganda workforce data - raw'!$B$4:$B$619,0), MATCH("Filled Female",'Uganda workforce data - raw'!$A$4:$F$4,0))*INDEX('Mapping cadres'!$B$1:$Z$616,MATCH($B248, 'Mapping cadres'!$B$1:$B$616,0), MATCH(AP$32,'Mapping cadres'!$B$1:$Z$1,0))</f>
        <v>0</v>
      </c>
      <c r="AQ248" s="226">
        <f>INDEX('Uganda workforce data - raw'!$A$4:$F$619,MATCH($B248, 'Uganda workforce data - raw'!$B$4:$B$619,0), MATCH("Filled Female",'Uganda workforce data - raw'!$A$4:$F$4,0))*INDEX('Mapping cadres'!$B$1:$Z$616,MATCH($B248, 'Mapping cadres'!$B$1:$B$616,0), MATCH(AQ$32,'Mapping cadres'!$B$1:$Z$1,0))</f>
        <v>0</v>
      </c>
      <c r="AR248" s="226">
        <f>INDEX('Uganda workforce data - raw'!$A$4:$F$619,MATCH($B248, 'Uganda workforce data - raw'!$B$4:$B$619,0), MATCH("Filled Female",'Uganda workforce data - raw'!$A$4:$F$4,0))*INDEX('Mapping cadres'!$B$1:$Z$616,MATCH($B248, 'Mapping cadres'!$B$1:$B$616,0), MATCH(AR$32,'Mapping cadres'!$B$1:$Z$1,0))</f>
        <v>0</v>
      </c>
      <c r="AS248" s="226">
        <f>INDEX('Uganda workforce data - raw'!$A$4:$F$619,MATCH($B248, 'Uganda workforce data - raw'!$B$4:$B$619,0), MATCH("Filled Female",'Uganda workforce data - raw'!$A$4:$F$4,0))*INDEX('Mapping cadres'!$B$1:$Z$616,MATCH($B248, 'Mapping cadres'!$B$1:$B$616,0), MATCH(AS$32,'Mapping cadres'!$B$1:$Z$1,0))</f>
        <v>0</v>
      </c>
      <c r="AT248" s="226">
        <f>INDEX('Uganda workforce data - raw'!$A$4:$F$619,MATCH($B248, 'Uganda workforce data - raw'!$B$4:$B$619,0), MATCH("Filled Female",'Uganda workforce data - raw'!$A$4:$F$4,0))*INDEX('Mapping cadres'!$B$1:$Z$616,MATCH($B248, 'Mapping cadres'!$B$1:$B$616,0), MATCH(AT$32,'Mapping cadres'!$B$1:$Z$1,0))</f>
        <v>0</v>
      </c>
      <c r="AU248" s="226">
        <f>INDEX('Uganda workforce data - raw'!$A$4:$F$619,MATCH($B248, 'Uganda workforce data - raw'!$B$4:$B$619,0), MATCH("Filled Female",'Uganda workforce data - raw'!$A$4:$F$4,0))*INDEX('Mapping cadres'!$B$1:$Z$616,MATCH($B248, 'Mapping cadres'!$B$1:$B$616,0), MATCH(AU$32,'Mapping cadres'!$B$1:$Z$1,0))</f>
        <v>0</v>
      </c>
      <c r="AV248" s="226">
        <f>INDEX('Uganda workforce data - raw'!$A$4:$F$619,MATCH($B248, 'Uganda workforce data - raw'!$B$4:$B$619,0), MATCH("Filled Female",'Uganda workforce data - raw'!$A$4:$F$4,0))*INDEX('Mapping cadres'!$B$1:$Z$616,MATCH($B248, 'Mapping cadres'!$B$1:$B$616,0), MATCH(AV$32,'Mapping cadres'!$B$1:$Z$1,0))</f>
        <v>0</v>
      </c>
      <c r="AW248" s="226">
        <f>INDEX('Uganda workforce data - raw'!$A$4:$F$619,MATCH($B248, 'Uganda workforce data - raw'!$B$4:$B$619,0), MATCH("Filled Female",'Uganda workforce data - raw'!$A$4:$F$4,0))*INDEX('Mapping cadres'!$B$1:$Z$616,MATCH($B248, 'Mapping cadres'!$B$1:$B$616,0), MATCH(AW$32,'Mapping cadres'!$B$1:$Z$1,0))</f>
        <v>0</v>
      </c>
      <c r="AX248" s="226">
        <f>INDEX('Uganda workforce data - raw'!$A$4:$F$619,MATCH($B248, 'Uganda workforce data - raw'!$B$4:$B$619,0), MATCH("Filled Female",'Uganda workforce data - raw'!$A$4:$F$4,0))*INDEX('Mapping cadres'!$B$1:$Z$616,MATCH($B248, 'Mapping cadres'!$B$1:$B$616,0), MATCH(AX$32,'Mapping cadres'!$B$1:$Z$1,0))</f>
        <v>0</v>
      </c>
      <c r="AY248" s="226">
        <f t="shared" si="77"/>
        <v>3</v>
      </c>
      <c r="AZ248" s="226">
        <f t="shared" si="78"/>
        <v>0</v>
      </c>
      <c r="BA248" s="226">
        <f t="shared" si="79"/>
        <v>3</v>
      </c>
      <c r="BB248" s="226">
        <f t="shared" si="80"/>
        <v>0</v>
      </c>
      <c r="BC248" s="226">
        <f t="shared" si="81"/>
        <v>0</v>
      </c>
      <c r="BD248" s="226">
        <f t="shared" si="82"/>
        <v>0</v>
      </c>
      <c r="BE248" s="226">
        <f t="shared" si="83"/>
        <v>0</v>
      </c>
      <c r="BF248" s="226">
        <f t="shared" si="84"/>
        <v>0</v>
      </c>
      <c r="BG248" s="226">
        <f t="shared" si="85"/>
        <v>0</v>
      </c>
      <c r="BH248" s="226">
        <f t="shared" si="86"/>
        <v>0</v>
      </c>
      <c r="BI248" s="226">
        <f t="shared" si="87"/>
        <v>0</v>
      </c>
      <c r="BJ248" s="226">
        <f t="shared" si="88"/>
        <v>0</v>
      </c>
      <c r="BK248" s="226">
        <f t="shared" si="89"/>
        <v>0</v>
      </c>
      <c r="BL248" s="226">
        <f t="shared" si="90"/>
        <v>0</v>
      </c>
      <c r="BM248" s="226">
        <f t="shared" si="91"/>
        <v>0</v>
      </c>
      <c r="BN248" s="226">
        <f t="shared" si="92"/>
        <v>0</v>
      </c>
      <c r="BO248" s="226">
        <f t="shared" si="93"/>
        <v>0</v>
      </c>
      <c r="BP248" s="226">
        <f t="shared" si="94"/>
        <v>0</v>
      </c>
      <c r="BQ248" s="226">
        <f t="shared" si="95"/>
        <v>0</v>
      </c>
      <c r="BR248" s="226">
        <f t="shared" si="96"/>
        <v>0</v>
      </c>
      <c r="BS248" s="226">
        <f t="shared" si="97"/>
        <v>0</v>
      </c>
      <c r="BT248" s="226">
        <f t="shared" si="98"/>
        <v>0</v>
      </c>
      <c r="BU248" s="226">
        <f t="shared" si="99"/>
        <v>0</v>
      </c>
      <c r="BV248" s="226">
        <f t="shared" si="100"/>
        <v>0</v>
      </c>
    </row>
    <row r="249" spans="1:74">
      <c r="A249" s="226">
        <v>217</v>
      </c>
      <c r="B249" s="226" t="s">
        <v>1521</v>
      </c>
      <c r="C249" s="226">
        <f>INDEX('Uganda workforce data - raw'!$A$4:$F$619,MATCH($B249, 'Uganda workforce data - raw'!$B$4:$B$619,0), MATCH("Filled Male",'Uganda workforce data - raw'!$A$4:$F$4,0))*INDEX('Mapping cadres'!$B$1:$Z$616,MATCH($B249, 'Mapping cadres'!$B$1:$B$616,0), MATCH(C$32,'Mapping cadres'!$B$1:$Z$1,0))</f>
        <v>1</v>
      </c>
      <c r="D249" s="226">
        <f>INDEX('Uganda workforce data - raw'!$A$4:$F$619,MATCH($B249, 'Uganda workforce data - raw'!$B$4:$B$619,0), MATCH("Filled Male",'Uganda workforce data - raw'!$A$4:$F$4,0))*INDEX('Mapping cadres'!$B$1:$Z$616,MATCH($B249, 'Mapping cadres'!$B$1:$B$616,0), MATCH(D$32,'Mapping cadres'!$B$1:$Z$1,0))</f>
        <v>0</v>
      </c>
      <c r="E249" s="226">
        <f>INDEX('Uganda workforce data - raw'!$A$4:$F$619,MATCH($B249, 'Uganda workforce data - raw'!$B$4:$B$619,0), MATCH("Filled Male",'Uganda workforce data - raw'!$A$4:$F$4,0))*INDEX('Mapping cadres'!$B$1:$Z$616,MATCH($B249, 'Mapping cadres'!$B$1:$B$616,0), MATCH(E$32,'Mapping cadres'!$B$1:$Z$1,0))</f>
        <v>1</v>
      </c>
      <c r="F249" s="226">
        <f>INDEX('Uganda workforce data - raw'!$A$4:$F$619,MATCH($B249, 'Uganda workforce data - raw'!$B$4:$B$619,0), MATCH("Filled Male",'Uganda workforce data - raw'!$A$4:$F$4,0))*INDEX('Mapping cadres'!$B$1:$Z$616,MATCH($B249, 'Mapping cadres'!$B$1:$B$616,0), MATCH(F$32,'Mapping cadres'!$B$1:$Z$1,0))</f>
        <v>0</v>
      </c>
      <c r="G249" s="226">
        <f>INDEX('Uganda workforce data - raw'!$A$4:$F$619,MATCH($B249, 'Uganda workforce data - raw'!$B$4:$B$619,0), MATCH("Filled Male",'Uganda workforce data - raw'!$A$4:$F$4,0))*INDEX('Mapping cadres'!$B$1:$Z$616,MATCH($B249, 'Mapping cadres'!$B$1:$B$616,0), MATCH(G$32,'Mapping cadres'!$B$1:$Z$1,0))</f>
        <v>0</v>
      </c>
      <c r="H249" s="226">
        <f>INDEX('Uganda workforce data - raw'!$A$4:$F$619,MATCH($B249, 'Uganda workforce data - raw'!$B$4:$B$619,0), MATCH("Filled Male",'Uganda workforce data - raw'!$A$4:$F$4,0))*INDEX('Mapping cadres'!$B$1:$Z$616,MATCH($B249, 'Mapping cadres'!$B$1:$B$616,0), MATCH(H$32,'Mapping cadres'!$B$1:$Z$1,0))</f>
        <v>0</v>
      </c>
      <c r="I249" s="226">
        <f>INDEX('Uganda workforce data - raw'!$A$4:$F$619,MATCH($B249, 'Uganda workforce data - raw'!$B$4:$B$619,0), MATCH("Filled Male",'Uganda workforce data - raw'!$A$4:$F$4,0))*INDEX('Mapping cadres'!$B$1:$Z$616,MATCH($B249, 'Mapping cadres'!$B$1:$B$616,0), MATCH(I$32,'Mapping cadres'!$B$1:$Z$1,0))</f>
        <v>0</v>
      </c>
      <c r="J249" s="226">
        <f>INDEX('Uganda workforce data - raw'!$A$4:$F$619,MATCH($B249, 'Uganda workforce data - raw'!$B$4:$B$619,0), MATCH("Filled Male",'Uganda workforce data - raw'!$A$4:$F$4,0))*INDEX('Mapping cadres'!$B$1:$Z$616,MATCH($B249, 'Mapping cadres'!$B$1:$B$616,0), MATCH(J$32,'Mapping cadres'!$B$1:$Z$1,0))</f>
        <v>0</v>
      </c>
      <c r="K249" s="226">
        <f>INDEX('Uganda workforce data - raw'!$A$4:$F$619,MATCH($B249, 'Uganda workforce data - raw'!$B$4:$B$619,0), MATCH("Filled Male",'Uganda workforce data - raw'!$A$4:$F$4,0))*INDEX('Mapping cadres'!$B$1:$Z$616,MATCH($B249, 'Mapping cadres'!$B$1:$B$616,0), MATCH(K$32,'Mapping cadres'!$B$1:$Z$1,0))</f>
        <v>0</v>
      </c>
      <c r="L249" s="226">
        <f>INDEX('Uganda workforce data - raw'!$A$4:$F$619,MATCH($B249, 'Uganda workforce data - raw'!$B$4:$B$619,0), MATCH("Filled Male",'Uganda workforce data - raw'!$A$4:$F$4,0))*INDEX('Mapping cadres'!$B$1:$Z$616,MATCH($B249, 'Mapping cadres'!$B$1:$B$616,0), MATCH(L$32,'Mapping cadres'!$B$1:$Z$1,0))</f>
        <v>0</v>
      </c>
      <c r="M249" s="226">
        <f>INDEX('Uganda workforce data - raw'!$A$4:$F$619,MATCH($B249, 'Uganda workforce data - raw'!$B$4:$B$619,0), MATCH("Filled Male",'Uganda workforce data - raw'!$A$4:$F$4,0))*INDEX('Mapping cadres'!$B$1:$Z$616,MATCH($B249, 'Mapping cadres'!$B$1:$B$616,0), MATCH(M$32,'Mapping cadres'!$B$1:$Z$1,0))</f>
        <v>0</v>
      </c>
      <c r="N249" s="226">
        <f>INDEX('Uganda workforce data - raw'!$A$4:$F$619,MATCH($B249, 'Uganda workforce data - raw'!$B$4:$B$619,0), MATCH("Filled Male",'Uganda workforce data - raw'!$A$4:$F$4,0))*INDEX('Mapping cadres'!$B$1:$Z$616,MATCH($B249, 'Mapping cadres'!$B$1:$B$616,0), MATCH(N$32,'Mapping cadres'!$B$1:$Z$1,0))</f>
        <v>0</v>
      </c>
      <c r="O249" s="226">
        <f>INDEX('Uganda workforce data - raw'!$A$4:$F$619,MATCH($B249, 'Uganda workforce data - raw'!$B$4:$B$619,0), MATCH("Filled Male",'Uganda workforce data - raw'!$A$4:$F$4,0))*INDEX('Mapping cadres'!$B$1:$Z$616,MATCH($B249, 'Mapping cadres'!$B$1:$B$616,0), MATCH(O$32,'Mapping cadres'!$B$1:$Z$1,0))</f>
        <v>0</v>
      </c>
      <c r="P249" s="226">
        <f>INDEX('Uganda workforce data - raw'!$A$4:$F$619,MATCH($B249, 'Uganda workforce data - raw'!$B$4:$B$619,0), MATCH("Filled Male",'Uganda workforce data - raw'!$A$4:$F$4,0))*INDEX('Mapping cadres'!$B$1:$Z$616,MATCH($B249, 'Mapping cadres'!$B$1:$B$616,0), MATCH(P$32,'Mapping cadres'!$B$1:$Z$1,0))</f>
        <v>0</v>
      </c>
      <c r="Q249" s="226">
        <f>INDEX('Uganda workforce data - raw'!$A$4:$F$619,MATCH($B249, 'Uganda workforce data - raw'!$B$4:$B$619,0), MATCH("Filled Male",'Uganda workforce data - raw'!$A$4:$F$4,0))*INDEX('Mapping cadres'!$B$1:$Z$616,MATCH($B249, 'Mapping cadres'!$B$1:$B$616,0), MATCH(Q$32,'Mapping cadres'!$B$1:$Z$1,0))</f>
        <v>0</v>
      </c>
      <c r="R249" s="226">
        <f>INDEX('Uganda workforce data - raw'!$A$4:$F$619,MATCH($B249, 'Uganda workforce data - raw'!$B$4:$B$619,0), MATCH("Filled Male",'Uganda workforce data - raw'!$A$4:$F$4,0))*INDEX('Mapping cadres'!$B$1:$Z$616,MATCH($B249, 'Mapping cadres'!$B$1:$B$616,0), MATCH(R$32,'Mapping cadres'!$B$1:$Z$1,0))</f>
        <v>0</v>
      </c>
      <c r="S249" s="226">
        <f>INDEX('Uganda workforce data - raw'!$A$4:$F$619,MATCH($B249, 'Uganda workforce data - raw'!$B$4:$B$619,0), MATCH("Filled Male",'Uganda workforce data - raw'!$A$4:$F$4,0))*INDEX('Mapping cadres'!$B$1:$Z$616,MATCH($B249, 'Mapping cadres'!$B$1:$B$616,0), MATCH(S$32,'Mapping cadres'!$B$1:$Z$1,0))</f>
        <v>0</v>
      </c>
      <c r="T249" s="226">
        <f>INDEX('Uganda workforce data - raw'!$A$4:$F$619,MATCH($B249, 'Uganda workforce data - raw'!$B$4:$B$619,0), MATCH("Filled Male",'Uganda workforce data - raw'!$A$4:$F$4,0))*INDEX('Mapping cadres'!$B$1:$Z$616,MATCH($B249, 'Mapping cadres'!$B$1:$B$616,0), MATCH(T$32,'Mapping cadres'!$B$1:$Z$1,0))</f>
        <v>0</v>
      </c>
      <c r="U249" s="226">
        <f>INDEX('Uganda workforce data - raw'!$A$4:$F$619,MATCH($B249, 'Uganda workforce data - raw'!$B$4:$B$619,0), MATCH("Filled Male",'Uganda workforce data - raw'!$A$4:$F$4,0))*INDEX('Mapping cadres'!$B$1:$Z$616,MATCH($B249, 'Mapping cadres'!$B$1:$B$616,0), MATCH(U$32,'Mapping cadres'!$B$1:$Z$1,0))</f>
        <v>0</v>
      </c>
      <c r="V249" s="226">
        <f>INDEX('Uganda workforce data - raw'!$A$4:$F$619,MATCH($B249, 'Uganda workforce data - raw'!$B$4:$B$619,0), MATCH("Filled Male",'Uganda workforce data - raw'!$A$4:$F$4,0))*INDEX('Mapping cadres'!$B$1:$Z$616,MATCH($B249, 'Mapping cadres'!$B$1:$B$616,0), MATCH(V$32,'Mapping cadres'!$B$1:$Z$1,0))</f>
        <v>0</v>
      </c>
      <c r="W249" s="226">
        <f>INDEX('Uganda workforce data - raw'!$A$4:$F$619,MATCH($B249, 'Uganda workforce data - raw'!$B$4:$B$619,0), MATCH("Filled Male",'Uganda workforce data - raw'!$A$4:$F$4,0))*INDEX('Mapping cadres'!$B$1:$Z$616,MATCH($B249, 'Mapping cadres'!$B$1:$B$616,0), MATCH(W$32,'Mapping cadres'!$B$1:$Z$1,0))</f>
        <v>0</v>
      </c>
      <c r="X249" s="226">
        <f>INDEX('Uganda workforce data - raw'!$A$4:$F$619,MATCH($B249, 'Uganda workforce data - raw'!$B$4:$B$619,0), MATCH("Filled Male",'Uganda workforce data - raw'!$A$4:$F$4,0))*INDEX('Mapping cadres'!$B$1:$Z$616,MATCH($B249, 'Mapping cadres'!$B$1:$B$616,0), MATCH(X$32,'Mapping cadres'!$B$1:$Z$1,0))</f>
        <v>0</v>
      </c>
      <c r="Y249" s="226">
        <f>INDEX('Uganda workforce data - raw'!$A$4:$F$619,MATCH($B249, 'Uganda workforce data - raw'!$B$4:$B$619,0), MATCH("Filled Male",'Uganda workforce data - raw'!$A$4:$F$4,0))*INDEX('Mapping cadres'!$B$1:$Z$616,MATCH($B249, 'Mapping cadres'!$B$1:$B$616,0), MATCH(Y$32,'Mapping cadres'!$B$1:$Z$1,0))</f>
        <v>0</v>
      </c>
      <c r="Z249" s="226">
        <f>INDEX('Uganda workforce data - raw'!$A$4:$F$619,MATCH($B249, 'Uganda workforce data - raw'!$B$4:$B$619,0), MATCH("Filled Male",'Uganda workforce data - raw'!$A$4:$F$4,0))*INDEX('Mapping cadres'!$B$1:$Z$616,MATCH($B249, 'Mapping cadres'!$B$1:$B$616,0), MATCH(Z$32,'Mapping cadres'!$B$1:$Z$1,0))</f>
        <v>0</v>
      </c>
      <c r="AA249" s="226">
        <f>INDEX('Uganda workforce data - raw'!$A$4:$F$619,MATCH($B249, 'Uganda workforce data - raw'!$B$4:$B$619,0), MATCH("Filled Female",'Uganda workforce data - raw'!$A$4:$F$4,0))*INDEX('Mapping cadres'!$B$1:$Z$616,MATCH($B249, 'Mapping cadres'!$B$1:$B$616,0), MATCH(AA$32,'Mapping cadres'!$B$1:$Z$1,0))</f>
        <v>0</v>
      </c>
      <c r="AB249" s="226">
        <f>INDEX('Uganda workforce data - raw'!$A$4:$F$619,MATCH($B249, 'Uganda workforce data - raw'!$B$4:$B$619,0), MATCH("Filled Female",'Uganda workforce data - raw'!$A$4:$F$4,0))*INDEX('Mapping cadres'!$B$1:$Z$616,MATCH($B249, 'Mapping cadres'!$B$1:$B$616,0), MATCH(AB$32,'Mapping cadres'!$B$1:$Z$1,0))</f>
        <v>0</v>
      </c>
      <c r="AC249" s="226">
        <f>INDEX('Uganda workforce data - raw'!$A$4:$F$619,MATCH($B249, 'Uganda workforce data - raw'!$B$4:$B$619,0), MATCH("Filled Female",'Uganda workforce data - raw'!$A$4:$F$4,0))*INDEX('Mapping cadres'!$B$1:$Z$616,MATCH($B249, 'Mapping cadres'!$B$1:$B$616,0), MATCH(AC$32,'Mapping cadres'!$B$1:$Z$1,0))</f>
        <v>0</v>
      </c>
      <c r="AD249" s="226">
        <f>INDEX('Uganda workforce data - raw'!$A$4:$F$619,MATCH($B249, 'Uganda workforce data - raw'!$B$4:$B$619,0), MATCH("Filled Female",'Uganda workforce data - raw'!$A$4:$F$4,0))*INDEX('Mapping cadres'!$B$1:$Z$616,MATCH($B249, 'Mapping cadres'!$B$1:$B$616,0), MATCH(AD$32,'Mapping cadres'!$B$1:$Z$1,0))</f>
        <v>0</v>
      </c>
      <c r="AE249" s="226">
        <f>INDEX('Uganda workforce data - raw'!$A$4:$F$619,MATCH($B249, 'Uganda workforce data - raw'!$B$4:$B$619,0), MATCH("Filled Female",'Uganda workforce data - raw'!$A$4:$F$4,0))*INDEX('Mapping cadres'!$B$1:$Z$616,MATCH($B249, 'Mapping cadres'!$B$1:$B$616,0), MATCH(AE$32,'Mapping cadres'!$B$1:$Z$1,0))</f>
        <v>0</v>
      </c>
      <c r="AF249" s="226">
        <f>INDEX('Uganda workforce data - raw'!$A$4:$F$619,MATCH($B249, 'Uganda workforce data - raw'!$B$4:$B$619,0), MATCH("Filled Female",'Uganda workforce data - raw'!$A$4:$F$4,0))*INDEX('Mapping cadres'!$B$1:$Z$616,MATCH($B249, 'Mapping cadres'!$B$1:$B$616,0), MATCH(AF$32,'Mapping cadres'!$B$1:$Z$1,0))</f>
        <v>0</v>
      </c>
      <c r="AG249" s="226">
        <f>INDEX('Uganda workforce data - raw'!$A$4:$F$619,MATCH($B249, 'Uganda workforce data - raw'!$B$4:$B$619,0), MATCH("Filled Female",'Uganda workforce data - raw'!$A$4:$F$4,0))*INDEX('Mapping cadres'!$B$1:$Z$616,MATCH($B249, 'Mapping cadres'!$B$1:$B$616,0), MATCH(AG$32,'Mapping cadres'!$B$1:$Z$1,0))</f>
        <v>0</v>
      </c>
      <c r="AH249" s="226">
        <f>INDEX('Uganda workforce data - raw'!$A$4:$F$619,MATCH($B249, 'Uganda workforce data - raw'!$B$4:$B$619,0), MATCH("Filled Female",'Uganda workforce data - raw'!$A$4:$F$4,0))*INDEX('Mapping cadres'!$B$1:$Z$616,MATCH($B249, 'Mapping cadres'!$B$1:$B$616,0), MATCH(AH$32,'Mapping cadres'!$B$1:$Z$1,0))</f>
        <v>0</v>
      </c>
      <c r="AI249" s="226">
        <f>INDEX('Uganda workforce data - raw'!$A$4:$F$619,MATCH($B249, 'Uganda workforce data - raw'!$B$4:$B$619,0), MATCH("Filled Female",'Uganda workforce data - raw'!$A$4:$F$4,0))*INDEX('Mapping cadres'!$B$1:$Z$616,MATCH($B249, 'Mapping cadres'!$B$1:$B$616,0), MATCH(AI$32,'Mapping cadres'!$B$1:$Z$1,0))</f>
        <v>0</v>
      </c>
      <c r="AJ249" s="226">
        <f>INDEX('Uganda workforce data - raw'!$A$4:$F$619,MATCH($B249, 'Uganda workforce data - raw'!$B$4:$B$619,0), MATCH("Filled Female",'Uganda workforce data - raw'!$A$4:$F$4,0))*INDEX('Mapping cadres'!$B$1:$Z$616,MATCH($B249, 'Mapping cadres'!$B$1:$B$616,0), MATCH(AJ$32,'Mapping cadres'!$B$1:$Z$1,0))</f>
        <v>0</v>
      </c>
      <c r="AK249" s="226">
        <f>INDEX('Uganda workforce data - raw'!$A$4:$F$619,MATCH($B249, 'Uganda workforce data - raw'!$B$4:$B$619,0), MATCH("Filled Female",'Uganda workforce data - raw'!$A$4:$F$4,0))*INDEX('Mapping cadres'!$B$1:$Z$616,MATCH($B249, 'Mapping cadres'!$B$1:$B$616,0), MATCH(AK$32,'Mapping cadres'!$B$1:$Z$1,0))</f>
        <v>0</v>
      </c>
      <c r="AL249" s="226">
        <f>INDEX('Uganda workforce data - raw'!$A$4:$F$619,MATCH($B249, 'Uganda workforce data - raw'!$B$4:$B$619,0), MATCH("Filled Female",'Uganda workforce data - raw'!$A$4:$F$4,0))*INDEX('Mapping cadres'!$B$1:$Z$616,MATCH($B249, 'Mapping cadres'!$B$1:$B$616,0), MATCH(AL$32,'Mapping cadres'!$B$1:$Z$1,0))</f>
        <v>0</v>
      </c>
      <c r="AM249" s="226">
        <f>INDEX('Uganda workforce data - raw'!$A$4:$F$619,MATCH($B249, 'Uganda workforce data - raw'!$B$4:$B$619,0), MATCH("Filled Female",'Uganda workforce data - raw'!$A$4:$F$4,0))*INDEX('Mapping cadres'!$B$1:$Z$616,MATCH($B249, 'Mapping cadres'!$B$1:$B$616,0), MATCH(AM$32,'Mapping cadres'!$B$1:$Z$1,0))</f>
        <v>0</v>
      </c>
      <c r="AN249" s="226">
        <f>INDEX('Uganda workforce data - raw'!$A$4:$F$619,MATCH($B249, 'Uganda workforce data - raw'!$B$4:$B$619,0), MATCH("Filled Female",'Uganda workforce data - raw'!$A$4:$F$4,0))*INDEX('Mapping cadres'!$B$1:$Z$616,MATCH($B249, 'Mapping cadres'!$B$1:$B$616,0), MATCH(AN$32,'Mapping cadres'!$B$1:$Z$1,0))</f>
        <v>0</v>
      </c>
      <c r="AO249" s="226">
        <f>INDEX('Uganda workforce data - raw'!$A$4:$F$619,MATCH($B249, 'Uganda workforce data - raw'!$B$4:$B$619,0), MATCH("Filled Female",'Uganda workforce data - raw'!$A$4:$F$4,0))*INDEX('Mapping cadres'!$B$1:$Z$616,MATCH($B249, 'Mapping cadres'!$B$1:$B$616,0), MATCH(AO$32,'Mapping cadres'!$B$1:$Z$1,0))</f>
        <v>0</v>
      </c>
      <c r="AP249" s="226">
        <f>INDEX('Uganda workforce data - raw'!$A$4:$F$619,MATCH($B249, 'Uganda workforce data - raw'!$B$4:$B$619,0), MATCH("Filled Female",'Uganda workforce data - raw'!$A$4:$F$4,0))*INDEX('Mapping cadres'!$B$1:$Z$616,MATCH($B249, 'Mapping cadres'!$B$1:$B$616,0), MATCH(AP$32,'Mapping cadres'!$B$1:$Z$1,0))</f>
        <v>0</v>
      </c>
      <c r="AQ249" s="226">
        <f>INDEX('Uganda workforce data - raw'!$A$4:$F$619,MATCH($B249, 'Uganda workforce data - raw'!$B$4:$B$619,0), MATCH("Filled Female",'Uganda workforce data - raw'!$A$4:$F$4,0))*INDEX('Mapping cadres'!$B$1:$Z$616,MATCH($B249, 'Mapping cadres'!$B$1:$B$616,0), MATCH(AQ$32,'Mapping cadres'!$B$1:$Z$1,0))</f>
        <v>0</v>
      </c>
      <c r="AR249" s="226">
        <f>INDEX('Uganda workforce data - raw'!$A$4:$F$619,MATCH($B249, 'Uganda workforce data - raw'!$B$4:$B$619,0), MATCH("Filled Female",'Uganda workforce data - raw'!$A$4:$F$4,0))*INDEX('Mapping cadres'!$B$1:$Z$616,MATCH($B249, 'Mapping cadres'!$B$1:$B$616,0), MATCH(AR$32,'Mapping cadres'!$B$1:$Z$1,0))</f>
        <v>0</v>
      </c>
      <c r="AS249" s="226">
        <f>INDEX('Uganda workforce data - raw'!$A$4:$F$619,MATCH($B249, 'Uganda workforce data - raw'!$B$4:$B$619,0), MATCH("Filled Female",'Uganda workforce data - raw'!$A$4:$F$4,0))*INDEX('Mapping cadres'!$B$1:$Z$616,MATCH($B249, 'Mapping cadres'!$B$1:$B$616,0), MATCH(AS$32,'Mapping cadres'!$B$1:$Z$1,0))</f>
        <v>0</v>
      </c>
      <c r="AT249" s="226">
        <f>INDEX('Uganda workforce data - raw'!$A$4:$F$619,MATCH($B249, 'Uganda workforce data - raw'!$B$4:$B$619,0), MATCH("Filled Female",'Uganda workforce data - raw'!$A$4:$F$4,0))*INDEX('Mapping cadres'!$B$1:$Z$616,MATCH($B249, 'Mapping cadres'!$B$1:$B$616,0), MATCH(AT$32,'Mapping cadres'!$B$1:$Z$1,0))</f>
        <v>0</v>
      </c>
      <c r="AU249" s="226">
        <f>INDEX('Uganda workforce data - raw'!$A$4:$F$619,MATCH($B249, 'Uganda workforce data - raw'!$B$4:$B$619,0), MATCH("Filled Female",'Uganda workforce data - raw'!$A$4:$F$4,0))*INDEX('Mapping cadres'!$B$1:$Z$616,MATCH($B249, 'Mapping cadres'!$B$1:$B$616,0), MATCH(AU$32,'Mapping cadres'!$B$1:$Z$1,0))</f>
        <v>0</v>
      </c>
      <c r="AV249" s="226">
        <f>INDEX('Uganda workforce data - raw'!$A$4:$F$619,MATCH($B249, 'Uganda workforce data - raw'!$B$4:$B$619,0), MATCH("Filled Female",'Uganda workforce data - raw'!$A$4:$F$4,0))*INDEX('Mapping cadres'!$B$1:$Z$616,MATCH($B249, 'Mapping cadres'!$B$1:$B$616,0), MATCH(AV$32,'Mapping cadres'!$B$1:$Z$1,0))</f>
        <v>0</v>
      </c>
      <c r="AW249" s="226">
        <f>INDEX('Uganda workforce data - raw'!$A$4:$F$619,MATCH($B249, 'Uganda workforce data - raw'!$B$4:$B$619,0), MATCH("Filled Female",'Uganda workforce data - raw'!$A$4:$F$4,0))*INDEX('Mapping cadres'!$B$1:$Z$616,MATCH($B249, 'Mapping cadres'!$B$1:$B$616,0), MATCH(AW$32,'Mapping cadres'!$B$1:$Z$1,0))</f>
        <v>0</v>
      </c>
      <c r="AX249" s="226">
        <f>INDEX('Uganda workforce data - raw'!$A$4:$F$619,MATCH($B249, 'Uganda workforce data - raw'!$B$4:$B$619,0), MATCH("Filled Female",'Uganda workforce data - raw'!$A$4:$F$4,0))*INDEX('Mapping cadres'!$B$1:$Z$616,MATCH($B249, 'Mapping cadres'!$B$1:$B$616,0), MATCH(AX$32,'Mapping cadres'!$B$1:$Z$1,0))</f>
        <v>0</v>
      </c>
      <c r="AY249" s="226">
        <f t="shared" si="77"/>
        <v>1</v>
      </c>
      <c r="AZ249" s="226">
        <f t="shared" si="78"/>
        <v>0</v>
      </c>
      <c r="BA249" s="226">
        <f t="shared" si="79"/>
        <v>1</v>
      </c>
      <c r="BB249" s="226">
        <f t="shared" si="80"/>
        <v>0</v>
      </c>
      <c r="BC249" s="226">
        <f t="shared" si="81"/>
        <v>0</v>
      </c>
      <c r="BD249" s="226">
        <f t="shared" si="82"/>
        <v>0</v>
      </c>
      <c r="BE249" s="226">
        <f t="shared" si="83"/>
        <v>0</v>
      </c>
      <c r="BF249" s="226">
        <f t="shared" si="84"/>
        <v>0</v>
      </c>
      <c r="BG249" s="226">
        <f t="shared" si="85"/>
        <v>0</v>
      </c>
      <c r="BH249" s="226">
        <f t="shared" si="86"/>
        <v>0</v>
      </c>
      <c r="BI249" s="226">
        <f t="shared" si="87"/>
        <v>0</v>
      </c>
      <c r="BJ249" s="226">
        <f t="shared" si="88"/>
        <v>0</v>
      </c>
      <c r="BK249" s="226">
        <f t="shared" si="89"/>
        <v>0</v>
      </c>
      <c r="BL249" s="226">
        <f t="shared" si="90"/>
        <v>0</v>
      </c>
      <c r="BM249" s="226">
        <f t="shared" si="91"/>
        <v>0</v>
      </c>
      <c r="BN249" s="226">
        <f t="shared" si="92"/>
        <v>0</v>
      </c>
      <c r="BO249" s="226">
        <f t="shared" si="93"/>
        <v>0</v>
      </c>
      <c r="BP249" s="226">
        <f t="shared" si="94"/>
        <v>0</v>
      </c>
      <c r="BQ249" s="226">
        <f t="shared" si="95"/>
        <v>0</v>
      </c>
      <c r="BR249" s="226">
        <f t="shared" si="96"/>
        <v>0</v>
      </c>
      <c r="BS249" s="226">
        <f t="shared" si="97"/>
        <v>0</v>
      </c>
      <c r="BT249" s="226">
        <f t="shared" si="98"/>
        <v>0</v>
      </c>
      <c r="BU249" s="226">
        <f t="shared" si="99"/>
        <v>0</v>
      </c>
      <c r="BV249" s="226">
        <f t="shared" si="100"/>
        <v>0</v>
      </c>
    </row>
    <row r="250" spans="1:74">
      <c r="A250" s="226">
        <v>218</v>
      </c>
      <c r="B250" s="226" t="s">
        <v>1522</v>
      </c>
      <c r="C250" s="226">
        <f>INDEX('Uganda workforce data - raw'!$A$4:$F$619,MATCH($B250, 'Uganda workforce data - raw'!$B$4:$B$619,0), MATCH("Filled Male",'Uganda workforce data - raw'!$A$4:$F$4,0))*INDEX('Mapping cadres'!$B$1:$Z$616,MATCH($B250, 'Mapping cadres'!$B$1:$B$616,0), MATCH(C$32,'Mapping cadres'!$B$1:$Z$1,0))</f>
        <v>0</v>
      </c>
      <c r="D250" s="226">
        <f>INDEX('Uganda workforce data - raw'!$A$4:$F$619,MATCH($B250, 'Uganda workforce data - raw'!$B$4:$B$619,0), MATCH("Filled Male",'Uganda workforce data - raw'!$A$4:$F$4,0))*INDEX('Mapping cadres'!$B$1:$Z$616,MATCH($B250, 'Mapping cadres'!$B$1:$B$616,0), MATCH(D$32,'Mapping cadres'!$B$1:$Z$1,0))</f>
        <v>0</v>
      </c>
      <c r="E250" s="226">
        <f>INDEX('Uganda workforce data - raw'!$A$4:$F$619,MATCH($B250, 'Uganda workforce data - raw'!$B$4:$B$619,0), MATCH("Filled Male",'Uganda workforce data - raw'!$A$4:$F$4,0))*INDEX('Mapping cadres'!$B$1:$Z$616,MATCH($B250, 'Mapping cadres'!$B$1:$B$616,0), MATCH(E$32,'Mapping cadres'!$B$1:$Z$1,0))</f>
        <v>0</v>
      </c>
      <c r="F250" s="226">
        <f>INDEX('Uganda workforce data - raw'!$A$4:$F$619,MATCH($B250, 'Uganda workforce data - raw'!$B$4:$B$619,0), MATCH("Filled Male",'Uganda workforce data - raw'!$A$4:$F$4,0))*INDEX('Mapping cadres'!$B$1:$Z$616,MATCH($B250, 'Mapping cadres'!$B$1:$B$616,0), MATCH(F$32,'Mapping cadres'!$B$1:$Z$1,0))</f>
        <v>0</v>
      </c>
      <c r="G250" s="226">
        <f>INDEX('Uganda workforce data - raw'!$A$4:$F$619,MATCH($B250, 'Uganda workforce data - raw'!$B$4:$B$619,0), MATCH("Filled Male",'Uganda workforce data - raw'!$A$4:$F$4,0))*INDEX('Mapping cadres'!$B$1:$Z$616,MATCH($B250, 'Mapping cadres'!$B$1:$B$616,0), MATCH(G$32,'Mapping cadres'!$B$1:$Z$1,0))</f>
        <v>0</v>
      </c>
      <c r="H250" s="226">
        <f>INDEX('Uganda workforce data - raw'!$A$4:$F$619,MATCH($B250, 'Uganda workforce data - raw'!$B$4:$B$619,0), MATCH("Filled Male",'Uganda workforce data - raw'!$A$4:$F$4,0))*INDEX('Mapping cadres'!$B$1:$Z$616,MATCH($B250, 'Mapping cadres'!$B$1:$B$616,0), MATCH(H$32,'Mapping cadres'!$B$1:$Z$1,0))</f>
        <v>0</v>
      </c>
      <c r="I250" s="226">
        <f>INDEX('Uganda workforce data - raw'!$A$4:$F$619,MATCH($B250, 'Uganda workforce data - raw'!$B$4:$B$619,0), MATCH("Filled Male",'Uganda workforce data - raw'!$A$4:$F$4,0))*INDEX('Mapping cadres'!$B$1:$Z$616,MATCH($B250, 'Mapping cadres'!$B$1:$B$616,0), MATCH(I$32,'Mapping cadres'!$B$1:$Z$1,0))</f>
        <v>0</v>
      </c>
      <c r="J250" s="226">
        <f>INDEX('Uganda workforce data - raw'!$A$4:$F$619,MATCH($B250, 'Uganda workforce data - raw'!$B$4:$B$619,0), MATCH("Filled Male",'Uganda workforce data - raw'!$A$4:$F$4,0))*INDEX('Mapping cadres'!$B$1:$Z$616,MATCH($B250, 'Mapping cadres'!$B$1:$B$616,0), MATCH(J$32,'Mapping cadres'!$B$1:$Z$1,0))</f>
        <v>0</v>
      </c>
      <c r="K250" s="226">
        <f>INDEX('Uganda workforce data - raw'!$A$4:$F$619,MATCH($B250, 'Uganda workforce data - raw'!$B$4:$B$619,0), MATCH("Filled Male",'Uganda workforce data - raw'!$A$4:$F$4,0))*INDEX('Mapping cadres'!$B$1:$Z$616,MATCH($B250, 'Mapping cadres'!$B$1:$B$616,0), MATCH(K$32,'Mapping cadres'!$B$1:$Z$1,0))</f>
        <v>0</v>
      </c>
      <c r="L250" s="226">
        <f>INDEX('Uganda workforce data - raw'!$A$4:$F$619,MATCH($B250, 'Uganda workforce data - raw'!$B$4:$B$619,0), MATCH("Filled Male",'Uganda workforce data - raw'!$A$4:$F$4,0))*INDEX('Mapping cadres'!$B$1:$Z$616,MATCH($B250, 'Mapping cadres'!$B$1:$B$616,0), MATCH(L$32,'Mapping cadres'!$B$1:$Z$1,0))</f>
        <v>0</v>
      </c>
      <c r="M250" s="226">
        <f>INDEX('Uganda workforce data - raw'!$A$4:$F$619,MATCH($B250, 'Uganda workforce data - raw'!$B$4:$B$619,0), MATCH("Filled Male",'Uganda workforce data - raw'!$A$4:$F$4,0))*INDEX('Mapping cadres'!$B$1:$Z$616,MATCH($B250, 'Mapping cadres'!$B$1:$B$616,0), MATCH(M$32,'Mapping cadres'!$B$1:$Z$1,0))</f>
        <v>0</v>
      </c>
      <c r="N250" s="226">
        <f>INDEX('Uganda workforce data - raw'!$A$4:$F$619,MATCH($B250, 'Uganda workforce data - raw'!$B$4:$B$619,0), MATCH("Filled Male",'Uganda workforce data - raw'!$A$4:$F$4,0))*INDEX('Mapping cadres'!$B$1:$Z$616,MATCH($B250, 'Mapping cadres'!$B$1:$B$616,0), MATCH(N$32,'Mapping cadres'!$B$1:$Z$1,0))</f>
        <v>0</v>
      </c>
      <c r="O250" s="226">
        <f>INDEX('Uganda workforce data - raw'!$A$4:$F$619,MATCH($B250, 'Uganda workforce data - raw'!$B$4:$B$619,0), MATCH("Filled Male",'Uganda workforce data - raw'!$A$4:$F$4,0))*INDEX('Mapping cadres'!$B$1:$Z$616,MATCH($B250, 'Mapping cadres'!$B$1:$B$616,0), MATCH(O$32,'Mapping cadres'!$B$1:$Z$1,0))</f>
        <v>0</v>
      </c>
      <c r="P250" s="226">
        <f>INDEX('Uganda workforce data - raw'!$A$4:$F$619,MATCH($B250, 'Uganda workforce data - raw'!$B$4:$B$619,0), MATCH("Filled Male",'Uganda workforce data - raw'!$A$4:$F$4,0))*INDEX('Mapping cadres'!$B$1:$Z$616,MATCH($B250, 'Mapping cadres'!$B$1:$B$616,0), MATCH(P$32,'Mapping cadres'!$B$1:$Z$1,0))</f>
        <v>0</v>
      </c>
      <c r="Q250" s="226">
        <f>INDEX('Uganda workforce data - raw'!$A$4:$F$619,MATCH($B250, 'Uganda workforce data - raw'!$B$4:$B$619,0), MATCH("Filled Male",'Uganda workforce data - raw'!$A$4:$F$4,0))*INDEX('Mapping cadres'!$B$1:$Z$616,MATCH($B250, 'Mapping cadres'!$B$1:$B$616,0), MATCH(Q$32,'Mapping cadres'!$B$1:$Z$1,0))</f>
        <v>0</v>
      </c>
      <c r="R250" s="226">
        <f>INDEX('Uganda workforce data - raw'!$A$4:$F$619,MATCH($B250, 'Uganda workforce data - raw'!$B$4:$B$619,0), MATCH("Filled Male",'Uganda workforce data - raw'!$A$4:$F$4,0))*INDEX('Mapping cadres'!$B$1:$Z$616,MATCH($B250, 'Mapping cadres'!$B$1:$B$616,0), MATCH(R$32,'Mapping cadres'!$B$1:$Z$1,0))</f>
        <v>0</v>
      </c>
      <c r="S250" s="226">
        <f>INDEX('Uganda workforce data - raw'!$A$4:$F$619,MATCH($B250, 'Uganda workforce data - raw'!$B$4:$B$619,0), MATCH("Filled Male",'Uganda workforce data - raw'!$A$4:$F$4,0))*INDEX('Mapping cadres'!$B$1:$Z$616,MATCH($B250, 'Mapping cadres'!$B$1:$B$616,0), MATCH(S$32,'Mapping cadres'!$B$1:$Z$1,0))</f>
        <v>0</v>
      </c>
      <c r="T250" s="226">
        <f>INDEX('Uganda workforce data - raw'!$A$4:$F$619,MATCH($B250, 'Uganda workforce data - raw'!$B$4:$B$619,0), MATCH("Filled Male",'Uganda workforce data - raw'!$A$4:$F$4,0))*INDEX('Mapping cadres'!$B$1:$Z$616,MATCH($B250, 'Mapping cadres'!$B$1:$B$616,0), MATCH(T$32,'Mapping cadres'!$B$1:$Z$1,0))</f>
        <v>0</v>
      </c>
      <c r="U250" s="226">
        <f>INDEX('Uganda workforce data - raw'!$A$4:$F$619,MATCH($B250, 'Uganda workforce data - raw'!$B$4:$B$619,0), MATCH("Filled Male",'Uganda workforce data - raw'!$A$4:$F$4,0))*INDEX('Mapping cadres'!$B$1:$Z$616,MATCH($B250, 'Mapping cadres'!$B$1:$B$616,0), MATCH(U$32,'Mapping cadres'!$B$1:$Z$1,0))</f>
        <v>0</v>
      </c>
      <c r="V250" s="226">
        <f>INDEX('Uganda workforce data - raw'!$A$4:$F$619,MATCH($B250, 'Uganda workforce data - raw'!$B$4:$B$619,0), MATCH("Filled Male",'Uganda workforce data - raw'!$A$4:$F$4,0))*INDEX('Mapping cadres'!$B$1:$Z$616,MATCH($B250, 'Mapping cadres'!$B$1:$B$616,0), MATCH(V$32,'Mapping cadres'!$B$1:$Z$1,0))</f>
        <v>0</v>
      </c>
      <c r="W250" s="226">
        <f>INDEX('Uganda workforce data - raw'!$A$4:$F$619,MATCH($B250, 'Uganda workforce data - raw'!$B$4:$B$619,0), MATCH("Filled Male",'Uganda workforce data - raw'!$A$4:$F$4,0))*INDEX('Mapping cadres'!$B$1:$Z$616,MATCH($B250, 'Mapping cadres'!$B$1:$B$616,0), MATCH(W$32,'Mapping cadres'!$B$1:$Z$1,0))</f>
        <v>0</v>
      </c>
      <c r="X250" s="226">
        <f>INDEX('Uganda workforce data - raw'!$A$4:$F$619,MATCH($B250, 'Uganda workforce data - raw'!$B$4:$B$619,0), MATCH("Filled Male",'Uganda workforce data - raw'!$A$4:$F$4,0))*INDEX('Mapping cadres'!$B$1:$Z$616,MATCH($B250, 'Mapping cadres'!$B$1:$B$616,0), MATCH(X$32,'Mapping cadres'!$B$1:$Z$1,0))</f>
        <v>0</v>
      </c>
      <c r="Y250" s="226">
        <f>INDEX('Uganda workforce data - raw'!$A$4:$F$619,MATCH($B250, 'Uganda workforce data - raw'!$B$4:$B$619,0), MATCH("Filled Male",'Uganda workforce data - raw'!$A$4:$F$4,0))*INDEX('Mapping cadres'!$B$1:$Z$616,MATCH($B250, 'Mapping cadres'!$B$1:$B$616,0), MATCH(Y$32,'Mapping cadres'!$B$1:$Z$1,0))</f>
        <v>0</v>
      </c>
      <c r="Z250" s="226">
        <f>INDEX('Uganda workforce data - raw'!$A$4:$F$619,MATCH($B250, 'Uganda workforce data - raw'!$B$4:$B$619,0), MATCH("Filled Male",'Uganda workforce data - raw'!$A$4:$F$4,0))*INDEX('Mapping cadres'!$B$1:$Z$616,MATCH($B250, 'Mapping cadres'!$B$1:$B$616,0), MATCH(Z$32,'Mapping cadres'!$B$1:$Z$1,0))</f>
        <v>0</v>
      </c>
      <c r="AA250" s="226">
        <f>INDEX('Uganda workforce data - raw'!$A$4:$F$619,MATCH($B250, 'Uganda workforce data - raw'!$B$4:$B$619,0), MATCH("Filled Female",'Uganda workforce data - raw'!$A$4:$F$4,0))*INDEX('Mapping cadres'!$B$1:$Z$616,MATCH($B250, 'Mapping cadres'!$B$1:$B$616,0), MATCH(AA$32,'Mapping cadres'!$B$1:$Z$1,0))</f>
        <v>1</v>
      </c>
      <c r="AB250" s="226">
        <f>INDEX('Uganda workforce data - raw'!$A$4:$F$619,MATCH($B250, 'Uganda workforce data - raw'!$B$4:$B$619,0), MATCH("Filled Female",'Uganda workforce data - raw'!$A$4:$F$4,0))*INDEX('Mapping cadres'!$B$1:$Z$616,MATCH($B250, 'Mapping cadres'!$B$1:$B$616,0), MATCH(AB$32,'Mapping cadres'!$B$1:$Z$1,0))</f>
        <v>0</v>
      </c>
      <c r="AC250" s="226">
        <f>INDEX('Uganda workforce data - raw'!$A$4:$F$619,MATCH($B250, 'Uganda workforce data - raw'!$B$4:$B$619,0), MATCH("Filled Female",'Uganda workforce data - raw'!$A$4:$F$4,0))*INDEX('Mapping cadres'!$B$1:$Z$616,MATCH($B250, 'Mapping cadres'!$B$1:$B$616,0), MATCH(AC$32,'Mapping cadres'!$B$1:$Z$1,0))</f>
        <v>0</v>
      </c>
      <c r="AD250" s="226">
        <f>INDEX('Uganda workforce data - raw'!$A$4:$F$619,MATCH($B250, 'Uganda workforce data - raw'!$B$4:$B$619,0), MATCH("Filled Female",'Uganda workforce data - raw'!$A$4:$F$4,0))*INDEX('Mapping cadres'!$B$1:$Z$616,MATCH($B250, 'Mapping cadres'!$B$1:$B$616,0), MATCH(AD$32,'Mapping cadres'!$B$1:$Z$1,0))</f>
        <v>0</v>
      </c>
      <c r="AE250" s="226">
        <f>INDEX('Uganda workforce data - raw'!$A$4:$F$619,MATCH($B250, 'Uganda workforce data - raw'!$B$4:$B$619,0), MATCH("Filled Female",'Uganda workforce data - raw'!$A$4:$F$4,0))*INDEX('Mapping cadres'!$B$1:$Z$616,MATCH($B250, 'Mapping cadres'!$B$1:$B$616,0), MATCH(AE$32,'Mapping cadres'!$B$1:$Z$1,0))</f>
        <v>0</v>
      </c>
      <c r="AF250" s="226">
        <f>INDEX('Uganda workforce data - raw'!$A$4:$F$619,MATCH($B250, 'Uganda workforce data - raw'!$B$4:$B$619,0), MATCH("Filled Female",'Uganda workforce data - raw'!$A$4:$F$4,0))*INDEX('Mapping cadres'!$B$1:$Z$616,MATCH($B250, 'Mapping cadres'!$B$1:$B$616,0), MATCH(AF$32,'Mapping cadres'!$B$1:$Z$1,0))</f>
        <v>0</v>
      </c>
      <c r="AG250" s="226">
        <f>INDEX('Uganda workforce data - raw'!$A$4:$F$619,MATCH($B250, 'Uganda workforce data - raw'!$B$4:$B$619,0), MATCH("Filled Female",'Uganda workforce data - raw'!$A$4:$F$4,0))*INDEX('Mapping cadres'!$B$1:$Z$616,MATCH($B250, 'Mapping cadres'!$B$1:$B$616,0), MATCH(AG$32,'Mapping cadres'!$B$1:$Z$1,0))</f>
        <v>0</v>
      </c>
      <c r="AH250" s="226">
        <f>INDEX('Uganda workforce data - raw'!$A$4:$F$619,MATCH($B250, 'Uganda workforce data - raw'!$B$4:$B$619,0), MATCH("Filled Female",'Uganda workforce data - raw'!$A$4:$F$4,0))*INDEX('Mapping cadres'!$B$1:$Z$616,MATCH($B250, 'Mapping cadres'!$B$1:$B$616,0), MATCH(AH$32,'Mapping cadres'!$B$1:$Z$1,0))</f>
        <v>0</v>
      </c>
      <c r="AI250" s="226">
        <f>INDEX('Uganda workforce data - raw'!$A$4:$F$619,MATCH($B250, 'Uganda workforce data - raw'!$B$4:$B$619,0), MATCH("Filled Female",'Uganda workforce data - raw'!$A$4:$F$4,0))*INDEX('Mapping cadres'!$B$1:$Z$616,MATCH($B250, 'Mapping cadres'!$B$1:$B$616,0), MATCH(AI$32,'Mapping cadres'!$B$1:$Z$1,0))</f>
        <v>0</v>
      </c>
      <c r="AJ250" s="226">
        <f>INDEX('Uganda workforce data - raw'!$A$4:$F$619,MATCH($B250, 'Uganda workforce data - raw'!$B$4:$B$619,0), MATCH("Filled Female",'Uganda workforce data - raw'!$A$4:$F$4,0))*INDEX('Mapping cadres'!$B$1:$Z$616,MATCH($B250, 'Mapping cadres'!$B$1:$B$616,0), MATCH(AJ$32,'Mapping cadres'!$B$1:$Z$1,0))</f>
        <v>0</v>
      </c>
      <c r="AK250" s="226">
        <f>INDEX('Uganda workforce data - raw'!$A$4:$F$619,MATCH($B250, 'Uganda workforce data - raw'!$B$4:$B$619,0), MATCH("Filled Female",'Uganda workforce data - raw'!$A$4:$F$4,0))*INDEX('Mapping cadres'!$B$1:$Z$616,MATCH($B250, 'Mapping cadres'!$B$1:$B$616,0), MATCH(AK$32,'Mapping cadres'!$B$1:$Z$1,0))</f>
        <v>0</v>
      </c>
      <c r="AL250" s="226">
        <f>INDEX('Uganda workforce data - raw'!$A$4:$F$619,MATCH($B250, 'Uganda workforce data - raw'!$B$4:$B$619,0), MATCH("Filled Female",'Uganda workforce data - raw'!$A$4:$F$4,0))*INDEX('Mapping cadres'!$B$1:$Z$616,MATCH($B250, 'Mapping cadres'!$B$1:$B$616,0), MATCH(AL$32,'Mapping cadres'!$B$1:$Z$1,0))</f>
        <v>0</v>
      </c>
      <c r="AM250" s="226">
        <f>INDEX('Uganda workforce data - raw'!$A$4:$F$619,MATCH($B250, 'Uganda workforce data - raw'!$B$4:$B$619,0), MATCH("Filled Female",'Uganda workforce data - raw'!$A$4:$F$4,0))*INDEX('Mapping cadres'!$B$1:$Z$616,MATCH($B250, 'Mapping cadres'!$B$1:$B$616,0), MATCH(AM$32,'Mapping cadres'!$B$1:$Z$1,0))</f>
        <v>0</v>
      </c>
      <c r="AN250" s="226">
        <f>INDEX('Uganda workforce data - raw'!$A$4:$F$619,MATCH($B250, 'Uganda workforce data - raw'!$B$4:$B$619,0), MATCH("Filled Female",'Uganda workforce data - raw'!$A$4:$F$4,0))*INDEX('Mapping cadres'!$B$1:$Z$616,MATCH($B250, 'Mapping cadres'!$B$1:$B$616,0), MATCH(AN$32,'Mapping cadres'!$B$1:$Z$1,0))</f>
        <v>0</v>
      </c>
      <c r="AO250" s="226">
        <f>INDEX('Uganda workforce data - raw'!$A$4:$F$619,MATCH($B250, 'Uganda workforce data - raw'!$B$4:$B$619,0), MATCH("Filled Female",'Uganda workforce data - raw'!$A$4:$F$4,0))*INDEX('Mapping cadres'!$B$1:$Z$616,MATCH($B250, 'Mapping cadres'!$B$1:$B$616,0), MATCH(AO$32,'Mapping cadres'!$B$1:$Z$1,0))</f>
        <v>0</v>
      </c>
      <c r="AP250" s="226">
        <f>INDEX('Uganda workforce data - raw'!$A$4:$F$619,MATCH($B250, 'Uganda workforce data - raw'!$B$4:$B$619,0), MATCH("Filled Female",'Uganda workforce data - raw'!$A$4:$F$4,0))*INDEX('Mapping cadres'!$B$1:$Z$616,MATCH($B250, 'Mapping cadres'!$B$1:$B$616,0), MATCH(AP$32,'Mapping cadres'!$B$1:$Z$1,0))</f>
        <v>0</v>
      </c>
      <c r="AQ250" s="226">
        <f>INDEX('Uganda workforce data - raw'!$A$4:$F$619,MATCH($B250, 'Uganda workforce data - raw'!$B$4:$B$619,0), MATCH("Filled Female",'Uganda workforce data - raw'!$A$4:$F$4,0))*INDEX('Mapping cadres'!$B$1:$Z$616,MATCH($B250, 'Mapping cadres'!$B$1:$B$616,0), MATCH(AQ$32,'Mapping cadres'!$B$1:$Z$1,0))</f>
        <v>0</v>
      </c>
      <c r="AR250" s="226">
        <f>INDEX('Uganda workforce data - raw'!$A$4:$F$619,MATCH($B250, 'Uganda workforce data - raw'!$B$4:$B$619,0), MATCH("Filled Female",'Uganda workforce data - raw'!$A$4:$F$4,0))*INDEX('Mapping cadres'!$B$1:$Z$616,MATCH($B250, 'Mapping cadres'!$B$1:$B$616,0), MATCH(AR$32,'Mapping cadres'!$B$1:$Z$1,0))</f>
        <v>0</v>
      </c>
      <c r="AS250" s="226">
        <f>INDEX('Uganda workforce data - raw'!$A$4:$F$619,MATCH($B250, 'Uganda workforce data - raw'!$B$4:$B$619,0), MATCH("Filled Female",'Uganda workforce data - raw'!$A$4:$F$4,0))*INDEX('Mapping cadres'!$B$1:$Z$616,MATCH($B250, 'Mapping cadres'!$B$1:$B$616,0), MATCH(AS$32,'Mapping cadres'!$B$1:$Z$1,0))</f>
        <v>0</v>
      </c>
      <c r="AT250" s="226">
        <f>INDEX('Uganda workforce data - raw'!$A$4:$F$619,MATCH($B250, 'Uganda workforce data - raw'!$B$4:$B$619,0), MATCH("Filled Female",'Uganda workforce data - raw'!$A$4:$F$4,0))*INDEX('Mapping cadres'!$B$1:$Z$616,MATCH($B250, 'Mapping cadres'!$B$1:$B$616,0), MATCH(AT$32,'Mapping cadres'!$B$1:$Z$1,0))</f>
        <v>0</v>
      </c>
      <c r="AU250" s="226">
        <f>INDEX('Uganda workforce data - raw'!$A$4:$F$619,MATCH($B250, 'Uganda workforce data - raw'!$B$4:$B$619,0), MATCH("Filled Female",'Uganda workforce data - raw'!$A$4:$F$4,0))*INDEX('Mapping cadres'!$B$1:$Z$616,MATCH($B250, 'Mapping cadres'!$B$1:$B$616,0), MATCH(AU$32,'Mapping cadres'!$B$1:$Z$1,0))</f>
        <v>0</v>
      </c>
      <c r="AV250" s="226">
        <f>INDEX('Uganda workforce data - raw'!$A$4:$F$619,MATCH($B250, 'Uganda workforce data - raw'!$B$4:$B$619,0), MATCH("Filled Female",'Uganda workforce data - raw'!$A$4:$F$4,0))*INDEX('Mapping cadres'!$B$1:$Z$616,MATCH($B250, 'Mapping cadres'!$B$1:$B$616,0), MATCH(AV$32,'Mapping cadres'!$B$1:$Z$1,0))</f>
        <v>0</v>
      </c>
      <c r="AW250" s="226">
        <f>INDEX('Uganda workforce data - raw'!$A$4:$F$619,MATCH($B250, 'Uganda workforce data - raw'!$B$4:$B$619,0), MATCH("Filled Female",'Uganda workforce data - raw'!$A$4:$F$4,0))*INDEX('Mapping cadres'!$B$1:$Z$616,MATCH($B250, 'Mapping cadres'!$B$1:$B$616,0), MATCH(AW$32,'Mapping cadres'!$B$1:$Z$1,0))</f>
        <v>0</v>
      </c>
      <c r="AX250" s="226">
        <f>INDEX('Uganda workforce data - raw'!$A$4:$F$619,MATCH($B250, 'Uganda workforce data - raw'!$B$4:$B$619,0), MATCH("Filled Female",'Uganda workforce data - raw'!$A$4:$F$4,0))*INDEX('Mapping cadres'!$B$1:$Z$616,MATCH($B250, 'Mapping cadres'!$B$1:$B$616,0), MATCH(AX$32,'Mapping cadres'!$B$1:$Z$1,0))</f>
        <v>0</v>
      </c>
      <c r="AY250" s="226">
        <f t="shared" si="77"/>
        <v>1</v>
      </c>
      <c r="AZ250" s="226">
        <f t="shared" si="78"/>
        <v>0</v>
      </c>
      <c r="BA250" s="226">
        <f t="shared" si="79"/>
        <v>0</v>
      </c>
      <c r="BB250" s="226">
        <f t="shared" si="80"/>
        <v>0</v>
      </c>
      <c r="BC250" s="226">
        <f t="shared" si="81"/>
        <v>0</v>
      </c>
      <c r="BD250" s="226">
        <f t="shared" si="82"/>
        <v>0</v>
      </c>
      <c r="BE250" s="226">
        <f t="shared" si="83"/>
        <v>0</v>
      </c>
      <c r="BF250" s="226">
        <f t="shared" si="84"/>
        <v>0</v>
      </c>
      <c r="BG250" s="226">
        <f t="shared" si="85"/>
        <v>0</v>
      </c>
      <c r="BH250" s="226">
        <f t="shared" si="86"/>
        <v>0</v>
      </c>
      <c r="BI250" s="226">
        <f t="shared" si="87"/>
        <v>0</v>
      </c>
      <c r="BJ250" s="226">
        <f t="shared" si="88"/>
        <v>0</v>
      </c>
      <c r="BK250" s="226">
        <f t="shared" si="89"/>
        <v>0</v>
      </c>
      <c r="BL250" s="226">
        <f t="shared" si="90"/>
        <v>0</v>
      </c>
      <c r="BM250" s="226">
        <f t="shared" si="91"/>
        <v>0</v>
      </c>
      <c r="BN250" s="226">
        <f t="shared" si="92"/>
        <v>0</v>
      </c>
      <c r="BO250" s="226">
        <f t="shared" si="93"/>
        <v>0</v>
      </c>
      <c r="BP250" s="226">
        <f t="shared" si="94"/>
        <v>0</v>
      </c>
      <c r="BQ250" s="226">
        <f t="shared" si="95"/>
        <v>0</v>
      </c>
      <c r="BR250" s="226">
        <f t="shared" si="96"/>
        <v>0</v>
      </c>
      <c r="BS250" s="226">
        <f t="shared" si="97"/>
        <v>0</v>
      </c>
      <c r="BT250" s="226">
        <f t="shared" si="98"/>
        <v>0</v>
      </c>
      <c r="BU250" s="226">
        <f t="shared" si="99"/>
        <v>0</v>
      </c>
      <c r="BV250" s="226">
        <f t="shared" si="100"/>
        <v>0</v>
      </c>
    </row>
    <row r="251" spans="1:74">
      <c r="A251" s="226">
        <v>219</v>
      </c>
      <c r="B251" s="226" t="s">
        <v>1523</v>
      </c>
      <c r="C251" s="226">
        <f>INDEX('Uganda workforce data - raw'!$A$4:$F$619,MATCH($B251, 'Uganda workforce data - raw'!$B$4:$B$619,0), MATCH("Filled Male",'Uganda workforce data - raw'!$A$4:$F$4,0))*INDEX('Mapping cadres'!$B$1:$Z$616,MATCH($B251, 'Mapping cadres'!$B$1:$B$616,0), MATCH(C$32,'Mapping cadres'!$B$1:$Z$1,0))</f>
        <v>1</v>
      </c>
      <c r="D251" s="226">
        <f>INDEX('Uganda workforce data - raw'!$A$4:$F$619,MATCH($B251, 'Uganda workforce data - raw'!$B$4:$B$619,0), MATCH("Filled Male",'Uganda workforce data - raw'!$A$4:$F$4,0))*INDEX('Mapping cadres'!$B$1:$Z$616,MATCH($B251, 'Mapping cadres'!$B$1:$B$616,0), MATCH(D$32,'Mapping cadres'!$B$1:$Z$1,0))</f>
        <v>0</v>
      </c>
      <c r="E251" s="226">
        <f>INDEX('Uganda workforce data - raw'!$A$4:$F$619,MATCH($B251, 'Uganda workforce data - raw'!$B$4:$B$619,0), MATCH("Filled Male",'Uganda workforce data - raw'!$A$4:$F$4,0))*INDEX('Mapping cadres'!$B$1:$Z$616,MATCH($B251, 'Mapping cadres'!$B$1:$B$616,0), MATCH(E$32,'Mapping cadres'!$B$1:$Z$1,0))</f>
        <v>0</v>
      </c>
      <c r="F251" s="226">
        <f>INDEX('Uganda workforce data - raw'!$A$4:$F$619,MATCH($B251, 'Uganda workforce data - raw'!$B$4:$B$619,0), MATCH("Filled Male",'Uganda workforce data - raw'!$A$4:$F$4,0))*INDEX('Mapping cadres'!$B$1:$Z$616,MATCH($B251, 'Mapping cadres'!$B$1:$B$616,0), MATCH(F$32,'Mapping cadres'!$B$1:$Z$1,0))</f>
        <v>0</v>
      </c>
      <c r="G251" s="226">
        <f>INDEX('Uganda workforce data - raw'!$A$4:$F$619,MATCH($B251, 'Uganda workforce data - raw'!$B$4:$B$619,0), MATCH("Filled Male",'Uganda workforce data - raw'!$A$4:$F$4,0))*INDEX('Mapping cadres'!$B$1:$Z$616,MATCH($B251, 'Mapping cadres'!$B$1:$B$616,0), MATCH(G$32,'Mapping cadres'!$B$1:$Z$1,0))</f>
        <v>0</v>
      </c>
      <c r="H251" s="226">
        <f>INDEX('Uganda workforce data - raw'!$A$4:$F$619,MATCH($B251, 'Uganda workforce data - raw'!$B$4:$B$619,0), MATCH("Filled Male",'Uganda workforce data - raw'!$A$4:$F$4,0))*INDEX('Mapping cadres'!$B$1:$Z$616,MATCH($B251, 'Mapping cadres'!$B$1:$B$616,0), MATCH(H$32,'Mapping cadres'!$B$1:$Z$1,0))</f>
        <v>0</v>
      </c>
      <c r="I251" s="226">
        <f>INDEX('Uganda workforce data - raw'!$A$4:$F$619,MATCH($B251, 'Uganda workforce data - raw'!$B$4:$B$619,0), MATCH("Filled Male",'Uganda workforce data - raw'!$A$4:$F$4,0))*INDEX('Mapping cadres'!$B$1:$Z$616,MATCH($B251, 'Mapping cadres'!$B$1:$B$616,0), MATCH(I$32,'Mapping cadres'!$B$1:$Z$1,0))</f>
        <v>0</v>
      </c>
      <c r="J251" s="226">
        <f>INDEX('Uganda workforce data - raw'!$A$4:$F$619,MATCH($B251, 'Uganda workforce data - raw'!$B$4:$B$619,0), MATCH("Filled Male",'Uganda workforce data - raw'!$A$4:$F$4,0))*INDEX('Mapping cadres'!$B$1:$Z$616,MATCH($B251, 'Mapping cadres'!$B$1:$B$616,0), MATCH(J$32,'Mapping cadres'!$B$1:$Z$1,0))</f>
        <v>0</v>
      </c>
      <c r="K251" s="226">
        <f>INDEX('Uganda workforce data - raw'!$A$4:$F$619,MATCH($B251, 'Uganda workforce data - raw'!$B$4:$B$619,0), MATCH("Filled Male",'Uganda workforce data - raw'!$A$4:$F$4,0))*INDEX('Mapping cadres'!$B$1:$Z$616,MATCH($B251, 'Mapping cadres'!$B$1:$B$616,0), MATCH(K$32,'Mapping cadres'!$B$1:$Z$1,0))</f>
        <v>0</v>
      </c>
      <c r="L251" s="226">
        <f>INDEX('Uganda workforce data - raw'!$A$4:$F$619,MATCH($B251, 'Uganda workforce data - raw'!$B$4:$B$619,0), MATCH("Filled Male",'Uganda workforce data - raw'!$A$4:$F$4,0))*INDEX('Mapping cadres'!$B$1:$Z$616,MATCH($B251, 'Mapping cadres'!$B$1:$B$616,0), MATCH(L$32,'Mapping cadres'!$B$1:$Z$1,0))</f>
        <v>0</v>
      </c>
      <c r="M251" s="226">
        <f>INDEX('Uganda workforce data - raw'!$A$4:$F$619,MATCH($B251, 'Uganda workforce data - raw'!$B$4:$B$619,0), MATCH("Filled Male",'Uganda workforce data - raw'!$A$4:$F$4,0))*INDEX('Mapping cadres'!$B$1:$Z$616,MATCH($B251, 'Mapping cadres'!$B$1:$B$616,0), MATCH(M$32,'Mapping cadres'!$B$1:$Z$1,0))</f>
        <v>0</v>
      </c>
      <c r="N251" s="226">
        <f>INDEX('Uganda workforce data - raw'!$A$4:$F$619,MATCH($B251, 'Uganda workforce data - raw'!$B$4:$B$619,0), MATCH("Filled Male",'Uganda workforce data - raw'!$A$4:$F$4,0))*INDEX('Mapping cadres'!$B$1:$Z$616,MATCH($B251, 'Mapping cadres'!$B$1:$B$616,0), MATCH(N$32,'Mapping cadres'!$B$1:$Z$1,0))</f>
        <v>0</v>
      </c>
      <c r="O251" s="226">
        <f>INDEX('Uganda workforce data - raw'!$A$4:$F$619,MATCH($B251, 'Uganda workforce data - raw'!$B$4:$B$619,0), MATCH("Filled Male",'Uganda workforce data - raw'!$A$4:$F$4,0))*INDEX('Mapping cadres'!$B$1:$Z$616,MATCH($B251, 'Mapping cadres'!$B$1:$B$616,0), MATCH(O$32,'Mapping cadres'!$B$1:$Z$1,0))</f>
        <v>0</v>
      </c>
      <c r="P251" s="226">
        <f>INDEX('Uganda workforce data - raw'!$A$4:$F$619,MATCH($B251, 'Uganda workforce data - raw'!$B$4:$B$619,0), MATCH("Filled Male",'Uganda workforce data - raw'!$A$4:$F$4,0))*INDEX('Mapping cadres'!$B$1:$Z$616,MATCH($B251, 'Mapping cadres'!$B$1:$B$616,0), MATCH(P$32,'Mapping cadres'!$B$1:$Z$1,0))</f>
        <v>0</v>
      </c>
      <c r="Q251" s="226">
        <f>INDEX('Uganda workforce data - raw'!$A$4:$F$619,MATCH($B251, 'Uganda workforce data - raw'!$B$4:$B$619,0), MATCH("Filled Male",'Uganda workforce data - raw'!$A$4:$F$4,0))*INDEX('Mapping cadres'!$B$1:$Z$616,MATCH($B251, 'Mapping cadres'!$B$1:$B$616,0), MATCH(Q$32,'Mapping cadres'!$B$1:$Z$1,0))</f>
        <v>0</v>
      </c>
      <c r="R251" s="226">
        <f>INDEX('Uganda workforce data - raw'!$A$4:$F$619,MATCH($B251, 'Uganda workforce data - raw'!$B$4:$B$619,0), MATCH("Filled Male",'Uganda workforce data - raw'!$A$4:$F$4,0))*INDEX('Mapping cadres'!$B$1:$Z$616,MATCH($B251, 'Mapping cadres'!$B$1:$B$616,0), MATCH(R$32,'Mapping cadres'!$B$1:$Z$1,0))</f>
        <v>0</v>
      </c>
      <c r="S251" s="226">
        <f>INDEX('Uganda workforce data - raw'!$A$4:$F$619,MATCH($B251, 'Uganda workforce data - raw'!$B$4:$B$619,0), MATCH("Filled Male",'Uganda workforce data - raw'!$A$4:$F$4,0))*INDEX('Mapping cadres'!$B$1:$Z$616,MATCH($B251, 'Mapping cadres'!$B$1:$B$616,0), MATCH(S$32,'Mapping cadres'!$B$1:$Z$1,0))</f>
        <v>0</v>
      </c>
      <c r="T251" s="226">
        <f>INDEX('Uganda workforce data - raw'!$A$4:$F$619,MATCH($B251, 'Uganda workforce data - raw'!$B$4:$B$619,0), MATCH("Filled Male",'Uganda workforce data - raw'!$A$4:$F$4,0))*INDEX('Mapping cadres'!$B$1:$Z$616,MATCH($B251, 'Mapping cadres'!$B$1:$B$616,0), MATCH(T$32,'Mapping cadres'!$B$1:$Z$1,0))</f>
        <v>0</v>
      </c>
      <c r="U251" s="226">
        <f>INDEX('Uganda workforce data - raw'!$A$4:$F$619,MATCH($B251, 'Uganda workforce data - raw'!$B$4:$B$619,0), MATCH("Filled Male",'Uganda workforce data - raw'!$A$4:$F$4,0))*INDEX('Mapping cadres'!$B$1:$Z$616,MATCH($B251, 'Mapping cadres'!$B$1:$B$616,0), MATCH(U$32,'Mapping cadres'!$B$1:$Z$1,0))</f>
        <v>0</v>
      </c>
      <c r="V251" s="226">
        <f>INDEX('Uganda workforce data - raw'!$A$4:$F$619,MATCH($B251, 'Uganda workforce data - raw'!$B$4:$B$619,0), MATCH("Filled Male",'Uganda workforce data - raw'!$A$4:$F$4,0))*INDEX('Mapping cadres'!$B$1:$Z$616,MATCH($B251, 'Mapping cadres'!$B$1:$B$616,0), MATCH(V$32,'Mapping cadres'!$B$1:$Z$1,0))</f>
        <v>0</v>
      </c>
      <c r="W251" s="226">
        <f>INDEX('Uganda workforce data - raw'!$A$4:$F$619,MATCH($B251, 'Uganda workforce data - raw'!$B$4:$B$619,0), MATCH("Filled Male",'Uganda workforce data - raw'!$A$4:$F$4,0))*INDEX('Mapping cadres'!$B$1:$Z$616,MATCH($B251, 'Mapping cadres'!$B$1:$B$616,0), MATCH(W$32,'Mapping cadres'!$B$1:$Z$1,0))</f>
        <v>0</v>
      </c>
      <c r="X251" s="226">
        <f>INDEX('Uganda workforce data - raw'!$A$4:$F$619,MATCH($B251, 'Uganda workforce data - raw'!$B$4:$B$619,0), MATCH("Filled Male",'Uganda workforce data - raw'!$A$4:$F$4,0))*INDEX('Mapping cadres'!$B$1:$Z$616,MATCH($B251, 'Mapping cadres'!$B$1:$B$616,0), MATCH(X$32,'Mapping cadres'!$B$1:$Z$1,0))</f>
        <v>0</v>
      </c>
      <c r="Y251" s="226">
        <f>INDEX('Uganda workforce data - raw'!$A$4:$F$619,MATCH($B251, 'Uganda workforce data - raw'!$B$4:$B$619,0), MATCH("Filled Male",'Uganda workforce data - raw'!$A$4:$F$4,0))*INDEX('Mapping cadres'!$B$1:$Z$616,MATCH($B251, 'Mapping cadres'!$B$1:$B$616,0), MATCH(Y$32,'Mapping cadres'!$B$1:$Z$1,0))</f>
        <v>0</v>
      </c>
      <c r="Z251" s="226">
        <f>INDEX('Uganda workforce data - raw'!$A$4:$F$619,MATCH($B251, 'Uganda workforce data - raw'!$B$4:$B$619,0), MATCH("Filled Male",'Uganda workforce data - raw'!$A$4:$F$4,0))*INDEX('Mapping cadres'!$B$1:$Z$616,MATCH($B251, 'Mapping cadres'!$B$1:$B$616,0), MATCH(Z$32,'Mapping cadres'!$B$1:$Z$1,0))</f>
        <v>0</v>
      </c>
      <c r="AA251" s="226">
        <f>INDEX('Uganda workforce data - raw'!$A$4:$F$619,MATCH($B251, 'Uganda workforce data - raw'!$B$4:$B$619,0), MATCH("Filled Female",'Uganda workforce data - raw'!$A$4:$F$4,0))*INDEX('Mapping cadres'!$B$1:$Z$616,MATCH($B251, 'Mapping cadres'!$B$1:$B$616,0), MATCH(AA$32,'Mapping cadres'!$B$1:$Z$1,0))</f>
        <v>0</v>
      </c>
      <c r="AB251" s="226">
        <f>INDEX('Uganda workforce data - raw'!$A$4:$F$619,MATCH($B251, 'Uganda workforce data - raw'!$B$4:$B$619,0), MATCH("Filled Female",'Uganda workforce data - raw'!$A$4:$F$4,0))*INDEX('Mapping cadres'!$B$1:$Z$616,MATCH($B251, 'Mapping cadres'!$B$1:$B$616,0), MATCH(AB$32,'Mapping cadres'!$B$1:$Z$1,0))</f>
        <v>0</v>
      </c>
      <c r="AC251" s="226">
        <f>INDEX('Uganda workforce data - raw'!$A$4:$F$619,MATCH($B251, 'Uganda workforce data - raw'!$B$4:$B$619,0), MATCH("Filled Female",'Uganda workforce data - raw'!$A$4:$F$4,0))*INDEX('Mapping cadres'!$B$1:$Z$616,MATCH($B251, 'Mapping cadres'!$B$1:$B$616,0), MATCH(AC$32,'Mapping cadres'!$B$1:$Z$1,0))</f>
        <v>0</v>
      </c>
      <c r="AD251" s="226">
        <f>INDEX('Uganda workforce data - raw'!$A$4:$F$619,MATCH($B251, 'Uganda workforce data - raw'!$B$4:$B$619,0), MATCH("Filled Female",'Uganda workforce data - raw'!$A$4:$F$4,0))*INDEX('Mapping cadres'!$B$1:$Z$616,MATCH($B251, 'Mapping cadres'!$B$1:$B$616,0), MATCH(AD$32,'Mapping cadres'!$B$1:$Z$1,0))</f>
        <v>0</v>
      </c>
      <c r="AE251" s="226">
        <f>INDEX('Uganda workforce data - raw'!$A$4:$F$619,MATCH($B251, 'Uganda workforce data - raw'!$B$4:$B$619,0), MATCH("Filled Female",'Uganda workforce data - raw'!$A$4:$F$4,0))*INDEX('Mapping cadres'!$B$1:$Z$616,MATCH($B251, 'Mapping cadres'!$B$1:$B$616,0), MATCH(AE$32,'Mapping cadres'!$B$1:$Z$1,0))</f>
        <v>0</v>
      </c>
      <c r="AF251" s="226">
        <f>INDEX('Uganda workforce data - raw'!$A$4:$F$619,MATCH($B251, 'Uganda workforce data - raw'!$B$4:$B$619,0), MATCH("Filled Female",'Uganda workforce data - raw'!$A$4:$F$4,0))*INDEX('Mapping cadres'!$B$1:$Z$616,MATCH($B251, 'Mapping cadres'!$B$1:$B$616,0), MATCH(AF$32,'Mapping cadres'!$B$1:$Z$1,0))</f>
        <v>0</v>
      </c>
      <c r="AG251" s="226">
        <f>INDEX('Uganda workforce data - raw'!$A$4:$F$619,MATCH($B251, 'Uganda workforce data - raw'!$B$4:$B$619,0), MATCH("Filled Female",'Uganda workforce data - raw'!$A$4:$F$4,0))*INDEX('Mapping cadres'!$B$1:$Z$616,MATCH($B251, 'Mapping cadres'!$B$1:$B$616,0), MATCH(AG$32,'Mapping cadres'!$B$1:$Z$1,0))</f>
        <v>0</v>
      </c>
      <c r="AH251" s="226">
        <f>INDEX('Uganda workforce data - raw'!$A$4:$F$619,MATCH($B251, 'Uganda workforce data - raw'!$B$4:$B$619,0), MATCH("Filled Female",'Uganda workforce data - raw'!$A$4:$F$4,0))*INDEX('Mapping cadres'!$B$1:$Z$616,MATCH($B251, 'Mapping cadres'!$B$1:$B$616,0), MATCH(AH$32,'Mapping cadres'!$B$1:$Z$1,0))</f>
        <v>0</v>
      </c>
      <c r="AI251" s="226">
        <f>INDEX('Uganda workforce data - raw'!$A$4:$F$619,MATCH($B251, 'Uganda workforce data - raw'!$B$4:$B$619,0), MATCH("Filled Female",'Uganda workforce data - raw'!$A$4:$F$4,0))*INDEX('Mapping cadres'!$B$1:$Z$616,MATCH($B251, 'Mapping cadres'!$B$1:$B$616,0), MATCH(AI$32,'Mapping cadres'!$B$1:$Z$1,0))</f>
        <v>0</v>
      </c>
      <c r="AJ251" s="226">
        <f>INDEX('Uganda workforce data - raw'!$A$4:$F$619,MATCH($B251, 'Uganda workforce data - raw'!$B$4:$B$619,0), MATCH("Filled Female",'Uganda workforce data - raw'!$A$4:$F$4,0))*INDEX('Mapping cadres'!$B$1:$Z$616,MATCH($B251, 'Mapping cadres'!$B$1:$B$616,0), MATCH(AJ$32,'Mapping cadres'!$B$1:$Z$1,0))</f>
        <v>0</v>
      </c>
      <c r="AK251" s="226">
        <f>INDEX('Uganda workforce data - raw'!$A$4:$F$619,MATCH($B251, 'Uganda workforce data - raw'!$B$4:$B$619,0), MATCH("Filled Female",'Uganda workforce data - raw'!$A$4:$F$4,0))*INDEX('Mapping cadres'!$B$1:$Z$616,MATCH($B251, 'Mapping cadres'!$B$1:$B$616,0), MATCH(AK$32,'Mapping cadres'!$B$1:$Z$1,0))</f>
        <v>0</v>
      </c>
      <c r="AL251" s="226">
        <f>INDEX('Uganda workforce data - raw'!$A$4:$F$619,MATCH($B251, 'Uganda workforce data - raw'!$B$4:$B$619,0), MATCH("Filled Female",'Uganda workforce data - raw'!$A$4:$F$4,0))*INDEX('Mapping cadres'!$B$1:$Z$616,MATCH($B251, 'Mapping cadres'!$B$1:$B$616,0), MATCH(AL$32,'Mapping cadres'!$B$1:$Z$1,0))</f>
        <v>0</v>
      </c>
      <c r="AM251" s="226">
        <f>INDEX('Uganda workforce data - raw'!$A$4:$F$619,MATCH($B251, 'Uganda workforce data - raw'!$B$4:$B$619,0), MATCH("Filled Female",'Uganda workforce data - raw'!$A$4:$F$4,0))*INDEX('Mapping cadres'!$B$1:$Z$616,MATCH($B251, 'Mapping cadres'!$B$1:$B$616,0), MATCH(AM$32,'Mapping cadres'!$B$1:$Z$1,0))</f>
        <v>0</v>
      </c>
      <c r="AN251" s="226">
        <f>INDEX('Uganda workforce data - raw'!$A$4:$F$619,MATCH($B251, 'Uganda workforce data - raw'!$B$4:$B$619,0), MATCH("Filled Female",'Uganda workforce data - raw'!$A$4:$F$4,0))*INDEX('Mapping cadres'!$B$1:$Z$616,MATCH($B251, 'Mapping cadres'!$B$1:$B$616,0), MATCH(AN$32,'Mapping cadres'!$B$1:$Z$1,0))</f>
        <v>0</v>
      </c>
      <c r="AO251" s="226">
        <f>INDEX('Uganda workforce data - raw'!$A$4:$F$619,MATCH($B251, 'Uganda workforce data - raw'!$B$4:$B$619,0), MATCH("Filled Female",'Uganda workforce data - raw'!$A$4:$F$4,0))*INDEX('Mapping cadres'!$B$1:$Z$616,MATCH($B251, 'Mapping cadres'!$B$1:$B$616,0), MATCH(AO$32,'Mapping cadres'!$B$1:$Z$1,0))</f>
        <v>0</v>
      </c>
      <c r="AP251" s="226">
        <f>INDEX('Uganda workforce data - raw'!$A$4:$F$619,MATCH($B251, 'Uganda workforce data - raw'!$B$4:$B$619,0), MATCH("Filled Female",'Uganda workforce data - raw'!$A$4:$F$4,0))*INDEX('Mapping cadres'!$B$1:$Z$616,MATCH($B251, 'Mapping cadres'!$B$1:$B$616,0), MATCH(AP$32,'Mapping cadres'!$B$1:$Z$1,0))</f>
        <v>0</v>
      </c>
      <c r="AQ251" s="226">
        <f>INDEX('Uganda workforce data - raw'!$A$4:$F$619,MATCH($B251, 'Uganda workforce data - raw'!$B$4:$B$619,0), MATCH("Filled Female",'Uganda workforce data - raw'!$A$4:$F$4,0))*INDEX('Mapping cadres'!$B$1:$Z$616,MATCH($B251, 'Mapping cadres'!$B$1:$B$616,0), MATCH(AQ$32,'Mapping cadres'!$B$1:$Z$1,0))</f>
        <v>0</v>
      </c>
      <c r="AR251" s="226">
        <f>INDEX('Uganda workforce data - raw'!$A$4:$F$619,MATCH($B251, 'Uganda workforce data - raw'!$B$4:$B$619,0), MATCH("Filled Female",'Uganda workforce data - raw'!$A$4:$F$4,0))*INDEX('Mapping cadres'!$B$1:$Z$616,MATCH($B251, 'Mapping cadres'!$B$1:$B$616,0), MATCH(AR$32,'Mapping cadres'!$B$1:$Z$1,0))</f>
        <v>0</v>
      </c>
      <c r="AS251" s="226">
        <f>INDEX('Uganda workforce data - raw'!$A$4:$F$619,MATCH($B251, 'Uganda workforce data - raw'!$B$4:$B$619,0), MATCH("Filled Female",'Uganda workforce data - raw'!$A$4:$F$4,0))*INDEX('Mapping cadres'!$B$1:$Z$616,MATCH($B251, 'Mapping cadres'!$B$1:$B$616,0), MATCH(AS$32,'Mapping cadres'!$B$1:$Z$1,0))</f>
        <v>0</v>
      </c>
      <c r="AT251" s="226">
        <f>INDEX('Uganda workforce data - raw'!$A$4:$F$619,MATCH($B251, 'Uganda workforce data - raw'!$B$4:$B$619,0), MATCH("Filled Female",'Uganda workforce data - raw'!$A$4:$F$4,0))*INDEX('Mapping cadres'!$B$1:$Z$616,MATCH($B251, 'Mapping cadres'!$B$1:$B$616,0), MATCH(AT$32,'Mapping cadres'!$B$1:$Z$1,0))</f>
        <v>0</v>
      </c>
      <c r="AU251" s="226">
        <f>INDEX('Uganda workforce data - raw'!$A$4:$F$619,MATCH($B251, 'Uganda workforce data - raw'!$B$4:$B$619,0), MATCH("Filled Female",'Uganda workforce data - raw'!$A$4:$F$4,0))*INDEX('Mapping cadres'!$B$1:$Z$616,MATCH($B251, 'Mapping cadres'!$B$1:$B$616,0), MATCH(AU$32,'Mapping cadres'!$B$1:$Z$1,0))</f>
        <v>0</v>
      </c>
      <c r="AV251" s="226">
        <f>INDEX('Uganda workforce data - raw'!$A$4:$F$619,MATCH($B251, 'Uganda workforce data - raw'!$B$4:$B$619,0), MATCH("Filled Female",'Uganda workforce data - raw'!$A$4:$F$4,0))*INDEX('Mapping cadres'!$B$1:$Z$616,MATCH($B251, 'Mapping cadres'!$B$1:$B$616,0), MATCH(AV$32,'Mapping cadres'!$B$1:$Z$1,0))</f>
        <v>0</v>
      </c>
      <c r="AW251" s="226">
        <f>INDEX('Uganda workforce data - raw'!$A$4:$F$619,MATCH($B251, 'Uganda workforce data - raw'!$B$4:$B$619,0), MATCH("Filled Female",'Uganda workforce data - raw'!$A$4:$F$4,0))*INDEX('Mapping cadres'!$B$1:$Z$616,MATCH($B251, 'Mapping cadres'!$B$1:$B$616,0), MATCH(AW$32,'Mapping cadres'!$B$1:$Z$1,0))</f>
        <v>0</v>
      </c>
      <c r="AX251" s="226">
        <f>INDEX('Uganda workforce data - raw'!$A$4:$F$619,MATCH($B251, 'Uganda workforce data - raw'!$B$4:$B$619,0), MATCH("Filled Female",'Uganda workforce data - raw'!$A$4:$F$4,0))*INDEX('Mapping cadres'!$B$1:$Z$616,MATCH($B251, 'Mapping cadres'!$B$1:$B$616,0), MATCH(AX$32,'Mapping cadres'!$B$1:$Z$1,0))</f>
        <v>0</v>
      </c>
      <c r="AY251" s="226">
        <f t="shared" si="77"/>
        <v>1</v>
      </c>
      <c r="AZ251" s="226">
        <f t="shared" si="78"/>
        <v>0</v>
      </c>
      <c r="BA251" s="226">
        <f t="shared" si="79"/>
        <v>0</v>
      </c>
      <c r="BB251" s="226">
        <f t="shared" si="80"/>
        <v>0</v>
      </c>
      <c r="BC251" s="226">
        <f t="shared" si="81"/>
        <v>0</v>
      </c>
      <c r="BD251" s="226">
        <f t="shared" si="82"/>
        <v>0</v>
      </c>
      <c r="BE251" s="226">
        <f t="shared" si="83"/>
        <v>0</v>
      </c>
      <c r="BF251" s="226">
        <f t="shared" si="84"/>
        <v>0</v>
      </c>
      <c r="BG251" s="226">
        <f t="shared" si="85"/>
        <v>0</v>
      </c>
      <c r="BH251" s="226">
        <f t="shared" si="86"/>
        <v>0</v>
      </c>
      <c r="BI251" s="226">
        <f t="shared" si="87"/>
        <v>0</v>
      </c>
      <c r="BJ251" s="226">
        <f t="shared" si="88"/>
        <v>0</v>
      </c>
      <c r="BK251" s="226">
        <f t="shared" si="89"/>
        <v>0</v>
      </c>
      <c r="BL251" s="226">
        <f t="shared" si="90"/>
        <v>0</v>
      </c>
      <c r="BM251" s="226">
        <f t="shared" si="91"/>
        <v>0</v>
      </c>
      <c r="BN251" s="226">
        <f t="shared" si="92"/>
        <v>0</v>
      </c>
      <c r="BO251" s="226">
        <f t="shared" si="93"/>
        <v>0</v>
      </c>
      <c r="BP251" s="226">
        <f t="shared" si="94"/>
        <v>0</v>
      </c>
      <c r="BQ251" s="226">
        <f t="shared" si="95"/>
        <v>0</v>
      </c>
      <c r="BR251" s="226">
        <f t="shared" si="96"/>
        <v>0</v>
      </c>
      <c r="BS251" s="226">
        <f t="shared" si="97"/>
        <v>0</v>
      </c>
      <c r="BT251" s="226">
        <f t="shared" si="98"/>
        <v>0</v>
      </c>
      <c r="BU251" s="226">
        <f t="shared" si="99"/>
        <v>0</v>
      </c>
      <c r="BV251" s="226">
        <f t="shared" si="100"/>
        <v>0</v>
      </c>
    </row>
    <row r="252" spans="1:74">
      <c r="A252" s="226">
        <v>220</v>
      </c>
      <c r="B252" s="226" t="s">
        <v>1524</v>
      </c>
      <c r="C252" s="226">
        <f>INDEX('Uganda workforce data - raw'!$A$4:$F$619,MATCH($B252, 'Uganda workforce data - raw'!$B$4:$B$619,0), MATCH("Filled Male",'Uganda workforce data - raw'!$A$4:$F$4,0))*INDEX('Mapping cadres'!$B$1:$Z$616,MATCH($B252, 'Mapping cadres'!$B$1:$B$616,0), MATCH(C$32,'Mapping cadres'!$B$1:$Z$1,0))</f>
        <v>3</v>
      </c>
      <c r="D252" s="226">
        <f>INDEX('Uganda workforce data - raw'!$A$4:$F$619,MATCH($B252, 'Uganda workforce data - raw'!$B$4:$B$619,0), MATCH("Filled Male",'Uganda workforce data - raw'!$A$4:$F$4,0))*INDEX('Mapping cadres'!$B$1:$Z$616,MATCH($B252, 'Mapping cadres'!$B$1:$B$616,0), MATCH(D$32,'Mapping cadres'!$B$1:$Z$1,0))</f>
        <v>0</v>
      </c>
      <c r="E252" s="226">
        <f>INDEX('Uganda workforce data - raw'!$A$4:$F$619,MATCH($B252, 'Uganda workforce data - raw'!$B$4:$B$619,0), MATCH("Filled Male",'Uganda workforce data - raw'!$A$4:$F$4,0))*INDEX('Mapping cadres'!$B$1:$Z$616,MATCH($B252, 'Mapping cadres'!$B$1:$B$616,0), MATCH(E$32,'Mapping cadres'!$B$1:$Z$1,0))</f>
        <v>0</v>
      </c>
      <c r="F252" s="226">
        <f>INDEX('Uganda workforce data - raw'!$A$4:$F$619,MATCH($B252, 'Uganda workforce data - raw'!$B$4:$B$619,0), MATCH("Filled Male",'Uganda workforce data - raw'!$A$4:$F$4,0))*INDEX('Mapping cadres'!$B$1:$Z$616,MATCH($B252, 'Mapping cadres'!$B$1:$B$616,0), MATCH(F$32,'Mapping cadres'!$B$1:$Z$1,0))</f>
        <v>0</v>
      </c>
      <c r="G252" s="226">
        <f>INDEX('Uganda workforce data - raw'!$A$4:$F$619,MATCH($B252, 'Uganda workforce data - raw'!$B$4:$B$619,0), MATCH("Filled Male",'Uganda workforce data - raw'!$A$4:$F$4,0))*INDEX('Mapping cadres'!$B$1:$Z$616,MATCH($B252, 'Mapping cadres'!$B$1:$B$616,0), MATCH(G$32,'Mapping cadres'!$B$1:$Z$1,0))</f>
        <v>0</v>
      </c>
      <c r="H252" s="226">
        <f>INDEX('Uganda workforce data - raw'!$A$4:$F$619,MATCH($B252, 'Uganda workforce data - raw'!$B$4:$B$619,0), MATCH("Filled Male",'Uganda workforce data - raw'!$A$4:$F$4,0))*INDEX('Mapping cadres'!$B$1:$Z$616,MATCH($B252, 'Mapping cadres'!$B$1:$B$616,0), MATCH(H$32,'Mapping cadres'!$B$1:$Z$1,0))</f>
        <v>0</v>
      </c>
      <c r="I252" s="226">
        <f>INDEX('Uganda workforce data - raw'!$A$4:$F$619,MATCH($B252, 'Uganda workforce data - raw'!$B$4:$B$619,0), MATCH("Filled Male",'Uganda workforce data - raw'!$A$4:$F$4,0))*INDEX('Mapping cadres'!$B$1:$Z$616,MATCH($B252, 'Mapping cadres'!$B$1:$B$616,0), MATCH(I$32,'Mapping cadres'!$B$1:$Z$1,0))</f>
        <v>0</v>
      </c>
      <c r="J252" s="226">
        <f>INDEX('Uganda workforce data - raw'!$A$4:$F$619,MATCH($B252, 'Uganda workforce data - raw'!$B$4:$B$619,0), MATCH("Filled Male",'Uganda workforce data - raw'!$A$4:$F$4,0))*INDEX('Mapping cadres'!$B$1:$Z$616,MATCH($B252, 'Mapping cadres'!$B$1:$B$616,0), MATCH(J$32,'Mapping cadres'!$B$1:$Z$1,0))</f>
        <v>0</v>
      </c>
      <c r="K252" s="226">
        <f>INDEX('Uganda workforce data - raw'!$A$4:$F$619,MATCH($B252, 'Uganda workforce data - raw'!$B$4:$B$619,0), MATCH("Filled Male",'Uganda workforce data - raw'!$A$4:$F$4,0))*INDEX('Mapping cadres'!$B$1:$Z$616,MATCH($B252, 'Mapping cadres'!$B$1:$B$616,0), MATCH(K$32,'Mapping cadres'!$B$1:$Z$1,0))</f>
        <v>0</v>
      </c>
      <c r="L252" s="226">
        <f>INDEX('Uganda workforce data - raw'!$A$4:$F$619,MATCH($B252, 'Uganda workforce data - raw'!$B$4:$B$619,0), MATCH("Filled Male",'Uganda workforce data - raw'!$A$4:$F$4,0))*INDEX('Mapping cadres'!$B$1:$Z$616,MATCH($B252, 'Mapping cadres'!$B$1:$B$616,0), MATCH(L$32,'Mapping cadres'!$B$1:$Z$1,0))</f>
        <v>0</v>
      </c>
      <c r="M252" s="226">
        <f>INDEX('Uganda workforce data - raw'!$A$4:$F$619,MATCH($B252, 'Uganda workforce data - raw'!$B$4:$B$619,0), MATCH("Filled Male",'Uganda workforce data - raw'!$A$4:$F$4,0))*INDEX('Mapping cadres'!$B$1:$Z$616,MATCH($B252, 'Mapping cadres'!$B$1:$B$616,0), MATCH(M$32,'Mapping cadres'!$B$1:$Z$1,0))</f>
        <v>0</v>
      </c>
      <c r="N252" s="226">
        <f>INDEX('Uganda workforce data - raw'!$A$4:$F$619,MATCH($B252, 'Uganda workforce data - raw'!$B$4:$B$619,0), MATCH("Filled Male",'Uganda workforce data - raw'!$A$4:$F$4,0))*INDEX('Mapping cadres'!$B$1:$Z$616,MATCH($B252, 'Mapping cadres'!$B$1:$B$616,0), MATCH(N$32,'Mapping cadres'!$B$1:$Z$1,0))</f>
        <v>0</v>
      </c>
      <c r="O252" s="226">
        <f>INDEX('Uganda workforce data - raw'!$A$4:$F$619,MATCH($B252, 'Uganda workforce data - raw'!$B$4:$B$619,0), MATCH("Filled Male",'Uganda workforce data - raw'!$A$4:$F$4,0))*INDEX('Mapping cadres'!$B$1:$Z$616,MATCH($B252, 'Mapping cadres'!$B$1:$B$616,0), MATCH(O$32,'Mapping cadres'!$B$1:$Z$1,0))</f>
        <v>0</v>
      </c>
      <c r="P252" s="226">
        <f>INDEX('Uganda workforce data - raw'!$A$4:$F$619,MATCH($B252, 'Uganda workforce data - raw'!$B$4:$B$619,0), MATCH("Filled Male",'Uganda workforce data - raw'!$A$4:$F$4,0))*INDEX('Mapping cadres'!$B$1:$Z$616,MATCH($B252, 'Mapping cadres'!$B$1:$B$616,0), MATCH(P$32,'Mapping cadres'!$B$1:$Z$1,0))</f>
        <v>0</v>
      </c>
      <c r="Q252" s="226">
        <f>INDEX('Uganda workforce data - raw'!$A$4:$F$619,MATCH($B252, 'Uganda workforce data - raw'!$B$4:$B$619,0), MATCH("Filled Male",'Uganda workforce data - raw'!$A$4:$F$4,0))*INDEX('Mapping cadres'!$B$1:$Z$616,MATCH($B252, 'Mapping cadres'!$B$1:$B$616,0), MATCH(Q$32,'Mapping cadres'!$B$1:$Z$1,0))</f>
        <v>0</v>
      </c>
      <c r="R252" s="226">
        <f>INDEX('Uganda workforce data - raw'!$A$4:$F$619,MATCH($B252, 'Uganda workforce data - raw'!$B$4:$B$619,0), MATCH("Filled Male",'Uganda workforce data - raw'!$A$4:$F$4,0))*INDEX('Mapping cadres'!$B$1:$Z$616,MATCH($B252, 'Mapping cadres'!$B$1:$B$616,0), MATCH(R$32,'Mapping cadres'!$B$1:$Z$1,0))</f>
        <v>0</v>
      </c>
      <c r="S252" s="226">
        <f>INDEX('Uganda workforce data - raw'!$A$4:$F$619,MATCH($B252, 'Uganda workforce data - raw'!$B$4:$B$619,0), MATCH("Filled Male",'Uganda workforce data - raw'!$A$4:$F$4,0))*INDEX('Mapping cadres'!$B$1:$Z$616,MATCH($B252, 'Mapping cadres'!$B$1:$B$616,0), MATCH(S$32,'Mapping cadres'!$B$1:$Z$1,0))</f>
        <v>0</v>
      </c>
      <c r="T252" s="226">
        <f>INDEX('Uganda workforce data - raw'!$A$4:$F$619,MATCH($B252, 'Uganda workforce data - raw'!$B$4:$B$619,0), MATCH("Filled Male",'Uganda workforce data - raw'!$A$4:$F$4,0))*INDEX('Mapping cadres'!$B$1:$Z$616,MATCH($B252, 'Mapping cadres'!$B$1:$B$616,0), MATCH(T$32,'Mapping cadres'!$B$1:$Z$1,0))</f>
        <v>0</v>
      </c>
      <c r="U252" s="226">
        <f>INDEX('Uganda workforce data - raw'!$A$4:$F$619,MATCH($B252, 'Uganda workforce data - raw'!$B$4:$B$619,0), MATCH("Filled Male",'Uganda workforce data - raw'!$A$4:$F$4,0))*INDEX('Mapping cadres'!$B$1:$Z$616,MATCH($B252, 'Mapping cadres'!$B$1:$B$616,0), MATCH(U$32,'Mapping cadres'!$B$1:$Z$1,0))</f>
        <v>0</v>
      </c>
      <c r="V252" s="226">
        <f>INDEX('Uganda workforce data - raw'!$A$4:$F$619,MATCH($B252, 'Uganda workforce data - raw'!$B$4:$B$619,0), MATCH("Filled Male",'Uganda workforce data - raw'!$A$4:$F$4,0))*INDEX('Mapping cadres'!$B$1:$Z$616,MATCH($B252, 'Mapping cadres'!$B$1:$B$616,0), MATCH(V$32,'Mapping cadres'!$B$1:$Z$1,0))</f>
        <v>0</v>
      </c>
      <c r="W252" s="226">
        <f>INDEX('Uganda workforce data - raw'!$A$4:$F$619,MATCH($B252, 'Uganda workforce data - raw'!$B$4:$B$619,0), MATCH("Filled Male",'Uganda workforce data - raw'!$A$4:$F$4,0))*INDEX('Mapping cadres'!$B$1:$Z$616,MATCH($B252, 'Mapping cadres'!$B$1:$B$616,0), MATCH(W$32,'Mapping cadres'!$B$1:$Z$1,0))</f>
        <v>0</v>
      </c>
      <c r="X252" s="226">
        <f>INDEX('Uganda workforce data - raw'!$A$4:$F$619,MATCH($B252, 'Uganda workforce data - raw'!$B$4:$B$619,0), MATCH("Filled Male",'Uganda workforce data - raw'!$A$4:$F$4,0))*INDEX('Mapping cadres'!$B$1:$Z$616,MATCH($B252, 'Mapping cadres'!$B$1:$B$616,0), MATCH(X$32,'Mapping cadres'!$B$1:$Z$1,0))</f>
        <v>0</v>
      </c>
      <c r="Y252" s="226">
        <f>INDEX('Uganda workforce data - raw'!$A$4:$F$619,MATCH($B252, 'Uganda workforce data - raw'!$B$4:$B$619,0), MATCH("Filled Male",'Uganda workforce data - raw'!$A$4:$F$4,0))*INDEX('Mapping cadres'!$B$1:$Z$616,MATCH($B252, 'Mapping cadres'!$B$1:$B$616,0), MATCH(Y$32,'Mapping cadres'!$B$1:$Z$1,0))</f>
        <v>0</v>
      </c>
      <c r="Z252" s="226">
        <f>INDEX('Uganda workforce data - raw'!$A$4:$F$619,MATCH($B252, 'Uganda workforce data - raw'!$B$4:$B$619,0), MATCH("Filled Male",'Uganda workforce data - raw'!$A$4:$F$4,0))*INDEX('Mapping cadres'!$B$1:$Z$616,MATCH($B252, 'Mapping cadres'!$B$1:$B$616,0), MATCH(Z$32,'Mapping cadres'!$B$1:$Z$1,0))</f>
        <v>0</v>
      </c>
      <c r="AA252" s="226">
        <f>INDEX('Uganda workforce data - raw'!$A$4:$F$619,MATCH($B252, 'Uganda workforce data - raw'!$B$4:$B$619,0), MATCH("Filled Female",'Uganda workforce data - raw'!$A$4:$F$4,0))*INDEX('Mapping cadres'!$B$1:$Z$616,MATCH($B252, 'Mapping cadres'!$B$1:$B$616,0), MATCH(AA$32,'Mapping cadres'!$B$1:$Z$1,0))</f>
        <v>3</v>
      </c>
      <c r="AB252" s="226">
        <f>INDEX('Uganda workforce data - raw'!$A$4:$F$619,MATCH($B252, 'Uganda workforce data - raw'!$B$4:$B$619,0), MATCH("Filled Female",'Uganda workforce data - raw'!$A$4:$F$4,0))*INDEX('Mapping cadres'!$B$1:$Z$616,MATCH($B252, 'Mapping cadres'!$B$1:$B$616,0), MATCH(AB$32,'Mapping cadres'!$B$1:$Z$1,0))</f>
        <v>0</v>
      </c>
      <c r="AC252" s="226">
        <f>INDEX('Uganda workforce data - raw'!$A$4:$F$619,MATCH($B252, 'Uganda workforce data - raw'!$B$4:$B$619,0), MATCH("Filled Female",'Uganda workforce data - raw'!$A$4:$F$4,0))*INDEX('Mapping cadres'!$B$1:$Z$616,MATCH($B252, 'Mapping cadres'!$B$1:$B$616,0), MATCH(AC$32,'Mapping cadres'!$B$1:$Z$1,0))</f>
        <v>0</v>
      </c>
      <c r="AD252" s="226">
        <f>INDEX('Uganda workforce data - raw'!$A$4:$F$619,MATCH($B252, 'Uganda workforce data - raw'!$B$4:$B$619,0), MATCH("Filled Female",'Uganda workforce data - raw'!$A$4:$F$4,0))*INDEX('Mapping cadres'!$B$1:$Z$616,MATCH($B252, 'Mapping cadres'!$B$1:$B$616,0), MATCH(AD$32,'Mapping cadres'!$B$1:$Z$1,0))</f>
        <v>0</v>
      </c>
      <c r="AE252" s="226">
        <f>INDEX('Uganda workforce data - raw'!$A$4:$F$619,MATCH($B252, 'Uganda workforce data - raw'!$B$4:$B$619,0), MATCH("Filled Female",'Uganda workforce data - raw'!$A$4:$F$4,0))*INDEX('Mapping cadres'!$B$1:$Z$616,MATCH($B252, 'Mapping cadres'!$B$1:$B$616,0), MATCH(AE$32,'Mapping cadres'!$B$1:$Z$1,0))</f>
        <v>0</v>
      </c>
      <c r="AF252" s="226">
        <f>INDEX('Uganda workforce data - raw'!$A$4:$F$619,MATCH($B252, 'Uganda workforce data - raw'!$B$4:$B$619,0), MATCH("Filled Female",'Uganda workforce data - raw'!$A$4:$F$4,0))*INDEX('Mapping cadres'!$B$1:$Z$616,MATCH($B252, 'Mapping cadres'!$B$1:$B$616,0), MATCH(AF$32,'Mapping cadres'!$B$1:$Z$1,0))</f>
        <v>0</v>
      </c>
      <c r="AG252" s="226">
        <f>INDEX('Uganda workforce data - raw'!$A$4:$F$619,MATCH($B252, 'Uganda workforce data - raw'!$B$4:$B$619,0), MATCH("Filled Female",'Uganda workforce data - raw'!$A$4:$F$4,0))*INDEX('Mapping cadres'!$B$1:$Z$616,MATCH($B252, 'Mapping cadres'!$B$1:$B$616,0), MATCH(AG$32,'Mapping cadres'!$B$1:$Z$1,0))</f>
        <v>0</v>
      </c>
      <c r="AH252" s="226">
        <f>INDEX('Uganda workforce data - raw'!$A$4:$F$619,MATCH($B252, 'Uganda workforce data - raw'!$B$4:$B$619,0), MATCH("Filled Female",'Uganda workforce data - raw'!$A$4:$F$4,0))*INDEX('Mapping cadres'!$B$1:$Z$616,MATCH($B252, 'Mapping cadres'!$B$1:$B$616,0), MATCH(AH$32,'Mapping cadres'!$B$1:$Z$1,0))</f>
        <v>0</v>
      </c>
      <c r="AI252" s="226">
        <f>INDEX('Uganda workforce data - raw'!$A$4:$F$619,MATCH($B252, 'Uganda workforce data - raw'!$B$4:$B$619,0), MATCH("Filled Female",'Uganda workforce data - raw'!$A$4:$F$4,0))*INDEX('Mapping cadres'!$B$1:$Z$616,MATCH($B252, 'Mapping cadres'!$B$1:$B$616,0), MATCH(AI$32,'Mapping cadres'!$B$1:$Z$1,0))</f>
        <v>0</v>
      </c>
      <c r="AJ252" s="226">
        <f>INDEX('Uganda workforce data - raw'!$A$4:$F$619,MATCH($B252, 'Uganda workforce data - raw'!$B$4:$B$619,0), MATCH("Filled Female",'Uganda workforce data - raw'!$A$4:$F$4,0))*INDEX('Mapping cadres'!$B$1:$Z$616,MATCH($B252, 'Mapping cadres'!$B$1:$B$616,0), MATCH(AJ$32,'Mapping cadres'!$B$1:$Z$1,0))</f>
        <v>0</v>
      </c>
      <c r="AK252" s="226">
        <f>INDEX('Uganda workforce data - raw'!$A$4:$F$619,MATCH($B252, 'Uganda workforce data - raw'!$B$4:$B$619,0), MATCH("Filled Female",'Uganda workforce data - raw'!$A$4:$F$4,0))*INDEX('Mapping cadres'!$B$1:$Z$616,MATCH($B252, 'Mapping cadres'!$B$1:$B$616,0), MATCH(AK$32,'Mapping cadres'!$B$1:$Z$1,0))</f>
        <v>0</v>
      </c>
      <c r="AL252" s="226">
        <f>INDEX('Uganda workforce data - raw'!$A$4:$F$619,MATCH($B252, 'Uganda workforce data - raw'!$B$4:$B$619,0), MATCH("Filled Female",'Uganda workforce data - raw'!$A$4:$F$4,0))*INDEX('Mapping cadres'!$B$1:$Z$616,MATCH($B252, 'Mapping cadres'!$B$1:$B$616,0), MATCH(AL$32,'Mapping cadres'!$B$1:$Z$1,0))</f>
        <v>0</v>
      </c>
      <c r="AM252" s="226">
        <f>INDEX('Uganda workforce data - raw'!$A$4:$F$619,MATCH($B252, 'Uganda workforce data - raw'!$B$4:$B$619,0), MATCH("Filled Female",'Uganda workforce data - raw'!$A$4:$F$4,0))*INDEX('Mapping cadres'!$B$1:$Z$616,MATCH($B252, 'Mapping cadres'!$B$1:$B$616,0), MATCH(AM$32,'Mapping cadres'!$B$1:$Z$1,0))</f>
        <v>0</v>
      </c>
      <c r="AN252" s="226">
        <f>INDEX('Uganda workforce data - raw'!$A$4:$F$619,MATCH($B252, 'Uganda workforce data - raw'!$B$4:$B$619,0), MATCH("Filled Female",'Uganda workforce data - raw'!$A$4:$F$4,0))*INDEX('Mapping cadres'!$B$1:$Z$616,MATCH($B252, 'Mapping cadres'!$B$1:$B$616,0), MATCH(AN$32,'Mapping cadres'!$B$1:$Z$1,0))</f>
        <v>0</v>
      </c>
      <c r="AO252" s="226">
        <f>INDEX('Uganda workforce data - raw'!$A$4:$F$619,MATCH($B252, 'Uganda workforce data - raw'!$B$4:$B$619,0), MATCH("Filled Female",'Uganda workforce data - raw'!$A$4:$F$4,0))*INDEX('Mapping cadres'!$B$1:$Z$616,MATCH($B252, 'Mapping cadres'!$B$1:$B$616,0), MATCH(AO$32,'Mapping cadres'!$B$1:$Z$1,0))</f>
        <v>0</v>
      </c>
      <c r="AP252" s="226">
        <f>INDEX('Uganda workforce data - raw'!$A$4:$F$619,MATCH($B252, 'Uganda workforce data - raw'!$B$4:$B$619,0), MATCH("Filled Female",'Uganda workforce data - raw'!$A$4:$F$4,0))*INDEX('Mapping cadres'!$B$1:$Z$616,MATCH($B252, 'Mapping cadres'!$B$1:$B$616,0), MATCH(AP$32,'Mapping cadres'!$B$1:$Z$1,0))</f>
        <v>0</v>
      </c>
      <c r="AQ252" s="226">
        <f>INDEX('Uganda workforce data - raw'!$A$4:$F$619,MATCH($B252, 'Uganda workforce data - raw'!$B$4:$B$619,0), MATCH("Filled Female",'Uganda workforce data - raw'!$A$4:$F$4,0))*INDEX('Mapping cadres'!$B$1:$Z$616,MATCH($B252, 'Mapping cadres'!$B$1:$B$616,0), MATCH(AQ$32,'Mapping cadres'!$B$1:$Z$1,0))</f>
        <v>0</v>
      </c>
      <c r="AR252" s="226">
        <f>INDEX('Uganda workforce data - raw'!$A$4:$F$619,MATCH($B252, 'Uganda workforce data - raw'!$B$4:$B$619,0), MATCH("Filled Female",'Uganda workforce data - raw'!$A$4:$F$4,0))*INDEX('Mapping cadres'!$B$1:$Z$616,MATCH($B252, 'Mapping cadres'!$B$1:$B$616,0), MATCH(AR$32,'Mapping cadres'!$B$1:$Z$1,0))</f>
        <v>0</v>
      </c>
      <c r="AS252" s="226">
        <f>INDEX('Uganda workforce data - raw'!$A$4:$F$619,MATCH($B252, 'Uganda workforce data - raw'!$B$4:$B$619,0), MATCH("Filled Female",'Uganda workforce data - raw'!$A$4:$F$4,0))*INDEX('Mapping cadres'!$B$1:$Z$616,MATCH($B252, 'Mapping cadres'!$B$1:$B$616,0), MATCH(AS$32,'Mapping cadres'!$B$1:$Z$1,0))</f>
        <v>0</v>
      </c>
      <c r="AT252" s="226">
        <f>INDEX('Uganda workforce data - raw'!$A$4:$F$619,MATCH($B252, 'Uganda workforce data - raw'!$B$4:$B$619,0), MATCH("Filled Female",'Uganda workforce data - raw'!$A$4:$F$4,0))*INDEX('Mapping cadres'!$B$1:$Z$616,MATCH($B252, 'Mapping cadres'!$B$1:$B$616,0), MATCH(AT$32,'Mapping cadres'!$B$1:$Z$1,0))</f>
        <v>0</v>
      </c>
      <c r="AU252" s="226">
        <f>INDEX('Uganda workforce data - raw'!$A$4:$F$619,MATCH($B252, 'Uganda workforce data - raw'!$B$4:$B$619,0), MATCH("Filled Female",'Uganda workforce data - raw'!$A$4:$F$4,0))*INDEX('Mapping cadres'!$B$1:$Z$616,MATCH($B252, 'Mapping cadres'!$B$1:$B$616,0), MATCH(AU$32,'Mapping cadres'!$B$1:$Z$1,0))</f>
        <v>0</v>
      </c>
      <c r="AV252" s="226">
        <f>INDEX('Uganda workforce data - raw'!$A$4:$F$619,MATCH($B252, 'Uganda workforce data - raw'!$B$4:$B$619,0), MATCH("Filled Female",'Uganda workforce data - raw'!$A$4:$F$4,0))*INDEX('Mapping cadres'!$B$1:$Z$616,MATCH($B252, 'Mapping cadres'!$B$1:$B$616,0), MATCH(AV$32,'Mapping cadres'!$B$1:$Z$1,0))</f>
        <v>0</v>
      </c>
      <c r="AW252" s="226">
        <f>INDEX('Uganda workforce data - raw'!$A$4:$F$619,MATCH($B252, 'Uganda workforce data - raw'!$B$4:$B$619,0), MATCH("Filled Female",'Uganda workforce data - raw'!$A$4:$F$4,0))*INDEX('Mapping cadres'!$B$1:$Z$616,MATCH($B252, 'Mapping cadres'!$B$1:$B$616,0), MATCH(AW$32,'Mapping cadres'!$B$1:$Z$1,0))</f>
        <v>0</v>
      </c>
      <c r="AX252" s="226">
        <f>INDEX('Uganda workforce data - raw'!$A$4:$F$619,MATCH($B252, 'Uganda workforce data - raw'!$B$4:$B$619,0), MATCH("Filled Female",'Uganda workforce data - raw'!$A$4:$F$4,0))*INDEX('Mapping cadres'!$B$1:$Z$616,MATCH($B252, 'Mapping cadres'!$B$1:$B$616,0), MATCH(AX$32,'Mapping cadres'!$B$1:$Z$1,0))</f>
        <v>0</v>
      </c>
      <c r="AY252" s="226">
        <f t="shared" si="77"/>
        <v>6</v>
      </c>
      <c r="AZ252" s="226">
        <f t="shared" si="78"/>
        <v>0</v>
      </c>
      <c r="BA252" s="226">
        <f t="shared" si="79"/>
        <v>0</v>
      </c>
      <c r="BB252" s="226">
        <f t="shared" si="80"/>
        <v>0</v>
      </c>
      <c r="BC252" s="226">
        <f t="shared" si="81"/>
        <v>0</v>
      </c>
      <c r="BD252" s="226">
        <f t="shared" si="82"/>
        <v>0</v>
      </c>
      <c r="BE252" s="226">
        <f t="shared" si="83"/>
        <v>0</v>
      </c>
      <c r="BF252" s="226">
        <f t="shared" si="84"/>
        <v>0</v>
      </c>
      <c r="BG252" s="226">
        <f t="shared" si="85"/>
        <v>0</v>
      </c>
      <c r="BH252" s="226">
        <f t="shared" si="86"/>
        <v>0</v>
      </c>
      <c r="BI252" s="226">
        <f t="shared" si="87"/>
        <v>0</v>
      </c>
      <c r="BJ252" s="226">
        <f t="shared" si="88"/>
        <v>0</v>
      </c>
      <c r="BK252" s="226">
        <f t="shared" si="89"/>
        <v>0</v>
      </c>
      <c r="BL252" s="226">
        <f t="shared" si="90"/>
        <v>0</v>
      </c>
      <c r="BM252" s="226">
        <f t="shared" si="91"/>
        <v>0</v>
      </c>
      <c r="BN252" s="226">
        <f t="shared" si="92"/>
        <v>0</v>
      </c>
      <c r="BO252" s="226">
        <f t="shared" si="93"/>
        <v>0</v>
      </c>
      <c r="BP252" s="226">
        <f t="shared" si="94"/>
        <v>0</v>
      </c>
      <c r="BQ252" s="226">
        <f t="shared" si="95"/>
        <v>0</v>
      </c>
      <c r="BR252" s="226">
        <f t="shared" si="96"/>
        <v>0</v>
      </c>
      <c r="BS252" s="226">
        <f t="shared" si="97"/>
        <v>0</v>
      </c>
      <c r="BT252" s="226">
        <f t="shared" si="98"/>
        <v>0</v>
      </c>
      <c r="BU252" s="226">
        <f t="shared" si="99"/>
        <v>0</v>
      </c>
      <c r="BV252" s="226">
        <f t="shared" si="100"/>
        <v>0</v>
      </c>
    </row>
    <row r="253" spans="1:74">
      <c r="A253" s="226">
        <v>221</v>
      </c>
      <c r="B253" s="226" t="s">
        <v>1525</v>
      </c>
      <c r="C253" s="226">
        <f>INDEX('Uganda workforce data - raw'!$A$4:$F$619,MATCH($B253, 'Uganda workforce data - raw'!$B$4:$B$619,0), MATCH("Filled Male",'Uganda workforce data - raw'!$A$4:$F$4,0))*INDEX('Mapping cadres'!$B$1:$Z$616,MATCH($B253, 'Mapping cadres'!$B$1:$B$616,0), MATCH(C$32,'Mapping cadres'!$B$1:$Z$1,0))</f>
        <v>2</v>
      </c>
      <c r="D253" s="226">
        <f>INDEX('Uganda workforce data - raw'!$A$4:$F$619,MATCH($B253, 'Uganda workforce data - raw'!$B$4:$B$619,0), MATCH("Filled Male",'Uganda workforce data - raw'!$A$4:$F$4,0))*INDEX('Mapping cadres'!$B$1:$Z$616,MATCH($B253, 'Mapping cadres'!$B$1:$B$616,0), MATCH(D$32,'Mapping cadres'!$B$1:$Z$1,0))</f>
        <v>0</v>
      </c>
      <c r="E253" s="226">
        <f>INDEX('Uganda workforce data - raw'!$A$4:$F$619,MATCH($B253, 'Uganda workforce data - raw'!$B$4:$B$619,0), MATCH("Filled Male",'Uganda workforce data - raw'!$A$4:$F$4,0))*INDEX('Mapping cadres'!$B$1:$Z$616,MATCH($B253, 'Mapping cadres'!$B$1:$B$616,0), MATCH(E$32,'Mapping cadres'!$B$1:$Z$1,0))</f>
        <v>0</v>
      </c>
      <c r="F253" s="226">
        <f>INDEX('Uganda workforce data - raw'!$A$4:$F$619,MATCH($B253, 'Uganda workforce data - raw'!$B$4:$B$619,0), MATCH("Filled Male",'Uganda workforce data - raw'!$A$4:$F$4,0))*INDEX('Mapping cadres'!$B$1:$Z$616,MATCH($B253, 'Mapping cadres'!$B$1:$B$616,0), MATCH(F$32,'Mapping cadres'!$B$1:$Z$1,0))</f>
        <v>0</v>
      </c>
      <c r="G253" s="226">
        <f>INDEX('Uganda workforce data - raw'!$A$4:$F$619,MATCH($B253, 'Uganda workforce data - raw'!$B$4:$B$619,0), MATCH("Filled Male",'Uganda workforce data - raw'!$A$4:$F$4,0))*INDEX('Mapping cadres'!$B$1:$Z$616,MATCH($B253, 'Mapping cadres'!$B$1:$B$616,0), MATCH(G$32,'Mapping cadres'!$B$1:$Z$1,0))</f>
        <v>0</v>
      </c>
      <c r="H253" s="226">
        <f>INDEX('Uganda workforce data - raw'!$A$4:$F$619,MATCH($B253, 'Uganda workforce data - raw'!$B$4:$B$619,0), MATCH("Filled Male",'Uganda workforce data - raw'!$A$4:$F$4,0))*INDEX('Mapping cadres'!$B$1:$Z$616,MATCH($B253, 'Mapping cadres'!$B$1:$B$616,0), MATCH(H$32,'Mapping cadres'!$B$1:$Z$1,0))</f>
        <v>0</v>
      </c>
      <c r="I253" s="226">
        <f>INDEX('Uganda workforce data - raw'!$A$4:$F$619,MATCH($B253, 'Uganda workforce data - raw'!$B$4:$B$619,0), MATCH("Filled Male",'Uganda workforce data - raw'!$A$4:$F$4,0))*INDEX('Mapping cadres'!$B$1:$Z$616,MATCH($B253, 'Mapping cadres'!$B$1:$B$616,0), MATCH(I$32,'Mapping cadres'!$B$1:$Z$1,0))</f>
        <v>0</v>
      </c>
      <c r="J253" s="226">
        <f>INDEX('Uganda workforce data - raw'!$A$4:$F$619,MATCH($B253, 'Uganda workforce data - raw'!$B$4:$B$619,0), MATCH("Filled Male",'Uganda workforce data - raw'!$A$4:$F$4,0))*INDEX('Mapping cadres'!$B$1:$Z$616,MATCH($B253, 'Mapping cadres'!$B$1:$B$616,0), MATCH(J$32,'Mapping cadres'!$B$1:$Z$1,0))</f>
        <v>0</v>
      </c>
      <c r="K253" s="226">
        <f>INDEX('Uganda workforce data - raw'!$A$4:$F$619,MATCH($B253, 'Uganda workforce data - raw'!$B$4:$B$619,0), MATCH("Filled Male",'Uganda workforce data - raw'!$A$4:$F$4,0))*INDEX('Mapping cadres'!$B$1:$Z$616,MATCH($B253, 'Mapping cadres'!$B$1:$B$616,0), MATCH(K$32,'Mapping cadres'!$B$1:$Z$1,0))</f>
        <v>0</v>
      </c>
      <c r="L253" s="226">
        <f>INDEX('Uganda workforce data - raw'!$A$4:$F$619,MATCH($B253, 'Uganda workforce data - raw'!$B$4:$B$619,0), MATCH("Filled Male",'Uganda workforce data - raw'!$A$4:$F$4,0))*INDEX('Mapping cadres'!$B$1:$Z$616,MATCH($B253, 'Mapping cadres'!$B$1:$B$616,0), MATCH(L$32,'Mapping cadres'!$B$1:$Z$1,0))</f>
        <v>0</v>
      </c>
      <c r="M253" s="226">
        <f>INDEX('Uganda workforce data - raw'!$A$4:$F$619,MATCH($B253, 'Uganda workforce data - raw'!$B$4:$B$619,0), MATCH("Filled Male",'Uganda workforce data - raw'!$A$4:$F$4,0))*INDEX('Mapping cadres'!$B$1:$Z$616,MATCH($B253, 'Mapping cadres'!$B$1:$B$616,0), MATCH(M$32,'Mapping cadres'!$B$1:$Z$1,0))</f>
        <v>0</v>
      </c>
      <c r="N253" s="226">
        <f>INDEX('Uganda workforce data - raw'!$A$4:$F$619,MATCH($B253, 'Uganda workforce data - raw'!$B$4:$B$619,0), MATCH("Filled Male",'Uganda workforce data - raw'!$A$4:$F$4,0))*INDEX('Mapping cadres'!$B$1:$Z$616,MATCH($B253, 'Mapping cadres'!$B$1:$B$616,0), MATCH(N$32,'Mapping cadres'!$B$1:$Z$1,0))</f>
        <v>0</v>
      </c>
      <c r="O253" s="226">
        <f>INDEX('Uganda workforce data - raw'!$A$4:$F$619,MATCH($B253, 'Uganda workforce data - raw'!$B$4:$B$619,0), MATCH("Filled Male",'Uganda workforce data - raw'!$A$4:$F$4,0))*INDEX('Mapping cadres'!$B$1:$Z$616,MATCH($B253, 'Mapping cadres'!$B$1:$B$616,0), MATCH(O$32,'Mapping cadres'!$B$1:$Z$1,0))</f>
        <v>0</v>
      </c>
      <c r="P253" s="226">
        <f>INDEX('Uganda workforce data - raw'!$A$4:$F$619,MATCH($B253, 'Uganda workforce data - raw'!$B$4:$B$619,0), MATCH("Filled Male",'Uganda workforce data - raw'!$A$4:$F$4,0))*INDEX('Mapping cadres'!$B$1:$Z$616,MATCH($B253, 'Mapping cadres'!$B$1:$B$616,0), MATCH(P$32,'Mapping cadres'!$B$1:$Z$1,0))</f>
        <v>0</v>
      </c>
      <c r="Q253" s="226">
        <f>INDEX('Uganda workforce data - raw'!$A$4:$F$619,MATCH($B253, 'Uganda workforce data - raw'!$B$4:$B$619,0), MATCH("Filled Male",'Uganda workforce data - raw'!$A$4:$F$4,0))*INDEX('Mapping cadres'!$B$1:$Z$616,MATCH($B253, 'Mapping cadres'!$B$1:$B$616,0), MATCH(Q$32,'Mapping cadres'!$B$1:$Z$1,0))</f>
        <v>0</v>
      </c>
      <c r="R253" s="226">
        <f>INDEX('Uganda workforce data - raw'!$A$4:$F$619,MATCH($B253, 'Uganda workforce data - raw'!$B$4:$B$619,0), MATCH("Filled Male",'Uganda workforce data - raw'!$A$4:$F$4,0))*INDEX('Mapping cadres'!$B$1:$Z$616,MATCH($B253, 'Mapping cadres'!$B$1:$B$616,0), MATCH(R$32,'Mapping cadres'!$B$1:$Z$1,0))</f>
        <v>0</v>
      </c>
      <c r="S253" s="226">
        <f>INDEX('Uganda workforce data - raw'!$A$4:$F$619,MATCH($B253, 'Uganda workforce data - raw'!$B$4:$B$619,0), MATCH("Filled Male",'Uganda workforce data - raw'!$A$4:$F$4,0))*INDEX('Mapping cadres'!$B$1:$Z$616,MATCH($B253, 'Mapping cadres'!$B$1:$B$616,0), MATCH(S$32,'Mapping cadres'!$B$1:$Z$1,0))</f>
        <v>0</v>
      </c>
      <c r="T253" s="226">
        <f>INDEX('Uganda workforce data - raw'!$A$4:$F$619,MATCH($B253, 'Uganda workforce data - raw'!$B$4:$B$619,0), MATCH("Filled Male",'Uganda workforce data - raw'!$A$4:$F$4,0))*INDEX('Mapping cadres'!$B$1:$Z$616,MATCH($B253, 'Mapping cadres'!$B$1:$B$616,0), MATCH(T$32,'Mapping cadres'!$B$1:$Z$1,0))</f>
        <v>0</v>
      </c>
      <c r="U253" s="226">
        <f>INDEX('Uganda workforce data - raw'!$A$4:$F$619,MATCH($B253, 'Uganda workforce data - raw'!$B$4:$B$619,0), MATCH("Filled Male",'Uganda workforce data - raw'!$A$4:$F$4,0))*INDEX('Mapping cadres'!$B$1:$Z$616,MATCH($B253, 'Mapping cadres'!$B$1:$B$616,0), MATCH(U$32,'Mapping cadres'!$B$1:$Z$1,0))</f>
        <v>0</v>
      </c>
      <c r="V253" s="226">
        <f>INDEX('Uganda workforce data - raw'!$A$4:$F$619,MATCH($B253, 'Uganda workforce data - raw'!$B$4:$B$619,0), MATCH("Filled Male",'Uganda workforce data - raw'!$A$4:$F$4,0))*INDEX('Mapping cadres'!$B$1:$Z$616,MATCH($B253, 'Mapping cadres'!$B$1:$B$616,0), MATCH(V$32,'Mapping cadres'!$B$1:$Z$1,0))</f>
        <v>0</v>
      </c>
      <c r="W253" s="226">
        <f>INDEX('Uganda workforce data - raw'!$A$4:$F$619,MATCH($B253, 'Uganda workforce data - raw'!$B$4:$B$619,0), MATCH("Filled Male",'Uganda workforce data - raw'!$A$4:$F$4,0))*INDEX('Mapping cadres'!$B$1:$Z$616,MATCH($B253, 'Mapping cadres'!$B$1:$B$616,0), MATCH(W$32,'Mapping cadres'!$B$1:$Z$1,0))</f>
        <v>0</v>
      </c>
      <c r="X253" s="226">
        <f>INDEX('Uganda workforce data - raw'!$A$4:$F$619,MATCH($B253, 'Uganda workforce data - raw'!$B$4:$B$619,0), MATCH("Filled Male",'Uganda workforce data - raw'!$A$4:$F$4,0))*INDEX('Mapping cadres'!$B$1:$Z$616,MATCH($B253, 'Mapping cadres'!$B$1:$B$616,0), MATCH(X$32,'Mapping cadres'!$B$1:$Z$1,0))</f>
        <v>0</v>
      </c>
      <c r="Y253" s="226">
        <f>INDEX('Uganda workforce data - raw'!$A$4:$F$619,MATCH($B253, 'Uganda workforce data - raw'!$B$4:$B$619,0), MATCH("Filled Male",'Uganda workforce data - raw'!$A$4:$F$4,0))*INDEX('Mapping cadres'!$B$1:$Z$616,MATCH($B253, 'Mapping cadres'!$B$1:$B$616,0), MATCH(Y$32,'Mapping cadres'!$B$1:$Z$1,0))</f>
        <v>0</v>
      </c>
      <c r="Z253" s="226">
        <f>INDEX('Uganda workforce data - raw'!$A$4:$F$619,MATCH($B253, 'Uganda workforce data - raw'!$B$4:$B$619,0), MATCH("Filled Male",'Uganda workforce data - raw'!$A$4:$F$4,0))*INDEX('Mapping cadres'!$B$1:$Z$616,MATCH($B253, 'Mapping cadres'!$B$1:$B$616,0), MATCH(Z$32,'Mapping cadres'!$B$1:$Z$1,0))</f>
        <v>0</v>
      </c>
      <c r="AA253" s="226">
        <f>INDEX('Uganda workforce data - raw'!$A$4:$F$619,MATCH($B253, 'Uganda workforce data - raw'!$B$4:$B$619,0), MATCH("Filled Female",'Uganda workforce data - raw'!$A$4:$F$4,0))*INDEX('Mapping cadres'!$B$1:$Z$616,MATCH($B253, 'Mapping cadres'!$B$1:$B$616,0), MATCH(AA$32,'Mapping cadres'!$B$1:$Z$1,0))</f>
        <v>0</v>
      </c>
      <c r="AB253" s="226">
        <f>INDEX('Uganda workforce data - raw'!$A$4:$F$619,MATCH($B253, 'Uganda workforce data - raw'!$B$4:$B$619,0), MATCH("Filled Female",'Uganda workforce data - raw'!$A$4:$F$4,0))*INDEX('Mapping cadres'!$B$1:$Z$616,MATCH($B253, 'Mapping cadres'!$B$1:$B$616,0), MATCH(AB$32,'Mapping cadres'!$B$1:$Z$1,0))</f>
        <v>0</v>
      </c>
      <c r="AC253" s="226">
        <f>INDEX('Uganda workforce data - raw'!$A$4:$F$619,MATCH($B253, 'Uganda workforce data - raw'!$B$4:$B$619,0), MATCH("Filled Female",'Uganda workforce data - raw'!$A$4:$F$4,0))*INDEX('Mapping cadres'!$B$1:$Z$616,MATCH($B253, 'Mapping cadres'!$B$1:$B$616,0), MATCH(AC$32,'Mapping cadres'!$B$1:$Z$1,0))</f>
        <v>0</v>
      </c>
      <c r="AD253" s="226">
        <f>INDEX('Uganda workforce data - raw'!$A$4:$F$619,MATCH($B253, 'Uganda workforce data - raw'!$B$4:$B$619,0), MATCH("Filled Female",'Uganda workforce data - raw'!$A$4:$F$4,0))*INDEX('Mapping cadres'!$B$1:$Z$616,MATCH($B253, 'Mapping cadres'!$B$1:$B$616,0), MATCH(AD$32,'Mapping cadres'!$B$1:$Z$1,0))</f>
        <v>0</v>
      </c>
      <c r="AE253" s="226">
        <f>INDEX('Uganda workforce data - raw'!$A$4:$F$619,MATCH($B253, 'Uganda workforce data - raw'!$B$4:$B$619,0), MATCH("Filled Female",'Uganda workforce data - raw'!$A$4:$F$4,0))*INDEX('Mapping cadres'!$B$1:$Z$616,MATCH($B253, 'Mapping cadres'!$B$1:$B$616,0), MATCH(AE$32,'Mapping cadres'!$B$1:$Z$1,0))</f>
        <v>0</v>
      </c>
      <c r="AF253" s="226">
        <f>INDEX('Uganda workforce data - raw'!$A$4:$F$619,MATCH($B253, 'Uganda workforce data - raw'!$B$4:$B$619,0), MATCH("Filled Female",'Uganda workforce data - raw'!$A$4:$F$4,0))*INDEX('Mapping cadres'!$B$1:$Z$616,MATCH($B253, 'Mapping cadres'!$B$1:$B$616,0), MATCH(AF$32,'Mapping cadres'!$B$1:$Z$1,0))</f>
        <v>0</v>
      </c>
      <c r="AG253" s="226">
        <f>INDEX('Uganda workforce data - raw'!$A$4:$F$619,MATCH($B253, 'Uganda workforce data - raw'!$B$4:$B$619,0), MATCH("Filled Female",'Uganda workforce data - raw'!$A$4:$F$4,0))*INDEX('Mapping cadres'!$B$1:$Z$616,MATCH($B253, 'Mapping cadres'!$B$1:$B$616,0), MATCH(AG$32,'Mapping cadres'!$B$1:$Z$1,0))</f>
        <v>0</v>
      </c>
      <c r="AH253" s="226">
        <f>INDEX('Uganda workforce data - raw'!$A$4:$F$619,MATCH($B253, 'Uganda workforce data - raw'!$B$4:$B$619,0), MATCH("Filled Female",'Uganda workforce data - raw'!$A$4:$F$4,0))*INDEX('Mapping cadres'!$B$1:$Z$616,MATCH($B253, 'Mapping cadres'!$B$1:$B$616,0), MATCH(AH$32,'Mapping cadres'!$B$1:$Z$1,0))</f>
        <v>0</v>
      </c>
      <c r="AI253" s="226">
        <f>INDEX('Uganda workforce data - raw'!$A$4:$F$619,MATCH($B253, 'Uganda workforce data - raw'!$B$4:$B$619,0), MATCH("Filled Female",'Uganda workforce data - raw'!$A$4:$F$4,0))*INDEX('Mapping cadres'!$B$1:$Z$616,MATCH($B253, 'Mapping cadres'!$B$1:$B$616,0), MATCH(AI$32,'Mapping cadres'!$B$1:$Z$1,0))</f>
        <v>0</v>
      </c>
      <c r="AJ253" s="226">
        <f>INDEX('Uganda workforce data - raw'!$A$4:$F$619,MATCH($B253, 'Uganda workforce data - raw'!$B$4:$B$619,0), MATCH("Filled Female",'Uganda workforce data - raw'!$A$4:$F$4,0))*INDEX('Mapping cadres'!$B$1:$Z$616,MATCH($B253, 'Mapping cadres'!$B$1:$B$616,0), MATCH(AJ$32,'Mapping cadres'!$B$1:$Z$1,0))</f>
        <v>0</v>
      </c>
      <c r="AK253" s="226">
        <f>INDEX('Uganda workforce data - raw'!$A$4:$F$619,MATCH($B253, 'Uganda workforce data - raw'!$B$4:$B$619,0), MATCH("Filled Female",'Uganda workforce data - raw'!$A$4:$F$4,0))*INDEX('Mapping cadres'!$B$1:$Z$616,MATCH($B253, 'Mapping cadres'!$B$1:$B$616,0), MATCH(AK$32,'Mapping cadres'!$B$1:$Z$1,0))</f>
        <v>0</v>
      </c>
      <c r="AL253" s="226">
        <f>INDEX('Uganda workforce data - raw'!$A$4:$F$619,MATCH($B253, 'Uganda workforce data - raw'!$B$4:$B$619,0), MATCH("Filled Female",'Uganda workforce data - raw'!$A$4:$F$4,0))*INDEX('Mapping cadres'!$B$1:$Z$616,MATCH($B253, 'Mapping cadres'!$B$1:$B$616,0), MATCH(AL$32,'Mapping cadres'!$B$1:$Z$1,0))</f>
        <v>0</v>
      </c>
      <c r="AM253" s="226">
        <f>INDEX('Uganda workforce data - raw'!$A$4:$F$619,MATCH($B253, 'Uganda workforce data - raw'!$B$4:$B$619,0), MATCH("Filled Female",'Uganda workforce data - raw'!$A$4:$F$4,0))*INDEX('Mapping cadres'!$B$1:$Z$616,MATCH($B253, 'Mapping cadres'!$B$1:$B$616,0), MATCH(AM$32,'Mapping cadres'!$B$1:$Z$1,0))</f>
        <v>0</v>
      </c>
      <c r="AN253" s="226">
        <f>INDEX('Uganda workforce data - raw'!$A$4:$F$619,MATCH($B253, 'Uganda workforce data - raw'!$B$4:$B$619,0), MATCH("Filled Female",'Uganda workforce data - raw'!$A$4:$F$4,0))*INDEX('Mapping cadres'!$B$1:$Z$616,MATCH($B253, 'Mapping cadres'!$B$1:$B$616,0), MATCH(AN$32,'Mapping cadres'!$B$1:$Z$1,0))</f>
        <v>0</v>
      </c>
      <c r="AO253" s="226">
        <f>INDEX('Uganda workforce data - raw'!$A$4:$F$619,MATCH($B253, 'Uganda workforce data - raw'!$B$4:$B$619,0), MATCH("Filled Female",'Uganda workforce data - raw'!$A$4:$F$4,0))*INDEX('Mapping cadres'!$B$1:$Z$616,MATCH($B253, 'Mapping cadres'!$B$1:$B$616,0), MATCH(AO$32,'Mapping cadres'!$B$1:$Z$1,0))</f>
        <v>0</v>
      </c>
      <c r="AP253" s="226">
        <f>INDEX('Uganda workforce data - raw'!$A$4:$F$619,MATCH($B253, 'Uganda workforce data - raw'!$B$4:$B$619,0), MATCH("Filled Female",'Uganda workforce data - raw'!$A$4:$F$4,0))*INDEX('Mapping cadres'!$B$1:$Z$616,MATCH($B253, 'Mapping cadres'!$B$1:$B$616,0), MATCH(AP$32,'Mapping cadres'!$B$1:$Z$1,0))</f>
        <v>0</v>
      </c>
      <c r="AQ253" s="226">
        <f>INDEX('Uganda workforce data - raw'!$A$4:$F$619,MATCH($B253, 'Uganda workforce data - raw'!$B$4:$B$619,0), MATCH("Filled Female",'Uganda workforce data - raw'!$A$4:$F$4,0))*INDEX('Mapping cadres'!$B$1:$Z$616,MATCH($B253, 'Mapping cadres'!$B$1:$B$616,0), MATCH(AQ$32,'Mapping cadres'!$B$1:$Z$1,0))</f>
        <v>0</v>
      </c>
      <c r="AR253" s="226">
        <f>INDEX('Uganda workforce data - raw'!$A$4:$F$619,MATCH($B253, 'Uganda workforce data - raw'!$B$4:$B$619,0), MATCH("Filled Female",'Uganda workforce data - raw'!$A$4:$F$4,0))*INDEX('Mapping cadres'!$B$1:$Z$616,MATCH($B253, 'Mapping cadres'!$B$1:$B$616,0), MATCH(AR$32,'Mapping cadres'!$B$1:$Z$1,0))</f>
        <v>0</v>
      </c>
      <c r="AS253" s="226">
        <f>INDEX('Uganda workforce data - raw'!$A$4:$F$619,MATCH($B253, 'Uganda workforce data - raw'!$B$4:$B$619,0), MATCH("Filled Female",'Uganda workforce data - raw'!$A$4:$F$4,0))*INDEX('Mapping cadres'!$B$1:$Z$616,MATCH($B253, 'Mapping cadres'!$B$1:$B$616,0), MATCH(AS$32,'Mapping cadres'!$B$1:$Z$1,0))</f>
        <v>0</v>
      </c>
      <c r="AT253" s="226">
        <f>INDEX('Uganda workforce data - raw'!$A$4:$F$619,MATCH($B253, 'Uganda workforce data - raw'!$B$4:$B$619,0), MATCH("Filled Female",'Uganda workforce data - raw'!$A$4:$F$4,0))*INDEX('Mapping cadres'!$B$1:$Z$616,MATCH($B253, 'Mapping cadres'!$B$1:$B$616,0), MATCH(AT$32,'Mapping cadres'!$B$1:$Z$1,0))</f>
        <v>0</v>
      </c>
      <c r="AU253" s="226">
        <f>INDEX('Uganda workforce data - raw'!$A$4:$F$619,MATCH($B253, 'Uganda workforce data - raw'!$B$4:$B$619,0), MATCH("Filled Female",'Uganda workforce data - raw'!$A$4:$F$4,0))*INDEX('Mapping cadres'!$B$1:$Z$616,MATCH($B253, 'Mapping cadres'!$B$1:$B$616,0), MATCH(AU$32,'Mapping cadres'!$B$1:$Z$1,0))</f>
        <v>0</v>
      </c>
      <c r="AV253" s="226">
        <f>INDEX('Uganda workforce data - raw'!$A$4:$F$619,MATCH($B253, 'Uganda workforce data - raw'!$B$4:$B$619,0), MATCH("Filled Female",'Uganda workforce data - raw'!$A$4:$F$4,0))*INDEX('Mapping cadres'!$B$1:$Z$616,MATCH($B253, 'Mapping cadres'!$B$1:$B$616,0), MATCH(AV$32,'Mapping cadres'!$B$1:$Z$1,0))</f>
        <v>0</v>
      </c>
      <c r="AW253" s="226">
        <f>INDEX('Uganda workforce data - raw'!$A$4:$F$619,MATCH($B253, 'Uganda workforce data - raw'!$B$4:$B$619,0), MATCH("Filled Female",'Uganda workforce data - raw'!$A$4:$F$4,0))*INDEX('Mapping cadres'!$B$1:$Z$616,MATCH($B253, 'Mapping cadres'!$B$1:$B$616,0), MATCH(AW$32,'Mapping cadres'!$B$1:$Z$1,0))</f>
        <v>0</v>
      </c>
      <c r="AX253" s="226">
        <f>INDEX('Uganda workforce data - raw'!$A$4:$F$619,MATCH($B253, 'Uganda workforce data - raw'!$B$4:$B$619,0), MATCH("Filled Female",'Uganda workforce data - raw'!$A$4:$F$4,0))*INDEX('Mapping cadres'!$B$1:$Z$616,MATCH($B253, 'Mapping cadres'!$B$1:$B$616,0), MATCH(AX$32,'Mapping cadres'!$B$1:$Z$1,0))</f>
        <v>0</v>
      </c>
      <c r="AY253" s="226">
        <f t="shared" si="77"/>
        <v>2</v>
      </c>
      <c r="AZ253" s="226">
        <f t="shared" si="78"/>
        <v>0</v>
      </c>
      <c r="BA253" s="226">
        <f t="shared" si="79"/>
        <v>0</v>
      </c>
      <c r="BB253" s="226">
        <f t="shared" si="80"/>
        <v>0</v>
      </c>
      <c r="BC253" s="226">
        <f t="shared" si="81"/>
        <v>0</v>
      </c>
      <c r="BD253" s="226">
        <f t="shared" si="82"/>
        <v>0</v>
      </c>
      <c r="BE253" s="226">
        <f t="shared" si="83"/>
        <v>0</v>
      </c>
      <c r="BF253" s="226">
        <f t="shared" si="84"/>
        <v>0</v>
      </c>
      <c r="BG253" s="226">
        <f t="shared" si="85"/>
        <v>0</v>
      </c>
      <c r="BH253" s="226">
        <f t="shared" si="86"/>
        <v>0</v>
      </c>
      <c r="BI253" s="226">
        <f t="shared" si="87"/>
        <v>0</v>
      </c>
      <c r="BJ253" s="226">
        <f t="shared" si="88"/>
        <v>0</v>
      </c>
      <c r="BK253" s="226">
        <f t="shared" si="89"/>
        <v>0</v>
      </c>
      <c r="BL253" s="226">
        <f t="shared" si="90"/>
        <v>0</v>
      </c>
      <c r="BM253" s="226">
        <f t="shared" si="91"/>
        <v>0</v>
      </c>
      <c r="BN253" s="226">
        <f t="shared" si="92"/>
        <v>0</v>
      </c>
      <c r="BO253" s="226">
        <f t="shared" si="93"/>
        <v>0</v>
      </c>
      <c r="BP253" s="226">
        <f t="shared" si="94"/>
        <v>0</v>
      </c>
      <c r="BQ253" s="226">
        <f t="shared" si="95"/>
        <v>0</v>
      </c>
      <c r="BR253" s="226">
        <f t="shared" si="96"/>
        <v>0</v>
      </c>
      <c r="BS253" s="226">
        <f t="shared" si="97"/>
        <v>0</v>
      </c>
      <c r="BT253" s="226">
        <f t="shared" si="98"/>
        <v>0</v>
      </c>
      <c r="BU253" s="226">
        <f t="shared" si="99"/>
        <v>0</v>
      </c>
      <c r="BV253" s="226">
        <f t="shared" si="100"/>
        <v>0</v>
      </c>
    </row>
    <row r="254" spans="1:74">
      <c r="A254" s="226">
        <v>222</v>
      </c>
      <c r="B254" s="226" t="s">
        <v>1526</v>
      </c>
      <c r="C254" s="226">
        <f>INDEX('Uganda workforce data - raw'!$A$4:$F$619,MATCH($B254, 'Uganda workforce data - raw'!$B$4:$B$619,0), MATCH("Filled Male",'Uganda workforce data - raw'!$A$4:$F$4,0))*INDEX('Mapping cadres'!$B$1:$Z$616,MATCH($B254, 'Mapping cadres'!$B$1:$B$616,0), MATCH(C$32,'Mapping cadres'!$B$1:$Z$1,0))</f>
        <v>4</v>
      </c>
      <c r="D254" s="226">
        <f>INDEX('Uganda workforce data - raw'!$A$4:$F$619,MATCH($B254, 'Uganda workforce data - raw'!$B$4:$B$619,0), MATCH("Filled Male",'Uganda workforce data - raw'!$A$4:$F$4,0))*INDEX('Mapping cadres'!$B$1:$Z$616,MATCH($B254, 'Mapping cadres'!$B$1:$B$616,0), MATCH(D$32,'Mapping cadres'!$B$1:$Z$1,0))</f>
        <v>0</v>
      </c>
      <c r="E254" s="226">
        <f>INDEX('Uganda workforce data - raw'!$A$4:$F$619,MATCH($B254, 'Uganda workforce data - raw'!$B$4:$B$619,0), MATCH("Filled Male",'Uganda workforce data - raw'!$A$4:$F$4,0))*INDEX('Mapping cadres'!$B$1:$Z$616,MATCH($B254, 'Mapping cadres'!$B$1:$B$616,0), MATCH(E$32,'Mapping cadres'!$B$1:$Z$1,0))</f>
        <v>0</v>
      </c>
      <c r="F254" s="226">
        <f>INDEX('Uganda workforce data - raw'!$A$4:$F$619,MATCH($B254, 'Uganda workforce data - raw'!$B$4:$B$619,0), MATCH("Filled Male",'Uganda workforce data - raw'!$A$4:$F$4,0))*INDEX('Mapping cadres'!$B$1:$Z$616,MATCH($B254, 'Mapping cadres'!$B$1:$B$616,0), MATCH(F$32,'Mapping cadres'!$B$1:$Z$1,0))</f>
        <v>0</v>
      </c>
      <c r="G254" s="226">
        <f>INDEX('Uganda workforce data - raw'!$A$4:$F$619,MATCH($B254, 'Uganda workforce data - raw'!$B$4:$B$619,0), MATCH("Filled Male",'Uganda workforce data - raw'!$A$4:$F$4,0))*INDEX('Mapping cadres'!$B$1:$Z$616,MATCH($B254, 'Mapping cadres'!$B$1:$B$616,0), MATCH(G$32,'Mapping cadres'!$B$1:$Z$1,0))</f>
        <v>0</v>
      </c>
      <c r="H254" s="226">
        <f>INDEX('Uganda workforce data - raw'!$A$4:$F$619,MATCH($B254, 'Uganda workforce data - raw'!$B$4:$B$619,0), MATCH("Filled Male",'Uganda workforce data - raw'!$A$4:$F$4,0))*INDEX('Mapping cadres'!$B$1:$Z$616,MATCH($B254, 'Mapping cadres'!$B$1:$B$616,0), MATCH(H$32,'Mapping cadres'!$B$1:$Z$1,0))</f>
        <v>0</v>
      </c>
      <c r="I254" s="226">
        <f>INDEX('Uganda workforce data - raw'!$A$4:$F$619,MATCH($B254, 'Uganda workforce data - raw'!$B$4:$B$619,0), MATCH("Filled Male",'Uganda workforce data - raw'!$A$4:$F$4,0))*INDEX('Mapping cadres'!$B$1:$Z$616,MATCH($B254, 'Mapping cadres'!$B$1:$B$616,0), MATCH(I$32,'Mapping cadres'!$B$1:$Z$1,0))</f>
        <v>0</v>
      </c>
      <c r="J254" s="226">
        <f>INDEX('Uganda workforce data - raw'!$A$4:$F$619,MATCH($B254, 'Uganda workforce data - raw'!$B$4:$B$619,0), MATCH("Filled Male",'Uganda workforce data - raw'!$A$4:$F$4,0))*INDEX('Mapping cadres'!$B$1:$Z$616,MATCH($B254, 'Mapping cadres'!$B$1:$B$616,0), MATCH(J$32,'Mapping cadres'!$B$1:$Z$1,0))</f>
        <v>0</v>
      </c>
      <c r="K254" s="226">
        <f>INDEX('Uganda workforce data - raw'!$A$4:$F$619,MATCH($B254, 'Uganda workforce data - raw'!$B$4:$B$619,0), MATCH("Filled Male",'Uganda workforce data - raw'!$A$4:$F$4,0))*INDEX('Mapping cadres'!$B$1:$Z$616,MATCH($B254, 'Mapping cadres'!$B$1:$B$616,0), MATCH(K$32,'Mapping cadres'!$B$1:$Z$1,0))</f>
        <v>0</v>
      </c>
      <c r="L254" s="226">
        <f>INDEX('Uganda workforce data - raw'!$A$4:$F$619,MATCH($B254, 'Uganda workforce data - raw'!$B$4:$B$619,0), MATCH("Filled Male",'Uganda workforce data - raw'!$A$4:$F$4,0))*INDEX('Mapping cadres'!$B$1:$Z$616,MATCH($B254, 'Mapping cadres'!$B$1:$B$616,0), MATCH(L$32,'Mapping cadres'!$B$1:$Z$1,0))</f>
        <v>0</v>
      </c>
      <c r="M254" s="226">
        <f>INDEX('Uganda workforce data - raw'!$A$4:$F$619,MATCH($B254, 'Uganda workforce data - raw'!$B$4:$B$619,0), MATCH("Filled Male",'Uganda workforce data - raw'!$A$4:$F$4,0))*INDEX('Mapping cadres'!$B$1:$Z$616,MATCH($B254, 'Mapping cadres'!$B$1:$B$616,0), MATCH(M$32,'Mapping cadres'!$B$1:$Z$1,0))</f>
        <v>0</v>
      </c>
      <c r="N254" s="226">
        <f>INDEX('Uganda workforce data - raw'!$A$4:$F$619,MATCH($B254, 'Uganda workforce data - raw'!$B$4:$B$619,0), MATCH("Filled Male",'Uganda workforce data - raw'!$A$4:$F$4,0))*INDEX('Mapping cadres'!$B$1:$Z$616,MATCH($B254, 'Mapping cadres'!$B$1:$B$616,0), MATCH(N$32,'Mapping cadres'!$B$1:$Z$1,0))</f>
        <v>0</v>
      </c>
      <c r="O254" s="226">
        <f>INDEX('Uganda workforce data - raw'!$A$4:$F$619,MATCH($B254, 'Uganda workforce data - raw'!$B$4:$B$619,0), MATCH("Filled Male",'Uganda workforce data - raw'!$A$4:$F$4,0))*INDEX('Mapping cadres'!$B$1:$Z$616,MATCH($B254, 'Mapping cadres'!$B$1:$B$616,0), MATCH(O$32,'Mapping cadres'!$B$1:$Z$1,0))</f>
        <v>0</v>
      </c>
      <c r="P254" s="226">
        <f>INDEX('Uganda workforce data - raw'!$A$4:$F$619,MATCH($B254, 'Uganda workforce data - raw'!$B$4:$B$619,0), MATCH("Filled Male",'Uganda workforce data - raw'!$A$4:$F$4,0))*INDEX('Mapping cadres'!$B$1:$Z$616,MATCH($B254, 'Mapping cadres'!$B$1:$B$616,0), MATCH(P$32,'Mapping cadres'!$B$1:$Z$1,0))</f>
        <v>0</v>
      </c>
      <c r="Q254" s="226">
        <f>INDEX('Uganda workforce data - raw'!$A$4:$F$619,MATCH($B254, 'Uganda workforce data - raw'!$B$4:$B$619,0), MATCH("Filled Male",'Uganda workforce data - raw'!$A$4:$F$4,0))*INDEX('Mapping cadres'!$B$1:$Z$616,MATCH($B254, 'Mapping cadres'!$B$1:$B$616,0), MATCH(Q$32,'Mapping cadres'!$B$1:$Z$1,0))</f>
        <v>0</v>
      </c>
      <c r="R254" s="226">
        <f>INDEX('Uganda workforce data - raw'!$A$4:$F$619,MATCH($B254, 'Uganda workforce data - raw'!$B$4:$B$619,0), MATCH("Filled Male",'Uganda workforce data - raw'!$A$4:$F$4,0))*INDEX('Mapping cadres'!$B$1:$Z$616,MATCH($B254, 'Mapping cadres'!$B$1:$B$616,0), MATCH(R$32,'Mapping cadres'!$B$1:$Z$1,0))</f>
        <v>0</v>
      </c>
      <c r="S254" s="226">
        <f>INDEX('Uganda workforce data - raw'!$A$4:$F$619,MATCH($B254, 'Uganda workforce data - raw'!$B$4:$B$619,0), MATCH("Filled Male",'Uganda workforce data - raw'!$A$4:$F$4,0))*INDEX('Mapping cadres'!$B$1:$Z$616,MATCH($B254, 'Mapping cadres'!$B$1:$B$616,0), MATCH(S$32,'Mapping cadres'!$B$1:$Z$1,0))</f>
        <v>0</v>
      </c>
      <c r="T254" s="226">
        <f>INDEX('Uganda workforce data - raw'!$A$4:$F$619,MATCH($B254, 'Uganda workforce data - raw'!$B$4:$B$619,0), MATCH("Filled Male",'Uganda workforce data - raw'!$A$4:$F$4,0))*INDEX('Mapping cadres'!$B$1:$Z$616,MATCH($B254, 'Mapping cadres'!$B$1:$B$616,0), MATCH(T$32,'Mapping cadres'!$B$1:$Z$1,0))</f>
        <v>0</v>
      </c>
      <c r="U254" s="226">
        <f>INDEX('Uganda workforce data - raw'!$A$4:$F$619,MATCH($B254, 'Uganda workforce data - raw'!$B$4:$B$619,0), MATCH("Filled Male",'Uganda workforce data - raw'!$A$4:$F$4,0))*INDEX('Mapping cadres'!$B$1:$Z$616,MATCH($B254, 'Mapping cadres'!$B$1:$B$616,0), MATCH(U$32,'Mapping cadres'!$B$1:$Z$1,0))</f>
        <v>0</v>
      </c>
      <c r="V254" s="226">
        <f>INDEX('Uganda workforce data - raw'!$A$4:$F$619,MATCH($B254, 'Uganda workforce data - raw'!$B$4:$B$619,0), MATCH("Filled Male",'Uganda workforce data - raw'!$A$4:$F$4,0))*INDEX('Mapping cadres'!$B$1:$Z$616,MATCH($B254, 'Mapping cadres'!$B$1:$B$616,0), MATCH(V$32,'Mapping cadres'!$B$1:$Z$1,0))</f>
        <v>0</v>
      </c>
      <c r="W254" s="226">
        <f>INDEX('Uganda workforce data - raw'!$A$4:$F$619,MATCH($B254, 'Uganda workforce data - raw'!$B$4:$B$619,0), MATCH("Filled Male",'Uganda workforce data - raw'!$A$4:$F$4,0))*INDEX('Mapping cadres'!$B$1:$Z$616,MATCH($B254, 'Mapping cadres'!$B$1:$B$616,0), MATCH(W$32,'Mapping cadres'!$B$1:$Z$1,0))</f>
        <v>0</v>
      </c>
      <c r="X254" s="226">
        <f>INDEX('Uganda workforce data - raw'!$A$4:$F$619,MATCH($B254, 'Uganda workforce data - raw'!$B$4:$B$619,0), MATCH("Filled Male",'Uganda workforce data - raw'!$A$4:$F$4,0))*INDEX('Mapping cadres'!$B$1:$Z$616,MATCH($B254, 'Mapping cadres'!$B$1:$B$616,0), MATCH(X$32,'Mapping cadres'!$B$1:$Z$1,0))</f>
        <v>0</v>
      </c>
      <c r="Y254" s="226">
        <f>INDEX('Uganda workforce data - raw'!$A$4:$F$619,MATCH($B254, 'Uganda workforce data - raw'!$B$4:$B$619,0), MATCH("Filled Male",'Uganda workforce data - raw'!$A$4:$F$4,0))*INDEX('Mapping cadres'!$B$1:$Z$616,MATCH($B254, 'Mapping cadres'!$B$1:$B$616,0), MATCH(Y$32,'Mapping cadres'!$B$1:$Z$1,0))</f>
        <v>0</v>
      </c>
      <c r="Z254" s="226">
        <f>INDEX('Uganda workforce data - raw'!$A$4:$F$619,MATCH($B254, 'Uganda workforce data - raw'!$B$4:$B$619,0), MATCH("Filled Male",'Uganda workforce data - raw'!$A$4:$F$4,0))*INDEX('Mapping cadres'!$B$1:$Z$616,MATCH($B254, 'Mapping cadres'!$B$1:$B$616,0), MATCH(Z$32,'Mapping cadres'!$B$1:$Z$1,0))</f>
        <v>0</v>
      </c>
      <c r="AA254" s="226">
        <f>INDEX('Uganda workforce data - raw'!$A$4:$F$619,MATCH($B254, 'Uganda workforce data - raw'!$B$4:$B$619,0), MATCH("Filled Female",'Uganda workforce data - raw'!$A$4:$F$4,0))*INDEX('Mapping cadres'!$B$1:$Z$616,MATCH($B254, 'Mapping cadres'!$B$1:$B$616,0), MATCH(AA$32,'Mapping cadres'!$B$1:$Z$1,0))</f>
        <v>3</v>
      </c>
      <c r="AB254" s="226">
        <f>INDEX('Uganda workforce data - raw'!$A$4:$F$619,MATCH($B254, 'Uganda workforce data - raw'!$B$4:$B$619,0), MATCH("Filled Female",'Uganda workforce data - raw'!$A$4:$F$4,0))*INDEX('Mapping cadres'!$B$1:$Z$616,MATCH($B254, 'Mapping cadres'!$B$1:$B$616,0), MATCH(AB$32,'Mapping cadres'!$B$1:$Z$1,0))</f>
        <v>0</v>
      </c>
      <c r="AC254" s="226">
        <f>INDEX('Uganda workforce data - raw'!$A$4:$F$619,MATCH($B254, 'Uganda workforce data - raw'!$B$4:$B$619,0), MATCH("Filled Female",'Uganda workforce data - raw'!$A$4:$F$4,0))*INDEX('Mapping cadres'!$B$1:$Z$616,MATCH($B254, 'Mapping cadres'!$B$1:$B$616,0), MATCH(AC$32,'Mapping cadres'!$B$1:$Z$1,0))</f>
        <v>0</v>
      </c>
      <c r="AD254" s="226">
        <f>INDEX('Uganda workforce data - raw'!$A$4:$F$619,MATCH($B254, 'Uganda workforce data - raw'!$B$4:$B$619,0), MATCH("Filled Female",'Uganda workforce data - raw'!$A$4:$F$4,0))*INDEX('Mapping cadres'!$B$1:$Z$616,MATCH($B254, 'Mapping cadres'!$B$1:$B$616,0), MATCH(AD$32,'Mapping cadres'!$B$1:$Z$1,0))</f>
        <v>0</v>
      </c>
      <c r="AE254" s="226">
        <f>INDEX('Uganda workforce data - raw'!$A$4:$F$619,MATCH($B254, 'Uganda workforce data - raw'!$B$4:$B$619,0), MATCH("Filled Female",'Uganda workforce data - raw'!$A$4:$F$4,0))*INDEX('Mapping cadres'!$B$1:$Z$616,MATCH($B254, 'Mapping cadres'!$B$1:$B$616,0), MATCH(AE$32,'Mapping cadres'!$B$1:$Z$1,0))</f>
        <v>0</v>
      </c>
      <c r="AF254" s="226">
        <f>INDEX('Uganda workforce data - raw'!$A$4:$F$619,MATCH($B254, 'Uganda workforce data - raw'!$B$4:$B$619,0), MATCH("Filled Female",'Uganda workforce data - raw'!$A$4:$F$4,0))*INDEX('Mapping cadres'!$B$1:$Z$616,MATCH($B254, 'Mapping cadres'!$B$1:$B$616,0), MATCH(AF$32,'Mapping cadres'!$B$1:$Z$1,0))</f>
        <v>0</v>
      </c>
      <c r="AG254" s="226">
        <f>INDEX('Uganda workforce data - raw'!$A$4:$F$619,MATCH($B254, 'Uganda workforce data - raw'!$B$4:$B$619,0), MATCH("Filled Female",'Uganda workforce data - raw'!$A$4:$F$4,0))*INDEX('Mapping cadres'!$B$1:$Z$616,MATCH($B254, 'Mapping cadres'!$B$1:$B$616,0), MATCH(AG$32,'Mapping cadres'!$B$1:$Z$1,0))</f>
        <v>0</v>
      </c>
      <c r="AH254" s="226">
        <f>INDEX('Uganda workforce data - raw'!$A$4:$F$619,MATCH($B254, 'Uganda workforce data - raw'!$B$4:$B$619,0), MATCH("Filled Female",'Uganda workforce data - raw'!$A$4:$F$4,0))*INDEX('Mapping cadres'!$B$1:$Z$616,MATCH($B254, 'Mapping cadres'!$B$1:$B$616,0), MATCH(AH$32,'Mapping cadres'!$B$1:$Z$1,0))</f>
        <v>0</v>
      </c>
      <c r="AI254" s="226">
        <f>INDEX('Uganda workforce data - raw'!$A$4:$F$619,MATCH($B254, 'Uganda workforce data - raw'!$B$4:$B$619,0), MATCH("Filled Female",'Uganda workforce data - raw'!$A$4:$F$4,0))*INDEX('Mapping cadres'!$B$1:$Z$616,MATCH($B254, 'Mapping cadres'!$B$1:$B$616,0), MATCH(AI$32,'Mapping cadres'!$B$1:$Z$1,0))</f>
        <v>0</v>
      </c>
      <c r="AJ254" s="226">
        <f>INDEX('Uganda workforce data - raw'!$A$4:$F$619,MATCH($B254, 'Uganda workforce data - raw'!$B$4:$B$619,0), MATCH("Filled Female",'Uganda workforce data - raw'!$A$4:$F$4,0))*INDEX('Mapping cadres'!$B$1:$Z$616,MATCH($B254, 'Mapping cadres'!$B$1:$B$616,0), MATCH(AJ$32,'Mapping cadres'!$B$1:$Z$1,0))</f>
        <v>0</v>
      </c>
      <c r="AK254" s="226">
        <f>INDEX('Uganda workforce data - raw'!$A$4:$F$619,MATCH($B254, 'Uganda workforce data - raw'!$B$4:$B$619,0), MATCH("Filled Female",'Uganda workforce data - raw'!$A$4:$F$4,0))*INDEX('Mapping cadres'!$B$1:$Z$616,MATCH($B254, 'Mapping cadres'!$B$1:$B$616,0), MATCH(AK$32,'Mapping cadres'!$B$1:$Z$1,0))</f>
        <v>0</v>
      </c>
      <c r="AL254" s="226">
        <f>INDEX('Uganda workforce data - raw'!$A$4:$F$619,MATCH($B254, 'Uganda workforce data - raw'!$B$4:$B$619,0), MATCH("Filled Female",'Uganda workforce data - raw'!$A$4:$F$4,0))*INDEX('Mapping cadres'!$B$1:$Z$616,MATCH($B254, 'Mapping cadres'!$B$1:$B$616,0), MATCH(AL$32,'Mapping cadres'!$B$1:$Z$1,0))</f>
        <v>0</v>
      </c>
      <c r="AM254" s="226">
        <f>INDEX('Uganda workforce data - raw'!$A$4:$F$619,MATCH($B254, 'Uganda workforce data - raw'!$B$4:$B$619,0), MATCH("Filled Female",'Uganda workforce data - raw'!$A$4:$F$4,0))*INDEX('Mapping cadres'!$B$1:$Z$616,MATCH($B254, 'Mapping cadres'!$B$1:$B$616,0), MATCH(AM$32,'Mapping cadres'!$B$1:$Z$1,0))</f>
        <v>0</v>
      </c>
      <c r="AN254" s="226">
        <f>INDEX('Uganda workforce data - raw'!$A$4:$F$619,MATCH($B254, 'Uganda workforce data - raw'!$B$4:$B$619,0), MATCH("Filled Female",'Uganda workforce data - raw'!$A$4:$F$4,0))*INDEX('Mapping cadres'!$B$1:$Z$616,MATCH($B254, 'Mapping cadres'!$B$1:$B$616,0), MATCH(AN$32,'Mapping cadres'!$B$1:$Z$1,0))</f>
        <v>0</v>
      </c>
      <c r="AO254" s="226">
        <f>INDEX('Uganda workforce data - raw'!$A$4:$F$619,MATCH($B254, 'Uganda workforce data - raw'!$B$4:$B$619,0), MATCH("Filled Female",'Uganda workforce data - raw'!$A$4:$F$4,0))*INDEX('Mapping cadres'!$B$1:$Z$616,MATCH($B254, 'Mapping cadres'!$B$1:$B$616,0), MATCH(AO$32,'Mapping cadres'!$B$1:$Z$1,0))</f>
        <v>0</v>
      </c>
      <c r="AP254" s="226">
        <f>INDEX('Uganda workforce data - raw'!$A$4:$F$619,MATCH($B254, 'Uganda workforce data - raw'!$B$4:$B$619,0), MATCH("Filled Female",'Uganda workforce data - raw'!$A$4:$F$4,0))*INDEX('Mapping cadres'!$B$1:$Z$616,MATCH($B254, 'Mapping cadres'!$B$1:$B$616,0), MATCH(AP$32,'Mapping cadres'!$B$1:$Z$1,0))</f>
        <v>0</v>
      </c>
      <c r="AQ254" s="226">
        <f>INDEX('Uganda workforce data - raw'!$A$4:$F$619,MATCH($B254, 'Uganda workforce data - raw'!$B$4:$B$619,0), MATCH("Filled Female",'Uganda workforce data - raw'!$A$4:$F$4,0))*INDEX('Mapping cadres'!$B$1:$Z$616,MATCH($B254, 'Mapping cadres'!$B$1:$B$616,0), MATCH(AQ$32,'Mapping cadres'!$B$1:$Z$1,0))</f>
        <v>0</v>
      </c>
      <c r="AR254" s="226">
        <f>INDEX('Uganda workforce data - raw'!$A$4:$F$619,MATCH($B254, 'Uganda workforce data - raw'!$B$4:$B$619,0), MATCH("Filled Female",'Uganda workforce data - raw'!$A$4:$F$4,0))*INDEX('Mapping cadres'!$B$1:$Z$616,MATCH($B254, 'Mapping cadres'!$B$1:$B$616,0), MATCH(AR$32,'Mapping cadres'!$B$1:$Z$1,0))</f>
        <v>0</v>
      </c>
      <c r="AS254" s="226">
        <f>INDEX('Uganda workforce data - raw'!$A$4:$F$619,MATCH($B254, 'Uganda workforce data - raw'!$B$4:$B$619,0), MATCH("Filled Female",'Uganda workforce data - raw'!$A$4:$F$4,0))*INDEX('Mapping cadres'!$B$1:$Z$616,MATCH($B254, 'Mapping cadres'!$B$1:$B$616,0), MATCH(AS$32,'Mapping cadres'!$B$1:$Z$1,0))</f>
        <v>0</v>
      </c>
      <c r="AT254" s="226">
        <f>INDEX('Uganda workforce data - raw'!$A$4:$F$619,MATCH($B254, 'Uganda workforce data - raw'!$B$4:$B$619,0), MATCH("Filled Female",'Uganda workforce data - raw'!$A$4:$F$4,0))*INDEX('Mapping cadres'!$B$1:$Z$616,MATCH($B254, 'Mapping cadres'!$B$1:$B$616,0), MATCH(AT$32,'Mapping cadres'!$B$1:$Z$1,0))</f>
        <v>0</v>
      </c>
      <c r="AU254" s="226">
        <f>INDEX('Uganda workforce data - raw'!$A$4:$F$619,MATCH($B254, 'Uganda workforce data - raw'!$B$4:$B$619,0), MATCH("Filled Female",'Uganda workforce data - raw'!$A$4:$F$4,0))*INDEX('Mapping cadres'!$B$1:$Z$616,MATCH($B254, 'Mapping cadres'!$B$1:$B$616,0), MATCH(AU$32,'Mapping cadres'!$B$1:$Z$1,0))</f>
        <v>0</v>
      </c>
      <c r="AV254" s="226">
        <f>INDEX('Uganda workforce data - raw'!$A$4:$F$619,MATCH($B254, 'Uganda workforce data - raw'!$B$4:$B$619,0), MATCH("Filled Female",'Uganda workforce data - raw'!$A$4:$F$4,0))*INDEX('Mapping cadres'!$B$1:$Z$616,MATCH($B254, 'Mapping cadres'!$B$1:$B$616,0), MATCH(AV$32,'Mapping cadres'!$B$1:$Z$1,0))</f>
        <v>0</v>
      </c>
      <c r="AW254" s="226">
        <f>INDEX('Uganda workforce data - raw'!$A$4:$F$619,MATCH($B254, 'Uganda workforce data - raw'!$B$4:$B$619,0), MATCH("Filled Female",'Uganda workforce data - raw'!$A$4:$F$4,0))*INDEX('Mapping cadres'!$B$1:$Z$616,MATCH($B254, 'Mapping cadres'!$B$1:$B$616,0), MATCH(AW$32,'Mapping cadres'!$B$1:$Z$1,0))</f>
        <v>0</v>
      </c>
      <c r="AX254" s="226">
        <f>INDEX('Uganda workforce data - raw'!$A$4:$F$619,MATCH($B254, 'Uganda workforce data - raw'!$B$4:$B$619,0), MATCH("Filled Female",'Uganda workforce data - raw'!$A$4:$F$4,0))*INDEX('Mapping cadres'!$B$1:$Z$616,MATCH($B254, 'Mapping cadres'!$B$1:$B$616,0), MATCH(AX$32,'Mapping cadres'!$B$1:$Z$1,0))</f>
        <v>0</v>
      </c>
      <c r="AY254" s="226">
        <f t="shared" si="77"/>
        <v>7</v>
      </c>
      <c r="AZ254" s="226">
        <f t="shared" si="78"/>
        <v>0</v>
      </c>
      <c r="BA254" s="226">
        <f t="shared" si="79"/>
        <v>0</v>
      </c>
      <c r="BB254" s="226">
        <f t="shared" si="80"/>
        <v>0</v>
      </c>
      <c r="BC254" s="226">
        <f t="shared" si="81"/>
        <v>0</v>
      </c>
      <c r="BD254" s="226">
        <f t="shared" si="82"/>
        <v>0</v>
      </c>
      <c r="BE254" s="226">
        <f t="shared" si="83"/>
        <v>0</v>
      </c>
      <c r="BF254" s="226">
        <f t="shared" si="84"/>
        <v>0</v>
      </c>
      <c r="BG254" s="226">
        <f t="shared" si="85"/>
        <v>0</v>
      </c>
      <c r="BH254" s="226">
        <f t="shared" si="86"/>
        <v>0</v>
      </c>
      <c r="BI254" s="226">
        <f t="shared" si="87"/>
        <v>0</v>
      </c>
      <c r="BJ254" s="226">
        <f t="shared" si="88"/>
        <v>0</v>
      </c>
      <c r="BK254" s="226">
        <f t="shared" si="89"/>
        <v>0</v>
      </c>
      <c r="BL254" s="226">
        <f t="shared" si="90"/>
        <v>0</v>
      </c>
      <c r="BM254" s="226">
        <f t="shared" si="91"/>
        <v>0</v>
      </c>
      <c r="BN254" s="226">
        <f t="shared" si="92"/>
        <v>0</v>
      </c>
      <c r="BO254" s="226">
        <f t="shared" si="93"/>
        <v>0</v>
      </c>
      <c r="BP254" s="226">
        <f t="shared" si="94"/>
        <v>0</v>
      </c>
      <c r="BQ254" s="226">
        <f t="shared" si="95"/>
        <v>0</v>
      </c>
      <c r="BR254" s="226">
        <f t="shared" si="96"/>
        <v>0</v>
      </c>
      <c r="BS254" s="226">
        <f t="shared" si="97"/>
        <v>0</v>
      </c>
      <c r="BT254" s="226">
        <f t="shared" si="98"/>
        <v>0</v>
      </c>
      <c r="BU254" s="226">
        <f t="shared" si="99"/>
        <v>0</v>
      </c>
      <c r="BV254" s="226">
        <f t="shared" si="100"/>
        <v>0</v>
      </c>
    </row>
    <row r="255" spans="1:74">
      <c r="A255" s="226">
        <v>223</v>
      </c>
      <c r="B255" s="226" t="s">
        <v>1527</v>
      </c>
      <c r="C255" s="226">
        <f>INDEX('Uganda workforce data - raw'!$A$4:$F$619,MATCH($B255, 'Uganda workforce data - raw'!$B$4:$B$619,0), MATCH("Filled Male",'Uganda workforce data - raw'!$A$4:$F$4,0))*INDEX('Mapping cadres'!$B$1:$Z$616,MATCH($B255, 'Mapping cadres'!$B$1:$B$616,0), MATCH(C$32,'Mapping cadres'!$B$1:$Z$1,0))</f>
        <v>0</v>
      </c>
      <c r="D255" s="226">
        <f>INDEX('Uganda workforce data - raw'!$A$4:$F$619,MATCH($B255, 'Uganda workforce data - raw'!$B$4:$B$619,0), MATCH("Filled Male",'Uganda workforce data - raw'!$A$4:$F$4,0))*INDEX('Mapping cadres'!$B$1:$Z$616,MATCH($B255, 'Mapping cadres'!$B$1:$B$616,0), MATCH(D$32,'Mapping cadres'!$B$1:$Z$1,0))</f>
        <v>0</v>
      </c>
      <c r="E255" s="226">
        <f>INDEX('Uganda workforce data - raw'!$A$4:$F$619,MATCH($B255, 'Uganda workforce data - raw'!$B$4:$B$619,0), MATCH("Filled Male",'Uganda workforce data - raw'!$A$4:$F$4,0))*INDEX('Mapping cadres'!$B$1:$Z$616,MATCH($B255, 'Mapping cadres'!$B$1:$B$616,0), MATCH(E$32,'Mapping cadres'!$B$1:$Z$1,0))</f>
        <v>0</v>
      </c>
      <c r="F255" s="226">
        <f>INDEX('Uganda workforce data - raw'!$A$4:$F$619,MATCH($B255, 'Uganda workforce data - raw'!$B$4:$B$619,0), MATCH("Filled Male",'Uganda workforce data - raw'!$A$4:$F$4,0))*INDEX('Mapping cadres'!$B$1:$Z$616,MATCH($B255, 'Mapping cadres'!$B$1:$B$616,0), MATCH(F$32,'Mapping cadres'!$B$1:$Z$1,0))</f>
        <v>0</v>
      </c>
      <c r="G255" s="226">
        <f>INDEX('Uganda workforce data - raw'!$A$4:$F$619,MATCH($B255, 'Uganda workforce data - raw'!$B$4:$B$619,0), MATCH("Filled Male",'Uganda workforce data - raw'!$A$4:$F$4,0))*INDEX('Mapping cadres'!$B$1:$Z$616,MATCH($B255, 'Mapping cadres'!$B$1:$B$616,0), MATCH(G$32,'Mapping cadres'!$B$1:$Z$1,0))</f>
        <v>0</v>
      </c>
      <c r="H255" s="226">
        <f>INDEX('Uganda workforce data - raw'!$A$4:$F$619,MATCH($B255, 'Uganda workforce data - raw'!$B$4:$B$619,0), MATCH("Filled Male",'Uganda workforce data - raw'!$A$4:$F$4,0))*INDEX('Mapping cadres'!$B$1:$Z$616,MATCH($B255, 'Mapping cadres'!$B$1:$B$616,0), MATCH(H$32,'Mapping cadres'!$B$1:$Z$1,0))</f>
        <v>0</v>
      </c>
      <c r="I255" s="226">
        <f>INDEX('Uganda workforce data - raw'!$A$4:$F$619,MATCH($B255, 'Uganda workforce data - raw'!$B$4:$B$619,0), MATCH("Filled Male",'Uganda workforce data - raw'!$A$4:$F$4,0))*INDEX('Mapping cadres'!$B$1:$Z$616,MATCH($B255, 'Mapping cadres'!$B$1:$B$616,0), MATCH(I$32,'Mapping cadres'!$B$1:$Z$1,0))</f>
        <v>0</v>
      </c>
      <c r="J255" s="226">
        <f>INDEX('Uganda workforce data - raw'!$A$4:$F$619,MATCH($B255, 'Uganda workforce data - raw'!$B$4:$B$619,0), MATCH("Filled Male",'Uganda workforce data - raw'!$A$4:$F$4,0))*INDEX('Mapping cadres'!$B$1:$Z$616,MATCH($B255, 'Mapping cadres'!$B$1:$B$616,0), MATCH(J$32,'Mapping cadres'!$B$1:$Z$1,0))</f>
        <v>0</v>
      </c>
      <c r="K255" s="226">
        <f>INDEX('Uganda workforce data - raw'!$A$4:$F$619,MATCH($B255, 'Uganda workforce data - raw'!$B$4:$B$619,0), MATCH("Filled Male",'Uganda workforce data - raw'!$A$4:$F$4,0))*INDEX('Mapping cadres'!$B$1:$Z$616,MATCH($B255, 'Mapping cadres'!$B$1:$B$616,0), MATCH(K$32,'Mapping cadres'!$B$1:$Z$1,0))</f>
        <v>0</v>
      </c>
      <c r="L255" s="226">
        <f>INDEX('Uganda workforce data - raw'!$A$4:$F$619,MATCH($B255, 'Uganda workforce data - raw'!$B$4:$B$619,0), MATCH("Filled Male",'Uganda workforce data - raw'!$A$4:$F$4,0))*INDEX('Mapping cadres'!$B$1:$Z$616,MATCH($B255, 'Mapping cadres'!$B$1:$B$616,0), MATCH(L$32,'Mapping cadres'!$B$1:$Z$1,0))</f>
        <v>0</v>
      </c>
      <c r="M255" s="226">
        <f>INDEX('Uganda workforce data - raw'!$A$4:$F$619,MATCH($B255, 'Uganda workforce data - raw'!$B$4:$B$619,0), MATCH("Filled Male",'Uganda workforce data - raw'!$A$4:$F$4,0))*INDEX('Mapping cadres'!$B$1:$Z$616,MATCH($B255, 'Mapping cadres'!$B$1:$B$616,0), MATCH(M$32,'Mapping cadres'!$B$1:$Z$1,0))</f>
        <v>0</v>
      </c>
      <c r="N255" s="226">
        <f>INDEX('Uganda workforce data - raw'!$A$4:$F$619,MATCH($B255, 'Uganda workforce data - raw'!$B$4:$B$619,0), MATCH("Filled Male",'Uganda workforce data - raw'!$A$4:$F$4,0))*INDEX('Mapping cadres'!$B$1:$Z$616,MATCH($B255, 'Mapping cadres'!$B$1:$B$616,0), MATCH(N$32,'Mapping cadres'!$B$1:$Z$1,0))</f>
        <v>1</v>
      </c>
      <c r="O255" s="226">
        <f>INDEX('Uganda workforce data - raw'!$A$4:$F$619,MATCH($B255, 'Uganda workforce data - raw'!$B$4:$B$619,0), MATCH("Filled Male",'Uganda workforce data - raw'!$A$4:$F$4,0))*INDEX('Mapping cadres'!$B$1:$Z$616,MATCH($B255, 'Mapping cadres'!$B$1:$B$616,0), MATCH(O$32,'Mapping cadres'!$B$1:$Z$1,0))</f>
        <v>0</v>
      </c>
      <c r="P255" s="226">
        <f>INDEX('Uganda workforce data - raw'!$A$4:$F$619,MATCH($B255, 'Uganda workforce data - raw'!$B$4:$B$619,0), MATCH("Filled Male",'Uganda workforce data - raw'!$A$4:$F$4,0))*INDEX('Mapping cadres'!$B$1:$Z$616,MATCH($B255, 'Mapping cadres'!$B$1:$B$616,0), MATCH(P$32,'Mapping cadres'!$B$1:$Z$1,0))</f>
        <v>0</v>
      </c>
      <c r="Q255" s="226">
        <f>INDEX('Uganda workforce data - raw'!$A$4:$F$619,MATCH($B255, 'Uganda workforce data - raw'!$B$4:$B$619,0), MATCH("Filled Male",'Uganda workforce data - raw'!$A$4:$F$4,0))*INDEX('Mapping cadres'!$B$1:$Z$616,MATCH($B255, 'Mapping cadres'!$B$1:$B$616,0), MATCH(Q$32,'Mapping cadres'!$B$1:$Z$1,0))</f>
        <v>0</v>
      </c>
      <c r="R255" s="226">
        <f>INDEX('Uganda workforce data - raw'!$A$4:$F$619,MATCH($B255, 'Uganda workforce data - raw'!$B$4:$B$619,0), MATCH("Filled Male",'Uganda workforce data - raw'!$A$4:$F$4,0))*INDEX('Mapping cadres'!$B$1:$Z$616,MATCH($B255, 'Mapping cadres'!$B$1:$B$616,0), MATCH(R$32,'Mapping cadres'!$B$1:$Z$1,0))</f>
        <v>0</v>
      </c>
      <c r="S255" s="226">
        <f>INDEX('Uganda workforce data - raw'!$A$4:$F$619,MATCH($B255, 'Uganda workforce data - raw'!$B$4:$B$619,0), MATCH("Filled Male",'Uganda workforce data - raw'!$A$4:$F$4,0))*INDEX('Mapping cadres'!$B$1:$Z$616,MATCH($B255, 'Mapping cadres'!$B$1:$B$616,0), MATCH(S$32,'Mapping cadres'!$B$1:$Z$1,0))</f>
        <v>0</v>
      </c>
      <c r="T255" s="226">
        <f>INDEX('Uganda workforce data - raw'!$A$4:$F$619,MATCH($B255, 'Uganda workforce data - raw'!$B$4:$B$619,0), MATCH("Filled Male",'Uganda workforce data - raw'!$A$4:$F$4,0))*INDEX('Mapping cadres'!$B$1:$Z$616,MATCH($B255, 'Mapping cadres'!$B$1:$B$616,0), MATCH(T$32,'Mapping cadres'!$B$1:$Z$1,0))</f>
        <v>0</v>
      </c>
      <c r="U255" s="226">
        <f>INDEX('Uganda workforce data - raw'!$A$4:$F$619,MATCH($B255, 'Uganda workforce data - raw'!$B$4:$B$619,0), MATCH("Filled Male",'Uganda workforce data - raw'!$A$4:$F$4,0))*INDEX('Mapping cadres'!$B$1:$Z$616,MATCH($B255, 'Mapping cadres'!$B$1:$B$616,0), MATCH(U$32,'Mapping cadres'!$B$1:$Z$1,0))</f>
        <v>0</v>
      </c>
      <c r="V255" s="226">
        <f>INDEX('Uganda workforce data - raw'!$A$4:$F$619,MATCH($B255, 'Uganda workforce data - raw'!$B$4:$B$619,0), MATCH("Filled Male",'Uganda workforce data - raw'!$A$4:$F$4,0))*INDEX('Mapping cadres'!$B$1:$Z$616,MATCH($B255, 'Mapping cadres'!$B$1:$B$616,0), MATCH(V$32,'Mapping cadres'!$B$1:$Z$1,0))</f>
        <v>0</v>
      </c>
      <c r="W255" s="226">
        <f>INDEX('Uganda workforce data - raw'!$A$4:$F$619,MATCH($B255, 'Uganda workforce data - raw'!$B$4:$B$619,0), MATCH("Filled Male",'Uganda workforce data - raw'!$A$4:$F$4,0))*INDEX('Mapping cadres'!$B$1:$Z$616,MATCH($B255, 'Mapping cadres'!$B$1:$B$616,0), MATCH(W$32,'Mapping cadres'!$B$1:$Z$1,0))</f>
        <v>0</v>
      </c>
      <c r="X255" s="226">
        <f>INDEX('Uganda workforce data - raw'!$A$4:$F$619,MATCH($B255, 'Uganda workforce data - raw'!$B$4:$B$619,0), MATCH("Filled Male",'Uganda workforce data - raw'!$A$4:$F$4,0))*INDEX('Mapping cadres'!$B$1:$Z$616,MATCH($B255, 'Mapping cadres'!$B$1:$B$616,0), MATCH(X$32,'Mapping cadres'!$B$1:$Z$1,0))</f>
        <v>0</v>
      </c>
      <c r="Y255" s="226">
        <f>INDEX('Uganda workforce data - raw'!$A$4:$F$619,MATCH($B255, 'Uganda workforce data - raw'!$B$4:$B$619,0), MATCH("Filled Male",'Uganda workforce data - raw'!$A$4:$F$4,0))*INDEX('Mapping cadres'!$B$1:$Z$616,MATCH($B255, 'Mapping cadres'!$B$1:$B$616,0), MATCH(Y$32,'Mapping cadres'!$B$1:$Z$1,0))</f>
        <v>0</v>
      </c>
      <c r="Z255" s="226">
        <f>INDEX('Uganda workforce data - raw'!$A$4:$F$619,MATCH($B255, 'Uganda workforce data - raw'!$B$4:$B$619,0), MATCH("Filled Male",'Uganda workforce data - raw'!$A$4:$F$4,0))*INDEX('Mapping cadres'!$B$1:$Z$616,MATCH($B255, 'Mapping cadres'!$B$1:$B$616,0), MATCH(Z$32,'Mapping cadres'!$B$1:$Z$1,0))</f>
        <v>0</v>
      </c>
      <c r="AA255" s="226">
        <f>INDEX('Uganda workforce data - raw'!$A$4:$F$619,MATCH($B255, 'Uganda workforce data - raw'!$B$4:$B$619,0), MATCH("Filled Female",'Uganda workforce data - raw'!$A$4:$F$4,0))*INDEX('Mapping cadres'!$B$1:$Z$616,MATCH($B255, 'Mapping cadres'!$B$1:$B$616,0), MATCH(AA$32,'Mapping cadres'!$B$1:$Z$1,0))</f>
        <v>0</v>
      </c>
      <c r="AB255" s="226">
        <f>INDEX('Uganda workforce data - raw'!$A$4:$F$619,MATCH($B255, 'Uganda workforce data - raw'!$B$4:$B$619,0), MATCH("Filled Female",'Uganda workforce data - raw'!$A$4:$F$4,0))*INDEX('Mapping cadres'!$B$1:$Z$616,MATCH($B255, 'Mapping cadres'!$B$1:$B$616,0), MATCH(AB$32,'Mapping cadres'!$B$1:$Z$1,0))</f>
        <v>0</v>
      </c>
      <c r="AC255" s="226">
        <f>INDEX('Uganda workforce data - raw'!$A$4:$F$619,MATCH($B255, 'Uganda workforce data - raw'!$B$4:$B$619,0), MATCH("Filled Female",'Uganda workforce data - raw'!$A$4:$F$4,0))*INDEX('Mapping cadres'!$B$1:$Z$616,MATCH($B255, 'Mapping cadres'!$B$1:$B$616,0), MATCH(AC$32,'Mapping cadres'!$B$1:$Z$1,0))</f>
        <v>0</v>
      </c>
      <c r="AD255" s="226">
        <f>INDEX('Uganda workforce data - raw'!$A$4:$F$619,MATCH($B255, 'Uganda workforce data - raw'!$B$4:$B$619,0), MATCH("Filled Female",'Uganda workforce data - raw'!$A$4:$F$4,0))*INDEX('Mapping cadres'!$B$1:$Z$616,MATCH($B255, 'Mapping cadres'!$B$1:$B$616,0), MATCH(AD$32,'Mapping cadres'!$B$1:$Z$1,0))</f>
        <v>0</v>
      </c>
      <c r="AE255" s="226">
        <f>INDEX('Uganda workforce data - raw'!$A$4:$F$619,MATCH($B255, 'Uganda workforce data - raw'!$B$4:$B$619,0), MATCH("Filled Female",'Uganda workforce data - raw'!$A$4:$F$4,0))*INDEX('Mapping cadres'!$B$1:$Z$616,MATCH($B255, 'Mapping cadres'!$B$1:$B$616,0), MATCH(AE$32,'Mapping cadres'!$B$1:$Z$1,0))</f>
        <v>0</v>
      </c>
      <c r="AF255" s="226">
        <f>INDEX('Uganda workforce data - raw'!$A$4:$F$619,MATCH($B255, 'Uganda workforce data - raw'!$B$4:$B$619,0), MATCH("Filled Female",'Uganda workforce data - raw'!$A$4:$F$4,0))*INDEX('Mapping cadres'!$B$1:$Z$616,MATCH($B255, 'Mapping cadres'!$B$1:$B$616,0), MATCH(AF$32,'Mapping cadres'!$B$1:$Z$1,0))</f>
        <v>0</v>
      </c>
      <c r="AG255" s="226">
        <f>INDEX('Uganda workforce data - raw'!$A$4:$F$619,MATCH($B255, 'Uganda workforce data - raw'!$B$4:$B$619,0), MATCH("Filled Female",'Uganda workforce data - raw'!$A$4:$F$4,0))*INDEX('Mapping cadres'!$B$1:$Z$616,MATCH($B255, 'Mapping cadres'!$B$1:$B$616,0), MATCH(AG$32,'Mapping cadres'!$B$1:$Z$1,0))</f>
        <v>0</v>
      </c>
      <c r="AH255" s="226">
        <f>INDEX('Uganda workforce data - raw'!$A$4:$F$619,MATCH($B255, 'Uganda workforce data - raw'!$B$4:$B$619,0), MATCH("Filled Female",'Uganda workforce data - raw'!$A$4:$F$4,0))*INDEX('Mapping cadres'!$B$1:$Z$616,MATCH($B255, 'Mapping cadres'!$B$1:$B$616,0), MATCH(AH$32,'Mapping cadres'!$B$1:$Z$1,0))</f>
        <v>0</v>
      </c>
      <c r="AI255" s="226">
        <f>INDEX('Uganda workforce data - raw'!$A$4:$F$619,MATCH($B255, 'Uganda workforce data - raw'!$B$4:$B$619,0), MATCH("Filled Female",'Uganda workforce data - raw'!$A$4:$F$4,0))*INDEX('Mapping cadres'!$B$1:$Z$616,MATCH($B255, 'Mapping cadres'!$B$1:$B$616,0), MATCH(AI$32,'Mapping cadres'!$B$1:$Z$1,0))</f>
        <v>0</v>
      </c>
      <c r="AJ255" s="226">
        <f>INDEX('Uganda workforce data - raw'!$A$4:$F$619,MATCH($B255, 'Uganda workforce data - raw'!$B$4:$B$619,0), MATCH("Filled Female",'Uganda workforce data - raw'!$A$4:$F$4,0))*INDEX('Mapping cadres'!$B$1:$Z$616,MATCH($B255, 'Mapping cadres'!$B$1:$B$616,0), MATCH(AJ$32,'Mapping cadres'!$B$1:$Z$1,0))</f>
        <v>0</v>
      </c>
      <c r="AK255" s="226">
        <f>INDEX('Uganda workforce data - raw'!$A$4:$F$619,MATCH($B255, 'Uganda workforce data - raw'!$B$4:$B$619,0), MATCH("Filled Female",'Uganda workforce data - raw'!$A$4:$F$4,0))*INDEX('Mapping cadres'!$B$1:$Z$616,MATCH($B255, 'Mapping cadres'!$B$1:$B$616,0), MATCH(AK$32,'Mapping cadres'!$B$1:$Z$1,0))</f>
        <v>0</v>
      </c>
      <c r="AL255" s="226">
        <f>INDEX('Uganda workforce data - raw'!$A$4:$F$619,MATCH($B255, 'Uganda workforce data - raw'!$B$4:$B$619,0), MATCH("Filled Female",'Uganda workforce data - raw'!$A$4:$F$4,0))*INDEX('Mapping cadres'!$B$1:$Z$616,MATCH($B255, 'Mapping cadres'!$B$1:$B$616,0), MATCH(AL$32,'Mapping cadres'!$B$1:$Z$1,0))</f>
        <v>0</v>
      </c>
      <c r="AM255" s="226">
        <f>INDEX('Uganda workforce data - raw'!$A$4:$F$619,MATCH($B255, 'Uganda workforce data - raw'!$B$4:$B$619,0), MATCH("Filled Female",'Uganda workforce data - raw'!$A$4:$F$4,0))*INDEX('Mapping cadres'!$B$1:$Z$616,MATCH($B255, 'Mapping cadres'!$B$1:$B$616,0), MATCH(AM$32,'Mapping cadres'!$B$1:$Z$1,0))</f>
        <v>0</v>
      </c>
      <c r="AN255" s="226">
        <f>INDEX('Uganda workforce data - raw'!$A$4:$F$619,MATCH($B255, 'Uganda workforce data - raw'!$B$4:$B$619,0), MATCH("Filled Female",'Uganda workforce data - raw'!$A$4:$F$4,0))*INDEX('Mapping cadres'!$B$1:$Z$616,MATCH($B255, 'Mapping cadres'!$B$1:$B$616,0), MATCH(AN$32,'Mapping cadres'!$B$1:$Z$1,0))</f>
        <v>0</v>
      </c>
      <c r="AO255" s="226">
        <f>INDEX('Uganda workforce data - raw'!$A$4:$F$619,MATCH($B255, 'Uganda workforce data - raw'!$B$4:$B$619,0), MATCH("Filled Female",'Uganda workforce data - raw'!$A$4:$F$4,0))*INDEX('Mapping cadres'!$B$1:$Z$616,MATCH($B255, 'Mapping cadres'!$B$1:$B$616,0), MATCH(AO$32,'Mapping cadres'!$B$1:$Z$1,0))</f>
        <v>0</v>
      </c>
      <c r="AP255" s="226">
        <f>INDEX('Uganda workforce data - raw'!$A$4:$F$619,MATCH($B255, 'Uganda workforce data - raw'!$B$4:$B$619,0), MATCH("Filled Female",'Uganda workforce data - raw'!$A$4:$F$4,0))*INDEX('Mapping cadres'!$B$1:$Z$616,MATCH($B255, 'Mapping cadres'!$B$1:$B$616,0), MATCH(AP$32,'Mapping cadres'!$B$1:$Z$1,0))</f>
        <v>0</v>
      </c>
      <c r="AQ255" s="226">
        <f>INDEX('Uganda workforce data - raw'!$A$4:$F$619,MATCH($B255, 'Uganda workforce data - raw'!$B$4:$B$619,0), MATCH("Filled Female",'Uganda workforce data - raw'!$A$4:$F$4,0))*INDEX('Mapping cadres'!$B$1:$Z$616,MATCH($B255, 'Mapping cadres'!$B$1:$B$616,0), MATCH(AQ$32,'Mapping cadres'!$B$1:$Z$1,0))</f>
        <v>0</v>
      </c>
      <c r="AR255" s="226">
        <f>INDEX('Uganda workforce data - raw'!$A$4:$F$619,MATCH($B255, 'Uganda workforce data - raw'!$B$4:$B$619,0), MATCH("Filled Female",'Uganda workforce data - raw'!$A$4:$F$4,0))*INDEX('Mapping cadres'!$B$1:$Z$616,MATCH($B255, 'Mapping cadres'!$B$1:$B$616,0), MATCH(AR$32,'Mapping cadres'!$B$1:$Z$1,0))</f>
        <v>0</v>
      </c>
      <c r="AS255" s="226">
        <f>INDEX('Uganda workforce data - raw'!$A$4:$F$619,MATCH($B255, 'Uganda workforce data - raw'!$B$4:$B$619,0), MATCH("Filled Female",'Uganda workforce data - raw'!$A$4:$F$4,0))*INDEX('Mapping cadres'!$B$1:$Z$616,MATCH($B255, 'Mapping cadres'!$B$1:$B$616,0), MATCH(AS$32,'Mapping cadres'!$B$1:$Z$1,0))</f>
        <v>0</v>
      </c>
      <c r="AT255" s="226">
        <f>INDEX('Uganda workforce data - raw'!$A$4:$F$619,MATCH($B255, 'Uganda workforce data - raw'!$B$4:$B$619,0), MATCH("Filled Female",'Uganda workforce data - raw'!$A$4:$F$4,0))*INDEX('Mapping cadres'!$B$1:$Z$616,MATCH($B255, 'Mapping cadres'!$B$1:$B$616,0), MATCH(AT$32,'Mapping cadres'!$B$1:$Z$1,0))</f>
        <v>0</v>
      </c>
      <c r="AU255" s="226">
        <f>INDEX('Uganda workforce data - raw'!$A$4:$F$619,MATCH($B255, 'Uganda workforce data - raw'!$B$4:$B$619,0), MATCH("Filled Female",'Uganda workforce data - raw'!$A$4:$F$4,0))*INDEX('Mapping cadres'!$B$1:$Z$616,MATCH($B255, 'Mapping cadres'!$B$1:$B$616,0), MATCH(AU$32,'Mapping cadres'!$B$1:$Z$1,0))</f>
        <v>0</v>
      </c>
      <c r="AV255" s="226">
        <f>INDEX('Uganda workforce data - raw'!$A$4:$F$619,MATCH($B255, 'Uganda workforce data - raw'!$B$4:$B$619,0), MATCH("Filled Female",'Uganda workforce data - raw'!$A$4:$F$4,0))*INDEX('Mapping cadres'!$B$1:$Z$616,MATCH($B255, 'Mapping cadres'!$B$1:$B$616,0), MATCH(AV$32,'Mapping cadres'!$B$1:$Z$1,0))</f>
        <v>0</v>
      </c>
      <c r="AW255" s="226">
        <f>INDEX('Uganda workforce data - raw'!$A$4:$F$619,MATCH($B255, 'Uganda workforce data - raw'!$B$4:$B$619,0), MATCH("Filled Female",'Uganda workforce data - raw'!$A$4:$F$4,0))*INDEX('Mapping cadres'!$B$1:$Z$616,MATCH($B255, 'Mapping cadres'!$B$1:$B$616,0), MATCH(AW$32,'Mapping cadres'!$B$1:$Z$1,0))</f>
        <v>0</v>
      </c>
      <c r="AX255" s="226">
        <f>INDEX('Uganda workforce data - raw'!$A$4:$F$619,MATCH($B255, 'Uganda workforce data - raw'!$B$4:$B$619,0), MATCH("Filled Female",'Uganda workforce data - raw'!$A$4:$F$4,0))*INDEX('Mapping cadres'!$B$1:$Z$616,MATCH($B255, 'Mapping cadres'!$B$1:$B$616,0), MATCH(AX$32,'Mapping cadres'!$B$1:$Z$1,0))</f>
        <v>0</v>
      </c>
      <c r="AY255" s="226">
        <f t="shared" si="77"/>
        <v>0</v>
      </c>
      <c r="AZ255" s="226">
        <f t="shared" si="78"/>
        <v>0</v>
      </c>
      <c r="BA255" s="226">
        <f t="shared" si="79"/>
        <v>0</v>
      </c>
      <c r="BB255" s="226">
        <f t="shared" si="80"/>
        <v>0</v>
      </c>
      <c r="BC255" s="226">
        <f t="shared" si="81"/>
        <v>0</v>
      </c>
      <c r="BD255" s="226">
        <f t="shared" si="82"/>
        <v>0</v>
      </c>
      <c r="BE255" s="226">
        <f t="shared" si="83"/>
        <v>0</v>
      </c>
      <c r="BF255" s="226">
        <f t="shared" si="84"/>
        <v>0</v>
      </c>
      <c r="BG255" s="226">
        <f t="shared" si="85"/>
        <v>0</v>
      </c>
      <c r="BH255" s="226">
        <f t="shared" si="86"/>
        <v>0</v>
      </c>
      <c r="BI255" s="226">
        <f t="shared" si="87"/>
        <v>0</v>
      </c>
      <c r="BJ255" s="226">
        <f t="shared" si="88"/>
        <v>1</v>
      </c>
      <c r="BK255" s="226">
        <f t="shared" si="89"/>
        <v>0</v>
      </c>
      <c r="BL255" s="226">
        <f t="shared" si="90"/>
        <v>0</v>
      </c>
      <c r="BM255" s="226">
        <f t="shared" si="91"/>
        <v>0</v>
      </c>
      <c r="BN255" s="226">
        <f t="shared" si="92"/>
        <v>0</v>
      </c>
      <c r="BO255" s="226">
        <f t="shared" si="93"/>
        <v>0</v>
      </c>
      <c r="BP255" s="226">
        <f t="shared" si="94"/>
        <v>0</v>
      </c>
      <c r="BQ255" s="226">
        <f t="shared" si="95"/>
        <v>0</v>
      </c>
      <c r="BR255" s="226">
        <f t="shared" si="96"/>
        <v>0</v>
      </c>
      <c r="BS255" s="226">
        <f t="shared" si="97"/>
        <v>0</v>
      </c>
      <c r="BT255" s="226">
        <f t="shared" si="98"/>
        <v>0</v>
      </c>
      <c r="BU255" s="226">
        <f t="shared" si="99"/>
        <v>0</v>
      </c>
      <c r="BV255" s="226">
        <f t="shared" si="100"/>
        <v>0</v>
      </c>
    </row>
    <row r="256" spans="1:74">
      <c r="A256" s="226">
        <v>224</v>
      </c>
      <c r="B256" s="226" t="s">
        <v>1528</v>
      </c>
      <c r="C256" s="226">
        <f>INDEX('Uganda workforce data - raw'!$A$4:$F$619,MATCH($B256, 'Uganda workforce data - raw'!$B$4:$B$619,0), MATCH("Filled Male",'Uganda workforce data - raw'!$A$4:$F$4,0))*INDEX('Mapping cadres'!$B$1:$Z$616,MATCH($B256, 'Mapping cadres'!$B$1:$B$616,0), MATCH(C$32,'Mapping cadres'!$B$1:$Z$1,0))</f>
        <v>0</v>
      </c>
      <c r="D256" s="226">
        <f>INDEX('Uganda workforce data - raw'!$A$4:$F$619,MATCH($B256, 'Uganda workforce data - raw'!$B$4:$B$619,0), MATCH("Filled Male",'Uganda workforce data - raw'!$A$4:$F$4,0))*INDEX('Mapping cadres'!$B$1:$Z$616,MATCH($B256, 'Mapping cadres'!$B$1:$B$616,0), MATCH(D$32,'Mapping cadres'!$B$1:$Z$1,0))</f>
        <v>0</v>
      </c>
      <c r="E256" s="226">
        <f>INDEX('Uganda workforce data - raw'!$A$4:$F$619,MATCH($B256, 'Uganda workforce data - raw'!$B$4:$B$619,0), MATCH("Filled Male",'Uganda workforce data - raw'!$A$4:$F$4,0))*INDEX('Mapping cadres'!$B$1:$Z$616,MATCH($B256, 'Mapping cadres'!$B$1:$B$616,0), MATCH(E$32,'Mapping cadres'!$B$1:$Z$1,0))</f>
        <v>0</v>
      </c>
      <c r="F256" s="226">
        <f>INDEX('Uganda workforce data - raw'!$A$4:$F$619,MATCH($B256, 'Uganda workforce data - raw'!$B$4:$B$619,0), MATCH("Filled Male",'Uganda workforce data - raw'!$A$4:$F$4,0))*INDEX('Mapping cadres'!$B$1:$Z$616,MATCH($B256, 'Mapping cadres'!$B$1:$B$616,0), MATCH(F$32,'Mapping cadres'!$B$1:$Z$1,0))</f>
        <v>0</v>
      </c>
      <c r="G256" s="226">
        <f>INDEX('Uganda workforce data - raw'!$A$4:$F$619,MATCH($B256, 'Uganda workforce data - raw'!$B$4:$B$619,0), MATCH("Filled Male",'Uganda workforce data - raw'!$A$4:$F$4,0))*INDEX('Mapping cadres'!$B$1:$Z$616,MATCH($B256, 'Mapping cadres'!$B$1:$B$616,0), MATCH(G$32,'Mapping cadres'!$B$1:$Z$1,0))</f>
        <v>0</v>
      </c>
      <c r="H256" s="226">
        <f>INDEX('Uganda workforce data - raw'!$A$4:$F$619,MATCH($B256, 'Uganda workforce data - raw'!$B$4:$B$619,0), MATCH("Filled Male",'Uganda workforce data - raw'!$A$4:$F$4,0))*INDEX('Mapping cadres'!$B$1:$Z$616,MATCH($B256, 'Mapping cadres'!$B$1:$B$616,0), MATCH(H$32,'Mapping cadres'!$B$1:$Z$1,0))</f>
        <v>0</v>
      </c>
      <c r="I256" s="226">
        <f>INDEX('Uganda workforce data - raw'!$A$4:$F$619,MATCH($B256, 'Uganda workforce data - raw'!$B$4:$B$619,0), MATCH("Filled Male",'Uganda workforce data - raw'!$A$4:$F$4,0))*INDEX('Mapping cadres'!$B$1:$Z$616,MATCH($B256, 'Mapping cadres'!$B$1:$B$616,0), MATCH(I$32,'Mapping cadres'!$B$1:$Z$1,0))</f>
        <v>0</v>
      </c>
      <c r="J256" s="226">
        <f>INDEX('Uganda workforce data - raw'!$A$4:$F$619,MATCH($B256, 'Uganda workforce data - raw'!$B$4:$B$619,0), MATCH("Filled Male",'Uganda workforce data - raw'!$A$4:$F$4,0))*INDEX('Mapping cadres'!$B$1:$Z$616,MATCH($B256, 'Mapping cadres'!$B$1:$B$616,0), MATCH(J$32,'Mapping cadres'!$B$1:$Z$1,0))</f>
        <v>0</v>
      </c>
      <c r="K256" s="226">
        <f>INDEX('Uganda workforce data - raw'!$A$4:$F$619,MATCH($B256, 'Uganda workforce data - raw'!$B$4:$B$619,0), MATCH("Filled Male",'Uganda workforce data - raw'!$A$4:$F$4,0))*INDEX('Mapping cadres'!$B$1:$Z$616,MATCH($B256, 'Mapping cadres'!$B$1:$B$616,0), MATCH(K$32,'Mapping cadres'!$B$1:$Z$1,0))</f>
        <v>1</v>
      </c>
      <c r="L256" s="226">
        <f>INDEX('Uganda workforce data - raw'!$A$4:$F$619,MATCH($B256, 'Uganda workforce data - raw'!$B$4:$B$619,0), MATCH("Filled Male",'Uganda workforce data - raw'!$A$4:$F$4,0))*INDEX('Mapping cadres'!$B$1:$Z$616,MATCH($B256, 'Mapping cadres'!$B$1:$B$616,0), MATCH(L$32,'Mapping cadres'!$B$1:$Z$1,0))</f>
        <v>0</v>
      </c>
      <c r="M256" s="226">
        <f>INDEX('Uganda workforce data - raw'!$A$4:$F$619,MATCH($B256, 'Uganda workforce data - raw'!$B$4:$B$619,0), MATCH("Filled Male",'Uganda workforce data - raw'!$A$4:$F$4,0))*INDEX('Mapping cadres'!$B$1:$Z$616,MATCH($B256, 'Mapping cadres'!$B$1:$B$616,0), MATCH(M$32,'Mapping cadres'!$B$1:$Z$1,0))</f>
        <v>0</v>
      </c>
      <c r="N256" s="226">
        <f>INDEX('Uganda workforce data - raw'!$A$4:$F$619,MATCH($B256, 'Uganda workforce data - raw'!$B$4:$B$619,0), MATCH("Filled Male",'Uganda workforce data - raw'!$A$4:$F$4,0))*INDEX('Mapping cadres'!$B$1:$Z$616,MATCH($B256, 'Mapping cadres'!$B$1:$B$616,0), MATCH(N$32,'Mapping cadres'!$B$1:$Z$1,0))</f>
        <v>0</v>
      </c>
      <c r="O256" s="226">
        <f>INDEX('Uganda workforce data - raw'!$A$4:$F$619,MATCH($B256, 'Uganda workforce data - raw'!$B$4:$B$619,0), MATCH("Filled Male",'Uganda workforce data - raw'!$A$4:$F$4,0))*INDEX('Mapping cadres'!$B$1:$Z$616,MATCH($B256, 'Mapping cadres'!$B$1:$B$616,0), MATCH(O$32,'Mapping cadres'!$B$1:$Z$1,0))</f>
        <v>0</v>
      </c>
      <c r="P256" s="226">
        <f>INDEX('Uganda workforce data - raw'!$A$4:$F$619,MATCH($B256, 'Uganda workforce data - raw'!$B$4:$B$619,0), MATCH("Filled Male",'Uganda workforce data - raw'!$A$4:$F$4,0))*INDEX('Mapping cadres'!$B$1:$Z$616,MATCH($B256, 'Mapping cadres'!$B$1:$B$616,0), MATCH(P$32,'Mapping cadres'!$B$1:$Z$1,0))</f>
        <v>0</v>
      </c>
      <c r="Q256" s="226">
        <f>INDEX('Uganda workforce data - raw'!$A$4:$F$619,MATCH($B256, 'Uganda workforce data - raw'!$B$4:$B$619,0), MATCH("Filled Male",'Uganda workforce data - raw'!$A$4:$F$4,0))*INDEX('Mapping cadres'!$B$1:$Z$616,MATCH($B256, 'Mapping cadres'!$B$1:$B$616,0), MATCH(Q$32,'Mapping cadres'!$B$1:$Z$1,0))</f>
        <v>0</v>
      </c>
      <c r="R256" s="226">
        <f>INDEX('Uganda workforce data - raw'!$A$4:$F$619,MATCH($B256, 'Uganda workforce data - raw'!$B$4:$B$619,0), MATCH("Filled Male",'Uganda workforce data - raw'!$A$4:$F$4,0))*INDEX('Mapping cadres'!$B$1:$Z$616,MATCH($B256, 'Mapping cadres'!$B$1:$B$616,0), MATCH(R$32,'Mapping cadres'!$B$1:$Z$1,0))</f>
        <v>0</v>
      </c>
      <c r="S256" s="226">
        <f>INDEX('Uganda workforce data - raw'!$A$4:$F$619,MATCH($B256, 'Uganda workforce data - raw'!$B$4:$B$619,0), MATCH("Filled Male",'Uganda workforce data - raw'!$A$4:$F$4,0))*INDEX('Mapping cadres'!$B$1:$Z$616,MATCH($B256, 'Mapping cadres'!$B$1:$B$616,0), MATCH(S$32,'Mapping cadres'!$B$1:$Z$1,0))</f>
        <v>0</v>
      </c>
      <c r="T256" s="226">
        <f>INDEX('Uganda workforce data - raw'!$A$4:$F$619,MATCH($B256, 'Uganda workforce data - raw'!$B$4:$B$619,0), MATCH("Filled Male",'Uganda workforce data - raw'!$A$4:$F$4,0))*INDEX('Mapping cadres'!$B$1:$Z$616,MATCH($B256, 'Mapping cadres'!$B$1:$B$616,0), MATCH(T$32,'Mapping cadres'!$B$1:$Z$1,0))</f>
        <v>0</v>
      </c>
      <c r="U256" s="226">
        <f>INDEX('Uganda workforce data - raw'!$A$4:$F$619,MATCH($B256, 'Uganda workforce data - raw'!$B$4:$B$619,0), MATCH("Filled Male",'Uganda workforce data - raw'!$A$4:$F$4,0))*INDEX('Mapping cadres'!$B$1:$Z$616,MATCH($B256, 'Mapping cadres'!$B$1:$B$616,0), MATCH(U$32,'Mapping cadres'!$B$1:$Z$1,0))</f>
        <v>0</v>
      </c>
      <c r="V256" s="226">
        <f>INDEX('Uganda workforce data - raw'!$A$4:$F$619,MATCH($B256, 'Uganda workforce data - raw'!$B$4:$B$619,0), MATCH("Filled Male",'Uganda workforce data - raw'!$A$4:$F$4,0))*INDEX('Mapping cadres'!$B$1:$Z$616,MATCH($B256, 'Mapping cadres'!$B$1:$B$616,0), MATCH(V$32,'Mapping cadres'!$B$1:$Z$1,0))</f>
        <v>0</v>
      </c>
      <c r="W256" s="226">
        <f>INDEX('Uganda workforce data - raw'!$A$4:$F$619,MATCH($B256, 'Uganda workforce data - raw'!$B$4:$B$619,0), MATCH("Filled Male",'Uganda workforce data - raw'!$A$4:$F$4,0))*INDEX('Mapping cadres'!$B$1:$Z$616,MATCH($B256, 'Mapping cadres'!$B$1:$B$616,0), MATCH(W$32,'Mapping cadres'!$B$1:$Z$1,0))</f>
        <v>0</v>
      </c>
      <c r="X256" s="226">
        <f>INDEX('Uganda workforce data - raw'!$A$4:$F$619,MATCH($B256, 'Uganda workforce data - raw'!$B$4:$B$619,0), MATCH("Filled Male",'Uganda workforce data - raw'!$A$4:$F$4,0))*INDEX('Mapping cadres'!$B$1:$Z$616,MATCH($B256, 'Mapping cadres'!$B$1:$B$616,0), MATCH(X$32,'Mapping cadres'!$B$1:$Z$1,0))</f>
        <v>0</v>
      </c>
      <c r="Y256" s="226">
        <f>INDEX('Uganda workforce data - raw'!$A$4:$F$619,MATCH($B256, 'Uganda workforce data - raw'!$B$4:$B$619,0), MATCH("Filled Male",'Uganda workforce data - raw'!$A$4:$F$4,0))*INDEX('Mapping cadres'!$B$1:$Z$616,MATCH($B256, 'Mapping cadres'!$B$1:$B$616,0), MATCH(Y$32,'Mapping cadres'!$B$1:$Z$1,0))</f>
        <v>0</v>
      </c>
      <c r="Z256" s="226">
        <f>INDEX('Uganda workforce data - raw'!$A$4:$F$619,MATCH($B256, 'Uganda workforce data - raw'!$B$4:$B$619,0), MATCH("Filled Male",'Uganda workforce data - raw'!$A$4:$F$4,0))*INDEX('Mapping cadres'!$B$1:$Z$616,MATCH($B256, 'Mapping cadres'!$B$1:$B$616,0), MATCH(Z$32,'Mapping cadres'!$B$1:$Z$1,0))</f>
        <v>0</v>
      </c>
      <c r="AA256" s="226">
        <f>INDEX('Uganda workforce data - raw'!$A$4:$F$619,MATCH($B256, 'Uganda workforce data - raw'!$B$4:$B$619,0), MATCH("Filled Female",'Uganda workforce data - raw'!$A$4:$F$4,0))*INDEX('Mapping cadres'!$B$1:$Z$616,MATCH($B256, 'Mapping cadres'!$B$1:$B$616,0), MATCH(AA$32,'Mapping cadres'!$B$1:$Z$1,0))</f>
        <v>0</v>
      </c>
      <c r="AB256" s="226">
        <f>INDEX('Uganda workforce data - raw'!$A$4:$F$619,MATCH($B256, 'Uganda workforce data - raw'!$B$4:$B$619,0), MATCH("Filled Female",'Uganda workforce data - raw'!$A$4:$F$4,0))*INDEX('Mapping cadres'!$B$1:$Z$616,MATCH($B256, 'Mapping cadres'!$B$1:$B$616,0), MATCH(AB$32,'Mapping cadres'!$B$1:$Z$1,0))</f>
        <v>0</v>
      </c>
      <c r="AC256" s="226">
        <f>INDEX('Uganda workforce data - raw'!$A$4:$F$619,MATCH($B256, 'Uganda workforce data - raw'!$B$4:$B$619,0), MATCH("Filled Female",'Uganda workforce data - raw'!$A$4:$F$4,0))*INDEX('Mapping cadres'!$B$1:$Z$616,MATCH($B256, 'Mapping cadres'!$B$1:$B$616,0), MATCH(AC$32,'Mapping cadres'!$B$1:$Z$1,0))</f>
        <v>0</v>
      </c>
      <c r="AD256" s="226">
        <f>INDEX('Uganda workforce data - raw'!$A$4:$F$619,MATCH($B256, 'Uganda workforce data - raw'!$B$4:$B$619,0), MATCH("Filled Female",'Uganda workforce data - raw'!$A$4:$F$4,0))*INDEX('Mapping cadres'!$B$1:$Z$616,MATCH($B256, 'Mapping cadres'!$B$1:$B$616,0), MATCH(AD$32,'Mapping cadres'!$B$1:$Z$1,0))</f>
        <v>0</v>
      </c>
      <c r="AE256" s="226">
        <f>INDEX('Uganda workforce data - raw'!$A$4:$F$619,MATCH($B256, 'Uganda workforce data - raw'!$B$4:$B$619,0), MATCH("Filled Female",'Uganda workforce data - raw'!$A$4:$F$4,0))*INDEX('Mapping cadres'!$B$1:$Z$616,MATCH($B256, 'Mapping cadres'!$B$1:$B$616,0), MATCH(AE$32,'Mapping cadres'!$B$1:$Z$1,0))</f>
        <v>0</v>
      </c>
      <c r="AF256" s="226">
        <f>INDEX('Uganda workforce data - raw'!$A$4:$F$619,MATCH($B256, 'Uganda workforce data - raw'!$B$4:$B$619,0), MATCH("Filled Female",'Uganda workforce data - raw'!$A$4:$F$4,0))*INDEX('Mapping cadres'!$B$1:$Z$616,MATCH($B256, 'Mapping cadres'!$B$1:$B$616,0), MATCH(AF$32,'Mapping cadres'!$B$1:$Z$1,0))</f>
        <v>0</v>
      </c>
      <c r="AG256" s="226">
        <f>INDEX('Uganda workforce data - raw'!$A$4:$F$619,MATCH($B256, 'Uganda workforce data - raw'!$B$4:$B$619,0), MATCH("Filled Female",'Uganda workforce data - raw'!$A$4:$F$4,0))*INDEX('Mapping cadres'!$B$1:$Z$616,MATCH($B256, 'Mapping cadres'!$B$1:$B$616,0), MATCH(AG$32,'Mapping cadres'!$B$1:$Z$1,0))</f>
        <v>0</v>
      </c>
      <c r="AH256" s="226">
        <f>INDEX('Uganda workforce data - raw'!$A$4:$F$619,MATCH($B256, 'Uganda workforce data - raw'!$B$4:$B$619,0), MATCH("Filled Female",'Uganda workforce data - raw'!$A$4:$F$4,0))*INDEX('Mapping cadres'!$B$1:$Z$616,MATCH($B256, 'Mapping cadres'!$B$1:$B$616,0), MATCH(AH$32,'Mapping cadres'!$B$1:$Z$1,0))</f>
        <v>0</v>
      </c>
      <c r="AI256" s="226">
        <f>INDEX('Uganda workforce data - raw'!$A$4:$F$619,MATCH($B256, 'Uganda workforce data - raw'!$B$4:$B$619,0), MATCH("Filled Female",'Uganda workforce data - raw'!$A$4:$F$4,0))*INDEX('Mapping cadres'!$B$1:$Z$616,MATCH($B256, 'Mapping cadres'!$B$1:$B$616,0), MATCH(AI$32,'Mapping cadres'!$B$1:$Z$1,0))</f>
        <v>0</v>
      </c>
      <c r="AJ256" s="226">
        <f>INDEX('Uganda workforce data - raw'!$A$4:$F$619,MATCH($B256, 'Uganda workforce data - raw'!$B$4:$B$619,0), MATCH("Filled Female",'Uganda workforce data - raw'!$A$4:$F$4,0))*INDEX('Mapping cadres'!$B$1:$Z$616,MATCH($B256, 'Mapping cadres'!$B$1:$B$616,0), MATCH(AJ$32,'Mapping cadres'!$B$1:$Z$1,0))</f>
        <v>0</v>
      </c>
      <c r="AK256" s="226">
        <f>INDEX('Uganda workforce data - raw'!$A$4:$F$619,MATCH($B256, 'Uganda workforce data - raw'!$B$4:$B$619,0), MATCH("Filled Female",'Uganda workforce data - raw'!$A$4:$F$4,0))*INDEX('Mapping cadres'!$B$1:$Z$616,MATCH($B256, 'Mapping cadres'!$B$1:$B$616,0), MATCH(AK$32,'Mapping cadres'!$B$1:$Z$1,0))</f>
        <v>0</v>
      </c>
      <c r="AL256" s="226">
        <f>INDEX('Uganda workforce data - raw'!$A$4:$F$619,MATCH($B256, 'Uganda workforce data - raw'!$B$4:$B$619,0), MATCH("Filled Female",'Uganda workforce data - raw'!$A$4:$F$4,0))*INDEX('Mapping cadres'!$B$1:$Z$616,MATCH($B256, 'Mapping cadres'!$B$1:$B$616,0), MATCH(AL$32,'Mapping cadres'!$B$1:$Z$1,0))</f>
        <v>0</v>
      </c>
      <c r="AM256" s="226">
        <f>INDEX('Uganda workforce data - raw'!$A$4:$F$619,MATCH($B256, 'Uganda workforce data - raw'!$B$4:$B$619,0), MATCH("Filled Female",'Uganda workforce data - raw'!$A$4:$F$4,0))*INDEX('Mapping cadres'!$B$1:$Z$616,MATCH($B256, 'Mapping cadres'!$B$1:$B$616,0), MATCH(AM$32,'Mapping cadres'!$B$1:$Z$1,0))</f>
        <v>0</v>
      </c>
      <c r="AN256" s="226">
        <f>INDEX('Uganda workforce data - raw'!$A$4:$F$619,MATCH($B256, 'Uganda workforce data - raw'!$B$4:$B$619,0), MATCH("Filled Female",'Uganda workforce data - raw'!$A$4:$F$4,0))*INDEX('Mapping cadres'!$B$1:$Z$616,MATCH($B256, 'Mapping cadres'!$B$1:$B$616,0), MATCH(AN$32,'Mapping cadres'!$B$1:$Z$1,0))</f>
        <v>0</v>
      </c>
      <c r="AO256" s="226">
        <f>INDEX('Uganda workforce data - raw'!$A$4:$F$619,MATCH($B256, 'Uganda workforce data - raw'!$B$4:$B$619,0), MATCH("Filled Female",'Uganda workforce data - raw'!$A$4:$F$4,0))*INDEX('Mapping cadres'!$B$1:$Z$616,MATCH($B256, 'Mapping cadres'!$B$1:$B$616,0), MATCH(AO$32,'Mapping cadres'!$B$1:$Z$1,0))</f>
        <v>0</v>
      </c>
      <c r="AP256" s="226">
        <f>INDEX('Uganda workforce data - raw'!$A$4:$F$619,MATCH($B256, 'Uganda workforce data - raw'!$B$4:$B$619,0), MATCH("Filled Female",'Uganda workforce data - raw'!$A$4:$F$4,0))*INDEX('Mapping cadres'!$B$1:$Z$616,MATCH($B256, 'Mapping cadres'!$B$1:$B$616,0), MATCH(AP$32,'Mapping cadres'!$B$1:$Z$1,0))</f>
        <v>0</v>
      </c>
      <c r="AQ256" s="226">
        <f>INDEX('Uganda workforce data - raw'!$A$4:$F$619,MATCH($B256, 'Uganda workforce data - raw'!$B$4:$B$619,0), MATCH("Filled Female",'Uganda workforce data - raw'!$A$4:$F$4,0))*INDEX('Mapping cadres'!$B$1:$Z$616,MATCH($B256, 'Mapping cadres'!$B$1:$B$616,0), MATCH(AQ$32,'Mapping cadres'!$B$1:$Z$1,0))</f>
        <v>0</v>
      </c>
      <c r="AR256" s="226">
        <f>INDEX('Uganda workforce data - raw'!$A$4:$F$619,MATCH($B256, 'Uganda workforce data - raw'!$B$4:$B$619,0), MATCH("Filled Female",'Uganda workforce data - raw'!$A$4:$F$4,0))*INDEX('Mapping cadres'!$B$1:$Z$616,MATCH($B256, 'Mapping cadres'!$B$1:$B$616,0), MATCH(AR$32,'Mapping cadres'!$B$1:$Z$1,0))</f>
        <v>0</v>
      </c>
      <c r="AS256" s="226">
        <f>INDEX('Uganda workforce data - raw'!$A$4:$F$619,MATCH($B256, 'Uganda workforce data - raw'!$B$4:$B$619,0), MATCH("Filled Female",'Uganda workforce data - raw'!$A$4:$F$4,0))*INDEX('Mapping cadres'!$B$1:$Z$616,MATCH($B256, 'Mapping cadres'!$B$1:$B$616,0), MATCH(AS$32,'Mapping cadres'!$B$1:$Z$1,0))</f>
        <v>0</v>
      </c>
      <c r="AT256" s="226">
        <f>INDEX('Uganda workforce data - raw'!$A$4:$F$619,MATCH($B256, 'Uganda workforce data - raw'!$B$4:$B$619,0), MATCH("Filled Female",'Uganda workforce data - raw'!$A$4:$F$4,0))*INDEX('Mapping cadres'!$B$1:$Z$616,MATCH($B256, 'Mapping cadres'!$B$1:$B$616,0), MATCH(AT$32,'Mapping cadres'!$B$1:$Z$1,0))</f>
        <v>0</v>
      </c>
      <c r="AU256" s="226">
        <f>INDEX('Uganda workforce data - raw'!$A$4:$F$619,MATCH($B256, 'Uganda workforce data - raw'!$B$4:$B$619,0), MATCH("Filled Female",'Uganda workforce data - raw'!$A$4:$F$4,0))*INDEX('Mapping cadres'!$B$1:$Z$616,MATCH($B256, 'Mapping cadres'!$B$1:$B$616,0), MATCH(AU$32,'Mapping cadres'!$B$1:$Z$1,0))</f>
        <v>0</v>
      </c>
      <c r="AV256" s="226">
        <f>INDEX('Uganda workforce data - raw'!$A$4:$F$619,MATCH($B256, 'Uganda workforce data - raw'!$B$4:$B$619,0), MATCH("Filled Female",'Uganda workforce data - raw'!$A$4:$F$4,0))*INDEX('Mapping cadres'!$B$1:$Z$616,MATCH($B256, 'Mapping cadres'!$B$1:$B$616,0), MATCH(AV$32,'Mapping cadres'!$B$1:$Z$1,0))</f>
        <v>0</v>
      </c>
      <c r="AW256" s="226">
        <f>INDEX('Uganda workforce data - raw'!$A$4:$F$619,MATCH($B256, 'Uganda workforce data - raw'!$B$4:$B$619,0), MATCH("Filled Female",'Uganda workforce data - raw'!$A$4:$F$4,0))*INDEX('Mapping cadres'!$B$1:$Z$616,MATCH($B256, 'Mapping cadres'!$B$1:$B$616,0), MATCH(AW$32,'Mapping cadres'!$B$1:$Z$1,0))</f>
        <v>0</v>
      </c>
      <c r="AX256" s="226">
        <f>INDEX('Uganda workforce data - raw'!$A$4:$F$619,MATCH($B256, 'Uganda workforce data - raw'!$B$4:$B$619,0), MATCH("Filled Female",'Uganda workforce data - raw'!$A$4:$F$4,0))*INDEX('Mapping cadres'!$B$1:$Z$616,MATCH($B256, 'Mapping cadres'!$B$1:$B$616,0), MATCH(AX$32,'Mapping cadres'!$B$1:$Z$1,0))</f>
        <v>0</v>
      </c>
      <c r="AY256" s="226">
        <f t="shared" si="77"/>
        <v>0</v>
      </c>
      <c r="AZ256" s="226">
        <f t="shared" si="78"/>
        <v>0</v>
      </c>
      <c r="BA256" s="226">
        <f t="shared" si="79"/>
        <v>0</v>
      </c>
      <c r="BB256" s="226">
        <f t="shared" si="80"/>
        <v>0</v>
      </c>
      <c r="BC256" s="226">
        <f t="shared" si="81"/>
        <v>0</v>
      </c>
      <c r="BD256" s="226">
        <f t="shared" si="82"/>
        <v>0</v>
      </c>
      <c r="BE256" s="226">
        <f t="shared" si="83"/>
        <v>0</v>
      </c>
      <c r="BF256" s="226">
        <f t="shared" si="84"/>
        <v>0</v>
      </c>
      <c r="BG256" s="226">
        <f t="shared" si="85"/>
        <v>1</v>
      </c>
      <c r="BH256" s="226">
        <f t="shared" si="86"/>
        <v>0</v>
      </c>
      <c r="BI256" s="226">
        <f t="shared" si="87"/>
        <v>0</v>
      </c>
      <c r="BJ256" s="226">
        <f t="shared" si="88"/>
        <v>0</v>
      </c>
      <c r="BK256" s="226">
        <f t="shared" si="89"/>
        <v>0</v>
      </c>
      <c r="BL256" s="226">
        <f t="shared" si="90"/>
        <v>0</v>
      </c>
      <c r="BM256" s="226">
        <f t="shared" si="91"/>
        <v>0</v>
      </c>
      <c r="BN256" s="226">
        <f t="shared" si="92"/>
        <v>0</v>
      </c>
      <c r="BO256" s="226">
        <f t="shared" si="93"/>
        <v>0</v>
      </c>
      <c r="BP256" s="226">
        <f t="shared" si="94"/>
        <v>0</v>
      </c>
      <c r="BQ256" s="226">
        <f t="shared" si="95"/>
        <v>0</v>
      </c>
      <c r="BR256" s="226">
        <f t="shared" si="96"/>
        <v>0</v>
      </c>
      <c r="BS256" s="226">
        <f t="shared" si="97"/>
        <v>0</v>
      </c>
      <c r="BT256" s="226">
        <f t="shared" si="98"/>
        <v>0</v>
      </c>
      <c r="BU256" s="226">
        <f t="shared" si="99"/>
        <v>0</v>
      </c>
      <c r="BV256" s="226">
        <f t="shared" si="100"/>
        <v>0</v>
      </c>
    </row>
    <row r="257" spans="1:74">
      <c r="A257" s="226">
        <v>225</v>
      </c>
      <c r="B257" s="226" t="s">
        <v>1529</v>
      </c>
      <c r="C257" s="226">
        <f>INDEX('Uganda workforce data - raw'!$A$4:$F$619,MATCH($B257, 'Uganda workforce data - raw'!$B$4:$B$619,0), MATCH("Filled Male",'Uganda workforce data - raw'!$A$4:$F$4,0))*INDEX('Mapping cadres'!$B$1:$Z$616,MATCH($B257, 'Mapping cadres'!$B$1:$B$616,0), MATCH(C$32,'Mapping cadres'!$B$1:$Z$1,0))</f>
        <v>0</v>
      </c>
      <c r="D257" s="226">
        <f>INDEX('Uganda workforce data - raw'!$A$4:$F$619,MATCH($B257, 'Uganda workforce data - raw'!$B$4:$B$619,0), MATCH("Filled Male",'Uganda workforce data - raw'!$A$4:$F$4,0))*INDEX('Mapping cadres'!$B$1:$Z$616,MATCH($B257, 'Mapping cadres'!$B$1:$B$616,0), MATCH(D$32,'Mapping cadres'!$B$1:$Z$1,0))</f>
        <v>0</v>
      </c>
      <c r="E257" s="226">
        <f>INDEX('Uganda workforce data - raw'!$A$4:$F$619,MATCH($B257, 'Uganda workforce data - raw'!$B$4:$B$619,0), MATCH("Filled Male",'Uganda workforce data - raw'!$A$4:$F$4,0))*INDEX('Mapping cadres'!$B$1:$Z$616,MATCH($B257, 'Mapping cadres'!$B$1:$B$616,0), MATCH(E$32,'Mapping cadres'!$B$1:$Z$1,0))</f>
        <v>0</v>
      </c>
      <c r="F257" s="226">
        <f>INDEX('Uganda workforce data - raw'!$A$4:$F$619,MATCH($B257, 'Uganda workforce data - raw'!$B$4:$B$619,0), MATCH("Filled Male",'Uganda workforce data - raw'!$A$4:$F$4,0))*INDEX('Mapping cadres'!$B$1:$Z$616,MATCH($B257, 'Mapping cadres'!$B$1:$B$616,0), MATCH(F$32,'Mapping cadres'!$B$1:$Z$1,0))</f>
        <v>0</v>
      </c>
      <c r="G257" s="226">
        <f>INDEX('Uganda workforce data - raw'!$A$4:$F$619,MATCH($B257, 'Uganda workforce data - raw'!$B$4:$B$619,0), MATCH("Filled Male",'Uganda workforce data - raw'!$A$4:$F$4,0))*INDEX('Mapping cadres'!$B$1:$Z$616,MATCH($B257, 'Mapping cadres'!$B$1:$B$616,0), MATCH(G$32,'Mapping cadres'!$B$1:$Z$1,0))</f>
        <v>0</v>
      </c>
      <c r="H257" s="226">
        <f>INDEX('Uganda workforce data - raw'!$A$4:$F$619,MATCH($B257, 'Uganda workforce data - raw'!$B$4:$B$619,0), MATCH("Filled Male",'Uganda workforce data - raw'!$A$4:$F$4,0))*INDEX('Mapping cadres'!$B$1:$Z$616,MATCH($B257, 'Mapping cadres'!$B$1:$B$616,0), MATCH(H$32,'Mapping cadres'!$B$1:$Z$1,0))</f>
        <v>0</v>
      </c>
      <c r="I257" s="226">
        <f>INDEX('Uganda workforce data - raw'!$A$4:$F$619,MATCH($B257, 'Uganda workforce data - raw'!$B$4:$B$619,0), MATCH("Filled Male",'Uganda workforce data - raw'!$A$4:$F$4,0))*INDEX('Mapping cadres'!$B$1:$Z$616,MATCH($B257, 'Mapping cadres'!$B$1:$B$616,0), MATCH(I$32,'Mapping cadres'!$B$1:$Z$1,0))</f>
        <v>0</v>
      </c>
      <c r="J257" s="226">
        <f>INDEX('Uganda workforce data - raw'!$A$4:$F$619,MATCH($B257, 'Uganda workforce data - raw'!$B$4:$B$619,0), MATCH("Filled Male",'Uganda workforce data - raw'!$A$4:$F$4,0))*INDEX('Mapping cadres'!$B$1:$Z$616,MATCH($B257, 'Mapping cadres'!$B$1:$B$616,0), MATCH(J$32,'Mapping cadres'!$B$1:$Z$1,0))</f>
        <v>0</v>
      </c>
      <c r="K257" s="226">
        <f>INDEX('Uganda workforce data - raw'!$A$4:$F$619,MATCH($B257, 'Uganda workforce data - raw'!$B$4:$B$619,0), MATCH("Filled Male",'Uganda workforce data - raw'!$A$4:$F$4,0))*INDEX('Mapping cadres'!$B$1:$Z$616,MATCH($B257, 'Mapping cadres'!$B$1:$B$616,0), MATCH(K$32,'Mapping cadres'!$B$1:$Z$1,0))</f>
        <v>0</v>
      </c>
      <c r="L257" s="226">
        <f>INDEX('Uganda workforce data - raw'!$A$4:$F$619,MATCH($B257, 'Uganda workforce data - raw'!$B$4:$B$619,0), MATCH("Filled Male",'Uganda workforce data - raw'!$A$4:$F$4,0))*INDEX('Mapping cadres'!$B$1:$Z$616,MATCH($B257, 'Mapping cadres'!$B$1:$B$616,0), MATCH(L$32,'Mapping cadres'!$B$1:$Z$1,0))</f>
        <v>0</v>
      </c>
      <c r="M257" s="226">
        <f>INDEX('Uganda workforce data - raw'!$A$4:$F$619,MATCH($B257, 'Uganda workforce data - raw'!$B$4:$B$619,0), MATCH("Filled Male",'Uganda workforce data - raw'!$A$4:$F$4,0))*INDEX('Mapping cadres'!$B$1:$Z$616,MATCH($B257, 'Mapping cadres'!$B$1:$B$616,0), MATCH(M$32,'Mapping cadres'!$B$1:$Z$1,0))</f>
        <v>0</v>
      </c>
      <c r="N257" s="226">
        <f>INDEX('Uganda workforce data - raw'!$A$4:$F$619,MATCH($B257, 'Uganda workforce data - raw'!$B$4:$B$619,0), MATCH("Filled Male",'Uganda workforce data - raw'!$A$4:$F$4,0))*INDEX('Mapping cadres'!$B$1:$Z$616,MATCH($B257, 'Mapping cadres'!$B$1:$B$616,0), MATCH(N$32,'Mapping cadres'!$B$1:$Z$1,0))</f>
        <v>0</v>
      </c>
      <c r="O257" s="226">
        <f>INDEX('Uganda workforce data - raw'!$A$4:$F$619,MATCH($B257, 'Uganda workforce data - raw'!$B$4:$B$619,0), MATCH("Filled Male",'Uganda workforce data - raw'!$A$4:$F$4,0))*INDEX('Mapping cadres'!$B$1:$Z$616,MATCH($B257, 'Mapping cadres'!$B$1:$B$616,0), MATCH(O$32,'Mapping cadres'!$B$1:$Z$1,0))</f>
        <v>0</v>
      </c>
      <c r="P257" s="226">
        <f>INDEX('Uganda workforce data - raw'!$A$4:$F$619,MATCH($B257, 'Uganda workforce data - raw'!$B$4:$B$619,0), MATCH("Filled Male",'Uganda workforce data - raw'!$A$4:$F$4,0))*INDEX('Mapping cadres'!$B$1:$Z$616,MATCH($B257, 'Mapping cadres'!$B$1:$B$616,0), MATCH(P$32,'Mapping cadres'!$B$1:$Z$1,0))</f>
        <v>0</v>
      </c>
      <c r="Q257" s="226">
        <f>INDEX('Uganda workforce data - raw'!$A$4:$F$619,MATCH($B257, 'Uganda workforce data - raw'!$B$4:$B$619,0), MATCH("Filled Male",'Uganda workforce data - raw'!$A$4:$F$4,0))*INDEX('Mapping cadres'!$B$1:$Z$616,MATCH($B257, 'Mapping cadres'!$B$1:$B$616,0), MATCH(Q$32,'Mapping cadres'!$B$1:$Z$1,0))</f>
        <v>0</v>
      </c>
      <c r="R257" s="226">
        <f>INDEX('Uganda workforce data - raw'!$A$4:$F$619,MATCH($B257, 'Uganda workforce data - raw'!$B$4:$B$619,0), MATCH("Filled Male",'Uganda workforce data - raw'!$A$4:$F$4,0))*INDEX('Mapping cadres'!$B$1:$Z$616,MATCH($B257, 'Mapping cadres'!$B$1:$B$616,0), MATCH(R$32,'Mapping cadres'!$B$1:$Z$1,0))</f>
        <v>0</v>
      </c>
      <c r="S257" s="226">
        <f>INDEX('Uganda workforce data - raw'!$A$4:$F$619,MATCH($B257, 'Uganda workforce data - raw'!$B$4:$B$619,0), MATCH("Filled Male",'Uganda workforce data - raw'!$A$4:$F$4,0))*INDEX('Mapping cadres'!$B$1:$Z$616,MATCH($B257, 'Mapping cadres'!$B$1:$B$616,0), MATCH(S$32,'Mapping cadres'!$B$1:$Z$1,0))</f>
        <v>0</v>
      </c>
      <c r="T257" s="226">
        <f>INDEX('Uganda workforce data - raw'!$A$4:$F$619,MATCH($B257, 'Uganda workforce data - raw'!$B$4:$B$619,0), MATCH("Filled Male",'Uganda workforce data - raw'!$A$4:$F$4,0))*INDEX('Mapping cadres'!$B$1:$Z$616,MATCH($B257, 'Mapping cadres'!$B$1:$B$616,0), MATCH(T$32,'Mapping cadres'!$B$1:$Z$1,0))</f>
        <v>0</v>
      </c>
      <c r="U257" s="226">
        <f>INDEX('Uganda workforce data - raw'!$A$4:$F$619,MATCH($B257, 'Uganda workforce data - raw'!$B$4:$B$619,0), MATCH("Filled Male",'Uganda workforce data - raw'!$A$4:$F$4,0))*INDEX('Mapping cadres'!$B$1:$Z$616,MATCH($B257, 'Mapping cadres'!$B$1:$B$616,0), MATCH(U$32,'Mapping cadres'!$B$1:$Z$1,0))</f>
        <v>0</v>
      </c>
      <c r="V257" s="226">
        <f>INDEX('Uganda workforce data - raw'!$A$4:$F$619,MATCH($B257, 'Uganda workforce data - raw'!$B$4:$B$619,0), MATCH("Filled Male",'Uganda workforce data - raw'!$A$4:$F$4,0))*INDEX('Mapping cadres'!$B$1:$Z$616,MATCH($B257, 'Mapping cadres'!$B$1:$B$616,0), MATCH(V$32,'Mapping cadres'!$B$1:$Z$1,0))</f>
        <v>0</v>
      </c>
      <c r="W257" s="226">
        <f>INDEX('Uganda workforce data - raw'!$A$4:$F$619,MATCH($B257, 'Uganda workforce data - raw'!$B$4:$B$619,0), MATCH("Filled Male",'Uganda workforce data - raw'!$A$4:$F$4,0))*INDEX('Mapping cadres'!$B$1:$Z$616,MATCH($B257, 'Mapping cadres'!$B$1:$B$616,0), MATCH(W$32,'Mapping cadres'!$B$1:$Z$1,0))</f>
        <v>0</v>
      </c>
      <c r="X257" s="226">
        <f>INDEX('Uganda workforce data - raw'!$A$4:$F$619,MATCH($B257, 'Uganda workforce data - raw'!$B$4:$B$619,0), MATCH("Filled Male",'Uganda workforce data - raw'!$A$4:$F$4,0))*INDEX('Mapping cadres'!$B$1:$Z$616,MATCH($B257, 'Mapping cadres'!$B$1:$B$616,0), MATCH(X$32,'Mapping cadres'!$B$1:$Z$1,0))</f>
        <v>0</v>
      </c>
      <c r="Y257" s="226">
        <f>INDEX('Uganda workforce data - raw'!$A$4:$F$619,MATCH($B257, 'Uganda workforce data - raw'!$B$4:$B$619,0), MATCH("Filled Male",'Uganda workforce data - raw'!$A$4:$F$4,0))*INDEX('Mapping cadres'!$B$1:$Z$616,MATCH($B257, 'Mapping cadres'!$B$1:$B$616,0), MATCH(Y$32,'Mapping cadres'!$B$1:$Z$1,0))</f>
        <v>0</v>
      </c>
      <c r="Z257" s="226">
        <f>INDEX('Uganda workforce data - raw'!$A$4:$F$619,MATCH($B257, 'Uganda workforce data - raw'!$B$4:$B$619,0), MATCH("Filled Male",'Uganda workforce data - raw'!$A$4:$F$4,0))*INDEX('Mapping cadres'!$B$1:$Z$616,MATCH($B257, 'Mapping cadres'!$B$1:$B$616,0), MATCH(Z$32,'Mapping cadres'!$B$1:$Z$1,0))</f>
        <v>0</v>
      </c>
      <c r="AA257" s="226">
        <f>INDEX('Uganda workforce data - raw'!$A$4:$F$619,MATCH($B257, 'Uganda workforce data - raw'!$B$4:$B$619,0), MATCH("Filled Female",'Uganda workforce data - raw'!$A$4:$F$4,0))*INDEX('Mapping cadres'!$B$1:$Z$616,MATCH($B257, 'Mapping cadres'!$B$1:$B$616,0), MATCH(AA$32,'Mapping cadres'!$B$1:$Z$1,0))</f>
        <v>0</v>
      </c>
      <c r="AB257" s="226">
        <f>INDEX('Uganda workforce data - raw'!$A$4:$F$619,MATCH($B257, 'Uganda workforce data - raw'!$B$4:$B$619,0), MATCH("Filled Female",'Uganda workforce data - raw'!$A$4:$F$4,0))*INDEX('Mapping cadres'!$B$1:$Z$616,MATCH($B257, 'Mapping cadres'!$B$1:$B$616,0), MATCH(AB$32,'Mapping cadres'!$B$1:$Z$1,0))</f>
        <v>0</v>
      </c>
      <c r="AC257" s="226">
        <f>INDEX('Uganda workforce data - raw'!$A$4:$F$619,MATCH($B257, 'Uganda workforce data - raw'!$B$4:$B$619,0), MATCH("Filled Female",'Uganda workforce data - raw'!$A$4:$F$4,0))*INDEX('Mapping cadres'!$B$1:$Z$616,MATCH($B257, 'Mapping cadres'!$B$1:$B$616,0), MATCH(AC$32,'Mapping cadres'!$B$1:$Z$1,0))</f>
        <v>0</v>
      </c>
      <c r="AD257" s="226">
        <f>INDEX('Uganda workforce data - raw'!$A$4:$F$619,MATCH($B257, 'Uganda workforce data - raw'!$B$4:$B$619,0), MATCH("Filled Female",'Uganda workforce data - raw'!$A$4:$F$4,0))*INDEX('Mapping cadres'!$B$1:$Z$616,MATCH($B257, 'Mapping cadres'!$B$1:$B$616,0), MATCH(AD$32,'Mapping cadres'!$B$1:$Z$1,0))</f>
        <v>0</v>
      </c>
      <c r="AE257" s="226">
        <f>INDEX('Uganda workforce data - raw'!$A$4:$F$619,MATCH($B257, 'Uganda workforce data - raw'!$B$4:$B$619,0), MATCH("Filled Female",'Uganda workforce data - raw'!$A$4:$F$4,0))*INDEX('Mapping cadres'!$B$1:$Z$616,MATCH($B257, 'Mapping cadres'!$B$1:$B$616,0), MATCH(AE$32,'Mapping cadres'!$B$1:$Z$1,0))</f>
        <v>0</v>
      </c>
      <c r="AF257" s="226">
        <f>INDEX('Uganda workforce data - raw'!$A$4:$F$619,MATCH($B257, 'Uganda workforce data - raw'!$B$4:$B$619,0), MATCH("Filled Female",'Uganda workforce data - raw'!$A$4:$F$4,0))*INDEX('Mapping cadres'!$B$1:$Z$616,MATCH($B257, 'Mapping cadres'!$B$1:$B$616,0), MATCH(AF$32,'Mapping cadres'!$B$1:$Z$1,0))</f>
        <v>0</v>
      </c>
      <c r="AG257" s="226">
        <f>INDEX('Uganda workforce data - raw'!$A$4:$F$619,MATCH($B257, 'Uganda workforce data - raw'!$B$4:$B$619,0), MATCH("Filled Female",'Uganda workforce data - raw'!$A$4:$F$4,0))*INDEX('Mapping cadres'!$B$1:$Z$616,MATCH($B257, 'Mapping cadres'!$B$1:$B$616,0), MATCH(AG$32,'Mapping cadres'!$B$1:$Z$1,0))</f>
        <v>0</v>
      </c>
      <c r="AH257" s="226">
        <f>INDEX('Uganda workforce data - raw'!$A$4:$F$619,MATCH($B257, 'Uganda workforce data - raw'!$B$4:$B$619,0), MATCH("Filled Female",'Uganda workforce data - raw'!$A$4:$F$4,0))*INDEX('Mapping cadres'!$B$1:$Z$616,MATCH($B257, 'Mapping cadres'!$B$1:$B$616,0), MATCH(AH$32,'Mapping cadres'!$B$1:$Z$1,0))</f>
        <v>0</v>
      </c>
      <c r="AI257" s="226">
        <f>INDEX('Uganda workforce data - raw'!$A$4:$F$619,MATCH($B257, 'Uganda workforce data - raw'!$B$4:$B$619,0), MATCH("Filled Female",'Uganda workforce data - raw'!$A$4:$F$4,0))*INDEX('Mapping cadres'!$B$1:$Z$616,MATCH($B257, 'Mapping cadres'!$B$1:$B$616,0), MATCH(AI$32,'Mapping cadres'!$B$1:$Z$1,0))</f>
        <v>1</v>
      </c>
      <c r="AJ257" s="226">
        <f>INDEX('Uganda workforce data - raw'!$A$4:$F$619,MATCH($B257, 'Uganda workforce data - raw'!$B$4:$B$619,0), MATCH("Filled Female",'Uganda workforce data - raw'!$A$4:$F$4,0))*INDEX('Mapping cadres'!$B$1:$Z$616,MATCH($B257, 'Mapping cadres'!$B$1:$B$616,0), MATCH(AJ$32,'Mapping cadres'!$B$1:$Z$1,0))</f>
        <v>0</v>
      </c>
      <c r="AK257" s="226">
        <f>INDEX('Uganda workforce data - raw'!$A$4:$F$619,MATCH($B257, 'Uganda workforce data - raw'!$B$4:$B$619,0), MATCH("Filled Female",'Uganda workforce data - raw'!$A$4:$F$4,0))*INDEX('Mapping cadres'!$B$1:$Z$616,MATCH($B257, 'Mapping cadres'!$B$1:$B$616,0), MATCH(AK$32,'Mapping cadres'!$B$1:$Z$1,0))</f>
        <v>0</v>
      </c>
      <c r="AL257" s="226">
        <f>INDEX('Uganda workforce data - raw'!$A$4:$F$619,MATCH($B257, 'Uganda workforce data - raw'!$B$4:$B$619,0), MATCH("Filled Female",'Uganda workforce data - raw'!$A$4:$F$4,0))*INDEX('Mapping cadres'!$B$1:$Z$616,MATCH($B257, 'Mapping cadres'!$B$1:$B$616,0), MATCH(AL$32,'Mapping cadres'!$B$1:$Z$1,0))</f>
        <v>0</v>
      </c>
      <c r="AM257" s="226">
        <f>INDEX('Uganda workforce data - raw'!$A$4:$F$619,MATCH($B257, 'Uganda workforce data - raw'!$B$4:$B$619,0), MATCH("Filled Female",'Uganda workforce data - raw'!$A$4:$F$4,0))*INDEX('Mapping cadres'!$B$1:$Z$616,MATCH($B257, 'Mapping cadres'!$B$1:$B$616,0), MATCH(AM$32,'Mapping cadres'!$B$1:$Z$1,0))</f>
        <v>0</v>
      </c>
      <c r="AN257" s="226">
        <f>INDEX('Uganda workforce data - raw'!$A$4:$F$619,MATCH($B257, 'Uganda workforce data - raw'!$B$4:$B$619,0), MATCH("Filled Female",'Uganda workforce data - raw'!$A$4:$F$4,0))*INDEX('Mapping cadres'!$B$1:$Z$616,MATCH($B257, 'Mapping cadres'!$B$1:$B$616,0), MATCH(AN$32,'Mapping cadres'!$B$1:$Z$1,0))</f>
        <v>0</v>
      </c>
      <c r="AO257" s="226">
        <f>INDEX('Uganda workforce data - raw'!$A$4:$F$619,MATCH($B257, 'Uganda workforce data - raw'!$B$4:$B$619,0), MATCH("Filled Female",'Uganda workforce data - raw'!$A$4:$F$4,0))*INDEX('Mapping cadres'!$B$1:$Z$616,MATCH($B257, 'Mapping cadres'!$B$1:$B$616,0), MATCH(AO$32,'Mapping cadres'!$B$1:$Z$1,0))</f>
        <v>0</v>
      </c>
      <c r="AP257" s="226">
        <f>INDEX('Uganda workforce data - raw'!$A$4:$F$619,MATCH($B257, 'Uganda workforce data - raw'!$B$4:$B$619,0), MATCH("Filled Female",'Uganda workforce data - raw'!$A$4:$F$4,0))*INDEX('Mapping cadres'!$B$1:$Z$616,MATCH($B257, 'Mapping cadres'!$B$1:$B$616,0), MATCH(AP$32,'Mapping cadres'!$B$1:$Z$1,0))</f>
        <v>0</v>
      </c>
      <c r="AQ257" s="226">
        <f>INDEX('Uganda workforce data - raw'!$A$4:$F$619,MATCH($B257, 'Uganda workforce data - raw'!$B$4:$B$619,0), MATCH("Filled Female",'Uganda workforce data - raw'!$A$4:$F$4,0))*INDEX('Mapping cadres'!$B$1:$Z$616,MATCH($B257, 'Mapping cadres'!$B$1:$B$616,0), MATCH(AQ$32,'Mapping cadres'!$B$1:$Z$1,0))</f>
        <v>0</v>
      </c>
      <c r="AR257" s="226">
        <f>INDEX('Uganda workforce data - raw'!$A$4:$F$619,MATCH($B257, 'Uganda workforce data - raw'!$B$4:$B$619,0), MATCH("Filled Female",'Uganda workforce data - raw'!$A$4:$F$4,0))*INDEX('Mapping cadres'!$B$1:$Z$616,MATCH($B257, 'Mapping cadres'!$B$1:$B$616,0), MATCH(AR$32,'Mapping cadres'!$B$1:$Z$1,0))</f>
        <v>0</v>
      </c>
      <c r="AS257" s="226">
        <f>INDEX('Uganda workforce data - raw'!$A$4:$F$619,MATCH($B257, 'Uganda workforce data - raw'!$B$4:$B$619,0), MATCH("Filled Female",'Uganda workforce data - raw'!$A$4:$F$4,0))*INDEX('Mapping cadres'!$B$1:$Z$616,MATCH($B257, 'Mapping cadres'!$B$1:$B$616,0), MATCH(AS$32,'Mapping cadres'!$B$1:$Z$1,0))</f>
        <v>0</v>
      </c>
      <c r="AT257" s="226">
        <f>INDEX('Uganda workforce data - raw'!$A$4:$F$619,MATCH($B257, 'Uganda workforce data - raw'!$B$4:$B$619,0), MATCH("Filled Female",'Uganda workforce data - raw'!$A$4:$F$4,0))*INDEX('Mapping cadres'!$B$1:$Z$616,MATCH($B257, 'Mapping cadres'!$B$1:$B$616,0), MATCH(AT$32,'Mapping cadres'!$B$1:$Z$1,0))</f>
        <v>0</v>
      </c>
      <c r="AU257" s="226">
        <f>INDEX('Uganda workforce data - raw'!$A$4:$F$619,MATCH($B257, 'Uganda workforce data - raw'!$B$4:$B$619,0), MATCH("Filled Female",'Uganda workforce data - raw'!$A$4:$F$4,0))*INDEX('Mapping cadres'!$B$1:$Z$616,MATCH($B257, 'Mapping cadres'!$B$1:$B$616,0), MATCH(AU$32,'Mapping cadres'!$B$1:$Z$1,0))</f>
        <v>0</v>
      </c>
      <c r="AV257" s="226">
        <f>INDEX('Uganda workforce data - raw'!$A$4:$F$619,MATCH($B257, 'Uganda workforce data - raw'!$B$4:$B$619,0), MATCH("Filled Female",'Uganda workforce data - raw'!$A$4:$F$4,0))*INDEX('Mapping cadres'!$B$1:$Z$616,MATCH($B257, 'Mapping cadres'!$B$1:$B$616,0), MATCH(AV$32,'Mapping cadres'!$B$1:$Z$1,0))</f>
        <v>0</v>
      </c>
      <c r="AW257" s="226">
        <f>INDEX('Uganda workforce data - raw'!$A$4:$F$619,MATCH($B257, 'Uganda workforce data - raw'!$B$4:$B$619,0), MATCH("Filled Female",'Uganda workforce data - raw'!$A$4:$F$4,0))*INDEX('Mapping cadres'!$B$1:$Z$616,MATCH($B257, 'Mapping cadres'!$B$1:$B$616,0), MATCH(AW$32,'Mapping cadres'!$B$1:$Z$1,0))</f>
        <v>0</v>
      </c>
      <c r="AX257" s="226">
        <f>INDEX('Uganda workforce data - raw'!$A$4:$F$619,MATCH($B257, 'Uganda workforce data - raw'!$B$4:$B$619,0), MATCH("Filled Female",'Uganda workforce data - raw'!$A$4:$F$4,0))*INDEX('Mapping cadres'!$B$1:$Z$616,MATCH($B257, 'Mapping cadres'!$B$1:$B$616,0), MATCH(AX$32,'Mapping cadres'!$B$1:$Z$1,0))</f>
        <v>0</v>
      </c>
      <c r="AY257" s="226">
        <f t="shared" si="77"/>
        <v>0</v>
      </c>
      <c r="AZ257" s="226">
        <f t="shared" si="78"/>
        <v>0</v>
      </c>
      <c r="BA257" s="226">
        <f t="shared" si="79"/>
        <v>0</v>
      </c>
      <c r="BB257" s="226">
        <f t="shared" si="80"/>
        <v>0</v>
      </c>
      <c r="BC257" s="226">
        <f t="shared" si="81"/>
        <v>0</v>
      </c>
      <c r="BD257" s="226">
        <f t="shared" si="82"/>
        <v>0</v>
      </c>
      <c r="BE257" s="226">
        <f t="shared" si="83"/>
        <v>0</v>
      </c>
      <c r="BF257" s="226">
        <f t="shared" si="84"/>
        <v>0</v>
      </c>
      <c r="BG257" s="226">
        <f t="shared" si="85"/>
        <v>1</v>
      </c>
      <c r="BH257" s="226">
        <f t="shared" si="86"/>
        <v>0</v>
      </c>
      <c r="BI257" s="226">
        <f t="shared" si="87"/>
        <v>0</v>
      </c>
      <c r="BJ257" s="226">
        <f t="shared" si="88"/>
        <v>0</v>
      </c>
      <c r="BK257" s="226">
        <f t="shared" si="89"/>
        <v>0</v>
      </c>
      <c r="BL257" s="226">
        <f t="shared" si="90"/>
        <v>0</v>
      </c>
      <c r="BM257" s="226">
        <f t="shared" si="91"/>
        <v>0</v>
      </c>
      <c r="BN257" s="226">
        <f t="shared" si="92"/>
        <v>0</v>
      </c>
      <c r="BO257" s="226">
        <f t="shared" si="93"/>
        <v>0</v>
      </c>
      <c r="BP257" s="226">
        <f t="shared" si="94"/>
        <v>0</v>
      </c>
      <c r="BQ257" s="226">
        <f t="shared" si="95"/>
        <v>0</v>
      </c>
      <c r="BR257" s="226">
        <f t="shared" si="96"/>
        <v>0</v>
      </c>
      <c r="BS257" s="226">
        <f t="shared" si="97"/>
        <v>0</v>
      </c>
      <c r="BT257" s="226">
        <f t="shared" si="98"/>
        <v>0</v>
      </c>
      <c r="BU257" s="226">
        <f t="shared" si="99"/>
        <v>0</v>
      </c>
      <c r="BV257" s="226">
        <f t="shared" si="100"/>
        <v>0</v>
      </c>
    </row>
    <row r="258" spans="1:74">
      <c r="A258" s="226">
        <v>226</v>
      </c>
      <c r="B258" s="226" t="s">
        <v>1530</v>
      </c>
      <c r="C258" s="226">
        <f>INDEX('Uganda workforce data - raw'!$A$4:$F$619,MATCH($B258, 'Uganda workforce data - raw'!$B$4:$B$619,0), MATCH("Filled Male",'Uganda workforce data - raw'!$A$4:$F$4,0))*INDEX('Mapping cadres'!$B$1:$Z$616,MATCH($B258, 'Mapping cadres'!$B$1:$B$616,0), MATCH(C$32,'Mapping cadres'!$B$1:$Z$1,0))</f>
        <v>4</v>
      </c>
      <c r="D258" s="226">
        <f>INDEX('Uganda workforce data - raw'!$A$4:$F$619,MATCH($B258, 'Uganda workforce data - raw'!$B$4:$B$619,0), MATCH("Filled Male",'Uganda workforce data - raw'!$A$4:$F$4,0))*INDEX('Mapping cadres'!$B$1:$Z$616,MATCH($B258, 'Mapping cadres'!$B$1:$B$616,0), MATCH(D$32,'Mapping cadres'!$B$1:$Z$1,0))</f>
        <v>0</v>
      </c>
      <c r="E258" s="226">
        <f>INDEX('Uganda workforce data - raw'!$A$4:$F$619,MATCH($B258, 'Uganda workforce data - raw'!$B$4:$B$619,0), MATCH("Filled Male",'Uganda workforce data - raw'!$A$4:$F$4,0))*INDEX('Mapping cadres'!$B$1:$Z$616,MATCH($B258, 'Mapping cadres'!$B$1:$B$616,0), MATCH(E$32,'Mapping cadres'!$B$1:$Z$1,0))</f>
        <v>0</v>
      </c>
      <c r="F258" s="226">
        <f>INDEX('Uganda workforce data - raw'!$A$4:$F$619,MATCH($B258, 'Uganda workforce data - raw'!$B$4:$B$619,0), MATCH("Filled Male",'Uganda workforce data - raw'!$A$4:$F$4,0))*INDEX('Mapping cadres'!$B$1:$Z$616,MATCH($B258, 'Mapping cadres'!$B$1:$B$616,0), MATCH(F$32,'Mapping cadres'!$B$1:$Z$1,0))</f>
        <v>0</v>
      </c>
      <c r="G258" s="226">
        <f>INDEX('Uganda workforce data - raw'!$A$4:$F$619,MATCH($B258, 'Uganda workforce data - raw'!$B$4:$B$619,0), MATCH("Filled Male",'Uganda workforce data - raw'!$A$4:$F$4,0))*INDEX('Mapping cadres'!$B$1:$Z$616,MATCH($B258, 'Mapping cadres'!$B$1:$B$616,0), MATCH(G$32,'Mapping cadres'!$B$1:$Z$1,0))</f>
        <v>0</v>
      </c>
      <c r="H258" s="226">
        <f>INDEX('Uganda workforce data - raw'!$A$4:$F$619,MATCH($B258, 'Uganda workforce data - raw'!$B$4:$B$619,0), MATCH("Filled Male",'Uganda workforce data - raw'!$A$4:$F$4,0))*INDEX('Mapping cadres'!$B$1:$Z$616,MATCH($B258, 'Mapping cadres'!$B$1:$B$616,0), MATCH(H$32,'Mapping cadres'!$B$1:$Z$1,0))</f>
        <v>0</v>
      </c>
      <c r="I258" s="226">
        <f>INDEX('Uganda workforce data - raw'!$A$4:$F$619,MATCH($B258, 'Uganda workforce data - raw'!$B$4:$B$619,0), MATCH("Filled Male",'Uganda workforce data - raw'!$A$4:$F$4,0))*INDEX('Mapping cadres'!$B$1:$Z$616,MATCH($B258, 'Mapping cadres'!$B$1:$B$616,0), MATCH(I$32,'Mapping cadres'!$B$1:$Z$1,0))</f>
        <v>0</v>
      </c>
      <c r="J258" s="226">
        <f>INDEX('Uganda workforce data - raw'!$A$4:$F$619,MATCH($B258, 'Uganda workforce data - raw'!$B$4:$B$619,0), MATCH("Filled Male",'Uganda workforce data - raw'!$A$4:$F$4,0))*INDEX('Mapping cadres'!$B$1:$Z$616,MATCH($B258, 'Mapping cadres'!$B$1:$B$616,0), MATCH(J$32,'Mapping cadres'!$B$1:$Z$1,0))</f>
        <v>0</v>
      </c>
      <c r="K258" s="226">
        <f>INDEX('Uganda workforce data - raw'!$A$4:$F$619,MATCH($B258, 'Uganda workforce data - raw'!$B$4:$B$619,0), MATCH("Filled Male",'Uganda workforce data - raw'!$A$4:$F$4,0))*INDEX('Mapping cadres'!$B$1:$Z$616,MATCH($B258, 'Mapping cadres'!$B$1:$B$616,0), MATCH(K$32,'Mapping cadres'!$B$1:$Z$1,0))</f>
        <v>0</v>
      </c>
      <c r="L258" s="226">
        <f>INDEX('Uganda workforce data - raw'!$A$4:$F$619,MATCH($B258, 'Uganda workforce data - raw'!$B$4:$B$619,0), MATCH("Filled Male",'Uganda workforce data - raw'!$A$4:$F$4,0))*INDEX('Mapping cadres'!$B$1:$Z$616,MATCH($B258, 'Mapping cadres'!$B$1:$B$616,0), MATCH(L$32,'Mapping cadres'!$B$1:$Z$1,0))</f>
        <v>0</v>
      </c>
      <c r="M258" s="226">
        <f>INDEX('Uganda workforce data - raw'!$A$4:$F$619,MATCH($B258, 'Uganda workforce data - raw'!$B$4:$B$619,0), MATCH("Filled Male",'Uganda workforce data - raw'!$A$4:$F$4,0))*INDEX('Mapping cadres'!$B$1:$Z$616,MATCH($B258, 'Mapping cadres'!$B$1:$B$616,0), MATCH(M$32,'Mapping cadres'!$B$1:$Z$1,0))</f>
        <v>0</v>
      </c>
      <c r="N258" s="226">
        <f>INDEX('Uganda workforce data - raw'!$A$4:$F$619,MATCH($B258, 'Uganda workforce data - raw'!$B$4:$B$619,0), MATCH("Filled Male",'Uganda workforce data - raw'!$A$4:$F$4,0))*INDEX('Mapping cadres'!$B$1:$Z$616,MATCH($B258, 'Mapping cadres'!$B$1:$B$616,0), MATCH(N$32,'Mapping cadres'!$B$1:$Z$1,0))</f>
        <v>0</v>
      </c>
      <c r="O258" s="226">
        <f>INDEX('Uganda workforce data - raw'!$A$4:$F$619,MATCH($B258, 'Uganda workforce data - raw'!$B$4:$B$619,0), MATCH("Filled Male",'Uganda workforce data - raw'!$A$4:$F$4,0))*INDEX('Mapping cadres'!$B$1:$Z$616,MATCH($B258, 'Mapping cadres'!$B$1:$B$616,0), MATCH(O$32,'Mapping cadres'!$B$1:$Z$1,0))</f>
        <v>0</v>
      </c>
      <c r="P258" s="226">
        <f>INDEX('Uganda workforce data - raw'!$A$4:$F$619,MATCH($B258, 'Uganda workforce data - raw'!$B$4:$B$619,0), MATCH("Filled Male",'Uganda workforce data - raw'!$A$4:$F$4,0))*INDEX('Mapping cadres'!$B$1:$Z$616,MATCH($B258, 'Mapping cadres'!$B$1:$B$616,0), MATCH(P$32,'Mapping cadres'!$B$1:$Z$1,0))</f>
        <v>0</v>
      </c>
      <c r="Q258" s="226">
        <f>INDEX('Uganda workforce data - raw'!$A$4:$F$619,MATCH($B258, 'Uganda workforce data - raw'!$B$4:$B$619,0), MATCH("Filled Male",'Uganda workforce data - raw'!$A$4:$F$4,0))*INDEX('Mapping cadres'!$B$1:$Z$616,MATCH($B258, 'Mapping cadres'!$B$1:$B$616,0), MATCH(Q$32,'Mapping cadres'!$B$1:$Z$1,0))</f>
        <v>0</v>
      </c>
      <c r="R258" s="226">
        <f>INDEX('Uganda workforce data - raw'!$A$4:$F$619,MATCH($B258, 'Uganda workforce data - raw'!$B$4:$B$619,0), MATCH("Filled Male",'Uganda workforce data - raw'!$A$4:$F$4,0))*INDEX('Mapping cadres'!$B$1:$Z$616,MATCH($B258, 'Mapping cadres'!$B$1:$B$616,0), MATCH(R$32,'Mapping cadres'!$B$1:$Z$1,0))</f>
        <v>0</v>
      </c>
      <c r="S258" s="226">
        <f>INDEX('Uganda workforce data - raw'!$A$4:$F$619,MATCH($B258, 'Uganda workforce data - raw'!$B$4:$B$619,0), MATCH("Filled Male",'Uganda workforce data - raw'!$A$4:$F$4,0))*INDEX('Mapping cadres'!$B$1:$Z$616,MATCH($B258, 'Mapping cadres'!$B$1:$B$616,0), MATCH(S$32,'Mapping cadres'!$B$1:$Z$1,0))</f>
        <v>0</v>
      </c>
      <c r="T258" s="226">
        <f>INDEX('Uganda workforce data - raw'!$A$4:$F$619,MATCH($B258, 'Uganda workforce data - raw'!$B$4:$B$619,0), MATCH("Filled Male",'Uganda workforce data - raw'!$A$4:$F$4,0))*INDEX('Mapping cadres'!$B$1:$Z$616,MATCH($B258, 'Mapping cadres'!$B$1:$B$616,0), MATCH(T$32,'Mapping cadres'!$B$1:$Z$1,0))</f>
        <v>0</v>
      </c>
      <c r="U258" s="226">
        <f>INDEX('Uganda workforce data - raw'!$A$4:$F$619,MATCH($B258, 'Uganda workforce data - raw'!$B$4:$B$619,0), MATCH("Filled Male",'Uganda workforce data - raw'!$A$4:$F$4,0))*INDEX('Mapping cadres'!$B$1:$Z$616,MATCH($B258, 'Mapping cadres'!$B$1:$B$616,0), MATCH(U$32,'Mapping cadres'!$B$1:$Z$1,0))</f>
        <v>0</v>
      </c>
      <c r="V258" s="226">
        <f>INDEX('Uganda workforce data - raw'!$A$4:$F$619,MATCH($B258, 'Uganda workforce data - raw'!$B$4:$B$619,0), MATCH("Filled Male",'Uganda workforce data - raw'!$A$4:$F$4,0))*INDEX('Mapping cadres'!$B$1:$Z$616,MATCH($B258, 'Mapping cadres'!$B$1:$B$616,0), MATCH(V$32,'Mapping cadres'!$B$1:$Z$1,0))</f>
        <v>0</v>
      </c>
      <c r="W258" s="226">
        <f>INDEX('Uganda workforce data - raw'!$A$4:$F$619,MATCH($B258, 'Uganda workforce data - raw'!$B$4:$B$619,0), MATCH("Filled Male",'Uganda workforce data - raw'!$A$4:$F$4,0))*INDEX('Mapping cadres'!$B$1:$Z$616,MATCH($B258, 'Mapping cadres'!$B$1:$B$616,0), MATCH(W$32,'Mapping cadres'!$B$1:$Z$1,0))</f>
        <v>0</v>
      </c>
      <c r="X258" s="226">
        <f>INDEX('Uganda workforce data - raw'!$A$4:$F$619,MATCH($B258, 'Uganda workforce data - raw'!$B$4:$B$619,0), MATCH("Filled Male",'Uganda workforce data - raw'!$A$4:$F$4,0))*INDEX('Mapping cadres'!$B$1:$Z$616,MATCH($B258, 'Mapping cadres'!$B$1:$B$616,0), MATCH(X$32,'Mapping cadres'!$B$1:$Z$1,0))</f>
        <v>0</v>
      </c>
      <c r="Y258" s="226">
        <f>INDEX('Uganda workforce data - raw'!$A$4:$F$619,MATCH($B258, 'Uganda workforce data - raw'!$B$4:$B$619,0), MATCH("Filled Male",'Uganda workforce data - raw'!$A$4:$F$4,0))*INDEX('Mapping cadres'!$B$1:$Z$616,MATCH($B258, 'Mapping cadres'!$B$1:$B$616,0), MATCH(Y$32,'Mapping cadres'!$B$1:$Z$1,0))</f>
        <v>0</v>
      </c>
      <c r="Z258" s="226">
        <f>INDEX('Uganda workforce data - raw'!$A$4:$F$619,MATCH($B258, 'Uganda workforce data - raw'!$B$4:$B$619,0), MATCH("Filled Male",'Uganda workforce data - raw'!$A$4:$F$4,0))*INDEX('Mapping cadres'!$B$1:$Z$616,MATCH($B258, 'Mapping cadres'!$B$1:$B$616,0), MATCH(Z$32,'Mapping cadres'!$B$1:$Z$1,0))</f>
        <v>0</v>
      </c>
      <c r="AA258" s="226">
        <f>INDEX('Uganda workforce data - raw'!$A$4:$F$619,MATCH($B258, 'Uganda workforce data - raw'!$B$4:$B$619,0), MATCH("Filled Female",'Uganda workforce data - raw'!$A$4:$F$4,0))*INDEX('Mapping cadres'!$B$1:$Z$616,MATCH($B258, 'Mapping cadres'!$B$1:$B$616,0), MATCH(AA$32,'Mapping cadres'!$B$1:$Z$1,0))</f>
        <v>2</v>
      </c>
      <c r="AB258" s="226">
        <f>INDEX('Uganda workforce data - raw'!$A$4:$F$619,MATCH($B258, 'Uganda workforce data - raw'!$B$4:$B$619,0), MATCH("Filled Female",'Uganda workforce data - raw'!$A$4:$F$4,0))*INDEX('Mapping cadres'!$B$1:$Z$616,MATCH($B258, 'Mapping cadres'!$B$1:$B$616,0), MATCH(AB$32,'Mapping cadres'!$B$1:$Z$1,0))</f>
        <v>0</v>
      </c>
      <c r="AC258" s="226">
        <f>INDEX('Uganda workforce data - raw'!$A$4:$F$619,MATCH($B258, 'Uganda workforce data - raw'!$B$4:$B$619,0), MATCH("Filled Female",'Uganda workforce data - raw'!$A$4:$F$4,0))*INDEX('Mapping cadres'!$B$1:$Z$616,MATCH($B258, 'Mapping cadres'!$B$1:$B$616,0), MATCH(AC$32,'Mapping cadres'!$B$1:$Z$1,0))</f>
        <v>0</v>
      </c>
      <c r="AD258" s="226">
        <f>INDEX('Uganda workforce data - raw'!$A$4:$F$619,MATCH($B258, 'Uganda workforce data - raw'!$B$4:$B$619,0), MATCH("Filled Female",'Uganda workforce data - raw'!$A$4:$F$4,0))*INDEX('Mapping cadres'!$B$1:$Z$616,MATCH($B258, 'Mapping cadres'!$B$1:$B$616,0), MATCH(AD$32,'Mapping cadres'!$B$1:$Z$1,0))</f>
        <v>0</v>
      </c>
      <c r="AE258" s="226">
        <f>INDEX('Uganda workforce data - raw'!$A$4:$F$619,MATCH($B258, 'Uganda workforce data - raw'!$B$4:$B$619,0), MATCH("Filled Female",'Uganda workforce data - raw'!$A$4:$F$4,0))*INDEX('Mapping cadres'!$B$1:$Z$616,MATCH($B258, 'Mapping cadres'!$B$1:$B$616,0), MATCH(AE$32,'Mapping cadres'!$B$1:$Z$1,0))</f>
        <v>0</v>
      </c>
      <c r="AF258" s="226">
        <f>INDEX('Uganda workforce data - raw'!$A$4:$F$619,MATCH($B258, 'Uganda workforce data - raw'!$B$4:$B$619,0), MATCH("Filled Female",'Uganda workforce data - raw'!$A$4:$F$4,0))*INDEX('Mapping cadres'!$B$1:$Z$616,MATCH($B258, 'Mapping cadres'!$B$1:$B$616,0), MATCH(AF$32,'Mapping cadres'!$B$1:$Z$1,0))</f>
        <v>0</v>
      </c>
      <c r="AG258" s="226">
        <f>INDEX('Uganda workforce data - raw'!$A$4:$F$619,MATCH($B258, 'Uganda workforce data - raw'!$B$4:$B$619,0), MATCH("Filled Female",'Uganda workforce data - raw'!$A$4:$F$4,0))*INDEX('Mapping cadres'!$B$1:$Z$616,MATCH($B258, 'Mapping cadres'!$B$1:$B$616,0), MATCH(AG$32,'Mapping cadres'!$B$1:$Z$1,0))</f>
        <v>0</v>
      </c>
      <c r="AH258" s="226">
        <f>INDEX('Uganda workforce data - raw'!$A$4:$F$619,MATCH($B258, 'Uganda workforce data - raw'!$B$4:$B$619,0), MATCH("Filled Female",'Uganda workforce data - raw'!$A$4:$F$4,0))*INDEX('Mapping cadres'!$B$1:$Z$616,MATCH($B258, 'Mapping cadres'!$B$1:$B$616,0), MATCH(AH$32,'Mapping cadres'!$B$1:$Z$1,0))</f>
        <v>0</v>
      </c>
      <c r="AI258" s="226">
        <f>INDEX('Uganda workforce data - raw'!$A$4:$F$619,MATCH($B258, 'Uganda workforce data - raw'!$B$4:$B$619,0), MATCH("Filled Female",'Uganda workforce data - raw'!$A$4:$F$4,0))*INDEX('Mapping cadres'!$B$1:$Z$616,MATCH($B258, 'Mapping cadres'!$B$1:$B$616,0), MATCH(AI$32,'Mapping cadres'!$B$1:$Z$1,0))</f>
        <v>0</v>
      </c>
      <c r="AJ258" s="226">
        <f>INDEX('Uganda workforce data - raw'!$A$4:$F$619,MATCH($B258, 'Uganda workforce data - raw'!$B$4:$B$619,0), MATCH("Filled Female",'Uganda workforce data - raw'!$A$4:$F$4,0))*INDEX('Mapping cadres'!$B$1:$Z$616,MATCH($B258, 'Mapping cadres'!$B$1:$B$616,0), MATCH(AJ$32,'Mapping cadres'!$B$1:$Z$1,0))</f>
        <v>0</v>
      </c>
      <c r="AK258" s="226">
        <f>INDEX('Uganda workforce data - raw'!$A$4:$F$619,MATCH($B258, 'Uganda workforce data - raw'!$B$4:$B$619,0), MATCH("Filled Female",'Uganda workforce data - raw'!$A$4:$F$4,0))*INDEX('Mapping cadres'!$B$1:$Z$616,MATCH($B258, 'Mapping cadres'!$B$1:$B$616,0), MATCH(AK$32,'Mapping cadres'!$B$1:$Z$1,0))</f>
        <v>0</v>
      </c>
      <c r="AL258" s="226">
        <f>INDEX('Uganda workforce data - raw'!$A$4:$F$619,MATCH($B258, 'Uganda workforce data - raw'!$B$4:$B$619,0), MATCH("Filled Female",'Uganda workforce data - raw'!$A$4:$F$4,0))*INDEX('Mapping cadres'!$B$1:$Z$616,MATCH($B258, 'Mapping cadres'!$B$1:$B$616,0), MATCH(AL$32,'Mapping cadres'!$B$1:$Z$1,0))</f>
        <v>0</v>
      </c>
      <c r="AM258" s="226">
        <f>INDEX('Uganda workforce data - raw'!$A$4:$F$619,MATCH($B258, 'Uganda workforce data - raw'!$B$4:$B$619,0), MATCH("Filled Female",'Uganda workforce data - raw'!$A$4:$F$4,0))*INDEX('Mapping cadres'!$B$1:$Z$616,MATCH($B258, 'Mapping cadres'!$B$1:$B$616,0), MATCH(AM$32,'Mapping cadres'!$B$1:$Z$1,0))</f>
        <v>0</v>
      </c>
      <c r="AN258" s="226">
        <f>INDEX('Uganda workforce data - raw'!$A$4:$F$619,MATCH($B258, 'Uganda workforce data - raw'!$B$4:$B$619,0), MATCH("Filled Female",'Uganda workforce data - raw'!$A$4:$F$4,0))*INDEX('Mapping cadres'!$B$1:$Z$616,MATCH($B258, 'Mapping cadres'!$B$1:$B$616,0), MATCH(AN$32,'Mapping cadres'!$B$1:$Z$1,0))</f>
        <v>0</v>
      </c>
      <c r="AO258" s="226">
        <f>INDEX('Uganda workforce data - raw'!$A$4:$F$619,MATCH($B258, 'Uganda workforce data - raw'!$B$4:$B$619,0), MATCH("Filled Female",'Uganda workforce data - raw'!$A$4:$F$4,0))*INDEX('Mapping cadres'!$B$1:$Z$616,MATCH($B258, 'Mapping cadres'!$B$1:$B$616,0), MATCH(AO$32,'Mapping cadres'!$B$1:$Z$1,0))</f>
        <v>0</v>
      </c>
      <c r="AP258" s="226">
        <f>INDEX('Uganda workforce data - raw'!$A$4:$F$619,MATCH($B258, 'Uganda workforce data - raw'!$B$4:$B$619,0), MATCH("Filled Female",'Uganda workforce data - raw'!$A$4:$F$4,0))*INDEX('Mapping cadres'!$B$1:$Z$616,MATCH($B258, 'Mapping cadres'!$B$1:$B$616,0), MATCH(AP$32,'Mapping cadres'!$B$1:$Z$1,0))</f>
        <v>0</v>
      </c>
      <c r="AQ258" s="226">
        <f>INDEX('Uganda workforce data - raw'!$A$4:$F$619,MATCH($B258, 'Uganda workforce data - raw'!$B$4:$B$619,0), MATCH("Filled Female",'Uganda workforce data - raw'!$A$4:$F$4,0))*INDEX('Mapping cadres'!$B$1:$Z$616,MATCH($B258, 'Mapping cadres'!$B$1:$B$616,0), MATCH(AQ$32,'Mapping cadres'!$B$1:$Z$1,0))</f>
        <v>0</v>
      </c>
      <c r="AR258" s="226">
        <f>INDEX('Uganda workforce data - raw'!$A$4:$F$619,MATCH($B258, 'Uganda workforce data - raw'!$B$4:$B$619,0), MATCH("Filled Female",'Uganda workforce data - raw'!$A$4:$F$4,0))*INDEX('Mapping cadres'!$B$1:$Z$616,MATCH($B258, 'Mapping cadres'!$B$1:$B$616,0), MATCH(AR$32,'Mapping cadres'!$B$1:$Z$1,0))</f>
        <v>0</v>
      </c>
      <c r="AS258" s="226">
        <f>INDEX('Uganda workforce data - raw'!$A$4:$F$619,MATCH($B258, 'Uganda workforce data - raw'!$B$4:$B$619,0), MATCH("Filled Female",'Uganda workforce data - raw'!$A$4:$F$4,0))*INDEX('Mapping cadres'!$B$1:$Z$616,MATCH($B258, 'Mapping cadres'!$B$1:$B$616,0), MATCH(AS$32,'Mapping cadres'!$B$1:$Z$1,0))</f>
        <v>0</v>
      </c>
      <c r="AT258" s="226">
        <f>INDEX('Uganda workforce data - raw'!$A$4:$F$619,MATCH($B258, 'Uganda workforce data - raw'!$B$4:$B$619,0), MATCH("Filled Female",'Uganda workforce data - raw'!$A$4:$F$4,0))*INDEX('Mapping cadres'!$B$1:$Z$616,MATCH($B258, 'Mapping cadres'!$B$1:$B$616,0), MATCH(AT$32,'Mapping cadres'!$B$1:$Z$1,0))</f>
        <v>0</v>
      </c>
      <c r="AU258" s="226">
        <f>INDEX('Uganda workforce data - raw'!$A$4:$F$619,MATCH($B258, 'Uganda workforce data - raw'!$B$4:$B$619,0), MATCH("Filled Female",'Uganda workforce data - raw'!$A$4:$F$4,0))*INDEX('Mapping cadres'!$B$1:$Z$616,MATCH($B258, 'Mapping cadres'!$B$1:$B$616,0), MATCH(AU$32,'Mapping cadres'!$B$1:$Z$1,0))</f>
        <v>0</v>
      </c>
      <c r="AV258" s="226">
        <f>INDEX('Uganda workforce data - raw'!$A$4:$F$619,MATCH($B258, 'Uganda workforce data - raw'!$B$4:$B$619,0), MATCH("Filled Female",'Uganda workforce data - raw'!$A$4:$F$4,0))*INDEX('Mapping cadres'!$B$1:$Z$616,MATCH($B258, 'Mapping cadres'!$B$1:$B$616,0), MATCH(AV$32,'Mapping cadres'!$B$1:$Z$1,0))</f>
        <v>0</v>
      </c>
      <c r="AW258" s="226">
        <f>INDEX('Uganda workforce data - raw'!$A$4:$F$619,MATCH($B258, 'Uganda workforce data - raw'!$B$4:$B$619,0), MATCH("Filled Female",'Uganda workforce data - raw'!$A$4:$F$4,0))*INDEX('Mapping cadres'!$B$1:$Z$616,MATCH($B258, 'Mapping cadres'!$B$1:$B$616,0), MATCH(AW$32,'Mapping cadres'!$B$1:$Z$1,0))</f>
        <v>0</v>
      </c>
      <c r="AX258" s="226">
        <f>INDEX('Uganda workforce data - raw'!$A$4:$F$619,MATCH($B258, 'Uganda workforce data - raw'!$B$4:$B$619,0), MATCH("Filled Female",'Uganda workforce data - raw'!$A$4:$F$4,0))*INDEX('Mapping cadres'!$B$1:$Z$616,MATCH($B258, 'Mapping cadres'!$B$1:$B$616,0), MATCH(AX$32,'Mapping cadres'!$B$1:$Z$1,0))</f>
        <v>0</v>
      </c>
      <c r="AY258" s="226">
        <f t="shared" si="77"/>
        <v>6</v>
      </c>
      <c r="AZ258" s="226">
        <f t="shared" si="78"/>
        <v>0</v>
      </c>
      <c r="BA258" s="226">
        <f t="shared" si="79"/>
        <v>0</v>
      </c>
      <c r="BB258" s="226">
        <f t="shared" si="80"/>
        <v>0</v>
      </c>
      <c r="BC258" s="226">
        <f t="shared" si="81"/>
        <v>0</v>
      </c>
      <c r="BD258" s="226">
        <f t="shared" si="82"/>
        <v>0</v>
      </c>
      <c r="BE258" s="226">
        <f t="shared" si="83"/>
        <v>0</v>
      </c>
      <c r="BF258" s="226">
        <f t="shared" si="84"/>
        <v>0</v>
      </c>
      <c r="BG258" s="226">
        <f t="shared" si="85"/>
        <v>0</v>
      </c>
      <c r="BH258" s="226">
        <f t="shared" si="86"/>
        <v>0</v>
      </c>
      <c r="BI258" s="226">
        <f t="shared" si="87"/>
        <v>0</v>
      </c>
      <c r="BJ258" s="226">
        <f t="shared" si="88"/>
        <v>0</v>
      </c>
      <c r="BK258" s="226">
        <f t="shared" si="89"/>
        <v>0</v>
      </c>
      <c r="BL258" s="226">
        <f t="shared" si="90"/>
        <v>0</v>
      </c>
      <c r="BM258" s="226">
        <f t="shared" si="91"/>
        <v>0</v>
      </c>
      <c r="BN258" s="226">
        <f t="shared" si="92"/>
        <v>0</v>
      </c>
      <c r="BO258" s="226">
        <f t="shared" si="93"/>
        <v>0</v>
      </c>
      <c r="BP258" s="226">
        <f t="shared" si="94"/>
        <v>0</v>
      </c>
      <c r="BQ258" s="226">
        <f t="shared" si="95"/>
        <v>0</v>
      </c>
      <c r="BR258" s="226">
        <f t="shared" si="96"/>
        <v>0</v>
      </c>
      <c r="BS258" s="226">
        <f t="shared" si="97"/>
        <v>0</v>
      </c>
      <c r="BT258" s="226">
        <f t="shared" si="98"/>
        <v>0</v>
      </c>
      <c r="BU258" s="226">
        <f t="shared" si="99"/>
        <v>0</v>
      </c>
      <c r="BV258" s="226">
        <f t="shared" si="100"/>
        <v>0</v>
      </c>
    </row>
    <row r="259" spans="1:74">
      <c r="A259" s="226">
        <v>227</v>
      </c>
      <c r="B259" s="226" t="s">
        <v>1531</v>
      </c>
      <c r="C259" s="226">
        <f>INDEX('Uganda workforce data - raw'!$A$4:$F$619,MATCH($B259, 'Uganda workforce data - raw'!$B$4:$B$619,0), MATCH("Filled Male",'Uganda workforce data - raw'!$A$4:$F$4,0))*INDEX('Mapping cadres'!$B$1:$Z$616,MATCH($B259, 'Mapping cadres'!$B$1:$B$616,0), MATCH(C$32,'Mapping cadres'!$B$1:$Z$1,0))</f>
        <v>0</v>
      </c>
      <c r="D259" s="226">
        <f>INDEX('Uganda workforce data - raw'!$A$4:$F$619,MATCH($B259, 'Uganda workforce data - raw'!$B$4:$B$619,0), MATCH("Filled Male",'Uganda workforce data - raw'!$A$4:$F$4,0))*INDEX('Mapping cadres'!$B$1:$Z$616,MATCH($B259, 'Mapping cadres'!$B$1:$B$616,0), MATCH(D$32,'Mapping cadres'!$B$1:$Z$1,0))</f>
        <v>0</v>
      </c>
      <c r="E259" s="226">
        <f>INDEX('Uganda workforce data - raw'!$A$4:$F$619,MATCH($B259, 'Uganda workforce data - raw'!$B$4:$B$619,0), MATCH("Filled Male",'Uganda workforce data - raw'!$A$4:$F$4,0))*INDEX('Mapping cadres'!$B$1:$Z$616,MATCH($B259, 'Mapping cadres'!$B$1:$B$616,0), MATCH(E$32,'Mapping cadres'!$B$1:$Z$1,0))</f>
        <v>0</v>
      </c>
      <c r="F259" s="226">
        <f>INDEX('Uganda workforce data - raw'!$A$4:$F$619,MATCH($B259, 'Uganda workforce data - raw'!$B$4:$B$619,0), MATCH("Filled Male",'Uganda workforce data - raw'!$A$4:$F$4,0))*INDEX('Mapping cadres'!$B$1:$Z$616,MATCH($B259, 'Mapping cadres'!$B$1:$B$616,0), MATCH(F$32,'Mapping cadres'!$B$1:$Z$1,0))</f>
        <v>0</v>
      </c>
      <c r="G259" s="226">
        <f>INDEX('Uganda workforce data - raw'!$A$4:$F$619,MATCH($B259, 'Uganda workforce data - raw'!$B$4:$B$619,0), MATCH("Filled Male",'Uganda workforce data - raw'!$A$4:$F$4,0))*INDEX('Mapping cadres'!$B$1:$Z$616,MATCH($B259, 'Mapping cadres'!$B$1:$B$616,0), MATCH(G$32,'Mapping cadres'!$B$1:$Z$1,0))</f>
        <v>0</v>
      </c>
      <c r="H259" s="226">
        <f>INDEX('Uganda workforce data - raw'!$A$4:$F$619,MATCH($B259, 'Uganda workforce data - raw'!$B$4:$B$619,0), MATCH("Filled Male",'Uganda workforce data - raw'!$A$4:$F$4,0))*INDEX('Mapping cadres'!$B$1:$Z$616,MATCH($B259, 'Mapping cadres'!$B$1:$B$616,0), MATCH(H$32,'Mapping cadres'!$B$1:$Z$1,0))</f>
        <v>0</v>
      </c>
      <c r="I259" s="226">
        <f>INDEX('Uganda workforce data - raw'!$A$4:$F$619,MATCH($B259, 'Uganda workforce data - raw'!$B$4:$B$619,0), MATCH("Filled Male",'Uganda workforce data - raw'!$A$4:$F$4,0))*INDEX('Mapping cadres'!$B$1:$Z$616,MATCH($B259, 'Mapping cadres'!$B$1:$B$616,0), MATCH(I$32,'Mapping cadres'!$B$1:$Z$1,0))</f>
        <v>0</v>
      </c>
      <c r="J259" s="226">
        <f>INDEX('Uganda workforce data - raw'!$A$4:$F$619,MATCH($B259, 'Uganda workforce data - raw'!$B$4:$B$619,0), MATCH("Filled Male",'Uganda workforce data - raw'!$A$4:$F$4,0))*INDEX('Mapping cadres'!$B$1:$Z$616,MATCH($B259, 'Mapping cadres'!$B$1:$B$616,0), MATCH(J$32,'Mapping cadres'!$B$1:$Z$1,0))</f>
        <v>0</v>
      </c>
      <c r="K259" s="226">
        <f>INDEX('Uganda workforce data - raw'!$A$4:$F$619,MATCH($B259, 'Uganda workforce data - raw'!$B$4:$B$619,0), MATCH("Filled Male",'Uganda workforce data - raw'!$A$4:$F$4,0))*INDEX('Mapping cadres'!$B$1:$Z$616,MATCH($B259, 'Mapping cadres'!$B$1:$B$616,0), MATCH(K$32,'Mapping cadres'!$B$1:$Z$1,0))</f>
        <v>0</v>
      </c>
      <c r="L259" s="226">
        <f>INDEX('Uganda workforce data - raw'!$A$4:$F$619,MATCH($B259, 'Uganda workforce data - raw'!$B$4:$B$619,0), MATCH("Filled Male",'Uganda workforce data - raw'!$A$4:$F$4,0))*INDEX('Mapping cadres'!$B$1:$Z$616,MATCH($B259, 'Mapping cadres'!$B$1:$B$616,0), MATCH(L$32,'Mapping cadres'!$B$1:$Z$1,0))</f>
        <v>0</v>
      </c>
      <c r="M259" s="226">
        <f>INDEX('Uganda workforce data - raw'!$A$4:$F$619,MATCH($B259, 'Uganda workforce data - raw'!$B$4:$B$619,0), MATCH("Filled Male",'Uganda workforce data - raw'!$A$4:$F$4,0))*INDEX('Mapping cadres'!$B$1:$Z$616,MATCH($B259, 'Mapping cadres'!$B$1:$B$616,0), MATCH(M$32,'Mapping cadres'!$B$1:$Z$1,0))</f>
        <v>0</v>
      </c>
      <c r="N259" s="226">
        <f>INDEX('Uganda workforce data - raw'!$A$4:$F$619,MATCH($B259, 'Uganda workforce data - raw'!$B$4:$B$619,0), MATCH("Filled Male",'Uganda workforce data - raw'!$A$4:$F$4,0))*INDEX('Mapping cadres'!$B$1:$Z$616,MATCH($B259, 'Mapping cadres'!$B$1:$B$616,0), MATCH(N$32,'Mapping cadres'!$B$1:$Z$1,0))</f>
        <v>0</v>
      </c>
      <c r="O259" s="226">
        <f>INDEX('Uganda workforce data - raw'!$A$4:$F$619,MATCH($B259, 'Uganda workforce data - raw'!$B$4:$B$619,0), MATCH("Filled Male",'Uganda workforce data - raw'!$A$4:$F$4,0))*INDEX('Mapping cadres'!$B$1:$Z$616,MATCH($B259, 'Mapping cadres'!$B$1:$B$616,0), MATCH(O$32,'Mapping cadres'!$B$1:$Z$1,0))</f>
        <v>0</v>
      </c>
      <c r="P259" s="226">
        <f>INDEX('Uganda workforce data - raw'!$A$4:$F$619,MATCH($B259, 'Uganda workforce data - raw'!$B$4:$B$619,0), MATCH("Filled Male",'Uganda workforce data - raw'!$A$4:$F$4,0))*INDEX('Mapping cadres'!$B$1:$Z$616,MATCH($B259, 'Mapping cadres'!$B$1:$B$616,0), MATCH(P$32,'Mapping cadres'!$B$1:$Z$1,0))</f>
        <v>0</v>
      </c>
      <c r="Q259" s="226">
        <f>INDEX('Uganda workforce data - raw'!$A$4:$F$619,MATCH($B259, 'Uganda workforce data - raw'!$B$4:$B$619,0), MATCH("Filled Male",'Uganda workforce data - raw'!$A$4:$F$4,0))*INDEX('Mapping cadres'!$B$1:$Z$616,MATCH($B259, 'Mapping cadres'!$B$1:$B$616,0), MATCH(Q$32,'Mapping cadres'!$B$1:$Z$1,0))</f>
        <v>0</v>
      </c>
      <c r="R259" s="226">
        <f>INDEX('Uganda workforce data - raw'!$A$4:$F$619,MATCH($B259, 'Uganda workforce data - raw'!$B$4:$B$619,0), MATCH("Filled Male",'Uganda workforce data - raw'!$A$4:$F$4,0))*INDEX('Mapping cadres'!$B$1:$Z$616,MATCH($B259, 'Mapping cadres'!$B$1:$B$616,0), MATCH(R$32,'Mapping cadres'!$B$1:$Z$1,0))</f>
        <v>0</v>
      </c>
      <c r="S259" s="226">
        <f>INDEX('Uganda workforce data - raw'!$A$4:$F$619,MATCH($B259, 'Uganda workforce data - raw'!$B$4:$B$619,0), MATCH("Filled Male",'Uganda workforce data - raw'!$A$4:$F$4,0))*INDEX('Mapping cadres'!$B$1:$Z$616,MATCH($B259, 'Mapping cadres'!$B$1:$B$616,0), MATCH(S$32,'Mapping cadres'!$B$1:$Z$1,0))</f>
        <v>0</v>
      </c>
      <c r="T259" s="226">
        <f>INDEX('Uganda workforce data - raw'!$A$4:$F$619,MATCH($B259, 'Uganda workforce data - raw'!$B$4:$B$619,0), MATCH("Filled Male",'Uganda workforce data - raw'!$A$4:$F$4,0))*INDEX('Mapping cadres'!$B$1:$Z$616,MATCH($B259, 'Mapping cadres'!$B$1:$B$616,0), MATCH(T$32,'Mapping cadres'!$B$1:$Z$1,0))</f>
        <v>0</v>
      </c>
      <c r="U259" s="226">
        <f>INDEX('Uganda workforce data - raw'!$A$4:$F$619,MATCH($B259, 'Uganda workforce data - raw'!$B$4:$B$619,0), MATCH("Filled Male",'Uganda workforce data - raw'!$A$4:$F$4,0))*INDEX('Mapping cadres'!$B$1:$Z$616,MATCH($B259, 'Mapping cadres'!$B$1:$B$616,0), MATCH(U$32,'Mapping cadres'!$B$1:$Z$1,0))</f>
        <v>0</v>
      </c>
      <c r="V259" s="226">
        <f>INDEX('Uganda workforce data - raw'!$A$4:$F$619,MATCH($B259, 'Uganda workforce data - raw'!$B$4:$B$619,0), MATCH("Filled Male",'Uganda workforce data - raw'!$A$4:$F$4,0))*INDEX('Mapping cadres'!$B$1:$Z$616,MATCH($B259, 'Mapping cadres'!$B$1:$B$616,0), MATCH(V$32,'Mapping cadres'!$B$1:$Z$1,0))</f>
        <v>0</v>
      </c>
      <c r="W259" s="226">
        <f>INDEX('Uganda workforce data - raw'!$A$4:$F$619,MATCH($B259, 'Uganda workforce data - raw'!$B$4:$B$619,0), MATCH("Filled Male",'Uganda workforce data - raw'!$A$4:$F$4,0))*INDEX('Mapping cadres'!$B$1:$Z$616,MATCH($B259, 'Mapping cadres'!$B$1:$B$616,0), MATCH(W$32,'Mapping cadres'!$B$1:$Z$1,0))</f>
        <v>0</v>
      </c>
      <c r="X259" s="226">
        <f>INDEX('Uganda workforce data - raw'!$A$4:$F$619,MATCH($B259, 'Uganda workforce data - raw'!$B$4:$B$619,0), MATCH("Filled Male",'Uganda workforce data - raw'!$A$4:$F$4,0))*INDEX('Mapping cadres'!$B$1:$Z$616,MATCH($B259, 'Mapping cadres'!$B$1:$B$616,0), MATCH(X$32,'Mapping cadres'!$B$1:$Z$1,0))</f>
        <v>0</v>
      </c>
      <c r="Y259" s="226">
        <f>INDEX('Uganda workforce data - raw'!$A$4:$F$619,MATCH($B259, 'Uganda workforce data - raw'!$B$4:$B$619,0), MATCH("Filled Male",'Uganda workforce data - raw'!$A$4:$F$4,0))*INDEX('Mapping cadres'!$B$1:$Z$616,MATCH($B259, 'Mapping cadres'!$B$1:$B$616,0), MATCH(Y$32,'Mapping cadres'!$B$1:$Z$1,0))</f>
        <v>0</v>
      </c>
      <c r="Z259" s="226">
        <f>INDEX('Uganda workforce data - raw'!$A$4:$F$619,MATCH($B259, 'Uganda workforce data - raw'!$B$4:$B$619,0), MATCH("Filled Male",'Uganda workforce data - raw'!$A$4:$F$4,0))*INDEX('Mapping cadres'!$B$1:$Z$616,MATCH($B259, 'Mapping cadres'!$B$1:$B$616,0), MATCH(Z$32,'Mapping cadres'!$B$1:$Z$1,0))</f>
        <v>0</v>
      </c>
      <c r="AA259" s="226">
        <f>INDEX('Uganda workforce data - raw'!$A$4:$F$619,MATCH($B259, 'Uganda workforce data - raw'!$B$4:$B$619,0), MATCH("Filled Female",'Uganda workforce data - raw'!$A$4:$F$4,0))*INDEX('Mapping cadres'!$B$1:$Z$616,MATCH($B259, 'Mapping cadres'!$B$1:$B$616,0), MATCH(AA$32,'Mapping cadres'!$B$1:$Z$1,0))</f>
        <v>0</v>
      </c>
      <c r="AB259" s="226">
        <f>INDEX('Uganda workforce data - raw'!$A$4:$F$619,MATCH($B259, 'Uganda workforce data - raw'!$B$4:$B$619,0), MATCH("Filled Female",'Uganda workforce data - raw'!$A$4:$F$4,0))*INDEX('Mapping cadres'!$B$1:$Z$616,MATCH($B259, 'Mapping cadres'!$B$1:$B$616,0), MATCH(AB$32,'Mapping cadres'!$B$1:$Z$1,0))</f>
        <v>0</v>
      </c>
      <c r="AC259" s="226">
        <f>INDEX('Uganda workforce data - raw'!$A$4:$F$619,MATCH($B259, 'Uganda workforce data - raw'!$B$4:$B$619,0), MATCH("Filled Female",'Uganda workforce data - raw'!$A$4:$F$4,0))*INDEX('Mapping cadres'!$B$1:$Z$616,MATCH($B259, 'Mapping cadres'!$B$1:$B$616,0), MATCH(AC$32,'Mapping cadres'!$B$1:$Z$1,0))</f>
        <v>1</v>
      </c>
      <c r="AD259" s="226">
        <f>INDEX('Uganda workforce data - raw'!$A$4:$F$619,MATCH($B259, 'Uganda workforce data - raw'!$B$4:$B$619,0), MATCH("Filled Female",'Uganda workforce data - raw'!$A$4:$F$4,0))*INDEX('Mapping cadres'!$B$1:$Z$616,MATCH($B259, 'Mapping cadres'!$B$1:$B$616,0), MATCH(AD$32,'Mapping cadres'!$B$1:$Z$1,0))</f>
        <v>0</v>
      </c>
      <c r="AE259" s="226">
        <f>INDEX('Uganda workforce data - raw'!$A$4:$F$619,MATCH($B259, 'Uganda workforce data - raw'!$B$4:$B$619,0), MATCH("Filled Female",'Uganda workforce data - raw'!$A$4:$F$4,0))*INDEX('Mapping cadres'!$B$1:$Z$616,MATCH($B259, 'Mapping cadres'!$B$1:$B$616,0), MATCH(AE$32,'Mapping cadres'!$B$1:$Z$1,0))</f>
        <v>0</v>
      </c>
      <c r="AF259" s="226">
        <f>INDEX('Uganda workforce data - raw'!$A$4:$F$619,MATCH($B259, 'Uganda workforce data - raw'!$B$4:$B$619,0), MATCH("Filled Female",'Uganda workforce data - raw'!$A$4:$F$4,0))*INDEX('Mapping cadres'!$B$1:$Z$616,MATCH($B259, 'Mapping cadres'!$B$1:$B$616,0), MATCH(AF$32,'Mapping cadres'!$B$1:$Z$1,0))</f>
        <v>0</v>
      </c>
      <c r="AG259" s="226">
        <f>INDEX('Uganda workforce data - raw'!$A$4:$F$619,MATCH($B259, 'Uganda workforce data - raw'!$B$4:$B$619,0), MATCH("Filled Female",'Uganda workforce data - raw'!$A$4:$F$4,0))*INDEX('Mapping cadres'!$B$1:$Z$616,MATCH($B259, 'Mapping cadres'!$B$1:$B$616,0), MATCH(AG$32,'Mapping cadres'!$B$1:$Z$1,0))</f>
        <v>0</v>
      </c>
      <c r="AH259" s="226">
        <f>INDEX('Uganda workforce data - raw'!$A$4:$F$619,MATCH($B259, 'Uganda workforce data - raw'!$B$4:$B$619,0), MATCH("Filled Female",'Uganda workforce data - raw'!$A$4:$F$4,0))*INDEX('Mapping cadres'!$B$1:$Z$616,MATCH($B259, 'Mapping cadres'!$B$1:$B$616,0), MATCH(AH$32,'Mapping cadres'!$B$1:$Z$1,0))</f>
        <v>0</v>
      </c>
      <c r="AI259" s="226">
        <f>INDEX('Uganda workforce data - raw'!$A$4:$F$619,MATCH($B259, 'Uganda workforce data - raw'!$B$4:$B$619,0), MATCH("Filled Female",'Uganda workforce data - raw'!$A$4:$F$4,0))*INDEX('Mapping cadres'!$B$1:$Z$616,MATCH($B259, 'Mapping cadres'!$B$1:$B$616,0), MATCH(AI$32,'Mapping cadres'!$B$1:$Z$1,0))</f>
        <v>0</v>
      </c>
      <c r="AJ259" s="226">
        <f>INDEX('Uganda workforce data - raw'!$A$4:$F$619,MATCH($B259, 'Uganda workforce data - raw'!$B$4:$B$619,0), MATCH("Filled Female",'Uganda workforce data - raw'!$A$4:$F$4,0))*INDEX('Mapping cadres'!$B$1:$Z$616,MATCH($B259, 'Mapping cadres'!$B$1:$B$616,0), MATCH(AJ$32,'Mapping cadres'!$B$1:$Z$1,0))</f>
        <v>0</v>
      </c>
      <c r="AK259" s="226">
        <f>INDEX('Uganda workforce data - raw'!$A$4:$F$619,MATCH($B259, 'Uganda workforce data - raw'!$B$4:$B$619,0), MATCH("Filled Female",'Uganda workforce data - raw'!$A$4:$F$4,0))*INDEX('Mapping cadres'!$B$1:$Z$616,MATCH($B259, 'Mapping cadres'!$B$1:$B$616,0), MATCH(AK$32,'Mapping cadres'!$B$1:$Z$1,0))</f>
        <v>0</v>
      </c>
      <c r="AL259" s="226">
        <f>INDEX('Uganda workforce data - raw'!$A$4:$F$619,MATCH($B259, 'Uganda workforce data - raw'!$B$4:$B$619,0), MATCH("Filled Female",'Uganda workforce data - raw'!$A$4:$F$4,0))*INDEX('Mapping cadres'!$B$1:$Z$616,MATCH($B259, 'Mapping cadres'!$B$1:$B$616,0), MATCH(AL$32,'Mapping cadres'!$B$1:$Z$1,0))</f>
        <v>0</v>
      </c>
      <c r="AM259" s="226">
        <f>INDEX('Uganda workforce data - raw'!$A$4:$F$619,MATCH($B259, 'Uganda workforce data - raw'!$B$4:$B$619,0), MATCH("Filled Female",'Uganda workforce data - raw'!$A$4:$F$4,0))*INDEX('Mapping cadres'!$B$1:$Z$616,MATCH($B259, 'Mapping cadres'!$B$1:$B$616,0), MATCH(AM$32,'Mapping cadres'!$B$1:$Z$1,0))</f>
        <v>0</v>
      </c>
      <c r="AN259" s="226">
        <f>INDEX('Uganda workforce data - raw'!$A$4:$F$619,MATCH($B259, 'Uganda workforce data - raw'!$B$4:$B$619,0), MATCH("Filled Female",'Uganda workforce data - raw'!$A$4:$F$4,0))*INDEX('Mapping cadres'!$B$1:$Z$616,MATCH($B259, 'Mapping cadres'!$B$1:$B$616,0), MATCH(AN$32,'Mapping cadres'!$B$1:$Z$1,0))</f>
        <v>0</v>
      </c>
      <c r="AO259" s="226">
        <f>INDEX('Uganda workforce data - raw'!$A$4:$F$619,MATCH($B259, 'Uganda workforce data - raw'!$B$4:$B$619,0), MATCH("Filled Female",'Uganda workforce data - raw'!$A$4:$F$4,0))*INDEX('Mapping cadres'!$B$1:$Z$616,MATCH($B259, 'Mapping cadres'!$B$1:$B$616,0), MATCH(AO$32,'Mapping cadres'!$B$1:$Z$1,0))</f>
        <v>0</v>
      </c>
      <c r="AP259" s="226">
        <f>INDEX('Uganda workforce data - raw'!$A$4:$F$619,MATCH($B259, 'Uganda workforce data - raw'!$B$4:$B$619,0), MATCH("Filled Female",'Uganda workforce data - raw'!$A$4:$F$4,0))*INDEX('Mapping cadres'!$B$1:$Z$616,MATCH($B259, 'Mapping cadres'!$B$1:$B$616,0), MATCH(AP$32,'Mapping cadres'!$B$1:$Z$1,0))</f>
        <v>0</v>
      </c>
      <c r="AQ259" s="226">
        <f>INDEX('Uganda workforce data - raw'!$A$4:$F$619,MATCH($B259, 'Uganda workforce data - raw'!$B$4:$B$619,0), MATCH("Filled Female",'Uganda workforce data - raw'!$A$4:$F$4,0))*INDEX('Mapping cadres'!$B$1:$Z$616,MATCH($B259, 'Mapping cadres'!$B$1:$B$616,0), MATCH(AQ$32,'Mapping cadres'!$B$1:$Z$1,0))</f>
        <v>0</v>
      </c>
      <c r="AR259" s="226">
        <f>INDEX('Uganda workforce data - raw'!$A$4:$F$619,MATCH($B259, 'Uganda workforce data - raw'!$B$4:$B$619,0), MATCH("Filled Female",'Uganda workforce data - raw'!$A$4:$F$4,0))*INDEX('Mapping cadres'!$B$1:$Z$616,MATCH($B259, 'Mapping cadres'!$B$1:$B$616,0), MATCH(AR$32,'Mapping cadres'!$B$1:$Z$1,0))</f>
        <v>0</v>
      </c>
      <c r="AS259" s="226">
        <f>INDEX('Uganda workforce data - raw'!$A$4:$F$619,MATCH($B259, 'Uganda workforce data - raw'!$B$4:$B$619,0), MATCH("Filled Female",'Uganda workforce data - raw'!$A$4:$F$4,0))*INDEX('Mapping cadres'!$B$1:$Z$616,MATCH($B259, 'Mapping cadres'!$B$1:$B$616,0), MATCH(AS$32,'Mapping cadres'!$B$1:$Z$1,0))</f>
        <v>0</v>
      </c>
      <c r="AT259" s="226">
        <f>INDEX('Uganda workforce data - raw'!$A$4:$F$619,MATCH($B259, 'Uganda workforce data - raw'!$B$4:$B$619,0), MATCH("Filled Female",'Uganda workforce data - raw'!$A$4:$F$4,0))*INDEX('Mapping cadres'!$B$1:$Z$616,MATCH($B259, 'Mapping cadres'!$B$1:$B$616,0), MATCH(AT$32,'Mapping cadres'!$B$1:$Z$1,0))</f>
        <v>0</v>
      </c>
      <c r="AU259" s="226">
        <f>INDEX('Uganda workforce data - raw'!$A$4:$F$619,MATCH($B259, 'Uganda workforce data - raw'!$B$4:$B$619,0), MATCH("Filled Female",'Uganda workforce data - raw'!$A$4:$F$4,0))*INDEX('Mapping cadres'!$B$1:$Z$616,MATCH($B259, 'Mapping cadres'!$B$1:$B$616,0), MATCH(AU$32,'Mapping cadres'!$B$1:$Z$1,0))</f>
        <v>0</v>
      </c>
      <c r="AV259" s="226">
        <f>INDEX('Uganda workforce data - raw'!$A$4:$F$619,MATCH($B259, 'Uganda workforce data - raw'!$B$4:$B$619,0), MATCH("Filled Female",'Uganda workforce data - raw'!$A$4:$F$4,0))*INDEX('Mapping cadres'!$B$1:$Z$616,MATCH($B259, 'Mapping cadres'!$B$1:$B$616,0), MATCH(AV$32,'Mapping cadres'!$B$1:$Z$1,0))</f>
        <v>0</v>
      </c>
      <c r="AW259" s="226">
        <f>INDEX('Uganda workforce data - raw'!$A$4:$F$619,MATCH($B259, 'Uganda workforce data - raw'!$B$4:$B$619,0), MATCH("Filled Female",'Uganda workforce data - raw'!$A$4:$F$4,0))*INDEX('Mapping cadres'!$B$1:$Z$616,MATCH($B259, 'Mapping cadres'!$B$1:$B$616,0), MATCH(AW$32,'Mapping cadres'!$B$1:$Z$1,0))</f>
        <v>0</v>
      </c>
      <c r="AX259" s="226">
        <f>INDEX('Uganda workforce data - raw'!$A$4:$F$619,MATCH($B259, 'Uganda workforce data - raw'!$B$4:$B$619,0), MATCH("Filled Female",'Uganda workforce data - raw'!$A$4:$F$4,0))*INDEX('Mapping cadres'!$B$1:$Z$616,MATCH($B259, 'Mapping cadres'!$B$1:$B$616,0), MATCH(AX$32,'Mapping cadres'!$B$1:$Z$1,0))</f>
        <v>0</v>
      </c>
      <c r="AY259" s="226">
        <f t="shared" si="77"/>
        <v>0</v>
      </c>
      <c r="AZ259" s="226">
        <f t="shared" si="78"/>
        <v>0</v>
      </c>
      <c r="BA259" s="226">
        <f t="shared" si="79"/>
        <v>1</v>
      </c>
      <c r="BB259" s="226">
        <f t="shared" si="80"/>
        <v>0</v>
      </c>
      <c r="BC259" s="226">
        <f t="shared" si="81"/>
        <v>0</v>
      </c>
      <c r="BD259" s="226">
        <f t="shared" si="82"/>
        <v>0</v>
      </c>
      <c r="BE259" s="226">
        <f t="shared" si="83"/>
        <v>0</v>
      </c>
      <c r="BF259" s="226">
        <f t="shared" si="84"/>
        <v>0</v>
      </c>
      <c r="BG259" s="226">
        <f t="shared" si="85"/>
        <v>0</v>
      </c>
      <c r="BH259" s="226">
        <f t="shared" si="86"/>
        <v>0</v>
      </c>
      <c r="BI259" s="226">
        <f t="shared" si="87"/>
        <v>0</v>
      </c>
      <c r="BJ259" s="226">
        <f t="shared" si="88"/>
        <v>0</v>
      </c>
      <c r="BK259" s="226">
        <f t="shared" si="89"/>
        <v>0</v>
      </c>
      <c r="BL259" s="226">
        <f t="shared" si="90"/>
        <v>0</v>
      </c>
      <c r="BM259" s="226">
        <f t="shared" si="91"/>
        <v>0</v>
      </c>
      <c r="BN259" s="226">
        <f t="shared" si="92"/>
        <v>0</v>
      </c>
      <c r="BO259" s="226">
        <f t="shared" si="93"/>
        <v>0</v>
      </c>
      <c r="BP259" s="226">
        <f t="shared" si="94"/>
        <v>0</v>
      </c>
      <c r="BQ259" s="226">
        <f t="shared" si="95"/>
        <v>0</v>
      </c>
      <c r="BR259" s="226">
        <f t="shared" si="96"/>
        <v>0</v>
      </c>
      <c r="BS259" s="226">
        <f t="shared" si="97"/>
        <v>0</v>
      </c>
      <c r="BT259" s="226">
        <f t="shared" si="98"/>
        <v>0</v>
      </c>
      <c r="BU259" s="226">
        <f t="shared" si="99"/>
        <v>0</v>
      </c>
      <c r="BV259" s="226">
        <f t="shared" si="100"/>
        <v>0</v>
      </c>
    </row>
    <row r="260" spans="1:74">
      <c r="A260" s="226">
        <v>228</v>
      </c>
      <c r="B260" s="226" t="s">
        <v>1532</v>
      </c>
      <c r="C260" s="226">
        <f>INDEX('Uganda workforce data - raw'!$A$4:$F$619,MATCH($B260, 'Uganda workforce data - raw'!$B$4:$B$619,0), MATCH("Filled Male",'Uganda workforce data - raw'!$A$4:$F$4,0))*INDEX('Mapping cadres'!$B$1:$Z$616,MATCH($B260, 'Mapping cadres'!$B$1:$B$616,0), MATCH(C$32,'Mapping cadres'!$B$1:$Z$1,0))</f>
        <v>1</v>
      </c>
      <c r="D260" s="226">
        <f>INDEX('Uganda workforce data - raw'!$A$4:$F$619,MATCH($B260, 'Uganda workforce data - raw'!$B$4:$B$619,0), MATCH("Filled Male",'Uganda workforce data - raw'!$A$4:$F$4,0))*INDEX('Mapping cadres'!$B$1:$Z$616,MATCH($B260, 'Mapping cadres'!$B$1:$B$616,0), MATCH(D$32,'Mapping cadres'!$B$1:$Z$1,0))</f>
        <v>0</v>
      </c>
      <c r="E260" s="226">
        <f>INDEX('Uganda workforce data - raw'!$A$4:$F$619,MATCH($B260, 'Uganda workforce data - raw'!$B$4:$B$619,0), MATCH("Filled Male",'Uganda workforce data - raw'!$A$4:$F$4,0))*INDEX('Mapping cadres'!$B$1:$Z$616,MATCH($B260, 'Mapping cadres'!$B$1:$B$616,0), MATCH(E$32,'Mapping cadres'!$B$1:$Z$1,0))</f>
        <v>0</v>
      </c>
      <c r="F260" s="226">
        <f>INDEX('Uganda workforce data - raw'!$A$4:$F$619,MATCH($B260, 'Uganda workforce data - raw'!$B$4:$B$619,0), MATCH("Filled Male",'Uganda workforce data - raw'!$A$4:$F$4,0))*INDEX('Mapping cadres'!$B$1:$Z$616,MATCH($B260, 'Mapping cadres'!$B$1:$B$616,0), MATCH(F$32,'Mapping cadres'!$B$1:$Z$1,0))</f>
        <v>0</v>
      </c>
      <c r="G260" s="226">
        <f>INDEX('Uganda workforce data - raw'!$A$4:$F$619,MATCH($B260, 'Uganda workforce data - raw'!$B$4:$B$619,0), MATCH("Filled Male",'Uganda workforce data - raw'!$A$4:$F$4,0))*INDEX('Mapping cadres'!$B$1:$Z$616,MATCH($B260, 'Mapping cadres'!$B$1:$B$616,0), MATCH(G$32,'Mapping cadres'!$B$1:$Z$1,0))</f>
        <v>0</v>
      </c>
      <c r="H260" s="226">
        <f>INDEX('Uganda workforce data - raw'!$A$4:$F$619,MATCH($B260, 'Uganda workforce data - raw'!$B$4:$B$619,0), MATCH("Filled Male",'Uganda workforce data - raw'!$A$4:$F$4,0))*INDEX('Mapping cadres'!$B$1:$Z$616,MATCH($B260, 'Mapping cadres'!$B$1:$B$616,0), MATCH(H$32,'Mapping cadres'!$B$1:$Z$1,0))</f>
        <v>0</v>
      </c>
      <c r="I260" s="226">
        <f>INDEX('Uganda workforce data - raw'!$A$4:$F$619,MATCH($B260, 'Uganda workforce data - raw'!$B$4:$B$619,0), MATCH("Filled Male",'Uganda workforce data - raw'!$A$4:$F$4,0))*INDEX('Mapping cadres'!$B$1:$Z$616,MATCH($B260, 'Mapping cadres'!$B$1:$B$616,0), MATCH(I$32,'Mapping cadres'!$B$1:$Z$1,0))</f>
        <v>0</v>
      </c>
      <c r="J260" s="226">
        <f>INDEX('Uganda workforce data - raw'!$A$4:$F$619,MATCH($B260, 'Uganda workforce data - raw'!$B$4:$B$619,0), MATCH("Filled Male",'Uganda workforce data - raw'!$A$4:$F$4,0))*INDEX('Mapping cadres'!$B$1:$Z$616,MATCH($B260, 'Mapping cadres'!$B$1:$B$616,0), MATCH(J$32,'Mapping cadres'!$B$1:$Z$1,0))</f>
        <v>0</v>
      </c>
      <c r="K260" s="226">
        <f>INDEX('Uganda workforce data - raw'!$A$4:$F$619,MATCH($B260, 'Uganda workforce data - raw'!$B$4:$B$619,0), MATCH("Filled Male",'Uganda workforce data - raw'!$A$4:$F$4,0))*INDEX('Mapping cadres'!$B$1:$Z$616,MATCH($B260, 'Mapping cadres'!$B$1:$B$616,0), MATCH(K$32,'Mapping cadres'!$B$1:$Z$1,0))</f>
        <v>0</v>
      </c>
      <c r="L260" s="226">
        <f>INDEX('Uganda workforce data - raw'!$A$4:$F$619,MATCH($B260, 'Uganda workforce data - raw'!$B$4:$B$619,0), MATCH("Filled Male",'Uganda workforce data - raw'!$A$4:$F$4,0))*INDEX('Mapping cadres'!$B$1:$Z$616,MATCH($B260, 'Mapping cadres'!$B$1:$B$616,0), MATCH(L$32,'Mapping cadres'!$B$1:$Z$1,0))</f>
        <v>0</v>
      </c>
      <c r="M260" s="226">
        <f>INDEX('Uganda workforce data - raw'!$A$4:$F$619,MATCH($B260, 'Uganda workforce data - raw'!$B$4:$B$619,0), MATCH("Filled Male",'Uganda workforce data - raw'!$A$4:$F$4,0))*INDEX('Mapping cadres'!$B$1:$Z$616,MATCH($B260, 'Mapping cadres'!$B$1:$B$616,0), MATCH(M$32,'Mapping cadres'!$B$1:$Z$1,0))</f>
        <v>0</v>
      </c>
      <c r="N260" s="226">
        <f>INDEX('Uganda workforce data - raw'!$A$4:$F$619,MATCH($B260, 'Uganda workforce data - raw'!$B$4:$B$619,0), MATCH("Filled Male",'Uganda workforce data - raw'!$A$4:$F$4,0))*INDEX('Mapping cadres'!$B$1:$Z$616,MATCH($B260, 'Mapping cadres'!$B$1:$B$616,0), MATCH(N$32,'Mapping cadres'!$B$1:$Z$1,0))</f>
        <v>0</v>
      </c>
      <c r="O260" s="226">
        <f>INDEX('Uganda workforce data - raw'!$A$4:$F$619,MATCH($B260, 'Uganda workforce data - raw'!$B$4:$B$619,0), MATCH("Filled Male",'Uganda workforce data - raw'!$A$4:$F$4,0))*INDEX('Mapping cadres'!$B$1:$Z$616,MATCH($B260, 'Mapping cadres'!$B$1:$B$616,0), MATCH(O$32,'Mapping cadres'!$B$1:$Z$1,0))</f>
        <v>0</v>
      </c>
      <c r="P260" s="226">
        <f>INDEX('Uganda workforce data - raw'!$A$4:$F$619,MATCH($B260, 'Uganda workforce data - raw'!$B$4:$B$619,0), MATCH("Filled Male",'Uganda workforce data - raw'!$A$4:$F$4,0))*INDEX('Mapping cadres'!$B$1:$Z$616,MATCH($B260, 'Mapping cadres'!$B$1:$B$616,0), MATCH(P$32,'Mapping cadres'!$B$1:$Z$1,0))</f>
        <v>0</v>
      </c>
      <c r="Q260" s="226">
        <f>INDEX('Uganda workforce data - raw'!$A$4:$F$619,MATCH($B260, 'Uganda workforce data - raw'!$B$4:$B$619,0), MATCH("Filled Male",'Uganda workforce data - raw'!$A$4:$F$4,0))*INDEX('Mapping cadres'!$B$1:$Z$616,MATCH($B260, 'Mapping cadres'!$B$1:$B$616,0), MATCH(Q$32,'Mapping cadres'!$B$1:$Z$1,0))</f>
        <v>0</v>
      </c>
      <c r="R260" s="226">
        <f>INDEX('Uganda workforce data - raw'!$A$4:$F$619,MATCH($B260, 'Uganda workforce data - raw'!$B$4:$B$619,0), MATCH("Filled Male",'Uganda workforce data - raw'!$A$4:$F$4,0))*INDEX('Mapping cadres'!$B$1:$Z$616,MATCH($B260, 'Mapping cadres'!$B$1:$B$616,0), MATCH(R$32,'Mapping cadres'!$B$1:$Z$1,0))</f>
        <v>0</v>
      </c>
      <c r="S260" s="226">
        <f>INDEX('Uganda workforce data - raw'!$A$4:$F$619,MATCH($B260, 'Uganda workforce data - raw'!$B$4:$B$619,0), MATCH("Filled Male",'Uganda workforce data - raw'!$A$4:$F$4,0))*INDEX('Mapping cadres'!$B$1:$Z$616,MATCH($B260, 'Mapping cadres'!$B$1:$B$616,0), MATCH(S$32,'Mapping cadres'!$B$1:$Z$1,0))</f>
        <v>0</v>
      </c>
      <c r="T260" s="226">
        <f>INDEX('Uganda workforce data - raw'!$A$4:$F$619,MATCH($B260, 'Uganda workforce data - raw'!$B$4:$B$619,0), MATCH("Filled Male",'Uganda workforce data - raw'!$A$4:$F$4,0))*INDEX('Mapping cadres'!$B$1:$Z$616,MATCH($B260, 'Mapping cadres'!$B$1:$B$616,0), MATCH(T$32,'Mapping cadres'!$B$1:$Z$1,0))</f>
        <v>0</v>
      </c>
      <c r="U260" s="226">
        <f>INDEX('Uganda workforce data - raw'!$A$4:$F$619,MATCH($B260, 'Uganda workforce data - raw'!$B$4:$B$619,0), MATCH("Filled Male",'Uganda workforce data - raw'!$A$4:$F$4,0))*INDEX('Mapping cadres'!$B$1:$Z$616,MATCH($B260, 'Mapping cadres'!$B$1:$B$616,0), MATCH(U$32,'Mapping cadres'!$B$1:$Z$1,0))</f>
        <v>0</v>
      </c>
      <c r="V260" s="226">
        <f>INDEX('Uganda workforce data - raw'!$A$4:$F$619,MATCH($B260, 'Uganda workforce data - raw'!$B$4:$B$619,0), MATCH("Filled Male",'Uganda workforce data - raw'!$A$4:$F$4,0))*INDEX('Mapping cadres'!$B$1:$Z$616,MATCH($B260, 'Mapping cadres'!$B$1:$B$616,0), MATCH(V$32,'Mapping cadres'!$B$1:$Z$1,0))</f>
        <v>0</v>
      </c>
      <c r="W260" s="226">
        <f>INDEX('Uganda workforce data - raw'!$A$4:$F$619,MATCH($B260, 'Uganda workforce data - raw'!$B$4:$B$619,0), MATCH("Filled Male",'Uganda workforce data - raw'!$A$4:$F$4,0))*INDEX('Mapping cadres'!$B$1:$Z$616,MATCH($B260, 'Mapping cadres'!$B$1:$B$616,0), MATCH(W$32,'Mapping cadres'!$B$1:$Z$1,0))</f>
        <v>0</v>
      </c>
      <c r="X260" s="226">
        <f>INDEX('Uganda workforce data - raw'!$A$4:$F$619,MATCH($B260, 'Uganda workforce data - raw'!$B$4:$B$619,0), MATCH("Filled Male",'Uganda workforce data - raw'!$A$4:$F$4,0))*INDEX('Mapping cadres'!$B$1:$Z$616,MATCH($B260, 'Mapping cadres'!$B$1:$B$616,0), MATCH(X$32,'Mapping cadres'!$B$1:$Z$1,0))</f>
        <v>0</v>
      </c>
      <c r="Y260" s="226">
        <f>INDEX('Uganda workforce data - raw'!$A$4:$F$619,MATCH($B260, 'Uganda workforce data - raw'!$B$4:$B$619,0), MATCH("Filled Male",'Uganda workforce data - raw'!$A$4:$F$4,0))*INDEX('Mapping cadres'!$B$1:$Z$616,MATCH($B260, 'Mapping cadres'!$B$1:$B$616,0), MATCH(Y$32,'Mapping cadres'!$B$1:$Z$1,0))</f>
        <v>0</v>
      </c>
      <c r="Z260" s="226">
        <f>INDEX('Uganda workforce data - raw'!$A$4:$F$619,MATCH($B260, 'Uganda workforce data - raw'!$B$4:$B$619,0), MATCH("Filled Male",'Uganda workforce data - raw'!$A$4:$F$4,0))*INDEX('Mapping cadres'!$B$1:$Z$616,MATCH($B260, 'Mapping cadres'!$B$1:$B$616,0), MATCH(Z$32,'Mapping cadres'!$B$1:$Z$1,0))</f>
        <v>0</v>
      </c>
      <c r="AA260" s="226">
        <f>INDEX('Uganda workforce data - raw'!$A$4:$F$619,MATCH($B260, 'Uganda workforce data - raw'!$B$4:$B$619,0), MATCH("Filled Female",'Uganda workforce data - raw'!$A$4:$F$4,0))*INDEX('Mapping cadres'!$B$1:$Z$616,MATCH($B260, 'Mapping cadres'!$B$1:$B$616,0), MATCH(AA$32,'Mapping cadres'!$B$1:$Z$1,0))</f>
        <v>0</v>
      </c>
      <c r="AB260" s="226">
        <f>INDEX('Uganda workforce data - raw'!$A$4:$F$619,MATCH($B260, 'Uganda workforce data - raw'!$B$4:$B$619,0), MATCH("Filled Female",'Uganda workforce data - raw'!$A$4:$F$4,0))*INDEX('Mapping cadres'!$B$1:$Z$616,MATCH($B260, 'Mapping cadres'!$B$1:$B$616,0), MATCH(AB$32,'Mapping cadres'!$B$1:$Z$1,0))</f>
        <v>0</v>
      </c>
      <c r="AC260" s="226">
        <f>INDEX('Uganda workforce data - raw'!$A$4:$F$619,MATCH($B260, 'Uganda workforce data - raw'!$B$4:$B$619,0), MATCH("Filled Female",'Uganda workforce data - raw'!$A$4:$F$4,0))*INDEX('Mapping cadres'!$B$1:$Z$616,MATCH($B260, 'Mapping cadres'!$B$1:$B$616,0), MATCH(AC$32,'Mapping cadres'!$B$1:$Z$1,0))</f>
        <v>0</v>
      </c>
      <c r="AD260" s="226">
        <f>INDEX('Uganda workforce data - raw'!$A$4:$F$619,MATCH($B260, 'Uganda workforce data - raw'!$B$4:$B$619,0), MATCH("Filled Female",'Uganda workforce data - raw'!$A$4:$F$4,0))*INDEX('Mapping cadres'!$B$1:$Z$616,MATCH($B260, 'Mapping cadres'!$B$1:$B$616,0), MATCH(AD$32,'Mapping cadres'!$B$1:$Z$1,0))</f>
        <v>0</v>
      </c>
      <c r="AE260" s="226">
        <f>INDEX('Uganda workforce data - raw'!$A$4:$F$619,MATCH($B260, 'Uganda workforce data - raw'!$B$4:$B$619,0), MATCH("Filled Female",'Uganda workforce data - raw'!$A$4:$F$4,0))*INDEX('Mapping cadres'!$B$1:$Z$616,MATCH($B260, 'Mapping cadres'!$B$1:$B$616,0), MATCH(AE$32,'Mapping cadres'!$B$1:$Z$1,0))</f>
        <v>0</v>
      </c>
      <c r="AF260" s="226">
        <f>INDEX('Uganda workforce data - raw'!$A$4:$F$619,MATCH($B260, 'Uganda workforce data - raw'!$B$4:$B$619,0), MATCH("Filled Female",'Uganda workforce data - raw'!$A$4:$F$4,0))*INDEX('Mapping cadres'!$B$1:$Z$616,MATCH($B260, 'Mapping cadres'!$B$1:$B$616,0), MATCH(AF$32,'Mapping cadres'!$B$1:$Z$1,0))</f>
        <v>0</v>
      </c>
      <c r="AG260" s="226">
        <f>INDEX('Uganda workforce data - raw'!$A$4:$F$619,MATCH($B260, 'Uganda workforce data - raw'!$B$4:$B$619,0), MATCH("Filled Female",'Uganda workforce data - raw'!$A$4:$F$4,0))*INDEX('Mapping cadres'!$B$1:$Z$616,MATCH($B260, 'Mapping cadres'!$B$1:$B$616,0), MATCH(AG$32,'Mapping cadres'!$B$1:$Z$1,0))</f>
        <v>0</v>
      </c>
      <c r="AH260" s="226">
        <f>INDEX('Uganda workforce data - raw'!$A$4:$F$619,MATCH($B260, 'Uganda workforce data - raw'!$B$4:$B$619,0), MATCH("Filled Female",'Uganda workforce data - raw'!$A$4:$F$4,0))*INDEX('Mapping cadres'!$B$1:$Z$616,MATCH($B260, 'Mapping cadres'!$B$1:$B$616,0), MATCH(AH$32,'Mapping cadres'!$B$1:$Z$1,0))</f>
        <v>0</v>
      </c>
      <c r="AI260" s="226">
        <f>INDEX('Uganda workforce data - raw'!$A$4:$F$619,MATCH($B260, 'Uganda workforce data - raw'!$B$4:$B$619,0), MATCH("Filled Female",'Uganda workforce data - raw'!$A$4:$F$4,0))*INDEX('Mapping cadres'!$B$1:$Z$616,MATCH($B260, 'Mapping cadres'!$B$1:$B$616,0), MATCH(AI$32,'Mapping cadres'!$B$1:$Z$1,0))</f>
        <v>0</v>
      </c>
      <c r="AJ260" s="226">
        <f>INDEX('Uganda workforce data - raw'!$A$4:$F$619,MATCH($B260, 'Uganda workforce data - raw'!$B$4:$B$619,0), MATCH("Filled Female",'Uganda workforce data - raw'!$A$4:$F$4,0))*INDEX('Mapping cadres'!$B$1:$Z$616,MATCH($B260, 'Mapping cadres'!$B$1:$B$616,0), MATCH(AJ$32,'Mapping cadres'!$B$1:$Z$1,0))</f>
        <v>0</v>
      </c>
      <c r="AK260" s="226">
        <f>INDEX('Uganda workforce data - raw'!$A$4:$F$619,MATCH($B260, 'Uganda workforce data - raw'!$B$4:$B$619,0), MATCH("Filled Female",'Uganda workforce data - raw'!$A$4:$F$4,0))*INDEX('Mapping cadres'!$B$1:$Z$616,MATCH($B260, 'Mapping cadres'!$B$1:$B$616,0), MATCH(AK$32,'Mapping cadres'!$B$1:$Z$1,0))</f>
        <v>0</v>
      </c>
      <c r="AL260" s="226">
        <f>INDEX('Uganda workforce data - raw'!$A$4:$F$619,MATCH($B260, 'Uganda workforce data - raw'!$B$4:$B$619,0), MATCH("Filled Female",'Uganda workforce data - raw'!$A$4:$F$4,0))*INDEX('Mapping cadres'!$B$1:$Z$616,MATCH($B260, 'Mapping cadres'!$B$1:$B$616,0), MATCH(AL$32,'Mapping cadres'!$B$1:$Z$1,0))</f>
        <v>0</v>
      </c>
      <c r="AM260" s="226">
        <f>INDEX('Uganda workforce data - raw'!$A$4:$F$619,MATCH($B260, 'Uganda workforce data - raw'!$B$4:$B$619,0), MATCH("Filled Female",'Uganda workforce data - raw'!$A$4:$F$4,0))*INDEX('Mapping cadres'!$B$1:$Z$616,MATCH($B260, 'Mapping cadres'!$B$1:$B$616,0), MATCH(AM$32,'Mapping cadres'!$B$1:$Z$1,0))</f>
        <v>0</v>
      </c>
      <c r="AN260" s="226">
        <f>INDEX('Uganda workforce data - raw'!$A$4:$F$619,MATCH($B260, 'Uganda workforce data - raw'!$B$4:$B$619,0), MATCH("Filled Female",'Uganda workforce data - raw'!$A$4:$F$4,0))*INDEX('Mapping cadres'!$B$1:$Z$616,MATCH($B260, 'Mapping cadres'!$B$1:$B$616,0), MATCH(AN$32,'Mapping cadres'!$B$1:$Z$1,0))</f>
        <v>0</v>
      </c>
      <c r="AO260" s="226">
        <f>INDEX('Uganda workforce data - raw'!$A$4:$F$619,MATCH($B260, 'Uganda workforce data - raw'!$B$4:$B$619,0), MATCH("Filled Female",'Uganda workforce data - raw'!$A$4:$F$4,0))*INDEX('Mapping cadres'!$B$1:$Z$616,MATCH($B260, 'Mapping cadres'!$B$1:$B$616,0), MATCH(AO$32,'Mapping cadres'!$B$1:$Z$1,0))</f>
        <v>0</v>
      </c>
      <c r="AP260" s="226">
        <f>INDEX('Uganda workforce data - raw'!$A$4:$F$619,MATCH($B260, 'Uganda workforce data - raw'!$B$4:$B$619,0), MATCH("Filled Female",'Uganda workforce data - raw'!$A$4:$F$4,0))*INDEX('Mapping cadres'!$B$1:$Z$616,MATCH($B260, 'Mapping cadres'!$B$1:$B$616,0), MATCH(AP$32,'Mapping cadres'!$B$1:$Z$1,0))</f>
        <v>0</v>
      </c>
      <c r="AQ260" s="226">
        <f>INDEX('Uganda workforce data - raw'!$A$4:$F$619,MATCH($B260, 'Uganda workforce data - raw'!$B$4:$B$619,0), MATCH("Filled Female",'Uganda workforce data - raw'!$A$4:$F$4,0))*INDEX('Mapping cadres'!$B$1:$Z$616,MATCH($B260, 'Mapping cadres'!$B$1:$B$616,0), MATCH(AQ$32,'Mapping cadres'!$B$1:$Z$1,0))</f>
        <v>0</v>
      </c>
      <c r="AR260" s="226">
        <f>INDEX('Uganda workforce data - raw'!$A$4:$F$619,MATCH($B260, 'Uganda workforce data - raw'!$B$4:$B$619,0), MATCH("Filled Female",'Uganda workforce data - raw'!$A$4:$F$4,0))*INDEX('Mapping cadres'!$B$1:$Z$616,MATCH($B260, 'Mapping cadres'!$B$1:$B$616,0), MATCH(AR$32,'Mapping cadres'!$B$1:$Z$1,0))</f>
        <v>0</v>
      </c>
      <c r="AS260" s="226">
        <f>INDEX('Uganda workforce data - raw'!$A$4:$F$619,MATCH($B260, 'Uganda workforce data - raw'!$B$4:$B$619,0), MATCH("Filled Female",'Uganda workforce data - raw'!$A$4:$F$4,0))*INDEX('Mapping cadres'!$B$1:$Z$616,MATCH($B260, 'Mapping cadres'!$B$1:$B$616,0), MATCH(AS$32,'Mapping cadres'!$B$1:$Z$1,0))</f>
        <v>0</v>
      </c>
      <c r="AT260" s="226">
        <f>INDEX('Uganda workforce data - raw'!$A$4:$F$619,MATCH($B260, 'Uganda workforce data - raw'!$B$4:$B$619,0), MATCH("Filled Female",'Uganda workforce data - raw'!$A$4:$F$4,0))*INDEX('Mapping cadres'!$B$1:$Z$616,MATCH($B260, 'Mapping cadres'!$B$1:$B$616,0), MATCH(AT$32,'Mapping cadres'!$B$1:$Z$1,0))</f>
        <v>0</v>
      </c>
      <c r="AU260" s="226">
        <f>INDEX('Uganda workforce data - raw'!$A$4:$F$619,MATCH($B260, 'Uganda workforce data - raw'!$B$4:$B$619,0), MATCH("Filled Female",'Uganda workforce data - raw'!$A$4:$F$4,0))*INDEX('Mapping cadres'!$B$1:$Z$616,MATCH($B260, 'Mapping cadres'!$B$1:$B$616,0), MATCH(AU$32,'Mapping cadres'!$B$1:$Z$1,0))</f>
        <v>0</v>
      </c>
      <c r="AV260" s="226">
        <f>INDEX('Uganda workforce data - raw'!$A$4:$F$619,MATCH($B260, 'Uganda workforce data - raw'!$B$4:$B$619,0), MATCH("Filled Female",'Uganda workforce data - raw'!$A$4:$F$4,0))*INDEX('Mapping cadres'!$B$1:$Z$616,MATCH($B260, 'Mapping cadres'!$B$1:$B$616,0), MATCH(AV$32,'Mapping cadres'!$B$1:$Z$1,0))</f>
        <v>0</v>
      </c>
      <c r="AW260" s="226">
        <f>INDEX('Uganda workforce data - raw'!$A$4:$F$619,MATCH($B260, 'Uganda workforce data - raw'!$B$4:$B$619,0), MATCH("Filled Female",'Uganda workforce data - raw'!$A$4:$F$4,0))*INDEX('Mapping cadres'!$B$1:$Z$616,MATCH($B260, 'Mapping cadres'!$B$1:$B$616,0), MATCH(AW$32,'Mapping cadres'!$B$1:$Z$1,0))</f>
        <v>0</v>
      </c>
      <c r="AX260" s="226">
        <f>INDEX('Uganda workforce data - raw'!$A$4:$F$619,MATCH($B260, 'Uganda workforce data - raw'!$B$4:$B$619,0), MATCH("Filled Female",'Uganda workforce data - raw'!$A$4:$F$4,0))*INDEX('Mapping cadres'!$B$1:$Z$616,MATCH($B260, 'Mapping cadres'!$B$1:$B$616,0), MATCH(AX$32,'Mapping cadres'!$B$1:$Z$1,0))</f>
        <v>0</v>
      </c>
      <c r="AY260" s="226">
        <f t="shared" si="77"/>
        <v>1</v>
      </c>
      <c r="AZ260" s="226">
        <f t="shared" si="78"/>
        <v>0</v>
      </c>
      <c r="BA260" s="226">
        <f t="shared" si="79"/>
        <v>0</v>
      </c>
      <c r="BB260" s="226">
        <f t="shared" si="80"/>
        <v>0</v>
      </c>
      <c r="BC260" s="226">
        <f t="shared" si="81"/>
        <v>0</v>
      </c>
      <c r="BD260" s="226">
        <f t="shared" si="82"/>
        <v>0</v>
      </c>
      <c r="BE260" s="226">
        <f t="shared" si="83"/>
        <v>0</v>
      </c>
      <c r="BF260" s="226">
        <f t="shared" si="84"/>
        <v>0</v>
      </c>
      <c r="BG260" s="226">
        <f t="shared" si="85"/>
        <v>0</v>
      </c>
      <c r="BH260" s="226">
        <f t="shared" si="86"/>
        <v>0</v>
      </c>
      <c r="BI260" s="226">
        <f t="shared" si="87"/>
        <v>0</v>
      </c>
      <c r="BJ260" s="226">
        <f t="shared" si="88"/>
        <v>0</v>
      </c>
      <c r="BK260" s="226">
        <f t="shared" si="89"/>
        <v>0</v>
      </c>
      <c r="BL260" s="226">
        <f t="shared" si="90"/>
        <v>0</v>
      </c>
      <c r="BM260" s="226">
        <f t="shared" si="91"/>
        <v>0</v>
      </c>
      <c r="BN260" s="226">
        <f t="shared" si="92"/>
        <v>0</v>
      </c>
      <c r="BO260" s="226">
        <f t="shared" si="93"/>
        <v>0</v>
      </c>
      <c r="BP260" s="226">
        <f t="shared" si="94"/>
        <v>0</v>
      </c>
      <c r="BQ260" s="226">
        <f t="shared" si="95"/>
        <v>0</v>
      </c>
      <c r="BR260" s="226">
        <f t="shared" si="96"/>
        <v>0</v>
      </c>
      <c r="BS260" s="226">
        <f t="shared" si="97"/>
        <v>0</v>
      </c>
      <c r="BT260" s="226">
        <f t="shared" si="98"/>
        <v>0</v>
      </c>
      <c r="BU260" s="226">
        <f t="shared" si="99"/>
        <v>0</v>
      </c>
      <c r="BV260" s="226">
        <f t="shared" si="100"/>
        <v>0</v>
      </c>
    </row>
    <row r="261" spans="1:74">
      <c r="A261" s="226">
        <v>229</v>
      </c>
      <c r="B261" s="226" t="s">
        <v>1533</v>
      </c>
      <c r="C261" s="226">
        <f>INDEX('Uganda workforce data - raw'!$A$4:$F$619,MATCH($B261, 'Uganda workforce data - raw'!$B$4:$B$619,0), MATCH("Filled Male",'Uganda workforce data - raw'!$A$4:$F$4,0))*INDEX('Mapping cadres'!$B$1:$Z$616,MATCH($B261, 'Mapping cadres'!$B$1:$B$616,0), MATCH(C$32,'Mapping cadres'!$B$1:$Z$1,0))</f>
        <v>3</v>
      </c>
      <c r="D261" s="226">
        <f>INDEX('Uganda workforce data - raw'!$A$4:$F$619,MATCH($B261, 'Uganda workforce data - raw'!$B$4:$B$619,0), MATCH("Filled Male",'Uganda workforce data - raw'!$A$4:$F$4,0))*INDEX('Mapping cadres'!$B$1:$Z$616,MATCH($B261, 'Mapping cadres'!$B$1:$B$616,0), MATCH(D$32,'Mapping cadres'!$B$1:$Z$1,0))</f>
        <v>0</v>
      </c>
      <c r="E261" s="226">
        <f>INDEX('Uganda workforce data - raw'!$A$4:$F$619,MATCH($B261, 'Uganda workforce data - raw'!$B$4:$B$619,0), MATCH("Filled Male",'Uganda workforce data - raw'!$A$4:$F$4,0))*INDEX('Mapping cadres'!$B$1:$Z$616,MATCH($B261, 'Mapping cadres'!$B$1:$B$616,0), MATCH(E$32,'Mapping cadres'!$B$1:$Z$1,0))</f>
        <v>0</v>
      </c>
      <c r="F261" s="226">
        <f>INDEX('Uganda workforce data - raw'!$A$4:$F$619,MATCH($B261, 'Uganda workforce data - raw'!$B$4:$B$619,0), MATCH("Filled Male",'Uganda workforce data - raw'!$A$4:$F$4,0))*INDEX('Mapping cadres'!$B$1:$Z$616,MATCH($B261, 'Mapping cadres'!$B$1:$B$616,0), MATCH(F$32,'Mapping cadres'!$B$1:$Z$1,0))</f>
        <v>0</v>
      </c>
      <c r="G261" s="226">
        <f>INDEX('Uganda workforce data - raw'!$A$4:$F$619,MATCH($B261, 'Uganda workforce data - raw'!$B$4:$B$619,0), MATCH("Filled Male",'Uganda workforce data - raw'!$A$4:$F$4,0))*INDEX('Mapping cadres'!$B$1:$Z$616,MATCH($B261, 'Mapping cadres'!$B$1:$B$616,0), MATCH(G$32,'Mapping cadres'!$B$1:$Z$1,0))</f>
        <v>0</v>
      </c>
      <c r="H261" s="226">
        <f>INDEX('Uganda workforce data - raw'!$A$4:$F$619,MATCH($B261, 'Uganda workforce data - raw'!$B$4:$B$619,0), MATCH("Filled Male",'Uganda workforce data - raw'!$A$4:$F$4,0))*INDEX('Mapping cadres'!$B$1:$Z$616,MATCH($B261, 'Mapping cadres'!$B$1:$B$616,0), MATCH(H$32,'Mapping cadres'!$B$1:$Z$1,0))</f>
        <v>0</v>
      </c>
      <c r="I261" s="226">
        <f>INDEX('Uganda workforce data - raw'!$A$4:$F$619,MATCH($B261, 'Uganda workforce data - raw'!$B$4:$B$619,0), MATCH("Filled Male",'Uganda workforce data - raw'!$A$4:$F$4,0))*INDEX('Mapping cadres'!$B$1:$Z$616,MATCH($B261, 'Mapping cadres'!$B$1:$B$616,0), MATCH(I$32,'Mapping cadres'!$B$1:$Z$1,0))</f>
        <v>0</v>
      </c>
      <c r="J261" s="226">
        <f>INDEX('Uganda workforce data - raw'!$A$4:$F$619,MATCH($B261, 'Uganda workforce data - raw'!$B$4:$B$619,0), MATCH("Filled Male",'Uganda workforce data - raw'!$A$4:$F$4,0))*INDEX('Mapping cadres'!$B$1:$Z$616,MATCH($B261, 'Mapping cadres'!$B$1:$B$616,0), MATCH(J$32,'Mapping cadres'!$B$1:$Z$1,0))</f>
        <v>0</v>
      </c>
      <c r="K261" s="226">
        <f>INDEX('Uganda workforce data - raw'!$A$4:$F$619,MATCH($B261, 'Uganda workforce data - raw'!$B$4:$B$619,0), MATCH("Filled Male",'Uganda workforce data - raw'!$A$4:$F$4,0))*INDEX('Mapping cadres'!$B$1:$Z$616,MATCH($B261, 'Mapping cadres'!$B$1:$B$616,0), MATCH(K$32,'Mapping cadres'!$B$1:$Z$1,0))</f>
        <v>0</v>
      </c>
      <c r="L261" s="226">
        <f>INDEX('Uganda workforce data - raw'!$A$4:$F$619,MATCH($B261, 'Uganda workforce data - raw'!$B$4:$B$619,0), MATCH("Filled Male",'Uganda workforce data - raw'!$A$4:$F$4,0))*INDEX('Mapping cadres'!$B$1:$Z$616,MATCH($B261, 'Mapping cadres'!$B$1:$B$616,0), MATCH(L$32,'Mapping cadres'!$B$1:$Z$1,0))</f>
        <v>0</v>
      </c>
      <c r="M261" s="226">
        <f>INDEX('Uganda workforce data - raw'!$A$4:$F$619,MATCH($B261, 'Uganda workforce data - raw'!$B$4:$B$619,0), MATCH("Filled Male",'Uganda workforce data - raw'!$A$4:$F$4,0))*INDEX('Mapping cadres'!$B$1:$Z$616,MATCH($B261, 'Mapping cadres'!$B$1:$B$616,0), MATCH(M$32,'Mapping cadres'!$B$1:$Z$1,0))</f>
        <v>0</v>
      </c>
      <c r="N261" s="226">
        <f>INDEX('Uganda workforce data - raw'!$A$4:$F$619,MATCH($B261, 'Uganda workforce data - raw'!$B$4:$B$619,0), MATCH("Filled Male",'Uganda workforce data - raw'!$A$4:$F$4,0))*INDEX('Mapping cadres'!$B$1:$Z$616,MATCH($B261, 'Mapping cadres'!$B$1:$B$616,0), MATCH(N$32,'Mapping cadres'!$B$1:$Z$1,0))</f>
        <v>0</v>
      </c>
      <c r="O261" s="226">
        <f>INDEX('Uganda workforce data - raw'!$A$4:$F$619,MATCH($B261, 'Uganda workforce data - raw'!$B$4:$B$619,0), MATCH("Filled Male",'Uganda workforce data - raw'!$A$4:$F$4,0))*INDEX('Mapping cadres'!$B$1:$Z$616,MATCH($B261, 'Mapping cadres'!$B$1:$B$616,0), MATCH(O$32,'Mapping cadres'!$B$1:$Z$1,0))</f>
        <v>0</v>
      </c>
      <c r="P261" s="226">
        <f>INDEX('Uganda workforce data - raw'!$A$4:$F$619,MATCH($B261, 'Uganda workforce data - raw'!$B$4:$B$619,0), MATCH("Filled Male",'Uganda workforce data - raw'!$A$4:$F$4,0))*INDEX('Mapping cadres'!$B$1:$Z$616,MATCH($B261, 'Mapping cadres'!$B$1:$B$616,0), MATCH(P$32,'Mapping cadres'!$B$1:$Z$1,0))</f>
        <v>0</v>
      </c>
      <c r="Q261" s="226">
        <f>INDEX('Uganda workforce data - raw'!$A$4:$F$619,MATCH($B261, 'Uganda workforce data - raw'!$B$4:$B$619,0), MATCH("Filled Male",'Uganda workforce data - raw'!$A$4:$F$4,0))*INDEX('Mapping cadres'!$B$1:$Z$616,MATCH($B261, 'Mapping cadres'!$B$1:$B$616,0), MATCH(Q$32,'Mapping cadres'!$B$1:$Z$1,0))</f>
        <v>0</v>
      </c>
      <c r="R261" s="226">
        <f>INDEX('Uganda workforce data - raw'!$A$4:$F$619,MATCH($B261, 'Uganda workforce data - raw'!$B$4:$B$619,0), MATCH("Filled Male",'Uganda workforce data - raw'!$A$4:$F$4,0))*INDEX('Mapping cadres'!$B$1:$Z$616,MATCH($B261, 'Mapping cadres'!$B$1:$B$616,0), MATCH(R$32,'Mapping cadres'!$B$1:$Z$1,0))</f>
        <v>0</v>
      </c>
      <c r="S261" s="226">
        <f>INDEX('Uganda workforce data - raw'!$A$4:$F$619,MATCH($B261, 'Uganda workforce data - raw'!$B$4:$B$619,0), MATCH("Filled Male",'Uganda workforce data - raw'!$A$4:$F$4,0))*INDEX('Mapping cadres'!$B$1:$Z$616,MATCH($B261, 'Mapping cadres'!$B$1:$B$616,0), MATCH(S$32,'Mapping cadres'!$B$1:$Z$1,0))</f>
        <v>0</v>
      </c>
      <c r="T261" s="226">
        <f>INDEX('Uganda workforce data - raw'!$A$4:$F$619,MATCH($B261, 'Uganda workforce data - raw'!$B$4:$B$619,0), MATCH("Filled Male",'Uganda workforce data - raw'!$A$4:$F$4,0))*INDEX('Mapping cadres'!$B$1:$Z$616,MATCH($B261, 'Mapping cadres'!$B$1:$B$616,0), MATCH(T$32,'Mapping cadres'!$B$1:$Z$1,0))</f>
        <v>0</v>
      </c>
      <c r="U261" s="226">
        <f>INDEX('Uganda workforce data - raw'!$A$4:$F$619,MATCH($B261, 'Uganda workforce data - raw'!$B$4:$B$619,0), MATCH("Filled Male",'Uganda workforce data - raw'!$A$4:$F$4,0))*INDEX('Mapping cadres'!$B$1:$Z$616,MATCH($B261, 'Mapping cadres'!$B$1:$B$616,0), MATCH(U$32,'Mapping cadres'!$B$1:$Z$1,0))</f>
        <v>0</v>
      </c>
      <c r="V261" s="226">
        <f>INDEX('Uganda workforce data - raw'!$A$4:$F$619,MATCH($B261, 'Uganda workforce data - raw'!$B$4:$B$619,0), MATCH("Filled Male",'Uganda workforce data - raw'!$A$4:$F$4,0))*INDEX('Mapping cadres'!$B$1:$Z$616,MATCH($B261, 'Mapping cadres'!$B$1:$B$616,0), MATCH(V$32,'Mapping cadres'!$B$1:$Z$1,0))</f>
        <v>0</v>
      </c>
      <c r="W261" s="226">
        <f>INDEX('Uganda workforce data - raw'!$A$4:$F$619,MATCH($B261, 'Uganda workforce data - raw'!$B$4:$B$619,0), MATCH("Filled Male",'Uganda workforce data - raw'!$A$4:$F$4,0))*INDEX('Mapping cadres'!$B$1:$Z$616,MATCH($B261, 'Mapping cadres'!$B$1:$B$616,0), MATCH(W$32,'Mapping cadres'!$B$1:$Z$1,0))</f>
        <v>0</v>
      </c>
      <c r="X261" s="226">
        <f>INDEX('Uganda workforce data - raw'!$A$4:$F$619,MATCH($B261, 'Uganda workforce data - raw'!$B$4:$B$619,0), MATCH("Filled Male",'Uganda workforce data - raw'!$A$4:$F$4,0))*INDEX('Mapping cadres'!$B$1:$Z$616,MATCH($B261, 'Mapping cadres'!$B$1:$B$616,0), MATCH(X$32,'Mapping cadres'!$B$1:$Z$1,0))</f>
        <v>0</v>
      </c>
      <c r="Y261" s="226">
        <f>INDEX('Uganda workforce data - raw'!$A$4:$F$619,MATCH($B261, 'Uganda workforce data - raw'!$B$4:$B$619,0), MATCH("Filled Male",'Uganda workforce data - raw'!$A$4:$F$4,0))*INDEX('Mapping cadres'!$B$1:$Z$616,MATCH($B261, 'Mapping cadres'!$B$1:$B$616,0), MATCH(Y$32,'Mapping cadres'!$B$1:$Z$1,0))</f>
        <v>0</v>
      </c>
      <c r="Z261" s="226">
        <f>INDEX('Uganda workforce data - raw'!$A$4:$F$619,MATCH($B261, 'Uganda workforce data - raw'!$B$4:$B$619,0), MATCH("Filled Male",'Uganda workforce data - raw'!$A$4:$F$4,0))*INDEX('Mapping cadres'!$B$1:$Z$616,MATCH($B261, 'Mapping cadres'!$B$1:$B$616,0), MATCH(Z$32,'Mapping cadres'!$B$1:$Z$1,0))</f>
        <v>0</v>
      </c>
      <c r="AA261" s="226">
        <f>INDEX('Uganda workforce data - raw'!$A$4:$F$619,MATCH($B261, 'Uganda workforce data - raw'!$B$4:$B$619,0), MATCH("Filled Female",'Uganda workforce data - raw'!$A$4:$F$4,0))*INDEX('Mapping cadres'!$B$1:$Z$616,MATCH($B261, 'Mapping cadres'!$B$1:$B$616,0), MATCH(AA$32,'Mapping cadres'!$B$1:$Z$1,0))</f>
        <v>0</v>
      </c>
      <c r="AB261" s="226">
        <f>INDEX('Uganda workforce data - raw'!$A$4:$F$619,MATCH($B261, 'Uganda workforce data - raw'!$B$4:$B$619,0), MATCH("Filled Female",'Uganda workforce data - raw'!$A$4:$F$4,0))*INDEX('Mapping cadres'!$B$1:$Z$616,MATCH($B261, 'Mapping cadres'!$B$1:$B$616,0), MATCH(AB$32,'Mapping cadres'!$B$1:$Z$1,0))</f>
        <v>0</v>
      </c>
      <c r="AC261" s="226">
        <f>INDEX('Uganda workforce data - raw'!$A$4:$F$619,MATCH($B261, 'Uganda workforce data - raw'!$B$4:$B$619,0), MATCH("Filled Female",'Uganda workforce data - raw'!$A$4:$F$4,0))*INDEX('Mapping cadres'!$B$1:$Z$616,MATCH($B261, 'Mapping cadres'!$B$1:$B$616,0), MATCH(AC$32,'Mapping cadres'!$B$1:$Z$1,0))</f>
        <v>0</v>
      </c>
      <c r="AD261" s="226">
        <f>INDEX('Uganda workforce data - raw'!$A$4:$F$619,MATCH($B261, 'Uganda workforce data - raw'!$B$4:$B$619,0), MATCH("Filled Female",'Uganda workforce data - raw'!$A$4:$F$4,0))*INDEX('Mapping cadres'!$B$1:$Z$616,MATCH($B261, 'Mapping cadres'!$B$1:$B$616,0), MATCH(AD$32,'Mapping cadres'!$B$1:$Z$1,0))</f>
        <v>0</v>
      </c>
      <c r="AE261" s="226">
        <f>INDEX('Uganda workforce data - raw'!$A$4:$F$619,MATCH($B261, 'Uganda workforce data - raw'!$B$4:$B$619,0), MATCH("Filled Female",'Uganda workforce data - raw'!$A$4:$F$4,0))*INDEX('Mapping cadres'!$B$1:$Z$616,MATCH($B261, 'Mapping cadres'!$B$1:$B$616,0), MATCH(AE$32,'Mapping cadres'!$B$1:$Z$1,0))</f>
        <v>0</v>
      </c>
      <c r="AF261" s="226">
        <f>INDEX('Uganda workforce data - raw'!$A$4:$F$619,MATCH($B261, 'Uganda workforce data - raw'!$B$4:$B$619,0), MATCH("Filled Female",'Uganda workforce data - raw'!$A$4:$F$4,0))*INDEX('Mapping cadres'!$B$1:$Z$616,MATCH($B261, 'Mapping cadres'!$B$1:$B$616,0), MATCH(AF$32,'Mapping cadres'!$B$1:$Z$1,0))</f>
        <v>0</v>
      </c>
      <c r="AG261" s="226">
        <f>INDEX('Uganda workforce data - raw'!$A$4:$F$619,MATCH($B261, 'Uganda workforce data - raw'!$B$4:$B$619,0), MATCH("Filled Female",'Uganda workforce data - raw'!$A$4:$F$4,0))*INDEX('Mapping cadres'!$B$1:$Z$616,MATCH($B261, 'Mapping cadres'!$B$1:$B$616,0), MATCH(AG$32,'Mapping cadres'!$B$1:$Z$1,0))</f>
        <v>0</v>
      </c>
      <c r="AH261" s="226">
        <f>INDEX('Uganda workforce data - raw'!$A$4:$F$619,MATCH($B261, 'Uganda workforce data - raw'!$B$4:$B$619,0), MATCH("Filled Female",'Uganda workforce data - raw'!$A$4:$F$4,0))*INDEX('Mapping cadres'!$B$1:$Z$616,MATCH($B261, 'Mapping cadres'!$B$1:$B$616,0), MATCH(AH$32,'Mapping cadres'!$B$1:$Z$1,0))</f>
        <v>0</v>
      </c>
      <c r="AI261" s="226">
        <f>INDEX('Uganda workforce data - raw'!$A$4:$F$619,MATCH($B261, 'Uganda workforce data - raw'!$B$4:$B$619,0), MATCH("Filled Female",'Uganda workforce data - raw'!$A$4:$F$4,0))*INDEX('Mapping cadres'!$B$1:$Z$616,MATCH($B261, 'Mapping cadres'!$B$1:$B$616,0), MATCH(AI$32,'Mapping cadres'!$B$1:$Z$1,0))</f>
        <v>0</v>
      </c>
      <c r="AJ261" s="226">
        <f>INDEX('Uganda workforce data - raw'!$A$4:$F$619,MATCH($B261, 'Uganda workforce data - raw'!$B$4:$B$619,0), MATCH("Filled Female",'Uganda workforce data - raw'!$A$4:$F$4,0))*INDEX('Mapping cadres'!$B$1:$Z$616,MATCH($B261, 'Mapping cadres'!$B$1:$B$616,0), MATCH(AJ$32,'Mapping cadres'!$B$1:$Z$1,0))</f>
        <v>0</v>
      </c>
      <c r="AK261" s="226">
        <f>INDEX('Uganda workforce data - raw'!$A$4:$F$619,MATCH($B261, 'Uganda workforce data - raw'!$B$4:$B$619,0), MATCH("Filled Female",'Uganda workforce data - raw'!$A$4:$F$4,0))*INDEX('Mapping cadres'!$B$1:$Z$616,MATCH($B261, 'Mapping cadres'!$B$1:$B$616,0), MATCH(AK$32,'Mapping cadres'!$B$1:$Z$1,0))</f>
        <v>0</v>
      </c>
      <c r="AL261" s="226">
        <f>INDEX('Uganda workforce data - raw'!$A$4:$F$619,MATCH($B261, 'Uganda workforce data - raw'!$B$4:$B$619,0), MATCH("Filled Female",'Uganda workforce data - raw'!$A$4:$F$4,0))*INDEX('Mapping cadres'!$B$1:$Z$616,MATCH($B261, 'Mapping cadres'!$B$1:$B$616,0), MATCH(AL$32,'Mapping cadres'!$B$1:$Z$1,0))</f>
        <v>0</v>
      </c>
      <c r="AM261" s="226">
        <f>INDEX('Uganda workforce data - raw'!$A$4:$F$619,MATCH($B261, 'Uganda workforce data - raw'!$B$4:$B$619,0), MATCH("Filled Female",'Uganda workforce data - raw'!$A$4:$F$4,0))*INDEX('Mapping cadres'!$B$1:$Z$616,MATCH($B261, 'Mapping cadres'!$B$1:$B$616,0), MATCH(AM$32,'Mapping cadres'!$B$1:$Z$1,0))</f>
        <v>0</v>
      </c>
      <c r="AN261" s="226">
        <f>INDEX('Uganda workforce data - raw'!$A$4:$F$619,MATCH($B261, 'Uganda workforce data - raw'!$B$4:$B$619,0), MATCH("Filled Female",'Uganda workforce data - raw'!$A$4:$F$4,0))*INDEX('Mapping cadres'!$B$1:$Z$616,MATCH($B261, 'Mapping cadres'!$B$1:$B$616,0), MATCH(AN$32,'Mapping cadres'!$B$1:$Z$1,0))</f>
        <v>0</v>
      </c>
      <c r="AO261" s="226">
        <f>INDEX('Uganda workforce data - raw'!$A$4:$F$619,MATCH($B261, 'Uganda workforce data - raw'!$B$4:$B$619,0), MATCH("Filled Female",'Uganda workforce data - raw'!$A$4:$F$4,0))*INDEX('Mapping cadres'!$B$1:$Z$616,MATCH($B261, 'Mapping cadres'!$B$1:$B$616,0), MATCH(AO$32,'Mapping cadres'!$B$1:$Z$1,0))</f>
        <v>0</v>
      </c>
      <c r="AP261" s="226">
        <f>INDEX('Uganda workforce data - raw'!$A$4:$F$619,MATCH($B261, 'Uganda workforce data - raw'!$B$4:$B$619,0), MATCH("Filled Female",'Uganda workforce data - raw'!$A$4:$F$4,0))*INDEX('Mapping cadres'!$B$1:$Z$616,MATCH($B261, 'Mapping cadres'!$B$1:$B$616,0), MATCH(AP$32,'Mapping cadres'!$B$1:$Z$1,0))</f>
        <v>0</v>
      </c>
      <c r="AQ261" s="226">
        <f>INDEX('Uganda workforce data - raw'!$A$4:$F$619,MATCH($B261, 'Uganda workforce data - raw'!$B$4:$B$619,0), MATCH("Filled Female",'Uganda workforce data - raw'!$A$4:$F$4,0))*INDEX('Mapping cadres'!$B$1:$Z$616,MATCH($B261, 'Mapping cadres'!$B$1:$B$616,0), MATCH(AQ$32,'Mapping cadres'!$B$1:$Z$1,0))</f>
        <v>0</v>
      </c>
      <c r="AR261" s="226">
        <f>INDEX('Uganda workforce data - raw'!$A$4:$F$619,MATCH($B261, 'Uganda workforce data - raw'!$B$4:$B$619,0), MATCH("Filled Female",'Uganda workforce data - raw'!$A$4:$F$4,0))*INDEX('Mapping cadres'!$B$1:$Z$616,MATCH($B261, 'Mapping cadres'!$B$1:$B$616,0), MATCH(AR$32,'Mapping cadres'!$B$1:$Z$1,0))</f>
        <v>0</v>
      </c>
      <c r="AS261" s="226">
        <f>INDEX('Uganda workforce data - raw'!$A$4:$F$619,MATCH($B261, 'Uganda workforce data - raw'!$B$4:$B$619,0), MATCH("Filled Female",'Uganda workforce data - raw'!$A$4:$F$4,0))*INDEX('Mapping cadres'!$B$1:$Z$616,MATCH($B261, 'Mapping cadres'!$B$1:$B$616,0), MATCH(AS$32,'Mapping cadres'!$B$1:$Z$1,0))</f>
        <v>0</v>
      </c>
      <c r="AT261" s="226">
        <f>INDEX('Uganda workforce data - raw'!$A$4:$F$619,MATCH($B261, 'Uganda workforce data - raw'!$B$4:$B$619,0), MATCH("Filled Female",'Uganda workforce data - raw'!$A$4:$F$4,0))*INDEX('Mapping cadres'!$B$1:$Z$616,MATCH($B261, 'Mapping cadres'!$B$1:$B$616,0), MATCH(AT$32,'Mapping cadres'!$B$1:$Z$1,0))</f>
        <v>0</v>
      </c>
      <c r="AU261" s="226">
        <f>INDEX('Uganda workforce data - raw'!$A$4:$F$619,MATCH($B261, 'Uganda workforce data - raw'!$B$4:$B$619,0), MATCH("Filled Female",'Uganda workforce data - raw'!$A$4:$F$4,0))*INDEX('Mapping cadres'!$B$1:$Z$616,MATCH($B261, 'Mapping cadres'!$B$1:$B$616,0), MATCH(AU$32,'Mapping cadres'!$B$1:$Z$1,0))</f>
        <v>0</v>
      </c>
      <c r="AV261" s="226">
        <f>INDEX('Uganda workforce data - raw'!$A$4:$F$619,MATCH($B261, 'Uganda workforce data - raw'!$B$4:$B$619,0), MATCH("Filled Female",'Uganda workforce data - raw'!$A$4:$F$4,0))*INDEX('Mapping cadres'!$B$1:$Z$616,MATCH($B261, 'Mapping cadres'!$B$1:$B$616,0), MATCH(AV$32,'Mapping cadres'!$B$1:$Z$1,0))</f>
        <v>0</v>
      </c>
      <c r="AW261" s="226">
        <f>INDEX('Uganda workforce data - raw'!$A$4:$F$619,MATCH($B261, 'Uganda workforce data - raw'!$B$4:$B$619,0), MATCH("Filled Female",'Uganda workforce data - raw'!$A$4:$F$4,0))*INDEX('Mapping cadres'!$B$1:$Z$616,MATCH($B261, 'Mapping cadres'!$B$1:$B$616,0), MATCH(AW$32,'Mapping cadres'!$B$1:$Z$1,0))</f>
        <v>0</v>
      </c>
      <c r="AX261" s="226">
        <f>INDEX('Uganda workforce data - raw'!$A$4:$F$619,MATCH($B261, 'Uganda workforce data - raw'!$B$4:$B$619,0), MATCH("Filled Female",'Uganda workforce data - raw'!$A$4:$F$4,0))*INDEX('Mapping cadres'!$B$1:$Z$616,MATCH($B261, 'Mapping cadres'!$B$1:$B$616,0), MATCH(AX$32,'Mapping cadres'!$B$1:$Z$1,0))</f>
        <v>0</v>
      </c>
      <c r="AY261" s="226">
        <f t="shared" si="77"/>
        <v>3</v>
      </c>
      <c r="AZ261" s="226">
        <f t="shared" si="78"/>
        <v>0</v>
      </c>
      <c r="BA261" s="226">
        <f t="shared" si="79"/>
        <v>0</v>
      </c>
      <c r="BB261" s="226">
        <f t="shared" si="80"/>
        <v>0</v>
      </c>
      <c r="BC261" s="226">
        <f t="shared" si="81"/>
        <v>0</v>
      </c>
      <c r="BD261" s="226">
        <f t="shared" si="82"/>
        <v>0</v>
      </c>
      <c r="BE261" s="226">
        <f t="shared" si="83"/>
        <v>0</v>
      </c>
      <c r="BF261" s="226">
        <f t="shared" si="84"/>
        <v>0</v>
      </c>
      <c r="BG261" s="226">
        <f t="shared" si="85"/>
        <v>0</v>
      </c>
      <c r="BH261" s="226">
        <f t="shared" si="86"/>
        <v>0</v>
      </c>
      <c r="BI261" s="226">
        <f t="shared" si="87"/>
        <v>0</v>
      </c>
      <c r="BJ261" s="226">
        <f t="shared" si="88"/>
        <v>0</v>
      </c>
      <c r="BK261" s="226">
        <f t="shared" si="89"/>
        <v>0</v>
      </c>
      <c r="BL261" s="226">
        <f t="shared" si="90"/>
        <v>0</v>
      </c>
      <c r="BM261" s="226">
        <f t="shared" si="91"/>
        <v>0</v>
      </c>
      <c r="BN261" s="226">
        <f t="shared" si="92"/>
        <v>0</v>
      </c>
      <c r="BO261" s="226">
        <f t="shared" si="93"/>
        <v>0</v>
      </c>
      <c r="BP261" s="226">
        <f t="shared" si="94"/>
        <v>0</v>
      </c>
      <c r="BQ261" s="226">
        <f t="shared" si="95"/>
        <v>0</v>
      </c>
      <c r="BR261" s="226">
        <f t="shared" si="96"/>
        <v>0</v>
      </c>
      <c r="BS261" s="226">
        <f t="shared" si="97"/>
        <v>0</v>
      </c>
      <c r="BT261" s="226">
        <f t="shared" si="98"/>
        <v>0</v>
      </c>
      <c r="BU261" s="226">
        <f t="shared" si="99"/>
        <v>0</v>
      </c>
      <c r="BV261" s="226">
        <f t="shared" si="100"/>
        <v>0</v>
      </c>
    </row>
    <row r="262" spans="1:74">
      <c r="A262" s="226">
        <v>230</v>
      </c>
      <c r="B262" s="226" t="s">
        <v>1534</v>
      </c>
      <c r="C262" s="226">
        <f>INDEX('Uganda workforce data - raw'!$A$4:$F$619,MATCH($B262, 'Uganda workforce data - raw'!$B$4:$B$619,0), MATCH("Filled Male",'Uganda workforce data - raw'!$A$4:$F$4,0))*INDEX('Mapping cadres'!$B$1:$Z$616,MATCH($B262, 'Mapping cadres'!$B$1:$B$616,0), MATCH(C$32,'Mapping cadres'!$B$1:$Z$1,0))</f>
        <v>0</v>
      </c>
      <c r="D262" s="226">
        <f>INDEX('Uganda workforce data - raw'!$A$4:$F$619,MATCH($B262, 'Uganda workforce data - raw'!$B$4:$B$619,0), MATCH("Filled Male",'Uganda workforce data - raw'!$A$4:$F$4,0))*INDEX('Mapping cadres'!$B$1:$Z$616,MATCH($B262, 'Mapping cadres'!$B$1:$B$616,0), MATCH(D$32,'Mapping cadres'!$B$1:$Z$1,0))</f>
        <v>0</v>
      </c>
      <c r="E262" s="226">
        <f>INDEX('Uganda workforce data - raw'!$A$4:$F$619,MATCH($B262, 'Uganda workforce data - raw'!$B$4:$B$619,0), MATCH("Filled Male",'Uganda workforce data - raw'!$A$4:$F$4,0))*INDEX('Mapping cadres'!$B$1:$Z$616,MATCH($B262, 'Mapping cadres'!$B$1:$B$616,0), MATCH(E$32,'Mapping cadres'!$B$1:$Z$1,0))</f>
        <v>0</v>
      </c>
      <c r="F262" s="226">
        <f>INDEX('Uganda workforce data - raw'!$A$4:$F$619,MATCH($B262, 'Uganda workforce data - raw'!$B$4:$B$619,0), MATCH("Filled Male",'Uganda workforce data - raw'!$A$4:$F$4,0))*INDEX('Mapping cadres'!$B$1:$Z$616,MATCH($B262, 'Mapping cadres'!$B$1:$B$616,0), MATCH(F$32,'Mapping cadres'!$B$1:$Z$1,0))</f>
        <v>0</v>
      </c>
      <c r="G262" s="226">
        <f>INDEX('Uganda workforce data - raw'!$A$4:$F$619,MATCH($B262, 'Uganda workforce data - raw'!$B$4:$B$619,0), MATCH("Filled Male",'Uganda workforce data - raw'!$A$4:$F$4,0))*INDEX('Mapping cadres'!$B$1:$Z$616,MATCH($B262, 'Mapping cadres'!$B$1:$B$616,0), MATCH(G$32,'Mapping cadres'!$B$1:$Z$1,0))</f>
        <v>0</v>
      </c>
      <c r="H262" s="226">
        <f>INDEX('Uganda workforce data - raw'!$A$4:$F$619,MATCH($B262, 'Uganda workforce data - raw'!$B$4:$B$619,0), MATCH("Filled Male",'Uganda workforce data - raw'!$A$4:$F$4,0))*INDEX('Mapping cadres'!$B$1:$Z$616,MATCH($B262, 'Mapping cadres'!$B$1:$B$616,0), MATCH(H$32,'Mapping cadres'!$B$1:$Z$1,0))</f>
        <v>0</v>
      </c>
      <c r="I262" s="226">
        <f>INDEX('Uganda workforce data - raw'!$A$4:$F$619,MATCH($B262, 'Uganda workforce data - raw'!$B$4:$B$619,0), MATCH("Filled Male",'Uganda workforce data - raw'!$A$4:$F$4,0))*INDEX('Mapping cadres'!$B$1:$Z$616,MATCH($B262, 'Mapping cadres'!$B$1:$B$616,0), MATCH(I$32,'Mapping cadres'!$B$1:$Z$1,0))</f>
        <v>0</v>
      </c>
      <c r="J262" s="226">
        <f>INDEX('Uganda workforce data - raw'!$A$4:$F$619,MATCH($B262, 'Uganda workforce data - raw'!$B$4:$B$619,0), MATCH("Filled Male",'Uganda workforce data - raw'!$A$4:$F$4,0))*INDEX('Mapping cadres'!$B$1:$Z$616,MATCH($B262, 'Mapping cadres'!$B$1:$B$616,0), MATCH(J$32,'Mapping cadres'!$B$1:$Z$1,0))</f>
        <v>0</v>
      </c>
      <c r="K262" s="226">
        <f>INDEX('Uganda workforce data - raw'!$A$4:$F$619,MATCH($B262, 'Uganda workforce data - raw'!$B$4:$B$619,0), MATCH("Filled Male",'Uganda workforce data - raw'!$A$4:$F$4,0))*INDEX('Mapping cadres'!$B$1:$Z$616,MATCH($B262, 'Mapping cadres'!$B$1:$B$616,0), MATCH(K$32,'Mapping cadres'!$B$1:$Z$1,0))</f>
        <v>0</v>
      </c>
      <c r="L262" s="226">
        <f>INDEX('Uganda workforce data - raw'!$A$4:$F$619,MATCH($B262, 'Uganda workforce data - raw'!$B$4:$B$619,0), MATCH("Filled Male",'Uganda workforce data - raw'!$A$4:$F$4,0))*INDEX('Mapping cadres'!$B$1:$Z$616,MATCH($B262, 'Mapping cadres'!$B$1:$B$616,0), MATCH(L$32,'Mapping cadres'!$B$1:$Z$1,0))</f>
        <v>0</v>
      </c>
      <c r="M262" s="226">
        <f>INDEX('Uganda workforce data - raw'!$A$4:$F$619,MATCH($B262, 'Uganda workforce data - raw'!$B$4:$B$619,0), MATCH("Filled Male",'Uganda workforce data - raw'!$A$4:$F$4,0))*INDEX('Mapping cadres'!$B$1:$Z$616,MATCH($B262, 'Mapping cadres'!$B$1:$B$616,0), MATCH(M$32,'Mapping cadres'!$B$1:$Z$1,0))</f>
        <v>0</v>
      </c>
      <c r="N262" s="226">
        <f>INDEX('Uganda workforce data - raw'!$A$4:$F$619,MATCH($B262, 'Uganda workforce data - raw'!$B$4:$B$619,0), MATCH("Filled Male",'Uganda workforce data - raw'!$A$4:$F$4,0))*INDEX('Mapping cadres'!$B$1:$Z$616,MATCH($B262, 'Mapping cadres'!$B$1:$B$616,0), MATCH(N$32,'Mapping cadres'!$B$1:$Z$1,0))</f>
        <v>0</v>
      </c>
      <c r="O262" s="226">
        <f>INDEX('Uganda workforce data - raw'!$A$4:$F$619,MATCH($B262, 'Uganda workforce data - raw'!$B$4:$B$619,0), MATCH("Filled Male",'Uganda workforce data - raw'!$A$4:$F$4,0))*INDEX('Mapping cadres'!$B$1:$Z$616,MATCH($B262, 'Mapping cadres'!$B$1:$B$616,0), MATCH(O$32,'Mapping cadres'!$B$1:$Z$1,0))</f>
        <v>0</v>
      </c>
      <c r="P262" s="226">
        <f>INDEX('Uganda workforce data - raw'!$A$4:$F$619,MATCH($B262, 'Uganda workforce data - raw'!$B$4:$B$619,0), MATCH("Filled Male",'Uganda workforce data - raw'!$A$4:$F$4,0))*INDEX('Mapping cadres'!$B$1:$Z$616,MATCH($B262, 'Mapping cadres'!$B$1:$B$616,0), MATCH(P$32,'Mapping cadres'!$B$1:$Z$1,0))</f>
        <v>0</v>
      </c>
      <c r="Q262" s="226">
        <f>INDEX('Uganda workforce data - raw'!$A$4:$F$619,MATCH($B262, 'Uganda workforce data - raw'!$B$4:$B$619,0), MATCH("Filled Male",'Uganda workforce data - raw'!$A$4:$F$4,0))*INDEX('Mapping cadres'!$B$1:$Z$616,MATCH($B262, 'Mapping cadres'!$B$1:$B$616,0), MATCH(Q$32,'Mapping cadres'!$B$1:$Z$1,0))</f>
        <v>0</v>
      </c>
      <c r="R262" s="226">
        <f>INDEX('Uganda workforce data - raw'!$A$4:$F$619,MATCH($B262, 'Uganda workforce data - raw'!$B$4:$B$619,0), MATCH("Filled Male",'Uganda workforce data - raw'!$A$4:$F$4,0))*INDEX('Mapping cadres'!$B$1:$Z$616,MATCH($B262, 'Mapping cadres'!$B$1:$B$616,0), MATCH(R$32,'Mapping cadres'!$B$1:$Z$1,0))</f>
        <v>0</v>
      </c>
      <c r="S262" s="226">
        <f>INDEX('Uganda workforce data - raw'!$A$4:$F$619,MATCH($B262, 'Uganda workforce data - raw'!$B$4:$B$619,0), MATCH("Filled Male",'Uganda workforce data - raw'!$A$4:$F$4,0))*INDEX('Mapping cadres'!$B$1:$Z$616,MATCH($B262, 'Mapping cadres'!$B$1:$B$616,0), MATCH(S$32,'Mapping cadres'!$B$1:$Z$1,0))</f>
        <v>0</v>
      </c>
      <c r="T262" s="226">
        <f>INDEX('Uganda workforce data - raw'!$A$4:$F$619,MATCH($B262, 'Uganda workforce data - raw'!$B$4:$B$619,0), MATCH("Filled Male",'Uganda workforce data - raw'!$A$4:$F$4,0))*INDEX('Mapping cadres'!$B$1:$Z$616,MATCH($B262, 'Mapping cadres'!$B$1:$B$616,0), MATCH(T$32,'Mapping cadres'!$B$1:$Z$1,0))</f>
        <v>0</v>
      </c>
      <c r="U262" s="226">
        <f>INDEX('Uganda workforce data - raw'!$A$4:$F$619,MATCH($B262, 'Uganda workforce data - raw'!$B$4:$B$619,0), MATCH("Filled Male",'Uganda workforce data - raw'!$A$4:$F$4,0))*INDEX('Mapping cadres'!$B$1:$Z$616,MATCH($B262, 'Mapping cadres'!$B$1:$B$616,0), MATCH(U$32,'Mapping cadres'!$B$1:$Z$1,0))</f>
        <v>0</v>
      </c>
      <c r="V262" s="226">
        <f>INDEX('Uganda workforce data - raw'!$A$4:$F$619,MATCH($B262, 'Uganda workforce data - raw'!$B$4:$B$619,0), MATCH("Filled Male",'Uganda workforce data - raw'!$A$4:$F$4,0))*INDEX('Mapping cadres'!$B$1:$Z$616,MATCH($B262, 'Mapping cadres'!$B$1:$B$616,0), MATCH(V$32,'Mapping cadres'!$B$1:$Z$1,0))</f>
        <v>0</v>
      </c>
      <c r="W262" s="226">
        <f>INDEX('Uganda workforce data - raw'!$A$4:$F$619,MATCH($B262, 'Uganda workforce data - raw'!$B$4:$B$619,0), MATCH("Filled Male",'Uganda workforce data - raw'!$A$4:$F$4,0))*INDEX('Mapping cadres'!$B$1:$Z$616,MATCH($B262, 'Mapping cadres'!$B$1:$B$616,0), MATCH(W$32,'Mapping cadres'!$B$1:$Z$1,0))</f>
        <v>0</v>
      </c>
      <c r="X262" s="226">
        <f>INDEX('Uganda workforce data - raw'!$A$4:$F$619,MATCH($B262, 'Uganda workforce data - raw'!$B$4:$B$619,0), MATCH("Filled Male",'Uganda workforce data - raw'!$A$4:$F$4,0))*INDEX('Mapping cadres'!$B$1:$Z$616,MATCH($B262, 'Mapping cadres'!$B$1:$B$616,0), MATCH(X$32,'Mapping cadres'!$B$1:$Z$1,0))</f>
        <v>0</v>
      </c>
      <c r="Y262" s="226">
        <f>INDEX('Uganda workforce data - raw'!$A$4:$F$619,MATCH($B262, 'Uganda workforce data - raw'!$B$4:$B$619,0), MATCH("Filled Male",'Uganda workforce data - raw'!$A$4:$F$4,0))*INDEX('Mapping cadres'!$B$1:$Z$616,MATCH($B262, 'Mapping cadres'!$B$1:$B$616,0), MATCH(Y$32,'Mapping cadres'!$B$1:$Z$1,0))</f>
        <v>0</v>
      </c>
      <c r="Z262" s="226">
        <f>INDEX('Uganda workforce data - raw'!$A$4:$F$619,MATCH($B262, 'Uganda workforce data - raw'!$B$4:$B$619,0), MATCH("Filled Male",'Uganda workforce data - raw'!$A$4:$F$4,0))*INDEX('Mapping cadres'!$B$1:$Z$616,MATCH($B262, 'Mapping cadres'!$B$1:$B$616,0), MATCH(Z$32,'Mapping cadres'!$B$1:$Z$1,0))</f>
        <v>0</v>
      </c>
      <c r="AA262" s="226">
        <f>INDEX('Uganda workforce data - raw'!$A$4:$F$619,MATCH($B262, 'Uganda workforce data - raw'!$B$4:$B$619,0), MATCH("Filled Female",'Uganda workforce data - raw'!$A$4:$F$4,0))*INDEX('Mapping cadres'!$B$1:$Z$616,MATCH($B262, 'Mapping cadres'!$B$1:$B$616,0), MATCH(AA$32,'Mapping cadres'!$B$1:$Z$1,0))</f>
        <v>3</v>
      </c>
      <c r="AB262" s="226">
        <f>INDEX('Uganda workforce data - raw'!$A$4:$F$619,MATCH($B262, 'Uganda workforce data - raw'!$B$4:$B$619,0), MATCH("Filled Female",'Uganda workforce data - raw'!$A$4:$F$4,0))*INDEX('Mapping cadres'!$B$1:$Z$616,MATCH($B262, 'Mapping cadres'!$B$1:$B$616,0), MATCH(AB$32,'Mapping cadres'!$B$1:$Z$1,0))</f>
        <v>0</v>
      </c>
      <c r="AC262" s="226">
        <f>INDEX('Uganda workforce data - raw'!$A$4:$F$619,MATCH($B262, 'Uganda workforce data - raw'!$B$4:$B$619,0), MATCH("Filled Female",'Uganda workforce data - raw'!$A$4:$F$4,0))*INDEX('Mapping cadres'!$B$1:$Z$616,MATCH($B262, 'Mapping cadres'!$B$1:$B$616,0), MATCH(AC$32,'Mapping cadres'!$B$1:$Z$1,0))</f>
        <v>0</v>
      </c>
      <c r="AD262" s="226">
        <f>INDEX('Uganda workforce data - raw'!$A$4:$F$619,MATCH($B262, 'Uganda workforce data - raw'!$B$4:$B$619,0), MATCH("Filled Female",'Uganda workforce data - raw'!$A$4:$F$4,0))*INDEX('Mapping cadres'!$B$1:$Z$616,MATCH($B262, 'Mapping cadres'!$B$1:$B$616,0), MATCH(AD$32,'Mapping cadres'!$B$1:$Z$1,0))</f>
        <v>0</v>
      </c>
      <c r="AE262" s="226">
        <f>INDEX('Uganda workforce data - raw'!$A$4:$F$619,MATCH($B262, 'Uganda workforce data - raw'!$B$4:$B$619,0), MATCH("Filled Female",'Uganda workforce data - raw'!$A$4:$F$4,0))*INDEX('Mapping cadres'!$B$1:$Z$616,MATCH($B262, 'Mapping cadres'!$B$1:$B$616,0), MATCH(AE$32,'Mapping cadres'!$B$1:$Z$1,0))</f>
        <v>0</v>
      </c>
      <c r="AF262" s="226">
        <f>INDEX('Uganda workforce data - raw'!$A$4:$F$619,MATCH($B262, 'Uganda workforce data - raw'!$B$4:$B$619,0), MATCH("Filled Female",'Uganda workforce data - raw'!$A$4:$F$4,0))*INDEX('Mapping cadres'!$B$1:$Z$616,MATCH($B262, 'Mapping cadres'!$B$1:$B$616,0), MATCH(AF$32,'Mapping cadres'!$B$1:$Z$1,0))</f>
        <v>0</v>
      </c>
      <c r="AG262" s="226">
        <f>INDEX('Uganda workforce data - raw'!$A$4:$F$619,MATCH($B262, 'Uganda workforce data - raw'!$B$4:$B$619,0), MATCH("Filled Female",'Uganda workforce data - raw'!$A$4:$F$4,0))*INDEX('Mapping cadres'!$B$1:$Z$616,MATCH($B262, 'Mapping cadres'!$B$1:$B$616,0), MATCH(AG$32,'Mapping cadres'!$B$1:$Z$1,0))</f>
        <v>0</v>
      </c>
      <c r="AH262" s="226">
        <f>INDEX('Uganda workforce data - raw'!$A$4:$F$619,MATCH($B262, 'Uganda workforce data - raw'!$B$4:$B$619,0), MATCH("Filled Female",'Uganda workforce data - raw'!$A$4:$F$4,0))*INDEX('Mapping cadres'!$B$1:$Z$616,MATCH($B262, 'Mapping cadres'!$B$1:$B$616,0), MATCH(AH$32,'Mapping cadres'!$B$1:$Z$1,0))</f>
        <v>0</v>
      </c>
      <c r="AI262" s="226">
        <f>INDEX('Uganda workforce data - raw'!$A$4:$F$619,MATCH($B262, 'Uganda workforce data - raw'!$B$4:$B$619,0), MATCH("Filled Female",'Uganda workforce data - raw'!$A$4:$F$4,0))*INDEX('Mapping cadres'!$B$1:$Z$616,MATCH($B262, 'Mapping cadres'!$B$1:$B$616,0), MATCH(AI$32,'Mapping cadres'!$B$1:$Z$1,0))</f>
        <v>0</v>
      </c>
      <c r="AJ262" s="226">
        <f>INDEX('Uganda workforce data - raw'!$A$4:$F$619,MATCH($B262, 'Uganda workforce data - raw'!$B$4:$B$619,0), MATCH("Filled Female",'Uganda workforce data - raw'!$A$4:$F$4,0))*INDEX('Mapping cadres'!$B$1:$Z$616,MATCH($B262, 'Mapping cadres'!$B$1:$B$616,0), MATCH(AJ$32,'Mapping cadres'!$B$1:$Z$1,0))</f>
        <v>0</v>
      </c>
      <c r="AK262" s="226">
        <f>INDEX('Uganda workforce data - raw'!$A$4:$F$619,MATCH($B262, 'Uganda workforce data - raw'!$B$4:$B$619,0), MATCH("Filled Female",'Uganda workforce data - raw'!$A$4:$F$4,0))*INDEX('Mapping cadres'!$B$1:$Z$616,MATCH($B262, 'Mapping cadres'!$B$1:$B$616,0), MATCH(AK$32,'Mapping cadres'!$B$1:$Z$1,0))</f>
        <v>0</v>
      </c>
      <c r="AL262" s="226">
        <f>INDEX('Uganda workforce data - raw'!$A$4:$F$619,MATCH($B262, 'Uganda workforce data - raw'!$B$4:$B$619,0), MATCH("Filled Female",'Uganda workforce data - raw'!$A$4:$F$4,0))*INDEX('Mapping cadres'!$B$1:$Z$616,MATCH($B262, 'Mapping cadres'!$B$1:$B$616,0), MATCH(AL$32,'Mapping cadres'!$B$1:$Z$1,0))</f>
        <v>0</v>
      </c>
      <c r="AM262" s="226">
        <f>INDEX('Uganda workforce data - raw'!$A$4:$F$619,MATCH($B262, 'Uganda workforce data - raw'!$B$4:$B$619,0), MATCH("Filled Female",'Uganda workforce data - raw'!$A$4:$F$4,0))*INDEX('Mapping cadres'!$B$1:$Z$616,MATCH($B262, 'Mapping cadres'!$B$1:$B$616,0), MATCH(AM$32,'Mapping cadres'!$B$1:$Z$1,0))</f>
        <v>0</v>
      </c>
      <c r="AN262" s="226">
        <f>INDEX('Uganda workforce data - raw'!$A$4:$F$619,MATCH($B262, 'Uganda workforce data - raw'!$B$4:$B$619,0), MATCH("Filled Female",'Uganda workforce data - raw'!$A$4:$F$4,0))*INDEX('Mapping cadres'!$B$1:$Z$616,MATCH($B262, 'Mapping cadres'!$B$1:$B$616,0), MATCH(AN$32,'Mapping cadres'!$B$1:$Z$1,0))</f>
        <v>0</v>
      </c>
      <c r="AO262" s="226">
        <f>INDEX('Uganda workforce data - raw'!$A$4:$F$619,MATCH($B262, 'Uganda workforce data - raw'!$B$4:$B$619,0), MATCH("Filled Female",'Uganda workforce data - raw'!$A$4:$F$4,0))*INDEX('Mapping cadres'!$B$1:$Z$616,MATCH($B262, 'Mapping cadres'!$B$1:$B$616,0), MATCH(AO$32,'Mapping cadres'!$B$1:$Z$1,0))</f>
        <v>0</v>
      </c>
      <c r="AP262" s="226">
        <f>INDEX('Uganda workforce data - raw'!$A$4:$F$619,MATCH($B262, 'Uganda workforce data - raw'!$B$4:$B$619,0), MATCH("Filled Female",'Uganda workforce data - raw'!$A$4:$F$4,0))*INDEX('Mapping cadres'!$B$1:$Z$616,MATCH($B262, 'Mapping cadres'!$B$1:$B$616,0), MATCH(AP$32,'Mapping cadres'!$B$1:$Z$1,0))</f>
        <v>0</v>
      </c>
      <c r="AQ262" s="226">
        <f>INDEX('Uganda workforce data - raw'!$A$4:$F$619,MATCH($B262, 'Uganda workforce data - raw'!$B$4:$B$619,0), MATCH("Filled Female",'Uganda workforce data - raw'!$A$4:$F$4,0))*INDEX('Mapping cadres'!$B$1:$Z$616,MATCH($B262, 'Mapping cadres'!$B$1:$B$616,0), MATCH(AQ$32,'Mapping cadres'!$B$1:$Z$1,0))</f>
        <v>0</v>
      </c>
      <c r="AR262" s="226">
        <f>INDEX('Uganda workforce data - raw'!$A$4:$F$619,MATCH($B262, 'Uganda workforce data - raw'!$B$4:$B$619,0), MATCH("Filled Female",'Uganda workforce data - raw'!$A$4:$F$4,0))*INDEX('Mapping cadres'!$B$1:$Z$616,MATCH($B262, 'Mapping cadres'!$B$1:$B$616,0), MATCH(AR$32,'Mapping cadres'!$B$1:$Z$1,0))</f>
        <v>0</v>
      </c>
      <c r="AS262" s="226">
        <f>INDEX('Uganda workforce data - raw'!$A$4:$F$619,MATCH($B262, 'Uganda workforce data - raw'!$B$4:$B$619,0), MATCH("Filled Female",'Uganda workforce data - raw'!$A$4:$F$4,0))*INDEX('Mapping cadres'!$B$1:$Z$616,MATCH($B262, 'Mapping cadres'!$B$1:$B$616,0), MATCH(AS$32,'Mapping cadres'!$B$1:$Z$1,0))</f>
        <v>0</v>
      </c>
      <c r="AT262" s="226">
        <f>INDEX('Uganda workforce data - raw'!$A$4:$F$619,MATCH($B262, 'Uganda workforce data - raw'!$B$4:$B$619,0), MATCH("Filled Female",'Uganda workforce data - raw'!$A$4:$F$4,0))*INDEX('Mapping cadres'!$B$1:$Z$616,MATCH($B262, 'Mapping cadres'!$B$1:$B$616,0), MATCH(AT$32,'Mapping cadres'!$B$1:$Z$1,0))</f>
        <v>0</v>
      </c>
      <c r="AU262" s="226">
        <f>INDEX('Uganda workforce data - raw'!$A$4:$F$619,MATCH($B262, 'Uganda workforce data - raw'!$B$4:$B$619,0), MATCH("Filled Female",'Uganda workforce data - raw'!$A$4:$F$4,0))*INDEX('Mapping cadres'!$B$1:$Z$616,MATCH($B262, 'Mapping cadres'!$B$1:$B$616,0), MATCH(AU$32,'Mapping cadres'!$B$1:$Z$1,0))</f>
        <v>0</v>
      </c>
      <c r="AV262" s="226">
        <f>INDEX('Uganda workforce data - raw'!$A$4:$F$619,MATCH($B262, 'Uganda workforce data - raw'!$B$4:$B$619,0), MATCH("Filled Female",'Uganda workforce data - raw'!$A$4:$F$4,0))*INDEX('Mapping cadres'!$B$1:$Z$616,MATCH($B262, 'Mapping cadres'!$B$1:$B$616,0), MATCH(AV$32,'Mapping cadres'!$B$1:$Z$1,0))</f>
        <v>0</v>
      </c>
      <c r="AW262" s="226">
        <f>INDEX('Uganda workforce data - raw'!$A$4:$F$619,MATCH($B262, 'Uganda workforce data - raw'!$B$4:$B$619,0), MATCH("Filled Female",'Uganda workforce data - raw'!$A$4:$F$4,0))*INDEX('Mapping cadres'!$B$1:$Z$616,MATCH($B262, 'Mapping cadres'!$B$1:$B$616,0), MATCH(AW$32,'Mapping cadres'!$B$1:$Z$1,0))</f>
        <v>0</v>
      </c>
      <c r="AX262" s="226">
        <f>INDEX('Uganda workforce data - raw'!$A$4:$F$619,MATCH($B262, 'Uganda workforce data - raw'!$B$4:$B$619,0), MATCH("Filled Female",'Uganda workforce data - raw'!$A$4:$F$4,0))*INDEX('Mapping cadres'!$B$1:$Z$616,MATCH($B262, 'Mapping cadres'!$B$1:$B$616,0), MATCH(AX$32,'Mapping cadres'!$B$1:$Z$1,0))</f>
        <v>0</v>
      </c>
      <c r="AY262" s="226">
        <f t="shared" si="77"/>
        <v>3</v>
      </c>
      <c r="AZ262" s="226">
        <f t="shared" si="78"/>
        <v>0</v>
      </c>
      <c r="BA262" s="226">
        <f t="shared" si="79"/>
        <v>0</v>
      </c>
      <c r="BB262" s="226">
        <f t="shared" si="80"/>
        <v>0</v>
      </c>
      <c r="BC262" s="226">
        <f t="shared" si="81"/>
        <v>0</v>
      </c>
      <c r="BD262" s="226">
        <f t="shared" si="82"/>
        <v>0</v>
      </c>
      <c r="BE262" s="226">
        <f t="shared" si="83"/>
        <v>0</v>
      </c>
      <c r="BF262" s="226">
        <f t="shared" si="84"/>
        <v>0</v>
      </c>
      <c r="BG262" s="226">
        <f t="shared" si="85"/>
        <v>0</v>
      </c>
      <c r="BH262" s="226">
        <f t="shared" si="86"/>
        <v>0</v>
      </c>
      <c r="BI262" s="226">
        <f t="shared" si="87"/>
        <v>0</v>
      </c>
      <c r="BJ262" s="226">
        <f t="shared" si="88"/>
        <v>0</v>
      </c>
      <c r="BK262" s="226">
        <f t="shared" si="89"/>
        <v>0</v>
      </c>
      <c r="BL262" s="226">
        <f t="shared" si="90"/>
        <v>0</v>
      </c>
      <c r="BM262" s="226">
        <f t="shared" si="91"/>
        <v>0</v>
      </c>
      <c r="BN262" s="226">
        <f t="shared" si="92"/>
        <v>0</v>
      </c>
      <c r="BO262" s="226">
        <f t="shared" si="93"/>
        <v>0</v>
      </c>
      <c r="BP262" s="226">
        <f t="shared" si="94"/>
        <v>0</v>
      </c>
      <c r="BQ262" s="226">
        <f t="shared" si="95"/>
        <v>0</v>
      </c>
      <c r="BR262" s="226">
        <f t="shared" si="96"/>
        <v>0</v>
      </c>
      <c r="BS262" s="226">
        <f t="shared" si="97"/>
        <v>0</v>
      </c>
      <c r="BT262" s="226">
        <f t="shared" si="98"/>
        <v>0</v>
      </c>
      <c r="BU262" s="226">
        <f t="shared" si="99"/>
        <v>0</v>
      </c>
      <c r="BV262" s="226">
        <f t="shared" si="100"/>
        <v>0</v>
      </c>
    </row>
    <row r="263" spans="1:74">
      <c r="A263" s="226">
        <v>231</v>
      </c>
      <c r="B263" s="226" t="s">
        <v>1535</v>
      </c>
      <c r="C263" s="226">
        <f>INDEX('Uganda workforce data - raw'!$A$4:$F$619,MATCH($B263, 'Uganda workforce data - raw'!$B$4:$B$619,0), MATCH("Filled Male",'Uganda workforce data - raw'!$A$4:$F$4,0))*INDEX('Mapping cadres'!$B$1:$Z$616,MATCH($B263, 'Mapping cadres'!$B$1:$B$616,0), MATCH(C$32,'Mapping cadres'!$B$1:$Z$1,0))</f>
        <v>95</v>
      </c>
      <c r="D263" s="226">
        <f>INDEX('Uganda workforce data - raw'!$A$4:$F$619,MATCH($B263, 'Uganda workforce data - raw'!$B$4:$B$619,0), MATCH("Filled Male",'Uganda workforce data - raw'!$A$4:$F$4,0))*INDEX('Mapping cadres'!$B$1:$Z$616,MATCH($B263, 'Mapping cadres'!$B$1:$B$616,0), MATCH(D$32,'Mapping cadres'!$B$1:$Z$1,0))</f>
        <v>0</v>
      </c>
      <c r="E263" s="226">
        <f>INDEX('Uganda workforce data - raw'!$A$4:$F$619,MATCH($B263, 'Uganda workforce data - raw'!$B$4:$B$619,0), MATCH("Filled Male",'Uganda workforce data - raw'!$A$4:$F$4,0))*INDEX('Mapping cadres'!$B$1:$Z$616,MATCH($B263, 'Mapping cadres'!$B$1:$B$616,0), MATCH(E$32,'Mapping cadres'!$B$1:$Z$1,0))</f>
        <v>0</v>
      </c>
      <c r="F263" s="226">
        <f>INDEX('Uganda workforce data - raw'!$A$4:$F$619,MATCH($B263, 'Uganda workforce data - raw'!$B$4:$B$619,0), MATCH("Filled Male",'Uganda workforce data - raw'!$A$4:$F$4,0))*INDEX('Mapping cadres'!$B$1:$Z$616,MATCH($B263, 'Mapping cadres'!$B$1:$B$616,0), MATCH(F$32,'Mapping cadres'!$B$1:$Z$1,0))</f>
        <v>0</v>
      </c>
      <c r="G263" s="226">
        <f>INDEX('Uganda workforce data - raw'!$A$4:$F$619,MATCH($B263, 'Uganda workforce data - raw'!$B$4:$B$619,0), MATCH("Filled Male",'Uganda workforce data - raw'!$A$4:$F$4,0))*INDEX('Mapping cadres'!$B$1:$Z$616,MATCH($B263, 'Mapping cadres'!$B$1:$B$616,0), MATCH(G$32,'Mapping cadres'!$B$1:$Z$1,0))</f>
        <v>0</v>
      </c>
      <c r="H263" s="226">
        <f>INDEX('Uganda workforce data - raw'!$A$4:$F$619,MATCH($B263, 'Uganda workforce data - raw'!$B$4:$B$619,0), MATCH("Filled Male",'Uganda workforce data - raw'!$A$4:$F$4,0))*INDEX('Mapping cadres'!$B$1:$Z$616,MATCH($B263, 'Mapping cadres'!$B$1:$B$616,0), MATCH(H$32,'Mapping cadres'!$B$1:$Z$1,0))</f>
        <v>0</v>
      </c>
      <c r="I263" s="226">
        <f>INDEX('Uganda workforce data - raw'!$A$4:$F$619,MATCH($B263, 'Uganda workforce data - raw'!$B$4:$B$619,0), MATCH("Filled Male",'Uganda workforce data - raw'!$A$4:$F$4,0))*INDEX('Mapping cadres'!$B$1:$Z$616,MATCH($B263, 'Mapping cadres'!$B$1:$B$616,0), MATCH(I$32,'Mapping cadres'!$B$1:$Z$1,0))</f>
        <v>0</v>
      </c>
      <c r="J263" s="226">
        <f>INDEX('Uganda workforce data - raw'!$A$4:$F$619,MATCH($B263, 'Uganda workforce data - raw'!$B$4:$B$619,0), MATCH("Filled Male",'Uganda workforce data - raw'!$A$4:$F$4,0))*INDEX('Mapping cadres'!$B$1:$Z$616,MATCH($B263, 'Mapping cadres'!$B$1:$B$616,0), MATCH(J$32,'Mapping cadres'!$B$1:$Z$1,0))</f>
        <v>0</v>
      </c>
      <c r="K263" s="226">
        <f>INDEX('Uganda workforce data - raw'!$A$4:$F$619,MATCH($B263, 'Uganda workforce data - raw'!$B$4:$B$619,0), MATCH("Filled Male",'Uganda workforce data - raw'!$A$4:$F$4,0))*INDEX('Mapping cadres'!$B$1:$Z$616,MATCH($B263, 'Mapping cadres'!$B$1:$B$616,0), MATCH(K$32,'Mapping cadres'!$B$1:$Z$1,0))</f>
        <v>0</v>
      </c>
      <c r="L263" s="226">
        <f>INDEX('Uganda workforce data - raw'!$A$4:$F$619,MATCH($B263, 'Uganda workforce data - raw'!$B$4:$B$619,0), MATCH("Filled Male",'Uganda workforce data - raw'!$A$4:$F$4,0))*INDEX('Mapping cadres'!$B$1:$Z$616,MATCH($B263, 'Mapping cadres'!$B$1:$B$616,0), MATCH(L$32,'Mapping cadres'!$B$1:$Z$1,0))</f>
        <v>0</v>
      </c>
      <c r="M263" s="226">
        <f>INDEX('Uganda workforce data - raw'!$A$4:$F$619,MATCH($B263, 'Uganda workforce data - raw'!$B$4:$B$619,0), MATCH("Filled Male",'Uganda workforce data - raw'!$A$4:$F$4,0))*INDEX('Mapping cadres'!$B$1:$Z$616,MATCH($B263, 'Mapping cadres'!$B$1:$B$616,0), MATCH(M$32,'Mapping cadres'!$B$1:$Z$1,0))</f>
        <v>0</v>
      </c>
      <c r="N263" s="226">
        <f>INDEX('Uganda workforce data - raw'!$A$4:$F$619,MATCH($B263, 'Uganda workforce data - raw'!$B$4:$B$619,0), MATCH("Filled Male",'Uganda workforce data - raw'!$A$4:$F$4,0))*INDEX('Mapping cadres'!$B$1:$Z$616,MATCH($B263, 'Mapping cadres'!$B$1:$B$616,0), MATCH(N$32,'Mapping cadres'!$B$1:$Z$1,0))</f>
        <v>0</v>
      </c>
      <c r="O263" s="226">
        <f>INDEX('Uganda workforce data - raw'!$A$4:$F$619,MATCH($B263, 'Uganda workforce data - raw'!$B$4:$B$619,0), MATCH("Filled Male",'Uganda workforce data - raw'!$A$4:$F$4,0))*INDEX('Mapping cadres'!$B$1:$Z$616,MATCH($B263, 'Mapping cadres'!$B$1:$B$616,0), MATCH(O$32,'Mapping cadres'!$B$1:$Z$1,0))</f>
        <v>0</v>
      </c>
      <c r="P263" s="226">
        <f>INDEX('Uganda workforce data - raw'!$A$4:$F$619,MATCH($B263, 'Uganda workforce data - raw'!$B$4:$B$619,0), MATCH("Filled Male",'Uganda workforce data - raw'!$A$4:$F$4,0))*INDEX('Mapping cadres'!$B$1:$Z$616,MATCH($B263, 'Mapping cadres'!$B$1:$B$616,0), MATCH(P$32,'Mapping cadres'!$B$1:$Z$1,0))</f>
        <v>0</v>
      </c>
      <c r="Q263" s="226">
        <f>INDEX('Uganda workforce data - raw'!$A$4:$F$619,MATCH($B263, 'Uganda workforce data - raw'!$B$4:$B$619,0), MATCH("Filled Male",'Uganda workforce data - raw'!$A$4:$F$4,0))*INDEX('Mapping cadres'!$B$1:$Z$616,MATCH($B263, 'Mapping cadres'!$B$1:$B$616,0), MATCH(Q$32,'Mapping cadres'!$B$1:$Z$1,0))</f>
        <v>0</v>
      </c>
      <c r="R263" s="226">
        <f>INDEX('Uganda workforce data - raw'!$A$4:$F$619,MATCH($B263, 'Uganda workforce data - raw'!$B$4:$B$619,0), MATCH("Filled Male",'Uganda workforce data - raw'!$A$4:$F$4,0))*INDEX('Mapping cadres'!$B$1:$Z$616,MATCH($B263, 'Mapping cadres'!$B$1:$B$616,0), MATCH(R$32,'Mapping cadres'!$B$1:$Z$1,0))</f>
        <v>0</v>
      </c>
      <c r="S263" s="226">
        <f>INDEX('Uganda workforce data - raw'!$A$4:$F$619,MATCH($B263, 'Uganda workforce data - raw'!$B$4:$B$619,0), MATCH("Filled Male",'Uganda workforce data - raw'!$A$4:$F$4,0))*INDEX('Mapping cadres'!$B$1:$Z$616,MATCH($B263, 'Mapping cadres'!$B$1:$B$616,0), MATCH(S$32,'Mapping cadres'!$B$1:$Z$1,0))</f>
        <v>0</v>
      </c>
      <c r="T263" s="226">
        <f>INDEX('Uganda workforce data - raw'!$A$4:$F$619,MATCH($B263, 'Uganda workforce data - raw'!$B$4:$B$619,0), MATCH("Filled Male",'Uganda workforce data - raw'!$A$4:$F$4,0))*INDEX('Mapping cadres'!$B$1:$Z$616,MATCH($B263, 'Mapping cadres'!$B$1:$B$616,0), MATCH(T$32,'Mapping cadres'!$B$1:$Z$1,0))</f>
        <v>0</v>
      </c>
      <c r="U263" s="226">
        <f>INDEX('Uganda workforce data - raw'!$A$4:$F$619,MATCH($B263, 'Uganda workforce data - raw'!$B$4:$B$619,0), MATCH("Filled Male",'Uganda workforce data - raw'!$A$4:$F$4,0))*INDEX('Mapping cadres'!$B$1:$Z$616,MATCH($B263, 'Mapping cadres'!$B$1:$B$616,0), MATCH(U$32,'Mapping cadres'!$B$1:$Z$1,0))</f>
        <v>0</v>
      </c>
      <c r="V263" s="226">
        <f>INDEX('Uganda workforce data - raw'!$A$4:$F$619,MATCH($B263, 'Uganda workforce data - raw'!$B$4:$B$619,0), MATCH("Filled Male",'Uganda workforce data - raw'!$A$4:$F$4,0))*INDEX('Mapping cadres'!$B$1:$Z$616,MATCH($B263, 'Mapping cadres'!$B$1:$B$616,0), MATCH(V$32,'Mapping cadres'!$B$1:$Z$1,0))</f>
        <v>0</v>
      </c>
      <c r="W263" s="226">
        <f>INDEX('Uganda workforce data - raw'!$A$4:$F$619,MATCH($B263, 'Uganda workforce data - raw'!$B$4:$B$619,0), MATCH("Filled Male",'Uganda workforce data - raw'!$A$4:$F$4,0))*INDEX('Mapping cadres'!$B$1:$Z$616,MATCH($B263, 'Mapping cadres'!$B$1:$B$616,0), MATCH(W$32,'Mapping cadres'!$B$1:$Z$1,0))</f>
        <v>0</v>
      </c>
      <c r="X263" s="226">
        <f>INDEX('Uganda workforce data - raw'!$A$4:$F$619,MATCH($B263, 'Uganda workforce data - raw'!$B$4:$B$619,0), MATCH("Filled Male",'Uganda workforce data - raw'!$A$4:$F$4,0))*INDEX('Mapping cadres'!$B$1:$Z$616,MATCH($B263, 'Mapping cadres'!$B$1:$B$616,0), MATCH(X$32,'Mapping cadres'!$B$1:$Z$1,0))</f>
        <v>0</v>
      </c>
      <c r="Y263" s="226">
        <f>INDEX('Uganda workforce data - raw'!$A$4:$F$619,MATCH($B263, 'Uganda workforce data - raw'!$B$4:$B$619,0), MATCH("Filled Male",'Uganda workforce data - raw'!$A$4:$F$4,0))*INDEX('Mapping cadres'!$B$1:$Z$616,MATCH($B263, 'Mapping cadres'!$B$1:$B$616,0), MATCH(Y$32,'Mapping cadres'!$B$1:$Z$1,0))</f>
        <v>0</v>
      </c>
      <c r="Z263" s="226">
        <f>INDEX('Uganda workforce data - raw'!$A$4:$F$619,MATCH($B263, 'Uganda workforce data - raw'!$B$4:$B$619,0), MATCH("Filled Male",'Uganda workforce data - raw'!$A$4:$F$4,0))*INDEX('Mapping cadres'!$B$1:$Z$616,MATCH($B263, 'Mapping cadres'!$B$1:$B$616,0), MATCH(Z$32,'Mapping cadres'!$B$1:$Z$1,0))</f>
        <v>0</v>
      </c>
      <c r="AA263" s="226">
        <f>INDEX('Uganda workforce data - raw'!$A$4:$F$619,MATCH($B263, 'Uganda workforce data - raw'!$B$4:$B$619,0), MATCH("Filled Female",'Uganda workforce data - raw'!$A$4:$F$4,0))*INDEX('Mapping cadres'!$B$1:$Z$616,MATCH($B263, 'Mapping cadres'!$B$1:$B$616,0), MATCH(AA$32,'Mapping cadres'!$B$1:$Z$1,0))</f>
        <v>24</v>
      </c>
      <c r="AB263" s="226">
        <f>INDEX('Uganda workforce data - raw'!$A$4:$F$619,MATCH($B263, 'Uganda workforce data - raw'!$B$4:$B$619,0), MATCH("Filled Female",'Uganda workforce data - raw'!$A$4:$F$4,0))*INDEX('Mapping cadres'!$B$1:$Z$616,MATCH($B263, 'Mapping cadres'!$B$1:$B$616,0), MATCH(AB$32,'Mapping cadres'!$B$1:$Z$1,0))</f>
        <v>0</v>
      </c>
      <c r="AC263" s="226">
        <f>INDEX('Uganda workforce data - raw'!$A$4:$F$619,MATCH($B263, 'Uganda workforce data - raw'!$B$4:$B$619,0), MATCH("Filled Female",'Uganda workforce data - raw'!$A$4:$F$4,0))*INDEX('Mapping cadres'!$B$1:$Z$616,MATCH($B263, 'Mapping cadres'!$B$1:$B$616,0), MATCH(AC$32,'Mapping cadres'!$B$1:$Z$1,0))</f>
        <v>0</v>
      </c>
      <c r="AD263" s="226">
        <f>INDEX('Uganda workforce data - raw'!$A$4:$F$619,MATCH($B263, 'Uganda workforce data - raw'!$B$4:$B$619,0), MATCH("Filled Female",'Uganda workforce data - raw'!$A$4:$F$4,0))*INDEX('Mapping cadres'!$B$1:$Z$616,MATCH($B263, 'Mapping cadres'!$B$1:$B$616,0), MATCH(AD$32,'Mapping cadres'!$B$1:$Z$1,0))</f>
        <v>0</v>
      </c>
      <c r="AE263" s="226">
        <f>INDEX('Uganda workforce data - raw'!$A$4:$F$619,MATCH($B263, 'Uganda workforce data - raw'!$B$4:$B$619,0), MATCH("Filled Female",'Uganda workforce data - raw'!$A$4:$F$4,0))*INDEX('Mapping cadres'!$B$1:$Z$616,MATCH($B263, 'Mapping cadres'!$B$1:$B$616,0), MATCH(AE$32,'Mapping cadres'!$B$1:$Z$1,0))</f>
        <v>0</v>
      </c>
      <c r="AF263" s="226">
        <f>INDEX('Uganda workforce data - raw'!$A$4:$F$619,MATCH($B263, 'Uganda workforce data - raw'!$B$4:$B$619,0), MATCH("Filled Female",'Uganda workforce data - raw'!$A$4:$F$4,0))*INDEX('Mapping cadres'!$B$1:$Z$616,MATCH($B263, 'Mapping cadres'!$B$1:$B$616,0), MATCH(AF$32,'Mapping cadres'!$B$1:$Z$1,0))</f>
        <v>0</v>
      </c>
      <c r="AG263" s="226">
        <f>INDEX('Uganda workforce data - raw'!$A$4:$F$619,MATCH($B263, 'Uganda workforce data - raw'!$B$4:$B$619,0), MATCH("Filled Female",'Uganda workforce data - raw'!$A$4:$F$4,0))*INDEX('Mapping cadres'!$B$1:$Z$616,MATCH($B263, 'Mapping cadres'!$B$1:$B$616,0), MATCH(AG$32,'Mapping cadres'!$B$1:$Z$1,0))</f>
        <v>0</v>
      </c>
      <c r="AH263" s="226">
        <f>INDEX('Uganda workforce data - raw'!$A$4:$F$619,MATCH($B263, 'Uganda workforce data - raw'!$B$4:$B$619,0), MATCH("Filled Female",'Uganda workforce data - raw'!$A$4:$F$4,0))*INDEX('Mapping cadres'!$B$1:$Z$616,MATCH($B263, 'Mapping cadres'!$B$1:$B$616,0), MATCH(AH$32,'Mapping cadres'!$B$1:$Z$1,0))</f>
        <v>0</v>
      </c>
      <c r="AI263" s="226">
        <f>INDEX('Uganda workforce data - raw'!$A$4:$F$619,MATCH($B263, 'Uganda workforce data - raw'!$B$4:$B$619,0), MATCH("Filled Female",'Uganda workforce data - raw'!$A$4:$F$4,0))*INDEX('Mapping cadres'!$B$1:$Z$616,MATCH($B263, 'Mapping cadres'!$B$1:$B$616,0), MATCH(AI$32,'Mapping cadres'!$B$1:$Z$1,0))</f>
        <v>0</v>
      </c>
      <c r="AJ263" s="226">
        <f>INDEX('Uganda workforce data - raw'!$A$4:$F$619,MATCH($B263, 'Uganda workforce data - raw'!$B$4:$B$619,0), MATCH("Filled Female",'Uganda workforce data - raw'!$A$4:$F$4,0))*INDEX('Mapping cadres'!$B$1:$Z$616,MATCH($B263, 'Mapping cadres'!$B$1:$B$616,0), MATCH(AJ$32,'Mapping cadres'!$B$1:$Z$1,0))</f>
        <v>0</v>
      </c>
      <c r="AK263" s="226">
        <f>INDEX('Uganda workforce data - raw'!$A$4:$F$619,MATCH($B263, 'Uganda workforce data - raw'!$B$4:$B$619,0), MATCH("Filled Female",'Uganda workforce data - raw'!$A$4:$F$4,0))*INDEX('Mapping cadres'!$B$1:$Z$616,MATCH($B263, 'Mapping cadres'!$B$1:$B$616,0), MATCH(AK$32,'Mapping cadres'!$B$1:$Z$1,0))</f>
        <v>0</v>
      </c>
      <c r="AL263" s="226">
        <f>INDEX('Uganda workforce data - raw'!$A$4:$F$619,MATCH($B263, 'Uganda workforce data - raw'!$B$4:$B$619,0), MATCH("Filled Female",'Uganda workforce data - raw'!$A$4:$F$4,0))*INDEX('Mapping cadres'!$B$1:$Z$616,MATCH($B263, 'Mapping cadres'!$B$1:$B$616,0), MATCH(AL$32,'Mapping cadres'!$B$1:$Z$1,0))</f>
        <v>0</v>
      </c>
      <c r="AM263" s="226">
        <f>INDEX('Uganda workforce data - raw'!$A$4:$F$619,MATCH($B263, 'Uganda workforce data - raw'!$B$4:$B$619,0), MATCH("Filled Female",'Uganda workforce data - raw'!$A$4:$F$4,0))*INDEX('Mapping cadres'!$B$1:$Z$616,MATCH($B263, 'Mapping cadres'!$B$1:$B$616,0), MATCH(AM$32,'Mapping cadres'!$B$1:$Z$1,0))</f>
        <v>0</v>
      </c>
      <c r="AN263" s="226">
        <f>INDEX('Uganda workforce data - raw'!$A$4:$F$619,MATCH($B263, 'Uganda workforce data - raw'!$B$4:$B$619,0), MATCH("Filled Female",'Uganda workforce data - raw'!$A$4:$F$4,0))*INDEX('Mapping cadres'!$B$1:$Z$616,MATCH($B263, 'Mapping cadres'!$B$1:$B$616,0), MATCH(AN$32,'Mapping cadres'!$B$1:$Z$1,0))</f>
        <v>0</v>
      </c>
      <c r="AO263" s="226">
        <f>INDEX('Uganda workforce data - raw'!$A$4:$F$619,MATCH($B263, 'Uganda workforce data - raw'!$B$4:$B$619,0), MATCH("Filled Female",'Uganda workforce data - raw'!$A$4:$F$4,0))*INDEX('Mapping cadres'!$B$1:$Z$616,MATCH($B263, 'Mapping cadres'!$B$1:$B$616,0), MATCH(AO$32,'Mapping cadres'!$B$1:$Z$1,0))</f>
        <v>0</v>
      </c>
      <c r="AP263" s="226">
        <f>INDEX('Uganda workforce data - raw'!$A$4:$F$619,MATCH($B263, 'Uganda workforce data - raw'!$B$4:$B$619,0), MATCH("Filled Female",'Uganda workforce data - raw'!$A$4:$F$4,0))*INDEX('Mapping cadres'!$B$1:$Z$616,MATCH($B263, 'Mapping cadres'!$B$1:$B$616,0), MATCH(AP$32,'Mapping cadres'!$B$1:$Z$1,0))</f>
        <v>0</v>
      </c>
      <c r="AQ263" s="226">
        <f>INDEX('Uganda workforce data - raw'!$A$4:$F$619,MATCH($B263, 'Uganda workforce data - raw'!$B$4:$B$619,0), MATCH("Filled Female",'Uganda workforce data - raw'!$A$4:$F$4,0))*INDEX('Mapping cadres'!$B$1:$Z$616,MATCH($B263, 'Mapping cadres'!$B$1:$B$616,0), MATCH(AQ$32,'Mapping cadres'!$B$1:$Z$1,0))</f>
        <v>0</v>
      </c>
      <c r="AR263" s="226">
        <f>INDEX('Uganda workforce data - raw'!$A$4:$F$619,MATCH($B263, 'Uganda workforce data - raw'!$B$4:$B$619,0), MATCH("Filled Female",'Uganda workforce data - raw'!$A$4:$F$4,0))*INDEX('Mapping cadres'!$B$1:$Z$616,MATCH($B263, 'Mapping cadres'!$B$1:$B$616,0), MATCH(AR$32,'Mapping cadres'!$B$1:$Z$1,0))</f>
        <v>0</v>
      </c>
      <c r="AS263" s="226">
        <f>INDEX('Uganda workforce data - raw'!$A$4:$F$619,MATCH($B263, 'Uganda workforce data - raw'!$B$4:$B$619,0), MATCH("Filled Female",'Uganda workforce data - raw'!$A$4:$F$4,0))*INDEX('Mapping cadres'!$B$1:$Z$616,MATCH($B263, 'Mapping cadres'!$B$1:$B$616,0), MATCH(AS$32,'Mapping cadres'!$B$1:$Z$1,0))</f>
        <v>0</v>
      </c>
      <c r="AT263" s="226">
        <f>INDEX('Uganda workforce data - raw'!$A$4:$F$619,MATCH($B263, 'Uganda workforce data - raw'!$B$4:$B$619,0), MATCH("Filled Female",'Uganda workforce data - raw'!$A$4:$F$4,0))*INDEX('Mapping cadres'!$B$1:$Z$616,MATCH($B263, 'Mapping cadres'!$B$1:$B$616,0), MATCH(AT$32,'Mapping cadres'!$B$1:$Z$1,0))</f>
        <v>0</v>
      </c>
      <c r="AU263" s="226">
        <f>INDEX('Uganda workforce data - raw'!$A$4:$F$619,MATCH($B263, 'Uganda workforce data - raw'!$B$4:$B$619,0), MATCH("Filled Female",'Uganda workforce data - raw'!$A$4:$F$4,0))*INDEX('Mapping cadres'!$B$1:$Z$616,MATCH($B263, 'Mapping cadres'!$B$1:$B$616,0), MATCH(AU$32,'Mapping cadres'!$B$1:$Z$1,0))</f>
        <v>0</v>
      </c>
      <c r="AV263" s="226">
        <f>INDEX('Uganda workforce data - raw'!$A$4:$F$619,MATCH($B263, 'Uganda workforce data - raw'!$B$4:$B$619,0), MATCH("Filled Female",'Uganda workforce data - raw'!$A$4:$F$4,0))*INDEX('Mapping cadres'!$B$1:$Z$616,MATCH($B263, 'Mapping cadres'!$B$1:$B$616,0), MATCH(AV$32,'Mapping cadres'!$B$1:$Z$1,0))</f>
        <v>0</v>
      </c>
      <c r="AW263" s="226">
        <f>INDEX('Uganda workforce data - raw'!$A$4:$F$619,MATCH($B263, 'Uganda workforce data - raw'!$B$4:$B$619,0), MATCH("Filled Female",'Uganda workforce data - raw'!$A$4:$F$4,0))*INDEX('Mapping cadres'!$B$1:$Z$616,MATCH($B263, 'Mapping cadres'!$B$1:$B$616,0), MATCH(AW$32,'Mapping cadres'!$B$1:$Z$1,0))</f>
        <v>0</v>
      </c>
      <c r="AX263" s="226">
        <f>INDEX('Uganda workforce data - raw'!$A$4:$F$619,MATCH($B263, 'Uganda workforce data - raw'!$B$4:$B$619,0), MATCH("Filled Female",'Uganda workforce data - raw'!$A$4:$F$4,0))*INDEX('Mapping cadres'!$B$1:$Z$616,MATCH($B263, 'Mapping cadres'!$B$1:$B$616,0), MATCH(AX$32,'Mapping cadres'!$B$1:$Z$1,0))</f>
        <v>0</v>
      </c>
      <c r="AY263" s="226">
        <f t="shared" si="77"/>
        <v>119</v>
      </c>
      <c r="AZ263" s="226">
        <f t="shared" si="78"/>
        <v>0</v>
      </c>
      <c r="BA263" s="226">
        <f t="shared" si="79"/>
        <v>0</v>
      </c>
      <c r="BB263" s="226">
        <f t="shared" si="80"/>
        <v>0</v>
      </c>
      <c r="BC263" s="226">
        <f t="shared" si="81"/>
        <v>0</v>
      </c>
      <c r="BD263" s="226">
        <f t="shared" si="82"/>
        <v>0</v>
      </c>
      <c r="BE263" s="226">
        <f t="shared" si="83"/>
        <v>0</v>
      </c>
      <c r="BF263" s="226">
        <f t="shared" si="84"/>
        <v>0</v>
      </c>
      <c r="BG263" s="226">
        <f t="shared" si="85"/>
        <v>0</v>
      </c>
      <c r="BH263" s="226">
        <f t="shared" si="86"/>
        <v>0</v>
      </c>
      <c r="BI263" s="226">
        <f t="shared" si="87"/>
        <v>0</v>
      </c>
      <c r="BJ263" s="226">
        <f t="shared" si="88"/>
        <v>0</v>
      </c>
      <c r="BK263" s="226">
        <f t="shared" si="89"/>
        <v>0</v>
      </c>
      <c r="BL263" s="226">
        <f t="shared" si="90"/>
        <v>0</v>
      </c>
      <c r="BM263" s="226">
        <f t="shared" si="91"/>
        <v>0</v>
      </c>
      <c r="BN263" s="226">
        <f t="shared" si="92"/>
        <v>0</v>
      </c>
      <c r="BO263" s="226">
        <f t="shared" si="93"/>
        <v>0</v>
      </c>
      <c r="BP263" s="226">
        <f t="shared" si="94"/>
        <v>0</v>
      </c>
      <c r="BQ263" s="226">
        <f t="shared" si="95"/>
        <v>0</v>
      </c>
      <c r="BR263" s="226">
        <f t="shared" si="96"/>
        <v>0</v>
      </c>
      <c r="BS263" s="226">
        <f t="shared" si="97"/>
        <v>0</v>
      </c>
      <c r="BT263" s="226">
        <f t="shared" si="98"/>
        <v>0</v>
      </c>
      <c r="BU263" s="226">
        <f t="shared" si="99"/>
        <v>0</v>
      </c>
      <c r="BV263" s="226">
        <f t="shared" si="100"/>
        <v>0</v>
      </c>
    </row>
    <row r="264" spans="1:74">
      <c r="A264" s="226">
        <v>232</v>
      </c>
      <c r="B264" s="237" t="s">
        <v>1536</v>
      </c>
      <c r="C264" s="226">
        <f>INDEX('Uganda workforce data - raw'!$A$4:$F$619,MATCH($B264, 'Uganda workforce data - raw'!$B$4:$B$619,0), MATCH("Filled Male",'Uganda workforce data - raw'!$A$4:$F$4,0))*INDEX('Mapping cadres'!$B$1:$Z$616,MATCH($B264, 'Mapping cadres'!$B$1:$B$616,0), MATCH(C$32,'Mapping cadres'!$B$1:$Z$1,0))</f>
        <v>0</v>
      </c>
      <c r="D264" s="226">
        <f>INDEX('Uganda workforce data - raw'!$A$4:$F$619,MATCH($B264, 'Uganda workforce data - raw'!$B$4:$B$619,0), MATCH("Filled Male",'Uganda workforce data - raw'!$A$4:$F$4,0))*INDEX('Mapping cadres'!$B$1:$Z$616,MATCH($B264, 'Mapping cadres'!$B$1:$B$616,0), MATCH(D$32,'Mapping cadres'!$B$1:$Z$1,0))</f>
        <v>0</v>
      </c>
      <c r="E264" s="226">
        <f>INDEX('Uganda workforce data - raw'!$A$4:$F$619,MATCH($B264, 'Uganda workforce data - raw'!$B$4:$B$619,0), MATCH("Filled Male",'Uganda workforce data - raw'!$A$4:$F$4,0))*INDEX('Mapping cadres'!$B$1:$Z$616,MATCH($B264, 'Mapping cadres'!$B$1:$B$616,0), MATCH(E$32,'Mapping cadres'!$B$1:$Z$1,0))</f>
        <v>0</v>
      </c>
      <c r="F264" s="226">
        <f>INDEX('Uganda workforce data - raw'!$A$4:$F$619,MATCH($B264, 'Uganda workforce data - raw'!$B$4:$B$619,0), MATCH("Filled Male",'Uganda workforce data - raw'!$A$4:$F$4,0))*INDEX('Mapping cadres'!$B$1:$Z$616,MATCH($B264, 'Mapping cadres'!$B$1:$B$616,0), MATCH(F$32,'Mapping cadres'!$B$1:$Z$1,0))</f>
        <v>0</v>
      </c>
      <c r="G264" s="226">
        <f>INDEX('Uganda workforce data - raw'!$A$4:$F$619,MATCH($B264, 'Uganda workforce data - raw'!$B$4:$B$619,0), MATCH("Filled Male",'Uganda workforce data - raw'!$A$4:$F$4,0))*INDEX('Mapping cadres'!$B$1:$Z$616,MATCH($B264, 'Mapping cadres'!$B$1:$B$616,0), MATCH(G$32,'Mapping cadres'!$B$1:$Z$1,0))</f>
        <v>0</v>
      </c>
      <c r="H264" s="226">
        <f>INDEX('Uganda workforce data - raw'!$A$4:$F$619,MATCH($B264, 'Uganda workforce data - raw'!$B$4:$B$619,0), MATCH("Filled Male",'Uganda workforce data - raw'!$A$4:$F$4,0))*INDEX('Mapping cadres'!$B$1:$Z$616,MATCH($B264, 'Mapping cadres'!$B$1:$B$616,0), MATCH(H$32,'Mapping cadres'!$B$1:$Z$1,0))</f>
        <v>0</v>
      </c>
      <c r="I264" s="226">
        <f>INDEX('Uganda workforce data - raw'!$A$4:$F$619,MATCH($B264, 'Uganda workforce data - raw'!$B$4:$B$619,0), MATCH("Filled Male",'Uganda workforce data - raw'!$A$4:$F$4,0))*INDEX('Mapping cadres'!$B$1:$Z$616,MATCH($B264, 'Mapping cadres'!$B$1:$B$616,0), MATCH(I$32,'Mapping cadres'!$B$1:$Z$1,0))</f>
        <v>0</v>
      </c>
      <c r="J264" s="226">
        <f>INDEX('Uganda workforce data - raw'!$A$4:$F$619,MATCH($B264, 'Uganda workforce data - raw'!$B$4:$B$619,0), MATCH("Filled Male",'Uganda workforce data - raw'!$A$4:$F$4,0))*INDEX('Mapping cadres'!$B$1:$Z$616,MATCH($B264, 'Mapping cadres'!$B$1:$B$616,0), MATCH(J$32,'Mapping cadres'!$B$1:$Z$1,0))</f>
        <v>0</v>
      </c>
      <c r="K264" s="226">
        <f>INDEX('Uganda workforce data - raw'!$A$4:$F$619,MATCH($B264, 'Uganda workforce data - raw'!$B$4:$B$619,0), MATCH("Filled Male",'Uganda workforce data - raw'!$A$4:$F$4,0))*INDEX('Mapping cadres'!$B$1:$Z$616,MATCH($B264, 'Mapping cadres'!$B$1:$B$616,0), MATCH(K$32,'Mapping cadres'!$B$1:$Z$1,0))</f>
        <v>1</v>
      </c>
      <c r="L264" s="226">
        <f>INDEX('Uganda workforce data - raw'!$A$4:$F$619,MATCH($B264, 'Uganda workforce data - raw'!$B$4:$B$619,0), MATCH("Filled Male",'Uganda workforce data - raw'!$A$4:$F$4,0))*INDEX('Mapping cadres'!$B$1:$Z$616,MATCH($B264, 'Mapping cadres'!$B$1:$B$616,0), MATCH(L$32,'Mapping cadres'!$B$1:$Z$1,0))</f>
        <v>0</v>
      </c>
      <c r="M264" s="226">
        <f>INDEX('Uganda workforce data - raw'!$A$4:$F$619,MATCH($B264, 'Uganda workforce data - raw'!$B$4:$B$619,0), MATCH("Filled Male",'Uganda workforce data - raw'!$A$4:$F$4,0))*INDEX('Mapping cadres'!$B$1:$Z$616,MATCH($B264, 'Mapping cadres'!$B$1:$B$616,0), MATCH(M$32,'Mapping cadres'!$B$1:$Z$1,0))</f>
        <v>0</v>
      </c>
      <c r="N264" s="226">
        <f>INDEX('Uganda workforce data - raw'!$A$4:$F$619,MATCH($B264, 'Uganda workforce data - raw'!$B$4:$B$619,0), MATCH("Filled Male",'Uganda workforce data - raw'!$A$4:$F$4,0))*INDEX('Mapping cadres'!$B$1:$Z$616,MATCH($B264, 'Mapping cadres'!$B$1:$B$616,0), MATCH(N$32,'Mapping cadres'!$B$1:$Z$1,0))</f>
        <v>0</v>
      </c>
      <c r="O264" s="226">
        <f>INDEX('Uganda workforce data - raw'!$A$4:$F$619,MATCH($B264, 'Uganda workforce data - raw'!$B$4:$B$619,0), MATCH("Filled Male",'Uganda workforce data - raw'!$A$4:$F$4,0))*INDEX('Mapping cadres'!$B$1:$Z$616,MATCH($B264, 'Mapping cadres'!$B$1:$B$616,0), MATCH(O$32,'Mapping cadres'!$B$1:$Z$1,0))</f>
        <v>0</v>
      </c>
      <c r="P264" s="226">
        <f>INDEX('Uganda workforce data - raw'!$A$4:$F$619,MATCH($B264, 'Uganda workforce data - raw'!$B$4:$B$619,0), MATCH("Filled Male",'Uganda workforce data - raw'!$A$4:$F$4,0))*INDEX('Mapping cadres'!$B$1:$Z$616,MATCH($B264, 'Mapping cadres'!$B$1:$B$616,0), MATCH(P$32,'Mapping cadres'!$B$1:$Z$1,0))</f>
        <v>0</v>
      </c>
      <c r="Q264" s="226">
        <f>INDEX('Uganda workforce data - raw'!$A$4:$F$619,MATCH($B264, 'Uganda workforce data - raw'!$B$4:$B$619,0), MATCH("Filled Male",'Uganda workforce data - raw'!$A$4:$F$4,0))*INDEX('Mapping cadres'!$B$1:$Z$616,MATCH($B264, 'Mapping cadres'!$B$1:$B$616,0), MATCH(Q$32,'Mapping cadres'!$B$1:$Z$1,0))</f>
        <v>0</v>
      </c>
      <c r="R264" s="226">
        <f>INDEX('Uganda workforce data - raw'!$A$4:$F$619,MATCH($B264, 'Uganda workforce data - raw'!$B$4:$B$619,0), MATCH("Filled Male",'Uganda workforce data - raw'!$A$4:$F$4,0))*INDEX('Mapping cadres'!$B$1:$Z$616,MATCH($B264, 'Mapping cadres'!$B$1:$B$616,0), MATCH(R$32,'Mapping cadres'!$B$1:$Z$1,0))</f>
        <v>0</v>
      </c>
      <c r="S264" s="226">
        <f>INDEX('Uganda workforce data - raw'!$A$4:$F$619,MATCH($B264, 'Uganda workforce data - raw'!$B$4:$B$619,0), MATCH("Filled Male",'Uganda workforce data - raw'!$A$4:$F$4,0))*INDEX('Mapping cadres'!$B$1:$Z$616,MATCH($B264, 'Mapping cadres'!$B$1:$B$616,0), MATCH(S$32,'Mapping cadres'!$B$1:$Z$1,0))</f>
        <v>0</v>
      </c>
      <c r="T264" s="226">
        <f>INDEX('Uganda workforce data - raw'!$A$4:$F$619,MATCH($B264, 'Uganda workforce data - raw'!$B$4:$B$619,0), MATCH("Filled Male",'Uganda workforce data - raw'!$A$4:$F$4,0))*INDEX('Mapping cadres'!$B$1:$Z$616,MATCH($B264, 'Mapping cadres'!$B$1:$B$616,0), MATCH(T$32,'Mapping cadres'!$B$1:$Z$1,0))</f>
        <v>0</v>
      </c>
      <c r="U264" s="226">
        <f>INDEX('Uganda workforce data - raw'!$A$4:$F$619,MATCH($B264, 'Uganda workforce data - raw'!$B$4:$B$619,0), MATCH("Filled Male",'Uganda workforce data - raw'!$A$4:$F$4,0))*INDEX('Mapping cadres'!$B$1:$Z$616,MATCH($B264, 'Mapping cadres'!$B$1:$B$616,0), MATCH(U$32,'Mapping cadres'!$B$1:$Z$1,0))</f>
        <v>0</v>
      </c>
      <c r="V264" s="226">
        <f>INDEX('Uganda workforce data - raw'!$A$4:$F$619,MATCH($B264, 'Uganda workforce data - raw'!$B$4:$B$619,0), MATCH("Filled Male",'Uganda workforce data - raw'!$A$4:$F$4,0))*INDEX('Mapping cadres'!$B$1:$Z$616,MATCH($B264, 'Mapping cadres'!$B$1:$B$616,0), MATCH(V$32,'Mapping cadres'!$B$1:$Z$1,0))</f>
        <v>0</v>
      </c>
      <c r="W264" s="226">
        <f>INDEX('Uganda workforce data - raw'!$A$4:$F$619,MATCH($B264, 'Uganda workforce data - raw'!$B$4:$B$619,0), MATCH("Filled Male",'Uganda workforce data - raw'!$A$4:$F$4,0))*INDEX('Mapping cadres'!$B$1:$Z$616,MATCH($B264, 'Mapping cadres'!$B$1:$B$616,0), MATCH(W$32,'Mapping cadres'!$B$1:$Z$1,0))</f>
        <v>0</v>
      </c>
      <c r="X264" s="226">
        <f>INDEX('Uganda workforce data - raw'!$A$4:$F$619,MATCH($B264, 'Uganda workforce data - raw'!$B$4:$B$619,0), MATCH("Filled Male",'Uganda workforce data - raw'!$A$4:$F$4,0))*INDEX('Mapping cadres'!$B$1:$Z$616,MATCH($B264, 'Mapping cadres'!$B$1:$B$616,0), MATCH(X$32,'Mapping cadres'!$B$1:$Z$1,0))</f>
        <v>0</v>
      </c>
      <c r="Y264" s="226">
        <f>INDEX('Uganda workforce data - raw'!$A$4:$F$619,MATCH($B264, 'Uganda workforce data - raw'!$B$4:$B$619,0), MATCH("Filled Male",'Uganda workforce data - raw'!$A$4:$F$4,0))*INDEX('Mapping cadres'!$B$1:$Z$616,MATCH($B264, 'Mapping cadres'!$B$1:$B$616,0), MATCH(Y$32,'Mapping cadres'!$B$1:$Z$1,0))</f>
        <v>0</v>
      </c>
      <c r="Z264" s="226">
        <f>INDEX('Uganda workforce data - raw'!$A$4:$F$619,MATCH($B264, 'Uganda workforce data - raw'!$B$4:$B$619,0), MATCH("Filled Male",'Uganda workforce data - raw'!$A$4:$F$4,0))*INDEX('Mapping cadres'!$B$1:$Z$616,MATCH($B264, 'Mapping cadres'!$B$1:$B$616,0), MATCH(Z$32,'Mapping cadres'!$B$1:$Z$1,0))</f>
        <v>0</v>
      </c>
      <c r="AA264" s="226">
        <f>INDEX('Uganda workforce data - raw'!$A$4:$F$619,MATCH($B264, 'Uganda workforce data - raw'!$B$4:$B$619,0), MATCH("Filled Female",'Uganda workforce data - raw'!$A$4:$F$4,0))*INDEX('Mapping cadres'!$B$1:$Z$616,MATCH($B264, 'Mapping cadres'!$B$1:$B$616,0), MATCH(AA$32,'Mapping cadres'!$B$1:$Z$1,0))</f>
        <v>0</v>
      </c>
      <c r="AB264" s="226">
        <f>INDEX('Uganda workforce data - raw'!$A$4:$F$619,MATCH($B264, 'Uganda workforce data - raw'!$B$4:$B$619,0), MATCH("Filled Female",'Uganda workforce data - raw'!$A$4:$F$4,0))*INDEX('Mapping cadres'!$B$1:$Z$616,MATCH($B264, 'Mapping cadres'!$B$1:$B$616,0), MATCH(AB$32,'Mapping cadres'!$B$1:$Z$1,0))</f>
        <v>0</v>
      </c>
      <c r="AC264" s="226">
        <f>INDEX('Uganda workforce data - raw'!$A$4:$F$619,MATCH($B264, 'Uganda workforce data - raw'!$B$4:$B$619,0), MATCH("Filled Female",'Uganda workforce data - raw'!$A$4:$F$4,0))*INDEX('Mapping cadres'!$B$1:$Z$616,MATCH($B264, 'Mapping cadres'!$B$1:$B$616,0), MATCH(AC$32,'Mapping cadres'!$B$1:$Z$1,0))</f>
        <v>0</v>
      </c>
      <c r="AD264" s="226">
        <f>INDEX('Uganda workforce data - raw'!$A$4:$F$619,MATCH($B264, 'Uganda workforce data - raw'!$B$4:$B$619,0), MATCH("Filled Female",'Uganda workforce data - raw'!$A$4:$F$4,0))*INDEX('Mapping cadres'!$B$1:$Z$616,MATCH($B264, 'Mapping cadres'!$B$1:$B$616,0), MATCH(AD$32,'Mapping cadres'!$B$1:$Z$1,0))</f>
        <v>0</v>
      </c>
      <c r="AE264" s="226">
        <f>INDEX('Uganda workforce data - raw'!$A$4:$F$619,MATCH($B264, 'Uganda workforce data - raw'!$B$4:$B$619,0), MATCH("Filled Female",'Uganda workforce data - raw'!$A$4:$F$4,0))*INDEX('Mapping cadres'!$B$1:$Z$616,MATCH($B264, 'Mapping cadres'!$B$1:$B$616,0), MATCH(AE$32,'Mapping cadres'!$B$1:$Z$1,0))</f>
        <v>0</v>
      </c>
      <c r="AF264" s="226">
        <f>INDEX('Uganda workforce data - raw'!$A$4:$F$619,MATCH($B264, 'Uganda workforce data - raw'!$B$4:$B$619,0), MATCH("Filled Female",'Uganda workforce data - raw'!$A$4:$F$4,0))*INDEX('Mapping cadres'!$B$1:$Z$616,MATCH($B264, 'Mapping cadres'!$B$1:$B$616,0), MATCH(AF$32,'Mapping cadres'!$B$1:$Z$1,0))</f>
        <v>0</v>
      </c>
      <c r="AG264" s="226">
        <f>INDEX('Uganda workforce data - raw'!$A$4:$F$619,MATCH($B264, 'Uganda workforce data - raw'!$B$4:$B$619,0), MATCH("Filled Female",'Uganda workforce data - raw'!$A$4:$F$4,0))*INDEX('Mapping cadres'!$B$1:$Z$616,MATCH($B264, 'Mapping cadres'!$B$1:$B$616,0), MATCH(AG$32,'Mapping cadres'!$B$1:$Z$1,0))</f>
        <v>0</v>
      </c>
      <c r="AH264" s="226">
        <f>INDEX('Uganda workforce data - raw'!$A$4:$F$619,MATCH($B264, 'Uganda workforce data - raw'!$B$4:$B$619,0), MATCH("Filled Female",'Uganda workforce data - raw'!$A$4:$F$4,0))*INDEX('Mapping cadres'!$B$1:$Z$616,MATCH($B264, 'Mapping cadres'!$B$1:$B$616,0), MATCH(AH$32,'Mapping cadres'!$B$1:$Z$1,0))</f>
        <v>0</v>
      </c>
      <c r="AI264" s="226">
        <f>INDEX('Uganda workforce data - raw'!$A$4:$F$619,MATCH($B264, 'Uganda workforce data - raw'!$B$4:$B$619,0), MATCH("Filled Female",'Uganda workforce data - raw'!$A$4:$F$4,0))*INDEX('Mapping cadres'!$B$1:$Z$616,MATCH($B264, 'Mapping cadres'!$B$1:$B$616,0), MATCH(AI$32,'Mapping cadres'!$B$1:$Z$1,0))</f>
        <v>0</v>
      </c>
      <c r="AJ264" s="226">
        <f>INDEX('Uganda workforce data - raw'!$A$4:$F$619,MATCH($B264, 'Uganda workforce data - raw'!$B$4:$B$619,0), MATCH("Filled Female",'Uganda workforce data - raw'!$A$4:$F$4,0))*INDEX('Mapping cadres'!$B$1:$Z$616,MATCH($B264, 'Mapping cadres'!$B$1:$B$616,0), MATCH(AJ$32,'Mapping cadres'!$B$1:$Z$1,0))</f>
        <v>0</v>
      </c>
      <c r="AK264" s="226">
        <f>INDEX('Uganda workforce data - raw'!$A$4:$F$619,MATCH($B264, 'Uganda workforce data - raw'!$B$4:$B$619,0), MATCH("Filled Female",'Uganda workforce data - raw'!$A$4:$F$4,0))*INDEX('Mapping cadres'!$B$1:$Z$616,MATCH($B264, 'Mapping cadres'!$B$1:$B$616,0), MATCH(AK$32,'Mapping cadres'!$B$1:$Z$1,0))</f>
        <v>0</v>
      </c>
      <c r="AL264" s="226">
        <f>INDEX('Uganda workforce data - raw'!$A$4:$F$619,MATCH($B264, 'Uganda workforce data - raw'!$B$4:$B$619,0), MATCH("Filled Female",'Uganda workforce data - raw'!$A$4:$F$4,0))*INDEX('Mapping cadres'!$B$1:$Z$616,MATCH($B264, 'Mapping cadres'!$B$1:$B$616,0), MATCH(AL$32,'Mapping cadres'!$B$1:$Z$1,0))</f>
        <v>0</v>
      </c>
      <c r="AM264" s="226">
        <f>INDEX('Uganda workforce data - raw'!$A$4:$F$619,MATCH($B264, 'Uganda workforce data - raw'!$B$4:$B$619,0), MATCH("Filled Female",'Uganda workforce data - raw'!$A$4:$F$4,0))*INDEX('Mapping cadres'!$B$1:$Z$616,MATCH($B264, 'Mapping cadres'!$B$1:$B$616,0), MATCH(AM$32,'Mapping cadres'!$B$1:$Z$1,0))</f>
        <v>0</v>
      </c>
      <c r="AN264" s="226">
        <f>INDEX('Uganda workforce data - raw'!$A$4:$F$619,MATCH($B264, 'Uganda workforce data - raw'!$B$4:$B$619,0), MATCH("Filled Female",'Uganda workforce data - raw'!$A$4:$F$4,0))*INDEX('Mapping cadres'!$B$1:$Z$616,MATCH($B264, 'Mapping cadres'!$B$1:$B$616,0), MATCH(AN$32,'Mapping cadres'!$B$1:$Z$1,0))</f>
        <v>0</v>
      </c>
      <c r="AO264" s="226">
        <f>INDEX('Uganda workforce data - raw'!$A$4:$F$619,MATCH($B264, 'Uganda workforce data - raw'!$B$4:$B$619,0), MATCH("Filled Female",'Uganda workforce data - raw'!$A$4:$F$4,0))*INDEX('Mapping cadres'!$B$1:$Z$616,MATCH($B264, 'Mapping cadres'!$B$1:$B$616,0), MATCH(AO$32,'Mapping cadres'!$B$1:$Z$1,0))</f>
        <v>0</v>
      </c>
      <c r="AP264" s="226">
        <f>INDEX('Uganda workforce data - raw'!$A$4:$F$619,MATCH($B264, 'Uganda workforce data - raw'!$B$4:$B$619,0), MATCH("Filled Female",'Uganda workforce data - raw'!$A$4:$F$4,0))*INDEX('Mapping cadres'!$B$1:$Z$616,MATCH($B264, 'Mapping cadres'!$B$1:$B$616,0), MATCH(AP$32,'Mapping cadres'!$B$1:$Z$1,0))</f>
        <v>0</v>
      </c>
      <c r="AQ264" s="226">
        <f>INDEX('Uganda workforce data - raw'!$A$4:$F$619,MATCH($B264, 'Uganda workforce data - raw'!$B$4:$B$619,0), MATCH("Filled Female",'Uganda workforce data - raw'!$A$4:$F$4,0))*INDEX('Mapping cadres'!$B$1:$Z$616,MATCH($B264, 'Mapping cadres'!$B$1:$B$616,0), MATCH(AQ$32,'Mapping cadres'!$B$1:$Z$1,0))</f>
        <v>0</v>
      </c>
      <c r="AR264" s="226">
        <f>INDEX('Uganda workforce data - raw'!$A$4:$F$619,MATCH($B264, 'Uganda workforce data - raw'!$B$4:$B$619,0), MATCH("Filled Female",'Uganda workforce data - raw'!$A$4:$F$4,0))*INDEX('Mapping cadres'!$B$1:$Z$616,MATCH($B264, 'Mapping cadres'!$B$1:$B$616,0), MATCH(AR$32,'Mapping cadres'!$B$1:$Z$1,0))</f>
        <v>0</v>
      </c>
      <c r="AS264" s="226">
        <f>INDEX('Uganda workforce data - raw'!$A$4:$F$619,MATCH($B264, 'Uganda workforce data - raw'!$B$4:$B$619,0), MATCH("Filled Female",'Uganda workforce data - raw'!$A$4:$F$4,0))*INDEX('Mapping cadres'!$B$1:$Z$616,MATCH($B264, 'Mapping cadres'!$B$1:$B$616,0), MATCH(AS$32,'Mapping cadres'!$B$1:$Z$1,0))</f>
        <v>0</v>
      </c>
      <c r="AT264" s="226">
        <f>INDEX('Uganda workforce data - raw'!$A$4:$F$619,MATCH($B264, 'Uganda workforce data - raw'!$B$4:$B$619,0), MATCH("Filled Female",'Uganda workforce data - raw'!$A$4:$F$4,0))*INDEX('Mapping cadres'!$B$1:$Z$616,MATCH($B264, 'Mapping cadres'!$B$1:$B$616,0), MATCH(AT$32,'Mapping cadres'!$B$1:$Z$1,0))</f>
        <v>0</v>
      </c>
      <c r="AU264" s="226">
        <f>INDEX('Uganda workforce data - raw'!$A$4:$F$619,MATCH($B264, 'Uganda workforce data - raw'!$B$4:$B$619,0), MATCH("Filled Female",'Uganda workforce data - raw'!$A$4:$F$4,0))*INDEX('Mapping cadres'!$B$1:$Z$616,MATCH($B264, 'Mapping cadres'!$B$1:$B$616,0), MATCH(AU$32,'Mapping cadres'!$B$1:$Z$1,0))</f>
        <v>0</v>
      </c>
      <c r="AV264" s="226">
        <f>INDEX('Uganda workforce data - raw'!$A$4:$F$619,MATCH($B264, 'Uganda workforce data - raw'!$B$4:$B$619,0), MATCH("Filled Female",'Uganda workforce data - raw'!$A$4:$F$4,0))*INDEX('Mapping cadres'!$B$1:$Z$616,MATCH($B264, 'Mapping cadres'!$B$1:$B$616,0), MATCH(AV$32,'Mapping cadres'!$B$1:$Z$1,0))</f>
        <v>0</v>
      </c>
      <c r="AW264" s="226">
        <f>INDEX('Uganda workforce data - raw'!$A$4:$F$619,MATCH($B264, 'Uganda workforce data - raw'!$B$4:$B$619,0), MATCH("Filled Female",'Uganda workforce data - raw'!$A$4:$F$4,0))*INDEX('Mapping cadres'!$B$1:$Z$616,MATCH($B264, 'Mapping cadres'!$B$1:$B$616,0), MATCH(AW$32,'Mapping cadres'!$B$1:$Z$1,0))</f>
        <v>0</v>
      </c>
      <c r="AX264" s="226">
        <f>INDEX('Uganda workforce data - raw'!$A$4:$F$619,MATCH($B264, 'Uganda workforce data - raw'!$B$4:$B$619,0), MATCH("Filled Female",'Uganda workforce data - raw'!$A$4:$F$4,0))*INDEX('Mapping cadres'!$B$1:$Z$616,MATCH($B264, 'Mapping cadres'!$B$1:$B$616,0), MATCH(AX$32,'Mapping cadres'!$B$1:$Z$1,0))</f>
        <v>0</v>
      </c>
      <c r="AY264" s="226">
        <f t="shared" si="77"/>
        <v>0</v>
      </c>
      <c r="AZ264" s="226">
        <f t="shared" si="78"/>
        <v>0</v>
      </c>
      <c r="BA264" s="226">
        <f t="shared" si="79"/>
        <v>0</v>
      </c>
      <c r="BB264" s="226">
        <f t="shared" si="80"/>
        <v>0</v>
      </c>
      <c r="BC264" s="226">
        <f t="shared" si="81"/>
        <v>0</v>
      </c>
      <c r="BD264" s="226">
        <f t="shared" si="82"/>
        <v>0</v>
      </c>
      <c r="BE264" s="226">
        <f t="shared" si="83"/>
        <v>0</v>
      </c>
      <c r="BF264" s="226">
        <f t="shared" si="84"/>
        <v>0</v>
      </c>
      <c r="BG264" s="226">
        <f t="shared" si="85"/>
        <v>1</v>
      </c>
      <c r="BH264" s="226">
        <f t="shared" si="86"/>
        <v>0</v>
      </c>
      <c r="BI264" s="226">
        <f t="shared" si="87"/>
        <v>0</v>
      </c>
      <c r="BJ264" s="226">
        <f t="shared" si="88"/>
        <v>0</v>
      </c>
      <c r="BK264" s="226">
        <f t="shared" si="89"/>
        <v>0</v>
      </c>
      <c r="BL264" s="226">
        <f t="shared" si="90"/>
        <v>0</v>
      </c>
      <c r="BM264" s="226">
        <f t="shared" si="91"/>
        <v>0</v>
      </c>
      <c r="BN264" s="226">
        <f t="shared" si="92"/>
        <v>0</v>
      </c>
      <c r="BO264" s="226">
        <f t="shared" si="93"/>
        <v>0</v>
      </c>
      <c r="BP264" s="226">
        <f t="shared" si="94"/>
        <v>0</v>
      </c>
      <c r="BQ264" s="226">
        <f t="shared" si="95"/>
        <v>0</v>
      </c>
      <c r="BR264" s="226">
        <f t="shared" si="96"/>
        <v>0</v>
      </c>
      <c r="BS264" s="226">
        <f t="shared" si="97"/>
        <v>0</v>
      </c>
      <c r="BT264" s="226">
        <f t="shared" si="98"/>
        <v>0</v>
      </c>
      <c r="BU264" s="226">
        <f t="shared" si="99"/>
        <v>0</v>
      </c>
      <c r="BV264" s="226">
        <f t="shared" si="100"/>
        <v>0</v>
      </c>
    </row>
    <row r="265" spans="1:74">
      <c r="A265" s="226">
        <v>233</v>
      </c>
      <c r="B265" s="226" t="s">
        <v>1537</v>
      </c>
      <c r="C265" s="226">
        <f>INDEX('Uganda workforce data - raw'!$A$4:$F$619,MATCH($B265, 'Uganda workforce data - raw'!$B$4:$B$619,0), MATCH("Filled Male",'Uganda workforce data - raw'!$A$4:$F$4,0))*INDEX('Mapping cadres'!$B$1:$Z$616,MATCH($B265, 'Mapping cadres'!$B$1:$B$616,0), MATCH(C$32,'Mapping cadres'!$B$1:$Z$1,0))</f>
        <v>7</v>
      </c>
      <c r="D265" s="226">
        <f>INDEX('Uganda workforce data - raw'!$A$4:$F$619,MATCH($B265, 'Uganda workforce data - raw'!$B$4:$B$619,0), MATCH("Filled Male",'Uganda workforce data - raw'!$A$4:$F$4,0))*INDEX('Mapping cadres'!$B$1:$Z$616,MATCH($B265, 'Mapping cadres'!$B$1:$B$616,0), MATCH(D$32,'Mapping cadres'!$B$1:$Z$1,0))</f>
        <v>0</v>
      </c>
      <c r="E265" s="226">
        <f>INDEX('Uganda workforce data - raw'!$A$4:$F$619,MATCH($B265, 'Uganda workforce data - raw'!$B$4:$B$619,0), MATCH("Filled Male",'Uganda workforce data - raw'!$A$4:$F$4,0))*INDEX('Mapping cadres'!$B$1:$Z$616,MATCH($B265, 'Mapping cadres'!$B$1:$B$616,0), MATCH(E$32,'Mapping cadres'!$B$1:$Z$1,0))</f>
        <v>0</v>
      </c>
      <c r="F265" s="226">
        <f>INDEX('Uganda workforce data - raw'!$A$4:$F$619,MATCH($B265, 'Uganda workforce data - raw'!$B$4:$B$619,0), MATCH("Filled Male",'Uganda workforce data - raw'!$A$4:$F$4,0))*INDEX('Mapping cadres'!$B$1:$Z$616,MATCH($B265, 'Mapping cadres'!$B$1:$B$616,0), MATCH(F$32,'Mapping cadres'!$B$1:$Z$1,0))</f>
        <v>0</v>
      </c>
      <c r="G265" s="226">
        <f>INDEX('Uganda workforce data - raw'!$A$4:$F$619,MATCH($B265, 'Uganda workforce data - raw'!$B$4:$B$619,0), MATCH("Filled Male",'Uganda workforce data - raw'!$A$4:$F$4,0))*INDEX('Mapping cadres'!$B$1:$Z$616,MATCH($B265, 'Mapping cadres'!$B$1:$B$616,0), MATCH(G$32,'Mapping cadres'!$B$1:$Z$1,0))</f>
        <v>0</v>
      </c>
      <c r="H265" s="226">
        <f>INDEX('Uganda workforce data - raw'!$A$4:$F$619,MATCH($B265, 'Uganda workforce data - raw'!$B$4:$B$619,0), MATCH("Filled Male",'Uganda workforce data - raw'!$A$4:$F$4,0))*INDEX('Mapping cadres'!$B$1:$Z$616,MATCH($B265, 'Mapping cadres'!$B$1:$B$616,0), MATCH(H$32,'Mapping cadres'!$B$1:$Z$1,0))</f>
        <v>0</v>
      </c>
      <c r="I265" s="226">
        <f>INDEX('Uganda workforce data - raw'!$A$4:$F$619,MATCH($B265, 'Uganda workforce data - raw'!$B$4:$B$619,0), MATCH("Filled Male",'Uganda workforce data - raw'!$A$4:$F$4,0))*INDEX('Mapping cadres'!$B$1:$Z$616,MATCH($B265, 'Mapping cadres'!$B$1:$B$616,0), MATCH(I$32,'Mapping cadres'!$B$1:$Z$1,0))</f>
        <v>0</v>
      </c>
      <c r="J265" s="226">
        <f>INDEX('Uganda workforce data - raw'!$A$4:$F$619,MATCH($B265, 'Uganda workforce data - raw'!$B$4:$B$619,0), MATCH("Filled Male",'Uganda workforce data - raw'!$A$4:$F$4,0))*INDEX('Mapping cadres'!$B$1:$Z$616,MATCH($B265, 'Mapping cadres'!$B$1:$B$616,0), MATCH(J$32,'Mapping cadres'!$B$1:$Z$1,0))</f>
        <v>0</v>
      </c>
      <c r="K265" s="226">
        <f>INDEX('Uganda workforce data - raw'!$A$4:$F$619,MATCH($B265, 'Uganda workforce data - raw'!$B$4:$B$619,0), MATCH("Filled Male",'Uganda workforce data - raw'!$A$4:$F$4,0))*INDEX('Mapping cadres'!$B$1:$Z$616,MATCH($B265, 'Mapping cadres'!$B$1:$B$616,0), MATCH(K$32,'Mapping cadres'!$B$1:$Z$1,0))</f>
        <v>0</v>
      </c>
      <c r="L265" s="226">
        <f>INDEX('Uganda workforce data - raw'!$A$4:$F$619,MATCH($B265, 'Uganda workforce data - raw'!$B$4:$B$619,0), MATCH("Filled Male",'Uganda workforce data - raw'!$A$4:$F$4,0))*INDEX('Mapping cadres'!$B$1:$Z$616,MATCH($B265, 'Mapping cadres'!$B$1:$B$616,0), MATCH(L$32,'Mapping cadres'!$B$1:$Z$1,0))</f>
        <v>0</v>
      </c>
      <c r="M265" s="226">
        <f>INDEX('Uganda workforce data - raw'!$A$4:$F$619,MATCH($B265, 'Uganda workforce data - raw'!$B$4:$B$619,0), MATCH("Filled Male",'Uganda workforce data - raw'!$A$4:$F$4,0))*INDEX('Mapping cadres'!$B$1:$Z$616,MATCH($B265, 'Mapping cadres'!$B$1:$B$616,0), MATCH(M$32,'Mapping cadres'!$B$1:$Z$1,0))</f>
        <v>0</v>
      </c>
      <c r="N265" s="226">
        <f>INDEX('Uganda workforce data - raw'!$A$4:$F$619,MATCH($B265, 'Uganda workforce data - raw'!$B$4:$B$619,0), MATCH("Filled Male",'Uganda workforce data - raw'!$A$4:$F$4,0))*INDEX('Mapping cadres'!$B$1:$Z$616,MATCH($B265, 'Mapping cadres'!$B$1:$B$616,0), MATCH(N$32,'Mapping cadres'!$B$1:$Z$1,0))</f>
        <v>0</v>
      </c>
      <c r="O265" s="226">
        <f>INDEX('Uganda workforce data - raw'!$A$4:$F$619,MATCH($B265, 'Uganda workforce data - raw'!$B$4:$B$619,0), MATCH("Filled Male",'Uganda workforce data - raw'!$A$4:$F$4,0))*INDEX('Mapping cadres'!$B$1:$Z$616,MATCH($B265, 'Mapping cadres'!$B$1:$B$616,0), MATCH(O$32,'Mapping cadres'!$B$1:$Z$1,0))</f>
        <v>0</v>
      </c>
      <c r="P265" s="226">
        <f>INDEX('Uganda workforce data - raw'!$A$4:$F$619,MATCH($B265, 'Uganda workforce data - raw'!$B$4:$B$619,0), MATCH("Filled Male",'Uganda workforce data - raw'!$A$4:$F$4,0))*INDEX('Mapping cadres'!$B$1:$Z$616,MATCH($B265, 'Mapping cadres'!$B$1:$B$616,0), MATCH(P$32,'Mapping cadres'!$B$1:$Z$1,0))</f>
        <v>0</v>
      </c>
      <c r="Q265" s="226">
        <f>INDEX('Uganda workforce data - raw'!$A$4:$F$619,MATCH($B265, 'Uganda workforce data - raw'!$B$4:$B$619,0), MATCH("Filled Male",'Uganda workforce data - raw'!$A$4:$F$4,0))*INDEX('Mapping cadres'!$B$1:$Z$616,MATCH($B265, 'Mapping cadres'!$B$1:$B$616,0), MATCH(Q$32,'Mapping cadres'!$B$1:$Z$1,0))</f>
        <v>0</v>
      </c>
      <c r="R265" s="226">
        <f>INDEX('Uganda workforce data - raw'!$A$4:$F$619,MATCH($B265, 'Uganda workforce data - raw'!$B$4:$B$619,0), MATCH("Filled Male",'Uganda workforce data - raw'!$A$4:$F$4,0))*INDEX('Mapping cadres'!$B$1:$Z$616,MATCH($B265, 'Mapping cadres'!$B$1:$B$616,0), MATCH(R$32,'Mapping cadres'!$B$1:$Z$1,0))</f>
        <v>0</v>
      </c>
      <c r="S265" s="226">
        <f>INDEX('Uganda workforce data - raw'!$A$4:$F$619,MATCH($B265, 'Uganda workforce data - raw'!$B$4:$B$619,0), MATCH("Filled Male",'Uganda workforce data - raw'!$A$4:$F$4,0))*INDEX('Mapping cadres'!$B$1:$Z$616,MATCH($B265, 'Mapping cadres'!$B$1:$B$616,0), MATCH(S$32,'Mapping cadres'!$B$1:$Z$1,0))</f>
        <v>0</v>
      </c>
      <c r="T265" s="226">
        <f>INDEX('Uganda workforce data - raw'!$A$4:$F$619,MATCH($B265, 'Uganda workforce data - raw'!$B$4:$B$619,0), MATCH("Filled Male",'Uganda workforce data - raw'!$A$4:$F$4,0))*INDEX('Mapping cadres'!$B$1:$Z$616,MATCH($B265, 'Mapping cadres'!$B$1:$B$616,0), MATCH(T$32,'Mapping cadres'!$B$1:$Z$1,0))</f>
        <v>0</v>
      </c>
      <c r="U265" s="226">
        <f>INDEX('Uganda workforce data - raw'!$A$4:$F$619,MATCH($B265, 'Uganda workforce data - raw'!$B$4:$B$619,0), MATCH("Filled Male",'Uganda workforce data - raw'!$A$4:$F$4,0))*INDEX('Mapping cadres'!$B$1:$Z$616,MATCH($B265, 'Mapping cadres'!$B$1:$B$616,0), MATCH(U$32,'Mapping cadres'!$B$1:$Z$1,0))</f>
        <v>0</v>
      </c>
      <c r="V265" s="226">
        <f>INDEX('Uganda workforce data - raw'!$A$4:$F$619,MATCH($B265, 'Uganda workforce data - raw'!$B$4:$B$619,0), MATCH("Filled Male",'Uganda workforce data - raw'!$A$4:$F$4,0))*INDEX('Mapping cadres'!$B$1:$Z$616,MATCH($B265, 'Mapping cadres'!$B$1:$B$616,0), MATCH(V$32,'Mapping cadres'!$B$1:$Z$1,0))</f>
        <v>0</v>
      </c>
      <c r="W265" s="226">
        <f>INDEX('Uganda workforce data - raw'!$A$4:$F$619,MATCH($B265, 'Uganda workforce data - raw'!$B$4:$B$619,0), MATCH("Filled Male",'Uganda workforce data - raw'!$A$4:$F$4,0))*INDEX('Mapping cadres'!$B$1:$Z$616,MATCH($B265, 'Mapping cadres'!$B$1:$B$616,0), MATCH(W$32,'Mapping cadres'!$B$1:$Z$1,0))</f>
        <v>0</v>
      </c>
      <c r="X265" s="226">
        <f>INDEX('Uganda workforce data - raw'!$A$4:$F$619,MATCH($B265, 'Uganda workforce data - raw'!$B$4:$B$619,0), MATCH("Filled Male",'Uganda workforce data - raw'!$A$4:$F$4,0))*INDEX('Mapping cadres'!$B$1:$Z$616,MATCH($B265, 'Mapping cadres'!$B$1:$B$616,0), MATCH(X$32,'Mapping cadres'!$B$1:$Z$1,0))</f>
        <v>0</v>
      </c>
      <c r="Y265" s="226">
        <f>INDEX('Uganda workforce data - raw'!$A$4:$F$619,MATCH($B265, 'Uganda workforce data - raw'!$B$4:$B$619,0), MATCH("Filled Male",'Uganda workforce data - raw'!$A$4:$F$4,0))*INDEX('Mapping cadres'!$B$1:$Z$616,MATCH($B265, 'Mapping cadres'!$B$1:$B$616,0), MATCH(Y$32,'Mapping cadres'!$B$1:$Z$1,0))</f>
        <v>0</v>
      </c>
      <c r="Z265" s="226">
        <f>INDEX('Uganda workforce data - raw'!$A$4:$F$619,MATCH($B265, 'Uganda workforce data - raw'!$B$4:$B$619,0), MATCH("Filled Male",'Uganda workforce data - raw'!$A$4:$F$4,0))*INDEX('Mapping cadres'!$B$1:$Z$616,MATCH($B265, 'Mapping cadres'!$B$1:$B$616,0), MATCH(Z$32,'Mapping cadres'!$B$1:$Z$1,0))</f>
        <v>0</v>
      </c>
      <c r="AA265" s="226">
        <f>INDEX('Uganda workforce data - raw'!$A$4:$F$619,MATCH($B265, 'Uganda workforce data - raw'!$B$4:$B$619,0), MATCH("Filled Female",'Uganda workforce data - raw'!$A$4:$F$4,0))*INDEX('Mapping cadres'!$B$1:$Z$616,MATCH($B265, 'Mapping cadres'!$B$1:$B$616,0), MATCH(AA$32,'Mapping cadres'!$B$1:$Z$1,0))</f>
        <v>0</v>
      </c>
      <c r="AB265" s="226">
        <f>INDEX('Uganda workforce data - raw'!$A$4:$F$619,MATCH($B265, 'Uganda workforce data - raw'!$B$4:$B$619,0), MATCH("Filled Female",'Uganda workforce data - raw'!$A$4:$F$4,0))*INDEX('Mapping cadres'!$B$1:$Z$616,MATCH($B265, 'Mapping cadres'!$B$1:$B$616,0), MATCH(AB$32,'Mapping cadres'!$B$1:$Z$1,0))</f>
        <v>0</v>
      </c>
      <c r="AC265" s="226">
        <f>INDEX('Uganda workforce data - raw'!$A$4:$F$619,MATCH($B265, 'Uganda workforce data - raw'!$B$4:$B$619,0), MATCH("Filled Female",'Uganda workforce data - raw'!$A$4:$F$4,0))*INDEX('Mapping cadres'!$B$1:$Z$616,MATCH($B265, 'Mapping cadres'!$B$1:$B$616,0), MATCH(AC$32,'Mapping cadres'!$B$1:$Z$1,0))</f>
        <v>0</v>
      </c>
      <c r="AD265" s="226">
        <f>INDEX('Uganda workforce data - raw'!$A$4:$F$619,MATCH($B265, 'Uganda workforce data - raw'!$B$4:$B$619,0), MATCH("Filled Female",'Uganda workforce data - raw'!$A$4:$F$4,0))*INDEX('Mapping cadres'!$B$1:$Z$616,MATCH($B265, 'Mapping cadres'!$B$1:$B$616,0), MATCH(AD$32,'Mapping cadres'!$B$1:$Z$1,0))</f>
        <v>0</v>
      </c>
      <c r="AE265" s="226">
        <f>INDEX('Uganda workforce data - raw'!$A$4:$F$619,MATCH($B265, 'Uganda workforce data - raw'!$B$4:$B$619,0), MATCH("Filled Female",'Uganda workforce data - raw'!$A$4:$F$4,0))*INDEX('Mapping cadres'!$B$1:$Z$616,MATCH($B265, 'Mapping cadres'!$B$1:$B$616,0), MATCH(AE$32,'Mapping cadres'!$B$1:$Z$1,0))</f>
        <v>0</v>
      </c>
      <c r="AF265" s="226">
        <f>INDEX('Uganda workforce data - raw'!$A$4:$F$619,MATCH($B265, 'Uganda workforce data - raw'!$B$4:$B$619,0), MATCH("Filled Female",'Uganda workforce data - raw'!$A$4:$F$4,0))*INDEX('Mapping cadres'!$B$1:$Z$616,MATCH($B265, 'Mapping cadres'!$B$1:$B$616,0), MATCH(AF$32,'Mapping cadres'!$B$1:$Z$1,0))</f>
        <v>0</v>
      </c>
      <c r="AG265" s="226">
        <f>INDEX('Uganda workforce data - raw'!$A$4:$F$619,MATCH($B265, 'Uganda workforce data - raw'!$B$4:$B$619,0), MATCH("Filled Female",'Uganda workforce data - raw'!$A$4:$F$4,0))*INDEX('Mapping cadres'!$B$1:$Z$616,MATCH($B265, 'Mapping cadres'!$B$1:$B$616,0), MATCH(AG$32,'Mapping cadres'!$B$1:$Z$1,0))</f>
        <v>0</v>
      </c>
      <c r="AH265" s="226">
        <f>INDEX('Uganda workforce data - raw'!$A$4:$F$619,MATCH($B265, 'Uganda workforce data - raw'!$B$4:$B$619,0), MATCH("Filled Female",'Uganda workforce data - raw'!$A$4:$F$4,0))*INDEX('Mapping cadres'!$B$1:$Z$616,MATCH($B265, 'Mapping cadres'!$B$1:$B$616,0), MATCH(AH$32,'Mapping cadres'!$B$1:$Z$1,0))</f>
        <v>0</v>
      </c>
      <c r="AI265" s="226">
        <f>INDEX('Uganda workforce data - raw'!$A$4:$F$619,MATCH($B265, 'Uganda workforce data - raw'!$B$4:$B$619,0), MATCH("Filled Female",'Uganda workforce data - raw'!$A$4:$F$4,0))*INDEX('Mapping cadres'!$B$1:$Z$616,MATCH($B265, 'Mapping cadres'!$B$1:$B$616,0), MATCH(AI$32,'Mapping cadres'!$B$1:$Z$1,0))</f>
        <v>0</v>
      </c>
      <c r="AJ265" s="226">
        <f>INDEX('Uganda workforce data - raw'!$A$4:$F$619,MATCH($B265, 'Uganda workforce data - raw'!$B$4:$B$619,0), MATCH("Filled Female",'Uganda workforce data - raw'!$A$4:$F$4,0))*INDEX('Mapping cadres'!$B$1:$Z$616,MATCH($B265, 'Mapping cadres'!$B$1:$B$616,0), MATCH(AJ$32,'Mapping cadres'!$B$1:$Z$1,0))</f>
        <v>0</v>
      </c>
      <c r="AK265" s="226">
        <f>INDEX('Uganda workforce data - raw'!$A$4:$F$619,MATCH($B265, 'Uganda workforce data - raw'!$B$4:$B$619,0), MATCH("Filled Female",'Uganda workforce data - raw'!$A$4:$F$4,0))*INDEX('Mapping cadres'!$B$1:$Z$616,MATCH($B265, 'Mapping cadres'!$B$1:$B$616,0), MATCH(AK$32,'Mapping cadres'!$B$1:$Z$1,0))</f>
        <v>0</v>
      </c>
      <c r="AL265" s="226">
        <f>INDEX('Uganda workforce data - raw'!$A$4:$F$619,MATCH($B265, 'Uganda workforce data - raw'!$B$4:$B$619,0), MATCH("Filled Female",'Uganda workforce data - raw'!$A$4:$F$4,0))*INDEX('Mapping cadres'!$B$1:$Z$616,MATCH($B265, 'Mapping cadres'!$B$1:$B$616,0), MATCH(AL$32,'Mapping cadres'!$B$1:$Z$1,0))</f>
        <v>0</v>
      </c>
      <c r="AM265" s="226">
        <f>INDEX('Uganda workforce data - raw'!$A$4:$F$619,MATCH($B265, 'Uganda workforce data - raw'!$B$4:$B$619,0), MATCH("Filled Female",'Uganda workforce data - raw'!$A$4:$F$4,0))*INDEX('Mapping cadres'!$B$1:$Z$616,MATCH($B265, 'Mapping cadres'!$B$1:$B$616,0), MATCH(AM$32,'Mapping cadres'!$B$1:$Z$1,0))</f>
        <v>0</v>
      </c>
      <c r="AN265" s="226">
        <f>INDEX('Uganda workforce data - raw'!$A$4:$F$619,MATCH($B265, 'Uganda workforce data - raw'!$B$4:$B$619,0), MATCH("Filled Female",'Uganda workforce data - raw'!$A$4:$F$4,0))*INDEX('Mapping cadres'!$B$1:$Z$616,MATCH($B265, 'Mapping cadres'!$B$1:$B$616,0), MATCH(AN$32,'Mapping cadres'!$B$1:$Z$1,0))</f>
        <v>0</v>
      </c>
      <c r="AO265" s="226">
        <f>INDEX('Uganda workforce data - raw'!$A$4:$F$619,MATCH($B265, 'Uganda workforce data - raw'!$B$4:$B$619,0), MATCH("Filled Female",'Uganda workforce data - raw'!$A$4:$F$4,0))*INDEX('Mapping cadres'!$B$1:$Z$616,MATCH($B265, 'Mapping cadres'!$B$1:$B$616,0), MATCH(AO$32,'Mapping cadres'!$B$1:$Z$1,0))</f>
        <v>0</v>
      </c>
      <c r="AP265" s="226">
        <f>INDEX('Uganda workforce data - raw'!$A$4:$F$619,MATCH($B265, 'Uganda workforce data - raw'!$B$4:$B$619,0), MATCH("Filled Female",'Uganda workforce data - raw'!$A$4:$F$4,0))*INDEX('Mapping cadres'!$B$1:$Z$616,MATCH($B265, 'Mapping cadres'!$B$1:$B$616,0), MATCH(AP$32,'Mapping cadres'!$B$1:$Z$1,0))</f>
        <v>0</v>
      </c>
      <c r="AQ265" s="226">
        <f>INDEX('Uganda workforce data - raw'!$A$4:$F$619,MATCH($B265, 'Uganda workforce data - raw'!$B$4:$B$619,0), MATCH("Filled Female",'Uganda workforce data - raw'!$A$4:$F$4,0))*INDEX('Mapping cadres'!$B$1:$Z$616,MATCH($B265, 'Mapping cadres'!$B$1:$B$616,0), MATCH(AQ$32,'Mapping cadres'!$B$1:$Z$1,0))</f>
        <v>0</v>
      </c>
      <c r="AR265" s="226">
        <f>INDEX('Uganda workforce data - raw'!$A$4:$F$619,MATCH($B265, 'Uganda workforce data - raw'!$B$4:$B$619,0), MATCH("Filled Female",'Uganda workforce data - raw'!$A$4:$F$4,0))*INDEX('Mapping cadres'!$B$1:$Z$616,MATCH($B265, 'Mapping cadres'!$B$1:$B$616,0), MATCH(AR$32,'Mapping cadres'!$B$1:$Z$1,0))</f>
        <v>0</v>
      </c>
      <c r="AS265" s="226">
        <f>INDEX('Uganda workforce data - raw'!$A$4:$F$619,MATCH($B265, 'Uganda workforce data - raw'!$B$4:$B$619,0), MATCH("Filled Female",'Uganda workforce data - raw'!$A$4:$F$4,0))*INDEX('Mapping cadres'!$B$1:$Z$616,MATCH($B265, 'Mapping cadres'!$B$1:$B$616,0), MATCH(AS$32,'Mapping cadres'!$B$1:$Z$1,0))</f>
        <v>0</v>
      </c>
      <c r="AT265" s="226">
        <f>INDEX('Uganda workforce data - raw'!$A$4:$F$619,MATCH($B265, 'Uganda workforce data - raw'!$B$4:$B$619,0), MATCH("Filled Female",'Uganda workforce data - raw'!$A$4:$F$4,0))*INDEX('Mapping cadres'!$B$1:$Z$616,MATCH($B265, 'Mapping cadres'!$B$1:$B$616,0), MATCH(AT$32,'Mapping cadres'!$B$1:$Z$1,0))</f>
        <v>0</v>
      </c>
      <c r="AU265" s="226">
        <f>INDEX('Uganda workforce data - raw'!$A$4:$F$619,MATCH($B265, 'Uganda workforce data - raw'!$B$4:$B$619,0), MATCH("Filled Female",'Uganda workforce data - raw'!$A$4:$F$4,0))*INDEX('Mapping cadres'!$B$1:$Z$616,MATCH($B265, 'Mapping cadres'!$B$1:$B$616,0), MATCH(AU$32,'Mapping cadres'!$B$1:$Z$1,0))</f>
        <v>0</v>
      </c>
      <c r="AV265" s="226">
        <f>INDEX('Uganda workforce data - raw'!$A$4:$F$619,MATCH($B265, 'Uganda workforce data - raw'!$B$4:$B$619,0), MATCH("Filled Female",'Uganda workforce data - raw'!$A$4:$F$4,0))*INDEX('Mapping cadres'!$B$1:$Z$616,MATCH($B265, 'Mapping cadres'!$B$1:$B$616,0), MATCH(AV$32,'Mapping cadres'!$B$1:$Z$1,0))</f>
        <v>0</v>
      </c>
      <c r="AW265" s="226">
        <f>INDEX('Uganda workforce data - raw'!$A$4:$F$619,MATCH($B265, 'Uganda workforce data - raw'!$B$4:$B$619,0), MATCH("Filled Female",'Uganda workforce data - raw'!$A$4:$F$4,0))*INDEX('Mapping cadres'!$B$1:$Z$616,MATCH($B265, 'Mapping cadres'!$B$1:$B$616,0), MATCH(AW$32,'Mapping cadres'!$B$1:$Z$1,0))</f>
        <v>0</v>
      </c>
      <c r="AX265" s="226">
        <f>INDEX('Uganda workforce data - raw'!$A$4:$F$619,MATCH($B265, 'Uganda workforce data - raw'!$B$4:$B$619,0), MATCH("Filled Female",'Uganda workforce data - raw'!$A$4:$F$4,0))*INDEX('Mapping cadres'!$B$1:$Z$616,MATCH($B265, 'Mapping cadres'!$B$1:$B$616,0), MATCH(AX$32,'Mapping cadres'!$B$1:$Z$1,0))</f>
        <v>0</v>
      </c>
      <c r="AY265" s="226">
        <f t="shared" si="77"/>
        <v>7</v>
      </c>
      <c r="AZ265" s="226">
        <f t="shared" si="78"/>
        <v>0</v>
      </c>
      <c r="BA265" s="226">
        <f t="shared" si="79"/>
        <v>0</v>
      </c>
      <c r="BB265" s="226">
        <f t="shared" si="80"/>
        <v>0</v>
      </c>
      <c r="BC265" s="226">
        <f t="shared" si="81"/>
        <v>0</v>
      </c>
      <c r="BD265" s="226">
        <f t="shared" si="82"/>
        <v>0</v>
      </c>
      <c r="BE265" s="226">
        <f t="shared" si="83"/>
        <v>0</v>
      </c>
      <c r="BF265" s="226">
        <f t="shared" si="84"/>
        <v>0</v>
      </c>
      <c r="BG265" s="226">
        <f t="shared" si="85"/>
        <v>0</v>
      </c>
      <c r="BH265" s="226">
        <f t="shared" si="86"/>
        <v>0</v>
      </c>
      <c r="BI265" s="226">
        <f t="shared" si="87"/>
        <v>0</v>
      </c>
      <c r="BJ265" s="226">
        <f t="shared" si="88"/>
        <v>0</v>
      </c>
      <c r="BK265" s="226">
        <f t="shared" si="89"/>
        <v>0</v>
      </c>
      <c r="BL265" s="226">
        <f t="shared" si="90"/>
        <v>0</v>
      </c>
      <c r="BM265" s="226">
        <f t="shared" si="91"/>
        <v>0</v>
      </c>
      <c r="BN265" s="226">
        <f t="shared" si="92"/>
        <v>0</v>
      </c>
      <c r="BO265" s="226">
        <f t="shared" si="93"/>
        <v>0</v>
      </c>
      <c r="BP265" s="226">
        <f t="shared" si="94"/>
        <v>0</v>
      </c>
      <c r="BQ265" s="226">
        <f t="shared" si="95"/>
        <v>0</v>
      </c>
      <c r="BR265" s="226">
        <f t="shared" si="96"/>
        <v>0</v>
      </c>
      <c r="BS265" s="226">
        <f t="shared" si="97"/>
        <v>0</v>
      </c>
      <c r="BT265" s="226">
        <f t="shared" si="98"/>
        <v>0</v>
      </c>
      <c r="BU265" s="226">
        <f t="shared" si="99"/>
        <v>0</v>
      </c>
      <c r="BV265" s="226">
        <f t="shared" si="100"/>
        <v>0</v>
      </c>
    </row>
    <row r="266" spans="1:74">
      <c r="A266" s="226">
        <v>234</v>
      </c>
      <c r="B266" s="226" t="s">
        <v>1538</v>
      </c>
      <c r="C266" s="226">
        <f>INDEX('Uganda workforce data - raw'!$A$4:$F$619,MATCH($B266, 'Uganda workforce data - raw'!$B$4:$B$619,0), MATCH("Filled Male",'Uganda workforce data - raw'!$A$4:$F$4,0))*INDEX('Mapping cadres'!$B$1:$Z$616,MATCH($B266, 'Mapping cadres'!$B$1:$B$616,0), MATCH(C$32,'Mapping cadres'!$B$1:$Z$1,0))</f>
        <v>1</v>
      </c>
      <c r="D266" s="226">
        <f>INDEX('Uganda workforce data - raw'!$A$4:$F$619,MATCH($B266, 'Uganda workforce data - raw'!$B$4:$B$619,0), MATCH("Filled Male",'Uganda workforce data - raw'!$A$4:$F$4,0))*INDEX('Mapping cadres'!$B$1:$Z$616,MATCH($B266, 'Mapping cadres'!$B$1:$B$616,0), MATCH(D$32,'Mapping cadres'!$B$1:$Z$1,0))</f>
        <v>0</v>
      </c>
      <c r="E266" s="226">
        <f>INDEX('Uganda workforce data - raw'!$A$4:$F$619,MATCH($B266, 'Uganda workforce data - raw'!$B$4:$B$619,0), MATCH("Filled Male",'Uganda workforce data - raw'!$A$4:$F$4,0))*INDEX('Mapping cadres'!$B$1:$Z$616,MATCH($B266, 'Mapping cadres'!$B$1:$B$616,0), MATCH(E$32,'Mapping cadres'!$B$1:$Z$1,0))</f>
        <v>0</v>
      </c>
      <c r="F266" s="226">
        <f>INDEX('Uganda workforce data - raw'!$A$4:$F$619,MATCH($B266, 'Uganda workforce data - raw'!$B$4:$B$619,0), MATCH("Filled Male",'Uganda workforce data - raw'!$A$4:$F$4,0))*INDEX('Mapping cadres'!$B$1:$Z$616,MATCH($B266, 'Mapping cadres'!$B$1:$B$616,0), MATCH(F$32,'Mapping cadres'!$B$1:$Z$1,0))</f>
        <v>0</v>
      </c>
      <c r="G266" s="226">
        <f>INDEX('Uganda workforce data - raw'!$A$4:$F$619,MATCH($B266, 'Uganda workforce data - raw'!$B$4:$B$619,0), MATCH("Filled Male",'Uganda workforce data - raw'!$A$4:$F$4,0))*INDEX('Mapping cadres'!$B$1:$Z$616,MATCH($B266, 'Mapping cadres'!$B$1:$B$616,0), MATCH(G$32,'Mapping cadres'!$B$1:$Z$1,0))</f>
        <v>0</v>
      </c>
      <c r="H266" s="226">
        <f>INDEX('Uganda workforce data - raw'!$A$4:$F$619,MATCH($B266, 'Uganda workforce data - raw'!$B$4:$B$619,0), MATCH("Filled Male",'Uganda workforce data - raw'!$A$4:$F$4,0))*INDEX('Mapping cadres'!$B$1:$Z$616,MATCH($B266, 'Mapping cadres'!$B$1:$B$616,0), MATCH(H$32,'Mapping cadres'!$B$1:$Z$1,0))</f>
        <v>0</v>
      </c>
      <c r="I266" s="226">
        <f>INDEX('Uganda workforce data - raw'!$A$4:$F$619,MATCH($B266, 'Uganda workforce data - raw'!$B$4:$B$619,0), MATCH("Filled Male",'Uganda workforce data - raw'!$A$4:$F$4,0))*INDEX('Mapping cadres'!$B$1:$Z$616,MATCH($B266, 'Mapping cadres'!$B$1:$B$616,0), MATCH(I$32,'Mapping cadres'!$B$1:$Z$1,0))</f>
        <v>0</v>
      </c>
      <c r="J266" s="226">
        <f>INDEX('Uganda workforce data - raw'!$A$4:$F$619,MATCH($B266, 'Uganda workforce data - raw'!$B$4:$B$619,0), MATCH("Filled Male",'Uganda workforce data - raw'!$A$4:$F$4,0))*INDEX('Mapping cadres'!$B$1:$Z$616,MATCH($B266, 'Mapping cadres'!$B$1:$B$616,0), MATCH(J$32,'Mapping cadres'!$B$1:$Z$1,0))</f>
        <v>0</v>
      </c>
      <c r="K266" s="226">
        <f>INDEX('Uganda workforce data - raw'!$A$4:$F$619,MATCH($B266, 'Uganda workforce data - raw'!$B$4:$B$619,0), MATCH("Filled Male",'Uganda workforce data - raw'!$A$4:$F$4,0))*INDEX('Mapping cadres'!$B$1:$Z$616,MATCH($B266, 'Mapping cadres'!$B$1:$B$616,0), MATCH(K$32,'Mapping cadres'!$B$1:$Z$1,0))</f>
        <v>0</v>
      </c>
      <c r="L266" s="226">
        <f>INDEX('Uganda workforce data - raw'!$A$4:$F$619,MATCH($B266, 'Uganda workforce data - raw'!$B$4:$B$619,0), MATCH("Filled Male",'Uganda workforce data - raw'!$A$4:$F$4,0))*INDEX('Mapping cadres'!$B$1:$Z$616,MATCH($B266, 'Mapping cadres'!$B$1:$B$616,0), MATCH(L$32,'Mapping cadres'!$B$1:$Z$1,0))</f>
        <v>0</v>
      </c>
      <c r="M266" s="226">
        <f>INDEX('Uganda workforce data - raw'!$A$4:$F$619,MATCH($B266, 'Uganda workforce data - raw'!$B$4:$B$619,0), MATCH("Filled Male",'Uganda workforce data - raw'!$A$4:$F$4,0))*INDEX('Mapping cadres'!$B$1:$Z$616,MATCH($B266, 'Mapping cadres'!$B$1:$B$616,0), MATCH(M$32,'Mapping cadres'!$B$1:$Z$1,0))</f>
        <v>0</v>
      </c>
      <c r="N266" s="226">
        <f>INDEX('Uganda workforce data - raw'!$A$4:$F$619,MATCH($B266, 'Uganda workforce data - raw'!$B$4:$B$619,0), MATCH("Filled Male",'Uganda workforce data - raw'!$A$4:$F$4,0))*INDEX('Mapping cadres'!$B$1:$Z$616,MATCH($B266, 'Mapping cadres'!$B$1:$B$616,0), MATCH(N$32,'Mapping cadres'!$B$1:$Z$1,0))</f>
        <v>0</v>
      </c>
      <c r="O266" s="226">
        <f>INDEX('Uganda workforce data - raw'!$A$4:$F$619,MATCH($B266, 'Uganda workforce data - raw'!$B$4:$B$619,0), MATCH("Filled Male",'Uganda workforce data - raw'!$A$4:$F$4,0))*INDEX('Mapping cadres'!$B$1:$Z$616,MATCH($B266, 'Mapping cadres'!$B$1:$B$616,0), MATCH(O$32,'Mapping cadres'!$B$1:$Z$1,0))</f>
        <v>0</v>
      </c>
      <c r="P266" s="226">
        <f>INDEX('Uganda workforce data - raw'!$A$4:$F$619,MATCH($B266, 'Uganda workforce data - raw'!$B$4:$B$619,0), MATCH("Filled Male",'Uganda workforce data - raw'!$A$4:$F$4,0))*INDEX('Mapping cadres'!$B$1:$Z$616,MATCH($B266, 'Mapping cadres'!$B$1:$B$616,0), MATCH(P$32,'Mapping cadres'!$B$1:$Z$1,0))</f>
        <v>0</v>
      </c>
      <c r="Q266" s="226">
        <f>INDEX('Uganda workforce data - raw'!$A$4:$F$619,MATCH($B266, 'Uganda workforce data - raw'!$B$4:$B$619,0), MATCH("Filled Male",'Uganda workforce data - raw'!$A$4:$F$4,0))*INDEX('Mapping cadres'!$B$1:$Z$616,MATCH($B266, 'Mapping cadres'!$B$1:$B$616,0), MATCH(Q$32,'Mapping cadres'!$B$1:$Z$1,0))</f>
        <v>0</v>
      </c>
      <c r="R266" s="226">
        <f>INDEX('Uganda workforce data - raw'!$A$4:$F$619,MATCH($B266, 'Uganda workforce data - raw'!$B$4:$B$619,0), MATCH("Filled Male",'Uganda workforce data - raw'!$A$4:$F$4,0))*INDEX('Mapping cadres'!$B$1:$Z$616,MATCH($B266, 'Mapping cadres'!$B$1:$B$616,0), MATCH(R$32,'Mapping cadres'!$B$1:$Z$1,0))</f>
        <v>0</v>
      </c>
      <c r="S266" s="226">
        <f>INDEX('Uganda workforce data - raw'!$A$4:$F$619,MATCH($B266, 'Uganda workforce data - raw'!$B$4:$B$619,0), MATCH("Filled Male",'Uganda workforce data - raw'!$A$4:$F$4,0))*INDEX('Mapping cadres'!$B$1:$Z$616,MATCH($B266, 'Mapping cadres'!$B$1:$B$616,0), MATCH(S$32,'Mapping cadres'!$B$1:$Z$1,0))</f>
        <v>0</v>
      </c>
      <c r="T266" s="226">
        <f>INDEX('Uganda workforce data - raw'!$A$4:$F$619,MATCH($B266, 'Uganda workforce data - raw'!$B$4:$B$619,0), MATCH("Filled Male",'Uganda workforce data - raw'!$A$4:$F$4,0))*INDEX('Mapping cadres'!$B$1:$Z$616,MATCH($B266, 'Mapping cadres'!$B$1:$B$616,0), MATCH(T$32,'Mapping cadres'!$B$1:$Z$1,0))</f>
        <v>0</v>
      </c>
      <c r="U266" s="226">
        <f>INDEX('Uganda workforce data - raw'!$A$4:$F$619,MATCH($B266, 'Uganda workforce data - raw'!$B$4:$B$619,0), MATCH("Filled Male",'Uganda workforce data - raw'!$A$4:$F$4,0))*INDEX('Mapping cadres'!$B$1:$Z$616,MATCH($B266, 'Mapping cadres'!$B$1:$B$616,0), MATCH(U$32,'Mapping cadres'!$B$1:$Z$1,0))</f>
        <v>0</v>
      </c>
      <c r="V266" s="226">
        <f>INDEX('Uganda workforce data - raw'!$A$4:$F$619,MATCH($B266, 'Uganda workforce data - raw'!$B$4:$B$619,0), MATCH("Filled Male",'Uganda workforce data - raw'!$A$4:$F$4,0))*INDEX('Mapping cadres'!$B$1:$Z$616,MATCH($B266, 'Mapping cadres'!$B$1:$B$616,0), MATCH(V$32,'Mapping cadres'!$B$1:$Z$1,0))</f>
        <v>0</v>
      </c>
      <c r="W266" s="226">
        <f>INDEX('Uganda workforce data - raw'!$A$4:$F$619,MATCH($B266, 'Uganda workforce data - raw'!$B$4:$B$619,0), MATCH("Filled Male",'Uganda workforce data - raw'!$A$4:$F$4,0))*INDEX('Mapping cadres'!$B$1:$Z$616,MATCH($B266, 'Mapping cadres'!$B$1:$B$616,0), MATCH(W$32,'Mapping cadres'!$B$1:$Z$1,0))</f>
        <v>0</v>
      </c>
      <c r="X266" s="226">
        <f>INDEX('Uganda workforce data - raw'!$A$4:$F$619,MATCH($B266, 'Uganda workforce data - raw'!$B$4:$B$619,0), MATCH("Filled Male",'Uganda workforce data - raw'!$A$4:$F$4,0))*INDEX('Mapping cadres'!$B$1:$Z$616,MATCH($B266, 'Mapping cadres'!$B$1:$B$616,0), MATCH(X$32,'Mapping cadres'!$B$1:$Z$1,0))</f>
        <v>0</v>
      </c>
      <c r="Y266" s="226">
        <f>INDEX('Uganda workforce data - raw'!$A$4:$F$619,MATCH($B266, 'Uganda workforce data - raw'!$B$4:$B$619,0), MATCH("Filled Male",'Uganda workforce data - raw'!$A$4:$F$4,0))*INDEX('Mapping cadres'!$B$1:$Z$616,MATCH($B266, 'Mapping cadres'!$B$1:$B$616,0), MATCH(Y$32,'Mapping cadres'!$B$1:$Z$1,0))</f>
        <v>0</v>
      </c>
      <c r="Z266" s="226">
        <f>INDEX('Uganda workforce data - raw'!$A$4:$F$619,MATCH($B266, 'Uganda workforce data - raw'!$B$4:$B$619,0), MATCH("Filled Male",'Uganda workforce data - raw'!$A$4:$F$4,0))*INDEX('Mapping cadres'!$B$1:$Z$616,MATCH($B266, 'Mapping cadres'!$B$1:$B$616,0), MATCH(Z$32,'Mapping cadres'!$B$1:$Z$1,0))</f>
        <v>0</v>
      </c>
      <c r="AA266" s="226">
        <f>INDEX('Uganda workforce data - raw'!$A$4:$F$619,MATCH($B266, 'Uganda workforce data - raw'!$B$4:$B$619,0), MATCH("Filled Female",'Uganda workforce data - raw'!$A$4:$F$4,0))*INDEX('Mapping cadres'!$B$1:$Z$616,MATCH($B266, 'Mapping cadres'!$B$1:$B$616,0), MATCH(AA$32,'Mapping cadres'!$B$1:$Z$1,0))</f>
        <v>0</v>
      </c>
      <c r="AB266" s="226">
        <f>INDEX('Uganda workforce data - raw'!$A$4:$F$619,MATCH($B266, 'Uganda workforce data - raw'!$B$4:$B$619,0), MATCH("Filled Female",'Uganda workforce data - raw'!$A$4:$F$4,0))*INDEX('Mapping cadres'!$B$1:$Z$616,MATCH($B266, 'Mapping cadres'!$B$1:$B$616,0), MATCH(AB$32,'Mapping cadres'!$B$1:$Z$1,0))</f>
        <v>0</v>
      </c>
      <c r="AC266" s="226">
        <f>INDEX('Uganda workforce data - raw'!$A$4:$F$619,MATCH($B266, 'Uganda workforce data - raw'!$B$4:$B$619,0), MATCH("Filled Female",'Uganda workforce data - raw'!$A$4:$F$4,0))*INDEX('Mapping cadres'!$B$1:$Z$616,MATCH($B266, 'Mapping cadres'!$B$1:$B$616,0), MATCH(AC$32,'Mapping cadres'!$B$1:$Z$1,0))</f>
        <v>0</v>
      </c>
      <c r="AD266" s="226">
        <f>INDEX('Uganda workforce data - raw'!$A$4:$F$619,MATCH($B266, 'Uganda workforce data - raw'!$B$4:$B$619,0), MATCH("Filled Female",'Uganda workforce data - raw'!$A$4:$F$4,0))*INDEX('Mapping cadres'!$B$1:$Z$616,MATCH($B266, 'Mapping cadres'!$B$1:$B$616,0), MATCH(AD$32,'Mapping cadres'!$B$1:$Z$1,0))</f>
        <v>0</v>
      </c>
      <c r="AE266" s="226">
        <f>INDEX('Uganda workforce data - raw'!$A$4:$F$619,MATCH($B266, 'Uganda workforce data - raw'!$B$4:$B$619,0), MATCH("Filled Female",'Uganda workforce data - raw'!$A$4:$F$4,0))*INDEX('Mapping cadres'!$B$1:$Z$616,MATCH($B266, 'Mapping cadres'!$B$1:$B$616,0), MATCH(AE$32,'Mapping cadres'!$B$1:$Z$1,0))</f>
        <v>0</v>
      </c>
      <c r="AF266" s="226">
        <f>INDEX('Uganda workforce data - raw'!$A$4:$F$619,MATCH($B266, 'Uganda workforce data - raw'!$B$4:$B$619,0), MATCH("Filled Female",'Uganda workforce data - raw'!$A$4:$F$4,0))*INDEX('Mapping cadres'!$B$1:$Z$616,MATCH($B266, 'Mapping cadres'!$B$1:$B$616,0), MATCH(AF$32,'Mapping cadres'!$B$1:$Z$1,0))</f>
        <v>0</v>
      </c>
      <c r="AG266" s="226">
        <f>INDEX('Uganda workforce data - raw'!$A$4:$F$619,MATCH($B266, 'Uganda workforce data - raw'!$B$4:$B$619,0), MATCH("Filled Female",'Uganda workforce data - raw'!$A$4:$F$4,0))*INDEX('Mapping cadres'!$B$1:$Z$616,MATCH($B266, 'Mapping cadres'!$B$1:$B$616,0), MATCH(AG$32,'Mapping cadres'!$B$1:$Z$1,0))</f>
        <v>0</v>
      </c>
      <c r="AH266" s="226">
        <f>INDEX('Uganda workforce data - raw'!$A$4:$F$619,MATCH($B266, 'Uganda workforce data - raw'!$B$4:$B$619,0), MATCH("Filled Female",'Uganda workforce data - raw'!$A$4:$F$4,0))*INDEX('Mapping cadres'!$B$1:$Z$616,MATCH($B266, 'Mapping cadres'!$B$1:$B$616,0), MATCH(AH$32,'Mapping cadres'!$B$1:$Z$1,0))</f>
        <v>0</v>
      </c>
      <c r="AI266" s="226">
        <f>INDEX('Uganda workforce data - raw'!$A$4:$F$619,MATCH($B266, 'Uganda workforce data - raw'!$B$4:$B$619,0), MATCH("Filled Female",'Uganda workforce data - raw'!$A$4:$F$4,0))*INDEX('Mapping cadres'!$B$1:$Z$616,MATCH($B266, 'Mapping cadres'!$B$1:$B$616,0), MATCH(AI$32,'Mapping cadres'!$B$1:$Z$1,0))</f>
        <v>0</v>
      </c>
      <c r="AJ266" s="226">
        <f>INDEX('Uganda workforce data - raw'!$A$4:$F$619,MATCH($B266, 'Uganda workforce data - raw'!$B$4:$B$619,0), MATCH("Filled Female",'Uganda workforce data - raw'!$A$4:$F$4,0))*INDEX('Mapping cadres'!$B$1:$Z$616,MATCH($B266, 'Mapping cadres'!$B$1:$B$616,0), MATCH(AJ$32,'Mapping cadres'!$B$1:$Z$1,0))</f>
        <v>0</v>
      </c>
      <c r="AK266" s="226">
        <f>INDEX('Uganda workforce data - raw'!$A$4:$F$619,MATCH($B266, 'Uganda workforce data - raw'!$B$4:$B$619,0), MATCH("Filled Female",'Uganda workforce data - raw'!$A$4:$F$4,0))*INDEX('Mapping cadres'!$B$1:$Z$616,MATCH($B266, 'Mapping cadres'!$B$1:$B$616,0), MATCH(AK$32,'Mapping cadres'!$B$1:$Z$1,0))</f>
        <v>0</v>
      </c>
      <c r="AL266" s="226">
        <f>INDEX('Uganda workforce data - raw'!$A$4:$F$619,MATCH($B266, 'Uganda workforce data - raw'!$B$4:$B$619,0), MATCH("Filled Female",'Uganda workforce data - raw'!$A$4:$F$4,0))*INDEX('Mapping cadres'!$B$1:$Z$616,MATCH($B266, 'Mapping cadres'!$B$1:$B$616,0), MATCH(AL$32,'Mapping cadres'!$B$1:$Z$1,0))</f>
        <v>0</v>
      </c>
      <c r="AM266" s="226">
        <f>INDEX('Uganda workforce data - raw'!$A$4:$F$619,MATCH($B266, 'Uganda workforce data - raw'!$B$4:$B$619,0), MATCH("Filled Female",'Uganda workforce data - raw'!$A$4:$F$4,0))*INDEX('Mapping cadres'!$B$1:$Z$616,MATCH($B266, 'Mapping cadres'!$B$1:$B$616,0), MATCH(AM$32,'Mapping cadres'!$B$1:$Z$1,0))</f>
        <v>0</v>
      </c>
      <c r="AN266" s="226">
        <f>INDEX('Uganda workforce data - raw'!$A$4:$F$619,MATCH($B266, 'Uganda workforce data - raw'!$B$4:$B$619,0), MATCH("Filled Female",'Uganda workforce data - raw'!$A$4:$F$4,0))*INDEX('Mapping cadres'!$B$1:$Z$616,MATCH($B266, 'Mapping cadres'!$B$1:$B$616,0), MATCH(AN$32,'Mapping cadres'!$B$1:$Z$1,0))</f>
        <v>0</v>
      </c>
      <c r="AO266" s="226">
        <f>INDEX('Uganda workforce data - raw'!$A$4:$F$619,MATCH($B266, 'Uganda workforce data - raw'!$B$4:$B$619,0), MATCH("Filled Female",'Uganda workforce data - raw'!$A$4:$F$4,0))*INDEX('Mapping cadres'!$B$1:$Z$616,MATCH($B266, 'Mapping cadres'!$B$1:$B$616,0), MATCH(AO$32,'Mapping cadres'!$B$1:$Z$1,0))</f>
        <v>0</v>
      </c>
      <c r="AP266" s="226">
        <f>INDEX('Uganda workforce data - raw'!$A$4:$F$619,MATCH($B266, 'Uganda workforce data - raw'!$B$4:$B$619,0), MATCH("Filled Female",'Uganda workforce data - raw'!$A$4:$F$4,0))*INDEX('Mapping cadres'!$B$1:$Z$616,MATCH($B266, 'Mapping cadres'!$B$1:$B$616,0), MATCH(AP$32,'Mapping cadres'!$B$1:$Z$1,0))</f>
        <v>0</v>
      </c>
      <c r="AQ266" s="226">
        <f>INDEX('Uganda workforce data - raw'!$A$4:$F$619,MATCH($B266, 'Uganda workforce data - raw'!$B$4:$B$619,0), MATCH("Filled Female",'Uganda workforce data - raw'!$A$4:$F$4,0))*INDEX('Mapping cadres'!$B$1:$Z$616,MATCH($B266, 'Mapping cadres'!$B$1:$B$616,0), MATCH(AQ$32,'Mapping cadres'!$B$1:$Z$1,0))</f>
        <v>0</v>
      </c>
      <c r="AR266" s="226">
        <f>INDEX('Uganda workforce data - raw'!$A$4:$F$619,MATCH($B266, 'Uganda workforce data - raw'!$B$4:$B$619,0), MATCH("Filled Female",'Uganda workforce data - raw'!$A$4:$F$4,0))*INDEX('Mapping cadres'!$B$1:$Z$616,MATCH($B266, 'Mapping cadres'!$B$1:$B$616,0), MATCH(AR$32,'Mapping cadres'!$B$1:$Z$1,0))</f>
        <v>0</v>
      </c>
      <c r="AS266" s="226">
        <f>INDEX('Uganda workforce data - raw'!$A$4:$F$619,MATCH($B266, 'Uganda workforce data - raw'!$B$4:$B$619,0), MATCH("Filled Female",'Uganda workforce data - raw'!$A$4:$F$4,0))*INDEX('Mapping cadres'!$B$1:$Z$616,MATCH($B266, 'Mapping cadres'!$B$1:$B$616,0), MATCH(AS$32,'Mapping cadres'!$B$1:$Z$1,0))</f>
        <v>0</v>
      </c>
      <c r="AT266" s="226">
        <f>INDEX('Uganda workforce data - raw'!$A$4:$F$619,MATCH($B266, 'Uganda workforce data - raw'!$B$4:$B$619,0), MATCH("Filled Female",'Uganda workforce data - raw'!$A$4:$F$4,0))*INDEX('Mapping cadres'!$B$1:$Z$616,MATCH($B266, 'Mapping cadres'!$B$1:$B$616,0), MATCH(AT$32,'Mapping cadres'!$B$1:$Z$1,0))</f>
        <v>0</v>
      </c>
      <c r="AU266" s="226">
        <f>INDEX('Uganda workforce data - raw'!$A$4:$F$619,MATCH($B266, 'Uganda workforce data - raw'!$B$4:$B$619,0), MATCH("Filled Female",'Uganda workforce data - raw'!$A$4:$F$4,0))*INDEX('Mapping cadres'!$B$1:$Z$616,MATCH($B266, 'Mapping cadres'!$B$1:$B$616,0), MATCH(AU$32,'Mapping cadres'!$B$1:$Z$1,0))</f>
        <v>0</v>
      </c>
      <c r="AV266" s="226">
        <f>INDEX('Uganda workforce data - raw'!$A$4:$F$619,MATCH($B266, 'Uganda workforce data - raw'!$B$4:$B$619,0), MATCH("Filled Female",'Uganda workforce data - raw'!$A$4:$F$4,0))*INDEX('Mapping cadres'!$B$1:$Z$616,MATCH($B266, 'Mapping cadres'!$B$1:$B$616,0), MATCH(AV$32,'Mapping cadres'!$B$1:$Z$1,0))</f>
        <v>0</v>
      </c>
      <c r="AW266" s="226">
        <f>INDEX('Uganda workforce data - raw'!$A$4:$F$619,MATCH($B266, 'Uganda workforce data - raw'!$B$4:$B$619,0), MATCH("Filled Female",'Uganda workforce data - raw'!$A$4:$F$4,0))*INDEX('Mapping cadres'!$B$1:$Z$616,MATCH($B266, 'Mapping cadres'!$B$1:$B$616,0), MATCH(AW$32,'Mapping cadres'!$B$1:$Z$1,0))</f>
        <v>0</v>
      </c>
      <c r="AX266" s="226">
        <f>INDEX('Uganda workforce data - raw'!$A$4:$F$619,MATCH($B266, 'Uganda workforce data - raw'!$B$4:$B$619,0), MATCH("Filled Female",'Uganda workforce data - raw'!$A$4:$F$4,0))*INDEX('Mapping cadres'!$B$1:$Z$616,MATCH($B266, 'Mapping cadres'!$B$1:$B$616,0), MATCH(AX$32,'Mapping cadres'!$B$1:$Z$1,0))</f>
        <v>0</v>
      </c>
      <c r="AY266" s="226">
        <f t="shared" si="77"/>
        <v>1</v>
      </c>
      <c r="AZ266" s="226">
        <f t="shared" si="78"/>
        <v>0</v>
      </c>
      <c r="BA266" s="226">
        <f t="shared" si="79"/>
        <v>0</v>
      </c>
      <c r="BB266" s="226">
        <f t="shared" si="80"/>
        <v>0</v>
      </c>
      <c r="BC266" s="226">
        <f t="shared" si="81"/>
        <v>0</v>
      </c>
      <c r="BD266" s="226">
        <f t="shared" si="82"/>
        <v>0</v>
      </c>
      <c r="BE266" s="226">
        <f t="shared" si="83"/>
        <v>0</v>
      </c>
      <c r="BF266" s="226">
        <f t="shared" si="84"/>
        <v>0</v>
      </c>
      <c r="BG266" s="226">
        <f t="shared" si="85"/>
        <v>0</v>
      </c>
      <c r="BH266" s="226">
        <f t="shared" si="86"/>
        <v>0</v>
      </c>
      <c r="BI266" s="226">
        <f t="shared" si="87"/>
        <v>0</v>
      </c>
      <c r="BJ266" s="226">
        <f t="shared" si="88"/>
        <v>0</v>
      </c>
      <c r="BK266" s="226">
        <f t="shared" si="89"/>
        <v>0</v>
      </c>
      <c r="BL266" s="226">
        <f t="shared" si="90"/>
        <v>0</v>
      </c>
      <c r="BM266" s="226">
        <f t="shared" si="91"/>
        <v>0</v>
      </c>
      <c r="BN266" s="226">
        <f t="shared" si="92"/>
        <v>0</v>
      </c>
      <c r="BO266" s="226">
        <f t="shared" si="93"/>
        <v>0</v>
      </c>
      <c r="BP266" s="226">
        <f t="shared" si="94"/>
        <v>0</v>
      </c>
      <c r="BQ266" s="226">
        <f t="shared" si="95"/>
        <v>0</v>
      </c>
      <c r="BR266" s="226">
        <f t="shared" si="96"/>
        <v>0</v>
      </c>
      <c r="BS266" s="226">
        <f t="shared" si="97"/>
        <v>0</v>
      </c>
      <c r="BT266" s="226">
        <f t="shared" si="98"/>
        <v>0</v>
      </c>
      <c r="BU266" s="226">
        <f t="shared" si="99"/>
        <v>0</v>
      </c>
      <c r="BV266" s="226">
        <f t="shared" si="100"/>
        <v>0</v>
      </c>
    </row>
    <row r="267" spans="1:74">
      <c r="A267" s="226">
        <v>235</v>
      </c>
      <c r="B267" s="226" t="s">
        <v>1539</v>
      </c>
      <c r="C267" s="226">
        <f>INDEX('Uganda workforce data - raw'!$A$4:$F$619,MATCH($B267, 'Uganda workforce data - raw'!$B$4:$B$619,0), MATCH("Filled Male",'Uganda workforce data - raw'!$A$4:$F$4,0))*INDEX('Mapping cadres'!$B$1:$Z$616,MATCH($B267, 'Mapping cadres'!$B$1:$B$616,0), MATCH(C$32,'Mapping cadres'!$B$1:$Z$1,0))</f>
        <v>3</v>
      </c>
      <c r="D267" s="226">
        <f>INDEX('Uganda workforce data - raw'!$A$4:$F$619,MATCH($B267, 'Uganda workforce data - raw'!$B$4:$B$619,0), MATCH("Filled Male",'Uganda workforce data - raw'!$A$4:$F$4,0))*INDEX('Mapping cadres'!$B$1:$Z$616,MATCH($B267, 'Mapping cadres'!$B$1:$B$616,0), MATCH(D$32,'Mapping cadres'!$B$1:$Z$1,0))</f>
        <v>0</v>
      </c>
      <c r="E267" s="226">
        <f>INDEX('Uganda workforce data - raw'!$A$4:$F$619,MATCH($B267, 'Uganda workforce data - raw'!$B$4:$B$619,0), MATCH("Filled Male",'Uganda workforce data - raw'!$A$4:$F$4,0))*INDEX('Mapping cadres'!$B$1:$Z$616,MATCH($B267, 'Mapping cadres'!$B$1:$B$616,0), MATCH(E$32,'Mapping cadres'!$B$1:$Z$1,0))</f>
        <v>0</v>
      </c>
      <c r="F267" s="226">
        <f>INDEX('Uganda workforce data - raw'!$A$4:$F$619,MATCH($B267, 'Uganda workforce data - raw'!$B$4:$B$619,0), MATCH("Filled Male",'Uganda workforce data - raw'!$A$4:$F$4,0))*INDEX('Mapping cadres'!$B$1:$Z$616,MATCH($B267, 'Mapping cadres'!$B$1:$B$616,0), MATCH(F$32,'Mapping cadres'!$B$1:$Z$1,0))</f>
        <v>0</v>
      </c>
      <c r="G267" s="226">
        <f>INDEX('Uganda workforce data - raw'!$A$4:$F$619,MATCH($B267, 'Uganda workforce data - raw'!$B$4:$B$619,0), MATCH("Filled Male",'Uganda workforce data - raw'!$A$4:$F$4,0))*INDEX('Mapping cadres'!$B$1:$Z$616,MATCH($B267, 'Mapping cadres'!$B$1:$B$616,0), MATCH(G$32,'Mapping cadres'!$B$1:$Z$1,0))</f>
        <v>0</v>
      </c>
      <c r="H267" s="226">
        <f>INDEX('Uganda workforce data - raw'!$A$4:$F$619,MATCH($B267, 'Uganda workforce data - raw'!$B$4:$B$619,0), MATCH("Filled Male",'Uganda workforce data - raw'!$A$4:$F$4,0))*INDEX('Mapping cadres'!$B$1:$Z$616,MATCH($B267, 'Mapping cadres'!$B$1:$B$616,0), MATCH(H$32,'Mapping cadres'!$B$1:$Z$1,0))</f>
        <v>0</v>
      </c>
      <c r="I267" s="226">
        <f>INDEX('Uganda workforce data - raw'!$A$4:$F$619,MATCH($B267, 'Uganda workforce data - raw'!$B$4:$B$619,0), MATCH("Filled Male",'Uganda workforce data - raw'!$A$4:$F$4,0))*INDEX('Mapping cadres'!$B$1:$Z$616,MATCH($B267, 'Mapping cadres'!$B$1:$B$616,0), MATCH(I$32,'Mapping cadres'!$B$1:$Z$1,0))</f>
        <v>0</v>
      </c>
      <c r="J267" s="226">
        <f>INDEX('Uganda workforce data - raw'!$A$4:$F$619,MATCH($B267, 'Uganda workforce data - raw'!$B$4:$B$619,0), MATCH("Filled Male",'Uganda workforce data - raw'!$A$4:$F$4,0))*INDEX('Mapping cadres'!$B$1:$Z$616,MATCH($B267, 'Mapping cadres'!$B$1:$B$616,0), MATCH(J$32,'Mapping cadres'!$B$1:$Z$1,0))</f>
        <v>0</v>
      </c>
      <c r="K267" s="226">
        <f>INDEX('Uganda workforce data - raw'!$A$4:$F$619,MATCH($B267, 'Uganda workforce data - raw'!$B$4:$B$619,0), MATCH("Filled Male",'Uganda workforce data - raw'!$A$4:$F$4,0))*INDEX('Mapping cadres'!$B$1:$Z$616,MATCH($B267, 'Mapping cadres'!$B$1:$B$616,0), MATCH(K$32,'Mapping cadres'!$B$1:$Z$1,0))</f>
        <v>0</v>
      </c>
      <c r="L267" s="226">
        <f>INDEX('Uganda workforce data - raw'!$A$4:$F$619,MATCH($B267, 'Uganda workforce data - raw'!$B$4:$B$619,0), MATCH("Filled Male",'Uganda workforce data - raw'!$A$4:$F$4,0))*INDEX('Mapping cadres'!$B$1:$Z$616,MATCH($B267, 'Mapping cadres'!$B$1:$B$616,0), MATCH(L$32,'Mapping cadres'!$B$1:$Z$1,0))</f>
        <v>0</v>
      </c>
      <c r="M267" s="226">
        <f>INDEX('Uganda workforce data - raw'!$A$4:$F$619,MATCH($B267, 'Uganda workforce data - raw'!$B$4:$B$619,0), MATCH("Filled Male",'Uganda workforce data - raw'!$A$4:$F$4,0))*INDEX('Mapping cadres'!$B$1:$Z$616,MATCH($B267, 'Mapping cadres'!$B$1:$B$616,0), MATCH(M$32,'Mapping cadres'!$B$1:$Z$1,0))</f>
        <v>0</v>
      </c>
      <c r="N267" s="226">
        <f>INDEX('Uganda workforce data - raw'!$A$4:$F$619,MATCH($B267, 'Uganda workforce data - raw'!$B$4:$B$619,0), MATCH("Filled Male",'Uganda workforce data - raw'!$A$4:$F$4,0))*INDEX('Mapping cadres'!$B$1:$Z$616,MATCH($B267, 'Mapping cadres'!$B$1:$B$616,0), MATCH(N$32,'Mapping cadres'!$B$1:$Z$1,0))</f>
        <v>0</v>
      </c>
      <c r="O267" s="226">
        <f>INDEX('Uganda workforce data - raw'!$A$4:$F$619,MATCH($B267, 'Uganda workforce data - raw'!$B$4:$B$619,0), MATCH("Filled Male",'Uganda workforce data - raw'!$A$4:$F$4,0))*INDEX('Mapping cadres'!$B$1:$Z$616,MATCH($B267, 'Mapping cadres'!$B$1:$B$616,0), MATCH(O$32,'Mapping cadres'!$B$1:$Z$1,0))</f>
        <v>0</v>
      </c>
      <c r="P267" s="226">
        <f>INDEX('Uganda workforce data - raw'!$A$4:$F$619,MATCH($B267, 'Uganda workforce data - raw'!$B$4:$B$619,0), MATCH("Filled Male",'Uganda workforce data - raw'!$A$4:$F$4,0))*INDEX('Mapping cadres'!$B$1:$Z$616,MATCH($B267, 'Mapping cadres'!$B$1:$B$616,0), MATCH(P$32,'Mapping cadres'!$B$1:$Z$1,0))</f>
        <v>0</v>
      </c>
      <c r="Q267" s="226">
        <f>INDEX('Uganda workforce data - raw'!$A$4:$F$619,MATCH($B267, 'Uganda workforce data - raw'!$B$4:$B$619,0), MATCH("Filled Male",'Uganda workforce data - raw'!$A$4:$F$4,0))*INDEX('Mapping cadres'!$B$1:$Z$616,MATCH($B267, 'Mapping cadres'!$B$1:$B$616,0), MATCH(Q$32,'Mapping cadres'!$B$1:$Z$1,0))</f>
        <v>0</v>
      </c>
      <c r="R267" s="226">
        <f>INDEX('Uganda workforce data - raw'!$A$4:$F$619,MATCH($B267, 'Uganda workforce data - raw'!$B$4:$B$619,0), MATCH("Filled Male",'Uganda workforce data - raw'!$A$4:$F$4,0))*INDEX('Mapping cadres'!$B$1:$Z$616,MATCH($B267, 'Mapping cadres'!$B$1:$B$616,0), MATCH(R$32,'Mapping cadres'!$B$1:$Z$1,0))</f>
        <v>0</v>
      </c>
      <c r="S267" s="226">
        <f>INDEX('Uganda workforce data - raw'!$A$4:$F$619,MATCH($B267, 'Uganda workforce data - raw'!$B$4:$B$619,0), MATCH("Filled Male",'Uganda workforce data - raw'!$A$4:$F$4,0))*INDEX('Mapping cadres'!$B$1:$Z$616,MATCH($B267, 'Mapping cadres'!$B$1:$B$616,0), MATCH(S$32,'Mapping cadres'!$B$1:$Z$1,0))</f>
        <v>0</v>
      </c>
      <c r="T267" s="226">
        <f>INDEX('Uganda workforce data - raw'!$A$4:$F$619,MATCH($B267, 'Uganda workforce data - raw'!$B$4:$B$619,0), MATCH("Filled Male",'Uganda workforce data - raw'!$A$4:$F$4,0))*INDEX('Mapping cadres'!$B$1:$Z$616,MATCH($B267, 'Mapping cadres'!$B$1:$B$616,0), MATCH(T$32,'Mapping cadres'!$B$1:$Z$1,0))</f>
        <v>0</v>
      </c>
      <c r="U267" s="226">
        <f>INDEX('Uganda workforce data - raw'!$A$4:$F$619,MATCH($B267, 'Uganda workforce data - raw'!$B$4:$B$619,0), MATCH("Filled Male",'Uganda workforce data - raw'!$A$4:$F$4,0))*INDEX('Mapping cadres'!$B$1:$Z$616,MATCH($B267, 'Mapping cadres'!$B$1:$B$616,0), MATCH(U$32,'Mapping cadres'!$B$1:$Z$1,0))</f>
        <v>0</v>
      </c>
      <c r="V267" s="226">
        <f>INDEX('Uganda workforce data - raw'!$A$4:$F$619,MATCH($B267, 'Uganda workforce data - raw'!$B$4:$B$619,0), MATCH("Filled Male",'Uganda workforce data - raw'!$A$4:$F$4,0))*INDEX('Mapping cadres'!$B$1:$Z$616,MATCH($B267, 'Mapping cadres'!$B$1:$B$616,0), MATCH(V$32,'Mapping cadres'!$B$1:$Z$1,0))</f>
        <v>0</v>
      </c>
      <c r="W267" s="226">
        <f>INDEX('Uganda workforce data - raw'!$A$4:$F$619,MATCH($B267, 'Uganda workforce data - raw'!$B$4:$B$619,0), MATCH("Filled Male",'Uganda workforce data - raw'!$A$4:$F$4,0))*INDEX('Mapping cadres'!$B$1:$Z$616,MATCH($B267, 'Mapping cadres'!$B$1:$B$616,0), MATCH(W$32,'Mapping cadres'!$B$1:$Z$1,0))</f>
        <v>0</v>
      </c>
      <c r="X267" s="226">
        <f>INDEX('Uganda workforce data - raw'!$A$4:$F$619,MATCH($B267, 'Uganda workforce data - raw'!$B$4:$B$619,0), MATCH("Filled Male",'Uganda workforce data - raw'!$A$4:$F$4,0))*INDEX('Mapping cadres'!$B$1:$Z$616,MATCH($B267, 'Mapping cadres'!$B$1:$B$616,0), MATCH(X$32,'Mapping cadres'!$B$1:$Z$1,0))</f>
        <v>0</v>
      </c>
      <c r="Y267" s="226">
        <f>INDEX('Uganda workforce data - raw'!$A$4:$F$619,MATCH($B267, 'Uganda workforce data - raw'!$B$4:$B$619,0), MATCH("Filled Male",'Uganda workforce data - raw'!$A$4:$F$4,0))*INDEX('Mapping cadres'!$B$1:$Z$616,MATCH($B267, 'Mapping cadres'!$B$1:$B$616,0), MATCH(Y$32,'Mapping cadres'!$B$1:$Z$1,0))</f>
        <v>0</v>
      </c>
      <c r="Z267" s="226">
        <f>INDEX('Uganda workforce data - raw'!$A$4:$F$619,MATCH($B267, 'Uganda workforce data - raw'!$B$4:$B$619,0), MATCH("Filled Male",'Uganda workforce data - raw'!$A$4:$F$4,0))*INDEX('Mapping cadres'!$B$1:$Z$616,MATCH($B267, 'Mapping cadres'!$B$1:$B$616,0), MATCH(Z$32,'Mapping cadres'!$B$1:$Z$1,0))</f>
        <v>0</v>
      </c>
      <c r="AA267" s="226">
        <f>INDEX('Uganda workforce data - raw'!$A$4:$F$619,MATCH($B267, 'Uganda workforce data - raw'!$B$4:$B$619,0), MATCH("Filled Female",'Uganda workforce data - raw'!$A$4:$F$4,0))*INDEX('Mapping cadres'!$B$1:$Z$616,MATCH($B267, 'Mapping cadres'!$B$1:$B$616,0), MATCH(AA$32,'Mapping cadres'!$B$1:$Z$1,0))</f>
        <v>2</v>
      </c>
      <c r="AB267" s="226">
        <f>INDEX('Uganda workforce data - raw'!$A$4:$F$619,MATCH($B267, 'Uganda workforce data - raw'!$B$4:$B$619,0), MATCH("Filled Female",'Uganda workforce data - raw'!$A$4:$F$4,0))*INDEX('Mapping cadres'!$B$1:$Z$616,MATCH($B267, 'Mapping cadres'!$B$1:$B$616,0), MATCH(AB$32,'Mapping cadres'!$B$1:$Z$1,0))</f>
        <v>0</v>
      </c>
      <c r="AC267" s="226">
        <f>INDEX('Uganda workforce data - raw'!$A$4:$F$619,MATCH($B267, 'Uganda workforce data - raw'!$B$4:$B$619,0), MATCH("Filled Female",'Uganda workforce data - raw'!$A$4:$F$4,0))*INDEX('Mapping cadres'!$B$1:$Z$616,MATCH($B267, 'Mapping cadres'!$B$1:$B$616,0), MATCH(AC$32,'Mapping cadres'!$B$1:$Z$1,0))</f>
        <v>0</v>
      </c>
      <c r="AD267" s="226">
        <f>INDEX('Uganda workforce data - raw'!$A$4:$F$619,MATCH($B267, 'Uganda workforce data - raw'!$B$4:$B$619,0), MATCH("Filled Female",'Uganda workforce data - raw'!$A$4:$F$4,0))*INDEX('Mapping cadres'!$B$1:$Z$616,MATCH($B267, 'Mapping cadres'!$B$1:$B$616,0), MATCH(AD$32,'Mapping cadres'!$B$1:$Z$1,0))</f>
        <v>0</v>
      </c>
      <c r="AE267" s="226">
        <f>INDEX('Uganda workforce data - raw'!$A$4:$F$619,MATCH($B267, 'Uganda workforce data - raw'!$B$4:$B$619,0), MATCH("Filled Female",'Uganda workforce data - raw'!$A$4:$F$4,0))*INDEX('Mapping cadres'!$B$1:$Z$616,MATCH($B267, 'Mapping cadres'!$B$1:$B$616,0), MATCH(AE$32,'Mapping cadres'!$B$1:$Z$1,0))</f>
        <v>0</v>
      </c>
      <c r="AF267" s="226">
        <f>INDEX('Uganda workforce data - raw'!$A$4:$F$619,MATCH($B267, 'Uganda workforce data - raw'!$B$4:$B$619,0), MATCH("Filled Female",'Uganda workforce data - raw'!$A$4:$F$4,0))*INDEX('Mapping cadres'!$B$1:$Z$616,MATCH($B267, 'Mapping cadres'!$B$1:$B$616,0), MATCH(AF$32,'Mapping cadres'!$B$1:$Z$1,0))</f>
        <v>0</v>
      </c>
      <c r="AG267" s="226">
        <f>INDEX('Uganda workforce data - raw'!$A$4:$F$619,MATCH($B267, 'Uganda workforce data - raw'!$B$4:$B$619,0), MATCH("Filled Female",'Uganda workforce data - raw'!$A$4:$F$4,0))*INDEX('Mapping cadres'!$B$1:$Z$616,MATCH($B267, 'Mapping cadres'!$B$1:$B$616,0), MATCH(AG$32,'Mapping cadres'!$B$1:$Z$1,0))</f>
        <v>0</v>
      </c>
      <c r="AH267" s="226">
        <f>INDEX('Uganda workforce data - raw'!$A$4:$F$619,MATCH($B267, 'Uganda workforce data - raw'!$B$4:$B$619,0), MATCH("Filled Female",'Uganda workforce data - raw'!$A$4:$F$4,0))*INDEX('Mapping cadres'!$B$1:$Z$616,MATCH($B267, 'Mapping cadres'!$B$1:$B$616,0), MATCH(AH$32,'Mapping cadres'!$B$1:$Z$1,0))</f>
        <v>0</v>
      </c>
      <c r="AI267" s="226">
        <f>INDEX('Uganda workforce data - raw'!$A$4:$F$619,MATCH($B267, 'Uganda workforce data - raw'!$B$4:$B$619,0), MATCH("Filled Female",'Uganda workforce data - raw'!$A$4:$F$4,0))*INDEX('Mapping cadres'!$B$1:$Z$616,MATCH($B267, 'Mapping cadres'!$B$1:$B$616,0), MATCH(AI$32,'Mapping cadres'!$B$1:$Z$1,0))</f>
        <v>0</v>
      </c>
      <c r="AJ267" s="226">
        <f>INDEX('Uganda workforce data - raw'!$A$4:$F$619,MATCH($B267, 'Uganda workforce data - raw'!$B$4:$B$619,0), MATCH("Filled Female",'Uganda workforce data - raw'!$A$4:$F$4,0))*INDEX('Mapping cadres'!$B$1:$Z$616,MATCH($B267, 'Mapping cadres'!$B$1:$B$616,0), MATCH(AJ$32,'Mapping cadres'!$B$1:$Z$1,0))</f>
        <v>0</v>
      </c>
      <c r="AK267" s="226">
        <f>INDEX('Uganda workforce data - raw'!$A$4:$F$619,MATCH($B267, 'Uganda workforce data - raw'!$B$4:$B$619,0), MATCH("Filled Female",'Uganda workforce data - raw'!$A$4:$F$4,0))*INDEX('Mapping cadres'!$B$1:$Z$616,MATCH($B267, 'Mapping cadres'!$B$1:$B$616,0), MATCH(AK$32,'Mapping cadres'!$B$1:$Z$1,0))</f>
        <v>0</v>
      </c>
      <c r="AL267" s="226">
        <f>INDEX('Uganda workforce data - raw'!$A$4:$F$619,MATCH($B267, 'Uganda workforce data - raw'!$B$4:$B$619,0), MATCH("Filled Female",'Uganda workforce data - raw'!$A$4:$F$4,0))*INDEX('Mapping cadres'!$B$1:$Z$616,MATCH($B267, 'Mapping cadres'!$B$1:$B$616,0), MATCH(AL$32,'Mapping cadres'!$B$1:$Z$1,0))</f>
        <v>0</v>
      </c>
      <c r="AM267" s="226">
        <f>INDEX('Uganda workforce data - raw'!$A$4:$F$619,MATCH($B267, 'Uganda workforce data - raw'!$B$4:$B$619,0), MATCH("Filled Female",'Uganda workforce data - raw'!$A$4:$F$4,0))*INDEX('Mapping cadres'!$B$1:$Z$616,MATCH($B267, 'Mapping cadres'!$B$1:$B$616,0), MATCH(AM$32,'Mapping cadres'!$B$1:$Z$1,0))</f>
        <v>0</v>
      </c>
      <c r="AN267" s="226">
        <f>INDEX('Uganda workforce data - raw'!$A$4:$F$619,MATCH($B267, 'Uganda workforce data - raw'!$B$4:$B$619,0), MATCH("Filled Female",'Uganda workforce data - raw'!$A$4:$F$4,0))*INDEX('Mapping cadres'!$B$1:$Z$616,MATCH($B267, 'Mapping cadres'!$B$1:$B$616,0), MATCH(AN$32,'Mapping cadres'!$B$1:$Z$1,0))</f>
        <v>0</v>
      </c>
      <c r="AO267" s="226">
        <f>INDEX('Uganda workforce data - raw'!$A$4:$F$619,MATCH($B267, 'Uganda workforce data - raw'!$B$4:$B$619,0), MATCH("Filled Female",'Uganda workforce data - raw'!$A$4:$F$4,0))*INDEX('Mapping cadres'!$B$1:$Z$616,MATCH($B267, 'Mapping cadres'!$B$1:$B$616,0), MATCH(AO$32,'Mapping cadres'!$B$1:$Z$1,0))</f>
        <v>0</v>
      </c>
      <c r="AP267" s="226">
        <f>INDEX('Uganda workforce data - raw'!$A$4:$F$619,MATCH($B267, 'Uganda workforce data - raw'!$B$4:$B$619,0), MATCH("Filled Female",'Uganda workforce data - raw'!$A$4:$F$4,0))*INDEX('Mapping cadres'!$B$1:$Z$616,MATCH($B267, 'Mapping cadres'!$B$1:$B$616,0), MATCH(AP$32,'Mapping cadres'!$B$1:$Z$1,0))</f>
        <v>0</v>
      </c>
      <c r="AQ267" s="226">
        <f>INDEX('Uganda workforce data - raw'!$A$4:$F$619,MATCH($B267, 'Uganda workforce data - raw'!$B$4:$B$619,0), MATCH("Filled Female",'Uganda workforce data - raw'!$A$4:$F$4,0))*INDEX('Mapping cadres'!$B$1:$Z$616,MATCH($B267, 'Mapping cadres'!$B$1:$B$616,0), MATCH(AQ$32,'Mapping cadres'!$B$1:$Z$1,0))</f>
        <v>0</v>
      </c>
      <c r="AR267" s="226">
        <f>INDEX('Uganda workforce data - raw'!$A$4:$F$619,MATCH($B267, 'Uganda workforce data - raw'!$B$4:$B$619,0), MATCH("Filled Female",'Uganda workforce data - raw'!$A$4:$F$4,0))*INDEX('Mapping cadres'!$B$1:$Z$616,MATCH($B267, 'Mapping cadres'!$B$1:$B$616,0), MATCH(AR$32,'Mapping cadres'!$B$1:$Z$1,0))</f>
        <v>0</v>
      </c>
      <c r="AS267" s="226">
        <f>INDEX('Uganda workforce data - raw'!$A$4:$F$619,MATCH($B267, 'Uganda workforce data - raw'!$B$4:$B$619,0), MATCH("Filled Female",'Uganda workforce data - raw'!$A$4:$F$4,0))*INDEX('Mapping cadres'!$B$1:$Z$616,MATCH($B267, 'Mapping cadres'!$B$1:$B$616,0), MATCH(AS$32,'Mapping cadres'!$B$1:$Z$1,0))</f>
        <v>0</v>
      </c>
      <c r="AT267" s="226">
        <f>INDEX('Uganda workforce data - raw'!$A$4:$F$619,MATCH($B267, 'Uganda workforce data - raw'!$B$4:$B$619,0), MATCH("Filled Female",'Uganda workforce data - raw'!$A$4:$F$4,0))*INDEX('Mapping cadres'!$B$1:$Z$616,MATCH($B267, 'Mapping cadres'!$B$1:$B$616,0), MATCH(AT$32,'Mapping cadres'!$B$1:$Z$1,0))</f>
        <v>0</v>
      </c>
      <c r="AU267" s="226">
        <f>INDEX('Uganda workforce data - raw'!$A$4:$F$619,MATCH($B267, 'Uganda workforce data - raw'!$B$4:$B$619,0), MATCH("Filled Female",'Uganda workforce data - raw'!$A$4:$F$4,0))*INDEX('Mapping cadres'!$B$1:$Z$616,MATCH($B267, 'Mapping cadres'!$B$1:$B$616,0), MATCH(AU$32,'Mapping cadres'!$B$1:$Z$1,0))</f>
        <v>0</v>
      </c>
      <c r="AV267" s="226">
        <f>INDEX('Uganda workforce data - raw'!$A$4:$F$619,MATCH($B267, 'Uganda workforce data - raw'!$B$4:$B$619,0), MATCH("Filled Female",'Uganda workforce data - raw'!$A$4:$F$4,0))*INDEX('Mapping cadres'!$B$1:$Z$616,MATCH($B267, 'Mapping cadres'!$B$1:$B$616,0), MATCH(AV$32,'Mapping cadres'!$B$1:$Z$1,0))</f>
        <v>0</v>
      </c>
      <c r="AW267" s="226">
        <f>INDEX('Uganda workforce data - raw'!$A$4:$F$619,MATCH($B267, 'Uganda workforce data - raw'!$B$4:$B$619,0), MATCH("Filled Female",'Uganda workforce data - raw'!$A$4:$F$4,0))*INDEX('Mapping cadres'!$B$1:$Z$616,MATCH($B267, 'Mapping cadres'!$B$1:$B$616,0), MATCH(AW$32,'Mapping cadres'!$B$1:$Z$1,0))</f>
        <v>0</v>
      </c>
      <c r="AX267" s="226">
        <f>INDEX('Uganda workforce data - raw'!$A$4:$F$619,MATCH($B267, 'Uganda workforce data - raw'!$B$4:$B$619,0), MATCH("Filled Female",'Uganda workforce data - raw'!$A$4:$F$4,0))*INDEX('Mapping cadres'!$B$1:$Z$616,MATCH($B267, 'Mapping cadres'!$B$1:$B$616,0), MATCH(AX$32,'Mapping cadres'!$B$1:$Z$1,0))</f>
        <v>0</v>
      </c>
      <c r="AY267" s="226">
        <f t="shared" si="77"/>
        <v>5</v>
      </c>
      <c r="AZ267" s="226">
        <f t="shared" si="78"/>
        <v>0</v>
      </c>
      <c r="BA267" s="226">
        <f t="shared" si="79"/>
        <v>0</v>
      </c>
      <c r="BB267" s="226">
        <f t="shared" si="80"/>
        <v>0</v>
      </c>
      <c r="BC267" s="226">
        <f t="shared" si="81"/>
        <v>0</v>
      </c>
      <c r="BD267" s="226">
        <f t="shared" si="82"/>
        <v>0</v>
      </c>
      <c r="BE267" s="226">
        <f t="shared" si="83"/>
        <v>0</v>
      </c>
      <c r="BF267" s="226">
        <f t="shared" si="84"/>
        <v>0</v>
      </c>
      <c r="BG267" s="226">
        <f t="shared" si="85"/>
        <v>0</v>
      </c>
      <c r="BH267" s="226">
        <f t="shared" si="86"/>
        <v>0</v>
      </c>
      <c r="BI267" s="226">
        <f t="shared" si="87"/>
        <v>0</v>
      </c>
      <c r="BJ267" s="226">
        <f t="shared" si="88"/>
        <v>0</v>
      </c>
      <c r="BK267" s="226">
        <f t="shared" si="89"/>
        <v>0</v>
      </c>
      <c r="BL267" s="226">
        <f t="shared" si="90"/>
        <v>0</v>
      </c>
      <c r="BM267" s="226">
        <f t="shared" si="91"/>
        <v>0</v>
      </c>
      <c r="BN267" s="226">
        <f t="shared" si="92"/>
        <v>0</v>
      </c>
      <c r="BO267" s="226">
        <f t="shared" si="93"/>
        <v>0</v>
      </c>
      <c r="BP267" s="226">
        <f t="shared" si="94"/>
        <v>0</v>
      </c>
      <c r="BQ267" s="226">
        <f t="shared" si="95"/>
        <v>0</v>
      </c>
      <c r="BR267" s="226">
        <f t="shared" si="96"/>
        <v>0</v>
      </c>
      <c r="BS267" s="226">
        <f t="shared" si="97"/>
        <v>0</v>
      </c>
      <c r="BT267" s="226">
        <f t="shared" si="98"/>
        <v>0</v>
      </c>
      <c r="BU267" s="226">
        <f t="shared" si="99"/>
        <v>0</v>
      </c>
      <c r="BV267" s="226">
        <f t="shared" si="100"/>
        <v>0</v>
      </c>
    </row>
    <row r="268" spans="1:74">
      <c r="A268" s="226">
        <v>236</v>
      </c>
      <c r="B268" s="226" t="s">
        <v>1540</v>
      </c>
      <c r="C268" s="226">
        <f>INDEX('Uganda workforce data - raw'!$A$4:$F$619,MATCH($B268, 'Uganda workforce data - raw'!$B$4:$B$619,0), MATCH("Filled Male",'Uganda workforce data - raw'!$A$4:$F$4,0))*INDEX('Mapping cadres'!$B$1:$Z$616,MATCH($B268, 'Mapping cadres'!$B$1:$B$616,0), MATCH(C$32,'Mapping cadres'!$B$1:$Z$1,0))</f>
        <v>1</v>
      </c>
      <c r="D268" s="226">
        <f>INDEX('Uganda workforce data - raw'!$A$4:$F$619,MATCH($B268, 'Uganda workforce data - raw'!$B$4:$B$619,0), MATCH("Filled Male",'Uganda workforce data - raw'!$A$4:$F$4,0))*INDEX('Mapping cadres'!$B$1:$Z$616,MATCH($B268, 'Mapping cadres'!$B$1:$B$616,0), MATCH(D$32,'Mapping cadres'!$B$1:$Z$1,0))</f>
        <v>0</v>
      </c>
      <c r="E268" s="226">
        <f>INDEX('Uganda workforce data - raw'!$A$4:$F$619,MATCH($B268, 'Uganda workforce data - raw'!$B$4:$B$619,0), MATCH("Filled Male",'Uganda workforce data - raw'!$A$4:$F$4,0))*INDEX('Mapping cadres'!$B$1:$Z$616,MATCH($B268, 'Mapping cadres'!$B$1:$B$616,0), MATCH(E$32,'Mapping cadres'!$B$1:$Z$1,0))</f>
        <v>0</v>
      </c>
      <c r="F268" s="226">
        <f>INDEX('Uganda workforce data - raw'!$A$4:$F$619,MATCH($B268, 'Uganda workforce data - raw'!$B$4:$B$619,0), MATCH("Filled Male",'Uganda workforce data - raw'!$A$4:$F$4,0))*INDEX('Mapping cadres'!$B$1:$Z$616,MATCH($B268, 'Mapping cadres'!$B$1:$B$616,0), MATCH(F$32,'Mapping cadres'!$B$1:$Z$1,0))</f>
        <v>0</v>
      </c>
      <c r="G268" s="226">
        <f>INDEX('Uganda workforce data - raw'!$A$4:$F$619,MATCH($B268, 'Uganda workforce data - raw'!$B$4:$B$619,0), MATCH("Filled Male",'Uganda workforce data - raw'!$A$4:$F$4,0))*INDEX('Mapping cadres'!$B$1:$Z$616,MATCH($B268, 'Mapping cadres'!$B$1:$B$616,0), MATCH(G$32,'Mapping cadres'!$B$1:$Z$1,0))</f>
        <v>0</v>
      </c>
      <c r="H268" s="226">
        <f>INDEX('Uganda workforce data - raw'!$A$4:$F$619,MATCH($B268, 'Uganda workforce data - raw'!$B$4:$B$619,0), MATCH("Filled Male",'Uganda workforce data - raw'!$A$4:$F$4,0))*INDEX('Mapping cadres'!$B$1:$Z$616,MATCH($B268, 'Mapping cadres'!$B$1:$B$616,0), MATCH(H$32,'Mapping cadres'!$B$1:$Z$1,0))</f>
        <v>0</v>
      </c>
      <c r="I268" s="226">
        <f>INDEX('Uganda workforce data - raw'!$A$4:$F$619,MATCH($B268, 'Uganda workforce data - raw'!$B$4:$B$619,0), MATCH("Filled Male",'Uganda workforce data - raw'!$A$4:$F$4,0))*INDEX('Mapping cadres'!$B$1:$Z$616,MATCH($B268, 'Mapping cadres'!$B$1:$B$616,0), MATCH(I$32,'Mapping cadres'!$B$1:$Z$1,0))</f>
        <v>0</v>
      </c>
      <c r="J268" s="226">
        <f>INDEX('Uganda workforce data - raw'!$A$4:$F$619,MATCH($B268, 'Uganda workforce data - raw'!$B$4:$B$619,0), MATCH("Filled Male",'Uganda workforce data - raw'!$A$4:$F$4,0))*INDEX('Mapping cadres'!$B$1:$Z$616,MATCH($B268, 'Mapping cadres'!$B$1:$B$616,0), MATCH(J$32,'Mapping cadres'!$B$1:$Z$1,0))</f>
        <v>0</v>
      </c>
      <c r="K268" s="226">
        <f>INDEX('Uganda workforce data - raw'!$A$4:$F$619,MATCH($B268, 'Uganda workforce data - raw'!$B$4:$B$619,0), MATCH("Filled Male",'Uganda workforce data - raw'!$A$4:$F$4,0))*INDEX('Mapping cadres'!$B$1:$Z$616,MATCH($B268, 'Mapping cadres'!$B$1:$B$616,0), MATCH(K$32,'Mapping cadres'!$B$1:$Z$1,0))</f>
        <v>0</v>
      </c>
      <c r="L268" s="226">
        <f>INDEX('Uganda workforce data - raw'!$A$4:$F$619,MATCH($B268, 'Uganda workforce data - raw'!$B$4:$B$619,0), MATCH("Filled Male",'Uganda workforce data - raw'!$A$4:$F$4,0))*INDEX('Mapping cadres'!$B$1:$Z$616,MATCH($B268, 'Mapping cadres'!$B$1:$B$616,0), MATCH(L$32,'Mapping cadres'!$B$1:$Z$1,0))</f>
        <v>0</v>
      </c>
      <c r="M268" s="226">
        <f>INDEX('Uganda workforce data - raw'!$A$4:$F$619,MATCH($B268, 'Uganda workforce data - raw'!$B$4:$B$619,0), MATCH("Filled Male",'Uganda workforce data - raw'!$A$4:$F$4,0))*INDEX('Mapping cadres'!$B$1:$Z$616,MATCH($B268, 'Mapping cadres'!$B$1:$B$616,0), MATCH(M$32,'Mapping cadres'!$B$1:$Z$1,0))</f>
        <v>0</v>
      </c>
      <c r="N268" s="226">
        <f>INDEX('Uganda workforce data - raw'!$A$4:$F$619,MATCH($B268, 'Uganda workforce data - raw'!$B$4:$B$619,0), MATCH("Filled Male",'Uganda workforce data - raw'!$A$4:$F$4,0))*INDEX('Mapping cadres'!$B$1:$Z$616,MATCH($B268, 'Mapping cadres'!$B$1:$B$616,0), MATCH(N$32,'Mapping cadres'!$B$1:$Z$1,0))</f>
        <v>0</v>
      </c>
      <c r="O268" s="226">
        <f>INDEX('Uganda workforce data - raw'!$A$4:$F$619,MATCH($B268, 'Uganda workforce data - raw'!$B$4:$B$619,0), MATCH("Filled Male",'Uganda workforce data - raw'!$A$4:$F$4,0))*INDEX('Mapping cadres'!$B$1:$Z$616,MATCH($B268, 'Mapping cadres'!$B$1:$B$616,0), MATCH(O$32,'Mapping cadres'!$B$1:$Z$1,0))</f>
        <v>0</v>
      </c>
      <c r="P268" s="226">
        <f>INDEX('Uganda workforce data - raw'!$A$4:$F$619,MATCH($B268, 'Uganda workforce data - raw'!$B$4:$B$619,0), MATCH("Filled Male",'Uganda workforce data - raw'!$A$4:$F$4,0))*INDEX('Mapping cadres'!$B$1:$Z$616,MATCH($B268, 'Mapping cadres'!$B$1:$B$616,0), MATCH(P$32,'Mapping cadres'!$B$1:$Z$1,0))</f>
        <v>0</v>
      </c>
      <c r="Q268" s="226">
        <f>INDEX('Uganda workforce data - raw'!$A$4:$F$619,MATCH($B268, 'Uganda workforce data - raw'!$B$4:$B$619,0), MATCH("Filled Male",'Uganda workforce data - raw'!$A$4:$F$4,0))*INDEX('Mapping cadres'!$B$1:$Z$616,MATCH($B268, 'Mapping cadres'!$B$1:$B$616,0), MATCH(Q$32,'Mapping cadres'!$B$1:$Z$1,0))</f>
        <v>0</v>
      </c>
      <c r="R268" s="226">
        <f>INDEX('Uganda workforce data - raw'!$A$4:$F$619,MATCH($B268, 'Uganda workforce data - raw'!$B$4:$B$619,0), MATCH("Filled Male",'Uganda workforce data - raw'!$A$4:$F$4,0))*INDEX('Mapping cadres'!$B$1:$Z$616,MATCH($B268, 'Mapping cadres'!$B$1:$B$616,0), MATCH(R$32,'Mapping cadres'!$B$1:$Z$1,0))</f>
        <v>0</v>
      </c>
      <c r="S268" s="226">
        <f>INDEX('Uganda workforce data - raw'!$A$4:$F$619,MATCH($B268, 'Uganda workforce data - raw'!$B$4:$B$619,0), MATCH("Filled Male",'Uganda workforce data - raw'!$A$4:$F$4,0))*INDEX('Mapping cadres'!$B$1:$Z$616,MATCH($B268, 'Mapping cadres'!$B$1:$B$616,0), MATCH(S$32,'Mapping cadres'!$B$1:$Z$1,0))</f>
        <v>0</v>
      </c>
      <c r="T268" s="226">
        <f>INDEX('Uganda workforce data - raw'!$A$4:$F$619,MATCH($B268, 'Uganda workforce data - raw'!$B$4:$B$619,0), MATCH("Filled Male",'Uganda workforce data - raw'!$A$4:$F$4,0))*INDEX('Mapping cadres'!$B$1:$Z$616,MATCH($B268, 'Mapping cadres'!$B$1:$B$616,0), MATCH(T$32,'Mapping cadres'!$B$1:$Z$1,0))</f>
        <v>0</v>
      </c>
      <c r="U268" s="226">
        <f>INDEX('Uganda workforce data - raw'!$A$4:$F$619,MATCH($B268, 'Uganda workforce data - raw'!$B$4:$B$619,0), MATCH("Filled Male",'Uganda workforce data - raw'!$A$4:$F$4,0))*INDEX('Mapping cadres'!$B$1:$Z$616,MATCH($B268, 'Mapping cadres'!$B$1:$B$616,0), MATCH(U$32,'Mapping cadres'!$B$1:$Z$1,0))</f>
        <v>0</v>
      </c>
      <c r="V268" s="226">
        <f>INDEX('Uganda workforce data - raw'!$A$4:$F$619,MATCH($B268, 'Uganda workforce data - raw'!$B$4:$B$619,0), MATCH("Filled Male",'Uganda workforce data - raw'!$A$4:$F$4,0))*INDEX('Mapping cadres'!$B$1:$Z$616,MATCH($B268, 'Mapping cadres'!$B$1:$B$616,0), MATCH(V$32,'Mapping cadres'!$B$1:$Z$1,0))</f>
        <v>0</v>
      </c>
      <c r="W268" s="226">
        <f>INDEX('Uganda workforce data - raw'!$A$4:$F$619,MATCH($B268, 'Uganda workforce data - raw'!$B$4:$B$619,0), MATCH("Filled Male",'Uganda workforce data - raw'!$A$4:$F$4,0))*INDEX('Mapping cadres'!$B$1:$Z$616,MATCH($B268, 'Mapping cadres'!$B$1:$B$616,0), MATCH(W$32,'Mapping cadres'!$B$1:$Z$1,0))</f>
        <v>0</v>
      </c>
      <c r="X268" s="226">
        <f>INDEX('Uganda workforce data - raw'!$A$4:$F$619,MATCH($B268, 'Uganda workforce data - raw'!$B$4:$B$619,0), MATCH("Filled Male",'Uganda workforce data - raw'!$A$4:$F$4,0))*INDEX('Mapping cadres'!$B$1:$Z$616,MATCH($B268, 'Mapping cadres'!$B$1:$B$616,0), MATCH(X$32,'Mapping cadres'!$B$1:$Z$1,0))</f>
        <v>0</v>
      </c>
      <c r="Y268" s="226">
        <f>INDEX('Uganda workforce data - raw'!$A$4:$F$619,MATCH($B268, 'Uganda workforce data - raw'!$B$4:$B$619,0), MATCH("Filled Male",'Uganda workforce data - raw'!$A$4:$F$4,0))*INDEX('Mapping cadres'!$B$1:$Z$616,MATCH($B268, 'Mapping cadres'!$B$1:$B$616,0), MATCH(Y$32,'Mapping cadres'!$B$1:$Z$1,0))</f>
        <v>0</v>
      </c>
      <c r="Z268" s="226">
        <f>INDEX('Uganda workforce data - raw'!$A$4:$F$619,MATCH($B268, 'Uganda workforce data - raw'!$B$4:$B$619,0), MATCH("Filled Male",'Uganda workforce data - raw'!$A$4:$F$4,0))*INDEX('Mapping cadres'!$B$1:$Z$616,MATCH($B268, 'Mapping cadres'!$B$1:$B$616,0), MATCH(Z$32,'Mapping cadres'!$B$1:$Z$1,0))</f>
        <v>0</v>
      </c>
      <c r="AA268" s="226">
        <f>INDEX('Uganda workforce data - raw'!$A$4:$F$619,MATCH($B268, 'Uganda workforce data - raw'!$B$4:$B$619,0), MATCH("Filled Female",'Uganda workforce data - raw'!$A$4:$F$4,0))*INDEX('Mapping cadres'!$B$1:$Z$616,MATCH($B268, 'Mapping cadres'!$B$1:$B$616,0), MATCH(AA$32,'Mapping cadres'!$B$1:$Z$1,0))</f>
        <v>0</v>
      </c>
      <c r="AB268" s="226">
        <f>INDEX('Uganda workforce data - raw'!$A$4:$F$619,MATCH($B268, 'Uganda workforce data - raw'!$B$4:$B$619,0), MATCH("Filled Female",'Uganda workforce data - raw'!$A$4:$F$4,0))*INDEX('Mapping cadres'!$B$1:$Z$616,MATCH($B268, 'Mapping cadres'!$B$1:$B$616,0), MATCH(AB$32,'Mapping cadres'!$B$1:$Z$1,0))</f>
        <v>0</v>
      </c>
      <c r="AC268" s="226">
        <f>INDEX('Uganda workforce data - raw'!$A$4:$F$619,MATCH($B268, 'Uganda workforce data - raw'!$B$4:$B$619,0), MATCH("Filled Female",'Uganda workforce data - raw'!$A$4:$F$4,0))*INDEX('Mapping cadres'!$B$1:$Z$616,MATCH($B268, 'Mapping cadres'!$B$1:$B$616,0), MATCH(AC$32,'Mapping cadres'!$B$1:$Z$1,0))</f>
        <v>0</v>
      </c>
      <c r="AD268" s="226">
        <f>INDEX('Uganda workforce data - raw'!$A$4:$F$619,MATCH($B268, 'Uganda workforce data - raw'!$B$4:$B$619,0), MATCH("Filled Female",'Uganda workforce data - raw'!$A$4:$F$4,0))*INDEX('Mapping cadres'!$B$1:$Z$616,MATCH($B268, 'Mapping cadres'!$B$1:$B$616,0), MATCH(AD$32,'Mapping cadres'!$B$1:$Z$1,0))</f>
        <v>0</v>
      </c>
      <c r="AE268" s="226">
        <f>INDEX('Uganda workforce data - raw'!$A$4:$F$619,MATCH($B268, 'Uganda workforce data - raw'!$B$4:$B$619,0), MATCH("Filled Female",'Uganda workforce data - raw'!$A$4:$F$4,0))*INDEX('Mapping cadres'!$B$1:$Z$616,MATCH($B268, 'Mapping cadres'!$B$1:$B$616,0), MATCH(AE$32,'Mapping cadres'!$B$1:$Z$1,0))</f>
        <v>0</v>
      </c>
      <c r="AF268" s="226">
        <f>INDEX('Uganda workforce data - raw'!$A$4:$F$619,MATCH($B268, 'Uganda workforce data - raw'!$B$4:$B$619,0), MATCH("Filled Female",'Uganda workforce data - raw'!$A$4:$F$4,0))*INDEX('Mapping cadres'!$B$1:$Z$616,MATCH($B268, 'Mapping cadres'!$B$1:$B$616,0), MATCH(AF$32,'Mapping cadres'!$B$1:$Z$1,0))</f>
        <v>0</v>
      </c>
      <c r="AG268" s="226">
        <f>INDEX('Uganda workforce data - raw'!$A$4:$F$619,MATCH($B268, 'Uganda workforce data - raw'!$B$4:$B$619,0), MATCH("Filled Female",'Uganda workforce data - raw'!$A$4:$F$4,0))*INDEX('Mapping cadres'!$B$1:$Z$616,MATCH($B268, 'Mapping cadres'!$B$1:$B$616,0), MATCH(AG$32,'Mapping cadres'!$B$1:$Z$1,0))</f>
        <v>0</v>
      </c>
      <c r="AH268" s="226">
        <f>INDEX('Uganda workforce data - raw'!$A$4:$F$619,MATCH($B268, 'Uganda workforce data - raw'!$B$4:$B$619,0), MATCH("Filled Female",'Uganda workforce data - raw'!$A$4:$F$4,0))*INDEX('Mapping cadres'!$B$1:$Z$616,MATCH($B268, 'Mapping cadres'!$B$1:$B$616,0), MATCH(AH$32,'Mapping cadres'!$B$1:$Z$1,0))</f>
        <v>0</v>
      </c>
      <c r="AI268" s="226">
        <f>INDEX('Uganda workforce data - raw'!$A$4:$F$619,MATCH($B268, 'Uganda workforce data - raw'!$B$4:$B$619,0), MATCH("Filled Female",'Uganda workforce data - raw'!$A$4:$F$4,0))*INDEX('Mapping cadres'!$B$1:$Z$616,MATCH($B268, 'Mapping cadres'!$B$1:$B$616,0), MATCH(AI$32,'Mapping cadres'!$B$1:$Z$1,0))</f>
        <v>0</v>
      </c>
      <c r="AJ268" s="226">
        <f>INDEX('Uganda workforce data - raw'!$A$4:$F$619,MATCH($B268, 'Uganda workforce data - raw'!$B$4:$B$619,0), MATCH("Filled Female",'Uganda workforce data - raw'!$A$4:$F$4,0))*INDEX('Mapping cadres'!$B$1:$Z$616,MATCH($B268, 'Mapping cadres'!$B$1:$B$616,0), MATCH(AJ$32,'Mapping cadres'!$B$1:$Z$1,0))</f>
        <v>0</v>
      </c>
      <c r="AK268" s="226">
        <f>INDEX('Uganda workforce data - raw'!$A$4:$F$619,MATCH($B268, 'Uganda workforce data - raw'!$B$4:$B$619,0), MATCH("Filled Female",'Uganda workforce data - raw'!$A$4:$F$4,0))*INDEX('Mapping cadres'!$B$1:$Z$616,MATCH($B268, 'Mapping cadres'!$B$1:$B$616,0), MATCH(AK$32,'Mapping cadres'!$B$1:$Z$1,0))</f>
        <v>0</v>
      </c>
      <c r="AL268" s="226">
        <f>INDEX('Uganda workforce data - raw'!$A$4:$F$619,MATCH($B268, 'Uganda workforce data - raw'!$B$4:$B$619,0), MATCH("Filled Female",'Uganda workforce data - raw'!$A$4:$F$4,0))*INDEX('Mapping cadres'!$B$1:$Z$616,MATCH($B268, 'Mapping cadres'!$B$1:$B$616,0), MATCH(AL$32,'Mapping cadres'!$B$1:$Z$1,0))</f>
        <v>0</v>
      </c>
      <c r="AM268" s="226">
        <f>INDEX('Uganda workforce data - raw'!$A$4:$F$619,MATCH($B268, 'Uganda workforce data - raw'!$B$4:$B$619,0), MATCH("Filled Female",'Uganda workforce data - raw'!$A$4:$F$4,0))*INDEX('Mapping cadres'!$B$1:$Z$616,MATCH($B268, 'Mapping cadres'!$B$1:$B$616,0), MATCH(AM$32,'Mapping cadres'!$B$1:$Z$1,0))</f>
        <v>0</v>
      </c>
      <c r="AN268" s="226">
        <f>INDEX('Uganda workforce data - raw'!$A$4:$F$619,MATCH($B268, 'Uganda workforce data - raw'!$B$4:$B$619,0), MATCH("Filled Female",'Uganda workforce data - raw'!$A$4:$F$4,0))*INDEX('Mapping cadres'!$B$1:$Z$616,MATCH($B268, 'Mapping cadres'!$B$1:$B$616,0), MATCH(AN$32,'Mapping cadres'!$B$1:$Z$1,0))</f>
        <v>0</v>
      </c>
      <c r="AO268" s="226">
        <f>INDEX('Uganda workforce data - raw'!$A$4:$F$619,MATCH($B268, 'Uganda workforce data - raw'!$B$4:$B$619,0), MATCH("Filled Female",'Uganda workforce data - raw'!$A$4:$F$4,0))*INDEX('Mapping cadres'!$B$1:$Z$616,MATCH($B268, 'Mapping cadres'!$B$1:$B$616,0), MATCH(AO$32,'Mapping cadres'!$B$1:$Z$1,0))</f>
        <v>0</v>
      </c>
      <c r="AP268" s="226">
        <f>INDEX('Uganda workforce data - raw'!$A$4:$F$619,MATCH($B268, 'Uganda workforce data - raw'!$B$4:$B$619,0), MATCH("Filled Female",'Uganda workforce data - raw'!$A$4:$F$4,0))*INDEX('Mapping cadres'!$B$1:$Z$616,MATCH($B268, 'Mapping cadres'!$B$1:$B$616,0), MATCH(AP$32,'Mapping cadres'!$B$1:$Z$1,0))</f>
        <v>0</v>
      </c>
      <c r="AQ268" s="226">
        <f>INDEX('Uganda workforce data - raw'!$A$4:$F$619,MATCH($B268, 'Uganda workforce data - raw'!$B$4:$B$619,0), MATCH("Filled Female",'Uganda workforce data - raw'!$A$4:$F$4,0))*INDEX('Mapping cadres'!$B$1:$Z$616,MATCH($B268, 'Mapping cadres'!$B$1:$B$616,0), MATCH(AQ$32,'Mapping cadres'!$B$1:$Z$1,0))</f>
        <v>0</v>
      </c>
      <c r="AR268" s="226">
        <f>INDEX('Uganda workforce data - raw'!$A$4:$F$619,MATCH($B268, 'Uganda workforce data - raw'!$B$4:$B$619,0), MATCH("Filled Female",'Uganda workforce data - raw'!$A$4:$F$4,0))*INDEX('Mapping cadres'!$B$1:$Z$616,MATCH($B268, 'Mapping cadres'!$B$1:$B$616,0), MATCH(AR$32,'Mapping cadres'!$B$1:$Z$1,0))</f>
        <v>0</v>
      </c>
      <c r="AS268" s="226">
        <f>INDEX('Uganda workforce data - raw'!$A$4:$F$619,MATCH($B268, 'Uganda workforce data - raw'!$B$4:$B$619,0), MATCH("Filled Female",'Uganda workforce data - raw'!$A$4:$F$4,0))*INDEX('Mapping cadres'!$B$1:$Z$616,MATCH($B268, 'Mapping cadres'!$B$1:$B$616,0), MATCH(AS$32,'Mapping cadres'!$B$1:$Z$1,0))</f>
        <v>0</v>
      </c>
      <c r="AT268" s="226">
        <f>INDEX('Uganda workforce data - raw'!$A$4:$F$619,MATCH($B268, 'Uganda workforce data - raw'!$B$4:$B$619,0), MATCH("Filled Female",'Uganda workforce data - raw'!$A$4:$F$4,0))*INDEX('Mapping cadres'!$B$1:$Z$616,MATCH($B268, 'Mapping cadres'!$B$1:$B$616,0), MATCH(AT$32,'Mapping cadres'!$B$1:$Z$1,0))</f>
        <v>0</v>
      </c>
      <c r="AU268" s="226">
        <f>INDEX('Uganda workforce data - raw'!$A$4:$F$619,MATCH($B268, 'Uganda workforce data - raw'!$B$4:$B$619,0), MATCH("Filled Female",'Uganda workforce data - raw'!$A$4:$F$4,0))*INDEX('Mapping cadres'!$B$1:$Z$616,MATCH($B268, 'Mapping cadres'!$B$1:$B$616,0), MATCH(AU$32,'Mapping cadres'!$B$1:$Z$1,0))</f>
        <v>0</v>
      </c>
      <c r="AV268" s="226">
        <f>INDEX('Uganda workforce data - raw'!$A$4:$F$619,MATCH($B268, 'Uganda workforce data - raw'!$B$4:$B$619,0), MATCH("Filled Female",'Uganda workforce data - raw'!$A$4:$F$4,0))*INDEX('Mapping cadres'!$B$1:$Z$616,MATCH($B268, 'Mapping cadres'!$B$1:$B$616,0), MATCH(AV$32,'Mapping cadres'!$B$1:$Z$1,0))</f>
        <v>0</v>
      </c>
      <c r="AW268" s="226">
        <f>INDEX('Uganda workforce data - raw'!$A$4:$F$619,MATCH($B268, 'Uganda workforce data - raw'!$B$4:$B$619,0), MATCH("Filled Female",'Uganda workforce data - raw'!$A$4:$F$4,0))*INDEX('Mapping cadres'!$B$1:$Z$616,MATCH($B268, 'Mapping cadres'!$B$1:$B$616,0), MATCH(AW$32,'Mapping cadres'!$B$1:$Z$1,0))</f>
        <v>0</v>
      </c>
      <c r="AX268" s="226">
        <f>INDEX('Uganda workforce data - raw'!$A$4:$F$619,MATCH($B268, 'Uganda workforce data - raw'!$B$4:$B$619,0), MATCH("Filled Female",'Uganda workforce data - raw'!$A$4:$F$4,0))*INDEX('Mapping cadres'!$B$1:$Z$616,MATCH($B268, 'Mapping cadres'!$B$1:$B$616,0), MATCH(AX$32,'Mapping cadres'!$B$1:$Z$1,0))</f>
        <v>0</v>
      </c>
      <c r="AY268" s="226">
        <f t="shared" si="77"/>
        <v>1</v>
      </c>
      <c r="AZ268" s="226">
        <f t="shared" si="78"/>
        <v>0</v>
      </c>
      <c r="BA268" s="226">
        <f t="shared" si="79"/>
        <v>0</v>
      </c>
      <c r="BB268" s="226">
        <f t="shared" si="80"/>
        <v>0</v>
      </c>
      <c r="BC268" s="226">
        <f t="shared" si="81"/>
        <v>0</v>
      </c>
      <c r="BD268" s="226">
        <f t="shared" si="82"/>
        <v>0</v>
      </c>
      <c r="BE268" s="226">
        <f t="shared" si="83"/>
        <v>0</v>
      </c>
      <c r="BF268" s="226">
        <f t="shared" si="84"/>
        <v>0</v>
      </c>
      <c r="BG268" s="226">
        <f t="shared" si="85"/>
        <v>0</v>
      </c>
      <c r="BH268" s="226">
        <f t="shared" si="86"/>
        <v>0</v>
      </c>
      <c r="BI268" s="226">
        <f t="shared" si="87"/>
        <v>0</v>
      </c>
      <c r="BJ268" s="226">
        <f t="shared" si="88"/>
        <v>0</v>
      </c>
      <c r="BK268" s="226">
        <f t="shared" si="89"/>
        <v>0</v>
      </c>
      <c r="BL268" s="226">
        <f t="shared" si="90"/>
        <v>0</v>
      </c>
      <c r="BM268" s="226">
        <f t="shared" si="91"/>
        <v>0</v>
      </c>
      <c r="BN268" s="226">
        <f t="shared" si="92"/>
        <v>0</v>
      </c>
      <c r="BO268" s="226">
        <f t="shared" si="93"/>
        <v>0</v>
      </c>
      <c r="BP268" s="226">
        <f t="shared" si="94"/>
        <v>0</v>
      </c>
      <c r="BQ268" s="226">
        <f t="shared" si="95"/>
        <v>0</v>
      </c>
      <c r="BR268" s="226">
        <f t="shared" si="96"/>
        <v>0</v>
      </c>
      <c r="BS268" s="226">
        <f t="shared" si="97"/>
        <v>0</v>
      </c>
      <c r="BT268" s="226">
        <f t="shared" si="98"/>
        <v>0</v>
      </c>
      <c r="BU268" s="226">
        <f t="shared" si="99"/>
        <v>0</v>
      </c>
      <c r="BV268" s="226">
        <f t="shared" si="100"/>
        <v>0</v>
      </c>
    </row>
    <row r="269" spans="1:74">
      <c r="A269" s="226">
        <v>237</v>
      </c>
      <c r="B269" s="226" t="s">
        <v>1541</v>
      </c>
      <c r="C269" s="226">
        <f>INDEX('Uganda workforce data - raw'!$A$4:$F$619,MATCH($B269, 'Uganda workforce data - raw'!$B$4:$B$619,0), MATCH("Filled Male",'Uganda workforce data - raw'!$A$4:$F$4,0))*INDEX('Mapping cadres'!$B$1:$Z$616,MATCH($B269, 'Mapping cadres'!$B$1:$B$616,0), MATCH(C$32,'Mapping cadres'!$B$1:$Z$1,0))</f>
        <v>0</v>
      </c>
      <c r="D269" s="226">
        <f>INDEX('Uganda workforce data - raw'!$A$4:$F$619,MATCH($B269, 'Uganda workforce data - raw'!$B$4:$B$619,0), MATCH("Filled Male",'Uganda workforce data - raw'!$A$4:$F$4,0))*INDEX('Mapping cadres'!$B$1:$Z$616,MATCH($B269, 'Mapping cadres'!$B$1:$B$616,0), MATCH(D$32,'Mapping cadres'!$B$1:$Z$1,0))</f>
        <v>0</v>
      </c>
      <c r="E269" s="226">
        <f>INDEX('Uganda workforce data - raw'!$A$4:$F$619,MATCH($B269, 'Uganda workforce data - raw'!$B$4:$B$619,0), MATCH("Filled Male",'Uganda workforce data - raw'!$A$4:$F$4,0))*INDEX('Mapping cadres'!$B$1:$Z$616,MATCH($B269, 'Mapping cadres'!$B$1:$B$616,0), MATCH(E$32,'Mapping cadres'!$B$1:$Z$1,0))</f>
        <v>0</v>
      </c>
      <c r="F269" s="226">
        <f>INDEX('Uganda workforce data - raw'!$A$4:$F$619,MATCH($B269, 'Uganda workforce data - raw'!$B$4:$B$619,0), MATCH("Filled Male",'Uganda workforce data - raw'!$A$4:$F$4,0))*INDEX('Mapping cadres'!$B$1:$Z$616,MATCH($B269, 'Mapping cadres'!$B$1:$B$616,0), MATCH(F$32,'Mapping cadres'!$B$1:$Z$1,0))</f>
        <v>0</v>
      </c>
      <c r="G269" s="226">
        <f>INDEX('Uganda workforce data - raw'!$A$4:$F$619,MATCH($B269, 'Uganda workforce data - raw'!$B$4:$B$619,0), MATCH("Filled Male",'Uganda workforce data - raw'!$A$4:$F$4,0))*INDEX('Mapping cadres'!$B$1:$Z$616,MATCH($B269, 'Mapping cadres'!$B$1:$B$616,0), MATCH(G$32,'Mapping cadres'!$B$1:$Z$1,0))</f>
        <v>0</v>
      </c>
      <c r="H269" s="226">
        <f>INDEX('Uganda workforce data - raw'!$A$4:$F$619,MATCH($B269, 'Uganda workforce data - raw'!$B$4:$B$619,0), MATCH("Filled Male",'Uganda workforce data - raw'!$A$4:$F$4,0))*INDEX('Mapping cadres'!$B$1:$Z$616,MATCH($B269, 'Mapping cadres'!$B$1:$B$616,0), MATCH(H$32,'Mapping cadres'!$B$1:$Z$1,0))</f>
        <v>0</v>
      </c>
      <c r="I269" s="226">
        <f>INDEX('Uganda workforce data - raw'!$A$4:$F$619,MATCH($B269, 'Uganda workforce data - raw'!$B$4:$B$619,0), MATCH("Filled Male",'Uganda workforce data - raw'!$A$4:$F$4,0))*INDEX('Mapping cadres'!$B$1:$Z$616,MATCH($B269, 'Mapping cadres'!$B$1:$B$616,0), MATCH(I$32,'Mapping cadres'!$B$1:$Z$1,0))</f>
        <v>0</v>
      </c>
      <c r="J269" s="226">
        <f>INDEX('Uganda workforce data - raw'!$A$4:$F$619,MATCH($B269, 'Uganda workforce data - raw'!$B$4:$B$619,0), MATCH("Filled Male",'Uganda workforce data - raw'!$A$4:$F$4,0))*INDEX('Mapping cadres'!$B$1:$Z$616,MATCH($B269, 'Mapping cadres'!$B$1:$B$616,0), MATCH(J$32,'Mapping cadres'!$B$1:$Z$1,0))</f>
        <v>0</v>
      </c>
      <c r="K269" s="226">
        <f>INDEX('Uganda workforce data - raw'!$A$4:$F$619,MATCH($B269, 'Uganda workforce data - raw'!$B$4:$B$619,0), MATCH("Filled Male",'Uganda workforce data - raw'!$A$4:$F$4,0))*INDEX('Mapping cadres'!$B$1:$Z$616,MATCH($B269, 'Mapping cadres'!$B$1:$B$616,0), MATCH(K$32,'Mapping cadres'!$B$1:$Z$1,0))</f>
        <v>0</v>
      </c>
      <c r="L269" s="226">
        <f>INDEX('Uganda workforce data - raw'!$A$4:$F$619,MATCH($B269, 'Uganda workforce data - raw'!$B$4:$B$619,0), MATCH("Filled Male",'Uganda workforce data - raw'!$A$4:$F$4,0))*INDEX('Mapping cadres'!$B$1:$Z$616,MATCH($B269, 'Mapping cadres'!$B$1:$B$616,0), MATCH(L$32,'Mapping cadres'!$B$1:$Z$1,0))</f>
        <v>0</v>
      </c>
      <c r="M269" s="226">
        <f>INDEX('Uganda workforce data - raw'!$A$4:$F$619,MATCH($B269, 'Uganda workforce data - raw'!$B$4:$B$619,0), MATCH("Filled Male",'Uganda workforce data - raw'!$A$4:$F$4,0))*INDEX('Mapping cadres'!$B$1:$Z$616,MATCH($B269, 'Mapping cadres'!$B$1:$B$616,0), MATCH(M$32,'Mapping cadres'!$B$1:$Z$1,0))</f>
        <v>0</v>
      </c>
      <c r="N269" s="226">
        <f>INDEX('Uganda workforce data - raw'!$A$4:$F$619,MATCH($B269, 'Uganda workforce data - raw'!$B$4:$B$619,0), MATCH("Filled Male",'Uganda workforce data - raw'!$A$4:$F$4,0))*INDEX('Mapping cadres'!$B$1:$Z$616,MATCH($B269, 'Mapping cadres'!$B$1:$B$616,0), MATCH(N$32,'Mapping cadres'!$B$1:$Z$1,0))</f>
        <v>0</v>
      </c>
      <c r="O269" s="226">
        <f>INDEX('Uganda workforce data - raw'!$A$4:$F$619,MATCH($B269, 'Uganda workforce data - raw'!$B$4:$B$619,0), MATCH("Filled Male",'Uganda workforce data - raw'!$A$4:$F$4,0))*INDEX('Mapping cadres'!$B$1:$Z$616,MATCH($B269, 'Mapping cadres'!$B$1:$B$616,0), MATCH(O$32,'Mapping cadres'!$B$1:$Z$1,0))</f>
        <v>0</v>
      </c>
      <c r="P269" s="226">
        <f>INDEX('Uganda workforce data - raw'!$A$4:$F$619,MATCH($B269, 'Uganda workforce data - raw'!$B$4:$B$619,0), MATCH("Filled Male",'Uganda workforce data - raw'!$A$4:$F$4,0))*INDEX('Mapping cadres'!$B$1:$Z$616,MATCH($B269, 'Mapping cadres'!$B$1:$B$616,0), MATCH(P$32,'Mapping cadres'!$B$1:$Z$1,0))</f>
        <v>0</v>
      </c>
      <c r="Q269" s="226">
        <f>INDEX('Uganda workforce data - raw'!$A$4:$F$619,MATCH($B269, 'Uganda workforce data - raw'!$B$4:$B$619,0), MATCH("Filled Male",'Uganda workforce data - raw'!$A$4:$F$4,0))*INDEX('Mapping cadres'!$B$1:$Z$616,MATCH($B269, 'Mapping cadres'!$B$1:$B$616,0), MATCH(Q$32,'Mapping cadres'!$B$1:$Z$1,0))</f>
        <v>0</v>
      </c>
      <c r="R269" s="226">
        <f>INDEX('Uganda workforce data - raw'!$A$4:$F$619,MATCH($B269, 'Uganda workforce data - raw'!$B$4:$B$619,0), MATCH("Filled Male",'Uganda workforce data - raw'!$A$4:$F$4,0))*INDEX('Mapping cadres'!$B$1:$Z$616,MATCH($B269, 'Mapping cadres'!$B$1:$B$616,0), MATCH(R$32,'Mapping cadres'!$B$1:$Z$1,0))</f>
        <v>39</v>
      </c>
      <c r="S269" s="226">
        <f>INDEX('Uganda workforce data - raw'!$A$4:$F$619,MATCH($B269, 'Uganda workforce data - raw'!$B$4:$B$619,0), MATCH("Filled Male",'Uganda workforce data - raw'!$A$4:$F$4,0))*INDEX('Mapping cadres'!$B$1:$Z$616,MATCH($B269, 'Mapping cadres'!$B$1:$B$616,0), MATCH(S$32,'Mapping cadres'!$B$1:$Z$1,0))</f>
        <v>0</v>
      </c>
      <c r="T269" s="226">
        <f>INDEX('Uganda workforce data - raw'!$A$4:$F$619,MATCH($B269, 'Uganda workforce data - raw'!$B$4:$B$619,0), MATCH("Filled Male",'Uganda workforce data - raw'!$A$4:$F$4,0))*INDEX('Mapping cadres'!$B$1:$Z$616,MATCH($B269, 'Mapping cadres'!$B$1:$B$616,0), MATCH(T$32,'Mapping cadres'!$B$1:$Z$1,0))</f>
        <v>0</v>
      </c>
      <c r="U269" s="226">
        <f>INDEX('Uganda workforce data - raw'!$A$4:$F$619,MATCH($B269, 'Uganda workforce data - raw'!$B$4:$B$619,0), MATCH("Filled Male",'Uganda workforce data - raw'!$A$4:$F$4,0))*INDEX('Mapping cadres'!$B$1:$Z$616,MATCH($B269, 'Mapping cadres'!$B$1:$B$616,0), MATCH(U$32,'Mapping cadres'!$B$1:$Z$1,0))</f>
        <v>0</v>
      </c>
      <c r="V269" s="226">
        <f>INDEX('Uganda workforce data - raw'!$A$4:$F$619,MATCH($B269, 'Uganda workforce data - raw'!$B$4:$B$619,0), MATCH("Filled Male",'Uganda workforce data - raw'!$A$4:$F$4,0))*INDEX('Mapping cadres'!$B$1:$Z$616,MATCH($B269, 'Mapping cadres'!$B$1:$B$616,0), MATCH(V$32,'Mapping cadres'!$B$1:$Z$1,0))</f>
        <v>0</v>
      </c>
      <c r="W269" s="226">
        <f>INDEX('Uganda workforce data - raw'!$A$4:$F$619,MATCH($B269, 'Uganda workforce data - raw'!$B$4:$B$619,0), MATCH("Filled Male",'Uganda workforce data - raw'!$A$4:$F$4,0))*INDEX('Mapping cadres'!$B$1:$Z$616,MATCH($B269, 'Mapping cadres'!$B$1:$B$616,0), MATCH(W$32,'Mapping cadres'!$B$1:$Z$1,0))</f>
        <v>0</v>
      </c>
      <c r="X269" s="226">
        <f>INDEX('Uganda workforce data - raw'!$A$4:$F$619,MATCH($B269, 'Uganda workforce data - raw'!$B$4:$B$619,0), MATCH("Filled Male",'Uganda workforce data - raw'!$A$4:$F$4,0))*INDEX('Mapping cadres'!$B$1:$Z$616,MATCH($B269, 'Mapping cadres'!$B$1:$B$616,0), MATCH(X$32,'Mapping cadres'!$B$1:$Z$1,0))</f>
        <v>0</v>
      </c>
      <c r="Y269" s="226">
        <f>INDEX('Uganda workforce data - raw'!$A$4:$F$619,MATCH($B269, 'Uganda workforce data - raw'!$B$4:$B$619,0), MATCH("Filled Male",'Uganda workforce data - raw'!$A$4:$F$4,0))*INDEX('Mapping cadres'!$B$1:$Z$616,MATCH($B269, 'Mapping cadres'!$B$1:$B$616,0), MATCH(Y$32,'Mapping cadres'!$B$1:$Z$1,0))</f>
        <v>0</v>
      </c>
      <c r="Z269" s="226">
        <f>INDEX('Uganda workforce data - raw'!$A$4:$F$619,MATCH($B269, 'Uganda workforce data - raw'!$B$4:$B$619,0), MATCH("Filled Male",'Uganda workforce data - raw'!$A$4:$F$4,0))*INDEX('Mapping cadres'!$B$1:$Z$616,MATCH($B269, 'Mapping cadres'!$B$1:$B$616,0), MATCH(Z$32,'Mapping cadres'!$B$1:$Z$1,0))</f>
        <v>0</v>
      </c>
      <c r="AA269" s="226">
        <f>INDEX('Uganda workforce data - raw'!$A$4:$F$619,MATCH($B269, 'Uganda workforce data - raw'!$B$4:$B$619,0), MATCH("Filled Female",'Uganda workforce data - raw'!$A$4:$F$4,0))*INDEX('Mapping cadres'!$B$1:$Z$616,MATCH($B269, 'Mapping cadres'!$B$1:$B$616,0), MATCH(AA$32,'Mapping cadres'!$B$1:$Z$1,0))</f>
        <v>0</v>
      </c>
      <c r="AB269" s="226">
        <f>INDEX('Uganda workforce data - raw'!$A$4:$F$619,MATCH($B269, 'Uganda workforce data - raw'!$B$4:$B$619,0), MATCH("Filled Female",'Uganda workforce data - raw'!$A$4:$F$4,0))*INDEX('Mapping cadres'!$B$1:$Z$616,MATCH($B269, 'Mapping cadres'!$B$1:$B$616,0), MATCH(AB$32,'Mapping cadres'!$B$1:$Z$1,0))</f>
        <v>0</v>
      </c>
      <c r="AC269" s="226">
        <f>INDEX('Uganda workforce data - raw'!$A$4:$F$619,MATCH($B269, 'Uganda workforce data - raw'!$B$4:$B$619,0), MATCH("Filled Female",'Uganda workforce data - raw'!$A$4:$F$4,0))*INDEX('Mapping cadres'!$B$1:$Z$616,MATCH($B269, 'Mapping cadres'!$B$1:$B$616,0), MATCH(AC$32,'Mapping cadres'!$B$1:$Z$1,0))</f>
        <v>0</v>
      </c>
      <c r="AD269" s="226">
        <f>INDEX('Uganda workforce data - raw'!$A$4:$F$619,MATCH($B269, 'Uganda workforce data - raw'!$B$4:$B$619,0), MATCH("Filled Female",'Uganda workforce data - raw'!$A$4:$F$4,0))*INDEX('Mapping cadres'!$B$1:$Z$616,MATCH($B269, 'Mapping cadres'!$B$1:$B$616,0), MATCH(AD$32,'Mapping cadres'!$B$1:$Z$1,0))</f>
        <v>0</v>
      </c>
      <c r="AE269" s="226">
        <f>INDEX('Uganda workforce data - raw'!$A$4:$F$619,MATCH($B269, 'Uganda workforce data - raw'!$B$4:$B$619,0), MATCH("Filled Female",'Uganda workforce data - raw'!$A$4:$F$4,0))*INDEX('Mapping cadres'!$B$1:$Z$616,MATCH($B269, 'Mapping cadres'!$B$1:$B$616,0), MATCH(AE$32,'Mapping cadres'!$B$1:$Z$1,0))</f>
        <v>0</v>
      </c>
      <c r="AF269" s="226">
        <f>INDEX('Uganda workforce data - raw'!$A$4:$F$619,MATCH($B269, 'Uganda workforce data - raw'!$B$4:$B$619,0), MATCH("Filled Female",'Uganda workforce data - raw'!$A$4:$F$4,0))*INDEX('Mapping cadres'!$B$1:$Z$616,MATCH($B269, 'Mapping cadres'!$B$1:$B$616,0), MATCH(AF$32,'Mapping cadres'!$B$1:$Z$1,0))</f>
        <v>0</v>
      </c>
      <c r="AG269" s="226">
        <f>INDEX('Uganda workforce data - raw'!$A$4:$F$619,MATCH($B269, 'Uganda workforce data - raw'!$B$4:$B$619,0), MATCH("Filled Female",'Uganda workforce data - raw'!$A$4:$F$4,0))*INDEX('Mapping cadres'!$B$1:$Z$616,MATCH($B269, 'Mapping cadres'!$B$1:$B$616,0), MATCH(AG$32,'Mapping cadres'!$B$1:$Z$1,0))</f>
        <v>0</v>
      </c>
      <c r="AH269" s="226">
        <f>INDEX('Uganda workforce data - raw'!$A$4:$F$619,MATCH($B269, 'Uganda workforce data - raw'!$B$4:$B$619,0), MATCH("Filled Female",'Uganda workforce data - raw'!$A$4:$F$4,0))*INDEX('Mapping cadres'!$B$1:$Z$616,MATCH($B269, 'Mapping cadres'!$B$1:$B$616,0), MATCH(AH$32,'Mapping cadres'!$B$1:$Z$1,0))</f>
        <v>0</v>
      </c>
      <c r="AI269" s="226">
        <f>INDEX('Uganda workforce data - raw'!$A$4:$F$619,MATCH($B269, 'Uganda workforce data - raw'!$B$4:$B$619,0), MATCH("Filled Female",'Uganda workforce data - raw'!$A$4:$F$4,0))*INDEX('Mapping cadres'!$B$1:$Z$616,MATCH($B269, 'Mapping cadres'!$B$1:$B$616,0), MATCH(AI$32,'Mapping cadres'!$B$1:$Z$1,0))</f>
        <v>0</v>
      </c>
      <c r="AJ269" s="226">
        <f>INDEX('Uganda workforce data - raw'!$A$4:$F$619,MATCH($B269, 'Uganda workforce data - raw'!$B$4:$B$619,0), MATCH("Filled Female",'Uganda workforce data - raw'!$A$4:$F$4,0))*INDEX('Mapping cadres'!$B$1:$Z$616,MATCH($B269, 'Mapping cadres'!$B$1:$B$616,0), MATCH(AJ$32,'Mapping cadres'!$B$1:$Z$1,0))</f>
        <v>0</v>
      </c>
      <c r="AK269" s="226">
        <f>INDEX('Uganda workforce data - raw'!$A$4:$F$619,MATCH($B269, 'Uganda workforce data - raw'!$B$4:$B$619,0), MATCH("Filled Female",'Uganda workforce data - raw'!$A$4:$F$4,0))*INDEX('Mapping cadres'!$B$1:$Z$616,MATCH($B269, 'Mapping cadres'!$B$1:$B$616,0), MATCH(AK$32,'Mapping cadres'!$B$1:$Z$1,0))</f>
        <v>0</v>
      </c>
      <c r="AL269" s="226">
        <f>INDEX('Uganda workforce data - raw'!$A$4:$F$619,MATCH($B269, 'Uganda workforce data - raw'!$B$4:$B$619,0), MATCH("Filled Female",'Uganda workforce data - raw'!$A$4:$F$4,0))*INDEX('Mapping cadres'!$B$1:$Z$616,MATCH($B269, 'Mapping cadres'!$B$1:$B$616,0), MATCH(AL$32,'Mapping cadres'!$B$1:$Z$1,0))</f>
        <v>0</v>
      </c>
      <c r="AM269" s="226">
        <f>INDEX('Uganda workforce data - raw'!$A$4:$F$619,MATCH($B269, 'Uganda workforce data - raw'!$B$4:$B$619,0), MATCH("Filled Female",'Uganda workforce data - raw'!$A$4:$F$4,0))*INDEX('Mapping cadres'!$B$1:$Z$616,MATCH($B269, 'Mapping cadres'!$B$1:$B$616,0), MATCH(AM$32,'Mapping cadres'!$B$1:$Z$1,0))</f>
        <v>0</v>
      </c>
      <c r="AN269" s="226">
        <f>INDEX('Uganda workforce data - raw'!$A$4:$F$619,MATCH($B269, 'Uganda workforce data - raw'!$B$4:$B$619,0), MATCH("Filled Female",'Uganda workforce data - raw'!$A$4:$F$4,0))*INDEX('Mapping cadres'!$B$1:$Z$616,MATCH($B269, 'Mapping cadres'!$B$1:$B$616,0), MATCH(AN$32,'Mapping cadres'!$B$1:$Z$1,0))</f>
        <v>0</v>
      </c>
      <c r="AO269" s="226">
        <f>INDEX('Uganda workforce data - raw'!$A$4:$F$619,MATCH($B269, 'Uganda workforce data - raw'!$B$4:$B$619,0), MATCH("Filled Female",'Uganda workforce data - raw'!$A$4:$F$4,0))*INDEX('Mapping cadres'!$B$1:$Z$616,MATCH($B269, 'Mapping cadres'!$B$1:$B$616,0), MATCH(AO$32,'Mapping cadres'!$B$1:$Z$1,0))</f>
        <v>0</v>
      </c>
      <c r="AP269" s="226">
        <f>INDEX('Uganda workforce data - raw'!$A$4:$F$619,MATCH($B269, 'Uganda workforce data - raw'!$B$4:$B$619,0), MATCH("Filled Female",'Uganda workforce data - raw'!$A$4:$F$4,0))*INDEX('Mapping cadres'!$B$1:$Z$616,MATCH($B269, 'Mapping cadres'!$B$1:$B$616,0), MATCH(AP$32,'Mapping cadres'!$B$1:$Z$1,0))</f>
        <v>4</v>
      </c>
      <c r="AQ269" s="226">
        <f>INDEX('Uganda workforce data - raw'!$A$4:$F$619,MATCH($B269, 'Uganda workforce data - raw'!$B$4:$B$619,0), MATCH("Filled Female",'Uganda workforce data - raw'!$A$4:$F$4,0))*INDEX('Mapping cadres'!$B$1:$Z$616,MATCH($B269, 'Mapping cadres'!$B$1:$B$616,0), MATCH(AQ$32,'Mapping cadres'!$B$1:$Z$1,0))</f>
        <v>0</v>
      </c>
      <c r="AR269" s="226">
        <f>INDEX('Uganda workforce data - raw'!$A$4:$F$619,MATCH($B269, 'Uganda workforce data - raw'!$B$4:$B$619,0), MATCH("Filled Female",'Uganda workforce data - raw'!$A$4:$F$4,0))*INDEX('Mapping cadres'!$B$1:$Z$616,MATCH($B269, 'Mapping cadres'!$B$1:$B$616,0), MATCH(AR$32,'Mapping cadres'!$B$1:$Z$1,0))</f>
        <v>0</v>
      </c>
      <c r="AS269" s="226">
        <f>INDEX('Uganda workforce data - raw'!$A$4:$F$619,MATCH($B269, 'Uganda workforce data - raw'!$B$4:$B$619,0), MATCH("Filled Female",'Uganda workforce data - raw'!$A$4:$F$4,0))*INDEX('Mapping cadres'!$B$1:$Z$616,MATCH($B269, 'Mapping cadres'!$B$1:$B$616,0), MATCH(AS$32,'Mapping cadres'!$B$1:$Z$1,0))</f>
        <v>0</v>
      </c>
      <c r="AT269" s="226">
        <f>INDEX('Uganda workforce data - raw'!$A$4:$F$619,MATCH($B269, 'Uganda workforce data - raw'!$B$4:$B$619,0), MATCH("Filled Female",'Uganda workforce data - raw'!$A$4:$F$4,0))*INDEX('Mapping cadres'!$B$1:$Z$616,MATCH($B269, 'Mapping cadres'!$B$1:$B$616,0), MATCH(AT$32,'Mapping cadres'!$B$1:$Z$1,0))</f>
        <v>0</v>
      </c>
      <c r="AU269" s="226">
        <f>INDEX('Uganda workforce data - raw'!$A$4:$F$619,MATCH($B269, 'Uganda workforce data - raw'!$B$4:$B$619,0), MATCH("Filled Female",'Uganda workforce data - raw'!$A$4:$F$4,0))*INDEX('Mapping cadres'!$B$1:$Z$616,MATCH($B269, 'Mapping cadres'!$B$1:$B$616,0), MATCH(AU$32,'Mapping cadres'!$B$1:$Z$1,0))</f>
        <v>0</v>
      </c>
      <c r="AV269" s="226">
        <f>INDEX('Uganda workforce data - raw'!$A$4:$F$619,MATCH($B269, 'Uganda workforce data - raw'!$B$4:$B$619,0), MATCH("Filled Female",'Uganda workforce data - raw'!$A$4:$F$4,0))*INDEX('Mapping cadres'!$B$1:$Z$616,MATCH($B269, 'Mapping cadres'!$B$1:$B$616,0), MATCH(AV$32,'Mapping cadres'!$B$1:$Z$1,0))</f>
        <v>0</v>
      </c>
      <c r="AW269" s="226">
        <f>INDEX('Uganda workforce data - raw'!$A$4:$F$619,MATCH($B269, 'Uganda workforce data - raw'!$B$4:$B$619,0), MATCH("Filled Female",'Uganda workforce data - raw'!$A$4:$F$4,0))*INDEX('Mapping cadres'!$B$1:$Z$616,MATCH($B269, 'Mapping cadres'!$B$1:$B$616,0), MATCH(AW$32,'Mapping cadres'!$B$1:$Z$1,0))</f>
        <v>0</v>
      </c>
      <c r="AX269" s="226">
        <f>INDEX('Uganda workforce data - raw'!$A$4:$F$619,MATCH($B269, 'Uganda workforce data - raw'!$B$4:$B$619,0), MATCH("Filled Female",'Uganda workforce data - raw'!$A$4:$F$4,0))*INDEX('Mapping cadres'!$B$1:$Z$616,MATCH($B269, 'Mapping cadres'!$B$1:$B$616,0), MATCH(AX$32,'Mapping cadres'!$B$1:$Z$1,0))</f>
        <v>0</v>
      </c>
      <c r="AY269" s="226">
        <f t="shared" si="77"/>
        <v>0</v>
      </c>
      <c r="AZ269" s="226">
        <f t="shared" si="78"/>
        <v>0</v>
      </c>
      <c r="BA269" s="226">
        <f t="shared" si="79"/>
        <v>0</v>
      </c>
      <c r="BB269" s="226">
        <f t="shared" si="80"/>
        <v>0</v>
      </c>
      <c r="BC269" s="226">
        <f t="shared" si="81"/>
        <v>0</v>
      </c>
      <c r="BD269" s="226">
        <f t="shared" si="82"/>
        <v>0</v>
      </c>
      <c r="BE269" s="226">
        <f t="shared" si="83"/>
        <v>0</v>
      </c>
      <c r="BF269" s="226">
        <f t="shared" si="84"/>
        <v>0</v>
      </c>
      <c r="BG269" s="226">
        <f t="shared" si="85"/>
        <v>0</v>
      </c>
      <c r="BH269" s="226">
        <f t="shared" si="86"/>
        <v>0</v>
      </c>
      <c r="BI269" s="226">
        <f t="shared" si="87"/>
        <v>0</v>
      </c>
      <c r="BJ269" s="226">
        <f t="shared" si="88"/>
        <v>0</v>
      </c>
      <c r="BK269" s="226">
        <f t="shared" si="89"/>
        <v>0</v>
      </c>
      <c r="BL269" s="226">
        <f t="shared" si="90"/>
        <v>0</v>
      </c>
      <c r="BM269" s="226">
        <f t="shared" si="91"/>
        <v>0</v>
      </c>
      <c r="BN269" s="226">
        <f t="shared" si="92"/>
        <v>43</v>
      </c>
      <c r="BO269" s="226">
        <f t="shared" si="93"/>
        <v>0</v>
      </c>
      <c r="BP269" s="226">
        <f t="shared" si="94"/>
        <v>0</v>
      </c>
      <c r="BQ269" s="226">
        <f t="shared" si="95"/>
        <v>0</v>
      </c>
      <c r="BR269" s="226">
        <f t="shared" si="96"/>
        <v>0</v>
      </c>
      <c r="BS269" s="226">
        <f t="shared" si="97"/>
        <v>0</v>
      </c>
      <c r="BT269" s="226">
        <f t="shared" si="98"/>
        <v>0</v>
      </c>
      <c r="BU269" s="226">
        <f t="shared" si="99"/>
        <v>0</v>
      </c>
      <c r="BV269" s="226">
        <f t="shared" si="100"/>
        <v>0</v>
      </c>
    </row>
    <row r="270" spans="1:74">
      <c r="A270" s="226">
        <v>238</v>
      </c>
      <c r="B270" s="226" t="s">
        <v>1542</v>
      </c>
      <c r="C270" s="226">
        <f>INDEX('Uganda workforce data - raw'!$A$4:$F$619,MATCH($B270, 'Uganda workforce data - raw'!$B$4:$B$619,0), MATCH("Filled Male",'Uganda workforce data - raw'!$A$4:$F$4,0))*INDEX('Mapping cadres'!$B$1:$Z$616,MATCH($B270, 'Mapping cadres'!$B$1:$B$616,0), MATCH(C$32,'Mapping cadres'!$B$1:$Z$1,0))</f>
        <v>0</v>
      </c>
      <c r="D270" s="226">
        <f>INDEX('Uganda workforce data - raw'!$A$4:$F$619,MATCH($B270, 'Uganda workforce data - raw'!$B$4:$B$619,0), MATCH("Filled Male",'Uganda workforce data - raw'!$A$4:$F$4,0))*INDEX('Mapping cadres'!$B$1:$Z$616,MATCH($B270, 'Mapping cadres'!$B$1:$B$616,0), MATCH(D$32,'Mapping cadres'!$B$1:$Z$1,0))</f>
        <v>0</v>
      </c>
      <c r="E270" s="226">
        <f>INDEX('Uganda workforce data - raw'!$A$4:$F$619,MATCH($B270, 'Uganda workforce data - raw'!$B$4:$B$619,0), MATCH("Filled Male",'Uganda workforce data - raw'!$A$4:$F$4,0))*INDEX('Mapping cadres'!$B$1:$Z$616,MATCH($B270, 'Mapping cadres'!$B$1:$B$616,0), MATCH(E$32,'Mapping cadres'!$B$1:$Z$1,0))</f>
        <v>0</v>
      </c>
      <c r="F270" s="226">
        <f>INDEX('Uganda workforce data - raw'!$A$4:$F$619,MATCH($B270, 'Uganda workforce data - raw'!$B$4:$B$619,0), MATCH("Filled Male",'Uganda workforce data - raw'!$A$4:$F$4,0))*INDEX('Mapping cadres'!$B$1:$Z$616,MATCH($B270, 'Mapping cadres'!$B$1:$B$616,0), MATCH(F$32,'Mapping cadres'!$B$1:$Z$1,0))</f>
        <v>0</v>
      </c>
      <c r="G270" s="226">
        <f>INDEX('Uganda workforce data - raw'!$A$4:$F$619,MATCH($B270, 'Uganda workforce data - raw'!$B$4:$B$619,0), MATCH("Filled Male",'Uganda workforce data - raw'!$A$4:$F$4,0))*INDEX('Mapping cadres'!$B$1:$Z$616,MATCH($B270, 'Mapping cadres'!$B$1:$B$616,0), MATCH(G$32,'Mapping cadres'!$B$1:$Z$1,0))</f>
        <v>1</v>
      </c>
      <c r="H270" s="226">
        <f>INDEX('Uganda workforce data - raw'!$A$4:$F$619,MATCH($B270, 'Uganda workforce data - raw'!$B$4:$B$619,0), MATCH("Filled Male",'Uganda workforce data - raw'!$A$4:$F$4,0))*INDEX('Mapping cadres'!$B$1:$Z$616,MATCH($B270, 'Mapping cadres'!$B$1:$B$616,0), MATCH(H$32,'Mapping cadres'!$B$1:$Z$1,0))</f>
        <v>0</v>
      </c>
      <c r="I270" s="226">
        <f>INDEX('Uganda workforce data - raw'!$A$4:$F$619,MATCH($B270, 'Uganda workforce data - raw'!$B$4:$B$619,0), MATCH("Filled Male",'Uganda workforce data - raw'!$A$4:$F$4,0))*INDEX('Mapping cadres'!$B$1:$Z$616,MATCH($B270, 'Mapping cadres'!$B$1:$B$616,0), MATCH(I$32,'Mapping cadres'!$B$1:$Z$1,0))</f>
        <v>0</v>
      </c>
      <c r="J270" s="226">
        <f>INDEX('Uganda workforce data - raw'!$A$4:$F$619,MATCH($B270, 'Uganda workforce data - raw'!$B$4:$B$619,0), MATCH("Filled Male",'Uganda workforce data - raw'!$A$4:$F$4,0))*INDEX('Mapping cadres'!$B$1:$Z$616,MATCH($B270, 'Mapping cadres'!$B$1:$B$616,0), MATCH(J$32,'Mapping cadres'!$B$1:$Z$1,0))</f>
        <v>0</v>
      </c>
      <c r="K270" s="226">
        <f>INDEX('Uganda workforce data - raw'!$A$4:$F$619,MATCH($B270, 'Uganda workforce data - raw'!$B$4:$B$619,0), MATCH("Filled Male",'Uganda workforce data - raw'!$A$4:$F$4,0))*INDEX('Mapping cadres'!$B$1:$Z$616,MATCH($B270, 'Mapping cadres'!$B$1:$B$616,0), MATCH(K$32,'Mapping cadres'!$B$1:$Z$1,0))</f>
        <v>0</v>
      </c>
      <c r="L270" s="226">
        <f>INDEX('Uganda workforce data - raw'!$A$4:$F$619,MATCH($B270, 'Uganda workforce data - raw'!$B$4:$B$619,0), MATCH("Filled Male",'Uganda workforce data - raw'!$A$4:$F$4,0))*INDEX('Mapping cadres'!$B$1:$Z$616,MATCH($B270, 'Mapping cadres'!$B$1:$B$616,0), MATCH(L$32,'Mapping cadres'!$B$1:$Z$1,0))</f>
        <v>0</v>
      </c>
      <c r="M270" s="226">
        <f>INDEX('Uganda workforce data - raw'!$A$4:$F$619,MATCH($B270, 'Uganda workforce data - raw'!$B$4:$B$619,0), MATCH("Filled Male",'Uganda workforce data - raw'!$A$4:$F$4,0))*INDEX('Mapping cadres'!$B$1:$Z$616,MATCH($B270, 'Mapping cadres'!$B$1:$B$616,0), MATCH(M$32,'Mapping cadres'!$B$1:$Z$1,0))</f>
        <v>0</v>
      </c>
      <c r="N270" s="226">
        <f>INDEX('Uganda workforce data - raw'!$A$4:$F$619,MATCH($B270, 'Uganda workforce data - raw'!$B$4:$B$619,0), MATCH("Filled Male",'Uganda workforce data - raw'!$A$4:$F$4,0))*INDEX('Mapping cadres'!$B$1:$Z$616,MATCH($B270, 'Mapping cadres'!$B$1:$B$616,0), MATCH(N$32,'Mapping cadres'!$B$1:$Z$1,0))</f>
        <v>0</v>
      </c>
      <c r="O270" s="226">
        <f>INDEX('Uganda workforce data - raw'!$A$4:$F$619,MATCH($B270, 'Uganda workforce data - raw'!$B$4:$B$619,0), MATCH("Filled Male",'Uganda workforce data - raw'!$A$4:$F$4,0))*INDEX('Mapping cadres'!$B$1:$Z$616,MATCH($B270, 'Mapping cadres'!$B$1:$B$616,0), MATCH(O$32,'Mapping cadres'!$B$1:$Z$1,0))</f>
        <v>0</v>
      </c>
      <c r="P270" s="226">
        <f>INDEX('Uganda workforce data - raw'!$A$4:$F$619,MATCH($B270, 'Uganda workforce data - raw'!$B$4:$B$619,0), MATCH("Filled Male",'Uganda workforce data - raw'!$A$4:$F$4,0))*INDEX('Mapping cadres'!$B$1:$Z$616,MATCH($B270, 'Mapping cadres'!$B$1:$B$616,0), MATCH(P$32,'Mapping cadres'!$B$1:$Z$1,0))</f>
        <v>0</v>
      </c>
      <c r="Q270" s="226">
        <f>INDEX('Uganda workforce data - raw'!$A$4:$F$619,MATCH($B270, 'Uganda workforce data - raw'!$B$4:$B$619,0), MATCH("Filled Male",'Uganda workforce data - raw'!$A$4:$F$4,0))*INDEX('Mapping cadres'!$B$1:$Z$616,MATCH($B270, 'Mapping cadres'!$B$1:$B$616,0), MATCH(Q$32,'Mapping cadres'!$B$1:$Z$1,0))</f>
        <v>0</v>
      </c>
      <c r="R270" s="226">
        <f>INDEX('Uganda workforce data - raw'!$A$4:$F$619,MATCH($B270, 'Uganda workforce data - raw'!$B$4:$B$619,0), MATCH("Filled Male",'Uganda workforce data - raw'!$A$4:$F$4,0))*INDEX('Mapping cadres'!$B$1:$Z$616,MATCH($B270, 'Mapping cadres'!$B$1:$B$616,0), MATCH(R$32,'Mapping cadres'!$B$1:$Z$1,0))</f>
        <v>0</v>
      </c>
      <c r="S270" s="226">
        <f>INDEX('Uganda workforce data - raw'!$A$4:$F$619,MATCH($B270, 'Uganda workforce data - raw'!$B$4:$B$619,0), MATCH("Filled Male",'Uganda workforce data - raw'!$A$4:$F$4,0))*INDEX('Mapping cadres'!$B$1:$Z$616,MATCH($B270, 'Mapping cadres'!$B$1:$B$616,0), MATCH(S$32,'Mapping cadres'!$B$1:$Z$1,0))</f>
        <v>0</v>
      </c>
      <c r="T270" s="226">
        <f>INDEX('Uganda workforce data - raw'!$A$4:$F$619,MATCH($B270, 'Uganda workforce data - raw'!$B$4:$B$619,0), MATCH("Filled Male",'Uganda workforce data - raw'!$A$4:$F$4,0))*INDEX('Mapping cadres'!$B$1:$Z$616,MATCH($B270, 'Mapping cadres'!$B$1:$B$616,0), MATCH(T$32,'Mapping cadres'!$B$1:$Z$1,0))</f>
        <v>0</v>
      </c>
      <c r="U270" s="226">
        <f>INDEX('Uganda workforce data - raw'!$A$4:$F$619,MATCH($B270, 'Uganda workforce data - raw'!$B$4:$B$619,0), MATCH("Filled Male",'Uganda workforce data - raw'!$A$4:$F$4,0))*INDEX('Mapping cadres'!$B$1:$Z$616,MATCH($B270, 'Mapping cadres'!$B$1:$B$616,0), MATCH(U$32,'Mapping cadres'!$B$1:$Z$1,0))</f>
        <v>0</v>
      </c>
      <c r="V270" s="226">
        <f>INDEX('Uganda workforce data - raw'!$A$4:$F$619,MATCH($B270, 'Uganda workforce data - raw'!$B$4:$B$619,0), MATCH("Filled Male",'Uganda workforce data - raw'!$A$4:$F$4,0))*INDEX('Mapping cadres'!$B$1:$Z$616,MATCH($B270, 'Mapping cadres'!$B$1:$B$616,0), MATCH(V$32,'Mapping cadres'!$B$1:$Z$1,0))</f>
        <v>0</v>
      </c>
      <c r="W270" s="226">
        <f>INDEX('Uganda workforce data - raw'!$A$4:$F$619,MATCH($B270, 'Uganda workforce data - raw'!$B$4:$B$619,0), MATCH("Filled Male",'Uganda workforce data - raw'!$A$4:$F$4,0))*INDEX('Mapping cadres'!$B$1:$Z$616,MATCH($B270, 'Mapping cadres'!$B$1:$B$616,0), MATCH(W$32,'Mapping cadres'!$B$1:$Z$1,0))</f>
        <v>0</v>
      </c>
      <c r="X270" s="226">
        <f>INDEX('Uganda workforce data - raw'!$A$4:$F$619,MATCH($B270, 'Uganda workforce data - raw'!$B$4:$B$619,0), MATCH("Filled Male",'Uganda workforce data - raw'!$A$4:$F$4,0))*INDEX('Mapping cadres'!$B$1:$Z$616,MATCH($B270, 'Mapping cadres'!$B$1:$B$616,0), MATCH(X$32,'Mapping cadres'!$B$1:$Z$1,0))</f>
        <v>0</v>
      </c>
      <c r="Y270" s="226">
        <f>INDEX('Uganda workforce data - raw'!$A$4:$F$619,MATCH($B270, 'Uganda workforce data - raw'!$B$4:$B$619,0), MATCH("Filled Male",'Uganda workforce data - raw'!$A$4:$F$4,0))*INDEX('Mapping cadres'!$B$1:$Z$616,MATCH($B270, 'Mapping cadres'!$B$1:$B$616,0), MATCH(Y$32,'Mapping cadres'!$B$1:$Z$1,0))</f>
        <v>0</v>
      </c>
      <c r="Z270" s="226">
        <f>INDEX('Uganda workforce data - raw'!$A$4:$F$619,MATCH($B270, 'Uganda workforce data - raw'!$B$4:$B$619,0), MATCH("Filled Male",'Uganda workforce data - raw'!$A$4:$F$4,0))*INDEX('Mapping cadres'!$B$1:$Z$616,MATCH($B270, 'Mapping cadres'!$B$1:$B$616,0), MATCH(Z$32,'Mapping cadres'!$B$1:$Z$1,0))</f>
        <v>0</v>
      </c>
      <c r="AA270" s="226">
        <f>INDEX('Uganda workforce data - raw'!$A$4:$F$619,MATCH($B270, 'Uganda workforce data - raw'!$B$4:$B$619,0), MATCH("Filled Female",'Uganda workforce data - raw'!$A$4:$F$4,0))*INDEX('Mapping cadres'!$B$1:$Z$616,MATCH($B270, 'Mapping cadres'!$B$1:$B$616,0), MATCH(AA$32,'Mapping cadres'!$B$1:$Z$1,0))</f>
        <v>0</v>
      </c>
      <c r="AB270" s="226">
        <f>INDEX('Uganda workforce data - raw'!$A$4:$F$619,MATCH($B270, 'Uganda workforce data - raw'!$B$4:$B$619,0), MATCH("Filled Female",'Uganda workforce data - raw'!$A$4:$F$4,0))*INDEX('Mapping cadres'!$B$1:$Z$616,MATCH($B270, 'Mapping cadres'!$B$1:$B$616,0), MATCH(AB$32,'Mapping cadres'!$B$1:$Z$1,0))</f>
        <v>0</v>
      </c>
      <c r="AC270" s="226">
        <f>INDEX('Uganda workforce data - raw'!$A$4:$F$619,MATCH($B270, 'Uganda workforce data - raw'!$B$4:$B$619,0), MATCH("Filled Female",'Uganda workforce data - raw'!$A$4:$F$4,0))*INDEX('Mapping cadres'!$B$1:$Z$616,MATCH($B270, 'Mapping cadres'!$B$1:$B$616,0), MATCH(AC$32,'Mapping cadres'!$B$1:$Z$1,0))</f>
        <v>0</v>
      </c>
      <c r="AD270" s="226">
        <f>INDEX('Uganda workforce data - raw'!$A$4:$F$619,MATCH($B270, 'Uganda workforce data - raw'!$B$4:$B$619,0), MATCH("Filled Female",'Uganda workforce data - raw'!$A$4:$F$4,0))*INDEX('Mapping cadres'!$B$1:$Z$616,MATCH($B270, 'Mapping cadres'!$B$1:$B$616,0), MATCH(AD$32,'Mapping cadres'!$B$1:$Z$1,0))</f>
        <v>0</v>
      </c>
      <c r="AE270" s="226">
        <f>INDEX('Uganda workforce data - raw'!$A$4:$F$619,MATCH($B270, 'Uganda workforce data - raw'!$B$4:$B$619,0), MATCH("Filled Female",'Uganda workforce data - raw'!$A$4:$F$4,0))*INDEX('Mapping cadres'!$B$1:$Z$616,MATCH($B270, 'Mapping cadres'!$B$1:$B$616,0), MATCH(AE$32,'Mapping cadres'!$B$1:$Z$1,0))</f>
        <v>0</v>
      </c>
      <c r="AF270" s="226">
        <f>INDEX('Uganda workforce data - raw'!$A$4:$F$619,MATCH($B270, 'Uganda workforce data - raw'!$B$4:$B$619,0), MATCH("Filled Female",'Uganda workforce data - raw'!$A$4:$F$4,0))*INDEX('Mapping cadres'!$B$1:$Z$616,MATCH($B270, 'Mapping cadres'!$B$1:$B$616,0), MATCH(AF$32,'Mapping cadres'!$B$1:$Z$1,0))</f>
        <v>0</v>
      </c>
      <c r="AG270" s="226">
        <f>INDEX('Uganda workforce data - raw'!$A$4:$F$619,MATCH($B270, 'Uganda workforce data - raw'!$B$4:$B$619,0), MATCH("Filled Female",'Uganda workforce data - raw'!$A$4:$F$4,0))*INDEX('Mapping cadres'!$B$1:$Z$616,MATCH($B270, 'Mapping cadres'!$B$1:$B$616,0), MATCH(AG$32,'Mapping cadres'!$B$1:$Z$1,0))</f>
        <v>0</v>
      </c>
      <c r="AH270" s="226">
        <f>INDEX('Uganda workforce data - raw'!$A$4:$F$619,MATCH($B270, 'Uganda workforce data - raw'!$B$4:$B$619,0), MATCH("Filled Female",'Uganda workforce data - raw'!$A$4:$F$4,0))*INDEX('Mapping cadres'!$B$1:$Z$616,MATCH($B270, 'Mapping cadres'!$B$1:$B$616,0), MATCH(AH$32,'Mapping cadres'!$B$1:$Z$1,0))</f>
        <v>0</v>
      </c>
      <c r="AI270" s="226">
        <f>INDEX('Uganda workforce data - raw'!$A$4:$F$619,MATCH($B270, 'Uganda workforce data - raw'!$B$4:$B$619,0), MATCH("Filled Female",'Uganda workforce data - raw'!$A$4:$F$4,0))*INDEX('Mapping cadres'!$B$1:$Z$616,MATCH($B270, 'Mapping cadres'!$B$1:$B$616,0), MATCH(AI$32,'Mapping cadres'!$B$1:$Z$1,0))</f>
        <v>0</v>
      </c>
      <c r="AJ270" s="226">
        <f>INDEX('Uganda workforce data - raw'!$A$4:$F$619,MATCH($B270, 'Uganda workforce data - raw'!$B$4:$B$619,0), MATCH("Filled Female",'Uganda workforce data - raw'!$A$4:$F$4,0))*INDEX('Mapping cadres'!$B$1:$Z$616,MATCH($B270, 'Mapping cadres'!$B$1:$B$616,0), MATCH(AJ$32,'Mapping cadres'!$B$1:$Z$1,0))</f>
        <v>0</v>
      </c>
      <c r="AK270" s="226">
        <f>INDEX('Uganda workforce data - raw'!$A$4:$F$619,MATCH($B270, 'Uganda workforce data - raw'!$B$4:$B$619,0), MATCH("Filled Female",'Uganda workforce data - raw'!$A$4:$F$4,0))*INDEX('Mapping cadres'!$B$1:$Z$616,MATCH($B270, 'Mapping cadres'!$B$1:$B$616,0), MATCH(AK$32,'Mapping cadres'!$B$1:$Z$1,0))</f>
        <v>0</v>
      </c>
      <c r="AL270" s="226">
        <f>INDEX('Uganda workforce data - raw'!$A$4:$F$619,MATCH($B270, 'Uganda workforce data - raw'!$B$4:$B$619,0), MATCH("Filled Female",'Uganda workforce data - raw'!$A$4:$F$4,0))*INDEX('Mapping cadres'!$B$1:$Z$616,MATCH($B270, 'Mapping cadres'!$B$1:$B$616,0), MATCH(AL$32,'Mapping cadres'!$B$1:$Z$1,0))</f>
        <v>0</v>
      </c>
      <c r="AM270" s="226">
        <f>INDEX('Uganda workforce data - raw'!$A$4:$F$619,MATCH($B270, 'Uganda workforce data - raw'!$B$4:$B$619,0), MATCH("Filled Female",'Uganda workforce data - raw'!$A$4:$F$4,0))*INDEX('Mapping cadres'!$B$1:$Z$616,MATCH($B270, 'Mapping cadres'!$B$1:$B$616,0), MATCH(AM$32,'Mapping cadres'!$B$1:$Z$1,0))</f>
        <v>0</v>
      </c>
      <c r="AN270" s="226">
        <f>INDEX('Uganda workforce data - raw'!$A$4:$F$619,MATCH($B270, 'Uganda workforce data - raw'!$B$4:$B$619,0), MATCH("Filled Female",'Uganda workforce data - raw'!$A$4:$F$4,0))*INDEX('Mapping cadres'!$B$1:$Z$616,MATCH($B270, 'Mapping cadres'!$B$1:$B$616,0), MATCH(AN$32,'Mapping cadres'!$B$1:$Z$1,0))</f>
        <v>0</v>
      </c>
      <c r="AO270" s="226">
        <f>INDEX('Uganda workforce data - raw'!$A$4:$F$619,MATCH($B270, 'Uganda workforce data - raw'!$B$4:$B$619,0), MATCH("Filled Female",'Uganda workforce data - raw'!$A$4:$F$4,0))*INDEX('Mapping cadres'!$B$1:$Z$616,MATCH($B270, 'Mapping cadres'!$B$1:$B$616,0), MATCH(AO$32,'Mapping cadres'!$B$1:$Z$1,0))</f>
        <v>0</v>
      </c>
      <c r="AP270" s="226">
        <f>INDEX('Uganda workforce data - raw'!$A$4:$F$619,MATCH($B270, 'Uganda workforce data - raw'!$B$4:$B$619,0), MATCH("Filled Female",'Uganda workforce data - raw'!$A$4:$F$4,0))*INDEX('Mapping cadres'!$B$1:$Z$616,MATCH($B270, 'Mapping cadres'!$B$1:$B$616,0), MATCH(AP$32,'Mapping cadres'!$B$1:$Z$1,0))</f>
        <v>0</v>
      </c>
      <c r="AQ270" s="226">
        <f>INDEX('Uganda workforce data - raw'!$A$4:$F$619,MATCH($B270, 'Uganda workforce data - raw'!$B$4:$B$619,0), MATCH("Filled Female",'Uganda workforce data - raw'!$A$4:$F$4,0))*INDEX('Mapping cadres'!$B$1:$Z$616,MATCH($B270, 'Mapping cadres'!$B$1:$B$616,0), MATCH(AQ$32,'Mapping cadres'!$B$1:$Z$1,0))</f>
        <v>0</v>
      </c>
      <c r="AR270" s="226">
        <f>INDEX('Uganda workforce data - raw'!$A$4:$F$619,MATCH($B270, 'Uganda workforce data - raw'!$B$4:$B$619,0), MATCH("Filled Female",'Uganda workforce data - raw'!$A$4:$F$4,0))*INDEX('Mapping cadres'!$B$1:$Z$616,MATCH($B270, 'Mapping cadres'!$B$1:$B$616,0), MATCH(AR$32,'Mapping cadres'!$B$1:$Z$1,0))</f>
        <v>0</v>
      </c>
      <c r="AS270" s="226">
        <f>INDEX('Uganda workforce data - raw'!$A$4:$F$619,MATCH($B270, 'Uganda workforce data - raw'!$B$4:$B$619,0), MATCH("Filled Female",'Uganda workforce data - raw'!$A$4:$F$4,0))*INDEX('Mapping cadres'!$B$1:$Z$616,MATCH($B270, 'Mapping cadres'!$B$1:$B$616,0), MATCH(AS$32,'Mapping cadres'!$B$1:$Z$1,0))</f>
        <v>0</v>
      </c>
      <c r="AT270" s="226">
        <f>INDEX('Uganda workforce data - raw'!$A$4:$F$619,MATCH($B270, 'Uganda workforce data - raw'!$B$4:$B$619,0), MATCH("Filled Female",'Uganda workforce data - raw'!$A$4:$F$4,0))*INDEX('Mapping cadres'!$B$1:$Z$616,MATCH($B270, 'Mapping cadres'!$B$1:$B$616,0), MATCH(AT$32,'Mapping cadres'!$B$1:$Z$1,0))</f>
        <v>0</v>
      </c>
      <c r="AU270" s="226">
        <f>INDEX('Uganda workforce data - raw'!$A$4:$F$619,MATCH($B270, 'Uganda workforce data - raw'!$B$4:$B$619,0), MATCH("Filled Female",'Uganda workforce data - raw'!$A$4:$F$4,0))*INDEX('Mapping cadres'!$B$1:$Z$616,MATCH($B270, 'Mapping cadres'!$B$1:$B$616,0), MATCH(AU$32,'Mapping cadres'!$B$1:$Z$1,0))</f>
        <v>0</v>
      </c>
      <c r="AV270" s="226">
        <f>INDEX('Uganda workforce data - raw'!$A$4:$F$619,MATCH($B270, 'Uganda workforce data - raw'!$B$4:$B$619,0), MATCH("Filled Female",'Uganda workforce data - raw'!$A$4:$F$4,0))*INDEX('Mapping cadres'!$B$1:$Z$616,MATCH($B270, 'Mapping cadres'!$B$1:$B$616,0), MATCH(AV$32,'Mapping cadres'!$B$1:$Z$1,0))</f>
        <v>0</v>
      </c>
      <c r="AW270" s="226">
        <f>INDEX('Uganda workforce data - raw'!$A$4:$F$619,MATCH($B270, 'Uganda workforce data - raw'!$B$4:$B$619,0), MATCH("Filled Female",'Uganda workforce data - raw'!$A$4:$F$4,0))*INDEX('Mapping cadres'!$B$1:$Z$616,MATCH($B270, 'Mapping cadres'!$B$1:$B$616,0), MATCH(AW$32,'Mapping cadres'!$B$1:$Z$1,0))</f>
        <v>0</v>
      </c>
      <c r="AX270" s="226">
        <f>INDEX('Uganda workforce data - raw'!$A$4:$F$619,MATCH($B270, 'Uganda workforce data - raw'!$B$4:$B$619,0), MATCH("Filled Female",'Uganda workforce data - raw'!$A$4:$F$4,0))*INDEX('Mapping cadres'!$B$1:$Z$616,MATCH($B270, 'Mapping cadres'!$B$1:$B$616,0), MATCH(AX$32,'Mapping cadres'!$B$1:$Z$1,0))</f>
        <v>0</v>
      </c>
      <c r="AY270" s="226">
        <f t="shared" si="77"/>
        <v>0</v>
      </c>
      <c r="AZ270" s="226">
        <f t="shared" si="78"/>
        <v>0</v>
      </c>
      <c r="BA270" s="226">
        <f t="shared" si="79"/>
        <v>0</v>
      </c>
      <c r="BB270" s="226">
        <f t="shared" si="80"/>
        <v>0</v>
      </c>
      <c r="BC270" s="226">
        <f t="shared" si="81"/>
        <v>1</v>
      </c>
      <c r="BD270" s="226">
        <f t="shared" si="82"/>
        <v>0</v>
      </c>
      <c r="BE270" s="226">
        <f t="shared" si="83"/>
        <v>0</v>
      </c>
      <c r="BF270" s="226">
        <f t="shared" si="84"/>
        <v>0</v>
      </c>
      <c r="BG270" s="226">
        <f t="shared" si="85"/>
        <v>0</v>
      </c>
      <c r="BH270" s="226">
        <f t="shared" si="86"/>
        <v>0</v>
      </c>
      <c r="BI270" s="226">
        <f t="shared" si="87"/>
        <v>0</v>
      </c>
      <c r="BJ270" s="226">
        <f t="shared" si="88"/>
        <v>0</v>
      </c>
      <c r="BK270" s="226">
        <f t="shared" si="89"/>
        <v>0</v>
      </c>
      <c r="BL270" s="226">
        <f t="shared" si="90"/>
        <v>0</v>
      </c>
      <c r="BM270" s="226">
        <f t="shared" si="91"/>
        <v>0</v>
      </c>
      <c r="BN270" s="226">
        <f t="shared" si="92"/>
        <v>0</v>
      </c>
      <c r="BO270" s="226">
        <f t="shared" si="93"/>
        <v>0</v>
      </c>
      <c r="BP270" s="226">
        <f t="shared" si="94"/>
        <v>0</v>
      </c>
      <c r="BQ270" s="226">
        <f t="shared" si="95"/>
        <v>0</v>
      </c>
      <c r="BR270" s="226">
        <f t="shared" si="96"/>
        <v>0</v>
      </c>
      <c r="BS270" s="226">
        <f t="shared" si="97"/>
        <v>0</v>
      </c>
      <c r="BT270" s="226">
        <f t="shared" si="98"/>
        <v>0</v>
      </c>
      <c r="BU270" s="226">
        <f t="shared" si="99"/>
        <v>0</v>
      </c>
      <c r="BV270" s="226">
        <f t="shared" si="100"/>
        <v>0</v>
      </c>
    </row>
    <row r="271" spans="1:74">
      <c r="A271" s="226">
        <v>239</v>
      </c>
      <c r="B271" s="226" t="s">
        <v>1543</v>
      </c>
      <c r="C271" s="226">
        <f>INDEX('Uganda workforce data - raw'!$A$4:$F$619,MATCH($B271, 'Uganda workforce data - raw'!$B$4:$B$619,0), MATCH("Filled Male",'Uganda workforce data - raw'!$A$4:$F$4,0))*INDEX('Mapping cadres'!$B$1:$Z$616,MATCH($B271, 'Mapping cadres'!$B$1:$B$616,0), MATCH(C$32,'Mapping cadres'!$B$1:$Z$1,0))</f>
        <v>0</v>
      </c>
      <c r="D271" s="226">
        <f>INDEX('Uganda workforce data - raw'!$A$4:$F$619,MATCH($B271, 'Uganda workforce data - raw'!$B$4:$B$619,0), MATCH("Filled Male",'Uganda workforce data - raw'!$A$4:$F$4,0))*INDEX('Mapping cadres'!$B$1:$Z$616,MATCH($B271, 'Mapping cadres'!$B$1:$B$616,0), MATCH(D$32,'Mapping cadres'!$B$1:$Z$1,0))</f>
        <v>0</v>
      </c>
      <c r="E271" s="226">
        <f>INDEX('Uganda workforce data - raw'!$A$4:$F$619,MATCH($B271, 'Uganda workforce data - raw'!$B$4:$B$619,0), MATCH("Filled Male",'Uganda workforce data - raw'!$A$4:$F$4,0))*INDEX('Mapping cadres'!$B$1:$Z$616,MATCH($B271, 'Mapping cadres'!$B$1:$B$616,0), MATCH(E$32,'Mapping cadres'!$B$1:$Z$1,0))</f>
        <v>0</v>
      </c>
      <c r="F271" s="226">
        <f>INDEX('Uganda workforce data - raw'!$A$4:$F$619,MATCH($B271, 'Uganda workforce data - raw'!$B$4:$B$619,0), MATCH("Filled Male",'Uganda workforce data - raw'!$A$4:$F$4,0))*INDEX('Mapping cadres'!$B$1:$Z$616,MATCH($B271, 'Mapping cadres'!$B$1:$B$616,0), MATCH(F$32,'Mapping cadres'!$B$1:$Z$1,0))</f>
        <v>0</v>
      </c>
      <c r="G271" s="226">
        <f>INDEX('Uganda workforce data - raw'!$A$4:$F$619,MATCH($B271, 'Uganda workforce data - raw'!$B$4:$B$619,0), MATCH("Filled Male",'Uganda workforce data - raw'!$A$4:$F$4,0))*INDEX('Mapping cadres'!$B$1:$Z$616,MATCH($B271, 'Mapping cadres'!$B$1:$B$616,0), MATCH(G$32,'Mapping cadres'!$B$1:$Z$1,0))</f>
        <v>2</v>
      </c>
      <c r="H271" s="226">
        <f>INDEX('Uganda workforce data - raw'!$A$4:$F$619,MATCH($B271, 'Uganda workforce data - raw'!$B$4:$B$619,0), MATCH("Filled Male",'Uganda workforce data - raw'!$A$4:$F$4,0))*INDEX('Mapping cadres'!$B$1:$Z$616,MATCH($B271, 'Mapping cadres'!$B$1:$B$616,0), MATCH(H$32,'Mapping cadres'!$B$1:$Z$1,0))</f>
        <v>0</v>
      </c>
      <c r="I271" s="226">
        <f>INDEX('Uganda workforce data - raw'!$A$4:$F$619,MATCH($B271, 'Uganda workforce data - raw'!$B$4:$B$619,0), MATCH("Filled Male",'Uganda workforce data - raw'!$A$4:$F$4,0))*INDEX('Mapping cadres'!$B$1:$Z$616,MATCH($B271, 'Mapping cadres'!$B$1:$B$616,0), MATCH(I$32,'Mapping cadres'!$B$1:$Z$1,0))</f>
        <v>0</v>
      </c>
      <c r="J271" s="226">
        <f>INDEX('Uganda workforce data - raw'!$A$4:$F$619,MATCH($B271, 'Uganda workforce data - raw'!$B$4:$B$619,0), MATCH("Filled Male",'Uganda workforce data - raw'!$A$4:$F$4,0))*INDEX('Mapping cadres'!$B$1:$Z$616,MATCH($B271, 'Mapping cadres'!$B$1:$B$616,0), MATCH(J$32,'Mapping cadres'!$B$1:$Z$1,0))</f>
        <v>0</v>
      </c>
      <c r="K271" s="226">
        <f>INDEX('Uganda workforce data - raw'!$A$4:$F$619,MATCH($B271, 'Uganda workforce data - raw'!$B$4:$B$619,0), MATCH("Filled Male",'Uganda workforce data - raw'!$A$4:$F$4,0))*INDEX('Mapping cadres'!$B$1:$Z$616,MATCH($B271, 'Mapping cadres'!$B$1:$B$616,0), MATCH(K$32,'Mapping cadres'!$B$1:$Z$1,0))</f>
        <v>0</v>
      </c>
      <c r="L271" s="226">
        <f>INDEX('Uganda workforce data - raw'!$A$4:$F$619,MATCH($B271, 'Uganda workforce data - raw'!$B$4:$B$619,0), MATCH("Filled Male",'Uganda workforce data - raw'!$A$4:$F$4,0))*INDEX('Mapping cadres'!$B$1:$Z$616,MATCH($B271, 'Mapping cadres'!$B$1:$B$616,0), MATCH(L$32,'Mapping cadres'!$B$1:$Z$1,0))</f>
        <v>0</v>
      </c>
      <c r="M271" s="226">
        <f>INDEX('Uganda workforce data - raw'!$A$4:$F$619,MATCH($B271, 'Uganda workforce data - raw'!$B$4:$B$619,0), MATCH("Filled Male",'Uganda workforce data - raw'!$A$4:$F$4,0))*INDEX('Mapping cadres'!$B$1:$Z$616,MATCH($B271, 'Mapping cadres'!$B$1:$B$616,0), MATCH(M$32,'Mapping cadres'!$B$1:$Z$1,0))</f>
        <v>0</v>
      </c>
      <c r="N271" s="226">
        <f>INDEX('Uganda workforce data - raw'!$A$4:$F$619,MATCH($B271, 'Uganda workforce data - raw'!$B$4:$B$619,0), MATCH("Filled Male",'Uganda workforce data - raw'!$A$4:$F$4,0))*INDEX('Mapping cadres'!$B$1:$Z$616,MATCH($B271, 'Mapping cadres'!$B$1:$B$616,0), MATCH(N$32,'Mapping cadres'!$B$1:$Z$1,0))</f>
        <v>0</v>
      </c>
      <c r="O271" s="226">
        <f>INDEX('Uganda workforce data - raw'!$A$4:$F$619,MATCH($B271, 'Uganda workforce data - raw'!$B$4:$B$619,0), MATCH("Filled Male",'Uganda workforce data - raw'!$A$4:$F$4,0))*INDEX('Mapping cadres'!$B$1:$Z$616,MATCH($B271, 'Mapping cadres'!$B$1:$B$616,0), MATCH(O$32,'Mapping cadres'!$B$1:$Z$1,0))</f>
        <v>0</v>
      </c>
      <c r="P271" s="226">
        <f>INDEX('Uganda workforce data - raw'!$A$4:$F$619,MATCH($B271, 'Uganda workforce data - raw'!$B$4:$B$619,0), MATCH("Filled Male",'Uganda workforce data - raw'!$A$4:$F$4,0))*INDEX('Mapping cadres'!$B$1:$Z$616,MATCH($B271, 'Mapping cadres'!$B$1:$B$616,0), MATCH(P$32,'Mapping cadres'!$B$1:$Z$1,0))</f>
        <v>0</v>
      </c>
      <c r="Q271" s="226">
        <f>INDEX('Uganda workforce data - raw'!$A$4:$F$619,MATCH($B271, 'Uganda workforce data - raw'!$B$4:$B$619,0), MATCH("Filled Male",'Uganda workforce data - raw'!$A$4:$F$4,0))*INDEX('Mapping cadres'!$B$1:$Z$616,MATCH($B271, 'Mapping cadres'!$B$1:$B$616,0), MATCH(Q$32,'Mapping cadres'!$B$1:$Z$1,0))</f>
        <v>0</v>
      </c>
      <c r="R271" s="226">
        <f>INDEX('Uganda workforce data - raw'!$A$4:$F$619,MATCH($B271, 'Uganda workforce data - raw'!$B$4:$B$619,0), MATCH("Filled Male",'Uganda workforce data - raw'!$A$4:$F$4,0))*INDEX('Mapping cadres'!$B$1:$Z$616,MATCH($B271, 'Mapping cadres'!$B$1:$B$616,0), MATCH(R$32,'Mapping cadres'!$B$1:$Z$1,0))</f>
        <v>0</v>
      </c>
      <c r="S271" s="226">
        <f>INDEX('Uganda workforce data - raw'!$A$4:$F$619,MATCH($B271, 'Uganda workforce data - raw'!$B$4:$B$619,0), MATCH("Filled Male",'Uganda workforce data - raw'!$A$4:$F$4,0))*INDEX('Mapping cadres'!$B$1:$Z$616,MATCH($B271, 'Mapping cadres'!$B$1:$B$616,0), MATCH(S$32,'Mapping cadres'!$B$1:$Z$1,0))</f>
        <v>0</v>
      </c>
      <c r="T271" s="226">
        <f>INDEX('Uganda workforce data - raw'!$A$4:$F$619,MATCH($B271, 'Uganda workforce data - raw'!$B$4:$B$619,0), MATCH("Filled Male",'Uganda workforce data - raw'!$A$4:$F$4,0))*INDEX('Mapping cadres'!$B$1:$Z$616,MATCH($B271, 'Mapping cadres'!$B$1:$B$616,0), MATCH(T$32,'Mapping cadres'!$B$1:$Z$1,0))</f>
        <v>0</v>
      </c>
      <c r="U271" s="226">
        <f>INDEX('Uganda workforce data - raw'!$A$4:$F$619,MATCH($B271, 'Uganda workforce data - raw'!$B$4:$B$619,0), MATCH("Filled Male",'Uganda workforce data - raw'!$A$4:$F$4,0))*INDEX('Mapping cadres'!$B$1:$Z$616,MATCH($B271, 'Mapping cadres'!$B$1:$B$616,0), MATCH(U$32,'Mapping cadres'!$B$1:$Z$1,0))</f>
        <v>0</v>
      </c>
      <c r="V271" s="226">
        <f>INDEX('Uganda workforce data - raw'!$A$4:$F$619,MATCH($B271, 'Uganda workforce data - raw'!$B$4:$B$619,0), MATCH("Filled Male",'Uganda workforce data - raw'!$A$4:$F$4,0))*INDEX('Mapping cadres'!$B$1:$Z$616,MATCH($B271, 'Mapping cadres'!$B$1:$B$616,0), MATCH(V$32,'Mapping cadres'!$B$1:$Z$1,0))</f>
        <v>0</v>
      </c>
      <c r="W271" s="226">
        <f>INDEX('Uganda workforce data - raw'!$A$4:$F$619,MATCH($B271, 'Uganda workforce data - raw'!$B$4:$B$619,0), MATCH("Filled Male",'Uganda workforce data - raw'!$A$4:$F$4,0))*INDEX('Mapping cadres'!$B$1:$Z$616,MATCH($B271, 'Mapping cadres'!$B$1:$B$616,0), MATCH(W$32,'Mapping cadres'!$B$1:$Z$1,0))</f>
        <v>0</v>
      </c>
      <c r="X271" s="226">
        <f>INDEX('Uganda workforce data - raw'!$A$4:$F$619,MATCH($B271, 'Uganda workforce data - raw'!$B$4:$B$619,0), MATCH("Filled Male",'Uganda workforce data - raw'!$A$4:$F$4,0))*INDEX('Mapping cadres'!$B$1:$Z$616,MATCH($B271, 'Mapping cadres'!$B$1:$B$616,0), MATCH(X$32,'Mapping cadres'!$B$1:$Z$1,0))</f>
        <v>0</v>
      </c>
      <c r="Y271" s="226">
        <f>INDEX('Uganda workforce data - raw'!$A$4:$F$619,MATCH($B271, 'Uganda workforce data - raw'!$B$4:$B$619,0), MATCH("Filled Male",'Uganda workforce data - raw'!$A$4:$F$4,0))*INDEX('Mapping cadres'!$B$1:$Z$616,MATCH($B271, 'Mapping cadres'!$B$1:$B$616,0), MATCH(Y$32,'Mapping cadres'!$B$1:$Z$1,0))</f>
        <v>0</v>
      </c>
      <c r="Z271" s="226">
        <f>INDEX('Uganda workforce data - raw'!$A$4:$F$619,MATCH($B271, 'Uganda workforce data - raw'!$B$4:$B$619,0), MATCH("Filled Male",'Uganda workforce data - raw'!$A$4:$F$4,0))*INDEX('Mapping cadres'!$B$1:$Z$616,MATCH($B271, 'Mapping cadres'!$B$1:$B$616,0), MATCH(Z$32,'Mapping cadres'!$B$1:$Z$1,0))</f>
        <v>0</v>
      </c>
      <c r="AA271" s="226">
        <f>INDEX('Uganda workforce data - raw'!$A$4:$F$619,MATCH($B271, 'Uganda workforce data - raw'!$B$4:$B$619,0), MATCH("Filled Female",'Uganda workforce data - raw'!$A$4:$F$4,0))*INDEX('Mapping cadres'!$B$1:$Z$616,MATCH($B271, 'Mapping cadres'!$B$1:$B$616,0), MATCH(AA$32,'Mapping cadres'!$B$1:$Z$1,0))</f>
        <v>0</v>
      </c>
      <c r="AB271" s="226">
        <f>INDEX('Uganda workforce data - raw'!$A$4:$F$619,MATCH($B271, 'Uganda workforce data - raw'!$B$4:$B$619,0), MATCH("Filled Female",'Uganda workforce data - raw'!$A$4:$F$4,0))*INDEX('Mapping cadres'!$B$1:$Z$616,MATCH($B271, 'Mapping cadres'!$B$1:$B$616,0), MATCH(AB$32,'Mapping cadres'!$B$1:$Z$1,0))</f>
        <v>0</v>
      </c>
      <c r="AC271" s="226">
        <f>INDEX('Uganda workforce data - raw'!$A$4:$F$619,MATCH($B271, 'Uganda workforce data - raw'!$B$4:$B$619,0), MATCH("Filled Female",'Uganda workforce data - raw'!$A$4:$F$4,0))*INDEX('Mapping cadres'!$B$1:$Z$616,MATCH($B271, 'Mapping cadres'!$B$1:$B$616,0), MATCH(AC$32,'Mapping cadres'!$B$1:$Z$1,0))</f>
        <v>0</v>
      </c>
      <c r="AD271" s="226">
        <f>INDEX('Uganda workforce data - raw'!$A$4:$F$619,MATCH($B271, 'Uganda workforce data - raw'!$B$4:$B$619,0), MATCH("Filled Female",'Uganda workforce data - raw'!$A$4:$F$4,0))*INDEX('Mapping cadres'!$B$1:$Z$616,MATCH($B271, 'Mapping cadres'!$B$1:$B$616,0), MATCH(AD$32,'Mapping cadres'!$B$1:$Z$1,0))</f>
        <v>0</v>
      </c>
      <c r="AE271" s="226">
        <f>INDEX('Uganda workforce data - raw'!$A$4:$F$619,MATCH($B271, 'Uganda workforce data - raw'!$B$4:$B$619,0), MATCH("Filled Female",'Uganda workforce data - raw'!$A$4:$F$4,0))*INDEX('Mapping cadres'!$B$1:$Z$616,MATCH($B271, 'Mapping cadres'!$B$1:$B$616,0), MATCH(AE$32,'Mapping cadres'!$B$1:$Z$1,0))</f>
        <v>0</v>
      </c>
      <c r="AF271" s="226">
        <f>INDEX('Uganda workforce data - raw'!$A$4:$F$619,MATCH($B271, 'Uganda workforce data - raw'!$B$4:$B$619,0), MATCH("Filled Female",'Uganda workforce data - raw'!$A$4:$F$4,0))*INDEX('Mapping cadres'!$B$1:$Z$616,MATCH($B271, 'Mapping cadres'!$B$1:$B$616,0), MATCH(AF$32,'Mapping cadres'!$B$1:$Z$1,0))</f>
        <v>0</v>
      </c>
      <c r="AG271" s="226">
        <f>INDEX('Uganda workforce data - raw'!$A$4:$F$619,MATCH($B271, 'Uganda workforce data - raw'!$B$4:$B$619,0), MATCH("Filled Female",'Uganda workforce data - raw'!$A$4:$F$4,0))*INDEX('Mapping cadres'!$B$1:$Z$616,MATCH($B271, 'Mapping cadres'!$B$1:$B$616,0), MATCH(AG$32,'Mapping cadres'!$B$1:$Z$1,0))</f>
        <v>0</v>
      </c>
      <c r="AH271" s="226">
        <f>INDEX('Uganda workforce data - raw'!$A$4:$F$619,MATCH($B271, 'Uganda workforce data - raw'!$B$4:$B$619,0), MATCH("Filled Female",'Uganda workforce data - raw'!$A$4:$F$4,0))*INDEX('Mapping cadres'!$B$1:$Z$616,MATCH($B271, 'Mapping cadres'!$B$1:$B$616,0), MATCH(AH$32,'Mapping cadres'!$B$1:$Z$1,0))</f>
        <v>0</v>
      </c>
      <c r="AI271" s="226">
        <f>INDEX('Uganda workforce data - raw'!$A$4:$F$619,MATCH($B271, 'Uganda workforce data - raw'!$B$4:$B$619,0), MATCH("Filled Female",'Uganda workforce data - raw'!$A$4:$F$4,0))*INDEX('Mapping cadres'!$B$1:$Z$616,MATCH($B271, 'Mapping cadres'!$B$1:$B$616,0), MATCH(AI$32,'Mapping cadres'!$B$1:$Z$1,0))</f>
        <v>0</v>
      </c>
      <c r="AJ271" s="226">
        <f>INDEX('Uganda workforce data - raw'!$A$4:$F$619,MATCH($B271, 'Uganda workforce data - raw'!$B$4:$B$619,0), MATCH("Filled Female",'Uganda workforce data - raw'!$A$4:$F$4,0))*INDEX('Mapping cadres'!$B$1:$Z$616,MATCH($B271, 'Mapping cadres'!$B$1:$B$616,0), MATCH(AJ$32,'Mapping cadres'!$B$1:$Z$1,0))</f>
        <v>0</v>
      </c>
      <c r="AK271" s="226">
        <f>INDEX('Uganda workforce data - raw'!$A$4:$F$619,MATCH($B271, 'Uganda workforce data - raw'!$B$4:$B$619,0), MATCH("Filled Female",'Uganda workforce data - raw'!$A$4:$F$4,0))*INDEX('Mapping cadres'!$B$1:$Z$616,MATCH($B271, 'Mapping cadres'!$B$1:$B$616,0), MATCH(AK$32,'Mapping cadres'!$B$1:$Z$1,0))</f>
        <v>0</v>
      </c>
      <c r="AL271" s="226">
        <f>INDEX('Uganda workforce data - raw'!$A$4:$F$619,MATCH($B271, 'Uganda workforce data - raw'!$B$4:$B$619,0), MATCH("Filled Female",'Uganda workforce data - raw'!$A$4:$F$4,0))*INDEX('Mapping cadres'!$B$1:$Z$616,MATCH($B271, 'Mapping cadres'!$B$1:$B$616,0), MATCH(AL$32,'Mapping cadres'!$B$1:$Z$1,0))</f>
        <v>0</v>
      </c>
      <c r="AM271" s="226">
        <f>INDEX('Uganda workforce data - raw'!$A$4:$F$619,MATCH($B271, 'Uganda workforce data - raw'!$B$4:$B$619,0), MATCH("Filled Female",'Uganda workforce data - raw'!$A$4:$F$4,0))*INDEX('Mapping cadres'!$B$1:$Z$616,MATCH($B271, 'Mapping cadres'!$B$1:$B$616,0), MATCH(AM$32,'Mapping cadres'!$B$1:$Z$1,0))</f>
        <v>0</v>
      </c>
      <c r="AN271" s="226">
        <f>INDEX('Uganda workforce data - raw'!$A$4:$F$619,MATCH($B271, 'Uganda workforce data - raw'!$B$4:$B$619,0), MATCH("Filled Female",'Uganda workforce data - raw'!$A$4:$F$4,0))*INDEX('Mapping cadres'!$B$1:$Z$616,MATCH($B271, 'Mapping cadres'!$B$1:$B$616,0), MATCH(AN$32,'Mapping cadres'!$B$1:$Z$1,0))</f>
        <v>0</v>
      </c>
      <c r="AO271" s="226">
        <f>INDEX('Uganda workforce data - raw'!$A$4:$F$619,MATCH($B271, 'Uganda workforce data - raw'!$B$4:$B$619,0), MATCH("Filled Female",'Uganda workforce data - raw'!$A$4:$F$4,0))*INDEX('Mapping cadres'!$B$1:$Z$616,MATCH($B271, 'Mapping cadres'!$B$1:$B$616,0), MATCH(AO$32,'Mapping cadres'!$B$1:$Z$1,0))</f>
        <v>0</v>
      </c>
      <c r="AP271" s="226">
        <f>INDEX('Uganda workforce data - raw'!$A$4:$F$619,MATCH($B271, 'Uganda workforce data - raw'!$B$4:$B$619,0), MATCH("Filled Female",'Uganda workforce data - raw'!$A$4:$F$4,0))*INDEX('Mapping cadres'!$B$1:$Z$616,MATCH($B271, 'Mapping cadres'!$B$1:$B$616,0), MATCH(AP$32,'Mapping cadres'!$B$1:$Z$1,0))</f>
        <v>0</v>
      </c>
      <c r="AQ271" s="226">
        <f>INDEX('Uganda workforce data - raw'!$A$4:$F$619,MATCH($B271, 'Uganda workforce data - raw'!$B$4:$B$619,0), MATCH("Filled Female",'Uganda workforce data - raw'!$A$4:$F$4,0))*INDEX('Mapping cadres'!$B$1:$Z$616,MATCH($B271, 'Mapping cadres'!$B$1:$B$616,0), MATCH(AQ$32,'Mapping cadres'!$B$1:$Z$1,0))</f>
        <v>0</v>
      </c>
      <c r="AR271" s="226">
        <f>INDEX('Uganda workforce data - raw'!$A$4:$F$619,MATCH($B271, 'Uganda workforce data - raw'!$B$4:$B$619,0), MATCH("Filled Female",'Uganda workforce data - raw'!$A$4:$F$4,0))*INDEX('Mapping cadres'!$B$1:$Z$616,MATCH($B271, 'Mapping cadres'!$B$1:$B$616,0), MATCH(AR$32,'Mapping cadres'!$B$1:$Z$1,0))</f>
        <v>0</v>
      </c>
      <c r="AS271" s="226">
        <f>INDEX('Uganda workforce data - raw'!$A$4:$F$619,MATCH($B271, 'Uganda workforce data - raw'!$B$4:$B$619,0), MATCH("Filled Female",'Uganda workforce data - raw'!$A$4:$F$4,0))*INDEX('Mapping cadres'!$B$1:$Z$616,MATCH($B271, 'Mapping cadres'!$B$1:$B$616,0), MATCH(AS$32,'Mapping cadres'!$B$1:$Z$1,0))</f>
        <v>0</v>
      </c>
      <c r="AT271" s="226">
        <f>INDEX('Uganda workforce data - raw'!$A$4:$F$619,MATCH($B271, 'Uganda workforce data - raw'!$B$4:$B$619,0), MATCH("Filled Female",'Uganda workforce data - raw'!$A$4:$F$4,0))*INDEX('Mapping cadres'!$B$1:$Z$616,MATCH($B271, 'Mapping cadres'!$B$1:$B$616,0), MATCH(AT$32,'Mapping cadres'!$B$1:$Z$1,0))</f>
        <v>0</v>
      </c>
      <c r="AU271" s="226">
        <f>INDEX('Uganda workforce data - raw'!$A$4:$F$619,MATCH($B271, 'Uganda workforce data - raw'!$B$4:$B$619,0), MATCH("Filled Female",'Uganda workforce data - raw'!$A$4:$F$4,0))*INDEX('Mapping cadres'!$B$1:$Z$616,MATCH($B271, 'Mapping cadres'!$B$1:$B$616,0), MATCH(AU$32,'Mapping cadres'!$B$1:$Z$1,0))</f>
        <v>0</v>
      </c>
      <c r="AV271" s="226">
        <f>INDEX('Uganda workforce data - raw'!$A$4:$F$619,MATCH($B271, 'Uganda workforce data - raw'!$B$4:$B$619,0), MATCH("Filled Female",'Uganda workforce data - raw'!$A$4:$F$4,0))*INDEX('Mapping cadres'!$B$1:$Z$616,MATCH($B271, 'Mapping cadres'!$B$1:$B$616,0), MATCH(AV$32,'Mapping cadres'!$B$1:$Z$1,0))</f>
        <v>0</v>
      </c>
      <c r="AW271" s="226">
        <f>INDEX('Uganda workforce data - raw'!$A$4:$F$619,MATCH($B271, 'Uganda workforce data - raw'!$B$4:$B$619,0), MATCH("Filled Female",'Uganda workforce data - raw'!$A$4:$F$4,0))*INDEX('Mapping cadres'!$B$1:$Z$616,MATCH($B271, 'Mapping cadres'!$B$1:$B$616,0), MATCH(AW$32,'Mapping cadres'!$B$1:$Z$1,0))</f>
        <v>0</v>
      </c>
      <c r="AX271" s="226">
        <f>INDEX('Uganda workforce data - raw'!$A$4:$F$619,MATCH($B271, 'Uganda workforce data - raw'!$B$4:$B$619,0), MATCH("Filled Female",'Uganda workforce data - raw'!$A$4:$F$4,0))*INDEX('Mapping cadres'!$B$1:$Z$616,MATCH($B271, 'Mapping cadres'!$B$1:$B$616,0), MATCH(AX$32,'Mapping cadres'!$B$1:$Z$1,0))</f>
        <v>0</v>
      </c>
      <c r="AY271" s="226">
        <f t="shared" si="77"/>
        <v>0</v>
      </c>
      <c r="AZ271" s="226">
        <f t="shared" si="78"/>
        <v>0</v>
      </c>
      <c r="BA271" s="226">
        <f t="shared" si="79"/>
        <v>0</v>
      </c>
      <c r="BB271" s="226">
        <f t="shared" si="80"/>
        <v>0</v>
      </c>
      <c r="BC271" s="226">
        <f t="shared" si="81"/>
        <v>2</v>
      </c>
      <c r="BD271" s="226">
        <f t="shared" si="82"/>
        <v>0</v>
      </c>
      <c r="BE271" s="226">
        <f t="shared" si="83"/>
        <v>0</v>
      </c>
      <c r="BF271" s="226">
        <f t="shared" si="84"/>
        <v>0</v>
      </c>
      <c r="BG271" s="226">
        <f t="shared" si="85"/>
        <v>0</v>
      </c>
      <c r="BH271" s="226">
        <f t="shared" si="86"/>
        <v>0</v>
      </c>
      <c r="BI271" s="226">
        <f t="shared" si="87"/>
        <v>0</v>
      </c>
      <c r="BJ271" s="226">
        <f t="shared" si="88"/>
        <v>0</v>
      </c>
      <c r="BK271" s="226">
        <f t="shared" si="89"/>
        <v>0</v>
      </c>
      <c r="BL271" s="226">
        <f t="shared" si="90"/>
        <v>0</v>
      </c>
      <c r="BM271" s="226">
        <f t="shared" si="91"/>
        <v>0</v>
      </c>
      <c r="BN271" s="226">
        <f t="shared" si="92"/>
        <v>0</v>
      </c>
      <c r="BO271" s="226">
        <f t="shared" si="93"/>
        <v>0</v>
      </c>
      <c r="BP271" s="226">
        <f t="shared" si="94"/>
        <v>0</v>
      </c>
      <c r="BQ271" s="226">
        <f t="shared" si="95"/>
        <v>0</v>
      </c>
      <c r="BR271" s="226">
        <f t="shared" si="96"/>
        <v>0</v>
      </c>
      <c r="BS271" s="226">
        <f t="shared" si="97"/>
        <v>0</v>
      </c>
      <c r="BT271" s="226">
        <f t="shared" si="98"/>
        <v>0</v>
      </c>
      <c r="BU271" s="226">
        <f t="shared" si="99"/>
        <v>0</v>
      </c>
      <c r="BV271" s="226">
        <f t="shared" si="100"/>
        <v>0</v>
      </c>
    </row>
    <row r="272" spans="1:74">
      <c r="A272" s="226">
        <v>240</v>
      </c>
      <c r="B272" s="226" t="s">
        <v>1544</v>
      </c>
      <c r="C272" s="226">
        <f>INDEX('Uganda workforce data - raw'!$A$4:$F$619,MATCH($B272, 'Uganda workforce data - raw'!$B$4:$B$619,0), MATCH("Filled Male",'Uganda workforce data - raw'!$A$4:$F$4,0))*INDEX('Mapping cadres'!$B$1:$Z$616,MATCH($B272, 'Mapping cadres'!$B$1:$B$616,0), MATCH(C$32,'Mapping cadres'!$B$1:$Z$1,0))</f>
        <v>0</v>
      </c>
      <c r="D272" s="226">
        <f>INDEX('Uganda workforce data - raw'!$A$4:$F$619,MATCH($B272, 'Uganda workforce data - raw'!$B$4:$B$619,0), MATCH("Filled Male",'Uganda workforce data - raw'!$A$4:$F$4,0))*INDEX('Mapping cadres'!$B$1:$Z$616,MATCH($B272, 'Mapping cadres'!$B$1:$B$616,0), MATCH(D$32,'Mapping cadres'!$B$1:$Z$1,0))</f>
        <v>0</v>
      </c>
      <c r="E272" s="226">
        <f>INDEX('Uganda workforce data - raw'!$A$4:$F$619,MATCH($B272, 'Uganda workforce data - raw'!$B$4:$B$619,0), MATCH("Filled Male",'Uganda workforce data - raw'!$A$4:$F$4,0))*INDEX('Mapping cadres'!$B$1:$Z$616,MATCH($B272, 'Mapping cadres'!$B$1:$B$616,0), MATCH(E$32,'Mapping cadres'!$B$1:$Z$1,0))</f>
        <v>0</v>
      </c>
      <c r="F272" s="226">
        <f>INDEX('Uganda workforce data - raw'!$A$4:$F$619,MATCH($B272, 'Uganda workforce data - raw'!$B$4:$B$619,0), MATCH("Filled Male",'Uganda workforce data - raw'!$A$4:$F$4,0))*INDEX('Mapping cadres'!$B$1:$Z$616,MATCH($B272, 'Mapping cadres'!$B$1:$B$616,0), MATCH(F$32,'Mapping cadres'!$B$1:$Z$1,0))</f>
        <v>0</v>
      </c>
      <c r="G272" s="226">
        <f>INDEX('Uganda workforce data - raw'!$A$4:$F$619,MATCH($B272, 'Uganda workforce data - raw'!$B$4:$B$619,0), MATCH("Filled Male",'Uganda workforce data - raw'!$A$4:$F$4,0))*INDEX('Mapping cadres'!$B$1:$Z$616,MATCH($B272, 'Mapping cadres'!$B$1:$B$616,0), MATCH(G$32,'Mapping cadres'!$B$1:$Z$1,0))</f>
        <v>3</v>
      </c>
      <c r="H272" s="226">
        <f>INDEX('Uganda workforce data - raw'!$A$4:$F$619,MATCH($B272, 'Uganda workforce data - raw'!$B$4:$B$619,0), MATCH("Filled Male",'Uganda workforce data - raw'!$A$4:$F$4,0))*INDEX('Mapping cadres'!$B$1:$Z$616,MATCH($B272, 'Mapping cadres'!$B$1:$B$616,0), MATCH(H$32,'Mapping cadres'!$B$1:$Z$1,0))</f>
        <v>0</v>
      </c>
      <c r="I272" s="226">
        <f>INDEX('Uganda workforce data - raw'!$A$4:$F$619,MATCH($B272, 'Uganda workforce data - raw'!$B$4:$B$619,0), MATCH("Filled Male",'Uganda workforce data - raw'!$A$4:$F$4,0))*INDEX('Mapping cadres'!$B$1:$Z$616,MATCH($B272, 'Mapping cadres'!$B$1:$B$616,0), MATCH(I$32,'Mapping cadres'!$B$1:$Z$1,0))</f>
        <v>0</v>
      </c>
      <c r="J272" s="226">
        <f>INDEX('Uganda workforce data - raw'!$A$4:$F$619,MATCH($B272, 'Uganda workforce data - raw'!$B$4:$B$619,0), MATCH("Filled Male",'Uganda workforce data - raw'!$A$4:$F$4,0))*INDEX('Mapping cadres'!$B$1:$Z$616,MATCH($B272, 'Mapping cadres'!$B$1:$B$616,0), MATCH(J$32,'Mapping cadres'!$B$1:$Z$1,0))</f>
        <v>0</v>
      </c>
      <c r="K272" s="226">
        <f>INDEX('Uganda workforce data - raw'!$A$4:$F$619,MATCH($B272, 'Uganda workforce data - raw'!$B$4:$B$619,0), MATCH("Filled Male",'Uganda workforce data - raw'!$A$4:$F$4,0))*INDEX('Mapping cadres'!$B$1:$Z$616,MATCH($B272, 'Mapping cadres'!$B$1:$B$616,0), MATCH(K$32,'Mapping cadres'!$B$1:$Z$1,0))</f>
        <v>0</v>
      </c>
      <c r="L272" s="226">
        <f>INDEX('Uganda workforce data - raw'!$A$4:$F$619,MATCH($B272, 'Uganda workforce data - raw'!$B$4:$B$619,0), MATCH("Filled Male",'Uganda workforce data - raw'!$A$4:$F$4,0))*INDEX('Mapping cadres'!$B$1:$Z$616,MATCH($B272, 'Mapping cadres'!$B$1:$B$616,0), MATCH(L$32,'Mapping cadres'!$B$1:$Z$1,0))</f>
        <v>0</v>
      </c>
      <c r="M272" s="226">
        <f>INDEX('Uganda workforce data - raw'!$A$4:$F$619,MATCH($B272, 'Uganda workforce data - raw'!$B$4:$B$619,0), MATCH("Filled Male",'Uganda workforce data - raw'!$A$4:$F$4,0))*INDEX('Mapping cadres'!$B$1:$Z$616,MATCH($B272, 'Mapping cadres'!$B$1:$B$616,0), MATCH(M$32,'Mapping cadres'!$B$1:$Z$1,0))</f>
        <v>0</v>
      </c>
      <c r="N272" s="226">
        <f>INDEX('Uganda workforce data - raw'!$A$4:$F$619,MATCH($B272, 'Uganda workforce data - raw'!$B$4:$B$619,0), MATCH("Filled Male",'Uganda workforce data - raw'!$A$4:$F$4,0))*INDEX('Mapping cadres'!$B$1:$Z$616,MATCH($B272, 'Mapping cadres'!$B$1:$B$616,0), MATCH(N$32,'Mapping cadres'!$B$1:$Z$1,0))</f>
        <v>0</v>
      </c>
      <c r="O272" s="226">
        <f>INDEX('Uganda workforce data - raw'!$A$4:$F$619,MATCH($B272, 'Uganda workforce data - raw'!$B$4:$B$619,0), MATCH("Filled Male",'Uganda workforce data - raw'!$A$4:$F$4,0))*INDEX('Mapping cadres'!$B$1:$Z$616,MATCH($B272, 'Mapping cadres'!$B$1:$B$616,0), MATCH(O$32,'Mapping cadres'!$B$1:$Z$1,0))</f>
        <v>0</v>
      </c>
      <c r="P272" s="226">
        <f>INDEX('Uganda workforce data - raw'!$A$4:$F$619,MATCH($B272, 'Uganda workforce data - raw'!$B$4:$B$619,0), MATCH("Filled Male",'Uganda workforce data - raw'!$A$4:$F$4,0))*INDEX('Mapping cadres'!$B$1:$Z$616,MATCH($B272, 'Mapping cadres'!$B$1:$B$616,0), MATCH(P$32,'Mapping cadres'!$B$1:$Z$1,0))</f>
        <v>0</v>
      </c>
      <c r="Q272" s="226">
        <f>INDEX('Uganda workforce data - raw'!$A$4:$F$619,MATCH($B272, 'Uganda workforce data - raw'!$B$4:$B$619,0), MATCH("Filled Male",'Uganda workforce data - raw'!$A$4:$F$4,0))*INDEX('Mapping cadres'!$B$1:$Z$616,MATCH($B272, 'Mapping cadres'!$B$1:$B$616,0), MATCH(Q$32,'Mapping cadres'!$B$1:$Z$1,0))</f>
        <v>0</v>
      </c>
      <c r="R272" s="226">
        <f>INDEX('Uganda workforce data - raw'!$A$4:$F$619,MATCH($B272, 'Uganda workforce data - raw'!$B$4:$B$619,0), MATCH("Filled Male",'Uganda workforce data - raw'!$A$4:$F$4,0))*INDEX('Mapping cadres'!$B$1:$Z$616,MATCH($B272, 'Mapping cadres'!$B$1:$B$616,0), MATCH(R$32,'Mapping cadres'!$B$1:$Z$1,0))</f>
        <v>0</v>
      </c>
      <c r="S272" s="226">
        <f>INDEX('Uganda workforce data - raw'!$A$4:$F$619,MATCH($B272, 'Uganda workforce data - raw'!$B$4:$B$619,0), MATCH("Filled Male",'Uganda workforce data - raw'!$A$4:$F$4,0))*INDEX('Mapping cadres'!$B$1:$Z$616,MATCH($B272, 'Mapping cadres'!$B$1:$B$616,0), MATCH(S$32,'Mapping cadres'!$B$1:$Z$1,0))</f>
        <v>0</v>
      </c>
      <c r="T272" s="226">
        <f>INDEX('Uganda workforce data - raw'!$A$4:$F$619,MATCH($B272, 'Uganda workforce data - raw'!$B$4:$B$619,0), MATCH("Filled Male",'Uganda workforce data - raw'!$A$4:$F$4,0))*INDEX('Mapping cadres'!$B$1:$Z$616,MATCH($B272, 'Mapping cadres'!$B$1:$B$616,0), MATCH(T$32,'Mapping cadres'!$B$1:$Z$1,0))</f>
        <v>0</v>
      </c>
      <c r="U272" s="226">
        <f>INDEX('Uganda workforce data - raw'!$A$4:$F$619,MATCH($B272, 'Uganda workforce data - raw'!$B$4:$B$619,0), MATCH("Filled Male",'Uganda workforce data - raw'!$A$4:$F$4,0))*INDEX('Mapping cadres'!$B$1:$Z$616,MATCH($B272, 'Mapping cadres'!$B$1:$B$616,0), MATCH(U$32,'Mapping cadres'!$B$1:$Z$1,0))</f>
        <v>0</v>
      </c>
      <c r="V272" s="226">
        <f>INDEX('Uganda workforce data - raw'!$A$4:$F$619,MATCH($B272, 'Uganda workforce data - raw'!$B$4:$B$619,0), MATCH("Filled Male",'Uganda workforce data - raw'!$A$4:$F$4,0))*INDEX('Mapping cadres'!$B$1:$Z$616,MATCH($B272, 'Mapping cadres'!$B$1:$B$616,0), MATCH(V$32,'Mapping cadres'!$B$1:$Z$1,0))</f>
        <v>0</v>
      </c>
      <c r="W272" s="226">
        <f>INDEX('Uganda workforce data - raw'!$A$4:$F$619,MATCH($B272, 'Uganda workforce data - raw'!$B$4:$B$619,0), MATCH("Filled Male",'Uganda workforce data - raw'!$A$4:$F$4,0))*INDEX('Mapping cadres'!$B$1:$Z$616,MATCH($B272, 'Mapping cadres'!$B$1:$B$616,0), MATCH(W$32,'Mapping cadres'!$B$1:$Z$1,0))</f>
        <v>0</v>
      </c>
      <c r="X272" s="226">
        <f>INDEX('Uganda workforce data - raw'!$A$4:$F$619,MATCH($B272, 'Uganda workforce data - raw'!$B$4:$B$619,0), MATCH("Filled Male",'Uganda workforce data - raw'!$A$4:$F$4,0))*INDEX('Mapping cadres'!$B$1:$Z$616,MATCH($B272, 'Mapping cadres'!$B$1:$B$616,0), MATCH(X$32,'Mapping cadres'!$B$1:$Z$1,0))</f>
        <v>0</v>
      </c>
      <c r="Y272" s="226">
        <f>INDEX('Uganda workforce data - raw'!$A$4:$F$619,MATCH($B272, 'Uganda workforce data - raw'!$B$4:$B$619,0), MATCH("Filled Male",'Uganda workforce data - raw'!$A$4:$F$4,0))*INDEX('Mapping cadres'!$B$1:$Z$616,MATCH($B272, 'Mapping cadres'!$B$1:$B$616,0), MATCH(Y$32,'Mapping cadres'!$B$1:$Z$1,0))</f>
        <v>0</v>
      </c>
      <c r="Z272" s="226">
        <f>INDEX('Uganda workforce data - raw'!$A$4:$F$619,MATCH($B272, 'Uganda workforce data - raw'!$B$4:$B$619,0), MATCH("Filled Male",'Uganda workforce data - raw'!$A$4:$F$4,0))*INDEX('Mapping cadres'!$B$1:$Z$616,MATCH($B272, 'Mapping cadres'!$B$1:$B$616,0), MATCH(Z$32,'Mapping cadres'!$B$1:$Z$1,0))</f>
        <v>0</v>
      </c>
      <c r="AA272" s="226">
        <f>INDEX('Uganda workforce data - raw'!$A$4:$F$619,MATCH($B272, 'Uganda workforce data - raw'!$B$4:$B$619,0), MATCH("Filled Female",'Uganda workforce data - raw'!$A$4:$F$4,0))*INDEX('Mapping cadres'!$B$1:$Z$616,MATCH($B272, 'Mapping cadres'!$B$1:$B$616,0), MATCH(AA$32,'Mapping cadres'!$B$1:$Z$1,0))</f>
        <v>0</v>
      </c>
      <c r="AB272" s="226">
        <f>INDEX('Uganda workforce data - raw'!$A$4:$F$619,MATCH($B272, 'Uganda workforce data - raw'!$B$4:$B$619,0), MATCH("Filled Female",'Uganda workforce data - raw'!$A$4:$F$4,0))*INDEX('Mapping cadres'!$B$1:$Z$616,MATCH($B272, 'Mapping cadres'!$B$1:$B$616,0), MATCH(AB$32,'Mapping cadres'!$B$1:$Z$1,0))</f>
        <v>0</v>
      </c>
      <c r="AC272" s="226">
        <f>INDEX('Uganda workforce data - raw'!$A$4:$F$619,MATCH($B272, 'Uganda workforce data - raw'!$B$4:$B$619,0), MATCH("Filled Female",'Uganda workforce data - raw'!$A$4:$F$4,0))*INDEX('Mapping cadres'!$B$1:$Z$616,MATCH($B272, 'Mapping cadres'!$B$1:$B$616,0), MATCH(AC$32,'Mapping cadres'!$B$1:$Z$1,0))</f>
        <v>0</v>
      </c>
      <c r="AD272" s="226">
        <f>INDEX('Uganda workforce data - raw'!$A$4:$F$619,MATCH($B272, 'Uganda workforce data - raw'!$B$4:$B$619,0), MATCH("Filled Female",'Uganda workforce data - raw'!$A$4:$F$4,0))*INDEX('Mapping cadres'!$B$1:$Z$616,MATCH($B272, 'Mapping cadres'!$B$1:$B$616,0), MATCH(AD$32,'Mapping cadres'!$B$1:$Z$1,0))</f>
        <v>0</v>
      </c>
      <c r="AE272" s="226">
        <f>INDEX('Uganda workforce data - raw'!$A$4:$F$619,MATCH($B272, 'Uganda workforce data - raw'!$B$4:$B$619,0), MATCH("Filled Female",'Uganda workforce data - raw'!$A$4:$F$4,0))*INDEX('Mapping cadres'!$B$1:$Z$616,MATCH($B272, 'Mapping cadres'!$B$1:$B$616,0), MATCH(AE$32,'Mapping cadres'!$B$1:$Z$1,0))</f>
        <v>0</v>
      </c>
      <c r="AF272" s="226">
        <f>INDEX('Uganda workforce data - raw'!$A$4:$F$619,MATCH($B272, 'Uganda workforce data - raw'!$B$4:$B$619,0), MATCH("Filled Female",'Uganda workforce data - raw'!$A$4:$F$4,0))*INDEX('Mapping cadres'!$B$1:$Z$616,MATCH($B272, 'Mapping cadres'!$B$1:$B$616,0), MATCH(AF$32,'Mapping cadres'!$B$1:$Z$1,0))</f>
        <v>0</v>
      </c>
      <c r="AG272" s="226">
        <f>INDEX('Uganda workforce data - raw'!$A$4:$F$619,MATCH($B272, 'Uganda workforce data - raw'!$B$4:$B$619,0), MATCH("Filled Female",'Uganda workforce data - raw'!$A$4:$F$4,0))*INDEX('Mapping cadres'!$B$1:$Z$616,MATCH($B272, 'Mapping cadres'!$B$1:$B$616,0), MATCH(AG$32,'Mapping cadres'!$B$1:$Z$1,0))</f>
        <v>0</v>
      </c>
      <c r="AH272" s="226">
        <f>INDEX('Uganda workforce data - raw'!$A$4:$F$619,MATCH($B272, 'Uganda workforce data - raw'!$B$4:$B$619,0), MATCH("Filled Female",'Uganda workforce data - raw'!$A$4:$F$4,0))*INDEX('Mapping cadres'!$B$1:$Z$616,MATCH($B272, 'Mapping cadres'!$B$1:$B$616,0), MATCH(AH$32,'Mapping cadres'!$B$1:$Z$1,0))</f>
        <v>0</v>
      </c>
      <c r="AI272" s="226">
        <f>INDEX('Uganda workforce data - raw'!$A$4:$F$619,MATCH($B272, 'Uganda workforce data - raw'!$B$4:$B$619,0), MATCH("Filled Female",'Uganda workforce data - raw'!$A$4:$F$4,0))*INDEX('Mapping cadres'!$B$1:$Z$616,MATCH($B272, 'Mapping cadres'!$B$1:$B$616,0), MATCH(AI$32,'Mapping cadres'!$B$1:$Z$1,0))</f>
        <v>0</v>
      </c>
      <c r="AJ272" s="226">
        <f>INDEX('Uganda workforce data - raw'!$A$4:$F$619,MATCH($B272, 'Uganda workforce data - raw'!$B$4:$B$619,0), MATCH("Filled Female",'Uganda workforce data - raw'!$A$4:$F$4,0))*INDEX('Mapping cadres'!$B$1:$Z$616,MATCH($B272, 'Mapping cadres'!$B$1:$B$616,0), MATCH(AJ$32,'Mapping cadres'!$B$1:$Z$1,0))</f>
        <v>0</v>
      </c>
      <c r="AK272" s="226">
        <f>INDEX('Uganda workforce data - raw'!$A$4:$F$619,MATCH($B272, 'Uganda workforce data - raw'!$B$4:$B$619,0), MATCH("Filled Female",'Uganda workforce data - raw'!$A$4:$F$4,0))*INDEX('Mapping cadres'!$B$1:$Z$616,MATCH($B272, 'Mapping cadres'!$B$1:$B$616,0), MATCH(AK$32,'Mapping cadres'!$B$1:$Z$1,0))</f>
        <v>0</v>
      </c>
      <c r="AL272" s="226">
        <f>INDEX('Uganda workforce data - raw'!$A$4:$F$619,MATCH($B272, 'Uganda workforce data - raw'!$B$4:$B$619,0), MATCH("Filled Female",'Uganda workforce data - raw'!$A$4:$F$4,0))*INDEX('Mapping cadres'!$B$1:$Z$616,MATCH($B272, 'Mapping cadres'!$B$1:$B$616,0), MATCH(AL$32,'Mapping cadres'!$B$1:$Z$1,0))</f>
        <v>0</v>
      </c>
      <c r="AM272" s="226">
        <f>INDEX('Uganda workforce data - raw'!$A$4:$F$619,MATCH($B272, 'Uganda workforce data - raw'!$B$4:$B$619,0), MATCH("Filled Female",'Uganda workforce data - raw'!$A$4:$F$4,0))*INDEX('Mapping cadres'!$B$1:$Z$616,MATCH($B272, 'Mapping cadres'!$B$1:$B$616,0), MATCH(AM$32,'Mapping cadres'!$B$1:$Z$1,0))</f>
        <v>0</v>
      </c>
      <c r="AN272" s="226">
        <f>INDEX('Uganda workforce data - raw'!$A$4:$F$619,MATCH($B272, 'Uganda workforce data - raw'!$B$4:$B$619,0), MATCH("Filled Female",'Uganda workforce data - raw'!$A$4:$F$4,0))*INDEX('Mapping cadres'!$B$1:$Z$616,MATCH($B272, 'Mapping cadres'!$B$1:$B$616,0), MATCH(AN$32,'Mapping cadres'!$B$1:$Z$1,0))</f>
        <v>0</v>
      </c>
      <c r="AO272" s="226">
        <f>INDEX('Uganda workforce data - raw'!$A$4:$F$619,MATCH($B272, 'Uganda workforce data - raw'!$B$4:$B$619,0), MATCH("Filled Female",'Uganda workforce data - raw'!$A$4:$F$4,0))*INDEX('Mapping cadres'!$B$1:$Z$616,MATCH($B272, 'Mapping cadres'!$B$1:$B$616,0), MATCH(AO$32,'Mapping cadres'!$B$1:$Z$1,0))</f>
        <v>0</v>
      </c>
      <c r="AP272" s="226">
        <f>INDEX('Uganda workforce data - raw'!$A$4:$F$619,MATCH($B272, 'Uganda workforce data - raw'!$B$4:$B$619,0), MATCH("Filled Female",'Uganda workforce data - raw'!$A$4:$F$4,0))*INDEX('Mapping cadres'!$B$1:$Z$616,MATCH($B272, 'Mapping cadres'!$B$1:$B$616,0), MATCH(AP$32,'Mapping cadres'!$B$1:$Z$1,0))</f>
        <v>0</v>
      </c>
      <c r="AQ272" s="226">
        <f>INDEX('Uganda workforce data - raw'!$A$4:$F$619,MATCH($B272, 'Uganda workforce data - raw'!$B$4:$B$619,0), MATCH("Filled Female",'Uganda workforce data - raw'!$A$4:$F$4,0))*INDEX('Mapping cadres'!$B$1:$Z$616,MATCH($B272, 'Mapping cadres'!$B$1:$B$616,0), MATCH(AQ$32,'Mapping cadres'!$B$1:$Z$1,0))</f>
        <v>0</v>
      </c>
      <c r="AR272" s="226">
        <f>INDEX('Uganda workforce data - raw'!$A$4:$F$619,MATCH($B272, 'Uganda workforce data - raw'!$B$4:$B$619,0), MATCH("Filled Female",'Uganda workforce data - raw'!$A$4:$F$4,0))*INDEX('Mapping cadres'!$B$1:$Z$616,MATCH($B272, 'Mapping cadres'!$B$1:$B$616,0), MATCH(AR$32,'Mapping cadres'!$B$1:$Z$1,0))</f>
        <v>0</v>
      </c>
      <c r="AS272" s="226">
        <f>INDEX('Uganda workforce data - raw'!$A$4:$F$619,MATCH($B272, 'Uganda workforce data - raw'!$B$4:$B$619,0), MATCH("Filled Female",'Uganda workforce data - raw'!$A$4:$F$4,0))*INDEX('Mapping cadres'!$B$1:$Z$616,MATCH($B272, 'Mapping cadres'!$B$1:$B$616,0), MATCH(AS$32,'Mapping cadres'!$B$1:$Z$1,0))</f>
        <v>0</v>
      </c>
      <c r="AT272" s="226">
        <f>INDEX('Uganda workforce data - raw'!$A$4:$F$619,MATCH($B272, 'Uganda workforce data - raw'!$B$4:$B$619,0), MATCH("Filled Female",'Uganda workforce data - raw'!$A$4:$F$4,0))*INDEX('Mapping cadres'!$B$1:$Z$616,MATCH($B272, 'Mapping cadres'!$B$1:$B$616,0), MATCH(AT$32,'Mapping cadres'!$B$1:$Z$1,0))</f>
        <v>0</v>
      </c>
      <c r="AU272" s="226">
        <f>INDEX('Uganda workforce data - raw'!$A$4:$F$619,MATCH($B272, 'Uganda workforce data - raw'!$B$4:$B$619,0), MATCH("Filled Female",'Uganda workforce data - raw'!$A$4:$F$4,0))*INDEX('Mapping cadres'!$B$1:$Z$616,MATCH($B272, 'Mapping cadres'!$B$1:$B$616,0), MATCH(AU$32,'Mapping cadres'!$B$1:$Z$1,0))</f>
        <v>0</v>
      </c>
      <c r="AV272" s="226">
        <f>INDEX('Uganda workforce data - raw'!$A$4:$F$619,MATCH($B272, 'Uganda workforce data - raw'!$B$4:$B$619,0), MATCH("Filled Female",'Uganda workforce data - raw'!$A$4:$F$4,0))*INDEX('Mapping cadres'!$B$1:$Z$616,MATCH($B272, 'Mapping cadres'!$B$1:$B$616,0), MATCH(AV$32,'Mapping cadres'!$B$1:$Z$1,0))</f>
        <v>0</v>
      </c>
      <c r="AW272" s="226">
        <f>INDEX('Uganda workforce data - raw'!$A$4:$F$619,MATCH($B272, 'Uganda workforce data - raw'!$B$4:$B$619,0), MATCH("Filled Female",'Uganda workforce data - raw'!$A$4:$F$4,0))*INDEX('Mapping cadres'!$B$1:$Z$616,MATCH($B272, 'Mapping cadres'!$B$1:$B$616,0), MATCH(AW$32,'Mapping cadres'!$B$1:$Z$1,0))</f>
        <v>0</v>
      </c>
      <c r="AX272" s="226">
        <f>INDEX('Uganda workforce data - raw'!$A$4:$F$619,MATCH($B272, 'Uganda workforce data - raw'!$B$4:$B$619,0), MATCH("Filled Female",'Uganda workforce data - raw'!$A$4:$F$4,0))*INDEX('Mapping cadres'!$B$1:$Z$616,MATCH($B272, 'Mapping cadres'!$B$1:$B$616,0), MATCH(AX$32,'Mapping cadres'!$B$1:$Z$1,0))</f>
        <v>0</v>
      </c>
      <c r="AY272" s="226">
        <f t="shared" si="77"/>
        <v>0</v>
      </c>
      <c r="AZ272" s="226">
        <f t="shared" si="78"/>
        <v>0</v>
      </c>
      <c r="BA272" s="226">
        <f t="shared" si="79"/>
        <v>0</v>
      </c>
      <c r="BB272" s="226">
        <f t="shared" si="80"/>
        <v>0</v>
      </c>
      <c r="BC272" s="226">
        <f t="shared" si="81"/>
        <v>3</v>
      </c>
      <c r="BD272" s="226">
        <f t="shared" si="82"/>
        <v>0</v>
      </c>
      <c r="BE272" s="226">
        <f t="shared" si="83"/>
        <v>0</v>
      </c>
      <c r="BF272" s="226">
        <f t="shared" si="84"/>
        <v>0</v>
      </c>
      <c r="BG272" s="226">
        <f t="shared" si="85"/>
        <v>0</v>
      </c>
      <c r="BH272" s="226">
        <f t="shared" si="86"/>
        <v>0</v>
      </c>
      <c r="BI272" s="226">
        <f t="shared" si="87"/>
        <v>0</v>
      </c>
      <c r="BJ272" s="226">
        <f t="shared" si="88"/>
        <v>0</v>
      </c>
      <c r="BK272" s="226">
        <f t="shared" si="89"/>
        <v>0</v>
      </c>
      <c r="BL272" s="226">
        <f t="shared" si="90"/>
        <v>0</v>
      </c>
      <c r="BM272" s="226">
        <f t="shared" si="91"/>
        <v>0</v>
      </c>
      <c r="BN272" s="226">
        <f t="shared" si="92"/>
        <v>0</v>
      </c>
      <c r="BO272" s="226">
        <f t="shared" si="93"/>
        <v>0</v>
      </c>
      <c r="BP272" s="226">
        <f t="shared" si="94"/>
        <v>0</v>
      </c>
      <c r="BQ272" s="226">
        <f t="shared" si="95"/>
        <v>0</v>
      </c>
      <c r="BR272" s="226">
        <f t="shared" si="96"/>
        <v>0</v>
      </c>
      <c r="BS272" s="226">
        <f t="shared" si="97"/>
        <v>0</v>
      </c>
      <c r="BT272" s="226">
        <f t="shared" si="98"/>
        <v>0</v>
      </c>
      <c r="BU272" s="226">
        <f t="shared" si="99"/>
        <v>0</v>
      </c>
      <c r="BV272" s="226">
        <f t="shared" si="100"/>
        <v>0</v>
      </c>
    </row>
    <row r="273" spans="1:74">
      <c r="A273" s="226">
        <v>241</v>
      </c>
      <c r="B273" s="237" t="s">
        <v>1545</v>
      </c>
      <c r="C273" s="226">
        <f>INDEX('Uganda workforce data - raw'!$A$4:$F$619,MATCH($B273, 'Uganda workforce data - raw'!$B$4:$B$619,0), MATCH("Filled Male",'Uganda workforce data - raw'!$A$4:$F$4,0))*INDEX('Mapping cadres'!$B$1:$Z$616,MATCH($B273, 'Mapping cadres'!$B$1:$B$616,0), MATCH(C$32,'Mapping cadres'!$B$1:$Z$1,0))</f>
        <v>0</v>
      </c>
      <c r="D273" s="226">
        <f>INDEX('Uganda workforce data - raw'!$A$4:$F$619,MATCH($B273, 'Uganda workforce data - raw'!$B$4:$B$619,0), MATCH("Filled Male",'Uganda workforce data - raw'!$A$4:$F$4,0))*INDEX('Mapping cadres'!$B$1:$Z$616,MATCH($B273, 'Mapping cadres'!$B$1:$B$616,0), MATCH(D$32,'Mapping cadres'!$B$1:$Z$1,0))</f>
        <v>0</v>
      </c>
      <c r="E273" s="226">
        <f>INDEX('Uganda workforce data - raw'!$A$4:$F$619,MATCH($B273, 'Uganda workforce data - raw'!$B$4:$B$619,0), MATCH("Filled Male",'Uganda workforce data - raw'!$A$4:$F$4,0))*INDEX('Mapping cadres'!$B$1:$Z$616,MATCH($B273, 'Mapping cadres'!$B$1:$B$616,0), MATCH(E$32,'Mapping cadres'!$B$1:$Z$1,0))</f>
        <v>0</v>
      </c>
      <c r="F273" s="226">
        <f>INDEX('Uganda workforce data - raw'!$A$4:$F$619,MATCH($B273, 'Uganda workforce data - raw'!$B$4:$B$619,0), MATCH("Filled Male",'Uganda workforce data - raw'!$A$4:$F$4,0))*INDEX('Mapping cadres'!$B$1:$Z$616,MATCH($B273, 'Mapping cadres'!$B$1:$B$616,0), MATCH(F$32,'Mapping cadres'!$B$1:$Z$1,0))</f>
        <v>0</v>
      </c>
      <c r="G273" s="226">
        <f>INDEX('Uganda workforce data - raw'!$A$4:$F$619,MATCH($B273, 'Uganda workforce data - raw'!$B$4:$B$619,0), MATCH("Filled Male",'Uganda workforce data - raw'!$A$4:$F$4,0))*INDEX('Mapping cadres'!$B$1:$Z$616,MATCH($B273, 'Mapping cadres'!$B$1:$B$616,0), MATCH(G$32,'Mapping cadres'!$B$1:$Z$1,0))</f>
        <v>0</v>
      </c>
      <c r="H273" s="226">
        <f>INDEX('Uganda workforce data - raw'!$A$4:$F$619,MATCH($B273, 'Uganda workforce data - raw'!$B$4:$B$619,0), MATCH("Filled Male",'Uganda workforce data - raw'!$A$4:$F$4,0))*INDEX('Mapping cadres'!$B$1:$Z$616,MATCH($B273, 'Mapping cadres'!$B$1:$B$616,0), MATCH(H$32,'Mapping cadres'!$B$1:$Z$1,0))</f>
        <v>0</v>
      </c>
      <c r="I273" s="226">
        <f>INDEX('Uganda workforce data - raw'!$A$4:$F$619,MATCH($B273, 'Uganda workforce data - raw'!$B$4:$B$619,0), MATCH("Filled Male",'Uganda workforce data - raw'!$A$4:$F$4,0))*INDEX('Mapping cadres'!$B$1:$Z$616,MATCH($B273, 'Mapping cadres'!$B$1:$B$616,0), MATCH(I$32,'Mapping cadres'!$B$1:$Z$1,0))</f>
        <v>0</v>
      </c>
      <c r="J273" s="226">
        <f>INDEX('Uganda workforce data - raw'!$A$4:$F$619,MATCH($B273, 'Uganda workforce data - raw'!$B$4:$B$619,0), MATCH("Filled Male",'Uganda workforce data - raw'!$A$4:$F$4,0))*INDEX('Mapping cadres'!$B$1:$Z$616,MATCH($B273, 'Mapping cadres'!$B$1:$B$616,0), MATCH(J$32,'Mapping cadres'!$B$1:$Z$1,0))</f>
        <v>0</v>
      </c>
      <c r="K273" s="226">
        <f>INDEX('Uganda workforce data - raw'!$A$4:$F$619,MATCH($B273, 'Uganda workforce data - raw'!$B$4:$B$619,0), MATCH("Filled Male",'Uganda workforce data - raw'!$A$4:$F$4,0))*INDEX('Mapping cadres'!$B$1:$Z$616,MATCH($B273, 'Mapping cadres'!$B$1:$B$616,0), MATCH(K$32,'Mapping cadres'!$B$1:$Z$1,0))</f>
        <v>0</v>
      </c>
      <c r="L273" s="226">
        <f>INDEX('Uganda workforce data - raw'!$A$4:$F$619,MATCH($B273, 'Uganda workforce data - raw'!$B$4:$B$619,0), MATCH("Filled Male",'Uganda workforce data - raw'!$A$4:$F$4,0))*INDEX('Mapping cadres'!$B$1:$Z$616,MATCH($B273, 'Mapping cadres'!$B$1:$B$616,0), MATCH(L$32,'Mapping cadres'!$B$1:$Z$1,0))</f>
        <v>0</v>
      </c>
      <c r="M273" s="226">
        <f>INDEX('Uganda workforce data - raw'!$A$4:$F$619,MATCH($B273, 'Uganda workforce data - raw'!$B$4:$B$619,0), MATCH("Filled Male",'Uganda workforce data - raw'!$A$4:$F$4,0))*INDEX('Mapping cadres'!$B$1:$Z$616,MATCH($B273, 'Mapping cadres'!$B$1:$B$616,0), MATCH(M$32,'Mapping cadres'!$B$1:$Z$1,0))</f>
        <v>0</v>
      </c>
      <c r="N273" s="226">
        <f>INDEX('Uganda workforce data - raw'!$A$4:$F$619,MATCH($B273, 'Uganda workforce data - raw'!$B$4:$B$619,0), MATCH("Filled Male",'Uganda workforce data - raw'!$A$4:$F$4,0))*INDEX('Mapping cadres'!$B$1:$Z$616,MATCH($B273, 'Mapping cadres'!$B$1:$B$616,0), MATCH(N$32,'Mapping cadres'!$B$1:$Z$1,0))</f>
        <v>0</v>
      </c>
      <c r="O273" s="226">
        <f>INDEX('Uganda workforce data - raw'!$A$4:$F$619,MATCH($B273, 'Uganda workforce data - raw'!$B$4:$B$619,0), MATCH("Filled Male",'Uganda workforce data - raw'!$A$4:$F$4,0))*INDEX('Mapping cadres'!$B$1:$Z$616,MATCH($B273, 'Mapping cadres'!$B$1:$B$616,0), MATCH(O$32,'Mapping cadres'!$B$1:$Z$1,0))</f>
        <v>0</v>
      </c>
      <c r="P273" s="226">
        <f>INDEX('Uganda workforce data - raw'!$A$4:$F$619,MATCH($B273, 'Uganda workforce data - raw'!$B$4:$B$619,0), MATCH("Filled Male",'Uganda workforce data - raw'!$A$4:$F$4,0))*INDEX('Mapping cadres'!$B$1:$Z$616,MATCH($B273, 'Mapping cadres'!$B$1:$B$616,0), MATCH(P$32,'Mapping cadres'!$B$1:$Z$1,0))</f>
        <v>0</v>
      </c>
      <c r="Q273" s="226">
        <f>INDEX('Uganda workforce data - raw'!$A$4:$F$619,MATCH($B273, 'Uganda workforce data - raw'!$B$4:$B$619,0), MATCH("Filled Male",'Uganda workforce data - raw'!$A$4:$F$4,0))*INDEX('Mapping cadres'!$B$1:$Z$616,MATCH($B273, 'Mapping cadres'!$B$1:$B$616,0), MATCH(Q$32,'Mapping cadres'!$B$1:$Z$1,0))</f>
        <v>0</v>
      </c>
      <c r="R273" s="226">
        <f>INDEX('Uganda workforce data - raw'!$A$4:$F$619,MATCH($B273, 'Uganda workforce data - raw'!$B$4:$B$619,0), MATCH("Filled Male",'Uganda workforce data - raw'!$A$4:$F$4,0))*INDEX('Mapping cadres'!$B$1:$Z$616,MATCH($B273, 'Mapping cadres'!$B$1:$B$616,0), MATCH(R$32,'Mapping cadres'!$B$1:$Z$1,0))</f>
        <v>0</v>
      </c>
      <c r="S273" s="226">
        <f>INDEX('Uganda workforce data - raw'!$A$4:$F$619,MATCH($B273, 'Uganda workforce data - raw'!$B$4:$B$619,0), MATCH("Filled Male",'Uganda workforce data - raw'!$A$4:$F$4,0))*INDEX('Mapping cadres'!$B$1:$Z$616,MATCH($B273, 'Mapping cadres'!$B$1:$B$616,0), MATCH(S$32,'Mapping cadres'!$B$1:$Z$1,0))</f>
        <v>0</v>
      </c>
      <c r="T273" s="226">
        <f>INDEX('Uganda workforce data - raw'!$A$4:$F$619,MATCH($B273, 'Uganda workforce data - raw'!$B$4:$B$619,0), MATCH("Filled Male",'Uganda workforce data - raw'!$A$4:$F$4,0))*INDEX('Mapping cadres'!$B$1:$Z$616,MATCH($B273, 'Mapping cadres'!$B$1:$B$616,0), MATCH(T$32,'Mapping cadres'!$B$1:$Z$1,0))</f>
        <v>0</v>
      </c>
      <c r="U273" s="226">
        <f>INDEX('Uganda workforce data - raw'!$A$4:$F$619,MATCH($B273, 'Uganda workforce data - raw'!$B$4:$B$619,0), MATCH("Filled Male",'Uganda workforce data - raw'!$A$4:$F$4,0))*INDEX('Mapping cadres'!$B$1:$Z$616,MATCH($B273, 'Mapping cadres'!$B$1:$B$616,0), MATCH(U$32,'Mapping cadres'!$B$1:$Z$1,0))</f>
        <v>0</v>
      </c>
      <c r="V273" s="226">
        <f>INDEX('Uganda workforce data - raw'!$A$4:$F$619,MATCH($B273, 'Uganda workforce data - raw'!$B$4:$B$619,0), MATCH("Filled Male",'Uganda workforce data - raw'!$A$4:$F$4,0))*INDEX('Mapping cadres'!$B$1:$Z$616,MATCH($B273, 'Mapping cadres'!$B$1:$B$616,0), MATCH(V$32,'Mapping cadres'!$B$1:$Z$1,0))</f>
        <v>0</v>
      </c>
      <c r="W273" s="226">
        <f>INDEX('Uganda workforce data - raw'!$A$4:$F$619,MATCH($B273, 'Uganda workforce data - raw'!$B$4:$B$619,0), MATCH("Filled Male",'Uganda workforce data - raw'!$A$4:$F$4,0))*INDEX('Mapping cadres'!$B$1:$Z$616,MATCH($B273, 'Mapping cadres'!$B$1:$B$616,0), MATCH(W$32,'Mapping cadres'!$B$1:$Z$1,0))</f>
        <v>0</v>
      </c>
      <c r="X273" s="226">
        <f>INDEX('Uganda workforce data - raw'!$A$4:$F$619,MATCH($B273, 'Uganda workforce data - raw'!$B$4:$B$619,0), MATCH("Filled Male",'Uganda workforce data - raw'!$A$4:$F$4,0))*INDEX('Mapping cadres'!$B$1:$Z$616,MATCH($B273, 'Mapping cadres'!$B$1:$B$616,0), MATCH(X$32,'Mapping cadres'!$B$1:$Z$1,0))</f>
        <v>0</v>
      </c>
      <c r="Y273" s="226">
        <f>INDEX('Uganda workforce data - raw'!$A$4:$F$619,MATCH($B273, 'Uganda workforce data - raw'!$B$4:$B$619,0), MATCH("Filled Male",'Uganda workforce data - raw'!$A$4:$F$4,0))*INDEX('Mapping cadres'!$B$1:$Z$616,MATCH($B273, 'Mapping cadres'!$B$1:$B$616,0), MATCH(Y$32,'Mapping cadres'!$B$1:$Z$1,0))</f>
        <v>0</v>
      </c>
      <c r="Z273" s="226">
        <f>INDEX('Uganda workforce data - raw'!$A$4:$F$619,MATCH($B273, 'Uganda workforce data - raw'!$B$4:$B$619,0), MATCH("Filled Male",'Uganda workforce data - raw'!$A$4:$F$4,0))*INDEX('Mapping cadres'!$B$1:$Z$616,MATCH($B273, 'Mapping cadres'!$B$1:$B$616,0), MATCH(Z$32,'Mapping cadres'!$B$1:$Z$1,0))</f>
        <v>0</v>
      </c>
      <c r="AA273" s="226">
        <f>INDEX('Uganda workforce data - raw'!$A$4:$F$619,MATCH($B273, 'Uganda workforce data - raw'!$B$4:$B$619,0), MATCH("Filled Female",'Uganda workforce data - raw'!$A$4:$F$4,0))*INDEX('Mapping cadres'!$B$1:$Z$616,MATCH($B273, 'Mapping cadres'!$B$1:$B$616,0), MATCH(AA$32,'Mapping cadres'!$B$1:$Z$1,0))</f>
        <v>0</v>
      </c>
      <c r="AB273" s="226">
        <f>INDEX('Uganda workforce data - raw'!$A$4:$F$619,MATCH($B273, 'Uganda workforce data - raw'!$B$4:$B$619,0), MATCH("Filled Female",'Uganda workforce data - raw'!$A$4:$F$4,0))*INDEX('Mapping cadres'!$B$1:$Z$616,MATCH($B273, 'Mapping cadres'!$B$1:$B$616,0), MATCH(AB$32,'Mapping cadres'!$B$1:$Z$1,0))</f>
        <v>0</v>
      </c>
      <c r="AC273" s="226">
        <f>INDEX('Uganda workforce data - raw'!$A$4:$F$619,MATCH($B273, 'Uganda workforce data - raw'!$B$4:$B$619,0), MATCH("Filled Female",'Uganda workforce data - raw'!$A$4:$F$4,0))*INDEX('Mapping cadres'!$B$1:$Z$616,MATCH($B273, 'Mapping cadres'!$B$1:$B$616,0), MATCH(AC$32,'Mapping cadres'!$B$1:$Z$1,0))</f>
        <v>0</v>
      </c>
      <c r="AD273" s="226">
        <f>INDEX('Uganda workforce data - raw'!$A$4:$F$619,MATCH($B273, 'Uganda workforce data - raw'!$B$4:$B$619,0), MATCH("Filled Female",'Uganda workforce data - raw'!$A$4:$F$4,0))*INDEX('Mapping cadres'!$B$1:$Z$616,MATCH($B273, 'Mapping cadres'!$B$1:$B$616,0), MATCH(AD$32,'Mapping cadres'!$B$1:$Z$1,0))</f>
        <v>0</v>
      </c>
      <c r="AE273" s="226">
        <f>INDEX('Uganda workforce data - raw'!$A$4:$F$619,MATCH($B273, 'Uganda workforce data - raw'!$B$4:$B$619,0), MATCH("Filled Female",'Uganda workforce data - raw'!$A$4:$F$4,0))*INDEX('Mapping cadres'!$B$1:$Z$616,MATCH($B273, 'Mapping cadres'!$B$1:$B$616,0), MATCH(AE$32,'Mapping cadres'!$B$1:$Z$1,0))</f>
        <v>0</v>
      </c>
      <c r="AF273" s="226">
        <f>INDEX('Uganda workforce data - raw'!$A$4:$F$619,MATCH($B273, 'Uganda workforce data - raw'!$B$4:$B$619,0), MATCH("Filled Female",'Uganda workforce data - raw'!$A$4:$F$4,0))*INDEX('Mapping cadres'!$B$1:$Z$616,MATCH($B273, 'Mapping cadres'!$B$1:$B$616,0), MATCH(AF$32,'Mapping cadres'!$B$1:$Z$1,0))</f>
        <v>0</v>
      </c>
      <c r="AG273" s="226">
        <f>INDEX('Uganda workforce data - raw'!$A$4:$F$619,MATCH($B273, 'Uganda workforce data - raw'!$B$4:$B$619,0), MATCH("Filled Female",'Uganda workforce data - raw'!$A$4:$F$4,0))*INDEX('Mapping cadres'!$B$1:$Z$616,MATCH($B273, 'Mapping cadres'!$B$1:$B$616,0), MATCH(AG$32,'Mapping cadres'!$B$1:$Z$1,0))</f>
        <v>0</v>
      </c>
      <c r="AH273" s="226">
        <f>INDEX('Uganda workforce data - raw'!$A$4:$F$619,MATCH($B273, 'Uganda workforce data - raw'!$B$4:$B$619,0), MATCH("Filled Female",'Uganda workforce data - raw'!$A$4:$F$4,0))*INDEX('Mapping cadres'!$B$1:$Z$616,MATCH($B273, 'Mapping cadres'!$B$1:$B$616,0), MATCH(AH$32,'Mapping cadres'!$B$1:$Z$1,0))</f>
        <v>0</v>
      </c>
      <c r="AI273" s="226">
        <f>INDEX('Uganda workforce data - raw'!$A$4:$F$619,MATCH($B273, 'Uganda workforce data - raw'!$B$4:$B$619,0), MATCH("Filled Female",'Uganda workforce data - raw'!$A$4:$F$4,0))*INDEX('Mapping cadres'!$B$1:$Z$616,MATCH($B273, 'Mapping cadres'!$B$1:$B$616,0), MATCH(AI$32,'Mapping cadres'!$B$1:$Z$1,0))</f>
        <v>0</v>
      </c>
      <c r="AJ273" s="226">
        <f>INDEX('Uganda workforce data - raw'!$A$4:$F$619,MATCH($B273, 'Uganda workforce data - raw'!$B$4:$B$619,0), MATCH("Filled Female",'Uganda workforce data - raw'!$A$4:$F$4,0))*INDEX('Mapping cadres'!$B$1:$Z$616,MATCH($B273, 'Mapping cadres'!$B$1:$B$616,0), MATCH(AJ$32,'Mapping cadres'!$B$1:$Z$1,0))</f>
        <v>0</v>
      </c>
      <c r="AK273" s="226">
        <f>INDEX('Uganda workforce data - raw'!$A$4:$F$619,MATCH($B273, 'Uganda workforce data - raw'!$B$4:$B$619,0), MATCH("Filled Female",'Uganda workforce data - raw'!$A$4:$F$4,0))*INDEX('Mapping cadres'!$B$1:$Z$616,MATCH($B273, 'Mapping cadres'!$B$1:$B$616,0), MATCH(AK$32,'Mapping cadres'!$B$1:$Z$1,0))</f>
        <v>0</v>
      </c>
      <c r="AL273" s="226">
        <f>INDEX('Uganda workforce data - raw'!$A$4:$F$619,MATCH($B273, 'Uganda workforce data - raw'!$B$4:$B$619,0), MATCH("Filled Female",'Uganda workforce data - raw'!$A$4:$F$4,0))*INDEX('Mapping cadres'!$B$1:$Z$616,MATCH($B273, 'Mapping cadres'!$B$1:$B$616,0), MATCH(AL$32,'Mapping cadres'!$B$1:$Z$1,0))</f>
        <v>0</v>
      </c>
      <c r="AM273" s="226">
        <f>INDEX('Uganda workforce data - raw'!$A$4:$F$619,MATCH($B273, 'Uganda workforce data - raw'!$B$4:$B$619,0), MATCH("Filled Female",'Uganda workforce data - raw'!$A$4:$F$4,0))*INDEX('Mapping cadres'!$B$1:$Z$616,MATCH($B273, 'Mapping cadres'!$B$1:$B$616,0), MATCH(AM$32,'Mapping cadres'!$B$1:$Z$1,0))</f>
        <v>0</v>
      </c>
      <c r="AN273" s="226">
        <f>INDEX('Uganda workforce data - raw'!$A$4:$F$619,MATCH($B273, 'Uganda workforce data - raw'!$B$4:$B$619,0), MATCH("Filled Female",'Uganda workforce data - raw'!$A$4:$F$4,0))*INDEX('Mapping cadres'!$B$1:$Z$616,MATCH($B273, 'Mapping cadres'!$B$1:$B$616,0), MATCH(AN$32,'Mapping cadres'!$B$1:$Z$1,0))</f>
        <v>0</v>
      </c>
      <c r="AO273" s="226">
        <f>INDEX('Uganda workforce data - raw'!$A$4:$F$619,MATCH($B273, 'Uganda workforce data - raw'!$B$4:$B$619,0), MATCH("Filled Female",'Uganda workforce data - raw'!$A$4:$F$4,0))*INDEX('Mapping cadres'!$B$1:$Z$616,MATCH($B273, 'Mapping cadres'!$B$1:$B$616,0), MATCH(AO$32,'Mapping cadres'!$B$1:$Z$1,0))</f>
        <v>0</v>
      </c>
      <c r="AP273" s="226">
        <f>INDEX('Uganda workforce data - raw'!$A$4:$F$619,MATCH($B273, 'Uganda workforce data - raw'!$B$4:$B$619,0), MATCH("Filled Female",'Uganda workforce data - raw'!$A$4:$F$4,0))*INDEX('Mapping cadres'!$B$1:$Z$616,MATCH($B273, 'Mapping cadres'!$B$1:$B$616,0), MATCH(AP$32,'Mapping cadres'!$B$1:$Z$1,0))</f>
        <v>0</v>
      </c>
      <c r="AQ273" s="226">
        <f>INDEX('Uganda workforce data - raw'!$A$4:$F$619,MATCH($B273, 'Uganda workforce data - raw'!$B$4:$B$619,0), MATCH("Filled Female",'Uganda workforce data - raw'!$A$4:$F$4,0))*INDEX('Mapping cadres'!$B$1:$Z$616,MATCH($B273, 'Mapping cadres'!$B$1:$B$616,0), MATCH(AQ$32,'Mapping cadres'!$B$1:$Z$1,0))</f>
        <v>0</v>
      </c>
      <c r="AR273" s="226">
        <f>INDEX('Uganda workforce data - raw'!$A$4:$F$619,MATCH($B273, 'Uganda workforce data - raw'!$B$4:$B$619,0), MATCH("Filled Female",'Uganda workforce data - raw'!$A$4:$F$4,0))*INDEX('Mapping cadres'!$B$1:$Z$616,MATCH($B273, 'Mapping cadres'!$B$1:$B$616,0), MATCH(AR$32,'Mapping cadres'!$B$1:$Z$1,0))</f>
        <v>0</v>
      </c>
      <c r="AS273" s="226">
        <f>INDEX('Uganda workforce data - raw'!$A$4:$F$619,MATCH($B273, 'Uganda workforce data - raw'!$B$4:$B$619,0), MATCH("Filled Female",'Uganda workforce data - raw'!$A$4:$F$4,0))*INDEX('Mapping cadres'!$B$1:$Z$616,MATCH($B273, 'Mapping cadres'!$B$1:$B$616,0), MATCH(AS$32,'Mapping cadres'!$B$1:$Z$1,0))</f>
        <v>0</v>
      </c>
      <c r="AT273" s="226">
        <f>INDEX('Uganda workforce data - raw'!$A$4:$F$619,MATCH($B273, 'Uganda workforce data - raw'!$B$4:$B$619,0), MATCH("Filled Female",'Uganda workforce data - raw'!$A$4:$F$4,0))*INDEX('Mapping cadres'!$B$1:$Z$616,MATCH($B273, 'Mapping cadres'!$B$1:$B$616,0), MATCH(AT$32,'Mapping cadres'!$B$1:$Z$1,0))</f>
        <v>1</v>
      </c>
      <c r="AU273" s="226">
        <f>INDEX('Uganda workforce data - raw'!$A$4:$F$619,MATCH($B273, 'Uganda workforce data - raw'!$B$4:$B$619,0), MATCH("Filled Female",'Uganda workforce data - raw'!$A$4:$F$4,0))*INDEX('Mapping cadres'!$B$1:$Z$616,MATCH($B273, 'Mapping cadres'!$B$1:$B$616,0), MATCH(AU$32,'Mapping cadres'!$B$1:$Z$1,0))</f>
        <v>0</v>
      </c>
      <c r="AV273" s="226">
        <f>INDEX('Uganda workforce data - raw'!$A$4:$F$619,MATCH($B273, 'Uganda workforce data - raw'!$B$4:$B$619,0), MATCH("Filled Female",'Uganda workforce data - raw'!$A$4:$F$4,0))*INDEX('Mapping cadres'!$B$1:$Z$616,MATCH($B273, 'Mapping cadres'!$B$1:$B$616,0), MATCH(AV$32,'Mapping cadres'!$B$1:$Z$1,0))</f>
        <v>0</v>
      </c>
      <c r="AW273" s="226">
        <f>INDEX('Uganda workforce data - raw'!$A$4:$F$619,MATCH($B273, 'Uganda workforce data - raw'!$B$4:$B$619,0), MATCH("Filled Female",'Uganda workforce data - raw'!$A$4:$F$4,0))*INDEX('Mapping cadres'!$B$1:$Z$616,MATCH($B273, 'Mapping cadres'!$B$1:$B$616,0), MATCH(AW$32,'Mapping cadres'!$B$1:$Z$1,0))</f>
        <v>0</v>
      </c>
      <c r="AX273" s="226">
        <f>INDEX('Uganda workforce data - raw'!$A$4:$F$619,MATCH($B273, 'Uganda workforce data - raw'!$B$4:$B$619,0), MATCH("Filled Female",'Uganda workforce data - raw'!$A$4:$F$4,0))*INDEX('Mapping cadres'!$B$1:$Z$616,MATCH($B273, 'Mapping cadres'!$B$1:$B$616,0), MATCH(AX$32,'Mapping cadres'!$B$1:$Z$1,0))</f>
        <v>0</v>
      </c>
      <c r="AY273" s="226">
        <f t="shared" si="77"/>
        <v>0</v>
      </c>
      <c r="AZ273" s="226">
        <f t="shared" si="78"/>
        <v>0</v>
      </c>
      <c r="BA273" s="226">
        <f t="shared" si="79"/>
        <v>0</v>
      </c>
      <c r="BB273" s="226">
        <f t="shared" si="80"/>
        <v>0</v>
      </c>
      <c r="BC273" s="226">
        <f t="shared" si="81"/>
        <v>0</v>
      </c>
      <c r="BD273" s="226">
        <f t="shared" si="82"/>
        <v>0</v>
      </c>
      <c r="BE273" s="226">
        <f t="shared" si="83"/>
        <v>0</v>
      </c>
      <c r="BF273" s="226">
        <f t="shared" si="84"/>
        <v>0</v>
      </c>
      <c r="BG273" s="226">
        <f t="shared" si="85"/>
        <v>0</v>
      </c>
      <c r="BH273" s="226">
        <f t="shared" si="86"/>
        <v>0</v>
      </c>
      <c r="BI273" s="226">
        <f t="shared" si="87"/>
        <v>0</v>
      </c>
      <c r="BJ273" s="226">
        <f t="shared" si="88"/>
        <v>0</v>
      </c>
      <c r="BK273" s="226">
        <f t="shared" si="89"/>
        <v>0</v>
      </c>
      <c r="BL273" s="226">
        <f t="shared" si="90"/>
        <v>0</v>
      </c>
      <c r="BM273" s="226">
        <f t="shared" si="91"/>
        <v>0</v>
      </c>
      <c r="BN273" s="226">
        <f t="shared" si="92"/>
        <v>0</v>
      </c>
      <c r="BO273" s="226">
        <f t="shared" si="93"/>
        <v>0</v>
      </c>
      <c r="BP273" s="226">
        <f t="shared" si="94"/>
        <v>0</v>
      </c>
      <c r="BQ273" s="226">
        <f t="shared" si="95"/>
        <v>0</v>
      </c>
      <c r="BR273" s="226">
        <f t="shared" si="96"/>
        <v>1</v>
      </c>
      <c r="BS273" s="226">
        <f t="shared" si="97"/>
        <v>0</v>
      </c>
      <c r="BT273" s="226">
        <f t="shared" si="98"/>
        <v>0</v>
      </c>
      <c r="BU273" s="226">
        <f t="shared" si="99"/>
        <v>0</v>
      </c>
      <c r="BV273" s="226">
        <f t="shared" si="100"/>
        <v>0</v>
      </c>
    </row>
    <row r="274" spans="1:74">
      <c r="A274" s="226">
        <v>242</v>
      </c>
      <c r="B274" s="226" t="s">
        <v>1546</v>
      </c>
      <c r="C274" s="226">
        <f>INDEX('Uganda workforce data - raw'!$A$4:$F$619,MATCH($B274, 'Uganda workforce data - raw'!$B$4:$B$619,0), MATCH("Filled Male",'Uganda workforce data - raw'!$A$4:$F$4,0))*INDEX('Mapping cadres'!$B$1:$Z$616,MATCH($B274, 'Mapping cadres'!$B$1:$B$616,0), MATCH(C$32,'Mapping cadres'!$B$1:$Z$1,0))</f>
        <v>0</v>
      </c>
      <c r="D274" s="226">
        <f>INDEX('Uganda workforce data - raw'!$A$4:$F$619,MATCH($B274, 'Uganda workforce data - raw'!$B$4:$B$619,0), MATCH("Filled Male",'Uganda workforce data - raw'!$A$4:$F$4,0))*INDEX('Mapping cadres'!$B$1:$Z$616,MATCH($B274, 'Mapping cadres'!$B$1:$B$616,0), MATCH(D$32,'Mapping cadres'!$B$1:$Z$1,0))</f>
        <v>0</v>
      </c>
      <c r="E274" s="226">
        <f>INDEX('Uganda workforce data - raw'!$A$4:$F$619,MATCH($B274, 'Uganda workforce data - raw'!$B$4:$B$619,0), MATCH("Filled Male",'Uganda workforce data - raw'!$A$4:$F$4,0))*INDEX('Mapping cadres'!$B$1:$Z$616,MATCH($B274, 'Mapping cadres'!$B$1:$B$616,0), MATCH(E$32,'Mapping cadres'!$B$1:$Z$1,0))</f>
        <v>26</v>
      </c>
      <c r="F274" s="226">
        <f>INDEX('Uganda workforce data - raw'!$A$4:$F$619,MATCH($B274, 'Uganda workforce data - raw'!$B$4:$B$619,0), MATCH("Filled Male",'Uganda workforce data - raw'!$A$4:$F$4,0))*INDEX('Mapping cadres'!$B$1:$Z$616,MATCH($B274, 'Mapping cadres'!$B$1:$B$616,0), MATCH(F$32,'Mapping cadres'!$B$1:$Z$1,0))</f>
        <v>0</v>
      </c>
      <c r="G274" s="226">
        <f>INDEX('Uganda workforce data - raw'!$A$4:$F$619,MATCH($B274, 'Uganda workforce data - raw'!$B$4:$B$619,0), MATCH("Filled Male",'Uganda workforce data - raw'!$A$4:$F$4,0))*INDEX('Mapping cadres'!$B$1:$Z$616,MATCH($B274, 'Mapping cadres'!$B$1:$B$616,0), MATCH(G$32,'Mapping cadres'!$B$1:$Z$1,0))</f>
        <v>0</v>
      </c>
      <c r="H274" s="226">
        <f>INDEX('Uganda workforce data - raw'!$A$4:$F$619,MATCH($B274, 'Uganda workforce data - raw'!$B$4:$B$619,0), MATCH("Filled Male",'Uganda workforce data - raw'!$A$4:$F$4,0))*INDEX('Mapping cadres'!$B$1:$Z$616,MATCH($B274, 'Mapping cadres'!$B$1:$B$616,0), MATCH(H$32,'Mapping cadres'!$B$1:$Z$1,0))</f>
        <v>0</v>
      </c>
      <c r="I274" s="226">
        <f>INDEX('Uganda workforce data - raw'!$A$4:$F$619,MATCH($B274, 'Uganda workforce data - raw'!$B$4:$B$619,0), MATCH("Filled Male",'Uganda workforce data - raw'!$A$4:$F$4,0))*INDEX('Mapping cadres'!$B$1:$Z$616,MATCH($B274, 'Mapping cadres'!$B$1:$B$616,0), MATCH(I$32,'Mapping cadres'!$B$1:$Z$1,0))</f>
        <v>0</v>
      </c>
      <c r="J274" s="226">
        <f>INDEX('Uganda workforce data - raw'!$A$4:$F$619,MATCH($B274, 'Uganda workforce data - raw'!$B$4:$B$619,0), MATCH("Filled Male",'Uganda workforce data - raw'!$A$4:$F$4,0))*INDEX('Mapping cadres'!$B$1:$Z$616,MATCH($B274, 'Mapping cadres'!$B$1:$B$616,0), MATCH(J$32,'Mapping cadres'!$B$1:$Z$1,0))</f>
        <v>0</v>
      </c>
      <c r="K274" s="226">
        <f>INDEX('Uganda workforce data - raw'!$A$4:$F$619,MATCH($B274, 'Uganda workforce data - raw'!$B$4:$B$619,0), MATCH("Filled Male",'Uganda workforce data - raw'!$A$4:$F$4,0))*INDEX('Mapping cadres'!$B$1:$Z$616,MATCH($B274, 'Mapping cadres'!$B$1:$B$616,0), MATCH(K$32,'Mapping cadres'!$B$1:$Z$1,0))</f>
        <v>0</v>
      </c>
      <c r="L274" s="226">
        <f>INDEX('Uganda workforce data - raw'!$A$4:$F$619,MATCH($B274, 'Uganda workforce data - raw'!$B$4:$B$619,0), MATCH("Filled Male",'Uganda workforce data - raw'!$A$4:$F$4,0))*INDEX('Mapping cadres'!$B$1:$Z$616,MATCH($B274, 'Mapping cadres'!$B$1:$B$616,0), MATCH(L$32,'Mapping cadres'!$B$1:$Z$1,0))</f>
        <v>0</v>
      </c>
      <c r="M274" s="226">
        <f>INDEX('Uganda workforce data - raw'!$A$4:$F$619,MATCH($B274, 'Uganda workforce data - raw'!$B$4:$B$619,0), MATCH("Filled Male",'Uganda workforce data - raw'!$A$4:$F$4,0))*INDEX('Mapping cadres'!$B$1:$Z$616,MATCH($B274, 'Mapping cadres'!$B$1:$B$616,0), MATCH(M$32,'Mapping cadres'!$B$1:$Z$1,0))</f>
        <v>0</v>
      </c>
      <c r="N274" s="226">
        <f>INDEX('Uganda workforce data - raw'!$A$4:$F$619,MATCH($B274, 'Uganda workforce data - raw'!$B$4:$B$619,0), MATCH("Filled Male",'Uganda workforce data - raw'!$A$4:$F$4,0))*INDEX('Mapping cadres'!$B$1:$Z$616,MATCH($B274, 'Mapping cadres'!$B$1:$B$616,0), MATCH(N$32,'Mapping cadres'!$B$1:$Z$1,0))</f>
        <v>0</v>
      </c>
      <c r="O274" s="226">
        <f>INDEX('Uganda workforce data - raw'!$A$4:$F$619,MATCH($B274, 'Uganda workforce data - raw'!$B$4:$B$619,0), MATCH("Filled Male",'Uganda workforce data - raw'!$A$4:$F$4,0))*INDEX('Mapping cadres'!$B$1:$Z$616,MATCH($B274, 'Mapping cadres'!$B$1:$B$616,0), MATCH(O$32,'Mapping cadres'!$B$1:$Z$1,0))</f>
        <v>0</v>
      </c>
      <c r="P274" s="226">
        <f>INDEX('Uganda workforce data - raw'!$A$4:$F$619,MATCH($B274, 'Uganda workforce data - raw'!$B$4:$B$619,0), MATCH("Filled Male",'Uganda workforce data - raw'!$A$4:$F$4,0))*INDEX('Mapping cadres'!$B$1:$Z$616,MATCH($B274, 'Mapping cadres'!$B$1:$B$616,0), MATCH(P$32,'Mapping cadres'!$B$1:$Z$1,0))</f>
        <v>0</v>
      </c>
      <c r="Q274" s="226">
        <f>INDEX('Uganda workforce data - raw'!$A$4:$F$619,MATCH($B274, 'Uganda workforce data - raw'!$B$4:$B$619,0), MATCH("Filled Male",'Uganda workforce data - raw'!$A$4:$F$4,0))*INDEX('Mapping cadres'!$B$1:$Z$616,MATCH($B274, 'Mapping cadres'!$B$1:$B$616,0), MATCH(Q$32,'Mapping cadres'!$B$1:$Z$1,0))</f>
        <v>0</v>
      </c>
      <c r="R274" s="226">
        <f>INDEX('Uganda workforce data - raw'!$A$4:$F$619,MATCH($B274, 'Uganda workforce data - raw'!$B$4:$B$619,0), MATCH("Filled Male",'Uganda workforce data - raw'!$A$4:$F$4,0))*INDEX('Mapping cadres'!$B$1:$Z$616,MATCH($B274, 'Mapping cadres'!$B$1:$B$616,0), MATCH(R$32,'Mapping cadres'!$B$1:$Z$1,0))</f>
        <v>0</v>
      </c>
      <c r="S274" s="226">
        <f>INDEX('Uganda workforce data - raw'!$A$4:$F$619,MATCH($B274, 'Uganda workforce data - raw'!$B$4:$B$619,0), MATCH("Filled Male",'Uganda workforce data - raw'!$A$4:$F$4,0))*INDEX('Mapping cadres'!$B$1:$Z$616,MATCH($B274, 'Mapping cadres'!$B$1:$B$616,0), MATCH(S$32,'Mapping cadres'!$B$1:$Z$1,0))</f>
        <v>0</v>
      </c>
      <c r="T274" s="226">
        <f>INDEX('Uganda workforce data - raw'!$A$4:$F$619,MATCH($B274, 'Uganda workforce data - raw'!$B$4:$B$619,0), MATCH("Filled Male",'Uganda workforce data - raw'!$A$4:$F$4,0))*INDEX('Mapping cadres'!$B$1:$Z$616,MATCH($B274, 'Mapping cadres'!$B$1:$B$616,0), MATCH(T$32,'Mapping cadres'!$B$1:$Z$1,0))</f>
        <v>0</v>
      </c>
      <c r="U274" s="226">
        <f>INDEX('Uganda workforce data - raw'!$A$4:$F$619,MATCH($B274, 'Uganda workforce data - raw'!$B$4:$B$619,0), MATCH("Filled Male",'Uganda workforce data - raw'!$A$4:$F$4,0))*INDEX('Mapping cadres'!$B$1:$Z$616,MATCH($B274, 'Mapping cadres'!$B$1:$B$616,0), MATCH(U$32,'Mapping cadres'!$B$1:$Z$1,0))</f>
        <v>0</v>
      </c>
      <c r="V274" s="226">
        <f>INDEX('Uganda workforce data - raw'!$A$4:$F$619,MATCH($B274, 'Uganda workforce data - raw'!$B$4:$B$619,0), MATCH("Filled Male",'Uganda workforce data - raw'!$A$4:$F$4,0))*INDEX('Mapping cadres'!$B$1:$Z$616,MATCH($B274, 'Mapping cadres'!$B$1:$B$616,0), MATCH(V$32,'Mapping cadres'!$B$1:$Z$1,0))</f>
        <v>0</v>
      </c>
      <c r="W274" s="226">
        <f>INDEX('Uganda workforce data - raw'!$A$4:$F$619,MATCH($B274, 'Uganda workforce data - raw'!$B$4:$B$619,0), MATCH("Filled Male",'Uganda workforce data - raw'!$A$4:$F$4,0))*INDEX('Mapping cadres'!$B$1:$Z$616,MATCH($B274, 'Mapping cadres'!$B$1:$B$616,0), MATCH(W$32,'Mapping cadres'!$B$1:$Z$1,0))</f>
        <v>0</v>
      </c>
      <c r="X274" s="226">
        <f>INDEX('Uganda workforce data - raw'!$A$4:$F$619,MATCH($B274, 'Uganda workforce data - raw'!$B$4:$B$619,0), MATCH("Filled Male",'Uganda workforce data - raw'!$A$4:$F$4,0))*INDEX('Mapping cadres'!$B$1:$Z$616,MATCH($B274, 'Mapping cadres'!$B$1:$B$616,0), MATCH(X$32,'Mapping cadres'!$B$1:$Z$1,0))</f>
        <v>0</v>
      </c>
      <c r="Y274" s="226">
        <f>INDEX('Uganda workforce data - raw'!$A$4:$F$619,MATCH($B274, 'Uganda workforce data - raw'!$B$4:$B$619,0), MATCH("Filled Male",'Uganda workforce data - raw'!$A$4:$F$4,0))*INDEX('Mapping cadres'!$B$1:$Z$616,MATCH($B274, 'Mapping cadres'!$B$1:$B$616,0), MATCH(Y$32,'Mapping cadres'!$B$1:$Z$1,0))</f>
        <v>0</v>
      </c>
      <c r="Z274" s="226">
        <f>INDEX('Uganda workforce data - raw'!$A$4:$F$619,MATCH($B274, 'Uganda workforce data - raw'!$B$4:$B$619,0), MATCH("Filled Male",'Uganda workforce data - raw'!$A$4:$F$4,0))*INDEX('Mapping cadres'!$B$1:$Z$616,MATCH($B274, 'Mapping cadres'!$B$1:$B$616,0), MATCH(Z$32,'Mapping cadres'!$B$1:$Z$1,0))</f>
        <v>0</v>
      </c>
      <c r="AA274" s="226">
        <f>INDEX('Uganda workforce data - raw'!$A$4:$F$619,MATCH($B274, 'Uganda workforce data - raw'!$B$4:$B$619,0), MATCH("Filled Female",'Uganda workforce data - raw'!$A$4:$F$4,0))*INDEX('Mapping cadres'!$B$1:$Z$616,MATCH($B274, 'Mapping cadres'!$B$1:$B$616,0), MATCH(AA$32,'Mapping cadres'!$B$1:$Z$1,0))</f>
        <v>0</v>
      </c>
      <c r="AB274" s="226">
        <f>INDEX('Uganda workforce data - raw'!$A$4:$F$619,MATCH($B274, 'Uganda workforce data - raw'!$B$4:$B$619,0), MATCH("Filled Female",'Uganda workforce data - raw'!$A$4:$F$4,0))*INDEX('Mapping cadres'!$B$1:$Z$616,MATCH($B274, 'Mapping cadres'!$B$1:$B$616,0), MATCH(AB$32,'Mapping cadres'!$B$1:$Z$1,0))</f>
        <v>0</v>
      </c>
      <c r="AC274" s="226">
        <f>INDEX('Uganda workforce data - raw'!$A$4:$F$619,MATCH($B274, 'Uganda workforce data - raw'!$B$4:$B$619,0), MATCH("Filled Female",'Uganda workforce data - raw'!$A$4:$F$4,0))*INDEX('Mapping cadres'!$B$1:$Z$616,MATCH($B274, 'Mapping cadres'!$B$1:$B$616,0), MATCH(AC$32,'Mapping cadres'!$B$1:$Z$1,0))</f>
        <v>8</v>
      </c>
      <c r="AD274" s="226">
        <f>INDEX('Uganda workforce data - raw'!$A$4:$F$619,MATCH($B274, 'Uganda workforce data - raw'!$B$4:$B$619,0), MATCH("Filled Female",'Uganda workforce data - raw'!$A$4:$F$4,0))*INDEX('Mapping cadres'!$B$1:$Z$616,MATCH($B274, 'Mapping cadres'!$B$1:$B$616,0), MATCH(AD$32,'Mapping cadres'!$B$1:$Z$1,0))</f>
        <v>0</v>
      </c>
      <c r="AE274" s="226">
        <f>INDEX('Uganda workforce data - raw'!$A$4:$F$619,MATCH($B274, 'Uganda workforce data - raw'!$B$4:$B$619,0), MATCH("Filled Female",'Uganda workforce data - raw'!$A$4:$F$4,0))*INDEX('Mapping cadres'!$B$1:$Z$616,MATCH($B274, 'Mapping cadres'!$B$1:$B$616,0), MATCH(AE$32,'Mapping cadres'!$B$1:$Z$1,0))</f>
        <v>0</v>
      </c>
      <c r="AF274" s="226">
        <f>INDEX('Uganda workforce data - raw'!$A$4:$F$619,MATCH($B274, 'Uganda workforce data - raw'!$B$4:$B$619,0), MATCH("Filled Female",'Uganda workforce data - raw'!$A$4:$F$4,0))*INDEX('Mapping cadres'!$B$1:$Z$616,MATCH($B274, 'Mapping cadres'!$B$1:$B$616,0), MATCH(AF$32,'Mapping cadres'!$B$1:$Z$1,0))</f>
        <v>0</v>
      </c>
      <c r="AG274" s="226">
        <f>INDEX('Uganda workforce data - raw'!$A$4:$F$619,MATCH($B274, 'Uganda workforce data - raw'!$B$4:$B$619,0), MATCH("Filled Female",'Uganda workforce data - raw'!$A$4:$F$4,0))*INDEX('Mapping cadres'!$B$1:$Z$616,MATCH($B274, 'Mapping cadres'!$B$1:$B$616,0), MATCH(AG$32,'Mapping cadres'!$B$1:$Z$1,0))</f>
        <v>0</v>
      </c>
      <c r="AH274" s="226">
        <f>INDEX('Uganda workforce data - raw'!$A$4:$F$619,MATCH($B274, 'Uganda workforce data - raw'!$B$4:$B$619,0), MATCH("Filled Female",'Uganda workforce data - raw'!$A$4:$F$4,0))*INDEX('Mapping cadres'!$B$1:$Z$616,MATCH($B274, 'Mapping cadres'!$B$1:$B$616,0), MATCH(AH$32,'Mapping cadres'!$B$1:$Z$1,0))</f>
        <v>0</v>
      </c>
      <c r="AI274" s="226">
        <f>INDEX('Uganda workforce data - raw'!$A$4:$F$619,MATCH($B274, 'Uganda workforce data - raw'!$B$4:$B$619,0), MATCH("Filled Female",'Uganda workforce data - raw'!$A$4:$F$4,0))*INDEX('Mapping cadres'!$B$1:$Z$616,MATCH($B274, 'Mapping cadres'!$B$1:$B$616,0), MATCH(AI$32,'Mapping cadres'!$B$1:$Z$1,0))</f>
        <v>0</v>
      </c>
      <c r="AJ274" s="226">
        <f>INDEX('Uganda workforce data - raw'!$A$4:$F$619,MATCH($B274, 'Uganda workforce data - raw'!$B$4:$B$619,0), MATCH("Filled Female",'Uganda workforce data - raw'!$A$4:$F$4,0))*INDEX('Mapping cadres'!$B$1:$Z$616,MATCH($B274, 'Mapping cadres'!$B$1:$B$616,0), MATCH(AJ$32,'Mapping cadres'!$B$1:$Z$1,0))</f>
        <v>0</v>
      </c>
      <c r="AK274" s="226">
        <f>INDEX('Uganda workforce data - raw'!$A$4:$F$619,MATCH($B274, 'Uganda workforce data - raw'!$B$4:$B$619,0), MATCH("Filled Female",'Uganda workforce data - raw'!$A$4:$F$4,0))*INDEX('Mapping cadres'!$B$1:$Z$616,MATCH($B274, 'Mapping cadres'!$B$1:$B$616,0), MATCH(AK$32,'Mapping cadres'!$B$1:$Z$1,0))</f>
        <v>0</v>
      </c>
      <c r="AL274" s="226">
        <f>INDEX('Uganda workforce data - raw'!$A$4:$F$619,MATCH($B274, 'Uganda workforce data - raw'!$B$4:$B$619,0), MATCH("Filled Female",'Uganda workforce data - raw'!$A$4:$F$4,0))*INDEX('Mapping cadres'!$B$1:$Z$616,MATCH($B274, 'Mapping cadres'!$B$1:$B$616,0), MATCH(AL$32,'Mapping cadres'!$B$1:$Z$1,0))</f>
        <v>0</v>
      </c>
      <c r="AM274" s="226">
        <f>INDEX('Uganda workforce data - raw'!$A$4:$F$619,MATCH($B274, 'Uganda workforce data - raw'!$B$4:$B$619,0), MATCH("Filled Female",'Uganda workforce data - raw'!$A$4:$F$4,0))*INDEX('Mapping cadres'!$B$1:$Z$616,MATCH($B274, 'Mapping cadres'!$B$1:$B$616,0), MATCH(AM$32,'Mapping cadres'!$B$1:$Z$1,0))</f>
        <v>0</v>
      </c>
      <c r="AN274" s="226">
        <f>INDEX('Uganda workforce data - raw'!$A$4:$F$619,MATCH($B274, 'Uganda workforce data - raw'!$B$4:$B$619,0), MATCH("Filled Female",'Uganda workforce data - raw'!$A$4:$F$4,0))*INDEX('Mapping cadres'!$B$1:$Z$616,MATCH($B274, 'Mapping cadres'!$B$1:$B$616,0), MATCH(AN$32,'Mapping cadres'!$B$1:$Z$1,0))</f>
        <v>0</v>
      </c>
      <c r="AO274" s="226">
        <f>INDEX('Uganda workforce data - raw'!$A$4:$F$619,MATCH($B274, 'Uganda workforce data - raw'!$B$4:$B$619,0), MATCH("Filled Female",'Uganda workforce data - raw'!$A$4:$F$4,0))*INDEX('Mapping cadres'!$B$1:$Z$616,MATCH($B274, 'Mapping cadres'!$B$1:$B$616,0), MATCH(AO$32,'Mapping cadres'!$B$1:$Z$1,0))</f>
        <v>0</v>
      </c>
      <c r="AP274" s="226">
        <f>INDEX('Uganda workforce data - raw'!$A$4:$F$619,MATCH($B274, 'Uganda workforce data - raw'!$B$4:$B$619,0), MATCH("Filled Female",'Uganda workforce data - raw'!$A$4:$F$4,0))*INDEX('Mapping cadres'!$B$1:$Z$616,MATCH($B274, 'Mapping cadres'!$B$1:$B$616,0), MATCH(AP$32,'Mapping cadres'!$B$1:$Z$1,0))</f>
        <v>0</v>
      </c>
      <c r="AQ274" s="226">
        <f>INDEX('Uganda workforce data - raw'!$A$4:$F$619,MATCH($B274, 'Uganda workforce data - raw'!$B$4:$B$619,0), MATCH("Filled Female",'Uganda workforce data - raw'!$A$4:$F$4,0))*INDEX('Mapping cadres'!$B$1:$Z$616,MATCH($B274, 'Mapping cadres'!$B$1:$B$616,0), MATCH(AQ$32,'Mapping cadres'!$B$1:$Z$1,0))</f>
        <v>0</v>
      </c>
      <c r="AR274" s="226">
        <f>INDEX('Uganda workforce data - raw'!$A$4:$F$619,MATCH($B274, 'Uganda workforce data - raw'!$B$4:$B$619,0), MATCH("Filled Female",'Uganda workforce data - raw'!$A$4:$F$4,0))*INDEX('Mapping cadres'!$B$1:$Z$616,MATCH($B274, 'Mapping cadres'!$B$1:$B$616,0), MATCH(AR$32,'Mapping cadres'!$B$1:$Z$1,0))</f>
        <v>0</v>
      </c>
      <c r="AS274" s="226">
        <f>INDEX('Uganda workforce data - raw'!$A$4:$F$619,MATCH($B274, 'Uganda workforce data - raw'!$B$4:$B$619,0), MATCH("Filled Female",'Uganda workforce data - raw'!$A$4:$F$4,0))*INDEX('Mapping cadres'!$B$1:$Z$616,MATCH($B274, 'Mapping cadres'!$B$1:$B$616,0), MATCH(AS$32,'Mapping cadres'!$B$1:$Z$1,0))</f>
        <v>0</v>
      </c>
      <c r="AT274" s="226">
        <f>INDEX('Uganda workforce data - raw'!$A$4:$F$619,MATCH($B274, 'Uganda workforce data - raw'!$B$4:$B$619,0), MATCH("Filled Female",'Uganda workforce data - raw'!$A$4:$F$4,0))*INDEX('Mapping cadres'!$B$1:$Z$616,MATCH($B274, 'Mapping cadres'!$B$1:$B$616,0), MATCH(AT$32,'Mapping cadres'!$B$1:$Z$1,0))</f>
        <v>0</v>
      </c>
      <c r="AU274" s="226">
        <f>INDEX('Uganda workforce data - raw'!$A$4:$F$619,MATCH($B274, 'Uganda workforce data - raw'!$B$4:$B$619,0), MATCH("Filled Female",'Uganda workforce data - raw'!$A$4:$F$4,0))*INDEX('Mapping cadres'!$B$1:$Z$616,MATCH($B274, 'Mapping cadres'!$B$1:$B$616,0), MATCH(AU$32,'Mapping cadres'!$B$1:$Z$1,0))</f>
        <v>0</v>
      </c>
      <c r="AV274" s="226">
        <f>INDEX('Uganda workforce data - raw'!$A$4:$F$619,MATCH($B274, 'Uganda workforce data - raw'!$B$4:$B$619,0), MATCH("Filled Female",'Uganda workforce data - raw'!$A$4:$F$4,0))*INDEX('Mapping cadres'!$B$1:$Z$616,MATCH($B274, 'Mapping cadres'!$B$1:$B$616,0), MATCH(AV$32,'Mapping cadres'!$B$1:$Z$1,0))</f>
        <v>0</v>
      </c>
      <c r="AW274" s="226">
        <f>INDEX('Uganda workforce data - raw'!$A$4:$F$619,MATCH($B274, 'Uganda workforce data - raw'!$B$4:$B$619,0), MATCH("Filled Female",'Uganda workforce data - raw'!$A$4:$F$4,0))*INDEX('Mapping cadres'!$B$1:$Z$616,MATCH($B274, 'Mapping cadres'!$B$1:$B$616,0), MATCH(AW$32,'Mapping cadres'!$B$1:$Z$1,0))</f>
        <v>0</v>
      </c>
      <c r="AX274" s="226">
        <f>INDEX('Uganda workforce data - raw'!$A$4:$F$619,MATCH($B274, 'Uganda workforce data - raw'!$B$4:$B$619,0), MATCH("Filled Female",'Uganda workforce data - raw'!$A$4:$F$4,0))*INDEX('Mapping cadres'!$B$1:$Z$616,MATCH($B274, 'Mapping cadres'!$B$1:$B$616,0), MATCH(AX$32,'Mapping cadres'!$B$1:$Z$1,0))</f>
        <v>0</v>
      </c>
      <c r="AY274" s="226">
        <f t="shared" si="77"/>
        <v>0</v>
      </c>
      <c r="AZ274" s="226">
        <f t="shared" si="78"/>
        <v>0</v>
      </c>
      <c r="BA274" s="226">
        <f t="shared" si="79"/>
        <v>34</v>
      </c>
      <c r="BB274" s="226">
        <f t="shared" si="80"/>
        <v>0</v>
      </c>
      <c r="BC274" s="226">
        <f t="shared" si="81"/>
        <v>0</v>
      </c>
      <c r="BD274" s="226">
        <f t="shared" si="82"/>
        <v>0</v>
      </c>
      <c r="BE274" s="226">
        <f t="shared" si="83"/>
        <v>0</v>
      </c>
      <c r="BF274" s="226">
        <f t="shared" si="84"/>
        <v>0</v>
      </c>
      <c r="BG274" s="226">
        <f t="shared" si="85"/>
        <v>0</v>
      </c>
      <c r="BH274" s="226">
        <f t="shared" si="86"/>
        <v>0</v>
      </c>
      <c r="BI274" s="226">
        <f t="shared" si="87"/>
        <v>0</v>
      </c>
      <c r="BJ274" s="226">
        <f t="shared" si="88"/>
        <v>0</v>
      </c>
      <c r="BK274" s="226">
        <f t="shared" si="89"/>
        <v>0</v>
      </c>
      <c r="BL274" s="226">
        <f t="shared" si="90"/>
        <v>0</v>
      </c>
      <c r="BM274" s="226">
        <f t="shared" si="91"/>
        <v>0</v>
      </c>
      <c r="BN274" s="226">
        <f t="shared" si="92"/>
        <v>0</v>
      </c>
      <c r="BO274" s="226">
        <f t="shared" si="93"/>
        <v>0</v>
      </c>
      <c r="BP274" s="226">
        <f t="shared" si="94"/>
        <v>0</v>
      </c>
      <c r="BQ274" s="226">
        <f t="shared" si="95"/>
        <v>0</v>
      </c>
      <c r="BR274" s="226">
        <f t="shared" si="96"/>
        <v>0</v>
      </c>
      <c r="BS274" s="226">
        <f t="shared" si="97"/>
        <v>0</v>
      </c>
      <c r="BT274" s="226">
        <f t="shared" si="98"/>
        <v>0</v>
      </c>
      <c r="BU274" s="226">
        <f t="shared" si="99"/>
        <v>0</v>
      </c>
      <c r="BV274" s="226">
        <f t="shared" si="100"/>
        <v>0</v>
      </c>
    </row>
    <row r="275" spans="1:74">
      <c r="A275" s="226">
        <v>243</v>
      </c>
      <c r="B275" s="226" t="s">
        <v>1547</v>
      </c>
      <c r="C275" s="226">
        <f>INDEX('Uganda workforce data - raw'!$A$4:$F$619,MATCH($B275, 'Uganda workforce data - raw'!$B$4:$B$619,0), MATCH("Filled Male",'Uganda workforce data - raw'!$A$4:$F$4,0))*INDEX('Mapping cadres'!$B$1:$Z$616,MATCH($B275, 'Mapping cadres'!$B$1:$B$616,0), MATCH(C$32,'Mapping cadres'!$B$1:$Z$1,0))</f>
        <v>1</v>
      </c>
      <c r="D275" s="226">
        <f>INDEX('Uganda workforce data - raw'!$A$4:$F$619,MATCH($B275, 'Uganda workforce data - raw'!$B$4:$B$619,0), MATCH("Filled Male",'Uganda workforce data - raw'!$A$4:$F$4,0))*INDEX('Mapping cadres'!$B$1:$Z$616,MATCH($B275, 'Mapping cadres'!$B$1:$B$616,0), MATCH(D$32,'Mapping cadres'!$B$1:$Z$1,0))</f>
        <v>0</v>
      </c>
      <c r="E275" s="226">
        <f>INDEX('Uganda workforce data - raw'!$A$4:$F$619,MATCH($B275, 'Uganda workforce data - raw'!$B$4:$B$619,0), MATCH("Filled Male",'Uganda workforce data - raw'!$A$4:$F$4,0))*INDEX('Mapping cadres'!$B$1:$Z$616,MATCH($B275, 'Mapping cadres'!$B$1:$B$616,0), MATCH(E$32,'Mapping cadres'!$B$1:$Z$1,0))</f>
        <v>0</v>
      </c>
      <c r="F275" s="226">
        <f>INDEX('Uganda workforce data - raw'!$A$4:$F$619,MATCH($B275, 'Uganda workforce data - raw'!$B$4:$B$619,0), MATCH("Filled Male",'Uganda workforce data - raw'!$A$4:$F$4,0))*INDEX('Mapping cadres'!$B$1:$Z$616,MATCH($B275, 'Mapping cadres'!$B$1:$B$616,0), MATCH(F$32,'Mapping cadres'!$B$1:$Z$1,0))</f>
        <v>0</v>
      </c>
      <c r="G275" s="226">
        <f>INDEX('Uganda workforce data - raw'!$A$4:$F$619,MATCH($B275, 'Uganda workforce data - raw'!$B$4:$B$619,0), MATCH("Filled Male",'Uganda workforce data - raw'!$A$4:$F$4,0))*INDEX('Mapping cadres'!$B$1:$Z$616,MATCH($B275, 'Mapping cadres'!$B$1:$B$616,0), MATCH(G$32,'Mapping cadres'!$B$1:$Z$1,0))</f>
        <v>0</v>
      </c>
      <c r="H275" s="226">
        <f>INDEX('Uganda workforce data - raw'!$A$4:$F$619,MATCH($B275, 'Uganda workforce data - raw'!$B$4:$B$619,0), MATCH("Filled Male",'Uganda workforce data - raw'!$A$4:$F$4,0))*INDEX('Mapping cadres'!$B$1:$Z$616,MATCH($B275, 'Mapping cadres'!$B$1:$B$616,0), MATCH(H$32,'Mapping cadres'!$B$1:$Z$1,0))</f>
        <v>0</v>
      </c>
      <c r="I275" s="226">
        <f>INDEX('Uganda workforce data - raw'!$A$4:$F$619,MATCH($B275, 'Uganda workforce data - raw'!$B$4:$B$619,0), MATCH("Filled Male",'Uganda workforce data - raw'!$A$4:$F$4,0))*INDEX('Mapping cadres'!$B$1:$Z$616,MATCH($B275, 'Mapping cadres'!$B$1:$B$616,0), MATCH(I$32,'Mapping cadres'!$B$1:$Z$1,0))</f>
        <v>0</v>
      </c>
      <c r="J275" s="226">
        <f>INDEX('Uganda workforce data - raw'!$A$4:$F$619,MATCH($B275, 'Uganda workforce data - raw'!$B$4:$B$619,0), MATCH("Filled Male",'Uganda workforce data - raw'!$A$4:$F$4,0))*INDEX('Mapping cadres'!$B$1:$Z$616,MATCH($B275, 'Mapping cadres'!$B$1:$B$616,0), MATCH(J$32,'Mapping cadres'!$B$1:$Z$1,0))</f>
        <v>0</v>
      </c>
      <c r="K275" s="226">
        <f>INDEX('Uganda workforce data - raw'!$A$4:$F$619,MATCH($B275, 'Uganda workforce data - raw'!$B$4:$B$619,0), MATCH("Filled Male",'Uganda workforce data - raw'!$A$4:$F$4,0))*INDEX('Mapping cadres'!$B$1:$Z$616,MATCH($B275, 'Mapping cadres'!$B$1:$B$616,0), MATCH(K$32,'Mapping cadres'!$B$1:$Z$1,0))</f>
        <v>0</v>
      </c>
      <c r="L275" s="226">
        <f>INDEX('Uganda workforce data - raw'!$A$4:$F$619,MATCH($B275, 'Uganda workforce data - raw'!$B$4:$B$619,0), MATCH("Filled Male",'Uganda workforce data - raw'!$A$4:$F$4,0))*INDEX('Mapping cadres'!$B$1:$Z$616,MATCH($B275, 'Mapping cadres'!$B$1:$B$616,0), MATCH(L$32,'Mapping cadres'!$B$1:$Z$1,0))</f>
        <v>0</v>
      </c>
      <c r="M275" s="226">
        <f>INDEX('Uganda workforce data - raw'!$A$4:$F$619,MATCH($B275, 'Uganda workforce data - raw'!$B$4:$B$619,0), MATCH("Filled Male",'Uganda workforce data - raw'!$A$4:$F$4,0))*INDEX('Mapping cadres'!$B$1:$Z$616,MATCH($B275, 'Mapping cadres'!$B$1:$B$616,0), MATCH(M$32,'Mapping cadres'!$B$1:$Z$1,0))</f>
        <v>0</v>
      </c>
      <c r="N275" s="226">
        <f>INDEX('Uganda workforce data - raw'!$A$4:$F$619,MATCH($B275, 'Uganda workforce data - raw'!$B$4:$B$619,0), MATCH("Filled Male",'Uganda workforce data - raw'!$A$4:$F$4,0))*INDEX('Mapping cadres'!$B$1:$Z$616,MATCH($B275, 'Mapping cadres'!$B$1:$B$616,0), MATCH(N$32,'Mapping cadres'!$B$1:$Z$1,0))</f>
        <v>0</v>
      </c>
      <c r="O275" s="226">
        <f>INDEX('Uganda workforce data - raw'!$A$4:$F$619,MATCH($B275, 'Uganda workforce data - raw'!$B$4:$B$619,0), MATCH("Filled Male",'Uganda workforce data - raw'!$A$4:$F$4,0))*INDEX('Mapping cadres'!$B$1:$Z$616,MATCH($B275, 'Mapping cadres'!$B$1:$B$616,0), MATCH(O$32,'Mapping cadres'!$B$1:$Z$1,0))</f>
        <v>0</v>
      </c>
      <c r="P275" s="226">
        <f>INDEX('Uganda workforce data - raw'!$A$4:$F$619,MATCH($B275, 'Uganda workforce data - raw'!$B$4:$B$619,0), MATCH("Filled Male",'Uganda workforce data - raw'!$A$4:$F$4,0))*INDEX('Mapping cadres'!$B$1:$Z$616,MATCH($B275, 'Mapping cadres'!$B$1:$B$616,0), MATCH(P$32,'Mapping cadres'!$B$1:$Z$1,0))</f>
        <v>0</v>
      </c>
      <c r="Q275" s="226">
        <f>INDEX('Uganda workforce data - raw'!$A$4:$F$619,MATCH($B275, 'Uganda workforce data - raw'!$B$4:$B$619,0), MATCH("Filled Male",'Uganda workforce data - raw'!$A$4:$F$4,0))*INDEX('Mapping cadres'!$B$1:$Z$616,MATCH($B275, 'Mapping cadres'!$B$1:$B$616,0), MATCH(Q$32,'Mapping cadres'!$B$1:$Z$1,0))</f>
        <v>0</v>
      </c>
      <c r="R275" s="226">
        <f>INDEX('Uganda workforce data - raw'!$A$4:$F$619,MATCH($B275, 'Uganda workforce data - raw'!$B$4:$B$619,0), MATCH("Filled Male",'Uganda workforce data - raw'!$A$4:$F$4,0))*INDEX('Mapping cadres'!$B$1:$Z$616,MATCH($B275, 'Mapping cadres'!$B$1:$B$616,0), MATCH(R$32,'Mapping cadres'!$B$1:$Z$1,0))</f>
        <v>0</v>
      </c>
      <c r="S275" s="226">
        <f>INDEX('Uganda workforce data - raw'!$A$4:$F$619,MATCH($B275, 'Uganda workforce data - raw'!$B$4:$B$619,0), MATCH("Filled Male",'Uganda workforce data - raw'!$A$4:$F$4,0))*INDEX('Mapping cadres'!$B$1:$Z$616,MATCH($B275, 'Mapping cadres'!$B$1:$B$616,0), MATCH(S$32,'Mapping cadres'!$B$1:$Z$1,0))</f>
        <v>0</v>
      </c>
      <c r="T275" s="226">
        <f>INDEX('Uganda workforce data - raw'!$A$4:$F$619,MATCH($B275, 'Uganda workforce data - raw'!$B$4:$B$619,0), MATCH("Filled Male",'Uganda workforce data - raw'!$A$4:$F$4,0))*INDEX('Mapping cadres'!$B$1:$Z$616,MATCH($B275, 'Mapping cadres'!$B$1:$B$616,0), MATCH(T$32,'Mapping cadres'!$B$1:$Z$1,0))</f>
        <v>0</v>
      </c>
      <c r="U275" s="226">
        <f>INDEX('Uganda workforce data - raw'!$A$4:$F$619,MATCH($B275, 'Uganda workforce data - raw'!$B$4:$B$619,0), MATCH("Filled Male",'Uganda workforce data - raw'!$A$4:$F$4,0))*INDEX('Mapping cadres'!$B$1:$Z$616,MATCH($B275, 'Mapping cadres'!$B$1:$B$616,0), MATCH(U$32,'Mapping cadres'!$B$1:$Z$1,0))</f>
        <v>0</v>
      </c>
      <c r="V275" s="226">
        <f>INDEX('Uganda workforce data - raw'!$A$4:$F$619,MATCH($B275, 'Uganda workforce data - raw'!$B$4:$B$619,0), MATCH("Filled Male",'Uganda workforce data - raw'!$A$4:$F$4,0))*INDEX('Mapping cadres'!$B$1:$Z$616,MATCH($B275, 'Mapping cadres'!$B$1:$B$616,0), MATCH(V$32,'Mapping cadres'!$B$1:$Z$1,0))</f>
        <v>0</v>
      </c>
      <c r="W275" s="226">
        <f>INDEX('Uganda workforce data - raw'!$A$4:$F$619,MATCH($B275, 'Uganda workforce data - raw'!$B$4:$B$619,0), MATCH("Filled Male",'Uganda workforce data - raw'!$A$4:$F$4,0))*INDEX('Mapping cadres'!$B$1:$Z$616,MATCH($B275, 'Mapping cadres'!$B$1:$B$616,0), MATCH(W$32,'Mapping cadres'!$B$1:$Z$1,0))</f>
        <v>0</v>
      </c>
      <c r="X275" s="226">
        <f>INDEX('Uganda workforce data - raw'!$A$4:$F$619,MATCH($B275, 'Uganda workforce data - raw'!$B$4:$B$619,0), MATCH("Filled Male",'Uganda workforce data - raw'!$A$4:$F$4,0))*INDEX('Mapping cadres'!$B$1:$Z$616,MATCH($B275, 'Mapping cadres'!$B$1:$B$616,0), MATCH(X$32,'Mapping cadres'!$B$1:$Z$1,0))</f>
        <v>0</v>
      </c>
      <c r="Y275" s="226">
        <f>INDEX('Uganda workforce data - raw'!$A$4:$F$619,MATCH($B275, 'Uganda workforce data - raw'!$B$4:$B$619,0), MATCH("Filled Male",'Uganda workforce data - raw'!$A$4:$F$4,0))*INDEX('Mapping cadres'!$B$1:$Z$616,MATCH($B275, 'Mapping cadres'!$B$1:$B$616,0), MATCH(Y$32,'Mapping cadres'!$B$1:$Z$1,0))</f>
        <v>0</v>
      </c>
      <c r="Z275" s="226">
        <f>INDEX('Uganda workforce data - raw'!$A$4:$F$619,MATCH($B275, 'Uganda workforce data - raw'!$B$4:$B$619,0), MATCH("Filled Male",'Uganda workforce data - raw'!$A$4:$F$4,0))*INDEX('Mapping cadres'!$B$1:$Z$616,MATCH($B275, 'Mapping cadres'!$B$1:$B$616,0), MATCH(Z$32,'Mapping cadres'!$B$1:$Z$1,0))</f>
        <v>0</v>
      </c>
      <c r="AA275" s="226">
        <f>INDEX('Uganda workforce data - raw'!$A$4:$F$619,MATCH($B275, 'Uganda workforce data - raw'!$B$4:$B$619,0), MATCH("Filled Female",'Uganda workforce data - raw'!$A$4:$F$4,0))*INDEX('Mapping cadres'!$B$1:$Z$616,MATCH($B275, 'Mapping cadres'!$B$1:$B$616,0), MATCH(AA$32,'Mapping cadres'!$B$1:$Z$1,0))</f>
        <v>0</v>
      </c>
      <c r="AB275" s="226">
        <f>INDEX('Uganda workforce data - raw'!$A$4:$F$619,MATCH($B275, 'Uganda workforce data - raw'!$B$4:$B$619,0), MATCH("Filled Female",'Uganda workforce data - raw'!$A$4:$F$4,0))*INDEX('Mapping cadres'!$B$1:$Z$616,MATCH($B275, 'Mapping cadres'!$B$1:$B$616,0), MATCH(AB$32,'Mapping cadres'!$B$1:$Z$1,0))</f>
        <v>0</v>
      </c>
      <c r="AC275" s="226">
        <f>INDEX('Uganda workforce data - raw'!$A$4:$F$619,MATCH($B275, 'Uganda workforce data - raw'!$B$4:$B$619,0), MATCH("Filled Female",'Uganda workforce data - raw'!$A$4:$F$4,0))*INDEX('Mapping cadres'!$B$1:$Z$616,MATCH($B275, 'Mapping cadres'!$B$1:$B$616,0), MATCH(AC$32,'Mapping cadres'!$B$1:$Z$1,0))</f>
        <v>0</v>
      </c>
      <c r="AD275" s="226">
        <f>INDEX('Uganda workforce data - raw'!$A$4:$F$619,MATCH($B275, 'Uganda workforce data - raw'!$B$4:$B$619,0), MATCH("Filled Female",'Uganda workforce data - raw'!$A$4:$F$4,0))*INDEX('Mapping cadres'!$B$1:$Z$616,MATCH($B275, 'Mapping cadres'!$B$1:$B$616,0), MATCH(AD$32,'Mapping cadres'!$B$1:$Z$1,0))</f>
        <v>0</v>
      </c>
      <c r="AE275" s="226">
        <f>INDEX('Uganda workforce data - raw'!$A$4:$F$619,MATCH($B275, 'Uganda workforce data - raw'!$B$4:$B$619,0), MATCH("Filled Female",'Uganda workforce data - raw'!$A$4:$F$4,0))*INDEX('Mapping cadres'!$B$1:$Z$616,MATCH($B275, 'Mapping cadres'!$B$1:$B$616,0), MATCH(AE$32,'Mapping cadres'!$B$1:$Z$1,0))</f>
        <v>0</v>
      </c>
      <c r="AF275" s="226">
        <f>INDEX('Uganda workforce data - raw'!$A$4:$F$619,MATCH($B275, 'Uganda workforce data - raw'!$B$4:$B$619,0), MATCH("Filled Female",'Uganda workforce data - raw'!$A$4:$F$4,0))*INDEX('Mapping cadres'!$B$1:$Z$616,MATCH($B275, 'Mapping cadres'!$B$1:$B$616,0), MATCH(AF$32,'Mapping cadres'!$B$1:$Z$1,0))</f>
        <v>0</v>
      </c>
      <c r="AG275" s="226">
        <f>INDEX('Uganda workforce data - raw'!$A$4:$F$619,MATCH($B275, 'Uganda workforce data - raw'!$B$4:$B$619,0), MATCH("Filled Female",'Uganda workforce data - raw'!$A$4:$F$4,0))*INDEX('Mapping cadres'!$B$1:$Z$616,MATCH($B275, 'Mapping cadres'!$B$1:$B$616,0), MATCH(AG$32,'Mapping cadres'!$B$1:$Z$1,0))</f>
        <v>0</v>
      </c>
      <c r="AH275" s="226">
        <f>INDEX('Uganda workforce data - raw'!$A$4:$F$619,MATCH($B275, 'Uganda workforce data - raw'!$B$4:$B$619,0), MATCH("Filled Female",'Uganda workforce data - raw'!$A$4:$F$4,0))*INDEX('Mapping cadres'!$B$1:$Z$616,MATCH($B275, 'Mapping cadres'!$B$1:$B$616,0), MATCH(AH$32,'Mapping cadres'!$B$1:$Z$1,0))</f>
        <v>0</v>
      </c>
      <c r="AI275" s="226">
        <f>INDEX('Uganda workforce data - raw'!$A$4:$F$619,MATCH($B275, 'Uganda workforce data - raw'!$B$4:$B$619,0), MATCH("Filled Female",'Uganda workforce data - raw'!$A$4:$F$4,0))*INDEX('Mapping cadres'!$B$1:$Z$616,MATCH($B275, 'Mapping cadres'!$B$1:$B$616,0), MATCH(AI$32,'Mapping cadres'!$B$1:$Z$1,0))</f>
        <v>0</v>
      </c>
      <c r="AJ275" s="226">
        <f>INDEX('Uganda workforce data - raw'!$A$4:$F$619,MATCH($B275, 'Uganda workforce data - raw'!$B$4:$B$619,0), MATCH("Filled Female",'Uganda workforce data - raw'!$A$4:$F$4,0))*INDEX('Mapping cadres'!$B$1:$Z$616,MATCH($B275, 'Mapping cadres'!$B$1:$B$616,0), MATCH(AJ$32,'Mapping cadres'!$B$1:$Z$1,0))</f>
        <v>0</v>
      </c>
      <c r="AK275" s="226">
        <f>INDEX('Uganda workforce data - raw'!$A$4:$F$619,MATCH($B275, 'Uganda workforce data - raw'!$B$4:$B$619,0), MATCH("Filled Female",'Uganda workforce data - raw'!$A$4:$F$4,0))*INDEX('Mapping cadres'!$B$1:$Z$616,MATCH($B275, 'Mapping cadres'!$B$1:$B$616,0), MATCH(AK$32,'Mapping cadres'!$B$1:$Z$1,0))</f>
        <v>0</v>
      </c>
      <c r="AL275" s="226">
        <f>INDEX('Uganda workforce data - raw'!$A$4:$F$619,MATCH($B275, 'Uganda workforce data - raw'!$B$4:$B$619,0), MATCH("Filled Female",'Uganda workforce data - raw'!$A$4:$F$4,0))*INDEX('Mapping cadres'!$B$1:$Z$616,MATCH($B275, 'Mapping cadres'!$B$1:$B$616,0), MATCH(AL$32,'Mapping cadres'!$B$1:$Z$1,0))</f>
        <v>0</v>
      </c>
      <c r="AM275" s="226">
        <f>INDEX('Uganda workforce data - raw'!$A$4:$F$619,MATCH($B275, 'Uganda workforce data - raw'!$B$4:$B$619,0), MATCH("Filled Female",'Uganda workforce data - raw'!$A$4:$F$4,0))*INDEX('Mapping cadres'!$B$1:$Z$616,MATCH($B275, 'Mapping cadres'!$B$1:$B$616,0), MATCH(AM$32,'Mapping cadres'!$B$1:$Z$1,0))</f>
        <v>0</v>
      </c>
      <c r="AN275" s="226">
        <f>INDEX('Uganda workforce data - raw'!$A$4:$F$619,MATCH($B275, 'Uganda workforce data - raw'!$B$4:$B$619,0), MATCH("Filled Female",'Uganda workforce data - raw'!$A$4:$F$4,0))*INDEX('Mapping cadres'!$B$1:$Z$616,MATCH($B275, 'Mapping cadres'!$B$1:$B$616,0), MATCH(AN$32,'Mapping cadres'!$B$1:$Z$1,0))</f>
        <v>0</v>
      </c>
      <c r="AO275" s="226">
        <f>INDEX('Uganda workforce data - raw'!$A$4:$F$619,MATCH($B275, 'Uganda workforce data - raw'!$B$4:$B$619,0), MATCH("Filled Female",'Uganda workforce data - raw'!$A$4:$F$4,0))*INDEX('Mapping cadres'!$B$1:$Z$616,MATCH($B275, 'Mapping cadres'!$B$1:$B$616,0), MATCH(AO$32,'Mapping cadres'!$B$1:$Z$1,0))</f>
        <v>0</v>
      </c>
      <c r="AP275" s="226">
        <f>INDEX('Uganda workforce data - raw'!$A$4:$F$619,MATCH($B275, 'Uganda workforce data - raw'!$B$4:$B$619,0), MATCH("Filled Female",'Uganda workforce data - raw'!$A$4:$F$4,0))*INDEX('Mapping cadres'!$B$1:$Z$616,MATCH($B275, 'Mapping cadres'!$B$1:$B$616,0), MATCH(AP$32,'Mapping cadres'!$B$1:$Z$1,0))</f>
        <v>0</v>
      </c>
      <c r="AQ275" s="226">
        <f>INDEX('Uganda workforce data - raw'!$A$4:$F$619,MATCH($B275, 'Uganda workforce data - raw'!$B$4:$B$619,0), MATCH("Filled Female",'Uganda workforce data - raw'!$A$4:$F$4,0))*INDEX('Mapping cadres'!$B$1:$Z$616,MATCH($B275, 'Mapping cadres'!$B$1:$B$616,0), MATCH(AQ$32,'Mapping cadres'!$B$1:$Z$1,0))</f>
        <v>0</v>
      </c>
      <c r="AR275" s="226">
        <f>INDEX('Uganda workforce data - raw'!$A$4:$F$619,MATCH($B275, 'Uganda workforce data - raw'!$B$4:$B$619,0), MATCH("Filled Female",'Uganda workforce data - raw'!$A$4:$F$4,0))*INDEX('Mapping cadres'!$B$1:$Z$616,MATCH($B275, 'Mapping cadres'!$B$1:$B$616,0), MATCH(AR$32,'Mapping cadres'!$B$1:$Z$1,0))</f>
        <v>0</v>
      </c>
      <c r="AS275" s="226">
        <f>INDEX('Uganda workforce data - raw'!$A$4:$F$619,MATCH($B275, 'Uganda workforce data - raw'!$B$4:$B$619,0), MATCH("Filled Female",'Uganda workforce data - raw'!$A$4:$F$4,0))*INDEX('Mapping cadres'!$B$1:$Z$616,MATCH($B275, 'Mapping cadres'!$B$1:$B$616,0), MATCH(AS$32,'Mapping cadres'!$B$1:$Z$1,0))</f>
        <v>0</v>
      </c>
      <c r="AT275" s="226">
        <f>INDEX('Uganda workforce data - raw'!$A$4:$F$619,MATCH($B275, 'Uganda workforce data - raw'!$B$4:$B$619,0), MATCH("Filled Female",'Uganda workforce data - raw'!$A$4:$F$4,0))*INDEX('Mapping cadres'!$B$1:$Z$616,MATCH($B275, 'Mapping cadres'!$B$1:$B$616,0), MATCH(AT$32,'Mapping cadres'!$B$1:$Z$1,0))</f>
        <v>0</v>
      </c>
      <c r="AU275" s="226">
        <f>INDEX('Uganda workforce data - raw'!$A$4:$F$619,MATCH($B275, 'Uganda workforce data - raw'!$B$4:$B$619,0), MATCH("Filled Female",'Uganda workforce data - raw'!$A$4:$F$4,0))*INDEX('Mapping cadres'!$B$1:$Z$616,MATCH($B275, 'Mapping cadres'!$B$1:$B$616,0), MATCH(AU$32,'Mapping cadres'!$B$1:$Z$1,0))</f>
        <v>0</v>
      </c>
      <c r="AV275" s="226">
        <f>INDEX('Uganda workforce data - raw'!$A$4:$F$619,MATCH($B275, 'Uganda workforce data - raw'!$B$4:$B$619,0), MATCH("Filled Female",'Uganda workforce data - raw'!$A$4:$F$4,0))*INDEX('Mapping cadres'!$B$1:$Z$616,MATCH($B275, 'Mapping cadres'!$B$1:$B$616,0), MATCH(AV$32,'Mapping cadres'!$B$1:$Z$1,0))</f>
        <v>0</v>
      </c>
      <c r="AW275" s="226">
        <f>INDEX('Uganda workforce data - raw'!$A$4:$F$619,MATCH($B275, 'Uganda workforce data - raw'!$B$4:$B$619,0), MATCH("Filled Female",'Uganda workforce data - raw'!$A$4:$F$4,0))*INDEX('Mapping cadres'!$B$1:$Z$616,MATCH($B275, 'Mapping cadres'!$B$1:$B$616,0), MATCH(AW$32,'Mapping cadres'!$B$1:$Z$1,0))</f>
        <v>0</v>
      </c>
      <c r="AX275" s="226">
        <f>INDEX('Uganda workforce data - raw'!$A$4:$F$619,MATCH($B275, 'Uganda workforce data - raw'!$B$4:$B$619,0), MATCH("Filled Female",'Uganda workforce data - raw'!$A$4:$F$4,0))*INDEX('Mapping cadres'!$B$1:$Z$616,MATCH($B275, 'Mapping cadres'!$B$1:$B$616,0), MATCH(AX$32,'Mapping cadres'!$B$1:$Z$1,0))</f>
        <v>0</v>
      </c>
      <c r="AY275" s="226">
        <f t="shared" si="77"/>
        <v>1</v>
      </c>
      <c r="AZ275" s="226">
        <f t="shared" si="78"/>
        <v>0</v>
      </c>
      <c r="BA275" s="226">
        <f t="shared" si="79"/>
        <v>0</v>
      </c>
      <c r="BB275" s="226">
        <f t="shared" si="80"/>
        <v>0</v>
      </c>
      <c r="BC275" s="226">
        <f t="shared" si="81"/>
        <v>0</v>
      </c>
      <c r="BD275" s="226">
        <f t="shared" si="82"/>
        <v>0</v>
      </c>
      <c r="BE275" s="226">
        <f t="shared" si="83"/>
        <v>0</v>
      </c>
      <c r="BF275" s="226">
        <f t="shared" si="84"/>
        <v>0</v>
      </c>
      <c r="BG275" s="226">
        <f t="shared" si="85"/>
        <v>0</v>
      </c>
      <c r="BH275" s="226">
        <f t="shared" si="86"/>
        <v>0</v>
      </c>
      <c r="BI275" s="226">
        <f t="shared" si="87"/>
        <v>0</v>
      </c>
      <c r="BJ275" s="226">
        <f t="shared" si="88"/>
        <v>0</v>
      </c>
      <c r="BK275" s="226">
        <f t="shared" si="89"/>
        <v>0</v>
      </c>
      <c r="BL275" s="226">
        <f t="shared" si="90"/>
        <v>0</v>
      </c>
      <c r="BM275" s="226">
        <f t="shared" si="91"/>
        <v>0</v>
      </c>
      <c r="BN275" s="226">
        <f t="shared" si="92"/>
        <v>0</v>
      </c>
      <c r="BO275" s="226">
        <f t="shared" si="93"/>
        <v>0</v>
      </c>
      <c r="BP275" s="226">
        <f t="shared" si="94"/>
        <v>0</v>
      </c>
      <c r="BQ275" s="226">
        <f t="shared" si="95"/>
        <v>0</v>
      </c>
      <c r="BR275" s="226">
        <f t="shared" si="96"/>
        <v>0</v>
      </c>
      <c r="BS275" s="226">
        <f t="shared" si="97"/>
        <v>0</v>
      </c>
      <c r="BT275" s="226">
        <f t="shared" si="98"/>
        <v>0</v>
      </c>
      <c r="BU275" s="226">
        <f t="shared" si="99"/>
        <v>0</v>
      </c>
      <c r="BV275" s="226">
        <f t="shared" si="100"/>
        <v>0</v>
      </c>
    </row>
    <row r="276" spans="1:74">
      <c r="A276" s="226">
        <v>244</v>
      </c>
      <c r="B276" s="226" t="s">
        <v>1548</v>
      </c>
      <c r="C276" s="226">
        <f>INDEX('Uganda workforce data - raw'!$A$4:$F$619,MATCH($B276, 'Uganda workforce data - raw'!$B$4:$B$619,0), MATCH("Filled Male",'Uganda workforce data - raw'!$A$4:$F$4,0))*INDEX('Mapping cadres'!$B$1:$Z$616,MATCH($B276, 'Mapping cadres'!$B$1:$B$616,0), MATCH(C$32,'Mapping cadres'!$B$1:$Z$1,0))</f>
        <v>0</v>
      </c>
      <c r="D276" s="226">
        <f>INDEX('Uganda workforce data - raw'!$A$4:$F$619,MATCH($B276, 'Uganda workforce data - raw'!$B$4:$B$619,0), MATCH("Filled Male",'Uganda workforce data - raw'!$A$4:$F$4,0))*INDEX('Mapping cadres'!$B$1:$Z$616,MATCH($B276, 'Mapping cadres'!$B$1:$B$616,0), MATCH(D$32,'Mapping cadres'!$B$1:$Z$1,0))</f>
        <v>0</v>
      </c>
      <c r="E276" s="226">
        <f>INDEX('Uganda workforce data - raw'!$A$4:$F$619,MATCH($B276, 'Uganda workforce data - raw'!$B$4:$B$619,0), MATCH("Filled Male",'Uganda workforce data - raw'!$A$4:$F$4,0))*INDEX('Mapping cadres'!$B$1:$Z$616,MATCH($B276, 'Mapping cadres'!$B$1:$B$616,0), MATCH(E$32,'Mapping cadres'!$B$1:$Z$1,0))</f>
        <v>0</v>
      </c>
      <c r="F276" s="226">
        <f>INDEX('Uganda workforce data - raw'!$A$4:$F$619,MATCH($B276, 'Uganda workforce data - raw'!$B$4:$B$619,0), MATCH("Filled Male",'Uganda workforce data - raw'!$A$4:$F$4,0))*INDEX('Mapping cadres'!$B$1:$Z$616,MATCH($B276, 'Mapping cadres'!$B$1:$B$616,0), MATCH(F$32,'Mapping cadres'!$B$1:$Z$1,0))</f>
        <v>0</v>
      </c>
      <c r="G276" s="226">
        <f>INDEX('Uganda workforce data - raw'!$A$4:$F$619,MATCH($B276, 'Uganda workforce data - raw'!$B$4:$B$619,0), MATCH("Filled Male",'Uganda workforce data - raw'!$A$4:$F$4,0))*INDEX('Mapping cadres'!$B$1:$Z$616,MATCH($B276, 'Mapping cadres'!$B$1:$B$616,0), MATCH(G$32,'Mapping cadres'!$B$1:$Z$1,0))</f>
        <v>0</v>
      </c>
      <c r="H276" s="226">
        <f>INDEX('Uganda workforce data - raw'!$A$4:$F$619,MATCH($B276, 'Uganda workforce data - raw'!$B$4:$B$619,0), MATCH("Filled Male",'Uganda workforce data - raw'!$A$4:$F$4,0))*INDEX('Mapping cadres'!$B$1:$Z$616,MATCH($B276, 'Mapping cadres'!$B$1:$B$616,0), MATCH(H$32,'Mapping cadres'!$B$1:$Z$1,0))</f>
        <v>0</v>
      </c>
      <c r="I276" s="226">
        <f>INDEX('Uganda workforce data - raw'!$A$4:$F$619,MATCH($B276, 'Uganda workforce data - raw'!$B$4:$B$619,0), MATCH("Filled Male",'Uganda workforce data - raw'!$A$4:$F$4,0))*INDEX('Mapping cadres'!$B$1:$Z$616,MATCH($B276, 'Mapping cadres'!$B$1:$B$616,0), MATCH(I$32,'Mapping cadres'!$B$1:$Z$1,0))</f>
        <v>0</v>
      </c>
      <c r="J276" s="226">
        <f>INDEX('Uganda workforce data - raw'!$A$4:$F$619,MATCH($B276, 'Uganda workforce data - raw'!$B$4:$B$619,0), MATCH("Filled Male",'Uganda workforce data - raw'!$A$4:$F$4,0))*INDEX('Mapping cadres'!$B$1:$Z$616,MATCH($B276, 'Mapping cadres'!$B$1:$B$616,0), MATCH(J$32,'Mapping cadres'!$B$1:$Z$1,0))</f>
        <v>0</v>
      </c>
      <c r="K276" s="226">
        <f>INDEX('Uganda workforce data - raw'!$A$4:$F$619,MATCH($B276, 'Uganda workforce data - raw'!$B$4:$B$619,0), MATCH("Filled Male",'Uganda workforce data - raw'!$A$4:$F$4,0))*INDEX('Mapping cadres'!$B$1:$Z$616,MATCH($B276, 'Mapping cadres'!$B$1:$B$616,0), MATCH(K$32,'Mapping cadres'!$B$1:$Z$1,0))</f>
        <v>0</v>
      </c>
      <c r="L276" s="226">
        <f>INDEX('Uganda workforce data - raw'!$A$4:$F$619,MATCH($B276, 'Uganda workforce data - raw'!$B$4:$B$619,0), MATCH("Filled Male",'Uganda workforce data - raw'!$A$4:$F$4,0))*INDEX('Mapping cadres'!$B$1:$Z$616,MATCH($B276, 'Mapping cadres'!$B$1:$B$616,0), MATCH(L$32,'Mapping cadres'!$B$1:$Z$1,0))</f>
        <v>0</v>
      </c>
      <c r="M276" s="226">
        <f>INDEX('Uganda workforce data - raw'!$A$4:$F$619,MATCH($B276, 'Uganda workforce data - raw'!$B$4:$B$619,0), MATCH("Filled Male",'Uganda workforce data - raw'!$A$4:$F$4,0))*INDEX('Mapping cadres'!$B$1:$Z$616,MATCH($B276, 'Mapping cadres'!$B$1:$B$616,0), MATCH(M$32,'Mapping cadres'!$B$1:$Z$1,0))</f>
        <v>0</v>
      </c>
      <c r="N276" s="226">
        <f>INDEX('Uganda workforce data - raw'!$A$4:$F$619,MATCH($B276, 'Uganda workforce data - raw'!$B$4:$B$619,0), MATCH("Filled Male",'Uganda workforce data - raw'!$A$4:$F$4,0))*INDEX('Mapping cadres'!$B$1:$Z$616,MATCH($B276, 'Mapping cadres'!$B$1:$B$616,0), MATCH(N$32,'Mapping cadres'!$B$1:$Z$1,0))</f>
        <v>0</v>
      </c>
      <c r="O276" s="226">
        <f>INDEX('Uganda workforce data - raw'!$A$4:$F$619,MATCH($B276, 'Uganda workforce data - raw'!$B$4:$B$619,0), MATCH("Filled Male",'Uganda workforce data - raw'!$A$4:$F$4,0))*INDEX('Mapping cadres'!$B$1:$Z$616,MATCH($B276, 'Mapping cadres'!$B$1:$B$616,0), MATCH(O$32,'Mapping cadres'!$B$1:$Z$1,0))</f>
        <v>0</v>
      </c>
      <c r="P276" s="226">
        <f>INDEX('Uganda workforce data - raw'!$A$4:$F$619,MATCH($B276, 'Uganda workforce data - raw'!$B$4:$B$619,0), MATCH("Filled Male",'Uganda workforce data - raw'!$A$4:$F$4,0))*INDEX('Mapping cadres'!$B$1:$Z$616,MATCH($B276, 'Mapping cadres'!$B$1:$B$616,0), MATCH(P$32,'Mapping cadres'!$B$1:$Z$1,0))</f>
        <v>0</v>
      </c>
      <c r="Q276" s="226">
        <f>INDEX('Uganda workforce data - raw'!$A$4:$F$619,MATCH($B276, 'Uganda workforce data - raw'!$B$4:$B$619,0), MATCH("Filled Male",'Uganda workforce data - raw'!$A$4:$F$4,0))*INDEX('Mapping cadres'!$B$1:$Z$616,MATCH($B276, 'Mapping cadres'!$B$1:$B$616,0), MATCH(Q$32,'Mapping cadres'!$B$1:$Z$1,0))</f>
        <v>0</v>
      </c>
      <c r="R276" s="226">
        <f>INDEX('Uganda workforce data - raw'!$A$4:$F$619,MATCH($B276, 'Uganda workforce data - raw'!$B$4:$B$619,0), MATCH("Filled Male",'Uganda workforce data - raw'!$A$4:$F$4,0))*INDEX('Mapping cadres'!$B$1:$Z$616,MATCH($B276, 'Mapping cadres'!$B$1:$B$616,0), MATCH(R$32,'Mapping cadres'!$B$1:$Z$1,0))</f>
        <v>0</v>
      </c>
      <c r="S276" s="226">
        <f>INDEX('Uganda workforce data - raw'!$A$4:$F$619,MATCH($B276, 'Uganda workforce data - raw'!$B$4:$B$619,0), MATCH("Filled Male",'Uganda workforce data - raw'!$A$4:$F$4,0))*INDEX('Mapping cadres'!$B$1:$Z$616,MATCH($B276, 'Mapping cadres'!$B$1:$B$616,0), MATCH(S$32,'Mapping cadres'!$B$1:$Z$1,0))</f>
        <v>0</v>
      </c>
      <c r="T276" s="226">
        <f>INDEX('Uganda workforce data - raw'!$A$4:$F$619,MATCH($B276, 'Uganda workforce data - raw'!$B$4:$B$619,0), MATCH("Filled Male",'Uganda workforce data - raw'!$A$4:$F$4,0))*INDEX('Mapping cadres'!$B$1:$Z$616,MATCH($B276, 'Mapping cadres'!$B$1:$B$616,0), MATCH(T$32,'Mapping cadres'!$B$1:$Z$1,0))</f>
        <v>0</v>
      </c>
      <c r="U276" s="226">
        <f>INDEX('Uganda workforce data - raw'!$A$4:$F$619,MATCH($B276, 'Uganda workforce data - raw'!$B$4:$B$619,0), MATCH("Filled Male",'Uganda workforce data - raw'!$A$4:$F$4,0))*INDEX('Mapping cadres'!$B$1:$Z$616,MATCH($B276, 'Mapping cadres'!$B$1:$B$616,0), MATCH(U$32,'Mapping cadres'!$B$1:$Z$1,0))</f>
        <v>0</v>
      </c>
      <c r="V276" s="226">
        <f>INDEX('Uganda workforce data - raw'!$A$4:$F$619,MATCH($B276, 'Uganda workforce data - raw'!$B$4:$B$619,0), MATCH("Filled Male",'Uganda workforce data - raw'!$A$4:$F$4,0))*INDEX('Mapping cadres'!$B$1:$Z$616,MATCH($B276, 'Mapping cadres'!$B$1:$B$616,0), MATCH(V$32,'Mapping cadres'!$B$1:$Z$1,0))</f>
        <v>0</v>
      </c>
      <c r="W276" s="226">
        <f>INDEX('Uganda workforce data - raw'!$A$4:$F$619,MATCH($B276, 'Uganda workforce data - raw'!$B$4:$B$619,0), MATCH("Filled Male",'Uganda workforce data - raw'!$A$4:$F$4,0))*INDEX('Mapping cadres'!$B$1:$Z$616,MATCH($B276, 'Mapping cadres'!$B$1:$B$616,0), MATCH(W$32,'Mapping cadres'!$B$1:$Z$1,0))</f>
        <v>0</v>
      </c>
      <c r="X276" s="226">
        <f>INDEX('Uganda workforce data - raw'!$A$4:$F$619,MATCH($B276, 'Uganda workforce data - raw'!$B$4:$B$619,0), MATCH("Filled Male",'Uganda workforce data - raw'!$A$4:$F$4,0))*INDEX('Mapping cadres'!$B$1:$Z$616,MATCH($B276, 'Mapping cadres'!$B$1:$B$616,0), MATCH(X$32,'Mapping cadres'!$B$1:$Z$1,0))</f>
        <v>0</v>
      </c>
      <c r="Y276" s="226">
        <f>INDEX('Uganda workforce data - raw'!$A$4:$F$619,MATCH($B276, 'Uganda workforce data - raw'!$B$4:$B$619,0), MATCH("Filled Male",'Uganda workforce data - raw'!$A$4:$F$4,0))*INDEX('Mapping cadres'!$B$1:$Z$616,MATCH($B276, 'Mapping cadres'!$B$1:$B$616,0), MATCH(Y$32,'Mapping cadres'!$B$1:$Z$1,0))</f>
        <v>0</v>
      </c>
      <c r="Z276" s="226">
        <f>INDEX('Uganda workforce data - raw'!$A$4:$F$619,MATCH($B276, 'Uganda workforce data - raw'!$B$4:$B$619,0), MATCH("Filled Male",'Uganda workforce data - raw'!$A$4:$F$4,0))*INDEX('Mapping cadres'!$B$1:$Z$616,MATCH($B276, 'Mapping cadres'!$B$1:$B$616,0), MATCH(Z$32,'Mapping cadres'!$B$1:$Z$1,0))</f>
        <v>0</v>
      </c>
      <c r="AA276" s="226">
        <f>INDEX('Uganda workforce data - raw'!$A$4:$F$619,MATCH($B276, 'Uganda workforce data - raw'!$B$4:$B$619,0), MATCH("Filled Female",'Uganda workforce data - raw'!$A$4:$F$4,0))*INDEX('Mapping cadres'!$B$1:$Z$616,MATCH($B276, 'Mapping cadres'!$B$1:$B$616,0), MATCH(AA$32,'Mapping cadres'!$B$1:$Z$1,0))</f>
        <v>1</v>
      </c>
      <c r="AB276" s="226">
        <f>INDEX('Uganda workforce data - raw'!$A$4:$F$619,MATCH($B276, 'Uganda workforce data - raw'!$B$4:$B$619,0), MATCH("Filled Female",'Uganda workforce data - raw'!$A$4:$F$4,0))*INDEX('Mapping cadres'!$B$1:$Z$616,MATCH($B276, 'Mapping cadres'!$B$1:$B$616,0), MATCH(AB$32,'Mapping cadres'!$B$1:$Z$1,0))</f>
        <v>0</v>
      </c>
      <c r="AC276" s="226">
        <f>INDEX('Uganda workforce data - raw'!$A$4:$F$619,MATCH($B276, 'Uganda workforce data - raw'!$B$4:$B$619,0), MATCH("Filled Female",'Uganda workforce data - raw'!$A$4:$F$4,0))*INDEX('Mapping cadres'!$B$1:$Z$616,MATCH($B276, 'Mapping cadres'!$B$1:$B$616,0), MATCH(AC$32,'Mapping cadres'!$B$1:$Z$1,0))</f>
        <v>0</v>
      </c>
      <c r="AD276" s="226">
        <f>INDEX('Uganda workforce data - raw'!$A$4:$F$619,MATCH($B276, 'Uganda workforce data - raw'!$B$4:$B$619,0), MATCH("Filled Female",'Uganda workforce data - raw'!$A$4:$F$4,0))*INDEX('Mapping cadres'!$B$1:$Z$616,MATCH($B276, 'Mapping cadres'!$B$1:$B$616,0), MATCH(AD$32,'Mapping cadres'!$B$1:$Z$1,0))</f>
        <v>0</v>
      </c>
      <c r="AE276" s="226">
        <f>INDEX('Uganda workforce data - raw'!$A$4:$F$619,MATCH($B276, 'Uganda workforce data - raw'!$B$4:$B$619,0), MATCH("Filled Female",'Uganda workforce data - raw'!$A$4:$F$4,0))*INDEX('Mapping cadres'!$B$1:$Z$616,MATCH($B276, 'Mapping cadres'!$B$1:$B$616,0), MATCH(AE$32,'Mapping cadres'!$B$1:$Z$1,0))</f>
        <v>0</v>
      </c>
      <c r="AF276" s="226">
        <f>INDEX('Uganda workforce data - raw'!$A$4:$F$619,MATCH($B276, 'Uganda workforce data - raw'!$B$4:$B$619,0), MATCH("Filled Female",'Uganda workforce data - raw'!$A$4:$F$4,0))*INDEX('Mapping cadres'!$B$1:$Z$616,MATCH($B276, 'Mapping cadres'!$B$1:$B$616,0), MATCH(AF$32,'Mapping cadres'!$B$1:$Z$1,0))</f>
        <v>0</v>
      </c>
      <c r="AG276" s="226">
        <f>INDEX('Uganda workforce data - raw'!$A$4:$F$619,MATCH($B276, 'Uganda workforce data - raw'!$B$4:$B$619,0), MATCH("Filled Female",'Uganda workforce data - raw'!$A$4:$F$4,0))*INDEX('Mapping cadres'!$B$1:$Z$616,MATCH($B276, 'Mapping cadres'!$B$1:$B$616,0), MATCH(AG$32,'Mapping cadres'!$B$1:$Z$1,0))</f>
        <v>0</v>
      </c>
      <c r="AH276" s="226">
        <f>INDEX('Uganda workforce data - raw'!$A$4:$F$619,MATCH($B276, 'Uganda workforce data - raw'!$B$4:$B$619,0), MATCH("Filled Female",'Uganda workforce data - raw'!$A$4:$F$4,0))*INDEX('Mapping cadres'!$B$1:$Z$616,MATCH($B276, 'Mapping cadres'!$B$1:$B$616,0), MATCH(AH$32,'Mapping cadres'!$B$1:$Z$1,0))</f>
        <v>0</v>
      </c>
      <c r="AI276" s="226">
        <f>INDEX('Uganda workforce data - raw'!$A$4:$F$619,MATCH($B276, 'Uganda workforce data - raw'!$B$4:$B$619,0), MATCH("Filled Female",'Uganda workforce data - raw'!$A$4:$F$4,0))*INDEX('Mapping cadres'!$B$1:$Z$616,MATCH($B276, 'Mapping cadres'!$B$1:$B$616,0), MATCH(AI$32,'Mapping cadres'!$B$1:$Z$1,0))</f>
        <v>0</v>
      </c>
      <c r="AJ276" s="226">
        <f>INDEX('Uganda workforce data - raw'!$A$4:$F$619,MATCH($B276, 'Uganda workforce data - raw'!$B$4:$B$619,0), MATCH("Filled Female",'Uganda workforce data - raw'!$A$4:$F$4,0))*INDEX('Mapping cadres'!$B$1:$Z$616,MATCH($B276, 'Mapping cadres'!$B$1:$B$616,0), MATCH(AJ$32,'Mapping cadres'!$B$1:$Z$1,0))</f>
        <v>0</v>
      </c>
      <c r="AK276" s="226">
        <f>INDEX('Uganda workforce data - raw'!$A$4:$F$619,MATCH($B276, 'Uganda workforce data - raw'!$B$4:$B$619,0), MATCH("Filled Female",'Uganda workforce data - raw'!$A$4:$F$4,0))*INDEX('Mapping cadres'!$B$1:$Z$616,MATCH($B276, 'Mapping cadres'!$B$1:$B$616,0), MATCH(AK$32,'Mapping cadres'!$B$1:$Z$1,0))</f>
        <v>0</v>
      </c>
      <c r="AL276" s="226">
        <f>INDEX('Uganda workforce data - raw'!$A$4:$F$619,MATCH($B276, 'Uganda workforce data - raw'!$B$4:$B$619,0), MATCH("Filled Female",'Uganda workforce data - raw'!$A$4:$F$4,0))*INDEX('Mapping cadres'!$B$1:$Z$616,MATCH($B276, 'Mapping cadres'!$B$1:$B$616,0), MATCH(AL$32,'Mapping cadres'!$B$1:$Z$1,0))</f>
        <v>0</v>
      </c>
      <c r="AM276" s="226">
        <f>INDEX('Uganda workforce data - raw'!$A$4:$F$619,MATCH($B276, 'Uganda workforce data - raw'!$B$4:$B$619,0), MATCH("Filled Female",'Uganda workforce data - raw'!$A$4:$F$4,0))*INDEX('Mapping cadres'!$B$1:$Z$616,MATCH($B276, 'Mapping cadres'!$B$1:$B$616,0), MATCH(AM$32,'Mapping cadres'!$B$1:$Z$1,0))</f>
        <v>0</v>
      </c>
      <c r="AN276" s="226">
        <f>INDEX('Uganda workforce data - raw'!$A$4:$F$619,MATCH($B276, 'Uganda workforce data - raw'!$B$4:$B$619,0), MATCH("Filled Female",'Uganda workforce data - raw'!$A$4:$F$4,0))*INDEX('Mapping cadres'!$B$1:$Z$616,MATCH($B276, 'Mapping cadres'!$B$1:$B$616,0), MATCH(AN$32,'Mapping cadres'!$B$1:$Z$1,0))</f>
        <v>0</v>
      </c>
      <c r="AO276" s="226">
        <f>INDEX('Uganda workforce data - raw'!$A$4:$F$619,MATCH($B276, 'Uganda workforce data - raw'!$B$4:$B$619,0), MATCH("Filled Female",'Uganda workforce data - raw'!$A$4:$F$4,0))*INDEX('Mapping cadres'!$B$1:$Z$616,MATCH($B276, 'Mapping cadres'!$B$1:$B$616,0), MATCH(AO$32,'Mapping cadres'!$B$1:$Z$1,0))</f>
        <v>0</v>
      </c>
      <c r="AP276" s="226">
        <f>INDEX('Uganda workforce data - raw'!$A$4:$F$619,MATCH($B276, 'Uganda workforce data - raw'!$B$4:$B$619,0), MATCH("Filled Female",'Uganda workforce data - raw'!$A$4:$F$4,0))*INDEX('Mapping cadres'!$B$1:$Z$616,MATCH($B276, 'Mapping cadres'!$B$1:$B$616,0), MATCH(AP$32,'Mapping cadres'!$B$1:$Z$1,0))</f>
        <v>0</v>
      </c>
      <c r="AQ276" s="226">
        <f>INDEX('Uganda workforce data - raw'!$A$4:$F$619,MATCH($B276, 'Uganda workforce data - raw'!$B$4:$B$619,0), MATCH("Filled Female",'Uganda workforce data - raw'!$A$4:$F$4,0))*INDEX('Mapping cadres'!$B$1:$Z$616,MATCH($B276, 'Mapping cadres'!$B$1:$B$616,0), MATCH(AQ$32,'Mapping cadres'!$B$1:$Z$1,0))</f>
        <v>0</v>
      </c>
      <c r="AR276" s="226">
        <f>INDEX('Uganda workforce data - raw'!$A$4:$F$619,MATCH($B276, 'Uganda workforce data - raw'!$B$4:$B$619,0), MATCH("Filled Female",'Uganda workforce data - raw'!$A$4:$F$4,0))*INDEX('Mapping cadres'!$B$1:$Z$616,MATCH($B276, 'Mapping cadres'!$B$1:$B$616,0), MATCH(AR$32,'Mapping cadres'!$B$1:$Z$1,0))</f>
        <v>0</v>
      </c>
      <c r="AS276" s="226">
        <f>INDEX('Uganda workforce data - raw'!$A$4:$F$619,MATCH($B276, 'Uganda workforce data - raw'!$B$4:$B$619,0), MATCH("Filled Female",'Uganda workforce data - raw'!$A$4:$F$4,0))*INDEX('Mapping cadres'!$B$1:$Z$616,MATCH($B276, 'Mapping cadres'!$B$1:$B$616,0), MATCH(AS$32,'Mapping cadres'!$B$1:$Z$1,0))</f>
        <v>0</v>
      </c>
      <c r="AT276" s="226">
        <f>INDEX('Uganda workforce data - raw'!$A$4:$F$619,MATCH($B276, 'Uganda workforce data - raw'!$B$4:$B$619,0), MATCH("Filled Female",'Uganda workforce data - raw'!$A$4:$F$4,0))*INDEX('Mapping cadres'!$B$1:$Z$616,MATCH($B276, 'Mapping cadres'!$B$1:$B$616,0), MATCH(AT$32,'Mapping cadres'!$B$1:$Z$1,0))</f>
        <v>0</v>
      </c>
      <c r="AU276" s="226">
        <f>INDEX('Uganda workforce data - raw'!$A$4:$F$619,MATCH($B276, 'Uganda workforce data - raw'!$B$4:$B$619,0), MATCH("Filled Female",'Uganda workforce data - raw'!$A$4:$F$4,0))*INDEX('Mapping cadres'!$B$1:$Z$616,MATCH($B276, 'Mapping cadres'!$B$1:$B$616,0), MATCH(AU$32,'Mapping cadres'!$B$1:$Z$1,0))</f>
        <v>0</v>
      </c>
      <c r="AV276" s="226">
        <f>INDEX('Uganda workforce data - raw'!$A$4:$F$619,MATCH($B276, 'Uganda workforce data - raw'!$B$4:$B$619,0), MATCH("Filled Female",'Uganda workforce data - raw'!$A$4:$F$4,0))*INDEX('Mapping cadres'!$B$1:$Z$616,MATCH($B276, 'Mapping cadres'!$B$1:$B$616,0), MATCH(AV$32,'Mapping cadres'!$B$1:$Z$1,0))</f>
        <v>0</v>
      </c>
      <c r="AW276" s="226">
        <f>INDEX('Uganda workforce data - raw'!$A$4:$F$619,MATCH($B276, 'Uganda workforce data - raw'!$B$4:$B$619,0), MATCH("Filled Female",'Uganda workforce data - raw'!$A$4:$F$4,0))*INDEX('Mapping cadres'!$B$1:$Z$616,MATCH($B276, 'Mapping cadres'!$B$1:$B$616,0), MATCH(AW$32,'Mapping cadres'!$B$1:$Z$1,0))</f>
        <v>0</v>
      </c>
      <c r="AX276" s="226">
        <f>INDEX('Uganda workforce data - raw'!$A$4:$F$619,MATCH($B276, 'Uganda workforce data - raw'!$B$4:$B$619,0), MATCH("Filled Female",'Uganda workforce data - raw'!$A$4:$F$4,0))*INDEX('Mapping cadres'!$B$1:$Z$616,MATCH($B276, 'Mapping cadres'!$B$1:$B$616,0), MATCH(AX$32,'Mapping cadres'!$B$1:$Z$1,0))</f>
        <v>0</v>
      </c>
      <c r="AY276" s="226">
        <f t="shared" si="77"/>
        <v>1</v>
      </c>
      <c r="AZ276" s="226">
        <f t="shared" si="78"/>
        <v>0</v>
      </c>
      <c r="BA276" s="226">
        <f t="shared" si="79"/>
        <v>0</v>
      </c>
      <c r="BB276" s="226">
        <f t="shared" si="80"/>
        <v>0</v>
      </c>
      <c r="BC276" s="226">
        <f t="shared" si="81"/>
        <v>0</v>
      </c>
      <c r="BD276" s="226">
        <f t="shared" si="82"/>
        <v>0</v>
      </c>
      <c r="BE276" s="226">
        <f t="shared" si="83"/>
        <v>0</v>
      </c>
      <c r="BF276" s="226">
        <f t="shared" si="84"/>
        <v>0</v>
      </c>
      <c r="BG276" s="226">
        <f t="shared" si="85"/>
        <v>0</v>
      </c>
      <c r="BH276" s="226">
        <f t="shared" si="86"/>
        <v>0</v>
      </c>
      <c r="BI276" s="226">
        <f t="shared" si="87"/>
        <v>0</v>
      </c>
      <c r="BJ276" s="226">
        <f t="shared" si="88"/>
        <v>0</v>
      </c>
      <c r="BK276" s="226">
        <f t="shared" si="89"/>
        <v>0</v>
      </c>
      <c r="BL276" s="226">
        <f t="shared" si="90"/>
        <v>0</v>
      </c>
      <c r="BM276" s="226">
        <f t="shared" si="91"/>
        <v>0</v>
      </c>
      <c r="BN276" s="226">
        <f t="shared" si="92"/>
        <v>0</v>
      </c>
      <c r="BO276" s="226">
        <f t="shared" si="93"/>
        <v>0</v>
      </c>
      <c r="BP276" s="226">
        <f t="shared" si="94"/>
        <v>0</v>
      </c>
      <c r="BQ276" s="226">
        <f t="shared" si="95"/>
        <v>0</v>
      </c>
      <c r="BR276" s="226">
        <f t="shared" si="96"/>
        <v>0</v>
      </c>
      <c r="BS276" s="226">
        <f t="shared" si="97"/>
        <v>0</v>
      </c>
      <c r="BT276" s="226">
        <f t="shared" si="98"/>
        <v>0</v>
      </c>
      <c r="BU276" s="226">
        <f t="shared" si="99"/>
        <v>0</v>
      </c>
      <c r="BV276" s="226">
        <f t="shared" si="100"/>
        <v>0</v>
      </c>
    </row>
    <row r="277" spans="1:74">
      <c r="A277" s="226">
        <v>245</v>
      </c>
      <c r="B277" s="226" t="s">
        <v>1549</v>
      </c>
      <c r="C277" s="226">
        <f>INDEX('Uganda workforce data - raw'!$A$4:$F$619,MATCH($B277, 'Uganda workforce data - raw'!$B$4:$B$619,0), MATCH("Filled Male",'Uganda workforce data - raw'!$A$4:$F$4,0))*INDEX('Mapping cadres'!$B$1:$Z$616,MATCH($B277, 'Mapping cadres'!$B$1:$B$616,0), MATCH(C$32,'Mapping cadres'!$B$1:$Z$1,0))</f>
        <v>0</v>
      </c>
      <c r="D277" s="226">
        <f>INDEX('Uganda workforce data - raw'!$A$4:$F$619,MATCH($B277, 'Uganda workforce data - raw'!$B$4:$B$619,0), MATCH("Filled Male",'Uganda workforce data - raw'!$A$4:$F$4,0))*INDEX('Mapping cadres'!$B$1:$Z$616,MATCH($B277, 'Mapping cadres'!$B$1:$B$616,0), MATCH(D$32,'Mapping cadres'!$B$1:$Z$1,0))</f>
        <v>0</v>
      </c>
      <c r="E277" s="226">
        <f>INDEX('Uganda workforce data - raw'!$A$4:$F$619,MATCH($B277, 'Uganda workforce data - raw'!$B$4:$B$619,0), MATCH("Filled Male",'Uganda workforce data - raw'!$A$4:$F$4,0))*INDEX('Mapping cadres'!$B$1:$Z$616,MATCH($B277, 'Mapping cadres'!$B$1:$B$616,0), MATCH(E$32,'Mapping cadres'!$B$1:$Z$1,0))</f>
        <v>0</v>
      </c>
      <c r="F277" s="226">
        <f>INDEX('Uganda workforce data - raw'!$A$4:$F$619,MATCH($B277, 'Uganda workforce data - raw'!$B$4:$B$619,0), MATCH("Filled Male",'Uganda workforce data - raw'!$A$4:$F$4,0))*INDEX('Mapping cadres'!$B$1:$Z$616,MATCH($B277, 'Mapping cadres'!$B$1:$B$616,0), MATCH(F$32,'Mapping cadres'!$B$1:$Z$1,0))</f>
        <v>0</v>
      </c>
      <c r="G277" s="226">
        <f>INDEX('Uganda workforce data - raw'!$A$4:$F$619,MATCH($B277, 'Uganda workforce data - raw'!$B$4:$B$619,0), MATCH("Filled Male",'Uganda workforce data - raw'!$A$4:$F$4,0))*INDEX('Mapping cadres'!$B$1:$Z$616,MATCH($B277, 'Mapping cadres'!$B$1:$B$616,0), MATCH(G$32,'Mapping cadres'!$B$1:$Z$1,0))</f>
        <v>0</v>
      </c>
      <c r="H277" s="226">
        <f>INDEX('Uganda workforce data - raw'!$A$4:$F$619,MATCH($B277, 'Uganda workforce data - raw'!$B$4:$B$619,0), MATCH("Filled Male",'Uganda workforce data - raw'!$A$4:$F$4,0))*INDEX('Mapping cadres'!$B$1:$Z$616,MATCH($B277, 'Mapping cadres'!$B$1:$B$616,0), MATCH(H$32,'Mapping cadres'!$B$1:$Z$1,0))</f>
        <v>0</v>
      </c>
      <c r="I277" s="226">
        <f>INDEX('Uganda workforce data - raw'!$A$4:$F$619,MATCH($B277, 'Uganda workforce data - raw'!$B$4:$B$619,0), MATCH("Filled Male",'Uganda workforce data - raw'!$A$4:$F$4,0))*INDEX('Mapping cadres'!$B$1:$Z$616,MATCH($B277, 'Mapping cadres'!$B$1:$B$616,0), MATCH(I$32,'Mapping cadres'!$B$1:$Z$1,0))</f>
        <v>0</v>
      </c>
      <c r="J277" s="226">
        <f>INDEX('Uganda workforce data - raw'!$A$4:$F$619,MATCH($B277, 'Uganda workforce data - raw'!$B$4:$B$619,0), MATCH("Filled Male",'Uganda workforce data - raw'!$A$4:$F$4,0))*INDEX('Mapping cadres'!$B$1:$Z$616,MATCH($B277, 'Mapping cadres'!$B$1:$B$616,0), MATCH(J$32,'Mapping cadres'!$B$1:$Z$1,0))</f>
        <v>0</v>
      </c>
      <c r="K277" s="226">
        <f>INDEX('Uganda workforce data - raw'!$A$4:$F$619,MATCH($B277, 'Uganda workforce data - raw'!$B$4:$B$619,0), MATCH("Filled Male",'Uganda workforce data - raw'!$A$4:$F$4,0))*INDEX('Mapping cadres'!$B$1:$Z$616,MATCH($B277, 'Mapping cadres'!$B$1:$B$616,0), MATCH(K$32,'Mapping cadres'!$B$1:$Z$1,0))</f>
        <v>0</v>
      </c>
      <c r="L277" s="226">
        <f>INDEX('Uganda workforce data - raw'!$A$4:$F$619,MATCH($B277, 'Uganda workforce data - raw'!$B$4:$B$619,0), MATCH("Filled Male",'Uganda workforce data - raw'!$A$4:$F$4,0))*INDEX('Mapping cadres'!$B$1:$Z$616,MATCH($B277, 'Mapping cadres'!$B$1:$B$616,0), MATCH(L$32,'Mapping cadres'!$B$1:$Z$1,0))</f>
        <v>0</v>
      </c>
      <c r="M277" s="226">
        <f>INDEX('Uganda workforce data - raw'!$A$4:$F$619,MATCH($B277, 'Uganda workforce data - raw'!$B$4:$B$619,0), MATCH("Filled Male",'Uganda workforce data - raw'!$A$4:$F$4,0))*INDEX('Mapping cadres'!$B$1:$Z$616,MATCH($B277, 'Mapping cadres'!$B$1:$B$616,0), MATCH(M$32,'Mapping cadres'!$B$1:$Z$1,0))</f>
        <v>0</v>
      </c>
      <c r="N277" s="226">
        <f>INDEX('Uganda workforce data - raw'!$A$4:$F$619,MATCH($B277, 'Uganda workforce data - raw'!$B$4:$B$619,0), MATCH("Filled Male",'Uganda workforce data - raw'!$A$4:$F$4,0))*INDEX('Mapping cadres'!$B$1:$Z$616,MATCH($B277, 'Mapping cadres'!$B$1:$B$616,0), MATCH(N$32,'Mapping cadres'!$B$1:$Z$1,0))</f>
        <v>2</v>
      </c>
      <c r="O277" s="226">
        <f>INDEX('Uganda workforce data - raw'!$A$4:$F$619,MATCH($B277, 'Uganda workforce data - raw'!$B$4:$B$619,0), MATCH("Filled Male",'Uganda workforce data - raw'!$A$4:$F$4,0))*INDEX('Mapping cadres'!$B$1:$Z$616,MATCH($B277, 'Mapping cadres'!$B$1:$B$616,0), MATCH(O$32,'Mapping cadres'!$B$1:$Z$1,0))</f>
        <v>0</v>
      </c>
      <c r="P277" s="226">
        <f>INDEX('Uganda workforce data - raw'!$A$4:$F$619,MATCH($B277, 'Uganda workforce data - raw'!$B$4:$B$619,0), MATCH("Filled Male",'Uganda workforce data - raw'!$A$4:$F$4,0))*INDEX('Mapping cadres'!$B$1:$Z$616,MATCH($B277, 'Mapping cadres'!$B$1:$B$616,0), MATCH(P$32,'Mapping cadres'!$B$1:$Z$1,0))</f>
        <v>0</v>
      </c>
      <c r="Q277" s="226">
        <f>INDEX('Uganda workforce data - raw'!$A$4:$F$619,MATCH($B277, 'Uganda workforce data - raw'!$B$4:$B$619,0), MATCH("Filled Male",'Uganda workforce data - raw'!$A$4:$F$4,0))*INDEX('Mapping cadres'!$B$1:$Z$616,MATCH($B277, 'Mapping cadres'!$B$1:$B$616,0), MATCH(Q$32,'Mapping cadres'!$B$1:$Z$1,0))</f>
        <v>0</v>
      </c>
      <c r="R277" s="226">
        <f>INDEX('Uganda workforce data - raw'!$A$4:$F$619,MATCH($B277, 'Uganda workforce data - raw'!$B$4:$B$619,0), MATCH("Filled Male",'Uganda workforce data - raw'!$A$4:$F$4,0))*INDEX('Mapping cadres'!$B$1:$Z$616,MATCH($B277, 'Mapping cadres'!$B$1:$B$616,0), MATCH(R$32,'Mapping cadres'!$B$1:$Z$1,0))</f>
        <v>0</v>
      </c>
      <c r="S277" s="226">
        <f>INDEX('Uganda workforce data - raw'!$A$4:$F$619,MATCH($B277, 'Uganda workforce data - raw'!$B$4:$B$619,0), MATCH("Filled Male",'Uganda workforce data - raw'!$A$4:$F$4,0))*INDEX('Mapping cadres'!$B$1:$Z$616,MATCH($B277, 'Mapping cadres'!$B$1:$B$616,0), MATCH(S$32,'Mapping cadres'!$B$1:$Z$1,0))</f>
        <v>0</v>
      </c>
      <c r="T277" s="226">
        <f>INDEX('Uganda workforce data - raw'!$A$4:$F$619,MATCH($B277, 'Uganda workforce data - raw'!$B$4:$B$619,0), MATCH("Filled Male",'Uganda workforce data - raw'!$A$4:$F$4,0))*INDEX('Mapping cadres'!$B$1:$Z$616,MATCH($B277, 'Mapping cadres'!$B$1:$B$616,0), MATCH(T$32,'Mapping cadres'!$B$1:$Z$1,0))</f>
        <v>0</v>
      </c>
      <c r="U277" s="226">
        <f>INDEX('Uganda workforce data - raw'!$A$4:$F$619,MATCH($B277, 'Uganda workforce data - raw'!$B$4:$B$619,0), MATCH("Filled Male",'Uganda workforce data - raw'!$A$4:$F$4,0))*INDEX('Mapping cadres'!$B$1:$Z$616,MATCH($B277, 'Mapping cadres'!$B$1:$B$616,0), MATCH(U$32,'Mapping cadres'!$B$1:$Z$1,0))</f>
        <v>0</v>
      </c>
      <c r="V277" s="226">
        <f>INDEX('Uganda workforce data - raw'!$A$4:$F$619,MATCH($B277, 'Uganda workforce data - raw'!$B$4:$B$619,0), MATCH("Filled Male",'Uganda workforce data - raw'!$A$4:$F$4,0))*INDEX('Mapping cadres'!$B$1:$Z$616,MATCH($B277, 'Mapping cadres'!$B$1:$B$616,0), MATCH(V$32,'Mapping cadres'!$B$1:$Z$1,0))</f>
        <v>0</v>
      </c>
      <c r="W277" s="226">
        <f>INDEX('Uganda workforce data - raw'!$A$4:$F$619,MATCH($B277, 'Uganda workforce data - raw'!$B$4:$B$619,0), MATCH("Filled Male",'Uganda workforce data - raw'!$A$4:$F$4,0))*INDEX('Mapping cadres'!$B$1:$Z$616,MATCH($B277, 'Mapping cadres'!$B$1:$B$616,0), MATCH(W$32,'Mapping cadres'!$B$1:$Z$1,0))</f>
        <v>0</v>
      </c>
      <c r="X277" s="226">
        <f>INDEX('Uganda workforce data - raw'!$A$4:$F$619,MATCH($B277, 'Uganda workforce data - raw'!$B$4:$B$619,0), MATCH("Filled Male",'Uganda workforce data - raw'!$A$4:$F$4,0))*INDEX('Mapping cadres'!$B$1:$Z$616,MATCH($B277, 'Mapping cadres'!$B$1:$B$616,0), MATCH(X$32,'Mapping cadres'!$B$1:$Z$1,0))</f>
        <v>0</v>
      </c>
      <c r="Y277" s="226">
        <f>INDEX('Uganda workforce data - raw'!$A$4:$F$619,MATCH($B277, 'Uganda workforce data - raw'!$B$4:$B$619,0), MATCH("Filled Male",'Uganda workforce data - raw'!$A$4:$F$4,0))*INDEX('Mapping cadres'!$B$1:$Z$616,MATCH($B277, 'Mapping cadres'!$B$1:$B$616,0), MATCH(Y$32,'Mapping cadres'!$B$1:$Z$1,0))</f>
        <v>0</v>
      </c>
      <c r="Z277" s="226">
        <f>INDEX('Uganda workforce data - raw'!$A$4:$F$619,MATCH($B277, 'Uganda workforce data - raw'!$B$4:$B$619,0), MATCH("Filled Male",'Uganda workforce data - raw'!$A$4:$F$4,0))*INDEX('Mapping cadres'!$B$1:$Z$616,MATCH($B277, 'Mapping cadres'!$B$1:$B$616,0), MATCH(Z$32,'Mapping cadres'!$B$1:$Z$1,0))</f>
        <v>0</v>
      </c>
      <c r="AA277" s="226">
        <f>INDEX('Uganda workforce data - raw'!$A$4:$F$619,MATCH($B277, 'Uganda workforce data - raw'!$B$4:$B$619,0), MATCH("Filled Female",'Uganda workforce data - raw'!$A$4:$F$4,0))*INDEX('Mapping cadres'!$B$1:$Z$616,MATCH($B277, 'Mapping cadres'!$B$1:$B$616,0), MATCH(AA$32,'Mapping cadres'!$B$1:$Z$1,0))</f>
        <v>0</v>
      </c>
      <c r="AB277" s="226">
        <f>INDEX('Uganda workforce data - raw'!$A$4:$F$619,MATCH($B277, 'Uganda workforce data - raw'!$B$4:$B$619,0), MATCH("Filled Female",'Uganda workforce data - raw'!$A$4:$F$4,0))*INDEX('Mapping cadres'!$B$1:$Z$616,MATCH($B277, 'Mapping cadres'!$B$1:$B$616,0), MATCH(AB$32,'Mapping cadres'!$B$1:$Z$1,0))</f>
        <v>0</v>
      </c>
      <c r="AC277" s="226">
        <f>INDEX('Uganda workforce data - raw'!$A$4:$F$619,MATCH($B277, 'Uganda workforce data - raw'!$B$4:$B$619,0), MATCH("Filled Female",'Uganda workforce data - raw'!$A$4:$F$4,0))*INDEX('Mapping cadres'!$B$1:$Z$616,MATCH($B277, 'Mapping cadres'!$B$1:$B$616,0), MATCH(AC$32,'Mapping cadres'!$B$1:$Z$1,0))</f>
        <v>0</v>
      </c>
      <c r="AD277" s="226">
        <f>INDEX('Uganda workforce data - raw'!$A$4:$F$619,MATCH($B277, 'Uganda workforce data - raw'!$B$4:$B$619,0), MATCH("Filled Female",'Uganda workforce data - raw'!$A$4:$F$4,0))*INDEX('Mapping cadres'!$B$1:$Z$616,MATCH($B277, 'Mapping cadres'!$B$1:$B$616,0), MATCH(AD$32,'Mapping cadres'!$B$1:$Z$1,0))</f>
        <v>0</v>
      </c>
      <c r="AE277" s="226">
        <f>INDEX('Uganda workforce data - raw'!$A$4:$F$619,MATCH($B277, 'Uganda workforce data - raw'!$B$4:$B$619,0), MATCH("Filled Female",'Uganda workforce data - raw'!$A$4:$F$4,0))*INDEX('Mapping cadres'!$B$1:$Z$616,MATCH($B277, 'Mapping cadres'!$B$1:$B$616,0), MATCH(AE$32,'Mapping cadres'!$B$1:$Z$1,0))</f>
        <v>0</v>
      </c>
      <c r="AF277" s="226">
        <f>INDEX('Uganda workforce data - raw'!$A$4:$F$619,MATCH($B277, 'Uganda workforce data - raw'!$B$4:$B$619,0), MATCH("Filled Female",'Uganda workforce data - raw'!$A$4:$F$4,0))*INDEX('Mapping cadres'!$B$1:$Z$616,MATCH($B277, 'Mapping cadres'!$B$1:$B$616,0), MATCH(AF$32,'Mapping cadres'!$B$1:$Z$1,0))</f>
        <v>0</v>
      </c>
      <c r="AG277" s="226">
        <f>INDEX('Uganda workforce data - raw'!$A$4:$F$619,MATCH($B277, 'Uganda workforce data - raw'!$B$4:$B$619,0), MATCH("Filled Female",'Uganda workforce data - raw'!$A$4:$F$4,0))*INDEX('Mapping cadres'!$B$1:$Z$616,MATCH($B277, 'Mapping cadres'!$B$1:$B$616,0), MATCH(AG$32,'Mapping cadres'!$B$1:$Z$1,0))</f>
        <v>0</v>
      </c>
      <c r="AH277" s="226">
        <f>INDEX('Uganda workforce data - raw'!$A$4:$F$619,MATCH($B277, 'Uganda workforce data - raw'!$B$4:$B$619,0), MATCH("Filled Female",'Uganda workforce data - raw'!$A$4:$F$4,0))*INDEX('Mapping cadres'!$B$1:$Z$616,MATCH($B277, 'Mapping cadres'!$B$1:$B$616,0), MATCH(AH$32,'Mapping cadres'!$B$1:$Z$1,0))</f>
        <v>0</v>
      </c>
      <c r="AI277" s="226">
        <f>INDEX('Uganda workforce data - raw'!$A$4:$F$619,MATCH($B277, 'Uganda workforce data - raw'!$B$4:$B$619,0), MATCH("Filled Female",'Uganda workforce data - raw'!$A$4:$F$4,0))*INDEX('Mapping cadres'!$B$1:$Z$616,MATCH($B277, 'Mapping cadres'!$B$1:$B$616,0), MATCH(AI$32,'Mapping cadres'!$B$1:$Z$1,0))</f>
        <v>0</v>
      </c>
      <c r="AJ277" s="226">
        <f>INDEX('Uganda workforce data - raw'!$A$4:$F$619,MATCH($B277, 'Uganda workforce data - raw'!$B$4:$B$619,0), MATCH("Filled Female",'Uganda workforce data - raw'!$A$4:$F$4,0))*INDEX('Mapping cadres'!$B$1:$Z$616,MATCH($B277, 'Mapping cadres'!$B$1:$B$616,0), MATCH(AJ$32,'Mapping cadres'!$B$1:$Z$1,0))</f>
        <v>0</v>
      </c>
      <c r="AK277" s="226">
        <f>INDEX('Uganda workforce data - raw'!$A$4:$F$619,MATCH($B277, 'Uganda workforce data - raw'!$B$4:$B$619,0), MATCH("Filled Female",'Uganda workforce data - raw'!$A$4:$F$4,0))*INDEX('Mapping cadres'!$B$1:$Z$616,MATCH($B277, 'Mapping cadres'!$B$1:$B$616,0), MATCH(AK$32,'Mapping cadres'!$B$1:$Z$1,0))</f>
        <v>0</v>
      </c>
      <c r="AL277" s="226">
        <f>INDEX('Uganda workforce data - raw'!$A$4:$F$619,MATCH($B277, 'Uganda workforce data - raw'!$B$4:$B$619,0), MATCH("Filled Female",'Uganda workforce data - raw'!$A$4:$F$4,0))*INDEX('Mapping cadres'!$B$1:$Z$616,MATCH($B277, 'Mapping cadres'!$B$1:$B$616,0), MATCH(AL$32,'Mapping cadres'!$B$1:$Z$1,0))</f>
        <v>2</v>
      </c>
      <c r="AM277" s="226">
        <f>INDEX('Uganda workforce data - raw'!$A$4:$F$619,MATCH($B277, 'Uganda workforce data - raw'!$B$4:$B$619,0), MATCH("Filled Female",'Uganda workforce data - raw'!$A$4:$F$4,0))*INDEX('Mapping cadres'!$B$1:$Z$616,MATCH($B277, 'Mapping cadres'!$B$1:$B$616,0), MATCH(AM$32,'Mapping cadres'!$B$1:$Z$1,0))</f>
        <v>0</v>
      </c>
      <c r="AN277" s="226">
        <f>INDEX('Uganda workforce data - raw'!$A$4:$F$619,MATCH($B277, 'Uganda workforce data - raw'!$B$4:$B$619,0), MATCH("Filled Female",'Uganda workforce data - raw'!$A$4:$F$4,0))*INDEX('Mapping cadres'!$B$1:$Z$616,MATCH($B277, 'Mapping cadres'!$B$1:$B$616,0), MATCH(AN$32,'Mapping cadres'!$B$1:$Z$1,0))</f>
        <v>0</v>
      </c>
      <c r="AO277" s="226">
        <f>INDEX('Uganda workforce data - raw'!$A$4:$F$619,MATCH($B277, 'Uganda workforce data - raw'!$B$4:$B$619,0), MATCH("Filled Female",'Uganda workforce data - raw'!$A$4:$F$4,0))*INDEX('Mapping cadres'!$B$1:$Z$616,MATCH($B277, 'Mapping cadres'!$B$1:$B$616,0), MATCH(AO$32,'Mapping cadres'!$B$1:$Z$1,0))</f>
        <v>0</v>
      </c>
      <c r="AP277" s="226">
        <f>INDEX('Uganda workforce data - raw'!$A$4:$F$619,MATCH($B277, 'Uganda workforce data - raw'!$B$4:$B$619,0), MATCH("Filled Female",'Uganda workforce data - raw'!$A$4:$F$4,0))*INDEX('Mapping cadres'!$B$1:$Z$616,MATCH($B277, 'Mapping cadres'!$B$1:$B$616,0), MATCH(AP$32,'Mapping cadres'!$B$1:$Z$1,0))</f>
        <v>0</v>
      </c>
      <c r="AQ277" s="226">
        <f>INDEX('Uganda workforce data - raw'!$A$4:$F$619,MATCH($B277, 'Uganda workforce data - raw'!$B$4:$B$619,0), MATCH("Filled Female",'Uganda workforce data - raw'!$A$4:$F$4,0))*INDEX('Mapping cadres'!$B$1:$Z$616,MATCH($B277, 'Mapping cadres'!$B$1:$B$616,0), MATCH(AQ$32,'Mapping cadres'!$B$1:$Z$1,0))</f>
        <v>0</v>
      </c>
      <c r="AR277" s="226">
        <f>INDEX('Uganda workforce data - raw'!$A$4:$F$619,MATCH($B277, 'Uganda workforce data - raw'!$B$4:$B$619,0), MATCH("Filled Female",'Uganda workforce data - raw'!$A$4:$F$4,0))*INDEX('Mapping cadres'!$B$1:$Z$616,MATCH($B277, 'Mapping cadres'!$B$1:$B$616,0), MATCH(AR$32,'Mapping cadres'!$B$1:$Z$1,0))</f>
        <v>0</v>
      </c>
      <c r="AS277" s="226">
        <f>INDEX('Uganda workforce data - raw'!$A$4:$F$619,MATCH($B277, 'Uganda workforce data - raw'!$B$4:$B$619,0), MATCH("Filled Female",'Uganda workforce data - raw'!$A$4:$F$4,0))*INDEX('Mapping cadres'!$B$1:$Z$616,MATCH($B277, 'Mapping cadres'!$B$1:$B$616,0), MATCH(AS$32,'Mapping cadres'!$B$1:$Z$1,0))</f>
        <v>0</v>
      </c>
      <c r="AT277" s="226">
        <f>INDEX('Uganda workforce data - raw'!$A$4:$F$619,MATCH($B277, 'Uganda workforce data - raw'!$B$4:$B$619,0), MATCH("Filled Female",'Uganda workforce data - raw'!$A$4:$F$4,0))*INDEX('Mapping cadres'!$B$1:$Z$616,MATCH($B277, 'Mapping cadres'!$B$1:$B$616,0), MATCH(AT$32,'Mapping cadres'!$B$1:$Z$1,0))</f>
        <v>0</v>
      </c>
      <c r="AU277" s="226">
        <f>INDEX('Uganda workforce data - raw'!$A$4:$F$619,MATCH($B277, 'Uganda workforce data - raw'!$B$4:$B$619,0), MATCH("Filled Female",'Uganda workforce data - raw'!$A$4:$F$4,0))*INDEX('Mapping cadres'!$B$1:$Z$616,MATCH($B277, 'Mapping cadres'!$B$1:$B$616,0), MATCH(AU$32,'Mapping cadres'!$B$1:$Z$1,0))</f>
        <v>0</v>
      </c>
      <c r="AV277" s="226">
        <f>INDEX('Uganda workforce data - raw'!$A$4:$F$619,MATCH($B277, 'Uganda workforce data - raw'!$B$4:$B$619,0), MATCH("Filled Female",'Uganda workforce data - raw'!$A$4:$F$4,0))*INDEX('Mapping cadres'!$B$1:$Z$616,MATCH($B277, 'Mapping cadres'!$B$1:$B$616,0), MATCH(AV$32,'Mapping cadres'!$B$1:$Z$1,0))</f>
        <v>0</v>
      </c>
      <c r="AW277" s="226">
        <f>INDEX('Uganda workforce data - raw'!$A$4:$F$619,MATCH($B277, 'Uganda workforce data - raw'!$B$4:$B$619,0), MATCH("Filled Female",'Uganda workforce data - raw'!$A$4:$F$4,0))*INDEX('Mapping cadres'!$B$1:$Z$616,MATCH($B277, 'Mapping cadres'!$B$1:$B$616,0), MATCH(AW$32,'Mapping cadres'!$B$1:$Z$1,0))</f>
        <v>0</v>
      </c>
      <c r="AX277" s="226">
        <f>INDEX('Uganda workforce data - raw'!$A$4:$F$619,MATCH($B277, 'Uganda workforce data - raw'!$B$4:$B$619,0), MATCH("Filled Female",'Uganda workforce data - raw'!$A$4:$F$4,0))*INDEX('Mapping cadres'!$B$1:$Z$616,MATCH($B277, 'Mapping cadres'!$B$1:$B$616,0), MATCH(AX$32,'Mapping cadres'!$B$1:$Z$1,0))</f>
        <v>0</v>
      </c>
      <c r="AY277" s="226">
        <f t="shared" si="77"/>
        <v>0</v>
      </c>
      <c r="AZ277" s="226">
        <f t="shared" si="78"/>
        <v>0</v>
      </c>
      <c r="BA277" s="226">
        <f t="shared" si="79"/>
        <v>0</v>
      </c>
      <c r="BB277" s="226">
        <f t="shared" si="80"/>
        <v>0</v>
      </c>
      <c r="BC277" s="226">
        <f t="shared" si="81"/>
        <v>0</v>
      </c>
      <c r="BD277" s="226">
        <f t="shared" si="82"/>
        <v>0</v>
      </c>
      <c r="BE277" s="226">
        <f t="shared" si="83"/>
        <v>0</v>
      </c>
      <c r="BF277" s="226">
        <f t="shared" si="84"/>
        <v>0</v>
      </c>
      <c r="BG277" s="226">
        <f t="shared" si="85"/>
        <v>0</v>
      </c>
      <c r="BH277" s="226">
        <f t="shared" si="86"/>
        <v>0</v>
      </c>
      <c r="BI277" s="226">
        <f t="shared" si="87"/>
        <v>0</v>
      </c>
      <c r="BJ277" s="226">
        <f t="shared" si="88"/>
        <v>4</v>
      </c>
      <c r="BK277" s="226">
        <f t="shared" si="89"/>
        <v>0</v>
      </c>
      <c r="BL277" s="226">
        <f t="shared" si="90"/>
        <v>0</v>
      </c>
      <c r="BM277" s="226">
        <f t="shared" si="91"/>
        <v>0</v>
      </c>
      <c r="BN277" s="226">
        <f t="shared" si="92"/>
        <v>0</v>
      </c>
      <c r="BO277" s="226">
        <f t="shared" si="93"/>
        <v>0</v>
      </c>
      <c r="BP277" s="226">
        <f t="shared" si="94"/>
        <v>0</v>
      </c>
      <c r="BQ277" s="226">
        <f t="shared" si="95"/>
        <v>0</v>
      </c>
      <c r="BR277" s="226">
        <f t="shared" si="96"/>
        <v>0</v>
      </c>
      <c r="BS277" s="226">
        <f t="shared" si="97"/>
        <v>0</v>
      </c>
      <c r="BT277" s="226">
        <f t="shared" si="98"/>
        <v>0</v>
      </c>
      <c r="BU277" s="226">
        <f t="shared" si="99"/>
        <v>0</v>
      </c>
      <c r="BV277" s="226">
        <f t="shared" si="100"/>
        <v>0</v>
      </c>
    </row>
    <row r="278" spans="1:74">
      <c r="A278" s="226">
        <v>246</v>
      </c>
      <c r="B278" s="226" t="s">
        <v>188</v>
      </c>
      <c r="C278" s="226">
        <f>INDEX('Uganda workforce data - raw'!$A$4:$F$619,MATCH($B278, 'Uganda workforce data - raw'!$B$4:$B$619,0), MATCH("Filled Male",'Uganda workforce data - raw'!$A$4:$F$4,0))*INDEX('Mapping cadres'!$B$1:$Z$616,MATCH($B278, 'Mapping cadres'!$B$1:$B$616,0), MATCH(C$32,'Mapping cadres'!$B$1:$Z$1,0))</f>
        <v>0</v>
      </c>
      <c r="D278" s="226">
        <f>INDEX('Uganda workforce data - raw'!$A$4:$F$619,MATCH($B278, 'Uganda workforce data - raw'!$B$4:$B$619,0), MATCH("Filled Male",'Uganda workforce data - raw'!$A$4:$F$4,0))*INDEX('Mapping cadres'!$B$1:$Z$616,MATCH($B278, 'Mapping cadres'!$B$1:$B$616,0), MATCH(D$32,'Mapping cadres'!$B$1:$Z$1,0))</f>
        <v>0</v>
      </c>
      <c r="E278" s="226">
        <f>INDEX('Uganda workforce data - raw'!$A$4:$F$619,MATCH($B278, 'Uganda workforce data - raw'!$B$4:$B$619,0), MATCH("Filled Male",'Uganda workforce data - raw'!$A$4:$F$4,0))*INDEX('Mapping cadres'!$B$1:$Z$616,MATCH($B278, 'Mapping cadres'!$B$1:$B$616,0), MATCH(E$32,'Mapping cadres'!$B$1:$Z$1,0))</f>
        <v>0</v>
      </c>
      <c r="F278" s="226">
        <f>INDEX('Uganda workforce data - raw'!$A$4:$F$619,MATCH($B278, 'Uganda workforce data - raw'!$B$4:$B$619,0), MATCH("Filled Male",'Uganda workforce data - raw'!$A$4:$F$4,0))*INDEX('Mapping cadres'!$B$1:$Z$616,MATCH($B278, 'Mapping cadres'!$B$1:$B$616,0), MATCH(F$32,'Mapping cadres'!$B$1:$Z$1,0))</f>
        <v>525</v>
      </c>
      <c r="G278" s="226">
        <f>INDEX('Uganda workforce data - raw'!$A$4:$F$619,MATCH($B278, 'Uganda workforce data - raw'!$B$4:$B$619,0), MATCH("Filled Male",'Uganda workforce data - raw'!$A$4:$F$4,0))*INDEX('Mapping cadres'!$B$1:$Z$616,MATCH($B278, 'Mapping cadres'!$B$1:$B$616,0), MATCH(G$32,'Mapping cadres'!$B$1:$Z$1,0))</f>
        <v>0</v>
      </c>
      <c r="H278" s="226">
        <f>INDEX('Uganda workforce data - raw'!$A$4:$F$619,MATCH($B278, 'Uganda workforce data - raw'!$B$4:$B$619,0), MATCH("Filled Male",'Uganda workforce data - raw'!$A$4:$F$4,0))*INDEX('Mapping cadres'!$B$1:$Z$616,MATCH($B278, 'Mapping cadres'!$B$1:$B$616,0), MATCH(H$32,'Mapping cadres'!$B$1:$Z$1,0))</f>
        <v>0</v>
      </c>
      <c r="I278" s="226">
        <f>INDEX('Uganda workforce data - raw'!$A$4:$F$619,MATCH($B278, 'Uganda workforce data - raw'!$B$4:$B$619,0), MATCH("Filled Male",'Uganda workforce data - raw'!$A$4:$F$4,0))*INDEX('Mapping cadres'!$B$1:$Z$616,MATCH($B278, 'Mapping cadres'!$B$1:$B$616,0), MATCH(I$32,'Mapping cadres'!$B$1:$Z$1,0))</f>
        <v>0</v>
      </c>
      <c r="J278" s="226">
        <f>INDEX('Uganda workforce data - raw'!$A$4:$F$619,MATCH($B278, 'Uganda workforce data - raw'!$B$4:$B$619,0), MATCH("Filled Male",'Uganda workforce data - raw'!$A$4:$F$4,0))*INDEX('Mapping cadres'!$B$1:$Z$616,MATCH($B278, 'Mapping cadres'!$B$1:$B$616,0), MATCH(J$32,'Mapping cadres'!$B$1:$Z$1,0))</f>
        <v>0</v>
      </c>
      <c r="K278" s="226">
        <f>INDEX('Uganda workforce data - raw'!$A$4:$F$619,MATCH($B278, 'Uganda workforce data - raw'!$B$4:$B$619,0), MATCH("Filled Male",'Uganda workforce data - raw'!$A$4:$F$4,0))*INDEX('Mapping cadres'!$B$1:$Z$616,MATCH($B278, 'Mapping cadres'!$B$1:$B$616,0), MATCH(K$32,'Mapping cadres'!$B$1:$Z$1,0))</f>
        <v>0</v>
      </c>
      <c r="L278" s="226">
        <f>INDEX('Uganda workforce data - raw'!$A$4:$F$619,MATCH($B278, 'Uganda workforce data - raw'!$B$4:$B$619,0), MATCH("Filled Male",'Uganda workforce data - raw'!$A$4:$F$4,0))*INDEX('Mapping cadres'!$B$1:$Z$616,MATCH($B278, 'Mapping cadres'!$B$1:$B$616,0), MATCH(L$32,'Mapping cadres'!$B$1:$Z$1,0))</f>
        <v>0</v>
      </c>
      <c r="M278" s="226">
        <f>INDEX('Uganda workforce data - raw'!$A$4:$F$619,MATCH($B278, 'Uganda workforce data - raw'!$B$4:$B$619,0), MATCH("Filled Male",'Uganda workforce data - raw'!$A$4:$F$4,0))*INDEX('Mapping cadres'!$B$1:$Z$616,MATCH($B278, 'Mapping cadres'!$B$1:$B$616,0), MATCH(M$32,'Mapping cadres'!$B$1:$Z$1,0))</f>
        <v>0</v>
      </c>
      <c r="N278" s="226">
        <f>INDEX('Uganda workforce data - raw'!$A$4:$F$619,MATCH($B278, 'Uganda workforce data - raw'!$B$4:$B$619,0), MATCH("Filled Male",'Uganda workforce data - raw'!$A$4:$F$4,0))*INDEX('Mapping cadres'!$B$1:$Z$616,MATCH($B278, 'Mapping cadres'!$B$1:$B$616,0), MATCH(N$32,'Mapping cadres'!$B$1:$Z$1,0))</f>
        <v>0</v>
      </c>
      <c r="O278" s="226">
        <f>INDEX('Uganda workforce data - raw'!$A$4:$F$619,MATCH($B278, 'Uganda workforce data - raw'!$B$4:$B$619,0), MATCH("Filled Male",'Uganda workforce data - raw'!$A$4:$F$4,0))*INDEX('Mapping cadres'!$B$1:$Z$616,MATCH($B278, 'Mapping cadres'!$B$1:$B$616,0), MATCH(O$32,'Mapping cadres'!$B$1:$Z$1,0))</f>
        <v>0</v>
      </c>
      <c r="P278" s="226">
        <f>INDEX('Uganda workforce data - raw'!$A$4:$F$619,MATCH($B278, 'Uganda workforce data - raw'!$B$4:$B$619,0), MATCH("Filled Male",'Uganda workforce data - raw'!$A$4:$F$4,0))*INDEX('Mapping cadres'!$B$1:$Z$616,MATCH($B278, 'Mapping cadres'!$B$1:$B$616,0), MATCH(P$32,'Mapping cadres'!$B$1:$Z$1,0))</f>
        <v>0</v>
      </c>
      <c r="Q278" s="226">
        <f>INDEX('Uganda workforce data - raw'!$A$4:$F$619,MATCH($B278, 'Uganda workforce data - raw'!$B$4:$B$619,0), MATCH("Filled Male",'Uganda workforce data - raw'!$A$4:$F$4,0))*INDEX('Mapping cadres'!$B$1:$Z$616,MATCH($B278, 'Mapping cadres'!$B$1:$B$616,0), MATCH(Q$32,'Mapping cadres'!$B$1:$Z$1,0))</f>
        <v>0</v>
      </c>
      <c r="R278" s="226">
        <f>INDEX('Uganda workforce data - raw'!$A$4:$F$619,MATCH($B278, 'Uganda workforce data - raw'!$B$4:$B$619,0), MATCH("Filled Male",'Uganda workforce data - raw'!$A$4:$F$4,0))*INDEX('Mapping cadres'!$B$1:$Z$616,MATCH($B278, 'Mapping cadres'!$B$1:$B$616,0), MATCH(R$32,'Mapping cadres'!$B$1:$Z$1,0))</f>
        <v>0</v>
      </c>
      <c r="S278" s="226">
        <f>INDEX('Uganda workforce data - raw'!$A$4:$F$619,MATCH($B278, 'Uganda workforce data - raw'!$B$4:$B$619,0), MATCH("Filled Male",'Uganda workforce data - raw'!$A$4:$F$4,0))*INDEX('Mapping cadres'!$B$1:$Z$616,MATCH($B278, 'Mapping cadres'!$B$1:$B$616,0), MATCH(S$32,'Mapping cadres'!$B$1:$Z$1,0))</f>
        <v>0</v>
      </c>
      <c r="T278" s="226">
        <f>INDEX('Uganda workforce data - raw'!$A$4:$F$619,MATCH($B278, 'Uganda workforce data - raw'!$B$4:$B$619,0), MATCH("Filled Male",'Uganda workforce data - raw'!$A$4:$F$4,0))*INDEX('Mapping cadres'!$B$1:$Z$616,MATCH($B278, 'Mapping cadres'!$B$1:$B$616,0), MATCH(T$32,'Mapping cadres'!$B$1:$Z$1,0))</f>
        <v>0</v>
      </c>
      <c r="U278" s="226">
        <f>INDEX('Uganda workforce data - raw'!$A$4:$F$619,MATCH($B278, 'Uganda workforce data - raw'!$B$4:$B$619,0), MATCH("Filled Male",'Uganda workforce data - raw'!$A$4:$F$4,0))*INDEX('Mapping cadres'!$B$1:$Z$616,MATCH($B278, 'Mapping cadres'!$B$1:$B$616,0), MATCH(U$32,'Mapping cadres'!$B$1:$Z$1,0))</f>
        <v>0</v>
      </c>
      <c r="V278" s="226">
        <f>INDEX('Uganda workforce data - raw'!$A$4:$F$619,MATCH($B278, 'Uganda workforce data - raw'!$B$4:$B$619,0), MATCH("Filled Male",'Uganda workforce data - raw'!$A$4:$F$4,0))*INDEX('Mapping cadres'!$B$1:$Z$616,MATCH($B278, 'Mapping cadres'!$B$1:$B$616,0), MATCH(V$32,'Mapping cadres'!$B$1:$Z$1,0))</f>
        <v>0</v>
      </c>
      <c r="W278" s="226">
        <f>INDEX('Uganda workforce data - raw'!$A$4:$F$619,MATCH($B278, 'Uganda workforce data - raw'!$B$4:$B$619,0), MATCH("Filled Male",'Uganda workforce data - raw'!$A$4:$F$4,0))*INDEX('Mapping cadres'!$B$1:$Z$616,MATCH($B278, 'Mapping cadres'!$B$1:$B$616,0), MATCH(W$32,'Mapping cadres'!$B$1:$Z$1,0))</f>
        <v>0</v>
      </c>
      <c r="X278" s="226">
        <f>INDEX('Uganda workforce data - raw'!$A$4:$F$619,MATCH($B278, 'Uganda workforce data - raw'!$B$4:$B$619,0), MATCH("Filled Male",'Uganda workforce data - raw'!$A$4:$F$4,0))*INDEX('Mapping cadres'!$B$1:$Z$616,MATCH($B278, 'Mapping cadres'!$B$1:$B$616,0), MATCH(X$32,'Mapping cadres'!$B$1:$Z$1,0))</f>
        <v>0</v>
      </c>
      <c r="Y278" s="226">
        <f>INDEX('Uganda workforce data - raw'!$A$4:$F$619,MATCH($B278, 'Uganda workforce data - raw'!$B$4:$B$619,0), MATCH("Filled Male",'Uganda workforce data - raw'!$A$4:$F$4,0))*INDEX('Mapping cadres'!$B$1:$Z$616,MATCH($B278, 'Mapping cadres'!$B$1:$B$616,0), MATCH(Y$32,'Mapping cadres'!$B$1:$Z$1,0))</f>
        <v>0</v>
      </c>
      <c r="Z278" s="226">
        <f>INDEX('Uganda workforce data - raw'!$A$4:$F$619,MATCH($B278, 'Uganda workforce data - raw'!$B$4:$B$619,0), MATCH("Filled Male",'Uganda workforce data - raw'!$A$4:$F$4,0))*INDEX('Mapping cadres'!$B$1:$Z$616,MATCH($B278, 'Mapping cadres'!$B$1:$B$616,0), MATCH(Z$32,'Mapping cadres'!$B$1:$Z$1,0))</f>
        <v>0</v>
      </c>
      <c r="AA278" s="226">
        <f>INDEX('Uganda workforce data - raw'!$A$4:$F$619,MATCH($B278, 'Uganda workforce data - raw'!$B$4:$B$619,0), MATCH("Filled Female",'Uganda workforce data - raw'!$A$4:$F$4,0))*INDEX('Mapping cadres'!$B$1:$Z$616,MATCH($B278, 'Mapping cadres'!$B$1:$B$616,0), MATCH(AA$32,'Mapping cadres'!$B$1:$Z$1,0))</f>
        <v>0</v>
      </c>
      <c r="AB278" s="226">
        <f>INDEX('Uganda workforce data - raw'!$A$4:$F$619,MATCH($B278, 'Uganda workforce data - raw'!$B$4:$B$619,0), MATCH("Filled Female",'Uganda workforce data - raw'!$A$4:$F$4,0))*INDEX('Mapping cadres'!$B$1:$Z$616,MATCH($B278, 'Mapping cadres'!$B$1:$B$616,0), MATCH(AB$32,'Mapping cadres'!$B$1:$Z$1,0))</f>
        <v>0</v>
      </c>
      <c r="AC278" s="226">
        <f>INDEX('Uganda workforce data - raw'!$A$4:$F$619,MATCH($B278, 'Uganda workforce data - raw'!$B$4:$B$619,0), MATCH("Filled Female",'Uganda workforce data - raw'!$A$4:$F$4,0))*INDEX('Mapping cadres'!$B$1:$Z$616,MATCH($B278, 'Mapping cadres'!$B$1:$B$616,0), MATCH(AC$32,'Mapping cadres'!$B$1:$Z$1,0))</f>
        <v>0</v>
      </c>
      <c r="AD278" s="226">
        <f>INDEX('Uganda workforce data - raw'!$A$4:$F$619,MATCH($B278, 'Uganda workforce data - raw'!$B$4:$B$619,0), MATCH("Filled Female",'Uganda workforce data - raw'!$A$4:$F$4,0))*INDEX('Mapping cadres'!$B$1:$Z$616,MATCH($B278, 'Mapping cadres'!$B$1:$B$616,0), MATCH(AD$32,'Mapping cadres'!$B$1:$Z$1,0))</f>
        <v>133</v>
      </c>
      <c r="AE278" s="226">
        <f>INDEX('Uganda workforce data - raw'!$A$4:$F$619,MATCH($B278, 'Uganda workforce data - raw'!$B$4:$B$619,0), MATCH("Filled Female",'Uganda workforce data - raw'!$A$4:$F$4,0))*INDEX('Mapping cadres'!$B$1:$Z$616,MATCH($B278, 'Mapping cadres'!$B$1:$B$616,0), MATCH(AE$32,'Mapping cadres'!$B$1:$Z$1,0))</f>
        <v>0</v>
      </c>
      <c r="AF278" s="226">
        <f>INDEX('Uganda workforce data - raw'!$A$4:$F$619,MATCH($B278, 'Uganda workforce data - raw'!$B$4:$B$619,0), MATCH("Filled Female",'Uganda workforce data - raw'!$A$4:$F$4,0))*INDEX('Mapping cadres'!$B$1:$Z$616,MATCH($B278, 'Mapping cadres'!$B$1:$B$616,0), MATCH(AF$32,'Mapping cadres'!$B$1:$Z$1,0))</f>
        <v>0</v>
      </c>
      <c r="AG278" s="226">
        <f>INDEX('Uganda workforce data - raw'!$A$4:$F$619,MATCH($B278, 'Uganda workforce data - raw'!$B$4:$B$619,0), MATCH("Filled Female",'Uganda workforce data - raw'!$A$4:$F$4,0))*INDEX('Mapping cadres'!$B$1:$Z$616,MATCH($B278, 'Mapping cadres'!$B$1:$B$616,0), MATCH(AG$32,'Mapping cadres'!$B$1:$Z$1,0))</f>
        <v>0</v>
      </c>
      <c r="AH278" s="226">
        <f>INDEX('Uganda workforce data - raw'!$A$4:$F$619,MATCH($B278, 'Uganda workforce data - raw'!$B$4:$B$619,0), MATCH("Filled Female",'Uganda workforce data - raw'!$A$4:$F$4,0))*INDEX('Mapping cadres'!$B$1:$Z$616,MATCH($B278, 'Mapping cadres'!$B$1:$B$616,0), MATCH(AH$32,'Mapping cadres'!$B$1:$Z$1,0))</f>
        <v>0</v>
      </c>
      <c r="AI278" s="226">
        <f>INDEX('Uganda workforce data - raw'!$A$4:$F$619,MATCH($B278, 'Uganda workforce data - raw'!$B$4:$B$619,0), MATCH("Filled Female",'Uganda workforce data - raw'!$A$4:$F$4,0))*INDEX('Mapping cadres'!$B$1:$Z$616,MATCH($B278, 'Mapping cadres'!$B$1:$B$616,0), MATCH(AI$32,'Mapping cadres'!$B$1:$Z$1,0))</f>
        <v>0</v>
      </c>
      <c r="AJ278" s="226">
        <f>INDEX('Uganda workforce data - raw'!$A$4:$F$619,MATCH($B278, 'Uganda workforce data - raw'!$B$4:$B$619,0), MATCH("Filled Female",'Uganda workforce data - raw'!$A$4:$F$4,0))*INDEX('Mapping cadres'!$B$1:$Z$616,MATCH($B278, 'Mapping cadres'!$B$1:$B$616,0), MATCH(AJ$32,'Mapping cadres'!$B$1:$Z$1,0))</f>
        <v>0</v>
      </c>
      <c r="AK278" s="226">
        <f>INDEX('Uganda workforce data - raw'!$A$4:$F$619,MATCH($B278, 'Uganda workforce data - raw'!$B$4:$B$619,0), MATCH("Filled Female",'Uganda workforce data - raw'!$A$4:$F$4,0))*INDEX('Mapping cadres'!$B$1:$Z$616,MATCH($B278, 'Mapping cadres'!$B$1:$B$616,0), MATCH(AK$32,'Mapping cadres'!$B$1:$Z$1,0))</f>
        <v>0</v>
      </c>
      <c r="AL278" s="226">
        <f>INDEX('Uganda workforce data - raw'!$A$4:$F$619,MATCH($B278, 'Uganda workforce data - raw'!$B$4:$B$619,0), MATCH("Filled Female",'Uganda workforce data - raw'!$A$4:$F$4,0))*INDEX('Mapping cadres'!$B$1:$Z$616,MATCH($B278, 'Mapping cadres'!$B$1:$B$616,0), MATCH(AL$32,'Mapping cadres'!$B$1:$Z$1,0))</f>
        <v>0</v>
      </c>
      <c r="AM278" s="226">
        <f>INDEX('Uganda workforce data - raw'!$A$4:$F$619,MATCH($B278, 'Uganda workforce data - raw'!$B$4:$B$619,0), MATCH("Filled Female",'Uganda workforce data - raw'!$A$4:$F$4,0))*INDEX('Mapping cadres'!$B$1:$Z$616,MATCH($B278, 'Mapping cadres'!$B$1:$B$616,0), MATCH(AM$32,'Mapping cadres'!$B$1:$Z$1,0))</f>
        <v>0</v>
      </c>
      <c r="AN278" s="226">
        <f>INDEX('Uganda workforce data - raw'!$A$4:$F$619,MATCH($B278, 'Uganda workforce data - raw'!$B$4:$B$619,0), MATCH("Filled Female",'Uganda workforce data - raw'!$A$4:$F$4,0))*INDEX('Mapping cadres'!$B$1:$Z$616,MATCH($B278, 'Mapping cadres'!$B$1:$B$616,0), MATCH(AN$32,'Mapping cadres'!$B$1:$Z$1,0))</f>
        <v>0</v>
      </c>
      <c r="AO278" s="226">
        <f>INDEX('Uganda workforce data - raw'!$A$4:$F$619,MATCH($B278, 'Uganda workforce data - raw'!$B$4:$B$619,0), MATCH("Filled Female",'Uganda workforce data - raw'!$A$4:$F$4,0))*INDEX('Mapping cadres'!$B$1:$Z$616,MATCH($B278, 'Mapping cadres'!$B$1:$B$616,0), MATCH(AO$32,'Mapping cadres'!$B$1:$Z$1,0))</f>
        <v>0</v>
      </c>
      <c r="AP278" s="226">
        <f>INDEX('Uganda workforce data - raw'!$A$4:$F$619,MATCH($B278, 'Uganda workforce data - raw'!$B$4:$B$619,0), MATCH("Filled Female",'Uganda workforce data - raw'!$A$4:$F$4,0))*INDEX('Mapping cadres'!$B$1:$Z$616,MATCH($B278, 'Mapping cadres'!$B$1:$B$616,0), MATCH(AP$32,'Mapping cadres'!$B$1:$Z$1,0))</f>
        <v>0</v>
      </c>
      <c r="AQ278" s="226">
        <f>INDEX('Uganda workforce data - raw'!$A$4:$F$619,MATCH($B278, 'Uganda workforce data - raw'!$B$4:$B$619,0), MATCH("Filled Female",'Uganda workforce data - raw'!$A$4:$F$4,0))*INDEX('Mapping cadres'!$B$1:$Z$616,MATCH($B278, 'Mapping cadres'!$B$1:$B$616,0), MATCH(AQ$32,'Mapping cadres'!$B$1:$Z$1,0))</f>
        <v>0</v>
      </c>
      <c r="AR278" s="226">
        <f>INDEX('Uganda workforce data - raw'!$A$4:$F$619,MATCH($B278, 'Uganda workforce data - raw'!$B$4:$B$619,0), MATCH("Filled Female",'Uganda workforce data - raw'!$A$4:$F$4,0))*INDEX('Mapping cadres'!$B$1:$Z$616,MATCH($B278, 'Mapping cadres'!$B$1:$B$616,0), MATCH(AR$32,'Mapping cadres'!$B$1:$Z$1,0))</f>
        <v>0</v>
      </c>
      <c r="AS278" s="226">
        <f>INDEX('Uganda workforce data - raw'!$A$4:$F$619,MATCH($B278, 'Uganda workforce data - raw'!$B$4:$B$619,0), MATCH("Filled Female",'Uganda workforce data - raw'!$A$4:$F$4,0))*INDEX('Mapping cadres'!$B$1:$Z$616,MATCH($B278, 'Mapping cadres'!$B$1:$B$616,0), MATCH(AS$32,'Mapping cadres'!$B$1:$Z$1,0))</f>
        <v>0</v>
      </c>
      <c r="AT278" s="226">
        <f>INDEX('Uganda workforce data - raw'!$A$4:$F$619,MATCH($B278, 'Uganda workforce data - raw'!$B$4:$B$619,0), MATCH("Filled Female",'Uganda workforce data - raw'!$A$4:$F$4,0))*INDEX('Mapping cadres'!$B$1:$Z$616,MATCH($B278, 'Mapping cadres'!$B$1:$B$616,0), MATCH(AT$32,'Mapping cadres'!$B$1:$Z$1,0))</f>
        <v>0</v>
      </c>
      <c r="AU278" s="226">
        <f>INDEX('Uganda workforce data - raw'!$A$4:$F$619,MATCH($B278, 'Uganda workforce data - raw'!$B$4:$B$619,0), MATCH("Filled Female",'Uganda workforce data - raw'!$A$4:$F$4,0))*INDEX('Mapping cadres'!$B$1:$Z$616,MATCH($B278, 'Mapping cadres'!$B$1:$B$616,0), MATCH(AU$32,'Mapping cadres'!$B$1:$Z$1,0))</f>
        <v>0</v>
      </c>
      <c r="AV278" s="226">
        <f>INDEX('Uganda workforce data - raw'!$A$4:$F$619,MATCH($B278, 'Uganda workforce data - raw'!$B$4:$B$619,0), MATCH("Filled Female",'Uganda workforce data - raw'!$A$4:$F$4,0))*INDEX('Mapping cadres'!$B$1:$Z$616,MATCH($B278, 'Mapping cadres'!$B$1:$B$616,0), MATCH(AV$32,'Mapping cadres'!$B$1:$Z$1,0))</f>
        <v>0</v>
      </c>
      <c r="AW278" s="226">
        <f>INDEX('Uganda workforce data - raw'!$A$4:$F$619,MATCH($B278, 'Uganda workforce data - raw'!$B$4:$B$619,0), MATCH("Filled Female",'Uganda workforce data - raw'!$A$4:$F$4,0))*INDEX('Mapping cadres'!$B$1:$Z$616,MATCH($B278, 'Mapping cadres'!$B$1:$B$616,0), MATCH(AW$32,'Mapping cadres'!$B$1:$Z$1,0))</f>
        <v>0</v>
      </c>
      <c r="AX278" s="226">
        <f>INDEX('Uganda workforce data - raw'!$A$4:$F$619,MATCH($B278, 'Uganda workforce data - raw'!$B$4:$B$619,0), MATCH("Filled Female",'Uganda workforce data - raw'!$A$4:$F$4,0))*INDEX('Mapping cadres'!$B$1:$Z$616,MATCH($B278, 'Mapping cadres'!$B$1:$B$616,0), MATCH(AX$32,'Mapping cadres'!$B$1:$Z$1,0))</f>
        <v>0</v>
      </c>
      <c r="AY278" s="226">
        <f t="shared" si="77"/>
        <v>0</v>
      </c>
      <c r="AZ278" s="226">
        <f t="shared" si="78"/>
        <v>0</v>
      </c>
      <c r="BA278" s="226">
        <f t="shared" si="79"/>
        <v>0</v>
      </c>
      <c r="BB278" s="226">
        <f t="shared" si="80"/>
        <v>658</v>
      </c>
      <c r="BC278" s="226">
        <f t="shared" si="81"/>
        <v>0</v>
      </c>
      <c r="BD278" s="226">
        <f t="shared" si="82"/>
        <v>0</v>
      </c>
      <c r="BE278" s="226">
        <f t="shared" si="83"/>
        <v>0</v>
      </c>
      <c r="BF278" s="226">
        <f t="shared" si="84"/>
        <v>0</v>
      </c>
      <c r="BG278" s="226">
        <f t="shared" si="85"/>
        <v>0</v>
      </c>
      <c r="BH278" s="226">
        <f t="shared" si="86"/>
        <v>0</v>
      </c>
      <c r="BI278" s="226">
        <f t="shared" si="87"/>
        <v>0</v>
      </c>
      <c r="BJ278" s="226">
        <f t="shared" si="88"/>
        <v>0</v>
      </c>
      <c r="BK278" s="226">
        <f t="shared" si="89"/>
        <v>0</v>
      </c>
      <c r="BL278" s="226">
        <f t="shared" si="90"/>
        <v>0</v>
      </c>
      <c r="BM278" s="226">
        <f t="shared" si="91"/>
        <v>0</v>
      </c>
      <c r="BN278" s="226">
        <f t="shared" si="92"/>
        <v>0</v>
      </c>
      <c r="BO278" s="226">
        <f t="shared" si="93"/>
        <v>0</v>
      </c>
      <c r="BP278" s="226">
        <f t="shared" si="94"/>
        <v>0</v>
      </c>
      <c r="BQ278" s="226">
        <f t="shared" si="95"/>
        <v>0</v>
      </c>
      <c r="BR278" s="226">
        <f t="shared" si="96"/>
        <v>0</v>
      </c>
      <c r="BS278" s="226">
        <f t="shared" si="97"/>
        <v>0</v>
      </c>
      <c r="BT278" s="226">
        <f t="shared" si="98"/>
        <v>0</v>
      </c>
      <c r="BU278" s="226">
        <f t="shared" si="99"/>
        <v>0</v>
      </c>
      <c r="BV278" s="226">
        <f t="shared" si="100"/>
        <v>0</v>
      </c>
    </row>
    <row r="279" spans="1:74">
      <c r="A279" s="226">
        <v>247</v>
      </c>
      <c r="B279" s="226" t="s">
        <v>1550</v>
      </c>
      <c r="C279" s="226">
        <f>INDEX('Uganda workforce data - raw'!$A$4:$F$619,MATCH($B279, 'Uganda workforce data - raw'!$B$4:$B$619,0), MATCH("Filled Male",'Uganda workforce data - raw'!$A$4:$F$4,0))*INDEX('Mapping cadres'!$B$1:$Z$616,MATCH($B279, 'Mapping cadres'!$B$1:$B$616,0), MATCH(C$32,'Mapping cadres'!$B$1:$Z$1,0))</f>
        <v>0</v>
      </c>
      <c r="D279" s="226">
        <f>INDEX('Uganda workforce data - raw'!$A$4:$F$619,MATCH($B279, 'Uganda workforce data - raw'!$B$4:$B$619,0), MATCH("Filled Male",'Uganda workforce data - raw'!$A$4:$F$4,0))*INDEX('Mapping cadres'!$B$1:$Z$616,MATCH($B279, 'Mapping cadres'!$B$1:$B$616,0), MATCH(D$32,'Mapping cadres'!$B$1:$Z$1,0))</f>
        <v>2</v>
      </c>
      <c r="E279" s="226">
        <f>INDEX('Uganda workforce data - raw'!$A$4:$F$619,MATCH($B279, 'Uganda workforce data - raw'!$B$4:$B$619,0), MATCH("Filled Male",'Uganda workforce data - raw'!$A$4:$F$4,0))*INDEX('Mapping cadres'!$B$1:$Z$616,MATCH($B279, 'Mapping cadres'!$B$1:$B$616,0), MATCH(E$32,'Mapping cadres'!$B$1:$Z$1,0))</f>
        <v>0</v>
      </c>
      <c r="F279" s="226">
        <f>INDEX('Uganda workforce data - raw'!$A$4:$F$619,MATCH($B279, 'Uganda workforce data - raw'!$B$4:$B$619,0), MATCH("Filled Male",'Uganda workforce data - raw'!$A$4:$F$4,0))*INDEX('Mapping cadres'!$B$1:$Z$616,MATCH($B279, 'Mapping cadres'!$B$1:$B$616,0), MATCH(F$32,'Mapping cadres'!$B$1:$Z$1,0))</f>
        <v>0</v>
      </c>
      <c r="G279" s="226">
        <f>INDEX('Uganda workforce data - raw'!$A$4:$F$619,MATCH($B279, 'Uganda workforce data - raw'!$B$4:$B$619,0), MATCH("Filled Male",'Uganda workforce data - raw'!$A$4:$F$4,0))*INDEX('Mapping cadres'!$B$1:$Z$616,MATCH($B279, 'Mapping cadres'!$B$1:$B$616,0), MATCH(G$32,'Mapping cadres'!$B$1:$Z$1,0))</f>
        <v>0</v>
      </c>
      <c r="H279" s="226">
        <f>INDEX('Uganda workforce data - raw'!$A$4:$F$619,MATCH($B279, 'Uganda workforce data - raw'!$B$4:$B$619,0), MATCH("Filled Male",'Uganda workforce data - raw'!$A$4:$F$4,0))*INDEX('Mapping cadres'!$B$1:$Z$616,MATCH($B279, 'Mapping cadres'!$B$1:$B$616,0), MATCH(H$32,'Mapping cadres'!$B$1:$Z$1,0))</f>
        <v>0</v>
      </c>
      <c r="I279" s="226">
        <f>INDEX('Uganda workforce data - raw'!$A$4:$F$619,MATCH($B279, 'Uganda workforce data - raw'!$B$4:$B$619,0), MATCH("Filled Male",'Uganda workforce data - raw'!$A$4:$F$4,0))*INDEX('Mapping cadres'!$B$1:$Z$616,MATCH($B279, 'Mapping cadres'!$B$1:$B$616,0), MATCH(I$32,'Mapping cadres'!$B$1:$Z$1,0))</f>
        <v>0</v>
      </c>
      <c r="J279" s="226">
        <f>INDEX('Uganda workforce data - raw'!$A$4:$F$619,MATCH($B279, 'Uganda workforce data - raw'!$B$4:$B$619,0), MATCH("Filled Male",'Uganda workforce data - raw'!$A$4:$F$4,0))*INDEX('Mapping cadres'!$B$1:$Z$616,MATCH($B279, 'Mapping cadres'!$B$1:$B$616,0), MATCH(J$32,'Mapping cadres'!$B$1:$Z$1,0))</f>
        <v>0</v>
      </c>
      <c r="K279" s="226">
        <f>INDEX('Uganda workforce data - raw'!$A$4:$F$619,MATCH($B279, 'Uganda workforce data - raw'!$B$4:$B$619,0), MATCH("Filled Male",'Uganda workforce data - raw'!$A$4:$F$4,0))*INDEX('Mapping cadres'!$B$1:$Z$616,MATCH($B279, 'Mapping cadres'!$B$1:$B$616,0), MATCH(K$32,'Mapping cadres'!$B$1:$Z$1,0))</f>
        <v>0</v>
      </c>
      <c r="L279" s="226">
        <f>INDEX('Uganda workforce data - raw'!$A$4:$F$619,MATCH($B279, 'Uganda workforce data - raw'!$B$4:$B$619,0), MATCH("Filled Male",'Uganda workforce data - raw'!$A$4:$F$4,0))*INDEX('Mapping cadres'!$B$1:$Z$616,MATCH($B279, 'Mapping cadres'!$B$1:$B$616,0), MATCH(L$32,'Mapping cadres'!$B$1:$Z$1,0))</f>
        <v>0</v>
      </c>
      <c r="M279" s="226">
        <f>INDEX('Uganda workforce data - raw'!$A$4:$F$619,MATCH($B279, 'Uganda workforce data - raw'!$B$4:$B$619,0), MATCH("Filled Male",'Uganda workforce data - raw'!$A$4:$F$4,0))*INDEX('Mapping cadres'!$B$1:$Z$616,MATCH($B279, 'Mapping cadres'!$B$1:$B$616,0), MATCH(M$32,'Mapping cadres'!$B$1:$Z$1,0))</f>
        <v>0</v>
      </c>
      <c r="N279" s="226">
        <f>INDEX('Uganda workforce data - raw'!$A$4:$F$619,MATCH($B279, 'Uganda workforce data - raw'!$B$4:$B$619,0), MATCH("Filled Male",'Uganda workforce data - raw'!$A$4:$F$4,0))*INDEX('Mapping cadres'!$B$1:$Z$616,MATCH($B279, 'Mapping cadres'!$B$1:$B$616,0), MATCH(N$32,'Mapping cadres'!$B$1:$Z$1,0))</f>
        <v>0</v>
      </c>
      <c r="O279" s="226">
        <f>INDEX('Uganda workforce data - raw'!$A$4:$F$619,MATCH($B279, 'Uganda workforce data - raw'!$B$4:$B$619,0), MATCH("Filled Male",'Uganda workforce data - raw'!$A$4:$F$4,0))*INDEX('Mapping cadres'!$B$1:$Z$616,MATCH($B279, 'Mapping cadres'!$B$1:$B$616,0), MATCH(O$32,'Mapping cadres'!$B$1:$Z$1,0))</f>
        <v>0</v>
      </c>
      <c r="P279" s="226">
        <f>INDEX('Uganda workforce data - raw'!$A$4:$F$619,MATCH($B279, 'Uganda workforce data - raw'!$B$4:$B$619,0), MATCH("Filled Male",'Uganda workforce data - raw'!$A$4:$F$4,0))*INDEX('Mapping cadres'!$B$1:$Z$616,MATCH($B279, 'Mapping cadres'!$B$1:$B$616,0), MATCH(P$32,'Mapping cadres'!$B$1:$Z$1,0))</f>
        <v>0</v>
      </c>
      <c r="Q279" s="226">
        <f>INDEX('Uganda workforce data - raw'!$A$4:$F$619,MATCH($B279, 'Uganda workforce data - raw'!$B$4:$B$619,0), MATCH("Filled Male",'Uganda workforce data - raw'!$A$4:$F$4,0))*INDEX('Mapping cadres'!$B$1:$Z$616,MATCH($B279, 'Mapping cadres'!$B$1:$B$616,0), MATCH(Q$32,'Mapping cadres'!$B$1:$Z$1,0))</f>
        <v>0</v>
      </c>
      <c r="R279" s="226">
        <f>INDEX('Uganda workforce data - raw'!$A$4:$F$619,MATCH($B279, 'Uganda workforce data - raw'!$B$4:$B$619,0), MATCH("Filled Male",'Uganda workforce data - raw'!$A$4:$F$4,0))*INDEX('Mapping cadres'!$B$1:$Z$616,MATCH($B279, 'Mapping cadres'!$B$1:$B$616,0), MATCH(R$32,'Mapping cadres'!$B$1:$Z$1,0))</f>
        <v>0</v>
      </c>
      <c r="S279" s="226">
        <f>INDEX('Uganda workforce data - raw'!$A$4:$F$619,MATCH($B279, 'Uganda workforce data - raw'!$B$4:$B$619,0), MATCH("Filled Male",'Uganda workforce data - raw'!$A$4:$F$4,0))*INDEX('Mapping cadres'!$B$1:$Z$616,MATCH($B279, 'Mapping cadres'!$B$1:$B$616,0), MATCH(S$32,'Mapping cadres'!$B$1:$Z$1,0))</f>
        <v>0</v>
      </c>
      <c r="T279" s="226">
        <f>INDEX('Uganda workforce data - raw'!$A$4:$F$619,MATCH($B279, 'Uganda workforce data - raw'!$B$4:$B$619,0), MATCH("Filled Male",'Uganda workforce data - raw'!$A$4:$F$4,0))*INDEX('Mapping cadres'!$B$1:$Z$616,MATCH($B279, 'Mapping cadres'!$B$1:$B$616,0), MATCH(T$32,'Mapping cadres'!$B$1:$Z$1,0))</f>
        <v>0</v>
      </c>
      <c r="U279" s="226">
        <f>INDEX('Uganda workforce data - raw'!$A$4:$F$619,MATCH($B279, 'Uganda workforce data - raw'!$B$4:$B$619,0), MATCH("Filled Male",'Uganda workforce data - raw'!$A$4:$F$4,0))*INDEX('Mapping cadres'!$B$1:$Z$616,MATCH($B279, 'Mapping cadres'!$B$1:$B$616,0), MATCH(U$32,'Mapping cadres'!$B$1:$Z$1,0))</f>
        <v>0</v>
      </c>
      <c r="V279" s="226">
        <f>INDEX('Uganda workforce data - raw'!$A$4:$F$619,MATCH($B279, 'Uganda workforce data - raw'!$B$4:$B$619,0), MATCH("Filled Male",'Uganda workforce data - raw'!$A$4:$F$4,0))*INDEX('Mapping cadres'!$B$1:$Z$616,MATCH($B279, 'Mapping cadres'!$B$1:$B$616,0), MATCH(V$32,'Mapping cadres'!$B$1:$Z$1,0))</f>
        <v>0</v>
      </c>
      <c r="W279" s="226">
        <f>INDEX('Uganda workforce data - raw'!$A$4:$F$619,MATCH($B279, 'Uganda workforce data - raw'!$B$4:$B$619,0), MATCH("Filled Male",'Uganda workforce data - raw'!$A$4:$F$4,0))*INDEX('Mapping cadres'!$B$1:$Z$616,MATCH($B279, 'Mapping cadres'!$B$1:$B$616,0), MATCH(W$32,'Mapping cadres'!$B$1:$Z$1,0))</f>
        <v>0</v>
      </c>
      <c r="X279" s="226">
        <f>INDEX('Uganda workforce data - raw'!$A$4:$F$619,MATCH($B279, 'Uganda workforce data - raw'!$B$4:$B$619,0), MATCH("Filled Male",'Uganda workforce data - raw'!$A$4:$F$4,0))*INDEX('Mapping cadres'!$B$1:$Z$616,MATCH($B279, 'Mapping cadres'!$B$1:$B$616,0), MATCH(X$32,'Mapping cadres'!$B$1:$Z$1,0))</f>
        <v>0</v>
      </c>
      <c r="Y279" s="226">
        <f>INDEX('Uganda workforce data - raw'!$A$4:$F$619,MATCH($B279, 'Uganda workforce data - raw'!$B$4:$B$619,0), MATCH("Filled Male",'Uganda workforce data - raw'!$A$4:$F$4,0))*INDEX('Mapping cadres'!$B$1:$Z$616,MATCH($B279, 'Mapping cadres'!$B$1:$B$616,0), MATCH(Y$32,'Mapping cadres'!$B$1:$Z$1,0))</f>
        <v>0</v>
      </c>
      <c r="Z279" s="226">
        <f>INDEX('Uganda workforce data - raw'!$A$4:$F$619,MATCH($B279, 'Uganda workforce data - raw'!$B$4:$B$619,0), MATCH("Filled Male",'Uganda workforce data - raw'!$A$4:$F$4,0))*INDEX('Mapping cadres'!$B$1:$Z$616,MATCH($B279, 'Mapping cadres'!$B$1:$B$616,0), MATCH(Z$32,'Mapping cadres'!$B$1:$Z$1,0))</f>
        <v>0</v>
      </c>
      <c r="AA279" s="226">
        <f>INDEX('Uganda workforce data - raw'!$A$4:$F$619,MATCH($B279, 'Uganda workforce data - raw'!$B$4:$B$619,0), MATCH("Filled Female",'Uganda workforce data - raw'!$A$4:$F$4,0))*INDEX('Mapping cadres'!$B$1:$Z$616,MATCH($B279, 'Mapping cadres'!$B$1:$B$616,0), MATCH(AA$32,'Mapping cadres'!$B$1:$Z$1,0))</f>
        <v>0</v>
      </c>
      <c r="AB279" s="226">
        <f>INDEX('Uganda workforce data - raw'!$A$4:$F$619,MATCH($B279, 'Uganda workforce data - raw'!$B$4:$B$619,0), MATCH("Filled Female",'Uganda workforce data - raw'!$A$4:$F$4,0))*INDEX('Mapping cadres'!$B$1:$Z$616,MATCH($B279, 'Mapping cadres'!$B$1:$B$616,0), MATCH(AB$32,'Mapping cadres'!$B$1:$Z$1,0))</f>
        <v>1</v>
      </c>
      <c r="AC279" s="226">
        <f>INDEX('Uganda workforce data - raw'!$A$4:$F$619,MATCH($B279, 'Uganda workforce data - raw'!$B$4:$B$619,0), MATCH("Filled Female",'Uganda workforce data - raw'!$A$4:$F$4,0))*INDEX('Mapping cadres'!$B$1:$Z$616,MATCH($B279, 'Mapping cadres'!$B$1:$B$616,0), MATCH(AC$32,'Mapping cadres'!$B$1:$Z$1,0))</f>
        <v>0</v>
      </c>
      <c r="AD279" s="226">
        <f>INDEX('Uganda workforce data - raw'!$A$4:$F$619,MATCH($B279, 'Uganda workforce data - raw'!$B$4:$B$619,0), MATCH("Filled Female",'Uganda workforce data - raw'!$A$4:$F$4,0))*INDEX('Mapping cadres'!$B$1:$Z$616,MATCH($B279, 'Mapping cadres'!$B$1:$B$616,0), MATCH(AD$32,'Mapping cadres'!$B$1:$Z$1,0))</f>
        <v>0</v>
      </c>
      <c r="AE279" s="226">
        <f>INDEX('Uganda workforce data - raw'!$A$4:$F$619,MATCH($B279, 'Uganda workforce data - raw'!$B$4:$B$619,0), MATCH("Filled Female",'Uganda workforce data - raw'!$A$4:$F$4,0))*INDEX('Mapping cadres'!$B$1:$Z$616,MATCH($B279, 'Mapping cadres'!$B$1:$B$616,0), MATCH(AE$32,'Mapping cadres'!$B$1:$Z$1,0))</f>
        <v>0</v>
      </c>
      <c r="AF279" s="226">
        <f>INDEX('Uganda workforce data - raw'!$A$4:$F$619,MATCH($B279, 'Uganda workforce data - raw'!$B$4:$B$619,0), MATCH("Filled Female",'Uganda workforce data - raw'!$A$4:$F$4,0))*INDEX('Mapping cadres'!$B$1:$Z$616,MATCH($B279, 'Mapping cadres'!$B$1:$B$616,0), MATCH(AF$32,'Mapping cadres'!$B$1:$Z$1,0))</f>
        <v>0</v>
      </c>
      <c r="AG279" s="226">
        <f>INDEX('Uganda workforce data - raw'!$A$4:$F$619,MATCH($B279, 'Uganda workforce data - raw'!$B$4:$B$619,0), MATCH("Filled Female",'Uganda workforce data - raw'!$A$4:$F$4,0))*INDEX('Mapping cadres'!$B$1:$Z$616,MATCH($B279, 'Mapping cadres'!$B$1:$B$616,0), MATCH(AG$32,'Mapping cadres'!$B$1:$Z$1,0))</f>
        <v>0</v>
      </c>
      <c r="AH279" s="226">
        <f>INDEX('Uganda workforce data - raw'!$A$4:$F$619,MATCH($B279, 'Uganda workforce data - raw'!$B$4:$B$619,0), MATCH("Filled Female",'Uganda workforce data - raw'!$A$4:$F$4,0))*INDEX('Mapping cadres'!$B$1:$Z$616,MATCH($B279, 'Mapping cadres'!$B$1:$B$616,0), MATCH(AH$32,'Mapping cadres'!$B$1:$Z$1,0))</f>
        <v>0</v>
      </c>
      <c r="AI279" s="226">
        <f>INDEX('Uganda workforce data - raw'!$A$4:$F$619,MATCH($B279, 'Uganda workforce data - raw'!$B$4:$B$619,0), MATCH("Filled Female",'Uganda workforce data - raw'!$A$4:$F$4,0))*INDEX('Mapping cadres'!$B$1:$Z$616,MATCH($B279, 'Mapping cadres'!$B$1:$B$616,0), MATCH(AI$32,'Mapping cadres'!$B$1:$Z$1,0))</f>
        <v>0</v>
      </c>
      <c r="AJ279" s="226">
        <f>INDEX('Uganda workforce data - raw'!$A$4:$F$619,MATCH($B279, 'Uganda workforce data - raw'!$B$4:$B$619,0), MATCH("Filled Female",'Uganda workforce data - raw'!$A$4:$F$4,0))*INDEX('Mapping cadres'!$B$1:$Z$616,MATCH($B279, 'Mapping cadres'!$B$1:$B$616,0), MATCH(AJ$32,'Mapping cadres'!$B$1:$Z$1,0))</f>
        <v>0</v>
      </c>
      <c r="AK279" s="226">
        <f>INDEX('Uganda workforce data - raw'!$A$4:$F$619,MATCH($B279, 'Uganda workforce data - raw'!$B$4:$B$619,0), MATCH("Filled Female",'Uganda workforce data - raw'!$A$4:$F$4,0))*INDEX('Mapping cadres'!$B$1:$Z$616,MATCH($B279, 'Mapping cadres'!$B$1:$B$616,0), MATCH(AK$32,'Mapping cadres'!$B$1:$Z$1,0))</f>
        <v>0</v>
      </c>
      <c r="AL279" s="226">
        <f>INDEX('Uganda workforce data - raw'!$A$4:$F$619,MATCH($B279, 'Uganda workforce data - raw'!$B$4:$B$619,0), MATCH("Filled Female",'Uganda workforce data - raw'!$A$4:$F$4,0))*INDEX('Mapping cadres'!$B$1:$Z$616,MATCH($B279, 'Mapping cadres'!$B$1:$B$616,0), MATCH(AL$32,'Mapping cadres'!$B$1:$Z$1,0))</f>
        <v>0</v>
      </c>
      <c r="AM279" s="226">
        <f>INDEX('Uganda workforce data - raw'!$A$4:$F$619,MATCH($B279, 'Uganda workforce data - raw'!$B$4:$B$619,0), MATCH("Filled Female",'Uganda workforce data - raw'!$A$4:$F$4,0))*INDEX('Mapping cadres'!$B$1:$Z$616,MATCH($B279, 'Mapping cadres'!$B$1:$B$616,0), MATCH(AM$32,'Mapping cadres'!$B$1:$Z$1,0))</f>
        <v>0</v>
      </c>
      <c r="AN279" s="226">
        <f>INDEX('Uganda workforce data - raw'!$A$4:$F$619,MATCH($B279, 'Uganda workforce data - raw'!$B$4:$B$619,0), MATCH("Filled Female",'Uganda workforce data - raw'!$A$4:$F$4,0))*INDEX('Mapping cadres'!$B$1:$Z$616,MATCH($B279, 'Mapping cadres'!$B$1:$B$616,0), MATCH(AN$32,'Mapping cadres'!$B$1:$Z$1,0))</f>
        <v>0</v>
      </c>
      <c r="AO279" s="226">
        <f>INDEX('Uganda workforce data - raw'!$A$4:$F$619,MATCH($B279, 'Uganda workforce data - raw'!$B$4:$B$619,0), MATCH("Filled Female",'Uganda workforce data - raw'!$A$4:$F$4,0))*INDEX('Mapping cadres'!$B$1:$Z$616,MATCH($B279, 'Mapping cadres'!$B$1:$B$616,0), MATCH(AO$32,'Mapping cadres'!$B$1:$Z$1,0))</f>
        <v>0</v>
      </c>
      <c r="AP279" s="226">
        <f>INDEX('Uganda workforce data - raw'!$A$4:$F$619,MATCH($B279, 'Uganda workforce data - raw'!$B$4:$B$619,0), MATCH("Filled Female",'Uganda workforce data - raw'!$A$4:$F$4,0))*INDEX('Mapping cadres'!$B$1:$Z$616,MATCH($B279, 'Mapping cadres'!$B$1:$B$616,0), MATCH(AP$32,'Mapping cadres'!$B$1:$Z$1,0))</f>
        <v>0</v>
      </c>
      <c r="AQ279" s="226">
        <f>INDEX('Uganda workforce data - raw'!$A$4:$F$619,MATCH($B279, 'Uganda workforce data - raw'!$B$4:$B$619,0), MATCH("Filled Female",'Uganda workforce data - raw'!$A$4:$F$4,0))*INDEX('Mapping cadres'!$B$1:$Z$616,MATCH($B279, 'Mapping cadres'!$B$1:$B$616,0), MATCH(AQ$32,'Mapping cadres'!$B$1:$Z$1,0))</f>
        <v>0</v>
      </c>
      <c r="AR279" s="226">
        <f>INDEX('Uganda workforce data - raw'!$A$4:$F$619,MATCH($B279, 'Uganda workforce data - raw'!$B$4:$B$619,0), MATCH("Filled Female",'Uganda workforce data - raw'!$A$4:$F$4,0))*INDEX('Mapping cadres'!$B$1:$Z$616,MATCH($B279, 'Mapping cadres'!$B$1:$B$616,0), MATCH(AR$32,'Mapping cadres'!$B$1:$Z$1,0))</f>
        <v>0</v>
      </c>
      <c r="AS279" s="226">
        <f>INDEX('Uganda workforce data - raw'!$A$4:$F$619,MATCH($B279, 'Uganda workforce data - raw'!$B$4:$B$619,0), MATCH("Filled Female",'Uganda workforce data - raw'!$A$4:$F$4,0))*INDEX('Mapping cadres'!$B$1:$Z$616,MATCH($B279, 'Mapping cadres'!$B$1:$B$616,0), MATCH(AS$32,'Mapping cadres'!$B$1:$Z$1,0))</f>
        <v>0</v>
      </c>
      <c r="AT279" s="226">
        <f>INDEX('Uganda workforce data - raw'!$A$4:$F$619,MATCH($B279, 'Uganda workforce data - raw'!$B$4:$B$619,0), MATCH("Filled Female",'Uganda workforce data - raw'!$A$4:$F$4,0))*INDEX('Mapping cadres'!$B$1:$Z$616,MATCH($B279, 'Mapping cadres'!$B$1:$B$616,0), MATCH(AT$32,'Mapping cadres'!$B$1:$Z$1,0))</f>
        <v>0</v>
      </c>
      <c r="AU279" s="226">
        <f>INDEX('Uganda workforce data - raw'!$A$4:$F$619,MATCH($B279, 'Uganda workforce data - raw'!$B$4:$B$619,0), MATCH("Filled Female",'Uganda workforce data - raw'!$A$4:$F$4,0))*INDEX('Mapping cadres'!$B$1:$Z$616,MATCH($B279, 'Mapping cadres'!$B$1:$B$616,0), MATCH(AU$32,'Mapping cadres'!$B$1:$Z$1,0))</f>
        <v>0</v>
      </c>
      <c r="AV279" s="226">
        <f>INDEX('Uganda workforce data - raw'!$A$4:$F$619,MATCH($B279, 'Uganda workforce data - raw'!$B$4:$B$619,0), MATCH("Filled Female",'Uganda workforce data - raw'!$A$4:$F$4,0))*INDEX('Mapping cadres'!$B$1:$Z$616,MATCH($B279, 'Mapping cadres'!$B$1:$B$616,0), MATCH(AV$32,'Mapping cadres'!$B$1:$Z$1,0))</f>
        <v>0</v>
      </c>
      <c r="AW279" s="226">
        <f>INDEX('Uganda workforce data - raw'!$A$4:$F$619,MATCH($B279, 'Uganda workforce data - raw'!$B$4:$B$619,0), MATCH("Filled Female",'Uganda workforce data - raw'!$A$4:$F$4,0))*INDEX('Mapping cadres'!$B$1:$Z$616,MATCH($B279, 'Mapping cadres'!$B$1:$B$616,0), MATCH(AW$32,'Mapping cadres'!$B$1:$Z$1,0))</f>
        <v>0</v>
      </c>
      <c r="AX279" s="226">
        <f>INDEX('Uganda workforce data - raw'!$A$4:$F$619,MATCH($B279, 'Uganda workforce data - raw'!$B$4:$B$619,0), MATCH("Filled Female",'Uganda workforce data - raw'!$A$4:$F$4,0))*INDEX('Mapping cadres'!$B$1:$Z$616,MATCH($B279, 'Mapping cadres'!$B$1:$B$616,0), MATCH(AX$32,'Mapping cadres'!$B$1:$Z$1,0))</f>
        <v>0</v>
      </c>
      <c r="AY279" s="226">
        <f t="shared" si="77"/>
        <v>0</v>
      </c>
      <c r="AZ279" s="226">
        <f t="shared" si="78"/>
        <v>3</v>
      </c>
      <c r="BA279" s="226">
        <f t="shared" si="79"/>
        <v>0</v>
      </c>
      <c r="BB279" s="226">
        <f t="shared" si="80"/>
        <v>0</v>
      </c>
      <c r="BC279" s="226">
        <f t="shared" si="81"/>
        <v>0</v>
      </c>
      <c r="BD279" s="226">
        <f t="shared" si="82"/>
        <v>0</v>
      </c>
      <c r="BE279" s="226">
        <f t="shared" si="83"/>
        <v>0</v>
      </c>
      <c r="BF279" s="226">
        <f t="shared" si="84"/>
        <v>0</v>
      </c>
      <c r="BG279" s="226">
        <f t="shared" si="85"/>
        <v>0</v>
      </c>
      <c r="BH279" s="226">
        <f t="shared" si="86"/>
        <v>0</v>
      </c>
      <c r="BI279" s="226">
        <f t="shared" si="87"/>
        <v>0</v>
      </c>
      <c r="BJ279" s="226">
        <f t="shared" si="88"/>
        <v>0</v>
      </c>
      <c r="BK279" s="226">
        <f t="shared" si="89"/>
        <v>0</v>
      </c>
      <c r="BL279" s="226">
        <f t="shared" si="90"/>
        <v>0</v>
      </c>
      <c r="BM279" s="226">
        <f t="shared" si="91"/>
        <v>0</v>
      </c>
      <c r="BN279" s="226">
        <f t="shared" si="92"/>
        <v>0</v>
      </c>
      <c r="BO279" s="226">
        <f t="shared" si="93"/>
        <v>0</v>
      </c>
      <c r="BP279" s="226">
        <f t="shared" si="94"/>
        <v>0</v>
      </c>
      <c r="BQ279" s="226">
        <f t="shared" si="95"/>
        <v>0</v>
      </c>
      <c r="BR279" s="226">
        <f t="shared" si="96"/>
        <v>0</v>
      </c>
      <c r="BS279" s="226">
        <f t="shared" si="97"/>
        <v>0</v>
      </c>
      <c r="BT279" s="226">
        <f t="shared" si="98"/>
        <v>0</v>
      </c>
      <c r="BU279" s="226">
        <f t="shared" si="99"/>
        <v>0</v>
      </c>
      <c r="BV279" s="226">
        <f t="shared" si="100"/>
        <v>0</v>
      </c>
    </row>
    <row r="280" spans="1:74">
      <c r="A280" s="226">
        <v>248</v>
      </c>
      <c r="B280" s="226" t="s">
        <v>1551</v>
      </c>
      <c r="C280" s="226">
        <f>INDEX('Uganda workforce data - raw'!$A$4:$F$619,MATCH($B280, 'Uganda workforce data - raw'!$B$4:$B$619,0), MATCH("Filled Male",'Uganda workforce data - raw'!$A$4:$F$4,0))*INDEX('Mapping cadres'!$B$1:$Z$616,MATCH($B280, 'Mapping cadres'!$B$1:$B$616,0), MATCH(C$32,'Mapping cadres'!$B$1:$Z$1,0))</f>
        <v>0</v>
      </c>
      <c r="D280" s="226">
        <f>INDEX('Uganda workforce data - raw'!$A$4:$F$619,MATCH($B280, 'Uganda workforce data - raw'!$B$4:$B$619,0), MATCH("Filled Male",'Uganda workforce data - raw'!$A$4:$F$4,0))*INDEX('Mapping cadres'!$B$1:$Z$616,MATCH($B280, 'Mapping cadres'!$B$1:$B$616,0), MATCH(D$32,'Mapping cadres'!$B$1:$Z$1,0))</f>
        <v>0</v>
      </c>
      <c r="E280" s="226">
        <f>INDEX('Uganda workforce data - raw'!$A$4:$F$619,MATCH($B280, 'Uganda workforce data - raw'!$B$4:$B$619,0), MATCH("Filled Male",'Uganda workforce data - raw'!$A$4:$F$4,0))*INDEX('Mapping cadres'!$B$1:$Z$616,MATCH($B280, 'Mapping cadres'!$B$1:$B$616,0), MATCH(E$32,'Mapping cadres'!$B$1:$Z$1,0))</f>
        <v>0</v>
      </c>
      <c r="F280" s="226">
        <f>INDEX('Uganda workforce data - raw'!$A$4:$F$619,MATCH($B280, 'Uganda workforce data - raw'!$B$4:$B$619,0), MATCH("Filled Male",'Uganda workforce data - raw'!$A$4:$F$4,0))*INDEX('Mapping cadres'!$B$1:$Z$616,MATCH($B280, 'Mapping cadres'!$B$1:$B$616,0), MATCH(F$32,'Mapping cadres'!$B$1:$Z$1,0))</f>
        <v>0</v>
      </c>
      <c r="G280" s="226">
        <f>INDEX('Uganda workforce data - raw'!$A$4:$F$619,MATCH($B280, 'Uganda workforce data - raw'!$B$4:$B$619,0), MATCH("Filled Male",'Uganda workforce data - raw'!$A$4:$F$4,0))*INDEX('Mapping cadres'!$B$1:$Z$616,MATCH($B280, 'Mapping cadres'!$B$1:$B$616,0), MATCH(G$32,'Mapping cadres'!$B$1:$Z$1,0))</f>
        <v>0</v>
      </c>
      <c r="H280" s="226">
        <f>INDEX('Uganda workforce data - raw'!$A$4:$F$619,MATCH($B280, 'Uganda workforce data - raw'!$B$4:$B$619,0), MATCH("Filled Male",'Uganda workforce data - raw'!$A$4:$F$4,0))*INDEX('Mapping cadres'!$B$1:$Z$616,MATCH($B280, 'Mapping cadres'!$B$1:$B$616,0), MATCH(H$32,'Mapping cadres'!$B$1:$Z$1,0))</f>
        <v>0</v>
      </c>
      <c r="I280" s="226">
        <f>INDEX('Uganda workforce data - raw'!$A$4:$F$619,MATCH($B280, 'Uganda workforce data - raw'!$B$4:$B$619,0), MATCH("Filled Male",'Uganda workforce data - raw'!$A$4:$F$4,0))*INDEX('Mapping cadres'!$B$1:$Z$616,MATCH($B280, 'Mapping cadres'!$B$1:$B$616,0), MATCH(I$32,'Mapping cadres'!$B$1:$Z$1,0))</f>
        <v>0</v>
      </c>
      <c r="J280" s="226">
        <f>INDEX('Uganda workforce data - raw'!$A$4:$F$619,MATCH($B280, 'Uganda workforce data - raw'!$B$4:$B$619,0), MATCH("Filled Male",'Uganda workforce data - raw'!$A$4:$F$4,0))*INDEX('Mapping cadres'!$B$1:$Z$616,MATCH($B280, 'Mapping cadres'!$B$1:$B$616,0), MATCH(J$32,'Mapping cadres'!$B$1:$Z$1,0))</f>
        <v>0</v>
      </c>
      <c r="K280" s="226">
        <f>INDEX('Uganda workforce data - raw'!$A$4:$F$619,MATCH($B280, 'Uganda workforce data - raw'!$B$4:$B$619,0), MATCH("Filled Male",'Uganda workforce data - raw'!$A$4:$F$4,0))*INDEX('Mapping cadres'!$B$1:$Z$616,MATCH($B280, 'Mapping cadres'!$B$1:$B$616,0), MATCH(K$32,'Mapping cadres'!$B$1:$Z$1,0))</f>
        <v>0</v>
      </c>
      <c r="L280" s="226">
        <f>INDEX('Uganda workforce data - raw'!$A$4:$F$619,MATCH($B280, 'Uganda workforce data - raw'!$B$4:$B$619,0), MATCH("Filled Male",'Uganda workforce data - raw'!$A$4:$F$4,0))*INDEX('Mapping cadres'!$B$1:$Z$616,MATCH($B280, 'Mapping cadres'!$B$1:$B$616,0), MATCH(L$32,'Mapping cadres'!$B$1:$Z$1,0))</f>
        <v>0</v>
      </c>
      <c r="M280" s="226">
        <f>INDEX('Uganda workforce data - raw'!$A$4:$F$619,MATCH($B280, 'Uganda workforce data - raw'!$B$4:$B$619,0), MATCH("Filled Male",'Uganda workforce data - raw'!$A$4:$F$4,0))*INDEX('Mapping cadres'!$B$1:$Z$616,MATCH($B280, 'Mapping cadres'!$B$1:$B$616,0), MATCH(M$32,'Mapping cadres'!$B$1:$Z$1,0))</f>
        <v>0</v>
      </c>
      <c r="N280" s="226">
        <f>INDEX('Uganda workforce data - raw'!$A$4:$F$619,MATCH($B280, 'Uganda workforce data - raw'!$B$4:$B$619,0), MATCH("Filled Male",'Uganda workforce data - raw'!$A$4:$F$4,0))*INDEX('Mapping cadres'!$B$1:$Z$616,MATCH($B280, 'Mapping cadres'!$B$1:$B$616,0), MATCH(N$32,'Mapping cadres'!$B$1:$Z$1,0))</f>
        <v>0</v>
      </c>
      <c r="O280" s="226">
        <f>INDEX('Uganda workforce data - raw'!$A$4:$F$619,MATCH($B280, 'Uganda workforce data - raw'!$B$4:$B$619,0), MATCH("Filled Male",'Uganda workforce data - raw'!$A$4:$F$4,0))*INDEX('Mapping cadres'!$B$1:$Z$616,MATCH($B280, 'Mapping cadres'!$B$1:$B$616,0), MATCH(O$32,'Mapping cadres'!$B$1:$Z$1,0))</f>
        <v>0</v>
      </c>
      <c r="P280" s="226">
        <f>INDEX('Uganda workforce data - raw'!$A$4:$F$619,MATCH($B280, 'Uganda workforce data - raw'!$B$4:$B$619,0), MATCH("Filled Male",'Uganda workforce data - raw'!$A$4:$F$4,0))*INDEX('Mapping cadres'!$B$1:$Z$616,MATCH($B280, 'Mapping cadres'!$B$1:$B$616,0), MATCH(P$32,'Mapping cadres'!$B$1:$Z$1,0))</f>
        <v>0</v>
      </c>
      <c r="Q280" s="226">
        <f>INDEX('Uganda workforce data - raw'!$A$4:$F$619,MATCH($B280, 'Uganda workforce data - raw'!$B$4:$B$619,0), MATCH("Filled Male",'Uganda workforce data - raw'!$A$4:$F$4,0))*INDEX('Mapping cadres'!$B$1:$Z$616,MATCH($B280, 'Mapping cadres'!$B$1:$B$616,0), MATCH(Q$32,'Mapping cadres'!$B$1:$Z$1,0))</f>
        <v>0</v>
      </c>
      <c r="R280" s="226">
        <f>INDEX('Uganda workforce data - raw'!$A$4:$F$619,MATCH($B280, 'Uganda workforce data - raw'!$B$4:$B$619,0), MATCH("Filled Male",'Uganda workforce data - raw'!$A$4:$F$4,0))*INDEX('Mapping cadres'!$B$1:$Z$616,MATCH($B280, 'Mapping cadres'!$B$1:$B$616,0), MATCH(R$32,'Mapping cadres'!$B$1:$Z$1,0))</f>
        <v>0</v>
      </c>
      <c r="S280" s="226">
        <f>INDEX('Uganda workforce data - raw'!$A$4:$F$619,MATCH($B280, 'Uganda workforce data - raw'!$B$4:$B$619,0), MATCH("Filled Male",'Uganda workforce data - raw'!$A$4:$F$4,0))*INDEX('Mapping cadres'!$B$1:$Z$616,MATCH($B280, 'Mapping cadres'!$B$1:$B$616,0), MATCH(S$32,'Mapping cadres'!$B$1:$Z$1,0))</f>
        <v>0</v>
      </c>
      <c r="T280" s="226">
        <f>INDEX('Uganda workforce data - raw'!$A$4:$F$619,MATCH($B280, 'Uganda workforce data - raw'!$B$4:$B$619,0), MATCH("Filled Male",'Uganda workforce data - raw'!$A$4:$F$4,0))*INDEX('Mapping cadres'!$B$1:$Z$616,MATCH($B280, 'Mapping cadres'!$B$1:$B$616,0), MATCH(T$32,'Mapping cadres'!$B$1:$Z$1,0))</f>
        <v>0</v>
      </c>
      <c r="U280" s="226">
        <f>INDEX('Uganda workforce data - raw'!$A$4:$F$619,MATCH($B280, 'Uganda workforce data - raw'!$B$4:$B$619,0), MATCH("Filled Male",'Uganda workforce data - raw'!$A$4:$F$4,0))*INDEX('Mapping cadres'!$B$1:$Z$616,MATCH($B280, 'Mapping cadres'!$B$1:$B$616,0), MATCH(U$32,'Mapping cadres'!$B$1:$Z$1,0))</f>
        <v>0</v>
      </c>
      <c r="V280" s="226">
        <f>INDEX('Uganda workforce data - raw'!$A$4:$F$619,MATCH($B280, 'Uganda workforce data - raw'!$B$4:$B$619,0), MATCH("Filled Male",'Uganda workforce data - raw'!$A$4:$F$4,0))*INDEX('Mapping cadres'!$B$1:$Z$616,MATCH($B280, 'Mapping cadres'!$B$1:$B$616,0), MATCH(V$32,'Mapping cadres'!$B$1:$Z$1,0))</f>
        <v>0</v>
      </c>
      <c r="W280" s="226">
        <f>INDEX('Uganda workforce data - raw'!$A$4:$F$619,MATCH($B280, 'Uganda workforce data - raw'!$B$4:$B$619,0), MATCH("Filled Male",'Uganda workforce data - raw'!$A$4:$F$4,0))*INDEX('Mapping cadres'!$B$1:$Z$616,MATCH($B280, 'Mapping cadres'!$B$1:$B$616,0), MATCH(W$32,'Mapping cadres'!$B$1:$Z$1,0))</f>
        <v>0</v>
      </c>
      <c r="X280" s="226">
        <f>INDEX('Uganda workforce data - raw'!$A$4:$F$619,MATCH($B280, 'Uganda workforce data - raw'!$B$4:$B$619,0), MATCH("Filled Male",'Uganda workforce data - raw'!$A$4:$F$4,0))*INDEX('Mapping cadres'!$B$1:$Z$616,MATCH($B280, 'Mapping cadres'!$B$1:$B$616,0), MATCH(X$32,'Mapping cadres'!$B$1:$Z$1,0))</f>
        <v>0</v>
      </c>
      <c r="Y280" s="226">
        <f>INDEX('Uganda workforce data - raw'!$A$4:$F$619,MATCH($B280, 'Uganda workforce data - raw'!$B$4:$B$619,0), MATCH("Filled Male",'Uganda workforce data - raw'!$A$4:$F$4,0))*INDEX('Mapping cadres'!$B$1:$Z$616,MATCH($B280, 'Mapping cadres'!$B$1:$B$616,0), MATCH(Y$32,'Mapping cadres'!$B$1:$Z$1,0))</f>
        <v>0</v>
      </c>
      <c r="Z280" s="226">
        <f>INDEX('Uganda workforce data - raw'!$A$4:$F$619,MATCH($B280, 'Uganda workforce data - raw'!$B$4:$B$619,0), MATCH("Filled Male",'Uganda workforce data - raw'!$A$4:$F$4,0))*INDEX('Mapping cadres'!$B$1:$Z$616,MATCH($B280, 'Mapping cadres'!$B$1:$B$616,0), MATCH(Z$32,'Mapping cadres'!$B$1:$Z$1,0))</f>
        <v>0</v>
      </c>
      <c r="AA280" s="226">
        <f>INDEX('Uganda workforce data - raw'!$A$4:$F$619,MATCH($B280, 'Uganda workforce data - raw'!$B$4:$B$619,0), MATCH("Filled Female",'Uganda workforce data - raw'!$A$4:$F$4,0))*INDEX('Mapping cadres'!$B$1:$Z$616,MATCH($B280, 'Mapping cadres'!$B$1:$B$616,0), MATCH(AA$32,'Mapping cadres'!$B$1:$Z$1,0))</f>
        <v>0</v>
      </c>
      <c r="AB280" s="226">
        <f>INDEX('Uganda workforce data - raw'!$A$4:$F$619,MATCH($B280, 'Uganda workforce data - raw'!$B$4:$B$619,0), MATCH("Filled Female",'Uganda workforce data - raw'!$A$4:$F$4,0))*INDEX('Mapping cadres'!$B$1:$Z$616,MATCH($B280, 'Mapping cadres'!$B$1:$B$616,0), MATCH(AB$32,'Mapping cadres'!$B$1:$Z$1,0))</f>
        <v>0</v>
      </c>
      <c r="AC280" s="226">
        <f>INDEX('Uganda workforce data - raw'!$A$4:$F$619,MATCH($B280, 'Uganda workforce data - raw'!$B$4:$B$619,0), MATCH("Filled Female",'Uganda workforce data - raw'!$A$4:$F$4,0))*INDEX('Mapping cadres'!$B$1:$Z$616,MATCH($B280, 'Mapping cadres'!$B$1:$B$616,0), MATCH(AC$32,'Mapping cadres'!$B$1:$Z$1,0))</f>
        <v>0</v>
      </c>
      <c r="AD280" s="226">
        <f>INDEX('Uganda workforce data - raw'!$A$4:$F$619,MATCH($B280, 'Uganda workforce data - raw'!$B$4:$B$619,0), MATCH("Filled Female",'Uganda workforce data - raw'!$A$4:$F$4,0))*INDEX('Mapping cadres'!$B$1:$Z$616,MATCH($B280, 'Mapping cadres'!$B$1:$B$616,0), MATCH(AD$32,'Mapping cadres'!$B$1:$Z$1,0))</f>
        <v>4</v>
      </c>
      <c r="AE280" s="226">
        <f>INDEX('Uganda workforce data - raw'!$A$4:$F$619,MATCH($B280, 'Uganda workforce data - raw'!$B$4:$B$619,0), MATCH("Filled Female",'Uganda workforce data - raw'!$A$4:$F$4,0))*INDEX('Mapping cadres'!$B$1:$Z$616,MATCH($B280, 'Mapping cadres'!$B$1:$B$616,0), MATCH(AE$32,'Mapping cadres'!$B$1:$Z$1,0))</f>
        <v>0</v>
      </c>
      <c r="AF280" s="226">
        <f>INDEX('Uganda workforce data - raw'!$A$4:$F$619,MATCH($B280, 'Uganda workforce data - raw'!$B$4:$B$619,0), MATCH("Filled Female",'Uganda workforce data - raw'!$A$4:$F$4,0))*INDEX('Mapping cadres'!$B$1:$Z$616,MATCH($B280, 'Mapping cadres'!$B$1:$B$616,0), MATCH(AF$32,'Mapping cadres'!$B$1:$Z$1,0))</f>
        <v>0</v>
      </c>
      <c r="AG280" s="226">
        <f>INDEX('Uganda workforce data - raw'!$A$4:$F$619,MATCH($B280, 'Uganda workforce data - raw'!$B$4:$B$619,0), MATCH("Filled Female",'Uganda workforce data - raw'!$A$4:$F$4,0))*INDEX('Mapping cadres'!$B$1:$Z$616,MATCH($B280, 'Mapping cadres'!$B$1:$B$616,0), MATCH(AG$32,'Mapping cadres'!$B$1:$Z$1,0))</f>
        <v>0</v>
      </c>
      <c r="AH280" s="226">
        <f>INDEX('Uganda workforce data - raw'!$A$4:$F$619,MATCH($B280, 'Uganda workforce data - raw'!$B$4:$B$619,0), MATCH("Filled Female",'Uganda workforce data - raw'!$A$4:$F$4,0))*INDEX('Mapping cadres'!$B$1:$Z$616,MATCH($B280, 'Mapping cadres'!$B$1:$B$616,0), MATCH(AH$32,'Mapping cadres'!$B$1:$Z$1,0))</f>
        <v>0</v>
      </c>
      <c r="AI280" s="226">
        <f>INDEX('Uganda workforce data - raw'!$A$4:$F$619,MATCH($B280, 'Uganda workforce data - raw'!$B$4:$B$619,0), MATCH("Filled Female",'Uganda workforce data - raw'!$A$4:$F$4,0))*INDEX('Mapping cadres'!$B$1:$Z$616,MATCH($B280, 'Mapping cadres'!$B$1:$B$616,0), MATCH(AI$32,'Mapping cadres'!$B$1:$Z$1,0))</f>
        <v>0</v>
      </c>
      <c r="AJ280" s="226">
        <f>INDEX('Uganda workforce data - raw'!$A$4:$F$619,MATCH($B280, 'Uganda workforce data - raw'!$B$4:$B$619,0), MATCH("Filled Female",'Uganda workforce data - raw'!$A$4:$F$4,0))*INDEX('Mapping cadres'!$B$1:$Z$616,MATCH($B280, 'Mapping cadres'!$B$1:$B$616,0), MATCH(AJ$32,'Mapping cadres'!$B$1:$Z$1,0))</f>
        <v>0</v>
      </c>
      <c r="AK280" s="226">
        <f>INDEX('Uganda workforce data - raw'!$A$4:$F$619,MATCH($B280, 'Uganda workforce data - raw'!$B$4:$B$619,0), MATCH("Filled Female",'Uganda workforce data - raw'!$A$4:$F$4,0))*INDEX('Mapping cadres'!$B$1:$Z$616,MATCH($B280, 'Mapping cadres'!$B$1:$B$616,0), MATCH(AK$32,'Mapping cadres'!$B$1:$Z$1,0))</f>
        <v>0</v>
      </c>
      <c r="AL280" s="226">
        <f>INDEX('Uganda workforce data - raw'!$A$4:$F$619,MATCH($B280, 'Uganda workforce data - raw'!$B$4:$B$619,0), MATCH("Filled Female",'Uganda workforce data - raw'!$A$4:$F$4,0))*INDEX('Mapping cadres'!$B$1:$Z$616,MATCH($B280, 'Mapping cadres'!$B$1:$B$616,0), MATCH(AL$32,'Mapping cadres'!$B$1:$Z$1,0))</f>
        <v>0</v>
      </c>
      <c r="AM280" s="226">
        <f>INDEX('Uganda workforce data - raw'!$A$4:$F$619,MATCH($B280, 'Uganda workforce data - raw'!$B$4:$B$619,0), MATCH("Filled Female",'Uganda workforce data - raw'!$A$4:$F$4,0))*INDEX('Mapping cadres'!$B$1:$Z$616,MATCH($B280, 'Mapping cadres'!$B$1:$B$616,0), MATCH(AM$32,'Mapping cadres'!$B$1:$Z$1,0))</f>
        <v>0</v>
      </c>
      <c r="AN280" s="226">
        <f>INDEX('Uganda workforce data - raw'!$A$4:$F$619,MATCH($B280, 'Uganda workforce data - raw'!$B$4:$B$619,0), MATCH("Filled Female",'Uganda workforce data - raw'!$A$4:$F$4,0))*INDEX('Mapping cadres'!$B$1:$Z$616,MATCH($B280, 'Mapping cadres'!$B$1:$B$616,0), MATCH(AN$32,'Mapping cadres'!$B$1:$Z$1,0))</f>
        <v>0</v>
      </c>
      <c r="AO280" s="226">
        <f>INDEX('Uganda workforce data - raw'!$A$4:$F$619,MATCH($B280, 'Uganda workforce data - raw'!$B$4:$B$619,0), MATCH("Filled Female",'Uganda workforce data - raw'!$A$4:$F$4,0))*INDEX('Mapping cadres'!$B$1:$Z$616,MATCH($B280, 'Mapping cadres'!$B$1:$B$616,0), MATCH(AO$32,'Mapping cadres'!$B$1:$Z$1,0))</f>
        <v>0</v>
      </c>
      <c r="AP280" s="226">
        <f>INDEX('Uganda workforce data - raw'!$A$4:$F$619,MATCH($B280, 'Uganda workforce data - raw'!$B$4:$B$619,0), MATCH("Filled Female",'Uganda workforce data - raw'!$A$4:$F$4,0))*INDEX('Mapping cadres'!$B$1:$Z$616,MATCH($B280, 'Mapping cadres'!$B$1:$B$616,0), MATCH(AP$32,'Mapping cadres'!$B$1:$Z$1,0))</f>
        <v>0</v>
      </c>
      <c r="AQ280" s="226">
        <f>INDEX('Uganda workforce data - raw'!$A$4:$F$619,MATCH($B280, 'Uganda workforce data - raw'!$B$4:$B$619,0), MATCH("Filled Female",'Uganda workforce data - raw'!$A$4:$F$4,0))*INDEX('Mapping cadres'!$B$1:$Z$616,MATCH($B280, 'Mapping cadres'!$B$1:$B$616,0), MATCH(AQ$32,'Mapping cadres'!$B$1:$Z$1,0))</f>
        <v>0</v>
      </c>
      <c r="AR280" s="226">
        <f>INDEX('Uganda workforce data - raw'!$A$4:$F$619,MATCH($B280, 'Uganda workforce data - raw'!$B$4:$B$619,0), MATCH("Filled Female",'Uganda workforce data - raw'!$A$4:$F$4,0))*INDEX('Mapping cadres'!$B$1:$Z$616,MATCH($B280, 'Mapping cadres'!$B$1:$B$616,0), MATCH(AR$32,'Mapping cadres'!$B$1:$Z$1,0))</f>
        <v>0</v>
      </c>
      <c r="AS280" s="226">
        <f>INDEX('Uganda workforce data - raw'!$A$4:$F$619,MATCH($B280, 'Uganda workforce data - raw'!$B$4:$B$619,0), MATCH("Filled Female",'Uganda workforce data - raw'!$A$4:$F$4,0))*INDEX('Mapping cadres'!$B$1:$Z$616,MATCH($B280, 'Mapping cadres'!$B$1:$B$616,0), MATCH(AS$32,'Mapping cadres'!$B$1:$Z$1,0))</f>
        <v>0</v>
      </c>
      <c r="AT280" s="226">
        <f>INDEX('Uganda workforce data - raw'!$A$4:$F$619,MATCH($B280, 'Uganda workforce data - raw'!$B$4:$B$619,0), MATCH("Filled Female",'Uganda workforce data - raw'!$A$4:$F$4,0))*INDEX('Mapping cadres'!$B$1:$Z$616,MATCH($B280, 'Mapping cadres'!$B$1:$B$616,0), MATCH(AT$32,'Mapping cadres'!$B$1:$Z$1,0))</f>
        <v>0</v>
      </c>
      <c r="AU280" s="226">
        <f>INDEX('Uganda workforce data - raw'!$A$4:$F$619,MATCH($B280, 'Uganda workforce data - raw'!$B$4:$B$619,0), MATCH("Filled Female",'Uganda workforce data - raw'!$A$4:$F$4,0))*INDEX('Mapping cadres'!$B$1:$Z$616,MATCH($B280, 'Mapping cadres'!$B$1:$B$616,0), MATCH(AU$32,'Mapping cadres'!$B$1:$Z$1,0))</f>
        <v>0</v>
      </c>
      <c r="AV280" s="226">
        <f>INDEX('Uganda workforce data - raw'!$A$4:$F$619,MATCH($B280, 'Uganda workforce data - raw'!$B$4:$B$619,0), MATCH("Filled Female",'Uganda workforce data - raw'!$A$4:$F$4,0))*INDEX('Mapping cadres'!$B$1:$Z$616,MATCH($B280, 'Mapping cadres'!$B$1:$B$616,0), MATCH(AV$32,'Mapping cadres'!$B$1:$Z$1,0))</f>
        <v>0</v>
      </c>
      <c r="AW280" s="226">
        <f>INDEX('Uganda workforce data - raw'!$A$4:$F$619,MATCH($B280, 'Uganda workforce data - raw'!$B$4:$B$619,0), MATCH("Filled Female",'Uganda workforce data - raw'!$A$4:$F$4,0))*INDEX('Mapping cadres'!$B$1:$Z$616,MATCH($B280, 'Mapping cadres'!$B$1:$B$616,0), MATCH(AW$32,'Mapping cadres'!$B$1:$Z$1,0))</f>
        <v>0</v>
      </c>
      <c r="AX280" s="226">
        <f>INDEX('Uganda workforce data - raw'!$A$4:$F$619,MATCH($B280, 'Uganda workforce data - raw'!$B$4:$B$619,0), MATCH("Filled Female",'Uganda workforce data - raw'!$A$4:$F$4,0))*INDEX('Mapping cadres'!$B$1:$Z$616,MATCH($B280, 'Mapping cadres'!$B$1:$B$616,0), MATCH(AX$32,'Mapping cadres'!$B$1:$Z$1,0))</f>
        <v>0</v>
      </c>
      <c r="AY280" s="226">
        <f t="shared" si="77"/>
        <v>0</v>
      </c>
      <c r="AZ280" s="226">
        <f t="shared" si="78"/>
        <v>0</v>
      </c>
      <c r="BA280" s="226">
        <f t="shared" si="79"/>
        <v>0</v>
      </c>
      <c r="BB280" s="226">
        <f t="shared" si="80"/>
        <v>4</v>
      </c>
      <c r="BC280" s="226">
        <f t="shared" si="81"/>
        <v>0</v>
      </c>
      <c r="BD280" s="226">
        <f t="shared" si="82"/>
        <v>0</v>
      </c>
      <c r="BE280" s="226">
        <f t="shared" si="83"/>
        <v>0</v>
      </c>
      <c r="BF280" s="226">
        <f t="shared" si="84"/>
        <v>0</v>
      </c>
      <c r="BG280" s="226">
        <f t="shared" si="85"/>
        <v>0</v>
      </c>
      <c r="BH280" s="226">
        <f t="shared" si="86"/>
        <v>0</v>
      </c>
      <c r="BI280" s="226">
        <f t="shared" si="87"/>
        <v>0</v>
      </c>
      <c r="BJ280" s="226">
        <f t="shared" si="88"/>
        <v>0</v>
      </c>
      <c r="BK280" s="226">
        <f t="shared" si="89"/>
        <v>0</v>
      </c>
      <c r="BL280" s="226">
        <f t="shared" si="90"/>
        <v>0</v>
      </c>
      <c r="BM280" s="226">
        <f t="shared" si="91"/>
        <v>0</v>
      </c>
      <c r="BN280" s="226">
        <f t="shared" si="92"/>
        <v>0</v>
      </c>
      <c r="BO280" s="226">
        <f t="shared" si="93"/>
        <v>0</v>
      </c>
      <c r="BP280" s="226">
        <f t="shared" si="94"/>
        <v>0</v>
      </c>
      <c r="BQ280" s="226">
        <f t="shared" si="95"/>
        <v>0</v>
      </c>
      <c r="BR280" s="226">
        <f t="shared" si="96"/>
        <v>0</v>
      </c>
      <c r="BS280" s="226">
        <f t="shared" si="97"/>
        <v>0</v>
      </c>
      <c r="BT280" s="226">
        <f t="shared" si="98"/>
        <v>0</v>
      </c>
      <c r="BU280" s="226">
        <f t="shared" si="99"/>
        <v>0</v>
      </c>
      <c r="BV280" s="226">
        <f t="shared" si="100"/>
        <v>0</v>
      </c>
    </row>
    <row r="281" spans="1:74">
      <c r="A281" s="226">
        <v>249</v>
      </c>
      <c r="B281" s="237" t="s">
        <v>1552</v>
      </c>
      <c r="C281" s="226">
        <f>INDEX('Uganda workforce data - raw'!$A$4:$F$619,MATCH($B281, 'Uganda workforce data - raw'!$B$4:$B$619,0), MATCH("Filled Male",'Uganda workforce data - raw'!$A$4:$F$4,0))*INDEX('Mapping cadres'!$B$1:$Z$616,MATCH($B281, 'Mapping cadres'!$B$1:$B$616,0), MATCH(C$32,'Mapping cadres'!$B$1:$Z$1,0))</f>
        <v>1</v>
      </c>
      <c r="D281" s="226">
        <f>INDEX('Uganda workforce data - raw'!$A$4:$F$619,MATCH($B281, 'Uganda workforce data - raw'!$B$4:$B$619,0), MATCH("Filled Male",'Uganda workforce data - raw'!$A$4:$F$4,0))*INDEX('Mapping cadres'!$B$1:$Z$616,MATCH($B281, 'Mapping cadres'!$B$1:$B$616,0), MATCH(D$32,'Mapping cadres'!$B$1:$Z$1,0))</f>
        <v>0</v>
      </c>
      <c r="E281" s="226">
        <f>INDEX('Uganda workforce data - raw'!$A$4:$F$619,MATCH($B281, 'Uganda workforce data - raw'!$B$4:$B$619,0), MATCH("Filled Male",'Uganda workforce data - raw'!$A$4:$F$4,0))*INDEX('Mapping cadres'!$B$1:$Z$616,MATCH($B281, 'Mapping cadres'!$B$1:$B$616,0), MATCH(E$32,'Mapping cadres'!$B$1:$Z$1,0))</f>
        <v>0</v>
      </c>
      <c r="F281" s="226">
        <f>INDEX('Uganda workforce data - raw'!$A$4:$F$619,MATCH($B281, 'Uganda workforce data - raw'!$B$4:$B$619,0), MATCH("Filled Male",'Uganda workforce data - raw'!$A$4:$F$4,0))*INDEX('Mapping cadres'!$B$1:$Z$616,MATCH($B281, 'Mapping cadres'!$B$1:$B$616,0), MATCH(F$32,'Mapping cadres'!$B$1:$Z$1,0))</f>
        <v>0</v>
      </c>
      <c r="G281" s="226">
        <f>INDEX('Uganda workforce data - raw'!$A$4:$F$619,MATCH($B281, 'Uganda workforce data - raw'!$B$4:$B$619,0), MATCH("Filled Male",'Uganda workforce data - raw'!$A$4:$F$4,0))*INDEX('Mapping cadres'!$B$1:$Z$616,MATCH($B281, 'Mapping cadres'!$B$1:$B$616,0), MATCH(G$32,'Mapping cadres'!$B$1:$Z$1,0))</f>
        <v>0</v>
      </c>
      <c r="H281" s="226">
        <f>INDEX('Uganda workforce data - raw'!$A$4:$F$619,MATCH($B281, 'Uganda workforce data - raw'!$B$4:$B$619,0), MATCH("Filled Male",'Uganda workforce data - raw'!$A$4:$F$4,0))*INDEX('Mapping cadres'!$B$1:$Z$616,MATCH($B281, 'Mapping cadres'!$B$1:$B$616,0), MATCH(H$32,'Mapping cadres'!$B$1:$Z$1,0))</f>
        <v>0</v>
      </c>
      <c r="I281" s="226">
        <f>INDEX('Uganda workforce data - raw'!$A$4:$F$619,MATCH($B281, 'Uganda workforce data - raw'!$B$4:$B$619,0), MATCH("Filled Male",'Uganda workforce data - raw'!$A$4:$F$4,0))*INDEX('Mapping cadres'!$B$1:$Z$616,MATCH($B281, 'Mapping cadres'!$B$1:$B$616,0), MATCH(I$32,'Mapping cadres'!$B$1:$Z$1,0))</f>
        <v>0</v>
      </c>
      <c r="J281" s="226">
        <f>INDEX('Uganda workforce data - raw'!$A$4:$F$619,MATCH($B281, 'Uganda workforce data - raw'!$B$4:$B$619,0), MATCH("Filled Male",'Uganda workforce data - raw'!$A$4:$F$4,0))*INDEX('Mapping cadres'!$B$1:$Z$616,MATCH($B281, 'Mapping cadres'!$B$1:$B$616,0), MATCH(J$32,'Mapping cadres'!$B$1:$Z$1,0))</f>
        <v>0</v>
      </c>
      <c r="K281" s="226">
        <f>INDEX('Uganda workforce data - raw'!$A$4:$F$619,MATCH($B281, 'Uganda workforce data - raw'!$B$4:$B$619,0), MATCH("Filled Male",'Uganda workforce data - raw'!$A$4:$F$4,0))*INDEX('Mapping cadres'!$B$1:$Z$616,MATCH($B281, 'Mapping cadres'!$B$1:$B$616,0), MATCH(K$32,'Mapping cadres'!$B$1:$Z$1,0))</f>
        <v>0</v>
      </c>
      <c r="L281" s="226">
        <f>INDEX('Uganda workforce data - raw'!$A$4:$F$619,MATCH($B281, 'Uganda workforce data - raw'!$B$4:$B$619,0), MATCH("Filled Male",'Uganda workforce data - raw'!$A$4:$F$4,0))*INDEX('Mapping cadres'!$B$1:$Z$616,MATCH($B281, 'Mapping cadres'!$B$1:$B$616,0), MATCH(L$32,'Mapping cadres'!$B$1:$Z$1,0))</f>
        <v>0</v>
      </c>
      <c r="M281" s="226">
        <f>INDEX('Uganda workforce data - raw'!$A$4:$F$619,MATCH($B281, 'Uganda workforce data - raw'!$B$4:$B$619,0), MATCH("Filled Male",'Uganda workforce data - raw'!$A$4:$F$4,0))*INDEX('Mapping cadres'!$B$1:$Z$616,MATCH($B281, 'Mapping cadres'!$B$1:$B$616,0), MATCH(M$32,'Mapping cadres'!$B$1:$Z$1,0))</f>
        <v>0</v>
      </c>
      <c r="N281" s="226">
        <f>INDEX('Uganda workforce data - raw'!$A$4:$F$619,MATCH($B281, 'Uganda workforce data - raw'!$B$4:$B$619,0), MATCH("Filled Male",'Uganda workforce data - raw'!$A$4:$F$4,0))*INDEX('Mapping cadres'!$B$1:$Z$616,MATCH($B281, 'Mapping cadres'!$B$1:$B$616,0), MATCH(N$32,'Mapping cadres'!$B$1:$Z$1,0))</f>
        <v>0</v>
      </c>
      <c r="O281" s="226">
        <f>INDEX('Uganda workforce data - raw'!$A$4:$F$619,MATCH($B281, 'Uganda workforce data - raw'!$B$4:$B$619,0), MATCH("Filled Male",'Uganda workforce data - raw'!$A$4:$F$4,0))*INDEX('Mapping cadres'!$B$1:$Z$616,MATCH($B281, 'Mapping cadres'!$B$1:$B$616,0), MATCH(O$32,'Mapping cadres'!$B$1:$Z$1,0))</f>
        <v>0</v>
      </c>
      <c r="P281" s="226">
        <f>INDEX('Uganda workforce data - raw'!$A$4:$F$619,MATCH($B281, 'Uganda workforce data - raw'!$B$4:$B$619,0), MATCH("Filled Male",'Uganda workforce data - raw'!$A$4:$F$4,0))*INDEX('Mapping cadres'!$B$1:$Z$616,MATCH($B281, 'Mapping cadres'!$B$1:$B$616,0), MATCH(P$32,'Mapping cadres'!$B$1:$Z$1,0))</f>
        <v>0</v>
      </c>
      <c r="Q281" s="226">
        <f>INDEX('Uganda workforce data - raw'!$A$4:$F$619,MATCH($B281, 'Uganda workforce data - raw'!$B$4:$B$619,0), MATCH("Filled Male",'Uganda workforce data - raw'!$A$4:$F$4,0))*INDEX('Mapping cadres'!$B$1:$Z$616,MATCH($B281, 'Mapping cadres'!$B$1:$B$616,0), MATCH(Q$32,'Mapping cadres'!$B$1:$Z$1,0))</f>
        <v>0</v>
      </c>
      <c r="R281" s="226">
        <f>INDEX('Uganda workforce data - raw'!$A$4:$F$619,MATCH($B281, 'Uganda workforce data - raw'!$B$4:$B$619,0), MATCH("Filled Male",'Uganda workforce data - raw'!$A$4:$F$4,0))*INDEX('Mapping cadres'!$B$1:$Z$616,MATCH($B281, 'Mapping cadres'!$B$1:$B$616,0), MATCH(R$32,'Mapping cadres'!$B$1:$Z$1,0))</f>
        <v>0</v>
      </c>
      <c r="S281" s="226">
        <f>INDEX('Uganda workforce data - raw'!$A$4:$F$619,MATCH($B281, 'Uganda workforce data - raw'!$B$4:$B$619,0), MATCH("Filled Male",'Uganda workforce data - raw'!$A$4:$F$4,0))*INDEX('Mapping cadres'!$B$1:$Z$616,MATCH($B281, 'Mapping cadres'!$B$1:$B$616,0), MATCH(S$32,'Mapping cadres'!$B$1:$Z$1,0))</f>
        <v>0</v>
      </c>
      <c r="T281" s="226">
        <f>INDEX('Uganda workforce data - raw'!$A$4:$F$619,MATCH($B281, 'Uganda workforce data - raw'!$B$4:$B$619,0), MATCH("Filled Male",'Uganda workforce data - raw'!$A$4:$F$4,0))*INDEX('Mapping cadres'!$B$1:$Z$616,MATCH($B281, 'Mapping cadres'!$B$1:$B$616,0), MATCH(T$32,'Mapping cadres'!$B$1:$Z$1,0))</f>
        <v>0</v>
      </c>
      <c r="U281" s="226">
        <f>INDEX('Uganda workforce data - raw'!$A$4:$F$619,MATCH($B281, 'Uganda workforce data - raw'!$B$4:$B$619,0), MATCH("Filled Male",'Uganda workforce data - raw'!$A$4:$F$4,0))*INDEX('Mapping cadres'!$B$1:$Z$616,MATCH($B281, 'Mapping cadres'!$B$1:$B$616,0), MATCH(U$32,'Mapping cadres'!$B$1:$Z$1,0))</f>
        <v>0</v>
      </c>
      <c r="V281" s="226">
        <f>INDEX('Uganda workforce data - raw'!$A$4:$F$619,MATCH($B281, 'Uganda workforce data - raw'!$B$4:$B$619,0), MATCH("Filled Male",'Uganda workforce data - raw'!$A$4:$F$4,0))*INDEX('Mapping cadres'!$B$1:$Z$616,MATCH($B281, 'Mapping cadres'!$B$1:$B$616,0), MATCH(V$32,'Mapping cadres'!$B$1:$Z$1,0))</f>
        <v>0</v>
      </c>
      <c r="W281" s="226">
        <f>INDEX('Uganda workforce data - raw'!$A$4:$F$619,MATCH($B281, 'Uganda workforce data - raw'!$B$4:$B$619,0), MATCH("Filled Male",'Uganda workforce data - raw'!$A$4:$F$4,0))*INDEX('Mapping cadres'!$B$1:$Z$616,MATCH($B281, 'Mapping cadres'!$B$1:$B$616,0), MATCH(W$32,'Mapping cadres'!$B$1:$Z$1,0))</f>
        <v>0</v>
      </c>
      <c r="X281" s="226">
        <f>INDEX('Uganda workforce data - raw'!$A$4:$F$619,MATCH($B281, 'Uganda workforce data - raw'!$B$4:$B$619,0), MATCH("Filled Male",'Uganda workforce data - raw'!$A$4:$F$4,0))*INDEX('Mapping cadres'!$B$1:$Z$616,MATCH($B281, 'Mapping cadres'!$B$1:$B$616,0), MATCH(X$32,'Mapping cadres'!$B$1:$Z$1,0))</f>
        <v>0</v>
      </c>
      <c r="Y281" s="226">
        <f>INDEX('Uganda workforce data - raw'!$A$4:$F$619,MATCH($B281, 'Uganda workforce data - raw'!$B$4:$B$619,0), MATCH("Filled Male",'Uganda workforce data - raw'!$A$4:$F$4,0))*INDEX('Mapping cadres'!$B$1:$Z$616,MATCH($B281, 'Mapping cadres'!$B$1:$B$616,0), MATCH(Y$32,'Mapping cadres'!$B$1:$Z$1,0))</f>
        <v>0</v>
      </c>
      <c r="Z281" s="226">
        <f>INDEX('Uganda workforce data - raw'!$A$4:$F$619,MATCH($B281, 'Uganda workforce data - raw'!$B$4:$B$619,0), MATCH("Filled Male",'Uganda workforce data - raw'!$A$4:$F$4,0))*INDEX('Mapping cadres'!$B$1:$Z$616,MATCH($B281, 'Mapping cadres'!$B$1:$B$616,0), MATCH(Z$32,'Mapping cadres'!$B$1:$Z$1,0))</f>
        <v>0</v>
      </c>
      <c r="AA281" s="226">
        <f>INDEX('Uganda workforce data - raw'!$A$4:$F$619,MATCH($B281, 'Uganda workforce data - raw'!$B$4:$B$619,0), MATCH("Filled Female",'Uganda workforce data - raw'!$A$4:$F$4,0))*INDEX('Mapping cadres'!$B$1:$Z$616,MATCH($B281, 'Mapping cadres'!$B$1:$B$616,0), MATCH(AA$32,'Mapping cadres'!$B$1:$Z$1,0))</f>
        <v>0</v>
      </c>
      <c r="AB281" s="226">
        <f>INDEX('Uganda workforce data - raw'!$A$4:$F$619,MATCH($B281, 'Uganda workforce data - raw'!$B$4:$B$619,0), MATCH("Filled Female",'Uganda workforce data - raw'!$A$4:$F$4,0))*INDEX('Mapping cadres'!$B$1:$Z$616,MATCH($B281, 'Mapping cadres'!$B$1:$B$616,0), MATCH(AB$32,'Mapping cadres'!$B$1:$Z$1,0))</f>
        <v>0</v>
      </c>
      <c r="AC281" s="226">
        <f>INDEX('Uganda workforce data - raw'!$A$4:$F$619,MATCH($B281, 'Uganda workforce data - raw'!$B$4:$B$619,0), MATCH("Filled Female",'Uganda workforce data - raw'!$A$4:$F$4,0))*INDEX('Mapping cadres'!$B$1:$Z$616,MATCH($B281, 'Mapping cadres'!$B$1:$B$616,0), MATCH(AC$32,'Mapping cadres'!$B$1:$Z$1,0))</f>
        <v>0</v>
      </c>
      <c r="AD281" s="226">
        <f>INDEX('Uganda workforce data - raw'!$A$4:$F$619,MATCH($B281, 'Uganda workforce data - raw'!$B$4:$B$619,0), MATCH("Filled Female",'Uganda workforce data - raw'!$A$4:$F$4,0))*INDEX('Mapping cadres'!$B$1:$Z$616,MATCH($B281, 'Mapping cadres'!$B$1:$B$616,0), MATCH(AD$32,'Mapping cadres'!$B$1:$Z$1,0))</f>
        <v>0</v>
      </c>
      <c r="AE281" s="226">
        <f>INDEX('Uganda workforce data - raw'!$A$4:$F$619,MATCH($B281, 'Uganda workforce data - raw'!$B$4:$B$619,0), MATCH("Filled Female",'Uganda workforce data - raw'!$A$4:$F$4,0))*INDEX('Mapping cadres'!$B$1:$Z$616,MATCH($B281, 'Mapping cadres'!$B$1:$B$616,0), MATCH(AE$32,'Mapping cadres'!$B$1:$Z$1,0))</f>
        <v>0</v>
      </c>
      <c r="AF281" s="226">
        <f>INDEX('Uganda workforce data - raw'!$A$4:$F$619,MATCH($B281, 'Uganda workforce data - raw'!$B$4:$B$619,0), MATCH("Filled Female",'Uganda workforce data - raw'!$A$4:$F$4,0))*INDEX('Mapping cadres'!$B$1:$Z$616,MATCH($B281, 'Mapping cadres'!$B$1:$B$616,0), MATCH(AF$32,'Mapping cadres'!$B$1:$Z$1,0))</f>
        <v>0</v>
      </c>
      <c r="AG281" s="226">
        <f>INDEX('Uganda workforce data - raw'!$A$4:$F$619,MATCH($B281, 'Uganda workforce data - raw'!$B$4:$B$619,0), MATCH("Filled Female",'Uganda workforce data - raw'!$A$4:$F$4,0))*INDEX('Mapping cadres'!$B$1:$Z$616,MATCH($B281, 'Mapping cadres'!$B$1:$B$616,0), MATCH(AG$32,'Mapping cadres'!$B$1:$Z$1,0))</f>
        <v>0</v>
      </c>
      <c r="AH281" s="226">
        <f>INDEX('Uganda workforce data - raw'!$A$4:$F$619,MATCH($B281, 'Uganda workforce data - raw'!$B$4:$B$619,0), MATCH("Filled Female",'Uganda workforce data - raw'!$A$4:$F$4,0))*INDEX('Mapping cadres'!$B$1:$Z$616,MATCH($B281, 'Mapping cadres'!$B$1:$B$616,0), MATCH(AH$32,'Mapping cadres'!$B$1:$Z$1,0))</f>
        <v>0</v>
      </c>
      <c r="AI281" s="226">
        <f>INDEX('Uganda workforce data - raw'!$A$4:$F$619,MATCH($B281, 'Uganda workforce data - raw'!$B$4:$B$619,0), MATCH("Filled Female",'Uganda workforce data - raw'!$A$4:$F$4,0))*INDEX('Mapping cadres'!$B$1:$Z$616,MATCH($B281, 'Mapping cadres'!$B$1:$B$616,0), MATCH(AI$32,'Mapping cadres'!$B$1:$Z$1,0))</f>
        <v>0</v>
      </c>
      <c r="AJ281" s="226">
        <f>INDEX('Uganda workforce data - raw'!$A$4:$F$619,MATCH($B281, 'Uganda workforce data - raw'!$B$4:$B$619,0), MATCH("Filled Female",'Uganda workforce data - raw'!$A$4:$F$4,0))*INDEX('Mapping cadres'!$B$1:$Z$616,MATCH($B281, 'Mapping cadres'!$B$1:$B$616,0), MATCH(AJ$32,'Mapping cadres'!$B$1:$Z$1,0))</f>
        <v>0</v>
      </c>
      <c r="AK281" s="226">
        <f>INDEX('Uganda workforce data - raw'!$A$4:$F$619,MATCH($B281, 'Uganda workforce data - raw'!$B$4:$B$619,0), MATCH("Filled Female",'Uganda workforce data - raw'!$A$4:$F$4,0))*INDEX('Mapping cadres'!$B$1:$Z$616,MATCH($B281, 'Mapping cadres'!$B$1:$B$616,0), MATCH(AK$32,'Mapping cadres'!$B$1:$Z$1,0))</f>
        <v>0</v>
      </c>
      <c r="AL281" s="226">
        <f>INDEX('Uganda workforce data - raw'!$A$4:$F$619,MATCH($B281, 'Uganda workforce data - raw'!$B$4:$B$619,0), MATCH("Filled Female",'Uganda workforce data - raw'!$A$4:$F$4,0))*INDEX('Mapping cadres'!$B$1:$Z$616,MATCH($B281, 'Mapping cadres'!$B$1:$B$616,0), MATCH(AL$32,'Mapping cadres'!$B$1:$Z$1,0))</f>
        <v>0</v>
      </c>
      <c r="AM281" s="226">
        <f>INDEX('Uganda workforce data - raw'!$A$4:$F$619,MATCH($B281, 'Uganda workforce data - raw'!$B$4:$B$619,0), MATCH("Filled Female",'Uganda workforce data - raw'!$A$4:$F$4,0))*INDEX('Mapping cadres'!$B$1:$Z$616,MATCH($B281, 'Mapping cadres'!$B$1:$B$616,0), MATCH(AM$32,'Mapping cadres'!$B$1:$Z$1,0))</f>
        <v>0</v>
      </c>
      <c r="AN281" s="226">
        <f>INDEX('Uganda workforce data - raw'!$A$4:$F$619,MATCH($B281, 'Uganda workforce data - raw'!$B$4:$B$619,0), MATCH("Filled Female",'Uganda workforce data - raw'!$A$4:$F$4,0))*INDEX('Mapping cadres'!$B$1:$Z$616,MATCH($B281, 'Mapping cadres'!$B$1:$B$616,0), MATCH(AN$32,'Mapping cadres'!$B$1:$Z$1,0))</f>
        <v>0</v>
      </c>
      <c r="AO281" s="226">
        <f>INDEX('Uganda workforce data - raw'!$A$4:$F$619,MATCH($B281, 'Uganda workforce data - raw'!$B$4:$B$619,0), MATCH("Filled Female",'Uganda workforce data - raw'!$A$4:$F$4,0))*INDEX('Mapping cadres'!$B$1:$Z$616,MATCH($B281, 'Mapping cadres'!$B$1:$B$616,0), MATCH(AO$32,'Mapping cadres'!$B$1:$Z$1,0))</f>
        <v>0</v>
      </c>
      <c r="AP281" s="226">
        <f>INDEX('Uganda workforce data - raw'!$A$4:$F$619,MATCH($B281, 'Uganda workforce data - raw'!$B$4:$B$619,0), MATCH("Filled Female",'Uganda workforce data - raw'!$A$4:$F$4,0))*INDEX('Mapping cadres'!$B$1:$Z$616,MATCH($B281, 'Mapping cadres'!$B$1:$B$616,0), MATCH(AP$32,'Mapping cadres'!$B$1:$Z$1,0))</f>
        <v>0</v>
      </c>
      <c r="AQ281" s="226">
        <f>INDEX('Uganda workforce data - raw'!$A$4:$F$619,MATCH($B281, 'Uganda workforce data - raw'!$B$4:$B$619,0), MATCH("Filled Female",'Uganda workforce data - raw'!$A$4:$F$4,0))*INDEX('Mapping cadres'!$B$1:$Z$616,MATCH($B281, 'Mapping cadres'!$B$1:$B$616,0), MATCH(AQ$32,'Mapping cadres'!$B$1:$Z$1,0))</f>
        <v>0</v>
      </c>
      <c r="AR281" s="226">
        <f>INDEX('Uganda workforce data - raw'!$A$4:$F$619,MATCH($B281, 'Uganda workforce data - raw'!$B$4:$B$619,0), MATCH("Filled Female",'Uganda workforce data - raw'!$A$4:$F$4,0))*INDEX('Mapping cadres'!$B$1:$Z$616,MATCH($B281, 'Mapping cadres'!$B$1:$B$616,0), MATCH(AR$32,'Mapping cadres'!$B$1:$Z$1,0))</f>
        <v>0</v>
      </c>
      <c r="AS281" s="226">
        <f>INDEX('Uganda workforce data - raw'!$A$4:$F$619,MATCH($B281, 'Uganda workforce data - raw'!$B$4:$B$619,0), MATCH("Filled Female",'Uganda workforce data - raw'!$A$4:$F$4,0))*INDEX('Mapping cadres'!$B$1:$Z$616,MATCH($B281, 'Mapping cadres'!$B$1:$B$616,0), MATCH(AS$32,'Mapping cadres'!$B$1:$Z$1,0))</f>
        <v>0</v>
      </c>
      <c r="AT281" s="226">
        <f>INDEX('Uganda workforce data - raw'!$A$4:$F$619,MATCH($B281, 'Uganda workforce data - raw'!$B$4:$B$619,0), MATCH("Filled Female",'Uganda workforce data - raw'!$A$4:$F$4,0))*INDEX('Mapping cadres'!$B$1:$Z$616,MATCH($B281, 'Mapping cadres'!$B$1:$B$616,0), MATCH(AT$32,'Mapping cadres'!$B$1:$Z$1,0))</f>
        <v>0</v>
      </c>
      <c r="AU281" s="226">
        <f>INDEX('Uganda workforce data - raw'!$A$4:$F$619,MATCH($B281, 'Uganda workforce data - raw'!$B$4:$B$619,0), MATCH("Filled Female",'Uganda workforce data - raw'!$A$4:$F$4,0))*INDEX('Mapping cadres'!$B$1:$Z$616,MATCH($B281, 'Mapping cadres'!$B$1:$B$616,0), MATCH(AU$32,'Mapping cadres'!$B$1:$Z$1,0))</f>
        <v>0</v>
      </c>
      <c r="AV281" s="226">
        <f>INDEX('Uganda workforce data - raw'!$A$4:$F$619,MATCH($B281, 'Uganda workforce data - raw'!$B$4:$B$619,0), MATCH("Filled Female",'Uganda workforce data - raw'!$A$4:$F$4,0))*INDEX('Mapping cadres'!$B$1:$Z$616,MATCH($B281, 'Mapping cadres'!$B$1:$B$616,0), MATCH(AV$32,'Mapping cadres'!$B$1:$Z$1,0))</f>
        <v>0</v>
      </c>
      <c r="AW281" s="226">
        <f>INDEX('Uganda workforce data - raw'!$A$4:$F$619,MATCH($B281, 'Uganda workforce data - raw'!$B$4:$B$619,0), MATCH("Filled Female",'Uganda workforce data - raw'!$A$4:$F$4,0))*INDEX('Mapping cadres'!$B$1:$Z$616,MATCH($B281, 'Mapping cadres'!$B$1:$B$616,0), MATCH(AW$32,'Mapping cadres'!$B$1:$Z$1,0))</f>
        <v>0</v>
      </c>
      <c r="AX281" s="226">
        <f>INDEX('Uganda workforce data - raw'!$A$4:$F$619,MATCH($B281, 'Uganda workforce data - raw'!$B$4:$B$619,0), MATCH("Filled Female",'Uganda workforce data - raw'!$A$4:$F$4,0))*INDEX('Mapping cadres'!$B$1:$Z$616,MATCH($B281, 'Mapping cadres'!$B$1:$B$616,0), MATCH(AX$32,'Mapping cadres'!$B$1:$Z$1,0))</f>
        <v>0</v>
      </c>
      <c r="AY281" s="226">
        <f t="shared" si="77"/>
        <v>1</v>
      </c>
      <c r="AZ281" s="226">
        <f t="shared" si="78"/>
        <v>0</v>
      </c>
      <c r="BA281" s="226">
        <f t="shared" si="79"/>
        <v>0</v>
      </c>
      <c r="BB281" s="226">
        <f t="shared" si="80"/>
        <v>0</v>
      </c>
      <c r="BC281" s="226">
        <f t="shared" si="81"/>
        <v>0</v>
      </c>
      <c r="BD281" s="226">
        <f t="shared" si="82"/>
        <v>0</v>
      </c>
      <c r="BE281" s="226">
        <f t="shared" si="83"/>
        <v>0</v>
      </c>
      <c r="BF281" s="226">
        <f t="shared" si="84"/>
        <v>0</v>
      </c>
      <c r="BG281" s="226">
        <f t="shared" si="85"/>
        <v>0</v>
      </c>
      <c r="BH281" s="226">
        <f t="shared" si="86"/>
        <v>0</v>
      </c>
      <c r="BI281" s="226">
        <f t="shared" si="87"/>
        <v>0</v>
      </c>
      <c r="BJ281" s="226">
        <f t="shared" si="88"/>
        <v>0</v>
      </c>
      <c r="BK281" s="226">
        <f t="shared" si="89"/>
        <v>0</v>
      </c>
      <c r="BL281" s="226">
        <f t="shared" si="90"/>
        <v>0</v>
      </c>
      <c r="BM281" s="226">
        <f t="shared" si="91"/>
        <v>0</v>
      </c>
      <c r="BN281" s="226">
        <f t="shared" si="92"/>
        <v>0</v>
      </c>
      <c r="BO281" s="226">
        <f t="shared" si="93"/>
        <v>0</v>
      </c>
      <c r="BP281" s="226">
        <f t="shared" si="94"/>
        <v>0</v>
      </c>
      <c r="BQ281" s="226">
        <f t="shared" si="95"/>
        <v>0</v>
      </c>
      <c r="BR281" s="226">
        <f t="shared" si="96"/>
        <v>0</v>
      </c>
      <c r="BS281" s="226">
        <f t="shared" si="97"/>
        <v>0</v>
      </c>
      <c r="BT281" s="226">
        <f t="shared" si="98"/>
        <v>0</v>
      </c>
      <c r="BU281" s="226">
        <f t="shared" si="99"/>
        <v>0</v>
      </c>
      <c r="BV281" s="226">
        <f t="shared" si="100"/>
        <v>0</v>
      </c>
    </row>
    <row r="282" spans="1:74">
      <c r="A282" s="226">
        <v>250</v>
      </c>
      <c r="B282" s="237" t="s">
        <v>1553</v>
      </c>
      <c r="C282" s="226">
        <f>INDEX('Uganda workforce data - raw'!$A$4:$F$619,MATCH($B282, 'Uganda workforce data - raw'!$B$4:$B$619,0), MATCH("Filled Male",'Uganda workforce data - raw'!$A$4:$F$4,0))*INDEX('Mapping cadres'!$B$1:$Z$616,MATCH($B282, 'Mapping cadres'!$B$1:$B$616,0), MATCH(C$32,'Mapping cadres'!$B$1:$Z$1,0))</f>
        <v>0</v>
      </c>
      <c r="D282" s="226">
        <f>INDEX('Uganda workforce data - raw'!$A$4:$F$619,MATCH($B282, 'Uganda workforce data - raw'!$B$4:$B$619,0), MATCH("Filled Male",'Uganda workforce data - raw'!$A$4:$F$4,0))*INDEX('Mapping cadres'!$B$1:$Z$616,MATCH($B282, 'Mapping cadres'!$B$1:$B$616,0), MATCH(D$32,'Mapping cadres'!$B$1:$Z$1,0))</f>
        <v>0</v>
      </c>
      <c r="E282" s="226">
        <f>INDEX('Uganda workforce data - raw'!$A$4:$F$619,MATCH($B282, 'Uganda workforce data - raw'!$B$4:$B$619,0), MATCH("Filled Male",'Uganda workforce data - raw'!$A$4:$F$4,0))*INDEX('Mapping cadres'!$B$1:$Z$616,MATCH($B282, 'Mapping cadres'!$B$1:$B$616,0), MATCH(E$32,'Mapping cadres'!$B$1:$Z$1,0))</f>
        <v>0</v>
      </c>
      <c r="F282" s="226">
        <f>INDEX('Uganda workforce data - raw'!$A$4:$F$619,MATCH($B282, 'Uganda workforce data - raw'!$B$4:$B$619,0), MATCH("Filled Male",'Uganda workforce data - raw'!$A$4:$F$4,0))*INDEX('Mapping cadres'!$B$1:$Z$616,MATCH($B282, 'Mapping cadres'!$B$1:$B$616,0), MATCH(F$32,'Mapping cadres'!$B$1:$Z$1,0))</f>
        <v>0</v>
      </c>
      <c r="G282" s="226">
        <f>INDEX('Uganda workforce data - raw'!$A$4:$F$619,MATCH($B282, 'Uganda workforce data - raw'!$B$4:$B$619,0), MATCH("Filled Male",'Uganda workforce data - raw'!$A$4:$F$4,0))*INDEX('Mapping cadres'!$B$1:$Z$616,MATCH($B282, 'Mapping cadres'!$B$1:$B$616,0), MATCH(G$32,'Mapping cadres'!$B$1:$Z$1,0))</f>
        <v>0</v>
      </c>
      <c r="H282" s="226">
        <f>INDEX('Uganda workforce data - raw'!$A$4:$F$619,MATCH($B282, 'Uganda workforce data - raw'!$B$4:$B$619,0), MATCH("Filled Male",'Uganda workforce data - raw'!$A$4:$F$4,0))*INDEX('Mapping cadres'!$B$1:$Z$616,MATCH($B282, 'Mapping cadres'!$B$1:$B$616,0), MATCH(H$32,'Mapping cadres'!$B$1:$Z$1,0))</f>
        <v>0</v>
      </c>
      <c r="I282" s="226">
        <f>INDEX('Uganda workforce data - raw'!$A$4:$F$619,MATCH($B282, 'Uganda workforce data - raw'!$B$4:$B$619,0), MATCH("Filled Male",'Uganda workforce data - raw'!$A$4:$F$4,0))*INDEX('Mapping cadres'!$B$1:$Z$616,MATCH($B282, 'Mapping cadres'!$B$1:$B$616,0), MATCH(I$32,'Mapping cadres'!$B$1:$Z$1,0))</f>
        <v>0</v>
      </c>
      <c r="J282" s="226">
        <f>INDEX('Uganda workforce data - raw'!$A$4:$F$619,MATCH($B282, 'Uganda workforce data - raw'!$B$4:$B$619,0), MATCH("Filled Male",'Uganda workforce data - raw'!$A$4:$F$4,0))*INDEX('Mapping cadres'!$B$1:$Z$616,MATCH($B282, 'Mapping cadres'!$B$1:$B$616,0), MATCH(J$32,'Mapping cadres'!$B$1:$Z$1,0))</f>
        <v>0</v>
      </c>
      <c r="K282" s="226">
        <f>INDEX('Uganda workforce data - raw'!$A$4:$F$619,MATCH($B282, 'Uganda workforce data - raw'!$B$4:$B$619,0), MATCH("Filled Male",'Uganda workforce data - raw'!$A$4:$F$4,0))*INDEX('Mapping cadres'!$B$1:$Z$616,MATCH($B282, 'Mapping cadres'!$B$1:$B$616,0), MATCH(K$32,'Mapping cadres'!$B$1:$Z$1,0))</f>
        <v>0</v>
      </c>
      <c r="L282" s="226">
        <f>INDEX('Uganda workforce data - raw'!$A$4:$F$619,MATCH($B282, 'Uganda workforce data - raw'!$B$4:$B$619,0), MATCH("Filled Male",'Uganda workforce data - raw'!$A$4:$F$4,0))*INDEX('Mapping cadres'!$B$1:$Z$616,MATCH($B282, 'Mapping cadres'!$B$1:$B$616,0), MATCH(L$32,'Mapping cadres'!$B$1:$Z$1,0))</f>
        <v>0</v>
      </c>
      <c r="M282" s="226">
        <f>INDEX('Uganda workforce data - raw'!$A$4:$F$619,MATCH($B282, 'Uganda workforce data - raw'!$B$4:$B$619,0), MATCH("Filled Male",'Uganda workforce data - raw'!$A$4:$F$4,0))*INDEX('Mapping cadres'!$B$1:$Z$616,MATCH($B282, 'Mapping cadres'!$B$1:$B$616,0), MATCH(M$32,'Mapping cadres'!$B$1:$Z$1,0))</f>
        <v>0</v>
      </c>
      <c r="N282" s="226">
        <f>INDEX('Uganda workforce data - raw'!$A$4:$F$619,MATCH($B282, 'Uganda workforce data - raw'!$B$4:$B$619,0), MATCH("Filled Male",'Uganda workforce data - raw'!$A$4:$F$4,0))*INDEX('Mapping cadres'!$B$1:$Z$616,MATCH($B282, 'Mapping cadres'!$B$1:$B$616,0), MATCH(N$32,'Mapping cadres'!$B$1:$Z$1,0))</f>
        <v>0</v>
      </c>
      <c r="O282" s="226">
        <f>INDEX('Uganda workforce data - raw'!$A$4:$F$619,MATCH($B282, 'Uganda workforce data - raw'!$B$4:$B$619,0), MATCH("Filled Male",'Uganda workforce data - raw'!$A$4:$F$4,0))*INDEX('Mapping cadres'!$B$1:$Z$616,MATCH($B282, 'Mapping cadres'!$B$1:$B$616,0), MATCH(O$32,'Mapping cadres'!$B$1:$Z$1,0))</f>
        <v>0</v>
      </c>
      <c r="P282" s="226">
        <f>INDEX('Uganda workforce data - raw'!$A$4:$F$619,MATCH($B282, 'Uganda workforce data - raw'!$B$4:$B$619,0), MATCH("Filled Male",'Uganda workforce data - raw'!$A$4:$F$4,0))*INDEX('Mapping cadres'!$B$1:$Z$616,MATCH($B282, 'Mapping cadres'!$B$1:$B$616,0), MATCH(P$32,'Mapping cadres'!$B$1:$Z$1,0))</f>
        <v>0</v>
      </c>
      <c r="Q282" s="226">
        <f>INDEX('Uganda workforce data - raw'!$A$4:$F$619,MATCH($B282, 'Uganda workforce data - raw'!$B$4:$B$619,0), MATCH("Filled Male",'Uganda workforce data - raw'!$A$4:$F$4,0))*INDEX('Mapping cadres'!$B$1:$Z$616,MATCH($B282, 'Mapping cadres'!$B$1:$B$616,0), MATCH(Q$32,'Mapping cadres'!$B$1:$Z$1,0))</f>
        <v>0</v>
      </c>
      <c r="R282" s="226">
        <f>INDEX('Uganda workforce data - raw'!$A$4:$F$619,MATCH($B282, 'Uganda workforce data - raw'!$B$4:$B$619,0), MATCH("Filled Male",'Uganda workforce data - raw'!$A$4:$F$4,0))*INDEX('Mapping cadres'!$B$1:$Z$616,MATCH($B282, 'Mapping cadres'!$B$1:$B$616,0), MATCH(R$32,'Mapping cadres'!$B$1:$Z$1,0))</f>
        <v>0</v>
      </c>
      <c r="S282" s="226">
        <f>INDEX('Uganda workforce data - raw'!$A$4:$F$619,MATCH($B282, 'Uganda workforce data - raw'!$B$4:$B$619,0), MATCH("Filled Male",'Uganda workforce data - raw'!$A$4:$F$4,0))*INDEX('Mapping cadres'!$B$1:$Z$616,MATCH($B282, 'Mapping cadres'!$B$1:$B$616,0), MATCH(S$32,'Mapping cadres'!$B$1:$Z$1,0))</f>
        <v>0</v>
      </c>
      <c r="T282" s="226">
        <f>INDEX('Uganda workforce data - raw'!$A$4:$F$619,MATCH($B282, 'Uganda workforce data - raw'!$B$4:$B$619,0), MATCH("Filled Male",'Uganda workforce data - raw'!$A$4:$F$4,0))*INDEX('Mapping cadres'!$B$1:$Z$616,MATCH($B282, 'Mapping cadres'!$B$1:$B$616,0), MATCH(T$32,'Mapping cadres'!$B$1:$Z$1,0))</f>
        <v>0</v>
      </c>
      <c r="U282" s="226">
        <f>INDEX('Uganda workforce data - raw'!$A$4:$F$619,MATCH($B282, 'Uganda workforce data - raw'!$B$4:$B$619,0), MATCH("Filled Male",'Uganda workforce data - raw'!$A$4:$F$4,0))*INDEX('Mapping cadres'!$B$1:$Z$616,MATCH($B282, 'Mapping cadres'!$B$1:$B$616,0), MATCH(U$32,'Mapping cadres'!$B$1:$Z$1,0))</f>
        <v>0</v>
      </c>
      <c r="V282" s="226">
        <f>INDEX('Uganda workforce data - raw'!$A$4:$F$619,MATCH($B282, 'Uganda workforce data - raw'!$B$4:$B$619,0), MATCH("Filled Male",'Uganda workforce data - raw'!$A$4:$F$4,0))*INDEX('Mapping cadres'!$B$1:$Z$616,MATCH($B282, 'Mapping cadres'!$B$1:$B$616,0), MATCH(V$32,'Mapping cadres'!$B$1:$Z$1,0))</f>
        <v>0</v>
      </c>
      <c r="W282" s="226">
        <f>INDEX('Uganda workforce data - raw'!$A$4:$F$619,MATCH($B282, 'Uganda workforce data - raw'!$B$4:$B$619,0), MATCH("Filled Male",'Uganda workforce data - raw'!$A$4:$F$4,0))*INDEX('Mapping cadres'!$B$1:$Z$616,MATCH($B282, 'Mapping cadres'!$B$1:$B$616,0), MATCH(W$32,'Mapping cadres'!$B$1:$Z$1,0))</f>
        <v>0</v>
      </c>
      <c r="X282" s="226">
        <f>INDEX('Uganda workforce data - raw'!$A$4:$F$619,MATCH($B282, 'Uganda workforce data - raw'!$B$4:$B$619,0), MATCH("Filled Male",'Uganda workforce data - raw'!$A$4:$F$4,0))*INDEX('Mapping cadres'!$B$1:$Z$616,MATCH($B282, 'Mapping cadres'!$B$1:$B$616,0), MATCH(X$32,'Mapping cadres'!$B$1:$Z$1,0))</f>
        <v>0</v>
      </c>
      <c r="Y282" s="226">
        <f>INDEX('Uganda workforce data - raw'!$A$4:$F$619,MATCH($B282, 'Uganda workforce data - raw'!$B$4:$B$619,0), MATCH("Filled Male",'Uganda workforce data - raw'!$A$4:$F$4,0))*INDEX('Mapping cadres'!$B$1:$Z$616,MATCH($B282, 'Mapping cadres'!$B$1:$B$616,0), MATCH(Y$32,'Mapping cadres'!$B$1:$Z$1,0))</f>
        <v>0</v>
      </c>
      <c r="Z282" s="226">
        <f>INDEX('Uganda workforce data - raw'!$A$4:$F$619,MATCH($B282, 'Uganda workforce data - raw'!$B$4:$B$619,0), MATCH("Filled Male",'Uganda workforce data - raw'!$A$4:$F$4,0))*INDEX('Mapping cadres'!$B$1:$Z$616,MATCH($B282, 'Mapping cadres'!$B$1:$B$616,0), MATCH(Z$32,'Mapping cadres'!$B$1:$Z$1,0))</f>
        <v>0</v>
      </c>
      <c r="AA282" s="226">
        <f>INDEX('Uganda workforce data - raw'!$A$4:$F$619,MATCH($B282, 'Uganda workforce data - raw'!$B$4:$B$619,0), MATCH("Filled Female",'Uganda workforce data - raw'!$A$4:$F$4,0))*INDEX('Mapping cadres'!$B$1:$Z$616,MATCH($B282, 'Mapping cadres'!$B$1:$B$616,0), MATCH(AA$32,'Mapping cadres'!$B$1:$Z$1,0))</f>
        <v>0</v>
      </c>
      <c r="AB282" s="226">
        <f>INDEX('Uganda workforce data - raw'!$A$4:$F$619,MATCH($B282, 'Uganda workforce data - raw'!$B$4:$B$619,0), MATCH("Filled Female",'Uganda workforce data - raw'!$A$4:$F$4,0))*INDEX('Mapping cadres'!$B$1:$Z$616,MATCH($B282, 'Mapping cadres'!$B$1:$B$616,0), MATCH(AB$32,'Mapping cadres'!$B$1:$Z$1,0))</f>
        <v>0</v>
      </c>
      <c r="AC282" s="226">
        <f>INDEX('Uganda workforce data - raw'!$A$4:$F$619,MATCH($B282, 'Uganda workforce data - raw'!$B$4:$B$619,0), MATCH("Filled Female",'Uganda workforce data - raw'!$A$4:$F$4,0))*INDEX('Mapping cadres'!$B$1:$Z$616,MATCH($B282, 'Mapping cadres'!$B$1:$B$616,0), MATCH(AC$32,'Mapping cadres'!$B$1:$Z$1,0))</f>
        <v>0</v>
      </c>
      <c r="AD282" s="226">
        <f>INDEX('Uganda workforce data - raw'!$A$4:$F$619,MATCH($B282, 'Uganda workforce data - raw'!$B$4:$B$619,0), MATCH("Filled Female",'Uganda workforce data - raw'!$A$4:$F$4,0))*INDEX('Mapping cadres'!$B$1:$Z$616,MATCH($B282, 'Mapping cadres'!$B$1:$B$616,0), MATCH(AD$32,'Mapping cadres'!$B$1:$Z$1,0))</f>
        <v>0</v>
      </c>
      <c r="AE282" s="226">
        <f>INDEX('Uganda workforce data - raw'!$A$4:$F$619,MATCH($B282, 'Uganda workforce data - raw'!$B$4:$B$619,0), MATCH("Filled Female",'Uganda workforce data - raw'!$A$4:$F$4,0))*INDEX('Mapping cadres'!$B$1:$Z$616,MATCH($B282, 'Mapping cadres'!$B$1:$B$616,0), MATCH(AE$32,'Mapping cadres'!$B$1:$Z$1,0))</f>
        <v>0</v>
      </c>
      <c r="AF282" s="226">
        <f>INDEX('Uganda workforce data - raw'!$A$4:$F$619,MATCH($B282, 'Uganda workforce data - raw'!$B$4:$B$619,0), MATCH("Filled Female",'Uganda workforce data - raw'!$A$4:$F$4,0))*INDEX('Mapping cadres'!$B$1:$Z$616,MATCH($B282, 'Mapping cadres'!$B$1:$B$616,0), MATCH(AF$32,'Mapping cadres'!$B$1:$Z$1,0))</f>
        <v>0</v>
      </c>
      <c r="AG282" s="226">
        <f>INDEX('Uganda workforce data - raw'!$A$4:$F$619,MATCH($B282, 'Uganda workforce data - raw'!$B$4:$B$619,0), MATCH("Filled Female",'Uganda workforce data - raw'!$A$4:$F$4,0))*INDEX('Mapping cadres'!$B$1:$Z$616,MATCH($B282, 'Mapping cadres'!$B$1:$B$616,0), MATCH(AG$32,'Mapping cadres'!$B$1:$Z$1,0))</f>
        <v>0</v>
      </c>
      <c r="AH282" s="226">
        <f>INDEX('Uganda workforce data - raw'!$A$4:$F$619,MATCH($B282, 'Uganda workforce data - raw'!$B$4:$B$619,0), MATCH("Filled Female",'Uganda workforce data - raw'!$A$4:$F$4,0))*INDEX('Mapping cadres'!$B$1:$Z$616,MATCH($B282, 'Mapping cadres'!$B$1:$B$616,0), MATCH(AH$32,'Mapping cadres'!$B$1:$Z$1,0))</f>
        <v>0</v>
      </c>
      <c r="AI282" s="226">
        <f>INDEX('Uganda workforce data - raw'!$A$4:$F$619,MATCH($B282, 'Uganda workforce data - raw'!$B$4:$B$619,0), MATCH("Filled Female",'Uganda workforce data - raw'!$A$4:$F$4,0))*INDEX('Mapping cadres'!$B$1:$Z$616,MATCH($B282, 'Mapping cadres'!$B$1:$B$616,0), MATCH(AI$32,'Mapping cadres'!$B$1:$Z$1,0))</f>
        <v>0</v>
      </c>
      <c r="AJ282" s="226">
        <f>INDEX('Uganda workforce data - raw'!$A$4:$F$619,MATCH($B282, 'Uganda workforce data - raw'!$B$4:$B$619,0), MATCH("Filled Female",'Uganda workforce data - raw'!$A$4:$F$4,0))*INDEX('Mapping cadres'!$B$1:$Z$616,MATCH($B282, 'Mapping cadres'!$B$1:$B$616,0), MATCH(AJ$32,'Mapping cadres'!$B$1:$Z$1,0))</f>
        <v>0</v>
      </c>
      <c r="AK282" s="226">
        <f>INDEX('Uganda workforce data - raw'!$A$4:$F$619,MATCH($B282, 'Uganda workforce data - raw'!$B$4:$B$619,0), MATCH("Filled Female",'Uganda workforce data - raw'!$A$4:$F$4,0))*INDEX('Mapping cadres'!$B$1:$Z$616,MATCH($B282, 'Mapping cadres'!$B$1:$B$616,0), MATCH(AK$32,'Mapping cadres'!$B$1:$Z$1,0))</f>
        <v>0</v>
      </c>
      <c r="AL282" s="226">
        <f>INDEX('Uganda workforce data - raw'!$A$4:$F$619,MATCH($B282, 'Uganda workforce data - raw'!$B$4:$B$619,0), MATCH("Filled Female",'Uganda workforce data - raw'!$A$4:$F$4,0))*INDEX('Mapping cadres'!$B$1:$Z$616,MATCH($B282, 'Mapping cadres'!$B$1:$B$616,0), MATCH(AL$32,'Mapping cadres'!$B$1:$Z$1,0))</f>
        <v>1</v>
      </c>
      <c r="AM282" s="226">
        <f>INDEX('Uganda workforce data - raw'!$A$4:$F$619,MATCH($B282, 'Uganda workforce data - raw'!$B$4:$B$619,0), MATCH("Filled Female",'Uganda workforce data - raw'!$A$4:$F$4,0))*INDEX('Mapping cadres'!$B$1:$Z$616,MATCH($B282, 'Mapping cadres'!$B$1:$B$616,0), MATCH(AM$32,'Mapping cadres'!$B$1:$Z$1,0))</f>
        <v>0</v>
      </c>
      <c r="AN282" s="226">
        <f>INDEX('Uganda workforce data - raw'!$A$4:$F$619,MATCH($B282, 'Uganda workforce data - raw'!$B$4:$B$619,0), MATCH("Filled Female",'Uganda workforce data - raw'!$A$4:$F$4,0))*INDEX('Mapping cadres'!$B$1:$Z$616,MATCH($B282, 'Mapping cadres'!$B$1:$B$616,0), MATCH(AN$32,'Mapping cadres'!$B$1:$Z$1,0))</f>
        <v>0</v>
      </c>
      <c r="AO282" s="226">
        <f>INDEX('Uganda workforce data - raw'!$A$4:$F$619,MATCH($B282, 'Uganda workforce data - raw'!$B$4:$B$619,0), MATCH("Filled Female",'Uganda workforce data - raw'!$A$4:$F$4,0))*INDEX('Mapping cadres'!$B$1:$Z$616,MATCH($B282, 'Mapping cadres'!$B$1:$B$616,0), MATCH(AO$32,'Mapping cadres'!$B$1:$Z$1,0))</f>
        <v>0</v>
      </c>
      <c r="AP282" s="226">
        <f>INDEX('Uganda workforce data - raw'!$A$4:$F$619,MATCH($B282, 'Uganda workforce data - raw'!$B$4:$B$619,0), MATCH("Filled Female",'Uganda workforce data - raw'!$A$4:$F$4,0))*INDEX('Mapping cadres'!$B$1:$Z$616,MATCH($B282, 'Mapping cadres'!$B$1:$B$616,0), MATCH(AP$32,'Mapping cadres'!$B$1:$Z$1,0))</f>
        <v>0</v>
      </c>
      <c r="AQ282" s="226">
        <f>INDEX('Uganda workforce data - raw'!$A$4:$F$619,MATCH($B282, 'Uganda workforce data - raw'!$B$4:$B$619,0), MATCH("Filled Female",'Uganda workforce data - raw'!$A$4:$F$4,0))*INDEX('Mapping cadres'!$B$1:$Z$616,MATCH($B282, 'Mapping cadres'!$B$1:$B$616,0), MATCH(AQ$32,'Mapping cadres'!$B$1:$Z$1,0))</f>
        <v>0</v>
      </c>
      <c r="AR282" s="226">
        <f>INDEX('Uganda workforce data - raw'!$A$4:$F$619,MATCH($B282, 'Uganda workforce data - raw'!$B$4:$B$619,0), MATCH("Filled Female",'Uganda workforce data - raw'!$A$4:$F$4,0))*INDEX('Mapping cadres'!$B$1:$Z$616,MATCH($B282, 'Mapping cadres'!$B$1:$B$616,0), MATCH(AR$32,'Mapping cadres'!$B$1:$Z$1,0))</f>
        <v>0</v>
      </c>
      <c r="AS282" s="226">
        <f>INDEX('Uganda workforce data - raw'!$A$4:$F$619,MATCH($B282, 'Uganda workforce data - raw'!$B$4:$B$619,0), MATCH("Filled Female",'Uganda workforce data - raw'!$A$4:$F$4,0))*INDEX('Mapping cadres'!$B$1:$Z$616,MATCH($B282, 'Mapping cadres'!$B$1:$B$616,0), MATCH(AS$32,'Mapping cadres'!$B$1:$Z$1,0))</f>
        <v>0</v>
      </c>
      <c r="AT282" s="226">
        <f>INDEX('Uganda workforce data - raw'!$A$4:$F$619,MATCH($B282, 'Uganda workforce data - raw'!$B$4:$B$619,0), MATCH("Filled Female",'Uganda workforce data - raw'!$A$4:$F$4,0))*INDEX('Mapping cadres'!$B$1:$Z$616,MATCH($B282, 'Mapping cadres'!$B$1:$B$616,0), MATCH(AT$32,'Mapping cadres'!$B$1:$Z$1,0))</f>
        <v>0</v>
      </c>
      <c r="AU282" s="226">
        <f>INDEX('Uganda workforce data - raw'!$A$4:$F$619,MATCH($B282, 'Uganda workforce data - raw'!$B$4:$B$619,0), MATCH("Filled Female",'Uganda workforce data - raw'!$A$4:$F$4,0))*INDEX('Mapping cadres'!$B$1:$Z$616,MATCH($B282, 'Mapping cadres'!$B$1:$B$616,0), MATCH(AU$32,'Mapping cadres'!$B$1:$Z$1,0))</f>
        <v>0</v>
      </c>
      <c r="AV282" s="226">
        <f>INDEX('Uganda workforce data - raw'!$A$4:$F$619,MATCH($B282, 'Uganda workforce data - raw'!$B$4:$B$619,0), MATCH("Filled Female",'Uganda workforce data - raw'!$A$4:$F$4,0))*INDEX('Mapping cadres'!$B$1:$Z$616,MATCH($B282, 'Mapping cadres'!$B$1:$B$616,0), MATCH(AV$32,'Mapping cadres'!$B$1:$Z$1,0))</f>
        <v>0</v>
      </c>
      <c r="AW282" s="226">
        <f>INDEX('Uganda workforce data - raw'!$A$4:$F$619,MATCH($B282, 'Uganda workforce data - raw'!$B$4:$B$619,0), MATCH("Filled Female",'Uganda workforce data - raw'!$A$4:$F$4,0))*INDEX('Mapping cadres'!$B$1:$Z$616,MATCH($B282, 'Mapping cadres'!$B$1:$B$616,0), MATCH(AW$32,'Mapping cadres'!$B$1:$Z$1,0))</f>
        <v>0</v>
      </c>
      <c r="AX282" s="226">
        <f>INDEX('Uganda workforce data - raw'!$A$4:$F$619,MATCH($B282, 'Uganda workforce data - raw'!$B$4:$B$619,0), MATCH("Filled Female",'Uganda workforce data - raw'!$A$4:$F$4,0))*INDEX('Mapping cadres'!$B$1:$Z$616,MATCH($B282, 'Mapping cadres'!$B$1:$B$616,0), MATCH(AX$32,'Mapping cadres'!$B$1:$Z$1,0))</f>
        <v>0</v>
      </c>
      <c r="AY282" s="226">
        <f t="shared" si="77"/>
        <v>0</v>
      </c>
      <c r="AZ282" s="226">
        <f t="shared" si="78"/>
        <v>0</v>
      </c>
      <c r="BA282" s="226">
        <f t="shared" si="79"/>
        <v>0</v>
      </c>
      <c r="BB282" s="226">
        <f t="shared" si="80"/>
        <v>0</v>
      </c>
      <c r="BC282" s="226">
        <f t="shared" si="81"/>
        <v>0</v>
      </c>
      <c r="BD282" s="226">
        <f t="shared" si="82"/>
        <v>0</v>
      </c>
      <c r="BE282" s="226">
        <f t="shared" si="83"/>
        <v>0</v>
      </c>
      <c r="BF282" s="226">
        <f t="shared" si="84"/>
        <v>0</v>
      </c>
      <c r="BG282" s="226">
        <f t="shared" si="85"/>
        <v>0</v>
      </c>
      <c r="BH282" s="226">
        <f t="shared" si="86"/>
        <v>0</v>
      </c>
      <c r="BI282" s="226">
        <f t="shared" si="87"/>
        <v>0</v>
      </c>
      <c r="BJ282" s="226">
        <f t="shared" si="88"/>
        <v>1</v>
      </c>
      <c r="BK282" s="226">
        <f t="shared" si="89"/>
        <v>0</v>
      </c>
      <c r="BL282" s="226">
        <f t="shared" si="90"/>
        <v>0</v>
      </c>
      <c r="BM282" s="226">
        <f t="shared" si="91"/>
        <v>0</v>
      </c>
      <c r="BN282" s="226">
        <f t="shared" si="92"/>
        <v>0</v>
      </c>
      <c r="BO282" s="226">
        <f t="shared" si="93"/>
        <v>0</v>
      </c>
      <c r="BP282" s="226">
        <f t="shared" si="94"/>
        <v>0</v>
      </c>
      <c r="BQ282" s="226">
        <f t="shared" si="95"/>
        <v>0</v>
      </c>
      <c r="BR282" s="226">
        <f t="shared" si="96"/>
        <v>0</v>
      </c>
      <c r="BS282" s="226">
        <f t="shared" si="97"/>
        <v>0</v>
      </c>
      <c r="BT282" s="226">
        <f t="shared" si="98"/>
        <v>0</v>
      </c>
      <c r="BU282" s="226">
        <f t="shared" si="99"/>
        <v>0</v>
      </c>
      <c r="BV282" s="226">
        <f t="shared" si="100"/>
        <v>0</v>
      </c>
    </row>
    <row r="283" spans="1:74">
      <c r="A283" s="226">
        <v>251</v>
      </c>
      <c r="B283" s="226" t="s">
        <v>1554</v>
      </c>
      <c r="C283" s="226">
        <f>INDEX('Uganda workforce data - raw'!$A$4:$F$619,MATCH($B283, 'Uganda workforce data - raw'!$B$4:$B$619,0), MATCH("Filled Male",'Uganda workforce data - raw'!$A$4:$F$4,0))*INDEX('Mapping cadres'!$B$1:$Z$616,MATCH($B283, 'Mapping cadres'!$B$1:$B$616,0), MATCH(C$32,'Mapping cadres'!$B$1:$Z$1,0))</f>
        <v>0</v>
      </c>
      <c r="D283" s="226">
        <f>INDEX('Uganda workforce data - raw'!$A$4:$F$619,MATCH($B283, 'Uganda workforce data - raw'!$B$4:$B$619,0), MATCH("Filled Male",'Uganda workforce data - raw'!$A$4:$F$4,0))*INDEX('Mapping cadres'!$B$1:$Z$616,MATCH($B283, 'Mapping cadres'!$B$1:$B$616,0), MATCH(D$32,'Mapping cadres'!$B$1:$Z$1,0))</f>
        <v>0</v>
      </c>
      <c r="E283" s="226">
        <f>INDEX('Uganda workforce data - raw'!$A$4:$F$619,MATCH($B283, 'Uganda workforce data - raw'!$B$4:$B$619,0), MATCH("Filled Male",'Uganda workforce data - raw'!$A$4:$F$4,0))*INDEX('Mapping cadres'!$B$1:$Z$616,MATCH($B283, 'Mapping cadres'!$B$1:$B$616,0), MATCH(E$32,'Mapping cadres'!$B$1:$Z$1,0))</f>
        <v>0</v>
      </c>
      <c r="F283" s="226">
        <f>INDEX('Uganda workforce data - raw'!$A$4:$F$619,MATCH($B283, 'Uganda workforce data - raw'!$B$4:$B$619,0), MATCH("Filled Male",'Uganda workforce data - raw'!$A$4:$F$4,0))*INDEX('Mapping cadres'!$B$1:$Z$616,MATCH($B283, 'Mapping cadres'!$B$1:$B$616,0), MATCH(F$32,'Mapping cadres'!$B$1:$Z$1,0))</f>
        <v>0</v>
      </c>
      <c r="G283" s="226">
        <f>INDEX('Uganda workforce data - raw'!$A$4:$F$619,MATCH($B283, 'Uganda workforce data - raw'!$B$4:$B$619,0), MATCH("Filled Male",'Uganda workforce data - raw'!$A$4:$F$4,0))*INDEX('Mapping cadres'!$B$1:$Z$616,MATCH($B283, 'Mapping cadres'!$B$1:$B$616,0), MATCH(G$32,'Mapping cadres'!$B$1:$Z$1,0))</f>
        <v>0</v>
      </c>
      <c r="H283" s="226">
        <f>INDEX('Uganda workforce data - raw'!$A$4:$F$619,MATCH($B283, 'Uganda workforce data - raw'!$B$4:$B$619,0), MATCH("Filled Male",'Uganda workforce data - raw'!$A$4:$F$4,0))*INDEX('Mapping cadres'!$B$1:$Z$616,MATCH($B283, 'Mapping cadres'!$B$1:$B$616,0), MATCH(H$32,'Mapping cadres'!$B$1:$Z$1,0))</f>
        <v>0</v>
      </c>
      <c r="I283" s="226">
        <f>INDEX('Uganda workforce data - raw'!$A$4:$F$619,MATCH($B283, 'Uganda workforce data - raw'!$B$4:$B$619,0), MATCH("Filled Male",'Uganda workforce data - raw'!$A$4:$F$4,0))*INDEX('Mapping cadres'!$B$1:$Z$616,MATCH($B283, 'Mapping cadres'!$B$1:$B$616,0), MATCH(I$32,'Mapping cadres'!$B$1:$Z$1,0))</f>
        <v>0</v>
      </c>
      <c r="J283" s="226">
        <f>INDEX('Uganda workforce data - raw'!$A$4:$F$619,MATCH($B283, 'Uganda workforce data - raw'!$B$4:$B$619,0), MATCH("Filled Male",'Uganda workforce data - raw'!$A$4:$F$4,0))*INDEX('Mapping cadres'!$B$1:$Z$616,MATCH($B283, 'Mapping cadres'!$B$1:$B$616,0), MATCH(J$32,'Mapping cadres'!$B$1:$Z$1,0))</f>
        <v>0</v>
      </c>
      <c r="K283" s="226">
        <f>INDEX('Uganda workforce data - raw'!$A$4:$F$619,MATCH($B283, 'Uganda workforce data - raw'!$B$4:$B$619,0), MATCH("Filled Male",'Uganda workforce data - raw'!$A$4:$F$4,0))*INDEX('Mapping cadres'!$B$1:$Z$616,MATCH($B283, 'Mapping cadres'!$B$1:$B$616,0), MATCH(K$32,'Mapping cadres'!$B$1:$Z$1,0))</f>
        <v>0</v>
      </c>
      <c r="L283" s="226">
        <f>INDEX('Uganda workforce data - raw'!$A$4:$F$619,MATCH($B283, 'Uganda workforce data - raw'!$B$4:$B$619,0), MATCH("Filled Male",'Uganda workforce data - raw'!$A$4:$F$4,0))*INDEX('Mapping cadres'!$B$1:$Z$616,MATCH($B283, 'Mapping cadres'!$B$1:$B$616,0), MATCH(L$32,'Mapping cadres'!$B$1:$Z$1,0))</f>
        <v>0</v>
      </c>
      <c r="M283" s="226">
        <f>INDEX('Uganda workforce data - raw'!$A$4:$F$619,MATCH($B283, 'Uganda workforce data - raw'!$B$4:$B$619,0), MATCH("Filled Male",'Uganda workforce data - raw'!$A$4:$F$4,0))*INDEX('Mapping cadres'!$B$1:$Z$616,MATCH($B283, 'Mapping cadres'!$B$1:$B$616,0), MATCH(M$32,'Mapping cadres'!$B$1:$Z$1,0))</f>
        <v>0</v>
      </c>
      <c r="N283" s="226">
        <f>INDEX('Uganda workforce data - raw'!$A$4:$F$619,MATCH($B283, 'Uganda workforce data - raw'!$B$4:$B$619,0), MATCH("Filled Male",'Uganda workforce data - raw'!$A$4:$F$4,0))*INDEX('Mapping cadres'!$B$1:$Z$616,MATCH($B283, 'Mapping cadres'!$B$1:$B$616,0), MATCH(N$32,'Mapping cadres'!$B$1:$Z$1,0))</f>
        <v>0</v>
      </c>
      <c r="O283" s="226">
        <f>INDEX('Uganda workforce data - raw'!$A$4:$F$619,MATCH($B283, 'Uganda workforce data - raw'!$B$4:$B$619,0), MATCH("Filled Male",'Uganda workforce data - raw'!$A$4:$F$4,0))*INDEX('Mapping cadres'!$B$1:$Z$616,MATCH($B283, 'Mapping cadres'!$B$1:$B$616,0), MATCH(O$32,'Mapping cadres'!$B$1:$Z$1,0))</f>
        <v>0</v>
      </c>
      <c r="P283" s="226">
        <f>INDEX('Uganda workforce data - raw'!$A$4:$F$619,MATCH($B283, 'Uganda workforce data - raw'!$B$4:$B$619,0), MATCH("Filled Male",'Uganda workforce data - raw'!$A$4:$F$4,0))*INDEX('Mapping cadres'!$B$1:$Z$616,MATCH($B283, 'Mapping cadres'!$B$1:$B$616,0), MATCH(P$32,'Mapping cadres'!$B$1:$Z$1,0))</f>
        <v>0</v>
      </c>
      <c r="Q283" s="226">
        <f>INDEX('Uganda workforce data - raw'!$A$4:$F$619,MATCH($B283, 'Uganda workforce data - raw'!$B$4:$B$619,0), MATCH("Filled Male",'Uganda workforce data - raw'!$A$4:$F$4,0))*INDEX('Mapping cadres'!$B$1:$Z$616,MATCH($B283, 'Mapping cadres'!$B$1:$B$616,0), MATCH(Q$32,'Mapping cadres'!$B$1:$Z$1,0))</f>
        <v>0</v>
      </c>
      <c r="R283" s="226">
        <f>INDEX('Uganda workforce data - raw'!$A$4:$F$619,MATCH($B283, 'Uganda workforce data - raw'!$B$4:$B$619,0), MATCH("Filled Male",'Uganda workforce data - raw'!$A$4:$F$4,0))*INDEX('Mapping cadres'!$B$1:$Z$616,MATCH($B283, 'Mapping cadres'!$B$1:$B$616,0), MATCH(R$32,'Mapping cadres'!$B$1:$Z$1,0))</f>
        <v>0</v>
      </c>
      <c r="S283" s="226">
        <f>INDEX('Uganda workforce data - raw'!$A$4:$F$619,MATCH($B283, 'Uganda workforce data - raw'!$B$4:$B$619,0), MATCH("Filled Male",'Uganda workforce data - raw'!$A$4:$F$4,0))*INDEX('Mapping cadres'!$B$1:$Z$616,MATCH($B283, 'Mapping cadres'!$B$1:$B$616,0), MATCH(S$32,'Mapping cadres'!$B$1:$Z$1,0))</f>
        <v>0</v>
      </c>
      <c r="T283" s="226">
        <f>INDEX('Uganda workforce data - raw'!$A$4:$F$619,MATCH($B283, 'Uganda workforce data - raw'!$B$4:$B$619,0), MATCH("Filled Male",'Uganda workforce data - raw'!$A$4:$F$4,0))*INDEX('Mapping cadres'!$B$1:$Z$616,MATCH($B283, 'Mapping cadres'!$B$1:$B$616,0), MATCH(T$32,'Mapping cadres'!$B$1:$Z$1,0))</f>
        <v>0</v>
      </c>
      <c r="U283" s="226">
        <f>INDEX('Uganda workforce data - raw'!$A$4:$F$619,MATCH($B283, 'Uganda workforce data - raw'!$B$4:$B$619,0), MATCH("Filled Male",'Uganda workforce data - raw'!$A$4:$F$4,0))*INDEX('Mapping cadres'!$B$1:$Z$616,MATCH($B283, 'Mapping cadres'!$B$1:$B$616,0), MATCH(U$32,'Mapping cadres'!$B$1:$Z$1,0))</f>
        <v>0</v>
      </c>
      <c r="V283" s="226">
        <f>INDEX('Uganda workforce data - raw'!$A$4:$F$619,MATCH($B283, 'Uganda workforce data - raw'!$B$4:$B$619,0), MATCH("Filled Male",'Uganda workforce data - raw'!$A$4:$F$4,0))*INDEX('Mapping cadres'!$B$1:$Z$616,MATCH($B283, 'Mapping cadres'!$B$1:$B$616,0), MATCH(V$32,'Mapping cadres'!$B$1:$Z$1,0))</f>
        <v>0</v>
      </c>
      <c r="W283" s="226">
        <f>INDEX('Uganda workforce data - raw'!$A$4:$F$619,MATCH($B283, 'Uganda workforce data - raw'!$B$4:$B$619,0), MATCH("Filled Male",'Uganda workforce data - raw'!$A$4:$F$4,0))*INDEX('Mapping cadres'!$B$1:$Z$616,MATCH($B283, 'Mapping cadres'!$B$1:$B$616,0), MATCH(W$32,'Mapping cadres'!$B$1:$Z$1,0))</f>
        <v>0</v>
      </c>
      <c r="X283" s="226">
        <f>INDEX('Uganda workforce data - raw'!$A$4:$F$619,MATCH($B283, 'Uganda workforce data - raw'!$B$4:$B$619,0), MATCH("Filled Male",'Uganda workforce data - raw'!$A$4:$F$4,0))*INDEX('Mapping cadres'!$B$1:$Z$616,MATCH($B283, 'Mapping cadres'!$B$1:$B$616,0), MATCH(X$32,'Mapping cadres'!$B$1:$Z$1,0))</f>
        <v>0</v>
      </c>
      <c r="Y283" s="226">
        <f>INDEX('Uganda workforce data - raw'!$A$4:$F$619,MATCH($B283, 'Uganda workforce data - raw'!$B$4:$B$619,0), MATCH("Filled Male",'Uganda workforce data - raw'!$A$4:$F$4,0))*INDEX('Mapping cadres'!$B$1:$Z$616,MATCH($B283, 'Mapping cadres'!$B$1:$B$616,0), MATCH(Y$32,'Mapping cadres'!$B$1:$Z$1,0))</f>
        <v>0</v>
      </c>
      <c r="Z283" s="226">
        <f>INDEX('Uganda workforce data - raw'!$A$4:$F$619,MATCH($B283, 'Uganda workforce data - raw'!$B$4:$B$619,0), MATCH("Filled Male",'Uganda workforce data - raw'!$A$4:$F$4,0))*INDEX('Mapping cadres'!$B$1:$Z$616,MATCH($B283, 'Mapping cadres'!$B$1:$B$616,0), MATCH(Z$32,'Mapping cadres'!$B$1:$Z$1,0))</f>
        <v>0</v>
      </c>
      <c r="AA283" s="226">
        <f>INDEX('Uganda workforce data - raw'!$A$4:$F$619,MATCH($B283, 'Uganda workforce data - raw'!$B$4:$B$619,0), MATCH("Filled Female",'Uganda workforce data - raw'!$A$4:$F$4,0))*INDEX('Mapping cadres'!$B$1:$Z$616,MATCH($B283, 'Mapping cadres'!$B$1:$B$616,0), MATCH(AA$32,'Mapping cadres'!$B$1:$Z$1,0))</f>
        <v>1</v>
      </c>
      <c r="AB283" s="226">
        <f>INDEX('Uganda workforce data - raw'!$A$4:$F$619,MATCH($B283, 'Uganda workforce data - raw'!$B$4:$B$619,0), MATCH("Filled Female",'Uganda workforce data - raw'!$A$4:$F$4,0))*INDEX('Mapping cadres'!$B$1:$Z$616,MATCH($B283, 'Mapping cadres'!$B$1:$B$616,0), MATCH(AB$32,'Mapping cadres'!$B$1:$Z$1,0))</f>
        <v>0</v>
      </c>
      <c r="AC283" s="226">
        <f>INDEX('Uganda workforce data - raw'!$A$4:$F$619,MATCH($B283, 'Uganda workforce data - raw'!$B$4:$B$619,0), MATCH("Filled Female",'Uganda workforce data - raw'!$A$4:$F$4,0))*INDEX('Mapping cadres'!$B$1:$Z$616,MATCH($B283, 'Mapping cadres'!$B$1:$B$616,0), MATCH(AC$32,'Mapping cadres'!$B$1:$Z$1,0))</f>
        <v>0</v>
      </c>
      <c r="AD283" s="226">
        <f>INDEX('Uganda workforce data - raw'!$A$4:$F$619,MATCH($B283, 'Uganda workforce data - raw'!$B$4:$B$619,0), MATCH("Filled Female",'Uganda workforce data - raw'!$A$4:$F$4,0))*INDEX('Mapping cadres'!$B$1:$Z$616,MATCH($B283, 'Mapping cadres'!$B$1:$B$616,0), MATCH(AD$32,'Mapping cadres'!$B$1:$Z$1,0))</f>
        <v>0</v>
      </c>
      <c r="AE283" s="226">
        <f>INDEX('Uganda workforce data - raw'!$A$4:$F$619,MATCH($B283, 'Uganda workforce data - raw'!$B$4:$B$619,0), MATCH("Filled Female",'Uganda workforce data - raw'!$A$4:$F$4,0))*INDEX('Mapping cadres'!$B$1:$Z$616,MATCH($B283, 'Mapping cadres'!$B$1:$B$616,0), MATCH(AE$32,'Mapping cadres'!$B$1:$Z$1,0))</f>
        <v>0</v>
      </c>
      <c r="AF283" s="226">
        <f>INDEX('Uganda workforce data - raw'!$A$4:$F$619,MATCH($B283, 'Uganda workforce data - raw'!$B$4:$B$619,0), MATCH("Filled Female",'Uganda workforce data - raw'!$A$4:$F$4,0))*INDEX('Mapping cadres'!$B$1:$Z$616,MATCH($B283, 'Mapping cadres'!$B$1:$B$616,0), MATCH(AF$32,'Mapping cadres'!$B$1:$Z$1,0))</f>
        <v>0</v>
      </c>
      <c r="AG283" s="226">
        <f>INDEX('Uganda workforce data - raw'!$A$4:$F$619,MATCH($B283, 'Uganda workforce data - raw'!$B$4:$B$619,0), MATCH("Filled Female",'Uganda workforce data - raw'!$A$4:$F$4,0))*INDEX('Mapping cadres'!$B$1:$Z$616,MATCH($B283, 'Mapping cadres'!$B$1:$B$616,0), MATCH(AG$32,'Mapping cadres'!$B$1:$Z$1,0))</f>
        <v>0</v>
      </c>
      <c r="AH283" s="226">
        <f>INDEX('Uganda workforce data - raw'!$A$4:$F$619,MATCH($B283, 'Uganda workforce data - raw'!$B$4:$B$619,0), MATCH("Filled Female",'Uganda workforce data - raw'!$A$4:$F$4,0))*INDEX('Mapping cadres'!$B$1:$Z$616,MATCH($B283, 'Mapping cadres'!$B$1:$B$616,0), MATCH(AH$32,'Mapping cadres'!$B$1:$Z$1,0))</f>
        <v>0</v>
      </c>
      <c r="AI283" s="226">
        <f>INDEX('Uganda workforce data - raw'!$A$4:$F$619,MATCH($B283, 'Uganda workforce data - raw'!$B$4:$B$619,0), MATCH("Filled Female",'Uganda workforce data - raw'!$A$4:$F$4,0))*INDEX('Mapping cadres'!$B$1:$Z$616,MATCH($B283, 'Mapping cadres'!$B$1:$B$616,0), MATCH(AI$32,'Mapping cadres'!$B$1:$Z$1,0))</f>
        <v>0</v>
      </c>
      <c r="AJ283" s="226">
        <f>INDEX('Uganda workforce data - raw'!$A$4:$F$619,MATCH($B283, 'Uganda workforce data - raw'!$B$4:$B$619,0), MATCH("Filled Female",'Uganda workforce data - raw'!$A$4:$F$4,0))*INDEX('Mapping cadres'!$B$1:$Z$616,MATCH($B283, 'Mapping cadres'!$B$1:$B$616,0), MATCH(AJ$32,'Mapping cadres'!$B$1:$Z$1,0))</f>
        <v>0</v>
      </c>
      <c r="AK283" s="226">
        <f>INDEX('Uganda workforce data - raw'!$A$4:$F$619,MATCH($B283, 'Uganda workforce data - raw'!$B$4:$B$619,0), MATCH("Filled Female",'Uganda workforce data - raw'!$A$4:$F$4,0))*INDEX('Mapping cadres'!$B$1:$Z$616,MATCH($B283, 'Mapping cadres'!$B$1:$B$616,0), MATCH(AK$32,'Mapping cadres'!$B$1:$Z$1,0))</f>
        <v>0</v>
      </c>
      <c r="AL283" s="226">
        <f>INDEX('Uganda workforce data - raw'!$A$4:$F$619,MATCH($B283, 'Uganda workforce data - raw'!$B$4:$B$619,0), MATCH("Filled Female",'Uganda workforce data - raw'!$A$4:$F$4,0))*INDEX('Mapping cadres'!$B$1:$Z$616,MATCH($B283, 'Mapping cadres'!$B$1:$B$616,0), MATCH(AL$32,'Mapping cadres'!$B$1:$Z$1,0))</f>
        <v>0</v>
      </c>
      <c r="AM283" s="226">
        <f>INDEX('Uganda workforce data - raw'!$A$4:$F$619,MATCH($B283, 'Uganda workforce data - raw'!$B$4:$B$619,0), MATCH("Filled Female",'Uganda workforce data - raw'!$A$4:$F$4,0))*INDEX('Mapping cadres'!$B$1:$Z$616,MATCH($B283, 'Mapping cadres'!$B$1:$B$616,0), MATCH(AM$32,'Mapping cadres'!$B$1:$Z$1,0))</f>
        <v>0</v>
      </c>
      <c r="AN283" s="226">
        <f>INDEX('Uganda workforce data - raw'!$A$4:$F$619,MATCH($B283, 'Uganda workforce data - raw'!$B$4:$B$619,0), MATCH("Filled Female",'Uganda workforce data - raw'!$A$4:$F$4,0))*INDEX('Mapping cadres'!$B$1:$Z$616,MATCH($B283, 'Mapping cadres'!$B$1:$B$616,0), MATCH(AN$32,'Mapping cadres'!$B$1:$Z$1,0))</f>
        <v>0</v>
      </c>
      <c r="AO283" s="226">
        <f>INDEX('Uganda workforce data - raw'!$A$4:$F$619,MATCH($B283, 'Uganda workforce data - raw'!$B$4:$B$619,0), MATCH("Filled Female",'Uganda workforce data - raw'!$A$4:$F$4,0))*INDEX('Mapping cadres'!$B$1:$Z$616,MATCH($B283, 'Mapping cadres'!$B$1:$B$616,0), MATCH(AO$32,'Mapping cadres'!$B$1:$Z$1,0))</f>
        <v>0</v>
      </c>
      <c r="AP283" s="226">
        <f>INDEX('Uganda workforce data - raw'!$A$4:$F$619,MATCH($B283, 'Uganda workforce data - raw'!$B$4:$B$619,0), MATCH("Filled Female",'Uganda workforce data - raw'!$A$4:$F$4,0))*INDEX('Mapping cadres'!$B$1:$Z$616,MATCH($B283, 'Mapping cadres'!$B$1:$B$616,0), MATCH(AP$32,'Mapping cadres'!$B$1:$Z$1,0))</f>
        <v>0</v>
      </c>
      <c r="AQ283" s="226">
        <f>INDEX('Uganda workforce data - raw'!$A$4:$F$619,MATCH($B283, 'Uganda workforce data - raw'!$B$4:$B$619,0), MATCH("Filled Female",'Uganda workforce data - raw'!$A$4:$F$4,0))*INDEX('Mapping cadres'!$B$1:$Z$616,MATCH($B283, 'Mapping cadres'!$B$1:$B$616,0), MATCH(AQ$32,'Mapping cadres'!$B$1:$Z$1,0))</f>
        <v>0</v>
      </c>
      <c r="AR283" s="226">
        <f>INDEX('Uganda workforce data - raw'!$A$4:$F$619,MATCH($B283, 'Uganda workforce data - raw'!$B$4:$B$619,0), MATCH("Filled Female",'Uganda workforce data - raw'!$A$4:$F$4,0))*INDEX('Mapping cadres'!$B$1:$Z$616,MATCH($B283, 'Mapping cadres'!$B$1:$B$616,0), MATCH(AR$32,'Mapping cadres'!$B$1:$Z$1,0))</f>
        <v>0</v>
      </c>
      <c r="AS283" s="226">
        <f>INDEX('Uganda workforce data - raw'!$A$4:$F$619,MATCH($B283, 'Uganda workforce data - raw'!$B$4:$B$619,0), MATCH("Filled Female",'Uganda workforce data - raw'!$A$4:$F$4,0))*INDEX('Mapping cadres'!$B$1:$Z$616,MATCH($B283, 'Mapping cadres'!$B$1:$B$616,0), MATCH(AS$32,'Mapping cadres'!$B$1:$Z$1,0))</f>
        <v>0</v>
      </c>
      <c r="AT283" s="226">
        <f>INDEX('Uganda workforce data - raw'!$A$4:$F$619,MATCH($B283, 'Uganda workforce data - raw'!$B$4:$B$619,0), MATCH("Filled Female",'Uganda workforce data - raw'!$A$4:$F$4,0))*INDEX('Mapping cadres'!$B$1:$Z$616,MATCH($B283, 'Mapping cadres'!$B$1:$B$616,0), MATCH(AT$32,'Mapping cadres'!$B$1:$Z$1,0))</f>
        <v>0</v>
      </c>
      <c r="AU283" s="226">
        <f>INDEX('Uganda workforce data - raw'!$A$4:$F$619,MATCH($B283, 'Uganda workforce data - raw'!$B$4:$B$619,0), MATCH("Filled Female",'Uganda workforce data - raw'!$A$4:$F$4,0))*INDEX('Mapping cadres'!$B$1:$Z$616,MATCH($B283, 'Mapping cadres'!$B$1:$B$616,0), MATCH(AU$32,'Mapping cadres'!$B$1:$Z$1,0))</f>
        <v>0</v>
      </c>
      <c r="AV283" s="226">
        <f>INDEX('Uganda workforce data - raw'!$A$4:$F$619,MATCH($B283, 'Uganda workforce data - raw'!$B$4:$B$619,0), MATCH("Filled Female",'Uganda workforce data - raw'!$A$4:$F$4,0))*INDEX('Mapping cadres'!$B$1:$Z$616,MATCH($B283, 'Mapping cadres'!$B$1:$B$616,0), MATCH(AV$32,'Mapping cadres'!$B$1:$Z$1,0))</f>
        <v>0</v>
      </c>
      <c r="AW283" s="226">
        <f>INDEX('Uganda workforce data - raw'!$A$4:$F$619,MATCH($B283, 'Uganda workforce data - raw'!$B$4:$B$619,0), MATCH("Filled Female",'Uganda workforce data - raw'!$A$4:$F$4,0))*INDEX('Mapping cadres'!$B$1:$Z$616,MATCH($B283, 'Mapping cadres'!$B$1:$B$616,0), MATCH(AW$32,'Mapping cadres'!$B$1:$Z$1,0))</f>
        <v>0</v>
      </c>
      <c r="AX283" s="226">
        <f>INDEX('Uganda workforce data - raw'!$A$4:$F$619,MATCH($B283, 'Uganda workforce data - raw'!$B$4:$B$619,0), MATCH("Filled Female",'Uganda workforce data - raw'!$A$4:$F$4,0))*INDEX('Mapping cadres'!$B$1:$Z$616,MATCH($B283, 'Mapping cadres'!$B$1:$B$616,0), MATCH(AX$32,'Mapping cadres'!$B$1:$Z$1,0))</f>
        <v>0</v>
      </c>
      <c r="AY283" s="226">
        <f t="shared" si="77"/>
        <v>1</v>
      </c>
      <c r="AZ283" s="226">
        <f t="shared" si="78"/>
        <v>0</v>
      </c>
      <c r="BA283" s="226">
        <f t="shared" si="79"/>
        <v>0</v>
      </c>
      <c r="BB283" s="226">
        <f t="shared" si="80"/>
        <v>0</v>
      </c>
      <c r="BC283" s="226">
        <f t="shared" si="81"/>
        <v>0</v>
      </c>
      <c r="BD283" s="226">
        <f t="shared" si="82"/>
        <v>0</v>
      </c>
      <c r="BE283" s="226">
        <f t="shared" si="83"/>
        <v>0</v>
      </c>
      <c r="BF283" s="226">
        <f t="shared" si="84"/>
        <v>0</v>
      </c>
      <c r="BG283" s="226">
        <f t="shared" si="85"/>
        <v>0</v>
      </c>
      <c r="BH283" s="226">
        <f t="shared" si="86"/>
        <v>0</v>
      </c>
      <c r="BI283" s="226">
        <f t="shared" si="87"/>
        <v>0</v>
      </c>
      <c r="BJ283" s="226">
        <f t="shared" si="88"/>
        <v>0</v>
      </c>
      <c r="BK283" s="226">
        <f t="shared" si="89"/>
        <v>0</v>
      </c>
      <c r="BL283" s="226">
        <f t="shared" si="90"/>
        <v>0</v>
      </c>
      <c r="BM283" s="226">
        <f t="shared" si="91"/>
        <v>0</v>
      </c>
      <c r="BN283" s="226">
        <f t="shared" si="92"/>
        <v>0</v>
      </c>
      <c r="BO283" s="226">
        <f t="shared" si="93"/>
        <v>0</v>
      </c>
      <c r="BP283" s="226">
        <f t="shared" si="94"/>
        <v>0</v>
      </c>
      <c r="BQ283" s="226">
        <f t="shared" si="95"/>
        <v>0</v>
      </c>
      <c r="BR283" s="226">
        <f t="shared" si="96"/>
        <v>0</v>
      </c>
      <c r="BS283" s="226">
        <f t="shared" si="97"/>
        <v>0</v>
      </c>
      <c r="BT283" s="226">
        <f t="shared" si="98"/>
        <v>0</v>
      </c>
      <c r="BU283" s="226">
        <f t="shared" si="99"/>
        <v>0</v>
      </c>
      <c r="BV283" s="226">
        <f t="shared" si="100"/>
        <v>0</v>
      </c>
    </row>
    <row r="284" spans="1:74">
      <c r="A284" s="226">
        <v>252</v>
      </c>
      <c r="B284" s="226" t="s">
        <v>1555</v>
      </c>
      <c r="C284" s="226">
        <f>INDEX('Uganda workforce data - raw'!$A$4:$F$619,MATCH($B284, 'Uganda workforce data - raw'!$B$4:$B$619,0), MATCH("Filled Male",'Uganda workforce data - raw'!$A$4:$F$4,0))*INDEX('Mapping cadres'!$B$1:$Z$616,MATCH($B284, 'Mapping cadres'!$B$1:$B$616,0), MATCH(C$32,'Mapping cadres'!$B$1:$Z$1,0))</f>
        <v>0</v>
      </c>
      <c r="D284" s="226">
        <f>INDEX('Uganda workforce data - raw'!$A$4:$F$619,MATCH($B284, 'Uganda workforce data - raw'!$B$4:$B$619,0), MATCH("Filled Male",'Uganda workforce data - raw'!$A$4:$F$4,0))*INDEX('Mapping cadres'!$B$1:$Z$616,MATCH($B284, 'Mapping cadres'!$B$1:$B$616,0), MATCH(D$32,'Mapping cadres'!$B$1:$Z$1,0))</f>
        <v>0</v>
      </c>
      <c r="E284" s="226">
        <f>INDEX('Uganda workforce data - raw'!$A$4:$F$619,MATCH($B284, 'Uganda workforce data - raw'!$B$4:$B$619,0), MATCH("Filled Male",'Uganda workforce data - raw'!$A$4:$F$4,0))*INDEX('Mapping cadres'!$B$1:$Z$616,MATCH($B284, 'Mapping cadres'!$B$1:$B$616,0), MATCH(E$32,'Mapping cadres'!$B$1:$Z$1,0))</f>
        <v>0</v>
      </c>
      <c r="F284" s="226">
        <f>INDEX('Uganda workforce data - raw'!$A$4:$F$619,MATCH($B284, 'Uganda workforce data - raw'!$B$4:$B$619,0), MATCH("Filled Male",'Uganda workforce data - raw'!$A$4:$F$4,0))*INDEX('Mapping cadres'!$B$1:$Z$616,MATCH($B284, 'Mapping cadres'!$B$1:$B$616,0), MATCH(F$32,'Mapping cadres'!$B$1:$Z$1,0))</f>
        <v>0</v>
      </c>
      <c r="G284" s="226">
        <f>INDEX('Uganda workforce data - raw'!$A$4:$F$619,MATCH($B284, 'Uganda workforce data - raw'!$B$4:$B$619,0), MATCH("Filled Male",'Uganda workforce data - raw'!$A$4:$F$4,0))*INDEX('Mapping cadres'!$B$1:$Z$616,MATCH($B284, 'Mapping cadres'!$B$1:$B$616,0), MATCH(G$32,'Mapping cadres'!$B$1:$Z$1,0))</f>
        <v>0</v>
      </c>
      <c r="H284" s="226">
        <f>INDEX('Uganda workforce data - raw'!$A$4:$F$619,MATCH($B284, 'Uganda workforce data - raw'!$B$4:$B$619,0), MATCH("Filled Male",'Uganda workforce data - raw'!$A$4:$F$4,0))*INDEX('Mapping cadres'!$B$1:$Z$616,MATCH($B284, 'Mapping cadres'!$B$1:$B$616,0), MATCH(H$32,'Mapping cadres'!$B$1:$Z$1,0))</f>
        <v>0</v>
      </c>
      <c r="I284" s="226">
        <f>INDEX('Uganda workforce data - raw'!$A$4:$F$619,MATCH($B284, 'Uganda workforce data - raw'!$B$4:$B$619,0), MATCH("Filled Male",'Uganda workforce data - raw'!$A$4:$F$4,0))*INDEX('Mapping cadres'!$B$1:$Z$616,MATCH($B284, 'Mapping cadres'!$B$1:$B$616,0), MATCH(I$32,'Mapping cadres'!$B$1:$Z$1,0))</f>
        <v>2</v>
      </c>
      <c r="J284" s="226">
        <f>INDEX('Uganda workforce data - raw'!$A$4:$F$619,MATCH($B284, 'Uganda workforce data - raw'!$B$4:$B$619,0), MATCH("Filled Male",'Uganda workforce data - raw'!$A$4:$F$4,0))*INDEX('Mapping cadres'!$B$1:$Z$616,MATCH($B284, 'Mapping cadres'!$B$1:$B$616,0), MATCH(J$32,'Mapping cadres'!$B$1:$Z$1,0))</f>
        <v>0</v>
      </c>
      <c r="K284" s="226">
        <f>INDEX('Uganda workforce data - raw'!$A$4:$F$619,MATCH($B284, 'Uganda workforce data - raw'!$B$4:$B$619,0), MATCH("Filled Male",'Uganda workforce data - raw'!$A$4:$F$4,0))*INDEX('Mapping cadres'!$B$1:$Z$616,MATCH($B284, 'Mapping cadres'!$B$1:$B$616,0), MATCH(K$32,'Mapping cadres'!$B$1:$Z$1,0))</f>
        <v>0</v>
      </c>
      <c r="L284" s="226">
        <f>INDEX('Uganda workforce data - raw'!$A$4:$F$619,MATCH($B284, 'Uganda workforce data - raw'!$B$4:$B$619,0), MATCH("Filled Male",'Uganda workforce data - raw'!$A$4:$F$4,0))*INDEX('Mapping cadres'!$B$1:$Z$616,MATCH($B284, 'Mapping cadres'!$B$1:$B$616,0), MATCH(L$32,'Mapping cadres'!$B$1:$Z$1,0))</f>
        <v>0</v>
      </c>
      <c r="M284" s="226">
        <f>INDEX('Uganda workforce data - raw'!$A$4:$F$619,MATCH($B284, 'Uganda workforce data - raw'!$B$4:$B$619,0), MATCH("Filled Male",'Uganda workforce data - raw'!$A$4:$F$4,0))*INDEX('Mapping cadres'!$B$1:$Z$616,MATCH($B284, 'Mapping cadres'!$B$1:$B$616,0), MATCH(M$32,'Mapping cadres'!$B$1:$Z$1,0))</f>
        <v>0</v>
      </c>
      <c r="N284" s="226">
        <f>INDEX('Uganda workforce data - raw'!$A$4:$F$619,MATCH($B284, 'Uganda workforce data - raw'!$B$4:$B$619,0), MATCH("Filled Male",'Uganda workforce data - raw'!$A$4:$F$4,0))*INDEX('Mapping cadres'!$B$1:$Z$616,MATCH($B284, 'Mapping cadres'!$B$1:$B$616,0), MATCH(N$32,'Mapping cadres'!$B$1:$Z$1,0))</f>
        <v>0</v>
      </c>
      <c r="O284" s="226">
        <f>INDEX('Uganda workforce data - raw'!$A$4:$F$619,MATCH($B284, 'Uganda workforce data - raw'!$B$4:$B$619,0), MATCH("Filled Male",'Uganda workforce data - raw'!$A$4:$F$4,0))*INDEX('Mapping cadres'!$B$1:$Z$616,MATCH($B284, 'Mapping cadres'!$B$1:$B$616,0), MATCH(O$32,'Mapping cadres'!$B$1:$Z$1,0))</f>
        <v>0</v>
      </c>
      <c r="P284" s="226">
        <f>INDEX('Uganda workforce data - raw'!$A$4:$F$619,MATCH($B284, 'Uganda workforce data - raw'!$B$4:$B$619,0), MATCH("Filled Male",'Uganda workforce data - raw'!$A$4:$F$4,0))*INDEX('Mapping cadres'!$B$1:$Z$616,MATCH($B284, 'Mapping cadres'!$B$1:$B$616,0), MATCH(P$32,'Mapping cadres'!$B$1:$Z$1,0))</f>
        <v>0</v>
      </c>
      <c r="Q284" s="226">
        <f>INDEX('Uganda workforce data - raw'!$A$4:$F$619,MATCH($B284, 'Uganda workforce data - raw'!$B$4:$B$619,0), MATCH("Filled Male",'Uganda workforce data - raw'!$A$4:$F$4,0))*INDEX('Mapping cadres'!$B$1:$Z$616,MATCH($B284, 'Mapping cadres'!$B$1:$B$616,0), MATCH(Q$32,'Mapping cadres'!$B$1:$Z$1,0))</f>
        <v>0</v>
      </c>
      <c r="R284" s="226">
        <f>INDEX('Uganda workforce data - raw'!$A$4:$F$619,MATCH($B284, 'Uganda workforce data - raw'!$B$4:$B$619,0), MATCH("Filled Male",'Uganda workforce data - raw'!$A$4:$F$4,0))*INDEX('Mapping cadres'!$B$1:$Z$616,MATCH($B284, 'Mapping cadres'!$B$1:$B$616,0), MATCH(R$32,'Mapping cadres'!$B$1:$Z$1,0))</f>
        <v>0</v>
      </c>
      <c r="S284" s="226">
        <f>INDEX('Uganda workforce data - raw'!$A$4:$F$619,MATCH($B284, 'Uganda workforce data - raw'!$B$4:$B$619,0), MATCH("Filled Male",'Uganda workforce data - raw'!$A$4:$F$4,0))*INDEX('Mapping cadres'!$B$1:$Z$616,MATCH($B284, 'Mapping cadres'!$B$1:$B$616,0), MATCH(S$32,'Mapping cadres'!$B$1:$Z$1,0))</f>
        <v>0</v>
      </c>
      <c r="T284" s="226">
        <f>INDEX('Uganda workforce data - raw'!$A$4:$F$619,MATCH($B284, 'Uganda workforce data - raw'!$B$4:$B$619,0), MATCH("Filled Male",'Uganda workforce data - raw'!$A$4:$F$4,0))*INDEX('Mapping cadres'!$B$1:$Z$616,MATCH($B284, 'Mapping cadres'!$B$1:$B$616,0), MATCH(T$32,'Mapping cadres'!$B$1:$Z$1,0))</f>
        <v>0</v>
      </c>
      <c r="U284" s="226">
        <f>INDEX('Uganda workforce data - raw'!$A$4:$F$619,MATCH($B284, 'Uganda workforce data - raw'!$B$4:$B$619,0), MATCH("Filled Male",'Uganda workforce data - raw'!$A$4:$F$4,0))*INDEX('Mapping cadres'!$B$1:$Z$616,MATCH($B284, 'Mapping cadres'!$B$1:$B$616,0), MATCH(U$32,'Mapping cadres'!$B$1:$Z$1,0))</f>
        <v>0</v>
      </c>
      <c r="V284" s="226">
        <f>INDEX('Uganda workforce data - raw'!$A$4:$F$619,MATCH($B284, 'Uganda workforce data - raw'!$B$4:$B$619,0), MATCH("Filled Male",'Uganda workforce data - raw'!$A$4:$F$4,0))*INDEX('Mapping cadres'!$B$1:$Z$616,MATCH($B284, 'Mapping cadres'!$B$1:$B$616,0), MATCH(V$32,'Mapping cadres'!$B$1:$Z$1,0))</f>
        <v>0</v>
      </c>
      <c r="W284" s="226">
        <f>INDEX('Uganda workforce data - raw'!$A$4:$F$619,MATCH($B284, 'Uganda workforce data - raw'!$B$4:$B$619,0), MATCH("Filled Male",'Uganda workforce data - raw'!$A$4:$F$4,0))*INDEX('Mapping cadres'!$B$1:$Z$616,MATCH($B284, 'Mapping cadres'!$B$1:$B$616,0), MATCH(W$32,'Mapping cadres'!$B$1:$Z$1,0))</f>
        <v>0</v>
      </c>
      <c r="X284" s="226">
        <f>INDEX('Uganda workforce data - raw'!$A$4:$F$619,MATCH($B284, 'Uganda workforce data - raw'!$B$4:$B$619,0), MATCH("Filled Male",'Uganda workforce data - raw'!$A$4:$F$4,0))*INDEX('Mapping cadres'!$B$1:$Z$616,MATCH($B284, 'Mapping cadres'!$B$1:$B$616,0), MATCH(X$32,'Mapping cadres'!$B$1:$Z$1,0))</f>
        <v>0</v>
      </c>
      <c r="Y284" s="226">
        <f>INDEX('Uganda workforce data - raw'!$A$4:$F$619,MATCH($B284, 'Uganda workforce data - raw'!$B$4:$B$619,0), MATCH("Filled Male",'Uganda workforce data - raw'!$A$4:$F$4,0))*INDEX('Mapping cadres'!$B$1:$Z$616,MATCH($B284, 'Mapping cadres'!$B$1:$B$616,0), MATCH(Y$32,'Mapping cadres'!$B$1:$Z$1,0))</f>
        <v>0</v>
      </c>
      <c r="Z284" s="226">
        <f>INDEX('Uganda workforce data - raw'!$A$4:$F$619,MATCH($B284, 'Uganda workforce data - raw'!$B$4:$B$619,0), MATCH("Filled Male",'Uganda workforce data - raw'!$A$4:$F$4,0))*INDEX('Mapping cadres'!$B$1:$Z$616,MATCH($B284, 'Mapping cadres'!$B$1:$B$616,0), MATCH(Z$32,'Mapping cadres'!$B$1:$Z$1,0))</f>
        <v>0</v>
      </c>
      <c r="AA284" s="226">
        <f>INDEX('Uganda workforce data - raw'!$A$4:$F$619,MATCH($B284, 'Uganda workforce data - raw'!$B$4:$B$619,0), MATCH("Filled Female",'Uganda workforce data - raw'!$A$4:$F$4,0))*INDEX('Mapping cadres'!$B$1:$Z$616,MATCH($B284, 'Mapping cadres'!$B$1:$B$616,0), MATCH(AA$32,'Mapping cadres'!$B$1:$Z$1,0))</f>
        <v>0</v>
      </c>
      <c r="AB284" s="226">
        <f>INDEX('Uganda workforce data - raw'!$A$4:$F$619,MATCH($B284, 'Uganda workforce data - raw'!$B$4:$B$619,0), MATCH("Filled Female",'Uganda workforce data - raw'!$A$4:$F$4,0))*INDEX('Mapping cadres'!$B$1:$Z$616,MATCH($B284, 'Mapping cadres'!$B$1:$B$616,0), MATCH(AB$32,'Mapping cadres'!$B$1:$Z$1,0))</f>
        <v>0</v>
      </c>
      <c r="AC284" s="226">
        <f>INDEX('Uganda workforce data - raw'!$A$4:$F$619,MATCH($B284, 'Uganda workforce data - raw'!$B$4:$B$619,0), MATCH("Filled Female",'Uganda workforce data - raw'!$A$4:$F$4,0))*INDEX('Mapping cadres'!$B$1:$Z$616,MATCH($B284, 'Mapping cadres'!$B$1:$B$616,0), MATCH(AC$32,'Mapping cadres'!$B$1:$Z$1,0))</f>
        <v>0</v>
      </c>
      <c r="AD284" s="226">
        <f>INDEX('Uganda workforce data - raw'!$A$4:$F$619,MATCH($B284, 'Uganda workforce data - raw'!$B$4:$B$619,0), MATCH("Filled Female",'Uganda workforce data - raw'!$A$4:$F$4,0))*INDEX('Mapping cadres'!$B$1:$Z$616,MATCH($B284, 'Mapping cadres'!$B$1:$B$616,0), MATCH(AD$32,'Mapping cadres'!$B$1:$Z$1,0))</f>
        <v>0</v>
      </c>
      <c r="AE284" s="226">
        <f>INDEX('Uganda workforce data - raw'!$A$4:$F$619,MATCH($B284, 'Uganda workforce data - raw'!$B$4:$B$619,0), MATCH("Filled Female",'Uganda workforce data - raw'!$A$4:$F$4,0))*INDEX('Mapping cadres'!$B$1:$Z$616,MATCH($B284, 'Mapping cadres'!$B$1:$B$616,0), MATCH(AE$32,'Mapping cadres'!$B$1:$Z$1,0))</f>
        <v>0</v>
      </c>
      <c r="AF284" s="226">
        <f>INDEX('Uganda workforce data - raw'!$A$4:$F$619,MATCH($B284, 'Uganda workforce data - raw'!$B$4:$B$619,0), MATCH("Filled Female",'Uganda workforce data - raw'!$A$4:$F$4,0))*INDEX('Mapping cadres'!$B$1:$Z$616,MATCH($B284, 'Mapping cadres'!$B$1:$B$616,0), MATCH(AF$32,'Mapping cadres'!$B$1:$Z$1,0))</f>
        <v>0</v>
      </c>
      <c r="AG284" s="226">
        <f>INDEX('Uganda workforce data - raw'!$A$4:$F$619,MATCH($B284, 'Uganda workforce data - raw'!$B$4:$B$619,0), MATCH("Filled Female",'Uganda workforce data - raw'!$A$4:$F$4,0))*INDEX('Mapping cadres'!$B$1:$Z$616,MATCH($B284, 'Mapping cadres'!$B$1:$B$616,0), MATCH(AG$32,'Mapping cadres'!$B$1:$Z$1,0))</f>
        <v>9</v>
      </c>
      <c r="AH284" s="226">
        <f>INDEX('Uganda workforce data - raw'!$A$4:$F$619,MATCH($B284, 'Uganda workforce data - raw'!$B$4:$B$619,0), MATCH("Filled Female",'Uganda workforce data - raw'!$A$4:$F$4,0))*INDEX('Mapping cadres'!$B$1:$Z$616,MATCH($B284, 'Mapping cadres'!$B$1:$B$616,0), MATCH(AH$32,'Mapping cadres'!$B$1:$Z$1,0))</f>
        <v>0</v>
      </c>
      <c r="AI284" s="226">
        <f>INDEX('Uganda workforce data - raw'!$A$4:$F$619,MATCH($B284, 'Uganda workforce data - raw'!$B$4:$B$619,0), MATCH("Filled Female",'Uganda workforce data - raw'!$A$4:$F$4,0))*INDEX('Mapping cadres'!$B$1:$Z$616,MATCH($B284, 'Mapping cadres'!$B$1:$B$616,0), MATCH(AI$32,'Mapping cadres'!$B$1:$Z$1,0))</f>
        <v>0</v>
      </c>
      <c r="AJ284" s="226">
        <f>INDEX('Uganda workforce data - raw'!$A$4:$F$619,MATCH($B284, 'Uganda workforce data - raw'!$B$4:$B$619,0), MATCH("Filled Female",'Uganda workforce data - raw'!$A$4:$F$4,0))*INDEX('Mapping cadres'!$B$1:$Z$616,MATCH($B284, 'Mapping cadres'!$B$1:$B$616,0), MATCH(AJ$32,'Mapping cadres'!$B$1:$Z$1,0))</f>
        <v>0</v>
      </c>
      <c r="AK284" s="226">
        <f>INDEX('Uganda workforce data - raw'!$A$4:$F$619,MATCH($B284, 'Uganda workforce data - raw'!$B$4:$B$619,0), MATCH("Filled Female",'Uganda workforce data - raw'!$A$4:$F$4,0))*INDEX('Mapping cadres'!$B$1:$Z$616,MATCH($B284, 'Mapping cadres'!$B$1:$B$616,0), MATCH(AK$32,'Mapping cadres'!$B$1:$Z$1,0))</f>
        <v>0</v>
      </c>
      <c r="AL284" s="226">
        <f>INDEX('Uganda workforce data - raw'!$A$4:$F$619,MATCH($B284, 'Uganda workforce data - raw'!$B$4:$B$619,0), MATCH("Filled Female",'Uganda workforce data - raw'!$A$4:$F$4,0))*INDEX('Mapping cadres'!$B$1:$Z$616,MATCH($B284, 'Mapping cadres'!$B$1:$B$616,0), MATCH(AL$32,'Mapping cadres'!$B$1:$Z$1,0))</f>
        <v>0</v>
      </c>
      <c r="AM284" s="226">
        <f>INDEX('Uganda workforce data - raw'!$A$4:$F$619,MATCH($B284, 'Uganda workforce data - raw'!$B$4:$B$619,0), MATCH("Filled Female",'Uganda workforce data - raw'!$A$4:$F$4,0))*INDEX('Mapping cadres'!$B$1:$Z$616,MATCH($B284, 'Mapping cadres'!$B$1:$B$616,0), MATCH(AM$32,'Mapping cadres'!$B$1:$Z$1,0))</f>
        <v>0</v>
      </c>
      <c r="AN284" s="226">
        <f>INDEX('Uganda workforce data - raw'!$A$4:$F$619,MATCH($B284, 'Uganda workforce data - raw'!$B$4:$B$619,0), MATCH("Filled Female",'Uganda workforce data - raw'!$A$4:$F$4,0))*INDEX('Mapping cadres'!$B$1:$Z$616,MATCH($B284, 'Mapping cadres'!$B$1:$B$616,0), MATCH(AN$32,'Mapping cadres'!$B$1:$Z$1,0))</f>
        <v>0</v>
      </c>
      <c r="AO284" s="226">
        <f>INDEX('Uganda workforce data - raw'!$A$4:$F$619,MATCH($B284, 'Uganda workforce data - raw'!$B$4:$B$619,0), MATCH("Filled Female",'Uganda workforce data - raw'!$A$4:$F$4,0))*INDEX('Mapping cadres'!$B$1:$Z$616,MATCH($B284, 'Mapping cadres'!$B$1:$B$616,0), MATCH(AO$32,'Mapping cadres'!$B$1:$Z$1,0))</f>
        <v>0</v>
      </c>
      <c r="AP284" s="226">
        <f>INDEX('Uganda workforce data - raw'!$A$4:$F$619,MATCH($B284, 'Uganda workforce data - raw'!$B$4:$B$619,0), MATCH("Filled Female",'Uganda workforce data - raw'!$A$4:$F$4,0))*INDEX('Mapping cadres'!$B$1:$Z$616,MATCH($B284, 'Mapping cadres'!$B$1:$B$616,0), MATCH(AP$32,'Mapping cadres'!$B$1:$Z$1,0))</f>
        <v>0</v>
      </c>
      <c r="AQ284" s="226">
        <f>INDEX('Uganda workforce data - raw'!$A$4:$F$619,MATCH($B284, 'Uganda workforce data - raw'!$B$4:$B$619,0), MATCH("Filled Female",'Uganda workforce data - raw'!$A$4:$F$4,0))*INDEX('Mapping cadres'!$B$1:$Z$616,MATCH($B284, 'Mapping cadres'!$B$1:$B$616,0), MATCH(AQ$32,'Mapping cadres'!$B$1:$Z$1,0))</f>
        <v>0</v>
      </c>
      <c r="AR284" s="226">
        <f>INDEX('Uganda workforce data - raw'!$A$4:$F$619,MATCH($B284, 'Uganda workforce data - raw'!$B$4:$B$619,0), MATCH("Filled Female",'Uganda workforce data - raw'!$A$4:$F$4,0))*INDEX('Mapping cadres'!$B$1:$Z$616,MATCH($B284, 'Mapping cadres'!$B$1:$B$616,0), MATCH(AR$32,'Mapping cadres'!$B$1:$Z$1,0))</f>
        <v>0</v>
      </c>
      <c r="AS284" s="226">
        <f>INDEX('Uganda workforce data - raw'!$A$4:$F$619,MATCH($B284, 'Uganda workforce data - raw'!$B$4:$B$619,0), MATCH("Filled Female",'Uganda workforce data - raw'!$A$4:$F$4,0))*INDEX('Mapping cadres'!$B$1:$Z$616,MATCH($B284, 'Mapping cadres'!$B$1:$B$616,0), MATCH(AS$32,'Mapping cadres'!$B$1:$Z$1,0))</f>
        <v>0</v>
      </c>
      <c r="AT284" s="226">
        <f>INDEX('Uganda workforce data - raw'!$A$4:$F$619,MATCH($B284, 'Uganda workforce data - raw'!$B$4:$B$619,0), MATCH("Filled Female",'Uganda workforce data - raw'!$A$4:$F$4,0))*INDEX('Mapping cadres'!$B$1:$Z$616,MATCH($B284, 'Mapping cadres'!$B$1:$B$616,0), MATCH(AT$32,'Mapping cadres'!$B$1:$Z$1,0))</f>
        <v>0</v>
      </c>
      <c r="AU284" s="226">
        <f>INDEX('Uganda workforce data - raw'!$A$4:$F$619,MATCH($B284, 'Uganda workforce data - raw'!$B$4:$B$619,0), MATCH("Filled Female",'Uganda workforce data - raw'!$A$4:$F$4,0))*INDEX('Mapping cadres'!$B$1:$Z$616,MATCH($B284, 'Mapping cadres'!$B$1:$B$616,0), MATCH(AU$32,'Mapping cadres'!$B$1:$Z$1,0))</f>
        <v>0</v>
      </c>
      <c r="AV284" s="226">
        <f>INDEX('Uganda workforce data - raw'!$A$4:$F$619,MATCH($B284, 'Uganda workforce data - raw'!$B$4:$B$619,0), MATCH("Filled Female",'Uganda workforce data - raw'!$A$4:$F$4,0))*INDEX('Mapping cadres'!$B$1:$Z$616,MATCH($B284, 'Mapping cadres'!$B$1:$B$616,0), MATCH(AV$32,'Mapping cadres'!$B$1:$Z$1,0))</f>
        <v>0</v>
      </c>
      <c r="AW284" s="226">
        <f>INDEX('Uganda workforce data - raw'!$A$4:$F$619,MATCH($B284, 'Uganda workforce data - raw'!$B$4:$B$619,0), MATCH("Filled Female",'Uganda workforce data - raw'!$A$4:$F$4,0))*INDEX('Mapping cadres'!$B$1:$Z$616,MATCH($B284, 'Mapping cadres'!$B$1:$B$616,0), MATCH(AW$32,'Mapping cadres'!$B$1:$Z$1,0))</f>
        <v>0</v>
      </c>
      <c r="AX284" s="226">
        <f>INDEX('Uganda workforce data - raw'!$A$4:$F$619,MATCH($B284, 'Uganda workforce data - raw'!$B$4:$B$619,0), MATCH("Filled Female",'Uganda workforce data - raw'!$A$4:$F$4,0))*INDEX('Mapping cadres'!$B$1:$Z$616,MATCH($B284, 'Mapping cadres'!$B$1:$B$616,0), MATCH(AX$32,'Mapping cadres'!$B$1:$Z$1,0))</f>
        <v>0</v>
      </c>
      <c r="AY284" s="226">
        <f t="shared" si="77"/>
        <v>0</v>
      </c>
      <c r="AZ284" s="226">
        <f t="shared" si="78"/>
        <v>0</v>
      </c>
      <c r="BA284" s="226">
        <f t="shared" si="79"/>
        <v>0</v>
      </c>
      <c r="BB284" s="226">
        <f t="shared" si="80"/>
        <v>0</v>
      </c>
      <c r="BC284" s="226">
        <f t="shared" si="81"/>
        <v>0</v>
      </c>
      <c r="BD284" s="226">
        <f t="shared" si="82"/>
        <v>0</v>
      </c>
      <c r="BE284" s="226">
        <f t="shared" si="83"/>
        <v>11</v>
      </c>
      <c r="BF284" s="226">
        <f t="shared" si="84"/>
        <v>0</v>
      </c>
      <c r="BG284" s="226">
        <f t="shared" si="85"/>
        <v>0</v>
      </c>
      <c r="BH284" s="226">
        <f t="shared" si="86"/>
        <v>0</v>
      </c>
      <c r="BI284" s="226">
        <f t="shared" si="87"/>
        <v>0</v>
      </c>
      <c r="BJ284" s="226">
        <f t="shared" si="88"/>
        <v>0</v>
      </c>
      <c r="BK284" s="226">
        <f t="shared" si="89"/>
        <v>0</v>
      </c>
      <c r="BL284" s="226">
        <f t="shared" si="90"/>
        <v>0</v>
      </c>
      <c r="BM284" s="226">
        <f t="shared" si="91"/>
        <v>0</v>
      </c>
      <c r="BN284" s="226">
        <f t="shared" si="92"/>
        <v>0</v>
      </c>
      <c r="BO284" s="226">
        <f t="shared" si="93"/>
        <v>0</v>
      </c>
      <c r="BP284" s="226">
        <f t="shared" si="94"/>
        <v>0</v>
      </c>
      <c r="BQ284" s="226">
        <f t="shared" si="95"/>
        <v>0</v>
      </c>
      <c r="BR284" s="226">
        <f t="shared" si="96"/>
        <v>0</v>
      </c>
      <c r="BS284" s="226">
        <f t="shared" si="97"/>
        <v>0</v>
      </c>
      <c r="BT284" s="226">
        <f t="shared" si="98"/>
        <v>0</v>
      </c>
      <c r="BU284" s="226">
        <f t="shared" si="99"/>
        <v>0</v>
      </c>
      <c r="BV284" s="226">
        <f t="shared" si="100"/>
        <v>0</v>
      </c>
    </row>
    <row r="285" spans="1:74">
      <c r="A285" s="226">
        <v>253</v>
      </c>
      <c r="B285" s="226" t="s">
        <v>1556</v>
      </c>
      <c r="C285" s="226">
        <f>INDEX('Uganda workforce data - raw'!$A$4:$F$619,MATCH($B285, 'Uganda workforce data - raw'!$B$4:$B$619,0), MATCH("Filled Male",'Uganda workforce data - raw'!$A$4:$F$4,0))*INDEX('Mapping cadres'!$B$1:$Z$616,MATCH($B285, 'Mapping cadres'!$B$1:$B$616,0), MATCH(C$32,'Mapping cadres'!$B$1:$Z$1,0))</f>
        <v>0</v>
      </c>
      <c r="D285" s="226">
        <f>INDEX('Uganda workforce data - raw'!$A$4:$F$619,MATCH($B285, 'Uganda workforce data - raw'!$B$4:$B$619,0), MATCH("Filled Male",'Uganda workforce data - raw'!$A$4:$F$4,0))*INDEX('Mapping cadres'!$B$1:$Z$616,MATCH($B285, 'Mapping cadres'!$B$1:$B$616,0), MATCH(D$32,'Mapping cadres'!$B$1:$Z$1,0))</f>
        <v>0</v>
      </c>
      <c r="E285" s="226">
        <f>INDEX('Uganda workforce data - raw'!$A$4:$F$619,MATCH($B285, 'Uganda workforce data - raw'!$B$4:$B$619,0), MATCH("Filled Male",'Uganda workforce data - raw'!$A$4:$F$4,0))*INDEX('Mapping cadres'!$B$1:$Z$616,MATCH($B285, 'Mapping cadres'!$B$1:$B$616,0), MATCH(E$32,'Mapping cadres'!$B$1:$Z$1,0))</f>
        <v>0</v>
      </c>
      <c r="F285" s="226">
        <f>INDEX('Uganda workforce data - raw'!$A$4:$F$619,MATCH($B285, 'Uganda workforce data - raw'!$B$4:$B$619,0), MATCH("Filled Male",'Uganda workforce data - raw'!$A$4:$F$4,0))*INDEX('Mapping cadres'!$B$1:$Z$616,MATCH($B285, 'Mapping cadres'!$B$1:$B$616,0), MATCH(F$32,'Mapping cadres'!$B$1:$Z$1,0))</f>
        <v>0</v>
      </c>
      <c r="G285" s="226">
        <f>INDEX('Uganda workforce data - raw'!$A$4:$F$619,MATCH($B285, 'Uganda workforce data - raw'!$B$4:$B$619,0), MATCH("Filled Male",'Uganda workforce data - raw'!$A$4:$F$4,0))*INDEX('Mapping cadres'!$B$1:$Z$616,MATCH($B285, 'Mapping cadres'!$B$1:$B$616,0), MATCH(G$32,'Mapping cadres'!$B$1:$Z$1,0))</f>
        <v>0</v>
      </c>
      <c r="H285" s="226">
        <f>INDEX('Uganda workforce data - raw'!$A$4:$F$619,MATCH($B285, 'Uganda workforce data - raw'!$B$4:$B$619,0), MATCH("Filled Male",'Uganda workforce data - raw'!$A$4:$F$4,0))*INDEX('Mapping cadres'!$B$1:$Z$616,MATCH($B285, 'Mapping cadres'!$B$1:$B$616,0), MATCH(H$32,'Mapping cadres'!$B$1:$Z$1,0))</f>
        <v>0</v>
      </c>
      <c r="I285" s="226">
        <f>INDEX('Uganda workforce data - raw'!$A$4:$F$619,MATCH($B285, 'Uganda workforce data - raw'!$B$4:$B$619,0), MATCH("Filled Male",'Uganda workforce data - raw'!$A$4:$F$4,0))*INDEX('Mapping cadres'!$B$1:$Z$616,MATCH($B285, 'Mapping cadres'!$B$1:$B$616,0), MATCH(I$32,'Mapping cadres'!$B$1:$Z$1,0))</f>
        <v>1</v>
      </c>
      <c r="J285" s="226">
        <f>INDEX('Uganda workforce data - raw'!$A$4:$F$619,MATCH($B285, 'Uganda workforce data - raw'!$B$4:$B$619,0), MATCH("Filled Male",'Uganda workforce data - raw'!$A$4:$F$4,0))*INDEX('Mapping cadres'!$B$1:$Z$616,MATCH($B285, 'Mapping cadres'!$B$1:$B$616,0), MATCH(J$32,'Mapping cadres'!$B$1:$Z$1,0))</f>
        <v>0</v>
      </c>
      <c r="K285" s="226">
        <f>INDEX('Uganda workforce data - raw'!$A$4:$F$619,MATCH($B285, 'Uganda workforce data - raw'!$B$4:$B$619,0), MATCH("Filled Male",'Uganda workforce data - raw'!$A$4:$F$4,0))*INDEX('Mapping cadres'!$B$1:$Z$616,MATCH($B285, 'Mapping cadres'!$B$1:$B$616,0), MATCH(K$32,'Mapping cadres'!$B$1:$Z$1,0))</f>
        <v>0</v>
      </c>
      <c r="L285" s="226">
        <f>INDEX('Uganda workforce data - raw'!$A$4:$F$619,MATCH($B285, 'Uganda workforce data - raw'!$B$4:$B$619,0), MATCH("Filled Male",'Uganda workforce data - raw'!$A$4:$F$4,0))*INDEX('Mapping cadres'!$B$1:$Z$616,MATCH($B285, 'Mapping cadres'!$B$1:$B$616,0), MATCH(L$32,'Mapping cadres'!$B$1:$Z$1,0))</f>
        <v>0</v>
      </c>
      <c r="M285" s="226">
        <f>INDEX('Uganda workforce data - raw'!$A$4:$F$619,MATCH($B285, 'Uganda workforce data - raw'!$B$4:$B$619,0), MATCH("Filled Male",'Uganda workforce data - raw'!$A$4:$F$4,0))*INDEX('Mapping cadres'!$B$1:$Z$616,MATCH($B285, 'Mapping cadres'!$B$1:$B$616,0), MATCH(M$32,'Mapping cadres'!$B$1:$Z$1,0))</f>
        <v>0</v>
      </c>
      <c r="N285" s="226">
        <f>INDEX('Uganda workforce data - raw'!$A$4:$F$619,MATCH($B285, 'Uganda workforce data - raw'!$B$4:$B$619,0), MATCH("Filled Male",'Uganda workforce data - raw'!$A$4:$F$4,0))*INDEX('Mapping cadres'!$B$1:$Z$616,MATCH($B285, 'Mapping cadres'!$B$1:$B$616,0), MATCH(N$32,'Mapping cadres'!$B$1:$Z$1,0))</f>
        <v>0</v>
      </c>
      <c r="O285" s="226">
        <f>INDEX('Uganda workforce data - raw'!$A$4:$F$619,MATCH($B285, 'Uganda workforce data - raw'!$B$4:$B$619,0), MATCH("Filled Male",'Uganda workforce data - raw'!$A$4:$F$4,0))*INDEX('Mapping cadres'!$B$1:$Z$616,MATCH($B285, 'Mapping cadres'!$B$1:$B$616,0), MATCH(O$32,'Mapping cadres'!$B$1:$Z$1,0))</f>
        <v>0</v>
      </c>
      <c r="P285" s="226">
        <f>INDEX('Uganda workforce data - raw'!$A$4:$F$619,MATCH($B285, 'Uganda workforce data - raw'!$B$4:$B$619,0), MATCH("Filled Male",'Uganda workforce data - raw'!$A$4:$F$4,0))*INDEX('Mapping cadres'!$B$1:$Z$616,MATCH($B285, 'Mapping cadres'!$B$1:$B$616,0), MATCH(P$32,'Mapping cadres'!$B$1:$Z$1,0))</f>
        <v>0</v>
      </c>
      <c r="Q285" s="226">
        <f>INDEX('Uganda workforce data - raw'!$A$4:$F$619,MATCH($B285, 'Uganda workforce data - raw'!$B$4:$B$619,0), MATCH("Filled Male",'Uganda workforce data - raw'!$A$4:$F$4,0))*INDEX('Mapping cadres'!$B$1:$Z$616,MATCH($B285, 'Mapping cadres'!$B$1:$B$616,0), MATCH(Q$32,'Mapping cadres'!$B$1:$Z$1,0))</f>
        <v>0</v>
      </c>
      <c r="R285" s="226">
        <f>INDEX('Uganda workforce data - raw'!$A$4:$F$619,MATCH($B285, 'Uganda workforce data - raw'!$B$4:$B$619,0), MATCH("Filled Male",'Uganda workforce data - raw'!$A$4:$F$4,0))*INDEX('Mapping cadres'!$B$1:$Z$616,MATCH($B285, 'Mapping cadres'!$B$1:$B$616,0), MATCH(R$32,'Mapping cadres'!$B$1:$Z$1,0))</f>
        <v>0</v>
      </c>
      <c r="S285" s="226">
        <f>INDEX('Uganda workforce data - raw'!$A$4:$F$619,MATCH($B285, 'Uganda workforce data - raw'!$B$4:$B$619,0), MATCH("Filled Male",'Uganda workforce data - raw'!$A$4:$F$4,0))*INDEX('Mapping cadres'!$B$1:$Z$616,MATCH($B285, 'Mapping cadres'!$B$1:$B$616,0), MATCH(S$32,'Mapping cadres'!$B$1:$Z$1,0))</f>
        <v>0</v>
      </c>
      <c r="T285" s="226">
        <f>INDEX('Uganda workforce data - raw'!$A$4:$F$619,MATCH($B285, 'Uganda workforce data - raw'!$B$4:$B$619,0), MATCH("Filled Male",'Uganda workforce data - raw'!$A$4:$F$4,0))*INDEX('Mapping cadres'!$B$1:$Z$616,MATCH($B285, 'Mapping cadres'!$B$1:$B$616,0), MATCH(T$32,'Mapping cadres'!$B$1:$Z$1,0))</f>
        <v>0</v>
      </c>
      <c r="U285" s="226">
        <f>INDEX('Uganda workforce data - raw'!$A$4:$F$619,MATCH($B285, 'Uganda workforce data - raw'!$B$4:$B$619,0), MATCH("Filled Male",'Uganda workforce data - raw'!$A$4:$F$4,0))*INDEX('Mapping cadres'!$B$1:$Z$616,MATCH($B285, 'Mapping cadres'!$B$1:$B$616,0), MATCH(U$32,'Mapping cadres'!$B$1:$Z$1,0))</f>
        <v>0</v>
      </c>
      <c r="V285" s="226">
        <f>INDEX('Uganda workforce data - raw'!$A$4:$F$619,MATCH($B285, 'Uganda workforce data - raw'!$B$4:$B$619,0), MATCH("Filled Male",'Uganda workforce data - raw'!$A$4:$F$4,0))*INDEX('Mapping cadres'!$B$1:$Z$616,MATCH($B285, 'Mapping cadres'!$B$1:$B$616,0), MATCH(V$32,'Mapping cadres'!$B$1:$Z$1,0))</f>
        <v>0</v>
      </c>
      <c r="W285" s="226">
        <f>INDEX('Uganda workforce data - raw'!$A$4:$F$619,MATCH($B285, 'Uganda workforce data - raw'!$B$4:$B$619,0), MATCH("Filled Male",'Uganda workforce data - raw'!$A$4:$F$4,0))*INDEX('Mapping cadres'!$B$1:$Z$616,MATCH($B285, 'Mapping cadres'!$B$1:$B$616,0), MATCH(W$32,'Mapping cadres'!$B$1:$Z$1,0))</f>
        <v>0</v>
      </c>
      <c r="X285" s="226">
        <f>INDEX('Uganda workforce data - raw'!$A$4:$F$619,MATCH($B285, 'Uganda workforce data - raw'!$B$4:$B$619,0), MATCH("Filled Male",'Uganda workforce data - raw'!$A$4:$F$4,0))*INDEX('Mapping cadres'!$B$1:$Z$616,MATCH($B285, 'Mapping cadres'!$B$1:$B$616,0), MATCH(X$32,'Mapping cadres'!$B$1:$Z$1,0))</f>
        <v>0</v>
      </c>
      <c r="Y285" s="226">
        <f>INDEX('Uganda workforce data - raw'!$A$4:$F$619,MATCH($B285, 'Uganda workforce data - raw'!$B$4:$B$619,0), MATCH("Filled Male",'Uganda workforce data - raw'!$A$4:$F$4,0))*INDEX('Mapping cadres'!$B$1:$Z$616,MATCH($B285, 'Mapping cadres'!$B$1:$B$616,0), MATCH(Y$32,'Mapping cadres'!$B$1:$Z$1,0))</f>
        <v>0</v>
      </c>
      <c r="Z285" s="226">
        <f>INDEX('Uganda workforce data - raw'!$A$4:$F$619,MATCH($B285, 'Uganda workforce data - raw'!$B$4:$B$619,0), MATCH("Filled Male",'Uganda workforce data - raw'!$A$4:$F$4,0))*INDEX('Mapping cadres'!$B$1:$Z$616,MATCH($B285, 'Mapping cadres'!$B$1:$B$616,0), MATCH(Z$32,'Mapping cadres'!$B$1:$Z$1,0))</f>
        <v>0</v>
      </c>
      <c r="AA285" s="226">
        <f>INDEX('Uganda workforce data - raw'!$A$4:$F$619,MATCH($B285, 'Uganda workforce data - raw'!$B$4:$B$619,0), MATCH("Filled Female",'Uganda workforce data - raw'!$A$4:$F$4,0))*INDEX('Mapping cadres'!$B$1:$Z$616,MATCH($B285, 'Mapping cadres'!$B$1:$B$616,0), MATCH(AA$32,'Mapping cadres'!$B$1:$Z$1,0))</f>
        <v>0</v>
      </c>
      <c r="AB285" s="226">
        <f>INDEX('Uganda workforce data - raw'!$A$4:$F$619,MATCH($B285, 'Uganda workforce data - raw'!$B$4:$B$619,0), MATCH("Filled Female",'Uganda workforce data - raw'!$A$4:$F$4,0))*INDEX('Mapping cadres'!$B$1:$Z$616,MATCH($B285, 'Mapping cadres'!$B$1:$B$616,0), MATCH(AB$32,'Mapping cadres'!$B$1:$Z$1,0))</f>
        <v>0</v>
      </c>
      <c r="AC285" s="226">
        <f>INDEX('Uganda workforce data - raw'!$A$4:$F$619,MATCH($B285, 'Uganda workforce data - raw'!$B$4:$B$619,0), MATCH("Filled Female",'Uganda workforce data - raw'!$A$4:$F$4,0))*INDEX('Mapping cadres'!$B$1:$Z$616,MATCH($B285, 'Mapping cadres'!$B$1:$B$616,0), MATCH(AC$32,'Mapping cadres'!$B$1:$Z$1,0))</f>
        <v>0</v>
      </c>
      <c r="AD285" s="226">
        <f>INDEX('Uganda workforce data - raw'!$A$4:$F$619,MATCH($B285, 'Uganda workforce data - raw'!$B$4:$B$619,0), MATCH("Filled Female",'Uganda workforce data - raw'!$A$4:$F$4,0))*INDEX('Mapping cadres'!$B$1:$Z$616,MATCH($B285, 'Mapping cadres'!$B$1:$B$616,0), MATCH(AD$32,'Mapping cadres'!$B$1:$Z$1,0))</f>
        <v>0</v>
      </c>
      <c r="AE285" s="226">
        <f>INDEX('Uganda workforce data - raw'!$A$4:$F$619,MATCH($B285, 'Uganda workforce data - raw'!$B$4:$B$619,0), MATCH("Filled Female",'Uganda workforce data - raw'!$A$4:$F$4,0))*INDEX('Mapping cadres'!$B$1:$Z$616,MATCH($B285, 'Mapping cadres'!$B$1:$B$616,0), MATCH(AE$32,'Mapping cadres'!$B$1:$Z$1,0))</f>
        <v>0</v>
      </c>
      <c r="AF285" s="226">
        <f>INDEX('Uganda workforce data - raw'!$A$4:$F$619,MATCH($B285, 'Uganda workforce data - raw'!$B$4:$B$619,0), MATCH("Filled Female",'Uganda workforce data - raw'!$A$4:$F$4,0))*INDEX('Mapping cadres'!$B$1:$Z$616,MATCH($B285, 'Mapping cadres'!$B$1:$B$616,0), MATCH(AF$32,'Mapping cadres'!$B$1:$Z$1,0))</f>
        <v>0</v>
      </c>
      <c r="AG285" s="226">
        <f>INDEX('Uganda workforce data - raw'!$A$4:$F$619,MATCH($B285, 'Uganda workforce data - raw'!$B$4:$B$619,0), MATCH("Filled Female",'Uganda workforce data - raw'!$A$4:$F$4,0))*INDEX('Mapping cadres'!$B$1:$Z$616,MATCH($B285, 'Mapping cadres'!$B$1:$B$616,0), MATCH(AG$32,'Mapping cadres'!$B$1:$Z$1,0))</f>
        <v>1</v>
      </c>
      <c r="AH285" s="226">
        <f>INDEX('Uganda workforce data - raw'!$A$4:$F$619,MATCH($B285, 'Uganda workforce data - raw'!$B$4:$B$619,0), MATCH("Filled Female",'Uganda workforce data - raw'!$A$4:$F$4,0))*INDEX('Mapping cadres'!$B$1:$Z$616,MATCH($B285, 'Mapping cadres'!$B$1:$B$616,0), MATCH(AH$32,'Mapping cadres'!$B$1:$Z$1,0))</f>
        <v>0</v>
      </c>
      <c r="AI285" s="226">
        <f>INDEX('Uganda workforce data - raw'!$A$4:$F$619,MATCH($B285, 'Uganda workforce data - raw'!$B$4:$B$619,0), MATCH("Filled Female",'Uganda workforce data - raw'!$A$4:$F$4,0))*INDEX('Mapping cadres'!$B$1:$Z$616,MATCH($B285, 'Mapping cadres'!$B$1:$B$616,0), MATCH(AI$32,'Mapping cadres'!$B$1:$Z$1,0))</f>
        <v>0</v>
      </c>
      <c r="AJ285" s="226">
        <f>INDEX('Uganda workforce data - raw'!$A$4:$F$619,MATCH($B285, 'Uganda workforce data - raw'!$B$4:$B$619,0), MATCH("Filled Female",'Uganda workforce data - raw'!$A$4:$F$4,0))*INDEX('Mapping cadres'!$B$1:$Z$616,MATCH($B285, 'Mapping cadres'!$B$1:$B$616,0), MATCH(AJ$32,'Mapping cadres'!$B$1:$Z$1,0))</f>
        <v>0</v>
      </c>
      <c r="AK285" s="226">
        <f>INDEX('Uganda workforce data - raw'!$A$4:$F$619,MATCH($B285, 'Uganda workforce data - raw'!$B$4:$B$619,0), MATCH("Filled Female",'Uganda workforce data - raw'!$A$4:$F$4,0))*INDEX('Mapping cadres'!$B$1:$Z$616,MATCH($B285, 'Mapping cadres'!$B$1:$B$616,0), MATCH(AK$32,'Mapping cadres'!$B$1:$Z$1,0))</f>
        <v>0</v>
      </c>
      <c r="AL285" s="226">
        <f>INDEX('Uganda workforce data - raw'!$A$4:$F$619,MATCH($B285, 'Uganda workforce data - raw'!$B$4:$B$619,0), MATCH("Filled Female",'Uganda workforce data - raw'!$A$4:$F$4,0))*INDEX('Mapping cadres'!$B$1:$Z$616,MATCH($B285, 'Mapping cadres'!$B$1:$B$616,0), MATCH(AL$32,'Mapping cadres'!$B$1:$Z$1,0))</f>
        <v>0</v>
      </c>
      <c r="AM285" s="226">
        <f>INDEX('Uganda workforce data - raw'!$A$4:$F$619,MATCH($B285, 'Uganda workforce data - raw'!$B$4:$B$619,0), MATCH("Filled Female",'Uganda workforce data - raw'!$A$4:$F$4,0))*INDEX('Mapping cadres'!$B$1:$Z$616,MATCH($B285, 'Mapping cadres'!$B$1:$B$616,0), MATCH(AM$32,'Mapping cadres'!$B$1:$Z$1,0))</f>
        <v>0</v>
      </c>
      <c r="AN285" s="226">
        <f>INDEX('Uganda workforce data - raw'!$A$4:$F$619,MATCH($B285, 'Uganda workforce data - raw'!$B$4:$B$619,0), MATCH("Filled Female",'Uganda workforce data - raw'!$A$4:$F$4,0))*INDEX('Mapping cadres'!$B$1:$Z$616,MATCH($B285, 'Mapping cadres'!$B$1:$B$616,0), MATCH(AN$32,'Mapping cadres'!$B$1:$Z$1,0))</f>
        <v>0</v>
      </c>
      <c r="AO285" s="226">
        <f>INDEX('Uganda workforce data - raw'!$A$4:$F$619,MATCH($B285, 'Uganda workforce data - raw'!$B$4:$B$619,0), MATCH("Filled Female",'Uganda workforce data - raw'!$A$4:$F$4,0))*INDEX('Mapping cadres'!$B$1:$Z$616,MATCH($B285, 'Mapping cadres'!$B$1:$B$616,0), MATCH(AO$32,'Mapping cadres'!$B$1:$Z$1,0))</f>
        <v>0</v>
      </c>
      <c r="AP285" s="226">
        <f>INDEX('Uganda workforce data - raw'!$A$4:$F$619,MATCH($B285, 'Uganda workforce data - raw'!$B$4:$B$619,0), MATCH("Filled Female",'Uganda workforce data - raw'!$A$4:$F$4,0))*INDEX('Mapping cadres'!$B$1:$Z$616,MATCH($B285, 'Mapping cadres'!$B$1:$B$616,0), MATCH(AP$32,'Mapping cadres'!$B$1:$Z$1,0))</f>
        <v>0</v>
      </c>
      <c r="AQ285" s="226">
        <f>INDEX('Uganda workforce data - raw'!$A$4:$F$619,MATCH($B285, 'Uganda workforce data - raw'!$B$4:$B$619,0), MATCH("Filled Female",'Uganda workforce data - raw'!$A$4:$F$4,0))*INDEX('Mapping cadres'!$B$1:$Z$616,MATCH($B285, 'Mapping cadres'!$B$1:$B$616,0), MATCH(AQ$32,'Mapping cadres'!$B$1:$Z$1,0))</f>
        <v>0</v>
      </c>
      <c r="AR285" s="226">
        <f>INDEX('Uganda workforce data - raw'!$A$4:$F$619,MATCH($B285, 'Uganda workforce data - raw'!$B$4:$B$619,0), MATCH("Filled Female",'Uganda workforce data - raw'!$A$4:$F$4,0))*INDEX('Mapping cadres'!$B$1:$Z$616,MATCH($B285, 'Mapping cadres'!$B$1:$B$616,0), MATCH(AR$32,'Mapping cadres'!$B$1:$Z$1,0))</f>
        <v>0</v>
      </c>
      <c r="AS285" s="226">
        <f>INDEX('Uganda workforce data - raw'!$A$4:$F$619,MATCH($B285, 'Uganda workforce data - raw'!$B$4:$B$619,0), MATCH("Filled Female",'Uganda workforce data - raw'!$A$4:$F$4,0))*INDEX('Mapping cadres'!$B$1:$Z$616,MATCH($B285, 'Mapping cadres'!$B$1:$B$616,0), MATCH(AS$32,'Mapping cadres'!$B$1:$Z$1,0))</f>
        <v>0</v>
      </c>
      <c r="AT285" s="226">
        <f>INDEX('Uganda workforce data - raw'!$A$4:$F$619,MATCH($B285, 'Uganda workforce data - raw'!$B$4:$B$619,0), MATCH("Filled Female",'Uganda workforce data - raw'!$A$4:$F$4,0))*INDEX('Mapping cadres'!$B$1:$Z$616,MATCH($B285, 'Mapping cadres'!$B$1:$B$616,0), MATCH(AT$32,'Mapping cadres'!$B$1:$Z$1,0))</f>
        <v>0</v>
      </c>
      <c r="AU285" s="226">
        <f>INDEX('Uganda workforce data - raw'!$A$4:$F$619,MATCH($B285, 'Uganda workforce data - raw'!$B$4:$B$619,0), MATCH("Filled Female",'Uganda workforce data - raw'!$A$4:$F$4,0))*INDEX('Mapping cadres'!$B$1:$Z$616,MATCH($B285, 'Mapping cadres'!$B$1:$B$616,0), MATCH(AU$32,'Mapping cadres'!$B$1:$Z$1,0))</f>
        <v>0</v>
      </c>
      <c r="AV285" s="226">
        <f>INDEX('Uganda workforce data - raw'!$A$4:$F$619,MATCH($B285, 'Uganda workforce data - raw'!$B$4:$B$619,0), MATCH("Filled Female",'Uganda workforce data - raw'!$A$4:$F$4,0))*INDEX('Mapping cadres'!$B$1:$Z$616,MATCH($B285, 'Mapping cadres'!$B$1:$B$616,0), MATCH(AV$32,'Mapping cadres'!$B$1:$Z$1,0))</f>
        <v>0</v>
      </c>
      <c r="AW285" s="226">
        <f>INDEX('Uganda workforce data - raw'!$A$4:$F$619,MATCH($B285, 'Uganda workforce data - raw'!$B$4:$B$619,0), MATCH("Filled Female",'Uganda workforce data - raw'!$A$4:$F$4,0))*INDEX('Mapping cadres'!$B$1:$Z$616,MATCH($B285, 'Mapping cadres'!$B$1:$B$616,0), MATCH(AW$32,'Mapping cadres'!$B$1:$Z$1,0))</f>
        <v>0</v>
      </c>
      <c r="AX285" s="226">
        <f>INDEX('Uganda workforce data - raw'!$A$4:$F$619,MATCH($B285, 'Uganda workforce data - raw'!$B$4:$B$619,0), MATCH("Filled Female",'Uganda workforce data - raw'!$A$4:$F$4,0))*INDEX('Mapping cadres'!$B$1:$Z$616,MATCH($B285, 'Mapping cadres'!$B$1:$B$616,0), MATCH(AX$32,'Mapping cadres'!$B$1:$Z$1,0))</f>
        <v>0</v>
      </c>
      <c r="AY285" s="226">
        <f t="shared" si="77"/>
        <v>0</v>
      </c>
      <c r="AZ285" s="226">
        <f t="shared" si="78"/>
        <v>0</v>
      </c>
      <c r="BA285" s="226">
        <f t="shared" si="79"/>
        <v>0</v>
      </c>
      <c r="BB285" s="226">
        <f t="shared" si="80"/>
        <v>0</v>
      </c>
      <c r="BC285" s="226">
        <f t="shared" si="81"/>
        <v>0</v>
      </c>
      <c r="BD285" s="226">
        <f t="shared" si="82"/>
        <v>0</v>
      </c>
      <c r="BE285" s="226">
        <f t="shared" si="83"/>
        <v>2</v>
      </c>
      <c r="BF285" s="226">
        <f t="shared" si="84"/>
        <v>0</v>
      </c>
      <c r="BG285" s="226">
        <f t="shared" si="85"/>
        <v>0</v>
      </c>
      <c r="BH285" s="226">
        <f t="shared" si="86"/>
        <v>0</v>
      </c>
      <c r="BI285" s="226">
        <f t="shared" si="87"/>
        <v>0</v>
      </c>
      <c r="BJ285" s="226">
        <f t="shared" si="88"/>
        <v>0</v>
      </c>
      <c r="BK285" s="226">
        <f t="shared" si="89"/>
        <v>0</v>
      </c>
      <c r="BL285" s="226">
        <f t="shared" si="90"/>
        <v>0</v>
      </c>
      <c r="BM285" s="226">
        <f t="shared" si="91"/>
        <v>0</v>
      </c>
      <c r="BN285" s="226">
        <f t="shared" si="92"/>
        <v>0</v>
      </c>
      <c r="BO285" s="226">
        <f t="shared" si="93"/>
        <v>0</v>
      </c>
      <c r="BP285" s="226">
        <f t="shared" si="94"/>
        <v>0</v>
      </c>
      <c r="BQ285" s="226">
        <f t="shared" si="95"/>
        <v>0</v>
      </c>
      <c r="BR285" s="226">
        <f t="shared" si="96"/>
        <v>0</v>
      </c>
      <c r="BS285" s="226">
        <f t="shared" si="97"/>
        <v>0</v>
      </c>
      <c r="BT285" s="226">
        <f t="shared" si="98"/>
        <v>0</v>
      </c>
      <c r="BU285" s="226">
        <f t="shared" si="99"/>
        <v>0</v>
      </c>
      <c r="BV285" s="226">
        <f t="shared" si="100"/>
        <v>0</v>
      </c>
    </row>
    <row r="286" spans="1:74">
      <c r="A286" s="226">
        <v>254</v>
      </c>
      <c r="B286" s="226" t="s">
        <v>1557</v>
      </c>
      <c r="C286" s="226">
        <f>INDEX('Uganda workforce data - raw'!$A$4:$F$619,MATCH($B286, 'Uganda workforce data - raw'!$B$4:$B$619,0), MATCH("Filled Male",'Uganda workforce data - raw'!$A$4:$F$4,0))*INDEX('Mapping cadres'!$B$1:$Z$616,MATCH($B286, 'Mapping cadres'!$B$1:$B$616,0), MATCH(C$32,'Mapping cadres'!$B$1:$Z$1,0))</f>
        <v>0</v>
      </c>
      <c r="D286" s="226">
        <f>INDEX('Uganda workforce data - raw'!$A$4:$F$619,MATCH($B286, 'Uganda workforce data - raw'!$B$4:$B$619,0), MATCH("Filled Male",'Uganda workforce data - raw'!$A$4:$F$4,0))*INDEX('Mapping cadres'!$B$1:$Z$616,MATCH($B286, 'Mapping cadres'!$B$1:$B$616,0), MATCH(D$32,'Mapping cadres'!$B$1:$Z$1,0))</f>
        <v>0</v>
      </c>
      <c r="E286" s="226">
        <f>INDEX('Uganda workforce data - raw'!$A$4:$F$619,MATCH($B286, 'Uganda workforce data - raw'!$B$4:$B$619,0), MATCH("Filled Male",'Uganda workforce data - raw'!$A$4:$F$4,0))*INDEX('Mapping cadres'!$B$1:$Z$616,MATCH($B286, 'Mapping cadres'!$B$1:$B$616,0), MATCH(E$32,'Mapping cadres'!$B$1:$Z$1,0))</f>
        <v>0</v>
      </c>
      <c r="F286" s="226">
        <f>INDEX('Uganda workforce data - raw'!$A$4:$F$619,MATCH($B286, 'Uganda workforce data - raw'!$B$4:$B$619,0), MATCH("Filled Male",'Uganda workforce data - raw'!$A$4:$F$4,0))*INDEX('Mapping cadres'!$B$1:$Z$616,MATCH($B286, 'Mapping cadres'!$B$1:$B$616,0), MATCH(F$32,'Mapping cadres'!$B$1:$Z$1,0))</f>
        <v>0</v>
      </c>
      <c r="G286" s="226">
        <f>INDEX('Uganda workforce data - raw'!$A$4:$F$619,MATCH($B286, 'Uganda workforce data - raw'!$B$4:$B$619,0), MATCH("Filled Male",'Uganda workforce data - raw'!$A$4:$F$4,0))*INDEX('Mapping cadres'!$B$1:$Z$616,MATCH($B286, 'Mapping cadres'!$B$1:$B$616,0), MATCH(G$32,'Mapping cadres'!$B$1:$Z$1,0))</f>
        <v>0</v>
      </c>
      <c r="H286" s="226">
        <f>INDEX('Uganda workforce data - raw'!$A$4:$F$619,MATCH($B286, 'Uganda workforce data - raw'!$B$4:$B$619,0), MATCH("Filled Male",'Uganda workforce data - raw'!$A$4:$F$4,0))*INDEX('Mapping cadres'!$B$1:$Z$616,MATCH($B286, 'Mapping cadres'!$B$1:$B$616,0), MATCH(H$32,'Mapping cadres'!$B$1:$Z$1,0))</f>
        <v>0</v>
      </c>
      <c r="I286" s="226">
        <f>INDEX('Uganda workforce data - raw'!$A$4:$F$619,MATCH($B286, 'Uganda workforce data - raw'!$B$4:$B$619,0), MATCH("Filled Male",'Uganda workforce data - raw'!$A$4:$F$4,0))*INDEX('Mapping cadres'!$B$1:$Z$616,MATCH($B286, 'Mapping cadres'!$B$1:$B$616,0), MATCH(I$32,'Mapping cadres'!$B$1:$Z$1,0))</f>
        <v>1</v>
      </c>
      <c r="J286" s="226">
        <f>INDEX('Uganda workforce data - raw'!$A$4:$F$619,MATCH($B286, 'Uganda workforce data - raw'!$B$4:$B$619,0), MATCH("Filled Male",'Uganda workforce data - raw'!$A$4:$F$4,0))*INDEX('Mapping cadres'!$B$1:$Z$616,MATCH($B286, 'Mapping cadres'!$B$1:$B$616,0), MATCH(J$32,'Mapping cadres'!$B$1:$Z$1,0))</f>
        <v>0</v>
      </c>
      <c r="K286" s="226">
        <f>INDEX('Uganda workforce data - raw'!$A$4:$F$619,MATCH($B286, 'Uganda workforce data - raw'!$B$4:$B$619,0), MATCH("Filled Male",'Uganda workforce data - raw'!$A$4:$F$4,0))*INDEX('Mapping cadres'!$B$1:$Z$616,MATCH($B286, 'Mapping cadres'!$B$1:$B$616,0), MATCH(K$32,'Mapping cadres'!$B$1:$Z$1,0))</f>
        <v>0</v>
      </c>
      <c r="L286" s="226">
        <f>INDEX('Uganda workforce data - raw'!$A$4:$F$619,MATCH($B286, 'Uganda workforce data - raw'!$B$4:$B$619,0), MATCH("Filled Male",'Uganda workforce data - raw'!$A$4:$F$4,0))*INDEX('Mapping cadres'!$B$1:$Z$616,MATCH($B286, 'Mapping cadres'!$B$1:$B$616,0), MATCH(L$32,'Mapping cadres'!$B$1:$Z$1,0))</f>
        <v>0</v>
      </c>
      <c r="M286" s="226">
        <f>INDEX('Uganda workforce data - raw'!$A$4:$F$619,MATCH($B286, 'Uganda workforce data - raw'!$B$4:$B$619,0), MATCH("Filled Male",'Uganda workforce data - raw'!$A$4:$F$4,0))*INDEX('Mapping cadres'!$B$1:$Z$616,MATCH($B286, 'Mapping cadres'!$B$1:$B$616,0), MATCH(M$32,'Mapping cadres'!$B$1:$Z$1,0))</f>
        <v>0</v>
      </c>
      <c r="N286" s="226">
        <f>INDEX('Uganda workforce data - raw'!$A$4:$F$619,MATCH($B286, 'Uganda workforce data - raw'!$B$4:$B$619,0), MATCH("Filled Male",'Uganda workforce data - raw'!$A$4:$F$4,0))*INDEX('Mapping cadres'!$B$1:$Z$616,MATCH($B286, 'Mapping cadres'!$B$1:$B$616,0), MATCH(N$32,'Mapping cadres'!$B$1:$Z$1,0))</f>
        <v>0</v>
      </c>
      <c r="O286" s="226">
        <f>INDEX('Uganda workforce data - raw'!$A$4:$F$619,MATCH($B286, 'Uganda workforce data - raw'!$B$4:$B$619,0), MATCH("Filled Male",'Uganda workforce data - raw'!$A$4:$F$4,0))*INDEX('Mapping cadres'!$B$1:$Z$616,MATCH($B286, 'Mapping cadres'!$B$1:$B$616,0), MATCH(O$32,'Mapping cadres'!$B$1:$Z$1,0))</f>
        <v>0</v>
      </c>
      <c r="P286" s="226">
        <f>INDEX('Uganda workforce data - raw'!$A$4:$F$619,MATCH($B286, 'Uganda workforce data - raw'!$B$4:$B$619,0), MATCH("Filled Male",'Uganda workforce data - raw'!$A$4:$F$4,0))*INDEX('Mapping cadres'!$B$1:$Z$616,MATCH($B286, 'Mapping cadres'!$B$1:$B$616,0), MATCH(P$32,'Mapping cadres'!$B$1:$Z$1,0))</f>
        <v>0</v>
      </c>
      <c r="Q286" s="226">
        <f>INDEX('Uganda workforce data - raw'!$A$4:$F$619,MATCH($B286, 'Uganda workforce data - raw'!$B$4:$B$619,0), MATCH("Filled Male",'Uganda workforce data - raw'!$A$4:$F$4,0))*INDEX('Mapping cadres'!$B$1:$Z$616,MATCH($B286, 'Mapping cadres'!$B$1:$B$616,0), MATCH(Q$32,'Mapping cadres'!$B$1:$Z$1,0))</f>
        <v>0</v>
      </c>
      <c r="R286" s="226">
        <f>INDEX('Uganda workforce data - raw'!$A$4:$F$619,MATCH($B286, 'Uganda workforce data - raw'!$B$4:$B$619,0), MATCH("Filled Male",'Uganda workforce data - raw'!$A$4:$F$4,0))*INDEX('Mapping cadres'!$B$1:$Z$616,MATCH($B286, 'Mapping cadres'!$B$1:$B$616,0), MATCH(R$32,'Mapping cadres'!$B$1:$Z$1,0))</f>
        <v>0</v>
      </c>
      <c r="S286" s="226">
        <f>INDEX('Uganda workforce data - raw'!$A$4:$F$619,MATCH($B286, 'Uganda workforce data - raw'!$B$4:$B$619,0), MATCH("Filled Male",'Uganda workforce data - raw'!$A$4:$F$4,0))*INDEX('Mapping cadres'!$B$1:$Z$616,MATCH($B286, 'Mapping cadres'!$B$1:$B$616,0), MATCH(S$32,'Mapping cadres'!$B$1:$Z$1,0))</f>
        <v>0</v>
      </c>
      <c r="T286" s="226">
        <f>INDEX('Uganda workforce data - raw'!$A$4:$F$619,MATCH($B286, 'Uganda workforce data - raw'!$B$4:$B$619,0), MATCH("Filled Male",'Uganda workforce data - raw'!$A$4:$F$4,0))*INDEX('Mapping cadres'!$B$1:$Z$616,MATCH($B286, 'Mapping cadres'!$B$1:$B$616,0), MATCH(T$32,'Mapping cadres'!$B$1:$Z$1,0))</f>
        <v>0</v>
      </c>
      <c r="U286" s="226">
        <f>INDEX('Uganda workforce data - raw'!$A$4:$F$619,MATCH($B286, 'Uganda workforce data - raw'!$B$4:$B$619,0), MATCH("Filled Male",'Uganda workforce data - raw'!$A$4:$F$4,0))*INDEX('Mapping cadres'!$B$1:$Z$616,MATCH($B286, 'Mapping cadres'!$B$1:$B$616,0), MATCH(U$32,'Mapping cadres'!$B$1:$Z$1,0))</f>
        <v>0</v>
      </c>
      <c r="V286" s="226">
        <f>INDEX('Uganda workforce data - raw'!$A$4:$F$619,MATCH($B286, 'Uganda workforce data - raw'!$B$4:$B$619,0), MATCH("Filled Male",'Uganda workforce data - raw'!$A$4:$F$4,0))*INDEX('Mapping cadres'!$B$1:$Z$616,MATCH($B286, 'Mapping cadres'!$B$1:$B$616,0), MATCH(V$32,'Mapping cadres'!$B$1:$Z$1,0))</f>
        <v>0</v>
      </c>
      <c r="W286" s="226">
        <f>INDEX('Uganda workforce data - raw'!$A$4:$F$619,MATCH($B286, 'Uganda workforce data - raw'!$B$4:$B$619,0), MATCH("Filled Male",'Uganda workforce data - raw'!$A$4:$F$4,0))*INDEX('Mapping cadres'!$B$1:$Z$616,MATCH($B286, 'Mapping cadres'!$B$1:$B$616,0), MATCH(W$32,'Mapping cadres'!$B$1:$Z$1,0))</f>
        <v>0</v>
      </c>
      <c r="X286" s="226">
        <f>INDEX('Uganda workforce data - raw'!$A$4:$F$619,MATCH($B286, 'Uganda workforce data - raw'!$B$4:$B$619,0), MATCH("Filled Male",'Uganda workforce data - raw'!$A$4:$F$4,0))*INDEX('Mapping cadres'!$B$1:$Z$616,MATCH($B286, 'Mapping cadres'!$B$1:$B$616,0), MATCH(X$32,'Mapping cadres'!$B$1:$Z$1,0))</f>
        <v>0</v>
      </c>
      <c r="Y286" s="226">
        <f>INDEX('Uganda workforce data - raw'!$A$4:$F$619,MATCH($B286, 'Uganda workforce data - raw'!$B$4:$B$619,0), MATCH("Filled Male",'Uganda workforce data - raw'!$A$4:$F$4,0))*INDEX('Mapping cadres'!$B$1:$Z$616,MATCH($B286, 'Mapping cadres'!$B$1:$B$616,0), MATCH(Y$32,'Mapping cadres'!$B$1:$Z$1,0))</f>
        <v>0</v>
      </c>
      <c r="Z286" s="226">
        <f>INDEX('Uganda workforce data - raw'!$A$4:$F$619,MATCH($B286, 'Uganda workforce data - raw'!$B$4:$B$619,0), MATCH("Filled Male",'Uganda workforce data - raw'!$A$4:$F$4,0))*INDEX('Mapping cadres'!$B$1:$Z$616,MATCH($B286, 'Mapping cadres'!$B$1:$B$616,0), MATCH(Z$32,'Mapping cadres'!$B$1:$Z$1,0))</f>
        <v>0</v>
      </c>
      <c r="AA286" s="226">
        <f>INDEX('Uganda workforce data - raw'!$A$4:$F$619,MATCH($B286, 'Uganda workforce data - raw'!$B$4:$B$619,0), MATCH("Filled Female",'Uganda workforce data - raw'!$A$4:$F$4,0))*INDEX('Mapping cadres'!$B$1:$Z$616,MATCH($B286, 'Mapping cadres'!$B$1:$B$616,0), MATCH(AA$32,'Mapping cadres'!$B$1:$Z$1,0))</f>
        <v>0</v>
      </c>
      <c r="AB286" s="226">
        <f>INDEX('Uganda workforce data - raw'!$A$4:$F$619,MATCH($B286, 'Uganda workforce data - raw'!$B$4:$B$619,0), MATCH("Filled Female",'Uganda workforce data - raw'!$A$4:$F$4,0))*INDEX('Mapping cadres'!$B$1:$Z$616,MATCH($B286, 'Mapping cadres'!$B$1:$B$616,0), MATCH(AB$32,'Mapping cadres'!$B$1:$Z$1,0))</f>
        <v>0</v>
      </c>
      <c r="AC286" s="226">
        <f>INDEX('Uganda workforce data - raw'!$A$4:$F$619,MATCH($B286, 'Uganda workforce data - raw'!$B$4:$B$619,0), MATCH("Filled Female",'Uganda workforce data - raw'!$A$4:$F$4,0))*INDEX('Mapping cadres'!$B$1:$Z$616,MATCH($B286, 'Mapping cadres'!$B$1:$B$616,0), MATCH(AC$32,'Mapping cadres'!$B$1:$Z$1,0))</f>
        <v>0</v>
      </c>
      <c r="AD286" s="226">
        <f>INDEX('Uganda workforce data - raw'!$A$4:$F$619,MATCH($B286, 'Uganda workforce data - raw'!$B$4:$B$619,0), MATCH("Filled Female",'Uganda workforce data - raw'!$A$4:$F$4,0))*INDEX('Mapping cadres'!$B$1:$Z$616,MATCH($B286, 'Mapping cadres'!$B$1:$B$616,0), MATCH(AD$32,'Mapping cadres'!$B$1:$Z$1,0))</f>
        <v>0</v>
      </c>
      <c r="AE286" s="226">
        <f>INDEX('Uganda workforce data - raw'!$A$4:$F$619,MATCH($B286, 'Uganda workforce data - raw'!$B$4:$B$619,0), MATCH("Filled Female",'Uganda workforce data - raw'!$A$4:$F$4,0))*INDEX('Mapping cadres'!$B$1:$Z$616,MATCH($B286, 'Mapping cadres'!$B$1:$B$616,0), MATCH(AE$32,'Mapping cadres'!$B$1:$Z$1,0))</f>
        <v>0</v>
      </c>
      <c r="AF286" s="226">
        <f>INDEX('Uganda workforce data - raw'!$A$4:$F$619,MATCH($B286, 'Uganda workforce data - raw'!$B$4:$B$619,0), MATCH("Filled Female",'Uganda workforce data - raw'!$A$4:$F$4,0))*INDEX('Mapping cadres'!$B$1:$Z$616,MATCH($B286, 'Mapping cadres'!$B$1:$B$616,0), MATCH(AF$32,'Mapping cadres'!$B$1:$Z$1,0))</f>
        <v>0</v>
      </c>
      <c r="AG286" s="226">
        <f>INDEX('Uganda workforce data - raw'!$A$4:$F$619,MATCH($B286, 'Uganda workforce data - raw'!$B$4:$B$619,0), MATCH("Filled Female",'Uganda workforce data - raw'!$A$4:$F$4,0))*INDEX('Mapping cadres'!$B$1:$Z$616,MATCH($B286, 'Mapping cadres'!$B$1:$B$616,0), MATCH(AG$32,'Mapping cadres'!$B$1:$Z$1,0))</f>
        <v>4</v>
      </c>
      <c r="AH286" s="226">
        <f>INDEX('Uganda workforce data - raw'!$A$4:$F$619,MATCH($B286, 'Uganda workforce data - raw'!$B$4:$B$619,0), MATCH("Filled Female",'Uganda workforce data - raw'!$A$4:$F$4,0))*INDEX('Mapping cadres'!$B$1:$Z$616,MATCH($B286, 'Mapping cadres'!$B$1:$B$616,0), MATCH(AH$32,'Mapping cadres'!$B$1:$Z$1,0))</f>
        <v>0</v>
      </c>
      <c r="AI286" s="226">
        <f>INDEX('Uganda workforce data - raw'!$A$4:$F$619,MATCH($B286, 'Uganda workforce data - raw'!$B$4:$B$619,0), MATCH("Filled Female",'Uganda workforce data - raw'!$A$4:$F$4,0))*INDEX('Mapping cadres'!$B$1:$Z$616,MATCH($B286, 'Mapping cadres'!$B$1:$B$616,0), MATCH(AI$32,'Mapping cadres'!$B$1:$Z$1,0))</f>
        <v>0</v>
      </c>
      <c r="AJ286" s="226">
        <f>INDEX('Uganda workforce data - raw'!$A$4:$F$619,MATCH($B286, 'Uganda workforce data - raw'!$B$4:$B$619,0), MATCH("Filled Female",'Uganda workforce data - raw'!$A$4:$F$4,0))*INDEX('Mapping cadres'!$B$1:$Z$616,MATCH($B286, 'Mapping cadres'!$B$1:$B$616,0), MATCH(AJ$32,'Mapping cadres'!$B$1:$Z$1,0))</f>
        <v>0</v>
      </c>
      <c r="AK286" s="226">
        <f>INDEX('Uganda workforce data - raw'!$A$4:$F$619,MATCH($B286, 'Uganda workforce data - raw'!$B$4:$B$619,0), MATCH("Filled Female",'Uganda workforce data - raw'!$A$4:$F$4,0))*INDEX('Mapping cadres'!$B$1:$Z$616,MATCH($B286, 'Mapping cadres'!$B$1:$B$616,0), MATCH(AK$32,'Mapping cadres'!$B$1:$Z$1,0))</f>
        <v>0</v>
      </c>
      <c r="AL286" s="226">
        <f>INDEX('Uganda workforce data - raw'!$A$4:$F$619,MATCH($B286, 'Uganda workforce data - raw'!$B$4:$B$619,0), MATCH("Filled Female",'Uganda workforce data - raw'!$A$4:$F$4,0))*INDEX('Mapping cadres'!$B$1:$Z$616,MATCH($B286, 'Mapping cadres'!$B$1:$B$616,0), MATCH(AL$32,'Mapping cadres'!$B$1:$Z$1,0))</f>
        <v>0</v>
      </c>
      <c r="AM286" s="226">
        <f>INDEX('Uganda workforce data - raw'!$A$4:$F$619,MATCH($B286, 'Uganda workforce data - raw'!$B$4:$B$619,0), MATCH("Filled Female",'Uganda workforce data - raw'!$A$4:$F$4,0))*INDEX('Mapping cadres'!$B$1:$Z$616,MATCH($B286, 'Mapping cadres'!$B$1:$B$616,0), MATCH(AM$32,'Mapping cadres'!$B$1:$Z$1,0))</f>
        <v>0</v>
      </c>
      <c r="AN286" s="226">
        <f>INDEX('Uganda workforce data - raw'!$A$4:$F$619,MATCH($B286, 'Uganda workforce data - raw'!$B$4:$B$619,0), MATCH("Filled Female",'Uganda workforce data - raw'!$A$4:$F$4,0))*INDEX('Mapping cadres'!$B$1:$Z$616,MATCH($B286, 'Mapping cadres'!$B$1:$B$616,0), MATCH(AN$32,'Mapping cadres'!$B$1:$Z$1,0))</f>
        <v>0</v>
      </c>
      <c r="AO286" s="226">
        <f>INDEX('Uganda workforce data - raw'!$A$4:$F$619,MATCH($B286, 'Uganda workforce data - raw'!$B$4:$B$619,0), MATCH("Filled Female",'Uganda workforce data - raw'!$A$4:$F$4,0))*INDEX('Mapping cadres'!$B$1:$Z$616,MATCH($B286, 'Mapping cadres'!$B$1:$B$616,0), MATCH(AO$32,'Mapping cadres'!$B$1:$Z$1,0))</f>
        <v>0</v>
      </c>
      <c r="AP286" s="226">
        <f>INDEX('Uganda workforce data - raw'!$A$4:$F$619,MATCH($B286, 'Uganda workforce data - raw'!$B$4:$B$619,0), MATCH("Filled Female",'Uganda workforce data - raw'!$A$4:$F$4,0))*INDEX('Mapping cadres'!$B$1:$Z$616,MATCH($B286, 'Mapping cadres'!$B$1:$B$616,0), MATCH(AP$32,'Mapping cadres'!$B$1:$Z$1,0))</f>
        <v>0</v>
      </c>
      <c r="AQ286" s="226">
        <f>INDEX('Uganda workforce data - raw'!$A$4:$F$619,MATCH($B286, 'Uganda workforce data - raw'!$B$4:$B$619,0), MATCH("Filled Female",'Uganda workforce data - raw'!$A$4:$F$4,0))*INDEX('Mapping cadres'!$B$1:$Z$616,MATCH($B286, 'Mapping cadres'!$B$1:$B$616,0), MATCH(AQ$32,'Mapping cadres'!$B$1:$Z$1,0))</f>
        <v>0</v>
      </c>
      <c r="AR286" s="226">
        <f>INDEX('Uganda workforce data - raw'!$A$4:$F$619,MATCH($B286, 'Uganda workforce data - raw'!$B$4:$B$619,0), MATCH("Filled Female",'Uganda workforce data - raw'!$A$4:$F$4,0))*INDEX('Mapping cadres'!$B$1:$Z$616,MATCH($B286, 'Mapping cadres'!$B$1:$B$616,0), MATCH(AR$32,'Mapping cadres'!$B$1:$Z$1,0))</f>
        <v>0</v>
      </c>
      <c r="AS286" s="226">
        <f>INDEX('Uganda workforce data - raw'!$A$4:$F$619,MATCH($B286, 'Uganda workforce data - raw'!$B$4:$B$619,0), MATCH("Filled Female",'Uganda workforce data - raw'!$A$4:$F$4,0))*INDEX('Mapping cadres'!$B$1:$Z$616,MATCH($B286, 'Mapping cadres'!$B$1:$B$616,0), MATCH(AS$32,'Mapping cadres'!$B$1:$Z$1,0))</f>
        <v>0</v>
      </c>
      <c r="AT286" s="226">
        <f>INDEX('Uganda workforce data - raw'!$A$4:$F$619,MATCH($B286, 'Uganda workforce data - raw'!$B$4:$B$619,0), MATCH("Filled Female",'Uganda workforce data - raw'!$A$4:$F$4,0))*INDEX('Mapping cadres'!$B$1:$Z$616,MATCH($B286, 'Mapping cadres'!$B$1:$B$616,0), MATCH(AT$32,'Mapping cadres'!$B$1:$Z$1,0))</f>
        <v>0</v>
      </c>
      <c r="AU286" s="226">
        <f>INDEX('Uganda workforce data - raw'!$A$4:$F$619,MATCH($B286, 'Uganda workforce data - raw'!$B$4:$B$619,0), MATCH("Filled Female",'Uganda workforce data - raw'!$A$4:$F$4,0))*INDEX('Mapping cadres'!$B$1:$Z$616,MATCH($B286, 'Mapping cadres'!$B$1:$B$616,0), MATCH(AU$32,'Mapping cadres'!$B$1:$Z$1,0))</f>
        <v>0</v>
      </c>
      <c r="AV286" s="226">
        <f>INDEX('Uganda workforce data - raw'!$A$4:$F$619,MATCH($B286, 'Uganda workforce data - raw'!$B$4:$B$619,0), MATCH("Filled Female",'Uganda workforce data - raw'!$A$4:$F$4,0))*INDEX('Mapping cadres'!$B$1:$Z$616,MATCH($B286, 'Mapping cadres'!$B$1:$B$616,0), MATCH(AV$32,'Mapping cadres'!$B$1:$Z$1,0))</f>
        <v>0</v>
      </c>
      <c r="AW286" s="226">
        <f>INDEX('Uganda workforce data - raw'!$A$4:$F$619,MATCH($B286, 'Uganda workforce data - raw'!$B$4:$B$619,0), MATCH("Filled Female",'Uganda workforce data - raw'!$A$4:$F$4,0))*INDEX('Mapping cadres'!$B$1:$Z$616,MATCH($B286, 'Mapping cadres'!$B$1:$B$616,0), MATCH(AW$32,'Mapping cadres'!$B$1:$Z$1,0))</f>
        <v>0</v>
      </c>
      <c r="AX286" s="226">
        <f>INDEX('Uganda workforce data - raw'!$A$4:$F$619,MATCH($B286, 'Uganda workforce data - raw'!$B$4:$B$619,0), MATCH("Filled Female",'Uganda workforce data - raw'!$A$4:$F$4,0))*INDEX('Mapping cadres'!$B$1:$Z$616,MATCH($B286, 'Mapping cadres'!$B$1:$B$616,0), MATCH(AX$32,'Mapping cadres'!$B$1:$Z$1,0))</f>
        <v>0</v>
      </c>
      <c r="AY286" s="226">
        <f t="shared" si="77"/>
        <v>0</v>
      </c>
      <c r="AZ286" s="226">
        <f t="shared" si="78"/>
        <v>0</v>
      </c>
      <c r="BA286" s="226">
        <f t="shared" si="79"/>
        <v>0</v>
      </c>
      <c r="BB286" s="226">
        <f t="shared" si="80"/>
        <v>0</v>
      </c>
      <c r="BC286" s="226">
        <f t="shared" si="81"/>
        <v>0</v>
      </c>
      <c r="BD286" s="226">
        <f t="shared" si="82"/>
        <v>0</v>
      </c>
      <c r="BE286" s="226">
        <f t="shared" si="83"/>
        <v>5</v>
      </c>
      <c r="BF286" s="226">
        <f t="shared" si="84"/>
        <v>0</v>
      </c>
      <c r="BG286" s="226">
        <f t="shared" si="85"/>
        <v>0</v>
      </c>
      <c r="BH286" s="226">
        <f t="shared" si="86"/>
        <v>0</v>
      </c>
      <c r="BI286" s="226">
        <f t="shared" si="87"/>
        <v>0</v>
      </c>
      <c r="BJ286" s="226">
        <f t="shared" si="88"/>
        <v>0</v>
      </c>
      <c r="BK286" s="226">
        <f t="shared" si="89"/>
        <v>0</v>
      </c>
      <c r="BL286" s="226">
        <f t="shared" si="90"/>
        <v>0</v>
      </c>
      <c r="BM286" s="226">
        <f t="shared" si="91"/>
        <v>0</v>
      </c>
      <c r="BN286" s="226">
        <f t="shared" si="92"/>
        <v>0</v>
      </c>
      <c r="BO286" s="226">
        <f t="shared" si="93"/>
        <v>0</v>
      </c>
      <c r="BP286" s="226">
        <f t="shared" si="94"/>
        <v>0</v>
      </c>
      <c r="BQ286" s="226">
        <f t="shared" si="95"/>
        <v>0</v>
      </c>
      <c r="BR286" s="226">
        <f t="shared" si="96"/>
        <v>0</v>
      </c>
      <c r="BS286" s="226">
        <f t="shared" si="97"/>
        <v>0</v>
      </c>
      <c r="BT286" s="226">
        <f t="shared" si="98"/>
        <v>0</v>
      </c>
      <c r="BU286" s="226">
        <f t="shared" si="99"/>
        <v>0</v>
      </c>
      <c r="BV286" s="226">
        <f t="shared" si="100"/>
        <v>0</v>
      </c>
    </row>
    <row r="287" spans="1:74">
      <c r="A287" s="226">
        <v>255</v>
      </c>
      <c r="B287" s="226" t="s">
        <v>1558</v>
      </c>
      <c r="C287" s="226">
        <f>INDEX('Uganda workforce data - raw'!$A$4:$F$619,MATCH($B287, 'Uganda workforce data - raw'!$B$4:$B$619,0), MATCH("Filled Male",'Uganda workforce data - raw'!$A$4:$F$4,0))*INDEX('Mapping cadres'!$B$1:$Z$616,MATCH($B287, 'Mapping cadres'!$B$1:$B$616,0), MATCH(C$32,'Mapping cadres'!$B$1:$Z$1,0))</f>
        <v>0</v>
      </c>
      <c r="D287" s="226">
        <f>INDEX('Uganda workforce data - raw'!$A$4:$F$619,MATCH($B287, 'Uganda workforce data - raw'!$B$4:$B$619,0), MATCH("Filled Male",'Uganda workforce data - raw'!$A$4:$F$4,0))*INDEX('Mapping cadres'!$B$1:$Z$616,MATCH($B287, 'Mapping cadres'!$B$1:$B$616,0), MATCH(D$32,'Mapping cadres'!$B$1:$Z$1,0))</f>
        <v>0</v>
      </c>
      <c r="E287" s="226">
        <f>INDEX('Uganda workforce data - raw'!$A$4:$F$619,MATCH($B287, 'Uganda workforce data - raw'!$B$4:$B$619,0), MATCH("Filled Male",'Uganda workforce data - raw'!$A$4:$F$4,0))*INDEX('Mapping cadres'!$B$1:$Z$616,MATCH($B287, 'Mapping cadres'!$B$1:$B$616,0), MATCH(E$32,'Mapping cadres'!$B$1:$Z$1,0))</f>
        <v>0</v>
      </c>
      <c r="F287" s="226">
        <f>INDEX('Uganda workforce data - raw'!$A$4:$F$619,MATCH($B287, 'Uganda workforce data - raw'!$B$4:$B$619,0), MATCH("Filled Male",'Uganda workforce data - raw'!$A$4:$F$4,0))*INDEX('Mapping cadres'!$B$1:$Z$616,MATCH($B287, 'Mapping cadres'!$B$1:$B$616,0), MATCH(F$32,'Mapping cadres'!$B$1:$Z$1,0))</f>
        <v>0</v>
      </c>
      <c r="G287" s="226">
        <f>INDEX('Uganda workforce data - raw'!$A$4:$F$619,MATCH($B287, 'Uganda workforce data - raw'!$B$4:$B$619,0), MATCH("Filled Male",'Uganda workforce data - raw'!$A$4:$F$4,0))*INDEX('Mapping cadres'!$B$1:$Z$616,MATCH($B287, 'Mapping cadres'!$B$1:$B$616,0), MATCH(G$32,'Mapping cadres'!$B$1:$Z$1,0))</f>
        <v>0</v>
      </c>
      <c r="H287" s="226">
        <f>INDEX('Uganda workforce data - raw'!$A$4:$F$619,MATCH($B287, 'Uganda workforce data - raw'!$B$4:$B$619,0), MATCH("Filled Male",'Uganda workforce data - raw'!$A$4:$F$4,0))*INDEX('Mapping cadres'!$B$1:$Z$616,MATCH($B287, 'Mapping cadres'!$B$1:$B$616,0), MATCH(H$32,'Mapping cadres'!$B$1:$Z$1,0))</f>
        <v>0</v>
      </c>
      <c r="I287" s="226">
        <f>INDEX('Uganda workforce data - raw'!$A$4:$F$619,MATCH($B287, 'Uganda workforce data - raw'!$B$4:$B$619,0), MATCH("Filled Male",'Uganda workforce data - raw'!$A$4:$F$4,0))*INDEX('Mapping cadres'!$B$1:$Z$616,MATCH($B287, 'Mapping cadres'!$B$1:$B$616,0), MATCH(I$32,'Mapping cadres'!$B$1:$Z$1,0))</f>
        <v>0</v>
      </c>
      <c r="J287" s="226">
        <f>INDEX('Uganda workforce data - raw'!$A$4:$F$619,MATCH($B287, 'Uganda workforce data - raw'!$B$4:$B$619,0), MATCH("Filled Male",'Uganda workforce data - raw'!$A$4:$F$4,0))*INDEX('Mapping cadres'!$B$1:$Z$616,MATCH($B287, 'Mapping cadres'!$B$1:$B$616,0), MATCH(J$32,'Mapping cadres'!$B$1:$Z$1,0))</f>
        <v>0</v>
      </c>
      <c r="K287" s="226">
        <f>INDEX('Uganda workforce data - raw'!$A$4:$F$619,MATCH($B287, 'Uganda workforce data - raw'!$B$4:$B$619,0), MATCH("Filled Male",'Uganda workforce data - raw'!$A$4:$F$4,0))*INDEX('Mapping cadres'!$B$1:$Z$616,MATCH($B287, 'Mapping cadres'!$B$1:$B$616,0), MATCH(K$32,'Mapping cadres'!$B$1:$Z$1,0))</f>
        <v>0</v>
      </c>
      <c r="L287" s="226">
        <f>INDEX('Uganda workforce data - raw'!$A$4:$F$619,MATCH($B287, 'Uganda workforce data - raw'!$B$4:$B$619,0), MATCH("Filled Male",'Uganda workforce data - raw'!$A$4:$F$4,0))*INDEX('Mapping cadres'!$B$1:$Z$616,MATCH($B287, 'Mapping cadres'!$B$1:$B$616,0), MATCH(L$32,'Mapping cadres'!$B$1:$Z$1,0))</f>
        <v>0</v>
      </c>
      <c r="M287" s="226">
        <f>INDEX('Uganda workforce data - raw'!$A$4:$F$619,MATCH($B287, 'Uganda workforce data - raw'!$B$4:$B$619,0), MATCH("Filled Male",'Uganda workforce data - raw'!$A$4:$F$4,0))*INDEX('Mapping cadres'!$B$1:$Z$616,MATCH($B287, 'Mapping cadres'!$B$1:$B$616,0), MATCH(M$32,'Mapping cadres'!$B$1:$Z$1,0))</f>
        <v>0</v>
      </c>
      <c r="N287" s="226">
        <f>INDEX('Uganda workforce data - raw'!$A$4:$F$619,MATCH($B287, 'Uganda workforce data - raw'!$B$4:$B$619,0), MATCH("Filled Male",'Uganda workforce data - raw'!$A$4:$F$4,0))*INDEX('Mapping cadres'!$B$1:$Z$616,MATCH($B287, 'Mapping cadres'!$B$1:$B$616,0), MATCH(N$32,'Mapping cadres'!$B$1:$Z$1,0))</f>
        <v>0</v>
      </c>
      <c r="O287" s="226">
        <f>INDEX('Uganda workforce data - raw'!$A$4:$F$619,MATCH($B287, 'Uganda workforce data - raw'!$B$4:$B$619,0), MATCH("Filled Male",'Uganda workforce data - raw'!$A$4:$F$4,0))*INDEX('Mapping cadres'!$B$1:$Z$616,MATCH($B287, 'Mapping cadres'!$B$1:$B$616,0), MATCH(O$32,'Mapping cadres'!$B$1:$Z$1,0))</f>
        <v>0</v>
      </c>
      <c r="P287" s="226">
        <f>INDEX('Uganda workforce data - raw'!$A$4:$F$619,MATCH($B287, 'Uganda workforce data - raw'!$B$4:$B$619,0), MATCH("Filled Male",'Uganda workforce data - raw'!$A$4:$F$4,0))*INDEX('Mapping cadres'!$B$1:$Z$616,MATCH($B287, 'Mapping cadres'!$B$1:$B$616,0), MATCH(P$32,'Mapping cadres'!$B$1:$Z$1,0))</f>
        <v>0</v>
      </c>
      <c r="Q287" s="226">
        <f>INDEX('Uganda workforce data - raw'!$A$4:$F$619,MATCH($B287, 'Uganda workforce data - raw'!$B$4:$B$619,0), MATCH("Filled Male",'Uganda workforce data - raw'!$A$4:$F$4,0))*INDEX('Mapping cadres'!$B$1:$Z$616,MATCH($B287, 'Mapping cadres'!$B$1:$B$616,0), MATCH(Q$32,'Mapping cadres'!$B$1:$Z$1,0))</f>
        <v>0</v>
      </c>
      <c r="R287" s="226">
        <f>INDEX('Uganda workforce data - raw'!$A$4:$F$619,MATCH($B287, 'Uganda workforce data - raw'!$B$4:$B$619,0), MATCH("Filled Male",'Uganda workforce data - raw'!$A$4:$F$4,0))*INDEX('Mapping cadres'!$B$1:$Z$616,MATCH($B287, 'Mapping cadres'!$B$1:$B$616,0), MATCH(R$32,'Mapping cadres'!$B$1:$Z$1,0))</f>
        <v>0</v>
      </c>
      <c r="S287" s="226">
        <f>INDEX('Uganda workforce data - raw'!$A$4:$F$619,MATCH($B287, 'Uganda workforce data - raw'!$B$4:$B$619,0), MATCH("Filled Male",'Uganda workforce data - raw'!$A$4:$F$4,0))*INDEX('Mapping cadres'!$B$1:$Z$616,MATCH($B287, 'Mapping cadres'!$B$1:$B$616,0), MATCH(S$32,'Mapping cadres'!$B$1:$Z$1,0))</f>
        <v>0</v>
      </c>
      <c r="T287" s="226">
        <f>INDEX('Uganda workforce data - raw'!$A$4:$F$619,MATCH($B287, 'Uganda workforce data - raw'!$B$4:$B$619,0), MATCH("Filled Male",'Uganda workforce data - raw'!$A$4:$F$4,0))*INDEX('Mapping cadres'!$B$1:$Z$616,MATCH($B287, 'Mapping cadres'!$B$1:$B$616,0), MATCH(T$32,'Mapping cadres'!$B$1:$Z$1,0))</f>
        <v>0</v>
      </c>
      <c r="U287" s="226">
        <f>INDEX('Uganda workforce data - raw'!$A$4:$F$619,MATCH($B287, 'Uganda workforce data - raw'!$B$4:$B$619,0), MATCH("Filled Male",'Uganda workforce data - raw'!$A$4:$F$4,0))*INDEX('Mapping cadres'!$B$1:$Z$616,MATCH($B287, 'Mapping cadres'!$B$1:$B$616,0), MATCH(U$32,'Mapping cadres'!$B$1:$Z$1,0))</f>
        <v>0</v>
      </c>
      <c r="V287" s="226">
        <f>INDEX('Uganda workforce data - raw'!$A$4:$F$619,MATCH($B287, 'Uganda workforce data - raw'!$B$4:$B$619,0), MATCH("Filled Male",'Uganda workforce data - raw'!$A$4:$F$4,0))*INDEX('Mapping cadres'!$B$1:$Z$616,MATCH($B287, 'Mapping cadres'!$B$1:$B$616,0), MATCH(V$32,'Mapping cadres'!$B$1:$Z$1,0))</f>
        <v>0</v>
      </c>
      <c r="W287" s="226">
        <f>INDEX('Uganda workforce data - raw'!$A$4:$F$619,MATCH($B287, 'Uganda workforce data - raw'!$B$4:$B$619,0), MATCH("Filled Male",'Uganda workforce data - raw'!$A$4:$F$4,0))*INDEX('Mapping cadres'!$B$1:$Z$616,MATCH($B287, 'Mapping cadres'!$B$1:$B$616,0), MATCH(W$32,'Mapping cadres'!$B$1:$Z$1,0))</f>
        <v>0</v>
      </c>
      <c r="X287" s="226">
        <f>INDEX('Uganda workforce data - raw'!$A$4:$F$619,MATCH($B287, 'Uganda workforce data - raw'!$B$4:$B$619,0), MATCH("Filled Male",'Uganda workforce data - raw'!$A$4:$F$4,0))*INDEX('Mapping cadres'!$B$1:$Z$616,MATCH($B287, 'Mapping cadres'!$B$1:$B$616,0), MATCH(X$32,'Mapping cadres'!$B$1:$Z$1,0))</f>
        <v>0</v>
      </c>
      <c r="Y287" s="226">
        <f>INDEX('Uganda workforce data - raw'!$A$4:$F$619,MATCH($B287, 'Uganda workforce data - raw'!$B$4:$B$619,0), MATCH("Filled Male",'Uganda workforce data - raw'!$A$4:$F$4,0))*INDEX('Mapping cadres'!$B$1:$Z$616,MATCH($B287, 'Mapping cadres'!$B$1:$B$616,0), MATCH(Y$32,'Mapping cadres'!$B$1:$Z$1,0))</f>
        <v>0</v>
      </c>
      <c r="Z287" s="226">
        <f>INDEX('Uganda workforce data - raw'!$A$4:$F$619,MATCH($B287, 'Uganda workforce data - raw'!$B$4:$B$619,0), MATCH("Filled Male",'Uganda workforce data - raw'!$A$4:$F$4,0))*INDEX('Mapping cadres'!$B$1:$Z$616,MATCH($B287, 'Mapping cadres'!$B$1:$B$616,0), MATCH(Z$32,'Mapping cadres'!$B$1:$Z$1,0))</f>
        <v>0</v>
      </c>
      <c r="AA287" s="226">
        <f>INDEX('Uganda workforce data - raw'!$A$4:$F$619,MATCH($B287, 'Uganda workforce data - raw'!$B$4:$B$619,0), MATCH("Filled Female",'Uganda workforce data - raw'!$A$4:$F$4,0))*INDEX('Mapping cadres'!$B$1:$Z$616,MATCH($B287, 'Mapping cadres'!$B$1:$B$616,0), MATCH(AA$32,'Mapping cadres'!$B$1:$Z$1,0))</f>
        <v>0</v>
      </c>
      <c r="AB287" s="226">
        <f>INDEX('Uganda workforce data - raw'!$A$4:$F$619,MATCH($B287, 'Uganda workforce data - raw'!$B$4:$B$619,0), MATCH("Filled Female",'Uganda workforce data - raw'!$A$4:$F$4,0))*INDEX('Mapping cadres'!$B$1:$Z$616,MATCH($B287, 'Mapping cadres'!$B$1:$B$616,0), MATCH(AB$32,'Mapping cadres'!$B$1:$Z$1,0))</f>
        <v>0</v>
      </c>
      <c r="AC287" s="226">
        <f>INDEX('Uganda workforce data - raw'!$A$4:$F$619,MATCH($B287, 'Uganda workforce data - raw'!$B$4:$B$619,0), MATCH("Filled Female",'Uganda workforce data - raw'!$A$4:$F$4,0))*INDEX('Mapping cadres'!$B$1:$Z$616,MATCH($B287, 'Mapping cadres'!$B$1:$B$616,0), MATCH(AC$32,'Mapping cadres'!$B$1:$Z$1,0))</f>
        <v>0</v>
      </c>
      <c r="AD287" s="226">
        <f>INDEX('Uganda workforce data - raw'!$A$4:$F$619,MATCH($B287, 'Uganda workforce data - raw'!$B$4:$B$619,0), MATCH("Filled Female",'Uganda workforce data - raw'!$A$4:$F$4,0))*INDEX('Mapping cadres'!$B$1:$Z$616,MATCH($B287, 'Mapping cadres'!$B$1:$B$616,0), MATCH(AD$32,'Mapping cadres'!$B$1:$Z$1,0))</f>
        <v>0</v>
      </c>
      <c r="AE287" s="226">
        <f>INDEX('Uganda workforce data - raw'!$A$4:$F$619,MATCH($B287, 'Uganda workforce data - raw'!$B$4:$B$619,0), MATCH("Filled Female",'Uganda workforce data - raw'!$A$4:$F$4,0))*INDEX('Mapping cadres'!$B$1:$Z$616,MATCH($B287, 'Mapping cadres'!$B$1:$B$616,0), MATCH(AE$32,'Mapping cadres'!$B$1:$Z$1,0))</f>
        <v>0</v>
      </c>
      <c r="AF287" s="226">
        <f>INDEX('Uganda workforce data - raw'!$A$4:$F$619,MATCH($B287, 'Uganda workforce data - raw'!$B$4:$B$619,0), MATCH("Filled Female",'Uganda workforce data - raw'!$A$4:$F$4,0))*INDEX('Mapping cadres'!$B$1:$Z$616,MATCH($B287, 'Mapping cadres'!$B$1:$B$616,0), MATCH(AF$32,'Mapping cadres'!$B$1:$Z$1,0))</f>
        <v>0</v>
      </c>
      <c r="AG287" s="226">
        <f>INDEX('Uganda workforce data - raw'!$A$4:$F$619,MATCH($B287, 'Uganda workforce data - raw'!$B$4:$B$619,0), MATCH("Filled Female",'Uganda workforce data - raw'!$A$4:$F$4,0))*INDEX('Mapping cadres'!$B$1:$Z$616,MATCH($B287, 'Mapping cadres'!$B$1:$B$616,0), MATCH(AG$32,'Mapping cadres'!$B$1:$Z$1,0))</f>
        <v>1</v>
      </c>
      <c r="AH287" s="226">
        <f>INDEX('Uganda workforce data - raw'!$A$4:$F$619,MATCH($B287, 'Uganda workforce data - raw'!$B$4:$B$619,0), MATCH("Filled Female",'Uganda workforce data - raw'!$A$4:$F$4,0))*INDEX('Mapping cadres'!$B$1:$Z$616,MATCH($B287, 'Mapping cadres'!$B$1:$B$616,0), MATCH(AH$32,'Mapping cadres'!$B$1:$Z$1,0))</f>
        <v>0</v>
      </c>
      <c r="AI287" s="226">
        <f>INDEX('Uganda workforce data - raw'!$A$4:$F$619,MATCH($B287, 'Uganda workforce data - raw'!$B$4:$B$619,0), MATCH("Filled Female",'Uganda workforce data - raw'!$A$4:$F$4,0))*INDEX('Mapping cadres'!$B$1:$Z$616,MATCH($B287, 'Mapping cadres'!$B$1:$B$616,0), MATCH(AI$32,'Mapping cadres'!$B$1:$Z$1,0))</f>
        <v>0</v>
      </c>
      <c r="AJ287" s="226">
        <f>INDEX('Uganda workforce data - raw'!$A$4:$F$619,MATCH($B287, 'Uganda workforce data - raw'!$B$4:$B$619,0), MATCH("Filled Female",'Uganda workforce data - raw'!$A$4:$F$4,0))*INDEX('Mapping cadres'!$B$1:$Z$616,MATCH($B287, 'Mapping cadres'!$B$1:$B$616,0), MATCH(AJ$32,'Mapping cadres'!$B$1:$Z$1,0))</f>
        <v>0</v>
      </c>
      <c r="AK287" s="226">
        <f>INDEX('Uganda workforce data - raw'!$A$4:$F$619,MATCH($B287, 'Uganda workforce data - raw'!$B$4:$B$619,0), MATCH("Filled Female",'Uganda workforce data - raw'!$A$4:$F$4,0))*INDEX('Mapping cadres'!$B$1:$Z$616,MATCH($B287, 'Mapping cadres'!$B$1:$B$616,0), MATCH(AK$32,'Mapping cadres'!$B$1:$Z$1,0))</f>
        <v>0</v>
      </c>
      <c r="AL287" s="226">
        <f>INDEX('Uganda workforce data - raw'!$A$4:$F$619,MATCH($B287, 'Uganda workforce data - raw'!$B$4:$B$619,0), MATCH("Filled Female",'Uganda workforce data - raw'!$A$4:$F$4,0))*INDEX('Mapping cadres'!$B$1:$Z$616,MATCH($B287, 'Mapping cadres'!$B$1:$B$616,0), MATCH(AL$32,'Mapping cadres'!$B$1:$Z$1,0))</f>
        <v>0</v>
      </c>
      <c r="AM287" s="226">
        <f>INDEX('Uganda workforce data - raw'!$A$4:$F$619,MATCH($B287, 'Uganda workforce data - raw'!$B$4:$B$619,0), MATCH("Filled Female",'Uganda workforce data - raw'!$A$4:$F$4,0))*INDEX('Mapping cadres'!$B$1:$Z$616,MATCH($B287, 'Mapping cadres'!$B$1:$B$616,0), MATCH(AM$32,'Mapping cadres'!$B$1:$Z$1,0))</f>
        <v>0</v>
      </c>
      <c r="AN287" s="226">
        <f>INDEX('Uganda workforce data - raw'!$A$4:$F$619,MATCH($B287, 'Uganda workforce data - raw'!$B$4:$B$619,0), MATCH("Filled Female",'Uganda workforce data - raw'!$A$4:$F$4,0))*INDEX('Mapping cadres'!$B$1:$Z$616,MATCH($B287, 'Mapping cadres'!$B$1:$B$616,0), MATCH(AN$32,'Mapping cadres'!$B$1:$Z$1,0))</f>
        <v>0</v>
      </c>
      <c r="AO287" s="226">
        <f>INDEX('Uganda workforce data - raw'!$A$4:$F$619,MATCH($B287, 'Uganda workforce data - raw'!$B$4:$B$619,0), MATCH("Filled Female",'Uganda workforce data - raw'!$A$4:$F$4,0))*INDEX('Mapping cadres'!$B$1:$Z$616,MATCH($B287, 'Mapping cadres'!$B$1:$B$616,0), MATCH(AO$32,'Mapping cadres'!$B$1:$Z$1,0))</f>
        <v>0</v>
      </c>
      <c r="AP287" s="226">
        <f>INDEX('Uganda workforce data - raw'!$A$4:$F$619,MATCH($B287, 'Uganda workforce data - raw'!$B$4:$B$619,0), MATCH("Filled Female",'Uganda workforce data - raw'!$A$4:$F$4,0))*INDEX('Mapping cadres'!$B$1:$Z$616,MATCH($B287, 'Mapping cadres'!$B$1:$B$616,0), MATCH(AP$32,'Mapping cadres'!$B$1:$Z$1,0))</f>
        <v>0</v>
      </c>
      <c r="AQ287" s="226">
        <f>INDEX('Uganda workforce data - raw'!$A$4:$F$619,MATCH($B287, 'Uganda workforce data - raw'!$B$4:$B$619,0), MATCH("Filled Female",'Uganda workforce data - raw'!$A$4:$F$4,0))*INDEX('Mapping cadres'!$B$1:$Z$616,MATCH($B287, 'Mapping cadres'!$B$1:$B$616,0), MATCH(AQ$32,'Mapping cadres'!$B$1:$Z$1,0))</f>
        <v>0</v>
      </c>
      <c r="AR287" s="226">
        <f>INDEX('Uganda workforce data - raw'!$A$4:$F$619,MATCH($B287, 'Uganda workforce data - raw'!$B$4:$B$619,0), MATCH("Filled Female",'Uganda workforce data - raw'!$A$4:$F$4,0))*INDEX('Mapping cadres'!$B$1:$Z$616,MATCH($B287, 'Mapping cadres'!$B$1:$B$616,0), MATCH(AR$32,'Mapping cadres'!$B$1:$Z$1,0))</f>
        <v>0</v>
      </c>
      <c r="AS287" s="226">
        <f>INDEX('Uganda workforce data - raw'!$A$4:$F$619,MATCH($B287, 'Uganda workforce data - raw'!$B$4:$B$619,0), MATCH("Filled Female",'Uganda workforce data - raw'!$A$4:$F$4,0))*INDEX('Mapping cadres'!$B$1:$Z$616,MATCH($B287, 'Mapping cadres'!$B$1:$B$616,0), MATCH(AS$32,'Mapping cadres'!$B$1:$Z$1,0))</f>
        <v>0</v>
      </c>
      <c r="AT287" s="226">
        <f>INDEX('Uganda workforce data - raw'!$A$4:$F$619,MATCH($B287, 'Uganda workforce data - raw'!$B$4:$B$619,0), MATCH("Filled Female",'Uganda workforce data - raw'!$A$4:$F$4,0))*INDEX('Mapping cadres'!$B$1:$Z$616,MATCH($B287, 'Mapping cadres'!$B$1:$B$616,0), MATCH(AT$32,'Mapping cadres'!$B$1:$Z$1,0))</f>
        <v>0</v>
      </c>
      <c r="AU287" s="226">
        <f>INDEX('Uganda workforce data - raw'!$A$4:$F$619,MATCH($B287, 'Uganda workforce data - raw'!$B$4:$B$619,0), MATCH("Filled Female",'Uganda workforce data - raw'!$A$4:$F$4,0))*INDEX('Mapping cadres'!$B$1:$Z$616,MATCH($B287, 'Mapping cadres'!$B$1:$B$616,0), MATCH(AU$32,'Mapping cadres'!$B$1:$Z$1,0))</f>
        <v>0</v>
      </c>
      <c r="AV287" s="226">
        <f>INDEX('Uganda workforce data - raw'!$A$4:$F$619,MATCH($B287, 'Uganda workforce data - raw'!$B$4:$B$619,0), MATCH("Filled Female",'Uganda workforce data - raw'!$A$4:$F$4,0))*INDEX('Mapping cadres'!$B$1:$Z$616,MATCH($B287, 'Mapping cadres'!$B$1:$B$616,0), MATCH(AV$32,'Mapping cadres'!$B$1:$Z$1,0))</f>
        <v>0</v>
      </c>
      <c r="AW287" s="226">
        <f>INDEX('Uganda workforce data - raw'!$A$4:$F$619,MATCH($B287, 'Uganda workforce data - raw'!$B$4:$B$619,0), MATCH("Filled Female",'Uganda workforce data - raw'!$A$4:$F$4,0))*INDEX('Mapping cadres'!$B$1:$Z$616,MATCH($B287, 'Mapping cadres'!$B$1:$B$616,0), MATCH(AW$32,'Mapping cadres'!$B$1:$Z$1,0))</f>
        <v>0</v>
      </c>
      <c r="AX287" s="226">
        <f>INDEX('Uganda workforce data - raw'!$A$4:$F$619,MATCH($B287, 'Uganda workforce data - raw'!$B$4:$B$619,0), MATCH("Filled Female",'Uganda workforce data - raw'!$A$4:$F$4,0))*INDEX('Mapping cadres'!$B$1:$Z$616,MATCH($B287, 'Mapping cadres'!$B$1:$B$616,0), MATCH(AX$32,'Mapping cadres'!$B$1:$Z$1,0))</f>
        <v>0</v>
      </c>
      <c r="AY287" s="226">
        <f t="shared" si="77"/>
        <v>0</v>
      </c>
      <c r="AZ287" s="226">
        <f t="shared" si="78"/>
        <v>0</v>
      </c>
      <c r="BA287" s="226">
        <f t="shared" si="79"/>
        <v>0</v>
      </c>
      <c r="BB287" s="226">
        <f t="shared" si="80"/>
        <v>0</v>
      </c>
      <c r="BC287" s="226">
        <f t="shared" si="81"/>
        <v>0</v>
      </c>
      <c r="BD287" s="226">
        <f t="shared" si="82"/>
        <v>0</v>
      </c>
      <c r="BE287" s="226">
        <f t="shared" si="83"/>
        <v>1</v>
      </c>
      <c r="BF287" s="226">
        <f t="shared" si="84"/>
        <v>0</v>
      </c>
      <c r="BG287" s="226">
        <f t="shared" si="85"/>
        <v>0</v>
      </c>
      <c r="BH287" s="226">
        <f t="shared" si="86"/>
        <v>0</v>
      </c>
      <c r="BI287" s="226">
        <f t="shared" si="87"/>
        <v>0</v>
      </c>
      <c r="BJ287" s="226">
        <f t="shared" si="88"/>
        <v>0</v>
      </c>
      <c r="BK287" s="226">
        <f t="shared" si="89"/>
        <v>0</v>
      </c>
      <c r="BL287" s="226">
        <f t="shared" si="90"/>
        <v>0</v>
      </c>
      <c r="BM287" s="226">
        <f t="shared" si="91"/>
        <v>0</v>
      </c>
      <c r="BN287" s="226">
        <f t="shared" si="92"/>
        <v>0</v>
      </c>
      <c r="BO287" s="226">
        <f t="shared" si="93"/>
        <v>0</v>
      </c>
      <c r="BP287" s="226">
        <f t="shared" si="94"/>
        <v>0</v>
      </c>
      <c r="BQ287" s="226">
        <f t="shared" si="95"/>
        <v>0</v>
      </c>
      <c r="BR287" s="226">
        <f t="shared" si="96"/>
        <v>0</v>
      </c>
      <c r="BS287" s="226">
        <f t="shared" si="97"/>
        <v>0</v>
      </c>
      <c r="BT287" s="226">
        <f t="shared" si="98"/>
        <v>0</v>
      </c>
      <c r="BU287" s="226">
        <f t="shared" si="99"/>
        <v>0</v>
      </c>
      <c r="BV287" s="226">
        <f t="shared" si="100"/>
        <v>0</v>
      </c>
    </row>
    <row r="288" spans="1:74">
      <c r="A288" s="226">
        <v>256</v>
      </c>
      <c r="B288" s="226" t="s">
        <v>1559</v>
      </c>
      <c r="C288" s="226">
        <f>INDEX('Uganda workforce data - raw'!$A$4:$F$619,MATCH($B288, 'Uganda workforce data - raw'!$B$4:$B$619,0), MATCH("Filled Male",'Uganda workforce data - raw'!$A$4:$F$4,0))*INDEX('Mapping cadres'!$B$1:$Z$616,MATCH($B288, 'Mapping cadres'!$B$1:$B$616,0), MATCH(C$32,'Mapping cadres'!$B$1:$Z$1,0))</f>
        <v>0</v>
      </c>
      <c r="D288" s="226">
        <f>INDEX('Uganda workforce data - raw'!$A$4:$F$619,MATCH($B288, 'Uganda workforce data - raw'!$B$4:$B$619,0), MATCH("Filled Male",'Uganda workforce data - raw'!$A$4:$F$4,0))*INDEX('Mapping cadres'!$B$1:$Z$616,MATCH($B288, 'Mapping cadres'!$B$1:$B$616,0), MATCH(D$32,'Mapping cadres'!$B$1:$Z$1,0))</f>
        <v>0</v>
      </c>
      <c r="E288" s="226">
        <f>INDEX('Uganda workforce data - raw'!$A$4:$F$619,MATCH($B288, 'Uganda workforce data - raw'!$B$4:$B$619,0), MATCH("Filled Male",'Uganda workforce data - raw'!$A$4:$F$4,0))*INDEX('Mapping cadres'!$B$1:$Z$616,MATCH($B288, 'Mapping cadres'!$B$1:$B$616,0), MATCH(E$32,'Mapping cadres'!$B$1:$Z$1,0))</f>
        <v>0</v>
      </c>
      <c r="F288" s="226">
        <f>INDEX('Uganda workforce data - raw'!$A$4:$F$619,MATCH($B288, 'Uganda workforce data - raw'!$B$4:$B$619,0), MATCH("Filled Male",'Uganda workforce data - raw'!$A$4:$F$4,0))*INDEX('Mapping cadres'!$B$1:$Z$616,MATCH($B288, 'Mapping cadres'!$B$1:$B$616,0), MATCH(F$32,'Mapping cadres'!$B$1:$Z$1,0))</f>
        <v>0</v>
      </c>
      <c r="G288" s="226">
        <f>INDEX('Uganda workforce data - raw'!$A$4:$F$619,MATCH($B288, 'Uganda workforce data - raw'!$B$4:$B$619,0), MATCH("Filled Male",'Uganda workforce data - raw'!$A$4:$F$4,0))*INDEX('Mapping cadres'!$B$1:$Z$616,MATCH($B288, 'Mapping cadres'!$B$1:$B$616,0), MATCH(G$32,'Mapping cadres'!$B$1:$Z$1,0))</f>
        <v>0</v>
      </c>
      <c r="H288" s="226">
        <f>INDEX('Uganda workforce data - raw'!$A$4:$F$619,MATCH($B288, 'Uganda workforce data - raw'!$B$4:$B$619,0), MATCH("Filled Male",'Uganda workforce data - raw'!$A$4:$F$4,0))*INDEX('Mapping cadres'!$B$1:$Z$616,MATCH($B288, 'Mapping cadres'!$B$1:$B$616,0), MATCH(H$32,'Mapping cadres'!$B$1:$Z$1,0))</f>
        <v>0</v>
      </c>
      <c r="I288" s="226">
        <f>INDEX('Uganda workforce data - raw'!$A$4:$F$619,MATCH($B288, 'Uganda workforce data - raw'!$B$4:$B$619,0), MATCH("Filled Male",'Uganda workforce data - raw'!$A$4:$F$4,0))*INDEX('Mapping cadres'!$B$1:$Z$616,MATCH($B288, 'Mapping cadres'!$B$1:$B$616,0), MATCH(I$32,'Mapping cadres'!$B$1:$Z$1,0))</f>
        <v>1</v>
      </c>
      <c r="J288" s="226">
        <f>INDEX('Uganda workforce data - raw'!$A$4:$F$619,MATCH($B288, 'Uganda workforce data - raw'!$B$4:$B$619,0), MATCH("Filled Male",'Uganda workforce data - raw'!$A$4:$F$4,0))*INDEX('Mapping cadres'!$B$1:$Z$616,MATCH($B288, 'Mapping cadres'!$B$1:$B$616,0), MATCH(J$32,'Mapping cadres'!$B$1:$Z$1,0))</f>
        <v>0</v>
      </c>
      <c r="K288" s="226">
        <f>INDEX('Uganda workforce data - raw'!$A$4:$F$619,MATCH($B288, 'Uganda workforce data - raw'!$B$4:$B$619,0), MATCH("Filled Male",'Uganda workforce data - raw'!$A$4:$F$4,0))*INDEX('Mapping cadres'!$B$1:$Z$616,MATCH($B288, 'Mapping cadres'!$B$1:$B$616,0), MATCH(K$32,'Mapping cadres'!$B$1:$Z$1,0))</f>
        <v>0</v>
      </c>
      <c r="L288" s="226">
        <f>INDEX('Uganda workforce data - raw'!$A$4:$F$619,MATCH($B288, 'Uganda workforce data - raw'!$B$4:$B$619,0), MATCH("Filled Male",'Uganda workforce data - raw'!$A$4:$F$4,0))*INDEX('Mapping cadres'!$B$1:$Z$616,MATCH($B288, 'Mapping cadres'!$B$1:$B$616,0), MATCH(L$32,'Mapping cadres'!$B$1:$Z$1,0))</f>
        <v>0</v>
      </c>
      <c r="M288" s="226">
        <f>INDEX('Uganda workforce data - raw'!$A$4:$F$619,MATCH($B288, 'Uganda workforce data - raw'!$B$4:$B$619,0), MATCH("Filled Male",'Uganda workforce data - raw'!$A$4:$F$4,0))*INDEX('Mapping cadres'!$B$1:$Z$616,MATCH($B288, 'Mapping cadres'!$B$1:$B$616,0), MATCH(M$32,'Mapping cadres'!$B$1:$Z$1,0))</f>
        <v>0</v>
      </c>
      <c r="N288" s="226">
        <f>INDEX('Uganda workforce data - raw'!$A$4:$F$619,MATCH($B288, 'Uganda workforce data - raw'!$B$4:$B$619,0), MATCH("Filled Male",'Uganda workforce data - raw'!$A$4:$F$4,0))*INDEX('Mapping cadres'!$B$1:$Z$616,MATCH($B288, 'Mapping cadres'!$B$1:$B$616,0), MATCH(N$32,'Mapping cadres'!$B$1:$Z$1,0))</f>
        <v>0</v>
      </c>
      <c r="O288" s="226">
        <f>INDEX('Uganda workforce data - raw'!$A$4:$F$619,MATCH($B288, 'Uganda workforce data - raw'!$B$4:$B$619,0), MATCH("Filled Male",'Uganda workforce data - raw'!$A$4:$F$4,0))*INDEX('Mapping cadres'!$B$1:$Z$616,MATCH($B288, 'Mapping cadres'!$B$1:$B$616,0), MATCH(O$32,'Mapping cadres'!$B$1:$Z$1,0))</f>
        <v>0</v>
      </c>
      <c r="P288" s="226">
        <f>INDEX('Uganda workforce data - raw'!$A$4:$F$619,MATCH($B288, 'Uganda workforce data - raw'!$B$4:$B$619,0), MATCH("Filled Male",'Uganda workforce data - raw'!$A$4:$F$4,0))*INDEX('Mapping cadres'!$B$1:$Z$616,MATCH($B288, 'Mapping cadres'!$B$1:$B$616,0), MATCH(P$32,'Mapping cadres'!$B$1:$Z$1,0))</f>
        <v>0</v>
      </c>
      <c r="Q288" s="226">
        <f>INDEX('Uganda workforce data - raw'!$A$4:$F$619,MATCH($B288, 'Uganda workforce data - raw'!$B$4:$B$619,0), MATCH("Filled Male",'Uganda workforce data - raw'!$A$4:$F$4,0))*INDEX('Mapping cadres'!$B$1:$Z$616,MATCH($B288, 'Mapping cadres'!$B$1:$B$616,0), MATCH(Q$32,'Mapping cadres'!$B$1:$Z$1,0))</f>
        <v>0</v>
      </c>
      <c r="R288" s="226">
        <f>INDEX('Uganda workforce data - raw'!$A$4:$F$619,MATCH($B288, 'Uganda workforce data - raw'!$B$4:$B$619,0), MATCH("Filled Male",'Uganda workforce data - raw'!$A$4:$F$4,0))*INDEX('Mapping cadres'!$B$1:$Z$616,MATCH($B288, 'Mapping cadres'!$B$1:$B$616,0), MATCH(R$32,'Mapping cadres'!$B$1:$Z$1,0))</f>
        <v>0</v>
      </c>
      <c r="S288" s="226">
        <f>INDEX('Uganda workforce data - raw'!$A$4:$F$619,MATCH($B288, 'Uganda workforce data - raw'!$B$4:$B$619,0), MATCH("Filled Male",'Uganda workforce data - raw'!$A$4:$F$4,0))*INDEX('Mapping cadres'!$B$1:$Z$616,MATCH($B288, 'Mapping cadres'!$B$1:$B$616,0), MATCH(S$32,'Mapping cadres'!$B$1:$Z$1,0))</f>
        <v>0</v>
      </c>
      <c r="T288" s="226">
        <f>INDEX('Uganda workforce data - raw'!$A$4:$F$619,MATCH($B288, 'Uganda workforce data - raw'!$B$4:$B$619,0), MATCH("Filled Male",'Uganda workforce data - raw'!$A$4:$F$4,0))*INDEX('Mapping cadres'!$B$1:$Z$616,MATCH($B288, 'Mapping cadres'!$B$1:$B$616,0), MATCH(T$32,'Mapping cadres'!$B$1:$Z$1,0))</f>
        <v>0</v>
      </c>
      <c r="U288" s="226">
        <f>INDEX('Uganda workforce data - raw'!$A$4:$F$619,MATCH($B288, 'Uganda workforce data - raw'!$B$4:$B$619,0), MATCH("Filled Male",'Uganda workforce data - raw'!$A$4:$F$4,0))*INDEX('Mapping cadres'!$B$1:$Z$616,MATCH($B288, 'Mapping cadres'!$B$1:$B$616,0), MATCH(U$32,'Mapping cadres'!$B$1:$Z$1,0))</f>
        <v>0</v>
      </c>
      <c r="V288" s="226">
        <f>INDEX('Uganda workforce data - raw'!$A$4:$F$619,MATCH($B288, 'Uganda workforce data - raw'!$B$4:$B$619,0), MATCH("Filled Male",'Uganda workforce data - raw'!$A$4:$F$4,0))*INDEX('Mapping cadres'!$B$1:$Z$616,MATCH($B288, 'Mapping cadres'!$B$1:$B$616,0), MATCH(V$32,'Mapping cadres'!$B$1:$Z$1,0))</f>
        <v>0</v>
      </c>
      <c r="W288" s="226">
        <f>INDEX('Uganda workforce data - raw'!$A$4:$F$619,MATCH($B288, 'Uganda workforce data - raw'!$B$4:$B$619,0), MATCH("Filled Male",'Uganda workforce data - raw'!$A$4:$F$4,0))*INDEX('Mapping cadres'!$B$1:$Z$616,MATCH($B288, 'Mapping cadres'!$B$1:$B$616,0), MATCH(W$32,'Mapping cadres'!$B$1:$Z$1,0))</f>
        <v>0</v>
      </c>
      <c r="X288" s="226">
        <f>INDEX('Uganda workforce data - raw'!$A$4:$F$619,MATCH($B288, 'Uganda workforce data - raw'!$B$4:$B$619,0), MATCH("Filled Male",'Uganda workforce data - raw'!$A$4:$F$4,0))*INDEX('Mapping cadres'!$B$1:$Z$616,MATCH($B288, 'Mapping cadres'!$B$1:$B$616,0), MATCH(X$32,'Mapping cadres'!$B$1:$Z$1,0))</f>
        <v>0</v>
      </c>
      <c r="Y288" s="226">
        <f>INDEX('Uganda workforce data - raw'!$A$4:$F$619,MATCH($B288, 'Uganda workforce data - raw'!$B$4:$B$619,0), MATCH("Filled Male",'Uganda workforce data - raw'!$A$4:$F$4,0))*INDEX('Mapping cadres'!$B$1:$Z$616,MATCH($B288, 'Mapping cadres'!$B$1:$B$616,0), MATCH(Y$32,'Mapping cadres'!$B$1:$Z$1,0))</f>
        <v>0</v>
      </c>
      <c r="Z288" s="226">
        <f>INDEX('Uganda workforce data - raw'!$A$4:$F$619,MATCH($B288, 'Uganda workforce data - raw'!$B$4:$B$619,0), MATCH("Filled Male",'Uganda workforce data - raw'!$A$4:$F$4,0))*INDEX('Mapping cadres'!$B$1:$Z$616,MATCH($B288, 'Mapping cadres'!$B$1:$B$616,0), MATCH(Z$32,'Mapping cadres'!$B$1:$Z$1,0))</f>
        <v>0</v>
      </c>
      <c r="AA288" s="226">
        <f>INDEX('Uganda workforce data - raw'!$A$4:$F$619,MATCH($B288, 'Uganda workforce data - raw'!$B$4:$B$619,0), MATCH("Filled Female",'Uganda workforce data - raw'!$A$4:$F$4,0))*INDEX('Mapping cadres'!$B$1:$Z$616,MATCH($B288, 'Mapping cadres'!$B$1:$B$616,0), MATCH(AA$32,'Mapping cadres'!$B$1:$Z$1,0))</f>
        <v>0</v>
      </c>
      <c r="AB288" s="226">
        <f>INDEX('Uganda workforce data - raw'!$A$4:$F$619,MATCH($B288, 'Uganda workforce data - raw'!$B$4:$B$619,0), MATCH("Filled Female",'Uganda workforce data - raw'!$A$4:$F$4,0))*INDEX('Mapping cadres'!$B$1:$Z$616,MATCH($B288, 'Mapping cadres'!$B$1:$B$616,0), MATCH(AB$32,'Mapping cadres'!$B$1:$Z$1,0))</f>
        <v>0</v>
      </c>
      <c r="AC288" s="226">
        <f>INDEX('Uganda workforce data - raw'!$A$4:$F$619,MATCH($B288, 'Uganda workforce data - raw'!$B$4:$B$619,0), MATCH("Filled Female",'Uganda workforce data - raw'!$A$4:$F$4,0))*INDEX('Mapping cadres'!$B$1:$Z$616,MATCH($B288, 'Mapping cadres'!$B$1:$B$616,0), MATCH(AC$32,'Mapping cadres'!$B$1:$Z$1,0))</f>
        <v>0</v>
      </c>
      <c r="AD288" s="226">
        <f>INDEX('Uganda workforce data - raw'!$A$4:$F$619,MATCH($B288, 'Uganda workforce data - raw'!$B$4:$B$619,0), MATCH("Filled Female",'Uganda workforce data - raw'!$A$4:$F$4,0))*INDEX('Mapping cadres'!$B$1:$Z$616,MATCH($B288, 'Mapping cadres'!$B$1:$B$616,0), MATCH(AD$32,'Mapping cadres'!$B$1:$Z$1,0))</f>
        <v>0</v>
      </c>
      <c r="AE288" s="226">
        <f>INDEX('Uganda workforce data - raw'!$A$4:$F$619,MATCH($B288, 'Uganda workforce data - raw'!$B$4:$B$619,0), MATCH("Filled Female",'Uganda workforce data - raw'!$A$4:$F$4,0))*INDEX('Mapping cadres'!$B$1:$Z$616,MATCH($B288, 'Mapping cadres'!$B$1:$B$616,0), MATCH(AE$32,'Mapping cadres'!$B$1:$Z$1,0))</f>
        <v>0</v>
      </c>
      <c r="AF288" s="226">
        <f>INDEX('Uganda workforce data - raw'!$A$4:$F$619,MATCH($B288, 'Uganda workforce data - raw'!$B$4:$B$619,0), MATCH("Filled Female",'Uganda workforce data - raw'!$A$4:$F$4,0))*INDEX('Mapping cadres'!$B$1:$Z$616,MATCH($B288, 'Mapping cadres'!$B$1:$B$616,0), MATCH(AF$32,'Mapping cadres'!$B$1:$Z$1,0))</f>
        <v>0</v>
      </c>
      <c r="AG288" s="226">
        <f>INDEX('Uganda workforce data - raw'!$A$4:$F$619,MATCH($B288, 'Uganda workforce data - raw'!$B$4:$B$619,0), MATCH("Filled Female",'Uganda workforce data - raw'!$A$4:$F$4,0))*INDEX('Mapping cadres'!$B$1:$Z$616,MATCH($B288, 'Mapping cadres'!$B$1:$B$616,0), MATCH(AG$32,'Mapping cadres'!$B$1:$Z$1,0))</f>
        <v>1</v>
      </c>
      <c r="AH288" s="226">
        <f>INDEX('Uganda workforce data - raw'!$A$4:$F$619,MATCH($B288, 'Uganda workforce data - raw'!$B$4:$B$619,0), MATCH("Filled Female",'Uganda workforce data - raw'!$A$4:$F$4,0))*INDEX('Mapping cadres'!$B$1:$Z$616,MATCH($B288, 'Mapping cadres'!$B$1:$B$616,0), MATCH(AH$32,'Mapping cadres'!$B$1:$Z$1,0))</f>
        <v>0</v>
      </c>
      <c r="AI288" s="226">
        <f>INDEX('Uganda workforce data - raw'!$A$4:$F$619,MATCH($B288, 'Uganda workforce data - raw'!$B$4:$B$619,0), MATCH("Filled Female",'Uganda workforce data - raw'!$A$4:$F$4,0))*INDEX('Mapping cadres'!$B$1:$Z$616,MATCH($B288, 'Mapping cadres'!$B$1:$B$616,0), MATCH(AI$32,'Mapping cadres'!$B$1:$Z$1,0))</f>
        <v>0</v>
      </c>
      <c r="AJ288" s="226">
        <f>INDEX('Uganda workforce data - raw'!$A$4:$F$619,MATCH($B288, 'Uganda workforce data - raw'!$B$4:$B$619,0), MATCH("Filled Female",'Uganda workforce data - raw'!$A$4:$F$4,0))*INDEX('Mapping cadres'!$B$1:$Z$616,MATCH($B288, 'Mapping cadres'!$B$1:$B$616,0), MATCH(AJ$32,'Mapping cadres'!$B$1:$Z$1,0))</f>
        <v>0</v>
      </c>
      <c r="AK288" s="226">
        <f>INDEX('Uganda workforce data - raw'!$A$4:$F$619,MATCH($B288, 'Uganda workforce data - raw'!$B$4:$B$619,0), MATCH("Filled Female",'Uganda workforce data - raw'!$A$4:$F$4,0))*INDEX('Mapping cadres'!$B$1:$Z$616,MATCH($B288, 'Mapping cadres'!$B$1:$B$616,0), MATCH(AK$32,'Mapping cadres'!$B$1:$Z$1,0))</f>
        <v>0</v>
      </c>
      <c r="AL288" s="226">
        <f>INDEX('Uganda workforce data - raw'!$A$4:$F$619,MATCH($B288, 'Uganda workforce data - raw'!$B$4:$B$619,0), MATCH("Filled Female",'Uganda workforce data - raw'!$A$4:$F$4,0))*INDEX('Mapping cadres'!$B$1:$Z$616,MATCH($B288, 'Mapping cadres'!$B$1:$B$616,0), MATCH(AL$32,'Mapping cadres'!$B$1:$Z$1,0))</f>
        <v>0</v>
      </c>
      <c r="AM288" s="226">
        <f>INDEX('Uganda workforce data - raw'!$A$4:$F$619,MATCH($B288, 'Uganda workforce data - raw'!$B$4:$B$619,0), MATCH("Filled Female",'Uganda workforce data - raw'!$A$4:$F$4,0))*INDEX('Mapping cadres'!$B$1:$Z$616,MATCH($B288, 'Mapping cadres'!$B$1:$B$616,0), MATCH(AM$32,'Mapping cadres'!$B$1:$Z$1,0))</f>
        <v>0</v>
      </c>
      <c r="AN288" s="226">
        <f>INDEX('Uganda workforce data - raw'!$A$4:$F$619,MATCH($B288, 'Uganda workforce data - raw'!$B$4:$B$619,0), MATCH("Filled Female",'Uganda workforce data - raw'!$A$4:$F$4,0))*INDEX('Mapping cadres'!$B$1:$Z$616,MATCH($B288, 'Mapping cadres'!$B$1:$B$616,0), MATCH(AN$32,'Mapping cadres'!$B$1:$Z$1,0))</f>
        <v>0</v>
      </c>
      <c r="AO288" s="226">
        <f>INDEX('Uganda workforce data - raw'!$A$4:$F$619,MATCH($B288, 'Uganda workforce data - raw'!$B$4:$B$619,0), MATCH("Filled Female",'Uganda workforce data - raw'!$A$4:$F$4,0))*INDEX('Mapping cadres'!$B$1:$Z$616,MATCH($B288, 'Mapping cadres'!$B$1:$B$616,0), MATCH(AO$32,'Mapping cadres'!$B$1:$Z$1,0))</f>
        <v>0</v>
      </c>
      <c r="AP288" s="226">
        <f>INDEX('Uganda workforce data - raw'!$A$4:$F$619,MATCH($B288, 'Uganda workforce data - raw'!$B$4:$B$619,0), MATCH("Filled Female",'Uganda workforce data - raw'!$A$4:$F$4,0))*INDEX('Mapping cadres'!$B$1:$Z$616,MATCH($B288, 'Mapping cadres'!$B$1:$B$616,0), MATCH(AP$32,'Mapping cadres'!$B$1:$Z$1,0))</f>
        <v>0</v>
      </c>
      <c r="AQ288" s="226">
        <f>INDEX('Uganda workforce data - raw'!$A$4:$F$619,MATCH($B288, 'Uganda workforce data - raw'!$B$4:$B$619,0), MATCH("Filled Female",'Uganda workforce data - raw'!$A$4:$F$4,0))*INDEX('Mapping cadres'!$B$1:$Z$616,MATCH($B288, 'Mapping cadres'!$B$1:$B$616,0), MATCH(AQ$32,'Mapping cadres'!$B$1:$Z$1,0))</f>
        <v>0</v>
      </c>
      <c r="AR288" s="226">
        <f>INDEX('Uganda workforce data - raw'!$A$4:$F$619,MATCH($B288, 'Uganda workforce data - raw'!$B$4:$B$619,0), MATCH("Filled Female",'Uganda workforce data - raw'!$A$4:$F$4,0))*INDEX('Mapping cadres'!$B$1:$Z$616,MATCH($B288, 'Mapping cadres'!$B$1:$B$616,0), MATCH(AR$32,'Mapping cadres'!$B$1:$Z$1,0))</f>
        <v>0</v>
      </c>
      <c r="AS288" s="226">
        <f>INDEX('Uganda workforce data - raw'!$A$4:$F$619,MATCH($B288, 'Uganda workforce data - raw'!$B$4:$B$619,0), MATCH("Filled Female",'Uganda workforce data - raw'!$A$4:$F$4,0))*INDEX('Mapping cadres'!$B$1:$Z$616,MATCH($B288, 'Mapping cadres'!$B$1:$B$616,0), MATCH(AS$32,'Mapping cadres'!$B$1:$Z$1,0))</f>
        <v>0</v>
      </c>
      <c r="AT288" s="226">
        <f>INDEX('Uganda workforce data - raw'!$A$4:$F$619,MATCH($B288, 'Uganda workforce data - raw'!$B$4:$B$619,0), MATCH("Filled Female",'Uganda workforce data - raw'!$A$4:$F$4,0))*INDEX('Mapping cadres'!$B$1:$Z$616,MATCH($B288, 'Mapping cadres'!$B$1:$B$616,0), MATCH(AT$32,'Mapping cadres'!$B$1:$Z$1,0))</f>
        <v>0</v>
      </c>
      <c r="AU288" s="226">
        <f>INDEX('Uganda workforce data - raw'!$A$4:$F$619,MATCH($B288, 'Uganda workforce data - raw'!$B$4:$B$619,0), MATCH("Filled Female",'Uganda workforce data - raw'!$A$4:$F$4,0))*INDEX('Mapping cadres'!$B$1:$Z$616,MATCH($B288, 'Mapping cadres'!$B$1:$B$616,0), MATCH(AU$32,'Mapping cadres'!$B$1:$Z$1,0))</f>
        <v>0</v>
      </c>
      <c r="AV288" s="226">
        <f>INDEX('Uganda workforce data - raw'!$A$4:$F$619,MATCH($B288, 'Uganda workforce data - raw'!$B$4:$B$619,0), MATCH("Filled Female",'Uganda workforce data - raw'!$A$4:$F$4,0))*INDEX('Mapping cadres'!$B$1:$Z$616,MATCH($B288, 'Mapping cadres'!$B$1:$B$616,0), MATCH(AV$32,'Mapping cadres'!$B$1:$Z$1,0))</f>
        <v>0</v>
      </c>
      <c r="AW288" s="226">
        <f>INDEX('Uganda workforce data - raw'!$A$4:$F$619,MATCH($B288, 'Uganda workforce data - raw'!$B$4:$B$619,0), MATCH("Filled Female",'Uganda workforce data - raw'!$A$4:$F$4,0))*INDEX('Mapping cadres'!$B$1:$Z$616,MATCH($B288, 'Mapping cadres'!$B$1:$B$616,0), MATCH(AW$32,'Mapping cadres'!$B$1:$Z$1,0))</f>
        <v>0</v>
      </c>
      <c r="AX288" s="226">
        <f>INDEX('Uganda workforce data - raw'!$A$4:$F$619,MATCH($B288, 'Uganda workforce data - raw'!$B$4:$B$619,0), MATCH("Filled Female",'Uganda workforce data - raw'!$A$4:$F$4,0))*INDEX('Mapping cadres'!$B$1:$Z$616,MATCH($B288, 'Mapping cadres'!$B$1:$B$616,0), MATCH(AX$32,'Mapping cadres'!$B$1:$Z$1,0))</f>
        <v>0</v>
      </c>
      <c r="AY288" s="226">
        <f t="shared" si="77"/>
        <v>0</v>
      </c>
      <c r="AZ288" s="226">
        <f t="shared" si="78"/>
        <v>0</v>
      </c>
      <c r="BA288" s="226">
        <f t="shared" si="79"/>
        <v>0</v>
      </c>
      <c r="BB288" s="226">
        <f t="shared" si="80"/>
        <v>0</v>
      </c>
      <c r="BC288" s="226">
        <f t="shared" si="81"/>
        <v>0</v>
      </c>
      <c r="BD288" s="226">
        <f t="shared" si="82"/>
        <v>0</v>
      </c>
      <c r="BE288" s="226">
        <f t="shared" si="83"/>
        <v>2</v>
      </c>
      <c r="BF288" s="226">
        <f t="shared" si="84"/>
        <v>0</v>
      </c>
      <c r="BG288" s="226">
        <f t="shared" si="85"/>
        <v>0</v>
      </c>
      <c r="BH288" s="226">
        <f t="shared" si="86"/>
        <v>0</v>
      </c>
      <c r="BI288" s="226">
        <f t="shared" si="87"/>
        <v>0</v>
      </c>
      <c r="BJ288" s="226">
        <f t="shared" si="88"/>
        <v>0</v>
      </c>
      <c r="BK288" s="226">
        <f t="shared" si="89"/>
        <v>0</v>
      </c>
      <c r="BL288" s="226">
        <f t="shared" si="90"/>
        <v>0</v>
      </c>
      <c r="BM288" s="226">
        <f t="shared" si="91"/>
        <v>0</v>
      </c>
      <c r="BN288" s="226">
        <f t="shared" si="92"/>
        <v>0</v>
      </c>
      <c r="BO288" s="226">
        <f t="shared" si="93"/>
        <v>0</v>
      </c>
      <c r="BP288" s="226">
        <f t="shared" si="94"/>
        <v>0</v>
      </c>
      <c r="BQ288" s="226">
        <f t="shared" si="95"/>
        <v>0</v>
      </c>
      <c r="BR288" s="226">
        <f t="shared" si="96"/>
        <v>0</v>
      </c>
      <c r="BS288" s="226">
        <f t="shared" si="97"/>
        <v>0</v>
      </c>
      <c r="BT288" s="226">
        <f t="shared" si="98"/>
        <v>0</v>
      </c>
      <c r="BU288" s="226">
        <f t="shared" si="99"/>
        <v>0</v>
      </c>
      <c r="BV288" s="226">
        <f t="shared" si="100"/>
        <v>0</v>
      </c>
    </row>
    <row r="289" spans="1:74">
      <c r="A289" s="226">
        <v>257</v>
      </c>
      <c r="B289" s="237" t="s">
        <v>1560</v>
      </c>
      <c r="C289" s="226">
        <f>INDEX('Uganda workforce data - raw'!$A$4:$F$619,MATCH($B289, 'Uganda workforce data - raw'!$B$4:$B$619,0), MATCH("Filled Male",'Uganda workforce data - raw'!$A$4:$F$4,0))*INDEX('Mapping cadres'!$B$1:$Z$616,MATCH($B289, 'Mapping cadres'!$B$1:$B$616,0), MATCH(C$32,'Mapping cadres'!$B$1:$Z$1,0))</f>
        <v>0</v>
      </c>
      <c r="D289" s="226">
        <f>INDEX('Uganda workforce data - raw'!$A$4:$F$619,MATCH($B289, 'Uganda workforce data - raw'!$B$4:$B$619,0), MATCH("Filled Male",'Uganda workforce data - raw'!$A$4:$F$4,0))*INDEX('Mapping cadres'!$B$1:$Z$616,MATCH($B289, 'Mapping cadres'!$B$1:$B$616,0), MATCH(D$32,'Mapping cadres'!$B$1:$Z$1,0))</f>
        <v>0</v>
      </c>
      <c r="E289" s="226">
        <f>INDEX('Uganda workforce data - raw'!$A$4:$F$619,MATCH($B289, 'Uganda workforce data - raw'!$B$4:$B$619,0), MATCH("Filled Male",'Uganda workforce data - raw'!$A$4:$F$4,0))*INDEX('Mapping cadres'!$B$1:$Z$616,MATCH($B289, 'Mapping cadres'!$B$1:$B$616,0), MATCH(E$32,'Mapping cadres'!$B$1:$Z$1,0))</f>
        <v>0</v>
      </c>
      <c r="F289" s="226">
        <f>INDEX('Uganda workforce data - raw'!$A$4:$F$619,MATCH($B289, 'Uganda workforce data - raw'!$B$4:$B$619,0), MATCH("Filled Male",'Uganda workforce data - raw'!$A$4:$F$4,0))*INDEX('Mapping cadres'!$B$1:$Z$616,MATCH($B289, 'Mapping cadres'!$B$1:$B$616,0), MATCH(F$32,'Mapping cadres'!$B$1:$Z$1,0))</f>
        <v>0</v>
      </c>
      <c r="G289" s="226">
        <f>INDEX('Uganda workforce data - raw'!$A$4:$F$619,MATCH($B289, 'Uganda workforce data - raw'!$B$4:$B$619,0), MATCH("Filled Male",'Uganda workforce data - raw'!$A$4:$F$4,0))*INDEX('Mapping cadres'!$B$1:$Z$616,MATCH($B289, 'Mapping cadres'!$B$1:$B$616,0), MATCH(G$32,'Mapping cadres'!$B$1:$Z$1,0))</f>
        <v>0</v>
      </c>
      <c r="H289" s="226">
        <f>INDEX('Uganda workforce data - raw'!$A$4:$F$619,MATCH($B289, 'Uganda workforce data - raw'!$B$4:$B$619,0), MATCH("Filled Male",'Uganda workforce data - raw'!$A$4:$F$4,0))*INDEX('Mapping cadres'!$B$1:$Z$616,MATCH($B289, 'Mapping cadres'!$B$1:$B$616,0), MATCH(H$32,'Mapping cadres'!$B$1:$Z$1,0))</f>
        <v>0</v>
      </c>
      <c r="I289" s="226">
        <f>INDEX('Uganda workforce data - raw'!$A$4:$F$619,MATCH($B289, 'Uganda workforce data - raw'!$B$4:$B$619,0), MATCH("Filled Male",'Uganda workforce data - raw'!$A$4:$F$4,0))*INDEX('Mapping cadres'!$B$1:$Z$616,MATCH($B289, 'Mapping cadres'!$B$1:$B$616,0), MATCH(I$32,'Mapping cadres'!$B$1:$Z$1,0))</f>
        <v>0</v>
      </c>
      <c r="J289" s="226">
        <f>INDEX('Uganda workforce data - raw'!$A$4:$F$619,MATCH($B289, 'Uganda workforce data - raw'!$B$4:$B$619,0), MATCH("Filled Male",'Uganda workforce data - raw'!$A$4:$F$4,0))*INDEX('Mapping cadres'!$B$1:$Z$616,MATCH($B289, 'Mapping cadres'!$B$1:$B$616,0), MATCH(J$32,'Mapping cadres'!$B$1:$Z$1,0))</f>
        <v>0</v>
      </c>
      <c r="K289" s="226">
        <f>INDEX('Uganda workforce data - raw'!$A$4:$F$619,MATCH($B289, 'Uganda workforce data - raw'!$B$4:$B$619,0), MATCH("Filled Male",'Uganda workforce data - raw'!$A$4:$F$4,0))*INDEX('Mapping cadres'!$B$1:$Z$616,MATCH($B289, 'Mapping cadres'!$B$1:$B$616,0), MATCH(K$32,'Mapping cadres'!$B$1:$Z$1,0))</f>
        <v>0</v>
      </c>
      <c r="L289" s="226">
        <f>INDEX('Uganda workforce data - raw'!$A$4:$F$619,MATCH($B289, 'Uganda workforce data - raw'!$B$4:$B$619,0), MATCH("Filled Male",'Uganda workforce data - raw'!$A$4:$F$4,0))*INDEX('Mapping cadres'!$B$1:$Z$616,MATCH($B289, 'Mapping cadres'!$B$1:$B$616,0), MATCH(L$32,'Mapping cadres'!$B$1:$Z$1,0))</f>
        <v>0</v>
      </c>
      <c r="M289" s="226">
        <f>INDEX('Uganda workforce data - raw'!$A$4:$F$619,MATCH($B289, 'Uganda workforce data - raw'!$B$4:$B$619,0), MATCH("Filled Male",'Uganda workforce data - raw'!$A$4:$F$4,0))*INDEX('Mapping cadres'!$B$1:$Z$616,MATCH($B289, 'Mapping cadres'!$B$1:$B$616,0), MATCH(M$32,'Mapping cadres'!$B$1:$Z$1,0))</f>
        <v>0</v>
      </c>
      <c r="N289" s="226">
        <f>INDEX('Uganda workforce data - raw'!$A$4:$F$619,MATCH($B289, 'Uganda workforce data - raw'!$B$4:$B$619,0), MATCH("Filled Male",'Uganda workforce data - raw'!$A$4:$F$4,0))*INDEX('Mapping cadres'!$B$1:$Z$616,MATCH($B289, 'Mapping cadres'!$B$1:$B$616,0), MATCH(N$32,'Mapping cadres'!$B$1:$Z$1,0))</f>
        <v>0</v>
      </c>
      <c r="O289" s="226">
        <f>INDEX('Uganda workforce data - raw'!$A$4:$F$619,MATCH($B289, 'Uganda workforce data - raw'!$B$4:$B$619,0), MATCH("Filled Male",'Uganda workforce data - raw'!$A$4:$F$4,0))*INDEX('Mapping cadres'!$B$1:$Z$616,MATCH($B289, 'Mapping cadres'!$B$1:$B$616,0), MATCH(O$32,'Mapping cadres'!$B$1:$Z$1,0))</f>
        <v>0</v>
      </c>
      <c r="P289" s="226">
        <f>INDEX('Uganda workforce data - raw'!$A$4:$F$619,MATCH($B289, 'Uganda workforce data - raw'!$B$4:$B$619,0), MATCH("Filled Male",'Uganda workforce data - raw'!$A$4:$F$4,0))*INDEX('Mapping cadres'!$B$1:$Z$616,MATCH($B289, 'Mapping cadres'!$B$1:$B$616,0), MATCH(P$32,'Mapping cadres'!$B$1:$Z$1,0))</f>
        <v>0</v>
      </c>
      <c r="Q289" s="226">
        <f>INDEX('Uganda workforce data - raw'!$A$4:$F$619,MATCH($B289, 'Uganda workforce data - raw'!$B$4:$B$619,0), MATCH("Filled Male",'Uganda workforce data - raw'!$A$4:$F$4,0))*INDEX('Mapping cadres'!$B$1:$Z$616,MATCH($B289, 'Mapping cadres'!$B$1:$B$616,0), MATCH(Q$32,'Mapping cadres'!$B$1:$Z$1,0))</f>
        <v>0</v>
      </c>
      <c r="R289" s="226">
        <f>INDEX('Uganda workforce data - raw'!$A$4:$F$619,MATCH($B289, 'Uganda workforce data - raw'!$B$4:$B$619,0), MATCH("Filled Male",'Uganda workforce data - raw'!$A$4:$F$4,0))*INDEX('Mapping cadres'!$B$1:$Z$616,MATCH($B289, 'Mapping cadres'!$B$1:$B$616,0), MATCH(R$32,'Mapping cadres'!$B$1:$Z$1,0))</f>
        <v>0</v>
      </c>
      <c r="S289" s="226">
        <f>INDEX('Uganda workforce data - raw'!$A$4:$F$619,MATCH($B289, 'Uganda workforce data - raw'!$B$4:$B$619,0), MATCH("Filled Male",'Uganda workforce data - raw'!$A$4:$F$4,0))*INDEX('Mapping cadres'!$B$1:$Z$616,MATCH($B289, 'Mapping cadres'!$B$1:$B$616,0), MATCH(S$32,'Mapping cadres'!$B$1:$Z$1,0))</f>
        <v>0</v>
      </c>
      <c r="T289" s="226">
        <f>INDEX('Uganda workforce data - raw'!$A$4:$F$619,MATCH($B289, 'Uganda workforce data - raw'!$B$4:$B$619,0), MATCH("Filled Male",'Uganda workforce data - raw'!$A$4:$F$4,0))*INDEX('Mapping cadres'!$B$1:$Z$616,MATCH($B289, 'Mapping cadres'!$B$1:$B$616,0), MATCH(T$32,'Mapping cadres'!$B$1:$Z$1,0))</f>
        <v>0</v>
      </c>
      <c r="U289" s="226">
        <f>INDEX('Uganda workforce data - raw'!$A$4:$F$619,MATCH($B289, 'Uganda workforce data - raw'!$B$4:$B$619,0), MATCH("Filled Male",'Uganda workforce data - raw'!$A$4:$F$4,0))*INDEX('Mapping cadres'!$B$1:$Z$616,MATCH($B289, 'Mapping cadres'!$B$1:$B$616,0), MATCH(U$32,'Mapping cadres'!$B$1:$Z$1,0))</f>
        <v>0</v>
      </c>
      <c r="V289" s="226">
        <f>INDEX('Uganda workforce data - raw'!$A$4:$F$619,MATCH($B289, 'Uganda workforce data - raw'!$B$4:$B$619,0), MATCH("Filled Male",'Uganda workforce data - raw'!$A$4:$F$4,0))*INDEX('Mapping cadres'!$B$1:$Z$616,MATCH($B289, 'Mapping cadres'!$B$1:$B$616,0), MATCH(V$32,'Mapping cadres'!$B$1:$Z$1,0))</f>
        <v>0</v>
      </c>
      <c r="W289" s="226">
        <f>INDEX('Uganda workforce data - raw'!$A$4:$F$619,MATCH($B289, 'Uganda workforce data - raw'!$B$4:$B$619,0), MATCH("Filled Male",'Uganda workforce data - raw'!$A$4:$F$4,0))*INDEX('Mapping cadres'!$B$1:$Z$616,MATCH($B289, 'Mapping cadres'!$B$1:$B$616,0), MATCH(W$32,'Mapping cadres'!$B$1:$Z$1,0))</f>
        <v>0</v>
      </c>
      <c r="X289" s="226">
        <f>INDEX('Uganda workforce data - raw'!$A$4:$F$619,MATCH($B289, 'Uganda workforce data - raw'!$B$4:$B$619,0), MATCH("Filled Male",'Uganda workforce data - raw'!$A$4:$F$4,0))*INDEX('Mapping cadres'!$B$1:$Z$616,MATCH($B289, 'Mapping cadres'!$B$1:$B$616,0), MATCH(X$32,'Mapping cadres'!$B$1:$Z$1,0))</f>
        <v>0</v>
      </c>
      <c r="Y289" s="226">
        <f>INDEX('Uganda workforce data - raw'!$A$4:$F$619,MATCH($B289, 'Uganda workforce data - raw'!$B$4:$B$619,0), MATCH("Filled Male",'Uganda workforce data - raw'!$A$4:$F$4,0))*INDEX('Mapping cadres'!$B$1:$Z$616,MATCH($B289, 'Mapping cadres'!$B$1:$B$616,0), MATCH(Y$32,'Mapping cadres'!$B$1:$Z$1,0))</f>
        <v>0</v>
      </c>
      <c r="Z289" s="226">
        <f>INDEX('Uganda workforce data - raw'!$A$4:$F$619,MATCH($B289, 'Uganda workforce data - raw'!$B$4:$B$619,0), MATCH("Filled Male",'Uganda workforce data - raw'!$A$4:$F$4,0))*INDEX('Mapping cadres'!$B$1:$Z$616,MATCH($B289, 'Mapping cadres'!$B$1:$B$616,0), MATCH(Z$32,'Mapping cadres'!$B$1:$Z$1,0))</f>
        <v>0</v>
      </c>
      <c r="AA289" s="226">
        <f>INDEX('Uganda workforce data - raw'!$A$4:$F$619,MATCH($B289, 'Uganda workforce data - raw'!$B$4:$B$619,0), MATCH("Filled Female",'Uganda workforce data - raw'!$A$4:$F$4,0))*INDEX('Mapping cadres'!$B$1:$Z$616,MATCH($B289, 'Mapping cadres'!$B$1:$B$616,0), MATCH(AA$32,'Mapping cadres'!$B$1:$Z$1,0))</f>
        <v>0</v>
      </c>
      <c r="AB289" s="226">
        <f>INDEX('Uganda workforce data - raw'!$A$4:$F$619,MATCH($B289, 'Uganda workforce data - raw'!$B$4:$B$619,0), MATCH("Filled Female",'Uganda workforce data - raw'!$A$4:$F$4,0))*INDEX('Mapping cadres'!$B$1:$Z$616,MATCH($B289, 'Mapping cadres'!$B$1:$B$616,0), MATCH(AB$32,'Mapping cadres'!$B$1:$Z$1,0))</f>
        <v>0</v>
      </c>
      <c r="AC289" s="226">
        <f>INDEX('Uganda workforce data - raw'!$A$4:$F$619,MATCH($B289, 'Uganda workforce data - raw'!$B$4:$B$619,0), MATCH("Filled Female",'Uganda workforce data - raw'!$A$4:$F$4,0))*INDEX('Mapping cadres'!$B$1:$Z$616,MATCH($B289, 'Mapping cadres'!$B$1:$B$616,0), MATCH(AC$32,'Mapping cadres'!$B$1:$Z$1,0))</f>
        <v>0</v>
      </c>
      <c r="AD289" s="226">
        <f>INDEX('Uganda workforce data - raw'!$A$4:$F$619,MATCH($B289, 'Uganda workforce data - raw'!$B$4:$B$619,0), MATCH("Filled Female",'Uganda workforce data - raw'!$A$4:$F$4,0))*INDEX('Mapping cadres'!$B$1:$Z$616,MATCH($B289, 'Mapping cadres'!$B$1:$B$616,0), MATCH(AD$32,'Mapping cadres'!$B$1:$Z$1,0))</f>
        <v>0</v>
      </c>
      <c r="AE289" s="226">
        <f>INDEX('Uganda workforce data - raw'!$A$4:$F$619,MATCH($B289, 'Uganda workforce data - raw'!$B$4:$B$619,0), MATCH("Filled Female",'Uganda workforce data - raw'!$A$4:$F$4,0))*INDEX('Mapping cadres'!$B$1:$Z$616,MATCH($B289, 'Mapping cadres'!$B$1:$B$616,0), MATCH(AE$32,'Mapping cadres'!$B$1:$Z$1,0))</f>
        <v>0</v>
      </c>
      <c r="AF289" s="226">
        <f>INDEX('Uganda workforce data - raw'!$A$4:$F$619,MATCH($B289, 'Uganda workforce data - raw'!$B$4:$B$619,0), MATCH("Filled Female",'Uganda workforce data - raw'!$A$4:$F$4,0))*INDEX('Mapping cadres'!$B$1:$Z$616,MATCH($B289, 'Mapping cadres'!$B$1:$B$616,0), MATCH(AF$32,'Mapping cadres'!$B$1:$Z$1,0))</f>
        <v>0</v>
      </c>
      <c r="AG289" s="226">
        <f>INDEX('Uganda workforce data - raw'!$A$4:$F$619,MATCH($B289, 'Uganda workforce data - raw'!$B$4:$B$619,0), MATCH("Filled Female",'Uganda workforce data - raw'!$A$4:$F$4,0))*INDEX('Mapping cadres'!$B$1:$Z$616,MATCH($B289, 'Mapping cadres'!$B$1:$B$616,0), MATCH(AG$32,'Mapping cadres'!$B$1:$Z$1,0))</f>
        <v>1</v>
      </c>
      <c r="AH289" s="226">
        <f>INDEX('Uganda workforce data - raw'!$A$4:$F$619,MATCH($B289, 'Uganda workforce data - raw'!$B$4:$B$619,0), MATCH("Filled Female",'Uganda workforce data - raw'!$A$4:$F$4,0))*INDEX('Mapping cadres'!$B$1:$Z$616,MATCH($B289, 'Mapping cadres'!$B$1:$B$616,0), MATCH(AH$32,'Mapping cadres'!$B$1:$Z$1,0))</f>
        <v>0</v>
      </c>
      <c r="AI289" s="226">
        <f>INDEX('Uganda workforce data - raw'!$A$4:$F$619,MATCH($B289, 'Uganda workforce data - raw'!$B$4:$B$619,0), MATCH("Filled Female",'Uganda workforce data - raw'!$A$4:$F$4,0))*INDEX('Mapping cadres'!$B$1:$Z$616,MATCH($B289, 'Mapping cadres'!$B$1:$B$616,0), MATCH(AI$32,'Mapping cadres'!$B$1:$Z$1,0))</f>
        <v>0</v>
      </c>
      <c r="AJ289" s="226">
        <f>INDEX('Uganda workforce data - raw'!$A$4:$F$619,MATCH($B289, 'Uganda workforce data - raw'!$B$4:$B$619,0), MATCH("Filled Female",'Uganda workforce data - raw'!$A$4:$F$4,0))*INDEX('Mapping cadres'!$B$1:$Z$616,MATCH($B289, 'Mapping cadres'!$B$1:$B$616,0), MATCH(AJ$32,'Mapping cadres'!$B$1:$Z$1,0))</f>
        <v>0</v>
      </c>
      <c r="AK289" s="226">
        <f>INDEX('Uganda workforce data - raw'!$A$4:$F$619,MATCH($B289, 'Uganda workforce data - raw'!$B$4:$B$619,0), MATCH("Filled Female",'Uganda workforce data - raw'!$A$4:$F$4,0))*INDEX('Mapping cadres'!$B$1:$Z$616,MATCH($B289, 'Mapping cadres'!$B$1:$B$616,0), MATCH(AK$32,'Mapping cadres'!$B$1:$Z$1,0))</f>
        <v>0</v>
      </c>
      <c r="AL289" s="226">
        <f>INDEX('Uganda workforce data - raw'!$A$4:$F$619,MATCH($B289, 'Uganda workforce data - raw'!$B$4:$B$619,0), MATCH("Filled Female",'Uganda workforce data - raw'!$A$4:$F$4,0))*INDEX('Mapping cadres'!$B$1:$Z$616,MATCH($B289, 'Mapping cadres'!$B$1:$B$616,0), MATCH(AL$32,'Mapping cadres'!$B$1:$Z$1,0))</f>
        <v>0</v>
      </c>
      <c r="AM289" s="226">
        <f>INDEX('Uganda workforce data - raw'!$A$4:$F$619,MATCH($B289, 'Uganda workforce data - raw'!$B$4:$B$619,0), MATCH("Filled Female",'Uganda workforce data - raw'!$A$4:$F$4,0))*INDEX('Mapping cadres'!$B$1:$Z$616,MATCH($B289, 'Mapping cadres'!$B$1:$B$616,0), MATCH(AM$32,'Mapping cadres'!$B$1:$Z$1,0))</f>
        <v>0</v>
      </c>
      <c r="AN289" s="226">
        <f>INDEX('Uganda workforce data - raw'!$A$4:$F$619,MATCH($B289, 'Uganda workforce data - raw'!$B$4:$B$619,0), MATCH("Filled Female",'Uganda workforce data - raw'!$A$4:$F$4,0))*INDEX('Mapping cadres'!$B$1:$Z$616,MATCH($B289, 'Mapping cadres'!$B$1:$B$616,0), MATCH(AN$32,'Mapping cadres'!$B$1:$Z$1,0))</f>
        <v>0</v>
      </c>
      <c r="AO289" s="226">
        <f>INDEX('Uganda workforce data - raw'!$A$4:$F$619,MATCH($B289, 'Uganda workforce data - raw'!$B$4:$B$619,0), MATCH("Filled Female",'Uganda workforce data - raw'!$A$4:$F$4,0))*INDEX('Mapping cadres'!$B$1:$Z$616,MATCH($B289, 'Mapping cadres'!$B$1:$B$616,0), MATCH(AO$32,'Mapping cadres'!$B$1:$Z$1,0))</f>
        <v>0</v>
      </c>
      <c r="AP289" s="226">
        <f>INDEX('Uganda workforce data - raw'!$A$4:$F$619,MATCH($B289, 'Uganda workforce data - raw'!$B$4:$B$619,0), MATCH("Filled Female",'Uganda workforce data - raw'!$A$4:$F$4,0))*INDEX('Mapping cadres'!$B$1:$Z$616,MATCH($B289, 'Mapping cadres'!$B$1:$B$616,0), MATCH(AP$32,'Mapping cadres'!$B$1:$Z$1,0))</f>
        <v>0</v>
      </c>
      <c r="AQ289" s="226">
        <f>INDEX('Uganda workforce data - raw'!$A$4:$F$619,MATCH($B289, 'Uganda workforce data - raw'!$B$4:$B$619,0), MATCH("Filled Female",'Uganda workforce data - raw'!$A$4:$F$4,0))*INDEX('Mapping cadres'!$B$1:$Z$616,MATCH($B289, 'Mapping cadres'!$B$1:$B$616,0), MATCH(AQ$32,'Mapping cadres'!$B$1:$Z$1,0))</f>
        <v>0</v>
      </c>
      <c r="AR289" s="226">
        <f>INDEX('Uganda workforce data - raw'!$A$4:$F$619,MATCH($B289, 'Uganda workforce data - raw'!$B$4:$B$619,0), MATCH("Filled Female",'Uganda workforce data - raw'!$A$4:$F$4,0))*INDEX('Mapping cadres'!$B$1:$Z$616,MATCH($B289, 'Mapping cadres'!$B$1:$B$616,0), MATCH(AR$32,'Mapping cadres'!$B$1:$Z$1,0))</f>
        <v>0</v>
      </c>
      <c r="AS289" s="226">
        <f>INDEX('Uganda workforce data - raw'!$A$4:$F$619,MATCH($B289, 'Uganda workforce data - raw'!$B$4:$B$619,0), MATCH("Filled Female",'Uganda workforce data - raw'!$A$4:$F$4,0))*INDEX('Mapping cadres'!$B$1:$Z$616,MATCH($B289, 'Mapping cadres'!$B$1:$B$616,0), MATCH(AS$32,'Mapping cadres'!$B$1:$Z$1,0))</f>
        <v>0</v>
      </c>
      <c r="AT289" s="226">
        <f>INDEX('Uganda workforce data - raw'!$A$4:$F$619,MATCH($B289, 'Uganda workforce data - raw'!$B$4:$B$619,0), MATCH("Filled Female",'Uganda workforce data - raw'!$A$4:$F$4,0))*INDEX('Mapping cadres'!$B$1:$Z$616,MATCH($B289, 'Mapping cadres'!$B$1:$B$616,0), MATCH(AT$32,'Mapping cadres'!$B$1:$Z$1,0))</f>
        <v>0</v>
      </c>
      <c r="AU289" s="226">
        <f>INDEX('Uganda workforce data - raw'!$A$4:$F$619,MATCH($B289, 'Uganda workforce data - raw'!$B$4:$B$619,0), MATCH("Filled Female",'Uganda workforce data - raw'!$A$4:$F$4,0))*INDEX('Mapping cadres'!$B$1:$Z$616,MATCH($B289, 'Mapping cadres'!$B$1:$B$616,0), MATCH(AU$32,'Mapping cadres'!$B$1:$Z$1,0))</f>
        <v>0</v>
      </c>
      <c r="AV289" s="226">
        <f>INDEX('Uganda workforce data - raw'!$A$4:$F$619,MATCH($B289, 'Uganda workforce data - raw'!$B$4:$B$619,0), MATCH("Filled Female",'Uganda workforce data - raw'!$A$4:$F$4,0))*INDEX('Mapping cadres'!$B$1:$Z$616,MATCH($B289, 'Mapping cadres'!$B$1:$B$616,0), MATCH(AV$32,'Mapping cadres'!$B$1:$Z$1,0))</f>
        <v>0</v>
      </c>
      <c r="AW289" s="226">
        <f>INDEX('Uganda workforce data - raw'!$A$4:$F$619,MATCH($B289, 'Uganda workforce data - raw'!$B$4:$B$619,0), MATCH("Filled Female",'Uganda workforce data - raw'!$A$4:$F$4,0))*INDEX('Mapping cadres'!$B$1:$Z$616,MATCH($B289, 'Mapping cadres'!$B$1:$B$616,0), MATCH(AW$32,'Mapping cadres'!$B$1:$Z$1,0))</f>
        <v>0</v>
      </c>
      <c r="AX289" s="226">
        <f>INDEX('Uganda workforce data - raw'!$A$4:$F$619,MATCH($B289, 'Uganda workforce data - raw'!$B$4:$B$619,0), MATCH("Filled Female",'Uganda workforce data - raw'!$A$4:$F$4,0))*INDEX('Mapping cadres'!$B$1:$Z$616,MATCH($B289, 'Mapping cadres'!$B$1:$B$616,0), MATCH(AX$32,'Mapping cadres'!$B$1:$Z$1,0))</f>
        <v>0</v>
      </c>
      <c r="AY289" s="226">
        <f t="shared" si="77"/>
        <v>0</v>
      </c>
      <c r="AZ289" s="226">
        <f t="shared" si="78"/>
        <v>0</v>
      </c>
      <c r="BA289" s="226">
        <f t="shared" si="79"/>
        <v>0</v>
      </c>
      <c r="BB289" s="226">
        <f t="shared" si="80"/>
        <v>0</v>
      </c>
      <c r="BC289" s="226">
        <f t="shared" si="81"/>
        <v>0</v>
      </c>
      <c r="BD289" s="226">
        <f t="shared" si="82"/>
        <v>0</v>
      </c>
      <c r="BE289" s="226">
        <f t="shared" si="83"/>
        <v>1</v>
      </c>
      <c r="BF289" s="226">
        <f t="shared" si="84"/>
        <v>0</v>
      </c>
      <c r="BG289" s="226">
        <f t="shared" si="85"/>
        <v>0</v>
      </c>
      <c r="BH289" s="226">
        <f t="shared" si="86"/>
        <v>0</v>
      </c>
      <c r="BI289" s="226">
        <f t="shared" si="87"/>
        <v>0</v>
      </c>
      <c r="BJ289" s="226">
        <f t="shared" si="88"/>
        <v>0</v>
      </c>
      <c r="BK289" s="226">
        <f t="shared" si="89"/>
        <v>0</v>
      </c>
      <c r="BL289" s="226">
        <f t="shared" si="90"/>
        <v>0</v>
      </c>
      <c r="BM289" s="226">
        <f t="shared" si="91"/>
        <v>0</v>
      </c>
      <c r="BN289" s="226">
        <f t="shared" si="92"/>
        <v>0</v>
      </c>
      <c r="BO289" s="226">
        <f t="shared" si="93"/>
        <v>0</v>
      </c>
      <c r="BP289" s="226">
        <f t="shared" si="94"/>
        <v>0</v>
      </c>
      <c r="BQ289" s="226">
        <f t="shared" si="95"/>
        <v>0</v>
      </c>
      <c r="BR289" s="226">
        <f t="shared" si="96"/>
        <v>0</v>
      </c>
      <c r="BS289" s="226">
        <f t="shared" si="97"/>
        <v>0</v>
      </c>
      <c r="BT289" s="226">
        <f t="shared" si="98"/>
        <v>0</v>
      </c>
      <c r="BU289" s="226">
        <f t="shared" si="99"/>
        <v>0</v>
      </c>
      <c r="BV289" s="226">
        <f t="shared" si="100"/>
        <v>0</v>
      </c>
    </row>
    <row r="290" spans="1:74">
      <c r="A290" s="226">
        <v>258</v>
      </c>
      <c r="B290" s="237" t="s">
        <v>1561</v>
      </c>
      <c r="C290" s="226">
        <f>INDEX('Uganda workforce data - raw'!$A$4:$F$619,MATCH($B290, 'Uganda workforce data - raw'!$B$4:$B$619,0), MATCH("Filled Male",'Uganda workforce data - raw'!$A$4:$F$4,0))*INDEX('Mapping cadres'!$B$1:$Z$616,MATCH($B290, 'Mapping cadres'!$B$1:$B$616,0), MATCH(C$32,'Mapping cadres'!$B$1:$Z$1,0))</f>
        <v>0</v>
      </c>
      <c r="D290" s="226">
        <f>INDEX('Uganda workforce data - raw'!$A$4:$F$619,MATCH($B290, 'Uganda workforce data - raw'!$B$4:$B$619,0), MATCH("Filled Male",'Uganda workforce data - raw'!$A$4:$F$4,0))*INDEX('Mapping cadres'!$B$1:$Z$616,MATCH($B290, 'Mapping cadres'!$B$1:$B$616,0), MATCH(D$32,'Mapping cadres'!$B$1:$Z$1,0))</f>
        <v>0</v>
      </c>
      <c r="E290" s="226">
        <f>INDEX('Uganda workforce data - raw'!$A$4:$F$619,MATCH($B290, 'Uganda workforce data - raw'!$B$4:$B$619,0), MATCH("Filled Male",'Uganda workforce data - raw'!$A$4:$F$4,0))*INDEX('Mapping cadres'!$B$1:$Z$616,MATCH($B290, 'Mapping cadres'!$B$1:$B$616,0), MATCH(E$32,'Mapping cadres'!$B$1:$Z$1,0))</f>
        <v>0</v>
      </c>
      <c r="F290" s="226">
        <f>INDEX('Uganda workforce data - raw'!$A$4:$F$619,MATCH($B290, 'Uganda workforce data - raw'!$B$4:$B$619,0), MATCH("Filled Male",'Uganda workforce data - raw'!$A$4:$F$4,0))*INDEX('Mapping cadres'!$B$1:$Z$616,MATCH($B290, 'Mapping cadres'!$B$1:$B$616,0), MATCH(F$32,'Mapping cadres'!$B$1:$Z$1,0))</f>
        <v>0</v>
      </c>
      <c r="G290" s="226">
        <f>INDEX('Uganda workforce data - raw'!$A$4:$F$619,MATCH($B290, 'Uganda workforce data - raw'!$B$4:$B$619,0), MATCH("Filled Male",'Uganda workforce data - raw'!$A$4:$F$4,0))*INDEX('Mapping cadres'!$B$1:$Z$616,MATCH($B290, 'Mapping cadres'!$B$1:$B$616,0), MATCH(G$32,'Mapping cadres'!$B$1:$Z$1,0))</f>
        <v>0</v>
      </c>
      <c r="H290" s="226">
        <f>INDEX('Uganda workforce data - raw'!$A$4:$F$619,MATCH($B290, 'Uganda workforce data - raw'!$B$4:$B$619,0), MATCH("Filled Male",'Uganda workforce data - raw'!$A$4:$F$4,0))*INDEX('Mapping cadres'!$B$1:$Z$616,MATCH($B290, 'Mapping cadres'!$B$1:$B$616,0), MATCH(H$32,'Mapping cadres'!$B$1:$Z$1,0))</f>
        <v>0</v>
      </c>
      <c r="I290" s="226">
        <f>INDEX('Uganda workforce data - raw'!$A$4:$F$619,MATCH($B290, 'Uganda workforce data - raw'!$B$4:$B$619,0), MATCH("Filled Male",'Uganda workforce data - raw'!$A$4:$F$4,0))*INDEX('Mapping cadres'!$B$1:$Z$616,MATCH($B290, 'Mapping cadres'!$B$1:$B$616,0), MATCH(I$32,'Mapping cadres'!$B$1:$Z$1,0))</f>
        <v>0</v>
      </c>
      <c r="J290" s="226">
        <f>INDEX('Uganda workforce data - raw'!$A$4:$F$619,MATCH($B290, 'Uganda workforce data - raw'!$B$4:$B$619,0), MATCH("Filled Male",'Uganda workforce data - raw'!$A$4:$F$4,0))*INDEX('Mapping cadres'!$B$1:$Z$616,MATCH($B290, 'Mapping cadres'!$B$1:$B$616,0), MATCH(J$32,'Mapping cadres'!$B$1:$Z$1,0))</f>
        <v>0</v>
      </c>
      <c r="K290" s="226">
        <f>INDEX('Uganda workforce data - raw'!$A$4:$F$619,MATCH($B290, 'Uganda workforce data - raw'!$B$4:$B$619,0), MATCH("Filled Male",'Uganda workforce data - raw'!$A$4:$F$4,0))*INDEX('Mapping cadres'!$B$1:$Z$616,MATCH($B290, 'Mapping cadres'!$B$1:$B$616,0), MATCH(K$32,'Mapping cadres'!$B$1:$Z$1,0))</f>
        <v>0</v>
      </c>
      <c r="L290" s="226">
        <f>INDEX('Uganda workforce data - raw'!$A$4:$F$619,MATCH($B290, 'Uganda workforce data - raw'!$B$4:$B$619,0), MATCH("Filled Male",'Uganda workforce data - raw'!$A$4:$F$4,0))*INDEX('Mapping cadres'!$B$1:$Z$616,MATCH($B290, 'Mapping cadres'!$B$1:$B$616,0), MATCH(L$32,'Mapping cadres'!$B$1:$Z$1,0))</f>
        <v>0</v>
      </c>
      <c r="M290" s="226">
        <f>INDEX('Uganda workforce data - raw'!$A$4:$F$619,MATCH($B290, 'Uganda workforce data - raw'!$B$4:$B$619,0), MATCH("Filled Male",'Uganda workforce data - raw'!$A$4:$F$4,0))*INDEX('Mapping cadres'!$B$1:$Z$616,MATCH($B290, 'Mapping cadres'!$B$1:$B$616,0), MATCH(M$32,'Mapping cadres'!$B$1:$Z$1,0))</f>
        <v>0</v>
      </c>
      <c r="N290" s="226">
        <f>INDEX('Uganda workforce data - raw'!$A$4:$F$619,MATCH($B290, 'Uganda workforce data - raw'!$B$4:$B$619,0), MATCH("Filled Male",'Uganda workforce data - raw'!$A$4:$F$4,0))*INDEX('Mapping cadres'!$B$1:$Z$616,MATCH($B290, 'Mapping cadres'!$B$1:$B$616,0), MATCH(N$32,'Mapping cadres'!$B$1:$Z$1,0))</f>
        <v>0</v>
      </c>
      <c r="O290" s="226">
        <f>INDEX('Uganda workforce data - raw'!$A$4:$F$619,MATCH($B290, 'Uganda workforce data - raw'!$B$4:$B$619,0), MATCH("Filled Male",'Uganda workforce data - raw'!$A$4:$F$4,0))*INDEX('Mapping cadres'!$B$1:$Z$616,MATCH($B290, 'Mapping cadres'!$B$1:$B$616,0), MATCH(O$32,'Mapping cadres'!$B$1:$Z$1,0))</f>
        <v>0</v>
      </c>
      <c r="P290" s="226">
        <f>INDEX('Uganda workforce data - raw'!$A$4:$F$619,MATCH($B290, 'Uganda workforce data - raw'!$B$4:$B$619,0), MATCH("Filled Male",'Uganda workforce data - raw'!$A$4:$F$4,0))*INDEX('Mapping cadres'!$B$1:$Z$616,MATCH($B290, 'Mapping cadres'!$B$1:$B$616,0), MATCH(P$32,'Mapping cadres'!$B$1:$Z$1,0))</f>
        <v>0</v>
      </c>
      <c r="Q290" s="226">
        <f>INDEX('Uganda workforce data - raw'!$A$4:$F$619,MATCH($B290, 'Uganda workforce data - raw'!$B$4:$B$619,0), MATCH("Filled Male",'Uganda workforce data - raw'!$A$4:$F$4,0))*INDEX('Mapping cadres'!$B$1:$Z$616,MATCH($B290, 'Mapping cadres'!$B$1:$B$616,0), MATCH(Q$32,'Mapping cadres'!$B$1:$Z$1,0))</f>
        <v>0</v>
      </c>
      <c r="R290" s="226">
        <f>INDEX('Uganda workforce data - raw'!$A$4:$F$619,MATCH($B290, 'Uganda workforce data - raw'!$B$4:$B$619,0), MATCH("Filled Male",'Uganda workforce data - raw'!$A$4:$F$4,0))*INDEX('Mapping cadres'!$B$1:$Z$616,MATCH($B290, 'Mapping cadres'!$B$1:$B$616,0), MATCH(R$32,'Mapping cadres'!$B$1:$Z$1,0))</f>
        <v>0</v>
      </c>
      <c r="S290" s="226">
        <f>INDEX('Uganda workforce data - raw'!$A$4:$F$619,MATCH($B290, 'Uganda workforce data - raw'!$B$4:$B$619,0), MATCH("Filled Male",'Uganda workforce data - raw'!$A$4:$F$4,0))*INDEX('Mapping cadres'!$B$1:$Z$616,MATCH($B290, 'Mapping cadres'!$B$1:$B$616,0), MATCH(S$32,'Mapping cadres'!$B$1:$Z$1,0))</f>
        <v>0</v>
      </c>
      <c r="T290" s="226">
        <f>INDEX('Uganda workforce data - raw'!$A$4:$F$619,MATCH($B290, 'Uganda workforce data - raw'!$B$4:$B$619,0), MATCH("Filled Male",'Uganda workforce data - raw'!$A$4:$F$4,0))*INDEX('Mapping cadres'!$B$1:$Z$616,MATCH($B290, 'Mapping cadres'!$B$1:$B$616,0), MATCH(T$32,'Mapping cadres'!$B$1:$Z$1,0))</f>
        <v>0</v>
      </c>
      <c r="U290" s="226">
        <f>INDEX('Uganda workforce data - raw'!$A$4:$F$619,MATCH($B290, 'Uganda workforce data - raw'!$B$4:$B$619,0), MATCH("Filled Male",'Uganda workforce data - raw'!$A$4:$F$4,0))*INDEX('Mapping cadres'!$B$1:$Z$616,MATCH($B290, 'Mapping cadres'!$B$1:$B$616,0), MATCH(U$32,'Mapping cadres'!$B$1:$Z$1,0))</f>
        <v>0</v>
      </c>
      <c r="V290" s="226">
        <f>INDEX('Uganda workforce data - raw'!$A$4:$F$619,MATCH($B290, 'Uganda workforce data - raw'!$B$4:$B$619,0), MATCH("Filled Male",'Uganda workforce data - raw'!$A$4:$F$4,0))*INDEX('Mapping cadres'!$B$1:$Z$616,MATCH($B290, 'Mapping cadres'!$B$1:$B$616,0), MATCH(V$32,'Mapping cadres'!$B$1:$Z$1,0))</f>
        <v>0</v>
      </c>
      <c r="W290" s="226">
        <f>INDEX('Uganda workforce data - raw'!$A$4:$F$619,MATCH($B290, 'Uganda workforce data - raw'!$B$4:$B$619,0), MATCH("Filled Male",'Uganda workforce data - raw'!$A$4:$F$4,0))*INDEX('Mapping cadres'!$B$1:$Z$616,MATCH($B290, 'Mapping cadres'!$B$1:$B$616,0), MATCH(W$32,'Mapping cadres'!$B$1:$Z$1,0))</f>
        <v>0</v>
      </c>
      <c r="X290" s="226">
        <f>INDEX('Uganda workforce data - raw'!$A$4:$F$619,MATCH($B290, 'Uganda workforce data - raw'!$B$4:$B$619,0), MATCH("Filled Male",'Uganda workforce data - raw'!$A$4:$F$4,0))*INDEX('Mapping cadres'!$B$1:$Z$616,MATCH($B290, 'Mapping cadres'!$B$1:$B$616,0), MATCH(X$32,'Mapping cadres'!$B$1:$Z$1,0))</f>
        <v>0</v>
      </c>
      <c r="Y290" s="226">
        <f>INDEX('Uganda workforce data - raw'!$A$4:$F$619,MATCH($B290, 'Uganda workforce data - raw'!$B$4:$B$619,0), MATCH("Filled Male",'Uganda workforce data - raw'!$A$4:$F$4,0))*INDEX('Mapping cadres'!$B$1:$Z$616,MATCH($B290, 'Mapping cadres'!$B$1:$B$616,0), MATCH(Y$32,'Mapping cadres'!$B$1:$Z$1,0))</f>
        <v>0</v>
      </c>
      <c r="Z290" s="226">
        <f>INDEX('Uganda workforce data - raw'!$A$4:$F$619,MATCH($B290, 'Uganda workforce data - raw'!$B$4:$B$619,0), MATCH("Filled Male",'Uganda workforce data - raw'!$A$4:$F$4,0))*INDEX('Mapping cadres'!$B$1:$Z$616,MATCH($B290, 'Mapping cadres'!$B$1:$B$616,0), MATCH(Z$32,'Mapping cadres'!$B$1:$Z$1,0))</f>
        <v>0</v>
      </c>
      <c r="AA290" s="226">
        <f>INDEX('Uganda workforce data - raw'!$A$4:$F$619,MATCH($B290, 'Uganda workforce data - raw'!$B$4:$B$619,0), MATCH("Filled Female",'Uganda workforce data - raw'!$A$4:$F$4,0))*INDEX('Mapping cadres'!$B$1:$Z$616,MATCH($B290, 'Mapping cadres'!$B$1:$B$616,0), MATCH(AA$32,'Mapping cadres'!$B$1:$Z$1,0))</f>
        <v>0</v>
      </c>
      <c r="AB290" s="226">
        <f>INDEX('Uganda workforce data - raw'!$A$4:$F$619,MATCH($B290, 'Uganda workforce data - raw'!$B$4:$B$619,0), MATCH("Filled Female",'Uganda workforce data - raw'!$A$4:$F$4,0))*INDEX('Mapping cadres'!$B$1:$Z$616,MATCH($B290, 'Mapping cadres'!$B$1:$B$616,0), MATCH(AB$32,'Mapping cadres'!$B$1:$Z$1,0))</f>
        <v>0</v>
      </c>
      <c r="AC290" s="226">
        <f>INDEX('Uganda workforce data - raw'!$A$4:$F$619,MATCH($B290, 'Uganda workforce data - raw'!$B$4:$B$619,0), MATCH("Filled Female",'Uganda workforce data - raw'!$A$4:$F$4,0))*INDEX('Mapping cadres'!$B$1:$Z$616,MATCH($B290, 'Mapping cadres'!$B$1:$B$616,0), MATCH(AC$32,'Mapping cadres'!$B$1:$Z$1,0))</f>
        <v>0</v>
      </c>
      <c r="AD290" s="226">
        <f>INDEX('Uganda workforce data - raw'!$A$4:$F$619,MATCH($B290, 'Uganda workforce data - raw'!$B$4:$B$619,0), MATCH("Filled Female",'Uganda workforce data - raw'!$A$4:$F$4,0))*INDEX('Mapping cadres'!$B$1:$Z$616,MATCH($B290, 'Mapping cadres'!$B$1:$B$616,0), MATCH(AD$32,'Mapping cadres'!$B$1:$Z$1,0))</f>
        <v>0</v>
      </c>
      <c r="AE290" s="226">
        <f>INDEX('Uganda workforce data - raw'!$A$4:$F$619,MATCH($B290, 'Uganda workforce data - raw'!$B$4:$B$619,0), MATCH("Filled Female",'Uganda workforce data - raw'!$A$4:$F$4,0))*INDEX('Mapping cadres'!$B$1:$Z$616,MATCH($B290, 'Mapping cadres'!$B$1:$B$616,0), MATCH(AE$32,'Mapping cadres'!$B$1:$Z$1,0))</f>
        <v>0</v>
      </c>
      <c r="AF290" s="226">
        <f>INDEX('Uganda workforce data - raw'!$A$4:$F$619,MATCH($B290, 'Uganda workforce data - raw'!$B$4:$B$619,0), MATCH("Filled Female",'Uganda workforce data - raw'!$A$4:$F$4,0))*INDEX('Mapping cadres'!$B$1:$Z$616,MATCH($B290, 'Mapping cadres'!$B$1:$B$616,0), MATCH(AF$32,'Mapping cadres'!$B$1:$Z$1,0))</f>
        <v>0</v>
      </c>
      <c r="AG290" s="226">
        <f>INDEX('Uganda workforce data - raw'!$A$4:$F$619,MATCH($B290, 'Uganda workforce data - raw'!$B$4:$B$619,0), MATCH("Filled Female",'Uganda workforce data - raw'!$A$4:$F$4,0))*INDEX('Mapping cadres'!$B$1:$Z$616,MATCH($B290, 'Mapping cadres'!$B$1:$B$616,0), MATCH(AG$32,'Mapping cadres'!$B$1:$Z$1,0))</f>
        <v>1</v>
      </c>
      <c r="AH290" s="226">
        <f>INDEX('Uganda workforce data - raw'!$A$4:$F$619,MATCH($B290, 'Uganda workforce data - raw'!$B$4:$B$619,0), MATCH("Filled Female",'Uganda workforce data - raw'!$A$4:$F$4,0))*INDEX('Mapping cadres'!$B$1:$Z$616,MATCH($B290, 'Mapping cadres'!$B$1:$B$616,0), MATCH(AH$32,'Mapping cadres'!$B$1:$Z$1,0))</f>
        <v>0</v>
      </c>
      <c r="AI290" s="226">
        <f>INDEX('Uganda workforce data - raw'!$A$4:$F$619,MATCH($B290, 'Uganda workforce data - raw'!$B$4:$B$619,0), MATCH("Filled Female",'Uganda workforce data - raw'!$A$4:$F$4,0))*INDEX('Mapping cadres'!$B$1:$Z$616,MATCH($B290, 'Mapping cadres'!$B$1:$B$616,0), MATCH(AI$32,'Mapping cadres'!$B$1:$Z$1,0))</f>
        <v>0</v>
      </c>
      <c r="AJ290" s="226">
        <f>INDEX('Uganda workforce data - raw'!$A$4:$F$619,MATCH($B290, 'Uganda workforce data - raw'!$B$4:$B$619,0), MATCH("Filled Female",'Uganda workforce data - raw'!$A$4:$F$4,0))*INDEX('Mapping cadres'!$B$1:$Z$616,MATCH($B290, 'Mapping cadres'!$B$1:$B$616,0), MATCH(AJ$32,'Mapping cadres'!$B$1:$Z$1,0))</f>
        <v>0</v>
      </c>
      <c r="AK290" s="226">
        <f>INDEX('Uganda workforce data - raw'!$A$4:$F$619,MATCH($B290, 'Uganda workforce data - raw'!$B$4:$B$619,0), MATCH("Filled Female",'Uganda workforce data - raw'!$A$4:$F$4,0))*INDEX('Mapping cadres'!$B$1:$Z$616,MATCH($B290, 'Mapping cadres'!$B$1:$B$616,0), MATCH(AK$32,'Mapping cadres'!$B$1:$Z$1,0))</f>
        <v>0</v>
      </c>
      <c r="AL290" s="226">
        <f>INDEX('Uganda workforce data - raw'!$A$4:$F$619,MATCH($B290, 'Uganda workforce data - raw'!$B$4:$B$619,0), MATCH("Filled Female",'Uganda workforce data - raw'!$A$4:$F$4,0))*INDEX('Mapping cadres'!$B$1:$Z$616,MATCH($B290, 'Mapping cadres'!$B$1:$B$616,0), MATCH(AL$32,'Mapping cadres'!$B$1:$Z$1,0))</f>
        <v>0</v>
      </c>
      <c r="AM290" s="226">
        <f>INDEX('Uganda workforce data - raw'!$A$4:$F$619,MATCH($B290, 'Uganda workforce data - raw'!$B$4:$B$619,0), MATCH("Filled Female",'Uganda workforce data - raw'!$A$4:$F$4,0))*INDEX('Mapping cadres'!$B$1:$Z$616,MATCH($B290, 'Mapping cadres'!$B$1:$B$616,0), MATCH(AM$32,'Mapping cadres'!$B$1:$Z$1,0))</f>
        <v>0</v>
      </c>
      <c r="AN290" s="226">
        <f>INDEX('Uganda workforce data - raw'!$A$4:$F$619,MATCH($B290, 'Uganda workforce data - raw'!$B$4:$B$619,0), MATCH("Filled Female",'Uganda workforce data - raw'!$A$4:$F$4,0))*INDEX('Mapping cadres'!$B$1:$Z$616,MATCH($B290, 'Mapping cadres'!$B$1:$B$616,0), MATCH(AN$32,'Mapping cadres'!$B$1:$Z$1,0))</f>
        <v>0</v>
      </c>
      <c r="AO290" s="226">
        <f>INDEX('Uganda workforce data - raw'!$A$4:$F$619,MATCH($B290, 'Uganda workforce data - raw'!$B$4:$B$619,0), MATCH("Filled Female",'Uganda workforce data - raw'!$A$4:$F$4,0))*INDEX('Mapping cadres'!$B$1:$Z$616,MATCH($B290, 'Mapping cadres'!$B$1:$B$616,0), MATCH(AO$32,'Mapping cadres'!$B$1:$Z$1,0))</f>
        <v>0</v>
      </c>
      <c r="AP290" s="226">
        <f>INDEX('Uganda workforce data - raw'!$A$4:$F$619,MATCH($B290, 'Uganda workforce data - raw'!$B$4:$B$619,0), MATCH("Filled Female",'Uganda workforce data - raw'!$A$4:$F$4,0))*INDEX('Mapping cadres'!$B$1:$Z$616,MATCH($B290, 'Mapping cadres'!$B$1:$B$616,0), MATCH(AP$32,'Mapping cadres'!$B$1:$Z$1,0))</f>
        <v>0</v>
      </c>
      <c r="AQ290" s="226">
        <f>INDEX('Uganda workforce data - raw'!$A$4:$F$619,MATCH($B290, 'Uganda workforce data - raw'!$B$4:$B$619,0), MATCH("Filled Female",'Uganda workforce data - raw'!$A$4:$F$4,0))*INDEX('Mapping cadres'!$B$1:$Z$616,MATCH($B290, 'Mapping cadres'!$B$1:$B$616,0), MATCH(AQ$32,'Mapping cadres'!$B$1:$Z$1,0))</f>
        <v>0</v>
      </c>
      <c r="AR290" s="226">
        <f>INDEX('Uganda workforce data - raw'!$A$4:$F$619,MATCH($B290, 'Uganda workforce data - raw'!$B$4:$B$619,0), MATCH("Filled Female",'Uganda workforce data - raw'!$A$4:$F$4,0))*INDEX('Mapping cadres'!$B$1:$Z$616,MATCH($B290, 'Mapping cadres'!$B$1:$B$616,0), MATCH(AR$32,'Mapping cadres'!$B$1:$Z$1,0))</f>
        <v>0</v>
      </c>
      <c r="AS290" s="226">
        <f>INDEX('Uganda workforce data - raw'!$A$4:$F$619,MATCH($B290, 'Uganda workforce data - raw'!$B$4:$B$619,0), MATCH("Filled Female",'Uganda workforce data - raw'!$A$4:$F$4,0))*INDEX('Mapping cadres'!$B$1:$Z$616,MATCH($B290, 'Mapping cadres'!$B$1:$B$616,0), MATCH(AS$32,'Mapping cadres'!$B$1:$Z$1,0))</f>
        <v>0</v>
      </c>
      <c r="AT290" s="226">
        <f>INDEX('Uganda workforce data - raw'!$A$4:$F$619,MATCH($B290, 'Uganda workforce data - raw'!$B$4:$B$619,0), MATCH("Filled Female",'Uganda workforce data - raw'!$A$4:$F$4,0))*INDEX('Mapping cadres'!$B$1:$Z$616,MATCH($B290, 'Mapping cadres'!$B$1:$B$616,0), MATCH(AT$32,'Mapping cadres'!$B$1:$Z$1,0))</f>
        <v>0</v>
      </c>
      <c r="AU290" s="226">
        <f>INDEX('Uganda workforce data - raw'!$A$4:$F$619,MATCH($B290, 'Uganda workforce data - raw'!$B$4:$B$619,0), MATCH("Filled Female",'Uganda workforce data - raw'!$A$4:$F$4,0))*INDEX('Mapping cadres'!$B$1:$Z$616,MATCH($B290, 'Mapping cadres'!$B$1:$B$616,0), MATCH(AU$32,'Mapping cadres'!$B$1:$Z$1,0))</f>
        <v>0</v>
      </c>
      <c r="AV290" s="226">
        <f>INDEX('Uganda workforce data - raw'!$A$4:$F$619,MATCH($B290, 'Uganda workforce data - raw'!$B$4:$B$619,0), MATCH("Filled Female",'Uganda workforce data - raw'!$A$4:$F$4,0))*INDEX('Mapping cadres'!$B$1:$Z$616,MATCH($B290, 'Mapping cadres'!$B$1:$B$616,0), MATCH(AV$32,'Mapping cadres'!$B$1:$Z$1,0))</f>
        <v>0</v>
      </c>
      <c r="AW290" s="226">
        <f>INDEX('Uganda workforce data - raw'!$A$4:$F$619,MATCH($B290, 'Uganda workforce data - raw'!$B$4:$B$619,0), MATCH("Filled Female",'Uganda workforce data - raw'!$A$4:$F$4,0))*INDEX('Mapping cadres'!$B$1:$Z$616,MATCH($B290, 'Mapping cadres'!$B$1:$B$616,0), MATCH(AW$32,'Mapping cadres'!$B$1:$Z$1,0))</f>
        <v>0</v>
      </c>
      <c r="AX290" s="226">
        <f>INDEX('Uganda workforce data - raw'!$A$4:$F$619,MATCH($B290, 'Uganda workforce data - raw'!$B$4:$B$619,0), MATCH("Filled Female",'Uganda workforce data - raw'!$A$4:$F$4,0))*INDEX('Mapping cadres'!$B$1:$Z$616,MATCH($B290, 'Mapping cadres'!$B$1:$B$616,0), MATCH(AX$32,'Mapping cadres'!$B$1:$Z$1,0))</f>
        <v>0</v>
      </c>
      <c r="AY290" s="226">
        <f t="shared" ref="AY290:AY353" si="101">SUM(C290,AA290)</f>
        <v>0</v>
      </c>
      <c r="AZ290" s="226">
        <f t="shared" ref="AZ290:AZ353" si="102">SUM(D290,AB290)</f>
        <v>0</v>
      </c>
      <c r="BA290" s="226">
        <f t="shared" ref="BA290:BA353" si="103">SUM(E290,AC290)</f>
        <v>0</v>
      </c>
      <c r="BB290" s="226">
        <f t="shared" ref="BB290:BB353" si="104">SUM(F290,AD290)</f>
        <v>0</v>
      </c>
      <c r="BC290" s="226">
        <f t="shared" ref="BC290:BC353" si="105">SUM(G290,AE290)</f>
        <v>0</v>
      </c>
      <c r="BD290" s="226">
        <f t="shared" ref="BD290:BD353" si="106">SUM(H290,AF290)</f>
        <v>0</v>
      </c>
      <c r="BE290" s="226">
        <f t="shared" ref="BE290:BE353" si="107">SUM(I290,AG290)</f>
        <v>1</v>
      </c>
      <c r="BF290" s="226">
        <f t="shared" ref="BF290:BF353" si="108">SUM(J290,AH290)</f>
        <v>0</v>
      </c>
      <c r="BG290" s="226">
        <f t="shared" ref="BG290:BG353" si="109">SUM(K290,AI290)</f>
        <v>0</v>
      </c>
      <c r="BH290" s="226">
        <f t="shared" ref="BH290:BH353" si="110">SUM(L290,AJ290)</f>
        <v>0</v>
      </c>
      <c r="BI290" s="226">
        <f t="shared" ref="BI290:BI353" si="111">SUM(M290,AK290)</f>
        <v>0</v>
      </c>
      <c r="BJ290" s="226">
        <f t="shared" ref="BJ290:BJ353" si="112">SUM(N290,AL290)</f>
        <v>0</v>
      </c>
      <c r="BK290" s="226">
        <f t="shared" ref="BK290:BK353" si="113">SUM(O290,AM290)</f>
        <v>0</v>
      </c>
      <c r="BL290" s="226">
        <f t="shared" ref="BL290:BL353" si="114">SUM(P290,AN290)</f>
        <v>0</v>
      </c>
      <c r="BM290" s="226">
        <f t="shared" ref="BM290:BM353" si="115">SUM(Q290,AO290)</f>
        <v>0</v>
      </c>
      <c r="BN290" s="226">
        <f t="shared" ref="BN290:BN353" si="116">SUM(R290,AP290)</f>
        <v>0</v>
      </c>
      <c r="BO290" s="226">
        <f t="shared" ref="BO290:BO353" si="117">SUM(S290,AQ290)</f>
        <v>0</v>
      </c>
      <c r="BP290" s="226">
        <f t="shared" ref="BP290:BP353" si="118">SUM(T290,AR290)</f>
        <v>0</v>
      </c>
      <c r="BQ290" s="226">
        <f t="shared" ref="BQ290:BQ353" si="119">SUM(U290,AS290)</f>
        <v>0</v>
      </c>
      <c r="BR290" s="226">
        <f t="shared" ref="BR290:BR353" si="120">SUM(V290,AT290)</f>
        <v>0</v>
      </c>
      <c r="BS290" s="226">
        <f t="shared" ref="BS290:BS353" si="121">SUM(W290,AU290)</f>
        <v>0</v>
      </c>
      <c r="BT290" s="226">
        <f t="shared" ref="BT290:BT353" si="122">SUM(X290,AV290)</f>
        <v>0</v>
      </c>
      <c r="BU290" s="226">
        <f t="shared" ref="BU290:BU353" si="123">SUM(Y290,AW290)</f>
        <v>0</v>
      </c>
      <c r="BV290" s="226">
        <f t="shared" ref="BV290:BV353" si="124">SUM(Z290,AX290)</f>
        <v>0</v>
      </c>
    </row>
    <row r="291" spans="1:74">
      <c r="A291" s="226">
        <v>259</v>
      </c>
      <c r="B291" s="237" t="s">
        <v>1562</v>
      </c>
      <c r="C291" s="226">
        <f>INDEX('Uganda workforce data - raw'!$A$4:$F$619,MATCH($B291, 'Uganda workforce data - raw'!$B$4:$B$619,0), MATCH("Filled Male",'Uganda workforce data - raw'!$A$4:$F$4,0))*INDEX('Mapping cadres'!$B$1:$Z$616,MATCH($B291, 'Mapping cadres'!$B$1:$B$616,0), MATCH(C$32,'Mapping cadres'!$B$1:$Z$1,0))</f>
        <v>0</v>
      </c>
      <c r="D291" s="226">
        <f>INDEX('Uganda workforce data - raw'!$A$4:$F$619,MATCH($B291, 'Uganda workforce data - raw'!$B$4:$B$619,0), MATCH("Filled Male",'Uganda workforce data - raw'!$A$4:$F$4,0))*INDEX('Mapping cadres'!$B$1:$Z$616,MATCH($B291, 'Mapping cadres'!$B$1:$B$616,0), MATCH(D$32,'Mapping cadres'!$B$1:$Z$1,0))</f>
        <v>0</v>
      </c>
      <c r="E291" s="226">
        <f>INDEX('Uganda workforce data - raw'!$A$4:$F$619,MATCH($B291, 'Uganda workforce data - raw'!$B$4:$B$619,0), MATCH("Filled Male",'Uganda workforce data - raw'!$A$4:$F$4,0))*INDEX('Mapping cadres'!$B$1:$Z$616,MATCH($B291, 'Mapping cadres'!$B$1:$B$616,0), MATCH(E$32,'Mapping cadres'!$B$1:$Z$1,0))</f>
        <v>0</v>
      </c>
      <c r="F291" s="226">
        <f>INDEX('Uganda workforce data - raw'!$A$4:$F$619,MATCH($B291, 'Uganda workforce data - raw'!$B$4:$B$619,0), MATCH("Filled Male",'Uganda workforce data - raw'!$A$4:$F$4,0))*INDEX('Mapping cadres'!$B$1:$Z$616,MATCH($B291, 'Mapping cadres'!$B$1:$B$616,0), MATCH(F$32,'Mapping cadres'!$B$1:$Z$1,0))</f>
        <v>0</v>
      </c>
      <c r="G291" s="226">
        <f>INDEX('Uganda workforce data - raw'!$A$4:$F$619,MATCH($B291, 'Uganda workforce data - raw'!$B$4:$B$619,0), MATCH("Filled Male",'Uganda workforce data - raw'!$A$4:$F$4,0))*INDEX('Mapping cadres'!$B$1:$Z$616,MATCH($B291, 'Mapping cadres'!$B$1:$B$616,0), MATCH(G$32,'Mapping cadres'!$B$1:$Z$1,0))</f>
        <v>0</v>
      </c>
      <c r="H291" s="226">
        <f>INDEX('Uganda workforce data - raw'!$A$4:$F$619,MATCH($B291, 'Uganda workforce data - raw'!$B$4:$B$619,0), MATCH("Filled Male",'Uganda workforce data - raw'!$A$4:$F$4,0))*INDEX('Mapping cadres'!$B$1:$Z$616,MATCH($B291, 'Mapping cadres'!$B$1:$B$616,0), MATCH(H$32,'Mapping cadres'!$B$1:$Z$1,0))</f>
        <v>0</v>
      </c>
      <c r="I291" s="226">
        <f>INDEX('Uganda workforce data - raw'!$A$4:$F$619,MATCH($B291, 'Uganda workforce data - raw'!$B$4:$B$619,0), MATCH("Filled Male",'Uganda workforce data - raw'!$A$4:$F$4,0))*INDEX('Mapping cadres'!$B$1:$Z$616,MATCH($B291, 'Mapping cadres'!$B$1:$B$616,0), MATCH(I$32,'Mapping cadres'!$B$1:$Z$1,0))</f>
        <v>1</v>
      </c>
      <c r="J291" s="226">
        <f>INDEX('Uganda workforce data - raw'!$A$4:$F$619,MATCH($B291, 'Uganda workforce data - raw'!$B$4:$B$619,0), MATCH("Filled Male",'Uganda workforce data - raw'!$A$4:$F$4,0))*INDEX('Mapping cadres'!$B$1:$Z$616,MATCH($B291, 'Mapping cadres'!$B$1:$B$616,0), MATCH(J$32,'Mapping cadres'!$B$1:$Z$1,0))</f>
        <v>0</v>
      </c>
      <c r="K291" s="226">
        <f>INDEX('Uganda workforce data - raw'!$A$4:$F$619,MATCH($B291, 'Uganda workforce data - raw'!$B$4:$B$619,0), MATCH("Filled Male",'Uganda workforce data - raw'!$A$4:$F$4,0))*INDEX('Mapping cadres'!$B$1:$Z$616,MATCH($B291, 'Mapping cadres'!$B$1:$B$616,0), MATCH(K$32,'Mapping cadres'!$B$1:$Z$1,0))</f>
        <v>0</v>
      </c>
      <c r="L291" s="226">
        <f>INDEX('Uganda workforce data - raw'!$A$4:$F$619,MATCH($B291, 'Uganda workforce data - raw'!$B$4:$B$619,0), MATCH("Filled Male",'Uganda workforce data - raw'!$A$4:$F$4,0))*INDEX('Mapping cadres'!$B$1:$Z$616,MATCH($B291, 'Mapping cadres'!$B$1:$B$616,0), MATCH(L$32,'Mapping cadres'!$B$1:$Z$1,0))</f>
        <v>0</v>
      </c>
      <c r="M291" s="226">
        <f>INDEX('Uganda workforce data - raw'!$A$4:$F$619,MATCH($B291, 'Uganda workforce data - raw'!$B$4:$B$619,0), MATCH("Filled Male",'Uganda workforce data - raw'!$A$4:$F$4,0))*INDEX('Mapping cadres'!$B$1:$Z$616,MATCH($B291, 'Mapping cadres'!$B$1:$B$616,0), MATCH(M$32,'Mapping cadres'!$B$1:$Z$1,0))</f>
        <v>0</v>
      </c>
      <c r="N291" s="226">
        <f>INDEX('Uganda workforce data - raw'!$A$4:$F$619,MATCH($B291, 'Uganda workforce data - raw'!$B$4:$B$619,0), MATCH("Filled Male",'Uganda workforce data - raw'!$A$4:$F$4,0))*INDEX('Mapping cadres'!$B$1:$Z$616,MATCH($B291, 'Mapping cadres'!$B$1:$B$616,0), MATCH(N$32,'Mapping cadres'!$B$1:$Z$1,0))</f>
        <v>0</v>
      </c>
      <c r="O291" s="226">
        <f>INDEX('Uganda workforce data - raw'!$A$4:$F$619,MATCH($B291, 'Uganda workforce data - raw'!$B$4:$B$619,0), MATCH("Filled Male",'Uganda workforce data - raw'!$A$4:$F$4,0))*INDEX('Mapping cadres'!$B$1:$Z$616,MATCH($B291, 'Mapping cadres'!$B$1:$B$616,0), MATCH(O$32,'Mapping cadres'!$B$1:$Z$1,0))</f>
        <v>0</v>
      </c>
      <c r="P291" s="226">
        <f>INDEX('Uganda workforce data - raw'!$A$4:$F$619,MATCH($B291, 'Uganda workforce data - raw'!$B$4:$B$619,0), MATCH("Filled Male",'Uganda workforce data - raw'!$A$4:$F$4,0))*INDEX('Mapping cadres'!$B$1:$Z$616,MATCH($B291, 'Mapping cadres'!$B$1:$B$616,0), MATCH(P$32,'Mapping cadres'!$B$1:$Z$1,0))</f>
        <v>0</v>
      </c>
      <c r="Q291" s="226">
        <f>INDEX('Uganda workforce data - raw'!$A$4:$F$619,MATCH($B291, 'Uganda workforce data - raw'!$B$4:$B$619,0), MATCH("Filled Male",'Uganda workforce data - raw'!$A$4:$F$4,0))*INDEX('Mapping cadres'!$B$1:$Z$616,MATCH($B291, 'Mapping cadres'!$B$1:$B$616,0), MATCH(Q$32,'Mapping cadres'!$B$1:$Z$1,0))</f>
        <v>0</v>
      </c>
      <c r="R291" s="226">
        <f>INDEX('Uganda workforce data - raw'!$A$4:$F$619,MATCH($B291, 'Uganda workforce data - raw'!$B$4:$B$619,0), MATCH("Filled Male",'Uganda workforce data - raw'!$A$4:$F$4,0))*INDEX('Mapping cadres'!$B$1:$Z$616,MATCH($B291, 'Mapping cadres'!$B$1:$B$616,0), MATCH(R$32,'Mapping cadres'!$B$1:$Z$1,0))</f>
        <v>0</v>
      </c>
      <c r="S291" s="226">
        <f>INDEX('Uganda workforce data - raw'!$A$4:$F$619,MATCH($B291, 'Uganda workforce data - raw'!$B$4:$B$619,0), MATCH("Filled Male",'Uganda workforce data - raw'!$A$4:$F$4,0))*INDEX('Mapping cadres'!$B$1:$Z$616,MATCH($B291, 'Mapping cadres'!$B$1:$B$616,0), MATCH(S$32,'Mapping cadres'!$B$1:$Z$1,0))</f>
        <v>0</v>
      </c>
      <c r="T291" s="226">
        <f>INDEX('Uganda workforce data - raw'!$A$4:$F$619,MATCH($B291, 'Uganda workforce data - raw'!$B$4:$B$619,0), MATCH("Filled Male",'Uganda workforce data - raw'!$A$4:$F$4,0))*INDEX('Mapping cadres'!$B$1:$Z$616,MATCH($B291, 'Mapping cadres'!$B$1:$B$616,0), MATCH(T$32,'Mapping cadres'!$B$1:$Z$1,0))</f>
        <v>0</v>
      </c>
      <c r="U291" s="226">
        <f>INDEX('Uganda workforce data - raw'!$A$4:$F$619,MATCH($B291, 'Uganda workforce data - raw'!$B$4:$B$619,0), MATCH("Filled Male",'Uganda workforce data - raw'!$A$4:$F$4,0))*INDEX('Mapping cadres'!$B$1:$Z$616,MATCH($B291, 'Mapping cadres'!$B$1:$B$616,0), MATCH(U$32,'Mapping cadres'!$B$1:$Z$1,0))</f>
        <v>0</v>
      </c>
      <c r="V291" s="226">
        <f>INDEX('Uganda workforce data - raw'!$A$4:$F$619,MATCH($B291, 'Uganda workforce data - raw'!$B$4:$B$619,0), MATCH("Filled Male",'Uganda workforce data - raw'!$A$4:$F$4,0))*INDEX('Mapping cadres'!$B$1:$Z$616,MATCH($B291, 'Mapping cadres'!$B$1:$B$616,0), MATCH(V$32,'Mapping cadres'!$B$1:$Z$1,0))</f>
        <v>0</v>
      </c>
      <c r="W291" s="226">
        <f>INDEX('Uganda workforce data - raw'!$A$4:$F$619,MATCH($B291, 'Uganda workforce data - raw'!$B$4:$B$619,0), MATCH("Filled Male",'Uganda workforce data - raw'!$A$4:$F$4,0))*INDEX('Mapping cadres'!$B$1:$Z$616,MATCH($B291, 'Mapping cadres'!$B$1:$B$616,0), MATCH(W$32,'Mapping cadres'!$B$1:$Z$1,0))</f>
        <v>0</v>
      </c>
      <c r="X291" s="226">
        <f>INDEX('Uganda workforce data - raw'!$A$4:$F$619,MATCH($B291, 'Uganda workforce data - raw'!$B$4:$B$619,0), MATCH("Filled Male",'Uganda workforce data - raw'!$A$4:$F$4,0))*INDEX('Mapping cadres'!$B$1:$Z$616,MATCH($B291, 'Mapping cadres'!$B$1:$B$616,0), MATCH(X$32,'Mapping cadres'!$B$1:$Z$1,0))</f>
        <v>0</v>
      </c>
      <c r="Y291" s="226">
        <f>INDEX('Uganda workforce data - raw'!$A$4:$F$619,MATCH($B291, 'Uganda workforce data - raw'!$B$4:$B$619,0), MATCH("Filled Male",'Uganda workforce data - raw'!$A$4:$F$4,0))*INDEX('Mapping cadres'!$B$1:$Z$616,MATCH($B291, 'Mapping cadres'!$B$1:$B$616,0), MATCH(Y$32,'Mapping cadres'!$B$1:$Z$1,0))</f>
        <v>0</v>
      </c>
      <c r="Z291" s="226">
        <f>INDEX('Uganda workforce data - raw'!$A$4:$F$619,MATCH($B291, 'Uganda workforce data - raw'!$B$4:$B$619,0), MATCH("Filled Male",'Uganda workforce data - raw'!$A$4:$F$4,0))*INDEX('Mapping cadres'!$B$1:$Z$616,MATCH($B291, 'Mapping cadres'!$B$1:$B$616,0), MATCH(Z$32,'Mapping cadres'!$B$1:$Z$1,0))</f>
        <v>0</v>
      </c>
      <c r="AA291" s="226">
        <f>INDEX('Uganda workforce data - raw'!$A$4:$F$619,MATCH($B291, 'Uganda workforce data - raw'!$B$4:$B$619,0), MATCH("Filled Female",'Uganda workforce data - raw'!$A$4:$F$4,0))*INDEX('Mapping cadres'!$B$1:$Z$616,MATCH($B291, 'Mapping cadres'!$B$1:$B$616,0), MATCH(AA$32,'Mapping cadres'!$B$1:$Z$1,0))</f>
        <v>0</v>
      </c>
      <c r="AB291" s="226">
        <f>INDEX('Uganda workforce data - raw'!$A$4:$F$619,MATCH($B291, 'Uganda workforce data - raw'!$B$4:$B$619,0), MATCH("Filled Female",'Uganda workforce data - raw'!$A$4:$F$4,0))*INDEX('Mapping cadres'!$B$1:$Z$616,MATCH($B291, 'Mapping cadres'!$B$1:$B$616,0), MATCH(AB$32,'Mapping cadres'!$B$1:$Z$1,0))</f>
        <v>0</v>
      </c>
      <c r="AC291" s="226">
        <f>INDEX('Uganda workforce data - raw'!$A$4:$F$619,MATCH($B291, 'Uganda workforce data - raw'!$B$4:$B$619,0), MATCH("Filled Female",'Uganda workforce data - raw'!$A$4:$F$4,0))*INDEX('Mapping cadres'!$B$1:$Z$616,MATCH($B291, 'Mapping cadres'!$B$1:$B$616,0), MATCH(AC$32,'Mapping cadres'!$B$1:$Z$1,0))</f>
        <v>0</v>
      </c>
      <c r="AD291" s="226">
        <f>INDEX('Uganda workforce data - raw'!$A$4:$F$619,MATCH($B291, 'Uganda workforce data - raw'!$B$4:$B$619,0), MATCH("Filled Female",'Uganda workforce data - raw'!$A$4:$F$4,0))*INDEX('Mapping cadres'!$B$1:$Z$616,MATCH($B291, 'Mapping cadres'!$B$1:$B$616,0), MATCH(AD$32,'Mapping cadres'!$B$1:$Z$1,0))</f>
        <v>0</v>
      </c>
      <c r="AE291" s="226">
        <f>INDEX('Uganda workforce data - raw'!$A$4:$F$619,MATCH($B291, 'Uganda workforce data - raw'!$B$4:$B$619,0), MATCH("Filled Female",'Uganda workforce data - raw'!$A$4:$F$4,0))*INDEX('Mapping cadres'!$B$1:$Z$616,MATCH($B291, 'Mapping cadres'!$B$1:$B$616,0), MATCH(AE$32,'Mapping cadres'!$B$1:$Z$1,0))</f>
        <v>0</v>
      </c>
      <c r="AF291" s="226">
        <f>INDEX('Uganda workforce data - raw'!$A$4:$F$619,MATCH($B291, 'Uganda workforce data - raw'!$B$4:$B$619,0), MATCH("Filled Female",'Uganda workforce data - raw'!$A$4:$F$4,0))*INDEX('Mapping cadres'!$B$1:$Z$616,MATCH($B291, 'Mapping cadres'!$B$1:$B$616,0), MATCH(AF$32,'Mapping cadres'!$B$1:$Z$1,0))</f>
        <v>0</v>
      </c>
      <c r="AG291" s="226">
        <f>INDEX('Uganda workforce data - raw'!$A$4:$F$619,MATCH($B291, 'Uganda workforce data - raw'!$B$4:$B$619,0), MATCH("Filled Female",'Uganda workforce data - raw'!$A$4:$F$4,0))*INDEX('Mapping cadres'!$B$1:$Z$616,MATCH($B291, 'Mapping cadres'!$B$1:$B$616,0), MATCH(AG$32,'Mapping cadres'!$B$1:$Z$1,0))</f>
        <v>0</v>
      </c>
      <c r="AH291" s="226">
        <f>INDEX('Uganda workforce data - raw'!$A$4:$F$619,MATCH($B291, 'Uganda workforce data - raw'!$B$4:$B$619,0), MATCH("Filled Female",'Uganda workforce data - raw'!$A$4:$F$4,0))*INDEX('Mapping cadres'!$B$1:$Z$616,MATCH($B291, 'Mapping cadres'!$B$1:$B$616,0), MATCH(AH$32,'Mapping cadres'!$B$1:$Z$1,0))</f>
        <v>0</v>
      </c>
      <c r="AI291" s="226">
        <f>INDEX('Uganda workforce data - raw'!$A$4:$F$619,MATCH($B291, 'Uganda workforce data - raw'!$B$4:$B$619,0), MATCH("Filled Female",'Uganda workforce data - raw'!$A$4:$F$4,0))*INDEX('Mapping cadres'!$B$1:$Z$616,MATCH($B291, 'Mapping cadres'!$B$1:$B$616,0), MATCH(AI$32,'Mapping cadres'!$B$1:$Z$1,0))</f>
        <v>0</v>
      </c>
      <c r="AJ291" s="226">
        <f>INDEX('Uganda workforce data - raw'!$A$4:$F$619,MATCH($B291, 'Uganda workforce data - raw'!$B$4:$B$619,0), MATCH("Filled Female",'Uganda workforce data - raw'!$A$4:$F$4,0))*INDEX('Mapping cadres'!$B$1:$Z$616,MATCH($B291, 'Mapping cadres'!$B$1:$B$616,0), MATCH(AJ$32,'Mapping cadres'!$B$1:$Z$1,0))</f>
        <v>0</v>
      </c>
      <c r="AK291" s="226">
        <f>INDEX('Uganda workforce data - raw'!$A$4:$F$619,MATCH($B291, 'Uganda workforce data - raw'!$B$4:$B$619,0), MATCH("Filled Female",'Uganda workforce data - raw'!$A$4:$F$4,0))*INDEX('Mapping cadres'!$B$1:$Z$616,MATCH($B291, 'Mapping cadres'!$B$1:$B$616,0), MATCH(AK$32,'Mapping cadres'!$B$1:$Z$1,0))</f>
        <v>0</v>
      </c>
      <c r="AL291" s="226">
        <f>INDEX('Uganda workforce data - raw'!$A$4:$F$619,MATCH($B291, 'Uganda workforce data - raw'!$B$4:$B$619,0), MATCH("Filled Female",'Uganda workforce data - raw'!$A$4:$F$4,0))*INDEX('Mapping cadres'!$B$1:$Z$616,MATCH($B291, 'Mapping cadres'!$B$1:$B$616,0), MATCH(AL$32,'Mapping cadres'!$B$1:$Z$1,0))</f>
        <v>0</v>
      </c>
      <c r="AM291" s="226">
        <f>INDEX('Uganda workforce data - raw'!$A$4:$F$619,MATCH($B291, 'Uganda workforce data - raw'!$B$4:$B$619,0), MATCH("Filled Female",'Uganda workforce data - raw'!$A$4:$F$4,0))*INDEX('Mapping cadres'!$B$1:$Z$616,MATCH($B291, 'Mapping cadres'!$B$1:$B$616,0), MATCH(AM$32,'Mapping cadres'!$B$1:$Z$1,0))</f>
        <v>0</v>
      </c>
      <c r="AN291" s="226">
        <f>INDEX('Uganda workforce data - raw'!$A$4:$F$619,MATCH($B291, 'Uganda workforce data - raw'!$B$4:$B$619,0), MATCH("Filled Female",'Uganda workforce data - raw'!$A$4:$F$4,0))*INDEX('Mapping cadres'!$B$1:$Z$616,MATCH($B291, 'Mapping cadres'!$B$1:$B$616,0), MATCH(AN$32,'Mapping cadres'!$B$1:$Z$1,0))</f>
        <v>0</v>
      </c>
      <c r="AO291" s="226">
        <f>INDEX('Uganda workforce data - raw'!$A$4:$F$619,MATCH($B291, 'Uganda workforce data - raw'!$B$4:$B$619,0), MATCH("Filled Female",'Uganda workforce data - raw'!$A$4:$F$4,0))*INDEX('Mapping cadres'!$B$1:$Z$616,MATCH($B291, 'Mapping cadres'!$B$1:$B$616,0), MATCH(AO$32,'Mapping cadres'!$B$1:$Z$1,0))</f>
        <v>0</v>
      </c>
      <c r="AP291" s="226">
        <f>INDEX('Uganda workforce data - raw'!$A$4:$F$619,MATCH($B291, 'Uganda workforce data - raw'!$B$4:$B$619,0), MATCH("Filled Female",'Uganda workforce data - raw'!$A$4:$F$4,0))*INDEX('Mapping cadres'!$B$1:$Z$616,MATCH($B291, 'Mapping cadres'!$B$1:$B$616,0), MATCH(AP$32,'Mapping cadres'!$B$1:$Z$1,0))</f>
        <v>0</v>
      </c>
      <c r="AQ291" s="226">
        <f>INDEX('Uganda workforce data - raw'!$A$4:$F$619,MATCH($B291, 'Uganda workforce data - raw'!$B$4:$B$619,0), MATCH("Filled Female",'Uganda workforce data - raw'!$A$4:$F$4,0))*INDEX('Mapping cadres'!$B$1:$Z$616,MATCH($B291, 'Mapping cadres'!$B$1:$B$616,0), MATCH(AQ$32,'Mapping cadres'!$B$1:$Z$1,0))</f>
        <v>0</v>
      </c>
      <c r="AR291" s="226">
        <f>INDEX('Uganda workforce data - raw'!$A$4:$F$619,MATCH($B291, 'Uganda workforce data - raw'!$B$4:$B$619,0), MATCH("Filled Female",'Uganda workforce data - raw'!$A$4:$F$4,0))*INDEX('Mapping cadres'!$B$1:$Z$616,MATCH($B291, 'Mapping cadres'!$B$1:$B$616,0), MATCH(AR$32,'Mapping cadres'!$B$1:$Z$1,0))</f>
        <v>0</v>
      </c>
      <c r="AS291" s="226">
        <f>INDEX('Uganda workforce data - raw'!$A$4:$F$619,MATCH($B291, 'Uganda workforce data - raw'!$B$4:$B$619,0), MATCH("Filled Female",'Uganda workforce data - raw'!$A$4:$F$4,0))*INDEX('Mapping cadres'!$B$1:$Z$616,MATCH($B291, 'Mapping cadres'!$B$1:$B$616,0), MATCH(AS$32,'Mapping cadres'!$B$1:$Z$1,0))</f>
        <v>0</v>
      </c>
      <c r="AT291" s="226">
        <f>INDEX('Uganda workforce data - raw'!$A$4:$F$619,MATCH($B291, 'Uganda workforce data - raw'!$B$4:$B$619,0), MATCH("Filled Female",'Uganda workforce data - raw'!$A$4:$F$4,0))*INDEX('Mapping cadres'!$B$1:$Z$616,MATCH($B291, 'Mapping cadres'!$B$1:$B$616,0), MATCH(AT$32,'Mapping cadres'!$B$1:$Z$1,0))</f>
        <v>0</v>
      </c>
      <c r="AU291" s="226">
        <f>INDEX('Uganda workforce data - raw'!$A$4:$F$619,MATCH($B291, 'Uganda workforce data - raw'!$B$4:$B$619,0), MATCH("Filled Female",'Uganda workforce data - raw'!$A$4:$F$4,0))*INDEX('Mapping cadres'!$B$1:$Z$616,MATCH($B291, 'Mapping cadres'!$B$1:$B$616,0), MATCH(AU$32,'Mapping cadres'!$B$1:$Z$1,0))</f>
        <v>0</v>
      </c>
      <c r="AV291" s="226">
        <f>INDEX('Uganda workforce data - raw'!$A$4:$F$619,MATCH($B291, 'Uganda workforce data - raw'!$B$4:$B$619,0), MATCH("Filled Female",'Uganda workforce data - raw'!$A$4:$F$4,0))*INDEX('Mapping cadres'!$B$1:$Z$616,MATCH($B291, 'Mapping cadres'!$B$1:$B$616,0), MATCH(AV$32,'Mapping cadres'!$B$1:$Z$1,0))</f>
        <v>0</v>
      </c>
      <c r="AW291" s="226">
        <f>INDEX('Uganda workforce data - raw'!$A$4:$F$619,MATCH($B291, 'Uganda workforce data - raw'!$B$4:$B$619,0), MATCH("Filled Female",'Uganda workforce data - raw'!$A$4:$F$4,0))*INDEX('Mapping cadres'!$B$1:$Z$616,MATCH($B291, 'Mapping cadres'!$B$1:$B$616,0), MATCH(AW$32,'Mapping cadres'!$B$1:$Z$1,0))</f>
        <v>0</v>
      </c>
      <c r="AX291" s="226">
        <f>INDEX('Uganda workforce data - raw'!$A$4:$F$619,MATCH($B291, 'Uganda workforce data - raw'!$B$4:$B$619,0), MATCH("Filled Female",'Uganda workforce data - raw'!$A$4:$F$4,0))*INDEX('Mapping cadres'!$B$1:$Z$616,MATCH($B291, 'Mapping cadres'!$B$1:$B$616,0), MATCH(AX$32,'Mapping cadres'!$B$1:$Z$1,0))</f>
        <v>0</v>
      </c>
      <c r="AY291" s="226">
        <f t="shared" si="101"/>
        <v>0</v>
      </c>
      <c r="AZ291" s="226">
        <f t="shared" si="102"/>
        <v>0</v>
      </c>
      <c r="BA291" s="226">
        <f t="shared" si="103"/>
        <v>0</v>
      </c>
      <c r="BB291" s="226">
        <f t="shared" si="104"/>
        <v>0</v>
      </c>
      <c r="BC291" s="226">
        <f t="shared" si="105"/>
        <v>0</v>
      </c>
      <c r="BD291" s="226">
        <f t="shared" si="106"/>
        <v>0</v>
      </c>
      <c r="BE291" s="226">
        <f t="shared" si="107"/>
        <v>1</v>
      </c>
      <c r="BF291" s="226">
        <f t="shared" si="108"/>
        <v>0</v>
      </c>
      <c r="BG291" s="226">
        <f t="shared" si="109"/>
        <v>0</v>
      </c>
      <c r="BH291" s="226">
        <f t="shared" si="110"/>
        <v>0</v>
      </c>
      <c r="BI291" s="226">
        <f t="shared" si="111"/>
        <v>0</v>
      </c>
      <c r="BJ291" s="226">
        <f t="shared" si="112"/>
        <v>0</v>
      </c>
      <c r="BK291" s="226">
        <f t="shared" si="113"/>
        <v>0</v>
      </c>
      <c r="BL291" s="226">
        <f t="shared" si="114"/>
        <v>0</v>
      </c>
      <c r="BM291" s="226">
        <f t="shared" si="115"/>
        <v>0</v>
      </c>
      <c r="BN291" s="226">
        <f t="shared" si="116"/>
        <v>0</v>
      </c>
      <c r="BO291" s="226">
        <f t="shared" si="117"/>
        <v>0</v>
      </c>
      <c r="BP291" s="226">
        <f t="shared" si="118"/>
        <v>0</v>
      </c>
      <c r="BQ291" s="226">
        <f t="shared" si="119"/>
        <v>0</v>
      </c>
      <c r="BR291" s="226">
        <f t="shared" si="120"/>
        <v>0</v>
      </c>
      <c r="BS291" s="226">
        <f t="shared" si="121"/>
        <v>0</v>
      </c>
      <c r="BT291" s="226">
        <f t="shared" si="122"/>
        <v>0</v>
      </c>
      <c r="BU291" s="226">
        <f t="shared" si="123"/>
        <v>0</v>
      </c>
      <c r="BV291" s="226">
        <f t="shared" si="124"/>
        <v>0</v>
      </c>
    </row>
    <row r="292" spans="1:74">
      <c r="A292" s="226">
        <v>260</v>
      </c>
      <c r="B292" s="226" t="s">
        <v>1563</v>
      </c>
      <c r="C292" s="226">
        <f>INDEX('Uganda workforce data - raw'!$A$4:$F$619,MATCH($B292, 'Uganda workforce data - raw'!$B$4:$B$619,0), MATCH("Filled Male",'Uganda workforce data - raw'!$A$4:$F$4,0))*INDEX('Mapping cadres'!$B$1:$Z$616,MATCH($B292, 'Mapping cadres'!$B$1:$B$616,0), MATCH(C$32,'Mapping cadres'!$B$1:$Z$1,0))</f>
        <v>0</v>
      </c>
      <c r="D292" s="226">
        <f>INDEX('Uganda workforce data - raw'!$A$4:$F$619,MATCH($B292, 'Uganda workforce data - raw'!$B$4:$B$619,0), MATCH("Filled Male",'Uganda workforce data - raw'!$A$4:$F$4,0))*INDEX('Mapping cadres'!$B$1:$Z$616,MATCH($B292, 'Mapping cadres'!$B$1:$B$616,0), MATCH(D$32,'Mapping cadres'!$B$1:$Z$1,0))</f>
        <v>0</v>
      </c>
      <c r="E292" s="226">
        <f>INDEX('Uganda workforce data - raw'!$A$4:$F$619,MATCH($B292, 'Uganda workforce data - raw'!$B$4:$B$619,0), MATCH("Filled Male",'Uganda workforce data - raw'!$A$4:$F$4,0))*INDEX('Mapping cadres'!$B$1:$Z$616,MATCH($B292, 'Mapping cadres'!$B$1:$B$616,0), MATCH(E$32,'Mapping cadres'!$B$1:$Z$1,0))</f>
        <v>0</v>
      </c>
      <c r="F292" s="226">
        <f>INDEX('Uganda workforce data - raw'!$A$4:$F$619,MATCH($B292, 'Uganda workforce data - raw'!$B$4:$B$619,0), MATCH("Filled Male",'Uganda workforce data - raw'!$A$4:$F$4,0))*INDEX('Mapping cadres'!$B$1:$Z$616,MATCH($B292, 'Mapping cadres'!$B$1:$B$616,0), MATCH(F$32,'Mapping cadres'!$B$1:$Z$1,0))</f>
        <v>0</v>
      </c>
      <c r="G292" s="226">
        <f>INDEX('Uganda workforce data - raw'!$A$4:$F$619,MATCH($B292, 'Uganda workforce data - raw'!$B$4:$B$619,0), MATCH("Filled Male",'Uganda workforce data - raw'!$A$4:$F$4,0))*INDEX('Mapping cadres'!$B$1:$Z$616,MATCH($B292, 'Mapping cadres'!$B$1:$B$616,0), MATCH(G$32,'Mapping cadres'!$B$1:$Z$1,0))</f>
        <v>0</v>
      </c>
      <c r="H292" s="226">
        <f>INDEX('Uganda workforce data - raw'!$A$4:$F$619,MATCH($B292, 'Uganda workforce data - raw'!$B$4:$B$619,0), MATCH("Filled Male",'Uganda workforce data - raw'!$A$4:$F$4,0))*INDEX('Mapping cadres'!$B$1:$Z$616,MATCH($B292, 'Mapping cadres'!$B$1:$B$616,0), MATCH(H$32,'Mapping cadres'!$B$1:$Z$1,0))</f>
        <v>0</v>
      </c>
      <c r="I292" s="226">
        <f>INDEX('Uganda workforce data - raw'!$A$4:$F$619,MATCH($B292, 'Uganda workforce data - raw'!$B$4:$B$619,0), MATCH("Filled Male",'Uganda workforce data - raw'!$A$4:$F$4,0))*INDEX('Mapping cadres'!$B$1:$Z$616,MATCH($B292, 'Mapping cadres'!$B$1:$B$616,0), MATCH(I$32,'Mapping cadres'!$B$1:$Z$1,0))</f>
        <v>2</v>
      </c>
      <c r="J292" s="226">
        <f>INDEX('Uganda workforce data - raw'!$A$4:$F$619,MATCH($B292, 'Uganda workforce data - raw'!$B$4:$B$619,0), MATCH("Filled Male",'Uganda workforce data - raw'!$A$4:$F$4,0))*INDEX('Mapping cadres'!$B$1:$Z$616,MATCH($B292, 'Mapping cadres'!$B$1:$B$616,0), MATCH(J$32,'Mapping cadres'!$B$1:$Z$1,0))</f>
        <v>0</v>
      </c>
      <c r="K292" s="226">
        <f>INDEX('Uganda workforce data - raw'!$A$4:$F$619,MATCH($B292, 'Uganda workforce data - raw'!$B$4:$B$619,0), MATCH("Filled Male",'Uganda workforce data - raw'!$A$4:$F$4,0))*INDEX('Mapping cadres'!$B$1:$Z$616,MATCH($B292, 'Mapping cadres'!$B$1:$B$616,0), MATCH(K$32,'Mapping cadres'!$B$1:$Z$1,0))</f>
        <v>0</v>
      </c>
      <c r="L292" s="226">
        <f>INDEX('Uganda workforce data - raw'!$A$4:$F$619,MATCH($B292, 'Uganda workforce data - raw'!$B$4:$B$619,0), MATCH("Filled Male",'Uganda workforce data - raw'!$A$4:$F$4,0))*INDEX('Mapping cadres'!$B$1:$Z$616,MATCH($B292, 'Mapping cadres'!$B$1:$B$616,0), MATCH(L$32,'Mapping cadres'!$B$1:$Z$1,0))</f>
        <v>0</v>
      </c>
      <c r="M292" s="226">
        <f>INDEX('Uganda workforce data - raw'!$A$4:$F$619,MATCH($B292, 'Uganda workforce data - raw'!$B$4:$B$619,0), MATCH("Filled Male",'Uganda workforce data - raw'!$A$4:$F$4,0))*INDEX('Mapping cadres'!$B$1:$Z$616,MATCH($B292, 'Mapping cadres'!$B$1:$B$616,0), MATCH(M$32,'Mapping cadres'!$B$1:$Z$1,0))</f>
        <v>0</v>
      </c>
      <c r="N292" s="226">
        <f>INDEX('Uganda workforce data - raw'!$A$4:$F$619,MATCH($B292, 'Uganda workforce data - raw'!$B$4:$B$619,0), MATCH("Filled Male",'Uganda workforce data - raw'!$A$4:$F$4,0))*INDEX('Mapping cadres'!$B$1:$Z$616,MATCH($B292, 'Mapping cadres'!$B$1:$B$616,0), MATCH(N$32,'Mapping cadres'!$B$1:$Z$1,0))</f>
        <v>0</v>
      </c>
      <c r="O292" s="226">
        <f>INDEX('Uganda workforce data - raw'!$A$4:$F$619,MATCH($B292, 'Uganda workforce data - raw'!$B$4:$B$619,0), MATCH("Filled Male",'Uganda workforce data - raw'!$A$4:$F$4,0))*INDEX('Mapping cadres'!$B$1:$Z$616,MATCH($B292, 'Mapping cadres'!$B$1:$B$616,0), MATCH(O$32,'Mapping cadres'!$B$1:$Z$1,0))</f>
        <v>0</v>
      </c>
      <c r="P292" s="226">
        <f>INDEX('Uganda workforce data - raw'!$A$4:$F$619,MATCH($B292, 'Uganda workforce data - raw'!$B$4:$B$619,0), MATCH("Filled Male",'Uganda workforce data - raw'!$A$4:$F$4,0))*INDEX('Mapping cadres'!$B$1:$Z$616,MATCH($B292, 'Mapping cadres'!$B$1:$B$616,0), MATCH(P$32,'Mapping cadres'!$B$1:$Z$1,0))</f>
        <v>0</v>
      </c>
      <c r="Q292" s="226">
        <f>INDEX('Uganda workforce data - raw'!$A$4:$F$619,MATCH($B292, 'Uganda workforce data - raw'!$B$4:$B$619,0), MATCH("Filled Male",'Uganda workforce data - raw'!$A$4:$F$4,0))*INDEX('Mapping cadres'!$B$1:$Z$616,MATCH($B292, 'Mapping cadres'!$B$1:$B$616,0), MATCH(Q$32,'Mapping cadres'!$B$1:$Z$1,0))</f>
        <v>0</v>
      </c>
      <c r="R292" s="226">
        <f>INDEX('Uganda workforce data - raw'!$A$4:$F$619,MATCH($B292, 'Uganda workforce data - raw'!$B$4:$B$619,0), MATCH("Filled Male",'Uganda workforce data - raw'!$A$4:$F$4,0))*INDEX('Mapping cadres'!$B$1:$Z$616,MATCH($B292, 'Mapping cadres'!$B$1:$B$616,0), MATCH(R$32,'Mapping cadres'!$B$1:$Z$1,0))</f>
        <v>0</v>
      </c>
      <c r="S292" s="226">
        <f>INDEX('Uganda workforce data - raw'!$A$4:$F$619,MATCH($B292, 'Uganda workforce data - raw'!$B$4:$B$619,0), MATCH("Filled Male",'Uganda workforce data - raw'!$A$4:$F$4,0))*INDEX('Mapping cadres'!$B$1:$Z$616,MATCH($B292, 'Mapping cadres'!$B$1:$B$616,0), MATCH(S$32,'Mapping cadres'!$B$1:$Z$1,0))</f>
        <v>0</v>
      </c>
      <c r="T292" s="226">
        <f>INDEX('Uganda workforce data - raw'!$A$4:$F$619,MATCH($B292, 'Uganda workforce data - raw'!$B$4:$B$619,0), MATCH("Filled Male",'Uganda workforce data - raw'!$A$4:$F$4,0))*INDEX('Mapping cadres'!$B$1:$Z$616,MATCH($B292, 'Mapping cadres'!$B$1:$B$616,0), MATCH(T$32,'Mapping cadres'!$B$1:$Z$1,0))</f>
        <v>0</v>
      </c>
      <c r="U292" s="226">
        <f>INDEX('Uganda workforce data - raw'!$A$4:$F$619,MATCH($B292, 'Uganda workforce data - raw'!$B$4:$B$619,0), MATCH("Filled Male",'Uganda workforce data - raw'!$A$4:$F$4,0))*INDEX('Mapping cadres'!$B$1:$Z$616,MATCH($B292, 'Mapping cadres'!$B$1:$B$616,0), MATCH(U$32,'Mapping cadres'!$B$1:$Z$1,0))</f>
        <v>0</v>
      </c>
      <c r="V292" s="226">
        <f>INDEX('Uganda workforce data - raw'!$A$4:$F$619,MATCH($B292, 'Uganda workforce data - raw'!$B$4:$B$619,0), MATCH("Filled Male",'Uganda workforce data - raw'!$A$4:$F$4,0))*INDEX('Mapping cadres'!$B$1:$Z$616,MATCH($B292, 'Mapping cadres'!$B$1:$B$616,0), MATCH(V$32,'Mapping cadres'!$B$1:$Z$1,0))</f>
        <v>0</v>
      </c>
      <c r="W292" s="226">
        <f>INDEX('Uganda workforce data - raw'!$A$4:$F$619,MATCH($B292, 'Uganda workforce data - raw'!$B$4:$B$619,0), MATCH("Filled Male",'Uganda workforce data - raw'!$A$4:$F$4,0))*INDEX('Mapping cadres'!$B$1:$Z$616,MATCH($B292, 'Mapping cadres'!$B$1:$B$616,0), MATCH(W$32,'Mapping cadres'!$B$1:$Z$1,0))</f>
        <v>0</v>
      </c>
      <c r="X292" s="226">
        <f>INDEX('Uganda workforce data - raw'!$A$4:$F$619,MATCH($B292, 'Uganda workforce data - raw'!$B$4:$B$619,0), MATCH("Filled Male",'Uganda workforce data - raw'!$A$4:$F$4,0))*INDEX('Mapping cadres'!$B$1:$Z$616,MATCH($B292, 'Mapping cadres'!$B$1:$B$616,0), MATCH(X$32,'Mapping cadres'!$B$1:$Z$1,0))</f>
        <v>0</v>
      </c>
      <c r="Y292" s="226">
        <f>INDEX('Uganda workforce data - raw'!$A$4:$F$619,MATCH($B292, 'Uganda workforce data - raw'!$B$4:$B$619,0), MATCH("Filled Male",'Uganda workforce data - raw'!$A$4:$F$4,0))*INDEX('Mapping cadres'!$B$1:$Z$616,MATCH($B292, 'Mapping cadres'!$B$1:$B$616,0), MATCH(Y$32,'Mapping cadres'!$B$1:$Z$1,0))</f>
        <v>0</v>
      </c>
      <c r="Z292" s="226">
        <f>INDEX('Uganda workforce data - raw'!$A$4:$F$619,MATCH($B292, 'Uganda workforce data - raw'!$B$4:$B$619,0), MATCH("Filled Male",'Uganda workforce data - raw'!$A$4:$F$4,0))*INDEX('Mapping cadres'!$B$1:$Z$616,MATCH($B292, 'Mapping cadres'!$B$1:$B$616,0), MATCH(Z$32,'Mapping cadres'!$B$1:$Z$1,0))</f>
        <v>0</v>
      </c>
      <c r="AA292" s="226">
        <f>INDEX('Uganda workforce data - raw'!$A$4:$F$619,MATCH($B292, 'Uganda workforce data - raw'!$B$4:$B$619,0), MATCH("Filled Female",'Uganda workforce data - raw'!$A$4:$F$4,0))*INDEX('Mapping cadres'!$B$1:$Z$616,MATCH($B292, 'Mapping cadres'!$B$1:$B$616,0), MATCH(AA$32,'Mapping cadres'!$B$1:$Z$1,0))</f>
        <v>0</v>
      </c>
      <c r="AB292" s="226">
        <f>INDEX('Uganda workforce data - raw'!$A$4:$F$619,MATCH($B292, 'Uganda workforce data - raw'!$B$4:$B$619,0), MATCH("Filled Female",'Uganda workforce data - raw'!$A$4:$F$4,0))*INDEX('Mapping cadres'!$B$1:$Z$616,MATCH($B292, 'Mapping cadres'!$B$1:$B$616,0), MATCH(AB$32,'Mapping cadres'!$B$1:$Z$1,0))</f>
        <v>0</v>
      </c>
      <c r="AC292" s="226">
        <f>INDEX('Uganda workforce data - raw'!$A$4:$F$619,MATCH($B292, 'Uganda workforce data - raw'!$B$4:$B$619,0), MATCH("Filled Female",'Uganda workforce data - raw'!$A$4:$F$4,0))*INDEX('Mapping cadres'!$B$1:$Z$616,MATCH($B292, 'Mapping cadres'!$B$1:$B$616,0), MATCH(AC$32,'Mapping cadres'!$B$1:$Z$1,0))</f>
        <v>0</v>
      </c>
      <c r="AD292" s="226">
        <f>INDEX('Uganda workforce data - raw'!$A$4:$F$619,MATCH($B292, 'Uganda workforce data - raw'!$B$4:$B$619,0), MATCH("Filled Female",'Uganda workforce data - raw'!$A$4:$F$4,0))*INDEX('Mapping cadres'!$B$1:$Z$616,MATCH($B292, 'Mapping cadres'!$B$1:$B$616,0), MATCH(AD$32,'Mapping cadres'!$B$1:$Z$1,0))</f>
        <v>0</v>
      </c>
      <c r="AE292" s="226">
        <f>INDEX('Uganda workforce data - raw'!$A$4:$F$619,MATCH($B292, 'Uganda workforce data - raw'!$B$4:$B$619,0), MATCH("Filled Female",'Uganda workforce data - raw'!$A$4:$F$4,0))*INDEX('Mapping cadres'!$B$1:$Z$616,MATCH($B292, 'Mapping cadres'!$B$1:$B$616,0), MATCH(AE$32,'Mapping cadres'!$B$1:$Z$1,0))</f>
        <v>0</v>
      </c>
      <c r="AF292" s="226">
        <f>INDEX('Uganda workforce data - raw'!$A$4:$F$619,MATCH($B292, 'Uganda workforce data - raw'!$B$4:$B$619,0), MATCH("Filled Female",'Uganda workforce data - raw'!$A$4:$F$4,0))*INDEX('Mapping cadres'!$B$1:$Z$616,MATCH($B292, 'Mapping cadres'!$B$1:$B$616,0), MATCH(AF$32,'Mapping cadres'!$B$1:$Z$1,0))</f>
        <v>0</v>
      </c>
      <c r="AG292" s="226">
        <f>INDEX('Uganda workforce data - raw'!$A$4:$F$619,MATCH($B292, 'Uganda workforce data - raw'!$B$4:$B$619,0), MATCH("Filled Female",'Uganda workforce data - raw'!$A$4:$F$4,0))*INDEX('Mapping cadres'!$B$1:$Z$616,MATCH($B292, 'Mapping cadres'!$B$1:$B$616,0), MATCH(AG$32,'Mapping cadres'!$B$1:$Z$1,0))</f>
        <v>0</v>
      </c>
      <c r="AH292" s="226">
        <f>INDEX('Uganda workforce data - raw'!$A$4:$F$619,MATCH($B292, 'Uganda workforce data - raw'!$B$4:$B$619,0), MATCH("Filled Female",'Uganda workforce data - raw'!$A$4:$F$4,0))*INDEX('Mapping cadres'!$B$1:$Z$616,MATCH($B292, 'Mapping cadres'!$B$1:$B$616,0), MATCH(AH$32,'Mapping cadres'!$B$1:$Z$1,0))</f>
        <v>0</v>
      </c>
      <c r="AI292" s="226">
        <f>INDEX('Uganda workforce data - raw'!$A$4:$F$619,MATCH($B292, 'Uganda workforce data - raw'!$B$4:$B$619,0), MATCH("Filled Female",'Uganda workforce data - raw'!$A$4:$F$4,0))*INDEX('Mapping cadres'!$B$1:$Z$616,MATCH($B292, 'Mapping cadres'!$B$1:$B$616,0), MATCH(AI$32,'Mapping cadres'!$B$1:$Z$1,0))</f>
        <v>0</v>
      </c>
      <c r="AJ292" s="226">
        <f>INDEX('Uganda workforce data - raw'!$A$4:$F$619,MATCH($B292, 'Uganda workforce data - raw'!$B$4:$B$619,0), MATCH("Filled Female",'Uganda workforce data - raw'!$A$4:$F$4,0))*INDEX('Mapping cadres'!$B$1:$Z$616,MATCH($B292, 'Mapping cadres'!$B$1:$B$616,0), MATCH(AJ$32,'Mapping cadres'!$B$1:$Z$1,0))</f>
        <v>0</v>
      </c>
      <c r="AK292" s="226">
        <f>INDEX('Uganda workforce data - raw'!$A$4:$F$619,MATCH($B292, 'Uganda workforce data - raw'!$B$4:$B$619,0), MATCH("Filled Female",'Uganda workforce data - raw'!$A$4:$F$4,0))*INDEX('Mapping cadres'!$B$1:$Z$616,MATCH($B292, 'Mapping cadres'!$B$1:$B$616,0), MATCH(AK$32,'Mapping cadres'!$B$1:$Z$1,0))</f>
        <v>0</v>
      </c>
      <c r="AL292" s="226">
        <f>INDEX('Uganda workforce data - raw'!$A$4:$F$619,MATCH($B292, 'Uganda workforce data - raw'!$B$4:$B$619,0), MATCH("Filled Female",'Uganda workforce data - raw'!$A$4:$F$4,0))*INDEX('Mapping cadres'!$B$1:$Z$616,MATCH($B292, 'Mapping cadres'!$B$1:$B$616,0), MATCH(AL$32,'Mapping cadres'!$B$1:$Z$1,0))</f>
        <v>0</v>
      </c>
      <c r="AM292" s="226">
        <f>INDEX('Uganda workforce data - raw'!$A$4:$F$619,MATCH($B292, 'Uganda workforce data - raw'!$B$4:$B$619,0), MATCH("Filled Female",'Uganda workforce data - raw'!$A$4:$F$4,0))*INDEX('Mapping cadres'!$B$1:$Z$616,MATCH($B292, 'Mapping cadres'!$B$1:$B$616,0), MATCH(AM$32,'Mapping cadres'!$B$1:$Z$1,0))</f>
        <v>0</v>
      </c>
      <c r="AN292" s="226">
        <f>INDEX('Uganda workforce data - raw'!$A$4:$F$619,MATCH($B292, 'Uganda workforce data - raw'!$B$4:$B$619,0), MATCH("Filled Female",'Uganda workforce data - raw'!$A$4:$F$4,0))*INDEX('Mapping cadres'!$B$1:$Z$616,MATCH($B292, 'Mapping cadres'!$B$1:$B$616,0), MATCH(AN$32,'Mapping cadres'!$B$1:$Z$1,0))</f>
        <v>0</v>
      </c>
      <c r="AO292" s="226">
        <f>INDEX('Uganda workforce data - raw'!$A$4:$F$619,MATCH($B292, 'Uganda workforce data - raw'!$B$4:$B$619,0), MATCH("Filled Female",'Uganda workforce data - raw'!$A$4:$F$4,0))*INDEX('Mapping cadres'!$B$1:$Z$616,MATCH($B292, 'Mapping cadres'!$B$1:$B$616,0), MATCH(AO$32,'Mapping cadres'!$B$1:$Z$1,0))</f>
        <v>0</v>
      </c>
      <c r="AP292" s="226">
        <f>INDEX('Uganda workforce data - raw'!$A$4:$F$619,MATCH($B292, 'Uganda workforce data - raw'!$B$4:$B$619,0), MATCH("Filled Female",'Uganda workforce data - raw'!$A$4:$F$4,0))*INDEX('Mapping cadres'!$B$1:$Z$616,MATCH($B292, 'Mapping cadres'!$B$1:$B$616,0), MATCH(AP$32,'Mapping cadres'!$B$1:$Z$1,0))</f>
        <v>0</v>
      </c>
      <c r="AQ292" s="226">
        <f>INDEX('Uganda workforce data - raw'!$A$4:$F$619,MATCH($B292, 'Uganda workforce data - raw'!$B$4:$B$619,0), MATCH("Filled Female",'Uganda workforce data - raw'!$A$4:$F$4,0))*INDEX('Mapping cadres'!$B$1:$Z$616,MATCH($B292, 'Mapping cadres'!$B$1:$B$616,0), MATCH(AQ$32,'Mapping cadres'!$B$1:$Z$1,0))</f>
        <v>0</v>
      </c>
      <c r="AR292" s="226">
        <f>INDEX('Uganda workforce data - raw'!$A$4:$F$619,MATCH($B292, 'Uganda workforce data - raw'!$B$4:$B$619,0), MATCH("Filled Female",'Uganda workforce data - raw'!$A$4:$F$4,0))*INDEX('Mapping cadres'!$B$1:$Z$616,MATCH($B292, 'Mapping cadres'!$B$1:$B$616,0), MATCH(AR$32,'Mapping cadres'!$B$1:$Z$1,0))</f>
        <v>0</v>
      </c>
      <c r="AS292" s="226">
        <f>INDEX('Uganda workforce data - raw'!$A$4:$F$619,MATCH($B292, 'Uganda workforce data - raw'!$B$4:$B$619,0), MATCH("Filled Female",'Uganda workforce data - raw'!$A$4:$F$4,0))*INDEX('Mapping cadres'!$B$1:$Z$616,MATCH($B292, 'Mapping cadres'!$B$1:$B$616,0), MATCH(AS$32,'Mapping cadres'!$B$1:$Z$1,0))</f>
        <v>0</v>
      </c>
      <c r="AT292" s="226">
        <f>INDEX('Uganda workforce data - raw'!$A$4:$F$619,MATCH($B292, 'Uganda workforce data - raw'!$B$4:$B$619,0), MATCH("Filled Female",'Uganda workforce data - raw'!$A$4:$F$4,0))*INDEX('Mapping cadres'!$B$1:$Z$616,MATCH($B292, 'Mapping cadres'!$B$1:$B$616,0), MATCH(AT$32,'Mapping cadres'!$B$1:$Z$1,0))</f>
        <v>0</v>
      </c>
      <c r="AU292" s="226">
        <f>INDEX('Uganda workforce data - raw'!$A$4:$F$619,MATCH($B292, 'Uganda workforce data - raw'!$B$4:$B$619,0), MATCH("Filled Female",'Uganda workforce data - raw'!$A$4:$F$4,0))*INDEX('Mapping cadres'!$B$1:$Z$616,MATCH($B292, 'Mapping cadres'!$B$1:$B$616,0), MATCH(AU$32,'Mapping cadres'!$B$1:$Z$1,0))</f>
        <v>0</v>
      </c>
      <c r="AV292" s="226">
        <f>INDEX('Uganda workforce data - raw'!$A$4:$F$619,MATCH($B292, 'Uganda workforce data - raw'!$B$4:$B$619,0), MATCH("Filled Female",'Uganda workforce data - raw'!$A$4:$F$4,0))*INDEX('Mapping cadres'!$B$1:$Z$616,MATCH($B292, 'Mapping cadres'!$B$1:$B$616,0), MATCH(AV$32,'Mapping cadres'!$B$1:$Z$1,0))</f>
        <v>0</v>
      </c>
      <c r="AW292" s="226">
        <f>INDEX('Uganda workforce data - raw'!$A$4:$F$619,MATCH($B292, 'Uganda workforce data - raw'!$B$4:$B$619,0), MATCH("Filled Female",'Uganda workforce data - raw'!$A$4:$F$4,0))*INDEX('Mapping cadres'!$B$1:$Z$616,MATCH($B292, 'Mapping cadres'!$B$1:$B$616,0), MATCH(AW$32,'Mapping cadres'!$B$1:$Z$1,0))</f>
        <v>0</v>
      </c>
      <c r="AX292" s="226">
        <f>INDEX('Uganda workforce data - raw'!$A$4:$F$619,MATCH($B292, 'Uganda workforce data - raw'!$B$4:$B$619,0), MATCH("Filled Female",'Uganda workforce data - raw'!$A$4:$F$4,0))*INDEX('Mapping cadres'!$B$1:$Z$616,MATCH($B292, 'Mapping cadres'!$B$1:$B$616,0), MATCH(AX$32,'Mapping cadres'!$B$1:$Z$1,0))</f>
        <v>0</v>
      </c>
      <c r="AY292" s="226">
        <f t="shared" si="101"/>
        <v>0</v>
      </c>
      <c r="AZ292" s="226">
        <f t="shared" si="102"/>
        <v>0</v>
      </c>
      <c r="BA292" s="226">
        <f t="shared" si="103"/>
        <v>0</v>
      </c>
      <c r="BB292" s="226">
        <f t="shared" si="104"/>
        <v>0</v>
      </c>
      <c r="BC292" s="226">
        <f t="shared" si="105"/>
        <v>0</v>
      </c>
      <c r="BD292" s="226">
        <f t="shared" si="106"/>
        <v>0</v>
      </c>
      <c r="BE292" s="226">
        <f t="shared" si="107"/>
        <v>2</v>
      </c>
      <c r="BF292" s="226">
        <f t="shared" si="108"/>
        <v>0</v>
      </c>
      <c r="BG292" s="226">
        <f t="shared" si="109"/>
        <v>0</v>
      </c>
      <c r="BH292" s="226">
        <f t="shared" si="110"/>
        <v>0</v>
      </c>
      <c r="BI292" s="226">
        <f t="shared" si="111"/>
        <v>0</v>
      </c>
      <c r="BJ292" s="226">
        <f t="shared" si="112"/>
        <v>0</v>
      </c>
      <c r="BK292" s="226">
        <f t="shared" si="113"/>
        <v>0</v>
      </c>
      <c r="BL292" s="226">
        <f t="shared" si="114"/>
        <v>0</v>
      </c>
      <c r="BM292" s="226">
        <f t="shared" si="115"/>
        <v>0</v>
      </c>
      <c r="BN292" s="226">
        <f t="shared" si="116"/>
        <v>0</v>
      </c>
      <c r="BO292" s="226">
        <f t="shared" si="117"/>
        <v>0</v>
      </c>
      <c r="BP292" s="226">
        <f t="shared" si="118"/>
        <v>0</v>
      </c>
      <c r="BQ292" s="226">
        <f t="shared" si="119"/>
        <v>0</v>
      </c>
      <c r="BR292" s="226">
        <f t="shared" si="120"/>
        <v>0</v>
      </c>
      <c r="BS292" s="226">
        <f t="shared" si="121"/>
        <v>0</v>
      </c>
      <c r="BT292" s="226">
        <f t="shared" si="122"/>
        <v>0</v>
      </c>
      <c r="BU292" s="226">
        <f t="shared" si="123"/>
        <v>0</v>
      </c>
      <c r="BV292" s="226">
        <f t="shared" si="124"/>
        <v>0</v>
      </c>
    </row>
    <row r="293" spans="1:74">
      <c r="A293" s="226">
        <v>261</v>
      </c>
      <c r="B293" s="226" t="s">
        <v>1564</v>
      </c>
      <c r="C293" s="226">
        <f>INDEX('Uganda workforce data - raw'!$A$4:$F$619,MATCH($B293, 'Uganda workforce data - raw'!$B$4:$B$619,0), MATCH("Filled Male",'Uganda workforce data - raw'!$A$4:$F$4,0))*INDEX('Mapping cadres'!$B$1:$Z$616,MATCH($B293, 'Mapping cadres'!$B$1:$B$616,0), MATCH(C$32,'Mapping cadres'!$B$1:$Z$1,0))</f>
        <v>0</v>
      </c>
      <c r="D293" s="226">
        <f>INDEX('Uganda workforce data - raw'!$A$4:$F$619,MATCH($B293, 'Uganda workforce data - raw'!$B$4:$B$619,0), MATCH("Filled Male",'Uganda workforce data - raw'!$A$4:$F$4,0))*INDEX('Mapping cadres'!$B$1:$Z$616,MATCH($B293, 'Mapping cadres'!$B$1:$B$616,0), MATCH(D$32,'Mapping cadres'!$B$1:$Z$1,0))</f>
        <v>0</v>
      </c>
      <c r="E293" s="226">
        <f>INDEX('Uganda workforce data - raw'!$A$4:$F$619,MATCH($B293, 'Uganda workforce data - raw'!$B$4:$B$619,0), MATCH("Filled Male",'Uganda workforce data - raw'!$A$4:$F$4,0))*INDEX('Mapping cadres'!$B$1:$Z$616,MATCH($B293, 'Mapping cadres'!$B$1:$B$616,0), MATCH(E$32,'Mapping cadres'!$B$1:$Z$1,0))</f>
        <v>0</v>
      </c>
      <c r="F293" s="226">
        <f>INDEX('Uganda workforce data - raw'!$A$4:$F$619,MATCH($B293, 'Uganda workforce data - raw'!$B$4:$B$619,0), MATCH("Filled Male",'Uganda workforce data - raw'!$A$4:$F$4,0))*INDEX('Mapping cadres'!$B$1:$Z$616,MATCH($B293, 'Mapping cadres'!$B$1:$B$616,0), MATCH(F$32,'Mapping cadres'!$B$1:$Z$1,0))</f>
        <v>0</v>
      </c>
      <c r="G293" s="226">
        <f>INDEX('Uganda workforce data - raw'!$A$4:$F$619,MATCH($B293, 'Uganda workforce data - raw'!$B$4:$B$619,0), MATCH("Filled Male",'Uganda workforce data - raw'!$A$4:$F$4,0))*INDEX('Mapping cadres'!$B$1:$Z$616,MATCH($B293, 'Mapping cadres'!$B$1:$B$616,0), MATCH(G$32,'Mapping cadres'!$B$1:$Z$1,0))</f>
        <v>0</v>
      </c>
      <c r="H293" s="226">
        <f>INDEX('Uganda workforce data - raw'!$A$4:$F$619,MATCH($B293, 'Uganda workforce data - raw'!$B$4:$B$619,0), MATCH("Filled Male",'Uganda workforce data - raw'!$A$4:$F$4,0))*INDEX('Mapping cadres'!$B$1:$Z$616,MATCH($B293, 'Mapping cadres'!$B$1:$B$616,0), MATCH(H$32,'Mapping cadres'!$B$1:$Z$1,0))</f>
        <v>0</v>
      </c>
      <c r="I293" s="226">
        <f>INDEX('Uganda workforce data - raw'!$A$4:$F$619,MATCH($B293, 'Uganda workforce data - raw'!$B$4:$B$619,0), MATCH("Filled Male",'Uganda workforce data - raw'!$A$4:$F$4,0))*INDEX('Mapping cadres'!$B$1:$Z$616,MATCH($B293, 'Mapping cadres'!$B$1:$B$616,0), MATCH(I$32,'Mapping cadres'!$B$1:$Z$1,0))</f>
        <v>0</v>
      </c>
      <c r="J293" s="226">
        <f>INDEX('Uganda workforce data - raw'!$A$4:$F$619,MATCH($B293, 'Uganda workforce data - raw'!$B$4:$B$619,0), MATCH("Filled Male",'Uganda workforce data - raw'!$A$4:$F$4,0))*INDEX('Mapping cadres'!$B$1:$Z$616,MATCH($B293, 'Mapping cadres'!$B$1:$B$616,0), MATCH(J$32,'Mapping cadres'!$B$1:$Z$1,0))</f>
        <v>0</v>
      </c>
      <c r="K293" s="226">
        <f>INDEX('Uganda workforce data - raw'!$A$4:$F$619,MATCH($B293, 'Uganda workforce data - raw'!$B$4:$B$619,0), MATCH("Filled Male",'Uganda workforce data - raw'!$A$4:$F$4,0))*INDEX('Mapping cadres'!$B$1:$Z$616,MATCH($B293, 'Mapping cadres'!$B$1:$B$616,0), MATCH(K$32,'Mapping cadres'!$B$1:$Z$1,0))</f>
        <v>0</v>
      </c>
      <c r="L293" s="226">
        <f>INDEX('Uganda workforce data - raw'!$A$4:$F$619,MATCH($B293, 'Uganda workforce data - raw'!$B$4:$B$619,0), MATCH("Filled Male",'Uganda workforce data - raw'!$A$4:$F$4,0))*INDEX('Mapping cadres'!$B$1:$Z$616,MATCH($B293, 'Mapping cadres'!$B$1:$B$616,0), MATCH(L$32,'Mapping cadres'!$B$1:$Z$1,0))</f>
        <v>0</v>
      </c>
      <c r="M293" s="226">
        <f>INDEX('Uganda workforce data - raw'!$A$4:$F$619,MATCH($B293, 'Uganda workforce data - raw'!$B$4:$B$619,0), MATCH("Filled Male",'Uganda workforce data - raw'!$A$4:$F$4,0))*INDEX('Mapping cadres'!$B$1:$Z$616,MATCH($B293, 'Mapping cadres'!$B$1:$B$616,0), MATCH(M$32,'Mapping cadres'!$B$1:$Z$1,0))</f>
        <v>0</v>
      </c>
      <c r="N293" s="226">
        <f>INDEX('Uganda workforce data - raw'!$A$4:$F$619,MATCH($B293, 'Uganda workforce data - raw'!$B$4:$B$619,0), MATCH("Filled Male",'Uganda workforce data - raw'!$A$4:$F$4,0))*INDEX('Mapping cadres'!$B$1:$Z$616,MATCH($B293, 'Mapping cadres'!$B$1:$B$616,0), MATCH(N$32,'Mapping cadres'!$B$1:$Z$1,0))</f>
        <v>0</v>
      </c>
      <c r="O293" s="226">
        <f>INDEX('Uganda workforce data - raw'!$A$4:$F$619,MATCH($B293, 'Uganda workforce data - raw'!$B$4:$B$619,0), MATCH("Filled Male",'Uganda workforce data - raw'!$A$4:$F$4,0))*INDEX('Mapping cadres'!$B$1:$Z$616,MATCH($B293, 'Mapping cadres'!$B$1:$B$616,0), MATCH(O$32,'Mapping cadres'!$B$1:$Z$1,0))</f>
        <v>0</v>
      </c>
      <c r="P293" s="226">
        <f>INDEX('Uganda workforce data - raw'!$A$4:$F$619,MATCH($B293, 'Uganda workforce data - raw'!$B$4:$B$619,0), MATCH("Filled Male",'Uganda workforce data - raw'!$A$4:$F$4,0))*INDEX('Mapping cadres'!$B$1:$Z$616,MATCH($B293, 'Mapping cadres'!$B$1:$B$616,0), MATCH(P$32,'Mapping cadres'!$B$1:$Z$1,0))</f>
        <v>0</v>
      </c>
      <c r="Q293" s="226">
        <f>INDEX('Uganda workforce data - raw'!$A$4:$F$619,MATCH($B293, 'Uganda workforce data - raw'!$B$4:$B$619,0), MATCH("Filled Male",'Uganda workforce data - raw'!$A$4:$F$4,0))*INDEX('Mapping cadres'!$B$1:$Z$616,MATCH($B293, 'Mapping cadres'!$B$1:$B$616,0), MATCH(Q$32,'Mapping cadres'!$B$1:$Z$1,0))</f>
        <v>0</v>
      </c>
      <c r="R293" s="226">
        <f>INDEX('Uganda workforce data - raw'!$A$4:$F$619,MATCH($B293, 'Uganda workforce data - raw'!$B$4:$B$619,0), MATCH("Filled Male",'Uganda workforce data - raw'!$A$4:$F$4,0))*INDEX('Mapping cadres'!$B$1:$Z$616,MATCH($B293, 'Mapping cadres'!$B$1:$B$616,0), MATCH(R$32,'Mapping cadres'!$B$1:$Z$1,0))</f>
        <v>0</v>
      </c>
      <c r="S293" s="226">
        <f>INDEX('Uganda workforce data - raw'!$A$4:$F$619,MATCH($B293, 'Uganda workforce data - raw'!$B$4:$B$619,0), MATCH("Filled Male",'Uganda workforce data - raw'!$A$4:$F$4,0))*INDEX('Mapping cadres'!$B$1:$Z$616,MATCH($B293, 'Mapping cadres'!$B$1:$B$616,0), MATCH(S$32,'Mapping cadres'!$B$1:$Z$1,0))</f>
        <v>0</v>
      </c>
      <c r="T293" s="226">
        <f>INDEX('Uganda workforce data - raw'!$A$4:$F$619,MATCH($B293, 'Uganda workforce data - raw'!$B$4:$B$619,0), MATCH("Filled Male",'Uganda workforce data - raw'!$A$4:$F$4,0))*INDEX('Mapping cadres'!$B$1:$Z$616,MATCH($B293, 'Mapping cadres'!$B$1:$B$616,0), MATCH(T$32,'Mapping cadres'!$B$1:$Z$1,0))</f>
        <v>0</v>
      </c>
      <c r="U293" s="226">
        <f>INDEX('Uganda workforce data - raw'!$A$4:$F$619,MATCH($B293, 'Uganda workforce data - raw'!$B$4:$B$619,0), MATCH("Filled Male",'Uganda workforce data - raw'!$A$4:$F$4,0))*INDEX('Mapping cadres'!$B$1:$Z$616,MATCH($B293, 'Mapping cadres'!$B$1:$B$616,0), MATCH(U$32,'Mapping cadres'!$B$1:$Z$1,0))</f>
        <v>0</v>
      </c>
      <c r="V293" s="226">
        <f>INDEX('Uganda workforce data - raw'!$A$4:$F$619,MATCH($B293, 'Uganda workforce data - raw'!$B$4:$B$619,0), MATCH("Filled Male",'Uganda workforce data - raw'!$A$4:$F$4,0))*INDEX('Mapping cadres'!$B$1:$Z$616,MATCH($B293, 'Mapping cadres'!$B$1:$B$616,0), MATCH(V$32,'Mapping cadres'!$B$1:$Z$1,0))</f>
        <v>0</v>
      </c>
      <c r="W293" s="226">
        <f>INDEX('Uganda workforce data - raw'!$A$4:$F$619,MATCH($B293, 'Uganda workforce data - raw'!$B$4:$B$619,0), MATCH("Filled Male",'Uganda workforce data - raw'!$A$4:$F$4,0))*INDEX('Mapping cadres'!$B$1:$Z$616,MATCH($B293, 'Mapping cadres'!$B$1:$B$616,0), MATCH(W$32,'Mapping cadres'!$B$1:$Z$1,0))</f>
        <v>0</v>
      </c>
      <c r="X293" s="226">
        <f>INDEX('Uganda workforce data - raw'!$A$4:$F$619,MATCH($B293, 'Uganda workforce data - raw'!$B$4:$B$619,0), MATCH("Filled Male",'Uganda workforce data - raw'!$A$4:$F$4,0))*INDEX('Mapping cadres'!$B$1:$Z$616,MATCH($B293, 'Mapping cadres'!$B$1:$B$616,0), MATCH(X$32,'Mapping cadres'!$B$1:$Z$1,0))</f>
        <v>0</v>
      </c>
      <c r="Y293" s="226">
        <f>INDEX('Uganda workforce data - raw'!$A$4:$F$619,MATCH($B293, 'Uganda workforce data - raw'!$B$4:$B$619,0), MATCH("Filled Male",'Uganda workforce data - raw'!$A$4:$F$4,0))*INDEX('Mapping cadres'!$B$1:$Z$616,MATCH($B293, 'Mapping cadres'!$B$1:$B$616,0), MATCH(Y$32,'Mapping cadres'!$B$1:$Z$1,0))</f>
        <v>0</v>
      </c>
      <c r="Z293" s="226">
        <f>INDEX('Uganda workforce data - raw'!$A$4:$F$619,MATCH($B293, 'Uganda workforce data - raw'!$B$4:$B$619,0), MATCH("Filled Male",'Uganda workforce data - raw'!$A$4:$F$4,0))*INDEX('Mapping cadres'!$B$1:$Z$616,MATCH($B293, 'Mapping cadres'!$B$1:$B$616,0), MATCH(Z$32,'Mapping cadres'!$B$1:$Z$1,0))</f>
        <v>0</v>
      </c>
      <c r="AA293" s="226">
        <f>INDEX('Uganda workforce data - raw'!$A$4:$F$619,MATCH($B293, 'Uganda workforce data - raw'!$B$4:$B$619,0), MATCH("Filled Female",'Uganda workforce data - raw'!$A$4:$F$4,0))*INDEX('Mapping cadres'!$B$1:$Z$616,MATCH($B293, 'Mapping cadres'!$B$1:$B$616,0), MATCH(AA$32,'Mapping cadres'!$B$1:$Z$1,0))</f>
        <v>0</v>
      </c>
      <c r="AB293" s="226">
        <f>INDEX('Uganda workforce data - raw'!$A$4:$F$619,MATCH($B293, 'Uganda workforce data - raw'!$B$4:$B$619,0), MATCH("Filled Female",'Uganda workforce data - raw'!$A$4:$F$4,0))*INDEX('Mapping cadres'!$B$1:$Z$616,MATCH($B293, 'Mapping cadres'!$B$1:$B$616,0), MATCH(AB$32,'Mapping cadres'!$B$1:$Z$1,0))</f>
        <v>0</v>
      </c>
      <c r="AC293" s="226">
        <f>INDEX('Uganda workforce data - raw'!$A$4:$F$619,MATCH($B293, 'Uganda workforce data - raw'!$B$4:$B$619,0), MATCH("Filled Female",'Uganda workforce data - raw'!$A$4:$F$4,0))*INDEX('Mapping cadres'!$B$1:$Z$616,MATCH($B293, 'Mapping cadres'!$B$1:$B$616,0), MATCH(AC$32,'Mapping cadres'!$B$1:$Z$1,0))</f>
        <v>0</v>
      </c>
      <c r="AD293" s="226">
        <f>INDEX('Uganda workforce data - raw'!$A$4:$F$619,MATCH($B293, 'Uganda workforce data - raw'!$B$4:$B$619,0), MATCH("Filled Female",'Uganda workforce data - raw'!$A$4:$F$4,0))*INDEX('Mapping cadres'!$B$1:$Z$616,MATCH($B293, 'Mapping cadres'!$B$1:$B$616,0), MATCH(AD$32,'Mapping cadres'!$B$1:$Z$1,0))</f>
        <v>0</v>
      </c>
      <c r="AE293" s="226">
        <f>INDEX('Uganda workforce data - raw'!$A$4:$F$619,MATCH($B293, 'Uganda workforce data - raw'!$B$4:$B$619,0), MATCH("Filled Female",'Uganda workforce data - raw'!$A$4:$F$4,0))*INDEX('Mapping cadres'!$B$1:$Z$616,MATCH($B293, 'Mapping cadres'!$B$1:$B$616,0), MATCH(AE$32,'Mapping cadres'!$B$1:$Z$1,0))</f>
        <v>0</v>
      </c>
      <c r="AF293" s="226">
        <f>INDEX('Uganda workforce data - raw'!$A$4:$F$619,MATCH($B293, 'Uganda workforce data - raw'!$B$4:$B$619,0), MATCH("Filled Female",'Uganda workforce data - raw'!$A$4:$F$4,0))*INDEX('Mapping cadres'!$B$1:$Z$616,MATCH($B293, 'Mapping cadres'!$B$1:$B$616,0), MATCH(AF$32,'Mapping cadres'!$B$1:$Z$1,0))</f>
        <v>0</v>
      </c>
      <c r="AG293" s="226">
        <f>INDEX('Uganda workforce data - raw'!$A$4:$F$619,MATCH($B293, 'Uganda workforce data - raw'!$B$4:$B$619,0), MATCH("Filled Female",'Uganda workforce data - raw'!$A$4:$F$4,0))*INDEX('Mapping cadres'!$B$1:$Z$616,MATCH($B293, 'Mapping cadres'!$B$1:$B$616,0), MATCH(AG$32,'Mapping cadres'!$B$1:$Z$1,0))</f>
        <v>1</v>
      </c>
      <c r="AH293" s="226">
        <f>INDEX('Uganda workforce data - raw'!$A$4:$F$619,MATCH($B293, 'Uganda workforce data - raw'!$B$4:$B$619,0), MATCH("Filled Female",'Uganda workforce data - raw'!$A$4:$F$4,0))*INDEX('Mapping cadres'!$B$1:$Z$616,MATCH($B293, 'Mapping cadres'!$B$1:$B$616,0), MATCH(AH$32,'Mapping cadres'!$B$1:$Z$1,0))</f>
        <v>0</v>
      </c>
      <c r="AI293" s="226">
        <f>INDEX('Uganda workforce data - raw'!$A$4:$F$619,MATCH($B293, 'Uganda workforce data - raw'!$B$4:$B$619,0), MATCH("Filled Female",'Uganda workforce data - raw'!$A$4:$F$4,0))*INDEX('Mapping cadres'!$B$1:$Z$616,MATCH($B293, 'Mapping cadres'!$B$1:$B$616,0), MATCH(AI$32,'Mapping cadres'!$B$1:$Z$1,0))</f>
        <v>0</v>
      </c>
      <c r="AJ293" s="226">
        <f>INDEX('Uganda workforce data - raw'!$A$4:$F$619,MATCH($B293, 'Uganda workforce data - raw'!$B$4:$B$619,0), MATCH("Filled Female",'Uganda workforce data - raw'!$A$4:$F$4,0))*INDEX('Mapping cadres'!$B$1:$Z$616,MATCH($B293, 'Mapping cadres'!$B$1:$B$616,0), MATCH(AJ$32,'Mapping cadres'!$B$1:$Z$1,0))</f>
        <v>0</v>
      </c>
      <c r="AK293" s="226">
        <f>INDEX('Uganda workforce data - raw'!$A$4:$F$619,MATCH($B293, 'Uganda workforce data - raw'!$B$4:$B$619,0), MATCH("Filled Female",'Uganda workforce data - raw'!$A$4:$F$4,0))*INDEX('Mapping cadres'!$B$1:$Z$616,MATCH($B293, 'Mapping cadres'!$B$1:$B$616,0), MATCH(AK$32,'Mapping cadres'!$B$1:$Z$1,0))</f>
        <v>0</v>
      </c>
      <c r="AL293" s="226">
        <f>INDEX('Uganda workforce data - raw'!$A$4:$F$619,MATCH($B293, 'Uganda workforce data - raw'!$B$4:$B$619,0), MATCH("Filled Female",'Uganda workforce data - raw'!$A$4:$F$4,0))*INDEX('Mapping cadres'!$B$1:$Z$616,MATCH($B293, 'Mapping cadres'!$B$1:$B$616,0), MATCH(AL$32,'Mapping cadres'!$B$1:$Z$1,0))</f>
        <v>0</v>
      </c>
      <c r="AM293" s="226">
        <f>INDEX('Uganda workforce data - raw'!$A$4:$F$619,MATCH($B293, 'Uganda workforce data - raw'!$B$4:$B$619,0), MATCH("Filled Female",'Uganda workforce data - raw'!$A$4:$F$4,0))*INDEX('Mapping cadres'!$B$1:$Z$616,MATCH($B293, 'Mapping cadres'!$B$1:$B$616,0), MATCH(AM$32,'Mapping cadres'!$B$1:$Z$1,0))</f>
        <v>0</v>
      </c>
      <c r="AN293" s="226">
        <f>INDEX('Uganda workforce data - raw'!$A$4:$F$619,MATCH($B293, 'Uganda workforce data - raw'!$B$4:$B$619,0), MATCH("Filled Female",'Uganda workforce data - raw'!$A$4:$F$4,0))*INDEX('Mapping cadres'!$B$1:$Z$616,MATCH($B293, 'Mapping cadres'!$B$1:$B$616,0), MATCH(AN$32,'Mapping cadres'!$B$1:$Z$1,0))</f>
        <v>0</v>
      </c>
      <c r="AO293" s="226">
        <f>INDEX('Uganda workforce data - raw'!$A$4:$F$619,MATCH($B293, 'Uganda workforce data - raw'!$B$4:$B$619,0), MATCH("Filled Female",'Uganda workforce data - raw'!$A$4:$F$4,0))*INDEX('Mapping cadres'!$B$1:$Z$616,MATCH($B293, 'Mapping cadres'!$B$1:$B$616,0), MATCH(AO$32,'Mapping cadres'!$B$1:$Z$1,0))</f>
        <v>0</v>
      </c>
      <c r="AP293" s="226">
        <f>INDEX('Uganda workforce data - raw'!$A$4:$F$619,MATCH($B293, 'Uganda workforce data - raw'!$B$4:$B$619,0), MATCH("Filled Female",'Uganda workforce data - raw'!$A$4:$F$4,0))*INDEX('Mapping cadres'!$B$1:$Z$616,MATCH($B293, 'Mapping cadres'!$B$1:$B$616,0), MATCH(AP$32,'Mapping cadres'!$B$1:$Z$1,0))</f>
        <v>0</v>
      </c>
      <c r="AQ293" s="226">
        <f>INDEX('Uganda workforce data - raw'!$A$4:$F$619,MATCH($B293, 'Uganda workforce data - raw'!$B$4:$B$619,0), MATCH("Filled Female",'Uganda workforce data - raw'!$A$4:$F$4,0))*INDEX('Mapping cadres'!$B$1:$Z$616,MATCH($B293, 'Mapping cadres'!$B$1:$B$616,0), MATCH(AQ$32,'Mapping cadres'!$B$1:$Z$1,0))</f>
        <v>0</v>
      </c>
      <c r="AR293" s="226">
        <f>INDEX('Uganda workforce data - raw'!$A$4:$F$619,MATCH($B293, 'Uganda workforce data - raw'!$B$4:$B$619,0), MATCH("Filled Female",'Uganda workforce data - raw'!$A$4:$F$4,0))*INDEX('Mapping cadres'!$B$1:$Z$616,MATCH($B293, 'Mapping cadres'!$B$1:$B$616,0), MATCH(AR$32,'Mapping cadres'!$B$1:$Z$1,0))</f>
        <v>0</v>
      </c>
      <c r="AS293" s="226">
        <f>INDEX('Uganda workforce data - raw'!$A$4:$F$619,MATCH($B293, 'Uganda workforce data - raw'!$B$4:$B$619,0), MATCH("Filled Female",'Uganda workforce data - raw'!$A$4:$F$4,0))*INDEX('Mapping cadres'!$B$1:$Z$616,MATCH($B293, 'Mapping cadres'!$B$1:$B$616,0), MATCH(AS$32,'Mapping cadres'!$B$1:$Z$1,0))</f>
        <v>0</v>
      </c>
      <c r="AT293" s="226">
        <f>INDEX('Uganda workforce data - raw'!$A$4:$F$619,MATCH($B293, 'Uganda workforce data - raw'!$B$4:$B$619,0), MATCH("Filled Female",'Uganda workforce data - raw'!$A$4:$F$4,0))*INDEX('Mapping cadres'!$B$1:$Z$616,MATCH($B293, 'Mapping cadres'!$B$1:$B$616,0), MATCH(AT$32,'Mapping cadres'!$B$1:$Z$1,0))</f>
        <v>0</v>
      </c>
      <c r="AU293" s="226">
        <f>INDEX('Uganda workforce data - raw'!$A$4:$F$619,MATCH($B293, 'Uganda workforce data - raw'!$B$4:$B$619,0), MATCH("Filled Female",'Uganda workforce data - raw'!$A$4:$F$4,0))*INDEX('Mapping cadres'!$B$1:$Z$616,MATCH($B293, 'Mapping cadres'!$B$1:$B$616,0), MATCH(AU$32,'Mapping cadres'!$B$1:$Z$1,0))</f>
        <v>0</v>
      </c>
      <c r="AV293" s="226">
        <f>INDEX('Uganda workforce data - raw'!$A$4:$F$619,MATCH($B293, 'Uganda workforce data - raw'!$B$4:$B$619,0), MATCH("Filled Female",'Uganda workforce data - raw'!$A$4:$F$4,0))*INDEX('Mapping cadres'!$B$1:$Z$616,MATCH($B293, 'Mapping cadres'!$B$1:$B$616,0), MATCH(AV$32,'Mapping cadres'!$B$1:$Z$1,0))</f>
        <v>0</v>
      </c>
      <c r="AW293" s="226">
        <f>INDEX('Uganda workforce data - raw'!$A$4:$F$619,MATCH($B293, 'Uganda workforce data - raw'!$B$4:$B$619,0), MATCH("Filled Female",'Uganda workforce data - raw'!$A$4:$F$4,0))*INDEX('Mapping cadres'!$B$1:$Z$616,MATCH($B293, 'Mapping cadres'!$B$1:$B$616,0), MATCH(AW$32,'Mapping cadres'!$B$1:$Z$1,0))</f>
        <v>0</v>
      </c>
      <c r="AX293" s="226">
        <f>INDEX('Uganda workforce data - raw'!$A$4:$F$619,MATCH($B293, 'Uganda workforce data - raw'!$B$4:$B$619,0), MATCH("Filled Female",'Uganda workforce data - raw'!$A$4:$F$4,0))*INDEX('Mapping cadres'!$B$1:$Z$616,MATCH($B293, 'Mapping cadres'!$B$1:$B$616,0), MATCH(AX$32,'Mapping cadres'!$B$1:$Z$1,0))</f>
        <v>0</v>
      </c>
      <c r="AY293" s="226">
        <f t="shared" si="101"/>
        <v>0</v>
      </c>
      <c r="AZ293" s="226">
        <f t="shared" si="102"/>
        <v>0</v>
      </c>
      <c r="BA293" s="226">
        <f t="shared" si="103"/>
        <v>0</v>
      </c>
      <c r="BB293" s="226">
        <f t="shared" si="104"/>
        <v>0</v>
      </c>
      <c r="BC293" s="226">
        <f t="shared" si="105"/>
        <v>0</v>
      </c>
      <c r="BD293" s="226">
        <f t="shared" si="106"/>
        <v>0</v>
      </c>
      <c r="BE293" s="226">
        <f t="shared" si="107"/>
        <v>1</v>
      </c>
      <c r="BF293" s="226">
        <f t="shared" si="108"/>
        <v>0</v>
      </c>
      <c r="BG293" s="226">
        <f t="shared" si="109"/>
        <v>0</v>
      </c>
      <c r="BH293" s="226">
        <f t="shared" si="110"/>
        <v>0</v>
      </c>
      <c r="BI293" s="226">
        <f t="shared" si="111"/>
        <v>0</v>
      </c>
      <c r="BJ293" s="226">
        <f t="shared" si="112"/>
        <v>0</v>
      </c>
      <c r="BK293" s="226">
        <f t="shared" si="113"/>
        <v>0</v>
      </c>
      <c r="BL293" s="226">
        <f t="shared" si="114"/>
        <v>0</v>
      </c>
      <c r="BM293" s="226">
        <f t="shared" si="115"/>
        <v>0</v>
      </c>
      <c r="BN293" s="226">
        <f t="shared" si="116"/>
        <v>0</v>
      </c>
      <c r="BO293" s="226">
        <f t="shared" si="117"/>
        <v>0</v>
      </c>
      <c r="BP293" s="226">
        <f t="shared" si="118"/>
        <v>0</v>
      </c>
      <c r="BQ293" s="226">
        <f t="shared" si="119"/>
        <v>0</v>
      </c>
      <c r="BR293" s="226">
        <f t="shared" si="120"/>
        <v>0</v>
      </c>
      <c r="BS293" s="226">
        <f t="shared" si="121"/>
        <v>0</v>
      </c>
      <c r="BT293" s="226">
        <f t="shared" si="122"/>
        <v>0</v>
      </c>
      <c r="BU293" s="226">
        <f t="shared" si="123"/>
        <v>0</v>
      </c>
      <c r="BV293" s="226">
        <f t="shared" si="124"/>
        <v>0</v>
      </c>
    </row>
    <row r="294" spans="1:74">
      <c r="A294" s="226">
        <v>262</v>
      </c>
      <c r="B294" s="226" t="s">
        <v>1565</v>
      </c>
      <c r="C294" s="226">
        <f>INDEX('Uganda workforce data - raw'!$A$4:$F$619,MATCH($B294, 'Uganda workforce data - raw'!$B$4:$B$619,0), MATCH("Filled Male",'Uganda workforce data - raw'!$A$4:$F$4,0))*INDEX('Mapping cadres'!$B$1:$Z$616,MATCH($B294, 'Mapping cadres'!$B$1:$B$616,0), MATCH(C$32,'Mapping cadres'!$B$1:$Z$1,0))</f>
        <v>0</v>
      </c>
      <c r="D294" s="226">
        <f>INDEX('Uganda workforce data - raw'!$A$4:$F$619,MATCH($B294, 'Uganda workforce data - raw'!$B$4:$B$619,0), MATCH("Filled Male",'Uganda workforce data - raw'!$A$4:$F$4,0))*INDEX('Mapping cadres'!$B$1:$Z$616,MATCH($B294, 'Mapping cadres'!$B$1:$B$616,0), MATCH(D$32,'Mapping cadres'!$B$1:$Z$1,0))</f>
        <v>0</v>
      </c>
      <c r="E294" s="226">
        <f>INDEX('Uganda workforce data - raw'!$A$4:$F$619,MATCH($B294, 'Uganda workforce data - raw'!$B$4:$B$619,0), MATCH("Filled Male",'Uganda workforce data - raw'!$A$4:$F$4,0))*INDEX('Mapping cadres'!$B$1:$Z$616,MATCH($B294, 'Mapping cadres'!$B$1:$B$616,0), MATCH(E$32,'Mapping cadres'!$B$1:$Z$1,0))</f>
        <v>0</v>
      </c>
      <c r="F294" s="226">
        <f>INDEX('Uganda workforce data - raw'!$A$4:$F$619,MATCH($B294, 'Uganda workforce data - raw'!$B$4:$B$619,0), MATCH("Filled Male",'Uganda workforce data - raw'!$A$4:$F$4,0))*INDEX('Mapping cadres'!$B$1:$Z$616,MATCH($B294, 'Mapping cadres'!$B$1:$B$616,0), MATCH(F$32,'Mapping cadres'!$B$1:$Z$1,0))</f>
        <v>0</v>
      </c>
      <c r="G294" s="226">
        <f>INDEX('Uganda workforce data - raw'!$A$4:$F$619,MATCH($B294, 'Uganda workforce data - raw'!$B$4:$B$619,0), MATCH("Filled Male",'Uganda workforce data - raw'!$A$4:$F$4,0))*INDEX('Mapping cadres'!$B$1:$Z$616,MATCH($B294, 'Mapping cadres'!$B$1:$B$616,0), MATCH(G$32,'Mapping cadres'!$B$1:$Z$1,0))</f>
        <v>0</v>
      </c>
      <c r="H294" s="226">
        <f>INDEX('Uganda workforce data - raw'!$A$4:$F$619,MATCH($B294, 'Uganda workforce data - raw'!$B$4:$B$619,0), MATCH("Filled Male",'Uganda workforce data - raw'!$A$4:$F$4,0))*INDEX('Mapping cadres'!$B$1:$Z$616,MATCH($B294, 'Mapping cadres'!$B$1:$B$616,0), MATCH(H$32,'Mapping cadres'!$B$1:$Z$1,0))</f>
        <v>0</v>
      </c>
      <c r="I294" s="226">
        <f>INDEX('Uganda workforce data - raw'!$A$4:$F$619,MATCH($B294, 'Uganda workforce data - raw'!$B$4:$B$619,0), MATCH("Filled Male",'Uganda workforce data - raw'!$A$4:$F$4,0))*INDEX('Mapping cadres'!$B$1:$Z$616,MATCH($B294, 'Mapping cadres'!$B$1:$B$616,0), MATCH(I$32,'Mapping cadres'!$B$1:$Z$1,0))</f>
        <v>2</v>
      </c>
      <c r="J294" s="226">
        <f>INDEX('Uganda workforce data - raw'!$A$4:$F$619,MATCH($B294, 'Uganda workforce data - raw'!$B$4:$B$619,0), MATCH("Filled Male",'Uganda workforce data - raw'!$A$4:$F$4,0))*INDEX('Mapping cadres'!$B$1:$Z$616,MATCH($B294, 'Mapping cadres'!$B$1:$B$616,0), MATCH(J$32,'Mapping cadres'!$B$1:$Z$1,0))</f>
        <v>0</v>
      </c>
      <c r="K294" s="226">
        <f>INDEX('Uganda workforce data - raw'!$A$4:$F$619,MATCH($B294, 'Uganda workforce data - raw'!$B$4:$B$619,0), MATCH("Filled Male",'Uganda workforce data - raw'!$A$4:$F$4,0))*INDEX('Mapping cadres'!$B$1:$Z$616,MATCH($B294, 'Mapping cadres'!$B$1:$B$616,0), MATCH(K$32,'Mapping cadres'!$B$1:$Z$1,0))</f>
        <v>0</v>
      </c>
      <c r="L294" s="226">
        <f>INDEX('Uganda workforce data - raw'!$A$4:$F$619,MATCH($B294, 'Uganda workforce data - raw'!$B$4:$B$619,0), MATCH("Filled Male",'Uganda workforce data - raw'!$A$4:$F$4,0))*INDEX('Mapping cadres'!$B$1:$Z$616,MATCH($B294, 'Mapping cadres'!$B$1:$B$616,0), MATCH(L$32,'Mapping cadres'!$B$1:$Z$1,0))</f>
        <v>0</v>
      </c>
      <c r="M294" s="226">
        <f>INDEX('Uganda workforce data - raw'!$A$4:$F$619,MATCH($B294, 'Uganda workforce data - raw'!$B$4:$B$619,0), MATCH("Filled Male",'Uganda workforce data - raw'!$A$4:$F$4,0))*INDEX('Mapping cadres'!$B$1:$Z$616,MATCH($B294, 'Mapping cadres'!$B$1:$B$616,0), MATCH(M$32,'Mapping cadres'!$B$1:$Z$1,0))</f>
        <v>0</v>
      </c>
      <c r="N294" s="226">
        <f>INDEX('Uganda workforce data - raw'!$A$4:$F$619,MATCH($B294, 'Uganda workforce data - raw'!$B$4:$B$619,0), MATCH("Filled Male",'Uganda workforce data - raw'!$A$4:$F$4,0))*INDEX('Mapping cadres'!$B$1:$Z$616,MATCH($B294, 'Mapping cadres'!$B$1:$B$616,0), MATCH(N$32,'Mapping cadres'!$B$1:$Z$1,0))</f>
        <v>0</v>
      </c>
      <c r="O294" s="226">
        <f>INDEX('Uganda workforce data - raw'!$A$4:$F$619,MATCH($B294, 'Uganda workforce data - raw'!$B$4:$B$619,0), MATCH("Filled Male",'Uganda workforce data - raw'!$A$4:$F$4,0))*INDEX('Mapping cadres'!$B$1:$Z$616,MATCH($B294, 'Mapping cadres'!$B$1:$B$616,0), MATCH(O$32,'Mapping cadres'!$B$1:$Z$1,0))</f>
        <v>0</v>
      </c>
      <c r="P294" s="226">
        <f>INDEX('Uganda workforce data - raw'!$A$4:$F$619,MATCH($B294, 'Uganda workforce data - raw'!$B$4:$B$619,0), MATCH("Filled Male",'Uganda workforce data - raw'!$A$4:$F$4,0))*INDEX('Mapping cadres'!$B$1:$Z$616,MATCH($B294, 'Mapping cadres'!$B$1:$B$616,0), MATCH(P$32,'Mapping cadres'!$B$1:$Z$1,0))</f>
        <v>0</v>
      </c>
      <c r="Q294" s="226">
        <f>INDEX('Uganda workforce data - raw'!$A$4:$F$619,MATCH($B294, 'Uganda workforce data - raw'!$B$4:$B$619,0), MATCH("Filled Male",'Uganda workforce data - raw'!$A$4:$F$4,0))*INDEX('Mapping cadres'!$B$1:$Z$616,MATCH($B294, 'Mapping cadres'!$B$1:$B$616,0), MATCH(Q$32,'Mapping cadres'!$B$1:$Z$1,0))</f>
        <v>0</v>
      </c>
      <c r="R294" s="226">
        <f>INDEX('Uganda workforce data - raw'!$A$4:$F$619,MATCH($B294, 'Uganda workforce data - raw'!$B$4:$B$619,0), MATCH("Filled Male",'Uganda workforce data - raw'!$A$4:$F$4,0))*INDEX('Mapping cadres'!$B$1:$Z$616,MATCH($B294, 'Mapping cadres'!$B$1:$B$616,0), MATCH(R$32,'Mapping cadres'!$B$1:$Z$1,0))</f>
        <v>0</v>
      </c>
      <c r="S294" s="226">
        <f>INDEX('Uganda workforce data - raw'!$A$4:$F$619,MATCH($B294, 'Uganda workforce data - raw'!$B$4:$B$619,0), MATCH("Filled Male",'Uganda workforce data - raw'!$A$4:$F$4,0))*INDEX('Mapping cadres'!$B$1:$Z$616,MATCH($B294, 'Mapping cadres'!$B$1:$B$616,0), MATCH(S$32,'Mapping cadres'!$B$1:$Z$1,0))</f>
        <v>0</v>
      </c>
      <c r="T294" s="226">
        <f>INDEX('Uganda workforce data - raw'!$A$4:$F$619,MATCH($B294, 'Uganda workforce data - raw'!$B$4:$B$619,0), MATCH("Filled Male",'Uganda workforce data - raw'!$A$4:$F$4,0))*INDEX('Mapping cadres'!$B$1:$Z$616,MATCH($B294, 'Mapping cadres'!$B$1:$B$616,0), MATCH(T$32,'Mapping cadres'!$B$1:$Z$1,0))</f>
        <v>0</v>
      </c>
      <c r="U294" s="226">
        <f>INDEX('Uganda workforce data - raw'!$A$4:$F$619,MATCH($B294, 'Uganda workforce data - raw'!$B$4:$B$619,0), MATCH("Filled Male",'Uganda workforce data - raw'!$A$4:$F$4,0))*INDEX('Mapping cadres'!$B$1:$Z$616,MATCH($B294, 'Mapping cadres'!$B$1:$B$616,0), MATCH(U$32,'Mapping cadres'!$B$1:$Z$1,0))</f>
        <v>0</v>
      </c>
      <c r="V294" s="226">
        <f>INDEX('Uganda workforce data - raw'!$A$4:$F$619,MATCH($B294, 'Uganda workforce data - raw'!$B$4:$B$619,0), MATCH("Filled Male",'Uganda workforce data - raw'!$A$4:$F$4,0))*INDEX('Mapping cadres'!$B$1:$Z$616,MATCH($B294, 'Mapping cadres'!$B$1:$B$616,0), MATCH(V$32,'Mapping cadres'!$B$1:$Z$1,0))</f>
        <v>0</v>
      </c>
      <c r="W294" s="226">
        <f>INDEX('Uganda workforce data - raw'!$A$4:$F$619,MATCH($B294, 'Uganda workforce data - raw'!$B$4:$B$619,0), MATCH("Filled Male",'Uganda workforce data - raw'!$A$4:$F$4,0))*INDEX('Mapping cadres'!$B$1:$Z$616,MATCH($B294, 'Mapping cadres'!$B$1:$B$616,0), MATCH(W$32,'Mapping cadres'!$B$1:$Z$1,0))</f>
        <v>0</v>
      </c>
      <c r="X294" s="226">
        <f>INDEX('Uganda workforce data - raw'!$A$4:$F$619,MATCH($B294, 'Uganda workforce data - raw'!$B$4:$B$619,0), MATCH("Filled Male",'Uganda workforce data - raw'!$A$4:$F$4,0))*INDEX('Mapping cadres'!$B$1:$Z$616,MATCH($B294, 'Mapping cadres'!$B$1:$B$616,0), MATCH(X$32,'Mapping cadres'!$B$1:$Z$1,0))</f>
        <v>0</v>
      </c>
      <c r="Y294" s="226">
        <f>INDEX('Uganda workforce data - raw'!$A$4:$F$619,MATCH($B294, 'Uganda workforce data - raw'!$B$4:$B$619,0), MATCH("Filled Male",'Uganda workforce data - raw'!$A$4:$F$4,0))*INDEX('Mapping cadres'!$B$1:$Z$616,MATCH($B294, 'Mapping cadres'!$B$1:$B$616,0), MATCH(Y$32,'Mapping cadres'!$B$1:$Z$1,0))</f>
        <v>0</v>
      </c>
      <c r="Z294" s="226">
        <f>INDEX('Uganda workforce data - raw'!$A$4:$F$619,MATCH($B294, 'Uganda workforce data - raw'!$B$4:$B$619,0), MATCH("Filled Male",'Uganda workforce data - raw'!$A$4:$F$4,0))*INDEX('Mapping cadres'!$B$1:$Z$616,MATCH($B294, 'Mapping cadres'!$B$1:$B$616,0), MATCH(Z$32,'Mapping cadres'!$B$1:$Z$1,0))</f>
        <v>0</v>
      </c>
      <c r="AA294" s="226">
        <f>INDEX('Uganda workforce data - raw'!$A$4:$F$619,MATCH($B294, 'Uganda workforce data - raw'!$B$4:$B$619,0), MATCH("Filled Female",'Uganda workforce data - raw'!$A$4:$F$4,0))*INDEX('Mapping cadres'!$B$1:$Z$616,MATCH($B294, 'Mapping cadres'!$B$1:$B$616,0), MATCH(AA$32,'Mapping cadres'!$B$1:$Z$1,0))</f>
        <v>0</v>
      </c>
      <c r="AB294" s="226">
        <f>INDEX('Uganda workforce data - raw'!$A$4:$F$619,MATCH($B294, 'Uganda workforce data - raw'!$B$4:$B$619,0), MATCH("Filled Female",'Uganda workforce data - raw'!$A$4:$F$4,0))*INDEX('Mapping cadres'!$B$1:$Z$616,MATCH($B294, 'Mapping cadres'!$B$1:$B$616,0), MATCH(AB$32,'Mapping cadres'!$B$1:$Z$1,0))</f>
        <v>0</v>
      </c>
      <c r="AC294" s="226">
        <f>INDEX('Uganda workforce data - raw'!$A$4:$F$619,MATCH($B294, 'Uganda workforce data - raw'!$B$4:$B$619,0), MATCH("Filled Female",'Uganda workforce data - raw'!$A$4:$F$4,0))*INDEX('Mapping cadres'!$B$1:$Z$616,MATCH($B294, 'Mapping cadres'!$B$1:$B$616,0), MATCH(AC$32,'Mapping cadres'!$B$1:$Z$1,0))</f>
        <v>0</v>
      </c>
      <c r="AD294" s="226">
        <f>INDEX('Uganda workforce data - raw'!$A$4:$F$619,MATCH($B294, 'Uganda workforce data - raw'!$B$4:$B$619,0), MATCH("Filled Female",'Uganda workforce data - raw'!$A$4:$F$4,0))*INDEX('Mapping cadres'!$B$1:$Z$616,MATCH($B294, 'Mapping cadres'!$B$1:$B$616,0), MATCH(AD$32,'Mapping cadres'!$B$1:$Z$1,0))</f>
        <v>0</v>
      </c>
      <c r="AE294" s="226">
        <f>INDEX('Uganda workforce data - raw'!$A$4:$F$619,MATCH($B294, 'Uganda workforce data - raw'!$B$4:$B$619,0), MATCH("Filled Female",'Uganda workforce data - raw'!$A$4:$F$4,0))*INDEX('Mapping cadres'!$B$1:$Z$616,MATCH($B294, 'Mapping cadres'!$B$1:$B$616,0), MATCH(AE$32,'Mapping cadres'!$B$1:$Z$1,0))</f>
        <v>0</v>
      </c>
      <c r="AF294" s="226">
        <f>INDEX('Uganda workforce data - raw'!$A$4:$F$619,MATCH($B294, 'Uganda workforce data - raw'!$B$4:$B$619,0), MATCH("Filled Female",'Uganda workforce data - raw'!$A$4:$F$4,0))*INDEX('Mapping cadres'!$B$1:$Z$616,MATCH($B294, 'Mapping cadres'!$B$1:$B$616,0), MATCH(AF$32,'Mapping cadres'!$B$1:$Z$1,0))</f>
        <v>0</v>
      </c>
      <c r="AG294" s="226">
        <f>INDEX('Uganda workforce data - raw'!$A$4:$F$619,MATCH($B294, 'Uganda workforce data - raw'!$B$4:$B$619,0), MATCH("Filled Female",'Uganda workforce data - raw'!$A$4:$F$4,0))*INDEX('Mapping cadres'!$B$1:$Z$616,MATCH($B294, 'Mapping cadres'!$B$1:$B$616,0), MATCH(AG$32,'Mapping cadres'!$B$1:$Z$1,0))</f>
        <v>3</v>
      </c>
      <c r="AH294" s="226">
        <f>INDEX('Uganda workforce data - raw'!$A$4:$F$619,MATCH($B294, 'Uganda workforce data - raw'!$B$4:$B$619,0), MATCH("Filled Female",'Uganda workforce data - raw'!$A$4:$F$4,0))*INDEX('Mapping cadres'!$B$1:$Z$616,MATCH($B294, 'Mapping cadres'!$B$1:$B$616,0), MATCH(AH$32,'Mapping cadres'!$B$1:$Z$1,0))</f>
        <v>0</v>
      </c>
      <c r="AI294" s="226">
        <f>INDEX('Uganda workforce data - raw'!$A$4:$F$619,MATCH($B294, 'Uganda workforce data - raw'!$B$4:$B$619,0), MATCH("Filled Female",'Uganda workforce data - raw'!$A$4:$F$4,0))*INDEX('Mapping cadres'!$B$1:$Z$616,MATCH($B294, 'Mapping cadres'!$B$1:$B$616,0), MATCH(AI$32,'Mapping cadres'!$B$1:$Z$1,0))</f>
        <v>0</v>
      </c>
      <c r="AJ294" s="226">
        <f>INDEX('Uganda workforce data - raw'!$A$4:$F$619,MATCH($B294, 'Uganda workforce data - raw'!$B$4:$B$619,0), MATCH("Filled Female",'Uganda workforce data - raw'!$A$4:$F$4,0))*INDEX('Mapping cadres'!$B$1:$Z$616,MATCH($B294, 'Mapping cadres'!$B$1:$B$616,0), MATCH(AJ$32,'Mapping cadres'!$B$1:$Z$1,0))</f>
        <v>0</v>
      </c>
      <c r="AK294" s="226">
        <f>INDEX('Uganda workforce data - raw'!$A$4:$F$619,MATCH($B294, 'Uganda workforce data - raw'!$B$4:$B$619,0), MATCH("Filled Female",'Uganda workforce data - raw'!$A$4:$F$4,0))*INDEX('Mapping cadres'!$B$1:$Z$616,MATCH($B294, 'Mapping cadres'!$B$1:$B$616,0), MATCH(AK$32,'Mapping cadres'!$B$1:$Z$1,0))</f>
        <v>0</v>
      </c>
      <c r="AL294" s="226">
        <f>INDEX('Uganda workforce data - raw'!$A$4:$F$619,MATCH($B294, 'Uganda workforce data - raw'!$B$4:$B$619,0), MATCH("Filled Female",'Uganda workforce data - raw'!$A$4:$F$4,0))*INDEX('Mapping cadres'!$B$1:$Z$616,MATCH($B294, 'Mapping cadres'!$B$1:$B$616,0), MATCH(AL$32,'Mapping cadres'!$B$1:$Z$1,0))</f>
        <v>0</v>
      </c>
      <c r="AM294" s="226">
        <f>INDEX('Uganda workforce data - raw'!$A$4:$F$619,MATCH($B294, 'Uganda workforce data - raw'!$B$4:$B$619,0), MATCH("Filled Female",'Uganda workforce data - raw'!$A$4:$F$4,0))*INDEX('Mapping cadres'!$B$1:$Z$616,MATCH($B294, 'Mapping cadres'!$B$1:$B$616,0), MATCH(AM$32,'Mapping cadres'!$B$1:$Z$1,0))</f>
        <v>0</v>
      </c>
      <c r="AN294" s="226">
        <f>INDEX('Uganda workforce data - raw'!$A$4:$F$619,MATCH($B294, 'Uganda workforce data - raw'!$B$4:$B$619,0), MATCH("Filled Female",'Uganda workforce data - raw'!$A$4:$F$4,0))*INDEX('Mapping cadres'!$B$1:$Z$616,MATCH($B294, 'Mapping cadres'!$B$1:$B$616,0), MATCH(AN$32,'Mapping cadres'!$B$1:$Z$1,0))</f>
        <v>0</v>
      </c>
      <c r="AO294" s="226">
        <f>INDEX('Uganda workforce data - raw'!$A$4:$F$619,MATCH($B294, 'Uganda workforce data - raw'!$B$4:$B$619,0), MATCH("Filled Female",'Uganda workforce data - raw'!$A$4:$F$4,0))*INDEX('Mapping cadres'!$B$1:$Z$616,MATCH($B294, 'Mapping cadres'!$B$1:$B$616,0), MATCH(AO$32,'Mapping cadres'!$B$1:$Z$1,0))</f>
        <v>0</v>
      </c>
      <c r="AP294" s="226">
        <f>INDEX('Uganda workforce data - raw'!$A$4:$F$619,MATCH($B294, 'Uganda workforce data - raw'!$B$4:$B$619,0), MATCH("Filled Female",'Uganda workforce data - raw'!$A$4:$F$4,0))*INDEX('Mapping cadres'!$B$1:$Z$616,MATCH($B294, 'Mapping cadres'!$B$1:$B$616,0), MATCH(AP$32,'Mapping cadres'!$B$1:$Z$1,0))</f>
        <v>0</v>
      </c>
      <c r="AQ294" s="226">
        <f>INDEX('Uganda workforce data - raw'!$A$4:$F$619,MATCH($B294, 'Uganda workforce data - raw'!$B$4:$B$619,0), MATCH("Filled Female",'Uganda workforce data - raw'!$A$4:$F$4,0))*INDEX('Mapping cadres'!$B$1:$Z$616,MATCH($B294, 'Mapping cadres'!$B$1:$B$616,0), MATCH(AQ$32,'Mapping cadres'!$B$1:$Z$1,0))</f>
        <v>0</v>
      </c>
      <c r="AR294" s="226">
        <f>INDEX('Uganda workforce data - raw'!$A$4:$F$619,MATCH($B294, 'Uganda workforce data - raw'!$B$4:$B$619,0), MATCH("Filled Female",'Uganda workforce data - raw'!$A$4:$F$4,0))*INDEX('Mapping cadres'!$B$1:$Z$616,MATCH($B294, 'Mapping cadres'!$B$1:$B$616,0), MATCH(AR$32,'Mapping cadres'!$B$1:$Z$1,0))</f>
        <v>0</v>
      </c>
      <c r="AS294" s="226">
        <f>INDEX('Uganda workforce data - raw'!$A$4:$F$619,MATCH($B294, 'Uganda workforce data - raw'!$B$4:$B$619,0), MATCH("Filled Female",'Uganda workforce data - raw'!$A$4:$F$4,0))*INDEX('Mapping cadres'!$B$1:$Z$616,MATCH($B294, 'Mapping cadres'!$B$1:$B$616,0), MATCH(AS$32,'Mapping cadres'!$B$1:$Z$1,0))</f>
        <v>0</v>
      </c>
      <c r="AT294" s="226">
        <f>INDEX('Uganda workforce data - raw'!$A$4:$F$619,MATCH($B294, 'Uganda workforce data - raw'!$B$4:$B$619,0), MATCH("Filled Female",'Uganda workforce data - raw'!$A$4:$F$4,0))*INDEX('Mapping cadres'!$B$1:$Z$616,MATCH($B294, 'Mapping cadres'!$B$1:$B$616,0), MATCH(AT$32,'Mapping cadres'!$B$1:$Z$1,0))</f>
        <v>0</v>
      </c>
      <c r="AU294" s="226">
        <f>INDEX('Uganda workforce data - raw'!$A$4:$F$619,MATCH($B294, 'Uganda workforce data - raw'!$B$4:$B$619,0), MATCH("Filled Female",'Uganda workforce data - raw'!$A$4:$F$4,0))*INDEX('Mapping cadres'!$B$1:$Z$616,MATCH($B294, 'Mapping cadres'!$B$1:$B$616,0), MATCH(AU$32,'Mapping cadres'!$B$1:$Z$1,0))</f>
        <v>0</v>
      </c>
      <c r="AV294" s="226">
        <f>INDEX('Uganda workforce data - raw'!$A$4:$F$619,MATCH($B294, 'Uganda workforce data - raw'!$B$4:$B$619,0), MATCH("Filled Female",'Uganda workforce data - raw'!$A$4:$F$4,0))*INDEX('Mapping cadres'!$B$1:$Z$616,MATCH($B294, 'Mapping cadres'!$B$1:$B$616,0), MATCH(AV$32,'Mapping cadres'!$B$1:$Z$1,0))</f>
        <v>0</v>
      </c>
      <c r="AW294" s="226">
        <f>INDEX('Uganda workforce data - raw'!$A$4:$F$619,MATCH($B294, 'Uganda workforce data - raw'!$B$4:$B$619,0), MATCH("Filled Female",'Uganda workforce data - raw'!$A$4:$F$4,0))*INDEX('Mapping cadres'!$B$1:$Z$616,MATCH($B294, 'Mapping cadres'!$B$1:$B$616,0), MATCH(AW$32,'Mapping cadres'!$B$1:$Z$1,0))</f>
        <v>0</v>
      </c>
      <c r="AX294" s="226">
        <f>INDEX('Uganda workforce data - raw'!$A$4:$F$619,MATCH($B294, 'Uganda workforce data - raw'!$B$4:$B$619,0), MATCH("Filled Female",'Uganda workforce data - raw'!$A$4:$F$4,0))*INDEX('Mapping cadres'!$B$1:$Z$616,MATCH($B294, 'Mapping cadres'!$B$1:$B$616,0), MATCH(AX$32,'Mapping cadres'!$B$1:$Z$1,0))</f>
        <v>0</v>
      </c>
      <c r="AY294" s="226">
        <f t="shared" si="101"/>
        <v>0</v>
      </c>
      <c r="AZ294" s="226">
        <f t="shared" si="102"/>
        <v>0</v>
      </c>
      <c r="BA294" s="226">
        <f t="shared" si="103"/>
        <v>0</v>
      </c>
      <c r="BB294" s="226">
        <f t="shared" si="104"/>
        <v>0</v>
      </c>
      <c r="BC294" s="226">
        <f t="shared" si="105"/>
        <v>0</v>
      </c>
      <c r="BD294" s="226">
        <f t="shared" si="106"/>
        <v>0</v>
      </c>
      <c r="BE294" s="226">
        <f t="shared" si="107"/>
        <v>5</v>
      </c>
      <c r="BF294" s="226">
        <f t="shared" si="108"/>
        <v>0</v>
      </c>
      <c r="BG294" s="226">
        <f t="shared" si="109"/>
        <v>0</v>
      </c>
      <c r="BH294" s="226">
        <f t="shared" si="110"/>
        <v>0</v>
      </c>
      <c r="BI294" s="226">
        <f t="shared" si="111"/>
        <v>0</v>
      </c>
      <c r="BJ294" s="226">
        <f t="shared" si="112"/>
        <v>0</v>
      </c>
      <c r="BK294" s="226">
        <f t="shared" si="113"/>
        <v>0</v>
      </c>
      <c r="BL294" s="226">
        <f t="shared" si="114"/>
        <v>0</v>
      </c>
      <c r="BM294" s="226">
        <f t="shared" si="115"/>
        <v>0</v>
      </c>
      <c r="BN294" s="226">
        <f t="shared" si="116"/>
        <v>0</v>
      </c>
      <c r="BO294" s="226">
        <f t="shared" si="117"/>
        <v>0</v>
      </c>
      <c r="BP294" s="226">
        <f t="shared" si="118"/>
        <v>0</v>
      </c>
      <c r="BQ294" s="226">
        <f t="shared" si="119"/>
        <v>0</v>
      </c>
      <c r="BR294" s="226">
        <f t="shared" si="120"/>
        <v>0</v>
      </c>
      <c r="BS294" s="226">
        <f t="shared" si="121"/>
        <v>0</v>
      </c>
      <c r="BT294" s="226">
        <f t="shared" si="122"/>
        <v>0</v>
      </c>
      <c r="BU294" s="226">
        <f t="shared" si="123"/>
        <v>0</v>
      </c>
      <c r="BV294" s="226">
        <f t="shared" si="124"/>
        <v>0</v>
      </c>
    </row>
    <row r="295" spans="1:74">
      <c r="A295" s="226">
        <v>263</v>
      </c>
      <c r="B295" s="226" t="s">
        <v>1566</v>
      </c>
      <c r="C295" s="226">
        <f>INDEX('Uganda workforce data - raw'!$A$4:$F$619,MATCH($B295, 'Uganda workforce data - raw'!$B$4:$B$619,0), MATCH("Filled Male",'Uganda workforce data - raw'!$A$4:$F$4,0))*INDEX('Mapping cadres'!$B$1:$Z$616,MATCH($B295, 'Mapping cadres'!$B$1:$B$616,0), MATCH(C$32,'Mapping cadres'!$B$1:$Z$1,0))</f>
        <v>0</v>
      </c>
      <c r="D295" s="226">
        <f>INDEX('Uganda workforce data - raw'!$A$4:$F$619,MATCH($B295, 'Uganda workforce data - raw'!$B$4:$B$619,0), MATCH("Filled Male",'Uganda workforce data - raw'!$A$4:$F$4,0))*INDEX('Mapping cadres'!$B$1:$Z$616,MATCH($B295, 'Mapping cadres'!$B$1:$B$616,0), MATCH(D$32,'Mapping cadres'!$B$1:$Z$1,0))</f>
        <v>0</v>
      </c>
      <c r="E295" s="226">
        <f>INDEX('Uganda workforce data - raw'!$A$4:$F$619,MATCH($B295, 'Uganda workforce data - raw'!$B$4:$B$619,0), MATCH("Filled Male",'Uganda workforce data - raw'!$A$4:$F$4,0))*INDEX('Mapping cadres'!$B$1:$Z$616,MATCH($B295, 'Mapping cadres'!$B$1:$B$616,0), MATCH(E$32,'Mapping cadres'!$B$1:$Z$1,0))</f>
        <v>0</v>
      </c>
      <c r="F295" s="226">
        <f>INDEX('Uganda workforce data - raw'!$A$4:$F$619,MATCH($B295, 'Uganda workforce data - raw'!$B$4:$B$619,0), MATCH("Filled Male",'Uganda workforce data - raw'!$A$4:$F$4,0))*INDEX('Mapping cadres'!$B$1:$Z$616,MATCH($B295, 'Mapping cadres'!$B$1:$B$616,0), MATCH(F$32,'Mapping cadres'!$B$1:$Z$1,0))</f>
        <v>0</v>
      </c>
      <c r="G295" s="226">
        <f>INDEX('Uganda workforce data - raw'!$A$4:$F$619,MATCH($B295, 'Uganda workforce data - raw'!$B$4:$B$619,0), MATCH("Filled Male",'Uganda workforce data - raw'!$A$4:$F$4,0))*INDEX('Mapping cadres'!$B$1:$Z$616,MATCH($B295, 'Mapping cadres'!$B$1:$B$616,0), MATCH(G$32,'Mapping cadres'!$B$1:$Z$1,0))</f>
        <v>0</v>
      </c>
      <c r="H295" s="226">
        <f>INDEX('Uganda workforce data - raw'!$A$4:$F$619,MATCH($B295, 'Uganda workforce data - raw'!$B$4:$B$619,0), MATCH("Filled Male",'Uganda workforce data - raw'!$A$4:$F$4,0))*INDEX('Mapping cadres'!$B$1:$Z$616,MATCH($B295, 'Mapping cadres'!$B$1:$B$616,0), MATCH(H$32,'Mapping cadres'!$B$1:$Z$1,0))</f>
        <v>0</v>
      </c>
      <c r="I295" s="226">
        <f>INDEX('Uganda workforce data - raw'!$A$4:$F$619,MATCH($B295, 'Uganda workforce data - raw'!$B$4:$B$619,0), MATCH("Filled Male",'Uganda workforce data - raw'!$A$4:$F$4,0))*INDEX('Mapping cadres'!$B$1:$Z$616,MATCH($B295, 'Mapping cadres'!$B$1:$B$616,0), MATCH(I$32,'Mapping cadres'!$B$1:$Z$1,0))</f>
        <v>0</v>
      </c>
      <c r="J295" s="226">
        <f>INDEX('Uganda workforce data - raw'!$A$4:$F$619,MATCH($B295, 'Uganda workforce data - raw'!$B$4:$B$619,0), MATCH("Filled Male",'Uganda workforce data - raw'!$A$4:$F$4,0))*INDEX('Mapping cadres'!$B$1:$Z$616,MATCH($B295, 'Mapping cadres'!$B$1:$B$616,0), MATCH(J$32,'Mapping cadres'!$B$1:$Z$1,0))</f>
        <v>0</v>
      </c>
      <c r="K295" s="226">
        <f>INDEX('Uganda workforce data - raw'!$A$4:$F$619,MATCH($B295, 'Uganda workforce data - raw'!$B$4:$B$619,0), MATCH("Filled Male",'Uganda workforce data - raw'!$A$4:$F$4,0))*INDEX('Mapping cadres'!$B$1:$Z$616,MATCH($B295, 'Mapping cadres'!$B$1:$B$616,0), MATCH(K$32,'Mapping cadres'!$B$1:$Z$1,0))</f>
        <v>0</v>
      </c>
      <c r="L295" s="226">
        <f>INDEX('Uganda workforce data - raw'!$A$4:$F$619,MATCH($B295, 'Uganda workforce data - raw'!$B$4:$B$619,0), MATCH("Filled Male",'Uganda workforce data - raw'!$A$4:$F$4,0))*INDEX('Mapping cadres'!$B$1:$Z$616,MATCH($B295, 'Mapping cadres'!$B$1:$B$616,0), MATCH(L$32,'Mapping cadres'!$B$1:$Z$1,0))</f>
        <v>0</v>
      </c>
      <c r="M295" s="226">
        <f>INDEX('Uganda workforce data - raw'!$A$4:$F$619,MATCH($B295, 'Uganda workforce data - raw'!$B$4:$B$619,0), MATCH("Filled Male",'Uganda workforce data - raw'!$A$4:$F$4,0))*INDEX('Mapping cadres'!$B$1:$Z$616,MATCH($B295, 'Mapping cadres'!$B$1:$B$616,0), MATCH(M$32,'Mapping cadres'!$B$1:$Z$1,0))</f>
        <v>0</v>
      </c>
      <c r="N295" s="226">
        <f>INDEX('Uganda workforce data - raw'!$A$4:$F$619,MATCH($B295, 'Uganda workforce data - raw'!$B$4:$B$619,0), MATCH("Filled Male",'Uganda workforce data - raw'!$A$4:$F$4,0))*INDEX('Mapping cadres'!$B$1:$Z$616,MATCH($B295, 'Mapping cadres'!$B$1:$B$616,0), MATCH(N$32,'Mapping cadres'!$B$1:$Z$1,0))</f>
        <v>0</v>
      </c>
      <c r="O295" s="226">
        <f>INDEX('Uganda workforce data - raw'!$A$4:$F$619,MATCH($B295, 'Uganda workforce data - raw'!$B$4:$B$619,0), MATCH("Filled Male",'Uganda workforce data - raw'!$A$4:$F$4,0))*INDEX('Mapping cadres'!$B$1:$Z$616,MATCH($B295, 'Mapping cadres'!$B$1:$B$616,0), MATCH(O$32,'Mapping cadres'!$B$1:$Z$1,0))</f>
        <v>0</v>
      </c>
      <c r="P295" s="226">
        <f>INDEX('Uganda workforce data - raw'!$A$4:$F$619,MATCH($B295, 'Uganda workforce data - raw'!$B$4:$B$619,0), MATCH("Filled Male",'Uganda workforce data - raw'!$A$4:$F$4,0))*INDEX('Mapping cadres'!$B$1:$Z$616,MATCH($B295, 'Mapping cadres'!$B$1:$B$616,0), MATCH(P$32,'Mapping cadres'!$B$1:$Z$1,0))</f>
        <v>0</v>
      </c>
      <c r="Q295" s="226">
        <f>INDEX('Uganda workforce data - raw'!$A$4:$F$619,MATCH($B295, 'Uganda workforce data - raw'!$B$4:$B$619,0), MATCH("Filled Male",'Uganda workforce data - raw'!$A$4:$F$4,0))*INDEX('Mapping cadres'!$B$1:$Z$616,MATCH($B295, 'Mapping cadres'!$B$1:$B$616,0), MATCH(Q$32,'Mapping cadres'!$B$1:$Z$1,0))</f>
        <v>0</v>
      </c>
      <c r="R295" s="226">
        <f>INDEX('Uganda workforce data - raw'!$A$4:$F$619,MATCH($B295, 'Uganda workforce data - raw'!$B$4:$B$619,0), MATCH("Filled Male",'Uganda workforce data - raw'!$A$4:$F$4,0))*INDEX('Mapping cadres'!$B$1:$Z$616,MATCH($B295, 'Mapping cadres'!$B$1:$B$616,0), MATCH(R$32,'Mapping cadres'!$B$1:$Z$1,0))</f>
        <v>0</v>
      </c>
      <c r="S295" s="226">
        <f>INDEX('Uganda workforce data - raw'!$A$4:$F$619,MATCH($B295, 'Uganda workforce data - raw'!$B$4:$B$619,0), MATCH("Filled Male",'Uganda workforce data - raw'!$A$4:$F$4,0))*INDEX('Mapping cadres'!$B$1:$Z$616,MATCH($B295, 'Mapping cadres'!$B$1:$B$616,0), MATCH(S$32,'Mapping cadres'!$B$1:$Z$1,0))</f>
        <v>0</v>
      </c>
      <c r="T295" s="226">
        <f>INDEX('Uganda workforce data - raw'!$A$4:$F$619,MATCH($B295, 'Uganda workforce data - raw'!$B$4:$B$619,0), MATCH("Filled Male",'Uganda workforce data - raw'!$A$4:$F$4,0))*INDEX('Mapping cadres'!$B$1:$Z$616,MATCH($B295, 'Mapping cadres'!$B$1:$B$616,0), MATCH(T$32,'Mapping cadres'!$B$1:$Z$1,0))</f>
        <v>0</v>
      </c>
      <c r="U295" s="226">
        <f>INDEX('Uganda workforce data - raw'!$A$4:$F$619,MATCH($B295, 'Uganda workforce data - raw'!$B$4:$B$619,0), MATCH("Filled Male",'Uganda workforce data - raw'!$A$4:$F$4,0))*INDEX('Mapping cadres'!$B$1:$Z$616,MATCH($B295, 'Mapping cadres'!$B$1:$B$616,0), MATCH(U$32,'Mapping cadres'!$B$1:$Z$1,0))</f>
        <v>0</v>
      </c>
      <c r="V295" s="226">
        <f>INDEX('Uganda workforce data - raw'!$A$4:$F$619,MATCH($B295, 'Uganda workforce data - raw'!$B$4:$B$619,0), MATCH("Filled Male",'Uganda workforce data - raw'!$A$4:$F$4,0))*INDEX('Mapping cadres'!$B$1:$Z$616,MATCH($B295, 'Mapping cadres'!$B$1:$B$616,0), MATCH(V$32,'Mapping cadres'!$B$1:$Z$1,0))</f>
        <v>0</v>
      </c>
      <c r="W295" s="226">
        <f>INDEX('Uganda workforce data - raw'!$A$4:$F$619,MATCH($B295, 'Uganda workforce data - raw'!$B$4:$B$619,0), MATCH("Filled Male",'Uganda workforce data - raw'!$A$4:$F$4,0))*INDEX('Mapping cadres'!$B$1:$Z$616,MATCH($B295, 'Mapping cadres'!$B$1:$B$616,0), MATCH(W$32,'Mapping cadres'!$B$1:$Z$1,0))</f>
        <v>0</v>
      </c>
      <c r="X295" s="226">
        <f>INDEX('Uganda workforce data - raw'!$A$4:$F$619,MATCH($B295, 'Uganda workforce data - raw'!$B$4:$B$619,0), MATCH("Filled Male",'Uganda workforce data - raw'!$A$4:$F$4,0))*INDEX('Mapping cadres'!$B$1:$Z$616,MATCH($B295, 'Mapping cadres'!$B$1:$B$616,0), MATCH(X$32,'Mapping cadres'!$B$1:$Z$1,0))</f>
        <v>0</v>
      </c>
      <c r="Y295" s="226">
        <f>INDEX('Uganda workforce data - raw'!$A$4:$F$619,MATCH($B295, 'Uganda workforce data - raw'!$B$4:$B$619,0), MATCH("Filled Male",'Uganda workforce data - raw'!$A$4:$F$4,0))*INDEX('Mapping cadres'!$B$1:$Z$616,MATCH($B295, 'Mapping cadres'!$B$1:$B$616,0), MATCH(Y$32,'Mapping cadres'!$B$1:$Z$1,0))</f>
        <v>0</v>
      </c>
      <c r="Z295" s="226">
        <f>INDEX('Uganda workforce data - raw'!$A$4:$F$619,MATCH($B295, 'Uganda workforce data - raw'!$B$4:$B$619,0), MATCH("Filled Male",'Uganda workforce data - raw'!$A$4:$F$4,0))*INDEX('Mapping cadres'!$B$1:$Z$616,MATCH($B295, 'Mapping cadres'!$B$1:$B$616,0), MATCH(Z$32,'Mapping cadres'!$B$1:$Z$1,0))</f>
        <v>0</v>
      </c>
      <c r="AA295" s="226">
        <f>INDEX('Uganda workforce data - raw'!$A$4:$F$619,MATCH($B295, 'Uganda workforce data - raw'!$B$4:$B$619,0), MATCH("Filled Female",'Uganda workforce data - raw'!$A$4:$F$4,0))*INDEX('Mapping cadres'!$B$1:$Z$616,MATCH($B295, 'Mapping cadres'!$B$1:$B$616,0), MATCH(AA$32,'Mapping cadres'!$B$1:$Z$1,0))</f>
        <v>0</v>
      </c>
      <c r="AB295" s="226">
        <f>INDEX('Uganda workforce data - raw'!$A$4:$F$619,MATCH($B295, 'Uganda workforce data - raw'!$B$4:$B$619,0), MATCH("Filled Female",'Uganda workforce data - raw'!$A$4:$F$4,0))*INDEX('Mapping cadres'!$B$1:$Z$616,MATCH($B295, 'Mapping cadres'!$B$1:$B$616,0), MATCH(AB$32,'Mapping cadres'!$B$1:$Z$1,0))</f>
        <v>0</v>
      </c>
      <c r="AC295" s="226">
        <f>INDEX('Uganda workforce data - raw'!$A$4:$F$619,MATCH($B295, 'Uganda workforce data - raw'!$B$4:$B$619,0), MATCH("Filled Female",'Uganda workforce data - raw'!$A$4:$F$4,0))*INDEX('Mapping cadres'!$B$1:$Z$616,MATCH($B295, 'Mapping cadres'!$B$1:$B$616,0), MATCH(AC$32,'Mapping cadres'!$B$1:$Z$1,0))</f>
        <v>0</v>
      </c>
      <c r="AD295" s="226">
        <f>INDEX('Uganda workforce data - raw'!$A$4:$F$619,MATCH($B295, 'Uganda workforce data - raw'!$B$4:$B$619,0), MATCH("Filled Female",'Uganda workforce data - raw'!$A$4:$F$4,0))*INDEX('Mapping cadres'!$B$1:$Z$616,MATCH($B295, 'Mapping cadres'!$B$1:$B$616,0), MATCH(AD$32,'Mapping cadres'!$B$1:$Z$1,0))</f>
        <v>0</v>
      </c>
      <c r="AE295" s="226">
        <f>INDEX('Uganda workforce data - raw'!$A$4:$F$619,MATCH($B295, 'Uganda workforce data - raw'!$B$4:$B$619,0), MATCH("Filled Female",'Uganda workforce data - raw'!$A$4:$F$4,0))*INDEX('Mapping cadres'!$B$1:$Z$616,MATCH($B295, 'Mapping cadres'!$B$1:$B$616,0), MATCH(AE$32,'Mapping cadres'!$B$1:$Z$1,0))</f>
        <v>0</v>
      </c>
      <c r="AF295" s="226">
        <f>INDEX('Uganda workforce data - raw'!$A$4:$F$619,MATCH($B295, 'Uganda workforce data - raw'!$B$4:$B$619,0), MATCH("Filled Female",'Uganda workforce data - raw'!$A$4:$F$4,0))*INDEX('Mapping cadres'!$B$1:$Z$616,MATCH($B295, 'Mapping cadres'!$B$1:$B$616,0), MATCH(AF$32,'Mapping cadres'!$B$1:$Z$1,0))</f>
        <v>0</v>
      </c>
      <c r="AG295" s="226">
        <f>INDEX('Uganda workforce data - raw'!$A$4:$F$619,MATCH($B295, 'Uganda workforce data - raw'!$B$4:$B$619,0), MATCH("Filled Female",'Uganda workforce data - raw'!$A$4:$F$4,0))*INDEX('Mapping cadres'!$B$1:$Z$616,MATCH($B295, 'Mapping cadres'!$B$1:$B$616,0), MATCH(AG$32,'Mapping cadres'!$B$1:$Z$1,0))</f>
        <v>9</v>
      </c>
      <c r="AH295" s="226">
        <f>INDEX('Uganda workforce data - raw'!$A$4:$F$619,MATCH($B295, 'Uganda workforce data - raw'!$B$4:$B$619,0), MATCH("Filled Female",'Uganda workforce data - raw'!$A$4:$F$4,0))*INDEX('Mapping cadres'!$B$1:$Z$616,MATCH($B295, 'Mapping cadres'!$B$1:$B$616,0), MATCH(AH$32,'Mapping cadres'!$B$1:$Z$1,0))</f>
        <v>0</v>
      </c>
      <c r="AI295" s="226">
        <f>INDEX('Uganda workforce data - raw'!$A$4:$F$619,MATCH($B295, 'Uganda workforce data - raw'!$B$4:$B$619,0), MATCH("Filled Female",'Uganda workforce data - raw'!$A$4:$F$4,0))*INDEX('Mapping cadres'!$B$1:$Z$616,MATCH($B295, 'Mapping cadres'!$B$1:$B$616,0), MATCH(AI$32,'Mapping cadres'!$B$1:$Z$1,0))</f>
        <v>0</v>
      </c>
      <c r="AJ295" s="226">
        <f>INDEX('Uganda workforce data - raw'!$A$4:$F$619,MATCH($B295, 'Uganda workforce data - raw'!$B$4:$B$619,0), MATCH("Filled Female",'Uganda workforce data - raw'!$A$4:$F$4,0))*INDEX('Mapping cadres'!$B$1:$Z$616,MATCH($B295, 'Mapping cadres'!$B$1:$B$616,0), MATCH(AJ$32,'Mapping cadres'!$B$1:$Z$1,0))</f>
        <v>0</v>
      </c>
      <c r="AK295" s="226">
        <f>INDEX('Uganda workforce data - raw'!$A$4:$F$619,MATCH($B295, 'Uganda workforce data - raw'!$B$4:$B$619,0), MATCH("Filled Female",'Uganda workforce data - raw'!$A$4:$F$4,0))*INDEX('Mapping cadres'!$B$1:$Z$616,MATCH($B295, 'Mapping cadres'!$B$1:$B$616,0), MATCH(AK$32,'Mapping cadres'!$B$1:$Z$1,0))</f>
        <v>0</v>
      </c>
      <c r="AL295" s="226">
        <f>INDEX('Uganda workforce data - raw'!$A$4:$F$619,MATCH($B295, 'Uganda workforce data - raw'!$B$4:$B$619,0), MATCH("Filled Female",'Uganda workforce data - raw'!$A$4:$F$4,0))*INDEX('Mapping cadres'!$B$1:$Z$616,MATCH($B295, 'Mapping cadres'!$B$1:$B$616,0), MATCH(AL$32,'Mapping cadres'!$B$1:$Z$1,0))</f>
        <v>0</v>
      </c>
      <c r="AM295" s="226">
        <f>INDEX('Uganda workforce data - raw'!$A$4:$F$619,MATCH($B295, 'Uganda workforce data - raw'!$B$4:$B$619,0), MATCH("Filled Female",'Uganda workforce data - raw'!$A$4:$F$4,0))*INDEX('Mapping cadres'!$B$1:$Z$616,MATCH($B295, 'Mapping cadres'!$B$1:$B$616,0), MATCH(AM$32,'Mapping cadres'!$B$1:$Z$1,0))</f>
        <v>0</v>
      </c>
      <c r="AN295" s="226">
        <f>INDEX('Uganda workforce data - raw'!$A$4:$F$619,MATCH($B295, 'Uganda workforce data - raw'!$B$4:$B$619,0), MATCH("Filled Female",'Uganda workforce data - raw'!$A$4:$F$4,0))*INDEX('Mapping cadres'!$B$1:$Z$616,MATCH($B295, 'Mapping cadres'!$B$1:$B$616,0), MATCH(AN$32,'Mapping cadres'!$B$1:$Z$1,0))</f>
        <v>0</v>
      </c>
      <c r="AO295" s="226">
        <f>INDEX('Uganda workforce data - raw'!$A$4:$F$619,MATCH($B295, 'Uganda workforce data - raw'!$B$4:$B$619,0), MATCH("Filled Female",'Uganda workforce data - raw'!$A$4:$F$4,0))*INDEX('Mapping cadres'!$B$1:$Z$616,MATCH($B295, 'Mapping cadres'!$B$1:$B$616,0), MATCH(AO$32,'Mapping cadres'!$B$1:$Z$1,0))</f>
        <v>0</v>
      </c>
      <c r="AP295" s="226">
        <f>INDEX('Uganda workforce data - raw'!$A$4:$F$619,MATCH($B295, 'Uganda workforce data - raw'!$B$4:$B$619,0), MATCH("Filled Female",'Uganda workforce data - raw'!$A$4:$F$4,0))*INDEX('Mapping cadres'!$B$1:$Z$616,MATCH($B295, 'Mapping cadres'!$B$1:$B$616,0), MATCH(AP$32,'Mapping cadres'!$B$1:$Z$1,0))</f>
        <v>0</v>
      </c>
      <c r="AQ295" s="226">
        <f>INDEX('Uganda workforce data - raw'!$A$4:$F$619,MATCH($B295, 'Uganda workforce data - raw'!$B$4:$B$619,0), MATCH("Filled Female",'Uganda workforce data - raw'!$A$4:$F$4,0))*INDEX('Mapping cadres'!$B$1:$Z$616,MATCH($B295, 'Mapping cadres'!$B$1:$B$616,0), MATCH(AQ$32,'Mapping cadres'!$B$1:$Z$1,0))</f>
        <v>0</v>
      </c>
      <c r="AR295" s="226">
        <f>INDEX('Uganda workforce data - raw'!$A$4:$F$619,MATCH($B295, 'Uganda workforce data - raw'!$B$4:$B$619,0), MATCH("Filled Female",'Uganda workforce data - raw'!$A$4:$F$4,0))*INDEX('Mapping cadres'!$B$1:$Z$616,MATCH($B295, 'Mapping cadres'!$B$1:$B$616,0), MATCH(AR$32,'Mapping cadres'!$B$1:$Z$1,0))</f>
        <v>0</v>
      </c>
      <c r="AS295" s="226">
        <f>INDEX('Uganda workforce data - raw'!$A$4:$F$619,MATCH($B295, 'Uganda workforce data - raw'!$B$4:$B$619,0), MATCH("Filled Female",'Uganda workforce data - raw'!$A$4:$F$4,0))*INDEX('Mapping cadres'!$B$1:$Z$616,MATCH($B295, 'Mapping cadres'!$B$1:$B$616,0), MATCH(AS$32,'Mapping cadres'!$B$1:$Z$1,0))</f>
        <v>0</v>
      </c>
      <c r="AT295" s="226">
        <f>INDEX('Uganda workforce data - raw'!$A$4:$F$619,MATCH($B295, 'Uganda workforce data - raw'!$B$4:$B$619,0), MATCH("Filled Female",'Uganda workforce data - raw'!$A$4:$F$4,0))*INDEX('Mapping cadres'!$B$1:$Z$616,MATCH($B295, 'Mapping cadres'!$B$1:$B$616,0), MATCH(AT$32,'Mapping cadres'!$B$1:$Z$1,0))</f>
        <v>0</v>
      </c>
      <c r="AU295" s="226">
        <f>INDEX('Uganda workforce data - raw'!$A$4:$F$619,MATCH($B295, 'Uganda workforce data - raw'!$B$4:$B$619,0), MATCH("Filled Female",'Uganda workforce data - raw'!$A$4:$F$4,0))*INDEX('Mapping cadres'!$B$1:$Z$616,MATCH($B295, 'Mapping cadres'!$B$1:$B$616,0), MATCH(AU$32,'Mapping cadres'!$B$1:$Z$1,0))</f>
        <v>0</v>
      </c>
      <c r="AV295" s="226">
        <f>INDEX('Uganda workforce data - raw'!$A$4:$F$619,MATCH($B295, 'Uganda workforce data - raw'!$B$4:$B$619,0), MATCH("Filled Female",'Uganda workforce data - raw'!$A$4:$F$4,0))*INDEX('Mapping cadres'!$B$1:$Z$616,MATCH($B295, 'Mapping cadres'!$B$1:$B$616,0), MATCH(AV$32,'Mapping cadres'!$B$1:$Z$1,0))</f>
        <v>0</v>
      </c>
      <c r="AW295" s="226">
        <f>INDEX('Uganda workforce data - raw'!$A$4:$F$619,MATCH($B295, 'Uganda workforce data - raw'!$B$4:$B$619,0), MATCH("Filled Female",'Uganda workforce data - raw'!$A$4:$F$4,0))*INDEX('Mapping cadres'!$B$1:$Z$616,MATCH($B295, 'Mapping cadres'!$B$1:$B$616,0), MATCH(AW$32,'Mapping cadres'!$B$1:$Z$1,0))</f>
        <v>0</v>
      </c>
      <c r="AX295" s="226">
        <f>INDEX('Uganda workforce data - raw'!$A$4:$F$619,MATCH($B295, 'Uganda workforce data - raw'!$B$4:$B$619,0), MATCH("Filled Female",'Uganda workforce data - raw'!$A$4:$F$4,0))*INDEX('Mapping cadres'!$B$1:$Z$616,MATCH($B295, 'Mapping cadres'!$B$1:$B$616,0), MATCH(AX$32,'Mapping cadres'!$B$1:$Z$1,0))</f>
        <v>0</v>
      </c>
      <c r="AY295" s="226">
        <f t="shared" si="101"/>
        <v>0</v>
      </c>
      <c r="AZ295" s="226">
        <f t="shared" si="102"/>
        <v>0</v>
      </c>
      <c r="BA295" s="226">
        <f t="shared" si="103"/>
        <v>0</v>
      </c>
      <c r="BB295" s="226">
        <f t="shared" si="104"/>
        <v>0</v>
      </c>
      <c r="BC295" s="226">
        <f t="shared" si="105"/>
        <v>0</v>
      </c>
      <c r="BD295" s="226">
        <f t="shared" si="106"/>
        <v>0</v>
      </c>
      <c r="BE295" s="226">
        <f t="shared" si="107"/>
        <v>9</v>
      </c>
      <c r="BF295" s="226">
        <f t="shared" si="108"/>
        <v>0</v>
      </c>
      <c r="BG295" s="226">
        <f t="shared" si="109"/>
        <v>0</v>
      </c>
      <c r="BH295" s="226">
        <f t="shared" si="110"/>
        <v>0</v>
      </c>
      <c r="BI295" s="226">
        <f t="shared" si="111"/>
        <v>0</v>
      </c>
      <c r="BJ295" s="226">
        <f t="shared" si="112"/>
        <v>0</v>
      </c>
      <c r="BK295" s="226">
        <f t="shared" si="113"/>
        <v>0</v>
      </c>
      <c r="BL295" s="226">
        <f t="shared" si="114"/>
        <v>0</v>
      </c>
      <c r="BM295" s="226">
        <f t="shared" si="115"/>
        <v>0</v>
      </c>
      <c r="BN295" s="226">
        <f t="shared" si="116"/>
        <v>0</v>
      </c>
      <c r="BO295" s="226">
        <f t="shared" si="117"/>
        <v>0</v>
      </c>
      <c r="BP295" s="226">
        <f t="shared" si="118"/>
        <v>0</v>
      </c>
      <c r="BQ295" s="226">
        <f t="shared" si="119"/>
        <v>0</v>
      </c>
      <c r="BR295" s="226">
        <f t="shared" si="120"/>
        <v>0</v>
      </c>
      <c r="BS295" s="226">
        <f t="shared" si="121"/>
        <v>0</v>
      </c>
      <c r="BT295" s="226">
        <f t="shared" si="122"/>
        <v>0</v>
      </c>
      <c r="BU295" s="226">
        <f t="shared" si="123"/>
        <v>0</v>
      </c>
      <c r="BV295" s="226">
        <f t="shared" si="124"/>
        <v>0</v>
      </c>
    </row>
    <row r="296" spans="1:74">
      <c r="A296" s="226">
        <v>264</v>
      </c>
      <c r="B296" s="226" t="s">
        <v>1567</v>
      </c>
      <c r="C296" s="226">
        <f>INDEX('Uganda workforce data - raw'!$A$4:$F$619,MATCH($B296, 'Uganda workforce data - raw'!$B$4:$B$619,0), MATCH("Filled Male",'Uganda workforce data - raw'!$A$4:$F$4,0))*INDEX('Mapping cadres'!$B$1:$Z$616,MATCH($B296, 'Mapping cadres'!$B$1:$B$616,0), MATCH(C$32,'Mapping cadres'!$B$1:$Z$1,0))</f>
        <v>0</v>
      </c>
      <c r="D296" s="226">
        <f>INDEX('Uganda workforce data - raw'!$A$4:$F$619,MATCH($B296, 'Uganda workforce data - raw'!$B$4:$B$619,0), MATCH("Filled Male",'Uganda workforce data - raw'!$A$4:$F$4,0))*INDEX('Mapping cadres'!$B$1:$Z$616,MATCH($B296, 'Mapping cadres'!$B$1:$B$616,0), MATCH(D$32,'Mapping cadres'!$B$1:$Z$1,0))</f>
        <v>0</v>
      </c>
      <c r="E296" s="226">
        <f>INDEX('Uganda workforce data - raw'!$A$4:$F$619,MATCH($B296, 'Uganda workforce data - raw'!$B$4:$B$619,0), MATCH("Filled Male",'Uganda workforce data - raw'!$A$4:$F$4,0))*INDEX('Mapping cadres'!$B$1:$Z$616,MATCH($B296, 'Mapping cadres'!$B$1:$B$616,0), MATCH(E$32,'Mapping cadres'!$B$1:$Z$1,0))</f>
        <v>0</v>
      </c>
      <c r="F296" s="226">
        <f>INDEX('Uganda workforce data - raw'!$A$4:$F$619,MATCH($B296, 'Uganda workforce data - raw'!$B$4:$B$619,0), MATCH("Filled Male",'Uganda workforce data - raw'!$A$4:$F$4,0))*INDEX('Mapping cadres'!$B$1:$Z$616,MATCH($B296, 'Mapping cadres'!$B$1:$B$616,0), MATCH(F$32,'Mapping cadres'!$B$1:$Z$1,0))</f>
        <v>0</v>
      </c>
      <c r="G296" s="226">
        <f>INDEX('Uganda workforce data - raw'!$A$4:$F$619,MATCH($B296, 'Uganda workforce data - raw'!$B$4:$B$619,0), MATCH("Filled Male",'Uganda workforce data - raw'!$A$4:$F$4,0))*INDEX('Mapping cadres'!$B$1:$Z$616,MATCH($B296, 'Mapping cadres'!$B$1:$B$616,0), MATCH(G$32,'Mapping cadres'!$B$1:$Z$1,0))</f>
        <v>0</v>
      </c>
      <c r="H296" s="226">
        <f>INDEX('Uganda workforce data - raw'!$A$4:$F$619,MATCH($B296, 'Uganda workforce data - raw'!$B$4:$B$619,0), MATCH("Filled Male",'Uganda workforce data - raw'!$A$4:$F$4,0))*INDEX('Mapping cadres'!$B$1:$Z$616,MATCH($B296, 'Mapping cadres'!$B$1:$B$616,0), MATCH(H$32,'Mapping cadres'!$B$1:$Z$1,0))</f>
        <v>0</v>
      </c>
      <c r="I296" s="226">
        <f>INDEX('Uganda workforce data - raw'!$A$4:$F$619,MATCH($B296, 'Uganda workforce data - raw'!$B$4:$B$619,0), MATCH("Filled Male",'Uganda workforce data - raw'!$A$4:$F$4,0))*INDEX('Mapping cadres'!$B$1:$Z$616,MATCH($B296, 'Mapping cadres'!$B$1:$B$616,0), MATCH(I$32,'Mapping cadres'!$B$1:$Z$1,0))</f>
        <v>0</v>
      </c>
      <c r="J296" s="226">
        <f>INDEX('Uganda workforce data - raw'!$A$4:$F$619,MATCH($B296, 'Uganda workforce data - raw'!$B$4:$B$619,0), MATCH("Filled Male",'Uganda workforce data - raw'!$A$4:$F$4,0))*INDEX('Mapping cadres'!$B$1:$Z$616,MATCH($B296, 'Mapping cadres'!$B$1:$B$616,0), MATCH(J$32,'Mapping cadres'!$B$1:$Z$1,0))</f>
        <v>0</v>
      </c>
      <c r="K296" s="226">
        <f>INDEX('Uganda workforce data - raw'!$A$4:$F$619,MATCH($B296, 'Uganda workforce data - raw'!$B$4:$B$619,0), MATCH("Filled Male",'Uganda workforce data - raw'!$A$4:$F$4,0))*INDEX('Mapping cadres'!$B$1:$Z$616,MATCH($B296, 'Mapping cadres'!$B$1:$B$616,0), MATCH(K$32,'Mapping cadres'!$B$1:$Z$1,0))</f>
        <v>0</v>
      </c>
      <c r="L296" s="226">
        <f>INDEX('Uganda workforce data - raw'!$A$4:$F$619,MATCH($B296, 'Uganda workforce data - raw'!$B$4:$B$619,0), MATCH("Filled Male",'Uganda workforce data - raw'!$A$4:$F$4,0))*INDEX('Mapping cadres'!$B$1:$Z$616,MATCH($B296, 'Mapping cadres'!$B$1:$B$616,0), MATCH(L$32,'Mapping cadres'!$B$1:$Z$1,0))</f>
        <v>0</v>
      </c>
      <c r="M296" s="226">
        <f>INDEX('Uganda workforce data - raw'!$A$4:$F$619,MATCH($B296, 'Uganda workforce data - raw'!$B$4:$B$619,0), MATCH("Filled Male",'Uganda workforce data - raw'!$A$4:$F$4,0))*INDEX('Mapping cadres'!$B$1:$Z$616,MATCH($B296, 'Mapping cadres'!$B$1:$B$616,0), MATCH(M$32,'Mapping cadres'!$B$1:$Z$1,0))</f>
        <v>0</v>
      </c>
      <c r="N296" s="226">
        <f>INDEX('Uganda workforce data - raw'!$A$4:$F$619,MATCH($B296, 'Uganda workforce data - raw'!$B$4:$B$619,0), MATCH("Filled Male",'Uganda workforce data - raw'!$A$4:$F$4,0))*INDEX('Mapping cadres'!$B$1:$Z$616,MATCH($B296, 'Mapping cadres'!$B$1:$B$616,0), MATCH(N$32,'Mapping cadres'!$B$1:$Z$1,0))</f>
        <v>0</v>
      </c>
      <c r="O296" s="226">
        <f>INDEX('Uganda workforce data - raw'!$A$4:$F$619,MATCH($B296, 'Uganda workforce data - raw'!$B$4:$B$619,0), MATCH("Filled Male",'Uganda workforce data - raw'!$A$4:$F$4,0))*INDEX('Mapping cadres'!$B$1:$Z$616,MATCH($B296, 'Mapping cadres'!$B$1:$B$616,0), MATCH(O$32,'Mapping cadres'!$B$1:$Z$1,0))</f>
        <v>0</v>
      </c>
      <c r="P296" s="226">
        <f>INDEX('Uganda workforce data - raw'!$A$4:$F$619,MATCH($B296, 'Uganda workforce data - raw'!$B$4:$B$619,0), MATCH("Filled Male",'Uganda workforce data - raw'!$A$4:$F$4,0))*INDEX('Mapping cadres'!$B$1:$Z$616,MATCH($B296, 'Mapping cadres'!$B$1:$B$616,0), MATCH(P$32,'Mapping cadres'!$B$1:$Z$1,0))</f>
        <v>0</v>
      </c>
      <c r="Q296" s="226">
        <f>INDEX('Uganda workforce data - raw'!$A$4:$F$619,MATCH($B296, 'Uganda workforce data - raw'!$B$4:$B$619,0), MATCH("Filled Male",'Uganda workforce data - raw'!$A$4:$F$4,0))*INDEX('Mapping cadres'!$B$1:$Z$616,MATCH($B296, 'Mapping cadres'!$B$1:$B$616,0), MATCH(Q$32,'Mapping cadres'!$B$1:$Z$1,0))</f>
        <v>0</v>
      </c>
      <c r="R296" s="226">
        <f>INDEX('Uganda workforce data - raw'!$A$4:$F$619,MATCH($B296, 'Uganda workforce data - raw'!$B$4:$B$619,0), MATCH("Filled Male",'Uganda workforce data - raw'!$A$4:$F$4,0))*INDEX('Mapping cadres'!$B$1:$Z$616,MATCH($B296, 'Mapping cadres'!$B$1:$B$616,0), MATCH(R$32,'Mapping cadres'!$B$1:$Z$1,0))</f>
        <v>0</v>
      </c>
      <c r="S296" s="226">
        <f>INDEX('Uganda workforce data - raw'!$A$4:$F$619,MATCH($B296, 'Uganda workforce data - raw'!$B$4:$B$619,0), MATCH("Filled Male",'Uganda workforce data - raw'!$A$4:$F$4,0))*INDEX('Mapping cadres'!$B$1:$Z$616,MATCH($B296, 'Mapping cadres'!$B$1:$B$616,0), MATCH(S$32,'Mapping cadres'!$B$1:$Z$1,0))</f>
        <v>0</v>
      </c>
      <c r="T296" s="226">
        <f>INDEX('Uganda workforce data - raw'!$A$4:$F$619,MATCH($B296, 'Uganda workforce data - raw'!$B$4:$B$619,0), MATCH("Filled Male",'Uganda workforce data - raw'!$A$4:$F$4,0))*INDEX('Mapping cadres'!$B$1:$Z$616,MATCH($B296, 'Mapping cadres'!$B$1:$B$616,0), MATCH(T$32,'Mapping cadres'!$B$1:$Z$1,0))</f>
        <v>0</v>
      </c>
      <c r="U296" s="226">
        <f>INDEX('Uganda workforce data - raw'!$A$4:$F$619,MATCH($B296, 'Uganda workforce data - raw'!$B$4:$B$619,0), MATCH("Filled Male",'Uganda workforce data - raw'!$A$4:$F$4,0))*INDEX('Mapping cadres'!$B$1:$Z$616,MATCH($B296, 'Mapping cadres'!$B$1:$B$616,0), MATCH(U$32,'Mapping cadres'!$B$1:$Z$1,0))</f>
        <v>0</v>
      </c>
      <c r="V296" s="226">
        <f>INDEX('Uganda workforce data - raw'!$A$4:$F$619,MATCH($B296, 'Uganda workforce data - raw'!$B$4:$B$619,0), MATCH("Filled Male",'Uganda workforce data - raw'!$A$4:$F$4,0))*INDEX('Mapping cadres'!$B$1:$Z$616,MATCH($B296, 'Mapping cadres'!$B$1:$B$616,0), MATCH(V$32,'Mapping cadres'!$B$1:$Z$1,0))</f>
        <v>17</v>
      </c>
      <c r="W296" s="226">
        <f>INDEX('Uganda workforce data - raw'!$A$4:$F$619,MATCH($B296, 'Uganda workforce data - raw'!$B$4:$B$619,0), MATCH("Filled Male",'Uganda workforce data - raw'!$A$4:$F$4,0))*INDEX('Mapping cadres'!$B$1:$Z$616,MATCH($B296, 'Mapping cadres'!$B$1:$B$616,0), MATCH(W$32,'Mapping cadres'!$B$1:$Z$1,0))</f>
        <v>0</v>
      </c>
      <c r="X296" s="226">
        <f>INDEX('Uganda workforce data - raw'!$A$4:$F$619,MATCH($B296, 'Uganda workforce data - raw'!$B$4:$B$619,0), MATCH("Filled Male",'Uganda workforce data - raw'!$A$4:$F$4,0))*INDEX('Mapping cadres'!$B$1:$Z$616,MATCH($B296, 'Mapping cadres'!$B$1:$B$616,0), MATCH(X$32,'Mapping cadres'!$B$1:$Z$1,0))</f>
        <v>0</v>
      </c>
      <c r="Y296" s="226">
        <f>INDEX('Uganda workforce data - raw'!$A$4:$F$619,MATCH($B296, 'Uganda workforce data - raw'!$B$4:$B$619,0), MATCH("Filled Male",'Uganda workforce data - raw'!$A$4:$F$4,0))*INDEX('Mapping cadres'!$B$1:$Z$616,MATCH($B296, 'Mapping cadres'!$B$1:$B$616,0), MATCH(Y$32,'Mapping cadres'!$B$1:$Z$1,0))</f>
        <v>0</v>
      </c>
      <c r="Z296" s="226">
        <f>INDEX('Uganda workforce data - raw'!$A$4:$F$619,MATCH($B296, 'Uganda workforce data - raw'!$B$4:$B$619,0), MATCH("Filled Male",'Uganda workforce data - raw'!$A$4:$F$4,0))*INDEX('Mapping cadres'!$B$1:$Z$616,MATCH($B296, 'Mapping cadres'!$B$1:$B$616,0), MATCH(Z$32,'Mapping cadres'!$B$1:$Z$1,0))</f>
        <v>0</v>
      </c>
      <c r="AA296" s="226">
        <f>INDEX('Uganda workforce data - raw'!$A$4:$F$619,MATCH($B296, 'Uganda workforce data - raw'!$B$4:$B$619,0), MATCH("Filled Female",'Uganda workforce data - raw'!$A$4:$F$4,0))*INDEX('Mapping cadres'!$B$1:$Z$616,MATCH($B296, 'Mapping cadres'!$B$1:$B$616,0), MATCH(AA$32,'Mapping cadres'!$B$1:$Z$1,0))</f>
        <v>0</v>
      </c>
      <c r="AB296" s="226">
        <f>INDEX('Uganda workforce data - raw'!$A$4:$F$619,MATCH($B296, 'Uganda workforce data - raw'!$B$4:$B$619,0), MATCH("Filled Female",'Uganda workforce data - raw'!$A$4:$F$4,0))*INDEX('Mapping cadres'!$B$1:$Z$616,MATCH($B296, 'Mapping cadres'!$B$1:$B$616,0), MATCH(AB$32,'Mapping cadres'!$B$1:$Z$1,0))</f>
        <v>0</v>
      </c>
      <c r="AC296" s="226">
        <f>INDEX('Uganda workforce data - raw'!$A$4:$F$619,MATCH($B296, 'Uganda workforce data - raw'!$B$4:$B$619,0), MATCH("Filled Female",'Uganda workforce data - raw'!$A$4:$F$4,0))*INDEX('Mapping cadres'!$B$1:$Z$616,MATCH($B296, 'Mapping cadres'!$B$1:$B$616,0), MATCH(AC$32,'Mapping cadres'!$B$1:$Z$1,0))</f>
        <v>0</v>
      </c>
      <c r="AD296" s="226">
        <f>INDEX('Uganda workforce data - raw'!$A$4:$F$619,MATCH($B296, 'Uganda workforce data - raw'!$B$4:$B$619,0), MATCH("Filled Female",'Uganda workforce data - raw'!$A$4:$F$4,0))*INDEX('Mapping cadres'!$B$1:$Z$616,MATCH($B296, 'Mapping cadres'!$B$1:$B$616,0), MATCH(AD$32,'Mapping cadres'!$B$1:$Z$1,0))</f>
        <v>0</v>
      </c>
      <c r="AE296" s="226">
        <f>INDEX('Uganda workforce data - raw'!$A$4:$F$619,MATCH($B296, 'Uganda workforce data - raw'!$B$4:$B$619,0), MATCH("Filled Female",'Uganda workforce data - raw'!$A$4:$F$4,0))*INDEX('Mapping cadres'!$B$1:$Z$616,MATCH($B296, 'Mapping cadres'!$B$1:$B$616,0), MATCH(AE$32,'Mapping cadres'!$B$1:$Z$1,0))</f>
        <v>0</v>
      </c>
      <c r="AF296" s="226">
        <f>INDEX('Uganda workforce data - raw'!$A$4:$F$619,MATCH($B296, 'Uganda workforce data - raw'!$B$4:$B$619,0), MATCH("Filled Female",'Uganda workforce data - raw'!$A$4:$F$4,0))*INDEX('Mapping cadres'!$B$1:$Z$616,MATCH($B296, 'Mapping cadres'!$B$1:$B$616,0), MATCH(AF$32,'Mapping cadres'!$B$1:$Z$1,0))</f>
        <v>0</v>
      </c>
      <c r="AG296" s="226">
        <f>INDEX('Uganda workforce data - raw'!$A$4:$F$619,MATCH($B296, 'Uganda workforce data - raw'!$B$4:$B$619,0), MATCH("Filled Female",'Uganda workforce data - raw'!$A$4:$F$4,0))*INDEX('Mapping cadres'!$B$1:$Z$616,MATCH($B296, 'Mapping cadres'!$B$1:$B$616,0), MATCH(AG$32,'Mapping cadres'!$B$1:$Z$1,0))</f>
        <v>0</v>
      </c>
      <c r="AH296" s="226">
        <f>INDEX('Uganda workforce data - raw'!$A$4:$F$619,MATCH($B296, 'Uganda workforce data - raw'!$B$4:$B$619,0), MATCH("Filled Female",'Uganda workforce data - raw'!$A$4:$F$4,0))*INDEX('Mapping cadres'!$B$1:$Z$616,MATCH($B296, 'Mapping cadres'!$B$1:$B$616,0), MATCH(AH$32,'Mapping cadres'!$B$1:$Z$1,0))</f>
        <v>0</v>
      </c>
      <c r="AI296" s="226">
        <f>INDEX('Uganda workforce data - raw'!$A$4:$F$619,MATCH($B296, 'Uganda workforce data - raw'!$B$4:$B$619,0), MATCH("Filled Female",'Uganda workforce data - raw'!$A$4:$F$4,0))*INDEX('Mapping cadres'!$B$1:$Z$616,MATCH($B296, 'Mapping cadres'!$B$1:$B$616,0), MATCH(AI$32,'Mapping cadres'!$B$1:$Z$1,0))</f>
        <v>0</v>
      </c>
      <c r="AJ296" s="226">
        <f>INDEX('Uganda workforce data - raw'!$A$4:$F$619,MATCH($B296, 'Uganda workforce data - raw'!$B$4:$B$619,0), MATCH("Filled Female",'Uganda workforce data - raw'!$A$4:$F$4,0))*INDEX('Mapping cadres'!$B$1:$Z$616,MATCH($B296, 'Mapping cadres'!$B$1:$B$616,0), MATCH(AJ$32,'Mapping cadres'!$B$1:$Z$1,0))</f>
        <v>0</v>
      </c>
      <c r="AK296" s="226">
        <f>INDEX('Uganda workforce data - raw'!$A$4:$F$619,MATCH($B296, 'Uganda workforce data - raw'!$B$4:$B$619,0), MATCH("Filled Female",'Uganda workforce data - raw'!$A$4:$F$4,0))*INDEX('Mapping cadres'!$B$1:$Z$616,MATCH($B296, 'Mapping cadres'!$B$1:$B$616,0), MATCH(AK$32,'Mapping cadres'!$B$1:$Z$1,0))</f>
        <v>0</v>
      </c>
      <c r="AL296" s="226">
        <f>INDEX('Uganda workforce data - raw'!$A$4:$F$619,MATCH($B296, 'Uganda workforce data - raw'!$B$4:$B$619,0), MATCH("Filled Female",'Uganda workforce data - raw'!$A$4:$F$4,0))*INDEX('Mapping cadres'!$B$1:$Z$616,MATCH($B296, 'Mapping cadres'!$B$1:$B$616,0), MATCH(AL$32,'Mapping cadres'!$B$1:$Z$1,0))</f>
        <v>0</v>
      </c>
      <c r="AM296" s="226">
        <f>INDEX('Uganda workforce data - raw'!$A$4:$F$619,MATCH($B296, 'Uganda workforce data - raw'!$B$4:$B$619,0), MATCH("Filled Female",'Uganda workforce data - raw'!$A$4:$F$4,0))*INDEX('Mapping cadres'!$B$1:$Z$616,MATCH($B296, 'Mapping cadres'!$B$1:$B$616,0), MATCH(AM$32,'Mapping cadres'!$B$1:$Z$1,0))</f>
        <v>0</v>
      </c>
      <c r="AN296" s="226">
        <f>INDEX('Uganda workforce data - raw'!$A$4:$F$619,MATCH($B296, 'Uganda workforce data - raw'!$B$4:$B$619,0), MATCH("Filled Female",'Uganda workforce data - raw'!$A$4:$F$4,0))*INDEX('Mapping cadres'!$B$1:$Z$616,MATCH($B296, 'Mapping cadres'!$B$1:$B$616,0), MATCH(AN$32,'Mapping cadres'!$B$1:$Z$1,0))</f>
        <v>0</v>
      </c>
      <c r="AO296" s="226">
        <f>INDEX('Uganda workforce data - raw'!$A$4:$F$619,MATCH($B296, 'Uganda workforce data - raw'!$B$4:$B$619,0), MATCH("Filled Female",'Uganda workforce data - raw'!$A$4:$F$4,0))*INDEX('Mapping cadres'!$B$1:$Z$616,MATCH($B296, 'Mapping cadres'!$B$1:$B$616,0), MATCH(AO$32,'Mapping cadres'!$B$1:$Z$1,0))</f>
        <v>0</v>
      </c>
      <c r="AP296" s="226">
        <f>INDEX('Uganda workforce data - raw'!$A$4:$F$619,MATCH($B296, 'Uganda workforce data - raw'!$B$4:$B$619,0), MATCH("Filled Female",'Uganda workforce data - raw'!$A$4:$F$4,0))*INDEX('Mapping cadres'!$B$1:$Z$616,MATCH($B296, 'Mapping cadres'!$B$1:$B$616,0), MATCH(AP$32,'Mapping cadres'!$B$1:$Z$1,0))</f>
        <v>0</v>
      </c>
      <c r="AQ296" s="226">
        <f>INDEX('Uganda workforce data - raw'!$A$4:$F$619,MATCH($B296, 'Uganda workforce data - raw'!$B$4:$B$619,0), MATCH("Filled Female",'Uganda workforce data - raw'!$A$4:$F$4,0))*INDEX('Mapping cadres'!$B$1:$Z$616,MATCH($B296, 'Mapping cadres'!$B$1:$B$616,0), MATCH(AQ$32,'Mapping cadres'!$B$1:$Z$1,0))</f>
        <v>0</v>
      </c>
      <c r="AR296" s="226">
        <f>INDEX('Uganda workforce data - raw'!$A$4:$F$619,MATCH($B296, 'Uganda workforce data - raw'!$B$4:$B$619,0), MATCH("Filled Female",'Uganda workforce data - raw'!$A$4:$F$4,0))*INDEX('Mapping cadres'!$B$1:$Z$616,MATCH($B296, 'Mapping cadres'!$B$1:$B$616,0), MATCH(AR$32,'Mapping cadres'!$B$1:$Z$1,0))</f>
        <v>0</v>
      </c>
      <c r="AS296" s="226">
        <f>INDEX('Uganda workforce data - raw'!$A$4:$F$619,MATCH($B296, 'Uganda workforce data - raw'!$B$4:$B$619,0), MATCH("Filled Female",'Uganda workforce data - raw'!$A$4:$F$4,0))*INDEX('Mapping cadres'!$B$1:$Z$616,MATCH($B296, 'Mapping cadres'!$B$1:$B$616,0), MATCH(AS$32,'Mapping cadres'!$B$1:$Z$1,0))</f>
        <v>0</v>
      </c>
      <c r="AT296" s="226">
        <f>INDEX('Uganda workforce data - raw'!$A$4:$F$619,MATCH($B296, 'Uganda workforce data - raw'!$B$4:$B$619,0), MATCH("Filled Female",'Uganda workforce data - raw'!$A$4:$F$4,0))*INDEX('Mapping cadres'!$B$1:$Z$616,MATCH($B296, 'Mapping cadres'!$B$1:$B$616,0), MATCH(AT$32,'Mapping cadres'!$B$1:$Z$1,0))</f>
        <v>20</v>
      </c>
      <c r="AU296" s="226">
        <f>INDEX('Uganda workforce data - raw'!$A$4:$F$619,MATCH($B296, 'Uganda workforce data - raw'!$B$4:$B$619,0), MATCH("Filled Female",'Uganda workforce data - raw'!$A$4:$F$4,0))*INDEX('Mapping cadres'!$B$1:$Z$616,MATCH($B296, 'Mapping cadres'!$B$1:$B$616,0), MATCH(AU$32,'Mapping cadres'!$B$1:$Z$1,0))</f>
        <v>0</v>
      </c>
      <c r="AV296" s="226">
        <f>INDEX('Uganda workforce data - raw'!$A$4:$F$619,MATCH($B296, 'Uganda workforce data - raw'!$B$4:$B$619,0), MATCH("Filled Female",'Uganda workforce data - raw'!$A$4:$F$4,0))*INDEX('Mapping cadres'!$B$1:$Z$616,MATCH($B296, 'Mapping cadres'!$B$1:$B$616,0), MATCH(AV$32,'Mapping cadres'!$B$1:$Z$1,0))</f>
        <v>0</v>
      </c>
      <c r="AW296" s="226">
        <f>INDEX('Uganda workforce data - raw'!$A$4:$F$619,MATCH($B296, 'Uganda workforce data - raw'!$B$4:$B$619,0), MATCH("Filled Female",'Uganda workforce data - raw'!$A$4:$F$4,0))*INDEX('Mapping cadres'!$B$1:$Z$616,MATCH($B296, 'Mapping cadres'!$B$1:$B$616,0), MATCH(AW$32,'Mapping cadres'!$B$1:$Z$1,0))</f>
        <v>0</v>
      </c>
      <c r="AX296" s="226">
        <f>INDEX('Uganda workforce data - raw'!$A$4:$F$619,MATCH($B296, 'Uganda workforce data - raw'!$B$4:$B$619,0), MATCH("Filled Female",'Uganda workforce data - raw'!$A$4:$F$4,0))*INDEX('Mapping cadres'!$B$1:$Z$616,MATCH($B296, 'Mapping cadres'!$B$1:$B$616,0), MATCH(AX$32,'Mapping cadres'!$B$1:$Z$1,0))</f>
        <v>0</v>
      </c>
      <c r="AY296" s="226">
        <f t="shared" si="101"/>
        <v>0</v>
      </c>
      <c r="AZ296" s="226">
        <f t="shared" si="102"/>
        <v>0</v>
      </c>
      <c r="BA296" s="226">
        <f t="shared" si="103"/>
        <v>0</v>
      </c>
      <c r="BB296" s="226">
        <f t="shared" si="104"/>
        <v>0</v>
      </c>
      <c r="BC296" s="226">
        <f t="shared" si="105"/>
        <v>0</v>
      </c>
      <c r="BD296" s="226">
        <f t="shared" si="106"/>
        <v>0</v>
      </c>
      <c r="BE296" s="226">
        <f t="shared" si="107"/>
        <v>0</v>
      </c>
      <c r="BF296" s="226">
        <f t="shared" si="108"/>
        <v>0</v>
      </c>
      <c r="BG296" s="226">
        <f t="shared" si="109"/>
        <v>0</v>
      </c>
      <c r="BH296" s="226">
        <f t="shared" si="110"/>
        <v>0</v>
      </c>
      <c r="BI296" s="226">
        <f t="shared" si="111"/>
        <v>0</v>
      </c>
      <c r="BJ296" s="226">
        <f t="shared" si="112"/>
        <v>0</v>
      </c>
      <c r="BK296" s="226">
        <f t="shared" si="113"/>
        <v>0</v>
      </c>
      <c r="BL296" s="226">
        <f t="shared" si="114"/>
        <v>0</v>
      </c>
      <c r="BM296" s="226">
        <f t="shared" si="115"/>
        <v>0</v>
      </c>
      <c r="BN296" s="226">
        <f t="shared" si="116"/>
        <v>0</v>
      </c>
      <c r="BO296" s="226">
        <f t="shared" si="117"/>
        <v>0</v>
      </c>
      <c r="BP296" s="226">
        <f t="shared" si="118"/>
        <v>0</v>
      </c>
      <c r="BQ296" s="226">
        <f t="shared" si="119"/>
        <v>0</v>
      </c>
      <c r="BR296" s="226">
        <f t="shared" si="120"/>
        <v>37</v>
      </c>
      <c r="BS296" s="226">
        <f t="shared" si="121"/>
        <v>0</v>
      </c>
      <c r="BT296" s="226">
        <f t="shared" si="122"/>
        <v>0</v>
      </c>
      <c r="BU296" s="226">
        <f t="shared" si="123"/>
        <v>0</v>
      </c>
      <c r="BV296" s="226">
        <f t="shared" si="124"/>
        <v>0</v>
      </c>
    </row>
    <row r="297" spans="1:74">
      <c r="A297" s="226">
        <v>265</v>
      </c>
      <c r="B297" s="226" t="s">
        <v>1568</v>
      </c>
      <c r="C297" s="226">
        <f>INDEX('Uganda workforce data - raw'!$A$4:$F$619,MATCH($B297, 'Uganda workforce data - raw'!$B$4:$B$619,0), MATCH("Filled Male",'Uganda workforce data - raw'!$A$4:$F$4,0))*INDEX('Mapping cadres'!$B$1:$Z$616,MATCH($B297, 'Mapping cadres'!$B$1:$B$616,0), MATCH(C$32,'Mapping cadres'!$B$1:$Z$1,0))</f>
        <v>0</v>
      </c>
      <c r="D297" s="226">
        <f>INDEX('Uganda workforce data - raw'!$A$4:$F$619,MATCH($B297, 'Uganda workforce data - raw'!$B$4:$B$619,0), MATCH("Filled Male",'Uganda workforce data - raw'!$A$4:$F$4,0))*INDEX('Mapping cadres'!$B$1:$Z$616,MATCH($B297, 'Mapping cadres'!$B$1:$B$616,0), MATCH(D$32,'Mapping cadres'!$B$1:$Z$1,0))</f>
        <v>0</v>
      </c>
      <c r="E297" s="226">
        <f>INDEX('Uganda workforce data - raw'!$A$4:$F$619,MATCH($B297, 'Uganda workforce data - raw'!$B$4:$B$619,0), MATCH("Filled Male",'Uganda workforce data - raw'!$A$4:$F$4,0))*INDEX('Mapping cadres'!$B$1:$Z$616,MATCH($B297, 'Mapping cadres'!$B$1:$B$616,0), MATCH(E$32,'Mapping cadres'!$B$1:$Z$1,0))</f>
        <v>0</v>
      </c>
      <c r="F297" s="226">
        <f>INDEX('Uganda workforce data - raw'!$A$4:$F$619,MATCH($B297, 'Uganda workforce data - raw'!$B$4:$B$619,0), MATCH("Filled Male",'Uganda workforce data - raw'!$A$4:$F$4,0))*INDEX('Mapping cadres'!$B$1:$Z$616,MATCH($B297, 'Mapping cadres'!$B$1:$B$616,0), MATCH(F$32,'Mapping cadres'!$B$1:$Z$1,0))</f>
        <v>0</v>
      </c>
      <c r="G297" s="226">
        <f>INDEX('Uganda workforce data - raw'!$A$4:$F$619,MATCH($B297, 'Uganda workforce data - raw'!$B$4:$B$619,0), MATCH("Filled Male",'Uganda workforce data - raw'!$A$4:$F$4,0))*INDEX('Mapping cadres'!$B$1:$Z$616,MATCH($B297, 'Mapping cadres'!$B$1:$B$616,0), MATCH(G$32,'Mapping cadres'!$B$1:$Z$1,0))</f>
        <v>0</v>
      </c>
      <c r="H297" s="226">
        <f>INDEX('Uganda workforce data - raw'!$A$4:$F$619,MATCH($B297, 'Uganda workforce data - raw'!$B$4:$B$619,0), MATCH("Filled Male",'Uganda workforce data - raw'!$A$4:$F$4,0))*INDEX('Mapping cadres'!$B$1:$Z$616,MATCH($B297, 'Mapping cadres'!$B$1:$B$616,0), MATCH(H$32,'Mapping cadres'!$B$1:$Z$1,0))</f>
        <v>0</v>
      </c>
      <c r="I297" s="226">
        <f>INDEX('Uganda workforce data - raw'!$A$4:$F$619,MATCH($B297, 'Uganda workforce data - raw'!$B$4:$B$619,0), MATCH("Filled Male",'Uganda workforce data - raw'!$A$4:$F$4,0))*INDEX('Mapping cadres'!$B$1:$Z$616,MATCH($B297, 'Mapping cadres'!$B$1:$B$616,0), MATCH(I$32,'Mapping cadres'!$B$1:$Z$1,0))</f>
        <v>0</v>
      </c>
      <c r="J297" s="226">
        <f>INDEX('Uganda workforce data - raw'!$A$4:$F$619,MATCH($B297, 'Uganda workforce data - raw'!$B$4:$B$619,0), MATCH("Filled Male",'Uganda workforce data - raw'!$A$4:$F$4,0))*INDEX('Mapping cadres'!$B$1:$Z$616,MATCH($B297, 'Mapping cadres'!$B$1:$B$616,0), MATCH(J$32,'Mapping cadres'!$B$1:$Z$1,0))</f>
        <v>0</v>
      </c>
      <c r="K297" s="226">
        <f>INDEX('Uganda workforce data - raw'!$A$4:$F$619,MATCH($B297, 'Uganda workforce data - raw'!$B$4:$B$619,0), MATCH("Filled Male",'Uganda workforce data - raw'!$A$4:$F$4,0))*INDEX('Mapping cadres'!$B$1:$Z$616,MATCH($B297, 'Mapping cadres'!$B$1:$B$616,0), MATCH(K$32,'Mapping cadres'!$B$1:$Z$1,0))</f>
        <v>0</v>
      </c>
      <c r="L297" s="226">
        <f>INDEX('Uganda workforce data - raw'!$A$4:$F$619,MATCH($B297, 'Uganda workforce data - raw'!$B$4:$B$619,0), MATCH("Filled Male",'Uganda workforce data - raw'!$A$4:$F$4,0))*INDEX('Mapping cadres'!$B$1:$Z$616,MATCH($B297, 'Mapping cadres'!$B$1:$B$616,0), MATCH(L$32,'Mapping cadres'!$B$1:$Z$1,0))</f>
        <v>0</v>
      </c>
      <c r="M297" s="226">
        <f>INDEX('Uganda workforce data - raw'!$A$4:$F$619,MATCH($B297, 'Uganda workforce data - raw'!$B$4:$B$619,0), MATCH("Filled Male",'Uganda workforce data - raw'!$A$4:$F$4,0))*INDEX('Mapping cadres'!$B$1:$Z$616,MATCH($B297, 'Mapping cadres'!$B$1:$B$616,0), MATCH(M$32,'Mapping cadres'!$B$1:$Z$1,0))</f>
        <v>0</v>
      </c>
      <c r="N297" s="226">
        <f>INDEX('Uganda workforce data - raw'!$A$4:$F$619,MATCH($B297, 'Uganda workforce data - raw'!$B$4:$B$619,0), MATCH("Filled Male",'Uganda workforce data - raw'!$A$4:$F$4,0))*INDEX('Mapping cadres'!$B$1:$Z$616,MATCH($B297, 'Mapping cadres'!$B$1:$B$616,0), MATCH(N$32,'Mapping cadres'!$B$1:$Z$1,0))</f>
        <v>0</v>
      </c>
      <c r="O297" s="226">
        <f>INDEX('Uganda workforce data - raw'!$A$4:$F$619,MATCH($B297, 'Uganda workforce data - raw'!$B$4:$B$619,0), MATCH("Filled Male",'Uganda workforce data - raw'!$A$4:$F$4,0))*INDEX('Mapping cadres'!$B$1:$Z$616,MATCH($B297, 'Mapping cadres'!$B$1:$B$616,0), MATCH(O$32,'Mapping cadres'!$B$1:$Z$1,0))</f>
        <v>0</v>
      </c>
      <c r="P297" s="226">
        <f>INDEX('Uganda workforce data - raw'!$A$4:$F$619,MATCH($B297, 'Uganda workforce data - raw'!$B$4:$B$619,0), MATCH("Filled Male",'Uganda workforce data - raw'!$A$4:$F$4,0))*INDEX('Mapping cadres'!$B$1:$Z$616,MATCH($B297, 'Mapping cadres'!$B$1:$B$616,0), MATCH(P$32,'Mapping cadres'!$B$1:$Z$1,0))</f>
        <v>0</v>
      </c>
      <c r="Q297" s="226">
        <f>INDEX('Uganda workforce data - raw'!$A$4:$F$619,MATCH($B297, 'Uganda workforce data - raw'!$B$4:$B$619,0), MATCH("Filled Male",'Uganda workforce data - raw'!$A$4:$F$4,0))*INDEX('Mapping cadres'!$B$1:$Z$616,MATCH($B297, 'Mapping cadres'!$B$1:$B$616,0), MATCH(Q$32,'Mapping cadres'!$B$1:$Z$1,0))</f>
        <v>0</v>
      </c>
      <c r="R297" s="226">
        <f>INDEX('Uganda workforce data - raw'!$A$4:$F$619,MATCH($B297, 'Uganda workforce data - raw'!$B$4:$B$619,0), MATCH("Filled Male",'Uganda workforce data - raw'!$A$4:$F$4,0))*INDEX('Mapping cadres'!$B$1:$Z$616,MATCH($B297, 'Mapping cadres'!$B$1:$B$616,0), MATCH(R$32,'Mapping cadres'!$B$1:$Z$1,0))</f>
        <v>0</v>
      </c>
      <c r="S297" s="226">
        <f>INDEX('Uganda workforce data - raw'!$A$4:$F$619,MATCH($B297, 'Uganda workforce data - raw'!$B$4:$B$619,0), MATCH("Filled Male",'Uganda workforce data - raw'!$A$4:$F$4,0))*INDEX('Mapping cadres'!$B$1:$Z$616,MATCH($B297, 'Mapping cadres'!$B$1:$B$616,0), MATCH(S$32,'Mapping cadres'!$B$1:$Z$1,0))</f>
        <v>0</v>
      </c>
      <c r="T297" s="226">
        <f>INDEX('Uganda workforce data - raw'!$A$4:$F$619,MATCH($B297, 'Uganda workforce data - raw'!$B$4:$B$619,0), MATCH("Filled Male",'Uganda workforce data - raw'!$A$4:$F$4,0))*INDEX('Mapping cadres'!$B$1:$Z$616,MATCH($B297, 'Mapping cadres'!$B$1:$B$616,0), MATCH(T$32,'Mapping cadres'!$B$1:$Z$1,0))</f>
        <v>0</v>
      </c>
      <c r="U297" s="226">
        <f>INDEX('Uganda workforce data - raw'!$A$4:$F$619,MATCH($B297, 'Uganda workforce data - raw'!$B$4:$B$619,0), MATCH("Filled Male",'Uganda workforce data - raw'!$A$4:$F$4,0))*INDEX('Mapping cadres'!$B$1:$Z$616,MATCH($B297, 'Mapping cadres'!$B$1:$B$616,0), MATCH(U$32,'Mapping cadres'!$B$1:$Z$1,0))</f>
        <v>0</v>
      </c>
      <c r="V297" s="226">
        <f>INDEX('Uganda workforce data - raw'!$A$4:$F$619,MATCH($B297, 'Uganda workforce data - raw'!$B$4:$B$619,0), MATCH("Filled Male",'Uganda workforce data - raw'!$A$4:$F$4,0))*INDEX('Mapping cadres'!$B$1:$Z$616,MATCH($B297, 'Mapping cadres'!$B$1:$B$616,0), MATCH(V$32,'Mapping cadres'!$B$1:$Z$1,0))</f>
        <v>0</v>
      </c>
      <c r="W297" s="226">
        <f>INDEX('Uganda workforce data - raw'!$A$4:$F$619,MATCH($B297, 'Uganda workforce data - raw'!$B$4:$B$619,0), MATCH("Filled Male",'Uganda workforce data - raw'!$A$4:$F$4,0))*INDEX('Mapping cadres'!$B$1:$Z$616,MATCH($B297, 'Mapping cadres'!$B$1:$B$616,0), MATCH(W$32,'Mapping cadres'!$B$1:$Z$1,0))</f>
        <v>0</v>
      </c>
      <c r="X297" s="226">
        <f>INDEX('Uganda workforce data - raw'!$A$4:$F$619,MATCH($B297, 'Uganda workforce data - raw'!$B$4:$B$619,0), MATCH("Filled Male",'Uganda workforce data - raw'!$A$4:$F$4,0))*INDEX('Mapping cadres'!$B$1:$Z$616,MATCH($B297, 'Mapping cadres'!$B$1:$B$616,0), MATCH(X$32,'Mapping cadres'!$B$1:$Z$1,0))</f>
        <v>0</v>
      </c>
      <c r="Y297" s="226">
        <f>INDEX('Uganda workforce data - raw'!$A$4:$F$619,MATCH($B297, 'Uganda workforce data - raw'!$B$4:$B$619,0), MATCH("Filled Male",'Uganda workforce data - raw'!$A$4:$F$4,0))*INDEX('Mapping cadres'!$B$1:$Z$616,MATCH($B297, 'Mapping cadres'!$B$1:$B$616,0), MATCH(Y$32,'Mapping cadres'!$B$1:$Z$1,0))</f>
        <v>0</v>
      </c>
      <c r="Z297" s="226">
        <f>INDEX('Uganda workforce data - raw'!$A$4:$F$619,MATCH($B297, 'Uganda workforce data - raw'!$B$4:$B$619,0), MATCH("Filled Male",'Uganda workforce data - raw'!$A$4:$F$4,0))*INDEX('Mapping cadres'!$B$1:$Z$616,MATCH($B297, 'Mapping cadres'!$B$1:$B$616,0), MATCH(Z$32,'Mapping cadres'!$B$1:$Z$1,0))</f>
        <v>0</v>
      </c>
      <c r="AA297" s="226">
        <f>INDEX('Uganda workforce data - raw'!$A$4:$F$619,MATCH($B297, 'Uganda workforce data - raw'!$B$4:$B$619,0), MATCH("Filled Female",'Uganda workforce data - raw'!$A$4:$F$4,0))*INDEX('Mapping cadres'!$B$1:$Z$616,MATCH($B297, 'Mapping cadres'!$B$1:$B$616,0), MATCH(AA$32,'Mapping cadres'!$B$1:$Z$1,0))</f>
        <v>0</v>
      </c>
      <c r="AB297" s="226">
        <f>INDEX('Uganda workforce data - raw'!$A$4:$F$619,MATCH($B297, 'Uganda workforce data - raw'!$B$4:$B$619,0), MATCH("Filled Female",'Uganda workforce data - raw'!$A$4:$F$4,0))*INDEX('Mapping cadres'!$B$1:$Z$616,MATCH($B297, 'Mapping cadres'!$B$1:$B$616,0), MATCH(AB$32,'Mapping cadres'!$B$1:$Z$1,0))</f>
        <v>0</v>
      </c>
      <c r="AC297" s="226">
        <f>INDEX('Uganda workforce data - raw'!$A$4:$F$619,MATCH($B297, 'Uganda workforce data - raw'!$B$4:$B$619,0), MATCH("Filled Female",'Uganda workforce data - raw'!$A$4:$F$4,0))*INDEX('Mapping cadres'!$B$1:$Z$616,MATCH($B297, 'Mapping cadres'!$B$1:$B$616,0), MATCH(AC$32,'Mapping cadres'!$B$1:$Z$1,0))</f>
        <v>0</v>
      </c>
      <c r="AD297" s="226">
        <f>INDEX('Uganda workforce data - raw'!$A$4:$F$619,MATCH($B297, 'Uganda workforce data - raw'!$B$4:$B$619,0), MATCH("Filled Female",'Uganda workforce data - raw'!$A$4:$F$4,0))*INDEX('Mapping cadres'!$B$1:$Z$616,MATCH($B297, 'Mapping cadres'!$B$1:$B$616,0), MATCH(AD$32,'Mapping cadres'!$B$1:$Z$1,0))</f>
        <v>0</v>
      </c>
      <c r="AE297" s="226">
        <f>INDEX('Uganda workforce data - raw'!$A$4:$F$619,MATCH($B297, 'Uganda workforce data - raw'!$B$4:$B$619,0), MATCH("Filled Female",'Uganda workforce data - raw'!$A$4:$F$4,0))*INDEX('Mapping cadres'!$B$1:$Z$616,MATCH($B297, 'Mapping cadres'!$B$1:$B$616,0), MATCH(AE$32,'Mapping cadres'!$B$1:$Z$1,0))</f>
        <v>0</v>
      </c>
      <c r="AF297" s="226">
        <f>INDEX('Uganda workforce data - raw'!$A$4:$F$619,MATCH($B297, 'Uganda workforce data - raw'!$B$4:$B$619,0), MATCH("Filled Female",'Uganda workforce data - raw'!$A$4:$F$4,0))*INDEX('Mapping cadres'!$B$1:$Z$616,MATCH($B297, 'Mapping cadres'!$B$1:$B$616,0), MATCH(AF$32,'Mapping cadres'!$B$1:$Z$1,0))</f>
        <v>0</v>
      </c>
      <c r="AG297" s="226">
        <f>INDEX('Uganda workforce data - raw'!$A$4:$F$619,MATCH($B297, 'Uganda workforce data - raw'!$B$4:$B$619,0), MATCH("Filled Female",'Uganda workforce data - raw'!$A$4:$F$4,0))*INDEX('Mapping cadres'!$B$1:$Z$616,MATCH($B297, 'Mapping cadres'!$B$1:$B$616,0), MATCH(AG$32,'Mapping cadres'!$B$1:$Z$1,0))</f>
        <v>0</v>
      </c>
      <c r="AH297" s="226">
        <f>INDEX('Uganda workforce data - raw'!$A$4:$F$619,MATCH($B297, 'Uganda workforce data - raw'!$B$4:$B$619,0), MATCH("Filled Female",'Uganda workforce data - raw'!$A$4:$F$4,0))*INDEX('Mapping cadres'!$B$1:$Z$616,MATCH($B297, 'Mapping cadres'!$B$1:$B$616,0), MATCH(AH$32,'Mapping cadres'!$B$1:$Z$1,0))</f>
        <v>0</v>
      </c>
      <c r="AI297" s="226">
        <f>INDEX('Uganda workforce data - raw'!$A$4:$F$619,MATCH($B297, 'Uganda workforce data - raw'!$B$4:$B$619,0), MATCH("Filled Female",'Uganda workforce data - raw'!$A$4:$F$4,0))*INDEX('Mapping cadres'!$B$1:$Z$616,MATCH($B297, 'Mapping cadres'!$B$1:$B$616,0), MATCH(AI$32,'Mapping cadres'!$B$1:$Z$1,0))</f>
        <v>0</v>
      </c>
      <c r="AJ297" s="226">
        <f>INDEX('Uganda workforce data - raw'!$A$4:$F$619,MATCH($B297, 'Uganda workforce data - raw'!$B$4:$B$619,0), MATCH("Filled Female",'Uganda workforce data - raw'!$A$4:$F$4,0))*INDEX('Mapping cadres'!$B$1:$Z$616,MATCH($B297, 'Mapping cadres'!$B$1:$B$616,0), MATCH(AJ$32,'Mapping cadres'!$B$1:$Z$1,0))</f>
        <v>0</v>
      </c>
      <c r="AK297" s="226">
        <f>INDEX('Uganda workforce data - raw'!$A$4:$F$619,MATCH($B297, 'Uganda workforce data - raw'!$B$4:$B$619,0), MATCH("Filled Female",'Uganda workforce data - raw'!$A$4:$F$4,0))*INDEX('Mapping cadres'!$B$1:$Z$616,MATCH($B297, 'Mapping cadres'!$B$1:$B$616,0), MATCH(AK$32,'Mapping cadres'!$B$1:$Z$1,0))</f>
        <v>0</v>
      </c>
      <c r="AL297" s="226">
        <f>INDEX('Uganda workforce data - raw'!$A$4:$F$619,MATCH($B297, 'Uganda workforce data - raw'!$B$4:$B$619,0), MATCH("Filled Female",'Uganda workforce data - raw'!$A$4:$F$4,0))*INDEX('Mapping cadres'!$B$1:$Z$616,MATCH($B297, 'Mapping cadres'!$B$1:$B$616,0), MATCH(AL$32,'Mapping cadres'!$B$1:$Z$1,0))</f>
        <v>1</v>
      </c>
      <c r="AM297" s="226">
        <f>INDEX('Uganda workforce data - raw'!$A$4:$F$619,MATCH($B297, 'Uganda workforce data - raw'!$B$4:$B$619,0), MATCH("Filled Female",'Uganda workforce data - raw'!$A$4:$F$4,0))*INDEX('Mapping cadres'!$B$1:$Z$616,MATCH($B297, 'Mapping cadres'!$B$1:$B$616,0), MATCH(AM$32,'Mapping cadres'!$B$1:$Z$1,0))</f>
        <v>0</v>
      </c>
      <c r="AN297" s="226">
        <f>INDEX('Uganda workforce data - raw'!$A$4:$F$619,MATCH($B297, 'Uganda workforce data - raw'!$B$4:$B$619,0), MATCH("Filled Female",'Uganda workforce data - raw'!$A$4:$F$4,0))*INDEX('Mapping cadres'!$B$1:$Z$616,MATCH($B297, 'Mapping cadres'!$B$1:$B$616,0), MATCH(AN$32,'Mapping cadres'!$B$1:$Z$1,0))</f>
        <v>0</v>
      </c>
      <c r="AO297" s="226">
        <f>INDEX('Uganda workforce data - raw'!$A$4:$F$619,MATCH($B297, 'Uganda workforce data - raw'!$B$4:$B$619,0), MATCH("Filled Female",'Uganda workforce data - raw'!$A$4:$F$4,0))*INDEX('Mapping cadres'!$B$1:$Z$616,MATCH($B297, 'Mapping cadres'!$B$1:$B$616,0), MATCH(AO$32,'Mapping cadres'!$B$1:$Z$1,0))</f>
        <v>0</v>
      </c>
      <c r="AP297" s="226">
        <f>INDEX('Uganda workforce data - raw'!$A$4:$F$619,MATCH($B297, 'Uganda workforce data - raw'!$B$4:$B$619,0), MATCH("Filled Female",'Uganda workforce data - raw'!$A$4:$F$4,0))*INDEX('Mapping cadres'!$B$1:$Z$616,MATCH($B297, 'Mapping cadres'!$B$1:$B$616,0), MATCH(AP$32,'Mapping cadres'!$B$1:$Z$1,0))</f>
        <v>0</v>
      </c>
      <c r="AQ297" s="226">
        <f>INDEX('Uganda workforce data - raw'!$A$4:$F$619,MATCH($B297, 'Uganda workforce data - raw'!$B$4:$B$619,0), MATCH("Filled Female",'Uganda workforce data - raw'!$A$4:$F$4,0))*INDEX('Mapping cadres'!$B$1:$Z$616,MATCH($B297, 'Mapping cadres'!$B$1:$B$616,0), MATCH(AQ$32,'Mapping cadres'!$B$1:$Z$1,0))</f>
        <v>0</v>
      </c>
      <c r="AR297" s="226">
        <f>INDEX('Uganda workforce data - raw'!$A$4:$F$619,MATCH($B297, 'Uganda workforce data - raw'!$B$4:$B$619,0), MATCH("Filled Female",'Uganda workforce data - raw'!$A$4:$F$4,0))*INDEX('Mapping cadres'!$B$1:$Z$616,MATCH($B297, 'Mapping cadres'!$B$1:$B$616,0), MATCH(AR$32,'Mapping cadres'!$B$1:$Z$1,0))</f>
        <v>0</v>
      </c>
      <c r="AS297" s="226">
        <f>INDEX('Uganda workforce data - raw'!$A$4:$F$619,MATCH($B297, 'Uganda workforce data - raw'!$B$4:$B$619,0), MATCH("Filled Female",'Uganda workforce data - raw'!$A$4:$F$4,0))*INDEX('Mapping cadres'!$B$1:$Z$616,MATCH($B297, 'Mapping cadres'!$B$1:$B$616,0), MATCH(AS$32,'Mapping cadres'!$B$1:$Z$1,0))</f>
        <v>0</v>
      </c>
      <c r="AT297" s="226">
        <f>INDEX('Uganda workforce data - raw'!$A$4:$F$619,MATCH($B297, 'Uganda workforce data - raw'!$B$4:$B$619,0), MATCH("Filled Female",'Uganda workforce data - raw'!$A$4:$F$4,0))*INDEX('Mapping cadres'!$B$1:$Z$616,MATCH($B297, 'Mapping cadres'!$B$1:$B$616,0), MATCH(AT$32,'Mapping cadres'!$B$1:$Z$1,0))</f>
        <v>0</v>
      </c>
      <c r="AU297" s="226">
        <f>INDEX('Uganda workforce data - raw'!$A$4:$F$619,MATCH($B297, 'Uganda workforce data - raw'!$B$4:$B$619,0), MATCH("Filled Female",'Uganda workforce data - raw'!$A$4:$F$4,0))*INDEX('Mapping cadres'!$B$1:$Z$616,MATCH($B297, 'Mapping cadres'!$B$1:$B$616,0), MATCH(AU$32,'Mapping cadres'!$B$1:$Z$1,0))</f>
        <v>0</v>
      </c>
      <c r="AV297" s="226">
        <f>INDEX('Uganda workforce data - raw'!$A$4:$F$619,MATCH($B297, 'Uganda workforce data - raw'!$B$4:$B$619,0), MATCH("Filled Female",'Uganda workforce data - raw'!$A$4:$F$4,0))*INDEX('Mapping cadres'!$B$1:$Z$616,MATCH($B297, 'Mapping cadres'!$B$1:$B$616,0), MATCH(AV$32,'Mapping cadres'!$B$1:$Z$1,0))</f>
        <v>0</v>
      </c>
      <c r="AW297" s="226">
        <f>INDEX('Uganda workforce data - raw'!$A$4:$F$619,MATCH($B297, 'Uganda workforce data - raw'!$B$4:$B$619,0), MATCH("Filled Female",'Uganda workforce data - raw'!$A$4:$F$4,0))*INDEX('Mapping cadres'!$B$1:$Z$616,MATCH($B297, 'Mapping cadres'!$B$1:$B$616,0), MATCH(AW$32,'Mapping cadres'!$B$1:$Z$1,0))</f>
        <v>0</v>
      </c>
      <c r="AX297" s="226">
        <f>INDEX('Uganda workforce data - raw'!$A$4:$F$619,MATCH($B297, 'Uganda workforce data - raw'!$B$4:$B$619,0), MATCH("Filled Female",'Uganda workforce data - raw'!$A$4:$F$4,0))*INDEX('Mapping cadres'!$B$1:$Z$616,MATCH($B297, 'Mapping cadres'!$B$1:$B$616,0), MATCH(AX$32,'Mapping cadres'!$B$1:$Z$1,0))</f>
        <v>0</v>
      </c>
      <c r="AY297" s="226">
        <f t="shared" si="101"/>
        <v>0</v>
      </c>
      <c r="AZ297" s="226">
        <f t="shared" si="102"/>
        <v>0</v>
      </c>
      <c r="BA297" s="226">
        <f t="shared" si="103"/>
        <v>0</v>
      </c>
      <c r="BB297" s="226">
        <f t="shared" si="104"/>
        <v>0</v>
      </c>
      <c r="BC297" s="226">
        <f t="shared" si="105"/>
        <v>0</v>
      </c>
      <c r="BD297" s="226">
        <f t="shared" si="106"/>
        <v>0</v>
      </c>
      <c r="BE297" s="226">
        <f t="shared" si="107"/>
        <v>0</v>
      </c>
      <c r="BF297" s="226">
        <f t="shared" si="108"/>
        <v>0</v>
      </c>
      <c r="BG297" s="226">
        <f t="shared" si="109"/>
        <v>0</v>
      </c>
      <c r="BH297" s="226">
        <f t="shared" si="110"/>
        <v>0</v>
      </c>
      <c r="BI297" s="226">
        <f t="shared" si="111"/>
        <v>0</v>
      </c>
      <c r="BJ297" s="226">
        <f t="shared" si="112"/>
        <v>1</v>
      </c>
      <c r="BK297" s="226">
        <f t="shared" si="113"/>
        <v>0</v>
      </c>
      <c r="BL297" s="226">
        <f t="shared" si="114"/>
        <v>0</v>
      </c>
      <c r="BM297" s="226">
        <f t="shared" si="115"/>
        <v>0</v>
      </c>
      <c r="BN297" s="226">
        <f t="shared" si="116"/>
        <v>0</v>
      </c>
      <c r="BO297" s="226">
        <f t="shared" si="117"/>
        <v>0</v>
      </c>
      <c r="BP297" s="226">
        <f t="shared" si="118"/>
        <v>0</v>
      </c>
      <c r="BQ297" s="226">
        <f t="shared" si="119"/>
        <v>0</v>
      </c>
      <c r="BR297" s="226">
        <f t="shared" si="120"/>
        <v>0</v>
      </c>
      <c r="BS297" s="226">
        <f t="shared" si="121"/>
        <v>0</v>
      </c>
      <c r="BT297" s="226">
        <f t="shared" si="122"/>
        <v>0</v>
      </c>
      <c r="BU297" s="226">
        <f t="shared" si="123"/>
        <v>0</v>
      </c>
      <c r="BV297" s="226">
        <f t="shared" si="124"/>
        <v>0</v>
      </c>
    </row>
    <row r="298" spans="1:74">
      <c r="A298" s="226">
        <v>266</v>
      </c>
      <c r="B298" s="226" t="s">
        <v>1569</v>
      </c>
      <c r="C298" s="226">
        <f>INDEX('Uganda workforce data - raw'!$A$4:$F$619,MATCH($B298, 'Uganda workforce data - raw'!$B$4:$B$619,0), MATCH("Filled Male",'Uganda workforce data - raw'!$A$4:$F$4,0))*INDEX('Mapping cadres'!$B$1:$Z$616,MATCH($B298, 'Mapping cadres'!$B$1:$B$616,0), MATCH(C$32,'Mapping cadres'!$B$1:$Z$1,0))</f>
        <v>2</v>
      </c>
      <c r="D298" s="226">
        <f>INDEX('Uganda workforce data - raw'!$A$4:$F$619,MATCH($B298, 'Uganda workforce data - raw'!$B$4:$B$619,0), MATCH("Filled Male",'Uganda workforce data - raw'!$A$4:$F$4,0))*INDEX('Mapping cadres'!$B$1:$Z$616,MATCH($B298, 'Mapping cadres'!$B$1:$B$616,0), MATCH(D$32,'Mapping cadres'!$B$1:$Z$1,0))</f>
        <v>0</v>
      </c>
      <c r="E298" s="226">
        <f>INDEX('Uganda workforce data - raw'!$A$4:$F$619,MATCH($B298, 'Uganda workforce data - raw'!$B$4:$B$619,0), MATCH("Filled Male",'Uganda workforce data - raw'!$A$4:$F$4,0))*INDEX('Mapping cadres'!$B$1:$Z$616,MATCH($B298, 'Mapping cadres'!$B$1:$B$616,0), MATCH(E$32,'Mapping cadres'!$B$1:$Z$1,0))</f>
        <v>0</v>
      </c>
      <c r="F298" s="226">
        <f>INDEX('Uganda workforce data - raw'!$A$4:$F$619,MATCH($B298, 'Uganda workforce data - raw'!$B$4:$B$619,0), MATCH("Filled Male",'Uganda workforce data - raw'!$A$4:$F$4,0))*INDEX('Mapping cadres'!$B$1:$Z$616,MATCH($B298, 'Mapping cadres'!$B$1:$B$616,0), MATCH(F$32,'Mapping cadres'!$B$1:$Z$1,0))</f>
        <v>0</v>
      </c>
      <c r="G298" s="226">
        <f>INDEX('Uganda workforce data - raw'!$A$4:$F$619,MATCH($B298, 'Uganda workforce data - raw'!$B$4:$B$619,0), MATCH("Filled Male",'Uganda workforce data - raw'!$A$4:$F$4,0))*INDEX('Mapping cadres'!$B$1:$Z$616,MATCH($B298, 'Mapping cadres'!$B$1:$B$616,0), MATCH(G$32,'Mapping cadres'!$B$1:$Z$1,0))</f>
        <v>0</v>
      </c>
      <c r="H298" s="226">
        <f>INDEX('Uganda workforce data - raw'!$A$4:$F$619,MATCH($B298, 'Uganda workforce data - raw'!$B$4:$B$619,0), MATCH("Filled Male",'Uganda workforce data - raw'!$A$4:$F$4,0))*INDEX('Mapping cadres'!$B$1:$Z$616,MATCH($B298, 'Mapping cadres'!$B$1:$B$616,0), MATCH(H$32,'Mapping cadres'!$B$1:$Z$1,0))</f>
        <v>0</v>
      </c>
      <c r="I298" s="226">
        <f>INDEX('Uganda workforce data - raw'!$A$4:$F$619,MATCH($B298, 'Uganda workforce data - raw'!$B$4:$B$619,0), MATCH("Filled Male",'Uganda workforce data - raw'!$A$4:$F$4,0))*INDEX('Mapping cadres'!$B$1:$Z$616,MATCH($B298, 'Mapping cadres'!$B$1:$B$616,0), MATCH(I$32,'Mapping cadres'!$B$1:$Z$1,0))</f>
        <v>0</v>
      </c>
      <c r="J298" s="226">
        <f>INDEX('Uganda workforce data - raw'!$A$4:$F$619,MATCH($B298, 'Uganda workforce data - raw'!$B$4:$B$619,0), MATCH("Filled Male",'Uganda workforce data - raw'!$A$4:$F$4,0))*INDEX('Mapping cadres'!$B$1:$Z$616,MATCH($B298, 'Mapping cadres'!$B$1:$B$616,0), MATCH(J$32,'Mapping cadres'!$B$1:$Z$1,0))</f>
        <v>0</v>
      </c>
      <c r="K298" s="226">
        <f>INDEX('Uganda workforce data - raw'!$A$4:$F$619,MATCH($B298, 'Uganda workforce data - raw'!$B$4:$B$619,0), MATCH("Filled Male",'Uganda workforce data - raw'!$A$4:$F$4,0))*INDEX('Mapping cadres'!$B$1:$Z$616,MATCH($B298, 'Mapping cadres'!$B$1:$B$616,0), MATCH(K$32,'Mapping cadres'!$B$1:$Z$1,0))</f>
        <v>0</v>
      </c>
      <c r="L298" s="226">
        <f>INDEX('Uganda workforce data - raw'!$A$4:$F$619,MATCH($B298, 'Uganda workforce data - raw'!$B$4:$B$619,0), MATCH("Filled Male",'Uganda workforce data - raw'!$A$4:$F$4,0))*INDEX('Mapping cadres'!$B$1:$Z$616,MATCH($B298, 'Mapping cadres'!$B$1:$B$616,0), MATCH(L$32,'Mapping cadres'!$B$1:$Z$1,0))</f>
        <v>0</v>
      </c>
      <c r="M298" s="226">
        <f>INDEX('Uganda workforce data - raw'!$A$4:$F$619,MATCH($B298, 'Uganda workforce data - raw'!$B$4:$B$619,0), MATCH("Filled Male",'Uganda workforce data - raw'!$A$4:$F$4,0))*INDEX('Mapping cadres'!$B$1:$Z$616,MATCH($B298, 'Mapping cadres'!$B$1:$B$616,0), MATCH(M$32,'Mapping cadres'!$B$1:$Z$1,0))</f>
        <v>0</v>
      </c>
      <c r="N298" s="226">
        <f>INDEX('Uganda workforce data - raw'!$A$4:$F$619,MATCH($B298, 'Uganda workforce data - raw'!$B$4:$B$619,0), MATCH("Filled Male",'Uganda workforce data - raw'!$A$4:$F$4,0))*INDEX('Mapping cadres'!$B$1:$Z$616,MATCH($B298, 'Mapping cadres'!$B$1:$B$616,0), MATCH(N$32,'Mapping cadres'!$B$1:$Z$1,0))</f>
        <v>0</v>
      </c>
      <c r="O298" s="226">
        <f>INDEX('Uganda workforce data - raw'!$A$4:$F$619,MATCH($B298, 'Uganda workforce data - raw'!$B$4:$B$619,0), MATCH("Filled Male",'Uganda workforce data - raw'!$A$4:$F$4,0))*INDEX('Mapping cadres'!$B$1:$Z$616,MATCH($B298, 'Mapping cadres'!$B$1:$B$616,0), MATCH(O$32,'Mapping cadres'!$B$1:$Z$1,0))</f>
        <v>0</v>
      </c>
      <c r="P298" s="226">
        <f>INDEX('Uganda workforce data - raw'!$A$4:$F$619,MATCH($B298, 'Uganda workforce data - raw'!$B$4:$B$619,0), MATCH("Filled Male",'Uganda workforce data - raw'!$A$4:$F$4,0))*INDEX('Mapping cadres'!$B$1:$Z$616,MATCH($B298, 'Mapping cadres'!$B$1:$B$616,0), MATCH(P$32,'Mapping cadres'!$B$1:$Z$1,0))</f>
        <v>0</v>
      </c>
      <c r="Q298" s="226">
        <f>INDEX('Uganda workforce data - raw'!$A$4:$F$619,MATCH($B298, 'Uganda workforce data - raw'!$B$4:$B$619,0), MATCH("Filled Male",'Uganda workforce data - raw'!$A$4:$F$4,0))*INDEX('Mapping cadres'!$B$1:$Z$616,MATCH($B298, 'Mapping cadres'!$B$1:$B$616,0), MATCH(Q$32,'Mapping cadres'!$B$1:$Z$1,0))</f>
        <v>0</v>
      </c>
      <c r="R298" s="226">
        <f>INDEX('Uganda workforce data - raw'!$A$4:$F$619,MATCH($B298, 'Uganda workforce data - raw'!$B$4:$B$619,0), MATCH("Filled Male",'Uganda workforce data - raw'!$A$4:$F$4,0))*INDEX('Mapping cadres'!$B$1:$Z$616,MATCH($B298, 'Mapping cadres'!$B$1:$B$616,0), MATCH(R$32,'Mapping cadres'!$B$1:$Z$1,0))</f>
        <v>0</v>
      </c>
      <c r="S298" s="226">
        <f>INDEX('Uganda workforce data - raw'!$A$4:$F$619,MATCH($B298, 'Uganda workforce data - raw'!$B$4:$B$619,0), MATCH("Filled Male",'Uganda workforce data - raw'!$A$4:$F$4,0))*INDEX('Mapping cadres'!$B$1:$Z$616,MATCH($B298, 'Mapping cadres'!$B$1:$B$616,0), MATCH(S$32,'Mapping cadres'!$B$1:$Z$1,0))</f>
        <v>0</v>
      </c>
      <c r="T298" s="226">
        <f>INDEX('Uganda workforce data - raw'!$A$4:$F$619,MATCH($B298, 'Uganda workforce data - raw'!$B$4:$B$619,0), MATCH("Filled Male",'Uganda workforce data - raw'!$A$4:$F$4,0))*INDEX('Mapping cadres'!$B$1:$Z$616,MATCH($B298, 'Mapping cadres'!$B$1:$B$616,0), MATCH(T$32,'Mapping cadres'!$B$1:$Z$1,0))</f>
        <v>0</v>
      </c>
      <c r="U298" s="226">
        <f>INDEX('Uganda workforce data - raw'!$A$4:$F$619,MATCH($B298, 'Uganda workforce data - raw'!$B$4:$B$619,0), MATCH("Filled Male",'Uganda workforce data - raw'!$A$4:$F$4,0))*INDEX('Mapping cadres'!$B$1:$Z$616,MATCH($B298, 'Mapping cadres'!$B$1:$B$616,0), MATCH(U$32,'Mapping cadres'!$B$1:$Z$1,0))</f>
        <v>0</v>
      </c>
      <c r="V298" s="226">
        <f>INDEX('Uganda workforce data - raw'!$A$4:$F$619,MATCH($B298, 'Uganda workforce data - raw'!$B$4:$B$619,0), MATCH("Filled Male",'Uganda workforce data - raw'!$A$4:$F$4,0))*INDEX('Mapping cadres'!$B$1:$Z$616,MATCH($B298, 'Mapping cadres'!$B$1:$B$616,0), MATCH(V$32,'Mapping cadres'!$B$1:$Z$1,0))</f>
        <v>0</v>
      </c>
      <c r="W298" s="226">
        <f>INDEX('Uganda workforce data - raw'!$A$4:$F$619,MATCH($B298, 'Uganda workforce data - raw'!$B$4:$B$619,0), MATCH("Filled Male",'Uganda workforce data - raw'!$A$4:$F$4,0))*INDEX('Mapping cadres'!$B$1:$Z$616,MATCH($B298, 'Mapping cadres'!$B$1:$B$616,0), MATCH(W$32,'Mapping cadres'!$B$1:$Z$1,0))</f>
        <v>0</v>
      </c>
      <c r="X298" s="226">
        <f>INDEX('Uganda workforce data - raw'!$A$4:$F$619,MATCH($B298, 'Uganda workforce data - raw'!$B$4:$B$619,0), MATCH("Filled Male",'Uganda workforce data - raw'!$A$4:$F$4,0))*INDEX('Mapping cadres'!$B$1:$Z$616,MATCH($B298, 'Mapping cadres'!$B$1:$B$616,0), MATCH(X$32,'Mapping cadres'!$B$1:$Z$1,0))</f>
        <v>0</v>
      </c>
      <c r="Y298" s="226">
        <f>INDEX('Uganda workforce data - raw'!$A$4:$F$619,MATCH($B298, 'Uganda workforce data - raw'!$B$4:$B$619,0), MATCH("Filled Male",'Uganda workforce data - raw'!$A$4:$F$4,0))*INDEX('Mapping cadres'!$B$1:$Z$616,MATCH($B298, 'Mapping cadres'!$B$1:$B$616,0), MATCH(Y$32,'Mapping cadres'!$B$1:$Z$1,0))</f>
        <v>0</v>
      </c>
      <c r="Z298" s="226">
        <f>INDEX('Uganda workforce data - raw'!$A$4:$F$619,MATCH($B298, 'Uganda workforce data - raw'!$B$4:$B$619,0), MATCH("Filled Male",'Uganda workforce data - raw'!$A$4:$F$4,0))*INDEX('Mapping cadres'!$B$1:$Z$616,MATCH($B298, 'Mapping cadres'!$B$1:$B$616,0), MATCH(Z$32,'Mapping cadres'!$B$1:$Z$1,0))</f>
        <v>0</v>
      </c>
      <c r="AA298" s="226">
        <f>INDEX('Uganda workforce data - raw'!$A$4:$F$619,MATCH($B298, 'Uganda workforce data - raw'!$B$4:$B$619,0), MATCH("Filled Female",'Uganda workforce data - raw'!$A$4:$F$4,0))*INDEX('Mapping cadres'!$B$1:$Z$616,MATCH($B298, 'Mapping cadres'!$B$1:$B$616,0), MATCH(AA$32,'Mapping cadres'!$B$1:$Z$1,0))</f>
        <v>0</v>
      </c>
      <c r="AB298" s="226">
        <f>INDEX('Uganda workforce data - raw'!$A$4:$F$619,MATCH($B298, 'Uganda workforce data - raw'!$B$4:$B$619,0), MATCH("Filled Female",'Uganda workforce data - raw'!$A$4:$F$4,0))*INDEX('Mapping cadres'!$B$1:$Z$616,MATCH($B298, 'Mapping cadres'!$B$1:$B$616,0), MATCH(AB$32,'Mapping cadres'!$B$1:$Z$1,0))</f>
        <v>0</v>
      </c>
      <c r="AC298" s="226">
        <f>INDEX('Uganda workforce data - raw'!$A$4:$F$619,MATCH($B298, 'Uganda workforce data - raw'!$B$4:$B$619,0), MATCH("Filled Female",'Uganda workforce data - raw'!$A$4:$F$4,0))*INDEX('Mapping cadres'!$B$1:$Z$616,MATCH($B298, 'Mapping cadres'!$B$1:$B$616,0), MATCH(AC$32,'Mapping cadres'!$B$1:$Z$1,0))</f>
        <v>0</v>
      </c>
      <c r="AD298" s="226">
        <f>INDEX('Uganda workforce data - raw'!$A$4:$F$619,MATCH($B298, 'Uganda workforce data - raw'!$B$4:$B$619,0), MATCH("Filled Female",'Uganda workforce data - raw'!$A$4:$F$4,0))*INDEX('Mapping cadres'!$B$1:$Z$616,MATCH($B298, 'Mapping cadres'!$B$1:$B$616,0), MATCH(AD$32,'Mapping cadres'!$B$1:$Z$1,0))</f>
        <v>0</v>
      </c>
      <c r="AE298" s="226">
        <f>INDEX('Uganda workforce data - raw'!$A$4:$F$619,MATCH($B298, 'Uganda workforce data - raw'!$B$4:$B$619,0), MATCH("Filled Female",'Uganda workforce data - raw'!$A$4:$F$4,0))*INDEX('Mapping cadres'!$B$1:$Z$616,MATCH($B298, 'Mapping cadres'!$B$1:$B$616,0), MATCH(AE$32,'Mapping cadres'!$B$1:$Z$1,0))</f>
        <v>0</v>
      </c>
      <c r="AF298" s="226">
        <f>INDEX('Uganda workforce data - raw'!$A$4:$F$619,MATCH($B298, 'Uganda workforce data - raw'!$B$4:$B$619,0), MATCH("Filled Female",'Uganda workforce data - raw'!$A$4:$F$4,0))*INDEX('Mapping cadres'!$B$1:$Z$616,MATCH($B298, 'Mapping cadres'!$B$1:$B$616,0), MATCH(AF$32,'Mapping cadres'!$B$1:$Z$1,0))</f>
        <v>0</v>
      </c>
      <c r="AG298" s="226">
        <f>INDEX('Uganda workforce data - raw'!$A$4:$F$619,MATCH($B298, 'Uganda workforce data - raw'!$B$4:$B$619,0), MATCH("Filled Female",'Uganda workforce data - raw'!$A$4:$F$4,0))*INDEX('Mapping cadres'!$B$1:$Z$616,MATCH($B298, 'Mapping cadres'!$B$1:$B$616,0), MATCH(AG$32,'Mapping cadres'!$B$1:$Z$1,0))</f>
        <v>0</v>
      </c>
      <c r="AH298" s="226">
        <f>INDEX('Uganda workforce data - raw'!$A$4:$F$619,MATCH($B298, 'Uganda workforce data - raw'!$B$4:$B$619,0), MATCH("Filled Female",'Uganda workforce data - raw'!$A$4:$F$4,0))*INDEX('Mapping cadres'!$B$1:$Z$616,MATCH($B298, 'Mapping cadres'!$B$1:$B$616,0), MATCH(AH$32,'Mapping cadres'!$B$1:$Z$1,0))</f>
        <v>0</v>
      </c>
      <c r="AI298" s="226">
        <f>INDEX('Uganda workforce data - raw'!$A$4:$F$619,MATCH($B298, 'Uganda workforce data - raw'!$B$4:$B$619,0), MATCH("Filled Female",'Uganda workforce data - raw'!$A$4:$F$4,0))*INDEX('Mapping cadres'!$B$1:$Z$616,MATCH($B298, 'Mapping cadres'!$B$1:$B$616,0), MATCH(AI$32,'Mapping cadres'!$B$1:$Z$1,0))</f>
        <v>0</v>
      </c>
      <c r="AJ298" s="226">
        <f>INDEX('Uganda workforce data - raw'!$A$4:$F$619,MATCH($B298, 'Uganda workforce data - raw'!$B$4:$B$619,0), MATCH("Filled Female",'Uganda workforce data - raw'!$A$4:$F$4,0))*INDEX('Mapping cadres'!$B$1:$Z$616,MATCH($B298, 'Mapping cadres'!$B$1:$B$616,0), MATCH(AJ$32,'Mapping cadres'!$B$1:$Z$1,0))</f>
        <v>0</v>
      </c>
      <c r="AK298" s="226">
        <f>INDEX('Uganda workforce data - raw'!$A$4:$F$619,MATCH($B298, 'Uganda workforce data - raw'!$B$4:$B$619,0), MATCH("Filled Female",'Uganda workforce data - raw'!$A$4:$F$4,0))*INDEX('Mapping cadres'!$B$1:$Z$616,MATCH($B298, 'Mapping cadres'!$B$1:$B$616,0), MATCH(AK$32,'Mapping cadres'!$B$1:$Z$1,0))</f>
        <v>0</v>
      </c>
      <c r="AL298" s="226">
        <f>INDEX('Uganda workforce data - raw'!$A$4:$F$619,MATCH($B298, 'Uganda workforce data - raw'!$B$4:$B$619,0), MATCH("Filled Female",'Uganda workforce data - raw'!$A$4:$F$4,0))*INDEX('Mapping cadres'!$B$1:$Z$616,MATCH($B298, 'Mapping cadres'!$B$1:$B$616,0), MATCH(AL$32,'Mapping cadres'!$B$1:$Z$1,0))</f>
        <v>0</v>
      </c>
      <c r="AM298" s="226">
        <f>INDEX('Uganda workforce data - raw'!$A$4:$F$619,MATCH($B298, 'Uganda workforce data - raw'!$B$4:$B$619,0), MATCH("Filled Female",'Uganda workforce data - raw'!$A$4:$F$4,0))*INDEX('Mapping cadres'!$B$1:$Z$616,MATCH($B298, 'Mapping cadres'!$B$1:$B$616,0), MATCH(AM$32,'Mapping cadres'!$B$1:$Z$1,0))</f>
        <v>0</v>
      </c>
      <c r="AN298" s="226">
        <f>INDEX('Uganda workforce data - raw'!$A$4:$F$619,MATCH($B298, 'Uganda workforce data - raw'!$B$4:$B$619,0), MATCH("Filled Female",'Uganda workforce data - raw'!$A$4:$F$4,0))*INDEX('Mapping cadres'!$B$1:$Z$616,MATCH($B298, 'Mapping cadres'!$B$1:$B$616,0), MATCH(AN$32,'Mapping cadres'!$B$1:$Z$1,0))</f>
        <v>0</v>
      </c>
      <c r="AO298" s="226">
        <f>INDEX('Uganda workforce data - raw'!$A$4:$F$619,MATCH($B298, 'Uganda workforce data - raw'!$B$4:$B$619,0), MATCH("Filled Female",'Uganda workforce data - raw'!$A$4:$F$4,0))*INDEX('Mapping cadres'!$B$1:$Z$616,MATCH($B298, 'Mapping cadres'!$B$1:$B$616,0), MATCH(AO$32,'Mapping cadres'!$B$1:$Z$1,0))</f>
        <v>0</v>
      </c>
      <c r="AP298" s="226">
        <f>INDEX('Uganda workforce data - raw'!$A$4:$F$619,MATCH($B298, 'Uganda workforce data - raw'!$B$4:$B$619,0), MATCH("Filled Female",'Uganda workforce data - raw'!$A$4:$F$4,0))*INDEX('Mapping cadres'!$B$1:$Z$616,MATCH($B298, 'Mapping cadres'!$B$1:$B$616,0), MATCH(AP$32,'Mapping cadres'!$B$1:$Z$1,0))</f>
        <v>0</v>
      </c>
      <c r="AQ298" s="226">
        <f>INDEX('Uganda workforce data - raw'!$A$4:$F$619,MATCH($B298, 'Uganda workforce data - raw'!$B$4:$B$619,0), MATCH("Filled Female",'Uganda workforce data - raw'!$A$4:$F$4,0))*INDEX('Mapping cadres'!$B$1:$Z$616,MATCH($B298, 'Mapping cadres'!$B$1:$B$616,0), MATCH(AQ$32,'Mapping cadres'!$B$1:$Z$1,0))</f>
        <v>0</v>
      </c>
      <c r="AR298" s="226">
        <f>INDEX('Uganda workforce data - raw'!$A$4:$F$619,MATCH($B298, 'Uganda workforce data - raw'!$B$4:$B$619,0), MATCH("Filled Female",'Uganda workforce data - raw'!$A$4:$F$4,0))*INDEX('Mapping cadres'!$B$1:$Z$616,MATCH($B298, 'Mapping cadres'!$B$1:$B$616,0), MATCH(AR$32,'Mapping cadres'!$B$1:$Z$1,0))</f>
        <v>0</v>
      </c>
      <c r="AS298" s="226">
        <f>INDEX('Uganda workforce data - raw'!$A$4:$F$619,MATCH($B298, 'Uganda workforce data - raw'!$B$4:$B$619,0), MATCH("Filled Female",'Uganda workforce data - raw'!$A$4:$F$4,0))*INDEX('Mapping cadres'!$B$1:$Z$616,MATCH($B298, 'Mapping cadres'!$B$1:$B$616,0), MATCH(AS$32,'Mapping cadres'!$B$1:$Z$1,0))</f>
        <v>0</v>
      </c>
      <c r="AT298" s="226">
        <f>INDEX('Uganda workforce data - raw'!$A$4:$F$619,MATCH($B298, 'Uganda workforce data - raw'!$B$4:$B$619,0), MATCH("Filled Female",'Uganda workforce data - raw'!$A$4:$F$4,0))*INDEX('Mapping cadres'!$B$1:$Z$616,MATCH($B298, 'Mapping cadres'!$B$1:$B$616,0), MATCH(AT$32,'Mapping cadres'!$B$1:$Z$1,0))</f>
        <v>0</v>
      </c>
      <c r="AU298" s="226">
        <f>INDEX('Uganda workforce data - raw'!$A$4:$F$619,MATCH($B298, 'Uganda workforce data - raw'!$B$4:$B$619,0), MATCH("Filled Female",'Uganda workforce data - raw'!$A$4:$F$4,0))*INDEX('Mapping cadres'!$B$1:$Z$616,MATCH($B298, 'Mapping cadres'!$B$1:$B$616,0), MATCH(AU$32,'Mapping cadres'!$B$1:$Z$1,0))</f>
        <v>0</v>
      </c>
      <c r="AV298" s="226">
        <f>INDEX('Uganda workforce data - raw'!$A$4:$F$619,MATCH($B298, 'Uganda workforce data - raw'!$B$4:$B$619,0), MATCH("Filled Female",'Uganda workforce data - raw'!$A$4:$F$4,0))*INDEX('Mapping cadres'!$B$1:$Z$616,MATCH($B298, 'Mapping cadres'!$B$1:$B$616,0), MATCH(AV$32,'Mapping cadres'!$B$1:$Z$1,0))</f>
        <v>0</v>
      </c>
      <c r="AW298" s="226">
        <f>INDEX('Uganda workforce data - raw'!$A$4:$F$619,MATCH($B298, 'Uganda workforce data - raw'!$B$4:$B$619,0), MATCH("Filled Female",'Uganda workforce data - raw'!$A$4:$F$4,0))*INDEX('Mapping cadres'!$B$1:$Z$616,MATCH($B298, 'Mapping cadres'!$B$1:$B$616,0), MATCH(AW$32,'Mapping cadres'!$B$1:$Z$1,0))</f>
        <v>0</v>
      </c>
      <c r="AX298" s="226">
        <f>INDEX('Uganda workforce data - raw'!$A$4:$F$619,MATCH($B298, 'Uganda workforce data - raw'!$B$4:$B$619,0), MATCH("Filled Female",'Uganda workforce data - raw'!$A$4:$F$4,0))*INDEX('Mapping cadres'!$B$1:$Z$616,MATCH($B298, 'Mapping cadres'!$B$1:$B$616,0), MATCH(AX$32,'Mapping cadres'!$B$1:$Z$1,0))</f>
        <v>0</v>
      </c>
      <c r="AY298" s="226">
        <f t="shared" si="101"/>
        <v>2</v>
      </c>
      <c r="AZ298" s="226">
        <f t="shared" si="102"/>
        <v>0</v>
      </c>
      <c r="BA298" s="226">
        <f t="shared" si="103"/>
        <v>0</v>
      </c>
      <c r="BB298" s="226">
        <f t="shared" si="104"/>
        <v>0</v>
      </c>
      <c r="BC298" s="226">
        <f t="shared" si="105"/>
        <v>0</v>
      </c>
      <c r="BD298" s="226">
        <f t="shared" si="106"/>
        <v>0</v>
      </c>
      <c r="BE298" s="226">
        <f t="shared" si="107"/>
        <v>0</v>
      </c>
      <c r="BF298" s="226">
        <f t="shared" si="108"/>
        <v>0</v>
      </c>
      <c r="BG298" s="226">
        <f t="shared" si="109"/>
        <v>0</v>
      </c>
      <c r="BH298" s="226">
        <f t="shared" si="110"/>
        <v>0</v>
      </c>
      <c r="BI298" s="226">
        <f t="shared" si="111"/>
        <v>0</v>
      </c>
      <c r="BJ298" s="226">
        <f t="shared" si="112"/>
        <v>0</v>
      </c>
      <c r="BK298" s="226">
        <f t="shared" si="113"/>
        <v>0</v>
      </c>
      <c r="BL298" s="226">
        <f t="shared" si="114"/>
        <v>0</v>
      </c>
      <c r="BM298" s="226">
        <f t="shared" si="115"/>
        <v>0</v>
      </c>
      <c r="BN298" s="226">
        <f t="shared" si="116"/>
        <v>0</v>
      </c>
      <c r="BO298" s="226">
        <f t="shared" si="117"/>
        <v>0</v>
      </c>
      <c r="BP298" s="226">
        <f t="shared" si="118"/>
        <v>0</v>
      </c>
      <c r="BQ298" s="226">
        <f t="shared" si="119"/>
        <v>0</v>
      </c>
      <c r="BR298" s="226">
        <f t="shared" si="120"/>
        <v>0</v>
      </c>
      <c r="BS298" s="226">
        <f t="shared" si="121"/>
        <v>0</v>
      </c>
      <c r="BT298" s="226">
        <f t="shared" si="122"/>
        <v>0</v>
      </c>
      <c r="BU298" s="226">
        <f t="shared" si="123"/>
        <v>0</v>
      </c>
      <c r="BV298" s="226">
        <f t="shared" si="124"/>
        <v>0</v>
      </c>
    </row>
    <row r="299" spans="1:74">
      <c r="A299" s="226">
        <v>267</v>
      </c>
      <c r="B299" s="226" t="s">
        <v>1570</v>
      </c>
      <c r="C299" s="226">
        <f>INDEX('Uganda workforce data - raw'!$A$4:$F$619,MATCH($B299, 'Uganda workforce data - raw'!$B$4:$B$619,0), MATCH("Filled Male",'Uganda workforce data - raw'!$A$4:$F$4,0))*INDEX('Mapping cadres'!$B$1:$Z$616,MATCH($B299, 'Mapping cadres'!$B$1:$B$616,0), MATCH(C$32,'Mapping cadres'!$B$1:$Z$1,0))</f>
        <v>1</v>
      </c>
      <c r="D299" s="226">
        <f>INDEX('Uganda workforce data - raw'!$A$4:$F$619,MATCH($B299, 'Uganda workforce data - raw'!$B$4:$B$619,0), MATCH("Filled Male",'Uganda workforce data - raw'!$A$4:$F$4,0))*INDEX('Mapping cadres'!$B$1:$Z$616,MATCH($B299, 'Mapping cadres'!$B$1:$B$616,0), MATCH(D$32,'Mapping cadres'!$B$1:$Z$1,0))</f>
        <v>0</v>
      </c>
      <c r="E299" s="226">
        <f>INDEX('Uganda workforce data - raw'!$A$4:$F$619,MATCH($B299, 'Uganda workforce data - raw'!$B$4:$B$619,0), MATCH("Filled Male",'Uganda workforce data - raw'!$A$4:$F$4,0))*INDEX('Mapping cadres'!$B$1:$Z$616,MATCH($B299, 'Mapping cadres'!$B$1:$B$616,0), MATCH(E$32,'Mapping cadres'!$B$1:$Z$1,0))</f>
        <v>0</v>
      </c>
      <c r="F299" s="226">
        <f>INDEX('Uganda workforce data - raw'!$A$4:$F$619,MATCH($B299, 'Uganda workforce data - raw'!$B$4:$B$619,0), MATCH("Filled Male",'Uganda workforce data - raw'!$A$4:$F$4,0))*INDEX('Mapping cadres'!$B$1:$Z$616,MATCH($B299, 'Mapping cadres'!$B$1:$B$616,0), MATCH(F$32,'Mapping cadres'!$B$1:$Z$1,0))</f>
        <v>0</v>
      </c>
      <c r="G299" s="226">
        <f>INDEX('Uganda workforce data - raw'!$A$4:$F$619,MATCH($B299, 'Uganda workforce data - raw'!$B$4:$B$619,0), MATCH("Filled Male",'Uganda workforce data - raw'!$A$4:$F$4,0))*INDEX('Mapping cadres'!$B$1:$Z$616,MATCH($B299, 'Mapping cadres'!$B$1:$B$616,0), MATCH(G$32,'Mapping cadres'!$B$1:$Z$1,0))</f>
        <v>0</v>
      </c>
      <c r="H299" s="226">
        <f>INDEX('Uganda workforce data - raw'!$A$4:$F$619,MATCH($B299, 'Uganda workforce data - raw'!$B$4:$B$619,0), MATCH("Filled Male",'Uganda workforce data - raw'!$A$4:$F$4,0))*INDEX('Mapping cadres'!$B$1:$Z$616,MATCH($B299, 'Mapping cadres'!$B$1:$B$616,0), MATCH(H$32,'Mapping cadres'!$B$1:$Z$1,0))</f>
        <v>0</v>
      </c>
      <c r="I299" s="226">
        <f>INDEX('Uganda workforce data - raw'!$A$4:$F$619,MATCH($B299, 'Uganda workforce data - raw'!$B$4:$B$619,0), MATCH("Filled Male",'Uganda workforce data - raw'!$A$4:$F$4,0))*INDEX('Mapping cadres'!$B$1:$Z$616,MATCH($B299, 'Mapping cadres'!$B$1:$B$616,0), MATCH(I$32,'Mapping cadres'!$B$1:$Z$1,0))</f>
        <v>0</v>
      </c>
      <c r="J299" s="226">
        <f>INDEX('Uganda workforce data - raw'!$A$4:$F$619,MATCH($B299, 'Uganda workforce data - raw'!$B$4:$B$619,0), MATCH("Filled Male",'Uganda workforce data - raw'!$A$4:$F$4,0))*INDEX('Mapping cadres'!$B$1:$Z$616,MATCH($B299, 'Mapping cadres'!$B$1:$B$616,0), MATCH(J$32,'Mapping cadres'!$B$1:$Z$1,0))</f>
        <v>0</v>
      </c>
      <c r="K299" s="226">
        <f>INDEX('Uganda workforce data - raw'!$A$4:$F$619,MATCH($B299, 'Uganda workforce data - raw'!$B$4:$B$619,0), MATCH("Filled Male",'Uganda workforce data - raw'!$A$4:$F$4,0))*INDEX('Mapping cadres'!$B$1:$Z$616,MATCH($B299, 'Mapping cadres'!$B$1:$B$616,0), MATCH(K$32,'Mapping cadres'!$B$1:$Z$1,0))</f>
        <v>0</v>
      </c>
      <c r="L299" s="226">
        <f>INDEX('Uganda workforce data - raw'!$A$4:$F$619,MATCH($B299, 'Uganda workforce data - raw'!$B$4:$B$619,0), MATCH("Filled Male",'Uganda workforce data - raw'!$A$4:$F$4,0))*INDEX('Mapping cadres'!$B$1:$Z$616,MATCH($B299, 'Mapping cadres'!$B$1:$B$616,0), MATCH(L$32,'Mapping cadres'!$B$1:$Z$1,0))</f>
        <v>0</v>
      </c>
      <c r="M299" s="226">
        <f>INDEX('Uganda workforce data - raw'!$A$4:$F$619,MATCH($B299, 'Uganda workforce data - raw'!$B$4:$B$619,0), MATCH("Filled Male",'Uganda workforce data - raw'!$A$4:$F$4,0))*INDEX('Mapping cadres'!$B$1:$Z$616,MATCH($B299, 'Mapping cadres'!$B$1:$B$616,0), MATCH(M$32,'Mapping cadres'!$B$1:$Z$1,0))</f>
        <v>0</v>
      </c>
      <c r="N299" s="226">
        <f>INDEX('Uganda workforce data - raw'!$A$4:$F$619,MATCH($B299, 'Uganda workforce data - raw'!$B$4:$B$619,0), MATCH("Filled Male",'Uganda workforce data - raw'!$A$4:$F$4,0))*INDEX('Mapping cadres'!$B$1:$Z$616,MATCH($B299, 'Mapping cadres'!$B$1:$B$616,0), MATCH(N$32,'Mapping cadres'!$B$1:$Z$1,0))</f>
        <v>0</v>
      </c>
      <c r="O299" s="226">
        <f>INDEX('Uganda workforce data - raw'!$A$4:$F$619,MATCH($B299, 'Uganda workforce data - raw'!$B$4:$B$619,0), MATCH("Filled Male",'Uganda workforce data - raw'!$A$4:$F$4,0))*INDEX('Mapping cadres'!$B$1:$Z$616,MATCH($B299, 'Mapping cadres'!$B$1:$B$616,0), MATCH(O$32,'Mapping cadres'!$B$1:$Z$1,0))</f>
        <v>0</v>
      </c>
      <c r="P299" s="226">
        <f>INDEX('Uganda workforce data - raw'!$A$4:$F$619,MATCH($B299, 'Uganda workforce data - raw'!$B$4:$B$619,0), MATCH("Filled Male",'Uganda workforce data - raw'!$A$4:$F$4,0))*INDEX('Mapping cadres'!$B$1:$Z$616,MATCH($B299, 'Mapping cadres'!$B$1:$B$616,0), MATCH(P$32,'Mapping cadres'!$B$1:$Z$1,0))</f>
        <v>0</v>
      </c>
      <c r="Q299" s="226">
        <f>INDEX('Uganda workforce data - raw'!$A$4:$F$619,MATCH($B299, 'Uganda workforce data - raw'!$B$4:$B$619,0), MATCH("Filled Male",'Uganda workforce data - raw'!$A$4:$F$4,0))*INDEX('Mapping cadres'!$B$1:$Z$616,MATCH($B299, 'Mapping cadres'!$B$1:$B$616,0), MATCH(Q$32,'Mapping cadres'!$B$1:$Z$1,0))</f>
        <v>0</v>
      </c>
      <c r="R299" s="226">
        <f>INDEX('Uganda workforce data - raw'!$A$4:$F$619,MATCH($B299, 'Uganda workforce data - raw'!$B$4:$B$619,0), MATCH("Filled Male",'Uganda workforce data - raw'!$A$4:$F$4,0))*INDEX('Mapping cadres'!$B$1:$Z$616,MATCH($B299, 'Mapping cadres'!$B$1:$B$616,0), MATCH(R$32,'Mapping cadres'!$B$1:$Z$1,0))</f>
        <v>0</v>
      </c>
      <c r="S299" s="226">
        <f>INDEX('Uganda workforce data - raw'!$A$4:$F$619,MATCH($B299, 'Uganda workforce data - raw'!$B$4:$B$619,0), MATCH("Filled Male",'Uganda workforce data - raw'!$A$4:$F$4,0))*INDEX('Mapping cadres'!$B$1:$Z$616,MATCH($B299, 'Mapping cadres'!$B$1:$B$616,0), MATCH(S$32,'Mapping cadres'!$B$1:$Z$1,0))</f>
        <v>0</v>
      </c>
      <c r="T299" s="226">
        <f>INDEX('Uganda workforce data - raw'!$A$4:$F$619,MATCH($B299, 'Uganda workforce data - raw'!$B$4:$B$619,0), MATCH("Filled Male",'Uganda workforce data - raw'!$A$4:$F$4,0))*INDEX('Mapping cadres'!$B$1:$Z$616,MATCH($B299, 'Mapping cadres'!$B$1:$B$616,0), MATCH(T$32,'Mapping cadres'!$B$1:$Z$1,0))</f>
        <v>0</v>
      </c>
      <c r="U299" s="226">
        <f>INDEX('Uganda workforce data - raw'!$A$4:$F$619,MATCH($B299, 'Uganda workforce data - raw'!$B$4:$B$619,0), MATCH("Filled Male",'Uganda workforce data - raw'!$A$4:$F$4,0))*INDEX('Mapping cadres'!$B$1:$Z$616,MATCH($B299, 'Mapping cadres'!$B$1:$B$616,0), MATCH(U$32,'Mapping cadres'!$B$1:$Z$1,0))</f>
        <v>0</v>
      </c>
      <c r="V299" s="226">
        <f>INDEX('Uganda workforce data - raw'!$A$4:$F$619,MATCH($B299, 'Uganda workforce data - raw'!$B$4:$B$619,0), MATCH("Filled Male",'Uganda workforce data - raw'!$A$4:$F$4,0))*INDEX('Mapping cadres'!$B$1:$Z$616,MATCH($B299, 'Mapping cadres'!$B$1:$B$616,0), MATCH(V$32,'Mapping cadres'!$B$1:$Z$1,0))</f>
        <v>0</v>
      </c>
      <c r="W299" s="226">
        <f>INDEX('Uganda workforce data - raw'!$A$4:$F$619,MATCH($B299, 'Uganda workforce data - raw'!$B$4:$B$619,0), MATCH("Filled Male",'Uganda workforce data - raw'!$A$4:$F$4,0))*INDEX('Mapping cadres'!$B$1:$Z$616,MATCH($B299, 'Mapping cadres'!$B$1:$B$616,0), MATCH(W$32,'Mapping cadres'!$B$1:$Z$1,0))</f>
        <v>0</v>
      </c>
      <c r="X299" s="226">
        <f>INDEX('Uganda workforce data - raw'!$A$4:$F$619,MATCH($B299, 'Uganda workforce data - raw'!$B$4:$B$619,0), MATCH("Filled Male",'Uganda workforce data - raw'!$A$4:$F$4,0))*INDEX('Mapping cadres'!$B$1:$Z$616,MATCH($B299, 'Mapping cadres'!$B$1:$B$616,0), MATCH(X$32,'Mapping cadres'!$B$1:$Z$1,0))</f>
        <v>0</v>
      </c>
      <c r="Y299" s="226">
        <f>INDEX('Uganda workforce data - raw'!$A$4:$F$619,MATCH($B299, 'Uganda workforce data - raw'!$B$4:$B$619,0), MATCH("Filled Male",'Uganda workforce data - raw'!$A$4:$F$4,0))*INDEX('Mapping cadres'!$B$1:$Z$616,MATCH($B299, 'Mapping cadres'!$B$1:$B$616,0), MATCH(Y$32,'Mapping cadres'!$B$1:$Z$1,0))</f>
        <v>0</v>
      </c>
      <c r="Z299" s="226">
        <f>INDEX('Uganda workforce data - raw'!$A$4:$F$619,MATCH($B299, 'Uganda workforce data - raw'!$B$4:$B$619,0), MATCH("Filled Male",'Uganda workforce data - raw'!$A$4:$F$4,0))*INDEX('Mapping cadres'!$B$1:$Z$616,MATCH($B299, 'Mapping cadres'!$B$1:$B$616,0), MATCH(Z$32,'Mapping cadres'!$B$1:$Z$1,0))</f>
        <v>0</v>
      </c>
      <c r="AA299" s="226">
        <f>INDEX('Uganda workforce data - raw'!$A$4:$F$619,MATCH($B299, 'Uganda workforce data - raw'!$B$4:$B$619,0), MATCH("Filled Female",'Uganda workforce data - raw'!$A$4:$F$4,0))*INDEX('Mapping cadres'!$B$1:$Z$616,MATCH($B299, 'Mapping cadres'!$B$1:$B$616,0), MATCH(AA$32,'Mapping cadres'!$B$1:$Z$1,0))</f>
        <v>2</v>
      </c>
      <c r="AB299" s="226">
        <f>INDEX('Uganda workforce data - raw'!$A$4:$F$619,MATCH($B299, 'Uganda workforce data - raw'!$B$4:$B$619,0), MATCH("Filled Female",'Uganda workforce data - raw'!$A$4:$F$4,0))*INDEX('Mapping cadres'!$B$1:$Z$616,MATCH($B299, 'Mapping cadres'!$B$1:$B$616,0), MATCH(AB$32,'Mapping cadres'!$B$1:$Z$1,0))</f>
        <v>0</v>
      </c>
      <c r="AC299" s="226">
        <f>INDEX('Uganda workforce data - raw'!$A$4:$F$619,MATCH($B299, 'Uganda workforce data - raw'!$B$4:$B$619,0), MATCH("Filled Female",'Uganda workforce data - raw'!$A$4:$F$4,0))*INDEX('Mapping cadres'!$B$1:$Z$616,MATCH($B299, 'Mapping cadres'!$B$1:$B$616,0), MATCH(AC$32,'Mapping cadres'!$B$1:$Z$1,0))</f>
        <v>0</v>
      </c>
      <c r="AD299" s="226">
        <f>INDEX('Uganda workforce data - raw'!$A$4:$F$619,MATCH($B299, 'Uganda workforce data - raw'!$B$4:$B$619,0), MATCH("Filled Female",'Uganda workforce data - raw'!$A$4:$F$4,0))*INDEX('Mapping cadres'!$B$1:$Z$616,MATCH($B299, 'Mapping cadres'!$B$1:$B$616,0), MATCH(AD$32,'Mapping cadres'!$B$1:$Z$1,0))</f>
        <v>0</v>
      </c>
      <c r="AE299" s="226">
        <f>INDEX('Uganda workforce data - raw'!$A$4:$F$619,MATCH($B299, 'Uganda workforce data - raw'!$B$4:$B$619,0), MATCH("Filled Female",'Uganda workforce data - raw'!$A$4:$F$4,0))*INDEX('Mapping cadres'!$B$1:$Z$616,MATCH($B299, 'Mapping cadres'!$B$1:$B$616,0), MATCH(AE$32,'Mapping cadres'!$B$1:$Z$1,0))</f>
        <v>0</v>
      </c>
      <c r="AF299" s="226">
        <f>INDEX('Uganda workforce data - raw'!$A$4:$F$619,MATCH($B299, 'Uganda workforce data - raw'!$B$4:$B$619,0), MATCH("Filled Female",'Uganda workforce data - raw'!$A$4:$F$4,0))*INDEX('Mapping cadres'!$B$1:$Z$616,MATCH($B299, 'Mapping cadres'!$B$1:$B$616,0), MATCH(AF$32,'Mapping cadres'!$B$1:$Z$1,0))</f>
        <v>0</v>
      </c>
      <c r="AG299" s="226">
        <f>INDEX('Uganda workforce data - raw'!$A$4:$F$619,MATCH($B299, 'Uganda workforce data - raw'!$B$4:$B$619,0), MATCH("Filled Female",'Uganda workforce data - raw'!$A$4:$F$4,0))*INDEX('Mapping cadres'!$B$1:$Z$616,MATCH($B299, 'Mapping cadres'!$B$1:$B$616,0), MATCH(AG$32,'Mapping cadres'!$B$1:$Z$1,0))</f>
        <v>0</v>
      </c>
      <c r="AH299" s="226">
        <f>INDEX('Uganda workforce data - raw'!$A$4:$F$619,MATCH($B299, 'Uganda workforce data - raw'!$B$4:$B$619,0), MATCH("Filled Female",'Uganda workforce data - raw'!$A$4:$F$4,0))*INDEX('Mapping cadres'!$B$1:$Z$616,MATCH($B299, 'Mapping cadres'!$B$1:$B$616,0), MATCH(AH$32,'Mapping cadres'!$B$1:$Z$1,0))</f>
        <v>0</v>
      </c>
      <c r="AI299" s="226">
        <f>INDEX('Uganda workforce data - raw'!$A$4:$F$619,MATCH($B299, 'Uganda workforce data - raw'!$B$4:$B$619,0), MATCH("Filled Female",'Uganda workforce data - raw'!$A$4:$F$4,0))*INDEX('Mapping cadres'!$B$1:$Z$616,MATCH($B299, 'Mapping cadres'!$B$1:$B$616,0), MATCH(AI$32,'Mapping cadres'!$B$1:$Z$1,0))</f>
        <v>0</v>
      </c>
      <c r="AJ299" s="226">
        <f>INDEX('Uganda workforce data - raw'!$A$4:$F$619,MATCH($B299, 'Uganda workforce data - raw'!$B$4:$B$619,0), MATCH("Filled Female",'Uganda workforce data - raw'!$A$4:$F$4,0))*INDEX('Mapping cadres'!$B$1:$Z$616,MATCH($B299, 'Mapping cadres'!$B$1:$B$616,0), MATCH(AJ$32,'Mapping cadres'!$B$1:$Z$1,0))</f>
        <v>0</v>
      </c>
      <c r="AK299" s="226">
        <f>INDEX('Uganda workforce data - raw'!$A$4:$F$619,MATCH($B299, 'Uganda workforce data - raw'!$B$4:$B$619,0), MATCH("Filled Female",'Uganda workforce data - raw'!$A$4:$F$4,0))*INDEX('Mapping cadres'!$B$1:$Z$616,MATCH($B299, 'Mapping cadres'!$B$1:$B$616,0), MATCH(AK$32,'Mapping cadres'!$B$1:$Z$1,0))</f>
        <v>0</v>
      </c>
      <c r="AL299" s="226">
        <f>INDEX('Uganda workforce data - raw'!$A$4:$F$619,MATCH($B299, 'Uganda workforce data - raw'!$B$4:$B$619,0), MATCH("Filled Female",'Uganda workforce data - raw'!$A$4:$F$4,0))*INDEX('Mapping cadres'!$B$1:$Z$616,MATCH($B299, 'Mapping cadres'!$B$1:$B$616,0), MATCH(AL$32,'Mapping cadres'!$B$1:$Z$1,0))</f>
        <v>0</v>
      </c>
      <c r="AM299" s="226">
        <f>INDEX('Uganda workforce data - raw'!$A$4:$F$619,MATCH($B299, 'Uganda workforce data - raw'!$B$4:$B$619,0), MATCH("Filled Female",'Uganda workforce data - raw'!$A$4:$F$4,0))*INDEX('Mapping cadres'!$B$1:$Z$616,MATCH($B299, 'Mapping cadres'!$B$1:$B$616,0), MATCH(AM$32,'Mapping cadres'!$B$1:$Z$1,0))</f>
        <v>0</v>
      </c>
      <c r="AN299" s="226">
        <f>INDEX('Uganda workforce data - raw'!$A$4:$F$619,MATCH($B299, 'Uganda workforce data - raw'!$B$4:$B$619,0), MATCH("Filled Female",'Uganda workforce data - raw'!$A$4:$F$4,0))*INDEX('Mapping cadres'!$B$1:$Z$616,MATCH($B299, 'Mapping cadres'!$B$1:$B$616,0), MATCH(AN$32,'Mapping cadres'!$B$1:$Z$1,0))</f>
        <v>0</v>
      </c>
      <c r="AO299" s="226">
        <f>INDEX('Uganda workforce data - raw'!$A$4:$F$619,MATCH($B299, 'Uganda workforce data - raw'!$B$4:$B$619,0), MATCH("Filled Female",'Uganda workforce data - raw'!$A$4:$F$4,0))*INDEX('Mapping cadres'!$B$1:$Z$616,MATCH($B299, 'Mapping cadres'!$B$1:$B$616,0), MATCH(AO$32,'Mapping cadres'!$B$1:$Z$1,0))</f>
        <v>0</v>
      </c>
      <c r="AP299" s="226">
        <f>INDEX('Uganda workforce data - raw'!$A$4:$F$619,MATCH($B299, 'Uganda workforce data - raw'!$B$4:$B$619,0), MATCH("Filled Female",'Uganda workforce data - raw'!$A$4:$F$4,0))*INDEX('Mapping cadres'!$B$1:$Z$616,MATCH($B299, 'Mapping cadres'!$B$1:$B$616,0), MATCH(AP$32,'Mapping cadres'!$B$1:$Z$1,0))</f>
        <v>0</v>
      </c>
      <c r="AQ299" s="226">
        <f>INDEX('Uganda workforce data - raw'!$A$4:$F$619,MATCH($B299, 'Uganda workforce data - raw'!$B$4:$B$619,0), MATCH("Filled Female",'Uganda workforce data - raw'!$A$4:$F$4,0))*INDEX('Mapping cadres'!$B$1:$Z$616,MATCH($B299, 'Mapping cadres'!$B$1:$B$616,0), MATCH(AQ$32,'Mapping cadres'!$B$1:$Z$1,0))</f>
        <v>0</v>
      </c>
      <c r="AR299" s="226">
        <f>INDEX('Uganda workforce data - raw'!$A$4:$F$619,MATCH($B299, 'Uganda workforce data - raw'!$B$4:$B$619,0), MATCH("Filled Female",'Uganda workforce data - raw'!$A$4:$F$4,0))*INDEX('Mapping cadres'!$B$1:$Z$616,MATCH($B299, 'Mapping cadres'!$B$1:$B$616,0), MATCH(AR$32,'Mapping cadres'!$B$1:$Z$1,0))</f>
        <v>0</v>
      </c>
      <c r="AS299" s="226">
        <f>INDEX('Uganda workforce data - raw'!$A$4:$F$619,MATCH($B299, 'Uganda workforce data - raw'!$B$4:$B$619,0), MATCH("Filled Female",'Uganda workforce data - raw'!$A$4:$F$4,0))*INDEX('Mapping cadres'!$B$1:$Z$616,MATCH($B299, 'Mapping cadres'!$B$1:$B$616,0), MATCH(AS$32,'Mapping cadres'!$B$1:$Z$1,0))</f>
        <v>0</v>
      </c>
      <c r="AT299" s="226">
        <f>INDEX('Uganda workforce data - raw'!$A$4:$F$619,MATCH($B299, 'Uganda workforce data - raw'!$B$4:$B$619,0), MATCH("Filled Female",'Uganda workforce data - raw'!$A$4:$F$4,0))*INDEX('Mapping cadres'!$B$1:$Z$616,MATCH($B299, 'Mapping cadres'!$B$1:$B$616,0), MATCH(AT$32,'Mapping cadres'!$B$1:$Z$1,0))</f>
        <v>0</v>
      </c>
      <c r="AU299" s="226">
        <f>INDEX('Uganda workforce data - raw'!$A$4:$F$619,MATCH($B299, 'Uganda workforce data - raw'!$B$4:$B$619,0), MATCH("Filled Female",'Uganda workforce data - raw'!$A$4:$F$4,0))*INDEX('Mapping cadres'!$B$1:$Z$616,MATCH($B299, 'Mapping cadres'!$B$1:$B$616,0), MATCH(AU$32,'Mapping cadres'!$B$1:$Z$1,0))</f>
        <v>0</v>
      </c>
      <c r="AV299" s="226">
        <f>INDEX('Uganda workforce data - raw'!$A$4:$F$619,MATCH($B299, 'Uganda workforce data - raw'!$B$4:$B$619,0), MATCH("Filled Female",'Uganda workforce data - raw'!$A$4:$F$4,0))*INDEX('Mapping cadres'!$B$1:$Z$616,MATCH($B299, 'Mapping cadres'!$B$1:$B$616,0), MATCH(AV$32,'Mapping cadres'!$B$1:$Z$1,0))</f>
        <v>0</v>
      </c>
      <c r="AW299" s="226">
        <f>INDEX('Uganda workforce data - raw'!$A$4:$F$619,MATCH($B299, 'Uganda workforce data - raw'!$B$4:$B$619,0), MATCH("Filled Female",'Uganda workforce data - raw'!$A$4:$F$4,0))*INDEX('Mapping cadres'!$B$1:$Z$616,MATCH($B299, 'Mapping cadres'!$B$1:$B$616,0), MATCH(AW$32,'Mapping cadres'!$B$1:$Z$1,0))</f>
        <v>0</v>
      </c>
      <c r="AX299" s="226">
        <f>INDEX('Uganda workforce data - raw'!$A$4:$F$619,MATCH($B299, 'Uganda workforce data - raw'!$B$4:$B$619,0), MATCH("Filled Female",'Uganda workforce data - raw'!$A$4:$F$4,0))*INDEX('Mapping cadres'!$B$1:$Z$616,MATCH($B299, 'Mapping cadres'!$B$1:$B$616,0), MATCH(AX$32,'Mapping cadres'!$B$1:$Z$1,0))</f>
        <v>0</v>
      </c>
      <c r="AY299" s="226">
        <f t="shared" si="101"/>
        <v>3</v>
      </c>
      <c r="AZ299" s="226">
        <f t="shared" si="102"/>
        <v>0</v>
      </c>
      <c r="BA299" s="226">
        <f t="shared" si="103"/>
        <v>0</v>
      </c>
      <c r="BB299" s="226">
        <f t="shared" si="104"/>
        <v>0</v>
      </c>
      <c r="BC299" s="226">
        <f t="shared" si="105"/>
        <v>0</v>
      </c>
      <c r="BD299" s="226">
        <f t="shared" si="106"/>
        <v>0</v>
      </c>
      <c r="BE299" s="226">
        <f t="shared" si="107"/>
        <v>0</v>
      </c>
      <c r="BF299" s="226">
        <f t="shared" si="108"/>
        <v>0</v>
      </c>
      <c r="BG299" s="226">
        <f t="shared" si="109"/>
        <v>0</v>
      </c>
      <c r="BH299" s="226">
        <f t="shared" si="110"/>
        <v>0</v>
      </c>
      <c r="BI299" s="226">
        <f t="shared" si="111"/>
        <v>0</v>
      </c>
      <c r="BJ299" s="226">
        <f t="shared" si="112"/>
        <v>0</v>
      </c>
      <c r="BK299" s="226">
        <f t="shared" si="113"/>
        <v>0</v>
      </c>
      <c r="BL299" s="226">
        <f t="shared" si="114"/>
        <v>0</v>
      </c>
      <c r="BM299" s="226">
        <f t="shared" si="115"/>
        <v>0</v>
      </c>
      <c r="BN299" s="226">
        <f t="shared" si="116"/>
        <v>0</v>
      </c>
      <c r="BO299" s="226">
        <f t="shared" si="117"/>
        <v>0</v>
      </c>
      <c r="BP299" s="226">
        <f t="shared" si="118"/>
        <v>0</v>
      </c>
      <c r="BQ299" s="226">
        <f t="shared" si="119"/>
        <v>0</v>
      </c>
      <c r="BR299" s="226">
        <f t="shared" si="120"/>
        <v>0</v>
      </c>
      <c r="BS299" s="226">
        <f t="shared" si="121"/>
        <v>0</v>
      </c>
      <c r="BT299" s="226">
        <f t="shared" si="122"/>
        <v>0</v>
      </c>
      <c r="BU299" s="226">
        <f t="shared" si="123"/>
        <v>0</v>
      </c>
      <c r="BV299" s="226">
        <f t="shared" si="124"/>
        <v>0</v>
      </c>
    </row>
    <row r="300" spans="1:74">
      <c r="A300" s="226">
        <v>268</v>
      </c>
      <c r="B300" s="226" t="s">
        <v>24</v>
      </c>
      <c r="C300" s="226">
        <f>INDEX('Uganda workforce data - raw'!$A$4:$F$619,MATCH($B300, 'Uganda workforce data - raw'!$B$4:$B$619,0), MATCH("Filled Male",'Uganda workforce data - raw'!$A$4:$F$4,0))*INDEX('Mapping cadres'!$B$1:$Z$616,MATCH($B300, 'Mapping cadres'!$B$1:$B$616,0), MATCH(C$32,'Mapping cadres'!$B$1:$Z$1,0))</f>
        <v>0</v>
      </c>
      <c r="D300" s="226">
        <f>INDEX('Uganda workforce data - raw'!$A$4:$F$619,MATCH($B300, 'Uganda workforce data - raw'!$B$4:$B$619,0), MATCH("Filled Male",'Uganda workforce data - raw'!$A$4:$F$4,0))*INDEX('Mapping cadres'!$B$1:$Z$616,MATCH($B300, 'Mapping cadres'!$B$1:$B$616,0), MATCH(D$32,'Mapping cadres'!$B$1:$Z$1,0))</f>
        <v>0</v>
      </c>
      <c r="E300" s="226">
        <f>INDEX('Uganda workforce data - raw'!$A$4:$F$619,MATCH($B300, 'Uganda workforce data - raw'!$B$4:$B$619,0), MATCH("Filled Male",'Uganda workforce data - raw'!$A$4:$F$4,0))*INDEX('Mapping cadres'!$B$1:$Z$616,MATCH($B300, 'Mapping cadres'!$B$1:$B$616,0), MATCH(E$32,'Mapping cadres'!$B$1:$Z$1,0))</f>
        <v>0</v>
      </c>
      <c r="F300" s="226">
        <f>INDEX('Uganda workforce data - raw'!$A$4:$F$619,MATCH($B300, 'Uganda workforce data - raw'!$B$4:$B$619,0), MATCH("Filled Male",'Uganda workforce data - raw'!$A$4:$F$4,0))*INDEX('Mapping cadres'!$B$1:$Z$616,MATCH($B300, 'Mapping cadres'!$B$1:$B$616,0), MATCH(F$32,'Mapping cadres'!$B$1:$Z$1,0))</f>
        <v>0</v>
      </c>
      <c r="G300" s="226">
        <f>INDEX('Uganda workforce data - raw'!$A$4:$F$619,MATCH($B300, 'Uganda workforce data - raw'!$B$4:$B$619,0), MATCH("Filled Male",'Uganda workforce data - raw'!$A$4:$F$4,0))*INDEX('Mapping cadres'!$B$1:$Z$616,MATCH($B300, 'Mapping cadres'!$B$1:$B$616,0), MATCH(G$32,'Mapping cadres'!$B$1:$Z$1,0))</f>
        <v>0</v>
      </c>
      <c r="H300" s="226">
        <f>INDEX('Uganda workforce data - raw'!$A$4:$F$619,MATCH($B300, 'Uganda workforce data - raw'!$B$4:$B$619,0), MATCH("Filled Male",'Uganda workforce data - raw'!$A$4:$F$4,0))*INDEX('Mapping cadres'!$B$1:$Z$616,MATCH($B300, 'Mapping cadres'!$B$1:$B$616,0), MATCH(H$32,'Mapping cadres'!$B$1:$Z$1,0))</f>
        <v>0</v>
      </c>
      <c r="I300" s="226">
        <f>INDEX('Uganda workforce data - raw'!$A$4:$F$619,MATCH($B300, 'Uganda workforce data - raw'!$B$4:$B$619,0), MATCH("Filled Male",'Uganda workforce data - raw'!$A$4:$F$4,0))*INDEX('Mapping cadres'!$B$1:$Z$616,MATCH($B300, 'Mapping cadres'!$B$1:$B$616,0), MATCH(I$32,'Mapping cadres'!$B$1:$Z$1,0))</f>
        <v>0</v>
      </c>
      <c r="J300" s="226">
        <f>INDEX('Uganda workforce data - raw'!$A$4:$F$619,MATCH($B300, 'Uganda workforce data - raw'!$B$4:$B$619,0), MATCH("Filled Male",'Uganda workforce data - raw'!$A$4:$F$4,0))*INDEX('Mapping cadres'!$B$1:$Z$616,MATCH($B300, 'Mapping cadres'!$B$1:$B$616,0), MATCH(J$32,'Mapping cadres'!$B$1:$Z$1,0))</f>
        <v>0</v>
      </c>
      <c r="K300" s="226">
        <f>INDEX('Uganda workforce data - raw'!$A$4:$F$619,MATCH($B300, 'Uganda workforce data - raw'!$B$4:$B$619,0), MATCH("Filled Male",'Uganda workforce data - raw'!$A$4:$F$4,0))*INDEX('Mapping cadres'!$B$1:$Z$616,MATCH($B300, 'Mapping cadres'!$B$1:$B$616,0), MATCH(K$32,'Mapping cadres'!$B$1:$Z$1,0))</f>
        <v>43</v>
      </c>
      <c r="L300" s="226">
        <f>INDEX('Uganda workforce data - raw'!$A$4:$F$619,MATCH($B300, 'Uganda workforce data - raw'!$B$4:$B$619,0), MATCH("Filled Male",'Uganda workforce data - raw'!$A$4:$F$4,0))*INDEX('Mapping cadres'!$B$1:$Z$616,MATCH($B300, 'Mapping cadres'!$B$1:$B$616,0), MATCH(L$32,'Mapping cadres'!$B$1:$Z$1,0))</f>
        <v>0</v>
      </c>
      <c r="M300" s="226">
        <f>INDEX('Uganda workforce data - raw'!$A$4:$F$619,MATCH($B300, 'Uganda workforce data - raw'!$B$4:$B$619,0), MATCH("Filled Male",'Uganda workforce data - raw'!$A$4:$F$4,0))*INDEX('Mapping cadres'!$B$1:$Z$616,MATCH($B300, 'Mapping cadres'!$B$1:$B$616,0), MATCH(M$32,'Mapping cadres'!$B$1:$Z$1,0))</f>
        <v>0</v>
      </c>
      <c r="N300" s="226">
        <f>INDEX('Uganda workforce data - raw'!$A$4:$F$619,MATCH($B300, 'Uganda workforce data - raw'!$B$4:$B$619,0), MATCH("Filled Male",'Uganda workforce data - raw'!$A$4:$F$4,0))*INDEX('Mapping cadres'!$B$1:$Z$616,MATCH($B300, 'Mapping cadres'!$B$1:$B$616,0), MATCH(N$32,'Mapping cadres'!$B$1:$Z$1,0))</f>
        <v>0</v>
      </c>
      <c r="O300" s="226">
        <f>INDEX('Uganda workforce data - raw'!$A$4:$F$619,MATCH($B300, 'Uganda workforce data - raw'!$B$4:$B$619,0), MATCH("Filled Male",'Uganda workforce data - raw'!$A$4:$F$4,0))*INDEX('Mapping cadres'!$B$1:$Z$616,MATCH($B300, 'Mapping cadres'!$B$1:$B$616,0), MATCH(O$32,'Mapping cadres'!$B$1:$Z$1,0))</f>
        <v>0</v>
      </c>
      <c r="P300" s="226">
        <f>INDEX('Uganda workforce data - raw'!$A$4:$F$619,MATCH($B300, 'Uganda workforce data - raw'!$B$4:$B$619,0), MATCH("Filled Male",'Uganda workforce data - raw'!$A$4:$F$4,0))*INDEX('Mapping cadres'!$B$1:$Z$616,MATCH($B300, 'Mapping cadres'!$B$1:$B$616,0), MATCH(P$32,'Mapping cadres'!$B$1:$Z$1,0))</f>
        <v>0</v>
      </c>
      <c r="Q300" s="226">
        <f>INDEX('Uganda workforce data - raw'!$A$4:$F$619,MATCH($B300, 'Uganda workforce data - raw'!$B$4:$B$619,0), MATCH("Filled Male",'Uganda workforce data - raw'!$A$4:$F$4,0))*INDEX('Mapping cadres'!$B$1:$Z$616,MATCH($B300, 'Mapping cadres'!$B$1:$B$616,0), MATCH(Q$32,'Mapping cadres'!$B$1:$Z$1,0))</f>
        <v>0</v>
      </c>
      <c r="R300" s="226">
        <f>INDEX('Uganda workforce data - raw'!$A$4:$F$619,MATCH($B300, 'Uganda workforce data - raw'!$B$4:$B$619,0), MATCH("Filled Male",'Uganda workforce data - raw'!$A$4:$F$4,0))*INDEX('Mapping cadres'!$B$1:$Z$616,MATCH($B300, 'Mapping cadres'!$B$1:$B$616,0), MATCH(R$32,'Mapping cadres'!$B$1:$Z$1,0))</f>
        <v>0</v>
      </c>
      <c r="S300" s="226">
        <f>INDEX('Uganda workforce data - raw'!$A$4:$F$619,MATCH($B300, 'Uganda workforce data - raw'!$B$4:$B$619,0), MATCH("Filled Male",'Uganda workforce data - raw'!$A$4:$F$4,0))*INDEX('Mapping cadres'!$B$1:$Z$616,MATCH($B300, 'Mapping cadres'!$B$1:$B$616,0), MATCH(S$32,'Mapping cadres'!$B$1:$Z$1,0))</f>
        <v>0</v>
      </c>
      <c r="T300" s="226">
        <f>INDEX('Uganda workforce data - raw'!$A$4:$F$619,MATCH($B300, 'Uganda workforce data - raw'!$B$4:$B$619,0), MATCH("Filled Male",'Uganda workforce data - raw'!$A$4:$F$4,0))*INDEX('Mapping cadres'!$B$1:$Z$616,MATCH($B300, 'Mapping cadres'!$B$1:$B$616,0), MATCH(T$32,'Mapping cadres'!$B$1:$Z$1,0))</f>
        <v>0</v>
      </c>
      <c r="U300" s="226">
        <f>INDEX('Uganda workforce data - raw'!$A$4:$F$619,MATCH($B300, 'Uganda workforce data - raw'!$B$4:$B$619,0), MATCH("Filled Male",'Uganda workforce data - raw'!$A$4:$F$4,0))*INDEX('Mapping cadres'!$B$1:$Z$616,MATCH($B300, 'Mapping cadres'!$B$1:$B$616,0), MATCH(U$32,'Mapping cadres'!$B$1:$Z$1,0))</f>
        <v>0</v>
      </c>
      <c r="V300" s="226">
        <f>INDEX('Uganda workforce data - raw'!$A$4:$F$619,MATCH($B300, 'Uganda workforce data - raw'!$B$4:$B$619,0), MATCH("Filled Male",'Uganda workforce data - raw'!$A$4:$F$4,0))*INDEX('Mapping cadres'!$B$1:$Z$616,MATCH($B300, 'Mapping cadres'!$B$1:$B$616,0), MATCH(V$32,'Mapping cadres'!$B$1:$Z$1,0))</f>
        <v>0</v>
      </c>
      <c r="W300" s="226">
        <f>INDEX('Uganda workforce data - raw'!$A$4:$F$619,MATCH($B300, 'Uganda workforce data - raw'!$B$4:$B$619,0), MATCH("Filled Male",'Uganda workforce data - raw'!$A$4:$F$4,0))*INDEX('Mapping cadres'!$B$1:$Z$616,MATCH($B300, 'Mapping cadres'!$B$1:$B$616,0), MATCH(W$32,'Mapping cadres'!$B$1:$Z$1,0))</f>
        <v>0</v>
      </c>
      <c r="X300" s="226">
        <f>INDEX('Uganda workforce data - raw'!$A$4:$F$619,MATCH($B300, 'Uganda workforce data - raw'!$B$4:$B$619,0), MATCH("Filled Male",'Uganda workforce data - raw'!$A$4:$F$4,0))*INDEX('Mapping cadres'!$B$1:$Z$616,MATCH($B300, 'Mapping cadres'!$B$1:$B$616,0), MATCH(X$32,'Mapping cadres'!$B$1:$Z$1,0))</f>
        <v>0</v>
      </c>
      <c r="Y300" s="226">
        <f>INDEX('Uganda workforce data - raw'!$A$4:$F$619,MATCH($B300, 'Uganda workforce data - raw'!$B$4:$B$619,0), MATCH("Filled Male",'Uganda workforce data - raw'!$A$4:$F$4,0))*INDEX('Mapping cadres'!$B$1:$Z$616,MATCH($B300, 'Mapping cadres'!$B$1:$B$616,0), MATCH(Y$32,'Mapping cadres'!$B$1:$Z$1,0))</f>
        <v>0</v>
      </c>
      <c r="Z300" s="226">
        <f>INDEX('Uganda workforce data - raw'!$A$4:$F$619,MATCH($B300, 'Uganda workforce data - raw'!$B$4:$B$619,0), MATCH("Filled Male",'Uganda workforce data - raw'!$A$4:$F$4,0))*INDEX('Mapping cadres'!$B$1:$Z$616,MATCH($B300, 'Mapping cadres'!$B$1:$B$616,0), MATCH(Z$32,'Mapping cadres'!$B$1:$Z$1,0))</f>
        <v>0</v>
      </c>
      <c r="AA300" s="226">
        <f>INDEX('Uganda workforce data - raw'!$A$4:$F$619,MATCH($B300, 'Uganda workforce data - raw'!$B$4:$B$619,0), MATCH("Filled Female",'Uganda workforce data - raw'!$A$4:$F$4,0))*INDEX('Mapping cadres'!$B$1:$Z$616,MATCH($B300, 'Mapping cadres'!$B$1:$B$616,0), MATCH(AA$32,'Mapping cadres'!$B$1:$Z$1,0))</f>
        <v>0</v>
      </c>
      <c r="AB300" s="226">
        <f>INDEX('Uganda workforce data - raw'!$A$4:$F$619,MATCH($B300, 'Uganda workforce data - raw'!$B$4:$B$619,0), MATCH("Filled Female",'Uganda workforce data - raw'!$A$4:$F$4,0))*INDEX('Mapping cadres'!$B$1:$Z$616,MATCH($B300, 'Mapping cadres'!$B$1:$B$616,0), MATCH(AB$32,'Mapping cadres'!$B$1:$Z$1,0))</f>
        <v>0</v>
      </c>
      <c r="AC300" s="226">
        <f>INDEX('Uganda workforce data - raw'!$A$4:$F$619,MATCH($B300, 'Uganda workforce data - raw'!$B$4:$B$619,0), MATCH("Filled Female",'Uganda workforce data - raw'!$A$4:$F$4,0))*INDEX('Mapping cadres'!$B$1:$Z$616,MATCH($B300, 'Mapping cadres'!$B$1:$B$616,0), MATCH(AC$32,'Mapping cadres'!$B$1:$Z$1,0))</f>
        <v>0</v>
      </c>
      <c r="AD300" s="226">
        <f>INDEX('Uganda workforce data - raw'!$A$4:$F$619,MATCH($B300, 'Uganda workforce data - raw'!$B$4:$B$619,0), MATCH("Filled Female",'Uganda workforce data - raw'!$A$4:$F$4,0))*INDEX('Mapping cadres'!$B$1:$Z$616,MATCH($B300, 'Mapping cadres'!$B$1:$B$616,0), MATCH(AD$32,'Mapping cadres'!$B$1:$Z$1,0))</f>
        <v>0</v>
      </c>
      <c r="AE300" s="226">
        <f>INDEX('Uganda workforce data - raw'!$A$4:$F$619,MATCH($B300, 'Uganda workforce data - raw'!$B$4:$B$619,0), MATCH("Filled Female",'Uganda workforce data - raw'!$A$4:$F$4,0))*INDEX('Mapping cadres'!$B$1:$Z$616,MATCH($B300, 'Mapping cadres'!$B$1:$B$616,0), MATCH(AE$32,'Mapping cadres'!$B$1:$Z$1,0))</f>
        <v>0</v>
      </c>
      <c r="AF300" s="226">
        <f>INDEX('Uganda workforce data - raw'!$A$4:$F$619,MATCH($B300, 'Uganda workforce data - raw'!$B$4:$B$619,0), MATCH("Filled Female",'Uganda workforce data - raw'!$A$4:$F$4,0))*INDEX('Mapping cadres'!$B$1:$Z$616,MATCH($B300, 'Mapping cadres'!$B$1:$B$616,0), MATCH(AF$32,'Mapping cadres'!$B$1:$Z$1,0))</f>
        <v>0</v>
      </c>
      <c r="AG300" s="226">
        <f>INDEX('Uganda workforce data - raw'!$A$4:$F$619,MATCH($B300, 'Uganda workforce data - raw'!$B$4:$B$619,0), MATCH("Filled Female",'Uganda workforce data - raw'!$A$4:$F$4,0))*INDEX('Mapping cadres'!$B$1:$Z$616,MATCH($B300, 'Mapping cadres'!$B$1:$B$616,0), MATCH(AG$32,'Mapping cadres'!$B$1:$Z$1,0))</f>
        <v>0</v>
      </c>
      <c r="AH300" s="226">
        <f>INDEX('Uganda workforce data - raw'!$A$4:$F$619,MATCH($B300, 'Uganda workforce data - raw'!$B$4:$B$619,0), MATCH("Filled Female",'Uganda workforce data - raw'!$A$4:$F$4,0))*INDEX('Mapping cadres'!$B$1:$Z$616,MATCH($B300, 'Mapping cadres'!$B$1:$B$616,0), MATCH(AH$32,'Mapping cadres'!$B$1:$Z$1,0))</f>
        <v>0</v>
      </c>
      <c r="AI300" s="226">
        <f>INDEX('Uganda workforce data - raw'!$A$4:$F$619,MATCH($B300, 'Uganda workforce data - raw'!$B$4:$B$619,0), MATCH("Filled Female",'Uganda workforce data - raw'!$A$4:$F$4,0))*INDEX('Mapping cadres'!$B$1:$Z$616,MATCH($B300, 'Mapping cadres'!$B$1:$B$616,0), MATCH(AI$32,'Mapping cadres'!$B$1:$Z$1,0))</f>
        <v>9</v>
      </c>
      <c r="AJ300" s="226">
        <f>INDEX('Uganda workforce data - raw'!$A$4:$F$619,MATCH($B300, 'Uganda workforce data - raw'!$B$4:$B$619,0), MATCH("Filled Female",'Uganda workforce data - raw'!$A$4:$F$4,0))*INDEX('Mapping cadres'!$B$1:$Z$616,MATCH($B300, 'Mapping cadres'!$B$1:$B$616,0), MATCH(AJ$32,'Mapping cadres'!$B$1:$Z$1,0))</f>
        <v>0</v>
      </c>
      <c r="AK300" s="226">
        <f>INDEX('Uganda workforce data - raw'!$A$4:$F$619,MATCH($B300, 'Uganda workforce data - raw'!$B$4:$B$619,0), MATCH("Filled Female",'Uganda workforce data - raw'!$A$4:$F$4,0))*INDEX('Mapping cadres'!$B$1:$Z$616,MATCH($B300, 'Mapping cadres'!$B$1:$B$616,0), MATCH(AK$32,'Mapping cadres'!$B$1:$Z$1,0))</f>
        <v>0</v>
      </c>
      <c r="AL300" s="226">
        <f>INDEX('Uganda workforce data - raw'!$A$4:$F$619,MATCH($B300, 'Uganda workforce data - raw'!$B$4:$B$619,0), MATCH("Filled Female",'Uganda workforce data - raw'!$A$4:$F$4,0))*INDEX('Mapping cadres'!$B$1:$Z$616,MATCH($B300, 'Mapping cadres'!$B$1:$B$616,0), MATCH(AL$32,'Mapping cadres'!$B$1:$Z$1,0))</f>
        <v>0</v>
      </c>
      <c r="AM300" s="226">
        <f>INDEX('Uganda workforce data - raw'!$A$4:$F$619,MATCH($B300, 'Uganda workforce data - raw'!$B$4:$B$619,0), MATCH("Filled Female",'Uganda workforce data - raw'!$A$4:$F$4,0))*INDEX('Mapping cadres'!$B$1:$Z$616,MATCH($B300, 'Mapping cadres'!$B$1:$B$616,0), MATCH(AM$32,'Mapping cadres'!$B$1:$Z$1,0))</f>
        <v>0</v>
      </c>
      <c r="AN300" s="226">
        <f>INDEX('Uganda workforce data - raw'!$A$4:$F$619,MATCH($B300, 'Uganda workforce data - raw'!$B$4:$B$619,0), MATCH("Filled Female",'Uganda workforce data - raw'!$A$4:$F$4,0))*INDEX('Mapping cadres'!$B$1:$Z$616,MATCH($B300, 'Mapping cadres'!$B$1:$B$616,0), MATCH(AN$32,'Mapping cadres'!$B$1:$Z$1,0))</f>
        <v>0</v>
      </c>
      <c r="AO300" s="226">
        <f>INDEX('Uganda workforce data - raw'!$A$4:$F$619,MATCH($B300, 'Uganda workforce data - raw'!$B$4:$B$619,0), MATCH("Filled Female",'Uganda workforce data - raw'!$A$4:$F$4,0))*INDEX('Mapping cadres'!$B$1:$Z$616,MATCH($B300, 'Mapping cadres'!$B$1:$B$616,0), MATCH(AO$32,'Mapping cadres'!$B$1:$Z$1,0))</f>
        <v>0</v>
      </c>
      <c r="AP300" s="226">
        <f>INDEX('Uganda workforce data - raw'!$A$4:$F$619,MATCH($B300, 'Uganda workforce data - raw'!$B$4:$B$619,0), MATCH("Filled Female",'Uganda workforce data - raw'!$A$4:$F$4,0))*INDEX('Mapping cadres'!$B$1:$Z$616,MATCH($B300, 'Mapping cadres'!$B$1:$B$616,0), MATCH(AP$32,'Mapping cadres'!$B$1:$Z$1,0))</f>
        <v>0</v>
      </c>
      <c r="AQ300" s="226">
        <f>INDEX('Uganda workforce data - raw'!$A$4:$F$619,MATCH($B300, 'Uganda workforce data - raw'!$B$4:$B$619,0), MATCH("Filled Female",'Uganda workforce data - raw'!$A$4:$F$4,0))*INDEX('Mapping cadres'!$B$1:$Z$616,MATCH($B300, 'Mapping cadres'!$B$1:$B$616,0), MATCH(AQ$32,'Mapping cadres'!$B$1:$Z$1,0))</f>
        <v>0</v>
      </c>
      <c r="AR300" s="226">
        <f>INDEX('Uganda workforce data - raw'!$A$4:$F$619,MATCH($B300, 'Uganda workforce data - raw'!$B$4:$B$619,0), MATCH("Filled Female",'Uganda workforce data - raw'!$A$4:$F$4,0))*INDEX('Mapping cadres'!$B$1:$Z$616,MATCH($B300, 'Mapping cadres'!$B$1:$B$616,0), MATCH(AR$32,'Mapping cadres'!$B$1:$Z$1,0))</f>
        <v>0</v>
      </c>
      <c r="AS300" s="226">
        <f>INDEX('Uganda workforce data - raw'!$A$4:$F$619,MATCH($B300, 'Uganda workforce data - raw'!$B$4:$B$619,0), MATCH("Filled Female",'Uganda workforce data - raw'!$A$4:$F$4,0))*INDEX('Mapping cadres'!$B$1:$Z$616,MATCH($B300, 'Mapping cadres'!$B$1:$B$616,0), MATCH(AS$32,'Mapping cadres'!$B$1:$Z$1,0))</f>
        <v>0</v>
      </c>
      <c r="AT300" s="226">
        <f>INDEX('Uganda workforce data - raw'!$A$4:$F$619,MATCH($B300, 'Uganda workforce data - raw'!$B$4:$B$619,0), MATCH("Filled Female",'Uganda workforce data - raw'!$A$4:$F$4,0))*INDEX('Mapping cadres'!$B$1:$Z$616,MATCH($B300, 'Mapping cadres'!$B$1:$B$616,0), MATCH(AT$32,'Mapping cadres'!$B$1:$Z$1,0))</f>
        <v>0</v>
      </c>
      <c r="AU300" s="226">
        <f>INDEX('Uganda workforce data - raw'!$A$4:$F$619,MATCH($B300, 'Uganda workforce data - raw'!$B$4:$B$619,0), MATCH("Filled Female",'Uganda workforce data - raw'!$A$4:$F$4,0))*INDEX('Mapping cadres'!$B$1:$Z$616,MATCH($B300, 'Mapping cadres'!$B$1:$B$616,0), MATCH(AU$32,'Mapping cadres'!$B$1:$Z$1,0))</f>
        <v>0</v>
      </c>
      <c r="AV300" s="226">
        <f>INDEX('Uganda workforce data - raw'!$A$4:$F$619,MATCH($B300, 'Uganda workforce data - raw'!$B$4:$B$619,0), MATCH("Filled Female",'Uganda workforce data - raw'!$A$4:$F$4,0))*INDEX('Mapping cadres'!$B$1:$Z$616,MATCH($B300, 'Mapping cadres'!$B$1:$B$616,0), MATCH(AV$32,'Mapping cadres'!$B$1:$Z$1,0))</f>
        <v>0</v>
      </c>
      <c r="AW300" s="226">
        <f>INDEX('Uganda workforce data - raw'!$A$4:$F$619,MATCH($B300, 'Uganda workforce data - raw'!$B$4:$B$619,0), MATCH("Filled Female",'Uganda workforce data - raw'!$A$4:$F$4,0))*INDEX('Mapping cadres'!$B$1:$Z$616,MATCH($B300, 'Mapping cadres'!$B$1:$B$616,0), MATCH(AW$32,'Mapping cadres'!$B$1:$Z$1,0))</f>
        <v>0</v>
      </c>
      <c r="AX300" s="226">
        <f>INDEX('Uganda workforce data - raw'!$A$4:$F$619,MATCH($B300, 'Uganda workforce data - raw'!$B$4:$B$619,0), MATCH("Filled Female",'Uganda workforce data - raw'!$A$4:$F$4,0))*INDEX('Mapping cadres'!$B$1:$Z$616,MATCH($B300, 'Mapping cadres'!$B$1:$B$616,0), MATCH(AX$32,'Mapping cadres'!$B$1:$Z$1,0))</f>
        <v>0</v>
      </c>
      <c r="AY300" s="226">
        <f t="shared" si="101"/>
        <v>0</v>
      </c>
      <c r="AZ300" s="226">
        <f t="shared" si="102"/>
        <v>0</v>
      </c>
      <c r="BA300" s="226">
        <f t="shared" si="103"/>
        <v>0</v>
      </c>
      <c r="BB300" s="226">
        <f t="shared" si="104"/>
        <v>0</v>
      </c>
      <c r="BC300" s="226">
        <f t="shared" si="105"/>
        <v>0</v>
      </c>
      <c r="BD300" s="226">
        <f t="shared" si="106"/>
        <v>0</v>
      </c>
      <c r="BE300" s="226">
        <f t="shared" si="107"/>
        <v>0</v>
      </c>
      <c r="BF300" s="226">
        <f t="shared" si="108"/>
        <v>0</v>
      </c>
      <c r="BG300" s="226">
        <f t="shared" si="109"/>
        <v>52</v>
      </c>
      <c r="BH300" s="226">
        <f t="shared" si="110"/>
        <v>0</v>
      </c>
      <c r="BI300" s="226">
        <f t="shared" si="111"/>
        <v>0</v>
      </c>
      <c r="BJ300" s="226">
        <f t="shared" si="112"/>
        <v>0</v>
      </c>
      <c r="BK300" s="226">
        <f t="shared" si="113"/>
        <v>0</v>
      </c>
      <c r="BL300" s="226">
        <f t="shared" si="114"/>
        <v>0</v>
      </c>
      <c r="BM300" s="226">
        <f t="shared" si="115"/>
        <v>0</v>
      </c>
      <c r="BN300" s="226">
        <f t="shared" si="116"/>
        <v>0</v>
      </c>
      <c r="BO300" s="226">
        <f t="shared" si="117"/>
        <v>0</v>
      </c>
      <c r="BP300" s="226">
        <f t="shared" si="118"/>
        <v>0</v>
      </c>
      <c r="BQ300" s="226">
        <f t="shared" si="119"/>
        <v>0</v>
      </c>
      <c r="BR300" s="226">
        <f t="shared" si="120"/>
        <v>0</v>
      </c>
      <c r="BS300" s="226">
        <f t="shared" si="121"/>
        <v>0</v>
      </c>
      <c r="BT300" s="226">
        <f t="shared" si="122"/>
        <v>0</v>
      </c>
      <c r="BU300" s="226">
        <f t="shared" si="123"/>
        <v>0</v>
      </c>
      <c r="BV300" s="226">
        <f t="shared" si="124"/>
        <v>0</v>
      </c>
    </row>
    <row r="301" spans="1:74">
      <c r="A301" s="226">
        <v>269</v>
      </c>
      <c r="B301" s="226" t="s">
        <v>1571</v>
      </c>
      <c r="C301" s="226">
        <f>INDEX('Uganda workforce data - raw'!$A$4:$F$619,MATCH($B301, 'Uganda workforce data - raw'!$B$4:$B$619,0), MATCH("Filled Male",'Uganda workforce data - raw'!$A$4:$F$4,0))*INDEX('Mapping cadres'!$B$1:$Z$616,MATCH($B301, 'Mapping cadres'!$B$1:$B$616,0), MATCH(C$32,'Mapping cadres'!$B$1:$Z$1,0))</f>
        <v>0</v>
      </c>
      <c r="D301" s="226">
        <f>INDEX('Uganda workforce data - raw'!$A$4:$F$619,MATCH($B301, 'Uganda workforce data - raw'!$B$4:$B$619,0), MATCH("Filled Male",'Uganda workforce data - raw'!$A$4:$F$4,0))*INDEX('Mapping cadres'!$B$1:$Z$616,MATCH($B301, 'Mapping cadres'!$B$1:$B$616,0), MATCH(D$32,'Mapping cadres'!$B$1:$Z$1,0))</f>
        <v>0</v>
      </c>
      <c r="E301" s="226">
        <f>INDEX('Uganda workforce data - raw'!$A$4:$F$619,MATCH($B301, 'Uganda workforce data - raw'!$B$4:$B$619,0), MATCH("Filled Male",'Uganda workforce data - raw'!$A$4:$F$4,0))*INDEX('Mapping cadres'!$B$1:$Z$616,MATCH($B301, 'Mapping cadres'!$B$1:$B$616,0), MATCH(E$32,'Mapping cadres'!$B$1:$Z$1,0))</f>
        <v>0</v>
      </c>
      <c r="F301" s="226">
        <f>INDEX('Uganda workforce data - raw'!$A$4:$F$619,MATCH($B301, 'Uganda workforce data - raw'!$B$4:$B$619,0), MATCH("Filled Male",'Uganda workforce data - raw'!$A$4:$F$4,0))*INDEX('Mapping cadres'!$B$1:$Z$616,MATCH($B301, 'Mapping cadres'!$B$1:$B$616,0), MATCH(F$32,'Mapping cadres'!$B$1:$Z$1,0))</f>
        <v>0</v>
      </c>
      <c r="G301" s="226">
        <f>INDEX('Uganda workforce data - raw'!$A$4:$F$619,MATCH($B301, 'Uganda workforce data - raw'!$B$4:$B$619,0), MATCH("Filled Male",'Uganda workforce data - raw'!$A$4:$F$4,0))*INDEX('Mapping cadres'!$B$1:$Z$616,MATCH($B301, 'Mapping cadres'!$B$1:$B$616,0), MATCH(G$32,'Mapping cadres'!$B$1:$Z$1,0))</f>
        <v>0</v>
      </c>
      <c r="H301" s="226">
        <f>INDEX('Uganda workforce data - raw'!$A$4:$F$619,MATCH($B301, 'Uganda workforce data - raw'!$B$4:$B$619,0), MATCH("Filled Male",'Uganda workforce data - raw'!$A$4:$F$4,0))*INDEX('Mapping cadres'!$B$1:$Z$616,MATCH($B301, 'Mapping cadres'!$B$1:$B$616,0), MATCH(H$32,'Mapping cadres'!$B$1:$Z$1,0))</f>
        <v>0</v>
      </c>
      <c r="I301" s="226">
        <f>INDEX('Uganda workforce data - raw'!$A$4:$F$619,MATCH($B301, 'Uganda workforce data - raw'!$B$4:$B$619,0), MATCH("Filled Male",'Uganda workforce data - raw'!$A$4:$F$4,0))*INDEX('Mapping cadres'!$B$1:$Z$616,MATCH($B301, 'Mapping cadres'!$B$1:$B$616,0), MATCH(I$32,'Mapping cadres'!$B$1:$Z$1,0))</f>
        <v>0</v>
      </c>
      <c r="J301" s="226">
        <f>INDEX('Uganda workforce data - raw'!$A$4:$F$619,MATCH($B301, 'Uganda workforce data - raw'!$B$4:$B$619,0), MATCH("Filled Male",'Uganda workforce data - raw'!$A$4:$F$4,0))*INDEX('Mapping cadres'!$B$1:$Z$616,MATCH($B301, 'Mapping cadres'!$B$1:$B$616,0), MATCH(J$32,'Mapping cadres'!$B$1:$Z$1,0))</f>
        <v>0</v>
      </c>
      <c r="K301" s="226">
        <f>INDEX('Uganda workforce data - raw'!$A$4:$F$619,MATCH($B301, 'Uganda workforce data - raw'!$B$4:$B$619,0), MATCH("Filled Male",'Uganda workforce data - raw'!$A$4:$F$4,0))*INDEX('Mapping cadres'!$B$1:$Z$616,MATCH($B301, 'Mapping cadres'!$B$1:$B$616,0), MATCH(K$32,'Mapping cadres'!$B$1:$Z$1,0))</f>
        <v>0</v>
      </c>
      <c r="L301" s="226">
        <f>INDEX('Uganda workforce data - raw'!$A$4:$F$619,MATCH($B301, 'Uganda workforce data - raw'!$B$4:$B$619,0), MATCH("Filled Male",'Uganda workforce data - raw'!$A$4:$F$4,0))*INDEX('Mapping cadres'!$B$1:$Z$616,MATCH($B301, 'Mapping cadres'!$B$1:$B$616,0), MATCH(L$32,'Mapping cadres'!$B$1:$Z$1,0))</f>
        <v>0</v>
      </c>
      <c r="M301" s="226">
        <f>INDEX('Uganda workforce data - raw'!$A$4:$F$619,MATCH($B301, 'Uganda workforce data - raw'!$B$4:$B$619,0), MATCH("Filled Male",'Uganda workforce data - raw'!$A$4:$F$4,0))*INDEX('Mapping cadres'!$B$1:$Z$616,MATCH($B301, 'Mapping cadres'!$B$1:$B$616,0), MATCH(M$32,'Mapping cadres'!$B$1:$Z$1,0))</f>
        <v>0</v>
      </c>
      <c r="N301" s="226">
        <f>INDEX('Uganda workforce data - raw'!$A$4:$F$619,MATCH($B301, 'Uganda workforce data - raw'!$B$4:$B$619,0), MATCH("Filled Male",'Uganda workforce data - raw'!$A$4:$F$4,0))*INDEX('Mapping cadres'!$B$1:$Z$616,MATCH($B301, 'Mapping cadres'!$B$1:$B$616,0), MATCH(N$32,'Mapping cadres'!$B$1:$Z$1,0))</f>
        <v>0</v>
      </c>
      <c r="O301" s="226">
        <f>INDEX('Uganda workforce data - raw'!$A$4:$F$619,MATCH($B301, 'Uganda workforce data - raw'!$B$4:$B$619,0), MATCH("Filled Male",'Uganda workforce data - raw'!$A$4:$F$4,0))*INDEX('Mapping cadres'!$B$1:$Z$616,MATCH($B301, 'Mapping cadres'!$B$1:$B$616,0), MATCH(O$32,'Mapping cadres'!$B$1:$Z$1,0))</f>
        <v>0</v>
      </c>
      <c r="P301" s="226">
        <f>INDEX('Uganda workforce data - raw'!$A$4:$F$619,MATCH($B301, 'Uganda workforce data - raw'!$B$4:$B$619,0), MATCH("Filled Male",'Uganda workforce data - raw'!$A$4:$F$4,0))*INDEX('Mapping cadres'!$B$1:$Z$616,MATCH($B301, 'Mapping cadres'!$B$1:$B$616,0), MATCH(P$32,'Mapping cadres'!$B$1:$Z$1,0))</f>
        <v>0</v>
      </c>
      <c r="Q301" s="226">
        <f>INDEX('Uganda workforce data - raw'!$A$4:$F$619,MATCH($B301, 'Uganda workforce data - raw'!$B$4:$B$619,0), MATCH("Filled Male",'Uganda workforce data - raw'!$A$4:$F$4,0))*INDEX('Mapping cadres'!$B$1:$Z$616,MATCH($B301, 'Mapping cadres'!$B$1:$B$616,0), MATCH(Q$32,'Mapping cadres'!$B$1:$Z$1,0))</f>
        <v>0</v>
      </c>
      <c r="R301" s="226">
        <f>INDEX('Uganda workforce data - raw'!$A$4:$F$619,MATCH($B301, 'Uganda workforce data - raw'!$B$4:$B$619,0), MATCH("Filled Male",'Uganda workforce data - raw'!$A$4:$F$4,0))*INDEX('Mapping cadres'!$B$1:$Z$616,MATCH($B301, 'Mapping cadres'!$B$1:$B$616,0), MATCH(R$32,'Mapping cadres'!$B$1:$Z$1,0))</f>
        <v>0</v>
      </c>
      <c r="S301" s="226">
        <f>INDEX('Uganda workforce data - raw'!$A$4:$F$619,MATCH($B301, 'Uganda workforce data - raw'!$B$4:$B$619,0), MATCH("Filled Male",'Uganda workforce data - raw'!$A$4:$F$4,0))*INDEX('Mapping cadres'!$B$1:$Z$616,MATCH($B301, 'Mapping cadres'!$B$1:$B$616,0), MATCH(S$32,'Mapping cadres'!$B$1:$Z$1,0))</f>
        <v>0</v>
      </c>
      <c r="T301" s="226">
        <f>INDEX('Uganda workforce data - raw'!$A$4:$F$619,MATCH($B301, 'Uganda workforce data - raw'!$B$4:$B$619,0), MATCH("Filled Male",'Uganda workforce data - raw'!$A$4:$F$4,0))*INDEX('Mapping cadres'!$B$1:$Z$616,MATCH($B301, 'Mapping cadres'!$B$1:$B$616,0), MATCH(T$32,'Mapping cadres'!$B$1:$Z$1,0))</f>
        <v>8</v>
      </c>
      <c r="U301" s="226">
        <f>INDEX('Uganda workforce data - raw'!$A$4:$F$619,MATCH($B301, 'Uganda workforce data - raw'!$B$4:$B$619,0), MATCH("Filled Male",'Uganda workforce data - raw'!$A$4:$F$4,0))*INDEX('Mapping cadres'!$B$1:$Z$616,MATCH($B301, 'Mapping cadres'!$B$1:$B$616,0), MATCH(U$32,'Mapping cadres'!$B$1:$Z$1,0))</f>
        <v>0</v>
      </c>
      <c r="V301" s="226">
        <f>INDEX('Uganda workforce data - raw'!$A$4:$F$619,MATCH($B301, 'Uganda workforce data - raw'!$B$4:$B$619,0), MATCH("Filled Male",'Uganda workforce data - raw'!$A$4:$F$4,0))*INDEX('Mapping cadres'!$B$1:$Z$616,MATCH($B301, 'Mapping cadres'!$B$1:$B$616,0), MATCH(V$32,'Mapping cadres'!$B$1:$Z$1,0))</f>
        <v>0</v>
      </c>
      <c r="W301" s="226">
        <f>INDEX('Uganda workforce data - raw'!$A$4:$F$619,MATCH($B301, 'Uganda workforce data - raw'!$B$4:$B$619,0), MATCH("Filled Male",'Uganda workforce data - raw'!$A$4:$F$4,0))*INDEX('Mapping cadres'!$B$1:$Z$616,MATCH($B301, 'Mapping cadres'!$B$1:$B$616,0), MATCH(W$32,'Mapping cadres'!$B$1:$Z$1,0))</f>
        <v>0</v>
      </c>
      <c r="X301" s="226">
        <f>INDEX('Uganda workforce data - raw'!$A$4:$F$619,MATCH($B301, 'Uganda workforce data - raw'!$B$4:$B$619,0), MATCH("Filled Male",'Uganda workforce data - raw'!$A$4:$F$4,0))*INDEX('Mapping cadres'!$B$1:$Z$616,MATCH($B301, 'Mapping cadres'!$B$1:$B$616,0), MATCH(X$32,'Mapping cadres'!$B$1:$Z$1,0))</f>
        <v>0</v>
      </c>
      <c r="Y301" s="226">
        <f>INDEX('Uganda workforce data - raw'!$A$4:$F$619,MATCH($B301, 'Uganda workforce data - raw'!$B$4:$B$619,0), MATCH("Filled Male",'Uganda workforce data - raw'!$A$4:$F$4,0))*INDEX('Mapping cadres'!$B$1:$Z$616,MATCH($B301, 'Mapping cadres'!$B$1:$B$616,0), MATCH(Y$32,'Mapping cadres'!$B$1:$Z$1,0))</f>
        <v>0</v>
      </c>
      <c r="Z301" s="226">
        <f>INDEX('Uganda workforce data - raw'!$A$4:$F$619,MATCH($B301, 'Uganda workforce data - raw'!$B$4:$B$619,0), MATCH("Filled Male",'Uganda workforce data - raw'!$A$4:$F$4,0))*INDEX('Mapping cadres'!$B$1:$Z$616,MATCH($B301, 'Mapping cadres'!$B$1:$B$616,0), MATCH(Z$32,'Mapping cadres'!$B$1:$Z$1,0))</f>
        <v>0</v>
      </c>
      <c r="AA301" s="226">
        <f>INDEX('Uganda workforce data - raw'!$A$4:$F$619,MATCH($B301, 'Uganda workforce data - raw'!$B$4:$B$619,0), MATCH("Filled Female",'Uganda workforce data - raw'!$A$4:$F$4,0))*INDEX('Mapping cadres'!$B$1:$Z$616,MATCH($B301, 'Mapping cadres'!$B$1:$B$616,0), MATCH(AA$32,'Mapping cadres'!$B$1:$Z$1,0))</f>
        <v>0</v>
      </c>
      <c r="AB301" s="226">
        <f>INDEX('Uganda workforce data - raw'!$A$4:$F$619,MATCH($B301, 'Uganda workforce data - raw'!$B$4:$B$619,0), MATCH("Filled Female",'Uganda workforce data - raw'!$A$4:$F$4,0))*INDEX('Mapping cadres'!$B$1:$Z$616,MATCH($B301, 'Mapping cadres'!$B$1:$B$616,0), MATCH(AB$32,'Mapping cadres'!$B$1:$Z$1,0))</f>
        <v>0</v>
      </c>
      <c r="AC301" s="226">
        <f>INDEX('Uganda workforce data - raw'!$A$4:$F$619,MATCH($B301, 'Uganda workforce data - raw'!$B$4:$B$619,0), MATCH("Filled Female",'Uganda workforce data - raw'!$A$4:$F$4,0))*INDEX('Mapping cadres'!$B$1:$Z$616,MATCH($B301, 'Mapping cadres'!$B$1:$B$616,0), MATCH(AC$32,'Mapping cadres'!$B$1:$Z$1,0))</f>
        <v>0</v>
      </c>
      <c r="AD301" s="226">
        <f>INDEX('Uganda workforce data - raw'!$A$4:$F$619,MATCH($B301, 'Uganda workforce data - raw'!$B$4:$B$619,0), MATCH("Filled Female",'Uganda workforce data - raw'!$A$4:$F$4,0))*INDEX('Mapping cadres'!$B$1:$Z$616,MATCH($B301, 'Mapping cadres'!$B$1:$B$616,0), MATCH(AD$32,'Mapping cadres'!$B$1:$Z$1,0))</f>
        <v>0</v>
      </c>
      <c r="AE301" s="226">
        <f>INDEX('Uganda workforce data - raw'!$A$4:$F$619,MATCH($B301, 'Uganda workforce data - raw'!$B$4:$B$619,0), MATCH("Filled Female",'Uganda workforce data - raw'!$A$4:$F$4,0))*INDEX('Mapping cadres'!$B$1:$Z$616,MATCH($B301, 'Mapping cadres'!$B$1:$B$616,0), MATCH(AE$32,'Mapping cadres'!$B$1:$Z$1,0))</f>
        <v>0</v>
      </c>
      <c r="AF301" s="226">
        <f>INDEX('Uganda workforce data - raw'!$A$4:$F$619,MATCH($B301, 'Uganda workforce data - raw'!$B$4:$B$619,0), MATCH("Filled Female",'Uganda workforce data - raw'!$A$4:$F$4,0))*INDEX('Mapping cadres'!$B$1:$Z$616,MATCH($B301, 'Mapping cadres'!$B$1:$B$616,0), MATCH(AF$32,'Mapping cadres'!$B$1:$Z$1,0))</f>
        <v>0</v>
      </c>
      <c r="AG301" s="226">
        <f>INDEX('Uganda workforce data - raw'!$A$4:$F$619,MATCH($B301, 'Uganda workforce data - raw'!$B$4:$B$619,0), MATCH("Filled Female",'Uganda workforce data - raw'!$A$4:$F$4,0))*INDEX('Mapping cadres'!$B$1:$Z$616,MATCH($B301, 'Mapping cadres'!$B$1:$B$616,0), MATCH(AG$32,'Mapping cadres'!$B$1:$Z$1,0))</f>
        <v>0</v>
      </c>
      <c r="AH301" s="226">
        <f>INDEX('Uganda workforce data - raw'!$A$4:$F$619,MATCH($B301, 'Uganda workforce data - raw'!$B$4:$B$619,0), MATCH("Filled Female",'Uganda workforce data - raw'!$A$4:$F$4,0))*INDEX('Mapping cadres'!$B$1:$Z$616,MATCH($B301, 'Mapping cadres'!$B$1:$B$616,0), MATCH(AH$32,'Mapping cadres'!$B$1:$Z$1,0))</f>
        <v>0</v>
      </c>
      <c r="AI301" s="226">
        <f>INDEX('Uganda workforce data - raw'!$A$4:$F$619,MATCH($B301, 'Uganda workforce data - raw'!$B$4:$B$619,0), MATCH("Filled Female",'Uganda workforce data - raw'!$A$4:$F$4,0))*INDEX('Mapping cadres'!$B$1:$Z$616,MATCH($B301, 'Mapping cadres'!$B$1:$B$616,0), MATCH(AI$32,'Mapping cadres'!$B$1:$Z$1,0))</f>
        <v>0</v>
      </c>
      <c r="AJ301" s="226">
        <f>INDEX('Uganda workforce data - raw'!$A$4:$F$619,MATCH($B301, 'Uganda workforce data - raw'!$B$4:$B$619,0), MATCH("Filled Female",'Uganda workforce data - raw'!$A$4:$F$4,0))*INDEX('Mapping cadres'!$B$1:$Z$616,MATCH($B301, 'Mapping cadres'!$B$1:$B$616,0), MATCH(AJ$32,'Mapping cadres'!$B$1:$Z$1,0))</f>
        <v>0</v>
      </c>
      <c r="AK301" s="226">
        <f>INDEX('Uganda workforce data - raw'!$A$4:$F$619,MATCH($B301, 'Uganda workforce data - raw'!$B$4:$B$619,0), MATCH("Filled Female",'Uganda workforce data - raw'!$A$4:$F$4,0))*INDEX('Mapping cadres'!$B$1:$Z$616,MATCH($B301, 'Mapping cadres'!$B$1:$B$616,0), MATCH(AK$32,'Mapping cadres'!$B$1:$Z$1,0))</f>
        <v>0</v>
      </c>
      <c r="AL301" s="226">
        <f>INDEX('Uganda workforce data - raw'!$A$4:$F$619,MATCH($B301, 'Uganda workforce data - raw'!$B$4:$B$619,0), MATCH("Filled Female",'Uganda workforce data - raw'!$A$4:$F$4,0))*INDEX('Mapping cadres'!$B$1:$Z$616,MATCH($B301, 'Mapping cadres'!$B$1:$B$616,0), MATCH(AL$32,'Mapping cadres'!$B$1:$Z$1,0))</f>
        <v>0</v>
      </c>
      <c r="AM301" s="226">
        <f>INDEX('Uganda workforce data - raw'!$A$4:$F$619,MATCH($B301, 'Uganda workforce data - raw'!$B$4:$B$619,0), MATCH("Filled Female",'Uganda workforce data - raw'!$A$4:$F$4,0))*INDEX('Mapping cadres'!$B$1:$Z$616,MATCH($B301, 'Mapping cadres'!$B$1:$B$616,0), MATCH(AM$32,'Mapping cadres'!$B$1:$Z$1,0))</f>
        <v>0</v>
      </c>
      <c r="AN301" s="226">
        <f>INDEX('Uganda workforce data - raw'!$A$4:$F$619,MATCH($B301, 'Uganda workforce data - raw'!$B$4:$B$619,0), MATCH("Filled Female",'Uganda workforce data - raw'!$A$4:$F$4,0))*INDEX('Mapping cadres'!$B$1:$Z$616,MATCH($B301, 'Mapping cadres'!$B$1:$B$616,0), MATCH(AN$32,'Mapping cadres'!$B$1:$Z$1,0))</f>
        <v>0</v>
      </c>
      <c r="AO301" s="226">
        <f>INDEX('Uganda workforce data - raw'!$A$4:$F$619,MATCH($B301, 'Uganda workforce data - raw'!$B$4:$B$619,0), MATCH("Filled Female",'Uganda workforce data - raw'!$A$4:$F$4,0))*INDEX('Mapping cadres'!$B$1:$Z$616,MATCH($B301, 'Mapping cadres'!$B$1:$B$616,0), MATCH(AO$32,'Mapping cadres'!$B$1:$Z$1,0))</f>
        <v>0</v>
      </c>
      <c r="AP301" s="226">
        <f>INDEX('Uganda workforce data - raw'!$A$4:$F$619,MATCH($B301, 'Uganda workforce data - raw'!$B$4:$B$619,0), MATCH("Filled Female",'Uganda workforce data - raw'!$A$4:$F$4,0))*INDEX('Mapping cadres'!$B$1:$Z$616,MATCH($B301, 'Mapping cadres'!$B$1:$B$616,0), MATCH(AP$32,'Mapping cadres'!$B$1:$Z$1,0))</f>
        <v>0</v>
      </c>
      <c r="AQ301" s="226">
        <f>INDEX('Uganda workforce data - raw'!$A$4:$F$619,MATCH($B301, 'Uganda workforce data - raw'!$B$4:$B$619,0), MATCH("Filled Female",'Uganda workforce data - raw'!$A$4:$F$4,0))*INDEX('Mapping cadres'!$B$1:$Z$616,MATCH($B301, 'Mapping cadres'!$B$1:$B$616,0), MATCH(AQ$32,'Mapping cadres'!$B$1:$Z$1,0))</f>
        <v>0</v>
      </c>
      <c r="AR301" s="226">
        <f>INDEX('Uganda workforce data - raw'!$A$4:$F$619,MATCH($B301, 'Uganda workforce data - raw'!$B$4:$B$619,0), MATCH("Filled Female",'Uganda workforce data - raw'!$A$4:$F$4,0))*INDEX('Mapping cadres'!$B$1:$Z$616,MATCH($B301, 'Mapping cadres'!$B$1:$B$616,0), MATCH(AR$32,'Mapping cadres'!$B$1:$Z$1,0))</f>
        <v>3</v>
      </c>
      <c r="AS301" s="226">
        <f>INDEX('Uganda workforce data - raw'!$A$4:$F$619,MATCH($B301, 'Uganda workforce data - raw'!$B$4:$B$619,0), MATCH("Filled Female",'Uganda workforce data - raw'!$A$4:$F$4,0))*INDEX('Mapping cadres'!$B$1:$Z$616,MATCH($B301, 'Mapping cadres'!$B$1:$B$616,0), MATCH(AS$32,'Mapping cadres'!$B$1:$Z$1,0))</f>
        <v>0</v>
      </c>
      <c r="AT301" s="226">
        <f>INDEX('Uganda workforce data - raw'!$A$4:$F$619,MATCH($B301, 'Uganda workforce data - raw'!$B$4:$B$619,0), MATCH("Filled Female",'Uganda workforce data - raw'!$A$4:$F$4,0))*INDEX('Mapping cadres'!$B$1:$Z$616,MATCH($B301, 'Mapping cadres'!$B$1:$B$616,0), MATCH(AT$32,'Mapping cadres'!$B$1:$Z$1,0))</f>
        <v>0</v>
      </c>
      <c r="AU301" s="226">
        <f>INDEX('Uganda workforce data - raw'!$A$4:$F$619,MATCH($B301, 'Uganda workforce data - raw'!$B$4:$B$619,0), MATCH("Filled Female",'Uganda workforce data - raw'!$A$4:$F$4,0))*INDEX('Mapping cadres'!$B$1:$Z$616,MATCH($B301, 'Mapping cadres'!$B$1:$B$616,0), MATCH(AU$32,'Mapping cadres'!$B$1:$Z$1,0))</f>
        <v>0</v>
      </c>
      <c r="AV301" s="226">
        <f>INDEX('Uganda workforce data - raw'!$A$4:$F$619,MATCH($B301, 'Uganda workforce data - raw'!$B$4:$B$619,0), MATCH("Filled Female",'Uganda workforce data - raw'!$A$4:$F$4,0))*INDEX('Mapping cadres'!$B$1:$Z$616,MATCH($B301, 'Mapping cadres'!$B$1:$B$616,0), MATCH(AV$32,'Mapping cadres'!$B$1:$Z$1,0))</f>
        <v>0</v>
      </c>
      <c r="AW301" s="226">
        <f>INDEX('Uganda workforce data - raw'!$A$4:$F$619,MATCH($B301, 'Uganda workforce data - raw'!$B$4:$B$619,0), MATCH("Filled Female",'Uganda workforce data - raw'!$A$4:$F$4,0))*INDEX('Mapping cadres'!$B$1:$Z$616,MATCH($B301, 'Mapping cadres'!$B$1:$B$616,0), MATCH(AW$32,'Mapping cadres'!$B$1:$Z$1,0))</f>
        <v>0</v>
      </c>
      <c r="AX301" s="226">
        <f>INDEX('Uganda workforce data - raw'!$A$4:$F$619,MATCH($B301, 'Uganda workforce data - raw'!$B$4:$B$619,0), MATCH("Filled Female",'Uganda workforce data - raw'!$A$4:$F$4,0))*INDEX('Mapping cadres'!$B$1:$Z$616,MATCH($B301, 'Mapping cadres'!$B$1:$B$616,0), MATCH(AX$32,'Mapping cadres'!$B$1:$Z$1,0))</f>
        <v>0</v>
      </c>
      <c r="AY301" s="226">
        <f t="shared" si="101"/>
        <v>0</v>
      </c>
      <c r="AZ301" s="226">
        <f t="shared" si="102"/>
        <v>0</v>
      </c>
      <c r="BA301" s="226">
        <f t="shared" si="103"/>
        <v>0</v>
      </c>
      <c r="BB301" s="226">
        <f t="shared" si="104"/>
        <v>0</v>
      </c>
      <c r="BC301" s="226">
        <f t="shared" si="105"/>
        <v>0</v>
      </c>
      <c r="BD301" s="226">
        <f t="shared" si="106"/>
        <v>0</v>
      </c>
      <c r="BE301" s="226">
        <f t="shared" si="107"/>
        <v>0</v>
      </c>
      <c r="BF301" s="226">
        <f t="shared" si="108"/>
        <v>0</v>
      </c>
      <c r="BG301" s="226">
        <f t="shared" si="109"/>
        <v>0</v>
      </c>
      <c r="BH301" s="226">
        <f t="shared" si="110"/>
        <v>0</v>
      </c>
      <c r="BI301" s="226">
        <f t="shared" si="111"/>
        <v>0</v>
      </c>
      <c r="BJ301" s="226">
        <f t="shared" si="112"/>
        <v>0</v>
      </c>
      <c r="BK301" s="226">
        <f t="shared" si="113"/>
        <v>0</v>
      </c>
      <c r="BL301" s="226">
        <f t="shared" si="114"/>
        <v>0</v>
      </c>
      <c r="BM301" s="226">
        <f t="shared" si="115"/>
        <v>0</v>
      </c>
      <c r="BN301" s="226">
        <f t="shared" si="116"/>
        <v>0</v>
      </c>
      <c r="BO301" s="226">
        <f t="shared" si="117"/>
        <v>0</v>
      </c>
      <c r="BP301" s="226">
        <f t="shared" si="118"/>
        <v>11</v>
      </c>
      <c r="BQ301" s="226">
        <f t="shared" si="119"/>
        <v>0</v>
      </c>
      <c r="BR301" s="226">
        <f t="shared" si="120"/>
        <v>0</v>
      </c>
      <c r="BS301" s="226">
        <f t="shared" si="121"/>
        <v>0</v>
      </c>
      <c r="BT301" s="226">
        <f t="shared" si="122"/>
        <v>0</v>
      </c>
      <c r="BU301" s="226">
        <f t="shared" si="123"/>
        <v>0</v>
      </c>
      <c r="BV301" s="226">
        <f t="shared" si="124"/>
        <v>0</v>
      </c>
    </row>
    <row r="302" spans="1:74">
      <c r="A302" s="226">
        <v>270</v>
      </c>
      <c r="B302" s="226" t="s">
        <v>1572</v>
      </c>
      <c r="C302" s="226">
        <f>INDEX('Uganda workforce data - raw'!$A$4:$F$619,MATCH($B302, 'Uganda workforce data - raw'!$B$4:$B$619,0), MATCH("Filled Male",'Uganda workforce data - raw'!$A$4:$F$4,0))*INDEX('Mapping cadres'!$B$1:$Z$616,MATCH($B302, 'Mapping cadres'!$B$1:$B$616,0), MATCH(C$32,'Mapping cadres'!$B$1:$Z$1,0))</f>
        <v>0</v>
      </c>
      <c r="D302" s="226">
        <f>INDEX('Uganda workforce data - raw'!$A$4:$F$619,MATCH($B302, 'Uganda workforce data - raw'!$B$4:$B$619,0), MATCH("Filled Male",'Uganda workforce data - raw'!$A$4:$F$4,0))*INDEX('Mapping cadres'!$B$1:$Z$616,MATCH($B302, 'Mapping cadres'!$B$1:$B$616,0), MATCH(D$32,'Mapping cadres'!$B$1:$Z$1,0))</f>
        <v>0</v>
      </c>
      <c r="E302" s="226">
        <f>INDEX('Uganda workforce data - raw'!$A$4:$F$619,MATCH($B302, 'Uganda workforce data - raw'!$B$4:$B$619,0), MATCH("Filled Male",'Uganda workforce data - raw'!$A$4:$F$4,0))*INDEX('Mapping cadres'!$B$1:$Z$616,MATCH($B302, 'Mapping cadres'!$B$1:$B$616,0), MATCH(E$32,'Mapping cadres'!$B$1:$Z$1,0))</f>
        <v>41</v>
      </c>
      <c r="F302" s="226">
        <f>INDEX('Uganda workforce data - raw'!$A$4:$F$619,MATCH($B302, 'Uganda workforce data - raw'!$B$4:$B$619,0), MATCH("Filled Male",'Uganda workforce data - raw'!$A$4:$F$4,0))*INDEX('Mapping cadres'!$B$1:$Z$616,MATCH($B302, 'Mapping cadres'!$B$1:$B$616,0), MATCH(F$32,'Mapping cadres'!$B$1:$Z$1,0))</f>
        <v>0</v>
      </c>
      <c r="G302" s="226">
        <f>INDEX('Uganda workforce data - raw'!$A$4:$F$619,MATCH($B302, 'Uganda workforce data - raw'!$B$4:$B$619,0), MATCH("Filled Male",'Uganda workforce data - raw'!$A$4:$F$4,0))*INDEX('Mapping cadres'!$B$1:$Z$616,MATCH($B302, 'Mapping cadres'!$B$1:$B$616,0), MATCH(G$32,'Mapping cadres'!$B$1:$Z$1,0))</f>
        <v>0</v>
      </c>
      <c r="H302" s="226">
        <f>INDEX('Uganda workforce data - raw'!$A$4:$F$619,MATCH($B302, 'Uganda workforce data - raw'!$B$4:$B$619,0), MATCH("Filled Male",'Uganda workforce data - raw'!$A$4:$F$4,0))*INDEX('Mapping cadres'!$B$1:$Z$616,MATCH($B302, 'Mapping cadres'!$B$1:$B$616,0), MATCH(H$32,'Mapping cadres'!$B$1:$Z$1,0))</f>
        <v>0</v>
      </c>
      <c r="I302" s="226">
        <f>INDEX('Uganda workforce data - raw'!$A$4:$F$619,MATCH($B302, 'Uganda workforce data - raw'!$B$4:$B$619,0), MATCH("Filled Male",'Uganda workforce data - raw'!$A$4:$F$4,0))*INDEX('Mapping cadres'!$B$1:$Z$616,MATCH($B302, 'Mapping cadres'!$B$1:$B$616,0), MATCH(I$32,'Mapping cadres'!$B$1:$Z$1,0))</f>
        <v>0</v>
      </c>
      <c r="J302" s="226">
        <f>INDEX('Uganda workforce data - raw'!$A$4:$F$619,MATCH($B302, 'Uganda workforce data - raw'!$B$4:$B$619,0), MATCH("Filled Male",'Uganda workforce data - raw'!$A$4:$F$4,0))*INDEX('Mapping cadres'!$B$1:$Z$616,MATCH($B302, 'Mapping cadres'!$B$1:$B$616,0), MATCH(J$32,'Mapping cadres'!$B$1:$Z$1,0))</f>
        <v>0</v>
      </c>
      <c r="K302" s="226">
        <f>INDEX('Uganda workforce data - raw'!$A$4:$F$619,MATCH($B302, 'Uganda workforce data - raw'!$B$4:$B$619,0), MATCH("Filled Male",'Uganda workforce data - raw'!$A$4:$F$4,0))*INDEX('Mapping cadres'!$B$1:$Z$616,MATCH($B302, 'Mapping cadres'!$B$1:$B$616,0), MATCH(K$32,'Mapping cadres'!$B$1:$Z$1,0))</f>
        <v>0</v>
      </c>
      <c r="L302" s="226">
        <f>INDEX('Uganda workforce data - raw'!$A$4:$F$619,MATCH($B302, 'Uganda workforce data - raw'!$B$4:$B$619,0), MATCH("Filled Male",'Uganda workforce data - raw'!$A$4:$F$4,0))*INDEX('Mapping cadres'!$B$1:$Z$616,MATCH($B302, 'Mapping cadres'!$B$1:$B$616,0), MATCH(L$32,'Mapping cadres'!$B$1:$Z$1,0))</f>
        <v>0</v>
      </c>
      <c r="M302" s="226">
        <f>INDEX('Uganda workforce data - raw'!$A$4:$F$619,MATCH($B302, 'Uganda workforce data - raw'!$B$4:$B$619,0), MATCH("Filled Male",'Uganda workforce data - raw'!$A$4:$F$4,0))*INDEX('Mapping cadres'!$B$1:$Z$616,MATCH($B302, 'Mapping cadres'!$B$1:$B$616,0), MATCH(M$32,'Mapping cadres'!$B$1:$Z$1,0))</f>
        <v>0</v>
      </c>
      <c r="N302" s="226">
        <f>INDEX('Uganda workforce data - raw'!$A$4:$F$619,MATCH($B302, 'Uganda workforce data - raw'!$B$4:$B$619,0), MATCH("Filled Male",'Uganda workforce data - raw'!$A$4:$F$4,0))*INDEX('Mapping cadres'!$B$1:$Z$616,MATCH($B302, 'Mapping cadres'!$B$1:$B$616,0), MATCH(N$32,'Mapping cadres'!$B$1:$Z$1,0))</f>
        <v>0</v>
      </c>
      <c r="O302" s="226">
        <f>INDEX('Uganda workforce data - raw'!$A$4:$F$619,MATCH($B302, 'Uganda workforce data - raw'!$B$4:$B$619,0), MATCH("Filled Male",'Uganda workforce data - raw'!$A$4:$F$4,0))*INDEX('Mapping cadres'!$B$1:$Z$616,MATCH($B302, 'Mapping cadres'!$B$1:$B$616,0), MATCH(O$32,'Mapping cadres'!$B$1:$Z$1,0))</f>
        <v>0</v>
      </c>
      <c r="P302" s="226">
        <f>INDEX('Uganda workforce data - raw'!$A$4:$F$619,MATCH($B302, 'Uganda workforce data - raw'!$B$4:$B$619,0), MATCH("Filled Male",'Uganda workforce data - raw'!$A$4:$F$4,0))*INDEX('Mapping cadres'!$B$1:$Z$616,MATCH($B302, 'Mapping cadres'!$B$1:$B$616,0), MATCH(P$32,'Mapping cadres'!$B$1:$Z$1,0))</f>
        <v>0</v>
      </c>
      <c r="Q302" s="226">
        <f>INDEX('Uganda workforce data - raw'!$A$4:$F$619,MATCH($B302, 'Uganda workforce data - raw'!$B$4:$B$619,0), MATCH("Filled Male",'Uganda workforce data - raw'!$A$4:$F$4,0))*INDEX('Mapping cadres'!$B$1:$Z$616,MATCH($B302, 'Mapping cadres'!$B$1:$B$616,0), MATCH(Q$32,'Mapping cadres'!$B$1:$Z$1,0))</f>
        <v>0</v>
      </c>
      <c r="R302" s="226">
        <f>INDEX('Uganda workforce data - raw'!$A$4:$F$619,MATCH($B302, 'Uganda workforce data - raw'!$B$4:$B$619,0), MATCH("Filled Male",'Uganda workforce data - raw'!$A$4:$F$4,0))*INDEX('Mapping cadres'!$B$1:$Z$616,MATCH($B302, 'Mapping cadres'!$B$1:$B$616,0), MATCH(R$32,'Mapping cadres'!$B$1:$Z$1,0))</f>
        <v>0</v>
      </c>
      <c r="S302" s="226">
        <f>INDEX('Uganda workforce data - raw'!$A$4:$F$619,MATCH($B302, 'Uganda workforce data - raw'!$B$4:$B$619,0), MATCH("Filled Male",'Uganda workforce data - raw'!$A$4:$F$4,0))*INDEX('Mapping cadres'!$B$1:$Z$616,MATCH($B302, 'Mapping cadres'!$B$1:$B$616,0), MATCH(S$32,'Mapping cadres'!$B$1:$Z$1,0))</f>
        <v>0</v>
      </c>
      <c r="T302" s="226">
        <f>INDEX('Uganda workforce data - raw'!$A$4:$F$619,MATCH($B302, 'Uganda workforce data - raw'!$B$4:$B$619,0), MATCH("Filled Male",'Uganda workforce data - raw'!$A$4:$F$4,0))*INDEX('Mapping cadres'!$B$1:$Z$616,MATCH($B302, 'Mapping cadres'!$B$1:$B$616,0), MATCH(T$32,'Mapping cadres'!$B$1:$Z$1,0))</f>
        <v>0</v>
      </c>
      <c r="U302" s="226">
        <f>INDEX('Uganda workforce data - raw'!$A$4:$F$619,MATCH($B302, 'Uganda workforce data - raw'!$B$4:$B$619,0), MATCH("Filled Male",'Uganda workforce data - raw'!$A$4:$F$4,0))*INDEX('Mapping cadres'!$B$1:$Z$616,MATCH($B302, 'Mapping cadres'!$B$1:$B$616,0), MATCH(U$32,'Mapping cadres'!$B$1:$Z$1,0))</f>
        <v>0</v>
      </c>
      <c r="V302" s="226">
        <f>INDEX('Uganda workforce data - raw'!$A$4:$F$619,MATCH($B302, 'Uganda workforce data - raw'!$B$4:$B$619,0), MATCH("Filled Male",'Uganda workforce data - raw'!$A$4:$F$4,0))*INDEX('Mapping cadres'!$B$1:$Z$616,MATCH($B302, 'Mapping cadres'!$B$1:$B$616,0), MATCH(V$32,'Mapping cadres'!$B$1:$Z$1,0))</f>
        <v>0</v>
      </c>
      <c r="W302" s="226">
        <f>INDEX('Uganda workforce data - raw'!$A$4:$F$619,MATCH($B302, 'Uganda workforce data - raw'!$B$4:$B$619,0), MATCH("Filled Male",'Uganda workforce data - raw'!$A$4:$F$4,0))*INDEX('Mapping cadres'!$B$1:$Z$616,MATCH($B302, 'Mapping cadres'!$B$1:$B$616,0), MATCH(W$32,'Mapping cadres'!$B$1:$Z$1,0))</f>
        <v>0</v>
      </c>
      <c r="X302" s="226">
        <f>INDEX('Uganda workforce data - raw'!$A$4:$F$619,MATCH($B302, 'Uganda workforce data - raw'!$B$4:$B$619,0), MATCH("Filled Male",'Uganda workforce data - raw'!$A$4:$F$4,0))*INDEX('Mapping cadres'!$B$1:$Z$616,MATCH($B302, 'Mapping cadres'!$B$1:$B$616,0), MATCH(X$32,'Mapping cadres'!$B$1:$Z$1,0))</f>
        <v>0</v>
      </c>
      <c r="Y302" s="226">
        <f>INDEX('Uganda workforce data - raw'!$A$4:$F$619,MATCH($B302, 'Uganda workforce data - raw'!$B$4:$B$619,0), MATCH("Filled Male",'Uganda workforce data - raw'!$A$4:$F$4,0))*INDEX('Mapping cadres'!$B$1:$Z$616,MATCH($B302, 'Mapping cadres'!$B$1:$B$616,0), MATCH(Y$32,'Mapping cadres'!$B$1:$Z$1,0))</f>
        <v>0</v>
      </c>
      <c r="Z302" s="226">
        <f>INDEX('Uganda workforce data - raw'!$A$4:$F$619,MATCH($B302, 'Uganda workforce data - raw'!$B$4:$B$619,0), MATCH("Filled Male",'Uganda workforce data - raw'!$A$4:$F$4,0))*INDEX('Mapping cadres'!$B$1:$Z$616,MATCH($B302, 'Mapping cadres'!$B$1:$B$616,0), MATCH(Z$32,'Mapping cadres'!$B$1:$Z$1,0))</f>
        <v>0</v>
      </c>
      <c r="AA302" s="226">
        <f>INDEX('Uganda workforce data - raw'!$A$4:$F$619,MATCH($B302, 'Uganda workforce data - raw'!$B$4:$B$619,0), MATCH("Filled Female",'Uganda workforce data - raw'!$A$4:$F$4,0))*INDEX('Mapping cadres'!$B$1:$Z$616,MATCH($B302, 'Mapping cadres'!$B$1:$B$616,0), MATCH(AA$32,'Mapping cadres'!$B$1:$Z$1,0))</f>
        <v>0</v>
      </c>
      <c r="AB302" s="226">
        <f>INDEX('Uganda workforce data - raw'!$A$4:$F$619,MATCH($B302, 'Uganda workforce data - raw'!$B$4:$B$619,0), MATCH("Filled Female",'Uganda workforce data - raw'!$A$4:$F$4,0))*INDEX('Mapping cadres'!$B$1:$Z$616,MATCH($B302, 'Mapping cadres'!$B$1:$B$616,0), MATCH(AB$32,'Mapping cadres'!$B$1:$Z$1,0))</f>
        <v>0</v>
      </c>
      <c r="AC302" s="226">
        <f>INDEX('Uganda workforce data - raw'!$A$4:$F$619,MATCH($B302, 'Uganda workforce data - raw'!$B$4:$B$619,0), MATCH("Filled Female",'Uganda workforce data - raw'!$A$4:$F$4,0))*INDEX('Mapping cadres'!$B$1:$Z$616,MATCH($B302, 'Mapping cadres'!$B$1:$B$616,0), MATCH(AC$32,'Mapping cadres'!$B$1:$Z$1,0))</f>
        <v>28</v>
      </c>
      <c r="AD302" s="226">
        <f>INDEX('Uganda workforce data - raw'!$A$4:$F$619,MATCH($B302, 'Uganda workforce data - raw'!$B$4:$B$619,0), MATCH("Filled Female",'Uganda workforce data - raw'!$A$4:$F$4,0))*INDEX('Mapping cadres'!$B$1:$Z$616,MATCH($B302, 'Mapping cadres'!$B$1:$B$616,0), MATCH(AD$32,'Mapping cadres'!$B$1:$Z$1,0))</f>
        <v>0</v>
      </c>
      <c r="AE302" s="226">
        <f>INDEX('Uganda workforce data - raw'!$A$4:$F$619,MATCH($B302, 'Uganda workforce data - raw'!$B$4:$B$619,0), MATCH("Filled Female",'Uganda workforce data - raw'!$A$4:$F$4,0))*INDEX('Mapping cadres'!$B$1:$Z$616,MATCH($B302, 'Mapping cadres'!$B$1:$B$616,0), MATCH(AE$32,'Mapping cadres'!$B$1:$Z$1,0))</f>
        <v>0</v>
      </c>
      <c r="AF302" s="226">
        <f>INDEX('Uganda workforce data - raw'!$A$4:$F$619,MATCH($B302, 'Uganda workforce data - raw'!$B$4:$B$619,0), MATCH("Filled Female",'Uganda workforce data - raw'!$A$4:$F$4,0))*INDEX('Mapping cadres'!$B$1:$Z$616,MATCH($B302, 'Mapping cadres'!$B$1:$B$616,0), MATCH(AF$32,'Mapping cadres'!$B$1:$Z$1,0))</f>
        <v>0</v>
      </c>
      <c r="AG302" s="226">
        <f>INDEX('Uganda workforce data - raw'!$A$4:$F$619,MATCH($B302, 'Uganda workforce data - raw'!$B$4:$B$619,0), MATCH("Filled Female",'Uganda workforce data - raw'!$A$4:$F$4,0))*INDEX('Mapping cadres'!$B$1:$Z$616,MATCH($B302, 'Mapping cadres'!$B$1:$B$616,0), MATCH(AG$32,'Mapping cadres'!$B$1:$Z$1,0))</f>
        <v>0</v>
      </c>
      <c r="AH302" s="226">
        <f>INDEX('Uganda workforce data - raw'!$A$4:$F$619,MATCH($B302, 'Uganda workforce data - raw'!$B$4:$B$619,0), MATCH("Filled Female",'Uganda workforce data - raw'!$A$4:$F$4,0))*INDEX('Mapping cadres'!$B$1:$Z$616,MATCH($B302, 'Mapping cadres'!$B$1:$B$616,0), MATCH(AH$32,'Mapping cadres'!$B$1:$Z$1,0))</f>
        <v>0</v>
      </c>
      <c r="AI302" s="226">
        <f>INDEX('Uganda workforce data - raw'!$A$4:$F$619,MATCH($B302, 'Uganda workforce data - raw'!$B$4:$B$619,0), MATCH("Filled Female",'Uganda workforce data - raw'!$A$4:$F$4,0))*INDEX('Mapping cadres'!$B$1:$Z$616,MATCH($B302, 'Mapping cadres'!$B$1:$B$616,0), MATCH(AI$32,'Mapping cadres'!$B$1:$Z$1,0))</f>
        <v>0</v>
      </c>
      <c r="AJ302" s="226">
        <f>INDEX('Uganda workforce data - raw'!$A$4:$F$619,MATCH($B302, 'Uganda workforce data - raw'!$B$4:$B$619,0), MATCH("Filled Female",'Uganda workforce data - raw'!$A$4:$F$4,0))*INDEX('Mapping cadres'!$B$1:$Z$616,MATCH($B302, 'Mapping cadres'!$B$1:$B$616,0), MATCH(AJ$32,'Mapping cadres'!$B$1:$Z$1,0))</f>
        <v>0</v>
      </c>
      <c r="AK302" s="226">
        <f>INDEX('Uganda workforce data - raw'!$A$4:$F$619,MATCH($B302, 'Uganda workforce data - raw'!$B$4:$B$619,0), MATCH("Filled Female",'Uganda workforce data - raw'!$A$4:$F$4,0))*INDEX('Mapping cadres'!$B$1:$Z$616,MATCH($B302, 'Mapping cadres'!$B$1:$B$616,0), MATCH(AK$32,'Mapping cadres'!$B$1:$Z$1,0))</f>
        <v>0</v>
      </c>
      <c r="AL302" s="226">
        <f>INDEX('Uganda workforce data - raw'!$A$4:$F$619,MATCH($B302, 'Uganda workforce data - raw'!$B$4:$B$619,0), MATCH("Filled Female",'Uganda workforce data - raw'!$A$4:$F$4,0))*INDEX('Mapping cadres'!$B$1:$Z$616,MATCH($B302, 'Mapping cadres'!$B$1:$B$616,0), MATCH(AL$32,'Mapping cadres'!$B$1:$Z$1,0))</f>
        <v>0</v>
      </c>
      <c r="AM302" s="226">
        <f>INDEX('Uganda workforce data - raw'!$A$4:$F$619,MATCH($B302, 'Uganda workforce data - raw'!$B$4:$B$619,0), MATCH("Filled Female",'Uganda workforce data - raw'!$A$4:$F$4,0))*INDEX('Mapping cadres'!$B$1:$Z$616,MATCH($B302, 'Mapping cadres'!$B$1:$B$616,0), MATCH(AM$32,'Mapping cadres'!$B$1:$Z$1,0))</f>
        <v>0</v>
      </c>
      <c r="AN302" s="226">
        <f>INDEX('Uganda workforce data - raw'!$A$4:$F$619,MATCH($B302, 'Uganda workforce data - raw'!$B$4:$B$619,0), MATCH("Filled Female",'Uganda workforce data - raw'!$A$4:$F$4,0))*INDEX('Mapping cadres'!$B$1:$Z$616,MATCH($B302, 'Mapping cadres'!$B$1:$B$616,0), MATCH(AN$32,'Mapping cadres'!$B$1:$Z$1,0))</f>
        <v>0</v>
      </c>
      <c r="AO302" s="226">
        <f>INDEX('Uganda workforce data - raw'!$A$4:$F$619,MATCH($B302, 'Uganda workforce data - raw'!$B$4:$B$619,0), MATCH("Filled Female",'Uganda workforce data - raw'!$A$4:$F$4,0))*INDEX('Mapping cadres'!$B$1:$Z$616,MATCH($B302, 'Mapping cadres'!$B$1:$B$616,0), MATCH(AO$32,'Mapping cadres'!$B$1:$Z$1,0))</f>
        <v>0</v>
      </c>
      <c r="AP302" s="226">
        <f>INDEX('Uganda workforce data - raw'!$A$4:$F$619,MATCH($B302, 'Uganda workforce data - raw'!$B$4:$B$619,0), MATCH("Filled Female",'Uganda workforce data - raw'!$A$4:$F$4,0))*INDEX('Mapping cadres'!$B$1:$Z$616,MATCH($B302, 'Mapping cadres'!$B$1:$B$616,0), MATCH(AP$32,'Mapping cadres'!$B$1:$Z$1,0))</f>
        <v>0</v>
      </c>
      <c r="AQ302" s="226">
        <f>INDEX('Uganda workforce data - raw'!$A$4:$F$619,MATCH($B302, 'Uganda workforce data - raw'!$B$4:$B$619,0), MATCH("Filled Female",'Uganda workforce data - raw'!$A$4:$F$4,0))*INDEX('Mapping cadres'!$B$1:$Z$616,MATCH($B302, 'Mapping cadres'!$B$1:$B$616,0), MATCH(AQ$32,'Mapping cadres'!$B$1:$Z$1,0))</f>
        <v>0</v>
      </c>
      <c r="AR302" s="226">
        <f>INDEX('Uganda workforce data - raw'!$A$4:$F$619,MATCH($B302, 'Uganda workforce data - raw'!$B$4:$B$619,0), MATCH("Filled Female",'Uganda workforce data - raw'!$A$4:$F$4,0))*INDEX('Mapping cadres'!$B$1:$Z$616,MATCH($B302, 'Mapping cadres'!$B$1:$B$616,0), MATCH(AR$32,'Mapping cadres'!$B$1:$Z$1,0))</f>
        <v>0</v>
      </c>
      <c r="AS302" s="226">
        <f>INDEX('Uganda workforce data - raw'!$A$4:$F$619,MATCH($B302, 'Uganda workforce data - raw'!$B$4:$B$619,0), MATCH("Filled Female",'Uganda workforce data - raw'!$A$4:$F$4,0))*INDEX('Mapping cadres'!$B$1:$Z$616,MATCH($B302, 'Mapping cadres'!$B$1:$B$616,0), MATCH(AS$32,'Mapping cadres'!$B$1:$Z$1,0))</f>
        <v>0</v>
      </c>
      <c r="AT302" s="226">
        <f>INDEX('Uganda workforce data - raw'!$A$4:$F$619,MATCH($B302, 'Uganda workforce data - raw'!$B$4:$B$619,0), MATCH("Filled Female",'Uganda workforce data - raw'!$A$4:$F$4,0))*INDEX('Mapping cadres'!$B$1:$Z$616,MATCH($B302, 'Mapping cadres'!$B$1:$B$616,0), MATCH(AT$32,'Mapping cadres'!$B$1:$Z$1,0))</f>
        <v>0</v>
      </c>
      <c r="AU302" s="226">
        <f>INDEX('Uganda workforce data - raw'!$A$4:$F$619,MATCH($B302, 'Uganda workforce data - raw'!$B$4:$B$619,0), MATCH("Filled Female",'Uganda workforce data - raw'!$A$4:$F$4,0))*INDEX('Mapping cadres'!$B$1:$Z$616,MATCH($B302, 'Mapping cadres'!$B$1:$B$616,0), MATCH(AU$32,'Mapping cadres'!$B$1:$Z$1,0))</f>
        <v>0</v>
      </c>
      <c r="AV302" s="226">
        <f>INDEX('Uganda workforce data - raw'!$A$4:$F$619,MATCH($B302, 'Uganda workforce data - raw'!$B$4:$B$619,0), MATCH("Filled Female",'Uganda workforce data - raw'!$A$4:$F$4,0))*INDEX('Mapping cadres'!$B$1:$Z$616,MATCH($B302, 'Mapping cadres'!$B$1:$B$616,0), MATCH(AV$32,'Mapping cadres'!$B$1:$Z$1,0))</f>
        <v>0</v>
      </c>
      <c r="AW302" s="226">
        <f>INDEX('Uganda workforce data - raw'!$A$4:$F$619,MATCH($B302, 'Uganda workforce data - raw'!$B$4:$B$619,0), MATCH("Filled Female",'Uganda workforce data - raw'!$A$4:$F$4,0))*INDEX('Mapping cadres'!$B$1:$Z$616,MATCH($B302, 'Mapping cadres'!$B$1:$B$616,0), MATCH(AW$32,'Mapping cadres'!$B$1:$Z$1,0))</f>
        <v>0</v>
      </c>
      <c r="AX302" s="226">
        <f>INDEX('Uganda workforce data - raw'!$A$4:$F$619,MATCH($B302, 'Uganda workforce data - raw'!$B$4:$B$619,0), MATCH("Filled Female",'Uganda workforce data - raw'!$A$4:$F$4,0))*INDEX('Mapping cadres'!$B$1:$Z$616,MATCH($B302, 'Mapping cadres'!$B$1:$B$616,0), MATCH(AX$32,'Mapping cadres'!$B$1:$Z$1,0))</f>
        <v>0</v>
      </c>
      <c r="AY302" s="226">
        <f t="shared" si="101"/>
        <v>0</v>
      </c>
      <c r="AZ302" s="226">
        <f t="shared" si="102"/>
        <v>0</v>
      </c>
      <c r="BA302" s="226">
        <f t="shared" si="103"/>
        <v>69</v>
      </c>
      <c r="BB302" s="226">
        <f t="shared" si="104"/>
        <v>0</v>
      </c>
      <c r="BC302" s="226">
        <f t="shared" si="105"/>
        <v>0</v>
      </c>
      <c r="BD302" s="226">
        <f t="shared" si="106"/>
        <v>0</v>
      </c>
      <c r="BE302" s="226">
        <f t="shared" si="107"/>
        <v>0</v>
      </c>
      <c r="BF302" s="226">
        <f t="shared" si="108"/>
        <v>0</v>
      </c>
      <c r="BG302" s="226">
        <f t="shared" si="109"/>
        <v>0</v>
      </c>
      <c r="BH302" s="226">
        <f t="shared" si="110"/>
        <v>0</v>
      </c>
      <c r="BI302" s="226">
        <f t="shared" si="111"/>
        <v>0</v>
      </c>
      <c r="BJ302" s="226">
        <f t="shared" si="112"/>
        <v>0</v>
      </c>
      <c r="BK302" s="226">
        <f t="shared" si="113"/>
        <v>0</v>
      </c>
      <c r="BL302" s="226">
        <f t="shared" si="114"/>
        <v>0</v>
      </c>
      <c r="BM302" s="226">
        <f t="shared" si="115"/>
        <v>0</v>
      </c>
      <c r="BN302" s="226">
        <f t="shared" si="116"/>
        <v>0</v>
      </c>
      <c r="BO302" s="226">
        <f t="shared" si="117"/>
        <v>0</v>
      </c>
      <c r="BP302" s="226">
        <f t="shared" si="118"/>
        <v>0</v>
      </c>
      <c r="BQ302" s="226">
        <f t="shared" si="119"/>
        <v>0</v>
      </c>
      <c r="BR302" s="226">
        <f t="shared" si="120"/>
        <v>0</v>
      </c>
      <c r="BS302" s="226">
        <f t="shared" si="121"/>
        <v>0</v>
      </c>
      <c r="BT302" s="226">
        <f t="shared" si="122"/>
        <v>0</v>
      </c>
      <c r="BU302" s="226">
        <f t="shared" si="123"/>
        <v>0</v>
      </c>
      <c r="BV302" s="226">
        <f t="shared" si="124"/>
        <v>0</v>
      </c>
    </row>
    <row r="303" spans="1:74">
      <c r="A303" s="226">
        <v>271</v>
      </c>
      <c r="B303" s="226" t="s">
        <v>1573</v>
      </c>
      <c r="C303" s="226">
        <f>INDEX('Uganda workforce data - raw'!$A$4:$F$619,MATCH($B303, 'Uganda workforce data - raw'!$B$4:$B$619,0), MATCH("Filled Male",'Uganda workforce data - raw'!$A$4:$F$4,0))*INDEX('Mapping cadres'!$B$1:$Z$616,MATCH($B303, 'Mapping cadres'!$B$1:$B$616,0), MATCH(C$32,'Mapping cadres'!$B$1:$Z$1,0))</f>
        <v>0</v>
      </c>
      <c r="D303" s="226">
        <f>INDEX('Uganda workforce data - raw'!$A$4:$F$619,MATCH($B303, 'Uganda workforce data - raw'!$B$4:$B$619,0), MATCH("Filled Male",'Uganda workforce data - raw'!$A$4:$F$4,0))*INDEX('Mapping cadres'!$B$1:$Z$616,MATCH($B303, 'Mapping cadres'!$B$1:$B$616,0), MATCH(D$32,'Mapping cadres'!$B$1:$Z$1,0))</f>
        <v>0</v>
      </c>
      <c r="E303" s="226">
        <f>INDEX('Uganda workforce data - raw'!$A$4:$F$619,MATCH($B303, 'Uganda workforce data - raw'!$B$4:$B$619,0), MATCH("Filled Male",'Uganda workforce data - raw'!$A$4:$F$4,0))*INDEX('Mapping cadres'!$B$1:$Z$616,MATCH($B303, 'Mapping cadres'!$B$1:$B$616,0), MATCH(E$32,'Mapping cadres'!$B$1:$Z$1,0))</f>
        <v>0</v>
      </c>
      <c r="F303" s="226">
        <f>INDEX('Uganda workforce data - raw'!$A$4:$F$619,MATCH($B303, 'Uganda workforce data - raw'!$B$4:$B$619,0), MATCH("Filled Male",'Uganda workforce data - raw'!$A$4:$F$4,0))*INDEX('Mapping cadres'!$B$1:$Z$616,MATCH($B303, 'Mapping cadres'!$B$1:$B$616,0), MATCH(F$32,'Mapping cadres'!$B$1:$Z$1,0))</f>
        <v>0</v>
      </c>
      <c r="G303" s="226">
        <f>INDEX('Uganda workforce data - raw'!$A$4:$F$619,MATCH($B303, 'Uganda workforce data - raw'!$B$4:$B$619,0), MATCH("Filled Male",'Uganda workforce data - raw'!$A$4:$F$4,0))*INDEX('Mapping cadres'!$B$1:$Z$616,MATCH($B303, 'Mapping cadres'!$B$1:$B$616,0), MATCH(G$32,'Mapping cadres'!$B$1:$Z$1,0))</f>
        <v>0</v>
      </c>
      <c r="H303" s="226">
        <f>INDEX('Uganda workforce data - raw'!$A$4:$F$619,MATCH($B303, 'Uganda workforce data - raw'!$B$4:$B$619,0), MATCH("Filled Male",'Uganda workforce data - raw'!$A$4:$F$4,0))*INDEX('Mapping cadres'!$B$1:$Z$616,MATCH($B303, 'Mapping cadres'!$B$1:$B$616,0), MATCH(H$32,'Mapping cadres'!$B$1:$Z$1,0))</f>
        <v>0</v>
      </c>
      <c r="I303" s="226">
        <f>INDEX('Uganda workforce data - raw'!$A$4:$F$619,MATCH($B303, 'Uganda workforce data - raw'!$B$4:$B$619,0), MATCH("Filled Male",'Uganda workforce data - raw'!$A$4:$F$4,0))*INDEX('Mapping cadres'!$B$1:$Z$616,MATCH($B303, 'Mapping cadres'!$B$1:$B$616,0), MATCH(I$32,'Mapping cadres'!$B$1:$Z$1,0))</f>
        <v>0</v>
      </c>
      <c r="J303" s="226">
        <f>INDEX('Uganda workforce data - raw'!$A$4:$F$619,MATCH($B303, 'Uganda workforce data - raw'!$B$4:$B$619,0), MATCH("Filled Male",'Uganda workforce data - raw'!$A$4:$F$4,0))*INDEX('Mapping cadres'!$B$1:$Z$616,MATCH($B303, 'Mapping cadres'!$B$1:$B$616,0), MATCH(J$32,'Mapping cadres'!$B$1:$Z$1,0))</f>
        <v>0</v>
      </c>
      <c r="K303" s="226">
        <f>INDEX('Uganda workforce data - raw'!$A$4:$F$619,MATCH($B303, 'Uganda workforce data - raw'!$B$4:$B$619,0), MATCH("Filled Male",'Uganda workforce data - raw'!$A$4:$F$4,0))*INDEX('Mapping cadres'!$B$1:$Z$616,MATCH($B303, 'Mapping cadres'!$B$1:$B$616,0), MATCH(K$32,'Mapping cadres'!$B$1:$Z$1,0))</f>
        <v>0</v>
      </c>
      <c r="L303" s="226">
        <f>INDEX('Uganda workforce data - raw'!$A$4:$F$619,MATCH($B303, 'Uganda workforce data - raw'!$B$4:$B$619,0), MATCH("Filled Male",'Uganda workforce data - raw'!$A$4:$F$4,0))*INDEX('Mapping cadres'!$B$1:$Z$616,MATCH($B303, 'Mapping cadres'!$B$1:$B$616,0), MATCH(L$32,'Mapping cadres'!$B$1:$Z$1,0))</f>
        <v>0</v>
      </c>
      <c r="M303" s="226">
        <f>INDEX('Uganda workforce data - raw'!$A$4:$F$619,MATCH($B303, 'Uganda workforce data - raw'!$B$4:$B$619,0), MATCH("Filled Male",'Uganda workforce data - raw'!$A$4:$F$4,0))*INDEX('Mapping cadres'!$B$1:$Z$616,MATCH($B303, 'Mapping cadres'!$B$1:$B$616,0), MATCH(M$32,'Mapping cadres'!$B$1:$Z$1,0))</f>
        <v>0</v>
      </c>
      <c r="N303" s="226">
        <f>INDEX('Uganda workforce data - raw'!$A$4:$F$619,MATCH($B303, 'Uganda workforce data - raw'!$B$4:$B$619,0), MATCH("Filled Male",'Uganda workforce data - raw'!$A$4:$F$4,0))*INDEX('Mapping cadres'!$B$1:$Z$616,MATCH($B303, 'Mapping cadres'!$B$1:$B$616,0), MATCH(N$32,'Mapping cadres'!$B$1:$Z$1,0))</f>
        <v>0</v>
      </c>
      <c r="O303" s="226">
        <f>INDEX('Uganda workforce data - raw'!$A$4:$F$619,MATCH($B303, 'Uganda workforce data - raw'!$B$4:$B$619,0), MATCH("Filled Male",'Uganda workforce data - raw'!$A$4:$F$4,0))*INDEX('Mapping cadres'!$B$1:$Z$616,MATCH($B303, 'Mapping cadres'!$B$1:$B$616,0), MATCH(O$32,'Mapping cadres'!$B$1:$Z$1,0))</f>
        <v>0</v>
      </c>
      <c r="P303" s="226">
        <f>INDEX('Uganda workforce data - raw'!$A$4:$F$619,MATCH($B303, 'Uganda workforce data - raw'!$B$4:$B$619,0), MATCH("Filled Male",'Uganda workforce data - raw'!$A$4:$F$4,0))*INDEX('Mapping cadres'!$B$1:$Z$616,MATCH($B303, 'Mapping cadres'!$B$1:$B$616,0), MATCH(P$32,'Mapping cadres'!$B$1:$Z$1,0))</f>
        <v>0</v>
      </c>
      <c r="Q303" s="226">
        <f>INDEX('Uganda workforce data - raw'!$A$4:$F$619,MATCH($B303, 'Uganda workforce data - raw'!$B$4:$B$619,0), MATCH("Filled Male",'Uganda workforce data - raw'!$A$4:$F$4,0))*INDEX('Mapping cadres'!$B$1:$Z$616,MATCH($B303, 'Mapping cadres'!$B$1:$B$616,0), MATCH(Q$32,'Mapping cadres'!$B$1:$Z$1,0))</f>
        <v>0</v>
      </c>
      <c r="R303" s="226">
        <f>INDEX('Uganda workforce data - raw'!$A$4:$F$619,MATCH($B303, 'Uganda workforce data - raw'!$B$4:$B$619,0), MATCH("Filled Male",'Uganda workforce data - raw'!$A$4:$F$4,0))*INDEX('Mapping cadres'!$B$1:$Z$616,MATCH($B303, 'Mapping cadres'!$B$1:$B$616,0), MATCH(R$32,'Mapping cadres'!$B$1:$Z$1,0))</f>
        <v>0</v>
      </c>
      <c r="S303" s="226">
        <f>INDEX('Uganda workforce data - raw'!$A$4:$F$619,MATCH($B303, 'Uganda workforce data - raw'!$B$4:$B$619,0), MATCH("Filled Male",'Uganda workforce data - raw'!$A$4:$F$4,0))*INDEX('Mapping cadres'!$B$1:$Z$616,MATCH($B303, 'Mapping cadres'!$B$1:$B$616,0), MATCH(S$32,'Mapping cadres'!$B$1:$Z$1,0))</f>
        <v>0</v>
      </c>
      <c r="T303" s="226">
        <f>INDEX('Uganda workforce data - raw'!$A$4:$F$619,MATCH($B303, 'Uganda workforce data - raw'!$B$4:$B$619,0), MATCH("Filled Male",'Uganda workforce data - raw'!$A$4:$F$4,0))*INDEX('Mapping cadres'!$B$1:$Z$616,MATCH($B303, 'Mapping cadres'!$B$1:$B$616,0), MATCH(T$32,'Mapping cadres'!$B$1:$Z$1,0))</f>
        <v>0</v>
      </c>
      <c r="U303" s="226">
        <f>INDEX('Uganda workforce data - raw'!$A$4:$F$619,MATCH($B303, 'Uganda workforce data - raw'!$B$4:$B$619,0), MATCH("Filled Male",'Uganda workforce data - raw'!$A$4:$F$4,0))*INDEX('Mapping cadres'!$B$1:$Z$616,MATCH($B303, 'Mapping cadres'!$B$1:$B$616,0), MATCH(U$32,'Mapping cadres'!$B$1:$Z$1,0))</f>
        <v>0</v>
      </c>
      <c r="V303" s="226">
        <f>INDEX('Uganda workforce data - raw'!$A$4:$F$619,MATCH($B303, 'Uganda workforce data - raw'!$B$4:$B$619,0), MATCH("Filled Male",'Uganda workforce data - raw'!$A$4:$F$4,0))*INDEX('Mapping cadres'!$B$1:$Z$616,MATCH($B303, 'Mapping cadres'!$B$1:$B$616,0), MATCH(V$32,'Mapping cadres'!$B$1:$Z$1,0))</f>
        <v>0</v>
      </c>
      <c r="W303" s="226">
        <f>INDEX('Uganda workforce data - raw'!$A$4:$F$619,MATCH($B303, 'Uganda workforce data - raw'!$B$4:$B$619,0), MATCH("Filled Male",'Uganda workforce data - raw'!$A$4:$F$4,0))*INDEX('Mapping cadres'!$B$1:$Z$616,MATCH($B303, 'Mapping cadres'!$B$1:$B$616,0), MATCH(W$32,'Mapping cadres'!$B$1:$Z$1,0))</f>
        <v>0</v>
      </c>
      <c r="X303" s="226">
        <f>INDEX('Uganda workforce data - raw'!$A$4:$F$619,MATCH($B303, 'Uganda workforce data - raw'!$B$4:$B$619,0), MATCH("Filled Male",'Uganda workforce data - raw'!$A$4:$F$4,0))*INDEX('Mapping cadres'!$B$1:$Z$616,MATCH($B303, 'Mapping cadres'!$B$1:$B$616,0), MATCH(X$32,'Mapping cadres'!$B$1:$Z$1,0))</f>
        <v>0</v>
      </c>
      <c r="Y303" s="226">
        <f>INDEX('Uganda workforce data - raw'!$A$4:$F$619,MATCH($B303, 'Uganda workforce data - raw'!$B$4:$B$619,0), MATCH("Filled Male",'Uganda workforce data - raw'!$A$4:$F$4,0))*INDEX('Mapping cadres'!$B$1:$Z$616,MATCH($B303, 'Mapping cadres'!$B$1:$B$616,0), MATCH(Y$32,'Mapping cadres'!$B$1:$Z$1,0))</f>
        <v>0</v>
      </c>
      <c r="Z303" s="226">
        <f>INDEX('Uganda workforce data - raw'!$A$4:$F$619,MATCH($B303, 'Uganda workforce data - raw'!$B$4:$B$619,0), MATCH("Filled Male",'Uganda workforce data - raw'!$A$4:$F$4,0))*INDEX('Mapping cadres'!$B$1:$Z$616,MATCH($B303, 'Mapping cadres'!$B$1:$B$616,0), MATCH(Z$32,'Mapping cadres'!$B$1:$Z$1,0))</f>
        <v>0</v>
      </c>
      <c r="AA303" s="226">
        <f>INDEX('Uganda workforce data - raw'!$A$4:$F$619,MATCH($B303, 'Uganda workforce data - raw'!$B$4:$B$619,0), MATCH("Filled Female",'Uganda workforce data - raw'!$A$4:$F$4,0))*INDEX('Mapping cadres'!$B$1:$Z$616,MATCH($B303, 'Mapping cadres'!$B$1:$B$616,0), MATCH(AA$32,'Mapping cadres'!$B$1:$Z$1,0))</f>
        <v>1</v>
      </c>
      <c r="AB303" s="226">
        <f>INDEX('Uganda workforce data - raw'!$A$4:$F$619,MATCH($B303, 'Uganda workforce data - raw'!$B$4:$B$619,0), MATCH("Filled Female",'Uganda workforce data - raw'!$A$4:$F$4,0))*INDEX('Mapping cadres'!$B$1:$Z$616,MATCH($B303, 'Mapping cadres'!$B$1:$B$616,0), MATCH(AB$32,'Mapping cadres'!$B$1:$Z$1,0))</f>
        <v>0</v>
      </c>
      <c r="AC303" s="226">
        <f>INDEX('Uganda workforce data - raw'!$A$4:$F$619,MATCH($B303, 'Uganda workforce data - raw'!$B$4:$B$619,0), MATCH("Filled Female",'Uganda workforce data - raw'!$A$4:$F$4,0))*INDEX('Mapping cadres'!$B$1:$Z$616,MATCH($B303, 'Mapping cadres'!$B$1:$B$616,0), MATCH(AC$32,'Mapping cadres'!$B$1:$Z$1,0))</f>
        <v>0</v>
      </c>
      <c r="AD303" s="226">
        <f>INDEX('Uganda workforce data - raw'!$A$4:$F$619,MATCH($B303, 'Uganda workforce data - raw'!$B$4:$B$619,0), MATCH("Filled Female",'Uganda workforce data - raw'!$A$4:$F$4,0))*INDEX('Mapping cadres'!$B$1:$Z$616,MATCH($B303, 'Mapping cadres'!$B$1:$B$616,0), MATCH(AD$32,'Mapping cadres'!$B$1:$Z$1,0))</f>
        <v>0</v>
      </c>
      <c r="AE303" s="226">
        <f>INDEX('Uganda workforce data - raw'!$A$4:$F$619,MATCH($B303, 'Uganda workforce data - raw'!$B$4:$B$619,0), MATCH("Filled Female",'Uganda workforce data - raw'!$A$4:$F$4,0))*INDEX('Mapping cadres'!$B$1:$Z$616,MATCH($B303, 'Mapping cadres'!$B$1:$B$616,0), MATCH(AE$32,'Mapping cadres'!$B$1:$Z$1,0))</f>
        <v>0</v>
      </c>
      <c r="AF303" s="226">
        <f>INDEX('Uganda workforce data - raw'!$A$4:$F$619,MATCH($B303, 'Uganda workforce data - raw'!$B$4:$B$619,0), MATCH("Filled Female",'Uganda workforce data - raw'!$A$4:$F$4,0))*INDEX('Mapping cadres'!$B$1:$Z$616,MATCH($B303, 'Mapping cadres'!$B$1:$B$616,0), MATCH(AF$32,'Mapping cadres'!$B$1:$Z$1,0))</f>
        <v>0</v>
      </c>
      <c r="AG303" s="226">
        <f>INDEX('Uganda workforce data - raw'!$A$4:$F$619,MATCH($B303, 'Uganda workforce data - raw'!$B$4:$B$619,0), MATCH("Filled Female",'Uganda workforce data - raw'!$A$4:$F$4,0))*INDEX('Mapping cadres'!$B$1:$Z$616,MATCH($B303, 'Mapping cadres'!$B$1:$B$616,0), MATCH(AG$32,'Mapping cadres'!$B$1:$Z$1,0))</f>
        <v>0</v>
      </c>
      <c r="AH303" s="226">
        <f>INDEX('Uganda workforce data - raw'!$A$4:$F$619,MATCH($B303, 'Uganda workforce data - raw'!$B$4:$B$619,0), MATCH("Filled Female",'Uganda workforce data - raw'!$A$4:$F$4,0))*INDEX('Mapping cadres'!$B$1:$Z$616,MATCH($B303, 'Mapping cadres'!$B$1:$B$616,0), MATCH(AH$32,'Mapping cadres'!$B$1:$Z$1,0))</f>
        <v>0</v>
      </c>
      <c r="AI303" s="226">
        <f>INDEX('Uganda workforce data - raw'!$A$4:$F$619,MATCH($B303, 'Uganda workforce data - raw'!$B$4:$B$619,0), MATCH("Filled Female",'Uganda workforce data - raw'!$A$4:$F$4,0))*INDEX('Mapping cadres'!$B$1:$Z$616,MATCH($B303, 'Mapping cadres'!$B$1:$B$616,0), MATCH(AI$32,'Mapping cadres'!$B$1:$Z$1,0))</f>
        <v>0</v>
      </c>
      <c r="AJ303" s="226">
        <f>INDEX('Uganda workforce data - raw'!$A$4:$F$619,MATCH($B303, 'Uganda workforce data - raw'!$B$4:$B$619,0), MATCH("Filled Female",'Uganda workforce data - raw'!$A$4:$F$4,0))*INDEX('Mapping cadres'!$B$1:$Z$616,MATCH($B303, 'Mapping cadres'!$B$1:$B$616,0), MATCH(AJ$32,'Mapping cadres'!$B$1:$Z$1,0))</f>
        <v>0</v>
      </c>
      <c r="AK303" s="226">
        <f>INDEX('Uganda workforce data - raw'!$A$4:$F$619,MATCH($B303, 'Uganda workforce data - raw'!$B$4:$B$619,0), MATCH("Filled Female",'Uganda workforce data - raw'!$A$4:$F$4,0))*INDEX('Mapping cadres'!$B$1:$Z$616,MATCH($B303, 'Mapping cadres'!$B$1:$B$616,0), MATCH(AK$32,'Mapping cadres'!$B$1:$Z$1,0))</f>
        <v>0</v>
      </c>
      <c r="AL303" s="226">
        <f>INDEX('Uganda workforce data - raw'!$A$4:$F$619,MATCH($B303, 'Uganda workforce data - raw'!$B$4:$B$619,0), MATCH("Filled Female",'Uganda workforce data - raw'!$A$4:$F$4,0))*INDEX('Mapping cadres'!$B$1:$Z$616,MATCH($B303, 'Mapping cadres'!$B$1:$B$616,0), MATCH(AL$32,'Mapping cadres'!$B$1:$Z$1,0))</f>
        <v>0</v>
      </c>
      <c r="AM303" s="226">
        <f>INDEX('Uganda workforce data - raw'!$A$4:$F$619,MATCH($B303, 'Uganda workforce data - raw'!$B$4:$B$619,0), MATCH("Filled Female",'Uganda workforce data - raw'!$A$4:$F$4,0))*INDEX('Mapping cadres'!$B$1:$Z$616,MATCH($B303, 'Mapping cadres'!$B$1:$B$616,0), MATCH(AM$32,'Mapping cadres'!$B$1:$Z$1,0))</f>
        <v>0</v>
      </c>
      <c r="AN303" s="226">
        <f>INDEX('Uganda workforce data - raw'!$A$4:$F$619,MATCH($B303, 'Uganda workforce data - raw'!$B$4:$B$619,0), MATCH("Filled Female",'Uganda workforce data - raw'!$A$4:$F$4,0))*INDEX('Mapping cadres'!$B$1:$Z$616,MATCH($B303, 'Mapping cadres'!$B$1:$B$616,0), MATCH(AN$32,'Mapping cadres'!$B$1:$Z$1,0))</f>
        <v>0</v>
      </c>
      <c r="AO303" s="226">
        <f>INDEX('Uganda workforce data - raw'!$A$4:$F$619,MATCH($B303, 'Uganda workforce data - raw'!$B$4:$B$619,0), MATCH("Filled Female",'Uganda workforce data - raw'!$A$4:$F$4,0))*INDEX('Mapping cadres'!$B$1:$Z$616,MATCH($B303, 'Mapping cadres'!$B$1:$B$616,0), MATCH(AO$32,'Mapping cadres'!$B$1:$Z$1,0))</f>
        <v>0</v>
      </c>
      <c r="AP303" s="226">
        <f>INDEX('Uganda workforce data - raw'!$A$4:$F$619,MATCH($B303, 'Uganda workforce data - raw'!$B$4:$B$619,0), MATCH("Filled Female",'Uganda workforce data - raw'!$A$4:$F$4,0))*INDEX('Mapping cadres'!$B$1:$Z$616,MATCH($B303, 'Mapping cadres'!$B$1:$B$616,0), MATCH(AP$32,'Mapping cadres'!$B$1:$Z$1,0))</f>
        <v>0</v>
      </c>
      <c r="AQ303" s="226">
        <f>INDEX('Uganda workforce data - raw'!$A$4:$F$619,MATCH($B303, 'Uganda workforce data - raw'!$B$4:$B$619,0), MATCH("Filled Female",'Uganda workforce data - raw'!$A$4:$F$4,0))*INDEX('Mapping cadres'!$B$1:$Z$616,MATCH($B303, 'Mapping cadres'!$B$1:$B$616,0), MATCH(AQ$32,'Mapping cadres'!$B$1:$Z$1,0))</f>
        <v>0</v>
      </c>
      <c r="AR303" s="226">
        <f>INDEX('Uganda workforce data - raw'!$A$4:$F$619,MATCH($B303, 'Uganda workforce data - raw'!$B$4:$B$619,0), MATCH("Filled Female",'Uganda workforce data - raw'!$A$4:$F$4,0))*INDEX('Mapping cadres'!$B$1:$Z$616,MATCH($B303, 'Mapping cadres'!$B$1:$B$616,0), MATCH(AR$32,'Mapping cadres'!$B$1:$Z$1,0))</f>
        <v>0</v>
      </c>
      <c r="AS303" s="226">
        <f>INDEX('Uganda workforce data - raw'!$A$4:$F$619,MATCH($B303, 'Uganda workforce data - raw'!$B$4:$B$619,0), MATCH("Filled Female",'Uganda workforce data - raw'!$A$4:$F$4,0))*INDEX('Mapping cadres'!$B$1:$Z$616,MATCH($B303, 'Mapping cadres'!$B$1:$B$616,0), MATCH(AS$32,'Mapping cadres'!$B$1:$Z$1,0))</f>
        <v>0</v>
      </c>
      <c r="AT303" s="226">
        <f>INDEX('Uganda workforce data - raw'!$A$4:$F$619,MATCH($B303, 'Uganda workforce data - raw'!$B$4:$B$619,0), MATCH("Filled Female",'Uganda workforce data - raw'!$A$4:$F$4,0))*INDEX('Mapping cadres'!$B$1:$Z$616,MATCH($B303, 'Mapping cadres'!$B$1:$B$616,0), MATCH(AT$32,'Mapping cadres'!$B$1:$Z$1,0))</f>
        <v>0</v>
      </c>
      <c r="AU303" s="226">
        <f>INDEX('Uganda workforce data - raw'!$A$4:$F$619,MATCH($B303, 'Uganda workforce data - raw'!$B$4:$B$619,0), MATCH("Filled Female",'Uganda workforce data - raw'!$A$4:$F$4,0))*INDEX('Mapping cadres'!$B$1:$Z$616,MATCH($B303, 'Mapping cadres'!$B$1:$B$616,0), MATCH(AU$32,'Mapping cadres'!$B$1:$Z$1,0))</f>
        <v>0</v>
      </c>
      <c r="AV303" s="226">
        <f>INDEX('Uganda workforce data - raw'!$A$4:$F$619,MATCH($B303, 'Uganda workforce data - raw'!$B$4:$B$619,0), MATCH("Filled Female",'Uganda workforce data - raw'!$A$4:$F$4,0))*INDEX('Mapping cadres'!$B$1:$Z$616,MATCH($B303, 'Mapping cadres'!$B$1:$B$616,0), MATCH(AV$32,'Mapping cadres'!$B$1:$Z$1,0))</f>
        <v>0</v>
      </c>
      <c r="AW303" s="226">
        <f>INDEX('Uganda workforce data - raw'!$A$4:$F$619,MATCH($B303, 'Uganda workforce data - raw'!$B$4:$B$619,0), MATCH("Filled Female",'Uganda workforce data - raw'!$A$4:$F$4,0))*INDEX('Mapping cadres'!$B$1:$Z$616,MATCH($B303, 'Mapping cadres'!$B$1:$B$616,0), MATCH(AW$32,'Mapping cadres'!$B$1:$Z$1,0))</f>
        <v>0</v>
      </c>
      <c r="AX303" s="226">
        <f>INDEX('Uganda workforce data - raw'!$A$4:$F$619,MATCH($B303, 'Uganda workforce data - raw'!$B$4:$B$619,0), MATCH("Filled Female",'Uganda workforce data - raw'!$A$4:$F$4,0))*INDEX('Mapping cadres'!$B$1:$Z$616,MATCH($B303, 'Mapping cadres'!$B$1:$B$616,0), MATCH(AX$32,'Mapping cadres'!$B$1:$Z$1,0))</f>
        <v>0</v>
      </c>
      <c r="AY303" s="226">
        <f t="shared" si="101"/>
        <v>1</v>
      </c>
      <c r="AZ303" s="226">
        <f t="shared" si="102"/>
        <v>0</v>
      </c>
      <c r="BA303" s="226">
        <f t="shared" si="103"/>
        <v>0</v>
      </c>
      <c r="BB303" s="226">
        <f t="shared" si="104"/>
        <v>0</v>
      </c>
      <c r="BC303" s="226">
        <f t="shared" si="105"/>
        <v>0</v>
      </c>
      <c r="BD303" s="226">
        <f t="shared" si="106"/>
        <v>0</v>
      </c>
      <c r="BE303" s="226">
        <f t="shared" si="107"/>
        <v>0</v>
      </c>
      <c r="BF303" s="226">
        <f t="shared" si="108"/>
        <v>0</v>
      </c>
      <c r="BG303" s="226">
        <f t="shared" si="109"/>
        <v>0</v>
      </c>
      <c r="BH303" s="226">
        <f t="shared" si="110"/>
        <v>0</v>
      </c>
      <c r="BI303" s="226">
        <f t="shared" si="111"/>
        <v>0</v>
      </c>
      <c r="BJ303" s="226">
        <f t="shared" si="112"/>
        <v>0</v>
      </c>
      <c r="BK303" s="226">
        <f t="shared" si="113"/>
        <v>0</v>
      </c>
      <c r="BL303" s="226">
        <f t="shared" si="114"/>
        <v>0</v>
      </c>
      <c r="BM303" s="226">
        <f t="shared" si="115"/>
        <v>0</v>
      </c>
      <c r="BN303" s="226">
        <f t="shared" si="116"/>
        <v>0</v>
      </c>
      <c r="BO303" s="226">
        <f t="shared" si="117"/>
        <v>0</v>
      </c>
      <c r="BP303" s="226">
        <f t="shared" si="118"/>
        <v>0</v>
      </c>
      <c r="BQ303" s="226">
        <f t="shared" si="119"/>
        <v>0</v>
      </c>
      <c r="BR303" s="226">
        <f t="shared" si="120"/>
        <v>0</v>
      </c>
      <c r="BS303" s="226">
        <f t="shared" si="121"/>
        <v>0</v>
      </c>
      <c r="BT303" s="226">
        <f t="shared" si="122"/>
        <v>0</v>
      </c>
      <c r="BU303" s="226">
        <f t="shared" si="123"/>
        <v>0</v>
      </c>
      <c r="BV303" s="226">
        <f t="shared" si="124"/>
        <v>0</v>
      </c>
    </row>
    <row r="304" spans="1:74">
      <c r="A304" s="226">
        <v>272</v>
      </c>
      <c r="B304" s="226" t="s">
        <v>1574</v>
      </c>
      <c r="C304" s="226">
        <f>INDEX('Uganda workforce data - raw'!$A$4:$F$619,MATCH($B304, 'Uganda workforce data - raw'!$B$4:$B$619,0), MATCH("Filled Male",'Uganda workforce data - raw'!$A$4:$F$4,0))*INDEX('Mapping cadres'!$B$1:$Z$616,MATCH($B304, 'Mapping cadres'!$B$1:$B$616,0), MATCH(C$32,'Mapping cadres'!$B$1:$Z$1,0))</f>
        <v>16</v>
      </c>
      <c r="D304" s="226">
        <f>INDEX('Uganda workforce data - raw'!$A$4:$F$619,MATCH($B304, 'Uganda workforce data - raw'!$B$4:$B$619,0), MATCH("Filled Male",'Uganda workforce data - raw'!$A$4:$F$4,0))*INDEX('Mapping cadres'!$B$1:$Z$616,MATCH($B304, 'Mapping cadres'!$B$1:$B$616,0), MATCH(D$32,'Mapping cadres'!$B$1:$Z$1,0))</f>
        <v>0</v>
      </c>
      <c r="E304" s="226">
        <f>INDEX('Uganda workforce data - raw'!$A$4:$F$619,MATCH($B304, 'Uganda workforce data - raw'!$B$4:$B$619,0), MATCH("Filled Male",'Uganda workforce data - raw'!$A$4:$F$4,0))*INDEX('Mapping cadres'!$B$1:$Z$616,MATCH($B304, 'Mapping cadres'!$B$1:$B$616,0), MATCH(E$32,'Mapping cadres'!$B$1:$Z$1,0))</f>
        <v>0</v>
      </c>
      <c r="F304" s="226">
        <f>INDEX('Uganda workforce data - raw'!$A$4:$F$619,MATCH($B304, 'Uganda workforce data - raw'!$B$4:$B$619,0), MATCH("Filled Male",'Uganda workforce data - raw'!$A$4:$F$4,0))*INDEX('Mapping cadres'!$B$1:$Z$616,MATCH($B304, 'Mapping cadres'!$B$1:$B$616,0), MATCH(F$32,'Mapping cadres'!$B$1:$Z$1,0))</f>
        <v>0</v>
      </c>
      <c r="G304" s="226">
        <f>INDEX('Uganda workforce data - raw'!$A$4:$F$619,MATCH($B304, 'Uganda workforce data - raw'!$B$4:$B$619,0), MATCH("Filled Male",'Uganda workforce data - raw'!$A$4:$F$4,0))*INDEX('Mapping cadres'!$B$1:$Z$616,MATCH($B304, 'Mapping cadres'!$B$1:$B$616,0), MATCH(G$32,'Mapping cadres'!$B$1:$Z$1,0))</f>
        <v>0</v>
      </c>
      <c r="H304" s="226">
        <f>INDEX('Uganda workforce data - raw'!$A$4:$F$619,MATCH($B304, 'Uganda workforce data - raw'!$B$4:$B$619,0), MATCH("Filled Male",'Uganda workforce data - raw'!$A$4:$F$4,0))*INDEX('Mapping cadres'!$B$1:$Z$616,MATCH($B304, 'Mapping cadres'!$B$1:$B$616,0), MATCH(H$32,'Mapping cadres'!$B$1:$Z$1,0))</f>
        <v>0</v>
      </c>
      <c r="I304" s="226">
        <f>INDEX('Uganda workforce data - raw'!$A$4:$F$619,MATCH($B304, 'Uganda workforce data - raw'!$B$4:$B$619,0), MATCH("Filled Male",'Uganda workforce data - raw'!$A$4:$F$4,0))*INDEX('Mapping cadres'!$B$1:$Z$616,MATCH($B304, 'Mapping cadres'!$B$1:$B$616,0), MATCH(I$32,'Mapping cadres'!$B$1:$Z$1,0))</f>
        <v>0</v>
      </c>
      <c r="J304" s="226">
        <f>INDEX('Uganda workforce data - raw'!$A$4:$F$619,MATCH($B304, 'Uganda workforce data - raw'!$B$4:$B$619,0), MATCH("Filled Male",'Uganda workforce data - raw'!$A$4:$F$4,0))*INDEX('Mapping cadres'!$B$1:$Z$616,MATCH($B304, 'Mapping cadres'!$B$1:$B$616,0), MATCH(J$32,'Mapping cadres'!$B$1:$Z$1,0))</f>
        <v>0</v>
      </c>
      <c r="K304" s="226">
        <f>INDEX('Uganda workforce data - raw'!$A$4:$F$619,MATCH($B304, 'Uganda workforce data - raw'!$B$4:$B$619,0), MATCH("Filled Male",'Uganda workforce data - raw'!$A$4:$F$4,0))*INDEX('Mapping cadres'!$B$1:$Z$616,MATCH($B304, 'Mapping cadres'!$B$1:$B$616,0), MATCH(K$32,'Mapping cadres'!$B$1:$Z$1,0))</f>
        <v>0</v>
      </c>
      <c r="L304" s="226">
        <f>INDEX('Uganda workforce data - raw'!$A$4:$F$619,MATCH($B304, 'Uganda workforce data - raw'!$B$4:$B$619,0), MATCH("Filled Male",'Uganda workforce data - raw'!$A$4:$F$4,0))*INDEX('Mapping cadres'!$B$1:$Z$616,MATCH($B304, 'Mapping cadres'!$B$1:$B$616,0), MATCH(L$32,'Mapping cadres'!$B$1:$Z$1,0))</f>
        <v>0</v>
      </c>
      <c r="M304" s="226">
        <f>INDEX('Uganda workforce data - raw'!$A$4:$F$619,MATCH($B304, 'Uganda workforce data - raw'!$B$4:$B$619,0), MATCH("Filled Male",'Uganda workforce data - raw'!$A$4:$F$4,0))*INDEX('Mapping cadres'!$B$1:$Z$616,MATCH($B304, 'Mapping cadres'!$B$1:$B$616,0), MATCH(M$32,'Mapping cadres'!$B$1:$Z$1,0))</f>
        <v>0</v>
      </c>
      <c r="N304" s="226">
        <f>INDEX('Uganda workforce data - raw'!$A$4:$F$619,MATCH($B304, 'Uganda workforce data - raw'!$B$4:$B$619,0), MATCH("Filled Male",'Uganda workforce data - raw'!$A$4:$F$4,0))*INDEX('Mapping cadres'!$B$1:$Z$616,MATCH($B304, 'Mapping cadres'!$B$1:$B$616,0), MATCH(N$32,'Mapping cadres'!$B$1:$Z$1,0))</f>
        <v>0</v>
      </c>
      <c r="O304" s="226">
        <f>INDEX('Uganda workforce data - raw'!$A$4:$F$619,MATCH($B304, 'Uganda workforce data - raw'!$B$4:$B$619,0), MATCH("Filled Male",'Uganda workforce data - raw'!$A$4:$F$4,0))*INDEX('Mapping cadres'!$B$1:$Z$616,MATCH($B304, 'Mapping cadres'!$B$1:$B$616,0), MATCH(O$32,'Mapping cadres'!$B$1:$Z$1,0))</f>
        <v>0</v>
      </c>
      <c r="P304" s="226">
        <f>INDEX('Uganda workforce data - raw'!$A$4:$F$619,MATCH($B304, 'Uganda workforce data - raw'!$B$4:$B$619,0), MATCH("Filled Male",'Uganda workforce data - raw'!$A$4:$F$4,0))*INDEX('Mapping cadres'!$B$1:$Z$616,MATCH($B304, 'Mapping cadres'!$B$1:$B$616,0), MATCH(P$32,'Mapping cadres'!$B$1:$Z$1,0))</f>
        <v>0</v>
      </c>
      <c r="Q304" s="226">
        <f>INDEX('Uganda workforce data - raw'!$A$4:$F$619,MATCH($B304, 'Uganda workforce data - raw'!$B$4:$B$619,0), MATCH("Filled Male",'Uganda workforce data - raw'!$A$4:$F$4,0))*INDEX('Mapping cadres'!$B$1:$Z$616,MATCH($B304, 'Mapping cadres'!$B$1:$B$616,0), MATCH(Q$32,'Mapping cadres'!$B$1:$Z$1,0))</f>
        <v>0</v>
      </c>
      <c r="R304" s="226">
        <f>INDEX('Uganda workforce data - raw'!$A$4:$F$619,MATCH($B304, 'Uganda workforce data - raw'!$B$4:$B$619,0), MATCH("Filled Male",'Uganda workforce data - raw'!$A$4:$F$4,0))*INDEX('Mapping cadres'!$B$1:$Z$616,MATCH($B304, 'Mapping cadres'!$B$1:$B$616,0), MATCH(R$32,'Mapping cadres'!$B$1:$Z$1,0))</f>
        <v>0</v>
      </c>
      <c r="S304" s="226">
        <f>INDEX('Uganda workforce data - raw'!$A$4:$F$619,MATCH($B304, 'Uganda workforce data - raw'!$B$4:$B$619,0), MATCH("Filled Male",'Uganda workforce data - raw'!$A$4:$F$4,0))*INDEX('Mapping cadres'!$B$1:$Z$616,MATCH($B304, 'Mapping cadres'!$B$1:$B$616,0), MATCH(S$32,'Mapping cadres'!$B$1:$Z$1,0))</f>
        <v>0</v>
      </c>
      <c r="T304" s="226">
        <f>INDEX('Uganda workforce data - raw'!$A$4:$F$619,MATCH($B304, 'Uganda workforce data - raw'!$B$4:$B$619,0), MATCH("Filled Male",'Uganda workforce data - raw'!$A$4:$F$4,0))*INDEX('Mapping cadres'!$B$1:$Z$616,MATCH($B304, 'Mapping cadres'!$B$1:$B$616,0), MATCH(T$32,'Mapping cadres'!$B$1:$Z$1,0))</f>
        <v>0</v>
      </c>
      <c r="U304" s="226">
        <f>INDEX('Uganda workforce data - raw'!$A$4:$F$619,MATCH($B304, 'Uganda workforce data - raw'!$B$4:$B$619,0), MATCH("Filled Male",'Uganda workforce data - raw'!$A$4:$F$4,0))*INDEX('Mapping cadres'!$B$1:$Z$616,MATCH($B304, 'Mapping cadres'!$B$1:$B$616,0), MATCH(U$32,'Mapping cadres'!$B$1:$Z$1,0))</f>
        <v>0</v>
      </c>
      <c r="V304" s="226">
        <f>INDEX('Uganda workforce data - raw'!$A$4:$F$619,MATCH($B304, 'Uganda workforce data - raw'!$B$4:$B$619,0), MATCH("Filled Male",'Uganda workforce data - raw'!$A$4:$F$4,0))*INDEX('Mapping cadres'!$B$1:$Z$616,MATCH($B304, 'Mapping cadres'!$B$1:$B$616,0), MATCH(V$32,'Mapping cadres'!$B$1:$Z$1,0))</f>
        <v>0</v>
      </c>
      <c r="W304" s="226">
        <f>INDEX('Uganda workforce data - raw'!$A$4:$F$619,MATCH($B304, 'Uganda workforce data - raw'!$B$4:$B$619,0), MATCH("Filled Male",'Uganda workforce data - raw'!$A$4:$F$4,0))*INDEX('Mapping cadres'!$B$1:$Z$616,MATCH($B304, 'Mapping cadres'!$B$1:$B$616,0), MATCH(W$32,'Mapping cadres'!$B$1:$Z$1,0))</f>
        <v>0</v>
      </c>
      <c r="X304" s="226">
        <f>INDEX('Uganda workforce data - raw'!$A$4:$F$619,MATCH($B304, 'Uganda workforce data - raw'!$B$4:$B$619,0), MATCH("Filled Male",'Uganda workforce data - raw'!$A$4:$F$4,0))*INDEX('Mapping cadres'!$B$1:$Z$616,MATCH($B304, 'Mapping cadres'!$B$1:$B$616,0), MATCH(X$32,'Mapping cadres'!$B$1:$Z$1,0))</f>
        <v>0</v>
      </c>
      <c r="Y304" s="226">
        <f>INDEX('Uganda workforce data - raw'!$A$4:$F$619,MATCH($B304, 'Uganda workforce data - raw'!$B$4:$B$619,0), MATCH("Filled Male",'Uganda workforce data - raw'!$A$4:$F$4,0))*INDEX('Mapping cadres'!$B$1:$Z$616,MATCH($B304, 'Mapping cadres'!$B$1:$B$616,0), MATCH(Y$32,'Mapping cadres'!$B$1:$Z$1,0))</f>
        <v>0</v>
      </c>
      <c r="Z304" s="226">
        <f>INDEX('Uganda workforce data - raw'!$A$4:$F$619,MATCH($B304, 'Uganda workforce data - raw'!$B$4:$B$619,0), MATCH("Filled Male",'Uganda workforce data - raw'!$A$4:$F$4,0))*INDEX('Mapping cadres'!$B$1:$Z$616,MATCH($B304, 'Mapping cadres'!$B$1:$B$616,0), MATCH(Z$32,'Mapping cadres'!$B$1:$Z$1,0))</f>
        <v>0</v>
      </c>
      <c r="AA304" s="226">
        <f>INDEX('Uganda workforce data - raw'!$A$4:$F$619,MATCH($B304, 'Uganda workforce data - raw'!$B$4:$B$619,0), MATCH("Filled Female",'Uganda workforce data - raw'!$A$4:$F$4,0))*INDEX('Mapping cadres'!$B$1:$Z$616,MATCH($B304, 'Mapping cadres'!$B$1:$B$616,0), MATCH(AA$32,'Mapping cadres'!$B$1:$Z$1,0))</f>
        <v>1</v>
      </c>
      <c r="AB304" s="226">
        <f>INDEX('Uganda workforce data - raw'!$A$4:$F$619,MATCH($B304, 'Uganda workforce data - raw'!$B$4:$B$619,0), MATCH("Filled Female",'Uganda workforce data - raw'!$A$4:$F$4,0))*INDEX('Mapping cadres'!$B$1:$Z$616,MATCH($B304, 'Mapping cadres'!$B$1:$B$616,0), MATCH(AB$32,'Mapping cadres'!$B$1:$Z$1,0))</f>
        <v>0</v>
      </c>
      <c r="AC304" s="226">
        <f>INDEX('Uganda workforce data - raw'!$A$4:$F$619,MATCH($B304, 'Uganda workforce data - raw'!$B$4:$B$619,0), MATCH("Filled Female",'Uganda workforce data - raw'!$A$4:$F$4,0))*INDEX('Mapping cadres'!$B$1:$Z$616,MATCH($B304, 'Mapping cadres'!$B$1:$B$616,0), MATCH(AC$32,'Mapping cadres'!$B$1:$Z$1,0))</f>
        <v>0</v>
      </c>
      <c r="AD304" s="226">
        <f>INDEX('Uganda workforce data - raw'!$A$4:$F$619,MATCH($B304, 'Uganda workforce data - raw'!$B$4:$B$619,0), MATCH("Filled Female",'Uganda workforce data - raw'!$A$4:$F$4,0))*INDEX('Mapping cadres'!$B$1:$Z$616,MATCH($B304, 'Mapping cadres'!$B$1:$B$616,0), MATCH(AD$32,'Mapping cadres'!$B$1:$Z$1,0))</f>
        <v>0</v>
      </c>
      <c r="AE304" s="226">
        <f>INDEX('Uganda workforce data - raw'!$A$4:$F$619,MATCH($B304, 'Uganda workforce data - raw'!$B$4:$B$619,0), MATCH("Filled Female",'Uganda workforce data - raw'!$A$4:$F$4,0))*INDEX('Mapping cadres'!$B$1:$Z$616,MATCH($B304, 'Mapping cadres'!$B$1:$B$616,0), MATCH(AE$32,'Mapping cadres'!$B$1:$Z$1,0))</f>
        <v>0</v>
      </c>
      <c r="AF304" s="226">
        <f>INDEX('Uganda workforce data - raw'!$A$4:$F$619,MATCH($B304, 'Uganda workforce data - raw'!$B$4:$B$619,0), MATCH("Filled Female",'Uganda workforce data - raw'!$A$4:$F$4,0))*INDEX('Mapping cadres'!$B$1:$Z$616,MATCH($B304, 'Mapping cadres'!$B$1:$B$616,0), MATCH(AF$32,'Mapping cadres'!$B$1:$Z$1,0))</f>
        <v>0</v>
      </c>
      <c r="AG304" s="226">
        <f>INDEX('Uganda workforce data - raw'!$A$4:$F$619,MATCH($B304, 'Uganda workforce data - raw'!$B$4:$B$619,0), MATCH("Filled Female",'Uganda workforce data - raw'!$A$4:$F$4,0))*INDEX('Mapping cadres'!$B$1:$Z$616,MATCH($B304, 'Mapping cadres'!$B$1:$B$616,0), MATCH(AG$32,'Mapping cadres'!$B$1:$Z$1,0))</f>
        <v>0</v>
      </c>
      <c r="AH304" s="226">
        <f>INDEX('Uganda workforce data - raw'!$A$4:$F$619,MATCH($B304, 'Uganda workforce data - raw'!$B$4:$B$619,0), MATCH("Filled Female",'Uganda workforce data - raw'!$A$4:$F$4,0))*INDEX('Mapping cadres'!$B$1:$Z$616,MATCH($B304, 'Mapping cadres'!$B$1:$B$616,0), MATCH(AH$32,'Mapping cadres'!$B$1:$Z$1,0))</f>
        <v>0</v>
      </c>
      <c r="AI304" s="226">
        <f>INDEX('Uganda workforce data - raw'!$A$4:$F$619,MATCH($B304, 'Uganda workforce data - raw'!$B$4:$B$619,0), MATCH("Filled Female",'Uganda workforce data - raw'!$A$4:$F$4,0))*INDEX('Mapping cadres'!$B$1:$Z$616,MATCH($B304, 'Mapping cadres'!$B$1:$B$616,0), MATCH(AI$32,'Mapping cadres'!$B$1:$Z$1,0))</f>
        <v>0</v>
      </c>
      <c r="AJ304" s="226">
        <f>INDEX('Uganda workforce data - raw'!$A$4:$F$619,MATCH($B304, 'Uganda workforce data - raw'!$B$4:$B$619,0), MATCH("Filled Female",'Uganda workforce data - raw'!$A$4:$F$4,0))*INDEX('Mapping cadres'!$B$1:$Z$616,MATCH($B304, 'Mapping cadres'!$B$1:$B$616,0), MATCH(AJ$32,'Mapping cadres'!$B$1:$Z$1,0))</f>
        <v>0</v>
      </c>
      <c r="AK304" s="226">
        <f>INDEX('Uganda workforce data - raw'!$A$4:$F$619,MATCH($B304, 'Uganda workforce data - raw'!$B$4:$B$619,0), MATCH("Filled Female",'Uganda workforce data - raw'!$A$4:$F$4,0))*INDEX('Mapping cadres'!$B$1:$Z$616,MATCH($B304, 'Mapping cadres'!$B$1:$B$616,0), MATCH(AK$32,'Mapping cadres'!$B$1:$Z$1,0))</f>
        <v>0</v>
      </c>
      <c r="AL304" s="226">
        <f>INDEX('Uganda workforce data - raw'!$A$4:$F$619,MATCH($B304, 'Uganda workforce data - raw'!$B$4:$B$619,0), MATCH("Filled Female",'Uganda workforce data - raw'!$A$4:$F$4,0))*INDEX('Mapping cadres'!$B$1:$Z$616,MATCH($B304, 'Mapping cadres'!$B$1:$B$616,0), MATCH(AL$32,'Mapping cadres'!$B$1:$Z$1,0))</f>
        <v>0</v>
      </c>
      <c r="AM304" s="226">
        <f>INDEX('Uganda workforce data - raw'!$A$4:$F$619,MATCH($B304, 'Uganda workforce data - raw'!$B$4:$B$619,0), MATCH("Filled Female",'Uganda workforce data - raw'!$A$4:$F$4,0))*INDEX('Mapping cadres'!$B$1:$Z$616,MATCH($B304, 'Mapping cadres'!$B$1:$B$616,0), MATCH(AM$32,'Mapping cadres'!$B$1:$Z$1,0))</f>
        <v>0</v>
      </c>
      <c r="AN304" s="226">
        <f>INDEX('Uganda workforce data - raw'!$A$4:$F$619,MATCH($B304, 'Uganda workforce data - raw'!$B$4:$B$619,0), MATCH("Filled Female",'Uganda workforce data - raw'!$A$4:$F$4,0))*INDEX('Mapping cadres'!$B$1:$Z$616,MATCH($B304, 'Mapping cadres'!$B$1:$B$616,0), MATCH(AN$32,'Mapping cadres'!$B$1:$Z$1,0))</f>
        <v>0</v>
      </c>
      <c r="AO304" s="226">
        <f>INDEX('Uganda workforce data - raw'!$A$4:$F$619,MATCH($B304, 'Uganda workforce data - raw'!$B$4:$B$619,0), MATCH("Filled Female",'Uganda workforce data - raw'!$A$4:$F$4,0))*INDEX('Mapping cadres'!$B$1:$Z$616,MATCH($B304, 'Mapping cadres'!$B$1:$B$616,0), MATCH(AO$32,'Mapping cadres'!$B$1:$Z$1,0))</f>
        <v>0</v>
      </c>
      <c r="AP304" s="226">
        <f>INDEX('Uganda workforce data - raw'!$A$4:$F$619,MATCH($B304, 'Uganda workforce data - raw'!$B$4:$B$619,0), MATCH("Filled Female",'Uganda workforce data - raw'!$A$4:$F$4,0))*INDEX('Mapping cadres'!$B$1:$Z$616,MATCH($B304, 'Mapping cadres'!$B$1:$B$616,0), MATCH(AP$32,'Mapping cadres'!$B$1:$Z$1,0))</f>
        <v>0</v>
      </c>
      <c r="AQ304" s="226">
        <f>INDEX('Uganda workforce data - raw'!$A$4:$F$619,MATCH($B304, 'Uganda workforce data - raw'!$B$4:$B$619,0), MATCH("Filled Female",'Uganda workforce data - raw'!$A$4:$F$4,0))*INDEX('Mapping cadres'!$B$1:$Z$616,MATCH($B304, 'Mapping cadres'!$B$1:$B$616,0), MATCH(AQ$32,'Mapping cadres'!$B$1:$Z$1,0))</f>
        <v>0</v>
      </c>
      <c r="AR304" s="226">
        <f>INDEX('Uganda workforce data - raw'!$A$4:$F$619,MATCH($B304, 'Uganda workforce data - raw'!$B$4:$B$619,0), MATCH("Filled Female",'Uganda workforce data - raw'!$A$4:$F$4,0))*INDEX('Mapping cadres'!$B$1:$Z$616,MATCH($B304, 'Mapping cadres'!$B$1:$B$616,0), MATCH(AR$32,'Mapping cadres'!$B$1:$Z$1,0))</f>
        <v>0</v>
      </c>
      <c r="AS304" s="226">
        <f>INDEX('Uganda workforce data - raw'!$A$4:$F$619,MATCH($B304, 'Uganda workforce data - raw'!$B$4:$B$619,0), MATCH("Filled Female",'Uganda workforce data - raw'!$A$4:$F$4,0))*INDEX('Mapping cadres'!$B$1:$Z$616,MATCH($B304, 'Mapping cadres'!$B$1:$B$616,0), MATCH(AS$32,'Mapping cadres'!$B$1:$Z$1,0))</f>
        <v>0</v>
      </c>
      <c r="AT304" s="226">
        <f>INDEX('Uganda workforce data - raw'!$A$4:$F$619,MATCH($B304, 'Uganda workforce data - raw'!$B$4:$B$619,0), MATCH("Filled Female",'Uganda workforce data - raw'!$A$4:$F$4,0))*INDEX('Mapping cadres'!$B$1:$Z$616,MATCH($B304, 'Mapping cadres'!$B$1:$B$616,0), MATCH(AT$32,'Mapping cadres'!$B$1:$Z$1,0))</f>
        <v>0</v>
      </c>
      <c r="AU304" s="226">
        <f>INDEX('Uganda workforce data - raw'!$A$4:$F$619,MATCH($B304, 'Uganda workforce data - raw'!$B$4:$B$619,0), MATCH("Filled Female",'Uganda workforce data - raw'!$A$4:$F$4,0))*INDEX('Mapping cadres'!$B$1:$Z$616,MATCH($B304, 'Mapping cadres'!$B$1:$B$616,0), MATCH(AU$32,'Mapping cadres'!$B$1:$Z$1,0))</f>
        <v>0</v>
      </c>
      <c r="AV304" s="226">
        <f>INDEX('Uganda workforce data - raw'!$A$4:$F$619,MATCH($B304, 'Uganda workforce data - raw'!$B$4:$B$619,0), MATCH("Filled Female",'Uganda workforce data - raw'!$A$4:$F$4,0))*INDEX('Mapping cadres'!$B$1:$Z$616,MATCH($B304, 'Mapping cadres'!$B$1:$B$616,0), MATCH(AV$32,'Mapping cadres'!$B$1:$Z$1,0))</f>
        <v>0</v>
      </c>
      <c r="AW304" s="226">
        <f>INDEX('Uganda workforce data - raw'!$A$4:$F$619,MATCH($B304, 'Uganda workforce data - raw'!$B$4:$B$619,0), MATCH("Filled Female",'Uganda workforce data - raw'!$A$4:$F$4,0))*INDEX('Mapping cadres'!$B$1:$Z$616,MATCH($B304, 'Mapping cadres'!$B$1:$B$616,0), MATCH(AW$32,'Mapping cadres'!$B$1:$Z$1,0))</f>
        <v>0</v>
      </c>
      <c r="AX304" s="226">
        <f>INDEX('Uganda workforce data - raw'!$A$4:$F$619,MATCH($B304, 'Uganda workforce data - raw'!$B$4:$B$619,0), MATCH("Filled Female",'Uganda workforce data - raw'!$A$4:$F$4,0))*INDEX('Mapping cadres'!$B$1:$Z$616,MATCH($B304, 'Mapping cadres'!$B$1:$B$616,0), MATCH(AX$32,'Mapping cadres'!$B$1:$Z$1,0))</f>
        <v>0</v>
      </c>
      <c r="AY304" s="226">
        <f t="shared" si="101"/>
        <v>17</v>
      </c>
      <c r="AZ304" s="226">
        <f t="shared" si="102"/>
        <v>0</v>
      </c>
      <c r="BA304" s="226">
        <f t="shared" si="103"/>
        <v>0</v>
      </c>
      <c r="BB304" s="226">
        <f t="shared" si="104"/>
        <v>0</v>
      </c>
      <c r="BC304" s="226">
        <f t="shared" si="105"/>
        <v>0</v>
      </c>
      <c r="BD304" s="226">
        <f t="shared" si="106"/>
        <v>0</v>
      </c>
      <c r="BE304" s="226">
        <f t="shared" si="107"/>
        <v>0</v>
      </c>
      <c r="BF304" s="226">
        <f t="shared" si="108"/>
        <v>0</v>
      </c>
      <c r="BG304" s="226">
        <f t="shared" si="109"/>
        <v>0</v>
      </c>
      <c r="BH304" s="226">
        <f t="shared" si="110"/>
        <v>0</v>
      </c>
      <c r="BI304" s="226">
        <f t="shared" si="111"/>
        <v>0</v>
      </c>
      <c r="BJ304" s="226">
        <f t="shared" si="112"/>
        <v>0</v>
      </c>
      <c r="BK304" s="226">
        <f t="shared" si="113"/>
        <v>0</v>
      </c>
      <c r="BL304" s="226">
        <f t="shared" si="114"/>
        <v>0</v>
      </c>
      <c r="BM304" s="226">
        <f t="shared" si="115"/>
        <v>0</v>
      </c>
      <c r="BN304" s="226">
        <f t="shared" si="116"/>
        <v>0</v>
      </c>
      <c r="BO304" s="226">
        <f t="shared" si="117"/>
        <v>0</v>
      </c>
      <c r="BP304" s="226">
        <f t="shared" si="118"/>
        <v>0</v>
      </c>
      <c r="BQ304" s="226">
        <f t="shared" si="119"/>
        <v>0</v>
      </c>
      <c r="BR304" s="226">
        <f t="shared" si="120"/>
        <v>0</v>
      </c>
      <c r="BS304" s="226">
        <f t="shared" si="121"/>
        <v>0</v>
      </c>
      <c r="BT304" s="226">
        <f t="shared" si="122"/>
        <v>0</v>
      </c>
      <c r="BU304" s="226">
        <f t="shared" si="123"/>
        <v>0</v>
      </c>
      <c r="BV304" s="226">
        <f t="shared" si="124"/>
        <v>0</v>
      </c>
    </row>
    <row r="305" spans="1:74">
      <c r="A305" s="226">
        <v>273</v>
      </c>
      <c r="B305" s="226" t="s">
        <v>1575</v>
      </c>
      <c r="C305" s="226">
        <f>INDEX('Uganda workforce data - raw'!$A$4:$F$619,MATCH($B305, 'Uganda workforce data - raw'!$B$4:$B$619,0), MATCH("Filled Male",'Uganda workforce data - raw'!$A$4:$F$4,0))*INDEX('Mapping cadres'!$B$1:$Z$616,MATCH($B305, 'Mapping cadres'!$B$1:$B$616,0), MATCH(C$32,'Mapping cadres'!$B$1:$Z$1,0))</f>
        <v>0</v>
      </c>
      <c r="D305" s="226">
        <f>INDEX('Uganda workforce data - raw'!$A$4:$F$619,MATCH($B305, 'Uganda workforce data - raw'!$B$4:$B$619,0), MATCH("Filled Male",'Uganda workforce data - raw'!$A$4:$F$4,0))*INDEX('Mapping cadres'!$B$1:$Z$616,MATCH($B305, 'Mapping cadres'!$B$1:$B$616,0), MATCH(D$32,'Mapping cadres'!$B$1:$Z$1,0))</f>
        <v>0</v>
      </c>
      <c r="E305" s="226">
        <f>INDEX('Uganda workforce data - raw'!$A$4:$F$619,MATCH($B305, 'Uganda workforce data - raw'!$B$4:$B$619,0), MATCH("Filled Male",'Uganda workforce data - raw'!$A$4:$F$4,0))*INDEX('Mapping cadres'!$B$1:$Z$616,MATCH($B305, 'Mapping cadres'!$B$1:$B$616,0), MATCH(E$32,'Mapping cadres'!$B$1:$Z$1,0))</f>
        <v>0</v>
      </c>
      <c r="F305" s="226">
        <f>INDEX('Uganda workforce data - raw'!$A$4:$F$619,MATCH($B305, 'Uganda workforce data - raw'!$B$4:$B$619,0), MATCH("Filled Male",'Uganda workforce data - raw'!$A$4:$F$4,0))*INDEX('Mapping cadres'!$B$1:$Z$616,MATCH($B305, 'Mapping cadres'!$B$1:$B$616,0), MATCH(F$32,'Mapping cadres'!$B$1:$Z$1,0))</f>
        <v>24</v>
      </c>
      <c r="G305" s="226">
        <f>INDEX('Uganda workforce data - raw'!$A$4:$F$619,MATCH($B305, 'Uganda workforce data - raw'!$B$4:$B$619,0), MATCH("Filled Male",'Uganda workforce data - raw'!$A$4:$F$4,0))*INDEX('Mapping cadres'!$B$1:$Z$616,MATCH($B305, 'Mapping cadres'!$B$1:$B$616,0), MATCH(G$32,'Mapping cadres'!$B$1:$Z$1,0))</f>
        <v>0</v>
      </c>
      <c r="H305" s="226">
        <f>INDEX('Uganda workforce data - raw'!$A$4:$F$619,MATCH($B305, 'Uganda workforce data - raw'!$B$4:$B$619,0), MATCH("Filled Male",'Uganda workforce data - raw'!$A$4:$F$4,0))*INDEX('Mapping cadres'!$B$1:$Z$616,MATCH($B305, 'Mapping cadres'!$B$1:$B$616,0), MATCH(H$32,'Mapping cadres'!$B$1:$Z$1,0))</f>
        <v>0</v>
      </c>
      <c r="I305" s="226">
        <f>INDEX('Uganda workforce data - raw'!$A$4:$F$619,MATCH($B305, 'Uganda workforce data - raw'!$B$4:$B$619,0), MATCH("Filled Male",'Uganda workforce data - raw'!$A$4:$F$4,0))*INDEX('Mapping cadres'!$B$1:$Z$616,MATCH($B305, 'Mapping cadres'!$B$1:$B$616,0), MATCH(I$32,'Mapping cadres'!$B$1:$Z$1,0))</f>
        <v>0</v>
      </c>
      <c r="J305" s="226">
        <f>INDEX('Uganda workforce data - raw'!$A$4:$F$619,MATCH($B305, 'Uganda workforce data - raw'!$B$4:$B$619,0), MATCH("Filled Male",'Uganda workforce data - raw'!$A$4:$F$4,0))*INDEX('Mapping cadres'!$B$1:$Z$616,MATCH($B305, 'Mapping cadres'!$B$1:$B$616,0), MATCH(J$32,'Mapping cadres'!$B$1:$Z$1,0))</f>
        <v>0</v>
      </c>
      <c r="K305" s="226">
        <f>INDEX('Uganda workforce data - raw'!$A$4:$F$619,MATCH($B305, 'Uganda workforce data - raw'!$B$4:$B$619,0), MATCH("Filled Male",'Uganda workforce data - raw'!$A$4:$F$4,0))*INDEX('Mapping cadres'!$B$1:$Z$616,MATCH($B305, 'Mapping cadres'!$B$1:$B$616,0), MATCH(K$32,'Mapping cadres'!$B$1:$Z$1,0))</f>
        <v>0</v>
      </c>
      <c r="L305" s="226">
        <f>INDEX('Uganda workforce data - raw'!$A$4:$F$619,MATCH($B305, 'Uganda workforce data - raw'!$B$4:$B$619,0), MATCH("Filled Male",'Uganda workforce data - raw'!$A$4:$F$4,0))*INDEX('Mapping cadres'!$B$1:$Z$616,MATCH($B305, 'Mapping cadres'!$B$1:$B$616,0), MATCH(L$32,'Mapping cadres'!$B$1:$Z$1,0))</f>
        <v>0</v>
      </c>
      <c r="M305" s="226">
        <f>INDEX('Uganda workforce data - raw'!$A$4:$F$619,MATCH($B305, 'Uganda workforce data - raw'!$B$4:$B$619,0), MATCH("Filled Male",'Uganda workforce data - raw'!$A$4:$F$4,0))*INDEX('Mapping cadres'!$B$1:$Z$616,MATCH($B305, 'Mapping cadres'!$B$1:$B$616,0), MATCH(M$32,'Mapping cadres'!$B$1:$Z$1,0))</f>
        <v>0</v>
      </c>
      <c r="N305" s="226">
        <f>INDEX('Uganda workforce data - raw'!$A$4:$F$619,MATCH($B305, 'Uganda workforce data - raw'!$B$4:$B$619,0), MATCH("Filled Male",'Uganda workforce data - raw'!$A$4:$F$4,0))*INDEX('Mapping cadres'!$B$1:$Z$616,MATCH($B305, 'Mapping cadres'!$B$1:$B$616,0), MATCH(N$32,'Mapping cadres'!$B$1:$Z$1,0))</f>
        <v>0</v>
      </c>
      <c r="O305" s="226">
        <f>INDEX('Uganda workforce data - raw'!$A$4:$F$619,MATCH($B305, 'Uganda workforce data - raw'!$B$4:$B$619,0), MATCH("Filled Male",'Uganda workforce data - raw'!$A$4:$F$4,0))*INDEX('Mapping cadres'!$B$1:$Z$616,MATCH($B305, 'Mapping cadres'!$B$1:$B$616,0), MATCH(O$32,'Mapping cadres'!$B$1:$Z$1,0))</f>
        <v>0</v>
      </c>
      <c r="P305" s="226">
        <f>INDEX('Uganda workforce data - raw'!$A$4:$F$619,MATCH($B305, 'Uganda workforce data - raw'!$B$4:$B$619,0), MATCH("Filled Male",'Uganda workforce data - raw'!$A$4:$F$4,0))*INDEX('Mapping cadres'!$B$1:$Z$616,MATCH($B305, 'Mapping cadres'!$B$1:$B$616,0), MATCH(P$32,'Mapping cadres'!$B$1:$Z$1,0))</f>
        <v>0</v>
      </c>
      <c r="Q305" s="226">
        <f>INDEX('Uganda workforce data - raw'!$A$4:$F$619,MATCH($B305, 'Uganda workforce data - raw'!$B$4:$B$619,0), MATCH("Filled Male",'Uganda workforce data - raw'!$A$4:$F$4,0))*INDEX('Mapping cadres'!$B$1:$Z$616,MATCH($B305, 'Mapping cadres'!$B$1:$B$616,0), MATCH(Q$32,'Mapping cadres'!$B$1:$Z$1,0))</f>
        <v>0</v>
      </c>
      <c r="R305" s="226">
        <f>INDEX('Uganda workforce data - raw'!$A$4:$F$619,MATCH($B305, 'Uganda workforce data - raw'!$B$4:$B$619,0), MATCH("Filled Male",'Uganda workforce data - raw'!$A$4:$F$4,0))*INDEX('Mapping cadres'!$B$1:$Z$616,MATCH($B305, 'Mapping cadres'!$B$1:$B$616,0), MATCH(R$32,'Mapping cadres'!$B$1:$Z$1,0))</f>
        <v>0</v>
      </c>
      <c r="S305" s="226">
        <f>INDEX('Uganda workforce data - raw'!$A$4:$F$619,MATCH($B305, 'Uganda workforce data - raw'!$B$4:$B$619,0), MATCH("Filled Male",'Uganda workforce data - raw'!$A$4:$F$4,0))*INDEX('Mapping cadres'!$B$1:$Z$616,MATCH($B305, 'Mapping cadres'!$B$1:$B$616,0), MATCH(S$32,'Mapping cadres'!$B$1:$Z$1,0))</f>
        <v>0</v>
      </c>
      <c r="T305" s="226">
        <f>INDEX('Uganda workforce data - raw'!$A$4:$F$619,MATCH($B305, 'Uganda workforce data - raw'!$B$4:$B$619,0), MATCH("Filled Male",'Uganda workforce data - raw'!$A$4:$F$4,0))*INDEX('Mapping cadres'!$B$1:$Z$616,MATCH($B305, 'Mapping cadres'!$B$1:$B$616,0), MATCH(T$32,'Mapping cadres'!$B$1:$Z$1,0))</f>
        <v>0</v>
      </c>
      <c r="U305" s="226">
        <f>INDEX('Uganda workforce data - raw'!$A$4:$F$619,MATCH($B305, 'Uganda workforce data - raw'!$B$4:$B$619,0), MATCH("Filled Male",'Uganda workforce data - raw'!$A$4:$F$4,0))*INDEX('Mapping cadres'!$B$1:$Z$616,MATCH($B305, 'Mapping cadres'!$B$1:$B$616,0), MATCH(U$32,'Mapping cadres'!$B$1:$Z$1,0))</f>
        <v>0</v>
      </c>
      <c r="V305" s="226">
        <f>INDEX('Uganda workforce data - raw'!$A$4:$F$619,MATCH($B305, 'Uganda workforce data - raw'!$B$4:$B$619,0), MATCH("Filled Male",'Uganda workforce data - raw'!$A$4:$F$4,0))*INDEX('Mapping cadres'!$B$1:$Z$616,MATCH($B305, 'Mapping cadres'!$B$1:$B$616,0), MATCH(V$32,'Mapping cadres'!$B$1:$Z$1,0))</f>
        <v>0</v>
      </c>
      <c r="W305" s="226">
        <f>INDEX('Uganda workforce data - raw'!$A$4:$F$619,MATCH($B305, 'Uganda workforce data - raw'!$B$4:$B$619,0), MATCH("Filled Male",'Uganda workforce data - raw'!$A$4:$F$4,0))*INDEX('Mapping cadres'!$B$1:$Z$616,MATCH($B305, 'Mapping cadres'!$B$1:$B$616,0), MATCH(W$32,'Mapping cadres'!$B$1:$Z$1,0))</f>
        <v>0</v>
      </c>
      <c r="X305" s="226">
        <f>INDEX('Uganda workforce data - raw'!$A$4:$F$619,MATCH($B305, 'Uganda workforce data - raw'!$B$4:$B$619,0), MATCH("Filled Male",'Uganda workforce data - raw'!$A$4:$F$4,0))*INDEX('Mapping cadres'!$B$1:$Z$616,MATCH($B305, 'Mapping cadres'!$B$1:$B$616,0), MATCH(X$32,'Mapping cadres'!$B$1:$Z$1,0))</f>
        <v>0</v>
      </c>
      <c r="Y305" s="226">
        <f>INDEX('Uganda workforce data - raw'!$A$4:$F$619,MATCH($B305, 'Uganda workforce data - raw'!$B$4:$B$619,0), MATCH("Filled Male",'Uganda workforce data - raw'!$A$4:$F$4,0))*INDEX('Mapping cadres'!$B$1:$Z$616,MATCH($B305, 'Mapping cadres'!$B$1:$B$616,0), MATCH(Y$32,'Mapping cadres'!$B$1:$Z$1,0))</f>
        <v>0</v>
      </c>
      <c r="Z305" s="226">
        <f>INDEX('Uganda workforce data - raw'!$A$4:$F$619,MATCH($B305, 'Uganda workforce data - raw'!$B$4:$B$619,0), MATCH("Filled Male",'Uganda workforce data - raw'!$A$4:$F$4,0))*INDEX('Mapping cadres'!$B$1:$Z$616,MATCH($B305, 'Mapping cadres'!$B$1:$B$616,0), MATCH(Z$32,'Mapping cadres'!$B$1:$Z$1,0))</f>
        <v>0</v>
      </c>
      <c r="AA305" s="226">
        <f>INDEX('Uganda workforce data - raw'!$A$4:$F$619,MATCH($B305, 'Uganda workforce data - raw'!$B$4:$B$619,0), MATCH("Filled Female",'Uganda workforce data - raw'!$A$4:$F$4,0))*INDEX('Mapping cadres'!$B$1:$Z$616,MATCH($B305, 'Mapping cadres'!$B$1:$B$616,0), MATCH(AA$32,'Mapping cadres'!$B$1:$Z$1,0))</f>
        <v>0</v>
      </c>
      <c r="AB305" s="226">
        <f>INDEX('Uganda workforce data - raw'!$A$4:$F$619,MATCH($B305, 'Uganda workforce data - raw'!$B$4:$B$619,0), MATCH("Filled Female",'Uganda workforce data - raw'!$A$4:$F$4,0))*INDEX('Mapping cadres'!$B$1:$Z$616,MATCH($B305, 'Mapping cadres'!$B$1:$B$616,0), MATCH(AB$32,'Mapping cadres'!$B$1:$Z$1,0))</f>
        <v>0</v>
      </c>
      <c r="AC305" s="226">
        <f>INDEX('Uganda workforce data - raw'!$A$4:$F$619,MATCH($B305, 'Uganda workforce data - raw'!$B$4:$B$619,0), MATCH("Filled Female",'Uganda workforce data - raw'!$A$4:$F$4,0))*INDEX('Mapping cadres'!$B$1:$Z$616,MATCH($B305, 'Mapping cadres'!$B$1:$B$616,0), MATCH(AC$32,'Mapping cadres'!$B$1:$Z$1,0))</f>
        <v>0</v>
      </c>
      <c r="AD305" s="226">
        <f>INDEX('Uganda workforce data - raw'!$A$4:$F$619,MATCH($B305, 'Uganda workforce data - raw'!$B$4:$B$619,0), MATCH("Filled Female",'Uganda workforce data - raw'!$A$4:$F$4,0))*INDEX('Mapping cadres'!$B$1:$Z$616,MATCH($B305, 'Mapping cadres'!$B$1:$B$616,0), MATCH(AD$32,'Mapping cadres'!$B$1:$Z$1,0))</f>
        <v>19</v>
      </c>
      <c r="AE305" s="226">
        <f>INDEX('Uganda workforce data - raw'!$A$4:$F$619,MATCH($B305, 'Uganda workforce data - raw'!$B$4:$B$619,0), MATCH("Filled Female",'Uganda workforce data - raw'!$A$4:$F$4,0))*INDEX('Mapping cadres'!$B$1:$Z$616,MATCH($B305, 'Mapping cadres'!$B$1:$B$616,0), MATCH(AE$32,'Mapping cadres'!$B$1:$Z$1,0))</f>
        <v>0</v>
      </c>
      <c r="AF305" s="226">
        <f>INDEX('Uganda workforce data - raw'!$A$4:$F$619,MATCH($B305, 'Uganda workforce data - raw'!$B$4:$B$619,0), MATCH("Filled Female",'Uganda workforce data - raw'!$A$4:$F$4,0))*INDEX('Mapping cadres'!$B$1:$Z$616,MATCH($B305, 'Mapping cadres'!$B$1:$B$616,0), MATCH(AF$32,'Mapping cadres'!$B$1:$Z$1,0))</f>
        <v>0</v>
      </c>
      <c r="AG305" s="226">
        <f>INDEX('Uganda workforce data - raw'!$A$4:$F$619,MATCH($B305, 'Uganda workforce data - raw'!$B$4:$B$619,0), MATCH("Filled Female",'Uganda workforce data - raw'!$A$4:$F$4,0))*INDEX('Mapping cadres'!$B$1:$Z$616,MATCH($B305, 'Mapping cadres'!$B$1:$B$616,0), MATCH(AG$32,'Mapping cadres'!$B$1:$Z$1,0))</f>
        <v>0</v>
      </c>
      <c r="AH305" s="226">
        <f>INDEX('Uganda workforce data - raw'!$A$4:$F$619,MATCH($B305, 'Uganda workforce data - raw'!$B$4:$B$619,0), MATCH("Filled Female",'Uganda workforce data - raw'!$A$4:$F$4,0))*INDEX('Mapping cadres'!$B$1:$Z$616,MATCH($B305, 'Mapping cadres'!$B$1:$B$616,0), MATCH(AH$32,'Mapping cadres'!$B$1:$Z$1,0))</f>
        <v>0</v>
      </c>
      <c r="AI305" s="226">
        <f>INDEX('Uganda workforce data - raw'!$A$4:$F$619,MATCH($B305, 'Uganda workforce data - raw'!$B$4:$B$619,0), MATCH("Filled Female",'Uganda workforce data - raw'!$A$4:$F$4,0))*INDEX('Mapping cadres'!$B$1:$Z$616,MATCH($B305, 'Mapping cadres'!$B$1:$B$616,0), MATCH(AI$32,'Mapping cadres'!$B$1:$Z$1,0))</f>
        <v>0</v>
      </c>
      <c r="AJ305" s="226">
        <f>INDEX('Uganda workforce data - raw'!$A$4:$F$619,MATCH($B305, 'Uganda workforce data - raw'!$B$4:$B$619,0), MATCH("Filled Female",'Uganda workforce data - raw'!$A$4:$F$4,0))*INDEX('Mapping cadres'!$B$1:$Z$616,MATCH($B305, 'Mapping cadres'!$B$1:$B$616,0), MATCH(AJ$32,'Mapping cadres'!$B$1:$Z$1,0))</f>
        <v>0</v>
      </c>
      <c r="AK305" s="226">
        <f>INDEX('Uganda workforce data - raw'!$A$4:$F$619,MATCH($B305, 'Uganda workforce data - raw'!$B$4:$B$619,0), MATCH("Filled Female",'Uganda workforce data - raw'!$A$4:$F$4,0))*INDEX('Mapping cadres'!$B$1:$Z$616,MATCH($B305, 'Mapping cadres'!$B$1:$B$616,0), MATCH(AK$32,'Mapping cadres'!$B$1:$Z$1,0))</f>
        <v>0</v>
      </c>
      <c r="AL305" s="226">
        <f>INDEX('Uganda workforce data - raw'!$A$4:$F$619,MATCH($B305, 'Uganda workforce data - raw'!$B$4:$B$619,0), MATCH("Filled Female",'Uganda workforce data - raw'!$A$4:$F$4,0))*INDEX('Mapping cadres'!$B$1:$Z$616,MATCH($B305, 'Mapping cadres'!$B$1:$B$616,0), MATCH(AL$32,'Mapping cadres'!$B$1:$Z$1,0))</f>
        <v>0</v>
      </c>
      <c r="AM305" s="226">
        <f>INDEX('Uganda workforce data - raw'!$A$4:$F$619,MATCH($B305, 'Uganda workforce data - raw'!$B$4:$B$619,0), MATCH("Filled Female",'Uganda workforce data - raw'!$A$4:$F$4,0))*INDEX('Mapping cadres'!$B$1:$Z$616,MATCH($B305, 'Mapping cadres'!$B$1:$B$616,0), MATCH(AM$32,'Mapping cadres'!$B$1:$Z$1,0))</f>
        <v>0</v>
      </c>
      <c r="AN305" s="226">
        <f>INDEX('Uganda workforce data - raw'!$A$4:$F$619,MATCH($B305, 'Uganda workforce data - raw'!$B$4:$B$619,0), MATCH("Filled Female",'Uganda workforce data - raw'!$A$4:$F$4,0))*INDEX('Mapping cadres'!$B$1:$Z$616,MATCH($B305, 'Mapping cadres'!$B$1:$B$616,0), MATCH(AN$32,'Mapping cadres'!$B$1:$Z$1,0))</f>
        <v>0</v>
      </c>
      <c r="AO305" s="226">
        <f>INDEX('Uganda workforce data - raw'!$A$4:$F$619,MATCH($B305, 'Uganda workforce data - raw'!$B$4:$B$619,0), MATCH("Filled Female",'Uganda workforce data - raw'!$A$4:$F$4,0))*INDEX('Mapping cadres'!$B$1:$Z$616,MATCH($B305, 'Mapping cadres'!$B$1:$B$616,0), MATCH(AO$32,'Mapping cadres'!$B$1:$Z$1,0))</f>
        <v>0</v>
      </c>
      <c r="AP305" s="226">
        <f>INDEX('Uganda workforce data - raw'!$A$4:$F$619,MATCH($B305, 'Uganda workforce data - raw'!$B$4:$B$619,0), MATCH("Filled Female",'Uganda workforce data - raw'!$A$4:$F$4,0))*INDEX('Mapping cadres'!$B$1:$Z$616,MATCH($B305, 'Mapping cadres'!$B$1:$B$616,0), MATCH(AP$32,'Mapping cadres'!$B$1:$Z$1,0))</f>
        <v>0</v>
      </c>
      <c r="AQ305" s="226">
        <f>INDEX('Uganda workforce data - raw'!$A$4:$F$619,MATCH($B305, 'Uganda workforce data - raw'!$B$4:$B$619,0), MATCH("Filled Female",'Uganda workforce data - raw'!$A$4:$F$4,0))*INDEX('Mapping cadres'!$B$1:$Z$616,MATCH($B305, 'Mapping cadres'!$B$1:$B$616,0), MATCH(AQ$32,'Mapping cadres'!$B$1:$Z$1,0))</f>
        <v>0</v>
      </c>
      <c r="AR305" s="226">
        <f>INDEX('Uganda workforce data - raw'!$A$4:$F$619,MATCH($B305, 'Uganda workforce data - raw'!$B$4:$B$619,0), MATCH("Filled Female",'Uganda workforce data - raw'!$A$4:$F$4,0))*INDEX('Mapping cadres'!$B$1:$Z$616,MATCH($B305, 'Mapping cadres'!$B$1:$B$616,0), MATCH(AR$32,'Mapping cadres'!$B$1:$Z$1,0))</f>
        <v>0</v>
      </c>
      <c r="AS305" s="226">
        <f>INDEX('Uganda workforce data - raw'!$A$4:$F$619,MATCH($B305, 'Uganda workforce data - raw'!$B$4:$B$619,0), MATCH("Filled Female",'Uganda workforce data - raw'!$A$4:$F$4,0))*INDEX('Mapping cadres'!$B$1:$Z$616,MATCH($B305, 'Mapping cadres'!$B$1:$B$616,0), MATCH(AS$32,'Mapping cadres'!$B$1:$Z$1,0))</f>
        <v>0</v>
      </c>
      <c r="AT305" s="226">
        <f>INDEX('Uganda workforce data - raw'!$A$4:$F$619,MATCH($B305, 'Uganda workforce data - raw'!$B$4:$B$619,0), MATCH("Filled Female",'Uganda workforce data - raw'!$A$4:$F$4,0))*INDEX('Mapping cadres'!$B$1:$Z$616,MATCH($B305, 'Mapping cadres'!$B$1:$B$616,0), MATCH(AT$32,'Mapping cadres'!$B$1:$Z$1,0))</f>
        <v>0</v>
      </c>
      <c r="AU305" s="226">
        <f>INDEX('Uganda workforce data - raw'!$A$4:$F$619,MATCH($B305, 'Uganda workforce data - raw'!$B$4:$B$619,0), MATCH("Filled Female",'Uganda workforce data - raw'!$A$4:$F$4,0))*INDEX('Mapping cadres'!$B$1:$Z$616,MATCH($B305, 'Mapping cadres'!$B$1:$B$616,0), MATCH(AU$32,'Mapping cadres'!$B$1:$Z$1,0))</f>
        <v>0</v>
      </c>
      <c r="AV305" s="226">
        <f>INDEX('Uganda workforce data - raw'!$A$4:$F$619,MATCH($B305, 'Uganda workforce data - raw'!$B$4:$B$619,0), MATCH("Filled Female",'Uganda workforce data - raw'!$A$4:$F$4,0))*INDEX('Mapping cadres'!$B$1:$Z$616,MATCH($B305, 'Mapping cadres'!$B$1:$B$616,0), MATCH(AV$32,'Mapping cadres'!$B$1:$Z$1,0))</f>
        <v>0</v>
      </c>
      <c r="AW305" s="226">
        <f>INDEX('Uganda workforce data - raw'!$A$4:$F$619,MATCH($B305, 'Uganda workforce data - raw'!$B$4:$B$619,0), MATCH("Filled Female",'Uganda workforce data - raw'!$A$4:$F$4,0))*INDEX('Mapping cadres'!$B$1:$Z$616,MATCH($B305, 'Mapping cadres'!$B$1:$B$616,0), MATCH(AW$32,'Mapping cadres'!$B$1:$Z$1,0))</f>
        <v>0</v>
      </c>
      <c r="AX305" s="226">
        <f>INDEX('Uganda workforce data - raw'!$A$4:$F$619,MATCH($B305, 'Uganda workforce data - raw'!$B$4:$B$619,0), MATCH("Filled Female",'Uganda workforce data - raw'!$A$4:$F$4,0))*INDEX('Mapping cadres'!$B$1:$Z$616,MATCH($B305, 'Mapping cadres'!$B$1:$B$616,0), MATCH(AX$32,'Mapping cadres'!$B$1:$Z$1,0))</f>
        <v>0</v>
      </c>
      <c r="AY305" s="226">
        <f t="shared" si="101"/>
        <v>0</v>
      </c>
      <c r="AZ305" s="226">
        <f t="shared" si="102"/>
        <v>0</v>
      </c>
      <c r="BA305" s="226">
        <f t="shared" si="103"/>
        <v>0</v>
      </c>
      <c r="BB305" s="226">
        <f t="shared" si="104"/>
        <v>43</v>
      </c>
      <c r="BC305" s="226">
        <f t="shared" si="105"/>
        <v>0</v>
      </c>
      <c r="BD305" s="226">
        <f t="shared" si="106"/>
        <v>0</v>
      </c>
      <c r="BE305" s="226">
        <f t="shared" si="107"/>
        <v>0</v>
      </c>
      <c r="BF305" s="226">
        <f t="shared" si="108"/>
        <v>0</v>
      </c>
      <c r="BG305" s="226">
        <f t="shared" si="109"/>
        <v>0</v>
      </c>
      <c r="BH305" s="226">
        <f t="shared" si="110"/>
        <v>0</v>
      </c>
      <c r="BI305" s="226">
        <f t="shared" si="111"/>
        <v>0</v>
      </c>
      <c r="BJ305" s="226">
        <f t="shared" si="112"/>
        <v>0</v>
      </c>
      <c r="BK305" s="226">
        <f t="shared" si="113"/>
        <v>0</v>
      </c>
      <c r="BL305" s="226">
        <f t="shared" si="114"/>
        <v>0</v>
      </c>
      <c r="BM305" s="226">
        <f t="shared" si="115"/>
        <v>0</v>
      </c>
      <c r="BN305" s="226">
        <f t="shared" si="116"/>
        <v>0</v>
      </c>
      <c r="BO305" s="226">
        <f t="shared" si="117"/>
        <v>0</v>
      </c>
      <c r="BP305" s="226">
        <f t="shared" si="118"/>
        <v>0</v>
      </c>
      <c r="BQ305" s="226">
        <f t="shared" si="119"/>
        <v>0</v>
      </c>
      <c r="BR305" s="226">
        <f t="shared" si="120"/>
        <v>0</v>
      </c>
      <c r="BS305" s="226">
        <f t="shared" si="121"/>
        <v>0</v>
      </c>
      <c r="BT305" s="226">
        <f t="shared" si="122"/>
        <v>0</v>
      </c>
      <c r="BU305" s="226">
        <f t="shared" si="123"/>
        <v>0</v>
      </c>
      <c r="BV305" s="226">
        <f t="shared" si="124"/>
        <v>0</v>
      </c>
    </row>
    <row r="306" spans="1:74">
      <c r="A306" s="226">
        <v>274</v>
      </c>
      <c r="B306" s="226" t="s">
        <v>1576</v>
      </c>
      <c r="C306" s="226">
        <f>INDEX('Uganda workforce data - raw'!$A$4:$F$619,MATCH($B306, 'Uganda workforce data - raw'!$B$4:$B$619,0), MATCH("Filled Male",'Uganda workforce data - raw'!$A$4:$F$4,0))*INDEX('Mapping cadres'!$B$1:$Z$616,MATCH($B306, 'Mapping cadres'!$B$1:$B$616,0), MATCH(C$32,'Mapping cadres'!$B$1:$Z$1,0))</f>
        <v>1</v>
      </c>
      <c r="D306" s="226">
        <f>INDEX('Uganda workforce data - raw'!$A$4:$F$619,MATCH($B306, 'Uganda workforce data - raw'!$B$4:$B$619,0), MATCH("Filled Male",'Uganda workforce data - raw'!$A$4:$F$4,0))*INDEX('Mapping cadres'!$B$1:$Z$616,MATCH($B306, 'Mapping cadres'!$B$1:$B$616,0), MATCH(D$32,'Mapping cadres'!$B$1:$Z$1,0))</f>
        <v>0</v>
      </c>
      <c r="E306" s="226">
        <f>INDEX('Uganda workforce data - raw'!$A$4:$F$619,MATCH($B306, 'Uganda workforce data - raw'!$B$4:$B$619,0), MATCH("Filled Male",'Uganda workforce data - raw'!$A$4:$F$4,0))*INDEX('Mapping cadres'!$B$1:$Z$616,MATCH($B306, 'Mapping cadres'!$B$1:$B$616,0), MATCH(E$32,'Mapping cadres'!$B$1:$Z$1,0))</f>
        <v>0</v>
      </c>
      <c r="F306" s="226">
        <f>INDEX('Uganda workforce data - raw'!$A$4:$F$619,MATCH($B306, 'Uganda workforce data - raw'!$B$4:$B$619,0), MATCH("Filled Male",'Uganda workforce data - raw'!$A$4:$F$4,0))*INDEX('Mapping cadres'!$B$1:$Z$616,MATCH($B306, 'Mapping cadres'!$B$1:$B$616,0), MATCH(F$32,'Mapping cadres'!$B$1:$Z$1,0))</f>
        <v>0</v>
      </c>
      <c r="G306" s="226">
        <f>INDEX('Uganda workforce data - raw'!$A$4:$F$619,MATCH($B306, 'Uganda workforce data - raw'!$B$4:$B$619,0), MATCH("Filled Male",'Uganda workforce data - raw'!$A$4:$F$4,0))*INDEX('Mapping cadres'!$B$1:$Z$616,MATCH($B306, 'Mapping cadres'!$B$1:$B$616,0), MATCH(G$32,'Mapping cadres'!$B$1:$Z$1,0))</f>
        <v>0</v>
      </c>
      <c r="H306" s="226">
        <f>INDEX('Uganda workforce data - raw'!$A$4:$F$619,MATCH($B306, 'Uganda workforce data - raw'!$B$4:$B$619,0), MATCH("Filled Male",'Uganda workforce data - raw'!$A$4:$F$4,0))*INDEX('Mapping cadres'!$B$1:$Z$616,MATCH($B306, 'Mapping cadres'!$B$1:$B$616,0), MATCH(H$32,'Mapping cadres'!$B$1:$Z$1,0))</f>
        <v>0</v>
      </c>
      <c r="I306" s="226">
        <f>INDEX('Uganda workforce data - raw'!$A$4:$F$619,MATCH($B306, 'Uganda workforce data - raw'!$B$4:$B$619,0), MATCH("Filled Male",'Uganda workforce data - raw'!$A$4:$F$4,0))*INDEX('Mapping cadres'!$B$1:$Z$616,MATCH($B306, 'Mapping cadres'!$B$1:$B$616,0), MATCH(I$32,'Mapping cadres'!$B$1:$Z$1,0))</f>
        <v>0</v>
      </c>
      <c r="J306" s="226">
        <f>INDEX('Uganda workforce data - raw'!$A$4:$F$619,MATCH($B306, 'Uganda workforce data - raw'!$B$4:$B$619,0), MATCH("Filled Male",'Uganda workforce data - raw'!$A$4:$F$4,0))*INDEX('Mapping cadres'!$B$1:$Z$616,MATCH($B306, 'Mapping cadres'!$B$1:$B$616,0), MATCH(J$32,'Mapping cadres'!$B$1:$Z$1,0))</f>
        <v>0</v>
      </c>
      <c r="K306" s="226">
        <f>INDEX('Uganda workforce data - raw'!$A$4:$F$619,MATCH($B306, 'Uganda workforce data - raw'!$B$4:$B$619,0), MATCH("Filled Male",'Uganda workforce data - raw'!$A$4:$F$4,0))*INDEX('Mapping cadres'!$B$1:$Z$616,MATCH($B306, 'Mapping cadres'!$B$1:$B$616,0), MATCH(K$32,'Mapping cadres'!$B$1:$Z$1,0))</f>
        <v>0</v>
      </c>
      <c r="L306" s="226">
        <f>INDEX('Uganda workforce data - raw'!$A$4:$F$619,MATCH($B306, 'Uganda workforce data - raw'!$B$4:$B$619,0), MATCH("Filled Male",'Uganda workforce data - raw'!$A$4:$F$4,0))*INDEX('Mapping cadres'!$B$1:$Z$616,MATCH($B306, 'Mapping cadres'!$B$1:$B$616,0), MATCH(L$32,'Mapping cadres'!$B$1:$Z$1,0))</f>
        <v>0</v>
      </c>
      <c r="M306" s="226">
        <f>INDEX('Uganda workforce data - raw'!$A$4:$F$619,MATCH($B306, 'Uganda workforce data - raw'!$B$4:$B$619,0), MATCH("Filled Male",'Uganda workforce data - raw'!$A$4:$F$4,0))*INDEX('Mapping cadres'!$B$1:$Z$616,MATCH($B306, 'Mapping cadres'!$B$1:$B$616,0), MATCH(M$32,'Mapping cadres'!$B$1:$Z$1,0))</f>
        <v>0</v>
      </c>
      <c r="N306" s="226">
        <f>INDEX('Uganda workforce data - raw'!$A$4:$F$619,MATCH($B306, 'Uganda workforce data - raw'!$B$4:$B$619,0), MATCH("Filled Male",'Uganda workforce data - raw'!$A$4:$F$4,0))*INDEX('Mapping cadres'!$B$1:$Z$616,MATCH($B306, 'Mapping cadres'!$B$1:$B$616,0), MATCH(N$32,'Mapping cadres'!$B$1:$Z$1,0))</f>
        <v>0</v>
      </c>
      <c r="O306" s="226">
        <f>INDEX('Uganda workforce data - raw'!$A$4:$F$619,MATCH($B306, 'Uganda workforce data - raw'!$B$4:$B$619,0), MATCH("Filled Male",'Uganda workforce data - raw'!$A$4:$F$4,0))*INDEX('Mapping cadres'!$B$1:$Z$616,MATCH($B306, 'Mapping cadres'!$B$1:$B$616,0), MATCH(O$32,'Mapping cadres'!$B$1:$Z$1,0))</f>
        <v>0</v>
      </c>
      <c r="P306" s="226">
        <f>INDEX('Uganda workforce data - raw'!$A$4:$F$619,MATCH($B306, 'Uganda workforce data - raw'!$B$4:$B$619,0), MATCH("Filled Male",'Uganda workforce data - raw'!$A$4:$F$4,0))*INDEX('Mapping cadres'!$B$1:$Z$616,MATCH($B306, 'Mapping cadres'!$B$1:$B$616,0), MATCH(P$32,'Mapping cadres'!$B$1:$Z$1,0))</f>
        <v>0</v>
      </c>
      <c r="Q306" s="226">
        <f>INDEX('Uganda workforce data - raw'!$A$4:$F$619,MATCH($B306, 'Uganda workforce data - raw'!$B$4:$B$619,0), MATCH("Filled Male",'Uganda workforce data - raw'!$A$4:$F$4,0))*INDEX('Mapping cadres'!$B$1:$Z$616,MATCH($B306, 'Mapping cadres'!$B$1:$B$616,0), MATCH(Q$32,'Mapping cadres'!$B$1:$Z$1,0))</f>
        <v>0</v>
      </c>
      <c r="R306" s="226">
        <f>INDEX('Uganda workforce data - raw'!$A$4:$F$619,MATCH($B306, 'Uganda workforce data - raw'!$B$4:$B$619,0), MATCH("Filled Male",'Uganda workforce data - raw'!$A$4:$F$4,0))*INDEX('Mapping cadres'!$B$1:$Z$616,MATCH($B306, 'Mapping cadres'!$B$1:$B$616,0), MATCH(R$32,'Mapping cadres'!$B$1:$Z$1,0))</f>
        <v>0</v>
      </c>
      <c r="S306" s="226">
        <f>INDEX('Uganda workforce data - raw'!$A$4:$F$619,MATCH($B306, 'Uganda workforce data - raw'!$B$4:$B$619,0), MATCH("Filled Male",'Uganda workforce data - raw'!$A$4:$F$4,0))*INDEX('Mapping cadres'!$B$1:$Z$616,MATCH($B306, 'Mapping cadres'!$B$1:$B$616,0), MATCH(S$32,'Mapping cadres'!$B$1:$Z$1,0))</f>
        <v>0</v>
      </c>
      <c r="T306" s="226">
        <f>INDEX('Uganda workforce data - raw'!$A$4:$F$619,MATCH($B306, 'Uganda workforce data - raw'!$B$4:$B$619,0), MATCH("Filled Male",'Uganda workforce data - raw'!$A$4:$F$4,0))*INDEX('Mapping cadres'!$B$1:$Z$616,MATCH($B306, 'Mapping cadres'!$B$1:$B$616,0), MATCH(T$32,'Mapping cadres'!$B$1:$Z$1,0))</f>
        <v>0</v>
      </c>
      <c r="U306" s="226">
        <f>INDEX('Uganda workforce data - raw'!$A$4:$F$619,MATCH($B306, 'Uganda workforce data - raw'!$B$4:$B$619,0), MATCH("Filled Male",'Uganda workforce data - raw'!$A$4:$F$4,0))*INDEX('Mapping cadres'!$B$1:$Z$616,MATCH($B306, 'Mapping cadres'!$B$1:$B$616,0), MATCH(U$32,'Mapping cadres'!$B$1:$Z$1,0))</f>
        <v>0</v>
      </c>
      <c r="V306" s="226">
        <f>INDEX('Uganda workforce data - raw'!$A$4:$F$619,MATCH($B306, 'Uganda workforce data - raw'!$B$4:$B$619,0), MATCH("Filled Male",'Uganda workforce data - raw'!$A$4:$F$4,0))*INDEX('Mapping cadres'!$B$1:$Z$616,MATCH($B306, 'Mapping cadres'!$B$1:$B$616,0), MATCH(V$32,'Mapping cadres'!$B$1:$Z$1,0))</f>
        <v>0</v>
      </c>
      <c r="W306" s="226">
        <f>INDEX('Uganda workforce data - raw'!$A$4:$F$619,MATCH($B306, 'Uganda workforce data - raw'!$B$4:$B$619,0), MATCH("Filled Male",'Uganda workforce data - raw'!$A$4:$F$4,0))*INDEX('Mapping cadres'!$B$1:$Z$616,MATCH($B306, 'Mapping cadres'!$B$1:$B$616,0), MATCH(W$32,'Mapping cadres'!$B$1:$Z$1,0))</f>
        <v>0</v>
      </c>
      <c r="X306" s="226">
        <f>INDEX('Uganda workforce data - raw'!$A$4:$F$619,MATCH($B306, 'Uganda workforce data - raw'!$B$4:$B$619,0), MATCH("Filled Male",'Uganda workforce data - raw'!$A$4:$F$4,0))*INDEX('Mapping cadres'!$B$1:$Z$616,MATCH($B306, 'Mapping cadres'!$B$1:$B$616,0), MATCH(X$32,'Mapping cadres'!$B$1:$Z$1,0))</f>
        <v>0</v>
      </c>
      <c r="Y306" s="226">
        <f>INDEX('Uganda workforce data - raw'!$A$4:$F$619,MATCH($B306, 'Uganda workforce data - raw'!$B$4:$B$619,0), MATCH("Filled Male",'Uganda workforce data - raw'!$A$4:$F$4,0))*INDEX('Mapping cadres'!$B$1:$Z$616,MATCH($B306, 'Mapping cadres'!$B$1:$B$616,0), MATCH(Y$32,'Mapping cadres'!$B$1:$Z$1,0))</f>
        <v>0</v>
      </c>
      <c r="Z306" s="226">
        <f>INDEX('Uganda workforce data - raw'!$A$4:$F$619,MATCH($B306, 'Uganda workforce data - raw'!$B$4:$B$619,0), MATCH("Filled Male",'Uganda workforce data - raw'!$A$4:$F$4,0))*INDEX('Mapping cadres'!$B$1:$Z$616,MATCH($B306, 'Mapping cadres'!$B$1:$B$616,0), MATCH(Z$32,'Mapping cadres'!$B$1:$Z$1,0))</f>
        <v>0</v>
      </c>
      <c r="AA306" s="226">
        <f>INDEX('Uganda workforce data - raw'!$A$4:$F$619,MATCH($B306, 'Uganda workforce data - raw'!$B$4:$B$619,0), MATCH("Filled Female",'Uganda workforce data - raw'!$A$4:$F$4,0))*INDEX('Mapping cadres'!$B$1:$Z$616,MATCH($B306, 'Mapping cadres'!$B$1:$B$616,0), MATCH(AA$32,'Mapping cadres'!$B$1:$Z$1,0))</f>
        <v>0</v>
      </c>
      <c r="AB306" s="226">
        <f>INDEX('Uganda workforce data - raw'!$A$4:$F$619,MATCH($B306, 'Uganda workforce data - raw'!$B$4:$B$619,0), MATCH("Filled Female",'Uganda workforce data - raw'!$A$4:$F$4,0))*INDEX('Mapping cadres'!$B$1:$Z$616,MATCH($B306, 'Mapping cadres'!$B$1:$B$616,0), MATCH(AB$32,'Mapping cadres'!$B$1:$Z$1,0))</f>
        <v>0</v>
      </c>
      <c r="AC306" s="226">
        <f>INDEX('Uganda workforce data - raw'!$A$4:$F$619,MATCH($B306, 'Uganda workforce data - raw'!$B$4:$B$619,0), MATCH("Filled Female",'Uganda workforce data - raw'!$A$4:$F$4,0))*INDEX('Mapping cadres'!$B$1:$Z$616,MATCH($B306, 'Mapping cadres'!$B$1:$B$616,0), MATCH(AC$32,'Mapping cadres'!$B$1:$Z$1,0))</f>
        <v>0</v>
      </c>
      <c r="AD306" s="226">
        <f>INDEX('Uganda workforce data - raw'!$A$4:$F$619,MATCH($B306, 'Uganda workforce data - raw'!$B$4:$B$619,0), MATCH("Filled Female",'Uganda workforce data - raw'!$A$4:$F$4,0))*INDEX('Mapping cadres'!$B$1:$Z$616,MATCH($B306, 'Mapping cadres'!$B$1:$B$616,0), MATCH(AD$32,'Mapping cadres'!$B$1:$Z$1,0))</f>
        <v>0</v>
      </c>
      <c r="AE306" s="226">
        <f>INDEX('Uganda workforce data - raw'!$A$4:$F$619,MATCH($B306, 'Uganda workforce data - raw'!$B$4:$B$619,0), MATCH("Filled Female",'Uganda workforce data - raw'!$A$4:$F$4,0))*INDEX('Mapping cadres'!$B$1:$Z$616,MATCH($B306, 'Mapping cadres'!$B$1:$B$616,0), MATCH(AE$32,'Mapping cadres'!$B$1:$Z$1,0))</f>
        <v>0</v>
      </c>
      <c r="AF306" s="226">
        <f>INDEX('Uganda workforce data - raw'!$A$4:$F$619,MATCH($B306, 'Uganda workforce data - raw'!$B$4:$B$619,0), MATCH("Filled Female",'Uganda workforce data - raw'!$A$4:$F$4,0))*INDEX('Mapping cadres'!$B$1:$Z$616,MATCH($B306, 'Mapping cadres'!$B$1:$B$616,0), MATCH(AF$32,'Mapping cadres'!$B$1:$Z$1,0))</f>
        <v>0</v>
      </c>
      <c r="AG306" s="226">
        <f>INDEX('Uganda workforce data - raw'!$A$4:$F$619,MATCH($B306, 'Uganda workforce data - raw'!$B$4:$B$619,0), MATCH("Filled Female",'Uganda workforce data - raw'!$A$4:$F$4,0))*INDEX('Mapping cadres'!$B$1:$Z$616,MATCH($B306, 'Mapping cadres'!$B$1:$B$616,0), MATCH(AG$32,'Mapping cadres'!$B$1:$Z$1,0))</f>
        <v>0</v>
      </c>
      <c r="AH306" s="226">
        <f>INDEX('Uganda workforce data - raw'!$A$4:$F$619,MATCH($B306, 'Uganda workforce data - raw'!$B$4:$B$619,0), MATCH("Filled Female",'Uganda workforce data - raw'!$A$4:$F$4,0))*INDEX('Mapping cadres'!$B$1:$Z$616,MATCH($B306, 'Mapping cadres'!$B$1:$B$616,0), MATCH(AH$32,'Mapping cadres'!$B$1:$Z$1,0))</f>
        <v>0</v>
      </c>
      <c r="AI306" s="226">
        <f>INDEX('Uganda workforce data - raw'!$A$4:$F$619,MATCH($B306, 'Uganda workforce data - raw'!$B$4:$B$619,0), MATCH("Filled Female",'Uganda workforce data - raw'!$A$4:$F$4,0))*INDEX('Mapping cadres'!$B$1:$Z$616,MATCH($B306, 'Mapping cadres'!$B$1:$B$616,0), MATCH(AI$32,'Mapping cadres'!$B$1:$Z$1,0))</f>
        <v>0</v>
      </c>
      <c r="AJ306" s="226">
        <f>INDEX('Uganda workforce data - raw'!$A$4:$F$619,MATCH($B306, 'Uganda workforce data - raw'!$B$4:$B$619,0), MATCH("Filled Female",'Uganda workforce data - raw'!$A$4:$F$4,0))*INDEX('Mapping cadres'!$B$1:$Z$616,MATCH($B306, 'Mapping cadres'!$B$1:$B$616,0), MATCH(AJ$32,'Mapping cadres'!$B$1:$Z$1,0))</f>
        <v>0</v>
      </c>
      <c r="AK306" s="226">
        <f>INDEX('Uganda workforce data - raw'!$A$4:$F$619,MATCH($B306, 'Uganda workforce data - raw'!$B$4:$B$619,0), MATCH("Filled Female",'Uganda workforce data - raw'!$A$4:$F$4,0))*INDEX('Mapping cadres'!$B$1:$Z$616,MATCH($B306, 'Mapping cadres'!$B$1:$B$616,0), MATCH(AK$32,'Mapping cadres'!$B$1:$Z$1,0))</f>
        <v>0</v>
      </c>
      <c r="AL306" s="226">
        <f>INDEX('Uganda workforce data - raw'!$A$4:$F$619,MATCH($B306, 'Uganda workforce data - raw'!$B$4:$B$619,0), MATCH("Filled Female",'Uganda workforce data - raw'!$A$4:$F$4,0))*INDEX('Mapping cadres'!$B$1:$Z$616,MATCH($B306, 'Mapping cadres'!$B$1:$B$616,0), MATCH(AL$32,'Mapping cadres'!$B$1:$Z$1,0))</f>
        <v>0</v>
      </c>
      <c r="AM306" s="226">
        <f>INDEX('Uganda workforce data - raw'!$A$4:$F$619,MATCH($B306, 'Uganda workforce data - raw'!$B$4:$B$619,0), MATCH("Filled Female",'Uganda workforce data - raw'!$A$4:$F$4,0))*INDEX('Mapping cadres'!$B$1:$Z$616,MATCH($B306, 'Mapping cadres'!$B$1:$B$616,0), MATCH(AM$32,'Mapping cadres'!$B$1:$Z$1,0))</f>
        <v>0</v>
      </c>
      <c r="AN306" s="226">
        <f>INDEX('Uganda workforce data - raw'!$A$4:$F$619,MATCH($B306, 'Uganda workforce data - raw'!$B$4:$B$619,0), MATCH("Filled Female",'Uganda workforce data - raw'!$A$4:$F$4,0))*INDEX('Mapping cadres'!$B$1:$Z$616,MATCH($B306, 'Mapping cadres'!$B$1:$B$616,0), MATCH(AN$32,'Mapping cadres'!$B$1:$Z$1,0))</f>
        <v>0</v>
      </c>
      <c r="AO306" s="226">
        <f>INDEX('Uganda workforce data - raw'!$A$4:$F$619,MATCH($B306, 'Uganda workforce data - raw'!$B$4:$B$619,0), MATCH("Filled Female",'Uganda workforce data - raw'!$A$4:$F$4,0))*INDEX('Mapping cadres'!$B$1:$Z$616,MATCH($B306, 'Mapping cadres'!$B$1:$B$616,0), MATCH(AO$32,'Mapping cadres'!$B$1:$Z$1,0))</f>
        <v>0</v>
      </c>
      <c r="AP306" s="226">
        <f>INDEX('Uganda workforce data - raw'!$A$4:$F$619,MATCH($B306, 'Uganda workforce data - raw'!$B$4:$B$619,0), MATCH("Filled Female",'Uganda workforce data - raw'!$A$4:$F$4,0))*INDEX('Mapping cadres'!$B$1:$Z$616,MATCH($B306, 'Mapping cadres'!$B$1:$B$616,0), MATCH(AP$32,'Mapping cadres'!$B$1:$Z$1,0))</f>
        <v>0</v>
      </c>
      <c r="AQ306" s="226">
        <f>INDEX('Uganda workforce data - raw'!$A$4:$F$619,MATCH($B306, 'Uganda workforce data - raw'!$B$4:$B$619,0), MATCH("Filled Female",'Uganda workforce data - raw'!$A$4:$F$4,0))*INDEX('Mapping cadres'!$B$1:$Z$616,MATCH($B306, 'Mapping cadres'!$B$1:$B$616,0), MATCH(AQ$32,'Mapping cadres'!$B$1:$Z$1,0))</f>
        <v>0</v>
      </c>
      <c r="AR306" s="226">
        <f>INDEX('Uganda workforce data - raw'!$A$4:$F$619,MATCH($B306, 'Uganda workforce data - raw'!$B$4:$B$619,0), MATCH("Filled Female",'Uganda workforce data - raw'!$A$4:$F$4,0))*INDEX('Mapping cadres'!$B$1:$Z$616,MATCH($B306, 'Mapping cadres'!$B$1:$B$616,0), MATCH(AR$32,'Mapping cadres'!$B$1:$Z$1,0))</f>
        <v>0</v>
      </c>
      <c r="AS306" s="226">
        <f>INDEX('Uganda workforce data - raw'!$A$4:$F$619,MATCH($B306, 'Uganda workforce data - raw'!$B$4:$B$619,0), MATCH("Filled Female",'Uganda workforce data - raw'!$A$4:$F$4,0))*INDEX('Mapping cadres'!$B$1:$Z$616,MATCH($B306, 'Mapping cadres'!$B$1:$B$616,0), MATCH(AS$32,'Mapping cadres'!$B$1:$Z$1,0))</f>
        <v>0</v>
      </c>
      <c r="AT306" s="226">
        <f>INDEX('Uganda workforce data - raw'!$A$4:$F$619,MATCH($B306, 'Uganda workforce data - raw'!$B$4:$B$619,0), MATCH("Filled Female",'Uganda workforce data - raw'!$A$4:$F$4,0))*INDEX('Mapping cadres'!$B$1:$Z$616,MATCH($B306, 'Mapping cadres'!$B$1:$B$616,0), MATCH(AT$32,'Mapping cadres'!$B$1:$Z$1,0))</f>
        <v>0</v>
      </c>
      <c r="AU306" s="226">
        <f>INDEX('Uganda workforce data - raw'!$A$4:$F$619,MATCH($B306, 'Uganda workforce data - raw'!$B$4:$B$619,0), MATCH("Filled Female",'Uganda workforce data - raw'!$A$4:$F$4,0))*INDEX('Mapping cadres'!$B$1:$Z$616,MATCH($B306, 'Mapping cadres'!$B$1:$B$616,0), MATCH(AU$32,'Mapping cadres'!$B$1:$Z$1,0))</f>
        <v>0</v>
      </c>
      <c r="AV306" s="226">
        <f>INDEX('Uganda workforce data - raw'!$A$4:$F$619,MATCH($B306, 'Uganda workforce data - raw'!$B$4:$B$619,0), MATCH("Filled Female",'Uganda workforce data - raw'!$A$4:$F$4,0))*INDEX('Mapping cadres'!$B$1:$Z$616,MATCH($B306, 'Mapping cadres'!$B$1:$B$616,0), MATCH(AV$32,'Mapping cadres'!$B$1:$Z$1,0))</f>
        <v>0</v>
      </c>
      <c r="AW306" s="226">
        <f>INDEX('Uganda workforce data - raw'!$A$4:$F$619,MATCH($B306, 'Uganda workforce data - raw'!$B$4:$B$619,0), MATCH("Filled Female",'Uganda workforce data - raw'!$A$4:$F$4,0))*INDEX('Mapping cadres'!$B$1:$Z$616,MATCH($B306, 'Mapping cadres'!$B$1:$B$616,0), MATCH(AW$32,'Mapping cadres'!$B$1:$Z$1,0))</f>
        <v>0</v>
      </c>
      <c r="AX306" s="226">
        <f>INDEX('Uganda workforce data - raw'!$A$4:$F$619,MATCH($B306, 'Uganda workforce data - raw'!$B$4:$B$619,0), MATCH("Filled Female",'Uganda workforce data - raw'!$A$4:$F$4,0))*INDEX('Mapping cadres'!$B$1:$Z$616,MATCH($B306, 'Mapping cadres'!$B$1:$B$616,0), MATCH(AX$32,'Mapping cadres'!$B$1:$Z$1,0))</f>
        <v>0</v>
      </c>
      <c r="AY306" s="226">
        <f t="shared" si="101"/>
        <v>1</v>
      </c>
      <c r="AZ306" s="226">
        <f t="shared" si="102"/>
        <v>0</v>
      </c>
      <c r="BA306" s="226">
        <f t="shared" si="103"/>
        <v>0</v>
      </c>
      <c r="BB306" s="226">
        <f t="shared" si="104"/>
        <v>0</v>
      </c>
      <c r="BC306" s="226">
        <f t="shared" si="105"/>
        <v>0</v>
      </c>
      <c r="BD306" s="226">
        <f t="shared" si="106"/>
        <v>0</v>
      </c>
      <c r="BE306" s="226">
        <f t="shared" si="107"/>
        <v>0</v>
      </c>
      <c r="BF306" s="226">
        <f t="shared" si="108"/>
        <v>0</v>
      </c>
      <c r="BG306" s="226">
        <f t="shared" si="109"/>
        <v>0</v>
      </c>
      <c r="BH306" s="226">
        <f t="shared" si="110"/>
        <v>0</v>
      </c>
      <c r="BI306" s="226">
        <f t="shared" si="111"/>
        <v>0</v>
      </c>
      <c r="BJ306" s="226">
        <f t="shared" si="112"/>
        <v>0</v>
      </c>
      <c r="BK306" s="226">
        <f t="shared" si="113"/>
        <v>0</v>
      </c>
      <c r="BL306" s="226">
        <f t="shared" si="114"/>
        <v>0</v>
      </c>
      <c r="BM306" s="226">
        <f t="shared" si="115"/>
        <v>0</v>
      </c>
      <c r="BN306" s="226">
        <f t="shared" si="116"/>
        <v>0</v>
      </c>
      <c r="BO306" s="226">
        <f t="shared" si="117"/>
        <v>0</v>
      </c>
      <c r="BP306" s="226">
        <f t="shared" si="118"/>
        <v>0</v>
      </c>
      <c r="BQ306" s="226">
        <f t="shared" si="119"/>
        <v>0</v>
      </c>
      <c r="BR306" s="226">
        <f t="shared" si="120"/>
        <v>0</v>
      </c>
      <c r="BS306" s="226">
        <f t="shared" si="121"/>
        <v>0</v>
      </c>
      <c r="BT306" s="226">
        <f t="shared" si="122"/>
        <v>0</v>
      </c>
      <c r="BU306" s="226">
        <f t="shared" si="123"/>
        <v>0</v>
      </c>
      <c r="BV306" s="226">
        <f t="shared" si="124"/>
        <v>0</v>
      </c>
    </row>
    <row r="307" spans="1:74">
      <c r="A307" s="226">
        <v>275</v>
      </c>
      <c r="B307" s="226" t="s">
        <v>1577</v>
      </c>
      <c r="C307" s="226">
        <f>INDEX('Uganda workforce data - raw'!$A$4:$F$619,MATCH($B307, 'Uganda workforce data - raw'!$B$4:$B$619,0), MATCH("Filled Male",'Uganda workforce data - raw'!$A$4:$F$4,0))*INDEX('Mapping cadres'!$B$1:$Z$616,MATCH($B307, 'Mapping cadres'!$B$1:$B$616,0), MATCH(C$32,'Mapping cadres'!$B$1:$Z$1,0))</f>
        <v>1</v>
      </c>
      <c r="D307" s="226">
        <f>INDEX('Uganda workforce data - raw'!$A$4:$F$619,MATCH($B307, 'Uganda workforce data - raw'!$B$4:$B$619,0), MATCH("Filled Male",'Uganda workforce data - raw'!$A$4:$F$4,0))*INDEX('Mapping cadres'!$B$1:$Z$616,MATCH($B307, 'Mapping cadres'!$B$1:$B$616,0), MATCH(D$32,'Mapping cadres'!$B$1:$Z$1,0))</f>
        <v>0</v>
      </c>
      <c r="E307" s="226">
        <f>INDEX('Uganda workforce data - raw'!$A$4:$F$619,MATCH($B307, 'Uganda workforce data - raw'!$B$4:$B$619,0), MATCH("Filled Male",'Uganda workforce data - raw'!$A$4:$F$4,0))*INDEX('Mapping cadres'!$B$1:$Z$616,MATCH($B307, 'Mapping cadres'!$B$1:$B$616,0), MATCH(E$32,'Mapping cadres'!$B$1:$Z$1,0))</f>
        <v>0</v>
      </c>
      <c r="F307" s="226">
        <f>INDEX('Uganda workforce data - raw'!$A$4:$F$619,MATCH($B307, 'Uganda workforce data - raw'!$B$4:$B$619,0), MATCH("Filled Male",'Uganda workforce data - raw'!$A$4:$F$4,0))*INDEX('Mapping cadres'!$B$1:$Z$616,MATCH($B307, 'Mapping cadres'!$B$1:$B$616,0), MATCH(F$32,'Mapping cadres'!$B$1:$Z$1,0))</f>
        <v>0</v>
      </c>
      <c r="G307" s="226">
        <f>INDEX('Uganda workforce data - raw'!$A$4:$F$619,MATCH($B307, 'Uganda workforce data - raw'!$B$4:$B$619,0), MATCH("Filled Male",'Uganda workforce data - raw'!$A$4:$F$4,0))*INDEX('Mapping cadres'!$B$1:$Z$616,MATCH($B307, 'Mapping cadres'!$B$1:$B$616,0), MATCH(G$32,'Mapping cadres'!$B$1:$Z$1,0))</f>
        <v>0</v>
      </c>
      <c r="H307" s="226">
        <f>INDEX('Uganda workforce data - raw'!$A$4:$F$619,MATCH($B307, 'Uganda workforce data - raw'!$B$4:$B$619,0), MATCH("Filled Male",'Uganda workforce data - raw'!$A$4:$F$4,0))*INDEX('Mapping cadres'!$B$1:$Z$616,MATCH($B307, 'Mapping cadres'!$B$1:$B$616,0), MATCH(H$32,'Mapping cadres'!$B$1:$Z$1,0))</f>
        <v>0</v>
      </c>
      <c r="I307" s="226">
        <f>INDEX('Uganda workforce data - raw'!$A$4:$F$619,MATCH($B307, 'Uganda workforce data - raw'!$B$4:$B$619,0), MATCH("Filled Male",'Uganda workforce data - raw'!$A$4:$F$4,0))*INDEX('Mapping cadres'!$B$1:$Z$616,MATCH($B307, 'Mapping cadres'!$B$1:$B$616,0), MATCH(I$32,'Mapping cadres'!$B$1:$Z$1,0))</f>
        <v>0</v>
      </c>
      <c r="J307" s="226">
        <f>INDEX('Uganda workforce data - raw'!$A$4:$F$619,MATCH($B307, 'Uganda workforce data - raw'!$B$4:$B$619,0), MATCH("Filled Male",'Uganda workforce data - raw'!$A$4:$F$4,0))*INDEX('Mapping cadres'!$B$1:$Z$616,MATCH($B307, 'Mapping cadres'!$B$1:$B$616,0), MATCH(J$32,'Mapping cadres'!$B$1:$Z$1,0))</f>
        <v>0</v>
      </c>
      <c r="K307" s="226">
        <f>INDEX('Uganda workforce data - raw'!$A$4:$F$619,MATCH($B307, 'Uganda workforce data - raw'!$B$4:$B$619,0), MATCH("Filled Male",'Uganda workforce data - raw'!$A$4:$F$4,0))*INDEX('Mapping cadres'!$B$1:$Z$616,MATCH($B307, 'Mapping cadres'!$B$1:$B$616,0), MATCH(K$32,'Mapping cadres'!$B$1:$Z$1,0))</f>
        <v>0</v>
      </c>
      <c r="L307" s="226">
        <f>INDEX('Uganda workforce data - raw'!$A$4:$F$619,MATCH($B307, 'Uganda workforce data - raw'!$B$4:$B$619,0), MATCH("Filled Male",'Uganda workforce data - raw'!$A$4:$F$4,0))*INDEX('Mapping cadres'!$B$1:$Z$616,MATCH($B307, 'Mapping cadres'!$B$1:$B$616,0), MATCH(L$32,'Mapping cadres'!$B$1:$Z$1,0))</f>
        <v>0</v>
      </c>
      <c r="M307" s="226">
        <f>INDEX('Uganda workforce data - raw'!$A$4:$F$619,MATCH($B307, 'Uganda workforce data - raw'!$B$4:$B$619,0), MATCH("Filled Male",'Uganda workforce data - raw'!$A$4:$F$4,0))*INDEX('Mapping cadres'!$B$1:$Z$616,MATCH($B307, 'Mapping cadres'!$B$1:$B$616,0), MATCH(M$32,'Mapping cadres'!$B$1:$Z$1,0))</f>
        <v>0</v>
      </c>
      <c r="N307" s="226">
        <f>INDEX('Uganda workforce data - raw'!$A$4:$F$619,MATCH($B307, 'Uganda workforce data - raw'!$B$4:$B$619,0), MATCH("Filled Male",'Uganda workforce data - raw'!$A$4:$F$4,0))*INDEX('Mapping cadres'!$B$1:$Z$616,MATCH($B307, 'Mapping cadres'!$B$1:$B$616,0), MATCH(N$32,'Mapping cadres'!$B$1:$Z$1,0))</f>
        <v>0</v>
      </c>
      <c r="O307" s="226">
        <f>INDEX('Uganda workforce data - raw'!$A$4:$F$619,MATCH($B307, 'Uganda workforce data - raw'!$B$4:$B$619,0), MATCH("Filled Male",'Uganda workforce data - raw'!$A$4:$F$4,0))*INDEX('Mapping cadres'!$B$1:$Z$616,MATCH($B307, 'Mapping cadres'!$B$1:$B$616,0), MATCH(O$32,'Mapping cadres'!$B$1:$Z$1,0))</f>
        <v>0</v>
      </c>
      <c r="P307" s="226">
        <f>INDEX('Uganda workforce data - raw'!$A$4:$F$619,MATCH($B307, 'Uganda workforce data - raw'!$B$4:$B$619,0), MATCH("Filled Male",'Uganda workforce data - raw'!$A$4:$F$4,0))*INDEX('Mapping cadres'!$B$1:$Z$616,MATCH($B307, 'Mapping cadres'!$B$1:$B$616,0), MATCH(P$32,'Mapping cadres'!$B$1:$Z$1,0))</f>
        <v>0</v>
      </c>
      <c r="Q307" s="226">
        <f>INDEX('Uganda workforce data - raw'!$A$4:$F$619,MATCH($B307, 'Uganda workforce data - raw'!$B$4:$B$619,0), MATCH("Filled Male",'Uganda workforce data - raw'!$A$4:$F$4,0))*INDEX('Mapping cadres'!$B$1:$Z$616,MATCH($B307, 'Mapping cadres'!$B$1:$B$616,0), MATCH(Q$32,'Mapping cadres'!$B$1:$Z$1,0))</f>
        <v>0</v>
      </c>
      <c r="R307" s="226">
        <f>INDEX('Uganda workforce data - raw'!$A$4:$F$619,MATCH($B307, 'Uganda workforce data - raw'!$B$4:$B$619,0), MATCH("Filled Male",'Uganda workforce data - raw'!$A$4:$F$4,0))*INDEX('Mapping cadres'!$B$1:$Z$616,MATCH($B307, 'Mapping cadres'!$B$1:$B$616,0), MATCH(R$32,'Mapping cadres'!$B$1:$Z$1,0))</f>
        <v>0</v>
      </c>
      <c r="S307" s="226">
        <f>INDEX('Uganda workforce data - raw'!$A$4:$F$619,MATCH($B307, 'Uganda workforce data - raw'!$B$4:$B$619,0), MATCH("Filled Male",'Uganda workforce data - raw'!$A$4:$F$4,0))*INDEX('Mapping cadres'!$B$1:$Z$616,MATCH($B307, 'Mapping cadres'!$B$1:$B$616,0), MATCH(S$32,'Mapping cadres'!$B$1:$Z$1,0))</f>
        <v>0</v>
      </c>
      <c r="T307" s="226">
        <f>INDEX('Uganda workforce data - raw'!$A$4:$F$619,MATCH($B307, 'Uganda workforce data - raw'!$B$4:$B$619,0), MATCH("Filled Male",'Uganda workforce data - raw'!$A$4:$F$4,0))*INDEX('Mapping cadres'!$B$1:$Z$616,MATCH($B307, 'Mapping cadres'!$B$1:$B$616,0), MATCH(T$32,'Mapping cadres'!$B$1:$Z$1,0))</f>
        <v>0</v>
      </c>
      <c r="U307" s="226">
        <f>INDEX('Uganda workforce data - raw'!$A$4:$F$619,MATCH($B307, 'Uganda workforce data - raw'!$B$4:$B$619,0), MATCH("Filled Male",'Uganda workforce data - raw'!$A$4:$F$4,0))*INDEX('Mapping cadres'!$B$1:$Z$616,MATCH($B307, 'Mapping cadres'!$B$1:$B$616,0), MATCH(U$32,'Mapping cadres'!$B$1:$Z$1,0))</f>
        <v>0</v>
      </c>
      <c r="V307" s="226">
        <f>INDEX('Uganda workforce data - raw'!$A$4:$F$619,MATCH($B307, 'Uganda workforce data - raw'!$B$4:$B$619,0), MATCH("Filled Male",'Uganda workforce data - raw'!$A$4:$F$4,0))*INDEX('Mapping cadres'!$B$1:$Z$616,MATCH($B307, 'Mapping cadres'!$B$1:$B$616,0), MATCH(V$32,'Mapping cadres'!$B$1:$Z$1,0))</f>
        <v>0</v>
      </c>
      <c r="W307" s="226">
        <f>INDEX('Uganda workforce data - raw'!$A$4:$F$619,MATCH($B307, 'Uganda workforce data - raw'!$B$4:$B$619,0), MATCH("Filled Male",'Uganda workforce data - raw'!$A$4:$F$4,0))*INDEX('Mapping cadres'!$B$1:$Z$616,MATCH($B307, 'Mapping cadres'!$B$1:$B$616,0), MATCH(W$32,'Mapping cadres'!$B$1:$Z$1,0))</f>
        <v>0</v>
      </c>
      <c r="X307" s="226">
        <f>INDEX('Uganda workforce data - raw'!$A$4:$F$619,MATCH($B307, 'Uganda workforce data - raw'!$B$4:$B$619,0), MATCH("Filled Male",'Uganda workforce data - raw'!$A$4:$F$4,0))*INDEX('Mapping cadres'!$B$1:$Z$616,MATCH($B307, 'Mapping cadres'!$B$1:$B$616,0), MATCH(X$32,'Mapping cadres'!$B$1:$Z$1,0))</f>
        <v>0</v>
      </c>
      <c r="Y307" s="226">
        <f>INDEX('Uganda workforce data - raw'!$A$4:$F$619,MATCH($B307, 'Uganda workforce data - raw'!$B$4:$B$619,0), MATCH("Filled Male",'Uganda workforce data - raw'!$A$4:$F$4,0))*INDEX('Mapping cadres'!$B$1:$Z$616,MATCH($B307, 'Mapping cadres'!$B$1:$B$616,0), MATCH(Y$32,'Mapping cadres'!$B$1:$Z$1,0))</f>
        <v>0</v>
      </c>
      <c r="Z307" s="226">
        <f>INDEX('Uganda workforce data - raw'!$A$4:$F$619,MATCH($B307, 'Uganda workforce data - raw'!$B$4:$B$619,0), MATCH("Filled Male",'Uganda workforce data - raw'!$A$4:$F$4,0))*INDEX('Mapping cadres'!$B$1:$Z$616,MATCH($B307, 'Mapping cadres'!$B$1:$B$616,0), MATCH(Z$32,'Mapping cadres'!$B$1:$Z$1,0))</f>
        <v>0</v>
      </c>
      <c r="AA307" s="226">
        <f>INDEX('Uganda workforce data - raw'!$A$4:$F$619,MATCH($B307, 'Uganda workforce data - raw'!$B$4:$B$619,0), MATCH("Filled Female",'Uganda workforce data - raw'!$A$4:$F$4,0))*INDEX('Mapping cadres'!$B$1:$Z$616,MATCH($B307, 'Mapping cadres'!$B$1:$B$616,0), MATCH(AA$32,'Mapping cadres'!$B$1:$Z$1,0))</f>
        <v>1</v>
      </c>
      <c r="AB307" s="226">
        <f>INDEX('Uganda workforce data - raw'!$A$4:$F$619,MATCH($B307, 'Uganda workforce data - raw'!$B$4:$B$619,0), MATCH("Filled Female",'Uganda workforce data - raw'!$A$4:$F$4,0))*INDEX('Mapping cadres'!$B$1:$Z$616,MATCH($B307, 'Mapping cadres'!$B$1:$B$616,0), MATCH(AB$32,'Mapping cadres'!$B$1:$Z$1,0))</f>
        <v>0</v>
      </c>
      <c r="AC307" s="226">
        <f>INDEX('Uganda workforce data - raw'!$A$4:$F$619,MATCH($B307, 'Uganda workforce data - raw'!$B$4:$B$619,0), MATCH("Filled Female",'Uganda workforce data - raw'!$A$4:$F$4,0))*INDEX('Mapping cadres'!$B$1:$Z$616,MATCH($B307, 'Mapping cadres'!$B$1:$B$616,0), MATCH(AC$32,'Mapping cadres'!$B$1:$Z$1,0))</f>
        <v>0</v>
      </c>
      <c r="AD307" s="226">
        <f>INDEX('Uganda workforce data - raw'!$A$4:$F$619,MATCH($B307, 'Uganda workforce data - raw'!$B$4:$B$619,0), MATCH("Filled Female",'Uganda workforce data - raw'!$A$4:$F$4,0))*INDEX('Mapping cadres'!$B$1:$Z$616,MATCH($B307, 'Mapping cadres'!$B$1:$B$616,0), MATCH(AD$32,'Mapping cadres'!$B$1:$Z$1,0))</f>
        <v>0</v>
      </c>
      <c r="AE307" s="226">
        <f>INDEX('Uganda workforce data - raw'!$A$4:$F$619,MATCH($B307, 'Uganda workforce data - raw'!$B$4:$B$619,0), MATCH("Filled Female",'Uganda workforce data - raw'!$A$4:$F$4,0))*INDEX('Mapping cadres'!$B$1:$Z$616,MATCH($B307, 'Mapping cadres'!$B$1:$B$616,0), MATCH(AE$32,'Mapping cadres'!$B$1:$Z$1,0))</f>
        <v>0</v>
      </c>
      <c r="AF307" s="226">
        <f>INDEX('Uganda workforce data - raw'!$A$4:$F$619,MATCH($B307, 'Uganda workforce data - raw'!$B$4:$B$619,0), MATCH("Filled Female",'Uganda workforce data - raw'!$A$4:$F$4,0))*INDEX('Mapping cadres'!$B$1:$Z$616,MATCH($B307, 'Mapping cadres'!$B$1:$B$616,0), MATCH(AF$32,'Mapping cadres'!$B$1:$Z$1,0))</f>
        <v>0</v>
      </c>
      <c r="AG307" s="226">
        <f>INDEX('Uganda workforce data - raw'!$A$4:$F$619,MATCH($B307, 'Uganda workforce data - raw'!$B$4:$B$619,0), MATCH("Filled Female",'Uganda workforce data - raw'!$A$4:$F$4,0))*INDEX('Mapping cadres'!$B$1:$Z$616,MATCH($B307, 'Mapping cadres'!$B$1:$B$616,0), MATCH(AG$32,'Mapping cadres'!$B$1:$Z$1,0))</f>
        <v>0</v>
      </c>
      <c r="AH307" s="226">
        <f>INDEX('Uganda workforce data - raw'!$A$4:$F$619,MATCH($B307, 'Uganda workforce data - raw'!$B$4:$B$619,0), MATCH("Filled Female",'Uganda workforce data - raw'!$A$4:$F$4,0))*INDEX('Mapping cadres'!$B$1:$Z$616,MATCH($B307, 'Mapping cadres'!$B$1:$B$616,0), MATCH(AH$32,'Mapping cadres'!$B$1:$Z$1,0))</f>
        <v>0</v>
      </c>
      <c r="AI307" s="226">
        <f>INDEX('Uganda workforce data - raw'!$A$4:$F$619,MATCH($B307, 'Uganda workforce data - raw'!$B$4:$B$619,0), MATCH("Filled Female",'Uganda workforce data - raw'!$A$4:$F$4,0))*INDEX('Mapping cadres'!$B$1:$Z$616,MATCH($B307, 'Mapping cadres'!$B$1:$B$616,0), MATCH(AI$32,'Mapping cadres'!$B$1:$Z$1,0))</f>
        <v>0</v>
      </c>
      <c r="AJ307" s="226">
        <f>INDEX('Uganda workforce data - raw'!$A$4:$F$619,MATCH($B307, 'Uganda workforce data - raw'!$B$4:$B$619,0), MATCH("Filled Female",'Uganda workforce data - raw'!$A$4:$F$4,0))*INDEX('Mapping cadres'!$B$1:$Z$616,MATCH($B307, 'Mapping cadres'!$B$1:$B$616,0), MATCH(AJ$32,'Mapping cadres'!$B$1:$Z$1,0))</f>
        <v>0</v>
      </c>
      <c r="AK307" s="226">
        <f>INDEX('Uganda workforce data - raw'!$A$4:$F$619,MATCH($B307, 'Uganda workforce data - raw'!$B$4:$B$619,0), MATCH("Filled Female",'Uganda workforce data - raw'!$A$4:$F$4,0))*INDEX('Mapping cadres'!$B$1:$Z$616,MATCH($B307, 'Mapping cadres'!$B$1:$B$616,0), MATCH(AK$32,'Mapping cadres'!$B$1:$Z$1,0))</f>
        <v>0</v>
      </c>
      <c r="AL307" s="226">
        <f>INDEX('Uganda workforce data - raw'!$A$4:$F$619,MATCH($B307, 'Uganda workforce data - raw'!$B$4:$B$619,0), MATCH("Filled Female",'Uganda workforce data - raw'!$A$4:$F$4,0))*INDEX('Mapping cadres'!$B$1:$Z$616,MATCH($B307, 'Mapping cadres'!$B$1:$B$616,0), MATCH(AL$32,'Mapping cadres'!$B$1:$Z$1,0))</f>
        <v>0</v>
      </c>
      <c r="AM307" s="226">
        <f>INDEX('Uganda workforce data - raw'!$A$4:$F$619,MATCH($B307, 'Uganda workforce data - raw'!$B$4:$B$619,0), MATCH("Filled Female",'Uganda workforce data - raw'!$A$4:$F$4,0))*INDEX('Mapping cadres'!$B$1:$Z$616,MATCH($B307, 'Mapping cadres'!$B$1:$B$616,0), MATCH(AM$32,'Mapping cadres'!$B$1:$Z$1,0))</f>
        <v>0</v>
      </c>
      <c r="AN307" s="226">
        <f>INDEX('Uganda workforce data - raw'!$A$4:$F$619,MATCH($B307, 'Uganda workforce data - raw'!$B$4:$B$619,0), MATCH("Filled Female",'Uganda workforce data - raw'!$A$4:$F$4,0))*INDEX('Mapping cadres'!$B$1:$Z$616,MATCH($B307, 'Mapping cadres'!$B$1:$B$616,0), MATCH(AN$32,'Mapping cadres'!$B$1:$Z$1,0))</f>
        <v>0</v>
      </c>
      <c r="AO307" s="226">
        <f>INDEX('Uganda workforce data - raw'!$A$4:$F$619,MATCH($B307, 'Uganda workforce data - raw'!$B$4:$B$619,0), MATCH("Filled Female",'Uganda workforce data - raw'!$A$4:$F$4,0))*INDEX('Mapping cadres'!$B$1:$Z$616,MATCH($B307, 'Mapping cadres'!$B$1:$B$616,0), MATCH(AO$32,'Mapping cadres'!$B$1:$Z$1,0))</f>
        <v>0</v>
      </c>
      <c r="AP307" s="226">
        <f>INDEX('Uganda workforce data - raw'!$A$4:$F$619,MATCH($B307, 'Uganda workforce data - raw'!$B$4:$B$619,0), MATCH("Filled Female",'Uganda workforce data - raw'!$A$4:$F$4,0))*INDEX('Mapping cadres'!$B$1:$Z$616,MATCH($B307, 'Mapping cadres'!$B$1:$B$616,0), MATCH(AP$32,'Mapping cadres'!$B$1:$Z$1,0))</f>
        <v>0</v>
      </c>
      <c r="AQ307" s="226">
        <f>INDEX('Uganda workforce data - raw'!$A$4:$F$619,MATCH($B307, 'Uganda workforce data - raw'!$B$4:$B$619,0), MATCH("Filled Female",'Uganda workforce data - raw'!$A$4:$F$4,0))*INDEX('Mapping cadres'!$B$1:$Z$616,MATCH($B307, 'Mapping cadres'!$B$1:$B$616,0), MATCH(AQ$32,'Mapping cadres'!$B$1:$Z$1,0))</f>
        <v>0</v>
      </c>
      <c r="AR307" s="226">
        <f>INDEX('Uganda workforce data - raw'!$A$4:$F$619,MATCH($B307, 'Uganda workforce data - raw'!$B$4:$B$619,0), MATCH("Filled Female",'Uganda workforce data - raw'!$A$4:$F$4,0))*INDEX('Mapping cadres'!$B$1:$Z$616,MATCH($B307, 'Mapping cadres'!$B$1:$B$616,0), MATCH(AR$32,'Mapping cadres'!$B$1:$Z$1,0))</f>
        <v>0</v>
      </c>
      <c r="AS307" s="226">
        <f>INDEX('Uganda workforce data - raw'!$A$4:$F$619,MATCH($B307, 'Uganda workforce data - raw'!$B$4:$B$619,0), MATCH("Filled Female",'Uganda workforce data - raw'!$A$4:$F$4,0))*INDEX('Mapping cadres'!$B$1:$Z$616,MATCH($B307, 'Mapping cadres'!$B$1:$B$616,0), MATCH(AS$32,'Mapping cadres'!$B$1:$Z$1,0))</f>
        <v>0</v>
      </c>
      <c r="AT307" s="226">
        <f>INDEX('Uganda workforce data - raw'!$A$4:$F$619,MATCH($B307, 'Uganda workforce data - raw'!$B$4:$B$619,0), MATCH("Filled Female",'Uganda workforce data - raw'!$A$4:$F$4,0))*INDEX('Mapping cadres'!$B$1:$Z$616,MATCH($B307, 'Mapping cadres'!$B$1:$B$616,0), MATCH(AT$32,'Mapping cadres'!$B$1:$Z$1,0))</f>
        <v>0</v>
      </c>
      <c r="AU307" s="226">
        <f>INDEX('Uganda workforce data - raw'!$A$4:$F$619,MATCH($B307, 'Uganda workforce data - raw'!$B$4:$B$619,0), MATCH("Filled Female",'Uganda workforce data - raw'!$A$4:$F$4,0))*INDEX('Mapping cadres'!$B$1:$Z$616,MATCH($B307, 'Mapping cadres'!$B$1:$B$616,0), MATCH(AU$32,'Mapping cadres'!$B$1:$Z$1,0))</f>
        <v>0</v>
      </c>
      <c r="AV307" s="226">
        <f>INDEX('Uganda workforce data - raw'!$A$4:$F$619,MATCH($B307, 'Uganda workforce data - raw'!$B$4:$B$619,0), MATCH("Filled Female",'Uganda workforce data - raw'!$A$4:$F$4,0))*INDEX('Mapping cadres'!$B$1:$Z$616,MATCH($B307, 'Mapping cadres'!$B$1:$B$616,0), MATCH(AV$32,'Mapping cadres'!$B$1:$Z$1,0))</f>
        <v>0</v>
      </c>
      <c r="AW307" s="226">
        <f>INDEX('Uganda workforce data - raw'!$A$4:$F$619,MATCH($B307, 'Uganda workforce data - raw'!$B$4:$B$619,0), MATCH("Filled Female",'Uganda workforce data - raw'!$A$4:$F$4,0))*INDEX('Mapping cadres'!$B$1:$Z$616,MATCH($B307, 'Mapping cadres'!$B$1:$B$616,0), MATCH(AW$32,'Mapping cadres'!$B$1:$Z$1,0))</f>
        <v>0</v>
      </c>
      <c r="AX307" s="226">
        <f>INDEX('Uganda workforce data - raw'!$A$4:$F$619,MATCH($B307, 'Uganda workforce data - raw'!$B$4:$B$619,0), MATCH("Filled Female",'Uganda workforce data - raw'!$A$4:$F$4,0))*INDEX('Mapping cadres'!$B$1:$Z$616,MATCH($B307, 'Mapping cadres'!$B$1:$B$616,0), MATCH(AX$32,'Mapping cadres'!$B$1:$Z$1,0))</f>
        <v>0</v>
      </c>
      <c r="AY307" s="226">
        <f t="shared" si="101"/>
        <v>2</v>
      </c>
      <c r="AZ307" s="226">
        <f t="shared" si="102"/>
        <v>0</v>
      </c>
      <c r="BA307" s="226">
        <f t="shared" si="103"/>
        <v>0</v>
      </c>
      <c r="BB307" s="226">
        <f t="shared" si="104"/>
        <v>0</v>
      </c>
      <c r="BC307" s="226">
        <f t="shared" si="105"/>
        <v>0</v>
      </c>
      <c r="BD307" s="226">
        <f t="shared" si="106"/>
        <v>0</v>
      </c>
      <c r="BE307" s="226">
        <f t="shared" si="107"/>
        <v>0</v>
      </c>
      <c r="BF307" s="226">
        <f t="shared" si="108"/>
        <v>0</v>
      </c>
      <c r="BG307" s="226">
        <f t="shared" si="109"/>
        <v>0</v>
      </c>
      <c r="BH307" s="226">
        <f t="shared" si="110"/>
        <v>0</v>
      </c>
      <c r="BI307" s="226">
        <f t="shared" si="111"/>
        <v>0</v>
      </c>
      <c r="BJ307" s="226">
        <f t="shared" si="112"/>
        <v>0</v>
      </c>
      <c r="BK307" s="226">
        <f t="shared" si="113"/>
        <v>0</v>
      </c>
      <c r="BL307" s="226">
        <f t="shared" si="114"/>
        <v>0</v>
      </c>
      <c r="BM307" s="226">
        <f t="shared" si="115"/>
        <v>0</v>
      </c>
      <c r="BN307" s="226">
        <f t="shared" si="116"/>
        <v>0</v>
      </c>
      <c r="BO307" s="226">
        <f t="shared" si="117"/>
        <v>0</v>
      </c>
      <c r="BP307" s="226">
        <f t="shared" si="118"/>
        <v>0</v>
      </c>
      <c r="BQ307" s="226">
        <f t="shared" si="119"/>
        <v>0</v>
      </c>
      <c r="BR307" s="226">
        <f t="shared" si="120"/>
        <v>0</v>
      </c>
      <c r="BS307" s="226">
        <f t="shared" si="121"/>
        <v>0</v>
      </c>
      <c r="BT307" s="226">
        <f t="shared" si="122"/>
        <v>0</v>
      </c>
      <c r="BU307" s="226">
        <f t="shared" si="123"/>
        <v>0</v>
      </c>
      <c r="BV307" s="226">
        <f t="shared" si="124"/>
        <v>0</v>
      </c>
    </row>
    <row r="308" spans="1:74">
      <c r="A308" s="226">
        <v>276</v>
      </c>
      <c r="B308" s="226" t="s">
        <v>1578</v>
      </c>
      <c r="C308" s="226">
        <f>INDEX('Uganda workforce data - raw'!$A$4:$F$619,MATCH($B308, 'Uganda workforce data - raw'!$B$4:$B$619,0), MATCH("Filled Male",'Uganda workforce data - raw'!$A$4:$F$4,0))*INDEX('Mapping cadres'!$B$1:$Z$616,MATCH($B308, 'Mapping cadres'!$B$1:$B$616,0), MATCH(C$32,'Mapping cadres'!$B$1:$Z$1,0))</f>
        <v>0</v>
      </c>
      <c r="D308" s="226">
        <f>INDEX('Uganda workforce data - raw'!$A$4:$F$619,MATCH($B308, 'Uganda workforce data - raw'!$B$4:$B$619,0), MATCH("Filled Male",'Uganda workforce data - raw'!$A$4:$F$4,0))*INDEX('Mapping cadres'!$B$1:$Z$616,MATCH($B308, 'Mapping cadres'!$B$1:$B$616,0), MATCH(D$32,'Mapping cadres'!$B$1:$Z$1,0))</f>
        <v>0</v>
      </c>
      <c r="E308" s="226">
        <f>INDEX('Uganda workforce data - raw'!$A$4:$F$619,MATCH($B308, 'Uganda workforce data - raw'!$B$4:$B$619,0), MATCH("Filled Male",'Uganda workforce data - raw'!$A$4:$F$4,0))*INDEX('Mapping cadres'!$B$1:$Z$616,MATCH($B308, 'Mapping cadres'!$B$1:$B$616,0), MATCH(E$32,'Mapping cadres'!$B$1:$Z$1,0))</f>
        <v>0</v>
      </c>
      <c r="F308" s="226">
        <f>INDEX('Uganda workforce data - raw'!$A$4:$F$619,MATCH($B308, 'Uganda workforce data - raw'!$B$4:$B$619,0), MATCH("Filled Male",'Uganda workforce data - raw'!$A$4:$F$4,0))*INDEX('Mapping cadres'!$B$1:$Z$616,MATCH($B308, 'Mapping cadres'!$B$1:$B$616,0), MATCH(F$32,'Mapping cadres'!$B$1:$Z$1,0))</f>
        <v>0</v>
      </c>
      <c r="G308" s="226">
        <f>INDEX('Uganda workforce data - raw'!$A$4:$F$619,MATCH($B308, 'Uganda workforce data - raw'!$B$4:$B$619,0), MATCH("Filled Male",'Uganda workforce data - raw'!$A$4:$F$4,0))*INDEX('Mapping cadres'!$B$1:$Z$616,MATCH($B308, 'Mapping cadres'!$B$1:$B$616,0), MATCH(G$32,'Mapping cadres'!$B$1:$Z$1,0))</f>
        <v>0</v>
      </c>
      <c r="H308" s="226">
        <f>INDEX('Uganda workforce data - raw'!$A$4:$F$619,MATCH($B308, 'Uganda workforce data - raw'!$B$4:$B$619,0), MATCH("Filled Male",'Uganda workforce data - raw'!$A$4:$F$4,0))*INDEX('Mapping cadres'!$B$1:$Z$616,MATCH($B308, 'Mapping cadres'!$B$1:$B$616,0), MATCH(H$32,'Mapping cadres'!$B$1:$Z$1,0))</f>
        <v>0</v>
      </c>
      <c r="I308" s="226">
        <f>INDEX('Uganda workforce data - raw'!$A$4:$F$619,MATCH($B308, 'Uganda workforce data - raw'!$B$4:$B$619,0), MATCH("Filled Male",'Uganda workforce data - raw'!$A$4:$F$4,0))*INDEX('Mapping cadres'!$B$1:$Z$616,MATCH($B308, 'Mapping cadres'!$B$1:$B$616,0), MATCH(I$32,'Mapping cadres'!$B$1:$Z$1,0))</f>
        <v>7</v>
      </c>
      <c r="J308" s="226">
        <f>INDEX('Uganda workforce data - raw'!$A$4:$F$619,MATCH($B308, 'Uganda workforce data - raw'!$B$4:$B$619,0), MATCH("Filled Male",'Uganda workforce data - raw'!$A$4:$F$4,0))*INDEX('Mapping cadres'!$B$1:$Z$616,MATCH($B308, 'Mapping cadres'!$B$1:$B$616,0), MATCH(J$32,'Mapping cadres'!$B$1:$Z$1,0))</f>
        <v>0</v>
      </c>
      <c r="K308" s="226">
        <f>INDEX('Uganda workforce data - raw'!$A$4:$F$619,MATCH($B308, 'Uganda workforce data - raw'!$B$4:$B$619,0), MATCH("Filled Male",'Uganda workforce data - raw'!$A$4:$F$4,0))*INDEX('Mapping cadres'!$B$1:$Z$616,MATCH($B308, 'Mapping cadres'!$B$1:$B$616,0), MATCH(K$32,'Mapping cadres'!$B$1:$Z$1,0))</f>
        <v>0</v>
      </c>
      <c r="L308" s="226">
        <f>INDEX('Uganda workforce data - raw'!$A$4:$F$619,MATCH($B308, 'Uganda workforce data - raw'!$B$4:$B$619,0), MATCH("Filled Male",'Uganda workforce data - raw'!$A$4:$F$4,0))*INDEX('Mapping cadres'!$B$1:$Z$616,MATCH($B308, 'Mapping cadres'!$B$1:$B$616,0), MATCH(L$32,'Mapping cadres'!$B$1:$Z$1,0))</f>
        <v>0</v>
      </c>
      <c r="M308" s="226">
        <f>INDEX('Uganda workforce data - raw'!$A$4:$F$619,MATCH($B308, 'Uganda workforce data - raw'!$B$4:$B$619,0), MATCH("Filled Male",'Uganda workforce data - raw'!$A$4:$F$4,0))*INDEX('Mapping cadres'!$B$1:$Z$616,MATCH($B308, 'Mapping cadres'!$B$1:$B$616,0), MATCH(M$32,'Mapping cadres'!$B$1:$Z$1,0))</f>
        <v>0</v>
      </c>
      <c r="N308" s="226">
        <f>INDEX('Uganda workforce data - raw'!$A$4:$F$619,MATCH($B308, 'Uganda workforce data - raw'!$B$4:$B$619,0), MATCH("Filled Male",'Uganda workforce data - raw'!$A$4:$F$4,0))*INDEX('Mapping cadres'!$B$1:$Z$616,MATCH($B308, 'Mapping cadres'!$B$1:$B$616,0), MATCH(N$32,'Mapping cadres'!$B$1:$Z$1,0))</f>
        <v>0</v>
      </c>
      <c r="O308" s="226">
        <f>INDEX('Uganda workforce data - raw'!$A$4:$F$619,MATCH($B308, 'Uganda workforce data - raw'!$B$4:$B$619,0), MATCH("Filled Male",'Uganda workforce data - raw'!$A$4:$F$4,0))*INDEX('Mapping cadres'!$B$1:$Z$616,MATCH($B308, 'Mapping cadres'!$B$1:$B$616,0), MATCH(O$32,'Mapping cadres'!$B$1:$Z$1,0))</f>
        <v>0</v>
      </c>
      <c r="P308" s="226">
        <f>INDEX('Uganda workforce data - raw'!$A$4:$F$619,MATCH($B308, 'Uganda workforce data - raw'!$B$4:$B$619,0), MATCH("Filled Male",'Uganda workforce data - raw'!$A$4:$F$4,0))*INDEX('Mapping cadres'!$B$1:$Z$616,MATCH($B308, 'Mapping cadres'!$B$1:$B$616,0), MATCH(P$32,'Mapping cadres'!$B$1:$Z$1,0))</f>
        <v>0</v>
      </c>
      <c r="Q308" s="226">
        <f>INDEX('Uganda workforce data - raw'!$A$4:$F$619,MATCH($B308, 'Uganda workforce data - raw'!$B$4:$B$619,0), MATCH("Filled Male",'Uganda workforce data - raw'!$A$4:$F$4,0))*INDEX('Mapping cadres'!$B$1:$Z$616,MATCH($B308, 'Mapping cadres'!$B$1:$B$616,0), MATCH(Q$32,'Mapping cadres'!$B$1:$Z$1,0))</f>
        <v>0</v>
      </c>
      <c r="R308" s="226">
        <f>INDEX('Uganda workforce data - raw'!$A$4:$F$619,MATCH($B308, 'Uganda workforce data - raw'!$B$4:$B$619,0), MATCH("Filled Male",'Uganda workforce data - raw'!$A$4:$F$4,0))*INDEX('Mapping cadres'!$B$1:$Z$616,MATCH($B308, 'Mapping cadres'!$B$1:$B$616,0), MATCH(R$32,'Mapping cadres'!$B$1:$Z$1,0))</f>
        <v>0</v>
      </c>
      <c r="S308" s="226">
        <f>INDEX('Uganda workforce data - raw'!$A$4:$F$619,MATCH($B308, 'Uganda workforce data - raw'!$B$4:$B$619,0), MATCH("Filled Male",'Uganda workforce data - raw'!$A$4:$F$4,0))*INDEX('Mapping cadres'!$B$1:$Z$616,MATCH($B308, 'Mapping cadres'!$B$1:$B$616,0), MATCH(S$32,'Mapping cadres'!$B$1:$Z$1,0))</f>
        <v>0</v>
      </c>
      <c r="T308" s="226">
        <f>INDEX('Uganda workforce data - raw'!$A$4:$F$619,MATCH($B308, 'Uganda workforce data - raw'!$B$4:$B$619,0), MATCH("Filled Male",'Uganda workforce data - raw'!$A$4:$F$4,0))*INDEX('Mapping cadres'!$B$1:$Z$616,MATCH($B308, 'Mapping cadres'!$B$1:$B$616,0), MATCH(T$32,'Mapping cadres'!$B$1:$Z$1,0))</f>
        <v>0</v>
      </c>
      <c r="U308" s="226">
        <f>INDEX('Uganda workforce data - raw'!$A$4:$F$619,MATCH($B308, 'Uganda workforce data - raw'!$B$4:$B$619,0), MATCH("Filled Male",'Uganda workforce data - raw'!$A$4:$F$4,0))*INDEX('Mapping cadres'!$B$1:$Z$616,MATCH($B308, 'Mapping cadres'!$B$1:$B$616,0), MATCH(U$32,'Mapping cadres'!$B$1:$Z$1,0))</f>
        <v>0</v>
      </c>
      <c r="V308" s="226">
        <f>INDEX('Uganda workforce data - raw'!$A$4:$F$619,MATCH($B308, 'Uganda workforce data - raw'!$B$4:$B$619,0), MATCH("Filled Male",'Uganda workforce data - raw'!$A$4:$F$4,0))*INDEX('Mapping cadres'!$B$1:$Z$616,MATCH($B308, 'Mapping cadres'!$B$1:$B$616,0), MATCH(V$32,'Mapping cadres'!$B$1:$Z$1,0))</f>
        <v>0</v>
      </c>
      <c r="W308" s="226">
        <f>INDEX('Uganda workforce data - raw'!$A$4:$F$619,MATCH($B308, 'Uganda workforce data - raw'!$B$4:$B$619,0), MATCH("Filled Male",'Uganda workforce data - raw'!$A$4:$F$4,0))*INDEX('Mapping cadres'!$B$1:$Z$616,MATCH($B308, 'Mapping cadres'!$B$1:$B$616,0), MATCH(W$32,'Mapping cadres'!$B$1:$Z$1,0))</f>
        <v>0</v>
      </c>
      <c r="X308" s="226">
        <f>INDEX('Uganda workforce data - raw'!$A$4:$F$619,MATCH($B308, 'Uganda workforce data - raw'!$B$4:$B$619,0), MATCH("Filled Male",'Uganda workforce data - raw'!$A$4:$F$4,0))*INDEX('Mapping cadres'!$B$1:$Z$616,MATCH($B308, 'Mapping cadres'!$B$1:$B$616,0), MATCH(X$32,'Mapping cadres'!$B$1:$Z$1,0))</f>
        <v>0</v>
      </c>
      <c r="Y308" s="226">
        <f>INDEX('Uganda workforce data - raw'!$A$4:$F$619,MATCH($B308, 'Uganda workforce data - raw'!$B$4:$B$619,0), MATCH("Filled Male",'Uganda workforce data - raw'!$A$4:$F$4,0))*INDEX('Mapping cadres'!$B$1:$Z$616,MATCH($B308, 'Mapping cadres'!$B$1:$B$616,0), MATCH(Y$32,'Mapping cadres'!$B$1:$Z$1,0))</f>
        <v>0</v>
      </c>
      <c r="Z308" s="226">
        <f>INDEX('Uganda workforce data - raw'!$A$4:$F$619,MATCH($B308, 'Uganda workforce data - raw'!$B$4:$B$619,0), MATCH("Filled Male",'Uganda workforce data - raw'!$A$4:$F$4,0))*INDEX('Mapping cadres'!$B$1:$Z$616,MATCH($B308, 'Mapping cadres'!$B$1:$B$616,0), MATCH(Z$32,'Mapping cadres'!$B$1:$Z$1,0))</f>
        <v>0</v>
      </c>
      <c r="AA308" s="226">
        <f>INDEX('Uganda workforce data - raw'!$A$4:$F$619,MATCH($B308, 'Uganda workforce data - raw'!$B$4:$B$619,0), MATCH("Filled Female",'Uganda workforce data - raw'!$A$4:$F$4,0))*INDEX('Mapping cadres'!$B$1:$Z$616,MATCH($B308, 'Mapping cadres'!$B$1:$B$616,0), MATCH(AA$32,'Mapping cadres'!$B$1:$Z$1,0))</f>
        <v>0</v>
      </c>
      <c r="AB308" s="226">
        <f>INDEX('Uganda workforce data - raw'!$A$4:$F$619,MATCH($B308, 'Uganda workforce data - raw'!$B$4:$B$619,0), MATCH("Filled Female",'Uganda workforce data - raw'!$A$4:$F$4,0))*INDEX('Mapping cadres'!$B$1:$Z$616,MATCH($B308, 'Mapping cadres'!$B$1:$B$616,0), MATCH(AB$32,'Mapping cadres'!$B$1:$Z$1,0))</f>
        <v>0</v>
      </c>
      <c r="AC308" s="226">
        <f>INDEX('Uganda workforce data - raw'!$A$4:$F$619,MATCH($B308, 'Uganda workforce data - raw'!$B$4:$B$619,0), MATCH("Filled Female",'Uganda workforce data - raw'!$A$4:$F$4,0))*INDEX('Mapping cadres'!$B$1:$Z$616,MATCH($B308, 'Mapping cadres'!$B$1:$B$616,0), MATCH(AC$32,'Mapping cadres'!$B$1:$Z$1,0))</f>
        <v>0</v>
      </c>
      <c r="AD308" s="226">
        <f>INDEX('Uganda workforce data - raw'!$A$4:$F$619,MATCH($B308, 'Uganda workforce data - raw'!$B$4:$B$619,0), MATCH("Filled Female",'Uganda workforce data - raw'!$A$4:$F$4,0))*INDEX('Mapping cadres'!$B$1:$Z$616,MATCH($B308, 'Mapping cadres'!$B$1:$B$616,0), MATCH(AD$32,'Mapping cadres'!$B$1:$Z$1,0))</f>
        <v>0</v>
      </c>
      <c r="AE308" s="226">
        <f>INDEX('Uganda workforce data - raw'!$A$4:$F$619,MATCH($B308, 'Uganda workforce data - raw'!$B$4:$B$619,0), MATCH("Filled Female",'Uganda workforce data - raw'!$A$4:$F$4,0))*INDEX('Mapping cadres'!$B$1:$Z$616,MATCH($B308, 'Mapping cadres'!$B$1:$B$616,0), MATCH(AE$32,'Mapping cadres'!$B$1:$Z$1,0))</f>
        <v>0</v>
      </c>
      <c r="AF308" s="226">
        <f>INDEX('Uganda workforce data - raw'!$A$4:$F$619,MATCH($B308, 'Uganda workforce data - raw'!$B$4:$B$619,0), MATCH("Filled Female",'Uganda workforce data - raw'!$A$4:$F$4,0))*INDEX('Mapping cadres'!$B$1:$Z$616,MATCH($B308, 'Mapping cadres'!$B$1:$B$616,0), MATCH(AF$32,'Mapping cadres'!$B$1:$Z$1,0))</f>
        <v>0</v>
      </c>
      <c r="AG308" s="226">
        <f>INDEX('Uganda workforce data - raw'!$A$4:$F$619,MATCH($B308, 'Uganda workforce data - raw'!$B$4:$B$619,0), MATCH("Filled Female",'Uganda workforce data - raw'!$A$4:$F$4,0))*INDEX('Mapping cadres'!$B$1:$Z$616,MATCH($B308, 'Mapping cadres'!$B$1:$B$616,0), MATCH(AG$32,'Mapping cadres'!$B$1:$Z$1,0))</f>
        <v>8</v>
      </c>
      <c r="AH308" s="226">
        <f>INDEX('Uganda workforce data - raw'!$A$4:$F$619,MATCH($B308, 'Uganda workforce data - raw'!$B$4:$B$619,0), MATCH("Filled Female",'Uganda workforce data - raw'!$A$4:$F$4,0))*INDEX('Mapping cadres'!$B$1:$Z$616,MATCH($B308, 'Mapping cadres'!$B$1:$B$616,0), MATCH(AH$32,'Mapping cadres'!$B$1:$Z$1,0))</f>
        <v>0</v>
      </c>
      <c r="AI308" s="226">
        <f>INDEX('Uganda workforce data - raw'!$A$4:$F$619,MATCH($B308, 'Uganda workforce data - raw'!$B$4:$B$619,0), MATCH("Filled Female",'Uganda workforce data - raw'!$A$4:$F$4,0))*INDEX('Mapping cadres'!$B$1:$Z$616,MATCH($B308, 'Mapping cadres'!$B$1:$B$616,0), MATCH(AI$32,'Mapping cadres'!$B$1:$Z$1,0))</f>
        <v>0</v>
      </c>
      <c r="AJ308" s="226">
        <f>INDEX('Uganda workforce data - raw'!$A$4:$F$619,MATCH($B308, 'Uganda workforce data - raw'!$B$4:$B$619,0), MATCH("Filled Female",'Uganda workforce data - raw'!$A$4:$F$4,0))*INDEX('Mapping cadres'!$B$1:$Z$616,MATCH($B308, 'Mapping cadres'!$B$1:$B$616,0), MATCH(AJ$32,'Mapping cadres'!$B$1:$Z$1,0))</f>
        <v>0</v>
      </c>
      <c r="AK308" s="226">
        <f>INDEX('Uganda workforce data - raw'!$A$4:$F$619,MATCH($B308, 'Uganda workforce data - raw'!$B$4:$B$619,0), MATCH("Filled Female",'Uganda workforce data - raw'!$A$4:$F$4,0))*INDEX('Mapping cadres'!$B$1:$Z$616,MATCH($B308, 'Mapping cadres'!$B$1:$B$616,0), MATCH(AK$32,'Mapping cadres'!$B$1:$Z$1,0))</f>
        <v>0</v>
      </c>
      <c r="AL308" s="226">
        <f>INDEX('Uganda workforce data - raw'!$A$4:$F$619,MATCH($B308, 'Uganda workforce data - raw'!$B$4:$B$619,0), MATCH("Filled Female",'Uganda workforce data - raw'!$A$4:$F$4,0))*INDEX('Mapping cadres'!$B$1:$Z$616,MATCH($B308, 'Mapping cadres'!$B$1:$B$616,0), MATCH(AL$32,'Mapping cadres'!$B$1:$Z$1,0))</f>
        <v>0</v>
      </c>
      <c r="AM308" s="226">
        <f>INDEX('Uganda workforce data - raw'!$A$4:$F$619,MATCH($B308, 'Uganda workforce data - raw'!$B$4:$B$619,0), MATCH("Filled Female",'Uganda workforce data - raw'!$A$4:$F$4,0))*INDEX('Mapping cadres'!$B$1:$Z$616,MATCH($B308, 'Mapping cadres'!$B$1:$B$616,0), MATCH(AM$32,'Mapping cadres'!$B$1:$Z$1,0))</f>
        <v>0</v>
      </c>
      <c r="AN308" s="226">
        <f>INDEX('Uganda workforce data - raw'!$A$4:$F$619,MATCH($B308, 'Uganda workforce data - raw'!$B$4:$B$619,0), MATCH("Filled Female",'Uganda workforce data - raw'!$A$4:$F$4,0))*INDEX('Mapping cadres'!$B$1:$Z$616,MATCH($B308, 'Mapping cadres'!$B$1:$B$616,0), MATCH(AN$32,'Mapping cadres'!$B$1:$Z$1,0))</f>
        <v>0</v>
      </c>
      <c r="AO308" s="226">
        <f>INDEX('Uganda workforce data - raw'!$A$4:$F$619,MATCH($B308, 'Uganda workforce data - raw'!$B$4:$B$619,0), MATCH("Filled Female",'Uganda workforce data - raw'!$A$4:$F$4,0))*INDEX('Mapping cadres'!$B$1:$Z$616,MATCH($B308, 'Mapping cadres'!$B$1:$B$616,0), MATCH(AO$32,'Mapping cadres'!$B$1:$Z$1,0))</f>
        <v>0</v>
      </c>
      <c r="AP308" s="226">
        <f>INDEX('Uganda workforce data - raw'!$A$4:$F$619,MATCH($B308, 'Uganda workforce data - raw'!$B$4:$B$619,0), MATCH("Filled Female",'Uganda workforce data - raw'!$A$4:$F$4,0))*INDEX('Mapping cadres'!$B$1:$Z$616,MATCH($B308, 'Mapping cadres'!$B$1:$B$616,0), MATCH(AP$32,'Mapping cadres'!$B$1:$Z$1,0))</f>
        <v>0</v>
      </c>
      <c r="AQ308" s="226">
        <f>INDEX('Uganda workforce data - raw'!$A$4:$F$619,MATCH($B308, 'Uganda workforce data - raw'!$B$4:$B$619,0), MATCH("Filled Female",'Uganda workforce data - raw'!$A$4:$F$4,0))*INDEX('Mapping cadres'!$B$1:$Z$616,MATCH($B308, 'Mapping cadres'!$B$1:$B$616,0), MATCH(AQ$32,'Mapping cadres'!$B$1:$Z$1,0))</f>
        <v>0</v>
      </c>
      <c r="AR308" s="226">
        <f>INDEX('Uganda workforce data - raw'!$A$4:$F$619,MATCH($B308, 'Uganda workforce data - raw'!$B$4:$B$619,0), MATCH("Filled Female",'Uganda workforce data - raw'!$A$4:$F$4,0))*INDEX('Mapping cadres'!$B$1:$Z$616,MATCH($B308, 'Mapping cadres'!$B$1:$B$616,0), MATCH(AR$32,'Mapping cadres'!$B$1:$Z$1,0))</f>
        <v>0</v>
      </c>
      <c r="AS308" s="226">
        <f>INDEX('Uganda workforce data - raw'!$A$4:$F$619,MATCH($B308, 'Uganda workforce data - raw'!$B$4:$B$619,0), MATCH("Filled Female",'Uganda workforce data - raw'!$A$4:$F$4,0))*INDEX('Mapping cadres'!$B$1:$Z$616,MATCH($B308, 'Mapping cadres'!$B$1:$B$616,0), MATCH(AS$32,'Mapping cadres'!$B$1:$Z$1,0))</f>
        <v>0</v>
      </c>
      <c r="AT308" s="226">
        <f>INDEX('Uganda workforce data - raw'!$A$4:$F$619,MATCH($B308, 'Uganda workforce data - raw'!$B$4:$B$619,0), MATCH("Filled Female",'Uganda workforce data - raw'!$A$4:$F$4,0))*INDEX('Mapping cadres'!$B$1:$Z$616,MATCH($B308, 'Mapping cadres'!$B$1:$B$616,0), MATCH(AT$32,'Mapping cadres'!$B$1:$Z$1,0))</f>
        <v>0</v>
      </c>
      <c r="AU308" s="226">
        <f>INDEX('Uganda workforce data - raw'!$A$4:$F$619,MATCH($B308, 'Uganda workforce data - raw'!$B$4:$B$619,0), MATCH("Filled Female",'Uganda workforce data - raw'!$A$4:$F$4,0))*INDEX('Mapping cadres'!$B$1:$Z$616,MATCH($B308, 'Mapping cadres'!$B$1:$B$616,0), MATCH(AU$32,'Mapping cadres'!$B$1:$Z$1,0))</f>
        <v>0</v>
      </c>
      <c r="AV308" s="226">
        <f>INDEX('Uganda workforce data - raw'!$A$4:$F$619,MATCH($B308, 'Uganda workforce data - raw'!$B$4:$B$619,0), MATCH("Filled Female",'Uganda workforce data - raw'!$A$4:$F$4,0))*INDEX('Mapping cadres'!$B$1:$Z$616,MATCH($B308, 'Mapping cadres'!$B$1:$B$616,0), MATCH(AV$32,'Mapping cadres'!$B$1:$Z$1,0))</f>
        <v>0</v>
      </c>
      <c r="AW308" s="226">
        <f>INDEX('Uganda workforce data - raw'!$A$4:$F$619,MATCH($B308, 'Uganda workforce data - raw'!$B$4:$B$619,0), MATCH("Filled Female",'Uganda workforce data - raw'!$A$4:$F$4,0))*INDEX('Mapping cadres'!$B$1:$Z$616,MATCH($B308, 'Mapping cadres'!$B$1:$B$616,0), MATCH(AW$32,'Mapping cadres'!$B$1:$Z$1,0))</f>
        <v>0</v>
      </c>
      <c r="AX308" s="226">
        <f>INDEX('Uganda workforce data - raw'!$A$4:$F$619,MATCH($B308, 'Uganda workforce data - raw'!$B$4:$B$619,0), MATCH("Filled Female",'Uganda workforce data - raw'!$A$4:$F$4,0))*INDEX('Mapping cadres'!$B$1:$Z$616,MATCH($B308, 'Mapping cadres'!$B$1:$B$616,0), MATCH(AX$32,'Mapping cadres'!$B$1:$Z$1,0))</f>
        <v>0</v>
      </c>
      <c r="AY308" s="226">
        <f t="shared" si="101"/>
        <v>0</v>
      </c>
      <c r="AZ308" s="226">
        <f t="shared" si="102"/>
        <v>0</v>
      </c>
      <c r="BA308" s="226">
        <f t="shared" si="103"/>
        <v>0</v>
      </c>
      <c r="BB308" s="226">
        <f t="shared" si="104"/>
        <v>0</v>
      </c>
      <c r="BC308" s="226">
        <f t="shared" si="105"/>
        <v>0</v>
      </c>
      <c r="BD308" s="226">
        <f t="shared" si="106"/>
        <v>0</v>
      </c>
      <c r="BE308" s="226">
        <f t="shared" si="107"/>
        <v>15</v>
      </c>
      <c r="BF308" s="226">
        <f t="shared" si="108"/>
        <v>0</v>
      </c>
      <c r="BG308" s="226">
        <f t="shared" si="109"/>
        <v>0</v>
      </c>
      <c r="BH308" s="226">
        <f t="shared" si="110"/>
        <v>0</v>
      </c>
      <c r="BI308" s="226">
        <f t="shared" si="111"/>
        <v>0</v>
      </c>
      <c r="BJ308" s="226">
        <f t="shared" si="112"/>
        <v>0</v>
      </c>
      <c r="BK308" s="226">
        <f t="shared" si="113"/>
        <v>0</v>
      </c>
      <c r="BL308" s="226">
        <f t="shared" si="114"/>
        <v>0</v>
      </c>
      <c r="BM308" s="226">
        <f t="shared" si="115"/>
        <v>0</v>
      </c>
      <c r="BN308" s="226">
        <f t="shared" si="116"/>
        <v>0</v>
      </c>
      <c r="BO308" s="226">
        <f t="shared" si="117"/>
        <v>0</v>
      </c>
      <c r="BP308" s="226">
        <f t="shared" si="118"/>
        <v>0</v>
      </c>
      <c r="BQ308" s="226">
        <f t="shared" si="119"/>
        <v>0</v>
      </c>
      <c r="BR308" s="226">
        <f t="shared" si="120"/>
        <v>0</v>
      </c>
      <c r="BS308" s="226">
        <f t="shared" si="121"/>
        <v>0</v>
      </c>
      <c r="BT308" s="226">
        <f t="shared" si="122"/>
        <v>0</v>
      </c>
      <c r="BU308" s="226">
        <f t="shared" si="123"/>
        <v>0</v>
      </c>
      <c r="BV308" s="226">
        <f t="shared" si="124"/>
        <v>0</v>
      </c>
    </row>
    <row r="309" spans="1:74">
      <c r="A309" s="226">
        <v>277</v>
      </c>
      <c r="B309" s="226" t="s">
        <v>1579</v>
      </c>
      <c r="C309" s="226">
        <f>INDEX('Uganda workforce data - raw'!$A$4:$F$619,MATCH($B309, 'Uganda workforce data - raw'!$B$4:$B$619,0), MATCH("Filled Male",'Uganda workforce data - raw'!$A$4:$F$4,0))*INDEX('Mapping cadres'!$B$1:$Z$616,MATCH($B309, 'Mapping cadres'!$B$1:$B$616,0), MATCH(C$32,'Mapping cadres'!$B$1:$Z$1,0))</f>
        <v>0</v>
      </c>
      <c r="D309" s="226">
        <f>INDEX('Uganda workforce data - raw'!$A$4:$F$619,MATCH($B309, 'Uganda workforce data - raw'!$B$4:$B$619,0), MATCH("Filled Male",'Uganda workforce data - raw'!$A$4:$F$4,0))*INDEX('Mapping cadres'!$B$1:$Z$616,MATCH($B309, 'Mapping cadres'!$B$1:$B$616,0), MATCH(D$32,'Mapping cadres'!$B$1:$Z$1,0))</f>
        <v>0</v>
      </c>
      <c r="E309" s="226">
        <f>INDEX('Uganda workforce data - raw'!$A$4:$F$619,MATCH($B309, 'Uganda workforce data - raw'!$B$4:$B$619,0), MATCH("Filled Male",'Uganda workforce data - raw'!$A$4:$F$4,0))*INDEX('Mapping cadres'!$B$1:$Z$616,MATCH($B309, 'Mapping cadres'!$B$1:$B$616,0), MATCH(E$32,'Mapping cadres'!$B$1:$Z$1,0))</f>
        <v>0</v>
      </c>
      <c r="F309" s="226">
        <f>INDEX('Uganda workforce data - raw'!$A$4:$F$619,MATCH($B309, 'Uganda workforce data - raw'!$B$4:$B$619,0), MATCH("Filled Male",'Uganda workforce data - raw'!$A$4:$F$4,0))*INDEX('Mapping cadres'!$B$1:$Z$616,MATCH($B309, 'Mapping cadres'!$B$1:$B$616,0), MATCH(F$32,'Mapping cadres'!$B$1:$Z$1,0))</f>
        <v>0</v>
      </c>
      <c r="G309" s="226">
        <f>INDEX('Uganda workforce data - raw'!$A$4:$F$619,MATCH($B309, 'Uganda workforce data - raw'!$B$4:$B$619,0), MATCH("Filled Male",'Uganda workforce data - raw'!$A$4:$F$4,0))*INDEX('Mapping cadres'!$B$1:$Z$616,MATCH($B309, 'Mapping cadres'!$B$1:$B$616,0), MATCH(G$32,'Mapping cadres'!$B$1:$Z$1,0))</f>
        <v>32</v>
      </c>
      <c r="H309" s="226">
        <f>INDEX('Uganda workforce data - raw'!$A$4:$F$619,MATCH($B309, 'Uganda workforce data - raw'!$B$4:$B$619,0), MATCH("Filled Male",'Uganda workforce data - raw'!$A$4:$F$4,0))*INDEX('Mapping cadres'!$B$1:$Z$616,MATCH($B309, 'Mapping cadres'!$B$1:$B$616,0), MATCH(H$32,'Mapping cadres'!$B$1:$Z$1,0))</f>
        <v>0</v>
      </c>
      <c r="I309" s="226">
        <f>INDEX('Uganda workforce data - raw'!$A$4:$F$619,MATCH($B309, 'Uganda workforce data - raw'!$B$4:$B$619,0), MATCH("Filled Male",'Uganda workforce data - raw'!$A$4:$F$4,0))*INDEX('Mapping cadres'!$B$1:$Z$616,MATCH($B309, 'Mapping cadres'!$B$1:$B$616,0), MATCH(I$32,'Mapping cadres'!$B$1:$Z$1,0))</f>
        <v>0</v>
      </c>
      <c r="J309" s="226">
        <f>INDEX('Uganda workforce data - raw'!$A$4:$F$619,MATCH($B309, 'Uganda workforce data - raw'!$B$4:$B$619,0), MATCH("Filled Male",'Uganda workforce data - raw'!$A$4:$F$4,0))*INDEX('Mapping cadres'!$B$1:$Z$616,MATCH($B309, 'Mapping cadres'!$B$1:$B$616,0), MATCH(J$32,'Mapping cadres'!$B$1:$Z$1,0))</f>
        <v>0</v>
      </c>
      <c r="K309" s="226">
        <f>INDEX('Uganda workforce data - raw'!$A$4:$F$619,MATCH($B309, 'Uganda workforce data - raw'!$B$4:$B$619,0), MATCH("Filled Male",'Uganda workforce data - raw'!$A$4:$F$4,0))*INDEX('Mapping cadres'!$B$1:$Z$616,MATCH($B309, 'Mapping cadres'!$B$1:$B$616,0), MATCH(K$32,'Mapping cadres'!$B$1:$Z$1,0))</f>
        <v>0</v>
      </c>
      <c r="L309" s="226">
        <f>INDEX('Uganda workforce data - raw'!$A$4:$F$619,MATCH($B309, 'Uganda workforce data - raw'!$B$4:$B$619,0), MATCH("Filled Male",'Uganda workforce data - raw'!$A$4:$F$4,0))*INDEX('Mapping cadres'!$B$1:$Z$616,MATCH($B309, 'Mapping cadres'!$B$1:$B$616,0), MATCH(L$32,'Mapping cadres'!$B$1:$Z$1,0))</f>
        <v>0</v>
      </c>
      <c r="M309" s="226">
        <f>INDEX('Uganda workforce data - raw'!$A$4:$F$619,MATCH($B309, 'Uganda workforce data - raw'!$B$4:$B$619,0), MATCH("Filled Male",'Uganda workforce data - raw'!$A$4:$F$4,0))*INDEX('Mapping cadres'!$B$1:$Z$616,MATCH($B309, 'Mapping cadres'!$B$1:$B$616,0), MATCH(M$32,'Mapping cadres'!$B$1:$Z$1,0))</f>
        <v>0</v>
      </c>
      <c r="N309" s="226">
        <f>INDEX('Uganda workforce data - raw'!$A$4:$F$619,MATCH($B309, 'Uganda workforce data - raw'!$B$4:$B$619,0), MATCH("Filled Male",'Uganda workforce data - raw'!$A$4:$F$4,0))*INDEX('Mapping cadres'!$B$1:$Z$616,MATCH($B309, 'Mapping cadres'!$B$1:$B$616,0), MATCH(N$32,'Mapping cadres'!$B$1:$Z$1,0))</f>
        <v>0</v>
      </c>
      <c r="O309" s="226">
        <f>INDEX('Uganda workforce data - raw'!$A$4:$F$619,MATCH($B309, 'Uganda workforce data - raw'!$B$4:$B$619,0), MATCH("Filled Male",'Uganda workforce data - raw'!$A$4:$F$4,0))*INDEX('Mapping cadres'!$B$1:$Z$616,MATCH($B309, 'Mapping cadres'!$B$1:$B$616,0), MATCH(O$32,'Mapping cadres'!$B$1:$Z$1,0))</f>
        <v>0</v>
      </c>
      <c r="P309" s="226">
        <f>INDEX('Uganda workforce data - raw'!$A$4:$F$619,MATCH($B309, 'Uganda workforce data - raw'!$B$4:$B$619,0), MATCH("Filled Male",'Uganda workforce data - raw'!$A$4:$F$4,0))*INDEX('Mapping cadres'!$B$1:$Z$616,MATCH($B309, 'Mapping cadres'!$B$1:$B$616,0), MATCH(P$32,'Mapping cadres'!$B$1:$Z$1,0))</f>
        <v>0</v>
      </c>
      <c r="Q309" s="226">
        <f>INDEX('Uganda workforce data - raw'!$A$4:$F$619,MATCH($B309, 'Uganda workforce data - raw'!$B$4:$B$619,0), MATCH("Filled Male",'Uganda workforce data - raw'!$A$4:$F$4,0))*INDEX('Mapping cadres'!$B$1:$Z$616,MATCH($B309, 'Mapping cadres'!$B$1:$B$616,0), MATCH(Q$32,'Mapping cadres'!$B$1:$Z$1,0))</f>
        <v>0</v>
      </c>
      <c r="R309" s="226">
        <f>INDEX('Uganda workforce data - raw'!$A$4:$F$619,MATCH($B309, 'Uganda workforce data - raw'!$B$4:$B$619,0), MATCH("Filled Male",'Uganda workforce data - raw'!$A$4:$F$4,0))*INDEX('Mapping cadres'!$B$1:$Z$616,MATCH($B309, 'Mapping cadres'!$B$1:$B$616,0), MATCH(R$32,'Mapping cadres'!$B$1:$Z$1,0))</f>
        <v>0</v>
      </c>
      <c r="S309" s="226">
        <f>INDEX('Uganda workforce data - raw'!$A$4:$F$619,MATCH($B309, 'Uganda workforce data - raw'!$B$4:$B$619,0), MATCH("Filled Male",'Uganda workforce data - raw'!$A$4:$F$4,0))*INDEX('Mapping cadres'!$B$1:$Z$616,MATCH($B309, 'Mapping cadres'!$B$1:$B$616,0), MATCH(S$32,'Mapping cadres'!$B$1:$Z$1,0))</f>
        <v>0</v>
      </c>
      <c r="T309" s="226">
        <f>INDEX('Uganda workforce data - raw'!$A$4:$F$619,MATCH($B309, 'Uganda workforce data - raw'!$B$4:$B$619,0), MATCH("Filled Male",'Uganda workforce data - raw'!$A$4:$F$4,0))*INDEX('Mapping cadres'!$B$1:$Z$616,MATCH($B309, 'Mapping cadres'!$B$1:$B$616,0), MATCH(T$32,'Mapping cadres'!$B$1:$Z$1,0))</f>
        <v>0</v>
      </c>
      <c r="U309" s="226">
        <f>INDEX('Uganda workforce data - raw'!$A$4:$F$619,MATCH($B309, 'Uganda workforce data - raw'!$B$4:$B$619,0), MATCH("Filled Male",'Uganda workforce data - raw'!$A$4:$F$4,0))*INDEX('Mapping cadres'!$B$1:$Z$616,MATCH($B309, 'Mapping cadres'!$B$1:$B$616,0), MATCH(U$32,'Mapping cadres'!$B$1:$Z$1,0))</f>
        <v>0</v>
      </c>
      <c r="V309" s="226">
        <f>INDEX('Uganda workforce data - raw'!$A$4:$F$619,MATCH($B309, 'Uganda workforce data - raw'!$B$4:$B$619,0), MATCH("Filled Male",'Uganda workforce data - raw'!$A$4:$F$4,0))*INDEX('Mapping cadres'!$B$1:$Z$616,MATCH($B309, 'Mapping cadres'!$B$1:$B$616,0), MATCH(V$32,'Mapping cadres'!$B$1:$Z$1,0))</f>
        <v>0</v>
      </c>
      <c r="W309" s="226">
        <f>INDEX('Uganda workforce data - raw'!$A$4:$F$619,MATCH($B309, 'Uganda workforce data - raw'!$B$4:$B$619,0), MATCH("Filled Male",'Uganda workforce data - raw'!$A$4:$F$4,0))*INDEX('Mapping cadres'!$B$1:$Z$616,MATCH($B309, 'Mapping cadres'!$B$1:$B$616,0), MATCH(W$32,'Mapping cadres'!$B$1:$Z$1,0))</f>
        <v>0</v>
      </c>
      <c r="X309" s="226">
        <f>INDEX('Uganda workforce data - raw'!$A$4:$F$619,MATCH($B309, 'Uganda workforce data - raw'!$B$4:$B$619,0), MATCH("Filled Male",'Uganda workforce data - raw'!$A$4:$F$4,0))*INDEX('Mapping cadres'!$B$1:$Z$616,MATCH($B309, 'Mapping cadres'!$B$1:$B$616,0), MATCH(X$32,'Mapping cadres'!$B$1:$Z$1,0))</f>
        <v>0</v>
      </c>
      <c r="Y309" s="226">
        <f>INDEX('Uganda workforce data - raw'!$A$4:$F$619,MATCH($B309, 'Uganda workforce data - raw'!$B$4:$B$619,0), MATCH("Filled Male",'Uganda workforce data - raw'!$A$4:$F$4,0))*INDEX('Mapping cadres'!$B$1:$Z$616,MATCH($B309, 'Mapping cadres'!$B$1:$B$616,0), MATCH(Y$32,'Mapping cadres'!$B$1:$Z$1,0))</f>
        <v>0</v>
      </c>
      <c r="Z309" s="226">
        <f>INDEX('Uganda workforce data - raw'!$A$4:$F$619,MATCH($B309, 'Uganda workforce data - raw'!$B$4:$B$619,0), MATCH("Filled Male",'Uganda workforce data - raw'!$A$4:$F$4,0))*INDEX('Mapping cadres'!$B$1:$Z$616,MATCH($B309, 'Mapping cadres'!$B$1:$B$616,0), MATCH(Z$32,'Mapping cadres'!$B$1:$Z$1,0))</f>
        <v>0</v>
      </c>
      <c r="AA309" s="226">
        <f>INDEX('Uganda workforce data - raw'!$A$4:$F$619,MATCH($B309, 'Uganda workforce data - raw'!$B$4:$B$619,0), MATCH("Filled Female",'Uganda workforce data - raw'!$A$4:$F$4,0))*INDEX('Mapping cadres'!$B$1:$Z$616,MATCH($B309, 'Mapping cadres'!$B$1:$B$616,0), MATCH(AA$32,'Mapping cadres'!$B$1:$Z$1,0))</f>
        <v>0</v>
      </c>
      <c r="AB309" s="226">
        <f>INDEX('Uganda workforce data - raw'!$A$4:$F$619,MATCH($B309, 'Uganda workforce data - raw'!$B$4:$B$619,0), MATCH("Filled Female",'Uganda workforce data - raw'!$A$4:$F$4,0))*INDEX('Mapping cadres'!$B$1:$Z$616,MATCH($B309, 'Mapping cadres'!$B$1:$B$616,0), MATCH(AB$32,'Mapping cadres'!$B$1:$Z$1,0))</f>
        <v>0</v>
      </c>
      <c r="AC309" s="226">
        <f>INDEX('Uganda workforce data - raw'!$A$4:$F$619,MATCH($B309, 'Uganda workforce data - raw'!$B$4:$B$619,0), MATCH("Filled Female",'Uganda workforce data - raw'!$A$4:$F$4,0))*INDEX('Mapping cadres'!$B$1:$Z$616,MATCH($B309, 'Mapping cadres'!$B$1:$B$616,0), MATCH(AC$32,'Mapping cadres'!$B$1:$Z$1,0))</f>
        <v>0</v>
      </c>
      <c r="AD309" s="226">
        <f>INDEX('Uganda workforce data - raw'!$A$4:$F$619,MATCH($B309, 'Uganda workforce data - raw'!$B$4:$B$619,0), MATCH("Filled Female",'Uganda workforce data - raw'!$A$4:$F$4,0))*INDEX('Mapping cadres'!$B$1:$Z$616,MATCH($B309, 'Mapping cadres'!$B$1:$B$616,0), MATCH(AD$32,'Mapping cadres'!$B$1:$Z$1,0))</f>
        <v>0</v>
      </c>
      <c r="AE309" s="226">
        <f>INDEX('Uganda workforce data - raw'!$A$4:$F$619,MATCH($B309, 'Uganda workforce data - raw'!$B$4:$B$619,0), MATCH("Filled Female",'Uganda workforce data - raw'!$A$4:$F$4,0))*INDEX('Mapping cadres'!$B$1:$Z$616,MATCH($B309, 'Mapping cadres'!$B$1:$B$616,0), MATCH(AE$32,'Mapping cadres'!$B$1:$Z$1,0))</f>
        <v>10</v>
      </c>
      <c r="AF309" s="226">
        <f>INDEX('Uganda workforce data - raw'!$A$4:$F$619,MATCH($B309, 'Uganda workforce data - raw'!$B$4:$B$619,0), MATCH("Filled Female",'Uganda workforce data - raw'!$A$4:$F$4,0))*INDEX('Mapping cadres'!$B$1:$Z$616,MATCH($B309, 'Mapping cadres'!$B$1:$B$616,0), MATCH(AF$32,'Mapping cadres'!$B$1:$Z$1,0))</f>
        <v>0</v>
      </c>
      <c r="AG309" s="226">
        <f>INDEX('Uganda workforce data - raw'!$A$4:$F$619,MATCH($B309, 'Uganda workforce data - raw'!$B$4:$B$619,0), MATCH("Filled Female",'Uganda workforce data - raw'!$A$4:$F$4,0))*INDEX('Mapping cadres'!$B$1:$Z$616,MATCH($B309, 'Mapping cadres'!$B$1:$B$616,0), MATCH(AG$32,'Mapping cadres'!$B$1:$Z$1,0))</f>
        <v>0</v>
      </c>
      <c r="AH309" s="226">
        <f>INDEX('Uganda workforce data - raw'!$A$4:$F$619,MATCH($B309, 'Uganda workforce data - raw'!$B$4:$B$619,0), MATCH("Filled Female",'Uganda workforce data - raw'!$A$4:$F$4,0))*INDEX('Mapping cadres'!$B$1:$Z$616,MATCH($B309, 'Mapping cadres'!$B$1:$B$616,0), MATCH(AH$32,'Mapping cadres'!$B$1:$Z$1,0))</f>
        <v>0</v>
      </c>
      <c r="AI309" s="226">
        <f>INDEX('Uganda workforce data - raw'!$A$4:$F$619,MATCH($B309, 'Uganda workforce data - raw'!$B$4:$B$619,0), MATCH("Filled Female",'Uganda workforce data - raw'!$A$4:$F$4,0))*INDEX('Mapping cadres'!$B$1:$Z$616,MATCH($B309, 'Mapping cadres'!$B$1:$B$616,0), MATCH(AI$32,'Mapping cadres'!$B$1:$Z$1,0))</f>
        <v>0</v>
      </c>
      <c r="AJ309" s="226">
        <f>INDEX('Uganda workforce data - raw'!$A$4:$F$619,MATCH($B309, 'Uganda workforce data - raw'!$B$4:$B$619,0), MATCH("Filled Female",'Uganda workforce data - raw'!$A$4:$F$4,0))*INDEX('Mapping cadres'!$B$1:$Z$616,MATCH($B309, 'Mapping cadres'!$B$1:$B$616,0), MATCH(AJ$32,'Mapping cadres'!$B$1:$Z$1,0))</f>
        <v>0</v>
      </c>
      <c r="AK309" s="226">
        <f>INDEX('Uganda workforce data - raw'!$A$4:$F$619,MATCH($B309, 'Uganda workforce data - raw'!$B$4:$B$619,0), MATCH("Filled Female",'Uganda workforce data - raw'!$A$4:$F$4,0))*INDEX('Mapping cadres'!$B$1:$Z$616,MATCH($B309, 'Mapping cadres'!$B$1:$B$616,0), MATCH(AK$32,'Mapping cadres'!$B$1:$Z$1,0))</f>
        <v>0</v>
      </c>
      <c r="AL309" s="226">
        <f>INDEX('Uganda workforce data - raw'!$A$4:$F$619,MATCH($B309, 'Uganda workforce data - raw'!$B$4:$B$619,0), MATCH("Filled Female",'Uganda workforce data - raw'!$A$4:$F$4,0))*INDEX('Mapping cadres'!$B$1:$Z$616,MATCH($B309, 'Mapping cadres'!$B$1:$B$616,0), MATCH(AL$32,'Mapping cadres'!$B$1:$Z$1,0))</f>
        <v>0</v>
      </c>
      <c r="AM309" s="226">
        <f>INDEX('Uganda workforce data - raw'!$A$4:$F$619,MATCH($B309, 'Uganda workforce data - raw'!$B$4:$B$619,0), MATCH("Filled Female",'Uganda workforce data - raw'!$A$4:$F$4,0))*INDEX('Mapping cadres'!$B$1:$Z$616,MATCH($B309, 'Mapping cadres'!$B$1:$B$616,0), MATCH(AM$32,'Mapping cadres'!$B$1:$Z$1,0))</f>
        <v>0</v>
      </c>
      <c r="AN309" s="226">
        <f>INDEX('Uganda workforce data - raw'!$A$4:$F$619,MATCH($B309, 'Uganda workforce data - raw'!$B$4:$B$619,0), MATCH("Filled Female",'Uganda workforce data - raw'!$A$4:$F$4,0))*INDEX('Mapping cadres'!$B$1:$Z$616,MATCH($B309, 'Mapping cadres'!$B$1:$B$616,0), MATCH(AN$32,'Mapping cadres'!$B$1:$Z$1,0))</f>
        <v>0</v>
      </c>
      <c r="AO309" s="226">
        <f>INDEX('Uganda workforce data - raw'!$A$4:$F$619,MATCH($B309, 'Uganda workforce data - raw'!$B$4:$B$619,0), MATCH("Filled Female",'Uganda workforce data - raw'!$A$4:$F$4,0))*INDEX('Mapping cadres'!$B$1:$Z$616,MATCH($B309, 'Mapping cadres'!$B$1:$B$616,0), MATCH(AO$32,'Mapping cadres'!$B$1:$Z$1,0))</f>
        <v>0</v>
      </c>
      <c r="AP309" s="226">
        <f>INDEX('Uganda workforce data - raw'!$A$4:$F$619,MATCH($B309, 'Uganda workforce data - raw'!$B$4:$B$619,0), MATCH("Filled Female",'Uganda workforce data - raw'!$A$4:$F$4,0))*INDEX('Mapping cadres'!$B$1:$Z$616,MATCH($B309, 'Mapping cadres'!$B$1:$B$616,0), MATCH(AP$32,'Mapping cadres'!$B$1:$Z$1,0))</f>
        <v>0</v>
      </c>
      <c r="AQ309" s="226">
        <f>INDEX('Uganda workforce data - raw'!$A$4:$F$619,MATCH($B309, 'Uganda workforce data - raw'!$B$4:$B$619,0), MATCH("Filled Female",'Uganda workforce data - raw'!$A$4:$F$4,0))*INDEX('Mapping cadres'!$B$1:$Z$616,MATCH($B309, 'Mapping cadres'!$B$1:$B$616,0), MATCH(AQ$32,'Mapping cadres'!$B$1:$Z$1,0))</f>
        <v>0</v>
      </c>
      <c r="AR309" s="226">
        <f>INDEX('Uganda workforce data - raw'!$A$4:$F$619,MATCH($B309, 'Uganda workforce data - raw'!$B$4:$B$619,0), MATCH("Filled Female",'Uganda workforce data - raw'!$A$4:$F$4,0))*INDEX('Mapping cadres'!$B$1:$Z$616,MATCH($B309, 'Mapping cadres'!$B$1:$B$616,0), MATCH(AR$32,'Mapping cadres'!$B$1:$Z$1,0))</f>
        <v>0</v>
      </c>
      <c r="AS309" s="226">
        <f>INDEX('Uganda workforce data - raw'!$A$4:$F$619,MATCH($B309, 'Uganda workforce data - raw'!$B$4:$B$619,0), MATCH("Filled Female",'Uganda workforce data - raw'!$A$4:$F$4,0))*INDEX('Mapping cadres'!$B$1:$Z$616,MATCH($B309, 'Mapping cadres'!$B$1:$B$616,0), MATCH(AS$32,'Mapping cadres'!$B$1:$Z$1,0))</f>
        <v>0</v>
      </c>
      <c r="AT309" s="226">
        <f>INDEX('Uganda workforce data - raw'!$A$4:$F$619,MATCH($B309, 'Uganda workforce data - raw'!$B$4:$B$619,0), MATCH("Filled Female",'Uganda workforce data - raw'!$A$4:$F$4,0))*INDEX('Mapping cadres'!$B$1:$Z$616,MATCH($B309, 'Mapping cadres'!$B$1:$B$616,0), MATCH(AT$32,'Mapping cadres'!$B$1:$Z$1,0))</f>
        <v>0</v>
      </c>
      <c r="AU309" s="226">
        <f>INDEX('Uganda workforce data - raw'!$A$4:$F$619,MATCH($B309, 'Uganda workforce data - raw'!$B$4:$B$619,0), MATCH("Filled Female",'Uganda workforce data - raw'!$A$4:$F$4,0))*INDEX('Mapping cadres'!$B$1:$Z$616,MATCH($B309, 'Mapping cadres'!$B$1:$B$616,0), MATCH(AU$32,'Mapping cadres'!$B$1:$Z$1,0))</f>
        <v>0</v>
      </c>
      <c r="AV309" s="226">
        <f>INDEX('Uganda workforce data - raw'!$A$4:$F$619,MATCH($B309, 'Uganda workforce data - raw'!$B$4:$B$619,0), MATCH("Filled Female",'Uganda workforce data - raw'!$A$4:$F$4,0))*INDEX('Mapping cadres'!$B$1:$Z$616,MATCH($B309, 'Mapping cadres'!$B$1:$B$616,0), MATCH(AV$32,'Mapping cadres'!$B$1:$Z$1,0))</f>
        <v>0</v>
      </c>
      <c r="AW309" s="226">
        <f>INDEX('Uganda workforce data - raw'!$A$4:$F$619,MATCH($B309, 'Uganda workforce data - raw'!$B$4:$B$619,0), MATCH("Filled Female",'Uganda workforce data - raw'!$A$4:$F$4,0))*INDEX('Mapping cadres'!$B$1:$Z$616,MATCH($B309, 'Mapping cadres'!$B$1:$B$616,0), MATCH(AW$32,'Mapping cadres'!$B$1:$Z$1,0))</f>
        <v>0</v>
      </c>
      <c r="AX309" s="226">
        <f>INDEX('Uganda workforce data - raw'!$A$4:$F$619,MATCH($B309, 'Uganda workforce data - raw'!$B$4:$B$619,0), MATCH("Filled Female",'Uganda workforce data - raw'!$A$4:$F$4,0))*INDEX('Mapping cadres'!$B$1:$Z$616,MATCH($B309, 'Mapping cadres'!$B$1:$B$616,0), MATCH(AX$32,'Mapping cadres'!$B$1:$Z$1,0))</f>
        <v>0</v>
      </c>
      <c r="AY309" s="226">
        <f t="shared" si="101"/>
        <v>0</v>
      </c>
      <c r="AZ309" s="226">
        <f t="shared" si="102"/>
        <v>0</v>
      </c>
      <c r="BA309" s="226">
        <f t="shared" si="103"/>
        <v>0</v>
      </c>
      <c r="BB309" s="226">
        <f t="shared" si="104"/>
        <v>0</v>
      </c>
      <c r="BC309" s="226">
        <f t="shared" si="105"/>
        <v>42</v>
      </c>
      <c r="BD309" s="226">
        <f t="shared" si="106"/>
        <v>0</v>
      </c>
      <c r="BE309" s="226">
        <f t="shared" si="107"/>
        <v>0</v>
      </c>
      <c r="BF309" s="226">
        <f t="shared" si="108"/>
        <v>0</v>
      </c>
      <c r="BG309" s="226">
        <f t="shared" si="109"/>
        <v>0</v>
      </c>
      <c r="BH309" s="226">
        <f t="shared" si="110"/>
        <v>0</v>
      </c>
      <c r="BI309" s="226">
        <f t="shared" si="111"/>
        <v>0</v>
      </c>
      <c r="BJ309" s="226">
        <f t="shared" si="112"/>
        <v>0</v>
      </c>
      <c r="BK309" s="226">
        <f t="shared" si="113"/>
        <v>0</v>
      </c>
      <c r="BL309" s="226">
        <f t="shared" si="114"/>
        <v>0</v>
      </c>
      <c r="BM309" s="226">
        <f t="shared" si="115"/>
        <v>0</v>
      </c>
      <c r="BN309" s="226">
        <f t="shared" si="116"/>
        <v>0</v>
      </c>
      <c r="BO309" s="226">
        <f t="shared" si="117"/>
        <v>0</v>
      </c>
      <c r="BP309" s="226">
        <f t="shared" si="118"/>
        <v>0</v>
      </c>
      <c r="BQ309" s="226">
        <f t="shared" si="119"/>
        <v>0</v>
      </c>
      <c r="BR309" s="226">
        <f t="shared" si="120"/>
        <v>0</v>
      </c>
      <c r="BS309" s="226">
        <f t="shared" si="121"/>
        <v>0</v>
      </c>
      <c r="BT309" s="226">
        <f t="shared" si="122"/>
        <v>0</v>
      </c>
      <c r="BU309" s="226">
        <f t="shared" si="123"/>
        <v>0</v>
      </c>
      <c r="BV309" s="226">
        <f t="shared" si="124"/>
        <v>0</v>
      </c>
    </row>
    <row r="310" spans="1:74">
      <c r="A310" s="226">
        <v>278</v>
      </c>
      <c r="B310" s="226" t="s">
        <v>1580</v>
      </c>
      <c r="C310" s="226">
        <f>INDEX('Uganda workforce data - raw'!$A$4:$F$619,MATCH($B310, 'Uganda workforce data - raw'!$B$4:$B$619,0), MATCH("Filled Male",'Uganda workforce data - raw'!$A$4:$F$4,0))*INDEX('Mapping cadres'!$B$1:$Z$616,MATCH($B310, 'Mapping cadres'!$B$1:$B$616,0), MATCH(C$32,'Mapping cadres'!$B$1:$Z$1,0))</f>
        <v>0</v>
      </c>
      <c r="D310" s="226">
        <f>INDEX('Uganda workforce data - raw'!$A$4:$F$619,MATCH($B310, 'Uganda workforce data - raw'!$B$4:$B$619,0), MATCH("Filled Male",'Uganda workforce data - raw'!$A$4:$F$4,0))*INDEX('Mapping cadres'!$B$1:$Z$616,MATCH($B310, 'Mapping cadres'!$B$1:$B$616,0), MATCH(D$32,'Mapping cadres'!$B$1:$Z$1,0))</f>
        <v>63</v>
      </c>
      <c r="E310" s="226">
        <f>INDEX('Uganda workforce data - raw'!$A$4:$F$619,MATCH($B310, 'Uganda workforce data - raw'!$B$4:$B$619,0), MATCH("Filled Male",'Uganda workforce data - raw'!$A$4:$F$4,0))*INDEX('Mapping cadres'!$B$1:$Z$616,MATCH($B310, 'Mapping cadres'!$B$1:$B$616,0), MATCH(E$32,'Mapping cadres'!$B$1:$Z$1,0))</f>
        <v>0</v>
      </c>
      <c r="F310" s="226">
        <f>INDEX('Uganda workforce data - raw'!$A$4:$F$619,MATCH($B310, 'Uganda workforce data - raw'!$B$4:$B$619,0), MATCH("Filled Male",'Uganda workforce data - raw'!$A$4:$F$4,0))*INDEX('Mapping cadres'!$B$1:$Z$616,MATCH($B310, 'Mapping cadres'!$B$1:$B$616,0), MATCH(F$32,'Mapping cadres'!$B$1:$Z$1,0))</f>
        <v>0</v>
      </c>
      <c r="G310" s="226">
        <f>INDEX('Uganda workforce data - raw'!$A$4:$F$619,MATCH($B310, 'Uganda workforce data - raw'!$B$4:$B$619,0), MATCH("Filled Male",'Uganda workforce data - raw'!$A$4:$F$4,0))*INDEX('Mapping cadres'!$B$1:$Z$616,MATCH($B310, 'Mapping cadres'!$B$1:$B$616,0), MATCH(G$32,'Mapping cadres'!$B$1:$Z$1,0))</f>
        <v>0</v>
      </c>
      <c r="H310" s="226">
        <f>INDEX('Uganda workforce data - raw'!$A$4:$F$619,MATCH($B310, 'Uganda workforce data - raw'!$B$4:$B$619,0), MATCH("Filled Male",'Uganda workforce data - raw'!$A$4:$F$4,0))*INDEX('Mapping cadres'!$B$1:$Z$616,MATCH($B310, 'Mapping cadres'!$B$1:$B$616,0), MATCH(H$32,'Mapping cadres'!$B$1:$Z$1,0))</f>
        <v>0</v>
      </c>
      <c r="I310" s="226">
        <f>INDEX('Uganda workforce data - raw'!$A$4:$F$619,MATCH($B310, 'Uganda workforce data - raw'!$B$4:$B$619,0), MATCH("Filled Male",'Uganda workforce data - raw'!$A$4:$F$4,0))*INDEX('Mapping cadres'!$B$1:$Z$616,MATCH($B310, 'Mapping cadres'!$B$1:$B$616,0), MATCH(I$32,'Mapping cadres'!$B$1:$Z$1,0))</f>
        <v>0</v>
      </c>
      <c r="J310" s="226">
        <f>INDEX('Uganda workforce data - raw'!$A$4:$F$619,MATCH($B310, 'Uganda workforce data - raw'!$B$4:$B$619,0), MATCH("Filled Male",'Uganda workforce data - raw'!$A$4:$F$4,0))*INDEX('Mapping cadres'!$B$1:$Z$616,MATCH($B310, 'Mapping cadres'!$B$1:$B$616,0), MATCH(J$32,'Mapping cadres'!$B$1:$Z$1,0))</f>
        <v>0</v>
      </c>
      <c r="K310" s="226">
        <f>INDEX('Uganda workforce data - raw'!$A$4:$F$619,MATCH($B310, 'Uganda workforce data - raw'!$B$4:$B$619,0), MATCH("Filled Male",'Uganda workforce data - raw'!$A$4:$F$4,0))*INDEX('Mapping cadres'!$B$1:$Z$616,MATCH($B310, 'Mapping cadres'!$B$1:$B$616,0), MATCH(K$32,'Mapping cadres'!$B$1:$Z$1,0))</f>
        <v>0</v>
      </c>
      <c r="L310" s="226">
        <f>INDEX('Uganda workforce data - raw'!$A$4:$F$619,MATCH($B310, 'Uganda workforce data - raw'!$B$4:$B$619,0), MATCH("Filled Male",'Uganda workforce data - raw'!$A$4:$F$4,0))*INDEX('Mapping cadres'!$B$1:$Z$616,MATCH($B310, 'Mapping cadres'!$B$1:$B$616,0), MATCH(L$32,'Mapping cadres'!$B$1:$Z$1,0))</f>
        <v>0</v>
      </c>
      <c r="M310" s="226">
        <f>INDEX('Uganda workforce data - raw'!$A$4:$F$619,MATCH($B310, 'Uganda workforce data - raw'!$B$4:$B$619,0), MATCH("Filled Male",'Uganda workforce data - raw'!$A$4:$F$4,0))*INDEX('Mapping cadres'!$B$1:$Z$616,MATCH($B310, 'Mapping cadres'!$B$1:$B$616,0), MATCH(M$32,'Mapping cadres'!$B$1:$Z$1,0))</f>
        <v>0</v>
      </c>
      <c r="N310" s="226">
        <f>INDEX('Uganda workforce data - raw'!$A$4:$F$619,MATCH($B310, 'Uganda workforce data - raw'!$B$4:$B$619,0), MATCH("Filled Male",'Uganda workforce data - raw'!$A$4:$F$4,0))*INDEX('Mapping cadres'!$B$1:$Z$616,MATCH($B310, 'Mapping cadres'!$B$1:$B$616,0), MATCH(N$32,'Mapping cadres'!$B$1:$Z$1,0))</f>
        <v>0</v>
      </c>
      <c r="O310" s="226">
        <f>INDEX('Uganda workforce data - raw'!$A$4:$F$619,MATCH($B310, 'Uganda workforce data - raw'!$B$4:$B$619,0), MATCH("Filled Male",'Uganda workforce data - raw'!$A$4:$F$4,0))*INDEX('Mapping cadres'!$B$1:$Z$616,MATCH($B310, 'Mapping cadres'!$B$1:$B$616,0), MATCH(O$32,'Mapping cadres'!$B$1:$Z$1,0))</f>
        <v>0</v>
      </c>
      <c r="P310" s="226">
        <f>INDEX('Uganda workforce data - raw'!$A$4:$F$619,MATCH($B310, 'Uganda workforce data - raw'!$B$4:$B$619,0), MATCH("Filled Male",'Uganda workforce data - raw'!$A$4:$F$4,0))*INDEX('Mapping cadres'!$B$1:$Z$616,MATCH($B310, 'Mapping cadres'!$B$1:$B$616,0), MATCH(P$32,'Mapping cadres'!$B$1:$Z$1,0))</f>
        <v>0</v>
      </c>
      <c r="Q310" s="226">
        <f>INDEX('Uganda workforce data - raw'!$A$4:$F$619,MATCH($B310, 'Uganda workforce data - raw'!$B$4:$B$619,0), MATCH("Filled Male",'Uganda workforce data - raw'!$A$4:$F$4,0))*INDEX('Mapping cadres'!$B$1:$Z$616,MATCH($B310, 'Mapping cadres'!$B$1:$B$616,0), MATCH(Q$32,'Mapping cadres'!$B$1:$Z$1,0))</f>
        <v>0</v>
      </c>
      <c r="R310" s="226">
        <f>INDEX('Uganda workforce data - raw'!$A$4:$F$619,MATCH($B310, 'Uganda workforce data - raw'!$B$4:$B$619,0), MATCH("Filled Male",'Uganda workforce data - raw'!$A$4:$F$4,0))*INDEX('Mapping cadres'!$B$1:$Z$616,MATCH($B310, 'Mapping cadres'!$B$1:$B$616,0), MATCH(R$32,'Mapping cadres'!$B$1:$Z$1,0))</f>
        <v>0</v>
      </c>
      <c r="S310" s="226">
        <f>INDEX('Uganda workforce data - raw'!$A$4:$F$619,MATCH($B310, 'Uganda workforce data - raw'!$B$4:$B$619,0), MATCH("Filled Male",'Uganda workforce data - raw'!$A$4:$F$4,0))*INDEX('Mapping cadres'!$B$1:$Z$616,MATCH($B310, 'Mapping cadres'!$B$1:$B$616,0), MATCH(S$32,'Mapping cadres'!$B$1:$Z$1,0))</f>
        <v>0</v>
      </c>
      <c r="T310" s="226">
        <f>INDEX('Uganda workforce data - raw'!$A$4:$F$619,MATCH($B310, 'Uganda workforce data - raw'!$B$4:$B$619,0), MATCH("Filled Male",'Uganda workforce data - raw'!$A$4:$F$4,0))*INDEX('Mapping cadres'!$B$1:$Z$616,MATCH($B310, 'Mapping cadres'!$B$1:$B$616,0), MATCH(T$32,'Mapping cadres'!$B$1:$Z$1,0))</f>
        <v>0</v>
      </c>
      <c r="U310" s="226">
        <f>INDEX('Uganda workforce data - raw'!$A$4:$F$619,MATCH($B310, 'Uganda workforce data - raw'!$B$4:$B$619,0), MATCH("Filled Male",'Uganda workforce data - raw'!$A$4:$F$4,0))*INDEX('Mapping cadres'!$B$1:$Z$616,MATCH($B310, 'Mapping cadres'!$B$1:$B$616,0), MATCH(U$32,'Mapping cadres'!$B$1:$Z$1,0))</f>
        <v>0</v>
      </c>
      <c r="V310" s="226">
        <f>INDEX('Uganda workforce data - raw'!$A$4:$F$619,MATCH($B310, 'Uganda workforce data - raw'!$B$4:$B$619,0), MATCH("Filled Male",'Uganda workforce data - raw'!$A$4:$F$4,0))*INDEX('Mapping cadres'!$B$1:$Z$616,MATCH($B310, 'Mapping cadres'!$B$1:$B$616,0), MATCH(V$32,'Mapping cadres'!$B$1:$Z$1,0))</f>
        <v>0</v>
      </c>
      <c r="W310" s="226">
        <f>INDEX('Uganda workforce data - raw'!$A$4:$F$619,MATCH($B310, 'Uganda workforce data - raw'!$B$4:$B$619,0), MATCH("Filled Male",'Uganda workforce data - raw'!$A$4:$F$4,0))*INDEX('Mapping cadres'!$B$1:$Z$616,MATCH($B310, 'Mapping cadres'!$B$1:$B$616,0), MATCH(W$32,'Mapping cadres'!$B$1:$Z$1,0))</f>
        <v>0</v>
      </c>
      <c r="X310" s="226">
        <f>INDEX('Uganda workforce data - raw'!$A$4:$F$619,MATCH($B310, 'Uganda workforce data - raw'!$B$4:$B$619,0), MATCH("Filled Male",'Uganda workforce data - raw'!$A$4:$F$4,0))*INDEX('Mapping cadres'!$B$1:$Z$616,MATCH($B310, 'Mapping cadres'!$B$1:$B$616,0), MATCH(X$32,'Mapping cadres'!$B$1:$Z$1,0))</f>
        <v>0</v>
      </c>
      <c r="Y310" s="226">
        <f>INDEX('Uganda workforce data - raw'!$A$4:$F$619,MATCH($B310, 'Uganda workforce data - raw'!$B$4:$B$619,0), MATCH("Filled Male",'Uganda workforce data - raw'!$A$4:$F$4,0))*INDEX('Mapping cadres'!$B$1:$Z$616,MATCH($B310, 'Mapping cadres'!$B$1:$B$616,0), MATCH(Y$32,'Mapping cadres'!$B$1:$Z$1,0))</f>
        <v>0</v>
      </c>
      <c r="Z310" s="226">
        <f>INDEX('Uganda workforce data - raw'!$A$4:$F$619,MATCH($B310, 'Uganda workforce data - raw'!$B$4:$B$619,0), MATCH("Filled Male",'Uganda workforce data - raw'!$A$4:$F$4,0))*INDEX('Mapping cadres'!$B$1:$Z$616,MATCH($B310, 'Mapping cadres'!$B$1:$B$616,0), MATCH(Z$32,'Mapping cadres'!$B$1:$Z$1,0))</f>
        <v>0</v>
      </c>
      <c r="AA310" s="226">
        <f>INDEX('Uganda workforce data - raw'!$A$4:$F$619,MATCH($B310, 'Uganda workforce data - raw'!$B$4:$B$619,0), MATCH("Filled Female",'Uganda workforce data - raw'!$A$4:$F$4,0))*INDEX('Mapping cadres'!$B$1:$Z$616,MATCH($B310, 'Mapping cadres'!$B$1:$B$616,0), MATCH(AA$32,'Mapping cadres'!$B$1:$Z$1,0))</f>
        <v>0</v>
      </c>
      <c r="AB310" s="226">
        <f>INDEX('Uganda workforce data - raw'!$A$4:$F$619,MATCH($B310, 'Uganda workforce data - raw'!$B$4:$B$619,0), MATCH("Filled Female",'Uganda workforce data - raw'!$A$4:$F$4,0))*INDEX('Mapping cadres'!$B$1:$Z$616,MATCH($B310, 'Mapping cadres'!$B$1:$B$616,0), MATCH(AB$32,'Mapping cadres'!$B$1:$Z$1,0))</f>
        <v>11</v>
      </c>
      <c r="AC310" s="226">
        <f>INDEX('Uganda workforce data - raw'!$A$4:$F$619,MATCH($B310, 'Uganda workforce data - raw'!$B$4:$B$619,0), MATCH("Filled Female",'Uganda workforce data - raw'!$A$4:$F$4,0))*INDEX('Mapping cadres'!$B$1:$Z$616,MATCH($B310, 'Mapping cadres'!$B$1:$B$616,0), MATCH(AC$32,'Mapping cadres'!$B$1:$Z$1,0))</f>
        <v>0</v>
      </c>
      <c r="AD310" s="226">
        <f>INDEX('Uganda workforce data - raw'!$A$4:$F$619,MATCH($B310, 'Uganda workforce data - raw'!$B$4:$B$619,0), MATCH("Filled Female",'Uganda workforce data - raw'!$A$4:$F$4,0))*INDEX('Mapping cadres'!$B$1:$Z$616,MATCH($B310, 'Mapping cadres'!$B$1:$B$616,0), MATCH(AD$32,'Mapping cadres'!$B$1:$Z$1,0))</f>
        <v>0</v>
      </c>
      <c r="AE310" s="226">
        <f>INDEX('Uganda workforce data - raw'!$A$4:$F$619,MATCH($B310, 'Uganda workforce data - raw'!$B$4:$B$619,0), MATCH("Filled Female",'Uganda workforce data - raw'!$A$4:$F$4,0))*INDEX('Mapping cadres'!$B$1:$Z$616,MATCH($B310, 'Mapping cadres'!$B$1:$B$616,0), MATCH(AE$32,'Mapping cadres'!$B$1:$Z$1,0))</f>
        <v>0</v>
      </c>
      <c r="AF310" s="226">
        <f>INDEX('Uganda workforce data - raw'!$A$4:$F$619,MATCH($B310, 'Uganda workforce data - raw'!$B$4:$B$619,0), MATCH("Filled Female",'Uganda workforce data - raw'!$A$4:$F$4,0))*INDEX('Mapping cadres'!$B$1:$Z$616,MATCH($B310, 'Mapping cadres'!$B$1:$B$616,0), MATCH(AF$32,'Mapping cadres'!$B$1:$Z$1,0))</f>
        <v>0</v>
      </c>
      <c r="AG310" s="226">
        <f>INDEX('Uganda workforce data - raw'!$A$4:$F$619,MATCH($B310, 'Uganda workforce data - raw'!$B$4:$B$619,0), MATCH("Filled Female",'Uganda workforce data - raw'!$A$4:$F$4,0))*INDEX('Mapping cadres'!$B$1:$Z$616,MATCH($B310, 'Mapping cadres'!$B$1:$B$616,0), MATCH(AG$32,'Mapping cadres'!$B$1:$Z$1,0))</f>
        <v>0</v>
      </c>
      <c r="AH310" s="226">
        <f>INDEX('Uganda workforce data - raw'!$A$4:$F$619,MATCH($B310, 'Uganda workforce data - raw'!$B$4:$B$619,0), MATCH("Filled Female",'Uganda workforce data - raw'!$A$4:$F$4,0))*INDEX('Mapping cadres'!$B$1:$Z$616,MATCH($B310, 'Mapping cadres'!$B$1:$B$616,0), MATCH(AH$32,'Mapping cadres'!$B$1:$Z$1,0))</f>
        <v>0</v>
      </c>
      <c r="AI310" s="226">
        <f>INDEX('Uganda workforce data - raw'!$A$4:$F$619,MATCH($B310, 'Uganda workforce data - raw'!$B$4:$B$619,0), MATCH("Filled Female",'Uganda workforce data - raw'!$A$4:$F$4,0))*INDEX('Mapping cadres'!$B$1:$Z$616,MATCH($B310, 'Mapping cadres'!$B$1:$B$616,0), MATCH(AI$32,'Mapping cadres'!$B$1:$Z$1,0))</f>
        <v>0</v>
      </c>
      <c r="AJ310" s="226">
        <f>INDEX('Uganda workforce data - raw'!$A$4:$F$619,MATCH($B310, 'Uganda workforce data - raw'!$B$4:$B$619,0), MATCH("Filled Female",'Uganda workforce data - raw'!$A$4:$F$4,0))*INDEX('Mapping cadres'!$B$1:$Z$616,MATCH($B310, 'Mapping cadres'!$B$1:$B$616,0), MATCH(AJ$32,'Mapping cadres'!$B$1:$Z$1,0))</f>
        <v>0</v>
      </c>
      <c r="AK310" s="226">
        <f>INDEX('Uganda workforce data - raw'!$A$4:$F$619,MATCH($B310, 'Uganda workforce data - raw'!$B$4:$B$619,0), MATCH("Filled Female",'Uganda workforce data - raw'!$A$4:$F$4,0))*INDEX('Mapping cadres'!$B$1:$Z$616,MATCH($B310, 'Mapping cadres'!$B$1:$B$616,0), MATCH(AK$32,'Mapping cadres'!$B$1:$Z$1,0))</f>
        <v>0</v>
      </c>
      <c r="AL310" s="226">
        <f>INDEX('Uganda workforce data - raw'!$A$4:$F$619,MATCH($B310, 'Uganda workforce data - raw'!$B$4:$B$619,0), MATCH("Filled Female",'Uganda workforce data - raw'!$A$4:$F$4,0))*INDEX('Mapping cadres'!$B$1:$Z$616,MATCH($B310, 'Mapping cadres'!$B$1:$B$616,0), MATCH(AL$32,'Mapping cadres'!$B$1:$Z$1,0))</f>
        <v>0</v>
      </c>
      <c r="AM310" s="226">
        <f>INDEX('Uganda workforce data - raw'!$A$4:$F$619,MATCH($B310, 'Uganda workforce data - raw'!$B$4:$B$619,0), MATCH("Filled Female",'Uganda workforce data - raw'!$A$4:$F$4,0))*INDEX('Mapping cadres'!$B$1:$Z$616,MATCH($B310, 'Mapping cadres'!$B$1:$B$616,0), MATCH(AM$32,'Mapping cadres'!$B$1:$Z$1,0))</f>
        <v>0</v>
      </c>
      <c r="AN310" s="226">
        <f>INDEX('Uganda workforce data - raw'!$A$4:$F$619,MATCH($B310, 'Uganda workforce data - raw'!$B$4:$B$619,0), MATCH("Filled Female",'Uganda workforce data - raw'!$A$4:$F$4,0))*INDEX('Mapping cadres'!$B$1:$Z$616,MATCH($B310, 'Mapping cadres'!$B$1:$B$616,0), MATCH(AN$32,'Mapping cadres'!$B$1:$Z$1,0))</f>
        <v>0</v>
      </c>
      <c r="AO310" s="226">
        <f>INDEX('Uganda workforce data - raw'!$A$4:$F$619,MATCH($B310, 'Uganda workforce data - raw'!$B$4:$B$619,0), MATCH("Filled Female",'Uganda workforce data - raw'!$A$4:$F$4,0))*INDEX('Mapping cadres'!$B$1:$Z$616,MATCH($B310, 'Mapping cadres'!$B$1:$B$616,0), MATCH(AO$32,'Mapping cadres'!$B$1:$Z$1,0))</f>
        <v>0</v>
      </c>
      <c r="AP310" s="226">
        <f>INDEX('Uganda workforce data - raw'!$A$4:$F$619,MATCH($B310, 'Uganda workforce data - raw'!$B$4:$B$619,0), MATCH("Filled Female",'Uganda workforce data - raw'!$A$4:$F$4,0))*INDEX('Mapping cadres'!$B$1:$Z$616,MATCH($B310, 'Mapping cadres'!$B$1:$B$616,0), MATCH(AP$32,'Mapping cadres'!$B$1:$Z$1,0))</f>
        <v>0</v>
      </c>
      <c r="AQ310" s="226">
        <f>INDEX('Uganda workforce data - raw'!$A$4:$F$619,MATCH($B310, 'Uganda workforce data - raw'!$B$4:$B$619,0), MATCH("Filled Female",'Uganda workforce data - raw'!$A$4:$F$4,0))*INDEX('Mapping cadres'!$B$1:$Z$616,MATCH($B310, 'Mapping cadres'!$B$1:$B$616,0), MATCH(AQ$32,'Mapping cadres'!$B$1:$Z$1,0))</f>
        <v>0</v>
      </c>
      <c r="AR310" s="226">
        <f>INDEX('Uganda workforce data - raw'!$A$4:$F$619,MATCH($B310, 'Uganda workforce data - raw'!$B$4:$B$619,0), MATCH("Filled Female",'Uganda workforce data - raw'!$A$4:$F$4,0))*INDEX('Mapping cadres'!$B$1:$Z$616,MATCH($B310, 'Mapping cadres'!$B$1:$B$616,0), MATCH(AR$32,'Mapping cadres'!$B$1:$Z$1,0))</f>
        <v>0</v>
      </c>
      <c r="AS310" s="226">
        <f>INDEX('Uganda workforce data - raw'!$A$4:$F$619,MATCH($B310, 'Uganda workforce data - raw'!$B$4:$B$619,0), MATCH("Filled Female",'Uganda workforce data - raw'!$A$4:$F$4,0))*INDEX('Mapping cadres'!$B$1:$Z$616,MATCH($B310, 'Mapping cadres'!$B$1:$B$616,0), MATCH(AS$32,'Mapping cadres'!$B$1:$Z$1,0))</f>
        <v>0</v>
      </c>
      <c r="AT310" s="226">
        <f>INDEX('Uganda workforce data - raw'!$A$4:$F$619,MATCH($B310, 'Uganda workforce data - raw'!$B$4:$B$619,0), MATCH("Filled Female",'Uganda workforce data - raw'!$A$4:$F$4,0))*INDEX('Mapping cadres'!$B$1:$Z$616,MATCH($B310, 'Mapping cadres'!$B$1:$B$616,0), MATCH(AT$32,'Mapping cadres'!$B$1:$Z$1,0))</f>
        <v>0</v>
      </c>
      <c r="AU310" s="226">
        <f>INDEX('Uganda workforce data - raw'!$A$4:$F$619,MATCH($B310, 'Uganda workforce data - raw'!$B$4:$B$619,0), MATCH("Filled Female",'Uganda workforce data - raw'!$A$4:$F$4,0))*INDEX('Mapping cadres'!$B$1:$Z$616,MATCH($B310, 'Mapping cadres'!$B$1:$B$616,0), MATCH(AU$32,'Mapping cadres'!$B$1:$Z$1,0))</f>
        <v>0</v>
      </c>
      <c r="AV310" s="226">
        <f>INDEX('Uganda workforce data - raw'!$A$4:$F$619,MATCH($B310, 'Uganda workforce data - raw'!$B$4:$B$619,0), MATCH("Filled Female",'Uganda workforce data - raw'!$A$4:$F$4,0))*INDEX('Mapping cadres'!$B$1:$Z$616,MATCH($B310, 'Mapping cadres'!$B$1:$B$616,0), MATCH(AV$32,'Mapping cadres'!$B$1:$Z$1,0))</f>
        <v>0</v>
      </c>
      <c r="AW310" s="226">
        <f>INDEX('Uganda workforce data - raw'!$A$4:$F$619,MATCH($B310, 'Uganda workforce data - raw'!$B$4:$B$619,0), MATCH("Filled Female",'Uganda workforce data - raw'!$A$4:$F$4,0))*INDEX('Mapping cadres'!$B$1:$Z$616,MATCH($B310, 'Mapping cadres'!$B$1:$B$616,0), MATCH(AW$32,'Mapping cadres'!$B$1:$Z$1,0))</f>
        <v>0</v>
      </c>
      <c r="AX310" s="226">
        <f>INDEX('Uganda workforce data - raw'!$A$4:$F$619,MATCH($B310, 'Uganda workforce data - raw'!$B$4:$B$619,0), MATCH("Filled Female",'Uganda workforce data - raw'!$A$4:$F$4,0))*INDEX('Mapping cadres'!$B$1:$Z$616,MATCH($B310, 'Mapping cadres'!$B$1:$B$616,0), MATCH(AX$32,'Mapping cadres'!$B$1:$Z$1,0))</f>
        <v>0</v>
      </c>
      <c r="AY310" s="226">
        <f t="shared" si="101"/>
        <v>0</v>
      </c>
      <c r="AZ310" s="226">
        <f t="shared" si="102"/>
        <v>74</v>
      </c>
      <c r="BA310" s="226">
        <f t="shared" si="103"/>
        <v>0</v>
      </c>
      <c r="BB310" s="226">
        <f t="shared" si="104"/>
        <v>0</v>
      </c>
      <c r="BC310" s="226">
        <f t="shared" si="105"/>
        <v>0</v>
      </c>
      <c r="BD310" s="226">
        <f t="shared" si="106"/>
        <v>0</v>
      </c>
      <c r="BE310" s="226">
        <f t="shared" si="107"/>
        <v>0</v>
      </c>
      <c r="BF310" s="226">
        <f t="shared" si="108"/>
        <v>0</v>
      </c>
      <c r="BG310" s="226">
        <f t="shared" si="109"/>
        <v>0</v>
      </c>
      <c r="BH310" s="226">
        <f t="shared" si="110"/>
        <v>0</v>
      </c>
      <c r="BI310" s="226">
        <f t="shared" si="111"/>
        <v>0</v>
      </c>
      <c r="BJ310" s="226">
        <f t="shared" si="112"/>
        <v>0</v>
      </c>
      <c r="BK310" s="226">
        <f t="shared" si="113"/>
        <v>0</v>
      </c>
      <c r="BL310" s="226">
        <f t="shared" si="114"/>
        <v>0</v>
      </c>
      <c r="BM310" s="226">
        <f t="shared" si="115"/>
        <v>0</v>
      </c>
      <c r="BN310" s="226">
        <f t="shared" si="116"/>
        <v>0</v>
      </c>
      <c r="BO310" s="226">
        <f t="shared" si="117"/>
        <v>0</v>
      </c>
      <c r="BP310" s="226">
        <f t="shared" si="118"/>
        <v>0</v>
      </c>
      <c r="BQ310" s="226">
        <f t="shared" si="119"/>
        <v>0</v>
      </c>
      <c r="BR310" s="226">
        <f t="shared" si="120"/>
        <v>0</v>
      </c>
      <c r="BS310" s="226">
        <f t="shared" si="121"/>
        <v>0</v>
      </c>
      <c r="BT310" s="226">
        <f t="shared" si="122"/>
        <v>0</v>
      </c>
      <c r="BU310" s="226">
        <f t="shared" si="123"/>
        <v>0</v>
      </c>
      <c r="BV310" s="226">
        <f t="shared" si="124"/>
        <v>0</v>
      </c>
    </row>
    <row r="311" spans="1:74">
      <c r="A311" s="226">
        <v>279</v>
      </c>
      <c r="B311" s="226" t="s">
        <v>1581</v>
      </c>
      <c r="C311" s="226">
        <f>INDEX('Uganda workforce data - raw'!$A$4:$F$619,MATCH($B311, 'Uganda workforce data - raw'!$B$4:$B$619,0), MATCH("Filled Male",'Uganda workforce data - raw'!$A$4:$F$4,0))*INDEX('Mapping cadres'!$B$1:$Z$616,MATCH($B311, 'Mapping cadres'!$B$1:$B$616,0), MATCH(C$32,'Mapping cadres'!$B$1:$Z$1,0))</f>
        <v>0</v>
      </c>
      <c r="D311" s="226">
        <f>INDEX('Uganda workforce data - raw'!$A$4:$F$619,MATCH($B311, 'Uganda workforce data - raw'!$B$4:$B$619,0), MATCH("Filled Male",'Uganda workforce data - raw'!$A$4:$F$4,0))*INDEX('Mapping cadres'!$B$1:$Z$616,MATCH($B311, 'Mapping cadres'!$B$1:$B$616,0), MATCH(D$32,'Mapping cadres'!$B$1:$Z$1,0))</f>
        <v>0</v>
      </c>
      <c r="E311" s="226">
        <f>INDEX('Uganda workforce data - raw'!$A$4:$F$619,MATCH($B311, 'Uganda workforce data - raw'!$B$4:$B$619,0), MATCH("Filled Male",'Uganda workforce data - raw'!$A$4:$F$4,0))*INDEX('Mapping cadres'!$B$1:$Z$616,MATCH($B311, 'Mapping cadres'!$B$1:$B$616,0), MATCH(E$32,'Mapping cadres'!$B$1:$Z$1,0))</f>
        <v>0</v>
      </c>
      <c r="F311" s="226">
        <f>INDEX('Uganda workforce data - raw'!$A$4:$F$619,MATCH($B311, 'Uganda workforce data - raw'!$B$4:$B$619,0), MATCH("Filled Male",'Uganda workforce data - raw'!$A$4:$F$4,0))*INDEX('Mapping cadres'!$B$1:$Z$616,MATCH($B311, 'Mapping cadres'!$B$1:$B$616,0), MATCH(F$32,'Mapping cadres'!$B$1:$Z$1,0))</f>
        <v>0</v>
      </c>
      <c r="G311" s="226">
        <f>INDEX('Uganda workforce data - raw'!$A$4:$F$619,MATCH($B311, 'Uganda workforce data - raw'!$B$4:$B$619,0), MATCH("Filled Male",'Uganda workforce data - raw'!$A$4:$F$4,0))*INDEX('Mapping cadres'!$B$1:$Z$616,MATCH($B311, 'Mapping cadres'!$B$1:$B$616,0), MATCH(G$32,'Mapping cadres'!$B$1:$Z$1,0))</f>
        <v>0</v>
      </c>
      <c r="H311" s="226">
        <f>INDEX('Uganda workforce data - raw'!$A$4:$F$619,MATCH($B311, 'Uganda workforce data - raw'!$B$4:$B$619,0), MATCH("Filled Male",'Uganda workforce data - raw'!$A$4:$F$4,0))*INDEX('Mapping cadres'!$B$1:$Z$616,MATCH($B311, 'Mapping cadres'!$B$1:$B$616,0), MATCH(H$32,'Mapping cadres'!$B$1:$Z$1,0))</f>
        <v>0</v>
      </c>
      <c r="I311" s="226">
        <f>INDEX('Uganda workforce data - raw'!$A$4:$F$619,MATCH($B311, 'Uganda workforce data - raw'!$B$4:$B$619,0), MATCH("Filled Male",'Uganda workforce data - raw'!$A$4:$F$4,0))*INDEX('Mapping cadres'!$B$1:$Z$616,MATCH($B311, 'Mapping cadres'!$B$1:$B$616,0), MATCH(I$32,'Mapping cadres'!$B$1:$Z$1,0))</f>
        <v>0</v>
      </c>
      <c r="J311" s="226">
        <f>INDEX('Uganda workforce data - raw'!$A$4:$F$619,MATCH($B311, 'Uganda workforce data - raw'!$B$4:$B$619,0), MATCH("Filled Male",'Uganda workforce data - raw'!$A$4:$F$4,0))*INDEX('Mapping cadres'!$B$1:$Z$616,MATCH($B311, 'Mapping cadres'!$B$1:$B$616,0), MATCH(J$32,'Mapping cadres'!$B$1:$Z$1,0))</f>
        <v>0</v>
      </c>
      <c r="K311" s="226">
        <f>INDEX('Uganda workforce data - raw'!$A$4:$F$619,MATCH($B311, 'Uganda workforce data - raw'!$B$4:$B$619,0), MATCH("Filled Male",'Uganda workforce data - raw'!$A$4:$F$4,0))*INDEX('Mapping cadres'!$B$1:$Z$616,MATCH($B311, 'Mapping cadres'!$B$1:$B$616,0), MATCH(K$32,'Mapping cadres'!$B$1:$Z$1,0))</f>
        <v>12</v>
      </c>
      <c r="L311" s="226">
        <f>INDEX('Uganda workforce data - raw'!$A$4:$F$619,MATCH($B311, 'Uganda workforce data - raw'!$B$4:$B$619,0), MATCH("Filled Male",'Uganda workforce data - raw'!$A$4:$F$4,0))*INDEX('Mapping cadres'!$B$1:$Z$616,MATCH($B311, 'Mapping cadres'!$B$1:$B$616,0), MATCH(L$32,'Mapping cadres'!$B$1:$Z$1,0))</f>
        <v>0</v>
      </c>
      <c r="M311" s="226">
        <f>INDEX('Uganda workforce data - raw'!$A$4:$F$619,MATCH($B311, 'Uganda workforce data - raw'!$B$4:$B$619,0), MATCH("Filled Male",'Uganda workforce data - raw'!$A$4:$F$4,0))*INDEX('Mapping cadres'!$B$1:$Z$616,MATCH($B311, 'Mapping cadres'!$B$1:$B$616,0), MATCH(M$32,'Mapping cadres'!$B$1:$Z$1,0))</f>
        <v>0</v>
      </c>
      <c r="N311" s="226">
        <f>INDEX('Uganda workforce data - raw'!$A$4:$F$619,MATCH($B311, 'Uganda workforce data - raw'!$B$4:$B$619,0), MATCH("Filled Male",'Uganda workforce data - raw'!$A$4:$F$4,0))*INDEX('Mapping cadres'!$B$1:$Z$616,MATCH($B311, 'Mapping cadres'!$B$1:$B$616,0), MATCH(N$32,'Mapping cadres'!$B$1:$Z$1,0))</f>
        <v>0</v>
      </c>
      <c r="O311" s="226">
        <f>INDEX('Uganda workforce data - raw'!$A$4:$F$619,MATCH($B311, 'Uganda workforce data - raw'!$B$4:$B$619,0), MATCH("Filled Male",'Uganda workforce data - raw'!$A$4:$F$4,0))*INDEX('Mapping cadres'!$B$1:$Z$616,MATCH($B311, 'Mapping cadres'!$B$1:$B$616,0), MATCH(O$32,'Mapping cadres'!$B$1:$Z$1,0))</f>
        <v>0</v>
      </c>
      <c r="P311" s="226">
        <f>INDEX('Uganda workforce data - raw'!$A$4:$F$619,MATCH($B311, 'Uganda workforce data - raw'!$B$4:$B$619,0), MATCH("Filled Male",'Uganda workforce data - raw'!$A$4:$F$4,0))*INDEX('Mapping cadres'!$B$1:$Z$616,MATCH($B311, 'Mapping cadres'!$B$1:$B$616,0), MATCH(P$32,'Mapping cadres'!$B$1:$Z$1,0))</f>
        <v>0</v>
      </c>
      <c r="Q311" s="226">
        <f>INDEX('Uganda workforce data - raw'!$A$4:$F$619,MATCH($B311, 'Uganda workforce data - raw'!$B$4:$B$619,0), MATCH("Filled Male",'Uganda workforce data - raw'!$A$4:$F$4,0))*INDEX('Mapping cadres'!$B$1:$Z$616,MATCH($B311, 'Mapping cadres'!$B$1:$B$616,0), MATCH(Q$32,'Mapping cadres'!$B$1:$Z$1,0))</f>
        <v>0</v>
      </c>
      <c r="R311" s="226">
        <f>INDEX('Uganda workforce data - raw'!$A$4:$F$619,MATCH($B311, 'Uganda workforce data - raw'!$B$4:$B$619,0), MATCH("Filled Male",'Uganda workforce data - raw'!$A$4:$F$4,0))*INDEX('Mapping cadres'!$B$1:$Z$616,MATCH($B311, 'Mapping cadres'!$B$1:$B$616,0), MATCH(R$32,'Mapping cadres'!$B$1:$Z$1,0))</f>
        <v>0</v>
      </c>
      <c r="S311" s="226">
        <f>INDEX('Uganda workforce data - raw'!$A$4:$F$619,MATCH($B311, 'Uganda workforce data - raw'!$B$4:$B$619,0), MATCH("Filled Male",'Uganda workforce data - raw'!$A$4:$F$4,0))*INDEX('Mapping cadres'!$B$1:$Z$616,MATCH($B311, 'Mapping cadres'!$B$1:$B$616,0), MATCH(S$32,'Mapping cadres'!$B$1:$Z$1,0))</f>
        <v>0</v>
      </c>
      <c r="T311" s="226">
        <f>INDEX('Uganda workforce data - raw'!$A$4:$F$619,MATCH($B311, 'Uganda workforce data - raw'!$B$4:$B$619,0), MATCH("Filled Male",'Uganda workforce data - raw'!$A$4:$F$4,0))*INDEX('Mapping cadres'!$B$1:$Z$616,MATCH($B311, 'Mapping cadres'!$B$1:$B$616,0), MATCH(T$32,'Mapping cadres'!$B$1:$Z$1,0))</f>
        <v>0</v>
      </c>
      <c r="U311" s="226">
        <f>INDEX('Uganda workforce data - raw'!$A$4:$F$619,MATCH($B311, 'Uganda workforce data - raw'!$B$4:$B$619,0), MATCH("Filled Male",'Uganda workforce data - raw'!$A$4:$F$4,0))*INDEX('Mapping cadres'!$B$1:$Z$616,MATCH($B311, 'Mapping cadres'!$B$1:$B$616,0), MATCH(U$32,'Mapping cadres'!$B$1:$Z$1,0))</f>
        <v>0</v>
      </c>
      <c r="V311" s="226">
        <f>INDEX('Uganda workforce data - raw'!$A$4:$F$619,MATCH($B311, 'Uganda workforce data - raw'!$B$4:$B$619,0), MATCH("Filled Male",'Uganda workforce data - raw'!$A$4:$F$4,0))*INDEX('Mapping cadres'!$B$1:$Z$616,MATCH($B311, 'Mapping cadres'!$B$1:$B$616,0), MATCH(V$32,'Mapping cadres'!$B$1:$Z$1,0))</f>
        <v>0</v>
      </c>
      <c r="W311" s="226">
        <f>INDEX('Uganda workforce data - raw'!$A$4:$F$619,MATCH($B311, 'Uganda workforce data - raw'!$B$4:$B$619,0), MATCH("Filled Male",'Uganda workforce data - raw'!$A$4:$F$4,0))*INDEX('Mapping cadres'!$B$1:$Z$616,MATCH($B311, 'Mapping cadres'!$B$1:$B$616,0), MATCH(W$32,'Mapping cadres'!$B$1:$Z$1,0))</f>
        <v>0</v>
      </c>
      <c r="X311" s="226">
        <f>INDEX('Uganda workforce data - raw'!$A$4:$F$619,MATCH($B311, 'Uganda workforce data - raw'!$B$4:$B$619,0), MATCH("Filled Male",'Uganda workforce data - raw'!$A$4:$F$4,0))*INDEX('Mapping cadres'!$B$1:$Z$616,MATCH($B311, 'Mapping cadres'!$B$1:$B$616,0), MATCH(X$32,'Mapping cadres'!$B$1:$Z$1,0))</f>
        <v>0</v>
      </c>
      <c r="Y311" s="226">
        <f>INDEX('Uganda workforce data - raw'!$A$4:$F$619,MATCH($B311, 'Uganda workforce data - raw'!$B$4:$B$619,0), MATCH("Filled Male",'Uganda workforce data - raw'!$A$4:$F$4,0))*INDEX('Mapping cadres'!$B$1:$Z$616,MATCH($B311, 'Mapping cadres'!$B$1:$B$616,0), MATCH(Y$32,'Mapping cadres'!$B$1:$Z$1,0))</f>
        <v>0</v>
      </c>
      <c r="Z311" s="226">
        <f>INDEX('Uganda workforce data - raw'!$A$4:$F$619,MATCH($B311, 'Uganda workforce data - raw'!$B$4:$B$619,0), MATCH("Filled Male",'Uganda workforce data - raw'!$A$4:$F$4,0))*INDEX('Mapping cadres'!$B$1:$Z$616,MATCH($B311, 'Mapping cadres'!$B$1:$B$616,0), MATCH(Z$32,'Mapping cadres'!$B$1:$Z$1,0))</f>
        <v>0</v>
      </c>
      <c r="AA311" s="226">
        <f>INDEX('Uganda workforce data - raw'!$A$4:$F$619,MATCH($B311, 'Uganda workforce data - raw'!$B$4:$B$619,0), MATCH("Filled Female",'Uganda workforce data - raw'!$A$4:$F$4,0))*INDEX('Mapping cadres'!$B$1:$Z$616,MATCH($B311, 'Mapping cadres'!$B$1:$B$616,0), MATCH(AA$32,'Mapping cadres'!$B$1:$Z$1,0))</f>
        <v>0</v>
      </c>
      <c r="AB311" s="226">
        <f>INDEX('Uganda workforce data - raw'!$A$4:$F$619,MATCH($B311, 'Uganda workforce data - raw'!$B$4:$B$619,0), MATCH("Filled Female",'Uganda workforce data - raw'!$A$4:$F$4,0))*INDEX('Mapping cadres'!$B$1:$Z$616,MATCH($B311, 'Mapping cadres'!$B$1:$B$616,0), MATCH(AB$32,'Mapping cadres'!$B$1:$Z$1,0))</f>
        <v>0</v>
      </c>
      <c r="AC311" s="226">
        <f>INDEX('Uganda workforce data - raw'!$A$4:$F$619,MATCH($B311, 'Uganda workforce data - raw'!$B$4:$B$619,0), MATCH("Filled Female",'Uganda workforce data - raw'!$A$4:$F$4,0))*INDEX('Mapping cadres'!$B$1:$Z$616,MATCH($B311, 'Mapping cadres'!$B$1:$B$616,0), MATCH(AC$32,'Mapping cadres'!$B$1:$Z$1,0))</f>
        <v>0</v>
      </c>
      <c r="AD311" s="226">
        <f>INDEX('Uganda workforce data - raw'!$A$4:$F$619,MATCH($B311, 'Uganda workforce data - raw'!$B$4:$B$619,0), MATCH("Filled Female",'Uganda workforce data - raw'!$A$4:$F$4,0))*INDEX('Mapping cadres'!$B$1:$Z$616,MATCH($B311, 'Mapping cadres'!$B$1:$B$616,0), MATCH(AD$32,'Mapping cadres'!$B$1:$Z$1,0))</f>
        <v>0</v>
      </c>
      <c r="AE311" s="226">
        <f>INDEX('Uganda workforce data - raw'!$A$4:$F$619,MATCH($B311, 'Uganda workforce data - raw'!$B$4:$B$619,0), MATCH("Filled Female",'Uganda workforce data - raw'!$A$4:$F$4,0))*INDEX('Mapping cadres'!$B$1:$Z$616,MATCH($B311, 'Mapping cadres'!$B$1:$B$616,0), MATCH(AE$32,'Mapping cadres'!$B$1:$Z$1,0))</f>
        <v>0</v>
      </c>
      <c r="AF311" s="226">
        <f>INDEX('Uganda workforce data - raw'!$A$4:$F$619,MATCH($B311, 'Uganda workforce data - raw'!$B$4:$B$619,0), MATCH("Filled Female",'Uganda workforce data - raw'!$A$4:$F$4,0))*INDEX('Mapping cadres'!$B$1:$Z$616,MATCH($B311, 'Mapping cadres'!$B$1:$B$616,0), MATCH(AF$32,'Mapping cadres'!$B$1:$Z$1,0))</f>
        <v>0</v>
      </c>
      <c r="AG311" s="226">
        <f>INDEX('Uganda workforce data - raw'!$A$4:$F$619,MATCH($B311, 'Uganda workforce data - raw'!$B$4:$B$619,0), MATCH("Filled Female",'Uganda workforce data - raw'!$A$4:$F$4,0))*INDEX('Mapping cadres'!$B$1:$Z$616,MATCH($B311, 'Mapping cadres'!$B$1:$B$616,0), MATCH(AG$32,'Mapping cadres'!$B$1:$Z$1,0))</f>
        <v>0</v>
      </c>
      <c r="AH311" s="226">
        <f>INDEX('Uganda workforce data - raw'!$A$4:$F$619,MATCH($B311, 'Uganda workforce data - raw'!$B$4:$B$619,0), MATCH("Filled Female",'Uganda workforce data - raw'!$A$4:$F$4,0))*INDEX('Mapping cadres'!$B$1:$Z$616,MATCH($B311, 'Mapping cadres'!$B$1:$B$616,0), MATCH(AH$32,'Mapping cadres'!$B$1:$Z$1,0))</f>
        <v>0</v>
      </c>
      <c r="AI311" s="226">
        <f>INDEX('Uganda workforce data - raw'!$A$4:$F$619,MATCH($B311, 'Uganda workforce data - raw'!$B$4:$B$619,0), MATCH("Filled Female",'Uganda workforce data - raw'!$A$4:$F$4,0))*INDEX('Mapping cadres'!$B$1:$Z$616,MATCH($B311, 'Mapping cadres'!$B$1:$B$616,0), MATCH(AI$32,'Mapping cadres'!$B$1:$Z$1,0))</f>
        <v>11</v>
      </c>
      <c r="AJ311" s="226">
        <f>INDEX('Uganda workforce data - raw'!$A$4:$F$619,MATCH($B311, 'Uganda workforce data - raw'!$B$4:$B$619,0), MATCH("Filled Female",'Uganda workforce data - raw'!$A$4:$F$4,0))*INDEX('Mapping cadres'!$B$1:$Z$616,MATCH($B311, 'Mapping cadres'!$B$1:$B$616,0), MATCH(AJ$32,'Mapping cadres'!$B$1:$Z$1,0))</f>
        <v>0</v>
      </c>
      <c r="AK311" s="226">
        <f>INDEX('Uganda workforce data - raw'!$A$4:$F$619,MATCH($B311, 'Uganda workforce data - raw'!$B$4:$B$619,0), MATCH("Filled Female",'Uganda workforce data - raw'!$A$4:$F$4,0))*INDEX('Mapping cadres'!$B$1:$Z$616,MATCH($B311, 'Mapping cadres'!$B$1:$B$616,0), MATCH(AK$32,'Mapping cadres'!$B$1:$Z$1,0))</f>
        <v>0</v>
      </c>
      <c r="AL311" s="226">
        <f>INDEX('Uganda workforce data - raw'!$A$4:$F$619,MATCH($B311, 'Uganda workforce data - raw'!$B$4:$B$619,0), MATCH("Filled Female",'Uganda workforce data - raw'!$A$4:$F$4,0))*INDEX('Mapping cadres'!$B$1:$Z$616,MATCH($B311, 'Mapping cadres'!$B$1:$B$616,0), MATCH(AL$32,'Mapping cadres'!$B$1:$Z$1,0))</f>
        <v>0</v>
      </c>
      <c r="AM311" s="226">
        <f>INDEX('Uganda workforce data - raw'!$A$4:$F$619,MATCH($B311, 'Uganda workforce data - raw'!$B$4:$B$619,0), MATCH("Filled Female",'Uganda workforce data - raw'!$A$4:$F$4,0))*INDEX('Mapping cadres'!$B$1:$Z$616,MATCH($B311, 'Mapping cadres'!$B$1:$B$616,0), MATCH(AM$32,'Mapping cadres'!$B$1:$Z$1,0))</f>
        <v>0</v>
      </c>
      <c r="AN311" s="226">
        <f>INDEX('Uganda workforce data - raw'!$A$4:$F$619,MATCH($B311, 'Uganda workforce data - raw'!$B$4:$B$619,0), MATCH("Filled Female",'Uganda workforce data - raw'!$A$4:$F$4,0))*INDEX('Mapping cadres'!$B$1:$Z$616,MATCH($B311, 'Mapping cadres'!$B$1:$B$616,0), MATCH(AN$32,'Mapping cadres'!$B$1:$Z$1,0))</f>
        <v>0</v>
      </c>
      <c r="AO311" s="226">
        <f>INDEX('Uganda workforce data - raw'!$A$4:$F$619,MATCH($B311, 'Uganda workforce data - raw'!$B$4:$B$619,0), MATCH("Filled Female",'Uganda workforce data - raw'!$A$4:$F$4,0))*INDEX('Mapping cadres'!$B$1:$Z$616,MATCH($B311, 'Mapping cadres'!$B$1:$B$616,0), MATCH(AO$32,'Mapping cadres'!$B$1:$Z$1,0))</f>
        <v>0</v>
      </c>
      <c r="AP311" s="226">
        <f>INDEX('Uganda workforce data - raw'!$A$4:$F$619,MATCH($B311, 'Uganda workforce data - raw'!$B$4:$B$619,0), MATCH("Filled Female",'Uganda workforce data - raw'!$A$4:$F$4,0))*INDEX('Mapping cadres'!$B$1:$Z$616,MATCH($B311, 'Mapping cadres'!$B$1:$B$616,0), MATCH(AP$32,'Mapping cadres'!$B$1:$Z$1,0))</f>
        <v>0</v>
      </c>
      <c r="AQ311" s="226">
        <f>INDEX('Uganda workforce data - raw'!$A$4:$F$619,MATCH($B311, 'Uganda workforce data - raw'!$B$4:$B$619,0), MATCH("Filled Female",'Uganda workforce data - raw'!$A$4:$F$4,0))*INDEX('Mapping cadres'!$B$1:$Z$616,MATCH($B311, 'Mapping cadres'!$B$1:$B$616,0), MATCH(AQ$32,'Mapping cadres'!$B$1:$Z$1,0))</f>
        <v>0</v>
      </c>
      <c r="AR311" s="226">
        <f>INDEX('Uganda workforce data - raw'!$A$4:$F$619,MATCH($B311, 'Uganda workforce data - raw'!$B$4:$B$619,0), MATCH("Filled Female",'Uganda workforce data - raw'!$A$4:$F$4,0))*INDEX('Mapping cadres'!$B$1:$Z$616,MATCH($B311, 'Mapping cadres'!$B$1:$B$616,0), MATCH(AR$32,'Mapping cadres'!$B$1:$Z$1,0))</f>
        <v>0</v>
      </c>
      <c r="AS311" s="226">
        <f>INDEX('Uganda workforce data - raw'!$A$4:$F$619,MATCH($B311, 'Uganda workforce data - raw'!$B$4:$B$619,0), MATCH("Filled Female",'Uganda workforce data - raw'!$A$4:$F$4,0))*INDEX('Mapping cadres'!$B$1:$Z$616,MATCH($B311, 'Mapping cadres'!$B$1:$B$616,0), MATCH(AS$32,'Mapping cadres'!$B$1:$Z$1,0))</f>
        <v>0</v>
      </c>
      <c r="AT311" s="226">
        <f>INDEX('Uganda workforce data - raw'!$A$4:$F$619,MATCH($B311, 'Uganda workforce data - raw'!$B$4:$B$619,0), MATCH("Filled Female",'Uganda workforce data - raw'!$A$4:$F$4,0))*INDEX('Mapping cadres'!$B$1:$Z$616,MATCH($B311, 'Mapping cadres'!$B$1:$B$616,0), MATCH(AT$32,'Mapping cadres'!$B$1:$Z$1,0))</f>
        <v>0</v>
      </c>
      <c r="AU311" s="226">
        <f>INDEX('Uganda workforce data - raw'!$A$4:$F$619,MATCH($B311, 'Uganda workforce data - raw'!$B$4:$B$619,0), MATCH("Filled Female",'Uganda workforce data - raw'!$A$4:$F$4,0))*INDEX('Mapping cadres'!$B$1:$Z$616,MATCH($B311, 'Mapping cadres'!$B$1:$B$616,0), MATCH(AU$32,'Mapping cadres'!$B$1:$Z$1,0))</f>
        <v>0</v>
      </c>
      <c r="AV311" s="226">
        <f>INDEX('Uganda workforce data - raw'!$A$4:$F$619,MATCH($B311, 'Uganda workforce data - raw'!$B$4:$B$619,0), MATCH("Filled Female",'Uganda workforce data - raw'!$A$4:$F$4,0))*INDEX('Mapping cadres'!$B$1:$Z$616,MATCH($B311, 'Mapping cadres'!$B$1:$B$616,0), MATCH(AV$32,'Mapping cadres'!$B$1:$Z$1,0))</f>
        <v>0</v>
      </c>
      <c r="AW311" s="226">
        <f>INDEX('Uganda workforce data - raw'!$A$4:$F$619,MATCH($B311, 'Uganda workforce data - raw'!$B$4:$B$619,0), MATCH("Filled Female",'Uganda workforce data - raw'!$A$4:$F$4,0))*INDEX('Mapping cadres'!$B$1:$Z$616,MATCH($B311, 'Mapping cadres'!$B$1:$B$616,0), MATCH(AW$32,'Mapping cadres'!$B$1:$Z$1,0))</f>
        <v>0</v>
      </c>
      <c r="AX311" s="226">
        <f>INDEX('Uganda workforce data - raw'!$A$4:$F$619,MATCH($B311, 'Uganda workforce data - raw'!$B$4:$B$619,0), MATCH("Filled Female",'Uganda workforce data - raw'!$A$4:$F$4,0))*INDEX('Mapping cadres'!$B$1:$Z$616,MATCH($B311, 'Mapping cadres'!$B$1:$B$616,0), MATCH(AX$32,'Mapping cadres'!$B$1:$Z$1,0))</f>
        <v>0</v>
      </c>
      <c r="AY311" s="226">
        <f t="shared" si="101"/>
        <v>0</v>
      </c>
      <c r="AZ311" s="226">
        <f t="shared" si="102"/>
        <v>0</v>
      </c>
      <c r="BA311" s="226">
        <f t="shared" si="103"/>
        <v>0</v>
      </c>
      <c r="BB311" s="226">
        <f t="shared" si="104"/>
        <v>0</v>
      </c>
      <c r="BC311" s="226">
        <f t="shared" si="105"/>
        <v>0</v>
      </c>
      <c r="BD311" s="226">
        <f t="shared" si="106"/>
        <v>0</v>
      </c>
      <c r="BE311" s="226">
        <f t="shared" si="107"/>
        <v>0</v>
      </c>
      <c r="BF311" s="226">
        <f t="shared" si="108"/>
        <v>0</v>
      </c>
      <c r="BG311" s="226">
        <f t="shared" si="109"/>
        <v>23</v>
      </c>
      <c r="BH311" s="226">
        <f t="shared" si="110"/>
        <v>0</v>
      </c>
      <c r="BI311" s="226">
        <f t="shared" si="111"/>
        <v>0</v>
      </c>
      <c r="BJ311" s="226">
        <f t="shared" si="112"/>
        <v>0</v>
      </c>
      <c r="BK311" s="226">
        <f t="shared" si="113"/>
        <v>0</v>
      </c>
      <c r="BL311" s="226">
        <f t="shared" si="114"/>
        <v>0</v>
      </c>
      <c r="BM311" s="226">
        <f t="shared" si="115"/>
        <v>0</v>
      </c>
      <c r="BN311" s="226">
        <f t="shared" si="116"/>
        <v>0</v>
      </c>
      <c r="BO311" s="226">
        <f t="shared" si="117"/>
        <v>0</v>
      </c>
      <c r="BP311" s="226">
        <f t="shared" si="118"/>
        <v>0</v>
      </c>
      <c r="BQ311" s="226">
        <f t="shared" si="119"/>
        <v>0</v>
      </c>
      <c r="BR311" s="226">
        <f t="shared" si="120"/>
        <v>0</v>
      </c>
      <c r="BS311" s="226">
        <f t="shared" si="121"/>
        <v>0</v>
      </c>
      <c r="BT311" s="226">
        <f t="shared" si="122"/>
        <v>0</v>
      </c>
      <c r="BU311" s="226">
        <f t="shared" si="123"/>
        <v>0</v>
      </c>
      <c r="BV311" s="226">
        <f t="shared" si="124"/>
        <v>0</v>
      </c>
    </row>
    <row r="312" spans="1:74">
      <c r="A312" s="226">
        <v>280</v>
      </c>
      <c r="B312" s="226" t="s">
        <v>1582</v>
      </c>
      <c r="C312" s="226">
        <f>INDEX('Uganda workforce data - raw'!$A$4:$F$619,MATCH($B312, 'Uganda workforce data - raw'!$B$4:$B$619,0), MATCH("Filled Male",'Uganda workforce data - raw'!$A$4:$F$4,0))*INDEX('Mapping cadres'!$B$1:$Z$616,MATCH($B312, 'Mapping cadres'!$B$1:$B$616,0), MATCH(C$32,'Mapping cadres'!$B$1:$Z$1,0))</f>
        <v>0</v>
      </c>
      <c r="D312" s="226">
        <f>INDEX('Uganda workforce data - raw'!$A$4:$F$619,MATCH($B312, 'Uganda workforce data - raw'!$B$4:$B$619,0), MATCH("Filled Male",'Uganda workforce data - raw'!$A$4:$F$4,0))*INDEX('Mapping cadres'!$B$1:$Z$616,MATCH($B312, 'Mapping cadres'!$B$1:$B$616,0), MATCH(D$32,'Mapping cadres'!$B$1:$Z$1,0))</f>
        <v>0</v>
      </c>
      <c r="E312" s="226">
        <f>INDEX('Uganda workforce data - raw'!$A$4:$F$619,MATCH($B312, 'Uganda workforce data - raw'!$B$4:$B$619,0), MATCH("Filled Male",'Uganda workforce data - raw'!$A$4:$F$4,0))*INDEX('Mapping cadres'!$B$1:$Z$616,MATCH($B312, 'Mapping cadres'!$B$1:$B$616,0), MATCH(E$32,'Mapping cadres'!$B$1:$Z$1,0))</f>
        <v>35</v>
      </c>
      <c r="F312" s="226">
        <f>INDEX('Uganda workforce data - raw'!$A$4:$F$619,MATCH($B312, 'Uganda workforce data - raw'!$B$4:$B$619,0), MATCH("Filled Male",'Uganda workforce data - raw'!$A$4:$F$4,0))*INDEX('Mapping cadres'!$B$1:$Z$616,MATCH($B312, 'Mapping cadres'!$B$1:$B$616,0), MATCH(F$32,'Mapping cadres'!$B$1:$Z$1,0))</f>
        <v>0</v>
      </c>
      <c r="G312" s="226">
        <f>INDEX('Uganda workforce data - raw'!$A$4:$F$619,MATCH($B312, 'Uganda workforce data - raw'!$B$4:$B$619,0), MATCH("Filled Male",'Uganda workforce data - raw'!$A$4:$F$4,0))*INDEX('Mapping cadres'!$B$1:$Z$616,MATCH($B312, 'Mapping cadres'!$B$1:$B$616,0), MATCH(G$32,'Mapping cadres'!$B$1:$Z$1,0))</f>
        <v>0</v>
      </c>
      <c r="H312" s="226">
        <f>INDEX('Uganda workforce data - raw'!$A$4:$F$619,MATCH($B312, 'Uganda workforce data - raw'!$B$4:$B$619,0), MATCH("Filled Male",'Uganda workforce data - raw'!$A$4:$F$4,0))*INDEX('Mapping cadres'!$B$1:$Z$616,MATCH($B312, 'Mapping cadres'!$B$1:$B$616,0), MATCH(H$32,'Mapping cadres'!$B$1:$Z$1,0))</f>
        <v>0</v>
      </c>
      <c r="I312" s="226">
        <f>INDEX('Uganda workforce data - raw'!$A$4:$F$619,MATCH($B312, 'Uganda workforce data - raw'!$B$4:$B$619,0), MATCH("Filled Male",'Uganda workforce data - raw'!$A$4:$F$4,0))*INDEX('Mapping cadres'!$B$1:$Z$616,MATCH($B312, 'Mapping cadres'!$B$1:$B$616,0), MATCH(I$32,'Mapping cadres'!$B$1:$Z$1,0))</f>
        <v>0</v>
      </c>
      <c r="J312" s="226">
        <f>INDEX('Uganda workforce data - raw'!$A$4:$F$619,MATCH($B312, 'Uganda workforce data - raw'!$B$4:$B$619,0), MATCH("Filled Male",'Uganda workforce data - raw'!$A$4:$F$4,0))*INDEX('Mapping cadres'!$B$1:$Z$616,MATCH($B312, 'Mapping cadres'!$B$1:$B$616,0), MATCH(J$32,'Mapping cadres'!$B$1:$Z$1,0))</f>
        <v>0</v>
      </c>
      <c r="K312" s="226">
        <f>INDEX('Uganda workforce data - raw'!$A$4:$F$619,MATCH($B312, 'Uganda workforce data - raw'!$B$4:$B$619,0), MATCH("Filled Male",'Uganda workforce data - raw'!$A$4:$F$4,0))*INDEX('Mapping cadres'!$B$1:$Z$616,MATCH($B312, 'Mapping cadres'!$B$1:$B$616,0), MATCH(K$32,'Mapping cadres'!$B$1:$Z$1,0))</f>
        <v>0</v>
      </c>
      <c r="L312" s="226">
        <f>INDEX('Uganda workforce data - raw'!$A$4:$F$619,MATCH($B312, 'Uganda workforce data - raw'!$B$4:$B$619,0), MATCH("Filled Male",'Uganda workforce data - raw'!$A$4:$F$4,0))*INDEX('Mapping cadres'!$B$1:$Z$616,MATCH($B312, 'Mapping cadres'!$B$1:$B$616,0), MATCH(L$32,'Mapping cadres'!$B$1:$Z$1,0))</f>
        <v>0</v>
      </c>
      <c r="M312" s="226">
        <f>INDEX('Uganda workforce data - raw'!$A$4:$F$619,MATCH($B312, 'Uganda workforce data - raw'!$B$4:$B$619,0), MATCH("Filled Male",'Uganda workforce data - raw'!$A$4:$F$4,0))*INDEX('Mapping cadres'!$B$1:$Z$616,MATCH($B312, 'Mapping cadres'!$B$1:$B$616,0), MATCH(M$32,'Mapping cadres'!$B$1:$Z$1,0))</f>
        <v>0</v>
      </c>
      <c r="N312" s="226">
        <f>INDEX('Uganda workforce data - raw'!$A$4:$F$619,MATCH($B312, 'Uganda workforce data - raw'!$B$4:$B$619,0), MATCH("Filled Male",'Uganda workforce data - raw'!$A$4:$F$4,0))*INDEX('Mapping cadres'!$B$1:$Z$616,MATCH($B312, 'Mapping cadres'!$B$1:$B$616,0), MATCH(N$32,'Mapping cadres'!$B$1:$Z$1,0))</f>
        <v>0</v>
      </c>
      <c r="O312" s="226">
        <f>INDEX('Uganda workforce data - raw'!$A$4:$F$619,MATCH($B312, 'Uganda workforce data - raw'!$B$4:$B$619,0), MATCH("Filled Male",'Uganda workforce data - raw'!$A$4:$F$4,0))*INDEX('Mapping cadres'!$B$1:$Z$616,MATCH($B312, 'Mapping cadres'!$B$1:$B$616,0), MATCH(O$32,'Mapping cadres'!$B$1:$Z$1,0))</f>
        <v>0</v>
      </c>
      <c r="P312" s="226">
        <f>INDEX('Uganda workforce data - raw'!$A$4:$F$619,MATCH($B312, 'Uganda workforce data - raw'!$B$4:$B$619,0), MATCH("Filled Male",'Uganda workforce data - raw'!$A$4:$F$4,0))*INDEX('Mapping cadres'!$B$1:$Z$616,MATCH($B312, 'Mapping cadres'!$B$1:$B$616,0), MATCH(P$32,'Mapping cadres'!$B$1:$Z$1,0))</f>
        <v>0</v>
      </c>
      <c r="Q312" s="226">
        <f>INDEX('Uganda workforce data - raw'!$A$4:$F$619,MATCH($B312, 'Uganda workforce data - raw'!$B$4:$B$619,0), MATCH("Filled Male",'Uganda workforce data - raw'!$A$4:$F$4,0))*INDEX('Mapping cadres'!$B$1:$Z$616,MATCH($B312, 'Mapping cadres'!$B$1:$B$616,0), MATCH(Q$32,'Mapping cadres'!$B$1:$Z$1,0))</f>
        <v>0</v>
      </c>
      <c r="R312" s="226">
        <f>INDEX('Uganda workforce data - raw'!$A$4:$F$619,MATCH($B312, 'Uganda workforce data - raw'!$B$4:$B$619,0), MATCH("Filled Male",'Uganda workforce data - raw'!$A$4:$F$4,0))*INDEX('Mapping cadres'!$B$1:$Z$616,MATCH($B312, 'Mapping cadres'!$B$1:$B$616,0), MATCH(R$32,'Mapping cadres'!$B$1:$Z$1,0))</f>
        <v>0</v>
      </c>
      <c r="S312" s="226">
        <f>INDEX('Uganda workforce data - raw'!$A$4:$F$619,MATCH($B312, 'Uganda workforce data - raw'!$B$4:$B$619,0), MATCH("Filled Male",'Uganda workforce data - raw'!$A$4:$F$4,0))*INDEX('Mapping cadres'!$B$1:$Z$616,MATCH($B312, 'Mapping cadres'!$B$1:$B$616,0), MATCH(S$32,'Mapping cadres'!$B$1:$Z$1,0))</f>
        <v>0</v>
      </c>
      <c r="T312" s="226">
        <f>INDEX('Uganda workforce data - raw'!$A$4:$F$619,MATCH($B312, 'Uganda workforce data - raw'!$B$4:$B$619,0), MATCH("Filled Male",'Uganda workforce data - raw'!$A$4:$F$4,0))*INDEX('Mapping cadres'!$B$1:$Z$616,MATCH($B312, 'Mapping cadres'!$B$1:$B$616,0), MATCH(T$32,'Mapping cadres'!$B$1:$Z$1,0))</f>
        <v>0</v>
      </c>
      <c r="U312" s="226">
        <f>INDEX('Uganda workforce data - raw'!$A$4:$F$619,MATCH($B312, 'Uganda workforce data - raw'!$B$4:$B$619,0), MATCH("Filled Male",'Uganda workforce data - raw'!$A$4:$F$4,0))*INDEX('Mapping cadres'!$B$1:$Z$616,MATCH($B312, 'Mapping cadres'!$B$1:$B$616,0), MATCH(U$32,'Mapping cadres'!$B$1:$Z$1,0))</f>
        <v>0</v>
      </c>
      <c r="V312" s="226">
        <f>INDEX('Uganda workforce data - raw'!$A$4:$F$619,MATCH($B312, 'Uganda workforce data - raw'!$B$4:$B$619,0), MATCH("Filled Male",'Uganda workforce data - raw'!$A$4:$F$4,0))*INDEX('Mapping cadres'!$B$1:$Z$616,MATCH($B312, 'Mapping cadres'!$B$1:$B$616,0), MATCH(V$32,'Mapping cadres'!$B$1:$Z$1,0))</f>
        <v>0</v>
      </c>
      <c r="W312" s="226">
        <f>INDEX('Uganda workforce data - raw'!$A$4:$F$619,MATCH($B312, 'Uganda workforce data - raw'!$B$4:$B$619,0), MATCH("Filled Male",'Uganda workforce data - raw'!$A$4:$F$4,0))*INDEX('Mapping cadres'!$B$1:$Z$616,MATCH($B312, 'Mapping cadres'!$B$1:$B$616,0), MATCH(W$32,'Mapping cadres'!$B$1:$Z$1,0))</f>
        <v>0</v>
      </c>
      <c r="X312" s="226">
        <f>INDEX('Uganda workforce data - raw'!$A$4:$F$619,MATCH($B312, 'Uganda workforce data - raw'!$B$4:$B$619,0), MATCH("Filled Male",'Uganda workforce data - raw'!$A$4:$F$4,0))*INDEX('Mapping cadres'!$B$1:$Z$616,MATCH($B312, 'Mapping cadres'!$B$1:$B$616,0), MATCH(X$32,'Mapping cadres'!$B$1:$Z$1,0))</f>
        <v>0</v>
      </c>
      <c r="Y312" s="226">
        <f>INDEX('Uganda workforce data - raw'!$A$4:$F$619,MATCH($B312, 'Uganda workforce data - raw'!$B$4:$B$619,0), MATCH("Filled Male",'Uganda workforce data - raw'!$A$4:$F$4,0))*INDEX('Mapping cadres'!$B$1:$Z$616,MATCH($B312, 'Mapping cadres'!$B$1:$B$616,0), MATCH(Y$32,'Mapping cadres'!$B$1:$Z$1,0))</f>
        <v>0</v>
      </c>
      <c r="Z312" s="226">
        <f>INDEX('Uganda workforce data - raw'!$A$4:$F$619,MATCH($B312, 'Uganda workforce data - raw'!$B$4:$B$619,0), MATCH("Filled Male",'Uganda workforce data - raw'!$A$4:$F$4,0))*INDEX('Mapping cadres'!$B$1:$Z$616,MATCH($B312, 'Mapping cadres'!$B$1:$B$616,0), MATCH(Z$32,'Mapping cadres'!$B$1:$Z$1,0))</f>
        <v>0</v>
      </c>
      <c r="AA312" s="226">
        <f>INDEX('Uganda workforce data - raw'!$A$4:$F$619,MATCH($B312, 'Uganda workforce data - raw'!$B$4:$B$619,0), MATCH("Filled Female",'Uganda workforce data - raw'!$A$4:$F$4,0))*INDEX('Mapping cadres'!$B$1:$Z$616,MATCH($B312, 'Mapping cadres'!$B$1:$B$616,0), MATCH(AA$32,'Mapping cadres'!$B$1:$Z$1,0))</f>
        <v>0</v>
      </c>
      <c r="AB312" s="226">
        <f>INDEX('Uganda workforce data - raw'!$A$4:$F$619,MATCH($B312, 'Uganda workforce data - raw'!$B$4:$B$619,0), MATCH("Filled Female",'Uganda workforce data - raw'!$A$4:$F$4,0))*INDEX('Mapping cadres'!$B$1:$Z$616,MATCH($B312, 'Mapping cadres'!$B$1:$B$616,0), MATCH(AB$32,'Mapping cadres'!$B$1:$Z$1,0))</f>
        <v>0</v>
      </c>
      <c r="AC312" s="226">
        <f>INDEX('Uganda workforce data - raw'!$A$4:$F$619,MATCH($B312, 'Uganda workforce data - raw'!$B$4:$B$619,0), MATCH("Filled Female",'Uganda workforce data - raw'!$A$4:$F$4,0))*INDEX('Mapping cadres'!$B$1:$Z$616,MATCH($B312, 'Mapping cadres'!$B$1:$B$616,0), MATCH(AC$32,'Mapping cadres'!$B$1:$Z$1,0))</f>
        <v>8</v>
      </c>
      <c r="AD312" s="226">
        <f>INDEX('Uganda workforce data - raw'!$A$4:$F$619,MATCH($B312, 'Uganda workforce data - raw'!$B$4:$B$619,0), MATCH("Filled Female",'Uganda workforce data - raw'!$A$4:$F$4,0))*INDEX('Mapping cadres'!$B$1:$Z$616,MATCH($B312, 'Mapping cadres'!$B$1:$B$616,0), MATCH(AD$32,'Mapping cadres'!$B$1:$Z$1,0))</f>
        <v>0</v>
      </c>
      <c r="AE312" s="226">
        <f>INDEX('Uganda workforce data - raw'!$A$4:$F$619,MATCH($B312, 'Uganda workforce data - raw'!$B$4:$B$619,0), MATCH("Filled Female",'Uganda workforce data - raw'!$A$4:$F$4,0))*INDEX('Mapping cadres'!$B$1:$Z$616,MATCH($B312, 'Mapping cadres'!$B$1:$B$616,0), MATCH(AE$32,'Mapping cadres'!$B$1:$Z$1,0))</f>
        <v>0</v>
      </c>
      <c r="AF312" s="226">
        <f>INDEX('Uganda workforce data - raw'!$A$4:$F$619,MATCH($B312, 'Uganda workforce data - raw'!$B$4:$B$619,0), MATCH("Filled Female",'Uganda workforce data - raw'!$A$4:$F$4,0))*INDEX('Mapping cadres'!$B$1:$Z$616,MATCH($B312, 'Mapping cadres'!$B$1:$B$616,0), MATCH(AF$32,'Mapping cadres'!$B$1:$Z$1,0))</f>
        <v>0</v>
      </c>
      <c r="AG312" s="226">
        <f>INDEX('Uganda workforce data - raw'!$A$4:$F$619,MATCH($B312, 'Uganda workforce data - raw'!$B$4:$B$619,0), MATCH("Filled Female",'Uganda workforce data - raw'!$A$4:$F$4,0))*INDEX('Mapping cadres'!$B$1:$Z$616,MATCH($B312, 'Mapping cadres'!$B$1:$B$616,0), MATCH(AG$32,'Mapping cadres'!$B$1:$Z$1,0))</f>
        <v>0</v>
      </c>
      <c r="AH312" s="226">
        <f>INDEX('Uganda workforce data - raw'!$A$4:$F$619,MATCH($B312, 'Uganda workforce data - raw'!$B$4:$B$619,0), MATCH("Filled Female",'Uganda workforce data - raw'!$A$4:$F$4,0))*INDEX('Mapping cadres'!$B$1:$Z$616,MATCH($B312, 'Mapping cadres'!$B$1:$B$616,0), MATCH(AH$32,'Mapping cadres'!$B$1:$Z$1,0))</f>
        <v>0</v>
      </c>
      <c r="AI312" s="226">
        <f>INDEX('Uganda workforce data - raw'!$A$4:$F$619,MATCH($B312, 'Uganda workforce data - raw'!$B$4:$B$619,0), MATCH("Filled Female",'Uganda workforce data - raw'!$A$4:$F$4,0))*INDEX('Mapping cadres'!$B$1:$Z$616,MATCH($B312, 'Mapping cadres'!$B$1:$B$616,0), MATCH(AI$32,'Mapping cadres'!$B$1:$Z$1,0))</f>
        <v>0</v>
      </c>
      <c r="AJ312" s="226">
        <f>INDEX('Uganda workforce data - raw'!$A$4:$F$619,MATCH($B312, 'Uganda workforce data - raw'!$B$4:$B$619,0), MATCH("Filled Female",'Uganda workforce data - raw'!$A$4:$F$4,0))*INDEX('Mapping cadres'!$B$1:$Z$616,MATCH($B312, 'Mapping cadres'!$B$1:$B$616,0), MATCH(AJ$32,'Mapping cadres'!$B$1:$Z$1,0))</f>
        <v>0</v>
      </c>
      <c r="AK312" s="226">
        <f>INDEX('Uganda workforce data - raw'!$A$4:$F$619,MATCH($B312, 'Uganda workforce data - raw'!$B$4:$B$619,0), MATCH("Filled Female",'Uganda workforce data - raw'!$A$4:$F$4,0))*INDEX('Mapping cadres'!$B$1:$Z$616,MATCH($B312, 'Mapping cadres'!$B$1:$B$616,0), MATCH(AK$32,'Mapping cadres'!$B$1:$Z$1,0))</f>
        <v>0</v>
      </c>
      <c r="AL312" s="226">
        <f>INDEX('Uganda workforce data - raw'!$A$4:$F$619,MATCH($B312, 'Uganda workforce data - raw'!$B$4:$B$619,0), MATCH("Filled Female",'Uganda workforce data - raw'!$A$4:$F$4,0))*INDEX('Mapping cadres'!$B$1:$Z$616,MATCH($B312, 'Mapping cadres'!$B$1:$B$616,0), MATCH(AL$32,'Mapping cadres'!$B$1:$Z$1,0))</f>
        <v>0</v>
      </c>
      <c r="AM312" s="226">
        <f>INDEX('Uganda workforce data - raw'!$A$4:$F$619,MATCH($B312, 'Uganda workforce data - raw'!$B$4:$B$619,0), MATCH("Filled Female",'Uganda workforce data - raw'!$A$4:$F$4,0))*INDEX('Mapping cadres'!$B$1:$Z$616,MATCH($B312, 'Mapping cadres'!$B$1:$B$616,0), MATCH(AM$32,'Mapping cadres'!$B$1:$Z$1,0))</f>
        <v>0</v>
      </c>
      <c r="AN312" s="226">
        <f>INDEX('Uganda workforce data - raw'!$A$4:$F$619,MATCH($B312, 'Uganda workforce data - raw'!$B$4:$B$619,0), MATCH("Filled Female",'Uganda workforce data - raw'!$A$4:$F$4,0))*INDEX('Mapping cadres'!$B$1:$Z$616,MATCH($B312, 'Mapping cadres'!$B$1:$B$616,0), MATCH(AN$32,'Mapping cadres'!$B$1:$Z$1,0))</f>
        <v>0</v>
      </c>
      <c r="AO312" s="226">
        <f>INDEX('Uganda workforce data - raw'!$A$4:$F$619,MATCH($B312, 'Uganda workforce data - raw'!$B$4:$B$619,0), MATCH("Filled Female",'Uganda workforce data - raw'!$A$4:$F$4,0))*INDEX('Mapping cadres'!$B$1:$Z$616,MATCH($B312, 'Mapping cadres'!$B$1:$B$616,0), MATCH(AO$32,'Mapping cadres'!$B$1:$Z$1,0))</f>
        <v>0</v>
      </c>
      <c r="AP312" s="226">
        <f>INDEX('Uganda workforce data - raw'!$A$4:$F$619,MATCH($B312, 'Uganda workforce data - raw'!$B$4:$B$619,0), MATCH("Filled Female",'Uganda workforce data - raw'!$A$4:$F$4,0))*INDEX('Mapping cadres'!$B$1:$Z$616,MATCH($B312, 'Mapping cadres'!$B$1:$B$616,0), MATCH(AP$32,'Mapping cadres'!$B$1:$Z$1,0))</f>
        <v>0</v>
      </c>
      <c r="AQ312" s="226">
        <f>INDEX('Uganda workforce data - raw'!$A$4:$F$619,MATCH($B312, 'Uganda workforce data - raw'!$B$4:$B$619,0), MATCH("Filled Female",'Uganda workforce data - raw'!$A$4:$F$4,0))*INDEX('Mapping cadres'!$B$1:$Z$616,MATCH($B312, 'Mapping cadres'!$B$1:$B$616,0), MATCH(AQ$32,'Mapping cadres'!$B$1:$Z$1,0))</f>
        <v>0</v>
      </c>
      <c r="AR312" s="226">
        <f>INDEX('Uganda workforce data - raw'!$A$4:$F$619,MATCH($B312, 'Uganda workforce data - raw'!$B$4:$B$619,0), MATCH("Filled Female",'Uganda workforce data - raw'!$A$4:$F$4,0))*INDEX('Mapping cadres'!$B$1:$Z$616,MATCH($B312, 'Mapping cadres'!$B$1:$B$616,0), MATCH(AR$32,'Mapping cadres'!$B$1:$Z$1,0))</f>
        <v>0</v>
      </c>
      <c r="AS312" s="226">
        <f>INDEX('Uganda workforce data - raw'!$A$4:$F$619,MATCH($B312, 'Uganda workforce data - raw'!$B$4:$B$619,0), MATCH("Filled Female",'Uganda workforce data - raw'!$A$4:$F$4,0))*INDEX('Mapping cadres'!$B$1:$Z$616,MATCH($B312, 'Mapping cadres'!$B$1:$B$616,0), MATCH(AS$32,'Mapping cadres'!$B$1:$Z$1,0))</f>
        <v>0</v>
      </c>
      <c r="AT312" s="226">
        <f>INDEX('Uganda workforce data - raw'!$A$4:$F$619,MATCH($B312, 'Uganda workforce data - raw'!$B$4:$B$619,0), MATCH("Filled Female",'Uganda workforce data - raw'!$A$4:$F$4,0))*INDEX('Mapping cadres'!$B$1:$Z$616,MATCH($B312, 'Mapping cadres'!$B$1:$B$616,0), MATCH(AT$32,'Mapping cadres'!$B$1:$Z$1,0))</f>
        <v>0</v>
      </c>
      <c r="AU312" s="226">
        <f>INDEX('Uganda workforce data - raw'!$A$4:$F$619,MATCH($B312, 'Uganda workforce data - raw'!$B$4:$B$619,0), MATCH("Filled Female",'Uganda workforce data - raw'!$A$4:$F$4,0))*INDEX('Mapping cadres'!$B$1:$Z$616,MATCH($B312, 'Mapping cadres'!$B$1:$B$616,0), MATCH(AU$32,'Mapping cadres'!$B$1:$Z$1,0))</f>
        <v>0</v>
      </c>
      <c r="AV312" s="226">
        <f>INDEX('Uganda workforce data - raw'!$A$4:$F$619,MATCH($B312, 'Uganda workforce data - raw'!$B$4:$B$619,0), MATCH("Filled Female",'Uganda workforce data - raw'!$A$4:$F$4,0))*INDEX('Mapping cadres'!$B$1:$Z$616,MATCH($B312, 'Mapping cadres'!$B$1:$B$616,0), MATCH(AV$32,'Mapping cadres'!$B$1:$Z$1,0))</f>
        <v>0</v>
      </c>
      <c r="AW312" s="226">
        <f>INDEX('Uganda workforce data - raw'!$A$4:$F$619,MATCH($B312, 'Uganda workforce data - raw'!$B$4:$B$619,0), MATCH("Filled Female",'Uganda workforce data - raw'!$A$4:$F$4,0))*INDEX('Mapping cadres'!$B$1:$Z$616,MATCH($B312, 'Mapping cadres'!$B$1:$B$616,0), MATCH(AW$32,'Mapping cadres'!$B$1:$Z$1,0))</f>
        <v>0</v>
      </c>
      <c r="AX312" s="226">
        <f>INDEX('Uganda workforce data - raw'!$A$4:$F$619,MATCH($B312, 'Uganda workforce data - raw'!$B$4:$B$619,0), MATCH("Filled Female",'Uganda workforce data - raw'!$A$4:$F$4,0))*INDEX('Mapping cadres'!$B$1:$Z$616,MATCH($B312, 'Mapping cadres'!$B$1:$B$616,0), MATCH(AX$32,'Mapping cadres'!$B$1:$Z$1,0))</f>
        <v>0</v>
      </c>
      <c r="AY312" s="226">
        <f t="shared" si="101"/>
        <v>0</v>
      </c>
      <c r="AZ312" s="226">
        <f t="shared" si="102"/>
        <v>0</v>
      </c>
      <c r="BA312" s="226">
        <f t="shared" si="103"/>
        <v>43</v>
      </c>
      <c r="BB312" s="226">
        <f t="shared" si="104"/>
        <v>0</v>
      </c>
      <c r="BC312" s="226">
        <f t="shared" si="105"/>
        <v>0</v>
      </c>
      <c r="BD312" s="226">
        <f t="shared" si="106"/>
        <v>0</v>
      </c>
      <c r="BE312" s="226">
        <f t="shared" si="107"/>
        <v>0</v>
      </c>
      <c r="BF312" s="226">
        <f t="shared" si="108"/>
        <v>0</v>
      </c>
      <c r="BG312" s="226">
        <f t="shared" si="109"/>
        <v>0</v>
      </c>
      <c r="BH312" s="226">
        <f t="shared" si="110"/>
        <v>0</v>
      </c>
      <c r="BI312" s="226">
        <f t="shared" si="111"/>
        <v>0</v>
      </c>
      <c r="BJ312" s="226">
        <f t="shared" si="112"/>
        <v>0</v>
      </c>
      <c r="BK312" s="226">
        <f t="shared" si="113"/>
        <v>0</v>
      </c>
      <c r="BL312" s="226">
        <f t="shared" si="114"/>
        <v>0</v>
      </c>
      <c r="BM312" s="226">
        <f t="shared" si="115"/>
        <v>0</v>
      </c>
      <c r="BN312" s="226">
        <f t="shared" si="116"/>
        <v>0</v>
      </c>
      <c r="BO312" s="226">
        <f t="shared" si="117"/>
        <v>0</v>
      </c>
      <c r="BP312" s="226">
        <f t="shared" si="118"/>
        <v>0</v>
      </c>
      <c r="BQ312" s="226">
        <f t="shared" si="119"/>
        <v>0</v>
      </c>
      <c r="BR312" s="226">
        <f t="shared" si="120"/>
        <v>0</v>
      </c>
      <c r="BS312" s="226">
        <f t="shared" si="121"/>
        <v>0</v>
      </c>
      <c r="BT312" s="226">
        <f t="shared" si="122"/>
        <v>0</v>
      </c>
      <c r="BU312" s="226">
        <f t="shared" si="123"/>
        <v>0</v>
      </c>
      <c r="BV312" s="226">
        <f t="shared" si="124"/>
        <v>0</v>
      </c>
    </row>
    <row r="313" spans="1:74">
      <c r="A313" s="226">
        <v>281</v>
      </c>
      <c r="B313" s="226" t="s">
        <v>1583</v>
      </c>
      <c r="C313" s="226">
        <f>INDEX('Uganda workforce data - raw'!$A$4:$F$619,MATCH($B313, 'Uganda workforce data - raw'!$B$4:$B$619,0), MATCH("Filled Male",'Uganda workforce data - raw'!$A$4:$F$4,0))*INDEX('Mapping cadres'!$B$1:$Z$616,MATCH($B313, 'Mapping cadres'!$B$1:$B$616,0), MATCH(C$32,'Mapping cadres'!$B$1:$Z$1,0))</f>
        <v>0</v>
      </c>
      <c r="D313" s="226">
        <f>INDEX('Uganda workforce data - raw'!$A$4:$F$619,MATCH($B313, 'Uganda workforce data - raw'!$B$4:$B$619,0), MATCH("Filled Male",'Uganda workforce data - raw'!$A$4:$F$4,0))*INDEX('Mapping cadres'!$B$1:$Z$616,MATCH($B313, 'Mapping cadres'!$B$1:$B$616,0), MATCH(D$32,'Mapping cadres'!$B$1:$Z$1,0))</f>
        <v>0</v>
      </c>
      <c r="E313" s="226">
        <f>INDEX('Uganda workforce data - raw'!$A$4:$F$619,MATCH($B313, 'Uganda workforce data - raw'!$B$4:$B$619,0), MATCH("Filled Male",'Uganda workforce data - raw'!$A$4:$F$4,0))*INDEX('Mapping cadres'!$B$1:$Z$616,MATCH($B313, 'Mapping cadres'!$B$1:$B$616,0), MATCH(E$32,'Mapping cadres'!$B$1:$Z$1,0))</f>
        <v>21</v>
      </c>
      <c r="F313" s="226">
        <f>INDEX('Uganda workforce data - raw'!$A$4:$F$619,MATCH($B313, 'Uganda workforce data - raw'!$B$4:$B$619,0), MATCH("Filled Male",'Uganda workforce data - raw'!$A$4:$F$4,0))*INDEX('Mapping cadres'!$B$1:$Z$616,MATCH($B313, 'Mapping cadres'!$B$1:$B$616,0), MATCH(F$32,'Mapping cadres'!$B$1:$Z$1,0))</f>
        <v>0</v>
      </c>
      <c r="G313" s="226">
        <f>INDEX('Uganda workforce data - raw'!$A$4:$F$619,MATCH($B313, 'Uganda workforce data - raw'!$B$4:$B$619,0), MATCH("Filled Male",'Uganda workforce data - raw'!$A$4:$F$4,0))*INDEX('Mapping cadres'!$B$1:$Z$616,MATCH($B313, 'Mapping cadres'!$B$1:$B$616,0), MATCH(G$32,'Mapping cadres'!$B$1:$Z$1,0))</f>
        <v>0</v>
      </c>
      <c r="H313" s="226">
        <f>INDEX('Uganda workforce data - raw'!$A$4:$F$619,MATCH($B313, 'Uganda workforce data - raw'!$B$4:$B$619,0), MATCH("Filled Male",'Uganda workforce data - raw'!$A$4:$F$4,0))*INDEX('Mapping cadres'!$B$1:$Z$616,MATCH($B313, 'Mapping cadres'!$B$1:$B$616,0), MATCH(H$32,'Mapping cadres'!$B$1:$Z$1,0))</f>
        <v>0</v>
      </c>
      <c r="I313" s="226">
        <f>INDEX('Uganda workforce data - raw'!$A$4:$F$619,MATCH($B313, 'Uganda workforce data - raw'!$B$4:$B$619,0), MATCH("Filled Male",'Uganda workforce data - raw'!$A$4:$F$4,0))*INDEX('Mapping cadres'!$B$1:$Z$616,MATCH($B313, 'Mapping cadres'!$B$1:$B$616,0), MATCH(I$32,'Mapping cadres'!$B$1:$Z$1,0))</f>
        <v>0</v>
      </c>
      <c r="J313" s="226">
        <f>INDEX('Uganda workforce data - raw'!$A$4:$F$619,MATCH($B313, 'Uganda workforce data - raw'!$B$4:$B$619,0), MATCH("Filled Male",'Uganda workforce data - raw'!$A$4:$F$4,0))*INDEX('Mapping cadres'!$B$1:$Z$616,MATCH($B313, 'Mapping cadres'!$B$1:$B$616,0), MATCH(J$32,'Mapping cadres'!$B$1:$Z$1,0))</f>
        <v>0</v>
      </c>
      <c r="K313" s="226">
        <f>INDEX('Uganda workforce data - raw'!$A$4:$F$619,MATCH($B313, 'Uganda workforce data - raw'!$B$4:$B$619,0), MATCH("Filled Male",'Uganda workforce data - raw'!$A$4:$F$4,0))*INDEX('Mapping cadres'!$B$1:$Z$616,MATCH($B313, 'Mapping cadres'!$B$1:$B$616,0), MATCH(K$32,'Mapping cadres'!$B$1:$Z$1,0))</f>
        <v>0</v>
      </c>
      <c r="L313" s="226">
        <f>INDEX('Uganda workforce data - raw'!$A$4:$F$619,MATCH($B313, 'Uganda workforce data - raw'!$B$4:$B$619,0), MATCH("Filled Male",'Uganda workforce data - raw'!$A$4:$F$4,0))*INDEX('Mapping cadres'!$B$1:$Z$616,MATCH($B313, 'Mapping cadres'!$B$1:$B$616,0), MATCH(L$32,'Mapping cadres'!$B$1:$Z$1,0))</f>
        <v>0</v>
      </c>
      <c r="M313" s="226">
        <f>INDEX('Uganda workforce data - raw'!$A$4:$F$619,MATCH($B313, 'Uganda workforce data - raw'!$B$4:$B$619,0), MATCH("Filled Male",'Uganda workforce data - raw'!$A$4:$F$4,0))*INDEX('Mapping cadres'!$B$1:$Z$616,MATCH($B313, 'Mapping cadres'!$B$1:$B$616,0), MATCH(M$32,'Mapping cadres'!$B$1:$Z$1,0))</f>
        <v>0</v>
      </c>
      <c r="N313" s="226">
        <f>INDEX('Uganda workforce data - raw'!$A$4:$F$619,MATCH($B313, 'Uganda workforce data - raw'!$B$4:$B$619,0), MATCH("Filled Male",'Uganda workforce data - raw'!$A$4:$F$4,0))*INDEX('Mapping cadres'!$B$1:$Z$616,MATCH($B313, 'Mapping cadres'!$B$1:$B$616,0), MATCH(N$32,'Mapping cadres'!$B$1:$Z$1,0))</f>
        <v>0</v>
      </c>
      <c r="O313" s="226">
        <f>INDEX('Uganda workforce data - raw'!$A$4:$F$619,MATCH($B313, 'Uganda workforce data - raw'!$B$4:$B$619,0), MATCH("Filled Male",'Uganda workforce data - raw'!$A$4:$F$4,0))*INDEX('Mapping cadres'!$B$1:$Z$616,MATCH($B313, 'Mapping cadres'!$B$1:$B$616,0), MATCH(O$32,'Mapping cadres'!$B$1:$Z$1,0))</f>
        <v>0</v>
      </c>
      <c r="P313" s="226">
        <f>INDEX('Uganda workforce data - raw'!$A$4:$F$619,MATCH($B313, 'Uganda workforce data - raw'!$B$4:$B$619,0), MATCH("Filled Male",'Uganda workforce data - raw'!$A$4:$F$4,0))*INDEX('Mapping cadres'!$B$1:$Z$616,MATCH($B313, 'Mapping cadres'!$B$1:$B$616,0), MATCH(P$32,'Mapping cadres'!$B$1:$Z$1,0))</f>
        <v>0</v>
      </c>
      <c r="Q313" s="226">
        <f>INDEX('Uganda workforce data - raw'!$A$4:$F$619,MATCH($B313, 'Uganda workforce data - raw'!$B$4:$B$619,0), MATCH("Filled Male",'Uganda workforce data - raw'!$A$4:$F$4,0))*INDEX('Mapping cadres'!$B$1:$Z$616,MATCH($B313, 'Mapping cadres'!$B$1:$B$616,0), MATCH(Q$32,'Mapping cadres'!$B$1:$Z$1,0))</f>
        <v>0</v>
      </c>
      <c r="R313" s="226">
        <f>INDEX('Uganda workforce data - raw'!$A$4:$F$619,MATCH($B313, 'Uganda workforce data - raw'!$B$4:$B$619,0), MATCH("Filled Male",'Uganda workforce data - raw'!$A$4:$F$4,0))*INDEX('Mapping cadres'!$B$1:$Z$616,MATCH($B313, 'Mapping cadres'!$B$1:$B$616,0), MATCH(R$32,'Mapping cadres'!$B$1:$Z$1,0))</f>
        <v>0</v>
      </c>
      <c r="S313" s="226">
        <f>INDEX('Uganda workforce data - raw'!$A$4:$F$619,MATCH($B313, 'Uganda workforce data - raw'!$B$4:$B$619,0), MATCH("Filled Male",'Uganda workforce data - raw'!$A$4:$F$4,0))*INDEX('Mapping cadres'!$B$1:$Z$616,MATCH($B313, 'Mapping cadres'!$B$1:$B$616,0), MATCH(S$32,'Mapping cadres'!$B$1:$Z$1,0))</f>
        <v>0</v>
      </c>
      <c r="T313" s="226">
        <f>INDEX('Uganda workforce data - raw'!$A$4:$F$619,MATCH($B313, 'Uganda workforce data - raw'!$B$4:$B$619,0), MATCH("Filled Male",'Uganda workforce data - raw'!$A$4:$F$4,0))*INDEX('Mapping cadres'!$B$1:$Z$616,MATCH($B313, 'Mapping cadres'!$B$1:$B$616,0), MATCH(T$32,'Mapping cadres'!$B$1:$Z$1,0))</f>
        <v>0</v>
      </c>
      <c r="U313" s="226">
        <f>INDEX('Uganda workforce data - raw'!$A$4:$F$619,MATCH($B313, 'Uganda workforce data - raw'!$B$4:$B$619,0), MATCH("Filled Male",'Uganda workforce data - raw'!$A$4:$F$4,0))*INDEX('Mapping cadres'!$B$1:$Z$616,MATCH($B313, 'Mapping cadres'!$B$1:$B$616,0), MATCH(U$32,'Mapping cadres'!$B$1:$Z$1,0))</f>
        <v>0</v>
      </c>
      <c r="V313" s="226">
        <f>INDEX('Uganda workforce data - raw'!$A$4:$F$619,MATCH($B313, 'Uganda workforce data - raw'!$B$4:$B$619,0), MATCH("Filled Male",'Uganda workforce data - raw'!$A$4:$F$4,0))*INDEX('Mapping cadres'!$B$1:$Z$616,MATCH($B313, 'Mapping cadres'!$B$1:$B$616,0), MATCH(V$32,'Mapping cadres'!$B$1:$Z$1,0))</f>
        <v>0</v>
      </c>
      <c r="W313" s="226">
        <f>INDEX('Uganda workforce data - raw'!$A$4:$F$619,MATCH($B313, 'Uganda workforce data - raw'!$B$4:$B$619,0), MATCH("Filled Male",'Uganda workforce data - raw'!$A$4:$F$4,0))*INDEX('Mapping cadres'!$B$1:$Z$616,MATCH($B313, 'Mapping cadres'!$B$1:$B$616,0), MATCH(W$32,'Mapping cadres'!$B$1:$Z$1,0))</f>
        <v>0</v>
      </c>
      <c r="X313" s="226">
        <f>INDEX('Uganda workforce data - raw'!$A$4:$F$619,MATCH($B313, 'Uganda workforce data - raw'!$B$4:$B$619,0), MATCH("Filled Male",'Uganda workforce data - raw'!$A$4:$F$4,0))*INDEX('Mapping cadres'!$B$1:$Z$616,MATCH($B313, 'Mapping cadres'!$B$1:$B$616,0), MATCH(X$32,'Mapping cadres'!$B$1:$Z$1,0))</f>
        <v>0</v>
      </c>
      <c r="Y313" s="226">
        <f>INDEX('Uganda workforce data - raw'!$A$4:$F$619,MATCH($B313, 'Uganda workforce data - raw'!$B$4:$B$619,0), MATCH("Filled Male",'Uganda workforce data - raw'!$A$4:$F$4,0))*INDEX('Mapping cadres'!$B$1:$Z$616,MATCH($B313, 'Mapping cadres'!$B$1:$B$616,0), MATCH(Y$32,'Mapping cadres'!$B$1:$Z$1,0))</f>
        <v>0</v>
      </c>
      <c r="Z313" s="226">
        <f>INDEX('Uganda workforce data - raw'!$A$4:$F$619,MATCH($B313, 'Uganda workforce data - raw'!$B$4:$B$619,0), MATCH("Filled Male",'Uganda workforce data - raw'!$A$4:$F$4,0))*INDEX('Mapping cadres'!$B$1:$Z$616,MATCH($B313, 'Mapping cadres'!$B$1:$B$616,0), MATCH(Z$32,'Mapping cadres'!$B$1:$Z$1,0))</f>
        <v>0</v>
      </c>
      <c r="AA313" s="226">
        <f>INDEX('Uganda workforce data - raw'!$A$4:$F$619,MATCH($B313, 'Uganda workforce data - raw'!$B$4:$B$619,0), MATCH("Filled Female",'Uganda workforce data - raw'!$A$4:$F$4,0))*INDEX('Mapping cadres'!$B$1:$Z$616,MATCH($B313, 'Mapping cadres'!$B$1:$B$616,0), MATCH(AA$32,'Mapping cadres'!$B$1:$Z$1,0))</f>
        <v>0</v>
      </c>
      <c r="AB313" s="226">
        <f>INDEX('Uganda workforce data - raw'!$A$4:$F$619,MATCH($B313, 'Uganda workforce data - raw'!$B$4:$B$619,0), MATCH("Filled Female",'Uganda workforce data - raw'!$A$4:$F$4,0))*INDEX('Mapping cadres'!$B$1:$Z$616,MATCH($B313, 'Mapping cadres'!$B$1:$B$616,0), MATCH(AB$32,'Mapping cadres'!$B$1:$Z$1,0))</f>
        <v>0</v>
      </c>
      <c r="AC313" s="226">
        <f>INDEX('Uganda workforce data - raw'!$A$4:$F$619,MATCH($B313, 'Uganda workforce data - raw'!$B$4:$B$619,0), MATCH("Filled Female",'Uganda workforce data - raw'!$A$4:$F$4,0))*INDEX('Mapping cadres'!$B$1:$Z$616,MATCH($B313, 'Mapping cadres'!$B$1:$B$616,0), MATCH(AC$32,'Mapping cadres'!$B$1:$Z$1,0))</f>
        <v>2</v>
      </c>
      <c r="AD313" s="226">
        <f>INDEX('Uganda workforce data - raw'!$A$4:$F$619,MATCH($B313, 'Uganda workforce data - raw'!$B$4:$B$619,0), MATCH("Filled Female",'Uganda workforce data - raw'!$A$4:$F$4,0))*INDEX('Mapping cadres'!$B$1:$Z$616,MATCH($B313, 'Mapping cadres'!$B$1:$B$616,0), MATCH(AD$32,'Mapping cadres'!$B$1:$Z$1,0))</f>
        <v>0</v>
      </c>
      <c r="AE313" s="226">
        <f>INDEX('Uganda workforce data - raw'!$A$4:$F$619,MATCH($B313, 'Uganda workforce data - raw'!$B$4:$B$619,0), MATCH("Filled Female",'Uganda workforce data - raw'!$A$4:$F$4,0))*INDEX('Mapping cadres'!$B$1:$Z$616,MATCH($B313, 'Mapping cadres'!$B$1:$B$616,0), MATCH(AE$32,'Mapping cadres'!$B$1:$Z$1,0))</f>
        <v>0</v>
      </c>
      <c r="AF313" s="226">
        <f>INDEX('Uganda workforce data - raw'!$A$4:$F$619,MATCH($B313, 'Uganda workforce data - raw'!$B$4:$B$619,0), MATCH("Filled Female",'Uganda workforce data - raw'!$A$4:$F$4,0))*INDEX('Mapping cadres'!$B$1:$Z$616,MATCH($B313, 'Mapping cadres'!$B$1:$B$616,0), MATCH(AF$32,'Mapping cadres'!$B$1:$Z$1,0))</f>
        <v>0</v>
      </c>
      <c r="AG313" s="226">
        <f>INDEX('Uganda workforce data - raw'!$A$4:$F$619,MATCH($B313, 'Uganda workforce data - raw'!$B$4:$B$619,0), MATCH("Filled Female",'Uganda workforce data - raw'!$A$4:$F$4,0))*INDEX('Mapping cadres'!$B$1:$Z$616,MATCH($B313, 'Mapping cadres'!$B$1:$B$616,0), MATCH(AG$32,'Mapping cadres'!$B$1:$Z$1,0))</f>
        <v>0</v>
      </c>
      <c r="AH313" s="226">
        <f>INDEX('Uganda workforce data - raw'!$A$4:$F$619,MATCH($B313, 'Uganda workforce data - raw'!$B$4:$B$619,0), MATCH("Filled Female",'Uganda workforce data - raw'!$A$4:$F$4,0))*INDEX('Mapping cadres'!$B$1:$Z$616,MATCH($B313, 'Mapping cadres'!$B$1:$B$616,0), MATCH(AH$32,'Mapping cadres'!$B$1:$Z$1,0))</f>
        <v>0</v>
      </c>
      <c r="AI313" s="226">
        <f>INDEX('Uganda workforce data - raw'!$A$4:$F$619,MATCH($B313, 'Uganda workforce data - raw'!$B$4:$B$619,0), MATCH("Filled Female",'Uganda workforce data - raw'!$A$4:$F$4,0))*INDEX('Mapping cadres'!$B$1:$Z$616,MATCH($B313, 'Mapping cadres'!$B$1:$B$616,0), MATCH(AI$32,'Mapping cadres'!$B$1:$Z$1,0))</f>
        <v>0</v>
      </c>
      <c r="AJ313" s="226">
        <f>INDEX('Uganda workforce data - raw'!$A$4:$F$619,MATCH($B313, 'Uganda workforce data - raw'!$B$4:$B$619,0), MATCH("Filled Female",'Uganda workforce data - raw'!$A$4:$F$4,0))*INDEX('Mapping cadres'!$B$1:$Z$616,MATCH($B313, 'Mapping cadres'!$B$1:$B$616,0), MATCH(AJ$32,'Mapping cadres'!$B$1:$Z$1,0))</f>
        <v>0</v>
      </c>
      <c r="AK313" s="226">
        <f>INDEX('Uganda workforce data - raw'!$A$4:$F$619,MATCH($B313, 'Uganda workforce data - raw'!$B$4:$B$619,0), MATCH("Filled Female",'Uganda workforce data - raw'!$A$4:$F$4,0))*INDEX('Mapping cadres'!$B$1:$Z$616,MATCH($B313, 'Mapping cadres'!$B$1:$B$616,0), MATCH(AK$32,'Mapping cadres'!$B$1:$Z$1,0))</f>
        <v>0</v>
      </c>
      <c r="AL313" s="226">
        <f>INDEX('Uganda workforce data - raw'!$A$4:$F$619,MATCH($B313, 'Uganda workforce data - raw'!$B$4:$B$619,0), MATCH("Filled Female",'Uganda workforce data - raw'!$A$4:$F$4,0))*INDEX('Mapping cadres'!$B$1:$Z$616,MATCH($B313, 'Mapping cadres'!$B$1:$B$616,0), MATCH(AL$32,'Mapping cadres'!$B$1:$Z$1,0))</f>
        <v>0</v>
      </c>
      <c r="AM313" s="226">
        <f>INDEX('Uganda workforce data - raw'!$A$4:$F$619,MATCH($B313, 'Uganda workforce data - raw'!$B$4:$B$619,0), MATCH("Filled Female",'Uganda workforce data - raw'!$A$4:$F$4,0))*INDEX('Mapping cadres'!$B$1:$Z$616,MATCH($B313, 'Mapping cadres'!$B$1:$B$616,0), MATCH(AM$32,'Mapping cadres'!$B$1:$Z$1,0))</f>
        <v>0</v>
      </c>
      <c r="AN313" s="226">
        <f>INDEX('Uganda workforce data - raw'!$A$4:$F$619,MATCH($B313, 'Uganda workforce data - raw'!$B$4:$B$619,0), MATCH("Filled Female",'Uganda workforce data - raw'!$A$4:$F$4,0))*INDEX('Mapping cadres'!$B$1:$Z$616,MATCH($B313, 'Mapping cadres'!$B$1:$B$616,0), MATCH(AN$32,'Mapping cadres'!$B$1:$Z$1,0))</f>
        <v>0</v>
      </c>
      <c r="AO313" s="226">
        <f>INDEX('Uganda workforce data - raw'!$A$4:$F$619,MATCH($B313, 'Uganda workforce data - raw'!$B$4:$B$619,0), MATCH("Filled Female",'Uganda workforce data - raw'!$A$4:$F$4,0))*INDEX('Mapping cadres'!$B$1:$Z$616,MATCH($B313, 'Mapping cadres'!$B$1:$B$616,0), MATCH(AO$32,'Mapping cadres'!$B$1:$Z$1,0))</f>
        <v>0</v>
      </c>
      <c r="AP313" s="226">
        <f>INDEX('Uganda workforce data - raw'!$A$4:$F$619,MATCH($B313, 'Uganda workforce data - raw'!$B$4:$B$619,0), MATCH("Filled Female",'Uganda workforce data - raw'!$A$4:$F$4,0))*INDEX('Mapping cadres'!$B$1:$Z$616,MATCH($B313, 'Mapping cadres'!$B$1:$B$616,0), MATCH(AP$32,'Mapping cadres'!$B$1:$Z$1,0))</f>
        <v>0</v>
      </c>
      <c r="AQ313" s="226">
        <f>INDEX('Uganda workforce data - raw'!$A$4:$F$619,MATCH($B313, 'Uganda workforce data - raw'!$B$4:$B$619,0), MATCH("Filled Female",'Uganda workforce data - raw'!$A$4:$F$4,0))*INDEX('Mapping cadres'!$B$1:$Z$616,MATCH($B313, 'Mapping cadres'!$B$1:$B$616,0), MATCH(AQ$32,'Mapping cadres'!$B$1:$Z$1,0))</f>
        <v>0</v>
      </c>
      <c r="AR313" s="226">
        <f>INDEX('Uganda workforce data - raw'!$A$4:$F$619,MATCH($B313, 'Uganda workforce data - raw'!$B$4:$B$619,0), MATCH("Filled Female",'Uganda workforce data - raw'!$A$4:$F$4,0))*INDEX('Mapping cadres'!$B$1:$Z$616,MATCH($B313, 'Mapping cadres'!$B$1:$B$616,0), MATCH(AR$32,'Mapping cadres'!$B$1:$Z$1,0))</f>
        <v>0</v>
      </c>
      <c r="AS313" s="226">
        <f>INDEX('Uganda workforce data - raw'!$A$4:$F$619,MATCH($B313, 'Uganda workforce data - raw'!$B$4:$B$619,0), MATCH("Filled Female",'Uganda workforce data - raw'!$A$4:$F$4,0))*INDEX('Mapping cadres'!$B$1:$Z$616,MATCH($B313, 'Mapping cadres'!$B$1:$B$616,0), MATCH(AS$32,'Mapping cadres'!$B$1:$Z$1,0))</f>
        <v>0</v>
      </c>
      <c r="AT313" s="226">
        <f>INDEX('Uganda workforce data - raw'!$A$4:$F$619,MATCH($B313, 'Uganda workforce data - raw'!$B$4:$B$619,0), MATCH("Filled Female",'Uganda workforce data - raw'!$A$4:$F$4,0))*INDEX('Mapping cadres'!$B$1:$Z$616,MATCH($B313, 'Mapping cadres'!$B$1:$B$616,0), MATCH(AT$32,'Mapping cadres'!$B$1:$Z$1,0))</f>
        <v>0</v>
      </c>
      <c r="AU313" s="226">
        <f>INDEX('Uganda workforce data - raw'!$A$4:$F$619,MATCH($B313, 'Uganda workforce data - raw'!$B$4:$B$619,0), MATCH("Filled Female",'Uganda workforce data - raw'!$A$4:$F$4,0))*INDEX('Mapping cadres'!$B$1:$Z$616,MATCH($B313, 'Mapping cadres'!$B$1:$B$616,0), MATCH(AU$32,'Mapping cadres'!$B$1:$Z$1,0))</f>
        <v>0</v>
      </c>
      <c r="AV313" s="226">
        <f>INDEX('Uganda workforce data - raw'!$A$4:$F$619,MATCH($B313, 'Uganda workforce data - raw'!$B$4:$B$619,0), MATCH("Filled Female",'Uganda workforce data - raw'!$A$4:$F$4,0))*INDEX('Mapping cadres'!$B$1:$Z$616,MATCH($B313, 'Mapping cadres'!$B$1:$B$616,0), MATCH(AV$32,'Mapping cadres'!$B$1:$Z$1,0))</f>
        <v>0</v>
      </c>
      <c r="AW313" s="226">
        <f>INDEX('Uganda workforce data - raw'!$A$4:$F$619,MATCH($B313, 'Uganda workforce data - raw'!$B$4:$B$619,0), MATCH("Filled Female",'Uganda workforce data - raw'!$A$4:$F$4,0))*INDEX('Mapping cadres'!$B$1:$Z$616,MATCH($B313, 'Mapping cadres'!$B$1:$B$616,0), MATCH(AW$32,'Mapping cadres'!$B$1:$Z$1,0))</f>
        <v>0</v>
      </c>
      <c r="AX313" s="226">
        <f>INDEX('Uganda workforce data - raw'!$A$4:$F$619,MATCH($B313, 'Uganda workforce data - raw'!$B$4:$B$619,0), MATCH("Filled Female",'Uganda workforce data - raw'!$A$4:$F$4,0))*INDEX('Mapping cadres'!$B$1:$Z$616,MATCH($B313, 'Mapping cadres'!$B$1:$B$616,0), MATCH(AX$32,'Mapping cadres'!$B$1:$Z$1,0))</f>
        <v>0</v>
      </c>
      <c r="AY313" s="226">
        <f t="shared" si="101"/>
        <v>0</v>
      </c>
      <c r="AZ313" s="226">
        <f t="shared" si="102"/>
        <v>0</v>
      </c>
      <c r="BA313" s="226">
        <f t="shared" si="103"/>
        <v>23</v>
      </c>
      <c r="BB313" s="226">
        <f t="shared" si="104"/>
        <v>0</v>
      </c>
      <c r="BC313" s="226">
        <f t="shared" si="105"/>
        <v>0</v>
      </c>
      <c r="BD313" s="226">
        <f t="shared" si="106"/>
        <v>0</v>
      </c>
      <c r="BE313" s="226">
        <f t="shared" si="107"/>
        <v>0</v>
      </c>
      <c r="BF313" s="226">
        <f t="shared" si="108"/>
        <v>0</v>
      </c>
      <c r="BG313" s="226">
        <f t="shared" si="109"/>
        <v>0</v>
      </c>
      <c r="BH313" s="226">
        <f t="shared" si="110"/>
        <v>0</v>
      </c>
      <c r="BI313" s="226">
        <f t="shared" si="111"/>
        <v>0</v>
      </c>
      <c r="BJ313" s="226">
        <f t="shared" si="112"/>
        <v>0</v>
      </c>
      <c r="BK313" s="226">
        <f t="shared" si="113"/>
        <v>0</v>
      </c>
      <c r="BL313" s="226">
        <f t="shared" si="114"/>
        <v>0</v>
      </c>
      <c r="BM313" s="226">
        <f t="shared" si="115"/>
        <v>0</v>
      </c>
      <c r="BN313" s="226">
        <f t="shared" si="116"/>
        <v>0</v>
      </c>
      <c r="BO313" s="226">
        <f t="shared" si="117"/>
        <v>0</v>
      </c>
      <c r="BP313" s="226">
        <f t="shared" si="118"/>
        <v>0</v>
      </c>
      <c r="BQ313" s="226">
        <f t="shared" si="119"/>
        <v>0</v>
      </c>
      <c r="BR313" s="226">
        <f t="shared" si="120"/>
        <v>0</v>
      </c>
      <c r="BS313" s="226">
        <f t="shared" si="121"/>
        <v>0</v>
      </c>
      <c r="BT313" s="226">
        <f t="shared" si="122"/>
        <v>0</v>
      </c>
      <c r="BU313" s="226">
        <f t="shared" si="123"/>
        <v>0</v>
      </c>
      <c r="BV313" s="226">
        <f t="shared" si="124"/>
        <v>0</v>
      </c>
    </row>
    <row r="314" spans="1:74">
      <c r="A314" s="226">
        <v>282</v>
      </c>
      <c r="B314" s="226" t="s">
        <v>1584</v>
      </c>
      <c r="C314" s="226">
        <f>INDEX('Uganda workforce data - raw'!$A$4:$F$619,MATCH($B314, 'Uganda workforce data - raw'!$B$4:$B$619,0), MATCH("Filled Male",'Uganda workforce data - raw'!$A$4:$F$4,0))*INDEX('Mapping cadres'!$B$1:$Z$616,MATCH($B314, 'Mapping cadres'!$B$1:$B$616,0), MATCH(C$32,'Mapping cadres'!$B$1:$Z$1,0))</f>
        <v>0</v>
      </c>
      <c r="D314" s="226">
        <f>INDEX('Uganda workforce data - raw'!$A$4:$F$619,MATCH($B314, 'Uganda workforce data - raw'!$B$4:$B$619,0), MATCH("Filled Male",'Uganda workforce data - raw'!$A$4:$F$4,0))*INDEX('Mapping cadres'!$B$1:$Z$616,MATCH($B314, 'Mapping cadres'!$B$1:$B$616,0), MATCH(D$32,'Mapping cadres'!$B$1:$Z$1,0))</f>
        <v>0</v>
      </c>
      <c r="E314" s="226">
        <f>INDEX('Uganda workforce data - raw'!$A$4:$F$619,MATCH($B314, 'Uganda workforce data - raw'!$B$4:$B$619,0), MATCH("Filled Male",'Uganda workforce data - raw'!$A$4:$F$4,0))*INDEX('Mapping cadres'!$B$1:$Z$616,MATCH($B314, 'Mapping cadres'!$B$1:$B$616,0), MATCH(E$32,'Mapping cadres'!$B$1:$Z$1,0))</f>
        <v>2</v>
      </c>
      <c r="F314" s="226">
        <f>INDEX('Uganda workforce data - raw'!$A$4:$F$619,MATCH($B314, 'Uganda workforce data - raw'!$B$4:$B$619,0), MATCH("Filled Male",'Uganda workforce data - raw'!$A$4:$F$4,0))*INDEX('Mapping cadres'!$B$1:$Z$616,MATCH($B314, 'Mapping cadres'!$B$1:$B$616,0), MATCH(F$32,'Mapping cadres'!$B$1:$Z$1,0))</f>
        <v>0</v>
      </c>
      <c r="G314" s="226">
        <f>INDEX('Uganda workforce data - raw'!$A$4:$F$619,MATCH($B314, 'Uganda workforce data - raw'!$B$4:$B$619,0), MATCH("Filled Male",'Uganda workforce data - raw'!$A$4:$F$4,0))*INDEX('Mapping cadres'!$B$1:$Z$616,MATCH($B314, 'Mapping cadres'!$B$1:$B$616,0), MATCH(G$32,'Mapping cadres'!$B$1:$Z$1,0))</f>
        <v>0</v>
      </c>
      <c r="H314" s="226">
        <f>INDEX('Uganda workforce data - raw'!$A$4:$F$619,MATCH($B314, 'Uganda workforce data - raw'!$B$4:$B$619,0), MATCH("Filled Male",'Uganda workforce data - raw'!$A$4:$F$4,0))*INDEX('Mapping cadres'!$B$1:$Z$616,MATCH($B314, 'Mapping cadres'!$B$1:$B$616,0), MATCH(H$32,'Mapping cadres'!$B$1:$Z$1,0))</f>
        <v>0</v>
      </c>
      <c r="I314" s="226">
        <f>INDEX('Uganda workforce data - raw'!$A$4:$F$619,MATCH($B314, 'Uganda workforce data - raw'!$B$4:$B$619,0), MATCH("Filled Male",'Uganda workforce data - raw'!$A$4:$F$4,0))*INDEX('Mapping cadres'!$B$1:$Z$616,MATCH($B314, 'Mapping cadres'!$B$1:$B$616,0), MATCH(I$32,'Mapping cadres'!$B$1:$Z$1,0))</f>
        <v>0</v>
      </c>
      <c r="J314" s="226">
        <f>INDEX('Uganda workforce data - raw'!$A$4:$F$619,MATCH($B314, 'Uganda workforce data - raw'!$B$4:$B$619,0), MATCH("Filled Male",'Uganda workforce data - raw'!$A$4:$F$4,0))*INDEX('Mapping cadres'!$B$1:$Z$616,MATCH($B314, 'Mapping cadres'!$B$1:$B$616,0), MATCH(J$32,'Mapping cadres'!$B$1:$Z$1,0))</f>
        <v>0</v>
      </c>
      <c r="K314" s="226">
        <f>INDEX('Uganda workforce data - raw'!$A$4:$F$619,MATCH($B314, 'Uganda workforce data - raw'!$B$4:$B$619,0), MATCH("Filled Male",'Uganda workforce data - raw'!$A$4:$F$4,0))*INDEX('Mapping cadres'!$B$1:$Z$616,MATCH($B314, 'Mapping cadres'!$B$1:$B$616,0), MATCH(K$32,'Mapping cadres'!$B$1:$Z$1,0))</f>
        <v>0</v>
      </c>
      <c r="L314" s="226">
        <f>INDEX('Uganda workforce data - raw'!$A$4:$F$619,MATCH($B314, 'Uganda workforce data - raw'!$B$4:$B$619,0), MATCH("Filled Male",'Uganda workforce data - raw'!$A$4:$F$4,0))*INDEX('Mapping cadres'!$B$1:$Z$616,MATCH($B314, 'Mapping cadres'!$B$1:$B$616,0), MATCH(L$32,'Mapping cadres'!$B$1:$Z$1,0))</f>
        <v>0</v>
      </c>
      <c r="M314" s="226">
        <f>INDEX('Uganda workforce data - raw'!$A$4:$F$619,MATCH($B314, 'Uganda workforce data - raw'!$B$4:$B$619,0), MATCH("Filled Male",'Uganda workforce data - raw'!$A$4:$F$4,0))*INDEX('Mapping cadres'!$B$1:$Z$616,MATCH($B314, 'Mapping cadres'!$B$1:$B$616,0), MATCH(M$32,'Mapping cadres'!$B$1:$Z$1,0))</f>
        <v>0</v>
      </c>
      <c r="N314" s="226">
        <f>INDEX('Uganda workforce data - raw'!$A$4:$F$619,MATCH($B314, 'Uganda workforce data - raw'!$B$4:$B$619,0), MATCH("Filled Male",'Uganda workforce data - raw'!$A$4:$F$4,0))*INDEX('Mapping cadres'!$B$1:$Z$616,MATCH($B314, 'Mapping cadres'!$B$1:$B$616,0), MATCH(N$32,'Mapping cadres'!$B$1:$Z$1,0))</f>
        <v>0</v>
      </c>
      <c r="O314" s="226">
        <f>INDEX('Uganda workforce data - raw'!$A$4:$F$619,MATCH($B314, 'Uganda workforce data - raw'!$B$4:$B$619,0), MATCH("Filled Male",'Uganda workforce data - raw'!$A$4:$F$4,0))*INDEX('Mapping cadres'!$B$1:$Z$616,MATCH($B314, 'Mapping cadres'!$B$1:$B$616,0), MATCH(O$32,'Mapping cadres'!$B$1:$Z$1,0))</f>
        <v>0</v>
      </c>
      <c r="P314" s="226">
        <f>INDEX('Uganda workforce data - raw'!$A$4:$F$619,MATCH($B314, 'Uganda workforce data - raw'!$B$4:$B$619,0), MATCH("Filled Male",'Uganda workforce data - raw'!$A$4:$F$4,0))*INDEX('Mapping cadres'!$B$1:$Z$616,MATCH($B314, 'Mapping cadres'!$B$1:$B$616,0), MATCH(P$32,'Mapping cadres'!$B$1:$Z$1,0))</f>
        <v>0</v>
      </c>
      <c r="Q314" s="226">
        <f>INDEX('Uganda workforce data - raw'!$A$4:$F$619,MATCH($B314, 'Uganda workforce data - raw'!$B$4:$B$619,0), MATCH("Filled Male",'Uganda workforce data - raw'!$A$4:$F$4,0))*INDEX('Mapping cadres'!$B$1:$Z$616,MATCH($B314, 'Mapping cadres'!$B$1:$B$616,0), MATCH(Q$32,'Mapping cadres'!$B$1:$Z$1,0))</f>
        <v>0</v>
      </c>
      <c r="R314" s="226">
        <f>INDEX('Uganda workforce data - raw'!$A$4:$F$619,MATCH($B314, 'Uganda workforce data - raw'!$B$4:$B$619,0), MATCH("Filled Male",'Uganda workforce data - raw'!$A$4:$F$4,0))*INDEX('Mapping cadres'!$B$1:$Z$616,MATCH($B314, 'Mapping cadres'!$B$1:$B$616,0), MATCH(R$32,'Mapping cadres'!$B$1:$Z$1,0))</f>
        <v>0</v>
      </c>
      <c r="S314" s="226">
        <f>INDEX('Uganda workforce data - raw'!$A$4:$F$619,MATCH($B314, 'Uganda workforce data - raw'!$B$4:$B$619,0), MATCH("Filled Male",'Uganda workforce data - raw'!$A$4:$F$4,0))*INDEX('Mapping cadres'!$B$1:$Z$616,MATCH($B314, 'Mapping cadres'!$B$1:$B$616,0), MATCH(S$32,'Mapping cadres'!$B$1:$Z$1,0))</f>
        <v>0</v>
      </c>
      <c r="T314" s="226">
        <f>INDEX('Uganda workforce data - raw'!$A$4:$F$619,MATCH($B314, 'Uganda workforce data - raw'!$B$4:$B$619,0), MATCH("Filled Male",'Uganda workforce data - raw'!$A$4:$F$4,0))*INDEX('Mapping cadres'!$B$1:$Z$616,MATCH($B314, 'Mapping cadres'!$B$1:$B$616,0), MATCH(T$32,'Mapping cadres'!$B$1:$Z$1,0))</f>
        <v>0</v>
      </c>
      <c r="U314" s="226">
        <f>INDEX('Uganda workforce data - raw'!$A$4:$F$619,MATCH($B314, 'Uganda workforce data - raw'!$B$4:$B$619,0), MATCH("Filled Male",'Uganda workforce data - raw'!$A$4:$F$4,0))*INDEX('Mapping cadres'!$B$1:$Z$616,MATCH($B314, 'Mapping cadres'!$B$1:$B$616,0), MATCH(U$32,'Mapping cadres'!$B$1:$Z$1,0))</f>
        <v>0</v>
      </c>
      <c r="V314" s="226">
        <f>INDEX('Uganda workforce data - raw'!$A$4:$F$619,MATCH($B314, 'Uganda workforce data - raw'!$B$4:$B$619,0), MATCH("Filled Male",'Uganda workforce data - raw'!$A$4:$F$4,0))*INDEX('Mapping cadres'!$B$1:$Z$616,MATCH($B314, 'Mapping cadres'!$B$1:$B$616,0), MATCH(V$32,'Mapping cadres'!$B$1:$Z$1,0))</f>
        <v>0</v>
      </c>
      <c r="W314" s="226">
        <f>INDEX('Uganda workforce data - raw'!$A$4:$F$619,MATCH($B314, 'Uganda workforce data - raw'!$B$4:$B$619,0), MATCH("Filled Male",'Uganda workforce data - raw'!$A$4:$F$4,0))*INDEX('Mapping cadres'!$B$1:$Z$616,MATCH($B314, 'Mapping cadres'!$B$1:$B$616,0), MATCH(W$32,'Mapping cadres'!$B$1:$Z$1,0))</f>
        <v>0</v>
      </c>
      <c r="X314" s="226">
        <f>INDEX('Uganda workforce data - raw'!$A$4:$F$619,MATCH($B314, 'Uganda workforce data - raw'!$B$4:$B$619,0), MATCH("Filled Male",'Uganda workforce data - raw'!$A$4:$F$4,0))*INDEX('Mapping cadres'!$B$1:$Z$616,MATCH($B314, 'Mapping cadres'!$B$1:$B$616,0), MATCH(X$32,'Mapping cadres'!$B$1:$Z$1,0))</f>
        <v>0</v>
      </c>
      <c r="Y314" s="226">
        <f>INDEX('Uganda workforce data - raw'!$A$4:$F$619,MATCH($B314, 'Uganda workforce data - raw'!$B$4:$B$619,0), MATCH("Filled Male",'Uganda workforce data - raw'!$A$4:$F$4,0))*INDEX('Mapping cadres'!$B$1:$Z$616,MATCH($B314, 'Mapping cadres'!$B$1:$B$616,0), MATCH(Y$32,'Mapping cadres'!$B$1:$Z$1,0))</f>
        <v>0</v>
      </c>
      <c r="Z314" s="226">
        <f>INDEX('Uganda workforce data - raw'!$A$4:$F$619,MATCH($B314, 'Uganda workforce data - raw'!$B$4:$B$619,0), MATCH("Filled Male",'Uganda workforce data - raw'!$A$4:$F$4,0))*INDEX('Mapping cadres'!$B$1:$Z$616,MATCH($B314, 'Mapping cadres'!$B$1:$B$616,0), MATCH(Z$32,'Mapping cadres'!$B$1:$Z$1,0))</f>
        <v>0</v>
      </c>
      <c r="AA314" s="226">
        <f>INDEX('Uganda workforce data - raw'!$A$4:$F$619,MATCH($B314, 'Uganda workforce data - raw'!$B$4:$B$619,0), MATCH("Filled Female",'Uganda workforce data - raw'!$A$4:$F$4,0))*INDEX('Mapping cadres'!$B$1:$Z$616,MATCH($B314, 'Mapping cadres'!$B$1:$B$616,0), MATCH(AA$32,'Mapping cadres'!$B$1:$Z$1,0))</f>
        <v>0</v>
      </c>
      <c r="AB314" s="226">
        <f>INDEX('Uganda workforce data - raw'!$A$4:$F$619,MATCH($B314, 'Uganda workforce data - raw'!$B$4:$B$619,0), MATCH("Filled Female",'Uganda workforce data - raw'!$A$4:$F$4,0))*INDEX('Mapping cadres'!$B$1:$Z$616,MATCH($B314, 'Mapping cadres'!$B$1:$B$616,0), MATCH(AB$32,'Mapping cadres'!$B$1:$Z$1,0))</f>
        <v>0</v>
      </c>
      <c r="AC314" s="226">
        <f>INDEX('Uganda workforce data - raw'!$A$4:$F$619,MATCH($B314, 'Uganda workforce data - raw'!$B$4:$B$619,0), MATCH("Filled Female",'Uganda workforce data - raw'!$A$4:$F$4,0))*INDEX('Mapping cadres'!$B$1:$Z$616,MATCH($B314, 'Mapping cadres'!$B$1:$B$616,0), MATCH(AC$32,'Mapping cadres'!$B$1:$Z$1,0))</f>
        <v>0</v>
      </c>
      <c r="AD314" s="226">
        <f>INDEX('Uganda workforce data - raw'!$A$4:$F$619,MATCH($B314, 'Uganda workforce data - raw'!$B$4:$B$619,0), MATCH("Filled Female",'Uganda workforce data - raw'!$A$4:$F$4,0))*INDEX('Mapping cadres'!$B$1:$Z$616,MATCH($B314, 'Mapping cadres'!$B$1:$B$616,0), MATCH(AD$32,'Mapping cadres'!$B$1:$Z$1,0))</f>
        <v>0</v>
      </c>
      <c r="AE314" s="226">
        <f>INDEX('Uganda workforce data - raw'!$A$4:$F$619,MATCH($B314, 'Uganda workforce data - raw'!$B$4:$B$619,0), MATCH("Filled Female",'Uganda workforce data - raw'!$A$4:$F$4,0))*INDEX('Mapping cadres'!$B$1:$Z$616,MATCH($B314, 'Mapping cadres'!$B$1:$B$616,0), MATCH(AE$32,'Mapping cadres'!$B$1:$Z$1,0))</f>
        <v>0</v>
      </c>
      <c r="AF314" s="226">
        <f>INDEX('Uganda workforce data - raw'!$A$4:$F$619,MATCH($B314, 'Uganda workforce data - raw'!$B$4:$B$619,0), MATCH("Filled Female",'Uganda workforce data - raw'!$A$4:$F$4,0))*INDEX('Mapping cadres'!$B$1:$Z$616,MATCH($B314, 'Mapping cadres'!$B$1:$B$616,0), MATCH(AF$32,'Mapping cadres'!$B$1:$Z$1,0))</f>
        <v>0</v>
      </c>
      <c r="AG314" s="226">
        <f>INDEX('Uganda workforce data - raw'!$A$4:$F$619,MATCH($B314, 'Uganda workforce data - raw'!$B$4:$B$619,0), MATCH("Filled Female",'Uganda workforce data - raw'!$A$4:$F$4,0))*INDEX('Mapping cadres'!$B$1:$Z$616,MATCH($B314, 'Mapping cadres'!$B$1:$B$616,0), MATCH(AG$32,'Mapping cadres'!$B$1:$Z$1,0))</f>
        <v>0</v>
      </c>
      <c r="AH314" s="226">
        <f>INDEX('Uganda workforce data - raw'!$A$4:$F$619,MATCH($B314, 'Uganda workforce data - raw'!$B$4:$B$619,0), MATCH("Filled Female",'Uganda workforce data - raw'!$A$4:$F$4,0))*INDEX('Mapping cadres'!$B$1:$Z$616,MATCH($B314, 'Mapping cadres'!$B$1:$B$616,0), MATCH(AH$32,'Mapping cadres'!$B$1:$Z$1,0))</f>
        <v>0</v>
      </c>
      <c r="AI314" s="226">
        <f>INDEX('Uganda workforce data - raw'!$A$4:$F$619,MATCH($B314, 'Uganda workforce data - raw'!$B$4:$B$619,0), MATCH("Filled Female",'Uganda workforce data - raw'!$A$4:$F$4,0))*INDEX('Mapping cadres'!$B$1:$Z$616,MATCH($B314, 'Mapping cadres'!$B$1:$B$616,0), MATCH(AI$32,'Mapping cadres'!$B$1:$Z$1,0))</f>
        <v>0</v>
      </c>
      <c r="AJ314" s="226">
        <f>INDEX('Uganda workforce data - raw'!$A$4:$F$619,MATCH($B314, 'Uganda workforce data - raw'!$B$4:$B$619,0), MATCH("Filled Female",'Uganda workforce data - raw'!$A$4:$F$4,0))*INDEX('Mapping cadres'!$B$1:$Z$616,MATCH($B314, 'Mapping cadres'!$B$1:$B$616,0), MATCH(AJ$32,'Mapping cadres'!$B$1:$Z$1,0))</f>
        <v>0</v>
      </c>
      <c r="AK314" s="226">
        <f>INDEX('Uganda workforce data - raw'!$A$4:$F$619,MATCH($B314, 'Uganda workforce data - raw'!$B$4:$B$619,0), MATCH("Filled Female",'Uganda workforce data - raw'!$A$4:$F$4,0))*INDEX('Mapping cadres'!$B$1:$Z$616,MATCH($B314, 'Mapping cadres'!$B$1:$B$616,0), MATCH(AK$32,'Mapping cadres'!$B$1:$Z$1,0))</f>
        <v>0</v>
      </c>
      <c r="AL314" s="226">
        <f>INDEX('Uganda workforce data - raw'!$A$4:$F$619,MATCH($B314, 'Uganda workforce data - raw'!$B$4:$B$619,0), MATCH("Filled Female",'Uganda workforce data - raw'!$A$4:$F$4,0))*INDEX('Mapping cadres'!$B$1:$Z$616,MATCH($B314, 'Mapping cadres'!$B$1:$B$616,0), MATCH(AL$32,'Mapping cadres'!$B$1:$Z$1,0))</f>
        <v>0</v>
      </c>
      <c r="AM314" s="226">
        <f>INDEX('Uganda workforce data - raw'!$A$4:$F$619,MATCH($B314, 'Uganda workforce data - raw'!$B$4:$B$619,0), MATCH("Filled Female",'Uganda workforce data - raw'!$A$4:$F$4,0))*INDEX('Mapping cadres'!$B$1:$Z$616,MATCH($B314, 'Mapping cadres'!$B$1:$B$616,0), MATCH(AM$32,'Mapping cadres'!$B$1:$Z$1,0))</f>
        <v>0</v>
      </c>
      <c r="AN314" s="226">
        <f>INDEX('Uganda workforce data - raw'!$A$4:$F$619,MATCH($B314, 'Uganda workforce data - raw'!$B$4:$B$619,0), MATCH("Filled Female",'Uganda workforce data - raw'!$A$4:$F$4,0))*INDEX('Mapping cadres'!$B$1:$Z$616,MATCH($B314, 'Mapping cadres'!$B$1:$B$616,0), MATCH(AN$32,'Mapping cadres'!$B$1:$Z$1,0))</f>
        <v>0</v>
      </c>
      <c r="AO314" s="226">
        <f>INDEX('Uganda workforce data - raw'!$A$4:$F$619,MATCH($B314, 'Uganda workforce data - raw'!$B$4:$B$619,0), MATCH("Filled Female",'Uganda workforce data - raw'!$A$4:$F$4,0))*INDEX('Mapping cadres'!$B$1:$Z$616,MATCH($B314, 'Mapping cadres'!$B$1:$B$616,0), MATCH(AO$32,'Mapping cadres'!$B$1:$Z$1,0))</f>
        <v>0</v>
      </c>
      <c r="AP314" s="226">
        <f>INDEX('Uganda workforce data - raw'!$A$4:$F$619,MATCH($B314, 'Uganda workforce data - raw'!$B$4:$B$619,0), MATCH("Filled Female",'Uganda workforce data - raw'!$A$4:$F$4,0))*INDEX('Mapping cadres'!$B$1:$Z$616,MATCH($B314, 'Mapping cadres'!$B$1:$B$616,0), MATCH(AP$32,'Mapping cadres'!$B$1:$Z$1,0))</f>
        <v>0</v>
      </c>
      <c r="AQ314" s="226">
        <f>INDEX('Uganda workforce data - raw'!$A$4:$F$619,MATCH($B314, 'Uganda workforce data - raw'!$B$4:$B$619,0), MATCH("Filled Female",'Uganda workforce data - raw'!$A$4:$F$4,0))*INDEX('Mapping cadres'!$B$1:$Z$616,MATCH($B314, 'Mapping cadres'!$B$1:$B$616,0), MATCH(AQ$32,'Mapping cadres'!$B$1:$Z$1,0))</f>
        <v>0</v>
      </c>
      <c r="AR314" s="226">
        <f>INDEX('Uganda workforce data - raw'!$A$4:$F$619,MATCH($B314, 'Uganda workforce data - raw'!$B$4:$B$619,0), MATCH("Filled Female",'Uganda workforce data - raw'!$A$4:$F$4,0))*INDEX('Mapping cadres'!$B$1:$Z$616,MATCH($B314, 'Mapping cadres'!$B$1:$B$616,0), MATCH(AR$32,'Mapping cadres'!$B$1:$Z$1,0))</f>
        <v>0</v>
      </c>
      <c r="AS314" s="226">
        <f>INDEX('Uganda workforce data - raw'!$A$4:$F$619,MATCH($B314, 'Uganda workforce data - raw'!$B$4:$B$619,0), MATCH("Filled Female",'Uganda workforce data - raw'!$A$4:$F$4,0))*INDEX('Mapping cadres'!$B$1:$Z$616,MATCH($B314, 'Mapping cadres'!$B$1:$B$616,0), MATCH(AS$32,'Mapping cadres'!$B$1:$Z$1,0))</f>
        <v>0</v>
      </c>
      <c r="AT314" s="226">
        <f>INDEX('Uganda workforce data - raw'!$A$4:$F$619,MATCH($B314, 'Uganda workforce data - raw'!$B$4:$B$619,0), MATCH("Filled Female",'Uganda workforce data - raw'!$A$4:$F$4,0))*INDEX('Mapping cadres'!$B$1:$Z$616,MATCH($B314, 'Mapping cadres'!$B$1:$B$616,0), MATCH(AT$32,'Mapping cadres'!$B$1:$Z$1,0))</f>
        <v>0</v>
      </c>
      <c r="AU314" s="226">
        <f>INDEX('Uganda workforce data - raw'!$A$4:$F$619,MATCH($B314, 'Uganda workforce data - raw'!$B$4:$B$619,0), MATCH("Filled Female",'Uganda workforce data - raw'!$A$4:$F$4,0))*INDEX('Mapping cadres'!$B$1:$Z$616,MATCH($B314, 'Mapping cadres'!$B$1:$B$616,0), MATCH(AU$32,'Mapping cadres'!$B$1:$Z$1,0))</f>
        <v>0</v>
      </c>
      <c r="AV314" s="226">
        <f>INDEX('Uganda workforce data - raw'!$A$4:$F$619,MATCH($B314, 'Uganda workforce data - raw'!$B$4:$B$619,0), MATCH("Filled Female",'Uganda workforce data - raw'!$A$4:$F$4,0))*INDEX('Mapping cadres'!$B$1:$Z$616,MATCH($B314, 'Mapping cadres'!$B$1:$B$616,0), MATCH(AV$32,'Mapping cadres'!$B$1:$Z$1,0))</f>
        <v>0</v>
      </c>
      <c r="AW314" s="226">
        <f>INDEX('Uganda workforce data - raw'!$A$4:$F$619,MATCH($B314, 'Uganda workforce data - raw'!$B$4:$B$619,0), MATCH("Filled Female",'Uganda workforce data - raw'!$A$4:$F$4,0))*INDEX('Mapping cadres'!$B$1:$Z$616,MATCH($B314, 'Mapping cadres'!$B$1:$B$616,0), MATCH(AW$32,'Mapping cadres'!$B$1:$Z$1,0))</f>
        <v>0</v>
      </c>
      <c r="AX314" s="226">
        <f>INDEX('Uganda workforce data - raw'!$A$4:$F$619,MATCH($B314, 'Uganda workforce data - raw'!$B$4:$B$619,0), MATCH("Filled Female",'Uganda workforce data - raw'!$A$4:$F$4,0))*INDEX('Mapping cadres'!$B$1:$Z$616,MATCH($B314, 'Mapping cadres'!$B$1:$B$616,0), MATCH(AX$32,'Mapping cadres'!$B$1:$Z$1,0))</f>
        <v>0</v>
      </c>
      <c r="AY314" s="226">
        <f t="shared" si="101"/>
        <v>0</v>
      </c>
      <c r="AZ314" s="226">
        <f t="shared" si="102"/>
        <v>0</v>
      </c>
      <c r="BA314" s="226">
        <f t="shared" si="103"/>
        <v>2</v>
      </c>
      <c r="BB314" s="226">
        <f t="shared" si="104"/>
        <v>0</v>
      </c>
      <c r="BC314" s="226">
        <f t="shared" si="105"/>
        <v>0</v>
      </c>
      <c r="BD314" s="226">
        <f t="shared" si="106"/>
        <v>0</v>
      </c>
      <c r="BE314" s="226">
        <f t="shared" si="107"/>
        <v>0</v>
      </c>
      <c r="BF314" s="226">
        <f t="shared" si="108"/>
        <v>0</v>
      </c>
      <c r="BG314" s="226">
        <f t="shared" si="109"/>
        <v>0</v>
      </c>
      <c r="BH314" s="226">
        <f t="shared" si="110"/>
        <v>0</v>
      </c>
      <c r="BI314" s="226">
        <f t="shared" si="111"/>
        <v>0</v>
      </c>
      <c r="BJ314" s="226">
        <f t="shared" si="112"/>
        <v>0</v>
      </c>
      <c r="BK314" s="226">
        <f t="shared" si="113"/>
        <v>0</v>
      </c>
      <c r="BL314" s="226">
        <f t="shared" si="114"/>
        <v>0</v>
      </c>
      <c r="BM314" s="226">
        <f t="shared" si="115"/>
        <v>0</v>
      </c>
      <c r="BN314" s="226">
        <f t="shared" si="116"/>
        <v>0</v>
      </c>
      <c r="BO314" s="226">
        <f t="shared" si="117"/>
        <v>0</v>
      </c>
      <c r="BP314" s="226">
        <f t="shared" si="118"/>
        <v>0</v>
      </c>
      <c r="BQ314" s="226">
        <f t="shared" si="119"/>
        <v>0</v>
      </c>
      <c r="BR314" s="226">
        <f t="shared" si="120"/>
        <v>0</v>
      </c>
      <c r="BS314" s="226">
        <f t="shared" si="121"/>
        <v>0</v>
      </c>
      <c r="BT314" s="226">
        <f t="shared" si="122"/>
        <v>0</v>
      </c>
      <c r="BU314" s="226">
        <f t="shared" si="123"/>
        <v>0</v>
      </c>
      <c r="BV314" s="226">
        <f t="shared" si="124"/>
        <v>0</v>
      </c>
    </row>
    <row r="315" spans="1:74">
      <c r="A315" s="226">
        <v>283</v>
      </c>
      <c r="B315" s="226" t="s">
        <v>1585</v>
      </c>
      <c r="C315" s="226">
        <f>INDEX('Uganda workforce data - raw'!$A$4:$F$619,MATCH($B315, 'Uganda workforce data - raw'!$B$4:$B$619,0), MATCH("Filled Male",'Uganda workforce data - raw'!$A$4:$F$4,0))*INDEX('Mapping cadres'!$B$1:$Z$616,MATCH($B315, 'Mapping cadres'!$B$1:$B$616,0), MATCH(C$32,'Mapping cadres'!$B$1:$Z$1,0))</f>
        <v>0</v>
      </c>
      <c r="D315" s="226">
        <f>INDEX('Uganda workforce data - raw'!$A$4:$F$619,MATCH($B315, 'Uganda workforce data - raw'!$B$4:$B$619,0), MATCH("Filled Male",'Uganda workforce data - raw'!$A$4:$F$4,0))*INDEX('Mapping cadres'!$B$1:$Z$616,MATCH($B315, 'Mapping cadres'!$B$1:$B$616,0), MATCH(D$32,'Mapping cadres'!$B$1:$Z$1,0))</f>
        <v>0</v>
      </c>
      <c r="E315" s="226">
        <f>INDEX('Uganda workforce data - raw'!$A$4:$F$619,MATCH($B315, 'Uganda workforce data - raw'!$B$4:$B$619,0), MATCH("Filled Male",'Uganda workforce data - raw'!$A$4:$F$4,0))*INDEX('Mapping cadres'!$B$1:$Z$616,MATCH($B315, 'Mapping cadres'!$B$1:$B$616,0), MATCH(E$32,'Mapping cadres'!$B$1:$Z$1,0))</f>
        <v>0</v>
      </c>
      <c r="F315" s="226">
        <f>INDEX('Uganda workforce data - raw'!$A$4:$F$619,MATCH($B315, 'Uganda workforce data - raw'!$B$4:$B$619,0), MATCH("Filled Male",'Uganda workforce data - raw'!$A$4:$F$4,0))*INDEX('Mapping cadres'!$B$1:$Z$616,MATCH($B315, 'Mapping cadres'!$B$1:$B$616,0), MATCH(F$32,'Mapping cadres'!$B$1:$Z$1,0))</f>
        <v>731</v>
      </c>
      <c r="G315" s="226">
        <f>INDEX('Uganda workforce data - raw'!$A$4:$F$619,MATCH($B315, 'Uganda workforce data - raw'!$B$4:$B$619,0), MATCH("Filled Male",'Uganda workforce data - raw'!$A$4:$F$4,0))*INDEX('Mapping cadres'!$B$1:$Z$616,MATCH($B315, 'Mapping cadres'!$B$1:$B$616,0), MATCH(G$32,'Mapping cadres'!$B$1:$Z$1,0))</f>
        <v>0</v>
      </c>
      <c r="H315" s="226">
        <f>INDEX('Uganda workforce data - raw'!$A$4:$F$619,MATCH($B315, 'Uganda workforce data - raw'!$B$4:$B$619,0), MATCH("Filled Male",'Uganda workforce data - raw'!$A$4:$F$4,0))*INDEX('Mapping cadres'!$B$1:$Z$616,MATCH($B315, 'Mapping cadres'!$B$1:$B$616,0), MATCH(H$32,'Mapping cadres'!$B$1:$Z$1,0))</f>
        <v>0</v>
      </c>
      <c r="I315" s="226">
        <f>INDEX('Uganda workforce data - raw'!$A$4:$F$619,MATCH($B315, 'Uganda workforce data - raw'!$B$4:$B$619,0), MATCH("Filled Male",'Uganda workforce data - raw'!$A$4:$F$4,0))*INDEX('Mapping cadres'!$B$1:$Z$616,MATCH($B315, 'Mapping cadres'!$B$1:$B$616,0), MATCH(I$32,'Mapping cadres'!$B$1:$Z$1,0))</f>
        <v>0</v>
      </c>
      <c r="J315" s="226">
        <f>INDEX('Uganda workforce data - raw'!$A$4:$F$619,MATCH($B315, 'Uganda workforce data - raw'!$B$4:$B$619,0), MATCH("Filled Male",'Uganda workforce data - raw'!$A$4:$F$4,0))*INDEX('Mapping cadres'!$B$1:$Z$616,MATCH($B315, 'Mapping cadres'!$B$1:$B$616,0), MATCH(J$32,'Mapping cadres'!$B$1:$Z$1,0))</f>
        <v>0</v>
      </c>
      <c r="K315" s="226">
        <f>INDEX('Uganda workforce data - raw'!$A$4:$F$619,MATCH($B315, 'Uganda workforce data - raw'!$B$4:$B$619,0), MATCH("Filled Male",'Uganda workforce data - raw'!$A$4:$F$4,0))*INDEX('Mapping cadres'!$B$1:$Z$616,MATCH($B315, 'Mapping cadres'!$B$1:$B$616,0), MATCH(K$32,'Mapping cadres'!$B$1:$Z$1,0))</f>
        <v>0</v>
      </c>
      <c r="L315" s="226">
        <f>INDEX('Uganda workforce data - raw'!$A$4:$F$619,MATCH($B315, 'Uganda workforce data - raw'!$B$4:$B$619,0), MATCH("Filled Male",'Uganda workforce data - raw'!$A$4:$F$4,0))*INDEX('Mapping cadres'!$B$1:$Z$616,MATCH($B315, 'Mapping cadres'!$B$1:$B$616,0), MATCH(L$32,'Mapping cadres'!$B$1:$Z$1,0))</f>
        <v>0</v>
      </c>
      <c r="M315" s="226">
        <f>INDEX('Uganda workforce data - raw'!$A$4:$F$619,MATCH($B315, 'Uganda workforce data - raw'!$B$4:$B$619,0), MATCH("Filled Male",'Uganda workforce data - raw'!$A$4:$F$4,0))*INDEX('Mapping cadres'!$B$1:$Z$616,MATCH($B315, 'Mapping cadres'!$B$1:$B$616,0), MATCH(M$32,'Mapping cadres'!$B$1:$Z$1,0))</f>
        <v>0</v>
      </c>
      <c r="N315" s="226">
        <f>INDEX('Uganda workforce data - raw'!$A$4:$F$619,MATCH($B315, 'Uganda workforce data - raw'!$B$4:$B$619,0), MATCH("Filled Male",'Uganda workforce data - raw'!$A$4:$F$4,0))*INDEX('Mapping cadres'!$B$1:$Z$616,MATCH($B315, 'Mapping cadres'!$B$1:$B$616,0), MATCH(N$32,'Mapping cadres'!$B$1:$Z$1,0))</f>
        <v>0</v>
      </c>
      <c r="O315" s="226">
        <f>INDEX('Uganda workforce data - raw'!$A$4:$F$619,MATCH($B315, 'Uganda workforce data - raw'!$B$4:$B$619,0), MATCH("Filled Male",'Uganda workforce data - raw'!$A$4:$F$4,0))*INDEX('Mapping cadres'!$B$1:$Z$616,MATCH($B315, 'Mapping cadres'!$B$1:$B$616,0), MATCH(O$32,'Mapping cadres'!$B$1:$Z$1,0))</f>
        <v>0</v>
      </c>
      <c r="P315" s="226">
        <f>INDEX('Uganda workforce data - raw'!$A$4:$F$619,MATCH($B315, 'Uganda workforce data - raw'!$B$4:$B$619,0), MATCH("Filled Male",'Uganda workforce data - raw'!$A$4:$F$4,0))*INDEX('Mapping cadres'!$B$1:$Z$616,MATCH($B315, 'Mapping cadres'!$B$1:$B$616,0), MATCH(P$32,'Mapping cadres'!$B$1:$Z$1,0))</f>
        <v>0</v>
      </c>
      <c r="Q315" s="226">
        <f>INDEX('Uganda workforce data - raw'!$A$4:$F$619,MATCH($B315, 'Uganda workforce data - raw'!$B$4:$B$619,0), MATCH("Filled Male",'Uganda workforce data - raw'!$A$4:$F$4,0))*INDEX('Mapping cadres'!$B$1:$Z$616,MATCH($B315, 'Mapping cadres'!$B$1:$B$616,0), MATCH(Q$32,'Mapping cadres'!$B$1:$Z$1,0))</f>
        <v>0</v>
      </c>
      <c r="R315" s="226">
        <f>INDEX('Uganda workforce data - raw'!$A$4:$F$619,MATCH($B315, 'Uganda workforce data - raw'!$B$4:$B$619,0), MATCH("Filled Male",'Uganda workforce data - raw'!$A$4:$F$4,0))*INDEX('Mapping cadres'!$B$1:$Z$616,MATCH($B315, 'Mapping cadres'!$B$1:$B$616,0), MATCH(R$32,'Mapping cadres'!$B$1:$Z$1,0))</f>
        <v>0</v>
      </c>
      <c r="S315" s="226">
        <f>INDEX('Uganda workforce data - raw'!$A$4:$F$619,MATCH($B315, 'Uganda workforce data - raw'!$B$4:$B$619,0), MATCH("Filled Male",'Uganda workforce data - raw'!$A$4:$F$4,0))*INDEX('Mapping cadres'!$B$1:$Z$616,MATCH($B315, 'Mapping cadres'!$B$1:$B$616,0), MATCH(S$32,'Mapping cadres'!$B$1:$Z$1,0))</f>
        <v>0</v>
      </c>
      <c r="T315" s="226">
        <f>INDEX('Uganda workforce data - raw'!$A$4:$F$619,MATCH($B315, 'Uganda workforce data - raw'!$B$4:$B$619,0), MATCH("Filled Male",'Uganda workforce data - raw'!$A$4:$F$4,0))*INDEX('Mapping cadres'!$B$1:$Z$616,MATCH($B315, 'Mapping cadres'!$B$1:$B$616,0), MATCH(T$32,'Mapping cadres'!$B$1:$Z$1,0))</f>
        <v>0</v>
      </c>
      <c r="U315" s="226">
        <f>INDEX('Uganda workforce data - raw'!$A$4:$F$619,MATCH($B315, 'Uganda workforce data - raw'!$B$4:$B$619,0), MATCH("Filled Male",'Uganda workforce data - raw'!$A$4:$F$4,0))*INDEX('Mapping cadres'!$B$1:$Z$616,MATCH($B315, 'Mapping cadres'!$B$1:$B$616,0), MATCH(U$32,'Mapping cadres'!$B$1:$Z$1,0))</f>
        <v>0</v>
      </c>
      <c r="V315" s="226">
        <f>INDEX('Uganda workforce data - raw'!$A$4:$F$619,MATCH($B315, 'Uganda workforce data - raw'!$B$4:$B$619,0), MATCH("Filled Male",'Uganda workforce data - raw'!$A$4:$F$4,0))*INDEX('Mapping cadres'!$B$1:$Z$616,MATCH($B315, 'Mapping cadres'!$B$1:$B$616,0), MATCH(V$32,'Mapping cadres'!$B$1:$Z$1,0))</f>
        <v>0</v>
      </c>
      <c r="W315" s="226">
        <f>INDEX('Uganda workforce data - raw'!$A$4:$F$619,MATCH($B315, 'Uganda workforce data - raw'!$B$4:$B$619,0), MATCH("Filled Male",'Uganda workforce data - raw'!$A$4:$F$4,0))*INDEX('Mapping cadres'!$B$1:$Z$616,MATCH($B315, 'Mapping cadres'!$B$1:$B$616,0), MATCH(W$32,'Mapping cadres'!$B$1:$Z$1,0))</f>
        <v>0</v>
      </c>
      <c r="X315" s="226">
        <f>INDEX('Uganda workforce data - raw'!$A$4:$F$619,MATCH($B315, 'Uganda workforce data - raw'!$B$4:$B$619,0), MATCH("Filled Male",'Uganda workforce data - raw'!$A$4:$F$4,0))*INDEX('Mapping cadres'!$B$1:$Z$616,MATCH($B315, 'Mapping cadres'!$B$1:$B$616,0), MATCH(X$32,'Mapping cadres'!$B$1:$Z$1,0))</f>
        <v>0</v>
      </c>
      <c r="Y315" s="226">
        <f>INDEX('Uganda workforce data - raw'!$A$4:$F$619,MATCH($B315, 'Uganda workforce data - raw'!$B$4:$B$619,0), MATCH("Filled Male",'Uganda workforce data - raw'!$A$4:$F$4,0))*INDEX('Mapping cadres'!$B$1:$Z$616,MATCH($B315, 'Mapping cadres'!$B$1:$B$616,0), MATCH(Y$32,'Mapping cadres'!$B$1:$Z$1,0))</f>
        <v>0</v>
      </c>
      <c r="Z315" s="226">
        <f>INDEX('Uganda workforce data - raw'!$A$4:$F$619,MATCH($B315, 'Uganda workforce data - raw'!$B$4:$B$619,0), MATCH("Filled Male",'Uganda workforce data - raw'!$A$4:$F$4,0))*INDEX('Mapping cadres'!$B$1:$Z$616,MATCH($B315, 'Mapping cadres'!$B$1:$B$616,0), MATCH(Z$32,'Mapping cadres'!$B$1:$Z$1,0))</f>
        <v>0</v>
      </c>
      <c r="AA315" s="226">
        <f>INDEX('Uganda workforce data - raw'!$A$4:$F$619,MATCH($B315, 'Uganda workforce data - raw'!$B$4:$B$619,0), MATCH("Filled Female",'Uganda workforce data - raw'!$A$4:$F$4,0))*INDEX('Mapping cadres'!$B$1:$Z$616,MATCH($B315, 'Mapping cadres'!$B$1:$B$616,0), MATCH(AA$32,'Mapping cadres'!$B$1:$Z$1,0))</f>
        <v>0</v>
      </c>
      <c r="AB315" s="226">
        <f>INDEX('Uganda workforce data - raw'!$A$4:$F$619,MATCH($B315, 'Uganda workforce data - raw'!$B$4:$B$619,0), MATCH("Filled Female",'Uganda workforce data - raw'!$A$4:$F$4,0))*INDEX('Mapping cadres'!$B$1:$Z$616,MATCH($B315, 'Mapping cadres'!$B$1:$B$616,0), MATCH(AB$32,'Mapping cadres'!$B$1:$Z$1,0))</f>
        <v>0</v>
      </c>
      <c r="AC315" s="226">
        <f>INDEX('Uganda workforce data - raw'!$A$4:$F$619,MATCH($B315, 'Uganda workforce data - raw'!$B$4:$B$619,0), MATCH("Filled Female",'Uganda workforce data - raw'!$A$4:$F$4,0))*INDEX('Mapping cadres'!$B$1:$Z$616,MATCH($B315, 'Mapping cadres'!$B$1:$B$616,0), MATCH(AC$32,'Mapping cadres'!$B$1:$Z$1,0))</f>
        <v>0</v>
      </c>
      <c r="AD315" s="226">
        <f>INDEX('Uganda workforce data - raw'!$A$4:$F$619,MATCH($B315, 'Uganda workforce data - raw'!$B$4:$B$619,0), MATCH("Filled Female",'Uganda workforce data - raw'!$A$4:$F$4,0))*INDEX('Mapping cadres'!$B$1:$Z$616,MATCH($B315, 'Mapping cadres'!$B$1:$B$616,0), MATCH(AD$32,'Mapping cadres'!$B$1:$Z$1,0))</f>
        <v>189</v>
      </c>
      <c r="AE315" s="226">
        <f>INDEX('Uganda workforce data - raw'!$A$4:$F$619,MATCH($B315, 'Uganda workforce data - raw'!$B$4:$B$619,0), MATCH("Filled Female",'Uganda workforce data - raw'!$A$4:$F$4,0))*INDEX('Mapping cadres'!$B$1:$Z$616,MATCH($B315, 'Mapping cadres'!$B$1:$B$616,0), MATCH(AE$32,'Mapping cadres'!$B$1:$Z$1,0))</f>
        <v>0</v>
      </c>
      <c r="AF315" s="226">
        <f>INDEX('Uganda workforce data - raw'!$A$4:$F$619,MATCH($B315, 'Uganda workforce data - raw'!$B$4:$B$619,0), MATCH("Filled Female",'Uganda workforce data - raw'!$A$4:$F$4,0))*INDEX('Mapping cadres'!$B$1:$Z$616,MATCH($B315, 'Mapping cadres'!$B$1:$B$616,0), MATCH(AF$32,'Mapping cadres'!$B$1:$Z$1,0))</f>
        <v>0</v>
      </c>
      <c r="AG315" s="226">
        <f>INDEX('Uganda workforce data - raw'!$A$4:$F$619,MATCH($B315, 'Uganda workforce data - raw'!$B$4:$B$619,0), MATCH("Filled Female",'Uganda workforce data - raw'!$A$4:$F$4,0))*INDEX('Mapping cadres'!$B$1:$Z$616,MATCH($B315, 'Mapping cadres'!$B$1:$B$616,0), MATCH(AG$32,'Mapping cadres'!$B$1:$Z$1,0))</f>
        <v>0</v>
      </c>
      <c r="AH315" s="226">
        <f>INDEX('Uganda workforce data - raw'!$A$4:$F$619,MATCH($B315, 'Uganda workforce data - raw'!$B$4:$B$619,0), MATCH("Filled Female",'Uganda workforce data - raw'!$A$4:$F$4,0))*INDEX('Mapping cadres'!$B$1:$Z$616,MATCH($B315, 'Mapping cadres'!$B$1:$B$616,0), MATCH(AH$32,'Mapping cadres'!$B$1:$Z$1,0))</f>
        <v>0</v>
      </c>
      <c r="AI315" s="226">
        <f>INDEX('Uganda workforce data - raw'!$A$4:$F$619,MATCH($B315, 'Uganda workforce data - raw'!$B$4:$B$619,0), MATCH("Filled Female",'Uganda workforce data - raw'!$A$4:$F$4,0))*INDEX('Mapping cadres'!$B$1:$Z$616,MATCH($B315, 'Mapping cadres'!$B$1:$B$616,0), MATCH(AI$32,'Mapping cadres'!$B$1:$Z$1,0))</f>
        <v>0</v>
      </c>
      <c r="AJ315" s="226">
        <f>INDEX('Uganda workforce data - raw'!$A$4:$F$619,MATCH($B315, 'Uganda workforce data - raw'!$B$4:$B$619,0), MATCH("Filled Female",'Uganda workforce data - raw'!$A$4:$F$4,0))*INDEX('Mapping cadres'!$B$1:$Z$616,MATCH($B315, 'Mapping cadres'!$B$1:$B$616,0), MATCH(AJ$32,'Mapping cadres'!$B$1:$Z$1,0))</f>
        <v>0</v>
      </c>
      <c r="AK315" s="226">
        <f>INDEX('Uganda workforce data - raw'!$A$4:$F$619,MATCH($B315, 'Uganda workforce data - raw'!$B$4:$B$619,0), MATCH("Filled Female",'Uganda workforce data - raw'!$A$4:$F$4,0))*INDEX('Mapping cadres'!$B$1:$Z$616,MATCH($B315, 'Mapping cadres'!$B$1:$B$616,0), MATCH(AK$32,'Mapping cadres'!$B$1:$Z$1,0))</f>
        <v>0</v>
      </c>
      <c r="AL315" s="226">
        <f>INDEX('Uganda workforce data - raw'!$A$4:$F$619,MATCH($B315, 'Uganda workforce data - raw'!$B$4:$B$619,0), MATCH("Filled Female",'Uganda workforce data - raw'!$A$4:$F$4,0))*INDEX('Mapping cadres'!$B$1:$Z$616,MATCH($B315, 'Mapping cadres'!$B$1:$B$616,0), MATCH(AL$32,'Mapping cadres'!$B$1:$Z$1,0))</f>
        <v>0</v>
      </c>
      <c r="AM315" s="226">
        <f>INDEX('Uganda workforce data - raw'!$A$4:$F$619,MATCH($B315, 'Uganda workforce data - raw'!$B$4:$B$619,0), MATCH("Filled Female",'Uganda workforce data - raw'!$A$4:$F$4,0))*INDEX('Mapping cadres'!$B$1:$Z$616,MATCH($B315, 'Mapping cadres'!$B$1:$B$616,0), MATCH(AM$32,'Mapping cadres'!$B$1:$Z$1,0))</f>
        <v>0</v>
      </c>
      <c r="AN315" s="226">
        <f>INDEX('Uganda workforce data - raw'!$A$4:$F$619,MATCH($B315, 'Uganda workforce data - raw'!$B$4:$B$619,0), MATCH("Filled Female",'Uganda workforce data - raw'!$A$4:$F$4,0))*INDEX('Mapping cadres'!$B$1:$Z$616,MATCH($B315, 'Mapping cadres'!$B$1:$B$616,0), MATCH(AN$32,'Mapping cadres'!$B$1:$Z$1,0))</f>
        <v>0</v>
      </c>
      <c r="AO315" s="226">
        <f>INDEX('Uganda workforce data - raw'!$A$4:$F$619,MATCH($B315, 'Uganda workforce data - raw'!$B$4:$B$619,0), MATCH("Filled Female",'Uganda workforce data - raw'!$A$4:$F$4,0))*INDEX('Mapping cadres'!$B$1:$Z$616,MATCH($B315, 'Mapping cadres'!$B$1:$B$616,0), MATCH(AO$32,'Mapping cadres'!$B$1:$Z$1,0))</f>
        <v>0</v>
      </c>
      <c r="AP315" s="226">
        <f>INDEX('Uganda workforce data - raw'!$A$4:$F$619,MATCH($B315, 'Uganda workforce data - raw'!$B$4:$B$619,0), MATCH("Filled Female",'Uganda workforce data - raw'!$A$4:$F$4,0))*INDEX('Mapping cadres'!$B$1:$Z$616,MATCH($B315, 'Mapping cadres'!$B$1:$B$616,0), MATCH(AP$32,'Mapping cadres'!$B$1:$Z$1,0))</f>
        <v>0</v>
      </c>
      <c r="AQ315" s="226">
        <f>INDEX('Uganda workforce data - raw'!$A$4:$F$619,MATCH($B315, 'Uganda workforce data - raw'!$B$4:$B$619,0), MATCH("Filled Female",'Uganda workforce data - raw'!$A$4:$F$4,0))*INDEX('Mapping cadres'!$B$1:$Z$616,MATCH($B315, 'Mapping cadres'!$B$1:$B$616,0), MATCH(AQ$32,'Mapping cadres'!$B$1:$Z$1,0))</f>
        <v>0</v>
      </c>
      <c r="AR315" s="226">
        <f>INDEX('Uganda workforce data - raw'!$A$4:$F$619,MATCH($B315, 'Uganda workforce data - raw'!$B$4:$B$619,0), MATCH("Filled Female",'Uganda workforce data - raw'!$A$4:$F$4,0))*INDEX('Mapping cadres'!$B$1:$Z$616,MATCH($B315, 'Mapping cadres'!$B$1:$B$616,0), MATCH(AR$32,'Mapping cadres'!$B$1:$Z$1,0))</f>
        <v>0</v>
      </c>
      <c r="AS315" s="226">
        <f>INDEX('Uganda workforce data - raw'!$A$4:$F$619,MATCH($B315, 'Uganda workforce data - raw'!$B$4:$B$619,0), MATCH("Filled Female",'Uganda workforce data - raw'!$A$4:$F$4,0))*INDEX('Mapping cadres'!$B$1:$Z$616,MATCH($B315, 'Mapping cadres'!$B$1:$B$616,0), MATCH(AS$32,'Mapping cadres'!$B$1:$Z$1,0))</f>
        <v>0</v>
      </c>
      <c r="AT315" s="226">
        <f>INDEX('Uganda workforce data - raw'!$A$4:$F$619,MATCH($B315, 'Uganda workforce data - raw'!$B$4:$B$619,0), MATCH("Filled Female",'Uganda workforce data - raw'!$A$4:$F$4,0))*INDEX('Mapping cadres'!$B$1:$Z$616,MATCH($B315, 'Mapping cadres'!$B$1:$B$616,0), MATCH(AT$32,'Mapping cadres'!$B$1:$Z$1,0))</f>
        <v>0</v>
      </c>
      <c r="AU315" s="226">
        <f>INDEX('Uganda workforce data - raw'!$A$4:$F$619,MATCH($B315, 'Uganda workforce data - raw'!$B$4:$B$619,0), MATCH("Filled Female",'Uganda workforce data - raw'!$A$4:$F$4,0))*INDEX('Mapping cadres'!$B$1:$Z$616,MATCH($B315, 'Mapping cadres'!$B$1:$B$616,0), MATCH(AU$32,'Mapping cadres'!$B$1:$Z$1,0))</f>
        <v>0</v>
      </c>
      <c r="AV315" s="226">
        <f>INDEX('Uganda workforce data - raw'!$A$4:$F$619,MATCH($B315, 'Uganda workforce data - raw'!$B$4:$B$619,0), MATCH("Filled Female",'Uganda workforce data - raw'!$A$4:$F$4,0))*INDEX('Mapping cadres'!$B$1:$Z$616,MATCH($B315, 'Mapping cadres'!$B$1:$B$616,0), MATCH(AV$32,'Mapping cadres'!$B$1:$Z$1,0))</f>
        <v>0</v>
      </c>
      <c r="AW315" s="226">
        <f>INDEX('Uganda workforce data - raw'!$A$4:$F$619,MATCH($B315, 'Uganda workforce data - raw'!$B$4:$B$619,0), MATCH("Filled Female",'Uganda workforce data - raw'!$A$4:$F$4,0))*INDEX('Mapping cadres'!$B$1:$Z$616,MATCH($B315, 'Mapping cadres'!$B$1:$B$616,0), MATCH(AW$32,'Mapping cadres'!$B$1:$Z$1,0))</f>
        <v>0</v>
      </c>
      <c r="AX315" s="226">
        <f>INDEX('Uganda workforce data - raw'!$A$4:$F$619,MATCH($B315, 'Uganda workforce data - raw'!$B$4:$B$619,0), MATCH("Filled Female",'Uganda workforce data - raw'!$A$4:$F$4,0))*INDEX('Mapping cadres'!$B$1:$Z$616,MATCH($B315, 'Mapping cadres'!$B$1:$B$616,0), MATCH(AX$32,'Mapping cadres'!$B$1:$Z$1,0))</f>
        <v>0</v>
      </c>
      <c r="AY315" s="226">
        <f t="shared" si="101"/>
        <v>0</v>
      </c>
      <c r="AZ315" s="226">
        <f t="shared" si="102"/>
        <v>0</v>
      </c>
      <c r="BA315" s="226">
        <f t="shared" si="103"/>
        <v>0</v>
      </c>
      <c r="BB315" s="226">
        <f t="shared" si="104"/>
        <v>920</v>
      </c>
      <c r="BC315" s="226">
        <f t="shared" si="105"/>
        <v>0</v>
      </c>
      <c r="BD315" s="226">
        <f t="shared" si="106"/>
        <v>0</v>
      </c>
      <c r="BE315" s="226">
        <f t="shared" si="107"/>
        <v>0</v>
      </c>
      <c r="BF315" s="226">
        <f t="shared" si="108"/>
        <v>0</v>
      </c>
      <c r="BG315" s="226">
        <f t="shared" si="109"/>
        <v>0</v>
      </c>
      <c r="BH315" s="226">
        <f t="shared" si="110"/>
        <v>0</v>
      </c>
      <c r="BI315" s="226">
        <f t="shared" si="111"/>
        <v>0</v>
      </c>
      <c r="BJ315" s="226">
        <f t="shared" si="112"/>
        <v>0</v>
      </c>
      <c r="BK315" s="226">
        <f t="shared" si="113"/>
        <v>0</v>
      </c>
      <c r="BL315" s="226">
        <f t="shared" si="114"/>
        <v>0</v>
      </c>
      <c r="BM315" s="226">
        <f t="shared" si="115"/>
        <v>0</v>
      </c>
      <c r="BN315" s="226">
        <f t="shared" si="116"/>
        <v>0</v>
      </c>
      <c r="BO315" s="226">
        <f t="shared" si="117"/>
        <v>0</v>
      </c>
      <c r="BP315" s="226">
        <f t="shared" si="118"/>
        <v>0</v>
      </c>
      <c r="BQ315" s="226">
        <f t="shared" si="119"/>
        <v>0</v>
      </c>
      <c r="BR315" s="226">
        <f t="shared" si="120"/>
        <v>0</v>
      </c>
      <c r="BS315" s="226">
        <f t="shared" si="121"/>
        <v>0</v>
      </c>
      <c r="BT315" s="226">
        <f t="shared" si="122"/>
        <v>0</v>
      </c>
      <c r="BU315" s="226">
        <f t="shared" si="123"/>
        <v>0</v>
      </c>
      <c r="BV315" s="226">
        <f t="shared" si="124"/>
        <v>0</v>
      </c>
    </row>
    <row r="316" spans="1:74">
      <c r="A316" s="226">
        <v>284</v>
      </c>
      <c r="B316" s="226" t="s">
        <v>1586</v>
      </c>
      <c r="C316" s="226">
        <f>INDEX('Uganda workforce data - raw'!$A$4:$F$619,MATCH($B316, 'Uganda workforce data - raw'!$B$4:$B$619,0), MATCH("Filled Male",'Uganda workforce data - raw'!$A$4:$F$4,0))*INDEX('Mapping cadres'!$B$1:$Z$616,MATCH($B316, 'Mapping cadres'!$B$1:$B$616,0), MATCH(C$32,'Mapping cadres'!$B$1:$Z$1,0))</f>
        <v>0</v>
      </c>
      <c r="D316" s="226">
        <f>INDEX('Uganda workforce data - raw'!$A$4:$F$619,MATCH($B316, 'Uganda workforce data - raw'!$B$4:$B$619,0), MATCH("Filled Male",'Uganda workforce data - raw'!$A$4:$F$4,0))*INDEX('Mapping cadres'!$B$1:$Z$616,MATCH($B316, 'Mapping cadres'!$B$1:$B$616,0), MATCH(D$32,'Mapping cadres'!$B$1:$Z$1,0))</f>
        <v>0</v>
      </c>
      <c r="E316" s="226">
        <f>INDEX('Uganda workforce data - raw'!$A$4:$F$619,MATCH($B316, 'Uganda workforce data - raw'!$B$4:$B$619,0), MATCH("Filled Male",'Uganda workforce data - raw'!$A$4:$F$4,0))*INDEX('Mapping cadres'!$B$1:$Z$616,MATCH($B316, 'Mapping cadres'!$B$1:$B$616,0), MATCH(E$32,'Mapping cadres'!$B$1:$Z$1,0))</f>
        <v>0</v>
      </c>
      <c r="F316" s="226">
        <f>INDEX('Uganda workforce data - raw'!$A$4:$F$619,MATCH($B316, 'Uganda workforce data - raw'!$B$4:$B$619,0), MATCH("Filled Male",'Uganda workforce data - raw'!$A$4:$F$4,0))*INDEX('Mapping cadres'!$B$1:$Z$616,MATCH($B316, 'Mapping cadres'!$B$1:$B$616,0), MATCH(F$32,'Mapping cadres'!$B$1:$Z$1,0))</f>
        <v>0</v>
      </c>
      <c r="G316" s="226">
        <f>INDEX('Uganda workforce data - raw'!$A$4:$F$619,MATCH($B316, 'Uganda workforce data - raw'!$B$4:$B$619,0), MATCH("Filled Male",'Uganda workforce data - raw'!$A$4:$F$4,0))*INDEX('Mapping cadres'!$B$1:$Z$616,MATCH($B316, 'Mapping cadres'!$B$1:$B$616,0), MATCH(G$32,'Mapping cadres'!$B$1:$Z$1,0))</f>
        <v>0</v>
      </c>
      <c r="H316" s="226">
        <f>INDEX('Uganda workforce data - raw'!$A$4:$F$619,MATCH($B316, 'Uganda workforce data - raw'!$B$4:$B$619,0), MATCH("Filled Male",'Uganda workforce data - raw'!$A$4:$F$4,0))*INDEX('Mapping cadres'!$B$1:$Z$616,MATCH($B316, 'Mapping cadres'!$B$1:$B$616,0), MATCH(H$32,'Mapping cadres'!$B$1:$Z$1,0))</f>
        <v>0</v>
      </c>
      <c r="I316" s="226">
        <f>INDEX('Uganda workforce data - raw'!$A$4:$F$619,MATCH($B316, 'Uganda workforce data - raw'!$B$4:$B$619,0), MATCH("Filled Male",'Uganda workforce data - raw'!$A$4:$F$4,0))*INDEX('Mapping cadres'!$B$1:$Z$616,MATCH($B316, 'Mapping cadres'!$B$1:$B$616,0), MATCH(I$32,'Mapping cadres'!$B$1:$Z$1,0))</f>
        <v>0</v>
      </c>
      <c r="J316" s="226">
        <f>INDEX('Uganda workforce data - raw'!$A$4:$F$619,MATCH($B316, 'Uganda workforce data - raw'!$B$4:$B$619,0), MATCH("Filled Male",'Uganda workforce data - raw'!$A$4:$F$4,0))*INDEX('Mapping cadres'!$B$1:$Z$616,MATCH($B316, 'Mapping cadres'!$B$1:$B$616,0), MATCH(J$32,'Mapping cadres'!$B$1:$Z$1,0))</f>
        <v>0</v>
      </c>
      <c r="K316" s="226">
        <f>INDEX('Uganda workforce data - raw'!$A$4:$F$619,MATCH($B316, 'Uganda workforce data - raw'!$B$4:$B$619,0), MATCH("Filled Male",'Uganda workforce data - raw'!$A$4:$F$4,0))*INDEX('Mapping cadres'!$B$1:$Z$616,MATCH($B316, 'Mapping cadres'!$B$1:$B$616,0), MATCH(K$32,'Mapping cadres'!$B$1:$Z$1,0))</f>
        <v>0</v>
      </c>
      <c r="L316" s="226">
        <f>INDEX('Uganda workforce data - raw'!$A$4:$F$619,MATCH($B316, 'Uganda workforce data - raw'!$B$4:$B$619,0), MATCH("Filled Male",'Uganda workforce data - raw'!$A$4:$F$4,0))*INDEX('Mapping cadres'!$B$1:$Z$616,MATCH($B316, 'Mapping cadres'!$B$1:$B$616,0), MATCH(L$32,'Mapping cadres'!$B$1:$Z$1,0))</f>
        <v>0</v>
      </c>
      <c r="M316" s="226">
        <f>INDEX('Uganda workforce data - raw'!$A$4:$F$619,MATCH($B316, 'Uganda workforce data - raw'!$B$4:$B$619,0), MATCH("Filled Male",'Uganda workforce data - raw'!$A$4:$F$4,0))*INDEX('Mapping cadres'!$B$1:$Z$616,MATCH($B316, 'Mapping cadres'!$B$1:$B$616,0), MATCH(M$32,'Mapping cadres'!$B$1:$Z$1,0))</f>
        <v>0</v>
      </c>
      <c r="N316" s="226">
        <f>INDEX('Uganda workforce data - raw'!$A$4:$F$619,MATCH($B316, 'Uganda workforce data - raw'!$B$4:$B$619,0), MATCH("Filled Male",'Uganda workforce data - raw'!$A$4:$F$4,0))*INDEX('Mapping cadres'!$B$1:$Z$616,MATCH($B316, 'Mapping cadres'!$B$1:$B$616,0), MATCH(N$32,'Mapping cadres'!$B$1:$Z$1,0))</f>
        <v>0</v>
      </c>
      <c r="O316" s="226">
        <f>INDEX('Uganda workforce data - raw'!$A$4:$F$619,MATCH($B316, 'Uganda workforce data - raw'!$B$4:$B$619,0), MATCH("Filled Male",'Uganda workforce data - raw'!$A$4:$F$4,0))*INDEX('Mapping cadres'!$B$1:$Z$616,MATCH($B316, 'Mapping cadres'!$B$1:$B$616,0), MATCH(O$32,'Mapping cadres'!$B$1:$Z$1,0))</f>
        <v>31</v>
      </c>
      <c r="P316" s="226">
        <f>INDEX('Uganda workforce data - raw'!$A$4:$F$619,MATCH($B316, 'Uganda workforce data - raw'!$B$4:$B$619,0), MATCH("Filled Male",'Uganda workforce data - raw'!$A$4:$F$4,0))*INDEX('Mapping cadres'!$B$1:$Z$616,MATCH($B316, 'Mapping cadres'!$B$1:$B$616,0), MATCH(P$32,'Mapping cadres'!$B$1:$Z$1,0))</f>
        <v>0</v>
      </c>
      <c r="Q316" s="226">
        <f>INDEX('Uganda workforce data - raw'!$A$4:$F$619,MATCH($B316, 'Uganda workforce data - raw'!$B$4:$B$619,0), MATCH("Filled Male",'Uganda workforce data - raw'!$A$4:$F$4,0))*INDEX('Mapping cadres'!$B$1:$Z$616,MATCH($B316, 'Mapping cadres'!$B$1:$B$616,0), MATCH(Q$32,'Mapping cadres'!$B$1:$Z$1,0))</f>
        <v>0</v>
      </c>
      <c r="R316" s="226">
        <f>INDEX('Uganda workforce data - raw'!$A$4:$F$619,MATCH($B316, 'Uganda workforce data - raw'!$B$4:$B$619,0), MATCH("Filled Male",'Uganda workforce data - raw'!$A$4:$F$4,0))*INDEX('Mapping cadres'!$B$1:$Z$616,MATCH($B316, 'Mapping cadres'!$B$1:$B$616,0), MATCH(R$32,'Mapping cadres'!$B$1:$Z$1,0))</f>
        <v>0</v>
      </c>
      <c r="S316" s="226">
        <f>INDEX('Uganda workforce data - raw'!$A$4:$F$619,MATCH($B316, 'Uganda workforce data - raw'!$B$4:$B$619,0), MATCH("Filled Male",'Uganda workforce data - raw'!$A$4:$F$4,0))*INDEX('Mapping cadres'!$B$1:$Z$616,MATCH($B316, 'Mapping cadres'!$B$1:$B$616,0), MATCH(S$32,'Mapping cadres'!$B$1:$Z$1,0))</f>
        <v>0</v>
      </c>
      <c r="T316" s="226">
        <f>INDEX('Uganda workforce data - raw'!$A$4:$F$619,MATCH($B316, 'Uganda workforce data - raw'!$B$4:$B$619,0), MATCH("Filled Male",'Uganda workforce data - raw'!$A$4:$F$4,0))*INDEX('Mapping cadres'!$B$1:$Z$616,MATCH($B316, 'Mapping cadres'!$B$1:$B$616,0), MATCH(T$32,'Mapping cadres'!$B$1:$Z$1,0))</f>
        <v>0</v>
      </c>
      <c r="U316" s="226">
        <f>INDEX('Uganda workforce data - raw'!$A$4:$F$619,MATCH($B316, 'Uganda workforce data - raw'!$B$4:$B$619,0), MATCH("Filled Male",'Uganda workforce data - raw'!$A$4:$F$4,0))*INDEX('Mapping cadres'!$B$1:$Z$616,MATCH($B316, 'Mapping cadres'!$B$1:$B$616,0), MATCH(U$32,'Mapping cadres'!$B$1:$Z$1,0))</f>
        <v>0</v>
      </c>
      <c r="V316" s="226">
        <f>INDEX('Uganda workforce data - raw'!$A$4:$F$619,MATCH($B316, 'Uganda workforce data - raw'!$B$4:$B$619,0), MATCH("Filled Male",'Uganda workforce data - raw'!$A$4:$F$4,0))*INDEX('Mapping cadres'!$B$1:$Z$616,MATCH($B316, 'Mapping cadres'!$B$1:$B$616,0), MATCH(V$32,'Mapping cadres'!$B$1:$Z$1,0))</f>
        <v>0</v>
      </c>
      <c r="W316" s="226">
        <f>INDEX('Uganda workforce data - raw'!$A$4:$F$619,MATCH($B316, 'Uganda workforce data - raw'!$B$4:$B$619,0), MATCH("Filled Male",'Uganda workforce data - raw'!$A$4:$F$4,0))*INDEX('Mapping cadres'!$B$1:$Z$616,MATCH($B316, 'Mapping cadres'!$B$1:$B$616,0), MATCH(W$32,'Mapping cadres'!$B$1:$Z$1,0))</f>
        <v>0</v>
      </c>
      <c r="X316" s="226">
        <f>INDEX('Uganda workforce data - raw'!$A$4:$F$619,MATCH($B316, 'Uganda workforce data - raw'!$B$4:$B$619,0), MATCH("Filled Male",'Uganda workforce data - raw'!$A$4:$F$4,0))*INDEX('Mapping cadres'!$B$1:$Z$616,MATCH($B316, 'Mapping cadres'!$B$1:$B$616,0), MATCH(X$32,'Mapping cadres'!$B$1:$Z$1,0))</f>
        <v>0</v>
      </c>
      <c r="Y316" s="226">
        <f>INDEX('Uganda workforce data - raw'!$A$4:$F$619,MATCH($B316, 'Uganda workforce data - raw'!$B$4:$B$619,0), MATCH("Filled Male",'Uganda workforce data - raw'!$A$4:$F$4,0))*INDEX('Mapping cadres'!$B$1:$Z$616,MATCH($B316, 'Mapping cadres'!$B$1:$B$616,0), MATCH(Y$32,'Mapping cadres'!$B$1:$Z$1,0))</f>
        <v>0</v>
      </c>
      <c r="Z316" s="226">
        <f>INDEX('Uganda workforce data - raw'!$A$4:$F$619,MATCH($B316, 'Uganda workforce data - raw'!$B$4:$B$619,0), MATCH("Filled Male",'Uganda workforce data - raw'!$A$4:$F$4,0))*INDEX('Mapping cadres'!$B$1:$Z$616,MATCH($B316, 'Mapping cadres'!$B$1:$B$616,0), MATCH(Z$32,'Mapping cadres'!$B$1:$Z$1,0))</f>
        <v>0</v>
      </c>
      <c r="AA316" s="226">
        <f>INDEX('Uganda workforce data - raw'!$A$4:$F$619,MATCH($B316, 'Uganda workforce data - raw'!$B$4:$B$619,0), MATCH("Filled Female",'Uganda workforce data - raw'!$A$4:$F$4,0))*INDEX('Mapping cadres'!$B$1:$Z$616,MATCH($B316, 'Mapping cadres'!$B$1:$B$616,0), MATCH(AA$32,'Mapping cadres'!$B$1:$Z$1,0))</f>
        <v>0</v>
      </c>
      <c r="AB316" s="226">
        <f>INDEX('Uganda workforce data - raw'!$A$4:$F$619,MATCH($B316, 'Uganda workforce data - raw'!$B$4:$B$619,0), MATCH("Filled Female",'Uganda workforce data - raw'!$A$4:$F$4,0))*INDEX('Mapping cadres'!$B$1:$Z$616,MATCH($B316, 'Mapping cadres'!$B$1:$B$616,0), MATCH(AB$32,'Mapping cadres'!$B$1:$Z$1,0))</f>
        <v>0</v>
      </c>
      <c r="AC316" s="226">
        <f>INDEX('Uganda workforce data - raw'!$A$4:$F$619,MATCH($B316, 'Uganda workforce data - raw'!$B$4:$B$619,0), MATCH("Filled Female",'Uganda workforce data - raw'!$A$4:$F$4,0))*INDEX('Mapping cadres'!$B$1:$Z$616,MATCH($B316, 'Mapping cadres'!$B$1:$B$616,0), MATCH(AC$32,'Mapping cadres'!$B$1:$Z$1,0))</f>
        <v>0</v>
      </c>
      <c r="AD316" s="226">
        <f>INDEX('Uganda workforce data - raw'!$A$4:$F$619,MATCH($B316, 'Uganda workforce data - raw'!$B$4:$B$619,0), MATCH("Filled Female",'Uganda workforce data - raw'!$A$4:$F$4,0))*INDEX('Mapping cadres'!$B$1:$Z$616,MATCH($B316, 'Mapping cadres'!$B$1:$B$616,0), MATCH(AD$32,'Mapping cadres'!$B$1:$Z$1,0))</f>
        <v>0</v>
      </c>
      <c r="AE316" s="226">
        <f>INDEX('Uganda workforce data - raw'!$A$4:$F$619,MATCH($B316, 'Uganda workforce data - raw'!$B$4:$B$619,0), MATCH("Filled Female",'Uganda workforce data - raw'!$A$4:$F$4,0))*INDEX('Mapping cadres'!$B$1:$Z$616,MATCH($B316, 'Mapping cadres'!$B$1:$B$616,0), MATCH(AE$32,'Mapping cadres'!$B$1:$Z$1,0))</f>
        <v>0</v>
      </c>
      <c r="AF316" s="226">
        <f>INDEX('Uganda workforce data - raw'!$A$4:$F$619,MATCH($B316, 'Uganda workforce data - raw'!$B$4:$B$619,0), MATCH("Filled Female",'Uganda workforce data - raw'!$A$4:$F$4,0))*INDEX('Mapping cadres'!$B$1:$Z$616,MATCH($B316, 'Mapping cadres'!$B$1:$B$616,0), MATCH(AF$32,'Mapping cadres'!$B$1:$Z$1,0))</f>
        <v>0</v>
      </c>
      <c r="AG316" s="226">
        <f>INDEX('Uganda workforce data - raw'!$A$4:$F$619,MATCH($B316, 'Uganda workforce data - raw'!$B$4:$B$619,0), MATCH("Filled Female",'Uganda workforce data - raw'!$A$4:$F$4,0))*INDEX('Mapping cadres'!$B$1:$Z$616,MATCH($B316, 'Mapping cadres'!$B$1:$B$616,0), MATCH(AG$32,'Mapping cadres'!$B$1:$Z$1,0))</f>
        <v>0</v>
      </c>
      <c r="AH316" s="226">
        <f>INDEX('Uganda workforce data - raw'!$A$4:$F$619,MATCH($B316, 'Uganda workforce data - raw'!$B$4:$B$619,0), MATCH("Filled Female",'Uganda workforce data - raw'!$A$4:$F$4,0))*INDEX('Mapping cadres'!$B$1:$Z$616,MATCH($B316, 'Mapping cadres'!$B$1:$B$616,0), MATCH(AH$32,'Mapping cadres'!$B$1:$Z$1,0))</f>
        <v>0</v>
      </c>
      <c r="AI316" s="226">
        <f>INDEX('Uganda workforce data - raw'!$A$4:$F$619,MATCH($B316, 'Uganda workforce data - raw'!$B$4:$B$619,0), MATCH("Filled Female",'Uganda workforce data - raw'!$A$4:$F$4,0))*INDEX('Mapping cadres'!$B$1:$Z$616,MATCH($B316, 'Mapping cadres'!$B$1:$B$616,0), MATCH(AI$32,'Mapping cadres'!$B$1:$Z$1,0))</f>
        <v>0</v>
      </c>
      <c r="AJ316" s="226">
        <f>INDEX('Uganda workforce data - raw'!$A$4:$F$619,MATCH($B316, 'Uganda workforce data - raw'!$B$4:$B$619,0), MATCH("Filled Female",'Uganda workforce data - raw'!$A$4:$F$4,0))*INDEX('Mapping cadres'!$B$1:$Z$616,MATCH($B316, 'Mapping cadres'!$B$1:$B$616,0), MATCH(AJ$32,'Mapping cadres'!$B$1:$Z$1,0))</f>
        <v>0</v>
      </c>
      <c r="AK316" s="226">
        <f>INDEX('Uganda workforce data - raw'!$A$4:$F$619,MATCH($B316, 'Uganda workforce data - raw'!$B$4:$B$619,0), MATCH("Filled Female",'Uganda workforce data - raw'!$A$4:$F$4,0))*INDEX('Mapping cadres'!$B$1:$Z$616,MATCH($B316, 'Mapping cadres'!$B$1:$B$616,0), MATCH(AK$32,'Mapping cadres'!$B$1:$Z$1,0))</f>
        <v>0</v>
      </c>
      <c r="AL316" s="226">
        <f>INDEX('Uganda workforce data - raw'!$A$4:$F$619,MATCH($B316, 'Uganda workforce data - raw'!$B$4:$B$619,0), MATCH("Filled Female",'Uganda workforce data - raw'!$A$4:$F$4,0))*INDEX('Mapping cadres'!$B$1:$Z$616,MATCH($B316, 'Mapping cadres'!$B$1:$B$616,0), MATCH(AL$32,'Mapping cadres'!$B$1:$Z$1,0))</f>
        <v>0</v>
      </c>
      <c r="AM316" s="226">
        <f>INDEX('Uganda workforce data - raw'!$A$4:$F$619,MATCH($B316, 'Uganda workforce data - raw'!$B$4:$B$619,0), MATCH("Filled Female",'Uganda workforce data - raw'!$A$4:$F$4,0))*INDEX('Mapping cadres'!$B$1:$Z$616,MATCH($B316, 'Mapping cadres'!$B$1:$B$616,0), MATCH(AM$32,'Mapping cadres'!$B$1:$Z$1,0))</f>
        <v>10</v>
      </c>
      <c r="AN316" s="226">
        <f>INDEX('Uganda workforce data - raw'!$A$4:$F$619,MATCH($B316, 'Uganda workforce data - raw'!$B$4:$B$619,0), MATCH("Filled Female",'Uganda workforce data - raw'!$A$4:$F$4,0))*INDEX('Mapping cadres'!$B$1:$Z$616,MATCH($B316, 'Mapping cadres'!$B$1:$B$616,0), MATCH(AN$32,'Mapping cadres'!$B$1:$Z$1,0))</f>
        <v>0</v>
      </c>
      <c r="AO316" s="226">
        <f>INDEX('Uganda workforce data - raw'!$A$4:$F$619,MATCH($B316, 'Uganda workforce data - raw'!$B$4:$B$619,0), MATCH("Filled Female",'Uganda workforce data - raw'!$A$4:$F$4,0))*INDEX('Mapping cadres'!$B$1:$Z$616,MATCH($B316, 'Mapping cadres'!$B$1:$B$616,0), MATCH(AO$32,'Mapping cadres'!$B$1:$Z$1,0))</f>
        <v>0</v>
      </c>
      <c r="AP316" s="226">
        <f>INDEX('Uganda workforce data - raw'!$A$4:$F$619,MATCH($B316, 'Uganda workforce data - raw'!$B$4:$B$619,0), MATCH("Filled Female",'Uganda workforce data - raw'!$A$4:$F$4,0))*INDEX('Mapping cadres'!$B$1:$Z$616,MATCH($B316, 'Mapping cadres'!$B$1:$B$616,0), MATCH(AP$32,'Mapping cadres'!$B$1:$Z$1,0))</f>
        <v>0</v>
      </c>
      <c r="AQ316" s="226">
        <f>INDEX('Uganda workforce data - raw'!$A$4:$F$619,MATCH($B316, 'Uganda workforce data - raw'!$B$4:$B$619,0), MATCH("Filled Female",'Uganda workforce data - raw'!$A$4:$F$4,0))*INDEX('Mapping cadres'!$B$1:$Z$616,MATCH($B316, 'Mapping cadres'!$B$1:$B$616,0), MATCH(AQ$32,'Mapping cadres'!$B$1:$Z$1,0))</f>
        <v>0</v>
      </c>
      <c r="AR316" s="226">
        <f>INDEX('Uganda workforce data - raw'!$A$4:$F$619,MATCH($B316, 'Uganda workforce data - raw'!$B$4:$B$619,0), MATCH("Filled Female",'Uganda workforce data - raw'!$A$4:$F$4,0))*INDEX('Mapping cadres'!$B$1:$Z$616,MATCH($B316, 'Mapping cadres'!$B$1:$B$616,0), MATCH(AR$32,'Mapping cadres'!$B$1:$Z$1,0))</f>
        <v>0</v>
      </c>
      <c r="AS316" s="226">
        <f>INDEX('Uganda workforce data - raw'!$A$4:$F$619,MATCH($B316, 'Uganda workforce data - raw'!$B$4:$B$619,0), MATCH("Filled Female",'Uganda workforce data - raw'!$A$4:$F$4,0))*INDEX('Mapping cadres'!$B$1:$Z$616,MATCH($B316, 'Mapping cadres'!$B$1:$B$616,0), MATCH(AS$32,'Mapping cadres'!$B$1:$Z$1,0))</f>
        <v>0</v>
      </c>
      <c r="AT316" s="226">
        <f>INDEX('Uganda workforce data - raw'!$A$4:$F$619,MATCH($B316, 'Uganda workforce data - raw'!$B$4:$B$619,0), MATCH("Filled Female",'Uganda workforce data - raw'!$A$4:$F$4,0))*INDEX('Mapping cadres'!$B$1:$Z$616,MATCH($B316, 'Mapping cadres'!$B$1:$B$616,0), MATCH(AT$32,'Mapping cadres'!$B$1:$Z$1,0))</f>
        <v>0</v>
      </c>
      <c r="AU316" s="226">
        <f>INDEX('Uganda workforce data - raw'!$A$4:$F$619,MATCH($B316, 'Uganda workforce data - raw'!$B$4:$B$619,0), MATCH("Filled Female",'Uganda workforce data - raw'!$A$4:$F$4,0))*INDEX('Mapping cadres'!$B$1:$Z$616,MATCH($B316, 'Mapping cadres'!$B$1:$B$616,0), MATCH(AU$32,'Mapping cadres'!$B$1:$Z$1,0))</f>
        <v>0</v>
      </c>
      <c r="AV316" s="226">
        <f>INDEX('Uganda workforce data - raw'!$A$4:$F$619,MATCH($B316, 'Uganda workforce data - raw'!$B$4:$B$619,0), MATCH("Filled Female",'Uganda workforce data - raw'!$A$4:$F$4,0))*INDEX('Mapping cadres'!$B$1:$Z$616,MATCH($B316, 'Mapping cadres'!$B$1:$B$616,0), MATCH(AV$32,'Mapping cadres'!$B$1:$Z$1,0))</f>
        <v>0</v>
      </c>
      <c r="AW316" s="226">
        <f>INDEX('Uganda workforce data - raw'!$A$4:$F$619,MATCH($B316, 'Uganda workforce data - raw'!$B$4:$B$619,0), MATCH("Filled Female",'Uganda workforce data - raw'!$A$4:$F$4,0))*INDEX('Mapping cadres'!$B$1:$Z$616,MATCH($B316, 'Mapping cadres'!$B$1:$B$616,0), MATCH(AW$32,'Mapping cadres'!$B$1:$Z$1,0))</f>
        <v>0</v>
      </c>
      <c r="AX316" s="226">
        <f>INDEX('Uganda workforce data - raw'!$A$4:$F$619,MATCH($B316, 'Uganda workforce data - raw'!$B$4:$B$619,0), MATCH("Filled Female",'Uganda workforce data - raw'!$A$4:$F$4,0))*INDEX('Mapping cadres'!$B$1:$Z$616,MATCH($B316, 'Mapping cadres'!$B$1:$B$616,0), MATCH(AX$32,'Mapping cadres'!$B$1:$Z$1,0))</f>
        <v>0</v>
      </c>
      <c r="AY316" s="226">
        <f t="shared" si="101"/>
        <v>0</v>
      </c>
      <c r="AZ316" s="226">
        <f t="shared" si="102"/>
        <v>0</v>
      </c>
      <c r="BA316" s="226">
        <f t="shared" si="103"/>
        <v>0</v>
      </c>
      <c r="BB316" s="226">
        <f t="shared" si="104"/>
        <v>0</v>
      </c>
      <c r="BC316" s="226">
        <f t="shared" si="105"/>
        <v>0</v>
      </c>
      <c r="BD316" s="226">
        <f t="shared" si="106"/>
        <v>0</v>
      </c>
      <c r="BE316" s="226">
        <f t="shared" si="107"/>
        <v>0</v>
      </c>
      <c r="BF316" s="226">
        <f t="shared" si="108"/>
        <v>0</v>
      </c>
      <c r="BG316" s="226">
        <f t="shared" si="109"/>
        <v>0</v>
      </c>
      <c r="BH316" s="226">
        <f t="shared" si="110"/>
        <v>0</v>
      </c>
      <c r="BI316" s="226">
        <f t="shared" si="111"/>
        <v>0</v>
      </c>
      <c r="BJ316" s="226">
        <f t="shared" si="112"/>
        <v>0</v>
      </c>
      <c r="BK316" s="226">
        <f t="shared" si="113"/>
        <v>41</v>
      </c>
      <c r="BL316" s="226">
        <f t="shared" si="114"/>
        <v>0</v>
      </c>
      <c r="BM316" s="226">
        <f t="shared" si="115"/>
        <v>0</v>
      </c>
      <c r="BN316" s="226">
        <f t="shared" si="116"/>
        <v>0</v>
      </c>
      <c r="BO316" s="226">
        <f t="shared" si="117"/>
        <v>0</v>
      </c>
      <c r="BP316" s="226">
        <f t="shared" si="118"/>
        <v>0</v>
      </c>
      <c r="BQ316" s="226">
        <f t="shared" si="119"/>
        <v>0</v>
      </c>
      <c r="BR316" s="226">
        <f t="shared" si="120"/>
        <v>0</v>
      </c>
      <c r="BS316" s="226">
        <f t="shared" si="121"/>
        <v>0</v>
      </c>
      <c r="BT316" s="226">
        <f t="shared" si="122"/>
        <v>0</v>
      </c>
      <c r="BU316" s="226">
        <f t="shared" si="123"/>
        <v>0</v>
      </c>
      <c r="BV316" s="226">
        <f t="shared" si="124"/>
        <v>0</v>
      </c>
    </row>
    <row r="317" spans="1:74">
      <c r="A317" s="226">
        <v>285</v>
      </c>
      <c r="B317" s="226" t="s">
        <v>1587</v>
      </c>
      <c r="C317" s="226">
        <f>INDEX('Uganda workforce data - raw'!$A$4:$F$619,MATCH($B317, 'Uganda workforce data - raw'!$B$4:$B$619,0), MATCH("Filled Male",'Uganda workforce data - raw'!$A$4:$F$4,0))*INDEX('Mapping cadres'!$B$1:$Z$616,MATCH($B317, 'Mapping cadres'!$B$1:$B$616,0), MATCH(C$32,'Mapping cadres'!$B$1:$Z$1,0))</f>
        <v>0</v>
      </c>
      <c r="D317" s="226">
        <f>INDEX('Uganda workforce data - raw'!$A$4:$F$619,MATCH($B317, 'Uganda workforce data - raw'!$B$4:$B$619,0), MATCH("Filled Male",'Uganda workforce data - raw'!$A$4:$F$4,0))*INDEX('Mapping cadres'!$B$1:$Z$616,MATCH($B317, 'Mapping cadres'!$B$1:$B$616,0), MATCH(D$32,'Mapping cadres'!$B$1:$Z$1,0))</f>
        <v>0</v>
      </c>
      <c r="E317" s="226">
        <f>INDEX('Uganda workforce data - raw'!$A$4:$F$619,MATCH($B317, 'Uganda workforce data - raw'!$B$4:$B$619,0), MATCH("Filled Male",'Uganda workforce data - raw'!$A$4:$F$4,0))*INDEX('Mapping cadres'!$B$1:$Z$616,MATCH($B317, 'Mapping cadres'!$B$1:$B$616,0), MATCH(E$32,'Mapping cadres'!$B$1:$Z$1,0))</f>
        <v>0</v>
      </c>
      <c r="F317" s="226">
        <f>INDEX('Uganda workforce data - raw'!$A$4:$F$619,MATCH($B317, 'Uganda workforce data - raw'!$B$4:$B$619,0), MATCH("Filled Male",'Uganda workforce data - raw'!$A$4:$F$4,0))*INDEX('Mapping cadres'!$B$1:$Z$616,MATCH($B317, 'Mapping cadres'!$B$1:$B$616,0), MATCH(F$32,'Mapping cadres'!$B$1:$Z$1,0))</f>
        <v>0</v>
      </c>
      <c r="G317" s="226">
        <f>INDEX('Uganda workforce data - raw'!$A$4:$F$619,MATCH($B317, 'Uganda workforce data - raw'!$B$4:$B$619,0), MATCH("Filled Male",'Uganda workforce data - raw'!$A$4:$F$4,0))*INDEX('Mapping cadres'!$B$1:$Z$616,MATCH($B317, 'Mapping cadres'!$B$1:$B$616,0), MATCH(G$32,'Mapping cadres'!$B$1:$Z$1,0))</f>
        <v>0</v>
      </c>
      <c r="H317" s="226">
        <f>INDEX('Uganda workforce data - raw'!$A$4:$F$619,MATCH($B317, 'Uganda workforce data - raw'!$B$4:$B$619,0), MATCH("Filled Male",'Uganda workforce data - raw'!$A$4:$F$4,0))*INDEX('Mapping cadres'!$B$1:$Z$616,MATCH($B317, 'Mapping cadres'!$B$1:$B$616,0), MATCH(H$32,'Mapping cadres'!$B$1:$Z$1,0))</f>
        <v>0</v>
      </c>
      <c r="I317" s="226">
        <f>INDEX('Uganda workforce data - raw'!$A$4:$F$619,MATCH($B317, 'Uganda workforce data - raw'!$B$4:$B$619,0), MATCH("Filled Male",'Uganda workforce data - raw'!$A$4:$F$4,0))*INDEX('Mapping cadres'!$B$1:$Z$616,MATCH($B317, 'Mapping cadres'!$B$1:$B$616,0), MATCH(I$32,'Mapping cadres'!$B$1:$Z$1,0))</f>
        <v>0</v>
      </c>
      <c r="J317" s="226">
        <f>INDEX('Uganda workforce data - raw'!$A$4:$F$619,MATCH($B317, 'Uganda workforce data - raw'!$B$4:$B$619,0), MATCH("Filled Male",'Uganda workforce data - raw'!$A$4:$F$4,0))*INDEX('Mapping cadres'!$B$1:$Z$616,MATCH($B317, 'Mapping cadres'!$B$1:$B$616,0), MATCH(J$32,'Mapping cadres'!$B$1:$Z$1,0))</f>
        <v>0</v>
      </c>
      <c r="K317" s="226">
        <f>INDEX('Uganda workforce data - raw'!$A$4:$F$619,MATCH($B317, 'Uganda workforce data - raw'!$B$4:$B$619,0), MATCH("Filled Male",'Uganda workforce data - raw'!$A$4:$F$4,0))*INDEX('Mapping cadres'!$B$1:$Z$616,MATCH($B317, 'Mapping cadres'!$B$1:$B$616,0), MATCH(K$32,'Mapping cadres'!$B$1:$Z$1,0))</f>
        <v>0</v>
      </c>
      <c r="L317" s="226">
        <f>INDEX('Uganda workforce data - raw'!$A$4:$F$619,MATCH($B317, 'Uganda workforce data - raw'!$B$4:$B$619,0), MATCH("Filled Male",'Uganda workforce data - raw'!$A$4:$F$4,0))*INDEX('Mapping cadres'!$B$1:$Z$616,MATCH($B317, 'Mapping cadres'!$B$1:$B$616,0), MATCH(L$32,'Mapping cadres'!$B$1:$Z$1,0))</f>
        <v>0</v>
      </c>
      <c r="M317" s="226">
        <f>INDEX('Uganda workforce data - raw'!$A$4:$F$619,MATCH($B317, 'Uganda workforce data - raw'!$B$4:$B$619,0), MATCH("Filled Male",'Uganda workforce data - raw'!$A$4:$F$4,0))*INDEX('Mapping cadres'!$B$1:$Z$616,MATCH($B317, 'Mapping cadres'!$B$1:$B$616,0), MATCH(M$32,'Mapping cadres'!$B$1:$Z$1,0))</f>
        <v>0</v>
      </c>
      <c r="N317" s="226">
        <f>INDEX('Uganda workforce data - raw'!$A$4:$F$619,MATCH($B317, 'Uganda workforce data - raw'!$B$4:$B$619,0), MATCH("Filled Male",'Uganda workforce data - raw'!$A$4:$F$4,0))*INDEX('Mapping cadres'!$B$1:$Z$616,MATCH($B317, 'Mapping cadres'!$B$1:$B$616,0), MATCH(N$32,'Mapping cadres'!$B$1:$Z$1,0))</f>
        <v>0</v>
      </c>
      <c r="O317" s="226">
        <f>INDEX('Uganda workforce data - raw'!$A$4:$F$619,MATCH($B317, 'Uganda workforce data - raw'!$B$4:$B$619,0), MATCH("Filled Male",'Uganda workforce data - raw'!$A$4:$F$4,0))*INDEX('Mapping cadres'!$B$1:$Z$616,MATCH($B317, 'Mapping cadres'!$B$1:$B$616,0), MATCH(O$32,'Mapping cadres'!$B$1:$Z$1,0))</f>
        <v>40</v>
      </c>
      <c r="P317" s="226">
        <f>INDEX('Uganda workforce data - raw'!$A$4:$F$619,MATCH($B317, 'Uganda workforce data - raw'!$B$4:$B$619,0), MATCH("Filled Male",'Uganda workforce data - raw'!$A$4:$F$4,0))*INDEX('Mapping cadres'!$B$1:$Z$616,MATCH($B317, 'Mapping cadres'!$B$1:$B$616,0), MATCH(P$32,'Mapping cadres'!$B$1:$Z$1,0))</f>
        <v>0</v>
      </c>
      <c r="Q317" s="226">
        <f>INDEX('Uganda workforce data - raw'!$A$4:$F$619,MATCH($B317, 'Uganda workforce data - raw'!$B$4:$B$619,0), MATCH("Filled Male",'Uganda workforce data - raw'!$A$4:$F$4,0))*INDEX('Mapping cadres'!$B$1:$Z$616,MATCH($B317, 'Mapping cadres'!$B$1:$B$616,0), MATCH(Q$32,'Mapping cadres'!$B$1:$Z$1,0))</f>
        <v>0</v>
      </c>
      <c r="R317" s="226">
        <f>INDEX('Uganda workforce data - raw'!$A$4:$F$619,MATCH($B317, 'Uganda workforce data - raw'!$B$4:$B$619,0), MATCH("Filled Male",'Uganda workforce data - raw'!$A$4:$F$4,0))*INDEX('Mapping cadres'!$B$1:$Z$616,MATCH($B317, 'Mapping cadres'!$B$1:$B$616,0), MATCH(R$32,'Mapping cadres'!$B$1:$Z$1,0))</f>
        <v>0</v>
      </c>
      <c r="S317" s="226">
        <f>INDEX('Uganda workforce data - raw'!$A$4:$F$619,MATCH($B317, 'Uganda workforce data - raw'!$B$4:$B$619,0), MATCH("Filled Male",'Uganda workforce data - raw'!$A$4:$F$4,0))*INDEX('Mapping cadres'!$B$1:$Z$616,MATCH($B317, 'Mapping cadres'!$B$1:$B$616,0), MATCH(S$32,'Mapping cadres'!$B$1:$Z$1,0))</f>
        <v>0</v>
      </c>
      <c r="T317" s="226">
        <f>INDEX('Uganda workforce data - raw'!$A$4:$F$619,MATCH($B317, 'Uganda workforce data - raw'!$B$4:$B$619,0), MATCH("Filled Male",'Uganda workforce data - raw'!$A$4:$F$4,0))*INDEX('Mapping cadres'!$B$1:$Z$616,MATCH($B317, 'Mapping cadres'!$B$1:$B$616,0), MATCH(T$32,'Mapping cadres'!$B$1:$Z$1,0))</f>
        <v>0</v>
      </c>
      <c r="U317" s="226">
        <f>INDEX('Uganda workforce data - raw'!$A$4:$F$619,MATCH($B317, 'Uganda workforce data - raw'!$B$4:$B$619,0), MATCH("Filled Male",'Uganda workforce data - raw'!$A$4:$F$4,0))*INDEX('Mapping cadres'!$B$1:$Z$616,MATCH($B317, 'Mapping cadres'!$B$1:$B$616,0), MATCH(U$32,'Mapping cadres'!$B$1:$Z$1,0))</f>
        <v>0</v>
      </c>
      <c r="V317" s="226">
        <f>INDEX('Uganda workforce data - raw'!$A$4:$F$619,MATCH($B317, 'Uganda workforce data - raw'!$B$4:$B$619,0), MATCH("Filled Male",'Uganda workforce data - raw'!$A$4:$F$4,0))*INDEX('Mapping cadres'!$B$1:$Z$616,MATCH($B317, 'Mapping cadres'!$B$1:$B$616,0), MATCH(V$32,'Mapping cadres'!$B$1:$Z$1,0))</f>
        <v>0</v>
      </c>
      <c r="W317" s="226">
        <f>INDEX('Uganda workforce data - raw'!$A$4:$F$619,MATCH($B317, 'Uganda workforce data - raw'!$B$4:$B$619,0), MATCH("Filled Male",'Uganda workforce data - raw'!$A$4:$F$4,0))*INDEX('Mapping cadres'!$B$1:$Z$616,MATCH($B317, 'Mapping cadres'!$B$1:$B$616,0), MATCH(W$32,'Mapping cadres'!$B$1:$Z$1,0))</f>
        <v>0</v>
      </c>
      <c r="X317" s="226">
        <f>INDEX('Uganda workforce data - raw'!$A$4:$F$619,MATCH($B317, 'Uganda workforce data - raw'!$B$4:$B$619,0), MATCH("Filled Male",'Uganda workforce data - raw'!$A$4:$F$4,0))*INDEX('Mapping cadres'!$B$1:$Z$616,MATCH($B317, 'Mapping cadres'!$B$1:$B$616,0), MATCH(X$32,'Mapping cadres'!$B$1:$Z$1,0))</f>
        <v>0</v>
      </c>
      <c r="Y317" s="226">
        <f>INDEX('Uganda workforce data - raw'!$A$4:$F$619,MATCH($B317, 'Uganda workforce data - raw'!$B$4:$B$619,0), MATCH("Filled Male",'Uganda workforce data - raw'!$A$4:$F$4,0))*INDEX('Mapping cadres'!$B$1:$Z$616,MATCH($B317, 'Mapping cadres'!$B$1:$B$616,0), MATCH(Y$32,'Mapping cadres'!$B$1:$Z$1,0))</f>
        <v>0</v>
      </c>
      <c r="Z317" s="226">
        <f>INDEX('Uganda workforce data - raw'!$A$4:$F$619,MATCH($B317, 'Uganda workforce data - raw'!$B$4:$B$619,0), MATCH("Filled Male",'Uganda workforce data - raw'!$A$4:$F$4,0))*INDEX('Mapping cadres'!$B$1:$Z$616,MATCH($B317, 'Mapping cadres'!$B$1:$B$616,0), MATCH(Z$32,'Mapping cadres'!$B$1:$Z$1,0))</f>
        <v>0</v>
      </c>
      <c r="AA317" s="226">
        <f>INDEX('Uganda workforce data - raw'!$A$4:$F$619,MATCH($B317, 'Uganda workforce data - raw'!$B$4:$B$619,0), MATCH("Filled Female",'Uganda workforce data - raw'!$A$4:$F$4,0))*INDEX('Mapping cadres'!$B$1:$Z$616,MATCH($B317, 'Mapping cadres'!$B$1:$B$616,0), MATCH(AA$32,'Mapping cadres'!$B$1:$Z$1,0))</f>
        <v>0</v>
      </c>
      <c r="AB317" s="226">
        <f>INDEX('Uganda workforce data - raw'!$A$4:$F$619,MATCH($B317, 'Uganda workforce data - raw'!$B$4:$B$619,0), MATCH("Filled Female",'Uganda workforce data - raw'!$A$4:$F$4,0))*INDEX('Mapping cadres'!$B$1:$Z$616,MATCH($B317, 'Mapping cadres'!$B$1:$B$616,0), MATCH(AB$32,'Mapping cadres'!$B$1:$Z$1,0))</f>
        <v>0</v>
      </c>
      <c r="AC317" s="226">
        <f>INDEX('Uganda workforce data - raw'!$A$4:$F$619,MATCH($B317, 'Uganda workforce data - raw'!$B$4:$B$619,0), MATCH("Filled Female",'Uganda workforce data - raw'!$A$4:$F$4,0))*INDEX('Mapping cadres'!$B$1:$Z$616,MATCH($B317, 'Mapping cadres'!$B$1:$B$616,0), MATCH(AC$32,'Mapping cadres'!$B$1:$Z$1,0))</f>
        <v>0</v>
      </c>
      <c r="AD317" s="226">
        <f>INDEX('Uganda workforce data - raw'!$A$4:$F$619,MATCH($B317, 'Uganda workforce data - raw'!$B$4:$B$619,0), MATCH("Filled Female",'Uganda workforce data - raw'!$A$4:$F$4,0))*INDEX('Mapping cadres'!$B$1:$Z$616,MATCH($B317, 'Mapping cadres'!$B$1:$B$616,0), MATCH(AD$32,'Mapping cadres'!$B$1:$Z$1,0))</f>
        <v>0</v>
      </c>
      <c r="AE317" s="226">
        <f>INDEX('Uganda workforce data - raw'!$A$4:$F$619,MATCH($B317, 'Uganda workforce data - raw'!$B$4:$B$619,0), MATCH("Filled Female",'Uganda workforce data - raw'!$A$4:$F$4,0))*INDEX('Mapping cadres'!$B$1:$Z$616,MATCH($B317, 'Mapping cadres'!$B$1:$B$616,0), MATCH(AE$32,'Mapping cadres'!$B$1:$Z$1,0))</f>
        <v>0</v>
      </c>
      <c r="AF317" s="226">
        <f>INDEX('Uganda workforce data - raw'!$A$4:$F$619,MATCH($B317, 'Uganda workforce data - raw'!$B$4:$B$619,0), MATCH("Filled Female",'Uganda workforce data - raw'!$A$4:$F$4,0))*INDEX('Mapping cadres'!$B$1:$Z$616,MATCH($B317, 'Mapping cadres'!$B$1:$B$616,0), MATCH(AF$32,'Mapping cadres'!$B$1:$Z$1,0))</f>
        <v>0</v>
      </c>
      <c r="AG317" s="226">
        <f>INDEX('Uganda workforce data - raw'!$A$4:$F$619,MATCH($B317, 'Uganda workforce data - raw'!$B$4:$B$619,0), MATCH("Filled Female",'Uganda workforce data - raw'!$A$4:$F$4,0))*INDEX('Mapping cadres'!$B$1:$Z$616,MATCH($B317, 'Mapping cadres'!$B$1:$B$616,0), MATCH(AG$32,'Mapping cadres'!$B$1:$Z$1,0))</f>
        <v>0</v>
      </c>
      <c r="AH317" s="226">
        <f>INDEX('Uganda workforce data - raw'!$A$4:$F$619,MATCH($B317, 'Uganda workforce data - raw'!$B$4:$B$619,0), MATCH("Filled Female",'Uganda workforce data - raw'!$A$4:$F$4,0))*INDEX('Mapping cadres'!$B$1:$Z$616,MATCH($B317, 'Mapping cadres'!$B$1:$B$616,0), MATCH(AH$32,'Mapping cadres'!$B$1:$Z$1,0))</f>
        <v>0</v>
      </c>
      <c r="AI317" s="226">
        <f>INDEX('Uganda workforce data - raw'!$A$4:$F$619,MATCH($B317, 'Uganda workforce data - raw'!$B$4:$B$619,0), MATCH("Filled Female",'Uganda workforce data - raw'!$A$4:$F$4,0))*INDEX('Mapping cadres'!$B$1:$Z$616,MATCH($B317, 'Mapping cadres'!$B$1:$B$616,0), MATCH(AI$32,'Mapping cadres'!$B$1:$Z$1,0))</f>
        <v>0</v>
      </c>
      <c r="AJ317" s="226">
        <f>INDEX('Uganda workforce data - raw'!$A$4:$F$619,MATCH($B317, 'Uganda workforce data - raw'!$B$4:$B$619,0), MATCH("Filled Female",'Uganda workforce data - raw'!$A$4:$F$4,0))*INDEX('Mapping cadres'!$B$1:$Z$616,MATCH($B317, 'Mapping cadres'!$B$1:$B$616,0), MATCH(AJ$32,'Mapping cadres'!$B$1:$Z$1,0))</f>
        <v>0</v>
      </c>
      <c r="AK317" s="226">
        <f>INDEX('Uganda workforce data - raw'!$A$4:$F$619,MATCH($B317, 'Uganda workforce data - raw'!$B$4:$B$619,0), MATCH("Filled Female",'Uganda workforce data - raw'!$A$4:$F$4,0))*INDEX('Mapping cadres'!$B$1:$Z$616,MATCH($B317, 'Mapping cadres'!$B$1:$B$616,0), MATCH(AK$32,'Mapping cadres'!$B$1:$Z$1,0))</f>
        <v>0</v>
      </c>
      <c r="AL317" s="226">
        <f>INDEX('Uganda workforce data - raw'!$A$4:$F$619,MATCH($B317, 'Uganda workforce data - raw'!$B$4:$B$619,0), MATCH("Filled Female",'Uganda workforce data - raw'!$A$4:$F$4,0))*INDEX('Mapping cadres'!$B$1:$Z$616,MATCH($B317, 'Mapping cadres'!$B$1:$B$616,0), MATCH(AL$32,'Mapping cadres'!$B$1:$Z$1,0))</f>
        <v>0</v>
      </c>
      <c r="AM317" s="226">
        <f>INDEX('Uganda workforce data - raw'!$A$4:$F$619,MATCH($B317, 'Uganda workforce data - raw'!$B$4:$B$619,0), MATCH("Filled Female",'Uganda workforce data - raw'!$A$4:$F$4,0))*INDEX('Mapping cadres'!$B$1:$Z$616,MATCH($B317, 'Mapping cadres'!$B$1:$B$616,0), MATCH(AM$32,'Mapping cadres'!$B$1:$Z$1,0))</f>
        <v>5</v>
      </c>
      <c r="AN317" s="226">
        <f>INDEX('Uganda workforce data - raw'!$A$4:$F$619,MATCH($B317, 'Uganda workforce data - raw'!$B$4:$B$619,0), MATCH("Filled Female",'Uganda workforce data - raw'!$A$4:$F$4,0))*INDEX('Mapping cadres'!$B$1:$Z$616,MATCH($B317, 'Mapping cadres'!$B$1:$B$616,0), MATCH(AN$32,'Mapping cadres'!$B$1:$Z$1,0))</f>
        <v>0</v>
      </c>
      <c r="AO317" s="226">
        <f>INDEX('Uganda workforce data - raw'!$A$4:$F$619,MATCH($B317, 'Uganda workforce data - raw'!$B$4:$B$619,0), MATCH("Filled Female",'Uganda workforce data - raw'!$A$4:$F$4,0))*INDEX('Mapping cadres'!$B$1:$Z$616,MATCH($B317, 'Mapping cadres'!$B$1:$B$616,0), MATCH(AO$32,'Mapping cadres'!$B$1:$Z$1,0))</f>
        <v>0</v>
      </c>
      <c r="AP317" s="226">
        <f>INDEX('Uganda workforce data - raw'!$A$4:$F$619,MATCH($B317, 'Uganda workforce data - raw'!$B$4:$B$619,0), MATCH("Filled Female",'Uganda workforce data - raw'!$A$4:$F$4,0))*INDEX('Mapping cadres'!$B$1:$Z$616,MATCH($B317, 'Mapping cadres'!$B$1:$B$616,0), MATCH(AP$32,'Mapping cadres'!$B$1:$Z$1,0))</f>
        <v>0</v>
      </c>
      <c r="AQ317" s="226">
        <f>INDEX('Uganda workforce data - raw'!$A$4:$F$619,MATCH($B317, 'Uganda workforce data - raw'!$B$4:$B$619,0), MATCH("Filled Female",'Uganda workforce data - raw'!$A$4:$F$4,0))*INDEX('Mapping cadres'!$B$1:$Z$616,MATCH($B317, 'Mapping cadres'!$B$1:$B$616,0), MATCH(AQ$32,'Mapping cadres'!$B$1:$Z$1,0))</f>
        <v>0</v>
      </c>
      <c r="AR317" s="226">
        <f>INDEX('Uganda workforce data - raw'!$A$4:$F$619,MATCH($B317, 'Uganda workforce data - raw'!$B$4:$B$619,0), MATCH("Filled Female",'Uganda workforce data - raw'!$A$4:$F$4,0))*INDEX('Mapping cadres'!$B$1:$Z$616,MATCH($B317, 'Mapping cadres'!$B$1:$B$616,0), MATCH(AR$32,'Mapping cadres'!$B$1:$Z$1,0))</f>
        <v>0</v>
      </c>
      <c r="AS317" s="226">
        <f>INDEX('Uganda workforce data - raw'!$A$4:$F$619,MATCH($B317, 'Uganda workforce data - raw'!$B$4:$B$619,0), MATCH("Filled Female",'Uganda workforce data - raw'!$A$4:$F$4,0))*INDEX('Mapping cadres'!$B$1:$Z$616,MATCH($B317, 'Mapping cadres'!$B$1:$B$616,0), MATCH(AS$32,'Mapping cadres'!$B$1:$Z$1,0))</f>
        <v>0</v>
      </c>
      <c r="AT317" s="226">
        <f>INDEX('Uganda workforce data - raw'!$A$4:$F$619,MATCH($B317, 'Uganda workforce data - raw'!$B$4:$B$619,0), MATCH("Filled Female",'Uganda workforce data - raw'!$A$4:$F$4,0))*INDEX('Mapping cadres'!$B$1:$Z$616,MATCH($B317, 'Mapping cadres'!$B$1:$B$616,0), MATCH(AT$32,'Mapping cadres'!$B$1:$Z$1,0))</f>
        <v>0</v>
      </c>
      <c r="AU317" s="226">
        <f>INDEX('Uganda workforce data - raw'!$A$4:$F$619,MATCH($B317, 'Uganda workforce data - raw'!$B$4:$B$619,0), MATCH("Filled Female",'Uganda workforce data - raw'!$A$4:$F$4,0))*INDEX('Mapping cadres'!$B$1:$Z$616,MATCH($B317, 'Mapping cadres'!$B$1:$B$616,0), MATCH(AU$32,'Mapping cadres'!$B$1:$Z$1,0))</f>
        <v>0</v>
      </c>
      <c r="AV317" s="226">
        <f>INDEX('Uganda workforce data - raw'!$A$4:$F$619,MATCH($B317, 'Uganda workforce data - raw'!$B$4:$B$619,0), MATCH("Filled Female",'Uganda workforce data - raw'!$A$4:$F$4,0))*INDEX('Mapping cadres'!$B$1:$Z$616,MATCH($B317, 'Mapping cadres'!$B$1:$B$616,0), MATCH(AV$32,'Mapping cadres'!$B$1:$Z$1,0))</f>
        <v>0</v>
      </c>
      <c r="AW317" s="226">
        <f>INDEX('Uganda workforce data - raw'!$A$4:$F$619,MATCH($B317, 'Uganda workforce data - raw'!$B$4:$B$619,0), MATCH("Filled Female",'Uganda workforce data - raw'!$A$4:$F$4,0))*INDEX('Mapping cadres'!$B$1:$Z$616,MATCH($B317, 'Mapping cadres'!$B$1:$B$616,0), MATCH(AW$32,'Mapping cadres'!$B$1:$Z$1,0))</f>
        <v>0</v>
      </c>
      <c r="AX317" s="226">
        <f>INDEX('Uganda workforce data - raw'!$A$4:$F$619,MATCH($B317, 'Uganda workforce data - raw'!$B$4:$B$619,0), MATCH("Filled Female",'Uganda workforce data - raw'!$A$4:$F$4,0))*INDEX('Mapping cadres'!$B$1:$Z$616,MATCH($B317, 'Mapping cadres'!$B$1:$B$616,0), MATCH(AX$32,'Mapping cadres'!$B$1:$Z$1,0))</f>
        <v>0</v>
      </c>
      <c r="AY317" s="226">
        <f t="shared" si="101"/>
        <v>0</v>
      </c>
      <c r="AZ317" s="226">
        <f t="shared" si="102"/>
        <v>0</v>
      </c>
      <c r="BA317" s="226">
        <f t="shared" si="103"/>
        <v>0</v>
      </c>
      <c r="BB317" s="226">
        <f t="shared" si="104"/>
        <v>0</v>
      </c>
      <c r="BC317" s="226">
        <f t="shared" si="105"/>
        <v>0</v>
      </c>
      <c r="BD317" s="226">
        <f t="shared" si="106"/>
        <v>0</v>
      </c>
      <c r="BE317" s="226">
        <f t="shared" si="107"/>
        <v>0</v>
      </c>
      <c r="BF317" s="226">
        <f t="shared" si="108"/>
        <v>0</v>
      </c>
      <c r="BG317" s="226">
        <f t="shared" si="109"/>
        <v>0</v>
      </c>
      <c r="BH317" s="226">
        <f t="shared" si="110"/>
        <v>0</v>
      </c>
      <c r="BI317" s="226">
        <f t="shared" si="111"/>
        <v>0</v>
      </c>
      <c r="BJ317" s="226">
        <f t="shared" si="112"/>
        <v>0</v>
      </c>
      <c r="BK317" s="226">
        <f t="shared" si="113"/>
        <v>45</v>
      </c>
      <c r="BL317" s="226">
        <f t="shared" si="114"/>
        <v>0</v>
      </c>
      <c r="BM317" s="226">
        <f t="shared" si="115"/>
        <v>0</v>
      </c>
      <c r="BN317" s="226">
        <f t="shared" si="116"/>
        <v>0</v>
      </c>
      <c r="BO317" s="226">
        <f t="shared" si="117"/>
        <v>0</v>
      </c>
      <c r="BP317" s="226">
        <f t="shared" si="118"/>
        <v>0</v>
      </c>
      <c r="BQ317" s="226">
        <f t="shared" si="119"/>
        <v>0</v>
      </c>
      <c r="BR317" s="226">
        <f t="shared" si="120"/>
        <v>0</v>
      </c>
      <c r="BS317" s="226">
        <f t="shared" si="121"/>
        <v>0</v>
      </c>
      <c r="BT317" s="226">
        <f t="shared" si="122"/>
        <v>0</v>
      </c>
      <c r="BU317" s="226">
        <f t="shared" si="123"/>
        <v>0</v>
      </c>
      <c r="BV317" s="226">
        <f t="shared" si="124"/>
        <v>0</v>
      </c>
    </row>
    <row r="318" spans="1:74">
      <c r="A318" s="226">
        <v>286</v>
      </c>
      <c r="B318" s="226" t="s">
        <v>1588</v>
      </c>
      <c r="C318" s="226">
        <f>INDEX('Uganda workforce data - raw'!$A$4:$F$619,MATCH($B318, 'Uganda workforce data - raw'!$B$4:$B$619,0), MATCH("Filled Male",'Uganda workforce data - raw'!$A$4:$F$4,0))*INDEX('Mapping cadres'!$B$1:$Z$616,MATCH($B318, 'Mapping cadres'!$B$1:$B$616,0), MATCH(C$32,'Mapping cadres'!$B$1:$Z$1,0))</f>
        <v>0</v>
      </c>
      <c r="D318" s="226">
        <f>INDEX('Uganda workforce data - raw'!$A$4:$F$619,MATCH($B318, 'Uganda workforce data - raw'!$B$4:$B$619,0), MATCH("Filled Male",'Uganda workforce data - raw'!$A$4:$F$4,0))*INDEX('Mapping cadres'!$B$1:$Z$616,MATCH($B318, 'Mapping cadres'!$B$1:$B$616,0), MATCH(D$32,'Mapping cadres'!$B$1:$Z$1,0))</f>
        <v>0</v>
      </c>
      <c r="E318" s="226">
        <f>INDEX('Uganda workforce data - raw'!$A$4:$F$619,MATCH($B318, 'Uganda workforce data - raw'!$B$4:$B$619,0), MATCH("Filled Male",'Uganda workforce data - raw'!$A$4:$F$4,0))*INDEX('Mapping cadres'!$B$1:$Z$616,MATCH($B318, 'Mapping cadres'!$B$1:$B$616,0), MATCH(E$32,'Mapping cadres'!$B$1:$Z$1,0))</f>
        <v>0</v>
      </c>
      <c r="F318" s="226">
        <f>INDEX('Uganda workforce data - raw'!$A$4:$F$619,MATCH($B318, 'Uganda workforce data - raw'!$B$4:$B$619,0), MATCH("Filled Male",'Uganda workforce data - raw'!$A$4:$F$4,0))*INDEX('Mapping cadres'!$B$1:$Z$616,MATCH($B318, 'Mapping cadres'!$B$1:$B$616,0), MATCH(F$32,'Mapping cadres'!$B$1:$Z$1,0))</f>
        <v>0</v>
      </c>
      <c r="G318" s="226">
        <f>INDEX('Uganda workforce data - raw'!$A$4:$F$619,MATCH($B318, 'Uganda workforce data - raw'!$B$4:$B$619,0), MATCH("Filled Male",'Uganda workforce data - raw'!$A$4:$F$4,0))*INDEX('Mapping cadres'!$B$1:$Z$616,MATCH($B318, 'Mapping cadres'!$B$1:$B$616,0), MATCH(G$32,'Mapping cadres'!$B$1:$Z$1,0))</f>
        <v>0</v>
      </c>
      <c r="H318" s="226">
        <f>INDEX('Uganda workforce data - raw'!$A$4:$F$619,MATCH($B318, 'Uganda workforce data - raw'!$B$4:$B$619,0), MATCH("Filled Male",'Uganda workforce data - raw'!$A$4:$F$4,0))*INDEX('Mapping cadres'!$B$1:$Z$616,MATCH($B318, 'Mapping cadres'!$B$1:$B$616,0), MATCH(H$32,'Mapping cadres'!$B$1:$Z$1,0))</f>
        <v>0</v>
      </c>
      <c r="I318" s="226">
        <f>INDEX('Uganda workforce data - raw'!$A$4:$F$619,MATCH($B318, 'Uganda workforce data - raw'!$B$4:$B$619,0), MATCH("Filled Male",'Uganda workforce data - raw'!$A$4:$F$4,0))*INDEX('Mapping cadres'!$B$1:$Z$616,MATCH($B318, 'Mapping cadres'!$B$1:$B$616,0), MATCH(I$32,'Mapping cadres'!$B$1:$Z$1,0))</f>
        <v>89</v>
      </c>
      <c r="J318" s="226">
        <f>INDEX('Uganda workforce data - raw'!$A$4:$F$619,MATCH($B318, 'Uganda workforce data - raw'!$B$4:$B$619,0), MATCH("Filled Male",'Uganda workforce data - raw'!$A$4:$F$4,0))*INDEX('Mapping cadres'!$B$1:$Z$616,MATCH($B318, 'Mapping cadres'!$B$1:$B$616,0), MATCH(J$32,'Mapping cadres'!$B$1:$Z$1,0))</f>
        <v>0</v>
      </c>
      <c r="K318" s="226">
        <f>INDEX('Uganda workforce data - raw'!$A$4:$F$619,MATCH($B318, 'Uganda workforce data - raw'!$B$4:$B$619,0), MATCH("Filled Male",'Uganda workforce data - raw'!$A$4:$F$4,0))*INDEX('Mapping cadres'!$B$1:$Z$616,MATCH($B318, 'Mapping cadres'!$B$1:$B$616,0), MATCH(K$32,'Mapping cadres'!$B$1:$Z$1,0))</f>
        <v>0</v>
      </c>
      <c r="L318" s="226">
        <f>INDEX('Uganda workforce data - raw'!$A$4:$F$619,MATCH($B318, 'Uganda workforce data - raw'!$B$4:$B$619,0), MATCH("Filled Male",'Uganda workforce data - raw'!$A$4:$F$4,0))*INDEX('Mapping cadres'!$B$1:$Z$616,MATCH($B318, 'Mapping cadres'!$B$1:$B$616,0), MATCH(L$32,'Mapping cadres'!$B$1:$Z$1,0))</f>
        <v>0</v>
      </c>
      <c r="M318" s="226">
        <f>INDEX('Uganda workforce data - raw'!$A$4:$F$619,MATCH($B318, 'Uganda workforce data - raw'!$B$4:$B$619,0), MATCH("Filled Male",'Uganda workforce data - raw'!$A$4:$F$4,0))*INDEX('Mapping cadres'!$B$1:$Z$616,MATCH($B318, 'Mapping cadres'!$B$1:$B$616,0), MATCH(M$32,'Mapping cadres'!$B$1:$Z$1,0))</f>
        <v>0</v>
      </c>
      <c r="N318" s="226">
        <f>INDEX('Uganda workforce data - raw'!$A$4:$F$619,MATCH($B318, 'Uganda workforce data - raw'!$B$4:$B$619,0), MATCH("Filled Male",'Uganda workforce data - raw'!$A$4:$F$4,0))*INDEX('Mapping cadres'!$B$1:$Z$616,MATCH($B318, 'Mapping cadres'!$B$1:$B$616,0), MATCH(N$32,'Mapping cadres'!$B$1:$Z$1,0))</f>
        <v>0</v>
      </c>
      <c r="O318" s="226">
        <f>INDEX('Uganda workforce data - raw'!$A$4:$F$619,MATCH($B318, 'Uganda workforce data - raw'!$B$4:$B$619,0), MATCH("Filled Male",'Uganda workforce data - raw'!$A$4:$F$4,0))*INDEX('Mapping cadres'!$B$1:$Z$616,MATCH($B318, 'Mapping cadres'!$B$1:$B$616,0), MATCH(O$32,'Mapping cadres'!$B$1:$Z$1,0))</f>
        <v>0</v>
      </c>
      <c r="P318" s="226">
        <f>INDEX('Uganda workforce data - raw'!$A$4:$F$619,MATCH($B318, 'Uganda workforce data - raw'!$B$4:$B$619,0), MATCH("Filled Male",'Uganda workforce data - raw'!$A$4:$F$4,0))*INDEX('Mapping cadres'!$B$1:$Z$616,MATCH($B318, 'Mapping cadres'!$B$1:$B$616,0), MATCH(P$32,'Mapping cadres'!$B$1:$Z$1,0))</f>
        <v>0</v>
      </c>
      <c r="Q318" s="226">
        <f>INDEX('Uganda workforce data - raw'!$A$4:$F$619,MATCH($B318, 'Uganda workforce data - raw'!$B$4:$B$619,0), MATCH("Filled Male",'Uganda workforce data - raw'!$A$4:$F$4,0))*INDEX('Mapping cadres'!$B$1:$Z$616,MATCH($B318, 'Mapping cadres'!$B$1:$B$616,0), MATCH(Q$32,'Mapping cadres'!$B$1:$Z$1,0))</f>
        <v>0</v>
      </c>
      <c r="R318" s="226">
        <f>INDEX('Uganda workforce data - raw'!$A$4:$F$619,MATCH($B318, 'Uganda workforce data - raw'!$B$4:$B$619,0), MATCH("Filled Male",'Uganda workforce data - raw'!$A$4:$F$4,0))*INDEX('Mapping cadres'!$B$1:$Z$616,MATCH($B318, 'Mapping cadres'!$B$1:$B$616,0), MATCH(R$32,'Mapping cadres'!$B$1:$Z$1,0))</f>
        <v>0</v>
      </c>
      <c r="S318" s="226">
        <f>INDEX('Uganda workforce data - raw'!$A$4:$F$619,MATCH($B318, 'Uganda workforce data - raw'!$B$4:$B$619,0), MATCH("Filled Male",'Uganda workforce data - raw'!$A$4:$F$4,0))*INDEX('Mapping cadres'!$B$1:$Z$616,MATCH($B318, 'Mapping cadres'!$B$1:$B$616,0), MATCH(S$32,'Mapping cadres'!$B$1:$Z$1,0))</f>
        <v>0</v>
      </c>
      <c r="T318" s="226">
        <f>INDEX('Uganda workforce data - raw'!$A$4:$F$619,MATCH($B318, 'Uganda workforce data - raw'!$B$4:$B$619,0), MATCH("Filled Male",'Uganda workforce data - raw'!$A$4:$F$4,0))*INDEX('Mapping cadres'!$B$1:$Z$616,MATCH($B318, 'Mapping cadres'!$B$1:$B$616,0), MATCH(T$32,'Mapping cadres'!$B$1:$Z$1,0))</f>
        <v>0</v>
      </c>
      <c r="U318" s="226">
        <f>INDEX('Uganda workforce data - raw'!$A$4:$F$619,MATCH($B318, 'Uganda workforce data - raw'!$B$4:$B$619,0), MATCH("Filled Male",'Uganda workforce data - raw'!$A$4:$F$4,0))*INDEX('Mapping cadres'!$B$1:$Z$616,MATCH($B318, 'Mapping cadres'!$B$1:$B$616,0), MATCH(U$32,'Mapping cadres'!$B$1:$Z$1,0))</f>
        <v>0</v>
      </c>
      <c r="V318" s="226">
        <f>INDEX('Uganda workforce data - raw'!$A$4:$F$619,MATCH($B318, 'Uganda workforce data - raw'!$B$4:$B$619,0), MATCH("Filled Male",'Uganda workforce data - raw'!$A$4:$F$4,0))*INDEX('Mapping cadres'!$B$1:$Z$616,MATCH($B318, 'Mapping cadres'!$B$1:$B$616,0), MATCH(V$32,'Mapping cadres'!$B$1:$Z$1,0))</f>
        <v>0</v>
      </c>
      <c r="W318" s="226">
        <f>INDEX('Uganda workforce data - raw'!$A$4:$F$619,MATCH($B318, 'Uganda workforce data - raw'!$B$4:$B$619,0), MATCH("Filled Male",'Uganda workforce data - raw'!$A$4:$F$4,0))*INDEX('Mapping cadres'!$B$1:$Z$616,MATCH($B318, 'Mapping cadres'!$B$1:$B$616,0), MATCH(W$32,'Mapping cadres'!$B$1:$Z$1,0))</f>
        <v>0</v>
      </c>
      <c r="X318" s="226">
        <f>INDEX('Uganda workforce data - raw'!$A$4:$F$619,MATCH($B318, 'Uganda workforce data - raw'!$B$4:$B$619,0), MATCH("Filled Male",'Uganda workforce data - raw'!$A$4:$F$4,0))*INDEX('Mapping cadres'!$B$1:$Z$616,MATCH($B318, 'Mapping cadres'!$B$1:$B$616,0), MATCH(X$32,'Mapping cadres'!$B$1:$Z$1,0))</f>
        <v>0</v>
      </c>
      <c r="Y318" s="226">
        <f>INDEX('Uganda workforce data - raw'!$A$4:$F$619,MATCH($B318, 'Uganda workforce data - raw'!$B$4:$B$619,0), MATCH("Filled Male",'Uganda workforce data - raw'!$A$4:$F$4,0))*INDEX('Mapping cadres'!$B$1:$Z$616,MATCH($B318, 'Mapping cadres'!$B$1:$B$616,0), MATCH(Y$32,'Mapping cadres'!$B$1:$Z$1,0))</f>
        <v>0</v>
      </c>
      <c r="Z318" s="226">
        <f>INDEX('Uganda workforce data - raw'!$A$4:$F$619,MATCH($B318, 'Uganda workforce data - raw'!$B$4:$B$619,0), MATCH("Filled Male",'Uganda workforce data - raw'!$A$4:$F$4,0))*INDEX('Mapping cadres'!$B$1:$Z$616,MATCH($B318, 'Mapping cadres'!$B$1:$B$616,0), MATCH(Z$32,'Mapping cadres'!$B$1:$Z$1,0))</f>
        <v>0</v>
      </c>
      <c r="AA318" s="226">
        <f>INDEX('Uganda workforce data - raw'!$A$4:$F$619,MATCH($B318, 'Uganda workforce data - raw'!$B$4:$B$619,0), MATCH("Filled Female",'Uganda workforce data - raw'!$A$4:$F$4,0))*INDEX('Mapping cadres'!$B$1:$Z$616,MATCH($B318, 'Mapping cadres'!$B$1:$B$616,0), MATCH(AA$32,'Mapping cadres'!$B$1:$Z$1,0))</f>
        <v>0</v>
      </c>
      <c r="AB318" s="226">
        <f>INDEX('Uganda workforce data - raw'!$A$4:$F$619,MATCH($B318, 'Uganda workforce data - raw'!$B$4:$B$619,0), MATCH("Filled Female",'Uganda workforce data - raw'!$A$4:$F$4,0))*INDEX('Mapping cadres'!$B$1:$Z$616,MATCH($B318, 'Mapping cadres'!$B$1:$B$616,0), MATCH(AB$32,'Mapping cadres'!$B$1:$Z$1,0))</f>
        <v>0</v>
      </c>
      <c r="AC318" s="226">
        <f>INDEX('Uganda workforce data - raw'!$A$4:$F$619,MATCH($B318, 'Uganda workforce data - raw'!$B$4:$B$619,0), MATCH("Filled Female",'Uganda workforce data - raw'!$A$4:$F$4,0))*INDEX('Mapping cadres'!$B$1:$Z$616,MATCH($B318, 'Mapping cadres'!$B$1:$B$616,0), MATCH(AC$32,'Mapping cadres'!$B$1:$Z$1,0))</f>
        <v>0</v>
      </c>
      <c r="AD318" s="226">
        <f>INDEX('Uganda workforce data - raw'!$A$4:$F$619,MATCH($B318, 'Uganda workforce data - raw'!$B$4:$B$619,0), MATCH("Filled Female",'Uganda workforce data - raw'!$A$4:$F$4,0))*INDEX('Mapping cadres'!$B$1:$Z$616,MATCH($B318, 'Mapping cadres'!$B$1:$B$616,0), MATCH(AD$32,'Mapping cadres'!$B$1:$Z$1,0))</f>
        <v>0</v>
      </c>
      <c r="AE318" s="226">
        <f>INDEX('Uganda workforce data - raw'!$A$4:$F$619,MATCH($B318, 'Uganda workforce data - raw'!$B$4:$B$619,0), MATCH("Filled Female",'Uganda workforce data - raw'!$A$4:$F$4,0))*INDEX('Mapping cadres'!$B$1:$Z$616,MATCH($B318, 'Mapping cadres'!$B$1:$B$616,0), MATCH(AE$32,'Mapping cadres'!$B$1:$Z$1,0))</f>
        <v>0</v>
      </c>
      <c r="AF318" s="226">
        <f>INDEX('Uganda workforce data - raw'!$A$4:$F$619,MATCH($B318, 'Uganda workforce data - raw'!$B$4:$B$619,0), MATCH("Filled Female",'Uganda workforce data - raw'!$A$4:$F$4,0))*INDEX('Mapping cadres'!$B$1:$Z$616,MATCH($B318, 'Mapping cadres'!$B$1:$B$616,0), MATCH(AF$32,'Mapping cadres'!$B$1:$Z$1,0))</f>
        <v>0</v>
      </c>
      <c r="AG318" s="226">
        <f>INDEX('Uganda workforce data - raw'!$A$4:$F$619,MATCH($B318, 'Uganda workforce data - raw'!$B$4:$B$619,0), MATCH("Filled Female",'Uganda workforce data - raw'!$A$4:$F$4,0))*INDEX('Mapping cadres'!$B$1:$Z$616,MATCH($B318, 'Mapping cadres'!$B$1:$B$616,0), MATCH(AG$32,'Mapping cadres'!$B$1:$Z$1,0))</f>
        <v>413</v>
      </c>
      <c r="AH318" s="226">
        <f>INDEX('Uganda workforce data - raw'!$A$4:$F$619,MATCH($B318, 'Uganda workforce data - raw'!$B$4:$B$619,0), MATCH("Filled Female",'Uganda workforce data - raw'!$A$4:$F$4,0))*INDEX('Mapping cadres'!$B$1:$Z$616,MATCH($B318, 'Mapping cadres'!$B$1:$B$616,0), MATCH(AH$32,'Mapping cadres'!$B$1:$Z$1,0))</f>
        <v>0</v>
      </c>
      <c r="AI318" s="226">
        <f>INDEX('Uganda workforce data - raw'!$A$4:$F$619,MATCH($B318, 'Uganda workforce data - raw'!$B$4:$B$619,0), MATCH("Filled Female",'Uganda workforce data - raw'!$A$4:$F$4,0))*INDEX('Mapping cadres'!$B$1:$Z$616,MATCH($B318, 'Mapping cadres'!$B$1:$B$616,0), MATCH(AI$32,'Mapping cadres'!$B$1:$Z$1,0))</f>
        <v>0</v>
      </c>
      <c r="AJ318" s="226">
        <f>INDEX('Uganda workforce data - raw'!$A$4:$F$619,MATCH($B318, 'Uganda workforce data - raw'!$B$4:$B$619,0), MATCH("Filled Female",'Uganda workforce data - raw'!$A$4:$F$4,0))*INDEX('Mapping cadres'!$B$1:$Z$616,MATCH($B318, 'Mapping cadres'!$B$1:$B$616,0), MATCH(AJ$32,'Mapping cadres'!$B$1:$Z$1,0))</f>
        <v>0</v>
      </c>
      <c r="AK318" s="226">
        <f>INDEX('Uganda workforce data - raw'!$A$4:$F$619,MATCH($B318, 'Uganda workforce data - raw'!$B$4:$B$619,0), MATCH("Filled Female",'Uganda workforce data - raw'!$A$4:$F$4,0))*INDEX('Mapping cadres'!$B$1:$Z$616,MATCH($B318, 'Mapping cadres'!$B$1:$B$616,0), MATCH(AK$32,'Mapping cadres'!$B$1:$Z$1,0))</f>
        <v>0</v>
      </c>
      <c r="AL318" s="226">
        <f>INDEX('Uganda workforce data - raw'!$A$4:$F$619,MATCH($B318, 'Uganda workforce data - raw'!$B$4:$B$619,0), MATCH("Filled Female",'Uganda workforce data - raw'!$A$4:$F$4,0))*INDEX('Mapping cadres'!$B$1:$Z$616,MATCH($B318, 'Mapping cadres'!$B$1:$B$616,0), MATCH(AL$32,'Mapping cadres'!$B$1:$Z$1,0))</f>
        <v>0</v>
      </c>
      <c r="AM318" s="226">
        <f>INDEX('Uganda workforce data - raw'!$A$4:$F$619,MATCH($B318, 'Uganda workforce data - raw'!$B$4:$B$619,0), MATCH("Filled Female",'Uganda workforce data - raw'!$A$4:$F$4,0))*INDEX('Mapping cadres'!$B$1:$Z$616,MATCH($B318, 'Mapping cadres'!$B$1:$B$616,0), MATCH(AM$32,'Mapping cadres'!$B$1:$Z$1,0))</f>
        <v>0</v>
      </c>
      <c r="AN318" s="226">
        <f>INDEX('Uganda workforce data - raw'!$A$4:$F$619,MATCH($B318, 'Uganda workforce data - raw'!$B$4:$B$619,0), MATCH("Filled Female",'Uganda workforce data - raw'!$A$4:$F$4,0))*INDEX('Mapping cadres'!$B$1:$Z$616,MATCH($B318, 'Mapping cadres'!$B$1:$B$616,0), MATCH(AN$32,'Mapping cadres'!$B$1:$Z$1,0))</f>
        <v>0</v>
      </c>
      <c r="AO318" s="226">
        <f>INDEX('Uganda workforce data - raw'!$A$4:$F$619,MATCH($B318, 'Uganda workforce data - raw'!$B$4:$B$619,0), MATCH("Filled Female",'Uganda workforce data - raw'!$A$4:$F$4,0))*INDEX('Mapping cadres'!$B$1:$Z$616,MATCH($B318, 'Mapping cadres'!$B$1:$B$616,0), MATCH(AO$32,'Mapping cadres'!$B$1:$Z$1,0))</f>
        <v>0</v>
      </c>
      <c r="AP318" s="226">
        <f>INDEX('Uganda workforce data - raw'!$A$4:$F$619,MATCH($B318, 'Uganda workforce data - raw'!$B$4:$B$619,0), MATCH("Filled Female",'Uganda workforce data - raw'!$A$4:$F$4,0))*INDEX('Mapping cadres'!$B$1:$Z$616,MATCH($B318, 'Mapping cadres'!$B$1:$B$616,0), MATCH(AP$32,'Mapping cadres'!$B$1:$Z$1,0))</f>
        <v>0</v>
      </c>
      <c r="AQ318" s="226">
        <f>INDEX('Uganda workforce data - raw'!$A$4:$F$619,MATCH($B318, 'Uganda workforce data - raw'!$B$4:$B$619,0), MATCH("Filled Female",'Uganda workforce data - raw'!$A$4:$F$4,0))*INDEX('Mapping cadres'!$B$1:$Z$616,MATCH($B318, 'Mapping cadres'!$B$1:$B$616,0), MATCH(AQ$32,'Mapping cadres'!$B$1:$Z$1,0))</f>
        <v>0</v>
      </c>
      <c r="AR318" s="226">
        <f>INDEX('Uganda workforce data - raw'!$A$4:$F$619,MATCH($B318, 'Uganda workforce data - raw'!$B$4:$B$619,0), MATCH("Filled Female",'Uganda workforce data - raw'!$A$4:$F$4,0))*INDEX('Mapping cadres'!$B$1:$Z$616,MATCH($B318, 'Mapping cadres'!$B$1:$B$616,0), MATCH(AR$32,'Mapping cadres'!$B$1:$Z$1,0))</f>
        <v>0</v>
      </c>
      <c r="AS318" s="226">
        <f>INDEX('Uganda workforce data - raw'!$A$4:$F$619,MATCH($B318, 'Uganda workforce data - raw'!$B$4:$B$619,0), MATCH("Filled Female",'Uganda workforce data - raw'!$A$4:$F$4,0))*INDEX('Mapping cadres'!$B$1:$Z$616,MATCH($B318, 'Mapping cadres'!$B$1:$B$616,0), MATCH(AS$32,'Mapping cadres'!$B$1:$Z$1,0))</f>
        <v>0</v>
      </c>
      <c r="AT318" s="226">
        <f>INDEX('Uganda workforce data - raw'!$A$4:$F$619,MATCH($B318, 'Uganda workforce data - raw'!$B$4:$B$619,0), MATCH("Filled Female",'Uganda workforce data - raw'!$A$4:$F$4,0))*INDEX('Mapping cadres'!$B$1:$Z$616,MATCH($B318, 'Mapping cadres'!$B$1:$B$616,0), MATCH(AT$32,'Mapping cadres'!$B$1:$Z$1,0))</f>
        <v>0</v>
      </c>
      <c r="AU318" s="226">
        <f>INDEX('Uganda workforce data - raw'!$A$4:$F$619,MATCH($B318, 'Uganda workforce data - raw'!$B$4:$B$619,0), MATCH("Filled Female",'Uganda workforce data - raw'!$A$4:$F$4,0))*INDEX('Mapping cadres'!$B$1:$Z$616,MATCH($B318, 'Mapping cadres'!$B$1:$B$616,0), MATCH(AU$32,'Mapping cadres'!$B$1:$Z$1,0))</f>
        <v>0</v>
      </c>
      <c r="AV318" s="226">
        <f>INDEX('Uganda workforce data - raw'!$A$4:$F$619,MATCH($B318, 'Uganda workforce data - raw'!$B$4:$B$619,0), MATCH("Filled Female",'Uganda workforce data - raw'!$A$4:$F$4,0))*INDEX('Mapping cadres'!$B$1:$Z$616,MATCH($B318, 'Mapping cadres'!$B$1:$B$616,0), MATCH(AV$32,'Mapping cadres'!$B$1:$Z$1,0))</f>
        <v>0</v>
      </c>
      <c r="AW318" s="226">
        <f>INDEX('Uganda workforce data - raw'!$A$4:$F$619,MATCH($B318, 'Uganda workforce data - raw'!$B$4:$B$619,0), MATCH("Filled Female",'Uganda workforce data - raw'!$A$4:$F$4,0))*INDEX('Mapping cadres'!$B$1:$Z$616,MATCH($B318, 'Mapping cadres'!$B$1:$B$616,0), MATCH(AW$32,'Mapping cadres'!$B$1:$Z$1,0))</f>
        <v>0</v>
      </c>
      <c r="AX318" s="226">
        <f>INDEX('Uganda workforce data - raw'!$A$4:$F$619,MATCH($B318, 'Uganda workforce data - raw'!$B$4:$B$619,0), MATCH("Filled Female",'Uganda workforce data - raw'!$A$4:$F$4,0))*INDEX('Mapping cadres'!$B$1:$Z$616,MATCH($B318, 'Mapping cadres'!$B$1:$B$616,0), MATCH(AX$32,'Mapping cadres'!$B$1:$Z$1,0))</f>
        <v>0</v>
      </c>
      <c r="AY318" s="226">
        <f t="shared" si="101"/>
        <v>0</v>
      </c>
      <c r="AZ318" s="226">
        <f t="shared" si="102"/>
        <v>0</v>
      </c>
      <c r="BA318" s="226">
        <f t="shared" si="103"/>
        <v>0</v>
      </c>
      <c r="BB318" s="226">
        <f t="shared" si="104"/>
        <v>0</v>
      </c>
      <c r="BC318" s="226">
        <f t="shared" si="105"/>
        <v>0</v>
      </c>
      <c r="BD318" s="226">
        <f t="shared" si="106"/>
        <v>0</v>
      </c>
      <c r="BE318" s="226">
        <f t="shared" si="107"/>
        <v>502</v>
      </c>
      <c r="BF318" s="226">
        <f t="shared" si="108"/>
        <v>0</v>
      </c>
      <c r="BG318" s="226">
        <f t="shared" si="109"/>
        <v>0</v>
      </c>
      <c r="BH318" s="226">
        <f t="shared" si="110"/>
        <v>0</v>
      </c>
      <c r="BI318" s="226">
        <f t="shared" si="111"/>
        <v>0</v>
      </c>
      <c r="BJ318" s="226">
        <f t="shared" si="112"/>
        <v>0</v>
      </c>
      <c r="BK318" s="226">
        <f t="shared" si="113"/>
        <v>0</v>
      </c>
      <c r="BL318" s="226">
        <f t="shared" si="114"/>
        <v>0</v>
      </c>
      <c r="BM318" s="226">
        <f t="shared" si="115"/>
        <v>0</v>
      </c>
      <c r="BN318" s="226">
        <f t="shared" si="116"/>
        <v>0</v>
      </c>
      <c r="BO318" s="226">
        <f t="shared" si="117"/>
        <v>0</v>
      </c>
      <c r="BP318" s="226">
        <f t="shared" si="118"/>
        <v>0</v>
      </c>
      <c r="BQ318" s="226">
        <f t="shared" si="119"/>
        <v>0</v>
      </c>
      <c r="BR318" s="226">
        <f t="shared" si="120"/>
        <v>0</v>
      </c>
      <c r="BS318" s="226">
        <f t="shared" si="121"/>
        <v>0</v>
      </c>
      <c r="BT318" s="226">
        <f t="shared" si="122"/>
        <v>0</v>
      </c>
      <c r="BU318" s="226">
        <f t="shared" si="123"/>
        <v>0</v>
      </c>
      <c r="BV318" s="226">
        <f t="shared" si="124"/>
        <v>0</v>
      </c>
    </row>
    <row r="319" spans="1:74">
      <c r="A319" s="226">
        <v>287</v>
      </c>
      <c r="B319" s="226" t="s">
        <v>1589</v>
      </c>
      <c r="C319" s="226">
        <f>INDEX('Uganda workforce data - raw'!$A$4:$F$619,MATCH($B319, 'Uganda workforce data - raw'!$B$4:$B$619,0), MATCH("Filled Male",'Uganda workforce data - raw'!$A$4:$F$4,0))*INDEX('Mapping cadres'!$B$1:$Z$616,MATCH($B319, 'Mapping cadres'!$B$1:$B$616,0), MATCH(C$32,'Mapping cadres'!$B$1:$Z$1,0))</f>
        <v>0</v>
      </c>
      <c r="D319" s="226">
        <f>INDEX('Uganda workforce data - raw'!$A$4:$F$619,MATCH($B319, 'Uganda workforce data - raw'!$B$4:$B$619,0), MATCH("Filled Male",'Uganda workforce data - raw'!$A$4:$F$4,0))*INDEX('Mapping cadres'!$B$1:$Z$616,MATCH($B319, 'Mapping cadres'!$B$1:$B$616,0), MATCH(D$32,'Mapping cadres'!$B$1:$Z$1,0))</f>
        <v>0</v>
      </c>
      <c r="E319" s="226">
        <f>INDEX('Uganda workforce data - raw'!$A$4:$F$619,MATCH($B319, 'Uganda workforce data - raw'!$B$4:$B$619,0), MATCH("Filled Male",'Uganda workforce data - raw'!$A$4:$F$4,0))*INDEX('Mapping cadres'!$B$1:$Z$616,MATCH($B319, 'Mapping cadres'!$B$1:$B$616,0), MATCH(E$32,'Mapping cadres'!$B$1:$Z$1,0))</f>
        <v>0</v>
      </c>
      <c r="F319" s="226">
        <f>INDEX('Uganda workforce data - raw'!$A$4:$F$619,MATCH($B319, 'Uganda workforce data - raw'!$B$4:$B$619,0), MATCH("Filled Male",'Uganda workforce data - raw'!$A$4:$F$4,0))*INDEX('Mapping cadres'!$B$1:$Z$616,MATCH($B319, 'Mapping cadres'!$B$1:$B$616,0), MATCH(F$32,'Mapping cadres'!$B$1:$Z$1,0))</f>
        <v>0</v>
      </c>
      <c r="G319" s="226">
        <f>INDEX('Uganda workforce data - raw'!$A$4:$F$619,MATCH($B319, 'Uganda workforce data - raw'!$B$4:$B$619,0), MATCH("Filled Male",'Uganda workforce data - raw'!$A$4:$F$4,0))*INDEX('Mapping cadres'!$B$1:$Z$616,MATCH($B319, 'Mapping cadres'!$B$1:$B$616,0), MATCH(G$32,'Mapping cadres'!$B$1:$Z$1,0))</f>
        <v>0</v>
      </c>
      <c r="H319" s="226">
        <f>INDEX('Uganda workforce data - raw'!$A$4:$F$619,MATCH($B319, 'Uganda workforce data - raw'!$B$4:$B$619,0), MATCH("Filled Male",'Uganda workforce data - raw'!$A$4:$F$4,0))*INDEX('Mapping cadres'!$B$1:$Z$616,MATCH($B319, 'Mapping cadres'!$B$1:$B$616,0), MATCH(H$32,'Mapping cadres'!$B$1:$Z$1,0))</f>
        <v>0</v>
      </c>
      <c r="I319" s="226">
        <f>INDEX('Uganda workforce data - raw'!$A$4:$F$619,MATCH($B319, 'Uganda workforce data - raw'!$B$4:$B$619,0), MATCH("Filled Male",'Uganda workforce data - raw'!$A$4:$F$4,0))*INDEX('Mapping cadres'!$B$1:$Z$616,MATCH($B319, 'Mapping cadres'!$B$1:$B$616,0), MATCH(I$32,'Mapping cadres'!$B$1:$Z$1,0))</f>
        <v>0</v>
      </c>
      <c r="J319" s="226">
        <f>INDEX('Uganda workforce data - raw'!$A$4:$F$619,MATCH($B319, 'Uganda workforce data - raw'!$B$4:$B$619,0), MATCH("Filled Male",'Uganda workforce data - raw'!$A$4:$F$4,0))*INDEX('Mapping cadres'!$B$1:$Z$616,MATCH($B319, 'Mapping cadres'!$B$1:$B$616,0), MATCH(J$32,'Mapping cadres'!$B$1:$Z$1,0))</f>
        <v>0</v>
      </c>
      <c r="K319" s="226">
        <f>INDEX('Uganda workforce data - raw'!$A$4:$F$619,MATCH($B319, 'Uganda workforce data - raw'!$B$4:$B$619,0), MATCH("Filled Male",'Uganda workforce data - raw'!$A$4:$F$4,0))*INDEX('Mapping cadres'!$B$1:$Z$616,MATCH($B319, 'Mapping cadres'!$B$1:$B$616,0), MATCH(K$32,'Mapping cadres'!$B$1:$Z$1,0))</f>
        <v>0</v>
      </c>
      <c r="L319" s="226">
        <f>INDEX('Uganda workforce data - raw'!$A$4:$F$619,MATCH($B319, 'Uganda workforce data - raw'!$B$4:$B$619,0), MATCH("Filled Male",'Uganda workforce data - raw'!$A$4:$F$4,0))*INDEX('Mapping cadres'!$B$1:$Z$616,MATCH($B319, 'Mapping cadres'!$B$1:$B$616,0), MATCH(L$32,'Mapping cadres'!$B$1:$Z$1,0))</f>
        <v>0</v>
      </c>
      <c r="M319" s="226">
        <f>INDEX('Uganda workforce data - raw'!$A$4:$F$619,MATCH($B319, 'Uganda workforce data - raw'!$B$4:$B$619,0), MATCH("Filled Male",'Uganda workforce data - raw'!$A$4:$F$4,0))*INDEX('Mapping cadres'!$B$1:$Z$616,MATCH($B319, 'Mapping cadres'!$B$1:$B$616,0), MATCH(M$32,'Mapping cadres'!$B$1:$Z$1,0))</f>
        <v>0</v>
      </c>
      <c r="N319" s="226">
        <f>INDEX('Uganda workforce data - raw'!$A$4:$F$619,MATCH($B319, 'Uganda workforce data - raw'!$B$4:$B$619,0), MATCH("Filled Male",'Uganda workforce data - raw'!$A$4:$F$4,0))*INDEX('Mapping cadres'!$B$1:$Z$616,MATCH($B319, 'Mapping cadres'!$B$1:$B$616,0), MATCH(N$32,'Mapping cadres'!$B$1:$Z$1,0))</f>
        <v>0</v>
      </c>
      <c r="O319" s="226">
        <f>INDEX('Uganda workforce data - raw'!$A$4:$F$619,MATCH($B319, 'Uganda workforce data - raw'!$B$4:$B$619,0), MATCH("Filled Male",'Uganda workforce data - raw'!$A$4:$F$4,0))*INDEX('Mapping cadres'!$B$1:$Z$616,MATCH($B319, 'Mapping cadres'!$B$1:$B$616,0), MATCH(O$32,'Mapping cadres'!$B$1:$Z$1,0))</f>
        <v>0</v>
      </c>
      <c r="P319" s="226">
        <f>INDEX('Uganda workforce data - raw'!$A$4:$F$619,MATCH($B319, 'Uganda workforce data - raw'!$B$4:$B$619,0), MATCH("Filled Male",'Uganda workforce data - raw'!$A$4:$F$4,0))*INDEX('Mapping cadres'!$B$1:$Z$616,MATCH($B319, 'Mapping cadres'!$B$1:$B$616,0), MATCH(P$32,'Mapping cadres'!$B$1:$Z$1,0))</f>
        <v>0</v>
      </c>
      <c r="Q319" s="226">
        <f>INDEX('Uganda workforce data - raw'!$A$4:$F$619,MATCH($B319, 'Uganda workforce data - raw'!$B$4:$B$619,0), MATCH("Filled Male",'Uganda workforce data - raw'!$A$4:$F$4,0))*INDEX('Mapping cadres'!$B$1:$Z$616,MATCH($B319, 'Mapping cadres'!$B$1:$B$616,0), MATCH(Q$32,'Mapping cadres'!$B$1:$Z$1,0))</f>
        <v>0</v>
      </c>
      <c r="R319" s="226">
        <f>INDEX('Uganda workforce data - raw'!$A$4:$F$619,MATCH($B319, 'Uganda workforce data - raw'!$B$4:$B$619,0), MATCH("Filled Male",'Uganda workforce data - raw'!$A$4:$F$4,0))*INDEX('Mapping cadres'!$B$1:$Z$616,MATCH($B319, 'Mapping cadres'!$B$1:$B$616,0), MATCH(R$32,'Mapping cadres'!$B$1:$Z$1,0))</f>
        <v>0</v>
      </c>
      <c r="S319" s="226">
        <f>INDEX('Uganda workforce data - raw'!$A$4:$F$619,MATCH($B319, 'Uganda workforce data - raw'!$B$4:$B$619,0), MATCH("Filled Male",'Uganda workforce data - raw'!$A$4:$F$4,0))*INDEX('Mapping cadres'!$B$1:$Z$616,MATCH($B319, 'Mapping cadres'!$B$1:$B$616,0), MATCH(S$32,'Mapping cadres'!$B$1:$Z$1,0))</f>
        <v>0</v>
      </c>
      <c r="T319" s="226">
        <f>INDEX('Uganda workforce data - raw'!$A$4:$F$619,MATCH($B319, 'Uganda workforce data - raw'!$B$4:$B$619,0), MATCH("Filled Male",'Uganda workforce data - raw'!$A$4:$F$4,0))*INDEX('Mapping cadres'!$B$1:$Z$616,MATCH($B319, 'Mapping cadres'!$B$1:$B$616,0), MATCH(T$32,'Mapping cadres'!$B$1:$Z$1,0))</f>
        <v>0</v>
      </c>
      <c r="U319" s="226">
        <f>INDEX('Uganda workforce data - raw'!$A$4:$F$619,MATCH($B319, 'Uganda workforce data - raw'!$B$4:$B$619,0), MATCH("Filled Male",'Uganda workforce data - raw'!$A$4:$F$4,0))*INDEX('Mapping cadres'!$B$1:$Z$616,MATCH($B319, 'Mapping cadres'!$B$1:$B$616,0), MATCH(U$32,'Mapping cadres'!$B$1:$Z$1,0))</f>
        <v>0</v>
      </c>
      <c r="V319" s="226">
        <f>INDEX('Uganda workforce data - raw'!$A$4:$F$619,MATCH($B319, 'Uganda workforce data - raw'!$B$4:$B$619,0), MATCH("Filled Male",'Uganda workforce data - raw'!$A$4:$F$4,0))*INDEX('Mapping cadres'!$B$1:$Z$616,MATCH($B319, 'Mapping cadres'!$B$1:$B$616,0), MATCH(V$32,'Mapping cadres'!$B$1:$Z$1,0))</f>
        <v>0</v>
      </c>
      <c r="W319" s="226">
        <f>INDEX('Uganda workforce data - raw'!$A$4:$F$619,MATCH($B319, 'Uganda workforce data - raw'!$B$4:$B$619,0), MATCH("Filled Male",'Uganda workforce data - raw'!$A$4:$F$4,0))*INDEX('Mapping cadres'!$B$1:$Z$616,MATCH($B319, 'Mapping cadres'!$B$1:$B$616,0), MATCH(W$32,'Mapping cadres'!$B$1:$Z$1,0))</f>
        <v>0</v>
      </c>
      <c r="X319" s="226">
        <f>INDEX('Uganda workforce data - raw'!$A$4:$F$619,MATCH($B319, 'Uganda workforce data - raw'!$B$4:$B$619,0), MATCH("Filled Male",'Uganda workforce data - raw'!$A$4:$F$4,0))*INDEX('Mapping cadres'!$B$1:$Z$616,MATCH($B319, 'Mapping cadres'!$B$1:$B$616,0), MATCH(X$32,'Mapping cadres'!$B$1:$Z$1,0))</f>
        <v>0</v>
      </c>
      <c r="Y319" s="226">
        <f>INDEX('Uganda workforce data - raw'!$A$4:$F$619,MATCH($B319, 'Uganda workforce data - raw'!$B$4:$B$619,0), MATCH("Filled Male",'Uganda workforce data - raw'!$A$4:$F$4,0))*INDEX('Mapping cadres'!$B$1:$Z$616,MATCH($B319, 'Mapping cadres'!$B$1:$B$616,0), MATCH(Y$32,'Mapping cadres'!$B$1:$Z$1,0))</f>
        <v>0</v>
      </c>
      <c r="Z319" s="226">
        <f>INDEX('Uganda workforce data - raw'!$A$4:$F$619,MATCH($B319, 'Uganda workforce data - raw'!$B$4:$B$619,0), MATCH("Filled Male",'Uganda workforce data - raw'!$A$4:$F$4,0))*INDEX('Mapping cadres'!$B$1:$Z$616,MATCH($B319, 'Mapping cadres'!$B$1:$B$616,0), MATCH(Z$32,'Mapping cadres'!$B$1:$Z$1,0))</f>
        <v>0</v>
      </c>
      <c r="AA319" s="226">
        <f>INDEX('Uganda workforce data - raw'!$A$4:$F$619,MATCH($B319, 'Uganda workforce data - raw'!$B$4:$B$619,0), MATCH("Filled Female",'Uganda workforce data - raw'!$A$4:$F$4,0))*INDEX('Mapping cadres'!$B$1:$Z$616,MATCH($B319, 'Mapping cadres'!$B$1:$B$616,0), MATCH(AA$32,'Mapping cadres'!$B$1:$Z$1,0))</f>
        <v>0</v>
      </c>
      <c r="AB319" s="226">
        <f>INDEX('Uganda workforce data - raw'!$A$4:$F$619,MATCH($B319, 'Uganda workforce data - raw'!$B$4:$B$619,0), MATCH("Filled Female",'Uganda workforce data - raw'!$A$4:$F$4,0))*INDEX('Mapping cadres'!$B$1:$Z$616,MATCH($B319, 'Mapping cadres'!$B$1:$B$616,0), MATCH(AB$32,'Mapping cadres'!$B$1:$Z$1,0))</f>
        <v>0</v>
      </c>
      <c r="AC319" s="226">
        <f>INDEX('Uganda workforce data - raw'!$A$4:$F$619,MATCH($B319, 'Uganda workforce data - raw'!$B$4:$B$619,0), MATCH("Filled Female",'Uganda workforce data - raw'!$A$4:$F$4,0))*INDEX('Mapping cadres'!$B$1:$Z$616,MATCH($B319, 'Mapping cadres'!$B$1:$B$616,0), MATCH(AC$32,'Mapping cadres'!$B$1:$Z$1,0))</f>
        <v>0</v>
      </c>
      <c r="AD319" s="226">
        <f>INDEX('Uganda workforce data - raw'!$A$4:$F$619,MATCH($B319, 'Uganda workforce data - raw'!$B$4:$B$619,0), MATCH("Filled Female",'Uganda workforce data - raw'!$A$4:$F$4,0))*INDEX('Mapping cadres'!$B$1:$Z$616,MATCH($B319, 'Mapping cadres'!$B$1:$B$616,0), MATCH(AD$32,'Mapping cadres'!$B$1:$Z$1,0))</f>
        <v>0</v>
      </c>
      <c r="AE319" s="226">
        <f>INDEX('Uganda workforce data - raw'!$A$4:$F$619,MATCH($B319, 'Uganda workforce data - raw'!$B$4:$B$619,0), MATCH("Filled Female",'Uganda workforce data - raw'!$A$4:$F$4,0))*INDEX('Mapping cadres'!$B$1:$Z$616,MATCH($B319, 'Mapping cadres'!$B$1:$B$616,0), MATCH(AE$32,'Mapping cadres'!$B$1:$Z$1,0))</f>
        <v>0</v>
      </c>
      <c r="AF319" s="226">
        <f>INDEX('Uganda workforce data - raw'!$A$4:$F$619,MATCH($B319, 'Uganda workforce data - raw'!$B$4:$B$619,0), MATCH("Filled Female",'Uganda workforce data - raw'!$A$4:$F$4,0))*INDEX('Mapping cadres'!$B$1:$Z$616,MATCH($B319, 'Mapping cadres'!$B$1:$B$616,0), MATCH(AF$32,'Mapping cadres'!$B$1:$Z$1,0))</f>
        <v>0</v>
      </c>
      <c r="AG319" s="226">
        <f>INDEX('Uganda workforce data - raw'!$A$4:$F$619,MATCH($B319, 'Uganda workforce data - raw'!$B$4:$B$619,0), MATCH("Filled Female",'Uganda workforce data - raw'!$A$4:$F$4,0))*INDEX('Mapping cadres'!$B$1:$Z$616,MATCH($B319, 'Mapping cadres'!$B$1:$B$616,0), MATCH(AG$32,'Mapping cadres'!$B$1:$Z$1,0))</f>
        <v>5</v>
      </c>
      <c r="AH319" s="226">
        <f>INDEX('Uganda workforce data - raw'!$A$4:$F$619,MATCH($B319, 'Uganda workforce data - raw'!$B$4:$B$619,0), MATCH("Filled Female",'Uganda workforce data - raw'!$A$4:$F$4,0))*INDEX('Mapping cadres'!$B$1:$Z$616,MATCH($B319, 'Mapping cadres'!$B$1:$B$616,0), MATCH(AH$32,'Mapping cadres'!$B$1:$Z$1,0))</f>
        <v>0</v>
      </c>
      <c r="AI319" s="226">
        <f>INDEX('Uganda workforce data - raw'!$A$4:$F$619,MATCH($B319, 'Uganda workforce data - raw'!$B$4:$B$619,0), MATCH("Filled Female",'Uganda workforce data - raw'!$A$4:$F$4,0))*INDEX('Mapping cadres'!$B$1:$Z$616,MATCH($B319, 'Mapping cadres'!$B$1:$B$616,0), MATCH(AI$32,'Mapping cadres'!$B$1:$Z$1,0))</f>
        <v>0</v>
      </c>
      <c r="AJ319" s="226">
        <f>INDEX('Uganda workforce data - raw'!$A$4:$F$619,MATCH($B319, 'Uganda workforce data - raw'!$B$4:$B$619,0), MATCH("Filled Female",'Uganda workforce data - raw'!$A$4:$F$4,0))*INDEX('Mapping cadres'!$B$1:$Z$616,MATCH($B319, 'Mapping cadres'!$B$1:$B$616,0), MATCH(AJ$32,'Mapping cadres'!$B$1:$Z$1,0))</f>
        <v>0</v>
      </c>
      <c r="AK319" s="226">
        <f>INDEX('Uganda workforce data - raw'!$A$4:$F$619,MATCH($B319, 'Uganda workforce data - raw'!$B$4:$B$619,0), MATCH("Filled Female",'Uganda workforce data - raw'!$A$4:$F$4,0))*INDEX('Mapping cadres'!$B$1:$Z$616,MATCH($B319, 'Mapping cadres'!$B$1:$B$616,0), MATCH(AK$32,'Mapping cadres'!$B$1:$Z$1,0))</f>
        <v>0</v>
      </c>
      <c r="AL319" s="226">
        <f>INDEX('Uganda workforce data - raw'!$A$4:$F$619,MATCH($B319, 'Uganda workforce data - raw'!$B$4:$B$619,0), MATCH("Filled Female",'Uganda workforce data - raw'!$A$4:$F$4,0))*INDEX('Mapping cadres'!$B$1:$Z$616,MATCH($B319, 'Mapping cadres'!$B$1:$B$616,0), MATCH(AL$32,'Mapping cadres'!$B$1:$Z$1,0))</f>
        <v>0</v>
      </c>
      <c r="AM319" s="226">
        <f>INDEX('Uganda workforce data - raw'!$A$4:$F$619,MATCH($B319, 'Uganda workforce data - raw'!$B$4:$B$619,0), MATCH("Filled Female",'Uganda workforce data - raw'!$A$4:$F$4,0))*INDEX('Mapping cadres'!$B$1:$Z$616,MATCH($B319, 'Mapping cadres'!$B$1:$B$616,0), MATCH(AM$32,'Mapping cadres'!$B$1:$Z$1,0))</f>
        <v>0</v>
      </c>
      <c r="AN319" s="226">
        <f>INDEX('Uganda workforce data - raw'!$A$4:$F$619,MATCH($B319, 'Uganda workforce data - raw'!$B$4:$B$619,0), MATCH("Filled Female",'Uganda workforce data - raw'!$A$4:$F$4,0))*INDEX('Mapping cadres'!$B$1:$Z$616,MATCH($B319, 'Mapping cadres'!$B$1:$B$616,0), MATCH(AN$32,'Mapping cadres'!$B$1:$Z$1,0))</f>
        <v>0</v>
      </c>
      <c r="AO319" s="226">
        <f>INDEX('Uganda workforce data - raw'!$A$4:$F$619,MATCH($B319, 'Uganda workforce data - raw'!$B$4:$B$619,0), MATCH("Filled Female",'Uganda workforce data - raw'!$A$4:$F$4,0))*INDEX('Mapping cadres'!$B$1:$Z$616,MATCH($B319, 'Mapping cadres'!$B$1:$B$616,0), MATCH(AO$32,'Mapping cadres'!$B$1:$Z$1,0))</f>
        <v>0</v>
      </c>
      <c r="AP319" s="226">
        <f>INDEX('Uganda workforce data - raw'!$A$4:$F$619,MATCH($B319, 'Uganda workforce data - raw'!$B$4:$B$619,0), MATCH("Filled Female",'Uganda workforce data - raw'!$A$4:$F$4,0))*INDEX('Mapping cadres'!$B$1:$Z$616,MATCH($B319, 'Mapping cadres'!$B$1:$B$616,0), MATCH(AP$32,'Mapping cadres'!$B$1:$Z$1,0))</f>
        <v>0</v>
      </c>
      <c r="AQ319" s="226">
        <f>INDEX('Uganda workforce data - raw'!$A$4:$F$619,MATCH($B319, 'Uganda workforce data - raw'!$B$4:$B$619,0), MATCH("Filled Female",'Uganda workforce data - raw'!$A$4:$F$4,0))*INDEX('Mapping cadres'!$B$1:$Z$616,MATCH($B319, 'Mapping cadres'!$B$1:$B$616,0), MATCH(AQ$32,'Mapping cadres'!$B$1:$Z$1,0))</f>
        <v>0</v>
      </c>
      <c r="AR319" s="226">
        <f>INDEX('Uganda workforce data - raw'!$A$4:$F$619,MATCH($B319, 'Uganda workforce data - raw'!$B$4:$B$619,0), MATCH("Filled Female",'Uganda workforce data - raw'!$A$4:$F$4,0))*INDEX('Mapping cadres'!$B$1:$Z$616,MATCH($B319, 'Mapping cadres'!$B$1:$B$616,0), MATCH(AR$32,'Mapping cadres'!$B$1:$Z$1,0))</f>
        <v>0</v>
      </c>
      <c r="AS319" s="226">
        <f>INDEX('Uganda workforce data - raw'!$A$4:$F$619,MATCH($B319, 'Uganda workforce data - raw'!$B$4:$B$619,0), MATCH("Filled Female",'Uganda workforce data - raw'!$A$4:$F$4,0))*INDEX('Mapping cadres'!$B$1:$Z$616,MATCH($B319, 'Mapping cadres'!$B$1:$B$616,0), MATCH(AS$32,'Mapping cadres'!$B$1:$Z$1,0))</f>
        <v>0</v>
      </c>
      <c r="AT319" s="226">
        <f>INDEX('Uganda workforce data - raw'!$A$4:$F$619,MATCH($B319, 'Uganda workforce data - raw'!$B$4:$B$619,0), MATCH("Filled Female",'Uganda workforce data - raw'!$A$4:$F$4,0))*INDEX('Mapping cadres'!$B$1:$Z$616,MATCH($B319, 'Mapping cadres'!$B$1:$B$616,0), MATCH(AT$32,'Mapping cadres'!$B$1:$Z$1,0))</f>
        <v>0</v>
      </c>
      <c r="AU319" s="226">
        <f>INDEX('Uganda workforce data - raw'!$A$4:$F$619,MATCH($B319, 'Uganda workforce data - raw'!$B$4:$B$619,0), MATCH("Filled Female",'Uganda workforce data - raw'!$A$4:$F$4,0))*INDEX('Mapping cadres'!$B$1:$Z$616,MATCH($B319, 'Mapping cadres'!$B$1:$B$616,0), MATCH(AU$32,'Mapping cadres'!$B$1:$Z$1,0))</f>
        <v>0</v>
      </c>
      <c r="AV319" s="226">
        <f>INDEX('Uganda workforce data - raw'!$A$4:$F$619,MATCH($B319, 'Uganda workforce data - raw'!$B$4:$B$619,0), MATCH("Filled Female",'Uganda workforce data - raw'!$A$4:$F$4,0))*INDEX('Mapping cadres'!$B$1:$Z$616,MATCH($B319, 'Mapping cadres'!$B$1:$B$616,0), MATCH(AV$32,'Mapping cadres'!$B$1:$Z$1,0))</f>
        <v>0</v>
      </c>
      <c r="AW319" s="226">
        <f>INDEX('Uganda workforce data - raw'!$A$4:$F$619,MATCH($B319, 'Uganda workforce data - raw'!$B$4:$B$619,0), MATCH("Filled Female",'Uganda workforce data - raw'!$A$4:$F$4,0))*INDEX('Mapping cadres'!$B$1:$Z$616,MATCH($B319, 'Mapping cadres'!$B$1:$B$616,0), MATCH(AW$32,'Mapping cadres'!$B$1:$Z$1,0))</f>
        <v>0</v>
      </c>
      <c r="AX319" s="226">
        <f>INDEX('Uganda workforce data - raw'!$A$4:$F$619,MATCH($B319, 'Uganda workforce data - raw'!$B$4:$B$619,0), MATCH("Filled Female",'Uganda workforce data - raw'!$A$4:$F$4,0))*INDEX('Mapping cadres'!$B$1:$Z$616,MATCH($B319, 'Mapping cadres'!$B$1:$B$616,0), MATCH(AX$32,'Mapping cadres'!$B$1:$Z$1,0))</f>
        <v>0</v>
      </c>
      <c r="AY319" s="226">
        <f t="shared" si="101"/>
        <v>0</v>
      </c>
      <c r="AZ319" s="226">
        <f t="shared" si="102"/>
        <v>0</v>
      </c>
      <c r="BA319" s="226">
        <f t="shared" si="103"/>
        <v>0</v>
      </c>
      <c r="BB319" s="226">
        <f t="shared" si="104"/>
        <v>0</v>
      </c>
      <c r="BC319" s="226">
        <f t="shared" si="105"/>
        <v>0</v>
      </c>
      <c r="BD319" s="226">
        <f t="shared" si="106"/>
        <v>0</v>
      </c>
      <c r="BE319" s="226">
        <f t="shared" si="107"/>
        <v>5</v>
      </c>
      <c r="BF319" s="226">
        <f t="shared" si="108"/>
        <v>0</v>
      </c>
      <c r="BG319" s="226">
        <f t="shared" si="109"/>
        <v>0</v>
      </c>
      <c r="BH319" s="226">
        <f t="shared" si="110"/>
        <v>0</v>
      </c>
      <c r="BI319" s="226">
        <f t="shared" si="111"/>
        <v>0</v>
      </c>
      <c r="BJ319" s="226">
        <f t="shared" si="112"/>
        <v>0</v>
      </c>
      <c r="BK319" s="226">
        <f t="shared" si="113"/>
        <v>0</v>
      </c>
      <c r="BL319" s="226">
        <f t="shared" si="114"/>
        <v>0</v>
      </c>
      <c r="BM319" s="226">
        <f t="shared" si="115"/>
        <v>0</v>
      </c>
      <c r="BN319" s="226">
        <f t="shared" si="116"/>
        <v>0</v>
      </c>
      <c r="BO319" s="226">
        <f t="shared" si="117"/>
        <v>0</v>
      </c>
      <c r="BP319" s="226">
        <f t="shared" si="118"/>
        <v>0</v>
      </c>
      <c r="BQ319" s="226">
        <f t="shared" si="119"/>
        <v>0</v>
      </c>
      <c r="BR319" s="226">
        <f t="shared" si="120"/>
        <v>0</v>
      </c>
      <c r="BS319" s="226">
        <f t="shared" si="121"/>
        <v>0</v>
      </c>
      <c r="BT319" s="226">
        <f t="shared" si="122"/>
        <v>0</v>
      </c>
      <c r="BU319" s="226">
        <f t="shared" si="123"/>
        <v>0</v>
      </c>
      <c r="BV319" s="226">
        <f t="shared" si="124"/>
        <v>0</v>
      </c>
    </row>
    <row r="320" spans="1:74">
      <c r="A320" s="226">
        <v>288</v>
      </c>
      <c r="B320" s="237" t="s">
        <v>1590</v>
      </c>
      <c r="C320" s="226">
        <f>INDEX('Uganda workforce data - raw'!$A$4:$F$619,MATCH($B320, 'Uganda workforce data - raw'!$B$4:$B$619,0), MATCH("Filled Male",'Uganda workforce data - raw'!$A$4:$F$4,0))*INDEX('Mapping cadres'!$B$1:$Z$616,MATCH($B320, 'Mapping cadres'!$B$1:$B$616,0), MATCH(C$32,'Mapping cadres'!$B$1:$Z$1,0))</f>
        <v>0</v>
      </c>
      <c r="D320" s="226">
        <f>INDEX('Uganda workforce data - raw'!$A$4:$F$619,MATCH($B320, 'Uganda workforce data - raw'!$B$4:$B$619,0), MATCH("Filled Male",'Uganda workforce data - raw'!$A$4:$F$4,0))*INDEX('Mapping cadres'!$B$1:$Z$616,MATCH($B320, 'Mapping cadres'!$B$1:$B$616,0), MATCH(D$32,'Mapping cadres'!$B$1:$Z$1,0))</f>
        <v>0</v>
      </c>
      <c r="E320" s="226">
        <f>INDEX('Uganda workforce data - raw'!$A$4:$F$619,MATCH($B320, 'Uganda workforce data - raw'!$B$4:$B$619,0), MATCH("Filled Male",'Uganda workforce data - raw'!$A$4:$F$4,0))*INDEX('Mapping cadres'!$B$1:$Z$616,MATCH($B320, 'Mapping cadres'!$B$1:$B$616,0), MATCH(E$32,'Mapping cadres'!$B$1:$Z$1,0))</f>
        <v>3</v>
      </c>
      <c r="F320" s="226">
        <f>INDEX('Uganda workforce data - raw'!$A$4:$F$619,MATCH($B320, 'Uganda workforce data - raw'!$B$4:$B$619,0), MATCH("Filled Male",'Uganda workforce data - raw'!$A$4:$F$4,0))*INDEX('Mapping cadres'!$B$1:$Z$616,MATCH($B320, 'Mapping cadres'!$B$1:$B$616,0), MATCH(F$32,'Mapping cadres'!$B$1:$Z$1,0))</f>
        <v>0</v>
      </c>
      <c r="G320" s="226">
        <f>INDEX('Uganda workforce data - raw'!$A$4:$F$619,MATCH($B320, 'Uganda workforce data - raw'!$B$4:$B$619,0), MATCH("Filled Male",'Uganda workforce data - raw'!$A$4:$F$4,0))*INDEX('Mapping cadres'!$B$1:$Z$616,MATCH($B320, 'Mapping cadres'!$B$1:$B$616,0), MATCH(G$32,'Mapping cadres'!$B$1:$Z$1,0))</f>
        <v>0</v>
      </c>
      <c r="H320" s="226">
        <f>INDEX('Uganda workforce data - raw'!$A$4:$F$619,MATCH($B320, 'Uganda workforce data - raw'!$B$4:$B$619,0), MATCH("Filled Male",'Uganda workforce data - raw'!$A$4:$F$4,0))*INDEX('Mapping cadres'!$B$1:$Z$616,MATCH($B320, 'Mapping cadres'!$B$1:$B$616,0), MATCH(H$32,'Mapping cadres'!$B$1:$Z$1,0))</f>
        <v>0</v>
      </c>
      <c r="I320" s="226">
        <f>INDEX('Uganda workforce data - raw'!$A$4:$F$619,MATCH($B320, 'Uganda workforce data - raw'!$B$4:$B$619,0), MATCH("Filled Male",'Uganda workforce data - raw'!$A$4:$F$4,0))*INDEX('Mapping cadres'!$B$1:$Z$616,MATCH($B320, 'Mapping cadres'!$B$1:$B$616,0), MATCH(I$32,'Mapping cadres'!$B$1:$Z$1,0))</f>
        <v>0</v>
      </c>
      <c r="J320" s="226">
        <f>INDEX('Uganda workforce data - raw'!$A$4:$F$619,MATCH($B320, 'Uganda workforce data - raw'!$B$4:$B$619,0), MATCH("Filled Male",'Uganda workforce data - raw'!$A$4:$F$4,0))*INDEX('Mapping cadres'!$B$1:$Z$616,MATCH($B320, 'Mapping cadres'!$B$1:$B$616,0), MATCH(J$32,'Mapping cadres'!$B$1:$Z$1,0))</f>
        <v>0</v>
      </c>
      <c r="K320" s="226">
        <f>INDEX('Uganda workforce data - raw'!$A$4:$F$619,MATCH($B320, 'Uganda workforce data - raw'!$B$4:$B$619,0), MATCH("Filled Male",'Uganda workforce data - raw'!$A$4:$F$4,0))*INDEX('Mapping cadres'!$B$1:$Z$616,MATCH($B320, 'Mapping cadres'!$B$1:$B$616,0), MATCH(K$32,'Mapping cadres'!$B$1:$Z$1,0))</f>
        <v>0</v>
      </c>
      <c r="L320" s="226">
        <f>INDEX('Uganda workforce data - raw'!$A$4:$F$619,MATCH($B320, 'Uganda workforce data - raw'!$B$4:$B$619,0), MATCH("Filled Male",'Uganda workforce data - raw'!$A$4:$F$4,0))*INDEX('Mapping cadres'!$B$1:$Z$616,MATCH($B320, 'Mapping cadres'!$B$1:$B$616,0), MATCH(L$32,'Mapping cadres'!$B$1:$Z$1,0))</f>
        <v>0</v>
      </c>
      <c r="M320" s="226">
        <f>INDEX('Uganda workforce data - raw'!$A$4:$F$619,MATCH($B320, 'Uganda workforce data - raw'!$B$4:$B$619,0), MATCH("Filled Male",'Uganda workforce data - raw'!$A$4:$F$4,0))*INDEX('Mapping cadres'!$B$1:$Z$616,MATCH($B320, 'Mapping cadres'!$B$1:$B$616,0), MATCH(M$32,'Mapping cadres'!$B$1:$Z$1,0))</f>
        <v>0</v>
      </c>
      <c r="N320" s="226">
        <f>INDEX('Uganda workforce data - raw'!$A$4:$F$619,MATCH($B320, 'Uganda workforce data - raw'!$B$4:$B$619,0), MATCH("Filled Male",'Uganda workforce data - raw'!$A$4:$F$4,0))*INDEX('Mapping cadres'!$B$1:$Z$616,MATCH($B320, 'Mapping cadres'!$B$1:$B$616,0), MATCH(N$32,'Mapping cadres'!$B$1:$Z$1,0))</f>
        <v>0</v>
      </c>
      <c r="O320" s="226">
        <f>INDEX('Uganda workforce data - raw'!$A$4:$F$619,MATCH($B320, 'Uganda workforce data - raw'!$B$4:$B$619,0), MATCH("Filled Male",'Uganda workforce data - raw'!$A$4:$F$4,0))*INDEX('Mapping cadres'!$B$1:$Z$616,MATCH($B320, 'Mapping cadres'!$B$1:$B$616,0), MATCH(O$32,'Mapping cadres'!$B$1:$Z$1,0))</f>
        <v>0</v>
      </c>
      <c r="P320" s="226">
        <f>INDEX('Uganda workforce data - raw'!$A$4:$F$619,MATCH($B320, 'Uganda workforce data - raw'!$B$4:$B$619,0), MATCH("Filled Male",'Uganda workforce data - raw'!$A$4:$F$4,0))*INDEX('Mapping cadres'!$B$1:$Z$616,MATCH($B320, 'Mapping cadres'!$B$1:$B$616,0), MATCH(P$32,'Mapping cadres'!$B$1:$Z$1,0))</f>
        <v>0</v>
      </c>
      <c r="Q320" s="226">
        <f>INDEX('Uganda workforce data - raw'!$A$4:$F$619,MATCH($B320, 'Uganda workforce data - raw'!$B$4:$B$619,0), MATCH("Filled Male",'Uganda workforce data - raw'!$A$4:$F$4,0))*INDEX('Mapping cadres'!$B$1:$Z$616,MATCH($B320, 'Mapping cadres'!$B$1:$B$616,0), MATCH(Q$32,'Mapping cadres'!$B$1:$Z$1,0))</f>
        <v>0</v>
      </c>
      <c r="R320" s="226">
        <f>INDEX('Uganda workforce data - raw'!$A$4:$F$619,MATCH($B320, 'Uganda workforce data - raw'!$B$4:$B$619,0), MATCH("Filled Male",'Uganda workforce data - raw'!$A$4:$F$4,0))*INDEX('Mapping cadres'!$B$1:$Z$616,MATCH($B320, 'Mapping cadres'!$B$1:$B$616,0), MATCH(R$32,'Mapping cadres'!$B$1:$Z$1,0))</f>
        <v>0</v>
      </c>
      <c r="S320" s="226">
        <f>INDEX('Uganda workforce data - raw'!$A$4:$F$619,MATCH($B320, 'Uganda workforce data - raw'!$B$4:$B$619,0), MATCH("Filled Male",'Uganda workforce data - raw'!$A$4:$F$4,0))*INDEX('Mapping cadres'!$B$1:$Z$616,MATCH($B320, 'Mapping cadres'!$B$1:$B$616,0), MATCH(S$32,'Mapping cadres'!$B$1:$Z$1,0))</f>
        <v>0</v>
      </c>
      <c r="T320" s="226">
        <f>INDEX('Uganda workforce data - raw'!$A$4:$F$619,MATCH($B320, 'Uganda workforce data - raw'!$B$4:$B$619,0), MATCH("Filled Male",'Uganda workforce data - raw'!$A$4:$F$4,0))*INDEX('Mapping cadres'!$B$1:$Z$616,MATCH($B320, 'Mapping cadres'!$B$1:$B$616,0), MATCH(T$32,'Mapping cadres'!$B$1:$Z$1,0))</f>
        <v>0</v>
      </c>
      <c r="U320" s="226">
        <f>INDEX('Uganda workforce data - raw'!$A$4:$F$619,MATCH($B320, 'Uganda workforce data - raw'!$B$4:$B$619,0), MATCH("Filled Male",'Uganda workforce data - raw'!$A$4:$F$4,0))*INDEX('Mapping cadres'!$B$1:$Z$616,MATCH($B320, 'Mapping cadres'!$B$1:$B$616,0), MATCH(U$32,'Mapping cadres'!$B$1:$Z$1,0))</f>
        <v>0</v>
      </c>
      <c r="V320" s="226">
        <f>INDEX('Uganda workforce data - raw'!$A$4:$F$619,MATCH($B320, 'Uganda workforce data - raw'!$B$4:$B$619,0), MATCH("Filled Male",'Uganda workforce data - raw'!$A$4:$F$4,0))*INDEX('Mapping cadres'!$B$1:$Z$616,MATCH($B320, 'Mapping cadres'!$B$1:$B$616,0), MATCH(V$32,'Mapping cadres'!$B$1:$Z$1,0))</f>
        <v>0</v>
      </c>
      <c r="W320" s="226">
        <f>INDEX('Uganda workforce data - raw'!$A$4:$F$619,MATCH($B320, 'Uganda workforce data - raw'!$B$4:$B$619,0), MATCH("Filled Male",'Uganda workforce data - raw'!$A$4:$F$4,0))*INDEX('Mapping cadres'!$B$1:$Z$616,MATCH($B320, 'Mapping cadres'!$B$1:$B$616,0), MATCH(W$32,'Mapping cadres'!$B$1:$Z$1,0))</f>
        <v>0</v>
      </c>
      <c r="X320" s="226">
        <f>INDEX('Uganda workforce data - raw'!$A$4:$F$619,MATCH($B320, 'Uganda workforce data - raw'!$B$4:$B$619,0), MATCH("Filled Male",'Uganda workforce data - raw'!$A$4:$F$4,0))*INDEX('Mapping cadres'!$B$1:$Z$616,MATCH($B320, 'Mapping cadres'!$B$1:$B$616,0), MATCH(X$32,'Mapping cadres'!$B$1:$Z$1,0))</f>
        <v>0</v>
      </c>
      <c r="Y320" s="226">
        <f>INDEX('Uganda workforce data - raw'!$A$4:$F$619,MATCH($B320, 'Uganda workforce data - raw'!$B$4:$B$619,0), MATCH("Filled Male",'Uganda workforce data - raw'!$A$4:$F$4,0))*INDEX('Mapping cadres'!$B$1:$Z$616,MATCH($B320, 'Mapping cadres'!$B$1:$B$616,0), MATCH(Y$32,'Mapping cadres'!$B$1:$Z$1,0))</f>
        <v>0</v>
      </c>
      <c r="Z320" s="226">
        <f>INDEX('Uganda workforce data - raw'!$A$4:$F$619,MATCH($B320, 'Uganda workforce data - raw'!$B$4:$B$619,0), MATCH("Filled Male",'Uganda workforce data - raw'!$A$4:$F$4,0))*INDEX('Mapping cadres'!$B$1:$Z$616,MATCH($B320, 'Mapping cadres'!$B$1:$B$616,0), MATCH(Z$32,'Mapping cadres'!$B$1:$Z$1,0))</f>
        <v>0</v>
      </c>
      <c r="AA320" s="226">
        <f>INDEX('Uganda workforce data - raw'!$A$4:$F$619,MATCH($B320, 'Uganda workforce data - raw'!$B$4:$B$619,0), MATCH("Filled Female",'Uganda workforce data - raw'!$A$4:$F$4,0))*INDEX('Mapping cadres'!$B$1:$Z$616,MATCH($B320, 'Mapping cadres'!$B$1:$B$616,0), MATCH(AA$32,'Mapping cadres'!$B$1:$Z$1,0))</f>
        <v>0</v>
      </c>
      <c r="AB320" s="226">
        <f>INDEX('Uganda workforce data - raw'!$A$4:$F$619,MATCH($B320, 'Uganda workforce data - raw'!$B$4:$B$619,0), MATCH("Filled Female",'Uganda workforce data - raw'!$A$4:$F$4,0))*INDEX('Mapping cadres'!$B$1:$Z$616,MATCH($B320, 'Mapping cadres'!$B$1:$B$616,0), MATCH(AB$32,'Mapping cadres'!$B$1:$Z$1,0))</f>
        <v>0</v>
      </c>
      <c r="AC320" s="226">
        <f>INDEX('Uganda workforce data - raw'!$A$4:$F$619,MATCH($B320, 'Uganda workforce data - raw'!$B$4:$B$619,0), MATCH("Filled Female",'Uganda workforce data - raw'!$A$4:$F$4,0))*INDEX('Mapping cadres'!$B$1:$Z$616,MATCH($B320, 'Mapping cadres'!$B$1:$B$616,0), MATCH(AC$32,'Mapping cadres'!$B$1:$Z$1,0))</f>
        <v>2</v>
      </c>
      <c r="AD320" s="226">
        <f>INDEX('Uganda workforce data - raw'!$A$4:$F$619,MATCH($B320, 'Uganda workforce data - raw'!$B$4:$B$619,0), MATCH("Filled Female",'Uganda workforce data - raw'!$A$4:$F$4,0))*INDEX('Mapping cadres'!$B$1:$Z$616,MATCH($B320, 'Mapping cadres'!$B$1:$B$616,0), MATCH(AD$32,'Mapping cadres'!$B$1:$Z$1,0))</f>
        <v>0</v>
      </c>
      <c r="AE320" s="226">
        <f>INDEX('Uganda workforce data - raw'!$A$4:$F$619,MATCH($B320, 'Uganda workforce data - raw'!$B$4:$B$619,0), MATCH("Filled Female",'Uganda workforce data - raw'!$A$4:$F$4,0))*INDEX('Mapping cadres'!$B$1:$Z$616,MATCH($B320, 'Mapping cadres'!$B$1:$B$616,0), MATCH(AE$32,'Mapping cadres'!$B$1:$Z$1,0))</f>
        <v>0</v>
      </c>
      <c r="AF320" s="226">
        <f>INDEX('Uganda workforce data - raw'!$A$4:$F$619,MATCH($B320, 'Uganda workforce data - raw'!$B$4:$B$619,0), MATCH("Filled Female",'Uganda workforce data - raw'!$A$4:$F$4,0))*INDEX('Mapping cadres'!$B$1:$Z$616,MATCH($B320, 'Mapping cadres'!$B$1:$B$616,0), MATCH(AF$32,'Mapping cadres'!$B$1:$Z$1,0))</f>
        <v>0</v>
      </c>
      <c r="AG320" s="226">
        <f>INDEX('Uganda workforce data - raw'!$A$4:$F$619,MATCH($B320, 'Uganda workforce data - raw'!$B$4:$B$619,0), MATCH("Filled Female",'Uganda workforce data - raw'!$A$4:$F$4,0))*INDEX('Mapping cadres'!$B$1:$Z$616,MATCH($B320, 'Mapping cadres'!$B$1:$B$616,0), MATCH(AG$32,'Mapping cadres'!$B$1:$Z$1,0))</f>
        <v>0</v>
      </c>
      <c r="AH320" s="226">
        <f>INDEX('Uganda workforce data - raw'!$A$4:$F$619,MATCH($B320, 'Uganda workforce data - raw'!$B$4:$B$619,0), MATCH("Filled Female",'Uganda workforce data - raw'!$A$4:$F$4,0))*INDEX('Mapping cadres'!$B$1:$Z$616,MATCH($B320, 'Mapping cadres'!$B$1:$B$616,0), MATCH(AH$32,'Mapping cadres'!$B$1:$Z$1,0))</f>
        <v>0</v>
      </c>
      <c r="AI320" s="226">
        <f>INDEX('Uganda workforce data - raw'!$A$4:$F$619,MATCH($B320, 'Uganda workforce data - raw'!$B$4:$B$619,0), MATCH("Filled Female",'Uganda workforce data - raw'!$A$4:$F$4,0))*INDEX('Mapping cadres'!$B$1:$Z$616,MATCH($B320, 'Mapping cadres'!$B$1:$B$616,0), MATCH(AI$32,'Mapping cadres'!$B$1:$Z$1,0))</f>
        <v>0</v>
      </c>
      <c r="AJ320" s="226">
        <f>INDEX('Uganda workforce data - raw'!$A$4:$F$619,MATCH($B320, 'Uganda workforce data - raw'!$B$4:$B$619,0), MATCH("Filled Female",'Uganda workforce data - raw'!$A$4:$F$4,0))*INDEX('Mapping cadres'!$B$1:$Z$616,MATCH($B320, 'Mapping cadres'!$B$1:$B$616,0), MATCH(AJ$32,'Mapping cadres'!$B$1:$Z$1,0))</f>
        <v>0</v>
      </c>
      <c r="AK320" s="226">
        <f>INDEX('Uganda workforce data - raw'!$A$4:$F$619,MATCH($B320, 'Uganda workforce data - raw'!$B$4:$B$619,0), MATCH("Filled Female",'Uganda workforce data - raw'!$A$4:$F$4,0))*INDEX('Mapping cadres'!$B$1:$Z$616,MATCH($B320, 'Mapping cadres'!$B$1:$B$616,0), MATCH(AK$32,'Mapping cadres'!$B$1:$Z$1,0))</f>
        <v>0</v>
      </c>
      <c r="AL320" s="226">
        <f>INDEX('Uganda workforce data - raw'!$A$4:$F$619,MATCH($B320, 'Uganda workforce data - raw'!$B$4:$B$619,0), MATCH("Filled Female",'Uganda workforce data - raw'!$A$4:$F$4,0))*INDEX('Mapping cadres'!$B$1:$Z$616,MATCH($B320, 'Mapping cadres'!$B$1:$B$616,0), MATCH(AL$32,'Mapping cadres'!$B$1:$Z$1,0))</f>
        <v>0</v>
      </c>
      <c r="AM320" s="226">
        <f>INDEX('Uganda workforce data - raw'!$A$4:$F$619,MATCH($B320, 'Uganda workforce data - raw'!$B$4:$B$619,0), MATCH("Filled Female",'Uganda workforce data - raw'!$A$4:$F$4,0))*INDEX('Mapping cadres'!$B$1:$Z$616,MATCH($B320, 'Mapping cadres'!$B$1:$B$616,0), MATCH(AM$32,'Mapping cadres'!$B$1:$Z$1,0))</f>
        <v>0</v>
      </c>
      <c r="AN320" s="226">
        <f>INDEX('Uganda workforce data - raw'!$A$4:$F$619,MATCH($B320, 'Uganda workforce data - raw'!$B$4:$B$619,0), MATCH("Filled Female",'Uganda workforce data - raw'!$A$4:$F$4,0))*INDEX('Mapping cadres'!$B$1:$Z$616,MATCH($B320, 'Mapping cadres'!$B$1:$B$616,0), MATCH(AN$32,'Mapping cadres'!$B$1:$Z$1,0))</f>
        <v>0</v>
      </c>
      <c r="AO320" s="226">
        <f>INDEX('Uganda workforce data - raw'!$A$4:$F$619,MATCH($B320, 'Uganda workforce data - raw'!$B$4:$B$619,0), MATCH("Filled Female",'Uganda workforce data - raw'!$A$4:$F$4,0))*INDEX('Mapping cadres'!$B$1:$Z$616,MATCH($B320, 'Mapping cadres'!$B$1:$B$616,0), MATCH(AO$32,'Mapping cadres'!$B$1:$Z$1,0))</f>
        <v>0</v>
      </c>
      <c r="AP320" s="226">
        <f>INDEX('Uganda workforce data - raw'!$A$4:$F$619,MATCH($B320, 'Uganda workforce data - raw'!$B$4:$B$619,0), MATCH("Filled Female",'Uganda workforce data - raw'!$A$4:$F$4,0))*INDEX('Mapping cadres'!$B$1:$Z$616,MATCH($B320, 'Mapping cadres'!$B$1:$B$616,0), MATCH(AP$32,'Mapping cadres'!$B$1:$Z$1,0))</f>
        <v>0</v>
      </c>
      <c r="AQ320" s="226">
        <f>INDEX('Uganda workforce data - raw'!$A$4:$F$619,MATCH($B320, 'Uganda workforce data - raw'!$B$4:$B$619,0), MATCH("Filled Female",'Uganda workforce data - raw'!$A$4:$F$4,0))*INDEX('Mapping cadres'!$B$1:$Z$616,MATCH($B320, 'Mapping cadres'!$B$1:$B$616,0), MATCH(AQ$32,'Mapping cadres'!$B$1:$Z$1,0))</f>
        <v>0</v>
      </c>
      <c r="AR320" s="226">
        <f>INDEX('Uganda workforce data - raw'!$A$4:$F$619,MATCH($B320, 'Uganda workforce data - raw'!$B$4:$B$619,0), MATCH("Filled Female",'Uganda workforce data - raw'!$A$4:$F$4,0))*INDEX('Mapping cadres'!$B$1:$Z$616,MATCH($B320, 'Mapping cadres'!$B$1:$B$616,0), MATCH(AR$32,'Mapping cadres'!$B$1:$Z$1,0))</f>
        <v>0</v>
      </c>
      <c r="AS320" s="226">
        <f>INDEX('Uganda workforce data - raw'!$A$4:$F$619,MATCH($B320, 'Uganda workforce data - raw'!$B$4:$B$619,0), MATCH("Filled Female",'Uganda workforce data - raw'!$A$4:$F$4,0))*INDEX('Mapping cadres'!$B$1:$Z$616,MATCH($B320, 'Mapping cadres'!$B$1:$B$616,0), MATCH(AS$32,'Mapping cadres'!$B$1:$Z$1,0))</f>
        <v>0</v>
      </c>
      <c r="AT320" s="226">
        <f>INDEX('Uganda workforce data - raw'!$A$4:$F$619,MATCH($B320, 'Uganda workforce data - raw'!$B$4:$B$619,0), MATCH("Filled Female",'Uganda workforce data - raw'!$A$4:$F$4,0))*INDEX('Mapping cadres'!$B$1:$Z$616,MATCH($B320, 'Mapping cadres'!$B$1:$B$616,0), MATCH(AT$32,'Mapping cadres'!$B$1:$Z$1,0))</f>
        <v>0</v>
      </c>
      <c r="AU320" s="226">
        <f>INDEX('Uganda workforce data - raw'!$A$4:$F$619,MATCH($B320, 'Uganda workforce data - raw'!$B$4:$B$619,0), MATCH("Filled Female",'Uganda workforce data - raw'!$A$4:$F$4,0))*INDEX('Mapping cadres'!$B$1:$Z$616,MATCH($B320, 'Mapping cadres'!$B$1:$B$616,0), MATCH(AU$32,'Mapping cadres'!$B$1:$Z$1,0))</f>
        <v>0</v>
      </c>
      <c r="AV320" s="226">
        <f>INDEX('Uganda workforce data - raw'!$A$4:$F$619,MATCH($B320, 'Uganda workforce data - raw'!$B$4:$B$619,0), MATCH("Filled Female",'Uganda workforce data - raw'!$A$4:$F$4,0))*INDEX('Mapping cadres'!$B$1:$Z$616,MATCH($B320, 'Mapping cadres'!$B$1:$B$616,0), MATCH(AV$32,'Mapping cadres'!$B$1:$Z$1,0))</f>
        <v>0</v>
      </c>
      <c r="AW320" s="226">
        <f>INDEX('Uganda workforce data - raw'!$A$4:$F$619,MATCH($B320, 'Uganda workforce data - raw'!$B$4:$B$619,0), MATCH("Filled Female",'Uganda workforce data - raw'!$A$4:$F$4,0))*INDEX('Mapping cadres'!$B$1:$Z$616,MATCH($B320, 'Mapping cadres'!$B$1:$B$616,0), MATCH(AW$32,'Mapping cadres'!$B$1:$Z$1,0))</f>
        <v>0</v>
      </c>
      <c r="AX320" s="226">
        <f>INDEX('Uganda workforce data - raw'!$A$4:$F$619,MATCH($B320, 'Uganda workforce data - raw'!$B$4:$B$619,0), MATCH("Filled Female",'Uganda workforce data - raw'!$A$4:$F$4,0))*INDEX('Mapping cadres'!$B$1:$Z$616,MATCH($B320, 'Mapping cadres'!$B$1:$B$616,0), MATCH(AX$32,'Mapping cadres'!$B$1:$Z$1,0))</f>
        <v>0</v>
      </c>
      <c r="AY320" s="226">
        <f t="shared" si="101"/>
        <v>0</v>
      </c>
      <c r="AZ320" s="226">
        <f t="shared" si="102"/>
        <v>0</v>
      </c>
      <c r="BA320" s="226">
        <f t="shared" si="103"/>
        <v>5</v>
      </c>
      <c r="BB320" s="226">
        <f t="shared" si="104"/>
        <v>0</v>
      </c>
      <c r="BC320" s="226">
        <f t="shared" si="105"/>
        <v>0</v>
      </c>
      <c r="BD320" s="226">
        <f t="shared" si="106"/>
        <v>0</v>
      </c>
      <c r="BE320" s="226">
        <f t="shared" si="107"/>
        <v>0</v>
      </c>
      <c r="BF320" s="226">
        <f t="shared" si="108"/>
        <v>0</v>
      </c>
      <c r="BG320" s="226">
        <f t="shared" si="109"/>
        <v>0</v>
      </c>
      <c r="BH320" s="226">
        <f t="shared" si="110"/>
        <v>0</v>
      </c>
      <c r="BI320" s="226">
        <f t="shared" si="111"/>
        <v>0</v>
      </c>
      <c r="BJ320" s="226">
        <f t="shared" si="112"/>
        <v>0</v>
      </c>
      <c r="BK320" s="226">
        <f t="shared" si="113"/>
        <v>0</v>
      </c>
      <c r="BL320" s="226">
        <f t="shared" si="114"/>
        <v>0</v>
      </c>
      <c r="BM320" s="226">
        <f t="shared" si="115"/>
        <v>0</v>
      </c>
      <c r="BN320" s="226">
        <f t="shared" si="116"/>
        <v>0</v>
      </c>
      <c r="BO320" s="226">
        <f t="shared" si="117"/>
        <v>0</v>
      </c>
      <c r="BP320" s="226">
        <f t="shared" si="118"/>
        <v>0</v>
      </c>
      <c r="BQ320" s="226">
        <f t="shared" si="119"/>
        <v>0</v>
      </c>
      <c r="BR320" s="226">
        <f t="shared" si="120"/>
        <v>0</v>
      </c>
      <c r="BS320" s="226">
        <f t="shared" si="121"/>
        <v>0</v>
      </c>
      <c r="BT320" s="226">
        <f t="shared" si="122"/>
        <v>0</v>
      </c>
      <c r="BU320" s="226">
        <f t="shared" si="123"/>
        <v>0</v>
      </c>
      <c r="BV320" s="226">
        <f t="shared" si="124"/>
        <v>0</v>
      </c>
    </row>
    <row r="321" spans="1:74">
      <c r="A321" s="226">
        <v>289</v>
      </c>
      <c r="B321" s="226" t="s">
        <v>1591</v>
      </c>
      <c r="C321" s="226">
        <f>INDEX('Uganda workforce data - raw'!$A$4:$F$619,MATCH($B321, 'Uganda workforce data - raw'!$B$4:$B$619,0), MATCH("Filled Male",'Uganda workforce data - raw'!$A$4:$F$4,0))*INDEX('Mapping cadres'!$B$1:$Z$616,MATCH($B321, 'Mapping cadres'!$B$1:$B$616,0), MATCH(C$32,'Mapping cadres'!$B$1:$Z$1,0))</f>
        <v>0</v>
      </c>
      <c r="D321" s="226">
        <f>INDEX('Uganda workforce data - raw'!$A$4:$F$619,MATCH($B321, 'Uganda workforce data - raw'!$B$4:$B$619,0), MATCH("Filled Male",'Uganda workforce data - raw'!$A$4:$F$4,0))*INDEX('Mapping cadres'!$B$1:$Z$616,MATCH($B321, 'Mapping cadres'!$B$1:$B$616,0), MATCH(D$32,'Mapping cadres'!$B$1:$Z$1,0))</f>
        <v>0</v>
      </c>
      <c r="E321" s="226">
        <f>INDEX('Uganda workforce data - raw'!$A$4:$F$619,MATCH($B321, 'Uganda workforce data - raw'!$B$4:$B$619,0), MATCH("Filled Male",'Uganda workforce data - raw'!$A$4:$F$4,0))*INDEX('Mapping cadres'!$B$1:$Z$616,MATCH($B321, 'Mapping cadres'!$B$1:$B$616,0), MATCH(E$32,'Mapping cadres'!$B$1:$Z$1,0))</f>
        <v>0</v>
      </c>
      <c r="F321" s="226">
        <f>INDEX('Uganda workforce data - raw'!$A$4:$F$619,MATCH($B321, 'Uganda workforce data - raw'!$B$4:$B$619,0), MATCH("Filled Male",'Uganda workforce data - raw'!$A$4:$F$4,0))*INDEX('Mapping cadres'!$B$1:$Z$616,MATCH($B321, 'Mapping cadres'!$B$1:$B$616,0), MATCH(F$32,'Mapping cadres'!$B$1:$Z$1,0))</f>
        <v>9</v>
      </c>
      <c r="G321" s="226">
        <f>INDEX('Uganda workforce data - raw'!$A$4:$F$619,MATCH($B321, 'Uganda workforce data - raw'!$B$4:$B$619,0), MATCH("Filled Male",'Uganda workforce data - raw'!$A$4:$F$4,0))*INDEX('Mapping cadres'!$B$1:$Z$616,MATCH($B321, 'Mapping cadres'!$B$1:$B$616,0), MATCH(G$32,'Mapping cadres'!$B$1:$Z$1,0))</f>
        <v>0</v>
      </c>
      <c r="H321" s="226">
        <f>INDEX('Uganda workforce data - raw'!$A$4:$F$619,MATCH($B321, 'Uganda workforce data - raw'!$B$4:$B$619,0), MATCH("Filled Male",'Uganda workforce data - raw'!$A$4:$F$4,0))*INDEX('Mapping cadres'!$B$1:$Z$616,MATCH($B321, 'Mapping cadres'!$B$1:$B$616,0), MATCH(H$32,'Mapping cadres'!$B$1:$Z$1,0))</f>
        <v>0</v>
      </c>
      <c r="I321" s="226">
        <f>INDEX('Uganda workforce data - raw'!$A$4:$F$619,MATCH($B321, 'Uganda workforce data - raw'!$B$4:$B$619,0), MATCH("Filled Male",'Uganda workforce data - raw'!$A$4:$F$4,0))*INDEX('Mapping cadres'!$B$1:$Z$616,MATCH($B321, 'Mapping cadres'!$B$1:$B$616,0), MATCH(I$32,'Mapping cadres'!$B$1:$Z$1,0))</f>
        <v>0</v>
      </c>
      <c r="J321" s="226">
        <f>INDEX('Uganda workforce data - raw'!$A$4:$F$619,MATCH($B321, 'Uganda workforce data - raw'!$B$4:$B$619,0), MATCH("Filled Male",'Uganda workforce data - raw'!$A$4:$F$4,0))*INDEX('Mapping cadres'!$B$1:$Z$616,MATCH($B321, 'Mapping cadres'!$B$1:$B$616,0), MATCH(J$32,'Mapping cadres'!$B$1:$Z$1,0))</f>
        <v>0</v>
      </c>
      <c r="K321" s="226">
        <f>INDEX('Uganda workforce data - raw'!$A$4:$F$619,MATCH($B321, 'Uganda workforce data - raw'!$B$4:$B$619,0), MATCH("Filled Male",'Uganda workforce data - raw'!$A$4:$F$4,0))*INDEX('Mapping cadres'!$B$1:$Z$616,MATCH($B321, 'Mapping cadres'!$B$1:$B$616,0), MATCH(K$32,'Mapping cadres'!$B$1:$Z$1,0))</f>
        <v>0</v>
      </c>
      <c r="L321" s="226">
        <f>INDEX('Uganda workforce data - raw'!$A$4:$F$619,MATCH($B321, 'Uganda workforce data - raw'!$B$4:$B$619,0), MATCH("Filled Male",'Uganda workforce data - raw'!$A$4:$F$4,0))*INDEX('Mapping cadres'!$B$1:$Z$616,MATCH($B321, 'Mapping cadres'!$B$1:$B$616,0), MATCH(L$32,'Mapping cadres'!$B$1:$Z$1,0))</f>
        <v>0</v>
      </c>
      <c r="M321" s="226">
        <f>INDEX('Uganda workforce data - raw'!$A$4:$F$619,MATCH($B321, 'Uganda workforce data - raw'!$B$4:$B$619,0), MATCH("Filled Male",'Uganda workforce data - raw'!$A$4:$F$4,0))*INDEX('Mapping cadres'!$B$1:$Z$616,MATCH($B321, 'Mapping cadres'!$B$1:$B$616,0), MATCH(M$32,'Mapping cadres'!$B$1:$Z$1,0))</f>
        <v>0</v>
      </c>
      <c r="N321" s="226">
        <f>INDEX('Uganda workforce data - raw'!$A$4:$F$619,MATCH($B321, 'Uganda workforce data - raw'!$B$4:$B$619,0), MATCH("Filled Male",'Uganda workforce data - raw'!$A$4:$F$4,0))*INDEX('Mapping cadres'!$B$1:$Z$616,MATCH($B321, 'Mapping cadres'!$B$1:$B$616,0), MATCH(N$32,'Mapping cadres'!$B$1:$Z$1,0))</f>
        <v>0</v>
      </c>
      <c r="O321" s="226">
        <f>INDEX('Uganda workforce data - raw'!$A$4:$F$619,MATCH($B321, 'Uganda workforce data - raw'!$B$4:$B$619,0), MATCH("Filled Male",'Uganda workforce data - raw'!$A$4:$F$4,0))*INDEX('Mapping cadres'!$B$1:$Z$616,MATCH($B321, 'Mapping cadres'!$B$1:$B$616,0), MATCH(O$32,'Mapping cadres'!$B$1:$Z$1,0))</f>
        <v>0</v>
      </c>
      <c r="P321" s="226">
        <f>INDEX('Uganda workforce data - raw'!$A$4:$F$619,MATCH($B321, 'Uganda workforce data - raw'!$B$4:$B$619,0), MATCH("Filled Male",'Uganda workforce data - raw'!$A$4:$F$4,0))*INDEX('Mapping cadres'!$B$1:$Z$616,MATCH($B321, 'Mapping cadres'!$B$1:$B$616,0), MATCH(P$32,'Mapping cadres'!$B$1:$Z$1,0))</f>
        <v>0</v>
      </c>
      <c r="Q321" s="226">
        <f>INDEX('Uganda workforce data - raw'!$A$4:$F$619,MATCH($B321, 'Uganda workforce data - raw'!$B$4:$B$619,0), MATCH("Filled Male",'Uganda workforce data - raw'!$A$4:$F$4,0))*INDEX('Mapping cadres'!$B$1:$Z$616,MATCH($B321, 'Mapping cadres'!$B$1:$B$616,0), MATCH(Q$32,'Mapping cadres'!$B$1:$Z$1,0))</f>
        <v>0</v>
      </c>
      <c r="R321" s="226">
        <f>INDEX('Uganda workforce data - raw'!$A$4:$F$619,MATCH($B321, 'Uganda workforce data - raw'!$B$4:$B$619,0), MATCH("Filled Male",'Uganda workforce data - raw'!$A$4:$F$4,0))*INDEX('Mapping cadres'!$B$1:$Z$616,MATCH($B321, 'Mapping cadres'!$B$1:$B$616,0), MATCH(R$32,'Mapping cadres'!$B$1:$Z$1,0))</f>
        <v>0</v>
      </c>
      <c r="S321" s="226">
        <f>INDEX('Uganda workforce data - raw'!$A$4:$F$619,MATCH($B321, 'Uganda workforce data - raw'!$B$4:$B$619,0), MATCH("Filled Male",'Uganda workforce data - raw'!$A$4:$F$4,0))*INDEX('Mapping cadres'!$B$1:$Z$616,MATCH($B321, 'Mapping cadres'!$B$1:$B$616,0), MATCH(S$32,'Mapping cadres'!$B$1:$Z$1,0))</f>
        <v>0</v>
      </c>
      <c r="T321" s="226">
        <f>INDEX('Uganda workforce data - raw'!$A$4:$F$619,MATCH($B321, 'Uganda workforce data - raw'!$B$4:$B$619,0), MATCH("Filled Male",'Uganda workforce data - raw'!$A$4:$F$4,0))*INDEX('Mapping cadres'!$B$1:$Z$616,MATCH($B321, 'Mapping cadres'!$B$1:$B$616,0), MATCH(T$32,'Mapping cadres'!$B$1:$Z$1,0))</f>
        <v>0</v>
      </c>
      <c r="U321" s="226">
        <f>INDEX('Uganda workforce data - raw'!$A$4:$F$619,MATCH($B321, 'Uganda workforce data - raw'!$B$4:$B$619,0), MATCH("Filled Male",'Uganda workforce data - raw'!$A$4:$F$4,0))*INDEX('Mapping cadres'!$B$1:$Z$616,MATCH($B321, 'Mapping cadres'!$B$1:$B$616,0), MATCH(U$32,'Mapping cadres'!$B$1:$Z$1,0))</f>
        <v>0</v>
      </c>
      <c r="V321" s="226">
        <f>INDEX('Uganda workforce data - raw'!$A$4:$F$619,MATCH($B321, 'Uganda workforce data - raw'!$B$4:$B$619,0), MATCH("Filled Male",'Uganda workforce data - raw'!$A$4:$F$4,0))*INDEX('Mapping cadres'!$B$1:$Z$616,MATCH($B321, 'Mapping cadres'!$B$1:$B$616,0), MATCH(V$32,'Mapping cadres'!$B$1:$Z$1,0))</f>
        <v>0</v>
      </c>
      <c r="W321" s="226">
        <f>INDEX('Uganda workforce data - raw'!$A$4:$F$619,MATCH($B321, 'Uganda workforce data - raw'!$B$4:$B$619,0), MATCH("Filled Male",'Uganda workforce data - raw'!$A$4:$F$4,0))*INDEX('Mapping cadres'!$B$1:$Z$616,MATCH($B321, 'Mapping cadres'!$B$1:$B$616,0), MATCH(W$32,'Mapping cadres'!$B$1:$Z$1,0))</f>
        <v>0</v>
      </c>
      <c r="X321" s="226">
        <f>INDEX('Uganda workforce data - raw'!$A$4:$F$619,MATCH($B321, 'Uganda workforce data - raw'!$B$4:$B$619,0), MATCH("Filled Male",'Uganda workforce data - raw'!$A$4:$F$4,0))*INDEX('Mapping cadres'!$B$1:$Z$616,MATCH($B321, 'Mapping cadres'!$B$1:$B$616,0), MATCH(X$32,'Mapping cadres'!$B$1:$Z$1,0))</f>
        <v>0</v>
      </c>
      <c r="Y321" s="226">
        <f>INDEX('Uganda workforce data - raw'!$A$4:$F$619,MATCH($B321, 'Uganda workforce data - raw'!$B$4:$B$619,0), MATCH("Filled Male",'Uganda workforce data - raw'!$A$4:$F$4,0))*INDEX('Mapping cadres'!$B$1:$Z$616,MATCH($B321, 'Mapping cadres'!$B$1:$B$616,0), MATCH(Y$32,'Mapping cadres'!$B$1:$Z$1,0))</f>
        <v>0</v>
      </c>
      <c r="Z321" s="226">
        <f>INDEX('Uganda workforce data - raw'!$A$4:$F$619,MATCH($B321, 'Uganda workforce data - raw'!$B$4:$B$619,0), MATCH("Filled Male",'Uganda workforce data - raw'!$A$4:$F$4,0))*INDEX('Mapping cadres'!$B$1:$Z$616,MATCH($B321, 'Mapping cadres'!$B$1:$B$616,0), MATCH(Z$32,'Mapping cadres'!$B$1:$Z$1,0))</f>
        <v>0</v>
      </c>
      <c r="AA321" s="226">
        <f>INDEX('Uganda workforce data - raw'!$A$4:$F$619,MATCH($B321, 'Uganda workforce data - raw'!$B$4:$B$619,0), MATCH("Filled Female",'Uganda workforce data - raw'!$A$4:$F$4,0))*INDEX('Mapping cadres'!$B$1:$Z$616,MATCH($B321, 'Mapping cadres'!$B$1:$B$616,0), MATCH(AA$32,'Mapping cadres'!$B$1:$Z$1,0))</f>
        <v>0</v>
      </c>
      <c r="AB321" s="226">
        <f>INDEX('Uganda workforce data - raw'!$A$4:$F$619,MATCH($B321, 'Uganda workforce data - raw'!$B$4:$B$619,0), MATCH("Filled Female",'Uganda workforce data - raw'!$A$4:$F$4,0))*INDEX('Mapping cadres'!$B$1:$Z$616,MATCH($B321, 'Mapping cadres'!$B$1:$B$616,0), MATCH(AB$32,'Mapping cadres'!$B$1:$Z$1,0))</f>
        <v>0</v>
      </c>
      <c r="AC321" s="226">
        <f>INDEX('Uganda workforce data - raw'!$A$4:$F$619,MATCH($B321, 'Uganda workforce data - raw'!$B$4:$B$619,0), MATCH("Filled Female",'Uganda workforce data - raw'!$A$4:$F$4,0))*INDEX('Mapping cadres'!$B$1:$Z$616,MATCH($B321, 'Mapping cadres'!$B$1:$B$616,0), MATCH(AC$32,'Mapping cadres'!$B$1:$Z$1,0))</f>
        <v>0</v>
      </c>
      <c r="AD321" s="226">
        <f>INDEX('Uganda workforce data - raw'!$A$4:$F$619,MATCH($B321, 'Uganda workforce data - raw'!$B$4:$B$619,0), MATCH("Filled Female",'Uganda workforce data - raw'!$A$4:$F$4,0))*INDEX('Mapping cadres'!$B$1:$Z$616,MATCH($B321, 'Mapping cadres'!$B$1:$B$616,0), MATCH(AD$32,'Mapping cadres'!$B$1:$Z$1,0))</f>
        <v>3</v>
      </c>
      <c r="AE321" s="226">
        <f>INDEX('Uganda workforce data - raw'!$A$4:$F$619,MATCH($B321, 'Uganda workforce data - raw'!$B$4:$B$619,0), MATCH("Filled Female",'Uganda workforce data - raw'!$A$4:$F$4,0))*INDEX('Mapping cadres'!$B$1:$Z$616,MATCH($B321, 'Mapping cadres'!$B$1:$B$616,0), MATCH(AE$32,'Mapping cadres'!$B$1:$Z$1,0))</f>
        <v>0</v>
      </c>
      <c r="AF321" s="226">
        <f>INDEX('Uganda workforce data - raw'!$A$4:$F$619,MATCH($B321, 'Uganda workforce data - raw'!$B$4:$B$619,0), MATCH("Filled Female",'Uganda workforce data - raw'!$A$4:$F$4,0))*INDEX('Mapping cadres'!$B$1:$Z$616,MATCH($B321, 'Mapping cadres'!$B$1:$B$616,0), MATCH(AF$32,'Mapping cadres'!$B$1:$Z$1,0))</f>
        <v>0</v>
      </c>
      <c r="AG321" s="226">
        <f>INDEX('Uganda workforce data - raw'!$A$4:$F$619,MATCH($B321, 'Uganda workforce data - raw'!$B$4:$B$619,0), MATCH("Filled Female",'Uganda workforce data - raw'!$A$4:$F$4,0))*INDEX('Mapping cadres'!$B$1:$Z$616,MATCH($B321, 'Mapping cadres'!$B$1:$B$616,0), MATCH(AG$32,'Mapping cadres'!$B$1:$Z$1,0))</f>
        <v>0</v>
      </c>
      <c r="AH321" s="226">
        <f>INDEX('Uganda workforce data - raw'!$A$4:$F$619,MATCH($B321, 'Uganda workforce data - raw'!$B$4:$B$619,0), MATCH("Filled Female",'Uganda workforce data - raw'!$A$4:$F$4,0))*INDEX('Mapping cadres'!$B$1:$Z$616,MATCH($B321, 'Mapping cadres'!$B$1:$B$616,0), MATCH(AH$32,'Mapping cadres'!$B$1:$Z$1,0))</f>
        <v>0</v>
      </c>
      <c r="AI321" s="226">
        <f>INDEX('Uganda workforce data - raw'!$A$4:$F$619,MATCH($B321, 'Uganda workforce data - raw'!$B$4:$B$619,0), MATCH("Filled Female",'Uganda workforce data - raw'!$A$4:$F$4,0))*INDEX('Mapping cadres'!$B$1:$Z$616,MATCH($B321, 'Mapping cadres'!$B$1:$B$616,0), MATCH(AI$32,'Mapping cadres'!$B$1:$Z$1,0))</f>
        <v>0</v>
      </c>
      <c r="AJ321" s="226">
        <f>INDEX('Uganda workforce data - raw'!$A$4:$F$619,MATCH($B321, 'Uganda workforce data - raw'!$B$4:$B$619,0), MATCH("Filled Female",'Uganda workforce data - raw'!$A$4:$F$4,0))*INDEX('Mapping cadres'!$B$1:$Z$616,MATCH($B321, 'Mapping cadres'!$B$1:$B$616,0), MATCH(AJ$32,'Mapping cadres'!$B$1:$Z$1,0))</f>
        <v>0</v>
      </c>
      <c r="AK321" s="226">
        <f>INDEX('Uganda workforce data - raw'!$A$4:$F$619,MATCH($B321, 'Uganda workforce data - raw'!$B$4:$B$619,0), MATCH("Filled Female",'Uganda workforce data - raw'!$A$4:$F$4,0))*INDEX('Mapping cadres'!$B$1:$Z$616,MATCH($B321, 'Mapping cadres'!$B$1:$B$616,0), MATCH(AK$32,'Mapping cadres'!$B$1:$Z$1,0))</f>
        <v>0</v>
      </c>
      <c r="AL321" s="226">
        <f>INDEX('Uganda workforce data - raw'!$A$4:$F$619,MATCH($B321, 'Uganda workforce data - raw'!$B$4:$B$619,0), MATCH("Filled Female",'Uganda workforce data - raw'!$A$4:$F$4,0))*INDEX('Mapping cadres'!$B$1:$Z$616,MATCH($B321, 'Mapping cadres'!$B$1:$B$616,0), MATCH(AL$32,'Mapping cadres'!$B$1:$Z$1,0))</f>
        <v>0</v>
      </c>
      <c r="AM321" s="226">
        <f>INDEX('Uganda workforce data - raw'!$A$4:$F$619,MATCH($B321, 'Uganda workforce data - raw'!$B$4:$B$619,0), MATCH("Filled Female",'Uganda workforce data - raw'!$A$4:$F$4,0))*INDEX('Mapping cadres'!$B$1:$Z$616,MATCH($B321, 'Mapping cadres'!$B$1:$B$616,0), MATCH(AM$32,'Mapping cadres'!$B$1:$Z$1,0))</f>
        <v>0</v>
      </c>
      <c r="AN321" s="226">
        <f>INDEX('Uganda workforce data - raw'!$A$4:$F$619,MATCH($B321, 'Uganda workforce data - raw'!$B$4:$B$619,0), MATCH("Filled Female",'Uganda workforce data - raw'!$A$4:$F$4,0))*INDEX('Mapping cadres'!$B$1:$Z$616,MATCH($B321, 'Mapping cadres'!$B$1:$B$616,0), MATCH(AN$32,'Mapping cadres'!$B$1:$Z$1,0))</f>
        <v>0</v>
      </c>
      <c r="AO321" s="226">
        <f>INDEX('Uganda workforce data - raw'!$A$4:$F$619,MATCH($B321, 'Uganda workforce data - raw'!$B$4:$B$619,0), MATCH("Filled Female",'Uganda workforce data - raw'!$A$4:$F$4,0))*INDEX('Mapping cadres'!$B$1:$Z$616,MATCH($B321, 'Mapping cadres'!$B$1:$B$616,0), MATCH(AO$32,'Mapping cadres'!$B$1:$Z$1,0))</f>
        <v>0</v>
      </c>
      <c r="AP321" s="226">
        <f>INDEX('Uganda workforce data - raw'!$A$4:$F$619,MATCH($B321, 'Uganda workforce data - raw'!$B$4:$B$619,0), MATCH("Filled Female",'Uganda workforce data - raw'!$A$4:$F$4,0))*INDEX('Mapping cadres'!$B$1:$Z$616,MATCH($B321, 'Mapping cadres'!$B$1:$B$616,0), MATCH(AP$32,'Mapping cadres'!$B$1:$Z$1,0))</f>
        <v>0</v>
      </c>
      <c r="AQ321" s="226">
        <f>INDEX('Uganda workforce data - raw'!$A$4:$F$619,MATCH($B321, 'Uganda workforce data - raw'!$B$4:$B$619,0), MATCH("Filled Female",'Uganda workforce data - raw'!$A$4:$F$4,0))*INDEX('Mapping cadres'!$B$1:$Z$616,MATCH($B321, 'Mapping cadres'!$B$1:$B$616,0), MATCH(AQ$32,'Mapping cadres'!$B$1:$Z$1,0))</f>
        <v>0</v>
      </c>
      <c r="AR321" s="226">
        <f>INDEX('Uganda workforce data - raw'!$A$4:$F$619,MATCH($B321, 'Uganda workforce data - raw'!$B$4:$B$619,0), MATCH("Filled Female",'Uganda workforce data - raw'!$A$4:$F$4,0))*INDEX('Mapping cadres'!$B$1:$Z$616,MATCH($B321, 'Mapping cadres'!$B$1:$B$616,0), MATCH(AR$32,'Mapping cadres'!$B$1:$Z$1,0))</f>
        <v>0</v>
      </c>
      <c r="AS321" s="226">
        <f>INDEX('Uganda workforce data - raw'!$A$4:$F$619,MATCH($B321, 'Uganda workforce data - raw'!$B$4:$B$619,0), MATCH("Filled Female",'Uganda workforce data - raw'!$A$4:$F$4,0))*INDEX('Mapping cadres'!$B$1:$Z$616,MATCH($B321, 'Mapping cadres'!$B$1:$B$616,0), MATCH(AS$32,'Mapping cadres'!$B$1:$Z$1,0))</f>
        <v>0</v>
      </c>
      <c r="AT321" s="226">
        <f>INDEX('Uganda workforce data - raw'!$A$4:$F$619,MATCH($B321, 'Uganda workforce data - raw'!$B$4:$B$619,0), MATCH("Filled Female",'Uganda workforce data - raw'!$A$4:$F$4,0))*INDEX('Mapping cadres'!$B$1:$Z$616,MATCH($B321, 'Mapping cadres'!$B$1:$B$616,0), MATCH(AT$32,'Mapping cadres'!$B$1:$Z$1,0))</f>
        <v>0</v>
      </c>
      <c r="AU321" s="226">
        <f>INDEX('Uganda workforce data - raw'!$A$4:$F$619,MATCH($B321, 'Uganda workforce data - raw'!$B$4:$B$619,0), MATCH("Filled Female",'Uganda workforce data - raw'!$A$4:$F$4,0))*INDEX('Mapping cadres'!$B$1:$Z$616,MATCH($B321, 'Mapping cadres'!$B$1:$B$616,0), MATCH(AU$32,'Mapping cadres'!$B$1:$Z$1,0))</f>
        <v>0</v>
      </c>
      <c r="AV321" s="226">
        <f>INDEX('Uganda workforce data - raw'!$A$4:$F$619,MATCH($B321, 'Uganda workforce data - raw'!$B$4:$B$619,0), MATCH("Filled Female",'Uganda workforce data - raw'!$A$4:$F$4,0))*INDEX('Mapping cadres'!$B$1:$Z$616,MATCH($B321, 'Mapping cadres'!$B$1:$B$616,0), MATCH(AV$32,'Mapping cadres'!$B$1:$Z$1,0))</f>
        <v>0</v>
      </c>
      <c r="AW321" s="226">
        <f>INDEX('Uganda workforce data - raw'!$A$4:$F$619,MATCH($B321, 'Uganda workforce data - raw'!$B$4:$B$619,0), MATCH("Filled Female",'Uganda workforce data - raw'!$A$4:$F$4,0))*INDEX('Mapping cadres'!$B$1:$Z$616,MATCH($B321, 'Mapping cadres'!$B$1:$B$616,0), MATCH(AW$32,'Mapping cadres'!$B$1:$Z$1,0))</f>
        <v>0</v>
      </c>
      <c r="AX321" s="226">
        <f>INDEX('Uganda workforce data - raw'!$A$4:$F$619,MATCH($B321, 'Uganda workforce data - raw'!$B$4:$B$619,0), MATCH("Filled Female",'Uganda workforce data - raw'!$A$4:$F$4,0))*INDEX('Mapping cadres'!$B$1:$Z$616,MATCH($B321, 'Mapping cadres'!$B$1:$B$616,0), MATCH(AX$32,'Mapping cadres'!$B$1:$Z$1,0))</f>
        <v>0</v>
      </c>
      <c r="AY321" s="226">
        <f t="shared" si="101"/>
        <v>0</v>
      </c>
      <c r="AZ321" s="226">
        <f t="shared" si="102"/>
        <v>0</v>
      </c>
      <c r="BA321" s="226">
        <f t="shared" si="103"/>
        <v>0</v>
      </c>
      <c r="BB321" s="226">
        <f t="shared" si="104"/>
        <v>12</v>
      </c>
      <c r="BC321" s="226">
        <f t="shared" si="105"/>
        <v>0</v>
      </c>
      <c r="BD321" s="226">
        <f t="shared" si="106"/>
        <v>0</v>
      </c>
      <c r="BE321" s="226">
        <f t="shared" si="107"/>
        <v>0</v>
      </c>
      <c r="BF321" s="226">
        <f t="shared" si="108"/>
        <v>0</v>
      </c>
      <c r="BG321" s="226">
        <f t="shared" si="109"/>
        <v>0</v>
      </c>
      <c r="BH321" s="226">
        <f t="shared" si="110"/>
        <v>0</v>
      </c>
      <c r="BI321" s="226">
        <f t="shared" si="111"/>
        <v>0</v>
      </c>
      <c r="BJ321" s="226">
        <f t="shared" si="112"/>
        <v>0</v>
      </c>
      <c r="BK321" s="226">
        <f t="shared" si="113"/>
        <v>0</v>
      </c>
      <c r="BL321" s="226">
        <f t="shared" si="114"/>
        <v>0</v>
      </c>
      <c r="BM321" s="226">
        <f t="shared" si="115"/>
        <v>0</v>
      </c>
      <c r="BN321" s="226">
        <f t="shared" si="116"/>
        <v>0</v>
      </c>
      <c r="BO321" s="226">
        <f t="shared" si="117"/>
        <v>0</v>
      </c>
      <c r="BP321" s="226">
        <f t="shared" si="118"/>
        <v>0</v>
      </c>
      <c r="BQ321" s="226">
        <f t="shared" si="119"/>
        <v>0</v>
      </c>
      <c r="BR321" s="226">
        <f t="shared" si="120"/>
        <v>0</v>
      </c>
      <c r="BS321" s="226">
        <f t="shared" si="121"/>
        <v>0</v>
      </c>
      <c r="BT321" s="226">
        <f t="shared" si="122"/>
        <v>0</v>
      </c>
      <c r="BU321" s="226">
        <f t="shared" si="123"/>
        <v>0</v>
      </c>
      <c r="BV321" s="226">
        <f t="shared" si="124"/>
        <v>0</v>
      </c>
    </row>
    <row r="322" spans="1:74">
      <c r="A322" s="226">
        <v>290</v>
      </c>
      <c r="B322" s="237" t="s">
        <v>1592</v>
      </c>
      <c r="C322" s="226">
        <f>INDEX('Uganda workforce data - raw'!$A$4:$F$619,MATCH($B322, 'Uganda workforce data - raw'!$B$4:$B$619,0), MATCH("Filled Male",'Uganda workforce data - raw'!$A$4:$F$4,0))*INDEX('Mapping cadres'!$B$1:$Z$616,MATCH($B322, 'Mapping cadres'!$B$1:$B$616,0), MATCH(C$32,'Mapping cadres'!$B$1:$Z$1,0))</f>
        <v>0</v>
      </c>
      <c r="D322" s="226">
        <f>INDEX('Uganda workforce data - raw'!$A$4:$F$619,MATCH($B322, 'Uganda workforce data - raw'!$B$4:$B$619,0), MATCH("Filled Male",'Uganda workforce data - raw'!$A$4:$F$4,0))*INDEX('Mapping cadres'!$B$1:$Z$616,MATCH($B322, 'Mapping cadres'!$B$1:$B$616,0), MATCH(D$32,'Mapping cadres'!$B$1:$Z$1,0))</f>
        <v>0</v>
      </c>
      <c r="E322" s="226">
        <f>INDEX('Uganda workforce data - raw'!$A$4:$F$619,MATCH($B322, 'Uganda workforce data - raw'!$B$4:$B$619,0), MATCH("Filled Male",'Uganda workforce data - raw'!$A$4:$F$4,0))*INDEX('Mapping cadres'!$B$1:$Z$616,MATCH($B322, 'Mapping cadres'!$B$1:$B$616,0), MATCH(E$32,'Mapping cadres'!$B$1:$Z$1,0))</f>
        <v>0</v>
      </c>
      <c r="F322" s="226">
        <f>INDEX('Uganda workforce data - raw'!$A$4:$F$619,MATCH($B322, 'Uganda workforce data - raw'!$B$4:$B$619,0), MATCH("Filled Male",'Uganda workforce data - raw'!$A$4:$F$4,0))*INDEX('Mapping cadres'!$B$1:$Z$616,MATCH($B322, 'Mapping cadres'!$B$1:$B$616,0), MATCH(F$32,'Mapping cadres'!$B$1:$Z$1,0))</f>
        <v>0</v>
      </c>
      <c r="G322" s="226">
        <f>INDEX('Uganda workforce data - raw'!$A$4:$F$619,MATCH($B322, 'Uganda workforce data - raw'!$B$4:$B$619,0), MATCH("Filled Male",'Uganda workforce data - raw'!$A$4:$F$4,0))*INDEX('Mapping cadres'!$B$1:$Z$616,MATCH($B322, 'Mapping cadres'!$B$1:$B$616,0), MATCH(G$32,'Mapping cadres'!$B$1:$Z$1,0))</f>
        <v>6</v>
      </c>
      <c r="H322" s="226">
        <f>INDEX('Uganda workforce data - raw'!$A$4:$F$619,MATCH($B322, 'Uganda workforce data - raw'!$B$4:$B$619,0), MATCH("Filled Male",'Uganda workforce data - raw'!$A$4:$F$4,0))*INDEX('Mapping cadres'!$B$1:$Z$616,MATCH($B322, 'Mapping cadres'!$B$1:$B$616,0), MATCH(H$32,'Mapping cadres'!$B$1:$Z$1,0))</f>
        <v>0</v>
      </c>
      <c r="I322" s="226">
        <f>INDEX('Uganda workforce data - raw'!$A$4:$F$619,MATCH($B322, 'Uganda workforce data - raw'!$B$4:$B$619,0), MATCH("Filled Male",'Uganda workforce data - raw'!$A$4:$F$4,0))*INDEX('Mapping cadres'!$B$1:$Z$616,MATCH($B322, 'Mapping cadres'!$B$1:$B$616,0), MATCH(I$32,'Mapping cadres'!$B$1:$Z$1,0))</f>
        <v>0</v>
      </c>
      <c r="J322" s="226">
        <f>INDEX('Uganda workforce data - raw'!$A$4:$F$619,MATCH($B322, 'Uganda workforce data - raw'!$B$4:$B$619,0), MATCH("Filled Male",'Uganda workforce data - raw'!$A$4:$F$4,0))*INDEX('Mapping cadres'!$B$1:$Z$616,MATCH($B322, 'Mapping cadres'!$B$1:$B$616,0), MATCH(J$32,'Mapping cadres'!$B$1:$Z$1,0))</f>
        <v>0</v>
      </c>
      <c r="K322" s="226">
        <f>INDEX('Uganda workforce data - raw'!$A$4:$F$619,MATCH($B322, 'Uganda workforce data - raw'!$B$4:$B$619,0), MATCH("Filled Male",'Uganda workforce data - raw'!$A$4:$F$4,0))*INDEX('Mapping cadres'!$B$1:$Z$616,MATCH($B322, 'Mapping cadres'!$B$1:$B$616,0), MATCH(K$32,'Mapping cadres'!$B$1:$Z$1,0))</f>
        <v>0</v>
      </c>
      <c r="L322" s="226">
        <f>INDEX('Uganda workforce data - raw'!$A$4:$F$619,MATCH($B322, 'Uganda workforce data - raw'!$B$4:$B$619,0), MATCH("Filled Male",'Uganda workforce data - raw'!$A$4:$F$4,0))*INDEX('Mapping cadres'!$B$1:$Z$616,MATCH($B322, 'Mapping cadres'!$B$1:$B$616,0), MATCH(L$32,'Mapping cadres'!$B$1:$Z$1,0))</f>
        <v>0</v>
      </c>
      <c r="M322" s="226">
        <f>INDEX('Uganda workforce data - raw'!$A$4:$F$619,MATCH($B322, 'Uganda workforce data - raw'!$B$4:$B$619,0), MATCH("Filled Male",'Uganda workforce data - raw'!$A$4:$F$4,0))*INDEX('Mapping cadres'!$B$1:$Z$616,MATCH($B322, 'Mapping cadres'!$B$1:$B$616,0), MATCH(M$32,'Mapping cadres'!$B$1:$Z$1,0))</f>
        <v>0</v>
      </c>
      <c r="N322" s="226">
        <f>INDEX('Uganda workforce data - raw'!$A$4:$F$619,MATCH($B322, 'Uganda workforce data - raw'!$B$4:$B$619,0), MATCH("Filled Male",'Uganda workforce data - raw'!$A$4:$F$4,0))*INDEX('Mapping cadres'!$B$1:$Z$616,MATCH($B322, 'Mapping cadres'!$B$1:$B$616,0), MATCH(N$32,'Mapping cadres'!$B$1:$Z$1,0))</f>
        <v>0</v>
      </c>
      <c r="O322" s="226">
        <f>INDEX('Uganda workforce data - raw'!$A$4:$F$619,MATCH($B322, 'Uganda workforce data - raw'!$B$4:$B$619,0), MATCH("Filled Male",'Uganda workforce data - raw'!$A$4:$F$4,0))*INDEX('Mapping cadres'!$B$1:$Z$616,MATCH($B322, 'Mapping cadres'!$B$1:$B$616,0), MATCH(O$32,'Mapping cadres'!$B$1:$Z$1,0))</f>
        <v>0</v>
      </c>
      <c r="P322" s="226">
        <f>INDEX('Uganda workforce data - raw'!$A$4:$F$619,MATCH($B322, 'Uganda workforce data - raw'!$B$4:$B$619,0), MATCH("Filled Male",'Uganda workforce data - raw'!$A$4:$F$4,0))*INDEX('Mapping cadres'!$B$1:$Z$616,MATCH($B322, 'Mapping cadres'!$B$1:$B$616,0), MATCH(P$32,'Mapping cadres'!$B$1:$Z$1,0))</f>
        <v>0</v>
      </c>
      <c r="Q322" s="226">
        <f>INDEX('Uganda workforce data - raw'!$A$4:$F$619,MATCH($B322, 'Uganda workforce data - raw'!$B$4:$B$619,0), MATCH("Filled Male",'Uganda workforce data - raw'!$A$4:$F$4,0))*INDEX('Mapping cadres'!$B$1:$Z$616,MATCH($B322, 'Mapping cadres'!$B$1:$B$616,0), MATCH(Q$32,'Mapping cadres'!$B$1:$Z$1,0))</f>
        <v>0</v>
      </c>
      <c r="R322" s="226">
        <f>INDEX('Uganda workforce data - raw'!$A$4:$F$619,MATCH($B322, 'Uganda workforce data - raw'!$B$4:$B$619,0), MATCH("Filled Male",'Uganda workforce data - raw'!$A$4:$F$4,0))*INDEX('Mapping cadres'!$B$1:$Z$616,MATCH($B322, 'Mapping cadres'!$B$1:$B$616,0), MATCH(R$32,'Mapping cadres'!$B$1:$Z$1,0))</f>
        <v>0</v>
      </c>
      <c r="S322" s="226">
        <f>INDEX('Uganda workforce data - raw'!$A$4:$F$619,MATCH($B322, 'Uganda workforce data - raw'!$B$4:$B$619,0), MATCH("Filled Male",'Uganda workforce data - raw'!$A$4:$F$4,0))*INDEX('Mapping cadres'!$B$1:$Z$616,MATCH($B322, 'Mapping cadres'!$B$1:$B$616,0), MATCH(S$32,'Mapping cadres'!$B$1:$Z$1,0))</f>
        <v>0</v>
      </c>
      <c r="T322" s="226">
        <f>INDEX('Uganda workforce data - raw'!$A$4:$F$619,MATCH($B322, 'Uganda workforce data - raw'!$B$4:$B$619,0), MATCH("Filled Male",'Uganda workforce data - raw'!$A$4:$F$4,0))*INDEX('Mapping cadres'!$B$1:$Z$616,MATCH($B322, 'Mapping cadres'!$B$1:$B$616,0), MATCH(T$32,'Mapping cadres'!$B$1:$Z$1,0))</f>
        <v>0</v>
      </c>
      <c r="U322" s="226">
        <f>INDEX('Uganda workforce data - raw'!$A$4:$F$619,MATCH($B322, 'Uganda workforce data - raw'!$B$4:$B$619,0), MATCH("Filled Male",'Uganda workforce data - raw'!$A$4:$F$4,0))*INDEX('Mapping cadres'!$B$1:$Z$616,MATCH($B322, 'Mapping cadres'!$B$1:$B$616,0), MATCH(U$32,'Mapping cadres'!$B$1:$Z$1,0))</f>
        <v>0</v>
      </c>
      <c r="V322" s="226">
        <f>INDEX('Uganda workforce data - raw'!$A$4:$F$619,MATCH($B322, 'Uganda workforce data - raw'!$B$4:$B$619,0), MATCH("Filled Male",'Uganda workforce data - raw'!$A$4:$F$4,0))*INDEX('Mapping cadres'!$B$1:$Z$616,MATCH($B322, 'Mapping cadres'!$B$1:$B$616,0), MATCH(V$32,'Mapping cadres'!$B$1:$Z$1,0))</f>
        <v>0</v>
      </c>
      <c r="W322" s="226">
        <f>INDEX('Uganda workforce data - raw'!$A$4:$F$619,MATCH($B322, 'Uganda workforce data - raw'!$B$4:$B$619,0), MATCH("Filled Male",'Uganda workforce data - raw'!$A$4:$F$4,0))*INDEX('Mapping cadres'!$B$1:$Z$616,MATCH($B322, 'Mapping cadres'!$B$1:$B$616,0), MATCH(W$32,'Mapping cadres'!$B$1:$Z$1,0))</f>
        <v>0</v>
      </c>
      <c r="X322" s="226">
        <f>INDEX('Uganda workforce data - raw'!$A$4:$F$619,MATCH($B322, 'Uganda workforce data - raw'!$B$4:$B$619,0), MATCH("Filled Male",'Uganda workforce data - raw'!$A$4:$F$4,0))*INDEX('Mapping cadres'!$B$1:$Z$616,MATCH($B322, 'Mapping cadres'!$B$1:$B$616,0), MATCH(X$32,'Mapping cadres'!$B$1:$Z$1,0))</f>
        <v>0</v>
      </c>
      <c r="Y322" s="226">
        <f>INDEX('Uganda workforce data - raw'!$A$4:$F$619,MATCH($B322, 'Uganda workforce data - raw'!$B$4:$B$619,0), MATCH("Filled Male",'Uganda workforce data - raw'!$A$4:$F$4,0))*INDEX('Mapping cadres'!$B$1:$Z$616,MATCH($B322, 'Mapping cadres'!$B$1:$B$616,0), MATCH(Y$32,'Mapping cadres'!$B$1:$Z$1,0))</f>
        <v>0</v>
      </c>
      <c r="Z322" s="226">
        <f>INDEX('Uganda workforce data - raw'!$A$4:$F$619,MATCH($B322, 'Uganda workforce data - raw'!$B$4:$B$619,0), MATCH("Filled Male",'Uganda workforce data - raw'!$A$4:$F$4,0))*INDEX('Mapping cadres'!$B$1:$Z$616,MATCH($B322, 'Mapping cadres'!$B$1:$B$616,0), MATCH(Z$32,'Mapping cadres'!$B$1:$Z$1,0))</f>
        <v>0</v>
      </c>
      <c r="AA322" s="226">
        <f>INDEX('Uganda workforce data - raw'!$A$4:$F$619,MATCH($B322, 'Uganda workforce data - raw'!$B$4:$B$619,0), MATCH("Filled Female",'Uganda workforce data - raw'!$A$4:$F$4,0))*INDEX('Mapping cadres'!$B$1:$Z$616,MATCH($B322, 'Mapping cadres'!$B$1:$B$616,0), MATCH(AA$32,'Mapping cadres'!$B$1:$Z$1,0))</f>
        <v>0</v>
      </c>
      <c r="AB322" s="226">
        <f>INDEX('Uganda workforce data - raw'!$A$4:$F$619,MATCH($B322, 'Uganda workforce data - raw'!$B$4:$B$619,0), MATCH("Filled Female",'Uganda workforce data - raw'!$A$4:$F$4,0))*INDEX('Mapping cadres'!$B$1:$Z$616,MATCH($B322, 'Mapping cadres'!$B$1:$B$616,0), MATCH(AB$32,'Mapping cadres'!$B$1:$Z$1,0))</f>
        <v>0</v>
      </c>
      <c r="AC322" s="226">
        <f>INDEX('Uganda workforce data - raw'!$A$4:$F$619,MATCH($B322, 'Uganda workforce data - raw'!$B$4:$B$619,0), MATCH("Filled Female",'Uganda workforce data - raw'!$A$4:$F$4,0))*INDEX('Mapping cadres'!$B$1:$Z$616,MATCH($B322, 'Mapping cadres'!$B$1:$B$616,0), MATCH(AC$32,'Mapping cadres'!$B$1:$Z$1,0))</f>
        <v>0</v>
      </c>
      <c r="AD322" s="226">
        <f>INDEX('Uganda workforce data - raw'!$A$4:$F$619,MATCH($B322, 'Uganda workforce data - raw'!$B$4:$B$619,0), MATCH("Filled Female",'Uganda workforce data - raw'!$A$4:$F$4,0))*INDEX('Mapping cadres'!$B$1:$Z$616,MATCH($B322, 'Mapping cadres'!$B$1:$B$616,0), MATCH(AD$32,'Mapping cadres'!$B$1:$Z$1,0))</f>
        <v>0</v>
      </c>
      <c r="AE322" s="226">
        <f>INDEX('Uganda workforce data - raw'!$A$4:$F$619,MATCH($B322, 'Uganda workforce data - raw'!$B$4:$B$619,0), MATCH("Filled Female",'Uganda workforce data - raw'!$A$4:$F$4,0))*INDEX('Mapping cadres'!$B$1:$Z$616,MATCH($B322, 'Mapping cadres'!$B$1:$B$616,0), MATCH(AE$32,'Mapping cadres'!$B$1:$Z$1,0))</f>
        <v>1</v>
      </c>
      <c r="AF322" s="226">
        <f>INDEX('Uganda workforce data - raw'!$A$4:$F$619,MATCH($B322, 'Uganda workforce data - raw'!$B$4:$B$619,0), MATCH("Filled Female",'Uganda workforce data - raw'!$A$4:$F$4,0))*INDEX('Mapping cadres'!$B$1:$Z$616,MATCH($B322, 'Mapping cadres'!$B$1:$B$616,0), MATCH(AF$32,'Mapping cadres'!$B$1:$Z$1,0))</f>
        <v>0</v>
      </c>
      <c r="AG322" s="226">
        <f>INDEX('Uganda workforce data - raw'!$A$4:$F$619,MATCH($B322, 'Uganda workforce data - raw'!$B$4:$B$619,0), MATCH("Filled Female",'Uganda workforce data - raw'!$A$4:$F$4,0))*INDEX('Mapping cadres'!$B$1:$Z$616,MATCH($B322, 'Mapping cadres'!$B$1:$B$616,0), MATCH(AG$32,'Mapping cadres'!$B$1:$Z$1,0))</f>
        <v>0</v>
      </c>
      <c r="AH322" s="226">
        <f>INDEX('Uganda workforce data - raw'!$A$4:$F$619,MATCH($B322, 'Uganda workforce data - raw'!$B$4:$B$619,0), MATCH("Filled Female",'Uganda workforce data - raw'!$A$4:$F$4,0))*INDEX('Mapping cadres'!$B$1:$Z$616,MATCH($B322, 'Mapping cadres'!$B$1:$B$616,0), MATCH(AH$32,'Mapping cadres'!$B$1:$Z$1,0))</f>
        <v>0</v>
      </c>
      <c r="AI322" s="226">
        <f>INDEX('Uganda workforce data - raw'!$A$4:$F$619,MATCH($B322, 'Uganda workforce data - raw'!$B$4:$B$619,0), MATCH("Filled Female",'Uganda workforce data - raw'!$A$4:$F$4,0))*INDEX('Mapping cadres'!$B$1:$Z$616,MATCH($B322, 'Mapping cadres'!$B$1:$B$616,0), MATCH(AI$32,'Mapping cadres'!$B$1:$Z$1,0))</f>
        <v>0</v>
      </c>
      <c r="AJ322" s="226">
        <f>INDEX('Uganda workforce data - raw'!$A$4:$F$619,MATCH($B322, 'Uganda workforce data - raw'!$B$4:$B$619,0), MATCH("Filled Female",'Uganda workforce data - raw'!$A$4:$F$4,0))*INDEX('Mapping cadres'!$B$1:$Z$616,MATCH($B322, 'Mapping cadres'!$B$1:$B$616,0), MATCH(AJ$32,'Mapping cadres'!$B$1:$Z$1,0))</f>
        <v>0</v>
      </c>
      <c r="AK322" s="226">
        <f>INDEX('Uganda workforce data - raw'!$A$4:$F$619,MATCH($B322, 'Uganda workforce data - raw'!$B$4:$B$619,0), MATCH("Filled Female",'Uganda workforce data - raw'!$A$4:$F$4,0))*INDEX('Mapping cadres'!$B$1:$Z$616,MATCH($B322, 'Mapping cadres'!$B$1:$B$616,0), MATCH(AK$32,'Mapping cadres'!$B$1:$Z$1,0))</f>
        <v>0</v>
      </c>
      <c r="AL322" s="226">
        <f>INDEX('Uganda workforce data - raw'!$A$4:$F$619,MATCH($B322, 'Uganda workforce data - raw'!$B$4:$B$619,0), MATCH("Filled Female",'Uganda workforce data - raw'!$A$4:$F$4,0))*INDEX('Mapping cadres'!$B$1:$Z$616,MATCH($B322, 'Mapping cadres'!$B$1:$B$616,0), MATCH(AL$32,'Mapping cadres'!$B$1:$Z$1,0))</f>
        <v>0</v>
      </c>
      <c r="AM322" s="226">
        <f>INDEX('Uganda workforce data - raw'!$A$4:$F$619,MATCH($B322, 'Uganda workforce data - raw'!$B$4:$B$619,0), MATCH("Filled Female",'Uganda workforce data - raw'!$A$4:$F$4,0))*INDEX('Mapping cadres'!$B$1:$Z$616,MATCH($B322, 'Mapping cadres'!$B$1:$B$616,0), MATCH(AM$32,'Mapping cadres'!$B$1:$Z$1,0))</f>
        <v>0</v>
      </c>
      <c r="AN322" s="226">
        <f>INDEX('Uganda workforce data - raw'!$A$4:$F$619,MATCH($B322, 'Uganda workforce data - raw'!$B$4:$B$619,0), MATCH("Filled Female",'Uganda workforce data - raw'!$A$4:$F$4,0))*INDEX('Mapping cadres'!$B$1:$Z$616,MATCH($B322, 'Mapping cadres'!$B$1:$B$616,0), MATCH(AN$32,'Mapping cadres'!$B$1:$Z$1,0))</f>
        <v>0</v>
      </c>
      <c r="AO322" s="226">
        <f>INDEX('Uganda workforce data - raw'!$A$4:$F$619,MATCH($B322, 'Uganda workforce data - raw'!$B$4:$B$619,0), MATCH("Filled Female",'Uganda workforce data - raw'!$A$4:$F$4,0))*INDEX('Mapping cadres'!$B$1:$Z$616,MATCH($B322, 'Mapping cadres'!$B$1:$B$616,0), MATCH(AO$32,'Mapping cadres'!$B$1:$Z$1,0))</f>
        <v>0</v>
      </c>
      <c r="AP322" s="226">
        <f>INDEX('Uganda workforce data - raw'!$A$4:$F$619,MATCH($B322, 'Uganda workforce data - raw'!$B$4:$B$619,0), MATCH("Filled Female",'Uganda workforce data - raw'!$A$4:$F$4,0))*INDEX('Mapping cadres'!$B$1:$Z$616,MATCH($B322, 'Mapping cadres'!$B$1:$B$616,0), MATCH(AP$32,'Mapping cadres'!$B$1:$Z$1,0))</f>
        <v>0</v>
      </c>
      <c r="AQ322" s="226">
        <f>INDEX('Uganda workforce data - raw'!$A$4:$F$619,MATCH($B322, 'Uganda workforce data - raw'!$B$4:$B$619,0), MATCH("Filled Female",'Uganda workforce data - raw'!$A$4:$F$4,0))*INDEX('Mapping cadres'!$B$1:$Z$616,MATCH($B322, 'Mapping cadres'!$B$1:$B$616,0), MATCH(AQ$32,'Mapping cadres'!$B$1:$Z$1,0))</f>
        <v>0</v>
      </c>
      <c r="AR322" s="226">
        <f>INDEX('Uganda workforce data - raw'!$A$4:$F$619,MATCH($B322, 'Uganda workforce data - raw'!$B$4:$B$619,0), MATCH("Filled Female",'Uganda workforce data - raw'!$A$4:$F$4,0))*INDEX('Mapping cadres'!$B$1:$Z$616,MATCH($B322, 'Mapping cadres'!$B$1:$B$616,0), MATCH(AR$32,'Mapping cadres'!$B$1:$Z$1,0))</f>
        <v>0</v>
      </c>
      <c r="AS322" s="226">
        <f>INDEX('Uganda workforce data - raw'!$A$4:$F$619,MATCH($B322, 'Uganda workforce data - raw'!$B$4:$B$619,0), MATCH("Filled Female",'Uganda workforce data - raw'!$A$4:$F$4,0))*INDEX('Mapping cadres'!$B$1:$Z$616,MATCH($B322, 'Mapping cadres'!$B$1:$B$616,0), MATCH(AS$32,'Mapping cadres'!$B$1:$Z$1,0))</f>
        <v>0</v>
      </c>
      <c r="AT322" s="226">
        <f>INDEX('Uganda workforce data - raw'!$A$4:$F$619,MATCH($B322, 'Uganda workforce data - raw'!$B$4:$B$619,0), MATCH("Filled Female",'Uganda workforce data - raw'!$A$4:$F$4,0))*INDEX('Mapping cadres'!$B$1:$Z$616,MATCH($B322, 'Mapping cadres'!$B$1:$B$616,0), MATCH(AT$32,'Mapping cadres'!$B$1:$Z$1,0))</f>
        <v>0</v>
      </c>
      <c r="AU322" s="226">
        <f>INDEX('Uganda workforce data - raw'!$A$4:$F$619,MATCH($B322, 'Uganda workforce data - raw'!$B$4:$B$619,0), MATCH("Filled Female",'Uganda workforce data - raw'!$A$4:$F$4,0))*INDEX('Mapping cadres'!$B$1:$Z$616,MATCH($B322, 'Mapping cadres'!$B$1:$B$616,0), MATCH(AU$32,'Mapping cadres'!$B$1:$Z$1,0))</f>
        <v>0</v>
      </c>
      <c r="AV322" s="226">
        <f>INDEX('Uganda workforce data - raw'!$A$4:$F$619,MATCH($B322, 'Uganda workforce data - raw'!$B$4:$B$619,0), MATCH("Filled Female",'Uganda workforce data - raw'!$A$4:$F$4,0))*INDEX('Mapping cadres'!$B$1:$Z$616,MATCH($B322, 'Mapping cadres'!$B$1:$B$616,0), MATCH(AV$32,'Mapping cadres'!$B$1:$Z$1,0))</f>
        <v>0</v>
      </c>
      <c r="AW322" s="226">
        <f>INDEX('Uganda workforce data - raw'!$A$4:$F$619,MATCH($B322, 'Uganda workforce data - raw'!$B$4:$B$619,0), MATCH("Filled Female",'Uganda workforce data - raw'!$A$4:$F$4,0))*INDEX('Mapping cadres'!$B$1:$Z$616,MATCH($B322, 'Mapping cadres'!$B$1:$B$616,0), MATCH(AW$32,'Mapping cadres'!$B$1:$Z$1,0))</f>
        <v>0</v>
      </c>
      <c r="AX322" s="226">
        <f>INDEX('Uganda workforce data - raw'!$A$4:$F$619,MATCH($B322, 'Uganda workforce data - raw'!$B$4:$B$619,0), MATCH("Filled Female",'Uganda workforce data - raw'!$A$4:$F$4,0))*INDEX('Mapping cadres'!$B$1:$Z$616,MATCH($B322, 'Mapping cadres'!$B$1:$B$616,0), MATCH(AX$32,'Mapping cadres'!$B$1:$Z$1,0))</f>
        <v>0</v>
      </c>
      <c r="AY322" s="226">
        <f t="shared" si="101"/>
        <v>0</v>
      </c>
      <c r="AZ322" s="226">
        <f t="shared" si="102"/>
        <v>0</v>
      </c>
      <c r="BA322" s="226">
        <f t="shared" si="103"/>
        <v>0</v>
      </c>
      <c r="BB322" s="226">
        <f t="shared" si="104"/>
        <v>0</v>
      </c>
      <c r="BC322" s="226">
        <f t="shared" si="105"/>
        <v>7</v>
      </c>
      <c r="BD322" s="226">
        <f t="shared" si="106"/>
        <v>0</v>
      </c>
      <c r="BE322" s="226">
        <f t="shared" si="107"/>
        <v>0</v>
      </c>
      <c r="BF322" s="226">
        <f t="shared" si="108"/>
        <v>0</v>
      </c>
      <c r="BG322" s="226">
        <f t="shared" si="109"/>
        <v>0</v>
      </c>
      <c r="BH322" s="226">
        <f t="shared" si="110"/>
        <v>0</v>
      </c>
      <c r="BI322" s="226">
        <f t="shared" si="111"/>
        <v>0</v>
      </c>
      <c r="BJ322" s="226">
        <f t="shared" si="112"/>
        <v>0</v>
      </c>
      <c r="BK322" s="226">
        <f t="shared" si="113"/>
        <v>0</v>
      </c>
      <c r="BL322" s="226">
        <f t="shared" si="114"/>
        <v>0</v>
      </c>
      <c r="BM322" s="226">
        <f t="shared" si="115"/>
        <v>0</v>
      </c>
      <c r="BN322" s="226">
        <f t="shared" si="116"/>
        <v>0</v>
      </c>
      <c r="BO322" s="226">
        <f t="shared" si="117"/>
        <v>0</v>
      </c>
      <c r="BP322" s="226">
        <f t="shared" si="118"/>
        <v>0</v>
      </c>
      <c r="BQ322" s="226">
        <f t="shared" si="119"/>
        <v>0</v>
      </c>
      <c r="BR322" s="226">
        <f t="shared" si="120"/>
        <v>0</v>
      </c>
      <c r="BS322" s="226">
        <f t="shared" si="121"/>
        <v>0</v>
      </c>
      <c r="BT322" s="226">
        <f t="shared" si="122"/>
        <v>0</v>
      </c>
      <c r="BU322" s="226">
        <f t="shared" si="123"/>
        <v>0</v>
      </c>
      <c r="BV322" s="226">
        <f t="shared" si="124"/>
        <v>0</v>
      </c>
    </row>
    <row r="323" spans="1:74">
      <c r="A323" s="226">
        <v>291</v>
      </c>
      <c r="B323" s="237" t="s">
        <v>1593</v>
      </c>
      <c r="C323" s="226">
        <f>INDEX('Uganda workforce data - raw'!$A$4:$F$619,MATCH($B323, 'Uganda workforce data - raw'!$B$4:$B$619,0), MATCH("Filled Male",'Uganda workforce data - raw'!$A$4:$F$4,0))*INDEX('Mapping cadres'!$B$1:$Z$616,MATCH($B323, 'Mapping cadres'!$B$1:$B$616,0), MATCH(C$32,'Mapping cadres'!$B$1:$Z$1,0))</f>
        <v>0</v>
      </c>
      <c r="D323" s="226">
        <f>INDEX('Uganda workforce data - raw'!$A$4:$F$619,MATCH($B323, 'Uganda workforce data - raw'!$B$4:$B$619,0), MATCH("Filled Male",'Uganda workforce data - raw'!$A$4:$F$4,0))*INDEX('Mapping cadres'!$B$1:$Z$616,MATCH($B323, 'Mapping cadres'!$B$1:$B$616,0), MATCH(D$32,'Mapping cadres'!$B$1:$Z$1,0))</f>
        <v>0</v>
      </c>
      <c r="E323" s="226">
        <f>INDEX('Uganda workforce data - raw'!$A$4:$F$619,MATCH($B323, 'Uganda workforce data - raw'!$B$4:$B$619,0), MATCH("Filled Male",'Uganda workforce data - raw'!$A$4:$F$4,0))*INDEX('Mapping cadres'!$B$1:$Z$616,MATCH($B323, 'Mapping cadres'!$B$1:$B$616,0), MATCH(E$32,'Mapping cadres'!$B$1:$Z$1,0))</f>
        <v>0</v>
      </c>
      <c r="F323" s="226">
        <f>INDEX('Uganda workforce data - raw'!$A$4:$F$619,MATCH($B323, 'Uganda workforce data - raw'!$B$4:$B$619,0), MATCH("Filled Male",'Uganda workforce data - raw'!$A$4:$F$4,0))*INDEX('Mapping cadres'!$B$1:$Z$616,MATCH($B323, 'Mapping cadres'!$B$1:$B$616,0), MATCH(F$32,'Mapping cadres'!$B$1:$Z$1,0))</f>
        <v>0</v>
      </c>
      <c r="G323" s="226">
        <f>INDEX('Uganda workforce data - raw'!$A$4:$F$619,MATCH($B323, 'Uganda workforce data - raw'!$B$4:$B$619,0), MATCH("Filled Male",'Uganda workforce data - raw'!$A$4:$F$4,0))*INDEX('Mapping cadres'!$B$1:$Z$616,MATCH($B323, 'Mapping cadres'!$B$1:$B$616,0), MATCH(G$32,'Mapping cadres'!$B$1:$Z$1,0))</f>
        <v>5</v>
      </c>
      <c r="H323" s="226">
        <f>INDEX('Uganda workforce data - raw'!$A$4:$F$619,MATCH($B323, 'Uganda workforce data - raw'!$B$4:$B$619,0), MATCH("Filled Male",'Uganda workforce data - raw'!$A$4:$F$4,0))*INDEX('Mapping cadres'!$B$1:$Z$616,MATCH($B323, 'Mapping cadres'!$B$1:$B$616,0), MATCH(H$32,'Mapping cadres'!$B$1:$Z$1,0))</f>
        <v>0</v>
      </c>
      <c r="I323" s="226">
        <f>INDEX('Uganda workforce data - raw'!$A$4:$F$619,MATCH($B323, 'Uganda workforce data - raw'!$B$4:$B$619,0), MATCH("Filled Male",'Uganda workforce data - raw'!$A$4:$F$4,0))*INDEX('Mapping cadres'!$B$1:$Z$616,MATCH($B323, 'Mapping cadres'!$B$1:$B$616,0), MATCH(I$32,'Mapping cadres'!$B$1:$Z$1,0))</f>
        <v>0</v>
      </c>
      <c r="J323" s="226">
        <f>INDEX('Uganda workforce data - raw'!$A$4:$F$619,MATCH($B323, 'Uganda workforce data - raw'!$B$4:$B$619,0), MATCH("Filled Male",'Uganda workforce data - raw'!$A$4:$F$4,0))*INDEX('Mapping cadres'!$B$1:$Z$616,MATCH($B323, 'Mapping cadres'!$B$1:$B$616,0), MATCH(J$32,'Mapping cadres'!$B$1:$Z$1,0))</f>
        <v>0</v>
      </c>
      <c r="K323" s="226">
        <f>INDEX('Uganda workforce data - raw'!$A$4:$F$619,MATCH($B323, 'Uganda workforce data - raw'!$B$4:$B$619,0), MATCH("Filled Male",'Uganda workforce data - raw'!$A$4:$F$4,0))*INDEX('Mapping cadres'!$B$1:$Z$616,MATCH($B323, 'Mapping cadres'!$B$1:$B$616,0), MATCH(K$32,'Mapping cadres'!$B$1:$Z$1,0))</f>
        <v>0</v>
      </c>
      <c r="L323" s="226">
        <f>INDEX('Uganda workforce data - raw'!$A$4:$F$619,MATCH($B323, 'Uganda workforce data - raw'!$B$4:$B$619,0), MATCH("Filled Male",'Uganda workforce data - raw'!$A$4:$F$4,0))*INDEX('Mapping cadres'!$B$1:$Z$616,MATCH($B323, 'Mapping cadres'!$B$1:$B$616,0), MATCH(L$32,'Mapping cadres'!$B$1:$Z$1,0))</f>
        <v>0</v>
      </c>
      <c r="M323" s="226">
        <f>INDEX('Uganda workforce data - raw'!$A$4:$F$619,MATCH($B323, 'Uganda workforce data - raw'!$B$4:$B$619,0), MATCH("Filled Male",'Uganda workforce data - raw'!$A$4:$F$4,0))*INDEX('Mapping cadres'!$B$1:$Z$616,MATCH($B323, 'Mapping cadres'!$B$1:$B$616,0), MATCH(M$32,'Mapping cadres'!$B$1:$Z$1,0))</f>
        <v>0</v>
      </c>
      <c r="N323" s="226">
        <f>INDEX('Uganda workforce data - raw'!$A$4:$F$619,MATCH($B323, 'Uganda workforce data - raw'!$B$4:$B$619,0), MATCH("Filled Male",'Uganda workforce data - raw'!$A$4:$F$4,0))*INDEX('Mapping cadres'!$B$1:$Z$616,MATCH($B323, 'Mapping cadres'!$B$1:$B$616,0), MATCH(N$32,'Mapping cadres'!$B$1:$Z$1,0))</f>
        <v>0</v>
      </c>
      <c r="O323" s="226">
        <f>INDEX('Uganda workforce data - raw'!$A$4:$F$619,MATCH($B323, 'Uganda workforce data - raw'!$B$4:$B$619,0), MATCH("Filled Male",'Uganda workforce data - raw'!$A$4:$F$4,0))*INDEX('Mapping cadres'!$B$1:$Z$616,MATCH($B323, 'Mapping cadres'!$B$1:$B$616,0), MATCH(O$32,'Mapping cadres'!$B$1:$Z$1,0))</f>
        <v>0</v>
      </c>
      <c r="P323" s="226">
        <f>INDEX('Uganda workforce data - raw'!$A$4:$F$619,MATCH($B323, 'Uganda workforce data - raw'!$B$4:$B$619,0), MATCH("Filled Male",'Uganda workforce data - raw'!$A$4:$F$4,0))*INDEX('Mapping cadres'!$B$1:$Z$616,MATCH($B323, 'Mapping cadres'!$B$1:$B$616,0), MATCH(P$32,'Mapping cadres'!$B$1:$Z$1,0))</f>
        <v>0</v>
      </c>
      <c r="Q323" s="226">
        <f>INDEX('Uganda workforce data - raw'!$A$4:$F$619,MATCH($B323, 'Uganda workforce data - raw'!$B$4:$B$619,0), MATCH("Filled Male",'Uganda workforce data - raw'!$A$4:$F$4,0))*INDEX('Mapping cadres'!$B$1:$Z$616,MATCH($B323, 'Mapping cadres'!$B$1:$B$616,0), MATCH(Q$32,'Mapping cadres'!$B$1:$Z$1,0))</f>
        <v>0</v>
      </c>
      <c r="R323" s="226">
        <f>INDEX('Uganda workforce data - raw'!$A$4:$F$619,MATCH($B323, 'Uganda workforce data - raw'!$B$4:$B$619,0), MATCH("Filled Male",'Uganda workforce data - raw'!$A$4:$F$4,0))*INDEX('Mapping cadres'!$B$1:$Z$616,MATCH($B323, 'Mapping cadres'!$B$1:$B$616,0), MATCH(R$32,'Mapping cadres'!$B$1:$Z$1,0))</f>
        <v>0</v>
      </c>
      <c r="S323" s="226">
        <f>INDEX('Uganda workforce data - raw'!$A$4:$F$619,MATCH($B323, 'Uganda workforce data - raw'!$B$4:$B$619,0), MATCH("Filled Male",'Uganda workforce data - raw'!$A$4:$F$4,0))*INDEX('Mapping cadres'!$B$1:$Z$616,MATCH($B323, 'Mapping cadres'!$B$1:$B$616,0), MATCH(S$32,'Mapping cadres'!$B$1:$Z$1,0))</f>
        <v>0</v>
      </c>
      <c r="T323" s="226">
        <f>INDEX('Uganda workforce data - raw'!$A$4:$F$619,MATCH($B323, 'Uganda workforce data - raw'!$B$4:$B$619,0), MATCH("Filled Male",'Uganda workforce data - raw'!$A$4:$F$4,0))*INDEX('Mapping cadres'!$B$1:$Z$616,MATCH($B323, 'Mapping cadres'!$B$1:$B$616,0), MATCH(T$32,'Mapping cadres'!$B$1:$Z$1,0))</f>
        <v>0</v>
      </c>
      <c r="U323" s="226">
        <f>INDEX('Uganda workforce data - raw'!$A$4:$F$619,MATCH($B323, 'Uganda workforce data - raw'!$B$4:$B$619,0), MATCH("Filled Male",'Uganda workforce data - raw'!$A$4:$F$4,0))*INDEX('Mapping cadres'!$B$1:$Z$616,MATCH($B323, 'Mapping cadres'!$B$1:$B$616,0), MATCH(U$32,'Mapping cadres'!$B$1:$Z$1,0))</f>
        <v>0</v>
      </c>
      <c r="V323" s="226">
        <f>INDEX('Uganda workforce data - raw'!$A$4:$F$619,MATCH($B323, 'Uganda workforce data - raw'!$B$4:$B$619,0), MATCH("Filled Male",'Uganda workforce data - raw'!$A$4:$F$4,0))*INDEX('Mapping cadres'!$B$1:$Z$616,MATCH($B323, 'Mapping cadres'!$B$1:$B$616,0), MATCH(V$32,'Mapping cadres'!$B$1:$Z$1,0))</f>
        <v>0</v>
      </c>
      <c r="W323" s="226">
        <f>INDEX('Uganda workforce data - raw'!$A$4:$F$619,MATCH($B323, 'Uganda workforce data - raw'!$B$4:$B$619,0), MATCH("Filled Male",'Uganda workforce data - raw'!$A$4:$F$4,0))*INDEX('Mapping cadres'!$B$1:$Z$616,MATCH($B323, 'Mapping cadres'!$B$1:$B$616,0), MATCH(W$32,'Mapping cadres'!$B$1:$Z$1,0))</f>
        <v>0</v>
      </c>
      <c r="X323" s="226">
        <f>INDEX('Uganda workforce data - raw'!$A$4:$F$619,MATCH($B323, 'Uganda workforce data - raw'!$B$4:$B$619,0), MATCH("Filled Male",'Uganda workforce data - raw'!$A$4:$F$4,0))*INDEX('Mapping cadres'!$B$1:$Z$616,MATCH($B323, 'Mapping cadres'!$B$1:$B$616,0), MATCH(X$32,'Mapping cadres'!$B$1:$Z$1,0))</f>
        <v>0</v>
      </c>
      <c r="Y323" s="226">
        <f>INDEX('Uganda workforce data - raw'!$A$4:$F$619,MATCH($B323, 'Uganda workforce data - raw'!$B$4:$B$619,0), MATCH("Filled Male",'Uganda workforce data - raw'!$A$4:$F$4,0))*INDEX('Mapping cadres'!$B$1:$Z$616,MATCH($B323, 'Mapping cadres'!$B$1:$B$616,0), MATCH(Y$32,'Mapping cadres'!$B$1:$Z$1,0))</f>
        <v>0</v>
      </c>
      <c r="Z323" s="226">
        <f>INDEX('Uganda workforce data - raw'!$A$4:$F$619,MATCH($B323, 'Uganda workforce data - raw'!$B$4:$B$619,0), MATCH("Filled Male",'Uganda workforce data - raw'!$A$4:$F$4,0))*INDEX('Mapping cadres'!$B$1:$Z$616,MATCH($B323, 'Mapping cadres'!$B$1:$B$616,0), MATCH(Z$32,'Mapping cadres'!$B$1:$Z$1,0))</f>
        <v>0</v>
      </c>
      <c r="AA323" s="226">
        <f>INDEX('Uganda workforce data - raw'!$A$4:$F$619,MATCH($B323, 'Uganda workforce data - raw'!$B$4:$B$619,0), MATCH("Filled Female",'Uganda workforce data - raw'!$A$4:$F$4,0))*INDEX('Mapping cadres'!$B$1:$Z$616,MATCH($B323, 'Mapping cadres'!$B$1:$B$616,0), MATCH(AA$32,'Mapping cadres'!$B$1:$Z$1,0))</f>
        <v>0</v>
      </c>
      <c r="AB323" s="226">
        <f>INDEX('Uganda workforce data - raw'!$A$4:$F$619,MATCH($B323, 'Uganda workforce data - raw'!$B$4:$B$619,0), MATCH("Filled Female",'Uganda workforce data - raw'!$A$4:$F$4,0))*INDEX('Mapping cadres'!$B$1:$Z$616,MATCH($B323, 'Mapping cadres'!$B$1:$B$616,0), MATCH(AB$32,'Mapping cadres'!$B$1:$Z$1,0))</f>
        <v>0</v>
      </c>
      <c r="AC323" s="226">
        <f>INDEX('Uganda workforce data - raw'!$A$4:$F$619,MATCH($B323, 'Uganda workforce data - raw'!$B$4:$B$619,0), MATCH("Filled Female",'Uganda workforce data - raw'!$A$4:$F$4,0))*INDEX('Mapping cadres'!$B$1:$Z$616,MATCH($B323, 'Mapping cadres'!$B$1:$B$616,0), MATCH(AC$32,'Mapping cadres'!$B$1:$Z$1,0))</f>
        <v>0</v>
      </c>
      <c r="AD323" s="226">
        <f>INDEX('Uganda workforce data - raw'!$A$4:$F$619,MATCH($B323, 'Uganda workforce data - raw'!$B$4:$B$619,0), MATCH("Filled Female",'Uganda workforce data - raw'!$A$4:$F$4,0))*INDEX('Mapping cadres'!$B$1:$Z$616,MATCH($B323, 'Mapping cadres'!$B$1:$B$616,0), MATCH(AD$32,'Mapping cadres'!$B$1:$Z$1,0))</f>
        <v>0</v>
      </c>
      <c r="AE323" s="226">
        <f>INDEX('Uganda workforce data - raw'!$A$4:$F$619,MATCH($B323, 'Uganda workforce data - raw'!$B$4:$B$619,0), MATCH("Filled Female",'Uganda workforce data - raw'!$A$4:$F$4,0))*INDEX('Mapping cadres'!$B$1:$Z$616,MATCH($B323, 'Mapping cadres'!$B$1:$B$616,0), MATCH(AE$32,'Mapping cadres'!$B$1:$Z$1,0))</f>
        <v>0</v>
      </c>
      <c r="AF323" s="226">
        <f>INDEX('Uganda workforce data - raw'!$A$4:$F$619,MATCH($B323, 'Uganda workforce data - raw'!$B$4:$B$619,0), MATCH("Filled Female",'Uganda workforce data - raw'!$A$4:$F$4,0))*INDEX('Mapping cadres'!$B$1:$Z$616,MATCH($B323, 'Mapping cadres'!$B$1:$B$616,0), MATCH(AF$32,'Mapping cadres'!$B$1:$Z$1,0))</f>
        <v>0</v>
      </c>
      <c r="AG323" s="226">
        <f>INDEX('Uganda workforce data - raw'!$A$4:$F$619,MATCH($B323, 'Uganda workforce data - raw'!$B$4:$B$619,0), MATCH("Filled Female",'Uganda workforce data - raw'!$A$4:$F$4,0))*INDEX('Mapping cadres'!$B$1:$Z$616,MATCH($B323, 'Mapping cadres'!$B$1:$B$616,0), MATCH(AG$32,'Mapping cadres'!$B$1:$Z$1,0))</f>
        <v>0</v>
      </c>
      <c r="AH323" s="226">
        <f>INDEX('Uganda workforce data - raw'!$A$4:$F$619,MATCH($B323, 'Uganda workforce data - raw'!$B$4:$B$619,0), MATCH("Filled Female",'Uganda workforce data - raw'!$A$4:$F$4,0))*INDEX('Mapping cadres'!$B$1:$Z$616,MATCH($B323, 'Mapping cadres'!$B$1:$B$616,0), MATCH(AH$32,'Mapping cadres'!$B$1:$Z$1,0))</f>
        <v>0</v>
      </c>
      <c r="AI323" s="226">
        <f>INDEX('Uganda workforce data - raw'!$A$4:$F$619,MATCH($B323, 'Uganda workforce data - raw'!$B$4:$B$619,0), MATCH("Filled Female",'Uganda workforce data - raw'!$A$4:$F$4,0))*INDEX('Mapping cadres'!$B$1:$Z$616,MATCH($B323, 'Mapping cadres'!$B$1:$B$616,0), MATCH(AI$32,'Mapping cadres'!$B$1:$Z$1,0))</f>
        <v>0</v>
      </c>
      <c r="AJ323" s="226">
        <f>INDEX('Uganda workforce data - raw'!$A$4:$F$619,MATCH($B323, 'Uganda workforce data - raw'!$B$4:$B$619,0), MATCH("Filled Female",'Uganda workforce data - raw'!$A$4:$F$4,0))*INDEX('Mapping cadres'!$B$1:$Z$616,MATCH($B323, 'Mapping cadres'!$B$1:$B$616,0), MATCH(AJ$32,'Mapping cadres'!$B$1:$Z$1,0))</f>
        <v>0</v>
      </c>
      <c r="AK323" s="226">
        <f>INDEX('Uganda workforce data - raw'!$A$4:$F$619,MATCH($B323, 'Uganda workforce data - raw'!$B$4:$B$619,0), MATCH("Filled Female",'Uganda workforce data - raw'!$A$4:$F$4,0))*INDEX('Mapping cadres'!$B$1:$Z$616,MATCH($B323, 'Mapping cadres'!$B$1:$B$616,0), MATCH(AK$32,'Mapping cadres'!$B$1:$Z$1,0))</f>
        <v>0</v>
      </c>
      <c r="AL323" s="226">
        <f>INDEX('Uganda workforce data - raw'!$A$4:$F$619,MATCH($B323, 'Uganda workforce data - raw'!$B$4:$B$619,0), MATCH("Filled Female",'Uganda workforce data - raw'!$A$4:$F$4,0))*INDEX('Mapping cadres'!$B$1:$Z$616,MATCH($B323, 'Mapping cadres'!$B$1:$B$616,0), MATCH(AL$32,'Mapping cadres'!$B$1:$Z$1,0))</f>
        <v>0</v>
      </c>
      <c r="AM323" s="226">
        <f>INDEX('Uganda workforce data - raw'!$A$4:$F$619,MATCH($B323, 'Uganda workforce data - raw'!$B$4:$B$619,0), MATCH("Filled Female",'Uganda workforce data - raw'!$A$4:$F$4,0))*INDEX('Mapping cadres'!$B$1:$Z$616,MATCH($B323, 'Mapping cadres'!$B$1:$B$616,0), MATCH(AM$32,'Mapping cadres'!$B$1:$Z$1,0))</f>
        <v>0</v>
      </c>
      <c r="AN323" s="226">
        <f>INDEX('Uganda workforce data - raw'!$A$4:$F$619,MATCH($B323, 'Uganda workforce data - raw'!$B$4:$B$619,0), MATCH("Filled Female",'Uganda workforce data - raw'!$A$4:$F$4,0))*INDEX('Mapping cadres'!$B$1:$Z$616,MATCH($B323, 'Mapping cadres'!$B$1:$B$616,0), MATCH(AN$32,'Mapping cadres'!$B$1:$Z$1,0))</f>
        <v>0</v>
      </c>
      <c r="AO323" s="226">
        <f>INDEX('Uganda workforce data - raw'!$A$4:$F$619,MATCH($B323, 'Uganda workforce data - raw'!$B$4:$B$619,0), MATCH("Filled Female",'Uganda workforce data - raw'!$A$4:$F$4,0))*INDEX('Mapping cadres'!$B$1:$Z$616,MATCH($B323, 'Mapping cadres'!$B$1:$B$616,0), MATCH(AO$32,'Mapping cadres'!$B$1:$Z$1,0))</f>
        <v>0</v>
      </c>
      <c r="AP323" s="226">
        <f>INDEX('Uganda workforce data - raw'!$A$4:$F$619,MATCH($B323, 'Uganda workforce data - raw'!$B$4:$B$619,0), MATCH("Filled Female",'Uganda workforce data - raw'!$A$4:$F$4,0))*INDEX('Mapping cadres'!$B$1:$Z$616,MATCH($B323, 'Mapping cadres'!$B$1:$B$616,0), MATCH(AP$32,'Mapping cadres'!$B$1:$Z$1,0))</f>
        <v>0</v>
      </c>
      <c r="AQ323" s="226">
        <f>INDEX('Uganda workforce data - raw'!$A$4:$F$619,MATCH($B323, 'Uganda workforce data - raw'!$B$4:$B$619,0), MATCH("Filled Female",'Uganda workforce data - raw'!$A$4:$F$4,0))*INDEX('Mapping cadres'!$B$1:$Z$616,MATCH($B323, 'Mapping cadres'!$B$1:$B$616,0), MATCH(AQ$32,'Mapping cadres'!$B$1:$Z$1,0))</f>
        <v>0</v>
      </c>
      <c r="AR323" s="226">
        <f>INDEX('Uganda workforce data - raw'!$A$4:$F$619,MATCH($B323, 'Uganda workforce data - raw'!$B$4:$B$619,0), MATCH("Filled Female",'Uganda workforce data - raw'!$A$4:$F$4,0))*INDEX('Mapping cadres'!$B$1:$Z$616,MATCH($B323, 'Mapping cadres'!$B$1:$B$616,0), MATCH(AR$32,'Mapping cadres'!$B$1:$Z$1,0))</f>
        <v>0</v>
      </c>
      <c r="AS323" s="226">
        <f>INDEX('Uganda workforce data - raw'!$A$4:$F$619,MATCH($B323, 'Uganda workforce data - raw'!$B$4:$B$619,0), MATCH("Filled Female",'Uganda workforce data - raw'!$A$4:$F$4,0))*INDEX('Mapping cadres'!$B$1:$Z$616,MATCH($B323, 'Mapping cadres'!$B$1:$B$616,0), MATCH(AS$32,'Mapping cadres'!$B$1:$Z$1,0))</f>
        <v>0</v>
      </c>
      <c r="AT323" s="226">
        <f>INDEX('Uganda workforce data - raw'!$A$4:$F$619,MATCH($B323, 'Uganda workforce data - raw'!$B$4:$B$619,0), MATCH("Filled Female",'Uganda workforce data - raw'!$A$4:$F$4,0))*INDEX('Mapping cadres'!$B$1:$Z$616,MATCH($B323, 'Mapping cadres'!$B$1:$B$616,0), MATCH(AT$32,'Mapping cadres'!$B$1:$Z$1,0))</f>
        <v>0</v>
      </c>
      <c r="AU323" s="226">
        <f>INDEX('Uganda workforce data - raw'!$A$4:$F$619,MATCH($B323, 'Uganda workforce data - raw'!$B$4:$B$619,0), MATCH("Filled Female",'Uganda workforce data - raw'!$A$4:$F$4,0))*INDEX('Mapping cadres'!$B$1:$Z$616,MATCH($B323, 'Mapping cadres'!$B$1:$B$616,0), MATCH(AU$32,'Mapping cadres'!$B$1:$Z$1,0))</f>
        <v>0</v>
      </c>
      <c r="AV323" s="226">
        <f>INDEX('Uganda workforce data - raw'!$A$4:$F$619,MATCH($B323, 'Uganda workforce data - raw'!$B$4:$B$619,0), MATCH("Filled Female",'Uganda workforce data - raw'!$A$4:$F$4,0))*INDEX('Mapping cadres'!$B$1:$Z$616,MATCH($B323, 'Mapping cadres'!$B$1:$B$616,0), MATCH(AV$32,'Mapping cadres'!$B$1:$Z$1,0))</f>
        <v>0</v>
      </c>
      <c r="AW323" s="226">
        <f>INDEX('Uganda workforce data - raw'!$A$4:$F$619,MATCH($B323, 'Uganda workforce data - raw'!$B$4:$B$619,0), MATCH("Filled Female",'Uganda workforce data - raw'!$A$4:$F$4,0))*INDEX('Mapping cadres'!$B$1:$Z$616,MATCH($B323, 'Mapping cadres'!$B$1:$B$616,0), MATCH(AW$32,'Mapping cadres'!$B$1:$Z$1,0))</f>
        <v>0</v>
      </c>
      <c r="AX323" s="226">
        <f>INDEX('Uganda workforce data - raw'!$A$4:$F$619,MATCH($B323, 'Uganda workforce data - raw'!$B$4:$B$619,0), MATCH("Filled Female",'Uganda workforce data - raw'!$A$4:$F$4,0))*INDEX('Mapping cadres'!$B$1:$Z$616,MATCH($B323, 'Mapping cadres'!$B$1:$B$616,0), MATCH(AX$32,'Mapping cadres'!$B$1:$Z$1,0))</f>
        <v>0</v>
      </c>
      <c r="AY323" s="226">
        <f t="shared" si="101"/>
        <v>0</v>
      </c>
      <c r="AZ323" s="226">
        <f t="shared" si="102"/>
        <v>0</v>
      </c>
      <c r="BA323" s="226">
        <f t="shared" si="103"/>
        <v>0</v>
      </c>
      <c r="BB323" s="226">
        <f t="shared" si="104"/>
        <v>0</v>
      </c>
      <c r="BC323" s="226">
        <f t="shared" si="105"/>
        <v>5</v>
      </c>
      <c r="BD323" s="226">
        <f t="shared" si="106"/>
        <v>0</v>
      </c>
      <c r="BE323" s="226">
        <f t="shared" si="107"/>
        <v>0</v>
      </c>
      <c r="BF323" s="226">
        <f t="shared" si="108"/>
        <v>0</v>
      </c>
      <c r="BG323" s="226">
        <f t="shared" si="109"/>
        <v>0</v>
      </c>
      <c r="BH323" s="226">
        <f t="shared" si="110"/>
        <v>0</v>
      </c>
      <c r="BI323" s="226">
        <f t="shared" si="111"/>
        <v>0</v>
      </c>
      <c r="BJ323" s="226">
        <f t="shared" si="112"/>
        <v>0</v>
      </c>
      <c r="BK323" s="226">
        <f t="shared" si="113"/>
        <v>0</v>
      </c>
      <c r="BL323" s="226">
        <f t="shared" si="114"/>
        <v>0</v>
      </c>
      <c r="BM323" s="226">
        <f t="shared" si="115"/>
        <v>0</v>
      </c>
      <c r="BN323" s="226">
        <f t="shared" si="116"/>
        <v>0</v>
      </c>
      <c r="BO323" s="226">
        <f t="shared" si="117"/>
        <v>0</v>
      </c>
      <c r="BP323" s="226">
        <f t="shared" si="118"/>
        <v>0</v>
      </c>
      <c r="BQ323" s="226">
        <f t="shared" si="119"/>
        <v>0</v>
      </c>
      <c r="BR323" s="226">
        <f t="shared" si="120"/>
        <v>0</v>
      </c>
      <c r="BS323" s="226">
        <f t="shared" si="121"/>
        <v>0</v>
      </c>
      <c r="BT323" s="226">
        <f t="shared" si="122"/>
        <v>0</v>
      </c>
      <c r="BU323" s="226">
        <f t="shared" si="123"/>
        <v>0</v>
      </c>
      <c r="BV323" s="226">
        <f t="shared" si="124"/>
        <v>0</v>
      </c>
    </row>
    <row r="324" spans="1:74">
      <c r="A324" s="226">
        <v>292</v>
      </c>
      <c r="B324" s="237" t="s">
        <v>1594</v>
      </c>
      <c r="C324" s="226">
        <f>INDEX('Uganda workforce data - raw'!$A$4:$F$619,MATCH($B324, 'Uganda workforce data - raw'!$B$4:$B$619,0), MATCH("Filled Male",'Uganda workforce data - raw'!$A$4:$F$4,0))*INDEX('Mapping cadres'!$B$1:$Z$616,MATCH($B324, 'Mapping cadres'!$B$1:$B$616,0), MATCH(C$32,'Mapping cadres'!$B$1:$Z$1,0))</f>
        <v>0</v>
      </c>
      <c r="D324" s="226">
        <f>INDEX('Uganda workforce data - raw'!$A$4:$F$619,MATCH($B324, 'Uganda workforce data - raw'!$B$4:$B$619,0), MATCH("Filled Male",'Uganda workforce data - raw'!$A$4:$F$4,0))*INDEX('Mapping cadres'!$B$1:$Z$616,MATCH($B324, 'Mapping cadres'!$B$1:$B$616,0), MATCH(D$32,'Mapping cadres'!$B$1:$Z$1,0))</f>
        <v>0</v>
      </c>
      <c r="E324" s="226">
        <f>INDEX('Uganda workforce data - raw'!$A$4:$F$619,MATCH($B324, 'Uganda workforce data - raw'!$B$4:$B$619,0), MATCH("Filled Male",'Uganda workforce data - raw'!$A$4:$F$4,0))*INDEX('Mapping cadres'!$B$1:$Z$616,MATCH($B324, 'Mapping cadres'!$B$1:$B$616,0), MATCH(E$32,'Mapping cadres'!$B$1:$Z$1,0))</f>
        <v>0</v>
      </c>
      <c r="F324" s="226">
        <f>INDEX('Uganda workforce data - raw'!$A$4:$F$619,MATCH($B324, 'Uganda workforce data - raw'!$B$4:$B$619,0), MATCH("Filled Male",'Uganda workforce data - raw'!$A$4:$F$4,0))*INDEX('Mapping cadres'!$B$1:$Z$616,MATCH($B324, 'Mapping cadres'!$B$1:$B$616,0), MATCH(F$32,'Mapping cadres'!$B$1:$Z$1,0))</f>
        <v>0</v>
      </c>
      <c r="G324" s="226">
        <f>INDEX('Uganda workforce data - raw'!$A$4:$F$619,MATCH($B324, 'Uganda workforce data - raw'!$B$4:$B$619,0), MATCH("Filled Male",'Uganda workforce data - raw'!$A$4:$F$4,0))*INDEX('Mapping cadres'!$B$1:$Z$616,MATCH($B324, 'Mapping cadres'!$B$1:$B$616,0), MATCH(G$32,'Mapping cadres'!$B$1:$Z$1,0))</f>
        <v>3</v>
      </c>
      <c r="H324" s="226">
        <f>INDEX('Uganda workforce data - raw'!$A$4:$F$619,MATCH($B324, 'Uganda workforce data - raw'!$B$4:$B$619,0), MATCH("Filled Male",'Uganda workforce data - raw'!$A$4:$F$4,0))*INDEX('Mapping cadres'!$B$1:$Z$616,MATCH($B324, 'Mapping cadres'!$B$1:$B$616,0), MATCH(H$32,'Mapping cadres'!$B$1:$Z$1,0))</f>
        <v>0</v>
      </c>
      <c r="I324" s="226">
        <f>INDEX('Uganda workforce data - raw'!$A$4:$F$619,MATCH($B324, 'Uganda workforce data - raw'!$B$4:$B$619,0), MATCH("Filled Male",'Uganda workforce data - raw'!$A$4:$F$4,0))*INDEX('Mapping cadres'!$B$1:$Z$616,MATCH($B324, 'Mapping cadres'!$B$1:$B$616,0), MATCH(I$32,'Mapping cadres'!$B$1:$Z$1,0))</f>
        <v>0</v>
      </c>
      <c r="J324" s="226">
        <f>INDEX('Uganda workforce data - raw'!$A$4:$F$619,MATCH($B324, 'Uganda workforce data - raw'!$B$4:$B$619,0), MATCH("Filled Male",'Uganda workforce data - raw'!$A$4:$F$4,0))*INDEX('Mapping cadres'!$B$1:$Z$616,MATCH($B324, 'Mapping cadres'!$B$1:$B$616,0), MATCH(J$32,'Mapping cadres'!$B$1:$Z$1,0))</f>
        <v>0</v>
      </c>
      <c r="K324" s="226">
        <f>INDEX('Uganda workforce data - raw'!$A$4:$F$619,MATCH($B324, 'Uganda workforce data - raw'!$B$4:$B$619,0), MATCH("Filled Male",'Uganda workforce data - raw'!$A$4:$F$4,0))*INDEX('Mapping cadres'!$B$1:$Z$616,MATCH($B324, 'Mapping cadres'!$B$1:$B$616,0), MATCH(K$32,'Mapping cadres'!$B$1:$Z$1,0))</f>
        <v>0</v>
      </c>
      <c r="L324" s="226">
        <f>INDEX('Uganda workforce data - raw'!$A$4:$F$619,MATCH($B324, 'Uganda workforce data - raw'!$B$4:$B$619,0), MATCH("Filled Male",'Uganda workforce data - raw'!$A$4:$F$4,0))*INDEX('Mapping cadres'!$B$1:$Z$616,MATCH($B324, 'Mapping cadres'!$B$1:$B$616,0), MATCH(L$32,'Mapping cadres'!$B$1:$Z$1,0))</f>
        <v>0</v>
      </c>
      <c r="M324" s="226">
        <f>INDEX('Uganda workforce data - raw'!$A$4:$F$619,MATCH($B324, 'Uganda workforce data - raw'!$B$4:$B$619,0), MATCH("Filled Male",'Uganda workforce data - raw'!$A$4:$F$4,0))*INDEX('Mapping cadres'!$B$1:$Z$616,MATCH($B324, 'Mapping cadres'!$B$1:$B$616,0), MATCH(M$32,'Mapping cadres'!$B$1:$Z$1,0))</f>
        <v>0</v>
      </c>
      <c r="N324" s="226">
        <f>INDEX('Uganda workforce data - raw'!$A$4:$F$619,MATCH($B324, 'Uganda workforce data - raw'!$B$4:$B$619,0), MATCH("Filled Male",'Uganda workforce data - raw'!$A$4:$F$4,0))*INDEX('Mapping cadres'!$B$1:$Z$616,MATCH($B324, 'Mapping cadres'!$B$1:$B$616,0), MATCH(N$32,'Mapping cadres'!$B$1:$Z$1,0))</f>
        <v>0</v>
      </c>
      <c r="O324" s="226">
        <f>INDEX('Uganda workforce data - raw'!$A$4:$F$619,MATCH($B324, 'Uganda workforce data - raw'!$B$4:$B$619,0), MATCH("Filled Male",'Uganda workforce data - raw'!$A$4:$F$4,0))*INDEX('Mapping cadres'!$B$1:$Z$616,MATCH($B324, 'Mapping cadres'!$B$1:$B$616,0), MATCH(O$32,'Mapping cadres'!$B$1:$Z$1,0))</f>
        <v>0</v>
      </c>
      <c r="P324" s="226">
        <f>INDEX('Uganda workforce data - raw'!$A$4:$F$619,MATCH($B324, 'Uganda workforce data - raw'!$B$4:$B$619,0), MATCH("Filled Male",'Uganda workforce data - raw'!$A$4:$F$4,0))*INDEX('Mapping cadres'!$B$1:$Z$616,MATCH($B324, 'Mapping cadres'!$B$1:$B$616,0), MATCH(P$32,'Mapping cadres'!$B$1:$Z$1,0))</f>
        <v>0</v>
      </c>
      <c r="Q324" s="226">
        <f>INDEX('Uganda workforce data - raw'!$A$4:$F$619,MATCH($B324, 'Uganda workforce data - raw'!$B$4:$B$619,0), MATCH("Filled Male",'Uganda workforce data - raw'!$A$4:$F$4,0))*INDEX('Mapping cadres'!$B$1:$Z$616,MATCH($B324, 'Mapping cadres'!$B$1:$B$616,0), MATCH(Q$32,'Mapping cadres'!$B$1:$Z$1,0))</f>
        <v>0</v>
      </c>
      <c r="R324" s="226">
        <f>INDEX('Uganda workforce data - raw'!$A$4:$F$619,MATCH($B324, 'Uganda workforce data - raw'!$B$4:$B$619,0), MATCH("Filled Male",'Uganda workforce data - raw'!$A$4:$F$4,0))*INDEX('Mapping cadres'!$B$1:$Z$616,MATCH($B324, 'Mapping cadres'!$B$1:$B$616,0), MATCH(R$32,'Mapping cadres'!$B$1:$Z$1,0))</f>
        <v>0</v>
      </c>
      <c r="S324" s="226">
        <f>INDEX('Uganda workforce data - raw'!$A$4:$F$619,MATCH($B324, 'Uganda workforce data - raw'!$B$4:$B$619,0), MATCH("Filled Male",'Uganda workforce data - raw'!$A$4:$F$4,0))*INDEX('Mapping cadres'!$B$1:$Z$616,MATCH($B324, 'Mapping cadres'!$B$1:$B$616,0), MATCH(S$32,'Mapping cadres'!$B$1:$Z$1,0))</f>
        <v>0</v>
      </c>
      <c r="T324" s="226">
        <f>INDEX('Uganda workforce data - raw'!$A$4:$F$619,MATCH($B324, 'Uganda workforce data - raw'!$B$4:$B$619,0), MATCH("Filled Male",'Uganda workforce data - raw'!$A$4:$F$4,0))*INDEX('Mapping cadres'!$B$1:$Z$616,MATCH($B324, 'Mapping cadres'!$B$1:$B$616,0), MATCH(T$32,'Mapping cadres'!$B$1:$Z$1,0))</f>
        <v>0</v>
      </c>
      <c r="U324" s="226">
        <f>INDEX('Uganda workforce data - raw'!$A$4:$F$619,MATCH($B324, 'Uganda workforce data - raw'!$B$4:$B$619,0), MATCH("Filled Male",'Uganda workforce data - raw'!$A$4:$F$4,0))*INDEX('Mapping cadres'!$B$1:$Z$616,MATCH($B324, 'Mapping cadres'!$B$1:$B$616,0), MATCH(U$32,'Mapping cadres'!$B$1:$Z$1,0))</f>
        <v>0</v>
      </c>
      <c r="V324" s="226">
        <f>INDEX('Uganda workforce data - raw'!$A$4:$F$619,MATCH($B324, 'Uganda workforce data - raw'!$B$4:$B$619,0), MATCH("Filled Male",'Uganda workforce data - raw'!$A$4:$F$4,0))*INDEX('Mapping cadres'!$B$1:$Z$616,MATCH($B324, 'Mapping cadres'!$B$1:$B$616,0), MATCH(V$32,'Mapping cadres'!$B$1:$Z$1,0))</f>
        <v>0</v>
      </c>
      <c r="W324" s="226">
        <f>INDEX('Uganda workforce data - raw'!$A$4:$F$619,MATCH($B324, 'Uganda workforce data - raw'!$B$4:$B$619,0), MATCH("Filled Male",'Uganda workforce data - raw'!$A$4:$F$4,0))*INDEX('Mapping cadres'!$B$1:$Z$616,MATCH($B324, 'Mapping cadres'!$B$1:$B$616,0), MATCH(W$32,'Mapping cadres'!$B$1:$Z$1,0))</f>
        <v>0</v>
      </c>
      <c r="X324" s="226">
        <f>INDEX('Uganda workforce data - raw'!$A$4:$F$619,MATCH($B324, 'Uganda workforce data - raw'!$B$4:$B$619,0), MATCH("Filled Male",'Uganda workforce data - raw'!$A$4:$F$4,0))*INDEX('Mapping cadres'!$B$1:$Z$616,MATCH($B324, 'Mapping cadres'!$B$1:$B$616,0), MATCH(X$32,'Mapping cadres'!$B$1:$Z$1,0))</f>
        <v>0</v>
      </c>
      <c r="Y324" s="226">
        <f>INDEX('Uganda workforce data - raw'!$A$4:$F$619,MATCH($B324, 'Uganda workforce data - raw'!$B$4:$B$619,0), MATCH("Filled Male",'Uganda workforce data - raw'!$A$4:$F$4,0))*INDEX('Mapping cadres'!$B$1:$Z$616,MATCH($B324, 'Mapping cadres'!$B$1:$B$616,0), MATCH(Y$32,'Mapping cadres'!$B$1:$Z$1,0))</f>
        <v>0</v>
      </c>
      <c r="Z324" s="226">
        <f>INDEX('Uganda workforce data - raw'!$A$4:$F$619,MATCH($B324, 'Uganda workforce data - raw'!$B$4:$B$619,0), MATCH("Filled Male",'Uganda workforce data - raw'!$A$4:$F$4,0))*INDEX('Mapping cadres'!$B$1:$Z$616,MATCH($B324, 'Mapping cadres'!$B$1:$B$616,0), MATCH(Z$32,'Mapping cadres'!$B$1:$Z$1,0))</f>
        <v>0</v>
      </c>
      <c r="AA324" s="226">
        <f>INDEX('Uganda workforce data - raw'!$A$4:$F$619,MATCH($B324, 'Uganda workforce data - raw'!$B$4:$B$619,0), MATCH("Filled Female",'Uganda workforce data - raw'!$A$4:$F$4,0))*INDEX('Mapping cadres'!$B$1:$Z$616,MATCH($B324, 'Mapping cadres'!$B$1:$B$616,0), MATCH(AA$32,'Mapping cadres'!$B$1:$Z$1,0))</f>
        <v>0</v>
      </c>
      <c r="AB324" s="226">
        <f>INDEX('Uganda workforce data - raw'!$A$4:$F$619,MATCH($B324, 'Uganda workforce data - raw'!$B$4:$B$619,0), MATCH("Filled Female",'Uganda workforce data - raw'!$A$4:$F$4,0))*INDEX('Mapping cadres'!$B$1:$Z$616,MATCH($B324, 'Mapping cadres'!$B$1:$B$616,0), MATCH(AB$32,'Mapping cadres'!$B$1:$Z$1,0))</f>
        <v>0</v>
      </c>
      <c r="AC324" s="226">
        <f>INDEX('Uganda workforce data - raw'!$A$4:$F$619,MATCH($B324, 'Uganda workforce data - raw'!$B$4:$B$619,0), MATCH("Filled Female",'Uganda workforce data - raw'!$A$4:$F$4,0))*INDEX('Mapping cadres'!$B$1:$Z$616,MATCH($B324, 'Mapping cadres'!$B$1:$B$616,0), MATCH(AC$32,'Mapping cadres'!$B$1:$Z$1,0))</f>
        <v>0</v>
      </c>
      <c r="AD324" s="226">
        <f>INDEX('Uganda workforce data - raw'!$A$4:$F$619,MATCH($B324, 'Uganda workforce data - raw'!$B$4:$B$619,0), MATCH("Filled Female",'Uganda workforce data - raw'!$A$4:$F$4,0))*INDEX('Mapping cadres'!$B$1:$Z$616,MATCH($B324, 'Mapping cadres'!$B$1:$B$616,0), MATCH(AD$32,'Mapping cadres'!$B$1:$Z$1,0))</f>
        <v>0</v>
      </c>
      <c r="AE324" s="226">
        <f>INDEX('Uganda workforce data - raw'!$A$4:$F$619,MATCH($B324, 'Uganda workforce data - raw'!$B$4:$B$619,0), MATCH("Filled Female",'Uganda workforce data - raw'!$A$4:$F$4,0))*INDEX('Mapping cadres'!$B$1:$Z$616,MATCH($B324, 'Mapping cadres'!$B$1:$B$616,0), MATCH(AE$32,'Mapping cadres'!$B$1:$Z$1,0))</f>
        <v>0</v>
      </c>
      <c r="AF324" s="226">
        <f>INDEX('Uganda workforce data - raw'!$A$4:$F$619,MATCH($B324, 'Uganda workforce data - raw'!$B$4:$B$619,0), MATCH("Filled Female",'Uganda workforce data - raw'!$A$4:$F$4,0))*INDEX('Mapping cadres'!$B$1:$Z$616,MATCH($B324, 'Mapping cadres'!$B$1:$B$616,0), MATCH(AF$32,'Mapping cadres'!$B$1:$Z$1,0))</f>
        <v>0</v>
      </c>
      <c r="AG324" s="226">
        <f>INDEX('Uganda workforce data - raw'!$A$4:$F$619,MATCH($B324, 'Uganda workforce data - raw'!$B$4:$B$619,0), MATCH("Filled Female",'Uganda workforce data - raw'!$A$4:$F$4,0))*INDEX('Mapping cadres'!$B$1:$Z$616,MATCH($B324, 'Mapping cadres'!$B$1:$B$616,0), MATCH(AG$32,'Mapping cadres'!$B$1:$Z$1,0))</f>
        <v>0</v>
      </c>
      <c r="AH324" s="226">
        <f>INDEX('Uganda workforce data - raw'!$A$4:$F$619,MATCH($B324, 'Uganda workforce data - raw'!$B$4:$B$619,0), MATCH("Filled Female",'Uganda workforce data - raw'!$A$4:$F$4,0))*INDEX('Mapping cadres'!$B$1:$Z$616,MATCH($B324, 'Mapping cadres'!$B$1:$B$616,0), MATCH(AH$32,'Mapping cadres'!$B$1:$Z$1,0))</f>
        <v>0</v>
      </c>
      <c r="AI324" s="226">
        <f>INDEX('Uganda workforce data - raw'!$A$4:$F$619,MATCH($B324, 'Uganda workforce data - raw'!$B$4:$B$619,0), MATCH("Filled Female",'Uganda workforce data - raw'!$A$4:$F$4,0))*INDEX('Mapping cadres'!$B$1:$Z$616,MATCH($B324, 'Mapping cadres'!$B$1:$B$616,0), MATCH(AI$32,'Mapping cadres'!$B$1:$Z$1,0))</f>
        <v>0</v>
      </c>
      <c r="AJ324" s="226">
        <f>INDEX('Uganda workforce data - raw'!$A$4:$F$619,MATCH($B324, 'Uganda workforce data - raw'!$B$4:$B$619,0), MATCH("Filled Female",'Uganda workforce data - raw'!$A$4:$F$4,0))*INDEX('Mapping cadres'!$B$1:$Z$616,MATCH($B324, 'Mapping cadres'!$B$1:$B$616,0), MATCH(AJ$32,'Mapping cadres'!$B$1:$Z$1,0))</f>
        <v>0</v>
      </c>
      <c r="AK324" s="226">
        <f>INDEX('Uganda workforce data - raw'!$A$4:$F$619,MATCH($B324, 'Uganda workforce data - raw'!$B$4:$B$619,0), MATCH("Filled Female",'Uganda workforce data - raw'!$A$4:$F$4,0))*INDEX('Mapping cadres'!$B$1:$Z$616,MATCH($B324, 'Mapping cadres'!$B$1:$B$616,0), MATCH(AK$32,'Mapping cadres'!$B$1:$Z$1,0))</f>
        <v>0</v>
      </c>
      <c r="AL324" s="226">
        <f>INDEX('Uganda workforce data - raw'!$A$4:$F$619,MATCH($B324, 'Uganda workforce data - raw'!$B$4:$B$619,0), MATCH("Filled Female",'Uganda workforce data - raw'!$A$4:$F$4,0))*INDEX('Mapping cadres'!$B$1:$Z$616,MATCH($B324, 'Mapping cadres'!$B$1:$B$616,0), MATCH(AL$32,'Mapping cadres'!$B$1:$Z$1,0))</f>
        <v>0</v>
      </c>
      <c r="AM324" s="226">
        <f>INDEX('Uganda workforce data - raw'!$A$4:$F$619,MATCH($B324, 'Uganda workforce data - raw'!$B$4:$B$619,0), MATCH("Filled Female",'Uganda workforce data - raw'!$A$4:$F$4,0))*INDEX('Mapping cadres'!$B$1:$Z$616,MATCH($B324, 'Mapping cadres'!$B$1:$B$616,0), MATCH(AM$32,'Mapping cadres'!$B$1:$Z$1,0))</f>
        <v>0</v>
      </c>
      <c r="AN324" s="226">
        <f>INDEX('Uganda workforce data - raw'!$A$4:$F$619,MATCH($B324, 'Uganda workforce data - raw'!$B$4:$B$619,0), MATCH("Filled Female",'Uganda workforce data - raw'!$A$4:$F$4,0))*INDEX('Mapping cadres'!$B$1:$Z$616,MATCH($B324, 'Mapping cadres'!$B$1:$B$616,0), MATCH(AN$32,'Mapping cadres'!$B$1:$Z$1,0))</f>
        <v>0</v>
      </c>
      <c r="AO324" s="226">
        <f>INDEX('Uganda workforce data - raw'!$A$4:$F$619,MATCH($B324, 'Uganda workforce data - raw'!$B$4:$B$619,0), MATCH("Filled Female",'Uganda workforce data - raw'!$A$4:$F$4,0))*INDEX('Mapping cadres'!$B$1:$Z$616,MATCH($B324, 'Mapping cadres'!$B$1:$B$616,0), MATCH(AO$32,'Mapping cadres'!$B$1:$Z$1,0))</f>
        <v>0</v>
      </c>
      <c r="AP324" s="226">
        <f>INDEX('Uganda workforce data - raw'!$A$4:$F$619,MATCH($B324, 'Uganda workforce data - raw'!$B$4:$B$619,0), MATCH("Filled Female",'Uganda workforce data - raw'!$A$4:$F$4,0))*INDEX('Mapping cadres'!$B$1:$Z$616,MATCH($B324, 'Mapping cadres'!$B$1:$B$616,0), MATCH(AP$32,'Mapping cadres'!$B$1:$Z$1,0))</f>
        <v>0</v>
      </c>
      <c r="AQ324" s="226">
        <f>INDEX('Uganda workforce data - raw'!$A$4:$F$619,MATCH($B324, 'Uganda workforce data - raw'!$B$4:$B$619,0), MATCH("Filled Female",'Uganda workforce data - raw'!$A$4:$F$4,0))*INDEX('Mapping cadres'!$B$1:$Z$616,MATCH($B324, 'Mapping cadres'!$B$1:$B$616,0), MATCH(AQ$32,'Mapping cadres'!$B$1:$Z$1,0))</f>
        <v>0</v>
      </c>
      <c r="AR324" s="226">
        <f>INDEX('Uganda workforce data - raw'!$A$4:$F$619,MATCH($B324, 'Uganda workforce data - raw'!$B$4:$B$619,0), MATCH("Filled Female",'Uganda workforce data - raw'!$A$4:$F$4,0))*INDEX('Mapping cadres'!$B$1:$Z$616,MATCH($B324, 'Mapping cadres'!$B$1:$B$616,0), MATCH(AR$32,'Mapping cadres'!$B$1:$Z$1,0))</f>
        <v>0</v>
      </c>
      <c r="AS324" s="226">
        <f>INDEX('Uganda workforce data - raw'!$A$4:$F$619,MATCH($B324, 'Uganda workforce data - raw'!$B$4:$B$619,0), MATCH("Filled Female",'Uganda workforce data - raw'!$A$4:$F$4,0))*INDEX('Mapping cadres'!$B$1:$Z$616,MATCH($B324, 'Mapping cadres'!$B$1:$B$616,0), MATCH(AS$32,'Mapping cadres'!$B$1:$Z$1,0))</f>
        <v>0</v>
      </c>
      <c r="AT324" s="226">
        <f>INDEX('Uganda workforce data - raw'!$A$4:$F$619,MATCH($B324, 'Uganda workforce data - raw'!$B$4:$B$619,0), MATCH("Filled Female",'Uganda workforce data - raw'!$A$4:$F$4,0))*INDEX('Mapping cadres'!$B$1:$Z$616,MATCH($B324, 'Mapping cadres'!$B$1:$B$616,0), MATCH(AT$32,'Mapping cadres'!$B$1:$Z$1,0))</f>
        <v>0</v>
      </c>
      <c r="AU324" s="226">
        <f>INDEX('Uganda workforce data - raw'!$A$4:$F$619,MATCH($B324, 'Uganda workforce data - raw'!$B$4:$B$619,0), MATCH("Filled Female",'Uganda workforce data - raw'!$A$4:$F$4,0))*INDEX('Mapping cadres'!$B$1:$Z$616,MATCH($B324, 'Mapping cadres'!$B$1:$B$616,0), MATCH(AU$32,'Mapping cadres'!$B$1:$Z$1,0))</f>
        <v>0</v>
      </c>
      <c r="AV324" s="226">
        <f>INDEX('Uganda workforce data - raw'!$A$4:$F$619,MATCH($B324, 'Uganda workforce data - raw'!$B$4:$B$619,0), MATCH("Filled Female",'Uganda workforce data - raw'!$A$4:$F$4,0))*INDEX('Mapping cadres'!$B$1:$Z$616,MATCH($B324, 'Mapping cadres'!$B$1:$B$616,0), MATCH(AV$32,'Mapping cadres'!$B$1:$Z$1,0))</f>
        <v>0</v>
      </c>
      <c r="AW324" s="226">
        <f>INDEX('Uganda workforce data - raw'!$A$4:$F$619,MATCH($B324, 'Uganda workforce data - raw'!$B$4:$B$619,0), MATCH("Filled Female",'Uganda workforce data - raw'!$A$4:$F$4,0))*INDEX('Mapping cadres'!$B$1:$Z$616,MATCH($B324, 'Mapping cadres'!$B$1:$B$616,0), MATCH(AW$32,'Mapping cadres'!$B$1:$Z$1,0))</f>
        <v>0</v>
      </c>
      <c r="AX324" s="226">
        <f>INDEX('Uganda workforce data - raw'!$A$4:$F$619,MATCH($B324, 'Uganda workforce data - raw'!$B$4:$B$619,0), MATCH("Filled Female",'Uganda workforce data - raw'!$A$4:$F$4,0))*INDEX('Mapping cadres'!$B$1:$Z$616,MATCH($B324, 'Mapping cadres'!$B$1:$B$616,0), MATCH(AX$32,'Mapping cadres'!$B$1:$Z$1,0))</f>
        <v>0</v>
      </c>
      <c r="AY324" s="226">
        <f t="shared" si="101"/>
        <v>0</v>
      </c>
      <c r="AZ324" s="226">
        <f t="shared" si="102"/>
        <v>0</v>
      </c>
      <c r="BA324" s="226">
        <f t="shared" si="103"/>
        <v>0</v>
      </c>
      <c r="BB324" s="226">
        <f t="shared" si="104"/>
        <v>0</v>
      </c>
      <c r="BC324" s="226">
        <f t="shared" si="105"/>
        <v>3</v>
      </c>
      <c r="BD324" s="226">
        <f t="shared" si="106"/>
        <v>0</v>
      </c>
      <c r="BE324" s="226">
        <f t="shared" si="107"/>
        <v>0</v>
      </c>
      <c r="BF324" s="226">
        <f t="shared" si="108"/>
        <v>0</v>
      </c>
      <c r="BG324" s="226">
        <f t="shared" si="109"/>
        <v>0</v>
      </c>
      <c r="BH324" s="226">
        <f t="shared" si="110"/>
        <v>0</v>
      </c>
      <c r="BI324" s="226">
        <f t="shared" si="111"/>
        <v>0</v>
      </c>
      <c r="BJ324" s="226">
        <f t="shared" si="112"/>
        <v>0</v>
      </c>
      <c r="BK324" s="226">
        <f t="shared" si="113"/>
        <v>0</v>
      </c>
      <c r="BL324" s="226">
        <f t="shared" si="114"/>
        <v>0</v>
      </c>
      <c r="BM324" s="226">
        <f t="shared" si="115"/>
        <v>0</v>
      </c>
      <c r="BN324" s="226">
        <f t="shared" si="116"/>
        <v>0</v>
      </c>
      <c r="BO324" s="226">
        <f t="shared" si="117"/>
        <v>0</v>
      </c>
      <c r="BP324" s="226">
        <f t="shared" si="118"/>
        <v>0</v>
      </c>
      <c r="BQ324" s="226">
        <f t="shared" si="119"/>
        <v>0</v>
      </c>
      <c r="BR324" s="226">
        <f t="shared" si="120"/>
        <v>0</v>
      </c>
      <c r="BS324" s="226">
        <f t="shared" si="121"/>
        <v>0</v>
      </c>
      <c r="BT324" s="226">
        <f t="shared" si="122"/>
        <v>0</v>
      </c>
      <c r="BU324" s="226">
        <f t="shared" si="123"/>
        <v>0</v>
      </c>
      <c r="BV324" s="226">
        <f t="shared" si="124"/>
        <v>0</v>
      </c>
    </row>
    <row r="325" spans="1:74">
      <c r="A325" s="226">
        <v>293</v>
      </c>
      <c r="B325" s="237" t="s">
        <v>1595</v>
      </c>
      <c r="C325" s="226">
        <f>INDEX('Uganda workforce data - raw'!$A$4:$F$619,MATCH($B325, 'Uganda workforce data - raw'!$B$4:$B$619,0), MATCH("Filled Male",'Uganda workforce data - raw'!$A$4:$F$4,0))*INDEX('Mapping cadres'!$B$1:$Z$616,MATCH($B325, 'Mapping cadres'!$B$1:$B$616,0), MATCH(C$32,'Mapping cadres'!$B$1:$Z$1,0))</f>
        <v>0</v>
      </c>
      <c r="D325" s="226">
        <f>INDEX('Uganda workforce data - raw'!$A$4:$F$619,MATCH($B325, 'Uganda workforce data - raw'!$B$4:$B$619,0), MATCH("Filled Male",'Uganda workforce data - raw'!$A$4:$F$4,0))*INDEX('Mapping cadres'!$B$1:$Z$616,MATCH($B325, 'Mapping cadres'!$B$1:$B$616,0), MATCH(D$32,'Mapping cadres'!$B$1:$Z$1,0))</f>
        <v>18</v>
      </c>
      <c r="E325" s="226">
        <f>INDEX('Uganda workforce data - raw'!$A$4:$F$619,MATCH($B325, 'Uganda workforce data - raw'!$B$4:$B$619,0), MATCH("Filled Male",'Uganda workforce data - raw'!$A$4:$F$4,0))*INDEX('Mapping cadres'!$B$1:$Z$616,MATCH($B325, 'Mapping cadres'!$B$1:$B$616,0), MATCH(E$32,'Mapping cadres'!$B$1:$Z$1,0))</f>
        <v>0</v>
      </c>
      <c r="F325" s="226">
        <f>INDEX('Uganda workforce data - raw'!$A$4:$F$619,MATCH($B325, 'Uganda workforce data - raw'!$B$4:$B$619,0), MATCH("Filled Male",'Uganda workforce data - raw'!$A$4:$F$4,0))*INDEX('Mapping cadres'!$B$1:$Z$616,MATCH($B325, 'Mapping cadres'!$B$1:$B$616,0), MATCH(F$32,'Mapping cadres'!$B$1:$Z$1,0))</f>
        <v>0</v>
      </c>
      <c r="G325" s="226">
        <f>INDEX('Uganda workforce data - raw'!$A$4:$F$619,MATCH($B325, 'Uganda workforce data - raw'!$B$4:$B$619,0), MATCH("Filled Male",'Uganda workforce data - raw'!$A$4:$F$4,0))*INDEX('Mapping cadres'!$B$1:$Z$616,MATCH($B325, 'Mapping cadres'!$B$1:$B$616,0), MATCH(G$32,'Mapping cadres'!$B$1:$Z$1,0))</f>
        <v>0</v>
      </c>
      <c r="H325" s="226">
        <f>INDEX('Uganda workforce data - raw'!$A$4:$F$619,MATCH($B325, 'Uganda workforce data - raw'!$B$4:$B$619,0), MATCH("Filled Male",'Uganda workforce data - raw'!$A$4:$F$4,0))*INDEX('Mapping cadres'!$B$1:$Z$616,MATCH($B325, 'Mapping cadres'!$B$1:$B$616,0), MATCH(H$32,'Mapping cadres'!$B$1:$Z$1,0))</f>
        <v>0</v>
      </c>
      <c r="I325" s="226">
        <f>INDEX('Uganda workforce data - raw'!$A$4:$F$619,MATCH($B325, 'Uganda workforce data - raw'!$B$4:$B$619,0), MATCH("Filled Male",'Uganda workforce data - raw'!$A$4:$F$4,0))*INDEX('Mapping cadres'!$B$1:$Z$616,MATCH($B325, 'Mapping cadres'!$B$1:$B$616,0), MATCH(I$32,'Mapping cadres'!$B$1:$Z$1,0))</f>
        <v>0</v>
      </c>
      <c r="J325" s="226">
        <f>INDEX('Uganda workforce data - raw'!$A$4:$F$619,MATCH($B325, 'Uganda workforce data - raw'!$B$4:$B$619,0), MATCH("Filled Male",'Uganda workforce data - raw'!$A$4:$F$4,0))*INDEX('Mapping cadres'!$B$1:$Z$616,MATCH($B325, 'Mapping cadres'!$B$1:$B$616,0), MATCH(J$32,'Mapping cadres'!$B$1:$Z$1,0))</f>
        <v>0</v>
      </c>
      <c r="K325" s="226">
        <f>INDEX('Uganda workforce data - raw'!$A$4:$F$619,MATCH($B325, 'Uganda workforce data - raw'!$B$4:$B$619,0), MATCH("Filled Male",'Uganda workforce data - raw'!$A$4:$F$4,0))*INDEX('Mapping cadres'!$B$1:$Z$616,MATCH($B325, 'Mapping cadres'!$B$1:$B$616,0), MATCH(K$32,'Mapping cadres'!$B$1:$Z$1,0))</f>
        <v>0</v>
      </c>
      <c r="L325" s="226">
        <f>INDEX('Uganda workforce data - raw'!$A$4:$F$619,MATCH($B325, 'Uganda workforce data - raw'!$B$4:$B$619,0), MATCH("Filled Male",'Uganda workforce data - raw'!$A$4:$F$4,0))*INDEX('Mapping cadres'!$B$1:$Z$616,MATCH($B325, 'Mapping cadres'!$B$1:$B$616,0), MATCH(L$32,'Mapping cadres'!$B$1:$Z$1,0))</f>
        <v>0</v>
      </c>
      <c r="M325" s="226">
        <f>INDEX('Uganda workforce data - raw'!$A$4:$F$619,MATCH($B325, 'Uganda workforce data - raw'!$B$4:$B$619,0), MATCH("Filled Male",'Uganda workforce data - raw'!$A$4:$F$4,0))*INDEX('Mapping cadres'!$B$1:$Z$616,MATCH($B325, 'Mapping cadres'!$B$1:$B$616,0), MATCH(M$32,'Mapping cadres'!$B$1:$Z$1,0))</f>
        <v>0</v>
      </c>
      <c r="N325" s="226">
        <f>INDEX('Uganda workforce data - raw'!$A$4:$F$619,MATCH($B325, 'Uganda workforce data - raw'!$B$4:$B$619,0), MATCH("Filled Male",'Uganda workforce data - raw'!$A$4:$F$4,0))*INDEX('Mapping cadres'!$B$1:$Z$616,MATCH($B325, 'Mapping cadres'!$B$1:$B$616,0), MATCH(N$32,'Mapping cadres'!$B$1:$Z$1,0))</f>
        <v>0</v>
      </c>
      <c r="O325" s="226">
        <f>INDEX('Uganda workforce data - raw'!$A$4:$F$619,MATCH($B325, 'Uganda workforce data - raw'!$B$4:$B$619,0), MATCH("Filled Male",'Uganda workforce data - raw'!$A$4:$F$4,0))*INDEX('Mapping cadres'!$B$1:$Z$616,MATCH($B325, 'Mapping cadres'!$B$1:$B$616,0), MATCH(O$32,'Mapping cadres'!$B$1:$Z$1,0))</f>
        <v>0</v>
      </c>
      <c r="P325" s="226">
        <f>INDEX('Uganda workforce data - raw'!$A$4:$F$619,MATCH($B325, 'Uganda workforce data - raw'!$B$4:$B$619,0), MATCH("Filled Male",'Uganda workforce data - raw'!$A$4:$F$4,0))*INDEX('Mapping cadres'!$B$1:$Z$616,MATCH($B325, 'Mapping cadres'!$B$1:$B$616,0), MATCH(P$32,'Mapping cadres'!$B$1:$Z$1,0))</f>
        <v>0</v>
      </c>
      <c r="Q325" s="226">
        <f>INDEX('Uganda workforce data - raw'!$A$4:$F$619,MATCH($B325, 'Uganda workforce data - raw'!$B$4:$B$619,0), MATCH("Filled Male",'Uganda workforce data - raw'!$A$4:$F$4,0))*INDEX('Mapping cadres'!$B$1:$Z$616,MATCH($B325, 'Mapping cadres'!$B$1:$B$616,0), MATCH(Q$32,'Mapping cadres'!$B$1:$Z$1,0))</f>
        <v>0</v>
      </c>
      <c r="R325" s="226">
        <f>INDEX('Uganda workforce data - raw'!$A$4:$F$619,MATCH($B325, 'Uganda workforce data - raw'!$B$4:$B$619,0), MATCH("Filled Male",'Uganda workforce data - raw'!$A$4:$F$4,0))*INDEX('Mapping cadres'!$B$1:$Z$616,MATCH($B325, 'Mapping cadres'!$B$1:$B$616,0), MATCH(R$32,'Mapping cadres'!$B$1:$Z$1,0))</f>
        <v>0</v>
      </c>
      <c r="S325" s="226">
        <f>INDEX('Uganda workforce data - raw'!$A$4:$F$619,MATCH($B325, 'Uganda workforce data - raw'!$B$4:$B$619,0), MATCH("Filled Male",'Uganda workforce data - raw'!$A$4:$F$4,0))*INDEX('Mapping cadres'!$B$1:$Z$616,MATCH($B325, 'Mapping cadres'!$B$1:$B$616,0), MATCH(S$32,'Mapping cadres'!$B$1:$Z$1,0))</f>
        <v>0</v>
      </c>
      <c r="T325" s="226">
        <f>INDEX('Uganda workforce data - raw'!$A$4:$F$619,MATCH($B325, 'Uganda workforce data - raw'!$B$4:$B$619,0), MATCH("Filled Male",'Uganda workforce data - raw'!$A$4:$F$4,0))*INDEX('Mapping cadres'!$B$1:$Z$616,MATCH($B325, 'Mapping cadres'!$B$1:$B$616,0), MATCH(T$32,'Mapping cadres'!$B$1:$Z$1,0))</f>
        <v>0</v>
      </c>
      <c r="U325" s="226">
        <f>INDEX('Uganda workforce data - raw'!$A$4:$F$619,MATCH($B325, 'Uganda workforce data - raw'!$B$4:$B$619,0), MATCH("Filled Male",'Uganda workforce data - raw'!$A$4:$F$4,0))*INDEX('Mapping cadres'!$B$1:$Z$616,MATCH($B325, 'Mapping cadres'!$B$1:$B$616,0), MATCH(U$32,'Mapping cadres'!$B$1:$Z$1,0))</f>
        <v>0</v>
      </c>
      <c r="V325" s="226">
        <f>INDEX('Uganda workforce data - raw'!$A$4:$F$619,MATCH($B325, 'Uganda workforce data - raw'!$B$4:$B$619,0), MATCH("Filled Male",'Uganda workforce data - raw'!$A$4:$F$4,0))*INDEX('Mapping cadres'!$B$1:$Z$616,MATCH($B325, 'Mapping cadres'!$B$1:$B$616,0), MATCH(V$32,'Mapping cadres'!$B$1:$Z$1,0))</f>
        <v>0</v>
      </c>
      <c r="W325" s="226">
        <f>INDEX('Uganda workforce data - raw'!$A$4:$F$619,MATCH($B325, 'Uganda workforce data - raw'!$B$4:$B$619,0), MATCH("Filled Male",'Uganda workforce data - raw'!$A$4:$F$4,0))*INDEX('Mapping cadres'!$B$1:$Z$616,MATCH($B325, 'Mapping cadres'!$B$1:$B$616,0), MATCH(W$32,'Mapping cadres'!$B$1:$Z$1,0))</f>
        <v>0</v>
      </c>
      <c r="X325" s="226">
        <f>INDEX('Uganda workforce data - raw'!$A$4:$F$619,MATCH($B325, 'Uganda workforce data - raw'!$B$4:$B$619,0), MATCH("Filled Male",'Uganda workforce data - raw'!$A$4:$F$4,0))*INDEX('Mapping cadres'!$B$1:$Z$616,MATCH($B325, 'Mapping cadres'!$B$1:$B$616,0), MATCH(X$32,'Mapping cadres'!$B$1:$Z$1,0))</f>
        <v>0</v>
      </c>
      <c r="Y325" s="226">
        <f>INDEX('Uganda workforce data - raw'!$A$4:$F$619,MATCH($B325, 'Uganda workforce data - raw'!$B$4:$B$619,0), MATCH("Filled Male",'Uganda workforce data - raw'!$A$4:$F$4,0))*INDEX('Mapping cadres'!$B$1:$Z$616,MATCH($B325, 'Mapping cadres'!$B$1:$B$616,0), MATCH(Y$32,'Mapping cadres'!$B$1:$Z$1,0))</f>
        <v>0</v>
      </c>
      <c r="Z325" s="226">
        <f>INDEX('Uganda workforce data - raw'!$A$4:$F$619,MATCH($B325, 'Uganda workforce data - raw'!$B$4:$B$619,0), MATCH("Filled Male",'Uganda workforce data - raw'!$A$4:$F$4,0))*INDEX('Mapping cadres'!$B$1:$Z$616,MATCH($B325, 'Mapping cadres'!$B$1:$B$616,0), MATCH(Z$32,'Mapping cadres'!$B$1:$Z$1,0))</f>
        <v>0</v>
      </c>
      <c r="AA325" s="226">
        <f>INDEX('Uganda workforce data - raw'!$A$4:$F$619,MATCH($B325, 'Uganda workforce data - raw'!$B$4:$B$619,0), MATCH("Filled Female",'Uganda workforce data - raw'!$A$4:$F$4,0))*INDEX('Mapping cadres'!$B$1:$Z$616,MATCH($B325, 'Mapping cadres'!$B$1:$B$616,0), MATCH(AA$32,'Mapping cadres'!$B$1:$Z$1,0))</f>
        <v>0</v>
      </c>
      <c r="AB325" s="226">
        <f>INDEX('Uganda workforce data - raw'!$A$4:$F$619,MATCH($B325, 'Uganda workforce data - raw'!$B$4:$B$619,0), MATCH("Filled Female",'Uganda workforce data - raw'!$A$4:$F$4,0))*INDEX('Mapping cadres'!$B$1:$Z$616,MATCH($B325, 'Mapping cadres'!$B$1:$B$616,0), MATCH(AB$32,'Mapping cadres'!$B$1:$Z$1,0))</f>
        <v>3</v>
      </c>
      <c r="AC325" s="226">
        <f>INDEX('Uganda workforce data - raw'!$A$4:$F$619,MATCH($B325, 'Uganda workforce data - raw'!$B$4:$B$619,0), MATCH("Filled Female",'Uganda workforce data - raw'!$A$4:$F$4,0))*INDEX('Mapping cadres'!$B$1:$Z$616,MATCH($B325, 'Mapping cadres'!$B$1:$B$616,0), MATCH(AC$32,'Mapping cadres'!$B$1:$Z$1,0))</f>
        <v>0</v>
      </c>
      <c r="AD325" s="226">
        <f>INDEX('Uganda workforce data - raw'!$A$4:$F$619,MATCH($B325, 'Uganda workforce data - raw'!$B$4:$B$619,0), MATCH("Filled Female",'Uganda workforce data - raw'!$A$4:$F$4,0))*INDEX('Mapping cadres'!$B$1:$Z$616,MATCH($B325, 'Mapping cadres'!$B$1:$B$616,0), MATCH(AD$32,'Mapping cadres'!$B$1:$Z$1,0))</f>
        <v>0</v>
      </c>
      <c r="AE325" s="226">
        <f>INDEX('Uganda workforce data - raw'!$A$4:$F$619,MATCH($B325, 'Uganda workforce data - raw'!$B$4:$B$619,0), MATCH("Filled Female",'Uganda workforce data - raw'!$A$4:$F$4,0))*INDEX('Mapping cadres'!$B$1:$Z$616,MATCH($B325, 'Mapping cadres'!$B$1:$B$616,0), MATCH(AE$32,'Mapping cadres'!$B$1:$Z$1,0))</f>
        <v>0</v>
      </c>
      <c r="AF325" s="226">
        <f>INDEX('Uganda workforce data - raw'!$A$4:$F$619,MATCH($B325, 'Uganda workforce data - raw'!$B$4:$B$619,0), MATCH("Filled Female",'Uganda workforce data - raw'!$A$4:$F$4,0))*INDEX('Mapping cadres'!$B$1:$Z$616,MATCH($B325, 'Mapping cadres'!$B$1:$B$616,0), MATCH(AF$32,'Mapping cadres'!$B$1:$Z$1,0))</f>
        <v>0</v>
      </c>
      <c r="AG325" s="226">
        <f>INDEX('Uganda workforce data - raw'!$A$4:$F$619,MATCH($B325, 'Uganda workforce data - raw'!$B$4:$B$619,0), MATCH("Filled Female",'Uganda workforce data - raw'!$A$4:$F$4,0))*INDEX('Mapping cadres'!$B$1:$Z$616,MATCH($B325, 'Mapping cadres'!$B$1:$B$616,0), MATCH(AG$32,'Mapping cadres'!$B$1:$Z$1,0))</f>
        <v>0</v>
      </c>
      <c r="AH325" s="226">
        <f>INDEX('Uganda workforce data - raw'!$A$4:$F$619,MATCH($B325, 'Uganda workforce data - raw'!$B$4:$B$619,0), MATCH("Filled Female",'Uganda workforce data - raw'!$A$4:$F$4,0))*INDEX('Mapping cadres'!$B$1:$Z$616,MATCH($B325, 'Mapping cadres'!$B$1:$B$616,0), MATCH(AH$32,'Mapping cadres'!$B$1:$Z$1,0))</f>
        <v>0</v>
      </c>
      <c r="AI325" s="226">
        <f>INDEX('Uganda workforce data - raw'!$A$4:$F$619,MATCH($B325, 'Uganda workforce data - raw'!$B$4:$B$619,0), MATCH("Filled Female",'Uganda workforce data - raw'!$A$4:$F$4,0))*INDEX('Mapping cadres'!$B$1:$Z$616,MATCH($B325, 'Mapping cadres'!$B$1:$B$616,0), MATCH(AI$32,'Mapping cadres'!$B$1:$Z$1,0))</f>
        <v>0</v>
      </c>
      <c r="AJ325" s="226">
        <f>INDEX('Uganda workforce data - raw'!$A$4:$F$619,MATCH($B325, 'Uganda workforce data - raw'!$B$4:$B$619,0), MATCH("Filled Female",'Uganda workforce data - raw'!$A$4:$F$4,0))*INDEX('Mapping cadres'!$B$1:$Z$616,MATCH($B325, 'Mapping cadres'!$B$1:$B$616,0), MATCH(AJ$32,'Mapping cadres'!$B$1:$Z$1,0))</f>
        <v>0</v>
      </c>
      <c r="AK325" s="226">
        <f>INDEX('Uganda workforce data - raw'!$A$4:$F$619,MATCH($B325, 'Uganda workforce data - raw'!$B$4:$B$619,0), MATCH("Filled Female",'Uganda workforce data - raw'!$A$4:$F$4,0))*INDEX('Mapping cadres'!$B$1:$Z$616,MATCH($B325, 'Mapping cadres'!$B$1:$B$616,0), MATCH(AK$32,'Mapping cadres'!$B$1:$Z$1,0))</f>
        <v>0</v>
      </c>
      <c r="AL325" s="226">
        <f>INDEX('Uganda workforce data - raw'!$A$4:$F$619,MATCH($B325, 'Uganda workforce data - raw'!$B$4:$B$619,0), MATCH("Filled Female",'Uganda workforce data - raw'!$A$4:$F$4,0))*INDEX('Mapping cadres'!$B$1:$Z$616,MATCH($B325, 'Mapping cadres'!$B$1:$B$616,0), MATCH(AL$32,'Mapping cadres'!$B$1:$Z$1,0))</f>
        <v>0</v>
      </c>
      <c r="AM325" s="226">
        <f>INDEX('Uganda workforce data - raw'!$A$4:$F$619,MATCH($B325, 'Uganda workforce data - raw'!$B$4:$B$619,0), MATCH("Filled Female",'Uganda workforce data - raw'!$A$4:$F$4,0))*INDEX('Mapping cadres'!$B$1:$Z$616,MATCH($B325, 'Mapping cadres'!$B$1:$B$616,0), MATCH(AM$32,'Mapping cadres'!$B$1:$Z$1,0))</f>
        <v>0</v>
      </c>
      <c r="AN325" s="226">
        <f>INDEX('Uganda workforce data - raw'!$A$4:$F$619,MATCH($B325, 'Uganda workforce data - raw'!$B$4:$B$619,0), MATCH("Filled Female",'Uganda workforce data - raw'!$A$4:$F$4,0))*INDEX('Mapping cadres'!$B$1:$Z$616,MATCH($B325, 'Mapping cadres'!$B$1:$B$616,0), MATCH(AN$32,'Mapping cadres'!$B$1:$Z$1,0))</f>
        <v>0</v>
      </c>
      <c r="AO325" s="226">
        <f>INDEX('Uganda workforce data - raw'!$A$4:$F$619,MATCH($B325, 'Uganda workforce data - raw'!$B$4:$B$619,0), MATCH("Filled Female",'Uganda workforce data - raw'!$A$4:$F$4,0))*INDEX('Mapping cadres'!$B$1:$Z$616,MATCH($B325, 'Mapping cadres'!$B$1:$B$616,0), MATCH(AO$32,'Mapping cadres'!$B$1:$Z$1,0))</f>
        <v>0</v>
      </c>
      <c r="AP325" s="226">
        <f>INDEX('Uganda workforce data - raw'!$A$4:$F$619,MATCH($B325, 'Uganda workforce data - raw'!$B$4:$B$619,0), MATCH("Filled Female",'Uganda workforce data - raw'!$A$4:$F$4,0))*INDEX('Mapping cadres'!$B$1:$Z$616,MATCH($B325, 'Mapping cadres'!$B$1:$B$616,0), MATCH(AP$32,'Mapping cadres'!$B$1:$Z$1,0))</f>
        <v>0</v>
      </c>
      <c r="AQ325" s="226">
        <f>INDEX('Uganda workforce data - raw'!$A$4:$F$619,MATCH($B325, 'Uganda workforce data - raw'!$B$4:$B$619,0), MATCH("Filled Female",'Uganda workforce data - raw'!$A$4:$F$4,0))*INDEX('Mapping cadres'!$B$1:$Z$616,MATCH($B325, 'Mapping cadres'!$B$1:$B$616,0), MATCH(AQ$32,'Mapping cadres'!$B$1:$Z$1,0))</f>
        <v>0</v>
      </c>
      <c r="AR325" s="226">
        <f>INDEX('Uganda workforce data - raw'!$A$4:$F$619,MATCH($B325, 'Uganda workforce data - raw'!$B$4:$B$619,0), MATCH("Filled Female",'Uganda workforce data - raw'!$A$4:$F$4,0))*INDEX('Mapping cadres'!$B$1:$Z$616,MATCH($B325, 'Mapping cadres'!$B$1:$B$616,0), MATCH(AR$32,'Mapping cadres'!$B$1:$Z$1,0))</f>
        <v>0</v>
      </c>
      <c r="AS325" s="226">
        <f>INDEX('Uganda workforce data - raw'!$A$4:$F$619,MATCH($B325, 'Uganda workforce data - raw'!$B$4:$B$619,0), MATCH("Filled Female",'Uganda workforce data - raw'!$A$4:$F$4,0))*INDEX('Mapping cadres'!$B$1:$Z$616,MATCH($B325, 'Mapping cadres'!$B$1:$B$616,0), MATCH(AS$32,'Mapping cadres'!$B$1:$Z$1,0))</f>
        <v>0</v>
      </c>
      <c r="AT325" s="226">
        <f>INDEX('Uganda workforce data - raw'!$A$4:$F$619,MATCH($B325, 'Uganda workforce data - raw'!$B$4:$B$619,0), MATCH("Filled Female",'Uganda workforce data - raw'!$A$4:$F$4,0))*INDEX('Mapping cadres'!$B$1:$Z$616,MATCH($B325, 'Mapping cadres'!$B$1:$B$616,0), MATCH(AT$32,'Mapping cadres'!$B$1:$Z$1,0))</f>
        <v>0</v>
      </c>
      <c r="AU325" s="226">
        <f>INDEX('Uganda workforce data - raw'!$A$4:$F$619,MATCH($B325, 'Uganda workforce data - raw'!$B$4:$B$619,0), MATCH("Filled Female",'Uganda workforce data - raw'!$A$4:$F$4,0))*INDEX('Mapping cadres'!$B$1:$Z$616,MATCH($B325, 'Mapping cadres'!$B$1:$B$616,0), MATCH(AU$32,'Mapping cadres'!$B$1:$Z$1,0))</f>
        <v>0</v>
      </c>
      <c r="AV325" s="226">
        <f>INDEX('Uganda workforce data - raw'!$A$4:$F$619,MATCH($B325, 'Uganda workforce data - raw'!$B$4:$B$619,0), MATCH("Filled Female",'Uganda workforce data - raw'!$A$4:$F$4,0))*INDEX('Mapping cadres'!$B$1:$Z$616,MATCH($B325, 'Mapping cadres'!$B$1:$B$616,0), MATCH(AV$32,'Mapping cadres'!$B$1:$Z$1,0))</f>
        <v>0</v>
      </c>
      <c r="AW325" s="226">
        <f>INDEX('Uganda workforce data - raw'!$A$4:$F$619,MATCH($B325, 'Uganda workforce data - raw'!$B$4:$B$619,0), MATCH("Filled Female",'Uganda workforce data - raw'!$A$4:$F$4,0))*INDEX('Mapping cadres'!$B$1:$Z$616,MATCH($B325, 'Mapping cadres'!$B$1:$B$616,0), MATCH(AW$32,'Mapping cadres'!$B$1:$Z$1,0))</f>
        <v>0</v>
      </c>
      <c r="AX325" s="226">
        <f>INDEX('Uganda workforce data - raw'!$A$4:$F$619,MATCH($B325, 'Uganda workforce data - raw'!$B$4:$B$619,0), MATCH("Filled Female",'Uganda workforce data - raw'!$A$4:$F$4,0))*INDEX('Mapping cadres'!$B$1:$Z$616,MATCH($B325, 'Mapping cadres'!$B$1:$B$616,0), MATCH(AX$32,'Mapping cadres'!$B$1:$Z$1,0))</f>
        <v>0</v>
      </c>
      <c r="AY325" s="226">
        <f t="shared" si="101"/>
        <v>0</v>
      </c>
      <c r="AZ325" s="226">
        <f t="shared" si="102"/>
        <v>21</v>
      </c>
      <c r="BA325" s="226">
        <f t="shared" si="103"/>
        <v>0</v>
      </c>
      <c r="BB325" s="226">
        <f t="shared" si="104"/>
        <v>0</v>
      </c>
      <c r="BC325" s="226">
        <f t="shared" si="105"/>
        <v>0</v>
      </c>
      <c r="BD325" s="226">
        <f t="shared" si="106"/>
        <v>0</v>
      </c>
      <c r="BE325" s="226">
        <f t="shared" si="107"/>
        <v>0</v>
      </c>
      <c r="BF325" s="226">
        <f t="shared" si="108"/>
        <v>0</v>
      </c>
      <c r="BG325" s="226">
        <f t="shared" si="109"/>
        <v>0</v>
      </c>
      <c r="BH325" s="226">
        <f t="shared" si="110"/>
        <v>0</v>
      </c>
      <c r="BI325" s="226">
        <f t="shared" si="111"/>
        <v>0</v>
      </c>
      <c r="BJ325" s="226">
        <f t="shared" si="112"/>
        <v>0</v>
      </c>
      <c r="BK325" s="226">
        <f t="shared" si="113"/>
        <v>0</v>
      </c>
      <c r="BL325" s="226">
        <f t="shared" si="114"/>
        <v>0</v>
      </c>
      <c r="BM325" s="226">
        <f t="shared" si="115"/>
        <v>0</v>
      </c>
      <c r="BN325" s="226">
        <f t="shared" si="116"/>
        <v>0</v>
      </c>
      <c r="BO325" s="226">
        <f t="shared" si="117"/>
        <v>0</v>
      </c>
      <c r="BP325" s="226">
        <f t="shared" si="118"/>
        <v>0</v>
      </c>
      <c r="BQ325" s="226">
        <f t="shared" si="119"/>
        <v>0</v>
      </c>
      <c r="BR325" s="226">
        <f t="shared" si="120"/>
        <v>0</v>
      </c>
      <c r="BS325" s="226">
        <f t="shared" si="121"/>
        <v>0</v>
      </c>
      <c r="BT325" s="226">
        <f t="shared" si="122"/>
        <v>0</v>
      </c>
      <c r="BU325" s="226">
        <f t="shared" si="123"/>
        <v>0</v>
      </c>
      <c r="BV325" s="226">
        <f t="shared" si="124"/>
        <v>0</v>
      </c>
    </row>
    <row r="326" spans="1:74">
      <c r="A326" s="226">
        <v>294</v>
      </c>
      <c r="B326" s="226" t="s">
        <v>1596</v>
      </c>
      <c r="C326" s="226">
        <f>INDEX('Uganda workforce data - raw'!$A$4:$F$619,MATCH($B326, 'Uganda workforce data - raw'!$B$4:$B$619,0), MATCH("Filled Male",'Uganda workforce data - raw'!$A$4:$F$4,0))*INDEX('Mapping cadres'!$B$1:$Z$616,MATCH($B326, 'Mapping cadres'!$B$1:$B$616,0), MATCH(C$32,'Mapping cadres'!$B$1:$Z$1,0))</f>
        <v>0</v>
      </c>
      <c r="D326" s="226">
        <f>INDEX('Uganda workforce data - raw'!$A$4:$F$619,MATCH($B326, 'Uganda workforce data - raw'!$B$4:$B$619,0), MATCH("Filled Male",'Uganda workforce data - raw'!$A$4:$F$4,0))*INDEX('Mapping cadres'!$B$1:$Z$616,MATCH($B326, 'Mapping cadres'!$B$1:$B$616,0), MATCH(D$32,'Mapping cadres'!$B$1:$Z$1,0))</f>
        <v>0</v>
      </c>
      <c r="E326" s="226">
        <f>INDEX('Uganda workforce data - raw'!$A$4:$F$619,MATCH($B326, 'Uganda workforce data - raw'!$B$4:$B$619,0), MATCH("Filled Male",'Uganda workforce data - raw'!$A$4:$F$4,0))*INDEX('Mapping cadres'!$B$1:$Z$616,MATCH($B326, 'Mapping cadres'!$B$1:$B$616,0), MATCH(E$32,'Mapping cadres'!$B$1:$Z$1,0))</f>
        <v>0</v>
      </c>
      <c r="F326" s="226">
        <f>INDEX('Uganda workforce data - raw'!$A$4:$F$619,MATCH($B326, 'Uganda workforce data - raw'!$B$4:$B$619,0), MATCH("Filled Male",'Uganda workforce data - raw'!$A$4:$F$4,0))*INDEX('Mapping cadres'!$B$1:$Z$616,MATCH($B326, 'Mapping cadres'!$B$1:$B$616,0), MATCH(F$32,'Mapping cadres'!$B$1:$Z$1,0))</f>
        <v>0</v>
      </c>
      <c r="G326" s="226">
        <f>INDEX('Uganda workforce data - raw'!$A$4:$F$619,MATCH($B326, 'Uganda workforce data - raw'!$B$4:$B$619,0), MATCH("Filled Male",'Uganda workforce data - raw'!$A$4:$F$4,0))*INDEX('Mapping cadres'!$B$1:$Z$616,MATCH($B326, 'Mapping cadres'!$B$1:$B$616,0), MATCH(G$32,'Mapping cadres'!$B$1:$Z$1,0))</f>
        <v>0</v>
      </c>
      <c r="H326" s="226">
        <f>INDEX('Uganda workforce data - raw'!$A$4:$F$619,MATCH($B326, 'Uganda workforce data - raw'!$B$4:$B$619,0), MATCH("Filled Male",'Uganda workforce data - raw'!$A$4:$F$4,0))*INDEX('Mapping cadres'!$B$1:$Z$616,MATCH($B326, 'Mapping cadres'!$B$1:$B$616,0), MATCH(H$32,'Mapping cadres'!$B$1:$Z$1,0))</f>
        <v>0</v>
      </c>
      <c r="I326" s="226">
        <f>INDEX('Uganda workforce data - raw'!$A$4:$F$619,MATCH($B326, 'Uganda workforce data - raw'!$B$4:$B$619,0), MATCH("Filled Male",'Uganda workforce data - raw'!$A$4:$F$4,0))*INDEX('Mapping cadres'!$B$1:$Z$616,MATCH($B326, 'Mapping cadres'!$B$1:$B$616,0), MATCH(I$32,'Mapping cadres'!$B$1:$Z$1,0))</f>
        <v>0</v>
      </c>
      <c r="J326" s="226">
        <f>INDEX('Uganda workforce data - raw'!$A$4:$F$619,MATCH($B326, 'Uganda workforce data - raw'!$B$4:$B$619,0), MATCH("Filled Male",'Uganda workforce data - raw'!$A$4:$F$4,0))*INDEX('Mapping cadres'!$B$1:$Z$616,MATCH($B326, 'Mapping cadres'!$B$1:$B$616,0), MATCH(J$32,'Mapping cadres'!$B$1:$Z$1,0))</f>
        <v>0</v>
      </c>
      <c r="K326" s="226">
        <f>INDEX('Uganda workforce data - raw'!$A$4:$F$619,MATCH($B326, 'Uganda workforce data - raw'!$B$4:$B$619,0), MATCH("Filled Male",'Uganda workforce data - raw'!$A$4:$F$4,0))*INDEX('Mapping cadres'!$B$1:$Z$616,MATCH($B326, 'Mapping cadres'!$B$1:$B$616,0), MATCH(K$32,'Mapping cadres'!$B$1:$Z$1,0))</f>
        <v>0</v>
      </c>
      <c r="L326" s="226">
        <f>INDEX('Uganda workforce data - raw'!$A$4:$F$619,MATCH($B326, 'Uganda workforce data - raw'!$B$4:$B$619,0), MATCH("Filled Male",'Uganda workforce data - raw'!$A$4:$F$4,0))*INDEX('Mapping cadres'!$B$1:$Z$616,MATCH($B326, 'Mapping cadres'!$B$1:$B$616,0), MATCH(L$32,'Mapping cadres'!$B$1:$Z$1,0))</f>
        <v>0</v>
      </c>
      <c r="M326" s="226">
        <f>INDEX('Uganda workforce data - raw'!$A$4:$F$619,MATCH($B326, 'Uganda workforce data - raw'!$B$4:$B$619,0), MATCH("Filled Male",'Uganda workforce data - raw'!$A$4:$F$4,0))*INDEX('Mapping cadres'!$B$1:$Z$616,MATCH($B326, 'Mapping cadres'!$B$1:$B$616,0), MATCH(M$32,'Mapping cadres'!$B$1:$Z$1,0))</f>
        <v>0</v>
      </c>
      <c r="N326" s="226">
        <f>INDEX('Uganda workforce data - raw'!$A$4:$F$619,MATCH($B326, 'Uganda workforce data - raw'!$B$4:$B$619,0), MATCH("Filled Male",'Uganda workforce data - raw'!$A$4:$F$4,0))*INDEX('Mapping cadres'!$B$1:$Z$616,MATCH($B326, 'Mapping cadres'!$B$1:$B$616,0), MATCH(N$32,'Mapping cadres'!$B$1:$Z$1,0))</f>
        <v>0</v>
      </c>
      <c r="O326" s="226">
        <f>INDEX('Uganda workforce data - raw'!$A$4:$F$619,MATCH($B326, 'Uganda workforce data - raw'!$B$4:$B$619,0), MATCH("Filled Male",'Uganda workforce data - raw'!$A$4:$F$4,0))*INDEX('Mapping cadres'!$B$1:$Z$616,MATCH($B326, 'Mapping cadres'!$B$1:$B$616,0), MATCH(O$32,'Mapping cadres'!$B$1:$Z$1,0))</f>
        <v>0</v>
      </c>
      <c r="P326" s="226">
        <f>INDEX('Uganda workforce data - raw'!$A$4:$F$619,MATCH($B326, 'Uganda workforce data - raw'!$B$4:$B$619,0), MATCH("Filled Male",'Uganda workforce data - raw'!$A$4:$F$4,0))*INDEX('Mapping cadres'!$B$1:$Z$616,MATCH($B326, 'Mapping cadres'!$B$1:$B$616,0), MATCH(P$32,'Mapping cadres'!$B$1:$Z$1,0))</f>
        <v>0</v>
      </c>
      <c r="Q326" s="226">
        <f>INDEX('Uganda workforce data - raw'!$A$4:$F$619,MATCH($B326, 'Uganda workforce data - raw'!$B$4:$B$619,0), MATCH("Filled Male",'Uganda workforce data - raw'!$A$4:$F$4,0))*INDEX('Mapping cadres'!$B$1:$Z$616,MATCH($B326, 'Mapping cadres'!$B$1:$B$616,0), MATCH(Q$32,'Mapping cadres'!$B$1:$Z$1,0))</f>
        <v>0</v>
      </c>
      <c r="R326" s="226">
        <f>INDEX('Uganda workforce data - raw'!$A$4:$F$619,MATCH($B326, 'Uganda workforce data - raw'!$B$4:$B$619,0), MATCH("Filled Male",'Uganda workforce data - raw'!$A$4:$F$4,0))*INDEX('Mapping cadres'!$B$1:$Z$616,MATCH($B326, 'Mapping cadres'!$B$1:$B$616,0), MATCH(R$32,'Mapping cadres'!$B$1:$Z$1,0))</f>
        <v>0</v>
      </c>
      <c r="S326" s="226">
        <f>INDEX('Uganda workforce data - raw'!$A$4:$F$619,MATCH($B326, 'Uganda workforce data - raw'!$B$4:$B$619,0), MATCH("Filled Male",'Uganda workforce data - raw'!$A$4:$F$4,0))*INDEX('Mapping cadres'!$B$1:$Z$616,MATCH($B326, 'Mapping cadres'!$B$1:$B$616,0), MATCH(S$32,'Mapping cadres'!$B$1:$Z$1,0))</f>
        <v>0</v>
      </c>
      <c r="T326" s="226">
        <f>INDEX('Uganda workforce data - raw'!$A$4:$F$619,MATCH($B326, 'Uganda workforce data - raw'!$B$4:$B$619,0), MATCH("Filled Male",'Uganda workforce data - raw'!$A$4:$F$4,0))*INDEX('Mapping cadres'!$B$1:$Z$616,MATCH($B326, 'Mapping cadres'!$B$1:$B$616,0), MATCH(T$32,'Mapping cadres'!$B$1:$Z$1,0))</f>
        <v>0</v>
      </c>
      <c r="U326" s="226">
        <f>INDEX('Uganda workforce data - raw'!$A$4:$F$619,MATCH($B326, 'Uganda workforce data - raw'!$B$4:$B$619,0), MATCH("Filled Male",'Uganda workforce data - raw'!$A$4:$F$4,0))*INDEX('Mapping cadres'!$B$1:$Z$616,MATCH($B326, 'Mapping cadres'!$B$1:$B$616,0), MATCH(U$32,'Mapping cadres'!$B$1:$Z$1,0))</f>
        <v>0</v>
      </c>
      <c r="V326" s="226">
        <f>INDEX('Uganda workforce data - raw'!$A$4:$F$619,MATCH($B326, 'Uganda workforce data - raw'!$B$4:$B$619,0), MATCH("Filled Male",'Uganda workforce data - raw'!$A$4:$F$4,0))*INDEX('Mapping cadres'!$B$1:$Z$616,MATCH($B326, 'Mapping cadres'!$B$1:$B$616,0), MATCH(V$32,'Mapping cadres'!$B$1:$Z$1,0))</f>
        <v>0</v>
      </c>
      <c r="W326" s="226">
        <f>INDEX('Uganda workforce data - raw'!$A$4:$F$619,MATCH($B326, 'Uganda workforce data - raw'!$B$4:$B$619,0), MATCH("Filled Male",'Uganda workforce data - raw'!$A$4:$F$4,0))*INDEX('Mapping cadres'!$B$1:$Z$616,MATCH($B326, 'Mapping cadres'!$B$1:$B$616,0), MATCH(W$32,'Mapping cadres'!$B$1:$Z$1,0))</f>
        <v>24</v>
      </c>
      <c r="X326" s="226">
        <f>INDEX('Uganda workforce data - raw'!$A$4:$F$619,MATCH($B326, 'Uganda workforce data - raw'!$B$4:$B$619,0), MATCH("Filled Male",'Uganda workforce data - raw'!$A$4:$F$4,0))*INDEX('Mapping cadres'!$B$1:$Z$616,MATCH($B326, 'Mapping cadres'!$B$1:$B$616,0), MATCH(X$32,'Mapping cadres'!$B$1:$Z$1,0))</f>
        <v>0</v>
      </c>
      <c r="Y326" s="226">
        <f>INDEX('Uganda workforce data - raw'!$A$4:$F$619,MATCH($B326, 'Uganda workforce data - raw'!$B$4:$B$619,0), MATCH("Filled Male",'Uganda workforce data - raw'!$A$4:$F$4,0))*INDEX('Mapping cadres'!$B$1:$Z$616,MATCH($B326, 'Mapping cadres'!$B$1:$B$616,0), MATCH(Y$32,'Mapping cadres'!$B$1:$Z$1,0))</f>
        <v>0</v>
      </c>
      <c r="Z326" s="226">
        <f>INDEX('Uganda workforce data - raw'!$A$4:$F$619,MATCH($B326, 'Uganda workforce data - raw'!$B$4:$B$619,0), MATCH("Filled Male",'Uganda workforce data - raw'!$A$4:$F$4,0))*INDEX('Mapping cadres'!$B$1:$Z$616,MATCH($B326, 'Mapping cadres'!$B$1:$B$616,0), MATCH(Z$32,'Mapping cadres'!$B$1:$Z$1,0))</f>
        <v>0</v>
      </c>
      <c r="AA326" s="226">
        <f>INDEX('Uganda workforce data - raw'!$A$4:$F$619,MATCH($B326, 'Uganda workforce data - raw'!$B$4:$B$619,0), MATCH("Filled Female",'Uganda workforce data - raw'!$A$4:$F$4,0))*INDEX('Mapping cadres'!$B$1:$Z$616,MATCH($B326, 'Mapping cadres'!$B$1:$B$616,0), MATCH(AA$32,'Mapping cadres'!$B$1:$Z$1,0))</f>
        <v>0</v>
      </c>
      <c r="AB326" s="226">
        <f>INDEX('Uganda workforce data - raw'!$A$4:$F$619,MATCH($B326, 'Uganda workforce data - raw'!$B$4:$B$619,0), MATCH("Filled Female",'Uganda workforce data - raw'!$A$4:$F$4,0))*INDEX('Mapping cadres'!$B$1:$Z$616,MATCH($B326, 'Mapping cadres'!$B$1:$B$616,0), MATCH(AB$32,'Mapping cadres'!$B$1:$Z$1,0))</f>
        <v>0</v>
      </c>
      <c r="AC326" s="226">
        <f>INDEX('Uganda workforce data - raw'!$A$4:$F$619,MATCH($B326, 'Uganda workforce data - raw'!$B$4:$B$619,0), MATCH("Filled Female",'Uganda workforce data - raw'!$A$4:$F$4,0))*INDEX('Mapping cadres'!$B$1:$Z$616,MATCH($B326, 'Mapping cadres'!$B$1:$B$616,0), MATCH(AC$32,'Mapping cadres'!$B$1:$Z$1,0))</f>
        <v>0</v>
      </c>
      <c r="AD326" s="226">
        <f>INDEX('Uganda workforce data - raw'!$A$4:$F$619,MATCH($B326, 'Uganda workforce data - raw'!$B$4:$B$619,0), MATCH("Filled Female",'Uganda workforce data - raw'!$A$4:$F$4,0))*INDEX('Mapping cadres'!$B$1:$Z$616,MATCH($B326, 'Mapping cadres'!$B$1:$B$616,0), MATCH(AD$32,'Mapping cadres'!$B$1:$Z$1,0))</f>
        <v>0</v>
      </c>
      <c r="AE326" s="226">
        <f>INDEX('Uganda workforce data - raw'!$A$4:$F$619,MATCH($B326, 'Uganda workforce data - raw'!$B$4:$B$619,0), MATCH("Filled Female",'Uganda workforce data - raw'!$A$4:$F$4,0))*INDEX('Mapping cadres'!$B$1:$Z$616,MATCH($B326, 'Mapping cadres'!$B$1:$B$616,0), MATCH(AE$32,'Mapping cadres'!$B$1:$Z$1,0))</f>
        <v>0</v>
      </c>
      <c r="AF326" s="226">
        <f>INDEX('Uganda workforce data - raw'!$A$4:$F$619,MATCH($B326, 'Uganda workforce data - raw'!$B$4:$B$619,0), MATCH("Filled Female",'Uganda workforce data - raw'!$A$4:$F$4,0))*INDEX('Mapping cadres'!$B$1:$Z$616,MATCH($B326, 'Mapping cadres'!$B$1:$B$616,0), MATCH(AF$32,'Mapping cadres'!$B$1:$Z$1,0))</f>
        <v>0</v>
      </c>
      <c r="AG326" s="226">
        <f>INDEX('Uganda workforce data - raw'!$A$4:$F$619,MATCH($B326, 'Uganda workforce data - raw'!$B$4:$B$619,0), MATCH("Filled Female",'Uganda workforce data - raw'!$A$4:$F$4,0))*INDEX('Mapping cadres'!$B$1:$Z$616,MATCH($B326, 'Mapping cadres'!$B$1:$B$616,0), MATCH(AG$32,'Mapping cadres'!$B$1:$Z$1,0))</f>
        <v>0</v>
      </c>
      <c r="AH326" s="226">
        <f>INDEX('Uganda workforce data - raw'!$A$4:$F$619,MATCH($B326, 'Uganda workforce data - raw'!$B$4:$B$619,0), MATCH("Filled Female",'Uganda workforce data - raw'!$A$4:$F$4,0))*INDEX('Mapping cadres'!$B$1:$Z$616,MATCH($B326, 'Mapping cadres'!$B$1:$B$616,0), MATCH(AH$32,'Mapping cadres'!$B$1:$Z$1,0))</f>
        <v>0</v>
      </c>
      <c r="AI326" s="226">
        <f>INDEX('Uganda workforce data - raw'!$A$4:$F$619,MATCH($B326, 'Uganda workforce data - raw'!$B$4:$B$619,0), MATCH("Filled Female",'Uganda workforce data - raw'!$A$4:$F$4,0))*INDEX('Mapping cadres'!$B$1:$Z$616,MATCH($B326, 'Mapping cadres'!$B$1:$B$616,0), MATCH(AI$32,'Mapping cadres'!$B$1:$Z$1,0))</f>
        <v>0</v>
      </c>
      <c r="AJ326" s="226">
        <f>INDEX('Uganda workforce data - raw'!$A$4:$F$619,MATCH($B326, 'Uganda workforce data - raw'!$B$4:$B$619,0), MATCH("Filled Female",'Uganda workforce data - raw'!$A$4:$F$4,0))*INDEX('Mapping cadres'!$B$1:$Z$616,MATCH($B326, 'Mapping cadres'!$B$1:$B$616,0), MATCH(AJ$32,'Mapping cadres'!$B$1:$Z$1,0))</f>
        <v>0</v>
      </c>
      <c r="AK326" s="226">
        <f>INDEX('Uganda workforce data - raw'!$A$4:$F$619,MATCH($B326, 'Uganda workforce data - raw'!$B$4:$B$619,0), MATCH("Filled Female",'Uganda workforce data - raw'!$A$4:$F$4,0))*INDEX('Mapping cadres'!$B$1:$Z$616,MATCH($B326, 'Mapping cadres'!$B$1:$B$616,0), MATCH(AK$32,'Mapping cadres'!$B$1:$Z$1,0))</f>
        <v>0</v>
      </c>
      <c r="AL326" s="226">
        <f>INDEX('Uganda workforce data - raw'!$A$4:$F$619,MATCH($B326, 'Uganda workforce data - raw'!$B$4:$B$619,0), MATCH("Filled Female",'Uganda workforce data - raw'!$A$4:$F$4,0))*INDEX('Mapping cadres'!$B$1:$Z$616,MATCH($B326, 'Mapping cadres'!$B$1:$B$616,0), MATCH(AL$32,'Mapping cadres'!$B$1:$Z$1,0))</f>
        <v>0</v>
      </c>
      <c r="AM326" s="226">
        <f>INDEX('Uganda workforce data - raw'!$A$4:$F$619,MATCH($B326, 'Uganda workforce data - raw'!$B$4:$B$619,0), MATCH("Filled Female",'Uganda workforce data - raw'!$A$4:$F$4,0))*INDEX('Mapping cadres'!$B$1:$Z$616,MATCH($B326, 'Mapping cadres'!$B$1:$B$616,0), MATCH(AM$32,'Mapping cadres'!$B$1:$Z$1,0))</f>
        <v>0</v>
      </c>
      <c r="AN326" s="226">
        <f>INDEX('Uganda workforce data - raw'!$A$4:$F$619,MATCH($B326, 'Uganda workforce data - raw'!$B$4:$B$619,0), MATCH("Filled Female",'Uganda workforce data - raw'!$A$4:$F$4,0))*INDEX('Mapping cadres'!$B$1:$Z$616,MATCH($B326, 'Mapping cadres'!$B$1:$B$616,0), MATCH(AN$32,'Mapping cadres'!$B$1:$Z$1,0))</f>
        <v>0</v>
      </c>
      <c r="AO326" s="226">
        <f>INDEX('Uganda workforce data - raw'!$A$4:$F$619,MATCH($B326, 'Uganda workforce data - raw'!$B$4:$B$619,0), MATCH("Filled Female",'Uganda workforce data - raw'!$A$4:$F$4,0))*INDEX('Mapping cadres'!$B$1:$Z$616,MATCH($B326, 'Mapping cadres'!$B$1:$B$616,0), MATCH(AO$32,'Mapping cadres'!$B$1:$Z$1,0))</f>
        <v>0</v>
      </c>
      <c r="AP326" s="226">
        <f>INDEX('Uganda workforce data - raw'!$A$4:$F$619,MATCH($B326, 'Uganda workforce data - raw'!$B$4:$B$619,0), MATCH("Filled Female",'Uganda workforce data - raw'!$A$4:$F$4,0))*INDEX('Mapping cadres'!$B$1:$Z$616,MATCH($B326, 'Mapping cadres'!$B$1:$B$616,0), MATCH(AP$32,'Mapping cadres'!$B$1:$Z$1,0))</f>
        <v>0</v>
      </c>
      <c r="AQ326" s="226">
        <f>INDEX('Uganda workforce data - raw'!$A$4:$F$619,MATCH($B326, 'Uganda workforce data - raw'!$B$4:$B$619,0), MATCH("Filled Female",'Uganda workforce data - raw'!$A$4:$F$4,0))*INDEX('Mapping cadres'!$B$1:$Z$616,MATCH($B326, 'Mapping cadres'!$B$1:$B$616,0), MATCH(AQ$32,'Mapping cadres'!$B$1:$Z$1,0))</f>
        <v>0</v>
      </c>
      <c r="AR326" s="226">
        <f>INDEX('Uganda workforce data - raw'!$A$4:$F$619,MATCH($B326, 'Uganda workforce data - raw'!$B$4:$B$619,0), MATCH("Filled Female",'Uganda workforce data - raw'!$A$4:$F$4,0))*INDEX('Mapping cadres'!$B$1:$Z$616,MATCH($B326, 'Mapping cadres'!$B$1:$B$616,0), MATCH(AR$32,'Mapping cadres'!$B$1:$Z$1,0))</f>
        <v>0</v>
      </c>
      <c r="AS326" s="226">
        <f>INDEX('Uganda workforce data - raw'!$A$4:$F$619,MATCH($B326, 'Uganda workforce data - raw'!$B$4:$B$619,0), MATCH("Filled Female",'Uganda workforce data - raw'!$A$4:$F$4,0))*INDEX('Mapping cadres'!$B$1:$Z$616,MATCH($B326, 'Mapping cadres'!$B$1:$B$616,0), MATCH(AS$32,'Mapping cadres'!$B$1:$Z$1,0))</f>
        <v>0</v>
      </c>
      <c r="AT326" s="226">
        <f>INDEX('Uganda workforce data - raw'!$A$4:$F$619,MATCH($B326, 'Uganda workforce data - raw'!$B$4:$B$619,0), MATCH("Filled Female",'Uganda workforce data - raw'!$A$4:$F$4,0))*INDEX('Mapping cadres'!$B$1:$Z$616,MATCH($B326, 'Mapping cadres'!$B$1:$B$616,0), MATCH(AT$32,'Mapping cadres'!$B$1:$Z$1,0))</f>
        <v>0</v>
      </c>
      <c r="AU326" s="226">
        <f>INDEX('Uganda workforce data - raw'!$A$4:$F$619,MATCH($B326, 'Uganda workforce data - raw'!$B$4:$B$619,0), MATCH("Filled Female",'Uganda workforce data - raw'!$A$4:$F$4,0))*INDEX('Mapping cadres'!$B$1:$Z$616,MATCH($B326, 'Mapping cadres'!$B$1:$B$616,0), MATCH(AU$32,'Mapping cadres'!$B$1:$Z$1,0))</f>
        <v>3</v>
      </c>
      <c r="AV326" s="226">
        <f>INDEX('Uganda workforce data - raw'!$A$4:$F$619,MATCH($B326, 'Uganda workforce data - raw'!$B$4:$B$619,0), MATCH("Filled Female",'Uganda workforce data - raw'!$A$4:$F$4,0))*INDEX('Mapping cadres'!$B$1:$Z$616,MATCH($B326, 'Mapping cadres'!$B$1:$B$616,0), MATCH(AV$32,'Mapping cadres'!$B$1:$Z$1,0))</f>
        <v>0</v>
      </c>
      <c r="AW326" s="226">
        <f>INDEX('Uganda workforce data - raw'!$A$4:$F$619,MATCH($B326, 'Uganda workforce data - raw'!$B$4:$B$619,0), MATCH("Filled Female",'Uganda workforce data - raw'!$A$4:$F$4,0))*INDEX('Mapping cadres'!$B$1:$Z$616,MATCH($B326, 'Mapping cadres'!$B$1:$B$616,0), MATCH(AW$32,'Mapping cadres'!$B$1:$Z$1,0))</f>
        <v>0</v>
      </c>
      <c r="AX326" s="226">
        <f>INDEX('Uganda workforce data - raw'!$A$4:$F$619,MATCH($B326, 'Uganda workforce data - raw'!$B$4:$B$619,0), MATCH("Filled Female",'Uganda workforce data - raw'!$A$4:$F$4,0))*INDEX('Mapping cadres'!$B$1:$Z$616,MATCH($B326, 'Mapping cadres'!$B$1:$B$616,0), MATCH(AX$32,'Mapping cadres'!$B$1:$Z$1,0))</f>
        <v>0</v>
      </c>
      <c r="AY326" s="226">
        <f t="shared" si="101"/>
        <v>0</v>
      </c>
      <c r="AZ326" s="226">
        <f t="shared" si="102"/>
        <v>0</v>
      </c>
      <c r="BA326" s="226">
        <f t="shared" si="103"/>
        <v>0</v>
      </c>
      <c r="BB326" s="226">
        <f t="shared" si="104"/>
        <v>0</v>
      </c>
      <c r="BC326" s="226">
        <f t="shared" si="105"/>
        <v>0</v>
      </c>
      <c r="BD326" s="226">
        <f t="shared" si="106"/>
        <v>0</v>
      </c>
      <c r="BE326" s="226">
        <f t="shared" si="107"/>
        <v>0</v>
      </c>
      <c r="BF326" s="226">
        <f t="shared" si="108"/>
        <v>0</v>
      </c>
      <c r="BG326" s="226">
        <f t="shared" si="109"/>
        <v>0</v>
      </c>
      <c r="BH326" s="226">
        <f t="shared" si="110"/>
        <v>0</v>
      </c>
      <c r="BI326" s="226">
        <f t="shared" si="111"/>
        <v>0</v>
      </c>
      <c r="BJ326" s="226">
        <f t="shared" si="112"/>
        <v>0</v>
      </c>
      <c r="BK326" s="226">
        <f t="shared" si="113"/>
        <v>0</v>
      </c>
      <c r="BL326" s="226">
        <f t="shared" si="114"/>
        <v>0</v>
      </c>
      <c r="BM326" s="226">
        <f t="shared" si="115"/>
        <v>0</v>
      </c>
      <c r="BN326" s="226">
        <f t="shared" si="116"/>
        <v>0</v>
      </c>
      <c r="BO326" s="226">
        <f t="shared" si="117"/>
        <v>0</v>
      </c>
      <c r="BP326" s="226">
        <f t="shared" si="118"/>
        <v>0</v>
      </c>
      <c r="BQ326" s="226">
        <f t="shared" si="119"/>
        <v>0</v>
      </c>
      <c r="BR326" s="226">
        <f t="shared" si="120"/>
        <v>0</v>
      </c>
      <c r="BS326" s="226">
        <f t="shared" si="121"/>
        <v>27</v>
      </c>
      <c r="BT326" s="226">
        <f t="shared" si="122"/>
        <v>0</v>
      </c>
      <c r="BU326" s="226">
        <f t="shared" si="123"/>
        <v>0</v>
      </c>
      <c r="BV326" s="226">
        <f t="shared" si="124"/>
        <v>0</v>
      </c>
    </row>
    <row r="327" spans="1:74">
      <c r="A327" s="226">
        <v>295</v>
      </c>
      <c r="B327" s="226" t="s">
        <v>1597</v>
      </c>
      <c r="C327" s="226">
        <f>INDEX('Uganda workforce data - raw'!$A$4:$F$619,MATCH($B327, 'Uganda workforce data - raw'!$B$4:$B$619,0), MATCH("Filled Male",'Uganda workforce data - raw'!$A$4:$F$4,0))*INDEX('Mapping cadres'!$B$1:$Z$616,MATCH($B327, 'Mapping cadres'!$B$1:$B$616,0), MATCH(C$32,'Mapping cadres'!$B$1:$Z$1,0))</f>
        <v>0</v>
      </c>
      <c r="D327" s="226">
        <f>INDEX('Uganda workforce data - raw'!$A$4:$F$619,MATCH($B327, 'Uganda workforce data - raw'!$B$4:$B$619,0), MATCH("Filled Male",'Uganda workforce data - raw'!$A$4:$F$4,0))*INDEX('Mapping cadres'!$B$1:$Z$616,MATCH($B327, 'Mapping cadres'!$B$1:$B$616,0), MATCH(D$32,'Mapping cadres'!$B$1:$Z$1,0))</f>
        <v>0</v>
      </c>
      <c r="E327" s="226">
        <f>INDEX('Uganda workforce data - raw'!$A$4:$F$619,MATCH($B327, 'Uganda workforce data - raw'!$B$4:$B$619,0), MATCH("Filled Male",'Uganda workforce data - raw'!$A$4:$F$4,0))*INDEX('Mapping cadres'!$B$1:$Z$616,MATCH($B327, 'Mapping cadres'!$B$1:$B$616,0), MATCH(E$32,'Mapping cadres'!$B$1:$Z$1,0))</f>
        <v>0</v>
      </c>
      <c r="F327" s="226">
        <f>INDEX('Uganda workforce data - raw'!$A$4:$F$619,MATCH($B327, 'Uganda workforce data - raw'!$B$4:$B$619,0), MATCH("Filled Male",'Uganda workforce data - raw'!$A$4:$F$4,0))*INDEX('Mapping cadres'!$B$1:$Z$616,MATCH($B327, 'Mapping cadres'!$B$1:$B$616,0), MATCH(F$32,'Mapping cadres'!$B$1:$Z$1,0))</f>
        <v>0</v>
      </c>
      <c r="G327" s="226">
        <f>INDEX('Uganda workforce data - raw'!$A$4:$F$619,MATCH($B327, 'Uganda workforce data - raw'!$B$4:$B$619,0), MATCH("Filled Male",'Uganda workforce data - raw'!$A$4:$F$4,0))*INDEX('Mapping cadres'!$B$1:$Z$616,MATCH($B327, 'Mapping cadres'!$B$1:$B$616,0), MATCH(G$32,'Mapping cadres'!$B$1:$Z$1,0))</f>
        <v>0</v>
      </c>
      <c r="H327" s="226">
        <f>INDEX('Uganda workforce data - raw'!$A$4:$F$619,MATCH($B327, 'Uganda workforce data - raw'!$B$4:$B$619,0), MATCH("Filled Male",'Uganda workforce data - raw'!$A$4:$F$4,0))*INDEX('Mapping cadres'!$B$1:$Z$616,MATCH($B327, 'Mapping cadres'!$B$1:$B$616,0), MATCH(H$32,'Mapping cadres'!$B$1:$Z$1,0))</f>
        <v>4</v>
      </c>
      <c r="I327" s="226">
        <f>INDEX('Uganda workforce data - raw'!$A$4:$F$619,MATCH($B327, 'Uganda workforce data - raw'!$B$4:$B$619,0), MATCH("Filled Male",'Uganda workforce data - raw'!$A$4:$F$4,0))*INDEX('Mapping cadres'!$B$1:$Z$616,MATCH($B327, 'Mapping cadres'!$B$1:$B$616,0), MATCH(I$32,'Mapping cadres'!$B$1:$Z$1,0))</f>
        <v>0</v>
      </c>
      <c r="J327" s="226">
        <f>INDEX('Uganda workforce data - raw'!$A$4:$F$619,MATCH($B327, 'Uganda workforce data - raw'!$B$4:$B$619,0), MATCH("Filled Male",'Uganda workforce data - raw'!$A$4:$F$4,0))*INDEX('Mapping cadres'!$B$1:$Z$616,MATCH($B327, 'Mapping cadres'!$B$1:$B$616,0), MATCH(J$32,'Mapping cadres'!$B$1:$Z$1,0))</f>
        <v>0</v>
      </c>
      <c r="K327" s="226">
        <f>INDEX('Uganda workforce data - raw'!$A$4:$F$619,MATCH($B327, 'Uganda workforce data - raw'!$B$4:$B$619,0), MATCH("Filled Male",'Uganda workforce data - raw'!$A$4:$F$4,0))*INDEX('Mapping cadres'!$B$1:$Z$616,MATCH($B327, 'Mapping cadres'!$B$1:$B$616,0), MATCH(K$32,'Mapping cadres'!$B$1:$Z$1,0))</f>
        <v>0</v>
      </c>
      <c r="L327" s="226">
        <f>INDEX('Uganda workforce data - raw'!$A$4:$F$619,MATCH($B327, 'Uganda workforce data - raw'!$B$4:$B$619,0), MATCH("Filled Male",'Uganda workforce data - raw'!$A$4:$F$4,0))*INDEX('Mapping cadres'!$B$1:$Z$616,MATCH($B327, 'Mapping cadres'!$B$1:$B$616,0), MATCH(L$32,'Mapping cadres'!$B$1:$Z$1,0))</f>
        <v>0</v>
      </c>
      <c r="M327" s="226">
        <f>INDEX('Uganda workforce data - raw'!$A$4:$F$619,MATCH($B327, 'Uganda workforce data - raw'!$B$4:$B$619,0), MATCH("Filled Male",'Uganda workforce data - raw'!$A$4:$F$4,0))*INDEX('Mapping cadres'!$B$1:$Z$616,MATCH($B327, 'Mapping cadres'!$B$1:$B$616,0), MATCH(M$32,'Mapping cadres'!$B$1:$Z$1,0))</f>
        <v>0</v>
      </c>
      <c r="N327" s="226">
        <f>INDEX('Uganda workforce data - raw'!$A$4:$F$619,MATCH($B327, 'Uganda workforce data - raw'!$B$4:$B$619,0), MATCH("Filled Male",'Uganda workforce data - raw'!$A$4:$F$4,0))*INDEX('Mapping cadres'!$B$1:$Z$616,MATCH($B327, 'Mapping cadres'!$B$1:$B$616,0), MATCH(N$32,'Mapping cadres'!$B$1:$Z$1,0))</f>
        <v>0</v>
      </c>
      <c r="O327" s="226">
        <f>INDEX('Uganda workforce data - raw'!$A$4:$F$619,MATCH($B327, 'Uganda workforce data - raw'!$B$4:$B$619,0), MATCH("Filled Male",'Uganda workforce data - raw'!$A$4:$F$4,0))*INDEX('Mapping cadres'!$B$1:$Z$616,MATCH($B327, 'Mapping cadres'!$B$1:$B$616,0), MATCH(O$32,'Mapping cadres'!$B$1:$Z$1,0))</f>
        <v>0</v>
      </c>
      <c r="P327" s="226">
        <f>INDEX('Uganda workforce data - raw'!$A$4:$F$619,MATCH($B327, 'Uganda workforce data - raw'!$B$4:$B$619,0), MATCH("Filled Male",'Uganda workforce data - raw'!$A$4:$F$4,0))*INDEX('Mapping cadres'!$B$1:$Z$616,MATCH($B327, 'Mapping cadres'!$B$1:$B$616,0), MATCH(P$32,'Mapping cadres'!$B$1:$Z$1,0))</f>
        <v>0</v>
      </c>
      <c r="Q327" s="226">
        <f>INDEX('Uganda workforce data - raw'!$A$4:$F$619,MATCH($B327, 'Uganda workforce data - raw'!$B$4:$B$619,0), MATCH("Filled Male",'Uganda workforce data - raw'!$A$4:$F$4,0))*INDEX('Mapping cadres'!$B$1:$Z$616,MATCH($B327, 'Mapping cadres'!$B$1:$B$616,0), MATCH(Q$32,'Mapping cadres'!$B$1:$Z$1,0))</f>
        <v>0</v>
      </c>
      <c r="R327" s="226">
        <f>INDEX('Uganda workforce data - raw'!$A$4:$F$619,MATCH($B327, 'Uganda workforce data - raw'!$B$4:$B$619,0), MATCH("Filled Male",'Uganda workforce data - raw'!$A$4:$F$4,0))*INDEX('Mapping cadres'!$B$1:$Z$616,MATCH($B327, 'Mapping cadres'!$B$1:$B$616,0), MATCH(R$32,'Mapping cadres'!$B$1:$Z$1,0))</f>
        <v>0</v>
      </c>
      <c r="S327" s="226">
        <f>INDEX('Uganda workforce data - raw'!$A$4:$F$619,MATCH($B327, 'Uganda workforce data - raw'!$B$4:$B$619,0), MATCH("Filled Male",'Uganda workforce data - raw'!$A$4:$F$4,0))*INDEX('Mapping cadres'!$B$1:$Z$616,MATCH($B327, 'Mapping cadres'!$B$1:$B$616,0), MATCH(S$32,'Mapping cadres'!$B$1:$Z$1,0))</f>
        <v>0</v>
      </c>
      <c r="T327" s="226">
        <f>INDEX('Uganda workforce data - raw'!$A$4:$F$619,MATCH($B327, 'Uganda workforce data - raw'!$B$4:$B$619,0), MATCH("Filled Male",'Uganda workforce data - raw'!$A$4:$F$4,0))*INDEX('Mapping cadres'!$B$1:$Z$616,MATCH($B327, 'Mapping cadres'!$B$1:$B$616,0), MATCH(T$32,'Mapping cadres'!$B$1:$Z$1,0))</f>
        <v>0</v>
      </c>
      <c r="U327" s="226">
        <f>INDEX('Uganda workforce data - raw'!$A$4:$F$619,MATCH($B327, 'Uganda workforce data - raw'!$B$4:$B$619,0), MATCH("Filled Male",'Uganda workforce data - raw'!$A$4:$F$4,0))*INDEX('Mapping cadres'!$B$1:$Z$616,MATCH($B327, 'Mapping cadres'!$B$1:$B$616,0), MATCH(U$32,'Mapping cadres'!$B$1:$Z$1,0))</f>
        <v>0</v>
      </c>
      <c r="V327" s="226">
        <f>INDEX('Uganda workforce data - raw'!$A$4:$F$619,MATCH($B327, 'Uganda workforce data - raw'!$B$4:$B$619,0), MATCH("Filled Male",'Uganda workforce data - raw'!$A$4:$F$4,0))*INDEX('Mapping cadres'!$B$1:$Z$616,MATCH($B327, 'Mapping cadres'!$B$1:$B$616,0), MATCH(V$32,'Mapping cadres'!$B$1:$Z$1,0))</f>
        <v>0</v>
      </c>
      <c r="W327" s="226">
        <f>INDEX('Uganda workforce data - raw'!$A$4:$F$619,MATCH($B327, 'Uganda workforce data - raw'!$B$4:$B$619,0), MATCH("Filled Male",'Uganda workforce data - raw'!$A$4:$F$4,0))*INDEX('Mapping cadres'!$B$1:$Z$616,MATCH($B327, 'Mapping cadres'!$B$1:$B$616,0), MATCH(W$32,'Mapping cadres'!$B$1:$Z$1,0))</f>
        <v>0</v>
      </c>
      <c r="X327" s="226">
        <f>INDEX('Uganda workforce data - raw'!$A$4:$F$619,MATCH($B327, 'Uganda workforce data - raw'!$B$4:$B$619,0), MATCH("Filled Male",'Uganda workforce data - raw'!$A$4:$F$4,0))*INDEX('Mapping cadres'!$B$1:$Z$616,MATCH($B327, 'Mapping cadres'!$B$1:$B$616,0), MATCH(X$32,'Mapping cadres'!$B$1:$Z$1,0))</f>
        <v>0</v>
      </c>
      <c r="Y327" s="226">
        <f>INDEX('Uganda workforce data - raw'!$A$4:$F$619,MATCH($B327, 'Uganda workforce data - raw'!$B$4:$B$619,0), MATCH("Filled Male",'Uganda workforce data - raw'!$A$4:$F$4,0))*INDEX('Mapping cadres'!$B$1:$Z$616,MATCH($B327, 'Mapping cadres'!$B$1:$B$616,0), MATCH(Y$32,'Mapping cadres'!$B$1:$Z$1,0))</f>
        <v>0</v>
      </c>
      <c r="Z327" s="226">
        <f>INDEX('Uganda workforce data - raw'!$A$4:$F$619,MATCH($B327, 'Uganda workforce data - raw'!$B$4:$B$619,0), MATCH("Filled Male",'Uganda workforce data - raw'!$A$4:$F$4,0))*INDEX('Mapping cadres'!$B$1:$Z$616,MATCH($B327, 'Mapping cadres'!$B$1:$B$616,0), MATCH(Z$32,'Mapping cadres'!$B$1:$Z$1,0))</f>
        <v>0</v>
      </c>
      <c r="AA327" s="226">
        <f>INDEX('Uganda workforce data - raw'!$A$4:$F$619,MATCH($B327, 'Uganda workforce data - raw'!$B$4:$B$619,0), MATCH("Filled Female",'Uganda workforce data - raw'!$A$4:$F$4,0))*INDEX('Mapping cadres'!$B$1:$Z$616,MATCH($B327, 'Mapping cadres'!$B$1:$B$616,0), MATCH(AA$32,'Mapping cadres'!$B$1:$Z$1,0))</f>
        <v>0</v>
      </c>
      <c r="AB327" s="226">
        <f>INDEX('Uganda workforce data - raw'!$A$4:$F$619,MATCH($B327, 'Uganda workforce data - raw'!$B$4:$B$619,0), MATCH("Filled Female",'Uganda workforce data - raw'!$A$4:$F$4,0))*INDEX('Mapping cadres'!$B$1:$Z$616,MATCH($B327, 'Mapping cadres'!$B$1:$B$616,0), MATCH(AB$32,'Mapping cadres'!$B$1:$Z$1,0))</f>
        <v>0</v>
      </c>
      <c r="AC327" s="226">
        <f>INDEX('Uganda workforce data - raw'!$A$4:$F$619,MATCH($B327, 'Uganda workforce data - raw'!$B$4:$B$619,0), MATCH("Filled Female",'Uganda workforce data - raw'!$A$4:$F$4,0))*INDEX('Mapping cadres'!$B$1:$Z$616,MATCH($B327, 'Mapping cadres'!$B$1:$B$616,0), MATCH(AC$32,'Mapping cadres'!$B$1:$Z$1,0))</f>
        <v>0</v>
      </c>
      <c r="AD327" s="226">
        <f>INDEX('Uganda workforce data - raw'!$A$4:$F$619,MATCH($B327, 'Uganda workforce data - raw'!$B$4:$B$619,0), MATCH("Filled Female",'Uganda workforce data - raw'!$A$4:$F$4,0))*INDEX('Mapping cadres'!$B$1:$Z$616,MATCH($B327, 'Mapping cadres'!$B$1:$B$616,0), MATCH(AD$32,'Mapping cadres'!$B$1:$Z$1,0))</f>
        <v>0</v>
      </c>
      <c r="AE327" s="226">
        <f>INDEX('Uganda workforce data - raw'!$A$4:$F$619,MATCH($B327, 'Uganda workforce data - raw'!$B$4:$B$619,0), MATCH("Filled Female",'Uganda workforce data - raw'!$A$4:$F$4,0))*INDEX('Mapping cadres'!$B$1:$Z$616,MATCH($B327, 'Mapping cadres'!$B$1:$B$616,0), MATCH(AE$32,'Mapping cadres'!$B$1:$Z$1,0))</f>
        <v>0</v>
      </c>
      <c r="AF327" s="226">
        <f>INDEX('Uganda workforce data - raw'!$A$4:$F$619,MATCH($B327, 'Uganda workforce data - raw'!$B$4:$B$619,0), MATCH("Filled Female",'Uganda workforce data - raw'!$A$4:$F$4,0))*INDEX('Mapping cadres'!$B$1:$Z$616,MATCH($B327, 'Mapping cadres'!$B$1:$B$616,0), MATCH(AF$32,'Mapping cadres'!$B$1:$Z$1,0))</f>
        <v>5</v>
      </c>
      <c r="AG327" s="226">
        <f>INDEX('Uganda workforce data - raw'!$A$4:$F$619,MATCH($B327, 'Uganda workforce data - raw'!$B$4:$B$619,0), MATCH("Filled Female",'Uganda workforce data - raw'!$A$4:$F$4,0))*INDEX('Mapping cadres'!$B$1:$Z$616,MATCH($B327, 'Mapping cadres'!$B$1:$B$616,0), MATCH(AG$32,'Mapping cadres'!$B$1:$Z$1,0))</f>
        <v>0</v>
      </c>
      <c r="AH327" s="226">
        <f>INDEX('Uganda workforce data - raw'!$A$4:$F$619,MATCH($B327, 'Uganda workforce data - raw'!$B$4:$B$619,0), MATCH("Filled Female",'Uganda workforce data - raw'!$A$4:$F$4,0))*INDEX('Mapping cadres'!$B$1:$Z$616,MATCH($B327, 'Mapping cadres'!$B$1:$B$616,0), MATCH(AH$32,'Mapping cadres'!$B$1:$Z$1,0))</f>
        <v>0</v>
      </c>
      <c r="AI327" s="226">
        <f>INDEX('Uganda workforce data - raw'!$A$4:$F$619,MATCH($B327, 'Uganda workforce data - raw'!$B$4:$B$619,0), MATCH("Filled Female",'Uganda workforce data - raw'!$A$4:$F$4,0))*INDEX('Mapping cadres'!$B$1:$Z$616,MATCH($B327, 'Mapping cadres'!$B$1:$B$616,0), MATCH(AI$32,'Mapping cadres'!$B$1:$Z$1,0))</f>
        <v>0</v>
      </c>
      <c r="AJ327" s="226">
        <f>INDEX('Uganda workforce data - raw'!$A$4:$F$619,MATCH($B327, 'Uganda workforce data - raw'!$B$4:$B$619,0), MATCH("Filled Female",'Uganda workforce data - raw'!$A$4:$F$4,0))*INDEX('Mapping cadres'!$B$1:$Z$616,MATCH($B327, 'Mapping cadres'!$B$1:$B$616,0), MATCH(AJ$32,'Mapping cadres'!$B$1:$Z$1,0))</f>
        <v>0</v>
      </c>
      <c r="AK327" s="226">
        <f>INDEX('Uganda workforce data - raw'!$A$4:$F$619,MATCH($B327, 'Uganda workforce data - raw'!$B$4:$B$619,0), MATCH("Filled Female",'Uganda workforce data - raw'!$A$4:$F$4,0))*INDEX('Mapping cadres'!$B$1:$Z$616,MATCH($B327, 'Mapping cadres'!$B$1:$B$616,0), MATCH(AK$32,'Mapping cadres'!$B$1:$Z$1,0))</f>
        <v>0</v>
      </c>
      <c r="AL327" s="226">
        <f>INDEX('Uganda workforce data - raw'!$A$4:$F$619,MATCH($B327, 'Uganda workforce data - raw'!$B$4:$B$619,0), MATCH("Filled Female",'Uganda workforce data - raw'!$A$4:$F$4,0))*INDEX('Mapping cadres'!$B$1:$Z$616,MATCH($B327, 'Mapping cadres'!$B$1:$B$616,0), MATCH(AL$32,'Mapping cadres'!$B$1:$Z$1,0))</f>
        <v>0</v>
      </c>
      <c r="AM327" s="226">
        <f>INDEX('Uganda workforce data - raw'!$A$4:$F$619,MATCH($B327, 'Uganda workforce data - raw'!$B$4:$B$619,0), MATCH("Filled Female",'Uganda workforce data - raw'!$A$4:$F$4,0))*INDEX('Mapping cadres'!$B$1:$Z$616,MATCH($B327, 'Mapping cadres'!$B$1:$B$616,0), MATCH(AM$32,'Mapping cadres'!$B$1:$Z$1,0))</f>
        <v>0</v>
      </c>
      <c r="AN327" s="226">
        <f>INDEX('Uganda workforce data - raw'!$A$4:$F$619,MATCH($B327, 'Uganda workforce data - raw'!$B$4:$B$619,0), MATCH("Filled Female",'Uganda workforce data - raw'!$A$4:$F$4,0))*INDEX('Mapping cadres'!$B$1:$Z$616,MATCH($B327, 'Mapping cadres'!$B$1:$B$616,0), MATCH(AN$32,'Mapping cadres'!$B$1:$Z$1,0))</f>
        <v>0</v>
      </c>
      <c r="AO327" s="226">
        <f>INDEX('Uganda workforce data - raw'!$A$4:$F$619,MATCH($B327, 'Uganda workforce data - raw'!$B$4:$B$619,0), MATCH("Filled Female",'Uganda workforce data - raw'!$A$4:$F$4,0))*INDEX('Mapping cadres'!$B$1:$Z$616,MATCH($B327, 'Mapping cadres'!$B$1:$B$616,0), MATCH(AO$32,'Mapping cadres'!$B$1:$Z$1,0))</f>
        <v>0</v>
      </c>
      <c r="AP327" s="226">
        <f>INDEX('Uganda workforce data - raw'!$A$4:$F$619,MATCH($B327, 'Uganda workforce data - raw'!$B$4:$B$619,0), MATCH("Filled Female",'Uganda workforce data - raw'!$A$4:$F$4,0))*INDEX('Mapping cadres'!$B$1:$Z$616,MATCH($B327, 'Mapping cadres'!$B$1:$B$616,0), MATCH(AP$32,'Mapping cadres'!$B$1:$Z$1,0))</f>
        <v>0</v>
      </c>
      <c r="AQ327" s="226">
        <f>INDEX('Uganda workforce data - raw'!$A$4:$F$619,MATCH($B327, 'Uganda workforce data - raw'!$B$4:$B$619,0), MATCH("Filled Female",'Uganda workforce data - raw'!$A$4:$F$4,0))*INDEX('Mapping cadres'!$B$1:$Z$616,MATCH($B327, 'Mapping cadres'!$B$1:$B$616,0), MATCH(AQ$32,'Mapping cadres'!$B$1:$Z$1,0))</f>
        <v>0</v>
      </c>
      <c r="AR327" s="226">
        <f>INDEX('Uganda workforce data - raw'!$A$4:$F$619,MATCH($B327, 'Uganda workforce data - raw'!$B$4:$B$619,0), MATCH("Filled Female",'Uganda workforce data - raw'!$A$4:$F$4,0))*INDEX('Mapping cadres'!$B$1:$Z$616,MATCH($B327, 'Mapping cadres'!$B$1:$B$616,0), MATCH(AR$32,'Mapping cadres'!$B$1:$Z$1,0))</f>
        <v>0</v>
      </c>
      <c r="AS327" s="226">
        <f>INDEX('Uganda workforce data - raw'!$A$4:$F$619,MATCH($B327, 'Uganda workforce data - raw'!$B$4:$B$619,0), MATCH("Filled Female",'Uganda workforce data - raw'!$A$4:$F$4,0))*INDEX('Mapping cadres'!$B$1:$Z$616,MATCH($B327, 'Mapping cadres'!$B$1:$B$616,0), MATCH(AS$32,'Mapping cadres'!$B$1:$Z$1,0))</f>
        <v>0</v>
      </c>
      <c r="AT327" s="226">
        <f>INDEX('Uganda workforce data - raw'!$A$4:$F$619,MATCH($B327, 'Uganda workforce data - raw'!$B$4:$B$619,0), MATCH("Filled Female",'Uganda workforce data - raw'!$A$4:$F$4,0))*INDEX('Mapping cadres'!$B$1:$Z$616,MATCH($B327, 'Mapping cadres'!$B$1:$B$616,0), MATCH(AT$32,'Mapping cadres'!$B$1:$Z$1,0))</f>
        <v>0</v>
      </c>
      <c r="AU327" s="226">
        <f>INDEX('Uganda workforce data - raw'!$A$4:$F$619,MATCH($B327, 'Uganda workforce data - raw'!$B$4:$B$619,0), MATCH("Filled Female",'Uganda workforce data - raw'!$A$4:$F$4,0))*INDEX('Mapping cadres'!$B$1:$Z$616,MATCH($B327, 'Mapping cadres'!$B$1:$B$616,0), MATCH(AU$32,'Mapping cadres'!$B$1:$Z$1,0))</f>
        <v>0</v>
      </c>
      <c r="AV327" s="226">
        <f>INDEX('Uganda workforce data - raw'!$A$4:$F$619,MATCH($B327, 'Uganda workforce data - raw'!$B$4:$B$619,0), MATCH("Filled Female",'Uganda workforce data - raw'!$A$4:$F$4,0))*INDEX('Mapping cadres'!$B$1:$Z$616,MATCH($B327, 'Mapping cadres'!$B$1:$B$616,0), MATCH(AV$32,'Mapping cadres'!$B$1:$Z$1,0))</f>
        <v>0</v>
      </c>
      <c r="AW327" s="226">
        <f>INDEX('Uganda workforce data - raw'!$A$4:$F$619,MATCH($B327, 'Uganda workforce data - raw'!$B$4:$B$619,0), MATCH("Filled Female",'Uganda workforce data - raw'!$A$4:$F$4,0))*INDEX('Mapping cadres'!$B$1:$Z$616,MATCH($B327, 'Mapping cadres'!$B$1:$B$616,0), MATCH(AW$32,'Mapping cadres'!$B$1:$Z$1,0))</f>
        <v>0</v>
      </c>
      <c r="AX327" s="226">
        <f>INDEX('Uganda workforce data - raw'!$A$4:$F$619,MATCH($B327, 'Uganda workforce data - raw'!$B$4:$B$619,0), MATCH("Filled Female",'Uganda workforce data - raw'!$A$4:$F$4,0))*INDEX('Mapping cadres'!$B$1:$Z$616,MATCH($B327, 'Mapping cadres'!$B$1:$B$616,0), MATCH(AX$32,'Mapping cadres'!$B$1:$Z$1,0))</f>
        <v>0</v>
      </c>
      <c r="AY327" s="226">
        <f t="shared" si="101"/>
        <v>0</v>
      </c>
      <c r="AZ327" s="226">
        <f t="shared" si="102"/>
        <v>0</v>
      </c>
      <c r="BA327" s="226">
        <f t="shared" si="103"/>
        <v>0</v>
      </c>
      <c r="BB327" s="226">
        <f t="shared" si="104"/>
        <v>0</v>
      </c>
      <c r="BC327" s="226">
        <f t="shared" si="105"/>
        <v>0</v>
      </c>
      <c r="BD327" s="226">
        <f t="shared" si="106"/>
        <v>9</v>
      </c>
      <c r="BE327" s="226">
        <f t="shared" si="107"/>
        <v>0</v>
      </c>
      <c r="BF327" s="226">
        <f t="shared" si="108"/>
        <v>0</v>
      </c>
      <c r="BG327" s="226">
        <f t="shared" si="109"/>
        <v>0</v>
      </c>
      <c r="BH327" s="226">
        <f t="shared" si="110"/>
        <v>0</v>
      </c>
      <c r="BI327" s="226">
        <f t="shared" si="111"/>
        <v>0</v>
      </c>
      <c r="BJ327" s="226">
        <f t="shared" si="112"/>
        <v>0</v>
      </c>
      <c r="BK327" s="226">
        <f t="shared" si="113"/>
        <v>0</v>
      </c>
      <c r="BL327" s="226">
        <f t="shared" si="114"/>
        <v>0</v>
      </c>
      <c r="BM327" s="226">
        <f t="shared" si="115"/>
        <v>0</v>
      </c>
      <c r="BN327" s="226">
        <f t="shared" si="116"/>
        <v>0</v>
      </c>
      <c r="BO327" s="226">
        <f t="shared" si="117"/>
        <v>0</v>
      </c>
      <c r="BP327" s="226">
        <f t="shared" si="118"/>
        <v>0</v>
      </c>
      <c r="BQ327" s="226">
        <f t="shared" si="119"/>
        <v>0</v>
      </c>
      <c r="BR327" s="226">
        <f t="shared" si="120"/>
        <v>0</v>
      </c>
      <c r="BS327" s="226">
        <f t="shared" si="121"/>
        <v>0</v>
      </c>
      <c r="BT327" s="226">
        <f t="shared" si="122"/>
        <v>0</v>
      </c>
      <c r="BU327" s="226">
        <f t="shared" si="123"/>
        <v>0</v>
      </c>
      <c r="BV327" s="226">
        <f t="shared" si="124"/>
        <v>0</v>
      </c>
    </row>
    <row r="328" spans="1:74">
      <c r="A328" s="226">
        <v>296</v>
      </c>
      <c r="B328" s="226" t="s">
        <v>1598</v>
      </c>
      <c r="C328" s="226">
        <f>INDEX('Uganda workforce data - raw'!$A$4:$F$619,MATCH($B328, 'Uganda workforce data - raw'!$B$4:$B$619,0), MATCH("Filled Male",'Uganda workforce data - raw'!$A$4:$F$4,0))*INDEX('Mapping cadres'!$B$1:$Z$616,MATCH($B328, 'Mapping cadres'!$B$1:$B$616,0), MATCH(C$32,'Mapping cadres'!$B$1:$Z$1,0))</f>
        <v>1</v>
      </c>
      <c r="D328" s="226">
        <f>INDEX('Uganda workforce data - raw'!$A$4:$F$619,MATCH($B328, 'Uganda workforce data - raw'!$B$4:$B$619,0), MATCH("Filled Male",'Uganda workforce data - raw'!$A$4:$F$4,0))*INDEX('Mapping cadres'!$B$1:$Z$616,MATCH($B328, 'Mapping cadres'!$B$1:$B$616,0), MATCH(D$32,'Mapping cadres'!$B$1:$Z$1,0))</f>
        <v>0</v>
      </c>
      <c r="E328" s="226">
        <f>INDEX('Uganda workforce data - raw'!$A$4:$F$619,MATCH($B328, 'Uganda workforce data - raw'!$B$4:$B$619,0), MATCH("Filled Male",'Uganda workforce data - raw'!$A$4:$F$4,0))*INDEX('Mapping cadres'!$B$1:$Z$616,MATCH($B328, 'Mapping cadres'!$B$1:$B$616,0), MATCH(E$32,'Mapping cadres'!$B$1:$Z$1,0))</f>
        <v>0</v>
      </c>
      <c r="F328" s="226">
        <f>INDEX('Uganda workforce data - raw'!$A$4:$F$619,MATCH($B328, 'Uganda workforce data - raw'!$B$4:$B$619,0), MATCH("Filled Male",'Uganda workforce data - raw'!$A$4:$F$4,0))*INDEX('Mapping cadres'!$B$1:$Z$616,MATCH($B328, 'Mapping cadres'!$B$1:$B$616,0), MATCH(F$32,'Mapping cadres'!$B$1:$Z$1,0))</f>
        <v>0</v>
      </c>
      <c r="G328" s="226">
        <f>INDEX('Uganda workforce data - raw'!$A$4:$F$619,MATCH($B328, 'Uganda workforce data - raw'!$B$4:$B$619,0), MATCH("Filled Male",'Uganda workforce data - raw'!$A$4:$F$4,0))*INDEX('Mapping cadres'!$B$1:$Z$616,MATCH($B328, 'Mapping cadres'!$B$1:$B$616,0), MATCH(G$32,'Mapping cadres'!$B$1:$Z$1,0))</f>
        <v>0</v>
      </c>
      <c r="H328" s="226">
        <f>INDEX('Uganda workforce data - raw'!$A$4:$F$619,MATCH($B328, 'Uganda workforce data - raw'!$B$4:$B$619,0), MATCH("Filled Male",'Uganda workforce data - raw'!$A$4:$F$4,0))*INDEX('Mapping cadres'!$B$1:$Z$616,MATCH($B328, 'Mapping cadres'!$B$1:$B$616,0), MATCH(H$32,'Mapping cadres'!$B$1:$Z$1,0))</f>
        <v>0</v>
      </c>
      <c r="I328" s="226">
        <f>INDEX('Uganda workforce data - raw'!$A$4:$F$619,MATCH($B328, 'Uganda workforce data - raw'!$B$4:$B$619,0), MATCH("Filled Male",'Uganda workforce data - raw'!$A$4:$F$4,0))*INDEX('Mapping cadres'!$B$1:$Z$616,MATCH($B328, 'Mapping cadres'!$B$1:$B$616,0), MATCH(I$32,'Mapping cadres'!$B$1:$Z$1,0))</f>
        <v>0</v>
      </c>
      <c r="J328" s="226">
        <f>INDEX('Uganda workforce data - raw'!$A$4:$F$619,MATCH($B328, 'Uganda workforce data - raw'!$B$4:$B$619,0), MATCH("Filled Male",'Uganda workforce data - raw'!$A$4:$F$4,0))*INDEX('Mapping cadres'!$B$1:$Z$616,MATCH($B328, 'Mapping cadres'!$B$1:$B$616,0), MATCH(J$32,'Mapping cadres'!$B$1:$Z$1,0))</f>
        <v>0</v>
      </c>
      <c r="K328" s="226">
        <f>INDEX('Uganda workforce data - raw'!$A$4:$F$619,MATCH($B328, 'Uganda workforce data - raw'!$B$4:$B$619,0), MATCH("Filled Male",'Uganda workforce data - raw'!$A$4:$F$4,0))*INDEX('Mapping cadres'!$B$1:$Z$616,MATCH($B328, 'Mapping cadres'!$B$1:$B$616,0), MATCH(K$32,'Mapping cadres'!$B$1:$Z$1,0))</f>
        <v>0</v>
      </c>
      <c r="L328" s="226">
        <f>INDEX('Uganda workforce data - raw'!$A$4:$F$619,MATCH($B328, 'Uganda workforce data - raw'!$B$4:$B$619,0), MATCH("Filled Male",'Uganda workforce data - raw'!$A$4:$F$4,0))*INDEX('Mapping cadres'!$B$1:$Z$616,MATCH($B328, 'Mapping cadres'!$B$1:$B$616,0), MATCH(L$32,'Mapping cadres'!$B$1:$Z$1,0))</f>
        <v>0</v>
      </c>
      <c r="M328" s="226">
        <f>INDEX('Uganda workforce data - raw'!$A$4:$F$619,MATCH($B328, 'Uganda workforce data - raw'!$B$4:$B$619,0), MATCH("Filled Male",'Uganda workforce data - raw'!$A$4:$F$4,0))*INDEX('Mapping cadres'!$B$1:$Z$616,MATCH($B328, 'Mapping cadres'!$B$1:$B$616,0), MATCH(M$32,'Mapping cadres'!$B$1:$Z$1,0))</f>
        <v>0</v>
      </c>
      <c r="N328" s="226">
        <f>INDEX('Uganda workforce data - raw'!$A$4:$F$619,MATCH($B328, 'Uganda workforce data - raw'!$B$4:$B$619,0), MATCH("Filled Male",'Uganda workforce data - raw'!$A$4:$F$4,0))*INDEX('Mapping cadres'!$B$1:$Z$616,MATCH($B328, 'Mapping cadres'!$B$1:$B$616,0), MATCH(N$32,'Mapping cadres'!$B$1:$Z$1,0))</f>
        <v>0</v>
      </c>
      <c r="O328" s="226">
        <f>INDEX('Uganda workforce data - raw'!$A$4:$F$619,MATCH($B328, 'Uganda workforce data - raw'!$B$4:$B$619,0), MATCH("Filled Male",'Uganda workforce data - raw'!$A$4:$F$4,0))*INDEX('Mapping cadres'!$B$1:$Z$616,MATCH($B328, 'Mapping cadres'!$B$1:$B$616,0), MATCH(O$32,'Mapping cadres'!$B$1:$Z$1,0))</f>
        <v>0</v>
      </c>
      <c r="P328" s="226">
        <f>INDEX('Uganda workforce data - raw'!$A$4:$F$619,MATCH($B328, 'Uganda workforce data - raw'!$B$4:$B$619,0), MATCH("Filled Male",'Uganda workforce data - raw'!$A$4:$F$4,0))*INDEX('Mapping cadres'!$B$1:$Z$616,MATCH($B328, 'Mapping cadres'!$B$1:$B$616,0), MATCH(P$32,'Mapping cadres'!$B$1:$Z$1,0))</f>
        <v>0</v>
      </c>
      <c r="Q328" s="226">
        <f>INDEX('Uganda workforce data - raw'!$A$4:$F$619,MATCH($B328, 'Uganda workforce data - raw'!$B$4:$B$619,0), MATCH("Filled Male",'Uganda workforce data - raw'!$A$4:$F$4,0))*INDEX('Mapping cadres'!$B$1:$Z$616,MATCH($B328, 'Mapping cadres'!$B$1:$B$616,0), MATCH(Q$32,'Mapping cadres'!$B$1:$Z$1,0))</f>
        <v>0</v>
      </c>
      <c r="R328" s="226">
        <f>INDEX('Uganda workforce data - raw'!$A$4:$F$619,MATCH($B328, 'Uganda workforce data - raw'!$B$4:$B$619,0), MATCH("Filled Male",'Uganda workforce data - raw'!$A$4:$F$4,0))*INDEX('Mapping cadres'!$B$1:$Z$616,MATCH($B328, 'Mapping cadres'!$B$1:$B$616,0), MATCH(R$32,'Mapping cadres'!$B$1:$Z$1,0))</f>
        <v>0</v>
      </c>
      <c r="S328" s="226">
        <f>INDEX('Uganda workforce data - raw'!$A$4:$F$619,MATCH($B328, 'Uganda workforce data - raw'!$B$4:$B$619,0), MATCH("Filled Male",'Uganda workforce data - raw'!$A$4:$F$4,0))*INDEX('Mapping cadres'!$B$1:$Z$616,MATCH($B328, 'Mapping cadres'!$B$1:$B$616,0), MATCH(S$32,'Mapping cadres'!$B$1:$Z$1,0))</f>
        <v>0</v>
      </c>
      <c r="T328" s="226">
        <f>INDEX('Uganda workforce data - raw'!$A$4:$F$619,MATCH($B328, 'Uganda workforce data - raw'!$B$4:$B$619,0), MATCH("Filled Male",'Uganda workforce data - raw'!$A$4:$F$4,0))*INDEX('Mapping cadres'!$B$1:$Z$616,MATCH($B328, 'Mapping cadres'!$B$1:$B$616,0), MATCH(T$32,'Mapping cadres'!$B$1:$Z$1,0))</f>
        <v>0</v>
      </c>
      <c r="U328" s="226">
        <f>INDEX('Uganda workforce data - raw'!$A$4:$F$619,MATCH($B328, 'Uganda workforce data - raw'!$B$4:$B$619,0), MATCH("Filled Male",'Uganda workforce data - raw'!$A$4:$F$4,0))*INDEX('Mapping cadres'!$B$1:$Z$616,MATCH($B328, 'Mapping cadres'!$B$1:$B$616,0), MATCH(U$32,'Mapping cadres'!$B$1:$Z$1,0))</f>
        <v>0</v>
      </c>
      <c r="V328" s="226">
        <f>INDEX('Uganda workforce data - raw'!$A$4:$F$619,MATCH($B328, 'Uganda workforce data - raw'!$B$4:$B$619,0), MATCH("Filled Male",'Uganda workforce data - raw'!$A$4:$F$4,0))*INDEX('Mapping cadres'!$B$1:$Z$616,MATCH($B328, 'Mapping cadres'!$B$1:$B$616,0), MATCH(V$32,'Mapping cadres'!$B$1:$Z$1,0))</f>
        <v>0</v>
      </c>
      <c r="W328" s="226">
        <f>INDEX('Uganda workforce data - raw'!$A$4:$F$619,MATCH($B328, 'Uganda workforce data - raw'!$B$4:$B$619,0), MATCH("Filled Male",'Uganda workforce data - raw'!$A$4:$F$4,0))*INDEX('Mapping cadres'!$B$1:$Z$616,MATCH($B328, 'Mapping cadres'!$B$1:$B$616,0), MATCH(W$32,'Mapping cadres'!$B$1:$Z$1,0))</f>
        <v>0</v>
      </c>
      <c r="X328" s="226">
        <f>INDEX('Uganda workforce data - raw'!$A$4:$F$619,MATCH($B328, 'Uganda workforce data - raw'!$B$4:$B$619,0), MATCH("Filled Male",'Uganda workforce data - raw'!$A$4:$F$4,0))*INDEX('Mapping cadres'!$B$1:$Z$616,MATCH($B328, 'Mapping cadres'!$B$1:$B$616,0), MATCH(X$32,'Mapping cadres'!$B$1:$Z$1,0))</f>
        <v>0</v>
      </c>
      <c r="Y328" s="226">
        <f>INDEX('Uganda workforce data - raw'!$A$4:$F$619,MATCH($B328, 'Uganda workforce data - raw'!$B$4:$B$619,0), MATCH("Filled Male",'Uganda workforce data - raw'!$A$4:$F$4,0))*INDEX('Mapping cadres'!$B$1:$Z$616,MATCH($B328, 'Mapping cadres'!$B$1:$B$616,0), MATCH(Y$32,'Mapping cadres'!$B$1:$Z$1,0))</f>
        <v>0</v>
      </c>
      <c r="Z328" s="226">
        <f>INDEX('Uganda workforce data - raw'!$A$4:$F$619,MATCH($B328, 'Uganda workforce data - raw'!$B$4:$B$619,0), MATCH("Filled Male",'Uganda workforce data - raw'!$A$4:$F$4,0))*INDEX('Mapping cadres'!$B$1:$Z$616,MATCH($B328, 'Mapping cadres'!$B$1:$B$616,0), MATCH(Z$32,'Mapping cadres'!$B$1:$Z$1,0))</f>
        <v>0</v>
      </c>
      <c r="AA328" s="226">
        <f>INDEX('Uganda workforce data - raw'!$A$4:$F$619,MATCH($B328, 'Uganda workforce data - raw'!$B$4:$B$619,0), MATCH("Filled Female",'Uganda workforce data - raw'!$A$4:$F$4,0))*INDEX('Mapping cadres'!$B$1:$Z$616,MATCH($B328, 'Mapping cadres'!$B$1:$B$616,0), MATCH(AA$32,'Mapping cadres'!$B$1:$Z$1,0))</f>
        <v>0</v>
      </c>
      <c r="AB328" s="226">
        <f>INDEX('Uganda workforce data - raw'!$A$4:$F$619,MATCH($B328, 'Uganda workforce data - raw'!$B$4:$B$619,0), MATCH("Filled Female",'Uganda workforce data - raw'!$A$4:$F$4,0))*INDEX('Mapping cadres'!$B$1:$Z$616,MATCH($B328, 'Mapping cadres'!$B$1:$B$616,0), MATCH(AB$32,'Mapping cadres'!$B$1:$Z$1,0))</f>
        <v>0</v>
      </c>
      <c r="AC328" s="226">
        <f>INDEX('Uganda workforce data - raw'!$A$4:$F$619,MATCH($B328, 'Uganda workforce data - raw'!$B$4:$B$619,0), MATCH("Filled Female",'Uganda workforce data - raw'!$A$4:$F$4,0))*INDEX('Mapping cadres'!$B$1:$Z$616,MATCH($B328, 'Mapping cadres'!$B$1:$B$616,0), MATCH(AC$32,'Mapping cadres'!$B$1:$Z$1,0))</f>
        <v>0</v>
      </c>
      <c r="AD328" s="226">
        <f>INDEX('Uganda workforce data - raw'!$A$4:$F$619,MATCH($B328, 'Uganda workforce data - raw'!$B$4:$B$619,0), MATCH("Filled Female",'Uganda workforce data - raw'!$A$4:$F$4,0))*INDEX('Mapping cadres'!$B$1:$Z$616,MATCH($B328, 'Mapping cadres'!$B$1:$B$616,0), MATCH(AD$32,'Mapping cadres'!$B$1:$Z$1,0))</f>
        <v>0</v>
      </c>
      <c r="AE328" s="226">
        <f>INDEX('Uganda workforce data - raw'!$A$4:$F$619,MATCH($B328, 'Uganda workforce data - raw'!$B$4:$B$619,0), MATCH("Filled Female",'Uganda workforce data - raw'!$A$4:$F$4,0))*INDEX('Mapping cadres'!$B$1:$Z$616,MATCH($B328, 'Mapping cadres'!$B$1:$B$616,0), MATCH(AE$32,'Mapping cadres'!$B$1:$Z$1,0))</f>
        <v>0</v>
      </c>
      <c r="AF328" s="226">
        <f>INDEX('Uganda workforce data - raw'!$A$4:$F$619,MATCH($B328, 'Uganda workforce data - raw'!$B$4:$B$619,0), MATCH("Filled Female",'Uganda workforce data - raw'!$A$4:$F$4,0))*INDEX('Mapping cadres'!$B$1:$Z$616,MATCH($B328, 'Mapping cadres'!$B$1:$B$616,0), MATCH(AF$32,'Mapping cadres'!$B$1:$Z$1,0))</f>
        <v>0</v>
      </c>
      <c r="AG328" s="226">
        <f>INDEX('Uganda workforce data - raw'!$A$4:$F$619,MATCH($B328, 'Uganda workforce data - raw'!$B$4:$B$619,0), MATCH("Filled Female",'Uganda workforce data - raw'!$A$4:$F$4,0))*INDEX('Mapping cadres'!$B$1:$Z$616,MATCH($B328, 'Mapping cadres'!$B$1:$B$616,0), MATCH(AG$32,'Mapping cadres'!$B$1:$Z$1,0))</f>
        <v>0</v>
      </c>
      <c r="AH328" s="226">
        <f>INDEX('Uganda workforce data - raw'!$A$4:$F$619,MATCH($B328, 'Uganda workforce data - raw'!$B$4:$B$619,0), MATCH("Filled Female",'Uganda workforce data - raw'!$A$4:$F$4,0))*INDEX('Mapping cadres'!$B$1:$Z$616,MATCH($B328, 'Mapping cadres'!$B$1:$B$616,0), MATCH(AH$32,'Mapping cadres'!$B$1:$Z$1,0))</f>
        <v>0</v>
      </c>
      <c r="AI328" s="226">
        <f>INDEX('Uganda workforce data - raw'!$A$4:$F$619,MATCH($B328, 'Uganda workforce data - raw'!$B$4:$B$619,0), MATCH("Filled Female",'Uganda workforce data - raw'!$A$4:$F$4,0))*INDEX('Mapping cadres'!$B$1:$Z$616,MATCH($B328, 'Mapping cadres'!$B$1:$B$616,0), MATCH(AI$32,'Mapping cadres'!$B$1:$Z$1,0))</f>
        <v>0</v>
      </c>
      <c r="AJ328" s="226">
        <f>INDEX('Uganda workforce data - raw'!$A$4:$F$619,MATCH($B328, 'Uganda workforce data - raw'!$B$4:$B$619,0), MATCH("Filled Female",'Uganda workforce data - raw'!$A$4:$F$4,0))*INDEX('Mapping cadres'!$B$1:$Z$616,MATCH($B328, 'Mapping cadres'!$B$1:$B$616,0), MATCH(AJ$32,'Mapping cadres'!$B$1:$Z$1,0))</f>
        <v>0</v>
      </c>
      <c r="AK328" s="226">
        <f>INDEX('Uganda workforce data - raw'!$A$4:$F$619,MATCH($B328, 'Uganda workforce data - raw'!$B$4:$B$619,0), MATCH("Filled Female",'Uganda workforce data - raw'!$A$4:$F$4,0))*INDEX('Mapping cadres'!$B$1:$Z$616,MATCH($B328, 'Mapping cadres'!$B$1:$B$616,0), MATCH(AK$32,'Mapping cadres'!$B$1:$Z$1,0))</f>
        <v>0</v>
      </c>
      <c r="AL328" s="226">
        <f>INDEX('Uganda workforce data - raw'!$A$4:$F$619,MATCH($B328, 'Uganda workforce data - raw'!$B$4:$B$619,0), MATCH("Filled Female",'Uganda workforce data - raw'!$A$4:$F$4,0))*INDEX('Mapping cadres'!$B$1:$Z$616,MATCH($B328, 'Mapping cadres'!$B$1:$B$616,0), MATCH(AL$32,'Mapping cadres'!$B$1:$Z$1,0))</f>
        <v>0</v>
      </c>
      <c r="AM328" s="226">
        <f>INDEX('Uganda workforce data - raw'!$A$4:$F$619,MATCH($B328, 'Uganda workforce data - raw'!$B$4:$B$619,0), MATCH("Filled Female",'Uganda workforce data - raw'!$A$4:$F$4,0))*INDEX('Mapping cadres'!$B$1:$Z$616,MATCH($B328, 'Mapping cadres'!$B$1:$B$616,0), MATCH(AM$32,'Mapping cadres'!$B$1:$Z$1,0))</f>
        <v>0</v>
      </c>
      <c r="AN328" s="226">
        <f>INDEX('Uganda workforce data - raw'!$A$4:$F$619,MATCH($B328, 'Uganda workforce data - raw'!$B$4:$B$619,0), MATCH("Filled Female",'Uganda workforce data - raw'!$A$4:$F$4,0))*INDEX('Mapping cadres'!$B$1:$Z$616,MATCH($B328, 'Mapping cadres'!$B$1:$B$616,0), MATCH(AN$32,'Mapping cadres'!$B$1:$Z$1,0))</f>
        <v>0</v>
      </c>
      <c r="AO328" s="226">
        <f>INDEX('Uganda workforce data - raw'!$A$4:$F$619,MATCH($B328, 'Uganda workforce data - raw'!$B$4:$B$619,0), MATCH("Filled Female",'Uganda workforce data - raw'!$A$4:$F$4,0))*INDEX('Mapping cadres'!$B$1:$Z$616,MATCH($B328, 'Mapping cadres'!$B$1:$B$616,0), MATCH(AO$32,'Mapping cadres'!$B$1:$Z$1,0))</f>
        <v>0</v>
      </c>
      <c r="AP328" s="226">
        <f>INDEX('Uganda workforce data - raw'!$A$4:$F$619,MATCH($B328, 'Uganda workforce data - raw'!$B$4:$B$619,0), MATCH("Filled Female",'Uganda workforce data - raw'!$A$4:$F$4,0))*INDEX('Mapping cadres'!$B$1:$Z$616,MATCH($B328, 'Mapping cadres'!$B$1:$B$616,0), MATCH(AP$32,'Mapping cadres'!$B$1:$Z$1,0))</f>
        <v>0</v>
      </c>
      <c r="AQ328" s="226">
        <f>INDEX('Uganda workforce data - raw'!$A$4:$F$619,MATCH($B328, 'Uganda workforce data - raw'!$B$4:$B$619,0), MATCH("Filled Female",'Uganda workforce data - raw'!$A$4:$F$4,0))*INDEX('Mapping cadres'!$B$1:$Z$616,MATCH($B328, 'Mapping cadres'!$B$1:$B$616,0), MATCH(AQ$32,'Mapping cadres'!$B$1:$Z$1,0))</f>
        <v>0</v>
      </c>
      <c r="AR328" s="226">
        <f>INDEX('Uganda workforce data - raw'!$A$4:$F$619,MATCH($B328, 'Uganda workforce data - raw'!$B$4:$B$619,0), MATCH("Filled Female",'Uganda workforce data - raw'!$A$4:$F$4,0))*INDEX('Mapping cadres'!$B$1:$Z$616,MATCH($B328, 'Mapping cadres'!$B$1:$B$616,0), MATCH(AR$32,'Mapping cadres'!$B$1:$Z$1,0))</f>
        <v>0</v>
      </c>
      <c r="AS328" s="226">
        <f>INDEX('Uganda workforce data - raw'!$A$4:$F$619,MATCH($B328, 'Uganda workforce data - raw'!$B$4:$B$619,0), MATCH("Filled Female",'Uganda workforce data - raw'!$A$4:$F$4,0))*INDEX('Mapping cadres'!$B$1:$Z$616,MATCH($B328, 'Mapping cadres'!$B$1:$B$616,0), MATCH(AS$32,'Mapping cadres'!$B$1:$Z$1,0))</f>
        <v>0</v>
      </c>
      <c r="AT328" s="226">
        <f>INDEX('Uganda workforce data - raw'!$A$4:$F$619,MATCH($B328, 'Uganda workforce data - raw'!$B$4:$B$619,0), MATCH("Filled Female",'Uganda workforce data - raw'!$A$4:$F$4,0))*INDEX('Mapping cadres'!$B$1:$Z$616,MATCH($B328, 'Mapping cadres'!$B$1:$B$616,0), MATCH(AT$32,'Mapping cadres'!$B$1:$Z$1,0))</f>
        <v>0</v>
      </c>
      <c r="AU328" s="226">
        <f>INDEX('Uganda workforce data - raw'!$A$4:$F$619,MATCH($B328, 'Uganda workforce data - raw'!$B$4:$B$619,0), MATCH("Filled Female",'Uganda workforce data - raw'!$A$4:$F$4,0))*INDEX('Mapping cadres'!$B$1:$Z$616,MATCH($B328, 'Mapping cadres'!$B$1:$B$616,0), MATCH(AU$32,'Mapping cadres'!$B$1:$Z$1,0))</f>
        <v>0</v>
      </c>
      <c r="AV328" s="226">
        <f>INDEX('Uganda workforce data - raw'!$A$4:$F$619,MATCH($B328, 'Uganda workforce data - raw'!$B$4:$B$619,0), MATCH("Filled Female",'Uganda workforce data - raw'!$A$4:$F$4,0))*INDEX('Mapping cadres'!$B$1:$Z$616,MATCH($B328, 'Mapping cadres'!$B$1:$B$616,0), MATCH(AV$32,'Mapping cadres'!$B$1:$Z$1,0))</f>
        <v>0</v>
      </c>
      <c r="AW328" s="226">
        <f>INDEX('Uganda workforce data - raw'!$A$4:$F$619,MATCH($B328, 'Uganda workforce data - raw'!$B$4:$B$619,0), MATCH("Filled Female",'Uganda workforce data - raw'!$A$4:$F$4,0))*INDEX('Mapping cadres'!$B$1:$Z$616,MATCH($B328, 'Mapping cadres'!$B$1:$B$616,0), MATCH(AW$32,'Mapping cadres'!$B$1:$Z$1,0))</f>
        <v>0</v>
      </c>
      <c r="AX328" s="226">
        <f>INDEX('Uganda workforce data - raw'!$A$4:$F$619,MATCH($B328, 'Uganda workforce data - raw'!$B$4:$B$619,0), MATCH("Filled Female",'Uganda workforce data - raw'!$A$4:$F$4,0))*INDEX('Mapping cadres'!$B$1:$Z$616,MATCH($B328, 'Mapping cadres'!$B$1:$B$616,0), MATCH(AX$32,'Mapping cadres'!$B$1:$Z$1,0))</f>
        <v>0</v>
      </c>
      <c r="AY328" s="226">
        <f t="shared" si="101"/>
        <v>1</v>
      </c>
      <c r="AZ328" s="226">
        <f t="shared" si="102"/>
        <v>0</v>
      </c>
      <c r="BA328" s="226">
        <f t="shared" si="103"/>
        <v>0</v>
      </c>
      <c r="BB328" s="226">
        <f t="shared" si="104"/>
        <v>0</v>
      </c>
      <c r="BC328" s="226">
        <f t="shared" si="105"/>
        <v>0</v>
      </c>
      <c r="BD328" s="226">
        <f t="shared" si="106"/>
        <v>0</v>
      </c>
      <c r="BE328" s="226">
        <f t="shared" si="107"/>
        <v>0</v>
      </c>
      <c r="BF328" s="226">
        <f t="shared" si="108"/>
        <v>0</v>
      </c>
      <c r="BG328" s="226">
        <f t="shared" si="109"/>
        <v>0</v>
      </c>
      <c r="BH328" s="226">
        <f t="shared" si="110"/>
        <v>0</v>
      </c>
      <c r="BI328" s="226">
        <f t="shared" si="111"/>
        <v>0</v>
      </c>
      <c r="BJ328" s="226">
        <f t="shared" si="112"/>
        <v>0</v>
      </c>
      <c r="BK328" s="226">
        <f t="shared" si="113"/>
        <v>0</v>
      </c>
      <c r="BL328" s="226">
        <f t="shared" si="114"/>
        <v>0</v>
      </c>
      <c r="BM328" s="226">
        <f t="shared" si="115"/>
        <v>0</v>
      </c>
      <c r="BN328" s="226">
        <f t="shared" si="116"/>
        <v>0</v>
      </c>
      <c r="BO328" s="226">
        <f t="shared" si="117"/>
        <v>0</v>
      </c>
      <c r="BP328" s="226">
        <f t="shared" si="118"/>
        <v>0</v>
      </c>
      <c r="BQ328" s="226">
        <f t="shared" si="119"/>
        <v>0</v>
      </c>
      <c r="BR328" s="226">
        <f t="shared" si="120"/>
        <v>0</v>
      </c>
      <c r="BS328" s="226">
        <f t="shared" si="121"/>
        <v>0</v>
      </c>
      <c r="BT328" s="226">
        <f t="shared" si="122"/>
        <v>0</v>
      </c>
      <c r="BU328" s="226">
        <f t="shared" si="123"/>
        <v>0</v>
      </c>
      <c r="BV328" s="226">
        <f t="shared" si="124"/>
        <v>0</v>
      </c>
    </row>
    <row r="329" spans="1:74">
      <c r="A329" s="226">
        <v>297</v>
      </c>
      <c r="B329" s="226" t="s">
        <v>1599</v>
      </c>
      <c r="C329" s="226">
        <f>INDEX('Uganda workforce data - raw'!$A$4:$F$619,MATCH($B329, 'Uganda workforce data - raw'!$B$4:$B$619,0), MATCH("Filled Male",'Uganda workforce data - raw'!$A$4:$F$4,0))*INDEX('Mapping cadres'!$B$1:$Z$616,MATCH($B329, 'Mapping cadres'!$B$1:$B$616,0), MATCH(C$32,'Mapping cadres'!$B$1:$Z$1,0))</f>
        <v>1</v>
      </c>
      <c r="D329" s="226">
        <f>INDEX('Uganda workforce data - raw'!$A$4:$F$619,MATCH($B329, 'Uganda workforce data - raw'!$B$4:$B$619,0), MATCH("Filled Male",'Uganda workforce data - raw'!$A$4:$F$4,0))*INDEX('Mapping cadres'!$B$1:$Z$616,MATCH($B329, 'Mapping cadres'!$B$1:$B$616,0), MATCH(D$32,'Mapping cadres'!$B$1:$Z$1,0))</f>
        <v>0</v>
      </c>
      <c r="E329" s="226">
        <f>INDEX('Uganda workforce data - raw'!$A$4:$F$619,MATCH($B329, 'Uganda workforce data - raw'!$B$4:$B$619,0), MATCH("Filled Male",'Uganda workforce data - raw'!$A$4:$F$4,0))*INDEX('Mapping cadres'!$B$1:$Z$616,MATCH($B329, 'Mapping cadres'!$B$1:$B$616,0), MATCH(E$32,'Mapping cadres'!$B$1:$Z$1,0))</f>
        <v>0</v>
      </c>
      <c r="F329" s="226">
        <f>INDEX('Uganda workforce data - raw'!$A$4:$F$619,MATCH($B329, 'Uganda workforce data - raw'!$B$4:$B$619,0), MATCH("Filled Male",'Uganda workforce data - raw'!$A$4:$F$4,0))*INDEX('Mapping cadres'!$B$1:$Z$616,MATCH($B329, 'Mapping cadres'!$B$1:$B$616,0), MATCH(F$32,'Mapping cadres'!$B$1:$Z$1,0))</f>
        <v>0</v>
      </c>
      <c r="G329" s="226">
        <f>INDEX('Uganda workforce data - raw'!$A$4:$F$619,MATCH($B329, 'Uganda workforce data - raw'!$B$4:$B$619,0), MATCH("Filled Male",'Uganda workforce data - raw'!$A$4:$F$4,0))*INDEX('Mapping cadres'!$B$1:$Z$616,MATCH($B329, 'Mapping cadres'!$B$1:$B$616,0), MATCH(G$32,'Mapping cadres'!$B$1:$Z$1,0))</f>
        <v>0</v>
      </c>
      <c r="H329" s="226">
        <f>INDEX('Uganda workforce data - raw'!$A$4:$F$619,MATCH($B329, 'Uganda workforce data - raw'!$B$4:$B$619,0), MATCH("Filled Male",'Uganda workforce data - raw'!$A$4:$F$4,0))*INDEX('Mapping cadres'!$B$1:$Z$616,MATCH($B329, 'Mapping cadres'!$B$1:$B$616,0), MATCH(H$32,'Mapping cadres'!$B$1:$Z$1,0))</f>
        <v>0</v>
      </c>
      <c r="I329" s="226">
        <f>INDEX('Uganda workforce data - raw'!$A$4:$F$619,MATCH($B329, 'Uganda workforce data - raw'!$B$4:$B$619,0), MATCH("Filled Male",'Uganda workforce data - raw'!$A$4:$F$4,0))*INDEX('Mapping cadres'!$B$1:$Z$616,MATCH($B329, 'Mapping cadres'!$B$1:$B$616,0), MATCH(I$32,'Mapping cadres'!$B$1:$Z$1,0))</f>
        <v>0</v>
      </c>
      <c r="J329" s="226">
        <f>INDEX('Uganda workforce data - raw'!$A$4:$F$619,MATCH($B329, 'Uganda workforce data - raw'!$B$4:$B$619,0), MATCH("Filled Male",'Uganda workforce data - raw'!$A$4:$F$4,0))*INDEX('Mapping cadres'!$B$1:$Z$616,MATCH($B329, 'Mapping cadres'!$B$1:$B$616,0), MATCH(J$32,'Mapping cadres'!$B$1:$Z$1,0))</f>
        <v>0</v>
      </c>
      <c r="K329" s="226">
        <f>INDEX('Uganda workforce data - raw'!$A$4:$F$619,MATCH($B329, 'Uganda workforce data - raw'!$B$4:$B$619,0), MATCH("Filled Male",'Uganda workforce data - raw'!$A$4:$F$4,0))*INDEX('Mapping cadres'!$B$1:$Z$616,MATCH($B329, 'Mapping cadres'!$B$1:$B$616,0), MATCH(K$32,'Mapping cadres'!$B$1:$Z$1,0))</f>
        <v>0</v>
      </c>
      <c r="L329" s="226">
        <f>INDEX('Uganda workforce data - raw'!$A$4:$F$619,MATCH($B329, 'Uganda workforce data - raw'!$B$4:$B$619,0), MATCH("Filled Male",'Uganda workforce data - raw'!$A$4:$F$4,0))*INDEX('Mapping cadres'!$B$1:$Z$616,MATCH($B329, 'Mapping cadres'!$B$1:$B$616,0), MATCH(L$32,'Mapping cadres'!$B$1:$Z$1,0))</f>
        <v>0</v>
      </c>
      <c r="M329" s="226">
        <f>INDEX('Uganda workforce data - raw'!$A$4:$F$619,MATCH($B329, 'Uganda workforce data - raw'!$B$4:$B$619,0), MATCH("Filled Male",'Uganda workforce data - raw'!$A$4:$F$4,0))*INDEX('Mapping cadres'!$B$1:$Z$616,MATCH($B329, 'Mapping cadres'!$B$1:$B$616,0), MATCH(M$32,'Mapping cadres'!$B$1:$Z$1,0))</f>
        <v>0</v>
      </c>
      <c r="N329" s="226">
        <f>INDEX('Uganda workforce data - raw'!$A$4:$F$619,MATCH($B329, 'Uganda workforce data - raw'!$B$4:$B$619,0), MATCH("Filled Male",'Uganda workforce data - raw'!$A$4:$F$4,0))*INDEX('Mapping cadres'!$B$1:$Z$616,MATCH($B329, 'Mapping cadres'!$B$1:$B$616,0), MATCH(N$32,'Mapping cadres'!$B$1:$Z$1,0))</f>
        <v>0</v>
      </c>
      <c r="O329" s="226">
        <f>INDEX('Uganda workforce data - raw'!$A$4:$F$619,MATCH($B329, 'Uganda workforce data - raw'!$B$4:$B$619,0), MATCH("Filled Male",'Uganda workforce data - raw'!$A$4:$F$4,0))*INDEX('Mapping cadres'!$B$1:$Z$616,MATCH($B329, 'Mapping cadres'!$B$1:$B$616,0), MATCH(O$32,'Mapping cadres'!$B$1:$Z$1,0))</f>
        <v>0</v>
      </c>
      <c r="P329" s="226">
        <f>INDEX('Uganda workforce data - raw'!$A$4:$F$619,MATCH($B329, 'Uganda workforce data - raw'!$B$4:$B$619,0), MATCH("Filled Male",'Uganda workforce data - raw'!$A$4:$F$4,0))*INDEX('Mapping cadres'!$B$1:$Z$616,MATCH($B329, 'Mapping cadres'!$B$1:$B$616,0), MATCH(P$32,'Mapping cadres'!$B$1:$Z$1,0))</f>
        <v>0</v>
      </c>
      <c r="Q329" s="226">
        <f>INDEX('Uganda workforce data - raw'!$A$4:$F$619,MATCH($B329, 'Uganda workforce data - raw'!$B$4:$B$619,0), MATCH("Filled Male",'Uganda workforce data - raw'!$A$4:$F$4,0))*INDEX('Mapping cadres'!$B$1:$Z$616,MATCH($B329, 'Mapping cadres'!$B$1:$B$616,0), MATCH(Q$32,'Mapping cadres'!$B$1:$Z$1,0))</f>
        <v>0</v>
      </c>
      <c r="R329" s="226">
        <f>INDEX('Uganda workforce data - raw'!$A$4:$F$619,MATCH($B329, 'Uganda workforce data - raw'!$B$4:$B$619,0), MATCH("Filled Male",'Uganda workforce data - raw'!$A$4:$F$4,0))*INDEX('Mapping cadres'!$B$1:$Z$616,MATCH($B329, 'Mapping cadres'!$B$1:$B$616,0), MATCH(R$32,'Mapping cadres'!$B$1:$Z$1,0))</f>
        <v>0</v>
      </c>
      <c r="S329" s="226">
        <f>INDEX('Uganda workforce data - raw'!$A$4:$F$619,MATCH($B329, 'Uganda workforce data - raw'!$B$4:$B$619,0), MATCH("Filled Male",'Uganda workforce data - raw'!$A$4:$F$4,0))*INDEX('Mapping cadres'!$B$1:$Z$616,MATCH($B329, 'Mapping cadres'!$B$1:$B$616,0), MATCH(S$32,'Mapping cadres'!$B$1:$Z$1,0))</f>
        <v>0</v>
      </c>
      <c r="T329" s="226">
        <f>INDEX('Uganda workforce data - raw'!$A$4:$F$619,MATCH($B329, 'Uganda workforce data - raw'!$B$4:$B$619,0), MATCH("Filled Male",'Uganda workforce data - raw'!$A$4:$F$4,0))*INDEX('Mapping cadres'!$B$1:$Z$616,MATCH($B329, 'Mapping cadres'!$B$1:$B$616,0), MATCH(T$32,'Mapping cadres'!$B$1:$Z$1,0))</f>
        <v>0</v>
      </c>
      <c r="U329" s="226">
        <f>INDEX('Uganda workforce data - raw'!$A$4:$F$619,MATCH($B329, 'Uganda workforce data - raw'!$B$4:$B$619,0), MATCH("Filled Male",'Uganda workforce data - raw'!$A$4:$F$4,0))*INDEX('Mapping cadres'!$B$1:$Z$616,MATCH($B329, 'Mapping cadres'!$B$1:$B$616,0), MATCH(U$32,'Mapping cadres'!$B$1:$Z$1,0))</f>
        <v>0</v>
      </c>
      <c r="V329" s="226">
        <f>INDEX('Uganda workforce data - raw'!$A$4:$F$619,MATCH($B329, 'Uganda workforce data - raw'!$B$4:$B$619,0), MATCH("Filled Male",'Uganda workforce data - raw'!$A$4:$F$4,0))*INDEX('Mapping cadres'!$B$1:$Z$616,MATCH($B329, 'Mapping cadres'!$B$1:$B$616,0), MATCH(V$32,'Mapping cadres'!$B$1:$Z$1,0))</f>
        <v>0</v>
      </c>
      <c r="W329" s="226">
        <f>INDEX('Uganda workforce data - raw'!$A$4:$F$619,MATCH($B329, 'Uganda workforce data - raw'!$B$4:$B$619,0), MATCH("Filled Male",'Uganda workforce data - raw'!$A$4:$F$4,0))*INDEX('Mapping cadres'!$B$1:$Z$616,MATCH($B329, 'Mapping cadres'!$B$1:$B$616,0), MATCH(W$32,'Mapping cadres'!$B$1:$Z$1,0))</f>
        <v>0</v>
      </c>
      <c r="X329" s="226">
        <f>INDEX('Uganda workforce data - raw'!$A$4:$F$619,MATCH($B329, 'Uganda workforce data - raw'!$B$4:$B$619,0), MATCH("Filled Male",'Uganda workforce data - raw'!$A$4:$F$4,0))*INDEX('Mapping cadres'!$B$1:$Z$616,MATCH($B329, 'Mapping cadres'!$B$1:$B$616,0), MATCH(X$32,'Mapping cadres'!$B$1:$Z$1,0))</f>
        <v>0</v>
      </c>
      <c r="Y329" s="226">
        <f>INDEX('Uganda workforce data - raw'!$A$4:$F$619,MATCH($B329, 'Uganda workforce data - raw'!$B$4:$B$619,0), MATCH("Filled Male",'Uganda workforce data - raw'!$A$4:$F$4,0))*INDEX('Mapping cadres'!$B$1:$Z$616,MATCH($B329, 'Mapping cadres'!$B$1:$B$616,0), MATCH(Y$32,'Mapping cadres'!$B$1:$Z$1,0))</f>
        <v>0</v>
      </c>
      <c r="Z329" s="226">
        <f>INDEX('Uganda workforce data - raw'!$A$4:$F$619,MATCH($B329, 'Uganda workforce data - raw'!$B$4:$B$619,0), MATCH("Filled Male",'Uganda workforce data - raw'!$A$4:$F$4,0))*INDEX('Mapping cadres'!$B$1:$Z$616,MATCH($B329, 'Mapping cadres'!$B$1:$B$616,0), MATCH(Z$32,'Mapping cadres'!$B$1:$Z$1,0))</f>
        <v>0</v>
      </c>
      <c r="AA329" s="226">
        <f>INDEX('Uganda workforce data - raw'!$A$4:$F$619,MATCH($B329, 'Uganda workforce data - raw'!$B$4:$B$619,0), MATCH("Filled Female",'Uganda workforce data - raw'!$A$4:$F$4,0))*INDEX('Mapping cadres'!$B$1:$Z$616,MATCH($B329, 'Mapping cadres'!$B$1:$B$616,0), MATCH(AA$32,'Mapping cadres'!$B$1:$Z$1,0))</f>
        <v>0</v>
      </c>
      <c r="AB329" s="226">
        <f>INDEX('Uganda workforce data - raw'!$A$4:$F$619,MATCH($B329, 'Uganda workforce data - raw'!$B$4:$B$619,0), MATCH("Filled Female",'Uganda workforce data - raw'!$A$4:$F$4,0))*INDEX('Mapping cadres'!$B$1:$Z$616,MATCH($B329, 'Mapping cadres'!$B$1:$B$616,0), MATCH(AB$32,'Mapping cadres'!$B$1:$Z$1,0))</f>
        <v>0</v>
      </c>
      <c r="AC329" s="226">
        <f>INDEX('Uganda workforce data - raw'!$A$4:$F$619,MATCH($B329, 'Uganda workforce data - raw'!$B$4:$B$619,0), MATCH("Filled Female",'Uganda workforce data - raw'!$A$4:$F$4,0))*INDEX('Mapping cadres'!$B$1:$Z$616,MATCH($B329, 'Mapping cadres'!$B$1:$B$616,0), MATCH(AC$32,'Mapping cadres'!$B$1:$Z$1,0))</f>
        <v>0</v>
      </c>
      <c r="AD329" s="226">
        <f>INDEX('Uganda workforce data - raw'!$A$4:$F$619,MATCH($B329, 'Uganda workforce data - raw'!$B$4:$B$619,0), MATCH("Filled Female",'Uganda workforce data - raw'!$A$4:$F$4,0))*INDEX('Mapping cadres'!$B$1:$Z$616,MATCH($B329, 'Mapping cadres'!$B$1:$B$616,0), MATCH(AD$32,'Mapping cadres'!$B$1:$Z$1,0))</f>
        <v>0</v>
      </c>
      <c r="AE329" s="226">
        <f>INDEX('Uganda workforce data - raw'!$A$4:$F$619,MATCH($B329, 'Uganda workforce data - raw'!$B$4:$B$619,0), MATCH("Filled Female",'Uganda workforce data - raw'!$A$4:$F$4,0))*INDEX('Mapping cadres'!$B$1:$Z$616,MATCH($B329, 'Mapping cadres'!$B$1:$B$616,0), MATCH(AE$32,'Mapping cadres'!$B$1:$Z$1,0))</f>
        <v>0</v>
      </c>
      <c r="AF329" s="226">
        <f>INDEX('Uganda workforce data - raw'!$A$4:$F$619,MATCH($B329, 'Uganda workforce data - raw'!$B$4:$B$619,0), MATCH("Filled Female",'Uganda workforce data - raw'!$A$4:$F$4,0))*INDEX('Mapping cadres'!$B$1:$Z$616,MATCH($B329, 'Mapping cadres'!$B$1:$B$616,0), MATCH(AF$32,'Mapping cadres'!$B$1:$Z$1,0))</f>
        <v>0</v>
      </c>
      <c r="AG329" s="226">
        <f>INDEX('Uganda workforce data - raw'!$A$4:$F$619,MATCH($B329, 'Uganda workforce data - raw'!$B$4:$B$619,0), MATCH("Filled Female",'Uganda workforce data - raw'!$A$4:$F$4,0))*INDEX('Mapping cadres'!$B$1:$Z$616,MATCH($B329, 'Mapping cadres'!$B$1:$B$616,0), MATCH(AG$32,'Mapping cadres'!$B$1:$Z$1,0))</f>
        <v>0</v>
      </c>
      <c r="AH329" s="226">
        <f>INDEX('Uganda workforce data - raw'!$A$4:$F$619,MATCH($B329, 'Uganda workforce data - raw'!$B$4:$B$619,0), MATCH("Filled Female",'Uganda workforce data - raw'!$A$4:$F$4,0))*INDEX('Mapping cadres'!$B$1:$Z$616,MATCH($B329, 'Mapping cadres'!$B$1:$B$616,0), MATCH(AH$32,'Mapping cadres'!$B$1:$Z$1,0))</f>
        <v>0</v>
      </c>
      <c r="AI329" s="226">
        <f>INDEX('Uganda workforce data - raw'!$A$4:$F$619,MATCH($B329, 'Uganda workforce data - raw'!$B$4:$B$619,0), MATCH("Filled Female",'Uganda workforce data - raw'!$A$4:$F$4,0))*INDEX('Mapping cadres'!$B$1:$Z$616,MATCH($B329, 'Mapping cadres'!$B$1:$B$616,0), MATCH(AI$32,'Mapping cadres'!$B$1:$Z$1,0))</f>
        <v>0</v>
      </c>
      <c r="AJ329" s="226">
        <f>INDEX('Uganda workforce data - raw'!$A$4:$F$619,MATCH($B329, 'Uganda workforce data - raw'!$B$4:$B$619,0), MATCH("Filled Female",'Uganda workforce data - raw'!$A$4:$F$4,0))*INDEX('Mapping cadres'!$B$1:$Z$616,MATCH($B329, 'Mapping cadres'!$B$1:$B$616,0), MATCH(AJ$32,'Mapping cadres'!$B$1:$Z$1,0))</f>
        <v>0</v>
      </c>
      <c r="AK329" s="226">
        <f>INDEX('Uganda workforce data - raw'!$A$4:$F$619,MATCH($B329, 'Uganda workforce data - raw'!$B$4:$B$619,0), MATCH("Filled Female",'Uganda workforce data - raw'!$A$4:$F$4,0))*INDEX('Mapping cadres'!$B$1:$Z$616,MATCH($B329, 'Mapping cadres'!$B$1:$B$616,0), MATCH(AK$32,'Mapping cadres'!$B$1:$Z$1,0))</f>
        <v>0</v>
      </c>
      <c r="AL329" s="226">
        <f>INDEX('Uganda workforce data - raw'!$A$4:$F$619,MATCH($B329, 'Uganda workforce data - raw'!$B$4:$B$619,0), MATCH("Filled Female",'Uganda workforce data - raw'!$A$4:$F$4,0))*INDEX('Mapping cadres'!$B$1:$Z$616,MATCH($B329, 'Mapping cadres'!$B$1:$B$616,0), MATCH(AL$32,'Mapping cadres'!$B$1:$Z$1,0))</f>
        <v>0</v>
      </c>
      <c r="AM329" s="226">
        <f>INDEX('Uganda workforce data - raw'!$A$4:$F$619,MATCH($B329, 'Uganda workforce data - raw'!$B$4:$B$619,0), MATCH("Filled Female",'Uganda workforce data - raw'!$A$4:$F$4,0))*INDEX('Mapping cadres'!$B$1:$Z$616,MATCH($B329, 'Mapping cadres'!$B$1:$B$616,0), MATCH(AM$32,'Mapping cadres'!$B$1:$Z$1,0))</f>
        <v>0</v>
      </c>
      <c r="AN329" s="226">
        <f>INDEX('Uganda workforce data - raw'!$A$4:$F$619,MATCH($B329, 'Uganda workforce data - raw'!$B$4:$B$619,0), MATCH("Filled Female",'Uganda workforce data - raw'!$A$4:$F$4,0))*INDEX('Mapping cadres'!$B$1:$Z$616,MATCH($B329, 'Mapping cadres'!$B$1:$B$616,0), MATCH(AN$32,'Mapping cadres'!$B$1:$Z$1,0))</f>
        <v>0</v>
      </c>
      <c r="AO329" s="226">
        <f>INDEX('Uganda workforce data - raw'!$A$4:$F$619,MATCH($B329, 'Uganda workforce data - raw'!$B$4:$B$619,0), MATCH("Filled Female",'Uganda workforce data - raw'!$A$4:$F$4,0))*INDEX('Mapping cadres'!$B$1:$Z$616,MATCH($B329, 'Mapping cadres'!$B$1:$B$616,0), MATCH(AO$32,'Mapping cadres'!$B$1:$Z$1,0))</f>
        <v>0</v>
      </c>
      <c r="AP329" s="226">
        <f>INDEX('Uganda workforce data - raw'!$A$4:$F$619,MATCH($B329, 'Uganda workforce data - raw'!$B$4:$B$619,0), MATCH("Filled Female",'Uganda workforce data - raw'!$A$4:$F$4,0))*INDEX('Mapping cadres'!$B$1:$Z$616,MATCH($B329, 'Mapping cadres'!$B$1:$B$616,0), MATCH(AP$32,'Mapping cadres'!$B$1:$Z$1,0))</f>
        <v>0</v>
      </c>
      <c r="AQ329" s="226">
        <f>INDEX('Uganda workforce data - raw'!$A$4:$F$619,MATCH($B329, 'Uganda workforce data - raw'!$B$4:$B$619,0), MATCH("Filled Female",'Uganda workforce data - raw'!$A$4:$F$4,0))*INDEX('Mapping cadres'!$B$1:$Z$616,MATCH($B329, 'Mapping cadres'!$B$1:$B$616,0), MATCH(AQ$32,'Mapping cadres'!$B$1:$Z$1,0))</f>
        <v>0</v>
      </c>
      <c r="AR329" s="226">
        <f>INDEX('Uganda workforce data - raw'!$A$4:$F$619,MATCH($B329, 'Uganda workforce data - raw'!$B$4:$B$619,0), MATCH("Filled Female",'Uganda workforce data - raw'!$A$4:$F$4,0))*INDEX('Mapping cadres'!$B$1:$Z$616,MATCH($B329, 'Mapping cadres'!$B$1:$B$616,0), MATCH(AR$32,'Mapping cadres'!$B$1:$Z$1,0))</f>
        <v>0</v>
      </c>
      <c r="AS329" s="226">
        <f>INDEX('Uganda workforce data - raw'!$A$4:$F$619,MATCH($B329, 'Uganda workforce data - raw'!$B$4:$B$619,0), MATCH("Filled Female",'Uganda workforce data - raw'!$A$4:$F$4,0))*INDEX('Mapping cadres'!$B$1:$Z$616,MATCH($B329, 'Mapping cadres'!$B$1:$B$616,0), MATCH(AS$32,'Mapping cadres'!$B$1:$Z$1,0))</f>
        <v>0</v>
      </c>
      <c r="AT329" s="226">
        <f>INDEX('Uganda workforce data - raw'!$A$4:$F$619,MATCH($B329, 'Uganda workforce data - raw'!$B$4:$B$619,0), MATCH("Filled Female",'Uganda workforce data - raw'!$A$4:$F$4,0))*INDEX('Mapping cadres'!$B$1:$Z$616,MATCH($B329, 'Mapping cadres'!$B$1:$B$616,0), MATCH(AT$32,'Mapping cadres'!$B$1:$Z$1,0))</f>
        <v>0</v>
      </c>
      <c r="AU329" s="226">
        <f>INDEX('Uganda workforce data - raw'!$A$4:$F$619,MATCH($B329, 'Uganda workforce data - raw'!$B$4:$B$619,0), MATCH("Filled Female",'Uganda workforce data - raw'!$A$4:$F$4,0))*INDEX('Mapping cadres'!$B$1:$Z$616,MATCH($B329, 'Mapping cadres'!$B$1:$B$616,0), MATCH(AU$32,'Mapping cadres'!$B$1:$Z$1,0))</f>
        <v>0</v>
      </c>
      <c r="AV329" s="226">
        <f>INDEX('Uganda workforce data - raw'!$A$4:$F$619,MATCH($B329, 'Uganda workforce data - raw'!$B$4:$B$619,0), MATCH("Filled Female",'Uganda workforce data - raw'!$A$4:$F$4,0))*INDEX('Mapping cadres'!$B$1:$Z$616,MATCH($B329, 'Mapping cadres'!$B$1:$B$616,0), MATCH(AV$32,'Mapping cadres'!$B$1:$Z$1,0))</f>
        <v>0</v>
      </c>
      <c r="AW329" s="226">
        <f>INDEX('Uganda workforce data - raw'!$A$4:$F$619,MATCH($B329, 'Uganda workforce data - raw'!$B$4:$B$619,0), MATCH("Filled Female",'Uganda workforce data - raw'!$A$4:$F$4,0))*INDEX('Mapping cadres'!$B$1:$Z$616,MATCH($B329, 'Mapping cadres'!$B$1:$B$616,0), MATCH(AW$32,'Mapping cadres'!$B$1:$Z$1,0))</f>
        <v>0</v>
      </c>
      <c r="AX329" s="226">
        <f>INDEX('Uganda workforce data - raw'!$A$4:$F$619,MATCH($B329, 'Uganda workforce data - raw'!$B$4:$B$619,0), MATCH("Filled Female",'Uganda workforce data - raw'!$A$4:$F$4,0))*INDEX('Mapping cadres'!$B$1:$Z$616,MATCH($B329, 'Mapping cadres'!$B$1:$B$616,0), MATCH(AX$32,'Mapping cadres'!$B$1:$Z$1,0))</f>
        <v>0</v>
      </c>
      <c r="AY329" s="226">
        <f t="shared" si="101"/>
        <v>1</v>
      </c>
      <c r="AZ329" s="226">
        <f t="shared" si="102"/>
        <v>0</v>
      </c>
      <c r="BA329" s="226">
        <f t="shared" si="103"/>
        <v>0</v>
      </c>
      <c r="BB329" s="226">
        <f t="shared" si="104"/>
        <v>0</v>
      </c>
      <c r="BC329" s="226">
        <f t="shared" si="105"/>
        <v>0</v>
      </c>
      <c r="BD329" s="226">
        <f t="shared" si="106"/>
        <v>0</v>
      </c>
      <c r="BE329" s="226">
        <f t="shared" si="107"/>
        <v>0</v>
      </c>
      <c r="BF329" s="226">
        <f t="shared" si="108"/>
        <v>0</v>
      </c>
      <c r="BG329" s="226">
        <f t="shared" si="109"/>
        <v>0</v>
      </c>
      <c r="BH329" s="226">
        <f t="shared" si="110"/>
        <v>0</v>
      </c>
      <c r="BI329" s="226">
        <f t="shared" si="111"/>
        <v>0</v>
      </c>
      <c r="BJ329" s="226">
        <f t="shared" si="112"/>
        <v>0</v>
      </c>
      <c r="BK329" s="226">
        <f t="shared" si="113"/>
        <v>0</v>
      </c>
      <c r="BL329" s="226">
        <f t="shared" si="114"/>
        <v>0</v>
      </c>
      <c r="BM329" s="226">
        <f t="shared" si="115"/>
        <v>0</v>
      </c>
      <c r="BN329" s="226">
        <f t="shared" si="116"/>
        <v>0</v>
      </c>
      <c r="BO329" s="226">
        <f t="shared" si="117"/>
        <v>0</v>
      </c>
      <c r="BP329" s="226">
        <f t="shared" si="118"/>
        <v>0</v>
      </c>
      <c r="BQ329" s="226">
        <f t="shared" si="119"/>
        <v>0</v>
      </c>
      <c r="BR329" s="226">
        <f t="shared" si="120"/>
        <v>0</v>
      </c>
      <c r="BS329" s="226">
        <f t="shared" si="121"/>
        <v>0</v>
      </c>
      <c r="BT329" s="226">
        <f t="shared" si="122"/>
        <v>0</v>
      </c>
      <c r="BU329" s="226">
        <f t="shared" si="123"/>
        <v>0</v>
      </c>
      <c r="BV329" s="226">
        <f t="shared" si="124"/>
        <v>0</v>
      </c>
    </row>
    <row r="330" spans="1:74">
      <c r="A330" s="226">
        <v>298</v>
      </c>
      <c r="B330" s="226" t="s">
        <v>1600</v>
      </c>
      <c r="C330" s="226">
        <f>INDEX('Uganda workforce data - raw'!$A$4:$F$619,MATCH($B330, 'Uganda workforce data - raw'!$B$4:$B$619,0), MATCH("Filled Male",'Uganda workforce data - raw'!$A$4:$F$4,0))*INDEX('Mapping cadres'!$B$1:$Z$616,MATCH($B330, 'Mapping cadres'!$B$1:$B$616,0), MATCH(C$32,'Mapping cadres'!$B$1:$Z$1,0))</f>
        <v>4</v>
      </c>
      <c r="D330" s="226">
        <f>INDEX('Uganda workforce data - raw'!$A$4:$F$619,MATCH($B330, 'Uganda workforce data - raw'!$B$4:$B$619,0), MATCH("Filled Male",'Uganda workforce data - raw'!$A$4:$F$4,0))*INDEX('Mapping cadres'!$B$1:$Z$616,MATCH($B330, 'Mapping cadres'!$B$1:$B$616,0), MATCH(D$32,'Mapping cadres'!$B$1:$Z$1,0))</f>
        <v>0</v>
      </c>
      <c r="E330" s="226">
        <f>INDEX('Uganda workforce data - raw'!$A$4:$F$619,MATCH($B330, 'Uganda workforce data - raw'!$B$4:$B$619,0), MATCH("Filled Male",'Uganda workforce data - raw'!$A$4:$F$4,0))*INDEX('Mapping cadres'!$B$1:$Z$616,MATCH($B330, 'Mapping cadres'!$B$1:$B$616,0), MATCH(E$32,'Mapping cadres'!$B$1:$Z$1,0))</f>
        <v>0</v>
      </c>
      <c r="F330" s="226">
        <f>INDEX('Uganda workforce data - raw'!$A$4:$F$619,MATCH($B330, 'Uganda workforce data - raw'!$B$4:$B$619,0), MATCH("Filled Male",'Uganda workforce data - raw'!$A$4:$F$4,0))*INDEX('Mapping cadres'!$B$1:$Z$616,MATCH($B330, 'Mapping cadres'!$B$1:$B$616,0), MATCH(F$32,'Mapping cadres'!$B$1:$Z$1,0))</f>
        <v>0</v>
      </c>
      <c r="G330" s="226">
        <f>INDEX('Uganda workforce data - raw'!$A$4:$F$619,MATCH($B330, 'Uganda workforce data - raw'!$B$4:$B$619,0), MATCH("Filled Male",'Uganda workforce data - raw'!$A$4:$F$4,0))*INDEX('Mapping cadres'!$B$1:$Z$616,MATCH($B330, 'Mapping cadres'!$B$1:$B$616,0), MATCH(G$32,'Mapping cadres'!$B$1:$Z$1,0))</f>
        <v>0</v>
      </c>
      <c r="H330" s="226">
        <f>INDEX('Uganda workforce data - raw'!$A$4:$F$619,MATCH($B330, 'Uganda workforce data - raw'!$B$4:$B$619,0), MATCH("Filled Male",'Uganda workforce data - raw'!$A$4:$F$4,0))*INDEX('Mapping cadres'!$B$1:$Z$616,MATCH($B330, 'Mapping cadres'!$B$1:$B$616,0), MATCH(H$32,'Mapping cadres'!$B$1:$Z$1,0))</f>
        <v>0</v>
      </c>
      <c r="I330" s="226">
        <f>INDEX('Uganda workforce data - raw'!$A$4:$F$619,MATCH($B330, 'Uganda workforce data - raw'!$B$4:$B$619,0), MATCH("Filled Male",'Uganda workforce data - raw'!$A$4:$F$4,0))*INDEX('Mapping cadres'!$B$1:$Z$616,MATCH($B330, 'Mapping cadres'!$B$1:$B$616,0), MATCH(I$32,'Mapping cadres'!$B$1:$Z$1,0))</f>
        <v>0</v>
      </c>
      <c r="J330" s="226">
        <f>INDEX('Uganda workforce data - raw'!$A$4:$F$619,MATCH($B330, 'Uganda workforce data - raw'!$B$4:$B$619,0), MATCH("Filled Male",'Uganda workforce data - raw'!$A$4:$F$4,0))*INDEX('Mapping cadres'!$B$1:$Z$616,MATCH($B330, 'Mapping cadres'!$B$1:$B$616,0), MATCH(J$32,'Mapping cadres'!$B$1:$Z$1,0))</f>
        <v>0</v>
      </c>
      <c r="K330" s="226">
        <f>INDEX('Uganda workforce data - raw'!$A$4:$F$619,MATCH($B330, 'Uganda workforce data - raw'!$B$4:$B$619,0), MATCH("Filled Male",'Uganda workforce data - raw'!$A$4:$F$4,0))*INDEX('Mapping cadres'!$B$1:$Z$616,MATCH($B330, 'Mapping cadres'!$B$1:$B$616,0), MATCH(K$32,'Mapping cadres'!$B$1:$Z$1,0))</f>
        <v>0</v>
      </c>
      <c r="L330" s="226">
        <f>INDEX('Uganda workforce data - raw'!$A$4:$F$619,MATCH($B330, 'Uganda workforce data - raw'!$B$4:$B$619,0), MATCH("Filled Male",'Uganda workforce data - raw'!$A$4:$F$4,0))*INDEX('Mapping cadres'!$B$1:$Z$616,MATCH($B330, 'Mapping cadres'!$B$1:$B$616,0), MATCH(L$32,'Mapping cadres'!$B$1:$Z$1,0))</f>
        <v>0</v>
      </c>
      <c r="M330" s="226">
        <f>INDEX('Uganda workforce data - raw'!$A$4:$F$619,MATCH($B330, 'Uganda workforce data - raw'!$B$4:$B$619,0), MATCH("Filled Male",'Uganda workforce data - raw'!$A$4:$F$4,0))*INDEX('Mapping cadres'!$B$1:$Z$616,MATCH($B330, 'Mapping cadres'!$B$1:$B$616,0), MATCH(M$32,'Mapping cadres'!$B$1:$Z$1,0))</f>
        <v>0</v>
      </c>
      <c r="N330" s="226">
        <f>INDEX('Uganda workforce data - raw'!$A$4:$F$619,MATCH($B330, 'Uganda workforce data - raw'!$B$4:$B$619,0), MATCH("Filled Male",'Uganda workforce data - raw'!$A$4:$F$4,0))*INDEX('Mapping cadres'!$B$1:$Z$616,MATCH($B330, 'Mapping cadres'!$B$1:$B$616,0), MATCH(N$32,'Mapping cadres'!$B$1:$Z$1,0))</f>
        <v>0</v>
      </c>
      <c r="O330" s="226">
        <f>INDEX('Uganda workforce data - raw'!$A$4:$F$619,MATCH($B330, 'Uganda workforce data - raw'!$B$4:$B$619,0), MATCH("Filled Male",'Uganda workforce data - raw'!$A$4:$F$4,0))*INDEX('Mapping cadres'!$B$1:$Z$616,MATCH($B330, 'Mapping cadres'!$B$1:$B$616,0), MATCH(O$32,'Mapping cadres'!$B$1:$Z$1,0))</f>
        <v>0</v>
      </c>
      <c r="P330" s="226">
        <f>INDEX('Uganda workforce data - raw'!$A$4:$F$619,MATCH($B330, 'Uganda workforce data - raw'!$B$4:$B$619,0), MATCH("Filled Male",'Uganda workforce data - raw'!$A$4:$F$4,0))*INDEX('Mapping cadres'!$B$1:$Z$616,MATCH($B330, 'Mapping cadres'!$B$1:$B$616,0), MATCH(P$32,'Mapping cadres'!$B$1:$Z$1,0))</f>
        <v>0</v>
      </c>
      <c r="Q330" s="226">
        <f>INDEX('Uganda workforce data - raw'!$A$4:$F$619,MATCH($B330, 'Uganda workforce data - raw'!$B$4:$B$619,0), MATCH("Filled Male",'Uganda workforce data - raw'!$A$4:$F$4,0))*INDEX('Mapping cadres'!$B$1:$Z$616,MATCH($B330, 'Mapping cadres'!$B$1:$B$616,0), MATCH(Q$32,'Mapping cadres'!$B$1:$Z$1,0))</f>
        <v>0</v>
      </c>
      <c r="R330" s="226">
        <f>INDEX('Uganda workforce data - raw'!$A$4:$F$619,MATCH($B330, 'Uganda workforce data - raw'!$B$4:$B$619,0), MATCH("Filled Male",'Uganda workforce data - raw'!$A$4:$F$4,0))*INDEX('Mapping cadres'!$B$1:$Z$616,MATCH($B330, 'Mapping cadres'!$B$1:$B$616,0), MATCH(R$32,'Mapping cadres'!$B$1:$Z$1,0))</f>
        <v>0</v>
      </c>
      <c r="S330" s="226">
        <f>INDEX('Uganda workforce data - raw'!$A$4:$F$619,MATCH($B330, 'Uganda workforce data - raw'!$B$4:$B$619,0), MATCH("Filled Male",'Uganda workforce data - raw'!$A$4:$F$4,0))*INDEX('Mapping cadres'!$B$1:$Z$616,MATCH($B330, 'Mapping cadres'!$B$1:$B$616,0), MATCH(S$32,'Mapping cadres'!$B$1:$Z$1,0))</f>
        <v>0</v>
      </c>
      <c r="T330" s="226">
        <f>INDEX('Uganda workforce data - raw'!$A$4:$F$619,MATCH($B330, 'Uganda workforce data - raw'!$B$4:$B$619,0), MATCH("Filled Male",'Uganda workforce data - raw'!$A$4:$F$4,0))*INDEX('Mapping cadres'!$B$1:$Z$616,MATCH($B330, 'Mapping cadres'!$B$1:$B$616,0), MATCH(T$32,'Mapping cadres'!$B$1:$Z$1,0))</f>
        <v>0</v>
      </c>
      <c r="U330" s="226">
        <f>INDEX('Uganda workforce data - raw'!$A$4:$F$619,MATCH($B330, 'Uganda workforce data - raw'!$B$4:$B$619,0), MATCH("Filled Male",'Uganda workforce data - raw'!$A$4:$F$4,0))*INDEX('Mapping cadres'!$B$1:$Z$616,MATCH($B330, 'Mapping cadres'!$B$1:$B$616,0), MATCH(U$32,'Mapping cadres'!$B$1:$Z$1,0))</f>
        <v>0</v>
      </c>
      <c r="V330" s="226">
        <f>INDEX('Uganda workforce data - raw'!$A$4:$F$619,MATCH($B330, 'Uganda workforce data - raw'!$B$4:$B$619,0), MATCH("Filled Male",'Uganda workforce data - raw'!$A$4:$F$4,0))*INDEX('Mapping cadres'!$B$1:$Z$616,MATCH($B330, 'Mapping cadres'!$B$1:$B$616,0), MATCH(V$32,'Mapping cadres'!$B$1:$Z$1,0))</f>
        <v>0</v>
      </c>
      <c r="W330" s="226">
        <f>INDEX('Uganda workforce data - raw'!$A$4:$F$619,MATCH($B330, 'Uganda workforce data - raw'!$B$4:$B$619,0), MATCH("Filled Male",'Uganda workforce data - raw'!$A$4:$F$4,0))*INDEX('Mapping cadres'!$B$1:$Z$616,MATCH($B330, 'Mapping cadres'!$B$1:$B$616,0), MATCH(W$32,'Mapping cadres'!$B$1:$Z$1,0))</f>
        <v>0</v>
      </c>
      <c r="X330" s="226">
        <f>INDEX('Uganda workforce data - raw'!$A$4:$F$619,MATCH($B330, 'Uganda workforce data - raw'!$B$4:$B$619,0), MATCH("Filled Male",'Uganda workforce data - raw'!$A$4:$F$4,0))*INDEX('Mapping cadres'!$B$1:$Z$616,MATCH($B330, 'Mapping cadres'!$B$1:$B$616,0), MATCH(X$32,'Mapping cadres'!$B$1:$Z$1,0))</f>
        <v>0</v>
      </c>
      <c r="Y330" s="226">
        <f>INDEX('Uganda workforce data - raw'!$A$4:$F$619,MATCH($B330, 'Uganda workforce data - raw'!$B$4:$B$619,0), MATCH("Filled Male",'Uganda workforce data - raw'!$A$4:$F$4,0))*INDEX('Mapping cadres'!$B$1:$Z$616,MATCH($B330, 'Mapping cadres'!$B$1:$B$616,0), MATCH(Y$32,'Mapping cadres'!$B$1:$Z$1,0))</f>
        <v>0</v>
      </c>
      <c r="Z330" s="226">
        <f>INDEX('Uganda workforce data - raw'!$A$4:$F$619,MATCH($B330, 'Uganda workforce data - raw'!$B$4:$B$619,0), MATCH("Filled Male",'Uganda workforce data - raw'!$A$4:$F$4,0))*INDEX('Mapping cadres'!$B$1:$Z$616,MATCH($B330, 'Mapping cadres'!$B$1:$B$616,0), MATCH(Z$32,'Mapping cadres'!$B$1:$Z$1,0))</f>
        <v>0</v>
      </c>
      <c r="AA330" s="226">
        <f>INDEX('Uganda workforce data - raw'!$A$4:$F$619,MATCH($B330, 'Uganda workforce data - raw'!$B$4:$B$619,0), MATCH("Filled Female",'Uganda workforce data - raw'!$A$4:$F$4,0))*INDEX('Mapping cadres'!$B$1:$Z$616,MATCH($B330, 'Mapping cadres'!$B$1:$B$616,0), MATCH(AA$32,'Mapping cadres'!$B$1:$Z$1,0))</f>
        <v>2</v>
      </c>
      <c r="AB330" s="226">
        <f>INDEX('Uganda workforce data - raw'!$A$4:$F$619,MATCH($B330, 'Uganda workforce data - raw'!$B$4:$B$619,0), MATCH("Filled Female",'Uganda workforce data - raw'!$A$4:$F$4,0))*INDEX('Mapping cadres'!$B$1:$Z$616,MATCH($B330, 'Mapping cadres'!$B$1:$B$616,0), MATCH(AB$32,'Mapping cadres'!$B$1:$Z$1,0))</f>
        <v>0</v>
      </c>
      <c r="AC330" s="226">
        <f>INDEX('Uganda workforce data - raw'!$A$4:$F$619,MATCH($B330, 'Uganda workforce data - raw'!$B$4:$B$619,0), MATCH("Filled Female",'Uganda workforce data - raw'!$A$4:$F$4,0))*INDEX('Mapping cadres'!$B$1:$Z$616,MATCH($B330, 'Mapping cadres'!$B$1:$B$616,0), MATCH(AC$32,'Mapping cadres'!$B$1:$Z$1,0))</f>
        <v>0</v>
      </c>
      <c r="AD330" s="226">
        <f>INDEX('Uganda workforce data - raw'!$A$4:$F$619,MATCH($B330, 'Uganda workforce data - raw'!$B$4:$B$619,0), MATCH("Filled Female",'Uganda workforce data - raw'!$A$4:$F$4,0))*INDEX('Mapping cadres'!$B$1:$Z$616,MATCH($B330, 'Mapping cadres'!$B$1:$B$616,0), MATCH(AD$32,'Mapping cadres'!$B$1:$Z$1,0))</f>
        <v>0</v>
      </c>
      <c r="AE330" s="226">
        <f>INDEX('Uganda workforce data - raw'!$A$4:$F$619,MATCH($B330, 'Uganda workforce data - raw'!$B$4:$B$619,0), MATCH("Filled Female",'Uganda workforce data - raw'!$A$4:$F$4,0))*INDEX('Mapping cadres'!$B$1:$Z$616,MATCH($B330, 'Mapping cadres'!$B$1:$B$616,0), MATCH(AE$32,'Mapping cadres'!$B$1:$Z$1,0))</f>
        <v>0</v>
      </c>
      <c r="AF330" s="226">
        <f>INDEX('Uganda workforce data - raw'!$A$4:$F$619,MATCH($B330, 'Uganda workforce data - raw'!$B$4:$B$619,0), MATCH("Filled Female",'Uganda workforce data - raw'!$A$4:$F$4,0))*INDEX('Mapping cadres'!$B$1:$Z$616,MATCH($B330, 'Mapping cadres'!$B$1:$B$616,0), MATCH(AF$32,'Mapping cadres'!$B$1:$Z$1,0))</f>
        <v>0</v>
      </c>
      <c r="AG330" s="226">
        <f>INDEX('Uganda workforce data - raw'!$A$4:$F$619,MATCH($B330, 'Uganda workforce data - raw'!$B$4:$B$619,0), MATCH("Filled Female",'Uganda workforce data - raw'!$A$4:$F$4,0))*INDEX('Mapping cadres'!$B$1:$Z$616,MATCH($B330, 'Mapping cadres'!$B$1:$B$616,0), MATCH(AG$32,'Mapping cadres'!$B$1:$Z$1,0))</f>
        <v>0</v>
      </c>
      <c r="AH330" s="226">
        <f>INDEX('Uganda workforce data - raw'!$A$4:$F$619,MATCH($B330, 'Uganda workforce data - raw'!$B$4:$B$619,0), MATCH("Filled Female",'Uganda workforce data - raw'!$A$4:$F$4,0))*INDEX('Mapping cadres'!$B$1:$Z$616,MATCH($B330, 'Mapping cadres'!$B$1:$B$616,0), MATCH(AH$32,'Mapping cadres'!$B$1:$Z$1,0))</f>
        <v>0</v>
      </c>
      <c r="AI330" s="226">
        <f>INDEX('Uganda workforce data - raw'!$A$4:$F$619,MATCH($B330, 'Uganda workforce data - raw'!$B$4:$B$619,0), MATCH("Filled Female",'Uganda workforce data - raw'!$A$4:$F$4,0))*INDEX('Mapping cadres'!$B$1:$Z$616,MATCH($B330, 'Mapping cadres'!$B$1:$B$616,0), MATCH(AI$32,'Mapping cadres'!$B$1:$Z$1,0))</f>
        <v>0</v>
      </c>
      <c r="AJ330" s="226">
        <f>INDEX('Uganda workforce data - raw'!$A$4:$F$619,MATCH($B330, 'Uganda workforce data - raw'!$B$4:$B$619,0), MATCH("Filled Female",'Uganda workforce data - raw'!$A$4:$F$4,0))*INDEX('Mapping cadres'!$B$1:$Z$616,MATCH($B330, 'Mapping cadres'!$B$1:$B$616,0), MATCH(AJ$32,'Mapping cadres'!$B$1:$Z$1,0))</f>
        <v>0</v>
      </c>
      <c r="AK330" s="226">
        <f>INDEX('Uganda workforce data - raw'!$A$4:$F$619,MATCH($B330, 'Uganda workforce data - raw'!$B$4:$B$619,0), MATCH("Filled Female",'Uganda workforce data - raw'!$A$4:$F$4,0))*INDEX('Mapping cadres'!$B$1:$Z$616,MATCH($B330, 'Mapping cadres'!$B$1:$B$616,0), MATCH(AK$32,'Mapping cadres'!$B$1:$Z$1,0))</f>
        <v>0</v>
      </c>
      <c r="AL330" s="226">
        <f>INDEX('Uganda workforce data - raw'!$A$4:$F$619,MATCH($B330, 'Uganda workforce data - raw'!$B$4:$B$619,0), MATCH("Filled Female",'Uganda workforce data - raw'!$A$4:$F$4,0))*INDEX('Mapping cadres'!$B$1:$Z$616,MATCH($B330, 'Mapping cadres'!$B$1:$B$616,0), MATCH(AL$32,'Mapping cadres'!$B$1:$Z$1,0))</f>
        <v>0</v>
      </c>
      <c r="AM330" s="226">
        <f>INDEX('Uganda workforce data - raw'!$A$4:$F$619,MATCH($B330, 'Uganda workforce data - raw'!$B$4:$B$619,0), MATCH("Filled Female",'Uganda workforce data - raw'!$A$4:$F$4,0))*INDEX('Mapping cadres'!$B$1:$Z$616,MATCH($B330, 'Mapping cadres'!$B$1:$B$616,0), MATCH(AM$32,'Mapping cadres'!$B$1:$Z$1,0))</f>
        <v>0</v>
      </c>
      <c r="AN330" s="226">
        <f>INDEX('Uganda workforce data - raw'!$A$4:$F$619,MATCH($B330, 'Uganda workforce data - raw'!$B$4:$B$619,0), MATCH("Filled Female",'Uganda workforce data - raw'!$A$4:$F$4,0))*INDEX('Mapping cadres'!$B$1:$Z$616,MATCH($B330, 'Mapping cadres'!$B$1:$B$616,0), MATCH(AN$32,'Mapping cadres'!$B$1:$Z$1,0))</f>
        <v>0</v>
      </c>
      <c r="AO330" s="226">
        <f>INDEX('Uganda workforce data - raw'!$A$4:$F$619,MATCH($B330, 'Uganda workforce data - raw'!$B$4:$B$619,0), MATCH("Filled Female",'Uganda workforce data - raw'!$A$4:$F$4,0))*INDEX('Mapping cadres'!$B$1:$Z$616,MATCH($B330, 'Mapping cadres'!$B$1:$B$616,0), MATCH(AO$32,'Mapping cadres'!$B$1:$Z$1,0))</f>
        <v>0</v>
      </c>
      <c r="AP330" s="226">
        <f>INDEX('Uganda workforce data - raw'!$A$4:$F$619,MATCH($B330, 'Uganda workforce data - raw'!$B$4:$B$619,0), MATCH("Filled Female",'Uganda workforce data - raw'!$A$4:$F$4,0))*INDEX('Mapping cadres'!$B$1:$Z$616,MATCH($B330, 'Mapping cadres'!$B$1:$B$616,0), MATCH(AP$32,'Mapping cadres'!$B$1:$Z$1,0))</f>
        <v>0</v>
      </c>
      <c r="AQ330" s="226">
        <f>INDEX('Uganda workforce data - raw'!$A$4:$F$619,MATCH($B330, 'Uganda workforce data - raw'!$B$4:$B$619,0), MATCH("Filled Female",'Uganda workforce data - raw'!$A$4:$F$4,0))*INDEX('Mapping cadres'!$B$1:$Z$616,MATCH($B330, 'Mapping cadres'!$B$1:$B$616,0), MATCH(AQ$32,'Mapping cadres'!$B$1:$Z$1,0))</f>
        <v>0</v>
      </c>
      <c r="AR330" s="226">
        <f>INDEX('Uganda workforce data - raw'!$A$4:$F$619,MATCH($B330, 'Uganda workforce data - raw'!$B$4:$B$619,0), MATCH("Filled Female",'Uganda workforce data - raw'!$A$4:$F$4,0))*INDEX('Mapping cadres'!$B$1:$Z$616,MATCH($B330, 'Mapping cadres'!$B$1:$B$616,0), MATCH(AR$32,'Mapping cadres'!$B$1:$Z$1,0))</f>
        <v>0</v>
      </c>
      <c r="AS330" s="226">
        <f>INDEX('Uganda workforce data - raw'!$A$4:$F$619,MATCH($B330, 'Uganda workforce data - raw'!$B$4:$B$619,0), MATCH("Filled Female",'Uganda workforce data - raw'!$A$4:$F$4,0))*INDEX('Mapping cadres'!$B$1:$Z$616,MATCH($B330, 'Mapping cadres'!$B$1:$B$616,0), MATCH(AS$32,'Mapping cadres'!$B$1:$Z$1,0))</f>
        <v>0</v>
      </c>
      <c r="AT330" s="226">
        <f>INDEX('Uganda workforce data - raw'!$A$4:$F$619,MATCH($B330, 'Uganda workforce data - raw'!$B$4:$B$619,0), MATCH("Filled Female",'Uganda workforce data - raw'!$A$4:$F$4,0))*INDEX('Mapping cadres'!$B$1:$Z$616,MATCH($B330, 'Mapping cadres'!$B$1:$B$616,0), MATCH(AT$32,'Mapping cadres'!$B$1:$Z$1,0))</f>
        <v>0</v>
      </c>
      <c r="AU330" s="226">
        <f>INDEX('Uganda workforce data - raw'!$A$4:$F$619,MATCH($B330, 'Uganda workforce data - raw'!$B$4:$B$619,0), MATCH("Filled Female",'Uganda workforce data - raw'!$A$4:$F$4,0))*INDEX('Mapping cadres'!$B$1:$Z$616,MATCH($B330, 'Mapping cadres'!$B$1:$B$616,0), MATCH(AU$32,'Mapping cadres'!$B$1:$Z$1,0))</f>
        <v>0</v>
      </c>
      <c r="AV330" s="226">
        <f>INDEX('Uganda workforce data - raw'!$A$4:$F$619,MATCH($B330, 'Uganda workforce data - raw'!$B$4:$B$619,0), MATCH("Filled Female",'Uganda workforce data - raw'!$A$4:$F$4,0))*INDEX('Mapping cadres'!$B$1:$Z$616,MATCH($B330, 'Mapping cadres'!$B$1:$B$616,0), MATCH(AV$32,'Mapping cadres'!$B$1:$Z$1,0))</f>
        <v>0</v>
      </c>
      <c r="AW330" s="226">
        <f>INDEX('Uganda workforce data - raw'!$A$4:$F$619,MATCH($B330, 'Uganda workforce data - raw'!$B$4:$B$619,0), MATCH("Filled Female",'Uganda workforce data - raw'!$A$4:$F$4,0))*INDEX('Mapping cadres'!$B$1:$Z$616,MATCH($B330, 'Mapping cadres'!$B$1:$B$616,0), MATCH(AW$32,'Mapping cadres'!$B$1:$Z$1,0))</f>
        <v>0</v>
      </c>
      <c r="AX330" s="226">
        <f>INDEX('Uganda workforce data - raw'!$A$4:$F$619,MATCH($B330, 'Uganda workforce data - raw'!$B$4:$B$619,0), MATCH("Filled Female",'Uganda workforce data - raw'!$A$4:$F$4,0))*INDEX('Mapping cadres'!$B$1:$Z$616,MATCH($B330, 'Mapping cadres'!$B$1:$B$616,0), MATCH(AX$32,'Mapping cadres'!$B$1:$Z$1,0))</f>
        <v>0</v>
      </c>
      <c r="AY330" s="226">
        <f t="shared" si="101"/>
        <v>6</v>
      </c>
      <c r="AZ330" s="226">
        <f t="shared" si="102"/>
        <v>0</v>
      </c>
      <c r="BA330" s="226">
        <f t="shared" si="103"/>
        <v>0</v>
      </c>
      <c r="BB330" s="226">
        <f t="shared" si="104"/>
        <v>0</v>
      </c>
      <c r="BC330" s="226">
        <f t="shared" si="105"/>
        <v>0</v>
      </c>
      <c r="BD330" s="226">
        <f t="shared" si="106"/>
        <v>0</v>
      </c>
      <c r="BE330" s="226">
        <f t="shared" si="107"/>
        <v>0</v>
      </c>
      <c r="BF330" s="226">
        <f t="shared" si="108"/>
        <v>0</v>
      </c>
      <c r="BG330" s="226">
        <f t="shared" si="109"/>
        <v>0</v>
      </c>
      <c r="BH330" s="226">
        <f t="shared" si="110"/>
        <v>0</v>
      </c>
      <c r="BI330" s="226">
        <f t="shared" si="111"/>
        <v>0</v>
      </c>
      <c r="BJ330" s="226">
        <f t="shared" si="112"/>
        <v>0</v>
      </c>
      <c r="BK330" s="226">
        <f t="shared" si="113"/>
        <v>0</v>
      </c>
      <c r="BL330" s="226">
        <f t="shared" si="114"/>
        <v>0</v>
      </c>
      <c r="BM330" s="226">
        <f t="shared" si="115"/>
        <v>0</v>
      </c>
      <c r="BN330" s="226">
        <f t="shared" si="116"/>
        <v>0</v>
      </c>
      <c r="BO330" s="226">
        <f t="shared" si="117"/>
        <v>0</v>
      </c>
      <c r="BP330" s="226">
        <f t="shared" si="118"/>
        <v>0</v>
      </c>
      <c r="BQ330" s="226">
        <f t="shared" si="119"/>
        <v>0</v>
      </c>
      <c r="BR330" s="226">
        <f t="shared" si="120"/>
        <v>0</v>
      </c>
      <c r="BS330" s="226">
        <f t="shared" si="121"/>
        <v>0</v>
      </c>
      <c r="BT330" s="226">
        <f t="shared" si="122"/>
        <v>0</v>
      </c>
      <c r="BU330" s="226">
        <f t="shared" si="123"/>
        <v>0</v>
      </c>
      <c r="BV330" s="226">
        <f t="shared" si="124"/>
        <v>0</v>
      </c>
    </row>
    <row r="331" spans="1:74">
      <c r="A331" s="226">
        <v>299</v>
      </c>
      <c r="B331" s="226" t="s">
        <v>1601</v>
      </c>
      <c r="C331" s="226">
        <f>INDEX('Uganda workforce data - raw'!$A$4:$F$619,MATCH($B331, 'Uganda workforce data - raw'!$B$4:$B$619,0), MATCH("Filled Male",'Uganda workforce data - raw'!$A$4:$F$4,0))*INDEX('Mapping cadres'!$B$1:$Z$616,MATCH($B331, 'Mapping cadres'!$B$1:$B$616,0), MATCH(C$32,'Mapping cadres'!$B$1:$Z$1,0))</f>
        <v>0</v>
      </c>
      <c r="D331" s="226">
        <f>INDEX('Uganda workforce data - raw'!$A$4:$F$619,MATCH($B331, 'Uganda workforce data - raw'!$B$4:$B$619,0), MATCH("Filled Male",'Uganda workforce data - raw'!$A$4:$F$4,0))*INDEX('Mapping cadres'!$B$1:$Z$616,MATCH($B331, 'Mapping cadres'!$B$1:$B$616,0), MATCH(D$32,'Mapping cadres'!$B$1:$Z$1,0))</f>
        <v>0</v>
      </c>
      <c r="E331" s="226">
        <f>INDEX('Uganda workforce data - raw'!$A$4:$F$619,MATCH($B331, 'Uganda workforce data - raw'!$B$4:$B$619,0), MATCH("Filled Male",'Uganda workforce data - raw'!$A$4:$F$4,0))*INDEX('Mapping cadres'!$B$1:$Z$616,MATCH($B331, 'Mapping cadres'!$B$1:$B$616,0), MATCH(E$32,'Mapping cadres'!$B$1:$Z$1,0))</f>
        <v>51</v>
      </c>
      <c r="F331" s="226">
        <f>INDEX('Uganda workforce data - raw'!$A$4:$F$619,MATCH($B331, 'Uganda workforce data - raw'!$B$4:$B$619,0), MATCH("Filled Male",'Uganda workforce data - raw'!$A$4:$F$4,0))*INDEX('Mapping cadres'!$B$1:$Z$616,MATCH($B331, 'Mapping cadres'!$B$1:$B$616,0), MATCH(F$32,'Mapping cadres'!$B$1:$Z$1,0))</f>
        <v>0</v>
      </c>
      <c r="G331" s="226">
        <f>INDEX('Uganda workforce data - raw'!$A$4:$F$619,MATCH($B331, 'Uganda workforce data - raw'!$B$4:$B$619,0), MATCH("Filled Male",'Uganda workforce data - raw'!$A$4:$F$4,0))*INDEX('Mapping cadres'!$B$1:$Z$616,MATCH($B331, 'Mapping cadres'!$B$1:$B$616,0), MATCH(G$32,'Mapping cadres'!$B$1:$Z$1,0))</f>
        <v>0</v>
      </c>
      <c r="H331" s="226">
        <f>INDEX('Uganda workforce data - raw'!$A$4:$F$619,MATCH($B331, 'Uganda workforce data - raw'!$B$4:$B$619,0), MATCH("Filled Male",'Uganda workforce data - raw'!$A$4:$F$4,0))*INDEX('Mapping cadres'!$B$1:$Z$616,MATCH($B331, 'Mapping cadres'!$B$1:$B$616,0), MATCH(H$32,'Mapping cadres'!$B$1:$Z$1,0))</f>
        <v>0</v>
      </c>
      <c r="I331" s="226">
        <f>INDEX('Uganda workforce data - raw'!$A$4:$F$619,MATCH($B331, 'Uganda workforce data - raw'!$B$4:$B$619,0), MATCH("Filled Male",'Uganda workforce data - raw'!$A$4:$F$4,0))*INDEX('Mapping cadres'!$B$1:$Z$616,MATCH($B331, 'Mapping cadres'!$B$1:$B$616,0), MATCH(I$32,'Mapping cadres'!$B$1:$Z$1,0))</f>
        <v>0</v>
      </c>
      <c r="J331" s="226">
        <f>INDEX('Uganda workforce data - raw'!$A$4:$F$619,MATCH($B331, 'Uganda workforce data - raw'!$B$4:$B$619,0), MATCH("Filled Male",'Uganda workforce data - raw'!$A$4:$F$4,0))*INDEX('Mapping cadres'!$B$1:$Z$616,MATCH($B331, 'Mapping cadres'!$B$1:$B$616,0), MATCH(J$32,'Mapping cadres'!$B$1:$Z$1,0))</f>
        <v>0</v>
      </c>
      <c r="K331" s="226">
        <f>INDEX('Uganda workforce data - raw'!$A$4:$F$619,MATCH($B331, 'Uganda workforce data - raw'!$B$4:$B$619,0), MATCH("Filled Male",'Uganda workforce data - raw'!$A$4:$F$4,0))*INDEX('Mapping cadres'!$B$1:$Z$616,MATCH($B331, 'Mapping cadres'!$B$1:$B$616,0), MATCH(K$32,'Mapping cadres'!$B$1:$Z$1,0))</f>
        <v>0</v>
      </c>
      <c r="L331" s="226">
        <f>INDEX('Uganda workforce data - raw'!$A$4:$F$619,MATCH($B331, 'Uganda workforce data - raw'!$B$4:$B$619,0), MATCH("Filled Male",'Uganda workforce data - raw'!$A$4:$F$4,0))*INDEX('Mapping cadres'!$B$1:$Z$616,MATCH($B331, 'Mapping cadres'!$B$1:$B$616,0), MATCH(L$32,'Mapping cadres'!$B$1:$Z$1,0))</f>
        <v>0</v>
      </c>
      <c r="M331" s="226">
        <f>INDEX('Uganda workforce data - raw'!$A$4:$F$619,MATCH($B331, 'Uganda workforce data - raw'!$B$4:$B$619,0), MATCH("Filled Male",'Uganda workforce data - raw'!$A$4:$F$4,0))*INDEX('Mapping cadres'!$B$1:$Z$616,MATCH($B331, 'Mapping cadres'!$B$1:$B$616,0), MATCH(M$32,'Mapping cadres'!$B$1:$Z$1,0))</f>
        <v>0</v>
      </c>
      <c r="N331" s="226">
        <f>INDEX('Uganda workforce data - raw'!$A$4:$F$619,MATCH($B331, 'Uganda workforce data - raw'!$B$4:$B$619,0), MATCH("Filled Male",'Uganda workforce data - raw'!$A$4:$F$4,0))*INDEX('Mapping cadres'!$B$1:$Z$616,MATCH($B331, 'Mapping cadres'!$B$1:$B$616,0), MATCH(N$32,'Mapping cadres'!$B$1:$Z$1,0))</f>
        <v>0</v>
      </c>
      <c r="O331" s="226">
        <f>INDEX('Uganda workforce data - raw'!$A$4:$F$619,MATCH($B331, 'Uganda workforce data - raw'!$B$4:$B$619,0), MATCH("Filled Male",'Uganda workforce data - raw'!$A$4:$F$4,0))*INDEX('Mapping cadres'!$B$1:$Z$616,MATCH($B331, 'Mapping cadres'!$B$1:$B$616,0), MATCH(O$32,'Mapping cadres'!$B$1:$Z$1,0))</f>
        <v>0</v>
      </c>
      <c r="P331" s="226">
        <f>INDEX('Uganda workforce data - raw'!$A$4:$F$619,MATCH($B331, 'Uganda workforce data - raw'!$B$4:$B$619,0), MATCH("Filled Male",'Uganda workforce data - raw'!$A$4:$F$4,0))*INDEX('Mapping cadres'!$B$1:$Z$616,MATCH($B331, 'Mapping cadres'!$B$1:$B$616,0), MATCH(P$32,'Mapping cadres'!$B$1:$Z$1,0))</f>
        <v>0</v>
      </c>
      <c r="Q331" s="226">
        <f>INDEX('Uganda workforce data - raw'!$A$4:$F$619,MATCH($B331, 'Uganda workforce data - raw'!$B$4:$B$619,0), MATCH("Filled Male",'Uganda workforce data - raw'!$A$4:$F$4,0))*INDEX('Mapping cadres'!$B$1:$Z$616,MATCH($B331, 'Mapping cadres'!$B$1:$B$616,0), MATCH(Q$32,'Mapping cadres'!$B$1:$Z$1,0))</f>
        <v>0</v>
      </c>
      <c r="R331" s="226">
        <f>INDEX('Uganda workforce data - raw'!$A$4:$F$619,MATCH($B331, 'Uganda workforce data - raw'!$B$4:$B$619,0), MATCH("Filled Male",'Uganda workforce data - raw'!$A$4:$F$4,0))*INDEX('Mapping cadres'!$B$1:$Z$616,MATCH($B331, 'Mapping cadres'!$B$1:$B$616,0), MATCH(R$32,'Mapping cadres'!$B$1:$Z$1,0))</f>
        <v>0</v>
      </c>
      <c r="S331" s="226">
        <f>INDEX('Uganda workforce data - raw'!$A$4:$F$619,MATCH($B331, 'Uganda workforce data - raw'!$B$4:$B$619,0), MATCH("Filled Male",'Uganda workforce data - raw'!$A$4:$F$4,0))*INDEX('Mapping cadres'!$B$1:$Z$616,MATCH($B331, 'Mapping cadres'!$B$1:$B$616,0), MATCH(S$32,'Mapping cadres'!$B$1:$Z$1,0))</f>
        <v>0</v>
      </c>
      <c r="T331" s="226">
        <f>INDEX('Uganda workforce data - raw'!$A$4:$F$619,MATCH($B331, 'Uganda workforce data - raw'!$B$4:$B$619,0), MATCH("Filled Male",'Uganda workforce data - raw'!$A$4:$F$4,0))*INDEX('Mapping cadres'!$B$1:$Z$616,MATCH($B331, 'Mapping cadres'!$B$1:$B$616,0), MATCH(T$32,'Mapping cadres'!$B$1:$Z$1,0))</f>
        <v>0</v>
      </c>
      <c r="U331" s="226">
        <f>INDEX('Uganda workforce data - raw'!$A$4:$F$619,MATCH($B331, 'Uganda workforce data - raw'!$B$4:$B$619,0), MATCH("Filled Male",'Uganda workforce data - raw'!$A$4:$F$4,0))*INDEX('Mapping cadres'!$B$1:$Z$616,MATCH($B331, 'Mapping cadres'!$B$1:$B$616,0), MATCH(U$32,'Mapping cadres'!$B$1:$Z$1,0))</f>
        <v>0</v>
      </c>
      <c r="V331" s="226">
        <f>INDEX('Uganda workforce data - raw'!$A$4:$F$619,MATCH($B331, 'Uganda workforce data - raw'!$B$4:$B$619,0), MATCH("Filled Male",'Uganda workforce data - raw'!$A$4:$F$4,0))*INDEX('Mapping cadres'!$B$1:$Z$616,MATCH($B331, 'Mapping cadres'!$B$1:$B$616,0), MATCH(V$32,'Mapping cadres'!$B$1:$Z$1,0))</f>
        <v>0</v>
      </c>
      <c r="W331" s="226">
        <f>INDEX('Uganda workforce data - raw'!$A$4:$F$619,MATCH($B331, 'Uganda workforce data - raw'!$B$4:$B$619,0), MATCH("Filled Male",'Uganda workforce data - raw'!$A$4:$F$4,0))*INDEX('Mapping cadres'!$B$1:$Z$616,MATCH($B331, 'Mapping cadres'!$B$1:$B$616,0), MATCH(W$32,'Mapping cadres'!$B$1:$Z$1,0))</f>
        <v>0</v>
      </c>
      <c r="X331" s="226">
        <f>INDEX('Uganda workforce data - raw'!$A$4:$F$619,MATCH($B331, 'Uganda workforce data - raw'!$B$4:$B$619,0), MATCH("Filled Male",'Uganda workforce data - raw'!$A$4:$F$4,0))*INDEX('Mapping cadres'!$B$1:$Z$616,MATCH($B331, 'Mapping cadres'!$B$1:$B$616,0), MATCH(X$32,'Mapping cadres'!$B$1:$Z$1,0))</f>
        <v>0</v>
      </c>
      <c r="Y331" s="226">
        <f>INDEX('Uganda workforce data - raw'!$A$4:$F$619,MATCH($B331, 'Uganda workforce data - raw'!$B$4:$B$619,0), MATCH("Filled Male",'Uganda workforce data - raw'!$A$4:$F$4,0))*INDEX('Mapping cadres'!$B$1:$Z$616,MATCH($B331, 'Mapping cadres'!$B$1:$B$616,0), MATCH(Y$32,'Mapping cadres'!$B$1:$Z$1,0))</f>
        <v>0</v>
      </c>
      <c r="Z331" s="226">
        <f>INDEX('Uganda workforce data - raw'!$A$4:$F$619,MATCH($B331, 'Uganda workforce data - raw'!$B$4:$B$619,0), MATCH("Filled Male",'Uganda workforce data - raw'!$A$4:$F$4,0))*INDEX('Mapping cadres'!$B$1:$Z$616,MATCH($B331, 'Mapping cadres'!$B$1:$B$616,0), MATCH(Z$32,'Mapping cadres'!$B$1:$Z$1,0))</f>
        <v>0</v>
      </c>
      <c r="AA331" s="226">
        <f>INDEX('Uganda workforce data - raw'!$A$4:$F$619,MATCH($B331, 'Uganda workforce data - raw'!$B$4:$B$619,0), MATCH("Filled Female",'Uganda workforce data - raw'!$A$4:$F$4,0))*INDEX('Mapping cadres'!$B$1:$Z$616,MATCH($B331, 'Mapping cadres'!$B$1:$B$616,0), MATCH(AA$32,'Mapping cadres'!$B$1:$Z$1,0))</f>
        <v>0</v>
      </c>
      <c r="AB331" s="226">
        <f>INDEX('Uganda workforce data - raw'!$A$4:$F$619,MATCH($B331, 'Uganda workforce data - raw'!$B$4:$B$619,0), MATCH("Filled Female",'Uganda workforce data - raw'!$A$4:$F$4,0))*INDEX('Mapping cadres'!$B$1:$Z$616,MATCH($B331, 'Mapping cadres'!$B$1:$B$616,0), MATCH(AB$32,'Mapping cadres'!$B$1:$Z$1,0))</f>
        <v>0</v>
      </c>
      <c r="AC331" s="226">
        <f>INDEX('Uganda workforce data - raw'!$A$4:$F$619,MATCH($B331, 'Uganda workforce data - raw'!$B$4:$B$619,0), MATCH("Filled Female",'Uganda workforce data - raw'!$A$4:$F$4,0))*INDEX('Mapping cadres'!$B$1:$Z$616,MATCH($B331, 'Mapping cadres'!$B$1:$B$616,0), MATCH(AC$32,'Mapping cadres'!$B$1:$Z$1,0))</f>
        <v>7</v>
      </c>
      <c r="AD331" s="226">
        <f>INDEX('Uganda workforce data - raw'!$A$4:$F$619,MATCH($B331, 'Uganda workforce data - raw'!$B$4:$B$619,0), MATCH("Filled Female",'Uganda workforce data - raw'!$A$4:$F$4,0))*INDEX('Mapping cadres'!$B$1:$Z$616,MATCH($B331, 'Mapping cadres'!$B$1:$B$616,0), MATCH(AD$32,'Mapping cadres'!$B$1:$Z$1,0))</f>
        <v>0</v>
      </c>
      <c r="AE331" s="226">
        <f>INDEX('Uganda workforce data - raw'!$A$4:$F$619,MATCH($B331, 'Uganda workforce data - raw'!$B$4:$B$619,0), MATCH("Filled Female",'Uganda workforce data - raw'!$A$4:$F$4,0))*INDEX('Mapping cadres'!$B$1:$Z$616,MATCH($B331, 'Mapping cadres'!$B$1:$B$616,0), MATCH(AE$32,'Mapping cadres'!$B$1:$Z$1,0))</f>
        <v>0</v>
      </c>
      <c r="AF331" s="226">
        <f>INDEX('Uganda workforce data - raw'!$A$4:$F$619,MATCH($B331, 'Uganda workforce data - raw'!$B$4:$B$619,0), MATCH("Filled Female",'Uganda workforce data - raw'!$A$4:$F$4,0))*INDEX('Mapping cadres'!$B$1:$Z$616,MATCH($B331, 'Mapping cadres'!$B$1:$B$616,0), MATCH(AF$32,'Mapping cadres'!$B$1:$Z$1,0))</f>
        <v>0</v>
      </c>
      <c r="AG331" s="226">
        <f>INDEX('Uganda workforce data - raw'!$A$4:$F$619,MATCH($B331, 'Uganda workforce data - raw'!$B$4:$B$619,0), MATCH("Filled Female",'Uganda workforce data - raw'!$A$4:$F$4,0))*INDEX('Mapping cadres'!$B$1:$Z$616,MATCH($B331, 'Mapping cadres'!$B$1:$B$616,0), MATCH(AG$32,'Mapping cadres'!$B$1:$Z$1,0))</f>
        <v>0</v>
      </c>
      <c r="AH331" s="226">
        <f>INDEX('Uganda workforce data - raw'!$A$4:$F$619,MATCH($B331, 'Uganda workforce data - raw'!$B$4:$B$619,0), MATCH("Filled Female",'Uganda workforce data - raw'!$A$4:$F$4,0))*INDEX('Mapping cadres'!$B$1:$Z$616,MATCH($B331, 'Mapping cadres'!$B$1:$B$616,0), MATCH(AH$32,'Mapping cadres'!$B$1:$Z$1,0))</f>
        <v>0</v>
      </c>
      <c r="AI331" s="226">
        <f>INDEX('Uganda workforce data - raw'!$A$4:$F$619,MATCH($B331, 'Uganda workforce data - raw'!$B$4:$B$619,0), MATCH("Filled Female",'Uganda workforce data - raw'!$A$4:$F$4,0))*INDEX('Mapping cadres'!$B$1:$Z$616,MATCH($B331, 'Mapping cadres'!$B$1:$B$616,0), MATCH(AI$32,'Mapping cadres'!$B$1:$Z$1,0))</f>
        <v>0</v>
      </c>
      <c r="AJ331" s="226">
        <f>INDEX('Uganda workforce data - raw'!$A$4:$F$619,MATCH($B331, 'Uganda workforce data - raw'!$B$4:$B$619,0), MATCH("Filled Female",'Uganda workforce data - raw'!$A$4:$F$4,0))*INDEX('Mapping cadres'!$B$1:$Z$616,MATCH($B331, 'Mapping cadres'!$B$1:$B$616,0), MATCH(AJ$32,'Mapping cadres'!$B$1:$Z$1,0))</f>
        <v>0</v>
      </c>
      <c r="AK331" s="226">
        <f>INDEX('Uganda workforce data - raw'!$A$4:$F$619,MATCH($B331, 'Uganda workforce data - raw'!$B$4:$B$619,0), MATCH("Filled Female",'Uganda workforce data - raw'!$A$4:$F$4,0))*INDEX('Mapping cadres'!$B$1:$Z$616,MATCH($B331, 'Mapping cadres'!$B$1:$B$616,0), MATCH(AK$32,'Mapping cadres'!$B$1:$Z$1,0))</f>
        <v>0</v>
      </c>
      <c r="AL331" s="226">
        <f>INDEX('Uganda workforce data - raw'!$A$4:$F$619,MATCH($B331, 'Uganda workforce data - raw'!$B$4:$B$619,0), MATCH("Filled Female",'Uganda workforce data - raw'!$A$4:$F$4,0))*INDEX('Mapping cadres'!$B$1:$Z$616,MATCH($B331, 'Mapping cadres'!$B$1:$B$616,0), MATCH(AL$32,'Mapping cadres'!$B$1:$Z$1,0))</f>
        <v>0</v>
      </c>
      <c r="AM331" s="226">
        <f>INDEX('Uganda workforce data - raw'!$A$4:$F$619,MATCH($B331, 'Uganda workforce data - raw'!$B$4:$B$619,0), MATCH("Filled Female",'Uganda workforce data - raw'!$A$4:$F$4,0))*INDEX('Mapping cadres'!$B$1:$Z$616,MATCH($B331, 'Mapping cadres'!$B$1:$B$616,0), MATCH(AM$32,'Mapping cadres'!$B$1:$Z$1,0))</f>
        <v>0</v>
      </c>
      <c r="AN331" s="226">
        <f>INDEX('Uganda workforce data - raw'!$A$4:$F$619,MATCH($B331, 'Uganda workforce data - raw'!$B$4:$B$619,0), MATCH("Filled Female",'Uganda workforce data - raw'!$A$4:$F$4,0))*INDEX('Mapping cadres'!$B$1:$Z$616,MATCH($B331, 'Mapping cadres'!$B$1:$B$616,0), MATCH(AN$32,'Mapping cadres'!$B$1:$Z$1,0))</f>
        <v>0</v>
      </c>
      <c r="AO331" s="226">
        <f>INDEX('Uganda workforce data - raw'!$A$4:$F$619,MATCH($B331, 'Uganda workforce data - raw'!$B$4:$B$619,0), MATCH("Filled Female",'Uganda workforce data - raw'!$A$4:$F$4,0))*INDEX('Mapping cadres'!$B$1:$Z$616,MATCH($B331, 'Mapping cadres'!$B$1:$B$616,0), MATCH(AO$32,'Mapping cadres'!$B$1:$Z$1,0))</f>
        <v>0</v>
      </c>
      <c r="AP331" s="226">
        <f>INDEX('Uganda workforce data - raw'!$A$4:$F$619,MATCH($B331, 'Uganda workforce data - raw'!$B$4:$B$619,0), MATCH("Filled Female",'Uganda workforce data - raw'!$A$4:$F$4,0))*INDEX('Mapping cadres'!$B$1:$Z$616,MATCH($B331, 'Mapping cadres'!$B$1:$B$616,0), MATCH(AP$32,'Mapping cadres'!$B$1:$Z$1,0))</f>
        <v>0</v>
      </c>
      <c r="AQ331" s="226">
        <f>INDEX('Uganda workforce data - raw'!$A$4:$F$619,MATCH($B331, 'Uganda workforce data - raw'!$B$4:$B$619,0), MATCH("Filled Female",'Uganda workforce data - raw'!$A$4:$F$4,0))*INDEX('Mapping cadres'!$B$1:$Z$616,MATCH($B331, 'Mapping cadres'!$B$1:$B$616,0), MATCH(AQ$32,'Mapping cadres'!$B$1:$Z$1,0))</f>
        <v>0</v>
      </c>
      <c r="AR331" s="226">
        <f>INDEX('Uganda workforce data - raw'!$A$4:$F$619,MATCH($B331, 'Uganda workforce data - raw'!$B$4:$B$619,0), MATCH("Filled Female",'Uganda workforce data - raw'!$A$4:$F$4,0))*INDEX('Mapping cadres'!$B$1:$Z$616,MATCH($B331, 'Mapping cadres'!$B$1:$B$616,0), MATCH(AR$32,'Mapping cadres'!$B$1:$Z$1,0))</f>
        <v>0</v>
      </c>
      <c r="AS331" s="226">
        <f>INDEX('Uganda workforce data - raw'!$A$4:$F$619,MATCH($B331, 'Uganda workforce data - raw'!$B$4:$B$619,0), MATCH("Filled Female",'Uganda workforce data - raw'!$A$4:$F$4,0))*INDEX('Mapping cadres'!$B$1:$Z$616,MATCH($B331, 'Mapping cadres'!$B$1:$B$616,0), MATCH(AS$32,'Mapping cadres'!$B$1:$Z$1,0))</f>
        <v>0</v>
      </c>
      <c r="AT331" s="226">
        <f>INDEX('Uganda workforce data - raw'!$A$4:$F$619,MATCH($B331, 'Uganda workforce data - raw'!$B$4:$B$619,0), MATCH("Filled Female",'Uganda workforce data - raw'!$A$4:$F$4,0))*INDEX('Mapping cadres'!$B$1:$Z$616,MATCH($B331, 'Mapping cadres'!$B$1:$B$616,0), MATCH(AT$32,'Mapping cadres'!$B$1:$Z$1,0))</f>
        <v>0</v>
      </c>
      <c r="AU331" s="226">
        <f>INDEX('Uganda workforce data - raw'!$A$4:$F$619,MATCH($B331, 'Uganda workforce data - raw'!$B$4:$B$619,0), MATCH("Filled Female",'Uganda workforce data - raw'!$A$4:$F$4,0))*INDEX('Mapping cadres'!$B$1:$Z$616,MATCH($B331, 'Mapping cadres'!$B$1:$B$616,0), MATCH(AU$32,'Mapping cadres'!$B$1:$Z$1,0))</f>
        <v>0</v>
      </c>
      <c r="AV331" s="226">
        <f>INDEX('Uganda workforce data - raw'!$A$4:$F$619,MATCH($B331, 'Uganda workforce data - raw'!$B$4:$B$619,0), MATCH("Filled Female",'Uganda workforce data - raw'!$A$4:$F$4,0))*INDEX('Mapping cadres'!$B$1:$Z$616,MATCH($B331, 'Mapping cadres'!$B$1:$B$616,0), MATCH(AV$32,'Mapping cadres'!$B$1:$Z$1,0))</f>
        <v>0</v>
      </c>
      <c r="AW331" s="226">
        <f>INDEX('Uganda workforce data - raw'!$A$4:$F$619,MATCH($B331, 'Uganda workforce data - raw'!$B$4:$B$619,0), MATCH("Filled Female",'Uganda workforce data - raw'!$A$4:$F$4,0))*INDEX('Mapping cadres'!$B$1:$Z$616,MATCH($B331, 'Mapping cadres'!$B$1:$B$616,0), MATCH(AW$32,'Mapping cadres'!$B$1:$Z$1,0))</f>
        <v>0</v>
      </c>
      <c r="AX331" s="226">
        <f>INDEX('Uganda workforce data - raw'!$A$4:$F$619,MATCH($B331, 'Uganda workforce data - raw'!$B$4:$B$619,0), MATCH("Filled Female",'Uganda workforce data - raw'!$A$4:$F$4,0))*INDEX('Mapping cadres'!$B$1:$Z$616,MATCH($B331, 'Mapping cadres'!$B$1:$B$616,0), MATCH(AX$32,'Mapping cadres'!$B$1:$Z$1,0))</f>
        <v>0</v>
      </c>
      <c r="AY331" s="226">
        <f t="shared" si="101"/>
        <v>0</v>
      </c>
      <c r="AZ331" s="226">
        <f t="shared" si="102"/>
        <v>0</v>
      </c>
      <c r="BA331" s="226">
        <f t="shared" si="103"/>
        <v>58</v>
      </c>
      <c r="BB331" s="226">
        <f t="shared" si="104"/>
        <v>0</v>
      </c>
      <c r="BC331" s="226">
        <f t="shared" si="105"/>
        <v>0</v>
      </c>
      <c r="BD331" s="226">
        <f t="shared" si="106"/>
        <v>0</v>
      </c>
      <c r="BE331" s="226">
        <f t="shared" si="107"/>
        <v>0</v>
      </c>
      <c r="BF331" s="226">
        <f t="shared" si="108"/>
        <v>0</v>
      </c>
      <c r="BG331" s="226">
        <f t="shared" si="109"/>
        <v>0</v>
      </c>
      <c r="BH331" s="226">
        <f t="shared" si="110"/>
        <v>0</v>
      </c>
      <c r="BI331" s="226">
        <f t="shared" si="111"/>
        <v>0</v>
      </c>
      <c r="BJ331" s="226">
        <f t="shared" si="112"/>
        <v>0</v>
      </c>
      <c r="BK331" s="226">
        <f t="shared" si="113"/>
        <v>0</v>
      </c>
      <c r="BL331" s="226">
        <f t="shared" si="114"/>
        <v>0</v>
      </c>
      <c r="BM331" s="226">
        <f t="shared" si="115"/>
        <v>0</v>
      </c>
      <c r="BN331" s="226">
        <f t="shared" si="116"/>
        <v>0</v>
      </c>
      <c r="BO331" s="226">
        <f t="shared" si="117"/>
        <v>0</v>
      </c>
      <c r="BP331" s="226">
        <f t="shared" si="118"/>
        <v>0</v>
      </c>
      <c r="BQ331" s="226">
        <f t="shared" si="119"/>
        <v>0</v>
      </c>
      <c r="BR331" s="226">
        <f t="shared" si="120"/>
        <v>0</v>
      </c>
      <c r="BS331" s="226">
        <f t="shared" si="121"/>
        <v>0</v>
      </c>
      <c r="BT331" s="226">
        <f t="shared" si="122"/>
        <v>0</v>
      </c>
      <c r="BU331" s="226">
        <f t="shared" si="123"/>
        <v>0</v>
      </c>
      <c r="BV331" s="226">
        <f t="shared" si="124"/>
        <v>0</v>
      </c>
    </row>
    <row r="332" spans="1:74">
      <c r="A332" s="226">
        <v>300</v>
      </c>
      <c r="B332" s="226" t="s">
        <v>1602</v>
      </c>
      <c r="C332" s="226">
        <f>INDEX('Uganda workforce data - raw'!$A$4:$F$619,MATCH($B332, 'Uganda workforce data - raw'!$B$4:$B$619,0), MATCH("Filled Male",'Uganda workforce data - raw'!$A$4:$F$4,0))*INDEX('Mapping cadres'!$B$1:$Z$616,MATCH($B332, 'Mapping cadres'!$B$1:$B$616,0), MATCH(C$32,'Mapping cadres'!$B$1:$Z$1,0))</f>
        <v>9</v>
      </c>
      <c r="D332" s="226">
        <f>INDEX('Uganda workforce data - raw'!$A$4:$F$619,MATCH($B332, 'Uganda workforce data - raw'!$B$4:$B$619,0), MATCH("Filled Male",'Uganda workforce data - raw'!$A$4:$F$4,0))*INDEX('Mapping cadres'!$B$1:$Z$616,MATCH($B332, 'Mapping cadres'!$B$1:$B$616,0), MATCH(D$32,'Mapping cadres'!$B$1:$Z$1,0))</f>
        <v>0</v>
      </c>
      <c r="E332" s="226">
        <f>INDEX('Uganda workforce data - raw'!$A$4:$F$619,MATCH($B332, 'Uganda workforce data - raw'!$B$4:$B$619,0), MATCH("Filled Male",'Uganda workforce data - raw'!$A$4:$F$4,0))*INDEX('Mapping cadres'!$B$1:$Z$616,MATCH($B332, 'Mapping cadres'!$B$1:$B$616,0), MATCH(E$32,'Mapping cadres'!$B$1:$Z$1,0))</f>
        <v>0</v>
      </c>
      <c r="F332" s="226">
        <f>INDEX('Uganda workforce data - raw'!$A$4:$F$619,MATCH($B332, 'Uganda workforce data - raw'!$B$4:$B$619,0), MATCH("Filled Male",'Uganda workforce data - raw'!$A$4:$F$4,0))*INDEX('Mapping cadres'!$B$1:$Z$616,MATCH($B332, 'Mapping cadres'!$B$1:$B$616,0), MATCH(F$32,'Mapping cadres'!$B$1:$Z$1,0))</f>
        <v>0</v>
      </c>
      <c r="G332" s="226">
        <f>INDEX('Uganda workforce data - raw'!$A$4:$F$619,MATCH($B332, 'Uganda workforce data - raw'!$B$4:$B$619,0), MATCH("Filled Male",'Uganda workforce data - raw'!$A$4:$F$4,0))*INDEX('Mapping cadres'!$B$1:$Z$616,MATCH($B332, 'Mapping cadres'!$B$1:$B$616,0), MATCH(G$32,'Mapping cadres'!$B$1:$Z$1,0))</f>
        <v>0</v>
      </c>
      <c r="H332" s="226">
        <f>INDEX('Uganda workforce data - raw'!$A$4:$F$619,MATCH($B332, 'Uganda workforce data - raw'!$B$4:$B$619,0), MATCH("Filled Male",'Uganda workforce data - raw'!$A$4:$F$4,0))*INDEX('Mapping cadres'!$B$1:$Z$616,MATCH($B332, 'Mapping cadres'!$B$1:$B$616,0), MATCH(H$32,'Mapping cadres'!$B$1:$Z$1,0))</f>
        <v>0</v>
      </c>
      <c r="I332" s="226">
        <f>INDEX('Uganda workforce data - raw'!$A$4:$F$619,MATCH($B332, 'Uganda workforce data - raw'!$B$4:$B$619,0), MATCH("Filled Male",'Uganda workforce data - raw'!$A$4:$F$4,0))*INDEX('Mapping cadres'!$B$1:$Z$616,MATCH($B332, 'Mapping cadres'!$B$1:$B$616,0), MATCH(I$32,'Mapping cadres'!$B$1:$Z$1,0))</f>
        <v>0</v>
      </c>
      <c r="J332" s="226">
        <f>INDEX('Uganda workforce data - raw'!$A$4:$F$619,MATCH($B332, 'Uganda workforce data - raw'!$B$4:$B$619,0), MATCH("Filled Male",'Uganda workforce data - raw'!$A$4:$F$4,0))*INDEX('Mapping cadres'!$B$1:$Z$616,MATCH($B332, 'Mapping cadres'!$B$1:$B$616,0), MATCH(J$32,'Mapping cadres'!$B$1:$Z$1,0))</f>
        <v>0</v>
      </c>
      <c r="K332" s="226">
        <f>INDEX('Uganda workforce data - raw'!$A$4:$F$619,MATCH($B332, 'Uganda workforce data - raw'!$B$4:$B$619,0), MATCH("Filled Male",'Uganda workforce data - raw'!$A$4:$F$4,0))*INDEX('Mapping cadres'!$B$1:$Z$616,MATCH($B332, 'Mapping cadres'!$B$1:$B$616,0), MATCH(K$32,'Mapping cadres'!$B$1:$Z$1,0))</f>
        <v>0</v>
      </c>
      <c r="L332" s="226">
        <f>INDEX('Uganda workforce data - raw'!$A$4:$F$619,MATCH($B332, 'Uganda workforce data - raw'!$B$4:$B$619,0), MATCH("Filled Male",'Uganda workforce data - raw'!$A$4:$F$4,0))*INDEX('Mapping cadres'!$B$1:$Z$616,MATCH($B332, 'Mapping cadres'!$B$1:$B$616,0), MATCH(L$32,'Mapping cadres'!$B$1:$Z$1,0))</f>
        <v>0</v>
      </c>
      <c r="M332" s="226">
        <f>INDEX('Uganda workforce data - raw'!$A$4:$F$619,MATCH($B332, 'Uganda workforce data - raw'!$B$4:$B$619,0), MATCH("Filled Male",'Uganda workforce data - raw'!$A$4:$F$4,0))*INDEX('Mapping cadres'!$B$1:$Z$616,MATCH($B332, 'Mapping cadres'!$B$1:$B$616,0), MATCH(M$32,'Mapping cadres'!$B$1:$Z$1,0))</f>
        <v>0</v>
      </c>
      <c r="N332" s="226">
        <f>INDEX('Uganda workforce data - raw'!$A$4:$F$619,MATCH($B332, 'Uganda workforce data - raw'!$B$4:$B$619,0), MATCH("Filled Male",'Uganda workforce data - raw'!$A$4:$F$4,0))*INDEX('Mapping cadres'!$B$1:$Z$616,MATCH($B332, 'Mapping cadres'!$B$1:$B$616,0), MATCH(N$32,'Mapping cadres'!$B$1:$Z$1,0))</f>
        <v>0</v>
      </c>
      <c r="O332" s="226">
        <f>INDEX('Uganda workforce data - raw'!$A$4:$F$619,MATCH($B332, 'Uganda workforce data - raw'!$B$4:$B$619,0), MATCH("Filled Male",'Uganda workforce data - raw'!$A$4:$F$4,0))*INDEX('Mapping cadres'!$B$1:$Z$616,MATCH($B332, 'Mapping cadres'!$B$1:$B$616,0), MATCH(O$32,'Mapping cadres'!$B$1:$Z$1,0))</f>
        <v>0</v>
      </c>
      <c r="P332" s="226">
        <f>INDEX('Uganda workforce data - raw'!$A$4:$F$619,MATCH($B332, 'Uganda workforce data - raw'!$B$4:$B$619,0), MATCH("Filled Male",'Uganda workforce data - raw'!$A$4:$F$4,0))*INDEX('Mapping cadres'!$B$1:$Z$616,MATCH($B332, 'Mapping cadres'!$B$1:$B$616,0), MATCH(P$32,'Mapping cadres'!$B$1:$Z$1,0))</f>
        <v>0</v>
      </c>
      <c r="Q332" s="226">
        <f>INDEX('Uganda workforce data - raw'!$A$4:$F$619,MATCH($B332, 'Uganda workforce data - raw'!$B$4:$B$619,0), MATCH("Filled Male",'Uganda workforce data - raw'!$A$4:$F$4,0))*INDEX('Mapping cadres'!$B$1:$Z$616,MATCH($B332, 'Mapping cadres'!$B$1:$B$616,0), MATCH(Q$32,'Mapping cadres'!$B$1:$Z$1,0))</f>
        <v>0</v>
      </c>
      <c r="R332" s="226">
        <f>INDEX('Uganda workforce data - raw'!$A$4:$F$619,MATCH($B332, 'Uganda workforce data - raw'!$B$4:$B$619,0), MATCH("Filled Male",'Uganda workforce data - raw'!$A$4:$F$4,0))*INDEX('Mapping cadres'!$B$1:$Z$616,MATCH($B332, 'Mapping cadres'!$B$1:$B$616,0), MATCH(R$32,'Mapping cadres'!$B$1:$Z$1,0))</f>
        <v>0</v>
      </c>
      <c r="S332" s="226">
        <f>INDEX('Uganda workforce data - raw'!$A$4:$F$619,MATCH($B332, 'Uganda workforce data - raw'!$B$4:$B$619,0), MATCH("Filled Male",'Uganda workforce data - raw'!$A$4:$F$4,0))*INDEX('Mapping cadres'!$B$1:$Z$616,MATCH($B332, 'Mapping cadres'!$B$1:$B$616,0), MATCH(S$32,'Mapping cadres'!$B$1:$Z$1,0))</f>
        <v>0</v>
      </c>
      <c r="T332" s="226">
        <f>INDEX('Uganda workforce data - raw'!$A$4:$F$619,MATCH($B332, 'Uganda workforce data - raw'!$B$4:$B$619,0), MATCH("Filled Male",'Uganda workforce data - raw'!$A$4:$F$4,0))*INDEX('Mapping cadres'!$B$1:$Z$616,MATCH($B332, 'Mapping cadres'!$B$1:$B$616,0), MATCH(T$32,'Mapping cadres'!$B$1:$Z$1,0))</f>
        <v>0</v>
      </c>
      <c r="U332" s="226">
        <f>INDEX('Uganda workforce data - raw'!$A$4:$F$619,MATCH($B332, 'Uganda workforce data - raw'!$B$4:$B$619,0), MATCH("Filled Male",'Uganda workforce data - raw'!$A$4:$F$4,0))*INDEX('Mapping cadres'!$B$1:$Z$616,MATCH($B332, 'Mapping cadres'!$B$1:$B$616,0), MATCH(U$32,'Mapping cadres'!$B$1:$Z$1,0))</f>
        <v>0</v>
      </c>
      <c r="V332" s="226">
        <f>INDEX('Uganda workforce data - raw'!$A$4:$F$619,MATCH($B332, 'Uganda workforce data - raw'!$B$4:$B$619,0), MATCH("Filled Male",'Uganda workforce data - raw'!$A$4:$F$4,0))*INDEX('Mapping cadres'!$B$1:$Z$616,MATCH($B332, 'Mapping cadres'!$B$1:$B$616,0), MATCH(V$32,'Mapping cadres'!$B$1:$Z$1,0))</f>
        <v>0</v>
      </c>
      <c r="W332" s="226">
        <f>INDEX('Uganda workforce data - raw'!$A$4:$F$619,MATCH($B332, 'Uganda workforce data - raw'!$B$4:$B$619,0), MATCH("Filled Male",'Uganda workforce data - raw'!$A$4:$F$4,0))*INDEX('Mapping cadres'!$B$1:$Z$616,MATCH($B332, 'Mapping cadres'!$B$1:$B$616,0), MATCH(W$32,'Mapping cadres'!$B$1:$Z$1,0))</f>
        <v>0</v>
      </c>
      <c r="X332" s="226">
        <f>INDEX('Uganda workforce data - raw'!$A$4:$F$619,MATCH($B332, 'Uganda workforce data - raw'!$B$4:$B$619,0), MATCH("Filled Male",'Uganda workforce data - raw'!$A$4:$F$4,0))*INDEX('Mapping cadres'!$B$1:$Z$616,MATCH($B332, 'Mapping cadres'!$B$1:$B$616,0), MATCH(X$32,'Mapping cadres'!$B$1:$Z$1,0))</f>
        <v>0</v>
      </c>
      <c r="Y332" s="226">
        <f>INDEX('Uganda workforce data - raw'!$A$4:$F$619,MATCH($B332, 'Uganda workforce data - raw'!$B$4:$B$619,0), MATCH("Filled Male",'Uganda workforce data - raw'!$A$4:$F$4,0))*INDEX('Mapping cadres'!$B$1:$Z$616,MATCH($B332, 'Mapping cadres'!$B$1:$B$616,0), MATCH(Y$32,'Mapping cadres'!$B$1:$Z$1,0))</f>
        <v>0</v>
      </c>
      <c r="Z332" s="226">
        <f>INDEX('Uganda workforce data - raw'!$A$4:$F$619,MATCH($B332, 'Uganda workforce data - raw'!$B$4:$B$619,0), MATCH("Filled Male",'Uganda workforce data - raw'!$A$4:$F$4,0))*INDEX('Mapping cadres'!$B$1:$Z$616,MATCH($B332, 'Mapping cadres'!$B$1:$B$616,0), MATCH(Z$32,'Mapping cadres'!$B$1:$Z$1,0))</f>
        <v>0</v>
      </c>
      <c r="AA332" s="226">
        <f>INDEX('Uganda workforce data - raw'!$A$4:$F$619,MATCH($B332, 'Uganda workforce data - raw'!$B$4:$B$619,0), MATCH("Filled Female",'Uganda workforce data - raw'!$A$4:$F$4,0))*INDEX('Mapping cadres'!$B$1:$Z$616,MATCH($B332, 'Mapping cadres'!$B$1:$B$616,0), MATCH(AA$32,'Mapping cadres'!$B$1:$Z$1,0))</f>
        <v>7</v>
      </c>
      <c r="AB332" s="226">
        <f>INDEX('Uganda workforce data - raw'!$A$4:$F$619,MATCH($B332, 'Uganda workforce data - raw'!$B$4:$B$619,0), MATCH("Filled Female",'Uganda workforce data - raw'!$A$4:$F$4,0))*INDEX('Mapping cadres'!$B$1:$Z$616,MATCH($B332, 'Mapping cadres'!$B$1:$B$616,0), MATCH(AB$32,'Mapping cadres'!$B$1:$Z$1,0))</f>
        <v>0</v>
      </c>
      <c r="AC332" s="226">
        <f>INDEX('Uganda workforce data - raw'!$A$4:$F$619,MATCH($B332, 'Uganda workforce data - raw'!$B$4:$B$619,0), MATCH("Filled Female",'Uganda workforce data - raw'!$A$4:$F$4,0))*INDEX('Mapping cadres'!$B$1:$Z$616,MATCH($B332, 'Mapping cadres'!$B$1:$B$616,0), MATCH(AC$32,'Mapping cadres'!$B$1:$Z$1,0))</f>
        <v>0</v>
      </c>
      <c r="AD332" s="226">
        <f>INDEX('Uganda workforce data - raw'!$A$4:$F$619,MATCH($B332, 'Uganda workforce data - raw'!$B$4:$B$619,0), MATCH("Filled Female",'Uganda workforce data - raw'!$A$4:$F$4,0))*INDEX('Mapping cadres'!$B$1:$Z$616,MATCH($B332, 'Mapping cadres'!$B$1:$B$616,0), MATCH(AD$32,'Mapping cadres'!$B$1:$Z$1,0))</f>
        <v>0</v>
      </c>
      <c r="AE332" s="226">
        <f>INDEX('Uganda workforce data - raw'!$A$4:$F$619,MATCH($B332, 'Uganda workforce data - raw'!$B$4:$B$619,0), MATCH("Filled Female",'Uganda workforce data - raw'!$A$4:$F$4,0))*INDEX('Mapping cadres'!$B$1:$Z$616,MATCH($B332, 'Mapping cadres'!$B$1:$B$616,0), MATCH(AE$32,'Mapping cadres'!$B$1:$Z$1,0))</f>
        <v>0</v>
      </c>
      <c r="AF332" s="226">
        <f>INDEX('Uganda workforce data - raw'!$A$4:$F$619,MATCH($B332, 'Uganda workforce data - raw'!$B$4:$B$619,0), MATCH("Filled Female",'Uganda workforce data - raw'!$A$4:$F$4,0))*INDEX('Mapping cadres'!$B$1:$Z$616,MATCH($B332, 'Mapping cadres'!$B$1:$B$616,0), MATCH(AF$32,'Mapping cadres'!$B$1:$Z$1,0))</f>
        <v>0</v>
      </c>
      <c r="AG332" s="226">
        <f>INDEX('Uganda workforce data - raw'!$A$4:$F$619,MATCH($B332, 'Uganda workforce data - raw'!$B$4:$B$619,0), MATCH("Filled Female",'Uganda workforce data - raw'!$A$4:$F$4,0))*INDEX('Mapping cadres'!$B$1:$Z$616,MATCH($B332, 'Mapping cadres'!$B$1:$B$616,0), MATCH(AG$32,'Mapping cadres'!$B$1:$Z$1,0))</f>
        <v>0</v>
      </c>
      <c r="AH332" s="226">
        <f>INDEX('Uganda workforce data - raw'!$A$4:$F$619,MATCH($B332, 'Uganda workforce data - raw'!$B$4:$B$619,0), MATCH("Filled Female",'Uganda workforce data - raw'!$A$4:$F$4,0))*INDEX('Mapping cadres'!$B$1:$Z$616,MATCH($B332, 'Mapping cadres'!$B$1:$B$616,0), MATCH(AH$32,'Mapping cadres'!$B$1:$Z$1,0))</f>
        <v>0</v>
      </c>
      <c r="AI332" s="226">
        <f>INDEX('Uganda workforce data - raw'!$A$4:$F$619,MATCH($B332, 'Uganda workforce data - raw'!$B$4:$B$619,0), MATCH("Filled Female",'Uganda workforce data - raw'!$A$4:$F$4,0))*INDEX('Mapping cadres'!$B$1:$Z$616,MATCH($B332, 'Mapping cadres'!$B$1:$B$616,0), MATCH(AI$32,'Mapping cadres'!$B$1:$Z$1,0))</f>
        <v>0</v>
      </c>
      <c r="AJ332" s="226">
        <f>INDEX('Uganda workforce data - raw'!$A$4:$F$619,MATCH($B332, 'Uganda workforce data - raw'!$B$4:$B$619,0), MATCH("Filled Female",'Uganda workforce data - raw'!$A$4:$F$4,0))*INDEX('Mapping cadres'!$B$1:$Z$616,MATCH($B332, 'Mapping cadres'!$B$1:$B$616,0), MATCH(AJ$32,'Mapping cadres'!$B$1:$Z$1,0))</f>
        <v>0</v>
      </c>
      <c r="AK332" s="226">
        <f>INDEX('Uganda workforce data - raw'!$A$4:$F$619,MATCH($B332, 'Uganda workforce data - raw'!$B$4:$B$619,0), MATCH("Filled Female",'Uganda workforce data - raw'!$A$4:$F$4,0))*INDEX('Mapping cadres'!$B$1:$Z$616,MATCH($B332, 'Mapping cadres'!$B$1:$B$616,0), MATCH(AK$32,'Mapping cadres'!$B$1:$Z$1,0))</f>
        <v>0</v>
      </c>
      <c r="AL332" s="226">
        <f>INDEX('Uganda workforce data - raw'!$A$4:$F$619,MATCH($B332, 'Uganda workforce data - raw'!$B$4:$B$619,0), MATCH("Filled Female",'Uganda workforce data - raw'!$A$4:$F$4,0))*INDEX('Mapping cadres'!$B$1:$Z$616,MATCH($B332, 'Mapping cadres'!$B$1:$B$616,0), MATCH(AL$32,'Mapping cadres'!$B$1:$Z$1,0))</f>
        <v>0</v>
      </c>
      <c r="AM332" s="226">
        <f>INDEX('Uganda workforce data - raw'!$A$4:$F$619,MATCH($B332, 'Uganda workforce data - raw'!$B$4:$B$619,0), MATCH("Filled Female",'Uganda workforce data - raw'!$A$4:$F$4,0))*INDEX('Mapping cadres'!$B$1:$Z$616,MATCH($B332, 'Mapping cadres'!$B$1:$B$616,0), MATCH(AM$32,'Mapping cadres'!$B$1:$Z$1,0))</f>
        <v>0</v>
      </c>
      <c r="AN332" s="226">
        <f>INDEX('Uganda workforce data - raw'!$A$4:$F$619,MATCH($B332, 'Uganda workforce data - raw'!$B$4:$B$619,0), MATCH("Filled Female",'Uganda workforce data - raw'!$A$4:$F$4,0))*INDEX('Mapping cadres'!$B$1:$Z$616,MATCH($B332, 'Mapping cadres'!$B$1:$B$616,0), MATCH(AN$32,'Mapping cadres'!$B$1:$Z$1,0))</f>
        <v>0</v>
      </c>
      <c r="AO332" s="226">
        <f>INDEX('Uganda workforce data - raw'!$A$4:$F$619,MATCH($B332, 'Uganda workforce data - raw'!$B$4:$B$619,0), MATCH("Filled Female",'Uganda workforce data - raw'!$A$4:$F$4,0))*INDEX('Mapping cadres'!$B$1:$Z$616,MATCH($B332, 'Mapping cadres'!$B$1:$B$616,0), MATCH(AO$32,'Mapping cadres'!$B$1:$Z$1,0))</f>
        <v>0</v>
      </c>
      <c r="AP332" s="226">
        <f>INDEX('Uganda workforce data - raw'!$A$4:$F$619,MATCH($B332, 'Uganda workforce data - raw'!$B$4:$B$619,0), MATCH("Filled Female",'Uganda workforce data - raw'!$A$4:$F$4,0))*INDEX('Mapping cadres'!$B$1:$Z$616,MATCH($B332, 'Mapping cadres'!$B$1:$B$616,0), MATCH(AP$32,'Mapping cadres'!$B$1:$Z$1,0))</f>
        <v>0</v>
      </c>
      <c r="AQ332" s="226">
        <f>INDEX('Uganda workforce data - raw'!$A$4:$F$619,MATCH($B332, 'Uganda workforce data - raw'!$B$4:$B$619,0), MATCH("Filled Female",'Uganda workforce data - raw'!$A$4:$F$4,0))*INDEX('Mapping cadres'!$B$1:$Z$616,MATCH($B332, 'Mapping cadres'!$B$1:$B$616,0), MATCH(AQ$32,'Mapping cadres'!$B$1:$Z$1,0))</f>
        <v>0</v>
      </c>
      <c r="AR332" s="226">
        <f>INDEX('Uganda workforce data - raw'!$A$4:$F$619,MATCH($B332, 'Uganda workforce data - raw'!$B$4:$B$619,0), MATCH("Filled Female",'Uganda workforce data - raw'!$A$4:$F$4,0))*INDEX('Mapping cadres'!$B$1:$Z$616,MATCH($B332, 'Mapping cadres'!$B$1:$B$616,0), MATCH(AR$32,'Mapping cadres'!$B$1:$Z$1,0))</f>
        <v>0</v>
      </c>
      <c r="AS332" s="226">
        <f>INDEX('Uganda workforce data - raw'!$A$4:$F$619,MATCH($B332, 'Uganda workforce data - raw'!$B$4:$B$619,0), MATCH("Filled Female",'Uganda workforce data - raw'!$A$4:$F$4,0))*INDEX('Mapping cadres'!$B$1:$Z$616,MATCH($B332, 'Mapping cadres'!$B$1:$B$616,0), MATCH(AS$32,'Mapping cadres'!$B$1:$Z$1,0))</f>
        <v>0</v>
      </c>
      <c r="AT332" s="226">
        <f>INDEX('Uganda workforce data - raw'!$A$4:$F$619,MATCH($B332, 'Uganda workforce data - raw'!$B$4:$B$619,0), MATCH("Filled Female",'Uganda workforce data - raw'!$A$4:$F$4,0))*INDEX('Mapping cadres'!$B$1:$Z$616,MATCH($B332, 'Mapping cadres'!$B$1:$B$616,0), MATCH(AT$32,'Mapping cadres'!$B$1:$Z$1,0))</f>
        <v>0</v>
      </c>
      <c r="AU332" s="226">
        <f>INDEX('Uganda workforce data - raw'!$A$4:$F$619,MATCH($B332, 'Uganda workforce data - raw'!$B$4:$B$619,0), MATCH("Filled Female",'Uganda workforce data - raw'!$A$4:$F$4,0))*INDEX('Mapping cadres'!$B$1:$Z$616,MATCH($B332, 'Mapping cadres'!$B$1:$B$616,0), MATCH(AU$32,'Mapping cadres'!$B$1:$Z$1,0))</f>
        <v>0</v>
      </c>
      <c r="AV332" s="226">
        <f>INDEX('Uganda workforce data - raw'!$A$4:$F$619,MATCH($B332, 'Uganda workforce data - raw'!$B$4:$B$619,0), MATCH("Filled Female",'Uganda workforce data - raw'!$A$4:$F$4,0))*INDEX('Mapping cadres'!$B$1:$Z$616,MATCH($B332, 'Mapping cadres'!$B$1:$B$616,0), MATCH(AV$32,'Mapping cadres'!$B$1:$Z$1,0))</f>
        <v>0</v>
      </c>
      <c r="AW332" s="226">
        <f>INDEX('Uganda workforce data - raw'!$A$4:$F$619,MATCH($B332, 'Uganda workforce data - raw'!$B$4:$B$619,0), MATCH("Filled Female",'Uganda workforce data - raw'!$A$4:$F$4,0))*INDEX('Mapping cadres'!$B$1:$Z$616,MATCH($B332, 'Mapping cadres'!$B$1:$B$616,0), MATCH(AW$32,'Mapping cadres'!$B$1:$Z$1,0))</f>
        <v>0</v>
      </c>
      <c r="AX332" s="226">
        <f>INDEX('Uganda workforce data - raw'!$A$4:$F$619,MATCH($B332, 'Uganda workforce data - raw'!$B$4:$B$619,0), MATCH("Filled Female",'Uganda workforce data - raw'!$A$4:$F$4,0))*INDEX('Mapping cadres'!$B$1:$Z$616,MATCH($B332, 'Mapping cadres'!$B$1:$B$616,0), MATCH(AX$32,'Mapping cadres'!$B$1:$Z$1,0))</f>
        <v>0</v>
      </c>
      <c r="AY332" s="226">
        <f t="shared" si="101"/>
        <v>16</v>
      </c>
      <c r="AZ332" s="226">
        <f t="shared" si="102"/>
        <v>0</v>
      </c>
      <c r="BA332" s="226">
        <f t="shared" si="103"/>
        <v>0</v>
      </c>
      <c r="BB332" s="226">
        <f t="shared" si="104"/>
        <v>0</v>
      </c>
      <c r="BC332" s="226">
        <f t="shared" si="105"/>
        <v>0</v>
      </c>
      <c r="BD332" s="226">
        <f t="shared" si="106"/>
        <v>0</v>
      </c>
      <c r="BE332" s="226">
        <f t="shared" si="107"/>
        <v>0</v>
      </c>
      <c r="BF332" s="226">
        <f t="shared" si="108"/>
        <v>0</v>
      </c>
      <c r="BG332" s="226">
        <f t="shared" si="109"/>
        <v>0</v>
      </c>
      <c r="BH332" s="226">
        <f t="shared" si="110"/>
        <v>0</v>
      </c>
      <c r="BI332" s="226">
        <f t="shared" si="111"/>
        <v>0</v>
      </c>
      <c r="BJ332" s="226">
        <f t="shared" si="112"/>
        <v>0</v>
      </c>
      <c r="BK332" s="226">
        <f t="shared" si="113"/>
        <v>0</v>
      </c>
      <c r="BL332" s="226">
        <f t="shared" si="114"/>
        <v>0</v>
      </c>
      <c r="BM332" s="226">
        <f t="shared" si="115"/>
        <v>0</v>
      </c>
      <c r="BN332" s="226">
        <f t="shared" si="116"/>
        <v>0</v>
      </c>
      <c r="BO332" s="226">
        <f t="shared" si="117"/>
        <v>0</v>
      </c>
      <c r="BP332" s="226">
        <f t="shared" si="118"/>
        <v>0</v>
      </c>
      <c r="BQ332" s="226">
        <f t="shared" si="119"/>
        <v>0</v>
      </c>
      <c r="BR332" s="226">
        <f t="shared" si="120"/>
        <v>0</v>
      </c>
      <c r="BS332" s="226">
        <f t="shared" si="121"/>
        <v>0</v>
      </c>
      <c r="BT332" s="226">
        <f t="shared" si="122"/>
        <v>0</v>
      </c>
      <c r="BU332" s="226">
        <f t="shared" si="123"/>
        <v>0</v>
      </c>
      <c r="BV332" s="226">
        <f t="shared" si="124"/>
        <v>0</v>
      </c>
    </row>
    <row r="333" spans="1:74">
      <c r="A333" s="226">
        <v>301</v>
      </c>
      <c r="B333" s="226" t="s">
        <v>1603</v>
      </c>
      <c r="C333" s="226">
        <f>INDEX('Uganda workforce data - raw'!$A$4:$F$619,MATCH($B333, 'Uganda workforce data - raw'!$B$4:$B$619,0), MATCH("Filled Male",'Uganda workforce data - raw'!$A$4:$F$4,0))*INDEX('Mapping cadres'!$B$1:$Z$616,MATCH($B333, 'Mapping cadres'!$B$1:$B$616,0), MATCH(C$32,'Mapping cadres'!$B$1:$Z$1,0))</f>
        <v>3</v>
      </c>
      <c r="D333" s="226">
        <f>INDEX('Uganda workforce data - raw'!$A$4:$F$619,MATCH($B333, 'Uganda workforce data - raw'!$B$4:$B$619,0), MATCH("Filled Male",'Uganda workforce data - raw'!$A$4:$F$4,0))*INDEX('Mapping cadres'!$B$1:$Z$616,MATCH($B333, 'Mapping cadres'!$B$1:$B$616,0), MATCH(D$32,'Mapping cadres'!$B$1:$Z$1,0))</f>
        <v>0</v>
      </c>
      <c r="E333" s="226">
        <f>INDEX('Uganda workforce data - raw'!$A$4:$F$619,MATCH($B333, 'Uganda workforce data - raw'!$B$4:$B$619,0), MATCH("Filled Male",'Uganda workforce data - raw'!$A$4:$F$4,0))*INDEX('Mapping cadres'!$B$1:$Z$616,MATCH($B333, 'Mapping cadres'!$B$1:$B$616,0), MATCH(E$32,'Mapping cadres'!$B$1:$Z$1,0))</f>
        <v>0</v>
      </c>
      <c r="F333" s="226">
        <f>INDEX('Uganda workforce data - raw'!$A$4:$F$619,MATCH($B333, 'Uganda workforce data - raw'!$B$4:$B$619,0), MATCH("Filled Male",'Uganda workforce data - raw'!$A$4:$F$4,0))*INDEX('Mapping cadres'!$B$1:$Z$616,MATCH($B333, 'Mapping cadres'!$B$1:$B$616,0), MATCH(F$32,'Mapping cadres'!$B$1:$Z$1,0))</f>
        <v>0</v>
      </c>
      <c r="G333" s="226">
        <f>INDEX('Uganda workforce data - raw'!$A$4:$F$619,MATCH($B333, 'Uganda workforce data - raw'!$B$4:$B$619,0), MATCH("Filled Male",'Uganda workforce data - raw'!$A$4:$F$4,0))*INDEX('Mapping cadres'!$B$1:$Z$616,MATCH($B333, 'Mapping cadres'!$B$1:$B$616,0), MATCH(G$32,'Mapping cadres'!$B$1:$Z$1,0))</f>
        <v>0</v>
      </c>
      <c r="H333" s="226">
        <f>INDEX('Uganda workforce data - raw'!$A$4:$F$619,MATCH($B333, 'Uganda workforce data - raw'!$B$4:$B$619,0), MATCH("Filled Male",'Uganda workforce data - raw'!$A$4:$F$4,0))*INDEX('Mapping cadres'!$B$1:$Z$616,MATCH($B333, 'Mapping cadres'!$B$1:$B$616,0), MATCH(H$32,'Mapping cadres'!$B$1:$Z$1,0))</f>
        <v>0</v>
      </c>
      <c r="I333" s="226">
        <f>INDEX('Uganda workforce data - raw'!$A$4:$F$619,MATCH($B333, 'Uganda workforce data - raw'!$B$4:$B$619,0), MATCH("Filled Male",'Uganda workforce data - raw'!$A$4:$F$4,0))*INDEX('Mapping cadres'!$B$1:$Z$616,MATCH($B333, 'Mapping cadres'!$B$1:$B$616,0), MATCH(I$32,'Mapping cadres'!$B$1:$Z$1,0))</f>
        <v>0</v>
      </c>
      <c r="J333" s="226">
        <f>INDEX('Uganda workforce data - raw'!$A$4:$F$619,MATCH($B333, 'Uganda workforce data - raw'!$B$4:$B$619,0), MATCH("Filled Male",'Uganda workforce data - raw'!$A$4:$F$4,0))*INDEX('Mapping cadres'!$B$1:$Z$616,MATCH($B333, 'Mapping cadres'!$B$1:$B$616,0), MATCH(J$32,'Mapping cadres'!$B$1:$Z$1,0))</f>
        <v>0</v>
      </c>
      <c r="K333" s="226">
        <f>INDEX('Uganda workforce data - raw'!$A$4:$F$619,MATCH($B333, 'Uganda workforce data - raw'!$B$4:$B$619,0), MATCH("Filled Male",'Uganda workforce data - raw'!$A$4:$F$4,0))*INDEX('Mapping cadres'!$B$1:$Z$616,MATCH($B333, 'Mapping cadres'!$B$1:$B$616,0), MATCH(K$32,'Mapping cadres'!$B$1:$Z$1,0))</f>
        <v>0</v>
      </c>
      <c r="L333" s="226">
        <f>INDEX('Uganda workforce data - raw'!$A$4:$F$619,MATCH($B333, 'Uganda workforce data - raw'!$B$4:$B$619,0), MATCH("Filled Male",'Uganda workforce data - raw'!$A$4:$F$4,0))*INDEX('Mapping cadres'!$B$1:$Z$616,MATCH($B333, 'Mapping cadres'!$B$1:$B$616,0), MATCH(L$32,'Mapping cadres'!$B$1:$Z$1,0))</f>
        <v>0</v>
      </c>
      <c r="M333" s="226">
        <f>INDEX('Uganda workforce data - raw'!$A$4:$F$619,MATCH($B333, 'Uganda workforce data - raw'!$B$4:$B$619,0), MATCH("Filled Male",'Uganda workforce data - raw'!$A$4:$F$4,0))*INDEX('Mapping cadres'!$B$1:$Z$616,MATCH($B333, 'Mapping cadres'!$B$1:$B$616,0), MATCH(M$32,'Mapping cadres'!$B$1:$Z$1,0))</f>
        <v>0</v>
      </c>
      <c r="N333" s="226">
        <f>INDEX('Uganda workforce data - raw'!$A$4:$F$619,MATCH($B333, 'Uganda workforce data - raw'!$B$4:$B$619,0), MATCH("Filled Male",'Uganda workforce data - raw'!$A$4:$F$4,0))*INDEX('Mapping cadres'!$B$1:$Z$616,MATCH($B333, 'Mapping cadres'!$B$1:$B$616,0), MATCH(N$32,'Mapping cadres'!$B$1:$Z$1,0))</f>
        <v>0</v>
      </c>
      <c r="O333" s="226">
        <f>INDEX('Uganda workforce data - raw'!$A$4:$F$619,MATCH($B333, 'Uganda workforce data - raw'!$B$4:$B$619,0), MATCH("Filled Male",'Uganda workforce data - raw'!$A$4:$F$4,0))*INDEX('Mapping cadres'!$B$1:$Z$616,MATCH($B333, 'Mapping cadres'!$B$1:$B$616,0), MATCH(O$32,'Mapping cadres'!$B$1:$Z$1,0))</f>
        <v>0</v>
      </c>
      <c r="P333" s="226">
        <f>INDEX('Uganda workforce data - raw'!$A$4:$F$619,MATCH($B333, 'Uganda workforce data - raw'!$B$4:$B$619,0), MATCH("Filled Male",'Uganda workforce data - raw'!$A$4:$F$4,0))*INDEX('Mapping cadres'!$B$1:$Z$616,MATCH($B333, 'Mapping cadres'!$B$1:$B$616,0), MATCH(P$32,'Mapping cadres'!$B$1:$Z$1,0))</f>
        <v>0</v>
      </c>
      <c r="Q333" s="226">
        <f>INDEX('Uganda workforce data - raw'!$A$4:$F$619,MATCH($B333, 'Uganda workforce data - raw'!$B$4:$B$619,0), MATCH("Filled Male",'Uganda workforce data - raw'!$A$4:$F$4,0))*INDEX('Mapping cadres'!$B$1:$Z$616,MATCH($B333, 'Mapping cadres'!$B$1:$B$616,0), MATCH(Q$32,'Mapping cadres'!$B$1:$Z$1,0))</f>
        <v>0</v>
      </c>
      <c r="R333" s="226">
        <f>INDEX('Uganda workforce data - raw'!$A$4:$F$619,MATCH($B333, 'Uganda workforce data - raw'!$B$4:$B$619,0), MATCH("Filled Male",'Uganda workforce data - raw'!$A$4:$F$4,0))*INDEX('Mapping cadres'!$B$1:$Z$616,MATCH($B333, 'Mapping cadres'!$B$1:$B$616,0), MATCH(R$32,'Mapping cadres'!$B$1:$Z$1,0))</f>
        <v>0</v>
      </c>
      <c r="S333" s="226">
        <f>INDEX('Uganda workforce data - raw'!$A$4:$F$619,MATCH($B333, 'Uganda workforce data - raw'!$B$4:$B$619,0), MATCH("Filled Male",'Uganda workforce data - raw'!$A$4:$F$4,0))*INDEX('Mapping cadres'!$B$1:$Z$616,MATCH($B333, 'Mapping cadres'!$B$1:$B$616,0), MATCH(S$32,'Mapping cadres'!$B$1:$Z$1,0))</f>
        <v>0</v>
      </c>
      <c r="T333" s="226">
        <f>INDEX('Uganda workforce data - raw'!$A$4:$F$619,MATCH($B333, 'Uganda workforce data - raw'!$B$4:$B$619,0), MATCH("Filled Male",'Uganda workforce data - raw'!$A$4:$F$4,0))*INDEX('Mapping cadres'!$B$1:$Z$616,MATCH($B333, 'Mapping cadres'!$B$1:$B$616,0), MATCH(T$32,'Mapping cadres'!$B$1:$Z$1,0))</f>
        <v>0</v>
      </c>
      <c r="U333" s="226">
        <f>INDEX('Uganda workforce data - raw'!$A$4:$F$619,MATCH($B333, 'Uganda workforce data - raw'!$B$4:$B$619,0), MATCH("Filled Male",'Uganda workforce data - raw'!$A$4:$F$4,0))*INDEX('Mapping cadres'!$B$1:$Z$616,MATCH($B333, 'Mapping cadres'!$B$1:$B$616,0), MATCH(U$32,'Mapping cadres'!$B$1:$Z$1,0))</f>
        <v>0</v>
      </c>
      <c r="V333" s="226">
        <f>INDEX('Uganda workforce data - raw'!$A$4:$F$619,MATCH($B333, 'Uganda workforce data - raw'!$B$4:$B$619,0), MATCH("Filled Male",'Uganda workforce data - raw'!$A$4:$F$4,0))*INDEX('Mapping cadres'!$B$1:$Z$616,MATCH($B333, 'Mapping cadres'!$B$1:$B$616,0), MATCH(V$32,'Mapping cadres'!$B$1:$Z$1,0))</f>
        <v>0</v>
      </c>
      <c r="W333" s="226">
        <f>INDEX('Uganda workforce data - raw'!$A$4:$F$619,MATCH($B333, 'Uganda workforce data - raw'!$B$4:$B$619,0), MATCH("Filled Male",'Uganda workforce data - raw'!$A$4:$F$4,0))*INDEX('Mapping cadres'!$B$1:$Z$616,MATCH($B333, 'Mapping cadres'!$B$1:$B$616,0), MATCH(W$32,'Mapping cadres'!$B$1:$Z$1,0))</f>
        <v>0</v>
      </c>
      <c r="X333" s="226">
        <f>INDEX('Uganda workforce data - raw'!$A$4:$F$619,MATCH($B333, 'Uganda workforce data - raw'!$B$4:$B$619,0), MATCH("Filled Male",'Uganda workforce data - raw'!$A$4:$F$4,0))*INDEX('Mapping cadres'!$B$1:$Z$616,MATCH($B333, 'Mapping cadres'!$B$1:$B$616,0), MATCH(X$32,'Mapping cadres'!$B$1:$Z$1,0))</f>
        <v>0</v>
      </c>
      <c r="Y333" s="226">
        <f>INDEX('Uganda workforce data - raw'!$A$4:$F$619,MATCH($B333, 'Uganda workforce data - raw'!$B$4:$B$619,0), MATCH("Filled Male",'Uganda workforce data - raw'!$A$4:$F$4,0))*INDEX('Mapping cadres'!$B$1:$Z$616,MATCH($B333, 'Mapping cadres'!$B$1:$B$616,0), MATCH(Y$32,'Mapping cadres'!$B$1:$Z$1,0))</f>
        <v>0</v>
      </c>
      <c r="Z333" s="226">
        <f>INDEX('Uganda workforce data - raw'!$A$4:$F$619,MATCH($B333, 'Uganda workforce data - raw'!$B$4:$B$619,0), MATCH("Filled Male",'Uganda workforce data - raw'!$A$4:$F$4,0))*INDEX('Mapping cadres'!$B$1:$Z$616,MATCH($B333, 'Mapping cadres'!$B$1:$B$616,0), MATCH(Z$32,'Mapping cadres'!$B$1:$Z$1,0))</f>
        <v>0</v>
      </c>
      <c r="AA333" s="226">
        <f>INDEX('Uganda workforce data - raw'!$A$4:$F$619,MATCH($B333, 'Uganda workforce data - raw'!$B$4:$B$619,0), MATCH("Filled Female",'Uganda workforce data - raw'!$A$4:$F$4,0))*INDEX('Mapping cadres'!$B$1:$Z$616,MATCH($B333, 'Mapping cadres'!$B$1:$B$616,0), MATCH(AA$32,'Mapping cadres'!$B$1:$Z$1,0))</f>
        <v>0</v>
      </c>
      <c r="AB333" s="226">
        <f>INDEX('Uganda workforce data - raw'!$A$4:$F$619,MATCH($B333, 'Uganda workforce data - raw'!$B$4:$B$619,0), MATCH("Filled Female",'Uganda workforce data - raw'!$A$4:$F$4,0))*INDEX('Mapping cadres'!$B$1:$Z$616,MATCH($B333, 'Mapping cadres'!$B$1:$B$616,0), MATCH(AB$32,'Mapping cadres'!$B$1:$Z$1,0))</f>
        <v>0</v>
      </c>
      <c r="AC333" s="226">
        <f>INDEX('Uganda workforce data - raw'!$A$4:$F$619,MATCH($B333, 'Uganda workforce data - raw'!$B$4:$B$619,0), MATCH("Filled Female",'Uganda workforce data - raw'!$A$4:$F$4,0))*INDEX('Mapping cadres'!$B$1:$Z$616,MATCH($B333, 'Mapping cadres'!$B$1:$B$616,0), MATCH(AC$32,'Mapping cadres'!$B$1:$Z$1,0))</f>
        <v>0</v>
      </c>
      <c r="AD333" s="226">
        <f>INDEX('Uganda workforce data - raw'!$A$4:$F$619,MATCH($B333, 'Uganda workforce data - raw'!$B$4:$B$619,0), MATCH("Filled Female",'Uganda workforce data - raw'!$A$4:$F$4,0))*INDEX('Mapping cadres'!$B$1:$Z$616,MATCH($B333, 'Mapping cadres'!$B$1:$B$616,0), MATCH(AD$32,'Mapping cadres'!$B$1:$Z$1,0))</f>
        <v>0</v>
      </c>
      <c r="AE333" s="226">
        <f>INDEX('Uganda workforce data - raw'!$A$4:$F$619,MATCH($B333, 'Uganda workforce data - raw'!$B$4:$B$619,0), MATCH("Filled Female",'Uganda workforce data - raw'!$A$4:$F$4,0))*INDEX('Mapping cadres'!$B$1:$Z$616,MATCH($B333, 'Mapping cadres'!$B$1:$B$616,0), MATCH(AE$32,'Mapping cadres'!$B$1:$Z$1,0))</f>
        <v>0</v>
      </c>
      <c r="AF333" s="226">
        <f>INDEX('Uganda workforce data - raw'!$A$4:$F$619,MATCH($B333, 'Uganda workforce data - raw'!$B$4:$B$619,0), MATCH("Filled Female",'Uganda workforce data - raw'!$A$4:$F$4,0))*INDEX('Mapping cadres'!$B$1:$Z$616,MATCH($B333, 'Mapping cadres'!$B$1:$B$616,0), MATCH(AF$32,'Mapping cadres'!$B$1:$Z$1,0))</f>
        <v>0</v>
      </c>
      <c r="AG333" s="226">
        <f>INDEX('Uganda workforce data - raw'!$A$4:$F$619,MATCH($B333, 'Uganda workforce data - raw'!$B$4:$B$619,0), MATCH("Filled Female",'Uganda workforce data - raw'!$A$4:$F$4,0))*INDEX('Mapping cadres'!$B$1:$Z$616,MATCH($B333, 'Mapping cadres'!$B$1:$B$616,0), MATCH(AG$32,'Mapping cadres'!$B$1:$Z$1,0))</f>
        <v>0</v>
      </c>
      <c r="AH333" s="226">
        <f>INDEX('Uganda workforce data - raw'!$A$4:$F$619,MATCH($B333, 'Uganda workforce data - raw'!$B$4:$B$619,0), MATCH("Filled Female",'Uganda workforce data - raw'!$A$4:$F$4,0))*INDEX('Mapping cadres'!$B$1:$Z$616,MATCH($B333, 'Mapping cadres'!$B$1:$B$616,0), MATCH(AH$32,'Mapping cadres'!$B$1:$Z$1,0))</f>
        <v>0</v>
      </c>
      <c r="AI333" s="226">
        <f>INDEX('Uganda workforce data - raw'!$A$4:$F$619,MATCH($B333, 'Uganda workforce data - raw'!$B$4:$B$619,0), MATCH("Filled Female",'Uganda workforce data - raw'!$A$4:$F$4,0))*INDEX('Mapping cadres'!$B$1:$Z$616,MATCH($B333, 'Mapping cadres'!$B$1:$B$616,0), MATCH(AI$32,'Mapping cadres'!$B$1:$Z$1,0))</f>
        <v>0</v>
      </c>
      <c r="AJ333" s="226">
        <f>INDEX('Uganda workforce data - raw'!$A$4:$F$619,MATCH($B333, 'Uganda workforce data - raw'!$B$4:$B$619,0), MATCH("Filled Female",'Uganda workforce data - raw'!$A$4:$F$4,0))*INDEX('Mapping cadres'!$B$1:$Z$616,MATCH($B333, 'Mapping cadres'!$B$1:$B$616,0), MATCH(AJ$32,'Mapping cadres'!$B$1:$Z$1,0))</f>
        <v>0</v>
      </c>
      <c r="AK333" s="226">
        <f>INDEX('Uganda workforce data - raw'!$A$4:$F$619,MATCH($B333, 'Uganda workforce data - raw'!$B$4:$B$619,0), MATCH("Filled Female",'Uganda workforce data - raw'!$A$4:$F$4,0))*INDEX('Mapping cadres'!$B$1:$Z$616,MATCH($B333, 'Mapping cadres'!$B$1:$B$616,0), MATCH(AK$32,'Mapping cadres'!$B$1:$Z$1,0))</f>
        <v>0</v>
      </c>
      <c r="AL333" s="226">
        <f>INDEX('Uganda workforce data - raw'!$A$4:$F$619,MATCH($B333, 'Uganda workforce data - raw'!$B$4:$B$619,0), MATCH("Filled Female",'Uganda workforce data - raw'!$A$4:$F$4,0))*INDEX('Mapping cadres'!$B$1:$Z$616,MATCH($B333, 'Mapping cadres'!$B$1:$B$616,0), MATCH(AL$32,'Mapping cadres'!$B$1:$Z$1,0))</f>
        <v>0</v>
      </c>
      <c r="AM333" s="226">
        <f>INDEX('Uganda workforce data - raw'!$A$4:$F$619,MATCH($B333, 'Uganda workforce data - raw'!$B$4:$B$619,0), MATCH("Filled Female",'Uganda workforce data - raw'!$A$4:$F$4,0))*INDEX('Mapping cadres'!$B$1:$Z$616,MATCH($B333, 'Mapping cadres'!$B$1:$B$616,0), MATCH(AM$32,'Mapping cadres'!$B$1:$Z$1,0))</f>
        <v>0</v>
      </c>
      <c r="AN333" s="226">
        <f>INDEX('Uganda workforce data - raw'!$A$4:$F$619,MATCH($B333, 'Uganda workforce data - raw'!$B$4:$B$619,0), MATCH("Filled Female",'Uganda workforce data - raw'!$A$4:$F$4,0))*INDEX('Mapping cadres'!$B$1:$Z$616,MATCH($B333, 'Mapping cadres'!$B$1:$B$616,0), MATCH(AN$32,'Mapping cadres'!$B$1:$Z$1,0))</f>
        <v>0</v>
      </c>
      <c r="AO333" s="226">
        <f>INDEX('Uganda workforce data - raw'!$A$4:$F$619,MATCH($B333, 'Uganda workforce data - raw'!$B$4:$B$619,0), MATCH("Filled Female",'Uganda workforce data - raw'!$A$4:$F$4,0))*INDEX('Mapping cadres'!$B$1:$Z$616,MATCH($B333, 'Mapping cadres'!$B$1:$B$616,0), MATCH(AO$32,'Mapping cadres'!$B$1:$Z$1,0))</f>
        <v>0</v>
      </c>
      <c r="AP333" s="226">
        <f>INDEX('Uganda workforce data - raw'!$A$4:$F$619,MATCH($B333, 'Uganda workforce data - raw'!$B$4:$B$619,0), MATCH("Filled Female",'Uganda workforce data - raw'!$A$4:$F$4,0))*INDEX('Mapping cadres'!$B$1:$Z$616,MATCH($B333, 'Mapping cadres'!$B$1:$B$616,0), MATCH(AP$32,'Mapping cadres'!$B$1:$Z$1,0))</f>
        <v>0</v>
      </c>
      <c r="AQ333" s="226">
        <f>INDEX('Uganda workforce data - raw'!$A$4:$F$619,MATCH($B333, 'Uganda workforce data - raw'!$B$4:$B$619,0), MATCH("Filled Female",'Uganda workforce data - raw'!$A$4:$F$4,0))*INDEX('Mapping cadres'!$B$1:$Z$616,MATCH($B333, 'Mapping cadres'!$B$1:$B$616,0), MATCH(AQ$32,'Mapping cadres'!$B$1:$Z$1,0))</f>
        <v>0</v>
      </c>
      <c r="AR333" s="226">
        <f>INDEX('Uganda workforce data - raw'!$A$4:$F$619,MATCH($B333, 'Uganda workforce data - raw'!$B$4:$B$619,0), MATCH("Filled Female",'Uganda workforce data - raw'!$A$4:$F$4,0))*INDEX('Mapping cadres'!$B$1:$Z$616,MATCH($B333, 'Mapping cadres'!$B$1:$B$616,0), MATCH(AR$32,'Mapping cadres'!$B$1:$Z$1,0))</f>
        <v>0</v>
      </c>
      <c r="AS333" s="226">
        <f>INDEX('Uganda workforce data - raw'!$A$4:$F$619,MATCH($B333, 'Uganda workforce data - raw'!$B$4:$B$619,0), MATCH("Filled Female",'Uganda workforce data - raw'!$A$4:$F$4,0))*INDEX('Mapping cadres'!$B$1:$Z$616,MATCH($B333, 'Mapping cadres'!$B$1:$B$616,0), MATCH(AS$32,'Mapping cadres'!$B$1:$Z$1,0))</f>
        <v>0</v>
      </c>
      <c r="AT333" s="226">
        <f>INDEX('Uganda workforce data - raw'!$A$4:$F$619,MATCH($B333, 'Uganda workforce data - raw'!$B$4:$B$619,0), MATCH("Filled Female",'Uganda workforce data - raw'!$A$4:$F$4,0))*INDEX('Mapping cadres'!$B$1:$Z$616,MATCH($B333, 'Mapping cadres'!$B$1:$B$616,0), MATCH(AT$32,'Mapping cadres'!$B$1:$Z$1,0))</f>
        <v>0</v>
      </c>
      <c r="AU333" s="226">
        <f>INDEX('Uganda workforce data - raw'!$A$4:$F$619,MATCH($B333, 'Uganda workforce data - raw'!$B$4:$B$619,0), MATCH("Filled Female",'Uganda workforce data - raw'!$A$4:$F$4,0))*INDEX('Mapping cadres'!$B$1:$Z$616,MATCH($B333, 'Mapping cadres'!$B$1:$B$616,0), MATCH(AU$32,'Mapping cadres'!$B$1:$Z$1,0))</f>
        <v>0</v>
      </c>
      <c r="AV333" s="226">
        <f>INDEX('Uganda workforce data - raw'!$A$4:$F$619,MATCH($B333, 'Uganda workforce data - raw'!$B$4:$B$619,0), MATCH("Filled Female",'Uganda workforce data - raw'!$A$4:$F$4,0))*INDEX('Mapping cadres'!$B$1:$Z$616,MATCH($B333, 'Mapping cadres'!$B$1:$B$616,0), MATCH(AV$32,'Mapping cadres'!$B$1:$Z$1,0))</f>
        <v>0</v>
      </c>
      <c r="AW333" s="226">
        <f>INDEX('Uganda workforce data - raw'!$A$4:$F$619,MATCH($B333, 'Uganda workforce data - raw'!$B$4:$B$619,0), MATCH("Filled Female",'Uganda workforce data - raw'!$A$4:$F$4,0))*INDEX('Mapping cadres'!$B$1:$Z$616,MATCH($B333, 'Mapping cadres'!$B$1:$B$616,0), MATCH(AW$32,'Mapping cadres'!$B$1:$Z$1,0))</f>
        <v>0</v>
      </c>
      <c r="AX333" s="226">
        <f>INDEX('Uganda workforce data - raw'!$A$4:$F$619,MATCH($B333, 'Uganda workforce data - raw'!$B$4:$B$619,0), MATCH("Filled Female",'Uganda workforce data - raw'!$A$4:$F$4,0))*INDEX('Mapping cadres'!$B$1:$Z$616,MATCH($B333, 'Mapping cadres'!$B$1:$B$616,0), MATCH(AX$32,'Mapping cadres'!$B$1:$Z$1,0))</f>
        <v>0</v>
      </c>
      <c r="AY333" s="226">
        <f t="shared" si="101"/>
        <v>3</v>
      </c>
      <c r="AZ333" s="226">
        <f t="shared" si="102"/>
        <v>0</v>
      </c>
      <c r="BA333" s="226">
        <f t="shared" si="103"/>
        <v>0</v>
      </c>
      <c r="BB333" s="226">
        <f t="shared" si="104"/>
        <v>0</v>
      </c>
      <c r="BC333" s="226">
        <f t="shared" si="105"/>
        <v>0</v>
      </c>
      <c r="BD333" s="226">
        <f t="shared" si="106"/>
        <v>0</v>
      </c>
      <c r="BE333" s="226">
        <f t="shared" si="107"/>
        <v>0</v>
      </c>
      <c r="BF333" s="226">
        <f t="shared" si="108"/>
        <v>0</v>
      </c>
      <c r="BG333" s="226">
        <f t="shared" si="109"/>
        <v>0</v>
      </c>
      <c r="BH333" s="226">
        <f t="shared" si="110"/>
        <v>0</v>
      </c>
      <c r="BI333" s="226">
        <f t="shared" si="111"/>
        <v>0</v>
      </c>
      <c r="BJ333" s="226">
        <f t="shared" si="112"/>
        <v>0</v>
      </c>
      <c r="BK333" s="226">
        <f t="shared" si="113"/>
        <v>0</v>
      </c>
      <c r="BL333" s="226">
        <f t="shared" si="114"/>
        <v>0</v>
      </c>
      <c r="BM333" s="226">
        <f t="shared" si="115"/>
        <v>0</v>
      </c>
      <c r="BN333" s="226">
        <f t="shared" si="116"/>
        <v>0</v>
      </c>
      <c r="BO333" s="226">
        <f t="shared" si="117"/>
        <v>0</v>
      </c>
      <c r="BP333" s="226">
        <f t="shared" si="118"/>
        <v>0</v>
      </c>
      <c r="BQ333" s="226">
        <f t="shared" si="119"/>
        <v>0</v>
      </c>
      <c r="BR333" s="226">
        <f t="shared" si="120"/>
        <v>0</v>
      </c>
      <c r="BS333" s="226">
        <f t="shared" si="121"/>
        <v>0</v>
      </c>
      <c r="BT333" s="226">
        <f t="shared" si="122"/>
        <v>0</v>
      </c>
      <c r="BU333" s="226">
        <f t="shared" si="123"/>
        <v>0</v>
      </c>
      <c r="BV333" s="226">
        <f t="shared" si="124"/>
        <v>0</v>
      </c>
    </row>
    <row r="334" spans="1:74">
      <c r="A334" s="226">
        <v>302</v>
      </c>
      <c r="B334" s="226" t="s">
        <v>1604</v>
      </c>
      <c r="C334" s="226">
        <f>INDEX('Uganda workforce data - raw'!$A$4:$F$619,MATCH($B334, 'Uganda workforce data - raw'!$B$4:$B$619,0), MATCH("Filled Male",'Uganda workforce data - raw'!$A$4:$F$4,0))*INDEX('Mapping cadres'!$B$1:$Z$616,MATCH($B334, 'Mapping cadres'!$B$1:$B$616,0), MATCH(C$32,'Mapping cadres'!$B$1:$Z$1,0))</f>
        <v>1</v>
      </c>
      <c r="D334" s="226">
        <f>INDEX('Uganda workforce data - raw'!$A$4:$F$619,MATCH($B334, 'Uganda workforce data - raw'!$B$4:$B$619,0), MATCH("Filled Male",'Uganda workforce data - raw'!$A$4:$F$4,0))*INDEX('Mapping cadres'!$B$1:$Z$616,MATCH($B334, 'Mapping cadres'!$B$1:$B$616,0), MATCH(D$32,'Mapping cadres'!$B$1:$Z$1,0))</f>
        <v>0</v>
      </c>
      <c r="E334" s="226">
        <f>INDEX('Uganda workforce data - raw'!$A$4:$F$619,MATCH($B334, 'Uganda workforce data - raw'!$B$4:$B$619,0), MATCH("Filled Male",'Uganda workforce data - raw'!$A$4:$F$4,0))*INDEX('Mapping cadres'!$B$1:$Z$616,MATCH($B334, 'Mapping cadres'!$B$1:$B$616,0), MATCH(E$32,'Mapping cadres'!$B$1:$Z$1,0))</f>
        <v>0</v>
      </c>
      <c r="F334" s="226">
        <f>INDEX('Uganda workforce data - raw'!$A$4:$F$619,MATCH($B334, 'Uganda workforce data - raw'!$B$4:$B$619,0), MATCH("Filled Male",'Uganda workforce data - raw'!$A$4:$F$4,0))*INDEX('Mapping cadres'!$B$1:$Z$616,MATCH($B334, 'Mapping cadres'!$B$1:$B$616,0), MATCH(F$32,'Mapping cadres'!$B$1:$Z$1,0))</f>
        <v>0</v>
      </c>
      <c r="G334" s="226">
        <f>INDEX('Uganda workforce data - raw'!$A$4:$F$619,MATCH($B334, 'Uganda workforce data - raw'!$B$4:$B$619,0), MATCH("Filled Male",'Uganda workforce data - raw'!$A$4:$F$4,0))*INDEX('Mapping cadres'!$B$1:$Z$616,MATCH($B334, 'Mapping cadres'!$B$1:$B$616,0), MATCH(G$32,'Mapping cadres'!$B$1:$Z$1,0))</f>
        <v>0</v>
      </c>
      <c r="H334" s="226">
        <f>INDEX('Uganda workforce data - raw'!$A$4:$F$619,MATCH($B334, 'Uganda workforce data - raw'!$B$4:$B$619,0), MATCH("Filled Male",'Uganda workforce data - raw'!$A$4:$F$4,0))*INDEX('Mapping cadres'!$B$1:$Z$616,MATCH($B334, 'Mapping cadres'!$B$1:$B$616,0), MATCH(H$32,'Mapping cadres'!$B$1:$Z$1,0))</f>
        <v>0</v>
      </c>
      <c r="I334" s="226">
        <f>INDEX('Uganda workforce data - raw'!$A$4:$F$619,MATCH($B334, 'Uganda workforce data - raw'!$B$4:$B$619,0), MATCH("Filled Male",'Uganda workforce data - raw'!$A$4:$F$4,0))*INDEX('Mapping cadres'!$B$1:$Z$616,MATCH($B334, 'Mapping cadres'!$B$1:$B$616,0), MATCH(I$32,'Mapping cadres'!$B$1:$Z$1,0))</f>
        <v>0</v>
      </c>
      <c r="J334" s="226">
        <f>INDEX('Uganda workforce data - raw'!$A$4:$F$619,MATCH($B334, 'Uganda workforce data - raw'!$B$4:$B$619,0), MATCH("Filled Male",'Uganda workforce data - raw'!$A$4:$F$4,0))*INDEX('Mapping cadres'!$B$1:$Z$616,MATCH($B334, 'Mapping cadres'!$B$1:$B$616,0), MATCH(J$32,'Mapping cadres'!$B$1:$Z$1,0))</f>
        <v>0</v>
      </c>
      <c r="K334" s="226">
        <f>INDEX('Uganda workforce data - raw'!$A$4:$F$619,MATCH($B334, 'Uganda workforce data - raw'!$B$4:$B$619,0), MATCH("Filled Male",'Uganda workforce data - raw'!$A$4:$F$4,0))*INDEX('Mapping cadres'!$B$1:$Z$616,MATCH($B334, 'Mapping cadres'!$B$1:$B$616,0), MATCH(K$32,'Mapping cadres'!$B$1:$Z$1,0))</f>
        <v>0</v>
      </c>
      <c r="L334" s="226">
        <f>INDEX('Uganda workforce data - raw'!$A$4:$F$619,MATCH($B334, 'Uganda workforce data - raw'!$B$4:$B$619,0), MATCH("Filled Male",'Uganda workforce data - raw'!$A$4:$F$4,0))*INDEX('Mapping cadres'!$B$1:$Z$616,MATCH($B334, 'Mapping cadres'!$B$1:$B$616,0), MATCH(L$32,'Mapping cadres'!$B$1:$Z$1,0))</f>
        <v>0</v>
      </c>
      <c r="M334" s="226">
        <f>INDEX('Uganda workforce data - raw'!$A$4:$F$619,MATCH($B334, 'Uganda workforce data - raw'!$B$4:$B$619,0), MATCH("Filled Male",'Uganda workforce data - raw'!$A$4:$F$4,0))*INDEX('Mapping cadres'!$B$1:$Z$616,MATCH($B334, 'Mapping cadres'!$B$1:$B$616,0), MATCH(M$32,'Mapping cadres'!$B$1:$Z$1,0))</f>
        <v>0</v>
      </c>
      <c r="N334" s="226">
        <f>INDEX('Uganda workforce data - raw'!$A$4:$F$619,MATCH($B334, 'Uganda workforce data - raw'!$B$4:$B$619,0), MATCH("Filled Male",'Uganda workforce data - raw'!$A$4:$F$4,0))*INDEX('Mapping cadres'!$B$1:$Z$616,MATCH($B334, 'Mapping cadres'!$B$1:$B$616,0), MATCH(N$32,'Mapping cadres'!$B$1:$Z$1,0))</f>
        <v>0</v>
      </c>
      <c r="O334" s="226">
        <f>INDEX('Uganda workforce data - raw'!$A$4:$F$619,MATCH($B334, 'Uganda workforce data - raw'!$B$4:$B$619,0), MATCH("Filled Male",'Uganda workforce data - raw'!$A$4:$F$4,0))*INDEX('Mapping cadres'!$B$1:$Z$616,MATCH($B334, 'Mapping cadres'!$B$1:$B$616,0), MATCH(O$32,'Mapping cadres'!$B$1:$Z$1,0))</f>
        <v>0</v>
      </c>
      <c r="P334" s="226">
        <f>INDEX('Uganda workforce data - raw'!$A$4:$F$619,MATCH($B334, 'Uganda workforce data - raw'!$B$4:$B$619,0), MATCH("Filled Male",'Uganda workforce data - raw'!$A$4:$F$4,0))*INDEX('Mapping cadres'!$B$1:$Z$616,MATCH($B334, 'Mapping cadres'!$B$1:$B$616,0), MATCH(P$32,'Mapping cadres'!$B$1:$Z$1,0))</f>
        <v>0</v>
      </c>
      <c r="Q334" s="226">
        <f>INDEX('Uganda workforce data - raw'!$A$4:$F$619,MATCH($B334, 'Uganda workforce data - raw'!$B$4:$B$619,0), MATCH("Filled Male",'Uganda workforce data - raw'!$A$4:$F$4,0))*INDEX('Mapping cadres'!$B$1:$Z$616,MATCH($B334, 'Mapping cadres'!$B$1:$B$616,0), MATCH(Q$32,'Mapping cadres'!$B$1:$Z$1,0))</f>
        <v>0</v>
      </c>
      <c r="R334" s="226">
        <f>INDEX('Uganda workforce data - raw'!$A$4:$F$619,MATCH($B334, 'Uganda workforce data - raw'!$B$4:$B$619,0), MATCH("Filled Male",'Uganda workforce data - raw'!$A$4:$F$4,0))*INDEX('Mapping cadres'!$B$1:$Z$616,MATCH($B334, 'Mapping cadres'!$B$1:$B$616,0), MATCH(R$32,'Mapping cadres'!$B$1:$Z$1,0))</f>
        <v>0</v>
      </c>
      <c r="S334" s="226">
        <f>INDEX('Uganda workforce data - raw'!$A$4:$F$619,MATCH($B334, 'Uganda workforce data - raw'!$B$4:$B$619,0), MATCH("Filled Male",'Uganda workforce data - raw'!$A$4:$F$4,0))*INDEX('Mapping cadres'!$B$1:$Z$616,MATCH($B334, 'Mapping cadres'!$B$1:$B$616,0), MATCH(S$32,'Mapping cadres'!$B$1:$Z$1,0))</f>
        <v>0</v>
      </c>
      <c r="T334" s="226">
        <f>INDEX('Uganda workforce data - raw'!$A$4:$F$619,MATCH($B334, 'Uganda workforce data - raw'!$B$4:$B$619,0), MATCH("Filled Male",'Uganda workforce data - raw'!$A$4:$F$4,0))*INDEX('Mapping cadres'!$B$1:$Z$616,MATCH($B334, 'Mapping cadres'!$B$1:$B$616,0), MATCH(T$32,'Mapping cadres'!$B$1:$Z$1,0))</f>
        <v>0</v>
      </c>
      <c r="U334" s="226">
        <f>INDEX('Uganda workforce data - raw'!$A$4:$F$619,MATCH($B334, 'Uganda workforce data - raw'!$B$4:$B$619,0), MATCH("Filled Male",'Uganda workforce data - raw'!$A$4:$F$4,0))*INDEX('Mapping cadres'!$B$1:$Z$616,MATCH($B334, 'Mapping cadres'!$B$1:$B$616,0), MATCH(U$32,'Mapping cadres'!$B$1:$Z$1,0))</f>
        <v>0</v>
      </c>
      <c r="V334" s="226">
        <f>INDEX('Uganda workforce data - raw'!$A$4:$F$619,MATCH($B334, 'Uganda workforce data - raw'!$B$4:$B$619,0), MATCH("Filled Male",'Uganda workforce data - raw'!$A$4:$F$4,0))*INDEX('Mapping cadres'!$B$1:$Z$616,MATCH($B334, 'Mapping cadres'!$B$1:$B$616,0), MATCH(V$32,'Mapping cadres'!$B$1:$Z$1,0))</f>
        <v>0</v>
      </c>
      <c r="W334" s="226">
        <f>INDEX('Uganda workforce data - raw'!$A$4:$F$619,MATCH($B334, 'Uganda workforce data - raw'!$B$4:$B$619,0), MATCH("Filled Male",'Uganda workforce data - raw'!$A$4:$F$4,0))*INDEX('Mapping cadres'!$B$1:$Z$616,MATCH($B334, 'Mapping cadres'!$B$1:$B$616,0), MATCH(W$32,'Mapping cadres'!$B$1:$Z$1,0))</f>
        <v>0</v>
      </c>
      <c r="X334" s="226">
        <f>INDEX('Uganda workforce data - raw'!$A$4:$F$619,MATCH($B334, 'Uganda workforce data - raw'!$B$4:$B$619,0), MATCH("Filled Male",'Uganda workforce data - raw'!$A$4:$F$4,0))*INDEX('Mapping cadres'!$B$1:$Z$616,MATCH($B334, 'Mapping cadres'!$B$1:$B$616,0), MATCH(X$32,'Mapping cadres'!$B$1:$Z$1,0))</f>
        <v>0</v>
      </c>
      <c r="Y334" s="226">
        <f>INDEX('Uganda workforce data - raw'!$A$4:$F$619,MATCH($B334, 'Uganda workforce data - raw'!$B$4:$B$619,0), MATCH("Filled Male",'Uganda workforce data - raw'!$A$4:$F$4,0))*INDEX('Mapping cadres'!$B$1:$Z$616,MATCH($B334, 'Mapping cadres'!$B$1:$B$616,0), MATCH(Y$32,'Mapping cadres'!$B$1:$Z$1,0))</f>
        <v>0</v>
      </c>
      <c r="Z334" s="226">
        <f>INDEX('Uganda workforce data - raw'!$A$4:$F$619,MATCH($B334, 'Uganda workforce data - raw'!$B$4:$B$619,0), MATCH("Filled Male",'Uganda workforce data - raw'!$A$4:$F$4,0))*INDEX('Mapping cadres'!$B$1:$Z$616,MATCH($B334, 'Mapping cadres'!$B$1:$B$616,0), MATCH(Z$32,'Mapping cadres'!$B$1:$Z$1,0))</f>
        <v>0</v>
      </c>
      <c r="AA334" s="226">
        <f>INDEX('Uganda workforce data - raw'!$A$4:$F$619,MATCH($B334, 'Uganda workforce data - raw'!$B$4:$B$619,0), MATCH("Filled Female",'Uganda workforce data - raw'!$A$4:$F$4,0))*INDEX('Mapping cadres'!$B$1:$Z$616,MATCH($B334, 'Mapping cadres'!$B$1:$B$616,0), MATCH(AA$32,'Mapping cadres'!$B$1:$Z$1,0))</f>
        <v>0</v>
      </c>
      <c r="AB334" s="226">
        <f>INDEX('Uganda workforce data - raw'!$A$4:$F$619,MATCH($B334, 'Uganda workforce data - raw'!$B$4:$B$619,0), MATCH("Filled Female",'Uganda workforce data - raw'!$A$4:$F$4,0))*INDEX('Mapping cadres'!$B$1:$Z$616,MATCH($B334, 'Mapping cadres'!$B$1:$B$616,0), MATCH(AB$32,'Mapping cadres'!$B$1:$Z$1,0))</f>
        <v>0</v>
      </c>
      <c r="AC334" s="226">
        <f>INDEX('Uganda workforce data - raw'!$A$4:$F$619,MATCH($B334, 'Uganda workforce data - raw'!$B$4:$B$619,0), MATCH("Filled Female",'Uganda workforce data - raw'!$A$4:$F$4,0))*INDEX('Mapping cadres'!$B$1:$Z$616,MATCH($B334, 'Mapping cadres'!$B$1:$B$616,0), MATCH(AC$32,'Mapping cadres'!$B$1:$Z$1,0))</f>
        <v>0</v>
      </c>
      <c r="AD334" s="226">
        <f>INDEX('Uganda workforce data - raw'!$A$4:$F$619,MATCH($B334, 'Uganda workforce data - raw'!$B$4:$B$619,0), MATCH("Filled Female",'Uganda workforce data - raw'!$A$4:$F$4,0))*INDEX('Mapping cadres'!$B$1:$Z$616,MATCH($B334, 'Mapping cadres'!$B$1:$B$616,0), MATCH(AD$32,'Mapping cadres'!$B$1:$Z$1,0))</f>
        <v>0</v>
      </c>
      <c r="AE334" s="226">
        <f>INDEX('Uganda workforce data - raw'!$A$4:$F$619,MATCH($B334, 'Uganda workforce data - raw'!$B$4:$B$619,0), MATCH("Filled Female",'Uganda workforce data - raw'!$A$4:$F$4,0))*INDEX('Mapping cadres'!$B$1:$Z$616,MATCH($B334, 'Mapping cadres'!$B$1:$B$616,0), MATCH(AE$32,'Mapping cadres'!$B$1:$Z$1,0))</f>
        <v>0</v>
      </c>
      <c r="AF334" s="226">
        <f>INDEX('Uganda workforce data - raw'!$A$4:$F$619,MATCH($B334, 'Uganda workforce data - raw'!$B$4:$B$619,0), MATCH("Filled Female",'Uganda workforce data - raw'!$A$4:$F$4,0))*INDEX('Mapping cadres'!$B$1:$Z$616,MATCH($B334, 'Mapping cadres'!$B$1:$B$616,0), MATCH(AF$32,'Mapping cadres'!$B$1:$Z$1,0))</f>
        <v>0</v>
      </c>
      <c r="AG334" s="226">
        <f>INDEX('Uganda workforce data - raw'!$A$4:$F$619,MATCH($B334, 'Uganda workforce data - raw'!$B$4:$B$619,0), MATCH("Filled Female",'Uganda workforce data - raw'!$A$4:$F$4,0))*INDEX('Mapping cadres'!$B$1:$Z$616,MATCH($B334, 'Mapping cadres'!$B$1:$B$616,0), MATCH(AG$32,'Mapping cadres'!$B$1:$Z$1,0))</f>
        <v>0</v>
      </c>
      <c r="AH334" s="226">
        <f>INDEX('Uganda workforce data - raw'!$A$4:$F$619,MATCH($B334, 'Uganda workforce data - raw'!$B$4:$B$619,0), MATCH("Filled Female",'Uganda workforce data - raw'!$A$4:$F$4,0))*INDEX('Mapping cadres'!$B$1:$Z$616,MATCH($B334, 'Mapping cadres'!$B$1:$B$616,0), MATCH(AH$32,'Mapping cadres'!$B$1:$Z$1,0))</f>
        <v>0</v>
      </c>
      <c r="AI334" s="226">
        <f>INDEX('Uganda workforce data - raw'!$A$4:$F$619,MATCH($B334, 'Uganda workforce data - raw'!$B$4:$B$619,0), MATCH("Filled Female",'Uganda workforce data - raw'!$A$4:$F$4,0))*INDEX('Mapping cadres'!$B$1:$Z$616,MATCH($B334, 'Mapping cadres'!$B$1:$B$616,0), MATCH(AI$32,'Mapping cadres'!$B$1:$Z$1,0))</f>
        <v>0</v>
      </c>
      <c r="AJ334" s="226">
        <f>INDEX('Uganda workforce data - raw'!$A$4:$F$619,MATCH($B334, 'Uganda workforce data - raw'!$B$4:$B$619,0), MATCH("Filled Female",'Uganda workforce data - raw'!$A$4:$F$4,0))*INDEX('Mapping cadres'!$B$1:$Z$616,MATCH($B334, 'Mapping cadres'!$B$1:$B$616,0), MATCH(AJ$32,'Mapping cadres'!$B$1:$Z$1,0))</f>
        <v>0</v>
      </c>
      <c r="AK334" s="226">
        <f>INDEX('Uganda workforce data - raw'!$A$4:$F$619,MATCH($B334, 'Uganda workforce data - raw'!$B$4:$B$619,0), MATCH("Filled Female",'Uganda workforce data - raw'!$A$4:$F$4,0))*INDEX('Mapping cadres'!$B$1:$Z$616,MATCH($B334, 'Mapping cadres'!$B$1:$B$616,0), MATCH(AK$32,'Mapping cadres'!$B$1:$Z$1,0))</f>
        <v>0</v>
      </c>
      <c r="AL334" s="226">
        <f>INDEX('Uganda workforce data - raw'!$A$4:$F$619,MATCH($B334, 'Uganda workforce data - raw'!$B$4:$B$619,0), MATCH("Filled Female",'Uganda workforce data - raw'!$A$4:$F$4,0))*INDEX('Mapping cadres'!$B$1:$Z$616,MATCH($B334, 'Mapping cadres'!$B$1:$B$616,0), MATCH(AL$32,'Mapping cadres'!$B$1:$Z$1,0))</f>
        <v>0</v>
      </c>
      <c r="AM334" s="226">
        <f>INDEX('Uganda workforce data - raw'!$A$4:$F$619,MATCH($B334, 'Uganda workforce data - raw'!$B$4:$B$619,0), MATCH("Filled Female",'Uganda workforce data - raw'!$A$4:$F$4,0))*INDEX('Mapping cadres'!$B$1:$Z$616,MATCH($B334, 'Mapping cadres'!$B$1:$B$616,0), MATCH(AM$32,'Mapping cadres'!$B$1:$Z$1,0))</f>
        <v>0</v>
      </c>
      <c r="AN334" s="226">
        <f>INDEX('Uganda workforce data - raw'!$A$4:$F$619,MATCH($B334, 'Uganda workforce data - raw'!$B$4:$B$619,0), MATCH("Filled Female",'Uganda workforce data - raw'!$A$4:$F$4,0))*INDEX('Mapping cadres'!$B$1:$Z$616,MATCH($B334, 'Mapping cadres'!$B$1:$B$616,0), MATCH(AN$32,'Mapping cadres'!$B$1:$Z$1,0))</f>
        <v>0</v>
      </c>
      <c r="AO334" s="226">
        <f>INDEX('Uganda workforce data - raw'!$A$4:$F$619,MATCH($B334, 'Uganda workforce data - raw'!$B$4:$B$619,0), MATCH("Filled Female",'Uganda workforce data - raw'!$A$4:$F$4,0))*INDEX('Mapping cadres'!$B$1:$Z$616,MATCH($B334, 'Mapping cadres'!$B$1:$B$616,0), MATCH(AO$32,'Mapping cadres'!$B$1:$Z$1,0))</f>
        <v>0</v>
      </c>
      <c r="AP334" s="226">
        <f>INDEX('Uganda workforce data - raw'!$A$4:$F$619,MATCH($B334, 'Uganda workforce data - raw'!$B$4:$B$619,0), MATCH("Filled Female",'Uganda workforce data - raw'!$A$4:$F$4,0))*INDEX('Mapping cadres'!$B$1:$Z$616,MATCH($B334, 'Mapping cadres'!$B$1:$B$616,0), MATCH(AP$32,'Mapping cadres'!$B$1:$Z$1,0))</f>
        <v>0</v>
      </c>
      <c r="AQ334" s="226">
        <f>INDEX('Uganda workforce data - raw'!$A$4:$F$619,MATCH($B334, 'Uganda workforce data - raw'!$B$4:$B$619,0), MATCH("Filled Female",'Uganda workforce data - raw'!$A$4:$F$4,0))*INDEX('Mapping cadres'!$B$1:$Z$616,MATCH($B334, 'Mapping cadres'!$B$1:$B$616,0), MATCH(AQ$32,'Mapping cadres'!$B$1:$Z$1,0))</f>
        <v>0</v>
      </c>
      <c r="AR334" s="226">
        <f>INDEX('Uganda workforce data - raw'!$A$4:$F$619,MATCH($B334, 'Uganda workforce data - raw'!$B$4:$B$619,0), MATCH("Filled Female",'Uganda workforce data - raw'!$A$4:$F$4,0))*INDEX('Mapping cadres'!$B$1:$Z$616,MATCH($B334, 'Mapping cadres'!$B$1:$B$616,0), MATCH(AR$32,'Mapping cadres'!$B$1:$Z$1,0))</f>
        <v>0</v>
      </c>
      <c r="AS334" s="226">
        <f>INDEX('Uganda workforce data - raw'!$A$4:$F$619,MATCH($B334, 'Uganda workforce data - raw'!$B$4:$B$619,0), MATCH("Filled Female",'Uganda workforce data - raw'!$A$4:$F$4,0))*INDEX('Mapping cadres'!$B$1:$Z$616,MATCH($B334, 'Mapping cadres'!$B$1:$B$616,0), MATCH(AS$32,'Mapping cadres'!$B$1:$Z$1,0))</f>
        <v>0</v>
      </c>
      <c r="AT334" s="226">
        <f>INDEX('Uganda workforce data - raw'!$A$4:$F$619,MATCH($B334, 'Uganda workforce data - raw'!$B$4:$B$619,0), MATCH("Filled Female",'Uganda workforce data - raw'!$A$4:$F$4,0))*INDEX('Mapping cadres'!$B$1:$Z$616,MATCH($B334, 'Mapping cadres'!$B$1:$B$616,0), MATCH(AT$32,'Mapping cadres'!$B$1:$Z$1,0))</f>
        <v>0</v>
      </c>
      <c r="AU334" s="226">
        <f>INDEX('Uganda workforce data - raw'!$A$4:$F$619,MATCH($B334, 'Uganda workforce data - raw'!$B$4:$B$619,0), MATCH("Filled Female",'Uganda workforce data - raw'!$A$4:$F$4,0))*INDEX('Mapping cadres'!$B$1:$Z$616,MATCH($B334, 'Mapping cadres'!$B$1:$B$616,0), MATCH(AU$32,'Mapping cadres'!$B$1:$Z$1,0))</f>
        <v>0</v>
      </c>
      <c r="AV334" s="226">
        <f>INDEX('Uganda workforce data - raw'!$A$4:$F$619,MATCH($B334, 'Uganda workforce data - raw'!$B$4:$B$619,0), MATCH("Filled Female",'Uganda workforce data - raw'!$A$4:$F$4,0))*INDEX('Mapping cadres'!$B$1:$Z$616,MATCH($B334, 'Mapping cadres'!$B$1:$B$616,0), MATCH(AV$32,'Mapping cadres'!$B$1:$Z$1,0))</f>
        <v>0</v>
      </c>
      <c r="AW334" s="226">
        <f>INDEX('Uganda workforce data - raw'!$A$4:$F$619,MATCH($B334, 'Uganda workforce data - raw'!$B$4:$B$619,0), MATCH("Filled Female",'Uganda workforce data - raw'!$A$4:$F$4,0))*INDEX('Mapping cadres'!$B$1:$Z$616,MATCH($B334, 'Mapping cadres'!$B$1:$B$616,0), MATCH(AW$32,'Mapping cadres'!$B$1:$Z$1,0))</f>
        <v>0</v>
      </c>
      <c r="AX334" s="226">
        <f>INDEX('Uganda workforce data - raw'!$A$4:$F$619,MATCH($B334, 'Uganda workforce data - raw'!$B$4:$B$619,0), MATCH("Filled Female",'Uganda workforce data - raw'!$A$4:$F$4,0))*INDEX('Mapping cadres'!$B$1:$Z$616,MATCH($B334, 'Mapping cadres'!$B$1:$B$616,0), MATCH(AX$32,'Mapping cadres'!$B$1:$Z$1,0))</f>
        <v>0</v>
      </c>
      <c r="AY334" s="226">
        <f t="shared" si="101"/>
        <v>1</v>
      </c>
      <c r="AZ334" s="226">
        <f t="shared" si="102"/>
        <v>0</v>
      </c>
      <c r="BA334" s="226">
        <f t="shared" si="103"/>
        <v>0</v>
      </c>
      <c r="BB334" s="226">
        <f t="shared" si="104"/>
        <v>0</v>
      </c>
      <c r="BC334" s="226">
        <f t="shared" si="105"/>
        <v>0</v>
      </c>
      <c r="BD334" s="226">
        <f t="shared" si="106"/>
        <v>0</v>
      </c>
      <c r="BE334" s="226">
        <f t="shared" si="107"/>
        <v>0</v>
      </c>
      <c r="BF334" s="226">
        <f t="shared" si="108"/>
        <v>0</v>
      </c>
      <c r="BG334" s="226">
        <f t="shared" si="109"/>
        <v>0</v>
      </c>
      <c r="BH334" s="226">
        <f t="shared" si="110"/>
        <v>0</v>
      </c>
      <c r="BI334" s="226">
        <f t="shared" si="111"/>
        <v>0</v>
      </c>
      <c r="BJ334" s="226">
        <f t="shared" si="112"/>
        <v>0</v>
      </c>
      <c r="BK334" s="226">
        <f t="shared" si="113"/>
        <v>0</v>
      </c>
      <c r="BL334" s="226">
        <f t="shared" si="114"/>
        <v>0</v>
      </c>
      <c r="BM334" s="226">
        <f t="shared" si="115"/>
        <v>0</v>
      </c>
      <c r="BN334" s="226">
        <f t="shared" si="116"/>
        <v>0</v>
      </c>
      <c r="BO334" s="226">
        <f t="shared" si="117"/>
        <v>0</v>
      </c>
      <c r="BP334" s="226">
        <f t="shared" si="118"/>
        <v>0</v>
      </c>
      <c r="BQ334" s="226">
        <f t="shared" si="119"/>
        <v>0</v>
      </c>
      <c r="BR334" s="226">
        <f t="shared" si="120"/>
        <v>0</v>
      </c>
      <c r="BS334" s="226">
        <f t="shared" si="121"/>
        <v>0</v>
      </c>
      <c r="BT334" s="226">
        <f t="shared" si="122"/>
        <v>0</v>
      </c>
      <c r="BU334" s="226">
        <f t="shared" si="123"/>
        <v>0</v>
      </c>
      <c r="BV334" s="226">
        <f t="shared" si="124"/>
        <v>0</v>
      </c>
    </row>
    <row r="335" spans="1:74">
      <c r="A335" s="226">
        <v>303</v>
      </c>
      <c r="B335" s="226" t="s">
        <v>1605</v>
      </c>
      <c r="C335" s="226">
        <f>INDEX('Uganda workforce data - raw'!$A$4:$F$619,MATCH($B335, 'Uganda workforce data - raw'!$B$4:$B$619,0), MATCH("Filled Male",'Uganda workforce data - raw'!$A$4:$F$4,0))*INDEX('Mapping cadres'!$B$1:$Z$616,MATCH($B335, 'Mapping cadres'!$B$1:$B$616,0), MATCH(C$32,'Mapping cadres'!$B$1:$Z$1,0))</f>
        <v>4</v>
      </c>
      <c r="D335" s="226">
        <f>INDEX('Uganda workforce data - raw'!$A$4:$F$619,MATCH($B335, 'Uganda workforce data - raw'!$B$4:$B$619,0), MATCH("Filled Male",'Uganda workforce data - raw'!$A$4:$F$4,0))*INDEX('Mapping cadres'!$B$1:$Z$616,MATCH($B335, 'Mapping cadres'!$B$1:$B$616,0), MATCH(D$32,'Mapping cadres'!$B$1:$Z$1,0))</f>
        <v>0</v>
      </c>
      <c r="E335" s="226">
        <f>INDEX('Uganda workforce data - raw'!$A$4:$F$619,MATCH($B335, 'Uganda workforce data - raw'!$B$4:$B$619,0), MATCH("Filled Male",'Uganda workforce data - raw'!$A$4:$F$4,0))*INDEX('Mapping cadres'!$B$1:$Z$616,MATCH($B335, 'Mapping cadres'!$B$1:$B$616,0), MATCH(E$32,'Mapping cadres'!$B$1:$Z$1,0))</f>
        <v>0</v>
      </c>
      <c r="F335" s="226">
        <f>INDEX('Uganda workforce data - raw'!$A$4:$F$619,MATCH($B335, 'Uganda workforce data - raw'!$B$4:$B$619,0), MATCH("Filled Male",'Uganda workforce data - raw'!$A$4:$F$4,0))*INDEX('Mapping cadres'!$B$1:$Z$616,MATCH($B335, 'Mapping cadres'!$B$1:$B$616,0), MATCH(F$32,'Mapping cadres'!$B$1:$Z$1,0))</f>
        <v>0</v>
      </c>
      <c r="G335" s="226">
        <f>INDEX('Uganda workforce data - raw'!$A$4:$F$619,MATCH($B335, 'Uganda workforce data - raw'!$B$4:$B$619,0), MATCH("Filled Male",'Uganda workforce data - raw'!$A$4:$F$4,0))*INDEX('Mapping cadres'!$B$1:$Z$616,MATCH($B335, 'Mapping cadres'!$B$1:$B$616,0), MATCH(G$32,'Mapping cadres'!$B$1:$Z$1,0))</f>
        <v>0</v>
      </c>
      <c r="H335" s="226">
        <f>INDEX('Uganda workforce data - raw'!$A$4:$F$619,MATCH($B335, 'Uganda workforce data - raw'!$B$4:$B$619,0), MATCH("Filled Male",'Uganda workforce data - raw'!$A$4:$F$4,0))*INDEX('Mapping cadres'!$B$1:$Z$616,MATCH($B335, 'Mapping cadres'!$B$1:$B$616,0), MATCH(H$32,'Mapping cadres'!$B$1:$Z$1,0))</f>
        <v>0</v>
      </c>
      <c r="I335" s="226">
        <f>INDEX('Uganda workforce data - raw'!$A$4:$F$619,MATCH($B335, 'Uganda workforce data - raw'!$B$4:$B$619,0), MATCH("Filled Male",'Uganda workforce data - raw'!$A$4:$F$4,0))*INDEX('Mapping cadres'!$B$1:$Z$616,MATCH($B335, 'Mapping cadres'!$B$1:$B$616,0), MATCH(I$32,'Mapping cadres'!$B$1:$Z$1,0))</f>
        <v>0</v>
      </c>
      <c r="J335" s="226">
        <f>INDEX('Uganda workforce data - raw'!$A$4:$F$619,MATCH($B335, 'Uganda workforce data - raw'!$B$4:$B$619,0), MATCH("Filled Male",'Uganda workforce data - raw'!$A$4:$F$4,0))*INDEX('Mapping cadres'!$B$1:$Z$616,MATCH($B335, 'Mapping cadres'!$B$1:$B$616,0), MATCH(J$32,'Mapping cadres'!$B$1:$Z$1,0))</f>
        <v>0</v>
      </c>
      <c r="K335" s="226">
        <f>INDEX('Uganda workforce data - raw'!$A$4:$F$619,MATCH($B335, 'Uganda workforce data - raw'!$B$4:$B$619,0), MATCH("Filled Male",'Uganda workforce data - raw'!$A$4:$F$4,0))*INDEX('Mapping cadres'!$B$1:$Z$616,MATCH($B335, 'Mapping cadres'!$B$1:$B$616,0), MATCH(K$32,'Mapping cadres'!$B$1:$Z$1,0))</f>
        <v>0</v>
      </c>
      <c r="L335" s="226">
        <f>INDEX('Uganda workforce data - raw'!$A$4:$F$619,MATCH($B335, 'Uganda workforce data - raw'!$B$4:$B$619,0), MATCH("Filled Male",'Uganda workforce data - raw'!$A$4:$F$4,0))*INDEX('Mapping cadres'!$B$1:$Z$616,MATCH($B335, 'Mapping cadres'!$B$1:$B$616,0), MATCH(L$32,'Mapping cadres'!$B$1:$Z$1,0))</f>
        <v>0</v>
      </c>
      <c r="M335" s="226">
        <f>INDEX('Uganda workforce data - raw'!$A$4:$F$619,MATCH($B335, 'Uganda workforce data - raw'!$B$4:$B$619,0), MATCH("Filled Male",'Uganda workforce data - raw'!$A$4:$F$4,0))*INDEX('Mapping cadres'!$B$1:$Z$616,MATCH($B335, 'Mapping cadres'!$B$1:$B$616,0), MATCH(M$32,'Mapping cadres'!$B$1:$Z$1,0))</f>
        <v>0</v>
      </c>
      <c r="N335" s="226">
        <f>INDEX('Uganda workforce data - raw'!$A$4:$F$619,MATCH($B335, 'Uganda workforce data - raw'!$B$4:$B$619,0), MATCH("Filled Male",'Uganda workforce data - raw'!$A$4:$F$4,0))*INDEX('Mapping cadres'!$B$1:$Z$616,MATCH($B335, 'Mapping cadres'!$B$1:$B$616,0), MATCH(N$32,'Mapping cadres'!$B$1:$Z$1,0))</f>
        <v>0</v>
      </c>
      <c r="O335" s="226">
        <f>INDEX('Uganda workforce data - raw'!$A$4:$F$619,MATCH($B335, 'Uganda workforce data - raw'!$B$4:$B$619,0), MATCH("Filled Male",'Uganda workforce data - raw'!$A$4:$F$4,0))*INDEX('Mapping cadres'!$B$1:$Z$616,MATCH($B335, 'Mapping cadres'!$B$1:$B$616,0), MATCH(O$32,'Mapping cadres'!$B$1:$Z$1,0))</f>
        <v>0</v>
      </c>
      <c r="P335" s="226">
        <f>INDEX('Uganda workforce data - raw'!$A$4:$F$619,MATCH($B335, 'Uganda workforce data - raw'!$B$4:$B$619,0), MATCH("Filled Male",'Uganda workforce data - raw'!$A$4:$F$4,0))*INDEX('Mapping cadres'!$B$1:$Z$616,MATCH($B335, 'Mapping cadres'!$B$1:$B$616,0), MATCH(P$32,'Mapping cadres'!$B$1:$Z$1,0))</f>
        <v>0</v>
      </c>
      <c r="Q335" s="226">
        <f>INDEX('Uganda workforce data - raw'!$A$4:$F$619,MATCH($B335, 'Uganda workforce data - raw'!$B$4:$B$619,0), MATCH("Filled Male",'Uganda workforce data - raw'!$A$4:$F$4,0))*INDEX('Mapping cadres'!$B$1:$Z$616,MATCH($B335, 'Mapping cadres'!$B$1:$B$616,0), MATCH(Q$32,'Mapping cadres'!$B$1:$Z$1,0))</f>
        <v>0</v>
      </c>
      <c r="R335" s="226">
        <f>INDEX('Uganda workforce data - raw'!$A$4:$F$619,MATCH($B335, 'Uganda workforce data - raw'!$B$4:$B$619,0), MATCH("Filled Male",'Uganda workforce data - raw'!$A$4:$F$4,0))*INDEX('Mapping cadres'!$B$1:$Z$616,MATCH($B335, 'Mapping cadres'!$B$1:$B$616,0), MATCH(R$32,'Mapping cadres'!$B$1:$Z$1,0))</f>
        <v>0</v>
      </c>
      <c r="S335" s="226">
        <f>INDEX('Uganda workforce data - raw'!$A$4:$F$619,MATCH($B335, 'Uganda workforce data - raw'!$B$4:$B$619,0), MATCH("Filled Male",'Uganda workforce data - raw'!$A$4:$F$4,0))*INDEX('Mapping cadres'!$B$1:$Z$616,MATCH($B335, 'Mapping cadres'!$B$1:$B$616,0), MATCH(S$32,'Mapping cadres'!$B$1:$Z$1,0))</f>
        <v>0</v>
      </c>
      <c r="T335" s="226">
        <f>INDEX('Uganda workforce data - raw'!$A$4:$F$619,MATCH($B335, 'Uganda workforce data - raw'!$B$4:$B$619,0), MATCH("Filled Male",'Uganda workforce data - raw'!$A$4:$F$4,0))*INDEX('Mapping cadres'!$B$1:$Z$616,MATCH($B335, 'Mapping cadres'!$B$1:$B$616,0), MATCH(T$32,'Mapping cadres'!$B$1:$Z$1,0))</f>
        <v>0</v>
      </c>
      <c r="U335" s="226">
        <f>INDEX('Uganda workforce data - raw'!$A$4:$F$619,MATCH($B335, 'Uganda workforce data - raw'!$B$4:$B$619,0), MATCH("Filled Male",'Uganda workforce data - raw'!$A$4:$F$4,0))*INDEX('Mapping cadres'!$B$1:$Z$616,MATCH($B335, 'Mapping cadres'!$B$1:$B$616,0), MATCH(U$32,'Mapping cadres'!$B$1:$Z$1,0))</f>
        <v>0</v>
      </c>
      <c r="V335" s="226">
        <f>INDEX('Uganda workforce data - raw'!$A$4:$F$619,MATCH($B335, 'Uganda workforce data - raw'!$B$4:$B$619,0), MATCH("Filled Male",'Uganda workforce data - raw'!$A$4:$F$4,0))*INDEX('Mapping cadres'!$B$1:$Z$616,MATCH($B335, 'Mapping cadres'!$B$1:$B$616,0), MATCH(V$32,'Mapping cadres'!$B$1:$Z$1,0))</f>
        <v>0</v>
      </c>
      <c r="W335" s="226">
        <f>INDEX('Uganda workforce data - raw'!$A$4:$F$619,MATCH($B335, 'Uganda workforce data - raw'!$B$4:$B$619,0), MATCH("Filled Male",'Uganda workforce data - raw'!$A$4:$F$4,0))*INDEX('Mapping cadres'!$B$1:$Z$616,MATCH($B335, 'Mapping cadres'!$B$1:$B$616,0), MATCH(W$32,'Mapping cadres'!$B$1:$Z$1,0))</f>
        <v>0</v>
      </c>
      <c r="X335" s="226">
        <f>INDEX('Uganda workforce data - raw'!$A$4:$F$619,MATCH($B335, 'Uganda workforce data - raw'!$B$4:$B$619,0), MATCH("Filled Male",'Uganda workforce data - raw'!$A$4:$F$4,0))*INDEX('Mapping cadres'!$B$1:$Z$616,MATCH($B335, 'Mapping cadres'!$B$1:$B$616,0), MATCH(X$32,'Mapping cadres'!$B$1:$Z$1,0))</f>
        <v>0</v>
      </c>
      <c r="Y335" s="226">
        <f>INDEX('Uganda workforce data - raw'!$A$4:$F$619,MATCH($B335, 'Uganda workforce data - raw'!$B$4:$B$619,0), MATCH("Filled Male",'Uganda workforce data - raw'!$A$4:$F$4,0))*INDEX('Mapping cadres'!$B$1:$Z$616,MATCH($B335, 'Mapping cadres'!$B$1:$B$616,0), MATCH(Y$32,'Mapping cadres'!$B$1:$Z$1,0))</f>
        <v>0</v>
      </c>
      <c r="Z335" s="226">
        <f>INDEX('Uganda workforce data - raw'!$A$4:$F$619,MATCH($B335, 'Uganda workforce data - raw'!$B$4:$B$619,0), MATCH("Filled Male",'Uganda workforce data - raw'!$A$4:$F$4,0))*INDEX('Mapping cadres'!$B$1:$Z$616,MATCH($B335, 'Mapping cadres'!$B$1:$B$616,0), MATCH(Z$32,'Mapping cadres'!$B$1:$Z$1,0))</f>
        <v>0</v>
      </c>
      <c r="AA335" s="226">
        <f>INDEX('Uganda workforce data - raw'!$A$4:$F$619,MATCH($B335, 'Uganda workforce data - raw'!$B$4:$B$619,0), MATCH("Filled Female",'Uganda workforce data - raw'!$A$4:$F$4,0))*INDEX('Mapping cadres'!$B$1:$Z$616,MATCH($B335, 'Mapping cadres'!$B$1:$B$616,0), MATCH(AA$32,'Mapping cadres'!$B$1:$Z$1,0))</f>
        <v>0</v>
      </c>
      <c r="AB335" s="226">
        <f>INDEX('Uganda workforce data - raw'!$A$4:$F$619,MATCH($B335, 'Uganda workforce data - raw'!$B$4:$B$619,0), MATCH("Filled Female",'Uganda workforce data - raw'!$A$4:$F$4,0))*INDEX('Mapping cadres'!$B$1:$Z$616,MATCH($B335, 'Mapping cadres'!$B$1:$B$616,0), MATCH(AB$32,'Mapping cadres'!$B$1:$Z$1,0))</f>
        <v>0</v>
      </c>
      <c r="AC335" s="226">
        <f>INDEX('Uganda workforce data - raw'!$A$4:$F$619,MATCH($B335, 'Uganda workforce data - raw'!$B$4:$B$619,0), MATCH("Filled Female",'Uganda workforce data - raw'!$A$4:$F$4,0))*INDEX('Mapping cadres'!$B$1:$Z$616,MATCH($B335, 'Mapping cadres'!$B$1:$B$616,0), MATCH(AC$32,'Mapping cadres'!$B$1:$Z$1,0))</f>
        <v>0</v>
      </c>
      <c r="AD335" s="226">
        <f>INDEX('Uganda workforce data - raw'!$A$4:$F$619,MATCH($B335, 'Uganda workforce data - raw'!$B$4:$B$619,0), MATCH("Filled Female",'Uganda workforce data - raw'!$A$4:$F$4,0))*INDEX('Mapping cadres'!$B$1:$Z$616,MATCH($B335, 'Mapping cadres'!$B$1:$B$616,0), MATCH(AD$32,'Mapping cadres'!$B$1:$Z$1,0))</f>
        <v>0</v>
      </c>
      <c r="AE335" s="226">
        <f>INDEX('Uganda workforce data - raw'!$A$4:$F$619,MATCH($B335, 'Uganda workforce data - raw'!$B$4:$B$619,0), MATCH("Filled Female",'Uganda workforce data - raw'!$A$4:$F$4,0))*INDEX('Mapping cadres'!$B$1:$Z$616,MATCH($B335, 'Mapping cadres'!$B$1:$B$616,0), MATCH(AE$32,'Mapping cadres'!$B$1:$Z$1,0))</f>
        <v>0</v>
      </c>
      <c r="AF335" s="226">
        <f>INDEX('Uganda workforce data - raw'!$A$4:$F$619,MATCH($B335, 'Uganda workforce data - raw'!$B$4:$B$619,0), MATCH("Filled Female",'Uganda workforce data - raw'!$A$4:$F$4,0))*INDEX('Mapping cadres'!$B$1:$Z$616,MATCH($B335, 'Mapping cadres'!$B$1:$B$616,0), MATCH(AF$32,'Mapping cadres'!$B$1:$Z$1,0))</f>
        <v>0</v>
      </c>
      <c r="AG335" s="226">
        <f>INDEX('Uganda workforce data - raw'!$A$4:$F$619,MATCH($B335, 'Uganda workforce data - raw'!$B$4:$B$619,0), MATCH("Filled Female",'Uganda workforce data - raw'!$A$4:$F$4,0))*INDEX('Mapping cadres'!$B$1:$Z$616,MATCH($B335, 'Mapping cadres'!$B$1:$B$616,0), MATCH(AG$32,'Mapping cadres'!$B$1:$Z$1,0))</f>
        <v>0</v>
      </c>
      <c r="AH335" s="226">
        <f>INDEX('Uganda workforce data - raw'!$A$4:$F$619,MATCH($B335, 'Uganda workforce data - raw'!$B$4:$B$619,0), MATCH("Filled Female",'Uganda workforce data - raw'!$A$4:$F$4,0))*INDEX('Mapping cadres'!$B$1:$Z$616,MATCH($B335, 'Mapping cadres'!$B$1:$B$616,0), MATCH(AH$32,'Mapping cadres'!$B$1:$Z$1,0))</f>
        <v>0</v>
      </c>
      <c r="AI335" s="226">
        <f>INDEX('Uganda workforce data - raw'!$A$4:$F$619,MATCH($B335, 'Uganda workforce data - raw'!$B$4:$B$619,0), MATCH("Filled Female",'Uganda workforce data - raw'!$A$4:$F$4,0))*INDEX('Mapping cadres'!$B$1:$Z$616,MATCH($B335, 'Mapping cadres'!$B$1:$B$616,0), MATCH(AI$32,'Mapping cadres'!$B$1:$Z$1,0))</f>
        <v>0</v>
      </c>
      <c r="AJ335" s="226">
        <f>INDEX('Uganda workforce data - raw'!$A$4:$F$619,MATCH($B335, 'Uganda workforce data - raw'!$B$4:$B$619,0), MATCH("Filled Female",'Uganda workforce data - raw'!$A$4:$F$4,0))*INDEX('Mapping cadres'!$B$1:$Z$616,MATCH($B335, 'Mapping cadres'!$B$1:$B$616,0), MATCH(AJ$32,'Mapping cadres'!$B$1:$Z$1,0))</f>
        <v>0</v>
      </c>
      <c r="AK335" s="226">
        <f>INDEX('Uganda workforce data - raw'!$A$4:$F$619,MATCH($B335, 'Uganda workforce data - raw'!$B$4:$B$619,0), MATCH("Filled Female",'Uganda workforce data - raw'!$A$4:$F$4,0))*INDEX('Mapping cadres'!$B$1:$Z$616,MATCH($B335, 'Mapping cadres'!$B$1:$B$616,0), MATCH(AK$32,'Mapping cadres'!$B$1:$Z$1,0))</f>
        <v>0</v>
      </c>
      <c r="AL335" s="226">
        <f>INDEX('Uganda workforce data - raw'!$A$4:$F$619,MATCH($B335, 'Uganda workforce data - raw'!$B$4:$B$619,0), MATCH("Filled Female",'Uganda workforce data - raw'!$A$4:$F$4,0))*INDEX('Mapping cadres'!$B$1:$Z$616,MATCH($B335, 'Mapping cadres'!$B$1:$B$616,0), MATCH(AL$32,'Mapping cadres'!$B$1:$Z$1,0))</f>
        <v>0</v>
      </c>
      <c r="AM335" s="226">
        <f>INDEX('Uganda workforce data - raw'!$A$4:$F$619,MATCH($B335, 'Uganda workforce data - raw'!$B$4:$B$619,0), MATCH("Filled Female",'Uganda workforce data - raw'!$A$4:$F$4,0))*INDEX('Mapping cadres'!$B$1:$Z$616,MATCH($B335, 'Mapping cadres'!$B$1:$B$616,0), MATCH(AM$32,'Mapping cadres'!$B$1:$Z$1,0))</f>
        <v>0</v>
      </c>
      <c r="AN335" s="226">
        <f>INDEX('Uganda workforce data - raw'!$A$4:$F$619,MATCH($B335, 'Uganda workforce data - raw'!$B$4:$B$619,0), MATCH("Filled Female",'Uganda workforce data - raw'!$A$4:$F$4,0))*INDEX('Mapping cadres'!$B$1:$Z$616,MATCH($B335, 'Mapping cadres'!$B$1:$B$616,0), MATCH(AN$32,'Mapping cadres'!$B$1:$Z$1,0))</f>
        <v>0</v>
      </c>
      <c r="AO335" s="226">
        <f>INDEX('Uganda workforce data - raw'!$A$4:$F$619,MATCH($B335, 'Uganda workforce data - raw'!$B$4:$B$619,0), MATCH("Filled Female",'Uganda workforce data - raw'!$A$4:$F$4,0))*INDEX('Mapping cadres'!$B$1:$Z$616,MATCH($B335, 'Mapping cadres'!$B$1:$B$616,0), MATCH(AO$32,'Mapping cadres'!$B$1:$Z$1,0))</f>
        <v>0</v>
      </c>
      <c r="AP335" s="226">
        <f>INDEX('Uganda workforce data - raw'!$A$4:$F$619,MATCH($B335, 'Uganda workforce data - raw'!$B$4:$B$619,0), MATCH("Filled Female",'Uganda workforce data - raw'!$A$4:$F$4,0))*INDEX('Mapping cadres'!$B$1:$Z$616,MATCH($B335, 'Mapping cadres'!$B$1:$B$616,0), MATCH(AP$32,'Mapping cadres'!$B$1:$Z$1,0))</f>
        <v>0</v>
      </c>
      <c r="AQ335" s="226">
        <f>INDEX('Uganda workforce data - raw'!$A$4:$F$619,MATCH($B335, 'Uganda workforce data - raw'!$B$4:$B$619,0), MATCH("Filled Female",'Uganda workforce data - raw'!$A$4:$F$4,0))*INDEX('Mapping cadres'!$B$1:$Z$616,MATCH($B335, 'Mapping cadres'!$B$1:$B$616,0), MATCH(AQ$32,'Mapping cadres'!$B$1:$Z$1,0))</f>
        <v>0</v>
      </c>
      <c r="AR335" s="226">
        <f>INDEX('Uganda workforce data - raw'!$A$4:$F$619,MATCH($B335, 'Uganda workforce data - raw'!$B$4:$B$619,0), MATCH("Filled Female",'Uganda workforce data - raw'!$A$4:$F$4,0))*INDEX('Mapping cadres'!$B$1:$Z$616,MATCH($B335, 'Mapping cadres'!$B$1:$B$616,0), MATCH(AR$32,'Mapping cadres'!$B$1:$Z$1,0))</f>
        <v>0</v>
      </c>
      <c r="AS335" s="226">
        <f>INDEX('Uganda workforce data - raw'!$A$4:$F$619,MATCH($B335, 'Uganda workforce data - raw'!$B$4:$B$619,0), MATCH("Filled Female",'Uganda workforce data - raw'!$A$4:$F$4,0))*INDEX('Mapping cadres'!$B$1:$Z$616,MATCH($B335, 'Mapping cadres'!$B$1:$B$616,0), MATCH(AS$32,'Mapping cadres'!$B$1:$Z$1,0))</f>
        <v>0</v>
      </c>
      <c r="AT335" s="226">
        <f>INDEX('Uganda workforce data - raw'!$A$4:$F$619,MATCH($B335, 'Uganda workforce data - raw'!$B$4:$B$619,0), MATCH("Filled Female",'Uganda workforce data - raw'!$A$4:$F$4,0))*INDEX('Mapping cadres'!$B$1:$Z$616,MATCH($B335, 'Mapping cadres'!$B$1:$B$616,0), MATCH(AT$32,'Mapping cadres'!$B$1:$Z$1,0))</f>
        <v>0</v>
      </c>
      <c r="AU335" s="226">
        <f>INDEX('Uganda workforce data - raw'!$A$4:$F$619,MATCH($B335, 'Uganda workforce data - raw'!$B$4:$B$619,0), MATCH("Filled Female",'Uganda workforce data - raw'!$A$4:$F$4,0))*INDEX('Mapping cadres'!$B$1:$Z$616,MATCH($B335, 'Mapping cadres'!$B$1:$B$616,0), MATCH(AU$32,'Mapping cadres'!$B$1:$Z$1,0))</f>
        <v>0</v>
      </c>
      <c r="AV335" s="226">
        <f>INDEX('Uganda workforce data - raw'!$A$4:$F$619,MATCH($B335, 'Uganda workforce data - raw'!$B$4:$B$619,0), MATCH("Filled Female",'Uganda workforce data - raw'!$A$4:$F$4,0))*INDEX('Mapping cadres'!$B$1:$Z$616,MATCH($B335, 'Mapping cadres'!$B$1:$B$616,0), MATCH(AV$32,'Mapping cadres'!$B$1:$Z$1,0))</f>
        <v>0</v>
      </c>
      <c r="AW335" s="226">
        <f>INDEX('Uganda workforce data - raw'!$A$4:$F$619,MATCH($B335, 'Uganda workforce data - raw'!$B$4:$B$619,0), MATCH("Filled Female",'Uganda workforce data - raw'!$A$4:$F$4,0))*INDEX('Mapping cadres'!$B$1:$Z$616,MATCH($B335, 'Mapping cadres'!$B$1:$B$616,0), MATCH(AW$32,'Mapping cadres'!$B$1:$Z$1,0))</f>
        <v>0</v>
      </c>
      <c r="AX335" s="226">
        <f>INDEX('Uganda workforce data - raw'!$A$4:$F$619,MATCH($B335, 'Uganda workforce data - raw'!$B$4:$B$619,0), MATCH("Filled Female",'Uganda workforce data - raw'!$A$4:$F$4,0))*INDEX('Mapping cadres'!$B$1:$Z$616,MATCH($B335, 'Mapping cadres'!$B$1:$B$616,0), MATCH(AX$32,'Mapping cadres'!$B$1:$Z$1,0))</f>
        <v>0</v>
      </c>
      <c r="AY335" s="226">
        <f t="shared" si="101"/>
        <v>4</v>
      </c>
      <c r="AZ335" s="226">
        <f t="shared" si="102"/>
        <v>0</v>
      </c>
      <c r="BA335" s="226">
        <f t="shared" si="103"/>
        <v>0</v>
      </c>
      <c r="BB335" s="226">
        <f t="shared" si="104"/>
        <v>0</v>
      </c>
      <c r="BC335" s="226">
        <f t="shared" si="105"/>
        <v>0</v>
      </c>
      <c r="BD335" s="226">
        <f t="shared" si="106"/>
        <v>0</v>
      </c>
      <c r="BE335" s="226">
        <f t="shared" si="107"/>
        <v>0</v>
      </c>
      <c r="BF335" s="226">
        <f t="shared" si="108"/>
        <v>0</v>
      </c>
      <c r="BG335" s="226">
        <f t="shared" si="109"/>
        <v>0</v>
      </c>
      <c r="BH335" s="226">
        <f t="shared" si="110"/>
        <v>0</v>
      </c>
      <c r="BI335" s="226">
        <f t="shared" si="111"/>
        <v>0</v>
      </c>
      <c r="BJ335" s="226">
        <f t="shared" si="112"/>
        <v>0</v>
      </c>
      <c r="BK335" s="226">
        <f t="shared" si="113"/>
        <v>0</v>
      </c>
      <c r="BL335" s="226">
        <f t="shared" si="114"/>
        <v>0</v>
      </c>
      <c r="BM335" s="226">
        <f t="shared" si="115"/>
        <v>0</v>
      </c>
      <c r="BN335" s="226">
        <f t="shared" si="116"/>
        <v>0</v>
      </c>
      <c r="BO335" s="226">
        <f t="shared" si="117"/>
        <v>0</v>
      </c>
      <c r="BP335" s="226">
        <f t="shared" si="118"/>
        <v>0</v>
      </c>
      <c r="BQ335" s="226">
        <f t="shared" si="119"/>
        <v>0</v>
      </c>
      <c r="BR335" s="226">
        <f t="shared" si="120"/>
        <v>0</v>
      </c>
      <c r="BS335" s="226">
        <f t="shared" si="121"/>
        <v>0</v>
      </c>
      <c r="BT335" s="226">
        <f t="shared" si="122"/>
        <v>0</v>
      </c>
      <c r="BU335" s="226">
        <f t="shared" si="123"/>
        <v>0</v>
      </c>
      <c r="BV335" s="226">
        <f t="shared" si="124"/>
        <v>0</v>
      </c>
    </row>
    <row r="336" spans="1:74">
      <c r="A336" s="226">
        <v>304</v>
      </c>
      <c r="B336" s="226" t="s">
        <v>1606</v>
      </c>
      <c r="C336" s="226">
        <f>INDEX('Uganda workforce data - raw'!$A$4:$F$619,MATCH($B336, 'Uganda workforce data - raw'!$B$4:$B$619,0), MATCH("Filled Male",'Uganda workforce data - raw'!$A$4:$F$4,0))*INDEX('Mapping cadres'!$B$1:$Z$616,MATCH($B336, 'Mapping cadres'!$B$1:$B$616,0), MATCH(C$32,'Mapping cadres'!$B$1:$Z$1,0))</f>
        <v>0</v>
      </c>
      <c r="D336" s="226">
        <f>INDEX('Uganda workforce data - raw'!$A$4:$F$619,MATCH($B336, 'Uganda workforce data - raw'!$B$4:$B$619,0), MATCH("Filled Male",'Uganda workforce data - raw'!$A$4:$F$4,0))*INDEX('Mapping cadres'!$B$1:$Z$616,MATCH($B336, 'Mapping cadres'!$B$1:$B$616,0), MATCH(D$32,'Mapping cadres'!$B$1:$Z$1,0))</f>
        <v>0</v>
      </c>
      <c r="E336" s="226">
        <f>INDEX('Uganda workforce data - raw'!$A$4:$F$619,MATCH($B336, 'Uganda workforce data - raw'!$B$4:$B$619,0), MATCH("Filled Male",'Uganda workforce data - raw'!$A$4:$F$4,0))*INDEX('Mapping cadres'!$B$1:$Z$616,MATCH($B336, 'Mapping cadres'!$B$1:$B$616,0), MATCH(E$32,'Mapping cadres'!$B$1:$Z$1,0))</f>
        <v>0</v>
      </c>
      <c r="F336" s="226">
        <f>INDEX('Uganda workforce data - raw'!$A$4:$F$619,MATCH($B336, 'Uganda workforce data - raw'!$B$4:$B$619,0), MATCH("Filled Male",'Uganda workforce data - raw'!$A$4:$F$4,0))*INDEX('Mapping cadres'!$B$1:$Z$616,MATCH($B336, 'Mapping cadres'!$B$1:$B$616,0), MATCH(F$32,'Mapping cadres'!$B$1:$Z$1,0))</f>
        <v>0</v>
      </c>
      <c r="G336" s="226">
        <f>INDEX('Uganda workforce data - raw'!$A$4:$F$619,MATCH($B336, 'Uganda workforce data - raw'!$B$4:$B$619,0), MATCH("Filled Male",'Uganda workforce data - raw'!$A$4:$F$4,0))*INDEX('Mapping cadres'!$B$1:$Z$616,MATCH($B336, 'Mapping cadres'!$B$1:$B$616,0), MATCH(G$32,'Mapping cadres'!$B$1:$Z$1,0))</f>
        <v>0</v>
      </c>
      <c r="H336" s="226">
        <f>INDEX('Uganda workforce data - raw'!$A$4:$F$619,MATCH($B336, 'Uganda workforce data - raw'!$B$4:$B$619,0), MATCH("Filled Male",'Uganda workforce data - raw'!$A$4:$F$4,0))*INDEX('Mapping cadres'!$B$1:$Z$616,MATCH($B336, 'Mapping cadres'!$B$1:$B$616,0), MATCH(H$32,'Mapping cadres'!$B$1:$Z$1,0))</f>
        <v>0</v>
      </c>
      <c r="I336" s="226">
        <f>INDEX('Uganda workforce data - raw'!$A$4:$F$619,MATCH($B336, 'Uganda workforce data - raw'!$B$4:$B$619,0), MATCH("Filled Male",'Uganda workforce data - raw'!$A$4:$F$4,0))*INDEX('Mapping cadres'!$B$1:$Z$616,MATCH($B336, 'Mapping cadres'!$B$1:$B$616,0), MATCH(I$32,'Mapping cadres'!$B$1:$Z$1,0))</f>
        <v>0</v>
      </c>
      <c r="J336" s="226">
        <f>INDEX('Uganda workforce data - raw'!$A$4:$F$619,MATCH($B336, 'Uganda workforce data - raw'!$B$4:$B$619,0), MATCH("Filled Male",'Uganda workforce data - raw'!$A$4:$F$4,0))*INDEX('Mapping cadres'!$B$1:$Z$616,MATCH($B336, 'Mapping cadres'!$B$1:$B$616,0), MATCH(J$32,'Mapping cadres'!$B$1:$Z$1,0))</f>
        <v>0</v>
      </c>
      <c r="K336" s="226">
        <f>INDEX('Uganda workforce data - raw'!$A$4:$F$619,MATCH($B336, 'Uganda workforce data - raw'!$B$4:$B$619,0), MATCH("Filled Male",'Uganda workforce data - raw'!$A$4:$F$4,0))*INDEX('Mapping cadres'!$B$1:$Z$616,MATCH($B336, 'Mapping cadres'!$B$1:$B$616,0), MATCH(K$32,'Mapping cadres'!$B$1:$Z$1,0))</f>
        <v>0</v>
      </c>
      <c r="L336" s="226">
        <f>INDEX('Uganda workforce data - raw'!$A$4:$F$619,MATCH($B336, 'Uganda workforce data - raw'!$B$4:$B$619,0), MATCH("Filled Male",'Uganda workforce data - raw'!$A$4:$F$4,0))*INDEX('Mapping cadres'!$B$1:$Z$616,MATCH($B336, 'Mapping cadres'!$B$1:$B$616,0), MATCH(L$32,'Mapping cadres'!$B$1:$Z$1,0))</f>
        <v>0</v>
      </c>
      <c r="M336" s="226">
        <f>INDEX('Uganda workforce data - raw'!$A$4:$F$619,MATCH($B336, 'Uganda workforce data - raw'!$B$4:$B$619,0), MATCH("Filled Male",'Uganda workforce data - raw'!$A$4:$F$4,0))*INDEX('Mapping cadres'!$B$1:$Z$616,MATCH($B336, 'Mapping cadres'!$B$1:$B$616,0), MATCH(M$32,'Mapping cadres'!$B$1:$Z$1,0))</f>
        <v>0</v>
      </c>
      <c r="N336" s="226">
        <f>INDEX('Uganda workforce data - raw'!$A$4:$F$619,MATCH($B336, 'Uganda workforce data - raw'!$B$4:$B$619,0), MATCH("Filled Male",'Uganda workforce data - raw'!$A$4:$F$4,0))*INDEX('Mapping cadres'!$B$1:$Z$616,MATCH($B336, 'Mapping cadres'!$B$1:$B$616,0), MATCH(N$32,'Mapping cadres'!$B$1:$Z$1,0))</f>
        <v>0</v>
      </c>
      <c r="O336" s="226">
        <f>INDEX('Uganda workforce data - raw'!$A$4:$F$619,MATCH($B336, 'Uganda workforce data - raw'!$B$4:$B$619,0), MATCH("Filled Male",'Uganda workforce data - raw'!$A$4:$F$4,0))*INDEX('Mapping cadres'!$B$1:$Z$616,MATCH($B336, 'Mapping cadres'!$B$1:$B$616,0), MATCH(O$32,'Mapping cadres'!$B$1:$Z$1,0))</f>
        <v>0</v>
      </c>
      <c r="P336" s="226">
        <f>INDEX('Uganda workforce data - raw'!$A$4:$F$619,MATCH($B336, 'Uganda workforce data - raw'!$B$4:$B$619,0), MATCH("Filled Male",'Uganda workforce data - raw'!$A$4:$F$4,0))*INDEX('Mapping cadres'!$B$1:$Z$616,MATCH($B336, 'Mapping cadres'!$B$1:$B$616,0), MATCH(P$32,'Mapping cadres'!$B$1:$Z$1,0))</f>
        <v>0</v>
      </c>
      <c r="Q336" s="226">
        <f>INDEX('Uganda workforce data - raw'!$A$4:$F$619,MATCH($B336, 'Uganda workforce data - raw'!$B$4:$B$619,0), MATCH("Filled Male",'Uganda workforce data - raw'!$A$4:$F$4,0))*INDEX('Mapping cadres'!$B$1:$Z$616,MATCH($B336, 'Mapping cadres'!$B$1:$B$616,0), MATCH(Q$32,'Mapping cadres'!$B$1:$Z$1,0))</f>
        <v>0</v>
      </c>
      <c r="R336" s="226">
        <f>INDEX('Uganda workforce data - raw'!$A$4:$F$619,MATCH($B336, 'Uganda workforce data - raw'!$B$4:$B$619,0), MATCH("Filled Male",'Uganda workforce data - raw'!$A$4:$F$4,0))*INDEX('Mapping cadres'!$B$1:$Z$616,MATCH($B336, 'Mapping cadres'!$B$1:$B$616,0), MATCH(R$32,'Mapping cadres'!$B$1:$Z$1,0))</f>
        <v>0</v>
      </c>
      <c r="S336" s="226">
        <f>INDEX('Uganda workforce data - raw'!$A$4:$F$619,MATCH($B336, 'Uganda workforce data - raw'!$B$4:$B$619,0), MATCH("Filled Male",'Uganda workforce data - raw'!$A$4:$F$4,0))*INDEX('Mapping cadres'!$B$1:$Z$616,MATCH($B336, 'Mapping cadres'!$B$1:$B$616,0), MATCH(S$32,'Mapping cadres'!$B$1:$Z$1,0))</f>
        <v>0</v>
      </c>
      <c r="T336" s="226">
        <f>INDEX('Uganda workforce data - raw'!$A$4:$F$619,MATCH($B336, 'Uganda workforce data - raw'!$B$4:$B$619,0), MATCH("Filled Male",'Uganda workforce data - raw'!$A$4:$F$4,0))*INDEX('Mapping cadres'!$B$1:$Z$616,MATCH($B336, 'Mapping cadres'!$B$1:$B$616,0), MATCH(T$32,'Mapping cadres'!$B$1:$Z$1,0))</f>
        <v>0</v>
      </c>
      <c r="U336" s="226">
        <f>INDEX('Uganda workforce data - raw'!$A$4:$F$619,MATCH($B336, 'Uganda workforce data - raw'!$B$4:$B$619,0), MATCH("Filled Male",'Uganda workforce data - raw'!$A$4:$F$4,0))*INDEX('Mapping cadres'!$B$1:$Z$616,MATCH($B336, 'Mapping cadres'!$B$1:$B$616,0), MATCH(U$32,'Mapping cadres'!$B$1:$Z$1,0))</f>
        <v>0</v>
      </c>
      <c r="V336" s="226">
        <f>INDEX('Uganda workforce data - raw'!$A$4:$F$619,MATCH($B336, 'Uganda workforce data - raw'!$B$4:$B$619,0), MATCH("Filled Male",'Uganda workforce data - raw'!$A$4:$F$4,0))*INDEX('Mapping cadres'!$B$1:$Z$616,MATCH($B336, 'Mapping cadres'!$B$1:$B$616,0), MATCH(V$32,'Mapping cadres'!$B$1:$Z$1,0))</f>
        <v>0</v>
      </c>
      <c r="W336" s="226">
        <f>INDEX('Uganda workforce data - raw'!$A$4:$F$619,MATCH($B336, 'Uganda workforce data - raw'!$B$4:$B$619,0), MATCH("Filled Male",'Uganda workforce data - raw'!$A$4:$F$4,0))*INDEX('Mapping cadres'!$B$1:$Z$616,MATCH($B336, 'Mapping cadres'!$B$1:$B$616,0), MATCH(W$32,'Mapping cadres'!$B$1:$Z$1,0))</f>
        <v>0</v>
      </c>
      <c r="X336" s="226">
        <f>INDEX('Uganda workforce data - raw'!$A$4:$F$619,MATCH($B336, 'Uganda workforce data - raw'!$B$4:$B$619,0), MATCH("Filled Male",'Uganda workforce data - raw'!$A$4:$F$4,0))*INDEX('Mapping cadres'!$B$1:$Z$616,MATCH($B336, 'Mapping cadres'!$B$1:$B$616,0), MATCH(X$32,'Mapping cadres'!$B$1:$Z$1,0))</f>
        <v>0</v>
      </c>
      <c r="Y336" s="226">
        <f>INDEX('Uganda workforce data - raw'!$A$4:$F$619,MATCH($B336, 'Uganda workforce data - raw'!$B$4:$B$619,0), MATCH("Filled Male",'Uganda workforce data - raw'!$A$4:$F$4,0))*INDEX('Mapping cadres'!$B$1:$Z$616,MATCH($B336, 'Mapping cadres'!$B$1:$B$616,0), MATCH(Y$32,'Mapping cadres'!$B$1:$Z$1,0))</f>
        <v>0</v>
      </c>
      <c r="Z336" s="226">
        <f>INDEX('Uganda workforce data - raw'!$A$4:$F$619,MATCH($B336, 'Uganda workforce data - raw'!$B$4:$B$619,0), MATCH("Filled Male",'Uganda workforce data - raw'!$A$4:$F$4,0))*INDEX('Mapping cadres'!$B$1:$Z$616,MATCH($B336, 'Mapping cadres'!$B$1:$B$616,0), MATCH(Z$32,'Mapping cadres'!$B$1:$Z$1,0))</f>
        <v>0</v>
      </c>
      <c r="AA336" s="226">
        <f>INDEX('Uganda workforce data - raw'!$A$4:$F$619,MATCH($B336, 'Uganda workforce data - raw'!$B$4:$B$619,0), MATCH("Filled Female",'Uganda workforce data - raw'!$A$4:$F$4,0))*INDEX('Mapping cadres'!$B$1:$Z$616,MATCH($B336, 'Mapping cadres'!$B$1:$B$616,0), MATCH(AA$32,'Mapping cadres'!$B$1:$Z$1,0))</f>
        <v>2</v>
      </c>
      <c r="AB336" s="226">
        <f>INDEX('Uganda workforce data - raw'!$A$4:$F$619,MATCH($B336, 'Uganda workforce data - raw'!$B$4:$B$619,0), MATCH("Filled Female",'Uganda workforce data - raw'!$A$4:$F$4,0))*INDEX('Mapping cadres'!$B$1:$Z$616,MATCH($B336, 'Mapping cadres'!$B$1:$B$616,0), MATCH(AB$32,'Mapping cadres'!$B$1:$Z$1,0))</f>
        <v>0</v>
      </c>
      <c r="AC336" s="226">
        <f>INDEX('Uganda workforce data - raw'!$A$4:$F$619,MATCH($B336, 'Uganda workforce data - raw'!$B$4:$B$619,0), MATCH("Filled Female",'Uganda workforce data - raw'!$A$4:$F$4,0))*INDEX('Mapping cadres'!$B$1:$Z$616,MATCH($B336, 'Mapping cadres'!$B$1:$B$616,0), MATCH(AC$32,'Mapping cadres'!$B$1:$Z$1,0))</f>
        <v>0</v>
      </c>
      <c r="AD336" s="226">
        <f>INDEX('Uganda workforce data - raw'!$A$4:$F$619,MATCH($B336, 'Uganda workforce data - raw'!$B$4:$B$619,0), MATCH("Filled Female",'Uganda workforce data - raw'!$A$4:$F$4,0))*INDEX('Mapping cadres'!$B$1:$Z$616,MATCH($B336, 'Mapping cadres'!$B$1:$B$616,0), MATCH(AD$32,'Mapping cadres'!$B$1:$Z$1,0))</f>
        <v>0</v>
      </c>
      <c r="AE336" s="226">
        <f>INDEX('Uganda workforce data - raw'!$A$4:$F$619,MATCH($B336, 'Uganda workforce data - raw'!$B$4:$B$619,0), MATCH("Filled Female",'Uganda workforce data - raw'!$A$4:$F$4,0))*INDEX('Mapping cadres'!$B$1:$Z$616,MATCH($B336, 'Mapping cadres'!$B$1:$B$616,0), MATCH(AE$32,'Mapping cadres'!$B$1:$Z$1,0))</f>
        <v>0</v>
      </c>
      <c r="AF336" s="226">
        <f>INDEX('Uganda workforce data - raw'!$A$4:$F$619,MATCH($B336, 'Uganda workforce data - raw'!$B$4:$B$619,0), MATCH("Filled Female",'Uganda workforce data - raw'!$A$4:$F$4,0))*INDEX('Mapping cadres'!$B$1:$Z$616,MATCH($B336, 'Mapping cadres'!$B$1:$B$616,0), MATCH(AF$32,'Mapping cadres'!$B$1:$Z$1,0))</f>
        <v>0</v>
      </c>
      <c r="AG336" s="226">
        <f>INDEX('Uganda workforce data - raw'!$A$4:$F$619,MATCH($B336, 'Uganda workforce data - raw'!$B$4:$B$619,0), MATCH("Filled Female",'Uganda workforce data - raw'!$A$4:$F$4,0))*INDEX('Mapping cadres'!$B$1:$Z$616,MATCH($B336, 'Mapping cadres'!$B$1:$B$616,0), MATCH(AG$32,'Mapping cadres'!$B$1:$Z$1,0))</f>
        <v>0</v>
      </c>
      <c r="AH336" s="226">
        <f>INDEX('Uganda workforce data - raw'!$A$4:$F$619,MATCH($B336, 'Uganda workforce data - raw'!$B$4:$B$619,0), MATCH("Filled Female",'Uganda workforce data - raw'!$A$4:$F$4,0))*INDEX('Mapping cadres'!$B$1:$Z$616,MATCH($B336, 'Mapping cadres'!$B$1:$B$616,0), MATCH(AH$32,'Mapping cadres'!$B$1:$Z$1,0))</f>
        <v>0</v>
      </c>
      <c r="AI336" s="226">
        <f>INDEX('Uganda workforce data - raw'!$A$4:$F$619,MATCH($B336, 'Uganda workforce data - raw'!$B$4:$B$619,0), MATCH("Filled Female",'Uganda workforce data - raw'!$A$4:$F$4,0))*INDEX('Mapping cadres'!$B$1:$Z$616,MATCH($B336, 'Mapping cadres'!$B$1:$B$616,0), MATCH(AI$32,'Mapping cadres'!$B$1:$Z$1,0))</f>
        <v>0</v>
      </c>
      <c r="AJ336" s="226">
        <f>INDEX('Uganda workforce data - raw'!$A$4:$F$619,MATCH($B336, 'Uganda workforce data - raw'!$B$4:$B$619,0), MATCH("Filled Female",'Uganda workforce data - raw'!$A$4:$F$4,0))*INDEX('Mapping cadres'!$B$1:$Z$616,MATCH($B336, 'Mapping cadres'!$B$1:$B$616,0), MATCH(AJ$32,'Mapping cadres'!$B$1:$Z$1,0))</f>
        <v>0</v>
      </c>
      <c r="AK336" s="226">
        <f>INDEX('Uganda workforce data - raw'!$A$4:$F$619,MATCH($B336, 'Uganda workforce data - raw'!$B$4:$B$619,0), MATCH("Filled Female",'Uganda workforce data - raw'!$A$4:$F$4,0))*INDEX('Mapping cadres'!$B$1:$Z$616,MATCH($B336, 'Mapping cadres'!$B$1:$B$616,0), MATCH(AK$32,'Mapping cadres'!$B$1:$Z$1,0))</f>
        <v>0</v>
      </c>
      <c r="AL336" s="226">
        <f>INDEX('Uganda workforce data - raw'!$A$4:$F$619,MATCH($B336, 'Uganda workforce data - raw'!$B$4:$B$619,0), MATCH("Filled Female",'Uganda workforce data - raw'!$A$4:$F$4,0))*INDEX('Mapping cadres'!$B$1:$Z$616,MATCH($B336, 'Mapping cadres'!$B$1:$B$616,0), MATCH(AL$32,'Mapping cadres'!$B$1:$Z$1,0))</f>
        <v>0</v>
      </c>
      <c r="AM336" s="226">
        <f>INDEX('Uganda workforce data - raw'!$A$4:$F$619,MATCH($B336, 'Uganda workforce data - raw'!$B$4:$B$619,0), MATCH("Filled Female",'Uganda workforce data - raw'!$A$4:$F$4,0))*INDEX('Mapping cadres'!$B$1:$Z$616,MATCH($B336, 'Mapping cadres'!$B$1:$B$616,0), MATCH(AM$32,'Mapping cadres'!$B$1:$Z$1,0))</f>
        <v>0</v>
      </c>
      <c r="AN336" s="226">
        <f>INDEX('Uganda workforce data - raw'!$A$4:$F$619,MATCH($B336, 'Uganda workforce data - raw'!$B$4:$B$619,0), MATCH("Filled Female",'Uganda workforce data - raw'!$A$4:$F$4,0))*INDEX('Mapping cadres'!$B$1:$Z$616,MATCH($B336, 'Mapping cadres'!$B$1:$B$616,0), MATCH(AN$32,'Mapping cadres'!$B$1:$Z$1,0))</f>
        <v>0</v>
      </c>
      <c r="AO336" s="226">
        <f>INDEX('Uganda workforce data - raw'!$A$4:$F$619,MATCH($B336, 'Uganda workforce data - raw'!$B$4:$B$619,0), MATCH("Filled Female",'Uganda workforce data - raw'!$A$4:$F$4,0))*INDEX('Mapping cadres'!$B$1:$Z$616,MATCH($B336, 'Mapping cadres'!$B$1:$B$616,0), MATCH(AO$32,'Mapping cadres'!$B$1:$Z$1,0))</f>
        <v>0</v>
      </c>
      <c r="AP336" s="226">
        <f>INDEX('Uganda workforce data - raw'!$A$4:$F$619,MATCH($B336, 'Uganda workforce data - raw'!$B$4:$B$619,0), MATCH("Filled Female",'Uganda workforce data - raw'!$A$4:$F$4,0))*INDEX('Mapping cadres'!$B$1:$Z$616,MATCH($B336, 'Mapping cadres'!$B$1:$B$616,0), MATCH(AP$32,'Mapping cadres'!$B$1:$Z$1,0))</f>
        <v>0</v>
      </c>
      <c r="AQ336" s="226">
        <f>INDEX('Uganda workforce data - raw'!$A$4:$F$619,MATCH($B336, 'Uganda workforce data - raw'!$B$4:$B$619,0), MATCH("Filled Female",'Uganda workforce data - raw'!$A$4:$F$4,0))*INDEX('Mapping cadres'!$B$1:$Z$616,MATCH($B336, 'Mapping cadres'!$B$1:$B$616,0), MATCH(AQ$32,'Mapping cadres'!$B$1:$Z$1,0))</f>
        <v>0</v>
      </c>
      <c r="AR336" s="226">
        <f>INDEX('Uganda workforce data - raw'!$A$4:$F$619,MATCH($B336, 'Uganda workforce data - raw'!$B$4:$B$619,0), MATCH("Filled Female",'Uganda workforce data - raw'!$A$4:$F$4,0))*INDEX('Mapping cadres'!$B$1:$Z$616,MATCH($B336, 'Mapping cadres'!$B$1:$B$616,0), MATCH(AR$32,'Mapping cadres'!$B$1:$Z$1,0))</f>
        <v>0</v>
      </c>
      <c r="AS336" s="226">
        <f>INDEX('Uganda workforce data - raw'!$A$4:$F$619,MATCH($B336, 'Uganda workforce data - raw'!$B$4:$B$619,0), MATCH("Filled Female",'Uganda workforce data - raw'!$A$4:$F$4,0))*INDEX('Mapping cadres'!$B$1:$Z$616,MATCH($B336, 'Mapping cadres'!$B$1:$B$616,0), MATCH(AS$32,'Mapping cadres'!$B$1:$Z$1,0))</f>
        <v>0</v>
      </c>
      <c r="AT336" s="226">
        <f>INDEX('Uganda workforce data - raw'!$A$4:$F$619,MATCH($B336, 'Uganda workforce data - raw'!$B$4:$B$619,0), MATCH("Filled Female",'Uganda workforce data - raw'!$A$4:$F$4,0))*INDEX('Mapping cadres'!$B$1:$Z$616,MATCH($B336, 'Mapping cadres'!$B$1:$B$616,0), MATCH(AT$32,'Mapping cadres'!$B$1:$Z$1,0))</f>
        <v>0</v>
      </c>
      <c r="AU336" s="226">
        <f>INDEX('Uganda workforce data - raw'!$A$4:$F$619,MATCH($B336, 'Uganda workforce data - raw'!$B$4:$B$619,0), MATCH("Filled Female",'Uganda workforce data - raw'!$A$4:$F$4,0))*INDEX('Mapping cadres'!$B$1:$Z$616,MATCH($B336, 'Mapping cadres'!$B$1:$B$616,0), MATCH(AU$32,'Mapping cadres'!$B$1:$Z$1,0))</f>
        <v>0</v>
      </c>
      <c r="AV336" s="226">
        <f>INDEX('Uganda workforce data - raw'!$A$4:$F$619,MATCH($B336, 'Uganda workforce data - raw'!$B$4:$B$619,0), MATCH("Filled Female",'Uganda workforce data - raw'!$A$4:$F$4,0))*INDEX('Mapping cadres'!$B$1:$Z$616,MATCH($B336, 'Mapping cadres'!$B$1:$B$616,0), MATCH(AV$32,'Mapping cadres'!$B$1:$Z$1,0))</f>
        <v>0</v>
      </c>
      <c r="AW336" s="226">
        <f>INDEX('Uganda workforce data - raw'!$A$4:$F$619,MATCH($B336, 'Uganda workforce data - raw'!$B$4:$B$619,0), MATCH("Filled Female",'Uganda workforce data - raw'!$A$4:$F$4,0))*INDEX('Mapping cadres'!$B$1:$Z$616,MATCH($B336, 'Mapping cadres'!$B$1:$B$616,0), MATCH(AW$32,'Mapping cadres'!$B$1:$Z$1,0))</f>
        <v>0</v>
      </c>
      <c r="AX336" s="226">
        <f>INDEX('Uganda workforce data - raw'!$A$4:$F$619,MATCH($B336, 'Uganda workforce data - raw'!$B$4:$B$619,0), MATCH("Filled Female",'Uganda workforce data - raw'!$A$4:$F$4,0))*INDEX('Mapping cadres'!$B$1:$Z$616,MATCH($B336, 'Mapping cadres'!$B$1:$B$616,0), MATCH(AX$32,'Mapping cadres'!$B$1:$Z$1,0))</f>
        <v>0</v>
      </c>
      <c r="AY336" s="226">
        <f t="shared" si="101"/>
        <v>2</v>
      </c>
      <c r="AZ336" s="226">
        <f t="shared" si="102"/>
        <v>0</v>
      </c>
      <c r="BA336" s="226">
        <f t="shared" si="103"/>
        <v>0</v>
      </c>
      <c r="BB336" s="226">
        <f t="shared" si="104"/>
        <v>0</v>
      </c>
      <c r="BC336" s="226">
        <f t="shared" si="105"/>
        <v>0</v>
      </c>
      <c r="BD336" s="226">
        <f t="shared" si="106"/>
        <v>0</v>
      </c>
      <c r="BE336" s="226">
        <f t="shared" si="107"/>
        <v>0</v>
      </c>
      <c r="BF336" s="226">
        <f t="shared" si="108"/>
        <v>0</v>
      </c>
      <c r="BG336" s="226">
        <f t="shared" si="109"/>
        <v>0</v>
      </c>
      <c r="BH336" s="226">
        <f t="shared" si="110"/>
        <v>0</v>
      </c>
      <c r="BI336" s="226">
        <f t="shared" si="111"/>
        <v>0</v>
      </c>
      <c r="BJ336" s="226">
        <f t="shared" si="112"/>
        <v>0</v>
      </c>
      <c r="BK336" s="226">
        <f t="shared" si="113"/>
        <v>0</v>
      </c>
      <c r="BL336" s="226">
        <f t="shared" si="114"/>
        <v>0</v>
      </c>
      <c r="BM336" s="226">
        <f t="shared" si="115"/>
        <v>0</v>
      </c>
      <c r="BN336" s="226">
        <f t="shared" si="116"/>
        <v>0</v>
      </c>
      <c r="BO336" s="226">
        <f t="shared" si="117"/>
        <v>0</v>
      </c>
      <c r="BP336" s="226">
        <f t="shared" si="118"/>
        <v>0</v>
      </c>
      <c r="BQ336" s="226">
        <f t="shared" si="119"/>
        <v>0</v>
      </c>
      <c r="BR336" s="226">
        <f t="shared" si="120"/>
        <v>0</v>
      </c>
      <c r="BS336" s="226">
        <f t="shared" si="121"/>
        <v>0</v>
      </c>
      <c r="BT336" s="226">
        <f t="shared" si="122"/>
        <v>0</v>
      </c>
      <c r="BU336" s="226">
        <f t="shared" si="123"/>
        <v>0</v>
      </c>
      <c r="BV336" s="226">
        <f t="shared" si="124"/>
        <v>0</v>
      </c>
    </row>
    <row r="337" spans="1:74">
      <c r="A337" s="226">
        <v>305</v>
      </c>
      <c r="B337" s="226" t="s">
        <v>1607</v>
      </c>
      <c r="C337" s="226">
        <f>INDEX('Uganda workforce data - raw'!$A$4:$F$619,MATCH($B337, 'Uganda workforce data - raw'!$B$4:$B$619,0), MATCH("Filled Male",'Uganda workforce data - raw'!$A$4:$F$4,0))*INDEX('Mapping cadres'!$B$1:$Z$616,MATCH($B337, 'Mapping cadres'!$B$1:$B$616,0), MATCH(C$32,'Mapping cadres'!$B$1:$Z$1,0))</f>
        <v>1</v>
      </c>
      <c r="D337" s="226">
        <f>INDEX('Uganda workforce data - raw'!$A$4:$F$619,MATCH($B337, 'Uganda workforce data - raw'!$B$4:$B$619,0), MATCH("Filled Male",'Uganda workforce data - raw'!$A$4:$F$4,0))*INDEX('Mapping cadres'!$B$1:$Z$616,MATCH($B337, 'Mapping cadres'!$B$1:$B$616,0), MATCH(D$32,'Mapping cadres'!$B$1:$Z$1,0))</f>
        <v>0</v>
      </c>
      <c r="E337" s="226">
        <f>INDEX('Uganda workforce data - raw'!$A$4:$F$619,MATCH($B337, 'Uganda workforce data - raw'!$B$4:$B$619,0), MATCH("Filled Male",'Uganda workforce data - raw'!$A$4:$F$4,0))*INDEX('Mapping cadres'!$B$1:$Z$616,MATCH($B337, 'Mapping cadres'!$B$1:$B$616,0), MATCH(E$32,'Mapping cadres'!$B$1:$Z$1,0))</f>
        <v>0</v>
      </c>
      <c r="F337" s="226">
        <f>INDEX('Uganda workforce data - raw'!$A$4:$F$619,MATCH($B337, 'Uganda workforce data - raw'!$B$4:$B$619,0), MATCH("Filled Male",'Uganda workforce data - raw'!$A$4:$F$4,0))*INDEX('Mapping cadres'!$B$1:$Z$616,MATCH($B337, 'Mapping cadres'!$B$1:$B$616,0), MATCH(F$32,'Mapping cadres'!$B$1:$Z$1,0))</f>
        <v>0</v>
      </c>
      <c r="G337" s="226">
        <f>INDEX('Uganda workforce data - raw'!$A$4:$F$619,MATCH($B337, 'Uganda workforce data - raw'!$B$4:$B$619,0), MATCH("Filled Male",'Uganda workforce data - raw'!$A$4:$F$4,0))*INDEX('Mapping cadres'!$B$1:$Z$616,MATCH($B337, 'Mapping cadres'!$B$1:$B$616,0), MATCH(G$32,'Mapping cadres'!$B$1:$Z$1,0))</f>
        <v>0</v>
      </c>
      <c r="H337" s="226">
        <f>INDEX('Uganda workforce data - raw'!$A$4:$F$619,MATCH($B337, 'Uganda workforce data - raw'!$B$4:$B$619,0), MATCH("Filled Male",'Uganda workforce data - raw'!$A$4:$F$4,0))*INDEX('Mapping cadres'!$B$1:$Z$616,MATCH($B337, 'Mapping cadres'!$B$1:$B$616,0), MATCH(H$32,'Mapping cadres'!$B$1:$Z$1,0))</f>
        <v>0</v>
      </c>
      <c r="I337" s="226">
        <f>INDEX('Uganda workforce data - raw'!$A$4:$F$619,MATCH($B337, 'Uganda workforce data - raw'!$B$4:$B$619,0), MATCH("Filled Male",'Uganda workforce data - raw'!$A$4:$F$4,0))*INDEX('Mapping cadres'!$B$1:$Z$616,MATCH($B337, 'Mapping cadres'!$B$1:$B$616,0), MATCH(I$32,'Mapping cadres'!$B$1:$Z$1,0))</f>
        <v>0</v>
      </c>
      <c r="J337" s="226">
        <f>INDEX('Uganda workforce data - raw'!$A$4:$F$619,MATCH($B337, 'Uganda workforce data - raw'!$B$4:$B$619,0), MATCH("Filled Male",'Uganda workforce data - raw'!$A$4:$F$4,0))*INDEX('Mapping cadres'!$B$1:$Z$616,MATCH($B337, 'Mapping cadres'!$B$1:$B$616,0), MATCH(J$32,'Mapping cadres'!$B$1:$Z$1,0))</f>
        <v>0</v>
      </c>
      <c r="K337" s="226">
        <f>INDEX('Uganda workforce data - raw'!$A$4:$F$619,MATCH($B337, 'Uganda workforce data - raw'!$B$4:$B$619,0), MATCH("Filled Male",'Uganda workforce data - raw'!$A$4:$F$4,0))*INDEX('Mapping cadres'!$B$1:$Z$616,MATCH($B337, 'Mapping cadres'!$B$1:$B$616,0), MATCH(K$32,'Mapping cadres'!$B$1:$Z$1,0))</f>
        <v>0</v>
      </c>
      <c r="L337" s="226">
        <f>INDEX('Uganda workforce data - raw'!$A$4:$F$619,MATCH($B337, 'Uganda workforce data - raw'!$B$4:$B$619,0), MATCH("Filled Male",'Uganda workforce data - raw'!$A$4:$F$4,0))*INDEX('Mapping cadres'!$B$1:$Z$616,MATCH($B337, 'Mapping cadres'!$B$1:$B$616,0), MATCH(L$32,'Mapping cadres'!$B$1:$Z$1,0))</f>
        <v>0</v>
      </c>
      <c r="M337" s="226">
        <f>INDEX('Uganda workforce data - raw'!$A$4:$F$619,MATCH($B337, 'Uganda workforce data - raw'!$B$4:$B$619,0), MATCH("Filled Male",'Uganda workforce data - raw'!$A$4:$F$4,0))*INDEX('Mapping cadres'!$B$1:$Z$616,MATCH($B337, 'Mapping cadres'!$B$1:$B$616,0), MATCH(M$32,'Mapping cadres'!$B$1:$Z$1,0))</f>
        <v>0</v>
      </c>
      <c r="N337" s="226">
        <f>INDEX('Uganda workforce data - raw'!$A$4:$F$619,MATCH($B337, 'Uganda workforce data - raw'!$B$4:$B$619,0), MATCH("Filled Male",'Uganda workforce data - raw'!$A$4:$F$4,0))*INDEX('Mapping cadres'!$B$1:$Z$616,MATCH($B337, 'Mapping cadres'!$B$1:$B$616,0), MATCH(N$32,'Mapping cadres'!$B$1:$Z$1,0))</f>
        <v>0</v>
      </c>
      <c r="O337" s="226">
        <f>INDEX('Uganda workforce data - raw'!$A$4:$F$619,MATCH($B337, 'Uganda workforce data - raw'!$B$4:$B$619,0), MATCH("Filled Male",'Uganda workforce data - raw'!$A$4:$F$4,0))*INDEX('Mapping cadres'!$B$1:$Z$616,MATCH($B337, 'Mapping cadres'!$B$1:$B$616,0), MATCH(O$32,'Mapping cadres'!$B$1:$Z$1,0))</f>
        <v>0</v>
      </c>
      <c r="P337" s="226">
        <f>INDEX('Uganda workforce data - raw'!$A$4:$F$619,MATCH($B337, 'Uganda workforce data - raw'!$B$4:$B$619,0), MATCH("Filled Male",'Uganda workforce data - raw'!$A$4:$F$4,0))*INDEX('Mapping cadres'!$B$1:$Z$616,MATCH($B337, 'Mapping cadres'!$B$1:$B$616,0), MATCH(P$32,'Mapping cadres'!$B$1:$Z$1,0))</f>
        <v>0</v>
      </c>
      <c r="Q337" s="226">
        <f>INDEX('Uganda workforce data - raw'!$A$4:$F$619,MATCH($B337, 'Uganda workforce data - raw'!$B$4:$B$619,0), MATCH("Filled Male",'Uganda workforce data - raw'!$A$4:$F$4,0))*INDEX('Mapping cadres'!$B$1:$Z$616,MATCH($B337, 'Mapping cadres'!$B$1:$B$616,0), MATCH(Q$32,'Mapping cadres'!$B$1:$Z$1,0))</f>
        <v>0</v>
      </c>
      <c r="R337" s="226">
        <f>INDEX('Uganda workforce data - raw'!$A$4:$F$619,MATCH($B337, 'Uganda workforce data - raw'!$B$4:$B$619,0), MATCH("Filled Male",'Uganda workforce data - raw'!$A$4:$F$4,0))*INDEX('Mapping cadres'!$B$1:$Z$616,MATCH($B337, 'Mapping cadres'!$B$1:$B$616,0), MATCH(R$32,'Mapping cadres'!$B$1:$Z$1,0))</f>
        <v>0</v>
      </c>
      <c r="S337" s="226">
        <f>INDEX('Uganda workforce data - raw'!$A$4:$F$619,MATCH($B337, 'Uganda workforce data - raw'!$B$4:$B$619,0), MATCH("Filled Male",'Uganda workforce data - raw'!$A$4:$F$4,0))*INDEX('Mapping cadres'!$B$1:$Z$616,MATCH($B337, 'Mapping cadres'!$B$1:$B$616,0), MATCH(S$32,'Mapping cadres'!$B$1:$Z$1,0))</f>
        <v>0</v>
      </c>
      <c r="T337" s="226">
        <f>INDEX('Uganda workforce data - raw'!$A$4:$F$619,MATCH($B337, 'Uganda workforce data - raw'!$B$4:$B$619,0), MATCH("Filled Male",'Uganda workforce data - raw'!$A$4:$F$4,0))*INDEX('Mapping cadres'!$B$1:$Z$616,MATCH($B337, 'Mapping cadres'!$B$1:$B$616,0), MATCH(T$32,'Mapping cadres'!$B$1:$Z$1,0))</f>
        <v>0</v>
      </c>
      <c r="U337" s="226">
        <f>INDEX('Uganda workforce data - raw'!$A$4:$F$619,MATCH($B337, 'Uganda workforce data - raw'!$B$4:$B$619,0), MATCH("Filled Male",'Uganda workforce data - raw'!$A$4:$F$4,0))*INDEX('Mapping cadres'!$B$1:$Z$616,MATCH($B337, 'Mapping cadres'!$B$1:$B$616,0), MATCH(U$32,'Mapping cadres'!$B$1:$Z$1,0))</f>
        <v>0</v>
      </c>
      <c r="V337" s="226">
        <f>INDEX('Uganda workforce data - raw'!$A$4:$F$619,MATCH($B337, 'Uganda workforce data - raw'!$B$4:$B$619,0), MATCH("Filled Male",'Uganda workforce data - raw'!$A$4:$F$4,0))*INDEX('Mapping cadres'!$B$1:$Z$616,MATCH($B337, 'Mapping cadres'!$B$1:$B$616,0), MATCH(V$32,'Mapping cadres'!$B$1:$Z$1,0))</f>
        <v>0</v>
      </c>
      <c r="W337" s="226">
        <f>INDEX('Uganda workforce data - raw'!$A$4:$F$619,MATCH($B337, 'Uganda workforce data - raw'!$B$4:$B$619,0), MATCH("Filled Male",'Uganda workforce data - raw'!$A$4:$F$4,0))*INDEX('Mapping cadres'!$B$1:$Z$616,MATCH($B337, 'Mapping cadres'!$B$1:$B$616,0), MATCH(W$32,'Mapping cadres'!$B$1:$Z$1,0))</f>
        <v>0</v>
      </c>
      <c r="X337" s="226">
        <f>INDEX('Uganda workforce data - raw'!$A$4:$F$619,MATCH($B337, 'Uganda workforce data - raw'!$B$4:$B$619,0), MATCH("Filled Male",'Uganda workforce data - raw'!$A$4:$F$4,0))*INDEX('Mapping cadres'!$B$1:$Z$616,MATCH($B337, 'Mapping cadres'!$B$1:$B$616,0), MATCH(X$32,'Mapping cadres'!$B$1:$Z$1,0))</f>
        <v>0</v>
      </c>
      <c r="Y337" s="226">
        <f>INDEX('Uganda workforce data - raw'!$A$4:$F$619,MATCH($B337, 'Uganda workforce data - raw'!$B$4:$B$619,0), MATCH("Filled Male",'Uganda workforce data - raw'!$A$4:$F$4,0))*INDEX('Mapping cadres'!$B$1:$Z$616,MATCH($B337, 'Mapping cadres'!$B$1:$B$616,0), MATCH(Y$32,'Mapping cadres'!$B$1:$Z$1,0))</f>
        <v>0</v>
      </c>
      <c r="Z337" s="226">
        <f>INDEX('Uganda workforce data - raw'!$A$4:$F$619,MATCH($B337, 'Uganda workforce data - raw'!$B$4:$B$619,0), MATCH("Filled Male",'Uganda workforce data - raw'!$A$4:$F$4,0))*INDEX('Mapping cadres'!$B$1:$Z$616,MATCH($B337, 'Mapping cadres'!$B$1:$B$616,0), MATCH(Z$32,'Mapping cadres'!$B$1:$Z$1,0))</f>
        <v>0</v>
      </c>
      <c r="AA337" s="226">
        <f>INDEX('Uganda workforce data - raw'!$A$4:$F$619,MATCH($B337, 'Uganda workforce data - raw'!$B$4:$B$619,0), MATCH("Filled Female",'Uganda workforce data - raw'!$A$4:$F$4,0))*INDEX('Mapping cadres'!$B$1:$Z$616,MATCH($B337, 'Mapping cadres'!$B$1:$B$616,0), MATCH(AA$32,'Mapping cadres'!$B$1:$Z$1,0))</f>
        <v>0</v>
      </c>
      <c r="AB337" s="226">
        <f>INDEX('Uganda workforce data - raw'!$A$4:$F$619,MATCH($B337, 'Uganda workforce data - raw'!$B$4:$B$619,0), MATCH("Filled Female",'Uganda workforce data - raw'!$A$4:$F$4,0))*INDEX('Mapping cadres'!$B$1:$Z$616,MATCH($B337, 'Mapping cadres'!$B$1:$B$616,0), MATCH(AB$32,'Mapping cadres'!$B$1:$Z$1,0))</f>
        <v>0</v>
      </c>
      <c r="AC337" s="226">
        <f>INDEX('Uganda workforce data - raw'!$A$4:$F$619,MATCH($B337, 'Uganda workforce data - raw'!$B$4:$B$619,0), MATCH("Filled Female",'Uganda workforce data - raw'!$A$4:$F$4,0))*INDEX('Mapping cadres'!$B$1:$Z$616,MATCH($B337, 'Mapping cadres'!$B$1:$B$616,0), MATCH(AC$32,'Mapping cadres'!$B$1:$Z$1,0))</f>
        <v>0</v>
      </c>
      <c r="AD337" s="226">
        <f>INDEX('Uganda workforce data - raw'!$A$4:$F$619,MATCH($B337, 'Uganda workforce data - raw'!$B$4:$B$619,0), MATCH("Filled Female",'Uganda workforce data - raw'!$A$4:$F$4,0))*INDEX('Mapping cadres'!$B$1:$Z$616,MATCH($B337, 'Mapping cadres'!$B$1:$B$616,0), MATCH(AD$32,'Mapping cadres'!$B$1:$Z$1,0))</f>
        <v>0</v>
      </c>
      <c r="AE337" s="226">
        <f>INDEX('Uganda workforce data - raw'!$A$4:$F$619,MATCH($B337, 'Uganda workforce data - raw'!$B$4:$B$619,0), MATCH("Filled Female",'Uganda workforce data - raw'!$A$4:$F$4,0))*INDEX('Mapping cadres'!$B$1:$Z$616,MATCH($B337, 'Mapping cadres'!$B$1:$B$616,0), MATCH(AE$32,'Mapping cadres'!$B$1:$Z$1,0))</f>
        <v>0</v>
      </c>
      <c r="AF337" s="226">
        <f>INDEX('Uganda workforce data - raw'!$A$4:$F$619,MATCH($B337, 'Uganda workforce data - raw'!$B$4:$B$619,0), MATCH("Filled Female",'Uganda workforce data - raw'!$A$4:$F$4,0))*INDEX('Mapping cadres'!$B$1:$Z$616,MATCH($B337, 'Mapping cadres'!$B$1:$B$616,0), MATCH(AF$32,'Mapping cadres'!$B$1:$Z$1,0))</f>
        <v>0</v>
      </c>
      <c r="AG337" s="226">
        <f>INDEX('Uganda workforce data - raw'!$A$4:$F$619,MATCH($B337, 'Uganda workforce data - raw'!$B$4:$B$619,0), MATCH("Filled Female",'Uganda workforce data - raw'!$A$4:$F$4,0))*INDEX('Mapping cadres'!$B$1:$Z$616,MATCH($B337, 'Mapping cadres'!$B$1:$B$616,0), MATCH(AG$32,'Mapping cadres'!$B$1:$Z$1,0))</f>
        <v>0</v>
      </c>
      <c r="AH337" s="226">
        <f>INDEX('Uganda workforce data - raw'!$A$4:$F$619,MATCH($B337, 'Uganda workforce data - raw'!$B$4:$B$619,0), MATCH("Filled Female",'Uganda workforce data - raw'!$A$4:$F$4,0))*INDEX('Mapping cadres'!$B$1:$Z$616,MATCH($B337, 'Mapping cadres'!$B$1:$B$616,0), MATCH(AH$32,'Mapping cadres'!$B$1:$Z$1,0))</f>
        <v>0</v>
      </c>
      <c r="AI337" s="226">
        <f>INDEX('Uganda workforce data - raw'!$A$4:$F$619,MATCH($B337, 'Uganda workforce data - raw'!$B$4:$B$619,0), MATCH("Filled Female",'Uganda workforce data - raw'!$A$4:$F$4,0))*INDEX('Mapping cadres'!$B$1:$Z$616,MATCH($B337, 'Mapping cadres'!$B$1:$B$616,0), MATCH(AI$32,'Mapping cadres'!$B$1:$Z$1,0))</f>
        <v>0</v>
      </c>
      <c r="AJ337" s="226">
        <f>INDEX('Uganda workforce data - raw'!$A$4:$F$619,MATCH($B337, 'Uganda workforce data - raw'!$B$4:$B$619,0), MATCH("Filled Female",'Uganda workforce data - raw'!$A$4:$F$4,0))*INDEX('Mapping cadres'!$B$1:$Z$616,MATCH($B337, 'Mapping cadres'!$B$1:$B$616,0), MATCH(AJ$32,'Mapping cadres'!$B$1:$Z$1,0))</f>
        <v>0</v>
      </c>
      <c r="AK337" s="226">
        <f>INDEX('Uganda workforce data - raw'!$A$4:$F$619,MATCH($B337, 'Uganda workforce data - raw'!$B$4:$B$619,0), MATCH("Filled Female",'Uganda workforce data - raw'!$A$4:$F$4,0))*INDEX('Mapping cadres'!$B$1:$Z$616,MATCH($B337, 'Mapping cadres'!$B$1:$B$616,0), MATCH(AK$32,'Mapping cadres'!$B$1:$Z$1,0))</f>
        <v>0</v>
      </c>
      <c r="AL337" s="226">
        <f>INDEX('Uganda workforce data - raw'!$A$4:$F$619,MATCH($B337, 'Uganda workforce data - raw'!$B$4:$B$619,0), MATCH("Filled Female",'Uganda workforce data - raw'!$A$4:$F$4,0))*INDEX('Mapping cadres'!$B$1:$Z$616,MATCH($B337, 'Mapping cadres'!$B$1:$B$616,0), MATCH(AL$32,'Mapping cadres'!$B$1:$Z$1,0))</f>
        <v>0</v>
      </c>
      <c r="AM337" s="226">
        <f>INDEX('Uganda workforce data - raw'!$A$4:$F$619,MATCH($B337, 'Uganda workforce data - raw'!$B$4:$B$619,0), MATCH("Filled Female",'Uganda workforce data - raw'!$A$4:$F$4,0))*INDEX('Mapping cadres'!$B$1:$Z$616,MATCH($B337, 'Mapping cadres'!$B$1:$B$616,0), MATCH(AM$32,'Mapping cadres'!$B$1:$Z$1,0))</f>
        <v>0</v>
      </c>
      <c r="AN337" s="226">
        <f>INDEX('Uganda workforce data - raw'!$A$4:$F$619,MATCH($B337, 'Uganda workforce data - raw'!$B$4:$B$619,0), MATCH("Filled Female",'Uganda workforce data - raw'!$A$4:$F$4,0))*INDEX('Mapping cadres'!$B$1:$Z$616,MATCH($B337, 'Mapping cadres'!$B$1:$B$616,0), MATCH(AN$32,'Mapping cadres'!$B$1:$Z$1,0))</f>
        <v>0</v>
      </c>
      <c r="AO337" s="226">
        <f>INDEX('Uganda workforce data - raw'!$A$4:$F$619,MATCH($B337, 'Uganda workforce data - raw'!$B$4:$B$619,0), MATCH("Filled Female",'Uganda workforce data - raw'!$A$4:$F$4,0))*INDEX('Mapping cadres'!$B$1:$Z$616,MATCH($B337, 'Mapping cadres'!$B$1:$B$616,0), MATCH(AO$32,'Mapping cadres'!$B$1:$Z$1,0))</f>
        <v>0</v>
      </c>
      <c r="AP337" s="226">
        <f>INDEX('Uganda workforce data - raw'!$A$4:$F$619,MATCH($B337, 'Uganda workforce data - raw'!$B$4:$B$619,0), MATCH("Filled Female",'Uganda workforce data - raw'!$A$4:$F$4,0))*INDEX('Mapping cadres'!$B$1:$Z$616,MATCH($B337, 'Mapping cadres'!$B$1:$B$616,0), MATCH(AP$32,'Mapping cadres'!$B$1:$Z$1,0))</f>
        <v>0</v>
      </c>
      <c r="AQ337" s="226">
        <f>INDEX('Uganda workforce data - raw'!$A$4:$F$619,MATCH($B337, 'Uganda workforce data - raw'!$B$4:$B$619,0), MATCH("Filled Female",'Uganda workforce data - raw'!$A$4:$F$4,0))*INDEX('Mapping cadres'!$B$1:$Z$616,MATCH($B337, 'Mapping cadres'!$B$1:$B$616,0), MATCH(AQ$32,'Mapping cadres'!$B$1:$Z$1,0))</f>
        <v>0</v>
      </c>
      <c r="AR337" s="226">
        <f>INDEX('Uganda workforce data - raw'!$A$4:$F$619,MATCH($B337, 'Uganda workforce data - raw'!$B$4:$B$619,0), MATCH("Filled Female",'Uganda workforce data - raw'!$A$4:$F$4,0))*INDEX('Mapping cadres'!$B$1:$Z$616,MATCH($B337, 'Mapping cadres'!$B$1:$B$616,0), MATCH(AR$32,'Mapping cadres'!$B$1:$Z$1,0))</f>
        <v>0</v>
      </c>
      <c r="AS337" s="226">
        <f>INDEX('Uganda workforce data - raw'!$A$4:$F$619,MATCH($B337, 'Uganda workforce data - raw'!$B$4:$B$619,0), MATCH("Filled Female",'Uganda workforce data - raw'!$A$4:$F$4,0))*INDEX('Mapping cadres'!$B$1:$Z$616,MATCH($B337, 'Mapping cadres'!$B$1:$B$616,0), MATCH(AS$32,'Mapping cadres'!$B$1:$Z$1,0))</f>
        <v>0</v>
      </c>
      <c r="AT337" s="226">
        <f>INDEX('Uganda workforce data - raw'!$A$4:$F$619,MATCH($B337, 'Uganda workforce data - raw'!$B$4:$B$619,0), MATCH("Filled Female",'Uganda workforce data - raw'!$A$4:$F$4,0))*INDEX('Mapping cadres'!$B$1:$Z$616,MATCH($B337, 'Mapping cadres'!$B$1:$B$616,0), MATCH(AT$32,'Mapping cadres'!$B$1:$Z$1,0))</f>
        <v>0</v>
      </c>
      <c r="AU337" s="226">
        <f>INDEX('Uganda workforce data - raw'!$A$4:$F$619,MATCH($B337, 'Uganda workforce data - raw'!$B$4:$B$619,0), MATCH("Filled Female",'Uganda workforce data - raw'!$A$4:$F$4,0))*INDEX('Mapping cadres'!$B$1:$Z$616,MATCH($B337, 'Mapping cadres'!$B$1:$B$616,0), MATCH(AU$32,'Mapping cadres'!$B$1:$Z$1,0))</f>
        <v>0</v>
      </c>
      <c r="AV337" s="226">
        <f>INDEX('Uganda workforce data - raw'!$A$4:$F$619,MATCH($B337, 'Uganda workforce data - raw'!$B$4:$B$619,0), MATCH("Filled Female",'Uganda workforce data - raw'!$A$4:$F$4,0))*INDEX('Mapping cadres'!$B$1:$Z$616,MATCH($B337, 'Mapping cadres'!$B$1:$B$616,0), MATCH(AV$32,'Mapping cadres'!$B$1:$Z$1,0))</f>
        <v>0</v>
      </c>
      <c r="AW337" s="226">
        <f>INDEX('Uganda workforce data - raw'!$A$4:$F$619,MATCH($B337, 'Uganda workforce data - raw'!$B$4:$B$619,0), MATCH("Filled Female",'Uganda workforce data - raw'!$A$4:$F$4,0))*INDEX('Mapping cadres'!$B$1:$Z$616,MATCH($B337, 'Mapping cadres'!$B$1:$B$616,0), MATCH(AW$32,'Mapping cadres'!$B$1:$Z$1,0))</f>
        <v>0</v>
      </c>
      <c r="AX337" s="226">
        <f>INDEX('Uganda workforce data - raw'!$A$4:$F$619,MATCH($B337, 'Uganda workforce data - raw'!$B$4:$B$619,0), MATCH("Filled Female",'Uganda workforce data - raw'!$A$4:$F$4,0))*INDEX('Mapping cadres'!$B$1:$Z$616,MATCH($B337, 'Mapping cadres'!$B$1:$B$616,0), MATCH(AX$32,'Mapping cadres'!$B$1:$Z$1,0))</f>
        <v>0</v>
      </c>
      <c r="AY337" s="226">
        <f t="shared" si="101"/>
        <v>1</v>
      </c>
      <c r="AZ337" s="226">
        <f t="shared" si="102"/>
        <v>0</v>
      </c>
      <c r="BA337" s="226">
        <f t="shared" si="103"/>
        <v>0</v>
      </c>
      <c r="BB337" s="226">
        <f t="shared" si="104"/>
        <v>0</v>
      </c>
      <c r="BC337" s="226">
        <f t="shared" si="105"/>
        <v>0</v>
      </c>
      <c r="BD337" s="226">
        <f t="shared" si="106"/>
        <v>0</v>
      </c>
      <c r="BE337" s="226">
        <f t="shared" si="107"/>
        <v>0</v>
      </c>
      <c r="BF337" s="226">
        <f t="shared" si="108"/>
        <v>0</v>
      </c>
      <c r="BG337" s="226">
        <f t="shared" si="109"/>
        <v>0</v>
      </c>
      <c r="BH337" s="226">
        <f t="shared" si="110"/>
        <v>0</v>
      </c>
      <c r="BI337" s="226">
        <f t="shared" si="111"/>
        <v>0</v>
      </c>
      <c r="BJ337" s="226">
        <f t="shared" si="112"/>
        <v>0</v>
      </c>
      <c r="BK337" s="226">
        <f t="shared" si="113"/>
        <v>0</v>
      </c>
      <c r="BL337" s="226">
        <f t="shared" si="114"/>
        <v>0</v>
      </c>
      <c r="BM337" s="226">
        <f t="shared" si="115"/>
        <v>0</v>
      </c>
      <c r="BN337" s="226">
        <f t="shared" si="116"/>
        <v>0</v>
      </c>
      <c r="BO337" s="226">
        <f t="shared" si="117"/>
        <v>0</v>
      </c>
      <c r="BP337" s="226">
        <f t="shared" si="118"/>
        <v>0</v>
      </c>
      <c r="BQ337" s="226">
        <f t="shared" si="119"/>
        <v>0</v>
      </c>
      <c r="BR337" s="226">
        <f t="shared" si="120"/>
        <v>0</v>
      </c>
      <c r="BS337" s="226">
        <f t="shared" si="121"/>
        <v>0</v>
      </c>
      <c r="BT337" s="226">
        <f t="shared" si="122"/>
        <v>0</v>
      </c>
      <c r="BU337" s="226">
        <f t="shared" si="123"/>
        <v>0</v>
      </c>
      <c r="BV337" s="226">
        <f t="shared" si="124"/>
        <v>0</v>
      </c>
    </row>
    <row r="338" spans="1:74">
      <c r="A338" s="226">
        <v>306</v>
      </c>
      <c r="B338" s="226" t="s">
        <v>1608</v>
      </c>
      <c r="C338" s="226">
        <f>INDEX('Uganda workforce data - raw'!$A$4:$F$619,MATCH($B338, 'Uganda workforce data - raw'!$B$4:$B$619,0), MATCH("Filled Male",'Uganda workforce data - raw'!$A$4:$F$4,0))*INDEX('Mapping cadres'!$B$1:$Z$616,MATCH($B338, 'Mapping cadres'!$B$1:$B$616,0), MATCH(C$32,'Mapping cadres'!$B$1:$Z$1,0))</f>
        <v>0</v>
      </c>
      <c r="D338" s="226">
        <f>INDEX('Uganda workforce data - raw'!$A$4:$F$619,MATCH($B338, 'Uganda workforce data - raw'!$B$4:$B$619,0), MATCH("Filled Male",'Uganda workforce data - raw'!$A$4:$F$4,0))*INDEX('Mapping cadres'!$B$1:$Z$616,MATCH($B338, 'Mapping cadres'!$B$1:$B$616,0), MATCH(D$32,'Mapping cadres'!$B$1:$Z$1,0))</f>
        <v>0</v>
      </c>
      <c r="E338" s="226">
        <f>INDEX('Uganda workforce data - raw'!$A$4:$F$619,MATCH($B338, 'Uganda workforce data - raw'!$B$4:$B$619,0), MATCH("Filled Male",'Uganda workforce data - raw'!$A$4:$F$4,0))*INDEX('Mapping cadres'!$B$1:$Z$616,MATCH($B338, 'Mapping cadres'!$B$1:$B$616,0), MATCH(E$32,'Mapping cadres'!$B$1:$Z$1,0))</f>
        <v>1</v>
      </c>
      <c r="F338" s="226">
        <f>INDEX('Uganda workforce data - raw'!$A$4:$F$619,MATCH($B338, 'Uganda workforce data - raw'!$B$4:$B$619,0), MATCH("Filled Male",'Uganda workforce data - raw'!$A$4:$F$4,0))*INDEX('Mapping cadres'!$B$1:$Z$616,MATCH($B338, 'Mapping cadres'!$B$1:$B$616,0), MATCH(F$32,'Mapping cadres'!$B$1:$Z$1,0))</f>
        <v>0</v>
      </c>
      <c r="G338" s="226">
        <f>INDEX('Uganda workforce data - raw'!$A$4:$F$619,MATCH($B338, 'Uganda workforce data - raw'!$B$4:$B$619,0), MATCH("Filled Male",'Uganda workforce data - raw'!$A$4:$F$4,0))*INDEX('Mapping cadres'!$B$1:$Z$616,MATCH($B338, 'Mapping cadres'!$B$1:$B$616,0), MATCH(G$32,'Mapping cadres'!$B$1:$Z$1,0))</f>
        <v>0</v>
      </c>
      <c r="H338" s="226">
        <f>INDEX('Uganda workforce data - raw'!$A$4:$F$619,MATCH($B338, 'Uganda workforce data - raw'!$B$4:$B$619,0), MATCH("Filled Male",'Uganda workforce data - raw'!$A$4:$F$4,0))*INDEX('Mapping cadres'!$B$1:$Z$616,MATCH($B338, 'Mapping cadres'!$B$1:$B$616,0), MATCH(H$32,'Mapping cadres'!$B$1:$Z$1,0))</f>
        <v>0</v>
      </c>
      <c r="I338" s="226">
        <f>INDEX('Uganda workforce data - raw'!$A$4:$F$619,MATCH($B338, 'Uganda workforce data - raw'!$B$4:$B$619,0), MATCH("Filled Male",'Uganda workforce data - raw'!$A$4:$F$4,0))*INDEX('Mapping cadres'!$B$1:$Z$616,MATCH($B338, 'Mapping cadres'!$B$1:$B$616,0), MATCH(I$32,'Mapping cadres'!$B$1:$Z$1,0))</f>
        <v>0</v>
      </c>
      <c r="J338" s="226">
        <f>INDEX('Uganda workforce data - raw'!$A$4:$F$619,MATCH($B338, 'Uganda workforce data - raw'!$B$4:$B$619,0), MATCH("Filled Male",'Uganda workforce data - raw'!$A$4:$F$4,0))*INDEX('Mapping cadres'!$B$1:$Z$616,MATCH($B338, 'Mapping cadres'!$B$1:$B$616,0), MATCH(J$32,'Mapping cadres'!$B$1:$Z$1,0))</f>
        <v>0</v>
      </c>
      <c r="K338" s="226">
        <f>INDEX('Uganda workforce data - raw'!$A$4:$F$619,MATCH($B338, 'Uganda workforce data - raw'!$B$4:$B$619,0), MATCH("Filled Male",'Uganda workforce data - raw'!$A$4:$F$4,0))*INDEX('Mapping cadres'!$B$1:$Z$616,MATCH($B338, 'Mapping cadres'!$B$1:$B$616,0), MATCH(K$32,'Mapping cadres'!$B$1:$Z$1,0))</f>
        <v>0</v>
      </c>
      <c r="L338" s="226">
        <f>INDEX('Uganda workforce data - raw'!$A$4:$F$619,MATCH($B338, 'Uganda workforce data - raw'!$B$4:$B$619,0), MATCH("Filled Male",'Uganda workforce data - raw'!$A$4:$F$4,0))*INDEX('Mapping cadres'!$B$1:$Z$616,MATCH($B338, 'Mapping cadres'!$B$1:$B$616,0), MATCH(L$32,'Mapping cadres'!$B$1:$Z$1,0))</f>
        <v>0</v>
      </c>
      <c r="M338" s="226">
        <f>INDEX('Uganda workforce data - raw'!$A$4:$F$619,MATCH($B338, 'Uganda workforce data - raw'!$B$4:$B$619,0), MATCH("Filled Male",'Uganda workforce data - raw'!$A$4:$F$4,0))*INDEX('Mapping cadres'!$B$1:$Z$616,MATCH($B338, 'Mapping cadres'!$B$1:$B$616,0), MATCH(M$32,'Mapping cadres'!$B$1:$Z$1,0))</f>
        <v>0</v>
      </c>
      <c r="N338" s="226">
        <f>INDEX('Uganda workforce data - raw'!$A$4:$F$619,MATCH($B338, 'Uganda workforce data - raw'!$B$4:$B$619,0), MATCH("Filled Male",'Uganda workforce data - raw'!$A$4:$F$4,0))*INDEX('Mapping cadres'!$B$1:$Z$616,MATCH($B338, 'Mapping cadres'!$B$1:$B$616,0), MATCH(N$32,'Mapping cadres'!$B$1:$Z$1,0))</f>
        <v>0</v>
      </c>
      <c r="O338" s="226">
        <f>INDEX('Uganda workforce data - raw'!$A$4:$F$619,MATCH($B338, 'Uganda workforce data - raw'!$B$4:$B$619,0), MATCH("Filled Male",'Uganda workforce data - raw'!$A$4:$F$4,0))*INDEX('Mapping cadres'!$B$1:$Z$616,MATCH($B338, 'Mapping cadres'!$B$1:$B$616,0), MATCH(O$32,'Mapping cadres'!$B$1:$Z$1,0))</f>
        <v>0</v>
      </c>
      <c r="P338" s="226">
        <f>INDEX('Uganda workforce data - raw'!$A$4:$F$619,MATCH($B338, 'Uganda workforce data - raw'!$B$4:$B$619,0), MATCH("Filled Male",'Uganda workforce data - raw'!$A$4:$F$4,0))*INDEX('Mapping cadres'!$B$1:$Z$616,MATCH($B338, 'Mapping cadres'!$B$1:$B$616,0), MATCH(P$32,'Mapping cadres'!$B$1:$Z$1,0))</f>
        <v>0</v>
      </c>
      <c r="Q338" s="226">
        <f>INDEX('Uganda workforce data - raw'!$A$4:$F$619,MATCH($B338, 'Uganda workforce data - raw'!$B$4:$B$619,0), MATCH("Filled Male",'Uganda workforce data - raw'!$A$4:$F$4,0))*INDEX('Mapping cadres'!$B$1:$Z$616,MATCH($B338, 'Mapping cadres'!$B$1:$B$616,0), MATCH(Q$32,'Mapping cadres'!$B$1:$Z$1,0))</f>
        <v>0</v>
      </c>
      <c r="R338" s="226">
        <f>INDEX('Uganda workforce data - raw'!$A$4:$F$619,MATCH($B338, 'Uganda workforce data - raw'!$B$4:$B$619,0), MATCH("Filled Male",'Uganda workforce data - raw'!$A$4:$F$4,0))*INDEX('Mapping cadres'!$B$1:$Z$616,MATCH($B338, 'Mapping cadres'!$B$1:$B$616,0), MATCH(R$32,'Mapping cadres'!$B$1:$Z$1,0))</f>
        <v>0</v>
      </c>
      <c r="S338" s="226">
        <f>INDEX('Uganda workforce data - raw'!$A$4:$F$619,MATCH($B338, 'Uganda workforce data - raw'!$B$4:$B$619,0), MATCH("Filled Male",'Uganda workforce data - raw'!$A$4:$F$4,0))*INDEX('Mapping cadres'!$B$1:$Z$616,MATCH($B338, 'Mapping cadres'!$B$1:$B$616,0), MATCH(S$32,'Mapping cadres'!$B$1:$Z$1,0))</f>
        <v>0</v>
      </c>
      <c r="T338" s="226">
        <f>INDEX('Uganda workforce data - raw'!$A$4:$F$619,MATCH($B338, 'Uganda workforce data - raw'!$B$4:$B$619,0), MATCH("Filled Male",'Uganda workforce data - raw'!$A$4:$F$4,0))*INDEX('Mapping cadres'!$B$1:$Z$616,MATCH($B338, 'Mapping cadres'!$B$1:$B$616,0), MATCH(T$32,'Mapping cadres'!$B$1:$Z$1,0))</f>
        <v>0</v>
      </c>
      <c r="U338" s="226">
        <f>INDEX('Uganda workforce data - raw'!$A$4:$F$619,MATCH($B338, 'Uganda workforce data - raw'!$B$4:$B$619,0), MATCH("Filled Male",'Uganda workforce data - raw'!$A$4:$F$4,0))*INDEX('Mapping cadres'!$B$1:$Z$616,MATCH($B338, 'Mapping cadres'!$B$1:$B$616,0), MATCH(U$32,'Mapping cadres'!$B$1:$Z$1,0))</f>
        <v>0</v>
      </c>
      <c r="V338" s="226">
        <f>INDEX('Uganda workforce data - raw'!$A$4:$F$619,MATCH($B338, 'Uganda workforce data - raw'!$B$4:$B$619,0), MATCH("Filled Male",'Uganda workforce data - raw'!$A$4:$F$4,0))*INDEX('Mapping cadres'!$B$1:$Z$616,MATCH($B338, 'Mapping cadres'!$B$1:$B$616,0), MATCH(V$32,'Mapping cadres'!$B$1:$Z$1,0))</f>
        <v>0</v>
      </c>
      <c r="W338" s="226">
        <f>INDEX('Uganda workforce data - raw'!$A$4:$F$619,MATCH($B338, 'Uganda workforce data - raw'!$B$4:$B$619,0), MATCH("Filled Male",'Uganda workforce data - raw'!$A$4:$F$4,0))*INDEX('Mapping cadres'!$B$1:$Z$616,MATCH($B338, 'Mapping cadres'!$B$1:$B$616,0), MATCH(W$32,'Mapping cadres'!$B$1:$Z$1,0))</f>
        <v>0</v>
      </c>
      <c r="X338" s="226">
        <f>INDEX('Uganda workforce data - raw'!$A$4:$F$619,MATCH($B338, 'Uganda workforce data - raw'!$B$4:$B$619,0), MATCH("Filled Male",'Uganda workforce data - raw'!$A$4:$F$4,0))*INDEX('Mapping cadres'!$B$1:$Z$616,MATCH($B338, 'Mapping cadres'!$B$1:$B$616,0), MATCH(X$32,'Mapping cadres'!$B$1:$Z$1,0))</f>
        <v>0</v>
      </c>
      <c r="Y338" s="226">
        <f>INDEX('Uganda workforce data - raw'!$A$4:$F$619,MATCH($B338, 'Uganda workforce data - raw'!$B$4:$B$619,0), MATCH("Filled Male",'Uganda workforce data - raw'!$A$4:$F$4,0))*INDEX('Mapping cadres'!$B$1:$Z$616,MATCH($B338, 'Mapping cadres'!$B$1:$B$616,0), MATCH(Y$32,'Mapping cadres'!$B$1:$Z$1,0))</f>
        <v>0</v>
      </c>
      <c r="Z338" s="226">
        <f>INDEX('Uganda workforce data - raw'!$A$4:$F$619,MATCH($B338, 'Uganda workforce data - raw'!$B$4:$B$619,0), MATCH("Filled Male",'Uganda workforce data - raw'!$A$4:$F$4,0))*INDEX('Mapping cadres'!$B$1:$Z$616,MATCH($B338, 'Mapping cadres'!$B$1:$B$616,0), MATCH(Z$32,'Mapping cadres'!$B$1:$Z$1,0))</f>
        <v>0</v>
      </c>
      <c r="AA338" s="226">
        <f>INDEX('Uganda workforce data - raw'!$A$4:$F$619,MATCH($B338, 'Uganda workforce data - raw'!$B$4:$B$619,0), MATCH("Filled Female",'Uganda workforce data - raw'!$A$4:$F$4,0))*INDEX('Mapping cadres'!$B$1:$Z$616,MATCH($B338, 'Mapping cadres'!$B$1:$B$616,0), MATCH(AA$32,'Mapping cadres'!$B$1:$Z$1,0))</f>
        <v>0</v>
      </c>
      <c r="AB338" s="226">
        <f>INDEX('Uganda workforce data - raw'!$A$4:$F$619,MATCH($B338, 'Uganda workforce data - raw'!$B$4:$B$619,0), MATCH("Filled Female",'Uganda workforce data - raw'!$A$4:$F$4,0))*INDEX('Mapping cadres'!$B$1:$Z$616,MATCH($B338, 'Mapping cadres'!$B$1:$B$616,0), MATCH(AB$32,'Mapping cadres'!$B$1:$Z$1,0))</f>
        <v>0</v>
      </c>
      <c r="AC338" s="226">
        <f>INDEX('Uganda workforce data - raw'!$A$4:$F$619,MATCH($B338, 'Uganda workforce data - raw'!$B$4:$B$619,0), MATCH("Filled Female",'Uganda workforce data - raw'!$A$4:$F$4,0))*INDEX('Mapping cadres'!$B$1:$Z$616,MATCH($B338, 'Mapping cadres'!$B$1:$B$616,0), MATCH(AC$32,'Mapping cadres'!$B$1:$Z$1,0))</f>
        <v>0</v>
      </c>
      <c r="AD338" s="226">
        <f>INDEX('Uganda workforce data - raw'!$A$4:$F$619,MATCH($B338, 'Uganda workforce data - raw'!$B$4:$B$619,0), MATCH("Filled Female",'Uganda workforce data - raw'!$A$4:$F$4,0))*INDEX('Mapping cadres'!$B$1:$Z$616,MATCH($B338, 'Mapping cadres'!$B$1:$B$616,0), MATCH(AD$32,'Mapping cadres'!$B$1:$Z$1,0))</f>
        <v>0</v>
      </c>
      <c r="AE338" s="226">
        <f>INDEX('Uganda workforce data - raw'!$A$4:$F$619,MATCH($B338, 'Uganda workforce data - raw'!$B$4:$B$619,0), MATCH("Filled Female",'Uganda workforce data - raw'!$A$4:$F$4,0))*INDEX('Mapping cadres'!$B$1:$Z$616,MATCH($B338, 'Mapping cadres'!$B$1:$B$616,0), MATCH(AE$32,'Mapping cadres'!$B$1:$Z$1,0))</f>
        <v>0</v>
      </c>
      <c r="AF338" s="226">
        <f>INDEX('Uganda workforce data - raw'!$A$4:$F$619,MATCH($B338, 'Uganda workforce data - raw'!$B$4:$B$619,0), MATCH("Filled Female",'Uganda workforce data - raw'!$A$4:$F$4,0))*INDEX('Mapping cadres'!$B$1:$Z$616,MATCH($B338, 'Mapping cadres'!$B$1:$B$616,0), MATCH(AF$32,'Mapping cadres'!$B$1:$Z$1,0))</f>
        <v>0</v>
      </c>
      <c r="AG338" s="226">
        <f>INDEX('Uganda workforce data - raw'!$A$4:$F$619,MATCH($B338, 'Uganda workforce data - raw'!$B$4:$B$619,0), MATCH("Filled Female",'Uganda workforce data - raw'!$A$4:$F$4,0))*INDEX('Mapping cadres'!$B$1:$Z$616,MATCH($B338, 'Mapping cadres'!$B$1:$B$616,0), MATCH(AG$32,'Mapping cadres'!$B$1:$Z$1,0))</f>
        <v>0</v>
      </c>
      <c r="AH338" s="226">
        <f>INDEX('Uganda workforce data - raw'!$A$4:$F$619,MATCH($B338, 'Uganda workforce data - raw'!$B$4:$B$619,0), MATCH("Filled Female",'Uganda workforce data - raw'!$A$4:$F$4,0))*INDEX('Mapping cadres'!$B$1:$Z$616,MATCH($B338, 'Mapping cadres'!$B$1:$B$616,0), MATCH(AH$32,'Mapping cadres'!$B$1:$Z$1,0))</f>
        <v>0</v>
      </c>
      <c r="AI338" s="226">
        <f>INDEX('Uganda workforce data - raw'!$A$4:$F$619,MATCH($B338, 'Uganda workforce data - raw'!$B$4:$B$619,0), MATCH("Filled Female",'Uganda workforce data - raw'!$A$4:$F$4,0))*INDEX('Mapping cadres'!$B$1:$Z$616,MATCH($B338, 'Mapping cadres'!$B$1:$B$616,0), MATCH(AI$32,'Mapping cadres'!$B$1:$Z$1,0))</f>
        <v>0</v>
      </c>
      <c r="AJ338" s="226">
        <f>INDEX('Uganda workforce data - raw'!$A$4:$F$619,MATCH($B338, 'Uganda workforce data - raw'!$B$4:$B$619,0), MATCH("Filled Female",'Uganda workforce data - raw'!$A$4:$F$4,0))*INDEX('Mapping cadres'!$B$1:$Z$616,MATCH($B338, 'Mapping cadres'!$B$1:$B$616,0), MATCH(AJ$32,'Mapping cadres'!$B$1:$Z$1,0))</f>
        <v>0</v>
      </c>
      <c r="AK338" s="226">
        <f>INDEX('Uganda workforce data - raw'!$A$4:$F$619,MATCH($B338, 'Uganda workforce data - raw'!$B$4:$B$619,0), MATCH("Filled Female",'Uganda workforce data - raw'!$A$4:$F$4,0))*INDEX('Mapping cadres'!$B$1:$Z$616,MATCH($B338, 'Mapping cadres'!$B$1:$B$616,0), MATCH(AK$32,'Mapping cadres'!$B$1:$Z$1,0))</f>
        <v>0</v>
      </c>
      <c r="AL338" s="226">
        <f>INDEX('Uganda workforce data - raw'!$A$4:$F$619,MATCH($B338, 'Uganda workforce data - raw'!$B$4:$B$619,0), MATCH("Filled Female",'Uganda workforce data - raw'!$A$4:$F$4,0))*INDEX('Mapping cadres'!$B$1:$Z$616,MATCH($B338, 'Mapping cadres'!$B$1:$B$616,0), MATCH(AL$32,'Mapping cadres'!$B$1:$Z$1,0))</f>
        <v>0</v>
      </c>
      <c r="AM338" s="226">
        <f>INDEX('Uganda workforce data - raw'!$A$4:$F$619,MATCH($B338, 'Uganda workforce data - raw'!$B$4:$B$619,0), MATCH("Filled Female",'Uganda workforce data - raw'!$A$4:$F$4,0))*INDEX('Mapping cadres'!$B$1:$Z$616,MATCH($B338, 'Mapping cadres'!$B$1:$B$616,0), MATCH(AM$32,'Mapping cadres'!$B$1:$Z$1,0))</f>
        <v>0</v>
      </c>
      <c r="AN338" s="226">
        <f>INDEX('Uganda workforce data - raw'!$A$4:$F$619,MATCH($B338, 'Uganda workforce data - raw'!$B$4:$B$619,0), MATCH("Filled Female",'Uganda workforce data - raw'!$A$4:$F$4,0))*INDEX('Mapping cadres'!$B$1:$Z$616,MATCH($B338, 'Mapping cadres'!$B$1:$B$616,0), MATCH(AN$32,'Mapping cadres'!$B$1:$Z$1,0))</f>
        <v>0</v>
      </c>
      <c r="AO338" s="226">
        <f>INDEX('Uganda workforce data - raw'!$A$4:$F$619,MATCH($B338, 'Uganda workforce data - raw'!$B$4:$B$619,0), MATCH("Filled Female",'Uganda workforce data - raw'!$A$4:$F$4,0))*INDEX('Mapping cadres'!$B$1:$Z$616,MATCH($B338, 'Mapping cadres'!$B$1:$B$616,0), MATCH(AO$32,'Mapping cadres'!$B$1:$Z$1,0))</f>
        <v>0</v>
      </c>
      <c r="AP338" s="226">
        <f>INDEX('Uganda workforce data - raw'!$A$4:$F$619,MATCH($B338, 'Uganda workforce data - raw'!$B$4:$B$619,0), MATCH("Filled Female",'Uganda workforce data - raw'!$A$4:$F$4,0))*INDEX('Mapping cadres'!$B$1:$Z$616,MATCH($B338, 'Mapping cadres'!$B$1:$B$616,0), MATCH(AP$32,'Mapping cadres'!$B$1:$Z$1,0))</f>
        <v>0</v>
      </c>
      <c r="AQ338" s="226">
        <f>INDEX('Uganda workforce data - raw'!$A$4:$F$619,MATCH($B338, 'Uganda workforce data - raw'!$B$4:$B$619,0), MATCH("Filled Female",'Uganda workforce data - raw'!$A$4:$F$4,0))*INDEX('Mapping cadres'!$B$1:$Z$616,MATCH($B338, 'Mapping cadres'!$B$1:$B$616,0), MATCH(AQ$32,'Mapping cadres'!$B$1:$Z$1,0))</f>
        <v>0</v>
      </c>
      <c r="AR338" s="226">
        <f>INDEX('Uganda workforce data - raw'!$A$4:$F$619,MATCH($B338, 'Uganda workforce data - raw'!$B$4:$B$619,0), MATCH("Filled Female",'Uganda workforce data - raw'!$A$4:$F$4,0))*INDEX('Mapping cadres'!$B$1:$Z$616,MATCH($B338, 'Mapping cadres'!$B$1:$B$616,0), MATCH(AR$32,'Mapping cadres'!$B$1:$Z$1,0))</f>
        <v>0</v>
      </c>
      <c r="AS338" s="226">
        <f>INDEX('Uganda workforce data - raw'!$A$4:$F$619,MATCH($B338, 'Uganda workforce data - raw'!$B$4:$B$619,0), MATCH("Filled Female",'Uganda workforce data - raw'!$A$4:$F$4,0))*INDEX('Mapping cadres'!$B$1:$Z$616,MATCH($B338, 'Mapping cadres'!$B$1:$B$616,0), MATCH(AS$32,'Mapping cadres'!$B$1:$Z$1,0))</f>
        <v>0</v>
      </c>
      <c r="AT338" s="226">
        <f>INDEX('Uganda workforce data - raw'!$A$4:$F$619,MATCH($B338, 'Uganda workforce data - raw'!$B$4:$B$619,0), MATCH("Filled Female",'Uganda workforce data - raw'!$A$4:$F$4,0))*INDEX('Mapping cadres'!$B$1:$Z$616,MATCH($B338, 'Mapping cadres'!$B$1:$B$616,0), MATCH(AT$32,'Mapping cadres'!$B$1:$Z$1,0))</f>
        <v>0</v>
      </c>
      <c r="AU338" s="226">
        <f>INDEX('Uganda workforce data - raw'!$A$4:$F$619,MATCH($B338, 'Uganda workforce data - raw'!$B$4:$B$619,0), MATCH("Filled Female",'Uganda workforce data - raw'!$A$4:$F$4,0))*INDEX('Mapping cadres'!$B$1:$Z$616,MATCH($B338, 'Mapping cadres'!$B$1:$B$616,0), MATCH(AU$32,'Mapping cadres'!$B$1:$Z$1,0))</f>
        <v>0</v>
      </c>
      <c r="AV338" s="226">
        <f>INDEX('Uganda workforce data - raw'!$A$4:$F$619,MATCH($B338, 'Uganda workforce data - raw'!$B$4:$B$619,0), MATCH("Filled Female",'Uganda workforce data - raw'!$A$4:$F$4,0))*INDEX('Mapping cadres'!$B$1:$Z$616,MATCH($B338, 'Mapping cadres'!$B$1:$B$616,0), MATCH(AV$32,'Mapping cadres'!$B$1:$Z$1,0))</f>
        <v>0</v>
      </c>
      <c r="AW338" s="226">
        <f>INDEX('Uganda workforce data - raw'!$A$4:$F$619,MATCH($B338, 'Uganda workforce data - raw'!$B$4:$B$619,0), MATCH("Filled Female",'Uganda workforce data - raw'!$A$4:$F$4,0))*INDEX('Mapping cadres'!$B$1:$Z$616,MATCH($B338, 'Mapping cadres'!$B$1:$B$616,0), MATCH(AW$32,'Mapping cadres'!$B$1:$Z$1,0))</f>
        <v>0</v>
      </c>
      <c r="AX338" s="226">
        <f>INDEX('Uganda workforce data - raw'!$A$4:$F$619,MATCH($B338, 'Uganda workforce data - raw'!$B$4:$B$619,0), MATCH("Filled Female",'Uganda workforce data - raw'!$A$4:$F$4,0))*INDEX('Mapping cadres'!$B$1:$Z$616,MATCH($B338, 'Mapping cadres'!$B$1:$B$616,0), MATCH(AX$32,'Mapping cadres'!$B$1:$Z$1,0))</f>
        <v>0</v>
      </c>
      <c r="AY338" s="226">
        <f t="shared" si="101"/>
        <v>0</v>
      </c>
      <c r="AZ338" s="226">
        <f t="shared" si="102"/>
        <v>0</v>
      </c>
      <c r="BA338" s="226">
        <f t="shared" si="103"/>
        <v>1</v>
      </c>
      <c r="BB338" s="226">
        <f t="shared" si="104"/>
        <v>0</v>
      </c>
      <c r="BC338" s="226">
        <f t="shared" si="105"/>
        <v>0</v>
      </c>
      <c r="BD338" s="226">
        <f t="shared" si="106"/>
        <v>0</v>
      </c>
      <c r="BE338" s="226">
        <f t="shared" si="107"/>
        <v>0</v>
      </c>
      <c r="BF338" s="226">
        <f t="shared" si="108"/>
        <v>0</v>
      </c>
      <c r="BG338" s="226">
        <f t="shared" si="109"/>
        <v>0</v>
      </c>
      <c r="BH338" s="226">
        <f t="shared" si="110"/>
        <v>0</v>
      </c>
      <c r="BI338" s="226">
        <f t="shared" si="111"/>
        <v>0</v>
      </c>
      <c r="BJ338" s="226">
        <f t="shared" si="112"/>
        <v>0</v>
      </c>
      <c r="BK338" s="226">
        <f t="shared" si="113"/>
        <v>0</v>
      </c>
      <c r="BL338" s="226">
        <f t="shared" si="114"/>
        <v>0</v>
      </c>
      <c r="BM338" s="226">
        <f t="shared" si="115"/>
        <v>0</v>
      </c>
      <c r="BN338" s="226">
        <f t="shared" si="116"/>
        <v>0</v>
      </c>
      <c r="BO338" s="226">
        <f t="shared" si="117"/>
        <v>0</v>
      </c>
      <c r="BP338" s="226">
        <f t="shared" si="118"/>
        <v>0</v>
      </c>
      <c r="BQ338" s="226">
        <f t="shared" si="119"/>
        <v>0</v>
      </c>
      <c r="BR338" s="226">
        <f t="shared" si="120"/>
        <v>0</v>
      </c>
      <c r="BS338" s="226">
        <f t="shared" si="121"/>
        <v>0</v>
      </c>
      <c r="BT338" s="226">
        <f t="shared" si="122"/>
        <v>0</v>
      </c>
      <c r="BU338" s="226">
        <f t="shared" si="123"/>
        <v>0</v>
      </c>
      <c r="BV338" s="226">
        <f t="shared" si="124"/>
        <v>0</v>
      </c>
    </row>
    <row r="339" spans="1:74">
      <c r="A339" s="226">
        <v>307</v>
      </c>
      <c r="B339" s="237" t="s">
        <v>1609</v>
      </c>
      <c r="C339" s="226">
        <f>INDEX('Uganda workforce data - raw'!$A$4:$F$619,MATCH($B339, 'Uganda workforce data - raw'!$B$4:$B$619,0), MATCH("Filled Male",'Uganda workforce data - raw'!$A$4:$F$4,0))*INDEX('Mapping cadres'!$B$1:$Z$616,MATCH($B339, 'Mapping cadres'!$B$1:$B$616,0), MATCH(C$32,'Mapping cadres'!$B$1:$Z$1,0))</f>
        <v>0</v>
      </c>
      <c r="D339" s="226">
        <f>INDEX('Uganda workforce data - raw'!$A$4:$F$619,MATCH($B339, 'Uganda workforce data - raw'!$B$4:$B$619,0), MATCH("Filled Male",'Uganda workforce data - raw'!$A$4:$F$4,0))*INDEX('Mapping cadres'!$B$1:$Z$616,MATCH($B339, 'Mapping cadres'!$B$1:$B$616,0), MATCH(D$32,'Mapping cadres'!$B$1:$Z$1,0))</f>
        <v>0</v>
      </c>
      <c r="E339" s="226">
        <f>INDEX('Uganda workforce data - raw'!$A$4:$F$619,MATCH($B339, 'Uganda workforce data - raw'!$B$4:$B$619,0), MATCH("Filled Male",'Uganda workforce data - raw'!$A$4:$F$4,0))*INDEX('Mapping cadres'!$B$1:$Z$616,MATCH($B339, 'Mapping cadres'!$B$1:$B$616,0), MATCH(E$32,'Mapping cadres'!$B$1:$Z$1,0))</f>
        <v>1</v>
      </c>
      <c r="F339" s="226">
        <f>INDEX('Uganda workforce data - raw'!$A$4:$F$619,MATCH($B339, 'Uganda workforce data - raw'!$B$4:$B$619,0), MATCH("Filled Male",'Uganda workforce data - raw'!$A$4:$F$4,0))*INDEX('Mapping cadres'!$B$1:$Z$616,MATCH($B339, 'Mapping cadres'!$B$1:$B$616,0), MATCH(F$32,'Mapping cadres'!$B$1:$Z$1,0))</f>
        <v>0</v>
      </c>
      <c r="G339" s="226">
        <f>INDEX('Uganda workforce data - raw'!$A$4:$F$619,MATCH($B339, 'Uganda workforce data - raw'!$B$4:$B$619,0), MATCH("Filled Male",'Uganda workforce data - raw'!$A$4:$F$4,0))*INDEX('Mapping cadres'!$B$1:$Z$616,MATCH($B339, 'Mapping cadres'!$B$1:$B$616,0), MATCH(G$32,'Mapping cadres'!$B$1:$Z$1,0))</f>
        <v>0</v>
      </c>
      <c r="H339" s="226">
        <f>INDEX('Uganda workforce data - raw'!$A$4:$F$619,MATCH($B339, 'Uganda workforce data - raw'!$B$4:$B$619,0), MATCH("Filled Male",'Uganda workforce data - raw'!$A$4:$F$4,0))*INDEX('Mapping cadres'!$B$1:$Z$616,MATCH($B339, 'Mapping cadres'!$B$1:$B$616,0), MATCH(H$32,'Mapping cadres'!$B$1:$Z$1,0))</f>
        <v>0</v>
      </c>
      <c r="I339" s="226">
        <f>INDEX('Uganda workforce data - raw'!$A$4:$F$619,MATCH($B339, 'Uganda workforce data - raw'!$B$4:$B$619,0), MATCH("Filled Male",'Uganda workforce data - raw'!$A$4:$F$4,0))*INDEX('Mapping cadres'!$B$1:$Z$616,MATCH($B339, 'Mapping cadres'!$B$1:$B$616,0), MATCH(I$32,'Mapping cadres'!$B$1:$Z$1,0))</f>
        <v>0</v>
      </c>
      <c r="J339" s="226">
        <f>INDEX('Uganda workforce data - raw'!$A$4:$F$619,MATCH($B339, 'Uganda workforce data - raw'!$B$4:$B$619,0), MATCH("Filled Male",'Uganda workforce data - raw'!$A$4:$F$4,0))*INDEX('Mapping cadres'!$B$1:$Z$616,MATCH($B339, 'Mapping cadres'!$B$1:$B$616,0), MATCH(J$32,'Mapping cadres'!$B$1:$Z$1,0))</f>
        <v>0</v>
      </c>
      <c r="K339" s="226">
        <f>INDEX('Uganda workforce data - raw'!$A$4:$F$619,MATCH($B339, 'Uganda workforce data - raw'!$B$4:$B$619,0), MATCH("Filled Male",'Uganda workforce data - raw'!$A$4:$F$4,0))*INDEX('Mapping cadres'!$B$1:$Z$616,MATCH($B339, 'Mapping cadres'!$B$1:$B$616,0), MATCH(K$32,'Mapping cadres'!$B$1:$Z$1,0))</f>
        <v>0</v>
      </c>
      <c r="L339" s="226">
        <f>INDEX('Uganda workforce data - raw'!$A$4:$F$619,MATCH($B339, 'Uganda workforce data - raw'!$B$4:$B$619,0), MATCH("Filled Male",'Uganda workforce data - raw'!$A$4:$F$4,0))*INDEX('Mapping cadres'!$B$1:$Z$616,MATCH($B339, 'Mapping cadres'!$B$1:$B$616,0), MATCH(L$32,'Mapping cadres'!$B$1:$Z$1,0))</f>
        <v>0</v>
      </c>
      <c r="M339" s="226">
        <f>INDEX('Uganda workforce data - raw'!$A$4:$F$619,MATCH($B339, 'Uganda workforce data - raw'!$B$4:$B$619,0), MATCH("Filled Male",'Uganda workforce data - raw'!$A$4:$F$4,0))*INDEX('Mapping cadres'!$B$1:$Z$616,MATCH($B339, 'Mapping cadres'!$B$1:$B$616,0), MATCH(M$32,'Mapping cadres'!$B$1:$Z$1,0))</f>
        <v>0</v>
      </c>
      <c r="N339" s="226">
        <f>INDEX('Uganda workforce data - raw'!$A$4:$F$619,MATCH($B339, 'Uganda workforce data - raw'!$B$4:$B$619,0), MATCH("Filled Male",'Uganda workforce data - raw'!$A$4:$F$4,0))*INDEX('Mapping cadres'!$B$1:$Z$616,MATCH($B339, 'Mapping cadres'!$B$1:$B$616,0), MATCH(N$32,'Mapping cadres'!$B$1:$Z$1,0))</f>
        <v>0</v>
      </c>
      <c r="O339" s="226">
        <f>INDEX('Uganda workforce data - raw'!$A$4:$F$619,MATCH($B339, 'Uganda workforce data - raw'!$B$4:$B$619,0), MATCH("Filled Male",'Uganda workforce data - raw'!$A$4:$F$4,0))*INDEX('Mapping cadres'!$B$1:$Z$616,MATCH($B339, 'Mapping cadres'!$B$1:$B$616,0), MATCH(O$32,'Mapping cadres'!$B$1:$Z$1,0))</f>
        <v>0</v>
      </c>
      <c r="P339" s="226">
        <f>INDEX('Uganda workforce data - raw'!$A$4:$F$619,MATCH($B339, 'Uganda workforce data - raw'!$B$4:$B$619,0), MATCH("Filled Male",'Uganda workforce data - raw'!$A$4:$F$4,0))*INDEX('Mapping cadres'!$B$1:$Z$616,MATCH($B339, 'Mapping cadres'!$B$1:$B$616,0), MATCH(P$32,'Mapping cadres'!$B$1:$Z$1,0))</f>
        <v>0</v>
      </c>
      <c r="Q339" s="226">
        <f>INDEX('Uganda workforce data - raw'!$A$4:$F$619,MATCH($B339, 'Uganda workforce data - raw'!$B$4:$B$619,0), MATCH("Filled Male",'Uganda workforce data - raw'!$A$4:$F$4,0))*INDEX('Mapping cadres'!$B$1:$Z$616,MATCH($B339, 'Mapping cadres'!$B$1:$B$616,0), MATCH(Q$32,'Mapping cadres'!$B$1:$Z$1,0))</f>
        <v>0</v>
      </c>
      <c r="R339" s="226">
        <f>INDEX('Uganda workforce data - raw'!$A$4:$F$619,MATCH($B339, 'Uganda workforce data - raw'!$B$4:$B$619,0), MATCH("Filled Male",'Uganda workforce data - raw'!$A$4:$F$4,0))*INDEX('Mapping cadres'!$B$1:$Z$616,MATCH($B339, 'Mapping cadres'!$B$1:$B$616,0), MATCH(R$32,'Mapping cadres'!$B$1:$Z$1,0))</f>
        <v>0</v>
      </c>
      <c r="S339" s="226">
        <f>INDEX('Uganda workforce data - raw'!$A$4:$F$619,MATCH($B339, 'Uganda workforce data - raw'!$B$4:$B$619,0), MATCH("Filled Male",'Uganda workforce data - raw'!$A$4:$F$4,0))*INDEX('Mapping cadres'!$B$1:$Z$616,MATCH($B339, 'Mapping cadres'!$B$1:$B$616,0), MATCH(S$32,'Mapping cadres'!$B$1:$Z$1,0))</f>
        <v>0</v>
      </c>
      <c r="T339" s="226">
        <f>INDEX('Uganda workforce data - raw'!$A$4:$F$619,MATCH($B339, 'Uganda workforce data - raw'!$B$4:$B$619,0), MATCH("Filled Male",'Uganda workforce data - raw'!$A$4:$F$4,0))*INDEX('Mapping cadres'!$B$1:$Z$616,MATCH($B339, 'Mapping cadres'!$B$1:$B$616,0), MATCH(T$32,'Mapping cadres'!$B$1:$Z$1,0))</f>
        <v>0</v>
      </c>
      <c r="U339" s="226">
        <f>INDEX('Uganda workforce data - raw'!$A$4:$F$619,MATCH($B339, 'Uganda workforce data - raw'!$B$4:$B$619,0), MATCH("Filled Male",'Uganda workforce data - raw'!$A$4:$F$4,0))*INDEX('Mapping cadres'!$B$1:$Z$616,MATCH($B339, 'Mapping cadres'!$B$1:$B$616,0), MATCH(U$32,'Mapping cadres'!$B$1:$Z$1,0))</f>
        <v>0</v>
      </c>
      <c r="V339" s="226">
        <f>INDEX('Uganda workforce data - raw'!$A$4:$F$619,MATCH($B339, 'Uganda workforce data - raw'!$B$4:$B$619,0), MATCH("Filled Male",'Uganda workforce data - raw'!$A$4:$F$4,0))*INDEX('Mapping cadres'!$B$1:$Z$616,MATCH($B339, 'Mapping cadres'!$B$1:$B$616,0), MATCH(V$32,'Mapping cadres'!$B$1:$Z$1,0))</f>
        <v>0</v>
      </c>
      <c r="W339" s="226">
        <f>INDEX('Uganda workforce data - raw'!$A$4:$F$619,MATCH($B339, 'Uganda workforce data - raw'!$B$4:$B$619,0), MATCH("Filled Male",'Uganda workforce data - raw'!$A$4:$F$4,0))*INDEX('Mapping cadres'!$B$1:$Z$616,MATCH($B339, 'Mapping cadres'!$B$1:$B$616,0), MATCH(W$32,'Mapping cadres'!$B$1:$Z$1,0))</f>
        <v>0</v>
      </c>
      <c r="X339" s="226">
        <f>INDEX('Uganda workforce data - raw'!$A$4:$F$619,MATCH($B339, 'Uganda workforce data - raw'!$B$4:$B$619,0), MATCH("Filled Male",'Uganda workforce data - raw'!$A$4:$F$4,0))*INDEX('Mapping cadres'!$B$1:$Z$616,MATCH($B339, 'Mapping cadres'!$B$1:$B$616,0), MATCH(X$32,'Mapping cadres'!$B$1:$Z$1,0))</f>
        <v>0</v>
      </c>
      <c r="Y339" s="226">
        <f>INDEX('Uganda workforce data - raw'!$A$4:$F$619,MATCH($B339, 'Uganda workforce data - raw'!$B$4:$B$619,0), MATCH("Filled Male",'Uganda workforce data - raw'!$A$4:$F$4,0))*INDEX('Mapping cadres'!$B$1:$Z$616,MATCH($B339, 'Mapping cadres'!$B$1:$B$616,0), MATCH(Y$32,'Mapping cadres'!$B$1:$Z$1,0))</f>
        <v>0</v>
      </c>
      <c r="Z339" s="226">
        <f>INDEX('Uganda workforce data - raw'!$A$4:$F$619,MATCH($B339, 'Uganda workforce data - raw'!$B$4:$B$619,0), MATCH("Filled Male",'Uganda workforce data - raw'!$A$4:$F$4,0))*INDEX('Mapping cadres'!$B$1:$Z$616,MATCH($B339, 'Mapping cadres'!$B$1:$B$616,0), MATCH(Z$32,'Mapping cadres'!$B$1:$Z$1,0))</f>
        <v>0</v>
      </c>
      <c r="AA339" s="226">
        <f>INDEX('Uganda workforce data - raw'!$A$4:$F$619,MATCH($B339, 'Uganda workforce data - raw'!$B$4:$B$619,0), MATCH("Filled Female",'Uganda workforce data - raw'!$A$4:$F$4,0))*INDEX('Mapping cadres'!$B$1:$Z$616,MATCH($B339, 'Mapping cadres'!$B$1:$B$616,0), MATCH(AA$32,'Mapping cadres'!$B$1:$Z$1,0))</f>
        <v>0</v>
      </c>
      <c r="AB339" s="226">
        <f>INDEX('Uganda workforce data - raw'!$A$4:$F$619,MATCH($B339, 'Uganda workforce data - raw'!$B$4:$B$619,0), MATCH("Filled Female",'Uganda workforce data - raw'!$A$4:$F$4,0))*INDEX('Mapping cadres'!$B$1:$Z$616,MATCH($B339, 'Mapping cadres'!$B$1:$B$616,0), MATCH(AB$32,'Mapping cadres'!$B$1:$Z$1,0))</f>
        <v>0</v>
      </c>
      <c r="AC339" s="226">
        <f>INDEX('Uganda workforce data - raw'!$A$4:$F$619,MATCH($B339, 'Uganda workforce data - raw'!$B$4:$B$619,0), MATCH("Filled Female",'Uganda workforce data - raw'!$A$4:$F$4,0))*INDEX('Mapping cadres'!$B$1:$Z$616,MATCH($B339, 'Mapping cadres'!$B$1:$B$616,0), MATCH(AC$32,'Mapping cadres'!$B$1:$Z$1,0))</f>
        <v>0</v>
      </c>
      <c r="AD339" s="226">
        <f>INDEX('Uganda workforce data - raw'!$A$4:$F$619,MATCH($B339, 'Uganda workforce data - raw'!$B$4:$B$619,0), MATCH("Filled Female",'Uganda workforce data - raw'!$A$4:$F$4,0))*INDEX('Mapping cadres'!$B$1:$Z$616,MATCH($B339, 'Mapping cadres'!$B$1:$B$616,0), MATCH(AD$32,'Mapping cadres'!$B$1:$Z$1,0))</f>
        <v>0</v>
      </c>
      <c r="AE339" s="226">
        <f>INDEX('Uganda workforce data - raw'!$A$4:$F$619,MATCH($B339, 'Uganda workforce data - raw'!$B$4:$B$619,0), MATCH("Filled Female",'Uganda workforce data - raw'!$A$4:$F$4,0))*INDEX('Mapping cadres'!$B$1:$Z$616,MATCH($B339, 'Mapping cadres'!$B$1:$B$616,0), MATCH(AE$32,'Mapping cadres'!$B$1:$Z$1,0))</f>
        <v>0</v>
      </c>
      <c r="AF339" s="226">
        <f>INDEX('Uganda workforce data - raw'!$A$4:$F$619,MATCH($B339, 'Uganda workforce data - raw'!$B$4:$B$619,0), MATCH("Filled Female",'Uganda workforce data - raw'!$A$4:$F$4,0))*INDEX('Mapping cadres'!$B$1:$Z$616,MATCH($B339, 'Mapping cadres'!$B$1:$B$616,0), MATCH(AF$32,'Mapping cadres'!$B$1:$Z$1,0))</f>
        <v>0</v>
      </c>
      <c r="AG339" s="226">
        <f>INDEX('Uganda workforce data - raw'!$A$4:$F$619,MATCH($B339, 'Uganda workforce data - raw'!$B$4:$B$619,0), MATCH("Filled Female",'Uganda workforce data - raw'!$A$4:$F$4,0))*INDEX('Mapping cadres'!$B$1:$Z$616,MATCH($B339, 'Mapping cadres'!$B$1:$B$616,0), MATCH(AG$32,'Mapping cadres'!$B$1:$Z$1,0))</f>
        <v>0</v>
      </c>
      <c r="AH339" s="226">
        <f>INDEX('Uganda workforce data - raw'!$A$4:$F$619,MATCH($B339, 'Uganda workforce data - raw'!$B$4:$B$619,0), MATCH("Filled Female",'Uganda workforce data - raw'!$A$4:$F$4,0))*INDEX('Mapping cadres'!$B$1:$Z$616,MATCH($B339, 'Mapping cadres'!$B$1:$B$616,0), MATCH(AH$32,'Mapping cadres'!$B$1:$Z$1,0))</f>
        <v>0</v>
      </c>
      <c r="AI339" s="226">
        <f>INDEX('Uganda workforce data - raw'!$A$4:$F$619,MATCH($B339, 'Uganda workforce data - raw'!$B$4:$B$619,0), MATCH("Filled Female",'Uganda workforce data - raw'!$A$4:$F$4,0))*INDEX('Mapping cadres'!$B$1:$Z$616,MATCH($B339, 'Mapping cadres'!$B$1:$B$616,0), MATCH(AI$32,'Mapping cadres'!$B$1:$Z$1,0))</f>
        <v>0</v>
      </c>
      <c r="AJ339" s="226">
        <f>INDEX('Uganda workforce data - raw'!$A$4:$F$619,MATCH($B339, 'Uganda workforce data - raw'!$B$4:$B$619,0), MATCH("Filled Female",'Uganda workforce data - raw'!$A$4:$F$4,0))*INDEX('Mapping cadres'!$B$1:$Z$616,MATCH($B339, 'Mapping cadres'!$B$1:$B$616,0), MATCH(AJ$32,'Mapping cadres'!$B$1:$Z$1,0))</f>
        <v>0</v>
      </c>
      <c r="AK339" s="226">
        <f>INDEX('Uganda workforce data - raw'!$A$4:$F$619,MATCH($B339, 'Uganda workforce data - raw'!$B$4:$B$619,0), MATCH("Filled Female",'Uganda workforce data - raw'!$A$4:$F$4,0))*INDEX('Mapping cadres'!$B$1:$Z$616,MATCH($B339, 'Mapping cadres'!$B$1:$B$616,0), MATCH(AK$32,'Mapping cadres'!$B$1:$Z$1,0))</f>
        <v>0</v>
      </c>
      <c r="AL339" s="226">
        <f>INDEX('Uganda workforce data - raw'!$A$4:$F$619,MATCH($B339, 'Uganda workforce data - raw'!$B$4:$B$619,0), MATCH("Filled Female",'Uganda workforce data - raw'!$A$4:$F$4,0))*INDEX('Mapping cadres'!$B$1:$Z$616,MATCH($B339, 'Mapping cadres'!$B$1:$B$616,0), MATCH(AL$32,'Mapping cadres'!$B$1:$Z$1,0))</f>
        <v>0</v>
      </c>
      <c r="AM339" s="226">
        <f>INDEX('Uganda workforce data - raw'!$A$4:$F$619,MATCH($B339, 'Uganda workforce data - raw'!$B$4:$B$619,0), MATCH("Filled Female",'Uganda workforce data - raw'!$A$4:$F$4,0))*INDEX('Mapping cadres'!$B$1:$Z$616,MATCH($B339, 'Mapping cadres'!$B$1:$B$616,0), MATCH(AM$32,'Mapping cadres'!$B$1:$Z$1,0))</f>
        <v>0</v>
      </c>
      <c r="AN339" s="226">
        <f>INDEX('Uganda workforce data - raw'!$A$4:$F$619,MATCH($B339, 'Uganda workforce data - raw'!$B$4:$B$619,0), MATCH("Filled Female",'Uganda workforce data - raw'!$A$4:$F$4,0))*INDEX('Mapping cadres'!$B$1:$Z$616,MATCH($B339, 'Mapping cadres'!$B$1:$B$616,0), MATCH(AN$32,'Mapping cadres'!$B$1:$Z$1,0))</f>
        <v>0</v>
      </c>
      <c r="AO339" s="226">
        <f>INDEX('Uganda workforce data - raw'!$A$4:$F$619,MATCH($B339, 'Uganda workforce data - raw'!$B$4:$B$619,0), MATCH("Filled Female",'Uganda workforce data - raw'!$A$4:$F$4,0))*INDEX('Mapping cadres'!$B$1:$Z$616,MATCH($B339, 'Mapping cadres'!$B$1:$B$616,0), MATCH(AO$32,'Mapping cadres'!$B$1:$Z$1,0))</f>
        <v>0</v>
      </c>
      <c r="AP339" s="226">
        <f>INDEX('Uganda workforce data - raw'!$A$4:$F$619,MATCH($B339, 'Uganda workforce data - raw'!$B$4:$B$619,0), MATCH("Filled Female",'Uganda workforce data - raw'!$A$4:$F$4,0))*INDEX('Mapping cadres'!$B$1:$Z$616,MATCH($B339, 'Mapping cadres'!$B$1:$B$616,0), MATCH(AP$32,'Mapping cadres'!$B$1:$Z$1,0))</f>
        <v>0</v>
      </c>
      <c r="AQ339" s="226">
        <f>INDEX('Uganda workforce data - raw'!$A$4:$F$619,MATCH($B339, 'Uganda workforce data - raw'!$B$4:$B$619,0), MATCH("Filled Female",'Uganda workforce data - raw'!$A$4:$F$4,0))*INDEX('Mapping cadres'!$B$1:$Z$616,MATCH($B339, 'Mapping cadres'!$B$1:$B$616,0), MATCH(AQ$32,'Mapping cadres'!$B$1:$Z$1,0))</f>
        <v>0</v>
      </c>
      <c r="AR339" s="226">
        <f>INDEX('Uganda workforce data - raw'!$A$4:$F$619,MATCH($B339, 'Uganda workforce data - raw'!$B$4:$B$619,0), MATCH("Filled Female",'Uganda workforce data - raw'!$A$4:$F$4,0))*INDEX('Mapping cadres'!$B$1:$Z$616,MATCH($B339, 'Mapping cadres'!$B$1:$B$616,0), MATCH(AR$32,'Mapping cadres'!$B$1:$Z$1,0))</f>
        <v>0</v>
      </c>
      <c r="AS339" s="226">
        <f>INDEX('Uganda workforce data - raw'!$A$4:$F$619,MATCH($B339, 'Uganda workforce data - raw'!$B$4:$B$619,0), MATCH("Filled Female",'Uganda workforce data - raw'!$A$4:$F$4,0))*INDEX('Mapping cadres'!$B$1:$Z$616,MATCH($B339, 'Mapping cadres'!$B$1:$B$616,0), MATCH(AS$32,'Mapping cadres'!$B$1:$Z$1,0))</f>
        <v>0</v>
      </c>
      <c r="AT339" s="226">
        <f>INDEX('Uganda workforce data - raw'!$A$4:$F$619,MATCH($B339, 'Uganda workforce data - raw'!$B$4:$B$619,0), MATCH("Filled Female",'Uganda workforce data - raw'!$A$4:$F$4,0))*INDEX('Mapping cadres'!$B$1:$Z$616,MATCH($B339, 'Mapping cadres'!$B$1:$B$616,0), MATCH(AT$32,'Mapping cadres'!$B$1:$Z$1,0))</f>
        <v>0</v>
      </c>
      <c r="AU339" s="226">
        <f>INDEX('Uganda workforce data - raw'!$A$4:$F$619,MATCH($B339, 'Uganda workforce data - raw'!$B$4:$B$619,0), MATCH("Filled Female",'Uganda workforce data - raw'!$A$4:$F$4,0))*INDEX('Mapping cadres'!$B$1:$Z$616,MATCH($B339, 'Mapping cadres'!$B$1:$B$616,0), MATCH(AU$32,'Mapping cadres'!$B$1:$Z$1,0))</f>
        <v>0</v>
      </c>
      <c r="AV339" s="226">
        <f>INDEX('Uganda workforce data - raw'!$A$4:$F$619,MATCH($B339, 'Uganda workforce data - raw'!$B$4:$B$619,0), MATCH("Filled Female",'Uganda workforce data - raw'!$A$4:$F$4,0))*INDEX('Mapping cadres'!$B$1:$Z$616,MATCH($B339, 'Mapping cadres'!$B$1:$B$616,0), MATCH(AV$32,'Mapping cadres'!$B$1:$Z$1,0))</f>
        <v>0</v>
      </c>
      <c r="AW339" s="226">
        <f>INDEX('Uganda workforce data - raw'!$A$4:$F$619,MATCH($B339, 'Uganda workforce data - raw'!$B$4:$B$619,0), MATCH("Filled Female",'Uganda workforce data - raw'!$A$4:$F$4,0))*INDEX('Mapping cadres'!$B$1:$Z$616,MATCH($B339, 'Mapping cadres'!$B$1:$B$616,0), MATCH(AW$32,'Mapping cadres'!$B$1:$Z$1,0))</f>
        <v>0</v>
      </c>
      <c r="AX339" s="226">
        <f>INDEX('Uganda workforce data - raw'!$A$4:$F$619,MATCH($B339, 'Uganda workforce data - raw'!$B$4:$B$619,0), MATCH("Filled Female",'Uganda workforce data - raw'!$A$4:$F$4,0))*INDEX('Mapping cadres'!$B$1:$Z$616,MATCH($B339, 'Mapping cadres'!$B$1:$B$616,0), MATCH(AX$32,'Mapping cadres'!$B$1:$Z$1,0))</f>
        <v>0</v>
      </c>
      <c r="AY339" s="226">
        <f t="shared" si="101"/>
        <v>0</v>
      </c>
      <c r="AZ339" s="226">
        <f t="shared" si="102"/>
        <v>0</v>
      </c>
      <c r="BA339" s="226">
        <f t="shared" si="103"/>
        <v>1</v>
      </c>
      <c r="BB339" s="226">
        <f t="shared" si="104"/>
        <v>0</v>
      </c>
      <c r="BC339" s="226">
        <f t="shared" si="105"/>
        <v>0</v>
      </c>
      <c r="BD339" s="226">
        <f t="shared" si="106"/>
        <v>0</v>
      </c>
      <c r="BE339" s="226">
        <f t="shared" si="107"/>
        <v>0</v>
      </c>
      <c r="BF339" s="226">
        <f t="shared" si="108"/>
        <v>0</v>
      </c>
      <c r="BG339" s="226">
        <f t="shared" si="109"/>
        <v>0</v>
      </c>
      <c r="BH339" s="226">
        <f t="shared" si="110"/>
        <v>0</v>
      </c>
      <c r="BI339" s="226">
        <f t="shared" si="111"/>
        <v>0</v>
      </c>
      <c r="BJ339" s="226">
        <f t="shared" si="112"/>
        <v>0</v>
      </c>
      <c r="BK339" s="226">
        <f t="shared" si="113"/>
        <v>0</v>
      </c>
      <c r="BL339" s="226">
        <f t="shared" si="114"/>
        <v>0</v>
      </c>
      <c r="BM339" s="226">
        <f t="shared" si="115"/>
        <v>0</v>
      </c>
      <c r="BN339" s="226">
        <f t="shared" si="116"/>
        <v>0</v>
      </c>
      <c r="BO339" s="226">
        <f t="shared" si="117"/>
        <v>0</v>
      </c>
      <c r="BP339" s="226">
        <f t="shared" si="118"/>
        <v>0</v>
      </c>
      <c r="BQ339" s="226">
        <f t="shared" si="119"/>
        <v>0</v>
      </c>
      <c r="BR339" s="226">
        <f t="shared" si="120"/>
        <v>0</v>
      </c>
      <c r="BS339" s="226">
        <f t="shared" si="121"/>
        <v>0</v>
      </c>
      <c r="BT339" s="226">
        <f t="shared" si="122"/>
        <v>0</v>
      </c>
      <c r="BU339" s="226">
        <f t="shared" si="123"/>
        <v>0</v>
      </c>
      <c r="BV339" s="226">
        <f t="shared" si="124"/>
        <v>0</v>
      </c>
    </row>
    <row r="340" spans="1:74">
      <c r="A340" s="226">
        <v>308</v>
      </c>
      <c r="B340" s="226" t="s">
        <v>1610</v>
      </c>
      <c r="C340" s="226">
        <f>INDEX('Uganda workforce data - raw'!$A$4:$F$619,MATCH($B340, 'Uganda workforce data - raw'!$B$4:$B$619,0), MATCH("Filled Male",'Uganda workforce data - raw'!$A$4:$F$4,0))*INDEX('Mapping cadres'!$B$1:$Z$616,MATCH($B340, 'Mapping cadres'!$B$1:$B$616,0), MATCH(C$32,'Mapping cadres'!$B$1:$Z$1,0))</f>
        <v>3</v>
      </c>
      <c r="D340" s="226">
        <f>INDEX('Uganda workforce data - raw'!$A$4:$F$619,MATCH($B340, 'Uganda workforce data - raw'!$B$4:$B$619,0), MATCH("Filled Male",'Uganda workforce data - raw'!$A$4:$F$4,0))*INDEX('Mapping cadres'!$B$1:$Z$616,MATCH($B340, 'Mapping cadres'!$B$1:$B$616,0), MATCH(D$32,'Mapping cadres'!$B$1:$Z$1,0))</f>
        <v>0</v>
      </c>
      <c r="E340" s="226">
        <f>INDEX('Uganda workforce data - raw'!$A$4:$F$619,MATCH($B340, 'Uganda workforce data - raw'!$B$4:$B$619,0), MATCH("Filled Male",'Uganda workforce data - raw'!$A$4:$F$4,0))*INDEX('Mapping cadres'!$B$1:$Z$616,MATCH($B340, 'Mapping cadres'!$B$1:$B$616,0), MATCH(E$32,'Mapping cadres'!$B$1:$Z$1,0))</f>
        <v>0</v>
      </c>
      <c r="F340" s="226">
        <f>INDEX('Uganda workforce data - raw'!$A$4:$F$619,MATCH($B340, 'Uganda workforce data - raw'!$B$4:$B$619,0), MATCH("Filled Male",'Uganda workforce data - raw'!$A$4:$F$4,0))*INDEX('Mapping cadres'!$B$1:$Z$616,MATCH($B340, 'Mapping cadres'!$B$1:$B$616,0), MATCH(F$32,'Mapping cadres'!$B$1:$Z$1,0))</f>
        <v>0</v>
      </c>
      <c r="G340" s="226">
        <f>INDEX('Uganda workforce data - raw'!$A$4:$F$619,MATCH($B340, 'Uganda workforce data - raw'!$B$4:$B$619,0), MATCH("Filled Male",'Uganda workforce data - raw'!$A$4:$F$4,0))*INDEX('Mapping cadres'!$B$1:$Z$616,MATCH($B340, 'Mapping cadres'!$B$1:$B$616,0), MATCH(G$32,'Mapping cadres'!$B$1:$Z$1,0))</f>
        <v>0</v>
      </c>
      <c r="H340" s="226">
        <f>INDEX('Uganda workforce data - raw'!$A$4:$F$619,MATCH($B340, 'Uganda workforce data - raw'!$B$4:$B$619,0), MATCH("Filled Male",'Uganda workforce data - raw'!$A$4:$F$4,0))*INDEX('Mapping cadres'!$B$1:$Z$616,MATCH($B340, 'Mapping cadres'!$B$1:$B$616,0), MATCH(H$32,'Mapping cadres'!$B$1:$Z$1,0))</f>
        <v>0</v>
      </c>
      <c r="I340" s="226">
        <f>INDEX('Uganda workforce data - raw'!$A$4:$F$619,MATCH($B340, 'Uganda workforce data - raw'!$B$4:$B$619,0), MATCH("Filled Male",'Uganda workforce data - raw'!$A$4:$F$4,0))*INDEX('Mapping cadres'!$B$1:$Z$616,MATCH($B340, 'Mapping cadres'!$B$1:$B$616,0), MATCH(I$32,'Mapping cadres'!$B$1:$Z$1,0))</f>
        <v>0</v>
      </c>
      <c r="J340" s="226">
        <f>INDEX('Uganda workforce data - raw'!$A$4:$F$619,MATCH($B340, 'Uganda workforce data - raw'!$B$4:$B$619,0), MATCH("Filled Male",'Uganda workforce data - raw'!$A$4:$F$4,0))*INDEX('Mapping cadres'!$B$1:$Z$616,MATCH($B340, 'Mapping cadres'!$B$1:$B$616,0), MATCH(J$32,'Mapping cadres'!$B$1:$Z$1,0))</f>
        <v>0</v>
      </c>
      <c r="K340" s="226">
        <f>INDEX('Uganda workforce data - raw'!$A$4:$F$619,MATCH($B340, 'Uganda workforce data - raw'!$B$4:$B$619,0), MATCH("Filled Male",'Uganda workforce data - raw'!$A$4:$F$4,0))*INDEX('Mapping cadres'!$B$1:$Z$616,MATCH($B340, 'Mapping cadres'!$B$1:$B$616,0), MATCH(K$32,'Mapping cadres'!$B$1:$Z$1,0))</f>
        <v>0</v>
      </c>
      <c r="L340" s="226">
        <f>INDEX('Uganda workforce data - raw'!$A$4:$F$619,MATCH($B340, 'Uganda workforce data - raw'!$B$4:$B$619,0), MATCH("Filled Male",'Uganda workforce data - raw'!$A$4:$F$4,0))*INDEX('Mapping cadres'!$B$1:$Z$616,MATCH($B340, 'Mapping cadres'!$B$1:$B$616,0), MATCH(L$32,'Mapping cadres'!$B$1:$Z$1,0))</f>
        <v>0</v>
      </c>
      <c r="M340" s="226">
        <f>INDEX('Uganda workforce data - raw'!$A$4:$F$619,MATCH($B340, 'Uganda workforce data - raw'!$B$4:$B$619,0), MATCH("Filled Male",'Uganda workforce data - raw'!$A$4:$F$4,0))*INDEX('Mapping cadres'!$B$1:$Z$616,MATCH($B340, 'Mapping cadres'!$B$1:$B$616,0), MATCH(M$32,'Mapping cadres'!$B$1:$Z$1,0))</f>
        <v>0</v>
      </c>
      <c r="N340" s="226">
        <f>INDEX('Uganda workforce data - raw'!$A$4:$F$619,MATCH($B340, 'Uganda workforce data - raw'!$B$4:$B$619,0), MATCH("Filled Male",'Uganda workforce data - raw'!$A$4:$F$4,0))*INDEX('Mapping cadres'!$B$1:$Z$616,MATCH($B340, 'Mapping cadres'!$B$1:$B$616,0), MATCH(N$32,'Mapping cadres'!$B$1:$Z$1,0))</f>
        <v>0</v>
      </c>
      <c r="O340" s="226">
        <f>INDEX('Uganda workforce data - raw'!$A$4:$F$619,MATCH($B340, 'Uganda workforce data - raw'!$B$4:$B$619,0), MATCH("Filled Male",'Uganda workforce data - raw'!$A$4:$F$4,0))*INDEX('Mapping cadres'!$B$1:$Z$616,MATCH($B340, 'Mapping cadres'!$B$1:$B$616,0), MATCH(O$32,'Mapping cadres'!$B$1:$Z$1,0))</f>
        <v>0</v>
      </c>
      <c r="P340" s="226">
        <f>INDEX('Uganda workforce data - raw'!$A$4:$F$619,MATCH($B340, 'Uganda workforce data - raw'!$B$4:$B$619,0), MATCH("Filled Male",'Uganda workforce data - raw'!$A$4:$F$4,0))*INDEX('Mapping cadres'!$B$1:$Z$616,MATCH($B340, 'Mapping cadres'!$B$1:$B$616,0), MATCH(P$32,'Mapping cadres'!$B$1:$Z$1,0))</f>
        <v>0</v>
      </c>
      <c r="Q340" s="226">
        <f>INDEX('Uganda workforce data - raw'!$A$4:$F$619,MATCH($B340, 'Uganda workforce data - raw'!$B$4:$B$619,0), MATCH("Filled Male",'Uganda workforce data - raw'!$A$4:$F$4,0))*INDEX('Mapping cadres'!$B$1:$Z$616,MATCH($B340, 'Mapping cadres'!$B$1:$B$616,0), MATCH(Q$32,'Mapping cadres'!$B$1:$Z$1,0))</f>
        <v>0</v>
      </c>
      <c r="R340" s="226">
        <f>INDEX('Uganda workforce data - raw'!$A$4:$F$619,MATCH($B340, 'Uganda workforce data - raw'!$B$4:$B$619,0), MATCH("Filled Male",'Uganda workforce data - raw'!$A$4:$F$4,0))*INDEX('Mapping cadres'!$B$1:$Z$616,MATCH($B340, 'Mapping cadres'!$B$1:$B$616,0), MATCH(R$32,'Mapping cadres'!$B$1:$Z$1,0))</f>
        <v>0</v>
      </c>
      <c r="S340" s="226">
        <f>INDEX('Uganda workforce data - raw'!$A$4:$F$619,MATCH($B340, 'Uganda workforce data - raw'!$B$4:$B$619,0), MATCH("Filled Male",'Uganda workforce data - raw'!$A$4:$F$4,0))*INDEX('Mapping cadres'!$B$1:$Z$616,MATCH($B340, 'Mapping cadres'!$B$1:$B$616,0), MATCH(S$32,'Mapping cadres'!$B$1:$Z$1,0))</f>
        <v>0</v>
      </c>
      <c r="T340" s="226">
        <f>INDEX('Uganda workforce data - raw'!$A$4:$F$619,MATCH($B340, 'Uganda workforce data - raw'!$B$4:$B$619,0), MATCH("Filled Male",'Uganda workforce data - raw'!$A$4:$F$4,0))*INDEX('Mapping cadres'!$B$1:$Z$616,MATCH($B340, 'Mapping cadres'!$B$1:$B$616,0), MATCH(T$32,'Mapping cadres'!$B$1:$Z$1,0))</f>
        <v>0</v>
      </c>
      <c r="U340" s="226">
        <f>INDEX('Uganda workforce data - raw'!$A$4:$F$619,MATCH($B340, 'Uganda workforce data - raw'!$B$4:$B$619,0), MATCH("Filled Male",'Uganda workforce data - raw'!$A$4:$F$4,0))*INDEX('Mapping cadres'!$B$1:$Z$616,MATCH($B340, 'Mapping cadres'!$B$1:$B$616,0), MATCH(U$32,'Mapping cadres'!$B$1:$Z$1,0))</f>
        <v>0</v>
      </c>
      <c r="V340" s="226">
        <f>INDEX('Uganda workforce data - raw'!$A$4:$F$619,MATCH($B340, 'Uganda workforce data - raw'!$B$4:$B$619,0), MATCH("Filled Male",'Uganda workforce data - raw'!$A$4:$F$4,0))*INDEX('Mapping cadres'!$B$1:$Z$616,MATCH($B340, 'Mapping cadres'!$B$1:$B$616,0), MATCH(V$32,'Mapping cadres'!$B$1:$Z$1,0))</f>
        <v>0</v>
      </c>
      <c r="W340" s="226">
        <f>INDEX('Uganda workforce data - raw'!$A$4:$F$619,MATCH($B340, 'Uganda workforce data - raw'!$B$4:$B$619,0), MATCH("Filled Male",'Uganda workforce data - raw'!$A$4:$F$4,0))*INDEX('Mapping cadres'!$B$1:$Z$616,MATCH($B340, 'Mapping cadres'!$B$1:$B$616,0), MATCH(W$32,'Mapping cadres'!$B$1:$Z$1,0))</f>
        <v>0</v>
      </c>
      <c r="X340" s="226">
        <f>INDEX('Uganda workforce data - raw'!$A$4:$F$619,MATCH($B340, 'Uganda workforce data - raw'!$B$4:$B$619,0), MATCH("Filled Male",'Uganda workforce data - raw'!$A$4:$F$4,0))*INDEX('Mapping cadres'!$B$1:$Z$616,MATCH($B340, 'Mapping cadres'!$B$1:$B$616,0), MATCH(X$32,'Mapping cadres'!$B$1:$Z$1,0))</f>
        <v>0</v>
      </c>
      <c r="Y340" s="226">
        <f>INDEX('Uganda workforce data - raw'!$A$4:$F$619,MATCH($B340, 'Uganda workforce data - raw'!$B$4:$B$619,0), MATCH("Filled Male",'Uganda workforce data - raw'!$A$4:$F$4,0))*INDEX('Mapping cadres'!$B$1:$Z$616,MATCH($B340, 'Mapping cadres'!$B$1:$B$616,0), MATCH(Y$32,'Mapping cadres'!$B$1:$Z$1,0))</f>
        <v>0</v>
      </c>
      <c r="Z340" s="226">
        <f>INDEX('Uganda workforce data - raw'!$A$4:$F$619,MATCH($B340, 'Uganda workforce data - raw'!$B$4:$B$619,0), MATCH("Filled Male",'Uganda workforce data - raw'!$A$4:$F$4,0))*INDEX('Mapping cadres'!$B$1:$Z$616,MATCH($B340, 'Mapping cadres'!$B$1:$B$616,0), MATCH(Z$32,'Mapping cadres'!$B$1:$Z$1,0))</f>
        <v>0</v>
      </c>
      <c r="AA340" s="226">
        <f>INDEX('Uganda workforce data - raw'!$A$4:$F$619,MATCH($B340, 'Uganda workforce data - raw'!$B$4:$B$619,0), MATCH("Filled Female",'Uganda workforce data - raw'!$A$4:$F$4,0))*INDEX('Mapping cadres'!$B$1:$Z$616,MATCH($B340, 'Mapping cadres'!$B$1:$B$616,0), MATCH(AA$32,'Mapping cadres'!$B$1:$Z$1,0))</f>
        <v>0</v>
      </c>
      <c r="AB340" s="226">
        <f>INDEX('Uganda workforce data - raw'!$A$4:$F$619,MATCH($B340, 'Uganda workforce data - raw'!$B$4:$B$619,0), MATCH("Filled Female",'Uganda workforce data - raw'!$A$4:$F$4,0))*INDEX('Mapping cadres'!$B$1:$Z$616,MATCH($B340, 'Mapping cadres'!$B$1:$B$616,0), MATCH(AB$32,'Mapping cadres'!$B$1:$Z$1,0))</f>
        <v>0</v>
      </c>
      <c r="AC340" s="226">
        <f>INDEX('Uganda workforce data - raw'!$A$4:$F$619,MATCH($B340, 'Uganda workforce data - raw'!$B$4:$B$619,0), MATCH("Filled Female",'Uganda workforce data - raw'!$A$4:$F$4,0))*INDEX('Mapping cadres'!$B$1:$Z$616,MATCH($B340, 'Mapping cadres'!$B$1:$B$616,0), MATCH(AC$32,'Mapping cadres'!$B$1:$Z$1,0))</f>
        <v>0</v>
      </c>
      <c r="AD340" s="226">
        <f>INDEX('Uganda workforce data - raw'!$A$4:$F$619,MATCH($B340, 'Uganda workforce data - raw'!$B$4:$B$619,0), MATCH("Filled Female",'Uganda workforce data - raw'!$A$4:$F$4,0))*INDEX('Mapping cadres'!$B$1:$Z$616,MATCH($B340, 'Mapping cadres'!$B$1:$B$616,0), MATCH(AD$32,'Mapping cadres'!$B$1:$Z$1,0))</f>
        <v>0</v>
      </c>
      <c r="AE340" s="226">
        <f>INDEX('Uganda workforce data - raw'!$A$4:$F$619,MATCH($B340, 'Uganda workforce data - raw'!$B$4:$B$619,0), MATCH("Filled Female",'Uganda workforce data - raw'!$A$4:$F$4,0))*INDEX('Mapping cadres'!$B$1:$Z$616,MATCH($B340, 'Mapping cadres'!$B$1:$B$616,0), MATCH(AE$32,'Mapping cadres'!$B$1:$Z$1,0))</f>
        <v>0</v>
      </c>
      <c r="AF340" s="226">
        <f>INDEX('Uganda workforce data - raw'!$A$4:$F$619,MATCH($B340, 'Uganda workforce data - raw'!$B$4:$B$619,0), MATCH("Filled Female",'Uganda workforce data - raw'!$A$4:$F$4,0))*INDEX('Mapping cadres'!$B$1:$Z$616,MATCH($B340, 'Mapping cadres'!$B$1:$B$616,0), MATCH(AF$32,'Mapping cadres'!$B$1:$Z$1,0))</f>
        <v>0</v>
      </c>
      <c r="AG340" s="226">
        <f>INDEX('Uganda workforce data - raw'!$A$4:$F$619,MATCH($B340, 'Uganda workforce data - raw'!$B$4:$B$619,0), MATCH("Filled Female",'Uganda workforce data - raw'!$A$4:$F$4,0))*INDEX('Mapping cadres'!$B$1:$Z$616,MATCH($B340, 'Mapping cadres'!$B$1:$B$616,0), MATCH(AG$32,'Mapping cadres'!$B$1:$Z$1,0))</f>
        <v>0</v>
      </c>
      <c r="AH340" s="226">
        <f>INDEX('Uganda workforce data - raw'!$A$4:$F$619,MATCH($B340, 'Uganda workforce data - raw'!$B$4:$B$619,0), MATCH("Filled Female",'Uganda workforce data - raw'!$A$4:$F$4,0))*INDEX('Mapping cadres'!$B$1:$Z$616,MATCH($B340, 'Mapping cadres'!$B$1:$B$616,0), MATCH(AH$32,'Mapping cadres'!$B$1:$Z$1,0))</f>
        <v>0</v>
      </c>
      <c r="AI340" s="226">
        <f>INDEX('Uganda workforce data - raw'!$A$4:$F$619,MATCH($B340, 'Uganda workforce data - raw'!$B$4:$B$619,0), MATCH("Filled Female",'Uganda workforce data - raw'!$A$4:$F$4,0))*INDEX('Mapping cadres'!$B$1:$Z$616,MATCH($B340, 'Mapping cadres'!$B$1:$B$616,0), MATCH(AI$32,'Mapping cadres'!$B$1:$Z$1,0))</f>
        <v>0</v>
      </c>
      <c r="AJ340" s="226">
        <f>INDEX('Uganda workforce data - raw'!$A$4:$F$619,MATCH($B340, 'Uganda workforce data - raw'!$B$4:$B$619,0), MATCH("Filled Female",'Uganda workforce data - raw'!$A$4:$F$4,0))*INDEX('Mapping cadres'!$B$1:$Z$616,MATCH($B340, 'Mapping cadres'!$B$1:$B$616,0), MATCH(AJ$32,'Mapping cadres'!$B$1:$Z$1,0))</f>
        <v>0</v>
      </c>
      <c r="AK340" s="226">
        <f>INDEX('Uganda workforce data - raw'!$A$4:$F$619,MATCH($B340, 'Uganda workforce data - raw'!$B$4:$B$619,0), MATCH("Filled Female",'Uganda workforce data - raw'!$A$4:$F$4,0))*INDEX('Mapping cadres'!$B$1:$Z$616,MATCH($B340, 'Mapping cadres'!$B$1:$B$616,0), MATCH(AK$32,'Mapping cadres'!$B$1:$Z$1,0))</f>
        <v>0</v>
      </c>
      <c r="AL340" s="226">
        <f>INDEX('Uganda workforce data - raw'!$A$4:$F$619,MATCH($B340, 'Uganda workforce data - raw'!$B$4:$B$619,0), MATCH("Filled Female",'Uganda workforce data - raw'!$A$4:$F$4,0))*INDEX('Mapping cadres'!$B$1:$Z$616,MATCH($B340, 'Mapping cadres'!$B$1:$B$616,0), MATCH(AL$32,'Mapping cadres'!$B$1:$Z$1,0))</f>
        <v>0</v>
      </c>
      <c r="AM340" s="226">
        <f>INDEX('Uganda workforce data - raw'!$A$4:$F$619,MATCH($B340, 'Uganda workforce data - raw'!$B$4:$B$619,0), MATCH("Filled Female",'Uganda workforce data - raw'!$A$4:$F$4,0))*INDEX('Mapping cadres'!$B$1:$Z$616,MATCH($B340, 'Mapping cadres'!$B$1:$B$616,0), MATCH(AM$32,'Mapping cadres'!$B$1:$Z$1,0))</f>
        <v>0</v>
      </c>
      <c r="AN340" s="226">
        <f>INDEX('Uganda workforce data - raw'!$A$4:$F$619,MATCH($B340, 'Uganda workforce data - raw'!$B$4:$B$619,0), MATCH("Filled Female",'Uganda workforce data - raw'!$A$4:$F$4,0))*INDEX('Mapping cadres'!$B$1:$Z$616,MATCH($B340, 'Mapping cadres'!$B$1:$B$616,0), MATCH(AN$32,'Mapping cadres'!$B$1:$Z$1,0))</f>
        <v>0</v>
      </c>
      <c r="AO340" s="226">
        <f>INDEX('Uganda workforce data - raw'!$A$4:$F$619,MATCH($B340, 'Uganda workforce data - raw'!$B$4:$B$619,0), MATCH("Filled Female",'Uganda workforce data - raw'!$A$4:$F$4,0))*INDEX('Mapping cadres'!$B$1:$Z$616,MATCH($B340, 'Mapping cadres'!$B$1:$B$616,0), MATCH(AO$32,'Mapping cadres'!$B$1:$Z$1,0))</f>
        <v>0</v>
      </c>
      <c r="AP340" s="226">
        <f>INDEX('Uganda workforce data - raw'!$A$4:$F$619,MATCH($B340, 'Uganda workforce data - raw'!$B$4:$B$619,0), MATCH("Filled Female",'Uganda workforce data - raw'!$A$4:$F$4,0))*INDEX('Mapping cadres'!$B$1:$Z$616,MATCH($B340, 'Mapping cadres'!$B$1:$B$616,0), MATCH(AP$32,'Mapping cadres'!$B$1:$Z$1,0))</f>
        <v>0</v>
      </c>
      <c r="AQ340" s="226">
        <f>INDEX('Uganda workforce data - raw'!$A$4:$F$619,MATCH($B340, 'Uganda workforce data - raw'!$B$4:$B$619,0), MATCH("Filled Female",'Uganda workforce data - raw'!$A$4:$F$4,0))*INDEX('Mapping cadres'!$B$1:$Z$616,MATCH($B340, 'Mapping cadres'!$B$1:$B$616,0), MATCH(AQ$32,'Mapping cadres'!$B$1:$Z$1,0))</f>
        <v>0</v>
      </c>
      <c r="AR340" s="226">
        <f>INDEX('Uganda workforce data - raw'!$A$4:$F$619,MATCH($B340, 'Uganda workforce data - raw'!$B$4:$B$619,0), MATCH("Filled Female",'Uganda workforce data - raw'!$A$4:$F$4,0))*INDEX('Mapping cadres'!$B$1:$Z$616,MATCH($B340, 'Mapping cadres'!$B$1:$B$616,0), MATCH(AR$32,'Mapping cadres'!$B$1:$Z$1,0))</f>
        <v>0</v>
      </c>
      <c r="AS340" s="226">
        <f>INDEX('Uganda workforce data - raw'!$A$4:$F$619,MATCH($B340, 'Uganda workforce data - raw'!$B$4:$B$619,0), MATCH("Filled Female",'Uganda workforce data - raw'!$A$4:$F$4,0))*INDEX('Mapping cadres'!$B$1:$Z$616,MATCH($B340, 'Mapping cadres'!$B$1:$B$616,0), MATCH(AS$32,'Mapping cadres'!$B$1:$Z$1,0))</f>
        <v>0</v>
      </c>
      <c r="AT340" s="226">
        <f>INDEX('Uganda workforce data - raw'!$A$4:$F$619,MATCH($B340, 'Uganda workforce data - raw'!$B$4:$B$619,0), MATCH("Filled Female",'Uganda workforce data - raw'!$A$4:$F$4,0))*INDEX('Mapping cadres'!$B$1:$Z$616,MATCH($B340, 'Mapping cadres'!$B$1:$B$616,0), MATCH(AT$32,'Mapping cadres'!$B$1:$Z$1,0))</f>
        <v>0</v>
      </c>
      <c r="AU340" s="226">
        <f>INDEX('Uganda workforce data - raw'!$A$4:$F$619,MATCH($B340, 'Uganda workforce data - raw'!$B$4:$B$619,0), MATCH("Filled Female",'Uganda workforce data - raw'!$A$4:$F$4,0))*INDEX('Mapping cadres'!$B$1:$Z$616,MATCH($B340, 'Mapping cadres'!$B$1:$B$616,0), MATCH(AU$32,'Mapping cadres'!$B$1:$Z$1,0))</f>
        <v>0</v>
      </c>
      <c r="AV340" s="226">
        <f>INDEX('Uganda workforce data - raw'!$A$4:$F$619,MATCH($B340, 'Uganda workforce data - raw'!$B$4:$B$619,0), MATCH("Filled Female",'Uganda workforce data - raw'!$A$4:$F$4,0))*INDEX('Mapping cadres'!$B$1:$Z$616,MATCH($B340, 'Mapping cadres'!$B$1:$B$616,0), MATCH(AV$32,'Mapping cadres'!$B$1:$Z$1,0))</f>
        <v>0</v>
      </c>
      <c r="AW340" s="226">
        <f>INDEX('Uganda workforce data - raw'!$A$4:$F$619,MATCH($B340, 'Uganda workforce data - raw'!$B$4:$B$619,0), MATCH("Filled Female",'Uganda workforce data - raw'!$A$4:$F$4,0))*INDEX('Mapping cadres'!$B$1:$Z$616,MATCH($B340, 'Mapping cadres'!$B$1:$B$616,0), MATCH(AW$32,'Mapping cadres'!$B$1:$Z$1,0))</f>
        <v>0</v>
      </c>
      <c r="AX340" s="226">
        <f>INDEX('Uganda workforce data - raw'!$A$4:$F$619,MATCH($B340, 'Uganda workforce data - raw'!$B$4:$B$619,0), MATCH("Filled Female",'Uganda workforce data - raw'!$A$4:$F$4,0))*INDEX('Mapping cadres'!$B$1:$Z$616,MATCH($B340, 'Mapping cadres'!$B$1:$B$616,0), MATCH(AX$32,'Mapping cadres'!$B$1:$Z$1,0))</f>
        <v>0</v>
      </c>
      <c r="AY340" s="226">
        <f t="shared" si="101"/>
        <v>3</v>
      </c>
      <c r="AZ340" s="226">
        <f t="shared" si="102"/>
        <v>0</v>
      </c>
      <c r="BA340" s="226">
        <f t="shared" si="103"/>
        <v>0</v>
      </c>
      <c r="BB340" s="226">
        <f t="shared" si="104"/>
        <v>0</v>
      </c>
      <c r="BC340" s="226">
        <f t="shared" si="105"/>
        <v>0</v>
      </c>
      <c r="BD340" s="226">
        <f t="shared" si="106"/>
        <v>0</v>
      </c>
      <c r="BE340" s="226">
        <f t="shared" si="107"/>
        <v>0</v>
      </c>
      <c r="BF340" s="226">
        <f t="shared" si="108"/>
        <v>0</v>
      </c>
      <c r="BG340" s="226">
        <f t="shared" si="109"/>
        <v>0</v>
      </c>
      <c r="BH340" s="226">
        <f t="shared" si="110"/>
        <v>0</v>
      </c>
      <c r="BI340" s="226">
        <f t="shared" si="111"/>
        <v>0</v>
      </c>
      <c r="BJ340" s="226">
        <f t="shared" si="112"/>
        <v>0</v>
      </c>
      <c r="BK340" s="226">
        <f t="shared" si="113"/>
        <v>0</v>
      </c>
      <c r="BL340" s="226">
        <f t="shared" si="114"/>
        <v>0</v>
      </c>
      <c r="BM340" s="226">
        <f t="shared" si="115"/>
        <v>0</v>
      </c>
      <c r="BN340" s="226">
        <f t="shared" si="116"/>
        <v>0</v>
      </c>
      <c r="BO340" s="226">
        <f t="shared" si="117"/>
        <v>0</v>
      </c>
      <c r="BP340" s="226">
        <f t="shared" si="118"/>
        <v>0</v>
      </c>
      <c r="BQ340" s="226">
        <f t="shared" si="119"/>
        <v>0</v>
      </c>
      <c r="BR340" s="226">
        <f t="shared" si="120"/>
        <v>0</v>
      </c>
      <c r="BS340" s="226">
        <f t="shared" si="121"/>
        <v>0</v>
      </c>
      <c r="BT340" s="226">
        <f t="shared" si="122"/>
        <v>0</v>
      </c>
      <c r="BU340" s="226">
        <f t="shared" si="123"/>
        <v>0</v>
      </c>
      <c r="BV340" s="226">
        <f t="shared" si="124"/>
        <v>0</v>
      </c>
    </row>
    <row r="341" spans="1:74">
      <c r="A341" s="226">
        <v>309</v>
      </c>
      <c r="B341" s="237" t="s">
        <v>1611</v>
      </c>
      <c r="C341" s="226">
        <f>INDEX('Uganda workforce data - raw'!$A$4:$F$619,MATCH($B341, 'Uganda workforce data - raw'!$B$4:$B$619,0), MATCH("Filled Male",'Uganda workforce data - raw'!$A$4:$F$4,0))*INDEX('Mapping cadres'!$B$1:$Z$616,MATCH($B341, 'Mapping cadres'!$B$1:$B$616,0), MATCH(C$32,'Mapping cadres'!$B$1:$Z$1,0))</f>
        <v>0</v>
      </c>
      <c r="D341" s="226">
        <f>INDEX('Uganda workforce data - raw'!$A$4:$F$619,MATCH($B341, 'Uganda workforce data - raw'!$B$4:$B$619,0), MATCH("Filled Male",'Uganda workforce data - raw'!$A$4:$F$4,0))*INDEX('Mapping cadres'!$B$1:$Z$616,MATCH($B341, 'Mapping cadres'!$B$1:$B$616,0), MATCH(D$32,'Mapping cadres'!$B$1:$Z$1,0))</f>
        <v>0</v>
      </c>
      <c r="E341" s="226">
        <f>INDEX('Uganda workforce data - raw'!$A$4:$F$619,MATCH($B341, 'Uganda workforce data - raw'!$B$4:$B$619,0), MATCH("Filled Male",'Uganda workforce data - raw'!$A$4:$F$4,0))*INDEX('Mapping cadres'!$B$1:$Z$616,MATCH($B341, 'Mapping cadres'!$B$1:$B$616,0), MATCH(E$32,'Mapping cadres'!$B$1:$Z$1,0))</f>
        <v>1</v>
      </c>
      <c r="F341" s="226">
        <f>INDEX('Uganda workforce data - raw'!$A$4:$F$619,MATCH($B341, 'Uganda workforce data - raw'!$B$4:$B$619,0), MATCH("Filled Male",'Uganda workforce data - raw'!$A$4:$F$4,0))*INDEX('Mapping cadres'!$B$1:$Z$616,MATCH($B341, 'Mapping cadres'!$B$1:$B$616,0), MATCH(F$32,'Mapping cadres'!$B$1:$Z$1,0))</f>
        <v>0</v>
      </c>
      <c r="G341" s="226">
        <f>INDEX('Uganda workforce data - raw'!$A$4:$F$619,MATCH($B341, 'Uganda workforce data - raw'!$B$4:$B$619,0), MATCH("Filled Male",'Uganda workforce data - raw'!$A$4:$F$4,0))*INDEX('Mapping cadres'!$B$1:$Z$616,MATCH($B341, 'Mapping cadres'!$B$1:$B$616,0), MATCH(G$32,'Mapping cadres'!$B$1:$Z$1,0))</f>
        <v>0</v>
      </c>
      <c r="H341" s="226">
        <f>INDEX('Uganda workforce data - raw'!$A$4:$F$619,MATCH($B341, 'Uganda workforce data - raw'!$B$4:$B$619,0), MATCH("Filled Male",'Uganda workforce data - raw'!$A$4:$F$4,0))*INDEX('Mapping cadres'!$B$1:$Z$616,MATCH($B341, 'Mapping cadres'!$B$1:$B$616,0), MATCH(H$32,'Mapping cadres'!$B$1:$Z$1,0))</f>
        <v>0</v>
      </c>
      <c r="I341" s="226">
        <f>INDEX('Uganda workforce data - raw'!$A$4:$F$619,MATCH($B341, 'Uganda workforce data - raw'!$B$4:$B$619,0), MATCH("Filled Male",'Uganda workforce data - raw'!$A$4:$F$4,0))*INDEX('Mapping cadres'!$B$1:$Z$616,MATCH($B341, 'Mapping cadres'!$B$1:$B$616,0), MATCH(I$32,'Mapping cadres'!$B$1:$Z$1,0))</f>
        <v>0</v>
      </c>
      <c r="J341" s="226">
        <f>INDEX('Uganda workforce data - raw'!$A$4:$F$619,MATCH($B341, 'Uganda workforce data - raw'!$B$4:$B$619,0), MATCH("Filled Male",'Uganda workforce data - raw'!$A$4:$F$4,0))*INDEX('Mapping cadres'!$B$1:$Z$616,MATCH($B341, 'Mapping cadres'!$B$1:$B$616,0), MATCH(J$32,'Mapping cadres'!$B$1:$Z$1,0))</f>
        <v>0</v>
      </c>
      <c r="K341" s="226">
        <f>INDEX('Uganda workforce data - raw'!$A$4:$F$619,MATCH($B341, 'Uganda workforce data - raw'!$B$4:$B$619,0), MATCH("Filled Male",'Uganda workforce data - raw'!$A$4:$F$4,0))*INDEX('Mapping cadres'!$B$1:$Z$616,MATCH($B341, 'Mapping cadres'!$B$1:$B$616,0), MATCH(K$32,'Mapping cadres'!$B$1:$Z$1,0))</f>
        <v>0</v>
      </c>
      <c r="L341" s="226">
        <f>INDEX('Uganda workforce data - raw'!$A$4:$F$619,MATCH($B341, 'Uganda workforce data - raw'!$B$4:$B$619,0), MATCH("Filled Male",'Uganda workforce data - raw'!$A$4:$F$4,0))*INDEX('Mapping cadres'!$B$1:$Z$616,MATCH($B341, 'Mapping cadres'!$B$1:$B$616,0), MATCH(L$32,'Mapping cadres'!$B$1:$Z$1,0))</f>
        <v>0</v>
      </c>
      <c r="M341" s="226">
        <f>INDEX('Uganda workforce data - raw'!$A$4:$F$619,MATCH($B341, 'Uganda workforce data - raw'!$B$4:$B$619,0), MATCH("Filled Male",'Uganda workforce data - raw'!$A$4:$F$4,0))*INDEX('Mapping cadres'!$B$1:$Z$616,MATCH($B341, 'Mapping cadres'!$B$1:$B$616,0), MATCH(M$32,'Mapping cadres'!$B$1:$Z$1,0))</f>
        <v>0</v>
      </c>
      <c r="N341" s="226">
        <f>INDEX('Uganda workforce data - raw'!$A$4:$F$619,MATCH($B341, 'Uganda workforce data - raw'!$B$4:$B$619,0), MATCH("Filled Male",'Uganda workforce data - raw'!$A$4:$F$4,0))*INDEX('Mapping cadres'!$B$1:$Z$616,MATCH($B341, 'Mapping cadres'!$B$1:$B$616,0), MATCH(N$32,'Mapping cadres'!$B$1:$Z$1,0))</f>
        <v>0</v>
      </c>
      <c r="O341" s="226">
        <f>INDEX('Uganda workforce data - raw'!$A$4:$F$619,MATCH($B341, 'Uganda workforce data - raw'!$B$4:$B$619,0), MATCH("Filled Male",'Uganda workforce data - raw'!$A$4:$F$4,0))*INDEX('Mapping cadres'!$B$1:$Z$616,MATCH($B341, 'Mapping cadres'!$B$1:$B$616,0), MATCH(O$32,'Mapping cadres'!$B$1:$Z$1,0))</f>
        <v>0</v>
      </c>
      <c r="P341" s="226">
        <f>INDEX('Uganda workforce data - raw'!$A$4:$F$619,MATCH($B341, 'Uganda workforce data - raw'!$B$4:$B$619,0), MATCH("Filled Male",'Uganda workforce data - raw'!$A$4:$F$4,0))*INDEX('Mapping cadres'!$B$1:$Z$616,MATCH($B341, 'Mapping cadres'!$B$1:$B$616,0), MATCH(P$32,'Mapping cadres'!$B$1:$Z$1,0))</f>
        <v>0</v>
      </c>
      <c r="Q341" s="226">
        <f>INDEX('Uganda workforce data - raw'!$A$4:$F$619,MATCH($B341, 'Uganda workforce data - raw'!$B$4:$B$619,0), MATCH("Filled Male",'Uganda workforce data - raw'!$A$4:$F$4,0))*INDEX('Mapping cadres'!$B$1:$Z$616,MATCH($B341, 'Mapping cadres'!$B$1:$B$616,0), MATCH(Q$32,'Mapping cadres'!$B$1:$Z$1,0))</f>
        <v>0</v>
      </c>
      <c r="R341" s="226">
        <f>INDEX('Uganda workforce data - raw'!$A$4:$F$619,MATCH($B341, 'Uganda workforce data - raw'!$B$4:$B$619,0), MATCH("Filled Male",'Uganda workforce data - raw'!$A$4:$F$4,0))*INDEX('Mapping cadres'!$B$1:$Z$616,MATCH($B341, 'Mapping cadres'!$B$1:$B$616,0), MATCH(R$32,'Mapping cadres'!$B$1:$Z$1,0))</f>
        <v>0</v>
      </c>
      <c r="S341" s="226">
        <f>INDEX('Uganda workforce data - raw'!$A$4:$F$619,MATCH($B341, 'Uganda workforce data - raw'!$B$4:$B$619,0), MATCH("Filled Male",'Uganda workforce data - raw'!$A$4:$F$4,0))*INDEX('Mapping cadres'!$B$1:$Z$616,MATCH($B341, 'Mapping cadres'!$B$1:$B$616,0), MATCH(S$32,'Mapping cadres'!$B$1:$Z$1,0))</f>
        <v>0</v>
      </c>
      <c r="T341" s="226">
        <f>INDEX('Uganda workforce data - raw'!$A$4:$F$619,MATCH($B341, 'Uganda workforce data - raw'!$B$4:$B$619,0), MATCH("Filled Male",'Uganda workforce data - raw'!$A$4:$F$4,0))*INDEX('Mapping cadres'!$B$1:$Z$616,MATCH($B341, 'Mapping cadres'!$B$1:$B$616,0), MATCH(T$32,'Mapping cadres'!$B$1:$Z$1,0))</f>
        <v>0</v>
      </c>
      <c r="U341" s="226">
        <f>INDEX('Uganda workforce data - raw'!$A$4:$F$619,MATCH($B341, 'Uganda workforce data - raw'!$B$4:$B$619,0), MATCH("Filled Male",'Uganda workforce data - raw'!$A$4:$F$4,0))*INDEX('Mapping cadres'!$B$1:$Z$616,MATCH($B341, 'Mapping cadres'!$B$1:$B$616,0), MATCH(U$32,'Mapping cadres'!$B$1:$Z$1,0))</f>
        <v>0</v>
      </c>
      <c r="V341" s="226">
        <f>INDEX('Uganda workforce data - raw'!$A$4:$F$619,MATCH($B341, 'Uganda workforce data - raw'!$B$4:$B$619,0), MATCH("Filled Male",'Uganda workforce data - raw'!$A$4:$F$4,0))*INDEX('Mapping cadres'!$B$1:$Z$616,MATCH($B341, 'Mapping cadres'!$B$1:$B$616,0), MATCH(V$32,'Mapping cadres'!$B$1:$Z$1,0))</f>
        <v>0</v>
      </c>
      <c r="W341" s="226">
        <f>INDEX('Uganda workforce data - raw'!$A$4:$F$619,MATCH($B341, 'Uganda workforce data - raw'!$B$4:$B$619,0), MATCH("Filled Male",'Uganda workforce data - raw'!$A$4:$F$4,0))*INDEX('Mapping cadres'!$B$1:$Z$616,MATCH($B341, 'Mapping cadres'!$B$1:$B$616,0), MATCH(W$32,'Mapping cadres'!$B$1:$Z$1,0))</f>
        <v>0</v>
      </c>
      <c r="X341" s="226">
        <f>INDEX('Uganda workforce data - raw'!$A$4:$F$619,MATCH($B341, 'Uganda workforce data - raw'!$B$4:$B$619,0), MATCH("Filled Male",'Uganda workforce data - raw'!$A$4:$F$4,0))*INDEX('Mapping cadres'!$B$1:$Z$616,MATCH($B341, 'Mapping cadres'!$B$1:$B$616,0), MATCH(X$32,'Mapping cadres'!$B$1:$Z$1,0))</f>
        <v>0</v>
      </c>
      <c r="Y341" s="226">
        <f>INDEX('Uganda workforce data - raw'!$A$4:$F$619,MATCH($B341, 'Uganda workforce data - raw'!$B$4:$B$619,0), MATCH("Filled Male",'Uganda workforce data - raw'!$A$4:$F$4,0))*INDEX('Mapping cadres'!$B$1:$Z$616,MATCH($B341, 'Mapping cadres'!$B$1:$B$616,0), MATCH(Y$32,'Mapping cadres'!$B$1:$Z$1,0))</f>
        <v>0</v>
      </c>
      <c r="Z341" s="226">
        <f>INDEX('Uganda workforce data - raw'!$A$4:$F$619,MATCH($B341, 'Uganda workforce data - raw'!$B$4:$B$619,0), MATCH("Filled Male",'Uganda workforce data - raw'!$A$4:$F$4,0))*INDEX('Mapping cadres'!$B$1:$Z$616,MATCH($B341, 'Mapping cadres'!$B$1:$B$616,0), MATCH(Z$32,'Mapping cadres'!$B$1:$Z$1,0))</f>
        <v>0</v>
      </c>
      <c r="AA341" s="226">
        <f>INDEX('Uganda workforce data - raw'!$A$4:$F$619,MATCH($B341, 'Uganda workforce data - raw'!$B$4:$B$619,0), MATCH("Filled Female",'Uganda workforce data - raw'!$A$4:$F$4,0))*INDEX('Mapping cadres'!$B$1:$Z$616,MATCH($B341, 'Mapping cadres'!$B$1:$B$616,0), MATCH(AA$32,'Mapping cadres'!$B$1:$Z$1,0))</f>
        <v>0</v>
      </c>
      <c r="AB341" s="226">
        <f>INDEX('Uganda workforce data - raw'!$A$4:$F$619,MATCH($B341, 'Uganda workforce data - raw'!$B$4:$B$619,0), MATCH("Filled Female",'Uganda workforce data - raw'!$A$4:$F$4,0))*INDEX('Mapping cadres'!$B$1:$Z$616,MATCH($B341, 'Mapping cadres'!$B$1:$B$616,0), MATCH(AB$32,'Mapping cadres'!$B$1:$Z$1,0))</f>
        <v>0</v>
      </c>
      <c r="AC341" s="226">
        <f>INDEX('Uganda workforce data - raw'!$A$4:$F$619,MATCH($B341, 'Uganda workforce data - raw'!$B$4:$B$619,0), MATCH("Filled Female",'Uganda workforce data - raw'!$A$4:$F$4,0))*INDEX('Mapping cadres'!$B$1:$Z$616,MATCH($B341, 'Mapping cadres'!$B$1:$B$616,0), MATCH(AC$32,'Mapping cadres'!$B$1:$Z$1,0))</f>
        <v>0</v>
      </c>
      <c r="AD341" s="226">
        <f>INDEX('Uganda workforce data - raw'!$A$4:$F$619,MATCH($B341, 'Uganda workforce data - raw'!$B$4:$B$619,0), MATCH("Filled Female",'Uganda workforce data - raw'!$A$4:$F$4,0))*INDEX('Mapping cadres'!$B$1:$Z$616,MATCH($B341, 'Mapping cadres'!$B$1:$B$616,0), MATCH(AD$32,'Mapping cadres'!$B$1:$Z$1,0))</f>
        <v>0</v>
      </c>
      <c r="AE341" s="226">
        <f>INDEX('Uganda workforce data - raw'!$A$4:$F$619,MATCH($B341, 'Uganda workforce data - raw'!$B$4:$B$619,0), MATCH("Filled Female",'Uganda workforce data - raw'!$A$4:$F$4,0))*INDEX('Mapping cadres'!$B$1:$Z$616,MATCH($B341, 'Mapping cadres'!$B$1:$B$616,0), MATCH(AE$32,'Mapping cadres'!$B$1:$Z$1,0))</f>
        <v>0</v>
      </c>
      <c r="AF341" s="226">
        <f>INDEX('Uganda workforce data - raw'!$A$4:$F$619,MATCH($B341, 'Uganda workforce data - raw'!$B$4:$B$619,0), MATCH("Filled Female",'Uganda workforce data - raw'!$A$4:$F$4,0))*INDEX('Mapping cadres'!$B$1:$Z$616,MATCH($B341, 'Mapping cadres'!$B$1:$B$616,0), MATCH(AF$32,'Mapping cadres'!$B$1:$Z$1,0))</f>
        <v>0</v>
      </c>
      <c r="AG341" s="226">
        <f>INDEX('Uganda workforce data - raw'!$A$4:$F$619,MATCH($B341, 'Uganda workforce data - raw'!$B$4:$B$619,0), MATCH("Filled Female",'Uganda workforce data - raw'!$A$4:$F$4,0))*INDEX('Mapping cadres'!$B$1:$Z$616,MATCH($B341, 'Mapping cadres'!$B$1:$B$616,0), MATCH(AG$32,'Mapping cadres'!$B$1:$Z$1,0))</f>
        <v>0</v>
      </c>
      <c r="AH341" s="226">
        <f>INDEX('Uganda workforce data - raw'!$A$4:$F$619,MATCH($B341, 'Uganda workforce data - raw'!$B$4:$B$619,0), MATCH("Filled Female",'Uganda workforce data - raw'!$A$4:$F$4,0))*INDEX('Mapping cadres'!$B$1:$Z$616,MATCH($B341, 'Mapping cadres'!$B$1:$B$616,0), MATCH(AH$32,'Mapping cadres'!$B$1:$Z$1,0))</f>
        <v>0</v>
      </c>
      <c r="AI341" s="226">
        <f>INDEX('Uganda workforce data - raw'!$A$4:$F$619,MATCH($B341, 'Uganda workforce data - raw'!$B$4:$B$619,0), MATCH("Filled Female",'Uganda workforce data - raw'!$A$4:$F$4,0))*INDEX('Mapping cadres'!$B$1:$Z$616,MATCH($B341, 'Mapping cadres'!$B$1:$B$616,0), MATCH(AI$32,'Mapping cadres'!$B$1:$Z$1,0))</f>
        <v>0</v>
      </c>
      <c r="AJ341" s="226">
        <f>INDEX('Uganda workforce data - raw'!$A$4:$F$619,MATCH($B341, 'Uganda workforce data - raw'!$B$4:$B$619,0), MATCH("Filled Female",'Uganda workforce data - raw'!$A$4:$F$4,0))*INDEX('Mapping cadres'!$B$1:$Z$616,MATCH($B341, 'Mapping cadres'!$B$1:$B$616,0), MATCH(AJ$32,'Mapping cadres'!$B$1:$Z$1,0))</f>
        <v>0</v>
      </c>
      <c r="AK341" s="226">
        <f>INDEX('Uganda workforce data - raw'!$A$4:$F$619,MATCH($B341, 'Uganda workforce data - raw'!$B$4:$B$619,0), MATCH("Filled Female",'Uganda workforce data - raw'!$A$4:$F$4,0))*INDEX('Mapping cadres'!$B$1:$Z$616,MATCH($B341, 'Mapping cadres'!$B$1:$B$616,0), MATCH(AK$32,'Mapping cadres'!$B$1:$Z$1,0))</f>
        <v>0</v>
      </c>
      <c r="AL341" s="226">
        <f>INDEX('Uganda workforce data - raw'!$A$4:$F$619,MATCH($B341, 'Uganda workforce data - raw'!$B$4:$B$619,0), MATCH("Filled Female",'Uganda workforce data - raw'!$A$4:$F$4,0))*INDEX('Mapping cadres'!$B$1:$Z$616,MATCH($B341, 'Mapping cadres'!$B$1:$B$616,0), MATCH(AL$32,'Mapping cadres'!$B$1:$Z$1,0))</f>
        <v>0</v>
      </c>
      <c r="AM341" s="226">
        <f>INDEX('Uganda workforce data - raw'!$A$4:$F$619,MATCH($B341, 'Uganda workforce data - raw'!$B$4:$B$619,0), MATCH("Filled Female",'Uganda workforce data - raw'!$A$4:$F$4,0))*INDEX('Mapping cadres'!$B$1:$Z$616,MATCH($B341, 'Mapping cadres'!$B$1:$B$616,0), MATCH(AM$32,'Mapping cadres'!$B$1:$Z$1,0))</f>
        <v>0</v>
      </c>
      <c r="AN341" s="226">
        <f>INDEX('Uganda workforce data - raw'!$A$4:$F$619,MATCH($B341, 'Uganda workforce data - raw'!$B$4:$B$619,0), MATCH("Filled Female",'Uganda workforce data - raw'!$A$4:$F$4,0))*INDEX('Mapping cadres'!$B$1:$Z$616,MATCH($B341, 'Mapping cadres'!$B$1:$B$616,0), MATCH(AN$32,'Mapping cadres'!$B$1:$Z$1,0))</f>
        <v>0</v>
      </c>
      <c r="AO341" s="226">
        <f>INDEX('Uganda workforce data - raw'!$A$4:$F$619,MATCH($B341, 'Uganda workforce data - raw'!$B$4:$B$619,0), MATCH("Filled Female",'Uganda workforce data - raw'!$A$4:$F$4,0))*INDEX('Mapping cadres'!$B$1:$Z$616,MATCH($B341, 'Mapping cadres'!$B$1:$B$616,0), MATCH(AO$32,'Mapping cadres'!$B$1:$Z$1,0))</f>
        <v>0</v>
      </c>
      <c r="AP341" s="226">
        <f>INDEX('Uganda workforce data - raw'!$A$4:$F$619,MATCH($B341, 'Uganda workforce data - raw'!$B$4:$B$619,0), MATCH("Filled Female",'Uganda workforce data - raw'!$A$4:$F$4,0))*INDEX('Mapping cadres'!$B$1:$Z$616,MATCH($B341, 'Mapping cadres'!$B$1:$B$616,0), MATCH(AP$32,'Mapping cadres'!$B$1:$Z$1,0))</f>
        <v>0</v>
      </c>
      <c r="AQ341" s="226">
        <f>INDEX('Uganda workforce data - raw'!$A$4:$F$619,MATCH($B341, 'Uganda workforce data - raw'!$B$4:$B$619,0), MATCH("Filled Female",'Uganda workforce data - raw'!$A$4:$F$4,0))*INDEX('Mapping cadres'!$B$1:$Z$616,MATCH($B341, 'Mapping cadres'!$B$1:$B$616,0), MATCH(AQ$32,'Mapping cadres'!$B$1:$Z$1,0))</f>
        <v>0</v>
      </c>
      <c r="AR341" s="226">
        <f>INDEX('Uganda workforce data - raw'!$A$4:$F$619,MATCH($B341, 'Uganda workforce data - raw'!$B$4:$B$619,0), MATCH("Filled Female",'Uganda workforce data - raw'!$A$4:$F$4,0))*INDEX('Mapping cadres'!$B$1:$Z$616,MATCH($B341, 'Mapping cadres'!$B$1:$B$616,0), MATCH(AR$32,'Mapping cadres'!$B$1:$Z$1,0))</f>
        <v>0</v>
      </c>
      <c r="AS341" s="226">
        <f>INDEX('Uganda workforce data - raw'!$A$4:$F$619,MATCH($B341, 'Uganda workforce data - raw'!$B$4:$B$619,0), MATCH("Filled Female",'Uganda workforce data - raw'!$A$4:$F$4,0))*INDEX('Mapping cadres'!$B$1:$Z$616,MATCH($B341, 'Mapping cadres'!$B$1:$B$616,0), MATCH(AS$32,'Mapping cadres'!$B$1:$Z$1,0))</f>
        <v>0</v>
      </c>
      <c r="AT341" s="226">
        <f>INDEX('Uganda workforce data - raw'!$A$4:$F$619,MATCH($B341, 'Uganda workforce data - raw'!$B$4:$B$619,0), MATCH("Filled Female",'Uganda workforce data - raw'!$A$4:$F$4,0))*INDEX('Mapping cadres'!$B$1:$Z$616,MATCH($B341, 'Mapping cadres'!$B$1:$B$616,0), MATCH(AT$32,'Mapping cadres'!$B$1:$Z$1,0))</f>
        <v>0</v>
      </c>
      <c r="AU341" s="226">
        <f>INDEX('Uganda workforce data - raw'!$A$4:$F$619,MATCH($B341, 'Uganda workforce data - raw'!$B$4:$B$619,0), MATCH("Filled Female",'Uganda workforce data - raw'!$A$4:$F$4,0))*INDEX('Mapping cadres'!$B$1:$Z$616,MATCH($B341, 'Mapping cadres'!$B$1:$B$616,0), MATCH(AU$32,'Mapping cadres'!$B$1:$Z$1,0))</f>
        <v>0</v>
      </c>
      <c r="AV341" s="226">
        <f>INDEX('Uganda workforce data - raw'!$A$4:$F$619,MATCH($B341, 'Uganda workforce data - raw'!$B$4:$B$619,0), MATCH("Filled Female",'Uganda workforce data - raw'!$A$4:$F$4,0))*INDEX('Mapping cadres'!$B$1:$Z$616,MATCH($B341, 'Mapping cadres'!$B$1:$B$616,0), MATCH(AV$32,'Mapping cadres'!$B$1:$Z$1,0))</f>
        <v>0</v>
      </c>
      <c r="AW341" s="226">
        <f>INDEX('Uganda workforce data - raw'!$A$4:$F$619,MATCH($B341, 'Uganda workforce data - raw'!$B$4:$B$619,0), MATCH("Filled Female",'Uganda workforce data - raw'!$A$4:$F$4,0))*INDEX('Mapping cadres'!$B$1:$Z$616,MATCH($B341, 'Mapping cadres'!$B$1:$B$616,0), MATCH(AW$32,'Mapping cadres'!$B$1:$Z$1,0))</f>
        <v>0</v>
      </c>
      <c r="AX341" s="226">
        <f>INDEX('Uganda workforce data - raw'!$A$4:$F$619,MATCH($B341, 'Uganda workforce data - raw'!$B$4:$B$619,0), MATCH("Filled Female",'Uganda workforce data - raw'!$A$4:$F$4,0))*INDEX('Mapping cadres'!$B$1:$Z$616,MATCH($B341, 'Mapping cadres'!$B$1:$B$616,0), MATCH(AX$32,'Mapping cadres'!$B$1:$Z$1,0))</f>
        <v>0</v>
      </c>
      <c r="AY341" s="226">
        <f t="shared" si="101"/>
        <v>0</v>
      </c>
      <c r="AZ341" s="226">
        <f t="shared" si="102"/>
        <v>0</v>
      </c>
      <c r="BA341" s="226">
        <f t="shared" si="103"/>
        <v>1</v>
      </c>
      <c r="BB341" s="226">
        <f t="shared" si="104"/>
        <v>0</v>
      </c>
      <c r="BC341" s="226">
        <f t="shared" si="105"/>
        <v>0</v>
      </c>
      <c r="BD341" s="226">
        <f t="shared" si="106"/>
        <v>0</v>
      </c>
      <c r="BE341" s="226">
        <f t="shared" si="107"/>
        <v>0</v>
      </c>
      <c r="BF341" s="226">
        <f t="shared" si="108"/>
        <v>0</v>
      </c>
      <c r="BG341" s="226">
        <f t="shared" si="109"/>
        <v>0</v>
      </c>
      <c r="BH341" s="226">
        <f t="shared" si="110"/>
        <v>0</v>
      </c>
      <c r="BI341" s="226">
        <f t="shared" si="111"/>
        <v>0</v>
      </c>
      <c r="BJ341" s="226">
        <f t="shared" si="112"/>
        <v>0</v>
      </c>
      <c r="BK341" s="226">
        <f t="shared" si="113"/>
        <v>0</v>
      </c>
      <c r="BL341" s="226">
        <f t="shared" si="114"/>
        <v>0</v>
      </c>
      <c r="BM341" s="226">
        <f t="shared" si="115"/>
        <v>0</v>
      </c>
      <c r="BN341" s="226">
        <f t="shared" si="116"/>
        <v>0</v>
      </c>
      <c r="BO341" s="226">
        <f t="shared" si="117"/>
        <v>0</v>
      </c>
      <c r="BP341" s="226">
        <f t="shared" si="118"/>
        <v>0</v>
      </c>
      <c r="BQ341" s="226">
        <f t="shared" si="119"/>
        <v>0</v>
      </c>
      <c r="BR341" s="226">
        <f t="shared" si="120"/>
        <v>0</v>
      </c>
      <c r="BS341" s="226">
        <f t="shared" si="121"/>
        <v>0</v>
      </c>
      <c r="BT341" s="226">
        <f t="shared" si="122"/>
        <v>0</v>
      </c>
      <c r="BU341" s="226">
        <f t="shared" si="123"/>
        <v>0</v>
      </c>
      <c r="BV341" s="226">
        <f t="shared" si="124"/>
        <v>0</v>
      </c>
    </row>
    <row r="342" spans="1:74">
      <c r="A342" s="226">
        <v>310</v>
      </c>
      <c r="B342" s="226" t="s">
        <v>1612</v>
      </c>
      <c r="C342" s="226">
        <f>INDEX('Uganda workforce data - raw'!$A$4:$F$619,MATCH($B342, 'Uganda workforce data - raw'!$B$4:$B$619,0), MATCH("Filled Male",'Uganda workforce data - raw'!$A$4:$F$4,0))*INDEX('Mapping cadres'!$B$1:$Z$616,MATCH($B342, 'Mapping cadres'!$B$1:$B$616,0), MATCH(C$32,'Mapping cadres'!$B$1:$Z$1,0))</f>
        <v>32</v>
      </c>
      <c r="D342" s="226">
        <f>INDEX('Uganda workforce data - raw'!$A$4:$F$619,MATCH($B342, 'Uganda workforce data - raw'!$B$4:$B$619,0), MATCH("Filled Male",'Uganda workforce data - raw'!$A$4:$F$4,0))*INDEX('Mapping cadres'!$B$1:$Z$616,MATCH($B342, 'Mapping cadres'!$B$1:$B$616,0), MATCH(D$32,'Mapping cadres'!$B$1:$Z$1,0))</f>
        <v>0</v>
      </c>
      <c r="E342" s="226">
        <f>INDEX('Uganda workforce data - raw'!$A$4:$F$619,MATCH($B342, 'Uganda workforce data - raw'!$B$4:$B$619,0), MATCH("Filled Male",'Uganda workforce data - raw'!$A$4:$F$4,0))*INDEX('Mapping cadres'!$B$1:$Z$616,MATCH($B342, 'Mapping cadres'!$B$1:$B$616,0), MATCH(E$32,'Mapping cadres'!$B$1:$Z$1,0))</f>
        <v>0</v>
      </c>
      <c r="F342" s="226">
        <f>INDEX('Uganda workforce data - raw'!$A$4:$F$619,MATCH($B342, 'Uganda workforce data - raw'!$B$4:$B$619,0), MATCH("Filled Male",'Uganda workforce data - raw'!$A$4:$F$4,0))*INDEX('Mapping cadres'!$B$1:$Z$616,MATCH($B342, 'Mapping cadres'!$B$1:$B$616,0), MATCH(F$32,'Mapping cadres'!$B$1:$Z$1,0))</f>
        <v>0</v>
      </c>
      <c r="G342" s="226">
        <f>INDEX('Uganda workforce data - raw'!$A$4:$F$619,MATCH($B342, 'Uganda workforce data - raw'!$B$4:$B$619,0), MATCH("Filled Male",'Uganda workforce data - raw'!$A$4:$F$4,0))*INDEX('Mapping cadres'!$B$1:$Z$616,MATCH($B342, 'Mapping cadres'!$B$1:$B$616,0), MATCH(G$32,'Mapping cadres'!$B$1:$Z$1,0))</f>
        <v>0</v>
      </c>
      <c r="H342" s="226">
        <f>INDEX('Uganda workforce data - raw'!$A$4:$F$619,MATCH($B342, 'Uganda workforce data - raw'!$B$4:$B$619,0), MATCH("Filled Male",'Uganda workforce data - raw'!$A$4:$F$4,0))*INDEX('Mapping cadres'!$B$1:$Z$616,MATCH($B342, 'Mapping cadres'!$B$1:$B$616,0), MATCH(H$32,'Mapping cadres'!$B$1:$Z$1,0))</f>
        <v>0</v>
      </c>
      <c r="I342" s="226">
        <f>INDEX('Uganda workforce data - raw'!$A$4:$F$619,MATCH($B342, 'Uganda workforce data - raw'!$B$4:$B$619,0), MATCH("Filled Male",'Uganda workforce data - raw'!$A$4:$F$4,0))*INDEX('Mapping cadres'!$B$1:$Z$616,MATCH($B342, 'Mapping cadres'!$B$1:$B$616,0), MATCH(I$32,'Mapping cadres'!$B$1:$Z$1,0))</f>
        <v>0</v>
      </c>
      <c r="J342" s="226">
        <f>INDEX('Uganda workforce data - raw'!$A$4:$F$619,MATCH($B342, 'Uganda workforce data - raw'!$B$4:$B$619,0), MATCH("Filled Male",'Uganda workforce data - raw'!$A$4:$F$4,0))*INDEX('Mapping cadres'!$B$1:$Z$616,MATCH($B342, 'Mapping cadres'!$B$1:$B$616,0), MATCH(J$32,'Mapping cadres'!$B$1:$Z$1,0))</f>
        <v>0</v>
      </c>
      <c r="K342" s="226">
        <f>INDEX('Uganda workforce data - raw'!$A$4:$F$619,MATCH($B342, 'Uganda workforce data - raw'!$B$4:$B$619,0), MATCH("Filled Male",'Uganda workforce data - raw'!$A$4:$F$4,0))*INDEX('Mapping cadres'!$B$1:$Z$616,MATCH($B342, 'Mapping cadres'!$B$1:$B$616,0), MATCH(K$32,'Mapping cadres'!$B$1:$Z$1,0))</f>
        <v>0</v>
      </c>
      <c r="L342" s="226">
        <f>INDEX('Uganda workforce data - raw'!$A$4:$F$619,MATCH($B342, 'Uganda workforce data - raw'!$B$4:$B$619,0), MATCH("Filled Male",'Uganda workforce data - raw'!$A$4:$F$4,0))*INDEX('Mapping cadres'!$B$1:$Z$616,MATCH($B342, 'Mapping cadres'!$B$1:$B$616,0), MATCH(L$32,'Mapping cadres'!$B$1:$Z$1,0))</f>
        <v>0</v>
      </c>
      <c r="M342" s="226">
        <f>INDEX('Uganda workforce data - raw'!$A$4:$F$619,MATCH($B342, 'Uganda workforce data - raw'!$B$4:$B$619,0), MATCH("Filled Male",'Uganda workforce data - raw'!$A$4:$F$4,0))*INDEX('Mapping cadres'!$B$1:$Z$616,MATCH($B342, 'Mapping cadres'!$B$1:$B$616,0), MATCH(M$32,'Mapping cadres'!$B$1:$Z$1,0))</f>
        <v>0</v>
      </c>
      <c r="N342" s="226">
        <f>INDEX('Uganda workforce data - raw'!$A$4:$F$619,MATCH($B342, 'Uganda workforce data - raw'!$B$4:$B$619,0), MATCH("Filled Male",'Uganda workforce data - raw'!$A$4:$F$4,0))*INDEX('Mapping cadres'!$B$1:$Z$616,MATCH($B342, 'Mapping cadres'!$B$1:$B$616,0), MATCH(N$32,'Mapping cadres'!$B$1:$Z$1,0))</f>
        <v>0</v>
      </c>
      <c r="O342" s="226">
        <f>INDEX('Uganda workforce data - raw'!$A$4:$F$619,MATCH($B342, 'Uganda workforce data - raw'!$B$4:$B$619,0), MATCH("Filled Male",'Uganda workforce data - raw'!$A$4:$F$4,0))*INDEX('Mapping cadres'!$B$1:$Z$616,MATCH($B342, 'Mapping cadres'!$B$1:$B$616,0), MATCH(O$32,'Mapping cadres'!$B$1:$Z$1,0))</f>
        <v>0</v>
      </c>
      <c r="P342" s="226">
        <f>INDEX('Uganda workforce data - raw'!$A$4:$F$619,MATCH($B342, 'Uganda workforce data - raw'!$B$4:$B$619,0), MATCH("Filled Male",'Uganda workforce data - raw'!$A$4:$F$4,0))*INDEX('Mapping cadres'!$B$1:$Z$616,MATCH($B342, 'Mapping cadres'!$B$1:$B$616,0), MATCH(P$32,'Mapping cadres'!$B$1:$Z$1,0))</f>
        <v>0</v>
      </c>
      <c r="Q342" s="226">
        <f>INDEX('Uganda workforce data - raw'!$A$4:$F$619,MATCH($B342, 'Uganda workforce data - raw'!$B$4:$B$619,0), MATCH("Filled Male",'Uganda workforce data - raw'!$A$4:$F$4,0))*INDEX('Mapping cadres'!$B$1:$Z$616,MATCH($B342, 'Mapping cadres'!$B$1:$B$616,0), MATCH(Q$32,'Mapping cadres'!$B$1:$Z$1,0))</f>
        <v>0</v>
      </c>
      <c r="R342" s="226">
        <f>INDEX('Uganda workforce data - raw'!$A$4:$F$619,MATCH($B342, 'Uganda workforce data - raw'!$B$4:$B$619,0), MATCH("Filled Male",'Uganda workforce data - raw'!$A$4:$F$4,0))*INDEX('Mapping cadres'!$B$1:$Z$616,MATCH($B342, 'Mapping cadres'!$B$1:$B$616,0), MATCH(R$32,'Mapping cadres'!$B$1:$Z$1,0))</f>
        <v>0</v>
      </c>
      <c r="S342" s="226">
        <f>INDEX('Uganda workforce data - raw'!$A$4:$F$619,MATCH($B342, 'Uganda workforce data - raw'!$B$4:$B$619,0), MATCH("Filled Male",'Uganda workforce data - raw'!$A$4:$F$4,0))*INDEX('Mapping cadres'!$B$1:$Z$616,MATCH($B342, 'Mapping cadres'!$B$1:$B$616,0), MATCH(S$32,'Mapping cadres'!$B$1:$Z$1,0))</f>
        <v>0</v>
      </c>
      <c r="T342" s="226">
        <f>INDEX('Uganda workforce data - raw'!$A$4:$F$619,MATCH($B342, 'Uganda workforce data - raw'!$B$4:$B$619,0), MATCH("Filled Male",'Uganda workforce data - raw'!$A$4:$F$4,0))*INDEX('Mapping cadres'!$B$1:$Z$616,MATCH($B342, 'Mapping cadres'!$B$1:$B$616,0), MATCH(T$32,'Mapping cadres'!$B$1:$Z$1,0))</f>
        <v>0</v>
      </c>
      <c r="U342" s="226">
        <f>INDEX('Uganda workforce data - raw'!$A$4:$F$619,MATCH($B342, 'Uganda workforce data - raw'!$B$4:$B$619,0), MATCH("Filled Male",'Uganda workforce data - raw'!$A$4:$F$4,0))*INDEX('Mapping cadres'!$B$1:$Z$616,MATCH($B342, 'Mapping cadres'!$B$1:$B$616,0), MATCH(U$32,'Mapping cadres'!$B$1:$Z$1,0))</f>
        <v>0</v>
      </c>
      <c r="V342" s="226">
        <f>INDEX('Uganda workforce data - raw'!$A$4:$F$619,MATCH($B342, 'Uganda workforce data - raw'!$B$4:$B$619,0), MATCH("Filled Male",'Uganda workforce data - raw'!$A$4:$F$4,0))*INDEX('Mapping cadres'!$B$1:$Z$616,MATCH($B342, 'Mapping cadres'!$B$1:$B$616,0), MATCH(V$32,'Mapping cadres'!$B$1:$Z$1,0))</f>
        <v>0</v>
      </c>
      <c r="W342" s="226">
        <f>INDEX('Uganda workforce data - raw'!$A$4:$F$619,MATCH($B342, 'Uganda workforce data - raw'!$B$4:$B$619,0), MATCH("Filled Male",'Uganda workforce data - raw'!$A$4:$F$4,0))*INDEX('Mapping cadres'!$B$1:$Z$616,MATCH($B342, 'Mapping cadres'!$B$1:$B$616,0), MATCH(W$32,'Mapping cadres'!$B$1:$Z$1,0))</f>
        <v>0</v>
      </c>
      <c r="X342" s="226">
        <f>INDEX('Uganda workforce data - raw'!$A$4:$F$619,MATCH($B342, 'Uganda workforce data - raw'!$B$4:$B$619,0), MATCH("Filled Male",'Uganda workforce data - raw'!$A$4:$F$4,0))*INDEX('Mapping cadres'!$B$1:$Z$616,MATCH($B342, 'Mapping cadres'!$B$1:$B$616,0), MATCH(X$32,'Mapping cadres'!$B$1:$Z$1,0))</f>
        <v>0</v>
      </c>
      <c r="Y342" s="226">
        <f>INDEX('Uganda workforce data - raw'!$A$4:$F$619,MATCH($B342, 'Uganda workforce data - raw'!$B$4:$B$619,0), MATCH("Filled Male",'Uganda workforce data - raw'!$A$4:$F$4,0))*INDEX('Mapping cadres'!$B$1:$Z$616,MATCH($B342, 'Mapping cadres'!$B$1:$B$616,0), MATCH(Y$32,'Mapping cadres'!$B$1:$Z$1,0))</f>
        <v>0</v>
      </c>
      <c r="Z342" s="226">
        <f>INDEX('Uganda workforce data - raw'!$A$4:$F$619,MATCH($B342, 'Uganda workforce data - raw'!$B$4:$B$619,0), MATCH("Filled Male",'Uganda workforce data - raw'!$A$4:$F$4,0))*INDEX('Mapping cadres'!$B$1:$Z$616,MATCH($B342, 'Mapping cadres'!$B$1:$B$616,0), MATCH(Z$32,'Mapping cadres'!$B$1:$Z$1,0))</f>
        <v>0</v>
      </c>
      <c r="AA342" s="226">
        <f>INDEX('Uganda workforce data - raw'!$A$4:$F$619,MATCH($B342, 'Uganda workforce data - raw'!$B$4:$B$619,0), MATCH("Filled Female",'Uganda workforce data - raw'!$A$4:$F$4,0))*INDEX('Mapping cadres'!$B$1:$Z$616,MATCH($B342, 'Mapping cadres'!$B$1:$B$616,0), MATCH(AA$32,'Mapping cadres'!$B$1:$Z$1,0))</f>
        <v>14</v>
      </c>
      <c r="AB342" s="226">
        <f>INDEX('Uganda workforce data - raw'!$A$4:$F$619,MATCH($B342, 'Uganda workforce data - raw'!$B$4:$B$619,0), MATCH("Filled Female",'Uganda workforce data - raw'!$A$4:$F$4,0))*INDEX('Mapping cadres'!$B$1:$Z$616,MATCH($B342, 'Mapping cadres'!$B$1:$B$616,0), MATCH(AB$32,'Mapping cadres'!$B$1:$Z$1,0))</f>
        <v>0</v>
      </c>
      <c r="AC342" s="226">
        <f>INDEX('Uganda workforce data - raw'!$A$4:$F$619,MATCH($B342, 'Uganda workforce data - raw'!$B$4:$B$619,0), MATCH("Filled Female",'Uganda workforce data - raw'!$A$4:$F$4,0))*INDEX('Mapping cadres'!$B$1:$Z$616,MATCH($B342, 'Mapping cadres'!$B$1:$B$616,0), MATCH(AC$32,'Mapping cadres'!$B$1:$Z$1,0))</f>
        <v>0</v>
      </c>
      <c r="AD342" s="226">
        <f>INDEX('Uganda workforce data - raw'!$A$4:$F$619,MATCH($B342, 'Uganda workforce data - raw'!$B$4:$B$619,0), MATCH("Filled Female",'Uganda workforce data - raw'!$A$4:$F$4,0))*INDEX('Mapping cadres'!$B$1:$Z$616,MATCH($B342, 'Mapping cadres'!$B$1:$B$616,0), MATCH(AD$32,'Mapping cadres'!$B$1:$Z$1,0))</f>
        <v>0</v>
      </c>
      <c r="AE342" s="226">
        <f>INDEX('Uganda workforce data - raw'!$A$4:$F$619,MATCH($B342, 'Uganda workforce data - raw'!$B$4:$B$619,0), MATCH("Filled Female",'Uganda workforce data - raw'!$A$4:$F$4,0))*INDEX('Mapping cadres'!$B$1:$Z$616,MATCH($B342, 'Mapping cadres'!$B$1:$B$616,0), MATCH(AE$32,'Mapping cadres'!$B$1:$Z$1,0))</f>
        <v>0</v>
      </c>
      <c r="AF342" s="226">
        <f>INDEX('Uganda workforce data - raw'!$A$4:$F$619,MATCH($B342, 'Uganda workforce data - raw'!$B$4:$B$619,0), MATCH("Filled Female",'Uganda workforce data - raw'!$A$4:$F$4,0))*INDEX('Mapping cadres'!$B$1:$Z$616,MATCH($B342, 'Mapping cadres'!$B$1:$B$616,0), MATCH(AF$32,'Mapping cadres'!$B$1:$Z$1,0))</f>
        <v>0</v>
      </c>
      <c r="AG342" s="226">
        <f>INDEX('Uganda workforce data - raw'!$A$4:$F$619,MATCH($B342, 'Uganda workforce data - raw'!$B$4:$B$619,0), MATCH("Filled Female",'Uganda workforce data - raw'!$A$4:$F$4,0))*INDEX('Mapping cadres'!$B$1:$Z$616,MATCH($B342, 'Mapping cadres'!$B$1:$B$616,0), MATCH(AG$32,'Mapping cadres'!$B$1:$Z$1,0))</f>
        <v>0</v>
      </c>
      <c r="AH342" s="226">
        <f>INDEX('Uganda workforce data - raw'!$A$4:$F$619,MATCH($B342, 'Uganda workforce data - raw'!$B$4:$B$619,0), MATCH("Filled Female",'Uganda workforce data - raw'!$A$4:$F$4,0))*INDEX('Mapping cadres'!$B$1:$Z$616,MATCH($B342, 'Mapping cadres'!$B$1:$B$616,0), MATCH(AH$32,'Mapping cadres'!$B$1:$Z$1,0))</f>
        <v>0</v>
      </c>
      <c r="AI342" s="226">
        <f>INDEX('Uganda workforce data - raw'!$A$4:$F$619,MATCH($B342, 'Uganda workforce data - raw'!$B$4:$B$619,0), MATCH("Filled Female",'Uganda workforce data - raw'!$A$4:$F$4,0))*INDEX('Mapping cadres'!$B$1:$Z$616,MATCH($B342, 'Mapping cadres'!$B$1:$B$616,0), MATCH(AI$32,'Mapping cadres'!$B$1:$Z$1,0))</f>
        <v>0</v>
      </c>
      <c r="AJ342" s="226">
        <f>INDEX('Uganda workforce data - raw'!$A$4:$F$619,MATCH($B342, 'Uganda workforce data - raw'!$B$4:$B$619,0), MATCH("Filled Female",'Uganda workforce data - raw'!$A$4:$F$4,0))*INDEX('Mapping cadres'!$B$1:$Z$616,MATCH($B342, 'Mapping cadres'!$B$1:$B$616,0), MATCH(AJ$32,'Mapping cadres'!$B$1:$Z$1,0))</f>
        <v>0</v>
      </c>
      <c r="AK342" s="226">
        <f>INDEX('Uganda workforce data - raw'!$A$4:$F$619,MATCH($B342, 'Uganda workforce data - raw'!$B$4:$B$619,0), MATCH("Filled Female",'Uganda workforce data - raw'!$A$4:$F$4,0))*INDEX('Mapping cadres'!$B$1:$Z$616,MATCH($B342, 'Mapping cadres'!$B$1:$B$616,0), MATCH(AK$32,'Mapping cadres'!$B$1:$Z$1,0))</f>
        <v>0</v>
      </c>
      <c r="AL342" s="226">
        <f>INDEX('Uganda workforce data - raw'!$A$4:$F$619,MATCH($B342, 'Uganda workforce data - raw'!$B$4:$B$619,0), MATCH("Filled Female",'Uganda workforce data - raw'!$A$4:$F$4,0))*INDEX('Mapping cadres'!$B$1:$Z$616,MATCH($B342, 'Mapping cadres'!$B$1:$B$616,0), MATCH(AL$32,'Mapping cadres'!$B$1:$Z$1,0))</f>
        <v>0</v>
      </c>
      <c r="AM342" s="226">
        <f>INDEX('Uganda workforce data - raw'!$A$4:$F$619,MATCH($B342, 'Uganda workforce data - raw'!$B$4:$B$619,0), MATCH("Filled Female",'Uganda workforce data - raw'!$A$4:$F$4,0))*INDEX('Mapping cadres'!$B$1:$Z$616,MATCH($B342, 'Mapping cadres'!$B$1:$B$616,0), MATCH(AM$32,'Mapping cadres'!$B$1:$Z$1,0))</f>
        <v>0</v>
      </c>
      <c r="AN342" s="226">
        <f>INDEX('Uganda workforce data - raw'!$A$4:$F$619,MATCH($B342, 'Uganda workforce data - raw'!$B$4:$B$619,0), MATCH("Filled Female",'Uganda workforce data - raw'!$A$4:$F$4,0))*INDEX('Mapping cadres'!$B$1:$Z$616,MATCH($B342, 'Mapping cadres'!$B$1:$B$616,0), MATCH(AN$32,'Mapping cadres'!$B$1:$Z$1,0))</f>
        <v>0</v>
      </c>
      <c r="AO342" s="226">
        <f>INDEX('Uganda workforce data - raw'!$A$4:$F$619,MATCH($B342, 'Uganda workforce data - raw'!$B$4:$B$619,0), MATCH("Filled Female",'Uganda workforce data - raw'!$A$4:$F$4,0))*INDEX('Mapping cadres'!$B$1:$Z$616,MATCH($B342, 'Mapping cadres'!$B$1:$B$616,0), MATCH(AO$32,'Mapping cadres'!$B$1:$Z$1,0))</f>
        <v>0</v>
      </c>
      <c r="AP342" s="226">
        <f>INDEX('Uganda workforce data - raw'!$A$4:$F$619,MATCH($B342, 'Uganda workforce data - raw'!$B$4:$B$619,0), MATCH("Filled Female",'Uganda workforce data - raw'!$A$4:$F$4,0))*INDEX('Mapping cadres'!$B$1:$Z$616,MATCH($B342, 'Mapping cadres'!$B$1:$B$616,0), MATCH(AP$32,'Mapping cadres'!$B$1:$Z$1,0))</f>
        <v>0</v>
      </c>
      <c r="AQ342" s="226">
        <f>INDEX('Uganda workforce data - raw'!$A$4:$F$619,MATCH($B342, 'Uganda workforce data - raw'!$B$4:$B$619,0), MATCH("Filled Female",'Uganda workforce data - raw'!$A$4:$F$4,0))*INDEX('Mapping cadres'!$B$1:$Z$616,MATCH($B342, 'Mapping cadres'!$B$1:$B$616,0), MATCH(AQ$32,'Mapping cadres'!$B$1:$Z$1,0))</f>
        <v>0</v>
      </c>
      <c r="AR342" s="226">
        <f>INDEX('Uganda workforce data - raw'!$A$4:$F$619,MATCH($B342, 'Uganda workforce data - raw'!$B$4:$B$619,0), MATCH("Filled Female",'Uganda workforce data - raw'!$A$4:$F$4,0))*INDEX('Mapping cadres'!$B$1:$Z$616,MATCH($B342, 'Mapping cadres'!$B$1:$B$616,0), MATCH(AR$32,'Mapping cadres'!$B$1:$Z$1,0))</f>
        <v>0</v>
      </c>
      <c r="AS342" s="226">
        <f>INDEX('Uganda workforce data - raw'!$A$4:$F$619,MATCH($B342, 'Uganda workforce data - raw'!$B$4:$B$619,0), MATCH("Filled Female",'Uganda workforce data - raw'!$A$4:$F$4,0))*INDEX('Mapping cadres'!$B$1:$Z$616,MATCH($B342, 'Mapping cadres'!$B$1:$B$616,0), MATCH(AS$32,'Mapping cadres'!$B$1:$Z$1,0))</f>
        <v>0</v>
      </c>
      <c r="AT342" s="226">
        <f>INDEX('Uganda workforce data - raw'!$A$4:$F$619,MATCH($B342, 'Uganda workforce data - raw'!$B$4:$B$619,0), MATCH("Filled Female",'Uganda workforce data - raw'!$A$4:$F$4,0))*INDEX('Mapping cadres'!$B$1:$Z$616,MATCH($B342, 'Mapping cadres'!$B$1:$B$616,0), MATCH(AT$32,'Mapping cadres'!$B$1:$Z$1,0))</f>
        <v>0</v>
      </c>
      <c r="AU342" s="226">
        <f>INDEX('Uganda workforce data - raw'!$A$4:$F$619,MATCH($B342, 'Uganda workforce data - raw'!$B$4:$B$619,0), MATCH("Filled Female",'Uganda workforce data - raw'!$A$4:$F$4,0))*INDEX('Mapping cadres'!$B$1:$Z$616,MATCH($B342, 'Mapping cadres'!$B$1:$B$616,0), MATCH(AU$32,'Mapping cadres'!$B$1:$Z$1,0))</f>
        <v>0</v>
      </c>
      <c r="AV342" s="226">
        <f>INDEX('Uganda workforce data - raw'!$A$4:$F$619,MATCH($B342, 'Uganda workforce data - raw'!$B$4:$B$619,0), MATCH("Filled Female",'Uganda workforce data - raw'!$A$4:$F$4,0))*INDEX('Mapping cadres'!$B$1:$Z$616,MATCH($B342, 'Mapping cadres'!$B$1:$B$616,0), MATCH(AV$32,'Mapping cadres'!$B$1:$Z$1,0))</f>
        <v>0</v>
      </c>
      <c r="AW342" s="226">
        <f>INDEX('Uganda workforce data - raw'!$A$4:$F$619,MATCH($B342, 'Uganda workforce data - raw'!$B$4:$B$619,0), MATCH("Filled Female",'Uganda workforce data - raw'!$A$4:$F$4,0))*INDEX('Mapping cadres'!$B$1:$Z$616,MATCH($B342, 'Mapping cadres'!$B$1:$B$616,0), MATCH(AW$32,'Mapping cadres'!$B$1:$Z$1,0))</f>
        <v>0</v>
      </c>
      <c r="AX342" s="226">
        <f>INDEX('Uganda workforce data - raw'!$A$4:$F$619,MATCH($B342, 'Uganda workforce data - raw'!$B$4:$B$619,0), MATCH("Filled Female",'Uganda workforce data - raw'!$A$4:$F$4,0))*INDEX('Mapping cadres'!$B$1:$Z$616,MATCH($B342, 'Mapping cadres'!$B$1:$B$616,0), MATCH(AX$32,'Mapping cadres'!$B$1:$Z$1,0))</f>
        <v>0</v>
      </c>
      <c r="AY342" s="226">
        <f t="shared" si="101"/>
        <v>46</v>
      </c>
      <c r="AZ342" s="226">
        <f t="shared" si="102"/>
        <v>0</v>
      </c>
      <c r="BA342" s="226">
        <f t="shared" si="103"/>
        <v>0</v>
      </c>
      <c r="BB342" s="226">
        <f t="shared" si="104"/>
        <v>0</v>
      </c>
      <c r="BC342" s="226">
        <f t="shared" si="105"/>
        <v>0</v>
      </c>
      <c r="BD342" s="226">
        <f t="shared" si="106"/>
        <v>0</v>
      </c>
      <c r="BE342" s="226">
        <f t="shared" si="107"/>
        <v>0</v>
      </c>
      <c r="BF342" s="226">
        <f t="shared" si="108"/>
        <v>0</v>
      </c>
      <c r="BG342" s="226">
        <f t="shared" si="109"/>
        <v>0</v>
      </c>
      <c r="BH342" s="226">
        <f t="shared" si="110"/>
        <v>0</v>
      </c>
      <c r="BI342" s="226">
        <f t="shared" si="111"/>
        <v>0</v>
      </c>
      <c r="BJ342" s="226">
        <f t="shared" si="112"/>
        <v>0</v>
      </c>
      <c r="BK342" s="226">
        <f t="shared" si="113"/>
        <v>0</v>
      </c>
      <c r="BL342" s="226">
        <f t="shared" si="114"/>
        <v>0</v>
      </c>
      <c r="BM342" s="226">
        <f t="shared" si="115"/>
        <v>0</v>
      </c>
      <c r="BN342" s="226">
        <f t="shared" si="116"/>
        <v>0</v>
      </c>
      <c r="BO342" s="226">
        <f t="shared" si="117"/>
        <v>0</v>
      </c>
      <c r="BP342" s="226">
        <f t="shared" si="118"/>
        <v>0</v>
      </c>
      <c r="BQ342" s="226">
        <f t="shared" si="119"/>
        <v>0</v>
      </c>
      <c r="BR342" s="226">
        <f t="shared" si="120"/>
        <v>0</v>
      </c>
      <c r="BS342" s="226">
        <f t="shared" si="121"/>
        <v>0</v>
      </c>
      <c r="BT342" s="226">
        <f t="shared" si="122"/>
        <v>0</v>
      </c>
      <c r="BU342" s="226">
        <f t="shared" si="123"/>
        <v>0</v>
      </c>
      <c r="BV342" s="226">
        <f t="shared" si="124"/>
        <v>0</v>
      </c>
    </row>
    <row r="343" spans="1:74">
      <c r="A343" s="226">
        <v>311</v>
      </c>
      <c r="B343" s="226" t="s">
        <v>1613</v>
      </c>
      <c r="C343" s="226">
        <f>INDEX('Uganda workforce data - raw'!$A$4:$F$619,MATCH($B343, 'Uganda workforce data - raw'!$B$4:$B$619,0), MATCH("Filled Male",'Uganda workforce data - raw'!$A$4:$F$4,0))*INDEX('Mapping cadres'!$B$1:$Z$616,MATCH($B343, 'Mapping cadres'!$B$1:$B$616,0), MATCH(C$32,'Mapping cadres'!$B$1:$Z$1,0))</f>
        <v>2</v>
      </c>
      <c r="D343" s="226">
        <f>INDEX('Uganda workforce data - raw'!$A$4:$F$619,MATCH($B343, 'Uganda workforce data - raw'!$B$4:$B$619,0), MATCH("Filled Male",'Uganda workforce data - raw'!$A$4:$F$4,0))*INDEX('Mapping cadres'!$B$1:$Z$616,MATCH($B343, 'Mapping cadres'!$B$1:$B$616,0), MATCH(D$32,'Mapping cadres'!$B$1:$Z$1,0))</f>
        <v>0</v>
      </c>
      <c r="E343" s="226">
        <f>INDEX('Uganda workforce data - raw'!$A$4:$F$619,MATCH($B343, 'Uganda workforce data - raw'!$B$4:$B$619,0), MATCH("Filled Male",'Uganda workforce data - raw'!$A$4:$F$4,0))*INDEX('Mapping cadres'!$B$1:$Z$616,MATCH($B343, 'Mapping cadres'!$B$1:$B$616,0), MATCH(E$32,'Mapping cadres'!$B$1:$Z$1,0))</f>
        <v>0</v>
      </c>
      <c r="F343" s="226">
        <f>INDEX('Uganda workforce data - raw'!$A$4:$F$619,MATCH($B343, 'Uganda workforce data - raw'!$B$4:$B$619,0), MATCH("Filled Male",'Uganda workforce data - raw'!$A$4:$F$4,0))*INDEX('Mapping cadres'!$B$1:$Z$616,MATCH($B343, 'Mapping cadres'!$B$1:$B$616,0), MATCH(F$32,'Mapping cadres'!$B$1:$Z$1,0))</f>
        <v>0</v>
      </c>
      <c r="G343" s="226">
        <f>INDEX('Uganda workforce data - raw'!$A$4:$F$619,MATCH($B343, 'Uganda workforce data - raw'!$B$4:$B$619,0), MATCH("Filled Male",'Uganda workforce data - raw'!$A$4:$F$4,0))*INDEX('Mapping cadres'!$B$1:$Z$616,MATCH($B343, 'Mapping cadres'!$B$1:$B$616,0), MATCH(G$32,'Mapping cadres'!$B$1:$Z$1,0))</f>
        <v>0</v>
      </c>
      <c r="H343" s="226">
        <f>INDEX('Uganda workforce data - raw'!$A$4:$F$619,MATCH($B343, 'Uganda workforce data - raw'!$B$4:$B$619,0), MATCH("Filled Male",'Uganda workforce data - raw'!$A$4:$F$4,0))*INDEX('Mapping cadres'!$B$1:$Z$616,MATCH($B343, 'Mapping cadres'!$B$1:$B$616,0), MATCH(H$32,'Mapping cadres'!$B$1:$Z$1,0))</f>
        <v>0</v>
      </c>
      <c r="I343" s="226">
        <f>INDEX('Uganda workforce data - raw'!$A$4:$F$619,MATCH($B343, 'Uganda workforce data - raw'!$B$4:$B$619,0), MATCH("Filled Male",'Uganda workforce data - raw'!$A$4:$F$4,0))*INDEX('Mapping cadres'!$B$1:$Z$616,MATCH($B343, 'Mapping cadres'!$B$1:$B$616,0), MATCH(I$32,'Mapping cadres'!$B$1:$Z$1,0))</f>
        <v>0</v>
      </c>
      <c r="J343" s="226">
        <f>INDEX('Uganda workforce data - raw'!$A$4:$F$619,MATCH($B343, 'Uganda workforce data - raw'!$B$4:$B$619,0), MATCH("Filled Male",'Uganda workforce data - raw'!$A$4:$F$4,0))*INDEX('Mapping cadres'!$B$1:$Z$616,MATCH($B343, 'Mapping cadres'!$B$1:$B$616,0), MATCH(J$32,'Mapping cadres'!$B$1:$Z$1,0))</f>
        <v>0</v>
      </c>
      <c r="K343" s="226">
        <f>INDEX('Uganda workforce data - raw'!$A$4:$F$619,MATCH($B343, 'Uganda workforce data - raw'!$B$4:$B$619,0), MATCH("Filled Male",'Uganda workforce data - raw'!$A$4:$F$4,0))*INDEX('Mapping cadres'!$B$1:$Z$616,MATCH($B343, 'Mapping cadres'!$B$1:$B$616,0), MATCH(K$32,'Mapping cadres'!$B$1:$Z$1,0))</f>
        <v>0</v>
      </c>
      <c r="L343" s="226">
        <f>INDEX('Uganda workforce data - raw'!$A$4:$F$619,MATCH($B343, 'Uganda workforce data - raw'!$B$4:$B$619,0), MATCH("Filled Male",'Uganda workforce data - raw'!$A$4:$F$4,0))*INDEX('Mapping cadres'!$B$1:$Z$616,MATCH($B343, 'Mapping cadres'!$B$1:$B$616,0), MATCH(L$32,'Mapping cadres'!$B$1:$Z$1,0))</f>
        <v>0</v>
      </c>
      <c r="M343" s="226">
        <f>INDEX('Uganda workforce data - raw'!$A$4:$F$619,MATCH($B343, 'Uganda workforce data - raw'!$B$4:$B$619,0), MATCH("Filled Male",'Uganda workforce data - raw'!$A$4:$F$4,0))*INDEX('Mapping cadres'!$B$1:$Z$616,MATCH($B343, 'Mapping cadres'!$B$1:$B$616,0), MATCH(M$32,'Mapping cadres'!$B$1:$Z$1,0))</f>
        <v>0</v>
      </c>
      <c r="N343" s="226">
        <f>INDEX('Uganda workforce data - raw'!$A$4:$F$619,MATCH($B343, 'Uganda workforce data - raw'!$B$4:$B$619,0), MATCH("Filled Male",'Uganda workforce data - raw'!$A$4:$F$4,0))*INDEX('Mapping cadres'!$B$1:$Z$616,MATCH($B343, 'Mapping cadres'!$B$1:$B$616,0), MATCH(N$32,'Mapping cadres'!$B$1:$Z$1,0))</f>
        <v>0</v>
      </c>
      <c r="O343" s="226">
        <f>INDEX('Uganda workforce data - raw'!$A$4:$F$619,MATCH($B343, 'Uganda workforce data - raw'!$B$4:$B$619,0), MATCH("Filled Male",'Uganda workforce data - raw'!$A$4:$F$4,0))*INDEX('Mapping cadres'!$B$1:$Z$616,MATCH($B343, 'Mapping cadres'!$B$1:$B$616,0), MATCH(O$32,'Mapping cadres'!$B$1:$Z$1,0))</f>
        <v>0</v>
      </c>
      <c r="P343" s="226">
        <f>INDEX('Uganda workforce data - raw'!$A$4:$F$619,MATCH($B343, 'Uganda workforce data - raw'!$B$4:$B$619,0), MATCH("Filled Male",'Uganda workforce data - raw'!$A$4:$F$4,0))*INDEX('Mapping cadres'!$B$1:$Z$616,MATCH($B343, 'Mapping cadres'!$B$1:$B$616,0), MATCH(P$32,'Mapping cadres'!$B$1:$Z$1,0))</f>
        <v>0</v>
      </c>
      <c r="Q343" s="226">
        <f>INDEX('Uganda workforce data - raw'!$A$4:$F$619,MATCH($B343, 'Uganda workforce data - raw'!$B$4:$B$619,0), MATCH("Filled Male",'Uganda workforce data - raw'!$A$4:$F$4,0))*INDEX('Mapping cadres'!$B$1:$Z$616,MATCH($B343, 'Mapping cadres'!$B$1:$B$616,0), MATCH(Q$32,'Mapping cadres'!$B$1:$Z$1,0))</f>
        <v>0</v>
      </c>
      <c r="R343" s="226">
        <f>INDEX('Uganda workforce data - raw'!$A$4:$F$619,MATCH($B343, 'Uganda workforce data - raw'!$B$4:$B$619,0), MATCH("Filled Male",'Uganda workforce data - raw'!$A$4:$F$4,0))*INDEX('Mapping cadres'!$B$1:$Z$616,MATCH($B343, 'Mapping cadres'!$B$1:$B$616,0), MATCH(R$32,'Mapping cadres'!$B$1:$Z$1,0))</f>
        <v>0</v>
      </c>
      <c r="S343" s="226">
        <f>INDEX('Uganda workforce data - raw'!$A$4:$F$619,MATCH($B343, 'Uganda workforce data - raw'!$B$4:$B$619,0), MATCH("Filled Male",'Uganda workforce data - raw'!$A$4:$F$4,0))*INDEX('Mapping cadres'!$B$1:$Z$616,MATCH($B343, 'Mapping cadres'!$B$1:$B$616,0), MATCH(S$32,'Mapping cadres'!$B$1:$Z$1,0))</f>
        <v>0</v>
      </c>
      <c r="T343" s="226">
        <f>INDEX('Uganda workforce data - raw'!$A$4:$F$619,MATCH($B343, 'Uganda workforce data - raw'!$B$4:$B$619,0), MATCH("Filled Male",'Uganda workforce data - raw'!$A$4:$F$4,0))*INDEX('Mapping cadres'!$B$1:$Z$616,MATCH($B343, 'Mapping cadres'!$B$1:$B$616,0), MATCH(T$32,'Mapping cadres'!$B$1:$Z$1,0))</f>
        <v>0</v>
      </c>
      <c r="U343" s="226">
        <f>INDEX('Uganda workforce data - raw'!$A$4:$F$619,MATCH($B343, 'Uganda workforce data - raw'!$B$4:$B$619,0), MATCH("Filled Male",'Uganda workforce data - raw'!$A$4:$F$4,0))*INDEX('Mapping cadres'!$B$1:$Z$616,MATCH($B343, 'Mapping cadres'!$B$1:$B$616,0), MATCH(U$32,'Mapping cadres'!$B$1:$Z$1,0))</f>
        <v>0</v>
      </c>
      <c r="V343" s="226">
        <f>INDEX('Uganda workforce data - raw'!$A$4:$F$619,MATCH($B343, 'Uganda workforce data - raw'!$B$4:$B$619,0), MATCH("Filled Male",'Uganda workforce data - raw'!$A$4:$F$4,0))*INDEX('Mapping cadres'!$B$1:$Z$616,MATCH($B343, 'Mapping cadres'!$B$1:$B$616,0), MATCH(V$32,'Mapping cadres'!$B$1:$Z$1,0))</f>
        <v>0</v>
      </c>
      <c r="W343" s="226">
        <f>INDEX('Uganda workforce data - raw'!$A$4:$F$619,MATCH($B343, 'Uganda workforce data - raw'!$B$4:$B$619,0), MATCH("Filled Male",'Uganda workforce data - raw'!$A$4:$F$4,0))*INDEX('Mapping cadres'!$B$1:$Z$616,MATCH($B343, 'Mapping cadres'!$B$1:$B$616,0), MATCH(W$32,'Mapping cadres'!$B$1:$Z$1,0))</f>
        <v>0</v>
      </c>
      <c r="X343" s="226">
        <f>INDEX('Uganda workforce data - raw'!$A$4:$F$619,MATCH($B343, 'Uganda workforce data - raw'!$B$4:$B$619,0), MATCH("Filled Male",'Uganda workforce data - raw'!$A$4:$F$4,0))*INDEX('Mapping cadres'!$B$1:$Z$616,MATCH($B343, 'Mapping cadres'!$B$1:$B$616,0), MATCH(X$32,'Mapping cadres'!$B$1:$Z$1,0))</f>
        <v>0</v>
      </c>
      <c r="Y343" s="226">
        <f>INDEX('Uganda workforce data - raw'!$A$4:$F$619,MATCH($B343, 'Uganda workforce data - raw'!$B$4:$B$619,0), MATCH("Filled Male",'Uganda workforce data - raw'!$A$4:$F$4,0))*INDEX('Mapping cadres'!$B$1:$Z$616,MATCH($B343, 'Mapping cadres'!$B$1:$B$616,0), MATCH(Y$32,'Mapping cadres'!$B$1:$Z$1,0))</f>
        <v>0</v>
      </c>
      <c r="Z343" s="226">
        <f>INDEX('Uganda workforce data - raw'!$A$4:$F$619,MATCH($B343, 'Uganda workforce data - raw'!$B$4:$B$619,0), MATCH("Filled Male",'Uganda workforce data - raw'!$A$4:$F$4,0))*INDEX('Mapping cadres'!$B$1:$Z$616,MATCH($B343, 'Mapping cadres'!$B$1:$B$616,0), MATCH(Z$32,'Mapping cadres'!$B$1:$Z$1,0))</f>
        <v>0</v>
      </c>
      <c r="AA343" s="226">
        <f>INDEX('Uganda workforce data - raw'!$A$4:$F$619,MATCH($B343, 'Uganda workforce data - raw'!$B$4:$B$619,0), MATCH("Filled Female",'Uganda workforce data - raw'!$A$4:$F$4,0))*INDEX('Mapping cadres'!$B$1:$Z$616,MATCH($B343, 'Mapping cadres'!$B$1:$B$616,0), MATCH(AA$32,'Mapping cadres'!$B$1:$Z$1,0))</f>
        <v>2</v>
      </c>
      <c r="AB343" s="226">
        <f>INDEX('Uganda workforce data - raw'!$A$4:$F$619,MATCH($B343, 'Uganda workforce data - raw'!$B$4:$B$619,0), MATCH("Filled Female",'Uganda workforce data - raw'!$A$4:$F$4,0))*INDEX('Mapping cadres'!$B$1:$Z$616,MATCH($B343, 'Mapping cadres'!$B$1:$B$616,0), MATCH(AB$32,'Mapping cadres'!$B$1:$Z$1,0))</f>
        <v>0</v>
      </c>
      <c r="AC343" s="226">
        <f>INDEX('Uganda workforce data - raw'!$A$4:$F$619,MATCH($B343, 'Uganda workforce data - raw'!$B$4:$B$619,0), MATCH("Filled Female",'Uganda workforce data - raw'!$A$4:$F$4,0))*INDEX('Mapping cadres'!$B$1:$Z$616,MATCH($B343, 'Mapping cadres'!$B$1:$B$616,0), MATCH(AC$32,'Mapping cadres'!$B$1:$Z$1,0))</f>
        <v>0</v>
      </c>
      <c r="AD343" s="226">
        <f>INDEX('Uganda workforce data - raw'!$A$4:$F$619,MATCH($B343, 'Uganda workforce data - raw'!$B$4:$B$619,0), MATCH("Filled Female",'Uganda workforce data - raw'!$A$4:$F$4,0))*INDEX('Mapping cadres'!$B$1:$Z$616,MATCH($B343, 'Mapping cadres'!$B$1:$B$616,0), MATCH(AD$32,'Mapping cadres'!$B$1:$Z$1,0))</f>
        <v>0</v>
      </c>
      <c r="AE343" s="226">
        <f>INDEX('Uganda workforce data - raw'!$A$4:$F$619,MATCH($B343, 'Uganda workforce data - raw'!$B$4:$B$619,0), MATCH("Filled Female",'Uganda workforce data - raw'!$A$4:$F$4,0))*INDEX('Mapping cadres'!$B$1:$Z$616,MATCH($B343, 'Mapping cadres'!$B$1:$B$616,0), MATCH(AE$32,'Mapping cadres'!$B$1:$Z$1,0))</f>
        <v>0</v>
      </c>
      <c r="AF343" s="226">
        <f>INDEX('Uganda workforce data - raw'!$A$4:$F$619,MATCH($B343, 'Uganda workforce data - raw'!$B$4:$B$619,0), MATCH("Filled Female",'Uganda workforce data - raw'!$A$4:$F$4,0))*INDEX('Mapping cadres'!$B$1:$Z$616,MATCH($B343, 'Mapping cadres'!$B$1:$B$616,0), MATCH(AF$32,'Mapping cadres'!$B$1:$Z$1,0))</f>
        <v>0</v>
      </c>
      <c r="AG343" s="226">
        <f>INDEX('Uganda workforce data - raw'!$A$4:$F$619,MATCH($B343, 'Uganda workforce data - raw'!$B$4:$B$619,0), MATCH("Filled Female",'Uganda workforce data - raw'!$A$4:$F$4,0))*INDEX('Mapping cadres'!$B$1:$Z$616,MATCH($B343, 'Mapping cadres'!$B$1:$B$616,0), MATCH(AG$32,'Mapping cadres'!$B$1:$Z$1,0))</f>
        <v>0</v>
      </c>
      <c r="AH343" s="226">
        <f>INDEX('Uganda workforce data - raw'!$A$4:$F$619,MATCH($B343, 'Uganda workforce data - raw'!$B$4:$B$619,0), MATCH("Filled Female",'Uganda workforce data - raw'!$A$4:$F$4,0))*INDEX('Mapping cadres'!$B$1:$Z$616,MATCH($B343, 'Mapping cadres'!$B$1:$B$616,0), MATCH(AH$32,'Mapping cadres'!$B$1:$Z$1,0))</f>
        <v>0</v>
      </c>
      <c r="AI343" s="226">
        <f>INDEX('Uganda workforce data - raw'!$A$4:$F$619,MATCH($B343, 'Uganda workforce data - raw'!$B$4:$B$619,0), MATCH("Filled Female",'Uganda workforce data - raw'!$A$4:$F$4,0))*INDEX('Mapping cadres'!$B$1:$Z$616,MATCH($B343, 'Mapping cadres'!$B$1:$B$616,0), MATCH(AI$32,'Mapping cadres'!$B$1:$Z$1,0))</f>
        <v>0</v>
      </c>
      <c r="AJ343" s="226">
        <f>INDEX('Uganda workforce data - raw'!$A$4:$F$619,MATCH($B343, 'Uganda workforce data - raw'!$B$4:$B$619,0), MATCH("Filled Female",'Uganda workforce data - raw'!$A$4:$F$4,0))*INDEX('Mapping cadres'!$B$1:$Z$616,MATCH($B343, 'Mapping cadres'!$B$1:$B$616,0), MATCH(AJ$32,'Mapping cadres'!$B$1:$Z$1,0))</f>
        <v>0</v>
      </c>
      <c r="AK343" s="226">
        <f>INDEX('Uganda workforce data - raw'!$A$4:$F$619,MATCH($B343, 'Uganda workforce data - raw'!$B$4:$B$619,0), MATCH("Filled Female",'Uganda workforce data - raw'!$A$4:$F$4,0))*INDEX('Mapping cadres'!$B$1:$Z$616,MATCH($B343, 'Mapping cadres'!$B$1:$B$616,0), MATCH(AK$32,'Mapping cadres'!$B$1:$Z$1,0))</f>
        <v>0</v>
      </c>
      <c r="AL343" s="226">
        <f>INDEX('Uganda workforce data - raw'!$A$4:$F$619,MATCH($B343, 'Uganda workforce data - raw'!$B$4:$B$619,0), MATCH("Filled Female",'Uganda workforce data - raw'!$A$4:$F$4,0))*INDEX('Mapping cadres'!$B$1:$Z$616,MATCH($B343, 'Mapping cadres'!$B$1:$B$616,0), MATCH(AL$32,'Mapping cadres'!$B$1:$Z$1,0))</f>
        <v>0</v>
      </c>
      <c r="AM343" s="226">
        <f>INDEX('Uganda workforce data - raw'!$A$4:$F$619,MATCH($B343, 'Uganda workforce data - raw'!$B$4:$B$619,0), MATCH("Filled Female",'Uganda workforce data - raw'!$A$4:$F$4,0))*INDEX('Mapping cadres'!$B$1:$Z$616,MATCH($B343, 'Mapping cadres'!$B$1:$B$616,0), MATCH(AM$32,'Mapping cadres'!$B$1:$Z$1,0))</f>
        <v>0</v>
      </c>
      <c r="AN343" s="226">
        <f>INDEX('Uganda workforce data - raw'!$A$4:$F$619,MATCH($B343, 'Uganda workforce data - raw'!$B$4:$B$619,0), MATCH("Filled Female",'Uganda workforce data - raw'!$A$4:$F$4,0))*INDEX('Mapping cadres'!$B$1:$Z$616,MATCH($B343, 'Mapping cadres'!$B$1:$B$616,0), MATCH(AN$32,'Mapping cadres'!$B$1:$Z$1,0))</f>
        <v>0</v>
      </c>
      <c r="AO343" s="226">
        <f>INDEX('Uganda workforce data - raw'!$A$4:$F$619,MATCH($B343, 'Uganda workforce data - raw'!$B$4:$B$619,0), MATCH("Filled Female",'Uganda workforce data - raw'!$A$4:$F$4,0))*INDEX('Mapping cadres'!$B$1:$Z$616,MATCH($B343, 'Mapping cadres'!$B$1:$B$616,0), MATCH(AO$32,'Mapping cadres'!$B$1:$Z$1,0))</f>
        <v>0</v>
      </c>
      <c r="AP343" s="226">
        <f>INDEX('Uganda workforce data - raw'!$A$4:$F$619,MATCH($B343, 'Uganda workforce data - raw'!$B$4:$B$619,0), MATCH("Filled Female",'Uganda workforce data - raw'!$A$4:$F$4,0))*INDEX('Mapping cadres'!$B$1:$Z$616,MATCH($B343, 'Mapping cadres'!$B$1:$B$616,0), MATCH(AP$32,'Mapping cadres'!$B$1:$Z$1,0))</f>
        <v>0</v>
      </c>
      <c r="AQ343" s="226">
        <f>INDEX('Uganda workforce data - raw'!$A$4:$F$619,MATCH($B343, 'Uganda workforce data - raw'!$B$4:$B$619,0), MATCH("Filled Female",'Uganda workforce data - raw'!$A$4:$F$4,0))*INDEX('Mapping cadres'!$B$1:$Z$616,MATCH($B343, 'Mapping cadres'!$B$1:$B$616,0), MATCH(AQ$32,'Mapping cadres'!$B$1:$Z$1,0))</f>
        <v>0</v>
      </c>
      <c r="AR343" s="226">
        <f>INDEX('Uganda workforce data - raw'!$A$4:$F$619,MATCH($B343, 'Uganda workforce data - raw'!$B$4:$B$619,0), MATCH("Filled Female",'Uganda workforce data - raw'!$A$4:$F$4,0))*INDEX('Mapping cadres'!$B$1:$Z$616,MATCH($B343, 'Mapping cadres'!$B$1:$B$616,0), MATCH(AR$32,'Mapping cadres'!$B$1:$Z$1,0))</f>
        <v>0</v>
      </c>
      <c r="AS343" s="226">
        <f>INDEX('Uganda workforce data - raw'!$A$4:$F$619,MATCH($B343, 'Uganda workforce data - raw'!$B$4:$B$619,0), MATCH("Filled Female",'Uganda workforce data - raw'!$A$4:$F$4,0))*INDEX('Mapping cadres'!$B$1:$Z$616,MATCH($B343, 'Mapping cadres'!$B$1:$B$616,0), MATCH(AS$32,'Mapping cadres'!$B$1:$Z$1,0))</f>
        <v>0</v>
      </c>
      <c r="AT343" s="226">
        <f>INDEX('Uganda workforce data - raw'!$A$4:$F$619,MATCH($B343, 'Uganda workforce data - raw'!$B$4:$B$619,0), MATCH("Filled Female",'Uganda workforce data - raw'!$A$4:$F$4,0))*INDEX('Mapping cadres'!$B$1:$Z$616,MATCH($B343, 'Mapping cadres'!$B$1:$B$616,0), MATCH(AT$32,'Mapping cadres'!$B$1:$Z$1,0))</f>
        <v>0</v>
      </c>
      <c r="AU343" s="226">
        <f>INDEX('Uganda workforce data - raw'!$A$4:$F$619,MATCH($B343, 'Uganda workforce data - raw'!$B$4:$B$619,0), MATCH("Filled Female",'Uganda workforce data - raw'!$A$4:$F$4,0))*INDEX('Mapping cadres'!$B$1:$Z$616,MATCH($B343, 'Mapping cadres'!$B$1:$B$616,0), MATCH(AU$32,'Mapping cadres'!$B$1:$Z$1,0))</f>
        <v>0</v>
      </c>
      <c r="AV343" s="226">
        <f>INDEX('Uganda workforce data - raw'!$A$4:$F$619,MATCH($B343, 'Uganda workforce data - raw'!$B$4:$B$619,0), MATCH("Filled Female",'Uganda workforce data - raw'!$A$4:$F$4,0))*INDEX('Mapping cadres'!$B$1:$Z$616,MATCH($B343, 'Mapping cadres'!$B$1:$B$616,0), MATCH(AV$32,'Mapping cadres'!$B$1:$Z$1,0))</f>
        <v>0</v>
      </c>
      <c r="AW343" s="226">
        <f>INDEX('Uganda workforce data - raw'!$A$4:$F$619,MATCH($B343, 'Uganda workforce data - raw'!$B$4:$B$619,0), MATCH("Filled Female",'Uganda workforce data - raw'!$A$4:$F$4,0))*INDEX('Mapping cadres'!$B$1:$Z$616,MATCH($B343, 'Mapping cadres'!$B$1:$B$616,0), MATCH(AW$32,'Mapping cadres'!$B$1:$Z$1,0))</f>
        <v>0</v>
      </c>
      <c r="AX343" s="226">
        <f>INDEX('Uganda workforce data - raw'!$A$4:$F$619,MATCH($B343, 'Uganda workforce data - raw'!$B$4:$B$619,0), MATCH("Filled Female",'Uganda workforce data - raw'!$A$4:$F$4,0))*INDEX('Mapping cadres'!$B$1:$Z$616,MATCH($B343, 'Mapping cadres'!$B$1:$B$616,0), MATCH(AX$32,'Mapping cadres'!$B$1:$Z$1,0))</f>
        <v>0</v>
      </c>
      <c r="AY343" s="226">
        <f t="shared" si="101"/>
        <v>4</v>
      </c>
      <c r="AZ343" s="226">
        <f t="shared" si="102"/>
        <v>0</v>
      </c>
      <c r="BA343" s="226">
        <f t="shared" si="103"/>
        <v>0</v>
      </c>
      <c r="BB343" s="226">
        <f t="shared" si="104"/>
        <v>0</v>
      </c>
      <c r="BC343" s="226">
        <f t="shared" si="105"/>
        <v>0</v>
      </c>
      <c r="BD343" s="226">
        <f t="shared" si="106"/>
        <v>0</v>
      </c>
      <c r="BE343" s="226">
        <f t="shared" si="107"/>
        <v>0</v>
      </c>
      <c r="BF343" s="226">
        <f t="shared" si="108"/>
        <v>0</v>
      </c>
      <c r="BG343" s="226">
        <f t="shared" si="109"/>
        <v>0</v>
      </c>
      <c r="BH343" s="226">
        <f t="shared" si="110"/>
        <v>0</v>
      </c>
      <c r="BI343" s="226">
        <f t="shared" si="111"/>
        <v>0</v>
      </c>
      <c r="BJ343" s="226">
        <f t="shared" si="112"/>
        <v>0</v>
      </c>
      <c r="BK343" s="226">
        <f t="shared" si="113"/>
        <v>0</v>
      </c>
      <c r="BL343" s="226">
        <f t="shared" si="114"/>
        <v>0</v>
      </c>
      <c r="BM343" s="226">
        <f t="shared" si="115"/>
        <v>0</v>
      </c>
      <c r="BN343" s="226">
        <f t="shared" si="116"/>
        <v>0</v>
      </c>
      <c r="BO343" s="226">
        <f t="shared" si="117"/>
        <v>0</v>
      </c>
      <c r="BP343" s="226">
        <f t="shared" si="118"/>
        <v>0</v>
      </c>
      <c r="BQ343" s="226">
        <f t="shared" si="119"/>
        <v>0</v>
      </c>
      <c r="BR343" s="226">
        <f t="shared" si="120"/>
        <v>0</v>
      </c>
      <c r="BS343" s="226">
        <f t="shared" si="121"/>
        <v>0</v>
      </c>
      <c r="BT343" s="226">
        <f t="shared" si="122"/>
        <v>0</v>
      </c>
      <c r="BU343" s="226">
        <f t="shared" si="123"/>
        <v>0</v>
      </c>
      <c r="BV343" s="226">
        <f t="shared" si="124"/>
        <v>0</v>
      </c>
    </row>
    <row r="344" spans="1:74">
      <c r="A344" s="226">
        <v>312</v>
      </c>
      <c r="B344" s="226" t="s">
        <v>1614</v>
      </c>
      <c r="C344" s="226">
        <f>INDEX('Uganda workforce data - raw'!$A$4:$F$619,MATCH($B344, 'Uganda workforce data - raw'!$B$4:$B$619,0), MATCH("Filled Male",'Uganda workforce data - raw'!$A$4:$F$4,0))*INDEX('Mapping cadres'!$B$1:$Z$616,MATCH($B344, 'Mapping cadres'!$B$1:$B$616,0), MATCH(C$32,'Mapping cadres'!$B$1:$Z$1,0))</f>
        <v>31</v>
      </c>
      <c r="D344" s="226">
        <f>INDEX('Uganda workforce data - raw'!$A$4:$F$619,MATCH($B344, 'Uganda workforce data - raw'!$B$4:$B$619,0), MATCH("Filled Male",'Uganda workforce data - raw'!$A$4:$F$4,0))*INDEX('Mapping cadres'!$B$1:$Z$616,MATCH($B344, 'Mapping cadres'!$B$1:$B$616,0), MATCH(D$32,'Mapping cadres'!$B$1:$Z$1,0))</f>
        <v>0</v>
      </c>
      <c r="E344" s="226">
        <f>INDEX('Uganda workforce data - raw'!$A$4:$F$619,MATCH($B344, 'Uganda workforce data - raw'!$B$4:$B$619,0), MATCH("Filled Male",'Uganda workforce data - raw'!$A$4:$F$4,0))*INDEX('Mapping cadres'!$B$1:$Z$616,MATCH($B344, 'Mapping cadres'!$B$1:$B$616,0), MATCH(E$32,'Mapping cadres'!$B$1:$Z$1,0))</f>
        <v>0</v>
      </c>
      <c r="F344" s="226">
        <f>INDEX('Uganda workforce data - raw'!$A$4:$F$619,MATCH($B344, 'Uganda workforce data - raw'!$B$4:$B$619,0), MATCH("Filled Male",'Uganda workforce data - raw'!$A$4:$F$4,0))*INDEX('Mapping cadres'!$B$1:$Z$616,MATCH($B344, 'Mapping cadres'!$B$1:$B$616,0), MATCH(F$32,'Mapping cadres'!$B$1:$Z$1,0))</f>
        <v>0</v>
      </c>
      <c r="G344" s="226">
        <f>INDEX('Uganda workforce data - raw'!$A$4:$F$619,MATCH($B344, 'Uganda workforce data - raw'!$B$4:$B$619,0), MATCH("Filled Male",'Uganda workforce data - raw'!$A$4:$F$4,0))*INDEX('Mapping cadres'!$B$1:$Z$616,MATCH($B344, 'Mapping cadres'!$B$1:$B$616,0), MATCH(G$32,'Mapping cadres'!$B$1:$Z$1,0))</f>
        <v>0</v>
      </c>
      <c r="H344" s="226">
        <f>INDEX('Uganda workforce data - raw'!$A$4:$F$619,MATCH($B344, 'Uganda workforce data - raw'!$B$4:$B$619,0), MATCH("Filled Male",'Uganda workforce data - raw'!$A$4:$F$4,0))*INDEX('Mapping cadres'!$B$1:$Z$616,MATCH($B344, 'Mapping cadres'!$B$1:$B$616,0), MATCH(H$32,'Mapping cadres'!$B$1:$Z$1,0))</f>
        <v>0</v>
      </c>
      <c r="I344" s="226">
        <f>INDEX('Uganda workforce data - raw'!$A$4:$F$619,MATCH($B344, 'Uganda workforce data - raw'!$B$4:$B$619,0), MATCH("Filled Male",'Uganda workforce data - raw'!$A$4:$F$4,0))*INDEX('Mapping cadres'!$B$1:$Z$616,MATCH($B344, 'Mapping cadres'!$B$1:$B$616,0), MATCH(I$32,'Mapping cadres'!$B$1:$Z$1,0))</f>
        <v>0</v>
      </c>
      <c r="J344" s="226">
        <f>INDEX('Uganda workforce data - raw'!$A$4:$F$619,MATCH($B344, 'Uganda workforce data - raw'!$B$4:$B$619,0), MATCH("Filled Male",'Uganda workforce data - raw'!$A$4:$F$4,0))*INDEX('Mapping cadres'!$B$1:$Z$616,MATCH($B344, 'Mapping cadres'!$B$1:$B$616,0), MATCH(J$32,'Mapping cadres'!$B$1:$Z$1,0))</f>
        <v>0</v>
      </c>
      <c r="K344" s="226">
        <f>INDEX('Uganda workforce data - raw'!$A$4:$F$619,MATCH($B344, 'Uganda workforce data - raw'!$B$4:$B$619,0), MATCH("Filled Male",'Uganda workforce data - raw'!$A$4:$F$4,0))*INDEX('Mapping cadres'!$B$1:$Z$616,MATCH($B344, 'Mapping cadres'!$B$1:$B$616,0), MATCH(K$32,'Mapping cadres'!$B$1:$Z$1,0))</f>
        <v>0</v>
      </c>
      <c r="L344" s="226">
        <f>INDEX('Uganda workforce data - raw'!$A$4:$F$619,MATCH($B344, 'Uganda workforce data - raw'!$B$4:$B$619,0), MATCH("Filled Male",'Uganda workforce data - raw'!$A$4:$F$4,0))*INDEX('Mapping cadres'!$B$1:$Z$616,MATCH($B344, 'Mapping cadres'!$B$1:$B$616,0), MATCH(L$32,'Mapping cadres'!$B$1:$Z$1,0))</f>
        <v>0</v>
      </c>
      <c r="M344" s="226">
        <f>INDEX('Uganda workforce data - raw'!$A$4:$F$619,MATCH($B344, 'Uganda workforce data - raw'!$B$4:$B$619,0), MATCH("Filled Male",'Uganda workforce data - raw'!$A$4:$F$4,0))*INDEX('Mapping cadres'!$B$1:$Z$616,MATCH($B344, 'Mapping cadres'!$B$1:$B$616,0), MATCH(M$32,'Mapping cadres'!$B$1:$Z$1,0))</f>
        <v>0</v>
      </c>
      <c r="N344" s="226">
        <f>INDEX('Uganda workforce data - raw'!$A$4:$F$619,MATCH($B344, 'Uganda workforce data - raw'!$B$4:$B$619,0), MATCH("Filled Male",'Uganda workforce data - raw'!$A$4:$F$4,0))*INDEX('Mapping cadres'!$B$1:$Z$616,MATCH($B344, 'Mapping cadres'!$B$1:$B$616,0), MATCH(N$32,'Mapping cadres'!$B$1:$Z$1,0))</f>
        <v>0</v>
      </c>
      <c r="O344" s="226">
        <f>INDEX('Uganda workforce data - raw'!$A$4:$F$619,MATCH($B344, 'Uganda workforce data - raw'!$B$4:$B$619,0), MATCH("Filled Male",'Uganda workforce data - raw'!$A$4:$F$4,0))*INDEX('Mapping cadres'!$B$1:$Z$616,MATCH($B344, 'Mapping cadres'!$B$1:$B$616,0), MATCH(O$32,'Mapping cadres'!$B$1:$Z$1,0))</f>
        <v>0</v>
      </c>
      <c r="P344" s="226">
        <f>INDEX('Uganda workforce data - raw'!$A$4:$F$619,MATCH($B344, 'Uganda workforce data - raw'!$B$4:$B$619,0), MATCH("Filled Male",'Uganda workforce data - raw'!$A$4:$F$4,0))*INDEX('Mapping cadres'!$B$1:$Z$616,MATCH($B344, 'Mapping cadres'!$B$1:$B$616,0), MATCH(P$32,'Mapping cadres'!$B$1:$Z$1,0))</f>
        <v>0</v>
      </c>
      <c r="Q344" s="226">
        <f>INDEX('Uganda workforce data - raw'!$A$4:$F$619,MATCH($B344, 'Uganda workforce data - raw'!$B$4:$B$619,0), MATCH("Filled Male",'Uganda workforce data - raw'!$A$4:$F$4,0))*INDEX('Mapping cadres'!$B$1:$Z$616,MATCH($B344, 'Mapping cadres'!$B$1:$B$616,0), MATCH(Q$32,'Mapping cadres'!$B$1:$Z$1,0))</f>
        <v>0</v>
      </c>
      <c r="R344" s="226">
        <f>INDEX('Uganda workforce data - raw'!$A$4:$F$619,MATCH($B344, 'Uganda workforce data - raw'!$B$4:$B$619,0), MATCH("Filled Male",'Uganda workforce data - raw'!$A$4:$F$4,0))*INDEX('Mapping cadres'!$B$1:$Z$616,MATCH($B344, 'Mapping cadres'!$B$1:$B$616,0), MATCH(R$32,'Mapping cadres'!$B$1:$Z$1,0))</f>
        <v>0</v>
      </c>
      <c r="S344" s="226">
        <f>INDEX('Uganda workforce data - raw'!$A$4:$F$619,MATCH($B344, 'Uganda workforce data - raw'!$B$4:$B$619,0), MATCH("Filled Male",'Uganda workforce data - raw'!$A$4:$F$4,0))*INDEX('Mapping cadres'!$B$1:$Z$616,MATCH($B344, 'Mapping cadres'!$B$1:$B$616,0), MATCH(S$32,'Mapping cadres'!$B$1:$Z$1,0))</f>
        <v>0</v>
      </c>
      <c r="T344" s="226">
        <f>INDEX('Uganda workforce data - raw'!$A$4:$F$619,MATCH($B344, 'Uganda workforce data - raw'!$B$4:$B$619,0), MATCH("Filled Male",'Uganda workforce data - raw'!$A$4:$F$4,0))*INDEX('Mapping cadres'!$B$1:$Z$616,MATCH($B344, 'Mapping cadres'!$B$1:$B$616,0), MATCH(T$32,'Mapping cadres'!$B$1:$Z$1,0))</f>
        <v>0</v>
      </c>
      <c r="U344" s="226">
        <f>INDEX('Uganda workforce data - raw'!$A$4:$F$619,MATCH($B344, 'Uganda workforce data - raw'!$B$4:$B$619,0), MATCH("Filled Male",'Uganda workforce data - raw'!$A$4:$F$4,0))*INDEX('Mapping cadres'!$B$1:$Z$616,MATCH($B344, 'Mapping cadres'!$B$1:$B$616,0), MATCH(U$32,'Mapping cadres'!$B$1:$Z$1,0))</f>
        <v>0</v>
      </c>
      <c r="V344" s="226">
        <f>INDEX('Uganda workforce data - raw'!$A$4:$F$619,MATCH($B344, 'Uganda workforce data - raw'!$B$4:$B$619,0), MATCH("Filled Male",'Uganda workforce data - raw'!$A$4:$F$4,0))*INDEX('Mapping cadres'!$B$1:$Z$616,MATCH($B344, 'Mapping cadres'!$B$1:$B$616,0), MATCH(V$32,'Mapping cadres'!$B$1:$Z$1,0))</f>
        <v>0</v>
      </c>
      <c r="W344" s="226">
        <f>INDEX('Uganda workforce data - raw'!$A$4:$F$619,MATCH($B344, 'Uganda workforce data - raw'!$B$4:$B$619,0), MATCH("Filled Male",'Uganda workforce data - raw'!$A$4:$F$4,0))*INDEX('Mapping cadres'!$B$1:$Z$616,MATCH($B344, 'Mapping cadres'!$B$1:$B$616,0), MATCH(W$32,'Mapping cadres'!$B$1:$Z$1,0))</f>
        <v>0</v>
      </c>
      <c r="X344" s="226">
        <f>INDEX('Uganda workforce data - raw'!$A$4:$F$619,MATCH($B344, 'Uganda workforce data - raw'!$B$4:$B$619,0), MATCH("Filled Male",'Uganda workforce data - raw'!$A$4:$F$4,0))*INDEX('Mapping cadres'!$B$1:$Z$616,MATCH($B344, 'Mapping cadres'!$B$1:$B$616,0), MATCH(X$32,'Mapping cadres'!$B$1:$Z$1,0))</f>
        <v>0</v>
      </c>
      <c r="Y344" s="226">
        <f>INDEX('Uganda workforce data - raw'!$A$4:$F$619,MATCH($B344, 'Uganda workforce data - raw'!$B$4:$B$619,0), MATCH("Filled Male",'Uganda workforce data - raw'!$A$4:$F$4,0))*INDEX('Mapping cadres'!$B$1:$Z$616,MATCH($B344, 'Mapping cadres'!$B$1:$B$616,0), MATCH(Y$32,'Mapping cadres'!$B$1:$Z$1,0))</f>
        <v>0</v>
      </c>
      <c r="Z344" s="226">
        <f>INDEX('Uganda workforce data - raw'!$A$4:$F$619,MATCH($B344, 'Uganda workforce data - raw'!$B$4:$B$619,0), MATCH("Filled Male",'Uganda workforce data - raw'!$A$4:$F$4,0))*INDEX('Mapping cadres'!$B$1:$Z$616,MATCH($B344, 'Mapping cadres'!$B$1:$B$616,0), MATCH(Z$32,'Mapping cadres'!$B$1:$Z$1,0))</f>
        <v>0</v>
      </c>
      <c r="AA344" s="226">
        <f>INDEX('Uganda workforce data - raw'!$A$4:$F$619,MATCH($B344, 'Uganda workforce data - raw'!$B$4:$B$619,0), MATCH("Filled Female",'Uganda workforce data - raw'!$A$4:$F$4,0))*INDEX('Mapping cadres'!$B$1:$Z$616,MATCH($B344, 'Mapping cadres'!$B$1:$B$616,0), MATCH(AA$32,'Mapping cadres'!$B$1:$Z$1,0))</f>
        <v>25</v>
      </c>
      <c r="AB344" s="226">
        <f>INDEX('Uganda workforce data - raw'!$A$4:$F$619,MATCH($B344, 'Uganda workforce data - raw'!$B$4:$B$619,0), MATCH("Filled Female",'Uganda workforce data - raw'!$A$4:$F$4,0))*INDEX('Mapping cadres'!$B$1:$Z$616,MATCH($B344, 'Mapping cadres'!$B$1:$B$616,0), MATCH(AB$32,'Mapping cadres'!$B$1:$Z$1,0))</f>
        <v>0</v>
      </c>
      <c r="AC344" s="226">
        <f>INDEX('Uganda workforce data - raw'!$A$4:$F$619,MATCH($B344, 'Uganda workforce data - raw'!$B$4:$B$619,0), MATCH("Filled Female",'Uganda workforce data - raw'!$A$4:$F$4,0))*INDEX('Mapping cadres'!$B$1:$Z$616,MATCH($B344, 'Mapping cadres'!$B$1:$B$616,0), MATCH(AC$32,'Mapping cadres'!$B$1:$Z$1,0))</f>
        <v>0</v>
      </c>
      <c r="AD344" s="226">
        <f>INDEX('Uganda workforce data - raw'!$A$4:$F$619,MATCH($B344, 'Uganda workforce data - raw'!$B$4:$B$619,0), MATCH("Filled Female",'Uganda workforce data - raw'!$A$4:$F$4,0))*INDEX('Mapping cadres'!$B$1:$Z$616,MATCH($B344, 'Mapping cadres'!$B$1:$B$616,0), MATCH(AD$32,'Mapping cadres'!$B$1:$Z$1,0))</f>
        <v>0</v>
      </c>
      <c r="AE344" s="226">
        <f>INDEX('Uganda workforce data - raw'!$A$4:$F$619,MATCH($B344, 'Uganda workforce data - raw'!$B$4:$B$619,0), MATCH("Filled Female",'Uganda workforce data - raw'!$A$4:$F$4,0))*INDEX('Mapping cadres'!$B$1:$Z$616,MATCH($B344, 'Mapping cadres'!$B$1:$B$616,0), MATCH(AE$32,'Mapping cadres'!$B$1:$Z$1,0))</f>
        <v>0</v>
      </c>
      <c r="AF344" s="226">
        <f>INDEX('Uganda workforce data - raw'!$A$4:$F$619,MATCH($B344, 'Uganda workforce data - raw'!$B$4:$B$619,0), MATCH("Filled Female",'Uganda workforce data - raw'!$A$4:$F$4,0))*INDEX('Mapping cadres'!$B$1:$Z$616,MATCH($B344, 'Mapping cadres'!$B$1:$B$616,0), MATCH(AF$32,'Mapping cadres'!$B$1:$Z$1,0))</f>
        <v>0</v>
      </c>
      <c r="AG344" s="226">
        <f>INDEX('Uganda workforce data - raw'!$A$4:$F$619,MATCH($B344, 'Uganda workforce data - raw'!$B$4:$B$619,0), MATCH("Filled Female",'Uganda workforce data - raw'!$A$4:$F$4,0))*INDEX('Mapping cadres'!$B$1:$Z$616,MATCH($B344, 'Mapping cadres'!$B$1:$B$616,0), MATCH(AG$32,'Mapping cadres'!$B$1:$Z$1,0))</f>
        <v>0</v>
      </c>
      <c r="AH344" s="226">
        <f>INDEX('Uganda workforce data - raw'!$A$4:$F$619,MATCH($B344, 'Uganda workforce data - raw'!$B$4:$B$619,0), MATCH("Filled Female",'Uganda workforce data - raw'!$A$4:$F$4,0))*INDEX('Mapping cadres'!$B$1:$Z$616,MATCH($B344, 'Mapping cadres'!$B$1:$B$616,0), MATCH(AH$32,'Mapping cadres'!$B$1:$Z$1,0))</f>
        <v>0</v>
      </c>
      <c r="AI344" s="226">
        <f>INDEX('Uganda workforce data - raw'!$A$4:$F$619,MATCH($B344, 'Uganda workforce data - raw'!$B$4:$B$619,0), MATCH("Filled Female",'Uganda workforce data - raw'!$A$4:$F$4,0))*INDEX('Mapping cadres'!$B$1:$Z$616,MATCH($B344, 'Mapping cadres'!$B$1:$B$616,0), MATCH(AI$32,'Mapping cadres'!$B$1:$Z$1,0))</f>
        <v>0</v>
      </c>
      <c r="AJ344" s="226">
        <f>INDEX('Uganda workforce data - raw'!$A$4:$F$619,MATCH($B344, 'Uganda workforce data - raw'!$B$4:$B$619,0), MATCH("Filled Female",'Uganda workforce data - raw'!$A$4:$F$4,0))*INDEX('Mapping cadres'!$B$1:$Z$616,MATCH($B344, 'Mapping cadres'!$B$1:$B$616,0), MATCH(AJ$32,'Mapping cadres'!$B$1:$Z$1,0))</f>
        <v>0</v>
      </c>
      <c r="AK344" s="226">
        <f>INDEX('Uganda workforce data - raw'!$A$4:$F$619,MATCH($B344, 'Uganda workforce data - raw'!$B$4:$B$619,0), MATCH("Filled Female",'Uganda workforce data - raw'!$A$4:$F$4,0))*INDEX('Mapping cadres'!$B$1:$Z$616,MATCH($B344, 'Mapping cadres'!$B$1:$B$616,0), MATCH(AK$32,'Mapping cadres'!$B$1:$Z$1,0))</f>
        <v>0</v>
      </c>
      <c r="AL344" s="226">
        <f>INDEX('Uganda workforce data - raw'!$A$4:$F$619,MATCH($B344, 'Uganda workforce data - raw'!$B$4:$B$619,0), MATCH("Filled Female",'Uganda workforce data - raw'!$A$4:$F$4,0))*INDEX('Mapping cadres'!$B$1:$Z$616,MATCH($B344, 'Mapping cadres'!$B$1:$B$616,0), MATCH(AL$32,'Mapping cadres'!$B$1:$Z$1,0))</f>
        <v>0</v>
      </c>
      <c r="AM344" s="226">
        <f>INDEX('Uganda workforce data - raw'!$A$4:$F$619,MATCH($B344, 'Uganda workforce data - raw'!$B$4:$B$619,0), MATCH("Filled Female",'Uganda workforce data - raw'!$A$4:$F$4,0))*INDEX('Mapping cadres'!$B$1:$Z$616,MATCH($B344, 'Mapping cadres'!$B$1:$B$616,0), MATCH(AM$32,'Mapping cadres'!$B$1:$Z$1,0))</f>
        <v>0</v>
      </c>
      <c r="AN344" s="226">
        <f>INDEX('Uganda workforce data - raw'!$A$4:$F$619,MATCH($B344, 'Uganda workforce data - raw'!$B$4:$B$619,0), MATCH("Filled Female",'Uganda workforce data - raw'!$A$4:$F$4,0))*INDEX('Mapping cadres'!$B$1:$Z$616,MATCH($B344, 'Mapping cadres'!$B$1:$B$616,0), MATCH(AN$32,'Mapping cadres'!$B$1:$Z$1,0))</f>
        <v>0</v>
      </c>
      <c r="AO344" s="226">
        <f>INDEX('Uganda workforce data - raw'!$A$4:$F$619,MATCH($B344, 'Uganda workforce data - raw'!$B$4:$B$619,0), MATCH("Filled Female",'Uganda workforce data - raw'!$A$4:$F$4,0))*INDEX('Mapping cadres'!$B$1:$Z$616,MATCH($B344, 'Mapping cadres'!$B$1:$B$616,0), MATCH(AO$32,'Mapping cadres'!$B$1:$Z$1,0))</f>
        <v>0</v>
      </c>
      <c r="AP344" s="226">
        <f>INDEX('Uganda workforce data - raw'!$A$4:$F$619,MATCH($B344, 'Uganda workforce data - raw'!$B$4:$B$619,0), MATCH("Filled Female",'Uganda workforce data - raw'!$A$4:$F$4,0))*INDEX('Mapping cadres'!$B$1:$Z$616,MATCH($B344, 'Mapping cadres'!$B$1:$B$616,0), MATCH(AP$32,'Mapping cadres'!$B$1:$Z$1,0))</f>
        <v>0</v>
      </c>
      <c r="AQ344" s="226">
        <f>INDEX('Uganda workforce data - raw'!$A$4:$F$619,MATCH($B344, 'Uganda workforce data - raw'!$B$4:$B$619,0), MATCH("Filled Female",'Uganda workforce data - raw'!$A$4:$F$4,0))*INDEX('Mapping cadres'!$B$1:$Z$616,MATCH($B344, 'Mapping cadres'!$B$1:$B$616,0), MATCH(AQ$32,'Mapping cadres'!$B$1:$Z$1,0))</f>
        <v>0</v>
      </c>
      <c r="AR344" s="226">
        <f>INDEX('Uganda workforce data - raw'!$A$4:$F$619,MATCH($B344, 'Uganda workforce data - raw'!$B$4:$B$619,0), MATCH("Filled Female",'Uganda workforce data - raw'!$A$4:$F$4,0))*INDEX('Mapping cadres'!$B$1:$Z$616,MATCH($B344, 'Mapping cadres'!$B$1:$B$616,0), MATCH(AR$32,'Mapping cadres'!$B$1:$Z$1,0))</f>
        <v>0</v>
      </c>
      <c r="AS344" s="226">
        <f>INDEX('Uganda workforce data - raw'!$A$4:$F$619,MATCH($B344, 'Uganda workforce data - raw'!$B$4:$B$619,0), MATCH("Filled Female",'Uganda workforce data - raw'!$A$4:$F$4,0))*INDEX('Mapping cadres'!$B$1:$Z$616,MATCH($B344, 'Mapping cadres'!$B$1:$B$616,0), MATCH(AS$32,'Mapping cadres'!$B$1:$Z$1,0))</f>
        <v>0</v>
      </c>
      <c r="AT344" s="226">
        <f>INDEX('Uganda workforce data - raw'!$A$4:$F$619,MATCH($B344, 'Uganda workforce data - raw'!$B$4:$B$619,0), MATCH("Filled Female",'Uganda workforce data - raw'!$A$4:$F$4,0))*INDEX('Mapping cadres'!$B$1:$Z$616,MATCH($B344, 'Mapping cadres'!$B$1:$B$616,0), MATCH(AT$32,'Mapping cadres'!$B$1:$Z$1,0))</f>
        <v>0</v>
      </c>
      <c r="AU344" s="226">
        <f>INDEX('Uganda workforce data - raw'!$A$4:$F$619,MATCH($B344, 'Uganda workforce data - raw'!$B$4:$B$619,0), MATCH("Filled Female",'Uganda workforce data - raw'!$A$4:$F$4,0))*INDEX('Mapping cadres'!$B$1:$Z$616,MATCH($B344, 'Mapping cadres'!$B$1:$B$616,0), MATCH(AU$32,'Mapping cadres'!$B$1:$Z$1,0))</f>
        <v>0</v>
      </c>
      <c r="AV344" s="226">
        <f>INDEX('Uganda workforce data - raw'!$A$4:$F$619,MATCH($B344, 'Uganda workforce data - raw'!$B$4:$B$619,0), MATCH("Filled Female",'Uganda workforce data - raw'!$A$4:$F$4,0))*INDEX('Mapping cadres'!$B$1:$Z$616,MATCH($B344, 'Mapping cadres'!$B$1:$B$616,0), MATCH(AV$32,'Mapping cadres'!$B$1:$Z$1,0))</f>
        <v>0</v>
      </c>
      <c r="AW344" s="226">
        <f>INDEX('Uganda workforce data - raw'!$A$4:$F$619,MATCH($B344, 'Uganda workforce data - raw'!$B$4:$B$619,0), MATCH("Filled Female",'Uganda workforce data - raw'!$A$4:$F$4,0))*INDEX('Mapping cadres'!$B$1:$Z$616,MATCH($B344, 'Mapping cadres'!$B$1:$B$616,0), MATCH(AW$32,'Mapping cadres'!$B$1:$Z$1,0))</f>
        <v>0</v>
      </c>
      <c r="AX344" s="226">
        <f>INDEX('Uganda workforce data - raw'!$A$4:$F$619,MATCH($B344, 'Uganda workforce data - raw'!$B$4:$B$619,0), MATCH("Filled Female",'Uganda workforce data - raw'!$A$4:$F$4,0))*INDEX('Mapping cadres'!$B$1:$Z$616,MATCH($B344, 'Mapping cadres'!$B$1:$B$616,0), MATCH(AX$32,'Mapping cadres'!$B$1:$Z$1,0))</f>
        <v>0</v>
      </c>
      <c r="AY344" s="226">
        <f t="shared" si="101"/>
        <v>56</v>
      </c>
      <c r="AZ344" s="226">
        <f t="shared" si="102"/>
        <v>0</v>
      </c>
      <c r="BA344" s="226">
        <f t="shared" si="103"/>
        <v>0</v>
      </c>
      <c r="BB344" s="226">
        <f t="shared" si="104"/>
        <v>0</v>
      </c>
      <c r="BC344" s="226">
        <f t="shared" si="105"/>
        <v>0</v>
      </c>
      <c r="BD344" s="226">
        <f t="shared" si="106"/>
        <v>0</v>
      </c>
      <c r="BE344" s="226">
        <f t="shared" si="107"/>
        <v>0</v>
      </c>
      <c r="BF344" s="226">
        <f t="shared" si="108"/>
        <v>0</v>
      </c>
      <c r="BG344" s="226">
        <f t="shared" si="109"/>
        <v>0</v>
      </c>
      <c r="BH344" s="226">
        <f t="shared" si="110"/>
        <v>0</v>
      </c>
      <c r="BI344" s="226">
        <f t="shared" si="111"/>
        <v>0</v>
      </c>
      <c r="BJ344" s="226">
        <f t="shared" si="112"/>
        <v>0</v>
      </c>
      <c r="BK344" s="226">
        <f t="shared" si="113"/>
        <v>0</v>
      </c>
      <c r="BL344" s="226">
        <f t="shared" si="114"/>
        <v>0</v>
      </c>
      <c r="BM344" s="226">
        <f t="shared" si="115"/>
        <v>0</v>
      </c>
      <c r="BN344" s="226">
        <f t="shared" si="116"/>
        <v>0</v>
      </c>
      <c r="BO344" s="226">
        <f t="shared" si="117"/>
        <v>0</v>
      </c>
      <c r="BP344" s="226">
        <f t="shared" si="118"/>
        <v>0</v>
      </c>
      <c r="BQ344" s="226">
        <f t="shared" si="119"/>
        <v>0</v>
      </c>
      <c r="BR344" s="226">
        <f t="shared" si="120"/>
        <v>0</v>
      </c>
      <c r="BS344" s="226">
        <f t="shared" si="121"/>
        <v>0</v>
      </c>
      <c r="BT344" s="226">
        <f t="shared" si="122"/>
        <v>0</v>
      </c>
      <c r="BU344" s="226">
        <f t="shared" si="123"/>
        <v>0</v>
      </c>
      <c r="BV344" s="226">
        <f t="shared" si="124"/>
        <v>0</v>
      </c>
    </row>
    <row r="345" spans="1:74">
      <c r="A345" s="226">
        <v>313</v>
      </c>
      <c r="B345" s="226" t="s">
        <v>1615</v>
      </c>
      <c r="C345" s="226">
        <f>INDEX('Uganda workforce data - raw'!$A$4:$F$619,MATCH($B345, 'Uganda workforce data - raw'!$B$4:$B$619,0), MATCH("Filled Male",'Uganda workforce data - raw'!$A$4:$F$4,0))*INDEX('Mapping cadres'!$B$1:$Z$616,MATCH($B345, 'Mapping cadres'!$B$1:$B$616,0), MATCH(C$32,'Mapping cadres'!$B$1:$Z$1,0))</f>
        <v>2</v>
      </c>
      <c r="D345" s="226">
        <f>INDEX('Uganda workforce data - raw'!$A$4:$F$619,MATCH($B345, 'Uganda workforce data - raw'!$B$4:$B$619,0), MATCH("Filled Male",'Uganda workforce data - raw'!$A$4:$F$4,0))*INDEX('Mapping cadres'!$B$1:$Z$616,MATCH($B345, 'Mapping cadres'!$B$1:$B$616,0), MATCH(D$32,'Mapping cadres'!$B$1:$Z$1,0))</f>
        <v>0</v>
      </c>
      <c r="E345" s="226">
        <f>INDEX('Uganda workforce data - raw'!$A$4:$F$619,MATCH($B345, 'Uganda workforce data - raw'!$B$4:$B$619,0), MATCH("Filled Male",'Uganda workforce data - raw'!$A$4:$F$4,0))*INDEX('Mapping cadres'!$B$1:$Z$616,MATCH($B345, 'Mapping cadres'!$B$1:$B$616,0), MATCH(E$32,'Mapping cadres'!$B$1:$Z$1,0))</f>
        <v>0</v>
      </c>
      <c r="F345" s="226">
        <f>INDEX('Uganda workforce data - raw'!$A$4:$F$619,MATCH($B345, 'Uganda workforce data - raw'!$B$4:$B$619,0), MATCH("Filled Male",'Uganda workforce data - raw'!$A$4:$F$4,0))*INDEX('Mapping cadres'!$B$1:$Z$616,MATCH($B345, 'Mapping cadres'!$B$1:$B$616,0), MATCH(F$32,'Mapping cadres'!$B$1:$Z$1,0))</f>
        <v>0</v>
      </c>
      <c r="G345" s="226">
        <f>INDEX('Uganda workforce data - raw'!$A$4:$F$619,MATCH($B345, 'Uganda workforce data - raw'!$B$4:$B$619,0), MATCH("Filled Male",'Uganda workforce data - raw'!$A$4:$F$4,0))*INDEX('Mapping cadres'!$B$1:$Z$616,MATCH($B345, 'Mapping cadres'!$B$1:$B$616,0), MATCH(G$32,'Mapping cadres'!$B$1:$Z$1,0))</f>
        <v>0</v>
      </c>
      <c r="H345" s="226">
        <f>INDEX('Uganda workforce data - raw'!$A$4:$F$619,MATCH($B345, 'Uganda workforce data - raw'!$B$4:$B$619,0), MATCH("Filled Male",'Uganda workforce data - raw'!$A$4:$F$4,0))*INDEX('Mapping cadres'!$B$1:$Z$616,MATCH($B345, 'Mapping cadres'!$B$1:$B$616,0), MATCH(H$32,'Mapping cadres'!$B$1:$Z$1,0))</f>
        <v>0</v>
      </c>
      <c r="I345" s="226">
        <f>INDEX('Uganda workforce data - raw'!$A$4:$F$619,MATCH($B345, 'Uganda workforce data - raw'!$B$4:$B$619,0), MATCH("Filled Male",'Uganda workforce data - raw'!$A$4:$F$4,0))*INDEX('Mapping cadres'!$B$1:$Z$616,MATCH($B345, 'Mapping cadres'!$B$1:$B$616,0), MATCH(I$32,'Mapping cadres'!$B$1:$Z$1,0))</f>
        <v>0</v>
      </c>
      <c r="J345" s="226">
        <f>INDEX('Uganda workforce data - raw'!$A$4:$F$619,MATCH($B345, 'Uganda workforce data - raw'!$B$4:$B$619,0), MATCH("Filled Male",'Uganda workforce data - raw'!$A$4:$F$4,0))*INDEX('Mapping cadres'!$B$1:$Z$616,MATCH($B345, 'Mapping cadres'!$B$1:$B$616,0), MATCH(J$32,'Mapping cadres'!$B$1:$Z$1,0))</f>
        <v>0</v>
      </c>
      <c r="K345" s="226">
        <f>INDEX('Uganda workforce data - raw'!$A$4:$F$619,MATCH($B345, 'Uganda workforce data - raw'!$B$4:$B$619,0), MATCH("Filled Male",'Uganda workforce data - raw'!$A$4:$F$4,0))*INDEX('Mapping cadres'!$B$1:$Z$616,MATCH($B345, 'Mapping cadres'!$B$1:$B$616,0), MATCH(K$32,'Mapping cadres'!$B$1:$Z$1,0))</f>
        <v>0</v>
      </c>
      <c r="L345" s="226">
        <f>INDEX('Uganda workforce data - raw'!$A$4:$F$619,MATCH($B345, 'Uganda workforce data - raw'!$B$4:$B$619,0), MATCH("Filled Male",'Uganda workforce data - raw'!$A$4:$F$4,0))*INDEX('Mapping cadres'!$B$1:$Z$616,MATCH($B345, 'Mapping cadres'!$B$1:$B$616,0), MATCH(L$32,'Mapping cadres'!$B$1:$Z$1,0))</f>
        <v>0</v>
      </c>
      <c r="M345" s="226">
        <f>INDEX('Uganda workforce data - raw'!$A$4:$F$619,MATCH($B345, 'Uganda workforce data - raw'!$B$4:$B$619,0), MATCH("Filled Male",'Uganda workforce data - raw'!$A$4:$F$4,0))*INDEX('Mapping cadres'!$B$1:$Z$616,MATCH($B345, 'Mapping cadres'!$B$1:$B$616,0), MATCH(M$32,'Mapping cadres'!$B$1:$Z$1,0))</f>
        <v>0</v>
      </c>
      <c r="N345" s="226">
        <f>INDEX('Uganda workforce data - raw'!$A$4:$F$619,MATCH($B345, 'Uganda workforce data - raw'!$B$4:$B$619,0), MATCH("Filled Male",'Uganda workforce data - raw'!$A$4:$F$4,0))*INDEX('Mapping cadres'!$B$1:$Z$616,MATCH($B345, 'Mapping cadres'!$B$1:$B$616,0), MATCH(N$32,'Mapping cadres'!$B$1:$Z$1,0))</f>
        <v>0</v>
      </c>
      <c r="O345" s="226">
        <f>INDEX('Uganda workforce data - raw'!$A$4:$F$619,MATCH($B345, 'Uganda workforce data - raw'!$B$4:$B$619,0), MATCH("Filled Male",'Uganda workforce data - raw'!$A$4:$F$4,0))*INDEX('Mapping cadres'!$B$1:$Z$616,MATCH($B345, 'Mapping cadres'!$B$1:$B$616,0), MATCH(O$32,'Mapping cadres'!$B$1:$Z$1,0))</f>
        <v>0</v>
      </c>
      <c r="P345" s="226">
        <f>INDEX('Uganda workforce data - raw'!$A$4:$F$619,MATCH($B345, 'Uganda workforce data - raw'!$B$4:$B$619,0), MATCH("Filled Male",'Uganda workforce data - raw'!$A$4:$F$4,0))*INDEX('Mapping cadres'!$B$1:$Z$616,MATCH($B345, 'Mapping cadres'!$B$1:$B$616,0), MATCH(P$32,'Mapping cadres'!$B$1:$Z$1,0))</f>
        <v>0</v>
      </c>
      <c r="Q345" s="226">
        <f>INDEX('Uganda workforce data - raw'!$A$4:$F$619,MATCH($B345, 'Uganda workforce data - raw'!$B$4:$B$619,0), MATCH("Filled Male",'Uganda workforce data - raw'!$A$4:$F$4,0))*INDEX('Mapping cadres'!$B$1:$Z$616,MATCH($B345, 'Mapping cadres'!$B$1:$B$616,0), MATCH(Q$32,'Mapping cadres'!$B$1:$Z$1,0))</f>
        <v>0</v>
      </c>
      <c r="R345" s="226">
        <f>INDEX('Uganda workforce data - raw'!$A$4:$F$619,MATCH($B345, 'Uganda workforce data - raw'!$B$4:$B$619,0), MATCH("Filled Male",'Uganda workforce data - raw'!$A$4:$F$4,0))*INDEX('Mapping cadres'!$B$1:$Z$616,MATCH($B345, 'Mapping cadres'!$B$1:$B$616,0), MATCH(R$32,'Mapping cadres'!$B$1:$Z$1,0))</f>
        <v>0</v>
      </c>
      <c r="S345" s="226">
        <f>INDEX('Uganda workforce data - raw'!$A$4:$F$619,MATCH($B345, 'Uganda workforce data - raw'!$B$4:$B$619,0), MATCH("Filled Male",'Uganda workforce data - raw'!$A$4:$F$4,0))*INDEX('Mapping cadres'!$B$1:$Z$616,MATCH($B345, 'Mapping cadres'!$B$1:$B$616,0), MATCH(S$32,'Mapping cadres'!$B$1:$Z$1,0))</f>
        <v>0</v>
      </c>
      <c r="T345" s="226">
        <f>INDEX('Uganda workforce data - raw'!$A$4:$F$619,MATCH($B345, 'Uganda workforce data - raw'!$B$4:$B$619,0), MATCH("Filled Male",'Uganda workforce data - raw'!$A$4:$F$4,0))*INDEX('Mapping cadres'!$B$1:$Z$616,MATCH($B345, 'Mapping cadres'!$B$1:$B$616,0), MATCH(T$32,'Mapping cadres'!$B$1:$Z$1,0))</f>
        <v>0</v>
      </c>
      <c r="U345" s="226">
        <f>INDEX('Uganda workforce data - raw'!$A$4:$F$619,MATCH($B345, 'Uganda workforce data - raw'!$B$4:$B$619,0), MATCH("Filled Male",'Uganda workforce data - raw'!$A$4:$F$4,0))*INDEX('Mapping cadres'!$B$1:$Z$616,MATCH($B345, 'Mapping cadres'!$B$1:$B$616,0), MATCH(U$32,'Mapping cadres'!$B$1:$Z$1,0))</f>
        <v>0</v>
      </c>
      <c r="V345" s="226">
        <f>INDEX('Uganda workforce data - raw'!$A$4:$F$619,MATCH($B345, 'Uganda workforce data - raw'!$B$4:$B$619,0), MATCH("Filled Male",'Uganda workforce data - raw'!$A$4:$F$4,0))*INDEX('Mapping cadres'!$B$1:$Z$616,MATCH($B345, 'Mapping cadres'!$B$1:$B$616,0), MATCH(V$32,'Mapping cadres'!$B$1:$Z$1,0))</f>
        <v>0</v>
      </c>
      <c r="W345" s="226">
        <f>INDEX('Uganda workforce data - raw'!$A$4:$F$619,MATCH($B345, 'Uganda workforce data - raw'!$B$4:$B$619,0), MATCH("Filled Male",'Uganda workforce data - raw'!$A$4:$F$4,0))*INDEX('Mapping cadres'!$B$1:$Z$616,MATCH($B345, 'Mapping cadres'!$B$1:$B$616,0), MATCH(W$32,'Mapping cadres'!$B$1:$Z$1,0))</f>
        <v>0</v>
      </c>
      <c r="X345" s="226">
        <f>INDEX('Uganda workforce data - raw'!$A$4:$F$619,MATCH($B345, 'Uganda workforce data - raw'!$B$4:$B$619,0), MATCH("Filled Male",'Uganda workforce data - raw'!$A$4:$F$4,0))*INDEX('Mapping cadres'!$B$1:$Z$616,MATCH($B345, 'Mapping cadres'!$B$1:$B$616,0), MATCH(X$32,'Mapping cadres'!$B$1:$Z$1,0))</f>
        <v>0</v>
      </c>
      <c r="Y345" s="226">
        <f>INDEX('Uganda workforce data - raw'!$A$4:$F$619,MATCH($B345, 'Uganda workforce data - raw'!$B$4:$B$619,0), MATCH("Filled Male",'Uganda workforce data - raw'!$A$4:$F$4,0))*INDEX('Mapping cadres'!$B$1:$Z$616,MATCH($B345, 'Mapping cadres'!$B$1:$B$616,0), MATCH(Y$32,'Mapping cadres'!$B$1:$Z$1,0))</f>
        <v>0</v>
      </c>
      <c r="Z345" s="226">
        <f>INDEX('Uganda workforce data - raw'!$A$4:$F$619,MATCH($B345, 'Uganda workforce data - raw'!$B$4:$B$619,0), MATCH("Filled Male",'Uganda workforce data - raw'!$A$4:$F$4,0))*INDEX('Mapping cadres'!$B$1:$Z$616,MATCH($B345, 'Mapping cadres'!$B$1:$B$616,0), MATCH(Z$32,'Mapping cadres'!$B$1:$Z$1,0))</f>
        <v>0</v>
      </c>
      <c r="AA345" s="226">
        <f>INDEX('Uganda workforce data - raw'!$A$4:$F$619,MATCH($B345, 'Uganda workforce data - raw'!$B$4:$B$619,0), MATCH("Filled Female",'Uganda workforce data - raw'!$A$4:$F$4,0))*INDEX('Mapping cadres'!$B$1:$Z$616,MATCH($B345, 'Mapping cadres'!$B$1:$B$616,0), MATCH(AA$32,'Mapping cadres'!$B$1:$Z$1,0))</f>
        <v>1</v>
      </c>
      <c r="AB345" s="226">
        <f>INDEX('Uganda workforce data - raw'!$A$4:$F$619,MATCH($B345, 'Uganda workforce data - raw'!$B$4:$B$619,0), MATCH("Filled Female",'Uganda workforce data - raw'!$A$4:$F$4,0))*INDEX('Mapping cadres'!$B$1:$Z$616,MATCH($B345, 'Mapping cadres'!$B$1:$B$616,0), MATCH(AB$32,'Mapping cadres'!$B$1:$Z$1,0))</f>
        <v>0</v>
      </c>
      <c r="AC345" s="226">
        <f>INDEX('Uganda workforce data - raw'!$A$4:$F$619,MATCH($B345, 'Uganda workforce data - raw'!$B$4:$B$619,0), MATCH("Filled Female",'Uganda workforce data - raw'!$A$4:$F$4,0))*INDEX('Mapping cadres'!$B$1:$Z$616,MATCH($B345, 'Mapping cadres'!$B$1:$B$616,0), MATCH(AC$32,'Mapping cadres'!$B$1:$Z$1,0))</f>
        <v>0</v>
      </c>
      <c r="AD345" s="226">
        <f>INDEX('Uganda workforce data - raw'!$A$4:$F$619,MATCH($B345, 'Uganda workforce data - raw'!$B$4:$B$619,0), MATCH("Filled Female",'Uganda workforce data - raw'!$A$4:$F$4,0))*INDEX('Mapping cadres'!$B$1:$Z$616,MATCH($B345, 'Mapping cadres'!$B$1:$B$616,0), MATCH(AD$32,'Mapping cadres'!$B$1:$Z$1,0))</f>
        <v>0</v>
      </c>
      <c r="AE345" s="226">
        <f>INDEX('Uganda workforce data - raw'!$A$4:$F$619,MATCH($B345, 'Uganda workforce data - raw'!$B$4:$B$619,0), MATCH("Filled Female",'Uganda workforce data - raw'!$A$4:$F$4,0))*INDEX('Mapping cadres'!$B$1:$Z$616,MATCH($B345, 'Mapping cadres'!$B$1:$B$616,0), MATCH(AE$32,'Mapping cadres'!$B$1:$Z$1,0))</f>
        <v>0</v>
      </c>
      <c r="AF345" s="226">
        <f>INDEX('Uganda workforce data - raw'!$A$4:$F$619,MATCH($B345, 'Uganda workforce data - raw'!$B$4:$B$619,0), MATCH("Filled Female",'Uganda workforce data - raw'!$A$4:$F$4,0))*INDEX('Mapping cadres'!$B$1:$Z$616,MATCH($B345, 'Mapping cadres'!$B$1:$B$616,0), MATCH(AF$32,'Mapping cadres'!$B$1:$Z$1,0))</f>
        <v>0</v>
      </c>
      <c r="AG345" s="226">
        <f>INDEX('Uganda workforce data - raw'!$A$4:$F$619,MATCH($B345, 'Uganda workforce data - raw'!$B$4:$B$619,0), MATCH("Filled Female",'Uganda workforce data - raw'!$A$4:$F$4,0))*INDEX('Mapping cadres'!$B$1:$Z$616,MATCH($B345, 'Mapping cadres'!$B$1:$B$616,0), MATCH(AG$32,'Mapping cadres'!$B$1:$Z$1,0))</f>
        <v>0</v>
      </c>
      <c r="AH345" s="226">
        <f>INDEX('Uganda workforce data - raw'!$A$4:$F$619,MATCH($B345, 'Uganda workforce data - raw'!$B$4:$B$619,0), MATCH("Filled Female",'Uganda workforce data - raw'!$A$4:$F$4,0))*INDEX('Mapping cadres'!$B$1:$Z$616,MATCH($B345, 'Mapping cadres'!$B$1:$B$616,0), MATCH(AH$32,'Mapping cadres'!$B$1:$Z$1,0))</f>
        <v>0</v>
      </c>
      <c r="AI345" s="226">
        <f>INDEX('Uganda workforce data - raw'!$A$4:$F$619,MATCH($B345, 'Uganda workforce data - raw'!$B$4:$B$619,0), MATCH("Filled Female",'Uganda workforce data - raw'!$A$4:$F$4,0))*INDEX('Mapping cadres'!$B$1:$Z$616,MATCH($B345, 'Mapping cadres'!$B$1:$B$616,0), MATCH(AI$32,'Mapping cadres'!$B$1:$Z$1,0))</f>
        <v>0</v>
      </c>
      <c r="AJ345" s="226">
        <f>INDEX('Uganda workforce data - raw'!$A$4:$F$619,MATCH($B345, 'Uganda workforce data - raw'!$B$4:$B$619,0), MATCH("Filled Female",'Uganda workforce data - raw'!$A$4:$F$4,0))*INDEX('Mapping cadres'!$B$1:$Z$616,MATCH($B345, 'Mapping cadres'!$B$1:$B$616,0), MATCH(AJ$32,'Mapping cadres'!$B$1:$Z$1,0))</f>
        <v>0</v>
      </c>
      <c r="AK345" s="226">
        <f>INDEX('Uganda workforce data - raw'!$A$4:$F$619,MATCH($B345, 'Uganda workforce data - raw'!$B$4:$B$619,0), MATCH("Filled Female",'Uganda workforce data - raw'!$A$4:$F$4,0))*INDEX('Mapping cadres'!$B$1:$Z$616,MATCH($B345, 'Mapping cadres'!$B$1:$B$616,0), MATCH(AK$32,'Mapping cadres'!$B$1:$Z$1,0))</f>
        <v>0</v>
      </c>
      <c r="AL345" s="226">
        <f>INDEX('Uganda workforce data - raw'!$A$4:$F$619,MATCH($B345, 'Uganda workforce data - raw'!$B$4:$B$619,0), MATCH("Filled Female",'Uganda workforce data - raw'!$A$4:$F$4,0))*INDEX('Mapping cadres'!$B$1:$Z$616,MATCH($B345, 'Mapping cadres'!$B$1:$B$616,0), MATCH(AL$32,'Mapping cadres'!$B$1:$Z$1,0))</f>
        <v>0</v>
      </c>
      <c r="AM345" s="226">
        <f>INDEX('Uganda workforce data - raw'!$A$4:$F$619,MATCH($B345, 'Uganda workforce data - raw'!$B$4:$B$619,0), MATCH("Filled Female",'Uganda workforce data - raw'!$A$4:$F$4,0))*INDEX('Mapping cadres'!$B$1:$Z$616,MATCH($B345, 'Mapping cadres'!$B$1:$B$616,0), MATCH(AM$32,'Mapping cadres'!$B$1:$Z$1,0))</f>
        <v>0</v>
      </c>
      <c r="AN345" s="226">
        <f>INDEX('Uganda workforce data - raw'!$A$4:$F$619,MATCH($B345, 'Uganda workforce data - raw'!$B$4:$B$619,0), MATCH("Filled Female",'Uganda workforce data - raw'!$A$4:$F$4,0))*INDEX('Mapping cadres'!$B$1:$Z$616,MATCH($B345, 'Mapping cadres'!$B$1:$B$616,0), MATCH(AN$32,'Mapping cadres'!$B$1:$Z$1,0))</f>
        <v>0</v>
      </c>
      <c r="AO345" s="226">
        <f>INDEX('Uganda workforce data - raw'!$A$4:$F$619,MATCH($B345, 'Uganda workforce data - raw'!$B$4:$B$619,0), MATCH("Filled Female",'Uganda workforce data - raw'!$A$4:$F$4,0))*INDEX('Mapping cadres'!$B$1:$Z$616,MATCH($B345, 'Mapping cadres'!$B$1:$B$616,0), MATCH(AO$32,'Mapping cadres'!$B$1:$Z$1,0))</f>
        <v>0</v>
      </c>
      <c r="AP345" s="226">
        <f>INDEX('Uganda workforce data - raw'!$A$4:$F$619,MATCH($B345, 'Uganda workforce data - raw'!$B$4:$B$619,0), MATCH("Filled Female",'Uganda workforce data - raw'!$A$4:$F$4,0))*INDEX('Mapping cadres'!$B$1:$Z$616,MATCH($B345, 'Mapping cadres'!$B$1:$B$616,0), MATCH(AP$32,'Mapping cadres'!$B$1:$Z$1,0))</f>
        <v>0</v>
      </c>
      <c r="AQ345" s="226">
        <f>INDEX('Uganda workforce data - raw'!$A$4:$F$619,MATCH($B345, 'Uganda workforce data - raw'!$B$4:$B$619,0), MATCH("Filled Female",'Uganda workforce data - raw'!$A$4:$F$4,0))*INDEX('Mapping cadres'!$B$1:$Z$616,MATCH($B345, 'Mapping cadres'!$B$1:$B$616,0), MATCH(AQ$32,'Mapping cadres'!$B$1:$Z$1,0))</f>
        <v>0</v>
      </c>
      <c r="AR345" s="226">
        <f>INDEX('Uganda workforce data - raw'!$A$4:$F$619,MATCH($B345, 'Uganda workforce data - raw'!$B$4:$B$619,0), MATCH("Filled Female",'Uganda workforce data - raw'!$A$4:$F$4,0))*INDEX('Mapping cadres'!$B$1:$Z$616,MATCH($B345, 'Mapping cadres'!$B$1:$B$616,0), MATCH(AR$32,'Mapping cadres'!$B$1:$Z$1,0))</f>
        <v>0</v>
      </c>
      <c r="AS345" s="226">
        <f>INDEX('Uganda workforce data - raw'!$A$4:$F$619,MATCH($B345, 'Uganda workforce data - raw'!$B$4:$B$619,0), MATCH("Filled Female",'Uganda workforce data - raw'!$A$4:$F$4,0))*INDEX('Mapping cadres'!$B$1:$Z$616,MATCH($B345, 'Mapping cadres'!$B$1:$B$616,0), MATCH(AS$32,'Mapping cadres'!$B$1:$Z$1,0))</f>
        <v>0</v>
      </c>
      <c r="AT345" s="226">
        <f>INDEX('Uganda workforce data - raw'!$A$4:$F$619,MATCH($B345, 'Uganda workforce data - raw'!$B$4:$B$619,0), MATCH("Filled Female",'Uganda workforce data - raw'!$A$4:$F$4,0))*INDEX('Mapping cadres'!$B$1:$Z$616,MATCH($B345, 'Mapping cadres'!$B$1:$B$616,0), MATCH(AT$32,'Mapping cadres'!$B$1:$Z$1,0))</f>
        <v>0</v>
      </c>
      <c r="AU345" s="226">
        <f>INDEX('Uganda workforce data - raw'!$A$4:$F$619,MATCH($B345, 'Uganda workforce data - raw'!$B$4:$B$619,0), MATCH("Filled Female",'Uganda workforce data - raw'!$A$4:$F$4,0))*INDEX('Mapping cadres'!$B$1:$Z$616,MATCH($B345, 'Mapping cadres'!$B$1:$B$616,0), MATCH(AU$32,'Mapping cadres'!$B$1:$Z$1,0))</f>
        <v>0</v>
      </c>
      <c r="AV345" s="226">
        <f>INDEX('Uganda workforce data - raw'!$A$4:$F$619,MATCH($B345, 'Uganda workforce data - raw'!$B$4:$B$619,0), MATCH("Filled Female",'Uganda workforce data - raw'!$A$4:$F$4,0))*INDEX('Mapping cadres'!$B$1:$Z$616,MATCH($B345, 'Mapping cadres'!$B$1:$B$616,0), MATCH(AV$32,'Mapping cadres'!$B$1:$Z$1,0))</f>
        <v>0</v>
      </c>
      <c r="AW345" s="226">
        <f>INDEX('Uganda workforce data - raw'!$A$4:$F$619,MATCH($B345, 'Uganda workforce data - raw'!$B$4:$B$619,0), MATCH("Filled Female",'Uganda workforce data - raw'!$A$4:$F$4,0))*INDEX('Mapping cadres'!$B$1:$Z$616,MATCH($B345, 'Mapping cadres'!$B$1:$B$616,0), MATCH(AW$32,'Mapping cadres'!$B$1:$Z$1,0))</f>
        <v>0</v>
      </c>
      <c r="AX345" s="226">
        <f>INDEX('Uganda workforce data - raw'!$A$4:$F$619,MATCH($B345, 'Uganda workforce data - raw'!$B$4:$B$619,0), MATCH("Filled Female",'Uganda workforce data - raw'!$A$4:$F$4,0))*INDEX('Mapping cadres'!$B$1:$Z$616,MATCH($B345, 'Mapping cadres'!$B$1:$B$616,0), MATCH(AX$32,'Mapping cadres'!$B$1:$Z$1,0))</f>
        <v>0</v>
      </c>
      <c r="AY345" s="226">
        <f t="shared" si="101"/>
        <v>3</v>
      </c>
      <c r="AZ345" s="226">
        <f t="shared" si="102"/>
        <v>0</v>
      </c>
      <c r="BA345" s="226">
        <f t="shared" si="103"/>
        <v>0</v>
      </c>
      <c r="BB345" s="226">
        <f t="shared" si="104"/>
        <v>0</v>
      </c>
      <c r="BC345" s="226">
        <f t="shared" si="105"/>
        <v>0</v>
      </c>
      <c r="BD345" s="226">
        <f t="shared" si="106"/>
        <v>0</v>
      </c>
      <c r="BE345" s="226">
        <f t="shared" si="107"/>
        <v>0</v>
      </c>
      <c r="BF345" s="226">
        <f t="shared" si="108"/>
        <v>0</v>
      </c>
      <c r="BG345" s="226">
        <f t="shared" si="109"/>
        <v>0</v>
      </c>
      <c r="BH345" s="226">
        <f t="shared" si="110"/>
        <v>0</v>
      </c>
      <c r="BI345" s="226">
        <f t="shared" si="111"/>
        <v>0</v>
      </c>
      <c r="BJ345" s="226">
        <f t="shared" si="112"/>
        <v>0</v>
      </c>
      <c r="BK345" s="226">
        <f t="shared" si="113"/>
        <v>0</v>
      </c>
      <c r="BL345" s="226">
        <f t="shared" si="114"/>
        <v>0</v>
      </c>
      <c r="BM345" s="226">
        <f t="shared" si="115"/>
        <v>0</v>
      </c>
      <c r="BN345" s="226">
        <f t="shared" si="116"/>
        <v>0</v>
      </c>
      <c r="BO345" s="226">
        <f t="shared" si="117"/>
        <v>0</v>
      </c>
      <c r="BP345" s="226">
        <f t="shared" si="118"/>
        <v>0</v>
      </c>
      <c r="BQ345" s="226">
        <f t="shared" si="119"/>
        <v>0</v>
      </c>
      <c r="BR345" s="226">
        <f t="shared" si="120"/>
        <v>0</v>
      </c>
      <c r="BS345" s="226">
        <f t="shared" si="121"/>
        <v>0</v>
      </c>
      <c r="BT345" s="226">
        <f t="shared" si="122"/>
        <v>0</v>
      </c>
      <c r="BU345" s="226">
        <f t="shared" si="123"/>
        <v>0</v>
      </c>
      <c r="BV345" s="226">
        <f t="shared" si="124"/>
        <v>0</v>
      </c>
    </row>
    <row r="346" spans="1:74">
      <c r="A346" s="226">
        <v>314</v>
      </c>
      <c r="B346" s="226" t="s">
        <v>1616</v>
      </c>
      <c r="C346" s="226">
        <f>INDEX('Uganda workforce data - raw'!$A$4:$F$619,MATCH($B346, 'Uganda workforce data - raw'!$B$4:$B$619,0), MATCH("Filled Male",'Uganda workforce data - raw'!$A$4:$F$4,0))*INDEX('Mapping cadres'!$B$1:$Z$616,MATCH($B346, 'Mapping cadres'!$B$1:$B$616,0), MATCH(C$32,'Mapping cadres'!$B$1:$Z$1,0))</f>
        <v>1</v>
      </c>
      <c r="D346" s="226">
        <f>INDEX('Uganda workforce data - raw'!$A$4:$F$619,MATCH($B346, 'Uganda workforce data - raw'!$B$4:$B$619,0), MATCH("Filled Male",'Uganda workforce data - raw'!$A$4:$F$4,0))*INDEX('Mapping cadres'!$B$1:$Z$616,MATCH($B346, 'Mapping cadres'!$B$1:$B$616,0), MATCH(D$32,'Mapping cadres'!$B$1:$Z$1,0))</f>
        <v>0</v>
      </c>
      <c r="E346" s="226">
        <f>INDEX('Uganda workforce data - raw'!$A$4:$F$619,MATCH($B346, 'Uganda workforce data - raw'!$B$4:$B$619,0), MATCH("Filled Male",'Uganda workforce data - raw'!$A$4:$F$4,0))*INDEX('Mapping cadres'!$B$1:$Z$616,MATCH($B346, 'Mapping cadres'!$B$1:$B$616,0), MATCH(E$32,'Mapping cadres'!$B$1:$Z$1,0))</f>
        <v>0</v>
      </c>
      <c r="F346" s="226">
        <f>INDEX('Uganda workforce data - raw'!$A$4:$F$619,MATCH($B346, 'Uganda workforce data - raw'!$B$4:$B$619,0), MATCH("Filled Male",'Uganda workforce data - raw'!$A$4:$F$4,0))*INDEX('Mapping cadres'!$B$1:$Z$616,MATCH($B346, 'Mapping cadres'!$B$1:$B$616,0), MATCH(F$32,'Mapping cadres'!$B$1:$Z$1,0))</f>
        <v>0</v>
      </c>
      <c r="G346" s="226">
        <f>INDEX('Uganda workforce data - raw'!$A$4:$F$619,MATCH($B346, 'Uganda workforce data - raw'!$B$4:$B$619,0), MATCH("Filled Male",'Uganda workforce data - raw'!$A$4:$F$4,0))*INDEX('Mapping cadres'!$B$1:$Z$616,MATCH($B346, 'Mapping cadres'!$B$1:$B$616,0), MATCH(G$32,'Mapping cadres'!$B$1:$Z$1,0))</f>
        <v>0</v>
      </c>
      <c r="H346" s="226">
        <f>INDEX('Uganda workforce data - raw'!$A$4:$F$619,MATCH($B346, 'Uganda workforce data - raw'!$B$4:$B$619,0), MATCH("Filled Male",'Uganda workforce data - raw'!$A$4:$F$4,0))*INDEX('Mapping cadres'!$B$1:$Z$616,MATCH($B346, 'Mapping cadres'!$B$1:$B$616,0), MATCH(H$32,'Mapping cadres'!$B$1:$Z$1,0))</f>
        <v>0</v>
      </c>
      <c r="I346" s="226">
        <f>INDEX('Uganda workforce data - raw'!$A$4:$F$619,MATCH($B346, 'Uganda workforce data - raw'!$B$4:$B$619,0), MATCH("Filled Male",'Uganda workforce data - raw'!$A$4:$F$4,0))*INDEX('Mapping cadres'!$B$1:$Z$616,MATCH($B346, 'Mapping cadres'!$B$1:$B$616,0), MATCH(I$32,'Mapping cadres'!$B$1:$Z$1,0))</f>
        <v>0</v>
      </c>
      <c r="J346" s="226">
        <f>INDEX('Uganda workforce data - raw'!$A$4:$F$619,MATCH($B346, 'Uganda workforce data - raw'!$B$4:$B$619,0), MATCH("Filled Male",'Uganda workforce data - raw'!$A$4:$F$4,0))*INDEX('Mapping cadres'!$B$1:$Z$616,MATCH($B346, 'Mapping cadres'!$B$1:$B$616,0), MATCH(J$32,'Mapping cadres'!$B$1:$Z$1,0))</f>
        <v>0</v>
      </c>
      <c r="K346" s="226">
        <f>INDEX('Uganda workforce data - raw'!$A$4:$F$619,MATCH($B346, 'Uganda workforce data - raw'!$B$4:$B$619,0), MATCH("Filled Male",'Uganda workforce data - raw'!$A$4:$F$4,0))*INDEX('Mapping cadres'!$B$1:$Z$616,MATCH($B346, 'Mapping cadres'!$B$1:$B$616,0), MATCH(K$32,'Mapping cadres'!$B$1:$Z$1,0))</f>
        <v>0</v>
      </c>
      <c r="L346" s="226">
        <f>INDEX('Uganda workforce data - raw'!$A$4:$F$619,MATCH($B346, 'Uganda workforce data - raw'!$B$4:$B$619,0), MATCH("Filled Male",'Uganda workforce data - raw'!$A$4:$F$4,0))*INDEX('Mapping cadres'!$B$1:$Z$616,MATCH($B346, 'Mapping cadres'!$B$1:$B$616,0), MATCH(L$32,'Mapping cadres'!$B$1:$Z$1,0))</f>
        <v>0</v>
      </c>
      <c r="M346" s="226">
        <f>INDEX('Uganda workforce data - raw'!$A$4:$F$619,MATCH($B346, 'Uganda workforce data - raw'!$B$4:$B$619,0), MATCH("Filled Male",'Uganda workforce data - raw'!$A$4:$F$4,0))*INDEX('Mapping cadres'!$B$1:$Z$616,MATCH($B346, 'Mapping cadres'!$B$1:$B$616,0), MATCH(M$32,'Mapping cadres'!$B$1:$Z$1,0))</f>
        <v>0</v>
      </c>
      <c r="N346" s="226">
        <f>INDEX('Uganda workforce data - raw'!$A$4:$F$619,MATCH($B346, 'Uganda workforce data - raw'!$B$4:$B$619,0), MATCH("Filled Male",'Uganda workforce data - raw'!$A$4:$F$4,0))*INDEX('Mapping cadres'!$B$1:$Z$616,MATCH($B346, 'Mapping cadres'!$B$1:$B$616,0), MATCH(N$32,'Mapping cadres'!$B$1:$Z$1,0))</f>
        <v>0</v>
      </c>
      <c r="O346" s="226">
        <f>INDEX('Uganda workforce data - raw'!$A$4:$F$619,MATCH($B346, 'Uganda workforce data - raw'!$B$4:$B$619,0), MATCH("Filled Male",'Uganda workforce data - raw'!$A$4:$F$4,0))*INDEX('Mapping cadres'!$B$1:$Z$616,MATCH($B346, 'Mapping cadres'!$B$1:$B$616,0), MATCH(O$32,'Mapping cadres'!$B$1:$Z$1,0))</f>
        <v>0</v>
      </c>
      <c r="P346" s="226">
        <f>INDEX('Uganda workforce data - raw'!$A$4:$F$619,MATCH($B346, 'Uganda workforce data - raw'!$B$4:$B$619,0), MATCH("Filled Male",'Uganda workforce data - raw'!$A$4:$F$4,0))*INDEX('Mapping cadres'!$B$1:$Z$616,MATCH($B346, 'Mapping cadres'!$B$1:$B$616,0), MATCH(P$32,'Mapping cadres'!$B$1:$Z$1,0))</f>
        <v>0</v>
      </c>
      <c r="Q346" s="226">
        <f>INDEX('Uganda workforce data - raw'!$A$4:$F$619,MATCH($B346, 'Uganda workforce data - raw'!$B$4:$B$619,0), MATCH("Filled Male",'Uganda workforce data - raw'!$A$4:$F$4,0))*INDEX('Mapping cadres'!$B$1:$Z$616,MATCH($B346, 'Mapping cadres'!$B$1:$B$616,0), MATCH(Q$32,'Mapping cadres'!$B$1:$Z$1,0))</f>
        <v>0</v>
      </c>
      <c r="R346" s="226">
        <f>INDEX('Uganda workforce data - raw'!$A$4:$F$619,MATCH($B346, 'Uganda workforce data - raw'!$B$4:$B$619,0), MATCH("Filled Male",'Uganda workforce data - raw'!$A$4:$F$4,0))*INDEX('Mapping cadres'!$B$1:$Z$616,MATCH($B346, 'Mapping cadres'!$B$1:$B$616,0), MATCH(R$32,'Mapping cadres'!$B$1:$Z$1,0))</f>
        <v>0</v>
      </c>
      <c r="S346" s="226">
        <f>INDEX('Uganda workforce data - raw'!$A$4:$F$619,MATCH($B346, 'Uganda workforce data - raw'!$B$4:$B$619,0), MATCH("Filled Male",'Uganda workforce data - raw'!$A$4:$F$4,0))*INDEX('Mapping cadres'!$B$1:$Z$616,MATCH($B346, 'Mapping cadres'!$B$1:$B$616,0), MATCH(S$32,'Mapping cadres'!$B$1:$Z$1,0))</f>
        <v>0</v>
      </c>
      <c r="T346" s="226">
        <f>INDEX('Uganda workforce data - raw'!$A$4:$F$619,MATCH($B346, 'Uganda workforce data - raw'!$B$4:$B$619,0), MATCH("Filled Male",'Uganda workforce data - raw'!$A$4:$F$4,0))*INDEX('Mapping cadres'!$B$1:$Z$616,MATCH($B346, 'Mapping cadres'!$B$1:$B$616,0), MATCH(T$32,'Mapping cadres'!$B$1:$Z$1,0))</f>
        <v>0</v>
      </c>
      <c r="U346" s="226">
        <f>INDEX('Uganda workforce data - raw'!$A$4:$F$619,MATCH($B346, 'Uganda workforce data - raw'!$B$4:$B$619,0), MATCH("Filled Male",'Uganda workforce data - raw'!$A$4:$F$4,0))*INDEX('Mapping cadres'!$B$1:$Z$616,MATCH($B346, 'Mapping cadres'!$B$1:$B$616,0), MATCH(U$32,'Mapping cadres'!$B$1:$Z$1,0))</f>
        <v>0</v>
      </c>
      <c r="V346" s="226">
        <f>INDEX('Uganda workforce data - raw'!$A$4:$F$619,MATCH($B346, 'Uganda workforce data - raw'!$B$4:$B$619,0), MATCH("Filled Male",'Uganda workforce data - raw'!$A$4:$F$4,0))*INDEX('Mapping cadres'!$B$1:$Z$616,MATCH($B346, 'Mapping cadres'!$B$1:$B$616,0), MATCH(V$32,'Mapping cadres'!$B$1:$Z$1,0))</f>
        <v>0</v>
      </c>
      <c r="W346" s="226">
        <f>INDEX('Uganda workforce data - raw'!$A$4:$F$619,MATCH($B346, 'Uganda workforce data - raw'!$B$4:$B$619,0), MATCH("Filled Male",'Uganda workforce data - raw'!$A$4:$F$4,0))*INDEX('Mapping cadres'!$B$1:$Z$616,MATCH($B346, 'Mapping cadres'!$B$1:$B$616,0), MATCH(W$32,'Mapping cadres'!$B$1:$Z$1,0))</f>
        <v>0</v>
      </c>
      <c r="X346" s="226">
        <f>INDEX('Uganda workforce data - raw'!$A$4:$F$619,MATCH($B346, 'Uganda workforce data - raw'!$B$4:$B$619,0), MATCH("Filled Male",'Uganda workforce data - raw'!$A$4:$F$4,0))*INDEX('Mapping cadres'!$B$1:$Z$616,MATCH($B346, 'Mapping cadres'!$B$1:$B$616,0), MATCH(X$32,'Mapping cadres'!$B$1:$Z$1,0))</f>
        <v>0</v>
      </c>
      <c r="Y346" s="226">
        <f>INDEX('Uganda workforce data - raw'!$A$4:$F$619,MATCH($B346, 'Uganda workforce data - raw'!$B$4:$B$619,0), MATCH("Filled Male",'Uganda workforce data - raw'!$A$4:$F$4,0))*INDEX('Mapping cadres'!$B$1:$Z$616,MATCH($B346, 'Mapping cadres'!$B$1:$B$616,0), MATCH(Y$32,'Mapping cadres'!$B$1:$Z$1,0))</f>
        <v>0</v>
      </c>
      <c r="Z346" s="226">
        <f>INDEX('Uganda workforce data - raw'!$A$4:$F$619,MATCH($B346, 'Uganda workforce data - raw'!$B$4:$B$619,0), MATCH("Filled Male",'Uganda workforce data - raw'!$A$4:$F$4,0))*INDEX('Mapping cadres'!$B$1:$Z$616,MATCH($B346, 'Mapping cadres'!$B$1:$B$616,0), MATCH(Z$32,'Mapping cadres'!$B$1:$Z$1,0))</f>
        <v>0</v>
      </c>
      <c r="AA346" s="226">
        <f>INDEX('Uganda workforce data - raw'!$A$4:$F$619,MATCH($B346, 'Uganda workforce data - raw'!$B$4:$B$619,0), MATCH("Filled Female",'Uganda workforce data - raw'!$A$4:$F$4,0))*INDEX('Mapping cadres'!$B$1:$Z$616,MATCH($B346, 'Mapping cadres'!$B$1:$B$616,0), MATCH(AA$32,'Mapping cadres'!$B$1:$Z$1,0))</f>
        <v>0</v>
      </c>
      <c r="AB346" s="226">
        <f>INDEX('Uganda workforce data - raw'!$A$4:$F$619,MATCH($B346, 'Uganda workforce data - raw'!$B$4:$B$619,0), MATCH("Filled Female",'Uganda workforce data - raw'!$A$4:$F$4,0))*INDEX('Mapping cadres'!$B$1:$Z$616,MATCH($B346, 'Mapping cadres'!$B$1:$B$616,0), MATCH(AB$32,'Mapping cadres'!$B$1:$Z$1,0))</f>
        <v>0</v>
      </c>
      <c r="AC346" s="226">
        <f>INDEX('Uganda workforce data - raw'!$A$4:$F$619,MATCH($B346, 'Uganda workforce data - raw'!$B$4:$B$619,0), MATCH("Filled Female",'Uganda workforce data - raw'!$A$4:$F$4,0))*INDEX('Mapping cadres'!$B$1:$Z$616,MATCH($B346, 'Mapping cadres'!$B$1:$B$616,0), MATCH(AC$32,'Mapping cadres'!$B$1:$Z$1,0))</f>
        <v>0</v>
      </c>
      <c r="AD346" s="226">
        <f>INDEX('Uganda workforce data - raw'!$A$4:$F$619,MATCH($B346, 'Uganda workforce data - raw'!$B$4:$B$619,0), MATCH("Filled Female",'Uganda workforce data - raw'!$A$4:$F$4,0))*INDEX('Mapping cadres'!$B$1:$Z$616,MATCH($B346, 'Mapping cadres'!$B$1:$B$616,0), MATCH(AD$32,'Mapping cadres'!$B$1:$Z$1,0))</f>
        <v>0</v>
      </c>
      <c r="AE346" s="226">
        <f>INDEX('Uganda workforce data - raw'!$A$4:$F$619,MATCH($B346, 'Uganda workforce data - raw'!$B$4:$B$619,0), MATCH("Filled Female",'Uganda workforce data - raw'!$A$4:$F$4,0))*INDEX('Mapping cadres'!$B$1:$Z$616,MATCH($B346, 'Mapping cadres'!$B$1:$B$616,0), MATCH(AE$32,'Mapping cadres'!$B$1:$Z$1,0))</f>
        <v>0</v>
      </c>
      <c r="AF346" s="226">
        <f>INDEX('Uganda workforce data - raw'!$A$4:$F$619,MATCH($B346, 'Uganda workforce data - raw'!$B$4:$B$619,0), MATCH("Filled Female",'Uganda workforce data - raw'!$A$4:$F$4,0))*INDEX('Mapping cadres'!$B$1:$Z$616,MATCH($B346, 'Mapping cadres'!$B$1:$B$616,0), MATCH(AF$32,'Mapping cadres'!$B$1:$Z$1,0))</f>
        <v>0</v>
      </c>
      <c r="AG346" s="226">
        <f>INDEX('Uganda workforce data - raw'!$A$4:$F$619,MATCH($B346, 'Uganda workforce data - raw'!$B$4:$B$619,0), MATCH("Filled Female",'Uganda workforce data - raw'!$A$4:$F$4,0))*INDEX('Mapping cadres'!$B$1:$Z$616,MATCH($B346, 'Mapping cadres'!$B$1:$B$616,0), MATCH(AG$32,'Mapping cadres'!$B$1:$Z$1,0))</f>
        <v>0</v>
      </c>
      <c r="AH346" s="226">
        <f>INDEX('Uganda workforce data - raw'!$A$4:$F$619,MATCH($B346, 'Uganda workforce data - raw'!$B$4:$B$619,0), MATCH("Filled Female",'Uganda workforce data - raw'!$A$4:$F$4,0))*INDEX('Mapping cadres'!$B$1:$Z$616,MATCH($B346, 'Mapping cadres'!$B$1:$B$616,0), MATCH(AH$32,'Mapping cadres'!$B$1:$Z$1,0))</f>
        <v>0</v>
      </c>
      <c r="AI346" s="226">
        <f>INDEX('Uganda workforce data - raw'!$A$4:$F$619,MATCH($B346, 'Uganda workforce data - raw'!$B$4:$B$619,0), MATCH("Filled Female",'Uganda workforce data - raw'!$A$4:$F$4,0))*INDEX('Mapping cadres'!$B$1:$Z$616,MATCH($B346, 'Mapping cadres'!$B$1:$B$616,0), MATCH(AI$32,'Mapping cadres'!$B$1:$Z$1,0))</f>
        <v>0</v>
      </c>
      <c r="AJ346" s="226">
        <f>INDEX('Uganda workforce data - raw'!$A$4:$F$619,MATCH($B346, 'Uganda workforce data - raw'!$B$4:$B$619,0), MATCH("Filled Female",'Uganda workforce data - raw'!$A$4:$F$4,0))*INDEX('Mapping cadres'!$B$1:$Z$616,MATCH($B346, 'Mapping cadres'!$B$1:$B$616,0), MATCH(AJ$32,'Mapping cadres'!$B$1:$Z$1,0))</f>
        <v>0</v>
      </c>
      <c r="AK346" s="226">
        <f>INDEX('Uganda workforce data - raw'!$A$4:$F$619,MATCH($B346, 'Uganda workforce data - raw'!$B$4:$B$619,0), MATCH("Filled Female",'Uganda workforce data - raw'!$A$4:$F$4,0))*INDEX('Mapping cadres'!$B$1:$Z$616,MATCH($B346, 'Mapping cadres'!$B$1:$B$616,0), MATCH(AK$32,'Mapping cadres'!$B$1:$Z$1,0))</f>
        <v>0</v>
      </c>
      <c r="AL346" s="226">
        <f>INDEX('Uganda workforce data - raw'!$A$4:$F$619,MATCH($B346, 'Uganda workforce data - raw'!$B$4:$B$619,0), MATCH("Filled Female",'Uganda workforce data - raw'!$A$4:$F$4,0))*INDEX('Mapping cadres'!$B$1:$Z$616,MATCH($B346, 'Mapping cadres'!$B$1:$B$616,0), MATCH(AL$32,'Mapping cadres'!$B$1:$Z$1,0))</f>
        <v>0</v>
      </c>
      <c r="AM346" s="226">
        <f>INDEX('Uganda workforce data - raw'!$A$4:$F$619,MATCH($B346, 'Uganda workforce data - raw'!$B$4:$B$619,0), MATCH("Filled Female",'Uganda workforce data - raw'!$A$4:$F$4,0))*INDEX('Mapping cadres'!$B$1:$Z$616,MATCH($B346, 'Mapping cadres'!$B$1:$B$616,0), MATCH(AM$32,'Mapping cadres'!$B$1:$Z$1,0))</f>
        <v>0</v>
      </c>
      <c r="AN346" s="226">
        <f>INDEX('Uganda workforce data - raw'!$A$4:$F$619,MATCH($B346, 'Uganda workforce data - raw'!$B$4:$B$619,0), MATCH("Filled Female",'Uganda workforce data - raw'!$A$4:$F$4,0))*INDEX('Mapping cadres'!$B$1:$Z$616,MATCH($B346, 'Mapping cadres'!$B$1:$B$616,0), MATCH(AN$32,'Mapping cadres'!$B$1:$Z$1,0))</f>
        <v>0</v>
      </c>
      <c r="AO346" s="226">
        <f>INDEX('Uganda workforce data - raw'!$A$4:$F$619,MATCH($B346, 'Uganda workforce data - raw'!$B$4:$B$619,0), MATCH("Filled Female",'Uganda workforce data - raw'!$A$4:$F$4,0))*INDEX('Mapping cadres'!$B$1:$Z$616,MATCH($B346, 'Mapping cadres'!$B$1:$B$616,0), MATCH(AO$32,'Mapping cadres'!$B$1:$Z$1,0))</f>
        <v>0</v>
      </c>
      <c r="AP346" s="226">
        <f>INDEX('Uganda workforce data - raw'!$A$4:$F$619,MATCH($B346, 'Uganda workforce data - raw'!$B$4:$B$619,0), MATCH("Filled Female",'Uganda workforce data - raw'!$A$4:$F$4,0))*INDEX('Mapping cadres'!$B$1:$Z$616,MATCH($B346, 'Mapping cadres'!$B$1:$B$616,0), MATCH(AP$32,'Mapping cadres'!$B$1:$Z$1,0))</f>
        <v>0</v>
      </c>
      <c r="AQ346" s="226">
        <f>INDEX('Uganda workforce data - raw'!$A$4:$F$619,MATCH($B346, 'Uganda workforce data - raw'!$B$4:$B$619,0), MATCH("Filled Female",'Uganda workforce data - raw'!$A$4:$F$4,0))*INDEX('Mapping cadres'!$B$1:$Z$616,MATCH($B346, 'Mapping cadres'!$B$1:$B$616,0), MATCH(AQ$32,'Mapping cadres'!$B$1:$Z$1,0))</f>
        <v>0</v>
      </c>
      <c r="AR346" s="226">
        <f>INDEX('Uganda workforce data - raw'!$A$4:$F$619,MATCH($B346, 'Uganda workforce data - raw'!$B$4:$B$619,0), MATCH("Filled Female",'Uganda workforce data - raw'!$A$4:$F$4,0))*INDEX('Mapping cadres'!$B$1:$Z$616,MATCH($B346, 'Mapping cadres'!$B$1:$B$616,0), MATCH(AR$32,'Mapping cadres'!$B$1:$Z$1,0))</f>
        <v>0</v>
      </c>
      <c r="AS346" s="226">
        <f>INDEX('Uganda workforce data - raw'!$A$4:$F$619,MATCH($B346, 'Uganda workforce data - raw'!$B$4:$B$619,0), MATCH("Filled Female",'Uganda workforce data - raw'!$A$4:$F$4,0))*INDEX('Mapping cadres'!$B$1:$Z$616,MATCH($B346, 'Mapping cadres'!$B$1:$B$616,0), MATCH(AS$32,'Mapping cadres'!$B$1:$Z$1,0))</f>
        <v>0</v>
      </c>
      <c r="AT346" s="226">
        <f>INDEX('Uganda workforce data - raw'!$A$4:$F$619,MATCH($B346, 'Uganda workforce data - raw'!$B$4:$B$619,0), MATCH("Filled Female",'Uganda workforce data - raw'!$A$4:$F$4,0))*INDEX('Mapping cadres'!$B$1:$Z$616,MATCH($B346, 'Mapping cadres'!$B$1:$B$616,0), MATCH(AT$32,'Mapping cadres'!$B$1:$Z$1,0))</f>
        <v>0</v>
      </c>
      <c r="AU346" s="226">
        <f>INDEX('Uganda workforce data - raw'!$A$4:$F$619,MATCH($B346, 'Uganda workforce data - raw'!$B$4:$B$619,0), MATCH("Filled Female",'Uganda workforce data - raw'!$A$4:$F$4,0))*INDEX('Mapping cadres'!$B$1:$Z$616,MATCH($B346, 'Mapping cadres'!$B$1:$B$616,0), MATCH(AU$32,'Mapping cadres'!$B$1:$Z$1,0))</f>
        <v>0</v>
      </c>
      <c r="AV346" s="226">
        <f>INDEX('Uganda workforce data - raw'!$A$4:$F$619,MATCH($B346, 'Uganda workforce data - raw'!$B$4:$B$619,0), MATCH("Filled Female",'Uganda workforce data - raw'!$A$4:$F$4,0))*INDEX('Mapping cadres'!$B$1:$Z$616,MATCH($B346, 'Mapping cadres'!$B$1:$B$616,0), MATCH(AV$32,'Mapping cadres'!$B$1:$Z$1,0))</f>
        <v>0</v>
      </c>
      <c r="AW346" s="226">
        <f>INDEX('Uganda workforce data - raw'!$A$4:$F$619,MATCH($B346, 'Uganda workforce data - raw'!$B$4:$B$619,0), MATCH("Filled Female",'Uganda workforce data - raw'!$A$4:$F$4,0))*INDEX('Mapping cadres'!$B$1:$Z$616,MATCH($B346, 'Mapping cadres'!$B$1:$B$616,0), MATCH(AW$32,'Mapping cadres'!$B$1:$Z$1,0))</f>
        <v>0</v>
      </c>
      <c r="AX346" s="226">
        <f>INDEX('Uganda workforce data - raw'!$A$4:$F$619,MATCH($B346, 'Uganda workforce data - raw'!$B$4:$B$619,0), MATCH("Filled Female",'Uganda workforce data - raw'!$A$4:$F$4,0))*INDEX('Mapping cadres'!$B$1:$Z$616,MATCH($B346, 'Mapping cadres'!$B$1:$B$616,0), MATCH(AX$32,'Mapping cadres'!$B$1:$Z$1,0))</f>
        <v>0</v>
      </c>
      <c r="AY346" s="226">
        <f t="shared" si="101"/>
        <v>1</v>
      </c>
      <c r="AZ346" s="226">
        <f t="shared" si="102"/>
        <v>0</v>
      </c>
      <c r="BA346" s="226">
        <f t="shared" si="103"/>
        <v>0</v>
      </c>
      <c r="BB346" s="226">
        <f t="shared" si="104"/>
        <v>0</v>
      </c>
      <c r="BC346" s="226">
        <f t="shared" si="105"/>
        <v>0</v>
      </c>
      <c r="BD346" s="226">
        <f t="shared" si="106"/>
        <v>0</v>
      </c>
      <c r="BE346" s="226">
        <f t="shared" si="107"/>
        <v>0</v>
      </c>
      <c r="BF346" s="226">
        <f t="shared" si="108"/>
        <v>0</v>
      </c>
      <c r="BG346" s="226">
        <f t="shared" si="109"/>
        <v>0</v>
      </c>
      <c r="BH346" s="226">
        <f t="shared" si="110"/>
        <v>0</v>
      </c>
      <c r="BI346" s="226">
        <f t="shared" si="111"/>
        <v>0</v>
      </c>
      <c r="BJ346" s="226">
        <f t="shared" si="112"/>
        <v>0</v>
      </c>
      <c r="BK346" s="226">
        <f t="shared" si="113"/>
        <v>0</v>
      </c>
      <c r="BL346" s="226">
        <f t="shared" si="114"/>
        <v>0</v>
      </c>
      <c r="BM346" s="226">
        <f t="shared" si="115"/>
        <v>0</v>
      </c>
      <c r="BN346" s="226">
        <f t="shared" si="116"/>
        <v>0</v>
      </c>
      <c r="BO346" s="226">
        <f t="shared" si="117"/>
        <v>0</v>
      </c>
      <c r="BP346" s="226">
        <f t="shared" si="118"/>
        <v>0</v>
      </c>
      <c r="BQ346" s="226">
        <f t="shared" si="119"/>
        <v>0</v>
      </c>
      <c r="BR346" s="226">
        <f t="shared" si="120"/>
        <v>0</v>
      </c>
      <c r="BS346" s="226">
        <f t="shared" si="121"/>
        <v>0</v>
      </c>
      <c r="BT346" s="226">
        <f t="shared" si="122"/>
        <v>0</v>
      </c>
      <c r="BU346" s="226">
        <f t="shared" si="123"/>
        <v>0</v>
      </c>
      <c r="BV346" s="226">
        <f t="shared" si="124"/>
        <v>0</v>
      </c>
    </row>
    <row r="347" spans="1:74">
      <c r="A347" s="226">
        <v>315</v>
      </c>
      <c r="B347" s="226" t="s">
        <v>1617</v>
      </c>
      <c r="C347" s="226">
        <f>INDEX('Uganda workforce data - raw'!$A$4:$F$619,MATCH($B347, 'Uganda workforce data - raw'!$B$4:$B$619,0), MATCH("Filled Male",'Uganda workforce data - raw'!$A$4:$F$4,0))*INDEX('Mapping cadres'!$B$1:$Z$616,MATCH($B347, 'Mapping cadres'!$B$1:$B$616,0), MATCH(C$32,'Mapping cadres'!$B$1:$Z$1,0))</f>
        <v>12</v>
      </c>
      <c r="D347" s="226">
        <f>INDEX('Uganda workforce data - raw'!$A$4:$F$619,MATCH($B347, 'Uganda workforce data - raw'!$B$4:$B$619,0), MATCH("Filled Male",'Uganda workforce data - raw'!$A$4:$F$4,0))*INDEX('Mapping cadres'!$B$1:$Z$616,MATCH($B347, 'Mapping cadres'!$B$1:$B$616,0), MATCH(D$32,'Mapping cadres'!$B$1:$Z$1,0))</f>
        <v>0</v>
      </c>
      <c r="E347" s="226">
        <f>INDEX('Uganda workforce data - raw'!$A$4:$F$619,MATCH($B347, 'Uganda workforce data - raw'!$B$4:$B$619,0), MATCH("Filled Male",'Uganda workforce data - raw'!$A$4:$F$4,0))*INDEX('Mapping cadres'!$B$1:$Z$616,MATCH($B347, 'Mapping cadres'!$B$1:$B$616,0), MATCH(E$32,'Mapping cadres'!$B$1:$Z$1,0))</f>
        <v>0</v>
      </c>
      <c r="F347" s="226">
        <f>INDEX('Uganda workforce data - raw'!$A$4:$F$619,MATCH($B347, 'Uganda workforce data - raw'!$B$4:$B$619,0), MATCH("Filled Male",'Uganda workforce data - raw'!$A$4:$F$4,0))*INDEX('Mapping cadres'!$B$1:$Z$616,MATCH($B347, 'Mapping cadres'!$B$1:$B$616,0), MATCH(F$32,'Mapping cadres'!$B$1:$Z$1,0))</f>
        <v>0</v>
      </c>
      <c r="G347" s="226">
        <f>INDEX('Uganda workforce data - raw'!$A$4:$F$619,MATCH($B347, 'Uganda workforce data - raw'!$B$4:$B$619,0), MATCH("Filled Male",'Uganda workforce data - raw'!$A$4:$F$4,0))*INDEX('Mapping cadres'!$B$1:$Z$616,MATCH($B347, 'Mapping cadres'!$B$1:$B$616,0), MATCH(G$32,'Mapping cadres'!$B$1:$Z$1,0))</f>
        <v>0</v>
      </c>
      <c r="H347" s="226">
        <f>INDEX('Uganda workforce data - raw'!$A$4:$F$619,MATCH($B347, 'Uganda workforce data - raw'!$B$4:$B$619,0), MATCH("Filled Male",'Uganda workforce data - raw'!$A$4:$F$4,0))*INDEX('Mapping cadres'!$B$1:$Z$616,MATCH($B347, 'Mapping cadres'!$B$1:$B$616,0), MATCH(H$32,'Mapping cadres'!$B$1:$Z$1,0))</f>
        <v>0</v>
      </c>
      <c r="I347" s="226">
        <f>INDEX('Uganda workforce data - raw'!$A$4:$F$619,MATCH($B347, 'Uganda workforce data - raw'!$B$4:$B$619,0), MATCH("Filled Male",'Uganda workforce data - raw'!$A$4:$F$4,0))*INDEX('Mapping cadres'!$B$1:$Z$616,MATCH($B347, 'Mapping cadres'!$B$1:$B$616,0), MATCH(I$32,'Mapping cadres'!$B$1:$Z$1,0))</f>
        <v>0</v>
      </c>
      <c r="J347" s="226">
        <f>INDEX('Uganda workforce data - raw'!$A$4:$F$619,MATCH($B347, 'Uganda workforce data - raw'!$B$4:$B$619,0), MATCH("Filled Male",'Uganda workforce data - raw'!$A$4:$F$4,0))*INDEX('Mapping cadres'!$B$1:$Z$616,MATCH($B347, 'Mapping cadres'!$B$1:$B$616,0), MATCH(J$32,'Mapping cadres'!$B$1:$Z$1,0))</f>
        <v>0</v>
      </c>
      <c r="K347" s="226">
        <f>INDEX('Uganda workforce data - raw'!$A$4:$F$619,MATCH($B347, 'Uganda workforce data - raw'!$B$4:$B$619,0), MATCH("Filled Male",'Uganda workforce data - raw'!$A$4:$F$4,0))*INDEX('Mapping cadres'!$B$1:$Z$616,MATCH($B347, 'Mapping cadres'!$B$1:$B$616,0), MATCH(K$32,'Mapping cadres'!$B$1:$Z$1,0))</f>
        <v>0</v>
      </c>
      <c r="L347" s="226">
        <f>INDEX('Uganda workforce data - raw'!$A$4:$F$619,MATCH($B347, 'Uganda workforce data - raw'!$B$4:$B$619,0), MATCH("Filled Male",'Uganda workforce data - raw'!$A$4:$F$4,0))*INDEX('Mapping cadres'!$B$1:$Z$616,MATCH($B347, 'Mapping cadres'!$B$1:$B$616,0), MATCH(L$32,'Mapping cadres'!$B$1:$Z$1,0))</f>
        <v>0</v>
      </c>
      <c r="M347" s="226">
        <f>INDEX('Uganda workforce data - raw'!$A$4:$F$619,MATCH($B347, 'Uganda workforce data - raw'!$B$4:$B$619,0), MATCH("Filled Male",'Uganda workforce data - raw'!$A$4:$F$4,0))*INDEX('Mapping cadres'!$B$1:$Z$616,MATCH($B347, 'Mapping cadres'!$B$1:$B$616,0), MATCH(M$32,'Mapping cadres'!$B$1:$Z$1,0))</f>
        <v>0</v>
      </c>
      <c r="N347" s="226">
        <f>INDEX('Uganda workforce data - raw'!$A$4:$F$619,MATCH($B347, 'Uganda workforce data - raw'!$B$4:$B$619,0), MATCH("Filled Male",'Uganda workforce data - raw'!$A$4:$F$4,0))*INDEX('Mapping cadres'!$B$1:$Z$616,MATCH($B347, 'Mapping cadres'!$B$1:$B$616,0), MATCH(N$32,'Mapping cadres'!$B$1:$Z$1,0))</f>
        <v>0</v>
      </c>
      <c r="O347" s="226">
        <f>INDEX('Uganda workforce data - raw'!$A$4:$F$619,MATCH($B347, 'Uganda workforce data - raw'!$B$4:$B$619,0), MATCH("Filled Male",'Uganda workforce data - raw'!$A$4:$F$4,0))*INDEX('Mapping cadres'!$B$1:$Z$616,MATCH($B347, 'Mapping cadres'!$B$1:$B$616,0), MATCH(O$32,'Mapping cadres'!$B$1:$Z$1,0))</f>
        <v>0</v>
      </c>
      <c r="P347" s="226">
        <f>INDEX('Uganda workforce data - raw'!$A$4:$F$619,MATCH($B347, 'Uganda workforce data - raw'!$B$4:$B$619,0), MATCH("Filled Male",'Uganda workforce data - raw'!$A$4:$F$4,0))*INDEX('Mapping cadres'!$B$1:$Z$616,MATCH($B347, 'Mapping cadres'!$B$1:$B$616,0), MATCH(P$32,'Mapping cadres'!$B$1:$Z$1,0))</f>
        <v>0</v>
      </c>
      <c r="Q347" s="226">
        <f>INDEX('Uganda workforce data - raw'!$A$4:$F$619,MATCH($B347, 'Uganda workforce data - raw'!$B$4:$B$619,0), MATCH("Filled Male",'Uganda workforce data - raw'!$A$4:$F$4,0))*INDEX('Mapping cadres'!$B$1:$Z$616,MATCH($B347, 'Mapping cadres'!$B$1:$B$616,0), MATCH(Q$32,'Mapping cadres'!$B$1:$Z$1,0))</f>
        <v>0</v>
      </c>
      <c r="R347" s="226">
        <f>INDEX('Uganda workforce data - raw'!$A$4:$F$619,MATCH($B347, 'Uganda workforce data - raw'!$B$4:$B$619,0), MATCH("Filled Male",'Uganda workforce data - raw'!$A$4:$F$4,0))*INDEX('Mapping cadres'!$B$1:$Z$616,MATCH($B347, 'Mapping cadres'!$B$1:$B$616,0), MATCH(R$32,'Mapping cadres'!$B$1:$Z$1,0))</f>
        <v>0</v>
      </c>
      <c r="S347" s="226">
        <f>INDEX('Uganda workforce data - raw'!$A$4:$F$619,MATCH($B347, 'Uganda workforce data - raw'!$B$4:$B$619,0), MATCH("Filled Male",'Uganda workforce data - raw'!$A$4:$F$4,0))*INDEX('Mapping cadres'!$B$1:$Z$616,MATCH($B347, 'Mapping cadres'!$B$1:$B$616,0), MATCH(S$32,'Mapping cadres'!$B$1:$Z$1,0))</f>
        <v>0</v>
      </c>
      <c r="T347" s="226">
        <f>INDEX('Uganda workforce data - raw'!$A$4:$F$619,MATCH($B347, 'Uganda workforce data - raw'!$B$4:$B$619,0), MATCH("Filled Male",'Uganda workforce data - raw'!$A$4:$F$4,0))*INDEX('Mapping cadres'!$B$1:$Z$616,MATCH($B347, 'Mapping cadres'!$B$1:$B$616,0), MATCH(T$32,'Mapping cadres'!$B$1:$Z$1,0))</f>
        <v>0</v>
      </c>
      <c r="U347" s="226">
        <f>INDEX('Uganda workforce data - raw'!$A$4:$F$619,MATCH($B347, 'Uganda workforce data - raw'!$B$4:$B$619,0), MATCH("Filled Male",'Uganda workforce data - raw'!$A$4:$F$4,0))*INDEX('Mapping cadres'!$B$1:$Z$616,MATCH($B347, 'Mapping cadres'!$B$1:$B$616,0), MATCH(U$32,'Mapping cadres'!$B$1:$Z$1,0))</f>
        <v>0</v>
      </c>
      <c r="V347" s="226">
        <f>INDEX('Uganda workforce data - raw'!$A$4:$F$619,MATCH($B347, 'Uganda workforce data - raw'!$B$4:$B$619,0), MATCH("Filled Male",'Uganda workforce data - raw'!$A$4:$F$4,0))*INDEX('Mapping cadres'!$B$1:$Z$616,MATCH($B347, 'Mapping cadres'!$B$1:$B$616,0), MATCH(V$32,'Mapping cadres'!$B$1:$Z$1,0))</f>
        <v>0</v>
      </c>
      <c r="W347" s="226">
        <f>INDEX('Uganda workforce data - raw'!$A$4:$F$619,MATCH($B347, 'Uganda workforce data - raw'!$B$4:$B$619,0), MATCH("Filled Male",'Uganda workforce data - raw'!$A$4:$F$4,0))*INDEX('Mapping cadres'!$B$1:$Z$616,MATCH($B347, 'Mapping cadres'!$B$1:$B$616,0), MATCH(W$32,'Mapping cadres'!$B$1:$Z$1,0))</f>
        <v>0</v>
      </c>
      <c r="X347" s="226">
        <f>INDEX('Uganda workforce data - raw'!$A$4:$F$619,MATCH($B347, 'Uganda workforce data - raw'!$B$4:$B$619,0), MATCH("Filled Male",'Uganda workforce data - raw'!$A$4:$F$4,0))*INDEX('Mapping cadres'!$B$1:$Z$616,MATCH($B347, 'Mapping cadres'!$B$1:$B$616,0), MATCH(X$32,'Mapping cadres'!$B$1:$Z$1,0))</f>
        <v>0</v>
      </c>
      <c r="Y347" s="226">
        <f>INDEX('Uganda workforce data - raw'!$A$4:$F$619,MATCH($B347, 'Uganda workforce data - raw'!$B$4:$B$619,0), MATCH("Filled Male",'Uganda workforce data - raw'!$A$4:$F$4,0))*INDEX('Mapping cadres'!$B$1:$Z$616,MATCH($B347, 'Mapping cadres'!$B$1:$B$616,0), MATCH(Y$32,'Mapping cadres'!$B$1:$Z$1,0))</f>
        <v>0</v>
      </c>
      <c r="Z347" s="226">
        <f>INDEX('Uganda workforce data - raw'!$A$4:$F$619,MATCH($B347, 'Uganda workforce data - raw'!$B$4:$B$619,0), MATCH("Filled Male",'Uganda workforce data - raw'!$A$4:$F$4,0))*INDEX('Mapping cadres'!$B$1:$Z$616,MATCH($B347, 'Mapping cadres'!$B$1:$B$616,0), MATCH(Z$32,'Mapping cadres'!$B$1:$Z$1,0))</f>
        <v>0</v>
      </c>
      <c r="AA347" s="226">
        <f>INDEX('Uganda workforce data - raw'!$A$4:$F$619,MATCH($B347, 'Uganda workforce data - raw'!$B$4:$B$619,0), MATCH("Filled Female",'Uganda workforce data - raw'!$A$4:$F$4,0))*INDEX('Mapping cadres'!$B$1:$Z$616,MATCH($B347, 'Mapping cadres'!$B$1:$B$616,0), MATCH(AA$32,'Mapping cadres'!$B$1:$Z$1,0))</f>
        <v>10</v>
      </c>
      <c r="AB347" s="226">
        <f>INDEX('Uganda workforce data - raw'!$A$4:$F$619,MATCH($B347, 'Uganda workforce data - raw'!$B$4:$B$619,0), MATCH("Filled Female",'Uganda workforce data - raw'!$A$4:$F$4,0))*INDEX('Mapping cadres'!$B$1:$Z$616,MATCH($B347, 'Mapping cadres'!$B$1:$B$616,0), MATCH(AB$32,'Mapping cadres'!$B$1:$Z$1,0))</f>
        <v>0</v>
      </c>
      <c r="AC347" s="226">
        <f>INDEX('Uganda workforce data - raw'!$A$4:$F$619,MATCH($B347, 'Uganda workforce data - raw'!$B$4:$B$619,0), MATCH("Filled Female",'Uganda workforce data - raw'!$A$4:$F$4,0))*INDEX('Mapping cadres'!$B$1:$Z$616,MATCH($B347, 'Mapping cadres'!$B$1:$B$616,0), MATCH(AC$32,'Mapping cadres'!$B$1:$Z$1,0))</f>
        <v>0</v>
      </c>
      <c r="AD347" s="226">
        <f>INDEX('Uganda workforce data - raw'!$A$4:$F$619,MATCH($B347, 'Uganda workforce data - raw'!$B$4:$B$619,0), MATCH("Filled Female",'Uganda workforce data - raw'!$A$4:$F$4,0))*INDEX('Mapping cadres'!$B$1:$Z$616,MATCH($B347, 'Mapping cadres'!$B$1:$B$616,0), MATCH(AD$32,'Mapping cadres'!$B$1:$Z$1,0))</f>
        <v>0</v>
      </c>
      <c r="AE347" s="226">
        <f>INDEX('Uganda workforce data - raw'!$A$4:$F$619,MATCH($B347, 'Uganda workforce data - raw'!$B$4:$B$619,0), MATCH("Filled Female",'Uganda workforce data - raw'!$A$4:$F$4,0))*INDEX('Mapping cadres'!$B$1:$Z$616,MATCH($B347, 'Mapping cadres'!$B$1:$B$616,0), MATCH(AE$32,'Mapping cadres'!$B$1:$Z$1,0))</f>
        <v>0</v>
      </c>
      <c r="AF347" s="226">
        <f>INDEX('Uganda workforce data - raw'!$A$4:$F$619,MATCH($B347, 'Uganda workforce data - raw'!$B$4:$B$619,0), MATCH("Filled Female",'Uganda workforce data - raw'!$A$4:$F$4,0))*INDEX('Mapping cadres'!$B$1:$Z$616,MATCH($B347, 'Mapping cadres'!$B$1:$B$616,0), MATCH(AF$32,'Mapping cadres'!$B$1:$Z$1,0))</f>
        <v>0</v>
      </c>
      <c r="AG347" s="226">
        <f>INDEX('Uganda workforce data - raw'!$A$4:$F$619,MATCH($B347, 'Uganda workforce data - raw'!$B$4:$B$619,0), MATCH("Filled Female",'Uganda workforce data - raw'!$A$4:$F$4,0))*INDEX('Mapping cadres'!$B$1:$Z$616,MATCH($B347, 'Mapping cadres'!$B$1:$B$616,0), MATCH(AG$32,'Mapping cadres'!$B$1:$Z$1,0))</f>
        <v>0</v>
      </c>
      <c r="AH347" s="226">
        <f>INDEX('Uganda workforce data - raw'!$A$4:$F$619,MATCH($B347, 'Uganda workforce data - raw'!$B$4:$B$619,0), MATCH("Filled Female",'Uganda workforce data - raw'!$A$4:$F$4,0))*INDEX('Mapping cadres'!$B$1:$Z$616,MATCH($B347, 'Mapping cadres'!$B$1:$B$616,0), MATCH(AH$32,'Mapping cadres'!$B$1:$Z$1,0))</f>
        <v>0</v>
      </c>
      <c r="AI347" s="226">
        <f>INDEX('Uganda workforce data - raw'!$A$4:$F$619,MATCH($B347, 'Uganda workforce data - raw'!$B$4:$B$619,0), MATCH("Filled Female",'Uganda workforce data - raw'!$A$4:$F$4,0))*INDEX('Mapping cadres'!$B$1:$Z$616,MATCH($B347, 'Mapping cadres'!$B$1:$B$616,0), MATCH(AI$32,'Mapping cadres'!$B$1:$Z$1,0))</f>
        <v>0</v>
      </c>
      <c r="AJ347" s="226">
        <f>INDEX('Uganda workforce data - raw'!$A$4:$F$619,MATCH($B347, 'Uganda workforce data - raw'!$B$4:$B$619,0), MATCH("Filled Female",'Uganda workforce data - raw'!$A$4:$F$4,0))*INDEX('Mapping cadres'!$B$1:$Z$616,MATCH($B347, 'Mapping cadres'!$B$1:$B$616,0), MATCH(AJ$32,'Mapping cadres'!$B$1:$Z$1,0))</f>
        <v>0</v>
      </c>
      <c r="AK347" s="226">
        <f>INDEX('Uganda workforce data - raw'!$A$4:$F$619,MATCH($B347, 'Uganda workforce data - raw'!$B$4:$B$619,0), MATCH("Filled Female",'Uganda workforce data - raw'!$A$4:$F$4,0))*INDEX('Mapping cadres'!$B$1:$Z$616,MATCH($B347, 'Mapping cadres'!$B$1:$B$616,0), MATCH(AK$32,'Mapping cadres'!$B$1:$Z$1,0))</f>
        <v>0</v>
      </c>
      <c r="AL347" s="226">
        <f>INDEX('Uganda workforce data - raw'!$A$4:$F$619,MATCH($B347, 'Uganda workforce data - raw'!$B$4:$B$619,0), MATCH("Filled Female",'Uganda workforce data - raw'!$A$4:$F$4,0))*INDEX('Mapping cadres'!$B$1:$Z$616,MATCH($B347, 'Mapping cadres'!$B$1:$B$616,0), MATCH(AL$32,'Mapping cadres'!$B$1:$Z$1,0))</f>
        <v>0</v>
      </c>
      <c r="AM347" s="226">
        <f>INDEX('Uganda workforce data - raw'!$A$4:$F$619,MATCH($B347, 'Uganda workforce data - raw'!$B$4:$B$619,0), MATCH("Filled Female",'Uganda workforce data - raw'!$A$4:$F$4,0))*INDEX('Mapping cadres'!$B$1:$Z$616,MATCH($B347, 'Mapping cadres'!$B$1:$B$616,0), MATCH(AM$32,'Mapping cadres'!$B$1:$Z$1,0))</f>
        <v>0</v>
      </c>
      <c r="AN347" s="226">
        <f>INDEX('Uganda workforce data - raw'!$A$4:$F$619,MATCH($B347, 'Uganda workforce data - raw'!$B$4:$B$619,0), MATCH("Filled Female",'Uganda workforce data - raw'!$A$4:$F$4,0))*INDEX('Mapping cadres'!$B$1:$Z$616,MATCH($B347, 'Mapping cadres'!$B$1:$B$616,0), MATCH(AN$32,'Mapping cadres'!$B$1:$Z$1,0))</f>
        <v>0</v>
      </c>
      <c r="AO347" s="226">
        <f>INDEX('Uganda workforce data - raw'!$A$4:$F$619,MATCH($B347, 'Uganda workforce data - raw'!$B$4:$B$619,0), MATCH("Filled Female",'Uganda workforce data - raw'!$A$4:$F$4,0))*INDEX('Mapping cadres'!$B$1:$Z$616,MATCH($B347, 'Mapping cadres'!$B$1:$B$616,0), MATCH(AO$32,'Mapping cadres'!$B$1:$Z$1,0))</f>
        <v>0</v>
      </c>
      <c r="AP347" s="226">
        <f>INDEX('Uganda workforce data - raw'!$A$4:$F$619,MATCH($B347, 'Uganda workforce data - raw'!$B$4:$B$619,0), MATCH("Filled Female",'Uganda workforce data - raw'!$A$4:$F$4,0))*INDEX('Mapping cadres'!$B$1:$Z$616,MATCH($B347, 'Mapping cadres'!$B$1:$B$616,0), MATCH(AP$32,'Mapping cadres'!$B$1:$Z$1,0))</f>
        <v>0</v>
      </c>
      <c r="AQ347" s="226">
        <f>INDEX('Uganda workforce data - raw'!$A$4:$F$619,MATCH($B347, 'Uganda workforce data - raw'!$B$4:$B$619,0), MATCH("Filled Female",'Uganda workforce data - raw'!$A$4:$F$4,0))*INDEX('Mapping cadres'!$B$1:$Z$616,MATCH($B347, 'Mapping cadres'!$B$1:$B$616,0), MATCH(AQ$32,'Mapping cadres'!$B$1:$Z$1,0))</f>
        <v>0</v>
      </c>
      <c r="AR347" s="226">
        <f>INDEX('Uganda workforce data - raw'!$A$4:$F$619,MATCH($B347, 'Uganda workforce data - raw'!$B$4:$B$619,0), MATCH("Filled Female",'Uganda workforce data - raw'!$A$4:$F$4,0))*INDEX('Mapping cadres'!$B$1:$Z$616,MATCH($B347, 'Mapping cadres'!$B$1:$B$616,0), MATCH(AR$32,'Mapping cadres'!$B$1:$Z$1,0))</f>
        <v>0</v>
      </c>
      <c r="AS347" s="226">
        <f>INDEX('Uganda workforce data - raw'!$A$4:$F$619,MATCH($B347, 'Uganda workforce data - raw'!$B$4:$B$619,0), MATCH("Filled Female",'Uganda workforce data - raw'!$A$4:$F$4,0))*INDEX('Mapping cadres'!$B$1:$Z$616,MATCH($B347, 'Mapping cadres'!$B$1:$B$616,0), MATCH(AS$32,'Mapping cadres'!$B$1:$Z$1,0))</f>
        <v>0</v>
      </c>
      <c r="AT347" s="226">
        <f>INDEX('Uganda workforce data - raw'!$A$4:$F$619,MATCH($B347, 'Uganda workforce data - raw'!$B$4:$B$619,0), MATCH("Filled Female",'Uganda workforce data - raw'!$A$4:$F$4,0))*INDEX('Mapping cadres'!$B$1:$Z$616,MATCH($B347, 'Mapping cadres'!$B$1:$B$616,0), MATCH(AT$32,'Mapping cadres'!$B$1:$Z$1,0))</f>
        <v>0</v>
      </c>
      <c r="AU347" s="226">
        <f>INDEX('Uganda workforce data - raw'!$A$4:$F$619,MATCH($B347, 'Uganda workforce data - raw'!$B$4:$B$619,0), MATCH("Filled Female",'Uganda workforce data - raw'!$A$4:$F$4,0))*INDEX('Mapping cadres'!$B$1:$Z$616,MATCH($B347, 'Mapping cadres'!$B$1:$B$616,0), MATCH(AU$32,'Mapping cadres'!$B$1:$Z$1,0))</f>
        <v>0</v>
      </c>
      <c r="AV347" s="226">
        <f>INDEX('Uganda workforce data - raw'!$A$4:$F$619,MATCH($B347, 'Uganda workforce data - raw'!$B$4:$B$619,0), MATCH("Filled Female",'Uganda workforce data - raw'!$A$4:$F$4,0))*INDEX('Mapping cadres'!$B$1:$Z$616,MATCH($B347, 'Mapping cadres'!$B$1:$B$616,0), MATCH(AV$32,'Mapping cadres'!$B$1:$Z$1,0))</f>
        <v>0</v>
      </c>
      <c r="AW347" s="226">
        <f>INDEX('Uganda workforce data - raw'!$A$4:$F$619,MATCH($B347, 'Uganda workforce data - raw'!$B$4:$B$619,0), MATCH("Filled Female",'Uganda workforce data - raw'!$A$4:$F$4,0))*INDEX('Mapping cadres'!$B$1:$Z$616,MATCH($B347, 'Mapping cadres'!$B$1:$B$616,0), MATCH(AW$32,'Mapping cadres'!$B$1:$Z$1,0))</f>
        <v>0</v>
      </c>
      <c r="AX347" s="226">
        <f>INDEX('Uganda workforce data - raw'!$A$4:$F$619,MATCH($B347, 'Uganda workforce data - raw'!$B$4:$B$619,0), MATCH("Filled Female",'Uganda workforce data - raw'!$A$4:$F$4,0))*INDEX('Mapping cadres'!$B$1:$Z$616,MATCH($B347, 'Mapping cadres'!$B$1:$B$616,0), MATCH(AX$32,'Mapping cadres'!$B$1:$Z$1,0))</f>
        <v>0</v>
      </c>
      <c r="AY347" s="226">
        <f t="shared" si="101"/>
        <v>22</v>
      </c>
      <c r="AZ347" s="226">
        <f t="shared" si="102"/>
        <v>0</v>
      </c>
      <c r="BA347" s="226">
        <f t="shared" si="103"/>
        <v>0</v>
      </c>
      <c r="BB347" s="226">
        <f t="shared" si="104"/>
        <v>0</v>
      </c>
      <c r="BC347" s="226">
        <f t="shared" si="105"/>
        <v>0</v>
      </c>
      <c r="BD347" s="226">
        <f t="shared" si="106"/>
        <v>0</v>
      </c>
      <c r="BE347" s="226">
        <f t="shared" si="107"/>
        <v>0</v>
      </c>
      <c r="BF347" s="226">
        <f t="shared" si="108"/>
        <v>0</v>
      </c>
      <c r="BG347" s="226">
        <f t="shared" si="109"/>
        <v>0</v>
      </c>
      <c r="BH347" s="226">
        <f t="shared" si="110"/>
        <v>0</v>
      </c>
      <c r="BI347" s="226">
        <f t="shared" si="111"/>
        <v>0</v>
      </c>
      <c r="BJ347" s="226">
        <f t="shared" si="112"/>
        <v>0</v>
      </c>
      <c r="BK347" s="226">
        <f t="shared" si="113"/>
        <v>0</v>
      </c>
      <c r="BL347" s="226">
        <f t="shared" si="114"/>
        <v>0</v>
      </c>
      <c r="BM347" s="226">
        <f t="shared" si="115"/>
        <v>0</v>
      </c>
      <c r="BN347" s="226">
        <f t="shared" si="116"/>
        <v>0</v>
      </c>
      <c r="BO347" s="226">
        <f t="shared" si="117"/>
        <v>0</v>
      </c>
      <c r="BP347" s="226">
        <f t="shared" si="118"/>
        <v>0</v>
      </c>
      <c r="BQ347" s="226">
        <f t="shared" si="119"/>
        <v>0</v>
      </c>
      <c r="BR347" s="226">
        <f t="shared" si="120"/>
        <v>0</v>
      </c>
      <c r="BS347" s="226">
        <f t="shared" si="121"/>
        <v>0</v>
      </c>
      <c r="BT347" s="226">
        <f t="shared" si="122"/>
        <v>0</v>
      </c>
      <c r="BU347" s="226">
        <f t="shared" si="123"/>
        <v>0</v>
      </c>
      <c r="BV347" s="226">
        <f t="shared" si="124"/>
        <v>0</v>
      </c>
    </row>
    <row r="348" spans="1:74">
      <c r="A348" s="226">
        <v>316</v>
      </c>
      <c r="B348" s="226" t="s">
        <v>1618</v>
      </c>
      <c r="C348" s="226">
        <f>INDEX('Uganda workforce data - raw'!$A$4:$F$619,MATCH($B348, 'Uganda workforce data - raw'!$B$4:$B$619,0), MATCH("Filled Male",'Uganda workforce data - raw'!$A$4:$F$4,0))*INDEX('Mapping cadres'!$B$1:$Z$616,MATCH($B348, 'Mapping cadres'!$B$1:$B$616,0), MATCH(C$32,'Mapping cadres'!$B$1:$Z$1,0))</f>
        <v>0</v>
      </c>
      <c r="D348" s="226">
        <f>INDEX('Uganda workforce data - raw'!$A$4:$F$619,MATCH($B348, 'Uganda workforce data - raw'!$B$4:$B$619,0), MATCH("Filled Male",'Uganda workforce data - raw'!$A$4:$F$4,0))*INDEX('Mapping cadres'!$B$1:$Z$616,MATCH($B348, 'Mapping cadres'!$B$1:$B$616,0), MATCH(D$32,'Mapping cadres'!$B$1:$Z$1,0))</f>
        <v>0</v>
      </c>
      <c r="E348" s="226">
        <f>INDEX('Uganda workforce data - raw'!$A$4:$F$619,MATCH($B348, 'Uganda workforce data - raw'!$B$4:$B$619,0), MATCH("Filled Male",'Uganda workforce data - raw'!$A$4:$F$4,0))*INDEX('Mapping cadres'!$B$1:$Z$616,MATCH($B348, 'Mapping cadres'!$B$1:$B$616,0), MATCH(E$32,'Mapping cadres'!$B$1:$Z$1,0))</f>
        <v>30</v>
      </c>
      <c r="F348" s="226">
        <f>INDEX('Uganda workforce data - raw'!$A$4:$F$619,MATCH($B348, 'Uganda workforce data - raw'!$B$4:$B$619,0), MATCH("Filled Male",'Uganda workforce data - raw'!$A$4:$F$4,0))*INDEX('Mapping cadres'!$B$1:$Z$616,MATCH($B348, 'Mapping cadres'!$B$1:$B$616,0), MATCH(F$32,'Mapping cadres'!$B$1:$Z$1,0))</f>
        <v>0</v>
      </c>
      <c r="G348" s="226">
        <f>INDEX('Uganda workforce data - raw'!$A$4:$F$619,MATCH($B348, 'Uganda workforce data - raw'!$B$4:$B$619,0), MATCH("Filled Male",'Uganda workforce data - raw'!$A$4:$F$4,0))*INDEX('Mapping cadres'!$B$1:$Z$616,MATCH($B348, 'Mapping cadres'!$B$1:$B$616,0), MATCH(G$32,'Mapping cadres'!$B$1:$Z$1,0))</f>
        <v>0</v>
      </c>
      <c r="H348" s="226">
        <f>INDEX('Uganda workforce data - raw'!$A$4:$F$619,MATCH($B348, 'Uganda workforce data - raw'!$B$4:$B$619,0), MATCH("Filled Male",'Uganda workforce data - raw'!$A$4:$F$4,0))*INDEX('Mapping cadres'!$B$1:$Z$616,MATCH($B348, 'Mapping cadres'!$B$1:$B$616,0), MATCH(H$32,'Mapping cadres'!$B$1:$Z$1,0))</f>
        <v>0</v>
      </c>
      <c r="I348" s="226">
        <f>INDEX('Uganda workforce data - raw'!$A$4:$F$619,MATCH($B348, 'Uganda workforce data - raw'!$B$4:$B$619,0), MATCH("Filled Male",'Uganda workforce data - raw'!$A$4:$F$4,0))*INDEX('Mapping cadres'!$B$1:$Z$616,MATCH($B348, 'Mapping cadres'!$B$1:$B$616,0), MATCH(I$32,'Mapping cadres'!$B$1:$Z$1,0))</f>
        <v>0</v>
      </c>
      <c r="J348" s="226">
        <f>INDEX('Uganda workforce data - raw'!$A$4:$F$619,MATCH($B348, 'Uganda workforce data - raw'!$B$4:$B$619,0), MATCH("Filled Male",'Uganda workforce data - raw'!$A$4:$F$4,0))*INDEX('Mapping cadres'!$B$1:$Z$616,MATCH($B348, 'Mapping cadres'!$B$1:$B$616,0), MATCH(J$32,'Mapping cadres'!$B$1:$Z$1,0))</f>
        <v>0</v>
      </c>
      <c r="K348" s="226">
        <f>INDEX('Uganda workforce data - raw'!$A$4:$F$619,MATCH($B348, 'Uganda workforce data - raw'!$B$4:$B$619,0), MATCH("Filled Male",'Uganda workforce data - raw'!$A$4:$F$4,0))*INDEX('Mapping cadres'!$B$1:$Z$616,MATCH($B348, 'Mapping cadres'!$B$1:$B$616,0), MATCH(K$32,'Mapping cadres'!$B$1:$Z$1,0))</f>
        <v>0</v>
      </c>
      <c r="L348" s="226">
        <f>INDEX('Uganda workforce data - raw'!$A$4:$F$619,MATCH($B348, 'Uganda workforce data - raw'!$B$4:$B$619,0), MATCH("Filled Male",'Uganda workforce data - raw'!$A$4:$F$4,0))*INDEX('Mapping cadres'!$B$1:$Z$616,MATCH($B348, 'Mapping cadres'!$B$1:$B$616,0), MATCH(L$32,'Mapping cadres'!$B$1:$Z$1,0))</f>
        <v>0</v>
      </c>
      <c r="M348" s="226">
        <f>INDEX('Uganda workforce data - raw'!$A$4:$F$619,MATCH($B348, 'Uganda workforce data - raw'!$B$4:$B$619,0), MATCH("Filled Male",'Uganda workforce data - raw'!$A$4:$F$4,0))*INDEX('Mapping cadres'!$B$1:$Z$616,MATCH($B348, 'Mapping cadres'!$B$1:$B$616,0), MATCH(M$32,'Mapping cadres'!$B$1:$Z$1,0))</f>
        <v>0</v>
      </c>
      <c r="N348" s="226">
        <f>INDEX('Uganda workforce data - raw'!$A$4:$F$619,MATCH($B348, 'Uganda workforce data - raw'!$B$4:$B$619,0), MATCH("Filled Male",'Uganda workforce data - raw'!$A$4:$F$4,0))*INDEX('Mapping cadres'!$B$1:$Z$616,MATCH($B348, 'Mapping cadres'!$B$1:$B$616,0), MATCH(N$32,'Mapping cadres'!$B$1:$Z$1,0))</f>
        <v>0</v>
      </c>
      <c r="O348" s="226">
        <f>INDEX('Uganda workforce data - raw'!$A$4:$F$619,MATCH($B348, 'Uganda workforce data - raw'!$B$4:$B$619,0), MATCH("Filled Male",'Uganda workforce data - raw'!$A$4:$F$4,0))*INDEX('Mapping cadres'!$B$1:$Z$616,MATCH($B348, 'Mapping cadres'!$B$1:$B$616,0), MATCH(O$32,'Mapping cadres'!$B$1:$Z$1,0))</f>
        <v>0</v>
      </c>
      <c r="P348" s="226">
        <f>INDEX('Uganda workforce data - raw'!$A$4:$F$619,MATCH($B348, 'Uganda workforce data - raw'!$B$4:$B$619,0), MATCH("Filled Male",'Uganda workforce data - raw'!$A$4:$F$4,0))*INDEX('Mapping cadres'!$B$1:$Z$616,MATCH($B348, 'Mapping cadres'!$B$1:$B$616,0), MATCH(P$32,'Mapping cadres'!$B$1:$Z$1,0))</f>
        <v>0</v>
      </c>
      <c r="Q348" s="226">
        <f>INDEX('Uganda workforce data - raw'!$A$4:$F$619,MATCH($B348, 'Uganda workforce data - raw'!$B$4:$B$619,0), MATCH("Filled Male",'Uganda workforce data - raw'!$A$4:$F$4,0))*INDEX('Mapping cadres'!$B$1:$Z$616,MATCH($B348, 'Mapping cadres'!$B$1:$B$616,0), MATCH(Q$32,'Mapping cadres'!$B$1:$Z$1,0))</f>
        <v>0</v>
      </c>
      <c r="R348" s="226">
        <f>INDEX('Uganda workforce data - raw'!$A$4:$F$619,MATCH($B348, 'Uganda workforce data - raw'!$B$4:$B$619,0), MATCH("Filled Male",'Uganda workforce data - raw'!$A$4:$F$4,0))*INDEX('Mapping cadres'!$B$1:$Z$616,MATCH($B348, 'Mapping cadres'!$B$1:$B$616,0), MATCH(R$32,'Mapping cadres'!$B$1:$Z$1,0))</f>
        <v>0</v>
      </c>
      <c r="S348" s="226">
        <f>INDEX('Uganda workforce data - raw'!$A$4:$F$619,MATCH($B348, 'Uganda workforce data - raw'!$B$4:$B$619,0), MATCH("Filled Male",'Uganda workforce data - raw'!$A$4:$F$4,0))*INDEX('Mapping cadres'!$B$1:$Z$616,MATCH($B348, 'Mapping cadres'!$B$1:$B$616,0), MATCH(S$32,'Mapping cadres'!$B$1:$Z$1,0))</f>
        <v>0</v>
      </c>
      <c r="T348" s="226">
        <f>INDEX('Uganda workforce data - raw'!$A$4:$F$619,MATCH($B348, 'Uganda workforce data - raw'!$B$4:$B$619,0), MATCH("Filled Male",'Uganda workforce data - raw'!$A$4:$F$4,0))*INDEX('Mapping cadres'!$B$1:$Z$616,MATCH($B348, 'Mapping cadres'!$B$1:$B$616,0), MATCH(T$32,'Mapping cadres'!$B$1:$Z$1,0))</f>
        <v>0</v>
      </c>
      <c r="U348" s="226">
        <f>INDEX('Uganda workforce data - raw'!$A$4:$F$619,MATCH($B348, 'Uganda workforce data - raw'!$B$4:$B$619,0), MATCH("Filled Male",'Uganda workforce data - raw'!$A$4:$F$4,0))*INDEX('Mapping cadres'!$B$1:$Z$616,MATCH($B348, 'Mapping cadres'!$B$1:$B$616,0), MATCH(U$32,'Mapping cadres'!$B$1:$Z$1,0))</f>
        <v>0</v>
      </c>
      <c r="V348" s="226">
        <f>INDEX('Uganda workforce data - raw'!$A$4:$F$619,MATCH($B348, 'Uganda workforce data - raw'!$B$4:$B$619,0), MATCH("Filled Male",'Uganda workforce data - raw'!$A$4:$F$4,0))*INDEX('Mapping cadres'!$B$1:$Z$616,MATCH($B348, 'Mapping cadres'!$B$1:$B$616,0), MATCH(V$32,'Mapping cadres'!$B$1:$Z$1,0))</f>
        <v>0</v>
      </c>
      <c r="W348" s="226">
        <f>INDEX('Uganda workforce data - raw'!$A$4:$F$619,MATCH($B348, 'Uganda workforce data - raw'!$B$4:$B$619,0), MATCH("Filled Male",'Uganda workforce data - raw'!$A$4:$F$4,0))*INDEX('Mapping cadres'!$B$1:$Z$616,MATCH($B348, 'Mapping cadres'!$B$1:$B$616,0), MATCH(W$32,'Mapping cadres'!$B$1:$Z$1,0))</f>
        <v>0</v>
      </c>
      <c r="X348" s="226">
        <f>INDEX('Uganda workforce data - raw'!$A$4:$F$619,MATCH($B348, 'Uganda workforce data - raw'!$B$4:$B$619,0), MATCH("Filled Male",'Uganda workforce data - raw'!$A$4:$F$4,0))*INDEX('Mapping cadres'!$B$1:$Z$616,MATCH($B348, 'Mapping cadres'!$B$1:$B$616,0), MATCH(X$32,'Mapping cadres'!$B$1:$Z$1,0))</f>
        <v>0</v>
      </c>
      <c r="Y348" s="226">
        <f>INDEX('Uganda workforce data - raw'!$A$4:$F$619,MATCH($B348, 'Uganda workforce data - raw'!$B$4:$B$619,0), MATCH("Filled Male",'Uganda workforce data - raw'!$A$4:$F$4,0))*INDEX('Mapping cadres'!$B$1:$Z$616,MATCH($B348, 'Mapping cadres'!$B$1:$B$616,0), MATCH(Y$32,'Mapping cadres'!$B$1:$Z$1,0))</f>
        <v>0</v>
      </c>
      <c r="Z348" s="226">
        <f>INDEX('Uganda workforce data - raw'!$A$4:$F$619,MATCH($B348, 'Uganda workforce data - raw'!$B$4:$B$619,0), MATCH("Filled Male",'Uganda workforce data - raw'!$A$4:$F$4,0))*INDEX('Mapping cadres'!$B$1:$Z$616,MATCH($B348, 'Mapping cadres'!$B$1:$B$616,0), MATCH(Z$32,'Mapping cadres'!$B$1:$Z$1,0))</f>
        <v>0</v>
      </c>
      <c r="AA348" s="226">
        <f>INDEX('Uganda workforce data - raw'!$A$4:$F$619,MATCH($B348, 'Uganda workforce data - raw'!$B$4:$B$619,0), MATCH("Filled Female",'Uganda workforce data - raw'!$A$4:$F$4,0))*INDEX('Mapping cadres'!$B$1:$Z$616,MATCH($B348, 'Mapping cadres'!$B$1:$B$616,0), MATCH(AA$32,'Mapping cadres'!$B$1:$Z$1,0))</f>
        <v>0</v>
      </c>
      <c r="AB348" s="226">
        <f>INDEX('Uganda workforce data - raw'!$A$4:$F$619,MATCH($B348, 'Uganda workforce data - raw'!$B$4:$B$619,0), MATCH("Filled Female",'Uganda workforce data - raw'!$A$4:$F$4,0))*INDEX('Mapping cadres'!$B$1:$Z$616,MATCH($B348, 'Mapping cadres'!$B$1:$B$616,0), MATCH(AB$32,'Mapping cadres'!$B$1:$Z$1,0))</f>
        <v>0</v>
      </c>
      <c r="AC348" s="226">
        <f>INDEX('Uganda workforce data - raw'!$A$4:$F$619,MATCH($B348, 'Uganda workforce data - raw'!$B$4:$B$619,0), MATCH("Filled Female",'Uganda workforce data - raw'!$A$4:$F$4,0))*INDEX('Mapping cadres'!$B$1:$Z$616,MATCH($B348, 'Mapping cadres'!$B$1:$B$616,0), MATCH(AC$32,'Mapping cadres'!$B$1:$Z$1,0))</f>
        <v>27</v>
      </c>
      <c r="AD348" s="226">
        <f>INDEX('Uganda workforce data - raw'!$A$4:$F$619,MATCH($B348, 'Uganda workforce data - raw'!$B$4:$B$619,0), MATCH("Filled Female",'Uganda workforce data - raw'!$A$4:$F$4,0))*INDEX('Mapping cadres'!$B$1:$Z$616,MATCH($B348, 'Mapping cadres'!$B$1:$B$616,0), MATCH(AD$32,'Mapping cadres'!$B$1:$Z$1,0))</f>
        <v>0</v>
      </c>
      <c r="AE348" s="226">
        <f>INDEX('Uganda workforce data - raw'!$A$4:$F$619,MATCH($B348, 'Uganda workforce data - raw'!$B$4:$B$619,0), MATCH("Filled Female",'Uganda workforce data - raw'!$A$4:$F$4,0))*INDEX('Mapping cadres'!$B$1:$Z$616,MATCH($B348, 'Mapping cadres'!$B$1:$B$616,0), MATCH(AE$32,'Mapping cadres'!$B$1:$Z$1,0))</f>
        <v>0</v>
      </c>
      <c r="AF348" s="226">
        <f>INDEX('Uganda workforce data - raw'!$A$4:$F$619,MATCH($B348, 'Uganda workforce data - raw'!$B$4:$B$619,0), MATCH("Filled Female",'Uganda workforce data - raw'!$A$4:$F$4,0))*INDEX('Mapping cadres'!$B$1:$Z$616,MATCH($B348, 'Mapping cadres'!$B$1:$B$616,0), MATCH(AF$32,'Mapping cadres'!$B$1:$Z$1,0))</f>
        <v>0</v>
      </c>
      <c r="AG348" s="226">
        <f>INDEX('Uganda workforce data - raw'!$A$4:$F$619,MATCH($B348, 'Uganda workforce data - raw'!$B$4:$B$619,0), MATCH("Filled Female",'Uganda workforce data - raw'!$A$4:$F$4,0))*INDEX('Mapping cadres'!$B$1:$Z$616,MATCH($B348, 'Mapping cadres'!$B$1:$B$616,0), MATCH(AG$32,'Mapping cadres'!$B$1:$Z$1,0))</f>
        <v>0</v>
      </c>
      <c r="AH348" s="226">
        <f>INDEX('Uganda workforce data - raw'!$A$4:$F$619,MATCH($B348, 'Uganda workforce data - raw'!$B$4:$B$619,0), MATCH("Filled Female",'Uganda workforce data - raw'!$A$4:$F$4,0))*INDEX('Mapping cadres'!$B$1:$Z$616,MATCH($B348, 'Mapping cadres'!$B$1:$B$616,0), MATCH(AH$32,'Mapping cadres'!$B$1:$Z$1,0))</f>
        <v>0</v>
      </c>
      <c r="AI348" s="226">
        <f>INDEX('Uganda workforce data - raw'!$A$4:$F$619,MATCH($B348, 'Uganda workforce data - raw'!$B$4:$B$619,0), MATCH("Filled Female",'Uganda workforce data - raw'!$A$4:$F$4,0))*INDEX('Mapping cadres'!$B$1:$Z$616,MATCH($B348, 'Mapping cadres'!$B$1:$B$616,0), MATCH(AI$32,'Mapping cadres'!$B$1:$Z$1,0))</f>
        <v>0</v>
      </c>
      <c r="AJ348" s="226">
        <f>INDEX('Uganda workforce data - raw'!$A$4:$F$619,MATCH($B348, 'Uganda workforce data - raw'!$B$4:$B$619,0), MATCH("Filled Female",'Uganda workforce data - raw'!$A$4:$F$4,0))*INDEX('Mapping cadres'!$B$1:$Z$616,MATCH($B348, 'Mapping cadres'!$B$1:$B$616,0), MATCH(AJ$32,'Mapping cadres'!$B$1:$Z$1,0))</f>
        <v>0</v>
      </c>
      <c r="AK348" s="226">
        <f>INDEX('Uganda workforce data - raw'!$A$4:$F$619,MATCH($B348, 'Uganda workforce data - raw'!$B$4:$B$619,0), MATCH("Filled Female",'Uganda workforce data - raw'!$A$4:$F$4,0))*INDEX('Mapping cadres'!$B$1:$Z$616,MATCH($B348, 'Mapping cadres'!$B$1:$B$616,0), MATCH(AK$32,'Mapping cadres'!$B$1:$Z$1,0))</f>
        <v>0</v>
      </c>
      <c r="AL348" s="226">
        <f>INDEX('Uganda workforce data - raw'!$A$4:$F$619,MATCH($B348, 'Uganda workforce data - raw'!$B$4:$B$619,0), MATCH("Filled Female",'Uganda workforce data - raw'!$A$4:$F$4,0))*INDEX('Mapping cadres'!$B$1:$Z$616,MATCH($B348, 'Mapping cadres'!$B$1:$B$616,0), MATCH(AL$32,'Mapping cadres'!$B$1:$Z$1,0))</f>
        <v>0</v>
      </c>
      <c r="AM348" s="226">
        <f>INDEX('Uganda workforce data - raw'!$A$4:$F$619,MATCH($B348, 'Uganda workforce data - raw'!$B$4:$B$619,0), MATCH("Filled Female",'Uganda workforce data - raw'!$A$4:$F$4,0))*INDEX('Mapping cadres'!$B$1:$Z$616,MATCH($B348, 'Mapping cadres'!$B$1:$B$616,0), MATCH(AM$32,'Mapping cadres'!$B$1:$Z$1,0))</f>
        <v>0</v>
      </c>
      <c r="AN348" s="226">
        <f>INDEX('Uganda workforce data - raw'!$A$4:$F$619,MATCH($B348, 'Uganda workforce data - raw'!$B$4:$B$619,0), MATCH("Filled Female",'Uganda workforce data - raw'!$A$4:$F$4,0))*INDEX('Mapping cadres'!$B$1:$Z$616,MATCH($B348, 'Mapping cadres'!$B$1:$B$616,0), MATCH(AN$32,'Mapping cadres'!$B$1:$Z$1,0))</f>
        <v>0</v>
      </c>
      <c r="AO348" s="226">
        <f>INDEX('Uganda workforce data - raw'!$A$4:$F$619,MATCH($B348, 'Uganda workforce data - raw'!$B$4:$B$619,0), MATCH("Filled Female",'Uganda workforce data - raw'!$A$4:$F$4,0))*INDEX('Mapping cadres'!$B$1:$Z$616,MATCH($B348, 'Mapping cadres'!$B$1:$B$616,0), MATCH(AO$32,'Mapping cadres'!$B$1:$Z$1,0))</f>
        <v>0</v>
      </c>
      <c r="AP348" s="226">
        <f>INDEX('Uganda workforce data - raw'!$A$4:$F$619,MATCH($B348, 'Uganda workforce data - raw'!$B$4:$B$619,0), MATCH("Filled Female",'Uganda workforce data - raw'!$A$4:$F$4,0))*INDEX('Mapping cadres'!$B$1:$Z$616,MATCH($B348, 'Mapping cadres'!$B$1:$B$616,0), MATCH(AP$32,'Mapping cadres'!$B$1:$Z$1,0))</f>
        <v>0</v>
      </c>
      <c r="AQ348" s="226">
        <f>INDEX('Uganda workforce data - raw'!$A$4:$F$619,MATCH($B348, 'Uganda workforce data - raw'!$B$4:$B$619,0), MATCH("Filled Female",'Uganda workforce data - raw'!$A$4:$F$4,0))*INDEX('Mapping cadres'!$B$1:$Z$616,MATCH($B348, 'Mapping cadres'!$B$1:$B$616,0), MATCH(AQ$32,'Mapping cadres'!$B$1:$Z$1,0))</f>
        <v>0</v>
      </c>
      <c r="AR348" s="226">
        <f>INDEX('Uganda workforce data - raw'!$A$4:$F$619,MATCH($B348, 'Uganda workforce data - raw'!$B$4:$B$619,0), MATCH("Filled Female",'Uganda workforce data - raw'!$A$4:$F$4,0))*INDEX('Mapping cadres'!$B$1:$Z$616,MATCH($B348, 'Mapping cadres'!$B$1:$B$616,0), MATCH(AR$32,'Mapping cadres'!$B$1:$Z$1,0))</f>
        <v>0</v>
      </c>
      <c r="AS348" s="226">
        <f>INDEX('Uganda workforce data - raw'!$A$4:$F$619,MATCH($B348, 'Uganda workforce data - raw'!$B$4:$B$619,0), MATCH("Filled Female",'Uganda workforce data - raw'!$A$4:$F$4,0))*INDEX('Mapping cadres'!$B$1:$Z$616,MATCH($B348, 'Mapping cadres'!$B$1:$B$616,0), MATCH(AS$32,'Mapping cadres'!$B$1:$Z$1,0))</f>
        <v>0</v>
      </c>
      <c r="AT348" s="226">
        <f>INDEX('Uganda workforce data - raw'!$A$4:$F$619,MATCH($B348, 'Uganda workforce data - raw'!$B$4:$B$619,0), MATCH("Filled Female",'Uganda workforce data - raw'!$A$4:$F$4,0))*INDEX('Mapping cadres'!$B$1:$Z$616,MATCH($B348, 'Mapping cadres'!$B$1:$B$616,0), MATCH(AT$32,'Mapping cadres'!$B$1:$Z$1,0))</f>
        <v>0</v>
      </c>
      <c r="AU348" s="226">
        <f>INDEX('Uganda workforce data - raw'!$A$4:$F$619,MATCH($B348, 'Uganda workforce data - raw'!$B$4:$B$619,0), MATCH("Filled Female",'Uganda workforce data - raw'!$A$4:$F$4,0))*INDEX('Mapping cadres'!$B$1:$Z$616,MATCH($B348, 'Mapping cadres'!$B$1:$B$616,0), MATCH(AU$32,'Mapping cadres'!$B$1:$Z$1,0))</f>
        <v>0</v>
      </c>
      <c r="AV348" s="226">
        <f>INDEX('Uganda workforce data - raw'!$A$4:$F$619,MATCH($B348, 'Uganda workforce data - raw'!$B$4:$B$619,0), MATCH("Filled Female",'Uganda workforce data - raw'!$A$4:$F$4,0))*INDEX('Mapping cadres'!$B$1:$Z$616,MATCH($B348, 'Mapping cadres'!$B$1:$B$616,0), MATCH(AV$32,'Mapping cadres'!$B$1:$Z$1,0))</f>
        <v>0</v>
      </c>
      <c r="AW348" s="226">
        <f>INDEX('Uganda workforce data - raw'!$A$4:$F$619,MATCH($B348, 'Uganda workforce data - raw'!$B$4:$B$619,0), MATCH("Filled Female",'Uganda workforce data - raw'!$A$4:$F$4,0))*INDEX('Mapping cadres'!$B$1:$Z$616,MATCH($B348, 'Mapping cadres'!$B$1:$B$616,0), MATCH(AW$32,'Mapping cadres'!$B$1:$Z$1,0))</f>
        <v>0</v>
      </c>
      <c r="AX348" s="226">
        <f>INDEX('Uganda workforce data - raw'!$A$4:$F$619,MATCH($B348, 'Uganda workforce data - raw'!$B$4:$B$619,0), MATCH("Filled Female",'Uganda workforce data - raw'!$A$4:$F$4,0))*INDEX('Mapping cadres'!$B$1:$Z$616,MATCH($B348, 'Mapping cadres'!$B$1:$B$616,0), MATCH(AX$32,'Mapping cadres'!$B$1:$Z$1,0))</f>
        <v>0</v>
      </c>
      <c r="AY348" s="226">
        <f t="shared" si="101"/>
        <v>0</v>
      </c>
      <c r="AZ348" s="226">
        <f t="shared" si="102"/>
        <v>0</v>
      </c>
      <c r="BA348" s="226">
        <f t="shared" si="103"/>
        <v>57</v>
      </c>
      <c r="BB348" s="226">
        <f t="shared" si="104"/>
        <v>0</v>
      </c>
      <c r="BC348" s="226">
        <f t="shared" si="105"/>
        <v>0</v>
      </c>
      <c r="BD348" s="226">
        <f t="shared" si="106"/>
        <v>0</v>
      </c>
      <c r="BE348" s="226">
        <f t="shared" si="107"/>
        <v>0</v>
      </c>
      <c r="BF348" s="226">
        <f t="shared" si="108"/>
        <v>0</v>
      </c>
      <c r="BG348" s="226">
        <f t="shared" si="109"/>
        <v>0</v>
      </c>
      <c r="BH348" s="226">
        <f t="shared" si="110"/>
        <v>0</v>
      </c>
      <c r="BI348" s="226">
        <f t="shared" si="111"/>
        <v>0</v>
      </c>
      <c r="BJ348" s="226">
        <f t="shared" si="112"/>
        <v>0</v>
      </c>
      <c r="BK348" s="226">
        <f t="shared" si="113"/>
        <v>0</v>
      </c>
      <c r="BL348" s="226">
        <f t="shared" si="114"/>
        <v>0</v>
      </c>
      <c r="BM348" s="226">
        <f t="shared" si="115"/>
        <v>0</v>
      </c>
      <c r="BN348" s="226">
        <f t="shared" si="116"/>
        <v>0</v>
      </c>
      <c r="BO348" s="226">
        <f t="shared" si="117"/>
        <v>0</v>
      </c>
      <c r="BP348" s="226">
        <f t="shared" si="118"/>
        <v>0</v>
      </c>
      <c r="BQ348" s="226">
        <f t="shared" si="119"/>
        <v>0</v>
      </c>
      <c r="BR348" s="226">
        <f t="shared" si="120"/>
        <v>0</v>
      </c>
      <c r="BS348" s="226">
        <f t="shared" si="121"/>
        <v>0</v>
      </c>
      <c r="BT348" s="226">
        <f t="shared" si="122"/>
        <v>0</v>
      </c>
      <c r="BU348" s="226">
        <f t="shared" si="123"/>
        <v>0</v>
      </c>
      <c r="BV348" s="226">
        <f t="shared" si="124"/>
        <v>0</v>
      </c>
    </row>
    <row r="349" spans="1:74">
      <c r="A349" s="226">
        <v>317</v>
      </c>
      <c r="B349" s="226" t="s">
        <v>1619</v>
      </c>
      <c r="C349" s="226">
        <f>INDEX('Uganda workforce data - raw'!$A$4:$F$619,MATCH($B349, 'Uganda workforce data - raw'!$B$4:$B$619,0), MATCH("Filled Male",'Uganda workforce data - raw'!$A$4:$F$4,0))*INDEX('Mapping cadres'!$B$1:$Z$616,MATCH($B349, 'Mapping cadres'!$B$1:$B$616,0), MATCH(C$32,'Mapping cadres'!$B$1:$Z$1,0))</f>
        <v>3</v>
      </c>
      <c r="D349" s="226">
        <f>INDEX('Uganda workforce data - raw'!$A$4:$F$619,MATCH($B349, 'Uganda workforce data - raw'!$B$4:$B$619,0), MATCH("Filled Male",'Uganda workforce data - raw'!$A$4:$F$4,0))*INDEX('Mapping cadres'!$B$1:$Z$616,MATCH($B349, 'Mapping cadres'!$B$1:$B$616,0), MATCH(D$32,'Mapping cadres'!$B$1:$Z$1,0))</f>
        <v>0</v>
      </c>
      <c r="E349" s="226">
        <f>INDEX('Uganda workforce data - raw'!$A$4:$F$619,MATCH($B349, 'Uganda workforce data - raw'!$B$4:$B$619,0), MATCH("Filled Male",'Uganda workforce data - raw'!$A$4:$F$4,0))*INDEX('Mapping cadres'!$B$1:$Z$616,MATCH($B349, 'Mapping cadres'!$B$1:$B$616,0), MATCH(E$32,'Mapping cadres'!$B$1:$Z$1,0))</f>
        <v>0</v>
      </c>
      <c r="F349" s="226">
        <f>INDEX('Uganda workforce data - raw'!$A$4:$F$619,MATCH($B349, 'Uganda workforce data - raw'!$B$4:$B$619,0), MATCH("Filled Male",'Uganda workforce data - raw'!$A$4:$F$4,0))*INDEX('Mapping cadres'!$B$1:$Z$616,MATCH($B349, 'Mapping cadres'!$B$1:$B$616,0), MATCH(F$32,'Mapping cadres'!$B$1:$Z$1,0))</f>
        <v>0</v>
      </c>
      <c r="G349" s="226">
        <f>INDEX('Uganda workforce data - raw'!$A$4:$F$619,MATCH($B349, 'Uganda workforce data - raw'!$B$4:$B$619,0), MATCH("Filled Male",'Uganda workforce data - raw'!$A$4:$F$4,0))*INDEX('Mapping cadres'!$B$1:$Z$616,MATCH($B349, 'Mapping cadres'!$B$1:$B$616,0), MATCH(G$32,'Mapping cadres'!$B$1:$Z$1,0))</f>
        <v>0</v>
      </c>
      <c r="H349" s="226">
        <f>INDEX('Uganda workforce data - raw'!$A$4:$F$619,MATCH($B349, 'Uganda workforce data - raw'!$B$4:$B$619,0), MATCH("Filled Male",'Uganda workforce data - raw'!$A$4:$F$4,0))*INDEX('Mapping cadres'!$B$1:$Z$616,MATCH($B349, 'Mapping cadres'!$B$1:$B$616,0), MATCH(H$32,'Mapping cadres'!$B$1:$Z$1,0))</f>
        <v>0</v>
      </c>
      <c r="I349" s="226">
        <f>INDEX('Uganda workforce data - raw'!$A$4:$F$619,MATCH($B349, 'Uganda workforce data - raw'!$B$4:$B$619,0), MATCH("Filled Male",'Uganda workforce data - raw'!$A$4:$F$4,0))*INDEX('Mapping cadres'!$B$1:$Z$616,MATCH($B349, 'Mapping cadres'!$B$1:$B$616,0), MATCH(I$32,'Mapping cadres'!$B$1:$Z$1,0))</f>
        <v>0</v>
      </c>
      <c r="J349" s="226">
        <f>INDEX('Uganda workforce data - raw'!$A$4:$F$619,MATCH($B349, 'Uganda workforce data - raw'!$B$4:$B$619,0), MATCH("Filled Male",'Uganda workforce data - raw'!$A$4:$F$4,0))*INDEX('Mapping cadres'!$B$1:$Z$616,MATCH($B349, 'Mapping cadres'!$B$1:$B$616,0), MATCH(J$32,'Mapping cadres'!$B$1:$Z$1,0))</f>
        <v>0</v>
      </c>
      <c r="K349" s="226">
        <f>INDEX('Uganda workforce data - raw'!$A$4:$F$619,MATCH($B349, 'Uganda workforce data - raw'!$B$4:$B$619,0), MATCH("Filled Male",'Uganda workforce data - raw'!$A$4:$F$4,0))*INDEX('Mapping cadres'!$B$1:$Z$616,MATCH($B349, 'Mapping cadres'!$B$1:$B$616,0), MATCH(K$32,'Mapping cadres'!$B$1:$Z$1,0))</f>
        <v>0</v>
      </c>
      <c r="L349" s="226">
        <f>INDEX('Uganda workforce data - raw'!$A$4:$F$619,MATCH($B349, 'Uganda workforce data - raw'!$B$4:$B$619,0), MATCH("Filled Male",'Uganda workforce data - raw'!$A$4:$F$4,0))*INDEX('Mapping cadres'!$B$1:$Z$616,MATCH($B349, 'Mapping cadres'!$B$1:$B$616,0), MATCH(L$32,'Mapping cadres'!$B$1:$Z$1,0))</f>
        <v>0</v>
      </c>
      <c r="M349" s="226">
        <f>INDEX('Uganda workforce data - raw'!$A$4:$F$619,MATCH($B349, 'Uganda workforce data - raw'!$B$4:$B$619,0), MATCH("Filled Male",'Uganda workforce data - raw'!$A$4:$F$4,0))*INDEX('Mapping cadres'!$B$1:$Z$616,MATCH($B349, 'Mapping cadres'!$B$1:$B$616,0), MATCH(M$32,'Mapping cadres'!$B$1:$Z$1,0))</f>
        <v>0</v>
      </c>
      <c r="N349" s="226">
        <f>INDEX('Uganda workforce data - raw'!$A$4:$F$619,MATCH($B349, 'Uganda workforce data - raw'!$B$4:$B$619,0), MATCH("Filled Male",'Uganda workforce data - raw'!$A$4:$F$4,0))*INDEX('Mapping cadres'!$B$1:$Z$616,MATCH($B349, 'Mapping cadres'!$B$1:$B$616,0), MATCH(N$32,'Mapping cadres'!$B$1:$Z$1,0))</f>
        <v>0</v>
      </c>
      <c r="O349" s="226">
        <f>INDEX('Uganda workforce data - raw'!$A$4:$F$619,MATCH($B349, 'Uganda workforce data - raw'!$B$4:$B$619,0), MATCH("Filled Male",'Uganda workforce data - raw'!$A$4:$F$4,0))*INDEX('Mapping cadres'!$B$1:$Z$616,MATCH($B349, 'Mapping cadres'!$B$1:$B$616,0), MATCH(O$32,'Mapping cadres'!$B$1:$Z$1,0))</f>
        <v>0</v>
      </c>
      <c r="P349" s="226">
        <f>INDEX('Uganda workforce data - raw'!$A$4:$F$619,MATCH($B349, 'Uganda workforce data - raw'!$B$4:$B$619,0), MATCH("Filled Male",'Uganda workforce data - raw'!$A$4:$F$4,0))*INDEX('Mapping cadres'!$B$1:$Z$616,MATCH($B349, 'Mapping cadres'!$B$1:$B$616,0), MATCH(P$32,'Mapping cadres'!$B$1:$Z$1,0))</f>
        <v>0</v>
      </c>
      <c r="Q349" s="226">
        <f>INDEX('Uganda workforce data - raw'!$A$4:$F$619,MATCH($B349, 'Uganda workforce data - raw'!$B$4:$B$619,0), MATCH("Filled Male",'Uganda workforce data - raw'!$A$4:$F$4,0))*INDEX('Mapping cadres'!$B$1:$Z$616,MATCH($B349, 'Mapping cadres'!$B$1:$B$616,0), MATCH(Q$32,'Mapping cadres'!$B$1:$Z$1,0))</f>
        <v>0</v>
      </c>
      <c r="R349" s="226">
        <f>INDEX('Uganda workforce data - raw'!$A$4:$F$619,MATCH($B349, 'Uganda workforce data - raw'!$B$4:$B$619,0), MATCH("Filled Male",'Uganda workforce data - raw'!$A$4:$F$4,0))*INDEX('Mapping cadres'!$B$1:$Z$616,MATCH($B349, 'Mapping cadres'!$B$1:$B$616,0), MATCH(R$32,'Mapping cadres'!$B$1:$Z$1,0))</f>
        <v>0</v>
      </c>
      <c r="S349" s="226">
        <f>INDEX('Uganda workforce data - raw'!$A$4:$F$619,MATCH($B349, 'Uganda workforce data - raw'!$B$4:$B$619,0), MATCH("Filled Male",'Uganda workforce data - raw'!$A$4:$F$4,0))*INDEX('Mapping cadres'!$B$1:$Z$616,MATCH($B349, 'Mapping cadres'!$B$1:$B$616,0), MATCH(S$32,'Mapping cadres'!$B$1:$Z$1,0))</f>
        <v>0</v>
      </c>
      <c r="T349" s="226">
        <f>INDEX('Uganda workforce data - raw'!$A$4:$F$619,MATCH($B349, 'Uganda workforce data - raw'!$B$4:$B$619,0), MATCH("Filled Male",'Uganda workforce data - raw'!$A$4:$F$4,0))*INDEX('Mapping cadres'!$B$1:$Z$616,MATCH($B349, 'Mapping cadres'!$B$1:$B$616,0), MATCH(T$32,'Mapping cadres'!$B$1:$Z$1,0))</f>
        <v>0</v>
      </c>
      <c r="U349" s="226">
        <f>INDEX('Uganda workforce data - raw'!$A$4:$F$619,MATCH($B349, 'Uganda workforce data - raw'!$B$4:$B$619,0), MATCH("Filled Male",'Uganda workforce data - raw'!$A$4:$F$4,0))*INDEX('Mapping cadres'!$B$1:$Z$616,MATCH($B349, 'Mapping cadres'!$B$1:$B$616,0), MATCH(U$32,'Mapping cadres'!$B$1:$Z$1,0))</f>
        <v>0</v>
      </c>
      <c r="V349" s="226">
        <f>INDEX('Uganda workforce data - raw'!$A$4:$F$619,MATCH($B349, 'Uganda workforce data - raw'!$B$4:$B$619,0), MATCH("Filled Male",'Uganda workforce data - raw'!$A$4:$F$4,0))*INDEX('Mapping cadres'!$B$1:$Z$616,MATCH($B349, 'Mapping cadres'!$B$1:$B$616,0), MATCH(V$32,'Mapping cadres'!$B$1:$Z$1,0))</f>
        <v>0</v>
      </c>
      <c r="W349" s="226">
        <f>INDEX('Uganda workforce data - raw'!$A$4:$F$619,MATCH($B349, 'Uganda workforce data - raw'!$B$4:$B$619,0), MATCH("Filled Male",'Uganda workforce data - raw'!$A$4:$F$4,0))*INDEX('Mapping cadres'!$B$1:$Z$616,MATCH($B349, 'Mapping cadres'!$B$1:$B$616,0), MATCH(W$32,'Mapping cadres'!$B$1:$Z$1,0))</f>
        <v>0</v>
      </c>
      <c r="X349" s="226">
        <f>INDEX('Uganda workforce data - raw'!$A$4:$F$619,MATCH($B349, 'Uganda workforce data - raw'!$B$4:$B$619,0), MATCH("Filled Male",'Uganda workforce data - raw'!$A$4:$F$4,0))*INDEX('Mapping cadres'!$B$1:$Z$616,MATCH($B349, 'Mapping cadres'!$B$1:$B$616,0), MATCH(X$32,'Mapping cadres'!$B$1:$Z$1,0))</f>
        <v>0</v>
      </c>
      <c r="Y349" s="226">
        <f>INDEX('Uganda workforce data - raw'!$A$4:$F$619,MATCH($B349, 'Uganda workforce data - raw'!$B$4:$B$619,0), MATCH("Filled Male",'Uganda workforce data - raw'!$A$4:$F$4,0))*INDEX('Mapping cadres'!$B$1:$Z$616,MATCH($B349, 'Mapping cadres'!$B$1:$B$616,0), MATCH(Y$32,'Mapping cadres'!$B$1:$Z$1,0))</f>
        <v>0</v>
      </c>
      <c r="Z349" s="226">
        <f>INDEX('Uganda workforce data - raw'!$A$4:$F$619,MATCH($B349, 'Uganda workforce data - raw'!$B$4:$B$619,0), MATCH("Filled Male",'Uganda workforce data - raw'!$A$4:$F$4,0))*INDEX('Mapping cadres'!$B$1:$Z$616,MATCH($B349, 'Mapping cadres'!$B$1:$B$616,0), MATCH(Z$32,'Mapping cadres'!$B$1:$Z$1,0))</f>
        <v>0</v>
      </c>
      <c r="AA349" s="226">
        <f>INDEX('Uganda workforce data - raw'!$A$4:$F$619,MATCH($B349, 'Uganda workforce data - raw'!$B$4:$B$619,0), MATCH("Filled Female",'Uganda workforce data - raw'!$A$4:$F$4,0))*INDEX('Mapping cadres'!$B$1:$Z$616,MATCH($B349, 'Mapping cadres'!$B$1:$B$616,0), MATCH(AA$32,'Mapping cadres'!$B$1:$Z$1,0))</f>
        <v>20</v>
      </c>
      <c r="AB349" s="226">
        <f>INDEX('Uganda workforce data - raw'!$A$4:$F$619,MATCH($B349, 'Uganda workforce data - raw'!$B$4:$B$619,0), MATCH("Filled Female",'Uganda workforce data - raw'!$A$4:$F$4,0))*INDEX('Mapping cadres'!$B$1:$Z$616,MATCH($B349, 'Mapping cadres'!$B$1:$B$616,0), MATCH(AB$32,'Mapping cadres'!$B$1:$Z$1,0))</f>
        <v>0</v>
      </c>
      <c r="AC349" s="226">
        <f>INDEX('Uganda workforce data - raw'!$A$4:$F$619,MATCH($B349, 'Uganda workforce data - raw'!$B$4:$B$619,0), MATCH("Filled Female",'Uganda workforce data - raw'!$A$4:$F$4,0))*INDEX('Mapping cadres'!$B$1:$Z$616,MATCH($B349, 'Mapping cadres'!$B$1:$B$616,0), MATCH(AC$32,'Mapping cadres'!$B$1:$Z$1,0))</f>
        <v>0</v>
      </c>
      <c r="AD349" s="226">
        <f>INDEX('Uganda workforce data - raw'!$A$4:$F$619,MATCH($B349, 'Uganda workforce data - raw'!$B$4:$B$619,0), MATCH("Filled Female",'Uganda workforce data - raw'!$A$4:$F$4,0))*INDEX('Mapping cadres'!$B$1:$Z$616,MATCH($B349, 'Mapping cadres'!$B$1:$B$616,0), MATCH(AD$32,'Mapping cadres'!$B$1:$Z$1,0))</f>
        <v>0</v>
      </c>
      <c r="AE349" s="226">
        <f>INDEX('Uganda workforce data - raw'!$A$4:$F$619,MATCH($B349, 'Uganda workforce data - raw'!$B$4:$B$619,0), MATCH("Filled Female",'Uganda workforce data - raw'!$A$4:$F$4,0))*INDEX('Mapping cadres'!$B$1:$Z$616,MATCH($B349, 'Mapping cadres'!$B$1:$B$616,0), MATCH(AE$32,'Mapping cadres'!$B$1:$Z$1,0))</f>
        <v>0</v>
      </c>
      <c r="AF349" s="226">
        <f>INDEX('Uganda workforce data - raw'!$A$4:$F$619,MATCH($B349, 'Uganda workforce data - raw'!$B$4:$B$619,0), MATCH("Filled Female",'Uganda workforce data - raw'!$A$4:$F$4,0))*INDEX('Mapping cadres'!$B$1:$Z$616,MATCH($B349, 'Mapping cadres'!$B$1:$B$616,0), MATCH(AF$32,'Mapping cadres'!$B$1:$Z$1,0))</f>
        <v>0</v>
      </c>
      <c r="AG349" s="226">
        <f>INDEX('Uganda workforce data - raw'!$A$4:$F$619,MATCH($B349, 'Uganda workforce data - raw'!$B$4:$B$619,0), MATCH("Filled Female",'Uganda workforce data - raw'!$A$4:$F$4,0))*INDEX('Mapping cadres'!$B$1:$Z$616,MATCH($B349, 'Mapping cadres'!$B$1:$B$616,0), MATCH(AG$32,'Mapping cadres'!$B$1:$Z$1,0))</f>
        <v>0</v>
      </c>
      <c r="AH349" s="226">
        <f>INDEX('Uganda workforce data - raw'!$A$4:$F$619,MATCH($B349, 'Uganda workforce data - raw'!$B$4:$B$619,0), MATCH("Filled Female",'Uganda workforce data - raw'!$A$4:$F$4,0))*INDEX('Mapping cadres'!$B$1:$Z$616,MATCH($B349, 'Mapping cadres'!$B$1:$B$616,0), MATCH(AH$32,'Mapping cadres'!$B$1:$Z$1,0))</f>
        <v>0</v>
      </c>
      <c r="AI349" s="226">
        <f>INDEX('Uganda workforce data - raw'!$A$4:$F$619,MATCH($B349, 'Uganda workforce data - raw'!$B$4:$B$619,0), MATCH("Filled Female",'Uganda workforce data - raw'!$A$4:$F$4,0))*INDEX('Mapping cadres'!$B$1:$Z$616,MATCH($B349, 'Mapping cadres'!$B$1:$B$616,0), MATCH(AI$32,'Mapping cadres'!$B$1:$Z$1,0))</f>
        <v>0</v>
      </c>
      <c r="AJ349" s="226">
        <f>INDEX('Uganda workforce data - raw'!$A$4:$F$619,MATCH($B349, 'Uganda workforce data - raw'!$B$4:$B$619,0), MATCH("Filled Female",'Uganda workforce data - raw'!$A$4:$F$4,0))*INDEX('Mapping cadres'!$B$1:$Z$616,MATCH($B349, 'Mapping cadres'!$B$1:$B$616,0), MATCH(AJ$32,'Mapping cadres'!$B$1:$Z$1,0))</f>
        <v>0</v>
      </c>
      <c r="AK349" s="226">
        <f>INDEX('Uganda workforce data - raw'!$A$4:$F$619,MATCH($B349, 'Uganda workforce data - raw'!$B$4:$B$619,0), MATCH("Filled Female",'Uganda workforce data - raw'!$A$4:$F$4,0))*INDEX('Mapping cadres'!$B$1:$Z$616,MATCH($B349, 'Mapping cadres'!$B$1:$B$616,0), MATCH(AK$32,'Mapping cadres'!$B$1:$Z$1,0))</f>
        <v>0</v>
      </c>
      <c r="AL349" s="226">
        <f>INDEX('Uganda workforce data - raw'!$A$4:$F$619,MATCH($B349, 'Uganda workforce data - raw'!$B$4:$B$619,0), MATCH("Filled Female",'Uganda workforce data - raw'!$A$4:$F$4,0))*INDEX('Mapping cadres'!$B$1:$Z$616,MATCH($B349, 'Mapping cadres'!$B$1:$B$616,0), MATCH(AL$32,'Mapping cadres'!$B$1:$Z$1,0))</f>
        <v>0</v>
      </c>
      <c r="AM349" s="226">
        <f>INDEX('Uganda workforce data - raw'!$A$4:$F$619,MATCH($B349, 'Uganda workforce data - raw'!$B$4:$B$619,0), MATCH("Filled Female",'Uganda workforce data - raw'!$A$4:$F$4,0))*INDEX('Mapping cadres'!$B$1:$Z$616,MATCH($B349, 'Mapping cadres'!$B$1:$B$616,0), MATCH(AM$32,'Mapping cadres'!$B$1:$Z$1,0))</f>
        <v>0</v>
      </c>
      <c r="AN349" s="226">
        <f>INDEX('Uganda workforce data - raw'!$A$4:$F$619,MATCH($B349, 'Uganda workforce data - raw'!$B$4:$B$619,0), MATCH("Filled Female",'Uganda workforce data - raw'!$A$4:$F$4,0))*INDEX('Mapping cadres'!$B$1:$Z$616,MATCH($B349, 'Mapping cadres'!$B$1:$B$616,0), MATCH(AN$32,'Mapping cadres'!$B$1:$Z$1,0))</f>
        <v>0</v>
      </c>
      <c r="AO349" s="226">
        <f>INDEX('Uganda workforce data - raw'!$A$4:$F$619,MATCH($B349, 'Uganda workforce data - raw'!$B$4:$B$619,0), MATCH("Filled Female",'Uganda workforce data - raw'!$A$4:$F$4,0))*INDEX('Mapping cadres'!$B$1:$Z$616,MATCH($B349, 'Mapping cadres'!$B$1:$B$616,0), MATCH(AO$32,'Mapping cadres'!$B$1:$Z$1,0))</f>
        <v>0</v>
      </c>
      <c r="AP349" s="226">
        <f>INDEX('Uganda workforce data - raw'!$A$4:$F$619,MATCH($B349, 'Uganda workforce data - raw'!$B$4:$B$619,0), MATCH("Filled Female",'Uganda workforce data - raw'!$A$4:$F$4,0))*INDEX('Mapping cadres'!$B$1:$Z$616,MATCH($B349, 'Mapping cadres'!$B$1:$B$616,0), MATCH(AP$32,'Mapping cadres'!$B$1:$Z$1,0))</f>
        <v>0</v>
      </c>
      <c r="AQ349" s="226">
        <f>INDEX('Uganda workforce data - raw'!$A$4:$F$619,MATCH($B349, 'Uganda workforce data - raw'!$B$4:$B$619,0), MATCH("Filled Female",'Uganda workforce data - raw'!$A$4:$F$4,0))*INDEX('Mapping cadres'!$B$1:$Z$616,MATCH($B349, 'Mapping cadres'!$B$1:$B$616,0), MATCH(AQ$32,'Mapping cadres'!$B$1:$Z$1,0))</f>
        <v>0</v>
      </c>
      <c r="AR349" s="226">
        <f>INDEX('Uganda workforce data - raw'!$A$4:$F$619,MATCH($B349, 'Uganda workforce data - raw'!$B$4:$B$619,0), MATCH("Filled Female",'Uganda workforce data - raw'!$A$4:$F$4,0))*INDEX('Mapping cadres'!$B$1:$Z$616,MATCH($B349, 'Mapping cadres'!$B$1:$B$616,0), MATCH(AR$32,'Mapping cadres'!$B$1:$Z$1,0))</f>
        <v>0</v>
      </c>
      <c r="AS349" s="226">
        <f>INDEX('Uganda workforce data - raw'!$A$4:$F$619,MATCH($B349, 'Uganda workforce data - raw'!$B$4:$B$619,0), MATCH("Filled Female",'Uganda workforce data - raw'!$A$4:$F$4,0))*INDEX('Mapping cadres'!$B$1:$Z$616,MATCH($B349, 'Mapping cadres'!$B$1:$B$616,0), MATCH(AS$32,'Mapping cadres'!$B$1:$Z$1,0))</f>
        <v>0</v>
      </c>
      <c r="AT349" s="226">
        <f>INDEX('Uganda workforce data - raw'!$A$4:$F$619,MATCH($B349, 'Uganda workforce data - raw'!$B$4:$B$619,0), MATCH("Filled Female",'Uganda workforce data - raw'!$A$4:$F$4,0))*INDEX('Mapping cadres'!$B$1:$Z$616,MATCH($B349, 'Mapping cadres'!$B$1:$B$616,0), MATCH(AT$32,'Mapping cadres'!$B$1:$Z$1,0))</f>
        <v>0</v>
      </c>
      <c r="AU349" s="226">
        <f>INDEX('Uganda workforce data - raw'!$A$4:$F$619,MATCH($B349, 'Uganda workforce data - raw'!$B$4:$B$619,0), MATCH("Filled Female",'Uganda workforce data - raw'!$A$4:$F$4,0))*INDEX('Mapping cadres'!$B$1:$Z$616,MATCH($B349, 'Mapping cadres'!$B$1:$B$616,0), MATCH(AU$32,'Mapping cadres'!$B$1:$Z$1,0))</f>
        <v>0</v>
      </c>
      <c r="AV349" s="226">
        <f>INDEX('Uganda workforce data - raw'!$A$4:$F$619,MATCH($B349, 'Uganda workforce data - raw'!$B$4:$B$619,0), MATCH("Filled Female",'Uganda workforce data - raw'!$A$4:$F$4,0))*INDEX('Mapping cadres'!$B$1:$Z$616,MATCH($B349, 'Mapping cadres'!$B$1:$B$616,0), MATCH(AV$32,'Mapping cadres'!$B$1:$Z$1,0))</f>
        <v>0</v>
      </c>
      <c r="AW349" s="226">
        <f>INDEX('Uganda workforce data - raw'!$A$4:$F$619,MATCH($B349, 'Uganda workforce data - raw'!$B$4:$B$619,0), MATCH("Filled Female",'Uganda workforce data - raw'!$A$4:$F$4,0))*INDEX('Mapping cadres'!$B$1:$Z$616,MATCH($B349, 'Mapping cadres'!$B$1:$B$616,0), MATCH(AW$32,'Mapping cadres'!$B$1:$Z$1,0))</f>
        <v>0</v>
      </c>
      <c r="AX349" s="226">
        <f>INDEX('Uganda workforce data - raw'!$A$4:$F$619,MATCH($B349, 'Uganda workforce data - raw'!$B$4:$B$619,0), MATCH("Filled Female",'Uganda workforce data - raw'!$A$4:$F$4,0))*INDEX('Mapping cadres'!$B$1:$Z$616,MATCH($B349, 'Mapping cadres'!$B$1:$B$616,0), MATCH(AX$32,'Mapping cadres'!$B$1:$Z$1,0))</f>
        <v>0</v>
      </c>
      <c r="AY349" s="226">
        <f t="shared" si="101"/>
        <v>23</v>
      </c>
      <c r="AZ349" s="226">
        <f t="shared" si="102"/>
        <v>0</v>
      </c>
      <c r="BA349" s="226">
        <f t="shared" si="103"/>
        <v>0</v>
      </c>
      <c r="BB349" s="226">
        <f t="shared" si="104"/>
        <v>0</v>
      </c>
      <c r="BC349" s="226">
        <f t="shared" si="105"/>
        <v>0</v>
      </c>
      <c r="BD349" s="226">
        <f t="shared" si="106"/>
        <v>0</v>
      </c>
      <c r="BE349" s="226">
        <f t="shared" si="107"/>
        <v>0</v>
      </c>
      <c r="BF349" s="226">
        <f t="shared" si="108"/>
        <v>0</v>
      </c>
      <c r="BG349" s="226">
        <f t="shared" si="109"/>
        <v>0</v>
      </c>
      <c r="BH349" s="226">
        <f t="shared" si="110"/>
        <v>0</v>
      </c>
      <c r="BI349" s="226">
        <f t="shared" si="111"/>
        <v>0</v>
      </c>
      <c r="BJ349" s="226">
        <f t="shared" si="112"/>
        <v>0</v>
      </c>
      <c r="BK349" s="226">
        <f t="shared" si="113"/>
        <v>0</v>
      </c>
      <c r="BL349" s="226">
        <f t="shared" si="114"/>
        <v>0</v>
      </c>
      <c r="BM349" s="226">
        <f t="shared" si="115"/>
        <v>0</v>
      </c>
      <c r="BN349" s="226">
        <f t="shared" si="116"/>
        <v>0</v>
      </c>
      <c r="BO349" s="226">
        <f t="shared" si="117"/>
        <v>0</v>
      </c>
      <c r="BP349" s="226">
        <f t="shared" si="118"/>
        <v>0</v>
      </c>
      <c r="BQ349" s="226">
        <f t="shared" si="119"/>
        <v>0</v>
      </c>
      <c r="BR349" s="226">
        <f t="shared" si="120"/>
        <v>0</v>
      </c>
      <c r="BS349" s="226">
        <f t="shared" si="121"/>
        <v>0</v>
      </c>
      <c r="BT349" s="226">
        <f t="shared" si="122"/>
        <v>0</v>
      </c>
      <c r="BU349" s="226">
        <f t="shared" si="123"/>
        <v>0</v>
      </c>
      <c r="BV349" s="226">
        <f t="shared" si="124"/>
        <v>0</v>
      </c>
    </row>
    <row r="350" spans="1:74">
      <c r="A350" s="226">
        <v>318</v>
      </c>
      <c r="B350" s="226" t="s">
        <v>1620</v>
      </c>
      <c r="C350" s="226">
        <f>INDEX('Uganda workforce data - raw'!$A$4:$F$619,MATCH($B350, 'Uganda workforce data - raw'!$B$4:$B$619,0), MATCH("Filled Male",'Uganda workforce data - raw'!$A$4:$F$4,0))*INDEX('Mapping cadres'!$B$1:$Z$616,MATCH($B350, 'Mapping cadres'!$B$1:$B$616,0), MATCH(C$32,'Mapping cadres'!$B$1:$Z$1,0))</f>
        <v>0</v>
      </c>
      <c r="D350" s="226">
        <f>INDEX('Uganda workforce data - raw'!$A$4:$F$619,MATCH($B350, 'Uganda workforce data - raw'!$B$4:$B$619,0), MATCH("Filled Male",'Uganda workforce data - raw'!$A$4:$F$4,0))*INDEX('Mapping cadres'!$B$1:$Z$616,MATCH($B350, 'Mapping cadres'!$B$1:$B$616,0), MATCH(D$32,'Mapping cadres'!$B$1:$Z$1,0))</f>
        <v>0</v>
      </c>
      <c r="E350" s="226">
        <f>INDEX('Uganda workforce data - raw'!$A$4:$F$619,MATCH($B350, 'Uganda workforce data - raw'!$B$4:$B$619,0), MATCH("Filled Male",'Uganda workforce data - raw'!$A$4:$F$4,0))*INDEX('Mapping cadres'!$B$1:$Z$616,MATCH($B350, 'Mapping cadres'!$B$1:$B$616,0), MATCH(E$32,'Mapping cadres'!$B$1:$Z$1,0))</f>
        <v>0</v>
      </c>
      <c r="F350" s="226">
        <f>INDEX('Uganda workforce data - raw'!$A$4:$F$619,MATCH($B350, 'Uganda workforce data - raw'!$B$4:$B$619,0), MATCH("Filled Male",'Uganda workforce data - raw'!$A$4:$F$4,0))*INDEX('Mapping cadres'!$B$1:$Z$616,MATCH($B350, 'Mapping cadres'!$B$1:$B$616,0), MATCH(F$32,'Mapping cadres'!$B$1:$Z$1,0))</f>
        <v>0</v>
      </c>
      <c r="G350" s="226">
        <f>INDEX('Uganda workforce data - raw'!$A$4:$F$619,MATCH($B350, 'Uganda workforce data - raw'!$B$4:$B$619,0), MATCH("Filled Male",'Uganda workforce data - raw'!$A$4:$F$4,0))*INDEX('Mapping cadres'!$B$1:$Z$616,MATCH($B350, 'Mapping cadres'!$B$1:$B$616,0), MATCH(G$32,'Mapping cadres'!$B$1:$Z$1,0))</f>
        <v>0</v>
      </c>
      <c r="H350" s="226">
        <f>INDEX('Uganda workforce data - raw'!$A$4:$F$619,MATCH($B350, 'Uganda workforce data - raw'!$B$4:$B$619,0), MATCH("Filled Male",'Uganda workforce data - raw'!$A$4:$F$4,0))*INDEX('Mapping cadres'!$B$1:$Z$616,MATCH($B350, 'Mapping cadres'!$B$1:$B$616,0), MATCH(H$32,'Mapping cadres'!$B$1:$Z$1,0))</f>
        <v>0</v>
      </c>
      <c r="I350" s="226">
        <f>INDEX('Uganda workforce data - raw'!$A$4:$F$619,MATCH($B350, 'Uganda workforce data - raw'!$B$4:$B$619,0), MATCH("Filled Male",'Uganda workforce data - raw'!$A$4:$F$4,0))*INDEX('Mapping cadres'!$B$1:$Z$616,MATCH($B350, 'Mapping cadres'!$B$1:$B$616,0), MATCH(I$32,'Mapping cadres'!$B$1:$Z$1,0))</f>
        <v>0</v>
      </c>
      <c r="J350" s="226">
        <f>INDEX('Uganda workforce data - raw'!$A$4:$F$619,MATCH($B350, 'Uganda workforce data - raw'!$B$4:$B$619,0), MATCH("Filled Male",'Uganda workforce data - raw'!$A$4:$F$4,0))*INDEX('Mapping cadres'!$B$1:$Z$616,MATCH($B350, 'Mapping cadres'!$B$1:$B$616,0), MATCH(J$32,'Mapping cadres'!$B$1:$Z$1,0))</f>
        <v>0</v>
      </c>
      <c r="K350" s="226">
        <f>INDEX('Uganda workforce data - raw'!$A$4:$F$619,MATCH($B350, 'Uganda workforce data - raw'!$B$4:$B$619,0), MATCH("Filled Male",'Uganda workforce data - raw'!$A$4:$F$4,0))*INDEX('Mapping cadres'!$B$1:$Z$616,MATCH($B350, 'Mapping cadres'!$B$1:$B$616,0), MATCH(K$32,'Mapping cadres'!$B$1:$Z$1,0))</f>
        <v>0</v>
      </c>
      <c r="L350" s="226">
        <f>INDEX('Uganda workforce data - raw'!$A$4:$F$619,MATCH($B350, 'Uganda workforce data - raw'!$B$4:$B$619,0), MATCH("Filled Male",'Uganda workforce data - raw'!$A$4:$F$4,0))*INDEX('Mapping cadres'!$B$1:$Z$616,MATCH($B350, 'Mapping cadres'!$B$1:$B$616,0), MATCH(L$32,'Mapping cadres'!$B$1:$Z$1,0))</f>
        <v>0</v>
      </c>
      <c r="M350" s="226">
        <f>INDEX('Uganda workforce data - raw'!$A$4:$F$619,MATCH($B350, 'Uganda workforce data - raw'!$B$4:$B$619,0), MATCH("Filled Male",'Uganda workforce data - raw'!$A$4:$F$4,0))*INDEX('Mapping cadres'!$B$1:$Z$616,MATCH($B350, 'Mapping cadres'!$B$1:$B$616,0), MATCH(M$32,'Mapping cadres'!$B$1:$Z$1,0))</f>
        <v>0</v>
      </c>
      <c r="N350" s="226">
        <f>INDEX('Uganda workforce data - raw'!$A$4:$F$619,MATCH($B350, 'Uganda workforce data - raw'!$B$4:$B$619,0), MATCH("Filled Male",'Uganda workforce data - raw'!$A$4:$F$4,0))*INDEX('Mapping cadres'!$B$1:$Z$616,MATCH($B350, 'Mapping cadres'!$B$1:$B$616,0), MATCH(N$32,'Mapping cadres'!$B$1:$Z$1,0))</f>
        <v>0</v>
      </c>
      <c r="O350" s="226">
        <f>INDEX('Uganda workforce data - raw'!$A$4:$F$619,MATCH($B350, 'Uganda workforce data - raw'!$B$4:$B$619,0), MATCH("Filled Male",'Uganda workforce data - raw'!$A$4:$F$4,0))*INDEX('Mapping cadres'!$B$1:$Z$616,MATCH($B350, 'Mapping cadres'!$B$1:$B$616,0), MATCH(O$32,'Mapping cadres'!$B$1:$Z$1,0))</f>
        <v>0</v>
      </c>
      <c r="P350" s="226">
        <f>INDEX('Uganda workforce data - raw'!$A$4:$F$619,MATCH($B350, 'Uganda workforce data - raw'!$B$4:$B$619,0), MATCH("Filled Male",'Uganda workforce data - raw'!$A$4:$F$4,0))*INDEX('Mapping cadres'!$B$1:$Z$616,MATCH($B350, 'Mapping cadres'!$B$1:$B$616,0), MATCH(P$32,'Mapping cadres'!$B$1:$Z$1,0))</f>
        <v>0</v>
      </c>
      <c r="Q350" s="226">
        <f>INDEX('Uganda workforce data - raw'!$A$4:$F$619,MATCH($B350, 'Uganda workforce data - raw'!$B$4:$B$619,0), MATCH("Filled Male",'Uganda workforce data - raw'!$A$4:$F$4,0))*INDEX('Mapping cadres'!$B$1:$Z$616,MATCH($B350, 'Mapping cadres'!$B$1:$B$616,0), MATCH(Q$32,'Mapping cadres'!$B$1:$Z$1,0))</f>
        <v>0</v>
      </c>
      <c r="R350" s="226">
        <f>INDEX('Uganda workforce data - raw'!$A$4:$F$619,MATCH($B350, 'Uganda workforce data - raw'!$B$4:$B$619,0), MATCH("Filled Male",'Uganda workforce data - raw'!$A$4:$F$4,0))*INDEX('Mapping cadres'!$B$1:$Z$616,MATCH($B350, 'Mapping cadres'!$B$1:$B$616,0), MATCH(R$32,'Mapping cadres'!$B$1:$Z$1,0))</f>
        <v>0</v>
      </c>
      <c r="S350" s="226">
        <f>INDEX('Uganda workforce data - raw'!$A$4:$F$619,MATCH($B350, 'Uganda workforce data - raw'!$B$4:$B$619,0), MATCH("Filled Male",'Uganda workforce data - raw'!$A$4:$F$4,0))*INDEX('Mapping cadres'!$B$1:$Z$616,MATCH($B350, 'Mapping cadres'!$B$1:$B$616,0), MATCH(S$32,'Mapping cadres'!$B$1:$Z$1,0))</f>
        <v>0</v>
      </c>
      <c r="T350" s="226">
        <f>INDEX('Uganda workforce data - raw'!$A$4:$F$619,MATCH($B350, 'Uganda workforce data - raw'!$B$4:$B$619,0), MATCH("Filled Male",'Uganda workforce data - raw'!$A$4:$F$4,0))*INDEX('Mapping cadres'!$B$1:$Z$616,MATCH($B350, 'Mapping cadres'!$B$1:$B$616,0), MATCH(T$32,'Mapping cadres'!$B$1:$Z$1,0))</f>
        <v>0</v>
      </c>
      <c r="U350" s="226">
        <f>INDEX('Uganda workforce data - raw'!$A$4:$F$619,MATCH($B350, 'Uganda workforce data - raw'!$B$4:$B$619,0), MATCH("Filled Male",'Uganda workforce data - raw'!$A$4:$F$4,0))*INDEX('Mapping cadres'!$B$1:$Z$616,MATCH($B350, 'Mapping cadres'!$B$1:$B$616,0), MATCH(U$32,'Mapping cadres'!$B$1:$Z$1,0))</f>
        <v>1</v>
      </c>
      <c r="V350" s="226">
        <f>INDEX('Uganda workforce data - raw'!$A$4:$F$619,MATCH($B350, 'Uganda workforce data - raw'!$B$4:$B$619,0), MATCH("Filled Male",'Uganda workforce data - raw'!$A$4:$F$4,0))*INDEX('Mapping cadres'!$B$1:$Z$616,MATCH($B350, 'Mapping cadres'!$B$1:$B$616,0), MATCH(V$32,'Mapping cadres'!$B$1:$Z$1,0))</f>
        <v>0</v>
      </c>
      <c r="W350" s="226">
        <f>INDEX('Uganda workforce data - raw'!$A$4:$F$619,MATCH($B350, 'Uganda workforce data - raw'!$B$4:$B$619,0), MATCH("Filled Male",'Uganda workforce data - raw'!$A$4:$F$4,0))*INDEX('Mapping cadres'!$B$1:$Z$616,MATCH($B350, 'Mapping cadres'!$B$1:$B$616,0), MATCH(W$32,'Mapping cadres'!$B$1:$Z$1,0))</f>
        <v>0</v>
      </c>
      <c r="X350" s="226">
        <f>INDEX('Uganda workforce data - raw'!$A$4:$F$619,MATCH($B350, 'Uganda workforce data - raw'!$B$4:$B$619,0), MATCH("Filled Male",'Uganda workforce data - raw'!$A$4:$F$4,0))*INDEX('Mapping cadres'!$B$1:$Z$616,MATCH($B350, 'Mapping cadres'!$B$1:$B$616,0), MATCH(X$32,'Mapping cadres'!$B$1:$Z$1,0))</f>
        <v>0</v>
      </c>
      <c r="Y350" s="226">
        <f>INDEX('Uganda workforce data - raw'!$A$4:$F$619,MATCH($B350, 'Uganda workforce data - raw'!$B$4:$B$619,0), MATCH("Filled Male",'Uganda workforce data - raw'!$A$4:$F$4,0))*INDEX('Mapping cadres'!$B$1:$Z$616,MATCH($B350, 'Mapping cadres'!$B$1:$B$616,0), MATCH(Y$32,'Mapping cadres'!$B$1:$Z$1,0))</f>
        <v>0</v>
      </c>
      <c r="Z350" s="226">
        <f>INDEX('Uganda workforce data - raw'!$A$4:$F$619,MATCH($B350, 'Uganda workforce data - raw'!$B$4:$B$619,0), MATCH("Filled Male",'Uganda workforce data - raw'!$A$4:$F$4,0))*INDEX('Mapping cadres'!$B$1:$Z$616,MATCH($B350, 'Mapping cadres'!$B$1:$B$616,0), MATCH(Z$32,'Mapping cadres'!$B$1:$Z$1,0))</f>
        <v>0</v>
      </c>
      <c r="AA350" s="226">
        <f>INDEX('Uganda workforce data - raw'!$A$4:$F$619,MATCH($B350, 'Uganda workforce data - raw'!$B$4:$B$619,0), MATCH("Filled Female",'Uganda workforce data - raw'!$A$4:$F$4,0))*INDEX('Mapping cadres'!$B$1:$Z$616,MATCH($B350, 'Mapping cadres'!$B$1:$B$616,0), MATCH(AA$32,'Mapping cadres'!$B$1:$Z$1,0))</f>
        <v>0</v>
      </c>
      <c r="AB350" s="226">
        <f>INDEX('Uganda workforce data - raw'!$A$4:$F$619,MATCH($B350, 'Uganda workforce data - raw'!$B$4:$B$619,0), MATCH("Filled Female",'Uganda workforce data - raw'!$A$4:$F$4,0))*INDEX('Mapping cadres'!$B$1:$Z$616,MATCH($B350, 'Mapping cadres'!$B$1:$B$616,0), MATCH(AB$32,'Mapping cadres'!$B$1:$Z$1,0))</f>
        <v>0</v>
      </c>
      <c r="AC350" s="226">
        <f>INDEX('Uganda workforce data - raw'!$A$4:$F$619,MATCH($B350, 'Uganda workforce data - raw'!$B$4:$B$619,0), MATCH("Filled Female",'Uganda workforce data - raw'!$A$4:$F$4,0))*INDEX('Mapping cadres'!$B$1:$Z$616,MATCH($B350, 'Mapping cadres'!$B$1:$B$616,0), MATCH(AC$32,'Mapping cadres'!$B$1:$Z$1,0))</f>
        <v>0</v>
      </c>
      <c r="AD350" s="226">
        <f>INDEX('Uganda workforce data - raw'!$A$4:$F$619,MATCH($B350, 'Uganda workforce data - raw'!$B$4:$B$619,0), MATCH("Filled Female",'Uganda workforce data - raw'!$A$4:$F$4,0))*INDEX('Mapping cadres'!$B$1:$Z$616,MATCH($B350, 'Mapping cadres'!$B$1:$B$616,0), MATCH(AD$32,'Mapping cadres'!$B$1:$Z$1,0))</f>
        <v>0</v>
      </c>
      <c r="AE350" s="226">
        <f>INDEX('Uganda workforce data - raw'!$A$4:$F$619,MATCH($B350, 'Uganda workforce data - raw'!$B$4:$B$619,0), MATCH("Filled Female",'Uganda workforce data - raw'!$A$4:$F$4,0))*INDEX('Mapping cadres'!$B$1:$Z$616,MATCH($B350, 'Mapping cadres'!$B$1:$B$616,0), MATCH(AE$32,'Mapping cadres'!$B$1:$Z$1,0))</f>
        <v>0</v>
      </c>
      <c r="AF350" s="226">
        <f>INDEX('Uganda workforce data - raw'!$A$4:$F$619,MATCH($B350, 'Uganda workforce data - raw'!$B$4:$B$619,0), MATCH("Filled Female",'Uganda workforce data - raw'!$A$4:$F$4,0))*INDEX('Mapping cadres'!$B$1:$Z$616,MATCH($B350, 'Mapping cadres'!$B$1:$B$616,0), MATCH(AF$32,'Mapping cadres'!$B$1:$Z$1,0))</f>
        <v>0</v>
      </c>
      <c r="AG350" s="226">
        <f>INDEX('Uganda workforce data - raw'!$A$4:$F$619,MATCH($B350, 'Uganda workforce data - raw'!$B$4:$B$619,0), MATCH("Filled Female",'Uganda workforce data - raw'!$A$4:$F$4,0))*INDEX('Mapping cadres'!$B$1:$Z$616,MATCH($B350, 'Mapping cadres'!$B$1:$B$616,0), MATCH(AG$32,'Mapping cadres'!$B$1:$Z$1,0))</f>
        <v>0</v>
      </c>
      <c r="AH350" s="226">
        <f>INDEX('Uganda workforce data - raw'!$A$4:$F$619,MATCH($B350, 'Uganda workforce data - raw'!$B$4:$B$619,0), MATCH("Filled Female",'Uganda workforce data - raw'!$A$4:$F$4,0))*INDEX('Mapping cadres'!$B$1:$Z$616,MATCH($B350, 'Mapping cadres'!$B$1:$B$616,0), MATCH(AH$32,'Mapping cadres'!$B$1:$Z$1,0))</f>
        <v>0</v>
      </c>
      <c r="AI350" s="226">
        <f>INDEX('Uganda workforce data - raw'!$A$4:$F$619,MATCH($B350, 'Uganda workforce data - raw'!$B$4:$B$619,0), MATCH("Filled Female",'Uganda workforce data - raw'!$A$4:$F$4,0))*INDEX('Mapping cadres'!$B$1:$Z$616,MATCH($B350, 'Mapping cadres'!$B$1:$B$616,0), MATCH(AI$32,'Mapping cadres'!$B$1:$Z$1,0))</f>
        <v>0</v>
      </c>
      <c r="AJ350" s="226">
        <f>INDEX('Uganda workforce data - raw'!$A$4:$F$619,MATCH($B350, 'Uganda workforce data - raw'!$B$4:$B$619,0), MATCH("Filled Female",'Uganda workforce data - raw'!$A$4:$F$4,0))*INDEX('Mapping cadres'!$B$1:$Z$616,MATCH($B350, 'Mapping cadres'!$B$1:$B$616,0), MATCH(AJ$32,'Mapping cadres'!$B$1:$Z$1,0))</f>
        <v>0</v>
      </c>
      <c r="AK350" s="226">
        <f>INDEX('Uganda workforce data - raw'!$A$4:$F$619,MATCH($B350, 'Uganda workforce data - raw'!$B$4:$B$619,0), MATCH("Filled Female",'Uganda workforce data - raw'!$A$4:$F$4,0))*INDEX('Mapping cadres'!$B$1:$Z$616,MATCH($B350, 'Mapping cadres'!$B$1:$B$616,0), MATCH(AK$32,'Mapping cadres'!$B$1:$Z$1,0))</f>
        <v>0</v>
      </c>
      <c r="AL350" s="226">
        <f>INDEX('Uganda workforce data - raw'!$A$4:$F$619,MATCH($B350, 'Uganda workforce data - raw'!$B$4:$B$619,0), MATCH("Filled Female",'Uganda workforce data - raw'!$A$4:$F$4,0))*INDEX('Mapping cadres'!$B$1:$Z$616,MATCH($B350, 'Mapping cadres'!$B$1:$B$616,0), MATCH(AL$32,'Mapping cadres'!$B$1:$Z$1,0))</f>
        <v>0</v>
      </c>
      <c r="AM350" s="226">
        <f>INDEX('Uganda workforce data - raw'!$A$4:$F$619,MATCH($B350, 'Uganda workforce data - raw'!$B$4:$B$619,0), MATCH("Filled Female",'Uganda workforce data - raw'!$A$4:$F$4,0))*INDEX('Mapping cadres'!$B$1:$Z$616,MATCH($B350, 'Mapping cadres'!$B$1:$B$616,0), MATCH(AM$32,'Mapping cadres'!$B$1:$Z$1,0))</f>
        <v>0</v>
      </c>
      <c r="AN350" s="226">
        <f>INDEX('Uganda workforce data - raw'!$A$4:$F$619,MATCH($B350, 'Uganda workforce data - raw'!$B$4:$B$619,0), MATCH("Filled Female",'Uganda workforce data - raw'!$A$4:$F$4,0))*INDEX('Mapping cadres'!$B$1:$Z$616,MATCH($B350, 'Mapping cadres'!$B$1:$B$616,0), MATCH(AN$32,'Mapping cadres'!$B$1:$Z$1,0))</f>
        <v>0</v>
      </c>
      <c r="AO350" s="226">
        <f>INDEX('Uganda workforce data - raw'!$A$4:$F$619,MATCH($B350, 'Uganda workforce data - raw'!$B$4:$B$619,0), MATCH("Filled Female",'Uganda workforce data - raw'!$A$4:$F$4,0))*INDEX('Mapping cadres'!$B$1:$Z$616,MATCH($B350, 'Mapping cadres'!$B$1:$B$616,0), MATCH(AO$32,'Mapping cadres'!$B$1:$Z$1,0))</f>
        <v>0</v>
      </c>
      <c r="AP350" s="226">
        <f>INDEX('Uganda workforce data - raw'!$A$4:$F$619,MATCH($B350, 'Uganda workforce data - raw'!$B$4:$B$619,0), MATCH("Filled Female",'Uganda workforce data - raw'!$A$4:$F$4,0))*INDEX('Mapping cadres'!$B$1:$Z$616,MATCH($B350, 'Mapping cadres'!$B$1:$B$616,0), MATCH(AP$32,'Mapping cadres'!$B$1:$Z$1,0))</f>
        <v>0</v>
      </c>
      <c r="AQ350" s="226">
        <f>INDEX('Uganda workforce data - raw'!$A$4:$F$619,MATCH($B350, 'Uganda workforce data - raw'!$B$4:$B$619,0), MATCH("Filled Female",'Uganda workforce data - raw'!$A$4:$F$4,0))*INDEX('Mapping cadres'!$B$1:$Z$616,MATCH($B350, 'Mapping cadres'!$B$1:$B$616,0), MATCH(AQ$32,'Mapping cadres'!$B$1:$Z$1,0))</f>
        <v>0</v>
      </c>
      <c r="AR350" s="226">
        <f>INDEX('Uganda workforce data - raw'!$A$4:$F$619,MATCH($B350, 'Uganda workforce data - raw'!$B$4:$B$619,0), MATCH("Filled Female",'Uganda workforce data - raw'!$A$4:$F$4,0))*INDEX('Mapping cadres'!$B$1:$Z$616,MATCH($B350, 'Mapping cadres'!$B$1:$B$616,0), MATCH(AR$32,'Mapping cadres'!$B$1:$Z$1,0))</f>
        <v>0</v>
      </c>
      <c r="AS350" s="226">
        <f>INDEX('Uganda workforce data - raw'!$A$4:$F$619,MATCH($B350, 'Uganda workforce data - raw'!$B$4:$B$619,0), MATCH("Filled Female",'Uganda workforce data - raw'!$A$4:$F$4,0))*INDEX('Mapping cadres'!$B$1:$Z$616,MATCH($B350, 'Mapping cadres'!$B$1:$B$616,0), MATCH(AS$32,'Mapping cadres'!$B$1:$Z$1,0))</f>
        <v>0</v>
      </c>
      <c r="AT350" s="226">
        <f>INDEX('Uganda workforce data - raw'!$A$4:$F$619,MATCH($B350, 'Uganda workforce data - raw'!$B$4:$B$619,0), MATCH("Filled Female",'Uganda workforce data - raw'!$A$4:$F$4,0))*INDEX('Mapping cadres'!$B$1:$Z$616,MATCH($B350, 'Mapping cadres'!$B$1:$B$616,0), MATCH(AT$32,'Mapping cadres'!$B$1:$Z$1,0))</f>
        <v>0</v>
      </c>
      <c r="AU350" s="226">
        <f>INDEX('Uganda workforce data - raw'!$A$4:$F$619,MATCH($B350, 'Uganda workforce data - raw'!$B$4:$B$619,0), MATCH("Filled Female",'Uganda workforce data - raw'!$A$4:$F$4,0))*INDEX('Mapping cadres'!$B$1:$Z$616,MATCH($B350, 'Mapping cadres'!$B$1:$B$616,0), MATCH(AU$32,'Mapping cadres'!$B$1:$Z$1,0))</f>
        <v>0</v>
      </c>
      <c r="AV350" s="226">
        <f>INDEX('Uganda workforce data - raw'!$A$4:$F$619,MATCH($B350, 'Uganda workforce data - raw'!$B$4:$B$619,0), MATCH("Filled Female",'Uganda workforce data - raw'!$A$4:$F$4,0))*INDEX('Mapping cadres'!$B$1:$Z$616,MATCH($B350, 'Mapping cadres'!$B$1:$B$616,0), MATCH(AV$32,'Mapping cadres'!$B$1:$Z$1,0))</f>
        <v>0</v>
      </c>
      <c r="AW350" s="226">
        <f>INDEX('Uganda workforce data - raw'!$A$4:$F$619,MATCH($B350, 'Uganda workforce data - raw'!$B$4:$B$619,0), MATCH("Filled Female",'Uganda workforce data - raw'!$A$4:$F$4,0))*INDEX('Mapping cadres'!$B$1:$Z$616,MATCH($B350, 'Mapping cadres'!$B$1:$B$616,0), MATCH(AW$32,'Mapping cadres'!$B$1:$Z$1,0))</f>
        <v>0</v>
      </c>
      <c r="AX350" s="226">
        <f>INDEX('Uganda workforce data - raw'!$A$4:$F$619,MATCH($B350, 'Uganda workforce data - raw'!$B$4:$B$619,0), MATCH("Filled Female",'Uganda workforce data - raw'!$A$4:$F$4,0))*INDEX('Mapping cadres'!$B$1:$Z$616,MATCH($B350, 'Mapping cadres'!$B$1:$B$616,0), MATCH(AX$32,'Mapping cadres'!$B$1:$Z$1,0))</f>
        <v>0</v>
      </c>
      <c r="AY350" s="226">
        <f t="shared" si="101"/>
        <v>0</v>
      </c>
      <c r="AZ350" s="226">
        <f t="shared" si="102"/>
        <v>0</v>
      </c>
      <c r="BA350" s="226">
        <f t="shared" si="103"/>
        <v>0</v>
      </c>
      <c r="BB350" s="226">
        <f t="shared" si="104"/>
        <v>0</v>
      </c>
      <c r="BC350" s="226">
        <f t="shared" si="105"/>
        <v>0</v>
      </c>
      <c r="BD350" s="226">
        <f t="shared" si="106"/>
        <v>0</v>
      </c>
      <c r="BE350" s="226">
        <f t="shared" si="107"/>
        <v>0</v>
      </c>
      <c r="BF350" s="226">
        <f t="shared" si="108"/>
        <v>0</v>
      </c>
      <c r="BG350" s="226">
        <f t="shared" si="109"/>
        <v>0</v>
      </c>
      <c r="BH350" s="226">
        <f t="shared" si="110"/>
        <v>0</v>
      </c>
      <c r="BI350" s="226">
        <f t="shared" si="111"/>
        <v>0</v>
      </c>
      <c r="BJ350" s="226">
        <f t="shared" si="112"/>
        <v>0</v>
      </c>
      <c r="BK350" s="226">
        <f t="shared" si="113"/>
        <v>0</v>
      </c>
      <c r="BL350" s="226">
        <f t="shared" si="114"/>
        <v>0</v>
      </c>
      <c r="BM350" s="226">
        <f t="shared" si="115"/>
        <v>0</v>
      </c>
      <c r="BN350" s="226">
        <f t="shared" si="116"/>
        <v>0</v>
      </c>
      <c r="BO350" s="226">
        <f t="shared" si="117"/>
        <v>0</v>
      </c>
      <c r="BP350" s="226">
        <f t="shared" si="118"/>
        <v>0</v>
      </c>
      <c r="BQ350" s="226">
        <f t="shared" si="119"/>
        <v>1</v>
      </c>
      <c r="BR350" s="226">
        <f t="shared" si="120"/>
        <v>0</v>
      </c>
      <c r="BS350" s="226">
        <f t="shared" si="121"/>
        <v>0</v>
      </c>
      <c r="BT350" s="226">
        <f t="shared" si="122"/>
        <v>0</v>
      </c>
      <c r="BU350" s="226">
        <f t="shared" si="123"/>
        <v>0</v>
      </c>
      <c r="BV350" s="226">
        <f t="shared" si="124"/>
        <v>0</v>
      </c>
    </row>
    <row r="351" spans="1:74">
      <c r="A351" s="226">
        <v>319</v>
      </c>
      <c r="B351" s="226" t="s">
        <v>1621</v>
      </c>
      <c r="C351" s="226">
        <f>INDEX('Uganda workforce data - raw'!$A$4:$F$619,MATCH($B351, 'Uganda workforce data - raw'!$B$4:$B$619,0), MATCH("Filled Male",'Uganda workforce data - raw'!$A$4:$F$4,0))*INDEX('Mapping cadres'!$B$1:$Z$616,MATCH($B351, 'Mapping cadres'!$B$1:$B$616,0), MATCH(C$32,'Mapping cadres'!$B$1:$Z$1,0))</f>
        <v>0</v>
      </c>
      <c r="D351" s="226">
        <f>INDEX('Uganda workforce data - raw'!$A$4:$F$619,MATCH($B351, 'Uganda workforce data - raw'!$B$4:$B$619,0), MATCH("Filled Male",'Uganda workforce data - raw'!$A$4:$F$4,0))*INDEX('Mapping cadres'!$B$1:$Z$616,MATCH($B351, 'Mapping cadres'!$B$1:$B$616,0), MATCH(D$32,'Mapping cadres'!$B$1:$Z$1,0))</f>
        <v>0</v>
      </c>
      <c r="E351" s="226">
        <f>INDEX('Uganda workforce data - raw'!$A$4:$F$619,MATCH($B351, 'Uganda workforce data - raw'!$B$4:$B$619,0), MATCH("Filled Male",'Uganda workforce data - raw'!$A$4:$F$4,0))*INDEX('Mapping cadres'!$B$1:$Z$616,MATCH($B351, 'Mapping cadres'!$B$1:$B$616,0), MATCH(E$32,'Mapping cadres'!$B$1:$Z$1,0))</f>
        <v>0</v>
      </c>
      <c r="F351" s="226">
        <f>INDEX('Uganda workforce data - raw'!$A$4:$F$619,MATCH($B351, 'Uganda workforce data - raw'!$B$4:$B$619,0), MATCH("Filled Male",'Uganda workforce data - raw'!$A$4:$F$4,0))*INDEX('Mapping cadres'!$B$1:$Z$616,MATCH($B351, 'Mapping cadres'!$B$1:$B$616,0), MATCH(F$32,'Mapping cadres'!$B$1:$Z$1,0))</f>
        <v>0</v>
      </c>
      <c r="G351" s="226">
        <f>INDEX('Uganda workforce data - raw'!$A$4:$F$619,MATCH($B351, 'Uganda workforce data - raw'!$B$4:$B$619,0), MATCH("Filled Male",'Uganda workforce data - raw'!$A$4:$F$4,0))*INDEX('Mapping cadres'!$B$1:$Z$616,MATCH($B351, 'Mapping cadres'!$B$1:$B$616,0), MATCH(G$32,'Mapping cadres'!$B$1:$Z$1,0))</f>
        <v>0</v>
      </c>
      <c r="H351" s="226">
        <f>INDEX('Uganda workforce data - raw'!$A$4:$F$619,MATCH($B351, 'Uganda workforce data - raw'!$B$4:$B$619,0), MATCH("Filled Male",'Uganda workforce data - raw'!$A$4:$F$4,0))*INDEX('Mapping cadres'!$B$1:$Z$616,MATCH($B351, 'Mapping cadres'!$B$1:$B$616,0), MATCH(H$32,'Mapping cadres'!$B$1:$Z$1,0))</f>
        <v>0</v>
      </c>
      <c r="I351" s="226">
        <f>INDEX('Uganda workforce data - raw'!$A$4:$F$619,MATCH($B351, 'Uganda workforce data - raw'!$B$4:$B$619,0), MATCH("Filled Male",'Uganda workforce data - raw'!$A$4:$F$4,0))*INDEX('Mapping cadres'!$B$1:$Z$616,MATCH($B351, 'Mapping cadres'!$B$1:$B$616,0), MATCH(I$32,'Mapping cadres'!$B$1:$Z$1,0))</f>
        <v>0</v>
      </c>
      <c r="J351" s="226">
        <f>INDEX('Uganda workforce data - raw'!$A$4:$F$619,MATCH($B351, 'Uganda workforce data - raw'!$B$4:$B$619,0), MATCH("Filled Male",'Uganda workforce data - raw'!$A$4:$F$4,0))*INDEX('Mapping cadres'!$B$1:$Z$616,MATCH($B351, 'Mapping cadres'!$B$1:$B$616,0), MATCH(J$32,'Mapping cadres'!$B$1:$Z$1,0))</f>
        <v>0</v>
      </c>
      <c r="K351" s="226">
        <f>INDEX('Uganda workforce data - raw'!$A$4:$F$619,MATCH($B351, 'Uganda workforce data - raw'!$B$4:$B$619,0), MATCH("Filled Male",'Uganda workforce data - raw'!$A$4:$F$4,0))*INDEX('Mapping cadres'!$B$1:$Z$616,MATCH($B351, 'Mapping cadres'!$B$1:$B$616,0), MATCH(K$32,'Mapping cadres'!$B$1:$Z$1,0))</f>
        <v>0</v>
      </c>
      <c r="L351" s="226">
        <f>INDEX('Uganda workforce data - raw'!$A$4:$F$619,MATCH($B351, 'Uganda workforce data - raw'!$B$4:$B$619,0), MATCH("Filled Male",'Uganda workforce data - raw'!$A$4:$F$4,0))*INDEX('Mapping cadres'!$B$1:$Z$616,MATCH($B351, 'Mapping cadres'!$B$1:$B$616,0), MATCH(L$32,'Mapping cadres'!$B$1:$Z$1,0))</f>
        <v>0</v>
      </c>
      <c r="M351" s="226">
        <f>INDEX('Uganda workforce data - raw'!$A$4:$F$619,MATCH($B351, 'Uganda workforce data - raw'!$B$4:$B$619,0), MATCH("Filled Male",'Uganda workforce data - raw'!$A$4:$F$4,0))*INDEX('Mapping cadres'!$B$1:$Z$616,MATCH($B351, 'Mapping cadres'!$B$1:$B$616,0), MATCH(M$32,'Mapping cadres'!$B$1:$Z$1,0))</f>
        <v>0</v>
      </c>
      <c r="N351" s="226">
        <f>INDEX('Uganda workforce data - raw'!$A$4:$F$619,MATCH($B351, 'Uganda workforce data - raw'!$B$4:$B$619,0), MATCH("Filled Male",'Uganda workforce data - raw'!$A$4:$F$4,0))*INDEX('Mapping cadres'!$B$1:$Z$616,MATCH($B351, 'Mapping cadres'!$B$1:$B$616,0), MATCH(N$32,'Mapping cadres'!$B$1:$Z$1,0))</f>
        <v>0</v>
      </c>
      <c r="O351" s="226">
        <f>INDEX('Uganda workforce data - raw'!$A$4:$F$619,MATCH($B351, 'Uganda workforce data - raw'!$B$4:$B$619,0), MATCH("Filled Male",'Uganda workforce data - raw'!$A$4:$F$4,0))*INDEX('Mapping cadres'!$B$1:$Z$616,MATCH($B351, 'Mapping cadres'!$B$1:$B$616,0), MATCH(O$32,'Mapping cadres'!$B$1:$Z$1,0))</f>
        <v>0</v>
      </c>
      <c r="P351" s="226">
        <f>INDEX('Uganda workforce data - raw'!$A$4:$F$619,MATCH($B351, 'Uganda workforce data - raw'!$B$4:$B$619,0), MATCH("Filled Male",'Uganda workforce data - raw'!$A$4:$F$4,0))*INDEX('Mapping cadres'!$B$1:$Z$616,MATCH($B351, 'Mapping cadres'!$B$1:$B$616,0), MATCH(P$32,'Mapping cadres'!$B$1:$Z$1,0))</f>
        <v>0</v>
      </c>
      <c r="Q351" s="226">
        <f>INDEX('Uganda workforce data - raw'!$A$4:$F$619,MATCH($B351, 'Uganda workforce data - raw'!$B$4:$B$619,0), MATCH("Filled Male",'Uganda workforce data - raw'!$A$4:$F$4,0))*INDEX('Mapping cadres'!$B$1:$Z$616,MATCH($B351, 'Mapping cadres'!$B$1:$B$616,0), MATCH(Q$32,'Mapping cadres'!$B$1:$Z$1,0))</f>
        <v>0</v>
      </c>
      <c r="R351" s="226">
        <f>INDEX('Uganda workforce data - raw'!$A$4:$F$619,MATCH($B351, 'Uganda workforce data - raw'!$B$4:$B$619,0), MATCH("Filled Male",'Uganda workforce data - raw'!$A$4:$F$4,0))*INDEX('Mapping cadres'!$B$1:$Z$616,MATCH($B351, 'Mapping cadres'!$B$1:$B$616,0), MATCH(R$32,'Mapping cadres'!$B$1:$Z$1,0))</f>
        <v>0</v>
      </c>
      <c r="S351" s="226">
        <f>INDEX('Uganda workforce data - raw'!$A$4:$F$619,MATCH($B351, 'Uganda workforce data - raw'!$B$4:$B$619,0), MATCH("Filled Male",'Uganda workforce data - raw'!$A$4:$F$4,0))*INDEX('Mapping cadres'!$B$1:$Z$616,MATCH($B351, 'Mapping cadres'!$B$1:$B$616,0), MATCH(S$32,'Mapping cadres'!$B$1:$Z$1,0))</f>
        <v>0</v>
      </c>
      <c r="T351" s="226">
        <f>INDEX('Uganda workforce data - raw'!$A$4:$F$619,MATCH($B351, 'Uganda workforce data - raw'!$B$4:$B$619,0), MATCH("Filled Male",'Uganda workforce data - raw'!$A$4:$F$4,0))*INDEX('Mapping cadres'!$B$1:$Z$616,MATCH($B351, 'Mapping cadres'!$B$1:$B$616,0), MATCH(T$32,'Mapping cadres'!$B$1:$Z$1,0))</f>
        <v>0</v>
      </c>
      <c r="U351" s="226">
        <f>INDEX('Uganda workforce data - raw'!$A$4:$F$619,MATCH($B351, 'Uganda workforce data - raw'!$B$4:$B$619,0), MATCH("Filled Male",'Uganda workforce data - raw'!$A$4:$F$4,0))*INDEX('Mapping cadres'!$B$1:$Z$616,MATCH($B351, 'Mapping cadres'!$B$1:$B$616,0), MATCH(U$32,'Mapping cadres'!$B$1:$Z$1,0))</f>
        <v>0</v>
      </c>
      <c r="V351" s="226">
        <f>INDEX('Uganda workforce data - raw'!$A$4:$F$619,MATCH($B351, 'Uganda workforce data - raw'!$B$4:$B$619,0), MATCH("Filled Male",'Uganda workforce data - raw'!$A$4:$F$4,0))*INDEX('Mapping cadres'!$B$1:$Z$616,MATCH($B351, 'Mapping cadres'!$B$1:$B$616,0), MATCH(V$32,'Mapping cadres'!$B$1:$Z$1,0))</f>
        <v>0</v>
      </c>
      <c r="W351" s="226">
        <f>INDEX('Uganda workforce data - raw'!$A$4:$F$619,MATCH($B351, 'Uganda workforce data - raw'!$B$4:$B$619,0), MATCH("Filled Male",'Uganda workforce data - raw'!$A$4:$F$4,0))*INDEX('Mapping cadres'!$B$1:$Z$616,MATCH($B351, 'Mapping cadres'!$B$1:$B$616,0), MATCH(W$32,'Mapping cadres'!$B$1:$Z$1,0))</f>
        <v>0</v>
      </c>
      <c r="X351" s="226">
        <f>INDEX('Uganda workforce data - raw'!$A$4:$F$619,MATCH($B351, 'Uganda workforce data - raw'!$B$4:$B$619,0), MATCH("Filled Male",'Uganda workforce data - raw'!$A$4:$F$4,0))*INDEX('Mapping cadres'!$B$1:$Z$616,MATCH($B351, 'Mapping cadres'!$B$1:$B$616,0), MATCH(X$32,'Mapping cadres'!$B$1:$Z$1,0))</f>
        <v>0</v>
      </c>
      <c r="Y351" s="226">
        <f>INDEX('Uganda workforce data - raw'!$A$4:$F$619,MATCH($B351, 'Uganda workforce data - raw'!$B$4:$B$619,0), MATCH("Filled Male",'Uganda workforce data - raw'!$A$4:$F$4,0))*INDEX('Mapping cadres'!$B$1:$Z$616,MATCH($B351, 'Mapping cadres'!$B$1:$B$616,0), MATCH(Y$32,'Mapping cadres'!$B$1:$Z$1,0))</f>
        <v>0</v>
      </c>
      <c r="Z351" s="226">
        <f>INDEX('Uganda workforce data - raw'!$A$4:$F$619,MATCH($B351, 'Uganda workforce data - raw'!$B$4:$B$619,0), MATCH("Filled Male",'Uganda workforce data - raw'!$A$4:$F$4,0))*INDEX('Mapping cadres'!$B$1:$Z$616,MATCH($B351, 'Mapping cadres'!$B$1:$B$616,0), MATCH(Z$32,'Mapping cadres'!$B$1:$Z$1,0))</f>
        <v>0</v>
      </c>
      <c r="AA351" s="226">
        <f>INDEX('Uganda workforce data - raw'!$A$4:$F$619,MATCH($B351, 'Uganda workforce data - raw'!$B$4:$B$619,0), MATCH("Filled Female",'Uganda workforce data - raw'!$A$4:$F$4,0))*INDEX('Mapping cadres'!$B$1:$Z$616,MATCH($B351, 'Mapping cadres'!$B$1:$B$616,0), MATCH(AA$32,'Mapping cadres'!$B$1:$Z$1,0))</f>
        <v>1</v>
      </c>
      <c r="AB351" s="226">
        <f>INDEX('Uganda workforce data - raw'!$A$4:$F$619,MATCH($B351, 'Uganda workforce data - raw'!$B$4:$B$619,0), MATCH("Filled Female",'Uganda workforce data - raw'!$A$4:$F$4,0))*INDEX('Mapping cadres'!$B$1:$Z$616,MATCH($B351, 'Mapping cadres'!$B$1:$B$616,0), MATCH(AB$32,'Mapping cadres'!$B$1:$Z$1,0))</f>
        <v>0</v>
      </c>
      <c r="AC351" s="226">
        <f>INDEX('Uganda workforce data - raw'!$A$4:$F$619,MATCH($B351, 'Uganda workforce data - raw'!$B$4:$B$619,0), MATCH("Filled Female",'Uganda workforce data - raw'!$A$4:$F$4,0))*INDEX('Mapping cadres'!$B$1:$Z$616,MATCH($B351, 'Mapping cadres'!$B$1:$B$616,0), MATCH(AC$32,'Mapping cadres'!$B$1:$Z$1,0))</f>
        <v>0</v>
      </c>
      <c r="AD351" s="226">
        <f>INDEX('Uganda workforce data - raw'!$A$4:$F$619,MATCH($B351, 'Uganda workforce data - raw'!$B$4:$B$619,0), MATCH("Filled Female",'Uganda workforce data - raw'!$A$4:$F$4,0))*INDEX('Mapping cadres'!$B$1:$Z$616,MATCH($B351, 'Mapping cadres'!$B$1:$B$616,0), MATCH(AD$32,'Mapping cadres'!$B$1:$Z$1,0))</f>
        <v>0</v>
      </c>
      <c r="AE351" s="226">
        <f>INDEX('Uganda workforce data - raw'!$A$4:$F$619,MATCH($B351, 'Uganda workforce data - raw'!$B$4:$B$619,0), MATCH("Filled Female",'Uganda workforce data - raw'!$A$4:$F$4,0))*INDEX('Mapping cadres'!$B$1:$Z$616,MATCH($B351, 'Mapping cadres'!$B$1:$B$616,0), MATCH(AE$32,'Mapping cadres'!$B$1:$Z$1,0))</f>
        <v>0</v>
      </c>
      <c r="AF351" s="226">
        <f>INDEX('Uganda workforce data - raw'!$A$4:$F$619,MATCH($B351, 'Uganda workforce data - raw'!$B$4:$B$619,0), MATCH("Filled Female",'Uganda workforce data - raw'!$A$4:$F$4,0))*INDEX('Mapping cadres'!$B$1:$Z$616,MATCH($B351, 'Mapping cadres'!$B$1:$B$616,0), MATCH(AF$32,'Mapping cadres'!$B$1:$Z$1,0))</f>
        <v>0</v>
      </c>
      <c r="AG351" s="226">
        <f>INDEX('Uganda workforce data - raw'!$A$4:$F$619,MATCH($B351, 'Uganda workforce data - raw'!$B$4:$B$619,0), MATCH("Filled Female",'Uganda workforce data - raw'!$A$4:$F$4,0))*INDEX('Mapping cadres'!$B$1:$Z$616,MATCH($B351, 'Mapping cadres'!$B$1:$B$616,0), MATCH(AG$32,'Mapping cadres'!$B$1:$Z$1,0))</f>
        <v>0</v>
      </c>
      <c r="AH351" s="226">
        <f>INDEX('Uganda workforce data - raw'!$A$4:$F$619,MATCH($B351, 'Uganda workforce data - raw'!$B$4:$B$619,0), MATCH("Filled Female",'Uganda workforce data - raw'!$A$4:$F$4,0))*INDEX('Mapping cadres'!$B$1:$Z$616,MATCH($B351, 'Mapping cadres'!$B$1:$B$616,0), MATCH(AH$32,'Mapping cadres'!$B$1:$Z$1,0))</f>
        <v>0</v>
      </c>
      <c r="AI351" s="226">
        <f>INDEX('Uganda workforce data - raw'!$A$4:$F$619,MATCH($B351, 'Uganda workforce data - raw'!$B$4:$B$619,0), MATCH("Filled Female",'Uganda workforce data - raw'!$A$4:$F$4,0))*INDEX('Mapping cadres'!$B$1:$Z$616,MATCH($B351, 'Mapping cadres'!$B$1:$B$616,0), MATCH(AI$32,'Mapping cadres'!$B$1:$Z$1,0))</f>
        <v>0</v>
      </c>
      <c r="AJ351" s="226">
        <f>INDEX('Uganda workforce data - raw'!$A$4:$F$619,MATCH($B351, 'Uganda workforce data - raw'!$B$4:$B$619,0), MATCH("Filled Female",'Uganda workforce data - raw'!$A$4:$F$4,0))*INDEX('Mapping cadres'!$B$1:$Z$616,MATCH($B351, 'Mapping cadres'!$B$1:$B$616,0), MATCH(AJ$32,'Mapping cadres'!$B$1:$Z$1,0))</f>
        <v>0</v>
      </c>
      <c r="AK351" s="226">
        <f>INDEX('Uganda workforce data - raw'!$A$4:$F$619,MATCH($B351, 'Uganda workforce data - raw'!$B$4:$B$619,0), MATCH("Filled Female",'Uganda workforce data - raw'!$A$4:$F$4,0))*INDEX('Mapping cadres'!$B$1:$Z$616,MATCH($B351, 'Mapping cadres'!$B$1:$B$616,0), MATCH(AK$32,'Mapping cadres'!$B$1:$Z$1,0))</f>
        <v>0</v>
      </c>
      <c r="AL351" s="226">
        <f>INDEX('Uganda workforce data - raw'!$A$4:$F$619,MATCH($B351, 'Uganda workforce data - raw'!$B$4:$B$619,0), MATCH("Filled Female",'Uganda workforce data - raw'!$A$4:$F$4,0))*INDEX('Mapping cadres'!$B$1:$Z$616,MATCH($B351, 'Mapping cadres'!$B$1:$B$616,0), MATCH(AL$32,'Mapping cadres'!$B$1:$Z$1,0))</f>
        <v>0</v>
      </c>
      <c r="AM351" s="226">
        <f>INDEX('Uganda workforce data - raw'!$A$4:$F$619,MATCH($B351, 'Uganda workforce data - raw'!$B$4:$B$619,0), MATCH("Filled Female",'Uganda workforce data - raw'!$A$4:$F$4,0))*INDEX('Mapping cadres'!$B$1:$Z$616,MATCH($B351, 'Mapping cadres'!$B$1:$B$616,0), MATCH(AM$32,'Mapping cadres'!$B$1:$Z$1,0))</f>
        <v>0</v>
      </c>
      <c r="AN351" s="226">
        <f>INDEX('Uganda workforce data - raw'!$A$4:$F$619,MATCH($B351, 'Uganda workforce data - raw'!$B$4:$B$619,0), MATCH("Filled Female",'Uganda workforce data - raw'!$A$4:$F$4,0))*INDEX('Mapping cadres'!$B$1:$Z$616,MATCH($B351, 'Mapping cadres'!$B$1:$B$616,0), MATCH(AN$32,'Mapping cadres'!$B$1:$Z$1,0))</f>
        <v>0</v>
      </c>
      <c r="AO351" s="226">
        <f>INDEX('Uganda workforce data - raw'!$A$4:$F$619,MATCH($B351, 'Uganda workforce data - raw'!$B$4:$B$619,0), MATCH("Filled Female",'Uganda workforce data - raw'!$A$4:$F$4,0))*INDEX('Mapping cadres'!$B$1:$Z$616,MATCH($B351, 'Mapping cadres'!$B$1:$B$616,0), MATCH(AO$32,'Mapping cadres'!$B$1:$Z$1,0))</f>
        <v>0</v>
      </c>
      <c r="AP351" s="226">
        <f>INDEX('Uganda workforce data - raw'!$A$4:$F$619,MATCH($B351, 'Uganda workforce data - raw'!$B$4:$B$619,0), MATCH("Filled Female",'Uganda workforce data - raw'!$A$4:$F$4,0))*INDEX('Mapping cadres'!$B$1:$Z$616,MATCH($B351, 'Mapping cadres'!$B$1:$B$616,0), MATCH(AP$32,'Mapping cadres'!$B$1:$Z$1,0))</f>
        <v>0</v>
      </c>
      <c r="AQ351" s="226">
        <f>INDEX('Uganda workforce data - raw'!$A$4:$F$619,MATCH($B351, 'Uganda workforce data - raw'!$B$4:$B$619,0), MATCH("Filled Female",'Uganda workforce data - raw'!$A$4:$F$4,0))*INDEX('Mapping cadres'!$B$1:$Z$616,MATCH($B351, 'Mapping cadres'!$B$1:$B$616,0), MATCH(AQ$32,'Mapping cadres'!$B$1:$Z$1,0))</f>
        <v>0</v>
      </c>
      <c r="AR351" s="226">
        <f>INDEX('Uganda workforce data - raw'!$A$4:$F$619,MATCH($B351, 'Uganda workforce data - raw'!$B$4:$B$619,0), MATCH("Filled Female",'Uganda workforce data - raw'!$A$4:$F$4,0))*INDEX('Mapping cadres'!$B$1:$Z$616,MATCH($B351, 'Mapping cadres'!$B$1:$B$616,0), MATCH(AR$32,'Mapping cadres'!$B$1:$Z$1,0))</f>
        <v>0</v>
      </c>
      <c r="AS351" s="226">
        <f>INDEX('Uganda workforce data - raw'!$A$4:$F$619,MATCH($B351, 'Uganda workforce data - raw'!$B$4:$B$619,0), MATCH("Filled Female",'Uganda workforce data - raw'!$A$4:$F$4,0))*INDEX('Mapping cadres'!$B$1:$Z$616,MATCH($B351, 'Mapping cadres'!$B$1:$B$616,0), MATCH(AS$32,'Mapping cadres'!$B$1:$Z$1,0))</f>
        <v>0</v>
      </c>
      <c r="AT351" s="226">
        <f>INDEX('Uganda workforce data - raw'!$A$4:$F$619,MATCH($B351, 'Uganda workforce data - raw'!$B$4:$B$619,0), MATCH("Filled Female",'Uganda workforce data - raw'!$A$4:$F$4,0))*INDEX('Mapping cadres'!$B$1:$Z$616,MATCH($B351, 'Mapping cadres'!$B$1:$B$616,0), MATCH(AT$32,'Mapping cadres'!$B$1:$Z$1,0))</f>
        <v>0</v>
      </c>
      <c r="AU351" s="226">
        <f>INDEX('Uganda workforce data - raw'!$A$4:$F$619,MATCH($B351, 'Uganda workforce data - raw'!$B$4:$B$619,0), MATCH("Filled Female",'Uganda workforce data - raw'!$A$4:$F$4,0))*INDEX('Mapping cadres'!$B$1:$Z$616,MATCH($B351, 'Mapping cadres'!$B$1:$B$616,0), MATCH(AU$32,'Mapping cadres'!$B$1:$Z$1,0))</f>
        <v>0</v>
      </c>
      <c r="AV351" s="226">
        <f>INDEX('Uganda workforce data - raw'!$A$4:$F$619,MATCH($B351, 'Uganda workforce data - raw'!$B$4:$B$619,0), MATCH("Filled Female",'Uganda workforce data - raw'!$A$4:$F$4,0))*INDEX('Mapping cadres'!$B$1:$Z$616,MATCH($B351, 'Mapping cadres'!$B$1:$B$616,0), MATCH(AV$32,'Mapping cadres'!$B$1:$Z$1,0))</f>
        <v>0</v>
      </c>
      <c r="AW351" s="226">
        <f>INDEX('Uganda workforce data - raw'!$A$4:$F$619,MATCH($B351, 'Uganda workforce data - raw'!$B$4:$B$619,0), MATCH("Filled Female",'Uganda workforce data - raw'!$A$4:$F$4,0))*INDEX('Mapping cadres'!$B$1:$Z$616,MATCH($B351, 'Mapping cadres'!$B$1:$B$616,0), MATCH(AW$32,'Mapping cadres'!$B$1:$Z$1,0))</f>
        <v>0</v>
      </c>
      <c r="AX351" s="226">
        <f>INDEX('Uganda workforce data - raw'!$A$4:$F$619,MATCH($B351, 'Uganda workforce data - raw'!$B$4:$B$619,0), MATCH("Filled Female",'Uganda workforce data - raw'!$A$4:$F$4,0))*INDEX('Mapping cadres'!$B$1:$Z$616,MATCH($B351, 'Mapping cadres'!$B$1:$B$616,0), MATCH(AX$32,'Mapping cadres'!$B$1:$Z$1,0))</f>
        <v>0</v>
      </c>
      <c r="AY351" s="226">
        <f t="shared" si="101"/>
        <v>1</v>
      </c>
      <c r="AZ351" s="226">
        <f t="shared" si="102"/>
        <v>0</v>
      </c>
      <c r="BA351" s="226">
        <f t="shared" si="103"/>
        <v>0</v>
      </c>
      <c r="BB351" s="226">
        <f t="shared" si="104"/>
        <v>0</v>
      </c>
      <c r="BC351" s="226">
        <f t="shared" si="105"/>
        <v>0</v>
      </c>
      <c r="BD351" s="226">
        <f t="shared" si="106"/>
        <v>0</v>
      </c>
      <c r="BE351" s="226">
        <f t="shared" si="107"/>
        <v>0</v>
      </c>
      <c r="BF351" s="226">
        <f t="shared" si="108"/>
        <v>0</v>
      </c>
      <c r="BG351" s="226">
        <f t="shared" si="109"/>
        <v>0</v>
      </c>
      <c r="BH351" s="226">
        <f t="shared" si="110"/>
        <v>0</v>
      </c>
      <c r="BI351" s="226">
        <f t="shared" si="111"/>
        <v>0</v>
      </c>
      <c r="BJ351" s="226">
        <f t="shared" si="112"/>
        <v>0</v>
      </c>
      <c r="BK351" s="226">
        <f t="shared" si="113"/>
        <v>0</v>
      </c>
      <c r="BL351" s="226">
        <f t="shared" si="114"/>
        <v>0</v>
      </c>
      <c r="BM351" s="226">
        <f t="shared" si="115"/>
        <v>0</v>
      </c>
      <c r="BN351" s="226">
        <f t="shared" si="116"/>
        <v>0</v>
      </c>
      <c r="BO351" s="226">
        <f t="shared" si="117"/>
        <v>0</v>
      </c>
      <c r="BP351" s="226">
        <f t="shared" si="118"/>
        <v>0</v>
      </c>
      <c r="BQ351" s="226">
        <f t="shared" si="119"/>
        <v>0</v>
      </c>
      <c r="BR351" s="226">
        <f t="shared" si="120"/>
        <v>0</v>
      </c>
      <c r="BS351" s="226">
        <f t="shared" si="121"/>
        <v>0</v>
      </c>
      <c r="BT351" s="226">
        <f t="shared" si="122"/>
        <v>0</v>
      </c>
      <c r="BU351" s="226">
        <f t="shared" si="123"/>
        <v>0</v>
      </c>
      <c r="BV351" s="226">
        <f t="shared" si="124"/>
        <v>0</v>
      </c>
    </row>
    <row r="352" spans="1:74">
      <c r="A352" s="226">
        <v>320</v>
      </c>
      <c r="B352" s="226" t="s">
        <v>1622</v>
      </c>
      <c r="C352" s="226">
        <f>INDEX('Uganda workforce data - raw'!$A$4:$F$619,MATCH($B352, 'Uganda workforce data - raw'!$B$4:$B$619,0), MATCH("Filled Male",'Uganda workforce data - raw'!$A$4:$F$4,0))*INDEX('Mapping cadres'!$B$1:$Z$616,MATCH($B352, 'Mapping cadres'!$B$1:$B$616,0), MATCH(C$32,'Mapping cadres'!$B$1:$Z$1,0))</f>
        <v>3</v>
      </c>
      <c r="D352" s="226">
        <f>INDEX('Uganda workforce data - raw'!$A$4:$F$619,MATCH($B352, 'Uganda workforce data - raw'!$B$4:$B$619,0), MATCH("Filled Male",'Uganda workforce data - raw'!$A$4:$F$4,0))*INDEX('Mapping cadres'!$B$1:$Z$616,MATCH($B352, 'Mapping cadres'!$B$1:$B$616,0), MATCH(D$32,'Mapping cadres'!$B$1:$Z$1,0))</f>
        <v>0</v>
      </c>
      <c r="E352" s="226">
        <f>INDEX('Uganda workforce data - raw'!$A$4:$F$619,MATCH($B352, 'Uganda workforce data - raw'!$B$4:$B$619,0), MATCH("Filled Male",'Uganda workforce data - raw'!$A$4:$F$4,0))*INDEX('Mapping cadres'!$B$1:$Z$616,MATCH($B352, 'Mapping cadres'!$B$1:$B$616,0), MATCH(E$32,'Mapping cadres'!$B$1:$Z$1,0))</f>
        <v>0</v>
      </c>
      <c r="F352" s="226">
        <f>INDEX('Uganda workforce data - raw'!$A$4:$F$619,MATCH($B352, 'Uganda workforce data - raw'!$B$4:$B$619,0), MATCH("Filled Male",'Uganda workforce data - raw'!$A$4:$F$4,0))*INDEX('Mapping cadres'!$B$1:$Z$616,MATCH($B352, 'Mapping cadres'!$B$1:$B$616,0), MATCH(F$32,'Mapping cadres'!$B$1:$Z$1,0))</f>
        <v>0</v>
      </c>
      <c r="G352" s="226">
        <f>INDEX('Uganda workforce data - raw'!$A$4:$F$619,MATCH($B352, 'Uganda workforce data - raw'!$B$4:$B$619,0), MATCH("Filled Male",'Uganda workforce data - raw'!$A$4:$F$4,0))*INDEX('Mapping cadres'!$B$1:$Z$616,MATCH($B352, 'Mapping cadres'!$B$1:$B$616,0), MATCH(G$32,'Mapping cadres'!$B$1:$Z$1,0))</f>
        <v>0</v>
      </c>
      <c r="H352" s="226">
        <f>INDEX('Uganda workforce data - raw'!$A$4:$F$619,MATCH($B352, 'Uganda workforce data - raw'!$B$4:$B$619,0), MATCH("Filled Male",'Uganda workforce data - raw'!$A$4:$F$4,0))*INDEX('Mapping cadres'!$B$1:$Z$616,MATCH($B352, 'Mapping cadres'!$B$1:$B$616,0), MATCH(H$32,'Mapping cadres'!$B$1:$Z$1,0))</f>
        <v>0</v>
      </c>
      <c r="I352" s="226">
        <f>INDEX('Uganda workforce data - raw'!$A$4:$F$619,MATCH($B352, 'Uganda workforce data - raw'!$B$4:$B$619,0), MATCH("Filled Male",'Uganda workforce data - raw'!$A$4:$F$4,0))*INDEX('Mapping cadres'!$B$1:$Z$616,MATCH($B352, 'Mapping cadres'!$B$1:$B$616,0), MATCH(I$32,'Mapping cadres'!$B$1:$Z$1,0))</f>
        <v>0</v>
      </c>
      <c r="J352" s="226">
        <f>INDEX('Uganda workforce data - raw'!$A$4:$F$619,MATCH($B352, 'Uganda workforce data - raw'!$B$4:$B$619,0), MATCH("Filled Male",'Uganda workforce data - raw'!$A$4:$F$4,0))*INDEX('Mapping cadres'!$B$1:$Z$616,MATCH($B352, 'Mapping cadres'!$B$1:$B$616,0), MATCH(J$32,'Mapping cadres'!$B$1:$Z$1,0))</f>
        <v>0</v>
      </c>
      <c r="K352" s="226">
        <f>INDEX('Uganda workforce data - raw'!$A$4:$F$619,MATCH($B352, 'Uganda workforce data - raw'!$B$4:$B$619,0), MATCH("Filled Male",'Uganda workforce data - raw'!$A$4:$F$4,0))*INDEX('Mapping cadres'!$B$1:$Z$616,MATCH($B352, 'Mapping cadres'!$B$1:$B$616,0), MATCH(K$32,'Mapping cadres'!$B$1:$Z$1,0))</f>
        <v>0</v>
      </c>
      <c r="L352" s="226">
        <f>INDEX('Uganda workforce data - raw'!$A$4:$F$619,MATCH($B352, 'Uganda workforce data - raw'!$B$4:$B$619,0), MATCH("Filled Male",'Uganda workforce data - raw'!$A$4:$F$4,0))*INDEX('Mapping cadres'!$B$1:$Z$616,MATCH($B352, 'Mapping cadres'!$B$1:$B$616,0), MATCH(L$32,'Mapping cadres'!$B$1:$Z$1,0))</f>
        <v>0</v>
      </c>
      <c r="M352" s="226">
        <f>INDEX('Uganda workforce data - raw'!$A$4:$F$619,MATCH($B352, 'Uganda workforce data - raw'!$B$4:$B$619,0), MATCH("Filled Male",'Uganda workforce data - raw'!$A$4:$F$4,0))*INDEX('Mapping cadres'!$B$1:$Z$616,MATCH($B352, 'Mapping cadres'!$B$1:$B$616,0), MATCH(M$32,'Mapping cadres'!$B$1:$Z$1,0))</f>
        <v>0</v>
      </c>
      <c r="N352" s="226">
        <f>INDEX('Uganda workforce data - raw'!$A$4:$F$619,MATCH($B352, 'Uganda workforce data - raw'!$B$4:$B$619,0), MATCH("Filled Male",'Uganda workforce data - raw'!$A$4:$F$4,0))*INDEX('Mapping cadres'!$B$1:$Z$616,MATCH($B352, 'Mapping cadres'!$B$1:$B$616,0), MATCH(N$32,'Mapping cadres'!$B$1:$Z$1,0))</f>
        <v>0</v>
      </c>
      <c r="O352" s="226">
        <f>INDEX('Uganda workforce data - raw'!$A$4:$F$619,MATCH($B352, 'Uganda workforce data - raw'!$B$4:$B$619,0), MATCH("Filled Male",'Uganda workforce data - raw'!$A$4:$F$4,0))*INDEX('Mapping cadres'!$B$1:$Z$616,MATCH($B352, 'Mapping cadres'!$B$1:$B$616,0), MATCH(O$32,'Mapping cadres'!$B$1:$Z$1,0))</f>
        <v>0</v>
      </c>
      <c r="P352" s="226">
        <f>INDEX('Uganda workforce data - raw'!$A$4:$F$619,MATCH($B352, 'Uganda workforce data - raw'!$B$4:$B$619,0), MATCH("Filled Male",'Uganda workforce data - raw'!$A$4:$F$4,0))*INDEX('Mapping cadres'!$B$1:$Z$616,MATCH($B352, 'Mapping cadres'!$B$1:$B$616,0), MATCH(P$32,'Mapping cadres'!$B$1:$Z$1,0))</f>
        <v>0</v>
      </c>
      <c r="Q352" s="226">
        <f>INDEX('Uganda workforce data - raw'!$A$4:$F$619,MATCH($B352, 'Uganda workforce data - raw'!$B$4:$B$619,0), MATCH("Filled Male",'Uganda workforce data - raw'!$A$4:$F$4,0))*INDEX('Mapping cadres'!$B$1:$Z$616,MATCH($B352, 'Mapping cadres'!$B$1:$B$616,0), MATCH(Q$32,'Mapping cadres'!$B$1:$Z$1,0))</f>
        <v>0</v>
      </c>
      <c r="R352" s="226">
        <f>INDEX('Uganda workforce data - raw'!$A$4:$F$619,MATCH($B352, 'Uganda workforce data - raw'!$B$4:$B$619,0), MATCH("Filled Male",'Uganda workforce data - raw'!$A$4:$F$4,0))*INDEX('Mapping cadres'!$B$1:$Z$616,MATCH($B352, 'Mapping cadres'!$B$1:$B$616,0), MATCH(R$32,'Mapping cadres'!$B$1:$Z$1,0))</f>
        <v>0</v>
      </c>
      <c r="S352" s="226">
        <f>INDEX('Uganda workforce data - raw'!$A$4:$F$619,MATCH($B352, 'Uganda workforce data - raw'!$B$4:$B$619,0), MATCH("Filled Male",'Uganda workforce data - raw'!$A$4:$F$4,0))*INDEX('Mapping cadres'!$B$1:$Z$616,MATCH($B352, 'Mapping cadres'!$B$1:$B$616,0), MATCH(S$32,'Mapping cadres'!$B$1:$Z$1,0))</f>
        <v>0</v>
      </c>
      <c r="T352" s="226">
        <f>INDEX('Uganda workforce data - raw'!$A$4:$F$619,MATCH($B352, 'Uganda workforce data - raw'!$B$4:$B$619,0), MATCH("Filled Male",'Uganda workforce data - raw'!$A$4:$F$4,0))*INDEX('Mapping cadres'!$B$1:$Z$616,MATCH($B352, 'Mapping cadres'!$B$1:$B$616,0), MATCH(T$32,'Mapping cadres'!$B$1:$Z$1,0))</f>
        <v>0</v>
      </c>
      <c r="U352" s="226">
        <f>INDEX('Uganda workforce data - raw'!$A$4:$F$619,MATCH($B352, 'Uganda workforce data - raw'!$B$4:$B$619,0), MATCH("Filled Male",'Uganda workforce data - raw'!$A$4:$F$4,0))*INDEX('Mapping cadres'!$B$1:$Z$616,MATCH($B352, 'Mapping cadres'!$B$1:$B$616,0), MATCH(U$32,'Mapping cadres'!$B$1:$Z$1,0))</f>
        <v>0</v>
      </c>
      <c r="V352" s="226">
        <f>INDEX('Uganda workforce data - raw'!$A$4:$F$619,MATCH($B352, 'Uganda workforce data - raw'!$B$4:$B$619,0), MATCH("Filled Male",'Uganda workforce data - raw'!$A$4:$F$4,0))*INDEX('Mapping cadres'!$B$1:$Z$616,MATCH($B352, 'Mapping cadres'!$B$1:$B$616,0), MATCH(V$32,'Mapping cadres'!$B$1:$Z$1,0))</f>
        <v>0</v>
      </c>
      <c r="W352" s="226">
        <f>INDEX('Uganda workforce data - raw'!$A$4:$F$619,MATCH($B352, 'Uganda workforce data - raw'!$B$4:$B$619,0), MATCH("Filled Male",'Uganda workforce data - raw'!$A$4:$F$4,0))*INDEX('Mapping cadres'!$B$1:$Z$616,MATCH($B352, 'Mapping cadres'!$B$1:$B$616,0), MATCH(W$32,'Mapping cadres'!$B$1:$Z$1,0))</f>
        <v>0</v>
      </c>
      <c r="X352" s="226">
        <f>INDEX('Uganda workforce data - raw'!$A$4:$F$619,MATCH($B352, 'Uganda workforce data - raw'!$B$4:$B$619,0), MATCH("Filled Male",'Uganda workforce data - raw'!$A$4:$F$4,0))*INDEX('Mapping cadres'!$B$1:$Z$616,MATCH($B352, 'Mapping cadres'!$B$1:$B$616,0), MATCH(X$32,'Mapping cadres'!$B$1:$Z$1,0))</f>
        <v>0</v>
      </c>
      <c r="Y352" s="226">
        <f>INDEX('Uganda workforce data - raw'!$A$4:$F$619,MATCH($B352, 'Uganda workforce data - raw'!$B$4:$B$619,0), MATCH("Filled Male",'Uganda workforce data - raw'!$A$4:$F$4,0))*INDEX('Mapping cadres'!$B$1:$Z$616,MATCH($B352, 'Mapping cadres'!$B$1:$B$616,0), MATCH(Y$32,'Mapping cadres'!$B$1:$Z$1,0))</f>
        <v>0</v>
      </c>
      <c r="Z352" s="226">
        <f>INDEX('Uganda workforce data - raw'!$A$4:$F$619,MATCH($B352, 'Uganda workforce data - raw'!$B$4:$B$619,0), MATCH("Filled Male",'Uganda workforce data - raw'!$A$4:$F$4,0))*INDEX('Mapping cadres'!$B$1:$Z$616,MATCH($B352, 'Mapping cadres'!$B$1:$B$616,0), MATCH(Z$32,'Mapping cadres'!$B$1:$Z$1,0))</f>
        <v>0</v>
      </c>
      <c r="AA352" s="226">
        <f>INDEX('Uganda workforce data - raw'!$A$4:$F$619,MATCH($B352, 'Uganda workforce data - raw'!$B$4:$B$619,0), MATCH("Filled Female",'Uganda workforce data - raw'!$A$4:$F$4,0))*INDEX('Mapping cadres'!$B$1:$Z$616,MATCH($B352, 'Mapping cadres'!$B$1:$B$616,0), MATCH(AA$32,'Mapping cadres'!$B$1:$Z$1,0))</f>
        <v>1</v>
      </c>
      <c r="AB352" s="226">
        <f>INDEX('Uganda workforce data - raw'!$A$4:$F$619,MATCH($B352, 'Uganda workforce data - raw'!$B$4:$B$619,0), MATCH("Filled Female",'Uganda workforce data - raw'!$A$4:$F$4,0))*INDEX('Mapping cadres'!$B$1:$Z$616,MATCH($B352, 'Mapping cadres'!$B$1:$B$616,0), MATCH(AB$32,'Mapping cadres'!$B$1:$Z$1,0))</f>
        <v>0</v>
      </c>
      <c r="AC352" s="226">
        <f>INDEX('Uganda workforce data - raw'!$A$4:$F$619,MATCH($B352, 'Uganda workforce data - raw'!$B$4:$B$619,0), MATCH("Filled Female",'Uganda workforce data - raw'!$A$4:$F$4,0))*INDEX('Mapping cadres'!$B$1:$Z$616,MATCH($B352, 'Mapping cadres'!$B$1:$B$616,0), MATCH(AC$32,'Mapping cadres'!$B$1:$Z$1,0))</f>
        <v>0</v>
      </c>
      <c r="AD352" s="226">
        <f>INDEX('Uganda workforce data - raw'!$A$4:$F$619,MATCH($B352, 'Uganda workforce data - raw'!$B$4:$B$619,0), MATCH("Filled Female",'Uganda workforce data - raw'!$A$4:$F$4,0))*INDEX('Mapping cadres'!$B$1:$Z$616,MATCH($B352, 'Mapping cadres'!$B$1:$B$616,0), MATCH(AD$32,'Mapping cadres'!$B$1:$Z$1,0))</f>
        <v>0</v>
      </c>
      <c r="AE352" s="226">
        <f>INDEX('Uganda workforce data - raw'!$A$4:$F$619,MATCH($B352, 'Uganda workforce data - raw'!$B$4:$B$619,0), MATCH("Filled Female",'Uganda workforce data - raw'!$A$4:$F$4,0))*INDEX('Mapping cadres'!$B$1:$Z$616,MATCH($B352, 'Mapping cadres'!$B$1:$B$616,0), MATCH(AE$32,'Mapping cadres'!$B$1:$Z$1,0))</f>
        <v>0</v>
      </c>
      <c r="AF352" s="226">
        <f>INDEX('Uganda workforce data - raw'!$A$4:$F$619,MATCH($B352, 'Uganda workforce data - raw'!$B$4:$B$619,0), MATCH("Filled Female",'Uganda workforce data - raw'!$A$4:$F$4,0))*INDEX('Mapping cadres'!$B$1:$Z$616,MATCH($B352, 'Mapping cadres'!$B$1:$B$616,0), MATCH(AF$32,'Mapping cadres'!$B$1:$Z$1,0))</f>
        <v>0</v>
      </c>
      <c r="AG352" s="226">
        <f>INDEX('Uganda workforce data - raw'!$A$4:$F$619,MATCH($B352, 'Uganda workforce data - raw'!$B$4:$B$619,0), MATCH("Filled Female",'Uganda workforce data - raw'!$A$4:$F$4,0))*INDEX('Mapping cadres'!$B$1:$Z$616,MATCH($B352, 'Mapping cadres'!$B$1:$B$616,0), MATCH(AG$32,'Mapping cadres'!$B$1:$Z$1,0))</f>
        <v>0</v>
      </c>
      <c r="AH352" s="226">
        <f>INDEX('Uganda workforce data - raw'!$A$4:$F$619,MATCH($B352, 'Uganda workforce data - raw'!$B$4:$B$619,0), MATCH("Filled Female",'Uganda workforce data - raw'!$A$4:$F$4,0))*INDEX('Mapping cadres'!$B$1:$Z$616,MATCH($B352, 'Mapping cadres'!$B$1:$B$616,0), MATCH(AH$32,'Mapping cadres'!$B$1:$Z$1,0))</f>
        <v>0</v>
      </c>
      <c r="AI352" s="226">
        <f>INDEX('Uganda workforce data - raw'!$A$4:$F$619,MATCH($B352, 'Uganda workforce data - raw'!$B$4:$B$619,0), MATCH("Filled Female",'Uganda workforce data - raw'!$A$4:$F$4,0))*INDEX('Mapping cadres'!$B$1:$Z$616,MATCH($B352, 'Mapping cadres'!$B$1:$B$616,0), MATCH(AI$32,'Mapping cadres'!$B$1:$Z$1,0))</f>
        <v>0</v>
      </c>
      <c r="AJ352" s="226">
        <f>INDEX('Uganda workforce data - raw'!$A$4:$F$619,MATCH($B352, 'Uganda workforce data - raw'!$B$4:$B$619,0), MATCH("Filled Female",'Uganda workforce data - raw'!$A$4:$F$4,0))*INDEX('Mapping cadres'!$B$1:$Z$616,MATCH($B352, 'Mapping cadres'!$B$1:$B$616,0), MATCH(AJ$32,'Mapping cadres'!$B$1:$Z$1,0))</f>
        <v>0</v>
      </c>
      <c r="AK352" s="226">
        <f>INDEX('Uganda workforce data - raw'!$A$4:$F$619,MATCH($B352, 'Uganda workforce data - raw'!$B$4:$B$619,0), MATCH("Filled Female",'Uganda workforce data - raw'!$A$4:$F$4,0))*INDEX('Mapping cadres'!$B$1:$Z$616,MATCH($B352, 'Mapping cadres'!$B$1:$B$616,0), MATCH(AK$32,'Mapping cadres'!$B$1:$Z$1,0))</f>
        <v>0</v>
      </c>
      <c r="AL352" s="226">
        <f>INDEX('Uganda workforce data - raw'!$A$4:$F$619,MATCH($B352, 'Uganda workforce data - raw'!$B$4:$B$619,0), MATCH("Filled Female",'Uganda workforce data - raw'!$A$4:$F$4,0))*INDEX('Mapping cadres'!$B$1:$Z$616,MATCH($B352, 'Mapping cadres'!$B$1:$B$616,0), MATCH(AL$32,'Mapping cadres'!$B$1:$Z$1,0))</f>
        <v>0</v>
      </c>
      <c r="AM352" s="226">
        <f>INDEX('Uganda workforce data - raw'!$A$4:$F$619,MATCH($B352, 'Uganda workforce data - raw'!$B$4:$B$619,0), MATCH("Filled Female",'Uganda workforce data - raw'!$A$4:$F$4,0))*INDEX('Mapping cadres'!$B$1:$Z$616,MATCH($B352, 'Mapping cadres'!$B$1:$B$616,0), MATCH(AM$32,'Mapping cadres'!$B$1:$Z$1,0))</f>
        <v>0</v>
      </c>
      <c r="AN352" s="226">
        <f>INDEX('Uganda workforce data - raw'!$A$4:$F$619,MATCH($B352, 'Uganda workforce data - raw'!$B$4:$B$619,0), MATCH("Filled Female",'Uganda workforce data - raw'!$A$4:$F$4,0))*INDEX('Mapping cadres'!$B$1:$Z$616,MATCH($B352, 'Mapping cadres'!$B$1:$B$616,0), MATCH(AN$32,'Mapping cadres'!$B$1:$Z$1,0))</f>
        <v>0</v>
      </c>
      <c r="AO352" s="226">
        <f>INDEX('Uganda workforce data - raw'!$A$4:$F$619,MATCH($B352, 'Uganda workforce data - raw'!$B$4:$B$619,0), MATCH("Filled Female",'Uganda workforce data - raw'!$A$4:$F$4,0))*INDEX('Mapping cadres'!$B$1:$Z$616,MATCH($B352, 'Mapping cadres'!$B$1:$B$616,0), MATCH(AO$32,'Mapping cadres'!$B$1:$Z$1,0))</f>
        <v>0</v>
      </c>
      <c r="AP352" s="226">
        <f>INDEX('Uganda workforce data - raw'!$A$4:$F$619,MATCH($B352, 'Uganda workforce data - raw'!$B$4:$B$619,0), MATCH("Filled Female",'Uganda workforce data - raw'!$A$4:$F$4,0))*INDEX('Mapping cadres'!$B$1:$Z$616,MATCH($B352, 'Mapping cadres'!$B$1:$B$616,0), MATCH(AP$32,'Mapping cadres'!$B$1:$Z$1,0))</f>
        <v>0</v>
      </c>
      <c r="AQ352" s="226">
        <f>INDEX('Uganda workforce data - raw'!$A$4:$F$619,MATCH($B352, 'Uganda workforce data - raw'!$B$4:$B$619,0), MATCH("Filled Female",'Uganda workforce data - raw'!$A$4:$F$4,0))*INDEX('Mapping cadres'!$B$1:$Z$616,MATCH($B352, 'Mapping cadres'!$B$1:$B$616,0), MATCH(AQ$32,'Mapping cadres'!$B$1:$Z$1,0))</f>
        <v>0</v>
      </c>
      <c r="AR352" s="226">
        <f>INDEX('Uganda workforce data - raw'!$A$4:$F$619,MATCH($B352, 'Uganda workforce data - raw'!$B$4:$B$619,0), MATCH("Filled Female",'Uganda workforce data - raw'!$A$4:$F$4,0))*INDEX('Mapping cadres'!$B$1:$Z$616,MATCH($B352, 'Mapping cadres'!$B$1:$B$616,0), MATCH(AR$32,'Mapping cadres'!$B$1:$Z$1,0))</f>
        <v>0</v>
      </c>
      <c r="AS352" s="226">
        <f>INDEX('Uganda workforce data - raw'!$A$4:$F$619,MATCH($B352, 'Uganda workforce data - raw'!$B$4:$B$619,0), MATCH("Filled Female",'Uganda workforce data - raw'!$A$4:$F$4,0))*INDEX('Mapping cadres'!$B$1:$Z$616,MATCH($B352, 'Mapping cadres'!$B$1:$B$616,0), MATCH(AS$32,'Mapping cadres'!$B$1:$Z$1,0))</f>
        <v>0</v>
      </c>
      <c r="AT352" s="226">
        <f>INDEX('Uganda workforce data - raw'!$A$4:$F$619,MATCH($B352, 'Uganda workforce data - raw'!$B$4:$B$619,0), MATCH("Filled Female",'Uganda workforce data - raw'!$A$4:$F$4,0))*INDEX('Mapping cadres'!$B$1:$Z$616,MATCH($B352, 'Mapping cadres'!$B$1:$B$616,0), MATCH(AT$32,'Mapping cadres'!$B$1:$Z$1,0))</f>
        <v>0</v>
      </c>
      <c r="AU352" s="226">
        <f>INDEX('Uganda workforce data - raw'!$A$4:$F$619,MATCH($B352, 'Uganda workforce data - raw'!$B$4:$B$619,0), MATCH("Filled Female",'Uganda workforce data - raw'!$A$4:$F$4,0))*INDEX('Mapping cadres'!$B$1:$Z$616,MATCH($B352, 'Mapping cadres'!$B$1:$B$616,0), MATCH(AU$32,'Mapping cadres'!$B$1:$Z$1,0))</f>
        <v>0</v>
      </c>
      <c r="AV352" s="226">
        <f>INDEX('Uganda workforce data - raw'!$A$4:$F$619,MATCH($B352, 'Uganda workforce data - raw'!$B$4:$B$619,0), MATCH("Filled Female",'Uganda workforce data - raw'!$A$4:$F$4,0))*INDEX('Mapping cadres'!$B$1:$Z$616,MATCH($B352, 'Mapping cadres'!$B$1:$B$616,0), MATCH(AV$32,'Mapping cadres'!$B$1:$Z$1,0))</f>
        <v>0</v>
      </c>
      <c r="AW352" s="226">
        <f>INDEX('Uganda workforce data - raw'!$A$4:$F$619,MATCH($B352, 'Uganda workforce data - raw'!$B$4:$B$619,0), MATCH("Filled Female",'Uganda workforce data - raw'!$A$4:$F$4,0))*INDEX('Mapping cadres'!$B$1:$Z$616,MATCH($B352, 'Mapping cadres'!$B$1:$B$616,0), MATCH(AW$32,'Mapping cadres'!$B$1:$Z$1,0))</f>
        <v>0</v>
      </c>
      <c r="AX352" s="226">
        <f>INDEX('Uganda workforce data - raw'!$A$4:$F$619,MATCH($B352, 'Uganda workforce data - raw'!$B$4:$B$619,0), MATCH("Filled Female",'Uganda workforce data - raw'!$A$4:$F$4,0))*INDEX('Mapping cadres'!$B$1:$Z$616,MATCH($B352, 'Mapping cadres'!$B$1:$B$616,0), MATCH(AX$32,'Mapping cadres'!$B$1:$Z$1,0))</f>
        <v>0</v>
      </c>
      <c r="AY352" s="226">
        <f t="shared" si="101"/>
        <v>4</v>
      </c>
      <c r="AZ352" s="226">
        <f t="shared" si="102"/>
        <v>0</v>
      </c>
      <c r="BA352" s="226">
        <f t="shared" si="103"/>
        <v>0</v>
      </c>
      <c r="BB352" s="226">
        <f t="shared" si="104"/>
        <v>0</v>
      </c>
      <c r="BC352" s="226">
        <f t="shared" si="105"/>
        <v>0</v>
      </c>
      <c r="BD352" s="226">
        <f t="shared" si="106"/>
        <v>0</v>
      </c>
      <c r="BE352" s="226">
        <f t="shared" si="107"/>
        <v>0</v>
      </c>
      <c r="BF352" s="226">
        <f t="shared" si="108"/>
        <v>0</v>
      </c>
      <c r="BG352" s="226">
        <f t="shared" si="109"/>
        <v>0</v>
      </c>
      <c r="BH352" s="226">
        <f t="shared" si="110"/>
        <v>0</v>
      </c>
      <c r="BI352" s="226">
        <f t="shared" si="111"/>
        <v>0</v>
      </c>
      <c r="BJ352" s="226">
        <f t="shared" si="112"/>
        <v>0</v>
      </c>
      <c r="BK352" s="226">
        <f t="shared" si="113"/>
        <v>0</v>
      </c>
      <c r="BL352" s="226">
        <f t="shared" si="114"/>
        <v>0</v>
      </c>
      <c r="BM352" s="226">
        <f t="shared" si="115"/>
        <v>0</v>
      </c>
      <c r="BN352" s="226">
        <f t="shared" si="116"/>
        <v>0</v>
      </c>
      <c r="BO352" s="226">
        <f t="shared" si="117"/>
        <v>0</v>
      </c>
      <c r="BP352" s="226">
        <f t="shared" si="118"/>
        <v>0</v>
      </c>
      <c r="BQ352" s="226">
        <f t="shared" si="119"/>
        <v>0</v>
      </c>
      <c r="BR352" s="226">
        <f t="shared" si="120"/>
        <v>0</v>
      </c>
      <c r="BS352" s="226">
        <f t="shared" si="121"/>
        <v>0</v>
      </c>
      <c r="BT352" s="226">
        <f t="shared" si="122"/>
        <v>0</v>
      </c>
      <c r="BU352" s="226">
        <f t="shared" si="123"/>
        <v>0</v>
      </c>
      <c r="BV352" s="226">
        <f t="shared" si="124"/>
        <v>0</v>
      </c>
    </row>
    <row r="353" spans="1:74">
      <c r="A353" s="226">
        <v>321</v>
      </c>
      <c r="B353" s="226" t="s">
        <v>1623</v>
      </c>
      <c r="C353" s="226">
        <f>INDEX('Uganda workforce data - raw'!$A$4:$F$619,MATCH($B353, 'Uganda workforce data - raw'!$B$4:$B$619,0), MATCH("Filled Male",'Uganda workforce data - raw'!$A$4:$F$4,0))*INDEX('Mapping cadres'!$B$1:$Z$616,MATCH($B353, 'Mapping cadres'!$B$1:$B$616,0), MATCH(C$32,'Mapping cadres'!$B$1:$Z$1,0))</f>
        <v>3</v>
      </c>
      <c r="D353" s="226">
        <f>INDEX('Uganda workforce data - raw'!$A$4:$F$619,MATCH($B353, 'Uganda workforce data - raw'!$B$4:$B$619,0), MATCH("Filled Male",'Uganda workforce data - raw'!$A$4:$F$4,0))*INDEX('Mapping cadres'!$B$1:$Z$616,MATCH($B353, 'Mapping cadres'!$B$1:$B$616,0), MATCH(D$32,'Mapping cadres'!$B$1:$Z$1,0))</f>
        <v>0</v>
      </c>
      <c r="E353" s="226">
        <f>INDEX('Uganda workforce data - raw'!$A$4:$F$619,MATCH($B353, 'Uganda workforce data - raw'!$B$4:$B$619,0), MATCH("Filled Male",'Uganda workforce data - raw'!$A$4:$F$4,0))*INDEX('Mapping cadres'!$B$1:$Z$616,MATCH($B353, 'Mapping cadres'!$B$1:$B$616,0), MATCH(E$32,'Mapping cadres'!$B$1:$Z$1,0))</f>
        <v>0</v>
      </c>
      <c r="F353" s="226">
        <f>INDEX('Uganda workforce data - raw'!$A$4:$F$619,MATCH($B353, 'Uganda workforce data - raw'!$B$4:$B$619,0), MATCH("Filled Male",'Uganda workforce data - raw'!$A$4:$F$4,0))*INDEX('Mapping cadres'!$B$1:$Z$616,MATCH($B353, 'Mapping cadres'!$B$1:$B$616,0), MATCH(F$32,'Mapping cadres'!$B$1:$Z$1,0))</f>
        <v>0</v>
      </c>
      <c r="G353" s="226">
        <f>INDEX('Uganda workforce data - raw'!$A$4:$F$619,MATCH($B353, 'Uganda workforce data - raw'!$B$4:$B$619,0), MATCH("Filled Male",'Uganda workforce data - raw'!$A$4:$F$4,0))*INDEX('Mapping cadres'!$B$1:$Z$616,MATCH($B353, 'Mapping cadres'!$B$1:$B$616,0), MATCH(G$32,'Mapping cadres'!$B$1:$Z$1,0))</f>
        <v>0</v>
      </c>
      <c r="H353" s="226">
        <f>INDEX('Uganda workforce data - raw'!$A$4:$F$619,MATCH($B353, 'Uganda workforce data - raw'!$B$4:$B$619,0), MATCH("Filled Male",'Uganda workforce data - raw'!$A$4:$F$4,0))*INDEX('Mapping cadres'!$B$1:$Z$616,MATCH($B353, 'Mapping cadres'!$B$1:$B$616,0), MATCH(H$32,'Mapping cadres'!$B$1:$Z$1,0))</f>
        <v>0</v>
      </c>
      <c r="I353" s="226">
        <f>INDEX('Uganda workforce data - raw'!$A$4:$F$619,MATCH($B353, 'Uganda workforce data - raw'!$B$4:$B$619,0), MATCH("Filled Male",'Uganda workforce data - raw'!$A$4:$F$4,0))*INDEX('Mapping cadres'!$B$1:$Z$616,MATCH($B353, 'Mapping cadres'!$B$1:$B$616,0), MATCH(I$32,'Mapping cadres'!$B$1:$Z$1,0))</f>
        <v>0</v>
      </c>
      <c r="J353" s="226">
        <f>INDEX('Uganda workforce data - raw'!$A$4:$F$619,MATCH($B353, 'Uganda workforce data - raw'!$B$4:$B$619,0), MATCH("Filled Male",'Uganda workforce data - raw'!$A$4:$F$4,0))*INDEX('Mapping cadres'!$B$1:$Z$616,MATCH($B353, 'Mapping cadres'!$B$1:$B$616,0), MATCH(J$32,'Mapping cadres'!$B$1:$Z$1,0))</f>
        <v>0</v>
      </c>
      <c r="K353" s="226">
        <f>INDEX('Uganda workforce data - raw'!$A$4:$F$619,MATCH($B353, 'Uganda workforce data - raw'!$B$4:$B$619,0), MATCH("Filled Male",'Uganda workforce data - raw'!$A$4:$F$4,0))*INDEX('Mapping cadres'!$B$1:$Z$616,MATCH($B353, 'Mapping cadres'!$B$1:$B$616,0), MATCH(K$32,'Mapping cadres'!$B$1:$Z$1,0))</f>
        <v>0</v>
      </c>
      <c r="L353" s="226">
        <f>INDEX('Uganda workforce data - raw'!$A$4:$F$619,MATCH($B353, 'Uganda workforce data - raw'!$B$4:$B$619,0), MATCH("Filled Male",'Uganda workforce data - raw'!$A$4:$F$4,0))*INDEX('Mapping cadres'!$B$1:$Z$616,MATCH($B353, 'Mapping cadres'!$B$1:$B$616,0), MATCH(L$32,'Mapping cadres'!$B$1:$Z$1,0))</f>
        <v>0</v>
      </c>
      <c r="M353" s="226">
        <f>INDEX('Uganda workforce data - raw'!$A$4:$F$619,MATCH($B353, 'Uganda workforce data - raw'!$B$4:$B$619,0), MATCH("Filled Male",'Uganda workforce data - raw'!$A$4:$F$4,0))*INDEX('Mapping cadres'!$B$1:$Z$616,MATCH($B353, 'Mapping cadres'!$B$1:$B$616,0), MATCH(M$32,'Mapping cadres'!$B$1:$Z$1,0))</f>
        <v>0</v>
      </c>
      <c r="N353" s="226">
        <f>INDEX('Uganda workforce data - raw'!$A$4:$F$619,MATCH($B353, 'Uganda workforce data - raw'!$B$4:$B$619,0), MATCH("Filled Male",'Uganda workforce data - raw'!$A$4:$F$4,0))*INDEX('Mapping cadres'!$B$1:$Z$616,MATCH($B353, 'Mapping cadres'!$B$1:$B$616,0), MATCH(N$32,'Mapping cadres'!$B$1:$Z$1,0))</f>
        <v>0</v>
      </c>
      <c r="O353" s="226">
        <f>INDEX('Uganda workforce data - raw'!$A$4:$F$619,MATCH($B353, 'Uganda workforce data - raw'!$B$4:$B$619,0), MATCH("Filled Male",'Uganda workforce data - raw'!$A$4:$F$4,0))*INDEX('Mapping cadres'!$B$1:$Z$616,MATCH($B353, 'Mapping cadres'!$B$1:$B$616,0), MATCH(O$32,'Mapping cadres'!$B$1:$Z$1,0))</f>
        <v>0</v>
      </c>
      <c r="P353" s="226">
        <f>INDEX('Uganda workforce data - raw'!$A$4:$F$619,MATCH($B353, 'Uganda workforce data - raw'!$B$4:$B$619,0), MATCH("Filled Male",'Uganda workforce data - raw'!$A$4:$F$4,0))*INDEX('Mapping cadres'!$B$1:$Z$616,MATCH($B353, 'Mapping cadres'!$B$1:$B$616,0), MATCH(P$32,'Mapping cadres'!$B$1:$Z$1,0))</f>
        <v>0</v>
      </c>
      <c r="Q353" s="226">
        <f>INDEX('Uganda workforce data - raw'!$A$4:$F$619,MATCH($B353, 'Uganda workforce data - raw'!$B$4:$B$619,0), MATCH("Filled Male",'Uganda workforce data - raw'!$A$4:$F$4,0))*INDEX('Mapping cadres'!$B$1:$Z$616,MATCH($B353, 'Mapping cadres'!$B$1:$B$616,0), MATCH(Q$32,'Mapping cadres'!$B$1:$Z$1,0))</f>
        <v>0</v>
      </c>
      <c r="R353" s="226">
        <f>INDEX('Uganda workforce data - raw'!$A$4:$F$619,MATCH($B353, 'Uganda workforce data - raw'!$B$4:$B$619,0), MATCH("Filled Male",'Uganda workforce data - raw'!$A$4:$F$4,0))*INDEX('Mapping cadres'!$B$1:$Z$616,MATCH($B353, 'Mapping cadres'!$B$1:$B$616,0), MATCH(R$32,'Mapping cadres'!$B$1:$Z$1,0))</f>
        <v>0</v>
      </c>
      <c r="S353" s="226">
        <f>INDEX('Uganda workforce data - raw'!$A$4:$F$619,MATCH($B353, 'Uganda workforce data - raw'!$B$4:$B$619,0), MATCH("Filled Male",'Uganda workforce data - raw'!$A$4:$F$4,0))*INDEX('Mapping cadres'!$B$1:$Z$616,MATCH($B353, 'Mapping cadres'!$B$1:$B$616,0), MATCH(S$32,'Mapping cadres'!$B$1:$Z$1,0))</f>
        <v>0</v>
      </c>
      <c r="T353" s="226">
        <f>INDEX('Uganda workforce data - raw'!$A$4:$F$619,MATCH($B353, 'Uganda workforce data - raw'!$B$4:$B$619,0), MATCH("Filled Male",'Uganda workforce data - raw'!$A$4:$F$4,0))*INDEX('Mapping cadres'!$B$1:$Z$616,MATCH($B353, 'Mapping cadres'!$B$1:$B$616,0), MATCH(T$32,'Mapping cadres'!$B$1:$Z$1,0))</f>
        <v>0</v>
      </c>
      <c r="U353" s="226">
        <f>INDEX('Uganda workforce data - raw'!$A$4:$F$619,MATCH($B353, 'Uganda workforce data - raw'!$B$4:$B$619,0), MATCH("Filled Male",'Uganda workforce data - raw'!$A$4:$F$4,0))*INDEX('Mapping cadres'!$B$1:$Z$616,MATCH($B353, 'Mapping cadres'!$B$1:$B$616,0), MATCH(U$32,'Mapping cadres'!$B$1:$Z$1,0))</f>
        <v>0</v>
      </c>
      <c r="V353" s="226">
        <f>INDEX('Uganda workforce data - raw'!$A$4:$F$619,MATCH($B353, 'Uganda workforce data - raw'!$B$4:$B$619,0), MATCH("Filled Male",'Uganda workforce data - raw'!$A$4:$F$4,0))*INDEX('Mapping cadres'!$B$1:$Z$616,MATCH($B353, 'Mapping cadres'!$B$1:$B$616,0), MATCH(V$32,'Mapping cadres'!$B$1:$Z$1,0))</f>
        <v>0</v>
      </c>
      <c r="W353" s="226">
        <f>INDEX('Uganda workforce data - raw'!$A$4:$F$619,MATCH($B353, 'Uganda workforce data - raw'!$B$4:$B$619,0), MATCH("Filled Male",'Uganda workforce data - raw'!$A$4:$F$4,0))*INDEX('Mapping cadres'!$B$1:$Z$616,MATCH($B353, 'Mapping cadres'!$B$1:$B$616,0), MATCH(W$32,'Mapping cadres'!$B$1:$Z$1,0))</f>
        <v>0</v>
      </c>
      <c r="X353" s="226">
        <f>INDEX('Uganda workforce data - raw'!$A$4:$F$619,MATCH($B353, 'Uganda workforce data - raw'!$B$4:$B$619,0), MATCH("Filled Male",'Uganda workforce data - raw'!$A$4:$F$4,0))*INDEX('Mapping cadres'!$B$1:$Z$616,MATCH($B353, 'Mapping cadres'!$B$1:$B$616,0), MATCH(X$32,'Mapping cadres'!$B$1:$Z$1,0))</f>
        <v>0</v>
      </c>
      <c r="Y353" s="226">
        <f>INDEX('Uganda workforce data - raw'!$A$4:$F$619,MATCH($B353, 'Uganda workforce data - raw'!$B$4:$B$619,0), MATCH("Filled Male",'Uganda workforce data - raw'!$A$4:$F$4,0))*INDEX('Mapping cadres'!$B$1:$Z$616,MATCH($B353, 'Mapping cadres'!$B$1:$B$616,0), MATCH(Y$32,'Mapping cadres'!$B$1:$Z$1,0))</f>
        <v>0</v>
      </c>
      <c r="Z353" s="226">
        <f>INDEX('Uganda workforce data - raw'!$A$4:$F$619,MATCH($B353, 'Uganda workforce data - raw'!$B$4:$B$619,0), MATCH("Filled Male",'Uganda workforce data - raw'!$A$4:$F$4,0))*INDEX('Mapping cadres'!$B$1:$Z$616,MATCH($B353, 'Mapping cadres'!$B$1:$B$616,0), MATCH(Z$32,'Mapping cadres'!$B$1:$Z$1,0))</f>
        <v>0</v>
      </c>
      <c r="AA353" s="226">
        <f>INDEX('Uganda workforce data - raw'!$A$4:$F$619,MATCH($B353, 'Uganda workforce data - raw'!$B$4:$B$619,0), MATCH("Filled Female",'Uganda workforce data - raw'!$A$4:$F$4,0))*INDEX('Mapping cadres'!$B$1:$Z$616,MATCH($B353, 'Mapping cadres'!$B$1:$B$616,0), MATCH(AA$32,'Mapping cadres'!$B$1:$Z$1,0))</f>
        <v>1</v>
      </c>
      <c r="AB353" s="226">
        <f>INDEX('Uganda workforce data - raw'!$A$4:$F$619,MATCH($B353, 'Uganda workforce data - raw'!$B$4:$B$619,0), MATCH("Filled Female",'Uganda workforce data - raw'!$A$4:$F$4,0))*INDEX('Mapping cadres'!$B$1:$Z$616,MATCH($B353, 'Mapping cadres'!$B$1:$B$616,0), MATCH(AB$32,'Mapping cadres'!$B$1:$Z$1,0))</f>
        <v>0</v>
      </c>
      <c r="AC353" s="226">
        <f>INDEX('Uganda workforce data - raw'!$A$4:$F$619,MATCH($B353, 'Uganda workforce data - raw'!$B$4:$B$619,0), MATCH("Filled Female",'Uganda workforce data - raw'!$A$4:$F$4,0))*INDEX('Mapping cadres'!$B$1:$Z$616,MATCH($B353, 'Mapping cadres'!$B$1:$B$616,0), MATCH(AC$32,'Mapping cadres'!$B$1:$Z$1,0))</f>
        <v>0</v>
      </c>
      <c r="AD353" s="226">
        <f>INDEX('Uganda workforce data - raw'!$A$4:$F$619,MATCH($B353, 'Uganda workforce data - raw'!$B$4:$B$619,0), MATCH("Filled Female",'Uganda workforce data - raw'!$A$4:$F$4,0))*INDEX('Mapping cadres'!$B$1:$Z$616,MATCH($B353, 'Mapping cadres'!$B$1:$B$616,0), MATCH(AD$32,'Mapping cadres'!$B$1:$Z$1,0))</f>
        <v>0</v>
      </c>
      <c r="AE353" s="226">
        <f>INDEX('Uganda workforce data - raw'!$A$4:$F$619,MATCH($B353, 'Uganda workforce data - raw'!$B$4:$B$619,0), MATCH("Filled Female",'Uganda workforce data - raw'!$A$4:$F$4,0))*INDEX('Mapping cadres'!$B$1:$Z$616,MATCH($B353, 'Mapping cadres'!$B$1:$B$616,0), MATCH(AE$32,'Mapping cadres'!$B$1:$Z$1,0))</f>
        <v>0</v>
      </c>
      <c r="AF353" s="226">
        <f>INDEX('Uganda workforce data - raw'!$A$4:$F$619,MATCH($B353, 'Uganda workforce data - raw'!$B$4:$B$619,0), MATCH("Filled Female",'Uganda workforce data - raw'!$A$4:$F$4,0))*INDEX('Mapping cadres'!$B$1:$Z$616,MATCH($B353, 'Mapping cadres'!$B$1:$B$616,0), MATCH(AF$32,'Mapping cadres'!$B$1:$Z$1,0))</f>
        <v>0</v>
      </c>
      <c r="AG353" s="226">
        <f>INDEX('Uganda workforce data - raw'!$A$4:$F$619,MATCH($B353, 'Uganda workforce data - raw'!$B$4:$B$619,0), MATCH("Filled Female",'Uganda workforce data - raw'!$A$4:$F$4,0))*INDEX('Mapping cadres'!$B$1:$Z$616,MATCH($B353, 'Mapping cadres'!$B$1:$B$616,0), MATCH(AG$32,'Mapping cadres'!$B$1:$Z$1,0))</f>
        <v>0</v>
      </c>
      <c r="AH353" s="226">
        <f>INDEX('Uganda workforce data - raw'!$A$4:$F$619,MATCH($B353, 'Uganda workforce data - raw'!$B$4:$B$619,0), MATCH("Filled Female",'Uganda workforce data - raw'!$A$4:$F$4,0))*INDEX('Mapping cadres'!$B$1:$Z$616,MATCH($B353, 'Mapping cadres'!$B$1:$B$616,0), MATCH(AH$32,'Mapping cadres'!$B$1:$Z$1,0))</f>
        <v>0</v>
      </c>
      <c r="AI353" s="226">
        <f>INDEX('Uganda workforce data - raw'!$A$4:$F$619,MATCH($B353, 'Uganda workforce data - raw'!$B$4:$B$619,0), MATCH("Filled Female",'Uganda workforce data - raw'!$A$4:$F$4,0))*INDEX('Mapping cadres'!$B$1:$Z$616,MATCH($B353, 'Mapping cadres'!$B$1:$B$616,0), MATCH(AI$32,'Mapping cadres'!$B$1:$Z$1,0))</f>
        <v>0</v>
      </c>
      <c r="AJ353" s="226">
        <f>INDEX('Uganda workforce data - raw'!$A$4:$F$619,MATCH($B353, 'Uganda workforce data - raw'!$B$4:$B$619,0), MATCH("Filled Female",'Uganda workforce data - raw'!$A$4:$F$4,0))*INDEX('Mapping cadres'!$B$1:$Z$616,MATCH($B353, 'Mapping cadres'!$B$1:$B$616,0), MATCH(AJ$32,'Mapping cadres'!$B$1:$Z$1,0))</f>
        <v>0</v>
      </c>
      <c r="AK353" s="226">
        <f>INDEX('Uganda workforce data - raw'!$A$4:$F$619,MATCH($B353, 'Uganda workforce data - raw'!$B$4:$B$619,0), MATCH("Filled Female",'Uganda workforce data - raw'!$A$4:$F$4,0))*INDEX('Mapping cadres'!$B$1:$Z$616,MATCH($B353, 'Mapping cadres'!$B$1:$B$616,0), MATCH(AK$32,'Mapping cadres'!$B$1:$Z$1,0))</f>
        <v>0</v>
      </c>
      <c r="AL353" s="226">
        <f>INDEX('Uganda workforce data - raw'!$A$4:$F$619,MATCH($B353, 'Uganda workforce data - raw'!$B$4:$B$619,0), MATCH("Filled Female",'Uganda workforce data - raw'!$A$4:$F$4,0))*INDEX('Mapping cadres'!$B$1:$Z$616,MATCH($B353, 'Mapping cadres'!$B$1:$B$616,0), MATCH(AL$32,'Mapping cadres'!$B$1:$Z$1,0))</f>
        <v>0</v>
      </c>
      <c r="AM353" s="226">
        <f>INDEX('Uganda workforce data - raw'!$A$4:$F$619,MATCH($B353, 'Uganda workforce data - raw'!$B$4:$B$619,0), MATCH("Filled Female",'Uganda workforce data - raw'!$A$4:$F$4,0))*INDEX('Mapping cadres'!$B$1:$Z$616,MATCH($B353, 'Mapping cadres'!$B$1:$B$616,0), MATCH(AM$32,'Mapping cadres'!$B$1:$Z$1,0))</f>
        <v>0</v>
      </c>
      <c r="AN353" s="226">
        <f>INDEX('Uganda workforce data - raw'!$A$4:$F$619,MATCH($B353, 'Uganda workforce data - raw'!$B$4:$B$619,0), MATCH("Filled Female",'Uganda workforce data - raw'!$A$4:$F$4,0))*INDEX('Mapping cadres'!$B$1:$Z$616,MATCH($B353, 'Mapping cadres'!$B$1:$B$616,0), MATCH(AN$32,'Mapping cadres'!$B$1:$Z$1,0))</f>
        <v>0</v>
      </c>
      <c r="AO353" s="226">
        <f>INDEX('Uganda workforce data - raw'!$A$4:$F$619,MATCH($B353, 'Uganda workforce data - raw'!$B$4:$B$619,0), MATCH("Filled Female",'Uganda workforce data - raw'!$A$4:$F$4,0))*INDEX('Mapping cadres'!$B$1:$Z$616,MATCH($B353, 'Mapping cadres'!$B$1:$B$616,0), MATCH(AO$32,'Mapping cadres'!$B$1:$Z$1,0))</f>
        <v>0</v>
      </c>
      <c r="AP353" s="226">
        <f>INDEX('Uganda workforce data - raw'!$A$4:$F$619,MATCH($B353, 'Uganda workforce data - raw'!$B$4:$B$619,0), MATCH("Filled Female",'Uganda workforce data - raw'!$A$4:$F$4,0))*INDEX('Mapping cadres'!$B$1:$Z$616,MATCH($B353, 'Mapping cadres'!$B$1:$B$616,0), MATCH(AP$32,'Mapping cadres'!$B$1:$Z$1,0))</f>
        <v>0</v>
      </c>
      <c r="AQ353" s="226">
        <f>INDEX('Uganda workforce data - raw'!$A$4:$F$619,MATCH($B353, 'Uganda workforce data - raw'!$B$4:$B$619,0), MATCH("Filled Female",'Uganda workforce data - raw'!$A$4:$F$4,0))*INDEX('Mapping cadres'!$B$1:$Z$616,MATCH($B353, 'Mapping cadres'!$B$1:$B$616,0), MATCH(AQ$32,'Mapping cadres'!$B$1:$Z$1,0))</f>
        <v>0</v>
      </c>
      <c r="AR353" s="226">
        <f>INDEX('Uganda workforce data - raw'!$A$4:$F$619,MATCH($B353, 'Uganda workforce data - raw'!$B$4:$B$619,0), MATCH("Filled Female",'Uganda workforce data - raw'!$A$4:$F$4,0))*INDEX('Mapping cadres'!$B$1:$Z$616,MATCH($B353, 'Mapping cadres'!$B$1:$B$616,0), MATCH(AR$32,'Mapping cadres'!$B$1:$Z$1,0))</f>
        <v>0</v>
      </c>
      <c r="AS353" s="226">
        <f>INDEX('Uganda workforce data - raw'!$A$4:$F$619,MATCH($B353, 'Uganda workforce data - raw'!$B$4:$B$619,0), MATCH("Filled Female",'Uganda workforce data - raw'!$A$4:$F$4,0))*INDEX('Mapping cadres'!$B$1:$Z$616,MATCH($B353, 'Mapping cadres'!$B$1:$B$616,0), MATCH(AS$32,'Mapping cadres'!$B$1:$Z$1,0))</f>
        <v>0</v>
      </c>
      <c r="AT353" s="226">
        <f>INDEX('Uganda workforce data - raw'!$A$4:$F$619,MATCH($B353, 'Uganda workforce data - raw'!$B$4:$B$619,0), MATCH("Filled Female",'Uganda workforce data - raw'!$A$4:$F$4,0))*INDEX('Mapping cadres'!$B$1:$Z$616,MATCH($B353, 'Mapping cadres'!$B$1:$B$616,0), MATCH(AT$32,'Mapping cadres'!$B$1:$Z$1,0))</f>
        <v>0</v>
      </c>
      <c r="AU353" s="226">
        <f>INDEX('Uganda workforce data - raw'!$A$4:$F$619,MATCH($B353, 'Uganda workforce data - raw'!$B$4:$B$619,0), MATCH("Filled Female",'Uganda workforce data - raw'!$A$4:$F$4,0))*INDEX('Mapping cadres'!$B$1:$Z$616,MATCH($B353, 'Mapping cadres'!$B$1:$B$616,0), MATCH(AU$32,'Mapping cadres'!$B$1:$Z$1,0))</f>
        <v>0</v>
      </c>
      <c r="AV353" s="226">
        <f>INDEX('Uganda workforce data - raw'!$A$4:$F$619,MATCH($B353, 'Uganda workforce data - raw'!$B$4:$B$619,0), MATCH("Filled Female",'Uganda workforce data - raw'!$A$4:$F$4,0))*INDEX('Mapping cadres'!$B$1:$Z$616,MATCH($B353, 'Mapping cadres'!$B$1:$B$616,0), MATCH(AV$32,'Mapping cadres'!$B$1:$Z$1,0))</f>
        <v>0</v>
      </c>
      <c r="AW353" s="226">
        <f>INDEX('Uganda workforce data - raw'!$A$4:$F$619,MATCH($B353, 'Uganda workforce data - raw'!$B$4:$B$619,0), MATCH("Filled Female",'Uganda workforce data - raw'!$A$4:$F$4,0))*INDEX('Mapping cadres'!$B$1:$Z$616,MATCH($B353, 'Mapping cadres'!$B$1:$B$616,0), MATCH(AW$32,'Mapping cadres'!$B$1:$Z$1,0))</f>
        <v>0</v>
      </c>
      <c r="AX353" s="226">
        <f>INDEX('Uganda workforce data - raw'!$A$4:$F$619,MATCH($B353, 'Uganda workforce data - raw'!$B$4:$B$619,0), MATCH("Filled Female",'Uganda workforce data - raw'!$A$4:$F$4,0))*INDEX('Mapping cadres'!$B$1:$Z$616,MATCH($B353, 'Mapping cadres'!$B$1:$B$616,0), MATCH(AX$32,'Mapping cadres'!$B$1:$Z$1,0))</f>
        <v>0</v>
      </c>
      <c r="AY353" s="226">
        <f t="shared" si="101"/>
        <v>4</v>
      </c>
      <c r="AZ353" s="226">
        <f t="shared" si="102"/>
        <v>0</v>
      </c>
      <c r="BA353" s="226">
        <f t="shared" si="103"/>
        <v>0</v>
      </c>
      <c r="BB353" s="226">
        <f t="shared" si="104"/>
        <v>0</v>
      </c>
      <c r="BC353" s="226">
        <f t="shared" si="105"/>
        <v>0</v>
      </c>
      <c r="BD353" s="226">
        <f t="shared" si="106"/>
        <v>0</v>
      </c>
      <c r="BE353" s="226">
        <f t="shared" si="107"/>
        <v>0</v>
      </c>
      <c r="BF353" s="226">
        <f t="shared" si="108"/>
        <v>0</v>
      </c>
      <c r="BG353" s="226">
        <f t="shared" si="109"/>
        <v>0</v>
      </c>
      <c r="BH353" s="226">
        <f t="shared" si="110"/>
        <v>0</v>
      </c>
      <c r="BI353" s="226">
        <f t="shared" si="111"/>
        <v>0</v>
      </c>
      <c r="BJ353" s="226">
        <f t="shared" si="112"/>
        <v>0</v>
      </c>
      <c r="BK353" s="226">
        <f t="shared" si="113"/>
        <v>0</v>
      </c>
      <c r="BL353" s="226">
        <f t="shared" si="114"/>
        <v>0</v>
      </c>
      <c r="BM353" s="226">
        <f t="shared" si="115"/>
        <v>0</v>
      </c>
      <c r="BN353" s="226">
        <f t="shared" si="116"/>
        <v>0</v>
      </c>
      <c r="BO353" s="226">
        <f t="shared" si="117"/>
        <v>0</v>
      </c>
      <c r="BP353" s="226">
        <f t="shared" si="118"/>
        <v>0</v>
      </c>
      <c r="BQ353" s="226">
        <f t="shared" si="119"/>
        <v>0</v>
      </c>
      <c r="BR353" s="226">
        <f t="shared" si="120"/>
        <v>0</v>
      </c>
      <c r="BS353" s="226">
        <f t="shared" si="121"/>
        <v>0</v>
      </c>
      <c r="BT353" s="226">
        <f t="shared" si="122"/>
        <v>0</v>
      </c>
      <c r="BU353" s="226">
        <f t="shared" si="123"/>
        <v>0</v>
      </c>
      <c r="BV353" s="226">
        <f t="shared" si="124"/>
        <v>0</v>
      </c>
    </row>
    <row r="354" spans="1:74">
      <c r="A354" s="226">
        <v>322</v>
      </c>
      <c r="B354" s="226" t="s">
        <v>1624</v>
      </c>
      <c r="C354" s="226">
        <f>INDEX('Uganda workforce data - raw'!$A$4:$F$619,MATCH($B354, 'Uganda workforce data - raw'!$B$4:$B$619,0), MATCH("Filled Male",'Uganda workforce data - raw'!$A$4:$F$4,0))*INDEX('Mapping cadres'!$B$1:$Z$616,MATCH($B354, 'Mapping cadres'!$B$1:$B$616,0), MATCH(C$32,'Mapping cadres'!$B$1:$Z$1,0))</f>
        <v>0</v>
      </c>
      <c r="D354" s="226">
        <f>INDEX('Uganda workforce data - raw'!$A$4:$F$619,MATCH($B354, 'Uganda workforce data - raw'!$B$4:$B$619,0), MATCH("Filled Male",'Uganda workforce data - raw'!$A$4:$F$4,0))*INDEX('Mapping cadres'!$B$1:$Z$616,MATCH($B354, 'Mapping cadres'!$B$1:$B$616,0), MATCH(D$32,'Mapping cadres'!$B$1:$Z$1,0))</f>
        <v>0</v>
      </c>
      <c r="E354" s="226">
        <f>INDEX('Uganda workforce data - raw'!$A$4:$F$619,MATCH($B354, 'Uganda workforce data - raw'!$B$4:$B$619,0), MATCH("Filled Male",'Uganda workforce data - raw'!$A$4:$F$4,0))*INDEX('Mapping cadres'!$B$1:$Z$616,MATCH($B354, 'Mapping cadres'!$B$1:$B$616,0), MATCH(E$32,'Mapping cadres'!$B$1:$Z$1,0))</f>
        <v>0</v>
      </c>
      <c r="F354" s="226">
        <f>INDEX('Uganda workforce data - raw'!$A$4:$F$619,MATCH($B354, 'Uganda workforce data - raw'!$B$4:$B$619,0), MATCH("Filled Male",'Uganda workforce data - raw'!$A$4:$F$4,0))*INDEX('Mapping cadres'!$B$1:$Z$616,MATCH($B354, 'Mapping cadres'!$B$1:$B$616,0), MATCH(F$32,'Mapping cadres'!$B$1:$Z$1,0))</f>
        <v>0</v>
      </c>
      <c r="G354" s="226">
        <f>INDEX('Uganda workforce data - raw'!$A$4:$F$619,MATCH($B354, 'Uganda workforce data - raw'!$B$4:$B$619,0), MATCH("Filled Male",'Uganda workforce data - raw'!$A$4:$F$4,0))*INDEX('Mapping cadres'!$B$1:$Z$616,MATCH($B354, 'Mapping cadres'!$B$1:$B$616,0), MATCH(G$32,'Mapping cadres'!$B$1:$Z$1,0))</f>
        <v>0</v>
      </c>
      <c r="H354" s="226">
        <f>INDEX('Uganda workforce data - raw'!$A$4:$F$619,MATCH($B354, 'Uganda workforce data - raw'!$B$4:$B$619,0), MATCH("Filled Male",'Uganda workforce data - raw'!$A$4:$F$4,0))*INDEX('Mapping cadres'!$B$1:$Z$616,MATCH($B354, 'Mapping cadres'!$B$1:$B$616,0), MATCH(H$32,'Mapping cadres'!$B$1:$Z$1,0))</f>
        <v>0</v>
      </c>
      <c r="I354" s="226">
        <f>INDEX('Uganda workforce data - raw'!$A$4:$F$619,MATCH($B354, 'Uganda workforce data - raw'!$B$4:$B$619,0), MATCH("Filled Male",'Uganda workforce data - raw'!$A$4:$F$4,0))*INDEX('Mapping cadres'!$B$1:$Z$616,MATCH($B354, 'Mapping cadres'!$B$1:$B$616,0), MATCH(I$32,'Mapping cadres'!$B$1:$Z$1,0))</f>
        <v>0</v>
      </c>
      <c r="J354" s="226">
        <f>INDEX('Uganda workforce data - raw'!$A$4:$F$619,MATCH($B354, 'Uganda workforce data - raw'!$B$4:$B$619,0), MATCH("Filled Male",'Uganda workforce data - raw'!$A$4:$F$4,0))*INDEX('Mapping cadres'!$B$1:$Z$616,MATCH($B354, 'Mapping cadres'!$B$1:$B$616,0), MATCH(J$32,'Mapping cadres'!$B$1:$Z$1,0))</f>
        <v>0</v>
      </c>
      <c r="K354" s="226">
        <f>INDEX('Uganda workforce data - raw'!$A$4:$F$619,MATCH($B354, 'Uganda workforce data - raw'!$B$4:$B$619,0), MATCH("Filled Male",'Uganda workforce data - raw'!$A$4:$F$4,0))*INDEX('Mapping cadres'!$B$1:$Z$616,MATCH($B354, 'Mapping cadres'!$B$1:$B$616,0), MATCH(K$32,'Mapping cadres'!$B$1:$Z$1,0))</f>
        <v>0</v>
      </c>
      <c r="L354" s="226">
        <f>INDEX('Uganda workforce data - raw'!$A$4:$F$619,MATCH($B354, 'Uganda workforce data - raw'!$B$4:$B$619,0), MATCH("Filled Male",'Uganda workforce data - raw'!$A$4:$F$4,0))*INDEX('Mapping cadres'!$B$1:$Z$616,MATCH($B354, 'Mapping cadres'!$B$1:$B$616,0), MATCH(L$32,'Mapping cadres'!$B$1:$Z$1,0))</f>
        <v>0</v>
      </c>
      <c r="M354" s="226">
        <f>INDEX('Uganda workforce data - raw'!$A$4:$F$619,MATCH($B354, 'Uganda workforce data - raw'!$B$4:$B$619,0), MATCH("Filled Male",'Uganda workforce data - raw'!$A$4:$F$4,0))*INDEX('Mapping cadres'!$B$1:$Z$616,MATCH($B354, 'Mapping cadres'!$B$1:$B$616,0), MATCH(M$32,'Mapping cadres'!$B$1:$Z$1,0))</f>
        <v>0</v>
      </c>
      <c r="N354" s="226">
        <f>INDEX('Uganda workforce data - raw'!$A$4:$F$619,MATCH($B354, 'Uganda workforce data - raw'!$B$4:$B$619,0), MATCH("Filled Male",'Uganda workforce data - raw'!$A$4:$F$4,0))*INDEX('Mapping cadres'!$B$1:$Z$616,MATCH($B354, 'Mapping cadres'!$B$1:$B$616,0), MATCH(N$32,'Mapping cadres'!$B$1:$Z$1,0))</f>
        <v>0</v>
      </c>
      <c r="O354" s="226">
        <f>INDEX('Uganda workforce data - raw'!$A$4:$F$619,MATCH($B354, 'Uganda workforce data - raw'!$B$4:$B$619,0), MATCH("Filled Male",'Uganda workforce data - raw'!$A$4:$F$4,0))*INDEX('Mapping cadres'!$B$1:$Z$616,MATCH($B354, 'Mapping cadres'!$B$1:$B$616,0), MATCH(O$32,'Mapping cadres'!$B$1:$Z$1,0))</f>
        <v>0</v>
      </c>
      <c r="P354" s="226">
        <f>INDEX('Uganda workforce data - raw'!$A$4:$F$619,MATCH($B354, 'Uganda workforce data - raw'!$B$4:$B$619,0), MATCH("Filled Male",'Uganda workforce data - raw'!$A$4:$F$4,0))*INDEX('Mapping cadres'!$B$1:$Z$616,MATCH($B354, 'Mapping cadres'!$B$1:$B$616,0), MATCH(P$32,'Mapping cadres'!$B$1:$Z$1,0))</f>
        <v>0</v>
      </c>
      <c r="Q354" s="226">
        <f>INDEX('Uganda workforce data - raw'!$A$4:$F$619,MATCH($B354, 'Uganda workforce data - raw'!$B$4:$B$619,0), MATCH("Filled Male",'Uganda workforce data - raw'!$A$4:$F$4,0))*INDEX('Mapping cadres'!$B$1:$Z$616,MATCH($B354, 'Mapping cadres'!$B$1:$B$616,0), MATCH(Q$32,'Mapping cadres'!$B$1:$Z$1,0))</f>
        <v>0</v>
      </c>
      <c r="R354" s="226">
        <f>INDEX('Uganda workforce data - raw'!$A$4:$F$619,MATCH($B354, 'Uganda workforce data - raw'!$B$4:$B$619,0), MATCH("Filled Male",'Uganda workforce data - raw'!$A$4:$F$4,0))*INDEX('Mapping cadres'!$B$1:$Z$616,MATCH($B354, 'Mapping cadres'!$B$1:$B$616,0), MATCH(R$32,'Mapping cadres'!$B$1:$Z$1,0))</f>
        <v>0</v>
      </c>
      <c r="S354" s="226">
        <f>INDEX('Uganda workforce data - raw'!$A$4:$F$619,MATCH($B354, 'Uganda workforce data - raw'!$B$4:$B$619,0), MATCH("Filled Male",'Uganda workforce data - raw'!$A$4:$F$4,0))*INDEX('Mapping cadres'!$B$1:$Z$616,MATCH($B354, 'Mapping cadres'!$B$1:$B$616,0), MATCH(S$32,'Mapping cadres'!$B$1:$Z$1,0))</f>
        <v>0</v>
      </c>
      <c r="T354" s="226">
        <f>INDEX('Uganda workforce data - raw'!$A$4:$F$619,MATCH($B354, 'Uganda workforce data - raw'!$B$4:$B$619,0), MATCH("Filled Male",'Uganda workforce data - raw'!$A$4:$F$4,0))*INDEX('Mapping cadres'!$B$1:$Z$616,MATCH($B354, 'Mapping cadres'!$B$1:$B$616,0), MATCH(T$32,'Mapping cadres'!$B$1:$Z$1,0))</f>
        <v>0</v>
      </c>
      <c r="U354" s="226">
        <f>INDEX('Uganda workforce data - raw'!$A$4:$F$619,MATCH($B354, 'Uganda workforce data - raw'!$B$4:$B$619,0), MATCH("Filled Male",'Uganda workforce data - raw'!$A$4:$F$4,0))*INDEX('Mapping cadres'!$B$1:$Z$616,MATCH($B354, 'Mapping cadres'!$B$1:$B$616,0), MATCH(U$32,'Mapping cadres'!$B$1:$Z$1,0))</f>
        <v>0</v>
      </c>
      <c r="V354" s="226">
        <f>INDEX('Uganda workforce data - raw'!$A$4:$F$619,MATCH($B354, 'Uganda workforce data - raw'!$B$4:$B$619,0), MATCH("Filled Male",'Uganda workforce data - raw'!$A$4:$F$4,0))*INDEX('Mapping cadres'!$B$1:$Z$616,MATCH($B354, 'Mapping cadres'!$B$1:$B$616,0), MATCH(V$32,'Mapping cadres'!$B$1:$Z$1,0))</f>
        <v>0</v>
      </c>
      <c r="W354" s="226">
        <f>INDEX('Uganda workforce data - raw'!$A$4:$F$619,MATCH($B354, 'Uganda workforce data - raw'!$B$4:$B$619,0), MATCH("Filled Male",'Uganda workforce data - raw'!$A$4:$F$4,0))*INDEX('Mapping cadres'!$B$1:$Z$616,MATCH($B354, 'Mapping cadres'!$B$1:$B$616,0), MATCH(W$32,'Mapping cadres'!$B$1:$Z$1,0))</f>
        <v>0</v>
      </c>
      <c r="X354" s="226">
        <f>INDEX('Uganda workforce data - raw'!$A$4:$F$619,MATCH($B354, 'Uganda workforce data - raw'!$B$4:$B$619,0), MATCH("Filled Male",'Uganda workforce data - raw'!$A$4:$F$4,0))*INDEX('Mapping cadres'!$B$1:$Z$616,MATCH($B354, 'Mapping cadres'!$B$1:$B$616,0), MATCH(X$32,'Mapping cadres'!$B$1:$Z$1,0))</f>
        <v>0</v>
      </c>
      <c r="Y354" s="226">
        <f>INDEX('Uganda workforce data - raw'!$A$4:$F$619,MATCH($B354, 'Uganda workforce data - raw'!$B$4:$B$619,0), MATCH("Filled Male",'Uganda workforce data - raw'!$A$4:$F$4,0))*INDEX('Mapping cadres'!$B$1:$Z$616,MATCH($B354, 'Mapping cadres'!$B$1:$B$616,0), MATCH(Y$32,'Mapping cadres'!$B$1:$Z$1,0))</f>
        <v>0</v>
      </c>
      <c r="Z354" s="226">
        <f>INDEX('Uganda workforce data - raw'!$A$4:$F$619,MATCH($B354, 'Uganda workforce data - raw'!$B$4:$B$619,0), MATCH("Filled Male",'Uganda workforce data - raw'!$A$4:$F$4,0))*INDEX('Mapping cadres'!$B$1:$Z$616,MATCH($B354, 'Mapping cadres'!$B$1:$B$616,0), MATCH(Z$32,'Mapping cadres'!$B$1:$Z$1,0))</f>
        <v>0</v>
      </c>
      <c r="AA354" s="226">
        <f>INDEX('Uganda workforce data - raw'!$A$4:$F$619,MATCH($B354, 'Uganda workforce data - raw'!$B$4:$B$619,0), MATCH("Filled Female",'Uganda workforce data - raw'!$A$4:$F$4,0))*INDEX('Mapping cadres'!$B$1:$Z$616,MATCH($B354, 'Mapping cadres'!$B$1:$B$616,0), MATCH(AA$32,'Mapping cadres'!$B$1:$Z$1,0))</f>
        <v>1</v>
      </c>
      <c r="AB354" s="226">
        <f>INDEX('Uganda workforce data - raw'!$A$4:$F$619,MATCH($B354, 'Uganda workforce data - raw'!$B$4:$B$619,0), MATCH("Filled Female",'Uganda workforce data - raw'!$A$4:$F$4,0))*INDEX('Mapping cadres'!$B$1:$Z$616,MATCH($B354, 'Mapping cadres'!$B$1:$B$616,0), MATCH(AB$32,'Mapping cadres'!$B$1:$Z$1,0))</f>
        <v>0</v>
      </c>
      <c r="AC354" s="226">
        <f>INDEX('Uganda workforce data - raw'!$A$4:$F$619,MATCH($B354, 'Uganda workforce data - raw'!$B$4:$B$619,0), MATCH("Filled Female",'Uganda workforce data - raw'!$A$4:$F$4,0))*INDEX('Mapping cadres'!$B$1:$Z$616,MATCH($B354, 'Mapping cadres'!$B$1:$B$616,0), MATCH(AC$32,'Mapping cadres'!$B$1:$Z$1,0))</f>
        <v>0</v>
      </c>
      <c r="AD354" s="226">
        <f>INDEX('Uganda workforce data - raw'!$A$4:$F$619,MATCH($B354, 'Uganda workforce data - raw'!$B$4:$B$619,0), MATCH("Filled Female",'Uganda workforce data - raw'!$A$4:$F$4,0))*INDEX('Mapping cadres'!$B$1:$Z$616,MATCH($B354, 'Mapping cadres'!$B$1:$B$616,0), MATCH(AD$32,'Mapping cadres'!$B$1:$Z$1,0))</f>
        <v>0</v>
      </c>
      <c r="AE354" s="226">
        <f>INDEX('Uganda workforce data - raw'!$A$4:$F$619,MATCH($B354, 'Uganda workforce data - raw'!$B$4:$B$619,0), MATCH("Filled Female",'Uganda workforce data - raw'!$A$4:$F$4,0))*INDEX('Mapping cadres'!$B$1:$Z$616,MATCH($B354, 'Mapping cadres'!$B$1:$B$616,0), MATCH(AE$32,'Mapping cadres'!$B$1:$Z$1,0))</f>
        <v>0</v>
      </c>
      <c r="AF354" s="226">
        <f>INDEX('Uganda workforce data - raw'!$A$4:$F$619,MATCH($B354, 'Uganda workforce data - raw'!$B$4:$B$619,0), MATCH("Filled Female",'Uganda workforce data - raw'!$A$4:$F$4,0))*INDEX('Mapping cadres'!$B$1:$Z$616,MATCH($B354, 'Mapping cadres'!$B$1:$B$616,0), MATCH(AF$32,'Mapping cadres'!$B$1:$Z$1,0))</f>
        <v>0</v>
      </c>
      <c r="AG354" s="226">
        <f>INDEX('Uganda workforce data - raw'!$A$4:$F$619,MATCH($B354, 'Uganda workforce data - raw'!$B$4:$B$619,0), MATCH("Filled Female",'Uganda workforce data - raw'!$A$4:$F$4,0))*INDEX('Mapping cadres'!$B$1:$Z$616,MATCH($B354, 'Mapping cadres'!$B$1:$B$616,0), MATCH(AG$32,'Mapping cadres'!$B$1:$Z$1,0))</f>
        <v>0</v>
      </c>
      <c r="AH354" s="226">
        <f>INDEX('Uganda workforce data - raw'!$A$4:$F$619,MATCH($B354, 'Uganda workforce data - raw'!$B$4:$B$619,0), MATCH("Filled Female",'Uganda workforce data - raw'!$A$4:$F$4,0))*INDEX('Mapping cadres'!$B$1:$Z$616,MATCH($B354, 'Mapping cadres'!$B$1:$B$616,0), MATCH(AH$32,'Mapping cadres'!$B$1:$Z$1,0))</f>
        <v>0</v>
      </c>
      <c r="AI354" s="226">
        <f>INDEX('Uganda workforce data - raw'!$A$4:$F$619,MATCH($B354, 'Uganda workforce data - raw'!$B$4:$B$619,0), MATCH("Filled Female",'Uganda workforce data - raw'!$A$4:$F$4,0))*INDEX('Mapping cadres'!$B$1:$Z$616,MATCH($B354, 'Mapping cadres'!$B$1:$B$616,0), MATCH(AI$32,'Mapping cadres'!$B$1:$Z$1,0))</f>
        <v>0</v>
      </c>
      <c r="AJ354" s="226">
        <f>INDEX('Uganda workforce data - raw'!$A$4:$F$619,MATCH($B354, 'Uganda workforce data - raw'!$B$4:$B$619,0), MATCH("Filled Female",'Uganda workforce data - raw'!$A$4:$F$4,0))*INDEX('Mapping cadres'!$B$1:$Z$616,MATCH($B354, 'Mapping cadres'!$B$1:$B$616,0), MATCH(AJ$32,'Mapping cadres'!$B$1:$Z$1,0))</f>
        <v>0</v>
      </c>
      <c r="AK354" s="226">
        <f>INDEX('Uganda workforce data - raw'!$A$4:$F$619,MATCH($B354, 'Uganda workforce data - raw'!$B$4:$B$619,0), MATCH("Filled Female",'Uganda workforce data - raw'!$A$4:$F$4,0))*INDEX('Mapping cadres'!$B$1:$Z$616,MATCH($B354, 'Mapping cadres'!$B$1:$B$616,0), MATCH(AK$32,'Mapping cadres'!$B$1:$Z$1,0))</f>
        <v>0</v>
      </c>
      <c r="AL354" s="226">
        <f>INDEX('Uganda workforce data - raw'!$A$4:$F$619,MATCH($B354, 'Uganda workforce data - raw'!$B$4:$B$619,0), MATCH("Filled Female",'Uganda workforce data - raw'!$A$4:$F$4,0))*INDEX('Mapping cadres'!$B$1:$Z$616,MATCH($B354, 'Mapping cadres'!$B$1:$B$616,0), MATCH(AL$32,'Mapping cadres'!$B$1:$Z$1,0))</f>
        <v>0</v>
      </c>
      <c r="AM354" s="226">
        <f>INDEX('Uganda workforce data - raw'!$A$4:$F$619,MATCH($B354, 'Uganda workforce data - raw'!$B$4:$B$619,0), MATCH("Filled Female",'Uganda workforce data - raw'!$A$4:$F$4,0))*INDEX('Mapping cadres'!$B$1:$Z$616,MATCH($B354, 'Mapping cadres'!$B$1:$B$616,0), MATCH(AM$32,'Mapping cadres'!$B$1:$Z$1,0))</f>
        <v>0</v>
      </c>
      <c r="AN354" s="226">
        <f>INDEX('Uganda workforce data - raw'!$A$4:$F$619,MATCH($B354, 'Uganda workforce data - raw'!$B$4:$B$619,0), MATCH("Filled Female",'Uganda workforce data - raw'!$A$4:$F$4,0))*INDEX('Mapping cadres'!$B$1:$Z$616,MATCH($B354, 'Mapping cadres'!$B$1:$B$616,0), MATCH(AN$32,'Mapping cadres'!$B$1:$Z$1,0))</f>
        <v>0</v>
      </c>
      <c r="AO354" s="226">
        <f>INDEX('Uganda workforce data - raw'!$A$4:$F$619,MATCH($B354, 'Uganda workforce data - raw'!$B$4:$B$619,0), MATCH("Filled Female",'Uganda workforce data - raw'!$A$4:$F$4,0))*INDEX('Mapping cadres'!$B$1:$Z$616,MATCH($B354, 'Mapping cadres'!$B$1:$B$616,0), MATCH(AO$32,'Mapping cadres'!$B$1:$Z$1,0))</f>
        <v>0</v>
      </c>
      <c r="AP354" s="226">
        <f>INDEX('Uganda workforce data - raw'!$A$4:$F$619,MATCH($B354, 'Uganda workforce data - raw'!$B$4:$B$619,0), MATCH("Filled Female",'Uganda workforce data - raw'!$A$4:$F$4,0))*INDEX('Mapping cadres'!$B$1:$Z$616,MATCH($B354, 'Mapping cadres'!$B$1:$B$616,0), MATCH(AP$32,'Mapping cadres'!$B$1:$Z$1,0))</f>
        <v>0</v>
      </c>
      <c r="AQ354" s="226">
        <f>INDEX('Uganda workforce data - raw'!$A$4:$F$619,MATCH($B354, 'Uganda workforce data - raw'!$B$4:$B$619,0), MATCH("Filled Female",'Uganda workforce data - raw'!$A$4:$F$4,0))*INDEX('Mapping cadres'!$B$1:$Z$616,MATCH($B354, 'Mapping cadres'!$B$1:$B$616,0), MATCH(AQ$32,'Mapping cadres'!$B$1:$Z$1,0))</f>
        <v>0</v>
      </c>
      <c r="AR354" s="226">
        <f>INDEX('Uganda workforce data - raw'!$A$4:$F$619,MATCH($B354, 'Uganda workforce data - raw'!$B$4:$B$619,0), MATCH("Filled Female",'Uganda workforce data - raw'!$A$4:$F$4,0))*INDEX('Mapping cadres'!$B$1:$Z$616,MATCH($B354, 'Mapping cadres'!$B$1:$B$616,0), MATCH(AR$32,'Mapping cadres'!$B$1:$Z$1,0))</f>
        <v>0</v>
      </c>
      <c r="AS354" s="226">
        <f>INDEX('Uganda workforce data - raw'!$A$4:$F$619,MATCH($B354, 'Uganda workforce data - raw'!$B$4:$B$619,0), MATCH("Filled Female",'Uganda workforce data - raw'!$A$4:$F$4,0))*INDEX('Mapping cadres'!$B$1:$Z$616,MATCH($B354, 'Mapping cadres'!$B$1:$B$616,0), MATCH(AS$32,'Mapping cadres'!$B$1:$Z$1,0))</f>
        <v>0</v>
      </c>
      <c r="AT354" s="226">
        <f>INDEX('Uganda workforce data - raw'!$A$4:$F$619,MATCH($B354, 'Uganda workforce data - raw'!$B$4:$B$619,0), MATCH("Filled Female",'Uganda workforce data - raw'!$A$4:$F$4,0))*INDEX('Mapping cadres'!$B$1:$Z$616,MATCH($B354, 'Mapping cadres'!$B$1:$B$616,0), MATCH(AT$32,'Mapping cadres'!$B$1:$Z$1,0))</f>
        <v>0</v>
      </c>
      <c r="AU354" s="226">
        <f>INDEX('Uganda workforce data - raw'!$A$4:$F$619,MATCH($B354, 'Uganda workforce data - raw'!$B$4:$B$619,0), MATCH("Filled Female",'Uganda workforce data - raw'!$A$4:$F$4,0))*INDEX('Mapping cadres'!$B$1:$Z$616,MATCH($B354, 'Mapping cadres'!$B$1:$B$616,0), MATCH(AU$32,'Mapping cadres'!$B$1:$Z$1,0))</f>
        <v>0</v>
      </c>
      <c r="AV354" s="226">
        <f>INDEX('Uganda workforce data - raw'!$A$4:$F$619,MATCH($B354, 'Uganda workforce data - raw'!$B$4:$B$619,0), MATCH("Filled Female",'Uganda workforce data - raw'!$A$4:$F$4,0))*INDEX('Mapping cadres'!$B$1:$Z$616,MATCH($B354, 'Mapping cadres'!$B$1:$B$616,0), MATCH(AV$32,'Mapping cadres'!$B$1:$Z$1,0))</f>
        <v>0</v>
      </c>
      <c r="AW354" s="226">
        <f>INDEX('Uganda workforce data - raw'!$A$4:$F$619,MATCH($B354, 'Uganda workforce data - raw'!$B$4:$B$619,0), MATCH("Filled Female",'Uganda workforce data - raw'!$A$4:$F$4,0))*INDEX('Mapping cadres'!$B$1:$Z$616,MATCH($B354, 'Mapping cadres'!$B$1:$B$616,0), MATCH(AW$32,'Mapping cadres'!$B$1:$Z$1,0))</f>
        <v>0</v>
      </c>
      <c r="AX354" s="226">
        <f>INDEX('Uganda workforce data - raw'!$A$4:$F$619,MATCH($B354, 'Uganda workforce data - raw'!$B$4:$B$619,0), MATCH("Filled Female",'Uganda workforce data - raw'!$A$4:$F$4,0))*INDEX('Mapping cadres'!$B$1:$Z$616,MATCH($B354, 'Mapping cadres'!$B$1:$B$616,0), MATCH(AX$32,'Mapping cadres'!$B$1:$Z$1,0))</f>
        <v>0</v>
      </c>
      <c r="AY354" s="226">
        <f t="shared" ref="AY354:AY417" si="125">SUM(C354,AA354)</f>
        <v>1</v>
      </c>
      <c r="AZ354" s="226">
        <f t="shared" ref="AZ354:AZ417" si="126">SUM(D354,AB354)</f>
        <v>0</v>
      </c>
      <c r="BA354" s="226">
        <f t="shared" ref="BA354:BA417" si="127">SUM(E354,AC354)</f>
        <v>0</v>
      </c>
      <c r="BB354" s="226">
        <f t="shared" ref="BB354:BB417" si="128">SUM(F354,AD354)</f>
        <v>0</v>
      </c>
      <c r="BC354" s="226">
        <f t="shared" ref="BC354:BC417" si="129">SUM(G354,AE354)</f>
        <v>0</v>
      </c>
      <c r="BD354" s="226">
        <f t="shared" ref="BD354:BD417" si="130">SUM(H354,AF354)</f>
        <v>0</v>
      </c>
      <c r="BE354" s="226">
        <f t="shared" ref="BE354:BE417" si="131">SUM(I354,AG354)</f>
        <v>0</v>
      </c>
      <c r="BF354" s="226">
        <f t="shared" ref="BF354:BF417" si="132">SUM(J354,AH354)</f>
        <v>0</v>
      </c>
      <c r="BG354" s="226">
        <f t="shared" ref="BG354:BG417" si="133">SUM(K354,AI354)</f>
        <v>0</v>
      </c>
      <c r="BH354" s="226">
        <f t="shared" ref="BH354:BH417" si="134">SUM(L354,AJ354)</f>
        <v>0</v>
      </c>
      <c r="BI354" s="226">
        <f t="shared" ref="BI354:BI417" si="135">SUM(M354,AK354)</f>
        <v>0</v>
      </c>
      <c r="BJ354" s="226">
        <f t="shared" ref="BJ354:BJ417" si="136">SUM(N354,AL354)</f>
        <v>0</v>
      </c>
      <c r="BK354" s="226">
        <f t="shared" ref="BK354:BK417" si="137">SUM(O354,AM354)</f>
        <v>0</v>
      </c>
      <c r="BL354" s="226">
        <f t="shared" ref="BL354:BL417" si="138">SUM(P354,AN354)</f>
        <v>0</v>
      </c>
      <c r="BM354" s="226">
        <f t="shared" ref="BM354:BM417" si="139">SUM(Q354,AO354)</f>
        <v>0</v>
      </c>
      <c r="BN354" s="226">
        <f t="shared" ref="BN354:BN417" si="140">SUM(R354,AP354)</f>
        <v>0</v>
      </c>
      <c r="BO354" s="226">
        <f t="shared" ref="BO354:BO417" si="141">SUM(S354,AQ354)</f>
        <v>0</v>
      </c>
      <c r="BP354" s="226">
        <f t="shared" ref="BP354:BP417" si="142">SUM(T354,AR354)</f>
        <v>0</v>
      </c>
      <c r="BQ354" s="226">
        <f t="shared" ref="BQ354:BQ417" si="143">SUM(U354,AS354)</f>
        <v>0</v>
      </c>
      <c r="BR354" s="226">
        <f t="shared" ref="BR354:BR417" si="144">SUM(V354,AT354)</f>
        <v>0</v>
      </c>
      <c r="BS354" s="226">
        <f t="shared" ref="BS354:BS417" si="145">SUM(W354,AU354)</f>
        <v>0</v>
      </c>
      <c r="BT354" s="226">
        <f t="shared" ref="BT354:BT417" si="146">SUM(X354,AV354)</f>
        <v>0</v>
      </c>
      <c r="BU354" s="226">
        <f t="shared" ref="BU354:BU417" si="147">SUM(Y354,AW354)</f>
        <v>0</v>
      </c>
      <c r="BV354" s="226">
        <f t="shared" ref="BV354:BV417" si="148">SUM(Z354,AX354)</f>
        <v>0</v>
      </c>
    </row>
    <row r="355" spans="1:74">
      <c r="A355" s="226">
        <v>323</v>
      </c>
      <c r="B355" s="226" t="s">
        <v>1625</v>
      </c>
      <c r="C355" s="226">
        <f>INDEX('Uganda workforce data - raw'!$A$4:$F$619,MATCH($B355, 'Uganda workforce data - raw'!$B$4:$B$619,0), MATCH("Filled Male",'Uganda workforce data - raw'!$A$4:$F$4,0))*INDEX('Mapping cadres'!$B$1:$Z$616,MATCH($B355, 'Mapping cadres'!$B$1:$B$616,0), MATCH(C$32,'Mapping cadres'!$B$1:$Z$1,0))</f>
        <v>0</v>
      </c>
      <c r="D355" s="226">
        <f>INDEX('Uganda workforce data - raw'!$A$4:$F$619,MATCH($B355, 'Uganda workforce data - raw'!$B$4:$B$619,0), MATCH("Filled Male",'Uganda workforce data - raw'!$A$4:$F$4,0))*INDEX('Mapping cadres'!$B$1:$Z$616,MATCH($B355, 'Mapping cadres'!$B$1:$B$616,0), MATCH(D$32,'Mapping cadres'!$B$1:$Z$1,0))</f>
        <v>0</v>
      </c>
      <c r="E355" s="226">
        <f>INDEX('Uganda workforce data - raw'!$A$4:$F$619,MATCH($B355, 'Uganda workforce data - raw'!$B$4:$B$619,0), MATCH("Filled Male",'Uganda workforce data - raw'!$A$4:$F$4,0))*INDEX('Mapping cadres'!$B$1:$Z$616,MATCH($B355, 'Mapping cadres'!$B$1:$B$616,0), MATCH(E$32,'Mapping cadres'!$B$1:$Z$1,0))</f>
        <v>0</v>
      </c>
      <c r="F355" s="226">
        <f>INDEX('Uganda workforce data - raw'!$A$4:$F$619,MATCH($B355, 'Uganda workforce data - raw'!$B$4:$B$619,0), MATCH("Filled Male",'Uganda workforce data - raw'!$A$4:$F$4,0))*INDEX('Mapping cadres'!$B$1:$Z$616,MATCH($B355, 'Mapping cadres'!$B$1:$B$616,0), MATCH(F$32,'Mapping cadres'!$B$1:$Z$1,0))</f>
        <v>0</v>
      </c>
      <c r="G355" s="226">
        <f>INDEX('Uganda workforce data - raw'!$A$4:$F$619,MATCH($B355, 'Uganda workforce data - raw'!$B$4:$B$619,0), MATCH("Filled Male",'Uganda workforce data - raw'!$A$4:$F$4,0))*INDEX('Mapping cadres'!$B$1:$Z$616,MATCH($B355, 'Mapping cadres'!$B$1:$B$616,0), MATCH(G$32,'Mapping cadres'!$B$1:$Z$1,0))</f>
        <v>0</v>
      </c>
      <c r="H355" s="226">
        <f>INDEX('Uganda workforce data - raw'!$A$4:$F$619,MATCH($B355, 'Uganda workforce data - raw'!$B$4:$B$619,0), MATCH("Filled Male",'Uganda workforce data - raw'!$A$4:$F$4,0))*INDEX('Mapping cadres'!$B$1:$Z$616,MATCH($B355, 'Mapping cadres'!$B$1:$B$616,0), MATCH(H$32,'Mapping cadres'!$B$1:$Z$1,0))</f>
        <v>0</v>
      </c>
      <c r="I355" s="226">
        <f>INDEX('Uganda workforce data - raw'!$A$4:$F$619,MATCH($B355, 'Uganda workforce data - raw'!$B$4:$B$619,0), MATCH("Filled Male",'Uganda workforce data - raw'!$A$4:$F$4,0))*INDEX('Mapping cadres'!$B$1:$Z$616,MATCH($B355, 'Mapping cadres'!$B$1:$B$616,0), MATCH(I$32,'Mapping cadres'!$B$1:$Z$1,0))</f>
        <v>0</v>
      </c>
      <c r="J355" s="226">
        <f>INDEX('Uganda workforce data - raw'!$A$4:$F$619,MATCH($B355, 'Uganda workforce data - raw'!$B$4:$B$619,0), MATCH("Filled Male",'Uganda workforce data - raw'!$A$4:$F$4,0))*INDEX('Mapping cadres'!$B$1:$Z$616,MATCH($B355, 'Mapping cadres'!$B$1:$B$616,0), MATCH(J$32,'Mapping cadres'!$B$1:$Z$1,0))</f>
        <v>0</v>
      </c>
      <c r="K355" s="226">
        <f>INDEX('Uganda workforce data - raw'!$A$4:$F$619,MATCH($B355, 'Uganda workforce data - raw'!$B$4:$B$619,0), MATCH("Filled Male",'Uganda workforce data - raw'!$A$4:$F$4,0))*INDEX('Mapping cadres'!$B$1:$Z$616,MATCH($B355, 'Mapping cadres'!$B$1:$B$616,0), MATCH(K$32,'Mapping cadres'!$B$1:$Z$1,0))</f>
        <v>0</v>
      </c>
      <c r="L355" s="226">
        <f>INDEX('Uganda workforce data - raw'!$A$4:$F$619,MATCH($B355, 'Uganda workforce data - raw'!$B$4:$B$619,0), MATCH("Filled Male",'Uganda workforce data - raw'!$A$4:$F$4,0))*INDEX('Mapping cadres'!$B$1:$Z$616,MATCH($B355, 'Mapping cadres'!$B$1:$B$616,0), MATCH(L$32,'Mapping cadres'!$B$1:$Z$1,0))</f>
        <v>0</v>
      </c>
      <c r="M355" s="226">
        <f>INDEX('Uganda workforce data - raw'!$A$4:$F$619,MATCH($B355, 'Uganda workforce data - raw'!$B$4:$B$619,0), MATCH("Filled Male",'Uganda workforce data - raw'!$A$4:$F$4,0))*INDEX('Mapping cadres'!$B$1:$Z$616,MATCH($B355, 'Mapping cadres'!$B$1:$B$616,0), MATCH(M$32,'Mapping cadres'!$B$1:$Z$1,0))</f>
        <v>0</v>
      </c>
      <c r="N355" s="226">
        <f>INDEX('Uganda workforce data - raw'!$A$4:$F$619,MATCH($B355, 'Uganda workforce data - raw'!$B$4:$B$619,0), MATCH("Filled Male",'Uganda workforce data - raw'!$A$4:$F$4,0))*INDEX('Mapping cadres'!$B$1:$Z$616,MATCH($B355, 'Mapping cadres'!$B$1:$B$616,0), MATCH(N$32,'Mapping cadres'!$B$1:$Z$1,0))</f>
        <v>0</v>
      </c>
      <c r="O355" s="226">
        <f>INDEX('Uganda workforce data - raw'!$A$4:$F$619,MATCH($B355, 'Uganda workforce data - raw'!$B$4:$B$619,0), MATCH("Filled Male",'Uganda workforce data - raw'!$A$4:$F$4,0))*INDEX('Mapping cadres'!$B$1:$Z$616,MATCH($B355, 'Mapping cadres'!$B$1:$B$616,0), MATCH(O$32,'Mapping cadres'!$B$1:$Z$1,0))</f>
        <v>0</v>
      </c>
      <c r="P355" s="226">
        <f>INDEX('Uganda workforce data - raw'!$A$4:$F$619,MATCH($B355, 'Uganda workforce data - raw'!$B$4:$B$619,0), MATCH("Filled Male",'Uganda workforce data - raw'!$A$4:$F$4,0))*INDEX('Mapping cadres'!$B$1:$Z$616,MATCH($B355, 'Mapping cadres'!$B$1:$B$616,0), MATCH(P$32,'Mapping cadres'!$B$1:$Z$1,0))</f>
        <v>0</v>
      </c>
      <c r="Q355" s="226">
        <f>INDEX('Uganda workforce data - raw'!$A$4:$F$619,MATCH($B355, 'Uganda workforce data - raw'!$B$4:$B$619,0), MATCH("Filled Male",'Uganda workforce data - raw'!$A$4:$F$4,0))*INDEX('Mapping cadres'!$B$1:$Z$616,MATCH($B355, 'Mapping cadres'!$B$1:$B$616,0), MATCH(Q$32,'Mapping cadres'!$B$1:$Z$1,0))</f>
        <v>0</v>
      </c>
      <c r="R355" s="226">
        <f>INDEX('Uganda workforce data - raw'!$A$4:$F$619,MATCH($B355, 'Uganda workforce data - raw'!$B$4:$B$619,0), MATCH("Filled Male",'Uganda workforce data - raw'!$A$4:$F$4,0))*INDEX('Mapping cadres'!$B$1:$Z$616,MATCH($B355, 'Mapping cadres'!$B$1:$B$616,0), MATCH(R$32,'Mapping cadres'!$B$1:$Z$1,0))</f>
        <v>0</v>
      </c>
      <c r="S355" s="226">
        <f>INDEX('Uganda workforce data - raw'!$A$4:$F$619,MATCH($B355, 'Uganda workforce data - raw'!$B$4:$B$619,0), MATCH("Filled Male",'Uganda workforce data - raw'!$A$4:$F$4,0))*INDEX('Mapping cadres'!$B$1:$Z$616,MATCH($B355, 'Mapping cadres'!$B$1:$B$616,0), MATCH(S$32,'Mapping cadres'!$B$1:$Z$1,0))</f>
        <v>0</v>
      </c>
      <c r="T355" s="226">
        <f>INDEX('Uganda workforce data - raw'!$A$4:$F$619,MATCH($B355, 'Uganda workforce data - raw'!$B$4:$B$619,0), MATCH("Filled Male",'Uganda workforce data - raw'!$A$4:$F$4,0))*INDEX('Mapping cadres'!$B$1:$Z$616,MATCH($B355, 'Mapping cadres'!$B$1:$B$616,0), MATCH(T$32,'Mapping cadres'!$B$1:$Z$1,0))</f>
        <v>0</v>
      </c>
      <c r="U355" s="226">
        <f>INDEX('Uganda workforce data - raw'!$A$4:$F$619,MATCH($B355, 'Uganda workforce data - raw'!$B$4:$B$619,0), MATCH("Filled Male",'Uganda workforce data - raw'!$A$4:$F$4,0))*INDEX('Mapping cadres'!$B$1:$Z$616,MATCH($B355, 'Mapping cadres'!$B$1:$B$616,0), MATCH(U$32,'Mapping cadres'!$B$1:$Z$1,0))</f>
        <v>0</v>
      </c>
      <c r="V355" s="226">
        <f>INDEX('Uganda workforce data - raw'!$A$4:$F$619,MATCH($B355, 'Uganda workforce data - raw'!$B$4:$B$619,0), MATCH("Filled Male",'Uganda workforce data - raw'!$A$4:$F$4,0))*INDEX('Mapping cadres'!$B$1:$Z$616,MATCH($B355, 'Mapping cadres'!$B$1:$B$616,0), MATCH(V$32,'Mapping cadres'!$B$1:$Z$1,0))</f>
        <v>0</v>
      </c>
      <c r="W355" s="226">
        <f>INDEX('Uganda workforce data - raw'!$A$4:$F$619,MATCH($B355, 'Uganda workforce data - raw'!$B$4:$B$619,0), MATCH("Filled Male",'Uganda workforce data - raw'!$A$4:$F$4,0))*INDEX('Mapping cadres'!$B$1:$Z$616,MATCH($B355, 'Mapping cadres'!$B$1:$B$616,0), MATCH(W$32,'Mapping cadres'!$B$1:$Z$1,0))</f>
        <v>0</v>
      </c>
      <c r="X355" s="226">
        <f>INDEX('Uganda workforce data - raw'!$A$4:$F$619,MATCH($B355, 'Uganda workforce data - raw'!$B$4:$B$619,0), MATCH("Filled Male",'Uganda workforce data - raw'!$A$4:$F$4,0))*INDEX('Mapping cadres'!$B$1:$Z$616,MATCH($B355, 'Mapping cadres'!$B$1:$B$616,0), MATCH(X$32,'Mapping cadres'!$B$1:$Z$1,0))</f>
        <v>0</v>
      </c>
      <c r="Y355" s="226">
        <f>INDEX('Uganda workforce data - raw'!$A$4:$F$619,MATCH($B355, 'Uganda workforce data - raw'!$B$4:$B$619,0), MATCH("Filled Male",'Uganda workforce data - raw'!$A$4:$F$4,0))*INDEX('Mapping cadres'!$B$1:$Z$616,MATCH($B355, 'Mapping cadres'!$B$1:$B$616,0), MATCH(Y$32,'Mapping cadres'!$B$1:$Z$1,0))</f>
        <v>0</v>
      </c>
      <c r="Z355" s="226">
        <f>INDEX('Uganda workforce data - raw'!$A$4:$F$619,MATCH($B355, 'Uganda workforce data - raw'!$B$4:$B$619,0), MATCH("Filled Male",'Uganda workforce data - raw'!$A$4:$F$4,0))*INDEX('Mapping cadres'!$B$1:$Z$616,MATCH($B355, 'Mapping cadres'!$B$1:$B$616,0), MATCH(Z$32,'Mapping cadres'!$B$1:$Z$1,0))</f>
        <v>0</v>
      </c>
      <c r="AA355" s="226">
        <f>INDEX('Uganda workforce data - raw'!$A$4:$F$619,MATCH($B355, 'Uganda workforce data - raw'!$B$4:$B$619,0), MATCH("Filled Female",'Uganda workforce data - raw'!$A$4:$F$4,0))*INDEX('Mapping cadres'!$B$1:$Z$616,MATCH($B355, 'Mapping cadres'!$B$1:$B$616,0), MATCH(AA$32,'Mapping cadres'!$B$1:$Z$1,0))</f>
        <v>1</v>
      </c>
      <c r="AB355" s="226">
        <f>INDEX('Uganda workforce data - raw'!$A$4:$F$619,MATCH($B355, 'Uganda workforce data - raw'!$B$4:$B$619,0), MATCH("Filled Female",'Uganda workforce data - raw'!$A$4:$F$4,0))*INDEX('Mapping cadres'!$B$1:$Z$616,MATCH($B355, 'Mapping cadres'!$B$1:$B$616,0), MATCH(AB$32,'Mapping cadres'!$B$1:$Z$1,0))</f>
        <v>0</v>
      </c>
      <c r="AC355" s="226">
        <f>INDEX('Uganda workforce data - raw'!$A$4:$F$619,MATCH($B355, 'Uganda workforce data - raw'!$B$4:$B$619,0), MATCH("Filled Female",'Uganda workforce data - raw'!$A$4:$F$4,0))*INDEX('Mapping cadres'!$B$1:$Z$616,MATCH($B355, 'Mapping cadres'!$B$1:$B$616,0), MATCH(AC$32,'Mapping cadres'!$B$1:$Z$1,0))</f>
        <v>0</v>
      </c>
      <c r="AD355" s="226">
        <f>INDEX('Uganda workforce data - raw'!$A$4:$F$619,MATCH($B355, 'Uganda workforce data - raw'!$B$4:$B$619,0), MATCH("Filled Female",'Uganda workforce data - raw'!$A$4:$F$4,0))*INDEX('Mapping cadres'!$B$1:$Z$616,MATCH($B355, 'Mapping cadres'!$B$1:$B$616,0), MATCH(AD$32,'Mapping cadres'!$B$1:$Z$1,0))</f>
        <v>0</v>
      </c>
      <c r="AE355" s="226">
        <f>INDEX('Uganda workforce data - raw'!$A$4:$F$619,MATCH($B355, 'Uganda workforce data - raw'!$B$4:$B$619,0), MATCH("Filled Female",'Uganda workforce data - raw'!$A$4:$F$4,0))*INDEX('Mapping cadres'!$B$1:$Z$616,MATCH($B355, 'Mapping cadres'!$B$1:$B$616,0), MATCH(AE$32,'Mapping cadres'!$B$1:$Z$1,0))</f>
        <v>0</v>
      </c>
      <c r="AF355" s="226">
        <f>INDEX('Uganda workforce data - raw'!$A$4:$F$619,MATCH($B355, 'Uganda workforce data - raw'!$B$4:$B$619,0), MATCH("Filled Female",'Uganda workforce data - raw'!$A$4:$F$4,0))*INDEX('Mapping cadres'!$B$1:$Z$616,MATCH($B355, 'Mapping cadres'!$B$1:$B$616,0), MATCH(AF$32,'Mapping cadres'!$B$1:$Z$1,0))</f>
        <v>0</v>
      </c>
      <c r="AG355" s="226">
        <f>INDEX('Uganda workforce data - raw'!$A$4:$F$619,MATCH($B355, 'Uganda workforce data - raw'!$B$4:$B$619,0), MATCH("Filled Female",'Uganda workforce data - raw'!$A$4:$F$4,0))*INDEX('Mapping cadres'!$B$1:$Z$616,MATCH($B355, 'Mapping cadres'!$B$1:$B$616,0), MATCH(AG$32,'Mapping cadres'!$B$1:$Z$1,0))</f>
        <v>0</v>
      </c>
      <c r="AH355" s="226">
        <f>INDEX('Uganda workforce data - raw'!$A$4:$F$619,MATCH($B355, 'Uganda workforce data - raw'!$B$4:$B$619,0), MATCH("Filled Female",'Uganda workforce data - raw'!$A$4:$F$4,0))*INDEX('Mapping cadres'!$B$1:$Z$616,MATCH($B355, 'Mapping cadres'!$B$1:$B$616,0), MATCH(AH$32,'Mapping cadres'!$B$1:$Z$1,0))</f>
        <v>0</v>
      </c>
      <c r="AI355" s="226">
        <f>INDEX('Uganda workforce data - raw'!$A$4:$F$619,MATCH($B355, 'Uganda workforce data - raw'!$B$4:$B$619,0), MATCH("Filled Female",'Uganda workforce data - raw'!$A$4:$F$4,0))*INDEX('Mapping cadres'!$B$1:$Z$616,MATCH($B355, 'Mapping cadres'!$B$1:$B$616,0), MATCH(AI$32,'Mapping cadres'!$B$1:$Z$1,0))</f>
        <v>0</v>
      </c>
      <c r="AJ355" s="226">
        <f>INDEX('Uganda workforce data - raw'!$A$4:$F$619,MATCH($B355, 'Uganda workforce data - raw'!$B$4:$B$619,0), MATCH("Filled Female",'Uganda workforce data - raw'!$A$4:$F$4,0))*INDEX('Mapping cadres'!$B$1:$Z$616,MATCH($B355, 'Mapping cadres'!$B$1:$B$616,0), MATCH(AJ$32,'Mapping cadres'!$B$1:$Z$1,0))</f>
        <v>0</v>
      </c>
      <c r="AK355" s="226">
        <f>INDEX('Uganda workforce data - raw'!$A$4:$F$619,MATCH($B355, 'Uganda workforce data - raw'!$B$4:$B$619,0), MATCH("Filled Female",'Uganda workforce data - raw'!$A$4:$F$4,0))*INDEX('Mapping cadres'!$B$1:$Z$616,MATCH($B355, 'Mapping cadres'!$B$1:$B$616,0), MATCH(AK$32,'Mapping cadres'!$B$1:$Z$1,0))</f>
        <v>0</v>
      </c>
      <c r="AL355" s="226">
        <f>INDEX('Uganda workforce data - raw'!$A$4:$F$619,MATCH($B355, 'Uganda workforce data - raw'!$B$4:$B$619,0), MATCH("Filled Female",'Uganda workforce data - raw'!$A$4:$F$4,0))*INDEX('Mapping cadres'!$B$1:$Z$616,MATCH($B355, 'Mapping cadres'!$B$1:$B$616,0), MATCH(AL$32,'Mapping cadres'!$B$1:$Z$1,0))</f>
        <v>0</v>
      </c>
      <c r="AM355" s="226">
        <f>INDEX('Uganda workforce data - raw'!$A$4:$F$619,MATCH($B355, 'Uganda workforce data - raw'!$B$4:$B$619,0), MATCH("Filled Female",'Uganda workforce data - raw'!$A$4:$F$4,0))*INDEX('Mapping cadres'!$B$1:$Z$616,MATCH($B355, 'Mapping cadres'!$B$1:$B$616,0), MATCH(AM$32,'Mapping cadres'!$B$1:$Z$1,0))</f>
        <v>0</v>
      </c>
      <c r="AN355" s="226">
        <f>INDEX('Uganda workforce data - raw'!$A$4:$F$619,MATCH($B355, 'Uganda workforce data - raw'!$B$4:$B$619,0), MATCH("Filled Female",'Uganda workforce data - raw'!$A$4:$F$4,0))*INDEX('Mapping cadres'!$B$1:$Z$616,MATCH($B355, 'Mapping cadres'!$B$1:$B$616,0), MATCH(AN$32,'Mapping cadres'!$B$1:$Z$1,0))</f>
        <v>0</v>
      </c>
      <c r="AO355" s="226">
        <f>INDEX('Uganda workforce data - raw'!$A$4:$F$619,MATCH($B355, 'Uganda workforce data - raw'!$B$4:$B$619,0), MATCH("Filled Female",'Uganda workforce data - raw'!$A$4:$F$4,0))*INDEX('Mapping cadres'!$B$1:$Z$616,MATCH($B355, 'Mapping cadres'!$B$1:$B$616,0), MATCH(AO$32,'Mapping cadres'!$B$1:$Z$1,0))</f>
        <v>0</v>
      </c>
      <c r="AP355" s="226">
        <f>INDEX('Uganda workforce data - raw'!$A$4:$F$619,MATCH($B355, 'Uganda workforce data - raw'!$B$4:$B$619,0), MATCH("Filled Female",'Uganda workforce data - raw'!$A$4:$F$4,0))*INDEX('Mapping cadres'!$B$1:$Z$616,MATCH($B355, 'Mapping cadres'!$B$1:$B$616,0), MATCH(AP$32,'Mapping cadres'!$B$1:$Z$1,0))</f>
        <v>0</v>
      </c>
      <c r="AQ355" s="226">
        <f>INDEX('Uganda workforce data - raw'!$A$4:$F$619,MATCH($B355, 'Uganda workforce data - raw'!$B$4:$B$619,0), MATCH("Filled Female",'Uganda workforce data - raw'!$A$4:$F$4,0))*INDEX('Mapping cadres'!$B$1:$Z$616,MATCH($B355, 'Mapping cadres'!$B$1:$B$616,0), MATCH(AQ$32,'Mapping cadres'!$B$1:$Z$1,0))</f>
        <v>0</v>
      </c>
      <c r="AR355" s="226">
        <f>INDEX('Uganda workforce data - raw'!$A$4:$F$619,MATCH($B355, 'Uganda workforce data - raw'!$B$4:$B$619,0), MATCH("Filled Female",'Uganda workforce data - raw'!$A$4:$F$4,0))*INDEX('Mapping cadres'!$B$1:$Z$616,MATCH($B355, 'Mapping cadres'!$B$1:$B$616,0), MATCH(AR$32,'Mapping cadres'!$B$1:$Z$1,0))</f>
        <v>0</v>
      </c>
      <c r="AS355" s="226">
        <f>INDEX('Uganda workforce data - raw'!$A$4:$F$619,MATCH($B355, 'Uganda workforce data - raw'!$B$4:$B$619,0), MATCH("Filled Female",'Uganda workforce data - raw'!$A$4:$F$4,0))*INDEX('Mapping cadres'!$B$1:$Z$616,MATCH($B355, 'Mapping cadres'!$B$1:$B$616,0), MATCH(AS$32,'Mapping cadres'!$B$1:$Z$1,0))</f>
        <v>0</v>
      </c>
      <c r="AT355" s="226">
        <f>INDEX('Uganda workforce data - raw'!$A$4:$F$619,MATCH($B355, 'Uganda workforce data - raw'!$B$4:$B$619,0), MATCH("Filled Female",'Uganda workforce data - raw'!$A$4:$F$4,0))*INDEX('Mapping cadres'!$B$1:$Z$616,MATCH($B355, 'Mapping cadres'!$B$1:$B$616,0), MATCH(AT$32,'Mapping cadres'!$B$1:$Z$1,0))</f>
        <v>0</v>
      </c>
      <c r="AU355" s="226">
        <f>INDEX('Uganda workforce data - raw'!$A$4:$F$619,MATCH($B355, 'Uganda workforce data - raw'!$B$4:$B$619,0), MATCH("Filled Female",'Uganda workforce data - raw'!$A$4:$F$4,0))*INDEX('Mapping cadres'!$B$1:$Z$616,MATCH($B355, 'Mapping cadres'!$B$1:$B$616,0), MATCH(AU$32,'Mapping cadres'!$B$1:$Z$1,0))</f>
        <v>0</v>
      </c>
      <c r="AV355" s="226">
        <f>INDEX('Uganda workforce data - raw'!$A$4:$F$619,MATCH($B355, 'Uganda workforce data - raw'!$B$4:$B$619,0), MATCH("Filled Female",'Uganda workforce data - raw'!$A$4:$F$4,0))*INDEX('Mapping cadres'!$B$1:$Z$616,MATCH($B355, 'Mapping cadres'!$B$1:$B$616,0), MATCH(AV$32,'Mapping cadres'!$B$1:$Z$1,0))</f>
        <v>0</v>
      </c>
      <c r="AW355" s="226">
        <f>INDEX('Uganda workforce data - raw'!$A$4:$F$619,MATCH($B355, 'Uganda workforce data - raw'!$B$4:$B$619,0), MATCH("Filled Female",'Uganda workforce data - raw'!$A$4:$F$4,0))*INDEX('Mapping cadres'!$B$1:$Z$616,MATCH($B355, 'Mapping cadres'!$B$1:$B$616,0), MATCH(AW$32,'Mapping cadres'!$B$1:$Z$1,0))</f>
        <v>0</v>
      </c>
      <c r="AX355" s="226">
        <f>INDEX('Uganda workforce data - raw'!$A$4:$F$619,MATCH($B355, 'Uganda workforce data - raw'!$B$4:$B$619,0), MATCH("Filled Female",'Uganda workforce data - raw'!$A$4:$F$4,0))*INDEX('Mapping cadres'!$B$1:$Z$616,MATCH($B355, 'Mapping cadres'!$B$1:$B$616,0), MATCH(AX$32,'Mapping cadres'!$B$1:$Z$1,0))</f>
        <v>0</v>
      </c>
      <c r="AY355" s="226">
        <f t="shared" si="125"/>
        <v>1</v>
      </c>
      <c r="AZ355" s="226">
        <f t="shared" si="126"/>
        <v>0</v>
      </c>
      <c r="BA355" s="226">
        <f t="shared" si="127"/>
        <v>0</v>
      </c>
      <c r="BB355" s="226">
        <f t="shared" si="128"/>
        <v>0</v>
      </c>
      <c r="BC355" s="226">
        <f t="shared" si="129"/>
        <v>0</v>
      </c>
      <c r="BD355" s="226">
        <f t="shared" si="130"/>
        <v>0</v>
      </c>
      <c r="BE355" s="226">
        <f t="shared" si="131"/>
        <v>0</v>
      </c>
      <c r="BF355" s="226">
        <f t="shared" si="132"/>
        <v>0</v>
      </c>
      <c r="BG355" s="226">
        <f t="shared" si="133"/>
        <v>0</v>
      </c>
      <c r="BH355" s="226">
        <f t="shared" si="134"/>
        <v>0</v>
      </c>
      <c r="BI355" s="226">
        <f t="shared" si="135"/>
        <v>0</v>
      </c>
      <c r="BJ355" s="226">
        <f t="shared" si="136"/>
        <v>0</v>
      </c>
      <c r="BK355" s="226">
        <f t="shared" si="137"/>
        <v>0</v>
      </c>
      <c r="BL355" s="226">
        <f t="shared" si="138"/>
        <v>0</v>
      </c>
      <c r="BM355" s="226">
        <f t="shared" si="139"/>
        <v>0</v>
      </c>
      <c r="BN355" s="226">
        <f t="shared" si="140"/>
        <v>0</v>
      </c>
      <c r="BO355" s="226">
        <f t="shared" si="141"/>
        <v>0</v>
      </c>
      <c r="BP355" s="226">
        <f t="shared" si="142"/>
        <v>0</v>
      </c>
      <c r="BQ355" s="226">
        <f t="shared" si="143"/>
        <v>0</v>
      </c>
      <c r="BR355" s="226">
        <f t="shared" si="144"/>
        <v>0</v>
      </c>
      <c r="BS355" s="226">
        <f t="shared" si="145"/>
        <v>0</v>
      </c>
      <c r="BT355" s="226">
        <f t="shared" si="146"/>
        <v>0</v>
      </c>
      <c r="BU355" s="226">
        <f t="shared" si="147"/>
        <v>0</v>
      </c>
      <c r="BV355" s="226">
        <f t="shared" si="148"/>
        <v>0</v>
      </c>
    </row>
    <row r="356" spans="1:74">
      <c r="A356" s="226">
        <v>324</v>
      </c>
      <c r="B356" s="226" t="s">
        <v>1626</v>
      </c>
      <c r="C356" s="226">
        <f>INDEX('Uganda workforce data - raw'!$A$4:$F$619,MATCH($B356, 'Uganda workforce data - raw'!$B$4:$B$619,0), MATCH("Filled Male",'Uganda workforce data - raw'!$A$4:$F$4,0))*INDEX('Mapping cadres'!$B$1:$Z$616,MATCH($B356, 'Mapping cadres'!$B$1:$B$616,0), MATCH(C$32,'Mapping cadres'!$B$1:$Z$1,0))</f>
        <v>9</v>
      </c>
      <c r="D356" s="226">
        <f>INDEX('Uganda workforce data - raw'!$A$4:$F$619,MATCH($B356, 'Uganda workforce data - raw'!$B$4:$B$619,0), MATCH("Filled Male",'Uganda workforce data - raw'!$A$4:$F$4,0))*INDEX('Mapping cadres'!$B$1:$Z$616,MATCH($B356, 'Mapping cadres'!$B$1:$B$616,0), MATCH(D$32,'Mapping cadres'!$B$1:$Z$1,0))</f>
        <v>0</v>
      </c>
      <c r="E356" s="226">
        <f>INDEX('Uganda workforce data - raw'!$A$4:$F$619,MATCH($B356, 'Uganda workforce data - raw'!$B$4:$B$619,0), MATCH("Filled Male",'Uganda workforce data - raw'!$A$4:$F$4,0))*INDEX('Mapping cadres'!$B$1:$Z$616,MATCH($B356, 'Mapping cadres'!$B$1:$B$616,0), MATCH(E$32,'Mapping cadres'!$B$1:$Z$1,0))</f>
        <v>0</v>
      </c>
      <c r="F356" s="226">
        <f>INDEX('Uganda workforce data - raw'!$A$4:$F$619,MATCH($B356, 'Uganda workforce data - raw'!$B$4:$B$619,0), MATCH("Filled Male",'Uganda workforce data - raw'!$A$4:$F$4,0))*INDEX('Mapping cadres'!$B$1:$Z$616,MATCH($B356, 'Mapping cadres'!$B$1:$B$616,0), MATCH(F$32,'Mapping cadres'!$B$1:$Z$1,0))</f>
        <v>0</v>
      </c>
      <c r="G356" s="226">
        <f>INDEX('Uganda workforce data - raw'!$A$4:$F$619,MATCH($B356, 'Uganda workforce data - raw'!$B$4:$B$619,0), MATCH("Filled Male",'Uganda workforce data - raw'!$A$4:$F$4,0))*INDEX('Mapping cadres'!$B$1:$Z$616,MATCH($B356, 'Mapping cadres'!$B$1:$B$616,0), MATCH(G$32,'Mapping cadres'!$B$1:$Z$1,0))</f>
        <v>0</v>
      </c>
      <c r="H356" s="226">
        <f>INDEX('Uganda workforce data - raw'!$A$4:$F$619,MATCH($B356, 'Uganda workforce data - raw'!$B$4:$B$619,0), MATCH("Filled Male",'Uganda workforce data - raw'!$A$4:$F$4,0))*INDEX('Mapping cadres'!$B$1:$Z$616,MATCH($B356, 'Mapping cadres'!$B$1:$B$616,0), MATCH(H$32,'Mapping cadres'!$B$1:$Z$1,0))</f>
        <v>0</v>
      </c>
      <c r="I356" s="226">
        <f>INDEX('Uganda workforce data - raw'!$A$4:$F$619,MATCH($B356, 'Uganda workforce data - raw'!$B$4:$B$619,0), MATCH("Filled Male",'Uganda workforce data - raw'!$A$4:$F$4,0))*INDEX('Mapping cadres'!$B$1:$Z$616,MATCH($B356, 'Mapping cadres'!$B$1:$B$616,0), MATCH(I$32,'Mapping cadres'!$B$1:$Z$1,0))</f>
        <v>0</v>
      </c>
      <c r="J356" s="226">
        <f>INDEX('Uganda workforce data - raw'!$A$4:$F$619,MATCH($B356, 'Uganda workforce data - raw'!$B$4:$B$619,0), MATCH("Filled Male",'Uganda workforce data - raw'!$A$4:$F$4,0))*INDEX('Mapping cadres'!$B$1:$Z$616,MATCH($B356, 'Mapping cadres'!$B$1:$B$616,0), MATCH(J$32,'Mapping cadres'!$B$1:$Z$1,0))</f>
        <v>0</v>
      </c>
      <c r="K356" s="226">
        <f>INDEX('Uganda workforce data - raw'!$A$4:$F$619,MATCH($B356, 'Uganda workforce data - raw'!$B$4:$B$619,0), MATCH("Filled Male",'Uganda workforce data - raw'!$A$4:$F$4,0))*INDEX('Mapping cadres'!$B$1:$Z$616,MATCH($B356, 'Mapping cadres'!$B$1:$B$616,0), MATCH(K$32,'Mapping cadres'!$B$1:$Z$1,0))</f>
        <v>0</v>
      </c>
      <c r="L356" s="226">
        <f>INDEX('Uganda workforce data - raw'!$A$4:$F$619,MATCH($B356, 'Uganda workforce data - raw'!$B$4:$B$619,0), MATCH("Filled Male",'Uganda workforce data - raw'!$A$4:$F$4,0))*INDEX('Mapping cadres'!$B$1:$Z$616,MATCH($B356, 'Mapping cadres'!$B$1:$B$616,0), MATCH(L$32,'Mapping cadres'!$B$1:$Z$1,0))</f>
        <v>0</v>
      </c>
      <c r="M356" s="226">
        <f>INDEX('Uganda workforce data - raw'!$A$4:$F$619,MATCH($B356, 'Uganda workforce data - raw'!$B$4:$B$619,0), MATCH("Filled Male",'Uganda workforce data - raw'!$A$4:$F$4,0))*INDEX('Mapping cadres'!$B$1:$Z$616,MATCH($B356, 'Mapping cadres'!$B$1:$B$616,0), MATCH(M$32,'Mapping cadres'!$B$1:$Z$1,0))</f>
        <v>0</v>
      </c>
      <c r="N356" s="226">
        <f>INDEX('Uganda workforce data - raw'!$A$4:$F$619,MATCH($B356, 'Uganda workforce data - raw'!$B$4:$B$619,0), MATCH("Filled Male",'Uganda workforce data - raw'!$A$4:$F$4,0))*INDEX('Mapping cadres'!$B$1:$Z$616,MATCH($B356, 'Mapping cadres'!$B$1:$B$616,0), MATCH(N$32,'Mapping cadres'!$B$1:$Z$1,0))</f>
        <v>0</v>
      </c>
      <c r="O356" s="226">
        <f>INDEX('Uganda workforce data - raw'!$A$4:$F$619,MATCH($B356, 'Uganda workforce data - raw'!$B$4:$B$619,0), MATCH("Filled Male",'Uganda workforce data - raw'!$A$4:$F$4,0))*INDEX('Mapping cadres'!$B$1:$Z$616,MATCH($B356, 'Mapping cadres'!$B$1:$B$616,0), MATCH(O$32,'Mapping cadres'!$B$1:$Z$1,0))</f>
        <v>0</v>
      </c>
      <c r="P356" s="226">
        <f>INDEX('Uganda workforce data - raw'!$A$4:$F$619,MATCH($B356, 'Uganda workforce data - raw'!$B$4:$B$619,0), MATCH("Filled Male",'Uganda workforce data - raw'!$A$4:$F$4,0))*INDEX('Mapping cadres'!$B$1:$Z$616,MATCH($B356, 'Mapping cadres'!$B$1:$B$616,0), MATCH(P$32,'Mapping cadres'!$B$1:$Z$1,0))</f>
        <v>0</v>
      </c>
      <c r="Q356" s="226">
        <f>INDEX('Uganda workforce data - raw'!$A$4:$F$619,MATCH($B356, 'Uganda workforce data - raw'!$B$4:$B$619,0), MATCH("Filled Male",'Uganda workforce data - raw'!$A$4:$F$4,0))*INDEX('Mapping cadres'!$B$1:$Z$616,MATCH($B356, 'Mapping cadres'!$B$1:$B$616,0), MATCH(Q$32,'Mapping cadres'!$B$1:$Z$1,0))</f>
        <v>0</v>
      </c>
      <c r="R356" s="226">
        <f>INDEX('Uganda workforce data - raw'!$A$4:$F$619,MATCH($B356, 'Uganda workforce data - raw'!$B$4:$B$619,0), MATCH("Filled Male",'Uganda workforce data - raw'!$A$4:$F$4,0))*INDEX('Mapping cadres'!$B$1:$Z$616,MATCH($B356, 'Mapping cadres'!$B$1:$B$616,0), MATCH(R$32,'Mapping cadres'!$B$1:$Z$1,0))</f>
        <v>0</v>
      </c>
      <c r="S356" s="226">
        <f>INDEX('Uganda workforce data - raw'!$A$4:$F$619,MATCH($B356, 'Uganda workforce data - raw'!$B$4:$B$619,0), MATCH("Filled Male",'Uganda workforce data - raw'!$A$4:$F$4,0))*INDEX('Mapping cadres'!$B$1:$Z$616,MATCH($B356, 'Mapping cadres'!$B$1:$B$616,0), MATCH(S$32,'Mapping cadres'!$B$1:$Z$1,0))</f>
        <v>0</v>
      </c>
      <c r="T356" s="226">
        <f>INDEX('Uganda workforce data - raw'!$A$4:$F$619,MATCH($B356, 'Uganda workforce data - raw'!$B$4:$B$619,0), MATCH("Filled Male",'Uganda workforce data - raw'!$A$4:$F$4,0))*INDEX('Mapping cadres'!$B$1:$Z$616,MATCH($B356, 'Mapping cadres'!$B$1:$B$616,0), MATCH(T$32,'Mapping cadres'!$B$1:$Z$1,0))</f>
        <v>0</v>
      </c>
      <c r="U356" s="226">
        <f>INDEX('Uganda workforce data - raw'!$A$4:$F$619,MATCH($B356, 'Uganda workforce data - raw'!$B$4:$B$619,0), MATCH("Filled Male",'Uganda workforce data - raw'!$A$4:$F$4,0))*INDEX('Mapping cadres'!$B$1:$Z$616,MATCH($B356, 'Mapping cadres'!$B$1:$B$616,0), MATCH(U$32,'Mapping cadres'!$B$1:$Z$1,0))</f>
        <v>0</v>
      </c>
      <c r="V356" s="226">
        <f>INDEX('Uganda workforce data - raw'!$A$4:$F$619,MATCH($B356, 'Uganda workforce data - raw'!$B$4:$B$619,0), MATCH("Filled Male",'Uganda workforce data - raw'!$A$4:$F$4,0))*INDEX('Mapping cadres'!$B$1:$Z$616,MATCH($B356, 'Mapping cadres'!$B$1:$B$616,0), MATCH(V$32,'Mapping cadres'!$B$1:$Z$1,0))</f>
        <v>0</v>
      </c>
      <c r="W356" s="226">
        <f>INDEX('Uganda workforce data - raw'!$A$4:$F$619,MATCH($B356, 'Uganda workforce data - raw'!$B$4:$B$619,0), MATCH("Filled Male",'Uganda workforce data - raw'!$A$4:$F$4,0))*INDEX('Mapping cadres'!$B$1:$Z$616,MATCH($B356, 'Mapping cadres'!$B$1:$B$616,0), MATCH(W$32,'Mapping cadres'!$B$1:$Z$1,0))</f>
        <v>0</v>
      </c>
      <c r="X356" s="226">
        <f>INDEX('Uganda workforce data - raw'!$A$4:$F$619,MATCH($B356, 'Uganda workforce data - raw'!$B$4:$B$619,0), MATCH("Filled Male",'Uganda workforce data - raw'!$A$4:$F$4,0))*INDEX('Mapping cadres'!$B$1:$Z$616,MATCH($B356, 'Mapping cadres'!$B$1:$B$616,0), MATCH(X$32,'Mapping cadres'!$B$1:$Z$1,0))</f>
        <v>0</v>
      </c>
      <c r="Y356" s="226">
        <f>INDEX('Uganda workforce data - raw'!$A$4:$F$619,MATCH($B356, 'Uganda workforce data - raw'!$B$4:$B$619,0), MATCH("Filled Male",'Uganda workforce data - raw'!$A$4:$F$4,0))*INDEX('Mapping cadres'!$B$1:$Z$616,MATCH($B356, 'Mapping cadres'!$B$1:$B$616,0), MATCH(Y$32,'Mapping cadres'!$B$1:$Z$1,0))</f>
        <v>0</v>
      </c>
      <c r="Z356" s="226">
        <f>INDEX('Uganda workforce data - raw'!$A$4:$F$619,MATCH($B356, 'Uganda workforce data - raw'!$B$4:$B$619,0), MATCH("Filled Male",'Uganda workforce data - raw'!$A$4:$F$4,0))*INDEX('Mapping cadres'!$B$1:$Z$616,MATCH($B356, 'Mapping cadres'!$B$1:$B$616,0), MATCH(Z$32,'Mapping cadres'!$B$1:$Z$1,0))</f>
        <v>0</v>
      </c>
      <c r="AA356" s="226">
        <f>INDEX('Uganda workforce data - raw'!$A$4:$F$619,MATCH($B356, 'Uganda workforce data - raw'!$B$4:$B$619,0), MATCH("Filled Female",'Uganda workforce data - raw'!$A$4:$F$4,0))*INDEX('Mapping cadres'!$B$1:$Z$616,MATCH($B356, 'Mapping cadres'!$B$1:$B$616,0), MATCH(AA$32,'Mapping cadres'!$B$1:$Z$1,0))</f>
        <v>5</v>
      </c>
      <c r="AB356" s="226">
        <f>INDEX('Uganda workforce data - raw'!$A$4:$F$619,MATCH($B356, 'Uganda workforce data - raw'!$B$4:$B$619,0), MATCH("Filled Female",'Uganda workforce data - raw'!$A$4:$F$4,0))*INDEX('Mapping cadres'!$B$1:$Z$616,MATCH($B356, 'Mapping cadres'!$B$1:$B$616,0), MATCH(AB$32,'Mapping cadres'!$B$1:$Z$1,0))</f>
        <v>0</v>
      </c>
      <c r="AC356" s="226">
        <f>INDEX('Uganda workforce data - raw'!$A$4:$F$619,MATCH($B356, 'Uganda workforce data - raw'!$B$4:$B$619,0), MATCH("Filled Female",'Uganda workforce data - raw'!$A$4:$F$4,0))*INDEX('Mapping cadres'!$B$1:$Z$616,MATCH($B356, 'Mapping cadres'!$B$1:$B$616,0), MATCH(AC$32,'Mapping cadres'!$B$1:$Z$1,0))</f>
        <v>0</v>
      </c>
      <c r="AD356" s="226">
        <f>INDEX('Uganda workforce data - raw'!$A$4:$F$619,MATCH($B356, 'Uganda workforce data - raw'!$B$4:$B$619,0), MATCH("Filled Female",'Uganda workforce data - raw'!$A$4:$F$4,0))*INDEX('Mapping cadres'!$B$1:$Z$616,MATCH($B356, 'Mapping cadres'!$B$1:$B$616,0), MATCH(AD$32,'Mapping cadres'!$B$1:$Z$1,0))</f>
        <v>0</v>
      </c>
      <c r="AE356" s="226">
        <f>INDEX('Uganda workforce data - raw'!$A$4:$F$619,MATCH($B356, 'Uganda workforce data - raw'!$B$4:$B$619,0), MATCH("Filled Female",'Uganda workforce data - raw'!$A$4:$F$4,0))*INDEX('Mapping cadres'!$B$1:$Z$616,MATCH($B356, 'Mapping cadres'!$B$1:$B$616,0), MATCH(AE$32,'Mapping cadres'!$B$1:$Z$1,0))</f>
        <v>0</v>
      </c>
      <c r="AF356" s="226">
        <f>INDEX('Uganda workforce data - raw'!$A$4:$F$619,MATCH($B356, 'Uganda workforce data - raw'!$B$4:$B$619,0), MATCH("Filled Female",'Uganda workforce data - raw'!$A$4:$F$4,0))*INDEX('Mapping cadres'!$B$1:$Z$616,MATCH($B356, 'Mapping cadres'!$B$1:$B$616,0), MATCH(AF$32,'Mapping cadres'!$B$1:$Z$1,0))</f>
        <v>0</v>
      </c>
      <c r="AG356" s="226">
        <f>INDEX('Uganda workforce data - raw'!$A$4:$F$619,MATCH($B356, 'Uganda workforce data - raw'!$B$4:$B$619,0), MATCH("Filled Female",'Uganda workforce data - raw'!$A$4:$F$4,0))*INDEX('Mapping cadres'!$B$1:$Z$616,MATCH($B356, 'Mapping cadres'!$B$1:$B$616,0), MATCH(AG$32,'Mapping cadres'!$B$1:$Z$1,0))</f>
        <v>0</v>
      </c>
      <c r="AH356" s="226">
        <f>INDEX('Uganda workforce data - raw'!$A$4:$F$619,MATCH($B356, 'Uganda workforce data - raw'!$B$4:$B$619,0), MATCH("Filled Female",'Uganda workforce data - raw'!$A$4:$F$4,0))*INDEX('Mapping cadres'!$B$1:$Z$616,MATCH($B356, 'Mapping cadres'!$B$1:$B$616,0), MATCH(AH$32,'Mapping cadres'!$B$1:$Z$1,0))</f>
        <v>0</v>
      </c>
      <c r="AI356" s="226">
        <f>INDEX('Uganda workforce data - raw'!$A$4:$F$619,MATCH($B356, 'Uganda workforce data - raw'!$B$4:$B$619,0), MATCH("Filled Female",'Uganda workforce data - raw'!$A$4:$F$4,0))*INDEX('Mapping cadres'!$B$1:$Z$616,MATCH($B356, 'Mapping cadres'!$B$1:$B$616,0), MATCH(AI$32,'Mapping cadres'!$B$1:$Z$1,0))</f>
        <v>0</v>
      </c>
      <c r="AJ356" s="226">
        <f>INDEX('Uganda workforce data - raw'!$A$4:$F$619,MATCH($B356, 'Uganda workforce data - raw'!$B$4:$B$619,0), MATCH("Filled Female",'Uganda workforce data - raw'!$A$4:$F$4,0))*INDEX('Mapping cadres'!$B$1:$Z$616,MATCH($B356, 'Mapping cadres'!$B$1:$B$616,0), MATCH(AJ$32,'Mapping cadres'!$B$1:$Z$1,0))</f>
        <v>0</v>
      </c>
      <c r="AK356" s="226">
        <f>INDEX('Uganda workforce data - raw'!$A$4:$F$619,MATCH($B356, 'Uganda workforce data - raw'!$B$4:$B$619,0), MATCH("Filled Female",'Uganda workforce data - raw'!$A$4:$F$4,0))*INDEX('Mapping cadres'!$B$1:$Z$616,MATCH($B356, 'Mapping cadres'!$B$1:$B$616,0), MATCH(AK$32,'Mapping cadres'!$B$1:$Z$1,0))</f>
        <v>0</v>
      </c>
      <c r="AL356" s="226">
        <f>INDEX('Uganda workforce data - raw'!$A$4:$F$619,MATCH($B356, 'Uganda workforce data - raw'!$B$4:$B$619,0), MATCH("Filled Female",'Uganda workforce data - raw'!$A$4:$F$4,0))*INDEX('Mapping cadres'!$B$1:$Z$616,MATCH($B356, 'Mapping cadres'!$B$1:$B$616,0), MATCH(AL$32,'Mapping cadres'!$B$1:$Z$1,0))</f>
        <v>0</v>
      </c>
      <c r="AM356" s="226">
        <f>INDEX('Uganda workforce data - raw'!$A$4:$F$619,MATCH($B356, 'Uganda workforce data - raw'!$B$4:$B$619,0), MATCH("Filled Female",'Uganda workforce data - raw'!$A$4:$F$4,0))*INDEX('Mapping cadres'!$B$1:$Z$616,MATCH($B356, 'Mapping cadres'!$B$1:$B$616,0), MATCH(AM$32,'Mapping cadres'!$B$1:$Z$1,0))</f>
        <v>0</v>
      </c>
      <c r="AN356" s="226">
        <f>INDEX('Uganda workforce data - raw'!$A$4:$F$619,MATCH($B356, 'Uganda workforce data - raw'!$B$4:$B$619,0), MATCH("Filled Female",'Uganda workforce data - raw'!$A$4:$F$4,0))*INDEX('Mapping cadres'!$B$1:$Z$616,MATCH($B356, 'Mapping cadres'!$B$1:$B$616,0), MATCH(AN$32,'Mapping cadres'!$B$1:$Z$1,0))</f>
        <v>0</v>
      </c>
      <c r="AO356" s="226">
        <f>INDEX('Uganda workforce data - raw'!$A$4:$F$619,MATCH($B356, 'Uganda workforce data - raw'!$B$4:$B$619,0), MATCH("Filled Female",'Uganda workforce data - raw'!$A$4:$F$4,0))*INDEX('Mapping cadres'!$B$1:$Z$616,MATCH($B356, 'Mapping cadres'!$B$1:$B$616,0), MATCH(AO$32,'Mapping cadres'!$B$1:$Z$1,0))</f>
        <v>0</v>
      </c>
      <c r="AP356" s="226">
        <f>INDEX('Uganda workforce data - raw'!$A$4:$F$619,MATCH($B356, 'Uganda workforce data - raw'!$B$4:$B$619,0), MATCH("Filled Female",'Uganda workforce data - raw'!$A$4:$F$4,0))*INDEX('Mapping cadres'!$B$1:$Z$616,MATCH($B356, 'Mapping cadres'!$B$1:$B$616,0), MATCH(AP$32,'Mapping cadres'!$B$1:$Z$1,0))</f>
        <v>0</v>
      </c>
      <c r="AQ356" s="226">
        <f>INDEX('Uganda workforce data - raw'!$A$4:$F$619,MATCH($B356, 'Uganda workforce data - raw'!$B$4:$B$619,0), MATCH("Filled Female",'Uganda workforce data - raw'!$A$4:$F$4,0))*INDEX('Mapping cadres'!$B$1:$Z$616,MATCH($B356, 'Mapping cadres'!$B$1:$B$616,0), MATCH(AQ$32,'Mapping cadres'!$B$1:$Z$1,0))</f>
        <v>0</v>
      </c>
      <c r="AR356" s="226">
        <f>INDEX('Uganda workforce data - raw'!$A$4:$F$619,MATCH($B356, 'Uganda workforce data - raw'!$B$4:$B$619,0), MATCH("Filled Female",'Uganda workforce data - raw'!$A$4:$F$4,0))*INDEX('Mapping cadres'!$B$1:$Z$616,MATCH($B356, 'Mapping cadres'!$B$1:$B$616,0), MATCH(AR$32,'Mapping cadres'!$B$1:$Z$1,0))</f>
        <v>0</v>
      </c>
      <c r="AS356" s="226">
        <f>INDEX('Uganda workforce data - raw'!$A$4:$F$619,MATCH($B356, 'Uganda workforce data - raw'!$B$4:$B$619,0), MATCH("Filled Female",'Uganda workforce data - raw'!$A$4:$F$4,0))*INDEX('Mapping cadres'!$B$1:$Z$616,MATCH($B356, 'Mapping cadres'!$B$1:$B$616,0), MATCH(AS$32,'Mapping cadres'!$B$1:$Z$1,0))</f>
        <v>0</v>
      </c>
      <c r="AT356" s="226">
        <f>INDEX('Uganda workforce data - raw'!$A$4:$F$619,MATCH($B356, 'Uganda workforce data - raw'!$B$4:$B$619,0), MATCH("Filled Female",'Uganda workforce data - raw'!$A$4:$F$4,0))*INDEX('Mapping cadres'!$B$1:$Z$616,MATCH($B356, 'Mapping cadres'!$B$1:$B$616,0), MATCH(AT$32,'Mapping cadres'!$B$1:$Z$1,0))</f>
        <v>0</v>
      </c>
      <c r="AU356" s="226">
        <f>INDEX('Uganda workforce data - raw'!$A$4:$F$619,MATCH($B356, 'Uganda workforce data - raw'!$B$4:$B$619,0), MATCH("Filled Female",'Uganda workforce data - raw'!$A$4:$F$4,0))*INDEX('Mapping cadres'!$B$1:$Z$616,MATCH($B356, 'Mapping cadres'!$B$1:$B$616,0), MATCH(AU$32,'Mapping cadres'!$B$1:$Z$1,0))</f>
        <v>0</v>
      </c>
      <c r="AV356" s="226">
        <f>INDEX('Uganda workforce data - raw'!$A$4:$F$619,MATCH($B356, 'Uganda workforce data - raw'!$B$4:$B$619,0), MATCH("Filled Female",'Uganda workforce data - raw'!$A$4:$F$4,0))*INDEX('Mapping cadres'!$B$1:$Z$616,MATCH($B356, 'Mapping cadres'!$B$1:$B$616,0), MATCH(AV$32,'Mapping cadres'!$B$1:$Z$1,0))</f>
        <v>0</v>
      </c>
      <c r="AW356" s="226">
        <f>INDEX('Uganda workforce data - raw'!$A$4:$F$619,MATCH($B356, 'Uganda workforce data - raw'!$B$4:$B$619,0), MATCH("Filled Female",'Uganda workforce data - raw'!$A$4:$F$4,0))*INDEX('Mapping cadres'!$B$1:$Z$616,MATCH($B356, 'Mapping cadres'!$B$1:$B$616,0), MATCH(AW$32,'Mapping cadres'!$B$1:$Z$1,0))</f>
        <v>0</v>
      </c>
      <c r="AX356" s="226">
        <f>INDEX('Uganda workforce data - raw'!$A$4:$F$619,MATCH($B356, 'Uganda workforce data - raw'!$B$4:$B$619,0), MATCH("Filled Female",'Uganda workforce data - raw'!$A$4:$F$4,0))*INDEX('Mapping cadres'!$B$1:$Z$616,MATCH($B356, 'Mapping cadres'!$B$1:$B$616,0), MATCH(AX$32,'Mapping cadres'!$B$1:$Z$1,0))</f>
        <v>0</v>
      </c>
      <c r="AY356" s="226">
        <f t="shared" si="125"/>
        <v>14</v>
      </c>
      <c r="AZ356" s="226">
        <f t="shared" si="126"/>
        <v>0</v>
      </c>
      <c r="BA356" s="226">
        <f t="shared" si="127"/>
        <v>0</v>
      </c>
      <c r="BB356" s="226">
        <f t="shared" si="128"/>
        <v>0</v>
      </c>
      <c r="BC356" s="226">
        <f t="shared" si="129"/>
        <v>0</v>
      </c>
      <c r="BD356" s="226">
        <f t="shared" si="130"/>
        <v>0</v>
      </c>
      <c r="BE356" s="226">
        <f t="shared" si="131"/>
        <v>0</v>
      </c>
      <c r="BF356" s="226">
        <f t="shared" si="132"/>
        <v>0</v>
      </c>
      <c r="BG356" s="226">
        <f t="shared" si="133"/>
        <v>0</v>
      </c>
      <c r="BH356" s="226">
        <f t="shared" si="134"/>
        <v>0</v>
      </c>
      <c r="BI356" s="226">
        <f t="shared" si="135"/>
        <v>0</v>
      </c>
      <c r="BJ356" s="226">
        <f t="shared" si="136"/>
        <v>0</v>
      </c>
      <c r="BK356" s="226">
        <f t="shared" si="137"/>
        <v>0</v>
      </c>
      <c r="BL356" s="226">
        <f t="shared" si="138"/>
        <v>0</v>
      </c>
      <c r="BM356" s="226">
        <f t="shared" si="139"/>
        <v>0</v>
      </c>
      <c r="BN356" s="226">
        <f t="shared" si="140"/>
        <v>0</v>
      </c>
      <c r="BO356" s="226">
        <f t="shared" si="141"/>
        <v>0</v>
      </c>
      <c r="BP356" s="226">
        <f t="shared" si="142"/>
        <v>0</v>
      </c>
      <c r="BQ356" s="226">
        <f t="shared" si="143"/>
        <v>0</v>
      </c>
      <c r="BR356" s="226">
        <f t="shared" si="144"/>
        <v>0</v>
      </c>
      <c r="BS356" s="226">
        <f t="shared" si="145"/>
        <v>0</v>
      </c>
      <c r="BT356" s="226">
        <f t="shared" si="146"/>
        <v>0</v>
      </c>
      <c r="BU356" s="226">
        <f t="shared" si="147"/>
        <v>0</v>
      </c>
      <c r="BV356" s="226">
        <f t="shared" si="148"/>
        <v>0</v>
      </c>
    </row>
    <row r="357" spans="1:74">
      <c r="A357" s="226">
        <v>325</v>
      </c>
      <c r="B357" s="226" t="s">
        <v>1627</v>
      </c>
      <c r="C357" s="226">
        <f>INDEX('Uganda workforce data - raw'!$A$4:$F$619,MATCH($B357, 'Uganda workforce data - raw'!$B$4:$B$619,0), MATCH("Filled Male",'Uganda workforce data - raw'!$A$4:$F$4,0))*INDEX('Mapping cadres'!$B$1:$Z$616,MATCH($B357, 'Mapping cadres'!$B$1:$B$616,0), MATCH(C$32,'Mapping cadres'!$B$1:$Z$1,0))</f>
        <v>27</v>
      </c>
      <c r="D357" s="226">
        <f>INDEX('Uganda workforce data - raw'!$A$4:$F$619,MATCH($B357, 'Uganda workforce data - raw'!$B$4:$B$619,0), MATCH("Filled Male",'Uganda workforce data - raw'!$A$4:$F$4,0))*INDEX('Mapping cadres'!$B$1:$Z$616,MATCH($B357, 'Mapping cadres'!$B$1:$B$616,0), MATCH(D$32,'Mapping cadres'!$B$1:$Z$1,0))</f>
        <v>0</v>
      </c>
      <c r="E357" s="226">
        <f>INDEX('Uganda workforce data - raw'!$A$4:$F$619,MATCH($B357, 'Uganda workforce data - raw'!$B$4:$B$619,0), MATCH("Filled Male",'Uganda workforce data - raw'!$A$4:$F$4,0))*INDEX('Mapping cadres'!$B$1:$Z$616,MATCH($B357, 'Mapping cadres'!$B$1:$B$616,0), MATCH(E$32,'Mapping cadres'!$B$1:$Z$1,0))</f>
        <v>0</v>
      </c>
      <c r="F357" s="226">
        <f>INDEX('Uganda workforce data - raw'!$A$4:$F$619,MATCH($B357, 'Uganda workforce data - raw'!$B$4:$B$619,0), MATCH("Filled Male",'Uganda workforce data - raw'!$A$4:$F$4,0))*INDEX('Mapping cadres'!$B$1:$Z$616,MATCH($B357, 'Mapping cadres'!$B$1:$B$616,0), MATCH(F$32,'Mapping cadres'!$B$1:$Z$1,0))</f>
        <v>0</v>
      </c>
      <c r="G357" s="226">
        <f>INDEX('Uganda workforce data - raw'!$A$4:$F$619,MATCH($B357, 'Uganda workforce data - raw'!$B$4:$B$619,0), MATCH("Filled Male",'Uganda workforce data - raw'!$A$4:$F$4,0))*INDEX('Mapping cadres'!$B$1:$Z$616,MATCH($B357, 'Mapping cadres'!$B$1:$B$616,0), MATCH(G$32,'Mapping cadres'!$B$1:$Z$1,0))</f>
        <v>0</v>
      </c>
      <c r="H357" s="226">
        <f>INDEX('Uganda workforce data - raw'!$A$4:$F$619,MATCH($B357, 'Uganda workforce data - raw'!$B$4:$B$619,0), MATCH("Filled Male",'Uganda workforce data - raw'!$A$4:$F$4,0))*INDEX('Mapping cadres'!$B$1:$Z$616,MATCH($B357, 'Mapping cadres'!$B$1:$B$616,0), MATCH(H$32,'Mapping cadres'!$B$1:$Z$1,0))</f>
        <v>0</v>
      </c>
      <c r="I357" s="226">
        <f>INDEX('Uganda workforce data - raw'!$A$4:$F$619,MATCH($B357, 'Uganda workforce data - raw'!$B$4:$B$619,0), MATCH("Filled Male",'Uganda workforce data - raw'!$A$4:$F$4,0))*INDEX('Mapping cadres'!$B$1:$Z$616,MATCH($B357, 'Mapping cadres'!$B$1:$B$616,0), MATCH(I$32,'Mapping cadres'!$B$1:$Z$1,0))</f>
        <v>0</v>
      </c>
      <c r="J357" s="226">
        <f>INDEX('Uganda workforce data - raw'!$A$4:$F$619,MATCH($B357, 'Uganda workforce data - raw'!$B$4:$B$619,0), MATCH("Filled Male",'Uganda workforce data - raw'!$A$4:$F$4,0))*INDEX('Mapping cadres'!$B$1:$Z$616,MATCH($B357, 'Mapping cadres'!$B$1:$B$616,0), MATCH(J$32,'Mapping cadres'!$B$1:$Z$1,0))</f>
        <v>0</v>
      </c>
      <c r="K357" s="226">
        <f>INDEX('Uganda workforce data - raw'!$A$4:$F$619,MATCH($B357, 'Uganda workforce data - raw'!$B$4:$B$619,0), MATCH("Filled Male",'Uganda workforce data - raw'!$A$4:$F$4,0))*INDEX('Mapping cadres'!$B$1:$Z$616,MATCH($B357, 'Mapping cadres'!$B$1:$B$616,0), MATCH(K$32,'Mapping cadres'!$B$1:$Z$1,0))</f>
        <v>0</v>
      </c>
      <c r="L357" s="226">
        <f>INDEX('Uganda workforce data - raw'!$A$4:$F$619,MATCH($B357, 'Uganda workforce data - raw'!$B$4:$B$619,0), MATCH("Filled Male",'Uganda workforce data - raw'!$A$4:$F$4,0))*INDEX('Mapping cadres'!$B$1:$Z$616,MATCH($B357, 'Mapping cadres'!$B$1:$B$616,0), MATCH(L$32,'Mapping cadres'!$B$1:$Z$1,0))</f>
        <v>0</v>
      </c>
      <c r="M357" s="226">
        <f>INDEX('Uganda workforce data - raw'!$A$4:$F$619,MATCH($B357, 'Uganda workforce data - raw'!$B$4:$B$619,0), MATCH("Filled Male",'Uganda workforce data - raw'!$A$4:$F$4,0))*INDEX('Mapping cadres'!$B$1:$Z$616,MATCH($B357, 'Mapping cadres'!$B$1:$B$616,0), MATCH(M$32,'Mapping cadres'!$B$1:$Z$1,0))</f>
        <v>0</v>
      </c>
      <c r="N357" s="226">
        <f>INDEX('Uganda workforce data - raw'!$A$4:$F$619,MATCH($B357, 'Uganda workforce data - raw'!$B$4:$B$619,0), MATCH("Filled Male",'Uganda workforce data - raw'!$A$4:$F$4,0))*INDEX('Mapping cadres'!$B$1:$Z$616,MATCH($B357, 'Mapping cadres'!$B$1:$B$616,0), MATCH(N$32,'Mapping cadres'!$B$1:$Z$1,0))</f>
        <v>0</v>
      </c>
      <c r="O357" s="226">
        <f>INDEX('Uganda workforce data - raw'!$A$4:$F$619,MATCH($B357, 'Uganda workforce data - raw'!$B$4:$B$619,0), MATCH("Filled Male",'Uganda workforce data - raw'!$A$4:$F$4,0))*INDEX('Mapping cadres'!$B$1:$Z$616,MATCH($B357, 'Mapping cadres'!$B$1:$B$616,0), MATCH(O$32,'Mapping cadres'!$B$1:$Z$1,0))</f>
        <v>0</v>
      </c>
      <c r="P357" s="226">
        <f>INDEX('Uganda workforce data - raw'!$A$4:$F$619,MATCH($B357, 'Uganda workforce data - raw'!$B$4:$B$619,0), MATCH("Filled Male",'Uganda workforce data - raw'!$A$4:$F$4,0))*INDEX('Mapping cadres'!$B$1:$Z$616,MATCH($B357, 'Mapping cadres'!$B$1:$B$616,0), MATCH(P$32,'Mapping cadres'!$B$1:$Z$1,0))</f>
        <v>0</v>
      </c>
      <c r="Q357" s="226">
        <f>INDEX('Uganda workforce data - raw'!$A$4:$F$619,MATCH($B357, 'Uganda workforce data - raw'!$B$4:$B$619,0), MATCH("Filled Male",'Uganda workforce data - raw'!$A$4:$F$4,0))*INDEX('Mapping cadres'!$B$1:$Z$616,MATCH($B357, 'Mapping cadres'!$B$1:$B$616,0), MATCH(Q$32,'Mapping cadres'!$B$1:$Z$1,0))</f>
        <v>0</v>
      </c>
      <c r="R357" s="226">
        <f>INDEX('Uganda workforce data - raw'!$A$4:$F$619,MATCH($B357, 'Uganda workforce data - raw'!$B$4:$B$619,0), MATCH("Filled Male",'Uganda workforce data - raw'!$A$4:$F$4,0))*INDEX('Mapping cadres'!$B$1:$Z$616,MATCH($B357, 'Mapping cadres'!$B$1:$B$616,0), MATCH(R$32,'Mapping cadres'!$B$1:$Z$1,0))</f>
        <v>0</v>
      </c>
      <c r="S357" s="226">
        <f>INDEX('Uganda workforce data - raw'!$A$4:$F$619,MATCH($B357, 'Uganda workforce data - raw'!$B$4:$B$619,0), MATCH("Filled Male",'Uganda workforce data - raw'!$A$4:$F$4,0))*INDEX('Mapping cadres'!$B$1:$Z$616,MATCH($B357, 'Mapping cadres'!$B$1:$B$616,0), MATCH(S$32,'Mapping cadres'!$B$1:$Z$1,0))</f>
        <v>0</v>
      </c>
      <c r="T357" s="226">
        <f>INDEX('Uganda workforce data - raw'!$A$4:$F$619,MATCH($B357, 'Uganda workforce data - raw'!$B$4:$B$619,0), MATCH("Filled Male",'Uganda workforce data - raw'!$A$4:$F$4,0))*INDEX('Mapping cadres'!$B$1:$Z$616,MATCH($B357, 'Mapping cadres'!$B$1:$B$616,0), MATCH(T$32,'Mapping cadres'!$B$1:$Z$1,0))</f>
        <v>0</v>
      </c>
      <c r="U357" s="226">
        <f>INDEX('Uganda workforce data - raw'!$A$4:$F$619,MATCH($B357, 'Uganda workforce data - raw'!$B$4:$B$619,0), MATCH("Filled Male",'Uganda workforce data - raw'!$A$4:$F$4,0))*INDEX('Mapping cadres'!$B$1:$Z$616,MATCH($B357, 'Mapping cadres'!$B$1:$B$616,0), MATCH(U$32,'Mapping cadres'!$B$1:$Z$1,0))</f>
        <v>0</v>
      </c>
      <c r="V357" s="226">
        <f>INDEX('Uganda workforce data - raw'!$A$4:$F$619,MATCH($B357, 'Uganda workforce data - raw'!$B$4:$B$619,0), MATCH("Filled Male",'Uganda workforce data - raw'!$A$4:$F$4,0))*INDEX('Mapping cadres'!$B$1:$Z$616,MATCH($B357, 'Mapping cadres'!$B$1:$B$616,0), MATCH(V$32,'Mapping cadres'!$B$1:$Z$1,0))</f>
        <v>0</v>
      </c>
      <c r="W357" s="226">
        <f>INDEX('Uganda workforce data - raw'!$A$4:$F$619,MATCH($B357, 'Uganda workforce data - raw'!$B$4:$B$619,0), MATCH("Filled Male",'Uganda workforce data - raw'!$A$4:$F$4,0))*INDEX('Mapping cadres'!$B$1:$Z$616,MATCH($B357, 'Mapping cadres'!$B$1:$B$616,0), MATCH(W$32,'Mapping cadres'!$B$1:$Z$1,0))</f>
        <v>0</v>
      </c>
      <c r="X357" s="226">
        <f>INDEX('Uganda workforce data - raw'!$A$4:$F$619,MATCH($B357, 'Uganda workforce data - raw'!$B$4:$B$619,0), MATCH("Filled Male",'Uganda workforce data - raw'!$A$4:$F$4,0))*INDEX('Mapping cadres'!$B$1:$Z$616,MATCH($B357, 'Mapping cadres'!$B$1:$B$616,0), MATCH(X$32,'Mapping cadres'!$B$1:$Z$1,0))</f>
        <v>0</v>
      </c>
      <c r="Y357" s="226">
        <f>INDEX('Uganda workforce data - raw'!$A$4:$F$619,MATCH($B357, 'Uganda workforce data - raw'!$B$4:$B$619,0), MATCH("Filled Male",'Uganda workforce data - raw'!$A$4:$F$4,0))*INDEX('Mapping cadres'!$B$1:$Z$616,MATCH($B357, 'Mapping cadres'!$B$1:$B$616,0), MATCH(Y$32,'Mapping cadres'!$B$1:$Z$1,0))</f>
        <v>0</v>
      </c>
      <c r="Z357" s="226">
        <f>INDEX('Uganda workforce data - raw'!$A$4:$F$619,MATCH($B357, 'Uganda workforce data - raw'!$B$4:$B$619,0), MATCH("Filled Male",'Uganda workforce data - raw'!$A$4:$F$4,0))*INDEX('Mapping cadres'!$B$1:$Z$616,MATCH($B357, 'Mapping cadres'!$B$1:$B$616,0), MATCH(Z$32,'Mapping cadres'!$B$1:$Z$1,0))</f>
        <v>0</v>
      </c>
      <c r="AA357" s="226">
        <f>INDEX('Uganda workforce data - raw'!$A$4:$F$619,MATCH($B357, 'Uganda workforce data - raw'!$B$4:$B$619,0), MATCH("Filled Female",'Uganda workforce data - raw'!$A$4:$F$4,0))*INDEX('Mapping cadres'!$B$1:$Z$616,MATCH($B357, 'Mapping cadres'!$B$1:$B$616,0), MATCH(AA$32,'Mapping cadres'!$B$1:$Z$1,0))</f>
        <v>9</v>
      </c>
      <c r="AB357" s="226">
        <f>INDEX('Uganda workforce data - raw'!$A$4:$F$619,MATCH($B357, 'Uganda workforce data - raw'!$B$4:$B$619,0), MATCH("Filled Female",'Uganda workforce data - raw'!$A$4:$F$4,0))*INDEX('Mapping cadres'!$B$1:$Z$616,MATCH($B357, 'Mapping cadres'!$B$1:$B$616,0), MATCH(AB$32,'Mapping cadres'!$B$1:$Z$1,0))</f>
        <v>0</v>
      </c>
      <c r="AC357" s="226">
        <f>INDEX('Uganda workforce data - raw'!$A$4:$F$619,MATCH($B357, 'Uganda workforce data - raw'!$B$4:$B$619,0), MATCH("Filled Female",'Uganda workforce data - raw'!$A$4:$F$4,0))*INDEX('Mapping cadres'!$B$1:$Z$616,MATCH($B357, 'Mapping cadres'!$B$1:$B$616,0), MATCH(AC$32,'Mapping cadres'!$B$1:$Z$1,0))</f>
        <v>0</v>
      </c>
      <c r="AD357" s="226">
        <f>INDEX('Uganda workforce data - raw'!$A$4:$F$619,MATCH($B357, 'Uganda workforce data - raw'!$B$4:$B$619,0), MATCH("Filled Female",'Uganda workforce data - raw'!$A$4:$F$4,0))*INDEX('Mapping cadres'!$B$1:$Z$616,MATCH($B357, 'Mapping cadres'!$B$1:$B$616,0), MATCH(AD$32,'Mapping cadres'!$B$1:$Z$1,0))</f>
        <v>0</v>
      </c>
      <c r="AE357" s="226">
        <f>INDEX('Uganda workforce data - raw'!$A$4:$F$619,MATCH($B357, 'Uganda workforce data - raw'!$B$4:$B$619,0), MATCH("Filled Female",'Uganda workforce data - raw'!$A$4:$F$4,0))*INDEX('Mapping cadres'!$B$1:$Z$616,MATCH($B357, 'Mapping cadres'!$B$1:$B$616,0), MATCH(AE$32,'Mapping cadres'!$B$1:$Z$1,0))</f>
        <v>0</v>
      </c>
      <c r="AF357" s="226">
        <f>INDEX('Uganda workforce data - raw'!$A$4:$F$619,MATCH($B357, 'Uganda workforce data - raw'!$B$4:$B$619,0), MATCH("Filled Female",'Uganda workforce data - raw'!$A$4:$F$4,0))*INDEX('Mapping cadres'!$B$1:$Z$616,MATCH($B357, 'Mapping cadres'!$B$1:$B$616,0), MATCH(AF$32,'Mapping cadres'!$B$1:$Z$1,0))</f>
        <v>0</v>
      </c>
      <c r="AG357" s="226">
        <f>INDEX('Uganda workforce data - raw'!$A$4:$F$619,MATCH($B357, 'Uganda workforce data - raw'!$B$4:$B$619,0), MATCH("Filled Female",'Uganda workforce data - raw'!$A$4:$F$4,0))*INDEX('Mapping cadres'!$B$1:$Z$616,MATCH($B357, 'Mapping cadres'!$B$1:$B$616,0), MATCH(AG$32,'Mapping cadres'!$B$1:$Z$1,0))</f>
        <v>0</v>
      </c>
      <c r="AH357" s="226">
        <f>INDEX('Uganda workforce data - raw'!$A$4:$F$619,MATCH($B357, 'Uganda workforce data - raw'!$B$4:$B$619,0), MATCH("Filled Female",'Uganda workforce data - raw'!$A$4:$F$4,0))*INDEX('Mapping cadres'!$B$1:$Z$616,MATCH($B357, 'Mapping cadres'!$B$1:$B$616,0), MATCH(AH$32,'Mapping cadres'!$B$1:$Z$1,0))</f>
        <v>0</v>
      </c>
      <c r="AI357" s="226">
        <f>INDEX('Uganda workforce data - raw'!$A$4:$F$619,MATCH($B357, 'Uganda workforce data - raw'!$B$4:$B$619,0), MATCH("Filled Female",'Uganda workforce data - raw'!$A$4:$F$4,0))*INDEX('Mapping cadres'!$B$1:$Z$616,MATCH($B357, 'Mapping cadres'!$B$1:$B$616,0), MATCH(AI$32,'Mapping cadres'!$B$1:$Z$1,0))</f>
        <v>0</v>
      </c>
      <c r="AJ357" s="226">
        <f>INDEX('Uganda workforce data - raw'!$A$4:$F$619,MATCH($B357, 'Uganda workforce data - raw'!$B$4:$B$619,0), MATCH("Filled Female",'Uganda workforce data - raw'!$A$4:$F$4,0))*INDEX('Mapping cadres'!$B$1:$Z$616,MATCH($B357, 'Mapping cadres'!$B$1:$B$616,0), MATCH(AJ$32,'Mapping cadres'!$B$1:$Z$1,0))</f>
        <v>0</v>
      </c>
      <c r="AK357" s="226">
        <f>INDEX('Uganda workforce data - raw'!$A$4:$F$619,MATCH($B357, 'Uganda workforce data - raw'!$B$4:$B$619,0), MATCH("Filled Female",'Uganda workforce data - raw'!$A$4:$F$4,0))*INDEX('Mapping cadres'!$B$1:$Z$616,MATCH($B357, 'Mapping cadres'!$B$1:$B$616,0), MATCH(AK$32,'Mapping cadres'!$B$1:$Z$1,0))</f>
        <v>0</v>
      </c>
      <c r="AL357" s="226">
        <f>INDEX('Uganda workforce data - raw'!$A$4:$F$619,MATCH($B357, 'Uganda workforce data - raw'!$B$4:$B$619,0), MATCH("Filled Female",'Uganda workforce data - raw'!$A$4:$F$4,0))*INDEX('Mapping cadres'!$B$1:$Z$616,MATCH($B357, 'Mapping cadres'!$B$1:$B$616,0), MATCH(AL$32,'Mapping cadres'!$B$1:$Z$1,0))</f>
        <v>0</v>
      </c>
      <c r="AM357" s="226">
        <f>INDEX('Uganda workforce data - raw'!$A$4:$F$619,MATCH($B357, 'Uganda workforce data - raw'!$B$4:$B$619,0), MATCH("Filled Female",'Uganda workforce data - raw'!$A$4:$F$4,0))*INDEX('Mapping cadres'!$B$1:$Z$616,MATCH($B357, 'Mapping cadres'!$B$1:$B$616,0), MATCH(AM$32,'Mapping cadres'!$B$1:$Z$1,0))</f>
        <v>0</v>
      </c>
      <c r="AN357" s="226">
        <f>INDEX('Uganda workforce data - raw'!$A$4:$F$619,MATCH($B357, 'Uganda workforce data - raw'!$B$4:$B$619,0), MATCH("Filled Female",'Uganda workforce data - raw'!$A$4:$F$4,0))*INDEX('Mapping cadres'!$B$1:$Z$616,MATCH($B357, 'Mapping cadres'!$B$1:$B$616,0), MATCH(AN$32,'Mapping cadres'!$B$1:$Z$1,0))</f>
        <v>0</v>
      </c>
      <c r="AO357" s="226">
        <f>INDEX('Uganda workforce data - raw'!$A$4:$F$619,MATCH($B357, 'Uganda workforce data - raw'!$B$4:$B$619,0), MATCH("Filled Female",'Uganda workforce data - raw'!$A$4:$F$4,0))*INDEX('Mapping cadres'!$B$1:$Z$616,MATCH($B357, 'Mapping cadres'!$B$1:$B$616,0), MATCH(AO$32,'Mapping cadres'!$B$1:$Z$1,0))</f>
        <v>0</v>
      </c>
      <c r="AP357" s="226">
        <f>INDEX('Uganda workforce data - raw'!$A$4:$F$619,MATCH($B357, 'Uganda workforce data - raw'!$B$4:$B$619,0), MATCH("Filled Female",'Uganda workforce data - raw'!$A$4:$F$4,0))*INDEX('Mapping cadres'!$B$1:$Z$616,MATCH($B357, 'Mapping cadres'!$B$1:$B$616,0), MATCH(AP$32,'Mapping cadres'!$B$1:$Z$1,0))</f>
        <v>0</v>
      </c>
      <c r="AQ357" s="226">
        <f>INDEX('Uganda workforce data - raw'!$A$4:$F$619,MATCH($B357, 'Uganda workforce data - raw'!$B$4:$B$619,0), MATCH("Filled Female",'Uganda workforce data - raw'!$A$4:$F$4,0))*INDEX('Mapping cadres'!$B$1:$Z$616,MATCH($B357, 'Mapping cadres'!$B$1:$B$616,0), MATCH(AQ$32,'Mapping cadres'!$B$1:$Z$1,0))</f>
        <v>0</v>
      </c>
      <c r="AR357" s="226">
        <f>INDEX('Uganda workforce data - raw'!$A$4:$F$619,MATCH($B357, 'Uganda workforce data - raw'!$B$4:$B$619,0), MATCH("Filled Female",'Uganda workforce data - raw'!$A$4:$F$4,0))*INDEX('Mapping cadres'!$B$1:$Z$616,MATCH($B357, 'Mapping cadres'!$B$1:$B$616,0), MATCH(AR$32,'Mapping cadres'!$B$1:$Z$1,0))</f>
        <v>0</v>
      </c>
      <c r="AS357" s="226">
        <f>INDEX('Uganda workforce data - raw'!$A$4:$F$619,MATCH($B357, 'Uganda workforce data - raw'!$B$4:$B$619,0), MATCH("Filled Female",'Uganda workforce data - raw'!$A$4:$F$4,0))*INDEX('Mapping cadres'!$B$1:$Z$616,MATCH($B357, 'Mapping cadres'!$B$1:$B$616,0), MATCH(AS$32,'Mapping cadres'!$B$1:$Z$1,0))</f>
        <v>0</v>
      </c>
      <c r="AT357" s="226">
        <f>INDEX('Uganda workforce data - raw'!$A$4:$F$619,MATCH($B357, 'Uganda workforce data - raw'!$B$4:$B$619,0), MATCH("Filled Female",'Uganda workforce data - raw'!$A$4:$F$4,0))*INDEX('Mapping cadres'!$B$1:$Z$616,MATCH($B357, 'Mapping cadres'!$B$1:$B$616,0), MATCH(AT$32,'Mapping cadres'!$B$1:$Z$1,0))</f>
        <v>0</v>
      </c>
      <c r="AU357" s="226">
        <f>INDEX('Uganda workforce data - raw'!$A$4:$F$619,MATCH($B357, 'Uganda workforce data - raw'!$B$4:$B$619,0), MATCH("Filled Female",'Uganda workforce data - raw'!$A$4:$F$4,0))*INDEX('Mapping cadres'!$B$1:$Z$616,MATCH($B357, 'Mapping cadres'!$B$1:$B$616,0), MATCH(AU$32,'Mapping cadres'!$B$1:$Z$1,0))</f>
        <v>0</v>
      </c>
      <c r="AV357" s="226">
        <f>INDEX('Uganda workforce data - raw'!$A$4:$F$619,MATCH($B357, 'Uganda workforce data - raw'!$B$4:$B$619,0), MATCH("Filled Female",'Uganda workforce data - raw'!$A$4:$F$4,0))*INDEX('Mapping cadres'!$B$1:$Z$616,MATCH($B357, 'Mapping cadres'!$B$1:$B$616,0), MATCH(AV$32,'Mapping cadres'!$B$1:$Z$1,0))</f>
        <v>0</v>
      </c>
      <c r="AW357" s="226">
        <f>INDEX('Uganda workforce data - raw'!$A$4:$F$619,MATCH($B357, 'Uganda workforce data - raw'!$B$4:$B$619,0), MATCH("Filled Female",'Uganda workforce data - raw'!$A$4:$F$4,0))*INDEX('Mapping cadres'!$B$1:$Z$616,MATCH($B357, 'Mapping cadres'!$B$1:$B$616,0), MATCH(AW$32,'Mapping cadres'!$B$1:$Z$1,0))</f>
        <v>0</v>
      </c>
      <c r="AX357" s="226">
        <f>INDEX('Uganda workforce data - raw'!$A$4:$F$619,MATCH($B357, 'Uganda workforce data - raw'!$B$4:$B$619,0), MATCH("Filled Female",'Uganda workforce data - raw'!$A$4:$F$4,0))*INDEX('Mapping cadres'!$B$1:$Z$616,MATCH($B357, 'Mapping cadres'!$B$1:$B$616,0), MATCH(AX$32,'Mapping cadres'!$B$1:$Z$1,0))</f>
        <v>0</v>
      </c>
      <c r="AY357" s="226">
        <f t="shared" si="125"/>
        <v>36</v>
      </c>
      <c r="AZ357" s="226">
        <f t="shared" si="126"/>
        <v>0</v>
      </c>
      <c r="BA357" s="226">
        <f t="shared" si="127"/>
        <v>0</v>
      </c>
      <c r="BB357" s="226">
        <f t="shared" si="128"/>
        <v>0</v>
      </c>
      <c r="BC357" s="226">
        <f t="shared" si="129"/>
        <v>0</v>
      </c>
      <c r="BD357" s="226">
        <f t="shared" si="130"/>
        <v>0</v>
      </c>
      <c r="BE357" s="226">
        <f t="shared" si="131"/>
        <v>0</v>
      </c>
      <c r="BF357" s="226">
        <f t="shared" si="132"/>
        <v>0</v>
      </c>
      <c r="BG357" s="226">
        <f t="shared" si="133"/>
        <v>0</v>
      </c>
      <c r="BH357" s="226">
        <f t="shared" si="134"/>
        <v>0</v>
      </c>
      <c r="BI357" s="226">
        <f t="shared" si="135"/>
        <v>0</v>
      </c>
      <c r="BJ357" s="226">
        <f t="shared" si="136"/>
        <v>0</v>
      </c>
      <c r="BK357" s="226">
        <f t="shared" si="137"/>
        <v>0</v>
      </c>
      <c r="BL357" s="226">
        <f t="shared" si="138"/>
        <v>0</v>
      </c>
      <c r="BM357" s="226">
        <f t="shared" si="139"/>
        <v>0</v>
      </c>
      <c r="BN357" s="226">
        <f t="shared" si="140"/>
        <v>0</v>
      </c>
      <c r="BO357" s="226">
        <f t="shared" si="141"/>
        <v>0</v>
      </c>
      <c r="BP357" s="226">
        <f t="shared" si="142"/>
        <v>0</v>
      </c>
      <c r="BQ357" s="226">
        <f t="shared" si="143"/>
        <v>0</v>
      </c>
      <c r="BR357" s="226">
        <f t="shared" si="144"/>
        <v>0</v>
      </c>
      <c r="BS357" s="226">
        <f t="shared" si="145"/>
        <v>0</v>
      </c>
      <c r="BT357" s="226">
        <f t="shared" si="146"/>
        <v>0</v>
      </c>
      <c r="BU357" s="226">
        <f t="shared" si="147"/>
        <v>0</v>
      </c>
      <c r="BV357" s="226">
        <f t="shared" si="148"/>
        <v>0</v>
      </c>
    </row>
    <row r="358" spans="1:74">
      <c r="A358" s="226">
        <v>326</v>
      </c>
      <c r="B358" s="226" t="s">
        <v>1628</v>
      </c>
      <c r="C358" s="226">
        <f>INDEX('Uganda workforce data - raw'!$A$4:$F$619,MATCH($B358, 'Uganda workforce data - raw'!$B$4:$B$619,0), MATCH("Filled Male",'Uganda workforce data - raw'!$A$4:$F$4,0))*INDEX('Mapping cadres'!$B$1:$Z$616,MATCH($B358, 'Mapping cadres'!$B$1:$B$616,0), MATCH(C$32,'Mapping cadres'!$B$1:$Z$1,0))</f>
        <v>5</v>
      </c>
      <c r="D358" s="226">
        <f>INDEX('Uganda workforce data - raw'!$A$4:$F$619,MATCH($B358, 'Uganda workforce data - raw'!$B$4:$B$619,0), MATCH("Filled Male",'Uganda workforce data - raw'!$A$4:$F$4,0))*INDEX('Mapping cadres'!$B$1:$Z$616,MATCH($B358, 'Mapping cadres'!$B$1:$B$616,0), MATCH(D$32,'Mapping cadres'!$B$1:$Z$1,0))</f>
        <v>0</v>
      </c>
      <c r="E358" s="226">
        <f>INDEX('Uganda workforce data - raw'!$A$4:$F$619,MATCH($B358, 'Uganda workforce data - raw'!$B$4:$B$619,0), MATCH("Filled Male",'Uganda workforce data - raw'!$A$4:$F$4,0))*INDEX('Mapping cadres'!$B$1:$Z$616,MATCH($B358, 'Mapping cadres'!$B$1:$B$616,0), MATCH(E$32,'Mapping cadres'!$B$1:$Z$1,0))</f>
        <v>0</v>
      </c>
      <c r="F358" s="226">
        <f>INDEX('Uganda workforce data - raw'!$A$4:$F$619,MATCH($B358, 'Uganda workforce data - raw'!$B$4:$B$619,0), MATCH("Filled Male",'Uganda workforce data - raw'!$A$4:$F$4,0))*INDEX('Mapping cadres'!$B$1:$Z$616,MATCH($B358, 'Mapping cadres'!$B$1:$B$616,0), MATCH(F$32,'Mapping cadres'!$B$1:$Z$1,0))</f>
        <v>0</v>
      </c>
      <c r="G358" s="226">
        <f>INDEX('Uganda workforce data - raw'!$A$4:$F$619,MATCH($B358, 'Uganda workforce data - raw'!$B$4:$B$619,0), MATCH("Filled Male",'Uganda workforce data - raw'!$A$4:$F$4,0))*INDEX('Mapping cadres'!$B$1:$Z$616,MATCH($B358, 'Mapping cadres'!$B$1:$B$616,0), MATCH(G$32,'Mapping cadres'!$B$1:$Z$1,0))</f>
        <v>0</v>
      </c>
      <c r="H358" s="226">
        <f>INDEX('Uganda workforce data - raw'!$A$4:$F$619,MATCH($B358, 'Uganda workforce data - raw'!$B$4:$B$619,0), MATCH("Filled Male",'Uganda workforce data - raw'!$A$4:$F$4,0))*INDEX('Mapping cadres'!$B$1:$Z$616,MATCH($B358, 'Mapping cadres'!$B$1:$B$616,0), MATCH(H$32,'Mapping cadres'!$B$1:$Z$1,0))</f>
        <v>0</v>
      </c>
      <c r="I358" s="226">
        <f>INDEX('Uganda workforce data - raw'!$A$4:$F$619,MATCH($B358, 'Uganda workforce data - raw'!$B$4:$B$619,0), MATCH("Filled Male",'Uganda workforce data - raw'!$A$4:$F$4,0))*INDEX('Mapping cadres'!$B$1:$Z$616,MATCH($B358, 'Mapping cadres'!$B$1:$B$616,0), MATCH(I$32,'Mapping cadres'!$B$1:$Z$1,0))</f>
        <v>0</v>
      </c>
      <c r="J358" s="226">
        <f>INDEX('Uganda workforce data - raw'!$A$4:$F$619,MATCH($B358, 'Uganda workforce data - raw'!$B$4:$B$619,0), MATCH("Filled Male",'Uganda workforce data - raw'!$A$4:$F$4,0))*INDEX('Mapping cadres'!$B$1:$Z$616,MATCH($B358, 'Mapping cadres'!$B$1:$B$616,0), MATCH(J$32,'Mapping cadres'!$B$1:$Z$1,0))</f>
        <v>0</v>
      </c>
      <c r="K358" s="226">
        <f>INDEX('Uganda workforce data - raw'!$A$4:$F$619,MATCH($B358, 'Uganda workforce data - raw'!$B$4:$B$619,0), MATCH("Filled Male",'Uganda workforce data - raw'!$A$4:$F$4,0))*INDEX('Mapping cadres'!$B$1:$Z$616,MATCH($B358, 'Mapping cadres'!$B$1:$B$616,0), MATCH(K$32,'Mapping cadres'!$B$1:$Z$1,0))</f>
        <v>0</v>
      </c>
      <c r="L358" s="226">
        <f>INDEX('Uganda workforce data - raw'!$A$4:$F$619,MATCH($B358, 'Uganda workforce data - raw'!$B$4:$B$619,0), MATCH("Filled Male",'Uganda workforce data - raw'!$A$4:$F$4,0))*INDEX('Mapping cadres'!$B$1:$Z$616,MATCH($B358, 'Mapping cadres'!$B$1:$B$616,0), MATCH(L$32,'Mapping cadres'!$B$1:$Z$1,0))</f>
        <v>0</v>
      </c>
      <c r="M358" s="226">
        <f>INDEX('Uganda workforce data - raw'!$A$4:$F$619,MATCH($B358, 'Uganda workforce data - raw'!$B$4:$B$619,0), MATCH("Filled Male",'Uganda workforce data - raw'!$A$4:$F$4,0))*INDEX('Mapping cadres'!$B$1:$Z$616,MATCH($B358, 'Mapping cadres'!$B$1:$B$616,0), MATCH(M$32,'Mapping cadres'!$B$1:$Z$1,0))</f>
        <v>0</v>
      </c>
      <c r="N358" s="226">
        <f>INDEX('Uganda workforce data - raw'!$A$4:$F$619,MATCH($B358, 'Uganda workforce data - raw'!$B$4:$B$619,0), MATCH("Filled Male",'Uganda workforce data - raw'!$A$4:$F$4,0))*INDEX('Mapping cadres'!$B$1:$Z$616,MATCH($B358, 'Mapping cadres'!$B$1:$B$616,0), MATCH(N$32,'Mapping cadres'!$B$1:$Z$1,0))</f>
        <v>0</v>
      </c>
      <c r="O358" s="226">
        <f>INDEX('Uganda workforce data - raw'!$A$4:$F$619,MATCH($B358, 'Uganda workforce data - raw'!$B$4:$B$619,0), MATCH("Filled Male",'Uganda workforce data - raw'!$A$4:$F$4,0))*INDEX('Mapping cadres'!$B$1:$Z$616,MATCH($B358, 'Mapping cadres'!$B$1:$B$616,0), MATCH(O$32,'Mapping cadres'!$B$1:$Z$1,0))</f>
        <v>0</v>
      </c>
      <c r="P358" s="226">
        <f>INDEX('Uganda workforce data - raw'!$A$4:$F$619,MATCH($B358, 'Uganda workforce data - raw'!$B$4:$B$619,0), MATCH("Filled Male",'Uganda workforce data - raw'!$A$4:$F$4,0))*INDEX('Mapping cadres'!$B$1:$Z$616,MATCH($B358, 'Mapping cadres'!$B$1:$B$616,0), MATCH(P$32,'Mapping cadres'!$B$1:$Z$1,0))</f>
        <v>0</v>
      </c>
      <c r="Q358" s="226">
        <f>INDEX('Uganda workforce data - raw'!$A$4:$F$619,MATCH($B358, 'Uganda workforce data - raw'!$B$4:$B$619,0), MATCH("Filled Male",'Uganda workforce data - raw'!$A$4:$F$4,0))*INDEX('Mapping cadres'!$B$1:$Z$616,MATCH($B358, 'Mapping cadres'!$B$1:$B$616,0), MATCH(Q$32,'Mapping cadres'!$B$1:$Z$1,0))</f>
        <v>0</v>
      </c>
      <c r="R358" s="226">
        <f>INDEX('Uganda workforce data - raw'!$A$4:$F$619,MATCH($B358, 'Uganda workforce data - raw'!$B$4:$B$619,0), MATCH("Filled Male",'Uganda workforce data - raw'!$A$4:$F$4,0))*INDEX('Mapping cadres'!$B$1:$Z$616,MATCH($B358, 'Mapping cadres'!$B$1:$B$616,0), MATCH(R$32,'Mapping cadres'!$B$1:$Z$1,0))</f>
        <v>0</v>
      </c>
      <c r="S358" s="226">
        <f>INDEX('Uganda workforce data - raw'!$A$4:$F$619,MATCH($B358, 'Uganda workforce data - raw'!$B$4:$B$619,0), MATCH("Filled Male",'Uganda workforce data - raw'!$A$4:$F$4,0))*INDEX('Mapping cadres'!$B$1:$Z$616,MATCH($B358, 'Mapping cadres'!$B$1:$B$616,0), MATCH(S$32,'Mapping cadres'!$B$1:$Z$1,0))</f>
        <v>0</v>
      </c>
      <c r="T358" s="226">
        <f>INDEX('Uganda workforce data - raw'!$A$4:$F$619,MATCH($B358, 'Uganda workforce data - raw'!$B$4:$B$619,0), MATCH("Filled Male",'Uganda workforce data - raw'!$A$4:$F$4,0))*INDEX('Mapping cadres'!$B$1:$Z$616,MATCH($B358, 'Mapping cadres'!$B$1:$B$616,0), MATCH(T$32,'Mapping cadres'!$B$1:$Z$1,0))</f>
        <v>0</v>
      </c>
      <c r="U358" s="226">
        <f>INDEX('Uganda workforce data - raw'!$A$4:$F$619,MATCH($B358, 'Uganda workforce data - raw'!$B$4:$B$619,0), MATCH("Filled Male",'Uganda workforce data - raw'!$A$4:$F$4,0))*INDEX('Mapping cadres'!$B$1:$Z$616,MATCH($B358, 'Mapping cadres'!$B$1:$B$616,0), MATCH(U$32,'Mapping cadres'!$B$1:$Z$1,0))</f>
        <v>0</v>
      </c>
      <c r="V358" s="226">
        <f>INDEX('Uganda workforce data - raw'!$A$4:$F$619,MATCH($B358, 'Uganda workforce data - raw'!$B$4:$B$619,0), MATCH("Filled Male",'Uganda workforce data - raw'!$A$4:$F$4,0))*INDEX('Mapping cadres'!$B$1:$Z$616,MATCH($B358, 'Mapping cadres'!$B$1:$B$616,0), MATCH(V$32,'Mapping cadres'!$B$1:$Z$1,0))</f>
        <v>0</v>
      </c>
      <c r="W358" s="226">
        <f>INDEX('Uganda workforce data - raw'!$A$4:$F$619,MATCH($B358, 'Uganda workforce data - raw'!$B$4:$B$619,0), MATCH("Filled Male",'Uganda workforce data - raw'!$A$4:$F$4,0))*INDEX('Mapping cadres'!$B$1:$Z$616,MATCH($B358, 'Mapping cadres'!$B$1:$B$616,0), MATCH(W$32,'Mapping cadres'!$B$1:$Z$1,0))</f>
        <v>0</v>
      </c>
      <c r="X358" s="226">
        <f>INDEX('Uganda workforce data - raw'!$A$4:$F$619,MATCH($B358, 'Uganda workforce data - raw'!$B$4:$B$619,0), MATCH("Filled Male",'Uganda workforce data - raw'!$A$4:$F$4,0))*INDEX('Mapping cadres'!$B$1:$Z$616,MATCH($B358, 'Mapping cadres'!$B$1:$B$616,0), MATCH(X$32,'Mapping cadres'!$B$1:$Z$1,0))</f>
        <v>0</v>
      </c>
      <c r="Y358" s="226">
        <f>INDEX('Uganda workforce data - raw'!$A$4:$F$619,MATCH($B358, 'Uganda workforce data - raw'!$B$4:$B$619,0), MATCH("Filled Male",'Uganda workforce data - raw'!$A$4:$F$4,0))*INDEX('Mapping cadres'!$B$1:$Z$616,MATCH($B358, 'Mapping cadres'!$B$1:$B$616,0), MATCH(Y$32,'Mapping cadres'!$B$1:$Z$1,0))</f>
        <v>0</v>
      </c>
      <c r="Z358" s="226">
        <f>INDEX('Uganda workforce data - raw'!$A$4:$F$619,MATCH($B358, 'Uganda workforce data - raw'!$B$4:$B$619,0), MATCH("Filled Male",'Uganda workforce data - raw'!$A$4:$F$4,0))*INDEX('Mapping cadres'!$B$1:$Z$616,MATCH($B358, 'Mapping cadres'!$B$1:$B$616,0), MATCH(Z$32,'Mapping cadres'!$B$1:$Z$1,0))</f>
        <v>0</v>
      </c>
      <c r="AA358" s="226">
        <f>INDEX('Uganda workforce data - raw'!$A$4:$F$619,MATCH($B358, 'Uganda workforce data - raw'!$B$4:$B$619,0), MATCH("Filled Female",'Uganda workforce data - raw'!$A$4:$F$4,0))*INDEX('Mapping cadres'!$B$1:$Z$616,MATCH($B358, 'Mapping cadres'!$B$1:$B$616,0), MATCH(AA$32,'Mapping cadres'!$B$1:$Z$1,0))</f>
        <v>0</v>
      </c>
      <c r="AB358" s="226">
        <f>INDEX('Uganda workforce data - raw'!$A$4:$F$619,MATCH($B358, 'Uganda workforce data - raw'!$B$4:$B$619,0), MATCH("Filled Female",'Uganda workforce data - raw'!$A$4:$F$4,0))*INDEX('Mapping cadres'!$B$1:$Z$616,MATCH($B358, 'Mapping cadres'!$B$1:$B$616,0), MATCH(AB$32,'Mapping cadres'!$B$1:$Z$1,0))</f>
        <v>0</v>
      </c>
      <c r="AC358" s="226">
        <f>INDEX('Uganda workforce data - raw'!$A$4:$F$619,MATCH($B358, 'Uganda workforce data - raw'!$B$4:$B$619,0), MATCH("Filled Female",'Uganda workforce data - raw'!$A$4:$F$4,0))*INDEX('Mapping cadres'!$B$1:$Z$616,MATCH($B358, 'Mapping cadres'!$B$1:$B$616,0), MATCH(AC$32,'Mapping cadres'!$B$1:$Z$1,0))</f>
        <v>0</v>
      </c>
      <c r="AD358" s="226">
        <f>INDEX('Uganda workforce data - raw'!$A$4:$F$619,MATCH($B358, 'Uganda workforce data - raw'!$B$4:$B$619,0), MATCH("Filled Female",'Uganda workforce data - raw'!$A$4:$F$4,0))*INDEX('Mapping cadres'!$B$1:$Z$616,MATCH($B358, 'Mapping cadres'!$B$1:$B$616,0), MATCH(AD$32,'Mapping cadres'!$B$1:$Z$1,0))</f>
        <v>0</v>
      </c>
      <c r="AE358" s="226">
        <f>INDEX('Uganda workforce data - raw'!$A$4:$F$619,MATCH($B358, 'Uganda workforce data - raw'!$B$4:$B$619,0), MATCH("Filled Female",'Uganda workforce data - raw'!$A$4:$F$4,0))*INDEX('Mapping cadres'!$B$1:$Z$616,MATCH($B358, 'Mapping cadres'!$B$1:$B$616,0), MATCH(AE$32,'Mapping cadres'!$B$1:$Z$1,0))</f>
        <v>0</v>
      </c>
      <c r="AF358" s="226">
        <f>INDEX('Uganda workforce data - raw'!$A$4:$F$619,MATCH($B358, 'Uganda workforce data - raw'!$B$4:$B$619,0), MATCH("Filled Female",'Uganda workforce data - raw'!$A$4:$F$4,0))*INDEX('Mapping cadres'!$B$1:$Z$616,MATCH($B358, 'Mapping cadres'!$B$1:$B$616,0), MATCH(AF$32,'Mapping cadres'!$B$1:$Z$1,0))</f>
        <v>0</v>
      </c>
      <c r="AG358" s="226">
        <f>INDEX('Uganda workforce data - raw'!$A$4:$F$619,MATCH($B358, 'Uganda workforce data - raw'!$B$4:$B$619,0), MATCH("Filled Female",'Uganda workforce data - raw'!$A$4:$F$4,0))*INDEX('Mapping cadres'!$B$1:$Z$616,MATCH($B358, 'Mapping cadres'!$B$1:$B$616,0), MATCH(AG$32,'Mapping cadres'!$B$1:$Z$1,0))</f>
        <v>0</v>
      </c>
      <c r="AH358" s="226">
        <f>INDEX('Uganda workforce data - raw'!$A$4:$F$619,MATCH($B358, 'Uganda workforce data - raw'!$B$4:$B$619,0), MATCH("Filled Female",'Uganda workforce data - raw'!$A$4:$F$4,0))*INDEX('Mapping cadres'!$B$1:$Z$616,MATCH($B358, 'Mapping cadres'!$B$1:$B$616,0), MATCH(AH$32,'Mapping cadres'!$B$1:$Z$1,0))</f>
        <v>0</v>
      </c>
      <c r="AI358" s="226">
        <f>INDEX('Uganda workforce data - raw'!$A$4:$F$619,MATCH($B358, 'Uganda workforce data - raw'!$B$4:$B$619,0), MATCH("Filled Female",'Uganda workforce data - raw'!$A$4:$F$4,0))*INDEX('Mapping cadres'!$B$1:$Z$616,MATCH($B358, 'Mapping cadres'!$B$1:$B$616,0), MATCH(AI$32,'Mapping cadres'!$B$1:$Z$1,0))</f>
        <v>0</v>
      </c>
      <c r="AJ358" s="226">
        <f>INDEX('Uganda workforce data - raw'!$A$4:$F$619,MATCH($B358, 'Uganda workforce data - raw'!$B$4:$B$619,0), MATCH("Filled Female",'Uganda workforce data - raw'!$A$4:$F$4,0))*INDEX('Mapping cadres'!$B$1:$Z$616,MATCH($B358, 'Mapping cadres'!$B$1:$B$616,0), MATCH(AJ$32,'Mapping cadres'!$B$1:$Z$1,0))</f>
        <v>0</v>
      </c>
      <c r="AK358" s="226">
        <f>INDEX('Uganda workforce data - raw'!$A$4:$F$619,MATCH($B358, 'Uganda workforce data - raw'!$B$4:$B$619,0), MATCH("Filled Female",'Uganda workforce data - raw'!$A$4:$F$4,0))*INDEX('Mapping cadres'!$B$1:$Z$616,MATCH($B358, 'Mapping cadres'!$B$1:$B$616,0), MATCH(AK$32,'Mapping cadres'!$B$1:$Z$1,0))</f>
        <v>0</v>
      </c>
      <c r="AL358" s="226">
        <f>INDEX('Uganda workforce data - raw'!$A$4:$F$619,MATCH($B358, 'Uganda workforce data - raw'!$B$4:$B$619,0), MATCH("Filled Female",'Uganda workforce data - raw'!$A$4:$F$4,0))*INDEX('Mapping cadres'!$B$1:$Z$616,MATCH($B358, 'Mapping cadres'!$B$1:$B$616,0), MATCH(AL$32,'Mapping cadres'!$B$1:$Z$1,0))</f>
        <v>0</v>
      </c>
      <c r="AM358" s="226">
        <f>INDEX('Uganda workforce data - raw'!$A$4:$F$619,MATCH($B358, 'Uganda workforce data - raw'!$B$4:$B$619,0), MATCH("Filled Female",'Uganda workforce data - raw'!$A$4:$F$4,0))*INDEX('Mapping cadres'!$B$1:$Z$616,MATCH($B358, 'Mapping cadres'!$B$1:$B$616,0), MATCH(AM$32,'Mapping cadres'!$B$1:$Z$1,0))</f>
        <v>0</v>
      </c>
      <c r="AN358" s="226">
        <f>INDEX('Uganda workforce data - raw'!$A$4:$F$619,MATCH($B358, 'Uganda workforce data - raw'!$B$4:$B$619,0), MATCH("Filled Female",'Uganda workforce data - raw'!$A$4:$F$4,0))*INDEX('Mapping cadres'!$B$1:$Z$616,MATCH($B358, 'Mapping cadres'!$B$1:$B$616,0), MATCH(AN$32,'Mapping cadres'!$B$1:$Z$1,0))</f>
        <v>0</v>
      </c>
      <c r="AO358" s="226">
        <f>INDEX('Uganda workforce data - raw'!$A$4:$F$619,MATCH($B358, 'Uganda workforce data - raw'!$B$4:$B$619,0), MATCH("Filled Female",'Uganda workforce data - raw'!$A$4:$F$4,0))*INDEX('Mapping cadres'!$B$1:$Z$616,MATCH($B358, 'Mapping cadres'!$B$1:$B$616,0), MATCH(AO$32,'Mapping cadres'!$B$1:$Z$1,0))</f>
        <v>0</v>
      </c>
      <c r="AP358" s="226">
        <f>INDEX('Uganda workforce data - raw'!$A$4:$F$619,MATCH($B358, 'Uganda workforce data - raw'!$B$4:$B$619,0), MATCH("Filled Female",'Uganda workforce data - raw'!$A$4:$F$4,0))*INDEX('Mapping cadres'!$B$1:$Z$616,MATCH($B358, 'Mapping cadres'!$B$1:$B$616,0), MATCH(AP$32,'Mapping cadres'!$B$1:$Z$1,0))</f>
        <v>0</v>
      </c>
      <c r="AQ358" s="226">
        <f>INDEX('Uganda workforce data - raw'!$A$4:$F$619,MATCH($B358, 'Uganda workforce data - raw'!$B$4:$B$619,0), MATCH("Filled Female",'Uganda workforce data - raw'!$A$4:$F$4,0))*INDEX('Mapping cadres'!$B$1:$Z$616,MATCH($B358, 'Mapping cadres'!$B$1:$B$616,0), MATCH(AQ$32,'Mapping cadres'!$B$1:$Z$1,0))</f>
        <v>0</v>
      </c>
      <c r="AR358" s="226">
        <f>INDEX('Uganda workforce data - raw'!$A$4:$F$619,MATCH($B358, 'Uganda workforce data - raw'!$B$4:$B$619,0), MATCH("Filled Female",'Uganda workforce data - raw'!$A$4:$F$4,0))*INDEX('Mapping cadres'!$B$1:$Z$616,MATCH($B358, 'Mapping cadres'!$B$1:$B$616,0), MATCH(AR$32,'Mapping cadres'!$B$1:$Z$1,0))</f>
        <v>0</v>
      </c>
      <c r="AS358" s="226">
        <f>INDEX('Uganda workforce data - raw'!$A$4:$F$619,MATCH($B358, 'Uganda workforce data - raw'!$B$4:$B$619,0), MATCH("Filled Female",'Uganda workforce data - raw'!$A$4:$F$4,0))*INDEX('Mapping cadres'!$B$1:$Z$616,MATCH($B358, 'Mapping cadres'!$B$1:$B$616,0), MATCH(AS$32,'Mapping cadres'!$B$1:$Z$1,0))</f>
        <v>0</v>
      </c>
      <c r="AT358" s="226">
        <f>INDEX('Uganda workforce data - raw'!$A$4:$F$619,MATCH($B358, 'Uganda workforce data - raw'!$B$4:$B$619,0), MATCH("Filled Female",'Uganda workforce data - raw'!$A$4:$F$4,0))*INDEX('Mapping cadres'!$B$1:$Z$616,MATCH($B358, 'Mapping cadres'!$B$1:$B$616,0), MATCH(AT$32,'Mapping cadres'!$B$1:$Z$1,0))</f>
        <v>0</v>
      </c>
      <c r="AU358" s="226">
        <f>INDEX('Uganda workforce data - raw'!$A$4:$F$619,MATCH($B358, 'Uganda workforce data - raw'!$B$4:$B$619,0), MATCH("Filled Female",'Uganda workforce data - raw'!$A$4:$F$4,0))*INDEX('Mapping cadres'!$B$1:$Z$616,MATCH($B358, 'Mapping cadres'!$B$1:$B$616,0), MATCH(AU$32,'Mapping cadres'!$B$1:$Z$1,0))</f>
        <v>0</v>
      </c>
      <c r="AV358" s="226">
        <f>INDEX('Uganda workforce data - raw'!$A$4:$F$619,MATCH($B358, 'Uganda workforce data - raw'!$B$4:$B$619,0), MATCH("Filled Female",'Uganda workforce data - raw'!$A$4:$F$4,0))*INDEX('Mapping cadres'!$B$1:$Z$616,MATCH($B358, 'Mapping cadres'!$B$1:$B$616,0), MATCH(AV$32,'Mapping cadres'!$B$1:$Z$1,0))</f>
        <v>0</v>
      </c>
      <c r="AW358" s="226">
        <f>INDEX('Uganda workforce data - raw'!$A$4:$F$619,MATCH($B358, 'Uganda workforce data - raw'!$B$4:$B$619,0), MATCH("Filled Female",'Uganda workforce data - raw'!$A$4:$F$4,0))*INDEX('Mapping cadres'!$B$1:$Z$616,MATCH($B358, 'Mapping cadres'!$B$1:$B$616,0), MATCH(AW$32,'Mapping cadres'!$B$1:$Z$1,0))</f>
        <v>0</v>
      </c>
      <c r="AX358" s="226">
        <f>INDEX('Uganda workforce data - raw'!$A$4:$F$619,MATCH($B358, 'Uganda workforce data - raw'!$B$4:$B$619,0), MATCH("Filled Female",'Uganda workforce data - raw'!$A$4:$F$4,0))*INDEX('Mapping cadres'!$B$1:$Z$616,MATCH($B358, 'Mapping cadres'!$B$1:$B$616,0), MATCH(AX$32,'Mapping cadres'!$B$1:$Z$1,0))</f>
        <v>0</v>
      </c>
      <c r="AY358" s="226">
        <f t="shared" si="125"/>
        <v>5</v>
      </c>
      <c r="AZ358" s="226">
        <f t="shared" si="126"/>
        <v>0</v>
      </c>
      <c r="BA358" s="226">
        <f t="shared" si="127"/>
        <v>0</v>
      </c>
      <c r="BB358" s="226">
        <f t="shared" si="128"/>
        <v>0</v>
      </c>
      <c r="BC358" s="226">
        <f t="shared" si="129"/>
        <v>0</v>
      </c>
      <c r="BD358" s="226">
        <f t="shared" si="130"/>
        <v>0</v>
      </c>
      <c r="BE358" s="226">
        <f t="shared" si="131"/>
        <v>0</v>
      </c>
      <c r="BF358" s="226">
        <f t="shared" si="132"/>
        <v>0</v>
      </c>
      <c r="BG358" s="226">
        <f t="shared" si="133"/>
        <v>0</v>
      </c>
      <c r="BH358" s="226">
        <f t="shared" si="134"/>
        <v>0</v>
      </c>
      <c r="BI358" s="226">
        <f t="shared" si="135"/>
        <v>0</v>
      </c>
      <c r="BJ358" s="226">
        <f t="shared" si="136"/>
        <v>0</v>
      </c>
      <c r="BK358" s="226">
        <f t="shared" si="137"/>
        <v>0</v>
      </c>
      <c r="BL358" s="226">
        <f t="shared" si="138"/>
        <v>0</v>
      </c>
      <c r="BM358" s="226">
        <f t="shared" si="139"/>
        <v>0</v>
      </c>
      <c r="BN358" s="226">
        <f t="shared" si="140"/>
        <v>0</v>
      </c>
      <c r="BO358" s="226">
        <f t="shared" si="141"/>
        <v>0</v>
      </c>
      <c r="BP358" s="226">
        <f t="shared" si="142"/>
        <v>0</v>
      </c>
      <c r="BQ358" s="226">
        <f t="shared" si="143"/>
        <v>0</v>
      </c>
      <c r="BR358" s="226">
        <f t="shared" si="144"/>
        <v>0</v>
      </c>
      <c r="BS358" s="226">
        <f t="shared" si="145"/>
        <v>0</v>
      </c>
      <c r="BT358" s="226">
        <f t="shared" si="146"/>
        <v>0</v>
      </c>
      <c r="BU358" s="226">
        <f t="shared" si="147"/>
        <v>0</v>
      </c>
      <c r="BV358" s="226">
        <f t="shared" si="148"/>
        <v>0</v>
      </c>
    </row>
    <row r="359" spans="1:74">
      <c r="A359" s="226">
        <v>327</v>
      </c>
      <c r="B359" s="226" t="s">
        <v>1629</v>
      </c>
      <c r="C359" s="226">
        <f>INDEX('Uganda workforce data - raw'!$A$4:$F$619,MATCH($B359, 'Uganda workforce data - raw'!$B$4:$B$619,0), MATCH("Filled Male",'Uganda workforce data - raw'!$A$4:$F$4,0))*INDEX('Mapping cadres'!$B$1:$Z$616,MATCH($B359, 'Mapping cadres'!$B$1:$B$616,0), MATCH(C$32,'Mapping cadres'!$B$1:$Z$1,0))</f>
        <v>1</v>
      </c>
      <c r="D359" s="226">
        <f>INDEX('Uganda workforce data - raw'!$A$4:$F$619,MATCH($B359, 'Uganda workforce data - raw'!$B$4:$B$619,0), MATCH("Filled Male",'Uganda workforce data - raw'!$A$4:$F$4,0))*INDEX('Mapping cadres'!$B$1:$Z$616,MATCH($B359, 'Mapping cadres'!$B$1:$B$616,0), MATCH(D$32,'Mapping cadres'!$B$1:$Z$1,0))</f>
        <v>0</v>
      </c>
      <c r="E359" s="226">
        <f>INDEX('Uganda workforce data - raw'!$A$4:$F$619,MATCH($B359, 'Uganda workforce data - raw'!$B$4:$B$619,0), MATCH("Filled Male",'Uganda workforce data - raw'!$A$4:$F$4,0))*INDEX('Mapping cadres'!$B$1:$Z$616,MATCH($B359, 'Mapping cadres'!$B$1:$B$616,0), MATCH(E$32,'Mapping cadres'!$B$1:$Z$1,0))</f>
        <v>0</v>
      </c>
      <c r="F359" s="226">
        <f>INDEX('Uganda workforce data - raw'!$A$4:$F$619,MATCH($B359, 'Uganda workforce data - raw'!$B$4:$B$619,0), MATCH("Filled Male",'Uganda workforce data - raw'!$A$4:$F$4,0))*INDEX('Mapping cadres'!$B$1:$Z$616,MATCH($B359, 'Mapping cadres'!$B$1:$B$616,0), MATCH(F$32,'Mapping cadres'!$B$1:$Z$1,0))</f>
        <v>0</v>
      </c>
      <c r="G359" s="226">
        <f>INDEX('Uganda workforce data - raw'!$A$4:$F$619,MATCH($B359, 'Uganda workforce data - raw'!$B$4:$B$619,0), MATCH("Filled Male",'Uganda workforce data - raw'!$A$4:$F$4,0))*INDEX('Mapping cadres'!$B$1:$Z$616,MATCH($B359, 'Mapping cadres'!$B$1:$B$616,0), MATCH(G$32,'Mapping cadres'!$B$1:$Z$1,0))</f>
        <v>0</v>
      </c>
      <c r="H359" s="226">
        <f>INDEX('Uganda workforce data - raw'!$A$4:$F$619,MATCH($B359, 'Uganda workforce data - raw'!$B$4:$B$619,0), MATCH("Filled Male",'Uganda workforce data - raw'!$A$4:$F$4,0))*INDEX('Mapping cadres'!$B$1:$Z$616,MATCH($B359, 'Mapping cadres'!$B$1:$B$616,0), MATCH(H$32,'Mapping cadres'!$B$1:$Z$1,0))</f>
        <v>0</v>
      </c>
      <c r="I359" s="226">
        <f>INDEX('Uganda workforce data - raw'!$A$4:$F$619,MATCH($B359, 'Uganda workforce data - raw'!$B$4:$B$619,0), MATCH("Filled Male",'Uganda workforce data - raw'!$A$4:$F$4,0))*INDEX('Mapping cadres'!$B$1:$Z$616,MATCH($B359, 'Mapping cadres'!$B$1:$B$616,0), MATCH(I$32,'Mapping cadres'!$B$1:$Z$1,0))</f>
        <v>0</v>
      </c>
      <c r="J359" s="226">
        <f>INDEX('Uganda workforce data - raw'!$A$4:$F$619,MATCH($B359, 'Uganda workforce data - raw'!$B$4:$B$619,0), MATCH("Filled Male",'Uganda workforce data - raw'!$A$4:$F$4,0))*INDEX('Mapping cadres'!$B$1:$Z$616,MATCH($B359, 'Mapping cadres'!$B$1:$B$616,0), MATCH(J$32,'Mapping cadres'!$B$1:$Z$1,0))</f>
        <v>0</v>
      </c>
      <c r="K359" s="226">
        <f>INDEX('Uganda workforce data - raw'!$A$4:$F$619,MATCH($B359, 'Uganda workforce data - raw'!$B$4:$B$619,0), MATCH("Filled Male",'Uganda workforce data - raw'!$A$4:$F$4,0))*INDEX('Mapping cadres'!$B$1:$Z$616,MATCH($B359, 'Mapping cadres'!$B$1:$B$616,0), MATCH(K$32,'Mapping cadres'!$B$1:$Z$1,0))</f>
        <v>0</v>
      </c>
      <c r="L359" s="226">
        <f>INDEX('Uganda workforce data - raw'!$A$4:$F$619,MATCH($B359, 'Uganda workforce data - raw'!$B$4:$B$619,0), MATCH("Filled Male",'Uganda workforce data - raw'!$A$4:$F$4,0))*INDEX('Mapping cadres'!$B$1:$Z$616,MATCH($B359, 'Mapping cadres'!$B$1:$B$616,0), MATCH(L$32,'Mapping cadres'!$B$1:$Z$1,0))</f>
        <v>0</v>
      </c>
      <c r="M359" s="226">
        <f>INDEX('Uganda workforce data - raw'!$A$4:$F$619,MATCH($B359, 'Uganda workforce data - raw'!$B$4:$B$619,0), MATCH("Filled Male",'Uganda workforce data - raw'!$A$4:$F$4,0))*INDEX('Mapping cadres'!$B$1:$Z$616,MATCH($B359, 'Mapping cadres'!$B$1:$B$616,0), MATCH(M$32,'Mapping cadres'!$B$1:$Z$1,0))</f>
        <v>0</v>
      </c>
      <c r="N359" s="226">
        <f>INDEX('Uganda workforce data - raw'!$A$4:$F$619,MATCH($B359, 'Uganda workforce data - raw'!$B$4:$B$619,0), MATCH("Filled Male",'Uganda workforce data - raw'!$A$4:$F$4,0))*INDEX('Mapping cadres'!$B$1:$Z$616,MATCH($B359, 'Mapping cadres'!$B$1:$B$616,0), MATCH(N$32,'Mapping cadres'!$B$1:$Z$1,0))</f>
        <v>0</v>
      </c>
      <c r="O359" s="226">
        <f>INDEX('Uganda workforce data - raw'!$A$4:$F$619,MATCH($B359, 'Uganda workforce data - raw'!$B$4:$B$619,0), MATCH("Filled Male",'Uganda workforce data - raw'!$A$4:$F$4,0))*INDEX('Mapping cadres'!$B$1:$Z$616,MATCH($B359, 'Mapping cadres'!$B$1:$B$616,0), MATCH(O$32,'Mapping cadres'!$B$1:$Z$1,0))</f>
        <v>0</v>
      </c>
      <c r="P359" s="226">
        <f>INDEX('Uganda workforce data - raw'!$A$4:$F$619,MATCH($B359, 'Uganda workforce data - raw'!$B$4:$B$619,0), MATCH("Filled Male",'Uganda workforce data - raw'!$A$4:$F$4,0))*INDEX('Mapping cadres'!$B$1:$Z$616,MATCH($B359, 'Mapping cadres'!$B$1:$B$616,0), MATCH(P$32,'Mapping cadres'!$B$1:$Z$1,0))</f>
        <v>0</v>
      </c>
      <c r="Q359" s="226">
        <f>INDEX('Uganda workforce data - raw'!$A$4:$F$619,MATCH($B359, 'Uganda workforce data - raw'!$B$4:$B$619,0), MATCH("Filled Male",'Uganda workforce data - raw'!$A$4:$F$4,0))*INDEX('Mapping cadres'!$B$1:$Z$616,MATCH($B359, 'Mapping cadres'!$B$1:$B$616,0), MATCH(Q$32,'Mapping cadres'!$B$1:$Z$1,0))</f>
        <v>0</v>
      </c>
      <c r="R359" s="226">
        <f>INDEX('Uganda workforce data - raw'!$A$4:$F$619,MATCH($B359, 'Uganda workforce data - raw'!$B$4:$B$619,0), MATCH("Filled Male",'Uganda workforce data - raw'!$A$4:$F$4,0))*INDEX('Mapping cadres'!$B$1:$Z$616,MATCH($B359, 'Mapping cadres'!$B$1:$B$616,0), MATCH(R$32,'Mapping cadres'!$B$1:$Z$1,0))</f>
        <v>0</v>
      </c>
      <c r="S359" s="226">
        <f>INDEX('Uganda workforce data - raw'!$A$4:$F$619,MATCH($B359, 'Uganda workforce data - raw'!$B$4:$B$619,0), MATCH("Filled Male",'Uganda workforce data - raw'!$A$4:$F$4,0))*INDEX('Mapping cadres'!$B$1:$Z$616,MATCH($B359, 'Mapping cadres'!$B$1:$B$616,0), MATCH(S$32,'Mapping cadres'!$B$1:$Z$1,0))</f>
        <v>0</v>
      </c>
      <c r="T359" s="226">
        <f>INDEX('Uganda workforce data - raw'!$A$4:$F$619,MATCH($B359, 'Uganda workforce data - raw'!$B$4:$B$619,0), MATCH("Filled Male",'Uganda workforce data - raw'!$A$4:$F$4,0))*INDEX('Mapping cadres'!$B$1:$Z$616,MATCH($B359, 'Mapping cadres'!$B$1:$B$616,0), MATCH(T$32,'Mapping cadres'!$B$1:$Z$1,0))</f>
        <v>0</v>
      </c>
      <c r="U359" s="226">
        <f>INDEX('Uganda workforce data - raw'!$A$4:$F$619,MATCH($B359, 'Uganda workforce data - raw'!$B$4:$B$619,0), MATCH("Filled Male",'Uganda workforce data - raw'!$A$4:$F$4,0))*INDEX('Mapping cadres'!$B$1:$Z$616,MATCH($B359, 'Mapping cadres'!$B$1:$B$616,0), MATCH(U$32,'Mapping cadres'!$B$1:$Z$1,0))</f>
        <v>0</v>
      </c>
      <c r="V359" s="226">
        <f>INDEX('Uganda workforce data - raw'!$A$4:$F$619,MATCH($B359, 'Uganda workforce data - raw'!$B$4:$B$619,0), MATCH("Filled Male",'Uganda workforce data - raw'!$A$4:$F$4,0))*INDEX('Mapping cadres'!$B$1:$Z$616,MATCH($B359, 'Mapping cadres'!$B$1:$B$616,0), MATCH(V$32,'Mapping cadres'!$B$1:$Z$1,0))</f>
        <v>0</v>
      </c>
      <c r="W359" s="226">
        <f>INDEX('Uganda workforce data - raw'!$A$4:$F$619,MATCH($B359, 'Uganda workforce data - raw'!$B$4:$B$619,0), MATCH("Filled Male",'Uganda workforce data - raw'!$A$4:$F$4,0))*INDEX('Mapping cadres'!$B$1:$Z$616,MATCH($B359, 'Mapping cadres'!$B$1:$B$616,0), MATCH(W$32,'Mapping cadres'!$B$1:$Z$1,0))</f>
        <v>0</v>
      </c>
      <c r="X359" s="226">
        <f>INDEX('Uganda workforce data - raw'!$A$4:$F$619,MATCH($B359, 'Uganda workforce data - raw'!$B$4:$B$619,0), MATCH("Filled Male",'Uganda workforce data - raw'!$A$4:$F$4,0))*INDEX('Mapping cadres'!$B$1:$Z$616,MATCH($B359, 'Mapping cadres'!$B$1:$B$616,0), MATCH(X$32,'Mapping cadres'!$B$1:$Z$1,0))</f>
        <v>0</v>
      </c>
      <c r="Y359" s="226">
        <f>INDEX('Uganda workforce data - raw'!$A$4:$F$619,MATCH($B359, 'Uganda workforce data - raw'!$B$4:$B$619,0), MATCH("Filled Male",'Uganda workforce data - raw'!$A$4:$F$4,0))*INDEX('Mapping cadres'!$B$1:$Z$616,MATCH($B359, 'Mapping cadres'!$B$1:$B$616,0), MATCH(Y$32,'Mapping cadres'!$B$1:$Z$1,0))</f>
        <v>0</v>
      </c>
      <c r="Z359" s="226">
        <f>INDEX('Uganda workforce data - raw'!$A$4:$F$619,MATCH($B359, 'Uganda workforce data - raw'!$B$4:$B$619,0), MATCH("Filled Male",'Uganda workforce data - raw'!$A$4:$F$4,0))*INDEX('Mapping cadres'!$B$1:$Z$616,MATCH($B359, 'Mapping cadres'!$B$1:$B$616,0), MATCH(Z$32,'Mapping cadres'!$B$1:$Z$1,0))</f>
        <v>0</v>
      </c>
      <c r="AA359" s="226">
        <f>INDEX('Uganda workforce data - raw'!$A$4:$F$619,MATCH($B359, 'Uganda workforce data - raw'!$B$4:$B$619,0), MATCH("Filled Female",'Uganda workforce data - raw'!$A$4:$F$4,0))*INDEX('Mapping cadres'!$B$1:$Z$616,MATCH($B359, 'Mapping cadres'!$B$1:$B$616,0), MATCH(AA$32,'Mapping cadres'!$B$1:$Z$1,0))</f>
        <v>1</v>
      </c>
      <c r="AB359" s="226">
        <f>INDEX('Uganda workforce data - raw'!$A$4:$F$619,MATCH($B359, 'Uganda workforce data - raw'!$B$4:$B$619,0), MATCH("Filled Female",'Uganda workforce data - raw'!$A$4:$F$4,0))*INDEX('Mapping cadres'!$B$1:$Z$616,MATCH($B359, 'Mapping cadres'!$B$1:$B$616,0), MATCH(AB$32,'Mapping cadres'!$B$1:$Z$1,0))</f>
        <v>0</v>
      </c>
      <c r="AC359" s="226">
        <f>INDEX('Uganda workforce data - raw'!$A$4:$F$619,MATCH($B359, 'Uganda workforce data - raw'!$B$4:$B$619,0), MATCH("Filled Female",'Uganda workforce data - raw'!$A$4:$F$4,0))*INDEX('Mapping cadres'!$B$1:$Z$616,MATCH($B359, 'Mapping cadres'!$B$1:$B$616,0), MATCH(AC$32,'Mapping cadres'!$B$1:$Z$1,0))</f>
        <v>0</v>
      </c>
      <c r="AD359" s="226">
        <f>INDEX('Uganda workforce data - raw'!$A$4:$F$619,MATCH($B359, 'Uganda workforce data - raw'!$B$4:$B$619,0), MATCH("Filled Female",'Uganda workforce data - raw'!$A$4:$F$4,0))*INDEX('Mapping cadres'!$B$1:$Z$616,MATCH($B359, 'Mapping cadres'!$B$1:$B$616,0), MATCH(AD$32,'Mapping cadres'!$B$1:$Z$1,0))</f>
        <v>0</v>
      </c>
      <c r="AE359" s="226">
        <f>INDEX('Uganda workforce data - raw'!$A$4:$F$619,MATCH($B359, 'Uganda workforce data - raw'!$B$4:$B$619,0), MATCH("Filled Female",'Uganda workforce data - raw'!$A$4:$F$4,0))*INDEX('Mapping cadres'!$B$1:$Z$616,MATCH($B359, 'Mapping cadres'!$B$1:$B$616,0), MATCH(AE$32,'Mapping cadres'!$B$1:$Z$1,0))</f>
        <v>0</v>
      </c>
      <c r="AF359" s="226">
        <f>INDEX('Uganda workforce data - raw'!$A$4:$F$619,MATCH($B359, 'Uganda workforce data - raw'!$B$4:$B$619,0), MATCH("Filled Female",'Uganda workforce data - raw'!$A$4:$F$4,0))*INDEX('Mapping cadres'!$B$1:$Z$616,MATCH($B359, 'Mapping cadres'!$B$1:$B$616,0), MATCH(AF$32,'Mapping cadres'!$B$1:$Z$1,0))</f>
        <v>0</v>
      </c>
      <c r="AG359" s="226">
        <f>INDEX('Uganda workforce data - raw'!$A$4:$F$619,MATCH($B359, 'Uganda workforce data - raw'!$B$4:$B$619,0), MATCH("Filled Female",'Uganda workforce data - raw'!$A$4:$F$4,0))*INDEX('Mapping cadres'!$B$1:$Z$616,MATCH($B359, 'Mapping cadres'!$B$1:$B$616,0), MATCH(AG$32,'Mapping cadres'!$B$1:$Z$1,0))</f>
        <v>0</v>
      </c>
      <c r="AH359" s="226">
        <f>INDEX('Uganda workforce data - raw'!$A$4:$F$619,MATCH($B359, 'Uganda workforce data - raw'!$B$4:$B$619,0), MATCH("Filled Female",'Uganda workforce data - raw'!$A$4:$F$4,0))*INDEX('Mapping cadres'!$B$1:$Z$616,MATCH($B359, 'Mapping cadres'!$B$1:$B$616,0), MATCH(AH$32,'Mapping cadres'!$B$1:$Z$1,0))</f>
        <v>0</v>
      </c>
      <c r="AI359" s="226">
        <f>INDEX('Uganda workforce data - raw'!$A$4:$F$619,MATCH($B359, 'Uganda workforce data - raw'!$B$4:$B$619,0), MATCH("Filled Female",'Uganda workforce data - raw'!$A$4:$F$4,0))*INDEX('Mapping cadres'!$B$1:$Z$616,MATCH($B359, 'Mapping cadres'!$B$1:$B$616,0), MATCH(AI$32,'Mapping cadres'!$B$1:$Z$1,0))</f>
        <v>0</v>
      </c>
      <c r="AJ359" s="226">
        <f>INDEX('Uganda workforce data - raw'!$A$4:$F$619,MATCH($B359, 'Uganda workforce data - raw'!$B$4:$B$619,0), MATCH("Filled Female",'Uganda workforce data - raw'!$A$4:$F$4,0))*INDEX('Mapping cadres'!$B$1:$Z$616,MATCH($B359, 'Mapping cadres'!$B$1:$B$616,0), MATCH(AJ$32,'Mapping cadres'!$B$1:$Z$1,0))</f>
        <v>0</v>
      </c>
      <c r="AK359" s="226">
        <f>INDEX('Uganda workforce data - raw'!$A$4:$F$619,MATCH($B359, 'Uganda workforce data - raw'!$B$4:$B$619,0), MATCH("Filled Female",'Uganda workforce data - raw'!$A$4:$F$4,0))*INDEX('Mapping cadres'!$B$1:$Z$616,MATCH($B359, 'Mapping cadres'!$B$1:$B$616,0), MATCH(AK$32,'Mapping cadres'!$B$1:$Z$1,0))</f>
        <v>0</v>
      </c>
      <c r="AL359" s="226">
        <f>INDEX('Uganda workforce data - raw'!$A$4:$F$619,MATCH($B359, 'Uganda workforce data - raw'!$B$4:$B$619,0), MATCH("Filled Female",'Uganda workforce data - raw'!$A$4:$F$4,0))*INDEX('Mapping cadres'!$B$1:$Z$616,MATCH($B359, 'Mapping cadres'!$B$1:$B$616,0), MATCH(AL$32,'Mapping cadres'!$B$1:$Z$1,0))</f>
        <v>0</v>
      </c>
      <c r="AM359" s="226">
        <f>INDEX('Uganda workforce data - raw'!$A$4:$F$619,MATCH($B359, 'Uganda workforce data - raw'!$B$4:$B$619,0), MATCH("Filled Female",'Uganda workforce data - raw'!$A$4:$F$4,0))*INDEX('Mapping cadres'!$B$1:$Z$616,MATCH($B359, 'Mapping cadres'!$B$1:$B$616,0), MATCH(AM$32,'Mapping cadres'!$B$1:$Z$1,0))</f>
        <v>0</v>
      </c>
      <c r="AN359" s="226">
        <f>INDEX('Uganda workforce data - raw'!$A$4:$F$619,MATCH($B359, 'Uganda workforce data - raw'!$B$4:$B$619,0), MATCH("Filled Female",'Uganda workforce data - raw'!$A$4:$F$4,0))*INDEX('Mapping cadres'!$B$1:$Z$616,MATCH($B359, 'Mapping cadres'!$B$1:$B$616,0), MATCH(AN$32,'Mapping cadres'!$B$1:$Z$1,0))</f>
        <v>0</v>
      </c>
      <c r="AO359" s="226">
        <f>INDEX('Uganda workforce data - raw'!$A$4:$F$619,MATCH($B359, 'Uganda workforce data - raw'!$B$4:$B$619,0), MATCH("Filled Female",'Uganda workforce data - raw'!$A$4:$F$4,0))*INDEX('Mapping cadres'!$B$1:$Z$616,MATCH($B359, 'Mapping cadres'!$B$1:$B$616,0), MATCH(AO$32,'Mapping cadres'!$B$1:$Z$1,0))</f>
        <v>0</v>
      </c>
      <c r="AP359" s="226">
        <f>INDEX('Uganda workforce data - raw'!$A$4:$F$619,MATCH($B359, 'Uganda workforce data - raw'!$B$4:$B$619,0), MATCH("Filled Female",'Uganda workforce data - raw'!$A$4:$F$4,0))*INDEX('Mapping cadres'!$B$1:$Z$616,MATCH($B359, 'Mapping cadres'!$B$1:$B$616,0), MATCH(AP$32,'Mapping cadres'!$B$1:$Z$1,0))</f>
        <v>0</v>
      </c>
      <c r="AQ359" s="226">
        <f>INDEX('Uganda workforce data - raw'!$A$4:$F$619,MATCH($B359, 'Uganda workforce data - raw'!$B$4:$B$619,0), MATCH("Filled Female",'Uganda workforce data - raw'!$A$4:$F$4,0))*INDEX('Mapping cadres'!$B$1:$Z$616,MATCH($B359, 'Mapping cadres'!$B$1:$B$616,0), MATCH(AQ$32,'Mapping cadres'!$B$1:$Z$1,0))</f>
        <v>0</v>
      </c>
      <c r="AR359" s="226">
        <f>INDEX('Uganda workforce data - raw'!$A$4:$F$619,MATCH($B359, 'Uganda workforce data - raw'!$B$4:$B$619,0), MATCH("Filled Female",'Uganda workforce data - raw'!$A$4:$F$4,0))*INDEX('Mapping cadres'!$B$1:$Z$616,MATCH($B359, 'Mapping cadres'!$B$1:$B$616,0), MATCH(AR$32,'Mapping cadres'!$B$1:$Z$1,0))</f>
        <v>0</v>
      </c>
      <c r="AS359" s="226">
        <f>INDEX('Uganda workforce data - raw'!$A$4:$F$619,MATCH($B359, 'Uganda workforce data - raw'!$B$4:$B$619,0), MATCH("Filled Female",'Uganda workforce data - raw'!$A$4:$F$4,0))*INDEX('Mapping cadres'!$B$1:$Z$616,MATCH($B359, 'Mapping cadres'!$B$1:$B$616,0), MATCH(AS$32,'Mapping cadres'!$B$1:$Z$1,0))</f>
        <v>0</v>
      </c>
      <c r="AT359" s="226">
        <f>INDEX('Uganda workforce data - raw'!$A$4:$F$619,MATCH($B359, 'Uganda workforce data - raw'!$B$4:$B$619,0), MATCH("Filled Female",'Uganda workforce data - raw'!$A$4:$F$4,0))*INDEX('Mapping cadres'!$B$1:$Z$616,MATCH($B359, 'Mapping cadres'!$B$1:$B$616,0), MATCH(AT$32,'Mapping cadres'!$B$1:$Z$1,0))</f>
        <v>0</v>
      </c>
      <c r="AU359" s="226">
        <f>INDEX('Uganda workforce data - raw'!$A$4:$F$619,MATCH($B359, 'Uganda workforce data - raw'!$B$4:$B$619,0), MATCH("Filled Female",'Uganda workforce data - raw'!$A$4:$F$4,0))*INDEX('Mapping cadres'!$B$1:$Z$616,MATCH($B359, 'Mapping cadres'!$B$1:$B$616,0), MATCH(AU$32,'Mapping cadres'!$B$1:$Z$1,0))</f>
        <v>0</v>
      </c>
      <c r="AV359" s="226">
        <f>INDEX('Uganda workforce data - raw'!$A$4:$F$619,MATCH($B359, 'Uganda workforce data - raw'!$B$4:$B$619,0), MATCH("Filled Female",'Uganda workforce data - raw'!$A$4:$F$4,0))*INDEX('Mapping cadres'!$B$1:$Z$616,MATCH($B359, 'Mapping cadres'!$B$1:$B$616,0), MATCH(AV$32,'Mapping cadres'!$B$1:$Z$1,0))</f>
        <v>0</v>
      </c>
      <c r="AW359" s="226">
        <f>INDEX('Uganda workforce data - raw'!$A$4:$F$619,MATCH($B359, 'Uganda workforce data - raw'!$B$4:$B$619,0), MATCH("Filled Female",'Uganda workforce data - raw'!$A$4:$F$4,0))*INDEX('Mapping cadres'!$B$1:$Z$616,MATCH($B359, 'Mapping cadres'!$B$1:$B$616,0), MATCH(AW$32,'Mapping cadres'!$B$1:$Z$1,0))</f>
        <v>0</v>
      </c>
      <c r="AX359" s="226">
        <f>INDEX('Uganda workforce data - raw'!$A$4:$F$619,MATCH($B359, 'Uganda workforce data - raw'!$B$4:$B$619,0), MATCH("Filled Female",'Uganda workforce data - raw'!$A$4:$F$4,0))*INDEX('Mapping cadres'!$B$1:$Z$616,MATCH($B359, 'Mapping cadres'!$B$1:$B$616,0), MATCH(AX$32,'Mapping cadres'!$B$1:$Z$1,0))</f>
        <v>0</v>
      </c>
      <c r="AY359" s="226">
        <f t="shared" si="125"/>
        <v>2</v>
      </c>
      <c r="AZ359" s="226">
        <f t="shared" si="126"/>
        <v>0</v>
      </c>
      <c r="BA359" s="226">
        <f t="shared" si="127"/>
        <v>0</v>
      </c>
      <c r="BB359" s="226">
        <f t="shared" si="128"/>
        <v>0</v>
      </c>
      <c r="BC359" s="226">
        <f t="shared" si="129"/>
        <v>0</v>
      </c>
      <c r="BD359" s="226">
        <f t="shared" si="130"/>
        <v>0</v>
      </c>
      <c r="BE359" s="226">
        <f t="shared" si="131"/>
        <v>0</v>
      </c>
      <c r="BF359" s="226">
        <f t="shared" si="132"/>
        <v>0</v>
      </c>
      <c r="BG359" s="226">
        <f t="shared" si="133"/>
        <v>0</v>
      </c>
      <c r="BH359" s="226">
        <f t="shared" si="134"/>
        <v>0</v>
      </c>
      <c r="BI359" s="226">
        <f t="shared" si="135"/>
        <v>0</v>
      </c>
      <c r="BJ359" s="226">
        <f t="shared" si="136"/>
        <v>0</v>
      </c>
      <c r="BK359" s="226">
        <f t="shared" si="137"/>
        <v>0</v>
      </c>
      <c r="BL359" s="226">
        <f t="shared" si="138"/>
        <v>0</v>
      </c>
      <c r="BM359" s="226">
        <f t="shared" si="139"/>
        <v>0</v>
      </c>
      <c r="BN359" s="226">
        <f t="shared" si="140"/>
        <v>0</v>
      </c>
      <c r="BO359" s="226">
        <f t="shared" si="141"/>
        <v>0</v>
      </c>
      <c r="BP359" s="226">
        <f t="shared" si="142"/>
        <v>0</v>
      </c>
      <c r="BQ359" s="226">
        <f t="shared" si="143"/>
        <v>0</v>
      </c>
      <c r="BR359" s="226">
        <f t="shared" si="144"/>
        <v>0</v>
      </c>
      <c r="BS359" s="226">
        <f t="shared" si="145"/>
        <v>0</v>
      </c>
      <c r="BT359" s="226">
        <f t="shared" si="146"/>
        <v>0</v>
      </c>
      <c r="BU359" s="226">
        <f t="shared" si="147"/>
        <v>0</v>
      </c>
      <c r="BV359" s="226">
        <f t="shared" si="148"/>
        <v>0</v>
      </c>
    </row>
    <row r="360" spans="1:74">
      <c r="A360" s="226">
        <v>328</v>
      </c>
      <c r="B360" s="226" t="s">
        <v>1630</v>
      </c>
      <c r="C360" s="226">
        <f>INDEX('Uganda workforce data - raw'!$A$4:$F$619,MATCH($B360, 'Uganda workforce data - raw'!$B$4:$B$619,0), MATCH("Filled Male",'Uganda workforce data - raw'!$A$4:$F$4,0))*INDEX('Mapping cadres'!$B$1:$Z$616,MATCH($B360, 'Mapping cadres'!$B$1:$B$616,0), MATCH(C$32,'Mapping cadres'!$B$1:$Z$1,0))</f>
        <v>2</v>
      </c>
      <c r="D360" s="226">
        <f>INDEX('Uganda workforce data - raw'!$A$4:$F$619,MATCH($B360, 'Uganda workforce data - raw'!$B$4:$B$619,0), MATCH("Filled Male",'Uganda workforce data - raw'!$A$4:$F$4,0))*INDEX('Mapping cadres'!$B$1:$Z$616,MATCH($B360, 'Mapping cadres'!$B$1:$B$616,0), MATCH(D$32,'Mapping cadres'!$B$1:$Z$1,0))</f>
        <v>0</v>
      </c>
      <c r="E360" s="226">
        <f>INDEX('Uganda workforce data - raw'!$A$4:$F$619,MATCH($B360, 'Uganda workforce data - raw'!$B$4:$B$619,0), MATCH("Filled Male",'Uganda workforce data - raw'!$A$4:$F$4,0))*INDEX('Mapping cadres'!$B$1:$Z$616,MATCH($B360, 'Mapping cadres'!$B$1:$B$616,0), MATCH(E$32,'Mapping cadres'!$B$1:$Z$1,0))</f>
        <v>0</v>
      </c>
      <c r="F360" s="226">
        <f>INDEX('Uganda workforce data - raw'!$A$4:$F$619,MATCH($B360, 'Uganda workforce data - raw'!$B$4:$B$619,0), MATCH("Filled Male",'Uganda workforce data - raw'!$A$4:$F$4,0))*INDEX('Mapping cadres'!$B$1:$Z$616,MATCH($B360, 'Mapping cadres'!$B$1:$B$616,0), MATCH(F$32,'Mapping cadres'!$B$1:$Z$1,0))</f>
        <v>0</v>
      </c>
      <c r="G360" s="226">
        <f>INDEX('Uganda workforce data - raw'!$A$4:$F$619,MATCH($B360, 'Uganda workforce data - raw'!$B$4:$B$619,0), MATCH("Filled Male",'Uganda workforce data - raw'!$A$4:$F$4,0))*INDEX('Mapping cadres'!$B$1:$Z$616,MATCH($B360, 'Mapping cadres'!$B$1:$B$616,0), MATCH(G$32,'Mapping cadres'!$B$1:$Z$1,0))</f>
        <v>0</v>
      </c>
      <c r="H360" s="226">
        <f>INDEX('Uganda workforce data - raw'!$A$4:$F$619,MATCH($B360, 'Uganda workforce data - raw'!$B$4:$B$619,0), MATCH("Filled Male",'Uganda workforce data - raw'!$A$4:$F$4,0))*INDEX('Mapping cadres'!$B$1:$Z$616,MATCH($B360, 'Mapping cadres'!$B$1:$B$616,0), MATCH(H$32,'Mapping cadres'!$B$1:$Z$1,0))</f>
        <v>0</v>
      </c>
      <c r="I360" s="226">
        <f>INDEX('Uganda workforce data - raw'!$A$4:$F$619,MATCH($B360, 'Uganda workforce data - raw'!$B$4:$B$619,0), MATCH("Filled Male",'Uganda workforce data - raw'!$A$4:$F$4,0))*INDEX('Mapping cadres'!$B$1:$Z$616,MATCH($B360, 'Mapping cadres'!$B$1:$B$616,0), MATCH(I$32,'Mapping cadres'!$B$1:$Z$1,0))</f>
        <v>0</v>
      </c>
      <c r="J360" s="226">
        <f>INDEX('Uganda workforce data - raw'!$A$4:$F$619,MATCH($B360, 'Uganda workforce data - raw'!$B$4:$B$619,0), MATCH("Filled Male",'Uganda workforce data - raw'!$A$4:$F$4,0))*INDEX('Mapping cadres'!$B$1:$Z$616,MATCH($B360, 'Mapping cadres'!$B$1:$B$616,0), MATCH(J$32,'Mapping cadres'!$B$1:$Z$1,0))</f>
        <v>0</v>
      </c>
      <c r="K360" s="226">
        <f>INDEX('Uganda workforce data - raw'!$A$4:$F$619,MATCH($B360, 'Uganda workforce data - raw'!$B$4:$B$619,0), MATCH("Filled Male",'Uganda workforce data - raw'!$A$4:$F$4,0))*INDEX('Mapping cadres'!$B$1:$Z$616,MATCH($B360, 'Mapping cadres'!$B$1:$B$616,0), MATCH(K$32,'Mapping cadres'!$B$1:$Z$1,0))</f>
        <v>0</v>
      </c>
      <c r="L360" s="226">
        <f>INDEX('Uganda workforce data - raw'!$A$4:$F$619,MATCH($B360, 'Uganda workforce data - raw'!$B$4:$B$619,0), MATCH("Filled Male",'Uganda workforce data - raw'!$A$4:$F$4,0))*INDEX('Mapping cadres'!$B$1:$Z$616,MATCH($B360, 'Mapping cadres'!$B$1:$B$616,0), MATCH(L$32,'Mapping cadres'!$B$1:$Z$1,0))</f>
        <v>0</v>
      </c>
      <c r="M360" s="226">
        <f>INDEX('Uganda workforce data - raw'!$A$4:$F$619,MATCH($B360, 'Uganda workforce data - raw'!$B$4:$B$619,0), MATCH("Filled Male",'Uganda workforce data - raw'!$A$4:$F$4,0))*INDEX('Mapping cadres'!$B$1:$Z$616,MATCH($B360, 'Mapping cadres'!$B$1:$B$616,0), MATCH(M$32,'Mapping cadres'!$B$1:$Z$1,0))</f>
        <v>0</v>
      </c>
      <c r="N360" s="226">
        <f>INDEX('Uganda workforce data - raw'!$A$4:$F$619,MATCH($B360, 'Uganda workforce data - raw'!$B$4:$B$619,0), MATCH("Filled Male",'Uganda workforce data - raw'!$A$4:$F$4,0))*INDEX('Mapping cadres'!$B$1:$Z$616,MATCH($B360, 'Mapping cadres'!$B$1:$B$616,0), MATCH(N$32,'Mapping cadres'!$B$1:$Z$1,0))</f>
        <v>0</v>
      </c>
      <c r="O360" s="226">
        <f>INDEX('Uganda workforce data - raw'!$A$4:$F$619,MATCH($B360, 'Uganda workforce data - raw'!$B$4:$B$619,0), MATCH("Filled Male",'Uganda workforce data - raw'!$A$4:$F$4,0))*INDEX('Mapping cadres'!$B$1:$Z$616,MATCH($B360, 'Mapping cadres'!$B$1:$B$616,0), MATCH(O$32,'Mapping cadres'!$B$1:$Z$1,0))</f>
        <v>0</v>
      </c>
      <c r="P360" s="226">
        <f>INDEX('Uganda workforce data - raw'!$A$4:$F$619,MATCH($B360, 'Uganda workforce data - raw'!$B$4:$B$619,0), MATCH("Filled Male",'Uganda workforce data - raw'!$A$4:$F$4,0))*INDEX('Mapping cadres'!$B$1:$Z$616,MATCH($B360, 'Mapping cadres'!$B$1:$B$616,0), MATCH(P$32,'Mapping cadres'!$B$1:$Z$1,0))</f>
        <v>0</v>
      </c>
      <c r="Q360" s="226">
        <f>INDEX('Uganda workforce data - raw'!$A$4:$F$619,MATCH($B360, 'Uganda workforce data - raw'!$B$4:$B$619,0), MATCH("Filled Male",'Uganda workforce data - raw'!$A$4:$F$4,0))*INDEX('Mapping cadres'!$B$1:$Z$616,MATCH($B360, 'Mapping cadres'!$B$1:$B$616,0), MATCH(Q$32,'Mapping cadres'!$B$1:$Z$1,0))</f>
        <v>0</v>
      </c>
      <c r="R360" s="226">
        <f>INDEX('Uganda workforce data - raw'!$A$4:$F$619,MATCH($B360, 'Uganda workforce data - raw'!$B$4:$B$619,0), MATCH("Filled Male",'Uganda workforce data - raw'!$A$4:$F$4,0))*INDEX('Mapping cadres'!$B$1:$Z$616,MATCH($B360, 'Mapping cadres'!$B$1:$B$616,0), MATCH(R$32,'Mapping cadres'!$B$1:$Z$1,0))</f>
        <v>0</v>
      </c>
      <c r="S360" s="226">
        <f>INDEX('Uganda workforce data - raw'!$A$4:$F$619,MATCH($B360, 'Uganda workforce data - raw'!$B$4:$B$619,0), MATCH("Filled Male",'Uganda workforce data - raw'!$A$4:$F$4,0))*INDEX('Mapping cadres'!$B$1:$Z$616,MATCH($B360, 'Mapping cadres'!$B$1:$B$616,0), MATCH(S$32,'Mapping cadres'!$B$1:$Z$1,0))</f>
        <v>0</v>
      </c>
      <c r="T360" s="226">
        <f>INDEX('Uganda workforce data - raw'!$A$4:$F$619,MATCH($B360, 'Uganda workforce data - raw'!$B$4:$B$619,0), MATCH("Filled Male",'Uganda workforce data - raw'!$A$4:$F$4,0))*INDEX('Mapping cadres'!$B$1:$Z$616,MATCH($B360, 'Mapping cadres'!$B$1:$B$616,0), MATCH(T$32,'Mapping cadres'!$B$1:$Z$1,0))</f>
        <v>0</v>
      </c>
      <c r="U360" s="226">
        <f>INDEX('Uganda workforce data - raw'!$A$4:$F$619,MATCH($B360, 'Uganda workforce data - raw'!$B$4:$B$619,0), MATCH("Filled Male",'Uganda workforce data - raw'!$A$4:$F$4,0))*INDEX('Mapping cadres'!$B$1:$Z$616,MATCH($B360, 'Mapping cadres'!$B$1:$B$616,0), MATCH(U$32,'Mapping cadres'!$B$1:$Z$1,0))</f>
        <v>0</v>
      </c>
      <c r="V360" s="226">
        <f>INDEX('Uganda workforce data - raw'!$A$4:$F$619,MATCH($B360, 'Uganda workforce data - raw'!$B$4:$B$619,0), MATCH("Filled Male",'Uganda workforce data - raw'!$A$4:$F$4,0))*INDEX('Mapping cadres'!$B$1:$Z$616,MATCH($B360, 'Mapping cadres'!$B$1:$B$616,0), MATCH(V$32,'Mapping cadres'!$B$1:$Z$1,0))</f>
        <v>0</v>
      </c>
      <c r="W360" s="226">
        <f>INDEX('Uganda workforce data - raw'!$A$4:$F$619,MATCH($B360, 'Uganda workforce data - raw'!$B$4:$B$619,0), MATCH("Filled Male",'Uganda workforce data - raw'!$A$4:$F$4,0))*INDEX('Mapping cadres'!$B$1:$Z$616,MATCH($B360, 'Mapping cadres'!$B$1:$B$616,0), MATCH(W$32,'Mapping cadres'!$B$1:$Z$1,0))</f>
        <v>0</v>
      </c>
      <c r="X360" s="226">
        <f>INDEX('Uganda workforce data - raw'!$A$4:$F$619,MATCH($B360, 'Uganda workforce data - raw'!$B$4:$B$619,0), MATCH("Filled Male",'Uganda workforce data - raw'!$A$4:$F$4,0))*INDEX('Mapping cadres'!$B$1:$Z$616,MATCH($B360, 'Mapping cadres'!$B$1:$B$616,0), MATCH(X$32,'Mapping cadres'!$B$1:$Z$1,0))</f>
        <v>0</v>
      </c>
      <c r="Y360" s="226">
        <f>INDEX('Uganda workforce data - raw'!$A$4:$F$619,MATCH($B360, 'Uganda workforce data - raw'!$B$4:$B$619,0), MATCH("Filled Male",'Uganda workforce data - raw'!$A$4:$F$4,0))*INDEX('Mapping cadres'!$B$1:$Z$616,MATCH($B360, 'Mapping cadres'!$B$1:$B$616,0), MATCH(Y$32,'Mapping cadres'!$B$1:$Z$1,0))</f>
        <v>0</v>
      </c>
      <c r="Z360" s="226">
        <f>INDEX('Uganda workforce data - raw'!$A$4:$F$619,MATCH($B360, 'Uganda workforce data - raw'!$B$4:$B$619,0), MATCH("Filled Male",'Uganda workforce data - raw'!$A$4:$F$4,0))*INDEX('Mapping cadres'!$B$1:$Z$616,MATCH($B360, 'Mapping cadres'!$B$1:$B$616,0), MATCH(Z$32,'Mapping cadres'!$B$1:$Z$1,0))</f>
        <v>0</v>
      </c>
      <c r="AA360" s="226">
        <f>INDEX('Uganda workforce data - raw'!$A$4:$F$619,MATCH($B360, 'Uganda workforce data - raw'!$B$4:$B$619,0), MATCH("Filled Female",'Uganda workforce data - raw'!$A$4:$F$4,0))*INDEX('Mapping cadres'!$B$1:$Z$616,MATCH($B360, 'Mapping cadres'!$B$1:$B$616,0), MATCH(AA$32,'Mapping cadres'!$B$1:$Z$1,0))</f>
        <v>0</v>
      </c>
      <c r="AB360" s="226">
        <f>INDEX('Uganda workforce data - raw'!$A$4:$F$619,MATCH($B360, 'Uganda workforce data - raw'!$B$4:$B$619,0), MATCH("Filled Female",'Uganda workforce data - raw'!$A$4:$F$4,0))*INDEX('Mapping cadres'!$B$1:$Z$616,MATCH($B360, 'Mapping cadres'!$B$1:$B$616,0), MATCH(AB$32,'Mapping cadres'!$B$1:$Z$1,0))</f>
        <v>0</v>
      </c>
      <c r="AC360" s="226">
        <f>INDEX('Uganda workforce data - raw'!$A$4:$F$619,MATCH($B360, 'Uganda workforce data - raw'!$B$4:$B$619,0), MATCH("Filled Female",'Uganda workforce data - raw'!$A$4:$F$4,0))*INDEX('Mapping cadres'!$B$1:$Z$616,MATCH($B360, 'Mapping cadres'!$B$1:$B$616,0), MATCH(AC$32,'Mapping cadres'!$B$1:$Z$1,0))</f>
        <v>0</v>
      </c>
      <c r="AD360" s="226">
        <f>INDEX('Uganda workforce data - raw'!$A$4:$F$619,MATCH($B360, 'Uganda workforce data - raw'!$B$4:$B$619,0), MATCH("Filled Female",'Uganda workforce data - raw'!$A$4:$F$4,0))*INDEX('Mapping cadres'!$B$1:$Z$616,MATCH($B360, 'Mapping cadres'!$B$1:$B$616,0), MATCH(AD$32,'Mapping cadres'!$B$1:$Z$1,0))</f>
        <v>0</v>
      </c>
      <c r="AE360" s="226">
        <f>INDEX('Uganda workforce data - raw'!$A$4:$F$619,MATCH($B360, 'Uganda workforce data - raw'!$B$4:$B$619,0), MATCH("Filled Female",'Uganda workforce data - raw'!$A$4:$F$4,0))*INDEX('Mapping cadres'!$B$1:$Z$616,MATCH($B360, 'Mapping cadres'!$B$1:$B$616,0), MATCH(AE$32,'Mapping cadres'!$B$1:$Z$1,0))</f>
        <v>0</v>
      </c>
      <c r="AF360" s="226">
        <f>INDEX('Uganda workforce data - raw'!$A$4:$F$619,MATCH($B360, 'Uganda workforce data - raw'!$B$4:$B$619,0), MATCH("Filled Female",'Uganda workforce data - raw'!$A$4:$F$4,0))*INDEX('Mapping cadres'!$B$1:$Z$616,MATCH($B360, 'Mapping cadres'!$B$1:$B$616,0), MATCH(AF$32,'Mapping cadres'!$B$1:$Z$1,0))</f>
        <v>0</v>
      </c>
      <c r="AG360" s="226">
        <f>INDEX('Uganda workforce data - raw'!$A$4:$F$619,MATCH($B360, 'Uganda workforce data - raw'!$B$4:$B$619,0), MATCH("Filled Female",'Uganda workforce data - raw'!$A$4:$F$4,0))*INDEX('Mapping cadres'!$B$1:$Z$616,MATCH($B360, 'Mapping cadres'!$B$1:$B$616,0), MATCH(AG$32,'Mapping cadres'!$B$1:$Z$1,0))</f>
        <v>0</v>
      </c>
      <c r="AH360" s="226">
        <f>INDEX('Uganda workforce data - raw'!$A$4:$F$619,MATCH($B360, 'Uganda workforce data - raw'!$B$4:$B$619,0), MATCH("Filled Female",'Uganda workforce data - raw'!$A$4:$F$4,0))*INDEX('Mapping cadres'!$B$1:$Z$616,MATCH($B360, 'Mapping cadres'!$B$1:$B$616,0), MATCH(AH$32,'Mapping cadres'!$B$1:$Z$1,0))</f>
        <v>0</v>
      </c>
      <c r="AI360" s="226">
        <f>INDEX('Uganda workforce data - raw'!$A$4:$F$619,MATCH($B360, 'Uganda workforce data - raw'!$B$4:$B$619,0), MATCH("Filled Female",'Uganda workforce data - raw'!$A$4:$F$4,0))*INDEX('Mapping cadres'!$B$1:$Z$616,MATCH($B360, 'Mapping cadres'!$B$1:$B$616,0), MATCH(AI$32,'Mapping cadres'!$B$1:$Z$1,0))</f>
        <v>0</v>
      </c>
      <c r="AJ360" s="226">
        <f>INDEX('Uganda workforce data - raw'!$A$4:$F$619,MATCH($B360, 'Uganda workforce data - raw'!$B$4:$B$619,0), MATCH("Filled Female",'Uganda workforce data - raw'!$A$4:$F$4,0))*INDEX('Mapping cadres'!$B$1:$Z$616,MATCH($B360, 'Mapping cadres'!$B$1:$B$616,0), MATCH(AJ$32,'Mapping cadres'!$B$1:$Z$1,0))</f>
        <v>0</v>
      </c>
      <c r="AK360" s="226">
        <f>INDEX('Uganda workforce data - raw'!$A$4:$F$619,MATCH($B360, 'Uganda workforce data - raw'!$B$4:$B$619,0), MATCH("Filled Female",'Uganda workforce data - raw'!$A$4:$F$4,0))*INDEX('Mapping cadres'!$B$1:$Z$616,MATCH($B360, 'Mapping cadres'!$B$1:$B$616,0), MATCH(AK$32,'Mapping cadres'!$B$1:$Z$1,0))</f>
        <v>0</v>
      </c>
      <c r="AL360" s="226">
        <f>INDEX('Uganda workforce data - raw'!$A$4:$F$619,MATCH($B360, 'Uganda workforce data - raw'!$B$4:$B$619,0), MATCH("Filled Female",'Uganda workforce data - raw'!$A$4:$F$4,0))*INDEX('Mapping cadres'!$B$1:$Z$616,MATCH($B360, 'Mapping cadres'!$B$1:$B$616,0), MATCH(AL$32,'Mapping cadres'!$B$1:$Z$1,0))</f>
        <v>0</v>
      </c>
      <c r="AM360" s="226">
        <f>INDEX('Uganda workforce data - raw'!$A$4:$F$619,MATCH($B360, 'Uganda workforce data - raw'!$B$4:$B$619,0), MATCH("Filled Female",'Uganda workforce data - raw'!$A$4:$F$4,0))*INDEX('Mapping cadres'!$B$1:$Z$616,MATCH($B360, 'Mapping cadres'!$B$1:$B$616,0), MATCH(AM$32,'Mapping cadres'!$B$1:$Z$1,0))</f>
        <v>0</v>
      </c>
      <c r="AN360" s="226">
        <f>INDEX('Uganda workforce data - raw'!$A$4:$F$619,MATCH($B360, 'Uganda workforce data - raw'!$B$4:$B$619,0), MATCH("Filled Female",'Uganda workforce data - raw'!$A$4:$F$4,0))*INDEX('Mapping cadres'!$B$1:$Z$616,MATCH($B360, 'Mapping cadres'!$B$1:$B$616,0), MATCH(AN$32,'Mapping cadres'!$B$1:$Z$1,0))</f>
        <v>0</v>
      </c>
      <c r="AO360" s="226">
        <f>INDEX('Uganda workforce data - raw'!$A$4:$F$619,MATCH($B360, 'Uganda workforce data - raw'!$B$4:$B$619,0), MATCH("Filled Female",'Uganda workforce data - raw'!$A$4:$F$4,0))*INDEX('Mapping cadres'!$B$1:$Z$616,MATCH($B360, 'Mapping cadres'!$B$1:$B$616,0), MATCH(AO$32,'Mapping cadres'!$B$1:$Z$1,0))</f>
        <v>0</v>
      </c>
      <c r="AP360" s="226">
        <f>INDEX('Uganda workforce data - raw'!$A$4:$F$619,MATCH($B360, 'Uganda workforce data - raw'!$B$4:$B$619,0), MATCH("Filled Female",'Uganda workforce data - raw'!$A$4:$F$4,0))*INDEX('Mapping cadres'!$B$1:$Z$616,MATCH($B360, 'Mapping cadres'!$B$1:$B$616,0), MATCH(AP$32,'Mapping cadres'!$B$1:$Z$1,0))</f>
        <v>0</v>
      </c>
      <c r="AQ360" s="226">
        <f>INDEX('Uganda workforce data - raw'!$A$4:$F$619,MATCH($B360, 'Uganda workforce data - raw'!$B$4:$B$619,0), MATCH("Filled Female",'Uganda workforce data - raw'!$A$4:$F$4,0))*INDEX('Mapping cadres'!$B$1:$Z$616,MATCH($B360, 'Mapping cadres'!$B$1:$B$616,0), MATCH(AQ$32,'Mapping cadres'!$B$1:$Z$1,0))</f>
        <v>0</v>
      </c>
      <c r="AR360" s="226">
        <f>INDEX('Uganda workforce data - raw'!$A$4:$F$619,MATCH($B360, 'Uganda workforce data - raw'!$B$4:$B$619,0), MATCH("Filled Female",'Uganda workforce data - raw'!$A$4:$F$4,0))*INDEX('Mapping cadres'!$B$1:$Z$616,MATCH($B360, 'Mapping cadres'!$B$1:$B$616,0), MATCH(AR$32,'Mapping cadres'!$B$1:$Z$1,0))</f>
        <v>0</v>
      </c>
      <c r="AS360" s="226">
        <f>INDEX('Uganda workforce data - raw'!$A$4:$F$619,MATCH($B360, 'Uganda workforce data - raw'!$B$4:$B$619,0), MATCH("Filled Female",'Uganda workforce data - raw'!$A$4:$F$4,0))*INDEX('Mapping cadres'!$B$1:$Z$616,MATCH($B360, 'Mapping cadres'!$B$1:$B$616,0), MATCH(AS$32,'Mapping cadres'!$B$1:$Z$1,0))</f>
        <v>0</v>
      </c>
      <c r="AT360" s="226">
        <f>INDEX('Uganda workforce data - raw'!$A$4:$F$619,MATCH($B360, 'Uganda workforce data - raw'!$B$4:$B$619,0), MATCH("Filled Female",'Uganda workforce data - raw'!$A$4:$F$4,0))*INDEX('Mapping cadres'!$B$1:$Z$616,MATCH($B360, 'Mapping cadres'!$B$1:$B$616,0), MATCH(AT$32,'Mapping cadres'!$B$1:$Z$1,0))</f>
        <v>0</v>
      </c>
      <c r="AU360" s="226">
        <f>INDEX('Uganda workforce data - raw'!$A$4:$F$619,MATCH($B360, 'Uganda workforce data - raw'!$B$4:$B$619,0), MATCH("Filled Female",'Uganda workforce data - raw'!$A$4:$F$4,0))*INDEX('Mapping cadres'!$B$1:$Z$616,MATCH($B360, 'Mapping cadres'!$B$1:$B$616,0), MATCH(AU$32,'Mapping cadres'!$B$1:$Z$1,0))</f>
        <v>0</v>
      </c>
      <c r="AV360" s="226">
        <f>INDEX('Uganda workforce data - raw'!$A$4:$F$619,MATCH($B360, 'Uganda workforce data - raw'!$B$4:$B$619,0), MATCH("Filled Female",'Uganda workforce data - raw'!$A$4:$F$4,0))*INDEX('Mapping cadres'!$B$1:$Z$616,MATCH($B360, 'Mapping cadres'!$B$1:$B$616,0), MATCH(AV$32,'Mapping cadres'!$B$1:$Z$1,0))</f>
        <v>0</v>
      </c>
      <c r="AW360" s="226">
        <f>INDEX('Uganda workforce data - raw'!$A$4:$F$619,MATCH($B360, 'Uganda workforce data - raw'!$B$4:$B$619,0), MATCH("Filled Female",'Uganda workforce data - raw'!$A$4:$F$4,0))*INDEX('Mapping cadres'!$B$1:$Z$616,MATCH($B360, 'Mapping cadres'!$B$1:$B$616,0), MATCH(AW$32,'Mapping cadres'!$B$1:$Z$1,0))</f>
        <v>0</v>
      </c>
      <c r="AX360" s="226">
        <f>INDEX('Uganda workforce data - raw'!$A$4:$F$619,MATCH($B360, 'Uganda workforce data - raw'!$B$4:$B$619,0), MATCH("Filled Female",'Uganda workforce data - raw'!$A$4:$F$4,0))*INDEX('Mapping cadres'!$B$1:$Z$616,MATCH($B360, 'Mapping cadres'!$B$1:$B$616,0), MATCH(AX$32,'Mapping cadres'!$B$1:$Z$1,0))</f>
        <v>0</v>
      </c>
      <c r="AY360" s="226">
        <f t="shared" si="125"/>
        <v>2</v>
      </c>
      <c r="AZ360" s="226">
        <f t="shared" si="126"/>
        <v>0</v>
      </c>
      <c r="BA360" s="226">
        <f t="shared" si="127"/>
        <v>0</v>
      </c>
      <c r="BB360" s="226">
        <f t="shared" si="128"/>
        <v>0</v>
      </c>
      <c r="BC360" s="226">
        <f t="shared" si="129"/>
        <v>0</v>
      </c>
      <c r="BD360" s="226">
        <f t="shared" si="130"/>
        <v>0</v>
      </c>
      <c r="BE360" s="226">
        <f t="shared" si="131"/>
        <v>0</v>
      </c>
      <c r="BF360" s="226">
        <f t="shared" si="132"/>
        <v>0</v>
      </c>
      <c r="BG360" s="226">
        <f t="shared" si="133"/>
        <v>0</v>
      </c>
      <c r="BH360" s="226">
        <f t="shared" si="134"/>
        <v>0</v>
      </c>
      <c r="BI360" s="226">
        <f t="shared" si="135"/>
        <v>0</v>
      </c>
      <c r="BJ360" s="226">
        <f t="shared" si="136"/>
        <v>0</v>
      </c>
      <c r="BK360" s="226">
        <f t="shared" si="137"/>
        <v>0</v>
      </c>
      <c r="BL360" s="226">
        <f t="shared" si="138"/>
        <v>0</v>
      </c>
      <c r="BM360" s="226">
        <f t="shared" si="139"/>
        <v>0</v>
      </c>
      <c r="BN360" s="226">
        <f t="shared" si="140"/>
        <v>0</v>
      </c>
      <c r="BO360" s="226">
        <f t="shared" si="141"/>
        <v>0</v>
      </c>
      <c r="BP360" s="226">
        <f t="shared" si="142"/>
        <v>0</v>
      </c>
      <c r="BQ360" s="226">
        <f t="shared" si="143"/>
        <v>0</v>
      </c>
      <c r="BR360" s="226">
        <f t="shared" si="144"/>
        <v>0</v>
      </c>
      <c r="BS360" s="226">
        <f t="shared" si="145"/>
        <v>0</v>
      </c>
      <c r="BT360" s="226">
        <f t="shared" si="146"/>
        <v>0</v>
      </c>
      <c r="BU360" s="226">
        <f t="shared" si="147"/>
        <v>0</v>
      </c>
      <c r="BV360" s="226">
        <f t="shared" si="148"/>
        <v>0</v>
      </c>
    </row>
    <row r="361" spans="1:74">
      <c r="A361" s="226">
        <v>329</v>
      </c>
      <c r="B361" s="226" t="s">
        <v>1631</v>
      </c>
      <c r="C361" s="226">
        <f>INDEX('Uganda workforce data - raw'!$A$4:$F$619,MATCH($B361, 'Uganda workforce data - raw'!$B$4:$B$619,0), MATCH("Filled Male",'Uganda workforce data - raw'!$A$4:$F$4,0))*INDEX('Mapping cadres'!$B$1:$Z$616,MATCH($B361, 'Mapping cadres'!$B$1:$B$616,0), MATCH(C$32,'Mapping cadres'!$B$1:$Z$1,0))</f>
        <v>1</v>
      </c>
      <c r="D361" s="226">
        <f>INDEX('Uganda workforce data - raw'!$A$4:$F$619,MATCH($B361, 'Uganda workforce data - raw'!$B$4:$B$619,0), MATCH("Filled Male",'Uganda workforce data - raw'!$A$4:$F$4,0))*INDEX('Mapping cadres'!$B$1:$Z$616,MATCH($B361, 'Mapping cadres'!$B$1:$B$616,0), MATCH(D$32,'Mapping cadres'!$B$1:$Z$1,0))</f>
        <v>0</v>
      </c>
      <c r="E361" s="226">
        <f>INDEX('Uganda workforce data - raw'!$A$4:$F$619,MATCH($B361, 'Uganda workforce data - raw'!$B$4:$B$619,0), MATCH("Filled Male",'Uganda workforce data - raw'!$A$4:$F$4,0))*INDEX('Mapping cadres'!$B$1:$Z$616,MATCH($B361, 'Mapping cadres'!$B$1:$B$616,0), MATCH(E$32,'Mapping cadres'!$B$1:$Z$1,0))</f>
        <v>0</v>
      </c>
      <c r="F361" s="226">
        <f>INDEX('Uganda workforce data - raw'!$A$4:$F$619,MATCH($B361, 'Uganda workforce data - raw'!$B$4:$B$619,0), MATCH("Filled Male",'Uganda workforce data - raw'!$A$4:$F$4,0))*INDEX('Mapping cadres'!$B$1:$Z$616,MATCH($B361, 'Mapping cadres'!$B$1:$B$616,0), MATCH(F$32,'Mapping cadres'!$B$1:$Z$1,0))</f>
        <v>0</v>
      </c>
      <c r="G361" s="226">
        <f>INDEX('Uganda workforce data - raw'!$A$4:$F$619,MATCH($B361, 'Uganda workforce data - raw'!$B$4:$B$619,0), MATCH("Filled Male",'Uganda workforce data - raw'!$A$4:$F$4,0))*INDEX('Mapping cadres'!$B$1:$Z$616,MATCH($B361, 'Mapping cadres'!$B$1:$B$616,0), MATCH(G$32,'Mapping cadres'!$B$1:$Z$1,0))</f>
        <v>0</v>
      </c>
      <c r="H361" s="226">
        <f>INDEX('Uganda workforce data - raw'!$A$4:$F$619,MATCH($B361, 'Uganda workforce data - raw'!$B$4:$B$619,0), MATCH("Filled Male",'Uganda workforce data - raw'!$A$4:$F$4,0))*INDEX('Mapping cadres'!$B$1:$Z$616,MATCH($B361, 'Mapping cadres'!$B$1:$B$616,0), MATCH(H$32,'Mapping cadres'!$B$1:$Z$1,0))</f>
        <v>0</v>
      </c>
      <c r="I361" s="226">
        <f>INDEX('Uganda workforce data - raw'!$A$4:$F$619,MATCH($B361, 'Uganda workforce data - raw'!$B$4:$B$619,0), MATCH("Filled Male",'Uganda workforce data - raw'!$A$4:$F$4,0))*INDEX('Mapping cadres'!$B$1:$Z$616,MATCH($B361, 'Mapping cadres'!$B$1:$B$616,0), MATCH(I$32,'Mapping cadres'!$B$1:$Z$1,0))</f>
        <v>0</v>
      </c>
      <c r="J361" s="226">
        <f>INDEX('Uganda workforce data - raw'!$A$4:$F$619,MATCH($B361, 'Uganda workforce data - raw'!$B$4:$B$619,0), MATCH("Filled Male",'Uganda workforce data - raw'!$A$4:$F$4,0))*INDEX('Mapping cadres'!$B$1:$Z$616,MATCH($B361, 'Mapping cadres'!$B$1:$B$616,0), MATCH(J$32,'Mapping cadres'!$B$1:$Z$1,0))</f>
        <v>0</v>
      </c>
      <c r="K361" s="226">
        <f>INDEX('Uganda workforce data - raw'!$A$4:$F$619,MATCH($B361, 'Uganda workforce data - raw'!$B$4:$B$619,0), MATCH("Filled Male",'Uganda workforce data - raw'!$A$4:$F$4,0))*INDEX('Mapping cadres'!$B$1:$Z$616,MATCH($B361, 'Mapping cadres'!$B$1:$B$616,0), MATCH(K$32,'Mapping cadres'!$B$1:$Z$1,0))</f>
        <v>0</v>
      </c>
      <c r="L361" s="226">
        <f>INDEX('Uganda workforce data - raw'!$A$4:$F$619,MATCH($B361, 'Uganda workforce data - raw'!$B$4:$B$619,0), MATCH("Filled Male",'Uganda workforce data - raw'!$A$4:$F$4,0))*INDEX('Mapping cadres'!$B$1:$Z$616,MATCH($B361, 'Mapping cadres'!$B$1:$B$616,0), MATCH(L$32,'Mapping cadres'!$B$1:$Z$1,0))</f>
        <v>0</v>
      </c>
      <c r="M361" s="226">
        <f>INDEX('Uganda workforce data - raw'!$A$4:$F$619,MATCH($B361, 'Uganda workforce data - raw'!$B$4:$B$619,0), MATCH("Filled Male",'Uganda workforce data - raw'!$A$4:$F$4,0))*INDEX('Mapping cadres'!$B$1:$Z$616,MATCH($B361, 'Mapping cadres'!$B$1:$B$616,0), MATCH(M$32,'Mapping cadres'!$B$1:$Z$1,0))</f>
        <v>0</v>
      </c>
      <c r="N361" s="226">
        <f>INDEX('Uganda workforce data - raw'!$A$4:$F$619,MATCH($B361, 'Uganda workforce data - raw'!$B$4:$B$619,0), MATCH("Filled Male",'Uganda workforce data - raw'!$A$4:$F$4,0))*INDEX('Mapping cadres'!$B$1:$Z$616,MATCH($B361, 'Mapping cadres'!$B$1:$B$616,0), MATCH(N$32,'Mapping cadres'!$B$1:$Z$1,0))</f>
        <v>0</v>
      </c>
      <c r="O361" s="226">
        <f>INDEX('Uganda workforce data - raw'!$A$4:$F$619,MATCH($B361, 'Uganda workforce data - raw'!$B$4:$B$619,0), MATCH("Filled Male",'Uganda workforce data - raw'!$A$4:$F$4,0))*INDEX('Mapping cadres'!$B$1:$Z$616,MATCH($B361, 'Mapping cadres'!$B$1:$B$616,0), MATCH(O$32,'Mapping cadres'!$B$1:$Z$1,0))</f>
        <v>0</v>
      </c>
      <c r="P361" s="226">
        <f>INDEX('Uganda workforce data - raw'!$A$4:$F$619,MATCH($B361, 'Uganda workforce data - raw'!$B$4:$B$619,0), MATCH("Filled Male",'Uganda workforce data - raw'!$A$4:$F$4,0))*INDEX('Mapping cadres'!$B$1:$Z$616,MATCH($B361, 'Mapping cadres'!$B$1:$B$616,0), MATCH(P$32,'Mapping cadres'!$B$1:$Z$1,0))</f>
        <v>0</v>
      </c>
      <c r="Q361" s="226">
        <f>INDEX('Uganda workforce data - raw'!$A$4:$F$619,MATCH($B361, 'Uganda workforce data - raw'!$B$4:$B$619,0), MATCH("Filled Male",'Uganda workforce data - raw'!$A$4:$F$4,0))*INDEX('Mapping cadres'!$B$1:$Z$616,MATCH($B361, 'Mapping cadres'!$B$1:$B$616,0), MATCH(Q$32,'Mapping cadres'!$B$1:$Z$1,0))</f>
        <v>0</v>
      </c>
      <c r="R361" s="226">
        <f>INDEX('Uganda workforce data - raw'!$A$4:$F$619,MATCH($B361, 'Uganda workforce data - raw'!$B$4:$B$619,0), MATCH("Filled Male",'Uganda workforce data - raw'!$A$4:$F$4,0))*INDEX('Mapping cadres'!$B$1:$Z$616,MATCH($B361, 'Mapping cadres'!$B$1:$B$616,0), MATCH(R$32,'Mapping cadres'!$B$1:$Z$1,0))</f>
        <v>0</v>
      </c>
      <c r="S361" s="226">
        <f>INDEX('Uganda workforce data - raw'!$A$4:$F$619,MATCH($B361, 'Uganda workforce data - raw'!$B$4:$B$619,0), MATCH("Filled Male",'Uganda workforce data - raw'!$A$4:$F$4,0))*INDEX('Mapping cadres'!$B$1:$Z$616,MATCH($B361, 'Mapping cadres'!$B$1:$B$616,0), MATCH(S$32,'Mapping cadres'!$B$1:$Z$1,0))</f>
        <v>0</v>
      </c>
      <c r="T361" s="226">
        <f>INDEX('Uganda workforce data - raw'!$A$4:$F$619,MATCH($B361, 'Uganda workforce data - raw'!$B$4:$B$619,0), MATCH("Filled Male",'Uganda workforce data - raw'!$A$4:$F$4,0))*INDEX('Mapping cadres'!$B$1:$Z$616,MATCH($B361, 'Mapping cadres'!$B$1:$B$616,0), MATCH(T$32,'Mapping cadres'!$B$1:$Z$1,0))</f>
        <v>0</v>
      </c>
      <c r="U361" s="226">
        <f>INDEX('Uganda workforce data - raw'!$A$4:$F$619,MATCH($B361, 'Uganda workforce data - raw'!$B$4:$B$619,0), MATCH("Filled Male",'Uganda workforce data - raw'!$A$4:$F$4,0))*INDEX('Mapping cadres'!$B$1:$Z$616,MATCH($B361, 'Mapping cadres'!$B$1:$B$616,0), MATCH(U$32,'Mapping cadres'!$B$1:$Z$1,0))</f>
        <v>0</v>
      </c>
      <c r="V361" s="226">
        <f>INDEX('Uganda workforce data - raw'!$A$4:$F$619,MATCH($B361, 'Uganda workforce data - raw'!$B$4:$B$619,0), MATCH("Filled Male",'Uganda workforce data - raw'!$A$4:$F$4,0))*INDEX('Mapping cadres'!$B$1:$Z$616,MATCH($B361, 'Mapping cadres'!$B$1:$B$616,0), MATCH(V$32,'Mapping cadres'!$B$1:$Z$1,0))</f>
        <v>0</v>
      </c>
      <c r="W361" s="226">
        <f>INDEX('Uganda workforce data - raw'!$A$4:$F$619,MATCH($B361, 'Uganda workforce data - raw'!$B$4:$B$619,0), MATCH("Filled Male",'Uganda workforce data - raw'!$A$4:$F$4,0))*INDEX('Mapping cadres'!$B$1:$Z$616,MATCH($B361, 'Mapping cadres'!$B$1:$B$616,0), MATCH(W$32,'Mapping cadres'!$B$1:$Z$1,0))</f>
        <v>0</v>
      </c>
      <c r="X361" s="226">
        <f>INDEX('Uganda workforce data - raw'!$A$4:$F$619,MATCH($B361, 'Uganda workforce data - raw'!$B$4:$B$619,0), MATCH("Filled Male",'Uganda workforce data - raw'!$A$4:$F$4,0))*INDEX('Mapping cadres'!$B$1:$Z$616,MATCH($B361, 'Mapping cadres'!$B$1:$B$616,0), MATCH(X$32,'Mapping cadres'!$B$1:$Z$1,0))</f>
        <v>0</v>
      </c>
      <c r="Y361" s="226">
        <f>INDEX('Uganda workforce data - raw'!$A$4:$F$619,MATCH($B361, 'Uganda workforce data - raw'!$B$4:$B$619,0), MATCH("Filled Male",'Uganda workforce data - raw'!$A$4:$F$4,0))*INDEX('Mapping cadres'!$B$1:$Z$616,MATCH($B361, 'Mapping cadres'!$B$1:$B$616,0), MATCH(Y$32,'Mapping cadres'!$B$1:$Z$1,0))</f>
        <v>0</v>
      </c>
      <c r="Z361" s="226">
        <f>INDEX('Uganda workforce data - raw'!$A$4:$F$619,MATCH($B361, 'Uganda workforce data - raw'!$B$4:$B$619,0), MATCH("Filled Male",'Uganda workforce data - raw'!$A$4:$F$4,0))*INDEX('Mapping cadres'!$B$1:$Z$616,MATCH($B361, 'Mapping cadres'!$B$1:$B$616,0), MATCH(Z$32,'Mapping cadres'!$B$1:$Z$1,0))</f>
        <v>0</v>
      </c>
      <c r="AA361" s="226">
        <f>INDEX('Uganda workforce data - raw'!$A$4:$F$619,MATCH($B361, 'Uganda workforce data - raw'!$B$4:$B$619,0), MATCH("Filled Female",'Uganda workforce data - raw'!$A$4:$F$4,0))*INDEX('Mapping cadres'!$B$1:$Z$616,MATCH($B361, 'Mapping cadres'!$B$1:$B$616,0), MATCH(AA$32,'Mapping cadres'!$B$1:$Z$1,0))</f>
        <v>0</v>
      </c>
      <c r="AB361" s="226">
        <f>INDEX('Uganda workforce data - raw'!$A$4:$F$619,MATCH($B361, 'Uganda workforce data - raw'!$B$4:$B$619,0), MATCH("Filled Female",'Uganda workforce data - raw'!$A$4:$F$4,0))*INDEX('Mapping cadres'!$B$1:$Z$616,MATCH($B361, 'Mapping cadres'!$B$1:$B$616,0), MATCH(AB$32,'Mapping cadres'!$B$1:$Z$1,0))</f>
        <v>0</v>
      </c>
      <c r="AC361" s="226">
        <f>INDEX('Uganda workforce data - raw'!$A$4:$F$619,MATCH($B361, 'Uganda workforce data - raw'!$B$4:$B$619,0), MATCH("Filled Female",'Uganda workforce data - raw'!$A$4:$F$4,0))*INDEX('Mapping cadres'!$B$1:$Z$616,MATCH($B361, 'Mapping cadres'!$B$1:$B$616,0), MATCH(AC$32,'Mapping cadres'!$B$1:$Z$1,0))</f>
        <v>0</v>
      </c>
      <c r="AD361" s="226">
        <f>INDEX('Uganda workforce data - raw'!$A$4:$F$619,MATCH($B361, 'Uganda workforce data - raw'!$B$4:$B$619,0), MATCH("Filled Female",'Uganda workforce data - raw'!$A$4:$F$4,0))*INDEX('Mapping cadres'!$B$1:$Z$616,MATCH($B361, 'Mapping cadres'!$B$1:$B$616,0), MATCH(AD$32,'Mapping cadres'!$B$1:$Z$1,0))</f>
        <v>0</v>
      </c>
      <c r="AE361" s="226">
        <f>INDEX('Uganda workforce data - raw'!$A$4:$F$619,MATCH($B361, 'Uganda workforce data - raw'!$B$4:$B$619,0), MATCH("Filled Female",'Uganda workforce data - raw'!$A$4:$F$4,0))*INDEX('Mapping cadres'!$B$1:$Z$616,MATCH($B361, 'Mapping cadres'!$B$1:$B$616,0), MATCH(AE$32,'Mapping cadres'!$B$1:$Z$1,0))</f>
        <v>0</v>
      </c>
      <c r="AF361" s="226">
        <f>INDEX('Uganda workforce data - raw'!$A$4:$F$619,MATCH($B361, 'Uganda workforce data - raw'!$B$4:$B$619,0), MATCH("Filled Female",'Uganda workforce data - raw'!$A$4:$F$4,0))*INDEX('Mapping cadres'!$B$1:$Z$616,MATCH($B361, 'Mapping cadres'!$B$1:$B$616,0), MATCH(AF$32,'Mapping cadres'!$B$1:$Z$1,0))</f>
        <v>0</v>
      </c>
      <c r="AG361" s="226">
        <f>INDEX('Uganda workforce data - raw'!$A$4:$F$619,MATCH($B361, 'Uganda workforce data - raw'!$B$4:$B$619,0), MATCH("Filled Female",'Uganda workforce data - raw'!$A$4:$F$4,0))*INDEX('Mapping cadres'!$B$1:$Z$616,MATCH($B361, 'Mapping cadres'!$B$1:$B$616,0), MATCH(AG$32,'Mapping cadres'!$B$1:$Z$1,0))</f>
        <v>0</v>
      </c>
      <c r="AH361" s="226">
        <f>INDEX('Uganda workforce data - raw'!$A$4:$F$619,MATCH($B361, 'Uganda workforce data - raw'!$B$4:$B$619,0), MATCH("Filled Female",'Uganda workforce data - raw'!$A$4:$F$4,0))*INDEX('Mapping cadres'!$B$1:$Z$616,MATCH($B361, 'Mapping cadres'!$B$1:$B$616,0), MATCH(AH$32,'Mapping cadres'!$B$1:$Z$1,0))</f>
        <v>0</v>
      </c>
      <c r="AI361" s="226">
        <f>INDEX('Uganda workforce data - raw'!$A$4:$F$619,MATCH($B361, 'Uganda workforce data - raw'!$B$4:$B$619,0), MATCH("Filled Female",'Uganda workforce data - raw'!$A$4:$F$4,0))*INDEX('Mapping cadres'!$B$1:$Z$616,MATCH($B361, 'Mapping cadres'!$B$1:$B$616,0), MATCH(AI$32,'Mapping cadres'!$B$1:$Z$1,0))</f>
        <v>0</v>
      </c>
      <c r="AJ361" s="226">
        <f>INDEX('Uganda workforce data - raw'!$A$4:$F$619,MATCH($B361, 'Uganda workforce data - raw'!$B$4:$B$619,0), MATCH("Filled Female",'Uganda workforce data - raw'!$A$4:$F$4,0))*INDEX('Mapping cadres'!$B$1:$Z$616,MATCH($B361, 'Mapping cadres'!$B$1:$B$616,0), MATCH(AJ$32,'Mapping cadres'!$B$1:$Z$1,0))</f>
        <v>0</v>
      </c>
      <c r="AK361" s="226">
        <f>INDEX('Uganda workforce data - raw'!$A$4:$F$619,MATCH($B361, 'Uganda workforce data - raw'!$B$4:$B$619,0), MATCH("Filled Female",'Uganda workforce data - raw'!$A$4:$F$4,0))*INDEX('Mapping cadres'!$B$1:$Z$616,MATCH($B361, 'Mapping cadres'!$B$1:$B$616,0), MATCH(AK$32,'Mapping cadres'!$B$1:$Z$1,0))</f>
        <v>0</v>
      </c>
      <c r="AL361" s="226">
        <f>INDEX('Uganda workforce data - raw'!$A$4:$F$619,MATCH($B361, 'Uganda workforce data - raw'!$B$4:$B$619,0), MATCH("Filled Female",'Uganda workforce data - raw'!$A$4:$F$4,0))*INDEX('Mapping cadres'!$B$1:$Z$616,MATCH($B361, 'Mapping cadres'!$B$1:$B$616,0), MATCH(AL$32,'Mapping cadres'!$B$1:$Z$1,0))</f>
        <v>0</v>
      </c>
      <c r="AM361" s="226">
        <f>INDEX('Uganda workforce data - raw'!$A$4:$F$619,MATCH($B361, 'Uganda workforce data - raw'!$B$4:$B$619,0), MATCH("Filled Female",'Uganda workforce data - raw'!$A$4:$F$4,0))*INDEX('Mapping cadres'!$B$1:$Z$616,MATCH($B361, 'Mapping cadres'!$B$1:$B$616,0), MATCH(AM$32,'Mapping cadres'!$B$1:$Z$1,0))</f>
        <v>0</v>
      </c>
      <c r="AN361" s="226">
        <f>INDEX('Uganda workforce data - raw'!$A$4:$F$619,MATCH($B361, 'Uganda workforce data - raw'!$B$4:$B$619,0), MATCH("Filled Female",'Uganda workforce data - raw'!$A$4:$F$4,0))*INDEX('Mapping cadres'!$B$1:$Z$616,MATCH($B361, 'Mapping cadres'!$B$1:$B$616,0), MATCH(AN$32,'Mapping cadres'!$B$1:$Z$1,0))</f>
        <v>0</v>
      </c>
      <c r="AO361" s="226">
        <f>INDEX('Uganda workforce data - raw'!$A$4:$F$619,MATCH($B361, 'Uganda workforce data - raw'!$B$4:$B$619,0), MATCH("Filled Female",'Uganda workforce data - raw'!$A$4:$F$4,0))*INDEX('Mapping cadres'!$B$1:$Z$616,MATCH($B361, 'Mapping cadres'!$B$1:$B$616,0), MATCH(AO$32,'Mapping cadres'!$B$1:$Z$1,0))</f>
        <v>0</v>
      </c>
      <c r="AP361" s="226">
        <f>INDEX('Uganda workforce data - raw'!$A$4:$F$619,MATCH($B361, 'Uganda workforce data - raw'!$B$4:$B$619,0), MATCH("Filled Female",'Uganda workforce data - raw'!$A$4:$F$4,0))*INDEX('Mapping cadres'!$B$1:$Z$616,MATCH($B361, 'Mapping cadres'!$B$1:$B$616,0), MATCH(AP$32,'Mapping cadres'!$B$1:$Z$1,0))</f>
        <v>0</v>
      </c>
      <c r="AQ361" s="226">
        <f>INDEX('Uganda workforce data - raw'!$A$4:$F$619,MATCH($B361, 'Uganda workforce data - raw'!$B$4:$B$619,0), MATCH("Filled Female",'Uganda workforce data - raw'!$A$4:$F$4,0))*INDEX('Mapping cadres'!$B$1:$Z$616,MATCH($B361, 'Mapping cadres'!$B$1:$B$616,0), MATCH(AQ$32,'Mapping cadres'!$B$1:$Z$1,0))</f>
        <v>0</v>
      </c>
      <c r="AR361" s="226">
        <f>INDEX('Uganda workforce data - raw'!$A$4:$F$619,MATCH($B361, 'Uganda workforce data - raw'!$B$4:$B$619,0), MATCH("Filled Female",'Uganda workforce data - raw'!$A$4:$F$4,0))*INDEX('Mapping cadres'!$B$1:$Z$616,MATCH($B361, 'Mapping cadres'!$B$1:$B$616,0), MATCH(AR$32,'Mapping cadres'!$B$1:$Z$1,0))</f>
        <v>0</v>
      </c>
      <c r="AS361" s="226">
        <f>INDEX('Uganda workforce data - raw'!$A$4:$F$619,MATCH($B361, 'Uganda workforce data - raw'!$B$4:$B$619,0), MATCH("Filled Female",'Uganda workforce data - raw'!$A$4:$F$4,0))*INDEX('Mapping cadres'!$B$1:$Z$616,MATCH($B361, 'Mapping cadres'!$B$1:$B$616,0), MATCH(AS$32,'Mapping cadres'!$B$1:$Z$1,0))</f>
        <v>0</v>
      </c>
      <c r="AT361" s="226">
        <f>INDEX('Uganda workforce data - raw'!$A$4:$F$619,MATCH($B361, 'Uganda workforce data - raw'!$B$4:$B$619,0), MATCH("Filled Female",'Uganda workforce data - raw'!$A$4:$F$4,0))*INDEX('Mapping cadres'!$B$1:$Z$616,MATCH($B361, 'Mapping cadres'!$B$1:$B$616,0), MATCH(AT$32,'Mapping cadres'!$B$1:$Z$1,0))</f>
        <v>0</v>
      </c>
      <c r="AU361" s="226">
        <f>INDEX('Uganda workforce data - raw'!$A$4:$F$619,MATCH($B361, 'Uganda workforce data - raw'!$B$4:$B$619,0), MATCH("Filled Female",'Uganda workforce data - raw'!$A$4:$F$4,0))*INDEX('Mapping cadres'!$B$1:$Z$616,MATCH($B361, 'Mapping cadres'!$B$1:$B$616,0), MATCH(AU$32,'Mapping cadres'!$B$1:$Z$1,0))</f>
        <v>0</v>
      </c>
      <c r="AV361" s="226">
        <f>INDEX('Uganda workforce data - raw'!$A$4:$F$619,MATCH($B361, 'Uganda workforce data - raw'!$B$4:$B$619,0), MATCH("Filled Female",'Uganda workforce data - raw'!$A$4:$F$4,0))*INDEX('Mapping cadres'!$B$1:$Z$616,MATCH($B361, 'Mapping cadres'!$B$1:$B$616,0), MATCH(AV$32,'Mapping cadres'!$B$1:$Z$1,0))</f>
        <v>0</v>
      </c>
      <c r="AW361" s="226">
        <f>INDEX('Uganda workforce data - raw'!$A$4:$F$619,MATCH($B361, 'Uganda workforce data - raw'!$B$4:$B$619,0), MATCH("Filled Female",'Uganda workforce data - raw'!$A$4:$F$4,0))*INDEX('Mapping cadres'!$B$1:$Z$616,MATCH($B361, 'Mapping cadres'!$B$1:$B$616,0), MATCH(AW$32,'Mapping cadres'!$B$1:$Z$1,0))</f>
        <v>0</v>
      </c>
      <c r="AX361" s="226">
        <f>INDEX('Uganda workforce data - raw'!$A$4:$F$619,MATCH($B361, 'Uganda workforce data - raw'!$B$4:$B$619,0), MATCH("Filled Female",'Uganda workforce data - raw'!$A$4:$F$4,0))*INDEX('Mapping cadres'!$B$1:$Z$616,MATCH($B361, 'Mapping cadres'!$B$1:$B$616,0), MATCH(AX$32,'Mapping cadres'!$B$1:$Z$1,0))</f>
        <v>0</v>
      </c>
      <c r="AY361" s="226">
        <f t="shared" si="125"/>
        <v>1</v>
      </c>
      <c r="AZ361" s="226">
        <f t="shared" si="126"/>
        <v>0</v>
      </c>
      <c r="BA361" s="226">
        <f t="shared" si="127"/>
        <v>0</v>
      </c>
      <c r="BB361" s="226">
        <f t="shared" si="128"/>
        <v>0</v>
      </c>
      <c r="BC361" s="226">
        <f t="shared" si="129"/>
        <v>0</v>
      </c>
      <c r="BD361" s="226">
        <f t="shared" si="130"/>
        <v>0</v>
      </c>
      <c r="BE361" s="226">
        <f t="shared" si="131"/>
        <v>0</v>
      </c>
      <c r="BF361" s="226">
        <f t="shared" si="132"/>
        <v>0</v>
      </c>
      <c r="BG361" s="226">
        <f t="shared" si="133"/>
        <v>0</v>
      </c>
      <c r="BH361" s="226">
        <f t="shared" si="134"/>
        <v>0</v>
      </c>
      <c r="BI361" s="226">
        <f t="shared" si="135"/>
        <v>0</v>
      </c>
      <c r="BJ361" s="226">
        <f t="shared" si="136"/>
        <v>0</v>
      </c>
      <c r="BK361" s="226">
        <f t="shared" si="137"/>
        <v>0</v>
      </c>
      <c r="BL361" s="226">
        <f t="shared" si="138"/>
        <v>0</v>
      </c>
      <c r="BM361" s="226">
        <f t="shared" si="139"/>
        <v>0</v>
      </c>
      <c r="BN361" s="226">
        <f t="shared" si="140"/>
        <v>0</v>
      </c>
      <c r="BO361" s="226">
        <f t="shared" si="141"/>
        <v>0</v>
      </c>
      <c r="BP361" s="226">
        <f t="shared" si="142"/>
        <v>0</v>
      </c>
      <c r="BQ361" s="226">
        <f t="shared" si="143"/>
        <v>0</v>
      </c>
      <c r="BR361" s="226">
        <f t="shared" si="144"/>
        <v>0</v>
      </c>
      <c r="BS361" s="226">
        <f t="shared" si="145"/>
        <v>0</v>
      </c>
      <c r="BT361" s="226">
        <f t="shared" si="146"/>
        <v>0</v>
      </c>
      <c r="BU361" s="226">
        <f t="shared" si="147"/>
        <v>0</v>
      </c>
      <c r="BV361" s="226">
        <f t="shared" si="148"/>
        <v>0</v>
      </c>
    </row>
    <row r="362" spans="1:74">
      <c r="A362" s="226">
        <v>330</v>
      </c>
      <c r="B362" s="226" t="s">
        <v>1632</v>
      </c>
      <c r="C362" s="226">
        <f>INDEX('Uganda workforce data - raw'!$A$4:$F$619,MATCH($B362, 'Uganda workforce data - raw'!$B$4:$B$619,0), MATCH("Filled Male",'Uganda workforce data - raw'!$A$4:$F$4,0))*INDEX('Mapping cadres'!$B$1:$Z$616,MATCH($B362, 'Mapping cadres'!$B$1:$B$616,0), MATCH(C$32,'Mapping cadres'!$B$1:$Z$1,0))</f>
        <v>1</v>
      </c>
      <c r="D362" s="226">
        <f>INDEX('Uganda workforce data - raw'!$A$4:$F$619,MATCH($B362, 'Uganda workforce data - raw'!$B$4:$B$619,0), MATCH("Filled Male",'Uganda workforce data - raw'!$A$4:$F$4,0))*INDEX('Mapping cadres'!$B$1:$Z$616,MATCH($B362, 'Mapping cadres'!$B$1:$B$616,0), MATCH(D$32,'Mapping cadres'!$B$1:$Z$1,0))</f>
        <v>0</v>
      </c>
      <c r="E362" s="226">
        <f>INDEX('Uganda workforce data - raw'!$A$4:$F$619,MATCH($B362, 'Uganda workforce data - raw'!$B$4:$B$619,0), MATCH("Filled Male",'Uganda workforce data - raw'!$A$4:$F$4,0))*INDEX('Mapping cadres'!$B$1:$Z$616,MATCH($B362, 'Mapping cadres'!$B$1:$B$616,0), MATCH(E$32,'Mapping cadres'!$B$1:$Z$1,0))</f>
        <v>0</v>
      </c>
      <c r="F362" s="226">
        <f>INDEX('Uganda workforce data - raw'!$A$4:$F$619,MATCH($B362, 'Uganda workforce data - raw'!$B$4:$B$619,0), MATCH("Filled Male",'Uganda workforce data - raw'!$A$4:$F$4,0))*INDEX('Mapping cadres'!$B$1:$Z$616,MATCH($B362, 'Mapping cadres'!$B$1:$B$616,0), MATCH(F$32,'Mapping cadres'!$B$1:$Z$1,0))</f>
        <v>0</v>
      </c>
      <c r="G362" s="226">
        <f>INDEX('Uganda workforce data - raw'!$A$4:$F$619,MATCH($B362, 'Uganda workforce data - raw'!$B$4:$B$619,0), MATCH("Filled Male",'Uganda workforce data - raw'!$A$4:$F$4,0))*INDEX('Mapping cadres'!$B$1:$Z$616,MATCH($B362, 'Mapping cadres'!$B$1:$B$616,0), MATCH(G$32,'Mapping cadres'!$B$1:$Z$1,0))</f>
        <v>0</v>
      </c>
      <c r="H362" s="226">
        <f>INDEX('Uganda workforce data - raw'!$A$4:$F$619,MATCH($B362, 'Uganda workforce data - raw'!$B$4:$B$619,0), MATCH("Filled Male",'Uganda workforce data - raw'!$A$4:$F$4,0))*INDEX('Mapping cadres'!$B$1:$Z$616,MATCH($B362, 'Mapping cadres'!$B$1:$B$616,0), MATCH(H$32,'Mapping cadres'!$B$1:$Z$1,0))</f>
        <v>0</v>
      </c>
      <c r="I362" s="226">
        <f>INDEX('Uganda workforce data - raw'!$A$4:$F$619,MATCH($B362, 'Uganda workforce data - raw'!$B$4:$B$619,0), MATCH("Filled Male",'Uganda workforce data - raw'!$A$4:$F$4,0))*INDEX('Mapping cadres'!$B$1:$Z$616,MATCH($B362, 'Mapping cadres'!$B$1:$B$616,0), MATCH(I$32,'Mapping cadres'!$B$1:$Z$1,0))</f>
        <v>0</v>
      </c>
      <c r="J362" s="226">
        <f>INDEX('Uganda workforce data - raw'!$A$4:$F$619,MATCH($B362, 'Uganda workforce data - raw'!$B$4:$B$619,0), MATCH("Filled Male",'Uganda workforce data - raw'!$A$4:$F$4,0))*INDEX('Mapping cadres'!$B$1:$Z$616,MATCH($B362, 'Mapping cadres'!$B$1:$B$616,0), MATCH(J$32,'Mapping cadres'!$B$1:$Z$1,0))</f>
        <v>0</v>
      </c>
      <c r="K362" s="226">
        <f>INDEX('Uganda workforce data - raw'!$A$4:$F$619,MATCH($B362, 'Uganda workforce data - raw'!$B$4:$B$619,0), MATCH("Filled Male",'Uganda workforce data - raw'!$A$4:$F$4,0))*INDEX('Mapping cadres'!$B$1:$Z$616,MATCH($B362, 'Mapping cadres'!$B$1:$B$616,0), MATCH(K$32,'Mapping cadres'!$B$1:$Z$1,0))</f>
        <v>0</v>
      </c>
      <c r="L362" s="226">
        <f>INDEX('Uganda workforce data - raw'!$A$4:$F$619,MATCH($B362, 'Uganda workforce data - raw'!$B$4:$B$619,0), MATCH("Filled Male",'Uganda workforce data - raw'!$A$4:$F$4,0))*INDEX('Mapping cadres'!$B$1:$Z$616,MATCH($B362, 'Mapping cadres'!$B$1:$B$616,0), MATCH(L$32,'Mapping cadres'!$B$1:$Z$1,0))</f>
        <v>0</v>
      </c>
      <c r="M362" s="226">
        <f>INDEX('Uganda workforce data - raw'!$A$4:$F$619,MATCH($B362, 'Uganda workforce data - raw'!$B$4:$B$619,0), MATCH("Filled Male",'Uganda workforce data - raw'!$A$4:$F$4,0))*INDEX('Mapping cadres'!$B$1:$Z$616,MATCH($B362, 'Mapping cadres'!$B$1:$B$616,0), MATCH(M$32,'Mapping cadres'!$B$1:$Z$1,0))</f>
        <v>0</v>
      </c>
      <c r="N362" s="226">
        <f>INDEX('Uganda workforce data - raw'!$A$4:$F$619,MATCH($B362, 'Uganda workforce data - raw'!$B$4:$B$619,0), MATCH("Filled Male",'Uganda workforce data - raw'!$A$4:$F$4,0))*INDEX('Mapping cadres'!$B$1:$Z$616,MATCH($B362, 'Mapping cadres'!$B$1:$B$616,0), MATCH(N$32,'Mapping cadres'!$B$1:$Z$1,0))</f>
        <v>0</v>
      </c>
      <c r="O362" s="226">
        <f>INDEX('Uganda workforce data - raw'!$A$4:$F$619,MATCH($B362, 'Uganda workforce data - raw'!$B$4:$B$619,0), MATCH("Filled Male",'Uganda workforce data - raw'!$A$4:$F$4,0))*INDEX('Mapping cadres'!$B$1:$Z$616,MATCH($B362, 'Mapping cadres'!$B$1:$B$616,0), MATCH(O$32,'Mapping cadres'!$B$1:$Z$1,0))</f>
        <v>0</v>
      </c>
      <c r="P362" s="226">
        <f>INDEX('Uganda workforce data - raw'!$A$4:$F$619,MATCH($B362, 'Uganda workforce data - raw'!$B$4:$B$619,0), MATCH("Filled Male",'Uganda workforce data - raw'!$A$4:$F$4,0))*INDEX('Mapping cadres'!$B$1:$Z$616,MATCH($B362, 'Mapping cadres'!$B$1:$B$616,0), MATCH(P$32,'Mapping cadres'!$B$1:$Z$1,0))</f>
        <v>0</v>
      </c>
      <c r="Q362" s="226">
        <f>INDEX('Uganda workforce data - raw'!$A$4:$F$619,MATCH($B362, 'Uganda workforce data - raw'!$B$4:$B$619,0), MATCH("Filled Male",'Uganda workforce data - raw'!$A$4:$F$4,0))*INDEX('Mapping cadres'!$B$1:$Z$616,MATCH($B362, 'Mapping cadres'!$B$1:$B$616,0), MATCH(Q$32,'Mapping cadres'!$B$1:$Z$1,0))</f>
        <v>0</v>
      </c>
      <c r="R362" s="226">
        <f>INDEX('Uganda workforce data - raw'!$A$4:$F$619,MATCH($B362, 'Uganda workforce data - raw'!$B$4:$B$619,0), MATCH("Filled Male",'Uganda workforce data - raw'!$A$4:$F$4,0))*INDEX('Mapping cadres'!$B$1:$Z$616,MATCH($B362, 'Mapping cadres'!$B$1:$B$616,0), MATCH(R$32,'Mapping cadres'!$B$1:$Z$1,0))</f>
        <v>0</v>
      </c>
      <c r="S362" s="226">
        <f>INDEX('Uganda workforce data - raw'!$A$4:$F$619,MATCH($B362, 'Uganda workforce data - raw'!$B$4:$B$619,0), MATCH("Filled Male",'Uganda workforce data - raw'!$A$4:$F$4,0))*INDEX('Mapping cadres'!$B$1:$Z$616,MATCH($B362, 'Mapping cadres'!$B$1:$B$616,0), MATCH(S$32,'Mapping cadres'!$B$1:$Z$1,0))</f>
        <v>0</v>
      </c>
      <c r="T362" s="226">
        <f>INDEX('Uganda workforce data - raw'!$A$4:$F$619,MATCH($B362, 'Uganda workforce data - raw'!$B$4:$B$619,0), MATCH("Filled Male",'Uganda workforce data - raw'!$A$4:$F$4,0))*INDEX('Mapping cadres'!$B$1:$Z$616,MATCH($B362, 'Mapping cadres'!$B$1:$B$616,0), MATCH(T$32,'Mapping cadres'!$B$1:$Z$1,0))</f>
        <v>0</v>
      </c>
      <c r="U362" s="226">
        <f>INDEX('Uganda workforce data - raw'!$A$4:$F$619,MATCH($B362, 'Uganda workforce data - raw'!$B$4:$B$619,0), MATCH("Filled Male",'Uganda workforce data - raw'!$A$4:$F$4,0))*INDEX('Mapping cadres'!$B$1:$Z$616,MATCH($B362, 'Mapping cadres'!$B$1:$B$616,0), MATCH(U$32,'Mapping cadres'!$B$1:$Z$1,0))</f>
        <v>0</v>
      </c>
      <c r="V362" s="226">
        <f>INDEX('Uganda workforce data - raw'!$A$4:$F$619,MATCH($B362, 'Uganda workforce data - raw'!$B$4:$B$619,0), MATCH("Filled Male",'Uganda workforce data - raw'!$A$4:$F$4,0))*INDEX('Mapping cadres'!$B$1:$Z$616,MATCH($B362, 'Mapping cadres'!$B$1:$B$616,0), MATCH(V$32,'Mapping cadres'!$B$1:$Z$1,0))</f>
        <v>0</v>
      </c>
      <c r="W362" s="226">
        <f>INDEX('Uganda workforce data - raw'!$A$4:$F$619,MATCH($B362, 'Uganda workforce data - raw'!$B$4:$B$619,0), MATCH("Filled Male",'Uganda workforce data - raw'!$A$4:$F$4,0))*INDEX('Mapping cadres'!$B$1:$Z$616,MATCH($B362, 'Mapping cadres'!$B$1:$B$616,0), MATCH(W$32,'Mapping cadres'!$B$1:$Z$1,0))</f>
        <v>0</v>
      </c>
      <c r="X362" s="226">
        <f>INDEX('Uganda workforce data - raw'!$A$4:$F$619,MATCH($B362, 'Uganda workforce data - raw'!$B$4:$B$619,0), MATCH("Filled Male",'Uganda workforce data - raw'!$A$4:$F$4,0))*INDEX('Mapping cadres'!$B$1:$Z$616,MATCH($B362, 'Mapping cadres'!$B$1:$B$616,0), MATCH(X$32,'Mapping cadres'!$B$1:$Z$1,0))</f>
        <v>0</v>
      </c>
      <c r="Y362" s="226">
        <f>INDEX('Uganda workforce data - raw'!$A$4:$F$619,MATCH($B362, 'Uganda workforce data - raw'!$B$4:$B$619,0), MATCH("Filled Male",'Uganda workforce data - raw'!$A$4:$F$4,0))*INDEX('Mapping cadres'!$B$1:$Z$616,MATCH($B362, 'Mapping cadres'!$B$1:$B$616,0), MATCH(Y$32,'Mapping cadres'!$B$1:$Z$1,0))</f>
        <v>0</v>
      </c>
      <c r="Z362" s="226">
        <f>INDEX('Uganda workforce data - raw'!$A$4:$F$619,MATCH($B362, 'Uganda workforce data - raw'!$B$4:$B$619,0), MATCH("Filled Male",'Uganda workforce data - raw'!$A$4:$F$4,0))*INDEX('Mapping cadres'!$B$1:$Z$616,MATCH($B362, 'Mapping cadres'!$B$1:$B$616,0), MATCH(Z$32,'Mapping cadres'!$B$1:$Z$1,0))</f>
        <v>0</v>
      </c>
      <c r="AA362" s="226">
        <f>INDEX('Uganda workforce data - raw'!$A$4:$F$619,MATCH($B362, 'Uganda workforce data - raw'!$B$4:$B$619,0), MATCH("Filled Female",'Uganda workforce data - raw'!$A$4:$F$4,0))*INDEX('Mapping cadres'!$B$1:$Z$616,MATCH($B362, 'Mapping cadres'!$B$1:$B$616,0), MATCH(AA$32,'Mapping cadres'!$B$1:$Z$1,0))</f>
        <v>0</v>
      </c>
      <c r="AB362" s="226">
        <f>INDEX('Uganda workforce data - raw'!$A$4:$F$619,MATCH($B362, 'Uganda workforce data - raw'!$B$4:$B$619,0), MATCH("Filled Female",'Uganda workforce data - raw'!$A$4:$F$4,0))*INDEX('Mapping cadres'!$B$1:$Z$616,MATCH($B362, 'Mapping cadres'!$B$1:$B$616,0), MATCH(AB$32,'Mapping cadres'!$B$1:$Z$1,0))</f>
        <v>0</v>
      </c>
      <c r="AC362" s="226">
        <f>INDEX('Uganda workforce data - raw'!$A$4:$F$619,MATCH($B362, 'Uganda workforce data - raw'!$B$4:$B$619,0), MATCH("Filled Female",'Uganda workforce data - raw'!$A$4:$F$4,0))*INDEX('Mapping cadres'!$B$1:$Z$616,MATCH($B362, 'Mapping cadres'!$B$1:$B$616,0), MATCH(AC$32,'Mapping cadres'!$B$1:$Z$1,0))</f>
        <v>0</v>
      </c>
      <c r="AD362" s="226">
        <f>INDEX('Uganda workforce data - raw'!$A$4:$F$619,MATCH($B362, 'Uganda workforce data - raw'!$B$4:$B$619,0), MATCH("Filled Female",'Uganda workforce data - raw'!$A$4:$F$4,0))*INDEX('Mapping cadres'!$B$1:$Z$616,MATCH($B362, 'Mapping cadres'!$B$1:$B$616,0), MATCH(AD$32,'Mapping cadres'!$B$1:$Z$1,0))</f>
        <v>0</v>
      </c>
      <c r="AE362" s="226">
        <f>INDEX('Uganda workforce data - raw'!$A$4:$F$619,MATCH($B362, 'Uganda workforce data - raw'!$B$4:$B$619,0), MATCH("Filled Female",'Uganda workforce data - raw'!$A$4:$F$4,0))*INDEX('Mapping cadres'!$B$1:$Z$616,MATCH($B362, 'Mapping cadres'!$B$1:$B$616,0), MATCH(AE$32,'Mapping cadres'!$B$1:$Z$1,0))</f>
        <v>0</v>
      </c>
      <c r="AF362" s="226">
        <f>INDEX('Uganda workforce data - raw'!$A$4:$F$619,MATCH($B362, 'Uganda workforce data - raw'!$B$4:$B$619,0), MATCH("Filled Female",'Uganda workforce data - raw'!$A$4:$F$4,0))*INDEX('Mapping cadres'!$B$1:$Z$616,MATCH($B362, 'Mapping cadres'!$B$1:$B$616,0), MATCH(AF$32,'Mapping cadres'!$B$1:$Z$1,0))</f>
        <v>0</v>
      </c>
      <c r="AG362" s="226">
        <f>INDEX('Uganda workforce data - raw'!$A$4:$F$619,MATCH($B362, 'Uganda workforce data - raw'!$B$4:$B$619,0), MATCH("Filled Female",'Uganda workforce data - raw'!$A$4:$F$4,0))*INDEX('Mapping cadres'!$B$1:$Z$616,MATCH($B362, 'Mapping cadres'!$B$1:$B$616,0), MATCH(AG$32,'Mapping cadres'!$B$1:$Z$1,0))</f>
        <v>0</v>
      </c>
      <c r="AH362" s="226">
        <f>INDEX('Uganda workforce data - raw'!$A$4:$F$619,MATCH($B362, 'Uganda workforce data - raw'!$B$4:$B$619,0), MATCH("Filled Female",'Uganda workforce data - raw'!$A$4:$F$4,0))*INDEX('Mapping cadres'!$B$1:$Z$616,MATCH($B362, 'Mapping cadres'!$B$1:$B$616,0), MATCH(AH$32,'Mapping cadres'!$B$1:$Z$1,0))</f>
        <v>0</v>
      </c>
      <c r="AI362" s="226">
        <f>INDEX('Uganda workforce data - raw'!$A$4:$F$619,MATCH($B362, 'Uganda workforce data - raw'!$B$4:$B$619,0), MATCH("Filled Female",'Uganda workforce data - raw'!$A$4:$F$4,0))*INDEX('Mapping cadres'!$B$1:$Z$616,MATCH($B362, 'Mapping cadres'!$B$1:$B$616,0), MATCH(AI$32,'Mapping cadres'!$B$1:$Z$1,0))</f>
        <v>0</v>
      </c>
      <c r="AJ362" s="226">
        <f>INDEX('Uganda workforce data - raw'!$A$4:$F$619,MATCH($B362, 'Uganda workforce data - raw'!$B$4:$B$619,0), MATCH("Filled Female",'Uganda workforce data - raw'!$A$4:$F$4,0))*INDEX('Mapping cadres'!$B$1:$Z$616,MATCH($B362, 'Mapping cadres'!$B$1:$B$616,0), MATCH(AJ$32,'Mapping cadres'!$B$1:$Z$1,0))</f>
        <v>0</v>
      </c>
      <c r="AK362" s="226">
        <f>INDEX('Uganda workforce data - raw'!$A$4:$F$619,MATCH($B362, 'Uganda workforce data - raw'!$B$4:$B$619,0), MATCH("Filled Female",'Uganda workforce data - raw'!$A$4:$F$4,0))*INDEX('Mapping cadres'!$B$1:$Z$616,MATCH($B362, 'Mapping cadres'!$B$1:$B$616,0), MATCH(AK$32,'Mapping cadres'!$B$1:$Z$1,0))</f>
        <v>0</v>
      </c>
      <c r="AL362" s="226">
        <f>INDEX('Uganda workforce data - raw'!$A$4:$F$619,MATCH($B362, 'Uganda workforce data - raw'!$B$4:$B$619,0), MATCH("Filled Female",'Uganda workforce data - raw'!$A$4:$F$4,0))*INDEX('Mapping cadres'!$B$1:$Z$616,MATCH($B362, 'Mapping cadres'!$B$1:$B$616,0), MATCH(AL$32,'Mapping cadres'!$B$1:$Z$1,0))</f>
        <v>0</v>
      </c>
      <c r="AM362" s="226">
        <f>INDEX('Uganda workforce data - raw'!$A$4:$F$619,MATCH($B362, 'Uganda workforce data - raw'!$B$4:$B$619,0), MATCH("Filled Female",'Uganda workforce data - raw'!$A$4:$F$4,0))*INDEX('Mapping cadres'!$B$1:$Z$616,MATCH($B362, 'Mapping cadres'!$B$1:$B$616,0), MATCH(AM$32,'Mapping cadres'!$B$1:$Z$1,0))</f>
        <v>0</v>
      </c>
      <c r="AN362" s="226">
        <f>INDEX('Uganda workforce data - raw'!$A$4:$F$619,MATCH($B362, 'Uganda workforce data - raw'!$B$4:$B$619,0), MATCH("Filled Female",'Uganda workforce data - raw'!$A$4:$F$4,0))*INDEX('Mapping cadres'!$B$1:$Z$616,MATCH($B362, 'Mapping cadres'!$B$1:$B$616,0), MATCH(AN$32,'Mapping cadres'!$B$1:$Z$1,0))</f>
        <v>0</v>
      </c>
      <c r="AO362" s="226">
        <f>INDEX('Uganda workforce data - raw'!$A$4:$F$619,MATCH($B362, 'Uganda workforce data - raw'!$B$4:$B$619,0), MATCH("Filled Female",'Uganda workforce data - raw'!$A$4:$F$4,0))*INDEX('Mapping cadres'!$B$1:$Z$616,MATCH($B362, 'Mapping cadres'!$B$1:$B$616,0), MATCH(AO$32,'Mapping cadres'!$B$1:$Z$1,0))</f>
        <v>0</v>
      </c>
      <c r="AP362" s="226">
        <f>INDEX('Uganda workforce data - raw'!$A$4:$F$619,MATCH($B362, 'Uganda workforce data - raw'!$B$4:$B$619,0), MATCH("Filled Female",'Uganda workforce data - raw'!$A$4:$F$4,0))*INDEX('Mapping cadres'!$B$1:$Z$616,MATCH($B362, 'Mapping cadres'!$B$1:$B$616,0), MATCH(AP$32,'Mapping cadres'!$B$1:$Z$1,0))</f>
        <v>0</v>
      </c>
      <c r="AQ362" s="226">
        <f>INDEX('Uganda workforce data - raw'!$A$4:$F$619,MATCH($B362, 'Uganda workforce data - raw'!$B$4:$B$619,0), MATCH("Filled Female",'Uganda workforce data - raw'!$A$4:$F$4,0))*INDEX('Mapping cadres'!$B$1:$Z$616,MATCH($B362, 'Mapping cadres'!$B$1:$B$616,0), MATCH(AQ$32,'Mapping cadres'!$B$1:$Z$1,0))</f>
        <v>0</v>
      </c>
      <c r="AR362" s="226">
        <f>INDEX('Uganda workforce data - raw'!$A$4:$F$619,MATCH($B362, 'Uganda workforce data - raw'!$B$4:$B$619,0), MATCH("Filled Female",'Uganda workforce data - raw'!$A$4:$F$4,0))*INDEX('Mapping cadres'!$B$1:$Z$616,MATCH($B362, 'Mapping cadres'!$B$1:$B$616,0), MATCH(AR$32,'Mapping cadres'!$B$1:$Z$1,0))</f>
        <v>0</v>
      </c>
      <c r="AS362" s="226">
        <f>INDEX('Uganda workforce data - raw'!$A$4:$F$619,MATCH($B362, 'Uganda workforce data - raw'!$B$4:$B$619,0), MATCH("Filled Female",'Uganda workforce data - raw'!$A$4:$F$4,0))*INDEX('Mapping cadres'!$B$1:$Z$616,MATCH($B362, 'Mapping cadres'!$B$1:$B$616,0), MATCH(AS$32,'Mapping cadres'!$B$1:$Z$1,0))</f>
        <v>0</v>
      </c>
      <c r="AT362" s="226">
        <f>INDEX('Uganda workforce data - raw'!$A$4:$F$619,MATCH($B362, 'Uganda workforce data - raw'!$B$4:$B$619,0), MATCH("Filled Female",'Uganda workforce data - raw'!$A$4:$F$4,0))*INDEX('Mapping cadres'!$B$1:$Z$616,MATCH($B362, 'Mapping cadres'!$B$1:$B$616,0), MATCH(AT$32,'Mapping cadres'!$B$1:$Z$1,0))</f>
        <v>0</v>
      </c>
      <c r="AU362" s="226">
        <f>INDEX('Uganda workforce data - raw'!$A$4:$F$619,MATCH($B362, 'Uganda workforce data - raw'!$B$4:$B$619,0), MATCH("Filled Female",'Uganda workforce data - raw'!$A$4:$F$4,0))*INDEX('Mapping cadres'!$B$1:$Z$616,MATCH($B362, 'Mapping cadres'!$B$1:$B$616,0), MATCH(AU$32,'Mapping cadres'!$B$1:$Z$1,0))</f>
        <v>0</v>
      </c>
      <c r="AV362" s="226">
        <f>INDEX('Uganda workforce data - raw'!$A$4:$F$619,MATCH($B362, 'Uganda workforce data - raw'!$B$4:$B$619,0), MATCH("Filled Female",'Uganda workforce data - raw'!$A$4:$F$4,0))*INDEX('Mapping cadres'!$B$1:$Z$616,MATCH($B362, 'Mapping cadres'!$B$1:$B$616,0), MATCH(AV$32,'Mapping cadres'!$B$1:$Z$1,0))</f>
        <v>0</v>
      </c>
      <c r="AW362" s="226">
        <f>INDEX('Uganda workforce data - raw'!$A$4:$F$619,MATCH($B362, 'Uganda workforce data - raw'!$B$4:$B$619,0), MATCH("Filled Female",'Uganda workforce data - raw'!$A$4:$F$4,0))*INDEX('Mapping cadres'!$B$1:$Z$616,MATCH($B362, 'Mapping cadres'!$B$1:$B$616,0), MATCH(AW$32,'Mapping cadres'!$B$1:$Z$1,0))</f>
        <v>0</v>
      </c>
      <c r="AX362" s="226">
        <f>INDEX('Uganda workforce data - raw'!$A$4:$F$619,MATCH($B362, 'Uganda workforce data - raw'!$B$4:$B$619,0), MATCH("Filled Female",'Uganda workforce data - raw'!$A$4:$F$4,0))*INDEX('Mapping cadres'!$B$1:$Z$616,MATCH($B362, 'Mapping cadres'!$B$1:$B$616,0), MATCH(AX$32,'Mapping cadres'!$B$1:$Z$1,0))</f>
        <v>0</v>
      </c>
      <c r="AY362" s="226">
        <f t="shared" si="125"/>
        <v>1</v>
      </c>
      <c r="AZ362" s="226">
        <f t="shared" si="126"/>
        <v>0</v>
      </c>
      <c r="BA362" s="226">
        <f t="shared" si="127"/>
        <v>0</v>
      </c>
      <c r="BB362" s="226">
        <f t="shared" si="128"/>
        <v>0</v>
      </c>
      <c r="BC362" s="226">
        <f t="shared" si="129"/>
        <v>0</v>
      </c>
      <c r="BD362" s="226">
        <f t="shared" si="130"/>
        <v>0</v>
      </c>
      <c r="BE362" s="226">
        <f t="shared" si="131"/>
        <v>0</v>
      </c>
      <c r="BF362" s="226">
        <f t="shared" si="132"/>
        <v>0</v>
      </c>
      <c r="BG362" s="226">
        <f t="shared" si="133"/>
        <v>0</v>
      </c>
      <c r="BH362" s="226">
        <f t="shared" si="134"/>
        <v>0</v>
      </c>
      <c r="BI362" s="226">
        <f t="shared" si="135"/>
        <v>0</v>
      </c>
      <c r="BJ362" s="226">
        <f t="shared" si="136"/>
        <v>0</v>
      </c>
      <c r="BK362" s="226">
        <f t="shared" si="137"/>
        <v>0</v>
      </c>
      <c r="BL362" s="226">
        <f t="shared" si="138"/>
        <v>0</v>
      </c>
      <c r="BM362" s="226">
        <f t="shared" si="139"/>
        <v>0</v>
      </c>
      <c r="BN362" s="226">
        <f t="shared" si="140"/>
        <v>0</v>
      </c>
      <c r="BO362" s="226">
        <f t="shared" si="141"/>
        <v>0</v>
      </c>
      <c r="BP362" s="226">
        <f t="shared" si="142"/>
        <v>0</v>
      </c>
      <c r="BQ362" s="226">
        <f t="shared" si="143"/>
        <v>0</v>
      </c>
      <c r="BR362" s="226">
        <f t="shared" si="144"/>
        <v>0</v>
      </c>
      <c r="BS362" s="226">
        <f t="shared" si="145"/>
        <v>0</v>
      </c>
      <c r="BT362" s="226">
        <f t="shared" si="146"/>
        <v>0</v>
      </c>
      <c r="BU362" s="226">
        <f t="shared" si="147"/>
        <v>0</v>
      </c>
      <c r="BV362" s="226">
        <f t="shared" si="148"/>
        <v>0</v>
      </c>
    </row>
    <row r="363" spans="1:74">
      <c r="A363" s="226">
        <v>331</v>
      </c>
      <c r="B363" s="226" t="s">
        <v>1633</v>
      </c>
      <c r="C363" s="226">
        <f>INDEX('Uganda workforce data - raw'!$A$4:$F$619,MATCH($B363, 'Uganda workforce data - raw'!$B$4:$B$619,0), MATCH("Filled Male",'Uganda workforce data - raw'!$A$4:$F$4,0))*INDEX('Mapping cadres'!$B$1:$Z$616,MATCH($B363, 'Mapping cadres'!$B$1:$B$616,0), MATCH(C$32,'Mapping cadres'!$B$1:$Z$1,0))</f>
        <v>1</v>
      </c>
      <c r="D363" s="226">
        <f>INDEX('Uganda workforce data - raw'!$A$4:$F$619,MATCH($B363, 'Uganda workforce data - raw'!$B$4:$B$619,0), MATCH("Filled Male",'Uganda workforce data - raw'!$A$4:$F$4,0))*INDEX('Mapping cadres'!$B$1:$Z$616,MATCH($B363, 'Mapping cadres'!$B$1:$B$616,0), MATCH(D$32,'Mapping cadres'!$B$1:$Z$1,0))</f>
        <v>0</v>
      </c>
      <c r="E363" s="226">
        <f>INDEX('Uganda workforce data - raw'!$A$4:$F$619,MATCH($B363, 'Uganda workforce data - raw'!$B$4:$B$619,0), MATCH("Filled Male",'Uganda workforce data - raw'!$A$4:$F$4,0))*INDEX('Mapping cadres'!$B$1:$Z$616,MATCH($B363, 'Mapping cadres'!$B$1:$B$616,0), MATCH(E$32,'Mapping cadres'!$B$1:$Z$1,0))</f>
        <v>0</v>
      </c>
      <c r="F363" s="226">
        <f>INDEX('Uganda workforce data - raw'!$A$4:$F$619,MATCH($B363, 'Uganda workforce data - raw'!$B$4:$B$619,0), MATCH("Filled Male",'Uganda workforce data - raw'!$A$4:$F$4,0))*INDEX('Mapping cadres'!$B$1:$Z$616,MATCH($B363, 'Mapping cadres'!$B$1:$B$616,0), MATCH(F$32,'Mapping cadres'!$B$1:$Z$1,0))</f>
        <v>0</v>
      </c>
      <c r="G363" s="226">
        <f>INDEX('Uganda workforce data - raw'!$A$4:$F$619,MATCH($B363, 'Uganda workforce data - raw'!$B$4:$B$619,0), MATCH("Filled Male",'Uganda workforce data - raw'!$A$4:$F$4,0))*INDEX('Mapping cadres'!$B$1:$Z$616,MATCH($B363, 'Mapping cadres'!$B$1:$B$616,0), MATCH(G$32,'Mapping cadres'!$B$1:$Z$1,0))</f>
        <v>0</v>
      </c>
      <c r="H363" s="226">
        <f>INDEX('Uganda workforce data - raw'!$A$4:$F$619,MATCH($B363, 'Uganda workforce data - raw'!$B$4:$B$619,0), MATCH("Filled Male",'Uganda workforce data - raw'!$A$4:$F$4,0))*INDEX('Mapping cadres'!$B$1:$Z$616,MATCH($B363, 'Mapping cadres'!$B$1:$B$616,0), MATCH(H$32,'Mapping cadres'!$B$1:$Z$1,0))</f>
        <v>0</v>
      </c>
      <c r="I363" s="226">
        <f>INDEX('Uganda workforce data - raw'!$A$4:$F$619,MATCH($B363, 'Uganda workforce data - raw'!$B$4:$B$619,0), MATCH("Filled Male",'Uganda workforce data - raw'!$A$4:$F$4,0))*INDEX('Mapping cadres'!$B$1:$Z$616,MATCH($B363, 'Mapping cadres'!$B$1:$B$616,0), MATCH(I$32,'Mapping cadres'!$B$1:$Z$1,0))</f>
        <v>0</v>
      </c>
      <c r="J363" s="226">
        <f>INDEX('Uganda workforce data - raw'!$A$4:$F$619,MATCH($B363, 'Uganda workforce data - raw'!$B$4:$B$619,0), MATCH("Filled Male",'Uganda workforce data - raw'!$A$4:$F$4,0))*INDEX('Mapping cadres'!$B$1:$Z$616,MATCH($B363, 'Mapping cadres'!$B$1:$B$616,0), MATCH(J$32,'Mapping cadres'!$B$1:$Z$1,0))</f>
        <v>0</v>
      </c>
      <c r="K363" s="226">
        <f>INDEX('Uganda workforce data - raw'!$A$4:$F$619,MATCH($B363, 'Uganda workforce data - raw'!$B$4:$B$619,0), MATCH("Filled Male",'Uganda workforce data - raw'!$A$4:$F$4,0))*INDEX('Mapping cadres'!$B$1:$Z$616,MATCH($B363, 'Mapping cadres'!$B$1:$B$616,0), MATCH(K$32,'Mapping cadres'!$B$1:$Z$1,0))</f>
        <v>0</v>
      </c>
      <c r="L363" s="226">
        <f>INDEX('Uganda workforce data - raw'!$A$4:$F$619,MATCH($B363, 'Uganda workforce data - raw'!$B$4:$B$619,0), MATCH("Filled Male",'Uganda workforce data - raw'!$A$4:$F$4,0))*INDEX('Mapping cadres'!$B$1:$Z$616,MATCH($B363, 'Mapping cadres'!$B$1:$B$616,0), MATCH(L$32,'Mapping cadres'!$B$1:$Z$1,0))</f>
        <v>0</v>
      </c>
      <c r="M363" s="226">
        <f>INDEX('Uganda workforce data - raw'!$A$4:$F$619,MATCH($B363, 'Uganda workforce data - raw'!$B$4:$B$619,0), MATCH("Filled Male",'Uganda workforce data - raw'!$A$4:$F$4,0))*INDEX('Mapping cadres'!$B$1:$Z$616,MATCH($B363, 'Mapping cadres'!$B$1:$B$616,0), MATCH(M$32,'Mapping cadres'!$B$1:$Z$1,0))</f>
        <v>0</v>
      </c>
      <c r="N363" s="226">
        <f>INDEX('Uganda workforce data - raw'!$A$4:$F$619,MATCH($B363, 'Uganda workforce data - raw'!$B$4:$B$619,0), MATCH("Filled Male",'Uganda workforce data - raw'!$A$4:$F$4,0))*INDEX('Mapping cadres'!$B$1:$Z$616,MATCH($B363, 'Mapping cadres'!$B$1:$B$616,0), MATCH(N$32,'Mapping cadres'!$B$1:$Z$1,0))</f>
        <v>0</v>
      </c>
      <c r="O363" s="226">
        <f>INDEX('Uganda workforce data - raw'!$A$4:$F$619,MATCH($B363, 'Uganda workforce data - raw'!$B$4:$B$619,0), MATCH("Filled Male",'Uganda workforce data - raw'!$A$4:$F$4,0))*INDEX('Mapping cadres'!$B$1:$Z$616,MATCH($B363, 'Mapping cadres'!$B$1:$B$616,0), MATCH(O$32,'Mapping cadres'!$B$1:$Z$1,0))</f>
        <v>0</v>
      </c>
      <c r="P363" s="226">
        <f>INDEX('Uganda workforce data - raw'!$A$4:$F$619,MATCH($B363, 'Uganda workforce data - raw'!$B$4:$B$619,0), MATCH("Filled Male",'Uganda workforce data - raw'!$A$4:$F$4,0))*INDEX('Mapping cadres'!$B$1:$Z$616,MATCH($B363, 'Mapping cadres'!$B$1:$B$616,0), MATCH(P$32,'Mapping cadres'!$B$1:$Z$1,0))</f>
        <v>0</v>
      </c>
      <c r="Q363" s="226">
        <f>INDEX('Uganda workforce data - raw'!$A$4:$F$619,MATCH($B363, 'Uganda workforce data - raw'!$B$4:$B$619,0), MATCH("Filled Male",'Uganda workforce data - raw'!$A$4:$F$4,0))*INDEX('Mapping cadres'!$B$1:$Z$616,MATCH($B363, 'Mapping cadres'!$B$1:$B$616,0), MATCH(Q$32,'Mapping cadres'!$B$1:$Z$1,0))</f>
        <v>0</v>
      </c>
      <c r="R363" s="226">
        <f>INDEX('Uganda workforce data - raw'!$A$4:$F$619,MATCH($B363, 'Uganda workforce data - raw'!$B$4:$B$619,0), MATCH("Filled Male",'Uganda workforce data - raw'!$A$4:$F$4,0))*INDEX('Mapping cadres'!$B$1:$Z$616,MATCH($B363, 'Mapping cadres'!$B$1:$B$616,0), MATCH(R$32,'Mapping cadres'!$B$1:$Z$1,0))</f>
        <v>0</v>
      </c>
      <c r="S363" s="226">
        <f>INDEX('Uganda workforce data - raw'!$A$4:$F$619,MATCH($B363, 'Uganda workforce data - raw'!$B$4:$B$619,0), MATCH("Filled Male",'Uganda workforce data - raw'!$A$4:$F$4,0))*INDEX('Mapping cadres'!$B$1:$Z$616,MATCH($B363, 'Mapping cadres'!$B$1:$B$616,0), MATCH(S$32,'Mapping cadres'!$B$1:$Z$1,0))</f>
        <v>0</v>
      </c>
      <c r="T363" s="226">
        <f>INDEX('Uganda workforce data - raw'!$A$4:$F$619,MATCH($B363, 'Uganda workforce data - raw'!$B$4:$B$619,0), MATCH("Filled Male",'Uganda workforce data - raw'!$A$4:$F$4,0))*INDEX('Mapping cadres'!$B$1:$Z$616,MATCH($B363, 'Mapping cadres'!$B$1:$B$616,0), MATCH(T$32,'Mapping cadres'!$B$1:$Z$1,0))</f>
        <v>0</v>
      </c>
      <c r="U363" s="226">
        <f>INDEX('Uganda workforce data - raw'!$A$4:$F$619,MATCH($B363, 'Uganda workforce data - raw'!$B$4:$B$619,0), MATCH("Filled Male",'Uganda workforce data - raw'!$A$4:$F$4,0))*INDEX('Mapping cadres'!$B$1:$Z$616,MATCH($B363, 'Mapping cadres'!$B$1:$B$616,0), MATCH(U$32,'Mapping cadres'!$B$1:$Z$1,0))</f>
        <v>0</v>
      </c>
      <c r="V363" s="226">
        <f>INDEX('Uganda workforce data - raw'!$A$4:$F$619,MATCH($B363, 'Uganda workforce data - raw'!$B$4:$B$619,0), MATCH("Filled Male",'Uganda workforce data - raw'!$A$4:$F$4,0))*INDEX('Mapping cadres'!$B$1:$Z$616,MATCH($B363, 'Mapping cadres'!$B$1:$B$616,0), MATCH(V$32,'Mapping cadres'!$B$1:$Z$1,0))</f>
        <v>0</v>
      </c>
      <c r="W363" s="226">
        <f>INDEX('Uganda workforce data - raw'!$A$4:$F$619,MATCH($B363, 'Uganda workforce data - raw'!$B$4:$B$619,0), MATCH("Filled Male",'Uganda workforce data - raw'!$A$4:$F$4,0))*INDEX('Mapping cadres'!$B$1:$Z$616,MATCH($B363, 'Mapping cadres'!$B$1:$B$616,0), MATCH(W$32,'Mapping cadres'!$B$1:$Z$1,0))</f>
        <v>0</v>
      </c>
      <c r="X363" s="226">
        <f>INDEX('Uganda workforce data - raw'!$A$4:$F$619,MATCH($B363, 'Uganda workforce data - raw'!$B$4:$B$619,0), MATCH("Filled Male",'Uganda workforce data - raw'!$A$4:$F$4,0))*INDEX('Mapping cadres'!$B$1:$Z$616,MATCH($B363, 'Mapping cadres'!$B$1:$B$616,0), MATCH(X$32,'Mapping cadres'!$B$1:$Z$1,0))</f>
        <v>0</v>
      </c>
      <c r="Y363" s="226">
        <f>INDEX('Uganda workforce data - raw'!$A$4:$F$619,MATCH($B363, 'Uganda workforce data - raw'!$B$4:$B$619,0), MATCH("Filled Male",'Uganda workforce data - raw'!$A$4:$F$4,0))*INDEX('Mapping cadres'!$B$1:$Z$616,MATCH($B363, 'Mapping cadres'!$B$1:$B$616,0), MATCH(Y$32,'Mapping cadres'!$B$1:$Z$1,0))</f>
        <v>0</v>
      </c>
      <c r="Z363" s="226">
        <f>INDEX('Uganda workforce data - raw'!$A$4:$F$619,MATCH($B363, 'Uganda workforce data - raw'!$B$4:$B$619,0), MATCH("Filled Male",'Uganda workforce data - raw'!$A$4:$F$4,0))*INDEX('Mapping cadres'!$B$1:$Z$616,MATCH($B363, 'Mapping cadres'!$B$1:$B$616,0), MATCH(Z$32,'Mapping cadres'!$B$1:$Z$1,0))</f>
        <v>0</v>
      </c>
      <c r="AA363" s="226">
        <f>INDEX('Uganda workforce data - raw'!$A$4:$F$619,MATCH($B363, 'Uganda workforce data - raw'!$B$4:$B$619,0), MATCH("Filled Female",'Uganda workforce data - raw'!$A$4:$F$4,0))*INDEX('Mapping cadres'!$B$1:$Z$616,MATCH($B363, 'Mapping cadres'!$B$1:$B$616,0), MATCH(AA$32,'Mapping cadres'!$B$1:$Z$1,0))</f>
        <v>0</v>
      </c>
      <c r="AB363" s="226">
        <f>INDEX('Uganda workforce data - raw'!$A$4:$F$619,MATCH($B363, 'Uganda workforce data - raw'!$B$4:$B$619,0), MATCH("Filled Female",'Uganda workforce data - raw'!$A$4:$F$4,0))*INDEX('Mapping cadres'!$B$1:$Z$616,MATCH($B363, 'Mapping cadres'!$B$1:$B$616,0), MATCH(AB$32,'Mapping cadres'!$B$1:$Z$1,0))</f>
        <v>0</v>
      </c>
      <c r="AC363" s="226">
        <f>INDEX('Uganda workforce data - raw'!$A$4:$F$619,MATCH($B363, 'Uganda workforce data - raw'!$B$4:$B$619,0), MATCH("Filled Female",'Uganda workforce data - raw'!$A$4:$F$4,0))*INDEX('Mapping cadres'!$B$1:$Z$616,MATCH($B363, 'Mapping cadres'!$B$1:$B$616,0), MATCH(AC$32,'Mapping cadres'!$B$1:$Z$1,0))</f>
        <v>0</v>
      </c>
      <c r="AD363" s="226">
        <f>INDEX('Uganda workforce data - raw'!$A$4:$F$619,MATCH($B363, 'Uganda workforce data - raw'!$B$4:$B$619,0), MATCH("Filled Female",'Uganda workforce data - raw'!$A$4:$F$4,0))*INDEX('Mapping cadres'!$B$1:$Z$616,MATCH($B363, 'Mapping cadres'!$B$1:$B$616,0), MATCH(AD$32,'Mapping cadres'!$B$1:$Z$1,0))</f>
        <v>0</v>
      </c>
      <c r="AE363" s="226">
        <f>INDEX('Uganda workforce data - raw'!$A$4:$F$619,MATCH($B363, 'Uganda workforce data - raw'!$B$4:$B$619,0), MATCH("Filled Female",'Uganda workforce data - raw'!$A$4:$F$4,0))*INDEX('Mapping cadres'!$B$1:$Z$616,MATCH($B363, 'Mapping cadres'!$B$1:$B$616,0), MATCH(AE$32,'Mapping cadres'!$B$1:$Z$1,0))</f>
        <v>0</v>
      </c>
      <c r="AF363" s="226">
        <f>INDEX('Uganda workforce data - raw'!$A$4:$F$619,MATCH($B363, 'Uganda workforce data - raw'!$B$4:$B$619,0), MATCH("Filled Female",'Uganda workforce data - raw'!$A$4:$F$4,0))*INDEX('Mapping cadres'!$B$1:$Z$616,MATCH($B363, 'Mapping cadres'!$B$1:$B$616,0), MATCH(AF$32,'Mapping cadres'!$B$1:$Z$1,0))</f>
        <v>0</v>
      </c>
      <c r="AG363" s="226">
        <f>INDEX('Uganda workforce data - raw'!$A$4:$F$619,MATCH($B363, 'Uganda workforce data - raw'!$B$4:$B$619,0), MATCH("Filled Female",'Uganda workforce data - raw'!$A$4:$F$4,0))*INDEX('Mapping cadres'!$B$1:$Z$616,MATCH($B363, 'Mapping cadres'!$B$1:$B$616,0), MATCH(AG$32,'Mapping cadres'!$B$1:$Z$1,0))</f>
        <v>0</v>
      </c>
      <c r="AH363" s="226">
        <f>INDEX('Uganda workforce data - raw'!$A$4:$F$619,MATCH($B363, 'Uganda workforce data - raw'!$B$4:$B$619,0), MATCH("Filled Female",'Uganda workforce data - raw'!$A$4:$F$4,0))*INDEX('Mapping cadres'!$B$1:$Z$616,MATCH($B363, 'Mapping cadres'!$B$1:$B$616,0), MATCH(AH$32,'Mapping cadres'!$B$1:$Z$1,0))</f>
        <v>0</v>
      </c>
      <c r="AI363" s="226">
        <f>INDEX('Uganda workforce data - raw'!$A$4:$F$619,MATCH($B363, 'Uganda workforce data - raw'!$B$4:$B$619,0), MATCH("Filled Female",'Uganda workforce data - raw'!$A$4:$F$4,0))*INDEX('Mapping cadres'!$B$1:$Z$616,MATCH($B363, 'Mapping cadres'!$B$1:$B$616,0), MATCH(AI$32,'Mapping cadres'!$B$1:$Z$1,0))</f>
        <v>0</v>
      </c>
      <c r="AJ363" s="226">
        <f>INDEX('Uganda workforce data - raw'!$A$4:$F$619,MATCH($B363, 'Uganda workforce data - raw'!$B$4:$B$619,0), MATCH("Filled Female",'Uganda workforce data - raw'!$A$4:$F$4,0))*INDEX('Mapping cadres'!$B$1:$Z$616,MATCH($B363, 'Mapping cadres'!$B$1:$B$616,0), MATCH(AJ$32,'Mapping cadres'!$B$1:$Z$1,0))</f>
        <v>0</v>
      </c>
      <c r="AK363" s="226">
        <f>INDEX('Uganda workforce data - raw'!$A$4:$F$619,MATCH($B363, 'Uganda workforce data - raw'!$B$4:$B$619,0), MATCH("Filled Female",'Uganda workforce data - raw'!$A$4:$F$4,0))*INDEX('Mapping cadres'!$B$1:$Z$616,MATCH($B363, 'Mapping cadres'!$B$1:$B$616,0), MATCH(AK$32,'Mapping cadres'!$B$1:$Z$1,0))</f>
        <v>0</v>
      </c>
      <c r="AL363" s="226">
        <f>INDEX('Uganda workforce data - raw'!$A$4:$F$619,MATCH($B363, 'Uganda workforce data - raw'!$B$4:$B$619,0), MATCH("Filled Female",'Uganda workforce data - raw'!$A$4:$F$4,0))*INDEX('Mapping cadres'!$B$1:$Z$616,MATCH($B363, 'Mapping cadres'!$B$1:$B$616,0), MATCH(AL$32,'Mapping cadres'!$B$1:$Z$1,0))</f>
        <v>0</v>
      </c>
      <c r="AM363" s="226">
        <f>INDEX('Uganda workforce data - raw'!$A$4:$F$619,MATCH($B363, 'Uganda workforce data - raw'!$B$4:$B$619,0), MATCH("Filled Female",'Uganda workforce data - raw'!$A$4:$F$4,0))*INDEX('Mapping cadres'!$B$1:$Z$616,MATCH($B363, 'Mapping cadres'!$B$1:$B$616,0), MATCH(AM$32,'Mapping cadres'!$B$1:$Z$1,0))</f>
        <v>0</v>
      </c>
      <c r="AN363" s="226">
        <f>INDEX('Uganda workforce data - raw'!$A$4:$F$619,MATCH($B363, 'Uganda workforce data - raw'!$B$4:$B$619,0), MATCH("Filled Female",'Uganda workforce data - raw'!$A$4:$F$4,0))*INDEX('Mapping cadres'!$B$1:$Z$616,MATCH($B363, 'Mapping cadres'!$B$1:$B$616,0), MATCH(AN$32,'Mapping cadres'!$B$1:$Z$1,0))</f>
        <v>0</v>
      </c>
      <c r="AO363" s="226">
        <f>INDEX('Uganda workforce data - raw'!$A$4:$F$619,MATCH($B363, 'Uganda workforce data - raw'!$B$4:$B$619,0), MATCH("Filled Female",'Uganda workforce data - raw'!$A$4:$F$4,0))*INDEX('Mapping cadres'!$B$1:$Z$616,MATCH($B363, 'Mapping cadres'!$B$1:$B$616,0), MATCH(AO$32,'Mapping cadres'!$B$1:$Z$1,0))</f>
        <v>0</v>
      </c>
      <c r="AP363" s="226">
        <f>INDEX('Uganda workforce data - raw'!$A$4:$F$619,MATCH($B363, 'Uganda workforce data - raw'!$B$4:$B$619,0), MATCH("Filled Female",'Uganda workforce data - raw'!$A$4:$F$4,0))*INDEX('Mapping cadres'!$B$1:$Z$616,MATCH($B363, 'Mapping cadres'!$B$1:$B$616,0), MATCH(AP$32,'Mapping cadres'!$B$1:$Z$1,0))</f>
        <v>0</v>
      </c>
      <c r="AQ363" s="226">
        <f>INDEX('Uganda workforce data - raw'!$A$4:$F$619,MATCH($B363, 'Uganda workforce data - raw'!$B$4:$B$619,0), MATCH("Filled Female",'Uganda workforce data - raw'!$A$4:$F$4,0))*INDEX('Mapping cadres'!$B$1:$Z$616,MATCH($B363, 'Mapping cadres'!$B$1:$B$616,0), MATCH(AQ$32,'Mapping cadres'!$B$1:$Z$1,0))</f>
        <v>0</v>
      </c>
      <c r="AR363" s="226">
        <f>INDEX('Uganda workforce data - raw'!$A$4:$F$619,MATCH($B363, 'Uganda workforce data - raw'!$B$4:$B$619,0), MATCH("Filled Female",'Uganda workforce data - raw'!$A$4:$F$4,0))*INDEX('Mapping cadres'!$B$1:$Z$616,MATCH($B363, 'Mapping cadres'!$B$1:$B$616,0), MATCH(AR$32,'Mapping cadres'!$B$1:$Z$1,0))</f>
        <v>0</v>
      </c>
      <c r="AS363" s="226">
        <f>INDEX('Uganda workforce data - raw'!$A$4:$F$619,MATCH($B363, 'Uganda workforce data - raw'!$B$4:$B$619,0), MATCH("Filled Female",'Uganda workforce data - raw'!$A$4:$F$4,0))*INDEX('Mapping cadres'!$B$1:$Z$616,MATCH($B363, 'Mapping cadres'!$B$1:$B$616,0), MATCH(AS$32,'Mapping cadres'!$B$1:$Z$1,0))</f>
        <v>0</v>
      </c>
      <c r="AT363" s="226">
        <f>INDEX('Uganda workforce data - raw'!$A$4:$F$619,MATCH($B363, 'Uganda workforce data - raw'!$B$4:$B$619,0), MATCH("Filled Female",'Uganda workforce data - raw'!$A$4:$F$4,0))*INDEX('Mapping cadres'!$B$1:$Z$616,MATCH($B363, 'Mapping cadres'!$B$1:$B$616,0), MATCH(AT$32,'Mapping cadres'!$B$1:$Z$1,0))</f>
        <v>0</v>
      </c>
      <c r="AU363" s="226">
        <f>INDEX('Uganda workforce data - raw'!$A$4:$F$619,MATCH($B363, 'Uganda workforce data - raw'!$B$4:$B$619,0), MATCH("Filled Female",'Uganda workforce data - raw'!$A$4:$F$4,0))*INDEX('Mapping cadres'!$B$1:$Z$616,MATCH($B363, 'Mapping cadres'!$B$1:$B$616,0), MATCH(AU$32,'Mapping cadres'!$B$1:$Z$1,0))</f>
        <v>0</v>
      </c>
      <c r="AV363" s="226">
        <f>INDEX('Uganda workforce data - raw'!$A$4:$F$619,MATCH($B363, 'Uganda workforce data - raw'!$B$4:$B$619,0), MATCH("Filled Female",'Uganda workforce data - raw'!$A$4:$F$4,0))*INDEX('Mapping cadres'!$B$1:$Z$616,MATCH($B363, 'Mapping cadres'!$B$1:$B$616,0), MATCH(AV$32,'Mapping cadres'!$B$1:$Z$1,0))</f>
        <v>0</v>
      </c>
      <c r="AW363" s="226">
        <f>INDEX('Uganda workforce data - raw'!$A$4:$F$619,MATCH($B363, 'Uganda workforce data - raw'!$B$4:$B$619,0), MATCH("Filled Female",'Uganda workforce data - raw'!$A$4:$F$4,0))*INDEX('Mapping cadres'!$B$1:$Z$616,MATCH($B363, 'Mapping cadres'!$B$1:$B$616,0), MATCH(AW$32,'Mapping cadres'!$B$1:$Z$1,0))</f>
        <v>0</v>
      </c>
      <c r="AX363" s="226">
        <f>INDEX('Uganda workforce data - raw'!$A$4:$F$619,MATCH($B363, 'Uganda workforce data - raw'!$B$4:$B$619,0), MATCH("Filled Female",'Uganda workforce data - raw'!$A$4:$F$4,0))*INDEX('Mapping cadres'!$B$1:$Z$616,MATCH($B363, 'Mapping cadres'!$B$1:$B$616,0), MATCH(AX$32,'Mapping cadres'!$B$1:$Z$1,0))</f>
        <v>0</v>
      </c>
      <c r="AY363" s="226">
        <f t="shared" si="125"/>
        <v>1</v>
      </c>
      <c r="AZ363" s="226">
        <f t="shared" si="126"/>
        <v>0</v>
      </c>
      <c r="BA363" s="226">
        <f t="shared" si="127"/>
        <v>0</v>
      </c>
      <c r="BB363" s="226">
        <f t="shared" si="128"/>
        <v>0</v>
      </c>
      <c r="BC363" s="226">
        <f t="shared" si="129"/>
        <v>0</v>
      </c>
      <c r="BD363" s="226">
        <f t="shared" si="130"/>
        <v>0</v>
      </c>
      <c r="BE363" s="226">
        <f t="shared" si="131"/>
        <v>0</v>
      </c>
      <c r="BF363" s="226">
        <f t="shared" si="132"/>
        <v>0</v>
      </c>
      <c r="BG363" s="226">
        <f t="shared" si="133"/>
        <v>0</v>
      </c>
      <c r="BH363" s="226">
        <f t="shared" si="134"/>
        <v>0</v>
      </c>
      <c r="BI363" s="226">
        <f t="shared" si="135"/>
        <v>0</v>
      </c>
      <c r="BJ363" s="226">
        <f t="shared" si="136"/>
        <v>0</v>
      </c>
      <c r="BK363" s="226">
        <f t="shared" si="137"/>
        <v>0</v>
      </c>
      <c r="BL363" s="226">
        <f t="shared" si="138"/>
        <v>0</v>
      </c>
      <c r="BM363" s="226">
        <f t="shared" si="139"/>
        <v>0</v>
      </c>
      <c r="BN363" s="226">
        <f t="shared" si="140"/>
        <v>0</v>
      </c>
      <c r="BO363" s="226">
        <f t="shared" si="141"/>
        <v>0</v>
      </c>
      <c r="BP363" s="226">
        <f t="shared" si="142"/>
        <v>0</v>
      </c>
      <c r="BQ363" s="226">
        <f t="shared" si="143"/>
        <v>0</v>
      </c>
      <c r="BR363" s="226">
        <f t="shared" si="144"/>
        <v>0</v>
      </c>
      <c r="BS363" s="226">
        <f t="shared" si="145"/>
        <v>0</v>
      </c>
      <c r="BT363" s="226">
        <f t="shared" si="146"/>
        <v>0</v>
      </c>
      <c r="BU363" s="226">
        <f t="shared" si="147"/>
        <v>0</v>
      </c>
      <c r="BV363" s="226">
        <f t="shared" si="148"/>
        <v>0</v>
      </c>
    </row>
    <row r="364" spans="1:74">
      <c r="A364" s="226">
        <v>332</v>
      </c>
      <c r="B364" s="226" t="s">
        <v>1634</v>
      </c>
      <c r="C364" s="226">
        <f>INDEX('Uganda workforce data - raw'!$A$4:$F$619,MATCH($B364, 'Uganda workforce data - raw'!$B$4:$B$619,0), MATCH("Filled Male",'Uganda workforce data - raw'!$A$4:$F$4,0))*INDEX('Mapping cadres'!$B$1:$Z$616,MATCH($B364, 'Mapping cadres'!$B$1:$B$616,0), MATCH(C$32,'Mapping cadres'!$B$1:$Z$1,0))</f>
        <v>1</v>
      </c>
      <c r="D364" s="226">
        <f>INDEX('Uganda workforce data - raw'!$A$4:$F$619,MATCH($B364, 'Uganda workforce data - raw'!$B$4:$B$619,0), MATCH("Filled Male",'Uganda workforce data - raw'!$A$4:$F$4,0))*INDEX('Mapping cadres'!$B$1:$Z$616,MATCH($B364, 'Mapping cadres'!$B$1:$B$616,0), MATCH(D$32,'Mapping cadres'!$B$1:$Z$1,0))</f>
        <v>0</v>
      </c>
      <c r="E364" s="226">
        <f>INDEX('Uganda workforce data - raw'!$A$4:$F$619,MATCH($B364, 'Uganda workforce data - raw'!$B$4:$B$619,0), MATCH("Filled Male",'Uganda workforce data - raw'!$A$4:$F$4,0))*INDEX('Mapping cadres'!$B$1:$Z$616,MATCH($B364, 'Mapping cadres'!$B$1:$B$616,0), MATCH(E$32,'Mapping cadres'!$B$1:$Z$1,0))</f>
        <v>0</v>
      </c>
      <c r="F364" s="226">
        <f>INDEX('Uganda workforce data - raw'!$A$4:$F$619,MATCH($B364, 'Uganda workforce data - raw'!$B$4:$B$619,0), MATCH("Filled Male",'Uganda workforce data - raw'!$A$4:$F$4,0))*INDEX('Mapping cadres'!$B$1:$Z$616,MATCH($B364, 'Mapping cadres'!$B$1:$B$616,0), MATCH(F$32,'Mapping cadres'!$B$1:$Z$1,0))</f>
        <v>0</v>
      </c>
      <c r="G364" s="226">
        <f>INDEX('Uganda workforce data - raw'!$A$4:$F$619,MATCH($B364, 'Uganda workforce data - raw'!$B$4:$B$619,0), MATCH("Filled Male",'Uganda workforce data - raw'!$A$4:$F$4,0))*INDEX('Mapping cadres'!$B$1:$Z$616,MATCH($B364, 'Mapping cadres'!$B$1:$B$616,0), MATCH(G$32,'Mapping cadres'!$B$1:$Z$1,0))</f>
        <v>0</v>
      </c>
      <c r="H364" s="226">
        <f>INDEX('Uganda workforce data - raw'!$A$4:$F$619,MATCH($B364, 'Uganda workforce data - raw'!$B$4:$B$619,0), MATCH("Filled Male",'Uganda workforce data - raw'!$A$4:$F$4,0))*INDEX('Mapping cadres'!$B$1:$Z$616,MATCH($B364, 'Mapping cadres'!$B$1:$B$616,0), MATCH(H$32,'Mapping cadres'!$B$1:$Z$1,0))</f>
        <v>0</v>
      </c>
      <c r="I364" s="226">
        <f>INDEX('Uganda workforce data - raw'!$A$4:$F$619,MATCH($B364, 'Uganda workforce data - raw'!$B$4:$B$619,0), MATCH("Filled Male",'Uganda workforce data - raw'!$A$4:$F$4,0))*INDEX('Mapping cadres'!$B$1:$Z$616,MATCH($B364, 'Mapping cadres'!$B$1:$B$616,0), MATCH(I$32,'Mapping cadres'!$B$1:$Z$1,0))</f>
        <v>0</v>
      </c>
      <c r="J364" s="226">
        <f>INDEX('Uganda workforce data - raw'!$A$4:$F$619,MATCH($B364, 'Uganda workforce data - raw'!$B$4:$B$619,0), MATCH("Filled Male",'Uganda workforce data - raw'!$A$4:$F$4,0))*INDEX('Mapping cadres'!$B$1:$Z$616,MATCH($B364, 'Mapping cadres'!$B$1:$B$616,0), MATCH(J$32,'Mapping cadres'!$B$1:$Z$1,0))</f>
        <v>0</v>
      </c>
      <c r="K364" s="226">
        <f>INDEX('Uganda workforce data - raw'!$A$4:$F$619,MATCH($B364, 'Uganda workforce data - raw'!$B$4:$B$619,0), MATCH("Filled Male",'Uganda workforce data - raw'!$A$4:$F$4,0))*INDEX('Mapping cadres'!$B$1:$Z$616,MATCH($B364, 'Mapping cadres'!$B$1:$B$616,0), MATCH(K$32,'Mapping cadres'!$B$1:$Z$1,0))</f>
        <v>0</v>
      </c>
      <c r="L364" s="226">
        <f>INDEX('Uganda workforce data - raw'!$A$4:$F$619,MATCH($B364, 'Uganda workforce data - raw'!$B$4:$B$619,0), MATCH("Filled Male",'Uganda workforce data - raw'!$A$4:$F$4,0))*INDEX('Mapping cadres'!$B$1:$Z$616,MATCH($B364, 'Mapping cadres'!$B$1:$B$616,0), MATCH(L$32,'Mapping cadres'!$B$1:$Z$1,0))</f>
        <v>0</v>
      </c>
      <c r="M364" s="226">
        <f>INDEX('Uganda workforce data - raw'!$A$4:$F$619,MATCH($B364, 'Uganda workforce data - raw'!$B$4:$B$619,0), MATCH("Filled Male",'Uganda workforce data - raw'!$A$4:$F$4,0))*INDEX('Mapping cadres'!$B$1:$Z$616,MATCH($B364, 'Mapping cadres'!$B$1:$B$616,0), MATCH(M$32,'Mapping cadres'!$B$1:$Z$1,0))</f>
        <v>0</v>
      </c>
      <c r="N364" s="226">
        <f>INDEX('Uganda workforce data - raw'!$A$4:$F$619,MATCH($B364, 'Uganda workforce data - raw'!$B$4:$B$619,0), MATCH("Filled Male",'Uganda workforce data - raw'!$A$4:$F$4,0))*INDEX('Mapping cadres'!$B$1:$Z$616,MATCH($B364, 'Mapping cadres'!$B$1:$B$616,0), MATCH(N$32,'Mapping cadres'!$B$1:$Z$1,0))</f>
        <v>0</v>
      </c>
      <c r="O364" s="226">
        <f>INDEX('Uganda workforce data - raw'!$A$4:$F$619,MATCH($B364, 'Uganda workforce data - raw'!$B$4:$B$619,0), MATCH("Filled Male",'Uganda workforce data - raw'!$A$4:$F$4,0))*INDEX('Mapping cadres'!$B$1:$Z$616,MATCH($B364, 'Mapping cadres'!$B$1:$B$616,0), MATCH(O$32,'Mapping cadres'!$B$1:$Z$1,0))</f>
        <v>0</v>
      </c>
      <c r="P364" s="226">
        <f>INDEX('Uganda workforce data - raw'!$A$4:$F$619,MATCH($B364, 'Uganda workforce data - raw'!$B$4:$B$619,0), MATCH("Filled Male",'Uganda workforce data - raw'!$A$4:$F$4,0))*INDEX('Mapping cadres'!$B$1:$Z$616,MATCH($B364, 'Mapping cadres'!$B$1:$B$616,0), MATCH(P$32,'Mapping cadres'!$B$1:$Z$1,0))</f>
        <v>0</v>
      </c>
      <c r="Q364" s="226">
        <f>INDEX('Uganda workforce data - raw'!$A$4:$F$619,MATCH($B364, 'Uganda workforce data - raw'!$B$4:$B$619,0), MATCH("Filled Male",'Uganda workforce data - raw'!$A$4:$F$4,0))*INDEX('Mapping cadres'!$B$1:$Z$616,MATCH($B364, 'Mapping cadres'!$B$1:$B$616,0), MATCH(Q$32,'Mapping cadres'!$B$1:$Z$1,0))</f>
        <v>0</v>
      </c>
      <c r="R364" s="226">
        <f>INDEX('Uganda workforce data - raw'!$A$4:$F$619,MATCH($B364, 'Uganda workforce data - raw'!$B$4:$B$619,0), MATCH("Filled Male",'Uganda workforce data - raw'!$A$4:$F$4,0))*INDEX('Mapping cadres'!$B$1:$Z$616,MATCH($B364, 'Mapping cadres'!$B$1:$B$616,0), MATCH(R$32,'Mapping cadres'!$B$1:$Z$1,0))</f>
        <v>0</v>
      </c>
      <c r="S364" s="226">
        <f>INDEX('Uganda workforce data - raw'!$A$4:$F$619,MATCH($B364, 'Uganda workforce data - raw'!$B$4:$B$619,0), MATCH("Filled Male",'Uganda workforce data - raw'!$A$4:$F$4,0))*INDEX('Mapping cadres'!$B$1:$Z$616,MATCH($B364, 'Mapping cadres'!$B$1:$B$616,0), MATCH(S$32,'Mapping cadres'!$B$1:$Z$1,0))</f>
        <v>0</v>
      </c>
      <c r="T364" s="226">
        <f>INDEX('Uganda workforce data - raw'!$A$4:$F$619,MATCH($B364, 'Uganda workforce data - raw'!$B$4:$B$619,0), MATCH("Filled Male",'Uganda workforce data - raw'!$A$4:$F$4,0))*INDEX('Mapping cadres'!$B$1:$Z$616,MATCH($B364, 'Mapping cadres'!$B$1:$B$616,0), MATCH(T$32,'Mapping cadres'!$B$1:$Z$1,0))</f>
        <v>0</v>
      </c>
      <c r="U364" s="226">
        <f>INDEX('Uganda workforce data - raw'!$A$4:$F$619,MATCH($B364, 'Uganda workforce data - raw'!$B$4:$B$619,0), MATCH("Filled Male",'Uganda workforce data - raw'!$A$4:$F$4,0))*INDEX('Mapping cadres'!$B$1:$Z$616,MATCH($B364, 'Mapping cadres'!$B$1:$B$616,0), MATCH(U$32,'Mapping cadres'!$B$1:$Z$1,0))</f>
        <v>0</v>
      </c>
      <c r="V364" s="226">
        <f>INDEX('Uganda workforce data - raw'!$A$4:$F$619,MATCH($B364, 'Uganda workforce data - raw'!$B$4:$B$619,0), MATCH("Filled Male",'Uganda workforce data - raw'!$A$4:$F$4,0))*INDEX('Mapping cadres'!$B$1:$Z$616,MATCH($B364, 'Mapping cadres'!$B$1:$B$616,0), MATCH(V$32,'Mapping cadres'!$B$1:$Z$1,0))</f>
        <v>0</v>
      </c>
      <c r="W364" s="226">
        <f>INDEX('Uganda workforce data - raw'!$A$4:$F$619,MATCH($B364, 'Uganda workforce data - raw'!$B$4:$B$619,0), MATCH("Filled Male",'Uganda workforce data - raw'!$A$4:$F$4,0))*INDEX('Mapping cadres'!$B$1:$Z$616,MATCH($B364, 'Mapping cadres'!$B$1:$B$616,0), MATCH(W$32,'Mapping cadres'!$B$1:$Z$1,0))</f>
        <v>0</v>
      </c>
      <c r="X364" s="226">
        <f>INDEX('Uganda workforce data - raw'!$A$4:$F$619,MATCH($B364, 'Uganda workforce data - raw'!$B$4:$B$619,0), MATCH("Filled Male",'Uganda workforce data - raw'!$A$4:$F$4,0))*INDEX('Mapping cadres'!$B$1:$Z$616,MATCH($B364, 'Mapping cadres'!$B$1:$B$616,0), MATCH(X$32,'Mapping cadres'!$B$1:$Z$1,0))</f>
        <v>0</v>
      </c>
      <c r="Y364" s="226">
        <f>INDEX('Uganda workforce data - raw'!$A$4:$F$619,MATCH($B364, 'Uganda workforce data - raw'!$B$4:$B$619,0), MATCH("Filled Male",'Uganda workforce data - raw'!$A$4:$F$4,0))*INDEX('Mapping cadres'!$B$1:$Z$616,MATCH($B364, 'Mapping cadres'!$B$1:$B$616,0), MATCH(Y$32,'Mapping cadres'!$B$1:$Z$1,0))</f>
        <v>0</v>
      </c>
      <c r="Z364" s="226">
        <f>INDEX('Uganda workforce data - raw'!$A$4:$F$619,MATCH($B364, 'Uganda workforce data - raw'!$B$4:$B$619,0), MATCH("Filled Male",'Uganda workforce data - raw'!$A$4:$F$4,0))*INDEX('Mapping cadres'!$B$1:$Z$616,MATCH($B364, 'Mapping cadres'!$B$1:$B$616,0), MATCH(Z$32,'Mapping cadres'!$B$1:$Z$1,0))</f>
        <v>0</v>
      </c>
      <c r="AA364" s="226">
        <f>INDEX('Uganda workforce data - raw'!$A$4:$F$619,MATCH($B364, 'Uganda workforce data - raw'!$B$4:$B$619,0), MATCH("Filled Female",'Uganda workforce data - raw'!$A$4:$F$4,0))*INDEX('Mapping cadres'!$B$1:$Z$616,MATCH($B364, 'Mapping cadres'!$B$1:$B$616,0), MATCH(AA$32,'Mapping cadres'!$B$1:$Z$1,0))</f>
        <v>1</v>
      </c>
      <c r="AB364" s="226">
        <f>INDEX('Uganda workforce data - raw'!$A$4:$F$619,MATCH($B364, 'Uganda workforce data - raw'!$B$4:$B$619,0), MATCH("Filled Female",'Uganda workforce data - raw'!$A$4:$F$4,0))*INDEX('Mapping cadres'!$B$1:$Z$616,MATCH($B364, 'Mapping cadres'!$B$1:$B$616,0), MATCH(AB$32,'Mapping cadres'!$B$1:$Z$1,0))</f>
        <v>0</v>
      </c>
      <c r="AC364" s="226">
        <f>INDEX('Uganda workforce data - raw'!$A$4:$F$619,MATCH($B364, 'Uganda workforce data - raw'!$B$4:$B$619,0), MATCH("Filled Female",'Uganda workforce data - raw'!$A$4:$F$4,0))*INDEX('Mapping cadres'!$B$1:$Z$616,MATCH($B364, 'Mapping cadres'!$B$1:$B$616,0), MATCH(AC$32,'Mapping cadres'!$B$1:$Z$1,0))</f>
        <v>0</v>
      </c>
      <c r="AD364" s="226">
        <f>INDEX('Uganda workforce data - raw'!$A$4:$F$619,MATCH($B364, 'Uganda workforce data - raw'!$B$4:$B$619,0), MATCH("Filled Female",'Uganda workforce data - raw'!$A$4:$F$4,0))*INDEX('Mapping cadres'!$B$1:$Z$616,MATCH($B364, 'Mapping cadres'!$B$1:$B$616,0), MATCH(AD$32,'Mapping cadres'!$B$1:$Z$1,0))</f>
        <v>0</v>
      </c>
      <c r="AE364" s="226">
        <f>INDEX('Uganda workforce data - raw'!$A$4:$F$619,MATCH($B364, 'Uganda workforce data - raw'!$B$4:$B$619,0), MATCH("Filled Female",'Uganda workforce data - raw'!$A$4:$F$4,0))*INDEX('Mapping cadres'!$B$1:$Z$616,MATCH($B364, 'Mapping cadres'!$B$1:$B$616,0), MATCH(AE$32,'Mapping cadres'!$B$1:$Z$1,0))</f>
        <v>0</v>
      </c>
      <c r="AF364" s="226">
        <f>INDEX('Uganda workforce data - raw'!$A$4:$F$619,MATCH($B364, 'Uganda workforce data - raw'!$B$4:$B$619,0), MATCH("Filled Female",'Uganda workforce data - raw'!$A$4:$F$4,0))*INDEX('Mapping cadres'!$B$1:$Z$616,MATCH($B364, 'Mapping cadres'!$B$1:$B$616,0), MATCH(AF$32,'Mapping cadres'!$B$1:$Z$1,0))</f>
        <v>0</v>
      </c>
      <c r="AG364" s="226">
        <f>INDEX('Uganda workforce data - raw'!$A$4:$F$619,MATCH($B364, 'Uganda workforce data - raw'!$B$4:$B$619,0), MATCH("Filled Female",'Uganda workforce data - raw'!$A$4:$F$4,0))*INDEX('Mapping cadres'!$B$1:$Z$616,MATCH($B364, 'Mapping cadres'!$B$1:$B$616,0), MATCH(AG$32,'Mapping cadres'!$B$1:$Z$1,0))</f>
        <v>0</v>
      </c>
      <c r="AH364" s="226">
        <f>INDEX('Uganda workforce data - raw'!$A$4:$F$619,MATCH($B364, 'Uganda workforce data - raw'!$B$4:$B$619,0), MATCH("Filled Female",'Uganda workforce data - raw'!$A$4:$F$4,0))*INDEX('Mapping cadres'!$B$1:$Z$616,MATCH($B364, 'Mapping cadres'!$B$1:$B$616,0), MATCH(AH$32,'Mapping cadres'!$B$1:$Z$1,0))</f>
        <v>0</v>
      </c>
      <c r="AI364" s="226">
        <f>INDEX('Uganda workforce data - raw'!$A$4:$F$619,MATCH($B364, 'Uganda workforce data - raw'!$B$4:$B$619,0), MATCH("Filled Female",'Uganda workforce data - raw'!$A$4:$F$4,0))*INDEX('Mapping cadres'!$B$1:$Z$616,MATCH($B364, 'Mapping cadres'!$B$1:$B$616,0), MATCH(AI$32,'Mapping cadres'!$B$1:$Z$1,0))</f>
        <v>0</v>
      </c>
      <c r="AJ364" s="226">
        <f>INDEX('Uganda workforce data - raw'!$A$4:$F$619,MATCH($B364, 'Uganda workforce data - raw'!$B$4:$B$619,0), MATCH("Filled Female",'Uganda workforce data - raw'!$A$4:$F$4,0))*INDEX('Mapping cadres'!$B$1:$Z$616,MATCH($B364, 'Mapping cadres'!$B$1:$B$616,0), MATCH(AJ$32,'Mapping cadres'!$B$1:$Z$1,0))</f>
        <v>0</v>
      </c>
      <c r="AK364" s="226">
        <f>INDEX('Uganda workforce data - raw'!$A$4:$F$619,MATCH($B364, 'Uganda workforce data - raw'!$B$4:$B$619,0), MATCH("Filled Female",'Uganda workforce data - raw'!$A$4:$F$4,0))*INDEX('Mapping cadres'!$B$1:$Z$616,MATCH($B364, 'Mapping cadres'!$B$1:$B$616,0), MATCH(AK$32,'Mapping cadres'!$B$1:$Z$1,0))</f>
        <v>0</v>
      </c>
      <c r="AL364" s="226">
        <f>INDEX('Uganda workforce data - raw'!$A$4:$F$619,MATCH($B364, 'Uganda workforce data - raw'!$B$4:$B$619,0), MATCH("Filled Female",'Uganda workforce data - raw'!$A$4:$F$4,0))*INDEX('Mapping cadres'!$B$1:$Z$616,MATCH($B364, 'Mapping cadres'!$B$1:$B$616,0), MATCH(AL$32,'Mapping cadres'!$B$1:$Z$1,0))</f>
        <v>0</v>
      </c>
      <c r="AM364" s="226">
        <f>INDEX('Uganda workforce data - raw'!$A$4:$F$619,MATCH($B364, 'Uganda workforce data - raw'!$B$4:$B$619,0), MATCH("Filled Female",'Uganda workforce data - raw'!$A$4:$F$4,0))*INDEX('Mapping cadres'!$B$1:$Z$616,MATCH($B364, 'Mapping cadres'!$B$1:$B$616,0), MATCH(AM$32,'Mapping cadres'!$B$1:$Z$1,0))</f>
        <v>0</v>
      </c>
      <c r="AN364" s="226">
        <f>INDEX('Uganda workforce data - raw'!$A$4:$F$619,MATCH($B364, 'Uganda workforce data - raw'!$B$4:$B$619,0), MATCH("Filled Female",'Uganda workforce data - raw'!$A$4:$F$4,0))*INDEX('Mapping cadres'!$B$1:$Z$616,MATCH($B364, 'Mapping cadres'!$B$1:$B$616,0), MATCH(AN$32,'Mapping cadres'!$B$1:$Z$1,0))</f>
        <v>0</v>
      </c>
      <c r="AO364" s="226">
        <f>INDEX('Uganda workforce data - raw'!$A$4:$F$619,MATCH($B364, 'Uganda workforce data - raw'!$B$4:$B$619,0), MATCH("Filled Female",'Uganda workforce data - raw'!$A$4:$F$4,0))*INDEX('Mapping cadres'!$B$1:$Z$616,MATCH($B364, 'Mapping cadres'!$B$1:$B$616,0), MATCH(AO$32,'Mapping cadres'!$B$1:$Z$1,0))</f>
        <v>0</v>
      </c>
      <c r="AP364" s="226">
        <f>INDEX('Uganda workforce data - raw'!$A$4:$F$619,MATCH($B364, 'Uganda workforce data - raw'!$B$4:$B$619,0), MATCH("Filled Female",'Uganda workforce data - raw'!$A$4:$F$4,0))*INDEX('Mapping cadres'!$B$1:$Z$616,MATCH($B364, 'Mapping cadres'!$B$1:$B$616,0), MATCH(AP$32,'Mapping cadres'!$B$1:$Z$1,0))</f>
        <v>0</v>
      </c>
      <c r="AQ364" s="226">
        <f>INDEX('Uganda workforce data - raw'!$A$4:$F$619,MATCH($B364, 'Uganda workforce data - raw'!$B$4:$B$619,0), MATCH("Filled Female",'Uganda workforce data - raw'!$A$4:$F$4,0))*INDEX('Mapping cadres'!$B$1:$Z$616,MATCH($B364, 'Mapping cadres'!$B$1:$B$616,0), MATCH(AQ$32,'Mapping cadres'!$B$1:$Z$1,0))</f>
        <v>0</v>
      </c>
      <c r="AR364" s="226">
        <f>INDEX('Uganda workforce data - raw'!$A$4:$F$619,MATCH($B364, 'Uganda workforce data - raw'!$B$4:$B$619,0), MATCH("Filled Female",'Uganda workforce data - raw'!$A$4:$F$4,0))*INDEX('Mapping cadres'!$B$1:$Z$616,MATCH($B364, 'Mapping cadres'!$B$1:$B$616,0), MATCH(AR$32,'Mapping cadres'!$B$1:$Z$1,0))</f>
        <v>0</v>
      </c>
      <c r="AS364" s="226">
        <f>INDEX('Uganda workforce data - raw'!$A$4:$F$619,MATCH($B364, 'Uganda workforce data - raw'!$B$4:$B$619,0), MATCH("Filled Female",'Uganda workforce data - raw'!$A$4:$F$4,0))*INDEX('Mapping cadres'!$B$1:$Z$616,MATCH($B364, 'Mapping cadres'!$B$1:$B$616,0), MATCH(AS$32,'Mapping cadres'!$B$1:$Z$1,0))</f>
        <v>0</v>
      </c>
      <c r="AT364" s="226">
        <f>INDEX('Uganda workforce data - raw'!$A$4:$F$619,MATCH($B364, 'Uganda workforce data - raw'!$B$4:$B$619,0), MATCH("Filled Female",'Uganda workforce data - raw'!$A$4:$F$4,0))*INDEX('Mapping cadres'!$B$1:$Z$616,MATCH($B364, 'Mapping cadres'!$B$1:$B$616,0), MATCH(AT$32,'Mapping cadres'!$B$1:$Z$1,0))</f>
        <v>0</v>
      </c>
      <c r="AU364" s="226">
        <f>INDEX('Uganda workforce data - raw'!$A$4:$F$619,MATCH($B364, 'Uganda workforce data - raw'!$B$4:$B$619,0), MATCH("Filled Female",'Uganda workforce data - raw'!$A$4:$F$4,0))*INDEX('Mapping cadres'!$B$1:$Z$616,MATCH($B364, 'Mapping cadres'!$B$1:$B$616,0), MATCH(AU$32,'Mapping cadres'!$B$1:$Z$1,0))</f>
        <v>0</v>
      </c>
      <c r="AV364" s="226">
        <f>INDEX('Uganda workforce data - raw'!$A$4:$F$619,MATCH($B364, 'Uganda workforce data - raw'!$B$4:$B$619,0), MATCH("Filled Female",'Uganda workforce data - raw'!$A$4:$F$4,0))*INDEX('Mapping cadres'!$B$1:$Z$616,MATCH($B364, 'Mapping cadres'!$B$1:$B$616,0), MATCH(AV$32,'Mapping cadres'!$B$1:$Z$1,0))</f>
        <v>0</v>
      </c>
      <c r="AW364" s="226">
        <f>INDEX('Uganda workforce data - raw'!$A$4:$F$619,MATCH($B364, 'Uganda workforce data - raw'!$B$4:$B$619,0), MATCH("Filled Female",'Uganda workforce data - raw'!$A$4:$F$4,0))*INDEX('Mapping cadres'!$B$1:$Z$616,MATCH($B364, 'Mapping cadres'!$B$1:$B$616,0), MATCH(AW$32,'Mapping cadres'!$B$1:$Z$1,0))</f>
        <v>0</v>
      </c>
      <c r="AX364" s="226">
        <f>INDEX('Uganda workforce data - raw'!$A$4:$F$619,MATCH($B364, 'Uganda workforce data - raw'!$B$4:$B$619,0), MATCH("Filled Female",'Uganda workforce data - raw'!$A$4:$F$4,0))*INDEX('Mapping cadres'!$B$1:$Z$616,MATCH($B364, 'Mapping cadres'!$B$1:$B$616,0), MATCH(AX$32,'Mapping cadres'!$B$1:$Z$1,0))</f>
        <v>0</v>
      </c>
      <c r="AY364" s="226">
        <f t="shared" si="125"/>
        <v>2</v>
      </c>
      <c r="AZ364" s="226">
        <f t="shared" si="126"/>
        <v>0</v>
      </c>
      <c r="BA364" s="226">
        <f t="shared" si="127"/>
        <v>0</v>
      </c>
      <c r="BB364" s="226">
        <f t="shared" si="128"/>
        <v>0</v>
      </c>
      <c r="BC364" s="226">
        <f t="shared" si="129"/>
        <v>0</v>
      </c>
      <c r="BD364" s="226">
        <f t="shared" si="130"/>
        <v>0</v>
      </c>
      <c r="BE364" s="226">
        <f t="shared" si="131"/>
        <v>0</v>
      </c>
      <c r="BF364" s="226">
        <f t="shared" si="132"/>
        <v>0</v>
      </c>
      <c r="BG364" s="226">
        <f t="shared" si="133"/>
        <v>0</v>
      </c>
      <c r="BH364" s="226">
        <f t="shared" si="134"/>
        <v>0</v>
      </c>
      <c r="BI364" s="226">
        <f t="shared" si="135"/>
        <v>0</v>
      </c>
      <c r="BJ364" s="226">
        <f t="shared" si="136"/>
        <v>0</v>
      </c>
      <c r="BK364" s="226">
        <f t="shared" si="137"/>
        <v>0</v>
      </c>
      <c r="BL364" s="226">
        <f t="shared" si="138"/>
        <v>0</v>
      </c>
      <c r="BM364" s="226">
        <f t="shared" si="139"/>
        <v>0</v>
      </c>
      <c r="BN364" s="226">
        <f t="shared" si="140"/>
        <v>0</v>
      </c>
      <c r="BO364" s="226">
        <f t="shared" si="141"/>
        <v>0</v>
      </c>
      <c r="BP364" s="226">
        <f t="shared" si="142"/>
        <v>0</v>
      </c>
      <c r="BQ364" s="226">
        <f t="shared" si="143"/>
        <v>0</v>
      </c>
      <c r="BR364" s="226">
        <f t="shared" si="144"/>
        <v>0</v>
      </c>
      <c r="BS364" s="226">
        <f t="shared" si="145"/>
        <v>0</v>
      </c>
      <c r="BT364" s="226">
        <f t="shared" si="146"/>
        <v>0</v>
      </c>
      <c r="BU364" s="226">
        <f t="shared" si="147"/>
        <v>0</v>
      </c>
      <c r="BV364" s="226">
        <f t="shared" si="148"/>
        <v>0</v>
      </c>
    </row>
    <row r="365" spans="1:74">
      <c r="A365" s="226">
        <v>333</v>
      </c>
      <c r="B365" s="226" t="s">
        <v>1635</v>
      </c>
      <c r="C365" s="226">
        <f>INDEX('Uganda workforce data - raw'!$A$4:$F$619,MATCH($B365, 'Uganda workforce data - raw'!$B$4:$B$619,0), MATCH("Filled Male",'Uganda workforce data - raw'!$A$4:$F$4,0))*INDEX('Mapping cadres'!$B$1:$Z$616,MATCH($B365, 'Mapping cadres'!$B$1:$B$616,0), MATCH(C$32,'Mapping cadres'!$B$1:$Z$1,0))</f>
        <v>0</v>
      </c>
      <c r="D365" s="226">
        <f>INDEX('Uganda workforce data - raw'!$A$4:$F$619,MATCH($B365, 'Uganda workforce data - raw'!$B$4:$B$619,0), MATCH("Filled Male",'Uganda workforce data - raw'!$A$4:$F$4,0))*INDEX('Mapping cadres'!$B$1:$Z$616,MATCH($B365, 'Mapping cadres'!$B$1:$B$616,0), MATCH(D$32,'Mapping cadres'!$B$1:$Z$1,0))</f>
        <v>0</v>
      </c>
      <c r="E365" s="226">
        <f>INDEX('Uganda workforce data - raw'!$A$4:$F$619,MATCH($B365, 'Uganda workforce data - raw'!$B$4:$B$619,0), MATCH("Filled Male",'Uganda workforce data - raw'!$A$4:$F$4,0))*INDEX('Mapping cadres'!$B$1:$Z$616,MATCH($B365, 'Mapping cadres'!$B$1:$B$616,0), MATCH(E$32,'Mapping cadres'!$B$1:$Z$1,0))</f>
        <v>3</v>
      </c>
      <c r="F365" s="226">
        <f>INDEX('Uganda workforce data - raw'!$A$4:$F$619,MATCH($B365, 'Uganda workforce data - raw'!$B$4:$B$619,0), MATCH("Filled Male",'Uganda workforce data - raw'!$A$4:$F$4,0))*INDEX('Mapping cadres'!$B$1:$Z$616,MATCH($B365, 'Mapping cadres'!$B$1:$B$616,0), MATCH(F$32,'Mapping cadres'!$B$1:$Z$1,0))</f>
        <v>0</v>
      </c>
      <c r="G365" s="226">
        <f>INDEX('Uganda workforce data - raw'!$A$4:$F$619,MATCH($B365, 'Uganda workforce data - raw'!$B$4:$B$619,0), MATCH("Filled Male",'Uganda workforce data - raw'!$A$4:$F$4,0))*INDEX('Mapping cadres'!$B$1:$Z$616,MATCH($B365, 'Mapping cadres'!$B$1:$B$616,0), MATCH(G$32,'Mapping cadres'!$B$1:$Z$1,0))</f>
        <v>0</v>
      </c>
      <c r="H365" s="226">
        <f>INDEX('Uganda workforce data - raw'!$A$4:$F$619,MATCH($B365, 'Uganda workforce data - raw'!$B$4:$B$619,0), MATCH("Filled Male",'Uganda workforce data - raw'!$A$4:$F$4,0))*INDEX('Mapping cadres'!$B$1:$Z$616,MATCH($B365, 'Mapping cadres'!$B$1:$B$616,0), MATCH(H$32,'Mapping cadres'!$B$1:$Z$1,0))</f>
        <v>0</v>
      </c>
      <c r="I365" s="226">
        <f>INDEX('Uganda workforce data - raw'!$A$4:$F$619,MATCH($B365, 'Uganda workforce data - raw'!$B$4:$B$619,0), MATCH("Filled Male",'Uganda workforce data - raw'!$A$4:$F$4,0))*INDEX('Mapping cadres'!$B$1:$Z$616,MATCH($B365, 'Mapping cadres'!$B$1:$B$616,0), MATCH(I$32,'Mapping cadres'!$B$1:$Z$1,0))</f>
        <v>0</v>
      </c>
      <c r="J365" s="226">
        <f>INDEX('Uganda workforce data - raw'!$A$4:$F$619,MATCH($B365, 'Uganda workforce data - raw'!$B$4:$B$619,0), MATCH("Filled Male",'Uganda workforce data - raw'!$A$4:$F$4,0))*INDEX('Mapping cadres'!$B$1:$Z$616,MATCH($B365, 'Mapping cadres'!$B$1:$B$616,0), MATCH(J$32,'Mapping cadres'!$B$1:$Z$1,0))</f>
        <v>0</v>
      </c>
      <c r="K365" s="226">
        <f>INDEX('Uganda workforce data - raw'!$A$4:$F$619,MATCH($B365, 'Uganda workforce data - raw'!$B$4:$B$619,0), MATCH("Filled Male",'Uganda workforce data - raw'!$A$4:$F$4,0))*INDEX('Mapping cadres'!$B$1:$Z$616,MATCH($B365, 'Mapping cadres'!$B$1:$B$616,0), MATCH(K$32,'Mapping cadres'!$B$1:$Z$1,0))</f>
        <v>0</v>
      </c>
      <c r="L365" s="226">
        <f>INDEX('Uganda workforce data - raw'!$A$4:$F$619,MATCH($B365, 'Uganda workforce data - raw'!$B$4:$B$619,0), MATCH("Filled Male",'Uganda workforce data - raw'!$A$4:$F$4,0))*INDEX('Mapping cadres'!$B$1:$Z$616,MATCH($B365, 'Mapping cadres'!$B$1:$B$616,0), MATCH(L$32,'Mapping cadres'!$B$1:$Z$1,0))</f>
        <v>0</v>
      </c>
      <c r="M365" s="226">
        <f>INDEX('Uganda workforce data - raw'!$A$4:$F$619,MATCH($B365, 'Uganda workforce data - raw'!$B$4:$B$619,0), MATCH("Filled Male",'Uganda workforce data - raw'!$A$4:$F$4,0))*INDEX('Mapping cadres'!$B$1:$Z$616,MATCH($B365, 'Mapping cadres'!$B$1:$B$616,0), MATCH(M$32,'Mapping cadres'!$B$1:$Z$1,0))</f>
        <v>0</v>
      </c>
      <c r="N365" s="226">
        <f>INDEX('Uganda workforce data - raw'!$A$4:$F$619,MATCH($B365, 'Uganda workforce data - raw'!$B$4:$B$619,0), MATCH("Filled Male",'Uganda workforce data - raw'!$A$4:$F$4,0))*INDEX('Mapping cadres'!$B$1:$Z$616,MATCH($B365, 'Mapping cadres'!$B$1:$B$616,0), MATCH(N$32,'Mapping cadres'!$B$1:$Z$1,0))</f>
        <v>0</v>
      </c>
      <c r="O365" s="226">
        <f>INDEX('Uganda workforce data - raw'!$A$4:$F$619,MATCH($B365, 'Uganda workforce data - raw'!$B$4:$B$619,0), MATCH("Filled Male",'Uganda workforce data - raw'!$A$4:$F$4,0))*INDEX('Mapping cadres'!$B$1:$Z$616,MATCH($B365, 'Mapping cadres'!$B$1:$B$616,0), MATCH(O$32,'Mapping cadres'!$B$1:$Z$1,0))</f>
        <v>0</v>
      </c>
      <c r="P365" s="226">
        <f>INDEX('Uganda workforce data - raw'!$A$4:$F$619,MATCH($B365, 'Uganda workforce data - raw'!$B$4:$B$619,0), MATCH("Filled Male",'Uganda workforce data - raw'!$A$4:$F$4,0))*INDEX('Mapping cadres'!$B$1:$Z$616,MATCH($B365, 'Mapping cadres'!$B$1:$B$616,0), MATCH(P$32,'Mapping cadres'!$B$1:$Z$1,0))</f>
        <v>0</v>
      </c>
      <c r="Q365" s="226">
        <f>INDEX('Uganda workforce data - raw'!$A$4:$F$619,MATCH($B365, 'Uganda workforce data - raw'!$B$4:$B$619,0), MATCH("Filled Male",'Uganda workforce data - raw'!$A$4:$F$4,0))*INDEX('Mapping cadres'!$B$1:$Z$616,MATCH($B365, 'Mapping cadres'!$B$1:$B$616,0), MATCH(Q$32,'Mapping cadres'!$B$1:$Z$1,0))</f>
        <v>0</v>
      </c>
      <c r="R365" s="226">
        <f>INDEX('Uganda workforce data - raw'!$A$4:$F$619,MATCH($B365, 'Uganda workforce data - raw'!$B$4:$B$619,0), MATCH("Filled Male",'Uganda workforce data - raw'!$A$4:$F$4,0))*INDEX('Mapping cadres'!$B$1:$Z$616,MATCH($B365, 'Mapping cadres'!$B$1:$B$616,0), MATCH(R$32,'Mapping cadres'!$B$1:$Z$1,0))</f>
        <v>0</v>
      </c>
      <c r="S365" s="226">
        <f>INDEX('Uganda workforce data - raw'!$A$4:$F$619,MATCH($B365, 'Uganda workforce data - raw'!$B$4:$B$619,0), MATCH("Filled Male",'Uganda workforce data - raw'!$A$4:$F$4,0))*INDEX('Mapping cadres'!$B$1:$Z$616,MATCH($B365, 'Mapping cadres'!$B$1:$B$616,0), MATCH(S$32,'Mapping cadres'!$B$1:$Z$1,0))</f>
        <v>0</v>
      </c>
      <c r="T365" s="226">
        <f>INDEX('Uganda workforce data - raw'!$A$4:$F$619,MATCH($B365, 'Uganda workforce data - raw'!$B$4:$B$619,0), MATCH("Filled Male",'Uganda workforce data - raw'!$A$4:$F$4,0))*INDEX('Mapping cadres'!$B$1:$Z$616,MATCH($B365, 'Mapping cadres'!$B$1:$B$616,0), MATCH(T$32,'Mapping cadres'!$B$1:$Z$1,0))</f>
        <v>0</v>
      </c>
      <c r="U365" s="226">
        <f>INDEX('Uganda workforce data - raw'!$A$4:$F$619,MATCH($B365, 'Uganda workforce data - raw'!$B$4:$B$619,0), MATCH("Filled Male",'Uganda workforce data - raw'!$A$4:$F$4,0))*INDEX('Mapping cadres'!$B$1:$Z$616,MATCH($B365, 'Mapping cadres'!$B$1:$B$616,0), MATCH(U$32,'Mapping cadres'!$B$1:$Z$1,0))</f>
        <v>0</v>
      </c>
      <c r="V365" s="226">
        <f>INDEX('Uganda workforce data - raw'!$A$4:$F$619,MATCH($B365, 'Uganda workforce data - raw'!$B$4:$B$619,0), MATCH("Filled Male",'Uganda workforce data - raw'!$A$4:$F$4,0))*INDEX('Mapping cadres'!$B$1:$Z$616,MATCH($B365, 'Mapping cadres'!$B$1:$B$616,0), MATCH(V$32,'Mapping cadres'!$B$1:$Z$1,0))</f>
        <v>0</v>
      </c>
      <c r="W365" s="226">
        <f>INDEX('Uganda workforce data - raw'!$A$4:$F$619,MATCH($B365, 'Uganda workforce data - raw'!$B$4:$B$619,0), MATCH("Filled Male",'Uganda workforce data - raw'!$A$4:$F$4,0))*INDEX('Mapping cadres'!$B$1:$Z$616,MATCH($B365, 'Mapping cadres'!$B$1:$B$616,0), MATCH(W$32,'Mapping cadres'!$B$1:$Z$1,0))</f>
        <v>0</v>
      </c>
      <c r="X365" s="226">
        <f>INDEX('Uganda workforce data - raw'!$A$4:$F$619,MATCH($B365, 'Uganda workforce data - raw'!$B$4:$B$619,0), MATCH("Filled Male",'Uganda workforce data - raw'!$A$4:$F$4,0))*INDEX('Mapping cadres'!$B$1:$Z$616,MATCH($B365, 'Mapping cadres'!$B$1:$B$616,0), MATCH(X$32,'Mapping cadres'!$B$1:$Z$1,0))</f>
        <v>0</v>
      </c>
      <c r="Y365" s="226">
        <f>INDEX('Uganda workforce data - raw'!$A$4:$F$619,MATCH($B365, 'Uganda workforce data - raw'!$B$4:$B$619,0), MATCH("Filled Male",'Uganda workforce data - raw'!$A$4:$F$4,0))*INDEX('Mapping cadres'!$B$1:$Z$616,MATCH($B365, 'Mapping cadres'!$B$1:$B$616,0), MATCH(Y$32,'Mapping cadres'!$B$1:$Z$1,0))</f>
        <v>0</v>
      </c>
      <c r="Z365" s="226">
        <f>INDEX('Uganda workforce data - raw'!$A$4:$F$619,MATCH($B365, 'Uganda workforce data - raw'!$B$4:$B$619,0), MATCH("Filled Male",'Uganda workforce data - raw'!$A$4:$F$4,0))*INDEX('Mapping cadres'!$B$1:$Z$616,MATCH($B365, 'Mapping cadres'!$B$1:$B$616,0), MATCH(Z$32,'Mapping cadres'!$B$1:$Z$1,0))</f>
        <v>0</v>
      </c>
      <c r="AA365" s="226">
        <f>INDEX('Uganda workforce data - raw'!$A$4:$F$619,MATCH($B365, 'Uganda workforce data - raw'!$B$4:$B$619,0), MATCH("Filled Female",'Uganda workforce data - raw'!$A$4:$F$4,0))*INDEX('Mapping cadres'!$B$1:$Z$616,MATCH($B365, 'Mapping cadres'!$B$1:$B$616,0), MATCH(AA$32,'Mapping cadres'!$B$1:$Z$1,0))</f>
        <v>0</v>
      </c>
      <c r="AB365" s="226">
        <f>INDEX('Uganda workforce data - raw'!$A$4:$F$619,MATCH($B365, 'Uganda workforce data - raw'!$B$4:$B$619,0), MATCH("Filled Female",'Uganda workforce data - raw'!$A$4:$F$4,0))*INDEX('Mapping cadres'!$B$1:$Z$616,MATCH($B365, 'Mapping cadres'!$B$1:$B$616,0), MATCH(AB$32,'Mapping cadres'!$B$1:$Z$1,0))</f>
        <v>0</v>
      </c>
      <c r="AC365" s="226">
        <f>INDEX('Uganda workforce data - raw'!$A$4:$F$619,MATCH($B365, 'Uganda workforce data - raw'!$B$4:$B$619,0), MATCH("Filled Female",'Uganda workforce data - raw'!$A$4:$F$4,0))*INDEX('Mapping cadres'!$B$1:$Z$616,MATCH($B365, 'Mapping cadres'!$B$1:$B$616,0), MATCH(AC$32,'Mapping cadres'!$B$1:$Z$1,0))</f>
        <v>1</v>
      </c>
      <c r="AD365" s="226">
        <f>INDEX('Uganda workforce data - raw'!$A$4:$F$619,MATCH($B365, 'Uganda workforce data - raw'!$B$4:$B$619,0), MATCH("Filled Female",'Uganda workforce data - raw'!$A$4:$F$4,0))*INDEX('Mapping cadres'!$B$1:$Z$616,MATCH($B365, 'Mapping cadres'!$B$1:$B$616,0), MATCH(AD$32,'Mapping cadres'!$B$1:$Z$1,0))</f>
        <v>0</v>
      </c>
      <c r="AE365" s="226">
        <f>INDEX('Uganda workforce data - raw'!$A$4:$F$619,MATCH($B365, 'Uganda workforce data - raw'!$B$4:$B$619,0), MATCH("Filled Female",'Uganda workforce data - raw'!$A$4:$F$4,0))*INDEX('Mapping cadres'!$B$1:$Z$616,MATCH($B365, 'Mapping cadres'!$B$1:$B$616,0), MATCH(AE$32,'Mapping cadres'!$B$1:$Z$1,0))</f>
        <v>0</v>
      </c>
      <c r="AF365" s="226">
        <f>INDEX('Uganda workforce data - raw'!$A$4:$F$619,MATCH($B365, 'Uganda workforce data - raw'!$B$4:$B$619,0), MATCH("Filled Female",'Uganda workforce data - raw'!$A$4:$F$4,0))*INDEX('Mapping cadres'!$B$1:$Z$616,MATCH($B365, 'Mapping cadres'!$B$1:$B$616,0), MATCH(AF$32,'Mapping cadres'!$B$1:$Z$1,0))</f>
        <v>0</v>
      </c>
      <c r="AG365" s="226">
        <f>INDEX('Uganda workforce data - raw'!$A$4:$F$619,MATCH($B365, 'Uganda workforce data - raw'!$B$4:$B$619,0), MATCH("Filled Female",'Uganda workforce data - raw'!$A$4:$F$4,0))*INDEX('Mapping cadres'!$B$1:$Z$616,MATCH($B365, 'Mapping cadres'!$B$1:$B$616,0), MATCH(AG$32,'Mapping cadres'!$B$1:$Z$1,0))</f>
        <v>0</v>
      </c>
      <c r="AH365" s="226">
        <f>INDEX('Uganda workforce data - raw'!$A$4:$F$619,MATCH($B365, 'Uganda workforce data - raw'!$B$4:$B$619,0), MATCH("Filled Female",'Uganda workforce data - raw'!$A$4:$F$4,0))*INDEX('Mapping cadres'!$B$1:$Z$616,MATCH($B365, 'Mapping cadres'!$B$1:$B$616,0), MATCH(AH$32,'Mapping cadres'!$B$1:$Z$1,0))</f>
        <v>0</v>
      </c>
      <c r="AI365" s="226">
        <f>INDEX('Uganda workforce data - raw'!$A$4:$F$619,MATCH($B365, 'Uganda workforce data - raw'!$B$4:$B$619,0), MATCH("Filled Female",'Uganda workforce data - raw'!$A$4:$F$4,0))*INDEX('Mapping cadres'!$B$1:$Z$616,MATCH($B365, 'Mapping cadres'!$B$1:$B$616,0), MATCH(AI$32,'Mapping cadres'!$B$1:$Z$1,0))</f>
        <v>0</v>
      </c>
      <c r="AJ365" s="226">
        <f>INDEX('Uganda workforce data - raw'!$A$4:$F$619,MATCH($B365, 'Uganda workforce data - raw'!$B$4:$B$619,0), MATCH("Filled Female",'Uganda workforce data - raw'!$A$4:$F$4,0))*INDEX('Mapping cadres'!$B$1:$Z$616,MATCH($B365, 'Mapping cadres'!$B$1:$B$616,0), MATCH(AJ$32,'Mapping cadres'!$B$1:$Z$1,0))</f>
        <v>0</v>
      </c>
      <c r="AK365" s="226">
        <f>INDEX('Uganda workforce data - raw'!$A$4:$F$619,MATCH($B365, 'Uganda workforce data - raw'!$B$4:$B$619,0), MATCH("Filled Female",'Uganda workforce data - raw'!$A$4:$F$4,0))*INDEX('Mapping cadres'!$B$1:$Z$616,MATCH($B365, 'Mapping cadres'!$B$1:$B$616,0), MATCH(AK$32,'Mapping cadres'!$B$1:$Z$1,0))</f>
        <v>0</v>
      </c>
      <c r="AL365" s="226">
        <f>INDEX('Uganda workforce data - raw'!$A$4:$F$619,MATCH($B365, 'Uganda workforce data - raw'!$B$4:$B$619,0), MATCH("Filled Female",'Uganda workforce data - raw'!$A$4:$F$4,0))*INDEX('Mapping cadres'!$B$1:$Z$616,MATCH($B365, 'Mapping cadres'!$B$1:$B$616,0), MATCH(AL$32,'Mapping cadres'!$B$1:$Z$1,0))</f>
        <v>0</v>
      </c>
      <c r="AM365" s="226">
        <f>INDEX('Uganda workforce data - raw'!$A$4:$F$619,MATCH($B365, 'Uganda workforce data - raw'!$B$4:$B$619,0), MATCH("Filled Female",'Uganda workforce data - raw'!$A$4:$F$4,0))*INDEX('Mapping cadres'!$B$1:$Z$616,MATCH($B365, 'Mapping cadres'!$B$1:$B$616,0), MATCH(AM$32,'Mapping cadres'!$B$1:$Z$1,0))</f>
        <v>0</v>
      </c>
      <c r="AN365" s="226">
        <f>INDEX('Uganda workforce data - raw'!$A$4:$F$619,MATCH($B365, 'Uganda workforce data - raw'!$B$4:$B$619,0), MATCH("Filled Female",'Uganda workforce data - raw'!$A$4:$F$4,0))*INDEX('Mapping cadres'!$B$1:$Z$616,MATCH($B365, 'Mapping cadres'!$B$1:$B$616,0), MATCH(AN$32,'Mapping cadres'!$B$1:$Z$1,0))</f>
        <v>0</v>
      </c>
      <c r="AO365" s="226">
        <f>INDEX('Uganda workforce data - raw'!$A$4:$F$619,MATCH($B365, 'Uganda workforce data - raw'!$B$4:$B$619,0), MATCH("Filled Female",'Uganda workforce data - raw'!$A$4:$F$4,0))*INDEX('Mapping cadres'!$B$1:$Z$616,MATCH($B365, 'Mapping cadres'!$B$1:$B$616,0), MATCH(AO$32,'Mapping cadres'!$B$1:$Z$1,0))</f>
        <v>0</v>
      </c>
      <c r="AP365" s="226">
        <f>INDEX('Uganda workforce data - raw'!$A$4:$F$619,MATCH($B365, 'Uganda workforce data - raw'!$B$4:$B$619,0), MATCH("Filled Female",'Uganda workforce data - raw'!$A$4:$F$4,0))*INDEX('Mapping cadres'!$B$1:$Z$616,MATCH($B365, 'Mapping cadres'!$B$1:$B$616,0), MATCH(AP$32,'Mapping cadres'!$B$1:$Z$1,0))</f>
        <v>0</v>
      </c>
      <c r="AQ365" s="226">
        <f>INDEX('Uganda workforce data - raw'!$A$4:$F$619,MATCH($B365, 'Uganda workforce data - raw'!$B$4:$B$619,0), MATCH("Filled Female",'Uganda workforce data - raw'!$A$4:$F$4,0))*INDEX('Mapping cadres'!$B$1:$Z$616,MATCH($B365, 'Mapping cadres'!$B$1:$B$616,0), MATCH(AQ$32,'Mapping cadres'!$B$1:$Z$1,0))</f>
        <v>0</v>
      </c>
      <c r="AR365" s="226">
        <f>INDEX('Uganda workforce data - raw'!$A$4:$F$619,MATCH($B365, 'Uganda workforce data - raw'!$B$4:$B$619,0), MATCH("Filled Female",'Uganda workforce data - raw'!$A$4:$F$4,0))*INDEX('Mapping cadres'!$B$1:$Z$616,MATCH($B365, 'Mapping cadres'!$B$1:$B$616,0), MATCH(AR$32,'Mapping cadres'!$B$1:$Z$1,0))</f>
        <v>0</v>
      </c>
      <c r="AS365" s="226">
        <f>INDEX('Uganda workforce data - raw'!$A$4:$F$619,MATCH($B365, 'Uganda workforce data - raw'!$B$4:$B$619,0), MATCH("Filled Female",'Uganda workforce data - raw'!$A$4:$F$4,0))*INDEX('Mapping cadres'!$B$1:$Z$616,MATCH($B365, 'Mapping cadres'!$B$1:$B$616,0), MATCH(AS$32,'Mapping cadres'!$B$1:$Z$1,0))</f>
        <v>0</v>
      </c>
      <c r="AT365" s="226">
        <f>INDEX('Uganda workforce data - raw'!$A$4:$F$619,MATCH($B365, 'Uganda workforce data - raw'!$B$4:$B$619,0), MATCH("Filled Female",'Uganda workforce data - raw'!$A$4:$F$4,0))*INDEX('Mapping cadres'!$B$1:$Z$616,MATCH($B365, 'Mapping cadres'!$B$1:$B$616,0), MATCH(AT$32,'Mapping cadres'!$B$1:$Z$1,0))</f>
        <v>0</v>
      </c>
      <c r="AU365" s="226">
        <f>INDEX('Uganda workforce data - raw'!$A$4:$F$619,MATCH($B365, 'Uganda workforce data - raw'!$B$4:$B$619,0), MATCH("Filled Female",'Uganda workforce data - raw'!$A$4:$F$4,0))*INDEX('Mapping cadres'!$B$1:$Z$616,MATCH($B365, 'Mapping cadres'!$B$1:$B$616,0), MATCH(AU$32,'Mapping cadres'!$B$1:$Z$1,0))</f>
        <v>0</v>
      </c>
      <c r="AV365" s="226">
        <f>INDEX('Uganda workforce data - raw'!$A$4:$F$619,MATCH($B365, 'Uganda workforce data - raw'!$B$4:$B$619,0), MATCH("Filled Female",'Uganda workforce data - raw'!$A$4:$F$4,0))*INDEX('Mapping cadres'!$B$1:$Z$616,MATCH($B365, 'Mapping cadres'!$B$1:$B$616,0), MATCH(AV$32,'Mapping cadres'!$B$1:$Z$1,0))</f>
        <v>0</v>
      </c>
      <c r="AW365" s="226">
        <f>INDEX('Uganda workforce data - raw'!$A$4:$F$619,MATCH($B365, 'Uganda workforce data - raw'!$B$4:$B$619,0), MATCH("Filled Female",'Uganda workforce data - raw'!$A$4:$F$4,0))*INDEX('Mapping cadres'!$B$1:$Z$616,MATCH($B365, 'Mapping cadres'!$B$1:$B$616,0), MATCH(AW$32,'Mapping cadres'!$B$1:$Z$1,0))</f>
        <v>0</v>
      </c>
      <c r="AX365" s="226">
        <f>INDEX('Uganda workforce data - raw'!$A$4:$F$619,MATCH($B365, 'Uganda workforce data - raw'!$B$4:$B$619,0), MATCH("Filled Female",'Uganda workforce data - raw'!$A$4:$F$4,0))*INDEX('Mapping cadres'!$B$1:$Z$616,MATCH($B365, 'Mapping cadres'!$B$1:$B$616,0), MATCH(AX$32,'Mapping cadres'!$B$1:$Z$1,0))</f>
        <v>0</v>
      </c>
      <c r="AY365" s="226">
        <f t="shared" si="125"/>
        <v>0</v>
      </c>
      <c r="AZ365" s="226">
        <f t="shared" si="126"/>
        <v>0</v>
      </c>
      <c r="BA365" s="226">
        <f t="shared" si="127"/>
        <v>4</v>
      </c>
      <c r="BB365" s="226">
        <f t="shared" si="128"/>
        <v>0</v>
      </c>
      <c r="BC365" s="226">
        <f t="shared" si="129"/>
        <v>0</v>
      </c>
      <c r="BD365" s="226">
        <f t="shared" si="130"/>
        <v>0</v>
      </c>
      <c r="BE365" s="226">
        <f t="shared" si="131"/>
        <v>0</v>
      </c>
      <c r="BF365" s="226">
        <f t="shared" si="132"/>
        <v>0</v>
      </c>
      <c r="BG365" s="226">
        <f t="shared" si="133"/>
        <v>0</v>
      </c>
      <c r="BH365" s="226">
        <f t="shared" si="134"/>
        <v>0</v>
      </c>
      <c r="BI365" s="226">
        <f t="shared" si="135"/>
        <v>0</v>
      </c>
      <c r="BJ365" s="226">
        <f t="shared" si="136"/>
        <v>0</v>
      </c>
      <c r="BK365" s="226">
        <f t="shared" si="137"/>
        <v>0</v>
      </c>
      <c r="BL365" s="226">
        <f t="shared" si="138"/>
        <v>0</v>
      </c>
      <c r="BM365" s="226">
        <f t="shared" si="139"/>
        <v>0</v>
      </c>
      <c r="BN365" s="226">
        <f t="shared" si="140"/>
        <v>0</v>
      </c>
      <c r="BO365" s="226">
        <f t="shared" si="141"/>
        <v>0</v>
      </c>
      <c r="BP365" s="226">
        <f t="shared" si="142"/>
        <v>0</v>
      </c>
      <c r="BQ365" s="226">
        <f t="shared" si="143"/>
        <v>0</v>
      </c>
      <c r="BR365" s="226">
        <f t="shared" si="144"/>
        <v>0</v>
      </c>
      <c r="BS365" s="226">
        <f t="shared" si="145"/>
        <v>0</v>
      </c>
      <c r="BT365" s="226">
        <f t="shared" si="146"/>
        <v>0</v>
      </c>
      <c r="BU365" s="226">
        <f t="shared" si="147"/>
        <v>0</v>
      </c>
      <c r="BV365" s="226">
        <f t="shared" si="148"/>
        <v>0</v>
      </c>
    </row>
    <row r="366" spans="1:74">
      <c r="A366" s="226">
        <v>334</v>
      </c>
      <c r="B366" s="226" t="s">
        <v>1636</v>
      </c>
      <c r="C366" s="226">
        <f>INDEX('Uganda workforce data - raw'!$A$4:$F$619,MATCH($B366, 'Uganda workforce data - raw'!$B$4:$B$619,0), MATCH("Filled Male",'Uganda workforce data - raw'!$A$4:$F$4,0))*INDEX('Mapping cadres'!$B$1:$Z$616,MATCH($B366, 'Mapping cadres'!$B$1:$B$616,0), MATCH(C$32,'Mapping cadres'!$B$1:$Z$1,0))</f>
        <v>0</v>
      </c>
      <c r="D366" s="226">
        <f>INDEX('Uganda workforce data - raw'!$A$4:$F$619,MATCH($B366, 'Uganda workforce data - raw'!$B$4:$B$619,0), MATCH("Filled Male",'Uganda workforce data - raw'!$A$4:$F$4,0))*INDEX('Mapping cadres'!$B$1:$Z$616,MATCH($B366, 'Mapping cadres'!$B$1:$B$616,0), MATCH(D$32,'Mapping cadres'!$B$1:$Z$1,0))</f>
        <v>0</v>
      </c>
      <c r="E366" s="226">
        <f>INDEX('Uganda workforce data - raw'!$A$4:$F$619,MATCH($B366, 'Uganda workforce data - raw'!$B$4:$B$619,0), MATCH("Filled Male",'Uganda workforce data - raw'!$A$4:$F$4,0))*INDEX('Mapping cadres'!$B$1:$Z$616,MATCH($B366, 'Mapping cadres'!$B$1:$B$616,0), MATCH(E$32,'Mapping cadres'!$B$1:$Z$1,0))</f>
        <v>0</v>
      </c>
      <c r="F366" s="226">
        <f>INDEX('Uganda workforce data - raw'!$A$4:$F$619,MATCH($B366, 'Uganda workforce data - raw'!$B$4:$B$619,0), MATCH("Filled Male",'Uganda workforce data - raw'!$A$4:$F$4,0))*INDEX('Mapping cadres'!$B$1:$Z$616,MATCH($B366, 'Mapping cadres'!$B$1:$B$616,0), MATCH(F$32,'Mapping cadres'!$B$1:$Z$1,0))</f>
        <v>0</v>
      </c>
      <c r="G366" s="226">
        <f>INDEX('Uganda workforce data - raw'!$A$4:$F$619,MATCH($B366, 'Uganda workforce data - raw'!$B$4:$B$619,0), MATCH("Filled Male",'Uganda workforce data - raw'!$A$4:$F$4,0))*INDEX('Mapping cadres'!$B$1:$Z$616,MATCH($B366, 'Mapping cadres'!$B$1:$B$616,0), MATCH(G$32,'Mapping cadres'!$B$1:$Z$1,0))</f>
        <v>0</v>
      </c>
      <c r="H366" s="226">
        <f>INDEX('Uganda workforce data - raw'!$A$4:$F$619,MATCH($B366, 'Uganda workforce data - raw'!$B$4:$B$619,0), MATCH("Filled Male",'Uganda workforce data - raw'!$A$4:$F$4,0))*INDEX('Mapping cadres'!$B$1:$Z$616,MATCH($B366, 'Mapping cadres'!$B$1:$B$616,0), MATCH(H$32,'Mapping cadres'!$B$1:$Z$1,0))</f>
        <v>0</v>
      </c>
      <c r="I366" s="226">
        <f>INDEX('Uganda workforce data - raw'!$A$4:$F$619,MATCH($B366, 'Uganda workforce data - raw'!$B$4:$B$619,0), MATCH("Filled Male",'Uganda workforce data - raw'!$A$4:$F$4,0))*INDEX('Mapping cadres'!$B$1:$Z$616,MATCH($B366, 'Mapping cadres'!$B$1:$B$616,0), MATCH(I$32,'Mapping cadres'!$B$1:$Z$1,0))</f>
        <v>0</v>
      </c>
      <c r="J366" s="226">
        <f>INDEX('Uganda workforce data - raw'!$A$4:$F$619,MATCH($B366, 'Uganda workforce data - raw'!$B$4:$B$619,0), MATCH("Filled Male",'Uganda workforce data - raw'!$A$4:$F$4,0))*INDEX('Mapping cadres'!$B$1:$Z$616,MATCH($B366, 'Mapping cadres'!$B$1:$B$616,0), MATCH(J$32,'Mapping cadres'!$B$1:$Z$1,0))</f>
        <v>0</v>
      </c>
      <c r="K366" s="226">
        <f>INDEX('Uganda workforce data - raw'!$A$4:$F$619,MATCH($B366, 'Uganda workforce data - raw'!$B$4:$B$619,0), MATCH("Filled Male",'Uganda workforce data - raw'!$A$4:$F$4,0))*INDEX('Mapping cadres'!$B$1:$Z$616,MATCH($B366, 'Mapping cadres'!$B$1:$B$616,0), MATCH(K$32,'Mapping cadres'!$B$1:$Z$1,0))</f>
        <v>0</v>
      </c>
      <c r="L366" s="226">
        <f>INDEX('Uganda workforce data - raw'!$A$4:$F$619,MATCH($B366, 'Uganda workforce data - raw'!$B$4:$B$619,0), MATCH("Filled Male",'Uganda workforce data - raw'!$A$4:$F$4,0))*INDEX('Mapping cadres'!$B$1:$Z$616,MATCH($B366, 'Mapping cadres'!$B$1:$B$616,0), MATCH(L$32,'Mapping cadres'!$B$1:$Z$1,0))</f>
        <v>0</v>
      </c>
      <c r="M366" s="226">
        <f>INDEX('Uganda workforce data - raw'!$A$4:$F$619,MATCH($B366, 'Uganda workforce data - raw'!$B$4:$B$619,0), MATCH("Filled Male",'Uganda workforce data - raw'!$A$4:$F$4,0))*INDEX('Mapping cadres'!$B$1:$Z$616,MATCH($B366, 'Mapping cadres'!$B$1:$B$616,0), MATCH(M$32,'Mapping cadres'!$B$1:$Z$1,0))</f>
        <v>0</v>
      </c>
      <c r="N366" s="226">
        <f>INDEX('Uganda workforce data - raw'!$A$4:$F$619,MATCH($B366, 'Uganda workforce data - raw'!$B$4:$B$619,0), MATCH("Filled Male",'Uganda workforce data - raw'!$A$4:$F$4,0))*INDEX('Mapping cadres'!$B$1:$Z$616,MATCH($B366, 'Mapping cadres'!$B$1:$B$616,0), MATCH(N$32,'Mapping cadres'!$B$1:$Z$1,0))</f>
        <v>0</v>
      </c>
      <c r="O366" s="226">
        <f>INDEX('Uganda workforce data - raw'!$A$4:$F$619,MATCH($B366, 'Uganda workforce data - raw'!$B$4:$B$619,0), MATCH("Filled Male",'Uganda workforce data - raw'!$A$4:$F$4,0))*INDEX('Mapping cadres'!$B$1:$Z$616,MATCH($B366, 'Mapping cadres'!$B$1:$B$616,0), MATCH(O$32,'Mapping cadres'!$B$1:$Z$1,0))</f>
        <v>0</v>
      </c>
      <c r="P366" s="226">
        <f>INDEX('Uganda workforce data - raw'!$A$4:$F$619,MATCH($B366, 'Uganda workforce data - raw'!$B$4:$B$619,0), MATCH("Filled Male",'Uganda workforce data - raw'!$A$4:$F$4,0))*INDEX('Mapping cadres'!$B$1:$Z$616,MATCH($B366, 'Mapping cadres'!$B$1:$B$616,0), MATCH(P$32,'Mapping cadres'!$B$1:$Z$1,0))</f>
        <v>0</v>
      </c>
      <c r="Q366" s="226">
        <f>INDEX('Uganda workforce data - raw'!$A$4:$F$619,MATCH($B366, 'Uganda workforce data - raw'!$B$4:$B$619,0), MATCH("Filled Male",'Uganda workforce data - raw'!$A$4:$F$4,0))*INDEX('Mapping cadres'!$B$1:$Z$616,MATCH($B366, 'Mapping cadres'!$B$1:$B$616,0), MATCH(Q$32,'Mapping cadres'!$B$1:$Z$1,0))</f>
        <v>0</v>
      </c>
      <c r="R366" s="226">
        <f>INDEX('Uganda workforce data - raw'!$A$4:$F$619,MATCH($B366, 'Uganda workforce data - raw'!$B$4:$B$619,0), MATCH("Filled Male",'Uganda workforce data - raw'!$A$4:$F$4,0))*INDEX('Mapping cadres'!$B$1:$Z$616,MATCH($B366, 'Mapping cadres'!$B$1:$B$616,0), MATCH(R$32,'Mapping cadres'!$B$1:$Z$1,0))</f>
        <v>0</v>
      </c>
      <c r="S366" s="226">
        <f>INDEX('Uganda workforce data - raw'!$A$4:$F$619,MATCH($B366, 'Uganda workforce data - raw'!$B$4:$B$619,0), MATCH("Filled Male",'Uganda workforce data - raw'!$A$4:$F$4,0))*INDEX('Mapping cadres'!$B$1:$Z$616,MATCH($B366, 'Mapping cadres'!$B$1:$B$616,0), MATCH(S$32,'Mapping cadres'!$B$1:$Z$1,0))</f>
        <v>0</v>
      </c>
      <c r="T366" s="226">
        <f>INDEX('Uganda workforce data - raw'!$A$4:$F$619,MATCH($B366, 'Uganda workforce data - raw'!$B$4:$B$619,0), MATCH("Filled Male",'Uganda workforce data - raw'!$A$4:$F$4,0))*INDEX('Mapping cadres'!$B$1:$Z$616,MATCH($B366, 'Mapping cadres'!$B$1:$B$616,0), MATCH(T$32,'Mapping cadres'!$B$1:$Z$1,0))</f>
        <v>0</v>
      </c>
      <c r="U366" s="226">
        <f>INDEX('Uganda workforce data - raw'!$A$4:$F$619,MATCH($B366, 'Uganda workforce data - raw'!$B$4:$B$619,0), MATCH("Filled Male",'Uganda workforce data - raw'!$A$4:$F$4,0))*INDEX('Mapping cadres'!$B$1:$Z$616,MATCH($B366, 'Mapping cadres'!$B$1:$B$616,0), MATCH(U$32,'Mapping cadres'!$B$1:$Z$1,0))</f>
        <v>0</v>
      </c>
      <c r="V366" s="226">
        <f>INDEX('Uganda workforce data - raw'!$A$4:$F$619,MATCH($B366, 'Uganda workforce data - raw'!$B$4:$B$619,0), MATCH("Filled Male",'Uganda workforce data - raw'!$A$4:$F$4,0))*INDEX('Mapping cadres'!$B$1:$Z$616,MATCH($B366, 'Mapping cadres'!$B$1:$B$616,0), MATCH(V$32,'Mapping cadres'!$B$1:$Z$1,0))</f>
        <v>0</v>
      </c>
      <c r="W366" s="226">
        <f>INDEX('Uganda workforce data - raw'!$A$4:$F$619,MATCH($B366, 'Uganda workforce data - raw'!$B$4:$B$619,0), MATCH("Filled Male",'Uganda workforce data - raw'!$A$4:$F$4,0))*INDEX('Mapping cadres'!$B$1:$Z$616,MATCH($B366, 'Mapping cadres'!$B$1:$B$616,0), MATCH(W$32,'Mapping cadres'!$B$1:$Z$1,0))</f>
        <v>0</v>
      </c>
      <c r="X366" s="226">
        <f>INDEX('Uganda workforce data - raw'!$A$4:$F$619,MATCH($B366, 'Uganda workforce data - raw'!$B$4:$B$619,0), MATCH("Filled Male",'Uganda workforce data - raw'!$A$4:$F$4,0))*INDEX('Mapping cadres'!$B$1:$Z$616,MATCH($B366, 'Mapping cadres'!$B$1:$B$616,0), MATCH(X$32,'Mapping cadres'!$B$1:$Z$1,0))</f>
        <v>0</v>
      </c>
      <c r="Y366" s="226">
        <f>INDEX('Uganda workforce data - raw'!$A$4:$F$619,MATCH($B366, 'Uganda workforce data - raw'!$B$4:$B$619,0), MATCH("Filled Male",'Uganda workforce data - raw'!$A$4:$F$4,0))*INDEX('Mapping cadres'!$B$1:$Z$616,MATCH($B366, 'Mapping cadres'!$B$1:$B$616,0), MATCH(Y$32,'Mapping cadres'!$B$1:$Z$1,0))</f>
        <v>0</v>
      </c>
      <c r="Z366" s="226">
        <f>INDEX('Uganda workforce data - raw'!$A$4:$F$619,MATCH($B366, 'Uganda workforce data - raw'!$B$4:$B$619,0), MATCH("Filled Male",'Uganda workforce data - raw'!$A$4:$F$4,0))*INDEX('Mapping cadres'!$B$1:$Z$616,MATCH($B366, 'Mapping cadres'!$B$1:$B$616,0), MATCH(Z$32,'Mapping cadres'!$B$1:$Z$1,0))</f>
        <v>0</v>
      </c>
      <c r="AA366" s="226">
        <f>INDEX('Uganda workforce data - raw'!$A$4:$F$619,MATCH($B366, 'Uganda workforce data - raw'!$B$4:$B$619,0), MATCH("Filled Female",'Uganda workforce data - raw'!$A$4:$F$4,0))*INDEX('Mapping cadres'!$B$1:$Z$616,MATCH($B366, 'Mapping cadres'!$B$1:$B$616,0), MATCH(AA$32,'Mapping cadres'!$B$1:$Z$1,0))</f>
        <v>0</v>
      </c>
      <c r="AB366" s="226">
        <f>INDEX('Uganda workforce data - raw'!$A$4:$F$619,MATCH($B366, 'Uganda workforce data - raw'!$B$4:$B$619,0), MATCH("Filled Female",'Uganda workforce data - raw'!$A$4:$F$4,0))*INDEX('Mapping cadres'!$B$1:$Z$616,MATCH($B366, 'Mapping cadres'!$B$1:$B$616,0), MATCH(AB$32,'Mapping cadres'!$B$1:$Z$1,0))</f>
        <v>0</v>
      </c>
      <c r="AC366" s="226">
        <f>INDEX('Uganda workforce data - raw'!$A$4:$F$619,MATCH($B366, 'Uganda workforce data - raw'!$B$4:$B$619,0), MATCH("Filled Female",'Uganda workforce data - raw'!$A$4:$F$4,0))*INDEX('Mapping cadres'!$B$1:$Z$616,MATCH($B366, 'Mapping cadres'!$B$1:$B$616,0), MATCH(AC$32,'Mapping cadres'!$B$1:$Z$1,0))</f>
        <v>1</v>
      </c>
      <c r="AD366" s="226">
        <f>INDEX('Uganda workforce data - raw'!$A$4:$F$619,MATCH($B366, 'Uganda workforce data - raw'!$B$4:$B$619,0), MATCH("Filled Female",'Uganda workforce data - raw'!$A$4:$F$4,0))*INDEX('Mapping cadres'!$B$1:$Z$616,MATCH($B366, 'Mapping cadres'!$B$1:$B$616,0), MATCH(AD$32,'Mapping cadres'!$B$1:$Z$1,0))</f>
        <v>0</v>
      </c>
      <c r="AE366" s="226">
        <f>INDEX('Uganda workforce data - raw'!$A$4:$F$619,MATCH($B366, 'Uganda workforce data - raw'!$B$4:$B$619,0), MATCH("Filled Female",'Uganda workforce data - raw'!$A$4:$F$4,0))*INDEX('Mapping cadres'!$B$1:$Z$616,MATCH($B366, 'Mapping cadres'!$B$1:$B$616,0), MATCH(AE$32,'Mapping cadres'!$B$1:$Z$1,0))</f>
        <v>0</v>
      </c>
      <c r="AF366" s="226">
        <f>INDEX('Uganda workforce data - raw'!$A$4:$F$619,MATCH($B366, 'Uganda workforce data - raw'!$B$4:$B$619,0), MATCH("Filled Female",'Uganda workforce data - raw'!$A$4:$F$4,0))*INDEX('Mapping cadres'!$B$1:$Z$616,MATCH($B366, 'Mapping cadres'!$B$1:$B$616,0), MATCH(AF$32,'Mapping cadres'!$B$1:$Z$1,0))</f>
        <v>0</v>
      </c>
      <c r="AG366" s="226">
        <f>INDEX('Uganda workforce data - raw'!$A$4:$F$619,MATCH($B366, 'Uganda workforce data - raw'!$B$4:$B$619,0), MATCH("Filled Female",'Uganda workforce data - raw'!$A$4:$F$4,0))*INDEX('Mapping cadres'!$B$1:$Z$616,MATCH($B366, 'Mapping cadres'!$B$1:$B$616,0), MATCH(AG$32,'Mapping cadres'!$B$1:$Z$1,0))</f>
        <v>0</v>
      </c>
      <c r="AH366" s="226">
        <f>INDEX('Uganda workforce data - raw'!$A$4:$F$619,MATCH($B366, 'Uganda workforce data - raw'!$B$4:$B$619,0), MATCH("Filled Female",'Uganda workforce data - raw'!$A$4:$F$4,0))*INDEX('Mapping cadres'!$B$1:$Z$616,MATCH($B366, 'Mapping cadres'!$B$1:$B$616,0), MATCH(AH$32,'Mapping cadres'!$B$1:$Z$1,0))</f>
        <v>0</v>
      </c>
      <c r="AI366" s="226">
        <f>INDEX('Uganda workforce data - raw'!$A$4:$F$619,MATCH($B366, 'Uganda workforce data - raw'!$B$4:$B$619,0), MATCH("Filled Female",'Uganda workforce data - raw'!$A$4:$F$4,0))*INDEX('Mapping cadres'!$B$1:$Z$616,MATCH($B366, 'Mapping cadres'!$B$1:$B$616,0), MATCH(AI$32,'Mapping cadres'!$B$1:$Z$1,0))</f>
        <v>0</v>
      </c>
      <c r="AJ366" s="226">
        <f>INDEX('Uganda workforce data - raw'!$A$4:$F$619,MATCH($B366, 'Uganda workforce data - raw'!$B$4:$B$619,0), MATCH("Filled Female",'Uganda workforce data - raw'!$A$4:$F$4,0))*INDEX('Mapping cadres'!$B$1:$Z$616,MATCH($B366, 'Mapping cadres'!$B$1:$B$616,0), MATCH(AJ$32,'Mapping cadres'!$B$1:$Z$1,0))</f>
        <v>0</v>
      </c>
      <c r="AK366" s="226">
        <f>INDEX('Uganda workforce data - raw'!$A$4:$F$619,MATCH($B366, 'Uganda workforce data - raw'!$B$4:$B$619,0), MATCH("Filled Female",'Uganda workforce data - raw'!$A$4:$F$4,0))*INDEX('Mapping cadres'!$B$1:$Z$616,MATCH($B366, 'Mapping cadres'!$B$1:$B$616,0), MATCH(AK$32,'Mapping cadres'!$B$1:$Z$1,0))</f>
        <v>0</v>
      </c>
      <c r="AL366" s="226">
        <f>INDEX('Uganda workforce data - raw'!$A$4:$F$619,MATCH($B366, 'Uganda workforce data - raw'!$B$4:$B$619,0), MATCH("Filled Female",'Uganda workforce data - raw'!$A$4:$F$4,0))*INDEX('Mapping cadres'!$B$1:$Z$616,MATCH($B366, 'Mapping cadres'!$B$1:$B$616,0), MATCH(AL$32,'Mapping cadres'!$B$1:$Z$1,0))</f>
        <v>0</v>
      </c>
      <c r="AM366" s="226">
        <f>INDEX('Uganda workforce data - raw'!$A$4:$F$619,MATCH($B366, 'Uganda workforce data - raw'!$B$4:$B$619,0), MATCH("Filled Female",'Uganda workforce data - raw'!$A$4:$F$4,0))*INDEX('Mapping cadres'!$B$1:$Z$616,MATCH($B366, 'Mapping cadres'!$B$1:$B$616,0), MATCH(AM$32,'Mapping cadres'!$B$1:$Z$1,0))</f>
        <v>0</v>
      </c>
      <c r="AN366" s="226">
        <f>INDEX('Uganda workforce data - raw'!$A$4:$F$619,MATCH($B366, 'Uganda workforce data - raw'!$B$4:$B$619,0), MATCH("Filled Female",'Uganda workforce data - raw'!$A$4:$F$4,0))*INDEX('Mapping cadres'!$B$1:$Z$616,MATCH($B366, 'Mapping cadres'!$B$1:$B$616,0), MATCH(AN$32,'Mapping cadres'!$B$1:$Z$1,0))</f>
        <v>0</v>
      </c>
      <c r="AO366" s="226">
        <f>INDEX('Uganda workforce data - raw'!$A$4:$F$619,MATCH($B366, 'Uganda workforce data - raw'!$B$4:$B$619,0), MATCH("Filled Female",'Uganda workforce data - raw'!$A$4:$F$4,0))*INDEX('Mapping cadres'!$B$1:$Z$616,MATCH($B366, 'Mapping cadres'!$B$1:$B$616,0), MATCH(AO$32,'Mapping cadres'!$B$1:$Z$1,0))</f>
        <v>0</v>
      </c>
      <c r="AP366" s="226">
        <f>INDEX('Uganda workforce data - raw'!$A$4:$F$619,MATCH($B366, 'Uganda workforce data - raw'!$B$4:$B$619,0), MATCH("Filled Female",'Uganda workforce data - raw'!$A$4:$F$4,0))*INDEX('Mapping cadres'!$B$1:$Z$616,MATCH($B366, 'Mapping cadres'!$B$1:$B$616,0), MATCH(AP$32,'Mapping cadres'!$B$1:$Z$1,0))</f>
        <v>0</v>
      </c>
      <c r="AQ366" s="226">
        <f>INDEX('Uganda workforce data - raw'!$A$4:$F$619,MATCH($B366, 'Uganda workforce data - raw'!$B$4:$B$619,0), MATCH("Filled Female",'Uganda workforce data - raw'!$A$4:$F$4,0))*INDEX('Mapping cadres'!$B$1:$Z$616,MATCH($B366, 'Mapping cadres'!$B$1:$B$616,0), MATCH(AQ$32,'Mapping cadres'!$B$1:$Z$1,0))</f>
        <v>0</v>
      </c>
      <c r="AR366" s="226">
        <f>INDEX('Uganda workforce data - raw'!$A$4:$F$619,MATCH($B366, 'Uganda workforce data - raw'!$B$4:$B$619,0), MATCH("Filled Female",'Uganda workforce data - raw'!$A$4:$F$4,0))*INDEX('Mapping cadres'!$B$1:$Z$616,MATCH($B366, 'Mapping cadres'!$B$1:$B$616,0), MATCH(AR$32,'Mapping cadres'!$B$1:$Z$1,0))</f>
        <v>0</v>
      </c>
      <c r="AS366" s="226">
        <f>INDEX('Uganda workforce data - raw'!$A$4:$F$619,MATCH($B366, 'Uganda workforce data - raw'!$B$4:$B$619,0), MATCH("Filled Female",'Uganda workforce data - raw'!$A$4:$F$4,0))*INDEX('Mapping cadres'!$B$1:$Z$616,MATCH($B366, 'Mapping cadres'!$B$1:$B$616,0), MATCH(AS$32,'Mapping cadres'!$B$1:$Z$1,0))</f>
        <v>0</v>
      </c>
      <c r="AT366" s="226">
        <f>INDEX('Uganda workforce data - raw'!$A$4:$F$619,MATCH($B366, 'Uganda workforce data - raw'!$B$4:$B$619,0), MATCH("Filled Female",'Uganda workforce data - raw'!$A$4:$F$4,0))*INDEX('Mapping cadres'!$B$1:$Z$616,MATCH($B366, 'Mapping cadres'!$B$1:$B$616,0), MATCH(AT$32,'Mapping cadres'!$B$1:$Z$1,0))</f>
        <v>0</v>
      </c>
      <c r="AU366" s="226">
        <f>INDEX('Uganda workforce data - raw'!$A$4:$F$619,MATCH($B366, 'Uganda workforce data - raw'!$B$4:$B$619,0), MATCH("Filled Female",'Uganda workforce data - raw'!$A$4:$F$4,0))*INDEX('Mapping cadres'!$B$1:$Z$616,MATCH($B366, 'Mapping cadres'!$B$1:$B$616,0), MATCH(AU$32,'Mapping cadres'!$B$1:$Z$1,0))</f>
        <v>0</v>
      </c>
      <c r="AV366" s="226">
        <f>INDEX('Uganda workforce data - raw'!$A$4:$F$619,MATCH($B366, 'Uganda workforce data - raw'!$B$4:$B$619,0), MATCH("Filled Female",'Uganda workforce data - raw'!$A$4:$F$4,0))*INDEX('Mapping cadres'!$B$1:$Z$616,MATCH($B366, 'Mapping cadres'!$B$1:$B$616,0), MATCH(AV$32,'Mapping cadres'!$B$1:$Z$1,0))</f>
        <v>0</v>
      </c>
      <c r="AW366" s="226">
        <f>INDEX('Uganda workforce data - raw'!$A$4:$F$619,MATCH($B366, 'Uganda workforce data - raw'!$B$4:$B$619,0), MATCH("Filled Female",'Uganda workforce data - raw'!$A$4:$F$4,0))*INDEX('Mapping cadres'!$B$1:$Z$616,MATCH($B366, 'Mapping cadres'!$B$1:$B$616,0), MATCH(AW$32,'Mapping cadres'!$B$1:$Z$1,0))</f>
        <v>0</v>
      </c>
      <c r="AX366" s="226">
        <f>INDEX('Uganda workforce data - raw'!$A$4:$F$619,MATCH($B366, 'Uganda workforce data - raw'!$B$4:$B$619,0), MATCH("Filled Female",'Uganda workforce data - raw'!$A$4:$F$4,0))*INDEX('Mapping cadres'!$B$1:$Z$616,MATCH($B366, 'Mapping cadres'!$B$1:$B$616,0), MATCH(AX$32,'Mapping cadres'!$B$1:$Z$1,0))</f>
        <v>0</v>
      </c>
      <c r="AY366" s="226">
        <f t="shared" si="125"/>
        <v>0</v>
      </c>
      <c r="AZ366" s="226">
        <f t="shared" si="126"/>
        <v>0</v>
      </c>
      <c r="BA366" s="226">
        <f t="shared" si="127"/>
        <v>1</v>
      </c>
      <c r="BB366" s="226">
        <f t="shared" si="128"/>
        <v>0</v>
      </c>
      <c r="BC366" s="226">
        <f t="shared" si="129"/>
        <v>0</v>
      </c>
      <c r="BD366" s="226">
        <f t="shared" si="130"/>
        <v>0</v>
      </c>
      <c r="BE366" s="226">
        <f t="shared" si="131"/>
        <v>0</v>
      </c>
      <c r="BF366" s="226">
        <f t="shared" si="132"/>
        <v>0</v>
      </c>
      <c r="BG366" s="226">
        <f t="shared" si="133"/>
        <v>0</v>
      </c>
      <c r="BH366" s="226">
        <f t="shared" si="134"/>
        <v>0</v>
      </c>
      <c r="BI366" s="226">
        <f t="shared" si="135"/>
        <v>0</v>
      </c>
      <c r="BJ366" s="226">
        <f t="shared" si="136"/>
        <v>0</v>
      </c>
      <c r="BK366" s="226">
        <f t="shared" si="137"/>
        <v>0</v>
      </c>
      <c r="BL366" s="226">
        <f t="shared" si="138"/>
        <v>0</v>
      </c>
      <c r="BM366" s="226">
        <f t="shared" si="139"/>
        <v>0</v>
      </c>
      <c r="BN366" s="226">
        <f t="shared" si="140"/>
        <v>0</v>
      </c>
      <c r="BO366" s="226">
        <f t="shared" si="141"/>
        <v>0</v>
      </c>
      <c r="BP366" s="226">
        <f t="shared" si="142"/>
        <v>0</v>
      </c>
      <c r="BQ366" s="226">
        <f t="shared" si="143"/>
        <v>0</v>
      </c>
      <c r="BR366" s="226">
        <f t="shared" si="144"/>
        <v>0</v>
      </c>
      <c r="BS366" s="226">
        <f t="shared" si="145"/>
        <v>0</v>
      </c>
      <c r="BT366" s="226">
        <f t="shared" si="146"/>
        <v>0</v>
      </c>
      <c r="BU366" s="226">
        <f t="shared" si="147"/>
        <v>0</v>
      </c>
      <c r="BV366" s="226">
        <f t="shared" si="148"/>
        <v>0</v>
      </c>
    </row>
    <row r="367" spans="1:74">
      <c r="A367" s="226">
        <v>335</v>
      </c>
      <c r="B367" s="226" t="s">
        <v>1637</v>
      </c>
      <c r="C367" s="226">
        <f>INDEX('Uganda workforce data - raw'!$A$4:$F$619,MATCH($B367, 'Uganda workforce data - raw'!$B$4:$B$619,0), MATCH("Filled Male",'Uganda workforce data - raw'!$A$4:$F$4,0))*INDEX('Mapping cadres'!$B$1:$Z$616,MATCH($B367, 'Mapping cadres'!$B$1:$B$616,0), MATCH(C$32,'Mapping cadres'!$B$1:$Z$1,0))</f>
        <v>4</v>
      </c>
      <c r="D367" s="226">
        <f>INDEX('Uganda workforce data - raw'!$A$4:$F$619,MATCH($B367, 'Uganda workforce data - raw'!$B$4:$B$619,0), MATCH("Filled Male",'Uganda workforce data - raw'!$A$4:$F$4,0))*INDEX('Mapping cadres'!$B$1:$Z$616,MATCH($B367, 'Mapping cadres'!$B$1:$B$616,0), MATCH(D$32,'Mapping cadres'!$B$1:$Z$1,0))</f>
        <v>0</v>
      </c>
      <c r="E367" s="226">
        <f>INDEX('Uganda workforce data - raw'!$A$4:$F$619,MATCH($B367, 'Uganda workforce data - raw'!$B$4:$B$619,0), MATCH("Filled Male",'Uganda workforce data - raw'!$A$4:$F$4,0))*INDEX('Mapping cadres'!$B$1:$Z$616,MATCH($B367, 'Mapping cadres'!$B$1:$B$616,0), MATCH(E$32,'Mapping cadres'!$B$1:$Z$1,0))</f>
        <v>0</v>
      </c>
      <c r="F367" s="226">
        <f>INDEX('Uganda workforce data - raw'!$A$4:$F$619,MATCH($B367, 'Uganda workforce data - raw'!$B$4:$B$619,0), MATCH("Filled Male",'Uganda workforce data - raw'!$A$4:$F$4,0))*INDEX('Mapping cadres'!$B$1:$Z$616,MATCH($B367, 'Mapping cadres'!$B$1:$B$616,0), MATCH(F$32,'Mapping cadres'!$B$1:$Z$1,0))</f>
        <v>0</v>
      </c>
      <c r="G367" s="226">
        <f>INDEX('Uganda workforce data - raw'!$A$4:$F$619,MATCH($B367, 'Uganda workforce data - raw'!$B$4:$B$619,0), MATCH("Filled Male",'Uganda workforce data - raw'!$A$4:$F$4,0))*INDEX('Mapping cadres'!$B$1:$Z$616,MATCH($B367, 'Mapping cadres'!$B$1:$B$616,0), MATCH(G$32,'Mapping cadres'!$B$1:$Z$1,0))</f>
        <v>0</v>
      </c>
      <c r="H367" s="226">
        <f>INDEX('Uganda workforce data - raw'!$A$4:$F$619,MATCH($B367, 'Uganda workforce data - raw'!$B$4:$B$619,0), MATCH("Filled Male",'Uganda workforce data - raw'!$A$4:$F$4,0))*INDEX('Mapping cadres'!$B$1:$Z$616,MATCH($B367, 'Mapping cadres'!$B$1:$B$616,0), MATCH(H$32,'Mapping cadres'!$B$1:$Z$1,0))</f>
        <v>0</v>
      </c>
      <c r="I367" s="226">
        <f>INDEX('Uganda workforce data - raw'!$A$4:$F$619,MATCH($B367, 'Uganda workforce data - raw'!$B$4:$B$619,0), MATCH("Filled Male",'Uganda workforce data - raw'!$A$4:$F$4,0))*INDEX('Mapping cadres'!$B$1:$Z$616,MATCH($B367, 'Mapping cadres'!$B$1:$B$616,0), MATCH(I$32,'Mapping cadres'!$B$1:$Z$1,0))</f>
        <v>0</v>
      </c>
      <c r="J367" s="226">
        <f>INDEX('Uganda workforce data - raw'!$A$4:$F$619,MATCH($B367, 'Uganda workforce data - raw'!$B$4:$B$619,0), MATCH("Filled Male",'Uganda workforce data - raw'!$A$4:$F$4,0))*INDEX('Mapping cadres'!$B$1:$Z$616,MATCH($B367, 'Mapping cadres'!$B$1:$B$616,0), MATCH(J$32,'Mapping cadres'!$B$1:$Z$1,0))</f>
        <v>0</v>
      </c>
      <c r="K367" s="226">
        <f>INDEX('Uganda workforce data - raw'!$A$4:$F$619,MATCH($B367, 'Uganda workforce data - raw'!$B$4:$B$619,0), MATCH("Filled Male",'Uganda workforce data - raw'!$A$4:$F$4,0))*INDEX('Mapping cadres'!$B$1:$Z$616,MATCH($B367, 'Mapping cadres'!$B$1:$B$616,0), MATCH(K$32,'Mapping cadres'!$B$1:$Z$1,0))</f>
        <v>0</v>
      </c>
      <c r="L367" s="226">
        <f>INDEX('Uganda workforce data - raw'!$A$4:$F$619,MATCH($B367, 'Uganda workforce data - raw'!$B$4:$B$619,0), MATCH("Filled Male",'Uganda workforce data - raw'!$A$4:$F$4,0))*INDEX('Mapping cadres'!$B$1:$Z$616,MATCH($B367, 'Mapping cadres'!$B$1:$B$616,0), MATCH(L$32,'Mapping cadres'!$B$1:$Z$1,0))</f>
        <v>0</v>
      </c>
      <c r="M367" s="226">
        <f>INDEX('Uganda workforce data - raw'!$A$4:$F$619,MATCH($B367, 'Uganda workforce data - raw'!$B$4:$B$619,0), MATCH("Filled Male",'Uganda workforce data - raw'!$A$4:$F$4,0))*INDEX('Mapping cadres'!$B$1:$Z$616,MATCH($B367, 'Mapping cadres'!$B$1:$B$616,0), MATCH(M$32,'Mapping cadres'!$B$1:$Z$1,0))</f>
        <v>0</v>
      </c>
      <c r="N367" s="226">
        <f>INDEX('Uganda workforce data - raw'!$A$4:$F$619,MATCH($B367, 'Uganda workforce data - raw'!$B$4:$B$619,0), MATCH("Filled Male",'Uganda workforce data - raw'!$A$4:$F$4,0))*INDEX('Mapping cadres'!$B$1:$Z$616,MATCH($B367, 'Mapping cadres'!$B$1:$B$616,0), MATCH(N$32,'Mapping cadres'!$B$1:$Z$1,0))</f>
        <v>0</v>
      </c>
      <c r="O367" s="226">
        <f>INDEX('Uganda workforce data - raw'!$A$4:$F$619,MATCH($B367, 'Uganda workforce data - raw'!$B$4:$B$619,0), MATCH("Filled Male",'Uganda workforce data - raw'!$A$4:$F$4,0))*INDEX('Mapping cadres'!$B$1:$Z$616,MATCH($B367, 'Mapping cadres'!$B$1:$B$616,0), MATCH(O$32,'Mapping cadres'!$B$1:$Z$1,0))</f>
        <v>0</v>
      </c>
      <c r="P367" s="226">
        <f>INDEX('Uganda workforce data - raw'!$A$4:$F$619,MATCH($B367, 'Uganda workforce data - raw'!$B$4:$B$619,0), MATCH("Filled Male",'Uganda workforce data - raw'!$A$4:$F$4,0))*INDEX('Mapping cadres'!$B$1:$Z$616,MATCH($B367, 'Mapping cadres'!$B$1:$B$616,0), MATCH(P$32,'Mapping cadres'!$B$1:$Z$1,0))</f>
        <v>0</v>
      </c>
      <c r="Q367" s="226">
        <f>INDEX('Uganda workforce data - raw'!$A$4:$F$619,MATCH($B367, 'Uganda workforce data - raw'!$B$4:$B$619,0), MATCH("Filled Male",'Uganda workforce data - raw'!$A$4:$F$4,0))*INDEX('Mapping cadres'!$B$1:$Z$616,MATCH($B367, 'Mapping cadres'!$B$1:$B$616,0), MATCH(Q$32,'Mapping cadres'!$B$1:$Z$1,0))</f>
        <v>0</v>
      </c>
      <c r="R367" s="226">
        <f>INDEX('Uganda workforce data - raw'!$A$4:$F$619,MATCH($B367, 'Uganda workforce data - raw'!$B$4:$B$619,0), MATCH("Filled Male",'Uganda workforce data - raw'!$A$4:$F$4,0))*INDEX('Mapping cadres'!$B$1:$Z$616,MATCH($B367, 'Mapping cadres'!$B$1:$B$616,0), MATCH(R$32,'Mapping cadres'!$B$1:$Z$1,0))</f>
        <v>0</v>
      </c>
      <c r="S367" s="226">
        <f>INDEX('Uganda workforce data - raw'!$A$4:$F$619,MATCH($B367, 'Uganda workforce data - raw'!$B$4:$B$619,0), MATCH("Filled Male",'Uganda workforce data - raw'!$A$4:$F$4,0))*INDEX('Mapping cadres'!$B$1:$Z$616,MATCH($B367, 'Mapping cadres'!$B$1:$B$616,0), MATCH(S$32,'Mapping cadres'!$B$1:$Z$1,0))</f>
        <v>0</v>
      </c>
      <c r="T367" s="226">
        <f>INDEX('Uganda workforce data - raw'!$A$4:$F$619,MATCH($B367, 'Uganda workforce data - raw'!$B$4:$B$619,0), MATCH("Filled Male",'Uganda workforce data - raw'!$A$4:$F$4,0))*INDEX('Mapping cadres'!$B$1:$Z$616,MATCH($B367, 'Mapping cadres'!$B$1:$B$616,0), MATCH(T$32,'Mapping cadres'!$B$1:$Z$1,0))</f>
        <v>0</v>
      </c>
      <c r="U367" s="226">
        <f>INDEX('Uganda workforce data - raw'!$A$4:$F$619,MATCH($B367, 'Uganda workforce data - raw'!$B$4:$B$619,0), MATCH("Filled Male",'Uganda workforce data - raw'!$A$4:$F$4,0))*INDEX('Mapping cadres'!$B$1:$Z$616,MATCH($B367, 'Mapping cadres'!$B$1:$B$616,0), MATCH(U$32,'Mapping cadres'!$B$1:$Z$1,0))</f>
        <v>0</v>
      </c>
      <c r="V367" s="226">
        <f>INDEX('Uganda workforce data - raw'!$A$4:$F$619,MATCH($B367, 'Uganda workforce data - raw'!$B$4:$B$619,0), MATCH("Filled Male",'Uganda workforce data - raw'!$A$4:$F$4,0))*INDEX('Mapping cadres'!$B$1:$Z$616,MATCH($B367, 'Mapping cadres'!$B$1:$B$616,0), MATCH(V$32,'Mapping cadres'!$B$1:$Z$1,0))</f>
        <v>0</v>
      </c>
      <c r="W367" s="226">
        <f>INDEX('Uganda workforce data - raw'!$A$4:$F$619,MATCH($B367, 'Uganda workforce data - raw'!$B$4:$B$619,0), MATCH("Filled Male",'Uganda workforce data - raw'!$A$4:$F$4,0))*INDEX('Mapping cadres'!$B$1:$Z$616,MATCH($B367, 'Mapping cadres'!$B$1:$B$616,0), MATCH(W$32,'Mapping cadres'!$B$1:$Z$1,0))</f>
        <v>0</v>
      </c>
      <c r="X367" s="226">
        <f>INDEX('Uganda workforce data - raw'!$A$4:$F$619,MATCH($B367, 'Uganda workforce data - raw'!$B$4:$B$619,0), MATCH("Filled Male",'Uganda workforce data - raw'!$A$4:$F$4,0))*INDEX('Mapping cadres'!$B$1:$Z$616,MATCH($B367, 'Mapping cadres'!$B$1:$B$616,0), MATCH(X$32,'Mapping cadres'!$B$1:$Z$1,0))</f>
        <v>0</v>
      </c>
      <c r="Y367" s="226">
        <f>INDEX('Uganda workforce data - raw'!$A$4:$F$619,MATCH($B367, 'Uganda workforce data - raw'!$B$4:$B$619,0), MATCH("Filled Male",'Uganda workforce data - raw'!$A$4:$F$4,0))*INDEX('Mapping cadres'!$B$1:$Z$616,MATCH($B367, 'Mapping cadres'!$B$1:$B$616,0), MATCH(Y$32,'Mapping cadres'!$B$1:$Z$1,0))</f>
        <v>0</v>
      </c>
      <c r="Z367" s="226">
        <f>INDEX('Uganda workforce data - raw'!$A$4:$F$619,MATCH($B367, 'Uganda workforce data - raw'!$B$4:$B$619,0), MATCH("Filled Male",'Uganda workforce data - raw'!$A$4:$F$4,0))*INDEX('Mapping cadres'!$B$1:$Z$616,MATCH($B367, 'Mapping cadres'!$B$1:$B$616,0), MATCH(Z$32,'Mapping cadres'!$B$1:$Z$1,0))</f>
        <v>0</v>
      </c>
      <c r="AA367" s="226">
        <f>INDEX('Uganda workforce data - raw'!$A$4:$F$619,MATCH($B367, 'Uganda workforce data - raw'!$B$4:$B$619,0), MATCH("Filled Female",'Uganda workforce data - raw'!$A$4:$F$4,0))*INDEX('Mapping cadres'!$B$1:$Z$616,MATCH($B367, 'Mapping cadres'!$B$1:$B$616,0), MATCH(AA$32,'Mapping cadres'!$B$1:$Z$1,0))</f>
        <v>1</v>
      </c>
      <c r="AB367" s="226">
        <f>INDEX('Uganda workforce data - raw'!$A$4:$F$619,MATCH($B367, 'Uganda workforce data - raw'!$B$4:$B$619,0), MATCH("Filled Female",'Uganda workforce data - raw'!$A$4:$F$4,0))*INDEX('Mapping cadres'!$B$1:$Z$616,MATCH($B367, 'Mapping cadres'!$B$1:$B$616,0), MATCH(AB$32,'Mapping cadres'!$B$1:$Z$1,0))</f>
        <v>0</v>
      </c>
      <c r="AC367" s="226">
        <f>INDEX('Uganda workforce data - raw'!$A$4:$F$619,MATCH($B367, 'Uganda workforce data - raw'!$B$4:$B$619,0), MATCH("Filled Female",'Uganda workforce data - raw'!$A$4:$F$4,0))*INDEX('Mapping cadres'!$B$1:$Z$616,MATCH($B367, 'Mapping cadres'!$B$1:$B$616,0), MATCH(AC$32,'Mapping cadres'!$B$1:$Z$1,0))</f>
        <v>0</v>
      </c>
      <c r="AD367" s="226">
        <f>INDEX('Uganda workforce data - raw'!$A$4:$F$619,MATCH($B367, 'Uganda workforce data - raw'!$B$4:$B$619,0), MATCH("Filled Female",'Uganda workforce data - raw'!$A$4:$F$4,0))*INDEX('Mapping cadres'!$B$1:$Z$616,MATCH($B367, 'Mapping cadres'!$B$1:$B$616,0), MATCH(AD$32,'Mapping cadres'!$B$1:$Z$1,0))</f>
        <v>0</v>
      </c>
      <c r="AE367" s="226">
        <f>INDEX('Uganda workforce data - raw'!$A$4:$F$619,MATCH($B367, 'Uganda workforce data - raw'!$B$4:$B$619,0), MATCH("Filled Female",'Uganda workforce data - raw'!$A$4:$F$4,0))*INDEX('Mapping cadres'!$B$1:$Z$616,MATCH($B367, 'Mapping cadres'!$B$1:$B$616,0), MATCH(AE$32,'Mapping cadres'!$B$1:$Z$1,0))</f>
        <v>0</v>
      </c>
      <c r="AF367" s="226">
        <f>INDEX('Uganda workforce data - raw'!$A$4:$F$619,MATCH($B367, 'Uganda workforce data - raw'!$B$4:$B$619,0), MATCH("Filled Female",'Uganda workforce data - raw'!$A$4:$F$4,0))*INDEX('Mapping cadres'!$B$1:$Z$616,MATCH($B367, 'Mapping cadres'!$B$1:$B$616,0), MATCH(AF$32,'Mapping cadres'!$B$1:$Z$1,0))</f>
        <v>0</v>
      </c>
      <c r="AG367" s="226">
        <f>INDEX('Uganda workforce data - raw'!$A$4:$F$619,MATCH($B367, 'Uganda workforce data - raw'!$B$4:$B$619,0), MATCH("Filled Female",'Uganda workforce data - raw'!$A$4:$F$4,0))*INDEX('Mapping cadres'!$B$1:$Z$616,MATCH($B367, 'Mapping cadres'!$B$1:$B$616,0), MATCH(AG$32,'Mapping cadres'!$B$1:$Z$1,0))</f>
        <v>0</v>
      </c>
      <c r="AH367" s="226">
        <f>INDEX('Uganda workforce data - raw'!$A$4:$F$619,MATCH($B367, 'Uganda workforce data - raw'!$B$4:$B$619,0), MATCH("Filled Female",'Uganda workforce data - raw'!$A$4:$F$4,0))*INDEX('Mapping cadres'!$B$1:$Z$616,MATCH($B367, 'Mapping cadres'!$B$1:$B$616,0), MATCH(AH$32,'Mapping cadres'!$B$1:$Z$1,0))</f>
        <v>0</v>
      </c>
      <c r="AI367" s="226">
        <f>INDEX('Uganda workforce data - raw'!$A$4:$F$619,MATCH($B367, 'Uganda workforce data - raw'!$B$4:$B$619,0), MATCH("Filled Female",'Uganda workforce data - raw'!$A$4:$F$4,0))*INDEX('Mapping cadres'!$B$1:$Z$616,MATCH($B367, 'Mapping cadres'!$B$1:$B$616,0), MATCH(AI$32,'Mapping cadres'!$B$1:$Z$1,0))</f>
        <v>0</v>
      </c>
      <c r="AJ367" s="226">
        <f>INDEX('Uganda workforce data - raw'!$A$4:$F$619,MATCH($B367, 'Uganda workforce data - raw'!$B$4:$B$619,0), MATCH("Filled Female",'Uganda workforce data - raw'!$A$4:$F$4,0))*INDEX('Mapping cadres'!$B$1:$Z$616,MATCH($B367, 'Mapping cadres'!$B$1:$B$616,0), MATCH(AJ$32,'Mapping cadres'!$B$1:$Z$1,0))</f>
        <v>0</v>
      </c>
      <c r="AK367" s="226">
        <f>INDEX('Uganda workforce data - raw'!$A$4:$F$619,MATCH($B367, 'Uganda workforce data - raw'!$B$4:$B$619,0), MATCH("Filled Female",'Uganda workforce data - raw'!$A$4:$F$4,0))*INDEX('Mapping cadres'!$B$1:$Z$616,MATCH($B367, 'Mapping cadres'!$B$1:$B$616,0), MATCH(AK$32,'Mapping cadres'!$B$1:$Z$1,0))</f>
        <v>0</v>
      </c>
      <c r="AL367" s="226">
        <f>INDEX('Uganda workforce data - raw'!$A$4:$F$619,MATCH($B367, 'Uganda workforce data - raw'!$B$4:$B$619,0), MATCH("Filled Female",'Uganda workforce data - raw'!$A$4:$F$4,0))*INDEX('Mapping cadres'!$B$1:$Z$616,MATCH($B367, 'Mapping cadres'!$B$1:$B$616,0), MATCH(AL$32,'Mapping cadres'!$B$1:$Z$1,0))</f>
        <v>0</v>
      </c>
      <c r="AM367" s="226">
        <f>INDEX('Uganda workforce data - raw'!$A$4:$F$619,MATCH($B367, 'Uganda workforce data - raw'!$B$4:$B$619,0), MATCH("Filled Female",'Uganda workforce data - raw'!$A$4:$F$4,0))*INDEX('Mapping cadres'!$B$1:$Z$616,MATCH($B367, 'Mapping cadres'!$B$1:$B$616,0), MATCH(AM$32,'Mapping cadres'!$B$1:$Z$1,0))</f>
        <v>0</v>
      </c>
      <c r="AN367" s="226">
        <f>INDEX('Uganda workforce data - raw'!$A$4:$F$619,MATCH($B367, 'Uganda workforce data - raw'!$B$4:$B$619,0), MATCH("Filled Female",'Uganda workforce data - raw'!$A$4:$F$4,0))*INDEX('Mapping cadres'!$B$1:$Z$616,MATCH($B367, 'Mapping cadres'!$B$1:$B$616,0), MATCH(AN$32,'Mapping cadres'!$B$1:$Z$1,0))</f>
        <v>0</v>
      </c>
      <c r="AO367" s="226">
        <f>INDEX('Uganda workforce data - raw'!$A$4:$F$619,MATCH($B367, 'Uganda workforce data - raw'!$B$4:$B$619,0), MATCH("Filled Female",'Uganda workforce data - raw'!$A$4:$F$4,0))*INDEX('Mapping cadres'!$B$1:$Z$616,MATCH($B367, 'Mapping cadres'!$B$1:$B$616,0), MATCH(AO$32,'Mapping cadres'!$B$1:$Z$1,0))</f>
        <v>0</v>
      </c>
      <c r="AP367" s="226">
        <f>INDEX('Uganda workforce data - raw'!$A$4:$F$619,MATCH($B367, 'Uganda workforce data - raw'!$B$4:$B$619,0), MATCH("Filled Female",'Uganda workforce data - raw'!$A$4:$F$4,0))*INDEX('Mapping cadres'!$B$1:$Z$616,MATCH($B367, 'Mapping cadres'!$B$1:$B$616,0), MATCH(AP$32,'Mapping cadres'!$B$1:$Z$1,0))</f>
        <v>0</v>
      </c>
      <c r="AQ367" s="226">
        <f>INDEX('Uganda workforce data - raw'!$A$4:$F$619,MATCH($B367, 'Uganda workforce data - raw'!$B$4:$B$619,0), MATCH("Filled Female",'Uganda workforce data - raw'!$A$4:$F$4,0))*INDEX('Mapping cadres'!$B$1:$Z$616,MATCH($B367, 'Mapping cadres'!$B$1:$B$616,0), MATCH(AQ$32,'Mapping cadres'!$B$1:$Z$1,0))</f>
        <v>0</v>
      </c>
      <c r="AR367" s="226">
        <f>INDEX('Uganda workforce data - raw'!$A$4:$F$619,MATCH($B367, 'Uganda workforce data - raw'!$B$4:$B$619,0), MATCH("Filled Female",'Uganda workforce data - raw'!$A$4:$F$4,0))*INDEX('Mapping cadres'!$B$1:$Z$616,MATCH($B367, 'Mapping cadres'!$B$1:$B$616,0), MATCH(AR$32,'Mapping cadres'!$B$1:$Z$1,0))</f>
        <v>0</v>
      </c>
      <c r="AS367" s="226">
        <f>INDEX('Uganda workforce data - raw'!$A$4:$F$619,MATCH($B367, 'Uganda workforce data - raw'!$B$4:$B$619,0), MATCH("Filled Female",'Uganda workforce data - raw'!$A$4:$F$4,0))*INDEX('Mapping cadres'!$B$1:$Z$616,MATCH($B367, 'Mapping cadres'!$B$1:$B$616,0), MATCH(AS$32,'Mapping cadres'!$B$1:$Z$1,0))</f>
        <v>0</v>
      </c>
      <c r="AT367" s="226">
        <f>INDEX('Uganda workforce data - raw'!$A$4:$F$619,MATCH($B367, 'Uganda workforce data - raw'!$B$4:$B$619,0), MATCH("Filled Female",'Uganda workforce data - raw'!$A$4:$F$4,0))*INDEX('Mapping cadres'!$B$1:$Z$616,MATCH($B367, 'Mapping cadres'!$B$1:$B$616,0), MATCH(AT$32,'Mapping cadres'!$B$1:$Z$1,0))</f>
        <v>0</v>
      </c>
      <c r="AU367" s="226">
        <f>INDEX('Uganda workforce data - raw'!$A$4:$F$619,MATCH($B367, 'Uganda workforce data - raw'!$B$4:$B$619,0), MATCH("Filled Female",'Uganda workforce data - raw'!$A$4:$F$4,0))*INDEX('Mapping cadres'!$B$1:$Z$616,MATCH($B367, 'Mapping cadres'!$B$1:$B$616,0), MATCH(AU$32,'Mapping cadres'!$B$1:$Z$1,0))</f>
        <v>0</v>
      </c>
      <c r="AV367" s="226">
        <f>INDEX('Uganda workforce data - raw'!$A$4:$F$619,MATCH($B367, 'Uganda workforce data - raw'!$B$4:$B$619,0), MATCH("Filled Female",'Uganda workforce data - raw'!$A$4:$F$4,0))*INDEX('Mapping cadres'!$B$1:$Z$616,MATCH($B367, 'Mapping cadres'!$B$1:$B$616,0), MATCH(AV$32,'Mapping cadres'!$B$1:$Z$1,0))</f>
        <v>0</v>
      </c>
      <c r="AW367" s="226">
        <f>INDEX('Uganda workforce data - raw'!$A$4:$F$619,MATCH($B367, 'Uganda workforce data - raw'!$B$4:$B$619,0), MATCH("Filled Female",'Uganda workforce data - raw'!$A$4:$F$4,0))*INDEX('Mapping cadres'!$B$1:$Z$616,MATCH($B367, 'Mapping cadres'!$B$1:$B$616,0), MATCH(AW$32,'Mapping cadres'!$B$1:$Z$1,0))</f>
        <v>0</v>
      </c>
      <c r="AX367" s="226">
        <f>INDEX('Uganda workforce data - raw'!$A$4:$F$619,MATCH($B367, 'Uganda workforce data - raw'!$B$4:$B$619,0), MATCH("Filled Female",'Uganda workforce data - raw'!$A$4:$F$4,0))*INDEX('Mapping cadres'!$B$1:$Z$616,MATCH($B367, 'Mapping cadres'!$B$1:$B$616,0), MATCH(AX$32,'Mapping cadres'!$B$1:$Z$1,0))</f>
        <v>0</v>
      </c>
      <c r="AY367" s="226">
        <f t="shared" si="125"/>
        <v>5</v>
      </c>
      <c r="AZ367" s="226">
        <f t="shared" si="126"/>
        <v>0</v>
      </c>
      <c r="BA367" s="226">
        <f t="shared" si="127"/>
        <v>0</v>
      </c>
      <c r="BB367" s="226">
        <f t="shared" si="128"/>
        <v>0</v>
      </c>
      <c r="BC367" s="226">
        <f t="shared" si="129"/>
        <v>0</v>
      </c>
      <c r="BD367" s="226">
        <f t="shared" si="130"/>
        <v>0</v>
      </c>
      <c r="BE367" s="226">
        <f t="shared" si="131"/>
        <v>0</v>
      </c>
      <c r="BF367" s="226">
        <f t="shared" si="132"/>
        <v>0</v>
      </c>
      <c r="BG367" s="226">
        <f t="shared" si="133"/>
        <v>0</v>
      </c>
      <c r="BH367" s="226">
        <f t="shared" si="134"/>
        <v>0</v>
      </c>
      <c r="BI367" s="226">
        <f t="shared" si="135"/>
        <v>0</v>
      </c>
      <c r="BJ367" s="226">
        <f t="shared" si="136"/>
        <v>0</v>
      </c>
      <c r="BK367" s="226">
        <f t="shared" si="137"/>
        <v>0</v>
      </c>
      <c r="BL367" s="226">
        <f t="shared" si="138"/>
        <v>0</v>
      </c>
      <c r="BM367" s="226">
        <f t="shared" si="139"/>
        <v>0</v>
      </c>
      <c r="BN367" s="226">
        <f t="shared" si="140"/>
        <v>0</v>
      </c>
      <c r="BO367" s="226">
        <f t="shared" si="141"/>
        <v>0</v>
      </c>
      <c r="BP367" s="226">
        <f t="shared" si="142"/>
        <v>0</v>
      </c>
      <c r="BQ367" s="226">
        <f t="shared" si="143"/>
        <v>0</v>
      </c>
      <c r="BR367" s="226">
        <f t="shared" si="144"/>
        <v>0</v>
      </c>
      <c r="BS367" s="226">
        <f t="shared" si="145"/>
        <v>0</v>
      </c>
      <c r="BT367" s="226">
        <f t="shared" si="146"/>
        <v>0</v>
      </c>
      <c r="BU367" s="226">
        <f t="shared" si="147"/>
        <v>0</v>
      </c>
      <c r="BV367" s="226">
        <f t="shared" si="148"/>
        <v>0</v>
      </c>
    </row>
    <row r="368" spans="1:74">
      <c r="A368" s="226">
        <v>336</v>
      </c>
      <c r="B368" s="226" t="s">
        <v>1638</v>
      </c>
      <c r="C368" s="226">
        <f>INDEX('Uganda workforce data - raw'!$A$4:$F$619,MATCH($B368, 'Uganda workforce data - raw'!$B$4:$B$619,0), MATCH("Filled Male",'Uganda workforce data - raw'!$A$4:$F$4,0))*INDEX('Mapping cadres'!$B$1:$Z$616,MATCH($B368, 'Mapping cadres'!$B$1:$B$616,0), MATCH(C$32,'Mapping cadres'!$B$1:$Z$1,0))</f>
        <v>0</v>
      </c>
      <c r="D368" s="226">
        <f>INDEX('Uganda workforce data - raw'!$A$4:$F$619,MATCH($B368, 'Uganda workforce data - raw'!$B$4:$B$619,0), MATCH("Filled Male",'Uganda workforce data - raw'!$A$4:$F$4,0))*INDEX('Mapping cadres'!$B$1:$Z$616,MATCH($B368, 'Mapping cadres'!$B$1:$B$616,0), MATCH(D$32,'Mapping cadres'!$B$1:$Z$1,0))</f>
        <v>0</v>
      </c>
      <c r="E368" s="226">
        <f>INDEX('Uganda workforce data - raw'!$A$4:$F$619,MATCH($B368, 'Uganda workforce data - raw'!$B$4:$B$619,0), MATCH("Filled Male",'Uganda workforce data - raw'!$A$4:$F$4,0))*INDEX('Mapping cadres'!$B$1:$Z$616,MATCH($B368, 'Mapping cadres'!$B$1:$B$616,0), MATCH(E$32,'Mapping cadres'!$B$1:$Z$1,0))</f>
        <v>1</v>
      </c>
      <c r="F368" s="226">
        <f>INDEX('Uganda workforce data - raw'!$A$4:$F$619,MATCH($B368, 'Uganda workforce data - raw'!$B$4:$B$619,0), MATCH("Filled Male",'Uganda workforce data - raw'!$A$4:$F$4,0))*INDEX('Mapping cadres'!$B$1:$Z$616,MATCH($B368, 'Mapping cadres'!$B$1:$B$616,0), MATCH(F$32,'Mapping cadres'!$B$1:$Z$1,0))</f>
        <v>0</v>
      </c>
      <c r="G368" s="226">
        <f>INDEX('Uganda workforce data - raw'!$A$4:$F$619,MATCH($B368, 'Uganda workforce data - raw'!$B$4:$B$619,0), MATCH("Filled Male",'Uganda workforce data - raw'!$A$4:$F$4,0))*INDEX('Mapping cadres'!$B$1:$Z$616,MATCH($B368, 'Mapping cadres'!$B$1:$B$616,0), MATCH(G$32,'Mapping cadres'!$B$1:$Z$1,0))</f>
        <v>0</v>
      </c>
      <c r="H368" s="226">
        <f>INDEX('Uganda workforce data - raw'!$A$4:$F$619,MATCH($B368, 'Uganda workforce data - raw'!$B$4:$B$619,0), MATCH("Filled Male",'Uganda workforce data - raw'!$A$4:$F$4,0))*INDEX('Mapping cadres'!$B$1:$Z$616,MATCH($B368, 'Mapping cadres'!$B$1:$B$616,0), MATCH(H$32,'Mapping cadres'!$B$1:$Z$1,0))</f>
        <v>0</v>
      </c>
      <c r="I368" s="226">
        <f>INDEX('Uganda workforce data - raw'!$A$4:$F$619,MATCH($B368, 'Uganda workforce data - raw'!$B$4:$B$619,0), MATCH("Filled Male",'Uganda workforce data - raw'!$A$4:$F$4,0))*INDEX('Mapping cadres'!$B$1:$Z$616,MATCH($B368, 'Mapping cadres'!$B$1:$B$616,0), MATCH(I$32,'Mapping cadres'!$B$1:$Z$1,0))</f>
        <v>0</v>
      </c>
      <c r="J368" s="226">
        <f>INDEX('Uganda workforce data - raw'!$A$4:$F$619,MATCH($B368, 'Uganda workforce data - raw'!$B$4:$B$619,0), MATCH("Filled Male",'Uganda workforce data - raw'!$A$4:$F$4,0))*INDEX('Mapping cadres'!$B$1:$Z$616,MATCH($B368, 'Mapping cadres'!$B$1:$B$616,0), MATCH(J$32,'Mapping cadres'!$B$1:$Z$1,0))</f>
        <v>0</v>
      </c>
      <c r="K368" s="226">
        <f>INDEX('Uganda workforce data - raw'!$A$4:$F$619,MATCH($B368, 'Uganda workforce data - raw'!$B$4:$B$619,0), MATCH("Filled Male",'Uganda workforce data - raw'!$A$4:$F$4,0))*INDEX('Mapping cadres'!$B$1:$Z$616,MATCH($B368, 'Mapping cadres'!$B$1:$B$616,0), MATCH(K$32,'Mapping cadres'!$B$1:$Z$1,0))</f>
        <v>0</v>
      </c>
      <c r="L368" s="226">
        <f>INDEX('Uganda workforce data - raw'!$A$4:$F$619,MATCH($B368, 'Uganda workforce data - raw'!$B$4:$B$619,0), MATCH("Filled Male",'Uganda workforce data - raw'!$A$4:$F$4,0))*INDEX('Mapping cadres'!$B$1:$Z$616,MATCH($B368, 'Mapping cadres'!$B$1:$B$616,0), MATCH(L$32,'Mapping cadres'!$B$1:$Z$1,0))</f>
        <v>0</v>
      </c>
      <c r="M368" s="226">
        <f>INDEX('Uganda workforce data - raw'!$A$4:$F$619,MATCH($B368, 'Uganda workforce data - raw'!$B$4:$B$619,0), MATCH("Filled Male",'Uganda workforce data - raw'!$A$4:$F$4,0))*INDEX('Mapping cadres'!$B$1:$Z$616,MATCH($B368, 'Mapping cadres'!$B$1:$B$616,0), MATCH(M$32,'Mapping cadres'!$B$1:$Z$1,0))</f>
        <v>0</v>
      </c>
      <c r="N368" s="226">
        <f>INDEX('Uganda workforce data - raw'!$A$4:$F$619,MATCH($B368, 'Uganda workforce data - raw'!$B$4:$B$619,0), MATCH("Filled Male",'Uganda workforce data - raw'!$A$4:$F$4,0))*INDEX('Mapping cadres'!$B$1:$Z$616,MATCH($B368, 'Mapping cadres'!$B$1:$B$616,0), MATCH(N$32,'Mapping cadres'!$B$1:$Z$1,0))</f>
        <v>0</v>
      </c>
      <c r="O368" s="226">
        <f>INDEX('Uganda workforce data - raw'!$A$4:$F$619,MATCH($B368, 'Uganda workforce data - raw'!$B$4:$B$619,0), MATCH("Filled Male",'Uganda workforce data - raw'!$A$4:$F$4,0))*INDEX('Mapping cadres'!$B$1:$Z$616,MATCH($B368, 'Mapping cadres'!$B$1:$B$616,0), MATCH(O$32,'Mapping cadres'!$B$1:$Z$1,0))</f>
        <v>0</v>
      </c>
      <c r="P368" s="226">
        <f>INDEX('Uganda workforce data - raw'!$A$4:$F$619,MATCH($B368, 'Uganda workforce data - raw'!$B$4:$B$619,0), MATCH("Filled Male",'Uganda workforce data - raw'!$A$4:$F$4,0))*INDEX('Mapping cadres'!$B$1:$Z$616,MATCH($B368, 'Mapping cadres'!$B$1:$B$616,0), MATCH(P$32,'Mapping cadres'!$B$1:$Z$1,0))</f>
        <v>0</v>
      </c>
      <c r="Q368" s="226">
        <f>INDEX('Uganda workforce data - raw'!$A$4:$F$619,MATCH($B368, 'Uganda workforce data - raw'!$B$4:$B$619,0), MATCH("Filled Male",'Uganda workforce data - raw'!$A$4:$F$4,0))*INDEX('Mapping cadres'!$B$1:$Z$616,MATCH($B368, 'Mapping cadres'!$B$1:$B$616,0), MATCH(Q$32,'Mapping cadres'!$B$1:$Z$1,0))</f>
        <v>0</v>
      </c>
      <c r="R368" s="226">
        <f>INDEX('Uganda workforce data - raw'!$A$4:$F$619,MATCH($B368, 'Uganda workforce data - raw'!$B$4:$B$619,0), MATCH("Filled Male",'Uganda workforce data - raw'!$A$4:$F$4,0))*INDEX('Mapping cadres'!$B$1:$Z$616,MATCH($B368, 'Mapping cadres'!$B$1:$B$616,0), MATCH(R$32,'Mapping cadres'!$B$1:$Z$1,0))</f>
        <v>0</v>
      </c>
      <c r="S368" s="226">
        <f>INDEX('Uganda workforce data - raw'!$A$4:$F$619,MATCH($B368, 'Uganda workforce data - raw'!$B$4:$B$619,0), MATCH("Filled Male",'Uganda workforce data - raw'!$A$4:$F$4,0))*INDEX('Mapping cadres'!$B$1:$Z$616,MATCH($B368, 'Mapping cadres'!$B$1:$B$616,0), MATCH(S$32,'Mapping cadres'!$B$1:$Z$1,0))</f>
        <v>0</v>
      </c>
      <c r="T368" s="226">
        <f>INDEX('Uganda workforce data - raw'!$A$4:$F$619,MATCH($B368, 'Uganda workforce data - raw'!$B$4:$B$619,0), MATCH("Filled Male",'Uganda workforce data - raw'!$A$4:$F$4,0))*INDEX('Mapping cadres'!$B$1:$Z$616,MATCH($B368, 'Mapping cadres'!$B$1:$B$616,0), MATCH(T$32,'Mapping cadres'!$B$1:$Z$1,0))</f>
        <v>0</v>
      </c>
      <c r="U368" s="226">
        <f>INDEX('Uganda workforce data - raw'!$A$4:$F$619,MATCH($B368, 'Uganda workforce data - raw'!$B$4:$B$619,0), MATCH("Filled Male",'Uganda workforce data - raw'!$A$4:$F$4,0))*INDEX('Mapping cadres'!$B$1:$Z$616,MATCH($B368, 'Mapping cadres'!$B$1:$B$616,0), MATCH(U$32,'Mapping cadres'!$B$1:$Z$1,0))</f>
        <v>0</v>
      </c>
      <c r="V368" s="226">
        <f>INDEX('Uganda workforce data - raw'!$A$4:$F$619,MATCH($B368, 'Uganda workforce data - raw'!$B$4:$B$619,0), MATCH("Filled Male",'Uganda workforce data - raw'!$A$4:$F$4,0))*INDEX('Mapping cadres'!$B$1:$Z$616,MATCH($B368, 'Mapping cadres'!$B$1:$B$616,0), MATCH(V$32,'Mapping cadres'!$B$1:$Z$1,0))</f>
        <v>0</v>
      </c>
      <c r="W368" s="226">
        <f>INDEX('Uganda workforce data - raw'!$A$4:$F$619,MATCH($B368, 'Uganda workforce data - raw'!$B$4:$B$619,0), MATCH("Filled Male",'Uganda workforce data - raw'!$A$4:$F$4,0))*INDEX('Mapping cadres'!$B$1:$Z$616,MATCH($B368, 'Mapping cadres'!$B$1:$B$616,0), MATCH(W$32,'Mapping cadres'!$B$1:$Z$1,0))</f>
        <v>0</v>
      </c>
      <c r="X368" s="226">
        <f>INDEX('Uganda workforce data - raw'!$A$4:$F$619,MATCH($B368, 'Uganda workforce data - raw'!$B$4:$B$619,0), MATCH("Filled Male",'Uganda workforce data - raw'!$A$4:$F$4,0))*INDEX('Mapping cadres'!$B$1:$Z$616,MATCH($B368, 'Mapping cadres'!$B$1:$B$616,0), MATCH(X$32,'Mapping cadres'!$B$1:$Z$1,0))</f>
        <v>0</v>
      </c>
      <c r="Y368" s="226">
        <f>INDEX('Uganda workforce data - raw'!$A$4:$F$619,MATCH($B368, 'Uganda workforce data - raw'!$B$4:$B$619,0), MATCH("Filled Male",'Uganda workforce data - raw'!$A$4:$F$4,0))*INDEX('Mapping cadres'!$B$1:$Z$616,MATCH($B368, 'Mapping cadres'!$B$1:$B$616,0), MATCH(Y$32,'Mapping cadres'!$B$1:$Z$1,0))</f>
        <v>0</v>
      </c>
      <c r="Z368" s="226">
        <f>INDEX('Uganda workforce data - raw'!$A$4:$F$619,MATCH($B368, 'Uganda workforce data - raw'!$B$4:$B$619,0), MATCH("Filled Male",'Uganda workforce data - raw'!$A$4:$F$4,0))*INDEX('Mapping cadres'!$B$1:$Z$616,MATCH($B368, 'Mapping cadres'!$B$1:$B$616,0), MATCH(Z$32,'Mapping cadres'!$B$1:$Z$1,0))</f>
        <v>0</v>
      </c>
      <c r="AA368" s="226">
        <f>INDEX('Uganda workforce data - raw'!$A$4:$F$619,MATCH($B368, 'Uganda workforce data - raw'!$B$4:$B$619,0), MATCH("Filled Female",'Uganda workforce data - raw'!$A$4:$F$4,0))*INDEX('Mapping cadres'!$B$1:$Z$616,MATCH($B368, 'Mapping cadres'!$B$1:$B$616,0), MATCH(AA$32,'Mapping cadres'!$B$1:$Z$1,0))</f>
        <v>0</v>
      </c>
      <c r="AB368" s="226">
        <f>INDEX('Uganda workforce data - raw'!$A$4:$F$619,MATCH($B368, 'Uganda workforce data - raw'!$B$4:$B$619,0), MATCH("Filled Female",'Uganda workforce data - raw'!$A$4:$F$4,0))*INDEX('Mapping cadres'!$B$1:$Z$616,MATCH($B368, 'Mapping cadres'!$B$1:$B$616,0), MATCH(AB$32,'Mapping cadres'!$B$1:$Z$1,0))</f>
        <v>0</v>
      </c>
      <c r="AC368" s="226">
        <f>INDEX('Uganda workforce data - raw'!$A$4:$F$619,MATCH($B368, 'Uganda workforce data - raw'!$B$4:$B$619,0), MATCH("Filled Female",'Uganda workforce data - raw'!$A$4:$F$4,0))*INDEX('Mapping cadres'!$B$1:$Z$616,MATCH($B368, 'Mapping cadres'!$B$1:$B$616,0), MATCH(AC$32,'Mapping cadres'!$B$1:$Z$1,0))</f>
        <v>0</v>
      </c>
      <c r="AD368" s="226">
        <f>INDEX('Uganda workforce data - raw'!$A$4:$F$619,MATCH($B368, 'Uganda workforce data - raw'!$B$4:$B$619,0), MATCH("Filled Female",'Uganda workforce data - raw'!$A$4:$F$4,0))*INDEX('Mapping cadres'!$B$1:$Z$616,MATCH($B368, 'Mapping cadres'!$B$1:$B$616,0), MATCH(AD$32,'Mapping cadres'!$B$1:$Z$1,0))</f>
        <v>0</v>
      </c>
      <c r="AE368" s="226">
        <f>INDEX('Uganda workforce data - raw'!$A$4:$F$619,MATCH($B368, 'Uganda workforce data - raw'!$B$4:$B$619,0), MATCH("Filled Female",'Uganda workforce data - raw'!$A$4:$F$4,0))*INDEX('Mapping cadres'!$B$1:$Z$616,MATCH($B368, 'Mapping cadres'!$B$1:$B$616,0), MATCH(AE$32,'Mapping cadres'!$B$1:$Z$1,0))</f>
        <v>0</v>
      </c>
      <c r="AF368" s="226">
        <f>INDEX('Uganda workforce data - raw'!$A$4:$F$619,MATCH($B368, 'Uganda workforce data - raw'!$B$4:$B$619,0), MATCH("Filled Female",'Uganda workforce data - raw'!$A$4:$F$4,0))*INDEX('Mapping cadres'!$B$1:$Z$616,MATCH($B368, 'Mapping cadres'!$B$1:$B$616,0), MATCH(AF$32,'Mapping cadres'!$B$1:$Z$1,0))</f>
        <v>0</v>
      </c>
      <c r="AG368" s="226">
        <f>INDEX('Uganda workforce data - raw'!$A$4:$F$619,MATCH($B368, 'Uganda workforce data - raw'!$B$4:$B$619,0), MATCH("Filled Female",'Uganda workforce data - raw'!$A$4:$F$4,0))*INDEX('Mapping cadres'!$B$1:$Z$616,MATCH($B368, 'Mapping cadres'!$B$1:$B$616,0), MATCH(AG$32,'Mapping cadres'!$B$1:$Z$1,0))</f>
        <v>0</v>
      </c>
      <c r="AH368" s="226">
        <f>INDEX('Uganda workforce data - raw'!$A$4:$F$619,MATCH($B368, 'Uganda workforce data - raw'!$B$4:$B$619,0), MATCH("Filled Female",'Uganda workforce data - raw'!$A$4:$F$4,0))*INDEX('Mapping cadres'!$B$1:$Z$616,MATCH($B368, 'Mapping cadres'!$B$1:$B$616,0), MATCH(AH$32,'Mapping cadres'!$B$1:$Z$1,0))</f>
        <v>0</v>
      </c>
      <c r="AI368" s="226">
        <f>INDEX('Uganda workforce data - raw'!$A$4:$F$619,MATCH($B368, 'Uganda workforce data - raw'!$B$4:$B$619,0), MATCH("Filled Female",'Uganda workforce data - raw'!$A$4:$F$4,0))*INDEX('Mapping cadres'!$B$1:$Z$616,MATCH($B368, 'Mapping cadres'!$B$1:$B$616,0), MATCH(AI$32,'Mapping cadres'!$B$1:$Z$1,0))</f>
        <v>0</v>
      </c>
      <c r="AJ368" s="226">
        <f>INDEX('Uganda workforce data - raw'!$A$4:$F$619,MATCH($B368, 'Uganda workforce data - raw'!$B$4:$B$619,0), MATCH("Filled Female",'Uganda workforce data - raw'!$A$4:$F$4,0))*INDEX('Mapping cadres'!$B$1:$Z$616,MATCH($B368, 'Mapping cadres'!$B$1:$B$616,0), MATCH(AJ$32,'Mapping cadres'!$B$1:$Z$1,0))</f>
        <v>0</v>
      </c>
      <c r="AK368" s="226">
        <f>INDEX('Uganda workforce data - raw'!$A$4:$F$619,MATCH($B368, 'Uganda workforce data - raw'!$B$4:$B$619,0), MATCH("Filled Female",'Uganda workforce data - raw'!$A$4:$F$4,0))*INDEX('Mapping cadres'!$B$1:$Z$616,MATCH($B368, 'Mapping cadres'!$B$1:$B$616,0), MATCH(AK$32,'Mapping cadres'!$B$1:$Z$1,0))</f>
        <v>0</v>
      </c>
      <c r="AL368" s="226">
        <f>INDEX('Uganda workforce data - raw'!$A$4:$F$619,MATCH($B368, 'Uganda workforce data - raw'!$B$4:$B$619,0), MATCH("Filled Female",'Uganda workforce data - raw'!$A$4:$F$4,0))*INDEX('Mapping cadres'!$B$1:$Z$616,MATCH($B368, 'Mapping cadres'!$B$1:$B$616,0), MATCH(AL$32,'Mapping cadres'!$B$1:$Z$1,0))</f>
        <v>0</v>
      </c>
      <c r="AM368" s="226">
        <f>INDEX('Uganda workforce data - raw'!$A$4:$F$619,MATCH($B368, 'Uganda workforce data - raw'!$B$4:$B$619,0), MATCH("Filled Female",'Uganda workforce data - raw'!$A$4:$F$4,0))*INDEX('Mapping cadres'!$B$1:$Z$616,MATCH($B368, 'Mapping cadres'!$B$1:$B$616,0), MATCH(AM$32,'Mapping cadres'!$B$1:$Z$1,0))</f>
        <v>0</v>
      </c>
      <c r="AN368" s="226">
        <f>INDEX('Uganda workforce data - raw'!$A$4:$F$619,MATCH($B368, 'Uganda workforce data - raw'!$B$4:$B$619,0), MATCH("Filled Female",'Uganda workforce data - raw'!$A$4:$F$4,0))*INDEX('Mapping cadres'!$B$1:$Z$616,MATCH($B368, 'Mapping cadres'!$B$1:$B$616,0), MATCH(AN$32,'Mapping cadres'!$B$1:$Z$1,0))</f>
        <v>0</v>
      </c>
      <c r="AO368" s="226">
        <f>INDEX('Uganda workforce data - raw'!$A$4:$F$619,MATCH($B368, 'Uganda workforce data - raw'!$B$4:$B$619,0), MATCH("Filled Female",'Uganda workforce data - raw'!$A$4:$F$4,0))*INDEX('Mapping cadres'!$B$1:$Z$616,MATCH($B368, 'Mapping cadres'!$B$1:$B$616,0), MATCH(AO$32,'Mapping cadres'!$B$1:$Z$1,0))</f>
        <v>0</v>
      </c>
      <c r="AP368" s="226">
        <f>INDEX('Uganda workforce data - raw'!$A$4:$F$619,MATCH($B368, 'Uganda workforce data - raw'!$B$4:$B$619,0), MATCH("Filled Female",'Uganda workforce data - raw'!$A$4:$F$4,0))*INDEX('Mapping cadres'!$B$1:$Z$616,MATCH($B368, 'Mapping cadres'!$B$1:$B$616,0), MATCH(AP$32,'Mapping cadres'!$B$1:$Z$1,0))</f>
        <v>0</v>
      </c>
      <c r="AQ368" s="226">
        <f>INDEX('Uganda workforce data - raw'!$A$4:$F$619,MATCH($B368, 'Uganda workforce data - raw'!$B$4:$B$619,0), MATCH("Filled Female",'Uganda workforce data - raw'!$A$4:$F$4,0))*INDEX('Mapping cadres'!$B$1:$Z$616,MATCH($B368, 'Mapping cadres'!$B$1:$B$616,0), MATCH(AQ$32,'Mapping cadres'!$B$1:$Z$1,0))</f>
        <v>0</v>
      </c>
      <c r="AR368" s="226">
        <f>INDEX('Uganda workforce data - raw'!$A$4:$F$619,MATCH($B368, 'Uganda workforce data - raw'!$B$4:$B$619,0), MATCH("Filled Female",'Uganda workforce data - raw'!$A$4:$F$4,0))*INDEX('Mapping cadres'!$B$1:$Z$616,MATCH($B368, 'Mapping cadres'!$B$1:$B$616,0), MATCH(AR$32,'Mapping cadres'!$B$1:$Z$1,0))</f>
        <v>0</v>
      </c>
      <c r="AS368" s="226">
        <f>INDEX('Uganda workforce data - raw'!$A$4:$F$619,MATCH($B368, 'Uganda workforce data - raw'!$B$4:$B$619,0), MATCH("Filled Female",'Uganda workforce data - raw'!$A$4:$F$4,0))*INDEX('Mapping cadres'!$B$1:$Z$616,MATCH($B368, 'Mapping cadres'!$B$1:$B$616,0), MATCH(AS$32,'Mapping cadres'!$B$1:$Z$1,0))</f>
        <v>0</v>
      </c>
      <c r="AT368" s="226">
        <f>INDEX('Uganda workforce data - raw'!$A$4:$F$619,MATCH($B368, 'Uganda workforce data - raw'!$B$4:$B$619,0), MATCH("Filled Female",'Uganda workforce data - raw'!$A$4:$F$4,0))*INDEX('Mapping cadres'!$B$1:$Z$616,MATCH($B368, 'Mapping cadres'!$B$1:$B$616,0), MATCH(AT$32,'Mapping cadres'!$B$1:$Z$1,0))</f>
        <v>0</v>
      </c>
      <c r="AU368" s="226">
        <f>INDEX('Uganda workforce data - raw'!$A$4:$F$619,MATCH($B368, 'Uganda workforce data - raw'!$B$4:$B$619,0), MATCH("Filled Female",'Uganda workforce data - raw'!$A$4:$F$4,0))*INDEX('Mapping cadres'!$B$1:$Z$616,MATCH($B368, 'Mapping cadres'!$B$1:$B$616,0), MATCH(AU$32,'Mapping cadres'!$B$1:$Z$1,0))</f>
        <v>0</v>
      </c>
      <c r="AV368" s="226">
        <f>INDEX('Uganda workforce data - raw'!$A$4:$F$619,MATCH($B368, 'Uganda workforce data - raw'!$B$4:$B$619,0), MATCH("Filled Female",'Uganda workforce data - raw'!$A$4:$F$4,0))*INDEX('Mapping cadres'!$B$1:$Z$616,MATCH($B368, 'Mapping cadres'!$B$1:$B$616,0), MATCH(AV$32,'Mapping cadres'!$B$1:$Z$1,0))</f>
        <v>0</v>
      </c>
      <c r="AW368" s="226">
        <f>INDEX('Uganda workforce data - raw'!$A$4:$F$619,MATCH($B368, 'Uganda workforce data - raw'!$B$4:$B$619,0), MATCH("Filled Female",'Uganda workforce data - raw'!$A$4:$F$4,0))*INDEX('Mapping cadres'!$B$1:$Z$616,MATCH($B368, 'Mapping cadres'!$B$1:$B$616,0), MATCH(AW$32,'Mapping cadres'!$B$1:$Z$1,0))</f>
        <v>0</v>
      </c>
      <c r="AX368" s="226">
        <f>INDEX('Uganda workforce data - raw'!$A$4:$F$619,MATCH($B368, 'Uganda workforce data - raw'!$B$4:$B$619,0), MATCH("Filled Female",'Uganda workforce data - raw'!$A$4:$F$4,0))*INDEX('Mapping cadres'!$B$1:$Z$616,MATCH($B368, 'Mapping cadres'!$B$1:$B$616,0), MATCH(AX$32,'Mapping cadres'!$B$1:$Z$1,0))</f>
        <v>0</v>
      </c>
      <c r="AY368" s="226">
        <f t="shared" si="125"/>
        <v>0</v>
      </c>
      <c r="AZ368" s="226">
        <f t="shared" si="126"/>
        <v>0</v>
      </c>
      <c r="BA368" s="226">
        <f t="shared" si="127"/>
        <v>1</v>
      </c>
      <c r="BB368" s="226">
        <f t="shared" si="128"/>
        <v>0</v>
      </c>
      <c r="BC368" s="226">
        <f t="shared" si="129"/>
        <v>0</v>
      </c>
      <c r="BD368" s="226">
        <f t="shared" si="130"/>
        <v>0</v>
      </c>
      <c r="BE368" s="226">
        <f t="shared" si="131"/>
        <v>0</v>
      </c>
      <c r="BF368" s="226">
        <f t="shared" si="132"/>
        <v>0</v>
      </c>
      <c r="BG368" s="226">
        <f t="shared" si="133"/>
        <v>0</v>
      </c>
      <c r="BH368" s="226">
        <f t="shared" si="134"/>
        <v>0</v>
      </c>
      <c r="BI368" s="226">
        <f t="shared" si="135"/>
        <v>0</v>
      </c>
      <c r="BJ368" s="226">
        <f t="shared" si="136"/>
        <v>0</v>
      </c>
      <c r="BK368" s="226">
        <f t="shared" si="137"/>
        <v>0</v>
      </c>
      <c r="BL368" s="226">
        <f t="shared" si="138"/>
        <v>0</v>
      </c>
      <c r="BM368" s="226">
        <f t="shared" si="139"/>
        <v>0</v>
      </c>
      <c r="BN368" s="226">
        <f t="shared" si="140"/>
        <v>0</v>
      </c>
      <c r="BO368" s="226">
        <f t="shared" si="141"/>
        <v>0</v>
      </c>
      <c r="BP368" s="226">
        <f t="shared" si="142"/>
        <v>0</v>
      </c>
      <c r="BQ368" s="226">
        <f t="shared" si="143"/>
        <v>0</v>
      </c>
      <c r="BR368" s="226">
        <f t="shared" si="144"/>
        <v>0</v>
      </c>
      <c r="BS368" s="226">
        <f t="shared" si="145"/>
        <v>0</v>
      </c>
      <c r="BT368" s="226">
        <f t="shared" si="146"/>
        <v>0</v>
      </c>
      <c r="BU368" s="226">
        <f t="shared" si="147"/>
        <v>0</v>
      </c>
      <c r="BV368" s="226">
        <f t="shared" si="148"/>
        <v>0</v>
      </c>
    </row>
    <row r="369" spans="1:74">
      <c r="A369" s="226">
        <v>337</v>
      </c>
      <c r="B369" s="226" t="s">
        <v>1639</v>
      </c>
      <c r="C369" s="226">
        <f>INDEX('Uganda workforce data - raw'!$A$4:$F$619,MATCH($B369, 'Uganda workforce data - raw'!$B$4:$B$619,0), MATCH("Filled Male",'Uganda workforce data - raw'!$A$4:$F$4,0))*INDEX('Mapping cadres'!$B$1:$Z$616,MATCH($B369, 'Mapping cadres'!$B$1:$B$616,0), MATCH(C$32,'Mapping cadres'!$B$1:$Z$1,0))</f>
        <v>0</v>
      </c>
      <c r="D369" s="226">
        <f>INDEX('Uganda workforce data - raw'!$A$4:$F$619,MATCH($B369, 'Uganda workforce data - raw'!$B$4:$B$619,0), MATCH("Filled Male",'Uganda workforce data - raw'!$A$4:$F$4,0))*INDEX('Mapping cadres'!$B$1:$Z$616,MATCH($B369, 'Mapping cadres'!$B$1:$B$616,0), MATCH(D$32,'Mapping cadres'!$B$1:$Z$1,0))</f>
        <v>0</v>
      </c>
      <c r="E369" s="226">
        <f>INDEX('Uganda workforce data - raw'!$A$4:$F$619,MATCH($B369, 'Uganda workforce data - raw'!$B$4:$B$619,0), MATCH("Filled Male",'Uganda workforce data - raw'!$A$4:$F$4,0))*INDEX('Mapping cadres'!$B$1:$Z$616,MATCH($B369, 'Mapping cadres'!$B$1:$B$616,0), MATCH(E$32,'Mapping cadres'!$B$1:$Z$1,0))</f>
        <v>2</v>
      </c>
      <c r="F369" s="226">
        <f>INDEX('Uganda workforce data - raw'!$A$4:$F$619,MATCH($B369, 'Uganda workforce data - raw'!$B$4:$B$619,0), MATCH("Filled Male",'Uganda workforce data - raw'!$A$4:$F$4,0))*INDEX('Mapping cadres'!$B$1:$Z$616,MATCH($B369, 'Mapping cadres'!$B$1:$B$616,0), MATCH(F$32,'Mapping cadres'!$B$1:$Z$1,0))</f>
        <v>0</v>
      </c>
      <c r="G369" s="226">
        <f>INDEX('Uganda workforce data - raw'!$A$4:$F$619,MATCH($B369, 'Uganda workforce data - raw'!$B$4:$B$619,0), MATCH("Filled Male",'Uganda workforce data - raw'!$A$4:$F$4,0))*INDEX('Mapping cadres'!$B$1:$Z$616,MATCH($B369, 'Mapping cadres'!$B$1:$B$616,0), MATCH(G$32,'Mapping cadres'!$B$1:$Z$1,0))</f>
        <v>0</v>
      </c>
      <c r="H369" s="226">
        <f>INDEX('Uganda workforce data - raw'!$A$4:$F$619,MATCH($B369, 'Uganda workforce data - raw'!$B$4:$B$619,0), MATCH("Filled Male",'Uganda workforce data - raw'!$A$4:$F$4,0))*INDEX('Mapping cadres'!$B$1:$Z$616,MATCH($B369, 'Mapping cadres'!$B$1:$B$616,0), MATCH(H$32,'Mapping cadres'!$B$1:$Z$1,0))</f>
        <v>0</v>
      </c>
      <c r="I369" s="226">
        <f>INDEX('Uganda workforce data - raw'!$A$4:$F$619,MATCH($B369, 'Uganda workforce data - raw'!$B$4:$B$619,0), MATCH("Filled Male",'Uganda workforce data - raw'!$A$4:$F$4,0))*INDEX('Mapping cadres'!$B$1:$Z$616,MATCH($B369, 'Mapping cadres'!$B$1:$B$616,0), MATCH(I$32,'Mapping cadres'!$B$1:$Z$1,0))</f>
        <v>0</v>
      </c>
      <c r="J369" s="226">
        <f>INDEX('Uganda workforce data - raw'!$A$4:$F$619,MATCH($B369, 'Uganda workforce data - raw'!$B$4:$B$619,0), MATCH("Filled Male",'Uganda workforce data - raw'!$A$4:$F$4,0))*INDEX('Mapping cadres'!$B$1:$Z$616,MATCH($B369, 'Mapping cadres'!$B$1:$B$616,0), MATCH(J$32,'Mapping cadres'!$B$1:$Z$1,0))</f>
        <v>0</v>
      </c>
      <c r="K369" s="226">
        <f>INDEX('Uganda workforce data - raw'!$A$4:$F$619,MATCH($B369, 'Uganda workforce data - raw'!$B$4:$B$619,0), MATCH("Filled Male",'Uganda workforce data - raw'!$A$4:$F$4,0))*INDEX('Mapping cadres'!$B$1:$Z$616,MATCH($B369, 'Mapping cadres'!$B$1:$B$616,0), MATCH(K$32,'Mapping cadres'!$B$1:$Z$1,0))</f>
        <v>0</v>
      </c>
      <c r="L369" s="226">
        <f>INDEX('Uganda workforce data - raw'!$A$4:$F$619,MATCH($B369, 'Uganda workforce data - raw'!$B$4:$B$619,0), MATCH("Filled Male",'Uganda workforce data - raw'!$A$4:$F$4,0))*INDEX('Mapping cadres'!$B$1:$Z$616,MATCH($B369, 'Mapping cadres'!$B$1:$B$616,0), MATCH(L$32,'Mapping cadres'!$B$1:$Z$1,0))</f>
        <v>0</v>
      </c>
      <c r="M369" s="226">
        <f>INDEX('Uganda workforce data - raw'!$A$4:$F$619,MATCH($B369, 'Uganda workforce data - raw'!$B$4:$B$619,0), MATCH("Filled Male",'Uganda workforce data - raw'!$A$4:$F$4,0))*INDEX('Mapping cadres'!$B$1:$Z$616,MATCH($B369, 'Mapping cadres'!$B$1:$B$616,0), MATCH(M$32,'Mapping cadres'!$B$1:$Z$1,0))</f>
        <v>0</v>
      </c>
      <c r="N369" s="226">
        <f>INDEX('Uganda workforce data - raw'!$A$4:$F$619,MATCH($B369, 'Uganda workforce data - raw'!$B$4:$B$619,0), MATCH("Filled Male",'Uganda workforce data - raw'!$A$4:$F$4,0))*INDEX('Mapping cadres'!$B$1:$Z$616,MATCH($B369, 'Mapping cadres'!$B$1:$B$616,0), MATCH(N$32,'Mapping cadres'!$B$1:$Z$1,0))</f>
        <v>0</v>
      </c>
      <c r="O369" s="226">
        <f>INDEX('Uganda workforce data - raw'!$A$4:$F$619,MATCH($B369, 'Uganda workforce data - raw'!$B$4:$B$619,0), MATCH("Filled Male",'Uganda workforce data - raw'!$A$4:$F$4,0))*INDEX('Mapping cadres'!$B$1:$Z$616,MATCH($B369, 'Mapping cadres'!$B$1:$B$616,0), MATCH(O$32,'Mapping cadres'!$B$1:$Z$1,0))</f>
        <v>0</v>
      </c>
      <c r="P369" s="226">
        <f>INDEX('Uganda workforce data - raw'!$A$4:$F$619,MATCH($B369, 'Uganda workforce data - raw'!$B$4:$B$619,0), MATCH("Filled Male",'Uganda workforce data - raw'!$A$4:$F$4,0))*INDEX('Mapping cadres'!$B$1:$Z$616,MATCH($B369, 'Mapping cadres'!$B$1:$B$616,0), MATCH(P$32,'Mapping cadres'!$B$1:$Z$1,0))</f>
        <v>0</v>
      </c>
      <c r="Q369" s="226">
        <f>INDEX('Uganda workforce data - raw'!$A$4:$F$619,MATCH($B369, 'Uganda workforce data - raw'!$B$4:$B$619,0), MATCH("Filled Male",'Uganda workforce data - raw'!$A$4:$F$4,0))*INDEX('Mapping cadres'!$B$1:$Z$616,MATCH($B369, 'Mapping cadres'!$B$1:$B$616,0), MATCH(Q$32,'Mapping cadres'!$B$1:$Z$1,0))</f>
        <v>0</v>
      </c>
      <c r="R369" s="226">
        <f>INDEX('Uganda workforce data - raw'!$A$4:$F$619,MATCH($B369, 'Uganda workforce data - raw'!$B$4:$B$619,0), MATCH("Filled Male",'Uganda workforce data - raw'!$A$4:$F$4,0))*INDEX('Mapping cadres'!$B$1:$Z$616,MATCH($B369, 'Mapping cadres'!$B$1:$B$616,0), MATCH(R$32,'Mapping cadres'!$B$1:$Z$1,0))</f>
        <v>0</v>
      </c>
      <c r="S369" s="226">
        <f>INDEX('Uganda workforce data - raw'!$A$4:$F$619,MATCH($B369, 'Uganda workforce data - raw'!$B$4:$B$619,0), MATCH("Filled Male",'Uganda workforce data - raw'!$A$4:$F$4,0))*INDEX('Mapping cadres'!$B$1:$Z$616,MATCH($B369, 'Mapping cadres'!$B$1:$B$616,0), MATCH(S$32,'Mapping cadres'!$B$1:$Z$1,0))</f>
        <v>0</v>
      </c>
      <c r="T369" s="226">
        <f>INDEX('Uganda workforce data - raw'!$A$4:$F$619,MATCH($B369, 'Uganda workforce data - raw'!$B$4:$B$619,0), MATCH("Filled Male",'Uganda workforce data - raw'!$A$4:$F$4,0))*INDEX('Mapping cadres'!$B$1:$Z$616,MATCH($B369, 'Mapping cadres'!$B$1:$B$616,0), MATCH(T$32,'Mapping cadres'!$B$1:$Z$1,0))</f>
        <v>0</v>
      </c>
      <c r="U369" s="226">
        <f>INDEX('Uganda workforce data - raw'!$A$4:$F$619,MATCH($B369, 'Uganda workforce data - raw'!$B$4:$B$619,0), MATCH("Filled Male",'Uganda workforce data - raw'!$A$4:$F$4,0))*INDEX('Mapping cadres'!$B$1:$Z$616,MATCH($B369, 'Mapping cadres'!$B$1:$B$616,0), MATCH(U$32,'Mapping cadres'!$B$1:$Z$1,0))</f>
        <v>0</v>
      </c>
      <c r="V369" s="226">
        <f>INDEX('Uganda workforce data - raw'!$A$4:$F$619,MATCH($B369, 'Uganda workforce data - raw'!$B$4:$B$619,0), MATCH("Filled Male",'Uganda workforce data - raw'!$A$4:$F$4,0))*INDEX('Mapping cadres'!$B$1:$Z$616,MATCH($B369, 'Mapping cadres'!$B$1:$B$616,0), MATCH(V$32,'Mapping cadres'!$B$1:$Z$1,0))</f>
        <v>0</v>
      </c>
      <c r="W369" s="226">
        <f>INDEX('Uganda workforce data - raw'!$A$4:$F$619,MATCH($B369, 'Uganda workforce data - raw'!$B$4:$B$619,0), MATCH("Filled Male",'Uganda workforce data - raw'!$A$4:$F$4,0))*INDEX('Mapping cadres'!$B$1:$Z$616,MATCH($B369, 'Mapping cadres'!$B$1:$B$616,0), MATCH(W$32,'Mapping cadres'!$B$1:$Z$1,0))</f>
        <v>0</v>
      </c>
      <c r="X369" s="226">
        <f>INDEX('Uganda workforce data - raw'!$A$4:$F$619,MATCH($B369, 'Uganda workforce data - raw'!$B$4:$B$619,0), MATCH("Filled Male",'Uganda workforce data - raw'!$A$4:$F$4,0))*INDEX('Mapping cadres'!$B$1:$Z$616,MATCH($B369, 'Mapping cadres'!$B$1:$B$616,0), MATCH(X$32,'Mapping cadres'!$B$1:$Z$1,0))</f>
        <v>0</v>
      </c>
      <c r="Y369" s="226">
        <f>INDEX('Uganda workforce data - raw'!$A$4:$F$619,MATCH($B369, 'Uganda workforce data - raw'!$B$4:$B$619,0), MATCH("Filled Male",'Uganda workforce data - raw'!$A$4:$F$4,0))*INDEX('Mapping cadres'!$B$1:$Z$616,MATCH($B369, 'Mapping cadres'!$B$1:$B$616,0), MATCH(Y$32,'Mapping cadres'!$B$1:$Z$1,0))</f>
        <v>0</v>
      </c>
      <c r="Z369" s="226">
        <f>INDEX('Uganda workforce data - raw'!$A$4:$F$619,MATCH($B369, 'Uganda workforce data - raw'!$B$4:$B$619,0), MATCH("Filled Male",'Uganda workforce data - raw'!$A$4:$F$4,0))*INDEX('Mapping cadres'!$B$1:$Z$616,MATCH($B369, 'Mapping cadres'!$B$1:$B$616,0), MATCH(Z$32,'Mapping cadres'!$B$1:$Z$1,0))</f>
        <v>0</v>
      </c>
      <c r="AA369" s="226">
        <f>INDEX('Uganda workforce data - raw'!$A$4:$F$619,MATCH($B369, 'Uganda workforce data - raw'!$B$4:$B$619,0), MATCH("Filled Female",'Uganda workforce data - raw'!$A$4:$F$4,0))*INDEX('Mapping cadres'!$B$1:$Z$616,MATCH($B369, 'Mapping cadres'!$B$1:$B$616,0), MATCH(AA$32,'Mapping cadres'!$B$1:$Z$1,0))</f>
        <v>0</v>
      </c>
      <c r="AB369" s="226">
        <f>INDEX('Uganda workforce data - raw'!$A$4:$F$619,MATCH($B369, 'Uganda workforce data - raw'!$B$4:$B$619,0), MATCH("Filled Female",'Uganda workforce data - raw'!$A$4:$F$4,0))*INDEX('Mapping cadres'!$B$1:$Z$616,MATCH($B369, 'Mapping cadres'!$B$1:$B$616,0), MATCH(AB$32,'Mapping cadres'!$B$1:$Z$1,0))</f>
        <v>0</v>
      </c>
      <c r="AC369" s="226">
        <f>INDEX('Uganda workforce data - raw'!$A$4:$F$619,MATCH($B369, 'Uganda workforce data - raw'!$B$4:$B$619,0), MATCH("Filled Female",'Uganda workforce data - raw'!$A$4:$F$4,0))*INDEX('Mapping cadres'!$B$1:$Z$616,MATCH($B369, 'Mapping cadres'!$B$1:$B$616,0), MATCH(AC$32,'Mapping cadres'!$B$1:$Z$1,0))</f>
        <v>0</v>
      </c>
      <c r="AD369" s="226">
        <f>INDEX('Uganda workforce data - raw'!$A$4:$F$619,MATCH($B369, 'Uganda workforce data - raw'!$B$4:$B$619,0), MATCH("Filled Female",'Uganda workforce data - raw'!$A$4:$F$4,0))*INDEX('Mapping cadres'!$B$1:$Z$616,MATCH($B369, 'Mapping cadres'!$B$1:$B$616,0), MATCH(AD$32,'Mapping cadres'!$B$1:$Z$1,0))</f>
        <v>0</v>
      </c>
      <c r="AE369" s="226">
        <f>INDEX('Uganda workforce data - raw'!$A$4:$F$619,MATCH($B369, 'Uganda workforce data - raw'!$B$4:$B$619,0), MATCH("Filled Female",'Uganda workforce data - raw'!$A$4:$F$4,0))*INDEX('Mapping cadres'!$B$1:$Z$616,MATCH($B369, 'Mapping cadres'!$B$1:$B$616,0), MATCH(AE$32,'Mapping cadres'!$B$1:$Z$1,0))</f>
        <v>0</v>
      </c>
      <c r="AF369" s="226">
        <f>INDEX('Uganda workforce data - raw'!$A$4:$F$619,MATCH($B369, 'Uganda workforce data - raw'!$B$4:$B$619,0), MATCH("Filled Female",'Uganda workforce data - raw'!$A$4:$F$4,0))*INDEX('Mapping cadres'!$B$1:$Z$616,MATCH($B369, 'Mapping cadres'!$B$1:$B$616,0), MATCH(AF$32,'Mapping cadres'!$B$1:$Z$1,0))</f>
        <v>0</v>
      </c>
      <c r="AG369" s="226">
        <f>INDEX('Uganda workforce data - raw'!$A$4:$F$619,MATCH($B369, 'Uganda workforce data - raw'!$B$4:$B$619,0), MATCH("Filled Female",'Uganda workforce data - raw'!$A$4:$F$4,0))*INDEX('Mapping cadres'!$B$1:$Z$616,MATCH($B369, 'Mapping cadres'!$B$1:$B$616,0), MATCH(AG$32,'Mapping cadres'!$B$1:$Z$1,0))</f>
        <v>0</v>
      </c>
      <c r="AH369" s="226">
        <f>INDEX('Uganda workforce data - raw'!$A$4:$F$619,MATCH($B369, 'Uganda workforce data - raw'!$B$4:$B$619,0), MATCH("Filled Female",'Uganda workforce data - raw'!$A$4:$F$4,0))*INDEX('Mapping cadres'!$B$1:$Z$616,MATCH($B369, 'Mapping cadres'!$B$1:$B$616,0), MATCH(AH$32,'Mapping cadres'!$B$1:$Z$1,0))</f>
        <v>0</v>
      </c>
      <c r="AI369" s="226">
        <f>INDEX('Uganda workforce data - raw'!$A$4:$F$619,MATCH($B369, 'Uganda workforce data - raw'!$B$4:$B$619,0), MATCH("Filled Female",'Uganda workforce data - raw'!$A$4:$F$4,0))*INDEX('Mapping cadres'!$B$1:$Z$616,MATCH($B369, 'Mapping cadres'!$B$1:$B$616,0), MATCH(AI$32,'Mapping cadres'!$B$1:$Z$1,0))</f>
        <v>0</v>
      </c>
      <c r="AJ369" s="226">
        <f>INDEX('Uganda workforce data - raw'!$A$4:$F$619,MATCH($B369, 'Uganda workforce data - raw'!$B$4:$B$619,0), MATCH("Filled Female",'Uganda workforce data - raw'!$A$4:$F$4,0))*INDEX('Mapping cadres'!$B$1:$Z$616,MATCH($B369, 'Mapping cadres'!$B$1:$B$616,0), MATCH(AJ$32,'Mapping cadres'!$B$1:$Z$1,0))</f>
        <v>0</v>
      </c>
      <c r="AK369" s="226">
        <f>INDEX('Uganda workforce data - raw'!$A$4:$F$619,MATCH($B369, 'Uganda workforce data - raw'!$B$4:$B$619,0), MATCH("Filled Female",'Uganda workforce data - raw'!$A$4:$F$4,0))*INDEX('Mapping cadres'!$B$1:$Z$616,MATCH($B369, 'Mapping cadres'!$B$1:$B$616,0), MATCH(AK$32,'Mapping cadres'!$B$1:$Z$1,0))</f>
        <v>0</v>
      </c>
      <c r="AL369" s="226">
        <f>INDEX('Uganda workforce data - raw'!$A$4:$F$619,MATCH($B369, 'Uganda workforce data - raw'!$B$4:$B$619,0), MATCH("Filled Female",'Uganda workforce data - raw'!$A$4:$F$4,0))*INDEX('Mapping cadres'!$B$1:$Z$616,MATCH($B369, 'Mapping cadres'!$B$1:$B$616,0), MATCH(AL$32,'Mapping cadres'!$B$1:$Z$1,0))</f>
        <v>0</v>
      </c>
      <c r="AM369" s="226">
        <f>INDEX('Uganda workforce data - raw'!$A$4:$F$619,MATCH($B369, 'Uganda workforce data - raw'!$B$4:$B$619,0), MATCH("Filled Female",'Uganda workforce data - raw'!$A$4:$F$4,0))*INDEX('Mapping cadres'!$B$1:$Z$616,MATCH($B369, 'Mapping cadres'!$B$1:$B$616,0), MATCH(AM$32,'Mapping cadres'!$B$1:$Z$1,0))</f>
        <v>0</v>
      </c>
      <c r="AN369" s="226">
        <f>INDEX('Uganda workforce data - raw'!$A$4:$F$619,MATCH($B369, 'Uganda workforce data - raw'!$B$4:$B$619,0), MATCH("Filled Female",'Uganda workforce data - raw'!$A$4:$F$4,0))*INDEX('Mapping cadres'!$B$1:$Z$616,MATCH($B369, 'Mapping cadres'!$B$1:$B$616,0), MATCH(AN$32,'Mapping cadres'!$B$1:$Z$1,0))</f>
        <v>0</v>
      </c>
      <c r="AO369" s="226">
        <f>INDEX('Uganda workforce data - raw'!$A$4:$F$619,MATCH($B369, 'Uganda workforce data - raw'!$B$4:$B$619,0), MATCH("Filled Female",'Uganda workforce data - raw'!$A$4:$F$4,0))*INDEX('Mapping cadres'!$B$1:$Z$616,MATCH($B369, 'Mapping cadres'!$B$1:$B$616,0), MATCH(AO$32,'Mapping cadres'!$B$1:$Z$1,0))</f>
        <v>0</v>
      </c>
      <c r="AP369" s="226">
        <f>INDEX('Uganda workforce data - raw'!$A$4:$F$619,MATCH($B369, 'Uganda workforce data - raw'!$B$4:$B$619,0), MATCH("Filled Female",'Uganda workforce data - raw'!$A$4:$F$4,0))*INDEX('Mapping cadres'!$B$1:$Z$616,MATCH($B369, 'Mapping cadres'!$B$1:$B$616,0), MATCH(AP$32,'Mapping cadres'!$B$1:$Z$1,0))</f>
        <v>0</v>
      </c>
      <c r="AQ369" s="226">
        <f>INDEX('Uganda workforce data - raw'!$A$4:$F$619,MATCH($B369, 'Uganda workforce data - raw'!$B$4:$B$619,0), MATCH("Filled Female",'Uganda workforce data - raw'!$A$4:$F$4,0))*INDEX('Mapping cadres'!$B$1:$Z$616,MATCH($B369, 'Mapping cadres'!$B$1:$B$616,0), MATCH(AQ$32,'Mapping cadres'!$B$1:$Z$1,0))</f>
        <v>0</v>
      </c>
      <c r="AR369" s="226">
        <f>INDEX('Uganda workforce data - raw'!$A$4:$F$619,MATCH($B369, 'Uganda workforce data - raw'!$B$4:$B$619,0), MATCH("Filled Female",'Uganda workforce data - raw'!$A$4:$F$4,0))*INDEX('Mapping cadres'!$B$1:$Z$616,MATCH($B369, 'Mapping cadres'!$B$1:$B$616,0), MATCH(AR$32,'Mapping cadres'!$B$1:$Z$1,0))</f>
        <v>0</v>
      </c>
      <c r="AS369" s="226">
        <f>INDEX('Uganda workforce data - raw'!$A$4:$F$619,MATCH($B369, 'Uganda workforce data - raw'!$B$4:$B$619,0), MATCH("Filled Female",'Uganda workforce data - raw'!$A$4:$F$4,0))*INDEX('Mapping cadres'!$B$1:$Z$616,MATCH($B369, 'Mapping cadres'!$B$1:$B$616,0), MATCH(AS$32,'Mapping cadres'!$B$1:$Z$1,0))</f>
        <v>0</v>
      </c>
      <c r="AT369" s="226">
        <f>INDEX('Uganda workforce data - raw'!$A$4:$F$619,MATCH($B369, 'Uganda workforce data - raw'!$B$4:$B$619,0), MATCH("Filled Female",'Uganda workforce data - raw'!$A$4:$F$4,0))*INDEX('Mapping cadres'!$B$1:$Z$616,MATCH($B369, 'Mapping cadres'!$B$1:$B$616,0), MATCH(AT$32,'Mapping cadres'!$B$1:$Z$1,0))</f>
        <v>0</v>
      </c>
      <c r="AU369" s="226">
        <f>INDEX('Uganda workforce data - raw'!$A$4:$F$619,MATCH($B369, 'Uganda workforce data - raw'!$B$4:$B$619,0), MATCH("Filled Female",'Uganda workforce data - raw'!$A$4:$F$4,0))*INDEX('Mapping cadres'!$B$1:$Z$616,MATCH($B369, 'Mapping cadres'!$B$1:$B$616,0), MATCH(AU$32,'Mapping cadres'!$B$1:$Z$1,0))</f>
        <v>0</v>
      </c>
      <c r="AV369" s="226">
        <f>INDEX('Uganda workforce data - raw'!$A$4:$F$619,MATCH($B369, 'Uganda workforce data - raw'!$B$4:$B$619,0), MATCH("Filled Female",'Uganda workforce data - raw'!$A$4:$F$4,0))*INDEX('Mapping cadres'!$B$1:$Z$616,MATCH($B369, 'Mapping cadres'!$B$1:$B$616,0), MATCH(AV$32,'Mapping cadres'!$B$1:$Z$1,0))</f>
        <v>0</v>
      </c>
      <c r="AW369" s="226">
        <f>INDEX('Uganda workforce data - raw'!$A$4:$F$619,MATCH($B369, 'Uganda workforce data - raw'!$B$4:$B$619,0), MATCH("Filled Female",'Uganda workforce data - raw'!$A$4:$F$4,0))*INDEX('Mapping cadres'!$B$1:$Z$616,MATCH($B369, 'Mapping cadres'!$B$1:$B$616,0), MATCH(AW$32,'Mapping cadres'!$B$1:$Z$1,0))</f>
        <v>0</v>
      </c>
      <c r="AX369" s="226">
        <f>INDEX('Uganda workforce data - raw'!$A$4:$F$619,MATCH($B369, 'Uganda workforce data - raw'!$B$4:$B$619,0), MATCH("Filled Female",'Uganda workforce data - raw'!$A$4:$F$4,0))*INDEX('Mapping cadres'!$B$1:$Z$616,MATCH($B369, 'Mapping cadres'!$B$1:$B$616,0), MATCH(AX$32,'Mapping cadres'!$B$1:$Z$1,0))</f>
        <v>0</v>
      </c>
      <c r="AY369" s="226">
        <f t="shared" si="125"/>
        <v>0</v>
      </c>
      <c r="AZ369" s="226">
        <f t="shared" si="126"/>
        <v>0</v>
      </c>
      <c r="BA369" s="226">
        <f t="shared" si="127"/>
        <v>2</v>
      </c>
      <c r="BB369" s="226">
        <f t="shared" si="128"/>
        <v>0</v>
      </c>
      <c r="BC369" s="226">
        <f t="shared" si="129"/>
        <v>0</v>
      </c>
      <c r="BD369" s="226">
        <f t="shared" si="130"/>
        <v>0</v>
      </c>
      <c r="BE369" s="226">
        <f t="shared" si="131"/>
        <v>0</v>
      </c>
      <c r="BF369" s="226">
        <f t="shared" si="132"/>
        <v>0</v>
      </c>
      <c r="BG369" s="226">
        <f t="shared" si="133"/>
        <v>0</v>
      </c>
      <c r="BH369" s="226">
        <f t="shared" si="134"/>
        <v>0</v>
      </c>
      <c r="BI369" s="226">
        <f t="shared" si="135"/>
        <v>0</v>
      </c>
      <c r="BJ369" s="226">
        <f t="shared" si="136"/>
        <v>0</v>
      </c>
      <c r="BK369" s="226">
        <f t="shared" si="137"/>
        <v>0</v>
      </c>
      <c r="BL369" s="226">
        <f t="shared" si="138"/>
        <v>0</v>
      </c>
      <c r="BM369" s="226">
        <f t="shared" si="139"/>
        <v>0</v>
      </c>
      <c r="BN369" s="226">
        <f t="shared" si="140"/>
        <v>0</v>
      </c>
      <c r="BO369" s="226">
        <f t="shared" si="141"/>
        <v>0</v>
      </c>
      <c r="BP369" s="226">
        <f t="shared" si="142"/>
        <v>0</v>
      </c>
      <c r="BQ369" s="226">
        <f t="shared" si="143"/>
        <v>0</v>
      </c>
      <c r="BR369" s="226">
        <f t="shared" si="144"/>
        <v>0</v>
      </c>
      <c r="BS369" s="226">
        <f t="shared" si="145"/>
        <v>0</v>
      </c>
      <c r="BT369" s="226">
        <f t="shared" si="146"/>
        <v>0</v>
      </c>
      <c r="BU369" s="226">
        <f t="shared" si="147"/>
        <v>0</v>
      </c>
      <c r="BV369" s="226">
        <f t="shared" si="148"/>
        <v>0</v>
      </c>
    </row>
    <row r="370" spans="1:74">
      <c r="A370" s="226">
        <v>338</v>
      </c>
      <c r="B370" s="226" t="s">
        <v>1640</v>
      </c>
      <c r="C370" s="226">
        <f>INDEX('Uganda workforce data - raw'!$A$4:$F$619,MATCH($B370, 'Uganda workforce data - raw'!$B$4:$B$619,0), MATCH("Filled Male",'Uganda workforce data - raw'!$A$4:$F$4,0))*INDEX('Mapping cadres'!$B$1:$Z$616,MATCH($B370, 'Mapping cadres'!$B$1:$B$616,0), MATCH(C$32,'Mapping cadres'!$B$1:$Z$1,0))</f>
        <v>1</v>
      </c>
      <c r="D370" s="226">
        <f>INDEX('Uganda workforce data - raw'!$A$4:$F$619,MATCH($B370, 'Uganda workforce data - raw'!$B$4:$B$619,0), MATCH("Filled Male",'Uganda workforce data - raw'!$A$4:$F$4,0))*INDEX('Mapping cadres'!$B$1:$Z$616,MATCH($B370, 'Mapping cadres'!$B$1:$B$616,0), MATCH(D$32,'Mapping cadres'!$B$1:$Z$1,0))</f>
        <v>0</v>
      </c>
      <c r="E370" s="226">
        <f>INDEX('Uganda workforce data - raw'!$A$4:$F$619,MATCH($B370, 'Uganda workforce data - raw'!$B$4:$B$619,0), MATCH("Filled Male",'Uganda workforce data - raw'!$A$4:$F$4,0))*INDEX('Mapping cadres'!$B$1:$Z$616,MATCH($B370, 'Mapping cadres'!$B$1:$B$616,0), MATCH(E$32,'Mapping cadres'!$B$1:$Z$1,0))</f>
        <v>0</v>
      </c>
      <c r="F370" s="226">
        <f>INDEX('Uganda workforce data - raw'!$A$4:$F$619,MATCH($B370, 'Uganda workforce data - raw'!$B$4:$B$619,0), MATCH("Filled Male",'Uganda workforce data - raw'!$A$4:$F$4,0))*INDEX('Mapping cadres'!$B$1:$Z$616,MATCH($B370, 'Mapping cadres'!$B$1:$B$616,0), MATCH(F$32,'Mapping cadres'!$B$1:$Z$1,0))</f>
        <v>0</v>
      </c>
      <c r="G370" s="226">
        <f>INDEX('Uganda workforce data - raw'!$A$4:$F$619,MATCH($B370, 'Uganda workforce data - raw'!$B$4:$B$619,0), MATCH("Filled Male",'Uganda workforce data - raw'!$A$4:$F$4,0))*INDEX('Mapping cadres'!$B$1:$Z$616,MATCH($B370, 'Mapping cadres'!$B$1:$B$616,0), MATCH(G$32,'Mapping cadres'!$B$1:$Z$1,0))</f>
        <v>0</v>
      </c>
      <c r="H370" s="226">
        <f>INDEX('Uganda workforce data - raw'!$A$4:$F$619,MATCH($B370, 'Uganda workforce data - raw'!$B$4:$B$619,0), MATCH("Filled Male",'Uganda workforce data - raw'!$A$4:$F$4,0))*INDEX('Mapping cadres'!$B$1:$Z$616,MATCH($B370, 'Mapping cadres'!$B$1:$B$616,0), MATCH(H$32,'Mapping cadres'!$B$1:$Z$1,0))</f>
        <v>0</v>
      </c>
      <c r="I370" s="226">
        <f>INDEX('Uganda workforce data - raw'!$A$4:$F$619,MATCH($B370, 'Uganda workforce data - raw'!$B$4:$B$619,0), MATCH("Filled Male",'Uganda workforce data - raw'!$A$4:$F$4,0))*INDEX('Mapping cadres'!$B$1:$Z$616,MATCH($B370, 'Mapping cadres'!$B$1:$B$616,0), MATCH(I$32,'Mapping cadres'!$B$1:$Z$1,0))</f>
        <v>0</v>
      </c>
      <c r="J370" s="226">
        <f>INDEX('Uganda workforce data - raw'!$A$4:$F$619,MATCH($B370, 'Uganda workforce data - raw'!$B$4:$B$619,0), MATCH("Filled Male",'Uganda workforce data - raw'!$A$4:$F$4,0))*INDEX('Mapping cadres'!$B$1:$Z$616,MATCH($B370, 'Mapping cadres'!$B$1:$B$616,0), MATCH(J$32,'Mapping cadres'!$B$1:$Z$1,0))</f>
        <v>0</v>
      </c>
      <c r="K370" s="226">
        <f>INDEX('Uganda workforce data - raw'!$A$4:$F$619,MATCH($B370, 'Uganda workforce data - raw'!$B$4:$B$619,0), MATCH("Filled Male",'Uganda workforce data - raw'!$A$4:$F$4,0))*INDEX('Mapping cadres'!$B$1:$Z$616,MATCH($B370, 'Mapping cadres'!$B$1:$B$616,0), MATCH(K$32,'Mapping cadres'!$B$1:$Z$1,0))</f>
        <v>0</v>
      </c>
      <c r="L370" s="226">
        <f>INDEX('Uganda workforce data - raw'!$A$4:$F$619,MATCH($B370, 'Uganda workforce data - raw'!$B$4:$B$619,0), MATCH("Filled Male",'Uganda workforce data - raw'!$A$4:$F$4,0))*INDEX('Mapping cadres'!$B$1:$Z$616,MATCH($B370, 'Mapping cadres'!$B$1:$B$616,0), MATCH(L$32,'Mapping cadres'!$B$1:$Z$1,0))</f>
        <v>0</v>
      </c>
      <c r="M370" s="226">
        <f>INDEX('Uganda workforce data - raw'!$A$4:$F$619,MATCH($B370, 'Uganda workforce data - raw'!$B$4:$B$619,0), MATCH("Filled Male",'Uganda workforce data - raw'!$A$4:$F$4,0))*INDEX('Mapping cadres'!$B$1:$Z$616,MATCH($B370, 'Mapping cadres'!$B$1:$B$616,0), MATCH(M$32,'Mapping cadres'!$B$1:$Z$1,0))</f>
        <v>0</v>
      </c>
      <c r="N370" s="226">
        <f>INDEX('Uganda workforce data - raw'!$A$4:$F$619,MATCH($B370, 'Uganda workforce data - raw'!$B$4:$B$619,0), MATCH("Filled Male",'Uganda workforce data - raw'!$A$4:$F$4,0))*INDEX('Mapping cadres'!$B$1:$Z$616,MATCH($B370, 'Mapping cadres'!$B$1:$B$616,0), MATCH(N$32,'Mapping cadres'!$B$1:$Z$1,0))</f>
        <v>0</v>
      </c>
      <c r="O370" s="226">
        <f>INDEX('Uganda workforce data - raw'!$A$4:$F$619,MATCH($B370, 'Uganda workforce data - raw'!$B$4:$B$619,0), MATCH("Filled Male",'Uganda workforce data - raw'!$A$4:$F$4,0))*INDEX('Mapping cadres'!$B$1:$Z$616,MATCH($B370, 'Mapping cadres'!$B$1:$B$616,0), MATCH(O$32,'Mapping cadres'!$B$1:$Z$1,0))</f>
        <v>0</v>
      </c>
      <c r="P370" s="226">
        <f>INDEX('Uganda workforce data - raw'!$A$4:$F$619,MATCH($B370, 'Uganda workforce data - raw'!$B$4:$B$619,0), MATCH("Filled Male",'Uganda workforce data - raw'!$A$4:$F$4,0))*INDEX('Mapping cadres'!$B$1:$Z$616,MATCH($B370, 'Mapping cadres'!$B$1:$B$616,0), MATCH(P$32,'Mapping cadres'!$B$1:$Z$1,0))</f>
        <v>0</v>
      </c>
      <c r="Q370" s="226">
        <f>INDEX('Uganda workforce data - raw'!$A$4:$F$619,MATCH($B370, 'Uganda workforce data - raw'!$B$4:$B$619,0), MATCH("Filled Male",'Uganda workforce data - raw'!$A$4:$F$4,0))*INDEX('Mapping cadres'!$B$1:$Z$616,MATCH($B370, 'Mapping cadres'!$B$1:$B$616,0), MATCH(Q$32,'Mapping cadres'!$B$1:$Z$1,0))</f>
        <v>0</v>
      </c>
      <c r="R370" s="226">
        <f>INDEX('Uganda workforce data - raw'!$A$4:$F$619,MATCH($B370, 'Uganda workforce data - raw'!$B$4:$B$619,0), MATCH("Filled Male",'Uganda workforce data - raw'!$A$4:$F$4,0))*INDEX('Mapping cadres'!$B$1:$Z$616,MATCH($B370, 'Mapping cadres'!$B$1:$B$616,0), MATCH(R$32,'Mapping cadres'!$B$1:$Z$1,0))</f>
        <v>0</v>
      </c>
      <c r="S370" s="226">
        <f>INDEX('Uganda workforce data - raw'!$A$4:$F$619,MATCH($B370, 'Uganda workforce data - raw'!$B$4:$B$619,0), MATCH("Filled Male",'Uganda workforce data - raw'!$A$4:$F$4,0))*INDEX('Mapping cadres'!$B$1:$Z$616,MATCH($B370, 'Mapping cadres'!$B$1:$B$616,0), MATCH(S$32,'Mapping cadres'!$B$1:$Z$1,0))</f>
        <v>0</v>
      </c>
      <c r="T370" s="226">
        <f>INDEX('Uganda workforce data - raw'!$A$4:$F$619,MATCH($B370, 'Uganda workforce data - raw'!$B$4:$B$619,0), MATCH("Filled Male",'Uganda workforce data - raw'!$A$4:$F$4,0))*INDEX('Mapping cadres'!$B$1:$Z$616,MATCH($B370, 'Mapping cadres'!$B$1:$B$616,0), MATCH(T$32,'Mapping cadres'!$B$1:$Z$1,0))</f>
        <v>0</v>
      </c>
      <c r="U370" s="226">
        <f>INDEX('Uganda workforce data - raw'!$A$4:$F$619,MATCH($B370, 'Uganda workforce data - raw'!$B$4:$B$619,0), MATCH("Filled Male",'Uganda workforce data - raw'!$A$4:$F$4,0))*INDEX('Mapping cadres'!$B$1:$Z$616,MATCH($B370, 'Mapping cadres'!$B$1:$B$616,0), MATCH(U$32,'Mapping cadres'!$B$1:$Z$1,0))</f>
        <v>0</v>
      </c>
      <c r="V370" s="226">
        <f>INDEX('Uganda workforce data - raw'!$A$4:$F$619,MATCH($B370, 'Uganda workforce data - raw'!$B$4:$B$619,0), MATCH("Filled Male",'Uganda workforce data - raw'!$A$4:$F$4,0))*INDEX('Mapping cadres'!$B$1:$Z$616,MATCH($B370, 'Mapping cadres'!$B$1:$B$616,0), MATCH(V$32,'Mapping cadres'!$B$1:$Z$1,0))</f>
        <v>0</v>
      </c>
      <c r="W370" s="226">
        <f>INDEX('Uganda workforce data - raw'!$A$4:$F$619,MATCH($B370, 'Uganda workforce data - raw'!$B$4:$B$619,0), MATCH("Filled Male",'Uganda workforce data - raw'!$A$4:$F$4,0))*INDEX('Mapping cadres'!$B$1:$Z$616,MATCH($B370, 'Mapping cadres'!$B$1:$B$616,0), MATCH(W$32,'Mapping cadres'!$B$1:$Z$1,0))</f>
        <v>0</v>
      </c>
      <c r="X370" s="226">
        <f>INDEX('Uganda workforce data - raw'!$A$4:$F$619,MATCH($B370, 'Uganda workforce data - raw'!$B$4:$B$619,0), MATCH("Filled Male",'Uganda workforce data - raw'!$A$4:$F$4,0))*INDEX('Mapping cadres'!$B$1:$Z$616,MATCH($B370, 'Mapping cadres'!$B$1:$B$616,0), MATCH(X$32,'Mapping cadres'!$B$1:$Z$1,0))</f>
        <v>0</v>
      </c>
      <c r="Y370" s="226">
        <f>INDEX('Uganda workforce data - raw'!$A$4:$F$619,MATCH($B370, 'Uganda workforce data - raw'!$B$4:$B$619,0), MATCH("Filled Male",'Uganda workforce data - raw'!$A$4:$F$4,0))*INDEX('Mapping cadres'!$B$1:$Z$616,MATCH($B370, 'Mapping cadres'!$B$1:$B$616,0), MATCH(Y$32,'Mapping cadres'!$B$1:$Z$1,0))</f>
        <v>0</v>
      </c>
      <c r="Z370" s="226">
        <f>INDEX('Uganda workforce data - raw'!$A$4:$F$619,MATCH($B370, 'Uganda workforce data - raw'!$B$4:$B$619,0), MATCH("Filled Male",'Uganda workforce data - raw'!$A$4:$F$4,0))*INDEX('Mapping cadres'!$B$1:$Z$616,MATCH($B370, 'Mapping cadres'!$B$1:$B$616,0), MATCH(Z$32,'Mapping cadres'!$B$1:$Z$1,0))</f>
        <v>0</v>
      </c>
      <c r="AA370" s="226">
        <f>INDEX('Uganda workforce data - raw'!$A$4:$F$619,MATCH($B370, 'Uganda workforce data - raw'!$B$4:$B$619,0), MATCH("Filled Female",'Uganda workforce data - raw'!$A$4:$F$4,0))*INDEX('Mapping cadres'!$B$1:$Z$616,MATCH($B370, 'Mapping cadres'!$B$1:$B$616,0), MATCH(AA$32,'Mapping cadres'!$B$1:$Z$1,0))</f>
        <v>0</v>
      </c>
      <c r="AB370" s="226">
        <f>INDEX('Uganda workforce data - raw'!$A$4:$F$619,MATCH($B370, 'Uganda workforce data - raw'!$B$4:$B$619,0), MATCH("Filled Female",'Uganda workforce data - raw'!$A$4:$F$4,0))*INDEX('Mapping cadres'!$B$1:$Z$616,MATCH($B370, 'Mapping cadres'!$B$1:$B$616,0), MATCH(AB$32,'Mapping cadres'!$B$1:$Z$1,0))</f>
        <v>0</v>
      </c>
      <c r="AC370" s="226">
        <f>INDEX('Uganda workforce data - raw'!$A$4:$F$619,MATCH($B370, 'Uganda workforce data - raw'!$B$4:$B$619,0), MATCH("Filled Female",'Uganda workforce data - raw'!$A$4:$F$4,0))*INDEX('Mapping cadres'!$B$1:$Z$616,MATCH($B370, 'Mapping cadres'!$B$1:$B$616,0), MATCH(AC$32,'Mapping cadres'!$B$1:$Z$1,0))</f>
        <v>0</v>
      </c>
      <c r="AD370" s="226">
        <f>INDEX('Uganda workforce data - raw'!$A$4:$F$619,MATCH($B370, 'Uganda workforce data - raw'!$B$4:$B$619,0), MATCH("Filled Female",'Uganda workforce data - raw'!$A$4:$F$4,0))*INDEX('Mapping cadres'!$B$1:$Z$616,MATCH($B370, 'Mapping cadres'!$B$1:$B$616,0), MATCH(AD$32,'Mapping cadres'!$B$1:$Z$1,0))</f>
        <v>0</v>
      </c>
      <c r="AE370" s="226">
        <f>INDEX('Uganda workforce data - raw'!$A$4:$F$619,MATCH($B370, 'Uganda workforce data - raw'!$B$4:$B$619,0), MATCH("Filled Female",'Uganda workforce data - raw'!$A$4:$F$4,0))*INDEX('Mapping cadres'!$B$1:$Z$616,MATCH($B370, 'Mapping cadres'!$B$1:$B$616,0), MATCH(AE$32,'Mapping cadres'!$B$1:$Z$1,0))</f>
        <v>0</v>
      </c>
      <c r="AF370" s="226">
        <f>INDEX('Uganda workforce data - raw'!$A$4:$F$619,MATCH($B370, 'Uganda workforce data - raw'!$B$4:$B$619,0), MATCH("Filled Female",'Uganda workforce data - raw'!$A$4:$F$4,0))*INDEX('Mapping cadres'!$B$1:$Z$616,MATCH($B370, 'Mapping cadres'!$B$1:$B$616,0), MATCH(AF$32,'Mapping cadres'!$B$1:$Z$1,0))</f>
        <v>0</v>
      </c>
      <c r="AG370" s="226">
        <f>INDEX('Uganda workforce data - raw'!$A$4:$F$619,MATCH($B370, 'Uganda workforce data - raw'!$B$4:$B$619,0), MATCH("Filled Female",'Uganda workforce data - raw'!$A$4:$F$4,0))*INDEX('Mapping cadres'!$B$1:$Z$616,MATCH($B370, 'Mapping cadres'!$B$1:$B$616,0), MATCH(AG$32,'Mapping cadres'!$B$1:$Z$1,0))</f>
        <v>0</v>
      </c>
      <c r="AH370" s="226">
        <f>INDEX('Uganda workforce data - raw'!$A$4:$F$619,MATCH($B370, 'Uganda workforce data - raw'!$B$4:$B$619,0), MATCH("Filled Female",'Uganda workforce data - raw'!$A$4:$F$4,0))*INDEX('Mapping cadres'!$B$1:$Z$616,MATCH($B370, 'Mapping cadres'!$B$1:$B$616,0), MATCH(AH$32,'Mapping cadres'!$B$1:$Z$1,0))</f>
        <v>0</v>
      </c>
      <c r="AI370" s="226">
        <f>INDEX('Uganda workforce data - raw'!$A$4:$F$619,MATCH($B370, 'Uganda workforce data - raw'!$B$4:$B$619,0), MATCH("Filled Female",'Uganda workforce data - raw'!$A$4:$F$4,0))*INDEX('Mapping cadres'!$B$1:$Z$616,MATCH($B370, 'Mapping cadres'!$B$1:$B$616,0), MATCH(AI$32,'Mapping cadres'!$B$1:$Z$1,0))</f>
        <v>0</v>
      </c>
      <c r="AJ370" s="226">
        <f>INDEX('Uganda workforce data - raw'!$A$4:$F$619,MATCH($B370, 'Uganda workforce data - raw'!$B$4:$B$619,0), MATCH("Filled Female",'Uganda workforce data - raw'!$A$4:$F$4,0))*INDEX('Mapping cadres'!$B$1:$Z$616,MATCH($B370, 'Mapping cadres'!$B$1:$B$616,0), MATCH(AJ$32,'Mapping cadres'!$B$1:$Z$1,0))</f>
        <v>0</v>
      </c>
      <c r="AK370" s="226">
        <f>INDEX('Uganda workforce data - raw'!$A$4:$F$619,MATCH($B370, 'Uganda workforce data - raw'!$B$4:$B$619,0), MATCH("Filled Female",'Uganda workforce data - raw'!$A$4:$F$4,0))*INDEX('Mapping cadres'!$B$1:$Z$616,MATCH($B370, 'Mapping cadres'!$B$1:$B$616,0), MATCH(AK$32,'Mapping cadres'!$B$1:$Z$1,0))</f>
        <v>0</v>
      </c>
      <c r="AL370" s="226">
        <f>INDEX('Uganda workforce data - raw'!$A$4:$F$619,MATCH($B370, 'Uganda workforce data - raw'!$B$4:$B$619,0), MATCH("Filled Female",'Uganda workforce data - raw'!$A$4:$F$4,0))*INDEX('Mapping cadres'!$B$1:$Z$616,MATCH($B370, 'Mapping cadres'!$B$1:$B$616,0), MATCH(AL$32,'Mapping cadres'!$B$1:$Z$1,0))</f>
        <v>0</v>
      </c>
      <c r="AM370" s="226">
        <f>INDEX('Uganda workforce data - raw'!$A$4:$F$619,MATCH($B370, 'Uganda workforce data - raw'!$B$4:$B$619,0), MATCH("Filled Female",'Uganda workforce data - raw'!$A$4:$F$4,0))*INDEX('Mapping cadres'!$B$1:$Z$616,MATCH($B370, 'Mapping cadres'!$B$1:$B$616,0), MATCH(AM$32,'Mapping cadres'!$B$1:$Z$1,0))</f>
        <v>0</v>
      </c>
      <c r="AN370" s="226">
        <f>INDEX('Uganda workforce data - raw'!$A$4:$F$619,MATCH($B370, 'Uganda workforce data - raw'!$B$4:$B$619,0), MATCH("Filled Female",'Uganda workforce data - raw'!$A$4:$F$4,0))*INDEX('Mapping cadres'!$B$1:$Z$616,MATCH($B370, 'Mapping cadres'!$B$1:$B$616,0), MATCH(AN$32,'Mapping cadres'!$B$1:$Z$1,0))</f>
        <v>0</v>
      </c>
      <c r="AO370" s="226">
        <f>INDEX('Uganda workforce data - raw'!$A$4:$F$619,MATCH($B370, 'Uganda workforce data - raw'!$B$4:$B$619,0), MATCH("Filled Female",'Uganda workforce data - raw'!$A$4:$F$4,0))*INDEX('Mapping cadres'!$B$1:$Z$616,MATCH($B370, 'Mapping cadres'!$B$1:$B$616,0), MATCH(AO$32,'Mapping cadres'!$B$1:$Z$1,0))</f>
        <v>0</v>
      </c>
      <c r="AP370" s="226">
        <f>INDEX('Uganda workforce data - raw'!$A$4:$F$619,MATCH($B370, 'Uganda workforce data - raw'!$B$4:$B$619,0), MATCH("Filled Female",'Uganda workforce data - raw'!$A$4:$F$4,0))*INDEX('Mapping cadres'!$B$1:$Z$616,MATCH($B370, 'Mapping cadres'!$B$1:$B$616,0), MATCH(AP$32,'Mapping cadres'!$B$1:$Z$1,0))</f>
        <v>0</v>
      </c>
      <c r="AQ370" s="226">
        <f>INDEX('Uganda workforce data - raw'!$A$4:$F$619,MATCH($B370, 'Uganda workforce data - raw'!$B$4:$B$619,0), MATCH("Filled Female",'Uganda workforce data - raw'!$A$4:$F$4,0))*INDEX('Mapping cadres'!$B$1:$Z$616,MATCH($B370, 'Mapping cadres'!$B$1:$B$616,0), MATCH(AQ$32,'Mapping cadres'!$B$1:$Z$1,0))</f>
        <v>0</v>
      </c>
      <c r="AR370" s="226">
        <f>INDEX('Uganda workforce data - raw'!$A$4:$F$619,MATCH($B370, 'Uganda workforce data - raw'!$B$4:$B$619,0), MATCH("Filled Female",'Uganda workforce data - raw'!$A$4:$F$4,0))*INDEX('Mapping cadres'!$B$1:$Z$616,MATCH($B370, 'Mapping cadres'!$B$1:$B$616,0), MATCH(AR$32,'Mapping cadres'!$B$1:$Z$1,0))</f>
        <v>0</v>
      </c>
      <c r="AS370" s="226">
        <f>INDEX('Uganda workforce data - raw'!$A$4:$F$619,MATCH($B370, 'Uganda workforce data - raw'!$B$4:$B$619,0), MATCH("Filled Female",'Uganda workforce data - raw'!$A$4:$F$4,0))*INDEX('Mapping cadres'!$B$1:$Z$616,MATCH($B370, 'Mapping cadres'!$B$1:$B$616,0), MATCH(AS$32,'Mapping cadres'!$B$1:$Z$1,0))</f>
        <v>0</v>
      </c>
      <c r="AT370" s="226">
        <f>INDEX('Uganda workforce data - raw'!$A$4:$F$619,MATCH($B370, 'Uganda workforce data - raw'!$B$4:$B$619,0), MATCH("Filled Female",'Uganda workforce data - raw'!$A$4:$F$4,0))*INDEX('Mapping cadres'!$B$1:$Z$616,MATCH($B370, 'Mapping cadres'!$B$1:$B$616,0), MATCH(AT$32,'Mapping cadres'!$B$1:$Z$1,0))</f>
        <v>0</v>
      </c>
      <c r="AU370" s="226">
        <f>INDEX('Uganda workforce data - raw'!$A$4:$F$619,MATCH($B370, 'Uganda workforce data - raw'!$B$4:$B$619,0), MATCH("Filled Female",'Uganda workforce data - raw'!$A$4:$F$4,0))*INDEX('Mapping cadres'!$B$1:$Z$616,MATCH($B370, 'Mapping cadres'!$B$1:$B$616,0), MATCH(AU$32,'Mapping cadres'!$B$1:$Z$1,0))</f>
        <v>0</v>
      </c>
      <c r="AV370" s="226">
        <f>INDEX('Uganda workforce data - raw'!$A$4:$F$619,MATCH($B370, 'Uganda workforce data - raw'!$B$4:$B$619,0), MATCH("Filled Female",'Uganda workforce data - raw'!$A$4:$F$4,0))*INDEX('Mapping cadres'!$B$1:$Z$616,MATCH($B370, 'Mapping cadres'!$B$1:$B$616,0), MATCH(AV$32,'Mapping cadres'!$B$1:$Z$1,0))</f>
        <v>0</v>
      </c>
      <c r="AW370" s="226">
        <f>INDEX('Uganda workforce data - raw'!$A$4:$F$619,MATCH($B370, 'Uganda workforce data - raw'!$B$4:$B$619,0), MATCH("Filled Female",'Uganda workforce data - raw'!$A$4:$F$4,0))*INDEX('Mapping cadres'!$B$1:$Z$616,MATCH($B370, 'Mapping cadres'!$B$1:$B$616,0), MATCH(AW$32,'Mapping cadres'!$B$1:$Z$1,0))</f>
        <v>0</v>
      </c>
      <c r="AX370" s="226">
        <f>INDEX('Uganda workforce data - raw'!$A$4:$F$619,MATCH($B370, 'Uganda workforce data - raw'!$B$4:$B$619,0), MATCH("Filled Female",'Uganda workforce data - raw'!$A$4:$F$4,0))*INDEX('Mapping cadres'!$B$1:$Z$616,MATCH($B370, 'Mapping cadres'!$B$1:$B$616,0), MATCH(AX$32,'Mapping cadres'!$B$1:$Z$1,0))</f>
        <v>0</v>
      </c>
      <c r="AY370" s="226">
        <f t="shared" si="125"/>
        <v>1</v>
      </c>
      <c r="AZ370" s="226">
        <f t="shared" si="126"/>
        <v>0</v>
      </c>
      <c r="BA370" s="226">
        <f t="shared" si="127"/>
        <v>0</v>
      </c>
      <c r="BB370" s="226">
        <f t="shared" si="128"/>
        <v>0</v>
      </c>
      <c r="BC370" s="226">
        <f t="shared" si="129"/>
        <v>0</v>
      </c>
      <c r="BD370" s="226">
        <f t="shared" si="130"/>
        <v>0</v>
      </c>
      <c r="BE370" s="226">
        <f t="shared" si="131"/>
        <v>0</v>
      </c>
      <c r="BF370" s="226">
        <f t="shared" si="132"/>
        <v>0</v>
      </c>
      <c r="BG370" s="226">
        <f t="shared" si="133"/>
        <v>0</v>
      </c>
      <c r="BH370" s="226">
        <f t="shared" si="134"/>
        <v>0</v>
      </c>
      <c r="BI370" s="226">
        <f t="shared" si="135"/>
        <v>0</v>
      </c>
      <c r="BJ370" s="226">
        <f t="shared" si="136"/>
        <v>0</v>
      </c>
      <c r="BK370" s="226">
        <f t="shared" si="137"/>
        <v>0</v>
      </c>
      <c r="BL370" s="226">
        <f t="shared" si="138"/>
        <v>0</v>
      </c>
      <c r="BM370" s="226">
        <f t="shared" si="139"/>
        <v>0</v>
      </c>
      <c r="BN370" s="226">
        <f t="shared" si="140"/>
        <v>0</v>
      </c>
      <c r="BO370" s="226">
        <f t="shared" si="141"/>
        <v>0</v>
      </c>
      <c r="BP370" s="226">
        <f t="shared" si="142"/>
        <v>0</v>
      </c>
      <c r="BQ370" s="226">
        <f t="shared" si="143"/>
        <v>0</v>
      </c>
      <c r="BR370" s="226">
        <f t="shared" si="144"/>
        <v>0</v>
      </c>
      <c r="BS370" s="226">
        <f t="shared" si="145"/>
        <v>0</v>
      </c>
      <c r="BT370" s="226">
        <f t="shared" si="146"/>
        <v>0</v>
      </c>
      <c r="BU370" s="226">
        <f t="shared" si="147"/>
        <v>0</v>
      </c>
      <c r="BV370" s="226">
        <f t="shared" si="148"/>
        <v>0</v>
      </c>
    </row>
    <row r="371" spans="1:74">
      <c r="A371" s="226">
        <v>339</v>
      </c>
      <c r="B371" s="226" t="s">
        <v>1641</v>
      </c>
      <c r="C371" s="226">
        <f>INDEX('Uganda workforce data - raw'!$A$4:$F$619,MATCH($B371, 'Uganda workforce data - raw'!$B$4:$B$619,0), MATCH("Filled Male",'Uganda workforce data - raw'!$A$4:$F$4,0))*INDEX('Mapping cadres'!$B$1:$Z$616,MATCH($B371, 'Mapping cadres'!$B$1:$B$616,0), MATCH(C$32,'Mapping cadres'!$B$1:$Z$1,0))</f>
        <v>2</v>
      </c>
      <c r="D371" s="226">
        <f>INDEX('Uganda workforce data - raw'!$A$4:$F$619,MATCH($B371, 'Uganda workforce data - raw'!$B$4:$B$619,0), MATCH("Filled Male",'Uganda workforce data - raw'!$A$4:$F$4,0))*INDEX('Mapping cadres'!$B$1:$Z$616,MATCH($B371, 'Mapping cadres'!$B$1:$B$616,0), MATCH(D$32,'Mapping cadres'!$B$1:$Z$1,0))</f>
        <v>0</v>
      </c>
      <c r="E371" s="226">
        <f>INDEX('Uganda workforce data - raw'!$A$4:$F$619,MATCH($B371, 'Uganda workforce data - raw'!$B$4:$B$619,0), MATCH("Filled Male",'Uganda workforce data - raw'!$A$4:$F$4,0))*INDEX('Mapping cadres'!$B$1:$Z$616,MATCH($B371, 'Mapping cadres'!$B$1:$B$616,0), MATCH(E$32,'Mapping cadres'!$B$1:$Z$1,0))</f>
        <v>0</v>
      </c>
      <c r="F371" s="226">
        <f>INDEX('Uganda workforce data - raw'!$A$4:$F$619,MATCH($B371, 'Uganda workforce data - raw'!$B$4:$B$619,0), MATCH("Filled Male",'Uganda workforce data - raw'!$A$4:$F$4,0))*INDEX('Mapping cadres'!$B$1:$Z$616,MATCH($B371, 'Mapping cadres'!$B$1:$B$616,0), MATCH(F$32,'Mapping cadres'!$B$1:$Z$1,0))</f>
        <v>0</v>
      </c>
      <c r="G371" s="226">
        <f>INDEX('Uganda workforce data - raw'!$A$4:$F$619,MATCH($B371, 'Uganda workforce data - raw'!$B$4:$B$619,0), MATCH("Filled Male",'Uganda workforce data - raw'!$A$4:$F$4,0))*INDEX('Mapping cadres'!$B$1:$Z$616,MATCH($B371, 'Mapping cadres'!$B$1:$B$616,0), MATCH(G$32,'Mapping cadres'!$B$1:$Z$1,0))</f>
        <v>0</v>
      </c>
      <c r="H371" s="226">
        <f>INDEX('Uganda workforce data - raw'!$A$4:$F$619,MATCH($B371, 'Uganda workforce data - raw'!$B$4:$B$619,0), MATCH("Filled Male",'Uganda workforce data - raw'!$A$4:$F$4,0))*INDEX('Mapping cadres'!$B$1:$Z$616,MATCH($B371, 'Mapping cadres'!$B$1:$B$616,0), MATCH(H$32,'Mapping cadres'!$B$1:$Z$1,0))</f>
        <v>0</v>
      </c>
      <c r="I371" s="226">
        <f>INDEX('Uganda workforce data - raw'!$A$4:$F$619,MATCH($B371, 'Uganda workforce data - raw'!$B$4:$B$619,0), MATCH("Filled Male",'Uganda workforce data - raw'!$A$4:$F$4,0))*INDEX('Mapping cadres'!$B$1:$Z$616,MATCH($B371, 'Mapping cadres'!$B$1:$B$616,0), MATCH(I$32,'Mapping cadres'!$B$1:$Z$1,0))</f>
        <v>0</v>
      </c>
      <c r="J371" s="226">
        <f>INDEX('Uganda workforce data - raw'!$A$4:$F$619,MATCH($B371, 'Uganda workforce data - raw'!$B$4:$B$619,0), MATCH("Filled Male",'Uganda workforce data - raw'!$A$4:$F$4,0))*INDEX('Mapping cadres'!$B$1:$Z$616,MATCH($B371, 'Mapping cadres'!$B$1:$B$616,0), MATCH(J$32,'Mapping cadres'!$B$1:$Z$1,0))</f>
        <v>0</v>
      </c>
      <c r="K371" s="226">
        <f>INDEX('Uganda workforce data - raw'!$A$4:$F$619,MATCH($B371, 'Uganda workforce data - raw'!$B$4:$B$619,0), MATCH("Filled Male",'Uganda workforce data - raw'!$A$4:$F$4,0))*INDEX('Mapping cadres'!$B$1:$Z$616,MATCH($B371, 'Mapping cadres'!$B$1:$B$616,0), MATCH(K$32,'Mapping cadres'!$B$1:$Z$1,0))</f>
        <v>0</v>
      </c>
      <c r="L371" s="226">
        <f>INDEX('Uganda workforce data - raw'!$A$4:$F$619,MATCH($B371, 'Uganda workforce data - raw'!$B$4:$B$619,0), MATCH("Filled Male",'Uganda workforce data - raw'!$A$4:$F$4,0))*INDEX('Mapping cadres'!$B$1:$Z$616,MATCH($B371, 'Mapping cadres'!$B$1:$B$616,0), MATCH(L$32,'Mapping cadres'!$B$1:$Z$1,0))</f>
        <v>0</v>
      </c>
      <c r="M371" s="226">
        <f>INDEX('Uganda workforce data - raw'!$A$4:$F$619,MATCH($B371, 'Uganda workforce data - raw'!$B$4:$B$619,0), MATCH("Filled Male",'Uganda workforce data - raw'!$A$4:$F$4,0))*INDEX('Mapping cadres'!$B$1:$Z$616,MATCH($B371, 'Mapping cadres'!$B$1:$B$616,0), MATCH(M$32,'Mapping cadres'!$B$1:$Z$1,0))</f>
        <v>0</v>
      </c>
      <c r="N371" s="226">
        <f>INDEX('Uganda workforce data - raw'!$A$4:$F$619,MATCH($B371, 'Uganda workforce data - raw'!$B$4:$B$619,0), MATCH("Filled Male",'Uganda workforce data - raw'!$A$4:$F$4,0))*INDEX('Mapping cadres'!$B$1:$Z$616,MATCH($B371, 'Mapping cadres'!$B$1:$B$616,0), MATCH(N$32,'Mapping cadres'!$B$1:$Z$1,0))</f>
        <v>0</v>
      </c>
      <c r="O371" s="226">
        <f>INDEX('Uganda workforce data - raw'!$A$4:$F$619,MATCH($B371, 'Uganda workforce data - raw'!$B$4:$B$619,0), MATCH("Filled Male",'Uganda workforce data - raw'!$A$4:$F$4,0))*INDEX('Mapping cadres'!$B$1:$Z$616,MATCH($B371, 'Mapping cadres'!$B$1:$B$616,0), MATCH(O$32,'Mapping cadres'!$B$1:$Z$1,0))</f>
        <v>0</v>
      </c>
      <c r="P371" s="226">
        <f>INDEX('Uganda workforce data - raw'!$A$4:$F$619,MATCH($B371, 'Uganda workforce data - raw'!$B$4:$B$619,0), MATCH("Filled Male",'Uganda workforce data - raw'!$A$4:$F$4,0))*INDEX('Mapping cadres'!$B$1:$Z$616,MATCH($B371, 'Mapping cadres'!$B$1:$B$616,0), MATCH(P$32,'Mapping cadres'!$B$1:$Z$1,0))</f>
        <v>0</v>
      </c>
      <c r="Q371" s="226">
        <f>INDEX('Uganda workforce data - raw'!$A$4:$F$619,MATCH($B371, 'Uganda workforce data - raw'!$B$4:$B$619,0), MATCH("Filled Male",'Uganda workforce data - raw'!$A$4:$F$4,0))*INDEX('Mapping cadres'!$B$1:$Z$616,MATCH($B371, 'Mapping cadres'!$B$1:$B$616,0), MATCH(Q$32,'Mapping cadres'!$B$1:$Z$1,0))</f>
        <v>0</v>
      </c>
      <c r="R371" s="226">
        <f>INDEX('Uganda workforce data - raw'!$A$4:$F$619,MATCH($B371, 'Uganda workforce data - raw'!$B$4:$B$619,0), MATCH("Filled Male",'Uganda workforce data - raw'!$A$4:$F$4,0))*INDEX('Mapping cadres'!$B$1:$Z$616,MATCH($B371, 'Mapping cadres'!$B$1:$B$616,0), MATCH(R$32,'Mapping cadres'!$B$1:$Z$1,0))</f>
        <v>0</v>
      </c>
      <c r="S371" s="226">
        <f>INDEX('Uganda workforce data - raw'!$A$4:$F$619,MATCH($B371, 'Uganda workforce data - raw'!$B$4:$B$619,0), MATCH("Filled Male",'Uganda workforce data - raw'!$A$4:$F$4,0))*INDEX('Mapping cadres'!$B$1:$Z$616,MATCH($B371, 'Mapping cadres'!$B$1:$B$616,0), MATCH(S$32,'Mapping cadres'!$B$1:$Z$1,0))</f>
        <v>0</v>
      </c>
      <c r="T371" s="226">
        <f>INDEX('Uganda workforce data - raw'!$A$4:$F$619,MATCH($B371, 'Uganda workforce data - raw'!$B$4:$B$619,0), MATCH("Filled Male",'Uganda workforce data - raw'!$A$4:$F$4,0))*INDEX('Mapping cadres'!$B$1:$Z$616,MATCH($B371, 'Mapping cadres'!$B$1:$B$616,0), MATCH(T$32,'Mapping cadres'!$B$1:$Z$1,0))</f>
        <v>0</v>
      </c>
      <c r="U371" s="226">
        <f>INDEX('Uganda workforce data - raw'!$A$4:$F$619,MATCH($B371, 'Uganda workforce data - raw'!$B$4:$B$619,0), MATCH("Filled Male",'Uganda workforce data - raw'!$A$4:$F$4,0))*INDEX('Mapping cadres'!$B$1:$Z$616,MATCH($B371, 'Mapping cadres'!$B$1:$B$616,0), MATCH(U$32,'Mapping cadres'!$B$1:$Z$1,0))</f>
        <v>0</v>
      </c>
      <c r="V371" s="226">
        <f>INDEX('Uganda workforce data - raw'!$A$4:$F$619,MATCH($B371, 'Uganda workforce data - raw'!$B$4:$B$619,0), MATCH("Filled Male",'Uganda workforce data - raw'!$A$4:$F$4,0))*INDEX('Mapping cadres'!$B$1:$Z$616,MATCH($B371, 'Mapping cadres'!$B$1:$B$616,0), MATCH(V$32,'Mapping cadres'!$B$1:$Z$1,0))</f>
        <v>0</v>
      </c>
      <c r="W371" s="226">
        <f>INDEX('Uganda workforce data - raw'!$A$4:$F$619,MATCH($B371, 'Uganda workforce data - raw'!$B$4:$B$619,0), MATCH("Filled Male",'Uganda workforce data - raw'!$A$4:$F$4,0))*INDEX('Mapping cadres'!$B$1:$Z$616,MATCH($B371, 'Mapping cadres'!$B$1:$B$616,0), MATCH(W$32,'Mapping cadres'!$B$1:$Z$1,0))</f>
        <v>0</v>
      </c>
      <c r="X371" s="226">
        <f>INDEX('Uganda workforce data - raw'!$A$4:$F$619,MATCH($B371, 'Uganda workforce data - raw'!$B$4:$B$619,0), MATCH("Filled Male",'Uganda workforce data - raw'!$A$4:$F$4,0))*INDEX('Mapping cadres'!$B$1:$Z$616,MATCH($B371, 'Mapping cadres'!$B$1:$B$616,0), MATCH(X$32,'Mapping cadres'!$B$1:$Z$1,0))</f>
        <v>0</v>
      </c>
      <c r="Y371" s="226">
        <f>INDEX('Uganda workforce data - raw'!$A$4:$F$619,MATCH($B371, 'Uganda workforce data - raw'!$B$4:$B$619,0), MATCH("Filled Male",'Uganda workforce data - raw'!$A$4:$F$4,0))*INDEX('Mapping cadres'!$B$1:$Z$616,MATCH($B371, 'Mapping cadres'!$B$1:$B$616,0), MATCH(Y$32,'Mapping cadres'!$B$1:$Z$1,0))</f>
        <v>0</v>
      </c>
      <c r="Z371" s="226">
        <f>INDEX('Uganda workforce data - raw'!$A$4:$F$619,MATCH($B371, 'Uganda workforce data - raw'!$B$4:$B$619,0), MATCH("Filled Male",'Uganda workforce data - raw'!$A$4:$F$4,0))*INDEX('Mapping cadres'!$B$1:$Z$616,MATCH($B371, 'Mapping cadres'!$B$1:$B$616,0), MATCH(Z$32,'Mapping cadres'!$B$1:$Z$1,0))</f>
        <v>0</v>
      </c>
      <c r="AA371" s="226">
        <f>INDEX('Uganda workforce data - raw'!$A$4:$F$619,MATCH($B371, 'Uganda workforce data - raw'!$B$4:$B$619,0), MATCH("Filled Female",'Uganda workforce data - raw'!$A$4:$F$4,0))*INDEX('Mapping cadres'!$B$1:$Z$616,MATCH($B371, 'Mapping cadres'!$B$1:$B$616,0), MATCH(AA$32,'Mapping cadres'!$B$1:$Z$1,0))</f>
        <v>0</v>
      </c>
      <c r="AB371" s="226">
        <f>INDEX('Uganda workforce data - raw'!$A$4:$F$619,MATCH($B371, 'Uganda workforce data - raw'!$B$4:$B$619,0), MATCH("Filled Female",'Uganda workforce data - raw'!$A$4:$F$4,0))*INDEX('Mapping cadres'!$B$1:$Z$616,MATCH($B371, 'Mapping cadres'!$B$1:$B$616,0), MATCH(AB$32,'Mapping cadres'!$B$1:$Z$1,0))</f>
        <v>0</v>
      </c>
      <c r="AC371" s="226">
        <f>INDEX('Uganda workforce data - raw'!$A$4:$F$619,MATCH($B371, 'Uganda workforce data - raw'!$B$4:$B$619,0), MATCH("Filled Female",'Uganda workforce data - raw'!$A$4:$F$4,0))*INDEX('Mapping cadres'!$B$1:$Z$616,MATCH($B371, 'Mapping cadres'!$B$1:$B$616,0), MATCH(AC$32,'Mapping cadres'!$B$1:$Z$1,0))</f>
        <v>0</v>
      </c>
      <c r="AD371" s="226">
        <f>INDEX('Uganda workforce data - raw'!$A$4:$F$619,MATCH($B371, 'Uganda workforce data - raw'!$B$4:$B$619,0), MATCH("Filled Female",'Uganda workforce data - raw'!$A$4:$F$4,0))*INDEX('Mapping cadres'!$B$1:$Z$616,MATCH($B371, 'Mapping cadres'!$B$1:$B$616,0), MATCH(AD$32,'Mapping cadres'!$B$1:$Z$1,0))</f>
        <v>0</v>
      </c>
      <c r="AE371" s="226">
        <f>INDEX('Uganda workforce data - raw'!$A$4:$F$619,MATCH($B371, 'Uganda workforce data - raw'!$B$4:$B$619,0), MATCH("Filled Female",'Uganda workforce data - raw'!$A$4:$F$4,0))*INDEX('Mapping cadres'!$B$1:$Z$616,MATCH($B371, 'Mapping cadres'!$B$1:$B$616,0), MATCH(AE$32,'Mapping cadres'!$B$1:$Z$1,0))</f>
        <v>0</v>
      </c>
      <c r="AF371" s="226">
        <f>INDEX('Uganda workforce data - raw'!$A$4:$F$619,MATCH($B371, 'Uganda workforce data - raw'!$B$4:$B$619,0), MATCH("Filled Female",'Uganda workforce data - raw'!$A$4:$F$4,0))*INDEX('Mapping cadres'!$B$1:$Z$616,MATCH($B371, 'Mapping cadres'!$B$1:$B$616,0), MATCH(AF$32,'Mapping cadres'!$B$1:$Z$1,0))</f>
        <v>0</v>
      </c>
      <c r="AG371" s="226">
        <f>INDEX('Uganda workforce data - raw'!$A$4:$F$619,MATCH($B371, 'Uganda workforce data - raw'!$B$4:$B$619,0), MATCH("Filled Female",'Uganda workforce data - raw'!$A$4:$F$4,0))*INDEX('Mapping cadres'!$B$1:$Z$616,MATCH($B371, 'Mapping cadres'!$B$1:$B$616,0), MATCH(AG$32,'Mapping cadres'!$B$1:$Z$1,0))</f>
        <v>0</v>
      </c>
      <c r="AH371" s="226">
        <f>INDEX('Uganda workforce data - raw'!$A$4:$F$619,MATCH($B371, 'Uganda workforce data - raw'!$B$4:$B$619,0), MATCH("Filled Female",'Uganda workforce data - raw'!$A$4:$F$4,0))*INDEX('Mapping cadres'!$B$1:$Z$616,MATCH($B371, 'Mapping cadres'!$B$1:$B$616,0), MATCH(AH$32,'Mapping cadres'!$B$1:$Z$1,0))</f>
        <v>0</v>
      </c>
      <c r="AI371" s="226">
        <f>INDEX('Uganda workforce data - raw'!$A$4:$F$619,MATCH($B371, 'Uganda workforce data - raw'!$B$4:$B$619,0), MATCH("Filled Female",'Uganda workforce data - raw'!$A$4:$F$4,0))*INDEX('Mapping cadres'!$B$1:$Z$616,MATCH($B371, 'Mapping cadres'!$B$1:$B$616,0), MATCH(AI$32,'Mapping cadres'!$B$1:$Z$1,0))</f>
        <v>0</v>
      </c>
      <c r="AJ371" s="226">
        <f>INDEX('Uganda workforce data - raw'!$A$4:$F$619,MATCH($B371, 'Uganda workforce data - raw'!$B$4:$B$619,0), MATCH("Filled Female",'Uganda workforce data - raw'!$A$4:$F$4,0))*INDEX('Mapping cadres'!$B$1:$Z$616,MATCH($B371, 'Mapping cadres'!$B$1:$B$616,0), MATCH(AJ$32,'Mapping cadres'!$B$1:$Z$1,0))</f>
        <v>0</v>
      </c>
      <c r="AK371" s="226">
        <f>INDEX('Uganda workforce data - raw'!$A$4:$F$619,MATCH($B371, 'Uganda workforce data - raw'!$B$4:$B$619,0), MATCH("Filled Female",'Uganda workforce data - raw'!$A$4:$F$4,0))*INDEX('Mapping cadres'!$B$1:$Z$616,MATCH($B371, 'Mapping cadres'!$B$1:$B$616,0), MATCH(AK$32,'Mapping cadres'!$B$1:$Z$1,0))</f>
        <v>0</v>
      </c>
      <c r="AL371" s="226">
        <f>INDEX('Uganda workforce data - raw'!$A$4:$F$619,MATCH($B371, 'Uganda workforce data - raw'!$B$4:$B$619,0), MATCH("Filled Female",'Uganda workforce data - raw'!$A$4:$F$4,0))*INDEX('Mapping cadres'!$B$1:$Z$616,MATCH($B371, 'Mapping cadres'!$B$1:$B$616,0), MATCH(AL$32,'Mapping cadres'!$B$1:$Z$1,0))</f>
        <v>0</v>
      </c>
      <c r="AM371" s="226">
        <f>INDEX('Uganda workforce data - raw'!$A$4:$F$619,MATCH($B371, 'Uganda workforce data - raw'!$B$4:$B$619,0), MATCH("Filled Female",'Uganda workforce data - raw'!$A$4:$F$4,0))*INDEX('Mapping cadres'!$B$1:$Z$616,MATCH($B371, 'Mapping cadres'!$B$1:$B$616,0), MATCH(AM$32,'Mapping cadres'!$B$1:$Z$1,0))</f>
        <v>0</v>
      </c>
      <c r="AN371" s="226">
        <f>INDEX('Uganda workforce data - raw'!$A$4:$F$619,MATCH($B371, 'Uganda workforce data - raw'!$B$4:$B$619,0), MATCH("Filled Female",'Uganda workforce data - raw'!$A$4:$F$4,0))*INDEX('Mapping cadres'!$B$1:$Z$616,MATCH($B371, 'Mapping cadres'!$B$1:$B$616,0), MATCH(AN$32,'Mapping cadres'!$B$1:$Z$1,0))</f>
        <v>0</v>
      </c>
      <c r="AO371" s="226">
        <f>INDEX('Uganda workforce data - raw'!$A$4:$F$619,MATCH($B371, 'Uganda workforce data - raw'!$B$4:$B$619,0), MATCH("Filled Female",'Uganda workforce data - raw'!$A$4:$F$4,0))*INDEX('Mapping cadres'!$B$1:$Z$616,MATCH($B371, 'Mapping cadres'!$B$1:$B$616,0), MATCH(AO$32,'Mapping cadres'!$B$1:$Z$1,0))</f>
        <v>0</v>
      </c>
      <c r="AP371" s="226">
        <f>INDEX('Uganda workforce data - raw'!$A$4:$F$619,MATCH($B371, 'Uganda workforce data - raw'!$B$4:$B$619,0), MATCH("Filled Female",'Uganda workforce data - raw'!$A$4:$F$4,0))*INDEX('Mapping cadres'!$B$1:$Z$616,MATCH($B371, 'Mapping cadres'!$B$1:$B$616,0), MATCH(AP$32,'Mapping cadres'!$B$1:$Z$1,0))</f>
        <v>0</v>
      </c>
      <c r="AQ371" s="226">
        <f>INDEX('Uganda workforce data - raw'!$A$4:$F$619,MATCH($B371, 'Uganda workforce data - raw'!$B$4:$B$619,0), MATCH("Filled Female",'Uganda workforce data - raw'!$A$4:$F$4,0))*INDEX('Mapping cadres'!$B$1:$Z$616,MATCH($B371, 'Mapping cadres'!$B$1:$B$616,0), MATCH(AQ$32,'Mapping cadres'!$B$1:$Z$1,0))</f>
        <v>0</v>
      </c>
      <c r="AR371" s="226">
        <f>INDEX('Uganda workforce data - raw'!$A$4:$F$619,MATCH($B371, 'Uganda workforce data - raw'!$B$4:$B$619,0), MATCH("Filled Female",'Uganda workforce data - raw'!$A$4:$F$4,0))*INDEX('Mapping cadres'!$B$1:$Z$616,MATCH($B371, 'Mapping cadres'!$B$1:$B$616,0), MATCH(AR$32,'Mapping cadres'!$B$1:$Z$1,0))</f>
        <v>0</v>
      </c>
      <c r="AS371" s="226">
        <f>INDEX('Uganda workforce data - raw'!$A$4:$F$619,MATCH($B371, 'Uganda workforce data - raw'!$B$4:$B$619,0), MATCH("Filled Female",'Uganda workforce data - raw'!$A$4:$F$4,0))*INDEX('Mapping cadres'!$B$1:$Z$616,MATCH($B371, 'Mapping cadres'!$B$1:$B$616,0), MATCH(AS$32,'Mapping cadres'!$B$1:$Z$1,0))</f>
        <v>0</v>
      </c>
      <c r="AT371" s="226">
        <f>INDEX('Uganda workforce data - raw'!$A$4:$F$619,MATCH($B371, 'Uganda workforce data - raw'!$B$4:$B$619,0), MATCH("Filled Female",'Uganda workforce data - raw'!$A$4:$F$4,0))*INDEX('Mapping cadres'!$B$1:$Z$616,MATCH($B371, 'Mapping cadres'!$B$1:$B$616,0), MATCH(AT$32,'Mapping cadres'!$B$1:$Z$1,0))</f>
        <v>0</v>
      </c>
      <c r="AU371" s="226">
        <f>INDEX('Uganda workforce data - raw'!$A$4:$F$619,MATCH($B371, 'Uganda workforce data - raw'!$B$4:$B$619,0), MATCH("Filled Female",'Uganda workforce data - raw'!$A$4:$F$4,0))*INDEX('Mapping cadres'!$B$1:$Z$616,MATCH($B371, 'Mapping cadres'!$B$1:$B$616,0), MATCH(AU$32,'Mapping cadres'!$B$1:$Z$1,0))</f>
        <v>0</v>
      </c>
      <c r="AV371" s="226">
        <f>INDEX('Uganda workforce data - raw'!$A$4:$F$619,MATCH($B371, 'Uganda workforce data - raw'!$B$4:$B$619,0), MATCH("Filled Female",'Uganda workforce data - raw'!$A$4:$F$4,0))*INDEX('Mapping cadres'!$B$1:$Z$616,MATCH($B371, 'Mapping cadres'!$B$1:$B$616,0), MATCH(AV$32,'Mapping cadres'!$B$1:$Z$1,0))</f>
        <v>0</v>
      </c>
      <c r="AW371" s="226">
        <f>INDEX('Uganda workforce data - raw'!$A$4:$F$619,MATCH($B371, 'Uganda workforce data - raw'!$B$4:$B$619,0), MATCH("Filled Female",'Uganda workforce data - raw'!$A$4:$F$4,0))*INDEX('Mapping cadres'!$B$1:$Z$616,MATCH($B371, 'Mapping cadres'!$B$1:$B$616,0), MATCH(AW$32,'Mapping cadres'!$B$1:$Z$1,0))</f>
        <v>0</v>
      </c>
      <c r="AX371" s="226">
        <f>INDEX('Uganda workforce data - raw'!$A$4:$F$619,MATCH($B371, 'Uganda workforce data - raw'!$B$4:$B$619,0), MATCH("Filled Female",'Uganda workforce data - raw'!$A$4:$F$4,0))*INDEX('Mapping cadres'!$B$1:$Z$616,MATCH($B371, 'Mapping cadres'!$B$1:$B$616,0), MATCH(AX$32,'Mapping cadres'!$B$1:$Z$1,0))</f>
        <v>0</v>
      </c>
      <c r="AY371" s="226">
        <f t="shared" si="125"/>
        <v>2</v>
      </c>
      <c r="AZ371" s="226">
        <f t="shared" si="126"/>
        <v>0</v>
      </c>
      <c r="BA371" s="226">
        <f t="shared" si="127"/>
        <v>0</v>
      </c>
      <c r="BB371" s="226">
        <f t="shared" si="128"/>
        <v>0</v>
      </c>
      <c r="BC371" s="226">
        <f t="shared" si="129"/>
        <v>0</v>
      </c>
      <c r="BD371" s="226">
        <f t="shared" si="130"/>
        <v>0</v>
      </c>
      <c r="BE371" s="226">
        <f t="shared" si="131"/>
        <v>0</v>
      </c>
      <c r="BF371" s="226">
        <f t="shared" si="132"/>
        <v>0</v>
      </c>
      <c r="BG371" s="226">
        <f t="shared" si="133"/>
        <v>0</v>
      </c>
      <c r="BH371" s="226">
        <f t="shared" si="134"/>
        <v>0</v>
      </c>
      <c r="BI371" s="226">
        <f t="shared" si="135"/>
        <v>0</v>
      </c>
      <c r="BJ371" s="226">
        <f t="shared" si="136"/>
        <v>0</v>
      </c>
      <c r="BK371" s="226">
        <f t="shared" si="137"/>
        <v>0</v>
      </c>
      <c r="BL371" s="226">
        <f t="shared" si="138"/>
        <v>0</v>
      </c>
      <c r="BM371" s="226">
        <f t="shared" si="139"/>
        <v>0</v>
      </c>
      <c r="BN371" s="226">
        <f t="shared" si="140"/>
        <v>0</v>
      </c>
      <c r="BO371" s="226">
        <f t="shared" si="141"/>
        <v>0</v>
      </c>
      <c r="BP371" s="226">
        <f t="shared" si="142"/>
        <v>0</v>
      </c>
      <c r="BQ371" s="226">
        <f t="shared" si="143"/>
        <v>0</v>
      </c>
      <c r="BR371" s="226">
        <f t="shared" si="144"/>
        <v>0</v>
      </c>
      <c r="BS371" s="226">
        <f t="shared" si="145"/>
        <v>0</v>
      </c>
      <c r="BT371" s="226">
        <f t="shared" si="146"/>
        <v>0</v>
      </c>
      <c r="BU371" s="226">
        <f t="shared" si="147"/>
        <v>0</v>
      </c>
      <c r="BV371" s="226">
        <f t="shared" si="148"/>
        <v>0</v>
      </c>
    </row>
    <row r="372" spans="1:74">
      <c r="A372" s="226">
        <v>340</v>
      </c>
      <c r="B372" s="226" t="s">
        <v>1642</v>
      </c>
      <c r="C372" s="226">
        <f>INDEX('Uganda workforce data - raw'!$A$4:$F$619,MATCH($B372, 'Uganda workforce data - raw'!$B$4:$B$619,0), MATCH("Filled Male",'Uganda workforce data - raw'!$A$4:$F$4,0))*INDEX('Mapping cadres'!$B$1:$Z$616,MATCH($B372, 'Mapping cadres'!$B$1:$B$616,0), MATCH(C$32,'Mapping cadres'!$B$1:$Z$1,0))</f>
        <v>1</v>
      </c>
      <c r="D372" s="226">
        <f>INDEX('Uganda workforce data - raw'!$A$4:$F$619,MATCH($B372, 'Uganda workforce data - raw'!$B$4:$B$619,0), MATCH("Filled Male",'Uganda workforce data - raw'!$A$4:$F$4,0))*INDEX('Mapping cadres'!$B$1:$Z$616,MATCH($B372, 'Mapping cadres'!$B$1:$B$616,0), MATCH(D$32,'Mapping cadres'!$B$1:$Z$1,0))</f>
        <v>0</v>
      </c>
      <c r="E372" s="226">
        <f>INDEX('Uganda workforce data - raw'!$A$4:$F$619,MATCH($B372, 'Uganda workforce data - raw'!$B$4:$B$619,0), MATCH("Filled Male",'Uganda workforce data - raw'!$A$4:$F$4,0))*INDEX('Mapping cadres'!$B$1:$Z$616,MATCH($B372, 'Mapping cadres'!$B$1:$B$616,0), MATCH(E$32,'Mapping cadres'!$B$1:$Z$1,0))</f>
        <v>0</v>
      </c>
      <c r="F372" s="226">
        <f>INDEX('Uganda workforce data - raw'!$A$4:$F$619,MATCH($B372, 'Uganda workforce data - raw'!$B$4:$B$619,0), MATCH("Filled Male",'Uganda workforce data - raw'!$A$4:$F$4,0))*INDEX('Mapping cadres'!$B$1:$Z$616,MATCH($B372, 'Mapping cadres'!$B$1:$B$616,0), MATCH(F$32,'Mapping cadres'!$B$1:$Z$1,0))</f>
        <v>0</v>
      </c>
      <c r="G372" s="226">
        <f>INDEX('Uganda workforce data - raw'!$A$4:$F$619,MATCH($B372, 'Uganda workforce data - raw'!$B$4:$B$619,0), MATCH("Filled Male",'Uganda workforce data - raw'!$A$4:$F$4,0))*INDEX('Mapping cadres'!$B$1:$Z$616,MATCH($B372, 'Mapping cadres'!$B$1:$B$616,0), MATCH(G$32,'Mapping cadres'!$B$1:$Z$1,0))</f>
        <v>0</v>
      </c>
      <c r="H372" s="226">
        <f>INDEX('Uganda workforce data - raw'!$A$4:$F$619,MATCH($B372, 'Uganda workforce data - raw'!$B$4:$B$619,0), MATCH("Filled Male",'Uganda workforce data - raw'!$A$4:$F$4,0))*INDEX('Mapping cadres'!$B$1:$Z$616,MATCH($B372, 'Mapping cadres'!$B$1:$B$616,0), MATCH(H$32,'Mapping cadres'!$B$1:$Z$1,0))</f>
        <v>0</v>
      </c>
      <c r="I372" s="226">
        <f>INDEX('Uganda workforce data - raw'!$A$4:$F$619,MATCH($B372, 'Uganda workforce data - raw'!$B$4:$B$619,0), MATCH("Filled Male",'Uganda workforce data - raw'!$A$4:$F$4,0))*INDEX('Mapping cadres'!$B$1:$Z$616,MATCH($B372, 'Mapping cadres'!$B$1:$B$616,0), MATCH(I$32,'Mapping cadres'!$B$1:$Z$1,0))</f>
        <v>0</v>
      </c>
      <c r="J372" s="226">
        <f>INDEX('Uganda workforce data - raw'!$A$4:$F$619,MATCH($B372, 'Uganda workforce data - raw'!$B$4:$B$619,0), MATCH("Filled Male",'Uganda workforce data - raw'!$A$4:$F$4,0))*INDEX('Mapping cadres'!$B$1:$Z$616,MATCH($B372, 'Mapping cadres'!$B$1:$B$616,0), MATCH(J$32,'Mapping cadres'!$B$1:$Z$1,0))</f>
        <v>0</v>
      </c>
      <c r="K372" s="226">
        <f>INDEX('Uganda workforce data - raw'!$A$4:$F$619,MATCH($B372, 'Uganda workforce data - raw'!$B$4:$B$619,0), MATCH("Filled Male",'Uganda workforce data - raw'!$A$4:$F$4,0))*INDEX('Mapping cadres'!$B$1:$Z$616,MATCH($B372, 'Mapping cadres'!$B$1:$B$616,0), MATCH(K$32,'Mapping cadres'!$B$1:$Z$1,0))</f>
        <v>0</v>
      </c>
      <c r="L372" s="226">
        <f>INDEX('Uganda workforce data - raw'!$A$4:$F$619,MATCH($B372, 'Uganda workforce data - raw'!$B$4:$B$619,0), MATCH("Filled Male",'Uganda workforce data - raw'!$A$4:$F$4,0))*INDEX('Mapping cadres'!$B$1:$Z$616,MATCH($B372, 'Mapping cadres'!$B$1:$B$616,0), MATCH(L$32,'Mapping cadres'!$B$1:$Z$1,0))</f>
        <v>0</v>
      </c>
      <c r="M372" s="226">
        <f>INDEX('Uganda workforce data - raw'!$A$4:$F$619,MATCH($B372, 'Uganda workforce data - raw'!$B$4:$B$619,0), MATCH("Filled Male",'Uganda workforce data - raw'!$A$4:$F$4,0))*INDEX('Mapping cadres'!$B$1:$Z$616,MATCH($B372, 'Mapping cadres'!$B$1:$B$616,0), MATCH(M$32,'Mapping cadres'!$B$1:$Z$1,0))</f>
        <v>0</v>
      </c>
      <c r="N372" s="226">
        <f>INDEX('Uganda workforce data - raw'!$A$4:$F$619,MATCH($B372, 'Uganda workforce data - raw'!$B$4:$B$619,0), MATCH("Filled Male",'Uganda workforce data - raw'!$A$4:$F$4,0))*INDEX('Mapping cadres'!$B$1:$Z$616,MATCH($B372, 'Mapping cadres'!$B$1:$B$616,0), MATCH(N$32,'Mapping cadres'!$B$1:$Z$1,0))</f>
        <v>0</v>
      </c>
      <c r="O372" s="226">
        <f>INDEX('Uganda workforce data - raw'!$A$4:$F$619,MATCH($B372, 'Uganda workforce data - raw'!$B$4:$B$619,0), MATCH("Filled Male",'Uganda workforce data - raw'!$A$4:$F$4,0))*INDEX('Mapping cadres'!$B$1:$Z$616,MATCH($B372, 'Mapping cadres'!$B$1:$B$616,0), MATCH(O$32,'Mapping cadres'!$B$1:$Z$1,0))</f>
        <v>0</v>
      </c>
      <c r="P372" s="226">
        <f>INDEX('Uganda workforce data - raw'!$A$4:$F$619,MATCH($B372, 'Uganda workforce data - raw'!$B$4:$B$619,0), MATCH("Filled Male",'Uganda workforce data - raw'!$A$4:$F$4,0))*INDEX('Mapping cadres'!$B$1:$Z$616,MATCH($B372, 'Mapping cadres'!$B$1:$B$616,0), MATCH(P$32,'Mapping cadres'!$B$1:$Z$1,0))</f>
        <v>0</v>
      </c>
      <c r="Q372" s="226">
        <f>INDEX('Uganda workforce data - raw'!$A$4:$F$619,MATCH($B372, 'Uganda workforce data - raw'!$B$4:$B$619,0), MATCH("Filled Male",'Uganda workforce data - raw'!$A$4:$F$4,0))*INDEX('Mapping cadres'!$B$1:$Z$616,MATCH($B372, 'Mapping cadres'!$B$1:$B$616,0), MATCH(Q$32,'Mapping cadres'!$B$1:$Z$1,0))</f>
        <v>0</v>
      </c>
      <c r="R372" s="226">
        <f>INDEX('Uganda workforce data - raw'!$A$4:$F$619,MATCH($B372, 'Uganda workforce data - raw'!$B$4:$B$619,0), MATCH("Filled Male",'Uganda workforce data - raw'!$A$4:$F$4,0))*INDEX('Mapping cadres'!$B$1:$Z$616,MATCH($B372, 'Mapping cadres'!$B$1:$B$616,0), MATCH(R$32,'Mapping cadres'!$B$1:$Z$1,0))</f>
        <v>0</v>
      </c>
      <c r="S372" s="226">
        <f>INDEX('Uganda workforce data - raw'!$A$4:$F$619,MATCH($B372, 'Uganda workforce data - raw'!$B$4:$B$619,0), MATCH("Filled Male",'Uganda workforce data - raw'!$A$4:$F$4,0))*INDEX('Mapping cadres'!$B$1:$Z$616,MATCH($B372, 'Mapping cadres'!$B$1:$B$616,0), MATCH(S$32,'Mapping cadres'!$B$1:$Z$1,0))</f>
        <v>0</v>
      </c>
      <c r="T372" s="226">
        <f>INDEX('Uganda workforce data - raw'!$A$4:$F$619,MATCH($B372, 'Uganda workforce data - raw'!$B$4:$B$619,0), MATCH("Filled Male",'Uganda workforce data - raw'!$A$4:$F$4,0))*INDEX('Mapping cadres'!$B$1:$Z$616,MATCH($B372, 'Mapping cadres'!$B$1:$B$616,0), MATCH(T$32,'Mapping cadres'!$B$1:$Z$1,0))</f>
        <v>0</v>
      </c>
      <c r="U372" s="226">
        <f>INDEX('Uganda workforce data - raw'!$A$4:$F$619,MATCH($B372, 'Uganda workforce data - raw'!$B$4:$B$619,0), MATCH("Filled Male",'Uganda workforce data - raw'!$A$4:$F$4,0))*INDEX('Mapping cadres'!$B$1:$Z$616,MATCH($B372, 'Mapping cadres'!$B$1:$B$616,0), MATCH(U$32,'Mapping cadres'!$B$1:$Z$1,0))</f>
        <v>0</v>
      </c>
      <c r="V372" s="226">
        <f>INDEX('Uganda workforce data - raw'!$A$4:$F$619,MATCH($B372, 'Uganda workforce data - raw'!$B$4:$B$619,0), MATCH("Filled Male",'Uganda workforce data - raw'!$A$4:$F$4,0))*INDEX('Mapping cadres'!$B$1:$Z$616,MATCH($B372, 'Mapping cadres'!$B$1:$B$616,0), MATCH(V$32,'Mapping cadres'!$B$1:$Z$1,0))</f>
        <v>0</v>
      </c>
      <c r="W372" s="226">
        <f>INDEX('Uganda workforce data - raw'!$A$4:$F$619,MATCH($B372, 'Uganda workforce data - raw'!$B$4:$B$619,0), MATCH("Filled Male",'Uganda workforce data - raw'!$A$4:$F$4,0))*INDEX('Mapping cadres'!$B$1:$Z$616,MATCH($B372, 'Mapping cadres'!$B$1:$B$616,0), MATCH(W$32,'Mapping cadres'!$B$1:$Z$1,0))</f>
        <v>0</v>
      </c>
      <c r="X372" s="226">
        <f>INDEX('Uganda workforce data - raw'!$A$4:$F$619,MATCH($B372, 'Uganda workforce data - raw'!$B$4:$B$619,0), MATCH("Filled Male",'Uganda workforce data - raw'!$A$4:$F$4,0))*INDEX('Mapping cadres'!$B$1:$Z$616,MATCH($B372, 'Mapping cadres'!$B$1:$B$616,0), MATCH(X$32,'Mapping cadres'!$B$1:$Z$1,0))</f>
        <v>0</v>
      </c>
      <c r="Y372" s="226">
        <f>INDEX('Uganda workforce data - raw'!$A$4:$F$619,MATCH($B372, 'Uganda workforce data - raw'!$B$4:$B$619,0), MATCH("Filled Male",'Uganda workforce data - raw'!$A$4:$F$4,0))*INDEX('Mapping cadres'!$B$1:$Z$616,MATCH($B372, 'Mapping cadres'!$B$1:$B$616,0), MATCH(Y$32,'Mapping cadres'!$B$1:$Z$1,0))</f>
        <v>0</v>
      </c>
      <c r="Z372" s="226">
        <f>INDEX('Uganda workforce data - raw'!$A$4:$F$619,MATCH($B372, 'Uganda workforce data - raw'!$B$4:$B$619,0), MATCH("Filled Male",'Uganda workforce data - raw'!$A$4:$F$4,0))*INDEX('Mapping cadres'!$B$1:$Z$616,MATCH($B372, 'Mapping cadres'!$B$1:$B$616,0), MATCH(Z$32,'Mapping cadres'!$B$1:$Z$1,0))</f>
        <v>0</v>
      </c>
      <c r="AA372" s="226">
        <f>INDEX('Uganda workforce data - raw'!$A$4:$F$619,MATCH($B372, 'Uganda workforce data - raw'!$B$4:$B$619,0), MATCH("Filled Female",'Uganda workforce data - raw'!$A$4:$F$4,0))*INDEX('Mapping cadres'!$B$1:$Z$616,MATCH($B372, 'Mapping cadres'!$B$1:$B$616,0), MATCH(AA$32,'Mapping cadres'!$B$1:$Z$1,0))</f>
        <v>0</v>
      </c>
      <c r="AB372" s="226">
        <f>INDEX('Uganda workforce data - raw'!$A$4:$F$619,MATCH($B372, 'Uganda workforce data - raw'!$B$4:$B$619,0), MATCH("Filled Female",'Uganda workforce data - raw'!$A$4:$F$4,0))*INDEX('Mapping cadres'!$B$1:$Z$616,MATCH($B372, 'Mapping cadres'!$B$1:$B$616,0), MATCH(AB$32,'Mapping cadres'!$B$1:$Z$1,0))</f>
        <v>0</v>
      </c>
      <c r="AC372" s="226">
        <f>INDEX('Uganda workforce data - raw'!$A$4:$F$619,MATCH($B372, 'Uganda workforce data - raw'!$B$4:$B$619,0), MATCH("Filled Female",'Uganda workforce data - raw'!$A$4:$F$4,0))*INDEX('Mapping cadres'!$B$1:$Z$616,MATCH($B372, 'Mapping cadres'!$B$1:$B$616,0), MATCH(AC$32,'Mapping cadres'!$B$1:$Z$1,0))</f>
        <v>0</v>
      </c>
      <c r="AD372" s="226">
        <f>INDEX('Uganda workforce data - raw'!$A$4:$F$619,MATCH($B372, 'Uganda workforce data - raw'!$B$4:$B$619,0), MATCH("Filled Female",'Uganda workforce data - raw'!$A$4:$F$4,0))*INDEX('Mapping cadres'!$B$1:$Z$616,MATCH($B372, 'Mapping cadres'!$B$1:$B$616,0), MATCH(AD$32,'Mapping cadres'!$B$1:$Z$1,0))</f>
        <v>0</v>
      </c>
      <c r="AE372" s="226">
        <f>INDEX('Uganda workforce data - raw'!$A$4:$F$619,MATCH($B372, 'Uganda workforce data - raw'!$B$4:$B$619,0), MATCH("Filled Female",'Uganda workforce data - raw'!$A$4:$F$4,0))*INDEX('Mapping cadres'!$B$1:$Z$616,MATCH($B372, 'Mapping cadres'!$B$1:$B$616,0), MATCH(AE$32,'Mapping cadres'!$B$1:$Z$1,0))</f>
        <v>0</v>
      </c>
      <c r="AF372" s="226">
        <f>INDEX('Uganda workforce data - raw'!$A$4:$F$619,MATCH($B372, 'Uganda workforce data - raw'!$B$4:$B$619,0), MATCH("Filled Female",'Uganda workforce data - raw'!$A$4:$F$4,0))*INDEX('Mapping cadres'!$B$1:$Z$616,MATCH($B372, 'Mapping cadres'!$B$1:$B$616,0), MATCH(AF$32,'Mapping cadres'!$B$1:$Z$1,0))</f>
        <v>0</v>
      </c>
      <c r="AG372" s="226">
        <f>INDEX('Uganda workforce data - raw'!$A$4:$F$619,MATCH($B372, 'Uganda workforce data - raw'!$B$4:$B$619,0), MATCH("Filled Female",'Uganda workforce data - raw'!$A$4:$F$4,0))*INDEX('Mapping cadres'!$B$1:$Z$616,MATCH($B372, 'Mapping cadres'!$B$1:$B$616,0), MATCH(AG$32,'Mapping cadres'!$B$1:$Z$1,0))</f>
        <v>0</v>
      </c>
      <c r="AH372" s="226">
        <f>INDEX('Uganda workforce data - raw'!$A$4:$F$619,MATCH($B372, 'Uganda workforce data - raw'!$B$4:$B$619,0), MATCH("Filled Female",'Uganda workforce data - raw'!$A$4:$F$4,0))*INDEX('Mapping cadres'!$B$1:$Z$616,MATCH($B372, 'Mapping cadres'!$B$1:$B$616,0), MATCH(AH$32,'Mapping cadres'!$B$1:$Z$1,0))</f>
        <v>0</v>
      </c>
      <c r="AI372" s="226">
        <f>INDEX('Uganda workforce data - raw'!$A$4:$F$619,MATCH($B372, 'Uganda workforce data - raw'!$B$4:$B$619,0), MATCH("Filled Female",'Uganda workforce data - raw'!$A$4:$F$4,0))*INDEX('Mapping cadres'!$B$1:$Z$616,MATCH($B372, 'Mapping cadres'!$B$1:$B$616,0), MATCH(AI$32,'Mapping cadres'!$B$1:$Z$1,0))</f>
        <v>0</v>
      </c>
      <c r="AJ372" s="226">
        <f>INDEX('Uganda workforce data - raw'!$A$4:$F$619,MATCH($B372, 'Uganda workforce data - raw'!$B$4:$B$619,0), MATCH("Filled Female",'Uganda workforce data - raw'!$A$4:$F$4,0))*INDEX('Mapping cadres'!$B$1:$Z$616,MATCH($B372, 'Mapping cadres'!$B$1:$B$616,0), MATCH(AJ$32,'Mapping cadres'!$B$1:$Z$1,0))</f>
        <v>0</v>
      </c>
      <c r="AK372" s="226">
        <f>INDEX('Uganda workforce data - raw'!$A$4:$F$619,MATCH($B372, 'Uganda workforce data - raw'!$B$4:$B$619,0), MATCH("Filled Female",'Uganda workforce data - raw'!$A$4:$F$4,0))*INDEX('Mapping cadres'!$B$1:$Z$616,MATCH($B372, 'Mapping cadres'!$B$1:$B$616,0), MATCH(AK$32,'Mapping cadres'!$B$1:$Z$1,0))</f>
        <v>0</v>
      </c>
      <c r="AL372" s="226">
        <f>INDEX('Uganda workforce data - raw'!$A$4:$F$619,MATCH($B372, 'Uganda workforce data - raw'!$B$4:$B$619,0), MATCH("Filled Female",'Uganda workforce data - raw'!$A$4:$F$4,0))*INDEX('Mapping cadres'!$B$1:$Z$616,MATCH($B372, 'Mapping cadres'!$B$1:$B$616,0), MATCH(AL$32,'Mapping cadres'!$B$1:$Z$1,0))</f>
        <v>0</v>
      </c>
      <c r="AM372" s="226">
        <f>INDEX('Uganda workforce data - raw'!$A$4:$F$619,MATCH($B372, 'Uganda workforce data - raw'!$B$4:$B$619,0), MATCH("Filled Female",'Uganda workforce data - raw'!$A$4:$F$4,0))*INDEX('Mapping cadres'!$B$1:$Z$616,MATCH($B372, 'Mapping cadres'!$B$1:$B$616,0), MATCH(AM$32,'Mapping cadres'!$B$1:$Z$1,0))</f>
        <v>0</v>
      </c>
      <c r="AN372" s="226">
        <f>INDEX('Uganda workforce data - raw'!$A$4:$F$619,MATCH($B372, 'Uganda workforce data - raw'!$B$4:$B$619,0), MATCH("Filled Female",'Uganda workforce data - raw'!$A$4:$F$4,0))*INDEX('Mapping cadres'!$B$1:$Z$616,MATCH($B372, 'Mapping cadres'!$B$1:$B$616,0), MATCH(AN$32,'Mapping cadres'!$B$1:$Z$1,0))</f>
        <v>0</v>
      </c>
      <c r="AO372" s="226">
        <f>INDEX('Uganda workforce data - raw'!$A$4:$F$619,MATCH($B372, 'Uganda workforce data - raw'!$B$4:$B$619,0), MATCH("Filled Female",'Uganda workforce data - raw'!$A$4:$F$4,0))*INDEX('Mapping cadres'!$B$1:$Z$616,MATCH($B372, 'Mapping cadres'!$B$1:$B$616,0), MATCH(AO$32,'Mapping cadres'!$B$1:$Z$1,0))</f>
        <v>0</v>
      </c>
      <c r="AP372" s="226">
        <f>INDEX('Uganda workforce data - raw'!$A$4:$F$619,MATCH($B372, 'Uganda workforce data - raw'!$B$4:$B$619,0), MATCH("Filled Female",'Uganda workforce data - raw'!$A$4:$F$4,0))*INDEX('Mapping cadres'!$B$1:$Z$616,MATCH($B372, 'Mapping cadres'!$B$1:$B$616,0), MATCH(AP$32,'Mapping cadres'!$B$1:$Z$1,0))</f>
        <v>0</v>
      </c>
      <c r="AQ372" s="226">
        <f>INDEX('Uganda workforce data - raw'!$A$4:$F$619,MATCH($B372, 'Uganda workforce data - raw'!$B$4:$B$619,0), MATCH("Filled Female",'Uganda workforce data - raw'!$A$4:$F$4,0))*INDEX('Mapping cadres'!$B$1:$Z$616,MATCH($B372, 'Mapping cadres'!$B$1:$B$616,0), MATCH(AQ$32,'Mapping cadres'!$B$1:$Z$1,0))</f>
        <v>0</v>
      </c>
      <c r="AR372" s="226">
        <f>INDEX('Uganda workforce data - raw'!$A$4:$F$619,MATCH($B372, 'Uganda workforce data - raw'!$B$4:$B$619,0), MATCH("Filled Female",'Uganda workforce data - raw'!$A$4:$F$4,0))*INDEX('Mapping cadres'!$B$1:$Z$616,MATCH($B372, 'Mapping cadres'!$B$1:$B$616,0), MATCH(AR$32,'Mapping cadres'!$B$1:$Z$1,0))</f>
        <v>0</v>
      </c>
      <c r="AS372" s="226">
        <f>INDEX('Uganda workforce data - raw'!$A$4:$F$619,MATCH($B372, 'Uganda workforce data - raw'!$B$4:$B$619,0), MATCH("Filled Female",'Uganda workforce data - raw'!$A$4:$F$4,0))*INDEX('Mapping cadres'!$B$1:$Z$616,MATCH($B372, 'Mapping cadres'!$B$1:$B$616,0), MATCH(AS$32,'Mapping cadres'!$B$1:$Z$1,0))</f>
        <v>0</v>
      </c>
      <c r="AT372" s="226">
        <f>INDEX('Uganda workforce data - raw'!$A$4:$F$619,MATCH($B372, 'Uganda workforce data - raw'!$B$4:$B$619,0), MATCH("Filled Female",'Uganda workforce data - raw'!$A$4:$F$4,0))*INDEX('Mapping cadres'!$B$1:$Z$616,MATCH($B372, 'Mapping cadres'!$B$1:$B$616,0), MATCH(AT$32,'Mapping cadres'!$B$1:$Z$1,0))</f>
        <v>0</v>
      </c>
      <c r="AU372" s="226">
        <f>INDEX('Uganda workforce data - raw'!$A$4:$F$619,MATCH($B372, 'Uganda workforce data - raw'!$B$4:$B$619,0), MATCH("Filled Female",'Uganda workforce data - raw'!$A$4:$F$4,0))*INDEX('Mapping cadres'!$B$1:$Z$616,MATCH($B372, 'Mapping cadres'!$B$1:$B$616,0), MATCH(AU$32,'Mapping cadres'!$B$1:$Z$1,0))</f>
        <v>0</v>
      </c>
      <c r="AV372" s="226">
        <f>INDEX('Uganda workforce data - raw'!$A$4:$F$619,MATCH($B372, 'Uganda workforce data - raw'!$B$4:$B$619,0), MATCH("Filled Female",'Uganda workforce data - raw'!$A$4:$F$4,0))*INDEX('Mapping cadres'!$B$1:$Z$616,MATCH($B372, 'Mapping cadres'!$B$1:$B$616,0), MATCH(AV$32,'Mapping cadres'!$B$1:$Z$1,0))</f>
        <v>0</v>
      </c>
      <c r="AW372" s="226">
        <f>INDEX('Uganda workforce data - raw'!$A$4:$F$619,MATCH($B372, 'Uganda workforce data - raw'!$B$4:$B$619,0), MATCH("Filled Female",'Uganda workforce data - raw'!$A$4:$F$4,0))*INDEX('Mapping cadres'!$B$1:$Z$616,MATCH($B372, 'Mapping cadres'!$B$1:$B$616,0), MATCH(AW$32,'Mapping cadres'!$B$1:$Z$1,0))</f>
        <v>0</v>
      </c>
      <c r="AX372" s="226">
        <f>INDEX('Uganda workforce data - raw'!$A$4:$F$619,MATCH($B372, 'Uganda workforce data - raw'!$B$4:$B$619,0), MATCH("Filled Female",'Uganda workforce data - raw'!$A$4:$F$4,0))*INDEX('Mapping cadres'!$B$1:$Z$616,MATCH($B372, 'Mapping cadres'!$B$1:$B$616,0), MATCH(AX$32,'Mapping cadres'!$B$1:$Z$1,0))</f>
        <v>0</v>
      </c>
      <c r="AY372" s="226">
        <f t="shared" si="125"/>
        <v>1</v>
      </c>
      <c r="AZ372" s="226">
        <f t="shared" si="126"/>
        <v>0</v>
      </c>
      <c r="BA372" s="226">
        <f t="shared" si="127"/>
        <v>0</v>
      </c>
      <c r="BB372" s="226">
        <f t="shared" si="128"/>
        <v>0</v>
      </c>
      <c r="BC372" s="226">
        <f t="shared" si="129"/>
        <v>0</v>
      </c>
      <c r="BD372" s="226">
        <f t="shared" si="130"/>
        <v>0</v>
      </c>
      <c r="BE372" s="226">
        <f t="shared" si="131"/>
        <v>0</v>
      </c>
      <c r="BF372" s="226">
        <f t="shared" si="132"/>
        <v>0</v>
      </c>
      <c r="BG372" s="226">
        <f t="shared" si="133"/>
        <v>0</v>
      </c>
      <c r="BH372" s="226">
        <f t="shared" si="134"/>
        <v>0</v>
      </c>
      <c r="BI372" s="226">
        <f t="shared" si="135"/>
        <v>0</v>
      </c>
      <c r="BJ372" s="226">
        <f t="shared" si="136"/>
        <v>0</v>
      </c>
      <c r="BK372" s="226">
        <f t="shared" si="137"/>
        <v>0</v>
      </c>
      <c r="BL372" s="226">
        <f t="shared" si="138"/>
        <v>0</v>
      </c>
      <c r="BM372" s="226">
        <f t="shared" si="139"/>
        <v>0</v>
      </c>
      <c r="BN372" s="226">
        <f t="shared" si="140"/>
        <v>0</v>
      </c>
      <c r="BO372" s="226">
        <f t="shared" si="141"/>
        <v>0</v>
      </c>
      <c r="BP372" s="226">
        <f t="shared" si="142"/>
        <v>0</v>
      </c>
      <c r="BQ372" s="226">
        <f t="shared" si="143"/>
        <v>0</v>
      </c>
      <c r="BR372" s="226">
        <f t="shared" si="144"/>
        <v>0</v>
      </c>
      <c r="BS372" s="226">
        <f t="shared" si="145"/>
        <v>0</v>
      </c>
      <c r="BT372" s="226">
        <f t="shared" si="146"/>
        <v>0</v>
      </c>
      <c r="BU372" s="226">
        <f t="shared" si="147"/>
        <v>0</v>
      </c>
      <c r="BV372" s="226">
        <f t="shared" si="148"/>
        <v>0</v>
      </c>
    </row>
    <row r="373" spans="1:74">
      <c r="A373" s="226">
        <v>341</v>
      </c>
      <c r="B373" s="226" t="s">
        <v>1643</v>
      </c>
      <c r="C373" s="226">
        <f>INDEX('Uganda workforce data - raw'!$A$4:$F$619,MATCH($B373, 'Uganda workforce data - raw'!$B$4:$B$619,0), MATCH("Filled Male",'Uganda workforce data - raw'!$A$4:$F$4,0))*INDEX('Mapping cadres'!$B$1:$Z$616,MATCH($B373, 'Mapping cadres'!$B$1:$B$616,0), MATCH(C$32,'Mapping cadres'!$B$1:$Z$1,0))</f>
        <v>13</v>
      </c>
      <c r="D373" s="226">
        <f>INDEX('Uganda workforce data - raw'!$A$4:$F$619,MATCH($B373, 'Uganda workforce data - raw'!$B$4:$B$619,0), MATCH("Filled Male",'Uganda workforce data - raw'!$A$4:$F$4,0))*INDEX('Mapping cadres'!$B$1:$Z$616,MATCH($B373, 'Mapping cadres'!$B$1:$B$616,0), MATCH(D$32,'Mapping cadres'!$B$1:$Z$1,0))</f>
        <v>0</v>
      </c>
      <c r="E373" s="226">
        <f>INDEX('Uganda workforce data - raw'!$A$4:$F$619,MATCH($B373, 'Uganda workforce data - raw'!$B$4:$B$619,0), MATCH("Filled Male",'Uganda workforce data - raw'!$A$4:$F$4,0))*INDEX('Mapping cadres'!$B$1:$Z$616,MATCH($B373, 'Mapping cadres'!$B$1:$B$616,0), MATCH(E$32,'Mapping cadres'!$B$1:$Z$1,0))</f>
        <v>0</v>
      </c>
      <c r="F373" s="226">
        <f>INDEX('Uganda workforce data - raw'!$A$4:$F$619,MATCH($B373, 'Uganda workforce data - raw'!$B$4:$B$619,0), MATCH("Filled Male",'Uganda workforce data - raw'!$A$4:$F$4,0))*INDEX('Mapping cadres'!$B$1:$Z$616,MATCH($B373, 'Mapping cadres'!$B$1:$B$616,0), MATCH(F$32,'Mapping cadres'!$B$1:$Z$1,0))</f>
        <v>0</v>
      </c>
      <c r="G373" s="226">
        <f>INDEX('Uganda workforce data - raw'!$A$4:$F$619,MATCH($B373, 'Uganda workforce data - raw'!$B$4:$B$619,0), MATCH("Filled Male",'Uganda workforce data - raw'!$A$4:$F$4,0))*INDEX('Mapping cadres'!$B$1:$Z$616,MATCH($B373, 'Mapping cadres'!$B$1:$B$616,0), MATCH(G$32,'Mapping cadres'!$B$1:$Z$1,0))</f>
        <v>0</v>
      </c>
      <c r="H373" s="226">
        <f>INDEX('Uganda workforce data - raw'!$A$4:$F$619,MATCH($B373, 'Uganda workforce data - raw'!$B$4:$B$619,0), MATCH("Filled Male",'Uganda workforce data - raw'!$A$4:$F$4,0))*INDEX('Mapping cadres'!$B$1:$Z$616,MATCH($B373, 'Mapping cadres'!$B$1:$B$616,0), MATCH(H$32,'Mapping cadres'!$B$1:$Z$1,0))</f>
        <v>0</v>
      </c>
      <c r="I373" s="226">
        <f>INDEX('Uganda workforce data - raw'!$A$4:$F$619,MATCH($B373, 'Uganda workforce data - raw'!$B$4:$B$619,0), MATCH("Filled Male",'Uganda workforce data - raw'!$A$4:$F$4,0))*INDEX('Mapping cadres'!$B$1:$Z$616,MATCH($B373, 'Mapping cadres'!$B$1:$B$616,0), MATCH(I$32,'Mapping cadres'!$B$1:$Z$1,0))</f>
        <v>0</v>
      </c>
      <c r="J373" s="226">
        <f>INDEX('Uganda workforce data - raw'!$A$4:$F$619,MATCH($B373, 'Uganda workforce data - raw'!$B$4:$B$619,0), MATCH("Filled Male",'Uganda workforce data - raw'!$A$4:$F$4,0))*INDEX('Mapping cadres'!$B$1:$Z$616,MATCH($B373, 'Mapping cadres'!$B$1:$B$616,0), MATCH(J$32,'Mapping cadres'!$B$1:$Z$1,0))</f>
        <v>0</v>
      </c>
      <c r="K373" s="226">
        <f>INDEX('Uganda workforce data - raw'!$A$4:$F$619,MATCH($B373, 'Uganda workforce data - raw'!$B$4:$B$619,0), MATCH("Filled Male",'Uganda workforce data - raw'!$A$4:$F$4,0))*INDEX('Mapping cadres'!$B$1:$Z$616,MATCH($B373, 'Mapping cadres'!$B$1:$B$616,0), MATCH(K$32,'Mapping cadres'!$B$1:$Z$1,0))</f>
        <v>0</v>
      </c>
      <c r="L373" s="226">
        <f>INDEX('Uganda workforce data - raw'!$A$4:$F$619,MATCH($B373, 'Uganda workforce data - raw'!$B$4:$B$619,0), MATCH("Filled Male",'Uganda workforce data - raw'!$A$4:$F$4,0))*INDEX('Mapping cadres'!$B$1:$Z$616,MATCH($B373, 'Mapping cadres'!$B$1:$B$616,0), MATCH(L$32,'Mapping cadres'!$B$1:$Z$1,0))</f>
        <v>0</v>
      </c>
      <c r="M373" s="226">
        <f>INDEX('Uganda workforce data - raw'!$A$4:$F$619,MATCH($B373, 'Uganda workforce data - raw'!$B$4:$B$619,0), MATCH("Filled Male",'Uganda workforce data - raw'!$A$4:$F$4,0))*INDEX('Mapping cadres'!$B$1:$Z$616,MATCH($B373, 'Mapping cadres'!$B$1:$B$616,0), MATCH(M$32,'Mapping cadres'!$B$1:$Z$1,0))</f>
        <v>0</v>
      </c>
      <c r="N373" s="226">
        <f>INDEX('Uganda workforce data - raw'!$A$4:$F$619,MATCH($B373, 'Uganda workforce data - raw'!$B$4:$B$619,0), MATCH("Filled Male",'Uganda workforce data - raw'!$A$4:$F$4,0))*INDEX('Mapping cadres'!$B$1:$Z$616,MATCH($B373, 'Mapping cadres'!$B$1:$B$616,0), MATCH(N$32,'Mapping cadres'!$B$1:$Z$1,0))</f>
        <v>0</v>
      </c>
      <c r="O373" s="226">
        <f>INDEX('Uganda workforce data - raw'!$A$4:$F$619,MATCH($B373, 'Uganda workforce data - raw'!$B$4:$B$619,0), MATCH("Filled Male",'Uganda workforce data - raw'!$A$4:$F$4,0))*INDEX('Mapping cadres'!$B$1:$Z$616,MATCH($B373, 'Mapping cadres'!$B$1:$B$616,0), MATCH(O$32,'Mapping cadres'!$B$1:$Z$1,0))</f>
        <v>0</v>
      </c>
      <c r="P373" s="226">
        <f>INDEX('Uganda workforce data - raw'!$A$4:$F$619,MATCH($B373, 'Uganda workforce data - raw'!$B$4:$B$619,0), MATCH("Filled Male",'Uganda workforce data - raw'!$A$4:$F$4,0))*INDEX('Mapping cadres'!$B$1:$Z$616,MATCH($B373, 'Mapping cadres'!$B$1:$B$616,0), MATCH(P$32,'Mapping cadres'!$B$1:$Z$1,0))</f>
        <v>0</v>
      </c>
      <c r="Q373" s="226">
        <f>INDEX('Uganda workforce data - raw'!$A$4:$F$619,MATCH($B373, 'Uganda workforce data - raw'!$B$4:$B$619,0), MATCH("Filled Male",'Uganda workforce data - raw'!$A$4:$F$4,0))*INDEX('Mapping cadres'!$B$1:$Z$616,MATCH($B373, 'Mapping cadres'!$B$1:$B$616,0), MATCH(Q$32,'Mapping cadres'!$B$1:$Z$1,0))</f>
        <v>0</v>
      </c>
      <c r="R373" s="226">
        <f>INDEX('Uganda workforce data - raw'!$A$4:$F$619,MATCH($B373, 'Uganda workforce data - raw'!$B$4:$B$619,0), MATCH("Filled Male",'Uganda workforce data - raw'!$A$4:$F$4,0))*INDEX('Mapping cadres'!$B$1:$Z$616,MATCH($B373, 'Mapping cadres'!$B$1:$B$616,0), MATCH(R$32,'Mapping cadres'!$B$1:$Z$1,0))</f>
        <v>0</v>
      </c>
      <c r="S373" s="226">
        <f>INDEX('Uganda workforce data - raw'!$A$4:$F$619,MATCH($B373, 'Uganda workforce data - raw'!$B$4:$B$619,0), MATCH("Filled Male",'Uganda workforce data - raw'!$A$4:$F$4,0))*INDEX('Mapping cadres'!$B$1:$Z$616,MATCH($B373, 'Mapping cadres'!$B$1:$B$616,0), MATCH(S$32,'Mapping cadres'!$B$1:$Z$1,0))</f>
        <v>0</v>
      </c>
      <c r="T373" s="226">
        <f>INDEX('Uganda workforce data - raw'!$A$4:$F$619,MATCH($B373, 'Uganda workforce data - raw'!$B$4:$B$619,0), MATCH("Filled Male",'Uganda workforce data - raw'!$A$4:$F$4,0))*INDEX('Mapping cadres'!$B$1:$Z$616,MATCH($B373, 'Mapping cadres'!$B$1:$B$616,0), MATCH(T$32,'Mapping cadres'!$B$1:$Z$1,0))</f>
        <v>0</v>
      </c>
      <c r="U373" s="226">
        <f>INDEX('Uganda workforce data - raw'!$A$4:$F$619,MATCH($B373, 'Uganda workforce data - raw'!$B$4:$B$619,0), MATCH("Filled Male",'Uganda workforce data - raw'!$A$4:$F$4,0))*INDEX('Mapping cadres'!$B$1:$Z$616,MATCH($B373, 'Mapping cadres'!$B$1:$B$616,0), MATCH(U$32,'Mapping cadres'!$B$1:$Z$1,0))</f>
        <v>0</v>
      </c>
      <c r="V373" s="226">
        <f>INDEX('Uganda workforce data - raw'!$A$4:$F$619,MATCH($B373, 'Uganda workforce data - raw'!$B$4:$B$619,0), MATCH("Filled Male",'Uganda workforce data - raw'!$A$4:$F$4,0))*INDEX('Mapping cadres'!$B$1:$Z$616,MATCH($B373, 'Mapping cadres'!$B$1:$B$616,0), MATCH(V$32,'Mapping cadres'!$B$1:$Z$1,0))</f>
        <v>0</v>
      </c>
      <c r="W373" s="226">
        <f>INDEX('Uganda workforce data - raw'!$A$4:$F$619,MATCH($B373, 'Uganda workforce data - raw'!$B$4:$B$619,0), MATCH("Filled Male",'Uganda workforce data - raw'!$A$4:$F$4,0))*INDEX('Mapping cadres'!$B$1:$Z$616,MATCH($B373, 'Mapping cadres'!$B$1:$B$616,0), MATCH(W$32,'Mapping cadres'!$B$1:$Z$1,0))</f>
        <v>0</v>
      </c>
      <c r="X373" s="226">
        <f>INDEX('Uganda workforce data - raw'!$A$4:$F$619,MATCH($B373, 'Uganda workforce data - raw'!$B$4:$B$619,0), MATCH("Filled Male",'Uganda workforce data - raw'!$A$4:$F$4,0))*INDEX('Mapping cadres'!$B$1:$Z$616,MATCH($B373, 'Mapping cadres'!$B$1:$B$616,0), MATCH(X$32,'Mapping cadres'!$B$1:$Z$1,0))</f>
        <v>0</v>
      </c>
      <c r="Y373" s="226">
        <f>INDEX('Uganda workforce data - raw'!$A$4:$F$619,MATCH($B373, 'Uganda workforce data - raw'!$B$4:$B$619,0), MATCH("Filled Male",'Uganda workforce data - raw'!$A$4:$F$4,0))*INDEX('Mapping cadres'!$B$1:$Z$616,MATCH($B373, 'Mapping cadres'!$B$1:$B$616,0), MATCH(Y$32,'Mapping cadres'!$B$1:$Z$1,0))</f>
        <v>0</v>
      </c>
      <c r="Z373" s="226">
        <f>INDEX('Uganda workforce data - raw'!$A$4:$F$619,MATCH($B373, 'Uganda workforce data - raw'!$B$4:$B$619,0), MATCH("Filled Male",'Uganda workforce data - raw'!$A$4:$F$4,0))*INDEX('Mapping cadres'!$B$1:$Z$616,MATCH($B373, 'Mapping cadres'!$B$1:$B$616,0), MATCH(Z$32,'Mapping cadres'!$B$1:$Z$1,0))</f>
        <v>0</v>
      </c>
      <c r="AA373" s="226">
        <f>INDEX('Uganda workforce data - raw'!$A$4:$F$619,MATCH($B373, 'Uganda workforce data - raw'!$B$4:$B$619,0), MATCH("Filled Female",'Uganda workforce data - raw'!$A$4:$F$4,0))*INDEX('Mapping cadres'!$B$1:$Z$616,MATCH($B373, 'Mapping cadres'!$B$1:$B$616,0), MATCH(AA$32,'Mapping cadres'!$B$1:$Z$1,0))</f>
        <v>2</v>
      </c>
      <c r="AB373" s="226">
        <f>INDEX('Uganda workforce data - raw'!$A$4:$F$619,MATCH($B373, 'Uganda workforce data - raw'!$B$4:$B$619,0), MATCH("Filled Female",'Uganda workforce data - raw'!$A$4:$F$4,0))*INDEX('Mapping cadres'!$B$1:$Z$616,MATCH($B373, 'Mapping cadres'!$B$1:$B$616,0), MATCH(AB$32,'Mapping cadres'!$B$1:$Z$1,0))</f>
        <v>0</v>
      </c>
      <c r="AC373" s="226">
        <f>INDEX('Uganda workforce data - raw'!$A$4:$F$619,MATCH($B373, 'Uganda workforce data - raw'!$B$4:$B$619,0), MATCH("Filled Female",'Uganda workforce data - raw'!$A$4:$F$4,0))*INDEX('Mapping cadres'!$B$1:$Z$616,MATCH($B373, 'Mapping cadres'!$B$1:$B$616,0), MATCH(AC$32,'Mapping cadres'!$B$1:$Z$1,0))</f>
        <v>0</v>
      </c>
      <c r="AD373" s="226">
        <f>INDEX('Uganda workforce data - raw'!$A$4:$F$619,MATCH($B373, 'Uganda workforce data - raw'!$B$4:$B$619,0), MATCH("Filled Female",'Uganda workforce data - raw'!$A$4:$F$4,0))*INDEX('Mapping cadres'!$B$1:$Z$616,MATCH($B373, 'Mapping cadres'!$B$1:$B$616,0), MATCH(AD$32,'Mapping cadres'!$B$1:$Z$1,0))</f>
        <v>0</v>
      </c>
      <c r="AE373" s="226">
        <f>INDEX('Uganda workforce data - raw'!$A$4:$F$619,MATCH($B373, 'Uganda workforce data - raw'!$B$4:$B$619,0), MATCH("Filled Female",'Uganda workforce data - raw'!$A$4:$F$4,0))*INDEX('Mapping cadres'!$B$1:$Z$616,MATCH($B373, 'Mapping cadres'!$B$1:$B$616,0), MATCH(AE$32,'Mapping cadres'!$B$1:$Z$1,0))</f>
        <v>0</v>
      </c>
      <c r="AF373" s="226">
        <f>INDEX('Uganda workforce data - raw'!$A$4:$F$619,MATCH($B373, 'Uganda workforce data - raw'!$B$4:$B$619,0), MATCH("Filled Female",'Uganda workforce data - raw'!$A$4:$F$4,0))*INDEX('Mapping cadres'!$B$1:$Z$616,MATCH($B373, 'Mapping cadres'!$B$1:$B$616,0), MATCH(AF$32,'Mapping cadres'!$B$1:$Z$1,0))</f>
        <v>0</v>
      </c>
      <c r="AG373" s="226">
        <f>INDEX('Uganda workforce data - raw'!$A$4:$F$619,MATCH($B373, 'Uganda workforce data - raw'!$B$4:$B$619,0), MATCH("Filled Female",'Uganda workforce data - raw'!$A$4:$F$4,0))*INDEX('Mapping cadres'!$B$1:$Z$616,MATCH($B373, 'Mapping cadres'!$B$1:$B$616,0), MATCH(AG$32,'Mapping cadres'!$B$1:$Z$1,0))</f>
        <v>0</v>
      </c>
      <c r="AH373" s="226">
        <f>INDEX('Uganda workforce data - raw'!$A$4:$F$619,MATCH($B373, 'Uganda workforce data - raw'!$B$4:$B$619,0), MATCH("Filled Female",'Uganda workforce data - raw'!$A$4:$F$4,0))*INDEX('Mapping cadres'!$B$1:$Z$616,MATCH($B373, 'Mapping cadres'!$B$1:$B$616,0), MATCH(AH$32,'Mapping cadres'!$B$1:$Z$1,0))</f>
        <v>0</v>
      </c>
      <c r="AI373" s="226">
        <f>INDEX('Uganda workforce data - raw'!$A$4:$F$619,MATCH($B373, 'Uganda workforce data - raw'!$B$4:$B$619,0), MATCH("Filled Female",'Uganda workforce data - raw'!$A$4:$F$4,0))*INDEX('Mapping cadres'!$B$1:$Z$616,MATCH($B373, 'Mapping cadres'!$B$1:$B$616,0), MATCH(AI$32,'Mapping cadres'!$B$1:$Z$1,0))</f>
        <v>0</v>
      </c>
      <c r="AJ373" s="226">
        <f>INDEX('Uganda workforce data - raw'!$A$4:$F$619,MATCH($B373, 'Uganda workforce data - raw'!$B$4:$B$619,0), MATCH("Filled Female",'Uganda workforce data - raw'!$A$4:$F$4,0))*INDEX('Mapping cadres'!$B$1:$Z$616,MATCH($B373, 'Mapping cadres'!$B$1:$B$616,0), MATCH(AJ$32,'Mapping cadres'!$B$1:$Z$1,0))</f>
        <v>0</v>
      </c>
      <c r="AK373" s="226">
        <f>INDEX('Uganda workforce data - raw'!$A$4:$F$619,MATCH($B373, 'Uganda workforce data - raw'!$B$4:$B$619,0), MATCH("Filled Female",'Uganda workforce data - raw'!$A$4:$F$4,0))*INDEX('Mapping cadres'!$B$1:$Z$616,MATCH($B373, 'Mapping cadres'!$B$1:$B$616,0), MATCH(AK$32,'Mapping cadres'!$B$1:$Z$1,0))</f>
        <v>0</v>
      </c>
      <c r="AL373" s="226">
        <f>INDEX('Uganda workforce data - raw'!$A$4:$F$619,MATCH($B373, 'Uganda workforce data - raw'!$B$4:$B$619,0), MATCH("Filled Female",'Uganda workforce data - raw'!$A$4:$F$4,0))*INDEX('Mapping cadres'!$B$1:$Z$616,MATCH($B373, 'Mapping cadres'!$B$1:$B$616,0), MATCH(AL$32,'Mapping cadres'!$B$1:$Z$1,0))</f>
        <v>0</v>
      </c>
      <c r="AM373" s="226">
        <f>INDEX('Uganda workforce data - raw'!$A$4:$F$619,MATCH($B373, 'Uganda workforce data - raw'!$B$4:$B$619,0), MATCH("Filled Female",'Uganda workforce data - raw'!$A$4:$F$4,0))*INDEX('Mapping cadres'!$B$1:$Z$616,MATCH($B373, 'Mapping cadres'!$B$1:$B$616,0), MATCH(AM$32,'Mapping cadres'!$B$1:$Z$1,0))</f>
        <v>0</v>
      </c>
      <c r="AN373" s="226">
        <f>INDEX('Uganda workforce data - raw'!$A$4:$F$619,MATCH($B373, 'Uganda workforce data - raw'!$B$4:$B$619,0), MATCH("Filled Female",'Uganda workforce data - raw'!$A$4:$F$4,0))*INDEX('Mapping cadres'!$B$1:$Z$616,MATCH($B373, 'Mapping cadres'!$B$1:$B$616,0), MATCH(AN$32,'Mapping cadres'!$B$1:$Z$1,0))</f>
        <v>0</v>
      </c>
      <c r="AO373" s="226">
        <f>INDEX('Uganda workforce data - raw'!$A$4:$F$619,MATCH($B373, 'Uganda workforce data - raw'!$B$4:$B$619,0), MATCH("Filled Female",'Uganda workforce data - raw'!$A$4:$F$4,0))*INDEX('Mapping cadres'!$B$1:$Z$616,MATCH($B373, 'Mapping cadres'!$B$1:$B$616,0), MATCH(AO$32,'Mapping cadres'!$B$1:$Z$1,0))</f>
        <v>0</v>
      </c>
      <c r="AP373" s="226">
        <f>INDEX('Uganda workforce data - raw'!$A$4:$F$619,MATCH($B373, 'Uganda workforce data - raw'!$B$4:$B$619,0), MATCH("Filled Female",'Uganda workforce data - raw'!$A$4:$F$4,0))*INDEX('Mapping cadres'!$B$1:$Z$616,MATCH($B373, 'Mapping cadres'!$B$1:$B$616,0), MATCH(AP$32,'Mapping cadres'!$B$1:$Z$1,0))</f>
        <v>0</v>
      </c>
      <c r="AQ373" s="226">
        <f>INDEX('Uganda workforce data - raw'!$A$4:$F$619,MATCH($B373, 'Uganda workforce data - raw'!$B$4:$B$619,0), MATCH("Filled Female",'Uganda workforce data - raw'!$A$4:$F$4,0))*INDEX('Mapping cadres'!$B$1:$Z$616,MATCH($B373, 'Mapping cadres'!$B$1:$B$616,0), MATCH(AQ$32,'Mapping cadres'!$B$1:$Z$1,0))</f>
        <v>0</v>
      </c>
      <c r="AR373" s="226">
        <f>INDEX('Uganda workforce data - raw'!$A$4:$F$619,MATCH($B373, 'Uganda workforce data - raw'!$B$4:$B$619,0), MATCH("Filled Female",'Uganda workforce data - raw'!$A$4:$F$4,0))*INDEX('Mapping cadres'!$B$1:$Z$616,MATCH($B373, 'Mapping cadres'!$B$1:$B$616,0), MATCH(AR$32,'Mapping cadres'!$B$1:$Z$1,0))</f>
        <v>0</v>
      </c>
      <c r="AS373" s="226">
        <f>INDEX('Uganda workforce data - raw'!$A$4:$F$619,MATCH($B373, 'Uganda workforce data - raw'!$B$4:$B$619,0), MATCH("Filled Female",'Uganda workforce data - raw'!$A$4:$F$4,0))*INDEX('Mapping cadres'!$B$1:$Z$616,MATCH($B373, 'Mapping cadres'!$B$1:$B$616,0), MATCH(AS$32,'Mapping cadres'!$B$1:$Z$1,0))</f>
        <v>0</v>
      </c>
      <c r="AT373" s="226">
        <f>INDEX('Uganda workforce data - raw'!$A$4:$F$619,MATCH($B373, 'Uganda workforce data - raw'!$B$4:$B$619,0), MATCH("Filled Female",'Uganda workforce data - raw'!$A$4:$F$4,0))*INDEX('Mapping cadres'!$B$1:$Z$616,MATCH($B373, 'Mapping cadres'!$B$1:$B$616,0), MATCH(AT$32,'Mapping cadres'!$B$1:$Z$1,0))</f>
        <v>0</v>
      </c>
      <c r="AU373" s="226">
        <f>INDEX('Uganda workforce data - raw'!$A$4:$F$619,MATCH($B373, 'Uganda workforce data - raw'!$B$4:$B$619,0), MATCH("Filled Female",'Uganda workforce data - raw'!$A$4:$F$4,0))*INDEX('Mapping cadres'!$B$1:$Z$616,MATCH($B373, 'Mapping cadres'!$B$1:$B$616,0), MATCH(AU$32,'Mapping cadres'!$B$1:$Z$1,0))</f>
        <v>0</v>
      </c>
      <c r="AV373" s="226">
        <f>INDEX('Uganda workforce data - raw'!$A$4:$F$619,MATCH($B373, 'Uganda workforce data - raw'!$B$4:$B$619,0), MATCH("Filled Female",'Uganda workforce data - raw'!$A$4:$F$4,0))*INDEX('Mapping cadres'!$B$1:$Z$616,MATCH($B373, 'Mapping cadres'!$B$1:$B$616,0), MATCH(AV$32,'Mapping cadres'!$B$1:$Z$1,0))</f>
        <v>0</v>
      </c>
      <c r="AW373" s="226">
        <f>INDEX('Uganda workforce data - raw'!$A$4:$F$619,MATCH($B373, 'Uganda workforce data - raw'!$B$4:$B$619,0), MATCH("Filled Female",'Uganda workforce data - raw'!$A$4:$F$4,0))*INDEX('Mapping cadres'!$B$1:$Z$616,MATCH($B373, 'Mapping cadres'!$B$1:$B$616,0), MATCH(AW$32,'Mapping cadres'!$B$1:$Z$1,0))</f>
        <v>0</v>
      </c>
      <c r="AX373" s="226">
        <f>INDEX('Uganda workforce data - raw'!$A$4:$F$619,MATCH($B373, 'Uganda workforce data - raw'!$B$4:$B$619,0), MATCH("Filled Female",'Uganda workforce data - raw'!$A$4:$F$4,0))*INDEX('Mapping cadres'!$B$1:$Z$616,MATCH($B373, 'Mapping cadres'!$B$1:$B$616,0), MATCH(AX$32,'Mapping cadres'!$B$1:$Z$1,0))</f>
        <v>0</v>
      </c>
      <c r="AY373" s="226">
        <f t="shared" si="125"/>
        <v>15</v>
      </c>
      <c r="AZ373" s="226">
        <f t="shared" si="126"/>
        <v>0</v>
      </c>
      <c r="BA373" s="226">
        <f t="shared" si="127"/>
        <v>0</v>
      </c>
      <c r="BB373" s="226">
        <f t="shared" si="128"/>
        <v>0</v>
      </c>
      <c r="BC373" s="226">
        <f t="shared" si="129"/>
        <v>0</v>
      </c>
      <c r="BD373" s="226">
        <f t="shared" si="130"/>
        <v>0</v>
      </c>
      <c r="BE373" s="226">
        <f t="shared" si="131"/>
        <v>0</v>
      </c>
      <c r="BF373" s="226">
        <f t="shared" si="132"/>
        <v>0</v>
      </c>
      <c r="BG373" s="226">
        <f t="shared" si="133"/>
        <v>0</v>
      </c>
      <c r="BH373" s="226">
        <f t="shared" si="134"/>
        <v>0</v>
      </c>
      <c r="BI373" s="226">
        <f t="shared" si="135"/>
        <v>0</v>
      </c>
      <c r="BJ373" s="226">
        <f t="shared" si="136"/>
        <v>0</v>
      </c>
      <c r="BK373" s="226">
        <f t="shared" si="137"/>
        <v>0</v>
      </c>
      <c r="BL373" s="226">
        <f t="shared" si="138"/>
        <v>0</v>
      </c>
      <c r="BM373" s="226">
        <f t="shared" si="139"/>
        <v>0</v>
      </c>
      <c r="BN373" s="226">
        <f t="shared" si="140"/>
        <v>0</v>
      </c>
      <c r="BO373" s="226">
        <f t="shared" si="141"/>
        <v>0</v>
      </c>
      <c r="BP373" s="226">
        <f t="shared" si="142"/>
        <v>0</v>
      </c>
      <c r="BQ373" s="226">
        <f t="shared" si="143"/>
        <v>0</v>
      </c>
      <c r="BR373" s="226">
        <f t="shared" si="144"/>
        <v>0</v>
      </c>
      <c r="BS373" s="226">
        <f t="shared" si="145"/>
        <v>0</v>
      </c>
      <c r="BT373" s="226">
        <f t="shared" si="146"/>
        <v>0</v>
      </c>
      <c r="BU373" s="226">
        <f t="shared" si="147"/>
        <v>0</v>
      </c>
      <c r="BV373" s="226">
        <f t="shared" si="148"/>
        <v>0</v>
      </c>
    </row>
    <row r="374" spans="1:74">
      <c r="A374" s="226">
        <v>342</v>
      </c>
      <c r="B374" s="226" t="s">
        <v>1644</v>
      </c>
      <c r="C374" s="226">
        <f>INDEX('Uganda workforce data - raw'!$A$4:$F$619,MATCH($B374, 'Uganda workforce data - raw'!$B$4:$B$619,0), MATCH("Filled Male",'Uganda workforce data - raw'!$A$4:$F$4,0))*INDEX('Mapping cadres'!$B$1:$Z$616,MATCH($B374, 'Mapping cadres'!$B$1:$B$616,0), MATCH(C$32,'Mapping cadres'!$B$1:$Z$1,0))</f>
        <v>2</v>
      </c>
      <c r="D374" s="226">
        <f>INDEX('Uganda workforce data - raw'!$A$4:$F$619,MATCH($B374, 'Uganda workforce data - raw'!$B$4:$B$619,0), MATCH("Filled Male",'Uganda workforce data - raw'!$A$4:$F$4,0))*INDEX('Mapping cadres'!$B$1:$Z$616,MATCH($B374, 'Mapping cadres'!$B$1:$B$616,0), MATCH(D$32,'Mapping cadres'!$B$1:$Z$1,0))</f>
        <v>0</v>
      </c>
      <c r="E374" s="226">
        <f>INDEX('Uganda workforce data - raw'!$A$4:$F$619,MATCH($B374, 'Uganda workforce data - raw'!$B$4:$B$619,0), MATCH("Filled Male",'Uganda workforce data - raw'!$A$4:$F$4,0))*INDEX('Mapping cadres'!$B$1:$Z$616,MATCH($B374, 'Mapping cadres'!$B$1:$B$616,0), MATCH(E$32,'Mapping cadres'!$B$1:$Z$1,0))</f>
        <v>0</v>
      </c>
      <c r="F374" s="226">
        <f>INDEX('Uganda workforce data - raw'!$A$4:$F$619,MATCH($B374, 'Uganda workforce data - raw'!$B$4:$B$619,0), MATCH("Filled Male",'Uganda workforce data - raw'!$A$4:$F$4,0))*INDEX('Mapping cadres'!$B$1:$Z$616,MATCH($B374, 'Mapping cadres'!$B$1:$B$616,0), MATCH(F$32,'Mapping cadres'!$B$1:$Z$1,0))</f>
        <v>0</v>
      </c>
      <c r="G374" s="226">
        <f>INDEX('Uganda workforce data - raw'!$A$4:$F$619,MATCH($B374, 'Uganda workforce data - raw'!$B$4:$B$619,0), MATCH("Filled Male",'Uganda workforce data - raw'!$A$4:$F$4,0))*INDEX('Mapping cadres'!$B$1:$Z$616,MATCH($B374, 'Mapping cadres'!$B$1:$B$616,0), MATCH(G$32,'Mapping cadres'!$B$1:$Z$1,0))</f>
        <v>0</v>
      </c>
      <c r="H374" s="226">
        <f>INDEX('Uganda workforce data - raw'!$A$4:$F$619,MATCH($B374, 'Uganda workforce data - raw'!$B$4:$B$619,0), MATCH("Filled Male",'Uganda workforce data - raw'!$A$4:$F$4,0))*INDEX('Mapping cadres'!$B$1:$Z$616,MATCH($B374, 'Mapping cadres'!$B$1:$B$616,0), MATCH(H$32,'Mapping cadres'!$B$1:$Z$1,0))</f>
        <v>0</v>
      </c>
      <c r="I374" s="226">
        <f>INDEX('Uganda workforce data - raw'!$A$4:$F$619,MATCH($B374, 'Uganda workforce data - raw'!$B$4:$B$619,0), MATCH("Filled Male",'Uganda workforce data - raw'!$A$4:$F$4,0))*INDEX('Mapping cadres'!$B$1:$Z$616,MATCH($B374, 'Mapping cadres'!$B$1:$B$616,0), MATCH(I$32,'Mapping cadres'!$B$1:$Z$1,0))</f>
        <v>0</v>
      </c>
      <c r="J374" s="226">
        <f>INDEX('Uganda workforce data - raw'!$A$4:$F$619,MATCH($B374, 'Uganda workforce data - raw'!$B$4:$B$619,0), MATCH("Filled Male",'Uganda workforce data - raw'!$A$4:$F$4,0))*INDEX('Mapping cadres'!$B$1:$Z$616,MATCH($B374, 'Mapping cadres'!$B$1:$B$616,0), MATCH(J$32,'Mapping cadres'!$B$1:$Z$1,0))</f>
        <v>0</v>
      </c>
      <c r="K374" s="226">
        <f>INDEX('Uganda workforce data - raw'!$A$4:$F$619,MATCH($B374, 'Uganda workforce data - raw'!$B$4:$B$619,0), MATCH("Filled Male",'Uganda workforce data - raw'!$A$4:$F$4,0))*INDEX('Mapping cadres'!$B$1:$Z$616,MATCH($B374, 'Mapping cadres'!$B$1:$B$616,0), MATCH(K$32,'Mapping cadres'!$B$1:$Z$1,0))</f>
        <v>0</v>
      </c>
      <c r="L374" s="226">
        <f>INDEX('Uganda workforce data - raw'!$A$4:$F$619,MATCH($B374, 'Uganda workforce data - raw'!$B$4:$B$619,0), MATCH("Filled Male",'Uganda workforce data - raw'!$A$4:$F$4,0))*INDEX('Mapping cadres'!$B$1:$Z$616,MATCH($B374, 'Mapping cadres'!$B$1:$B$616,0), MATCH(L$32,'Mapping cadres'!$B$1:$Z$1,0))</f>
        <v>0</v>
      </c>
      <c r="M374" s="226">
        <f>INDEX('Uganda workforce data - raw'!$A$4:$F$619,MATCH($B374, 'Uganda workforce data - raw'!$B$4:$B$619,0), MATCH("Filled Male",'Uganda workforce data - raw'!$A$4:$F$4,0))*INDEX('Mapping cadres'!$B$1:$Z$616,MATCH($B374, 'Mapping cadres'!$B$1:$B$616,0), MATCH(M$32,'Mapping cadres'!$B$1:$Z$1,0))</f>
        <v>0</v>
      </c>
      <c r="N374" s="226">
        <f>INDEX('Uganda workforce data - raw'!$A$4:$F$619,MATCH($B374, 'Uganda workforce data - raw'!$B$4:$B$619,0), MATCH("Filled Male",'Uganda workforce data - raw'!$A$4:$F$4,0))*INDEX('Mapping cadres'!$B$1:$Z$616,MATCH($B374, 'Mapping cadres'!$B$1:$B$616,0), MATCH(N$32,'Mapping cadres'!$B$1:$Z$1,0))</f>
        <v>0</v>
      </c>
      <c r="O374" s="226">
        <f>INDEX('Uganda workforce data - raw'!$A$4:$F$619,MATCH($B374, 'Uganda workforce data - raw'!$B$4:$B$619,0), MATCH("Filled Male",'Uganda workforce data - raw'!$A$4:$F$4,0))*INDEX('Mapping cadres'!$B$1:$Z$616,MATCH($B374, 'Mapping cadres'!$B$1:$B$616,0), MATCH(O$32,'Mapping cadres'!$B$1:$Z$1,0))</f>
        <v>0</v>
      </c>
      <c r="P374" s="226">
        <f>INDEX('Uganda workforce data - raw'!$A$4:$F$619,MATCH($B374, 'Uganda workforce data - raw'!$B$4:$B$619,0), MATCH("Filled Male",'Uganda workforce data - raw'!$A$4:$F$4,0))*INDEX('Mapping cadres'!$B$1:$Z$616,MATCH($B374, 'Mapping cadres'!$B$1:$B$616,0), MATCH(P$32,'Mapping cadres'!$B$1:$Z$1,0))</f>
        <v>0</v>
      </c>
      <c r="Q374" s="226">
        <f>INDEX('Uganda workforce data - raw'!$A$4:$F$619,MATCH($B374, 'Uganda workforce data - raw'!$B$4:$B$619,0), MATCH("Filled Male",'Uganda workforce data - raw'!$A$4:$F$4,0))*INDEX('Mapping cadres'!$B$1:$Z$616,MATCH($B374, 'Mapping cadres'!$B$1:$B$616,0), MATCH(Q$32,'Mapping cadres'!$B$1:$Z$1,0))</f>
        <v>0</v>
      </c>
      <c r="R374" s="226">
        <f>INDEX('Uganda workforce data - raw'!$A$4:$F$619,MATCH($B374, 'Uganda workforce data - raw'!$B$4:$B$619,0), MATCH("Filled Male",'Uganda workforce data - raw'!$A$4:$F$4,0))*INDEX('Mapping cadres'!$B$1:$Z$616,MATCH($B374, 'Mapping cadres'!$B$1:$B$616,0), MATCH(R$32,'Mapping cadres'!$B$1:$Z$1,0))</f>
        <v>0</v>
      </c>
      <c r="S374" s="226">
        <f>INDEX('Uganda workforce data - raw'!$A$4:$F$619,MATCH($B374, 'Uganda workforce data - raw'!$B$4:$B$619,0), MATCH("Filled Male",'Uganda workforce data - raw'!$A$4:$F$4,0))*INDEX('Mapping cadres'!$B$1:$Z$616,MATCH($B374, 'Mapping cadres'!$B$1:$B$616,0), MATCH(S$32,'Mapping cadres'!$B$1:$Z$1,0))</f>
        <v>0</v>
      </c>
      <c r="T374" s="226">
        <f>INDEX('Uganda workforce data - raw'!$A$4:$F$619,MATCH($B374, 'Uganda workforce data - raw'!$B$4:$B$619,0), MATCH("Filled Male",'Uganda workforce data - raw'!$A$4:$F$4,0))*INDEX('Mapping cadres'!$B$1:$Z$616,MATCH($B374, 'Mapping cadres'!$B$1:$B$616,0), MATCH(T$32,'Mapping cadres'!$B$1:$Z$1,0))</f>
        <v>0</v>
      </c>
      <c r="U374" s="226">
        <f>INDEX('Uganda workforce data - raw'!$A$4:$F$619,MATCH($B374, 'Uganda workforce data - raw'!$B$4:$B$619,0), MATCH("Filled Male",'Uganda workforce data - raw'!$A$4:$F$4,0))*INDEX('Mapping cadres'!$B$1:$Z$616,MATCH($B374, 'Mapping cadres'!$B$1:$B$616,0), MATCH(U$32,'Mapping cadres'!$B$1:$Z$1,0))</f>
        <v>0</v>
      </c>
      <c r="V374" s="226">
        <f>INDEX('Uganda workforce data - raw'!$A$4:$F$619,MATCH($B374, 'Uganda workforce data - raw'!$B$4:$B$619,0), MATCH("Filled Male",'Uganda workforce data - raw'!$A$4:$F$4,0))*INDEX('Mapping cadres'!$B$1:$Z$616,MATCH($B374, 'Mapping cadres'!$B$1:$B$616,0), MATCH(V$32,'Mapping cadres'!$B$1:$Z$1,0))</f>
        <v>0</v>
      </c>
      <c r="W374" s="226">
        <f>INDEX('Uganda workforce data - raw'!$A$4:$F$619,MATCH($B374, 'Uganda workforce data - raw'!$B$4:$B$619,0), MATCH("Filled Male",'Uganda workforce data - raw'!$A$4:$F$4,0))*INDEX('Mapping cadres'!$B$1:$Z$616,MATCH($B374, 'Mapping cadres'!$B$1:$B$616,0), MATCH(W$32,'Mapping cadres'!$B$1:$Z$1,0))</f>
        <v>0</v>
      </c>
      <c r="X374" s="226">
        <f>INDEX('Uganda workforce data - raw'!$A$4:$F$619,MATCH($B374, 'Uganda workforce data - raw'!$B$4:$B$619,0), MATCH("Filled Male",'Uganda workforce data - raw'!$A$4:$F$4,0))*INDEX('Mapping cadres'!$B$1:$Z$616,MATCH($B374, 'Mapping cadres'!$B$1:$B$616,0), MATCH(X$32,'Mapping cadres'!$B$1:$Z$1,0))</f>
        <v>0</v>
      </c>
      <c r="Y374" s="226">
        <f>INDEX('Uganda workforce data - raw'!$A$4:$F$619,MATCH($B374, 'Uganda workforce data - raw'!$B$4:$B$619,0), MATCH("Filled Male",'Uganda workforce data - raw'!$A$4:$F$4,0))*INDEX('Mapping cadres'!$B$1:$Z$616,MATCH($B374, 'Mapping cadres'!$B$1:$B$616,0), MATCH(Y$32,'Mapping cadres'!$B$1:$Z$1,0))</f>
        <v>0</v>
      </c>
      <c r="Z374" s="226">
        <f>INDEX('Uganda workforce data - raw'!$A$4:$F$619,MATCH($B374, 'Uganda workforce data - raw'!$B$4:$B$619,0), MATCH("Filled Male",'Uganda workforce data - raw'!$A$4:$F$4,0))*INDEX('Mapping cadres'!$B$1:$Z$616,MATCH($B374, 'Mapping cadres'!$B$1:$B$616,0), MATCH(Z$32,'Mapping cadres'!$B$1:$Z$1,0))</f>
        <v>0</v>
      </c>
      <c r="AA374" s="226">
        <f>INDEX('Uganda workforce data - raw'!$A$4:$F$619,MATCH($B374, 'Uganda workforce data - raw'!$B$4:$B$619,0), MATCH("Filled Female",'Uganda workforce data - raw'!$A$4:$F$4,0))*INDEX('Mapping cadres'!$B$1:$Z$616,MATCH($B374, 'Mapping cadres'!$B$1:$B$616,0), MATCH(AA$32,'Mapping cadres'!$B$1:$Z$1,0))</f>
        <v>0</v>
      </c>
      <c r="AB374" s="226">
        <f>INDEX('Uganda workforce data - raw'!$A$4:$F$619,MATCH($B374, 'Uganda workforce data - raw'!$B$4:$B$619,0), MATCH("Filled Female",'Uganda workforce data - raw'!$A$4:$F$4,0))*INDEX('Mapping cadres'!$B$1:$Z$616,MATCH($B374, 'Mapping cadres'!$B$1:$B$616,0), MATCH(AB$32,'Mapping cadres'!$B$1:$Z$1,0))</f>
        <v>0</v>
      </c>
      <c r="AC374" s="226">
        <f>INDEX('Uganda workforce data - raw'!$A$4:$F$619,MATCH($B374, 'Uganda workforce data - raw'!$B$4:$B$619,0), MATCH("Filled Female",'Uganda workforce data - raw'!$A$4:$F$4,0))*INDEX('Mapping cadres'!$B$1:$Z$616,MATCH($B374, 'Mapping cadres'!$B$1:$B$616,0), MATCH(AC$32,'Mapping cadres'!$B$1:$Z$1,0))</f>
        <v>0</v>
      </c>
      <c r="AD374" s="226">
        <f>INDEX('Uganda workforce data - raw'!$A$4:$F$619,MATCH($B374, 'Uganda workforce data - raw'!$B$4:$B$619,0), MATCH("Filled Female",'Uganda workforce data - raw'!$A$4:$F$4,0))*INDEX('Mapping cadres'!$B$1:$Z$616,MATCH($B374, 'Mapping cadres'!$B$1:$B$616,0), MATCH(AD$32,'Mapping cadres'!$B$1:$Z$1,0))</f>
        <v>0</v>
      </c>
      <c r="AE374" s="226">
        <f>INDEX('Uganda workforce data - raw'!$A$4:$F$619,MATCH($B374, 'Uganda workforce data - raw'!$B$4:$B$619,0), MATCH("Filled Female",'Uganda workforce data - raw'!$A$4:$F$4,0))*INDEX('Mapping cadres'!$B$1:$Z$616,MATCH($B374, 'Mapping cadres'!$B$1:$B$616,0), MATCH(AE$32,'Mapping cadres'!$B$1:$Z$1,0))</f>
        <v>0</v>
      </c>
      <c r="AF374" s="226">
        <f>INDEX('Uganda workforce data - raw'!$A$4:$F$619,MATCH($B374, 'Uganda workforce data - raw'!$B$4:$B$619,0), MATCH("Filled Female",'Uganda workforce data - raw'!$A$4:$F$4,0))*INDEX('Mapping cadres'!$B$1:$Z$616,MATCH($B374, 'Mapping cadres'!$B$1:$B$616,0), MATCH(AF$32,'Mapping cadres'!$B$1:$Z$1,0))</f>
        <v>0</v>
      </c>
      <c r="AG374" s="226">
        <f>INDEX('Uganda workforce data - raw'!$A$4:$F$619,MATCH($B374, 'Uganda workforce data - raw'!$B$4:$B$619,0), MATCH("Filled Female",'Uganda workforce data - raw'!$A$4:$F$4,0))*INDEX('Mapping cadres'!$B$1:$Z$616,MATCH($B374, 'Mapping cadres'!$B$1:$B$616,0), MATCH(AG$32,'Mapping cadres'!$B$1:$Z$1,0))</f>
        <v>0</v>
      </c>
      <c r="AH374" s="226">
        <f>INDEX('Uganda workforce data - raw'!$A$4:$F$619,MATCH($B374, 'Uganda workforce data - raw'!$B$4:$B$619,0), MATCH("Filled Female",'Uganda workforce data - raw'!$A$4:$F$4,0))*INDEX('Mapping cadres'!$B$1:$Z$616,MATCH($B374, 'Mapping cadres'!$B$1:$B$616,0), MATCH(AH$32,'Mapping cadres'!$B$1:$Z$1,0))</f>
        <v>0</v>
      </c>
      <c r="AI374" s="226">
        <f>INDEX('Uganda workforce data - raw'!$A$4:$F$619,MATCH($B374, 'Uganda workforce data - raw'!$B$4:$B$619,0), MATCH("Filled Female",'Uganda workforce data - raw'!$A$4:$F$4,0))*INDEX('Mapping cadres'!$B$1:$Z$616,MATCH($B374, 'Mapping cadres'!$B$1:$B$616,0), MATCH(AI$32,'Mapping cadres'!$B$1:$Z$1,0))</f>
        <v>0</v>
      </c>
      <c r="AJ374" s="226">
        <f>INDEX('Uganda workforce data - raw'!$A$4:$F$619,MATCH($B374, 'Uganda workforce data - raw'!$B$4:$B$619,0), MATCH("Filled Female",'Uganda workforce data - raw'!$A$4:$F$4,0))*INDEX('Mapping cadres'!$B$1:$Z$616,MATCH($B374, 'Mapping cadres'!$B$1:$B$616,0), MATCH(AJ$32,'Mapping cadres'!$B$1:$Z$1,0))</f>
        <v>0</v>
      </c>
      <c r="AK374" s="226">
        <f>INDEX('Uganda workforce data - raw'!$A$4:$F$619,MATCH($B374, 'Uganda workforce data - raw'!$B$4:$B$619,0), MATCH("Filled Female",'Uganda workforce data - raw'!$A$4:$F$4,0))*INDEX('Mapping cadres'!$B$1:$Z$616,MATCH($B374, 'Mapping cadres'!$B$1:$B$616,0), MATCH(AK$32,'Mapping cadres'!$B$1:$Z$1,0))</f>
        <v>0</v>
      </c>
      <c r="AL374" s="226">
        <f>INDEX('Uganda workforce data - raw'!$A$4:$F$619,MATCH($B374, 'Uganda workforce data - raw'!$B$4:$B$619,0), MATCH("Filled Female",'Uganda workforce data - raw'!$A$4:$F$4,0))*INDEX('Mapping cadres'!$B$1:$Z$616,MATCH($B374, 'Mapping cadres'!$B$1:$B$616,0), MATCH(AL$32,'Mapping cadres'!$B$1:$Z$1,0))</f>
        <v>0</v>
      </c>
      <c r="AM374" s="226">
        <f>INDEX('Uganda workforce data - raw'!$A$4:$F$619,MATCH($B374, 'Uganda workforce data - raw'!$B$4:$B$619,0), MATCH("Filled Female",'Uganda workforce data - raw'!$A$4:$F$4,0))*INDEX('Mapping cadres'!$B$1:$Z$616,MATCH($B374, 'Mapping cadres'!$B$1:$B$616,0), MATCH(AM$32,'Mapping cadres'!$B$1:$Z$1,0))</f>
        <v>0</v>
      </c>
      <c r="AN374" s="226">
        <f>INDEX('Uganda workforce data - raw'!$A$4:$F$619,MATCH($B374, 'Uganda workforce data - raw'!$B$4:$B$619,0), MATCH("Filled Female",'Uganda workforce data - raw'!$A$4:$F$4,0))*INDEX('Mapping cadres'!$B$1:$Z$616,MATCH($B374, 'Mapping cadres'!$B$1:$B$616,0), MATCH(AN$32,'Mapping cadres'!$B$1:$Z$1,0))</f>
        <v>0</v>
      </c>
      <c r="AO374" s="226">
        <f>INDEX('Uganda workforce data - raw'!$A$4:$F$619,MATCH($B374, 'Uganda workforce data - raw'!$B$4:$B$619,0), MATCH("Filled Female",'Uganda workforce data - raw'!$A$4:$F$4,0))*INDEX('Mapping cadres'!$B$1:$Z$616,MATCH($B374, 'Mapping cadres'!$B$1:$B$616,0), MATCH(AO$32,'Mapping cadres'!$B$1:$Z$1,0))</f>
        <v>0</v>
      </c>
      <c r="AP374" s="226">
        <f>INDEX('Uganda workforce data - raw'!$A$4:$F$619,MATCH($B374, 'Uganda workforce data - raw'!$B$4:$B$619,0), MATCH("Filled Female",'Uganda workforce data - raw'!$A$4:$F$4,0))*INDEX('Mapping cadres'!$B$1:$Z$616,MATCH($B374, 'Mapping cadres'!$B$1:$B$616,0), MATCH(AP$32,'Mapping cadres'!$B$1:$Z$1,0))</f>
        <v>0</v>
      </c>
      <c r="AQ374" s="226">
        <f>INDEX('Uganda workforce data - raw'!$A$4:$F$619,MATCH($B374, 'Uganda workforce data - raw'!$B$4:$B$619,0), MATCH("Filled Female",'Uganda workforce data - raw'!$A$4:$F$4,0))*INDEX('Mapping cadres'!$B$1:$Z$616,MATCH($B374, 'Mapping cadres'!$B$1:$B$616,0), MATCH(AQ$32,'Mapping cadres'!$B$1:$Z$1,0))</f>
        <v>0</v>
      </c>
      <c r="AR374" s="226">
        <f>INDEX('Uganda workforce data - raw'!$A$4:$F$619,MATCH($B374, 'Uganda workforce data - raw'!$B$4:$B$619,0), MATCH("Filled Female",'Uganda workforce data - raw'!$A$4:$F$4,0))*INDEX('Mapping cadres'!$B$1:$Z$616,MATCH($B374, 'Mapping cadres'!$B$1:$B$616,0), MATCH(AR$32,'Mapping cadres'!$B$1:$Z$1,0))</f>
        <v>0</v>
      </c>
      <c r="AS374" s="226">
        <f>INDEX('Uganda workforce data - raw'!$A$4:$F$619,MATCH($B374, 'Uganda workforce data - raw'!$B$4:$B$619,0), MATCH("Filled Female",'Uganda workforce data - raw'!$A$4:$F$4,0))*INDEX('Mapping cadres'!$B$1:$Z$616,MATCH($B374, 'Mapping cadres'!$B$1:$B$616,0), MATCH(AS$32,'Mapping cadres'!$B$1:$Z$1,0))</f>
        <v>0</v>
      </c>
      <c r="AT374" s="226">
        <f>INDEX('Uganda workforce data - raw'!$A$4:$F$619,MATCH($B374, 'Uganda workforce data - raw'!$B$4:$B$619,0), MATCH("Filled Female",'Uganda workforce data - raw'!$A$4:$F$4,0))*INDEX('Mapping cadres'!$B$1:$Z$616,MATCH($B374, 'Mapping cadres'!$B$1:$B$616,0), MATCH(AT$32,'Mapping cadres'!$B$1:$Z$1,0))</f>
        <v>0</v>
      </c>
      <c r="AU374" s="226">
        <f>INDEX('Uganda workforce data - raw'!$A$4:$F$619,MATCH($B374, 'Uganda workforce data - raw'!$B$4:$B$619,0), MATCH("Filled Female",'Uganda workforce data - raw'!$A$4:$F$4,0))*INDEX('Mapping cadres'!$B$1:$Z$616,MATCH($B374, 'Mapping cadres'!$B$1:$B$616,0), MATCH(AU$32,'Mapping cadres'!$B$1:$Z$1,0))</f>
        <v>0</v>
      </c>
      <c r="AV374" s="226">
        <f>INDEX('Uganda workforce data - raw'!$A$4:$F$619,MATCH($B374, 'Uganda workforce data - raw'!$B$4:$B$619,0), MATCH("Filled Female",'Uganda workforce data - raw'!$A$4:$F$4,0))*INDEX('Mapping cadres'!$B$1:$Z$616,MATCH($B374, 'Mapping cadres'!$B$1:$B$616,0), MATCH(AV$32,'Mapping cadres'!$B$1:$Z$1,0))</f>
        <v>0</v>
      </c>
      <c r="AW374" s="226">
        <f>INDEX('Uganda workforce data - raw'!$A$4:$F$619,MATCH($B374, 'Uganda workforce data - raw'!$B$4:$B$619,0), MATCH("Filled Female",'Uganda workforce data - raw'!$A$4:$F$4,0))*INDEX('Mapping cadres'!$B$1:$Z$616,MATCH($B374, 'Mapping cadres'!$B$1:$B$616,0), MATCH(AW$32,'Mapping cadres'!$B$1:$Z$1,0))</f>
        <v>0</v>
      </c>
      <c r="AX374" s="226">
        <f>INDEX('Uganda workforce data - raw'!$A$4:$F$619,MATCH($B374, 'Uganda workforce data - raw'!$B$4:$B$619,0), MATCH("Filled Female",'Uganda workforce data - raw'!$A$4:$F$4,0))*INDEX('Mapping cadres'!$B$1:$Z$616,MATCH($B374, 'Mapping cadres'!$B$1:$B$616,0), MATCH(AX$32,'Mapping cadres'!$B$1:$Z$1,0))</f>
        <v>0</v>
      </c>
      <c r="AY374" s="226">
        <f t="shared" si="125"/>
        <v>2</v>
      </c>
      <c r="AZ374" s="226">
        <f t="shared" si="126"/>
        <v>0</v>
      </c>
      <c r="BA374" s="226">
        <f t="shared" si="127"/>
        <v>0</v>
      </c>
      <c r="BB374" s="226">
        <f t="shared" si="128"/>
        <v>0</v>
      </c>
      <c r="BC374" s="226">
        <f t="shared" si="129"/>
        <v>0</v>
      </c>
      <c r="BD374" s="226">
        <f t="shared" si="130"/>
        <v>0</v>
      </c>
      <c r="BE374" s="226">
        <f t="shared" si="131"/>
        <v>0</v>
      </c>
      <c r="BF374" s="226">
        <f t="shared" si="132"/>
        <v>0</v>
      </c>
      <c r="BG374" s="226">
        <f t="shared" si="133"/>
        <v>0</v>
      </c>
      <c r="BH374" s="226">
        <f t="shared" si="134"/>
        <v>0</v>
      </c>
      <c r="BI374" s="226">
        <f t="shared" si="135"/>
        <v>0</v>
      </c>
      <c r="BJ374" s="226">
        <f t="shared" si="136"/>
        <v>0</v>
      </c>
      <c r="BK374" s="226">
        <f t="shared" si="137"/>
        <v>0</v>
      </c>
      <c r="BL374" s="226">
        <f t="shared" si="138"/>
        <v>0</v>
      </c>
      <c r="BM374" s="226">
        <f t="shared" si="139"/>
        <v>0</v>
      </c>
      <c r="BN374" s="226">
        <f t="shared" si="140"/>
        <v>0</v>
      </c>
      <c r="BO374" s="226">
        <f t="shared" si="141"/>
        <v>0</v>
      </c>
      <c r="BP374" s="226">
        <f t="shared" si="142"/>
        <v>0</v>
      </c>
      <c r="BQ374" s="226">
        <f t="shared" si="143"/>
        <v>0</v>
      </c>
      <c r="BR374" s="226">
        <f t="shared" si="144"/>
        <v>0</v>
      </c>
      <c r="BS374" s="226">
        <f t="shared" si="145"/>
        <v>0</v>
      </c>
      <c r="BT374" s="226">
        <f t="shared" si="146"/>
        <v>0</v>
      </c>
      <c r="BU374" s="226">
        <f t="shared" si="147"/>
        <v>0</v>
      </c>
      <c r="BV374" s="226">
        <f t="shared" si="148"/>
        <v>0</v>
      </c>
    </row>
    <row r="375" spans="1:74">
      <c r="A375" s="226">
        <v>343</v>
      </c>
      <c r="B375" s="226" t="s">
        <v>1645</v>
      </c>
      <c r="C375" s="226">
        <f>INDEX('Uganda workforce data - raw'!$A$4:$F$619,MATCH($B375, 'Uganda workforce data - raw'!$B$4:$B$619,0), MATCH("Filled Male",'Uganda workforce data - raw'!$A$4:$F$4,0))*INDEX('Mapping cadres'!$B$1:$Z$616,MATCH($B375, 'Mapping cadres'!$B$1:$B$616,0), MATCH(C$32,'Mapping cadres'!$B$1:$Z$1,0))</f>
        <v>3</v>
      </c>
      <c r="D375" s="226">
        <f>INDEX('Uganda workforce data - raw'!$A$4:$F$619,MATCH($B375, 'Uganda workforce data - raw'!$B$4:$B$619,0), MATCH("Filled Male",'Uganda workforce data - raw'!$A$4:$F$4,0))*INDEX('Mapping cadres'!$B$1:$Z$616,MATCH($B375, 'Mapping cadres'!$B$1:$B$616,0), MATCH(D$32,'Mapping cadres'!$B$1:$Z$1,0))</f>
        <v>0</v>
      </c>
      <c r="E375" s="226">
        <f>INDEX('Uganda workforce data - raw'!$A$4:$F$619,MATCH($B375, 'Uganda workforce data - raw'!$B$4:$B$619,0), MATCH("Filled Male",'Uganda workforce data - raw'!$A$4:$F$4,0))*INDEX('Mapping cadres'!$B$1:$Z$616,MATCH($B375, 'Mapping cadres'!$B$1:$B$616,0), MATCH(E$32,'Mapping cadres'!$B$1:$Z$1,0))</f>
        <v>0</v>
      </c>
      <c r="F375" s="226">
        <f>INDEX('Uganda workforce data - raw'!$A$4:$F$619,MATCH($B375, 'Uganda workforce data - raw'!$B$4:$B$619,0), MATCH("Filled Male",'Uganda workforce data - raw'!$A$4:$F$4,0))*INDEX('Mapping cadres'!$B$1:$Z$616,MATCH($B375, 'Mapping cadres'!$B$1:$B$616,0), MATCH(F$32,'Mapping cadres'!$B$1:$Z$1,0))</f>
        <v>0</v>
      </c>
      <c r="G375" s="226">
        <f>INDEX('Uganda workforce data - raw'!$A$4:$F$619,MATCH($B375, 'Uganda workforce data - raw'!$B$4:$B$619,0), MATCH("Filled Male",'Uganda workforce data - raw'!$A$4:$F$4,0))*INDEX('Mapping cadres'!$B$1:$Z$616,MATCH($B375, 'Mapping cadres'!$B$1:$B$616,0), MATCH(G$32,'Mapping cadres'!$B$1:$Z$1,0))</f>
        <v>0</v>
      </c>
      <c r="H375" s="226">
        <f>INDEX('Uganda workforce data - raw'!$A$4:$F$619,MATCH($B375, 'Uganda workforce data - raw'!$B$4:$B$619,0), MATCH("Filled Male",'Uganda workforce data - raw'!$A$4:$F$4,0))*INDEX('Mapping cadres'!$B$1:$Z$616,MATCH($B375, 'Mapping cadres'!$B$1:$B$616,0), MATCH(H$32,'Mapping cadres'!$B$1:$Z$1,0))</f>
        <v>0</v>
      </c>
      <c r="I375" s="226">
        <f>INDEX('Uganda workforce data - raw'!$A$4:$F$619,MATCH($B375, 'Uganda workforce data - raw'!$B$4:$B$619,0), MATCH("Filled Male",'Uganda workforce data - raw'!$A$4:$F$4,0))*INDEX('Mapping cadres'!$B$1:$Z$616,MATCH($B375, 'Mapping cadres'!$B$1:$B$616,0), MATCH(I$32,'Mapping cadres'!$B$1:$Z$1,0))</f>
        <v>0</v>
      </c>
      <c r="J375" s="226">
        <f>INDEX('Uganda workforce data - raw'!$A$4:$F$619,MATCH($B375, 'Uganda workforce data - raw'!$B$4:$B$619,0), MATCH("Filled Male",'Uganda workforce data - raw'!$A$4:$F$4,0))*INDEX('Mapping cadres'!$B$1:$Z$616,MATCH($B375, 'Mapping cadres'!$B$1:$B$616,0), MATCH(J$32,'Mapping cadres'!$B$1:$Z$1,0))</f>
        <v>0</v>
      </c>
      <c r="K375" s="226">
        <f>INDEX('Uganda workforce data - raw'!$A$4:$F$619,MATCH($B375, 'Uganda workforce data - raw'!$B$4:$B$619,0), MATCH("Filled Male",'Uganda workforce data - raw'!$A$4:$F$4,0))*INDEX('Mapping cadres'!$B$1:$Z$616,MATCH($B375, 'Mapping cadres'!$B$1:$B$616,0), MATCH(K$32,'Mapping cadres'!$B$1:$Z$1,0))</f>
        <v>0</v>
      </c>
      <c r="L375" s="226">
        <f>INDEX('Uganda workforce data - raw'!$A$4:$F$619,MATCH($B375, 'Uganda workforce data - raw'!$B$4:$B$619,0), MATCH("Filled Male",'Uganda workforce data - raw'!$A$4:$F$4,0))*INDEX('Mapping cadres'!$B$1:$Z$616,MATCH($B375, 'Mapping cadres'!$B$1:$B$616,0), MATCH(L$32,'Mapping cadres'!$B$1:$Z$1,0))</f>
        <v>0</v>
      </c>
      <c r="M375" s="226">
        <f>INDEX('Uganda workforce data - raw'!$A$4:$F$619,MATCH($B375, 'Uganda workforce data - raw'!$B$4:$B$619,0), MATCH("Filled Male",'Uganda workforce data - raw'!$A$4:$F$4,0))*INDEX('Mapping cadres'!$B$1:$Z$616,MATCH($B375, 'Mapping cadres'!$B$1:$B$616,0), MATCH(M$32,'Mapping cadres'!$B$1:$Z$1,0))</f>
        <v>0</v>
      </c>
      <c r="N375" s="226">
        <f>INDEX('Uganda workforce data - raw'!$A$4:$F$619,MATCH($B375, 'Uganda workforce data - raw'!$B$4:$B$619,0), MATCH("Filled Male",'Uganda workforce data - raw'!$A$4:$F$4,0))*INDEX('Mapping cadres'!$B$1:$Z$616,MATCH($B375, 'Mapping cadres'!$B$1:$B$616,0), MATCH(N$32,'Mapping cadres'!$B$1:$Z$1,0))</f>
        <v>0</v>
      </c>
      <c r="O375" s="226">
        <f>INDEX('Uganda workforce data - raw'!$A$4:$F$619,MATCH($B375, 'Uganda workforce data - raw'!$B$4:$B$619,0), MATCH("Filled Male",'Uganda workforce data - raw'!$A$4:$F$4,0))*INDEX('Mapping cadres'!$B$1:$Z$616,MATCH($B375, 'Mapping cadres'!$B$1:$B$616,0), MATCH(O$32,'Mapping cadres'!$B$1:$Z$1,0))</f>
        <v>0</v>
      </c>
      <c r="P375" s="226">
        <f>INDEX('Uganda workforce data - raw'!$A$4:$F$619,MATCH($B375, 'Uganda workforce data - raw'!$B$4:$B$619,0), MATCH("Filled Male",'Uganda workforce data - raw'!$A$4:$F$4,0))*INDEX('Mapping cadres'!$B$1:$Z$616,MATCH($B375, 'Mapping cadres'!$B$1:$B$616,0), MATCH(P$32,'Mapping cadres'!$B$1:$Z$1,0))</f>
        <v>0</v>
      </c>
      <c r="Q375" s="226">
        <f>INDEX('Uganda workforce data - raw'!$A$4:$F$619,MATCH($B375, 'Uganda workforce data - raw'!$B$4:$B$619,0), MATCH("Filled Male",'Uganda workforce data - raw'!$A$4:$F$4,0))*INDEX('Mapping cadres'!$B$1:$Z$616,MATCH($B375, 'Mapping cadres'!$B$1:$B$616,0), MATCH(Q$32,'Mapping cadres'!$B$1:$Z$1,0))</f>
        <v>0</v>
      </c>
      <c r="R375" s="226">
        <f>INDEX('Uganda workforce data - raw'!$A$4:$F$619,MATCH($B375, 'Uganda workforce data - raw'!$B$4:$B$619,0), MATCH("Filled Male",'Uganda workforce data - raw'!$A$4:$F$4,0))*INDEX('Mapping cadres'!$B$1:$Z$616,MATCH($B375, 'Mapping cadres'!$B$1:$B$616,0), MATCH(R$32,'Mapping cadres'!$B$1:$Z$1,0))</f>
        <v>0</v>
      </c>
      <c r="S375" s="226">
        <f>INDEX('Uganda workforce data - raw'!$A$4:$F$619,MATCH($B375, 'Uganda workforce data - raw'!$B$4:$B$619,0), MATCH("Filled Male",'Uganda workforce data - raw'!$A$4:$F$4,0))*INDEX('Mapping cadres'!$B$1:$Z$616,MATCH($B375, 'Mapping cadres'!$B$1:$B$616,0), MATCH(S$32,'Mapping cadres'!$B$1:$Z$1,0))</f>
        <v>0</v>
      </c>
      <c r="T375" s="226">
        <f>INDEX('Uganda workforce data - raw'!$A$4:$F$619,MATCH($B375, 'Uganda workforce data - raw'!$B$4:$B$619,0), MATCH("Filled Male",'Uganda workforce data - raw'!$A$4:$F$4,0))*INDEX('Mapping cadres'!$B$1:$Z$616,MATCH($B375, 'Mapping cadres'!$B$1:$B$616,0), MATCH(T$32,'Mapping cadres'!$B$1:$Z$1,0))</f>
        <v>0</v>
      </c>
      <c r="U375" s="226">
        <f>INDEX('Uganda workforce data - raw'!$A$4:$F$619,MATCH($B375, 'Uganda workforce data - raw'!$B$4:$B$619,0), MATCH("Filled Male",'Uganda workforce data - raw'!$A$4:$F$4,0))*INDEX('Mapping cadres'!$B$1:$Z$616,MATCH($B375, 'Mapping cadres'!$B$1:$B$616,0), MATCH(U$32,'Mapping cadres'!$B$1:$Z$1,0))</f>
        <v>0</v>
      </c>
      <c r="V375" s="226">
        <f>INDEX('Uganda workforce data - raw'!$A$4:$F$619,MATCH($B375, 'Uganda workforce data - raw'!$B$4:$B$619,0), MATCH("Filled Male",'Uganda workforce data - raw'!$A$4:$F$4,0))*INDEX('Mapping cadres'!$B$1:$Z$616,MATCH($B375, 'Mapping cadres'!$B$1:$B$616,0), MATCH(V$32,'Mapping cadres'!$B$1:$Z$1,0))</f>
        <v>0</v>
      </c>
      <c r="W375" s="226">
        <f>INDEX('Uganda workforce data - raw'!$A$4:$F$619,MATCH($B375, 'Uganda workforce data - raw'!$B$4:$B$619,0), MATCH("Filled Male",'Uganda workforce data - raw'!$A$4:$F$4,0))*INDEX('Mapping cadres'!$B$1:$Z$616,MATCH($B375, 'Mapping cadres'!$B$1:$B$616,0), MATCH(W$32,'Mapping cadres'!$B$1:$Z$1,0))</f>
        <v>0</v>
      </c>
      <c r="X375" s="226">
        <f>INDEX('Uganda workforce data - raw'!$A$4:$F$619,MATCH($B375, 'Uganda workforce data - raw'!$B$4:$B$619,0), MATCH("Filled Male",'Uganda workforce data - raw'!$A$4:$F$4,0))*INDEX('Mapping cadres'!$B$1:$Z$616,MATCH($B375, 'Mapping cadres'!$B$1:$B$616,0), MATCH(X$32,'Mapping cadres'!$B$1:$Z$1,0))</f>
        <v>0</v>
      </c>
      <c r="Y375" s="226">
        <f>INDEX('Uganda workforce data - raw'!$A$4:$F$619,MATCH($B375, 'Uganda workforce data - raw'!$B$4:$B$619,0), MATCH("Filled Male",'Uganda workforce data - raw'!$A$4:$F$4,0))*INDEX('Mapping cadres'!$B$1:$Z$616,MATCH($B375, 'Mapping cadres'!$B$1:$B$616,0), MATCH(Y$32,'Mapping cadres'!$B$1:$Z$1,0))</f>
        <v>0</v>
      </c>
      <c r="Z375" s="226">
        <f>INDEX('Uganda workforce data - raw'!$A$4:$F$619,MATCH($B375, 'Uganda workforce data - raw'!$B$4:$B$619,0), MATCH("Filled Male",'Uganda workforce data - raw'!$A$4:$F$4,0))*INDEX('Mapping cadres'!$B$1:$Z$616,MATCH($B375, 'Mapping cadres'!$B$1:$B$616,0), MATCH(Z$32,'Mapping cadres'!$B$1:$Z$1,0))</f>
        <v>0</v>
      </c>
      <c r="AA375" s="226">
        <f>INDEX('Uganda workforce data - raw'!$A$4:$F$619,MATCH($B375, 'Uganda workforce data - raw'!$B$4:$B$619,0), MATCH("Filled Female",'Uganda workforce data - raw'!$A$4:$F$4,0))*INDEX('Mapping cadres'!$B$1:$Z$616,MATCH($B375, 'Mapping cadres'!$B$1:$B$616,0), MATCH(AA$32,'Mapping cadres'!$B$1:$Z$1,0))</f>
        <v>0</v>
      </c>
      <c r="AB375" s="226">
        <f>INDEX('Uganda workforce data - raw'!$A$4:$F$619,MATCH($B375, 'Uganda workforce data - raw'!$B$4:$B$619,0), MATCH("Filled Female",'Uganda workforce data - raw'!$A$4:$F$4,0))*INDEX('Mapping cadres'!$B$1:$Z$616,MATCH($B375, 'Mapping cadres'!$B$1:$B$616,0), MATCH(AB$32,'Mapping cadres'!$B$1:$Z$1,0))</f>
        <v>0</v>
      </c>
      <c r="AC375" s="226">
        <f>INDEX('Uganda workforce data - raw'!$A$4:$F$619,MATCH($B375, 'Uganda workforce data - raw'!$B$4:$B$619,0), MATCH("Filled Female",'Uganda workforce data - raw'!$A$4:$F$4,0))*INDEX('Mapping cadres'!$B$1:$Z$616,MATCH($B375, 'Mapping cadres'!$B$1:$B$616,0), MATCH(AC$32,'Mapping cadres'!$B$1:$Z$1,0))</f>
        <v>0</v>
      </c>
      <c r="AD375" s="226">
        <f>INDEX('Uganda workforce data - raw'!$A$4:$F$619,MATCH($B375, 'Uganda workforce data - raw'!$B$4:$B$619,0), MATCH("Filled Female",'Uganda workforce data - raw'!$A$4:$F$4,0))*INDEX('Mapping cadres'!$B$1:$Z$616,MATCH($B375, 'Mapping cadres'!$B$1:$B$616,0), MATCH(AD$32,'Mapping cadres'!$B$1:$Z$1,0))</f>
        <v>0</v>
      </c>
      <c r="AE375" s="226">
        <f>INDEX('Uganda workforce data - raw'!$A$4:$F$619,MATCH($B375, 'Uganda workforce data - raw'!$B$4:$B$619,0), MATCH("Filled Female",'Uganda workforce data - raw'!$A$4:$F$4,0))*INDEX('Mapping cadres'!$B$1:$Z$616,MATCH($B375, 'Mapping cadres'!$B$1:$B$616,0), MATCH(AE$32,'Mapping cadres'!$B$1:$Z$1,0))</f>
        <v>0</v>
      </c>
      <c r="AF375" s="226">
        <f>INDEX('Uganda workforce data - raw'!$A$4:$F$619,MATCH($B375, 'Uganda workforce data - raw'!$B$4:$B$619,0), MATCH("Filled Female",'Uganda workforce data - raw'!$A$4:$F$4,0))*INDEX('Mapping cadres'!$B$1:$Z$616,MATCH($B375, 'Mapping cadres'!$B$1:$B$616,0), MATCH(AF$32,'Mapping cadres'!$B$1:$Z$1,0))</f>
        <v>0</v>
      </c>
      <c r="AG375" s="226">
        <f>INDEX('Uganda workforce data - raw'!$A$4:$F$619,MATCH($B375, 'Uganda workforce data - raw'!$B$4:$B$619,0), MATCH("Filled Female",'Uganda workforce data - raw'!$A$4:$F$4,0))*INDEX('Mapping cadres'!$B$1:$Z$616,MATCH($B375, 'Mapping cadres'!$B$1:$B$616,0), MATCH(AG$32,'Mapping cadres'!$B$1:$Z$1,0))</f>
        <v>0</v>
      </c>
      <c r="AH375" s="226">
        <f>INDEX('Uganda workforce data - raw'!$A$4:$F$619,MATCH($B375, 'Uganda workforce data - raw'!$B$4:$B$619,0), MATCH("Filled Female",'Uganda workforce data - raw'!$A$4:$F$4,0))*INDEX('Mapping cadres'!$B$1:$Z$616,MATCH($B375, 'Mapping cadres'!$B$1:$B$616,0), MATCH(AH$32,'Mapping cadres'!$B$1:$Z$1,0))</f>
        <v>0</v>
      </c>
      <c r="AI375" s="226">
        <f>INDEX('Uganda workforce data - raw'!$A$4:$F$619,MATCH($B375, 'Uganda workforce data - raw'!$B$4:$B$619,0), MATCH("Filled Female",'Uganda workforce data - raw'!$A$4:$F$4,0))*INDEX('Mapping cadres'!$B$1:$Z$616,MATCH($B375, 'Mapping cadres'!$B$1:$B$616,0), MATCH(AI$32,'Mapping cadres'!$B$1:$Z$1,0))</f>
        <v>0</v>
      </c>
      <c r="AJ375" s="226">
        <f>INDEX('Uganda workforce data - raw'!$A$4:$F$619,MATCH($B375, 'Uganda workforce data - raw'!$B$4:$B$619,0), MATCH("Filled Female",'Uganda workforce data - raw'!$A$4:$F$4,0))*INDEX('Mapping cadres'!$B$1:$Z$616,MATCH($B375, 'Mapping cadres'!$B$1:$B$616,0), MATCH(AJ$32,'Mapping cadres'!$B$1:$Z$1,0))</f>
        <v>0</v>
      </c>
      <c r="AK375" s="226">
        <f>INDEX('Uganda workforce data - raw'!$A$4:$F$619,MATCH($B375, 'Uganda workforce data - raw'!$B$4:$B$619,0), MATCH("Filled Female",'Uganda workforce data - raw'!$A$4:$F$4,0))*INDEX('Mapping cadres'!$B$1:$Z$616,MATCH($B375, 'Mapping cadres'!$B$1:$B$616,0), MATCH(AK$32,'Mapping cadres'!$B$1:$Z$1,0))</f>
        <v>0</v>
      </c>
      <c r="AL375" s="226">
        <f>INDEX('Uganda workforce data - raw'!$A$4:$F$619,MATCH($B375, 'Uganda workforce data - raw'!$B$4:$B$619,0), MATCH("Filled Female",'Uganda workforce data - raw'!$A$4:$F$4,0))*INDEX('Mapping cadres'!$B$1:$Z$616,MATCH($B375, 'Mapping cadres'!$B$1:$B$616,0), MATCH(AL$32,'Mapping cadres'!$B$1:$Z$1,0))</f>
        <v>0</v>
      </c>
      <c r="AM375" s="226">
        <f>INDEX('Uganda workforce data - raw'!$A$4:$F$619,MATCH($B375, 'Uganda workforce data - raw'!$B$4:$B$619,0), MATCH("Filled Female",'Uganda workforce data - raw'!$A$4:$F$4,0))*INDEX('Mapping cadres'!$B$1:$Z$616,MATCH($B375, 'Mapping cadres'!$B$1:$B$616,0), MATCH(AM$32,'Mapping cadres'!$B$1:$Z$1,0))</f>
        <v>0</v>
      </c>
      <c r="AN375" s="226">
        <f>INDEX('Uganda workforce data - raw'!$A$4:$F$619,MATCH($B375, 'Uganda workforce data - raw'!$B$4:$B$619,0), MATCH("Filled Female",'Uganda workforce data - raw'!$A$4:$F$4,0))*INDEX('Mapping cadres'!$B$1:$Z$616,MATCH($B375, 'Mapping cadres'!$B$1:$B$616,0), MATCH(AN$32,'Mapping cadres'!$B$1:$Z$1,0))</f>
        <v>0</v>
      </c>
      <c r="AO375" s="226">
        <f>INDEX('Uganda workforce data - raw'!$A$4:$F$619,MATCH($B375, 'Uganda workforce data - raw'!$B$4:$B$619,0), MATCH("Filled Female",'Uganda workforce data - raw'!$A$4:$F$4,0))*INDEX('Mapping cadres'!$B$1:$Z$616,MATCH($B375, 'Mapping cadres'!$B$1:$B$616,0), MATCH(AO$32,'Mapping cadres'!$B$1:$Z$1,0))</f>
        <v>0</v>
      </c>
      <c r="AP375" s="226">
        <f>INDEX('Uganda workforce data - raw'!$A$4:$F$619,MATCH($B375, 'Uganda workforce data - raw'!$B$4:$B$619,0), MATCH("Filled Female",'Uganda workforce data - raw'!$A$4:$F$4,0))*INDEX('Mapping cadres'!$B$1:$Z$616,MATCH($B375, 'Mapping cadres'!$B$1:$B$616,0), MATCH(AP$32,'Mapping cadres'!$B$1:$Z$1,0))</f>
        <v>0</v>
      </c>
      <c r="AQ375" s="226">
        <f>INDEX('Uganda workforce data - raw'!$A$4:$F$619,MATCH($B375, 'Uganda workforce data - raw'!$B$4:$B$619,0), MATCH("Filled Female",'Uganda workforce data - raw'!$A$4:$F$4,0))*INDEX('Mapping cadres'!$B$1:$Z$616,MATCH($B375, 'Mapping cadres'!$B$1:$B$616,0), MATCH(AQ$32,'Mapping cadres'!$B$1:$Z$1,0))</f>
        <v>0</v>
      </c>
      <c r="AR375" s="226">
        <f>INDEX('Uganda workforce data - raw'!$A$4:$F$619,MATCH($B375, 'Uganda workforce data - raw'!$B$4:$B$619,0), MATCH("Filled Female",'Uganda workforce data - raw'!$A$4:$F$4,0))*INDEX('Mapping cadres'!$B$1:$Z$616,MATCH($B375, 'Mapping cadres'!$B$1:$B$616,0), MATCH(AR$32,'Mapping cadres'!$B$1:$Z$1,0))</f>
        <v>0</v>
      </c>
      <c r="AS375" s="226">
        <f>INDEX('Uganda workforce data - raw'!$A$4:$F$619,MATCH($B375, 'Uganda workforce data - raw'!$B$4:$B$619,0), MATCH("Filled Female",'Uganda workforce data - raw'!$A$4:$F$4,0))*INDEX('Mapping cadres'!$B$1:$Z$616,MATCH($B375, 'Mapping cadres'!$B$1:$B$616,0), MATCH(AS$32,'Mapping cadres'!$B$1:$Z$1,0))</f>
        <v>0</v>
      </c>
      <c r="AT375" s="226">
        <f>INDEX('Uganda workforce data - raw'!$A$4:$F$619,MATCH($B375, 'Uganda workforce data - raw'!$B$4:$B$619,0), MATCH("Filled Female",'Uganda workforce data - raw'!$A$4:$F$4,0))*INDEX('Mapping cadres'!$B$1:$Z$616,MATCH($B375, 'Mapping cadres'!$B$1:$B$616,0), MATCH(AT$32,'Mapping cadres'!$B$1:$Z$1,0))</f>
        <v>0</v>
      </c>
      <c r="AU375" s="226">
        <f>INDEX('Uganda workforce data - raw'!$A$4:$F$619,MATCH($B375, 'Uganda workforce data - raw'!$B$4:$B$619,0), MATCH("Filled Female",'Uganda workforce data - raw'!$A$4:$F$4,0))*INDEX('Mapping cadres'!$B$1:$Z$616,MATCH($B375, 'Mapping cadres'!$B$1:$B$616,0), MATCH(AU$32,'Mapping cadres'!$B$1:$Z$1,0))</f>
        <v>0</v>
      </c>
      <c r="AV375" s="226">
        <f>INDEX('Uganda workforce data - raw'!$A$4:$F$619,MATCH($B375, 'Uganda workforce data - raw'!$B$4:$B$619,0), MATCH("Filled Female",'Uganda workforce data - raw'!$A$4:$F$4,0))*INDEX('Mapping cadres'!$B$1:$Z$616,MATCH($B375, 'Mapping cadres'!$B$1:$B$616,0), MATCH(AV$32,'Mapping cadres'!$B$1:$Z$1,0))</f>
        <v>0</v>
      </c>
      <c r="AW375" s="226">
        <f>INDEX('Uganda workforce data - raw'!$A$4:$F$619,MATCH($B375, 'Uganda workforce data - raw'!$B$4:$B$619,0), MATCH("Filled Female",'Uganda workforce data - raw'!$A$4:$F$4,0))*INDEX('Mapping cadres'!$B$1:$Z$616,MATCH($B375, 'Mapping cadres'!$B$1:$B$616,0), MATCH(AW$32,'Mapping cadres'!$B$1:$Z$1,0))</f>
        <v>0</v>
      </c>
      <c r="AX375" s="226">
        <f>INDEX('Uganda workforce data - raw'!$A$4:$F$619,MATCH($B375, 'Uganda workforce data - raw'!$B$4:$B$619,0), MATCH("Filled Female",'Uganda workforce data - raw'!$A$4:$F$4,0))*INDEX('Mapping cadres'!$B$1:$Z$616,MATCH($B375, 'Mapping cadres'!$B$1:$B$616,0), MATCH(AX$32,'Mapping cadres'!$B$1:$Z$1,0))</f>
        <v>0</v>
      </c>
      <c r="AY375" s="226">
        <f t="shared" si="125"/>
        <v>3</v>
      </c>
      <c r="AZ375" s="226">
        <f t="shared" si="126"/>
        <v>0</v>
      </c>
      <c r="BA375" s="226">
        <f t="shared" si="127"/>
        <v>0</v>
      </c>
      <c r="BB375" s="226">
        <f t="shared" si="128"/>
        <v>0</v>
      </c>
      <c r="BC375" s="226">
        <f t="shared" si="129"/>
        <v>0</v>
      </c>
      <c r="BD375" s="226">
        <f t="shared" si="130"/>
        <v>0</v>
      </c>
      <c r="BE375" s="226">
        <f t="shared" si="131"/>
        <v>0</v>
      </c>
      <c r="BF375" s="226">
        <f t="shared" si="132"/>
        <v>0</v>
      </c>
      <c r="BG375" s="226">
        <f t="shared" si="133"/>
        <v>0</v>
      </c>
      <c r="BH375" s="226">
        <f t="shared" si="134"/>
        <v>0</v>
      </c>
      <c r="BI375" s="226">
        <f t="shared" si="135"/>
        <v>0</v>
      </c>
      <c r="BJ375" s="226">
        <f t="shared" si="136"/>
        <v>0</v>
      </c>
      <c r="BK375" s="226">
        <f t="shared" si="137"/>
        <v>0</v>
      </c>
      <c r="BL375" s="226">
        <f t="shared" si="138"/>
        <v>0</v>
      </c>
      <c r="BM375" s="226">
        <f t="shared" si="139"/>
        <v>0</v>
      </c>
      <c r="BN375" s="226">
        <f t="shared" si="140"/>
        <v>0</v>
      </c>
      <c r="BO375" s="226">
        <f t="shared" si="141"/>
        <v>0</v>
      </c>
      <c r="BP375" s="226">
        <f t="shared" si="142"/>
        <v>0</v>
      </c>
      <c r="BQ375" s="226">
        <f t="shared" si="143"/>
        <v>0</v>
      </c>
      <c r="BR375" s="226">
        <f t="shared" si="144"/>
        <v>0</v>
      </c>
      <c r="BS375" s="226">
        <f t="shared" si="145"/>
        <v>0</v>
      </c>
      <c r="BT375" s="226">
        <f t="shared" si="146"/>
        <v>0</v>
      </c>
      <c r="BU375" s="226">
        <f t="shared" si="147"/>
        <v>0</v>
      </c>
      <c r="BV375" s="226">
        <f t="shared" si="148"/>
        <v>0</v>
      </c>
    </row>
    <row r="376" spans="1:74">
      <c r="A376" s="226">
        <v>344</v>
      </c>
      <c r="B376" s="226" t="s">
        <v>1646</v>
      </c>
      <c r="C376" s="226">
        <f>INDEX('Uganda workforce data - raw'!$A$4:$F$619,MATCH($B376, 'Uganda workforce data - raw'!$B$4:$B$619,0), MATCH("Filled Male",'Uganda workforce data - raw'!$A$4:$F$4,0))*INDEX('Mapping cadres'!$B$1:$Z$616,MATCH($B376, 'Mapping cadres'!$B$1:$B$616,0), MATCH(C$32,'Mapping cadres'!$B$1:$Z$1,0))</f>
        <v>0</v>
      </c>
      <c r="D376" s="226">
        <f>INDEX('Uganda workforce data - raw'!$A$4:$F$619,MATCH($B376, 'Uganda workforce data - raw'!$B$4:$B$619,0), MATCH("Filled Male",'Uganda workforce data - raw'!$A$4:$F$4,0))*INDEX('Mapping cadres'!$B$1:$Z$616,MATCH($B376, 'Mapping cadres'!$B$1:$B$616,0), MATCH(D$32,'Mapping cadres'!$B$1:$Z$1,0))</f>
        <v>0</v>
      </c>
      <c r="E376" s="226">
        <f>INDEX('Uganda workforce data - raw'!$A$4:$F$619,MATCH($B376, 'Uganda workforce data - raw'!$B$4:$B$619,0), MATCH("Filled Male",'Uganda workforce data - raw'!$A$4:$F$4,0))*INDEX('Mapping cadres'!$B$1:$Z$616,MATCH($B376, 'Mapping cadres'!$B$1:$B$616,0), MATCH(E$32,'Mapping cadres'!$B$1:$Z$1,0))</f>
        <v>0</v>
      </c>
      <c r="F376" s="226">
        <f>INDEX('Uganda workforce data - raw'!$A$4:$F$619,MATCH($B376, 'Uganda workforce data - raw'!$B$4:$B$619,0), MATCH("Filled Male",'Uganda workforce data - raw'!$A$4:$F$4,0))*INDEX('Mapping cadres'!$B$1:$Z$616,MATCH($B376, 'Mapping cadres'!$B$1:$B$616,0), MATCH(F$32,'Mapping cadres'!$B$1:$Z$1,0))</f>
        <v>0</v>
      </c>
      <c r="G376" s="226">
        <f>INDEX('Uganda workforce data - raw'!$A$4:$F$619,MATCH($B376, 'Uganda workforce data - raw'!$B$4:$B$619,0), MATCH("Filled Male",'Uganda workforce data - raw'!$A$4:$F$4,0))*INDEX('Mapping cadres'!$B$1:$Z$616,MATCH($B376, 'Mapping cadres'!$B$1:$B$616,0), MATCH(G$32,'Mapping cadres'!$B$1:$Z$1,0))</f>
        <v>0</v>
      </c>
      <c r="H376" s="226">
        <f>INDEX('Uganda workforce data - raw'!$A$4:$F$619,MATCH($B376, 'Uganda workforce data - raw'!$B$4:$B$619,0), MATCH("Filled Male",'Uganda workforce data - raw'!$A$4:$F$4,0))*INDEX('Mapping cadres'!$B$1:$Z$616,MATCH($B376, 'Mapping cadres'!$B$1:$B$616,0), MATCH(H$32,'Mapping cadres'!$B$1:$Z$1,0))</f>
        <v>0</v>
      </c>
      <c r="I376" s="226">
        <f>INDEX('Uganda workforce data - raw'!$A$4:$F$619,MATCH($B376, 'Uganda workforce data - raw'!$B$4:$B$619,0), MATCH("Filled Male",'Uganda workforce data - raw'!$A$4:$F$4,0))*INDEX('Mapping cadres'!$B$1:$Z$616,MATCH($B376, 'Mapping cadres'!$B$1:$B$616,0), MATCH(I$32,'Mapping cadres'!$B$1:$Z$1,0))</f>
        <v>0</v>
      </c>
      <c r="J376" s="226">
        <f>INDEX('Uganda workforce data - raw'!$A$4:$F$619,MATCH($B376, 'Uganda workforce data - raw'!$B$4:$B$619,0), MATCH("Filled Male",'Uganda workforce data - raw'!$A$4:$F$4,0))*INDEX('Mapping cadres'!$B$1:$Z$616,MATCH($B376, 'Mapping cadres'!$B$1:$B$616,0), MATCH(J$32,'Mapping cadres'!$B$1:$Z$1,0))</f>
        <v>0</v>
      </c>
      <c r="K376" s="226">
        <f>INDEX('Uganda workforce data - raw'!$A$4:$F$619,MATCH($B376, 'Uganda workforce data - raw'!$B$4:$B$619,0), MATCH("Filled Male",'Uganda workforce data - raw'!$A$4:$F$4,0))*INDEX('Mapping cadres'!$B$1:$Z$616,MATCH($B376, 'Mapping cadres'!$B$1:$B$616,0), MATCH(K$32,'Mapping cadres'!$B$1:$Z$1,0))</f>
        <v>1</v>
      </c>
      <c r="L376" s="226">
        <f>INDEX('Uganda workforce data - raw'!$A$4:$F$619,MATCH($B376, 'Uganda workforce data - raw'!$B$4:$B$619,0), MATCH("Filled Male",'Uganda workforce data - raw'!$A$4:$F$4,0))*INDEX('Mapping cadres'!$B$1:$Z$616,MATCH($B376, 'Mapping cadres'!$B$1:$B$616,0), MATCH(L$32,'Mapping cadres'!$B$1:$Z$1,0))</f>
        <v>0</v>
      </c>
      <c r="M376" s="226">
        <f>INDEX('Uganda workforce data - raw'!$A$4:$F$619,MATCH($B376, 'Uganda workforce data - raw'!$B$4:$B$619,0), MATCH("Filled Male",'Uganda workforce data - raw'!$A$4:$F$4,0))*INDEX('Mapping cadres'!$B$1:$Z$616,MATCH($B376, 'Mapping cadres'!$B$1:$B$616,0), MATCH(M$32,'Mapping cadres'!$B$1:$Z$1,0))</f>
        <v>0</v>
      </c>
      <c r="N376" s="226">
        <f>INDEX('Uganda workforce data - raw'!$A$4:$F$619,MATCH($B376, 'Uganda workforce data - raw'!$B$4:$B$619,0), MATCH("Filled Male",'Uganda workforce data - raw'!$A$4:$F$4,0))*INDEX('Mapping cadres'!$B$1:$Z$616,MATCH($B376, 'Mapping cadres'!$B$1:$B$616,0), MATCH(N$32,'Mapping cadres'!$B$1:$Z$1,0))</f>
        <v>0</v>
      </c>
      <c r="O376" s="226">
        <f>INDEX('Uganda workforce data - raw'!$A$4:$F$619,MATCH($B376, 'Uganda workforce data - raw'!$B$4:$B$619,0), MATCH("Filled Male",'Uganda workforce data - raw'!$A$4:$F$4,0))*INDEX('Mapping cadres'!$B$1:$Z$616,MATCH($B376, 'Mapping cadres'!$B$1:$B$616,0), MATCH(O$32,'Mapping cadres'!$B$1:$Z$1,0))</f>
        <v>0</v>
      </c>
      <c r="P376" s="226">
        <f>INDEX('Uganda workforce data - raw'!$A$4:$F$619,MATCH($B376, 'Uganda workforce data - raw'!$B$4:$B$619,0), MATCH("Filled Male",'Uganda workforce data - raw'!$A$4:$F$4,0))*INDEX('Mapping cadres'!$B$1:$Z$616,MATCH($B376, 'Mapping cadres'!$B$1:$B$616,0), MATCH(P$32,'Mapping cadres'!$B$1:$Z$1,0))</f>
        <v>0</v>
      </c>
      <c r="Q376" s="226">
        <f>INDEX('Uganda workforce data - raw'!$A$4:$F$619,MATCH($B376, 'Uganda workforce data - raw'!$B$4:$B$619,0), MATCH("Filled Male",'Uganda workforce data - raw'!$A$4:$F$4,0))*INDEX('Mapping cadres'!$B$1:$Z$616,MATCH($B376, 'Mapping cadres'!$B$1:$B$616,0), MATCH(Q$32,'Mapping cadres'!$B$1:$Z$1,0))</f>
        <v>0</v>
      </c>
      <c r="R376" s="226">
        <f>INDEX('Uganda workforce data - raw'!$A$4:$F$619,MATCH($B376, 'Uganda workforce data - raw'!$B$4:$B$619,0), MATCH("Filled Male",'Uganda workforce data - raw'!$A$4:$F$4,0))*INDEX('Mapping cadres'!$B$1:$Z$616,MATCH($B376, 'Mapping cadres'!$B$1:$B$616,0), MATCH(R$32,'Mapping cadres'!$B$1:$Z$1,0))</f>
        <v>0</v>
      </c>
      <c r="S376" s="226">
        <f>INDEX('Uganda workforce data - raw'!$A$4:$F$619,MATCH($B376, 'Uganda workforce data - raw'!$B$4:$B$619,0), MATCH("Filled Male",'Uganda workforce data - raw'!$A$4:$F$4,0))*INDEX('Mapping cadres'!$B$1:$Z$616,MATCH($B376, 'Mapping cadres'!$B$1:$B$616,0), MATCH(S$32,'Mapping cadres'!$B$1:$Z$1,0))</f>
        <v>0</v>
      </c>
      <c r="T376" s="226">
        <f>INDEX('Uganda workforce data - raw'!$A$4:$F$619,MATCH($B376, 'Uganda workforce data - raw'!$B$4:$B$619,0), MATCH("Filled Male",'Uganda workforce data - raw'!$A$4:$F$4,0))*INDEX('Mapping cadres'!$B$1:$Z$616,MATCH($B376, 'Mapping cadres'!$B$1:$B$616,0), MATCH(T$32,'Mapping cadres'!$B$1:$Z$1,0))</f>
        <v>0</v>
      </c>
      <c r="U376" s="226">
        <f>INDEX('Uganda workforce data - raw'!$A$4:$F$619,MATCH($B376, 'Uganda workforce data - raw'!$B$4:$B$619,0), MATCH("Filled Male",'Uganda workforce data - raw'!$A$4:$F$4,0))*INDEX('Mapping cadres'!$B$1:$Z$616,MATCH($B376, 'Mapping cadres'!$B$1:$B$616,0), MATCH(U$32,'Mapping cadres'!$B$1:$Z$1,0))</f>
        <v>0</v>
      </c>
      <c r="V376" s="226">
        <f>INDEX('Uganda workforce data - raw'!$A$4:$F$619,MATCH($B376, 'Uganda workforce data - raw'!$B$4:$B$619,0), MATCH("Filled Male",'Uganda workforce data - raw'!$A$4:$F$4,0))*INDEX('Mapping cadres'!$B$1:$Z$616,MATCH($B376, 'Mapping cadres'!$B$1:$B$616,0), MATCH(V$32,'Mapping cadres'!$B$1:$Z$1,0))</f>
        <v>0</v>
      </c>
      <c r="W376" s="226">
        <f>INDEX('Uganda workforce data - raw'!$A$4:$F$619,MATCH($B376, 'Uganda workforce data - raw'!$B$4:$B$619,0), MATCH("Filled Male",'Uganda workforce data - raw'!$A$4:$F$4,0))*INDEX('Mapping cadres'!$B$1:$Z$616,MATCH($B376, 'Mapping cadres'!$B$1:$B$616,0), MATCH(W$32,'Mapping cadres'!$B$1:$Z$1,0))</f>
        <v>0</v>
      </c>
      <c r="X376" s="226">
        <f>INDEX('Uganda workforce data - raw'!$A$4:$F$619,MATCH($B376, 'Uganda workforce data - raw'!$B$4:$B$619,0), MATCH("Filled Male",'Uganda workforce data - raw'!$A$4:$F$4,0))*INDEX('Mapping cadres'!$B$1:$Z$616,MATCH($B376, 'Mapping cadres'!$B$1:$B$616,0), MATCH(X$32,'Mapping cadres'!$B$1:$Z$1,0))</f>
        <v>0</v>
      </c>
      <c r="Y376" s="226">
        <f>INDEX('Uganda workforce data - raw'!$A$4:$F$619,MATCH($B376, 'Uganda workforce data - raw'!$B$4:$B$619,0), MATCH("Filled Male",'Uganda workforce data - raw'!$A$4:$F$4,0))*INDEX('Mapping cadres'!$B$1:$Z$616,MATCH($B376, 'Mapping cadres'!$B$1:$B$616,0), MATCH(Y$32,'Mapping cadres'!$B$1:$Z$1,0))</f>
        <v>0</v>
      </c>
      <c r="Z376" s="226">
        <f>INDEX('Uganda workforce data - raw'!$A$4:$F$619,MATCH($B376, 'Uganda workforce data - raw'!$B$4:$B$619,0), MATCH("Filled Male",'Uganda workforce data - raw'!$A$4:$F$4,0))*INDEX('Mapping cadres'!$B$1:$Z$616,MATCH($B376, 'Mapping cadres'!$B$1:$B$616,0), MATCH(Z$32,'Mapping cadres'!$B$1:$Z$1,0))</f>
        <v>0</v>
      </c>
      <c r="AA376" s="226">
        <f>INDEX('Uganda workforce data - raw'!$A$4:$F$619,MATCH($B376, 'Uganda workforce data - raw'!$B$4:$B$619,0), MATCH("Filled Female",'Uganda workforce data - raw'!$A$4:$F$4,0))*INDEX('Mapping cadres'!$B$1:$Z$616,MATCH($B376, 'Mapping cadres'!$B$1:$B$616,0), MATCH(AA$32,'Mapping cadres'!$B$1:$Z$1,0))</f>
        <v>0</v>
      </c>
      <c r="AB376" s="226">
        <f>INDEX('Uganda workforce data - raw'!$A$4:$F$619,MATCH($B376, 'Uganda workforce data - raw'!$B$4:$B$619,0), MATCH("Filled Female",'Uganda workforce data - raw'!$A$4:$F$4,0))*INDEX('Mapping cadres'!$B$1:$Z$616,MATCH($B376, 'Mapping cadres'!$B$1:$B$616,0), MATCH(AB$32,'Mapping cadres'!$B$1:$Z$1,0))</f>
        <v>0</v>
      </c>
      <c r="AC376" s="226">
        <f>INDEX('Uganda workforce data - raw'!$A$4:$F$619,MATCH($B376, 'Uganda workforce data - raw'!$B$4:$B$619,0), MATCH("Filled Female",'Uganda workforce data - raw'!$A$4:$F$4,0))*INDEX('Mapping cadres'!$B$1:$Z$616,MATCH($B376, 'Mapping cadres'!$B$1:$B$616,0), MATCH(AC$32,'Mapping cadres'!$B$1:$Z$1,0))</f>
        <v>0</v>
      </c>
      <c r="AD376" s="226">
        <f>INDEX('Uganda workforce data - raw'!$A$4:$F$619,MATCH($B376, 'Uganda workforce data - raw'!$B$4:$B$619,0), MATCH("Filled Female",'Uganda workforce data - raw'!$A$4:$F$4,0))*INDEX('Mapping cadres'!$B$1:$Z$616,MATCH($B376, 'Mapping cadres'!$B$1:$B$616,0), MATCH(AD$32,'Mapping cadres'!$B$1:$Z$1,0))</f>
        <v>0</v>
      </c>
      <c r="AE376" s="226">
        <f>INDEX('Uganda workforce data - raw'!$A$4:$F$619,MATCH($B376, 'Uganda workforce data - raw'!$B$4:$B$619,0), MATCH("Filled Female",'Uganda workforce data - raw'!$A$4:$F$4,0))*INDEX('Mapping cadres'!$B$1:$Z$616,MATCH($B376, 'Mapping cadres'!$B$1:$B$616,0), MATCH(AE$32,'Mapping cadres'!$B$1:$Z$1,0))</f>
        <v>0</v>
      </c>
      <c r="AF376" s="226">
        <f>INDEX('Uganda workforce data - raw'!$A$4:$F$619,MATCH($B376, 'Uganda workforce data - raw'!$B$4:$B$619,0), MATCH("Filled Female",'Uganda workforce data - raw'!$A$4:$F$4,0))*INDEX('Mapping cadres'!$B$1:$Z$616,MATCH($B376, 'Mapping cadres'!$B$1:$B$616,0), MATCH(AF$32,'Mapping cadres'!$B$1:$Z$1,0))</f>
        <v>0</v>
      </c>
      <c r="AG376" s="226">
        <f>INDEX('Uganda workforce data - raw'!$A$4:$F$619,MATCH($B376, 'Uganda workforce data - raw'!$B$4:$B$619,0), MATCH("Filled Female",'Uganda workforce data - raw'!$A$4:$F$4,0))*INDEX('Mapping cadres'!$B$1:$Z$616,MATCH($B376, 'Mapping cadres'!$B$1:$B$616,0), MATCH(AG$32,'Mapping cadres'!$B$1:$Z$1,0))</f>
        <v>0</v>
      </c>
      <c r="AH376" s="226">
        <f>INDEX('Uganda workforce data - raw'!$A$4:$F$619,MATCH($B376, 'Uganda workforce data - raw'!$B$4:$B$619,0), MATCH("Filled Female",'Uganda workforce data - raw'!$A$4:$F$4,0))*INDEX('Mapping cadres'!$B$1:$Z$616,MATCH($B376, 'Mapping cadres'!$B$1:$B$616,0), MATCH(AH$32,'Mapping cadres'!$B$1:$Z$1,0))</f>
        <v>0</v>
      </c>
      <c r="AI376" s="226">
        <f>INDEX('Uganda workforce data - raw'!$A$4:$F$619,MATCH($B376, 'Uganda workforce data - raw'!$B$4:$B$619,0), MATCH("Filled Female",'Uganda workforce data - raw'!$A$4:$F$4,0))*INDEX('Mapping cadres'!$B$1:$Z$616,MATCH($B376, 'Mapping cadres'!$B$1:$B$616,0), MATCH(AI$32,'Mapping cadres'!$B$1:$Z$1,0))</f>
        <v>0</v>
      </c>
      <c r="AJ376" s="226">
        <f>INDEX('Uganda workforce data - raw'!$A$4:$F$619,MATCH($B376, 'Uganda workforce data - raw'!$B$4:$B$619,0), MATCH("Filled Female",'Uganda workforce data - raw'!$A$4:$F$4,0))*INDEX('Mapping cadres'!$B$1:$Z$616,MATCH($B376, 'Mapping cadres'!$B$1:$B$616,0), MATCH(AJ$32,'Mapping cadres'!$B$1:$Z$1,0))</f>
        <v>0</v>
      </c>
      <c r="AK376" s="226">
        <f>INDEX('Uganda workforce data - raw'!$A$4:$F$619,MATCH($B376, 'Uganda workforce data - raw'!$B$4:$B$619,0), MATCH("Filled Female",'Uganda workforce data - raw'!$A$4:$F$4,0))*INDEX('Mapping cadres'!$B$1:$Z$616,MATCH($B376, 'Mapping cadres'!$B$1:$B$616,0), MATCH(AK$32,'Mapping cadres'!$B$1:$Z$1,0))</f>
        <v>0</v>
      </c>
      <c r="AL376" s="226">
        <f>INDEX('Uganda workforce data - raw'!$A$4:$F$619,MATCH($B376, 'Uganda workforce data - raw'!$B$4:$B$619,0), MATCH("Filled Female",'Uganda workforce data - raw'!$A$4:$F$4,0))*INDEX('Mapping cadres'!$B$1:$Z$616,MATCH($B376, 'Mapping cadres'!$B$1:$B$616,0), MATCH(AL$32,'Mapping cadres'!$B$1:$Z$1,0))</f>
        <v>0</v>
      </c>
      <c r="AM376" s="226">
        <f>INDEX('Uganda workforce data - raw'!$A$4:$F$619,MATCH($B376, 'Uganda workforce data - raw'!$B$4:$B$619,0), MATCH("Filled Female",'Uganda workforce data - raw'!$A$4:$F$4,0))*INDEX('Mapping cadres'!$B$1:$Z$616,MATCH($B376, 'Mapping cadres'!$B$1:$B$616,0), MATCH(AM$32,'Mapping cadres'!$B$1:$Z$1,0))</f>
        <v>0</v>
      </c>
      <c r="AN376" s="226">
        <f>INDEX('Uganda workforce data - raw'!$A$4:$F$619,MATCH($B376, 'Uganda workforce data - raw'!$B$4:$B$619,0), MATCH("Filled Female",'Uganda workforce data - raw'!$A$4:$F$4,0))*INDEX('Mapping cadres'!$B$1:$Z$616,MATCH($B376, 'Mapping cadres'!$B$1:$B$616,0), MATCH(AN$32,'Mapping cadres'!$B$1:$Z$1,0))</f>
        <v>0</v>
      </c>
      <c r="AO376" s="226">
        <f>INDEX('Uganda workforce data - raw'!$A$4:$F$619,MATCH($B376, 'Uganda workforce data - raw'!$B$4:$B$619,0), MATCH("Filled Female",'Uganda workforce data - raw'!$A$4:$F$4,0))*INDEX('Mapping cadres'!$B$1:$Z$616,MATCH($B376, 'Mapping cadres'!$B$1:$B$616,0), MATCH(AO$32,'Mapping cadres'!$B$1:$Z$1,0))</f>
        <v>0</v>
      </c>
      <c r="AP376" s="226">
        <f>INDEX('Uganda workforce data - raw'!$A$4:$F$619,MATCH($B376, 'Uganda workforce data - raw'!$B$4:$B$619,0), MATCH("Filled Female",'Uganda workforce data - raw'!$A$4:$F$4,0))*INDEX('Mapping cadres'!$B$1:$Z$616,MATCH($B376, 'Mapping cadres'!$B$1:$B$616,0), MATCH(AP$32,'Mapping cadres'!$B$1:$Z$1,0))</f>
        <v>0</v>
      </c>
      <c r="AQ376" s="226">
        <f>INDEX('Uganda workforce data - raw'!$A$4:$F$619,MATCH($B376, 'Uganda workforce data - raw'!$B$4:$B$619,0), MATCH("Filled Female",'Uganda workforce data - raw'!$A$4:$F$4,0))*INDEX('Mapping cadres'!$B$1:$Z$616,MATCH($B376, 'Mapping cadres'!$B$1:$B$616,0), MATCH(AQ$32,'Mapping cadres'!$B$1:$Z$1,0))</f>
        <v>0</v>
      </c>
      <c r="AR376" s="226">
        <f>INDEX('Uganda workforce data - raw'!$A$4:$F$619,MATCH($B376, 'Uganda workforce data - raw'!$B$4:$B$619,0), MATCH("Filled Female",'Uganda workforce data - raw'!$A$4:$F$4,0))*INDEX('Mapping cadres'!$B$1:$Z$616,MATCH($B376, 'Mapping cadres'!$B$1:$B$616,0), MATCH(AR$32,'Mapping cadres'!$B$1:$Z$1,0))</f>
        <v>0</v>
      </c>
      <c r="AS376" s="226">
        <f>INDEX('Uganda workforce data - raw'!$A$4:$F$619,MATCH($B376, 'Uganda workforce data - raw'!$B$4:$B$619,0), MATCH("Filled Female",'Uganda workforce data - raw'!$A$4:$F$4,0))*INDEX('Mapping cadres'!$B$1:$Z$616,MATCH($B376, 'Mapping cadres'!$B$1:$B$616,0), MATCH(AS$32,'Mapping cadres'!$B$1:$Z$1,0))</f>
        <v>0</v>
      </c>
      <c r="AT376" s="226">
        <f>INDEX('Uganda workforce data - raw'!$A$4:$F$619,MATCH($B376, 'Uganda workforce data - raw'!$B$4:$B$619,0), MATCH("Filled Female",'Uganda workforce data - raw'!$A$4:$F$4,0))*INDEX('Mapping cadres'!$B$1:$Z$616,MATCH($B376, 'Mapping cadres'!$B$1:$B$616,0), MATCH(AT$32,'Mapping cadres'!$B$1:$Z$1,0))</f>
        <v>0</v>
      </c>
      <c r="AU376" s="226">
        <f>INDEX('Uganda workforce data - raw'!$A$4:$F$619,MATCH($B376, 'Uganda workforce data - raw'!$B$4:$B$619,0), MATCH("Filled Female",'Uganda workforce data - raw'!$A$4:$F$4,0))*INDEX('Mapping cadres'!$B$1:$Z$616,MATCH($B376, 'Mapping cadres'!$B$1:$B$616,0), MATCH(AU$32,'Mapping cadres'!$B$1:$Z$1,0))</f>
        <v>0</v>
      </c>
      <c r="AV376" s="226">
        <f>INDEX('Uganda workforce data - raw'!$A$4:$F$619,MATCH($B376, 'Uganda workforce data - raw'!$B$4:$B$619,0), MATCH("Filled Female",'Uganda workforce data - raw'!$A$4:$F$4,0))*INDEX('Mapping cadres'!$B$1:$Z$616,MATCH($B376, 'Mapping cadres'!$B$1:$B$616,0), MATCH(AV$32,'Mapping cadres'!$B$1:$Z$1,0))</f>
        <v>0</v>
      </c>
      <c r="AW376" s="226">
        <f>INDEX('Uganda workforce data - raw'!$A$4:$F$619,MATCH($B376, 'Uganda workforce data - raw'!$B$4:$B$619,0), MATCH("Filled Female",'Uganda workforce data - raw'!$A$4:$F$4,0))*INDEX('Mapping cadres'!$B$1:$Z$616,MATCH($B376, 'Mapping cadres'!$B$1:$B$616,0), MATCH(AW$32,'Mapping cadres'!$B$1:$Z$1,0))</f>
        <v>0</v>
      </c>
      <c r="AX376" s="226">
        <f>INDEX('Uganda workforce data - raw'!$A$4:$F$619,MATCH($B376, 'Uganda workforce data - raw'!$B$4:$B$619,0), MATCH("Filled Female",'Uganda workforce data - raw'!$A$4:$F$4,0))*INDEX('Mapping cadres'!$B$1:$Z$616,MATCH($B376, 'Mapping cadres'!$B$1:$B$616,0), MATCH(AX$32,'Mapping cadres'!$B$1:$Z$1,0))</f>
        <v>0</v>
      </c>
      <c r="AY376" s="226">
        <f t="shared" si="125"/>
        <v>0</v>
      </c>
      <c r="AZ376" s="226">
        <f t="shared" si="126"/>
        <v>0</v>
      </c>
      <c r="BA376" s="226">
        <f t="shared" si="127"/>
        <v>0</v>
      </c>
      <c r="BB376" s="226">
        <f t="shared" si="128"/>
        <v>0</v>
      </c>
      <c r="BC376" s="226">
        <f t="shared" si="129"/>
        <v>0</v>
      </c>
      <c r="BD376" s="226">
        <f t="shared" si="130"/>
        <v>0</v>
      </c>
      <c r="BE376" s="226">
        <f t="shared" si="131"/>
        <v>0</v>
      </c>
      <c r="BF376" s="226">
        <f t="shared" si="132"/>
        <v>0</v>
      </c>
      <c r="BG376" s="226">
        <f t="shared" si="133"/>
        <v>1</v>
      </c>
      <c r="BH376" s="226">
        <f t="shared" si="134"/>
        <v>0</v>
      </c>
      <c r="BI376" s="226">
        <f t="shared" si="135"/>
        <v>0</v>
      </c>
      <c r="BJ376" s="226">
        <f t="shared" si="136"/>
        <v>0</v>
      </c>
      <c r="BK376" s="226">
        <f t="shared" si="137"/>
        <v>0</v>
      </c>
      <c r="BL376" s="226">
        <f t="shared" si="138"/>
        <v>0</v>
      </c>
      <c r="BM376" s="226">
        <f t="shared" si="139"/>
        <v>0</v>
      </c>
      <c r="BN376" s="226">
        <f t="shared" si="140"/>
        <v>0</v>
      </c>
      <c r="BO376" s="226">
        <f t="shared" si="141"/>
        <v>0</v>
      </c>
      <c r="BP376" s="226">
        <f t="shared" si="142"/>
        <v>0</v>
      </c>
      <c r="BQ376" s="226">
        <f t="shared" si="143"/>
        <v>0</v>
      </c>
      <c r="BR376" s="226">
        <f t="shared" si="144"/>
        <v>0</v>
      </c>
      <c r="BS376" s="226">
        <f t="shared" si="145"/>
        <v>0</v>
      </c>
      <c r="BT376" s="226">
        <f t="shared" si="146"/>
        <v>0</v>
      </c>
      <c r="BU376" s="226">
        <f t="shared" si="147"/>
        <v>0</v>
      </c>
      <c r="BV376" s="226">
        <f t="shared" si="148"/>
        <v>0</v>
      </c>
    </row>
    <row r="377" spans="1:74">
      <c r="A377" s="226">
        <v>345</v>
      </c>
      <c r="B377" s="237" t="s">
        <v>1647</v>
      </c>
      <c r="C377" s="226">
        <f>INDEX('Uganda workforce data - raw'!$A$4:$F$619,MATCH($B377, 'Uganda workforce data - raw'!$B$4:$B$619,0), MATCH("Filled Male",'Uganda workforce data - raw'!$A$4:$F$4,0))*INDEX('Mapping cadres'!$B$1:$Z$616,MATCH($B377, 'Mapping cadres'!$B$1:$B$616,0), MATCH(C$32,'Mapping cadres'!$B$1:$Z$1,0))</f>
        <v>0</v>
      </c>
      <c r="D377" s="226">
        <f>INDEX('Uganda workforce data - raw'!$A$4:$F$619,MATCH($B377, 'Uganda workforce data - raw'!$B$4:$B$619,0), MATCH("Filled Male",'Uganda workforce data - raw'!$A$4:$F$4,0))*INDEX('Mapping cadres'!$B$1:$Z$616,MATCH($B377, 'Mapping cadres'!$B$1:$B$616,0), MATCH(D$32,'Mapping cadres'!$B$1:$Z$1,0))</f>
        <v>1</v>
      </c>
      <c r="E377" s="226">
        <f>INDEX('Uganda workforce data - raw'!$A$4:$F$619,MATCH($B377, 'Uganda workforce data - raw'!$B$4:$B$619,0), MATCH("Filled Male",'Uganda workforce data - raw'!$A$4:$F$4,0))*INDEX('Mapping cadres'!$B$1:$Z$616,MATCH($B377, 'Mapping cadres'!$B$1:$B$616,0), MATCH(E$32,'Mapping cadres'!$B$1:$Z$1,0))</f>
        <v>0</v>
      </c>
      <c r="F377" s="226">
        <f>INDEX('Uganda workforce data - raw'!$A$4:$F$619,MATCH($B377, 'Uganda workforce data - raw'!$B$4:$B$619,0), MATCH("Filled Male",'Uganda workforce data - raw'!$A$4:$F$4,0))*INDEX('Mapping cadres'!$B$1:$Z$616,MATCH($B377, 'Mapping cadres'!$B$1:$B$616,0), MATCH(F$32,'Mapping cadres'!$B$1:$Z$1,0))</f>
        <v>0</v>
      </c>
      <c r="G377" s="226">
        <f>INDEX('Uganda workforce data - raw'!$A$4:$F$619,MATCH($B377, 'Uganda workforce data - raw'!$B$4:$B$619,0), MATCH("Filled Male",'Uganda workforce data - raw'!$A$4:$F$4,0))*INDEX('Mapping cadres'!$B$1:$Z$616,MATCH($B377, 'Mapping cadres'!$B$1:$B$616,0), MATCH(G$32,'Mapping cadres'!$B$1:$Z$1,0))</f>
        <v>0</v>
      </c>
      <c r="H377" s="226">
        <f>INDEX('Uganda workforce data - raw'!$A$4:$F$619,MATCH($B377, 'Uganda workforce data - raw'!$B$4:$B$619,0), MATCH("Filled Male",'Uganda workforce data - raw'!$A$4:$F$4,0))*INDEX('Mapping cadres'!$B$1:$Z$616,MATCH($B377, 'Mapping cadres'!$B$1:$B$616,0), MATCH(H$32,'Mapping cadres'!$B$1:$Z$1,0))</f>
        <v>0</v>
      </c>
      <c r="I377" s="226">
        <f>INDEX('Uganda workforce data - raw'!$A$4:$F$619,MATCH($B377, 'Uganda workforce data - raw'!$B$4:$B$619,0), MATCH("Filled Male",'Uganda workforce data - raw'!$A$4:$F$4,0))*INDEX('Mapping cadres'!$B$1:$Z$616,MATCH($B377, 'Mapping cadres'!$B$1:$B$616,0), MATCH(I$32,'Mapping cadres'!$B$1:$Z$1,0))</f>
        <v>0</v>
      </c>
      <c r="J377" s="226">
        <f>INDEX('Uganda workforce data - raw'!$A$4:$F$619,MATCH($B377, 'Uganda workforce data - raw'!$B$4:$B$619,0), MATCH("Filled Male",'Uganda workforce data - raw'!$A$4:$F$4,0))*INDEX('Mapping cadres'!$B$1:$Z$616,MATCH($B377, 'Mapping cadres'!$B$1:$B$616,0), MATCH(J$32,'Mapping cadres'!$B$1:$Z$1,0))</f>
        <v>0</v>
      </c>
      <c r="K377" s="226">
        <f>INDEX('Uganda workforce data - raw'!$A$4:$F$619,MATCH($B377, 'Uganda workforce data - raw'!$B$4:$B$619,0), MATCH("Filled Male",'Uganda workforce data - raw'!$A$4:$F$4,0))*INDEX('Mapping cadres'!$B$1:$Z$616,MATCH($B377, 'Mapping cadres'!$B$1:$B$616,0), MATCH(K$32,'Mapping cadres'!$B$1:$Z$1,0))</f>
        <v>0</v>
      </c>
      <c r="L377" s="226">
        <f>INDEX('Uganda workforce data - raw'!$A$4:$F$619,MATCH($B377, 'Uganda workforce data - raw'!$B$4:$B$619,0), MATCH("Filled Male",'Uganda workforce data - raw'!$A$4:$F$4,0))*INDEX('Mapping cadres'!$B$1:$Z$616,MATCH($B377, 'Mapping cadres'!$B$1:$B$616,0), MATCH(L$32,'Mapping cadres'!$B$1:$Z$1,0))</f>
        <v>0</v>
      </c>
      <c r="M377" s="226">
        <f>INDEX('Uganda workforce data - raw'!$A$4:$F$619,MATCH($B377, 'Uganda workforce data - raw'!$B$4:$B$619,0), MATCH("Filled Male",'Uganda workforce data - raw'!$A$4:$F$4,0))*INDEX('Mapping cadres'!$B$1:$Z$616,MATCH($B377, 'Mapping cadres'!$B$1:$B$616,0), MATCH(M$32,'Mapping cadres'!$B$1:$Z$1,0))</f>
        <v>0</v>
      </c>
      <c r="N377" s="226">
        <f>INDEX('Uganda workforce data - raw'!$A$4:$F$619,MATCH($B377, 'Uganda workforce data - raw'!$B$4:$B$619,0), MATCH("Filled Male",'Uganda workforce data - raw'!$A$4:$F$4,0))*INDEX('Mapping cadres'!$B$1:$Z$616,MATCH($B377, 'Mapping cadres'!$B$1:$B$616,0), MATCH(N$32,'Mapping cadres'!$B$1:$Z$1,0))</f>
        <v>0</v>
      </c>
      <c r="O377" s="226">
        <f>INDEX('Uganda workforce data - raw'!$A$4:$F$619,MATCH($B377, 'Uganda workforce data - raw'!$B$4:$B$619,0), MATCH("Filled Male",'Uganda workforce data - raw'!$A$4:$F$4,0))*INDEX('Mapping cadres'!$B$1:$Z$616,MATCH($B377, 'Mapping cadres'!$B$1:$B$616,0), MATCH(O$32,'Mapping cadres'!$B$1:$Z$1,0))</f>
        <v>0</v>
      </c>
      <c r="P377" s="226">
        <f>INDEX('Uganda workforce data - raw'!$A$4:$F$619,MATCH($B377, 'Uganda workforce data - raw'!$B$4:$B$619,0), MATCH("Filled Male",'Uganda workforce data - raw'!$A$4:$F$4,0))*INDEX('Mapping cadres'!$B$1:$Z$616,MATCH($B377, 'Mapping cadres'!$B$1:$B$616,0), MATCH(P$32,'Mapping cadres'!$B$1:$Z$1,0))</f>
        <v>0</v>
      </c>
      <c r="Q377" s="226">
        <f>INDEX('Uganda workforce data - raw'!$A$4:$F$619,MATCH($B377, 'Uganda workforce data - raw'!$B$4:$B$619,0), MATCH("Filled Male",'Uganda workforce data - raw'!$A$4:$F$4,0))*INDEX('Mapping cadres'!$B$1:$Z$616,MATCH($B377, 'Mapping cadres'!$B$1:$B$616,0), MATCH(Q$32,'Mapping cadres'!$B$1:$Z$1,0))</f>
        <v>0</v>
      </c>
      <c r="R377" s="226">
        <f>INDEX('Uganda workforce data - raw'!$A$4:$F$619,MATCH($B377, 'Uganda workforce data - raw'!$B$4:$B$619,0), MATCH("Filled Male",'Uganda workforce data - raw'!$A$4:$F$4,0))*INDEX('Mapping cadres'!$B$1:$Z$616,MATCH($B377, 'Mapping cadres'!$B$1:$B$616,0), MATCH(R$32,'Mapping cadres'!$B$1:$Z$1,0))</f>
        <v>0</v>
      </c>
      <c r="S377" s="226">
        <f>INDEX('Uganda workforce data - raw'!$A$4:$F$619,MATCH($B377, 'Uganda workforce data - raw'!$B$4:$B$619,0), MATCH("Filled Male",'Uganda workforce data - raw'!$A$4:$F$4,0))*INDEX('Mapping cadres'!$B$1:$Z$616,MATCH($B377, 'Mapping cadres'!$B$1:$B$616,0), MATCH(S$32,'Mapping cadres'!$B$1:$Z$1,0))</f>
        <v>0</v>
      </c>
      <c r="T377" s="226">
        <f>INDEX('Uganda workforce data - raw'!$A$4:$F$619,MATCH($B377, 'Uganda workforce data - raw'!$B$4:$B$619,0), MATCH("Filled Male",'Uganda workforce data - raw'!$A$4:$F$4,0))*INDEX('Mapping cadres'!$B$1:$Z$616,MATCH($B377, 'Mapping cadres'!$B$1:$B$616,0), MATCH(T$32,'Mapping cadres'!$B$1:$Z$1,0))</f>
        <v>0</v>
      </c>
      <c r="U377" s="226">
        <f>INDEX('Uganda workforce data - raw'!$A$4:$F$619,MATCH($B377, 'Uganda workforce data - raw'!$B$4:$B$619,0), MATCH("Filled Male",'Uganda workforce data - raw'!$A$4:$F$4,0))*INDEX('Mapping cadres'!$B$1:$Z$616,MATCH($B377, 'Mapping cadres'!$B$1:$B$616,0), MATCH(U$32,'Mapping cadres'!$B$1:$Z$1,0))</f>
        <v>0</v>
      </c>
      <c r="V377" s="226">
        <f>INDEX('Uganda workforce data - raw'!$A$4:$F$619,MATCH($B377, 'Uganda workforce data - raw'!$B$4:$B$619,0), MATCH("Filled Male",'Uganda workforce data - raw'!$A$4:$F$4,0))*INDEX('Mapping cadres'!$B$1:$Z$616,MATCH($B377, 'Mapping cadres'!$B$1:$B$616,0), MATCH(V$32,'Mapping cadres'!$B$1:$Z$1,0))</f>
        <v>0</v>
      </c>
      <c r="W377" s="226">
        <f>INDEX('Uganda workforce data - raw'!$A$4:$F$619,MATCH($B377, 'Uganda workforce data - raw'!$B$4:$B$619,0), MATCH("Filled Male",'Uganda workforce data - raw'!$A$4:$F$4,0))*INDEX('Mapping cadres'!$B$1:$Z$616,MATCH($B377, 'Mapping cadres'!$B$1:$B$616,0), MATCH(W$32,'Mapping cadres'!$B$1:$Z$1,0))</f>
        <v>0</v>
      </c>
      <c r="X377" s="226">
        <f>INDEX('Uganda workforce data - raw'!$A$4:$F$619,MATCH($B377, 'Uganda workforce data - raw'!$B$4:$B$619,0), MATCH("Filled Male",'Uganda workforce data - raw'!$A$4:$F$4,0))*INDEX('Mapping cadres'!$B$1:$Z$616,MATCH($B377, 'Mapping cadres'!$B$1:$B$616,0), MATCH(X$32,'Mapping cadres'!$B$1:$Z$1,0))</f>
        <v>0</v>
      </c>
      <c r="Y377" s="226">
        <f>INDEX('Uganda workforce data - raw'!$A$4:$F$619,MATCH($B377, 'Uganda workforce data - raw'!$B$4:$B$619,0), MATCH("Filled Male",'Uganda workforce data - raw'!$A$4:$F$4,0))*INDEX('Mapping cadres'!$B$1:$Z$616,MATCH($B377, 'Mapping cadres'!$B$1:$B$616,0), MATCH(Y$32,'Mapping cadres'!$B$1:$Z$1,0))</f>
        <v>0</v>
      </c>
      <c r="Z377" s="226">
        <f>INDEX('Uganda workforce data - raw'!$A$4:$F$619,MATCH($B377, 'Uganda workforce data - raw'!$B$4:$B$619,0), MATCH("Filled Male",'Uganda workforce data - raw'!$A$4:$F$4,0))*INDEX('Mapping cadres'!$B$1:$Z$616,MATCH($B377, 'Mapping cadres'!$B$1:$B$616,0), MATCH(Z$32,'Mapping cadres'!$B$1:$Z$1,0))</f>
        <v>0</v>
      </c>
      <c r="AA377" s="226">
        <f>INDEX('Uganda workforce data - raw'!$A$4:$F$619,MATCH($B377, 'Uganda workforce data - raw'!$B$4:$B$619,0), MATCH("Filled Female",'Uganda workforce data - raw'!$A$4:$F$4,0))*INDEX('Mapping cadres'!$B$1:$Z$616,MATCH($B377, 'Mapping cadres'!$B$1:$B$616,0), MATCH(AA$32,'Mapping cadres'!$B$1:$Z$1,0))</f>
        <v>0</v>
      </c>
      <c r="AB377" s="226">
        <f>INDEX('Uganda workforce data - raw'!$A$4:$F$619,MATCH($B377, 'Uganda workforce data - raw'!$B$4:$B$619,0), MATCH("Filled Female",'Uganda workforce data - raw'!$A$4:$F$4,0))*INDEX('Mapping cadres'!$B$1:$Z$616,MATCH($B377, 'Mapping cadres'!$B$1:$B$616,0), MATCH(AB$32,'Mapping cadres'!$B$1:$Z$1,0))</f>
        <v>2</v>
      </c>
      <c r="AC377" s="226">
        <f>INDEX('Uganda workforce data - raw'!$A$4:$F$619,MATCH($B377, 'Uganda workforce data - raw'!$B$4:$B$619,0), MATCH("Filled Female",'Uganda workforce data - raw'!$A$4:$F$4,0))*INDEX('Mapping cadres'!$B$1:$Z$616,MATCH($B377, 'Mapping cadres'!$B$1:$B$616,0), MATCH(AC$32,'Mapping cadres'!$B$1:$Z$1,0))</f>
        <v>0</v>
      </c>
      <c r="AD377" s="226">
        <f>INDEX('Uganda workforce data - raw'!$A$4:$F$619,MATCH($B377, 'Uganda workforce data - raw'!$B$4:$B$619,0), MATCH("Filled Female",'Uganda workforce data - raw'!$A$4:$F$4,0))*INDEX('Mapping cadres'!$B$1:$Z$616,MATCH($B377, 'Mapping cadres'!$B$1:$B$616,0), MATCH(AD$32,'Mapping cadres'!$B$1:$Z$1,0))</f>
        <v>0</v>
      </c>
      <c r="AE377" s="226">
        <f>INDEX('Uganda workforce data - raw'!$A$4:$F$619,MATCH($B377, 'Uganda workforce data - raw'!$B$4:$B$619,0), MATCH("Filled Female",'Uganda workforce data - raw'!$A$4:$F$4,0))*INDEX('Mapping cadres'!$B$1:$Z$616,MATCH($B377, 'Mapping cadres'!$B$1:$B$616,0), MATCH(AE$32,'Mapping cadres'!$B$1:$Z$1,0))</f>
        <v>0</v>
      </c>
      <c r="AF377" s="226">
        <f>INDEX('Uganda workforce data - raw'!$A$4:$F$619,MATCH($B377, 'Uganda workforce data - raw'!$B$4:$B$619,0), MATCH("Filled Female",'Uganda workforce data - raw'!$A$4:$F$4,0))*INDEX('Mapping cadres'!$B$1:$Z$616,MATCH($B377, 'Mapping cadres'!$B$1:$B$616,0), MATCH(AF$32,'Mapping cadres'!$B$1:$Z$1,0))</f>
        <v>0</v>
      </c>
      <c r="AG377" s="226">
        <f>INDEX('Uganda workforce data - raw'!$A$4:$F$619,MATCH($B377, 'Uganda workforce data - raw'!$B$4:$B$619,0), MATCH("Filled Female",'Uganda workforce data - raw'!$A$4:$F$4,0))*INDEX('Mapping cadres'!$B$1:$Z$616,MATCH($B377, 'Mapping cadres'!$B$1:$B$616,0), MATCH(AG$32,'Mapping cadres'!$B$1:$Z$1,0))</f>
        <v>0</v>
      </c>
      <c r="AH377" s="226">
        <f>INDEX('Uganda workforce data - raw'!$A$4:$F$619,MATCH($B377, 'Uganda workforce data - raw'!$B$4:$B$619,0), MATCH("Filled Female",'Uganda workforce data - raw'!$A$4:$F$4,0))*INDEX('Mapping cadres'!$B$1:$Z$616,MATCH($B377, 'Mapping cadres'!$B$1:$B$616,0), MATCH(AH$32,'Mapping cadres'!$B$1:$Z$1,0))</f>
        <v>0</v>
      </c>
      <c r="AI377" s="226">
        <f>INDEX('Uganda workforce data - raw'!$A$4:$F$619,MATCH($B377, 'Uganda workforce data - raw'!$B$4:$B$619,0), MATCH("Filled Female",'Uganda workforce data - raw'!$A$4:$F$4,0))*INDEX('Mapping cadres'!$B$1:$Z$616,MATCH($B377, 'Mapping cadres'!$B$1:$B$616,0), MATCH(AI$32,'Mapping cadres'!$B$1:$Z$1,0))</f>
        <v>0</v>
      </c>
      <c r="AJ377" s="226">
        <f>INDEX('Uganda workforce data - raw'!$A$4:$F$619,MATCH($B377, 'Uganda workforce data - raw'!$B$4:$B$619,0), MATCH("Filled Female",'Uganda workforce data - raw'!$A$4:$F$4,0))*INDEX('Mapping cadres'!$B$1:$Z$616,MATCH($B377, 'Mapping cadres'!$B$1:$B$616,0), MATCH(AJ$32,'Mapping cadres'!$B$1:$Z$1,0))</f>
        <v>0</v>
      </c>
      <c r="AK377" s="226">
        <f>INDEX('Uganda workforce data - raw'!$A$4:$F$619,MATCH($B377, 'Uganda workforce data - raw'!$B$4:$B$619,0), MATCH("Filled Female",'Uganda workforce data - raw'!$A$4:$F$4,0))*INDEX('Mapping cadres'!$B$1:$Z$616,MATCH($B377, 'Mapping cadres'!$B$1:$B$616,0), MATCH(AK$32,'Mapping cadres'!$B$1:$Z$1,0))</f>
        <v>0</v>
      </c>
      <c r="AL377" s="226">
        <f>INDEX('Uganda workforce data - raw'!$A$4:$F$619,MATCH($B377, 'Uganda workforce data - raw'!$B$4:$B$619,0), MATCH("Filled Female",'Uganda workforce data - raw'!$A$4:$F$4,0))*INDEX('Mapping cadres'!$B$1:$Z$616,MATCH($B377, 'Mapping cadres'!$B$1:$B$616,0), MATCH(AL$32,'Mapping cadres'!$B$1:$Z$1,0))</f>
        <v>0</v>
      </c>
      <c r="AM377" s="226">
        <f>INDEX('Uganda workforce data - raw'!$A$4:$F$619,MATCH($B377, 'Uganda workforce data - raw'!$B$4:$B$619,0), MATCH("Filled Female",'Uganda workforce data - raw'!$A$4:$F$4,0))*INDEX('Mapping cadres'!$B$1:$Z$616,MATCH($B377, 'Mapping cadres'!$B$1:$B$616,0), MATCH(AM$32,'Mapping cadres'!$B$1:$Z$1,0))</f>
        <v>0</v>
      </c>
      <c r="AN377" s="226">
        <f>INDEX('Uganda workforce data - raw'!$A$4:$F$619,MATCH($B377, 'Uganda workforce data - raw'!$B$4:$B$619,0), MATCH("Filled Female",'Uganda workforce data - raw'!$A$4:$F$4,0))*INDEX('Mapping cadres'!$B$1:$Z$616,MATCH($B377, 'Mapping cadres'!$B$1:$B$616,0), MATCH(AN$32,'Mapping cadres'!$B$1:$Z$1,0))</f>
        <v>0</v>
      </c>
      <c r="AO377" s="226">
        <f>INDEX('Uganda workforce data - raw'!$A$4:$F$619,MATCH($B377, 'Uganda workforce data - raw'!$B$4:$B$619,0), MATCH("Filled Female",'Uganda workforce data - raw'!$A$4:$F$4,0))*INDEX('Mapping cadres'!$B$1:$Z$616,MATCH($B377, 'Mapping cadres'!$B$1:$B$616,0), MATCH(AO$32,'Mapping cadres'!$B$1:$Z$1,0))</f>
        <v>0</v>
      </c>
      <c r="AP377" s="226">
        <f>INDEX('Uganda workforce data - raw'!$A$4:$F$619,MATCH($B377, 'Uganda workforce data - raw'!$B$4:$B$619,0), MATCH("Filled Female",'Uganda workforce data - raw'!$A$4:$F$4,0))*INDEX('Mapping cadres'!$B$1:$Z$616,MATCH($B377, 'Mapping cadres'!$B$1:$B$616,0), MATCH(AP$32,'Mapping cadres'!$B$1:$Z$1,0))</f>
        <v>0</v>
      </c>
      <c r="AQ377" s="226">
        <f>INDEX('Uganda workforce data - raw'!$A$4:$F$619,MATCH($B377, 'Uganda workforce data - raw'!$B$4:$B$619,0), MATCH("Filled Female",'Uganda workforce data - raw'!$A$4:$F$4,0))*INDEX('Mapping cadres'!$B$1:$Z$616,MATCH($B377, 'Mapping cadres'!$B$1:$B$616,0), MATCH(AQ$32,'Mapping cadres'!$B$1:$Z$1,0))</f>
        <v>0</v>
      </c>
      <c r="AR377" s="226">
        <f>INDEX('Uganda workforce data - raw'!$A$4:$F$619,MATCH($B377, 'Uganda workforce data - raw'!$B$4:$B$619,0), MATCH("Filled Female",'Uganda workforce data - raw'!$A$4:$F$4,0))*INDEX('Mapping cadres'!$B$1:$Z$616,MATCH($B377, 'Mapping cadres'!$B$1:$B$616,0), MATCH(AR$32,'Mapping cadres'!$B$1:$Z$1,0))</f>
        <v>0</v>
      </c>
      <c r="AS377" s="226">
        <f>INDEX('Uganda workforce data - raw'!$A$4:$F$619,MATCH($B377, 'Uganda workforce data - raw'!$B$4:$B$619,0), MATCH("Filled Female",'Uganda workforce data - raw'!$A$4:$F$4,0))*INDEX('Mapping cadres'!$B$1:$Z$616,MATCH($B377, 'Mapping cadres'!$B$1:$B$616,0), MATCH(AS$32,'Mapping cadres'!$B$1:$Z$1,0))</f>
        <v>0</v>
      </c>
      <c r="AT377" s="226">
        <f>INDEX('Uganda workforce data - raw'!$A$4:$F$619,MATCH($B377, 'Uganda workforce data - raw'!$B$4:$B$619,0), MATCH("Filled Female",'Uganda workforce data - raw'!$A$4:$F$4,0))*INDEX('Mapping cadres'!$B$1:$Z$616,MATCH($B377, 'Mapping cadres'!$B$1:$B$616,0), MATCH(AT$32,'Mapping cadres'!$B$1:$Z$1,0))</f>
        <v>0</v>
      </c>
      <c r="AU377" s="226">
        <f>INDEX('Uganda workforce data - raw'!$A$4:$F$619,MATCH($B377, 'Uganda workforce data - raw'!$B$4:$B$619,0), MATCH("Filled Female",'Uganda workforce data - raw'!$A$4:$F$4,0))*INDEX('Mapping cadres'!$B$1:$Z$616,MATCH($B377, 'Mapping cadres'!$B$1:$B$616,0), MATCH(AU$32,'Mapping cadres'!$B$1:$Z$1,0))</f>
        <v>0</v>
      </c>
      <c r="AV377" s="226">
        <f>INDEX('Uganda workforce data - raw'!$A$4:$F$619,MATCH($B377, 'Uganda workforce data - raw'!$B$4:$B$619,0), MATCH("Filled Female",'Uganda workforce data - raw'!$A$4:$F$4,0))*INDEX('Mapping cadres'!$B$1:$Z$616,MATCH($B377, 'Mapping cadres'!$B$1:$B$616,0), MATCH(AV$32,'Mapping cadres'!$B$1:$Z$1,0))</f>
        <v>0</v>
      </c>
      <c r="AW377" s="226">
        <f>INDEX('Uganda workforce data - raw'!$A$4:$F$619,MATCH($B377, 'Uganda workforce data - raw'!$B$4:$B$619,0), MATCH("Filled Female",'Uganda workforce data - raw'!$A$4:$F$4,0))*INDEX('Mapping cadres'!$B$1:$Z$616,MATCH($B377, 'Mapping cadres'!$B$1:$B$616,0), MATCH(AW$32,'Mapping cadres'!$B$1:$Z$1,0))</f>
        <v>0</v>
      </c>
      <c r="AX377" s="226">
        <f>INDEX('Uganda workforce data - raw'!$A$4:$F$619,MATCH($B377, 'Uganda workforce data - raw'!$B$4:$B$619,0), MATCH("Filled Female",'Uganda workforce data - raw'!$A$4:$F$4,0))*INDEX('Mapping cadres'!$B$1:$Z$616,MATCH($B377, 'Mapping cadres'!$B$1:$B$616,0), MATCH(AX$32,'Mapping cadres'!$B$1:$Z$1,0))</f>
        <v>0</v>
      </c>
      <c r="AY377" s="226">
        <f t="shared" si="125"/>
        <v>0</v>
      </c>
      <c r="AZ377" s="226">
        <f t="shared" si="126"/>
        <v>3</v>
      </c>
      <c r="BA377" s="226">
        <f t="shared" si="127"/>
        <v>0</v>
      </c>
      <c r="BB377" s="226">
        <f t="shared" si="128"/>
        <v>0</v>
      </c>
      <c r="BC377" s="226">
        <f t="shared" si="129"/>
        <v>0</v>
      </c>
      <c r="BD377" s="226">
        <f t="shared" si="130"/>
        <v>0</v>
      </c>
      <c r="BE377" s="226">
        <f t="shared" si="131"/>
        <v>0</v>
      </c>
      <c r="BF377" s="226">
        <f t="shared" si="132"/>
        <v>0</v>
      </c>
      <c r="BG377" s="226">
        <f t="shared" si="133"/>
        <v>0</v>
      </c>
      <c r="BH377" s="226">
        <f t="shared" si="134"/>
        <v>0</v>
      </c>
      <c r="BI377" s="226">
        <f t="shared" si="135"/>
        <v>0</v>
      </c>
      <c r="BJ377" s="226">
        <f t="shared" si="136"/>
        <v>0</v>
      </c>
      <c r="BK377" s="226">
        <f t="shared" si="137"/>
        <v>0</v>
      </c>
      <c r="BL377" s="226">
        <f t="shared" si="138"/>
        <v>0</v>
      </c>
      <c r="BM377" s="226">
        <f t="shared" si="139"/>
        <v>0</v>
      </c>
      <c r="BN377" s="226">
        <f t="shared" si="140"/>
        <v>0</v>
      </c>
      <c r="BO377" s="226">
        <f t="shared" si="141"/>
        <v>0</v>
      </c>
      <c r="BP377" s="226">
        <f t="shared" si="142"/>
        <v>0</v>
      </c>
      <c r="BQ377" s="226">
        <f t="shared" si="143"/>
        <v>0</v>
      </c>
      <c r="BR377" s="226">
        <f t="shared" si="144"/>
        <v>0</v>
      </c>
      <c r="BS377" s="226">
        <f t="shared" si="145"/>
        <v>0</v>
      </c>
      <c r="BT377" s="226">
        <f t="shared" si="146"/>
        <v>0</v>
      </c>
      <c r="BU377" s="226">
        <f t="shared" si="147"/>
        <v>0</v>
      </c>
      <c r="BV377" s="226">
        <f t="shared" si="148"/>
        <v>0</v>
      </c>
    </row>
    <row r="378" spans="1:74">
      <c r="A378" s="226">
        <v>346</v>
      </c>
      <c r="B378" s="237" t="s">
        <v>1648</v>
      </c>
      <c r="C378" s="226">
        <f>INDEX('Uganda workforce data - raw'!$A$4:$F$619,MATCH($B378, 'Uganda workforce data - raw'!$B$4:$B$619,0), MATCH("Filled Male",'Uganda workforce data - raw'!$A$4:$F$4,0))*INDEX('Mapping cadres'!$B$1:$Z$616,MATCH($B378, 'Mapping cadres'!$B$1:$B$616,0), MATCH(C$32,'Mapping cadres'!$B$1:$Z$1,0))</f>
        <v>0</v>
      </c>
      <c r="D378" s="226">
        <f>INDEX('Uganda workforce data - raw'!$A$4:$F$619,MATCH($B378, 'Uganda workforce data - raw'!$B$4:$B$619,0), MATCH("Filled Male",'Uganda workforce data - raw'!$A$4:$F$4,0))*INDEX('Mapping cadres'!$B$1:$Z$616,MATCH($B378, 'Mapping cadres'!$B$1:$B$616,0), MATCH(D$32,'Mapping cadres'!$B$1:$Z$1,0))</f>
        <v>1</v>
      </c>
      <c r="E378" s="226">
        <f>INDEX('Uganda workforce data - raw'!$A$4:$F$619,MATCH($B378, 'Uganda workforce data - raw'!$B$4:$B$619,0), MATCH("Filled Male",'Uganda workforce data - raw'!$A$4:$F$4,0))*INDEX('Mapping cadres'!$B$1:$Z$616,MATCH($B378, 'Mapping cadres'!$B$1:$B$616,0), MATCH(E$32,'Mapping cadres'!$B$1:$Z$1,0))</f>
        <v>0</v>
      </c>
      <c r="F378" s="226">
        <f>INDEX('Uganda workforce data - raw'!$A$4:$F$619,MATCH($B378, 'Uganda workforce data - raw'!$B$4:$B$619,0), MATCH("Filled Male",'Uganda workforce data - raw'!$A$4:$F$4,0))*INDEX('Mapping cadres'!$B$1:$Z$616,MATCH($B378, 'Mapping cadres'!$B$1:$B$616,0), MATCH(F$32,'Mapping cadres'!$B$1:$Z$1,0))</f>
        <v>0</v>
      </c>
      <c r="G378" s="226">
        <f>INDEX('Uganda workforce data - raw'!$A$4:$F$619,MATCH($B378, 'Uganda workforce data - raw'!$B$4:$B$619,0), MATCH("Filled Male",'Uganda workforce data - raw'!$A$4:$F$4,0))*INDEX('Mapping cadres'!$B$1:$Z$616,MATCH($B378, 'Mapping cadres'!$B$1:$B$616,0), MATCH(G$32,'Mapping cadres'!$B$1:$Z$1,0))</f>
        <v>0</v>
      </c>
      <c r="H378" s="226">
        <f>INDEX('Uganda workforce data - raw'!$A$4:$F$619,MATCH($B378, 'Uganda workforce data - raw'!$B$4:$B$619,0), MATCH("Filled Male",'Uganda workforce data - raw'!$A$4:$F$4,0))*INDEX('Mapping cadres'!$B$1:$Z$616,MATCH($B378, 'Mapping cadres'!$B$1:$B$616,0), MATCH(H$32,'Mapping cadres'!$B$1:$Z$1,0))</f>
        <v>0</v>
      </c>
      <c r="I378" s="226">
        <f>INDEX('Uganda workforce data - raw'!$A$4:$F$619,MATCH($B378, 'Uganda workforce data - raw'!$B$4:$B$619,0), MATCH("Filled Male",'Uganda workforce data - raw'!$A$4:$F$4,0))*INDEX('Mapping cadres'!$B$1:$Z$616,MATCH($B378, 'Mapping cadres'!$B$1:$B$616,0), MATCH(I$32,'Mapping cadres'!$B$1:$Z$1,0))</f>
        <v>0</v>
      </c>
      <c r="J378" s="226">
        <f>INDEX('Uganda workforce data - raw'!$A$4:$F$619,MATCH($B378, 'Uganda workforce data - raw'!$B$4:$B$619,0), MATCH("Filled Male",'Uganda workforce data - raw'!$A$4:$F$4,0))*INDEX('Mapping cadres'!$B$1:$Z$616,MATCH($B378, 'Mapping cadres'!$B$1:$B$616,0), MATCH(J$32,'Mapping cadres'!$B$1:$Z$1,0))</f>
        <v>0</v>
      </c>
      <c r="K378" s="226">
        <f>INDEX('Uganda workforce data - raw'!$A$4:$F$619,MATCH($B378, 'Uganda workforce data - raw'!$B$4:$B$619,0), MATCH("Filled Male",'Uganda workforce data - raw'!$A$4:$F$4,0))*INDEX('Mapping cadres'!$B$1:$Z$616,MATCH($B378, 'Mapping cadres'!$B$1:$B$616,0), MATCH(K$32,'Mapping cadres'!$B$1:$Z$1,0))</f>
        <v>0</v>
      </c>
      <c r="L378" s="226">
        <f>INDEX('Uganda workforce data - raw'!$A$4:$F$619,MATCH($B378, 'Uganda workforce data - raw'!$B$4:$B$619,0), MATCH("Filled Male",'Uganda workforce data - raw'!$A$4:$F$4,0))*INDEX('Mapping cadres'!$B$1:$Z$616,MATCH($B378, 'Mapping cadres'!$B$1:$B$616,0), MATCH(L$32,'Mapping cadres'!$B$1:$Z$1,0))</f>
        <v>0</v>
      </c>
      <c r="M378" s="226">
        <f>INDEX('Uganda workforce data - raw'!$A$4:$F$619,MATCH($B378, 'Uganda workforce data - raw'!$B$4:$B$619,0), MATCH("Filled Male",'Uganda workforce data - raw'!$A$4:$F$4,0))*INDEX('Mapping cadres'!$B$1:$Z$616,MATCH($B378, 'Mapping cadres'!$B$1:$B$616,0), MATCH(M$32,'Mapping cadres'!$B$1:$Z$1,0))</f>
        <v>0</v>
      </c>
      <c r="N378" s="226">
        <f>INDEX('Uganda workforce data - raw'!$A$4:$F$619,MATCH($B378, 'Uganda workforce data - raw'!$B$4:$B$619,0), MATCH("Filled Male",'Uganda workforce data - raw'!$A$4:$F$4,0))*INDEX('Mapping cadres'!$B$1:$Z$616,MATCH($B378, 'Mapping cadres'!$B$1:$B$616,0), MATCH(N$32,'Mapping cadres'!$B$1:$Z$1,0))</f>
        <v>0</v>
      </c>
      <c r="O378" s="226">
        <f>INDEX('Uganda workforce data - raw'!$A$4:$F$619,MATCH($B378, 'Uganda workforce data - raw'!$B$4:$B$619,0), MATCH("Filled Male",'Uganda workforce data - raw'!$A$4:$F$4,0))*INDEX('Mapping cadres'!$B$1:$Z$616,MATCH($B378, 'Mapping cadres'!$B$1:$B$616,0), MATCH(O$32,'Mapping cadres'!$B$1:$Z$1,0))</f>
        <v>0</v>
      </c>
      <c r="P378" s="226">
        <f>INDEX('Uganda workforce data - raw'!$A$4:$F$619,MATCH($B378, 'Uganda workforce data - raw'!$B$4:$B$619,0), MATCH("Filled Male",'Uganda workforce data - raw'!$A$4:$F$4,0))*INDEX('Mapping cadres'!$B$1:$Z$616,MATCH($B378, 'Mapping cadres'!$B$1:$B$616,0), MATCH(P$32,'Mapping cadres'!$B$1:$Z$1,0))</f>
        <v>0</v>
      </c>
      <c r="Q378" s="226">
        <f>INDEX('Uganda workforce data - raw'!$A$4:$F$619,MATCH($B378, 'Uganda workforce data - raw'!$B$4:$B$619,0), MATCH("Filled Male",'Uganda workforce data - raw'!$A$4:$F$4,0))*INDEX('Mapping cadres'!$B$1:$Z$616,MATCH($B378, 'Mapping cadres'!$B$1:$B$616,0), MATCH(Q$32,'Mapping cadres'!$B$1:$Z$1,0))</f>
        <v>0</v>
      </c>
      <c r="R378" s="226">
        <f>INDEX('Uganda workforce data - raw'!$A$4:$F$619,MATCH($B378, 'Uganda workforce data - raw'!$B$4:$B$619,0), MATCH("Filled Male",'Uganda workforce data - raw'!$A$4:$F$4,0))*INDEX('Mapping cadres'!$B$1:$Z$616,MATCH($B378, 'Mapping cadres'!$B$1:$B$616,0), MATCH(R$32,'Mapping cadres'!$B$1:$Z$1,0))</f>
        <v>0</v>
      </c>
      <c r="S378" s="226">
        <f>INDEX('Uganda workforce data - raw'!$A$4:$F$619,MATCH($B378, 'Uganda workforce data - raw'!$B$4:$B$619,0), MATCH("Filled Male",'Uganda workforce data - raw'!$A$4:$F$4,0))*INDEX('Mapping cadres'!$B$1:$Z$616,MATCH($B378, 'Mapping cadres'!$B$1:$B$616,0), MATCH(S$32,'Mapping cadres'!$B$1:$Z$1,0))</f>
        <v>0</v>
      </c>
      <c r="T378" s="226">
        <f>INDEX('Uganda workforce data - raw'!$A$4:$F$619,MATCH($B378, 'Uganda workforce data - raw'!$B$4:$B$619,0), MATCH("Filled Male",'Uganda workforce data - raw'!$A$4:$F$4,0))*INDEX('Mapping cadres'!$B$1:$Z$616,MATCH($B378, 'Mapping cadres'!$B$1:$B$616,0), MATCH(T$32,'Mapping cadres'!$B$1:$Z$1,0))</f>
        <v>0</v>
      </c>
      <c r="U378" s="226">
        <f>INDEX('Uganda workforce data - raw'!$A$4:$F$619,MATCH($B378, 'Uganda workforce data - raw'!$B$4:$B$619,0), MATCH("Filled Male",'Uganda workforce data - raw'!$A$4:$F$4,0))*INDEX('Mapping cadres'!$B$1:$Z$616,MATCH($B378, 'Mapping cadres'!$B$1:$B$616,0), MATCH(U$32,'Mapping cadres'!$B$1:$Z$1,0))</f>
        <v>0</v>
      </c>
      <c r="V378" s="226">
        <f>INDEX('Uganda workforce data - raw'!$A$4:$F$619,MATCH($B378, 'Uganda workforce data - raw'!$B$4:$B$619,0), MATCH("Filled Male",'Uganda workforce data - raw'!$A$4:$F$4,0))*INDEX('Mapping cadres'!$B$1:$Z$616,MATCH($B378, 'Mapping cadres'!$B$1:$B$616,0), MATCH(V$32,'Mapping cadres'!$B$1:$Z$1,0))</f>
        <v>0</v>
      </c>
      <c r="W378" s="226">
        <f>INDEX('Uganda workforce data - raw'!$A$4:$F$619,MATCH($B378, 'Uganda workforce data - raw'!$B$4:$B$619,0), MATCH("Filled Male",'Uganda workforce data - raw'!$A$4:$F$4,0))*INDEX('Mapping cadres'!$B$1:$Z$616,MATCH($B378, 'Mapping cadres'!$B$1:$B$616,0), MATCH(W$32,'Mapping cadres'!$B$1:$Z$1,0))</f>
        <v>0</v>
      </c>
      <c r="X378" s="226">
        <f>INDEX('Uganda workforce data - raw'!$A$4:$F$619,MATCH($B378, 'Uganda workforce data - raw'!$B$4:$B$619,0), MATCH("Filled Male",'Uganda workforce data - raw'!$A$4:$F$4,0))*INDEX('Mapping cadres'!$B$1:$Z$616,MATCH($B378, 'Mapping cadres'!$B$1:$B$616,0), MATCH(X$32,'Mapping cadres'!$B$1:$Z$1,0))</f>
        <v>0</v>
      </c>
      <c r="Y378" s="226">
        <f>INDEX('Uganda workforce data - raw'!$A$4:$F$619,MATCH($B378, 'Uganda workforce data - raw'!$B$4:$B$619,0), MATCH("Filled Male",'Uganda workforce data - raw'!$A$4:$F$4,0))*INDEX('Mapping cadres'!$B$1:$Z$616,MATCH($B378, 'Mapping cadres'!$B$1:$B$616,0), MATCH(Y$32,'Mapping cadres'!$B$1:$Z$1,0))</f>
        <v>0</v>
      </c>
      <c r="Z378" s="226">
        <f>INDEX('Uganda workforce data - raw'!$A$4:$F$619,MATCH($B378, 'Uganda workforce data - raw'!$B$4:$B$619,0), MATCH("Filled Male",'Uganda workforce data - raw'!$A$4:$F$4,0))*INDEX('Mapping cadres'!$B$1:$Z$616,MATCH($B378, 'Mapping cadres'!$B$1:$B$616,0), MATCH(Z$32,'Mapping cadres'!$B$1:$Z$1,0))</f>
        <v>0</v>
      </c>
      <c r="AA378" s="226">
        <f>INDEX('Uganda workforce data - raw'!$A$4:$F$619,MATCH($B378, 'Uganda workforce data - raw'!$B$4:$B$619,0), MATCH("Filled Female",'Uganda workforce data - raw'!$A$4:$F$4,0))*INDEX('Mapping cadres'!$B$1:$Z$616,MATCH($B378, 'Mapping cadres'!$B$1:$B$616,0), MATCH(AA$32,'Mapping cadres'!$B$1:$Z$1,0))</f>
        <v>0</v>
      </c>
      <c r="AB378" s="226">
        <f>INDEX('Uganda workforce data - raw'!$A$4:$F$619,MATCH($B378, 'Uganda workforce data - raw'!$B$4:$B$619,0), MATCH("Filled Female",'Uganda workforce data - raw'!$A$4:$F$4,0))*INDEX('Mapping cadres'!$B$1:$Z$616,MATCH($B378, 'Mapping cadres'!$B$1:$B$616,0), MATCH(AB$32,'Mapping cadres'!$B$1:$Z$1,0))</f>
        <v>3</v>
      </c>
      <c r="AC378" s="226">
        <f>INDEX('Uganda workforce data - raw'!$A$4:$F$619,MATCH($B378, 'Uganda workforce data - raw'!$B$4:$B$619,0), MATCH("Filled Female",'Uganda workforce data - raw'!$A$4:$F$4,0))*INDEX('Mapping cadres'!$B$1:$Z$616,MATCH($B378, 'Mapping cadres'!$B$1:$B$616,0), MATCH(AC$32,'Mapping cadres'!$B$1:$Z$1,0))</f>
        <v>0</v>
      </c>
      <c r="AD378" s="226">
        <f>INDEX('Uganda workforce data - raw'!$A$4:$F$619,MATCH($B378, 'Uganda workforce data - raw'!$B$4:$B$619,0), MATCH("Filled Female",'Uganda workforce data - raw'!$A$4:$F$4,0))*INDEX('Mapping cadres'!$B$1:$Z$616,MATCH($B378, 'Mapping cadres'!$B$1:$B$616,0), MATCH(AD$32,'Mapping cadres'!$B$1:$Z$1,0))</f>
        <v>0</v>
      </c>
      <c r="AE378" s="226">
        <f>INDEX('Uganda workforce data - raw'!$A$4:$F$619,MATCH($B378, 'Uganda workforce data - raw'!$B$4:$B$619,0), MATCH("Filled Female",'Uganda workforce data - raw'!$A$4:$F$4,0))*INDEX('Mapping cadres'!$B$1:$Z$616,MATCH($B378, 'Mapping cadres'!$B$1:$B$616,0), MATCH(AE$32,'Mapping cadres'!$B$1:$Z$1,0))</f>
        <v>0</v>
      </c>
      <c r="AF378" s="226">
        <f>INDEX('Uganda workforce data - raw'!$A$4:$F$619,MATCH($B378, 'Uganda workforce data - raw'!$B$4:$B$619,0), MATCH("Filled Female",'Uganda workforce data - raw'!$A$4:$F$4,0))*INDEX('Mapping cadres'!$B$1:$Z$616,MATCH($B378, 'Mapping cadres'!$B$1:$B$616,0), MATCH(AF$32,'Mapping cadres'!$B$1:$Z$1,0))</f>
        <v>0</v>
      </c>
      <c r="AG378" s="226">
        <f>INDEX('Uganda workforce data - raw'!$A$4:$F$619,MATCH($B378, 'Uganda workforce data - raw'!$B$4:$B$619,0), MATCH("Filled Female",'Uganda workforce data - raw'!$A$4:$F$4,0))*INDEX('Mapping cadres'!$B$1:$Z$616,MATCH($B378, 'Mapping cadres'!$B$1:$B$616,0), MATCH(AG$32,'Mapping cadres'!$B$1:$Z$1,0))</f>
        <v>0</v>
      </c>
      <c r="AH378" s="226">
        <f>INDEX('Uganda workforce data - raw'!$A$4:$F$619,MATCH($B378, 'Uganda workforce data - raw'!$B$4:$B$619,0), MATCH("Filled Female",'Uganda workforce data - raw'!$A$4:$F$4,0))*INDEX('Mapping cadres'!$B$1:$Z$616,MATCH($B378, 'Mapping cadres'!$B$1:$B$616,0), MATCH(AH$32,'Mapping cadres'!$B$1:$Z$1,0))</f>
        <v>0</v>
      </c>
      <c r="AI378" s="226">
        <f>INDEX('Uganda workforce data - raw'!$A$4:$F$619,MATCH($B378, 'Uganda workforce data - raw'!$B$4:$B$619,0), MATCH("Filled Female",'Uganda workforce data - raw'!$A$4:$F$4,0))*INDEX('Mapping cadres'!$B$1:$Z$616,MATCH($B378, 'Mapping cadres'!$B$1:$B$616,0), MATCH(AI$32,'Mapping cadres'!$B$1:$Z$1,0))</f>
        <v>0</v>
      </c>
      <c r="AJ378" s="226">
        <f>INDEX('Uganda workforce data - raw'!$A$4:$F$619,MATCH($B378, 'Uganda workforce data - raw'!$B$4:$B$619,0), MATCH("Filled Female",'Uganda workforce data - raw'!$A$4:$F$4,0))*INDEX('Mapping cadres'!$B$1:$Z$616,MATCH($B378, 'Mapping cadres'!$B$1:$B$616,0), MATCH(AJ$32,'Mapping cadres'!$B$1:$Z$1,0))</f>
        <v>0</v>
      </c>
      <c r="AK378" s="226">
        <f>INDEX('Uganda workforce data - raw'!$A$4:$F$619,MATCH($B378, 'Uganda workforce data - raw'!$B$4:$B$619,0), MATCH("Filled Female",'Uganda workforce data - raw'!$A$4:$F$4,0))*INDEX('Mapping cadres'!$B$1:$Z$616,MATCH($B378, 'Mapping cadres'!$B$1:$B$616,0), MATCH(AK$32,'Mapping cadres'!$B$1:$Z$1,0))</f>
        <v>0</v>
      </c>
      <c r="AL378" s="226">
        <f>INDEX('Uganda workforce data - raw'!$A$4:$F$619,MATCH($B378, 'Uganda workforce data - raw'!$B$4:$B$619,0), MATCH("Filled Female",'Uganda workforce data - raw'!$A$4:$F$4,0))*INDEX('Mapping cadres'!$B$1:$Z$616,MATCH($B378, 'Mapping cadres'!$B$1:$B$616,0), MATCH(AL$32,'Mapping cadres'!$B$1:$Z$1,0))</f>
        <v>0</v>
      </c>
      <c r="AM378" s="226">
        <f>INDEX('Uganda workforce data - raw'!$A$4:$F$619,MATCH($B378, 'Uganda workforce data - raw'!$B$4:$B$619,0), MATCH("Filled Female",'Uganda workforce data - raw'!$A$4:$F$4,0))*INDEX('Mapping cadres'!$B$1:$Z$616,MATCH($B378, 'Mapping cadres'!$B$1:$B$616,0), MATCH(AM$32,'Mapping cadres'!$B$1:$Z$1,0))</f>
        <v>0</v>
      </c>
      <c r="AN378" s="226">
        <f>INDEX('Uganda workforce data - raw'!$A$4:$F$619,MATCH($B378, 'Uganda workforce data - raw'!$B$4:$B$619,0), MATCH("Filled Female",'Uganda workforce data - raw'!$A$4:$F$4,0))*INDEX('Mapping cadres'!$B$1:$Z$616,MATCH($B378, 'Mapping cadres'!$B$1:$B$616,0), MATCH(AN$32,'Mapping cadres'!$B$1:$Z$1,0))</f>
        <v>0</v>
      </c>
      <c r="AO378" s="226">
        <f>INDEX('Uganda workforce data - raw'!$A$4:$F$619,MATCH($B378, 'Uganda workforce data - raw'!$B$4:$B$619,0), MATCH("Filled Female",'Uganda workforce data - raw'!$A$4:$F$4,0))*INDEX('Mapping cadres'!$B$1:$Z$616,MATCH($B378, 'Mapping cadres'!$B$1:$B$616,0), MATCH(AO$32,'Mapping cadres'!$B$1:$Z$1,0))</f>
        <v>0</v>
      </c>
      <c r="AP378" s="226">
        <f>INDEX('Uganda workforce data - raw'!$A$4:$F$619,MATCH($B378, 'Uganda workforce data - raw'!$B$4:$B$619,0), MATCH("Filled Female",'Uganda workforce data - raw'!$A$4:$F$4,0))*INDEX('Mapping cadres'!$B$1:$Z$616,MATCH($B378, 'Mapping cadres'!$B$1:$B$616,0), MATCH(AP$32,'Mapping cadres'!$B$1:$Z$1,0))</f>
        <v>0</v>
      </c>
      <c r="AQ378" s="226">
        <f>INDEX('Uganda workforce data - raw'!$A$4:$F$619,MATCH($B378, 'Uganda workforce data - raw'!$B$4:$B$619,0), MATCH("Filled Female",'Uganda workforce data - raw'!$A$4:$F$4,0))*INDEX('Mapping cadres'!$B$1:$Z$616,MATCH($B378, 'Mapping cadres'!$B$1:$B$616,0), MATCH(AQ$32,'Mapping cadres'!$B$1:$Z$1,0))</f>
        <v>0</v>
      </c>
      <c r="AR378" s="226">
        <f>INDEX('Uganda workforce data - raw'!$A$4:$F$619,MATCH($B378, 'Uganda workforce data - raw'!$B$4:$B$619,0), MATCH("Filled Female",'Uganda workforce data - raw'!$A$4:$F$4,0))*INDEX('Mapping cadres'!$B$1:$Z$616,MATCH($B378, 'Mapping cadres'!$B$1:$B$616,0), MATCH(AR$32,'Mapping cadres'!$B$1:$Z$1,0))</f>
        <v>0</v>
      </c>
      <c r="AS378" s="226">
        <f>INDEX('Uganda workforce data - raw'!$A$4:$F$619,MATCH($B378, 'Uganda workforce data - raw'!$B$4:$B$619,0), MATCH("Filled Female",'Uganda workforce data - raw'!$A$4:$F$4,0))*INDEX('Mapping cadres'!$B$1:$Z$616,MATCH($B378, 'Mapping cadres'!$B$1:$B$616,0), MATCH(AS$32,'Mapping cadres'!$B$1:$Z$1,0))</f>
        <v>0</v>
      </c>
      <c r="AT378" s="226">
        <f>INDEX('Uganda workforce data - raw'!$A$4:$F$619,MATCH($B378, 'Uganda workforce data - raw'!$B$4:$B$619,0), MATCH("Filled Female",'Uganda workforce data - raw'!$A$4:$F$4,0))*INDEX('Mapping cadres'!$B$1:$Z$616,MATCH($B378, 'Mapping cadres'!$B$1:$B$616,0), MATCH(AT$32,'Mapping cadres'!$B$1:$Z$1,0))</f>
        <v>0</v>
      </c>
      <c r="AU378" s="226">
        <f>INDEX('Uganda workforce data - raw'!$A$4:$F$619,MATCH($B378, 'Uganda workforce data - raw'!$B$4:$B$619,0), MATCH("Filled Female",'Uganda workforce data - raw'!$A$4:$F$4,0))*INDEX('Mapping cadres'!$B$1:$Z$616,MATCH($B378, 'Mapping cadres'!$B$1:$B$616,0), MATCH(AU$32,'Mapping cadres'!$B$1:$Z$1,0))</f>
        <v>0</v>
      </c>
      <c r="AV378" s="226">
        <f>INDEX('Uganda workforce data - raw'!$A$4:$F$619,MATCH($B378, 'Uganda workforce data - raw'!$B$4:$B$619,0), MATCH("Filled Female",'Uganda workforce data - raw'!$A$4:$F$4,0))*INDEX('Mapping cadres'!$B$1:$Z$616,MATCH($B378, 'Mapping cadres'!$B$1:$B$616,0), MATCH(AV$32,'Mapping cadres'!$B$1:$Z$1,0))</f>
        <v>0</v>
      </c>
      <c r="AW378" s="226">
        <f>INDEX('Uganda workforce data - raw'!$A$4:$F$619,MATCH($B378, 'Uganda workforce data - raw'!$B$4:$B$619,0), MATCH("Filled Female",'Uganda workforce data - raw'!$A$4:$F$4,0))*INDEX('Mapping cadres'!$B$1:$Z$616,MATCH($B378, 'Mapping cadres'!$B$1:$B$616,0), MATCH(AW$32,'Mapping cadres'!$B$1:$Z$1,0))</f>
        <v>0</v>
      </c>
      <c r="AX378" s="226">
        <f>INDEX('Uganda workforce data - raw'!$A$4:$F$619,MATCH($B378, 'Uganda workforce data - raw'!$B$4:$B$619,0), MATCH("Filled Female",'Uganda workforce data - raw'!$A$4:$F$4,0))*INDEX('Mapping cadres'!$B$1:$Z$616,MATCH($B378, 'Mapping cadres'!$B$1:$B$616,0), MATCH(AX$32,'Mapping cadres'!$B$1:$Z$1,0))</f>
        <v>0</v>
      </c>
      <c r="AY378" s="226">
        <f t="shared" si="125"/>
        <v>0</v>
      </c>
      <c r="AZ378" s="226">
        <f t="shared" si="126"/>
        <v>4</v>
      </c>
      <c r="BA378" s="226">
        <f t="shared" si="127"/>
        <v>0</v>
      </c>
      <c r="BB378" s="226">
        <f t="shared" si="128"/>
        <v>0</v>
      </c>
      <c r="BC378" s="226">
        <f t="shared" si="129"/>
        <v>0</v>
      </c>
      <c r="BD378" s="226">
        <f t="shared" si="130"/>
        <v>0</v>
      </c>
      <c r="BE378" s="226">
        <f t="shared" si="131"/>
        <v>0</v>
      </c>
      <c r="BF378" s="226">
        <f t="shared" si="132"/>
        <v>0</v>
      </c>
      <c r="BG378" s="226">
        <f t="shared" si="133"/>
        <v>0</v>
      </c>
      <c r="BH378" s="226">
        <f t="shared" si="134"/>
        <v>0</v>
      </c>
      <c r="BI378" s="226">
        <f t="shared" si="135"/>
        <v>0</v>
      </c>
      <c r="BJ378" s="226">
        <f t="shared" si="136"/>
        <v>0</v>
      </c>
      <c r="BK378" s="226">
        <f t="shared" si="137"/>
        <v>0</v>
      </c>
      <c r="BL378" s="226">
        <f t="shared" si="138"/>
        <v>0</v>
      </c>
      <c r="BM378" s="226">
        <f t="shared" si="139"/>
        <v>0</v>
      </c>
      <c r="BN378" s="226">
        <f t="shared" si="140"/>
        <v>0</v>
      </c>
      <c r="BO378" s="226">
        <f t="shared" si="141"/>
        <v>0</v>
      </c>
      <c r="BP378" s="226">
        <f t="shared" si="142"/>
        <v>0</v>
      </c>
      <c r="BQ378" s="226">
        <f t="shared" si="143"/>
        <v>0</v>
      </c>
      <c r="BR378" s="226">
        <f t="shared" si="144"/>
        <v>0</v>
      </c>
      <c r="BS378" s="226">
        <f t="shared" si="145"/>
        <v>0</v>
      </c>
      <c r="BT378" s="226">
        <f t="shared" si="146"/>
        <v>0</v>
      </c>
      <c r="BU378" s="226">
        <f t="shared" si="147"/>
        <v>0</v>
      </c>
      <c r="BV378" s="226">
        <f t="shared" si="148"/>
        <v>0</v>
      </c>
    </row>
    <row r="379" spans="1:74">
      <c r="A379" s="226">
        <v>347</v>
      </c>
      <c r="B379" s="226" t="s">
        <v>1649</v>
      </c>
      <c r="C379" s="226">
        <f>INDEX('Uganda workforce data - raw'!$A$4:$F$619,MATCH($B379, 'Uganda workforce data - raw'!$B$4:$B$619,0), MATCH("Filled Male",'Uganda workforce data - raw'!$A$4:$F$4,0))*INDEX('Mapping cadres'!$B$1:$Z$616,MATCH($B379, 'Mapping cadres'!$B$1:$B$616,0), MATCH(C$32,'Mapping cadres'!$B$1:$Z$1,0))</f>
        <v>3</v>
      </c>
      <c r="D379" s="226">
        <f>INDEX('Uganda workforce data - raw'!$A$4:$F$619,MATCH($B379, 'Uganda workforce data - raw'!$B$4:$B$619,0), MATCH("Filled Male",'Uganda workforce data - raw'!$A$4:$F$4,0))*INDEX('Mapping cadres'!$B$1:$Z$616,MATCH($B379, 'Mapping cadres'!$B$1:$B$616,0), MATCH(D$32,'Mapping cadres'!$B$1:$Z$1,0))</f>
        <v>0</v>
      </c>
      <c r="E379" s="226">
        <f>INDEX('Uganda workforce data - raw'!$A$4:$F$619,MATCH($B379, 'Uganda workforce data - raw'!$B$4:$B$619,0), MATCH("Filled Male",'Uganda workforce data - raw'!$A$4:$F$4,0))*INDEX('Mapping cadres'!$B$1:$Z$616,MATCH($B379, 'Mapping cadres'!$B$1:$B$616,0), MATCH(E$32,'Mapping cadres'!$B$1:$Z$1,0))</f>
        <v>0</v>
      </c>
      <c r="F379" s="226">
        <f>INDEX('Uganda workforce data - raw'!$A$4:$F$619,MATCH($B379, 'Uganda workforce data - raw'!$B$4:$B$619,0), MATCH("Filled Male",'Uganda workforce data - raw'!$A$4:$F$4,0))*INDEX('Mapping cadres'!$B$1:$Z$616,MATCH($B379, 'Mapping cadres'!$B$1:$B$616,0), MATCH(F$32,'Mapping cadres'!$B$1:$Z$1,0))</f>
        <v>0</v>
      </c>
      <c r="G379" s="226">
        <f>INDEX('Uganda workforce data - raw'!$A$4:$F$619,MATCH($B379, 'Uganda workforce data - raw'!$B$4:$B$619,0), MATCH("Filled Male",'Uganda workforce data - raw'!$A$4:$F$4,0))*INDEX('Mapping cadres'!$B$1:$Z$616,MATCH($B379, 'Mapping cadres'!$B$1:$B$616,0), MATCH(G$32,'Mapping cadres'!$B$1:$Z$1,0))</f>
        <v>0</v>
      </c>
      <c r="H379" s="226">
        <f>INDEX('Uganda workforce data - raw'!$A$4:$F$619,MATCH($B379, 'Uganda workforce data - raw'!$B$4:$B$619,0), MATCH("Filled Male",'Uganda workforce data - raw'!$A$4:$F$4,0))*INDEX('Mapping cadres'!$B$1:$Z$616,MATCH($B379, 'Mapping cadres'!$B$1:$B$616,0), MATCH(H$32,'Mapping cadres'!$B$1:$Z$1,0))</f>
        <v>0</v>
      </c>
      <c r="I379" s="226">
        <f>INDEX('Uganda workforce data - raw'!$A$4:$F$619,MATCH($B379, 'Uganda workforce data - raw'!$B$4:$B$619,0), MATCH("Filled Male",'Uganda workforce data - raw'!$A$4:$F$4,0))*INDEX('Mapping cadres'!$B$1:$Z$616,MATCH($B379, 'Mapping cadres'!$B$1:$B$616,0), MATCH(I$32,'Mapping cadres'!$B$1:$Z$1,0))</f>
        <v>0</v>
      </c>
      <c r="J379" s="226">
        <f>INDEX('Uganda workforce data - raw'!$A$4:$F$619,MATCH($B379, 'Uganda workforce data - raw'!$B$4:$B$619,0), MATCH("Filled Male",'Uganda workforce data - raw'!$A$4:$F$4,0))*INDEX('Mapping cadres'!$B$1:$Z$616,MATCH($B379, 'Mapping cadres'!$B$1:$B$616,0), MATCH(J$32,'Mapping cadres'!$B$1:$Z$1,0))</f>
        <v>0</v>
      </c>
      <c r="K379" s="226">
        <f>INDEX('Uganda workforce data - raw'!$A$4:$F$619,MATCH($B379, 'Uganda workforce data - raw'!$B$4:$B$619,0), MATCH("Filled Male",'Uganda workforce data - raw'!$A$4:$F$4,0))*INDEX('Mapping cadres'!$B$1:$Z$616,MATCH($B379, 'Mapping cadres'!$B$1:$B$616,0), MATCH(K$32,'Mapping cadres'!$B$1:$Z$1,0))</f>
        <v>0</v>
      </c>
      <c r="L379" s="226">
        <f>INDEX('Uganda workforce data - raw'!$A$4:$F$619,MATCH($B379, 'Uganda workforce data - raw'!$B$4:$B$619,0), MATCH("Filled Male",'Uganda workforce data - raw'!$A$4:$F$4,0))*INDEX('Mapping cadres'!$B$1:$Z$616,MATCH($B379, 'Mapping cadres'!$B$1:$B$616,0), MATCH(L$32,'Mapping cadres'!$B$1:$Z$1,0))</f>
        <v>0</v>
      </c>
      <c r="M379" s="226">
        <f>INDEX('Uganda workforce data - raw'!$A$4:$F$619,MATCH($B379, 'Uganda workforce data - raw'!$B$4:$B$619,0), MATCH("Filled Male",'Uganda workforce data - raw'!$A$4:$F$4,0))*INDEX('Mapping cadres'!$B$1:$Z$616,MATCH($B379, 'Mapping cadres'!$B$1:$B$616,0), MATCH(M$32,'Mapping cadres'!$B$1:$Z$1,0))</f>
        <v>0</v>
      </c>
      <c r="N379" s="226">
        <f>INDEX('Uganda workforce data - raw'!$A$4:$F$619,MATCH($B379, 'Uganda workforce data - raw'!$B$4:$B$619,0), MATCH("Filled Male",'Uganda workforce data - raw'!$A$4:$F$4,0))*INDEX('Mapping cadres'!$B$1:$Z$616,MATCH($B379, 'Mapping cadres'!$B$1:$B$616,0), MATCH(N$32,'Mapping cadres'!$B$1:$Z$1,0))</f>
        <v>0</v>
      </c>
      <c r="O379" s="226">
        <f>INDEX('Uganda workforce data - raw'!$A$4:$F$619,MATCH($B379, 'Uganda workforce data - raw'!$B$4:$B$619,0), MATCH("Filled Male",'Uganda workforce data - raw'!$A$4:$F$4,0))*INDEX('Mapping cadres'!$B$1:$Z$616,MATCH($B379, 'Mapping cadres'!$B$1:$B$616,0), MATCH(O$32,'Mapping cadres'!$B$1:$Z$1,0))</f>
        <v>0</v>
      </c>
      <c r="P379" s="226">
        <f>INDEX('Uganda workforce data - raw'!$A$4:$F$619,MATCH($B379, 'Uganda workforce data - raw'!$B$4:$B$619,0), MATCH("Filled Male",'Uganda workforce data - raw'!$A$4:$F$4,0))*INDEX('Mapping cadres'!$B$1:$Z$616,MATCH($B379, 'Mapping cadres'!$B$1:$B$616,0), MATCH(P$32,'Mapping cadres'!$B$1:$Z$1,0))</f>
        <v>0</v>
      </c>
      <c r="Q379" s="226">
        <f>INDEX('Uganda workforce data - raw'!$A$4:$F$619,MATCH($B379, 'Uganda workforce data - raw'!$B$4:$B$619,0), MATCH("Filled Male",'Uganda workforce data - raw'!$A$4:$F$4,0))*INDEX('Mapping cadres'!$B$1:$Z$616,MATCH($B379, 'Mapping cadres'!$B$1:$B$616,0), MATCH(Q$32,'Mapping cadres'!$B$1:$Z$1,0))</f>
        <v>0</v>
      </c>
      <c r="R379" s="226">
        <f>INDEX('Uganda workforce data - raw'!$A$4:$F$619,MATCH($B379, 'Uganda workforce data - raw'!$B$4:$B$619,0), MATCH("Filled Male",'Uganda workforce data - raw'!$A$4:$F$4,0))*INDEX('Mapping cadres'!$B$1:$Z$616,MATCH($B379, 'Mapping cadres'!$B$1:$B$616,0), MATCH(R$32,'Mapping cadres'!$B$1:$Z$1,0))</f>
        <v>0</v>
      </c>
      <c r="S379" s="226">
        <f>INDEX('Uganda workforce data - raw'!$A$4:$F$619,MATCH($B379, 'Uganda workforce data - raw'!$B$4:$B$619,0), MATCH("Filled Male",'Uganda workforce data - raw'!$A$4:$F$4,0))*INDEX('Mapping cadres'!$B$1:$Z$616,MATCH($B379, 'Mapping cadres'!$B$1:$B$616,0), MATCH(S$32,'Mapping cadres'!$B$1:$Z$1,0))</f>
        <v>0</v>
      </c>
      <c r="T379" s="226">
        <f>INDEX('Uganda workforce data - raw'!$A$4:$F$619,MATCH($B379, 'Uganda workforce data - raw'!$B$4:$B$619,0), MATCH("Filled Male",'Uganda workforce data - raw'!$A$4:$F$4,0))*INDEX('Mapping cadres'!$B$1:$Z$616,MATCH($B379, 'Mapping cadres'!$B$1:$B$616,0), MATCH(T$32,'Mapping cadres'!$B$1:$Z$1,0))</f>
        <v>0</v>
      </c>
      <c r="U379" s="226">
        <f>INDEX('Uganda workforce data - raw'!$A$4:$F$619,MATCH($B379, 'Uganda workforce data - raw'!$B$4:$B$619,0), MATCH("Filled Male",'Uganda workforce data - raw'!$A$4:$F$4,0))*INDEX('Mapping cadres'!$B$1:$Z$616,MATCH($B379, 'Mapping cadres'!$B$1:$B$616,0), MATCH(U$32,'Mapping cadres'!$B$1:$Z$1,0))</f>
        <v>0</v>
      </c>
      <c r="V379" s="226">
        <f>INDEX('Uganda workforce data - raw'!$A$4:$F$619,MATCH($B379, 'Uganda workforce data - raw'!$B$4:$B$619,0), MATCH("Filled Male",'Uganda workforce data - raw'!$A$4:$F$4,0))*INDEX('Mapping cadres'!$B$1:$Z$616,MATCH($B379, 'Mapping cadres'!$B$1:$B$616,0), MATCH(V$32,'Mapping cadres'!$B$1:$Z$1,0))</f>
        <v>0</v>
      </c>
      <c r="W379" s="226">
        <f>INDEX('Uganda workforce data - raw'!$A$4:$F$619,MATCH($B379, 'Uganda workforce data - raw'!$B$4:$B$619,0), MATCH("Filled Male",'Uganda workforce data - raw'!$A$4:$F$4,0))*INDEX('Mapping cadres'!$B$1:$Z$616,MATCH($B379, 'Mapping cadres'!$B$1:$B$616,0), MATCH(W$32,'Mapping cadres'!$B$1:$Z$1,0))</f>
        <v>0</v>
      </c>
      <c r="X379" s="226">
        <f>INDEX('Uganda workforce data - raw'!$A$4:$F$619,MATCH($B379, 'Uganda workforce data - raw'!$B$4:$B$619,0), MATCH("Filled Male",'Uganda workforce data - raw'!$A$4:$F$4,0))*INDEX('Mapping cadres'!$B$1:$Z$616,MATCH($B379, 'Mapping cadres'!$B$1:$B$616,0), MATCH(X$32,'Mapping cadres'!$B$1:$Z$1,0))</f>
        <v>0</v>
      </c>
      <c r="Y379" s="226">
        <f>INDEX('Uganda workforce data - raw'!$A$4:$F$619,MATCH($B379, 'Uganda workforce data - raw'!$B$4:$B$619,0), MATCH("Filled Male",'Uganda workforce data - raw'!$A$4:$F$4,0))*INDEX('Mapping cadres'!$B$1:$Z$616,MATCH($B379, 'Mapping cadres'!$B$1:$B$616,0), MATCH(Y$32,'Mapping cadres'!$B$1:$Z$1,0))</f>
        <v>0</v>
      </c>
      <c r="Z379" s="226">
        <f>INDEX('Uganda workforce data - raw'!$A$4:$F$619,MATCH($B379, 'Uganda workforce data - raw'!$B$4:$B$619,0), MATCH("Filled Male",'Uganda workforce data - raw'!$A$4:$F$4,0))*INDEX('Mapping cadres'!$B$1:$Z$616,MATCH($B379, 'Mapping cadres'!$B$1:$B$616,0), MATCH(Z$32,'Mapping cadres'!$B$1:$Z$1,0))</f>
        <v>0</v>
      </c>
      <c r="AA379" s="226">
        <f>INDEX('Uganda workforce data - raw'!$A$4:$F$619,MATCH($B379, 'Uganda workforce data - raw'!$B$4:$B$619,0), MATCH("Filled Female",'Uganda workforce data - raw'!$A$4:$F$4,0))*INDEX('Mapping cadres'!$B$1:$Z$616,MATCH($B379, 'Mapping cadres'!$B$1:$B$616,0), MATCH(AA$32,'Mapping cadres'!$B$1:$Z$1,0))</f>
        <v>0</v>
      </c>
      <c r="AB379" s="226">
        <f>INDEX('Uganda workforce data - raw'!$A$4:$F$619,MATCH($B379, 'Uganda workforce data - raw'!$B$4:$B$619,0), MATCH("Filled Female",'Uganda workforce data - raw'!$A$4:$F$4,0))*INDEX('Mapping cadres'!$B$1:$Z$616,MATCH($B379, 'Mapping cadres'!$B$1:$B$616,0), MATCH(AB$32,'Mapping cadres'!$B$1:$Z$1,0))</f>
        <v>0</v>
      </c>
      <c r="AC379" s="226">
        <f>INDEX('Uganda workforce data - raw'!$A$4:$F$619,MATCH($B379, 'Uganda workforce data - raw'!$B$4:$B$619,0), MATCH("Filled Female",'Uganda workforce data - raw'!$A$4:$F$4,0))*INDEX('Mapping cadres'!$B$1:$Z$616,MATCH($B379, 'Mapping cadres'!$B$1:$B$616,0), MATCH(AC$32,'Mapping cadres'!$B$1:$Z$1,0))</f>
        <v>0</v>
      </c>
      <c r="AD379" s="226">
        <f>INDEX('Uganda workforce data - raw'!$A$4:$F$619,MATCH($B379, 'Uganda workforce data - raw'!$B$4:$B$619,0), MATCH("Filled Female",'Uganda workforce data - raw'!$A$4:$F$4,0))*INDEX('Mapping cadres'!$B$1:$Z$616,MATCH($B379, 'Mapping cadres'!$B$1:$B$616,0), MATCH(AD$32,'Mapping cadres'!$B$1:$Z$1,0))</f>
        <v>0</v>
      </c>
      <c r="AE379" s="226">
        <f>INDEX('Uganda workforce data - raw'!$A$4:$F$619,MATCH($B379, 'Uganda workforce data - raw'!$B$4:$B$619,0), MATCH("Filled Female",'Uganda workforce data - raw'!$A$4:$F$4,0))*INDEX('Mapping cadres'!$B$1:$Z$616,MATCH($B379, 'Mapping cadres'!$B$1:$B$616,0), MATCH(AE$32,'Mapping cadres'!$B$1:$Z$1,0))</f>
        <v>0</v>
      </c>
      <c r="AF379" s="226">
        <f>INDEX('Uganda workforce data - raw'!$A$4:$F$619,MATCH($B379, 'Uganda workforce data - raw'!$B$4:$B$619,0), MATCH("Filled Female",'Uganda workforce data - raw'!$A$4:$F$4,0))*INDEX('Mapping cadres'!$B$1:$Z$616,MATCH($B379, 'Mapping cadres'!$B$1:$B$616,0), MATCH(AF$32,'Mapping cadres'!$B$1:$Z$1,0))</f>
        <v>0</v>
      </c>
      <c r="AG379" s="226">
        <f>INDEX('Uganda workforce data - raw'!$A$4:$F$619,MATCH($B379, 'Uganda workforce data - raw'!$B$4:$B$619,0), MATCH("Filled Female",'Uganda workforce data - raw'!$A$4:$F$4,0))*INDEX('Mapping cadres'!$B$1:$Z$616,MATCH($B379, 'Mapping cadres'!$B$1:$B$616,0), MATCH(AG$32,'Mapping cadres'!$B$1:$Z$1,0))</f>
        <v>0</v>
      </c>
      <c r="AH379" s="226">
        <f>INDEX('Uganda workforce data - raw'!$A$4:$F$619,MATCH($B379, 'Uganda workforce data - raw'!$B$4:$B$619,0), MATCH("Filled Female",'Uganda workforce data - raw'!$A$4:$F$4,0))*INDEX('Mapping cadres'!$B$1:$Z$616,MATCH($B379, 'Mapping cadres'!$B$1:$B$616,0), MATCH(AH$32,'Mapping cadres'!$B$1:$Z$1,0))</f>
        <v>0</v>
      </c>
      <c r="AI379" s="226">
        <f>INDEX('Uganda workforce data - raw'!$A$4:$F$619,MATCH($B379, 'Uganda workforce data - raw'!$B$4:$B$619,0), MATCH("Filled Female",'Uganda workforce data - raw'!$A$4:$F$4,0))*INDEX('Mapping cadres'!$B$1:$Z$616,MATCH($B379, 'Mapping cadres'!$B$1:$B$616,0), MATCH(AI$32,'Mapping cadres'!$B$1:$Z$1,0))</f>
        <v>0</v>
      </c>
      <c r="AJ379" s="226">
        <f>INDEX('Uganda workforce data - raw'!$A$4:$F$619,MATCH($B379, 'Uganda workforce data - raw'!$B$4:$B$619,0), MATCH("Filled Female",'Uganda workforce data - raw'!$A$4:$F$4,0))*INDEX('Mapping cadres'!$B$1:$Z$616,MATCH($B379, 'Mapping cadres'!$B$1:$B$616,0), MATCH(AJ$32,'Mapping cadres'!$B$1:$Z$1,0))</f>
        <v>0</v>
      </c>
      <c r="AK379" s="226">
        <f>INDEX('Uganda workforce data - raw'!$A$4:$F$619,MATCH($B379, 'Uganda workforce data - raw'!$B$4:$B$619,0), MATCH("Filled Female",'Uganda workforce data - raw'!$A$4:$F$4,0))*INDEX('Mapping cadres'!$B$1:$Z$616,MATCH($B379, 'Mapping cadres'!$B$1:$B$616,0), MATCH(AK$32,'Mapping cadres'!$B$1:$Z$1,0))</f>
        <v>0</v>
      </c>
      <c r="AL379" s="226">
        <f>INDEX('Uganda workforce data - raw'!$A$4:$F$619,MATCH($B379, 'Uganda workforce data - raw'!$B$4:$B$619,0), MATCH("Filled Female",'Uganda workforce data - raw'!$A$4:$F$4,0))*INDEX('Mapping cadres'!$B$1:$Z$616,MATCH($B379, 'Mapping cadres'!$B$1:$B$616,0), MATCH(AL$32,'Mapping cadres'!$B$1:$Z$1,0))</f>
        <v>0</v>
      </c>
      <c r="AM379" s="226">
        <f>INDEX('Uganda workforce data - raw'!$A$4:$F$619,MATCH($B379, 'Uganda workforce data - raw'!$B$4:$B$619,0), MATCH("Filled Female",'Uganda workforce data - raw'!$A$4:$F$4,0))*INDEX('Mapping cadres'!$B$1:$Z$616,MATCH($B379, 'Mapping cadres'!$B$1:$B$616,0), MATCH(AM$32,'Mapping cadres'!$B$1:$Z$1,0))</f>
        <v>0</v>
      </c>
      <c r="AN379" s="226">
        <f>INDEX('Uganda workforce data - raw'!$A$4:$F$619,MATCH($B379, 'Uganda workforce data - raw'!$B$4:$B$619,0), MATCH("Filled Female",'Uganda workforce data - raw'!$A$4:$F$4,0))*INDEX('Mapping cadres'!$B$1:$Z$616,MATCH($B379, 'Mapping cadres'!$B$1:$B$616,0), MATCH(AN$32,'Mapping cadres'!$B$1:$Z$1,0))</f>
        <v>0</v>
      </c>
      <c r="AO379" s="226">
        <f>INDEX('Uganda workforce data - raw'!$A$4:$F$619,MATCH($B379, 'Uganda workforce data - raw'!$B$4:$B$619,0), MATCH("Filled Female",'Uganda workforce data - raw'!$A$4:$F$4,0))*INDEX('Mapping cadres'!$B$1:$Z$616,MATCH($B379, 'Mapping cadres'!$B$1:$B$616,0), MATCH(AO$32,'Mapping cadres'!$B$1:$Z$1,0))</f>
        <v>0</v>
      </c>
      <c r="AP379" s="226">
        <f>INDEX('Uganda workforce data - raw'!$A$4:$F$619,MATCH($B379, 'Uganda workforce data - raw'!$B$4:$B$619,0), MATCH("Filled Female",'Uganda workforce data - raw'!$A$4:$F$4,0))*INDEX('Mapping cadres'!$B$1:$Z$616,MATCH($B379, 'Mapping cadres'!$B$1:$B$616,0), MATCH(AP$32,'Mapping cadres'!$B$1:$Z$1,0))</f>
        <v>0</v>
      </c>
      <c r="AQ379" s="226">
        <f>INDEX('Uganda workforce data - raw'!$A$4:$F$619,MATCH($B379, 'Uganda workforce data - raw'!$B$4:$B$619,0), MATCH("Filled Female",'Uganda workforce data - raw'!$A$4:$F$4,0))*INDEX('Mapping cadres'!$B$1:$Z$616,MATCH($B379, 'Mapping cadres'!$B$1:$B$616,0), MATCH(AQ$32,'Mapping cadres'!$B$1:$Z$1,0))</f>
        <v>0</v>
      </c>
      <c r="AR379" s="226">
        <f>INDEX('Uganda workforce data - raw'!$A$4:$F$619,MATCH($B379, 'Uganda workforce data - raw'!$B$4:$B$619,0), MATCH("Filled Female",'Uganda workforce data - raw'!$A$4:$F$4,0))*INDEX('Mapping cadres'!$B$1:$Z$616,MATCH($B379, 'Mapping cadres'!$B$1:$B$616,0), MATCH(AR$32,'Mapping cadres'!$B$1:$Z$1,0))</f>
        <v>0</v>
      </c>
      <c r="AS379" s="226">
        <f>INDEX('Uganda workforce data - raw'!$A$4:$F$619,MATCH($B379, 'Uganda workforce data - raw'!$B$4:$B$619,0), MATCH("Filled Female",'Uganda workforce data - raw'!$A$4:$F$4,0))*INDEX('Mapping cadres'!$B$1:$Z$616,MATCH($B379, 'Mapping cadres'!$B$1:$B$616,0), MATCH(AS$32,'Mapping cadres'!$B$1:$Z$1,0))</f>
        <v>0</v>
      </c>
      <c r="AT379" s="226">
        <f>INDEX('Uganda workforce data - raw'!$A$4:$F$619,MATCH($B379, 'Uganda workforce data - raw'!$B$4:$B$619,0), MATCH("Filled Female",'Uganda workforce data - raw'!$A$4:$F$4,0))*INDEX('Mapping cadres'!$B$1:$Z$616,MATCH($B379, 'Mapping cadres'!$B$1:$B$616,0), MATCH(AT$32,'Mapping cadres'!$B$1:$Z$1,0))</f>
        <v>0</v>
      </c>
      <c r="AU379" s="226">
        <f>INDEX('Uganda workforce data - raw'!$A$4:$F$619,MATCH($B379, 'Uganda workforce data - raw'!$B$4:$B$619,0), MATCH("Filled Female",'Uganda workforce data - raw'!$A$4:$F$4,0))*INDEX('Mapping cadres'!$B$1:$Z$616,MATCH($B379, 'Mapping cadres'!$B$1:$B$616,0), MATCH(AU$32,'Mapping cadres'!$B$1:$Z$1,0))</f>
        <v>0</v>
      </c>
      <c r="AV379" s="226">
        <f>INDEX('Uganda workforce data - raw'!$A$4:$F$619,MATCH($B379, 'Uganda workforce data - raw'!$B$4:$B$619,0), MATCH("Filled Female",'Uganda workforce data - raw'!$A$4:$F$4,0))*INDEX('Mapping cadres'!$B$1:$Z$616,MATCH($B379, 'Mapping cadres'!$B$1:$B$616,0), MATCH(AV$32,'Mapping cadres'!$B$1:$Z$1,0))</f>
        <v>0</v>
      </c>
      <c r="AW379" s="226">
        <f>INDEX('Uganda workforce data - raw'!$A$4:$F$619,MATCH($B379, 'Uganda workforce data - raw'!$B$4:$B$619,0), MATCH("Filled Female",'Uganda workforce data - raw'!$A$4:$F$4,0))*INDEX('Mapping cadres'!$B$1:$Z$616,MATCH($B379, 'Mapping cadres'!$B$1:$B$616,0), MATCH(AW$32,'Mapping cadres'!$B$1:$Z$1,0))</f>
        <v>0</v>
      </c>
      <c r="AX379" s="226">
        <f>INDEX('Uganda workforce data - raw'!$A$4:$F$619,MATCH($B379, 'Uganda workforce data - raw'!$B$4:$B$619,0), MATCH("Filled Female",'Uganda workforce data - raw'!$A$4:$F$4,0))*INDEX('Mapping cadres'!$B$1:$Z$616,MATCH($B379, 'Mapping cadres'!$B$1:$B$616,0), MATCH(AX$32,'Mapping cadres'!$B$1:$Z$1,0))</f>
        <v>0</v>
      </c>
      <c r="AY379" s="226">
        <f t="shared" si="125"/>
        <v>3</v>
      </c>
      <c r="AZ379" s="226">
        <f t="shared" si="126"/>
        <v>0</v>
      </c>
      <c r="BA379" s="226">
        <f t="shared" si="127"/>
        <v>0</v>
      </c>
      <c r="BB379" s="226">
        <f t="shared" si="128"/>
        <v>0</v>
      </c>
      <c r="BC379" s="226">
        <f t="shared" si="129"/>
        <v>0</v>
      </c>
      <c r="BD379" s="226">
        <f t="shared" si="130"/>
        <v>0</v>
      </c>
      <c r="BE379" s="226">
        <f t="shared" si="131"/>
        <v>0</v>
      </c>
      <c r="BF379" s="226">
        <f t="shared" si="132"/>
        <v>0</v>
      </c>
      <c r="BG379" s="226">
        <f t="shared" si="133"/>
        <v>0</v>
      </c>
      <c r="BH379" s="226">
        <f t="shared" si="134"/>
        <v>0</v>
      </c>
      <c r="BI379" s="226">
        <f t="shared" si="135"/>
        <v>0</v>
      </c>
      <c r="BJ379" s="226">
        <f t="shared" si="136"/>
        <v>0</v>
      </c>
      <c r="BK379" s="226">
        <f t="shared" si="137"/>
        <v>0</v>
      </c>
      <c r="BL379" s="226">
        <f t="shared" si="138"/>
        <v>0</v>
      </c>
      <c r="BM379" s="226">
        <f t="shared" si="139"/>
        <v>0</v>
      </c>
      <c r="BN379" s="226">
        <f t="shared" si="140"/>
        <v>0</v>
      </c>
      <c r="BO379" s="226">
        <f t="shared" si="141"/>
        <v>0</v>
      </c>
      <c r="BP379" s="226">
        <f t="shared" si="142"/>
        <v>0</v>
      </c>
      <c r="BQ379" s="226">
        <f t="shared" si="143"/>
        <v>0</v>
      </c>
      <c r="BR379" s="226">
        <f t="shared" si="144"/>
        <v>0</v>
      </c>
      <c r="BS379" s="226">
        <f t="shared" si="145"/>
        <v>0</v>
      </c>
      <c r="BT379" s="226">
        <f t="shared" si="146"/>
        <v>0</v>
      </c>
      <c r="BU379" s="226">
        <f t="shared" si="147"/>
        <v>0</v>
      </c>
      <c r="BV379" s="226">
        <f t="shared" si="148"/>
        <v>0</v>
      </c>
    </row>
    <row r="380" spans="1:74">
      <c r="A380" s="226">
        <v>348</v>
      </c>
      <c r="B380" s="226" t="s">
        <v>191</v>
      </c>
      <c r="C380" s="226">
        <f>INDEX('Uganda workforce data - raw'!$A$4:$F$619,MATCH($B380, 'Uganda workforce data - raw'!$B$4:$B$619,0), MATCH("Filled Male",'Uganda workforce data - raw'!$A$4:$F$4,0))*INDEX('Mapping cadres'!$B$1:$Z$616,MATCH($B380, 'Mapping cadres'!$B$1:$B$616,0), MATCH(C$32,'Mapping cadres'!$B$1:$Z$1,0))</f>
        <v>0</v>
      </c>
      <c r="D380" s="226">
        <f>INDEX('Uganda workforce data - raw'!$A$4:$F$619,MATCH($B380, 'Uganda workforce data - raw'!$B$4:$B$619,0), MATCH("Filled Male",'Uganda workforce data - raw'!$A$4:$F$4,0))*INDEX('Mapping cadres'!$B$1:$Z$616,MATCH($B380, 'Mapping cadres'!$B$1:$B$616,0), MATCH(D$32,'Mapping cadres'!$B$1:$Z$1,0))</f>
        <v>0</v>
      </c>
      <c r="E380" s="226">
        <f>INDEX('Uganda workforce data - raw'!$A$4:$F$619,MATCH($B380, 'Uganda workforce data - raw'!$B$4:$B$619,0), MATCH("Filled Male",'Uganda workforce data - raw'!$A$4:$F$4,0))*INDEX('Mapping cadres'!$B$1:$Z$616,MATCH($B380, 'Mapping cadres'!$B$1:$B$616,0), MATCH(E$32,'Mapping cadres'!$B$1:$Z$1,0))</f>
        <v>0</v>
      </c>
      <c r="F380" s="226">
        <f>INDEX('Uganda workforce data - raw'!$A$4:$F$619,MATCH($B380, 'Uganda workforce data - raw'!$B$4:$B$619,0), MATCH("Filled Male",'Uganda workforce data - raw'!$A$4:$F$4,0))*INDEX('Mapping cadres'!$B$1:$Z$616,MATCH($B380, 'Mapping cadres'!$B$1:$B$616,0), MATCH(F$32,'Mapping cadres'!$B$1:$Z$1,0))</f>
        <v>0</v>
      </c>
      <c r="G380" s="226">
        <f>INDEX('Uganda workforce data - raw'!$A$4:$F$619,MATCH($B380, 'Uganda workforce data - raw'!$B$4:$B$619,0), MATCH("Filled Male",'Uganda workforce data - raw'!$A$4:$F$4,0))*INDEX('Mapping cadres'!$B$1:$Z$616,MATCH($B380, 'Mapping cadres'!$B$1:$B$616,0), MATCH(G$32,'Mapping cadres'!$B$1:$Z$1,0))</f>
        <v>0</v>
      </c>
      <c r="H380" s="226">
        <f>INDEX('Uganda workforce data - raw'!$A$4:$F$619,MATCH($B380, 'Uganda workforce data - raw'!$B$4:$B$619,0), MATCH("Filled Male",'Uganda workforce data - raw'!$A$4:$F$4,0))*INDEX('Mapping cadres'!$B$1:$Z$616,MATCH($B380, 'Mapping cadres'!$B$1:$B$616,0), MATCH(H$32,'Mapping cadres'!$B$1:$Z$1,0))</f>
        <v>0</v>
      </c>
      <c r="I380" s="226">
        <f>INDEX('Uganda workforce data - raw'!$A$4:$F$619,MATCH($B380, 'Uganda workforce data - raw'!$B$4:$B$619,0), MATCH("Filled Male",'Uganda workforce data - raw'!$A$4:$F$4,0))*INDEX('Mapping cadres'!$B$1:$Z$616,MATCH($B380, 'Mapping cadres'!$B$1:$B$616,0), MATCH(I$32,'Mapping cadres'!$B$1:$Z$1,0))</f>
        <v>198</v>
      </c>
      <c r="J380" s="226">
        <f>INDEX('Uganda workforce data - raw'!$A$4:$F$619,MATCH($B380, 'Uganda workforce data - raw'!$B$4:$B$619,0), MATCH("Filled Male",'Uganda workforce data - raw'!$A$4:$F$4,0))*INDEX('Mapping cadres'!$B$1:$Z$616,MATCH($B380, 'Mapping cadres'!$B$1:$B$616,0), MATCH(J$32,'Mapping cadres'!$B$1:$Z$1,0))</f>
        <v>0</v>
      </c>
      <c r="K380" s="226">
        <f>INDEX('Uganda workforce data - raw'!$A$4:$F$619,MATCH($B380, 'Uganda workforce data - raw'!$B$4:$B$619,0), MATCH("Filled Male",'Uganda workforce data - raw'!$A$4:$F$4,0))*INDEX('Mapping cadres'!$B$1:$Z$616,MATCH($B380, 'Mapping cadres'!$B$1:$B$616,0), MATCH(K$32,'Mapping cadres'!$B$1:$Z$1,0))</f>
        <v>0</v>
      </c>
      <c r="L380" s="226">
        <f>INDEX('Uganda workforce data - raw'!$A$4:$F$619,MATCH($B380, 'Uganda workforce data - raw'!$B$4:$B$619,0), MATCH("Filled Male",'Uganda workforce data - raw'!$A$4:$F$4,0))*INDEX('Mapping cadres'!$B$1:$Z$616,MATCH($B380, 'Mapping cadres'!$B$1:$B$616,0), MATCH(L$32,'Mapping cadres'!$B$1:$Z$1,0))</f>
        <v>0</v>
      </c>
      <c r="M380" s="226">
        <f>INDEX('Uganda workforce data - raw'!$A$4:$F$619,MATCH($B380, 'Uganda workforce data - raw'!$B$4:$B$619,0), MATCH("Filled Male",'Uganda workforce data - raw'!$A$4:$F$4,0))*INDEX('Mapping cadres'!$B$1:$Z$616,MATCH($B380, 'Mapping cadres'!$B$1:$B$616,0), MATCH(M$32,'Mapping cadres'!$B$1:$Z$1,0))</f>
        <v>0</v>
      </c>
      <c r="N380" s="226">
        <f>INDEX('Uganda workforce data - raw'!$A$4:$F$619,MATCH($B380, 'Uganda workforce data - raw'!$B$4:$B$619,0), MATCH("Filled Male",'Uganda workforce data - raw'!$A$4:$F$4,0))*INDEX('Mapping cadres'!$B$1:$Z$616,MATCH($B380, 'Mapping cadres'!$B$1:$B$616,0), MATCH(N$32,'Mapping cadres'!$B$1:$Z$1,0))</f>
        <v>0</v>
      </c>
      <c r="O380" s="226">
        <f>INDEX('Uganda workforce data - raw'!$A$4:$F$619,MATCH($B380, 'Uganda workforce data - raw'!$B$4:$B$619,0), MATCH("Filled Male",'Uganda workforce data - raw'!$A$4:$F$4,0))*INDEX('Mapping cadres'!$B$1:$Z$616,MATCH($B380, 'Mapping cadres'!$B$1:$B$616,0), MATCH(O$32,'Mapping cadres'!$B$1:$Z$1,0))</f>
        <v>0</v>
      </c>
      <c r="P380" s="226">
        <f>INDEX('Uganda workforce data - raw'!$A$4:$F$619,MATCH($B380, 'Uganda workforce data - raw'!$B$4:$B$619,0), MATCH("Filled Male",'Uganda workforce data - raw'!$A$4:$F$4,0))*INDEX('Mapping cadres'!$B$1:$Z$616,MATCH($B380, 'Mapping cadres'!$B$1:$B$616,0), MATCH(P$32,'Mapping cadres'!$B$1:$Z$1,0))</f>
        <v>0</v>
      </c>
      <c r="Q380" s="226">
        <f>INDEX('Uganda workforce data - raw'!$A$4:$F$619,MATCH($B380, 'Uganda workforce data - raw'!$B$4:$B$619,0), MATCH("Filled Male",'Uganda workforce data - raw'!$A$4:$F$4,0))*INDEX('Mapping cadres'!$B$1:$Z$616,MATCH($B380, 'Mapping cadres'!$B$1:$B$616,0), MATCH(Q$32,'Mapping cadres'!$B$1:$Z$1,0))</f>
        <v>0</v>
      </c>
      <c r="R380" s="226">
        <f>INDEX('Uganda workforce data - raw'!$A$4:$F$619,MATCH($B380, 'Uganda workforce data - raw'!$B$4:$B$619,0), MATCH("Filled Male",'Uganda workforce data - raw'!$A$4:$F$4,0))*INDEX('Mapping cadres'!$B$1:$Z$616,MATCH($B380, 'Mapping cadres'!$B$1:$B$616,0), MATCH(R$32,'Mapping cadres'!$B$1:$Z$1,0))</f>
        <v>0</v>
      </c>
      <c r="S380" s="226">
        <f>INDEX('Uganda workforce data - raw'!$A$4:$F$619,MATCH($B380, 'Uganda workforce data - raw'!$B$4:$B$619,0), MATCH("Filled Male",'Uganda workforce data - raw'!$A$4:$F$4,0))*INDEX('Mapping cadres'!$B$1:$Z$616,MATCH($B380, 'Mapping cadres'!$B$1:$B$616,0), MATCH(S$32,'Mapping cadres'!$B$1:$Z$1,0))</f>
        <v>0</v>
      </c>
      <c r="T380" s="226">
        <f>INDEX('Uganda workforce data - raw'!$A$4:$F$619,MATCH($B380, 'Uganda workforce data - raw'!$B$4:$B$619,0), MATCH("Filled Male",'Uganda workforce data - raw'!$A$4:$F$4,0))*INDEX('Mapping cadres'!$B$1:$Z$616,MATCH($B380, 'Mapping cadres'!$B$1:$B$616,0), MATCH(T$32,'Mapping cadres'!$B$1:$Z$1,0))</f>
        <v>0</v>
      </c>
      <c r="U380" s="226">
        <f>INDEX('Uganda workforce data - raw'!$A$4:$F$619,MATCH($B380, 'Uganda workforce data - raw'!$B$4:$B$619,0), MATCH("Filled Male",'Uganda workforce data - raw'!$A$4:$F$4,0))*INDEX('Mapping cadres'!$B$1:$Z$616,MATCH($B380, 'Mapping cadres'!$B$1:$B$616,0), MATCH(U$32,'Mapping cadres'!$B$1:$Z$1,0))</f>
        <v>0</v>
      </c>
      <c r="V380" s="226">
        <f>INDEX('Uganda workforce data - raw'!$A$4:$F$619,MATCH($B380, 'Uganda workforce data - raw'!$B$4:$B$619,0), MATCH("Filled Male",'Uganda workforce data - raw'!$A$4:$F$4,0))*INDEX('Mapping cadres'!$B$1:$Z$616,MATCH($B380, 'Mapping cadres'!$B$1:$B$616,0), MATCH(V$32,'Mapping cadres'!$B$1:$Z$1,0))</f>
        <v>0</v>
      </c>
      <c r="W380" s="226">
        <f>INDEX('Uganda workforce data - raw'!$A$4:$F$619,MATCH($B380, 'Uganda workforce data - raw'!$B$4:$B$619,0), MATCH("Filled Male",'Uganda workforce data - raw'!$A$4:$F$4,0))*INDEX('Mapping cadres'!$B$1:$Z$616,MATCH($B380, 'Mapping cadres'!$B$1:$B$616,0), MATCH(W$32,'Mapping cadres'!$B$1:$Z$1,0))</f>
        <v>0</v>
      </c>
      <c r="X380" s="226">
        <f>INDEX('Uganda workforce data - raw'!$A$4:$F$619,MATCH($B380, 'Uganda workforce data - raw'!$B$4:$B$619,0), MATCH("Filled Male",'Uganda workforce data - raw'!$A$4:$F$4,0))*INDEX('Mapping cadres'!$B$1:$Z$616,MATCH($B380, 'Mapping cadres'!$B$1:$B$616,0), MATCH(X$32,'Mapping cadres'!$B$1:$Z$1,0))</f>
        <v>0</v>
      </c>
      <c r="Y380" s="226">
        <f>INDEX('Uganda workforce data - raw'!$A$4:$F$619,MATCH($B380, 'Uganda workforce data - raw'!$B$4:$B$619,0), MATCH("Filled Male",'Uganda workforce data - raw'!$A$4:$F$4,0))*INDEX('Mapping cadres'!$B$1:$Z$616,MATCH($B380, 'Mapping cadres'!$B$1:$B$616,0), MATCH(Y$32,'Mapping cadres'!$B$1:$Z$1,0))</f>
        <v>0</v>
      </c>
      <c r="Z380" s="226">
        <f>INDEX('Uganda workforce data - raw'!$A$4:$F$619,MATCH($B380, 'Uganda workforce data - raw'!$B$4:$B$619,0), MATCH("Filled Male",'Uganda workforce data - raw'!$A$4:$F$4,0))*INDEX('Mapping cadres'!$B$1:$Z$616,MATCH($B380, 'Mapping cadres'!$B$1:$B$616,0), MATCH(Z$32,'Mapping cadres'!$B$1:$Z$1,0))</f>
        <v>0</v>
      </c>
      <c r="AA380" s="226">
        <f>INDEX('Uganda workforce data - raw'!$A$4:$F$619,MATCH($B380, 'Uganda workforce data - raw'!$B$4:$B$619,0), MATCH("Filled Female",'Uganda workforce data - raw'!$A$4:$F$4,0))*INDEX('Mapping cadres'!$B$1:$Z$616,MATCH($B380, 'Mapping cadres'!$B$1:$B$616,0), MATCH(AA$32,'Mapping cadres'!$B$1:$Z$1,0))</f>
        <v>0</v>
      </c>
      <c r="AB380" s="226">
        <f>INDEX('Uganda workforce data - raw'!$A$4:$F$619,MATCH($B380, 'Uganda workforce data - raw'!$B$4:$B$619,0), MATCH("Filled Female",'Uganda workforce data - raw'!$A$4:$F$4,0))*INDEX('Mapping cadres'!$B$1:$Z$616,MATCH($B380, 'Mapping cadres'!$B$1:$B$616,0), MATCH(AB$32,'Mapping cadres'!$B$1:$Z$1,0))</f>
        <v>0</v>
      </c>
      <c r="AC380" s="226">
        <f>INDEX('Uganda workforce data - raw'!$A$4:$F$619,MATCH($B380, 'Uganda workforce data - raw'!$B$4:$B$619,0), MATCH("Filled Female",'Uganda workforce data - raw'!$A$4:$F$4,0))*INDEX('Mapping cadres'!$B$1:$Z$616,MATCH($B380, 'Mapping cadres'!$B$1:$B$616,0), MATCH(AC$32,'Mapping cadres'!$B$1:$Z$1,0))</f>
        <v>0</v>
      </c>
      <c r="AD380" s="226">
        <f>INDEX('Uganda workforce data - raw'!$A$4:$F$619,MATCH($B380, 'Uganda workforce data - raw'!$B$4:$B$619,0), MATCH("Filled Female",'Uganda workforce data - raw'!$A$4:$F$4,0))*INDEX('Mapping cadres'!$B$1:$Z$616,MATCH($B380, 'Mapping cadres'!$B$1:$B$616,0), MATCH(AD$32,'Mapping cadres'!$B$1:$Z$1,0))</f>
        <v>0</v>
      </c>
      <c r="AE380" s="226">
        <f>INDEX('Uganda workforce data - raw'!$A$4:$F$619,MATCH($B380, 'Uganda workforce data - raw'!$B$4:$B$619,0), MATCH("Filled Female",'Uganda workforce data - raw'!$A$4:$F$4,0))*INDEX('Mapping cadres'!$B$1:$Z$616,MATCH($B380, 'Mapping cadres'!$B$1:$B$616,0), MATCH(AE$32,'Mapping cadres'!$B$1:$Z$1,0))</f>
        <v>0</v>
      </c>
      <c r="AF380" s="226">
        <f>INDEX('Uganda workforce data - raw'!$A$4:$F$619,MATCH($B380, 'Uganda workforce data - raw'!$B$4:$B$619,0), MATCH("Filled Female",'Uganda workforce data - raw'!$A$4:$F$4,0))*INDEX('Mapping cadres'!$B$1:$Z$616,MATCH($B380, 'Mapping cadres'!$B$1:$B$616,0), MATCH(AF$32,'Mapping cadres'!$B$1:$Z$1,0))</f>
        <v>0</v>
      </c>
      <c r="AG380" s="226">
        <f>INDEX('Uganda workforce data - raw'!$A$4:$F$619,MATCH($B380, 'Uganda workforce data - raw'!$B$4:$B$619,0), MATCH("Filled Female",'Uganda workforce data - raw'!$A$4:$F$4,0))*INDEX('Mapping cadres'!$B$1:$Z$616,MATCH($B380, 'Mapping cadres'!$B$1:$B$616,0), MATCH(AG$32,'Mapping cadres'!$B$1:$Z$1,0))</f>
        <v>746</v>
      </c>
      <c r="AH380" s="226">
        <f>INDEX('Uganda workforce data - raw'!$A$4:$F$619,MATCH($B380, 'Uganda workforce data - raw'!$B$4:$B$619,0), MATCH("Filled Female",'Uganda workforce data - raw'!$A$4:$F$4,0))*INDEX('Mapping cadres'!$B$1:$Z$616,MATCH($B380, 'Mapping cadres'!$B$1:$B$616,0), MATCH(AH$32,'Mapping cadres'!$B$1:$Z$1,0))</f>
        <v>0</v>
      </c>
      <c r="AI380" s="226">
        <f>INDEX('Uganda workforce data - raw'!$A$4:$F$619,MATCH($B380, 'Uganda workforce data - raw'!$B$4:$B$619,0), MATCH("Filled Female",'Uganda workforce data - raw'!$A$4:$F$4,0))*INDEX('Mapping cadres'!$B$1:$Z$616,MATCH($B380, 'Mapping cadres'!$B$1:$B$616,0), MATCH(AI$32,'Mapping cadres'!$B$1:$Z$1,0))</f>
        <v>0</v>
      </c>
      <c r="AJ380" s="226">
        <f>INDEX('Uganda workforce data - raw'!$A$4:$F$619,MATCH($B380, 'Uganda workforce data - raw'!$B$4:$B$619,0), MATCH("Filled Female",'Uganda workforce data - raw'!$A$4:$F$4,0))*INDEX('Mapping cadres'!$B$1:$Z$616,MATCH($B380, 'Mapping cadres'!$B$1:$B$616,0), MATCH(AJ$32,'Mapping cadres'!$B$1:$Z$1,0))</f>
        <v>0</v>
      </c>
      <c r="AK380" s="226">
        <f>INDEX('Uganda workforce data - raw'!$A$4:$F$619,MATCH($B380, 'Uganda workforce data - raw'!$B$4:$B$619,0), MATCH("Filled Female",'Uganda workforce data - raw'!$A$4:$F$4,0))*INDEX('Mapping cadres'!$B$1:$Z$616,MATCH($B380, 'Mapping cadres'!$B$1:$B$616,0), MATCH(AK$32,'Mapping cadres'!$B$1:$Z$1,0))</f>
        <v>0</v>
      </c>
      <c r="AL380" s="226">
        <f>INDEX('Uganda workforce data - raw'!$A$4:$F$619,MATCH($B380, 'Uganda workforce data - raw'!$B$4:$B$619,0), MATCH("Filled Female",'Uganda workforce data - raw'!$A$4:$F$4,0))*INDEX('Mapping cadres'!$B$1:$Z$616,MATCH($B380, 'Mapping cadres'!$B$1:$B$616,0), MATCH(AL$32,'Mapping cadres'!$B$1:$Z$1,0))</f>
        <v>0</v>
      </c>
      <c r="AM380" s="226">
        <f>INDEX('Uganda workforce data - raw'!$A$4:$F$619,MATCH($B380, 'Uganda workforce data - raw'!$B$4:$B$619,0), MATCH("Filled Female",'Uganda workforce data - raw'!$A$4:$F$4,0))*INDEX('Mapping cadres'!$B$1:$Z$616,MATCH($B380, 'Mapping cadres'!$B$1:$B$616,0), MATCH(AM$32,'Mapping cadres'!$B$1:$Z$1,0))</f>
        <v>0</v>
      </c>
      <c r="AN380" s="226">
        <f>INDEX('Uganda workforce data - raw'!$A$4:$F$619,MATCH($B380, 'Uganda workforce data - raw'!$B$4:$B$619,0), MATCH("Filled Female",'Uganda workforce data - raw'!$A$4:$F$4,0))*INDEX('Mapping cadres'!$B$1:$Z$616,MATCH($B380, 'Mapping cadres'!$B$1:$B$616,0), MATCH(AN$32,'Mapping cadres'!$B$1:$Z$1,0))</f>
        <v>0</v>
      </c>
      <c r="AO380" s="226">
        <f>INDEX('Uganda workforce data - raw'!$A$4:$F$619,MATCH($B380, 'Uganda workforce data - raw'!$B$4:$B$619,0), MATCH("Filled Female",'Uganda workforce data - raw'!$A$4:$F$4,0))*INDEX('Mapping cadres'!$B$1:$Z$616,MATCH($B380, 'Mapping cadres'!$B$1:$B$616,0), MATCH(AO$32,'Mapping cadres'!$B$1:$Z$1,0))</f>
        <v>0</v>
      </c>
      <c r="AP380" s="226">
        <f>INDEX('Uganda workforce data - raw'!$A$4:$F$619,MATCH($B380, 'Uganda workforce data - raw'!$B$4:$B$619,0), MATCH("Filled Female",'Uganda workforce data - raw'!$A$4:$F$4,0))*INDEX('Mapping cadres'!$B$1:$Z$616,MATCH($B380, 'Mapping cadres'!$B$1:$B$616,0), MATCH(AP$32,'Mapping cadres'!$B$1:$Z$1,0))</f>
        <v>0</v>
      </c>
      <c r="AQ380" s="226">
        <f>INDEX('Uganda workforce data - raw'!$A$4:$F$619,MATCH($B380, 'Uganda workforce data - raw'!$B$4:$B$619,0), MATCH("Filled Female",'Uganda workforce data - raw'!$A$4:$F$4,0))*INDEX('Mapping cadres'!$B$1:$Z$616,MATCH($B380, 'Mapping cadres'!$B$1:$B$616,0), MATCH(AQ$32,'Mapping cadres'!$B$1:$Z$1,0))</f>
        <v>0</v>
      </c>
      <c r="AR380" s="226">
        <f>INDEX('Uganda workforce data - raw'!$A$4:$F$619,MATCH($B380, 'Uganda workforce data - raw'!$B$4:$B$619,0), MATCH("Filled Female",'Uganda workforce data - raw'!$A$4:$F$4,0))*INDEX('Mapping cadres'!$B$1:$Z$616,MATCH($B380, 'Mapping cadres'!$B$1:$B$616,0), MATCH(AR$32,'Mapping cadres'!$B$1:$Z$1,0))</f>
        <v>0</v>
      </c>
      <c r="AS380" s="226">
        <f>INDEX('Uganda workforce data - raw'!$A$4:$F$619,MATCH($B380, 'Uganda workforce data - raw'!$B$4:$B$619,0), MATCH("Filled Female",'Uganda workforce data - raw'!$A$4:$F$4,0))*INDEX('Mapping cadres'!$B$1:$Z$616,MATCH($B380, 'Mapping cadres'!$B$1:$B$616,0), MATCH(AS$32,'Mapping cadres'!$B$1:$Z$1,0))</f>
        <v>0</v>
      </c>
      <c r="AT380" s="226">
        <f>INDEX('Uganda workforce data - raw'!$A$4:$F$619,MATCH($B380, 'Uganda workforce data - raw'!$B$4:$B$619,0), MATCH("Filled Female",'Uganda workforce data - raw'!$A$4:$F$4,0))*INDEX('Mapping cadres'!$B$1:$Z$616,MATCH($B380, 'Mapping cadres'!$B$1:$B$616,0), MATCH(AT$32,'Mapping cadres'!$B$1:$Z$1,0))</f>
        <v>0</v>
      </c>
      <c r="AU380" s="226">
        <f>INDEX('Uganda workforce data - raw'!$A$4:$F$619,MATCH($B380, 'Uganda workforce data - raw'!$B$4:$B$619,0), MATCH("Filled Female",'Uganda workforce data - raw'!$A$4:$F$4,0))*INDEX('Mapping cadres'!$B$1:$Z$616,MATCH($B380, 'Mapping cadres'!$B$1:$B$616,0), MATCH(AU$32,'Mapping cadres'!$B$1:$Z$1,0))</f>
        <v>0</v>
      </c>
      <c r="AV380" s="226">
        <f>INDEX('Uganda workforce data - raw'!$A$4:$F$619,MATCH($B380, 'Uganda workforce data - raw'!$B$4:$B$619,0), MATCH("Filled Female",'Uganda workforce data - raw'!$A$4:$F$4,0))*INDEX('Mapping cadres'!$B$1:$Z$616,MATCH($B380, 'Mapping cadres'!$B$1:$B$616,0), MATCH(AV$32,'Mapping cadres'!$B$1:$Z$1,0))</f>
        <v>0</v>
      </c>
      <c r="AW380" s="226">
        <f>INDEX('Uganda workforce data - raw'!$A$4:$F$619,MATCH($B380, 'Uganda workforce data - raw'!$B$4:$B$619,0), MATCH("Filled Female",'Uganda workforce data - raw'!$A$4:$F$4,0))*INDEX('Mapping cadres'!$B$1:$Z$616,MATCH($B380, 'Mapping cadres'!$B$1:$B$616,0), MATCH(AW$32,'Mapping cadres'!$B$1:$Z$1,0))</f>
        <v>0</v>
      </c>
      <c r="AX380" s="226">
        <f>INDEX('Uganda workforce data - raw'!$A$4:$F$619,MATCH($B380, 'Uganda workforce data - raw'!$B$4:$B$619,0), MATCH("Filled Female",'Uganda workforce data - raw'!$A$4:$F$4,0))*INDEX('Mapping cadres'!$B$1:$Z$616,MATCH($B380, 'Mapping cadres'!$B$1:$B$616,0), MATCH(AX$32,'Mapping cadres'!$B$1:$Z$1,0))</f>
        <v>0</v>
      </c>
      <c r="AY380" s="226">
        <f t="shared" si="125"/>
        <v>0</v>
      </c>
      <c r="AZ380" s="226">
        <f t="shared" si="126"/>
        <v>0</v>
      </c>
      <c r="BA380" s="226">
        <f t="shared" si="127"/>
        <v>0</v>
      </c>
      <c r="BB380" s="226">
        <f t="shared" si="128"/>
        <v>0</v>
      </c>
      <c r="BC380" s="226">
        <f t="shared" si="129"/>
        <v>0</v>
      </c>
      <c r="BD380" s="226">
        <f t="shared" si="130"/>
        <v>0</v>
      </c>
      <c r="BE380" s="226">
        <f t="shared" si="131"/>
        <v>944</v>
      </c>
      <c r="BF380" s="226">
        <f t="shared" si="132"/>
        <v>0</v>
      </c>
      <c r="BG380" s="226">
        <f t="shared" si="133"/>
        <v>0</v>
      </c>
      <c r="BH380" s="226">
        <f t="shared" si="134"/>
        <v>0</v>
      </c>
      <c r="BI380" s="226">
        <f t="shared" si="135"/>
        <v>0</v>
      </c>
      <c r="BJ380" s="226">
        <f t="shared" si="136"/>
        <v>0</v>
      </c>
      <c r="BK380" s="226">
        <f t="shared" si="137"/>
        <v>0</v>
      </c>
      <c r="BL380" s="226">
        <f t="shared" si="138"/>
        <v>0</v>
      </c>
      <c r="BM380" s="226">
        <f t="shared" si="139"/>
        <v>0</v>
      </c>
      <c r="BN380" s="226">
        <f t="shared" si="140"/>
        <v>0</v>
      </c>
      <c r="BO380" s="226">
        <f t="shared" si="141"/>
        <v>0</v>
      </c>
      <c r="BP380" s="226">
        <f t="shared" si="142"/>
        <v>0</v>
      </c>
      <c r="BQ380" s="226">
        <f t="shared" si="143"/>
        <v>0</v>
      </c>
      <c r="BR380" s="226">
        <f t="shared" si="144"/>
        <v>0</v>
      </c>
      <c r="BS380" s="226">
        <f t="shared" si="145"/>
        <v>0</v>
      </c>
      <c r="BT380" s="226">
        <f t="shared" si="146"/>
        <v>0</v>
      </c>
      <c r="BU380" s="226">
        <f t="shared" si="147"/>
        <v>0</v>
      </c>
      <c r="BV380" s="226">
        <f t="shared" si="148"/>
        <v>0</v>
      </c>
    </row>
    <row r="381" spans="1:74">
      <c r="A381" s="226">
        <v>349</v>
      </c>
      <c r="B381" s="226" t="s">
        <v>1650</v>
      </c>
      <c r="C381" s="226">
        <f>INDEX('Uganda workforce data - raw'!$A$4:$F$619,MATCH($B381, 'Uganda workforce data - raw'!$B$4:$B$619,0), MATCH("Filled Male",'Uganda workforce data - raw'!$A$4:$F$4,0))*INDEX('Mapping cadres'!$B$1:$Z$616,MATCH($B381, 'Mapping cadres'!$B$1:$B$616,0), MATCH(C$32,'Mapping cadres'!$B$1:$Z$1,0))</f>
        <v>1</v>
      </c>
      <c r="D381" s="226">
        <f>INDEX('Uganda workforce data - raw'!$A$4:$F$619,MATCH($B381, 'Uganda workforce data - raw'!$B$4:$B$619,0), MATCH("Filled Male",'Uganda workforce data - raw'!$A$4:$F$4,0))*INDEX('Mapping cadres'!$B$1:$Z$616,MATCH($B381, 'Mapping cadres'!$B$1:$B$616,0), MATCH(D$32,'Mapping cadres'!$B$1:$Z$1,0))</f>
        <v>0</v>
      </c>
      <c r="E381" s="226">
        <f>INDEX('Uganda workforce data - raw'!$A$4:$F$619,MATCH($B381, 'Uganda workforce data - raw'!$B$4:$B$619,0), MATCH("Filled Male",'Uganda workforce data - raw'!$A$4:$F$4,0))*INDEX('Mapping cadres'!$B$1:$Z$616,MATCH($B381, 'Mapping cadres'!$B$1:$B$616,0), MATCH(E$32,'Mapping cadres'!$B$1:$Z$1,0))</f>
        <v>0</v>
      </c>
      <c r="F381" s="226">
        <f>INDEX('Uganda workforce data - raw'!$A$4:$F$619,MATCH($B381, 'Uganda workforce data - raw'!$B$4:$B$619,0), MATCH("Filled Male",'Uganda workforce data - raw'!$A$4:$F$4,0))*INDEX('Mapping cadres'!$B$1:$Z$616,MATCH($B381, 'Mapping cadres'!$B$1:$B$616,0), MATCH(F$32,'Mapping cadres'!$B$1:$Z$1,0))</f>
        <v>0</v>
      </c>
      <c r="G381" s="226">
        <f>INDEX('Uganda workforce data - raw'!$A$4:$F$619,MATCH($B381, 'Uganda workforce data - raw'!$B$4:$B$619,0), MATCH("Filled Male",'Uganda workforce data - raw'!$A$4:$F$4,0))*INDEX('Mapping cadres'!$B$1:$Z$616,MATCH($B381, 'Mapping cadres'!$B$1:$B$616,0), MATCH(G$32,'Mapping cadres'!$B$1:$Z$1,0))</f>
        <v>0</v>
      </c>
      <c r="H381" s="226">
        <f>INDEX('Uganda workforce data - raw'!$A$4:$F$619,MATCH($B381, 'Uganda workforce data - raw'!$B$4:$B$619,0), MATCH("Filled Male",'Uganda workforce data - raw'!$A$4:$F$4,0))*INDEX('Mapping cadres'!$B$1:$Z$616,MATCH($B381, 'Mapping cadres'!$B$1:$B$616,0), MATCH(H$32,'Mapping cadres'!$B$1:$Z$1,0))</f>
        <v>0</v>
      </c>
      <c r="I381" s="226">
        <f>INDEX('Uganda workforce data - raw'!$A$4:$F$619,MATCH($B381, 'Uganda workforce data - raw'!$B$4:$B$619,0), MATCH("Filled Male",'Uganda workforce data - raw'!$A$4:$F$4,0))*INDEX('Mapping cadres'!$B$1:$Z$616,MATCH($B381, 'Mapping cadres'!$B$1:$B$616,0), MATCH(I$32,'Mapping cadres'!$B$1:$Z$1,0))</f>
        <v>0</v>
      </c>
      <c r="J381" s="226">
        <f>INDEX('Uganda workforce data - raw'!$A$4:$F$619,MATCH($B381, 'Uganda workforce data - raw'!$B$4:$B$619,0), MATCH("Filled Male",'Uganda workforce data - raw'!$A$4:$F$4,0))*INDEX('Mapping cadres'!$B$1:$Z$616,MATCH($B381, 'Mapping cadres'!$B$1:$B$616,0), MATCH(J$32,'Mapping cadres'!$B$1:$Z$1,0))</f>
        <v>0</v>
      </c>
      <c r="K381" s="226">
        <f>INDEX('Uganda workforce data - raw'!$A$4:$F$619,MATCH($B381, 'Uganda workforce data - raw'!$B$4:$B$619,0), MATCH("Filled Male",'Uganda workforce data - raw'!$A$4:$F$4,0))*INDEX('Mapping cadres'!$B$1:$Z$616,MATCH($B381, 'Mapping cadres'!$B$1:$B$616,0), MATCH(K$32,'Mapping cadres'!$B$1:$Z$1,0))</f>
        <v>0</v>
      </c>
      <c r="L381" s="226">
        <f>INDEX('Uganda workforce data - raw'!$A$4:$F$619,MATCH($B381, 'Uganda workforce data - raw'!$B$4:$B$619,0), MATCH("Filled Male",'Uganda workforce data - raw'!$A$4:$F$4,0))*INDEX('Mapping cadres'!$B$1:$Z$616,MATCH($B381, 'Mapping cadres'!$B$1:$B$616,0), MATCH(L$32,'Mapping cadres'!$B$1:$Z$1,0))</f>
        <v>0</v>
      </c>
      <c r="M381" s="226">
        <f>INDEX('Uganda workforce data - raw'!$A$4:$F$619,MATCH($B381, 'Uganda workforce data - raw'!$B$4:$B$619,0), MATCH("Filled Male",'Uganda workforce data - raw'!$A$4:$F$4,0))*INDEX('Mapping cadres'!$B$1:$Z$616,MATCH($B381, 'Mapping cadres'!$B$1:$B$616,0), MATCH(M$32,'Mapping cadres'!$B$1:$Z$1,0))</f>
        <v>0</v>
      </c>
      <c r="N381" s="226">
        <f>INDEX('Uganda workforce data - raw'!$A$4:$F$619,MATCH($B381, 'Uganda workforce data - raw'!$B$4:$B$619,0), MATCH("Filled Male",'Uganda workforce data - raw'!$A$4:$F$4,0))*INDEX('Mapping cadres'!$B$1:$Z$616,MATCH($B381, 'Mapping cadres'!$B$1:$B$616,0), MATCH(N$32,'Mapping cadres'!$B$1:$Z$1,0))</f>
        <v>0</v>
      </c>
      <c r="O381" s="226">
        <f>INDEX('Uganda workforce data - raw'!$A$4:$F$619,MATCH($B381, 'Uganda workforce data - raw'!$B$4:$B$619,0), MATCH("Filled Male",'Uganda workforce data - raw'!$A$4:$F$4,0))*INDEX('Mapping cadres'!$B$1:$Z$616,MATCH($B381, 'Mapping cadres'!$B$1:$B$616,0), MATCH(O$32,'Mapping cadres'!$B$1:$Z$1,0))</f>
        <v>0</v>
      </c>
      <c r="P381" s="226">
        <f>INDEX('Uganda workforce data - raw'!$A$4:$F$619,MATCH($B381, 'Uganda workforce data - raw'!$B$4:$B$619,0), MATCH("Filled Male",'Uganda workforce data - raw'!$A$4:$F$4,0))*INDEX('Mapping cadres'!$B$1:$Z$616,MATCH($B381, 'Mapping cadres'!$B$1:$B$616,0), MATCH(P$32,'Mapping cadres'!$B$1:$Z$1,0))</f>
        <v>0</v>
      </c>
      <c r="Q381" s="226">
        <f>INDEX('Uganda workforce data - raw'!$A$4:$F$619,MATCH($B381, 'Uganda workforce data - raw'!$B$4:$B$619,0), MATCH("Filled Male",'Uganda workforce data - raw'!$A$4:$F$4,0))*INDEX('Mapping cadres'!$B$1:$Z$616,MATCH($B381, 'Mapping cadres'!$B$1:$B$616,0), MATCH(Q$32,'Mapping cadres'!$B$1:$Z$1,0))</f>
        <v>0</v>
      </c>
      <c r="R381" s="226">
        <f>INDEX('Uganda workforce data - raw'!$A$4:$F$619,MATCH($B381, 'Uganda workforce data - raw'!$B$4:$B$619,0), MATCH("Filled Male",'Uganda workforce data - raw'!$A$4:$F$4,0))*INDEX('Mapping cadres'!$B$1:$Z$616,MATCH($B381, 'Mapping cadres'!$B$1:$B$616,0), MATCH(R$32,'Mapping cadres'!$B$1:$Z$1,0))</f>
        <v>0</v>
      </c>
      <c r="S381" s="226">
        <f>INDEX('Uganda workforce data - raw'!$A$4:$F$619,MATCH($B381, 'Uganda workforce data - raw'!$B$4:$B$619,0), MATCH("Filled Male",'Uganda workforce data - raw'!$A$4:$F$4,0))*INDEX('Mapping cadres'!$B$1:$Z$616,MATCH($B381, 'Mapping cadres'!$B$1:$B$616,0), MATCH(S$32,'Mapping cadres'!$B$1:$Z$1,0))</f>
        <v>0</v>
      </c>
      <c r="T381" s="226">
        <f>INDEX('Uganda workforce data - raw'!$A$4:$F$619,MATCH($B381, 'Uganda workforce data - raw'!$B$4:$B$619,0), MATCH("Filled Male",'Uganda workforce data - raw'!$A$4:$F$4,0))*INDEX('Mapping cadres'!$B$1:$Z$616,MATCH($B381, 'Mapping cadres'!$B$1:$B$616,0), MATCH(T$32,'Mapping cadres'!$B$1:$Z$1,0))</f>
        <v>0</v>
      </c>
      <c r="U381" s="226">
        <f>INDEX('Uganda workforce data - raw'!$A$4:$F$619,MATCH($B381, 'Uganda workforce data - raw'!$B$4:$B$619,0), MATCH("Filled Male",'Uganda workforce data - raw'!$A$4:$F$4,0))*INDEX('Mapping cadres'!$B$1:$Z$616,MATCH($B381, 'Mapping cadres'!$B$1:$B$616,0), MATCH(U$32,'Mapping cadres'!$B$1:$Z$1,0))</f>
        <v>0</v>
      </c>
      <c r="V381" s="226">
        <f>INDEX('Uganda workforce data - raw'!$A$4:$F$619,MATCH($B381, 'Uganda workforce data - raw'!$B$4:$B$619,0), MATCH("Filled Male",'Uganda workforce data - raw'!$A$4:$F$4,0))*INDEX('Mapping cadres'!$B$1:$Z$616,MATCH($B381, 'Mapping cadres'!$B$1:$B$616,0), MATCH(V$32,'Mapping cadres'!$B$1:$Z$1,0))</f>
        <v>0</v>
      </c>
      <c r="W381" s="226">
        <f>INDEX('Uganda workforce data - raw'!$A$4:$F$619,MATCH($B381, 'Uganda workforce data - raw'!$B$4:$B$619,0), MATCH("Filled Male",'Uganda workforce data - raw'!$A$4:$F$4,0))*INDEX('Mapping cadres'!$B$1:$Z$616,MATCH($B381, 'Mapping cadres'!$B$1:$B$616,0), MATCH(W$32,'Mapping cadres'!$B$1:$Z$1,0))</f>
        <v>0</v>
      </c>
      <c r="X381" s="226">
        <f>INDEX('Uganda workforce data - raw'!$A$4:$F$619,MATCH($B381, 'Uganda workforce data - raw'!$B$4:$B$619,0), MATCH("Filled Male",'Uganda workforce data - raw'!$A$4:$F$4,0))*INDEX('Mapping cadres'!$B$1:$Z$616,MATCH($B381, 'Mapping cadres'!$B$1:$B$616,0), MATCH(X$32,'Mapping cadres'!$B$1:$Z$1,0))</f>
        <v>0</v>
      </c>
      <c r="Y381" s="226">
        <f>INDEX('Uganda workforce data - raw'!$A$4:$F$619,MATCH($B381, 'Uganda workforce data - raw'!$B$4:$B$619,0), MATCH("Filled Male",'Uganda workforce data - raw'!$A$4:$F$4,0))*INDEX('Mapping cadres'!$B$1:$Z$616,MATCH($B381, 'Mapping cadres'!$B$1:$B$616,0), MATCH(Y$32,'Mapping cadres'!$B$1:$Z$1,0))</f>
        <v>0</v>
      </c>
      <c r="Z381" s="226">
        <f>INDEX('Uganda workforce data - raw'!$A$4:$F$619,MATCH($B381, 'Uganda workforce data - raw'!$B$4:$B$619,0), MATCH("Filled Male",'Uganda workforce data - raw'!$A$4:$F$4,0))*INDEX('Mapping cadres'!$B$1:$Z$616,MATCH($B381, 'Mapping cadres'!$B$1:$B$616,0), MATCH(Z$32,'Mapping cadres'!$B$1:$Z$1,0))</f>
        <v>0</v>
      </c>
      <c r="AA381" s="226">
        <f>INDEX('Uganda workforce data - raw'!$A$4:$F$619,MATCH($B381, 'Uganda workforce data - raw'!$B$4:$B$619,0), MATCH("Filled Female",'Uganda workforce data - raw'!$A$4:$F$4,0))*INDEX('Mapping cadres'!$B$1:$Z$616,MATCH($B381, 'Mapping cadres'!$B$1:$B$616,0), MATCH(AA$32,'Mapping cadres'!$B$1:$Z$1,0))</f>
        <v>0</v>
      </c>
      <c r="AB381" s="226">
        <f>INDEX('Uganda workforce data - raw'!$A$4:$F$619,MATCH($B381, 'Uganda workforce data - raw'!$B$4:$B$619,0), MATCH("Filled Female",'Uganda workforce data - raw'!$A$4:$F$4,0))*INDEX('Mapping cadres'!$B$1:$Z$616,MATCH($B381, 'Mapping cadres'!$B$1:$B$616,0), MATCH(AB$32,'Mapping cadres'!$B$1:$Z$1,0))</f>
        <v>0</v>
      </c>
      <c r="AC381" s="226">
        <f>INDEX('Uganda workforce data - raw'!$A$4:$F$619,MATCH($B381, 'Uganda workforce data - raw'!$B$4:$B$619,0), MATCH("Filled Female",'Uganda workforce data - raw'!$A$4:$F$4,0))*INDEX('Mapping cadres'!$B$1:$Z$616,MATCH($B381, 'Mapping cadres'!$B$1:$B$616,0), MATCH(AC$32,'Mapping cadres'!$B$1:$Z$1,0))</f>
        <v>0</v>
      </c>
      <c r="AD381" s="226">
        <f>INDEX('Uganda workforce data - raw'!$A$4:$F$619,MATCH($B381, 'Uganda workforce data - raw'!$B$4:$B$619,0), MATCH("Filled Female",'Uganda workforce data - raw'!$A$4:$F$4,0))*INDEX('Mapping cadres'!$B$1:$Z$616,MATCH($B381, 'Mapping cadres'!$B$1:$B$616,0), MATCH(AD$32,'Mapping cadres'!$B$1:$Z$1,0))</f>
        <v>0</v>
      </c>
      <c r="AE381" s="226">
        <f>INDEX('Uganda workforce data - raw'!$A$4:$F$619,MATCH($B381, 'Uganda workforce data - raw'!$B$4:$B$619,0), MATCH("Filled Female",'Uganda workforce data - raw'!$A$4:$F$4,0))*INDEX('Mapping cadres'!$B$1:$Z$616,MATCH($B381, 'Mapping cadres'!$B$1:$B$616,0), MATCH(AE$32,'Mapping cadres'!$B$1:$Z$1,0))</f>
        <v>0</v>
      </c>
      <c r="AF381" s="226">
        <f>INDEX('Uganda workforce data - raw'!$A$4:$F$619,MATCH($B381, 'Uganda workforce data - raw'!$B$4:$B$619,0), MATCH("Filled Female",'Uganda workforce data - raw'!$A$4:$F$4,0))*INDEX('Mapping cadres'!$B$1:$Z$616,MATCH($B381, 'Mapping cadres'!$B$1:$B$616,0), MATCH(AF$32,'Mapping cadres'!$B$1:$Z$1,0))</f>
        <v>0</v>
      </c>
      <c r="AG381" s="226">
        <f>INDEX('Uganda workforce data - raw'!$A$4:$F$619,MATCH($B381, 'Uganda workforce data - raw'!$B$4:$B$619,0), MATCH("Filled Female",'Uganda workforce data - raw'!$A$4:$F$4,0))*INDEX('Mapping cadres'!$B$1:$Z$616,MATCH($B381, 'Mapping cadres'!$B$1:$B$616,0), MATCH(AG$32,'Mapping cadres'!$B$1:$Z$1,0))</f>
        <v>0</v>
      </c>
      <c r="AH381" s="226">
        <f>INDEX('Uganda workforce data - raw'!$A$4:$F$619,MATCH($B381, 'Uganda workforce data - raw'!$B$4:$B$619,0), MATCH("Filled Female",'Uganda workforce data - raw'!$A$4:$F$4,0))*INDEX('Mapping cadres'!$B$1:$Z$616,MATCH($B381, 'Mapping cadres'!$B$1:$B$616,0), MATCH(AH$32,'Mapping cadres'!$B$1:$Z$1,0))</f>
        <v>0</v>
      </c>
      <c r="AI381" s="226">
        <f>INDEX('Uganda workforce data - raw'!$A$4:$F$619,MATCH($B381, 'Uganda workforce data - raw'!$B$4:$B$619,0), MATCH("Filled Female",'Uganda workforce data - raw'!$A$4:$F$4,0))*INDEX('Mapping cadres'!$B$1:$Z$616,MATCH($B381, 'Mapping cadres'!$B$1:$B$616,0), MATCH(AI$32,'Mapping cadres'!$B$1:$Z$1,0))</f>
        <v>0</v>
      </c>
      <c r="AJ381" s="226">
        <f>INDEX('Uganda workforce data - raw'!$A$4:$F$619,MATCH($B381, 'Uganda workforce data - raw'!$B$4:$B$619,0), MATCH("Filled Female",'Uganda workforce data - raw'!$A$4:$F$4,0))*INDEX('Mapping cadres'!$B$1:$Z$616,MATCH($B381, 'Mapping cadres'!$B$1:$B$616,0), MATCH(AJ$32,'Mapping cadres'!$B$1:$Z$1,0))</f>
        <v>0</v>
      </c>
      <c r="AK381" s="226">
        <f>INDEX('Uganda workforce data - raw'!$A$4:$F$619,MATCH($B381, 'Uganda workforce data - raw'!$B$4:$B$619,0), MATCH("Filled Female",'Uganda workforce data - raw'!$A$4:$F$4,0))*INDEX('Mapping cadres'!$B$1:$Z$616,MATCH($B381, 'Mapping cadres'!$B$1:$B$616,0), MATCH(AK$32,'Mapping cadres'!$B$1:$Z$1,0))</f>
        <v>0</v>
      </c>
      <c r="AL381" s="226">
        <f>INDEX('Uganda workforce data - raw'!$A$4:$F$619,MATCH($B381, 'Uganda workforce data - raw'!$B$4:$B$619,0), MATCH("Filled Female",'Uganda workforce data - raw'!$A$4:$F$4,0))*INDEX('Mapping cadres'!$B$1:$Z$616,MATCH($B381, 'Mapping cadres'!$B$1:$B$616,0), MATCH(AL$32,'Mapping cadres'!$B$1:$Z$1,0))</f>
        <v>0</v>
      </c>
      <c r="AM381" s="226">
        <f>INDEX('Uganda workforce data - raw'!$A$4:$F$619,MATCH($B381, 'Uganda workforce data - raw'!$B$4:$B$619,0), MATCH("Filled Female",'Uganda workforce data - raw'!$A$4:$F$4,0))*INDEX('Mapping cadres'!$B$1:$Z$616,MATCH($B381, 'Mapping cadres'!$B$1:$B$616,0), MATCH(AM$32,'Mapping cadres'!$B$1:$Z$1,0))</f>
        <v>0</v>
      </c>
      <c r="AN381" s="226">
        <f>INDEX('Uganda workforce data - raw'!$A$4:$F$619,MATCH($B381, 'Uganda workforce data - raw'!$B$4:$B$619,0), MATCH("Filled Female",'Uganda workforce data - raw'!$A$4:$F$4,0))*INDEX('Mapping cadres'!$B$1:$Z$616,MATCH($B381, 'Mapping cadres'!$B$1:$B$616,0), MATCH(AN$32,'Mapping cadres'!$B$1:$Z$1,0))</f>
        <v>0</v>
      </c>
      <c r="AO381" s="226">
        <f>INDEX('Uganda workforce data - raw'!$A$4:$F$619,MATCH($B381, 'Uganda workforce data - raw'!$B$4:$B$619,0), MATCH("Filled Female",'Uganda workforce data - raw'!$A$4:$F$4,0))*INDEX('Mapping cadres'!$B$1:$Z$616,MATCH($B381, 'Mapping cadres'!$B$1:$B$616,0), MATCH(AO$32,'Mapping cadres'!$B$1:$Z$1,0))</f>
        <v>0</v>
      </c>
      <c r="AP381" s="226">
        <f>INDEX('Uganda workforce data - raw'!$A$4:$F$619,MATCH($B381, 'Uganda workforce data - raw'!$B$4:$B$619,0), MATCH("Filled Female",'Uganda workforce data - raw'!$A$4:$F$4,0))*INDEX('Mapping cadres'!$B$1:$Z$616,MATCH($B381, 'Mapping cadres'!$B$1:$B$616,0), MATCH(AP$32,'Mapping cadres'!$B$1:$Z$1,0))</f>
        <v>0</v>
      </c>
      <c r="AQ381" s="226">
        <f>INDEX('Uganda workforce data - raw'!$A$4:$F$619,MATCH($B381, 'Uganda workforce data - raw'!$B$4:$B$619,0), MATCH("Filled Female",'Uganda workforce data - raw'!$A$4:$F$4,0))*INDEX('Mapping cadres'!$B$1:$Z$616,MATCH($B381, 'Mapping cadres'!$B$1:$B$616,0), MATCH(AQ$32,'Mapping cadres'!$B$1:$Z$1,0))</f>
        <v>0</v>
      </c>
      <c r="AR381" s="226">
        <f>INDEX('Uganda workforce data - raw'!$A$4:$F$619,MATCH($B381, 'Uganda workforce data - raw'!$B$4:$B$619,0), MATCH("Filled Female",'Uganda workforce data - raw'!$A$4:$F$4,0))*INDEX('Mapping cadres'!$B$1:$Z$616,MATCH($B381, 'Mapping cadres'!$B$1:$B$616,0), MATCH(AR$32,'Mapping cadres'!$B$1:$Z$1,0))</f>
        <v>0</v>
      </c>
      <c r="AS381" s="226">
        <f>INDEX('Uganda workforce data - raw'!$A$4:$F$619,MATCH($B381, 'Uganda workforce data - raw'!$B$4:$B$619,0), MATCH("Filled Female",'Uganda workforce data - raw'!$A$4:$F$4,0))*INDEX('Mapping cadres'!$B$1:$Z$616,MATCH($B381, 'Mapping cadres'!$B$1:$B$616,0), MATCH(AS$32,'Mapping cadres'!$B$1:$Z$1,0))</f>
        <v>0</v>
      </c>
      <c r="AT381" s="226">
        <f>INDEX('Uganda workforce data - raw'!$A$4:$F$619,MATCH($B381, 'Uganda workforce data - raw'!$B$4:$B$619,0), MATCH("Filled Female",'Uganda workforce data - raw'!$A$4:$F$4,0))*INDEX('Mapping cadres'!$B$1:$Z$616,MATCH($B381, 'Mapping cadres'!$B$1:$B$616,0), MATCH(AT$32,'Mapping cadres'!$B$1:$Z$1,0))</f>
        <v>0</v>
      </c>
      <c r="AU381" s="226">
        <f>INDEX('Uganda workforce data - raw'!$A$4:$F$619,MATCH($B381, 'Uganda workforce data - raw'!$B$4:$B$619,0), MATCH("Filled Female",'Uganda workforce data - raw'!$A$4:$F$4,0))*INDEX('Mapping cadres'!$B$1:$Z$616,MATCH($B381, 'Mapping cadres'!$B$1:$B$616,0), MATCH(AU$32,'Mapping cadres'!$B$1:$Z$1,0))</f>
        <v>0</v>
      </c>
      <c r="AV381" s="226">
        <f>INDEX('Uganda workforce data - raw'!$A$4:$F$619,MATCH($B381, 'Uganda workforce data - raw'!$B$4:$B$619,0), MATCH("Filled Female",'Uganda workforce data - raw'!$A$4:$F$4,0))*INDEX('Mapping cadres'!$B$1:$Z$616,MATCH($B381, 'Mapping cadres'!$B$1:$B$616,0), MATCH(AV$32,'Mapping cadres'!$B$1:$Z$1,0))</f>
        <v>0</v>
      </c>
      <c r="AW381" s="226">
        <f>INDEX('Uganda workforce data - raw'!$A$4:$F$619,MATCH($B381, 'Uganda workforce data - raw'!$B$4:$B$619,0), MATCH("Filled Female",'Uganda workforce data - raw'!$A$4:$F$4,0))*INDEX('Mapping cadres'!$B$1:$Z$616,MATCH($B381, 'Mapping cadres'!$B$1:$B$616,0), MATCH(AW$32,'Mapping cadres'!$B$1:$Z$1,0))</f>
        <v>0</v>
      </c>
      <c r="AX381" s="226">
        <f>INDEX('Uganda workforce data - raw'!$A$4:$F$619,MATCH($B381, 'Uganda workforce data - raw'!$B$4:$B$619,0), MATCH("Filled Female",'Uganda workforce data - raw'!$A$4:$F$4,0))*INDEX('Mapping cadres'!$B$1:$Z$616,MATCH($B381, 'Mapping cadres'!$B$1:$B$616,0), MATCH(AX$32,'Mapping cadres'!$B$1:$Z$1,0))</f>
        <v>0</v>
      </c>
      <c r="AY381" s="226">
        <f t="shared" si="125"/>
        <v>1</v>
      </c>
      <c r="AZ381" s="226">
        <f t="shared" si="126"/>
        <v>0</v>
      </c>
      <c r="BA381" s="226">
        <f t="shared" si="127"/>
        <v>0</v>
      </c>
      <c r="BB381" s="226">
        <f t="shared" si="128"/>
        <v>0</v>
      </c>
      <c r="BC381" s="226">
        <f t="shared" si="129"/>
        <v>0</v>
      </c>
      <c r="BD381" s="226">
        <f t="shared" si="130"/>
        <v>0</v>
      </c>
      <c r="BE381" s="226">
        <f t="shared" si="131"/>
        <v>0</v>
      </c>
      <c r="BF381" s="226">
        <f t="shared" si="132"/>
        <v>0</v>
      </c>
      <c r="BG381" s="226">
        <f t="shared" si="133"/>
        <v>0</v>
      </c>
      <c r="BH381" s="226">
        <f t="shared" si="134"/>
        <v>0</v>
      </c>
      <c r="BI381" s="226">
        <f t="shared" si="135"/>
        <v>0</v>
      </c>
      <c r="BJ381" s="226">
        <f t="shared" si="136"/>
        <v>0</v>
      </c>
      <c r="BK381" s="226">
        <f t="shared" si="137"/>
        <v>0</v>
      </c>
      <c r="BL381" s="226">
        <f t="shared" si="138"/>
        <v>0</v>
      </c>
      <c r="BM381" s="226">
        <f t="shared" si="139"/>
        <v>0</v>
      </c>
      <c r="BN381" s="226">
        <f t="shared" si="140"/>
        <v>0</v>
      </c>
      <c r="BO381" s="226">
        <f t="shared" si="141"/>
        <v>0</v>
      </c>
      <c r="BP381" s="226">
        <f t="shared" si="142"/>
        <v>0</v>
      </c>
      <c r="BQ381" s="226">
        <f t="shared" si="143"/>
        <v>0</v>
      </c>
      <c r="BR381" s="226">
        <f t="shared" si="144"/>
        <v>0</v>
      </c>
      <c r="BS381" s="226">
        <f t="shared" si="145"/>
        <v>0</v>
      </c>
      <c r="BT381" s="226">
        <f t="shared" si="146"/>
        <v>0</v>
      </c>
      <c r="BU381" s="226">
        <f t="shared" si="147"/>
        <v>0</v>
      </c>
      <c r="BV381" s="226">
        <f t="shared" si="148"/>
        <v>0</v>
      </c>
    </row>
    <row r="382" spans="1:74">
      <c r="A382" s="226">
        <v>350</v>
      </c>
      <c r="B382" s="226" t="s">
        <v>1651</v>
      </c>
      <c r="C382" s="226">
        <f>INDEX('Uganda workforce data - raw'!$A$4:$F$619,MATCH($B382, 'Uganda workforce data - raw'!$B$4:$B$619,0), MATCH("Filled Male",'Uganda workforce data - raw'!$A$4:$F$4,0))*INDEX('Mapping cadres'!$B$1:$Z$616,MATCH($B382, 'Mapping cadres'!$B$1:$B$616,0), MATCH(C$32,'Mapping cadres'!$B$1:$Z$1,0))</f>
        <v>1</v>
      </c>
      <c r="D382" s="226">
        <f>INDEX('Uganda workforce data - raw'!$A$4:$F$619,MATCH($B382, 'Uganda workforce data - raw'!$B$4:$B$619,0), MATCH("Filled Male",'Uganda workforce data - raw'!$A$4:$F$4,0))*INDEX('Mapping cadres'!$B$1:$Z$616,MATCH($B382, 'Mapping cadres'!$B$1:$B$616,0), MATCH(D$32,'Mapping cadres'!$B$1:$Z$1,0))</f>
        <v>0</v>
      </c>
      <c r="E382" s="226">
        <f>INDEX('Uganda workforce data - raw'!$A$4:$F$619,MATCH($B382, 'Uganda workforce data - raw'!$B$4:$B$619,0), MATCH("Filled Male",'Uganda workforce data - raw'!$A$4:$F$4,0))*INDEX('Mapping cadres'!$B$1:$Z$616,MATCH($B382, 'Mapping cadres'!$B$1:$B$616,0), MATCH(E$32,'Mapping cadres'!$B$1:$Z$1,0))</f>
        <v>0</v>
      </c>
      <c r="F382" s="226">
        <f>INDEX('Uganda workforce data - raw'!$A$4:$F$619,MATCH($B382, 'Uganda workforce data - raw'!$B$4:$B$619,0), MATCH("Filled Male",'Uganda workforce data - raw'!$A$4:$F$4,0))*INDEX('Mapping cadres'!$B$1:$Z$616,MATCH($B382, 'Mapping cadres'!$B$1:$B$616,0), MATCH(F$32,'Mapping cadres'!$B$1:$Z$1,0))</f>
        <v>0</v>
      </c>
      <c r="G382" s="226">
        <f>INDEX('Uganda workforce data - raw'!$A$4:$F$619,MATCH($B382, 'Uganda workforce data - raw'!$B$4:$B$619,0), MATCH("Filled Male",'Uganda workforce data - raw'!$A$4:$F$4,0))*INDEX('Mapping cadres'!$B$1:$Z$616,MATCH($B382, 'Mapping cadres'!$B$1:$B$616,0), MATCH(G$32,'Mapping cadres'!$B$1:$Z$1,0))</f>
        <v>0</v>
      </c>
      <c r="H382" s="226">
        <f>INDEX('Uganda workforce data - raw'!$A$4:$F$619,MATCH($B382, 'Uganda workforce data - raw'!$B$4:$B$619,0), MATCH("Filled Male",'Uganda workforce data - raw'!$A$4:$F$4,0))*INDEX('Mapping cadres'!$B$1:$Z$616,MATCH($B382, 'Mapping cadres'!$B$1:$B$616,0), MATCH(H$32,'Mapping cadres'!$B$1:$Z$1,0))</f>
        <v>0</v>
      </c>
      <c r="I382" s="226">
        <f>INDEX('Uganda workforce data - raw'!$A$4:$F$619,MATCH($B382, 'Uganda workforce data - raw'!$B$4:$B$619,0), MATCH("Filled Male",'Uganda workforce data - raw'!$A$4:$F$4,0))*INDEX('Mapping cadres'!$B$1:$Z$616,MATCH($B382, 'Mapping cadres'!$B$1:$B$616,0), MATCH(I$32,'Mapping cadres'!$B$1:$Z$1,0))</f>
        <v>0</v>
      </c>
      <c r="J382" s="226">
        <f>INDEX('Uganda workforce data - raw'!$A$4:$F$619,MATCH($B382, 'Uganda workforce data - raw'!$B$4:$B$619,0), MATCH("Filled Male",'Uganda workforce data - raw'!$A$4:$F$4,0))*INDEX('Mapping cadres'!$B$1:$Z$616,MATCH($B382, 'Mapping cadres'!$B$1:$B$616,0), MATCH(J$32,'Mapping cadres'!$B$1:$Z$1,0))</f>
        <v>0</v>
      </c>
      <c r="K382" s="226">
        <f>INDEX('Uganda workforce data - raw'!$A$4:$F$619,MATCH($B382, 'Uganda workforce data - raw'!$B$4:$B$619,0), MATCH("Filled Male",'Uganda workforce data - raw'!$A$4:$F$4,0))*INDEX('Mapping cadres'!$B$1:$Z$616,MATCH($B382, 'Mapping cadres'!$B$1:$B$616,0), MATCH(K$32,'Mapping cadres'!$B$1:$Z$1,0))</f>
        <v>0</v>
      </c>
      <c r="L382" s="226">
        <f>INDEX('Uganda workforce data - raw'!$A$4:$F$619,MATCH($B382, 'Uganda workforce data - raw'!$B$4:$B$619,0), MATCH("Filled Male",'Uganda workforce data - raw'!$A$4:$F$4,0))*INDEX('Mapping cadres'!$B$1:$Z$616,MATCH($B382, 'Mapping cadres'!$B$1:$B$616,0), MATCH(L$32,'Mapping cadres'!$B$1:$Z$1,0))</f>
        <v>0</v>
      </c>
      <c r="M382" s="226">
        <f>INDEX('Uganda workforce data - raw'!$A$4:$F$619,MATCH($B382, 'Uganda workforce data - raw'!$B$4:$B$619,0), MATCH("Filled Male",'Uganda workforce data - raw'!$A$4:$F$4,0))*INDEX('Mapping cadres'!$B$1:$Z$616,MATCH($B382, 'Mapping cadres'!$B$1:$B$616,0), MATCH(M$32,'Mapping cadres'!$B$1:$Z$1,0))</f>
        <v>0</v>
      </c>
      <c r="N382" s="226">
        <f>INDEX('Uganda workforce data - raw'!$A$4:$F$619,MATCH($B382, 'Uganda workforce data - raw'!$B$4:$B$619,0), MATCH("Filled Male",'Uganda workforce data - raw'!$A$4:$F$4,0))*INDEX('Mapping cadres'!$B$1:$Z$616,MATCH($B382, 'Mapping cadres'!$B$1:$B$616,0), MATCH(N$32,'Mapping cadres'!$B$1:$Z$1,0))</f>
        <v>0</v>
      </c>
      <c r="O382" s="226">
        <f>INDEX('Uganda workforce data - raw'!$A$4:$F$619,MATCH($B382, 'Uganda workforce data - raw'!$B$4:$B$619,0), MATCH("Filled Male",'Uganda workforce data - raw'!$A$4:$F$4,0))*INDEX('Mapping cadres'!$B$1:$Z$616,MATCH($B382, 'Mapping cadres'!$B$1:$B$616,0), MATCH(O$32,'Mapping cadres'!$B$1:$Z$1,0))</f>
        <v>0</v>
      </c>
      <c r="P382" s="226">
        <f>INDEX('Uganda workforce data - raw'!$A$4:$F$619,MATCH($B382, 'Uganda workforce data - raw'!$B$4:$B$619,0), MATCH("Filled Male",'Uganda workforce data - raw'!$A$4:$F$4,0))*INDEX('Mapping cadres'!$B$1:$Z$616,MATCH($B382, 'Mapping cadres'!$B$1:$B$616,0), MATCH(P$32,'Mapping cadres'!$B$1:$Z$1,0))</f>
        <v>0</v>
      </c>
      <c r="Q382" s="226">
        <f>INDEX('Uganda workforce data - raw'!$A$4:$F$619,MATCH($B382, 'Uganda workforce data - raw'!$B$4:$B$619,0), MATCH("Filled Male",'Uganda workforce data - raw'!$A$4:$F$4,0))*INDEX('Mapping cadres'!$B$1:$Z$616,MATCH($B382, 'Mapping cadres'!$B$1:$B$616,0), MATCH(Q$32,'Mapping cadres'!$B$1:$Z$1,0))</f>
        <v>0</v>
      </c>
      <c r="R382" s="226">
        <f>INDEX('Uganda workforce data - raw'!$A$4:$F$619,MATCH($B382, 'Uganda workforce data - raw'!$B$4:$B$619,0), MATCH("Filled Male",'Uganda workforce data - raw'!$A$4:$F$4,0))*INDEX('Mapping cadres'!$B$1:$Z$616,MATCH($B382, 'Mapping cadres'!$B$1:$B$616,0), MATCH(R$32,'Mapping cadres'!$B$1:$Z$1,0))</f>
        <v>0</v>
      </c>
      <c r="S382" s="226">
        <f>INDEX('Uganda workforce data - raw'!$A$4:$F$619,MATCH($B382, 'Uganda workforce data - raw'!$B$4:$B$619,0), MATCH("Filled Male",'Uganda workforce data - raw'!$A$4:$F$4,0))*INDEX('Mapping cadres'!$B$1:$Z$616,MATCH($B382, 'Mapping cadres'!$B$1:$B$616,0), MATCH(S$32,'Mapping cadres'!$B$1:$Z$1,0))</f>
        <v>0</v>
      </c>
      <c r="T382" s="226">
        <f>INDEX('Uganda workforce data - raw'!$A$4:$F$619,MATCH($B382, 'Uganda workforce data - raw'!$B$4:$B$619,0), MATCH("Filled Male",'Uganda workforce data - raw'!$A$4:$F$4,0))*INDEX('Mapping cadres'!$B$1:$Z$616,MATCH($B382, 'Mapping cadres'!$B$1:$B$616,0), MATCH(T$32,'Mapping cadres'!$B$1:$Z$1,0))</f>
        <v>0</v>
      </c>
      <c r="U382" s="226">
        <f>INDEX('Uganda workforce data - raw'!$A$4:$F$619,MATCH($B382, 'Uganda workforce data - raw'!$B$4:$B$619,0), MATCH("Filled Male",'Uganda workforce data - raw'!$A$4:$F$4,0))*INDEX('Mapping cadres'!$B$1:$Z$616,MATCH($B382, 'Mapping cadres'!$B$1:$B$616,0), MATCH(U$32,'Mapping cadres'!$B$1:$Z$1,0))</f>
        <v>0</v>
      </c>
      <c r="V382" s="226">
        <f>INDEX('Uganda workforce data - raw'!$A$4:$F$619,MATCH($B382, 'Uganda workforce data - raw'!$B$4:$B$619,0), MATCH("Filled Male",'Uganda workforce data - raw'!$A$4:$F$4,0))*INDEX('Mapping cadres'!$B$1:$Z$616,MATCH($B382, 'Mapping cadres'!$B$1:$B$616,0), MATCH(V$32,'Mapping cadres'!$B$1:$Z$1,0))</f>
        <v>0</v>
      </c>
      <c r="W382" s="226">
        <f>INDEX('Uganda workforce data - raw'!$A$4:$F$619,MATCH($B382, 'Uganda workforce data - raw'!$B$4:$B$619,0), MATCH("Filled Male",'Uganda workforce data - raw'!$A$4:$F$4,0))*INDEX('Mapping cadres'!$B$1:$Z$616,MATCH($B382, 'Mapping cadres'!$B$1:$B$616,0), MATCH(W$32,'Mapping cadres'!$B$1:$Z$1,0))</f>
        <v>0</v>
      </c>
      <c r="X382" s="226">
        <f>INDEX('Uganda workforce data - raw'!$A$4:$F$619,MATCH($B382, 'Uganda workforce data - raw'!$B$4:$B$619,0), MATCH("Filled Male",'Uganda workforce data - raw'!$A$4:$F$4,0))*INDEX('Mapping cadres'!$B$1:$Z$616,MATCH($B382, 'Mapping cadres'!$B$1:$B$616,0), MATCH(X$32,'Mapping cadres'!$B$1:$Z$1,0))</f>
        <v>0</v>
      </c>
      <c r="Y382" s="226">
        <f>INDEX('Uganda workforce data - raw'!$A$4:$F$619,MATCH($B382, 'Uganda workforce data - raw'!$B$4:$B$619,0), MATCH("Filled Male",'Uganda workforce data - raw'!$A$4:$F$4,0))*INDEX('Mapping cadres'!$B$1:$Z$616,MATCH($B382, 'Mapping cadres'!$B$1:$B$616,0), MATCH(Y$32,'Mapping cadres'!$B$1:$Z$1,0))</f>
        <v>0</v>
      </c>
      <c r="Z382" s="226">
        <f>INDEX('Uganda workforce data - raw'!$A$4:$F$619,MATCH($B382, 'Uganda workforce data - raw'!$B$4:$B$619,0), MATCH("Filled Male",'Uganda workforce data - raw'!$A$4:$F$4,0))*INDEX('Mapping cadres'!$B$1:$Z$616,MATCH($B382, 'Mapping cadres'!$B$1:$B$616,0), MATCH(Z$32,'Mapping cadres'!$B$1:$Z$1,0))</f>
        <v>0</v>
      </c>
      <c r="AA382" s="226">
        <f>INDEX('Uganda workforce data - raw'!$A$4:$F$619,MATCH($B382, 'Uganda workforce data - raw'!$B$4:$B$619,0), MATCH("Filled Female",'Uganda workforce data - raw'!$A$4:$F$4,0))*INDEX('Mapping cadres'!$B$1:$Z$616,MATCH($B382, 'Mapping cadres'!$B$1:$B$616,0), MATCH(AA$32,'Mapping cadres'!$B$1:$Z$1,0))</f>
        <v>1</v>
      </c>
      <c r="AB382" s="226">
        <f>INDEX('Uganda workforce data - raw'!$A$4:$F$619,MATCH($B382, 'Uganda workforce data - raw'!$B$4:$B$619,0), MATCH("Filled Female",'Uganda workforce data - raw'!$A$4:$F$4,0))*INDEX('Mapping cadres'!$B$1:$Z$616,MATCH($B382, 'Mapping cadres'!$B$1:$B$616,0), MATCH(AB$32,'Mapping cadres'!$B$1:$Z$1,0))</f>
        <v>0</v>
      </c>
      <c r="AC382" s="226">
        <f>INDEX('Uganda workforce data - raw'!$A$4:$F$619,MATCH($B382, 'Uganda workforce data - raw'!$B$4:$B$619,0), MATCH("Filled Female",'Uganda workforce data - raw'!$A$4:$F$4,0))*INDEX('Mapping cadres'!$B$1:$Z$616,MATCH($B382, 'Mapping cadres'!$B$1:$B$616,0), MATCH(AC$32,'Mapping cadres'!$B$1:$Z$1,0))</f>
        <v>0</v>
      </c>
      <c r="AD382" s="226">
        <f>INDEX('Uganda workforce data - raw'!$A$4:$F$619,MATCH($B382, 'Uganda workforce data - raw'!$B$4:$B$619,0), MATCH("Filled Female",'Uganda workforce data - raw'!$A$4:$F$4,0))*INDEX('Mapping cadres'!$B$1:$Z$616,MATCH($B382, 'Mapping cadres'!$B$1:$B$616,0), MATCH(AD$32,'Mapping cadres'!$B$1:$Z$1,0))</f>
        <v>0</v>
      </c>
      <c r="AE382" s="226">
        <f>INDEX('Uganda workforce data - raw'!$A$4:$F$619,MATCH($B382, 'Uganda workforce data - raw'!$B$4:$B$619,0), MATCH("Filled Female",'Uganda workforce data - raw'!$A$4:$F$4,0))*INDEX('Mapping cadres'!$B$1:$Z$616,MATCH($B382, 'Mapping cadres'!$B$1:$B$616,0), MATCH(AE$32,'Mapping cadres'!$B$1:$Z$1,0))</f>
        <v>0</v>
      </c>
      <c r="AF382" s="226">
        <f>INDEX('Uganda workforce data - raw'!$A$4:$F$619,MATCH($B382, 'Uganda workforce data - raw'!$B$4:$B$619,0), MATCH("Filled Female",'Uganda workforce data - raw'!$A$4:$F$4,0))*INDEX('Mapping cadres'!$B$1:$Z$616,MATCH($B382, 'Mapping cadres'!$B$1:$B$616,0), MATCH(AF$32,'Mapping cadres'!$B$1:$Z$1,0))</f>
        <v>0</v>
      </c>
      <c r="AG382" s="226">
        <f>INDEX('Uganda workforce data - raw'!$A$4:$F$619,MATCH($B382, 'Uganda workforce data - raw'!$B$4:$B$619,0), MATCH("Filled Female",'Uganda workforce data - raw'!$A$4:$F$4,0))*INDEX('Mapping cadres'!$B$1:$Z$616,MATCH($B382, 'Mapping cadres'!$B$1:$B$616,0), MATCH(AG$32,'Mapping cadres'!$B$1:$Z$1,0))</f>
        <v>0</v>
      </c>
      <c r="AH382" s="226">
        <f>INDEX('Uganda workforce data - raw'!$A$4:$F$619,MATCH($B382, 'Uganda workforce data - raw'!$B$4:$B$619,0), MATCH("Filled Female",'Uganda workforce data - raw'!$A$4:$F$4,0))*INDEX('Mapping cadres'!$B$1:$Z$616,MATCH($B382, 'Mapping cadres'!$B$1:$B$616,0), MATCH(AH$32,'Mapping cadres'!$B$1:$Z$1,0))</f>
        <v>0</v>
      </c>
      <c r="AI382" s="226">
        <f>INDEX('Uganda workforce data - raw'!$A$4:$F$619,MATCH($B382, 'Uganda workforce data - raw'!$B$4:$B$619,0), MATCH("Filled Female",'Uganda workforce data - raw'!$A$4:$F$4,0))*INDEX('Mapping cadres'!$B$1:$Z$616,MATCH($B382, 'Mapping cadres'!$B$1:$B$616,0), MATCH(AI$32,'Mapping cadres'!$B$1:$Z$1,0))</f>
        <v>0</v>
      </c>
      <c r="AJ382" s="226">
        <f>INDEX('Uganda workforce data - raw'!$A$4:$F$619,MATCH($B382, 'Uganda workforce data - raw'!$B$4:$B$619,0), MATCH("Filled Female",'Uganda workforce data - raw'!$A$4:$F$4,0))*INDEX('Mapping cadres'!$B$1:$Z$616,MATCH($B382, 'Mapping cadres'!$B$1:$B$616,0), MATCH(AJ$32,'Mapping cadres'!$B$1:$Z$1,0))</f>
        <v>0</v>
      </c>
      <c r="AK382" s="226">
        <f>INDEX('Uganda workforce data - raw'!$A$4:$F$619,MATCH($B382, 'Uganda workforce data - raw'!$B$4:$B$619,0), MATCH("Filled Female",'Uganda workforce data - raw'!$A$4:$F$4,0))*INDEX('Mapping cadres'!$B$1:$Z$616,MATCH($B382, 'Mapping cadres'!$B$1:$B$616,0), MATCH(AK$32,'Mapping cadres'!$B$1:$Z$1,0))</f>
        <v>0</v>
      </c>
      <c r="AL382" s="226">
        <f>INDEX('Uganda workforce data - raw'!$A$4:$F$619,MATCH($B382, 'Uganda workforce data - raw'!$B$4:$B$619,0), MATCH("Filled Female",'Uganda workforce data - raw'!$A$4:$F$4,0))*INDEX('Mapping cadres'!$B$1:$Z$616,MATCH($B382, 'Mapping cadres'!$B$1:$B$616,0), MATCH(AL$32,'Mapping cadres'!$B$1:$Z$1,0))</f>
        <v>0</v>
      </c>
      <c r="AM382" s="226">
        <f>INDEX('Uganda workforce data - raw'!$A$4:$F$619,MATCH($B382, 'Uganda workforce data - raw'!$B$4:$B$619,0), MATCH("Filled Female",'Uganda workforce data - raw'!$A$4:$F$4,0))*INDEX('Mapping cadres'!$B$1:$Z$616,MATCH($B382, 'Mapping cadres'!$B$1:$B$616,0), MATCH(AM$32,'Mapping cadres'!$B$1:$Z$1,0))</f>
        <v>0</v>
      </c>
      <c r="AN382" s="226">
        <f>INDEX('Uganda workforce data - raw'!$A$4:$F$619,MATCH($B382, 'Uganda workforce data - raw'!$B$4:$B$619,0), MATCH("Filled Female",'Uganda workforce data - raw'!$A$4:$F$4,0))*INDEX('Mapping cadres'!$B$1:$Z$616,MATCH($B382, 'Mapping cadres'!$B$1:$B$616,0), MATCH(AN$32,'Mapping cadres'!$B$1:$Z$1,0))</f>
        <v>0</v>
      </c>
      <c r="AO382" s="226">
        <f>INDEX('Uganda workforce data - raw'!$A$4:$F$619,MATCH($B382, 'Uganda workforce data - raw'!$B$4:$B$619,0), MATCH("Filled Female",'Uganda workforce data - raw'!$A$4:$F$4,0))*INDEX('Mapping cadres'!$B$1:$Z$616,MATCH($B382, 'Mapping cadres'!$B$1:$B$616,0), MATCH(AO$32,'Mapping cadres'!$B$1:$Z$1,0))</f>
        <v>0</v>
      </c>
      <c r="AP382" s="226">
        <f>INDEX('Uganda workforce data - raw'!$A$4:$F$619,MATCH($B382, 'Uganda workforce data - raw'!$B$4:$B$619,0), MATCH("Filled Female",'Uganda workforce data - raw'!$A$4:$F$4,0))*INDEX('Mapping cadres'!$B$1:$Z$616,MATCH($B382, 'Mapping cadres'!$B$1:$B$616,0), MATCH(AP$32,'Mapping cadres'!$B$1:$Z$1,0))</f>
        <v>0</v>
      </c>
      <c r="AQ382" s="226">
        <f>INDEX('Uganda workforce data - raw'!$A$4:$F$619,MATCH($B382, 'Uganda workforce data - raw'!$B$4:$B$619,0), MATCH("Filled Female",'Uganda workforce data - raw'!$A$4:$F$4,0))*INDEX('Mapping cadres'!$B$1:$Z$616,MATCH($B382, 'Mapping cadres'!$B$1:$B$616,0), MATCH(AQ$32,'Mapping cadres'!$B$1:$Z$1,0))</f>
        <v>0</v>
      </c>
      <c r="AR382" s="226">
        <f>INDEX('Uganda workforce data - raw'!$A$4:$F$619,MATCH($B382, 'Uganda workforce data - raw'!$B$4:$B$619,0), MATCH("Filled Female",'Uganda workforce data - raw'!$A$4:$F$4,0))*INDEX('Mapping cadres'!$B$1:$Z$616,MATCH($B382, 'Mapping cadres'!$B$1:$B$616,0), MATCH(AR$32,'Mapping cadres'!$B$1:$Z$1,0))</f>
        <v>0</v>
      </c>
      <c r="AS382" s="226">
        <f>INDEX('Uganda workforce data - raw'!$A$4:$F$619,MATCH($B382, 'Uganda workforce data - raw'!$B$4:$B$619,0), MATCH("Filled Female",'Uganda workforce data - raw'!$A$4:$F$4,0))*INDEX('Mapping cadres'!$B$1:$Z$616,MATCH($B382, 'Mapping cadres'!$B$1:$B$616,0), MATCH(AS$32,'Mapping cadres'!$B$1:$Z$1,0))</f>
        <v>0</v>
      </c>
      <c r="AT382" s="226">
        <f>INDEX('Uganda workforce data - raw'!$A$4:$F$619,MATCH($B382, 'Uganda workforce data - raw'!$B$4:$B$619,0), MATCH("Filled Female",'Uganda workforce data - raw'!$A$4:$F$4,0))*INDEX('Mapping cadres'!$B$1:$Z$616,MATCH($B382, 'Mapping cadres'!$B$1:$B$616,0), MATCH(AT$32,'Mapping cadres'!$B$1:$Z$1,0))</f>
        <v>0</v>
      </c>
      <c r="AU382" s="226">
        <f>INDEX('Uganda workforce data - raw'!$A$4:$F$619,MATCH($B382, 'Uganda workforce data - raw'!$B$4:$B$619,0), MATCH("Filled Female",'Uganda workforce data - raw'!$A$4:$F$4,0))*INDEX('Mapping cadres'!$B$1:$Z$616,MATCH($B382, 'Mapping cadres'!$B$1:$B$616,0), MATCH(AU$32,'Mapping cadres'!$B$1:$Z$1,0))</f>
        <v>0</v>
      </c>
      <c r="AV382" s="226">
        <f>INDEX('Uganda workforce data - raw'!$A$4:$F$619,MATCH($B382, 'Uganda workforce data - raw'!$B$4:$B$619,0), MATCH("Filled Female",'Uganda workforce data - raw'!$A$4:$F$4,0))*INDEX('Mapping cadres'!$B$1:$Z$616,MATCH($B382, 'Mapping cadres'!$B$1:$B$616,0), MATCH(AV$32,'Mapping cadres'!$B$1:$Z$1,0))</f>
        <v>0</v>
      </c>
      <c r="AW382" s="226">
        <f>INDEX('Uganda workforce data - raw'!$A$4:$F$619,MATCH($B382, 'Uganda workforce data - raw'!$B$4:$B$619,0), MATCH("Filled Female",'Uganda workforce data - raw'!$A$4:$F$4,0))*INDEX('Mapping cadres'!$B$1:$Z$616,MATCH($B382, 'Mapping cadres'!$B$1:$B$616,0), MATCH(AW$32,'Mapping cadres'!$B$1:$Z$1,0))</f>
        <v>0</v>
      </c>
      <c r="AX382" s="226">
        <f>INDEX('Uganda workforce data - raw'!$A$4:$F$619,MATCH($B382, 'Uganda workforce data - raw'!$B$4:$B$619,0), MATCH("Filled Female",'Uganda workforce data - raw'!$A$4:$F$4,0))*INDEX('Mapping cadres'!$B$1:$Z$616,MATCH($B382, 'Mapping cadres'!$B$1:$B$616,0), MATCH(AX$32,'Mapping cadres'!$B$1:$Z$1,0))</f>
        <v>0</v>
      </c>
      <c r="AY382" s="226">
        <f t="shared" si="125"/>
        <v>2</v>
      </c>
      <c r="AZ382" s="226">
        <f t="shared" si="126"/>
        <v>0</v>
      </c>
      <c r="BA382" s="226">
        <f t="shared" si="127"/>
        <v>0</v>
      </c>
      <c r="BB382" s="226">
        <f t="shared" si="128"/>
        <v>0</v>
      </c>
      <c r="BC382" s="226">
        <f t="shared" si="129"/>
        <v>0</v>
      </c>
      <c r="BD382" s="226">
        <f t="shared" si="130"/>
        <v>0</v>
      </c>
      <c r="BE382" s="226">
        <f t="shared" si="131"/>
        <v>0</v>
      </c>
      <c r="BF382" s="226">
        <f t="shared" si="132"/>
        <v>0</v>
      </c>
      <c r="BG382" s="226">
        <f t="shared" si="133"/>
        <v>0</v>
      </c>
      <c r="BH382" s="226">
        <f t="shared" si="134"/>
        <v>0</v>
      </c>
      <c r="BI382" s="226">
        <f t="shared" si="135"/>
        <v>0</v>
      </c>
      <c r="BJ382" s="226">
        <f t="shared" si="136"/>
        <v>0</v>
      </c>
      <c r="BK382" s="226">
        <f t="shared" si="137"/>
        <v>0</v>
      </c>
      <c r="BL382" s="226">
        <f t="shared" si="138"/>
        <v>0</v>
      </c>
      <c r="BM382" s="226">
        <f t="shared" si="139"/>
        <v>0</v>
      </c>
      <c r="BN382" s="226">
        <f t="shared" si="140"/>
        <v>0</v>
      </c>
      <c r="BO382" s="226">
        <f t="shared" si="141"/>
        <v>0</v>
      </c>
      <c r="BP382" s="226">
        <f t="shared" si="142"/>
        <v>0</v>
      </c>
      <c r="BQ382" s="226">
        <f t="shared" si="143"/>
        <v>0</v>
      </c>
      <c r="BR382" s="226">
        <f t="shared" si="144"/>
        <v>0</v>
      </c>
      <c r="BS382" s="226">
        <f t="shared" si="145"/>
        <v>0</v>
      </c>
      <c r="BT382" s="226">
        <f t="shared" si="146"/>
        <v>0</v>
      </c>
      <c r="BU382" s="226">
        <f t="shared" si="147"/>
        <v>0</v>
      </c>
      <c r="BV382" s="226">
        <f t="shared" si="148"/>
        <v>0</v>
      </c>
    </row>
    <row r="383" spans="1:74">
      <c r="A383" s="226">
        <v>351</v>
      </c>
      <c r="B383" s="226" t="s">
        <v>1652</v>
      </c>
      <c r="C383" s="226">
        <f>INDEX('Uganda workforce data - raw'!$A$4:$F$619,MATCH($B383, 'Uganda workforce data - raw'!$B$4:$B$619,0), MATCH("Filled Male",'Uganda workforce data - raw'!$A$4:$F$4,0))*INDEX('Mapping cadres'!$B$1:$Z$616,MATCH($B383, 'Mapping cadres'!$B$1:$B$616,0), MATCH(C$32,'Mapping cadres'!$B$1:$Z$1,0))</f>
        <v>25</v>
      </c>
      <c r="D383" s="226">
        <f>INDEX('Uganda workforce data - raw'!$A$4:$F$619,MATCH($B383, 'Uganda workforce data - raw'!$B$4:$B$619,0), MATCH("Filled Male",'Uganda workforce data - raw'!$A$4:$F$4,0))*INDEX('Mapping cadres'!$B$1:$Z$616,MATCH($B383, 'Mapping cadres'!$B$1:$B$616,0), MATCH(D$32,'Mapping cadres'!$B$1:$Z$1,0))</f>
        <v>0</v>
      </c>
      <c r="E383" s="226">
        <f>INDEX('Uganda workforce data - raw'!$A$4:$F$619,MATCH($B383, 'Uganda workforce data - raw'!$B$4:$B$619,0), MATCH("Filled Male",'Uganda workforce data - raw'!$A$4:$F$4,0))*INDEX('Mapping cadres'!$B$1:$Z$616,MATCH($B383, 'Mapping cadres'!$B$1:$B$616,0), MATCH(E$32,'Mapping cadres'!$B$1:$Z$1,0))</f>
        <v>0</v>
      </c>
      <c r="F383" s="226">
        <f>INDEX('Uganda workforce data - raw'!$A$4:$F$619,MATCH($B383, 'Uganda workforce data - raw'!$B$4:$B$619,0), MATCH("Filled Male",'Uganda workforce data - raw'!$A$4:$F$4,0))*INDEX('Mapping cadres'!$B$1:$Z$616,MATCH($B383, 'Mapping cadres'!$B$1:$B$616,0), MATCH(F$32,'Mapping cadres'!$B$1:$Z$1,0))</f>
        <v>0</v>
      </c>
      <c r="G383" s="226">
        <f>INDEX('Uganda workforce data - raw'!$A$4:$F$619,MATCH($B383, 'Uganda workforce data - raw'!$B$4:$B$619,0), MATCH("Filled Male",'Uganda workforce data - raw'!$A$4:$F$4,0))*INDEX('Mapping cadres'!$B$1:$Z$616,MATCH($B383, 'Mapping cadres'!$B$1:$B$616,0), MATCH(G$32,'Mapping cadres'!$B$1:$Z$1,0))</f>
        <v>0</v>
      </c>
      <c r="H383" s="226">
        <f>INDEX('Uganda workforce data - raw'!$A$4:$F$619,MATCH($B383, 'Uganda workforce data - raw'!$B$4:$B$619,0), MATCH("Filled Male",'Uganda workforce data - raw'!$A$4:$F$4,0))*INDEX('Mapping cadres'!$B$1:$Z$616,MATCH($B383, 'Mapping cadres'!$B$1:$B$616,0), MATCH(H$32,'Mapping cadres'!$B$1:$Z$1,0))</f>
        <v>0</v>
      </c>
      <c r="I383" s="226">
        <f>INDEX('Uganda workforce data - raw'!$A$4:$F$619,MATCH($B383, 'Uganda workforce data - raw'!$B$4:$B$619,0), MATCH("Filled Male",'Uganda workforce data - raw'!$A$4:$F$4,0))*INDEX('Mapping cadres'!$B$1:$Z$616,MATCH($B383, 'Mapping cadres'!$B$1:$B$616,0), MATCH(I$32,'Mapping cadres'!$B$1:$Z$1,0))</f>
        <v>0</v>
      </c>
      <c r="J383" s="226">
        <f>INDEX('Uganda workforce data - raw'!$A$4:$F$619,MATCH($B383, 'Uganda workforce data - raw'!$B$4:$B$619,0), MATCH("Filled Male",'Uganda workforce data - raw'!$A$4:$F$4,0))*INDEX('Mapping cadres'!$B$1:$Z$616,MATCH($B383, 'Mapping cadres'!$B$1:$B$616,0), MATCH(J$32,'Mapping cadres'!$B$1:$Z$1,0))</f>
        <v>0</v>
      </c>
      <c r="K383" s="226">
        <f>INDEX('Uganda workforce data - raw'!$A$4:$F$619,MATCH($B383, 'Uganda workforce data - raw'!$B$4:$B$619,0), MATCH("Filled Male",'Uganda workforce data - raw'!$A$4:$F$4,0))*INDEX('Mapping cadres'!$B$1:$Z$616,MATCH($B383, 'Mapping cadres'!$B$1:$B$616,0), MATCH(K$32,'Mapping cadres'!$B$1:$Z$1,0))</f>
        <v>0</v>
      </c>
      <c r="L383" s="226">
        <f>INDEX('Uganda workforce data - raw'!$A$4:$F$619,MATCH($B383, 'Uganda workforce data - raw'!$B$4:$B$619,0), MATCH("Filled Male",'Uganda workforce data - raw'!$A$4:$F$4,0))*INDEX('Mapping cadres'!$B$1:$Z$616,MATCH($B383, 'Mapping cadres'!$B$1:$B$616,0), MATCH(L$32,'Mapping cadres'!$B$1:$Z$1,0))</f>
        <v>0</v>
      </c>
      <c r="M383" s="226">
        <f>INDEX('Uganda workforce data - raw'!$A$4:$F$619,MATCH($B383, 'Uganda workforce data - raw'!$B$4:$B$619,0), MATCH("Filled Male",'Uganda workforce data - raw'!$A$4:$F$4,0))*INDEX('Mapping cadres'!$B$1:$Z$616,MATCH($B383, 'Mapping cadres'!$B$1:$B$616,0), MATCH(M$32,'Mapping cadres'!$B$1:$Z$1,0))</f>
        <v>0</v>
      </c>
      <c r="N383" s="226">
        <f>INDEX('Uganda workforce data - raw'!$A$4:$F$619,MATCH($B383, 'Uganda workforce data - raw'!$B$4:$B$619,0), MATCH("Filled Male",'Uganda workforce data - raw'!$A$4:$F$4,0))*INDEX('Mapping cadres'!$B$1:$Z$616,MATCH($B383, 'Mapping cadres'!$B$1:$B$616,0), MATCH(N$32,'Mapping cadres'!$B$1:$Z$1,0))</f>
        <v>0</v>
      </c>
      <c r="O383" s="226">
        <f>INDEX('Uganda workforce data - raw'!$A$4:$F$619,MATCH($B383, 'Uganda workforce data - raw'!$B$4:$B$619,0), MATCH("Filled Male",'Uganda workforce data - raw'!$A$4:$F$4,0))*INDEX('Mapping cadres'!$B$1:$Z$616,MATCH($B383, 'Mapping cadres'!$B$1:$B$616,0), MATCH(O$32,'Mapping cadres'!$B$1:$Z$1,0))</f>
        <v>0</v>
      </c>
      <c r="P383" s="226">
        <f>INDEX('Uganda workforce data - raw'!$A$4:$F$619,MATCH($B383, 'Uganda workforce data - raw'!$B$4:$B$619,0), MATCH("Filled Male",'Uganda workforce data - raw'!$A$4:$F$4,0))*INDEX('Mapping cadres'!$B$1:$Z$616,MATCH($B383, 'Mapping cadres'!$B$1:$B$616,0), MATCH(P$32,'Mapping cadres'!$B$1:$Z$1,0))</f>
        <v>0</v>
      </c>
      <c r="Q383" s="226">
        <f>INDEX('Uganda workforce data - raw'!$A$4:$F$619,MATCH($B383, 'Uganda workforce data - raw'!$B$4:$B$619,0), MATCH("Filled Male",'Uganda workforce data - raw'!$A$4:$F$4,0))*INDEX('Mapping cadres'!$B$1:$Z$616,MATCH($B383, 'Mapping cadres'!$B$1:$B$616,0), MATCH(Q$32,'Mapping cadres'!$B$1:$Z$1,0))</f>
        <v>0</v>
      </c>
      <c r="R383" s="226">
        <f>INDEX('Uganda workforce data - raw'!$A$4:$F$619,MATCH($B383, 'Uganda workforce data - raw'!$B$4:$B$619,0), MATCH("Filled Male",'Uganda workforce data - raw'!$A$4:$F$4,0))*INDEX('Mapping cadres'!$B$1:$Z$616,MATCH($B383, 'Mapping cadres'!$B$1:$B$616,0), MATCH(R$32,'Mapping cadres'!$B$1:$Z$1,0))</f>
        <v>0</v>
      </c>
      <c r="S383" s="226">
        <f>INDEX('Uganda workforce data - raw'!$A$4:$F$619,MATCH($B383, 'Uganda workforce data - raw'!$B$4:$B$619,0), MATCH("Filled Male",'Uganda workforce data - raw'!$A$4:$F$4,0))*INDEX('Mapping cadres'!$B$1:$Z$616,MATCH($B383, 'Mapping cadres'!$B$1:$B$616,0), MATCH(S$32,'Mapping cadres'!$B$1:$Z$1,0))</f>
        <v>0</v>
      </c>
      <c r="T383" s="226">
        <f>INDEX('Uganda workforce data - raw'!$A$4:$F$619,MATCH($B383, 'Uganda workforce data - raw'!$B$4:$B$619,0), MATCH("Filled Male",'Uganda workforce data - raw'!$A$4:$F$4,0))*INDEX('Mapping cadres'!$B$1:$Z$616,MATCH($B383, 'Mapping cadres'!$B$1:$B$616,0), MATCH(T$32,'Mapping cadres'!$B$1:$Z$1,0))</f>
        <v>0</v>
      </c>
      <c r="U383" s="226">
        <f>INDEX('Uganda workforce data - raw'!$A$4:$F$619,MATCH($B383, 'Uganda workforce data - raw'!$B$4:$B$619,0), MATCH("Filled Male",'Uganda workforce data - raw'!$A$4:$F$4,0))*INDEX('Mapping cadres'!$B$1:$Z$616,MATCH($B383, 'Mapping cadres'!$B$1:$B$616,0), MATCH(U$32,'Mapping cadres'!$B$1:$Z$1,0))</f>
        <v>0</v>
      </c>
      <c r="V383" s="226">
        <f>INDEX('Uganda workforce data - raw'!$A$4:$F$619,MATCH($B383, 'Uganda workforce data - raw'!$B$4:$B$619,0), MATCH("Filled Male",'Uganda workforce data - raw'!$A$4:$F$4,0))*INDEX('Mapping cadres'!$B$1:$Z$616,MATCH($B383, 'Mapping cadres'!$B$1:$B$616,0), MATCH(V$32,'Mapping cadres'!$B$1:$Z$1,0))</f>
        <v>0</v>
      </c>
      <c r="W383" s="226">
        <f>INDEX('Uganda workforce data - raw'!$A$4:$F$619,MATCH($B383, 'Uganda workforce data - raw'!$B$4:$B$619,0), MATCH("Filled Male",'Uganda workforce data - raw'!$A$4:$F$4,0))*INDEX('Mapping cadres'!$B$1:$Z$616,MATCH($B383, 'Mapping cadres'!$B$1:$B$616,0), MATCH(W$32,'Mapping cadres'!$B$1:$Z$1,0))</f>
        <v>0</v>
      </c>
      <c r="X383" s="226">
        <f>INDEX('Uganda workforce data - raw'!$A$4:$F$619,MATCH($B383, 'Uganda workforce data - raw'!$B$4:$B$619,0), MATCH("Filled Male",'Uganda workforce data - raw'!$A$4:$F$4,0))*INDEX('Mapping cadres'!$B$1:$Z$616,MATCH($B383, 'Mapping cadres'!$B$1:$B$616,0), MATCH(X$32,'Mapping cadres'!$B$1:$Z$1,0))</f>
        <v>0</v>
      </c>
      <c r="Y383" s="226">
        <f>INDEX('Uganda workforce data - raw'!$A$4:$F$619,MATCH($B383, 'Uganda workforce data - raw'!$B$4:$B$619,0), MATCH("Filled Male",'Uganda workforce data - raw'!$A$4:$F$4,0))*INDEX('Mapping cadres'!$B$1:$Z$616,MATCH($B383, 'Mapping cadres'!$B$1:$B$616,0), MATCH(Y$32,'Mapping cadres'!$B$1:$Z$1,0))</f>
        <v>0</v>
      </c>
      <c r="Z383" s="226">
        <f>INDEX('Uganda workforce data - raw'!$A$4:$F$619,MATCH($B383, 'Uganda workforce data - raw'!$B$4:$B$619,0), MATCH("Filled Male",'Uganda workforce data - raw'!$A$4:$F$4,0))*INDEX('Mapping cadres'!$B$1:$Z$616,MATCH($B383, 'Mapping cadres'!$B$1:$B$616,0), MATCH(Z$32,'Mapping cadres'!$B$1:$Z$1,0))</f>
        <v>0</v>
      </c>
      <c r="AA383" s="226">
        <f>INDEX('Uganda workforce data - raw'!$A$4:$F$619,MATCH($B383, 'Uganda workforce data - raw'!$B$4:$B$619,0), MATCH("Filled Female",'Uganda workforce data - raw'!$A$4:$F$4,0))*INDEX('Mapping cadres'!$B$1:$Z$616,MATCH($B383, 'Mapping cadres'!$B$1:$B$616,0), MATCH(AA$32,'Mapping cadres'!$B$1:$Z$1,0))</f>
        <v>3</v>
      </c>
      <c r="AB383" s="226">
        <f>INDEX('Uganda workforce data - raw'!$A$4:$F$619,MATCH($B383, 'Uganda workforce data - raw'!$B$4:$B$619,0), MATCH("Filled Female",'Uganda workforce data - raw'!$A$4:$F$4,0))*INDEX('Mapping cadres'!$B$1:$Z$616,MATCH($B383, 'Mapping cadres'!$B$1:$B$616,0), MATCH(AB$32,'Mapping cadres'!$B$1:$Z$1,0))</f>
        <v>0</v>
      </c>
      <c r="AC383" s="226">
        <f>INDEX('Uganda workforce data - raw'!$A$4:$F$619,MATCH($B383, 'Uganda workforce data - raw'!$B$4:$B$619,0), MATCH("Filled Female",'Uganda workforce data - raw'!$A$4:$F$4,0))*INDEX('Mapping cadres'!$B$1:$Z$616,MATCH($B383, 'Mapping cadres'!$B$1:$B$616,0), MATCH(AC$32,'Mapping cadres'!$B$1:$Z$1,0))</f>
        <v>0</v>
      </c>
      <c r="AD383" s="226">
        <f>INDEX('Uganda workforce data - raw'!$A$4:$F$619,MATCH($B383, 'Uganda workforce data - raw'!$B$4:$B$619,0), MATCH("Filled Female",'Uganda workforce data - raw'!$A$4:$F$4,0))*INDEX('Mapping cadres'!$B$1:$Z$616,MATCH($B383, 'Mapping cadres'!$B$1:$B$616,0), MATCH(AD$32,'Mapping cadres'!$B$1:$Z$1,0))</f>
        <v>0</v>
      </c>
      <c r="AE383" s="226">
        <f>INDEX('Uganda workforce data - raw'!$A$4:$F$619,MATCH($B383, 'Uganda workforce data - raw'!$B$4:$B$619,0), MATCH("Filled Female",'Uganda workforce data - raw'!$A$4:$F$4,0))*INDEX('Mapping cadres'!$B$1:$Z$616,MATCH($B383, 'Mapping cadres'!$B$1:$B$616,0), MATCH(AE$32,'Mapping cadres'!$B$1:$Z$1,0))</f>
        <v>0</v>
      </c>
      <c r="AF383" s="226">
        <f>INDEX('Uganda workforce data - raw'!$A$4:$F$619,MATCH($B383, 'Uganda workforce data - raw'!$B$4:$B$619,0), MATCH("Filled Female",'Uganda workforce data - raw'!$A$4:$F$4,0))*INDEX('Mapping cadres'!$B$1:$Z$616,MATCH($B383, 'Mapping cadres'!$B$1:$B$616,0), MATCH(AF$32,'Mapping cadres'!$B$1:$Z$1,0))</f>
        <v>0</v>
      </c>
      <c r="AG383" s="226">
        <f>INDEX('Uganda workforce data - raw'!$A$4:$F$619,MATCH($B383, 'Uganda workforce data - raw'!$B$4:$B$619,0), MATCH("Filled Female",'Uganda workforce data - raw'!$A$4:$F$4,0))*INDEX('Mapping cadres'!$B$1:$Z$616,MATCH($B383, 'Mapping cadres'!$B$1:$B$616,0), MATCH(AG$32,'Mapping cadres'!$B$1:$Z$1,0))</f>
        <v>0</v>
      </c>
      <c r="AH383" s="226">
        <f>INDEX('Uganda workforce data - raw'!$A$4:$F$619,MATCH($B383, 'Uganda workforce data - raw'!$B$4:$B$619,0), MATCH("Filled Female",'Uganda workforce data - raw'!$A$4:$F$4,0))*INDEX('Mapping cadres'!$B$1:$Z$616,MATCH($B383, 'Mapping cadres'!$B$1:$B$616,0), MATCH(AH$32,'Mapping cadres'!$B$1:$Z$1,0))</f>
        <v>0</v>
      </c>
      <c r="AI383" s="226">
        <f>INDEX('Uganda workforce data - raw'!$A$4:$F$619,MATCH($B383, 'Uganda workforce data - raw'!$B$4:$B$619,0), MATCH("Filled Female",'Uganda workforce data - raw'!$A$4:$F$4,0))*INDEX('Mapping cadres'!$B$1:$Z$616,MATCH($B383, 'Mapping cadres'!$B$1:$B$616,0), MATCH(AI$32,'Mapping cadres'!$B$1:$Z$1,0))</f>
        <v>0</v>
      </c>
      <c r="AJ383" s="226">
        <f>INDEX('Uganda workforce data - raw'!$A$4:$F$619,MATCH($B383, 'Uganda workforce data - raw'!$B$4:$B$619,0), MATCH("Filled Female",'Uganda workforce data - raw'!$A$4:$F$4,0))*INDEX('Mapping cadres'!$B$1:$Z$616,MATCH($B383, 'Mapping cadres'!$B$1:$B$616,0), MATCH(AJ$32,'Mapping cadres'!$B$1:$Z$1,0))</f>
        <v>0</v>
      </c>
      <c r="AK383" s="226">
        <f>INDEX('Uganda workforce data - raw'!$A$4:$F$619,MATCH($B383, 'Uganda workforce data - raw'!$B$4:$B$619,0), MATCH("Filled Female",'Uganda workforce data - raw'!$A$4:$F$4,0))*INDEX('Mapping cadres'!$B$1:$Z$616,MATCH($B383, 'Mapping cadres'!$B$1:$B$616,0), MATCH(AK$32,'Mapping cadres'!$B$1:$Z$1,0))</f>
        <v>0</v>
      </c>
      <c r="AL383" s="226">
        <f>INDEX('Uganda workforce data - raw'!$A$4:$F$619,MATCH($B383, 'Uganda workforce data - raw'!$B$4:$B$619,0), MATCH("Filled Female",'Uganda workforce data - raw'!$A$4:$F$4,0))*INDEX('Mapping cadres'!$B$1:$Z$616,MATCH($B383, 'Mapping cadres'!$B$1:$B$616,0), MATCH(AL$32,'Mapping cadres'!$B$1:$Z$1,0))</f>
        <v>0</v>
      </c>
      <c r="AM383" s="226">
        <f>INDEX('Uganda workforce data - raw'!$A$4:$F$619,MATCH($B383, 'Uganda workforce data - raw'!$B$4:$B$619,0), MATCH("Filled Female",'Uganda workforce data - raw'!$A$4:$F$4,0))*INDEX('Mapping cadres'!$B$1:$Z$616,MATCH($B383, 'Mapping cadres'!$B$1:$B$616,0), MATCH(AM$32,'Mapping cadres'!$B$1:$Z$1,0))</f>
        <v>0</v>
      </c>
      <c r="AN383" s="226">
        <f>INDEX('Uganda workforce data - raw'!$A$4:$F$619,MATCH($B383, 'Uganda workforce data - raw'!$B$4:$B$619,0), MATCH("Filled Female",'Uganda workforce data - raw'!$A$4:$F$4,0))*INDEX('Mapping cadres'!$B$1:$Z$616,MATCH($B383, 'Mapping cadres'!$B$1:$B$616,0), MATCH(AN$32,'Mapping cadres'!$B$1:$Z$1,0))</f>
        <v>0</v>
      </c>
      <c r="AO383" s="226">
        <f>INDEX('Uganda workforce data - raw'!$A$4:$F$619,MATCH($B383, 'Uganda workforce data - raw'!$B$4:$B$619,0), MATCH("Filled Female",'Uganda workforce data - raw'!$A$4:$F$4,0))*INDEX('Mapping cadres'!$B$1:$Z$616,MATCH($B383, 'Mapping cadres'!$B$1:$B$616,0), MATCH(AO$32,'Mapping cadres'!$B$1:$Z$1,0))</f>
        <v>0</v>
      </c>
      <c r="AP383" s="226">
        <f>INDEX('Uganda workforce data - raw'!$A$4:$F$619,MATCH($B383, 'Uganda workforce data - raw'!$B$4:$B$619,0), MATCH("Filled Female",'Uganda workforce data - raw'!$A$4:$F$4,0))*INDEX('Mapping cadres'!$B$1:$Z$616,MATCH($B383, 'Mapping cadres'!$B$1:$B$616,0), MATCH(AP$32,'Mapping cadres'!$B$1:$Z$1,0))</f>
        <v>0</v>
      </c>
      <c r="AQ383" s="226">
        <f>INDEX('Uganda workforce data - raw'!$A$4:$F$619,MATCH($B383, 'Uganda workforce data - raw'!$B$4:$B$619,0), MATCH("Filled Female",'Uganda workforce data - raw'!$A$4:$F$4,0))*INDEX('Mapping cadres'!$B$1:$Z$616,MATCH($B383, 'Mapping cadres'!$B$1:$B$616,0), MATCH(AQ$32,'Mapping cadres'!$B$1:$Z$1,0))</f>
        <v>0</v>
      </c>
      <c r="AR383" s="226">
        <f>INDEX('Uganda workforce data - raw'!$A$4:$F$619,MATCH($B383, 'Uganda workforce data - raw'!$B$4:$B$619,0), MATCH("Filled Female",'Uganda workforce data - raw'!$A$4:$F$4,0))*INDEX('Mapping cadres'!$B$1:$Z$616,MATCH($B383, 'Mapping cadres'!$B$1:$B$616,0), MATCH(AR$32,'Mapping cadres'!$B$1:$Z$1,0))</f>
        <v>0</v>
      </c>
      <c r="AS383" s="226">
        <f>INDEX('Uganda workforce data - raw'!$A$4:$F$619,MATCH($B383, 'Uganda workforce data - raw'!$B$4:$B$619,0), MATCH("Filled Female",'Uganda workforce data - raw'!$A$4:$F$4,0))*INDEX('Mapping cadres'!$B$1:$Z$616,MATCH($B383, 'Mapping cadres'!$B$1:$B$616,0), MATCH(AS$32,'Mapping cadres'!$B$1:$Z$1,0))</f>
        <v>0</v>
      </c>
      <c r="AT383" s="226">
        <f>INDEX('Uganda workforce data - raw'!$A$4:$F$619,MATCH($B383, 'Uganda workforce data - raw'!$B$4:$B$619,0), MATCH("Filled Female",'Uganda workforce data - raw'!$A$4:$F$4,0))*INDEX('Mapping cadres'!$B$1:$Z$616,MATCH($B383, 'Mapping cadres'!$B$1:$B$616,0), MATCH(AT$32,'Mapping cadres'!$B$1:$Z$1,0))</f>
        <v>0</v>
      </c>
      <c r="AU383" s="226">
        <f>INDEX('Uganda workforce data - raw'!$A$4:$F$619,MATCH($B383, 'Uganda workforce data - raw'!$B$4:$B$619,0), MATCH("Filled Female",'Uganda workforce data - raw'!$A$4:$F$4,0))*INDEX('Mapping cadres'!$B$1:$Z$616,MATCH($B383, 'Mapping cadres'!$B$1:$B$616,0), MATCH(AU$32,'Mapping cadres'!$B$1:$Z$1,0))</f>
        <v>0</v>
      </c>
      <c r="AV383" s="226">
        <f>INDEX('Uganda workforce data - raw'!$A$4:$F$619,MATCH($B383, 'Uganda workforce data - raw'!$B$4:$B$619,0), MATCH("Filled Female",'Uganda workforce data - raw'!$A$4:$F$4,0))*INDEX('Mapping cadres'!$B$1:$Z$616,MATCH($B383, 'Mapping cadres'!$B$1:$B$616,0), MATCH(AV$32,'Mapping cadres'!$B$1:$Z$1,0))</f>
        <v>0</v>
      </c>
      <c r="AW383" s="226">
        <f>INDEX('Uganda workforce data - raw'!$A$4:$F$619,MATCH($B383, 'Uganda workforce data - raw'!$B$4:$B$619,0), MATCH("Filled Female",'Uganda workforce data - raw'!$A$4:$F$4,0))*INDEX('Mapping cadres'!$B$1:$Z$616,MATCH($B383, 'Mapping cadres'!$B$1:$B$616,0), MATCH(AW$32,'Mapping cadres'!$B$1:$Z$1,0))</f>
        <v>0</v>
      </c>
      <c r="AX383" s="226">
        <f>INDEX('Uganda workforce data - raw'!$A$4:$F$619,MATCH($B383, 'Uganda workforce data - raw'!$B$4:$B$619,0), MATCH("Filled Female",'Uganda workforce data - raw'!$A$4:$F$4,0))*INDEX('Mapping cadres'!$B$1:$Z$616,MATCH($B383, 'Mapping cadres'!$B$1:$B$616,0), MATCH(AX$32,'Mapping cadres'!$B$1:$Z$1,0))</f>
        <v>0</v>
      </c>
      <c r="AY383" s="226">
        <f t="shared" si="125"/>
        <v>28</v>
      </c>
      <c r="AZ383" s="226">
        <f t="shared" si="126"/>
        <v>0</v>
      </c>
      <c r="BA383" s="226">
        <f t="shared" si="127"/>
        <v>0</v>
      </c>
      <c r="BB383" s="226">
        <f t="shared" si="128"/>
        <v>0</v>
      </c>
      <c r="BC383" s="226">
        <f t="shared" si="129"/>
        <v>0</v>
      </c>
      <c r="BD383" s="226">
        <f t="shared" si="130"/>
        <v>0</v>
      </c>
      <c r="BE383" s="226">
        <f t="shared" si="131"/>
        <v>0</v>
      </c>
      <c r="BF383" s="226">
        <f t="shared" si="132"/>
        <v>0</v>
      </c>
      <c r="BG383" s="226">
        <f t="shared" si="133"/>
        <v>0</v>
      </c>
      <c r="BH383" s="226">
        <f t="shared" si="134"/>
        <v>0</v>
      </c>
      <c r="BI383" s="226">
        <f t="shared" si="135"/>
        <v>0</v>
      </c>
      <c r="BJ383" s="226">
        <f t="shared" si="136"/>
        <v>0</v>
      </c>
      <c r="BK383" s="226">
        <f t="shared" si="137"/>
        <v>0</v>
      </c>
      <c r="BL383" s="226">
        <f t="shared" si="138"/>
        <v>0</v>
      </c>
      <c r="BM383" s="226">
        <f t="shared" si="139"/>
        <v>0</v>
      </c>
      <c r="BN383" s="226">
        <f t="shared" si="140"/>
        <v>0</v>
      </c>
      <c r="BO383" s="226">
        <f t="shared" si="141"/>
        <v>0</v>
      </c>
      <c r="BP383" s="226">
        <f t="shared" si="142"/>
        <v>0</v>
      </c>
      <c r="BQ383" s="226">
        <f t="shared" si="143"/>
        <v>0</v>
      </c>
      <c r="BR383" s="226">
        <f t="shared" si="144"/>
        <v>0</v>
      </c>
      <c r="BS383" s="226">
        <f t="shared" si="145"/>
        <v>0</v>
      </c>
      <c r="BT383" s="226">
        <f t="shared" si="146"/>
        <v>0</v>
      </c>
      <c r="BU383" s="226">
        <f t="shared" si="147"/>
        <v>0</v>
      </c>
      <c r="BV383" s="226">
        <f t="shared" si="148"/>
        <v>0</v>
      </c>
    </row>
    <row r="384" spans="1:74">
      <c r="A384" s="226">
        <v>352</v>
      </c>
      <c r="B384" s="226" t="s">
        <v>1653</v>
      </c>
      <c r="C384" s="226">
        <f>INDEX('Uganda workforce data - raw'!$A$4:$F$619,MATCH($B384, 'Uganda workforce data - raw'!$B$4:$B$619,0), MATCH("Filled Male",'Uganda workforce data - raw'!$A$4:$F$4,0))*INDEX('Mapping cadres'!$B$1:$Z$616,MATCH($B384, 'Mapping cadres'!$B$1:$B$616,0), MATCH(C$32,'Mapping cadres'!$B$1:$Z$1,0))</f>
        <v>1</v>
      </c>
      <c r="D384" s="226">
        <f>INDEX('Uganda workforce data - raw'!$A$4:$F$619,MATCH($B384, 'Uganda workforce data - raw'!$B$4:$B$619,0), MATCH("Filled Male",'Uganda workforce data - raw'!$A$4:$F$4,0))*INDEX('Mapping cadres'!$B$1:$Z$616,MATCH($B384, 'Mapping cadres'!$B$1:$B$616,0), MATCH(D$32,'Mapping cadres'!$B$1:$Z$1,0))</f>
        <v>0</v>
      </c>
      <c r="E384" s="226">
        <f>INDEX('Uganda workforce data - raw'!$A$4:$F$619,MATCH($B384, 'Uganda workforce data - raw'!$B$4:$B$619,0), MATCH("Filled Male",'Uganda workforce data - raw'!$A$4:$F$4,0))*INDEX('Mapping cadres'!$B$1:$Z$616,MATCH($B384, 'Mapping cadres'!$B$1:$B$616,0), MATCH(E$32,'Mapping cadres'!$B$1:$Z$1,0))</f>
        <v>0</v>
      </c>
      <c r="F384" s="226">
        <f>INDEX('Uganda workforce data - raw'!$A$4:$F$619,MATCH($B384, 'Uganda workforce data - raw'!$B$4:$B$619,0), MATCH("Filled Male",'Uganda workforce data - raw'!$A$4:$F$4,0))*INDEX('Mapping cadres'!$B$1:$Z$616,MATCH($B384, 'Mapping cadres'!$B$1:$B$616,0), MATCH(F$32,'Mapping cadres'!$B$1:$Z$1,0))</f>
        <v>0</v>
      </c>
      <c r="G384" s="226">
        <f>INDEX('Uganda workforce data - raw'!$A$4:$F$619,MATCH($B384, 'Uganda workforce data - raw'!$B$4:$B$619,0), MATCH("Filled Male",'Uganda workforce data - raw'!$A$4:$F$4,0))*INDEX('Mapping cadres'!$B$1:$Z$616,MATCH($B384, 'Mapping cadres'!$B$1:$B$616,0), MATCH(G$32,'Mapping cadres'!$B$1:$Z$1,0))</f>
        <v>0</v>
      </c>
      <c r="H384" s="226">
        <f>INDEX('Uganda workforce data - raw'!$A$4:$F$619,MATCH($B384, 'Uganda workforce data - raw'!$B$4:$B$619,0), MATCH("Filled Male",'Uganda workforce data - raw'!$A$4:$F$4,0))*INDEX('Mapping cadres'!$B$1:$Z$616,MATCH($B384, 'Mapping cadres'!$B$1:$B$616,0), MATCH(H$32,'Mapping cadres'!$B$1:$Z$1,0))</f>
        <v>0</v>
      </c>
      <c r="I384" s="226">
        <f>INDEX('Uganda workforce data - raw'!$A$4:$F$619,MATCH($B384, 'Uganda workforce data - raw'!$B$4:$B$619,0), MATCH("Filled Male",'Uganda workforce data - raw'!$A$4:$F$4,0))*INDEX('Mapping cadres'!$B$1:$Z$616,MATCH($B384, 'Mapping cadres'!$B$1:$B$616,0), MATCH(I$32,'Mapping cadres'!$B$1:$Z$1,0))</f>
        <v>0</v>
      </c>
      <c r="J384" s="226">
        <f>INDEX('Uganda workforce data - raw'!$A$4:$F$619,MATCH($B384, 'Uganda workforce data - raw'!$B$4:$B$619,0), MATCH("Filled Male",'Uganda workforce data - raw'!$A$4:$F$4,0))*INDEX('Mapping cadres'!$B$1:$Z$616,MATCH($B384, 'Mapping cadres'!$B$1:$B$616,0), MATCH(J$32,'Mapping cadres'!$B$1:$Z$1,0))</f>
        <v>0</v>
      </c>
      <c r="K384" s="226">
        <f>INDEX('Uganda workforce data - raw'!$A$4:$F$619,MATCH($B384, 'Uganda workforce data - raw'!$B$4:$B$619,0), MATCH("Filled Male",'Uganda workforce data - raw'!$A$4:$F$4,0))*INDEX('Mapping cadres'!$B$1:$Z$616,MATCH($B384, 'Mapping cadres'!$B$1:$B$616,0), MATCH(K$32,'Mapping cadres'!$B$1:$Z$1,0))</f>
        <v>0</v>
      </c>
      <c r="L384" s="226">
        <f>INDEX('Uganda workforce data - raw'!$A$4:$F$619,MATCH($B384, 'Uganda workforce data - raw'!$B$4:$B$619,0), MATCH("Filled Male",'Uganda workforce data - raw'!$A$4:$F$4,0))*INDEX('Mapping cadres'!$B$1:$Z$616,MATCH($B384, 'Mapping cadres'!$B$1:$B$616,0), MATCH(L$32,'Mapping cadres'!$B$1:$Z$1,0))</f>
        <v>0</v>
      </c>
      <c r="M384" s="226">
        <f>INDEX('Uganda workforce data - raw'!$A$4:$F$619,MATCH($B384, 'Uganda workforce data - raw'!$B$4:$B$619,0), MATCH("Filled Male",'Uganda workforce data - raw'!$A$4:$F$4,0))*INDEX('Mapping cadres'!$B$1:$Z$616,MATCH($B384, 'Mapping cadres'!$B$1:$B$616,0), MATCH(M$32,'Mapping cadres'!$B$1:$Z$1,0))</f>
        <v>0</v>
      </c>
      <c r="N384" s="226">
        <f>INDEX('Uganda workforce data - raw'!$A$4:$F$619,MATCH($B384, 'Uganda workforce data - raw'!$B$4:$B$619,0), MATCH("Filled Male",'Uganda workforce data - raw'!$A$4:$F$4,0))*INDEX('Mapping cadres'!$B$1:$Z$616,MATCH($B384, 'Mapping cadres'!$B$1:$B$616,0), MATCH(N$32,'Mapping cadres'!$B$1:$Z$1,0))</f>
        <v>0</v>
      </c>
      <c r="O384" s="226">
        <f>INDEX('Uganda workforce data - raw'!$A$4:$F$619,MATCH($B384, 'Uganda workforce data - raw'!$B$4:$B$619,0), MATCH("Filled Male",'Uganda workforce data - raw'!$A$4:$F$4,0))*INDEX('Mapping cadres'!$B$1:$Z$616,MATCH($B384, 'Mapping cadres'!$B$1:$B$616,0), MATCH(O$32,'Mapping cadres'!$B$1:$Z$1,0))</f>
        <v>0</v>
      </c>
      <c r="P384" s="226">
        <f>INDEX('Uganda workforce data - raw'!$A$4:$F$619,MATCH($B384, 'Uganda workforce data - raw'!$B$4:$B$619,0), MATCH("Filled Male",'Uganda workforce data - raw'!$A$4:$F$4,0))*INDEX('Mapping cadres'!$B$1:$Z$616,MATCH($B384, 'Mapping cadres'!$B$1:$B$616,0), MATCH(P$32,'Mapping cadres'!$B$1:$Z$1,0))</f>
        <v>0</v>
      </c>
      <c r="Q384" s="226">
        <f>INDEX('Uganda workforce data - raw'!$A$4:$F$619,MATCH($B384, 'Uganda workforce data - raw'!$B$4:$B$619,0), MATCH("Filled Male",'Uganda workforce data - raw'!$A$4:$F$4,0))*INDEX('Mapping cadres'!$B$1:$Z$616,MATCH($B384, 'Mapping cadres'!$B$1:$B$616,0), MATCH(Q$32,'Mapping cadres'!$B$1:$Z$1,0))</f>
        <v>0</v>
      </c>
      <c r="R384" s="226">
        <f>INDEX('Uganda workforce data - raw'!$A$4:$F$619,MATCH($B384, 'Uganda workforce data - raw'!$B$4:$B$619,0), MATCH("Filled Male",'Uganda workforce data - raw'!$A$4:$F$4,0))*INDEX('Mapping cadres'!$B$1:$Z$616,MATCH($B384, 'Mapping cadres'!$B$1:$B$616,0), MATCH(R$32,'Mapping cadres'!$B$1:$Z$1,0))</f>
        <v>0</v>
      </c>
      <c r="S384" s="226">
        <f>INDEX('Uganda workforce data - raw'!$A$4:$F$619,MATCH($B384, 'Uganda workforce data - raw'!$B$4:$B$619,0), MATCH("Filled Male",'Uganda workforce data - raw'!$A$4:$F$4,0))*INDEX('Mapping cadres'!$B$1:$Z$616,MATCH($B384, 'Mapping cadres'!$B$1:$B$616,0), MATCH(S$32,'Mapping cadres'!$B$1:$Z$1,0))</f>
        <v>0</v>
      </c>
      <c r="T384" s="226">
        <f>INDEX('Uganda workforce data - raw'!$A$4:$F$619,MATCH($B384, 'Uganda workforce data - raw'!$B$4:$B$619,0), MATCH("Filled Male",'Uganda workforce data - raw'!$A$4:$F$4,0))*INDEX('Mapping cadres'!$B$1:$Z$616,MATCH($B384, 'Mapping cadres'!$B$1:$B$616,0), MATCH(T$32,'Mapping cadres'!$B$1:$Z$1,0))</f>
        <v>0</v>
      </c>
      <c r="U384" s="226">
        <f>INDEX('Uganda workforce data - raw'!$A$4:$F$619,MATCH($B384, 'Uganda workforce data - raw'!$B$4:$B$619,0), MATCH("Filled Male",'Uganda workforce data - raw'!$A$4:$F$4,0))*INDEX('Mapping cadres'!$B$1:$Z$616,MATCH($B384, 'Mapping cadres'!$B$1:$B$616,0), MATCH(U$32,'Mapping cadres'!$B$1:$Z$1,0))</f>
        <v>0</v>
      </c>
      <c r="V384" s="226">
        <f>INDEX('Uganda workforce data - raw'!$A$4:$F$619,MATCH($B384, 'Uganda workforce data - raw'!$B$4:$B$619,0), MATCH("Filled Male",'Uganda workforce data - raw'!$A$4:$F$4,0))*INDEX('Mapping cadres'!$B$1:$Z$616,MATCH($B384, 'Mapping cadres'!$B$1:$B$616,0), MATCH(V$32,'Mapping cadres'!$B$1:$Z$1,0))</f>
        <v>0</v>
      </c>
      <c r="W384" s="226">
        <f>INDEX('Uganda workforce data - raw'!$A$4:$F$619,MATCH($B384, 'Uganda workforce data - raw'!$B$4:$B$619,0), MATCH("Filled Male",'Uganda workforce data - raw'!$A$4:$F$4,0))*INDEX('Mapping cadres'!$B$1:$Z$616,MATCH($B384, 'Mapping cadres'!$B$1:$B$616,0), MATCH(W$32,'Mapping cadres'!$B$1:$Z$1,0))</f>
        <v>0</v>
      </c>
      <c r="X384" s="226">
        <f>INDEX('Uganda workforce data - raw'!$A$4:$F$619,MATCH($B384, 'Uganda workforce data - raw'!$B$4:$B$619,0), MATCH("Filled Male",'Uganda workforce data - raw'!$A$4:$F$4,0))*INDEX('Mapping cadres'!$B$1:$Z$616,MATCH($B384, 'Mapping cadres'!$B$1:$B$616,0), MATCH(X$32,'Mapping cadres'!$B$1:$Z$1,0))</f>
        <v>0</v>
      </c>
      <c r="Y384" s="226">
        <f>INDEX('Uganda workforce data - raw'!$A$4:$F$619,MATCH($B384, 'Uganda workforce data - raw'!$B$4:$B$619,0), MATCH("Filled Male",'Uganda workforce data - raw'!$A$4:$F$4,0))*INDEX('Mapping cadres'!$B$1:$Z$616,MATCH($B384, 'Mapping cadres'!$B$1:$B$616,0), MATCH(Y$32,'Mapping cadres'!$B$1:$Z$1,0))</f>
        <v>0</v>
      </c>
      <c r="Z384" s="226">
        <f>INDEX('Uganda workforce data - raw'!$A$4:$F$619,MATCH($B384, 'Uganda workforce data - raw'!$B$4:$B$619,0), MATCH("Filled Male",'Uganda workforce data - raw'!$A$4:$F$4,0))*INDEX('Mapping cadres'!$B$1:$Z$616,MATCH($B384, 'Mapping cadres'!$B$1:$B$616,0), MATCH(Z$32,'Mapping cadres'!$B$1:$Z$1,0))</f>
        <v>0</v>
      </c>
      <c r="AA384" s="226">
        <f>INDEX('Uganda workforce data - raw'!$A$4:$F$619,MATCH($B384, 'Uganda workforce data - raw'!$B$4:$B$619,0), MATCH("Filled Female",'Uganda workforce data - raw'!$A$4:$F$4,0))*INDEX('Mapping cadres'!$B$1:$Z$616,MATCH($B384, 'Mapping cadres'!$B$1:$B$616,0), MATCH(AA$32,'Mapping cadres'!$B$1:$Z$1,0))</f>
        <v>3</v>
      </c>
      <c r="AB384" s="226">
        <f>INDEX('Uganda workforce data - raw'!$A$4:$F$619,MATCH($B384, 'Uganda workforce data - raw'!$B$4:$B$619,0), MATCH("Filled Female",'Uganda workforce data - raw'!$A$4:$F$4,0))*INDEX('Mapping cadres'!$B$1:$Z$616,MATCH($B384, 'Mapping cadres'!$B$1:$B$616,0), MATCH(AB$32,'Mapping cadres'!$B$1:$Z$1,0))</f>
        <v>0</v>
      </c>
      <c r="AC384" s="226">
        <f>INDEX('Uganda workforce data - raw'!$A$4:$F$619,MATCH($B384, 'Uganda workforce data - raw'!$B$4:$B$619,0), MATCH("Filled Female",'Uganda workforce data - raw'!$A$4:$F$4,0))*INDEX('Mapping cadres'!$B$1:$Z$616,MATCH($B384, 'Mapping cadres'!$B$1:$B$616,0), MATCH(AC$32,'Mapping cadres'!$B$1:$Z$1,0))</f>
        <v>0</v>
      </c>
      <c r="AD384" s="226">
        <f>INDEX('Uganda workforce data - raw'!$A$4:$F$619,MATCH($B384, 'Uganda workforce data - raw'!$B$4:$B$619,0), MATCH("Filled Female",'Uganda workforce data - raw'!$A$4:$F$4,0))*INDEX('Mapping cadres'!$B$1:$Z$616,MATCH($B384, 'Mapping cadres'!$B$1:$B$616,0), MATCH(AD$32,'Mapping cadres'!$B$1:$Z$1,0))</f>
        <v>0</v>
      </c>
      <c r="AE384" s="226">
        <f>INDEX('Uganda workforce data - raw'!$A$4:$F$619,MATCH($B384, 'Uganda workforce data - raw'!$B$4:$B$619,0), MATCH("Filled Female",'Uganda workforce data - raw'!$A$4:$F$4,0))*INDEX('Mapping cadres'!$B$1:$Z$616,MATCH($B384, 'Mapping cadres'!$B$1:$B$616,0), MATCH(AE$32,'Mapping cadres'!$B$1:$Z$1,0))</f>
        <v>0</v>
      </c>
      <c r="AF384" s="226">
        <f>INDEX('Uganda workforce data - raw'!$A$4:$F$619,MATCH($B384, 'Uganda workforce data - raw'!$B$4:$B$619,0), MATCH("Filled Female",'Uganda workforce data - raw'!$A$4:$F$4,0))*INDEX('Mapping cadres'!$B$1:$Z$616,MATCH($B384, 'Mapping cadres'!$B$1:$B$616,0), MATCH(AF$32,'Mapping cadres'!$B$1:$Z$1,0))</f>
        <v>0</v>
      </c>
      <c r="AG384" s="226">
        <f>INDEX('Uganda workforce data - raw'!$A$4:$F$619,MATCH($B384, 'Uganda workforce data - raw'!$B$4:$B$619,0), MATCH("Filled Female",'Uganda workforce data - raw'!$A$4:$F$4,0))*INDEX('Mapping cadres'!$B$1:$Z$616,MATCH($B384, 'Mapping cadres'!$B$1:$B$616,0), MATCH(AG$32,'Mapping cadres'!$B$1:$Z$1,0))</f>
        <v>0</v>
      </c>
      <c r="AH384" s="226">
        <f>INDEX('Uganda workforce data - raw'!$A$4:$F$619,MATCH($B384, 'Uganda workforce data - raw'!$B$4:$B$619,0), MATCH("Filled Female",'Uganda workforce data - raw'!$A$4:$F$4,0))*INDEX('Mapping cadres'!$B$1:$Z$616,MATCH($B384, 'Mapping cadres'!$B$1:$B$616,0), MATCH(AH$32,'Mapping cadres'!$B$1:$Z$1,0))</f>
        <v>0</v>
      </c>
      <c r="AI384" s="226">
        <f>INDEX('Uganda workforce data - raw'!$A$4:$F$619,MATCH($B384, 'Uganda workforce data - raw'!$B$4:$B$619,0), MATCH("Filled Female",'Uganda workforce data - raw'!$A$4:$F$4,0))*INDEX('Mapping cadres'!$B$1:$Z$616,MATCH($B384, 'Mapping cadres'!$B$1:$B$616,0), MATCH(AI$32,'Mapping cadres'!$B$1:$Z$1,0))</f>
        <v>0</v>
      </c>
      <c r="AJ384" s="226">
        <f>INDEX('Uganda workforce data - raw'!$A$4:$F$619,MATCH($B384, 'Uganda workforce data - raw'!$B$4:$B$619,0), MATCH("Filled Female",'Uganda workforce data - raw'!$A$4:$F$4,0))*INDEX('Mapping cadres'!$B$1:$Z$616,MATCH($B384, 'Mapping cadres'!$B$1:$B$616,0), MATCH(AJ$32,'Mapping cadres'!$B$1:$Z$1,0))</f>
        <v>0</v>
      </c>
      <c r="AK384" s="226">
        <f>INDEX('Uganda workforce data - raw'!$A$4:$F$619,MATCH($B384, 'Uganda workforce data - raw'!$B$4:$B$619,0), MATCH("Filled Female",'Uganda workforce data - raw'!$A$4:$F$4,0))*INDEX('Mapping cadres'!$B$1:$Z$616,MATCH($B384, 'Mapping cadres'!$B$1:$B$616,0), MATCH(AK$32,'Mapping cadres'!$B$1:$Z$1,0))</f>
        <v>0</v>
      </c>
      <c r="AL384" s="226">
        <f>INDEX('Uganda workforce data - raw'!$A$4:$F$619,MATCH($B384, 'Uganda workforce data - raw'!$B$4:$B$619,0), MATCH("Filled Female",'Uganda workforce data - raw'!$A$4:$F$4,0))*INDEX('Mapping cadres'!$B$1:$Z$616,MATCH($B384, 'Mapping cadres'!$B$1:$B$616,0), MATCH(AL$32,'Mapping cadres'!$B$1:$Z$1,0))</f>
        <v>0</v>
      </c>
      <c r="AM384" s="226">
        <f>INDEX('Uganda workforce data - raw'!$A$4:$F$619,MATCH($B384, 'Uganda workforce data - raw'!$B$4:$B$619,0), MATCH("Filled Female",'Uganda workforce data - raw'!$A$4:$F$4,0))*INDEX('Mapping cadres'!$B$1:$Z$616,MATCH($B384, 'Mapping cadres'!$B$1:$B$616,0), MATCH(AM$32,'Mapping cadres'!$B$1:$Z$1,0))</f>
        <v>0</v>
      </c>
      <c r="AN384" s="226">
        <f>INDEX('Uganda workforce data - raw'!$A$4:$F$619,MATCH($B384, 'Uganda workforce data - raw'!$B$4:$B$619,0), MATCH("Filled Female",'Uganda workforce data - raw'!$A$4:$F$4,0))*INDEX('Mapping cadres'!$B$1:$Z$616,MATCH($B384, 'Mapping cadres'!$B$1:$B$616,0), MATCH(AN$32,'Mapping cadres'!$B$1:$Z$1,0))</f>
        <v>0</v>
      </c>
      <c r="AO384" s="226">
        <f>INDEX('Uganda workforce data - raw'!$A$4:$F$619,MATCH($B384, 'Uganda workforce data - raw'!$B$4:$B$619,0), MATCH("Filled Female",'Uganda workforce data - raw'!$A$4:$F$4,0))*INDEX('Mapping cadres'!$B$1:$Z$616,MATCH($B384, 'Mapping cadres'!$B$1:$B$616,0), MATCH(AO$32,'Mapping cadres'!$B$1:$Z$1,0))</f>
        <v>0</v>
      </c>
      <c r="AP384" s="226">
        <f>INDEX('Uganda workforce data - raw'!$A$4:$F$619,MATCH($B384, 'Uganda workforce data - raw'!$B$4:$B$619,0), MATCH("Filled Female",'Uganda workforce data - raw'!$A$4:$F$4,0))*INDEX('Mapping cadres'!$B$1:$Z$616,MATCH($B384, 'Mapping cadres'!$B$1:$B$616,0), MATCH(AP$32,'Mapping cadres'!$B$1:$Z$1,0))</f>
        <v>0</v>
      </c>
      <c r="AQ384" s="226">
        <f>INDEX('Uganda workforce data - raw'!$A$4:$F$619,MATCH($B384, 'Uganda workforce data - raw'!$B$4:$B$619,0), MATCH("Filled Female",'Uganda workforce data - raw'!$A$4:$F$4,0))*INDEX('Mapping cadres'!$B$1:$Z$616,MATCH($B384, 'Mapping cadres'!$B$1:$B$616,0), MATCH(AQ$32,'Mapping cadres'!$B$1:$Z$1,0))</f>
        <v>0</v>
      </c>
      <c r="AR384" s="226">
        <f>INDEX('Uganda workforce data - raw'!$A$4:$F$619,MATCH($B384, 'Uganda workforce data - raw'!$B$4:$B$619,0), MATCH("Filled Female",'Uganda workforce data - raw'!$A$4:$F$4,0))*INDEX('Mapping cadres'!$B$1:$Z$616,MATCH($B384, 'Mapping cadres'!$B$1:$B$616,0), MATCH(AR$32,'Mapping cadres'!$B$1:$Z$1,0))</f>
        <v>0</v>
      </c>
      <c r="AS384" s="226">
        <f>INDEX('Uganda workforce data - raw'!$A$4:$F$619,MATCH($B384, 'Uganda workforce data - raw'!$B$4:$B$619,0), MATCH("Filled Female",'Uganda workforce data - raw'!$A$4:$F$4,0))*INDEX('Mapping cadres'!$B$1:$Z$616,MATCH($B384, 'Mapping cadres'!$B$1:$B$616,0), MATCH(AS$32,'Mapping cadres'!$B$1:$Z$1,0))</f>
        <v>0</v>
      </c>
      <c r="AT384" s="226">
        <f>INDEX('Uganda workforce data - raw'!$A$4:$F$619,MATCH($B384, 'Uganda workforce data - raw'!$B$4:$B$619,0), MATCH("Filled Female",'Uganda workforce data - raw'!$A$4:$F$4,0))*INDEX('Mapping cadres'!$B$1:$Z$616,MATCH($B384, 'Mapping cadres'!$B$1:$B$616,0), MATCH(AT$32,'Mapping cadres'!$B$1:$Z$1,0))</f>
        <v>0</v>
      </c>
      <c r="AU384" s="226">
        <f>INDEX('Uganda workforce data - raw'!$A$4:$F$619,MATCH($B384, 'Uganda workforce data - raw'!$B$4:$B$619,0), MATCH("Filled Female",'Uganda workforce data - raw'!$A$4:$F$4,0))*INDEX('Mapping cadres'!$B$1:$Z$616,MATCH($B384, 'Mapping cadres'!$B$1:$B$616,0), MATCH(AU$32,'Mapping cadres'!$B$1:$Z$1,0))</f>
        <v>0</v>
      </c>
      <c r="AV384" s="226">
        <f>INDEX('Uganda workforce data - raw'!$A$4:$F$619,MATCH($B384, 'Uganda workforce data - raw'!$B$4:$B$619,0), MATCH("Filled Female",'Uganda workforce data - raw'!$A$4:$F$4,0))*INDEX('Mapping cadres'!$B$1:$Z$616,MATCH($B384, 'Mapping cadres'!$B$1:$B$616,0), MATCH(AV$32,'Mapping cadres'!$B$1:$Z$1,0))</f>
        <v>0</v>
      </c>
      <c r="AW384" s="226">
        <f>INDEX('Uganda workforce data - raw'!$A$4:$F$619,MATCH($B384, 'Uganda workforce data - raw'!$B$4:$B$619,0), MATCH("Filled Female",'Uganda workforce data - raw'!$A$4:$F$4,0))*INDEX('Mapping cadres'!$B$1:$Z$616,MATCH($B384, 'Mapping cadres'!$B$1:$B$616,0), MATCH(AW$32,'Mapping cadres'!$B$1:$Z$1,0))</f>
        <v>0</v>
      </c>
      <c r="AX384" s="226">
        <f>INDEX('Uganda workforce data - raw'!$A$4:$F$619,MATCH($B384, 'Uganda workforce data - raw'!$B$4:$B$619,0), MATCH("Filled Female",'Uganda workforce data - raw'!$A$4:$F$4,0))*INDEX('Mapping cadres'!$B$1:$Z$616,MATCH($B384, 'Mapping cadres'!$B$1:$B$616,0), MATCH(AX$32,'Mapping cadres'!$B$1:$Z$1,0))</f>
        <v>0</v>
      </c>
      <c r="AY384" s="226">
        <f t="shared" si="125"/>
        <v>4</v>
      </c>
      <c r="AZ384" s="226">
        <f t="shared" si="126"/>
        <v>0</v>
      </c>
      <c r="BA384" s="226">
        <f t="shared" si="127"/>
        <v>0</v>
      </c>
      <c r="BB384" s="226">
        <f t="shared" si="128"/>
        <v>0</v>
      </c>
      <c r="BC384" s="226">
        <f t="shared" si="129"/>
        <v>0</v>
      </c>
      <c r="BD384" s="226">
        <f t="shared" si="130"/>
        <v>0</v>
      </c>
      <c r="BE384" s="226">
        <f t="shared" si="131"/>
        <v>0</v>
      </c>
      <c r="BF384" s="226">
        <f t="shared" si="132"/>
        <v>0</v>
      </c>
      <c r="BG384" s="226">
        <f t="shared" si="133"/>
        <v>0</v>
      </c>
      <c r="BH384" s="226">
        <f t="shared" si="134"/>
        <v>0</v>
      </c>
      <c r="BI384" s="226">
        <f t="shared" si="135"/>
        <v>0</v>
      </c>
      <c r="BJ384" s="226">
        <f t="shared" si="136"/>
        <v>0</v>
      </c>
      <c r="BK384" s="226">
        <f t="shared" si="137"/>
        <v>0</v>
      </c>
      <c r="BL384" s="226">
        <f t="shared" si="138"/>
        <v>0</v>
      </c>
      <c r="BM384" s="226">
        <f t="shared" si="139"/>
        <v>0</v>
      </c>
      <c r="BN384" s="226">
        <f t="shared" si="140"/>
        <v>0</v>
      </c>
      <c r="BO384" s="226">
        <f t="shared" si="141"/>
        <v>0</v>
      </c>
      <c r="BP384" s="226">
        <f t="shared" si="142"/>
        <v>0</v>
      </c>
      <c r="BQ384" s="226">
        <f t="shared" si="143"/>
        <v>0</v>
      </c>
      <c r="BR384" s="226">
        <f t="shared" si="144"/>
        <v>0</v>
      </c>
      <c r="BS384" s="226">
        <f t="shared" si="145"/>
        <v>0</v>
      </c>
      <c r="BT384" s="226">
        <f t="shared" si="146"/>
        <v>0</v>
      </c>
      <c r="BU384" s="226">
        <f t="shared" si="147"/>
        <v>0</v>
      </c>
      <c r="BV384" s="226">
        <f t="shared" si="148"/>
        <v>0</v>
      </c>
    </row>
    <row r="385" spans="1:74">
      <c r="A385" s="226">
        <v>353</v>
      </c>
      <c r="B385" s="226" t="s">
        <v>1654</v>
      </c>
      <c r="C385" s="226">
        <f>INDEX('Uganda workforce data - raw'!$A$4:$F$619,MATCH($B385, 'Uganda workforce data - raw'!$B$4:$B$619,0), MATCH("Filled Male",'Uganda workforce data - raw'!$A$4:$F$4,0))*INDEX('Mapping cadres'!$B$1:$Z$616,MATCH($B385, 'Mapping cadres'!$B$1:$B$616,0), MATCH(C$32,'Mapping cadres'!$B$1:$Z$1,0))</f>
        <v>0</v>
      </c>
      <c r="D385" s="226">
        <f>INDEX('Uganda workforce data - raw'!$A$4:$F$619,MATCH($B385, 'Uganda workforce data - raw'!$B$4:$B$619,0), MATCH("Filled Male",'Uganda workforce data - raw'!$A$4:$F$4,0))*INDEX('Mapping cadres'!$B$1:$Z$616,MATCH($B385, 'Mapping cadres'!$B$1:$B$616,0), MATCH(D$32,'Mapping cadres'!$B$1:$Z$1,0))</f>
        <v>0</v>
      </c>
      <c r="E385" s="226">
        <f>INDEX('Uganda workforce data - raw'!$A$4:$F$619,MATCH($B385, 'Uganda workforce data - raw'!$B$4:$B$619,0), MATCH("Filled Male",'Uganda workforce data - raw'!$A$4:$F$4,0))*INDEX('Mapping cadres'!$B$1:$Z$616,MATCH($B385, 'Mapping cadres'!$B$1:$B$616,0), MATCH(E$32,'Mapping cadres'!$B$1:$Z$1,0))</f>
        <v>0</v>
      </c>
      <c r="F385" s="226">
        <f>INDEX('Uganda workforce data - raw'!$A$4:$F$619,MATCH($B385, 'Uganda workforce data - raw'!$B$4:$B$619,0), MATCH("Filled Male",'Uganda workforce data - raw'!$A$4:$F$4,0))*INDEX('Mapping cadres'!$B$1:$Z$616,MATCH($B385, 'Mapping cadres'!$B$1:$B$616,0), MATCH(F$32,'Mapping cadres'!$B$1:$Z$1,0))</f>
        <v>0</v>
      </c>
      <c r="G385" s="226">
        <f>INDEX('Uganda workforce data - raw'!$A$4:$F$619,MATCH($B385, 'Uganda workforce data - raw'!$B$4:$B$619,0), MATCH("Filled Male",'Uganda workforce data - raw'!$A$4:$F$4,0))*INDEX('Mapping cadres'!$B$1:$Z$616,MATCH($B385, 'Mapping cadres'!$B$1:$B$616,0), MATCH(G$32,'Mapping cadres'!$B$1:$Z$1,0))</f>
        <v>0</v>
      </c>
      <c r="H385" s="226">
        <f>INDEX('Uganda workforce data - raw'!$A$4:$F$619,MATCH($B385, 'Uganda workforce data - raw'!$B$4:$B$619,0), MATCH("Filled Male",'Uganda workforce data - raw'!$A$4:$F$4,0))*INDEX('Mapping cadres'!$B$1:$Z$616,MATCH($B385, 'Mapping cadres'!$B$1:$B$616,0), MATCH(H$32,'Mapping cadres'!$B$1:$Z$1,0))</f>
        <v>0</v>
      </c>
      <c r="I385" s="226">
        <f>INDEX('Uganda workforce data - raw'!$A$4:$F$619,MATCH($B385, 'Uganda workforce data - raw'!$B$4:$B$619,0), MATCH("Filled Male",'Uganda workforce data - raw'!$A$4:$F$4,0))*INDEX('Mapping cadres'!$B$1:$Z$616,MATCH($B385, 'Mapping cadres'!$B$1:$B$616,0), MATCH(I$32,'Mapping cadres'!$B$1:$Z$1,0))</f>
        <v>0</v>
      </c>
      <c r="J385" s="226">
        <f>INDEX('Uganda workforce data - raw'!$A$4:$F$619,MATCH($B385, 'Uganda workforce data - raw'!$B$4:$B$619,0), MATCH("Filled Male",'Uganda workforce data - raw'!$A$4:$F$4,0))*INDEX('Mapping cadres'!$B$1:$Z$616,MATCH($B385, 'Mapping cadres'!$B$1:$B$616,0), MATCH(J$32,'Mapping cadres'!$B$1:$Z$1,0))</f>
        <v>0</v>
      </c>
      <c r="K385" s="226">
        <f>INDEX('Uganda workforce data - raw'!$A$4:$F$619,MATCH($B385, 'Uganda workforce data - raw'!$B$4:$B$619,0), MATCH("Filled Male",'Uganda workforce data - raw'!$A$4:$F$4,0))*INDEX('Mapping cadres'!$B$1:$Z$616,MATCH($B385, 'Mapping cadres'!$B$1:$B$616,0), MATCH(K$32,'Mapping cadres'!$B$1:$Z$1,0))</f>
        <v>0</v>
      </c>
      <c r="L385" s="226">
        <f>INDEX('Uganda workforce data - raw'!$A$4:$F$619,MATCH($B385, 'Uganda workforce data - raw'!$B$4:$B$619,0), MATCH("Filled Male",'Uganda workforce data - raw'!$A$4:$F$4,0))*INDEX('Mapping cadres'!$B$1:$Z$616,MATCH($B385, 'Mapping cadres'!$B$1:$B$616,0), MATCH(L$32,'Mapping cadres'!$B$1:$Z$1,0))</f>
        <v>0</v>
      </c>
      <c r="M385" s="226">
        <f>INDEX('Uganda workforce data - raw'!$A$4:$F$619,MATCH($B385, 'Uganda workforce data - raw'!$B$4:$B$619,0), MATCH("Filled Male",'Uganda workforce data - raw'!$A$4:$F$4,0))*INDEX('Mapping cadres'!$B$1:$Z$616,MATCH($B385, 'Mapping cadres'!$B$1:$B$616,0), MATCH(M$32,'Mapping cadres'!$B$1:$Z$1,0))</f>
        <v>0</v>
      </c>
      <c r="N385" s="226">
        <f>INDEX('Uganda workforce data - raw'!$A$4:$F$619,MATCH($B385, 'Uganda workforce data - raw'!$B$4:$B$619,0), MATCH("Filled Male",'Uganda workforce data - raw'!$A$4:$F$4,0))*INDEX('Mapping cadres'!$B$1:$Z$616,MATCH($B385, 'Mapping cadres'!$B$1:$B$616,0), MATCH(N$32,'Mapping cadres'!$B$1:$Z$1,0))</f>
        <v>0</v>
      </c>
      <c r="O385" s="226">
        <f>INDEX('Uganda workforce data - raw'!$A$4:$F$619,MATCH($B385, 'Uganda workforce data - raw'!$B$4:$B$619,0), MATCH("Filled Male",'Uganda workforce data - raw'!$A$4:$F$4,0))*INDEX('Mapping cadres'!$B$1:$Z$616,MATCH($B385, 'Mapping cadres'!$B$1:$B$616,0), MATCH(O$32,'Mapping cadres'!$B$1:$Z$1,0))</f>
        <v>0</v>
      </c>
      <c r="P385" s="226">
        <f>INDEX('Uganda workforce data - raw'!$A$4:$F$619,MATCH($B385, 'Uganda workforce data - raw'!$B$4:$B$619,0), MATCH("Filled Male",'Uganda workforce data - raw'!$A$4:$F$4,0))*INDEX('Mapping cadres'!$B$1:$Z$616,MATCH($B385, 'Mapping cadres'!$B$1:$B$616,0), MATCH(P$32,'Mapping cadres'!$B$1:$Z$1,0))</f>
        <v>0</v>
      </c>
      <c r="Q385" s="226">
        <f>INDEX('Uganda workforce data - raw'!$A$4:$F$619,MATCH($B385, 'Uganda workforce data - raw'!$B$4:$B$619,0), MATCH("Filled Male",'Uganda workforce data - raw'!$A$4:$F$4,0))*INDEX('Mapping cadres'!$B$1:$Z$616,MATCH($B385, 'Mapping cadres'!$B$1:$B$616,0), MATCH(Q$32,'Mapping cadres'!$B$1:$Z$1,0))</f>
        <v>0</v>
      </c>
      <c r="R385" s="226">
        <f>INDEX('Uganda workforce data - raw'!$A$4:$F$619,MATCH($B385, 'Uganda workforce data - raw'!$B$4:$B$619,0), MATCH("Filled Male",'Uganda workforce data - raw'!$A$4:$F$4,0))*INDEX('Mapping cadres'!$B$1:$Z$616,MATCH($B385, 'Mapping cadres'!$B$1:$B$616,0), MATCH(R$32,'Mapping cadres'!$B$1:$Z$1,0))</f>
        <v>0</v>
      </c>
      <c r="S385" s="226">
        <f>INDEX('Uganda workforce data - raw'!$A$4:$F$619,MATCH($B385, 'Uganda workforce data - raw'!$B$4:$B$619,0), MATCH("Filled Male",'Uganda workforce data - raw'!$A$4:$F$4,0))*INDEX('Mapping cadres'!$B$1:$Z$616,MATCH($B385, 'Mapping cadres'!$B$1:$B$616,0), MATCH(S$32,'Mapping cadres'!$B$1:$Z$1,0))</f>
        <v>0</v>
      </c>
      <c r="T385" s="226">
        <f>INDEX('Uganda workforce data - raw'!$A$4:$F$619,MATCH($B385, 'Uganda workforce data - raw'!$B$4:$B$619,0), MATCH("Filled Male",'Uganda workforce data - raw'!$A$4:$F$4,0))*INDEX('Mapping cadres'!$B$1:$Z$616,MATCH($B385, 'Mapping cadres'!$B$1:$B$616,0), MATCH(T$32,'Mapping cadres'!$B$1:$Z$1,0))</f>
        <v>0</v>
      </c>
      <c r="U385" s="226">
        <f>INDEX('Uganda workforce data - raw'!$A$4:$F$619,MATCH($B385, 'Uganda workforce data - raw'!$B$4:$B$619,0), MATCH("Filled Male",'Uganda workforce data - raw'!$A$4:$F$4,0))*INDEX('Mapping cadres'!$B$1:$Z$616,MATCH($B385, 'Mapping cadres'!$B$1:$B$616,0), MATCH(U$32,'Mapping cadres'!$B$1:$Z$1,0))</f>
        <v>0</v>
      </c>
      <c r="V385" s="226">
        <f>INDEX('Uganda workforce data - raw'!$A$4:$F$619,MATCH($B385, 'Uganda workforce data - raw'!$B$4:$B$619,0), MATCH("Filled Male",'Uganda workforce data - raw'!$A$4:$F$4,0))*INDEX('Mapping cadres'!$B$1:$Z$616,MATCH($B385, 'Mapping cadres'!$B$1:$B$616,0), MATCH(V$32,'Mapping cadres'!$B$1:$Z$1,0))</f>
        <v>0</v>
      </c>
      <c r="W385" s="226">
        <f>INDEX('Uganda workforce data - raw'!$A$4:$F$619,MATCH($B385, 'Uganda workforce data - raw'!$B$4:$B$619,0), MATCH("Filled Male",'Uganda workforce data - raw'!$A$4:$F$4,0))*INDEX('Mapping cadres'!$B$1:$Z$616,MATCH($B385, 'Mapping cadres'!$B$1:$B$616,0), MATCH(W$32,'Mapping cadres'!$B$1:$Z$1,0))</f>
        <v>0</v>
      </c>
      <c r="X385" s="226">
        <f>INDEX('Uganda workforce data - raw'!$A$4:$F$619,MATCH($B385, 'Uganda workforce data - raw'!$B$4:$B$619,0), MATCH("Filled Male",'Uganda workforce data - raw'!$A$4:$F$4,0))*INDEX('Mapping cadres'!$B$1:$Z$616,MATCH($B385, 'Mapping cadres'!$B$1:$B$616,0), MATCH(X$32,'Mapping cadres'!$B$1:$Z$1,0))</f>
        <v>0</v>
      </c>
      <c r="Y385" s="226">
        <f>INDEX('Uganda workforce data - raw'!$A$4:$F$619,MATCH($B385, 'Uganda workforce data - raw'!$B$4:$B$619,0), MATCH("Filled Male",'Uganda workforce data - raw'!$A$4:$F$4,0))*INDEX('Mapping cadres'!$B$1:$Z$616,MATCH($B385, 'Mapping cadres'!$B$1:$B$616,0), MATCH(Y$32,'Mapping cadres'!$B$1:$Z$1,0))</f>
        <v>0</v>
      </c>
      <c r="Z385" s="226">
        <f>INDEX('Uganda workforce data - raw'!$A$4:$F$619,MATCH($B385, 'Uganda workforce data - raw'!$B$4:$B$619,0), MATCH("Filled Male",'Uganda workforce data - raw'!$A$4:$F$4,0))*INDEX('Mapping cadres'!$B$1:$Z$616,MATCH($B385, 'Mapping cadres'!$B$1:$B$616,0), MATCH(Z$32,'Mapping cadres'!$B$1:$Z$1,0))</f>
        <v>0</v>
      </c>
      <c r="AA385" s="226">
        <f>INDEX('Uganda workforce data - raw'!$A$4:$F$619,MATCH($B385, 'Uganda workforce data - raw'!$B$4:$B$619,0), MATCH("Filled Female",'Uganda workforce data - raw'!$A$4:$F$4,0))*INDEX('Mapping cadres'!$B$1:$Z$616,MATCH($B385, 'Mapping cadres'!$B$1:$B$616,0), MATCH(AA$32,'Mapping cadres'!$B$1:$Z$1,0))</f>
        <v>0</v>
      </c>
      <c r="AB385" s="226">
        <f>INDEX('Uganda workforce data - raw'!$A$4:$F$619,MATCH($B385, 'Uganda workforce data - raw'!$B$4:$B$619,0), MATCH("Filled Female",'Uganda workforce data - raw'!$A$4:$F$4,0))*INDEX('Mapping cadres'!$B$1:$Z$616,MATCH($B385, 'Mapping cadres'!$B$1:$B$616,0), MATCH(AB$32,'Mapping cadres'!$B$1:$Z$1,0))</f>
        <v>0</v>
      </c>
      <c r="AC385" s="226">
        <f>INDEX('Uganda workforce data - raw'!$A$4:$F$619,MATCH($B385, 'Uganda workforce data - raw'!$B$4:$B$619,0), MATCH("Filled Female",'Uganda workforce data - raw'!$A$4:$F$4,0))*INDEX('Mapping cadres'!$B$1:$Z$616,MATCH($B385, 'Mapping cadres'!$B$1:$B$616,0), MATCH(AC$32,'Mapping cadres'!$B$1:$Z$1,0))</f>
        <v>0</v>
      </c>
      <c r="AD385" s="226">
        <f>INDEX('Uganda workforce data - raw'!$A$4:$F$619,MATCH($B385, 'Uganda workforce data - raw'!$B$4:$B$619,0), MATCH("Filled Female",'Uganda workforce data - raw'!$A$4:$F$4,0))*INDEX('Mapping cadres'!$B$1:$Z$616,MATCH($B385, 'Mapping cadres'!$B$1:$B$616,0), MATCH(AD$32,'Mapping cadres'!$B$1:$Z$1,0))</f>
        <v>0</v>
      </c>
      <c r="AE385" s="226">
        <f>INDEX('Uganda workforce data - raw'!$A$4:$F$619,MATCH($B385, 'Uganda workforce data - raw'!$B$4:$B$619,0), MATCH("Filled Female",'Uganda workforce data - raw'!$A$4:$F$4,0))*INDEX('Mapping cadres'!$B$1:$Z$616,MATCH($B385, 'Mapping cadres'!$B$1:$B$616,0), MATCH(AE$32,'Mapping cadres'!$B$1:$Z$1,0))</f>
        <v>0</v>
      </c>
      <c r="AF385" s="226">
        <f>INDEX('Uganda workforce data - raw'!$A$4:$F$619,MATCH($B385, 'Uganda workforce data - raw'!$B$4:$B$619,0), MATCH("Filled Female",'Uganda workforce data - raw'!$A$4:$F$4,0))*INDEX('Mapping cadres'!$B$1:$Z$616,MATCH($B385, 'Mapping cadres'!$B$1:$B$616,0), MATCH(AF$32,'Mapping cadres'!$B$1:$Z$1,0))</f>
        <v>0</v>
      </c>
      <c r="AG385" s="226">
        <f>INDEX('Uganda workforce data - raw'!$A$4:$F$619,MATCH($B385, 'Uganda workforce data - raw'!$B$4:$B$619,0), MATCH("Filled Female",'Uganda workforce data - raw'!$A$4:$F$4,0))*INDEX('Mapping cadres'!$B$1:$Z$616,MATCH($B385, 'Mapping cadres'!$B$1:$B$616,0), MATCH(AG$32,'Mapping cadres'!$B$1:$Z$1,0))</f>
        <v>0</v>
      </c>
      <c r="AH385" s="226">
        <f>INDEX('Uganda workforce data - raw'!$A$4:$F$619,MATCH($B385, 'Uganda workforce data - raw'!$B$4:$B$619,0), MATCH("Filled Female",'Uganda workforce data - raw'!$A$4:$F$4,0))*INDEX('Mapping cadres'!$B$1:$Z$616,MATCH($B385, 'Mapping cadres'!$B$1:$B$616,0), MATCH(AH$32,'Mapping cadres'!$B$1:$Z$1,0))</f>
        <v>4</v>
      </c>
      <c r="AI385" s="226">
        <f>INDEX('Uganda workforce data - raw'!$A$4:$F$619,MATCH($B385, 'Uganda workforce data - raw'!$B$4:$B$619,0), MATCH("Filled Female",'Uganda workforce data - raw'!$A$4:$F$4,0))*INDEX('Mapping cadres'!$B$1:$Z$616,MATCH($B385, 'Mapping cadres'!$B$1:$B$616,0), MATCH(AI$32,'Mapping cadres'!$B$1:$Z$1,0))</f>
        <v>0</v>
      </c>
      <c r="AJ385" s="226">
        <f>INDEX('Uganda workforce data - raw'!$A$4:$F$619,MATCH($B385, 'Uganda workforce data - raw'!$B$4:$B$619,0), MATCH("Filled Female",'Uganda workforce data - raw'!$A$4:$F$4,0))*INDEX('Mapping cadres'!$B$1:$Z$616,MATCH($B385, 'Mapping cadres'!$B$1:$B$616,0), MATCH(AJ$32,'Mapping cadres'!$B$1:$Z$1,0))</f>
        <v>0</v>
      </c>
      <c r="AK385" s="226">
        <f>INDEX('Uganda workforce data - raw'!$A$4:$F$619,MATCH($B385, 'Uganda workforce data - raw'!$B$4:$B$619,0), MATCH("Filled Female",'Uganda workforce data - raw'!$A$4:$F$4,0))*INDEX('Mapping cadres'!$B$1:$Z$616,MATCH($B385, 'Mapping cadres'!$B$1:$B$616,0), MATCH(AK$32,'Mapping cadres'!$B$1:$Z$1,0))</f>
        <v>0</v>
      </c>
      <c r="AL385" s="226">
        <f>INDEX('Uganda workforce data - raw'!$A$4:$F$619,MATCH($B385, 'Uganda workforce data - raw'!$B$4:$B$619,0), MATCH("Filled Female",'Uganda workforce data - raw'!$A$4:$F$4,0))*INDEX('Mapping cadres'!$B$1:$Z$616,MATCH($B385, 'Mapping cadres'!$B$1:$B$616,0), MATCH(AL$32,'Mapping cadres'!$B$1:$Z$1,0))</f>
        <v>0</v>
      </c>
      <c r="AM385" s="226">
        <f>INDEX('Uganda workforce data - raw'!$A$4:$F$619,MATCH($B385, 'Uganda workforce data - raw'!$B$4:$B$619,0), MATCH("Filled Female",'Uganda workforce data - raw'!$A$4:$F$4,0))*INDEX('Mapping cadres'!$B$1:$Z$616,MATCH($B385, 'Mapping cadres'!$B$1:$B$616,0), MATCH(AM$32,'Mapping cadres'!$B$1:$Z$1,0))</f>
        <v>0</v>
      </c>
      <c r="AN385" s="226">
        <f>INDEX('Uganda workforce data - raw'!$A$4:$F$619,MATCH($B385, 'Uganda workforce data - raw'!$B$4:$B$619,0), MATCH("Filled Female",'Uganda workforce data - raw'!$A$4:$F$4,0))*INDEX('Mapping cadres'!$B$1:$Z$616,MATCH($B385, 'Mapping cadres'!$B$1:$B$616,0), MATCH(AN$32,'Mapping cadres'!$B$1:$Z$1,0))</f>
        <v>0</v>
      </c>
      <c r="AO385" s="226">
        <f>INDEX('Uganda workforce data - raw'!$A$4:$F$619,MATCH($B385, 'Uganda workforce data - raw'!$B$4:$B$619,0), MATCH("Filled Female",'Uganda workforce data - raw'!$A$4:$F$4,0))*INDEX('Mapping cadres'!$B$1:$Z$616,MATCH($B385, 'Mapping cadres'!$B$1:$B$616,0), MATCH(AO$32,'Mapping cadres'!$B$1:$Z$1,0))</f>
        <v>0</v>
      </c>
      <c r="AP385" s="226">
        <f>INDEX('Uganda workforce data - raw'!$A$4:$F$619,MATCH($B385, 'Uganda workforce data - raw'!$B$4:$B$619,0), MATCH("Filled Female",'Uganda workforce data - raw'!$A$4:$F$4,0))*INDEX('Mapping cadres'!$B$1:$Z$616,MATCH($B385, 'Mapping cadres'!$B$1:$B$616,0), MATCH(AP$32,'Mapping cadres'!$B$1:$Z$1,0))</f>
        <v>0</v>
      </c>
      <c r="AQ385" s="226">
        <f>INDEX('Uganda workforce data - raw'!$A$4:$F$619,MATCH($B385, 'Uganda workforce data - raw'!$B$4:$B$619,0), MATCH("Filled Female",'Uganda workforce data - raw'!$A$4:$F$4,0))*INDEX('Mapping cadres'!$B$1:$Z$616,MATCH($B385, 'Mapping cadres'!$B$1:$B$616,0), MATCH(AQ$32,'Mapping cadres'!$B$1:$Z$1,0))</f>
        <v>0</v>
      </c>
      <c r="AR385" s="226">
        <f>INDEX('Uganda workforce data - raw'!$A$4:$F$619,MATCH($B385, 'Uganda workforce data - raw'!$B$4:$B$619,0), MATCH("Filled Female",'Uganda workforce data - raw'!$A$4:$F$4,0))*INDEX('Mapping cadres'!$B$1:$Z$616,MATCH($B385, 'Mapping cadres'!$B$1:$B$616,0), MATCH(AR$32,'Mapping cadres'!$B$1:$Z$1,0))</f>
        <v>0</v>
      </c>
      <c r="AS385" s="226">
        <f>INDEX('Uganda workforce data - raw'!$A$4:$F$619,MATCH($B385, 'Uganda workforce data - raw'!$B$4:$B$619,0), MATCH("Filled Female",'Uganda workforce data - raw'!$A$4:$F$4,0))*INDEX('Mapping cadres'!$B$1:$Z$616,MATCH($B385, 'Mapping cadres'!$B$1:$B$616,0), MATCH(AS$32,'Mapping cadres'!$B$1:$Z$1,0))</f>
        <v>0</v>
      </c>
      <c r="AT385" s="226">
        <f>INDEX('Uganda workforce data - raw'!$A$4:$F$619,MATCH($B385, 'Uganda workforce data - raw'!$B$4:$B$619,0), MATCH("Filled Female",'Uganda workforce data - raw'!$A$4:$F$4,0))*INDEX('Mapping cadres'!$B$1:$Z$616,MATCH($B385, 'Mapping cadres'!$B$1:$B$616,0), MATCH(AT$32,'Mapping cadres'!$B$1:$Z$1,0))</f>
        <v>0</v>
      </c>
      <c r="AU385" s="226">
        <f>INDEX('Uganda workforce data - raw'!$A$4:$F$619,MATCH($B385, 'Uganda workforce data - raw'!$B$4:$B$619,0), MATCH("Filled Female",'Uganda workforce data - raw'!$A$4:$F$4,0))*INDEX('Mapping cadres'!$B$1:$Z$616,MATCH($B385, 'Mapping cadres'!$B$1:$B$616,0), MATCH(AU$32,'Mapping cadres'!$B$1:$Z$1,0))</f>
        <v>0</v>
      </c>
      <c r="AV385" s="226">
        <f>INDEX('Uganda workforce data - raw'!$A$4:$F$619,MATCH($B385, 'Uganda workforce data - raw'!$B$4:$B$619,0), MATCH("Filled Female",'Uganda workforce data - raw'!$A$4:$F$4,0))*INDEX('Mapping cadres'!$B$1:$Z$616,MATCH($B385, 'Mapping cadres'!$B$1:$B$616,0), MATCH(AV$32,'Mapping cadres'!$B$1:$Z$1,0))</f>
        <v>0</v>
      </c>
      <c r="AW385" s="226">
        <f>INDEX('Uganda workforce data - raw'!$A$4:$F$619,MATCH($B385, 'Uganda workforce data - raw'!$B$4:$B$619,0), MATCH("Filled Female",'Uganda workforce data - raw'!$A$4:$F$4,0))*INDEX('Mapping cadres'!$B$1:$Z$616,MATCH($B385, 'Mapping cadres'!$B$1:$B$616,0), MATCH(AW$32,'Mapping cadres'!$B$1:$Z$1,0))</f>
        <v>0</v>
      </c>
      <c r="AX385" s="226">
        <f>INDEX('Uganda workforce data - raw'!$A$4:$F$619,MATCH($B385, 'Uganda workforce data - raw'!$B$4:$B$619,0), MATCH("Filled Female",'Uganda workforce data - raw'!$A$4:$F$4,0))*INDEX('Mapping cadres'!$B$1:$Z$616,MATCH($B385, 'Mapping cadres'!$B$1:$B$616,0), MATCH(AX$32,'Mapping cadres'!$B$1:$Z$1,0))</f>
        <v>0</v>
      </c>
      <c r="AY385" s="226">
        <f t="shared" si="125"/>
        <v>0</v>
      </c>
      <c r="AZ385" s="226">
        <f t="shared" si="126"/>
        <v>0</v>
      </c>
      <c r="BA385" s="226">
        <f t="shared" si="127"/>
        <v>0</v>
      </c>
      <c r="BB385" s="226">
        <f t="shared" si="128"/>
        <v>0</v>
      </c>
      <c r="BC385" s="226">
        <f t="shared" si="129"/>
        <v>0</v>
      </c>
      <c r="BD385" s="226">
        <f t="shared" si="130"/>
        <v>0</v>
      </c>
      <c r="BE385" s="226">
        <f t="shared" si="131"/>
        <v>0</v>
      </c>
      <c r="BF385" s="226">
        <f t="shared" si="132"/>
        <v>4</v>
      </c>
      <c r="BG385" s="226">
        <f t="shared" si="133"/>
        <v>0</v>
      </c>
      <c r="BH385" s="226">
        <f t="shared" si="134"/>
        <v>0</v>
      </c>
      <c r="BI385" s="226">
        <f t="shared" si="135"/>
        <v>0</v>
      </c>
      <c r="BJ385" s="226">
        <f t="shared" si="136"/>
        <v>0</v>
      </c>
      <c r="BK385" s="226">
        <f t="shared" si="137"/>
        <v>0</v>
      </c>
      <c r="BL385" s="226">
        <f t="shared" si="138"/>
        <v>0</v>
      </c>
      <c r="BM385" s="226">
        <f t="shared" si="139"/>
        <v>0</v>
      </c>
      <c r="BN385" s="226">
        <f t="shared" si="140"/>
        <v>0</v>
      </c>
      <c r="BO385" s="226">
        <f t="shared" si="141"/>
        <v>0</v>
      </c>
      <c r="BP385" s="226">
        <f t="shared" si="142"/>
        <v>0</v>
      </c>
      <c r="BQ385" s="226">
        <f t="shared" si="143"/>
        <v>0</v>
      </c>
      <c r="BR385" s="226">
        <f t="shared" si="144"/>
        <v>0</v>
      </c>
      <c r="BS385" s="226">
        <f t="shared" si="145"/>
        <v>0</v>
      </c>
      <c r="BT385" s="226">
        <f t="shared" si="146"/>
        <v>0</v>
      </c>
      <c r="BU385" s="226">
        <f t="shared" si="147"/>
        <v>0</v>
      </c>
      <c r="BV385" s="226">
        <f t="shared" si="148"/>
        <v>0</v>
      </c>
    </row>
    <row r="386" spans="1:74">
      <c r="A386" s="226">
        <v>354</v>
      </c>
      <c r="B386" s="226" t="s">
        <v>1655</v>
      </c>
      <c r="C386" s="226">
        <f>INDEX('Uganda workforce data - raw'!$A$4:$F$619,MATCH($B386, 'Uganda workforce data - raw'!$B$4:$B$619,0), MATCH("Filled Male",'Uganda workforce data - raw'!$A$4:$F$4,0))*INDEX('Mapping cadres'!$B$1:$Z$616,MATCH($B386, 'Mapping cadres'!$B$1:$B$616,0), MATCH(C$32,'Mapping cadres'!$B$1:$Z$1,0))</f>
        <v>0</v>
      </c>
      <c r="D386" s="226">
        <f>INDEX('Uganda workforce data - raw'!$A$4:$F$619,MATCH($B386, 'Uganda workforce data - raw'!$B$4:$B$619,0), MATCH("Filled Male",'Uganda workforce data - raw'!$A$4:$F$4,0))*INDEX('Mapping cadres'!$B$1:$Z$616,MATCH($B386, 'Mapping cadres'!$B$1:$B$616,0), MATCH(D$32,'Mapping cadres'!$B$1:$Z$1,0))</f>
        <v>0</v>
      </c>
      <c r="E386" s="226">
        <f>INDEX('Uganda workforce data - raw'!$A$4:$F$619,MATCH($B386, 'Uganda workforce data - raw'!$B$4:$B$619,0), MATCH("Filled Male",'Uganda workforce data - raw'!$A$4:$F$4,0))*INDEX('Mapping cadres'!$B$1:$Z$616,MATCH($B386, 'Mapping cadres'!$B$1:$B$616,0), MATCH(E$32,'Mapping cadres'!$B$1:$Z$1,0))</f>
        <v>0</v>
      </c>
      <c r="F386" s="226">
        <f>INDEX('Uganda workforce data - raw'!$A$4:$F$619,MATCH($B386, 'Uganda workforce data - raw'!$B$4:$B$619,0), MATCH("Filled Male",'Uganda workforce data - raw'!$A$4:$F$4,0))*INDEX('Mapping cadres'!$B$1:$Z$616,MATCH($B386, 'Mapping cadres'!$B$1:$B$616,0), MATCH(F$32,'Mapping cadres'!$B$1:$Z$1,0))</f>
        <v>0</v>
      </c>
      <c r="G386" s="226">
        <f>INDEX('Uganda workforce data - raw'!$A$4:$F$619,MATCH($B386, 'Uganda workforce data - raw'!$B$4:$B$619,0), MATCH("Filled Male",'Uganda workforce data - raw'!$A$4:$F$4,0))*INDEX('Mapping cadres'!$B$1:$Z$616,MATCH($B386, 'Mapping cadres'!$B$1:$B$616,0), MATCH(G$32,'Mapping cadres'!$B$1:$Z$1,0))</f>
        <v>0</v>
      </c>
      <c r="H386" s="226">
        <f>INDEX('Uganda workforce data - raw'!$A$4:$F$619,MATCH($B386, 'Uganda workforce data - raw'!$B$4:$B$619,0), MATCH("Filled Male",'Uganda workforce data - raw'!$A$4:$F$4,0))*INDEX('Mapping cadres'!$B$1:$Z$616,MATCH($B386, 'Mapping cadres'!$B$1:$B$616,0), MATCH(H$32,'Mapping cadres'!$B$1:$Z$1,0))</f>
        <v>0</v>
      </c>
      <c r="I386" s="226">
        <f>INDEX('Uganda workforce data - raw'!$A$4:$F$619,MATCH($B386, 'Uganda workforce data - raw'!$B$4:$B$619,0), MATCH("Filled Male",'Uganda workforce data - raw'!$A$4:$F$4,0))*INDEX('Mapping cadres'!$B$1:$Z$616,MATCH($B386, 'Mapping cadres'!$B$1:$B$616,0), MATCH(I$32,'Mapping cadres'!$B$1:$Z$1,0))</f>
        <v>0</v>
      </c>
      <c r="J386" s="226">
        <f>INDEX('Uganda workforce data - raw'!$A$4:$F$619,MATCH($B386, 'Uganda workforce data - raw'!$B$4:$B$619,0), MATCH("Filled Male",'Uganda workforce data - raw'!$A$4:$F$4,0))*INDEX('Mapping cadres'!$B$1:$Z$616,MATCH($B386, 'Mapping cadres'!$B$1:$B$616,0), MATCH(J$32,'Mapping cadres'!$B$1:$Z$1,0))</f>
        <v>0</v>
      </c>
      <c r="K386" s="226">
        <f>INDEX('Uganda workforce data - raw'!$A$4:$F$619,MATCH($B386, 'Uganda workforce data - raw'!$B$4:$B$619,0), MATCH("Filled Male",'Uganda workforce data - raw'!$A$4:$F$4,0))*INDEX('Mapping cadres'!$B$1:$Z$616,MATCH($B386, 'Mapping cadres'!$B$1:$B$616,0), MATCH(K$32,'Mapping cadres'!$B$1:$Z$1,0))</f>
        <v>0</v>
      </c>
      <c r="L386" s="226">
        <f>INDEX('Uganda workforce data - raw'!$A$4:$F$619,MATCH($B386, 'Uganda workforce data - raw'!$B$4:$B$619,0), MATCH("Filled Male",'Uganda workforce data - raw'!$A$4:$F$4,0))*INDEX('Mapping cadres'!$B$1:$Z$616,MATCH($B386, 'Mapping cadres'!$B$1:$B$616,0), MATCH(L$32,'Mapping cadres'!$B$1:$Z$1,0))</f>
        <v>0</v>
      </c>
      <c r="M386" s="226">
        <f>INDEX('Uganda workforce data - raw'!$A$4:$F$619,MATCH($B386, 'Uganda workforce data - raw'!$B$4:$B$619,0), MATCH("Filled Male",'Uganda workforce data - raw'!$A$4:$F$4,0))*INDEX('Mapping cadres'!$B$1:$Z$616,MATCH($B386, 'Mapping cadres'!$B$1:$B$616,0), MATCH(M$32,'Mapping cadres'!$B$1:$Z$1,0))</f>
        <v>0</v>
      </c>
      <c r="N386" s="226">
        <f>INDEX('Uganda workforce data - raw'!$A$4:$F$619,MATCH($B386, 'Uganda workforce data - raw'!$B$4:$B$619,0), MATCH("Filled Male",'Uganda workforce data - raw'!$A$4:$F$4,0))*INDEX('Mapping cadres'!$B$1:$Z$616,MATCH($B386, 'Mapping cadres'!$B$1:$B$616,0), MATCH(N$32,'Mapping cadres'!$B$1:$Z$1,0))</f>
        <v>0</v>
      </c>
      <c r="O386" s="226">
        <f>INDEX('Uganda workforce data - raw'!$A$4:$F$619,MATCH($B386, 'Uganda workforce data - raw'!$B$4:$B$619,0), MATCH("Filled Male",'Uganda workforce data - raw'!$A$4:$F$4,0))*INDEX('Mapping cadres'!$B$1:$Z$616,MATCH($B386, 'Mapping cadres'!$B$1:$B$616,0), MATCH(O$32,'Mapping cadres'!$B$1:$Z$1,0))</f>
        <v>0</v>
      </c>
      <c r="P386" s="226">
        <f>INDEX('Uganda workforce data - raw'!$A$4:$F$619,MATCH($B386, 'Uganda workforce data - raw'!$B$4:$B$619,0), MATCH("Filled Male",'Uganda workforce data - raw'!$A$4:$F$4,0))*INDEX('Mapping cadres'!$B$1:$Z$616,MATCH($B386, 'Mapping cadres'!$B$1:$B$616,0), MATCH(P$32,'Mapping cadres'!$B$1:$Z$1,0))</f>
        <v>0</v>
      </c>
      <c r="Q386" s="226">
        <f>INDEX('Uganda workforce data - raw'!$A$4:$F$619,MATCH($B386, 'Uganda workforce data - raw'!$B$4:$B$619,0), MATCH("Filled Male",'Uganda workforce data - raw'!$A$4:$F$4,0))*INDEX('Mapping cadres'!$B$1:$Z$616,MATCH($B386, 'Mapping cadres'!$B$1:$B$616,0), MATCH(Q$32,'Mapping cadres'!$B$1:$Z$1,0))</f>
        <v>0</v>
      </c>
      <c r="R386" s="226">
        <f>INDEX('Uganda workforce data - raw'!$A$4:$F$619,MATCH($B386, 'Uganda workforce data - raw'!$B$4:$B$619,0), MATCH("Filled Male",'Uganda workforce data - raw'!$A$4:$F$4,0))*INDEX('Mapping cadres'!$B$1:$Z$616,MATCH($B386, 'Mapping cadres'!$B$1:$B$616,0), MATCH(R$32,'Mapping cadres'!$B$1:$Z$1,0))</f>
        <v>0</v>
      </c>
      <c r="S386" s="226">
        <f>INDEX('Uganda workforce data - raw'!$A$4:$F$619,MATCH($B386, 'Uganda workforce data - raw'!$B$4:$B$619,0), MATCH("Filled Male",'Uganda workforce data - raw'!$A$4:$F$4,0))*INDEX('Mapping cadres'!$B$1:$Z$616,MATCH($B386, 'Mapping cadres'!$B$1:$B$616,0), MATCH(S$32,'Mapping cadres'!$B$1:$Z$1,0))</f>
        <v>0</v>
      </c>
      <c r="T386" s="226">
        <f>INDEX('Uganda workforce data - raw'!$A$4:$F$619,MATCH($B386, 'Uganda workforce data - raw'!$B$4:$B$619,0), MATCH("Filled Male",'Uganda workforce data - raw'!$A$4:$F$4,0))*INDEX('Mapping cadres'!$B$1:$Z$616,MATCH($B386, 'Mapping cadres'!$B$1:$B$616,0), MATCH(T$32,'Mapping cadres'!$B$1:$Z$1,0))</f>
        <v>0</v>
      </c>
      <c r="U386" s="226">
        <f>INDEX('Uganda workforce data - raw'!$A$4:$F$619,MATCH($B386, 'Uganda workforce data - raw'!$B$4:$B$619,0), MATCH("Filled Male",'Uganda workforce data - raw'!$A$4:$F$4,0))*INDEX('Mapping cadres'!$B$1:$Z$616,MATCH($B386, 'Mapping cadres'!$B$1:$B$616,0), MATCH(U$32,'Mapping cadres'!$B$1:$Z$1,0))</f>
        <v>0</v>
      </c>
      <c r="V386" s="226">
        <f>INDEX('Uganda workforce data - raw'!$A$4:$F$619,MATCH($B386, 'Uganda workforce data - raw'!$B$4:$B$619,0), MATCH("Filled Male",'Uganda workforce data - raw'!$A$4:$F$4,0))*INDEX('Mapping cadres'!$B$1:$Z$616,MATCH($B386, 'Mapping cadres'!$B$1:$B$616,0), MATCH(V$32,'Mapping cadres'!$B$1:$Z$1,0))</f>
        <v>0</v>
      </c>
      <c r="W386" s="226">
        <f>INDEX('Uganda workforce data - raw'!$A$4:$F$619,MATCH($B386, 'Uganda workforce data - raw'!$B$4:$B$619,0), MATCH("Filled Male",'Uganda workforce data - raw'!$A$4:$F$4,0))*INDEX('Mapping cadres'!$B$1:$Z$616,MATCH($B386, 'Mapping cadres'!$B$1:$B$616,0), MATCH(W$32,'Mapping cadres'!$B$1:$Z$1,0))</f>
        <v>0</v>
      </c>
      <c r="X386" s="226">
        <f>INDEX('Uganda workforce data - raw'!$A$4:$F$619,MATCH($B386, 'Uganda workforce data - raw'!$B$4:$B$619,0), MATCH("Filled Male",'Uganda workforce data - raw'!$A$4:$F$4,0))*INDEX('Mapping cadres'!$B$1:$Z$616,MATCH($B386, 'Mapping cadres'!$B$1:$B$616,0), MATCH(X$32,'Mapping cadres'!$B$1:$Z$1,0))</f>
        <v>0</v>
      </c>
      <c r="Y386" s="226">
        <f>INDEX('Uganda workforce data - raw'!$A$4:$F$619,MATCH($B386, 'Uganda workforce data - raw'!$B$4:$B$619,0), MATCH("Filled Male",'Uganda workforce data - raw'!$A$4:$F$4,0))*INDEX('Mapping cadres'!$B$1:$Z$616,MATCH($B386, 'Mapping cadres'!$B$1:$B$616,0), MATCH(Y$32,'Mapping cadres'!$B$1:$Z$1,0))</f>
        <v>0</v>
      </c>
      <c r="Z386" s="226">
        <f>INDEX('Uganda workforce data - raw'!$A$4:$F$619,MATCH($B386, 'Uganda workforce data - raw'!$B$4:$B$619,0), MATCH("Filled Male",'Uganda workforce data - raw'!$A$4:$F$4,0))*INDEX('Mapping cadres'!$B$1:$Z$616,MATCH($B386, 'Mapping cadres'!$B$1:$B$616,0), MATCH(Z$32,'Mapping cadres'!$B$1:$Z$1,0))</f>
        <v>0</v>
      </c>
      <c r="AA386" s="226">
        <f>INDEX('Uganda workforce data - raw'!$A$4:$F$619,MATCH($B386, 'Uganda workforce data - raw'!$B$4:$B$619,0), MATCH("Filled Female",'Uganda workforce data - raw'!$A$4:$F$4,0))*INDEX('Mapping cadres'!$B$1:$Z$616,MATCH($B386, 'Mapping cadres'!$B$1:$B$616,0), MATCH(AA$32,'Mapping cadres'!$B$1:$Z$1,0))</f>
        <v>0</v>
      </c>
      <c r="AB386" s="226">
        <f>INDEX('Uganda workforce data - raw'!$A$4:$F$619,MATCH($B386, 'Uganda workforce data - raw'!$B$4:$B$619,0), MATCH("Filled Female",'Uganda workforce data - raw'!$A$4:$F$4,0))*INDEX('Mapping cadres'!$B$1:$Z$616,MATCH($B386, 'Mapping cadres'!$B$1:$B$616,0), MATCH(AB$32,'Mapping cadres'!$B$1:$Z$1,0))</f>
        <v>0</v>
      </c>
      <c r="AC386" s="226">
        <f>INDEX('Uganda workforce data - raw'!$A$4:$F$619,MATCH($B386, 'Uganda workforce data - raw'!$B$4:$B$619,0), MATCH("Filled Female",'Uganda workforce data - raw'!$A$4:$F$4,0))*INDEX('Mapping cadres'!$B$1:$Z$616,MATCH($B386, 'Mapping cadres'!$B$1:$B$616,0), MATCH(AC$32,'Mapping cadres'!$B$1:$Z$1,0))</f>
        <v>1</v>
      </c>
      <c r="AD386" s="226">
        <f>INDEX('Uganda workforce data - raw'!$A$4:$F$619,MATCH($B386, 'Uganda workforce data - raw'!$B$4:$B$619,0), MATCH("Filled Female",'Uganda workforce data - raw'!$A$4:$F$4,0))*INDEX('Mapping cadres'!$B$1:$Z$616,MATCH($B386, 'Mapping cadres'!$B$1:$B$616,0), MATCH(AD$32,'Mapping cadres'!$B$1:$Z$1,0))</f>
        <v>0</v>
      </c>
      <c r="AE386" s="226">
        <f>INDEX('Uganda workforce data - raw'!$A$4:$F$619,MATCH($B386, 'Uganda workforce data - raw'!$B$4:$B$619,0), MATCH("Filled Female",'Uganda workforce data - raw'!$A$4:$F$4,0))*INDEX('Mapping cadres'!$B$1:$Z$616,MATCH($B386, 'Mapping cadres'!$B$1:$B$616,0), MATCH(AE$32,'Mapping cadres'!$B$1:$Z$1,0))</f>
        <v>0</v>
      </c>
      <c r="AF386" s="226">
        <f>INDEX('Uganda workforce data - raw'!$A$4:$F$619,MATCH($B386, 'Uganda workforce data - raw'!$B$4:$B$619,0), MATCH("Filled Female",'Uganda workforce data - raw'!$A$4:$F$4,0))*INDEX('Mapping cadres'!$B$1:$Z$616,MATCH($B386, 'Mapping cadres'!$B$1:$B$616,0), MATCH(AF$32,'Mapping cadres'!$B$1:$Z$1,0))</f>
        <v>0</v>
      </c>
      <c r="AG386" s="226">
        <f>INDEX('Uganda workforce data - raw'!$A$4:$F$619,MATCH($B386, 'Uganda workforce data - raw'!$B$4:$B$619,0), MATCH("Filled Female",'Uganda workforce data - raw'!$A$4:$F$4,0))*INDEX('Mapping cadres'!$B$1:$Z$616,MATCH($B386, 'Mapping cadres'!$B$1:$B$616,0), MATCH(AG$32,'Mapping cadres'!$B$1:$Z$1,0))</f>
        <v>0</v>
      </c>
      <c r="AH386" s="226">
        <f>INDEX('Uganda workforce data - raw'!$A$4:$F$619,MATCH($B386, 'Uganda workforce data - raw'!$B$4:$B$619,0), MATCH("Filled Female",'Uganda workforce data - raw'!$A$4:$F$4,0))*INDEX('Mapping cadres'!$B$1:$Z$616,MATCH($B386, 'Mapping cadres'!$B$1:$B$616,0), MATCH(AH$32,'Mapping cadres'!$B$1:$Z$1,0))</f>
        <v>0</v>
      </c>
      <c r="AI386" s="226">
        <f>INDEX('Uganda workforce data - raw'!$A$4:$F$619,MATCH($B386, 'Uganda workforce data - raw'!$B$4:$B$619,0), MATCH("Filled Female",'Uganda workforce data - raw'!$A$4:$F$4,0))*INDEX('Mapping cadres'!$B$1:$Z$616,MATCH($B386, 'Mapping cadres'!$B$1:$B$616,0), MATCH(AI$32,'Mapping cadres'!$B$1:$Z$1,0))</f>
        <v>0</v>
      </c>
      <c r="AJ386" s="226">
        <f>INDEX('Uganda workforce data - raw'!$A$4:$F$619,MATCH($B386, 'Uganda workforce data - raw'!$B$4:$B$619,0), MATCH("Filled Female",'Uganda workforce data - raw'!$A$4:$F$4,0))*INDEX('Mapping cadres'!$B$1:$Z$616,MATCH($B386, 'Mapping cadres'!$B$1:$B$616,0), MATCH(AJ$32,'Mapping cadres'!$B$1:$Z$1,0))</f>
        <v>0</v>
      </c>
      <c r="AK386" s="226">
        <f>INDEX('Uganda workforce data - raw'!$A$4:$F$619,MATCH($B386, 'Uganda workforce data - raw'!$B$4:$B$619,0), MATCH("Filled Female",'Uganda workforce data - raw'!$A$4:$F$4,0))*INDEX('Mapping cadres'!$B$1:$Z$616,MATCH($B386, 'Mapping cadres'!$B$1:$B$616,0), MATCH(AK$32,'Mapping cadres'!$B$1:$Z$1,0))</f>
        <v>0</v>
      </c>
      <c r="AL386" s="226">
        <f>INDEX('Uganda workforce data - raw'!$A$4:$F$619,MATCH($B386, 'Uganda workforce data - raw'!$B$4:$B$619,0), MATCH("Filled Female",'Uganda workforce data - raw'!$A$4:$F$4,0))*INDEX('Mapping cadres'!$B$1:$Z$616,MATCH($B386, 'Mapping cadres'!$B$1:$B$616,0), MATCH(AL$32,'Mapping cadres'!$B$1:$Z$1,0))</f>
        <v>0</v>
      </c>
      <c r="AM386" s="226">
        <f>INDEX('Uganda workforce data - raw'!$A$4:$F$619,MATCH($B386, 'Uganda workforce data - raw'!$B$4:$B$619,0), MATCH("Filled Female",'Uganda workforce data - raw'!$A$4:$F$4,0))*INDEX('Mapping cadres'!$B$1:$Z$616,MATCH($B386, 'Mapping cadres'!$B$1:$B$616,0), MATCH(AM$32,'Mapping cadres'!$B$1:$Z$1,0))</f>
        <v>0</v>
      </c>
      <c r="AN386" s="226">
        <f>INDEX('Uganda workforce data - raw'!$A$4:$F$619,MATCH($B386, 'Uganda workforce data - raw'!$B$4:$B$619,0), MATCH("Filled Female",'Uganda workforce data - raw'!$A$4:$F$4,0))*INDEX('Mapping cadres'!$B$1:$Z$616,MATCH($B386, 'Mapping cadres'!$B$1:$B$616,0), MATCH(AN$32,'Mapping cadres'!$B$1:$Z$1,0))</f>
        <v>0</v>
      </c>
      <c r="AO386" s="226">
        <f>INDEX('Uganda workforce data - raw'!$A$4:$F$619,MATCH($B386, 'Uganda workforce data - raw'!$B$4:$B$619,0), MATCH("Filled Female",'Uganda workforce data - raw'!$A$4:$F$4,0))*INDEX('Mapping cadres'!$B$1:$Z$616,MATCH($B386, 'Mapping cadres'!$B$1:$B$616,0), MATCH(AO$32,'Mapping cadres'!$B$1:$Z$1,0))</f>
        <v>0</v>
      </c>
      <c r="AP386" s="226">
        <f>INDEX('Uganda workforce data - raw'!$A$4:$F$619,MATCH($B386, 'Uganda workforce data - raw'!$B$4:$B$619,0), MATCH("Filled Female",'Uganda workforce data - raw'!$A$4:$F$4,0))*INDEX('Mapping cadres'!$B$1:$Z$616,MATCH($B386, 'Mapping cadres'!$B$1:$B$616,0), MATCH(AP$32,'Mapping cadres'!$B$1:$Z$1,0))</f>
        <v>0</v>
      </c>
      <c r="AQ386" s="226">
        <f>INDEX('Uganda workforce data - raw'!$A$4:$F$619,MATCH($B386, 'Uganda workforce data - raw'!$B$4:$B$619,0), MATCH("Filled Female",'Uganda workforce data - raw'!$A$4:$F$4,0))*INDEX('Mapping cadres'!$B$1:$Z$616,MATCH($B386, 'Mapping cadres'!$B$1:$B$616,0), MATCH(AQ$32,'Mapping cadres'!$B$1:$Z$1,0))</f>
        <v>0</v>
      </c>
      <c r="AR386" s="226">
        <f>INDEX('Uganda workforce data - raw'!$A$4:$F$619,MATCH($B386, 'Uganda workforce data - raw'!$B$4:$B$619,0), MATCH("Filled Female",'Uganda workforce data - raw'!$A$4:$F$4,0))*INDEX('Mapping cadres'!$B$1:$Z$616,MATCH($B386, 'Mapping cadres'!$B$1:$B$616,0), MATCH(AR$32,'Mapping cadres'!$B$1:$Z$1,0))</f>
        <v>0</v>
      </c>
      <c r="AS386" s="226">
        <f>INDEX('Uganda workforce data - raw'!$A$4:$F$619,MATCH($B386, 'Uganda workforce data - raw'!$B$4:$B$619,0), MATCH("Filled Female",'Uganda workforce data - raw'!$A$4:$F$4,0))*INDEX('Mapping cadres'!$B$1:$Z$616,MATCH($B386, 'Mapping cadres'!$B$1:$B$616,0), MATCH(AS$32,'Mapping cadres'!$B$1:$Z$1,0))</f>
        <v>0</v>
      </c>
      <c r="AT386" s="226">
        <f>INDEX('Uganda workforce data - raw'!$A$4:$F$619,MATCH($B386, 'Uganda workforce data - raw'!$B$4:$B$619,0), MATCH("Filled Female",'Uganda workforce data - raw'!$A$4:$F$4,0))*INDEX('Mapping cadres'!$B$1:$Z$616,MATCH($B386, 'Mapping cadres'!$B$1:$B$616,0), MATCH(AT$32,'Mapping cadres'!$B$1:$Z$1,0))</f>
        <v>0</v>
      </c>
      <c r="AU386" s="226">
        <f>INDEX('Uganda workforce data - raw'!$A$4:$F$619,MATCH($B386, 'Uganda workforce data - raw'!$B$4:$B$619,0), MATCH("Filled Female",'Uganda workforce data - raw'!$A$4:$F$4,0))*INDEX('Mapping cadres'!$B$1:$Z$616,MATCH($B386, 'Mapping cadres'!$B$1:$B$616,0), MATCH(AU$32,'Mapping cadres'!$B$1:$Z$1,0))</f>
        <v>0</v>
      </c>
      <c r="AV386" s="226">
        <f>INDEX('Uganda workforce data - raw'!$A$4:$F$619,MATCH($B386, 'Uganda workforce data - raw'!$B$4:$B$619,0), MATCH("Filled Female",'Uganda workforce data - raw'!$A$4:$F$4,0))*INDEX('Mapping cadres'!$B$1:$Z$616,MATCH($B386, 'Mapping cadres'!$B$1:$B$616,0), MATCH(AV$32,'Mapping cadres'!$B$1:$Z$1,0))</f>
        <v>0</v>
      </c>
      <c r="AW386" s="226">
        <f>INDEX('Uganda workforce data - raw'!$A$4:$F$619,MATCH($B386, 'Uganda workforce data - raw'!$B$4:$B$619,0), MATCH("Filled Female",'Uganda workforce data - raw'!$A$4:$F$4,0))*INDEX('Mapping cadres'!$B$1:$Z$616,MATCH($B386, 'Mapping cadres'!$B$1:$B$616,0), MATCH(AW$32,'Mapping cadres'!$B$1:$Z$1,0))</f>
        <v>0</v>
      </c>
      <c r="AX386" s="226">
        <f>INDEX('Uganda workforce data - raw'!$A$4:$F$619,MATCH($B386, 'Uganda workforce data - raw'!$B$4:$B$619,0), MATCH("Filled Female",'Uganda workforce data - raw'!$A$4:$F$4,0))*INDEX('Mapping cadres'!$B$1:$Z$616,MATCH($B386, 'Mapping cadres'!$B$1:$B$616,0), MATCH(AX$32,'Mapping cadres'!$B$1:$Z$1,0))</f>
        <v>0</v>
      </c>
      <c r="AY386" s="226">
        <f t="shared" si="125"/>
        <v>0</v>
      </c>
      <c r="AZ386" s="226">
        <f t="shared" si="126"/>
        <v>0</v>
      </c>
      <c r="BA386" s="226">
        <f t="shared" si="127"/>
        <v>1</v>
      </c>
      <c r="BB386" s="226">
        <f t="shared" si="128"/>
        <v>0</v>
      </c>
      <c r="BC386" s="226">
        <f t="shared" si="129"/>
        <v>0</v>
      </c>
      <c r="BD386" s="226">
        <f t="shared" si="130"/>
        <v>0</v>
      </c>
      <c r="BE386" s="226">
        <f t="shared" si="131"/>
        <v>0</v>
      </c>
      <c r="BF386" s="226">
        <f t="shared" si="132"/>
        <v>0</v>
      </c>
      <c r="BG386" s="226">
        <f t="shared" si="133"/>
        <v>0</v>
      </c>
      <c r="BH386" s="226">
        <f t="shared" si="134"/>
        <v>0</v>
      </c>
      <c r="BI386" s="226">
        <f t="shared" si="135"/>
        <v>0</v>
      </c>
      <c r="BJ386" s="226">
        <f t="shared" si="136"/>
        <v>0</v>
      </c>
      <c r="BK386" s="226">
        <f t="shared" si="137"/>
        <v>0</v>
      </c>
      <c r="BL386" s="226">
        <f t="shared" si="138"/>
        <v>0</v>
      </c>
      <c r="BM386" s="226">
        <f t="shared" si="139"/>
        <v>0</v>
      </c>
      <c r="BN386" s="226">
        <f t="shared" si="140"/>
        <v>0</v>
      </c>
      <c r="BO386" s="226">
        <f t="shared" si="141"/>
        <v>0</v>
      </c>
      <c r="BP386" s="226">
        <f t="shared" si="142"/>
        <v>0</v>
      </c>
      <c r="BQ386" s="226">
        <f t="shared" si="143"/>
        <v>0</v>
      </c>
      <c r="BR386" s="226">
        <f t="shared" si="144"/>
        <v>0</v>
      </c>
      <c r="BS386" s="226">
        <f t="shared" si="145"/>
        <v>0</v>
      </c>
      <c r="BT386" s="226">
        <f t="shared" si="146"/>
        <v>0</v>
      </c>
      <c r="BU386" s="226">
        <f t="shared" si="147"/>
        <v>0</v>
      </c>
      <c r="BV386" s="226">
        <f t="shared" si="148"/>
        <v>0</v>
      </c>
    </row>
    <row r="387" spans="1:74">
      <c r="A387" s="226">
        <v>355</v>
      </c>
      <c r="B387" s="226" t="s">
        <v>1656</v>
      </c>
      <c r="C387" s="226">
        <f>INDEX('Uganda workforce data - raw'!$A$4:$F$619,MATCH($B387, 'Uganda workforce data - raw'!$B$4:$B$619,0), MATCH("Filled Male",'Uganda workforce data - raw'!$A$4:$F$4,0))*INDEX('Mapping cadres'!$B$1:$Z$616,MATCH($B387, 'Mapping cadres'!$B$1:$B$616,0), MATCH(C$32,'Mapping cadres'!$B$1:$Z$1,0))</f>
        <v>0</v>
      </c>
      <c r="D387" s="226">
        <f>INDEX('Uganda workforce data - raw'!$A$4:$F$619,MATCH($B387, 'Uganda workforce data - raw'!$B$4:$B$619,0), MATCH("Filled Male",'Uganda workforce data - raw'!$A$4:$F$4,0))*INDEX('Mapping cadres'!$B$1:$Z$616,MATCH($B387, 'Mapping cadres'!$B$1:$B$616,0), MATCH(D$32,'Mapping cadres'!$B$1:$Z$1,0))</f>
        <v>0</v>
      </c>
      <c r="E387" s="226">
        <f>INDEX('Uganda workforce data - raw'!$A$4:$F$619,MATCH($B387, 'Uganda workforce data - raw'!$B$4:$B$619,0), MATCH("Filled Male",'Uganda workforce data - raw'!$A$4:$F$4,0))*INDEX('Mapping cadres'!$B$1:$Z$616,MATCH($B387, 'Mapping cadres'!$B$1:$B$616,0), MATCH(E$32,'Mapping cadres'!$B$1:$Z$1,0))</f>
        <v>0</v>
      </c>
      <c r="F387" s="226">
        <f>INDEX('Uganda workforce data - raw'!$A$4:$F$619,MATCH($B387, 'Uganda workforce data - raw'!$B$4:$B$619,0), MATCH("Filled Male",'Uganda workforce data - raw'!$A$4:$F$4,0))*INDEX('Mapping cadres'!$B$1:$Z$616,MATCH($B387, 'Mapping cadres'!$B$1:$B$616,0), MATCH(F$32,'Mapping cadres'!$B$1:$Z$1,0))</f>
        <v>0</v>
      </c>
      <c r="G387" s="226">
        <f>INDEX('Uganda workforce data - raw'!$A$4:$F$619,MATCH($B387, 'Uganda workforce data - raw'!$B$4:$B$619,0), MATCH("Filled Male",'Uganda workforce data - raw'!$A$4:$F$4,0))*INDEX('Mapping cadres'!$B$1:$Z$616,MATCH($B387, 'Mapping cadres'!$B$1:$B$616,0), MATCH(G$32,'Mapping cadres'!$B$1:$Z$1,0))</f>
        <v>0</v>
      </c>
      <c r="H387" s="226">
        <f>INDEX('Uganda workforce data - raw'!$A$4:$F$619,MATCH($B387, 'Uganda workforce data - raw'!$B$4:$B$619,0), MATCH("Filled Male",'Uganda workforce data - raw'!$A$4:$F$4,0))*INDEX('Mapping cadres'!$B$1:$Z$616,MATCH($B387, 'Mapping cadres'!$B$1:$B$616,0), MATCH(H$32,'Mapping cadres'!$B$1:$Z$1,0))</f>
        <v>0</v>
      </c>
      <c r="I387" s="226">
        <f>INDEX('Uganda workforce data - raw'!$A$4:$F$619,MATCH($B387, 'Uganda workforce data - raw'!$B$4:$B$619,0), MATCH("Filled Male",'Uganda workforce data - raw'!$A$4:$F$4,0))*INDEX('Mapping cadres'!$B$1:$Z$616,MATCH($B387, 'Mapping cadres'!$B$1:$B$616,0), MATCH(I$32,'Mapping cadres'!$B$1:$Z$1,0))</f>
        <v>0</v>
      </c>
      <c r="J387" s="226">
        <f>INDEX('Uganda workforce data - raw'!$A$4:$F$619,MATCH($B387, 'Uganda workforce data - raw'!$B$4:$B$619,0), MATCH("Filled Male",'Uganda workforce data - raw'!$A$4:$F$4,0))*INDEX('Mapping cadres'!$B$1:$Z$616,MATCH($B387, 'Mapping cadres'!$B$1:$B$616,0), MATCH(J$32,'Mapping cadres'!$B$1:$Z$1,0))</f>
        <v>0</v>
      </c>
      <c r="K387" s="226">
        <f>INDEX('Uganda workforce data - raw'!$A$4:$F$619,MATCH($B387, 'Uganda workforce data - raw'!$B$4:$B$619,0), MATCH("Filled Male",'Uganda workforce data - raw'!$A$4:$F$4,0))*INDEX('Mapping cadres'!$B$1:$Z$616,MATCH($B387, 'Mapping cadres'!$B$1:$B$616,0), MATCH(K$32,'Mapping cadres'!$B$1:$Z$1,0))</f>
        <v>0</v>
      </c>
      <c r="L387" s="226">
        <f>INDEX('Uganda workforce data - raw'!$A$4:$F$619,MATCH($B387, 'Uganda workforce data - raw'!$B$4:$B$619,0), MATCH("Filled Male",'Uganda workforce data - raw'!$A$4:$F$4,0))*INDEX('Mapping cadres'!$B$1:$Z$616,MATCH($B387, 'Mapping cadres'!$B$1:$B$616,0), MATCH(L$32,'Mapping cadres'!$B$1:$Z$1,0))</f>
        <v>0</v>
      </c>
      <c r="M387" s="226">
        <f>INDEX('Uganda workforce data - raw'!$A$4:$F$619,MATCH($B387, 'Uganda workforce data - raw'!$B$4:$B$619,0), MATCH("Filled Male",'Uganda workforce data - raw'!$A$4:$F$4,0))*INDEX('Mapping cadres'!$B$1:$Z$616,MATCH($B387, 'Mapping cadres'!$B$1:$B$616,0), MATCH(M$32,'Mapping cadres'!$B$1:$Z$1,0))</f>
        <v>0</v>
      </c>
      <c r="N387" s="226">
        <f>INDEX('Uganda workforce data - raw'!$A$4:$F$619,MATCH($B387, 'Uganda workforce data - raw'!$B$4:$B$619,0), MATCH("Filled Male",'Uganda workforce data - raw'!$A$4:$F$4,0))*INDEX('Mapping cadres'!$B$1:$Z$616,MATCH($B387, 'Mapping cadres'!$B$1:$B$616,0), MATCH(N$32,'Mapping cadres'!$B$1:$Z$1,0))</f>
        <v>0</v>
      </c>
      <c r="O387" s="226">
        <f>INDEX('Uganda workforce data - raw'!$A$4:$F$619,MATCH($B387, 'Uganda workforce data - raw'!$B$4:$B$619,0), MATCH("Filled Male",'Uganda workforce data - raw'!$A$4:$F$4,0))*INDEX('Mapping cadres'!$B$1:$Z$616,MATCH($B387, 'Mapping cadres'!$B$1:$B$616,0), MATCH(O$32,'Mapping cadres'!$B$1:$Z$1,0))</f>
        <v>32</v>
      </c>
      <c r="P387" s="226">
        <f>INDEX('Uganda workforce data - raw'!$A$4:$F$619,MATCH($B387, 'Uganda workforce data - raw'!$B$4:$B$619,0), MATCH("Filled Male",'Uganda workforce data - raw'!$A$4:$F$4,0))*INDEX('Mapping cadres'!$B$1:$Z$616,MATCH($B387, 'Mapping cadres'!$B$1:$B$616,0), MATCH(P$32,'Mapping cadres'!$B$1:$Z$1,0))</f>
        <v>0</v>
      </c>
      <c r="Q387" s="226">
        <f>INDEX('Uganda workforce data - raw'!$A$4:$F$619,MATCH($B387, 'Uganda workforce data - raw'!$B$4:$B$619,0), MATCH("Filled Male",'Uganda workforce data - raw'!$A$4:$F$4,0))*INDEX('Mapping cadres'!$B$1:$Z$616,MATCH($B387, 'Mapping cadres'!$B$1:$B$616,0), MATCH(Q$32,'Mapping cadres'!$B$1:$Z$1,0))</f>
        <v>0</v>
      </c>
      <c r="R387" s="226">
        <f>INDEX('Uganda workforce data - raw'!$A$4:$F$619,MATCH($B387, 'Uganda workforce data - raw'!$B$4:$B$619,0), MATCH("Filled Male",'Uganda workforce data - raw'!$A$4:$F$4,0))*INDEX('Mapping cadres'!$B$1:$Z$616,MATCH($B387, 'Mapping cadres'!$B$1:$B$616,0), MATCH(R$32,'Mapping cadres'!$B$1:$Z$1,0))</f>
        <v>0</v>
      </c>
      <c r="S387" s="226">
        <f>INDEX('Uganda workforce data - raw'!$A$4:$F$619,MATCH($B387, 'Uganda workforce data - raw'!$B$4:$B$619,0), MATCH("Filled Male",'Uganda workforce data - raw'!$A$4:$F$4,0))*INDEX('Mapping cadres'!$B$1:$Z$616,MATCH($B387, 'Mapping cadres'!$B$1:$B$616,0), MATCH(S$32,'Mapping cadres'!$B$1:$Z$1,0))</f>
        <v>0</v>
      </c>
      <c r="T387" s="226">
        <f>INDEX('Uganda workforce data - raw'!$A$4:$F$619,MATCH($B387, 'Uganda workforce data - raw'!$B$4:$B$619,0), MATCH("Filled Male",'Uganda workforce data - raw'!$A$4:$F$4,0))*INDEX('Mapping cadres'!$B$1:$Z$616,MATCH($B387, 'Mapping cadres'!$B$1:$B$616,0), MATCH(T$32,'Mapping cadres'!$B$1:$Z$1,0))</f>
        <v>0</v>
      </c>
      <c r="U387" s="226">
        <f>INDEX('Uganda workforce data - raw'!$A$4:$F$619,MATCH($B387, 'Uganda workforce data - raw'!$B$4:$B$619,0), MATCH("Filled Male",'Uganda workforce data - raw'!$A$4:$F$4,0))*INDEX('Mapping cadres'!$B$1:$Z$616,MATCH($B387, 'Mapping cadres'!$B$1:$B$616,0), MATCH(U$32,'Mapping cadres'!$B$1:$Z$1,0))</f>
        <v>0</v>
      </c>
      <c r="V387" s="226">
        <f>INDEX('Uganda workforce data - raw'!$A$4:$F$619,MATCH($B387, 'Uganda workforce data - raw'!$B$4:$B$619,0), MATCH("Filled Male",'Uganda workforce data - raw'!$A$4:$F$4,0))*INDEX('Mapping cadres'!$B$1:$Z$616,MATCH($B387, 'Mapping cadres'!$B$1:$B$616,0), MATCH(V$32,'Mapping cadres'!$B$1:$Z$1,0))</f>
        <v>0</v>
      </c>
      <c r="W387" s="226">
        <f>INDEX('Uganda workforce data - raw'!$A$4:$F$619,MATCH($B387, 'Uganda workforce data - raw'!$B$4:$B$619,0), MATCH("Filled Male",'Uganda workforce data - raw'!$A$4:$F$4,0))*INDEX('Mapping cadres'!$B$1:$Z$616,MATCH($B387, 'Mapping cadres'!$B$1:$B$616,0), MATCH(W$32,'Mapping cadres'!$B$1:$Z$1,0))</f>
        <v>0</v>
      </c>
      <c r="X387" s="226">
        <f>INDEX('Uganda workforce data - raw'!$A$4:$F$619,MATCH($B387, 'Uganda workforce data - raw'!$B$4:$B$619,0), MATCH("Filled Male",'Uganda workforce data - raw'!$A$4:$F$4,0))*INDEX('Mapping cadres'!$B$1:$Z$616,MATCH($B387, 'Mapping cadres'!$B$1:$B$616,0), MATCH(X$32,'Mapping cadres'!$B$1:$Z$1,0))</f>
        <v>0</v>
      </c>
      <c r="Y387" s="226">
        <f>INDEX('Uganda workforce data - raw'!$A$4:$F$619,MATCH($B387, 'Uganda workforce data - raw'!$B$4:$B$619,0), MATCH("Filled Male",'Uganda workforce data - raw'!$A$4:$F$4,0))*INDEX('Mapping cadres'!$B$1:$Z$616,MATCH($B387, 'Mapping cadres'!$B$1:$B$616,0), MATCH(Y$32,'Mapping cadres'!$B$1:$Z$1,0))</f>
        <v>0</v>
      </c>
      <c r="Z387" s="226">
        <f>INDEX('Uganda workforce data - raw'!$A$4:$F$619,MATCH($B387, 'Uganda workforce data - raw'!$B$4:$B$619,0), MATCH("Filled Male",'Uganda workforce data - raw'!$A$4:$F$4,0))*INDEX('Mapping cadres'!$B$1:$Z$616,MATCH($B387, 'Mapping cadres'!$B$1:$B$616,0), MATCH(Z$32,'Mapping cadres'!$B$1:$Z$1,0))</f>
        <v>0</v>
      </c>
      <c r="AA387" s="226">
        <f>INDEX('Uganda workforce data - raw'!$A$4:$F$619,MATCH($B387, 'Uganda workforce data - raw'!$B$4:$B$619,0), MATCH("Filled Female",'Uganda workforce data - raw'!$A$4:$F$4,0))*INDEX('Mapping cadres'!$B$1:$Z$616,MATCH($B387, 'Mapping cadres'!$B$1:$B$616,0), MATCH(AA$32,'Mapping cadres'!$B$1:$Z$1,0))</f>
        <v>0</v>
      </c>
      <c r="AB387" s="226">
        <f>INDEX('Uganda workforce data - raw'!$A$4:$F$619,MATCH($B387, 'Uganda workforce data - raw'!$B$4:$B$619,0), MATCH("Filled Female",'Uganda workforce data - raw'!$A$4:$F$4,0))*INDEX('Mapping cadres'!$B$1:$Z$616,MATCH($B387, 'Mapping cadres'!$B$1:$B$616,0), MATCH(AB$32,'Mapping cadres'!$B$1:$Z$1,0))</f>
        <v>0</v>
      </c>
      <c r="AC387" s="226">
        <f>INDEX('Uganda workforce data - raw'!$A$4:$F$619,MATCH($B387, 'Uganda workforce data - raw'!$B$4:$B$619,0), MATCH("Filled Female",'Uganda workforce data - raw'!$A$4:$F$4,0))*INDEX('Mapping cadres'!$B$1:$Z$616,MATCH($B387, 'Mapping cadres'!$B$1:$B$616,0), MATCH(AC$32,'Mapping cadres'!$B$1:$Z$1,0))</f>
        <v>0</v>
      </c>
      <c r="AD387" s="226">
        <f>INDEX('Uganda workforce data - raw'!$A$4:$F$619,MATCH($B387, 'Uganda workforce data - raw'!$B$4:$B$619,0), MATCH("Filled Female",'Uganda workforce data - raw'!$A$4:$F$4,0))*INDEX('Mapping cadres'!$B$1:$Z$616,MATCH($B387, 'Mapping cadres'!$B$1:$B$616,0), MATCH(AD$32,'Mapping cadres'!$B$1:$Z$1,0))</f>
        <v>0</v>
      </c>
      <c r="AE387" s="226">
        <f>INDEX('Uganda workforce data - raw'!$A$4:$F$619,MATCH($B387, 'Uganda workforce data - raw'!$B$4:$B$619,0), MATCH("Filled Female",'Uganda workforce data - raw'!$A$4:$F$4,0))*INDEX('Mapping cadres'!$B$1:$Z$616,MATCH($B387, 'Mapping cadres'!$B$1:$B$616,0), MATCH(AE$32,'Mapping cadres'!$B$1:$Z$1,0))</f>
        <v>0</v>
      </c>
      <c r="AF387" s="226">
        <f>INDEX('Uganda workforce data - raw'!$A$4:$F$619,MATCH($B387, 'Uganda workforce data - raw'!$B$4:$B$619,0), MATCH("Filled Female",'Uganda workforce data - raw'!$A$4:$F$4,0))*INDEX('Mapping cadres'!$B$1:$Z$616,MATCH($B387, 'Mapping cadres'!$B$1:$B$616,0), MATCH(AF$32,'Mapping cadres'!$B$1:$Z$1,0))</f>
        <v>0</v>
      </c>
      <c r="AG387" s="226">
        <f>INDEX('Uganda workforce data - raw'!$A$4:$F$619,MATCH($B387, 'Uganda workforce data - raw'!$B$4:$B$619,0), MATCH("Filled Female",'Uganda workforce data - raw'!$A$4:$F$4,0))*INDEX('Mapping cadres'!$B$1:$Z$616,MATCH($B387, 'Mapping cadres'!$B$1:$B$616,0), MATCH(AG$32,'Mapping cadres'!$B$1:$Z$1,0))</f>
        <v>0</v>
      </c>
      <c r="AH387" s="226">
        <f>INDEX('Uganda workforce data - raw'!$A$4:$F$619,MATCH($B387, 'Uganda workforce data - raw'!$B$4:$B$619,0), MATCH("Filled Female",'Uganda workforce data - raw'!$A$4:$F$4,0))*INDEX('Mapping cadres'!$B$1:$Z$616,MATCH($B387, 'Mapping cadres'!$B$1:$B$616,0), MATCH(AH$32,'Mapping cadres'!$B$1:$Z$1,0))</f>
        <v>0</v>
      </c>
      <c r="AI387" s="226">
        <f>INDEX('Uganda workforce data - raw'!$A$4:$F$619,MATCH($B387, 'Uganda workforce data - raw'!$B$4:$B$619,0), MATCH("Filled Female",'Uganda workforce data - raw'!$A$4:$F$4,0))*INDEX('Mapping cadres'!$B$1:$Z$616,MATCH($B387, 'Mapping cadres'!$B$1:$B$616,0), MATCH(AI$32,'Mapping cadres'!$B$1:$Z$1,0))</f>
        <v>0</v>
      </c>
      <c r="AJ387" s="226">
        <f>INDEX('Uganda workforce data - raw'!$A$4:$F$619,MATCH($B387, 'Uganda workforce data - raw'!$B$4:$B$619,0), MATCH("Filled Female",'Uganda workforce data - raw'!$A$4:$F$4,0))*INDEX('Mapping cadres'!$B$1:$Z$616,MATCH($B387, 'Mapping cadres'!$B$1:$B$616,0), MATCH(AJ$32,'Mapping cadres'!$B$1:$Z$1,0))</f>
        <v>0</v>
      </c>
      <c r="AK387" s="226">
        <f>INDEX('Uganda workforce data - raw'!$A$4:$F$619,MATCH($B387, 'Uganda workforce data - raw'!$B$4:$B$619,0), MATCH("Filled Female",'Uganda workforce data - raw'!$A$4:$F$4,0))*INDEX('Mapping cadres'!$B$1:$Z$616,MATCH($B387, 'Mapping cadres'!$B$1:$B$616,0), MATCH(AK$32,'Mapping cadres'!$B$1:$Z$1,0))</f>
        <v>0</v>
      </c>
      <c r="AL387" s="226">
        <f>INDEX('Uganda workforce data - raw'!$A$4:$F$619,MATCH($B387, 'Uganda workforce data - raw'!$B$4:$B$619,0), MATCH("Filled Female",'Uganda workforce data - raw'!$A$4:$F$4,0))*INDEX('Mapping cadres'!$B$1:$Z$616,MATCH($B387, 'Mapping cadres'!$B$1:$B$616,0), MATCH(AL$32,'Mapping cadres'!$B$1:$Z$1,0))</f>
        <v>0</v>
      </c>
      <c r="AM387" s="226">
        <f>INDEX('Uganda workforce data - raw'!$A$4:$F$619,MATCH($B387, 'Uganda workforce data - raw'!$B$4:$B$619,0), MATCH("Filled Female",'Uganda workforce data - raw'!$A$4:$F$4,0))*INDEX('Mapping cadres'!$B$1:$Z$616,MATCH($B387, 'Mapping cadres'!$B$1:$B$616,0), MATCH(AM$32,'Mapping cadres'!$B$1:$Z$1,0))</f>
        <v>0</v>
      </c>
      <c r="AN387" s="226">
        <f>INDEX('Uganda workforce data - raw'!$A$4:$F$619,MATCH($B387, 'Uganda workforce data - raw'!$B$4:$B$619,0), MATCH("Filled Female",'Uganda workforce data - raw'!$A$4:$F$4,0))*INDEX('Mapping cadres'!$B$1:$Z$616,MATCH($B387, 'Mapping cadres'!$B$1:$B$616,0), MATCH(AN$32,'Mapping cadres'!$B$1:$Z$1,0))</f>
        <v>0</v>
      </c>
      <c r="AO387" s="226">
        <f>INDEX('Uganda workforce data - raw'!$A$4:$F$619,MATCH($B387, 'Uganda workforce data - raw'!$B$4:$B$619,0), MATCH("Filled Female",'Uganda workforce data - raw'!$A$4:$F$4,0))*INDEX('Mapping cadres'!$B$1:$Z$616,MATCH($B387, 'Mapping cadres'!$B$1:$B$616,0), MATCH(AO$32,'Mapping cadres'!$B$1:$Z$1,0))</f>
        <v>0</v>
      </c>
      <c r="AP387" s="226">
        <f>INDEX('Uganda workforce data - raw'!$A$4:$F$619,MATCH($B387, 'Uganda workforce data - raw'!$B$4:$B$619,0), MATCH("Filled Female",'Uganda workforce data - raw'!$A$4:$F$4,0))*INDEX('Mapping cadres'!$B$1:$Z$616,MATCH($B387, 'Mapping cadres'!$B$1:$B$616,0), MATCH(AP$32,'Mapping cadres'!$B$1:$Z$1,0))</f>
        <v>0</v>
      </c>
      <c r="AQ387" s="226">
        <f>INDEX('Uganda workforce data - raw'!$A$4:$F$619,MATCH($B387, 'Uganda workforce data - raw'!$B$4:$B$619,0), MATCH("Filled Female",'Uganda workforce data - raw'!$A$4:$F$4,0))*INDEX('Mapping cadres'!$B$1:$Z$616,MATCH($B387, 'Mapping cadres'!$B$1:$B$616,0), MATCH(AQ$32,'Mapping cadres'!$B$1:$Z$1,0))</f>
        <v>0</v>
      </c>
      <c r="AR387" s="226">
        <f>INDEX('Uganda workforce data - raw'!$A$4:$F$619,MATCH($B387, 'Uganda workforce data - raw'!$B$4:$B$619,0), MATCH("Filled Female",'Uganda workforce data - raw'!$A$4:$F$4,0))*INDEX('Mapping cadres'!$B$1:$Z$616,MATCH($B387, 'Mapping cadres'!$B$1:$B$616,0), MATCH(AR$32,'Mapping cadres'!$B$1:$Z$1,0))</f>
        <v>0</v>
      </c>
      <c r="AS387" s="226">
        <f>INDEX('Uganda workforce data - raw'!$A$4:$F$619,MATCH($B387, 'Uganda workforce data - raw'!$B$4:$B$619,0), MATCH("Filled Female",'Uganda workforce data - raw'!$A$4:$F$4,0))*INDEX('Mapping cadres'!$B$1:$Z$616,MATCH($B387, 'Mapping cadres'!$B$1:$B$616,0), MATCH(AS$32,'Mapping cadres'!$B$1:$Z$1,0))</f>
        <v>0</v>
      </c>
      <c r="AT387" s="226">
        <f>INDEX('Uganda workforce data - raw'!$A$4:$F$619,MATCH($B387, 'Uganda workforce data - raw'!$B$4:$B$619,0), MATCH("Filled Female",'Uganda workforce data - raw'!$A$4:$F$4,0))*INDEX('Mapping cadres'!$B$1:$Z$616,MATCH($B387, 'Mapping cadres'!$B$1:$B$616,0), MATCH(AT$32,'Mapping cadres'!$B$1:$Z$1,0))</f>
        <v>0</v>
      </c>
      <c r="AU387" s="226">
        <f>INDEX('Uganda workforce data - raw'!$A$4:$F$619,MATCH($B387, 'Uganda workforce data - raw'!$B$4:$B$619,0), MATCH("Filled Female",'Uganda workforce data - raw'!$A$4:$F$4,0))*INDEX('Mapping cadres'!$B$1:$Z$616,MATCH($B387, 'Mapping cadres'!$B$1:$B$616,0), MATCH(AU$32,'Mapping cadres'!$B$1:$Z$1,0))</f>
        <v>0</v>
      </c>
      <c r="AV387" s="226">
        <f>INDEX('Uganda workforce data - raw'!$A$4:$F$619,MATCH($B387, 'Uganda workforce data - raw'!$B$4:$B$619,0), MATCH("Filled Female",'Uganda workforce data - raw'!$A$4:$F$4,0))*INDEX('Mapping cadres'!$B$1:$Z$616,MATCH($B387, 'Mapping cadres'!$B$1:$B$616,0), MATCH(AV$32,'Mapping cadres'!$B$1:$Z$1,0))</f>
        <v>0</v>
      </c>
      <c r="AW387" s="226">
        <f>INDEX('Uganda workforce data - raw'!$A$4:$F$619,MATCH($B387, 'Uganda workforce data - raw'!$B$4:$B$619,0), MATCH("Filled Female",'Uganda workforce data - raw'!$A$4:$F$4,0))*INDEX('Mapping cadres'!$B$1:$Z$616,MATCH($B387, 'Mapping cadres'!$B$1:$B$616,0), MATCH(AW$32,'Mapping cadres'!$B$1:$Z$1,0))</f>
        <v>0</v>
      </c>
      <c r="AX387" s="226">
        <f>INDEX('Uganda workforce data - raw'!$A$4:$F$619,MATCH($B387, 'Uganda workforce data - raw'!$B$4:$B$619,0), MATCH("Filled Female",'Uganda workforce data - raw'!$A$4:$F$4,0))*INDEX('Mapping cadres'!$B$1:$Z$616,MATCH($B387, 'Mapping cadres'!$B$1:$B$616,0), MATCH(AX$32,'Mapping cadres'!$B$1:$Z$1,0))</f>
        <v>0</v>
      </c>
      <c r="AY387" s="226">
        <f t="shared" si="125"/>
        <v>0</v>
      </c>
      <c r="AZ387" s="226">
        <f t="shared" si="126"/>
        <v>0</v>
      </c>
      <c r="BA387" s="226">
        <f t="shared" si="127"/>
        <v>0</v>
      </c>
      <c r="BB387" s="226">
        <f t="shared" si="128"/>
        <v>0</v>
      </c>
      <c r="BC387" s="226">
        <f t="shared" si="129"/>
        <v>0</v>
      </c>
      <c r="BD387" s="226">
        <f t="shared" si="130"/>
        <v>0</v>
      </c>
      <c r="BE387" s="226">
        <f t="shared" si="131"/>
        <v>0</v>
      </c>
      <c r="BF387" s="226">
        <f t="shared" si="132"/>
        <v>0</v>
      </c>
      <c r="BG387" s="226">
        <f t="shared" si="133"/>
        <v>0</v>
      </c>
      <c r="BH387" s="226">
        <f t="shared" si="134"/>
        <v>0</v>
      </c>
      <c r="BI387" s="226">
        <f t="shared" si="135"/>
        <v>0</v>
      </c>
      <c r="BJ387" s="226">
        <f t="shared" si="136"/>
        <v>0</v>
      </c>
      <c r="BK387" s="226">
        <f t="shared" si="137"/>
        <v>32</v>
      </c>
      <c r="BL387" s="226">
        <f t="shared" si="138"/>
        <v>0</v>
      </c>
      <c r="BM387" s="226">
        <f t="shared" si="139"/>
        <v>0</v>
      </c>
      <c r="BN387" s="226">
        <f t="shared" si="140"/>
        <v>0</v>
      </c>
      <c r="BO387" s="226">
        <f t="shared" si="141"/>
        <v>0</v>
      </c>
      <c r="BP387" s="226">
        <f t="shared" si="142"/>
        <v>0</v>
      </c>
      <c r="BQ387" s="226">
        <f t="shared" si="143"/>
        <v>0</v>
      </c>
      <c r="BR387" s="226">
        <f t="shared" si="144"/>
        <v>0</v>
      </c>
      <c r="BS387" s="226">
        <f t="shared" si="145"/>
        <v>0</v>
      </c>
      <c r="BT387" s="226">
        <f t="shared" si="146"/>
        <v>0</v>
      </c>
      <c r="BU387" s="226">
        <f t="shared" si="147"/>
        <v>0</v>
      </c>
      <c r="BV387" s="226">
        <f t="shared" si="148"/>
        <v>0</v>
      </c>
    </row>
    <row r="388" spans="1:74">
      <c r="A388" s="226">
        <v>356</v>
      </c>
      <c r="B388" s="226" t="s">
        <v>1657</v>
      </c>
      <c r="C388" s="226">
        <f>INDEX('Uganda workforce data - raw'!$A$4:$F$619,MATCH($B388, 'Uganda workforce data - raw'!$B$4:$B$619,0), MATCH("Filled Male",'Uganda workforce data - raw'!$A$4:$F$4,0))*INDEX('Mapping cadres'!$B$1:$Z$616,MATCH($B388, 'Mapping cadres'!$B$1:$B$616,0), MATCH(C$32,'Mapping cadres'!$B$1:$Z$1,0))</f>
        <v>0</v>
      </c>
      <c r="D388" s="226">
        <f>INDEX('Uganda workforce data - raw'!$A$4:$F$619,MATCH($B388, 'Uganda workforce data - raw'!$B$4:$B$619,0), MATCH("Filled Male",'Uganda workforce data - raw'!$A$4:$F$4,0))*INDEX('Mapping cadres'!$B$1:$Z$616,MATCH($B388, 'Mapping cadres'!$B$1:$B$616,0), MATCH(D$32,'Mapping cadres'!$B$1:$Z$1,0))</f>
        <v>0</v>
      </c>
      <c r="E388" s="226">
        <f>INDEX('Uganda workforce data - raw'!$A$4:$F$619,MATCH($B388, 'Uganda workforce data - raw'!$B$4:$B$619,0), MATCH("Filled Male",'Uganda workforce data - raw'!$A$4:$F$4,0))*INDEX('Mapping cadres'!$B$1:$Z$616,MATCH($B388, 'Mapping cadres'!$B$1:$B$616,0), MATCH(E$32,'Mapping cadres'!$B$1:$Z$1,0))</f>
        <v>0</v>
      </c>
      <c r="F388" s="226">
        <f>INDEX('Uganda workforce data - raw'!$A$4:$F$619,MATCH($B388, 'Uganda workforce data - raw'!$B$4:$B$619,0), MATCH("Filled Male",'Uganda workforce data - raw'!$A$4:$F$4,0))*INDEX('Mapping cadres'!$B$1:$Z$616,MATCH($B388, 'Mapping cadres'!$B$1:$B$616,0), MATCH(F$32,'Mapping cadres'!$B$1:$Z$1,0))</f>
        <v>0</v>
      </c>
      <c r="G388" s="226">
        <f>INDEX('Uganda workforce data - raw'!$A$4:$F$619,MATCH($B388, 'Uganda workforce data - raw'!$B$4:$B$619,0), MATCH("Filled Male",'Uganda workforce data - raw'!$A$4:$F$4,0))*INDEX('Mapping cadres'!$B$1:$Z$616,MATCH($B388, 'Mapping cadres'!$B$1:$B$616,0), MATCH(G$32,'Mapping cadres'!$B$1:$Z$1,0))</f>
        <v>0</v>
      </c>
      <c r="H388" s="226">
        <f>INDEX('Uganda workforce data - raw'!$A$4:$F$619,MATCH($B388, 'Uganda workforce data - raw'!$B$4:$B$619,0), MATCH("Filled Male",'Uganda workforce data - raw'!$A$4:$F$4,0))*INDEX('Mapping cadres'!$B$1:$Z$616,MATCH($B388, 'Mapping cadres'!$B$1:$B$616,0), MATCH(H$32,'Mapping cadres'!$B$1:$Z$1,0))</f>
        <v>0</v>
      </c>
      <c r="I388" s="226">
        <f>INDEX('Uganda workforce data - raw'!$A$4:$F$619,MATCH($B388, 'Uganda workforce data - raw'!$B$4:$B$619,0), MATCH("Filled Male",'Uganda workforce data - raw'!$A$4:$F$4,0))*INDEX('Mapping cadres'!$B$1:$Z$616,MATCH($B388, 'Mapping cadres'!$B$1:$B$616,0), MATCH(I$32,'Mapping cadres'!$B$1:$Z$1,0))</f>
        <v>0</v>
      </c>
      <c r="J388" s="226">
        <f>INDEX('Uganda workforce data - raw'!$A$4:$F$619,MATCH($B388, 'Uganda workforce data - raw'!$B$4:$B$619,0), MATCH("Filled Male",'Uganda workforce data - raw'!$A$4:$F$4,0))*INDEX('Mapping cadres'!$B$1:$Z$616,MATCH($B388, 'Mapping cadres'!$B$1:$B$616,0), MATCH(J$32,'Mapping cadres'!$B$1:$Z$1,0))</f>
        <v>0</v>
      </c>
      <c r="K388" s="226">
        <f>INDEX('Uganda workforce data - raw'!$A$4:$F$619,MATCH($B388, 'Uganda workforce data - raw'!$B$4:$B$619,0), MATCH("Filled Male",'Uganda workforce data - raw'!$A$4:$F$4,0))*INDEX('Mapping cadres'!$B$1:$Z$616,MATCH($B388, 'Mapping cadres'!$B$1:$B$616,0), MATCH(K$32,'Mapping cadres'!$B$1:$Z$1,0))</f>
        <v>0</v>
      </c>
      <c r="L388" s="226">
        <f>INDEX('Uganda workforce data - raw'!$A$4:$F$619,MATCH($B388, 'Uganda workforce data - raw'!$B$4:$B$619,0), MATCH("Filled Male",'Uganda workforce data - raw'!$A$4:$F$4,0))*INDEX('Mapping cadres'!$B$1:$Z$616,MATCH($B388, 'Mapping cadres'!$B$1:$B$616,0), MATCH(L$32,'Mapping cadres'!$B$1:$Z$1,0))</f>
        <v>0</v>
      </c>
      <c r="M388" s="226">
        <f>INDEX('Uganda workforce data - raw'!$A$4:$F$619,MATCH($B388, 'Uganda workforce data - raw'!$B$4:$B$619,0), MATCH("Filled Male",'Uganda workforce data - raw'!$A$4:$F$4,0))*INDEX('Mapping cadres'!$B$1:$Z$616,MATCH($B388, 'Mapping cadres'!$B$1:$B$616,0), MATCH(M$32,'Mapping cadres'!$B$1:$Z$1,0))</f>
        <v>0</v>
      </c>
      <c r="N388" s="226">
        <f>INDEX('Uganda workforce data - raw'!$A$4:$F$619,MATCH($B388, 'Uganda workforce data - raw'!$B$4:$B$619,0), MATCH("Filled Male",'Uganda workforce data - raw'!$A$4:$F$4,0))*INDEX('Mapping cadres'!$B$1:$Z$616,MATCH($B388, 'Mapping cadres'!$B$1:$B$616,0), MATCH(N$32,'Mapping cadres'!$B$1:$Z$1,0))</f>
        <v>0</v>
      </c>
      <c r="O388" s="226">
        <f>INDEX('Uganda workforce data - raw'!$A$4:$F$619,MATCH($B388, 'Uganda workforce data - raw'!$B$4:$B$619,0), MATCH("Filled Male",'Uganda workforce data - raw'!$A$4:$F$4,0))*INDEX('Mapping cadres'!$B$1:$Z$616,MATCH($B388, 'Mapping cadres'!$B$1:$B$616,0), MATCH(O$32,'Mapping cadres'!$B$1:$Z$1,0))</f>
        <v>0</v>
      </c>
      <c r="P388" s="226">
        <f>INDEX('Uganda workforce data - raw'!$A$4:$F$619,MATCH($B388, 'Uganda workforce data - raw'!$B$4:$B$619,0), MATCH("Filled Male",'Uganda workforce data - raw'!$A$4:$F$4,0))*INDEX('Mapping cadres'!$B$1:$Z$616,MATCH($B388, 'Mapping cadres'!$B$1:$B$616,0), MATCH(P$32,'Mapping cadres'!$B$1:$Z$1,0))</f>
        <v>0</v>
      </c>
      <c r="Q388" s="226">
        <f>INDEX('Uganda workforce data - raw'!$A$4:$F$619,MATCH($B388, 'Uganda workforce data - raw'!$B$4:$B$619,0), MATCH("Filled Male",'Uganda workforce data - raw'!$A$4:$F$4,0))*INDEX('Mapping cadres'!$B$1:$Z$616,MATCH($B388, 'Mapping cadres'!$B$1:$B$616,0), MATCH(Q$32,'Mapping cadres'!$B$1:$Z$1,0))</f>
        <v>0</v>
      </c>
      <c r="R388" s="226">
        <f>INDEX('Uganda workforce data - raw'!$A$4:$F$619,MATCH($B388, 'Uganda workforce data - raw'!$B$4:$B$619,0), MATCH("Filled Male",'Uganda workforce data - raw'!$A$4:$F$4,0))*INDEX('Mapping cadres'!$B$1:$Z$616,MATCH($B388, 'Mapping cadres'!$B$1:$B$616,0), MATCH(R$32,'Mapping cadres'!$B$1:$Z$1,0))</f>
        <v>0</v>
      </c>
      <c r="S388" s="226">
        <f>INDEX('Uganda workforce data - raw'!$A$4:$F$619,MATCH($B388, 'Uganda workforce data - raw'!$B$4:$B$619,0), MATCH("Filled Male",'Uganda workforce data - raw'!$A$4:$F$4,0))*INDEX('Mapping cadres'!$B$1:$Z$616,MATCH($B388, 'Mapping cadres'!$B$1:$B$616,0), MATCH(S$32,'Mapping cadres'!$B$1:$Z$1,0))</f>
        <v>0</v>
      </c>
      <c r="T388" s="226">
        <f>INDEX('Uganda workforce data - raw'!$A$4:$F$619,MATCH($B388, 'Uganda workforce data - raw'!$B$4:$B$619,0), MATCH("Filled Male",'Uganda workforce data - raw'!$A$4:$F$4,0))*INDEX('Mapping cadres'!$B$1:$Z$616,MATCH($B388, 'Mapping cadres'!$B$1:$B$616,0), MATCH(T$32,'Mapping cadres'!$B$1:$Z$1,0))</f>
        <v>0</v>
      </c>
      <c r="U388" s="226">
        <f>INDEX('Uganda workforce data - raw'!$A$4:$F$619,MATCH($B388, 'Uganda workforce data - raw'!$B$4:$B$619,0), MATCH("Filled Male",'Uganda workforce data - raw'!$A$4:$F$4,0))*INDEX('Mapping cadres'!$B$1:$Z$616,MATCH($B388, 'Mapping cadres'!$B$1:$B$616,0), MATCH(U$32,'Mapping cadres'!$B$1:$Z$1,0))</f>
        <v>0</v>
      </c>
      <c r="V388" s="226">
        <f>INDEX('Uganda workforce data - raw'!$A$4:$F$619,MATCH($B388, 'Uganda workforce data - raw'!$B$4:$B$619,0), MATCH("Filled Male",'Uganda workforce data - raw'!$A$4:$F$4,0))*INDEX('Mapping cadres'!$B$1:$Z$616,MATCH($B388, 'Mapping cadres'!$B$1:$B$616,0), MATCH(V$32,'Mapping cadres'!$B$1:$Z$1,0))</f>
        <v>0</v>
      </c>
      <c r="W388" s="226">
        <f>INDEX('Uganda workforce data - raw'!$A$4:$F$619,MATCH($B388, 'Uganda workforce data - raw'!$B$4:$B$619,0), MATCH("Filled Male",'Uganda workforce data - raw'!$A$4:$F$4,0))*INDEX('Mapping cadres'!$B$1:$Z$616,MATCH($B388, 'Mapping cadres'!$B$1:$B$616,0), MATCH(W$32,'Mapping cadres'!$B$1:$Z$1,0))</f>
        <v>0</v>
      </c>
      <c r="X388" s="226">
        <f>INDEX('Uganda workforce data - raw'!$A$4:$F$619,MATCH($B388, 'Uganda workforce data - raw'!$B$4:$B$619,0), MATCH("Filled Male",'Uganda workforce data - raw'!$A$4:$F$4,0))*INDEX('Mapping cadres'!$B$1:$Z$616,MATCH($B388, 'Mapping cadres'!$B$1:$B$616,0), MATCH(X$32,'Mapping cadres'!$B$1:$Z$1,0))</f>
        <v>0</v>
      </c>
      <c r="Y388" s="226">
        <f>INDEX('Uganda workforce data - raw'!$A$4:$F$619,MATCH($B388, 'Uganda workforce data - raw'!$B$4:$B$619,0), MATCH("Filled Male",'Uganda workforce data - raw'!$A$4:$F$4,0))*INDEX('Mapping cadres'!$B$1:$Z$616,MATCH($B388, 'Mapping cadres'!$B$1:$B$616,0), MATCH(Y$32,'Mapping cadres'!$B$1:$Z$1,0))</f>
        <v>0</v>
      </c>
      <c r="Z388" s="226">
        <f>INDEX('Uganda workforce data - raw'!$A$4:$F$619,MATCH($B388, 'Uganda workforce data - raw'!$B$4:$B$619,0), MATCH("Filled Male",'Uganda workforce data - raw'!$A$4:$F$4,0))*INDEX('Mapping cadres'!$B$1:$Z$616,MATCH($B388, 'Mapping cadres'!$B$1:$B$616,0), MATCH(Z$32,'Mapping cadres'!$B$1:$Z$1,0))</f>
        <v>0</v>
      </c>
      <c r="AA388" s="226">
        <f>INDEX('Uganda workforce data - raw'!$A$4:$F$619,MATCH($B388, 'Uganda workforce data - raw'!$B$4:$B$619,0), MATCH("Filled Female",'Uganda workforce data - raw'!$A$4:$F$4,0))*INDEX('Mapping cadres'!$B$1:$Z$616,MATCH($B388, 'Mapping cadres'!$B$1:$B$616,0), MATCH(AA$32,'Mapping cadres'!$B$1:$Z$1,0))</f>
        <v>0</v>
      </c>
      <c r="AB388" s="226">
        <f>INDEX('Uganda workforce data - raw'!$A$4:$F$619,MATCH($B388, 'Uganda workforce data - raw'!$B$4:$B$619,0), MATCH("Filled Female",'Uganda workforce data - raw'!$A$4:$F$4,0))*INDEX('Mapping cadres'!$B$1:$Z$616,MATCH($B388, 'Mapping cadres'!$B$1:$B$616,0), MATCH(AB$32,'Mapping cadres'!$B$1:$Z$1,0))</f>
        <v>1</v>
      </c>
      <c r="AC388" s="226">
        <f>INDEX('Uganda workforce data - raw'!$A$4:$F$619,MATCH($B388, 'Uganda workforce data - raw'!$B$4:$B$619,0), MATCH("Filled Female",'Uganda workforce data - raw'!$A$4:$F$4,0))*INDEX('Mapping cadres'!$B$1:$Z$616,MATCH($B388, 'Mapping cadres'!$B$1:$B$616,0), MATCH(AC$32,'Mapping cadres'!$B$1:$Z$1,0))</f>
        <v>0</v>
      </c>
      <c r="AD388" s="226">
        <f>INDEX('Uganda workforce data - raw'!$A$4:$F$619,MATCH($B388, 'Uganda workforce data - raw'!$B$4:$B$619,0), MATCH("Filled Female",'Uganda workforce data - raw'!$A$4:$F$4,0))*INDEX('Mapping cadres'!$B$1:$Z$616,MATCH($B388, 'Mapping cadres'!$B$1:$B$616,0), MATCH(AD$32,'Mapping cadres'!$B$1:$Z$1,0))</f>
        <v>0</v>
      </c>
      <c r="AE388" s="226">
        <f>INDEX('Uganda workforce data - raw'!$A$4:$F$619,MATCH($B388, 'Uganda workforce data - raw'!$B$4:$B$619,0), MATCH("Filled Female",'Uganda workforce data - raw'!$A$4:$F$4,0))*INDEX('Mapping cadres'!$B$1:$Z$616,MATCH($B388, 'Mapping cadres'!$B$1:$B$616,0), MATCH(AE$32,'Mapping cadres'!$B$1:$Z$1,0))</f>
        <v>0</v>
      </c>
      <c r="AF388" s="226">
        <f>INDEX('Uganda workforce data - raw'!$A$4:$F$619,MATCH($B388, 'Uganda workforce data - raw'!$B$4:$B$619,0), MATCH("Filled Female",'Uganda workforce data - raw'!$A$4:$F$4,0))*INDEX('Mapping cadres'!$B$1:$Z$616,MATCH($B388, 'Mapping cadres'!$B$1:$B$616,0), MATCH(AF$32,'Mapping cadres'!$B$1:$Z$1,0))</f>
        <v>0</v>
      </c>
      <c r="AG388" s="226">
        <f>INDEX('Uganda workforce data - raw'!$A$4:$F$619,MATCH($B388, 'Uganda workforce data - raw'!$B$4:$B$619,0), MATCH("Filled Female",'Uganda workforce data - raw'!$A$4:$F$4,0))*INDEX('Mapping cadres'!$B$1:$Z$616,MATCH($B388, 'Mapping cadres'!$B$1:$B$616,0), MATCH(AG$32,'Mapping cadres'!$B$1:$Z$1,0))</f>
        <v>0</v>
      </c>
      <c r="AH388" s="226">
        <f>INDEX('Uganda workforce data - raw'!$A$4:$F$619,MATCH($B388, 'Uganda workforce data - raw'!$B$4:$B$619,0), MATCH("Filled Female",'Uganda workforce data - raw'!$A$4:$F$4,0))*INDEX('Mapping cadres'!$B$1:$Z$616,MATCH($B388, 'Mapping cadres'!$B$1:$B$616,0), MATCH(AH$32,'Mapping cadres'!$B$1:$Z$1,0))</f>
        <v>0</v>
      </c>
      <c r="AI388" s="226">
        <f>INDEX('Uganda workforce data - raw'!$A$4:$F$619,MATCH($B388, 'Uganda workforce data - raw'!$B$4:$B$619,0), MATCH("Filled Female",'Uganda workforce data - raw'!$A$4:$F$4,0))*INDEX('Mapping cadres'!$B$1:$Z$616,MATCH($B388, 'Mapping cadres'!$B$1:$B$616,0), MATCH(AI$32,'Mapping cadres'!$B$1:$Z$1,0))</f>
        <v>0</v>
      </c>
      <c r="AJ388" s="226">
        <f>INDEX('Uganda workforce data - raw'!$A$4:$F$619,MATCH($B388, 'Uganda workforce data - raw'!$B$4:$B$619,0), MATCH("Filled Female",'Uganda workforce data - raw'!$A$4:$F$4,0))*INDEX('Mapping cadres'!$B$1:$Z$616,MATCH($B388, 'Mapping cadres'!$B$1:$B$616,0), MATCH(AJ$32,'Mapping cadres'!$B$1:$Z$1,0))</f>
        <v>0</v>
      </c>
      <c r="AK388" s="226">
        <f>INDEX('Uganda workforce data - raw'!$A$4:$F$619,MATCH($B388, 'Uganda workforce data - raw'!$B$4:$B$619,0), MATCH("Filled Female",'Uganda workforce data - raw'!$A$4:$F$4,0))*INDEX('Mapping cadres'!$B$1:$Z$616,MATCH($B388, 'Mapping cadres'!$B$1:$B$616,0), MATCH(AK$32,'Mapping cadres'!$B$1:$Z$1,0))</f>
        <v>0</v>
      </c>
      <c r="AL388" s="226">
        <f>INDEX('Uganda workforce data - raw'!$A$4:$F$619,MATCH($B388, 'Uganda workforce data - raw'!$B$4:$B$619,0), MATCH("Filled Female",'Uganda workforce data - raw'!$A$4:$F$4,0))*INDEX('Mapping cadres'!$B$1:$Z$616,MATCH($B388, 'Mapping cadres'!$B$1:$B$616,0), MATCH(AL$32,'Mapping cadres'!$B$1:$Z$1,0))</f>
        <v>0</v>
      </c>
      <c r="AM388" s="226">
        <f>INDEX('Uganda workforce data - raw'!$A$4:$F$619,MATCH($B388, 'Uganda workforce data - raw'!$B$4:$B$619,0), MATCH("Filled Female",'Uganda workforce data - raw'!$A$4:$F$4,0))*INDEX('Mapping cadres'!$B$1:$Z$616,MATCH($B388, 'Mapping cadres'!$B$1:$B$616,0), MATCH(AM$32,'Mapping cadres'!$B$1:$Z$1,0))</f>
        <v>0</v>
      </c>
      <c r="AN388" s="226">
        <f>INDEX('Uganda workforce data - raw'!$A$4:$F$619,MATCH($B388, 'Uganda workforce data - raw'!$B$4:$B$619,0), MATCH("Filled Female",'Uganda workforce data - raw'!$A$4:$F$4,0))*INDEX('Mapping cadres'!$B$1:$Z$616,MATCH($B388, 'Mapping cadres'!$B$1:$B$616,0), MATCH(AN$32,'Mapping cadres'!$B$1:$Z$1,0))</f>
        <v>0</v>
      </c>
      <c r="AO388" s="226">
        <f>INDEX('Uganda workforce data - raw'!$A$4:$F$619,MATCH($B388, 'Uganda workforce data - raw'!$B$4:$B$619,0), MATCH("Filled Female",'Uganda workforce data - raw'!$A$4:$F$4,0))*INDEX('Mapping cadres'!$B$1:$Z$616,MATCH($B388, 'Mapping cadres'!$B$1:$B$616,0), MATCH(AO$32,'Mapping cadres'!$B$1:$Z$1,0))</f>
        <v>0</v>
      </c>
      <c r="AP388" s="226">
        <f>INDEX('Uganda workforce data - raw'!$A$4:$F$619,MATCH($B388, 'Uganda workforce data - raw'!$B$4:$B$619,0), MATCH("Filled Female",'Uganda workforce data - raw'!$A$4:$F$4,0))*INDEX('Mapping cadres'!$B$1:$Z$616,MATCH($B388, 'Mapping cadres'!$B$1:$B$616,0), MATCH(AP$32,'Mapping cadres'!$B$1:$Z$1,0))</f>
        <v>0</v>
      </c>
      <c r="AQ388" s="226">
        <f>INDEX('Uganda workforce data - raw'!$A$4:$F$619,MATCH($B388, 'Uganda workforce data - raw'!$B$4:$B$619,0), MATCH("Filled Female",'Uganda workforce data - raw'!$A$4:$F$4,0))*INDEX('Mapping cadres'!$B$1:$Z$616,MATCH($B388, 'Mapping cadres'!$B$1:$B$616,0), MATCH(AQ$32,'Mapping cadres'!$B$1:$Z$1,0))</f>
        <v>0</v>
      </c>
      <c r="AR388" s="226">
        <f>INDEX('Uganda workforce data - raw'!$A$4:$F$619,MATCH($B388, 'Uganda workforce data - raw'!$B$4:$B$619,0), MATCH("Filled Female",'Uganda workforce data - raw'!$A$4:$F$4,0))*INDEX('Mapping cadres'!$B$1:$Z$616,MATCH($B388, 'Mapping cadres'!$B$1:$B$616,0), MATCH(AR$32,'Mapping cadres'!$B$1:$Z$1,0))</f>
        <v>0</v>
      </c>
      <c r="AS388" s="226">
        <f>INDEX('Uganda workforce data - raw'!$A$4:$F$619,MATCH($B388, 'Uganda workforce data - raw'!$B$4:$B$619,0), MATCH("Filled Female",'Uganda workforce data - raw'!$A$4:$F$4,0))*INDEX('Mapping cadres'!$B$1:$Z$616,MATCH($B388, 'Mapping cadres'!$B$1:$B$616,0), MATCH(AS$32,'Mapping cadres'!$B$1:$Z$1,0))</f>
        <v>0</v>
      </c>
      <c r="AT388" s="226">
        <f>INDEX('Uganda workforce data - raw'!$A$4:$F$619,MATCH($B388, 'Uganda workforce data - raw'!$B$4:$B$619,0), MATCH("Filled Female",'Uganda workforce data - raw'!$A$4:$F$4,0))*INDEX('Mapping cadres'!$B$1:$Z$616,MATCH($B388, 'Mapping cadres'!$B$1:$B$616,0), MATCH(AT$32,'Mapping cadres'!$B$1:$Z$1,0))</f>
        <v>0</v>
      </c>
      <c r="AU388" s="226">
        <f>INDEX('Uganda workforce data - raw'!$A$4:$F$619,MATCH($B388, 'Uganda workforce data - raw'!$B$4:$B$619,0), MATCH("Filled Female",'Uganda workforce data - raw'!$A$4:$F$4,0))*INDEX('Mapping cadres'!$B$1:$Z$616,MATCH($B388, 'Mapping cadres'!$B$1:$B$616,0), MATCH(AU$32,'Mapping cadres'!$B$1:$Z$1,0))</f>
        <v>0</v>
      </c>
      <c r="AV388" s="226">
        <f>INDEX('Uganda workforce data - raw'!$A$4:$F$619,MATCH($B388, 'Uganda workforce data - raw'!$B$4:$B$619,0), MATCH("Filled Female",'Uganda workforce data - raw'!$A$4:$F$4,0))*INDEX('Mapping cadres'!$B$1:$Z$616,MATCH($B388, 'Mapping cadres'!$B$1:$B$616,0), MATCH(AV$32,'Mapping cadres'!$B$1:$Z$1,0))</f>
        <v>0</v>
      </c>
      <c r="AW388" s="226">
        <f>INDEX('Uganda workforce data - raw'!$A$4:$F$619,MATCH($B388, 'Uganda workforce data - raw'!$B$4:$B$619,0), MATCH("Filled Female",'Uganda workforce data - raw'!$A$4:$F$4,0))*INDEX('Mapping cadres'!$B$1:$Z$616,MATCH($B388, 'Mapping cadres'!$B$1:$B$616,0), MATCH(AW$32,'Mapping cadres'!$B$1:$Z$1,0))</f>
        <v>0</v>
      </c>
      <c r="AX388" s="226">
        <f>INDEX('Uganda workforce data - raw'!$A$4:$F$619,MATCH($B388, 'Uganda workforce data - raw'!$B$4:$B$619,0), MATCH("Filled Female",'Uganda workforce data - raw'!$A$4:$F$4,0))*INDEX('Mapping cadres'!$B$1:$Z$616,MATCH($B388, 'Mapping cadres'!$B$1:$B$616,0), MATCH(AX$32,'Mapping cadres'!$B$1:$Z$1,0))</f>
        <v>0</v>
      </c>
      <c r="AY388" s="226">
        <f t="shared" si="125"/>
        <v>0</v>
      </c>
      <c r="AZ388" s="226">
        <f t="shared" si="126"/>
        <v>1</v>
      </c>
      <c r="BA388" s="226">
        <f t="shared" si="127"/>
        <v>0</v>
      </c>
      <c r="BB388" s="226">
        <f t="shared" si="128"/>
        <v>0</v>
      </c>
      <c r="BC388" s="226">
        <f t="shared" si="129"/>
        <v>0</v>
      </c>
      <c r="BD388" s="226">
        <f t="shared" si="130"/>
        <v>0</v>
      </c>
      <c r="BE388" s="226">
        <f t="shared" si="131"/>
        <v>0</v>
      </c>
      <c r="BF388" s="226">
        <f t="shared" si="132"/>
        <v>0</v>
      </c>
      <c r="BG388" s="226">
        <f t="shared" si="133"/>
        <v>0</v>
      </c>
      <c r="BH388" s="226">
        <f t="shared" si="134"/>
        <v>0</v>
      </c>
      <c r="BI388" s="226">
        <f t="shared" si="135"/>
        <v>0</v>
      </c>
      <c r="BJ388" s="226">
        <f t="shared" si="136"/>
        <v>0</v>
      </c>
      <c r="BK388" s="226">
        <f t="shared" si="137"/>
        <v>0</v>
      </c>
      <c r="BL388" s="226">
        <f t="shared" si="138"/>
        <v>0</v>
      </c>
      <c r="BM388" s="226">
        <f t="shared" si="139"/>
        <v>0</v>
      </c>
      <c r="BN388" s="226">
        <f t="shared" si="140"/>
        <v>0</v>
      </c>
      <c r="BO388" s="226">
        <f t="shared" si="141"/>
        <v>0</v>
      </c>
      <c r="BP388" s="226">
        <f t="shared" si="142"/>
        <v>0</v>
      </c>
      <c r="BQ388" s="226">
        <f t="shared" si="143"/>
        <v>0</v>
      </c>
      <c r="BR388" s="226">
        <f t="shared" si="144"/>
        <v>0</v>
      </c>
      <c r="BS388" s="226">
        <f t="shared" si="145"/>
        <v>0</v>
      </c>
      <c r="BT388" s="226">
        <f t="shared" si="146"/>
        <v>0</v>
      </c>
      <c r="BU388" s="226">
        <f t="shared" si="147"/>
        <v>0</v>
      </c>
      <c r="BV388" s="226">
        <f t="shared" si="148"/>
        <v>0</v>
      </c>
    </row>
    <row r="389" spans="1:74">
      <c r="A389" s="226">
        <v>357</v>
      </c>
      <c r="B389" s="226" t="s">
        <v>1658</v>
      </c>
      <c r="C389" s="226">
        <f>INDEX('Uganda workforce data - raw'!$A$4:$F$619,MATCH($B389, 'Uganda workforce data - raw'!$B$4:$B$619,0), MATCH("Filled Male",'Uganda workforce data - raw'!$A$4:$F$4,0))*INDEX('Mapping cadres'!$B$1:$Z$616,MATCH($B389, 'Mapping cadres'!$B$1:$B$616,0), MATCH(C$32,'Mapping cadres'!$B$1:$Z$1,0))</f>
        <v>0</v>
      </c>
      <c r="D389" s="226">
        <f>INDEX('Uganda workforce data - raw'!$A$4:$F$619,MATCH($B389, 'Uganda workforce data - raw'!$B$4:$B$619,0), MATCH("Filled Male",'Uganda workforce data - raw'!$A$4:$F$4,0))*INDEX('Mapping cadres'!$B$1:$Z$616,MATCH($B389, 'Mapping cadres'!$B$1:$B$616,0), MATCH(D$32,'Mapping cadres'!$B$1:$Z$1,0))</f>
        <v>0</v>
      </c>
      <c r="E389" s="226">
        <f>INDEX('Uganda workforce data - raw'!$A$4:$F$619,MATCH($B389, 'Uganda workforce data - raw'!$B$4:$B$619,0), MATCH("Filled Male",'Uganda workforce data - raw'!$A$4:$F$4,0))*INDEX('Mapping cadres'!$B$1:$Z$616,MATCH($B389, 'Mapping cadres'!$B$1:$B$616,0), MATCH(E$32,'Mapping cadres'!$B$1:$Z$1,0))</f>
        <v>0</v>
      </c>
      <c r="F389" s="226">
        <f>INDEX('Uganda workforce data - raw'!$A$4:$F$619,MATCH($B389, 'Uganda workforce data - raw'!$B$4:$B$619,0), MATCH("Filled Male",'Uganda workforce data - raw'!$A$4:$F$4,0))*INDEX('Mapping cadres'!$B$1:$Z$616,MATCH($B389, 'Mapping cadres'!$B$1:$B$616,0), MATCH(F$32,'Mapping cadres'!$B$1:$Z$1,0))</f>
        <v>0</v>
      </c>
      <c r="G389" s="226">
        <f>INDEX('Uganda workforce data - raw'!$A$4:$F$619,MATCH($B389, 'Uganda workforce data - raw'!$B$4:$B$619,0), MATCH("Filled Male",'Uganda workforce data - raw'!$A$4:$F$4,0))*INDEX('Mapping cadres'!$B$1:$Z$616,MATCH($B389, 'Mapping cadres'!$B$1:$B$616,0), MATCH(G$32,'Mapping cadres'!$B$1:$Z$1,0))</f>
        <v>0</v>
      </c>
      <c r="H389" s="226">
        <f>INDEX('Uganda workforce data - raw'!$A$4:$F$619,MATCH($B389, 'Uganda workforce data - raw'!$B$4:$B$619,0), MATCH("Filled Male",'Uganda workforce data - raw'!$A$4:$F$4,0))*INDEX('Mapping cadres'!$B$1:$Z$616,MATCH($B389, 'Mapping cadres'!$B$1:$B$616,0), MATCH(H$32,'Mapping cadres'!$B$1:$Z$1,0))</f>
        <v>0</v>
      </c>
      <c r="I389" s="226">
        <f>INDEX('Uganda workforce data - raw'!$A$4:$F$619,MATCH($B389, 'Uganda workforce data - raw'!$B$4:$B$619,0), MATCH("Filled Male",'Uganda workforce data - raw'!$A$4:$F$4,0))*INDEX('Mapping cadres'!$B$1:$Z$616,MATCH($B389, 'Mapping cadres'!$B$1:$B$616,0), MATCH(I$32,'Mapping cadres'!$B$1:$Z$1,0))</f>
        <v>0</v>
      </c>
      <c r="J389" s="226">
        <f>INDEX('Uganda workforce data - raw'!$A$4:$F$619,MATCH($B389, 'Uganda workforce data - raw'!$B$4:$B$619,0), MATCH("Filled Male",'Uganda workforce data - raw'!$A$4:$F$4,0))*INDEX('Mapping cadres'!$B$1:$Z$616,MATCH($B389, 'Mapping cadres'!$B$1:$B$616,0), MATCH(J$32,'Mapping cadres'!$B$1:$Z$1,0))</f>
        <v>0</v>
      </c>
      <c r="K389" s="226">
        <f>INDEX('Uganda workforce data - raw'!$A$4:$F$619,MATCH($B389, 'Uganda workforce data - raw'!$B$4:$B$619,0), MATCH("Filled Male",'Uganda workforce data - raw'!$A$4:$F$4,0))*INDEX('Mapping cadres'!$B$1:$Z$616,MATCH($B389, 'Mapping cadres'!$B$1:$B$616,0), MATCH(K$32,'Mapping cadres'!$B$1:$Z$1,0))</f>
        <v>0</v>
      </c>
      <c r="L389" s="226">
        <f>INDEX('Uganda workforce data - raw'!$A$4:$F$619,MATCH($B389, 'Uganda workforce data - raw'!$B$4:$B$619,0), MATCH("Filled Male",'Uganda workforce data - raw'!$A$4:$F$4,0))*INDEX('Mapping cadres'!$B$1:$Z$616,MATCH($B389, 'Mapping cadres'!$B$1:$B$616,0), MATCH(L$32,'Mapping cadres'!$B$1:$Z$1,0))</f>
        <v>1</v>
      </c>
      <c r="M389" s="226">
        <f>INDEX('Uganda workforce data - raw'!$A$4:$F$619,MATCH($B389, 'Uganda workforce data - raw'!$B$4:$B$619,0), MATCH("Filled Male",'Uganda workforce data - raw'!$A$4:$F$4,0))*INDEX('Mapping cadres'!$B$1:$Z$616,MATCH($B389, 'Mapping cadres'!$B$1:$B$616,0), MATCH(M$32,'Mapping cadres'!$B$1:$Z$1,0))</f>
        <v>0</v>
      </c>
      <c r="N389" s="226">
        <f>INDEX('Uganda workforce data - raw'!$A$4:$F$619,MATCH($B389, 'Uganda workforce data - raw'!$B$4:$B$619,0), MATCH("Filled Male",'Uganda workforce data - raw'!$A$4:$F$4,0))*INDEX('Mapping cadres'!$B$1:$Z$616,MATCH($B389, 'Mapping cadres'!$B$1:$B$616,0), MATCH(N$32,'Mapping cadres'!$B$1:$Z$1,0))</f>
        <v>0</v>
      </c>
      <c r="O389" s="226">
        <f>INDEX('Uganda workforce data - raw'!$A$4:$F$619,MATCH($B389, 'Uganda workforce data - raw'!$B$4:$B$619,0), MATCH("Filled Male",'Uganda workforce data - raw'!$A$4:$F$4,0))*INDEX('Mapping cadres'!$B$1:$Z$616,MATCH($B389, 'Mapping cadres'!$B$1:$B$616,0), MATCH(O$32,'Mapping cadres'!$B$1:$Z$1,0))</f>
        <v>0</v>
      </c>
      <c r="P389" s="226">
        <f>INDEX('Uganda workforce data - raw'!$A$4:$F$619,MATCH($B389, 'Uganda workforce data - raw'!$B$4:$B$619,0), MATCH("Filled Male",'Uganda workforce data - raw'!$A$4:$F$4,0))*INDEX('Mapping cadres'!$B$1:$Z$616,MATCH($B389, 'Mapping cadres'!$B$1:$B$616,0), MATCH(P$32,'Mapping cadres'!$B$1:$Z$1,0))</f>
        <v>0</v>
      </c>
      <c r="Q389" s="226">
        <f>INDEX('Uganda workforce data - raw'!$A$4:$F$619,MATCH($B389, 'Uganda workforce data - raw'!$B$4:$B$619,0), MATCH("Filled Male",'Uganda workforce data - raw'!$A$4:$F$4,0))*INDEX('Mapping cadres'!$B$1:$Z$616,MATCH($B389, 'Mapping cadres'!$B$1:$B$616,0), MATCH(Q$32,'Mapping cadres'!$B$1:$Z$1,0))</f>
        <v>0</v>
      </c>
      <c r="R389" s="226">
        <f>INDEX('Uganda workforce data - raw'!$A$4:$F$619,MATCH($B389, 'Uganda workforce data - raw'!$B$4:$B$619,0), MATCH("Filled Male",'Uganda workforce data - raw'!$A$4:$F$4,0))*INDEX('Mapping cadres'!$B$1:$Z$616,MATCH($B389, 'Mapping cadres'!$B$1:$B$616,0), MATCH(R$32,'Mapping cadres'!$B$1:$Z$1,0))</f>
        <v>0</v>
      </c>
      <c r="S389" s="226">
        <f>INDEX('Uganda workforce data - raw'!$A$4:$F$619,MATCH($B389, 'Uganda workforce data - raw'!$B$4:$B$619,0), MATCH("Filled Male",'Uganda workforce data - raw'!$A$4:$F$4,0))*INDEX('Mapping cadres'!$B$1:$Z$616,MATCH($B389, 'Mapping cadres'!$B$1:$B$616,0), MATCH(S$32,'Mapping cadres'!$B$1:$Z$1,0))</f>
        <v>0</v>
      </c>
      <c r="T389" s="226">
        <f>INDEX('Uganda workforce data - raw'!$A$4:$F$619,MATCH($B389, 'Uganda workforce data - raw'!$B$4:$B$619,0), MATCH("Filled Male",'Uganda workforce data - raw'!$A$4:$F$4,0))*INDEX('Mapping cadres'!$B$1:$Z$616,MATCH($B389, 'Mapping cadres'!$B$1:$B$616,0), MATCH(T$32,'Mapping cadres'!$B$1:$Z$1,0))</f>
        <v>0</v>
      </c>
      <c r="U389" s="226">
        <f>INDEX('Uganda workforce data - raw'!$A$4:$F$619,MATCH($B389, 'Uganda workforce data - raw'!$B$4:$B$619,0), MATCH("Filled Male",'Uganda workforce data - raw'!$A$4:$F$4,0))*INDEX('Mapping cadres'!$B$1:$Z$616,MATCH($B389, 'Mapping cadres'!$B$1:$B$616,0), MATCH(U$32,'Mapping cadres'!$B$1:$Z$1,0))</f>
        <v>0</v>
      </c>
      <c r="V389" s="226">
        <f>INDEX('Uganda workforce data - raw'!$A$4:$F$619,MATCH($B389, 'Uganda workforce data - raw'!$B$4:$B$619,0), MATCH("Filled Male",'Uganda workforce data - raw'!$A$4:$F$4,0))*INDEX('Mapping cadres'!$B$1:$Z$616,MATCH($B389, 'Mapping cadres'!$B$1:$B$616,0), MATCH(V$32,'Mapping cadres'!$B$1:$Z$1,0))</f>
        <v>0</v>
      </c>
      <c r="W389" s="226">
        <f>INDEX('Uganda workforce data - raw'!$A$4:$F$619,MATCH($B389, 'Uganda workforce data - raw'!$B$4:$B$619,0), MATCH("Filled Male",'Uganda workforce data - raw'!$A$4:$F$4,0))*INDEX('Mapping cadres'!$B$1:$Z$616,MATCH($B389, 'Mapping cadres'!$B$1:$B$616,0), MATCH(W$32,'Mapping cadres'!$B$1:$Z$1,0))</f>
        <v>0</v>
      </c>
      <c r="X389" s="226">
        <f>INDEX('Uganda workforce data - raw'!$A$4:$F$619,MATCH($B389, 'Uganda workforce data - raw'!$B$4:$B$619,0), MATCH("Filled Male",'Uganda workforce data - raw'!$A$4:$F$4,0))*INDEX('Mapping cadres'!$B$1:$Z$616,MATCH($B389, 'Mapping cadres'!$B$1:$B$616,0), MATCH(X$32,'Mapping cadres'!$B$1:$Z$1,0))</f>
        <v>0</v>
      </c>
      <c r="Y389" s="226">
        <f>INDEX('Uganda workforce data - raw'!$A$4:$F$619,MATCH($B389, 'Uganda workforce data - raw'!$B$4:$B$619,0), MATCH("Filled Male",'Uganda workforce data - raw'!$A$4:$F$4,0))*INDEX('Mapping cadres'!$B$1:$Z$616,MATCH($B389, 'Mapping cadres'!$B$1:$B$616,0), MATCH(Y$32,'Mapping cadres'!$B$1:$Z$1,0))</f>
        <v>0</v>
      </c>
      <c r="Z389" s="226">
        <f>INDEX('Uganda workforce data - raw'!$A$4:$F$619,MATCH($B389, 'Uganda workforce data - raw'!$B$4:$B$619,0), MATCH("Filled Male",'Uganda workforce data - raw'!$A$4:$F$4,0))*INDEX('Mapping cadres'!$B$1:$Z$616,MATCH($B389, 'Mapping cadres'!$B$1:$B$616,0), MATCH(Z$32,'Mapping cadres'!$B$1:$Z$1,0))</f>
        <v>0</v>
      </c>
      <c r="AA389" s="226">
        <f>INDEX('Uganda workforce data - raw'!$A$4:$F$619,MATCH($B389, 'Uganda workforce data - raw'!$B$4:$B$619,0), MATCH("Filled Female",'Uganda workforce data - raw'!$A$4:$F$4,0))*INDEX('Mapping cadres'!$B$1:$Z$616,MATCH($B389, 'Mapping cadres'!$B$1:$B$616,0), MATCH(AA$32,'Mapping cadres'!$B$1:$Z$1,0))</f>
        <v>0</v>
      </c>
      <c r="AB389" s="226">
        <f>INDEX('Uganda workforce data - raw'!$A$4:$F$619,MATCH($B389, 'Uganda workforce data - raw'!$B$4:$B$619,0), MATCH("Filled Female",'Uganda workforce data - raw'!$A$4:$F$4,0))*INDEX('Mapping cadres'!$B$1:$Z$616,MATCH($B389, 'Mapping cadres'!$B$1:$B$616,0), MATCH(AB$32,'Mapping cadres'!$B$1:$Z$1,0))</f>
        <v>0</v>
      </c>
      <c r="AC389" s="226">
        <f>INDEX('Uganda workforce data - raw'!$A$4:$F$619,MATCH($B389, 'Uganda workforce data - raw'!$B$4:$B$619,0), MATCH("Filled Female",'Uganda workforce data - raw'!$A$4:$F$4,0))*INDEX('Mapping cadres'!$B$1:$Z$616,MATCH($B389, 'Mapping cadres'!$B$1:$B$616,0), MATCH(AC$32,'Mapping cadres'!$B$1:$Z$1,0))</f>
        <v>0</v>
      </c>
      <c r="AD389" s="226">
        <f>INDEX('Uganda workforce data - raw'!$A$4:$F$619,MATCH($B389, 'Uganda workforce data - raw'!$B$4:$B$619,0), MATCH("Filled Female",'Uganda workforce data - raw'!$A$4:$F$4,0))*INDEX('Mapping cadres'!$B$1:$Z$616,MATCH($B389, 'Mapping cadres'!$B$1:$B$616,0), MATCH(AD$32,'Mapping cadres'!$B$1:$Z$1,0))</f>
        <v>0</v>
      </c>
      <c r="AE389" s="226">
        <f>INDEX('Uganda workforce data - raw'!$A$4:$F$619,MATCH($B389, 'Uganda workforce data - raw'!$B$4:$B$619,0), MATCH("Filled Female",'Uganda workforce data - raw'!$A$4:$F$4,0))*INDEX('Mapping cadres'!$B$1:$Z$616,MATCH($B389, 'Mapping cadres'!$B$1:$B$616,0), MATCH(AE$32,'Mapping cadres'!$B$1:$Z$1,0))</f>
        <v>0</v>
      </c>
      <c r="AF389" s="226">
        <f>INDEX('Uganda workforce data - raw'!$A$4:$F$619,MATCH($B389, 'Uganda workforce data - raw'!$B$4:$B$619,0), MATCH("Filled Female",'Uganda workforce data - raw'!$A$4:$F$4,0))*INDEX('Mapping cadres'!$B$1:$Z$616,MATCH($B389, 'Mapping cadres'!$B$1:$B$616,0), MATCH(AF$32,'Mapping cadres'!$B$1:$Z$1,0))</f>
        <v>0</v>
      </c>
      <c r="AG389" s="226">
        <f>INDEX('Uganda workforce data - raw'!$A$4:$F$619,MATCH($B389, 'Uganda workforce data - raw'!$B$4:$B$619,0), MATCH("Filled Female",'Uganda workforce data - raw'!$A$4:$F$4,0))*INDEX('Mapping cadres'!$B$1:$Z$616,MATCH($B389, 'Mapping cadres'!$B$1:$B$616,0), MATCH(AG$32,'Mapping cadres'!$B$1:$Z$1,0))</f>
        <v>0</v>
      </c>
      <c r="AH389" s="226">
        <f>INDEX('Uganda workforce data - raw'!$A$4:$F$619,MATCH($B389, 'Uganda workforce data - raw'!$B$4:$B$619,0), MATCH("Filled Female",'Uganda workforce data - raw'!$A$4:$F$4,0))*INDEX('Mapping cadres'!$B$1:$Z$616,MATCH($B389, 'Mapping cadres'!$B$1:$B$616,0), MATCH(AH$32,'Mapping cadres'!$B$1:$Z$1,0))</f>
        <v>0</v>
      </c>
      <c r="AI389" s="226">
        <f>INDEX('Uganda workforce data - raw'!$A$4:$F$619,MATCH($B389, 'Uganda workforce data - raw'!$B$4:$B$619,0), MATCH("Filled Female",'Uganda workforce data - raw'!$A$4:$F$4,0))*INDEX('Mapping cadres'!$B$1:$Z$616,MATCH($B389, 'Mapping cadres'!$B$1:$B$616,0), MATCH(AI$32,'Mapping cadres'!$B$1:$Z$1,0))</f>
        <v>0</v>
      </c>
      <c r="AJ389" s="226">
        <f>INDEX('Uganda workforce data - raw'!$A$4:$F$619,MATCH($B389, 'Uganda workforce data - raw'!$B$4:$B$619,0), MATCH("Filled Female",'Uganda workforce data - raw'!$A$4:$F$4,0))*INDEX('Mapping cadres'!$B$1:$Z$616,MATCH($B389, 'Mapping cadres'!$B$1:$B$616,0), MATCH(AJ$32,'Mapping cadres'!$B$1:$Z$1,0))</f>
        <v>0</v>
      </c>
      <c r="AK389" s="226">
        <f>INDEX('Uganda workforce data - raw'!$A$4:$F$619,MATCH($B389, 'Uganda workforce data - raw'!$B$4:$B$619,0), MATCH("Filled Female",'Uganda workforce data - raw'!$A$4:$F$4,0))*INDEX('Mapping cadres'!$B$1:$Z$616,MATCH($B389, 'Mapping cadres'!$B$1:$B$616,0), MATCH(AK$32,'Mapping cadres'!$B$1:$Z$1,0))</f>
        <v>0</v>
      </c>
      <c r="AL389" s="226">
        <f>INDEX('Uganda workforce data - raw'!$A$4:$F$619,MATCH($B389, 'Uganda workforce data - raw'!$B$4:$B$619,0), MATCH("Filled Female",'Uganda workforce data - raw'!$A$4:$F$4,0))*INDEX('Mapping cadres'!$B$1:$Z$616,MATCH($B389, 'Mapping cadres'!$B$1:$B$616,0), MATCH(AL$32,'Mapping cadres'!$B$1:$Z$1,0))</f>
        <v>0</v>
      </c>
      <c r="AM389" s="226">
        <f>INDEX('Uganda workforce data - raw'!$A$4:$F$619,MATCH($B389, 'Uganda workforce data - raw'!$B$4:$B$619,0), MATCH("Filled Female",'Uganda workforce data - raw'!$A$4:$F$4,0))*INDEX('Mapping cadres'!$B$1:$Z$616,MATCH($B389, 'Mapping cadres'!$B$1:$B$616,0), MATCH(AM$32,'Mapping cadres'!$B$1:$Z$1,0))</f>
        <v>0</v>
      </c>
      <c r="AN389" s="226">
        <f>INDEX('Uganda workforce data - raw'!$A$4:$F$619,MATCH($B389, 'Uganda workforce data - raw'!$B$4:$B$619,0), MATCH("Filled Female",'Uganda workforce data - raw'!$A$4:$F$4,0))*INDEX('Mapping cadres'!$B$1:$Z$616,MATCH($B389, 'Mapping cadres'!$B$1:$B$616,0), MATCH(AN$32,'Mapping cadres'!$B$1:$Z$1,0))</f>
        <v>0</v>
      </c>
      <c r="AO389" s="226">
        <f>INDEX('Uganda workforce data - raw'!$A$4:$F$619,MATCH($B389, 'Uganda workforce data - raw'!$B$4:$B$619,0), MATCH("Filled Female",'Uganda workforce data - raw'!$A$4:$F$4,0))*INDEX('Mapping cadres'!$B$1:$Z$616,MATCH($B389, 'Mapping cadres'!$B$1:$B$616,0), MATCH(AO$32,'Mapping cadres'!$B$1:$Z$1,0))</f>
        <v>0</v>
      </c>
      <c r="AP389" s="226">
        <f>INDEX('Uganda workforce data - raw'!$A$4:$F$619,MATCH($B389, 'Uganda workforce data - raw'!$B$4:$B$619,0), MATCH("Filled Female",'Uganda workforce data - raw'!$A$4:$F$4,0))*INDEX('Mapping cadres'!$B$1:$Z$616,MATCH($B389, 'Mapping cadres'!$B$1:$B$616,0), MATCH(AP$32,'Mapping cadres'!$B$1:$Z$1,0))</f>
        <v>0</v>
      </c>
      <c r="AQ389" s="226">
        <f>INDEX('Uganda workforce data - raw'!$A$4:$F$619,MATCH($B389, 'Uganda workforce data - raw'!$B$4:$B$619,0), MATCH("Filled Female",'Uganda workforce data - raw'!$A$4:$F$4,0))*INDEX('Mapping cadres'!$B$1:$Z$616,MATCH($B389, 'Mapping cadres'!$B$1:$B$616,0), MATCH(AQ$32,'Mapping cadres'!$B$1:$Z$1,0))</f>
        <v>0</v>
      </c>
      <c r="AR389" s="226">
        <f>INDEX('Uganda workforce data - raw'!$A$4:$F$619,MATCH($B389, 'Uganda workforce data - raw'!$B$4:$B$619,0), MATCH("Filled Female",'Uganda workforce data - raw'!$A$4:$F$4,0))*INDEX('Mapping cadres'!$B$1:$Z$616,MATCH($B389, 'Mapping cadres'!$B$1:$B$616,0), MATCH(AR$32,'Mapping cadres'!$B$1:$Z$1,0))</f>
        <v>0</v>
      </c>
      <c r="AS389" s="226">
        <f>INDEX('Uganda workforce data - raw'!$A$4:$F$619,MATCH($B389, 'Uganda workforce data - raw'!$B$4:$B$619,0), MATCH("Filled Female",'Uganda workforce data - raw'!$A$4:$F$4,0))*INDEX('Mapping cadres'!$B$1:$Z$616,MATCH($B389, 'Mapping cadres'!$B$1:$B$616,0), MATCH(AS$32,'Mapping cadres'!$B$1:$Z$1,0))</f>
        <v>0</v>
      </c>
      <c r="AT389" s="226">
        <f>INDEX('Uganda workforce data - raw'!$A$4:$F$619,MATCH($B389, 'Uganda workforce data - raw'!$B$4:$B$619,0), MATCH("Filled Female",'Uganda workforce data - raw'!$A$4:$F$4,0))*INDEX('Mapping cadres'!$B$1:$Z$616,MATCH($B389, 'Mapping cadres'!$B$1:$B$616,0), MATCH(AT$32,'Mapping cadres'!$B$1:$Z$1,0))</f>
        <v>0</v>
      </c>
      <c r="AU389" s="226">
        <f>INDEX('Uganda workforce data - raw'!$A$4:$F$619,MATCH($B389, 'Uganda workforce data - raw'!$B$4:$B$619,0), MATCH("Filled Female",'Uganda workforce data - raw'!$A$4:$F$4,0))*INDEX('Mapping cadres'!$B$1:$Z$616,MATCH($B389, 'Mapping cadres'!$B$1:$B$616,0), MATCH(AU$32,'Mapping cadres'!$B$1:$Z$1,0))</f>
        <v>0</v>
      </c>
      <c r="AV389" s="226">
        <f>INDEX('Uganda workforce data - raw'!$A$4:$F$619,MATCH($B389, 'Uganda workforce data - raw'!$B$4:$B$619,0), MATCH("Filled Female",'Uganda workforce data - raw'!$A$4:$F$4,0))*INDEX('Mapping cadres'!$B$1:$Z$616,MATCH($B389, 'Mapping cadres'!$B$1:$B$616,0), MATCH(AV$32,'Mapping cadres'!$B$1:$Z$1,0))</f>
        <v>0</v>
      </c>
      <c r="AW389" s="226">
        <f>INDEX('Uganda workforce data - raw'!$A$4:$F$619,MATCH($B389, 'Uganda workforce data - raw'!$B$4:$B$619,0), MATCH("Filled Female",'Uganda workforce data - raw'!$A$4:$F$4,0))*INDEX('Mapping cadres'!$B$1:$Z$616,MATCH($B389, 'Mapping cadres'!$B$1:$B$616,0), MATCH(AW$32,'Mapping cadres'!$B$1:$Z$1,0))</f>
        <v>0</v>
      </c>
      <c r="AX389" s="226">
        <f>INDEX('Uganda workforce data - raw'!$A$4:$F$619,MATCH($B389, 'Uganda workforce data - raw'!$B$4:$B$619,0), MATCH("Filled Female",'Uganda workforce data - raw'!$A$4:$F$4,0))*INDEX('Mapping cadres'!$B$1:$Z$616,MATCH($B389, 'Mapping cadres'!$B$1:$B$616,0), MATCH(AX$32,'Mapping cadres'!$B$1:$Z$1,0))</f>
        <v>0</v>
      </c>
      <c r="AY389" s="226">
        <f t="shared" si="125"/>
        <v>0</v>
      </c>
      <c r="AZ389" s="226">
        <f t="shared" si="126"/>
        <v>0</v>
      </c>
      <c r="BA389" s="226">
        <f t="shared" si="127"/>
        <v>0</v>
      </c>
      <c r="BB389" s="226">
        <f t="shared" si="128"/>
        <v>0</v>
      </c>
      <c r="BC389" s="226">
        <f t="shared" si="129"/>
        <v>0</v>
      </c>
      <c r="BD389" s="226">
        <f t="shared" si="130"/>
        <v>0</v>
      </c>
      <c r="BE389" s="226">
        <f t="shared" si="131"/>
        <v>0</v>
      </c>
      <c r="BF389" s="226">
        <f t="shared" si="132"/>
        <v>0</v>
      </c>
      <c r="BG389" s="226">
        <f t="shared" si="133"/>
        <v>0</v>
      </c>
      <c r="BH389" s="226">
        <f t="shared" si="134"/>
        <v>1</v>
      </c>
      <c r="BI389" s="226">
        <f t="shared" si="135"/>
        <v>0</v>
      </c>
      <c r="BJ389" s="226">
        <f t="shared" si="136"/>
        <v>0</v>
      </c>
      <c r="BK389" s="226">
        <f t="shared" si="137"/>
        <v>0</v>
      </c>
      <c r="BL389" s="226">
        <f t="shared" si="138"/>
        <v>0</v>
      </c>
      <c r="BM389" s="226">
        <f t="shared" si="139"/>
        <v>0</v>
      </c>
      <c r="BN389" s="226">
        <f t="shared" si="140"/>
        <v>0</v>
      </c>
      <c r="BO389" s="226">
        <f t="shared" si="141"/>
        <v>0</v>
      </c>
      <c r="BP389" s="226">
        <f t="shared" si="142"/>
        <v>0</v>
      </c>
      <c r="BQ389" s="226">
        <f t="shared" si="143"/>
        <v>0</v>
      </c>
      <c r="BR389" s="226">
        <f t="shared" si="144"/>
        <v>0</v>
      </c>
      <c r="BS389" s="226">
        <f t="shared" si="145"/>
        <v>0</v>
      </c>
      <c r="BT389" s="226">
        <f t="shared" si="146"/>
        <v>0</v>
      </c>
      <c r="BU389" s="226">
        <f t="shared" si="147"/>
        <v>0</v>
      </c>
      <c r="BV389" s="226">
        <f t="shared" si="148"/>
        <v>0</v>
      </c>
    </row>
    <row r="390" spans="1:74">
      <c r="A390" s="226">
        <v>358</v>
      </c>
      <c r="B390" s="226" t="s">
        <v>1659</v>
      </c>
      <c r="C390" s="226">
        <f>INDEX('Uganda workforce data - raw'!$A$4:$F$619,MATCH($B390, 'Uganda workforce data - raw'!$B$4:$B$619,0), MATCH("Filled Male",'Uganda workforce data - raw'!$A$4:$F$4,0))*INDEX('Mapping cadres'!$B$1:$Z$616,MATCH($B390, 'Mapping cadres'!$B$1:$B$616,0), MATCH(C$32,'Mapping cadres'!$B$1:$Z$1,0))</f>
        <v>5</v>
      </c>
      <c r="D390" s="226">
        <f>INDEX('Uganda workforce data - raw'!$A$4:$F$619,MATCH($B390, 'Uganda workforce data - raw'!$B$4:$B$619,0), MATCH("Filled Male",'Uganda workforce data - raw'!$A$4:$F$4,0))*INDEX('Mapping cadres'!$B$1:$Z$616,MATCH($B390, 'Mapping cadres'!$B$1:$B$616,0), MATCH(D$32,'Mapping cadres'!$B$1:$Z$1,0))</f>
        <v>0</v>
      </c>
      <c r="E390" s="226">
        <f>INDEX('Uganda workforce data - raw'!$A$4:$F$619,MATCH($B390, 'Uganda workforce data - raw'!$B$4:$B$619,0), MATCH("Filled Male",'Uganda workforce data - raw'!$A$4:$F$4,0))*INDEX('Mapping cadres'!$B$1:$Z$616,MATCH($B390, 'Mapping cadres'!$B$1:$B$616,0), MATCH(E$32,'Mapping cadres'!$B$1:$Z$1,0))</f>
        <v>0</v>
      </c>
      <c r="F390" s="226">
        <f>INDEX('Uganda workforce data - raw'!$A$4:$F$619,MATCH($B390, 'Uganda workforce data - raw'!$B$4:$B$619,0), MATCH("Filled Male",'Uganda workforce data - raw'!$A$4:$F$4,0))*INDEX('Mapping cadres'!$B$1:$Z$616,MATCH($B390, 'Mapping cadres'!$B$1:$B$616,0), MATCH(F$32,'Mapping cadres'!$B$1:$Z$1,0))</f>
        <v>0</v>
      </c>
      <c r="G390" s="226">
        <f>INDEX('Uganda workforce data - raw'!$A$4:$F$619,MATCH($B390, 'Uganda workforce data - raw'!$B$4:$B$619,0), MATCH("Filled Male",'Uganda workforce data - raw'!$A$4:$F$4,0))*INDEX('Mapping cadres'!$B$1:$Z$616,MATCH($B390, 'Mapping cadres'!$B$1:$B$616,0), MATCH(G$32,'Mapping cadres'!$B$1:$Z$1,0))</f>
        <v>0</v>
      </c>
      <c r="H390" s="226">
        <f>INDEX('Uganda workforce data - raw'!$A$4:$F$619,MATCH($B390, 'Uganda workforce data - raw'!$B$4:$B$619,0), MATCH("Filled Male",'Uganda workforce data - raw'!$A$4:$F$4,0))*INDEX('Mapping cadres'!$B$1:$Z$616,MATCH($B390, 'Mapping cadres'!$B$1:$B$616,0), MATCH(H$32,'Mapping cadres'!$B$1:$Z$1,0))</f>
        <v>0</v>
      </c>
      <c r="I390" s="226">
        <f>INDEX('Uganda workforce data - raw'!$A$4:$F$619,MATCH($B390, 'Uganda workforce data - raw'!$B$4:$B$619,0), MATCH("Filled Male",'Uganda workforce data - raw'!$A$4:$F$4,0))*INDEX('Mapping cadres'!$B$1:$Z$616,MATCH($B390, 'Mapping cadres'!$B$1:$B$616,0), MATCH(I$32,'Mapping cadres'!$B$1:$Z$1,0))</f>
        <v>0</v>
      </c>
      <c r="J390" s="226">
        <f>INDEX('Uganda workforce data - raw'!$A$4:$F$619,MATCH($B390, 'Uganda workforce data - raw'!$B$4:$B$619,0), MATCH("Filled Male",'Uganda workforce data - raw'!$A$4:$F$4,0))*INDEX('Mapping cadres'!$B$1:$Z$616,MATCH($B390, 'Mapping cadres'!$B$1:$B$616,0), MATCH(J$32,'Mapping cadres'!$B$1:$Z$1,0))</f>
        <v>0</v>
      </c>
      <c r="K390" s="226">
        <f>INDEX('Uganda workforce data - raw'!$A$4:$F$619,MATCH($B390, 'Uganda workforce data - raw'!$B$4:$B$619,0), MATCH("Filled Male",'Uganda workforce data - raw'!$A$4:$F$4,0))*INDEX('Mapping cadres'!$B$1:$Z$616,MATCH($B390, 'Mapping cadres'!$B$1:$B$616,0), MATCH(K$32,'Mapping cadres'!$B$1:$Z$1,0))</f>
        <v>0</v>
      </c>
      <c r="L390" s="226">
        <f>INDEX('Uganda workforce data - raw'!$A$4:$F$619,MATCH($B390, 'Uganda workforce data - raw'!$B$4:$B$619,0), MATCH("Filled Male",'Uganda workforce data - raw'!$A$4:$F$4,0))*INDEX('Mapping cadres'!$B$1:$Z$616,MATCH($B390, 'Mapping cadres'!$B$1:$B$616,0), MATCH(L$32,'Mapping cadres'!$B$1:$Z$1,0))</f>
        <v>0</v>
      </c>
      <c r="M390" s="226">
        <f>INDEX('Uganda workforce data - raw'!$A$4:$F$619,MATCH($B390, 'Uganda workforce data - raw'!$B$4:$B$619,0), MATCH("Filled Male",'Uganda workforce data - raw'!$A$4:$F$4,0))*INDEX('Mapping cadres'!$B$1:$Z$616,MATCH($B390, 'Mapping cadres'!$B$1:$B$616,0), MATCH(M$32,'Mapping cadres'!$B$1:$Z$1,0))</f>
        <v>0</v>
      </c>
      <c r="N390" s="226">
        <f>INDEX('Uganda workforce data - raw'!$A$4:$F$619,MATCH($B390, 'Uganda workforce data - raw'!$B$4:$B$619,0), MATCH("Filled Male",'Uganda workforce data - raw'!$A$4:$F$4,0))*INDEX('Mapping cadres'!$B$1:$Z$616,MATCH($B390, 'Mapping cadres'!$B$1:$B$616,0), MATCH(N$32,'Mapping cadres'!$B$1:$Z$1,0))</f>
        <v>0</v>
      </c>
      <c r="O390" s="226">
        <f>INDEX('Uganda workforce data - raw'!$A$4:$F$619,MATCH($B390, 'Uganda workforce data - raw'!$B$4:$B$619,0), MATCH("Filled Male",'Uganda workforce data - raw'!$A$4:$F$4,0))*INDEX('Mapping cadres'!$B$1:$Z$616,MATCH($B390, 'Mapping cadres'!$B$1:$B$616,0), MATCH(O$32,'Mapping cadres'!$B$1:$Z$1,0))</f>
        <v>0</v>
      </c>
      <c r="P390" s="226">
        <f>INDEX('Uganda workforce data - raw'!$A$4:$F$619,MATCH($B390, 'Uganda workforce data - raw'!$B$4:$B$619,0), MATCH("Filled Male",'Uganda workforce data - raw'!$A$4:$F$4,0))*INDEX('Mapping cadres'!$B$1:$Z$616,MATCH($B390, 'Mapping cadres'!$B$1:$B$616,0), MATCH(P$32,'Mapping cadres'!$B$1:$Z$1,0))</f>
        <v>0</v>
      </c>
      <c r="Q390" s="226">
        <f>INDEX('Uganda workforce data - raw'!$A$4:$F$619,MATCH($B390, 'Uganda workforce data - raw'!$B$4:$B$619,0), MATCH("Filled Male",'Uganda workforce data - raw'!$A$4:$F$4,0))*INDEX('Mapping cadres'!$B$1:$Z$616,MATCH($B390, 'Mapping cadres'!$B$1:$B$616,0), MATCH(Q$32,'Mapping cadres'!$B$1:$Z$1,0))</f>
        <v>0</v>
      </c>
      <c r="R390" s="226">
        <f>INDEX('Uganda workforce data - raw'!$A$4:$F$619,MATCH($B390, 'Uganda workforce data - raw'!$B$4:$B$619,0), MATCH("Filled Male",'Uganda workforce data - raw'!$A$4:$F$4,0))*INDEX('Mapping cadres'!$B$1:$Z$616,MATCH($B390, 'Mapping cadres'!$B$1:$B$616,0), MATCH(R$32,'Mapping cadres'!$B$1:$Z$1,0))</f>
        <v>0</v>
      </c>
      <c r="S390" s="226">
        <f>INDEX('Uganda workforce data - raw'!$A$4:$F$619,MATCH($B390, 'Uganda workforce data - raw'!$B$4:$B$619,0), MATCH("Filled Male",'Uganda workforce data - raw'!$A$4:$F$4,0))*INDEX('Mapping cadres'!$B$1:$Z$616,MATCH($B390, 'Mapping cadres'!$B$1:$B$616,0), MATCH(S$32,'Mapping cadres'!$B$1:$Z$1,0))</f>
        <v>0</v>
      </c>
      <c r="T390" s="226">
        <f>INDEX('Uganda workforce data - raw'!$A$4:$F$619,MATCH($B390, 'Uganda workforce data - raw'!$B$4:$B$619,0), MATCH("Filled Male",'Uganda workforce data - raw'!$A$4:$F$4,0))*INDEX('Mapping cadres'!$B$1:$Z$616,MATCH($B390, 'Mapping cadres'!$B$1:$B$616,0), MATCH(T$32,'Mapping cadres'!$B$1:$Z$1,0))</f>
        <v>0</v>
      </c>
      <c r="U390" s="226">
        <f>INDEX('Uganda workforce data - raw'!$A$4:$F$619,MATCH($B390, 'Uganda workforce data - raw'!$B$4:$B$619,0), MATCH("Filled Male",'Uganda workforce data - raw'!$A$4:$F$4,0))*INDEX('Mapping cadres'!$B$1:$Z$616,MATCH($B390, 'Mapping cadres'!$B$1:$B$616,0), MATCH(U$32,'Mapping cadres'!$B$1:$Z$1,0))</f>
        <v>0</v>
      </c>
      <c r="V390" s="226">
        <f>INDEX('Uganda workforce data - raw'!$A$4:$F$619,MATCH($B390, 'Uganda workforce data - raw'!$B$4:$B$619,0), MATCH("Filled Male",'Uganda workforce data - raw'!$A$4:$F$4,0))*INDEX('Mapping cadres'!$B$1:$Z$616,MATCH($B390, 'Mapping cadres'!$B$1:$B$616,0), MATCH(V$32,'Mapping cadres'!$B$1:$Z$1,0))</f>
        <v>0</v>
      </c>
      <c r="W390" s="226">
        <f>INDEX('Uganda workforce data - raw'!$A$4:$F$619,MATCH($B390, 'Uganda workforce data - raw'!$B$4:$B$619,0), MATCH("Filled Male",'Uganda workforce data - raw'!$A$4:$F$4,0))*INDEX('Mapping cadres'!$B$1:$Z$616,MATCH($B390, 'Mapping cadres'!$B$1:$B$616,0), MATCH(W$32,'Mapping cadres'!$B$1:$Z$1,0))</f>
        <v>0</v>
      </c>
      <c r="X390" s="226">
        <f>INDEX('Uganda workforce data - raw'!$A$4:$F$619,MATCH($B390, 'Uganda workforce data - raw'!$B$4:$B$619,0), MATCH("Filled Male",'Uganda workforce data - raw'!$A$4:$F$4,0))*INDEX('Mapping cadres'!$B$1:$Z$616,MATCH($B390, 'Mapping cadres'!$B$1:$B$616,0), MATCH(X$32,'Mapping cadres'!$B$1:$Z$1,0))</f>
        <v>0</v>
      </c>
      <c r="Y390" s="226">
        <f>INDEX('Uganda workforce data - raw'!$A$4:$F$619,MATCH($B390, 'Uganda workforce data - raw'!$B$4:$B$619,0), MATCH("Filled Male",'Uganda workforce data - raw'!$A$4:$F$4,0))*INDEX('Mapping cadres'!$B$1:$Z$616,MATCH($B390, 'Mapping cadres'!$B$1:$B$616,0), MATCH(Y$32,'Mapping cadres'!$B$1:$Z$1,0))</f>
        <v>0</v>
      </c>
      <c r="Z390" s="226">
        <f>INDEX('Uganda workforce data - raw'!$A$4:$F$619,MATCH($B390, 'Uganda workforce data - raw'!$B$4:$B$619,0), MATCH("Filled Male",'Uganda workforce data - raw'!$A$4:$F$4,0))*INDEX('Mapping cadres'!$B$1:$Z$616,MATCH($B390, 'Mapping cadres'!$B$1:$B$616,0), MATCH(Z$32,'Mapping cadres'!$B$1:$Z$1,0))</f>
        <v>0</v>
      </c>
      <c r="AA390" s="226">
        <f>INDEX('Uganda workforce data - raw'!$A$4:$F$619,MATCH($B390, 'Uganda workforce data - raw'!$B$4:$B$619,0), MATCH("Filled Female",'Uganda workforce data - raw'!$A$4:$F$4,0))*INDEX('Mapping cadres'!$B$1:$Z$616,MATCH($B390, 'Mapping cadres'!$B$1:$B$616,0), MATCH(AA$32,'Mapping cadres'!$B$1:$Z$1,0))</f>
        <v>0</v>
      </c>
      <c r="AB390" s="226">
        <f>INDEX('Uganda workforce data - raw'!$A$4:$F$619,MATCH($B390, 'Uganda workforce data - raw'!$B$4:$B$619,0), MATCH("Filled Female",'Uganda workforce data - raw'!$A$4:$F$4,0))*INDEX('Mapping cadres'!$B$1:$Z$616,MATCH($B390, 'Mapping cadres'!$B$1:$B$616,0), MATCH(AB$32,'Mapping cadres'!$B$1:$Z$1,0))</f>
        <v>0</v>
      </c>
      <c r="AC390" s="226">
        <f>INDEX('Uganda workforce data - raw'!$A$4:$F$619,MATCH($B390, 'Uganda workforce data - raw'!$B$4:$B$619,0), MATCH("Filled Female",'Uganda workforce data - raw'!$A$4:$F$4,0))*INDEX('Mapping cadres'!$B$1:$Z$616,MATCH($B390, 'Mapping cadres'!$B$1:$B$616,0), MATCH(AC$32,'Mapping cadres'!$B$1:$Z$1,0))</f>
        <v>0</v>
      </c>
      <c r="AD390" s="226">
        <f>INDEX('Uganda workforce data - raw'!$A$4:$F$619,MATCH($B390, 'Uganda workforce data - raw'!$B$4:$B$619,0), MATCH("Filled Female",'Uganda workforce data - raw'!$A$4:$F$4,0))*INDEX('Mapping cadres'!$B$1:$Z$616,MATCH($B390, 'Mapping cadres'!$B$1:$B$616,0), MATCH(AD$32,'Mapping cadres'!$B$1:$Z$1,0))</f>
        <v>0</v>
      </c>
      <c r="AE390" s="226">
        <f>INDEX('Uganda workforce data - raw'!$A$4:$F$619,MATCH($B390, 'Uganda workforce data - raw'!$B$4:$B$619,0), MATCH("Filled Female",'Uganda workforce data - raw'!$A$4:$F$4,0))*INDEX('Mapping cadres'!$B$1:$Z$616,MATCH($B390, 'Mapping cadres'!$B$1:$B$616,0), MATCH(AE$32,'Mapping cadres'!$B$1:$Z$1,0))</f>
        <v>0</v>
      </c>
      <c r="AF390" s="226">
        <f>INDEX('Uganda workforce data - raw'!$A$4:$F$619,MATCH($B390, 'Uganda workforce data - raw'!$B$4:$B$619,0), MATCH("Filled Female",'Uganda workforce data - raw'!$A$4:$F$4,0))*INDEX('Mapping cadres'!$B$1:$Z$616,MATCH($B390, 'Mapping cadres'!$B$1:$B$616,0), MATCH(AF$32,'Mapping cadres'!$B$1:$Z$1,0))</f>
        <v>0</v>
      </c>
      <c r="AG390" s="226">
        <f>INDEX('Uganda workforce data - raw'!$A$4:$F$619,MATCH($B390, 'Uganda workforce data - raw'!$B$4:$B$619,0), MATCH("Filled Female",'Uganda workforce data - raw'!$A$4:$F$4,0))*INDEX('Mapping cadres'!$B$1:$Z$616,MATCH($B390, 'Mapping cadres'!$B$1:$B$616,0), MATCH(AG$32,'Mapping cadres'!$B$1:$Z$1,0))</f>
        <v>0</v>
      </c>
      <c r="AH390" s="226">
        <f>INDEX('Uganda workforce data - raw'!$A$4:$F$619,MATCH($B390, 'Uganda workforce data - raw'!$B$4:$B$619,0), MATCH("Filled Female",'Uganda workforce data - raw'!$A$4:$F$4,0))*INDEX('Mapping cadres'!$B$1:$Z$616,MATCH($B390, 'Mapping cadres'!$B$1:$B$616,0), MATCH(AH$32,'Mapping cadres'!$B$1:$Z$1,0))</f>
        <v>0</v>
      </c>
      <c r="AI390" s="226">
        <f>INDEX('Uganda workforce data - raw'!$A$4:$F$619,MATCH($B390, 'Uganda workforce data - raw'!$B$4:$B$619,0), MATCH("Filled Female",'Uganda workforce data - raw'!$A$4:$F$4,0))*INDEX('Mapping cadres'!$B$1:$Z$616,MATCH($B390, 'Mapping cadres'!$B$1:$B$616,0), MATCH(AI$32,'Mapping cadres'!$B$1:$Z$1,0))</f>
        <v>0</v>
      </c>
      <c r="AJ390" s="226">
        <f>INDEX('Uganda workforce data - raw'!$A$4:$F$619,MATCH($B390, 'Uganda workforce data - raw'!$B$4:$B$619,0), MATCH("Filled Female",'Uganda workforce data - raw'!$A$4:$F$4,0))*INDEX('Mapping cadres'!$B$1:$Z$616,MATCH($B390, 'Mapping cadres'!$B$1:$B$616,0), MATCH(AJ$32,'Mapping cadres'!$B$1:$Z$1,0))</f>
        <v>0</v>
      </c>
      <c r="AK390" s="226">
        <f>INDEX('Uganda workforce data - raw'!$A$4:$F$619,MATCH($B390, 'Uganda workforce data - raw'!$B$4:$B$619,0), MATCH("Filled Female",'Uganda workforce data - raw'!$A$4:$F$4,0))*INDEX('Mapping cadres'!$B$1:$Z$616,MATCH($B390, 'Mapping cadres'!$B$1:$B$616,0), MATCH(AK$32,'Mapping cadres'!$B$1:$Z$1,0))</f>
        <v>0</v>
      </c>
      <c r="AL390" s="226">
        <f>INDEX('Uganda workforce data - raw'!$A$4:$F$619,MATCH($B390, 'Uganda workforce data - raw'!$B$4:$B$619,0), MATCH("Filled Female",'Uganda workforce data - raw'!$A$4:$F$4,0))*INDEX('Mapping cadres'!$B$1:$Z$616,MATCH($B390, 'Mapping cadres'!$B$1:$B$616,0), MATCH(AL$32,'Mapping cadres'!$B$1:$Z$1,0))</f>
        <v>0</v>
      </c>
      <c r="AM390" s="226">
        <f>INDEX('Uganda workforce data - raw'!$A$4:$F$619,MATCH($B390, 'Uganda workforce data - raw'!$B$4:$B$619,0), MATCH("Filled Female",'Uganda workforce data - raw'!$A$4:$F$4,0))*INDEX('Mapping cadres'!$B$1:$Z$616,MATCH($B390, 'Mapping cadres'!$B$1:$B$616,0), MATCH(AM$32,'Mapping cadres'!$B$1:$Z$1,0))</f>
        <v>0</v>
      </c>
      <c r="AN390" s="226">
        <f>INDEX('Uganda workforce data - raw'!$A$4:$F$619,MATCH($B390, 'Uganda workforce data - raw'!$B$4:$B$619,0), MATCH("Filled Female",'Uganda workforce data - raw'!$A$4:$F$4,0))*INDEX('Mapping cadres'!$B$1:$Z$616,MATCH($B390, 'Mapping cadres'!$B$1:$B$616,0), MATCH(AN$32,'Mapping cadres'!$B$1:$Z$1,0))</f>
        <v>0</v>
      </c>
      <c r="AO390" s="226">
        <f>INDEX('Uganda workforce data - raw'!$A$4:$F$619,MATCH($B390, 'Uganda workforce data - raw'!$B$4:$B$619,0), MATCH("Filled Female",'Uganda workforce data - raw'!$A$4:$F$4,0))*INDEX('Mapping cadres'!$B$1:$Z$616,MATCH($B390, 'Mapping cadres'!$B$1:$B$616,0), MATCH(AO$32,'Mapping cadres'!$B$1:$Z$1,0))</f>
        <v>0</v>
      </c>
      <c r="AP390" s="226">
        <f>INDEX('Uganda workforce data - raw'!$A$4:$F$619,MATCH($B390, 'Uganda workforce data - raw'!$B$4:$B$619,0), MATCH("Filled Female",'Uganda workforce data - raw'!$A$4:$F$4,0))*INDEX('Mapping cadres'!$B$1:$Z$616,MATCH($B390, 'Mapping cadres'!$B$1:$B$616,0), MATCH(AP$32,'Mapping cadres'!$B$1:$Z$1,0))</f>
        <v>0</v>
      </c>
      <c r="AQ390" s="226">
        <f>INDEX('Uganda workforce data - raw'!$A$4:$F$619,MATCH($B390, 'Uganda workforce data - raw'!$B$4:$B$619,0), MATCH("Filled Female",'Uganda workforce data - raw'!$A$4:$F$4,0))*INDEX('Mapping cadres'!$B$1:$Z$616,MATCH($B390, 'Mapping cadres'!$B$1:$B$616,0), MATCH(AQ$32,'Mapping cadres'!$B$1:$Z$1,0))</f>
        <v>0</v>
      </c>
      <c r="AR390" s="226">
        <f>INDEX('Uganda workforce data - raw'!$A$4:$F$619,MATCH($B390, 'Uganda workforce data - raw'!$B$4:$B$619,0), MATCH("Filled Female",'Uganda workforce data - raw'!$A$4:$F$4,0))*INDEX('Mapping cadres'!$B$1:$Z$616,MATCH($B390, 'Mapping cadres'!$B$1:$B$616,0), MATCH(AR$32,'Mapping cadres'!$B$1:$Z$1,0))</f>
        <v>0</v>
      </c>
      <c r="AS390" s="226">
        <f>INDEX('Uganda workforce data - raw'!$A$4:$F$619,MATCH($B390, 'Uganda workforce data - raw'!$B$4:$B$619,0), MATCH("Filled Female",'Uganda workforce data - raw'!$A$4:$F$4,0))*INDEX('Mapping cadres'!$B$1:$Z$616,MATCH($B390, 'Mapping cadres'!$B$1:$B$616,0), MATCH(AS$32,'Mapping cadres'!$B$1:$Z$1,0))</f>
        <v>0</v>
      </c>
      <c r="AT390" s="226">
        <f>INDEX('Uganda workforce data - raw'!$A$4:$F$619,MATCH($B390, 'Uganda workforce data - raw'!$B$4:$B$619,0), MATCH("Filled Female",'Uganda workforce data - raw'!$A$4:$F$4,0))*INDEX('Mapping cadres'!$B$1:$Z$616,MATCH($B390, 'Mapping cadres'!$B$1:$B$616,0), MATCH(AT$32,'Mapping cadres'!$B$1:$Z$1,0))</f>
        <v>0</v>
      </c>
      <c r="AU390" s="226">
        <f>INDEX('Uganda workforce data - raw'!$A$4:$F$619,MATCH($B390, 'Uganda workforce data - raw'!$B$4:$B$619,0), MATCH("Filled Female",'Uganda workforce data - raw'!$A$4:$F$4,0))*INDEX('Mapping cadres'!$B$1:$Z$616,MATCH($B390, 'Mapping cadres'!$B$1:$B$616,0), MATCH(AU$32,'Mapping cadres'!$B$1:$Z$1,0))</f>
        <v>0</v>
      </c>
      <c r="AV390" s="226">
        <f>INDEX('Uganda workforce data - raw'!$A$4:$F$619,MATCH($B390, 'Uganda workforce data - raw'!$B$4:$B$619,0), MATCH("Filled Female",'Uganda workforce data - raw'!$A$4:$F$4,0))*INDEX('Mapping cadres'!$B$1:$Z$616,MATCH($B390, 'Mapping cadres'!$B$1:$B$616,0), MATCH(AV$32,'Mapping cadres'!$B$1:$Z$1,0))</f>
        <v>0</v>
      </c>
      <c r="AW390" s="226">
        <f>INDEX('Uganda workforce data - raw'!$A$4:$F$619,MATCH($B390, 'Uganda workforce data - raw'!$B$4:$B$619,0), MATCH("Filled Female",'Uganda workforce data - raw'!$A$4:$F$4,0))*INDEX('Mapping cadres'!$B$1:$Z$616,MATCH($B390, 'Mapping cadres'!$B$1:$B$616,0), MATCH(AW$32,'Mapping cadres'!$B$1:$Z$1,0))</f>
        <v>0</v>
      </c>
      <c r="AX390" s="226">
        <f>INDEX('Uganda workforce data - raw'!$A$4:$F$619,MATCH($B390, 'Uganda workforce data - raw'!$B$4:$B$619,0), MATCH("Filled Female",'Uganda workforce data - raw'!$A$4:$F$4,0))*INDEX('Mapping cadres'!$B$1:$Z$616,MATCH($B390, 'Mapping cadres'!$B$1:$B$616,0), MATCH(AX$32,'Mapping cadres'!$B$1:$Z$1,0))</f>
        <v>0</v>
      </c>
      <c r="AY390" s="226">
        <f t="shared" si="125"/>
        <v>5</v>
      </c>
      <c r="AZ390" s="226">
        <f t="shared" si="126"/>
        <v>0</v>
      </c>
      <c r="BA390" s="226">
        <f t="shared" si="127"/>
        <v>0</v>
      </c>
      <c r="BB390" s="226">
        <f t="shared" si="128"/>
        <v>0</v>
      </c>
      <c r="BC390" s="226">
        <f t="shared" si="129"/>
        <v>0</v>
      </c>
      <c r="BD390" s="226">
        <f t="shared" si="130"/>
        <v>0</v>
      </c>
      <c r="BE390" s="226">
        <f t="shared" si="131"/>
        <v>0</v>
      </c>
      <c r="BF390" s="226">
        <f t="shared" si="132"/>
        <v>0</v>
      </c>
      <c r="BG390" s="226">
        <f t="shared" si="133"/>
        <v>0</v>
      </c>
      <c r="BH390" s="226">
        <f t="shared" si="134"/>
        <v>0</v>
      </c>
      <c r="BI390" s="226">
        <f t="shared" si="135"/>
        <v>0</v>
      </c>
      <c r="BJ390" s="226">
        <f t="shared" si="136"/>
        <v>0</v>
      </c>
      <c r="BK390" s="226">
        <f t="shared" si="137"/>
        <v>0</v>
      </c>
      <c r="BL390" s="226">
        <f t="shared" si="138"/>
        <v>0</v>
      </c>
      <c r="BM390" s="226">
        <f t="shared" si="139"/>
        <v>0</v>
      </c>
      <c r="BN390" s="226">
        <f t="shared" si="140"/>
        <v>0</v>
      </c>
      <c r="BO390" s="226">
        <f t="shared" si="141"/>
        <v>0</v>
      </c>
      <c r="BP390" s="226">
        <f t="shared" si="142"/>
        <v>0</v>
      </c>
      <c r="BQ390" s="226">
        <f t="shared" si="143"/>
        <v>0</v>
      </c>
      <c r="BR390" s="226">
        <f t="shared" si="144"/>
        <v>0</v>
      </c>
      <c r="BS390" s="226">
        <f t="shared" si="145"/>
        <v>0</v>
      </c>
      <c r="BT390" s="226">
        <f t="shared" si="146"/>
        <v>0</v>
      </c>
      <c r="BU390" s="226">
        <f t="shared" si="147"/>
        <v>0</v>
      </c>
      <c r="BV390" s="226">
        <f t="shared" si="148"/>
        <v>0</v>
      </c>
    </row>
    <row r="391" spans="1:74">
      <c r="A391" s="226">
        <v>359</v>
      </c>
      <c r="B391" s="226" t="s">
        <v>1660</v>
      </c>
      <c r="C391" s="226">
        <f>INDEX('Uganda workforce data - raw'!$A$4:$F$619,MATCH($B391, 'Uganda workforce data - raw'!$B$4:$B$619,0), MATCH("Filled Male",'Uganda workforce data - raw'!$A$4:$F$4,0))*INDEX('Mapping cadres'!$B$1:$Z$616,MATCH($B391, 'Mapping cadres'!$B$1:$B$616,0), MATCH(C$32,'Mapping cadres'!$B$1:$Z$1,0))</f>
        <v>0</v>
      </c>
      <c r="D391" s="226">
        <f>INDEX('Uganda workforce data - raw'!$A$4:$F$619,MATCH($B391, 'Uganda workforce data - raw'!$B$4:$B$619,0), MATCH("Filled Male",'Uganda workforce data - raw'!$A$4:$F$4,0))*INDEX('Mapping cadres'!$B$1:$Z$616,MATCH($B391, 'Mapping cadres'!$B$1:$B$616,0), MATCH(D$32,'Mapping cadres'!$B$1:$Z$1,0))</f>
        <v>0</v>
      </c>
      <c r="E391" s="226">
        <f>INDEX('Uganda workforce data - raw'!$A$4:$F$619,MATCH($B391, 'Uganda workforce data - raw'!$B$4:$B$619,0), MATCH("Filled Male",'Uganda workforce data - raw'!$A$4:$F$4,0))*INDEX('Mapping cadres'!$B$1:$Z$616,MATCH($B391, 'Mapping cadres'!$B$1:$B$616,0), MATCH(E$32,'Mapping cadres'!$B$1:$Z$1,0))</f>
        <v>0</v>
      </c>
      <c r="F391" s="226">
        <f>INDEX('Uganda workforce data - raw'!$A$4:$F$619,MATCH($B391, 'Uganda workforce data - raw'!$B$4:$B$619,0), MATCH("Filled Male",'Uganda workforce data - raw'!$A$4:$F$4,0))*INDEX('Mapping cadres'!$B$1:$Z$616,MATCH($B391, 'Mapping cadres'!$B$1:$B$616,0), MATCH(F$32,'Mapping cadres'!$B$1:$Z$1,0))</f>
        <v>0</v>
      </c>
      <c r="G391" s="226">
        <f>INDEX('Uganda workforce data - raw'!$A$4:$F$619,MATCH($B391, 'Uganda workforce data - raw'!$B$4:$B$619,0), MATCH("Filled Male",'Uganda workforce data - raw'!$A$4:$F$4,0))*INDEX('Mapping cadres'!$B$1:$Z$616,MATCH($B391, 'Mapping cadres'!$B$1:$B$616,0), MATCH(G$32,'Mapping cadres'!$B$1:$Z$1,0))</f>
        <v>0</v>
      </c>
      <c r="H391" s="226">
        <f>INDEX('Uganda workforce data - raw'!$A$4:$F$619,MATCH($B391, 'Uganda workforce data - raw'!$B$4:$B$619,0), MATCH("Filled Male",'Uganda workforce data - raw'!$A$4:$F$4,0))*INDEX('Mapping cadres'!$B$1:$Z$616,MATCH($B391, 'Mapping cadres'!$B$1:$B$616,0), MATCH(H$32,'Mapping cadres'!$B$1:$Z$1,0))</f>
        <v>0</v>
      </c>
      <c r="I391" s="226">
        <f>INDEX('Uganda workforce data - raw'!$A$4:$F$619,MATCH($B391, 'Uganda workforce data - raw'!$B$4:$B$619,0), MATCH("Filled Male",'Uganda workforce data - raw'!$A$4:$F$4,0))*INDEX('Mapping cadres'!$B$1:$Z$616,MATCH($B391, 'Mapping cadres'!$B$1:$B$616,0), MATCH(I$32,'Mapping cadres'!$B$1:$Z$1,0))</f>
        <v>0</v>
      </c>
      <c r="J391" s="226">
        <f>INDEX('Uganda workforce data - raw'!$A$4:$F$619,MATCH($B391, 'Uganda workforce data - raw'!$B$4:$B$619,0), MATCH("Filled Male",'Uganda workforce data - raw'!$A$4:$F$4,0))*INDEX('Mapping cadres'!$B$1:$Z$616,MATCH($B391, 'Mapping cadres'!$B$1:$B$616,0), MATCH(J$32,'Mapping cadres'!$B$1:$Z$1,0))</f>
        <v>0</v>
      </c>
      <c r="K391" s="226">
        <f>INDEX('Uganda workforce data - raw'!$A$4:$F$619,MATCH($B391, 'Uganda workforce data - raw'!$B$4:$B$619,0), MATCH("Filled Male",'Uganda workforce data - raw'!$A$4:$F$4,0))*INDEX('Mapping cadres'!$B$1:$Z$616,MATCH($B391, 'Mapping cadres'!$B$1:$B$616,0), MATCH(K$32,'Mapping cadres'!$B$1:$Z$1,0))</f>
        <v>0</v>
      </c>
      <c r="L391" s="226">
        <f>INDEX('Uganda workforce data - raw'!$A$4:$F$619,MATCH($B391, 'Uganda workforce data - raw'!$B$4:$B$619,0), MATCH("Filled Male",'Uganda workforce data - raw'!$A$4:$F$4,0))*INDEX('Mapping cadres'!$B$1:$Z$616,MATCH($B391, 'Mapping cadres'!$B$1:$B$616,0), MATCH(L$32,'Mapping cadres'!$B$1:$Z$1,0))</f>
        <v>0</v>
      </c>
      <c r="M391" s="226">
        <f>INDEX('Uganda workforce data - raw'!$A$4:$F$619,MATCH($B391, 'Uganda workforce data - raw'!$B$4:$B$619,0), MATCH("Filled Male",'Uganda workforce data - raw'!$A$4:$F$4,0))*INDEX('Mapping cadres'!$B$1:$Z$616,MATCH($B391, 'Mapping cadres'!$B$1:$B$616,0), MATCH(M$32,'Mapping cadres'!$B$1:$Z$1,0))</f>
        <v>0</v>
      </c>
      <c r="N391" s="226">
        <f>INDEX('Uganda workforce data - raw'!$A$4:$F$619,MATCH($B391, 'Uganda workforce data - raw'!$B$4:$B$619,0), MATCH("Filled Male",'Uganda workforce data - raw'!$A$4:$F$4,0))*INDEX('Mapping cadres'!$B$1:$Z$616,MATCH($B391, 'Mapping cadres'!$B$1:$B$616,0), MATCH(N$32,'Mapping cadres'!$B$1:$Z$1,0))</f>
        <v>0</v>
      </c>
      <c r="O391" s="226">
        <f>INDEX('Uganda workforce data - raw'!$A$4:$F$619,MATCH($B391, 'Uganda workforce data - raw'!$B$4:$B$619,0), MATCH("Filled Male",'Uganda workforce data - raw'!$A$4:$F$4,0))*INDEX('Mapping cadres'!$B$1:$Z$616,MATCH($B391, 'Mapping cadres'!$B$1:$B$616,0), MATCH(O$32,'Mapping cadres'!$B$1:$Z$1,0))</f>
        <v>0</v>
      </c>
      <c r="P391" s="226">
        <f>INDEX('Uganda workforce data - raw'!$A$4:$F$619,MATCH($B391, 'Uganda workforce data - raw'!$B$4:$B$619,0), MATCH("Filled Male",'Uganda workforce data - raw'!$A$4:$F$4,0))*INDEX('Mapping cadres'!$B$1:$Z$616,MATCH($B391, 'Mapping cadres'!$B$1:$B$616,0), MATCH(P$32,'Mapping cadres'!$B$1:$Z$1,0))</f>
        <v>0</v>
      </c>
      <c r="Q391" s="226">
        <f>INDEX('Uganda workforce data - raw'!$A$4:$F$619,MATCH($B391, 'Uganda workforce data - raw'!$B$4:$B$619,0), MATCH("Filled Male",'Uganda workforce data - raw'!$A$4:$F$4,0))*INDEX('Mapping cadres'!$B$1:$Z$616,MATCH($B391, 'Mapping cadres'!$B$1:$B$616,0), MATCH(Q$32,'Mapping cadres'!$B$1:$Z$1,0))</f>
        <v>0</v>
      </c>
      <c r="R391" s="226">
        <f>INDEX('Uganda workforce data - raw'!$A$4:$F$619,MATCH($B391, 'Uganda workforce data - raw'!$B$4:$B$619,0), MATCH("Filled Male",'Uganda workforce data - raw'!$A$4:$F$4,0))*INDEX('Mapping cadres'!$B$1:$Z$616,MATCH($B391, 'Mapping cadres'!$B$1:$B$616,0), MATCH(R$32,'Mapping cadres'!$B$1:$Z$1,0))</f>
        <v>0</v>
      </c>
      <c r="S391" s="226">
        <f>INDEX('Uganda workforce data - raw'!$A$4:$F$619,MATCH($B391, 'Uganda workforce data - raw'!$B$4:$B$619,0), MATCH("Filled Male",'Uganda workforce data - raw'!$A$4:$F$4,0))*INDEX('Mapping cadres'!$B$1:$Z$616,MATCH($B391, 'Mapping cadres'!$B$1:$B$616,0), MATCH(S$32,'Mapping cadres'!$B$1:$Z$1,0))</f>
        <v>0</v>
      </c>
      <c r="T391" s="226">
        <f>INDEX('Uganda workforce data - raw'!$A$4:$F$619,MATCH($B391, 'Uganda workforce data - raw'!$B$4:$B$619,0), MATCH("Filled Male",'Uganda workforce data - raw'!$A$4:$F$4,0))*INDEX('Mapping cadres'!$B$1:$Z$616,MATCH($B391, 'Mapping cadres'!$B$1:$B$616,0), MATCH(T$32,'Mapping cadres'!$B$1:$Z$1,0))</f>
        <v>0</v>
      </c>
      <c r="U391" s="226">
        <f>INDEX('Uganda workforce data - raw'!$A$4:$F$619,MATCH($B391, 'Uganda workforce data - raw'!$B$4:$B$619,0), MATCH("Filled Male",'Uganda workforce data - raw'!$A$4:$F$4,0))*INDEX('Mapping cadres'!$B$1:$Z$616,MATCH($B391, 'Mapping cadres'!$B$1:$B$616,0), MATCH(U$32,'Mapping cadres'!$B$1:$Z$1,0))</f>
        <v>0</v>
      </c>
      <c r="V391" s="226">
        <f>INDEX('Uganda workforce data - raw'!$A$4:$F$619,MATCH($B391, 'Uganda workforce data - raw'!$B$4:$B$619,0), MATCH("Filled Male",'Uganda workforce data - raw'!$A$4:$F$4,0))*INDEX('Mapping cadres'!$B$1:$Z$616,MATCH($B391, 'Mapping cadres'!$B$1:$B$616,0), MATCH(V$32,'Mapping cadres'!$B$1:$Z$1,0))</f>
        <v>0</v>
      </c>
      <c r="W391" s="226">
        <f>INDEX('Uganda workforce data - raw'!$A$4:$F$619,MATCH($B391, 'Uganda workforce data - raw'!$B$4:$B$619,0), MATCH("Filled Male",'Uganda workforce data - raw'!$A$4:$F$4,0))*INDEX('Mapping cadres'!$B$1:$Z$616,MATCH($B391, 'Mapping cadres'!$B$1:$B$616,0), MATCH(W$32,'Mapping cadres'!$B$1:$Z$1,0))</f>
        <v>0</v>
      </c>
      <c r="X391" s="226">
        <f>INDEX('Uganda workforce data - raw'!$A$4:$F$619,MATCH($B391, 'Uganda workforce data - raw'!$B$4:$B$619,0), MATCH("Filled Male",'Uganda workforce data - raw'!$A$4:$F$4,0))*INDEX('Mapping cadres'!$B$1:$Z$616,MATCH($B391, 'Mapping cadres'!$B$1:$B$616,0), MATCH(X$32,'Mapping cadres'!$B$1:$Z$1,0))</f>
        <v>0</v>
      </c>
      <c r="Y391" s="226">
        <f>INDEX('Uganda workforce data - raw'!$A$4:$F$619,MATCH($B391, 'Uganda workforce data - raw'!$B$4:$B$619,0), MATCH("Filled Male",'Uganda workforce data - raw'!$A$4:$F$4,0))*INDEX('Mapping cadres'!$B$1:$Z$616,MATCH($B391, 'Mapping cadres'!$B$1:$B$616,0), MATCH(Y$32,'Mapping cadres'!$B$1:$Z$1,0))</f>
        <v>0</v>
      </c>
      <c r="Z391" s="226">
        <f>INDEX('Uganda workforce data - raw'!$A$4:$F$619,MATCH($B391, 'Uganda workforce data - raw'!$B$4:$B$619,0), MATCH("Filled Male",'Uganda workforce data - raw'!$A$4:$F$4,0))*INDEX('Mapping cadres'!$B$1:$Z$616,MATCH($B391, 'Mapping cadres'!$B$1:$B$616,0), MATCH(Z$32,'Mapping cadres'!$B$1:$Z$1,0))</f>
        <v>0</v>
      </c>
      <c r="AA391" s="226">
        <f>INDEX('Uganda workforce data - raw'!$A$4:$F$619,MATCH($B391, 'Uganda workforce data - raw'!$B$4:$B$619,0), MATCH("Filled Female",'Uganda workforce data - raw'!$A$4:$F$4,0))*INDEX('Mapping cadres'!$B$1:$Z$616,MATCH($B391, 'Mapping cadres'!$B$1:$B$616,0), MATCH(AA$32,'Mapping cadres'!$B$1:$Z$1,0))</f>
        <v>3</v>
      </c>
      <c r="AB391" s="226">
        <f>INDEX('Uganda workforce data - raw'!$A$4:$F$619,MATCH($B391, 'Uganda workforce data - raw'!$B$4:$B$619,0), MATCH("Filled Female",'Uganda workforce data - raw'!$A$4:$F$4,0))*INDEX('Mapping cadres'!$B$1:$Z$616,MATCH($B391, 'Mapping cadres'!$B$1:$B$616,0), MATCH(AB$32,'Mapping cadres'!$B$1:$Z$1,0))</f>
        <v>0</v>
      </c>
      <c r="AC391" s="226">
        <f>INDEX('Uganda workforce data - raw'!$A$4:$F$619,MATCH($B391, 'Uganda workforce data - raw'!$B$4:$B$619,0), MATCH("Filled Female",'Uganda workforce data - raw'!$A$4:$F$4,0))*INDEX('Mapping cadres'!$B$1:$Z$616,MATCH($B391, 'Mapping cadres'!$B$1:$B$616,0), MATCH(AC$32,'Mapping cadres'!$B$1:$Z$1,0))</f>
        <v>0</v>
      </c>
      <c r="AD391" s="226">
        <f>INDEX('Uganda workforce data - raw'!$A$4:$F$619,MATCH($B391, 'Uganda workforce data - raw'!$B$4:$B$619,0), MATCH("Filled Female",'Uganda workforce data - raw'!$A$4:$F$4,0))*INDEX('Mapping cadres'!$B$1:$Z$616,MATCH($B391, 'Mapping cadres'!$B$1:$B$616,0), MATCH(AD$32,'Mapping cadres'!$B$1:$Z$1,0))</f>
        <v>0</v>
      </c>
      <c r="AE391" s="226">
        <f>INDEX('Uganda workforce data - raw'!$A$4:$F$619,MATCH($B391, 'Uganda workforce data - raw'!$B$4:$B$619,0), MATCH("Filled Female",'Uganda workforce data - raw'!$A$4:$F$4,0))*INDEX('Mapping cadres'!$B$1:$Z$616,MATCH($B391, 'Mapping cadres'!$B$1:$B$616,0), MATCH(AE$32,'Mapping cadres'!$B$1:$Z$1,0))</f>
        <v>0</v>
      </c>
      <c r="AF391" s="226">
        <f>INDEX('Uganda workforce data - raw'!$A$4:$F$619,MATCH($B391, 'Uganda workforce data - raw'!$B$4:$B$619,0), MATCH("Filled Female",'Uganda workforce data - raw'!$A$4:$F$4,0))*INDEX('Mapping cadres'!$B$1:$Z$616,MATCH($B391, 'Mapping cadres'!$B$1:$B$616,0), MATCH(AF$32,'Mapping cadres'!$B$1:$Z$1,0))</f>
        <v>0</v>
      </c>
      <c r="AG391" s="226">
        <f>INDEX('Uganda workforce data - raw'!$A$4:$F$619,MATCH($B391, 'Uganda workforce data - raw'!$B$4:$B$619,0), MATCH("Filled Female",'Uganda workforce data - raw'!$A$4:$F$4,0))*INDEX('Mapping cadres'!$B$1:$Z$616,MATCH($B391, 'Mapping cadres'!$B$1:$B$616,0), MATCH(AG$32,'Mapping cadres'!$B$1:$Z$1,0))</f>
        <v>0</v>
      </c>
      <c r="AH391" s="226">
        <f>INDEX('Uganda workforce data - raw'!$A$4:$F$619,MATCH($B391, 'Uganda workforce data - raw'!$B$4:$B$619,0), MATCH("Filled Female",'Uganda workforce data - raw'!$A$4:$F$4,0))*INDEX('Mapping cadres'!$B$1:$Z$616,MATCH($B391, 'Mapping cadres'!$B$1:$B$616,0), MATCH(AH$32,'Mapping cadres'!$B$1:$Z$1,0))</f>
        <v>0</v>
      </c>
      <c r="AI391" s="226">
        <f>INDEX('Uganda workforce data - raw'!$A$4:$F$619,MATCH($B391, 'Uganda workforce data - raw'!$B$4:$B$619,0), MATCH("Filled Female",'Uganda workforce data - raw'!$A$4:$F$4,0))*INDEX('Mapping cadres'!$B$1:$Z$616,MATCH($B391, 'Mapping cadres'!$B$1:$B$616,0), MATCH(AI$32,'Mapping cadres'!$B$1:$Z$1,0))</f>
        <v>0</v>
      </c>
      <c r="AJ391" s="226">
        <f>INDEX('Uganda workforce data - raw'!$A$4:$F$619,MATCH($B391, 'Uganda workforce data - raw'!$B$4:$B$619,0), MATCH("Filled Female",'Uganda workforce data - raw'!$A$4:$F$4,0))*INDEX('Mapping cadres'!$B$1:$Z$616,MATCH($B391, 'Mapping cadres'!$B$1:$B$616,0), MATCH(AJ$32,'Mapping cadres'!$B$1:$Z$1,0))</f>
        <v>0</v>
      </c>
      <c r="AK391" s="226">
        <f>INDEX('Uganda workforce data - raw'!$A$4:$F$619,MATCH($B391, 'Uganda workforce data - raw'!$B$4:$B$619,0), MATCH("Filled Female",'Uganda workforce data - raw'!$A$4:$F$4,0))*INDEX('Mapping cadres'!$B$1:$Z$616,MATCH($B391, 'Mapping cadres'!$B$1:$B$616,0), MATCH(AK$32,'Mapping cadres'!$B$1:$Z$1,0))</f>
        <v>0</v>
      </c>
      <c r="AL391" s="226">
        <f>INDEX('Uganda workforce data - raw'!$A$4:$F$619,MATCH($B391, 'Uganda workforce data - raw'!$B$4:$B$619,0), MATCH("Filled Female",'Uganda workforce data - raw'!$A$4:$F$4,0))*INDEX('Mapping cadres'!$B$1:$Z$616,MATCH($B391, 'Mapping cadres'!$B$1:$B$616,0), MATCH(AL$32,'Mapping cadres'!$B$1:$Z$1,0))</f>
        <v>0</v>
      </c>
      <c r="AM391" s="226">
        <f>INDEX('Uganda workforce data - raw'!$A$4:$F$619,MATCH($B391, 'Uganda workforce data - raw'!$B$4:$B$619,0), MATCH("Filled Female",'Uganda workforce data - raw'!$A$4:$F$4,0))*INDEX('Mapping cadres'!$B$1:$Z$616,MATCH($B391, 'Mapping cadres'!$B$1:$B$616,0), MATCH(AM$32,'Mapping cadres'!$B$1:$Z$1,0))</f>
        <v>0</v>
      </c>
      <c r="AN391" s="226">
        <f>INDEX('Uganda workforce data - raw'!$A$4:$F$619,MATCH($B391, 'Uganda workforce data - raw'!$B$4:$B$619,0), MATCH("Filled Female",'Uganda workforce data - raw'!$A$4:$F$4,0))*INDEX('Mapping cadres'!$B$1:$Z$616,MATCH($B391, 'Mapping cadres'!$B$1:$B$616,0), MATCH(AN$32,'Mapping cadres'!$B$1:$Z$1,0))</f>
        <v>0</v>
      </c>
      <c r="AO391" s="226">
        <f>INDEX('Uganda workforce data - raw'!$A$4:$F$619,MATCH($B391, 'Uganda workforce data - raw'!$B$4:$B$619,0), MATCH("Filled Female",'Uganda workforce data - raw'!$A$4:$F$4,0))*INDEX('Mapping cadres'!$B$1:$Z$616,MATCH($B391, 'Mapping cadres'!$B$1:$B$616,0), MATCH(AO$32,'Mapping cadres'!$B$1:$Z$1,0))</f>
        <v>0</v>
      </c>
      <c r="AP391" s="226">
        <f>INDEX('Uganda workforce data - raw'!$A$4:$F$619,MATCH($B391, 'Uganda workforce data - raw'!$B$4:$B$619,0), MATCH("Filled Female",'Uganda workforce data - raw'!$A$4:$F$4,0))*INDEX('Mapping cadres'!$B$1:$Z$616,MATCH($B391, 'Mapping cadres'!$B$1:$B$616,0), MATCH(AP$32,'Mapping cadres'!$B$1:$Z$1,0))</f>
        <v>0</v>
      </c>
      <c r="AQ391" s="226">
        <f>INDEX('Uganda workforce data - raw'!$A$4:$F$619,MATCH($B391, 'Uganda workforce data - raw'!$B$4:$B$619,0), MATCH("Filled Female",'Uganda workforce data - raw'!$A$4:$F$4,0))*INDEX('Mapping cadres'!$B$1:$Z$616,MATCH($B391, 'Mapping cadres'!$B$1:$B$616,0), MATCH(AQ$32,'Mapping cadres'!$B$1:$Z$1,0))</f>
        <v>0</v>
      </c>
      <c r="AR391" s="226">
        <f>INDEX('Uganda workforce data - raw'!$A$4:$F$619,MATCH($B391, 'Uganda workforce data - raw'!$B$4:$B$619,0), MATCH("Filled Female",'Uganda workforce data - raw'!$A$4:$F$4,0))*INDEX('Mapping cadres'!$B$1:$Z$616,MATCH($B391, 'Mapping cadres'!$B$1:$B$616,0), MATCH(AR$32,'Mapping cadres'!$B$1:$Z$1,0))</f>
        <v>0</v>
      </c>
      <c r="AS391" s="226">
        <f>INDEX('Uganda workforce data - raw'!$A$4:$F$619,MATCH($B391, 'Uganda workforce data - raw'!$B$4:$B$619,0), MATCH("Filled Female",'Uganda workforce data - raw'!$A$4:$F$4,0))*INDEX('Mapping cadres'!$B$1:$Z$616,MATCH($B391, 'Mapping cadres'!$B$1:$B$616,0), MATCH(AS$32,'Mapping cadres'!$B$1:$Z$1,0))</f>
        <v>0</v>
      </c>
      <c r="AT391" s="226">
        <f>INDEX('Uganda workforce data - raw'!$A$4:$F$619,MATCH($B391, 'Uganda workforce data - raw'!$B$4:$B$619,0), MATCH("Filled Female",'Uganda workforce data - raw'!$A$4:$F$4,0))*INDEX('Mapping cadres'!$B$1:$Z$616,MATCH($B391, 'Mapping cadres'!$B$1:$B$616,0), MATCH(AT$32,'Mapping cadres'!$B$1:$Z$1,0))</f>
        <v>0</v>
      </c>
      <c r="AU391" s="226">
        <f>INDEX('Uganda workforce data - raw'!$A$4:$F$619,MATCH($B391, 'Uganda workforce data - raw'!$B$4:$B$619,0), MATCH("Filled Female",'Uganda workforce data - raw'!$A$4:$F$4,0))*INDEX('Mapping cadres'!$B$1:$Z$616,MATCH($B391, 'Mapping cadres'!$B$1:$B$616,0), MATCH(AU$32,'Mapping cadres'!$B$1:$Z$1,0))</f>
        <v>0</v>
      </c>
      <c r="AV391" s="226">
        <f>INDEX('Uganda workforce data - raw'!$A$4:$F$619,MATCH($B391, 'Uganda workforce data - raw'!$B$4:$B$619,0), MATCH("Filled Female",'Uganda workforce data - raw'!$A$4:$F$4,0))*INDEX('Mapping cadres'!$B$1:$Z$616,MATCH($B391, 'Mapping cadres'!$B$1:$B$616,0), MATCH(AV$32,'Mapping cadres'!$B$1:$Z$1,0))</f>
        <v>0</v>
      </c>
      <c r="AW391" s="226">
        <f>INDEX('Uganda workforce data - raw'!$A$4:$F$619,MATCH($B391, 'Uganda workforce data - raw'!$B$4:$B$619,0), MATCH("Filled Female",'Uganda workforce data - raw'!$A$4:$F$4,0))*INDEX('Mapping cadres'!$B$1:$Z$616,MATCH($B391, 'Mapping cadres'!$B$1:$B$616,0), MATCH(AW$32,'Mapping cadres'!$B$1:$Z$1,0))</f>
        <v>0</v>
      </c>
      <c r="AX391" s="226">
        <f>INDEX('Uganda workforce data - raw'!$A$4:$F$619,MATCH($B391, 'Uganda workforce data - raw'!$B$4:$B$619,0), MATCH("Filled Female",'Uganda workforce data - raw'!$A$4:$F$4,0))*INDEX('Mapping cadres'!$B$1:$Z$616,MATCH($B391, 'Mapping cadres'!$B$1:$B$616,0), MATCH(AX$32,'Mapping cadres'!$B$1:$Z$1,0))</f>
        <v>0</v>
      </c>
      <c r="AY391" s="226">
        <f t="shared" si="125"/>
        <v>3</v>
      </c>
      <c r="AZ391" s="226">
        <f t="shared" si="126"/>
        <v>0</v>
      </c>
      <c r="BA391" s="226">
        <f t="shared" si="127"/>
        <v>0</v>
      </c>
      <c r="BB391" s="226">
        <f t="shared" si="128"/>
        <v>0</v>
      </c>
      <c r="BC391" s="226">
        <f t="shared" si="129"/>
        <v>0</v>
      </c>
      <c r="BD391" s="226">
        <f t="shared" si="130"/>
        <v>0</v>
      </c>
      <c r="BE391" s="226">
        <f t="shared" si="131"/>
        <v>0</v>
      </c>
      <c r="BF391" s="226">
        <f t="shared" si="132"/>
        <v>0</v>
      </c>
      <c r="BG391" s="226">
        <f t="shared" si="133"/>
        <v>0</v>
      </c>
      <c r="BH391" s="226">
        <f t="shared" si="134"/>
        <v>0</v>
      </c>
      <c r="BI391" s="226">
        <f t="shared" si="135"/>
        <v>0</v>
      </c>
      <c r="BJ391" s="226">
        <f t="shared" si="136"/>
        <v>0</v>
      </c>
      <c r="BK391" s="226">
        <f t="shared" si="137"/>
        <v>0</v>
      </c>
      <c r="BL391" s="226">
        <f t="shared" si="138"/>
        <v>0</v>
      </c>
      <c r="BM391" s="226">
        <f t="shared" si="139"/>
        <v>0</v>
      </c>
      <c r="BN391" s="226">
        <f t="shared" si="140"/>
        <v>0</v>
      </c>
      <c r="BO391" s="226">
        <f t="shared" si="141"/>
        <v>0</v>
      </c>
      <c r="BP391" s="226">
        <f t="shared" si="142"/>
        <v>0</v>
      </c>
      <c r="BQ391" s="226">
        <f t="shared" si="143"/>
        <v>0</v>
      </c>
      <c r="BR391" s="226">
        <f t="shared" si="144"/>
        <v>0</v>
      </c>
      <c r="BS391" s="226">
        <f t="shared" si="145"/>
        <v>0</v>
      </c>
      <c r="BT391" s="226">
        <f t="shared" si="146"/>
        <v>0</v>
      </c>
      <c r="BU391" s="226">
        <f t="shared" si="147"/>
        <v>0</v>
      </c>
      <c r="BV391" s="226">
        <f t="shared" si="148"/>
        <v>0</v>
      </c>
    </row>
    <row r="392" spans="1:74">
      <c r="A392" s="226">
        <v>360</v>
      </c>
      <c r="B392" s="226" t="s">
        <v>1661</v>
      </c>
      <c r="C392" s="226">
        <f>INDEX('Uganda workforce data - raw'!$A$4:$F$619,MATCH($B392, 'Uganda workforce data - raw'!$B$4:$B$619,0), MATCH("Filled Male",'Uganda workforce data - raw'!$A$4:$F$4,0))*INDEX('Mapping cadres'!$B$1:$Z$616,MATCH($B392, 'Mapping cadres'!$B$1:$B$616,0), MATCH(C$32,'Mapping cadres'!$B$1:$Z$1,0))</f>
        <v>1</v>
      </c>
      <c r="D392" s="226">
        <f>INDEX('Uganda workforce data - raw'!$A$4:$F$619,MATCH($B392, 'Uganda workforce data - raw'!$B$4:$B$619,0), MATCH("Filled Male",'Uganda workforce data - raw'!$A$4:$F$4,0))*INDEX('Mapping cadres'!$B$1:$Z$616,MATCH($B392, 'Mapping cadres'!$B$1:$B$616,0), MATCH(D$32,'Mapping cadres'!$B$1:$Z$1,0))</f>
        <v>0</v>
      </c>
      <c r="E392" s="226">
        <f>INDEX('Uganda workforce data - raw'!$A$4:$F$619,MATCH($B392, 'Uganda workforce data - raw'!$B$4:$B$619,0), MATCH("Filled Male",'Uganda workforce data - raw'!$A$4:$F$4,0))*INDEX('Mapping cadres'!$B$1:$Z$616,MATCH($B392, 'Mapping cadres'!$B$1:$B$616,0), MATCH(E$32,'Mapping cadres'!$B$1:$Z$1,0))</f>
        <v>0</v>
      </c>
      <c r="F392" s="226">
        <f>INDEX('Uganda workforce data - raw'!$A$4:$F$619,MATCH($B392, 'Uganda workforce data - raw'!$B$4:$B$619,0), MATCH("Filled Male",'Uganda workforce data - raw'!$A$4:$F$4,0))*INDEX('Mapping cadres'!$B$1:$Z$616,MATCH($B392, 'Mapping cadres'!$B$1:$B$616,0), MATCH(F$32,'Mapping cadres'!$B$1:$Z$1,0))</f>
        <v>0</v>
      </c>
      <c r="G392" s="226">
        <f>INDEX('Uganda workforce data - raw'!$A$4:$F$619,MATCH($B392, 'Uganda workforce data - raw'!$B$4:$B$619,0), MATCH("Filled Male",'Uganda workforce data - raw'!$A$4:$F$4,0))*INDEX('Mapping cadres'!$B$1:$Z$616,MATCH($B392, 'Mapping cadres'!$B$1:$B$616,0), MATCH(G$32,'Mapping cadres'!$B$1:$Z$1,0))</f>
        <v>0</v>
      </c>
      <c r="H392" s="226">
        <f>INDEX('Uganda workforce data - raw'!$A$4:$F$619,MATCH($B392, 'Uganda workforce data - raw'!$B$4:$B$619,0), MATCH("Filled Male",'Uganda workforce data - raw'!$A$4:$F$4,0))*INDEX('Mapping cadres'!$B$1:$Z$616,MATCH($B392, 'Mapping cadres'!$B$1:$B$616,0), MATCH(H$32,'Mapping cadres'!$B$1:$Z$1,0))</f>
        <v>0</v>
      </c>
      <c r="I392" s="226">
        <f>INDEX('Uganda workforce data - raw'!$A$4:$F$619,MATCH($B392, 'Uganda workforce data - raw'!$B$4:$B$619,0), MATCH("Filled Male",'Uganda workforce data - raw'!$A$4:$F$4,0))*INDEX('Mapping cadres'!$B$1:$Z$616,MATCH($B392, 'Mapping cadres'!$B$1:$B$616,0), MATCH(I$32,'Mapping cadres'!$B$1:$Z$1,0))</f>
        <v>0</v>
      </c>
      <c r="J392" s="226">
        <f>INDEX('Uganda workforce data - raw'!$A$4:$F$619,MATCH($B392, 'Uganda workforce data - raw'!$B$4:$B$619,0), MATCH("Filled Male",'Uganda workforce data - raw'!$A$4:$F$4,0))*INDEX('Mapping cadres'!$B$1:$Z$616,MATCH($B392, 'Mapping cadres'!$B$1:$B$616,0), MATCH(J$32,'Mapping cadres'!$B$1:$Z$1,0))</f>
        <v>0</v>
      </c>
      <c r="K392" s="226">
        <f>INDEX('Uganda workforce data - raw'!$A$4:$F$619,MATCH($B392, 'Uganda workforce data - raw'!$B$4:$B$619,0), MATCH("Filled Male",'Uganda workforce data - raw'!$A$4:$F$4,0))*INDEX('Mapping cadres'!$B$1:$Z$616,MATCH($B392, 'Mapping cadres'!$B$1:$B$616,0), MATCH(K$32,'Mapping cadres'!$B$1:$Z$1,0))</f>
        <v>0</v>
      </c>
      <c r="L392" s="226">
        <f>INDEX('Uganda workforce data - raw'!$A$4:$F$619,MATCH($B392, 'Uganda workforce data - raw'!$B$4:$B$619,0), MATCH("Filled Male",'Uganda workforce data - raw'!$A$4:$F$4,0))*INDEX('Mapping cadres'!$B$1:$Z$616,MATCH($B392, 'Mapping cadres'!$B$1:$B$616,0), MATCH(L$32,'Mapping cadres'!$B$1:$Z$1,0))</f>
        <v>0</v>
      </c>
      <c r="M392" s="226">
        <f>INDEX('Uganda workforce data - raw'!$A$4:$F$619,MATCH($B392, 'Uganda workforce data - raw'!$B$4:$B$619,0), MATCH("Filled Male",'Uganda workforce data - raw'!$A$4:$F$4,0))*INDEX('Mapping cadres'!$B$1:$Z$616,MATCH($B392, 'Mapping cadres'!$B$1:$B$616,0), MATCH(M$32,'Mapping cadres'!$B$1:$Z$1,0))</f>
        <v>0</v>
      </c>
      <c r="N392" s="226">
        <f>INDEX('Uganda workforce data - raw'!$A$4:$F$619,MATCH($B392, 'Uganda workforce data - raw'!$B$4:$B$619,0), MATCH("Filled Male",'Uganda workforce data - raw'!$A$4:$F$4,0))*INDEX('Mapping cadres'!$B$1:$Z$616,MATCH($B392, 'Mapping cadres'!$B$1:$B$616,0), MATCH(N$32,'Mapping cadres'!$B$1:$Z$1,0))</f>
        <v>0</v>
      </c>
      <c r="O392" s="226">
        <f>INDEX('Uganda workforce data - raw'!$A$4:$F$619,MATCH($B392, 'Uganda workforce data - raw'!$B$4:$B$619,0), MATCH("Filled Male",'Uganda workforce data - raw'!$A$4:$F$4,0))*INDEX('Mapping cadres'!$B$1:$Z$616,MATCH($B392, 'Mapping cadres'!$B$1:$B$616,0), MATCH(O$32,'Mapping cadres'!$B$1:$Z$1,0))</f>
        <v>0</v>
      </c>
      <c r="P392" s="226">
        <f>INDEX('Uganda workforce data - raw'!$A$4:$F$619,MATCH($B392, 'Uganda workforce data - raw'!$B$4:$B$619,0), MATCH("Filled Male",'Uganda workforce data - raw'!$A$4:$F$4,0))*INDEX('Mapping cadres'!$B$1:$Z$616,MATCH($B392, 'Mapping cadres'!$B$1:$B$616,0), MATCH(P$32,'Mapping cadres'!$B$1:$Z$1,0))</f>
        <v>0</v>
      </c>
      <c r="Q392" s="226">
        <f>INDEX('Uganda workforce data - raw'!$A$4:$F$619,MATCH($B392, 'Uganda workforce data - raw'!$B$4:$B$619,0), MATCH("Filled Male",'Uganda workforce data - raw'!$A$4:$F$4,0))*INDEX('Mapping cadres'!$B$1:$Z$616,MATCH($B392, 'Mapping cadres'!$B$1:$B$616,0), MATCH(Q$32,'Mapping cadres'!$B$1:$Z$1,0))</f>
        <v>0</v>
      </c>
      <c r="R392" s="226">
        <f>INDEX('Uganda workforce data - raw'!$A$4:$F$619,MATCH($B392, 'Uganda workforce data - raw'!$B$4:$B$619,0), MATCH("Filled Male",'Uganda workforce data - raw'!$A$4:$F$4,0))*INDEX('Mapping cadres'!$B$1:$Z$616,MATCH($B392, 'Mapping cadres'!$B$1:$B$616,0), MATCH(R$32,'Mapping cadres'!$B$1:$Z$1,0))</f>
        <v>0</v>
      </c>
      <c r="S392" s="226">
        <f>INDEX('Uganda workforce data - raw'!$A$4:$F$619,MATCH($B392, 'Uganda workforce data - raw'!$B$4:$B$619,0), MATCH("Filled Male",'Uganda workforce data - raw'!$A$4:$F$4,0))*INDEX('Mapping cadres'!$B$1:$Z$616,MATCH($B392, 'Mapping cadres'!$B$1:$B$616,0), MATCH(S$32,'Mapping cadres'!$B$1:$Z$1,0))</f>
        <v>0</v>
      </c>
      <c r="T392" s="226">
        <f>INDEX('Uganda workforce data - raw'!$A$4:$F$619,MATCH($B392, 'Uganda workforce data - raw'!$B$4:$B$619,0), MATCH("Filled Male",'Uganda workforce data - raw'!$A$4:$F$4,0))*INDEX('Mapping cadres'!$B$1:$Z$616,MATCH($B392, 'Mapping cadres'!$B$1:$B$616,0), MATCH(T$32,'Mapping cadres'!$B$1:$Z$1,0))</f>
        <v>0</v>
      </c>
      <c r="U392" s="226">
        <f>INDEX('Uganda workforce data - raw'!$A$4:$F$619,MATCH($B392, 'Uganda workforce data - raw'!$B$4:$B$619,0), MATCH("Filled Male",'Uganda workforce data - raw'!$A$4:$F$4,0))*INDEX('Mapping cadres'!$B$1:$Z$616,MATCH($B392, 'Mapping cadres'!$B$1:$B$616,0), MATCH(U$32,'Mapping cadres'!$B$1:$Z$1,0))</f>
        <v>0</v>
      </c>
      <c r="V392" s="226">
        <f>INDEX('Uganda workforce data - raw'!$A$4:$F$619,MATCH($B392, 'Uganda workforce data - raw'!$B$4:$B$619,0), MATCH("Filled Male",'Uganda workforce data - raw'!$A$4:$F$4,0))*INDEX('Mapping cadres'!$B$1:$Z$616,MATCH($B392, 'Mapping cadres'!$B$1:$B$616,0), MATCH(V$32,'Mapping cadres'!$B$1:$Z$1,0))</f>
        <v>0</v>
      </c>
      <c r="W392" s="226">
        <f>INDEX('Uganda workforce data - raw'!$A$4:$F$619,MATCH($B392, 'Uganda workforce data - raw'!$B$4:$B$619,0), MATCH("Filled Male",'Uganda workforce data - raw'!$A$4:$F$4,0))*INDEX('Mapping cadres'!$B$1:$Z$616,MATCH($B392, 'Mapping cadres'!$B$1:$B$616,0), MATCH(W$32,'Mapping cadres'!$B$1:$Z$1,0))</f>
        <v>0</v>
      </c>
      <c r="X392" s="226">
        <f>INDEX('Uganda workforce data - raw'!$A$4:$F$619,MATCH($B392, 'Uganda workforce data - raw'!$B$4:$B$619,0), MATCH("Filled Male",'Uganda workforce data - raw'!$A$4:$F$4,0))*INDEX('Mapping cadres'!$B$1:$Z$616,MATCH($B392, 'Mapping cadres'!$B$1:$B$616,0), MATCH(X$32,'Mapping cadres'!$B$1:$Z$1,0))</f>
        <v>0</v>
      </c>
      <c r="Y392" s="226">
        <f>INDEX('Uganda workforce data - raw'!$A$4:$F$619,MATCH($B392, 'Uganda workforce data - raw'!$B$4:$B$619,0), MATCH("Filled Male",'Uganda workforce data - raw'!$A$4:$F$4,0))*INDEX('Mapping cadres'!$B$1:$Z$616,MATCH($B392, 'Mapping cadres'!$B$1:$B$616,0), MATCH(Y$32,'Mapping cadres'!$B$1:$Z$1,0))</f>
        <v>0</v>
      </c>
      <c r="Z392" s="226">
        <f>INDEX('Uganda workforce data - raw'!$A$4:$F$619,MATCH($B392, 'Uganda workforce data - raw'!$B$4:$B$619,0), MATCH("Filled Male",'Uganda workforce data - raw'!$A$4:$F$4,0))*INDEX('Mapping cadres'!$B$1:$Z$616,MATCH($B392, 'Mapping cadres'!$B$1:$B$616,0), MATCH(Z$32,'Mapping cadres'!$B$1:$Z$1,0))</f>
        <v>0</v>
      </c>
      <c r="AA392" s="226">
        <f>INDEX('Uganda workforce data - raw'!$A$4:$F$619,MATCH($B392, 'Uganda workforce data - raw'!$B$4:$B$619,0), MATCH("Filled Female",'Uganda workforce data - raw'!$A$4:$F$4,0))*INDEX('Mapping cadres'!$B$1:$Z$616,MATCH($B392, 'Mapping cadres'!$B$1:$B$616,0), MATCH(AA$32,'Mapping cadres'!$B$1:$Z$1,0))</f>
        <v>0</v>
      </c>
      <c r="AB392" s="226">
        <f>INDEX('Uganda workforce data - raw'!$A$4:$F$619,MATCH($B392, 'Uganda workforce data - raw'!$B$4:$B$619,0), MATCH("Filled Female",'Uganda workforce data - raw'!$A$4:$F$4,0))*INDEX('Mapping cadres'!$B$1:$Z$616,MATCH($B392, 'Mapping cadres'!$B$1:$B$616,0), MATCH(AB$32,'Mapping cadres'!$B$1:$Z$1,0))</f>
        <v>0</v>
      </c>
      <c r="AC392" s="226">
        <f>INDEX('Uganda workforce data - raw'!$A$4:$F$619,MATCH($B392, 'Uganda workforce data - raw'!$B$4:$B$619,0), MATCH("Filled Female",'Uganda workforce data - raw'!$A$4:$F$4,0))*INDEX('Mapping cadres'!$B$1:$Z$616,MATCH($B392, 'Mapping cadres'!$B$1:$B$616,0), MATCH(AC$32,'Mapping cadres'!$B$1:$Z$1,0))</f>
        <v>0</v>
      </c>
      <c r="AD392" s="226">
        <f>INDEX('Uganda workforce data - raw'!$A$4:$F$619,MATCH($B392, 'Uganda workforce data - raw'!$B$4:$B$619,0), MATCH("Filled Female",'Uganda workforce data - raw'!$A$4:$F$4,0))*INDEX('Mapping cadres'!$B$1:$Z$616,MATCH($B392, 'Mapping cadres'!$B$1:$B$616,0), MATCH(AD$32,'Mapping cadres'!$B$1:$Z$1,0))</f>
        <v>0</v>
      </c>
      <c r="AE392" s="226">
        <f>INDEX('Uganda workforce data - raw'!$A$4:$F$619,MATCH($B392, 'Uganda workforce data - raw'!$B$4:$B$619,0), MATCH("Filled Female",'Uganda workforce data - raw'!$A$4:$F$4,0))*INDEX('Mapping cadres'!$B$1:$Z$616,MATCH($B392, 'Mapping cadres'!$B$1:$B$616,0), MATCH(AE$32,'Mapping cadres'!$B$1:$Z$1,0))</f>
        <v>0</v>
      </c>
      <c r="AF392" s="226">
        <f>INDEX('Uganda workforce data - raw'!$A$4:$F$619,MATCH($B392, 'Uganda workforce data - raw'!$B$4:$B$619,0), MATCH("Filled Female",'Uganda workforce data - raw'!$A$4:$F$4,0))*INDEX('Mapping cadres'!$B$1:$Z$616,MATCH($B392, 'Mapping cadres'!$B$1:$B$616,0), MATCH(AF$32,'Mapping cadres'!$B$1:$Z$1,0))</f>
        <v>0</v>
      </c>
      <c r="AG392" s="226">
        <f>INDEX('Uganda workforce data - raw'!$A$4:$F$619,MATCH($B392, 'Uganda workforce data - raw'!$B$4:$B$619,0), MATCH("Filled Female",'Uganda workforce data - raw'!$A$4:$F$4,0))*INDEX('Mapping cadres'!$B$1:$Z$616,MATCH($B392, 'Mapping cadres'!$B$1:$B$616,0), MATCH(AG$32,'Mapping cadres'!$B$1:$Z$1,0))</f>
        <v>0</v>
      </c>
      <c r="AH392" s="226">
        <f>INDEX('Uganda workforce data - raw'!$A$4:$F$619,MATCH($B392, 'Uganda workforce data - raw'!$B$4:$B$619,0), MATCH("Filled Female",'Uganda workforce data - raw'!$A$4:$F$4,0))*INDEX('Mapping cadres'!$B$1:$Z$616,MATCH($B392, 'Mapping cadres'!$B$1:$B$616,0), MATCH(AH$32,'Mapping cadres'!$B$1:$Z$1,0))</f>
        <v>0</v>
      </c>
      <c r="AI392" s="226">
        <f>INDEX('Uganda workforce data - raw'!$A$4:$F$619,MATCH($B392, 'Uganda workforce data - raw'!$B$4:$B$619,0), MATCH("Filled Female",'Uganda workforce data - raw'!$A$4:$F$4,0))*INDEX('Mapping cadres'!$B$1:$Z$616,MATCH($B392, 'Mapping cadres'!$B$1:$B$616,0), MATCH(AI$32,'Mapping cadres'!$B$1:$Z$1,0))</f>
        <v>0</v>
      </c>
      <c r="AJ392" s="226">
        <f>INDEX('Uganda workforce data - raw'!$A$4:$F$619,MATCH($B392, 'Uganda workforce data - raw'!$B$4:$B$619,0), MATCH("Filled Female",'Uganda workforce data - raw'!$A$4:$F$4,0))*INDEX('Mapping cadres'!$B$1:$Z$616,MATCH($B392, 'Mapping cadres'!$B$1:$B$616,0), MATCH(AJ$32,'Mapping cadres'!$B$1:$Z$1,0))</f>
        <v>0</v>
      </c>
      <c r="AK392" s="226">
        <f>INDEX('Uganda workforce data - raw'!$A$4:$F$619,MATCH($B392, 'Uganda workforce data - raw'!$B$4:$B$619,0), MATCH("Filled Female",'Uganda workforce data - raw'!$A$4:$F$4,0))*INDEX('Mapping cadres'!$B$1:$Z$616,MATCH($B392, 'Mapping cadres'!$B$1:$B$616,0), MATCH(AK$32,'Mapping cadres'!$B$1:$Z$1,0))</f>
        <v>0</v>
      </c>
      <c r="AL392" s="226">
        <f>INDEX('Uganda workforce data - raw'!$A$4:$F$619,MATCH($B392, 'Uganda workforce data - raw'!$B$4:$B$619,0), MATCH("Filled Female",'Uganda workforce data - raw'!$A$4:$F$4,0))*INDEX('Mapping cadres'!$B$1:$Z$616,MATCH($B392, 'Mapping cadres'!$B$1:$B$616,0), MATCH(AL$32,'Mapping cadres'!$B$1:$Z$1,0))</f>
        <v>0</v>
      </c>
      <c r="AM392" s="226">
        <f>INDEX('Uganda workforce data - raw'!$A$4:$F$619,MATCH($B392, 'Uganda workforce data - raw'!$B$4:$B$619,0), MATCH("Filled Female",'Uganda workforce data - raw'!$A$4:$F$4,0))*INDEX('Mapping cadres'!$B$1:$Z$616,MATCH($B392, 'Mapping cadres'!$B$1:$B$616,0), MATCH(AM$32,'Mapping cadres'!$B$1:$Z$1,0))</f>
        <v>0</v>
      </c>
      <c r="AN392" s="226">
        <f>INDEX('Uganda workforce data - raw'!$A$4:$F$619,MATCH($B392, 'Uganda workforce data - raw'!$B$4:$B$619,0), MATCH("Filled Female",'Uganda workforce data - raw'!$A$4:$F$4,0))*INDEX('Mapping cadres'!$B$1:$Z$616,MATCH($B392, 'Mapping cadres'!$B$1:$B$616,0), MATCH(AN$32,'Mapping cadres'!$B$1:$Z$1,0))</f>
        <v>0</v>
      </c>
      <c r="AO392" s="226">
        <f>INDEX('Uganda workforce data - raw'!$A$4:$F$619,MATCH($B392, 'Uganda workforce data - raw'!$B$4:$B$619,0), MATCH("Filled Female",'Uganda workforce data - raw'!$A$4:$F$4,0))*INDEX('Mapping cadres'!$B$1:$Z$616,MATCH($B392, 'Mapping cadres'!$B$1:$B$616,0), MATCH(AO$32,'Mapping cadres'!$B$1:$Z$1,0))</f>
        <v>0</v>
      </c>
      <c r="AP392" s="226">
        <f>INDEX('Uganda workforce data - raw'!$A$4:$F$619,MATCH($B392, 'Uganda workforce data - raw'!$B$4:$B$619,0), MATCH("Filled Female",'Uganda workforce data - raw'!$A$4:$F$4,0))*INDEX('Mapping cadres'!$B$1:$Z$616,MATCH($B392, 'Mapping cadres'!$B$1:$B$616,0), MATCH(AP$32,'Mapping cadres'!$B$1:$Z$1,0))</f>
        <v>0</v>
      </c>
      <c r="AQ392" s="226">
        <f>INDEX('Uganda workforce data - raw'!$A$4:$F$619,MATCH($B392, 'Uganda workforce data - raw'!$B$4:$B$619,0), MATCH("Filled Female",'Uganda workforce data - raw'!$A$4:$F$4,0))*INDEX('Mapping cadres'!$B$1:$Z$616,MATCH($B392, 'Mapping cadres'!$B$1:$B$616,0), MATCH(AQ$32,'Mapping cadres'!$B$1:$Z$1,0))</f>
        <v>0</v>
      </c>
      <c r="AR392" s="226">
        <f>INDEX('Uganda workforce data - raw'!$A$4:$F$619,MATCH($B392, 'Uganda workforce data - raw'!$B$4:$B$619,0), MATCH("Filled Female",'Uganda workforce data - raw'!$A$4:$F$4,0))*INDEX('Mapping cadres'!$B$1:$Z$616,MATCH($B392, 'Mapping cadres'!$B$1:$B$616,0), MATCH(AR$32,'Mapping cadres'!$B$1:$Z$1,0))</f>
        <v>0</v>
      </c>
      <c r="AS392" s="226">
        <f>INDEX('Uganda workforce data - raw'!$A$4:$F$619,MATCH($B392, 'Uganda workforce data - raw'!$B$4:$B$619,0), MATCH("Filled Female",'Uganda workforce data - raw'!$A$4:$F$4,0))*INDEX('Mapping cadres'!$B$1:$Z$616,MATCH($B392, 'Mapping cadres'!$B$1:$B$616,0), MATCH(AS$32,'Mapping cadres'!$B$1:$Z$1,0))</f>
        <v>0</v>
      </c>
      <c r="AT392" s="226">
        <f>INDEX('Uganda workforce data - raw'!$A$4:$F$619,MATCH($B392, 'Uganda workforce data - raw'!$B$4:$B$619,0), MATCH("Filled Female",'Uganda workforce data - raw'!$A$4:$F$4,0))*INDEX('Mapping cadres'!$B$1:$Z$616,MATCH($B392, 'Mapping cadres'!$B$1:$B$616,0), MATCH(AT$32,'Mapping cadres'!$B$1:$Z$1,0))</f>
        <v>0</v>
      </c>
      <c r="AU392" s="226">
        <f>INDEX('Uganda workforce data - raw'!$A$4:$F$619,MATCH($B392, 'Uganda workforce data - raw'!$B$4:$B$619,0), MATCH("Filled Female",'Uganda workforce data - raw'!$A$4:$F$4,0))*INDEX('Mapping cadres'!$B$1:$Z$616,MATCH($B392, 'Mapping cadres'!$B$1:$B$616,0), MATCH(AU$32,'Mapping cadres'!$B$1:$Z$1,0))</f>
        <v>0</v>
      </c>
      <c r="AV392" s="226">
        <f>INDEX('Uganda workforce data - raw'!$A$4:$F$619,MATCH($B392, 'Uganda workforce data - raw'!$B$4:$B$619,0), MATCH("Filled Female",'Uganda workforce data - raw'!$A$4:$F$4,0))*INDEX('Mapping cadres'!$B$1:$Z$616,MATCH($B392, 'Mapping cadres'!$B$1:$B$616,0), MATCH(AV$32,'Mapping cadres'!$B$1:$Z$1,0))</f>
        <v>0</v>
      </c>
      <c r="AW392" s="226">
        <f>INDEX('Uganda workforce data - raw'!$A$4:$F$619,MATCH($B392, 'Uganda workforce data - raw'!$B$4:$B$619,0), MATCH("Filled Female",'Uganda workforce data - raw'!$A$4:$F$4,0))*INDEX('Mapping cadres'!$B$1:$Z$616,MATCH($B392, 'Mapping cadres'!$B$1:$B$616,0), MATCH(AW$32,'Mapping cadres'!$B$1:$Z$1,0))</f>
        <v>0</v>
      </c>
      <c r="AX392" s="226">
        <f>INDEX('Uganda workforce data - raw'!$A$4:$F$619,MATCH($B392, 'Uganda workforce data - raw'!$B$4:$B$619,0), MATCH("Filled Female",'Uganda workforce data - raw'!$A$4:$F$4,0))*INDEX('Mapping cadres'!$B$1:$Z$616,MATCH($B392, 'Mapping cadres'!$B$1:$B$616,0), MATCH(AX$32,'Mapping cadres'!$B$1:$Z$1,0))</f>
        <v>0</v>
      </c>
      <c r="AY392" s="226">
        <f t="shared" si="125"/>
        <v>1</v>
      </c>
      <c r="AZ392" s="226">
        <f t="shared" si="126"/>
        <v>0</v>
      </c>
      <c r="BA392" s="226">
        <f t="shared" si="127"/>
        <v>0</v>
      </c>
      <c r="BB392" s="226">
        <f t="shared" si="128"/>
        <v>0</v>
      </c>
      <c r="BC392" s="226">
        <f t="shared" si="129"/>
        <v>0</v>
      </c>
      <c r="BD392" s="226">
        <f t="shared" si="130"/>
        <v>0</v>
      </c>
      <c r="BE392" s="226">
        <f t="shared" si="131"/>
        <v>0</v>
      </c>
      <c r="BF392" s="226">
        <f t="shared" si="132"/>
        <v>0</v>
      </c>
      <c r="BG392" s="226">
        <f t="shared" si="133"/>
        <v>0</v>
      </c>
      <c r="BH392" s="226">
        <f t="shared" si="134"/>
        <v>0</v>
      </c>
      <c r="BI392" s="226">
        <f t="shared" si="135"/>
        <v>0</v>
      </c>
      <c r="BJ392" s="226">
        <f t="shared" si="136"/>
        <v>0</v>
      </c>
      <c r="BK392" s="226">
        <f t="shared" si="137"/>
        <v>0</v>
      </c>
      <c r="BL392" s="226">
        <f t="shared" si="138"/>
        <v>0</v>
      </c>
      <c r="BM392" s="226">
        <f t="shared" si="139"/>
        <v>0</v>
      </c>
      <c r="BN392" s="226">
        <f t="shared" si="140"/>
        <v>0</v>
      </c>
      <c r="BO392" s="226">
        <f t="shared" si="141"/>
        <v>0</v>
      </c>
      <c r="BP392" s="226">
        <f t="shared" si="142"/>
        <v>0</v>
      </c>
      <c r="BQ392" s="226">
        <f t="shared" si="143"/>
        <v>0</v>
      </c>
      <c r="BR392" s="226">
        <f t="shared" si="144"/>
        <v>0</v>
      </c>
      <c r="BS392" s="226">
        <f t="shared" si="145"/>
        <v>0</v>
      </c>
      <c r="BT392" s="226">
        <f t="shared" si="146"/>
        <v>0</v>
      </c>
      <c r="BU392" s="226">
        <f t="shared" si="147"/>
        <v>0</v>
      </c>
      <c r="BV392" s="226">
        <f t="shared" si="148"/>
        <v>0</v>
      </c>
    </row>
    <row r="393" spans="1:74">
      <c r="A393" s="226">
        <v>361</v>
      </c>
      <c r="B393" s="226" t="s">
        <v>1662</v>
      </c>
      <c r="C393" s="226">
        <f>INDEX('Uganda workforce data - raw'!$A$4:$F$619,MATCH($B393, 'Uganda workforce data - raw'!$B$4:$B$619,0), MATCH("Filled Male",'Uganda workforce data - raw'!$A$4:$F$4,0))*INDEX('Mapping cadres'!$B$1:$Z$616,MATCH($B393, 'Mapping cadres'!$B$1:$B$616,0), MATCH(C$32,'Mapping cadres'!$B$1:$Z$1,0))</f>
        <v>6</v>
      </c>
      <c r="D393" s="226">
        <f>INDEX('Uganda workforce data - raw'!$A$4:$F$619,MATCH($B393, 'Uganda workforce data - raw'!$B$4:$B$619,0), MATCH("Filled Male",'Uganda workforce data - raw'!$A$4:$F$4,0))*INDEX('Mapping cadres'!$B$1:$Z$616,MATCH($B393, 'Mapping cadres'!$B$1:$B$616,0), MATCH(D$32,'Mapping cadres'!$B$1:$Z$1,0))</f>
        <v>0</v>
      </c>
      <c r="E393" s="226">
        <f>INDEX('Uganda workforce data - raw'!$A$4:$F$619,MATCH($B393, 'Uganda workforce data - raw'!$B$4:$B$619,0), MATCH("Filled Male",'Uganda workforce data - raw'!$A$4:$F$4,0))*INDEX('Mapping cadres'!$B$1:$Z$616,MATCH($B393, 'Mapping cadres'!$B$1:$B$616,0), MATCH(E$32,'Mapping cadres'!$B$1:$Z$1,0))</f>
        <v>0</v>
      </c>
      <c r="F393" s="226">
        <f>INDEX('Uganda workforce data - raw'!$A$4:$F$619,MATCH($B393, 'Uganda workforce data - raw'!$B$4:$B$619,0), MATCH("Filled Male",'Uganda workforce data - raw'!$A$4:$F$4,0))*INDEX('Mapping cadres'!$B$1:$Z$616,MATCH($B393, 'Mapping cadres'!$B$1:$B$616,0), MATCH(F$32,'Mapping cadres'!$B$1:$Z$1,0))</f>
        <v>0</v>
      </c>
      <c r="G393" s="226">
        <f>INDEX('Uganda workforce data - raw'!$A$4:$F$619,MATCH($B393, 'Uganda workforce data - raw'!$B$4:$B$619,0), MATCH("Filled Male",'Uganda workforce data - raw'!$A$4:$F$4,0))*INDEX('Mapping cadres'!$B$1:$Z$616,MATCH($B393, 'Mapping cadres'!$B$1:$B$616,0), MATCH(G$32,'Mapping cadres'!$B$1:$Z$1,0))</f>
        <v>0</v>
      </c>
      <c r="H393" s="226">
        <f>INDEX('Uganda workforce data - raw'!$A$4:$F$619,MATCH($B393, 'Uganda workforce data - raw'!$B$4:$B$619,0), MATCH("Filled Male",'Uganda workforce data - raw'!$A$4:$F$4,0))*INDEX('Mapping cadres'!$B$1:$Z$616,MATCH($B393, 'Mapping cadres'!$B$1:$B$616,0), MATCH(H$32,'Mapping cadres'!$B$1:$Z$1,0))</f>
        <v>0</v>
      </c>
      <c r="I393" s="226">
        <f>INDEX('Uganda workforce data - raw'!$A$4:$F$619,MATCH($B393, 'Uganda workforce data - raw'!$B$4:$B$619,0), MATCH("Filled Male",'Uganda workforce data - raw'!$A$4:$F$4,0))*INDEX('Mapping cadres'!$B$1:$Z$616,MATCH($B393, 'Mapping cadres'!$B$1:$B$616,0), MATCH(I$32,'Mapping cadres'!$B$1:$Z$1,0))</f>
        <v>0</v>
      </c>
      <c r="J393" s="226">
        <f>INDEX('Uganda workforce data - raw'!$A$4:$F$619,MATCH($B393, 'Uganda workforce data - raw'!$B$4:$B$619,0), MATCH("Filled Male",'Uganda workforce data - raw'!$A$4:$F$4,0))*INDEX('Mapping cadres'!$B$1:$Z$616,MATCH($B393, 'Mapping cadres'!$B$1:$B$616,0), MATCH(J$32,'Mapping cadres'!$B$1:$Z$1,0))</f>
        <v>0</v>
      </c>
      <c r="K393" s="226">
        <f>INDEX('Uganda workforce data - raw'!$A$4:$F$619,MATCH($B393, 'Uganda workforce data - raw'!$B$4:$B$619,0), MATCH("Filled Male",'Uganda workforce data - raw'!$A$4:$F$4,0))*INDEX('Mapping cadres'!$B$1:$Z$616,MATCH($B393, 'Mapping cadres'!$B$1:$B$616,0), MATCH(K$32,'Mapping cadres'!$B$1:$Z$1,0))</f>
        <v>0</v>
      </c>
      <c r="L393" s="226">
        <f>INDEX('Uganda workforce data - raw'!$A$4:$F$619,MATCH($B393, 'Uganda workforce data - raw'!$B$4:$B$619,0), MATCH("Filled Male",'Uganda workforce data - raw'!$A$4:$F$4,0))*INDEX('Mapping cadres'!$B$1:$Z$616,MATCH($B393, 'Mapping cadres'!$B$1:$B$616,0), MATCH(L$32,'Mapping cadres'!$B$1:$Z$1,0))</f>
        <v>0</v>
      </c>
      <c r="M393" s="226">
        <f>INDEX('Uganda workforce data - raw'!$A$4:$F$619,MATCH($B393, 'Uganda workforce data - raw'!$B$4:$B$619,0), MATCH("Filled Male",'Uganda workforce data - raw'!$A$4:$F$4,0))*INDEX('Mapping cadres'!$B$1:$Z$616,MATCH($B393, 'Mapping cadres'!$B$1:$B$616,0), MATCH(M$32,'Mapping cadres'!$B$1:$Z$1,0))</f>
        <v>0</v>
      </c>
      <c r="N393" s="226">
        <f>INDEX('Uganda workforce data - raw'!$A$4:$F$619,MATCH($B393, 'Uganda workforce data - raw'!$B$4:$B$619,0), MATCH("Filled Male",'Uganda workforce data - raw'!$A$4:$F$4,0))*INDEX('Mapping cadres'!$B$1:$Z$616,MATCH($B393, 'Mapping cadres'!$B$1:$B$616,0), MATCH(N$32,'Mapping cadres'!$B$1:$Z$1,0))</f>
        <v>0</v>
      </c>
      <c r="O393" s="226">
        <f>INDEX('Uganda workforce data - raw'!$A$4:$F$619,MATCH($B393, 'Uganda workforce data - raw'!$B$4:$B$619,0), MATCH("Filled Male",'Uganda workforce data - raw'!$A$4:$F$4,0))*INDEX('Mapping cadres'!$B$1:$Z$616,MATCH($B393, 'Mapping cadres'!$B$1:$B$616,0), MATCH(O$32,'Mapping cadres'!$B$1:$Z$1,0))</f>
        <v>0</v>
      </c>
      <c r="P393" s="226">
        <f>INDEX('Uganda workforce data - raw'!$A$4:$F$619,MATCH($B393, 'Uganda workforce data - raw'!$B$4:$B$619,0), MATCH("Filled Male",'Uganda workforce data - raw'!$A$4:$F$4,0))*INDEX('Mapping cadres'!$B$1:$Z$616,MATCH($B393, 'Mapping cadres'!$B$1:$B$616,0), MATCH(P$32,'Mapping cadres'!$B$1:$Z$1,0))</f>
        <v>0</v>
      </c>
      <c r="Q393" s="226">
        <f>INDEX('Uganda workforce data - raw'!$A$4:$F$619,MATCH($B393, 'Uganda workforce data - raw'!$B$4:$B$619,0), MATCH("Filled Male",'Uganda workforce data - raw'!$A$4:$F$4,0))*INDEX('Mapping cadres'!$B$1:$Z$616,MATCH($B393, 'Mapping cadres'!$B$1:$B$616,0), MATCH(Q$32,'Mapping cadres'!$B$1:$Z$1,0))</f>
        <v>0</v>
      </c>
      <c r="R393" s="226">
        <f>INDEX('Uganda workforce data - raw'!$A$4:$F$619,MATCH($B393, 'Uganda workforce data - raw'!$B$4:$B$619,0), MATCH("Filled Male",'Uganda workforce data - raw'!$A$4:$F$4,0))*INDEX('Mapping cadres'!$B$1:$Z$616,MATCH($B393, 'Mapping cadres'!$B$1:$B$616,0), MATCH(R$32,'Mapping cadres'!$B$1:$Z$1,0))</f>
        <v>0</v>
      </c>
      <c r="S393" s="226">
        <f>INDEX('Uganda workforce data - raw'!$A$4:$F$619,MATCH($B393, 'Uganda workforce data - raw'!$B$4:$B$619,0), MATCH("Filled Male",'Uganda workforce data - raw'!$A$4:$F$4,0))*INDEX('Mapping cadres'!$B$1:$Z$616,MATCH($B393, 'Mapping cadres'!$B$1:$B$616,0), MATCH(S$32,'Mapping cadres'!$B$1:$Z$1,0))</f>
        <v>0</v>
      </c>
      <c r="T393" s="226">
        <f>INDEX('Uganda workforce data - raw'!$A$4:$F$619,MATCH($B393, 'Uganda workforce data - raw'!$B$4:$B$619,0), MATCH("Filled Male",'Uganda workforce data - raw'!$A$4:$F$4,0))*INDEX('Mapping cadres'!$B$1:$Z$616,MATCH($B393, 'Mapping cadres'!$B$1:$B$616,0), MATCH(T$32,'Mapping cadres'!$B$1:$Z$1,0))</f>
        <v>0</v>
      </c>
      <c r="U393" s="226">
        <f>INDEX('Uganda workforce data - raw'!$A$4:$F$619,MATCH($B393, 'Uganda workforce data - raw'!$B$4:$B$619,0), MATCH("Filled Male",'Uganda workforce data - raw'!$A$4:$F$4,0))*INDEX('Mapping cadres'!$B$1:$Z$616,MATCH($B393, 'Mapping cadres'!$B$1:$B$616,0), MATCH(U$32,'Mapping cadres'!$B$1:$Z$1,0))</f>
        <v>0</v>
      </c>
      <c r="V393" s="226">
        <f>INDEX('Uganda workforce data - raw'!$A$4:$F$619,MATCH($B393, 'Uganda workforce data - raw'!$B$4:$B$619,0), MATCH("Filled Male",'Uganda workforce data - raw'!$A$4:$F$4,0))*INDEX('Mapping cadres'!$B$1:$Z$616,MATCH($B393, 'Mapping cadres'!$B$1:$B$616,0), MATCH(V$32,'Mapping cadres'!$B$1:$Z$1,0))</f>
        <v>0</v>
      </c>
      <c r="W393" s="226">
        <f>INDEX('Uganda workforce data - raw'!$A$4:$F$619,MATCH($B393, 'Uganda workforce data - raw'!$B$4:$B$619,0), MATCH("Filled Male",'Uganda workforce data - raw'!$A$4:$F$4,0))*INDEX('Mapping cadres'!$B$1:$Z$616,MATCH($B393, 'Mapping cadres'!$B$1:$B$616,0), MATCH(W$32,'Mapping cadres'!$B$1:$Z$1,0))</f>
        <v>0</v>
      </c>
      <c r="X393" s="226">
        <f>INDEX('Uganda workforce data - raw'!$A$4:$F$619,MATCH($B393, 'Uganda workforce data - raw'!$B$4:$B$619,0), MATCH("Filled Male",'Uganda workforce data - raw'!$A$4:$F$4,0))*INDEX('Mapping cadres'!$B$1:$Z$616,MATCH($B393, 'Mapping cadres'!$B$1:$B$616,0), MATCH(X$32,'Mapping cadres'!$B$1:$Z$1,0))</f>
        <v>0</v>
      </c>
      <c r="Y393" s="226">
        <f>INDEX('Uganda workforce data - raw'!$A$4:$F$619,MATCH($B393, 'Uganda workforce data - raw'!$B$4:$B$619,0), MATCH("Filled Male",'Uganda workforce data - raw'!$A$4:$F$4,0))*INDEX('Mapping cadres'!$B$1:$Z$616,MATCH($B393, 'Mapping cadres'!$B$1:$B$616,0), MATCH(Y$32,'Mapping cadres'!$B$1:$Z$1,0))</f>
        <v>0</v>
      </c>
      <c r="Z393" s="226">
        <f>INDEX('Uganda workforce data - raw'!$A$4:$F$619,MATCH($B393, 'Uganda workforce data - raw'!$B$4:$B$619,0), MATCH("Filled Male",'Uganda workforce data - raw'!$A$4:$F$4,0))*INDEX('Mapping cadres'!$B$1:$Z$616,MATCH($B393, 'Mapping cadres'!$B$1:$B$616,0), MATCH(Z$32,'Mapping cadres'!$B$1:$Z$1,0))</f>
        <v>0</v>
      </c>
      <c r="AA393" s="226">
        <f>INDEX('Uganda workforce data - raw'!$A$4:$F$619,MATCH($B393, 'Uganda workforce data - raw'!$B$4:$B$619,0), MATCH("Filled Female",'Uganda workforce data - raw'!$A$4:$F$4,0))*INDEX('Mapping cadres'!$B$1:$Z$616,MATCH($B393, 'Mapping cadres'!$B$1:$B$616,0), MATCH(AA$32,'Mapping cadres'!$B$1:$Z$1,0))</f>
        <v>0</v>
      </c>
      <c r="AB393" s="226">
        <f>INDEX('Uganda workforce data - raw'!$A$4:$F$619,MATCH($B393, 'Uganda workforce data - raw'!$B$4:$B$619,0), MATCH("Filled Female",'Uganda workforce data - raw'!$A$4:$F$4,0))*INDEX('Mapping cadres'!$B$1:$Z$616,MATCH($B393, 'Mapping cadres'!$B$1:$B$616,0), MATCH(AB$32,'Mapping cadres'!$B$1:$Z$1,0))</f>
        <v>0</v>
      </c>
      <c r="AC393" s="226">
        <f>INDEX('Uganda workforce data - raw'!$A$4:$F$619,MATCH($B393, 'Uganda workforce data - raw'!$B$4:$B$619,0), MATCH("Filled Female",'Uganda workforce data - raw'!$A$4:$F$4,0))*INDEX('Mapping cadres'!$B$1:$Z$616,MATCH($B393, 'Mapping cadres'!$B$1:$B$616,0), MATCH(AC$32,'Mapping cadres'!$B$1:$Z$1,0))</f>
        <v>0</v>
      </c>
      <c r="AD393" s="226">
        <f>INDEX('Uganda workforce data - raw'!$A$4:$F$619,MATCH($B393, 'Uganda workforce data - raw'!$B$4:$B$619,0), MATCH("Filled Female",'Uganda workforce data - raw'!$A$4:$F$4,0))*INDEX('Mapping cadres'!$B$1:$Z$616,MATCH($B393, 'Mapping cadres'!$B$1:$B$616,0), MATCH(AD$32,'Mapping cadres'!$B$1:$Z$1,0))</f>
        <v>0</v>
      </c>
      <c r="AE393" s="226">
        <f>INDEX('Uganda workforce data - raw'!$A$4:$F$619,MATCH($B393, 'Uganda workforce data - raw'!$B$4:$B$619,0), MATCH("Filled Female",'Uganda workforce data - raw'!$A$4:$F$4,0))*INDEX('Mapping cadres'!$B$1:$Z$616,MATCH($B393, 'Mapping cadres'!$B$1:$B$616,0), MATCH(AE$32,'Mapping cadres'!$B$1:$Z$1,0))</f>
        <v>0</v>
      </c>
      <c r="AF393" s="226">
        <f>INDEX('Uganda workforce data - raw'!$A$4:$F$619,MATCH($B393, 'Uganda workforce data - raw'!$B$4:$B$619,0), MATCH("Filled Female",'Uganda workforce data - raw'!$A$4:$F$4,0))*INDEX('Mapping cadres'!$B$1:$Z$616,MATCH($B393, 'Mapping cadres'!$B$1:$B$616,0), MATCH(AF$32,'Mapping cadres'!$B$1:$Z$1,0))</f>
        <v>0</v>
      </c>
      <c r="AG393" s="226">
        <f>INDEX('Uganda workforce data - raw'!$A$4:$F$619,MATCH($B393, 'Uganda workforce data - raw'!$B$4:$B$619,0), MATCH("Filled Female",'Uganda workforce data - raw'!$A$4:$F$4,0))*INDEX('Mapping cadres'!$B$1:$Z$616,MATCH($B393, 'Mapping cadres'!$B$1:$B$616,0), MATCH(AG$32,'Mapping cadres'!$B$1:$Z$1,0))</f>
        <v>0</v>
      </c>
      <c r="AH393" s="226">
        <f>INDEX('Uganda workforce data - raw'!$A$4:$F$619,MATCH($B393, 'Uganda workforce data - raw'!$B$4:$B$619,0), MATCH("Filled Female",'Uganda workforce data - raw'!$A$4:$F$4,0))*INDEX('Mapping cadres'!$B$1:$Z$616,MATCH($B393, 'Mapping cadres'!$B$1:$B$616,0), MATCH(AH$32,'Mapping cadres'!$B$1:$Z$1,0))</f>
        <v>0</v>
      </c>
      <c r="AI393" s="226">
        <f>INDEX('Uganda workforce data - raw'!$A$4:$F$619,MATCH($B393, 'Uganda workforce data - raw'!$B$4:$B$619,0), MATCH("Filled Female",'Uganda workforce data - raw'!$A$4:$F$4,0))*INDEX('Mapping cadres'!$B$1:$Z$616,MATCH($B393, 'Mapping cadres'!$B$1:$B$616,0), MATCH(AI$32,'Mapping cadres'!$B$1:$Z$1,0))</f>
        <v>0</v>
      </c>
      <c r="AJ393" s="226">
        <f>INDEX('Uganda workforce data - raw'!$A$4:$F$619,MATCH($B393, 'Uganda workforce data - raw'!$B$4:$B$619,0), MATCH("Filled Female",'Uganda workforce data - raw'!$A$4:$F$4,0))*INDEX('Mapping cadres'!$B$1:$Z$616,MATCH($B393, 'Mapping cadres'!$B$1:$B$616,0), MATCH(AJ$32,'Mapping cadres'!$B$1:$Z$1,0))</f>
        <v>0</v>
      </c>
      <c r="AK393" s="226">
        <f>INDEX('Uganda workforce data - raw'!$A$4:$F$619,MATCH($B393, 'Uganda workforce data - raw'!$B$4:$B$619,0), MATCH("Filled Female",'Uganda workforce data - raw'!$A$4:$F$4,0))*INDEX('Mapping cadres'!$B$1:$Z$616,MATCH($B393, 'Mapping cadres'!$B$1:$B$616,0), MATCH(AK$32,'Mapping cadres'!$B$1:$Z$1,0))</f>
        <v>0</v>
      </c>
      <c r="AL393" s="226">
        <f>INDEX('Uganda workforce data - raw'!$A$4:$F$619,MATCH($B393, 'Uganda workforce data - raw'!$B$4:$B$619,0), MATCH("Filled Female",'Uganda workforce data - raw'!$A$4:$F$4,0))*INDEX('Mapping cadres'!$B$1:$Z$616,MATCH($B393, 'Mapping cadres'!$B$1:$B$616,0), MATCH(AL$32,'Mapping cadres'!$B$1:$Z$1,0))</f>
        <v>0</v>
      </c>
      <c r="AM393" s="226">
        <f>INDEX('Uganda workforce data - raw'!$A$4:$F$619,MATCH($B393, 'Uganda workforce data - raw'!$B$4:$B$619,0), MATCH("Filled Female",'Uganda workforce data - raw'!$A$4:$F$4,0))*INDEX('Mapping cadres'!$B$1:$Z$616,MATCH($B393, 'Mapping cadres'!$B$1:$B$616,0), MATCH(AM$32,'Mapping cadres'!$B$1:$Z$1,0))</f>
        <v>0</v>
      </c>
      <c r="AN393" s="226">
        <f>INDEX('Uganda workforce data - raw'!$A$4:$F$619,MATCH($B393, 'Uganda workforce data - raw'!$B$4:$B$619,0), MATCH("Filled Female",'Uganda workforce data - raw'!$A$4:$F$4,0))*INDEX('Mapping cadres'!$B$1:$Z$616,MATCH($B393, 'Mapping cadres'!$B$1:$B$616,0), MATCH(AN$32,'Mapping cadres'!$B$1:$Z$1,0))</f>
        <v>0</v>
      </c>
      <c r="AO393" s="226">
        <f>INDEX('Uganda workforce data - raw'!$A$4:$F$619,MATCH($B393, 'Uganda workforce data - raw'!$B$4:$B$619,0), MATCH("Filled Female",'Uganda workforce data - raw'!$A$4:$F$4,0))*INDEX('Mapping cadres'!$B$1:$Z$616,MATCH($B393, 'Mapping cadres'!$B$1:$B$616,0), MATCH(AO$32,'Mapping cadres'!$B$1:$Z$1,0))</f>
        <v>0</v>
      </c>
      <c r="AP393" s="226">
        <f>INDEX('Uganda workforce data - raw'!$A$4:$F$619,MATCH($B393, 'Uganda workforce data - raw'!$B$4:$B$619,0), MATCH("Filled Female",'Uganda workforce data - raw'!$A$4:$F$4,0))*INDEX('Mapping cadres'!$B$1:$Z$616,MATCH($B393, 'Mapping cadres'!$B$1:$B$616,0), MATCH(AP$32,'Mapping cadres'!$B$1:$Z$1,0))</f>
        <v>0</v>
      </c>
      <c r="AQ393" s="226">
        <f>INDEX('Uganda workforce data - raw'!$A$4:$F$619,MATCH($B393, 'Uganda workforce data - raw'!$B$4:$B$619,0), MATCH("Filled Female",'Uganda workforce data - raw'!$A$4:$F$4,0))*INDEX('Mapping cadres'!$B$1:$Z$616,MATCH($B393, 'Mapping cadres'!$B$1:$B$616,0), MATCH(AQ$32,'Mapping cadres'!$B$1:$Z$1,0))</f>
        <v>0</v>
      </c>
      <c r="AR393" s="226">
        <f>INDEX('Uganda workforce data - raw'!$A$4:$F$619,MATCH($B393, 'Uganda workforce data - raw'!$B$4:$B$619,0), MATCH("Filled Female",'Uganda workforce data - raw'!$A$4:$F$4,0))*INDEX('Mapping cadres'!$B$1:$Z$616,MATCH($B393, 'Mapping cadres'!$B$1:$B$616,0), MATCH(AR$32,'Mapping cadres'!$B$1:$Z$1,0))</f>
        <v>0</v>
      </c>
      <c r="AS393" s="226">
        <f>INDEX('Uganda workforce data - raw'!$A$4:$F$619,MATCH($B393, 'Uganda workforce data - raw'!$B$4:$B$619,0), MATCH("Filled Female",'Uganda workforce data - raw'!$A$4:$F$4,0))*INDEX('Mapping cadres'!$B$1:$Z$616,MATCH($B393, 'Mapping cadres'!$B$1:$B$616,0), MATCH(AS$32,'Mapping cadres'!$B$1:$Z$1,0))</f>
        <v>0</v>
      </c>
      <c r="AT393" s="226">
        <f>INDEX('Uganda workforce data - raw'!$A$4:$F$619,MATCH($B393, 'Uganda workforce data - raw'!$B$4:$B$619,0), MATCH("Filled Female",'Uganda workforce data - raw'!$A$4:$F$4,0))*INDEX('Mapping cadres'!$B$1:$Z$616,MATCH($B393, 'Mapping cadres'!$B$1:$B$616,0), MATCH(AT$32,'Mapping cadres'!$B$1:$Z$1,0))</f>
        <v>0</v>
      </c>
      <c r="AU393" s="226">
        <f>INDEX('Uganda workforce data - raw'!$A$4:$F$619,MATCH($B393, 'Uganda workforce data - raw'!$B$4:$B$619,0), MATCH("Filled Female",'Uganda workforce data - raw'!$A$4:$F$4,0))*INDEX('Mapping cadres'!$B$1:$Z$616,MATCH($B393, 'Mapping cadres'!$B$1:$B$616,0), MATCH(AU$32,'Mapping cadres'!$B$1:$Z$1,0))</f>
        <v>0</v>
      </c>
      <c r="AV393" s="226">
        <f>INDEX('Uganda workforce data - raw'!$A$4:$F$619,MATCH($B393, 'Uganda workforce data - raw'!$B$4:$B$619,0), MATCH("Filled Female",'Uganda workforce data - raw'!$A$4:$F$4,0))*INDEX('Mapping cadres'!$B$1:$Z$616,MATCH($B393, 'Mapping cadres'!$B$1:$B$616,0), MATCH(AV$32,'Mapping cadres'!$B$1:$Z$1,0))</f>
        <v>0</v>
      </c>
      <c r="AW393" s="226">
        <f>INDEX('Uganda workforce data - raw'!$A$4:$F$619,MATCH($B393, 'Uganda workforce data - raw'!$B$4:$B$619,0), MATCH("Filled Female",'Uganda workforce data - raw'!$A$4:$F$4,0))*INDEX('Mapping cadres'!$B$1:$Z$616,MATCH($B393, 'Mapping cadres'!$B$1:$B$616,0), MATCH(AW$32,'Mapping cadres'!$B$1:$Z$1,0))</f>
        <v>0</v>
      </c>
      <c r="AX393" s="226">
        <f>INDEX('Uganda workforce data - raw'!$A$4:$F$619,MATCH($B393, 'Uganda workforce data - raw'!$B$4:$B$619,0), MATCH("Filled Female",'Uganda workforce data - raw'!$A$4:$F$4,0))*INDEX('Mapping cadres'!$B$1:$Z$616,MATCH($B393, 'Mapping cadres'!$B$1:$B$616,0), MATCH(AX$32,'Mapping cadres'!$B$1:$Z$1,0))</f>
        <v>0</v>
      </c>
      <c r="AY393" s="226">
        <f t="shared" si="125"/>
        <v>6</v>
      </c>
      <c r="AZ393" s="226">
        <f t="shared" si="126"/>
        <v>0</v>
      </c>
      <c r="BA393" s="226">
        <f t="shared" si="127"/>
        <v>0</v>
      </c>
      <c r="BB393" s="226">
        <f t="shared" si="128"/>
        <v>0</v>
      </c>
      <c r="BC393" s="226">
        <f t="shared" si="129"/>
        <v>0</v>
      </c>
      <c r="BD393" s="226">
        <f t="shared" si="130"/>
        <v>0</v>
      </c>
      <c r="BE393" s="226">
        <f t="shared" si="131"/>
        <v>0</v>
      </c>
      <c r="BF393" s="226">
        <f t="shared" si="132"/>
        <v>0</v>
      </c>
      <c r="BG393" s="226">
        <f t="shared" si="133"/>
        <v>0</v>
      </c>
      <c r="BH393" s="226">
        <f t="shared" si="134"/>
        <v>0</v>
      </c>
      <c r="BI393" s="226">
        <f t="shared" si="135"/>
        <v>0</v>
      </c>
      <c r="BJ393" s="226">
        <f t="shared" si="136"/>
        <v>0</v>
      </c>
      <c r="BK393" s="226">
        <f t="shared" si="137"/>
        <v>0</v>
      </c>
      <c r="BL393" s="226">
        <f t="shared" si="138"/>
        <v>0</v>
      </c>
      <c r="BM393" s="226">
        <f t="shared" si="139"/>
        <v>0</v>
      </c>
      <c r="BN393" s="226">
        <f t="shared" si="140"/>
        <v>0</v>
      </c>
      <c r="BO393" s="226">
        <f t="shared" si="141"/>
        <v>0</v>
      </c>
      <c r="BP393" s="226">
        <f t="shared" si="142"/>
        <v>0</v>
      </c>
      <c r="BQ393" s="226">
        <f t="shared" si="143"/>
        <v>0</v>
      </c>
      <c r="BR393" s="226">
        <f t="shared" si="144"/>
        <v>0</v>
      </c>
      <c r="BS393" s="226">
        <f t="shared" si="145"/>
        <v>0</v>
      </c>
      <c r="BT393" s="226">
        <f t="shared" si="146"/>
        <v>0</v>
      </c>
      <c r="BU393" s="226">
        <f t="shared" si="147"/>
        <v>0</v>
      </c>
      <c r="BV393" s="226">
        <f t="shared" si="148"/>
        <v>0</v>
      </c>
    </row>
    <row r="394" spans="1:74">
      <c r="A394" s="226">
        <v>362</v>
      </c>
      <c r="B394" s="226" t="s">
        <v>1663</v>
      </c>
      <c r="C394" s="226">
        <f>INDEX('Uganda workforce data - raw'!$A$4:$F$619,MATCH($B394, 'Uganda workforce data - raw'!$B$4:$B$619,0), MATCH("Filled Male",'Uganda workforce data - raw'!$A$4:$F$4,0))*INDEX('Mapping cadres'!$B$1:$Z$616,MATCH($B394, 'Mapping cadres'!$B$1:$B$616,0), MATCH(C$32,'Mapping cadres'!$B$1:$Z$1,0))</f>
        <v>1</v>
      </c>
      <c r="D394" s="226">
        <f>INDEX('Uganda workforce data - raw'!$A$4:$F$619,MATCH($B394, 'Uganda workforce data - raw'!$B$4:$B$619,0), MATCH("Filled Male",'Uganda workforce data - raw'!$A$4:$F$4,0))*INDEX('Mapping cadres'!$B$1:$Z$616,MATCH($B394, 'Mapping cadres'!$B$1:$B$616,0), MATCH(D$32,'Mapping cadres'!$B$1:$Z$1,0))</f>
        <v>0</v>
      </c>
      <c r="E394" s="226">
        <f>INDEX('Uganda workforce data - raw'!$A$4:$F$619,MATCH($B394, 'Uganda workforce data - raw'!$B$4:$B$619,0), MATCH("Filled Male",'Uganda workforce data - raw'!$A$4:$F$4,0))*INDEX('Mapping cadres'!$B$1:$Z$616,MATCH($B394, 'Mapping cadres'!$B$1:$B$616,0), MATCH(E$32,'Mapping cadres'!$B$1:$Z$1,0))</f>
        <v>0</v>
      </c>
      <c r="F394" s="226">
        <f>INDEX('Uganda workforce data - raw'!$A$4:$F$619,MATCH($B394, 'Uganda workforce data - raw'!$B$4:$B$619,0), MATCH("Filled Male",'Uganda workforce data - raw'!$A$4:$F$4,0))*INDEX('Mapping cadres'!$B$1:$Z$616,MATCH($B394, 'Mapping cadres'!$B$1:$B$616,0), MATCH(F$32,'Mapping cadres'!$B$1:$Z$1,0))</f>
        <v>0</v>
      </c>
      <c r="G394" s="226">
        <f>INDEX('Uganda workforce data - raw'!$A$4:$F$619,MATCH($B394, 'Uganda workforce data - raw'!$B$4:$B$619,0), MATCH("Filled Male",'Uganda workforce data - raw'!$A$4:$F$4,0))*INDEX('Mapping cadres'!$B$1:$Z$616,MATCH($B394, 'Mapping cadres'!$B$1:$B$616,0), MATCH(G$32,'Mapping cadres'!$B$1:$Z$1,0))</f>
        <v>0</v>
      </c>
      <c r="H394" s="226">
        <f>INDEX('Uganda workforce data - raw'!$A$4:$F$619,MATCH($B394, 'Uganda workforce data - raw'!$B$4:$B$619,0), MATCH("Filled Male",'Uganda workforce data - raw'!$A$4:$F$4,0))*INDEX('Mapping cadres'!$B$1:$Z$616,MATCH($B394, 'Mapping cadres'!$B$1:$B$616,0), MATCH(H$32,'Mapping cadres'!$B$1:$Z$1,0))</f>
        <v>0</v>
      </c>
      <c r="I394" s="226">
        <f>INDEX('Uganda workforce data - raw'!$A$4:$F$619,MATCH($B394, 'Uganda workforce data - raw'!$B$4:$B$619,0), MATCH("Filled Male",'Uganda workforce data - raw'!$A$4:$F$4,0))*INDEX('Mapping cadres'!$B$1:$Z$616,MATCH($B394, 'Mapping cadres'!$B$1:$B$616,0), MATCH(I$32,'Mapping cadres'!$B$1:$Z$1,0))</f>
        <v>0</v>
      </c>
      <c r="J394" s="226">
        <f>INDEX('Uganda workforce data - raw'!$A$4:$F$619,MATCH($B394, 'Uganda workforce data - raw'!$B$4:$B$619,0), MATCH("Filled Male",'Uganda workforce data - raw'!$A$4:$F$4,0))*INDEX('Mapping cadres'!$B$1:$Z$616,MATCH($B394, 'Mapping cadres'!$B$1:$B$616,0), MATCH(J$32,'Mapping cadres'!$B$1:$Z$1,0))</f>
        <v>0</v>
      </c>
      <c r="K394" s="226">
        <f>INDEX('Uganda workforce data - raw'!$A$4:$F$619,MATCH($B394, 'Uganda workforce data - raw'!$B$4:$B$619,0), MATCH("Filled Male",'Uganda workforce data - raw'!$A$4:$F$4,0))*INDEX('Mapping cadres'!$B$1:$Z$616,MATCH($B394, 'Mapping cadres'!$B$1:$B$616,0), MATCH(K$32,'Mapping cadres'!$B$1:$Z$1,0))</f>
        <v>0</v>
      </c>
      <c r="L394" s="226">
        <f>INDEX('Uganda workforce data - raw'!$A$4:$F$619,MATCH($B394, 'Uganda workforce data - raw'!$B$4:$B$619,0), MATCH("Filled Male",'Uganda workforce data - raw'!$A$4:$F$4,0))*INDEX('Mapping cadres'!$B$1:$Z$616,MATCH($B394, 'Mapping cadres'!$B$1:$B$616,0), MATCH(L$32,'Mapping cadres'!$B$1:$Z$1,0))</f>
        <v>0</v>
      </c>
      <c r="M394" s="226">
        <f>INDEX('Uganda workforce data - raw'!$A$4:$F$619,MATCH($B394, 'Uganda workforce data - raw'!$B$4:$B$619,0), MATCH("Filled Male",'Uganda workforce data - raw'!$A$4:$F$4,0))*INDEX('Mapping cadres'!$B$1:$Z$616,MATCH($B394, 'Mapping cadres'!$B$1:$B$616,0), MATCH(M$32,'Mapping cadres'!$B$1:$Z$1,0))</f>
        <v>0</v>
      </c>
      <c r="N394" s="226">
        <f>INDEX('Uganda workforce data - raw'!$A$4:$F$619,MATCH($B394, 'Uganda workforce data - raw'!$B$4:$B$619,0), MATCH("Filled Male",'Uganda workforce data - raw'!$A$4:$F$4,0))*INDEX('Mapping cadres'!$B$1:$Z$616,MATCH($B394, 'Mapping cadres'!$B$1:$B$616,0), MATCH(N$32,'Mapping cadres'!$B$1:$Z$1,0))</f>
        <v>0</v>
      </c>
      <c r="O394" s="226">
        <f>INDEX('Uganda workforce data - raw'!$A$4:$F$619,MATCH($B394, 'Uganda workforce data - raw'!$B$4:$B$619,0), MATCH("Filled Male",'Uganda workforce data - raw'!$A$4:$F$4,0))*INDEX('Mapping cadres'!$B$1:$Z$616,MATCH($B394, 'Mapping cadres'!$B$1:$B$616,0), MATCH(O$32,'Mapping cadres'!$B$1:$Z$1,0))</f>
        <v>0</v>
      </c>
      <c r="P394" s="226">
        <f>INDEX('Uganda workforce data - raw'!$A$4:$F$619,MATCH($B394, 'Uganda workforce data - raw'!$B$4:$B$619,0), MATCH("Filled Male",'Uganda workforce data - raw'!$A$4:$F$4,0))*INDEX('Mapping cadres'!$B$1:$Z$616,MATCH($B394, 'Mapping cadres'!$B$1:$B$616,0), MATCH(P$32,'Mapping cadres'!$B$1:$Z$1,0))</f>
        <v>0</v>
      </c>
      <c r="Q394" s="226">
        <f>INDEX('Uganda workforce data - raw'!$A$4:$F$619,MATCH($B394, 'Uganda workforce data - raw'!$B$4:$B$619,0), MATCH("Filled Male",'Uganda workforce data - raw'!$A$4:$F$4,0))*INDEX('Mapping cadres'!$B$1:$Z$616,MATCH($B394, 'Mapping cadres'!$B$1:$B$616,0), MATCH(Q$32,'Mapping cadres'!$B$1:$Z$1,0))</f>
        <v>0</v>
      </c>
      <c r="R394" s="226">
        <f>INDEX('Uganda workforce data - raw'!$A$4:$F$619,MATCH($B394, 'Uganda workforce data - raw'!$B$4:$B$619,0), MATCH("Filled Male",'Uganda workforce data - raw'!$A$4:$F$4,0))*INDEX('Mapping cadres'!$B$1:$Z$616,MATCH($B394, 'Mapping cadres'!$B$1:$B$616,0), MATCH(R$32,'Mapping cadres'!$B$1:$Z$1,0))</f>
        <v>0</v>
      </c>
      <c r="S394" s="226">
        <f>INDEX('Uganda workforce data - raw'!$A$4:$F$619,MATCH($B394, 'Uganda workforce data - raw'!$B$4:$B$619,0), MATCH("Filled Male",'Uganda workforce data - raw'!$A$4:$F$4,0))*INDEX('Mapping cadres'!$B$1:$Z$616,MATCH($B394, 'Mapping cadres'!$B$1:$B$616,0), MATCH(S$32,'Mapping cadres'!$B$1:$Z$1,0))</f>
        <v>0</v>
      </c>
      <c r="T394" s="226">
        <f>INDEX('Uganda workforce data - raw'!$A$4:$F$619,MATCH($B394, 'Uganda workforce data - raw'!$B$4:$B$619,0), MATCH("Filled Male",'Uganda workforce data - raw'!$A$4:$F$4,0))*INDEX('Mapping cadres'!$B$1:$Z$616,MATCH($B394, 'Mapping cadres'!$B$1:$B$616,0), MATCH(T$32,'Mapping cadres'!$B$1:$Z$1,0))</f>
        <v>0</v>
      </c>
      <c r="U394" s="226">
        <f>INDEX('Uganda workforce data - raw'!$A$4:$F$619,MATCH($B394, 'Uganda workforce data - raw'!$B$4:$B$619,0), MATCH("Filled Male",'Uganda workforce data - raw'!$A$4:$F$4,0))*INDEX('Mapping cadres'!$B$1:$Z$616,MATCH($B394, 'Mapping cadres'!$B$1:$B$616,0), MATCH(U$32,'Mapping cadres'!$B$1:$Z$1,0))</f>
        <v>0</v>
      </c>
      <c r="V394" s="226">
        <f>INDEX('Uganda workforce data - raw'!$A$4:$F$619,MATCH($B394, 'Uganda workforce data - raw'!$B$4:$B$619,0), MATCH("Filled Male",'Uganda workforce data - raw'!$A$4:$F$4,0))*INDEX('Mapping cadres'!$B$1:$Z$616,MATCH($B394, 'Mapping cadres'!$B$1:$B$616,0), MATCH(V$32,'Mapping cadres'!$B$1:$Z$1,0))</f>
        <v>0</v>
      </c>
      <c r="W394" s="226">
        <f>INDEX('Uganda workforce data - raw'!$A$4:$F$619,MATCH($B394, 'Uganda workforce data - raw'!$B$4:$B$619,0), MATCH("Filled Male",'Uganda workforce data - raw'!$A$4:$F$4,0))*INDEX('Mapping cadres'!$B$1:$Z$616,MATCH($B394, 'Mapping cadres'!$B$1:$B$616,0), MATCH(W$32,'Mapping cadres'!$B$1:$Z$1,0))</f>
        <v>0</v>
      </c>
      <c r="X394" s="226">
        <f>INDEX('Uganda workforce data - raw'!$A$4:$F$619,MATCH($B394, 'Uganda workforce data - raw'!$B$4:$B$619,0), MATCH("Filled Male",'Uganda workforce data - raw'!$A$4:$F$4,0))*INDEX('Mapping cadres'!$B$1:$Z$616,MATCH($B394, 'Mapping cadres'!$B$1:$B$616,0), MATCH(X$32,'Mapping cadres'!$B$1:$Z$1,0))</f>
        <v>0</v>
      </c>
      <c r="Y394" s="226">
        <f>INDEX('Uganda workforce data - raw'!$A$4:$F$619,MATCH($B394, 'Uganda workforce data - raw'!$B$4:$B$619,0), MATCH("Filled Male",'Uganda workforce data - raw'!$A$4:$F$4,0))*INDEX('Mapping cadres'!$B$1:$Z$616,MATCH($B394, 'Mapping cadres'!$B$1:$B$616,0), MATCH(Y$32,'Mapping cadres'!$B$1:$Z$1,0))</f>
        <v>0</v>
      </c>
      <c r="Z394" s="226">
        <f>INDEX('Uganda workforce data - raw'!$A$4:$F$619,MATCH($B394, 'Uganda workforce data - raw'!$B$4:$B$619,0), MATCH("Filled Male",'Uganda workforce data - raw'!$A$4:$F$4,0))*INDEX('Mapping cadres'!$B$1:$Z$616,MATCH($B394, 'Mapping cadres'!$B$1:$B$616,0), MATCH(Z$32,'Mapping cadres'!$B$1:$Z$1,0))</f>
        <v>0</v>
      </c>
      <c r="AA394" s="226">
        <f>INDEX('Uganda workforce data - raw'!$A$4:$F$619,MATCH($B394, 'Uganda workforce data - raw'!$B$4:$B$619,0), MATCH("Filled Female",'Uganda workforce data - raw'!$A$4:$F$4,0))*INDEX('Mapping cadres'!$B$1:$Z$616,MATCH($B394, 'Mapping cadres'!$B$1:$B$616,0), MATCH(AA$32,'Mapping cadres'!$B$1:$Z$1,0))</f>
        <v>0</v>
      </c>
      <c r="AB394" s="226">
        <f>INDEX('Uganda workforce data - raw'!$A$4:$F$619,MATCH($B394, 'Uganda workforce data - raw'!$B$4:$B$619,0), MATCH("Filled Female",'Uganda workforce data - raw'!$A$4:$F$4,0))*INDEX('Mapping cadres'!$B$1:$Z$616,MATCH($B394, 'Mapping cadres'!$B$1:$B$616,0), MATCH(AB$32,'Mapping cadres'!$B$1:$Z$1,0))</f>
        <v>0</v>
      </c>
      <c r="AC394" s="226">
        <f>INDEX('Uganda workforce data - raw'!$A$4:$F$619,MATCH($B394, 'Uganda workforce data - raw'!$B$4:$B$619,0), MATCH("Filled Female",'Uganda workforce data - raw'!$A$4:$F$4,0))*INDEX('Mapping cadres'!$B$1:$Z$616,MATCH($B394, 'Mapping cadres'!$B$1:$B$616,0), MATCH(AC$32,'Mapping cadres'!$B$1:$Z$1,0))</f>
        <v>0</v>
      </c>
      <c r="AD394" s="226">
        <f>INDEX('Uganda workforce data - raw'!$A$4:$F$619,MATCH($B394, 'Uganda workforce data - raw'!$B$4:$B$619,0), MATCH("Filled Female",'Uganda workforce data - raw'!$A$4:$F$4,0))*INDEX('Mapping cadres'!$B$1:$Z$616,MATCH($B394, 'Mapping cadres'!$B$1:$B$616,0), MATCH(AD$32,'Mapping cadres'!$B$1:$Z$1,0))</f>
        <v>0</v>
      </c>
      <c r="AE394" s="226">
        <f>INDEX('Uganda workforce data - raw'!$A$4:$F$619,MATCH($B394, 'Uganda workforce data - raw'!$B$4:$B$619,0), MATCH("Filled Female",'Uganda workforce data - raw'!$A$4:$F$4,0))*INDEX('Mapping cadres'!$B$1:$Z$616,MATCH($B394, 'Mapping cadres'!$B$1:$B$616,0), MATCH(AE$32,'Mapping cadres'!$B$1:$Z$1,0))</f>
        <v>0</v>
      </c>
      <c r="AF394" s="226">
        <f>INDEX('Uganda workforce data - raw'!$A$4:$F$619,MATCH($B394, 'Uganda workforce data - raw'!$B$4:$B$619,0), MATCH("Filled Female",'Uganda workforce data - raw'!$A$4:$F$4,0))*INDEX('Mapping cadres'!$B$1:$Z$616,MATCH($B394, 'Mapping cadres'!$B$1:$B$616,0), MATCH(AF$32,'Mapping cadres'!$B$1:$Z$1,0))</f>
        <v>0</v>
      </c>
      <c r="AG394" s="226">
        <f>INDEX('Uganda workforce data - raw'!$A$4:$F$619,MATCH($B394, 'Uganda workforce data - raw'!$B$4:$B$619,0), MATCH("Filled Female",'Uganda workforce data - raw'!$A$4:$F$4,0))*INDEX('Mapping cadres'!$B$1:$Z$616,MATCH($B394, 'Mapping cadres'!$B$1:$B$616,0), MATCH(AG$32,'Mapping cadres'!$B$1:$Z$1,0))</f>
        <v>0</v>
      </c>
      <c r="AH394" s="226">
        <f>INDEX('Uganda workforce data - raw'!$A$4:$F$619,MATCH($B394, 'Uganda workforce data - raw'!$B$4:$B$619,0), MATCH("Filled Female",'Uganda workforce data - raw'!$A$4:$F$4,0))*INDEX('Mapping cadres'!$B$1:$Z$616,MATCH($B394, 'Mapping cadres'!$B$1:$B$616,0), MATCH(AH$32,'Mapping cadres'!$B$1:$Z$1,0))</f>
        <v>0</v>
      </c>
      <c r="AI394" s="226">
        <f>INDEX('Uganda workforce data - raw'!$A$4:$F$619,MATCH($B394, 'Uganda workforce data - raw'!$B$4:$B$619,0), MATCH("Filled Female",'Uganda workforce data - raw'!$A$4:$F$4,0))*INDEX('Mapping cadres'!$B$1:$Z$616,MATCH($B394, 'Mapping cadres'!$B$1:$B$616,0), MATCH(AI$32,'Mapping cadres'!$B$1:$Z$1,0))</f>
        <v>0</v>
      </c>
      <c r="AJ394" s="226">
        <f>INDEX('Uganda workforce data - raw'!$A$4:$F$619,MATCH($B394, 'Uganda workforce data - raw'!$B$4:$B$619,0), MATCH("Filled Female",'Uganda workforce data - raw'!$A$4:$F$4,0))*INDEX('Mapping cadres'!$B$1:$Z$616,MATCH($B394, 'Mapping cadres'!$B$1:$B$616,0), MATCH(AJ$32,'Mapping cadres'!$B$1:$Z$1,0))</f>
        <v>0</v>
      </c>
      <c r="AK394" s="226">
        <f>INDEX('Uganda workforce data - raw'!$A$4:$F$619,MATCH($B394, 'Uganda workforce data - raw'!$B$4:$B$619,0), MATCH("Filled Female",'Uganda workforce data - raw'!$A$4:$F$4,0))*INDEX('Mapping cadres'!$B$1:$Z$616,MATCH($B394, 'Mapping cadres'!$B$1:$B$616,0), MATCH(AK$32,'Mapping cadres'!$B$1:$Z$1,0))</f>
        <v>0</v>
      </c>
      <c r="AL394" s="226">
        <f>INDEX('Uganda workforce data - raw'!$A$4:$F$619,MATCH($B394, 'Uganda workforce data - raw'!$B$4:$B$619,0), MATCH("Filled Female",'Uganda workforce data - raw'!$A$4:$F$4,0))*INDEX('Mapping cadres'!$B$1:$Z$616,MATCH($B394, 'Mapping cadres'!$B$1:$B$616,0), MATCH(AL$32,'Mapping cadres'!$B$1:$Z$1,0))</f>
        <v>0</v>
      </c>
      <c r="AM394" s="226">
        <f>INDEX('Uganda workforce data - raw'!$A$4:$F$619,MATCH($B394, 'Uganda workforce data - raw'!$B$4:$B$619,0), MATCH("Filled Female",'Uganda workforce data - raw'!$A$4:$F$4,0))*INDEX('Mapping cadres'!$B$1:$Z$616,MATCH($B394, 'Mapping cadres'!$B$1:$B$616,0), MATCH(AM$32,'Mapping cadres'!$B$1:$Z$1,0))</f>
        <v>0</v>
      </c>
      <c r="AN394" s="226">
        <f>INDEX('Uganda workforce data - raw'!$A$4:$F$619,MATCH($B394, 'Uganda workforce data - raw'!$B$4:$B$619,0), MATCH("Filled Female",'Uganda workforce data - raw'!$A$4:$F$4,0))*INDEX('Mapping cadres'!$B$1:$Z$616,MATCH($B394, 'Mapping cadres'!$B$1:$B$616,0), MATCH(AN$32,'Mapping cadres'!$B$1:$Z$1,0))</f>
        <v>0</v>
      </c>
      <c r="AO394" s="226">
        <f>INDEX('Uganda workforce data - raw'!$A$4:$F$619,MATCH($B394, 'Uganda workforce data - raw'!$B$4:$B$619,0), MATCH("Filled Female",'Uganda workforce data - raw'!$A$4:$F$4,0))*INDEX('Mapping cadres'!$B$1:$Z$616,MATCH($B394, 'Mapping cadres'!$B$1:$B$616,0), MATCH(AO$32,'Mapping cadres'!$B$1:$Z$1,0))</f>
        <v>0</v>
      </c>
      <c r="AP394" s="226">
        <f>INDEX('Uganda workforce data - raw'!$A$4:$F$619,MATCH($B394, 'Uganda workforce data - raw'!$B$4:$B$619,0), MATCH("Filled Female",'Uganda workforce data - raw'!$A$4:$F$4,0))*INDEX('Mapping cadres'!$B$1:$Z$616,MATCH($B394, 'Mapping cadres'!$B$1:$B$616,0), MATCH(AP$32,'Mapping cadres'!$B$1:$Z$1,0))</f>
        <v>0</v>
      </c>
      <c r="AQ394" s="226">
        <f>INDEX('Uganda workforce data - raw'!$A$4:$F$619,MATCH($B394, 'Uganda workforce data - raw'!$B$4:$B$619,0), MATCH("Filled Female",'Uganda workforce data - raw'!$A$4:$F$4,0))*INDEX('Mapping cadres'!$B$1:$Z$616,MATCH($B394, 'Mapping cadres'!$B$1:$B$616,0), MATCH(AQ$32,'Mapping cadres'!$B$1:$Z$1,0))</f>
        <v>0</v>
      </c>
      <c r="AR394" s="226">
        <f>INDEX('Uganda workforce data - raw'!$A$4:$F$619,MATCH($B394, 'Uganda workforce data - raw'!$B$4:$B$619,0), MATCH("Filled Female",'Uganda workforce data - raw'!$A$4:$F$4,0))*INDEX('Mapping cadres'!$B$1:$Z$616,MATCH($B394, 'Mapping cadres'!$B$1:$B$616,0), MATCH(AR$32,'Mapping cadres'!$B$1:$Z$1,0))</f>
        <v>0</v>
      </c>
      <c r="AS394" s="226">
        <f>INDEX('Uganda workforce data - raw'!$A$4:$F$619,MATCH($B394, 'Uganda workforce data - raw'!$B$4:$B$619,0), MATCH("Filled Female",'Uganda workforce data - raw'!$A$4:$F$4,0))*INDEX('Mapping cadres'!$B$1:$Z$616,MATCH($B394, 'Mapping cadres'!$B$1:$B$616,0), MATCH(AS$32,'Mapping cadres'!$B$1:$Z$1,0))</f>
        <v>0</v>
      </c>
      <c r="AT394" s="226">
        <f>INDEX('Uganda workforce data - raw'!$A$4:$F$619,MATCH($B394, 'Uganda workforce data - raw'!$B$4:$B$619,0), MATCH("Filled Female",'Uganda workforce data - raw'!$A$4:$F$4,0))*INDEX('Mapping cadres'!$B$1:$Z$616,MATCH($B394, 'Mapping cadres'!$B$1:$B$616,0), MATCH(AT$32,'Mapping cadres'!$B$1:$Z$1,0))</f>
        <v>0</v>
      </c>
      <c r="AU394" s="226">
        <f>INDEX('Uganda workforce data - raw'!$A$4:$F$619,MATCH($B394, 'Uganda workforce data - raw'!$B$4:$B$619,0), MATCH("Filled Female",'Uganda workforce data - raw'!$A$4:$F$4,0))*INDEX('Mapping cadres'!$B$1:$Z$616,MATCH($B394, 'Mapping cadres'!$B$1:$B$616,0), MATCH(AU$32,'Mapping cadres'!$B$1:$Z$1,0))</f>
        <v>0</v>
      </c>
      <c r="AV394" s="226">
        <f>INDEX('Uganda workforce data - raw'!$A$4:$F$619,MATCH($B394, 'Uganda workforce data - raw'!$B$4:$B$619,0), MATCH("Filled Female",'Uganda workforce data - raw'!$A$4:$F$4,0))*INDEX('Mapping cadres'!$B$1:$Z$616,MATCH($B394, 'Mapping cadres'!$B$1:$B$616,0), MATCH(AV$32,'Mapping cadres'!$B$1:$Z$1,0))</f>
        <v>0</v>
      </c>
      <c r="AW394" s="226">
        <f>INDEX('Uganda workforce data - raw'!$A$4:$F$619,MATCH($B394, 'Uganda workforce data - raw'!$B$4:$B$619,0), MATCH("Filled Female",'Uganda workforce data - raw'!$A$4:$F$4,0))*INDEX('Mapping cadres'!$B$1:$Z$616,MATCH($B394, 'Mapping cadres'!$B$1:$B$616,0), MATCH(AW$32,'Mapping cadres'!$B$1:$Z$1,0))</f>
        <v>0</v>
      </c>
      <c r="AX394" s="226">
        <f>INDEX('Uganda workforce data - raw'!$A$4:$F$619,MATCH($B394, 'Uganda workforce data - raw'!$B$4:$B$619,0), MATCH("Filled Female",'Uganda workforce data - raw'!$A$4:$F$4,0))*INDEX('Mapping cadres'!$B$1:$Z$616,MATCH($B394, 'Mapping cadres'!$B$1:$B$616,0), MATCH(AX$32,'Mapping cadres'!$B$1:$Z$1,0))</f>
        <v>0</v>
      </c>
      <c r="AY394" s="226">
        <f t="shared" si="125"/>
        <v>1</v>
      </c>
      <c r="AZ394" s="226">
        <f t="shared" si="126"/>
        <v>0</v>
      </c>
      <c r="BA394" s="226">
        <f t="shared" si="127"/>
        <v>0</v>
      </c>
      <c r="BB394" s="226">
        <f t="shared" si="128"/>
        <v>0</v>
      </c>
      <c r="BC394" s="226">
        <f t="shared" si="129"/>
        <v>0</v>
      </c>
      <c r="BD394" s="226">
        <f t="shared" si="130"/>
        <v>0</v>
      </c>
      <c r="BE394" s="226">
        <f t="shared" si="131"/>
        <v>0</v>
      </c>
      <c r="BF394" s="226">
        <f t="shared" si="132"/>
        <v>0</v>
      </c>
      <c r="BG394" s="226">
        <f t="shared" si="133"/>
        <v>0</v>
      </c>
      <c r="BH394" s="226">
        <f t="shared" si="134"/>
        <v>0</v>
      </c>
      <c r="BI394" s="226">
        <f t="shared" si="135"/>
        <v>0</v>
      </c>
      <c r="BJ394" s="226">
        <f t="shared" si="136"/>
        <v>0</v>
      </c>
      <c r="BK394" s="226">
        <f t="shared" si="137"/>
        <v>0</v>
      </c>
      <c r="BL394" s="226">
        <f t="shared" si="138"/>
        <v>0</v>
      </c>
      <c r="BM394" s="226">
        <f t="shared" si="139"/>
        <v>0</v>
      </c>
      <c r="BN394" s="226">
        <f t="shared" si="140"/>
        <v>0</v>
      </c>
      <c r="BO394" s="226">
        <f t="shared" si="141"/>
        <v>0</v>
      </c>
      <c r="BP394" s="226">
        <f t="shared" si="142"/>
        <v>0</v>
      </c>
      <c r="BQ394" s="226">
        <f t="shared" si="143"/>
        <v>0</v>
      </c>
      <c r="BR394" s="226">
        <f t="shared" si="144"/>
        <v>0</v>
      </c>
      <c r="BS394" s="226">
        <f t="shared" si="145"/>
        <v>0</v>
      </c>
      <c r="BT394" s="226">
        <f t="shared" si="146"/>
        <v>0</v>
      </c>
      <c r="BU394" s="226">
        <f t="shared" si="147"/>
        <v>0</v>
      </c>
      <c r="BV394" s="226">
        <f t="shared" si="148"/>
        <v>0</v>
      </c>
    </row>
    <row r="395" spans="1:74">
      <c r="A395" s="226">
        <v>363</v>
      </c>
      <c r="B395" s="226" t="s">
        <v>1664</v>
      </c>
      <c r="C395" s="226">
        <f>INDEX('Uganda workforce data - raw'!$A$4:$F$619,MATCH($B395, 'Uganda workforce data - raw'!$B$4:$B$619,0), MATCH("Filled Male",'Uganda workforce data - raw'!$A$4:$F$4,0))*INDEX('Mapping cadres'!$B$1:$Z$616,MATCH($B395, 'Mapping cadres'!$B$1:$B$616,0), MATCH(C$32,'Mapping cadres'!$B$1:$Z$1,0))</f>
        <v>5</v>
      </c>
      <c r="D395" s="226">
        <f>INDEX('Uganda workforce data - raw'!$A$4:$F$619,MATCH($B395, 'Uganda workforce data - raw'!$B$4:$B$619,0), MATCH("Filled Male",'Uganda workforce data - raw'!$A$4:$F$4,0))*INDEX('Mapping cadres'!$B$1:$Z$616,MATCH($B395, 'Mapping cadres'!$B$1:$B$616,0), MATCH(D$32,'Mapping cadres'!$B$1:$Z$1,0))</f>
        <v>0</v>
      </c>
      <c r="E395" s="226">
        <f>INDEX('Uganda workforce data - raw'!$A$4:$F$619,MATCH($B395, 'Uganda workforce data - raw'!$B$4:$B$619,0), MATCH("Filled Male",'Uganda workforce data - raw'!$A$4:$F$4,0))*INDEX('Mapping cadres'!$B$1:$Z$616,MATCH($B395, 'Mapping cadres'!$B$1:$B$616,0), MATCH(E$32,'Mapping cadres'!$B$1:$Z$1,0))</f>
        <v>0</v>
      </c>
      <c r="F395" s="226">
        <f>INDEX('Uganda workforce data - raw'!$A$4:$F$619,MATCH($B395, 'Uganda workforce data - raw'!$B$4:$B$619,0), MATCH("Filled Male",'Uganda workforce data - raw'!$A$4:$F$4,0))*INDEX('Mapping cadres'!$B$1:$Z$616,MATCH($B395, 'Mapping cadres'!$B$1:$B$616,0), MATCH(F$32,'Mapping cadres'!$B$1:$Z$1,0))</f>
        <v>0</v>
      </c>
      <c r="G395" s="226">
        <f>INDEX('Uganda workforce data - raw'!$A$4:$F$619,MATCH($B395, 'Uganda workforce data - raw'!$B$4:$B$619,0), MATCH("Filled Male",'Uganda workforce data - raw'!$A$4:$F$4,0))*INDEX('Mapping cadres'!$B$1:$Z$616,MATCH($B395, 'Mapping cadres'!$B$1:$B$616,0), MATCH(G$32,'Mapping cadres'!$B$1:$Z$1,0))</f>
        <v>0</v>
      </c>
      <c r="H395" s="226">
        <f>INDEX('Uganda workforce data - raw'!$A$4:$F$619,MATCH($B395, 'Uganda workforce data - raw'!$B$4:$B$619,0), MATCH("Filled Male",'Uganda workforce data - raw'!$A$4:$F$4,0))*INDEX('Mapping cadres'!$B$1:$Z$616,MATCH($B395, 'Mapping cadres'!$B$1:$B$616,0), MATCH(H$32,'Mapping cadres'!$B$1:$Z$1,0))</f>
        <v>0</v>
      </c>
      <c r="I395" s="226">
        <f>INDEX('Uganda workforce data - raw'!$A$4:$F$619,MATCH($B395, 'Uganda workforce data - raw'!$B$4:$B$619,0), MATCH("Filled Male",'Uganda workforce data - raw'!$A$4:$F$4,0))*INDEX('Mapping cadres'!$B$1:$Z$616,MATCH($B395, 'Mapping cadres'!$B$1:$B$616,0), MATCH(I$32,'Mapping cadres'!$B$1:$Z$1,0))</f>
        <v>0</v>
      </c>
      <c r="J395" s="226">
        <f>INDEX('Uganda workforce data - raw'!$A$4:$F$619,MATCH($B395, 'Uganda workforce data - raw'!$B$4:$B$619,0), MATCH("Filled Male",'Uganda workforce data - raw'!$A$4:$F$4,0))*INDEX('Mapping cadres'!$B$1:$Z$616,MATCH($B395, 'Mapping cadres'!$B$1:$B$616,0), MATCH(J$32,'Mapping cadres'!$B$1:$Z$1,0))</f>
        <v>0</v>
      </c>
      <c r="K395" s="226">
        <f>INDEX('Uganda workforce data - raw'!$A$4:$F$619,MATCH($B395, 'Uganda workforce data - raw'!$B$4:$B$619,0), MATCH("Filled Male",'Uganda workforce data - raw'!$A$4:$F$4,0))*INDEX('Mapping cadres'!$B$1:$Z$616,MATCH($B395, 'Mapping cadres'!$B$1:$B$616,0), MATCH(K$32,'Mapping cadres'!$B$1:$Z$1,0))</f>
        <v>0</v>
      </c>
      <c r="L395" s="226">
        <f>INDEX('Uganda workforce data - raw'!$A$4:$F$619,MATCH($B395, 'Uganda workforce data - raw'!$B$4:$B$619,0), MATCH("Filled Male",'Uganda workforce data - raw'!$A$4:$F$4,0))*INDEX('Mapping cadres'!$B$1:$Z$616,MATCH($B395, 'Mapping cadres'!$B$1:$B$616,0), MATCH(L$32,'Mapping cadres'!$B$1:$Z$1,0))</f>
        <v>0</v>
      </c>
      <c r="M395" s="226">
        <f>INDEX('Uganda workforce data - raw'!$A$4:$F$619,MATCH($B395, 'Uganda workforce data - raw'!$B$4:$B$619,0), MATCH("Filled Male",'Uganda workforce data - raw'!$A$4:$F$4,0))*INDEX('Mapping cadres'!$B$1:$Z$616,MATCH($B395, 'Mapping cadres'!$B$1:$B$616,0), MATCH(M$32,'Mapping cadres'!$B$1:$Z$1,0))</f>
        <v>0</v>
      </c>
      <c r="N395" s="226">
        <f>INDEX('Uganda workforce data - raw'!$A$4:$F$619,MATCH($B395, 'Uganda workforce data - raw'!$B$4:$B$619,0), MATCH("Filled Male",'Uganda workforce data - raw'!$A$4:$F$4,0))*INDEX('Mapping cadres'!$B$1:$Z$616,MATCH($B395, 'Mapping cadres'!$B$1:$B$616,0), MATCH(N$32,'Mapping cadres'!$B$1:$Z$1,0))</f>
        <v>0</v>
      </c>
      <c r="O395" s="226">
        <f>INDEX('Uganda workforce data - raw'!$A$4:$F$619,MATCH($B395, 'Uganda workforce data - raw'!$B$4:$B$619,0), MATCH("Filled Male",'Uganda workforce data - raw'!$A$4:$F$4,0))*INDEX('Mapping cadres'!$B$1:$Z$616,MATCH($B395, 'Mapping cadres'!$B$1:$B$616,0), MATCH(O$32,'Mapping cadres'!$B$1:$Z$1,0))</f>
        <v>0</v>
      </c>
      <c r="P395" s="226">
        <f>INDEX('Uganda workforce data - raw'!$A$4:$F$619,MATCH($B395, 'Uganda workforce data - raw'!$B$4:$B$619,0), MATCH("Filled Male",'Uganda workforce data - raw'!$A$4:$F$4,0))*INDEX('Mapping cadres'!$B$1:$Z$616,MATCH($B395, 'Mapping cadres'!$B$1:$B$616,0), MATCH(P$32,'Mapping cadres'!$B$1:$Z$1,0))</f>
        <v>0</v>
      </c>
      <c r="Q395" s="226">
        <f>INDEX('Uganda workforce data - raw'!$A$4:$F$619,MATCH($B395, 'Uganda workforce data - raw'!$B$4:$B$619,0), MATCH("Filled Male",'Uganda workforce data - raw'!$A$4:$F$4,0))*INDEX('Mapping cadres'!$B$1:$Z$616,MATCH($B395, 'Mapping cadres'!$B$1:$B$616,0), MATCH(Q$32,'Mapping cadres'!$B$1:$Z$1,0))</f>
        <v>0</v>
      </c>
      <c r="R395" s="226">
        <f>INDEX('Uganda workforce data - raw'!$A$4:$F$619,MATCH($B395, 'Uganda workforce data - raw'!$B$4:$B$619,0), MATCH("Filled Male",'Uganda workforce data - raw'!$A$4:$F$4,0))*INDEX('Mapping cadres'!$B$1:$Z$616,MATCH($B395, 'Mapping cadres'!$B$1:$B$616,0), MATCH(R$32,'Mapping cadres'!$B$1:$Z$1,0))</f>
        <v>0</v>
      </c>
      <c r="S395" s="226">
        <f>INDEX('Uganda workforce data - raw'!$A$4:$F$619,MATCH($B395, 'Uganda workforce data - raw'!$B$4:$B$619,0), MATCH("Filled Male",'Uganda workforce data - raw'!$A$4:$F$4,0))*INDEX('Mapping cadres'!$B$1:$Z$616,MATCH($B395, 'Mapping cadres'!$B$1:$B$616,0), MATCH(S$32,'Mapping cadres'!$B$1:$Z$1,0))</f>
        <v>0</v>
      </c>
      <c r="T395" s="226">
        <f>INDEX('Uganda workforce data - raw'!$A$4:$F$619,MATCH($B395, 'Uganda workforce data - raw'!$B$4:$B$619,0), MATCH("Filled Male",'Uganda workforce data - raw'!$A$4:$F$4,0))*INDEX('Mapping cadres'!$B$1:$Z$616,MATCH($B395, 'Mapping cadres'!$B$1:$B$616,0), MATCH(T$32,'Mapping cadres'!$B$1:$Z$1,0))</f>
        <v>0</v>
      </c>
      <c r="U395" s="226">
        <f>INDEX('Uganda workforce data - raw'!$A$4:$F$619,MATCH($B395, 'Uganda workforce data - raw'!$B$4:$B$619,0), MATCH("Filled Male",'Uganda workforce data - raw'!$A$4:$F$4,0))*INDEX('Mapping cadres'!$B$1:$Z$616,MATCH($B395, 'Mapping cadres'!$B$1:$B$616,0), MATCH(U$32,'Mapping cadres'!$B$1:$Z$1,0))</f>
        <v>0</v>
      </c>
      <c r="V395" s="226">
        <f>INDEX('Uganda workforce data - raw'!$A$4:$F$619,MATCH($B395, 'Uganda workforce data - raw'!$B$4:$B$619,0), MATCH("Filled Male",'Uganda workforce data - raw'!$A$4:$F$4,0))*INDEX('Mapping cadres'!$B$1:$Z$616,MATCH($B395, 'Mapping cadres'!$B$1:$B$616,0), MATCH(V$32,'Mapping cadres'!$B$1:$Z$1,0))</f>
        <v>0</v>
      </c>
      <c r="W395" s="226">
        <f>INDEX('Uganda workforce data - raw'!$A$4:$F$619,MATCH($B395, 'Uganda workforce data - raw'!$B$4:$B$619,0), MATCH("Filled Male",'Uganda workforce data - raw'!$A$4:$F$4,0))*INDEX('Mapping cadres'!$B$1:$Z$616,MATCH($B395, 'Mapping cadres'!$B$1:$B$616,0), MATCH(W$32,'Mapping cadres'!$B$1:$Z$1,0))</f>
        <v>0</v>
      </c>
      <c r="X395" s="226">
        <f>INDEX('Uganda workforce data - raw'!$A$4:$F$619,MATCH($B395, 'Uganda workforce data - raw'!$B$4:$B$619,0), MATCH("Filled Male",'Uganda workforce data - raw'!$A$4:$F$4,0))*INDEX('Mapping cadres'!$B$1:$Z$616,MATCH($B395, 'Mapping cadres'!$B$1:$B$616,0), MATCH(X$32,'Mapping cadres'!$B$1:$Z$1,0))</f>
        <v>0</v>
      </c>
      <c r="Y395" s="226">
        <f>INDEX('Uganda workforce data - raw'!$A$4:$F$619,MATCH($B395, 'Uganda workforce data - raw'!$B$4:$B$619,0), MATCH("Filled Male",'Uganda workforce data - raw'!$A$4:$F$4,0))*INDEX('Mapping cadres'!$B$1:$Z$616,MATCH($B395, 'Mapping cadres'!$B$1:$B$616,0), MATCH(Y$32,'Mapping cadres'!$B$1:$Z$1,0))</f>
        <v>0</v>
      </c>
      <c r="Z395" s="226">
        <f>INDEX('Uganda workforce data - raw'!$A$4:$F$619,MATCH($B395, 'Uganda workforce data - raw'!$B$4:$B$619,0), MATCH("Filled Male",'Uganda workforce data - raw'!$A$4:$F$4,0))*INDEX('Mapping cadres'!$B$1:$Z$616,MATCH($B395, 'Mapping cadres'!$B$1:$B$616,0), MATCH(Z$32,'Mapping cadres'!$B$1:$Z$1,0))</f>
        <v>0</v>
      </c>
      <c r="AA395" s="226">
        <f>INDEX('Uganda workforce data - raw'!$A$4:$F$619,MATCH($B395, 'Uganda workforce data - raw'!$B$4:$B$619,0), MATCH("Filled Female",'Uganda workforce data - raw'!$A$4:$F$4,0))*INDEX('Mapping cadres'!$B$1:$Z$616,MATCH($B395, 'Mapping cadres'!$B$1:$B$616,0), MATCH(AA$32,'Mapping cadres'!$B$1:$Z$1,0))</f>
        <v>0</v>
      </c>
      <c r="AB395" s="226">
        <f>INDEX('Uganda workforce data - raw'!$A$4:$F$619,MATCH($B395, 'Uganda workforce data - raw'!$B$4:$B$619,0), MATCH("Filled Female",'Uganda workforce data - raw'!$A$4:$F$4,0))*INDEX('Mapping cadres'!$B$1:$Z$616,MATCH($B395, 'Mapping cadres'!$B$1:$B$616,0), MATCH(AB$32,'Mapping cadres'!$B$1:$Z$1,0))</f>
        <v>0</v>
      </c>
      <c r="AC395" s="226">
        <f>INDEX('Uganda workforce data - raw'!$A$4:$F$619,MATCH($B395, 'Uganda workforce data - raw'!$B$4:$B$619,0), MATCH("Filled Female",'Uganda workforce data - raw'!$A$4:$F$4,0))*INDEX('Mapping cadres'!$B$1:$Z$616,MATCH($B395, 'Mapping cadres'!$B$1:$B$616,0), MATCH(AC$32,'Mapping cadres'!$B$1:$Z$1,0))</f>
        <v>0</v>
      </c>
      <c r="AD395" s="226">
        <f>INDEX('Uganda workforce data - raw'!$A$4:$F$619,MATCH($B395, 'Uganda workforce data - raw'!$B$4:$B$619,0), MATCH("Filled Female",'Uganda workforce data - raw'!$A$4:$F$4,0))*INDEX('Mapping cadres'!$B$1:$Z$616,MATCH($B395, 'Mapping cadres'!$B$1:$B$616,0), MATCH(AD$32,'Mapping cadres'!$B$1:$Z$1,0))</f>
        <v>0</v>
      </c>
      <c r="AE395" s="226">
        <f>INDEX('Uganda workforce data - raw'!$A$4:$F$619,MATCH($B395, 'Uganda workforce data - raw'!$B$4:$B$619,0), MATCH("Filled Female",'Uganda workforce data - raw'!$A$4:$F$4,0))*INDEX('Mapping cadres'!$B$1:$Z$616,MATCH($B395, 'Mapping cadres'!$B$1:$B$616,0), MATCH(AE$32,'Mapping cadres'!$B$1:$Z$1,0))</f>
        <v>0</v>
      </c>
      <c r="AF395" s="226">
        <f>INDEX('Uganda workforce data - raw'!$A$4:$F$619,MATCH($B395, 'Uganda workforce data - raw'!$B$4:$B$619,0), MATCH("Filled Female",'Uganda workforce data - raw'!$A$4:$F$4,0))*INDEX('Mapping cadres'!$B$1:$Z$616,MATCH($B395, 'Mapping cadres'!$B$1:$B$616,0), MATCH(AF$32,'Mapping cadres'!$B$1:$Z$1,0))</f>
        <v>0</v>
      </c>
      <c r="AG395" s="226">
        <f>INDEX('Uganda workforce data - raw'!$A$4:$F$619,MATCH($B395, 'Uganda workforce data - raw'!$B$4:$B$619,0), MATCH("Filled Female",'Uganda workforce data - raw'!$A$4:$F$4,0))*INDEX('Mapping cadres'!$B$1:$Z$616,MATCH($B395, 'Mapping cadres'!$B$1:$B$616,0), MATCH(AG$32,'Mapping cadres'!$B$1:$Z$1,0))</f>
        <v>0</v>
      </c>
      <c r="AH395" s="226">
        <f>INDEX('Uganda workforce data - raw'!$A$4:$F$619,MATCH($B395, 'Uganda workforce data - raw'!$B$4:$B$619,0), MATCH("Filled Female",'Uganda workforce data - raw'!$A$4:$F$4,0))*INDEX('Mapping cadres'!$B$1:$Z$616,MATCH($B395, 'Mapping cadres'!$B$1:$B$616,0), MATCH(AH$32,'Mapping cadres'!$B$1:$Z$1,0))</f>
        <v>0</v>
      </c>
      <c r="AI395" s="226">
        <f>INDEX('Uganda workforce data - raw'!$A$4:$F$619,MATCH($B395, 'Uganda workforce data - raw'!$B$4:$B$619,0), MATCH("Filled Female",'Uganda workforce data - raw'!$A$4:$F$4,0))*INDEX('Mapping cadres'!$B$1:$Z$616,MATCH($B395, 'Mapping cadres'!$B$1:$B$616,0), MATCH(AI$32,'Mapping cadres'!$B$1:$Z$1,0))</f>
        <v>0</v>
      </c>
      <c r="AJ395" s="226">
        <f>INDEX('Uganda workforce data - raw'!$A$4:$F$619,MATCH($B395, 'Uganda workforce data - raw'!$B$4:$B$619,0), MATCH("Filled Female",'Uganda workforce data - raw'!$A$4:$F$4,0))*INDEX('Mapping cadres'!$B$1:$Z$616,MATCH($B395, 'Mapping cadres'!$B$1:$B$616,0), MATCH(AJ$32,'Mapping cadres'!$B$1:$Z$1,0))</f>
        <v>0</v>
      </c>
      <c r="AK395" s="226">
        <f>INDEX('Uganda workforce data - raw'!$A$4:$F$619,MATCH($B395, 'Uganda workforce data - raw'!$B$4:$B$619,0), MATCH("Filled Female",'Uganda workforce data - raw'!$A$4:$F$4,0))*INDEX('Mapping cadres'!$B$1:$Z$616,MATCH($B395, 'Mapping cadres'!$B$1:$B$616,0), MATCH(AK$32,'Mapping cadres'!$B$1:$Z$1,0))</f>
        <v>0</v>
      </c>
      <c r="AL395" s="226">
        <f>INDEX('Uganda workforce data - raw'!$A$4:$F$619,MATCH($B395, 'Uganda workforce data - raw'!$B$4:$B$619,0), MATCH("Filled Female",'Uganda workforce data - raw'!$A$4:$F$4,0))*INDEX('Mapping cadres'!$B$1:$Z$616,MATCH($B395, 'Mapping cadres'!$B$1:$B$616,0), MATCH(AL$32,'Mapping cadres'!$B$1:$Z$1,0))</f>
        <v>0</v>
      </c>
      <c r="AM395" s="226">
        <f>INDEX('Uganda workforce data - raw'!$A$4:$F$619,MATCH($B395, 'Uganda workforce data - raw'!$B$4:$B$619,0), MATCH("Filled Female",'Uganda workforce data - raw'!$A$4:$F$4,0))*INDEX('Mapping cadres'!$B$1:$Z$616,MATCH($B395, 'Mapping cadres'!$B$1:$B$616,0), MATCH(AM$32,'Mapping cadres'!$B$1:$Z$1,0))</f>
        <v>0</v>
      </c>
      <c r="AN395" s="226">
        <f>INDEX('Uganda workforce data - raw'!$A$4:$F$619,MATCH($B395, 'Uganda workforce data - raw'!$B$4:$B$619,0), MATCH("Filled Female",'Uganda workforce data - raw'!$A$4:$F$4,0))*INDEX('Mapping cadres'!$B$1:$Z$616,MATCH($B395, 'Mapping cadres'!$B$1:$B$616,0), MATCH(AN$32,'Mapping cadres'!$B$1:$Z$1,0))</f>
        <v>0</v>
      </c>
      <c r="AO395" s="226">
        <f>INDEX('Uganda workforce data - raw'!$A$4:$F$619,MATCH($B395, 'Uganda workforce data - raw'!$B$4:$B$619,0), MATCH("Filled Female",'Uganda workforce data - raw'!$A$4:$F$4,0))*INDEX('Mapping cadres'!$B$1:$Z$616,MATCH($B395, 'Mapping cadres'!$B$1:$B$616,0), MATCH(AO$32,'Mapping cadres'!$B$1:$Z$1,0))</f>
        <v>0</v>
      </c>
      <c r="AP395" s="226">
        <f>INDEX('Uganda workforce data - raw'!$A$4:$F$619,MATCH($B395, 'Uganda workforce data - raw'!$B$4:$B$619,0), MATCH("Filled Female",'Uganda workforce data - raw'!$A$4:$F$4,0))*INDEX('Mapping cadres'!$B$1:$Z$616,MATCH($B395, 'Mapping cadres'!$B$1:$B$616,0), MATCH(AP$32,'Mapping cadres'!$B$1:$Z$1,0))</f>
        <v>0</v>
      </c>
      <c r="AQ395" s="226">
        <f>INDEX('Uganda workforce data - raw'!$A$4:$F$619,MATCH($B395, 'Uganda workforce data - raw'!$B$4:$B$619,0), MATCH("Filled Female",'Uganda workforce data - raw'!$A$4:$F$4,0))*INDEX('Mapping cadres'!$B$1:$Z$616,MATCH($B395, 'Mapping cadres'!$B$1:$B$616,0), MATCH(AQ$32,'Mapping cadres'!$B$1:$Z$1,0))</f>
        <v>0</v>
      </c>
      <c r="AR395" s="226">
        <f>INDEX('Uganda workforce data - raw'!$A$4:$F$619,MATCH($B395, 'Uganda workforce data - raw'!$B$4:$B$619,0), MATCH("Filled Female",'Uganda workforce data - raw'!$A$4:$F$4,0))*INDEX('Mapping cadres'!$B$1:$Z$616,MATCH($B395, 'Mapping cadres'!$B$1:$B$616,0), MATCH(AR$32,'Mapping cadres'!$B$1:$Z$1,0))</f>
        <v>0</v>
      </c>
      <c r="AS395" s="226">
        <f>INDEX('Uganda workforce data - raw'!$A$4:$F$619,MATCH($B395, 'Uganda workforce data - raw'!$B$4:$B$619,0), MATCH("Filled Female",'Uganda workforce data - raw'!$A$4:$F$4,0))*INDEX('Mapping cadres'!$B$1:$Z$616,MATCH($B395, 'Mapping cadres'!$B$1:$B$616,0), MATCH(AS$32,'Mapping cadres'!$B$1:$Z$1,0))</f>
        <v>0</v>
      </c>
      <c r="AT395" s="226">
        <f>INDEX('Uganda workforce data - raw'!$A$4:$F$619,MATCH($B395, 'Uganda workforce data - raw'!$B$4:$B$619,0), MATCH("Filled Female",'Uganda workforce data - raw'!$A$4:$F$4,0))*INDEX('Mapping cadres'!$B$1:$Z$616,MATCH($B395, 'Mapping cadres'!$B$1:$B$616,0), MATCH(AT$32,'Mapping cadres'!$B$1:$Z$1,0))</f>
        <v>0</v>
      </c>
      <c r="AU395" s="226">
        <f>INDEX('Uganda workforce data - raw'!$A$4:$F$619,MATCH($B395, 'Uganda workforce data - raw'!$B$4:$B$619,0), MATCH("Filled Female",'Uganda workforce data - raw'!$A$4:$F$4,0))*INDEX('Mapping cadres'!$B$1:$Z$616,MATCH($B395, 'Mapping cadres'!$B$1:$B$616,0), MATCH(AU$32,'Mapping cadres'!$B$1:$Z$1,0))</f>
        <v>0</v>
      </c>
      <c r="AV395" s="226">
        <f>INDEX('Uganda workforce data - raw'!$A$4:$F$619,MATCH($B395, 'Uganda workforce data - raw'!$B$4:$B$619,0), MATCH("Filled Female",'Uganda workforce data - raw'!$A$4:$F$4,0))*INDEX('Mapping cadres'!$B$1:$Z$616,MATCH($B395, 'Mapping cadres'!$B$1:$B$616,0), MATCH(AV$32,'Mapping cadres'!$B$1:$Z$1,0))</f>
        <v>0</v>
      </c>
      <c r="AW395" s="226">
        <f>INDEX('Uganda workforce data - raw'!$A$4:$F$619,MATCH($B395, 'Uganda workforce data - raw'!$B$4:$B$619,0), MATCH("Filled Female",'Uganda workforce data - raw'!$A$4:$F$4,0))*INDEX('Mapping cadres'!$B$1:$Z$616,MATCH($B395, 'Mapping cadres'!$B$1:$B$616,0), MATCH(AW$32,'Mapping cadres'!$B$1:$Z$1,0))</f>
        <v>0</v>
      </c>
      <c r="AX395" s="226">
        <f>INDEX('Uganda workforce data - raw'!$A$4:$F$619,MATCH($B395, 'Uganda workforce data - raw'!$B$4:$B$619,0), MATCH("Filled Female",'Uganda workforce data - raw'!$A$4:$F$4,0))*INDEX('Mapping cadres'!$B$1:$Z$616,MATCH($B395, 'Mapping cadres'!$B$1:$B$616,0), MATCH(AX$32,'Mapping cadres'!$B$1:$Z$1,0))</f>
        <v>0</v>
      </c>
      <c r="AY395" s="226">
        <f t="shared" si="125"/>
        <v>5</v>
      </c>
      <c r="AZ395" s="226">
        <f t="shared" si="126"/>
        <v>0</v>
      </c>
      <c r="BA395" s="226">
        <f t="shared" si="127"/>
        <v>0</v>
      </c>
      <c r="BB395" s="226">
        <f t="shared" si="128"/>
        <v>0</v>
      </c>
      <c r="BC395" s="226">
        <f t="shared" si="129"/>
        <v>0</v>
      </c>
      <c r="BD395" s="226">
        <f t="shared" si="130"/>
        <v>0</v>
      </c>
      <c r="BE395" s="226">
        <f t="shared" si="131"/>
        <v>0</v>
      </c>
      <c r="BF395" s="226">
        <f t="shared" si="132"/>
        <v>0</v>
      </c>
      <c r="BG395" s="226">
        <f t="shared" si="133"/>
        <v>0</v>
      </c>
      <c r="BH395" s="226">
        <f t="shared" si="134"/>
        <v>0</v>
      </c>
      <c r="BI395" s="226">
        <f t="shared" si="135"/>
        <v>0</v>
      </c>
      <c r="BJ395" s="226">
        <f t="shared" si="136"/>
        <v>0</v>
      </c>
      <c r="BK395" s="226">
        <f t="shared" si="137"/>
        <v>0</v>
      </c>
      <c r="BL395" s="226">
        <f t="shared" si="138"/>
        <v>0</v>
      </c>
      <c r="BM395" s="226">
        <f t="shared" si="139"/>
        <v>0</v>
      </c>
      <c r="BN395" s="226">
        <f t="shared" si="140"/>
        <v>0</v>
      </c>
      <c r="BO395" s="226">
        <f t="shared" si="141"/>
        <v>0</v>
      </c>
      <c r="BP395" s="226">
        <f t="shared" si="142"/>
        <v>0</v>
      </c>
      <c r="BQ395" s="226">
        <f t="shared" si="143"/>
        <v>0</v>
      </c>
      <c r="BR395" s="226">
        <f t="shared" si="144"/>
        <v>0</v>
      </c>
      <c r="BS395" s="226">
        <f t="shared" si="145"/>
        <v>0</v>
      </c>
      <c r="BT395" s="226">
        <f t="shared" si="146"/>
        <v>0</v>
      </c>
      <c r="BU395" s="226">
        <f t="shared" si="147"/>
        <v>0</v>
      </c>
      <c r="BV395" s="226">
        <f t="shared" si="148"/>
        <v>0</v>
      </c>
    </row>
    <row r="396" spans="1:74">
      <c r="A396" s="226">
        <v>364</v>
      </c>
      <c r="B396" s="226" t="s">
        <v>1665</v>
      </c>
      <c r="C396" s="226">
        <f>INDEX('Uganda workforce data - raw'!$A$4:$F$619,MATCH($B396, 'Uganda workforce data - raw'!$B$4:$B$619,0), MATCH("Filled Male",'Uganda workforce data - raw'!$A$4:$F$4,0))*INDEX('Mapping cadres'!$B$1:$Z$616,MATCH($B396, 'Mapping cadres'!$B$1:$B$616,0), MATCH(C$32,'Mapping cadres'!$B$1:$Z$1,0))</f>
        <v>1</v>
      </c>
      <c r="D396" s="226">
        <f>INDEX('Uganda workforce data - raw'!$A$4:$F$619,MATCH($B396, 'Uganda workforce data - raw'!$B$4:$B$619,0), MATCH("Filled Male",'Uganda workforce data - raw'!$A$4:$F$4,0))*INDEX('Mapping cadres'!$B$1:$Z$616,MATCH($B396, 'Mapping cadres'!$B$1:$B$616,0), MATCH(D$32,'Mapping cadres'!$B$1:$Z$1,0))</f>
        <v>0</v>
      </c>
      <c r="E396" s="226">
        <f>INDEX('Uganda workforce data - raw'!$A$4:$F$619,MATCH($B396, 'Uganda workforce data - raw'!$B$4:$B$619,0), MATCH("Filled Male",'Uganda workforce data - raw'!$A$4:$F$4,0))*INDEX('Mapping cadres'!$B$1:$Z$616,MATCH($B396, 'Mapping cadres'!$B$1:$B$616,0), MATCH(E$32,'Mapping cadres'!$B$1:$Z$1,0))</f>
        <v>0</v>
      </c>
      <c r="F396" s="226">
        <f>INDEX('Uganda workforce data - raw'!$A$4:$F$619,MATCH($B396, 'Uganda workforce data - raw'!$B$4:$B$619,0), MATCH("Filled Male",'Uganda workforce data - raw'!$A$4:$F$4,0))*INDEX('Mapping cadres'!$B$1:$Z$616,MATCH($B396, 'Mapping cadres'!$B$1:$B$616,0), MATCH(F$32,'Mapping cadres'!$B$1:$Z$1,0))</f>
        <v>0</v>
      </c>
      <c r="G396" s="226">
        <f>INDEX('Uganda workforce data - raw'!$A$4:$F$619,MATCH($B396, 'Uganda workforce data - raw'!$B$4:$B$619,0), MATCH("Filled Male",'Uganda workforce data - raw'!$A$4:$F$4,0))*INDEX('Mapping cadres'!$B$1:$Z$616,MATCH($B396, 'Mapping cadres'!$B$1:$B$616,0), MATCH(G$32,'Mapping cadres'!$B$1:$Z$1,0))</f>
        <v>0</v>
      </c>
      <c r="H396" s="226">
        <f>INDEX('Uganda workforce data - raw'!$A$4:$F$619,MATCH($B396, 'Uganda workforce data - raw'!$B$4:$B$619,0), MATCH("Filled Male",'Uganda workforce data - raw'!$A$4:$F$4,0))*INDEX('Mapping cadres'!$B$1:$Z$616,MATCH($B396, 'Mapping cadres'!$B$1:$B$616,0), MATCH(H$32,'Mapping cadres'!$B$1:$Z$1,0))</f>
        <v>0</v>
      </c>
      <c r="I396" s="226">
        <f>INDEX('Uganda workforce data - raw'!$A$4:$F$619,MATCH($B396, 'Uganda workforce data - raw'!$B$4:$B$619,0), MATCH("Filled Male",'Uganda workforce data - raw'!$A$4:$F$4,0))*INDEX('Mapping cadres'!$B$1:$Z$616,MATCH($B396, 'Mapping cadres'!$B$1:$B$616,0), MATCH(I$32,'Mapping cadres'!$B$1:$Z$1,0))</f>
        <v>0</v>
      </c>
      <c r="J396" s="226">
        <f>INDEX('Uganda workforce data - raw'!$A$4:$F$619,MATCH($B396, 'Uganda workforce data - raw'!$B$4:$B$619,0), MATCH("Filled Male",'Uganda workforce data - raw'!$A$4:$F$4,0))*INDEX('Mapping cadres'!$B$1:$Z$616,MATCH($B396, 'Mapping cadres'!$B$1:$B$616,0), MATCH(J$32,'Mapping cadres'!$B$1:$Z$1,0))</f>
        <v>0</v>
      </c>
      <c r="K396" s="226">
        <f>INDEX('Uganda workforce data - raw'!$A$4:$F$619,MATCH($B396, 'Uganda workforce data - raw'!$B$4:$B$619,0), MATCH("Filled Male",'Uganda workforce data - raw'!$A$4:$F$4,0))*INDEX('Mapping cadres'!$B$1:$Z$616,MATCH($B396, 'Mapping cadres'!$B$1:$B$616,0), MATCH(K$32,'Mapping cadres'!$B$1:$Z$1,0))</f>
        <v>0</v>
      </c>
      <c r="L396" s="226">
        <f>INDEX('Uganda workforce data - raw'!$A$4:$F$619,MATCH($B396, 'Uganda workforce data - raw'!$B$4:$B$619,0), MATCH("Filled Male",'Uganda workforce data - raw'!$A$4:$F$4,0))*INDEX('Mapping cadres'!$B$1:$Z$616,MATCH($B396, 'Mapping cadres'!$B$1:$B$616,0), MATCH(L$32,'Mapping cadres'!$B$1:$Z$1,0))</f>
        <v>0</v>
      </c>
      <c r="M396" s="226">
        <f>INDEX('Uganda workforce data - raw'!$A$4:$F$619,MATCH($B396, 'Uganda workforce data - raw'!$B$4:$B$619,0), MATCH("Filled Male",'Uganda workforce data - raw'!$A$4:$F$4,0))*INDEX('Mapping cadres'!$B$1:$Z$616,MATCH($B396, 'Mapping cadres'!$B$1:$B$616,0), MATCH(M$32,'Mapping cadres'!$B$1:$Z$1,0))</f>
        <v>0</v>
      </c>
      <c r="N396" s="226">
        <f>INDEX('Uganda workforce data - raw'!$A$4:$F$619,MATCH($B396, 'Uganda workforce data - raw'!$B$4:$B$619,0), MATCH("Filled Male",'Uganda workforce data - raw'!$A$4:$F$4,0))*INDEX('Mapping cadres'!$B$1:$Z$616,MATCH($B396, 'Mapping cadres'!$B$1:$B$616,0), MATCH(N$32,'Mapping cadres'!$B$1:$Z$1,0))</f>
        <v>0</v>
      </c>
      <c r="O396" s="226">
        <f>INDEX('Uganda workforce data - raw'!$A$4:$F$619,MATCH($B396, 'Uganda workforce data - raw'!$B$4:$B$619,0), MATCH("Filled Male",'Uganda workforce data - raw'!$A$4:$F$4,0))*INDEX('Mapping cadres'!$B$1:$Z$616,MATCH($B396, 'Mapping cadres'!$B$1:$B$616,0), MATCH(O$32,'Mapping cadres'!$B$1:$Z$1,0))</f>
        <v>0</v>
      </c>
      <c r="P396" s="226">
        <f>INDEX('Uganda workforce data - raw'!$A$4:$F$619,MATCH($B396, 'Uganda workforce data - raw'!$B$4:$B$619,0), MATCH("Filled Male",'Uganda workforce data - raw'!$A$4:$F$4,0))*INDEX('Mapping cadres'!$B$1:$Z$616,MATCH($B396, 'Mapping cadres'!$B$1:$B$616,0), MATCH(P$32,'Mapping cadres'!$B$1:$Z$1,0))</f>
        <v>0</v>
      </c>
      <c r="Q396" s="226">
        <f>INDEX('Uganda workforce data - raw'!$A$4:$F$619,MATCH($B396, 'Uganda workforce data - raw'!$B$4:$B$619,0), MATCH("Filled Male",'Uganda workforce data - raw'!$A$4:$F$4,0))*INDEX('Mapping cadres'!$B$1:$Z$616,MATCH($B396, 'Mapping cadres'!$B$1:$B$616,0), MATCH(Q$32,'Mapping cadres'!$B$1:$Z$1,0))</f>
        <v>0</v>
      </c>
      <c r="R396" s="226">
        <f>INDEX('Uganda workforce data - raw'!$A$4:$F$619,MATCH($B396, 'Uganda workforce data - raw'!$B$4:$B$619,0), MATCH("Filled Male",'Uganda workforce data - raw'!$A$4:$F$4,0))*INDEX('Mapping cadres'!$B$1:$Z$616,MATCH($B396, 'Mapping cadres'!$B$1:$B$616,0), MATCH(R$32,'Mapping cadres'!$B$1:$Z$1,0))</f>
        <v>0</v>
      </c>
      <c r="S396" s="226">
        <f>INDEX('Uganda workforce data - raw'!$A$4:$F$619,MATCH($B396, 'Uganda workforce data - raw'!$B$4:$B$619,0), MATCH("Filled Male",'Uganda workforce data - raw'!$A$4:$F$4,0))*INDEX('Mapping cadres'!$B$1:$Z$616,MATCH($B396, 'Mapping cadres'!$B$1:$B$616,0), MATCH(S$32,'Mapping cadres'!$B$1:$Z$1,0))</f>
        <v>0</v>
      </c>
      <c r="T396" s="226">
        <f>INDEX('Uganda workforce data - raw'!$A$4:$F$619,MATCH($B396, 'Uganda workforce data - raw'!$B$4:$B$619,0), MATCH("Filled Male",'Uganda workforce data - raw'!$A$4:$F$4,0))*INDEX('Mapping cadres'!$B$1:$Z$616,MATCH($B396, 'Mapping cadres'!$B$1:$B$616,0), MATCH(T$32,'Mapping cadres'!$B$1:$Z$1,0))</f>
        <v>0</v>
      </c>
      <c r="U396" s="226">
        <f>INDEX('Uganda workforce data - raw'!$A$4:$F$619,MATCH($B396, 'Uganda workforce data - raw'!$B$4:$B$619,0), MATCH("Filled Male",'Uganda workforce data - raw'!$A$4:$F$4,0))*INDEX('Mapping cadres'!$B$1:$Z$616,MATCH($B396, 'Mapping cadres'!$B$1:$B$616,0), MATCH(U$32,'Mapping cadres'!$B$1:$Z$1,0))</f>
        <v>0</v>
      </c>
      <c r="V396" s="226">
        <f>INDEX('Uganda workforce data - raw'!$A$4:$F$619,MATCH($B396, 'Uganda workforce data - raw'!$B$4:$B$619,0), MATCH("Filled Male",'Uganda workforce data - raw'!$A$4:$F$4,0))*INDEX('Mapping cadres'!$B$1:$Z$616,MATCH($B396, 'Mapping cadres'!$B$1:$B$616,0), MATCH(V$32,'Mapping cadres'!$B$1:$Z$1,0))</f>
        <v>0</v>
      </c>
      <c r="W396" s="226">
        <f>INDEX('Uganda workforce data - raw'!$A$4:$F$619,MATCH($B396, 'Uganda workforce data - raw'!$B$4:$B$619,0), MATCH("Filled Male",'Uganda workforce data - raw'!$A$4:$F$4,0))*INDEX('Mapping cadres'!$B$1:$Z$616,MATCH($B396, 'Mapping cadres'!$B$1:$B$616,0), MATCH(W$32,'Mapping cadres'!$B$1:$Z$1,0))</f>
        <v>0</v>
      </c>
      <c r="X396" s="226">
        <f>INDEX('Uganda workforce data - raw'!$A$4:$F$619,MATCH($B396, 'Uganda workforce data - raw'!$B$4:$B$619,0), MATCH("Filled Male",'Uganda workforce data - raw'!$A$4:$F$4,0))*INDEX('Mapping cadres'!$B$1:$Z$616,MATCH($B396, 'Mapping cadres'!$B$1:$B$616,0), MATCH(X$32,'Mapping cadres'!$B$1:$Z$1,0))</f>
        <v>0</v>
      </c>
      <c r="Y396" s="226">
        <f>INDEX('Uganda workforce data - raw'!$A$4:$F$619,MATCH($B396, 'Uganda workforce data - raw'!$B$4:$B$619,0), MATCH("Filled Male",'Uganda workforce data - raw'!$A$4:$F$4,0))*INDEX('Mapping cadres'!$B$1:$Z$616,MATCH($B396, 'Mapping cadres'!$B$1:$B$616,0), MATCH(Y$32,'Mapping cadres'!$B$1:$Z$1,0))</f>
        <v>0</v>
      </c>
      <c r="Z396" s="226">
        <f>INDEX('Uganda workforce data - raw'!$A$4:$F$619,MATCH($B396, 'Uganda workforce data - raw'!$B$4:$B$619,0), MATCH("Filled Male",'Uganda workforce data - raw'!$A$4:$F$4,0))*INDEX('Mapping cadres'!$B$1:$Z$616,MATCH($B396, 'Mapping cadres'!$B$1:$B$616,0), MATCH(Z$32,'Mapping cadres'!$B$1:$Z$1,0))</f>
        <v>0</v>
      </c>
      <c r="AA396" s="226">
        <f>INDEX('Uganda workforce data - raw'!$A$4:$F$619,MATCH($B396, 'Uganda workforce data - raw'!$B$4:$B$619,0), MATCH("Filled Female",'Uganda workforce data - raw'!$A$4:$F$4,0))*INDEX('Mapping cadres'!$B$1:$Z$616,MATCH($B396, 'Mapping cadres'!$B$1:$B$616,0), MATCH(AA$32,'Mapping cadres'!$B$1:$Z$1,0))</f>
        <v>1</v>
      </c>
      <c r="AB396" s="226">
        <f>INDEX('Uganda workforce data - raw'!$A$4:$F$619,MATCH($B396, 'Uganda workforce data - raw'!$B$4:$B$619,0), MATCH("Filled Female",'Uganda workforce data - raw'!$A$4:$F$4,0))*INDEX('Mapping cadres'!$B$1:$Z$616,MATCH($B396, 'Mapping cadres'!$B$1:$B$616,0), MATCH(AB$32,'Mapping cadres'!$B$1:$Z$1,0))</f>
        <v>0</v>
      </c>
      <c r="AC396" s="226">
        <f>INDEX('Uganda workforce data - raw'!$A$4:$F$619,MATCH($B396, 'Uganda workforce data - raw'!$B$4:$B$619,0), MATCH("Filled Female",'Uganda workforce data - raw'!$A$4:$F$4,0))*INDEX('Mapping cadres'!$B$1:$Z$616,MATCH($B396, 'Mapping cadres'!$B$1:$B$616,0), MATCH(AC$32,'Mapping cadres'!$B$1:$Z$1,0))</f>
        <v>0</v>
      </c>
      <c r="AD396" s="226">
        <f>INDEX('Uganda workforce data - raw'!$A$4:$F$619,MATCH($B396, 'Uganda workforce data - raw'!$B$4:$B$619,0), MATCH("Filled Female",'Uganda workforce data - raw'!$A$4:$F$4,0))*INDEX('Mapping cadres'!$B$1:$Z$616,MATCH($B396, 'Mapping cadres'!$B$1:$B$616,0), MATCH(AD$32,'Mapping cadres'!$B$1:$Z$1,0))</f>
        <v>0</v>
      </c>
      <c r="AE396" s="226">
        <f>INDEX('Uganda workforce data - raw'!$A$4:$F$619,MATCH($B396, 'Uganda workforce data - raw'!$B$4:$B$619,0), MATCH("Filled Female",'Uganda workforce data - raw'!$A$4:$F$4,0))*INDEX('Mapping cadres'!$B$1:$Z$616,MATCH($B396, 'Mapping cadres'!$B$1:$B$616,0), MATCH(AE$32,'Mapping cadres'!$B$1:$Z$1,0))</f>
        <v>0</v>
      </c>
      <c r="AF396" s="226">
        <f>INDEX('Uganda workforce data - raw'!$A$4:$F$619,MATCH($B396, 'Uganda workforce data - raw'!$B$4:$B$619,0), MATCH("Filled Female",'Uganda workforce data - raw'!$A$4:$F$4,0))*INDEX('Mapping cadres'!$B$1:$Z$616,MATCH($B396, 'Mapping cadres'!$B$1:$B$616,0), MATCH(AF$32,'Mapping cadres'!$B$1:$Z$1,0))</f>
        <v>0</v>
      </c>
      <c r="AG396" s="226">
        <f>INDEX('Uganda workforce data - raw'!$A$4:$F$619,MATCH($B396, 'Uganda workforce data - raw'!$B$4:$B$619,0), MATCH("Filled Female",'Uganda workforce data - raw'!$A$4:$F$4,0))*INDEX('Mapping cadres'!$B$1:$Z$616,MATCH($B396, 'Mapping cadres'!$B$1:$B$616,0), MATCH(AG$32,'Mapping cadres'!$B$1:$Z$1,0))</f>
        <v>0</v>
      </c>
      <c r="AH396" s="226">
        <f>INDEX('Uganda workforce data - raw'!$A$4:$F$619,MATCH($B396, 'Uganda workforce data - raw'!$B$4:$B$619,0), MATCH("Filled Female",'Uganda workforce data - raw'!$A$4:$F$4,0))*INDEX('Mapping cadres'!$B$1:$Z$616,MATCH($B396, 'Mapping cadres'!$B$1:$B$616,0), MATCH(AH$32,'Mapping cadres'!$B$1:$Z$1,0))</f>
        <v>0</v>
      </c>
      <c r="AI396" s="226">
        <f>INDEX('Uganda workforce data - raw'!$A$4:$F$619,MATCH($B396, 'Uganda workforce data - raw'!$B$4:$B$619,0), MATCH("Filled Female",'Uganda workforce data - raw'!$A$4:$F$4,0))*INDEX('Mapping cadres'!$B$1:$Z$616,MATCH($B396, 'Mapping cadres'!$B$1:$B$616,0), MATCH(AI$32,'Mapping cadres'!$B$1:$Z$1,0))</f>
        <v>0</v>
      </c>
      <c r="AJ396" s="226">
        <f>INDEX('Uganda workforce data - raw'!$A$4:$F$619,MATCH($B396, 'Uganda workforce data - raw'!$B$4:$B$619,0), MATCH("Filled Female",'Uganda workforce data - raw'!$A$4:$F$4,0))*INDEX('Mapping cadres'!$B$1:$Z$616,MATCH($B396, 'Mapping cadres'!$B$1:$B$616,0), MATCH(AJ$32,'Mapping cadres'!$B$1:$Z$1,0))</f>
        <v>0</v>
      </c>
      <c r="AK396" s="226">
        <f>INDEX('Uganda workforce data - raw'!$A$4:$F$619,MATCH($B396, 'Uganda workforce data - raw'!$B$4:$B$619,0), MATCH("Filled Female",'Uganda workforce data - raw'!$A$4:$F$4,0))*INDEX('Mapping cadres'!$B$1:$Z$616,MATCH($B396, 'Mapping cadres'!$B$1:$B$616,0), MATCH(AK$32,'Mapping cadres'!$B$1:$Z$1,0))</f>
        <v>0</v>
      </c>
      <c r="AL396" s="226">
        <f>INDEX('Uganda workforce data - raw'!$A$4:$F$619,MATCH($B396, 'Uganda workforce data - raw'!$B$4:$B$619,0), MATCH("Filled Female",'Uganda workforce data - raw'!$A$4:$F$4,0))*INDEX('Mapping cadres'!$B$1:$Z$616,MATCH($B396, 'Mapping cadres'!$B$1:$B$616,0), MATCH(AL$32,'Mapping cadres'!$B$1:$Z$1,0))</f>
        <v>0</v>
      </c>
      <c r="AM396" s="226">
        <f>INDEX('Uganda workforce data - raw'!$A$4:$F$619,MATCH($B396, 'Uganda workforce data - raw'!$B$4:$B$619,0), MATCH("Filled Female",'Uganda workforce data - raw'!$A$4:$F$4,0))*INDEX('Mapping cadres'!$B$1:$Z$616,MATCH($B396, 'Mapping cadres'!$B$1:$B$616,0), MATCH(AM$32,'Mapping cadres'!$B$1:$Z$1,0))</f>
        <v>0</v>
      </c>
      <c r="AN396" s="226">
        <f>INDEX('Uganda workforce data - raw'!$A$4:$F$619,MATCH($B396, 'Uganda workforce data - raw'!$B$4:$B$619,0), MATCH("Filled Female",'Uganda workforce data - raw'!$A$4:$F$4,0))*INDEX('Mapping cadres'!$B$1:$Z$616,MATCH($B396, 'Mapping cadres'!$B$1:$B$616,0), MATCH(AN$32,'Mapping cadres'!$B$1:$Z$1,0))</f>
        <v>0</v>
      </c>
      <c r="AO396" s="226">
        <f>INDEX('Uganda workforce data - raw'!$A$4:$F$619,MATCH($B396, 'Uganda workforce data - raw'!$B$4:$B$619,0), MATCH("Filled Female",'Uganda workforce data - raw'!$A$4:$F$4,0))*INDEX('Mapping cadres'!$B$1:$Z$616,MATCH($B396, 'Mapping cadres'!$B$1:$B$616,0), MATCH(AO$32,'Mapping cadres'!$B$1:$Z$1,0))</f>
        <v>0</v>
      </c>
      <c r="AP396" s="226">
        <f>INDEX('Uganda workforce data - raw'!$A$4:$F$619,MATCH($B396, 'Uganda workforce data - raw'!$B$4:$B$619,0), MATCH("Filled Female",'Uganda workforce data - raw'!$A$4:$F$4,0))*INDEX('Mapping cadres'!$B$1:$Z$616,MATCH($B396, 'Mapping cadres'!$B$1:$B$616,0), MATCH(AP$32,'Mapping cadres'!$B$1:$Z$1,0))</f>
        <v>0</v>
      </c>
      <c r="AQ396" s="226">
        <f>INDEX('Uganda workforce data - raw'!$A$4:$F$619,MATCH($B396, 'Uganda workforce data - raw'!$B$4:$B$619,0), MATCH("Filled Female",'Uganda workforce data - raw'!$A$4:$F$4,0))*INDEX('Mapping cadres'!$B$1:$Z$616,MATCH($B396, 'Mapping cadres'!$B$1:$B$616,0), MATCH(AQ$32,'Mapping cadres'!$B$1:$Z$1,0))</f>
        <v>0</v>
      </c>
      <c r="AR396" s="226">
        <f>INDEX('Uganda workforce data - raw'!$A$4:$F$619,MATCH($B396, 'Uganda workforce data - raw'!$B$4:$B$619,0), MATCH("Filled Female",'Uganda workforce data - raw'!$A$4:$F$4,0))*INDEX('Mapping cadres'!$B$1:$Z$616,MATCH($B396, 'Mapping cadres'!$B$1:$B$616,0), MATCH(AR$32,'Mapping cadres'!$B$1:$Z$1,0))</f>
        <v>0</v>
      </c>
      <c r="AS396" s="226">
        <f>INDEX('Uganda workforce data - raw'!$A$4:$F$619,MATCH($B396, 'Uganda workforce data - raw'!$B$4:$B$619,0), MATCH("Filled Female",'Uganda workforce data - raw'!$A$4:$F$4,0))*INDEX('Mapping cadres'!$B$1:$Z$616,MATCH($B396, 'Mapping cadres'!$B$1:$B$616,0), MATCH(AS$32,'Mapping cadres'!$B$1:$Z$1,0))</f>
        <v>0</v>
      </c>
      <c r="AT396" s="226">
        <f>INDEX('Uganda workforce data - raw'!$A$4:$F$619,MATCH($B396, 'Uganda workforce data - raw'!$B$4:$B$619,0), MATCH("Filled Female",'Uganda workforce data - raw'!$A$4:$F$4,0))*INDEX('Mapping cadres'!$B$1:$Z$616,MATCH($B396, 'Mapping cadres'!$B$1:$B$616,0), MATCH(AT$32,'Mapping cadres'!$B$1:$Z$1,0))</f>
        <v>0</v>
      </c>
      <c r="AU396" s="226">
        <f>INDEX('Uganda workforce data - raw'!$A$4:$F$619,MATCH($B396, 'Uganda workforce data - raw'!$B$4:$B$619,0), MATCH("Filled Female",'Uganda workforce data - raw'!$A$4:$F$4,0))*INDEX('Mapping cadres'!$B$1:$Z$616,MATCH($B396, 'Mapping cadres'!$B$1:$B$616,0), MATCH(AU$32,'Mapping cadres'!$B$1:$Z$1,0))</f>
        <v>0</v>
      </c>
      <c r="AV396" s="226">
        <f>INDEX('Uganda workforce data - raw'!$A$4:$F$619,MATCH($B396, 'Uganda workforce data - raw'!$B$4:$B$619,0), MATCH("Filled Female",'Uganda workforce data - raw'!$A$4:$F$4,0))*INDEX('Mapping cadres'!$B$1:$Z$616,MATCH($B396, 'Mapping cadres'!$B$1:$B$616,0), MATCH(AV$32,'Mapping cadres'!$B$1:$Z$1,0))</f>
        <v>0</v>
      </c>
      <c r="AW396" s="226">
        <f>INDEX('Uganda workforce data - raw'!$A$4:$F$619,MATCH($B396, 'Uganda workforce data - raw'!$B$4:$B$619,0), MATCH("Filled Female",'Uganda workforce data - raw'!$A$4:$F$4,0))*INDEX('Mapping cadres'!$B$1:$Z$616,MATCH($B396, 'Mapping cadres'!$B$1:$B$616,0), MATCH(AW$32,'Mapping cadres'!$B$1:$Z$1,0))</f>
        <v>0</v>
      </c>
      <c r="AX396" s="226">
        <f>INDEX('Uganda workforce data - raw'!$A$4:$F$619,MATCH($B396, 'Uganda workforce data - raw'!$B$4:$B$619,0), MATCH("Filled Female",'Uganda workforce data - raw'!$A$4:$F$4,0))*INDEX('Mapping cadres'!$B$1:$Z$616,MATCH($B396, 'Mapping cadres'!$B$1:$B$616,0), MATCH(AX$32,'Mapping cadres'!$B$1:$Z$1,0))</f>
        <v>0</v>
      </c>
      <c r="AY396" s="226">
        <f t="shared" si="125"/>
        <v>2</v>
      </c>
      <c r="AZ396" s="226">
        <f t="shared" si="126"/>
        <v>0</v>
      </c>
      <c r="BA396" s="226">
        <f t="shared" si="127"/>
        <v>0</v>
      </c>
      <c r="BB396" s="226">
        <f t="shared" si="128"/>
        <v>0</v>
      </c>
      <c r="BC396" s="226">
        <f t="shared" si="129"/>
        <v>0</v>
      </c>
      <c r="BD396" s="226">
        <f t="shared" si="130"/>
        <v>0</v>
      </c>
      <c r="BE396" s="226">
        <f t="shared" si="131"/>
        <v>0</v>
      </c>
      <c r="BF396" s="226">
        <f t="shared" si="132"/>
        <v>0</v>
      </c>
      <c r="BG396" s="226">
        <f t="shared" si="133"/>
        <v>0</v>
      </c>
      <c r="BH396" s="226">
        <f t="shared" si="134"/>
        <v>0</v>
      </c>
      <c r="BI396" s="226">
        <f t="shared" si="135"/>
        <v>0</v>
      </c>
      <c r="BJ396" s="226">
        <f t="shared" si="136"/>
        <v>0</v>
      </c>
      <c r="BK396" s="226">
        <f t="shared" si="137"/>
        <v>0</v>
      </c>
      <c r="BL396" s="226">
        <f t="shared" si="138"/>
        <v>0</v>
      </c>
      <c r="BM396" s="226">
        <f t="shared" si="139"/>
        <v>0</v>
      </c>
      <c r="BN396" s="226">
        <f t="shared" si="140"/>
        <v>0</v>
      </c>
      <c r="BO396" s="226">
        <f t="shared" si="141"/>
        <v>0</v>
      </c>
      <c r="BP396" s="226">
        <f t="shared" si="142"/>
        <v>0</v>
      </c>
      <c r="BQ396" s="226">
        <f t="shared" si="143"/>
        <v>0</v>
      </c>
      <c r="BR396" s="226">
        <f t="shared" si="144"/>
        <v>0</v>
      </c>
      <c r="BS396" s="226">
        <f t="shared" si="145"/>
        <v>0</v>
      </c>
      <c r="BT396" s="226">
        <f t="shared" si="146"/>
        <v>0</v>
      </c>
      <c r="BU396" s="226">
        <f t="shared" si="147"/>
        <v>0</v>
      </c>
      <c r="BV396" s="226">
        <f t="shared" si="148"/>
        <v>0</v>
      </c>
    </row>
    <row r="397" spans="1:74">
      <c r="A397" s="226">
        <v>365</v>
      </c>
      <c r="B397" s="226" t="s">
        <v>1666</v>
      </c>
      <c r="C397" s="226">
        <f>INDEX('Uganda workforce data - raw'!$A$4:$F$619,MATCH($B397, 'Uganda workforce data - raw'!$B$4:$B$619,0), MATCH("Filled Male",'Uganda workforce data - raw'!$A$4:$F$4,0))*INDEX('Mapping cadres'!$B$1:$Z$616,MATCH($B397, 'Mapping cadres'!$B$1:$B$616,0), MATCH(C$32,'Mapping cadres'!$B$1:$Z$1,0))</f>
        <v>0</v>
      </c>
      <c r="D397" s="226">
        <f>INDEX('Uganda workforce data - raw'!$A$4:$F$619,MATCH($B397, 'Uganda workforce data - raw'!$B$4:$B$619,0), MATCH("Filled Male",'Uganda workforce data - raw'!$A$4:$F$4,0))*INDEX('Mapping cadres'!$B$1:$Z$616,MATCH($B397, 'Mapping cadres'!$B$1:$B$616,0), MATCH(D$32,'Mapping cadres'!$B$1:$Z$1,0))</f>
        <v>0</v>
      </c>
      <c r="E397" s="226">
        <f>INDEX('Uganda workforce data - raw'!$A$4:$F$619,MATCH($B397, 'Uganda workforce data - raw'!$B$4:$B$619,0), MATCH("Filled Male",'Uganda workforce data - raw'!$A$4:$F$4,0))*INDEX('Mapping cadres'!$B$1:$Z$616,MATCH($B397, 'Mapping cadres'!$B$1:$B$616,0), MATCH(E$32,'Mapping cadres'!$B$1:$Z$1,0))</f>
        <v>0</v>
      </c>
      <c r="F397" s="226">
        <f>INDEX('Uganda workforce data - raw'!$A$4:$F$619,MATCH($B397, 'Uganda workforce data - raw'!$B$4:$B$619,0), MATCH("Filled Male",'Uganda workforce data - raw'!$A$4:$F$4,0))*INDEX('Mapping cadres'!$B$1:$Z$616,MATCH($B397, 'Mapping cadres'!$B$1:$B$616,0), MATCH(F$32,'Mapping cadres'!$B$1:$Z$1,0))</f>
        <v>102</v>
      </c>
      <c r="G397" s="226">
        <f>INDEX('Uganda workforce data - raw'!$A$4:$F$619,MATCH($B397, 'Uganda workforce data - raw'!$B$4:$B$619,0), MATCH("Filled Male",'Uganda workforce data - raw'!$A$4:$F$4,0))*INDEX('Mapping cadres'!$B$1:$Z$616,MATCH($B397, 'Mapping cadres'!$B$1:$B$616,0), MATCH(G$32,'Mapping cadres'!$B$1:$Z$1,0))</f>
        <v>0</v>
      </c>
      <c r="H397" s="226">
        <f>INDEX('Uganda workforce data - raw'!$A$4:$F$619,MATCH($B397, 'Uganda workforce data - raw'!$B$4:$B$619,0), MATCH("Filled Male",'Uganda workforce data - raw'!$A$4:$F$4,0))*INDEX('Mapping cadres'!$B$1:$Z$616,MATCH($B397, 'Mapping cadres'!$B$1:$B$616,0), MATCH(H$32,'Mapping cadres'!$B$1:$Z$1,0))</f>
        <v>0</v>
      </c>
      <c r="I397" s="226">
        <f>INDEX('Uganda workforce data - raw'!$A$4:$F$619,MATCH($B397, 'Uganda workforce data - raw'!$B$4:$B$619,0), MATCH("Filled Male",'Uganda workforce data - raw'!$A$4:$F$4,0))*INDEX('Mapping cadres'!$B$1:$Z$616,MATCH($B397, 'Mapping cadres'!$B$1:$B$616,0), MATCH(I$32,'Mapping cadres'!$B$1:$Z$1,0))</f>
        <v>0</v>
      </c>
      <c r="J397" s="226">
        <f>INDEX('Uganda workforce data - raw'!$A$4:$F$619,MATCH($B397, 'Uganda workforce data - raw'!$B$4:$B$619,0), MATCH("Filled Male",'Uganda workforce data - raw'!$A$4:$F$4,0))*INDEX('Mapping cadres'!$B$1:$Z$616,MATCH($B397, 'Mapping cadres'!$B$1:$B$616,0), MATCH(J$32,'Mapping cadres'!$B$1:$Z$1,0))</f>
        <v>0</v>
      </c>
      <c r="K397" s="226">
        <f>INDEX('Uganda workforce data - raw'!$A$4:$F$619,MATCH($B397, 'Uganda workforce data - raw'!$B$4:$B$619,0), MATCH("Filled Male",'Uganda workforce data - raw'!$A$4:$F$4,0))*INDEX('Mapping cadres'!$B$1:$Z$616,MATCH($B397, 'Mapping cadres'!$B$1:$B$616,0), MATCH(K$32,'Mapping cadres'!$B$1:$Z$1,0))</f>
        <v>0</v>
      </c>
      <c r="L397" s="226">
        <f>INDEX('Uganda workforce data - raw'!$A$4:$F$619,MATCH($B397, 'Uganda workforce data - raw'!$B$4:$B$619,0), MATCH("Filled Male",'Uganda workforce data - raw'!$A$4:$F$4,0))*INDEX('Mapping cadres'!$B$1:$Z$616,MATCH($B397, 'Mapping cadres'!$B$1:$B$616,0), MATCH(L$32,'Mapping cadres'!$B$1:$Z$1,0))</f>
        <v>0</v>
      </c>
      <c r="M397" s="226">
        <f>INDEX('Uganda workforce data - raw'!$A$4:$F$619,MATCH($B397, 'Uganda workforce data - raw'!$B$4:$B$619,0), MATCH("Filled Male",'Uganda workforce data - raw'!$A$4:$F$4,0))*INDEX('Mapping cadres'!$B$1:$Z$616,MATCH($B397, 'Mapping cadres'!$B$1:$B$616,0), MATCH(M$32,'Mapping cadres'!$B$1:$Z$1,0))</f>
        <v>0</v>
      </c>
      <c r="N397" s="226">
        <f>INDEX('Uganda workforce data - raw'!$A$4:$F$619,MATCH($B397, 'Uganda workforce data - raw'!$B$4:$B$619,0), MATCH("Filled Male",'Uganda workforce data - raw'!$A$4:$F$4,0))*INDEX('Mapping cadres'!$B$1:$Z$616,MATCH($B397, 'Mapping cadres'!$B$1:$B$616,0), MATCH(N$32,'Mapping cadres'!$B$1:$Z$1,0))</f>
        <v>0</v>
      </c>
      <c r="O397" s="226">
        <f>INDEX('Uganda workforce data - raw'!$A$4:$F$619,MATCH($B397, 'Uganda workforce data - raw'!$B$4:$B$619,0), MATCH("Filled Male",'Uganda workforce data - raw'!$A$4:$F$4,0))*INDEX('Mapping cadres'!$B$1:$Z$616,MATCH($B397, 'Mapping cadres'!$B$1:$B$616,0), MATCH(O$32,'Mapping cadres'!$B$1:$Z$1,0))</f>
        <v>0</v>
      </c>
      <c r="P397" s="226">
        <f>INDEX('Uganda workforce data - raw'!$A$4:$F$619,MATCH($B397, 'Uganda workforce data - raw'!$B$4:$B$619,0), MATCH("Filled Male",'Uganda workforce data - raw'!$A$4:$F$4,0))*INDEX('Mapping cadres'!$B$1:$Z$616,MATCH($B397, 'Mapping cadres'!$B$1:$B$616,0), MATCH(P$32,'Mapping cadres'!$B$1:$Z$1,0))</f>
        <v>0</v>
      </c>
      <c r="Q397" s="226">
        <f>INDEX('Uganda workforce data - raw'!$A$4:$F$619,MATCH($B397, 'Uganda workforce data - raw'!$B$4:$B$619,0), MATCH("Filled Male",'Uganda workforce data - raw'!$A$4:$F$4,0))*INDEX('Mapping cadres'!$B$1:$Z$616,MATCH($B397, 'Mapping cadres'!$B$1:$B$616,0), MATCH(Q$32,'Mapping cadres'!$B$1:$Z$1,0))</f>
        <v>0</v>
      </c>
      <c r="R397" s="226">
        <f>INDEX('Uganda workforce data - raw'!$A$4:$F$619,MATCH($B397, 'Uganda workforce data - raw'!$B$4:$B$619,0), MATCH("Filled Male",'Uganda workforce data - raw'!$A$4:$F$4,0))*INDEX('Mapping cadres'!$B$1:$Z$616,MATCH($B397, 'Mapping cadres'!$B$1:$B$616,0), MATCH(R$32,'Mapping cadres'!$B$1:$Z$1,0))</f>
        <v>0</v>
      </c>
      <c r="S397" s="226">
        <f>INDEX('Uganda workforce data - raw'!$A$4:$F$619,MATCH($B397, 'Uganda workforce data - raw'!$B$4:$B$619,0), MATCH("Filled Male",'Uganda workforce data - raw'!$A$4:$F$4,0))*INDEX('Mapping cadres'!$B$1:$Z$616,MATCH($B397, 'Mapping cadres'!$B$1:$B$616,0), MATCH(S$32,'Mapping cadres'!$B$1:$Z$1,0))</f>
        <v>0</v>
      </c>
      <c r="T397" s="226">
        <f>INDEX('Uganda workforce data - raw'!$A$4:$F$619,MATCH($B397, 'Uganda workforce data - raw'!$B$4:$B$619,0), MATCH("Filled Male",'Uganda workforce data - raw'!$A$4:$F$4,0))*INDEX('Mapping cadres'!$B$1:$Z$616,MATCH($B397, 'Mapping cadres'!$B$1:$B$616,0), MATCH(T$32,'Mapping cadres'!$B$1:$Z$1,0))</f>
        <v>0</v>
      </c>
      <c r="U397" s="226">
        <f>INDEX('Uganda workforce data - raw'!$A$4:$F$619,MATCH($B397, 'Uganda workforce data - raw'!$B$4:$B$619,0), MATCH("Filled Male",'Uganda workforce data - raw'!$A$4:$F$4,0))*INDEX('Mapping cadres'!$B$1:$Z$616,MATCH($B397, 'Mapping cadres'!$B$1:$B$616,0), MATCH(U$32,'Mapping cadres'!$B$1:$Z$1,0))</f>
        <v>0</v>
      </c>
      <c r="V397" s="226">
        <f>INDEX('Uganda workforce data - raw'!$A$4:$F$619,MATCH($B397, 'Uganda workforce data - raw'!$B$4:$B$619,0), MATCH("Filled Male",'Uganda workforce data - raw'!$A$4:$F$4,0))*INDEX('Mapping cadres'!$B$1:$Z$616,MATCH($B397, 'Mapping cadres'!$B$1:$B$616,0), MATCH(V$32,'Mapping cadres'!$B$1:$Z$1,0))</f>
        <v>0</v>
      </c>
      <c r="W397" s="226">
        <f>INDEX('Uganda workforce data - raw'!$A$4:$F$619,MATCH($B397, 'Uganda workforce data - raw'!$B$4:$B$619,0), MATCH("Filled Male",'Uganda workforce data - raw'!$A$4:$F$4,0))*INDEX('Mapping cadres'!$B$1:$Z$616,MATCH($B397, 'Mapping cadres'!$B$1:$B$616,0), MATCH(W$32,'Mapping cadres'!$B$1:$Z$1,0))</f>
        <v>0</v>
      </c>
      <c r="X397" s="226">
        <f>INDEX('Uganda workforce data - raw'!$A$4:$F$619,MATCH($B397, 'Uganda workforce data - raw'!$B$4:$B$619,0), MATCH("Filled Male",'Uganda workforce data - raw'!$A$4:$F$4,0))*INDEX('Mapping cadres'!$B$1:$Z$616,MATCH($B397, 'Mapping cadres'!$B$1:$B$616,0), MATCH(X$32,'Mapping cadres'!$B$1:$Z$1,0))</f>
        <v>0</v>
      </c>
      <c r="Y397" s="226">
        <f>INDEX('Uganda workforce data - raw'!$A$4:$F$619,MATCH($B397, 'Uganda workforce data - raw'!$B$4:$B$619,0), MATCH("Filled Male",'Uganda workforce data - raw'!$A$4:$F$4,0))*INDEX('Mapping cadres'!$B$1:$Z$616,MATCH($B397, 'Mapping cadres'!$B$1:$B$616,0), MATCH(Y$32,'Mapping cadres'!$B$1:$Z$1,0))</f>
        <v>0</v>
      </c>
      <c r="Z397" s="226">
        <f>INDEX('Uganda workforce data - raw'!$A$4:$F$619,MATCH($B397, 'Uganda workforce data - raw'!$B$4:$B$619,0), MATCH("Filled Male",'Uganda workforce data - raw'!$A$4:$F$4,0))*INDEX('Mapping cadres'!$B$1:$Z$616,MATCH($B397, 'Mapping cadres'!$B$1:$B$616,0), MATCH(Z$32,'Mapping cadres'!$B$1:$Z$1,0))</f>
        <v>0</v>
      </c>
      <c r="AA397" s="226">
        <f>INDEX('Uganda workforce data - raw'!$A$4:$F$619,MATCH($B397, 'Uganda workforce data - raw'!$B$4:$B$619,0), MATCH("Filled Female",'Uganda workforce data - raw'!$A$4:$F$4,0))*INDEX('Mapping cadres'!$B$1:$Z$616,MATCH($B397, 'Mapping cadres'!$B$1:$B$616,0), MATCH(AA$32,'Mapping cadres'!$B$1:$Z$1,0))</f>
        <v>0</v>
      </c>
      <c r="AB397" s="226">
        <f>INDEX('Uganda workforce data - raw'!$A$4:$F$619,MATCH($B397, 'Uganda workforce data - raw'!$B$4:$B$619,0), MATCH("Filled Female",'Uganda workforce data - raw'!$A$4:$F$4,0))*INDEX('Mapping cadres'!$B$1:$Z$616,MATCH($B397, 'Mapping cadres'!$B$1:$B$616,0), MATCH(AB$32,'Mapping cadres'!$B$1:$Z$1,0))</f>
        <v>0</v>
      </c>
      <c r="AC397" s="226">
        <f>INDEX('Uganda workforce data - raw'!$A$4:$F$619,MATCH($B397, 'Uganda workforce data - raw'!$B$4:$B$619,0), MATCH("Filled Female",'Uganda workforce data - raw'!$A$4:$F$4,0))*INDEX('Mapping cadres'!$B$1:$Z$616,MATCH($B397, 'Mapping cadres'!$B$1:$B$616,0), MATCH(AC$32,'Mapping cadres'!$B$1:$Z$1,0))</f>
        <v>0</v>
      </c>
      <c r="AD397" s="226">
        <f>INDEX('Uganda workforce data - raw'!$A$4:$F$619,MATCH($B397, 'Uganda workforce data - raw'!$B$4:$B$619,0), MATCH("Filled Female",'Uganda workforce data - raw'!$A$4:$F$4,0))*INDEX('Mapping cadres'!$B$1:$Z$616,MATCH($B397, 'Mapping cadres'!$B$1:$B$616,0), MATCH(AD$32,'Mapping cadres'!$B$1:$Z$1,0))</f>
        <v>67</v>
      </c>
      <c r="AE397" s="226">
        <f>INDEX('Uganda workforce data - raw'!$A$4:$F$619,MATCH($B397, 'Uganda workforce data - raw'!$B$4:$B$619,0), MATCH("Filled Female",'Uganda workforce data - raw'!$A$4:$F$4,0))*INDEX('Mapping cadres'!$B$1:$Z$616,MATCH($B397, 'Mapping cadres'!$B$1:$B$616,0), MATCH(AE$32,'Mapping cadres'!$B$1:$Z$1,0))</f>
        <v>0</v>
      </c>
      <c r="AF397" s="226">
        <f>INDEX('Uganda workforce data - raw'!$A$4:$F$619,MATCH($B397, 'Uganda workforce data - raw'!$B$4:$B$619,0), MATCH("Filled Female",'Uganda workforce data - raw'!$A$4:$F$4,0))*INDEX('Mapping cadres'!$B$1:$Z$616,MATCH($B397, 'Mapping cadres'!$B$1:$B$616,0), MATCH(AF$32,'Mapping cadres'!$B$1:$Z$1,0))</f>
        <v>0</v>
      </c>
      <c r="AG397" s="226">
        <f>INDEX('Uganda workforce data - raw'!$A$4:$F$619,MATCH($B397, 'Uganda workforce data - raw'!$B$4:$B$619,0), MATCH("Filled Female",'Uganda workforce data - raw'!$A$4:$F$4,0))*INDEX('Mapping cadres'!$B$1:$Z$616,MATCH($B397, 'Mapping cadres'!$B$1:$B$616,0), MATCH(AG$32,'Mapping cadres'!$B$1:$Z$1,0))</f>
        <v>0</v>
      </c>
      <c r="AH397" s="226">
        <f>INDEX('Uganda workforce data - raw'!$A$4:$F$619,MATCH($B397, 'Uganda workforce data - raw'!$B$4:$B$619,0), MATCH("Filled Female",'Uganda workforce data - raw'!$A$4:$F$4,0))*INDEX('Mapping cadres'!$B$1:$Z$616,MATCH($B397, 'Mapping cadres'!$B$1:$B$616,0), MATCH(AH$32,'Mapping cadres'!$B$1:$Z$1,0))</f>
        <v>0</v>
      </c>
      <c r="AI397" s="226">
        <f>INDEX('Uganda workforce data - raw'!$A$4:$F$619,MATCH($B397, 'Uganda workforce data - raw'!$B$4:$B$619,0), MATCH("Filled Female",'Uganda workforce data - raw'!$A$4:$F$4,0))*INDEX('Mapping cadres'!$B$1:$Z$616,MATCH($B397, 'Mapping cadres'!$B$1:$B$616,0), MATCH(AI$32,'Mapping cadres'!$B$1:$Z$1,0))</f>
        <v>0</v>
      </c>
      <c r="AJ397" s="226">
        <f>INDEX('Uganda workforce data - raw'!$A$4:$F$619,MATCH($B397, 'Uganda workforce data - raw'!$B$4:$B$619,0), MATCH("Filled Female",'Uganda workforce data - raw'!$A$4:$F$4,0))*INDEX('Mapping cadres'!$B$1:$Z$616,MATCH($B397, 'Mapping cadres'!$B$1:$B$616,0), MATCH(AJ$32,'Mapping cadres'!$B$1:$Z$1,0))</f>
        <v>0</v>
      </c>
      <c r="AK397" s="226">
        <f>INDEX('Uganda workforce data - raw'!$A$4:$F$619,MATCH($B397, 'Uganda workforce data - raw'!$B$4:$B$619,0), MATCH("Filled Female",'Uganda workforce data - raw'!$A$4:$F$4,0))*INDEX('Mapping cadres'!$B$1:$Z$616,MATCH($B397, 'Mapping cadres'!$B$1:$B$616,0), MATCH(AK$32,'Mapping cadres'!$B$1:$Z$1,0))</f>
        <v>0</v>
      </c>
      <c r="AL397" s="226">
        <f>INDEX('Uganda workforce data - raw'!$A$4:$F$619,MATCH($B397, 'Uganda workforce data - raw'!$B$4:$B$619,0), MATCH("Filled Female",'Uganda workforce data - raw'!$A$4:$F$4,0))*INDEX('Mapping cadres'!$B$1:$Z$616,MATCH($B397, 'Mapping cadres'!$B$1:$B$616,0), MATCH(AL$32,'Mapping cadres'!$B$1:$Z$1,0))</f>
        <v>0</v>
      </c>
      <c r="AM397" s="226">
        <f>INDEX('Uganda workforce data - raw'!$A$4:$F$619,MATCH($B397, 'Uganda workforce data - raw'!$B$4:$B$619,0), MATCH("Filled Female",'Uganda workforce data - raw'!$A$4:$F$4,0))*INDEX('Mapping cadres'!$B$1:$Z$616,MATCH($B397, 'Mapping cadres'!$B$1:$B$616,0), MATCH(AM$32,'Mapping cadres'!$B$1:$Z$1,0))</f>
        <v>0</v>
      </c>
      <c r="AN397" s="226">
        <f>INDEX('Uganda workforce data - raw'!$A$4:$F$619,MATCH($B397, 'Uganda workforce data - raw'!$B$4:$B$619,0), MATCH("Filled Female",'Uganda workforce data - raw'!$A$4:$F$4,0))*INDEX('Mapping cadres'!$B$1:$Z$616,MATCH($B397, 'Mapping cadres'!$B$1:$B$616,0), MATCH(AN$32,'Mapping cadres'!$B$1:$Z$1,0))</f>
        <v>0</v>
      </c>
      <c r="AO397" s="226">
        <f>INDEX('Uganda workforce data - raw'!$A$4:$F$619,MATCH($B397, 'Uganda workforce data - raw'!$B$4:$B$619,0), MATCH("Filled Female",'Uganda workforce data - raw'!$A$4:$F$4,0))*INDEX('Mapping cadres'!$B$1:$Z$616,MATCH($B397, 'Mapping cadres'!$B$1:$B$616,0), MATCH(AO$32,'Mapping cadres'!$B$1:$Z$1,0))</f>
        <v>0</v>
      </c>
      <c r="AP397" s="226">
        <f>INDEX('Uganda workforce data - raw'!$A$4:$F$619,MATCH($B397, 'Uganda workforce data - raw'!$B$4:$B$619,0), MATCH("Filled Female",'Uganda workforce data - raw'!$A$4:$F$4,0))*INDEX('Mapping cadres'!$B$1:$Z$616,MATCH($B397, 'Mapping cadres'!$B$1:$B$616,0), MATCH(AP$32,'Mapping cadres'!$B$1:$Z$1,0))</f>
        <v>0</v>
      </c>
      <c r="AQ397" s="226">
        <f>INDEX('Uganda workforce data - raw'!$A$4:$F$619,MATCH($B397, 'Uganda workforce data - raw'!$B$4:$B$619,0), MATCH("Filled Female",'Uganda workforce data - raw'!$A$4:$F$4,0))*INDEX('Mapping cadres'!$B$1:$Z$616,MATCH($B397, 'Mapping cadres'!$B$1:$B$616,0), MATCH(AQ$32,'Mapping cadres'!$B$1:$Z$1,0))</f>
        <v>0</v>
      </c>
      <c r="AR397" s="226">
        <f>INDEX('Uganda workforce data - raw'!$A$4:$F$619,MATCH($B397, 'Uganda workforce data - raw'!$B$4:$B$619,0), MATCH("Filled Female",'Uganda workforce data - raw'!$A$4:$F$4,0))*INDEX('Mapping cadres'!$B$1:$Z$616,MATCH($B397, 'Mapping cadres'!$B$1:$B$616,0), MATCH(AR$32,'Mapping cadres'!$B$1:$Z$1,0))</f>
        <v>0</v>
      </c>
      <c r="AS397" s="226">
        <f>INDEX('Uganda workforce data - raw'!$A$4:$F$619,MATCH($B397, 'Uganda workforce data - raw'!$B$4:$B$619,0), MATCH("Filled Female",'Uganda workforce data - raw'!$A$4:$F$4,0))*INDEX('Mapping cadres'!$B$1:$Z$616,MATCH($B397, 'Mapping cadres'!$B$1:$B$616,0), MATCH(AS$32,'Mapping cadres'!$B$1:$Z$1,0))</f>
        <v>0</v>
      </c>
      <c r="AT397" s="226">
        <f>INDEX('Uganda workforce data - raw'!$A$4:$F$619,MATCH($B397, 'Uganda workforce data - raw'!$B$4:$B$619,0), MATCH("Filled Female",'Uganda workforce data - raw'!$A$4:$F$4,0))*INDEX('Mapping cadres'!$B$1:$Z$616,MATCH($B397, 'Mapping cadres'!$B$1:$B$616,0), MATCH(AT$32,'Mapping cadres'!$B$1:$Z$1,0))</f>
        <v>0</v>
      </c>
      <c r="AU397" s="226">
        <f>INDEX('Uganda workforce data - raw'!$A$4:$F$619,MATCH($B397, 'Uganda workforce data - raw'!$B$4:$B$619,0), MATCH("Filled Female",'Uganda workforce data - raw'!$A$4:$F$4,0))*INDEX('Mapping cadres'!$B$1:$Z$616,MATCH($B397, 'Mapping cadres'!$B$1:$B$616,0), MATCH(AU$32,'Mapping cadres'!$B$1:$Z$1,0))</f>
        <v>0</v>
      </c>
      <c r="AV397" s="226">
        <f>INDEX('Uganda workforce data - raw'!$A$4:$F$619,MATCH($B397, 'Uganda workforce data - raw'!$B$4:$B$619,0), MATCH("Filled Female",'Uganda workforce data - raw'!$A$4:$F$4,0))*INDEX('Mapping cadres'!$B$1:$Z$616,MATCH($B397, 'Mapping cadres'!$B$1:$B$616,0), MATCH(AV$32,'Mapping cadres'!$B$1:$Z$1,0))</f>
        <v>0</v>
      </c>
      <c r="AW397" s="226">
        <f>INDEX('Uganda workforce data - raw'!$A$4:$F$619,MATCH($B397, 'Uganda workforce data - raw'!$B$4:$B$619,0), MATCH("Filled Female",'Uganda workforce data - raw'!$A$4:$F$4,0))*INDEX('Mapping cadres'!$B$1:$Z$616,MATCH($B397, 'Mapping cadres'!$B$1:$B$616,0), MATCH(AW$32,'Mapping cadres'!$B$1:$Z$1,0))</f>
        <v>0</v>
      </c>
      <c r="AX397" s="226">
        <f>INDEX('Uganda workforce data - raw'!$A$4:$F$619,MATCH($B397, 'Uganda workforce data - raw'!$B$4:$B$619,0), MATCH("Filled Female",'Uganda workforce data - raw'!$A$4:$F$4,0))*INDEX('Mapping cadres'!$B$1:$Z$616,MATCH($B397, 'Mapping cadres'!$B$1:$B$616,0), MATCH(AX$32,'Mapping cadres'!$B$1:$Z$1,0))</f>
        <v>0</v>
      </c>
      <c r="AY397" s="226">
        <f t="shared" si="125"/>
        <v>0</v>
      </c>
      <c r="AZ397" s="226">
        <f t="shared" si="126"/>
        <v>0</v>
      </c>
      <c r="BA397" s="226">
        <f t="shared" si="127"/>
        <v>0</v>
      </c>
      <c r="BB397" s="226">
        <f t="shared" si="128"/>
        <v>169</v>
      </c>
      <c r="BC397" s="226">
        <f t="shared" si="129"/>
        <v>0</v>
      </c>
      <c r="BD397" s="226">
        <f t="shared" si="130"/>
        <v>0</v>
      </c>
      <c r="BE397" s="226">
        <f t="shared" si="131"/>
        <v>0</v>
      </c>
      <c r="BF397" s="226">
        <f t="shared" si="132"/>
        <v>0</v>
      </c>
      <c r="BG397" s="226">
        <f t="shared" si="133"/>
        <v>0</v>
      </c>
      <c r="BH397" s="226">
        <f t="shared" si="134"/>
        <v>0</v>
      </c>
      <c r="BI397" s="226">
        <f t="shared" si="135"/>
        <v>0</v>
      </c>
      <c r="BJ397" s="226">
        <f t="shared" si="136"/>
        <v>0</v>
      </c>
      <c r="BK397" s="226">
        <f t="shared" si="137"/>
        <v>0</v>
      </c>
      <c r="BL397" s="226">
        <f t="shared" si="138"/>
        <v>0</v>
      </c>
      <c r="BM397" s="226">
        <f t="shared" si="139"/>
        <v>0</v>
      </c>
      <c r="BN397" s="226">
        <f t="shared" si="140"/>
        <v>0</v>
      </c>
      <c r="BO397" s="226">
        <f t="shared" si="141"/>
        <v>0</v>
      </c>
      <c r="BP397" s="226">
        <f t="shared" si="142"/>
        <v>0</v>
      </c>
      <c r="BQ397" s="226">
        <f t="shared" si="143"/>
        <v>0</v>
      </c>
      <c r="BR397" s="226">
        <f t="shared" si="144"/>
        <v>0</v>
      </c>
      <c r="BS397" s="226">
        <f t="shared" si="145"/>
        <v>0</v>
      </c>
      <c r="BT397" s="226">
        <f t="shared" si="146"/>
        <v>0</v>
      </c>
      <c r="BU397" s="226">
        <f t="shared" si="147"/>
        <v>0</v>
      </c>
      <c r="BV397" s="226">
        <f t="shared" si="148"/>
        <v>0</v>
      </c>
    </row>
    <row r="398" spans="1:74">
      <c r="A398" s="226">
        <v>366</v>
      </c>
      <c r="B398" s="226" t="s">
        <v>1667</v>
      </c>
      <c r="C398" s="226">
        <f>INDEX('Uganda workforce data - raw'!$A$4:$F$619,MATCH($B398, 'Uganda workforce data - raw'!$B$4:$B$619,0), MATCH("Filled Male",'Uganda workforce data - raw'!$A$4:$F$4,0))*INDEX('Mapping cadres'!$B$1:$Z$616,MATCH($B398, 'Mapping cadres'!$B$1:$B$616,0), MATCH(C$32,'Mapping cadres'!$B$1:$Z$1,0))</f>
        <v>2</v>
      </c>
      <c r="D398" s="226">
        <f>INDEX('Uganda workforce data - raw'!$A$4:$F$619,MATCH($B398, 'Uganda workforce data - raw'!$B$4:$B$619,0), MATCH("Filled Male",'Uganda workforce data - raw'!$A$4:$F$4,0))*INDEX('Mapping cadres'!$B$1:$Z$616,MATCH($B398, 'Mapping cadres'!$B$1:$B$616,0), MATCH(D$32,'Mapping cadres'!$B$1:$Z$1,0))</f>
        <v>0</v>
      </c>
      <c r="E398" s="226">
        <f>INDEX('Uganda workforce data - raw'!$A$4:$F$619,MATCH($B398, 'Uganda workforce data - raw'!$B$4:$B$619,0), MATCH("Filled Male",'Uganda workforce data - raw'!$A$4:$F$4,0))*INDEX('Mapping cadres'!$B$1:$Z$616,MATCH($B398, 'Mapping cadres'!$B$1:$B$616,0), MATCH(E$32,'Mapping cadres'!$B$1:$Z$1,0))</f>
        <v>0</v>
      </c>
      <c r="F398" s="226">
        <f>INDEX('Uganda workforce data - raw'!$A$4:$F$619,MATCH($B398, 'Uganda workforce data - raw'!$B$4:$B$619,0), MATCH("Filled Male",'Uganda workforce data - raw'!$A$4:$F$4,0))*INDEX('Mapping cadres'!$B$1:$Z$616,MATCH($B398, 'Mapping cadres'!$B$1:$B$616,0), MATCH(F$32,'Mapping cadres'!$B$1:$Z$1,0))</f>
        <v>0</v>
      </c>
      <c r="G398" s="226">
        <f>INDEX('Uganda workforce data - raw'!$A$4:$F$619,MATCH($B398, 'Uganda workforce data - raw'!$B$4:$B$619,0), MATCH("Filled Male",'Uganda workforce data - raw'!$A$4:$F$4,0))*INDEX('Mapping cadres'!$B$1:$Z$616,MATCH($B398, 'Mapping cadres'!$B$1:$B$616,0), MATCH(G$32,'Mapping cadres'!$B$1:$Z$1,0))</f>
        <v>0</v>
      </c>
      <c r="H398" s="226">
        <f>INDEX('Uganda workforce data - raw'!$A$4:$F$619,MATCH($B398, 'Uganda workforce data - raw'!$B$4:$B$619,0), MATCH("Filled Male",'Uganda workforce data - raw'!$A$4:$F$4,0))*INDEX('Mapping cadres'!$B$1:$Z$616,MATCH($B398, 'Mapping cadres'!$B$1:$B$616,0), MATCH(H$32,'Mapping cadres'!$B$1:$Z$1,0))</f>
        <v>0</v>
      </c>
      <c r="I398" s="226">
        <f>INDEX('Uganda workforce data - raw'!$A$4:$F$619,MATCH($B398, 'Uganda workforce data - raw'!$B$4:$B$619,0), MATCH("Filled Male",'Uganda workforce data - raw'!$A$4:$F$4,0))*INDEX('Mapping cadres'!$B$1:$Z$616,MATCH($B398, 'Mapping cadres'!$B$1:$B$616,0), MATCH(I$32,'Mapping cadres'!$B$1:$Z$1,0))</f>
        <v>0</v>
      </c>
      <c r="J398" s="226">
        <f>INDEX('Uganda workforce data - raw'!$A$4:$F$619,MATCH($B398, 'Uganda workforce data - raw'!$B$4:$B$619,0), MATCH("Filled Male",'Uganda workforce data - raw'!$A$4:$F$4,0))*INDEX('Mapping cadres'!$B$1:$Z$616,MATCH($B398, 'Mapping cadres'!$B$1:$B$616,0), MATCH(J$32,'Mapping cadres'!$B$1:$Z$1,0))</f>
        <v>0</v>
      </c>
      <c r="K398" s="226">
        <f>INDEX('Uganda workforce data - raw'!$A$4:$F$619,MATCH($B398, 'Uganda workforce data - raw'!$B$4:$B$619,0), MATCH("Filled Male",'Uganda workforce data - raw'!$A$4:$F$4,0))*INDEX('Mapping cadres'!$B$1:$Z$616,MATCH($B398, 'Mapping cadres'!$B$1:$B$616,0), MATCH(K$32,'Mapping cadres'!$B$1:$Z$1,0))</f>
        <v>0</v>
      </c>
      <c r="L398" s="226">
        <f>INDEX('Uganda workforce data - raw'!$A$4:$F$619,MATCH($B398, 'Uganda workforce data - raw'!$B$4:$B$619,0), MATCH("Filled Male",'Uganda workforce data - raw'!$A$4:$F$4,0))*INDEX('Mapping cadres'!$B$1:$Z$616,MATCH($B398, 'Mapping cadres'!$B$1:$B$616,0), MATCH(L$32,'Mapping cadres'!$B$1:$Z$1,0))</f>
        <v>0</v>
      </c>
      <c r="M398" s="226">
        <f>INDEX('Uganda workforce data - raw'!$A$4:$F$619,MATCH($B398, 'Uganda workforce data - raw'!$B$4:$B$619,0), MATCH("Filled Male",'Uganda workforce data - raw'!$A$4:$F$4,0))*INDEX('Mapping cadres'!$B$1:$Z$616,MATCH($B398, 'Mapping cadres'!$B$1:$B$616,0), MATCH(M$32,'Mapping cadres'!$B$1:$Z$1,0))</f>
        <v>0</v>
      </c>
      <c r="N398" s="226">
        <f>INDEX('Uganda workforce data - raw'!$A$4:$F$619,MATCH($B398, 'Uganda workforce data - raw'!$B$4:$B$619,0), MATCH("Filled Male",'Uganda workforce data - raw'!$A$4:$F$4,0))*INDEX('Mapping cadres'!$B$1:$Z$616,MATCH($B398, 'Mapping cadres'!$B$1:$B$616,0), MATCH(N$32,'Mapping cadres'!$B$1:$Z$1,0))</f>
        <v>0</v>
      </c>
      <c r="O398" s="226">
        <f>INDEX('Uganda workforce data - raw'!$A$4:$F$619,MATCH($B398, 'Uganda workforce data - raw'!$B$4:$B$619,0), MATCH("Filled Male",'Uganda workforce data - raw'!$A$4:$F$4,0))*INDEX('Mapping cadres'!$B$1:$Z$616,MATCH($B398, 'Mapping cadres'!$B$1:$B$616,0), MATCH(O$32,'Mapping cadres'!$B$1:$Z$1,0))</f>
        <v>0</v>
      </c>
      <c r="P398" s="226">
        <f>INDEX('Uganda workforce data - raw'!$A$4:$F$619,MATCH($B398, 'Uganda workforce data - raw'!$B$4:$B$619,0), MATCH("Filled Male",'Uganda workforce data - raw'!$A$4:$F$4,0))*INDEX('Mapping cadres'!$B$1:$Z$616,MATCH($B398, 'Mapping cadres'!$B$1:$B$616,0), MATCH(P$32,'Mapping cadres'!$B$1:$Z$1,0))</f>
        <v>0</v>
      </c>
      <c r="Q398" s="226">
        <f>INDEX('Uganda workforce data - raw'!$A$4:$F$619,MATCH($B398, 'Uganda workforce data - raw'!$B$4:$B$619,0), MATCH("Filled Male",'Uganda workforce data - raw'!$A$4:$F$4,0))*INDEX('Mapping cadres'!$B$1:$Z$616,MATCH($B398, 'Mapping cadres'!$B$1:$B$616,0), MATCH(Q$32,'Mapping cadres'!$B$1:$Z$1,0))</f>
        <v>0</v>
      </c>
      <c r="R398" s="226">
        <f>INDEX('Uganda workforce data - raw'!$A$4:$F$619,MATCH($B398, 'Uganda workforce data - raw'!$B$4:$B$619,0), MATCH("Filled Male",'Uganda workforce data - raw'!$A$4:$F$4,0))*INDEX('Mapping cadres'!$B$1:$Z$616,MATCH($B398, 'Mapping cadres'!$B$1:$B$616,0), MATCH(R$32,'Mapping cadres'!$B$1:$Z$1,0))</f>
        <v>0</v>
      </c>
      <c r="S398" s="226">
        <f>INDEX('Uganda workforce data - raw'!$A$4:$F$619,MATCH($B398, 'Uganda workforce data - raw'!$B$4:$B$619,0), MATCH("Filled Male",'Uganda workforce data - raw'!$A$4:$F$4,0))*INDEX('Mapping cadres'!$B$1:$Z$616,MATCH($B398, 'Mapping cadres'!$B$1:$B$616,0), MATCH(S$32,'Mapping cadres'!$B$1:$Z$1,0))</f>
        <v>0</v>
      </c>
      <c r="T398" s="226">
        <f>INDEX('Uganda workforce data - raw'!$A$4:$F$619,MATCH($B398, 'Uganda workforce data - raw'!$B$4:$B$619,0), MATCH("Filled Male",'Uganda workforce data - raw'!$A$4:$F$4,0))*INDEX('Mapping cadres'!$B$1:$Z$616,MATCH($B398, 'Mapping cadres'!$B$1:$B$616,0), MATCH(T$32,'Mapping cadres'!$B$1:$Z$1,0))</f>
        <v>0</v>
      </c>
      <c r="U398" s="226">
        <f>INDEX('Uganda workforce data - raw'!$A$4:$F$619,MATCH($B398, 'Uganda workforce data - raw'!$B$4:$B$619,0), MATCH("Filled Male",'Uganda workforce data - raw'!$A$4:$F$4,0))*INDEX('Mapping cadres'!$B$1:$Z$616,MATCH($B398, 'Mapping cadres'!$B$1:$B$616,0), MATCH(U$32,'Mapping cadres'!$B$1:$Z$1,0))</f>
        <v>0</v>
      </c>
      <c r="V398" s="226">
        <f>INDEX('Uganda workforce data - raw'!$A$4:$F$619,MATCH($B398, 'Uganda workforce data - raw'!$B$4:$B$619,0), MATCH("Filled Male",'Uganda workforce data - raw'!$A$4:$F$4,0))*INDEX('Mapping cadres'!$B$1:$Z$616,MATCH($B398, 'Mapping cadres'!$B$1:$B$616,0), MATCH(V$32,'Mapping cadres'!$B$1:$Z$1,0))</f>
        <v>0</v>
      </c>
      <c r="W398" s="226">
        <f>INDEX('Uganda workforce data - raw'!$A$4:$F$619,MATCH($B398, 'Uganda workforce data - raw'!$B$4:$B$619,0), MATCH("Filled Male",'Uganda workforce data - raw'!$A$4:$F$4,0))*INDEX('Mapping cadres'!$B$1:$Z$616,MATCH($B398, 'Mapping cadres'!$B$1:$B$616,0), MATCH(W$32,'Mapping cadres'!$B$1:$Z$1,0))</f>
        <v>0</v>
      </c>
      <c r="X398" s="226">
        <f>INDEX('Uganda workforce data - raw'!$A$4:$F$619,MATCH($B398, 'Uganda workforce data - raw'!$B$4:$B$619,0), MATCH("Filled Male",'Uganda workforce data - raw'!$A$4:$F$4,0))*INDEX('Mapping cadres'!$B$1:$Z$616,MATCH($B398, 'Mapping cadres'!$B$1:$B$616,0), MATCH(X$32,'Mapping cadres'!$B$1:$Z$1,0))</f>
        <v>0</v>
      </c>
      <c r="Y398" s="226">
        <f>INDEX('Uganda workforce data - raw'!$A$4:$F$619,MATCH($B398, 'Uganda workforce data - raw'!$B$4:$B$619,0), MATCH("Filled Male",'Uganda workforce data - raw'!$A$4:$F$4,0))*INDEX('Mapping cadres'!$B$1:$Z$616,MATCH($B398, 'Mapping cadres'!$B$1:$B$616,0), MATCH(Y$32,'Mapping cadres'!$B$1:$Z$1,0))</f>
        <v>0</v>
      </c>
      <c r="Z398" s="226">
        <f>INDEX('Uganda workforce data - raw'!$A$4:$F$619,MATCH($B398, 'Uganda workforce data - raw'!$B$4:$B$619,0), MATCH("Filled Male",'Uganda workforce data - raw'!$A$4:$F$4,0))*INDEX('Mapping cadres'!$B$1:$Z$616,MATCH($B398, 'Mapping cadres'!$B$1:$B$616,0), MATCH(Z$32,'Mapping cadres'!$B$1:$Z$1,0))</f>
        <v>0</v>
      </c>
      <c r="AA398" s="226">
        <f>INDEX('Uganda workforce data - raw'!$A$4:$F$619,MATCH($B398, 'Uganda workforce data - raw'!$B$4:$B$619,0), MATCH("Filled Female",'Uganda workforce data - raw'!$A$4:$F$4,0))*INDEX('Mapping cadres'!$B$1:$Z$616,MATCH($B398, 'Mapping cadres'!$B$1:$B$616,0), MATCH(AA$32,'Mapping cadres'!$B$1:$Z$1,0))</f>
        <v>0</v>
      </c>
      <c r="AB398" s="226">
        <f>INDEX('Uganda workforce data - raw'!$A$4:$F$619,MATCH($B398, 'Uganda workforce data - raw'!$B$4:$B$619,0), MATCH("Filled Female",'Uganda workforce data - raw'!$A$4:$F$4,0))*INDEX('Mapping cadres'!$B$1:$Z$616,MATCH($B398, 'Mapping cadres'!$B$1:$B$616,0), MATCH(AB$32,'Mapping cadres'!$B$1:$Z$1,0))</f>
        <v>0</v>
      </c>
      <c r="AC398" s="226">
        <f>INDEX('Uganda workforce data - raw'!$A$4:$F$619,MATCH($B398, 'Uganda workforce data - raw'!$B$4:$B$619,0), MATCH("Filled Female",'Uganda workforce data - raw'!$A$4:$F$4,0))*INDEX('Mapping cadres'!$B$1:$Z$616,MATCH($B398, 'Mapping cadres'!$B$1:$B$616,0), MATCH(AC$32,'Mapping cadres'!$B$1:$Z$1,0))</f>
        <v>0</v>
      </c>
      <c r="AD398" s="226">
        <f>INDEX('Uganda workforce data - raw'!$A$4:$F$619,MATCH($B398, 'Uganda workforce data - raw'!$B$4:$B$619,0), MATCH("Filled Female",'Uganda workforce data - raw'!$A$4:$F$4,0))*INDEX('Mapping cadres'!$B$1:$Z$616,MATCH($B398, 'Mapping cadres'!$B$1:$B$616,0), MATCH(AD$32,'Mapping cadres'!$B$1:$Z$1,0))</f>
        <v>0</v>
      </c>
      <c r="AE398" s="226">
        <f>INDEX('Uganda workforce data - raw'!$A$4:$F$619,MATCH($B398, 'Uganda workforce data - raw'!$B$4:$B$619,0), MATCH("Filled Female",'Uganda workforce data - raw'!$A$4:$F$4,0))*INDEX('Mapping cadres'!$B$1:$Z$616,MATCH($B398, 'Mapping cadres'!$B$1:$B$616,0), MATCH(AE$32,'Mapping cadres'!$B$1:$Z$1,0))</f>
        <v>0</v>
      </c>
      <c r="AF398" s="226">
        <f>INDEX('Uganda workforce data - raw'!$A$4:$F$619,MATCH($B398, 'Uganda workforce data - raw'!$B$4:$B$619,0), MATCH("Filled Female",'Uganda workforce data - raw'!$A$4:$F$4,0))*INDEX('Mapping cadres'!$B$1:$Z$616,MATCH($B398, 'Mapping cadres'!$B$1:$B$616,0), MATCH(AF$32,'Mapping cadres'!$B$1:$Z$1,0))</f>
        <v>0</v>
      </c>
      <c r="AG398" s="226">
        <f>INDEX('Uganda workforce data - raw'!$A$4:$F$619,MATCH($B398, 'Uganda workforce data - raw'!$B$4:$B$619,0), MATCH("Filled Female",'Uganda workforce data - raw'!$A$4:$F$4,0))*INDEX('Mapping cadres'!$B$1:$Z$616,MATCH($B398, 'Mapping cadres'!$B$1:$B$616,0), MATCH(AG$32,'Mapping cadres'!$B$1:$Z$1,0))</f>
        <v>0</v>
      </c>
      <c r="AH398" s="226">
        <f>INDEX('Uganda workforce data - raw'!$A$4:$F$619,MATCH($B398, 'Uganda workforce data - raw'!$B$4:$B$619,0), MATCH("Filled Female",'Uganda workforce data - raw'!$A$4:$F$4,0))*INDEX('Mapping cadres'!$B$1:$Z$616,MATCH($B398, 'Mapping cadres'!$B$1:$B$616,0), MATCH(AH$32,'Mapping cadres'!$B$1:$Z$1,0))</f>
        <v>0</v>
      </c>
      <c r="AI398" s="226">
        <f>INDEX('Uganda workforce data - raw'!$A$4:$F$619,MATCH($B398, 'Uganda workforce data - raw'!$B$4:$B$619,0), MATCH("Filled Female",'Uganda workforce data - raw'!$A$4:$F$4,0))*INDEX('Mapping cadres'!$B$1:$Z$616,MATCH($B398, 'Mapping cadres'!$B$1:$B$616,0), MATCH(AI$32,'Mapping cadres'!$B$1:$Z$1,0))</f>
        <v>0</v>
      </c>
      <c r="AJ398" s="226">
        <f>INDEX('Uganda workforce data - raw'!$A$4:$F$619,MATCH($B398, 'Uganda workforce data - raw'!$B$4:$B$619,0), MATCH("Filled Female",'Uganda workforce data - raw'!$A$4:$F$4,0))*INDEX('Mapping cadres'!$B$1:$Z$616,MATCH($B398, 'Mapping cadres'!$B$1:$B$616,0), MATCH(AJ$32,'Mapping cadres'!$B$1:$Z$1,0))</f>
        <v>0</v>
      </c>
      <c r="AK398" s="226">
        <f>INDEX('Uganda workforce data - raw'!$A$4:$F$619,MATCH($B398, 'Uganda workforce data - raw'!$B$4:$B$619,0), MATCH("Filled Female",'Uganda workforce data - raw'!$A$4:$F$4,0))*INDEX('Mapping cadres'!$B$1:$Z$616,MATCH($B398, 'Mapping cadres'!$B$1:$B$616,0), MATCH(AK$32,'Mapping cadres'!$B$1:$Z$1,0))</f>
        <v>0</v>
      </c>
      <c r="AL398" s="226">
        <f>INDEX('Uganda workforce data - raw'!$A$4:$F$619,MATCH($B398, 'Uganda workforce data - raw'!$B$4:$B$619,0), MATCH("Filled Female",'Uganda workforce data - raw'!$A$4:$F$4,0))*INDEX('Mapping cadres'!$B$1:$Z$616,MATCH($B398, 'Mapping cadres'!$B$1:$B$616,0), MATCH(AL$32,'Mapping cadres'!$B$1:$Z$1,0))</f>
        <v>0</v>
      </c>
      <c r="AM398" s="226">
        <f>INDEX('Uganda workforce data - raw'!$A$4:$F$619,MATCH($B398, 'Uganda workforce data - raw'!$B$4:$B$619,0), MATCH("Filled Female",'Uganda workforce data - raw'!$A$4:$F$4,0))*INDEX('Mapping cadres'!$B$1:$Z$616,MATCH($B398, 'Mapping cadres'!$B$1:$B$616,0), MATCH(AM$32,'Mapping cadres'!$B$1:$Z$1,0))</f>
        <v>0</v>
      </c>
      <c r="AN398" s="226">
        <f>INDEX('Uganda workforce data - raw'!$A$4:$F$619,MATCH($B398, 'Uganda workforce data - raw'!$B$4:$B$619,0), MATCH("Filled Female",'Uganda workforce data - raw'!$A$4:$F$4,0))*INDEX('Mapping cadres'!$B$1:$Z$616,MATCH($B398, 'Mapping cadres'!$B$1:$B$616,0), MATCH(AN$32,'Mapping cadres'!$B$1:$Z$1,0))</f>
        <v>0</v>
      </c>
      <c r="AO398" s="226">
        <f>INDEX('Uganda workforce data - raw'!$A$4:$F$619,MATCH($B398, 'Uganda workforce data - raw'!$B$4:$B$619,0), MATCH("Filled Female",'Uganda workforce data - raw'!$A$4:$F$4,0))*INDEX('Mapping cadres'!$B$1:$Z$616,MATCH($B398, 'Mapping cadres'!$B$1:$B$616,0), MATCH(AO$32,'Mapping cadres'!$B$1:$Z$1,0))</f>
        <v>0</v>
      </c>
      <c r="AP398" s="226">
        <f>INDEX('Uganda workforce data - raw'!$A$4:$F$619,MATCH($B398, 'Uganda workforce data - raw'!$B$4:$B$619,0), MATCH("Filled Female",'Uganda workforce data - raw'!$A$4:$F$4,0))*INDEX('Mapping cadres'!$B$1:$Z$616,MATCH($B398, 'Mapping cadres'!$B$1:$B$616,0), MATCH(AP$32,'Mapping cadres'!$B$1:$Z$1,0))</f>
        <v>0</v>
      </c>
      <c r="AQ398" s="226">
        <f>INDEX('Uganda workforce data - raw'!$A$4:$F$619,MATCH($B398, 'Uganda workforce data - raw'!$B$4:$B$619,0), MATCH("Filled Female",'Uganda workforce data - raw'!$A$4:$F$4,0))*INDEX('Mapping cadres'!$B$1:$Z$616,MATCH($B398, 'Mapping cadres'!$B$1:$B$616,0), MATCH(AQ$32,'Mapping cadres'!$B$1:$Z$1,0))</f>
        <v>0</v>
      </c>
      <c r="AR398" s="226">
        <f>INDEX('Uganda workforce data - raw'!$A$4:$F$619,MATCH($B398, 'Uganda workforce data - raw'!$B$4:$B$619,0), MATCH("Filled Female",'Uganda workforce data - raw'!$A$4:$F$4,0))*INDEX('Mapping cadres'!$B$1:$Z$616,MATCH($B398, 'Mapping cadres'!$B$1:$B$616,0), MATCH(AR$32,'Mapping cadres'!$B$1:$Z$1,0))</f>
        <v>0</v>
      </c>
      <c r="AS398" s="226">
        <f>INDEX('Uganda workforce data - raw'!$A$4:$F$619,MATCH($B398, 'Uganda workforce data - raw'!$B$4:$B$619,0), MATCH("Filled Female",'Uganda workforce data - raw'!$A$4:$F$4,0))*INDEX('Mapping cadres'!$B$1:$Z$616,MATCH($B398, 'Mapping cadres'!$B$1:$B$616,0), MATCH(AS$32,'Mapping cadres'!$B$1:$Z$1,0))</f>
        <v>0</v>
      </c>
      <c r="AT398" s="226">
        <f>INDEX('Uganda workforce data - raw'!$A$4:$F$619,MATCH($B398, 'Uganda workforce data - raw'!$B$4:$B$619,0), MATCH("Filled Female",'Uganda workforce data - raw'!$A$4:$F$4,0))*INDEX('Mapping cadres'!$B$1:$Z$616,MATCH($B398, 'Mapping cadres'!$B$1:$B$616,0), MATCH(AT$32,'Mapping cadres'!$B$1:$Z$1,0))</f>
        <v>0</v>
      </c>
      <c r="AU398" s="226">
        <f>INDEX('Uganda workforce data - raw'!$A$4:$F$619,MATCH($B398, 'Uganda workforce data - raw'!$B$4:$B$619,0), MATCH("Filled Female",'Uganda workforce data - raw'!$A$4:$F$4,0))*INDEX('Mapping cadres'!$B$1:$Z$616,MATCH($B398, 'Mapping cadres'!$B$1:$B$616,0), MATCH(AU$32,'Mapping cadres'!$B$1:$Z$1,0))</f>
        <v>0</v>
      </c>
      <c r="AV398" s="226">
        <f>INDEX('Uganda workforce data - raw'!$A$4:$F$619,MATCH($B398, 'Uganda workforce data - raw'!$B$4:$B$619,0), MATCH("Filled Female",'Uganda workforce data - raw'!$A$4:$F$4,0))*INDEX('Mapping cadres'!$B$1:$Z$616,MATCH($B398, 'Mapping cadres'!$B$1:$B$616,0), MATCH(AV$32,'Mapping cadres'!$B$1:$Z$1,0))</f>
        <v>0</v>
      </c>
      <c r="AW398" s="226">
        <f>INDEX('Uganda workforce data - raw'!$A$4:$F$619,MATCH($B398, 'Uganda workforce data - raw'!$B$4:$B$619,0), MATCH("Filled Female",'Uganda workforce data - raw'!$A$4:$F$4,0))*INDEX('Mapping cadres'!$B$1:$Z$616,MATCH($B398, 'Mapping cadres'!$B$1:$B$616,0), MATCH(AW$32,'Mapping cadres'!$B$1:$Z$1,0))</f>
        <v>0</v>
      </c>
      <c r="AX398" s="226">
        <f>INDEX('Uganda workforce data - raw'!$A$4:$F$619,MATCH($B398, 'Uganda workforce data - raw'!$B$4:$B$619,0), MATCH("Filled Female",'Uganda workforce data - raw'!$A$4:$F$4,0))*INDEX('Mapping cadres'!$B$1:$Z$616,MATCH($B398, 'Mapping cadres'!$B$1:$B$616,0), MATCH(AX$32,'Mapping cadres'!$B$1:$Z$1,0))</f>
        <v>0</v>
      </c>
      <c r="AY398" s="226">
        <f t="shared" si="125"/>
        <v>2</v>
      </c>
      <c r="AZ398" s="226">
        <f t="shared" si="126"/>
        <v>0</v>
      </c>
      <c r="BA398" s="226">
        <f t="shared" si="127"/>
        <v>0</v>
      </c>
      <c r="BB398" s="226">
        <f t="shared" si="128"/>
        <v>0</v>
      </c>
      <c r="BC398" s="226">
        <f t="shared" si="129"/>
        <v>0</v>
      </c>
      <c r="BD398" s="226">
        <f t="shared" si="130"/>
        <v>0</v>
      </c>
      <c r="BE398" s="226">
        <f t="shared" si="131"/>
        <v>0</v>
      </c>
      <c r="BF398" s="226">
        <f t="shared" si="132"/>
        <v>0</v>
      </c>
      <c r="BG398" s="226">
        <f t="shared" si="133"/>
        <v>0</v>
      </c>
      <c r="BH398" s="226">
        <f t="shared" si="134"/>
        <v>0</v>
      </c>
      <c r="BI398" s="226">
        <f t="shared" si="135"/>
        <v>0</v>
      </c>
      <c r="BJ398" s="226">
        <f t="shared" si="136"/>
        <v>0</v>
      </c>
      <c r="BK398" s="226">
        <f t="shared" si="137"/>
        <v>0</v>
      </c>
      <c r="BL398" s="226">
        <f t="shared" si="138"/>
        <v>0</v>
      </c>
      <c r="BM398" s="226">
        <f t="shared" si="139"/>
        <v>0</v>
      </c>
      <c r="BN398" s="226">
        <f t="shared" si="140"/>
        <v>0</v>
      </c>
      <c r="BO398" s="226">
        <f t="shared" si="141"/>
        <v>0</v>
      </c>
      <c r="BP398" s="226">
        <f t="shared" si="142"/>
        <v>0</v>
      </c>
      <c r="BQ398" s="226">
        <f t="shared" si="143"/>
        <v>0</v>
      </c>
      <c r="BR398" s="226">
        <f t="shared" si="144"/>
        <v>0</v>
      </c>
      <c r="BS398" s="226">
        <f t="shared" si="145"/>
        <v>0</v>
      </c>
      <c r="BT398" s="226">
        <f t="shared" si="146"/>
        <v>0</v>
      </c>
      <c r="BU398" s="226">
        <f t="shared" si="147"/>
        <v>0</v>
      </c>
      <c r="BV398" s="226">
        <f t="shared" si="148"/>
        <v>0</v>
      </c>
    </row>
    <row r="399" spans="1:74">
      <c r="A399" s="226">
        <v>367</v>
      </c>
      <c r="B399" s="237" t="s">
        <v>1668</v>
      </c>
      <c r="C399" s="226">
        <f>INDEX('Uganda workforce data - raw'!$A$4:$F$619,MATCH($B399, 'Uganda workforce data - raw'!$B$4:$B$619,0), MATCH("Filled Male",'Uganda workforce data - raw'!$A$4:$F$4,0))*INDEX('Mapping cadres'!$B$1:$Z$616,MATCH($B399, 'Mapping cadres'!$B$1:$B$616,0), MATCH(C$32,'Mapping cadres'!$B$1:$Z$1,0))</f>
        <v>0</v>
      </c>
      <c r="D399" s="226">
        <f>INDEX('Uganda workforce data - raw'!$A$4:$F$619,MATCH($B399, 'Uganda workforce data - raw'!$B$4:$B$619,0), MATCH("Filled Male",'Uganda workforce data - raw'!$A$4:$F$4,0))*INDEX('Mapping cadres'!$B$1:$Z$616,MATCH($B399, 'Mapping cadres'!$B$1:$B$616,0), MATCH(D$32,'Mapping cadres'!$B$1:$Z$1,0))</f>
        <v>0</v>
      </c>
      <c r="E399" s="226">
        <f>INDEX('Uganda workforce data - raw'!$A$4:$F$619,MATCH($B399, 'Uganda workforce data - raw'!$B$4:$B$619,0), MATCH("Filled Male",'Uganda workforce data - raw'!$A$4:$F$4,0))*INDEX('Mapping cadres'!$B$1:$Z$616,MATCH($B399, 'Mapping cadres'!$B$1:$B$616,0), MATCH(E$32,'Mapping cadres'!$B$1:$Z$1,0))</f>
        <v>0</v>
      </c>
      <c r="F399" s="226">
        <f>INDEX('Uganda workforce data - raw'!$A$4:$F$619,MATCH($B399, 'Uganda workforce data - raw'!$B$4:$B$619,0), MATCH("Filled Male",'Uganda workforce data - raw'!$A$4:$F$4,0))*INDEX('Mapping cadres'!$B$1:$Z$616,MATCH($B399, 'Mapping cadres'!$B$1:$B$616,0), MATCH(F$32,'Mapping cadres'!$B$1:$Z$1,0))</f>
        <v>75</v>
      </c>
      <c r="G399" s="226">
        <f>INDEX('Uganda workforce data - raw'!$A$4:$F$619,MATCH($B399, 'Uganda workforce data - raw'!$B$4:$B$619,0), MATCH("Filled Male",'Uganda workforce data - raw'!$A$4:$F$4,0))*INDEX('Mapping cadres'!$B$1:$Z$616,MATCH($B399, 'Mapping cadres'!$B$1:$B$616,0), MATCH(G$32,'Mapping cadres'!$B$1:$Z$1,0))</f>
        <v>0</v>
      </c>
      <c r="H399" s="226">
        <f>INDEX('Uganda workforce data - raw'!$A$4:$F$619,MATCH($B399, 'Uganda workforce data - raw'!$B$4:$B$619,0), MATCH("Filled Male",'Uganda workforce data - raw'!$A$4:$F$4,0))*INDEX('Mapping cadres'!$B$1:$Z$616,MATCH($B399, 'Mapping cadres'!$B$1:$B$616,0), MATCH(H$32,'Mapping cadres'!$B$1:$Z$1,0))</f>
        <v>0</v>
      </c>
      <c r="I399" s="226">
        <f>INDEX('Uganda workforce data - raw'!$A$4:$F$619,MATCH($B399, 'Uganda workforce data - raw'!$B$4:$B$619,0), MATCH("Filled Male",'Uganda workforce data - raw'!$A$4:$F$4,0))*INDEX('Mapping cadres'!$B$1:$Z$616,MATCH($B399, 'Mapping cadres'!$B$1:$B$616,0), MATCH(I$32,'Mapping cadres'!$B$1:$Z$1,0))</f>
        <v>0</v>
      </c>
      <c r="J399" s="226">
        <f>INDEX('Uganda workforce data - raw'!$A$4:$F$619,MATCH($B399, 'Uganda workforce data - raw'!$B$4:$B$619,0), MATCH("Filled Male",'Uganda workforce data - raw'!$A$4:$F$4,0))*INDEX('Mapping cadres'!$B$1:$Z$616,MATCH($B399, 'Mapping cadres'!$B$1:$B$616,0), MATCH(J$32,'Mapping cadres'!$B$1:$Z$1,0))</f>
        <v>0</v>
      </c>
      <c r="K399" s="226">
        <f>INDEX('Uganda workforce data - raw'!$A$4:$F$619,MATCH($B399, 'Uganda workforce data - raw'!$B$4:$B$619,0), MATCH("Filled Male",'Uganda workforce data - raw'!$A$4:$F$4,0))*INDEX('Mapping cadres'!$B$1:$Z$616,MATCH($B399, 'Mapping cadres'!$B$1:$B$616,0), MATCH(K$32,'Mapping cadres'!$B$1:$Z$1,0))</f>
        <v>0</v>
      </c>
      <c r="L399" s="226">
        <f>INDEX('Uganda workforce data - raw'!$A$4:$F$619,MATCH($B399, 'Uganda workforce data - raw'!$B$4:$B$619,0), MATCH("Filled Male",'Uganda workforce data - raw'!$A$4:$F$4,0))*INDEX('Mapping cadres'!$B$1:$Z$616,MATCH($B399, 'Mapping cadres'!$B$1:$B$616,0), MATCH(L$32,'Mapping cadres'!$B$1:$Z$1,0))</f>
        <v>0</v>
      </c>
      <c r="M399" s="226">
        <f>INDEX('Uganda workforce data - raw'!$A$4:$F$619,MATCH($B399, 'Uganda workforce data - raw'!$B$4:$B$619,0), MATCH("Filled Male",'Uganda workforce data - raw'!$A$4:$F$4,0))*INDEX('Mapping cadres'!$B$1:$Z$616,MATCH($B399, 'Mapping cadres'!$B$1:$B$616,0), MATCH(M$32,'Mapping cadres'!$B$1:$Z$1,0))</f>
        <v>0</v>
      </c>
      <c r="N399" s="226">
        <f>INDEX('Uganda workforce data - raw'!$A$4:$F$619,MATCH($B399, 'Uganda workforce data - raw'!$B$4:$B$619,0), MATCH("Filled Male",'Uganda workforce data - raw'!$A$4:$F$4,0))*INDEX('Mapping cadres'!$B$1:$Z$616,MATCH($B399, 'Mapping cadres'!$B$1:$B$616,0), MATCH(N$32,'Mapping cadres'!$B$1:$Z$1,0))</f>
        <v>0</v>
      </c>
      <c r="O399" s="226">
        <f>INDEX('Uganda workforce data - raw'!$A$4:$F$619,MATCH($B399, 'Uganda workforce data - raw'!$B$4:$B$619,0), MATCH("Filled Male",'Uganda workforce data - raw'!$A$4:$F$4,0))*INDEX('Mapping cadres'!$B$1:$Z$616,MATCH($B399, 'Mapping cadres'!$B$1:$B$616,0), MATCH(O$32,'Mapping cadres'!$B$1:$Z$1,0))</f>
        <v>0</v>
      </c>
      <c r="P399" s="226">
        <f>INDEX('Uganda workforce data - raw'!$A$4:$F$619,MATCH($B399, 'Uganda workforce data - raw'!$B$4:$B$619,0), MATCH("Filled Male",'Uganda workforce data - raw'!$A$4:$F$4,0))*INDEX('Mapping cadres'!$B$1:$Z$616,MATCH($B399, 'Mapping cadres'!$B$1:$B$616,0), MATCH(P$32,'Mapping cadres'!$B$1:$Z$1,0))</f>
        <v>0</v>
      </c>
      <c r="Q399" s="226">
        <f>INDEX('Uganda workforce data - raw'!$A$4:$F$619,MATCH($B399, 'Uganda workforce data - raw'!$B$4:$B$619,0), MATCH("Filled Male",'Uganda workforce data - raw'!$A$4:$F$4,0))*INDEX('Mapping cadres'!$B$1:$Z$616,MATCH($B399, 'Mapping cadres'!$B$1:$B$616,0), MATCH(Q$32,'Mapping cadres'!$B$1:$Z$1,0))</f>
        <v>0</v>
      </c>
      <c r="R399" s="226">
        <f>INDEX('Uganda workforce data - raw'!$A$4:$F$619,MATCH($B399, 'Uganda workforce data - raw'!$B$4:$B$619,0), MATCH("Filled Male",'Uganda workforce data - raw'!$A$4:$F$4,0))*INDEX('Mapping cadres'!$B$1:$Z$616,MATCH($B399, 'Mapping cadres'!$B$1:$B$616,0), MATCH(R$32,'Mapping cadres'!$B$1:$Z$1,0))</f>
        <v>0</v>
      </c>
      <c r="S399" s="226">
        <f>INDEX('Uganda workforce data - raw'!$A$4:$F$619,MATCH($B399, 'Uganda workforce data - raw'!$B$4:$B$619,0), MATCH("Filled Male",'Uganda workforce data - raw'!$A$4:$F$4,0))*INDEX('Mapping cadres'!$B$1:$Z$616,MATCH($B399, 'Mapping cadres'!$B$1:$B$616,0), MATCH(S$32,'Mapping cadres'!$B$1:$Z$1,0))</f>
        <v>0</v>
      </c>
      <c r="T399" s="226">
        <f>INDEX('Uganda workforce data - raw'!$A$4:$F$619,MATCH($B399, 'Uganda workforce data - raw'!$B$4:$B$619,0), MATCH("Filled Male",'Uganda workforce data - raw'!$A$4:$F$4,0))*INDEX('Mapping cadres'!$B$1:$Z$616,MATCH($B399, 'Mapping cadres'!$B$1:$B$616,0), MATCH(T$32,'Mapping cadres'!$B$1:$Z$1,0))</f>
        <v>0</v>
      </c>
      <c r="U399" s="226">
        <f>INDEX('Uganda workforce data - raw'!$A$4:$F$619,MATCH($B399, 'Uganda workforce data - raw'!$B$4:$B$619,0), MATCH("Filled Male",'Uganda workforce data - raw'!$A$4:$F$4,0))*INDEX('Mapping cadres'!$B$1:$Z$616,MATCH($B399, 'Mapping cadres'!$B$1:$B$616,0), MATCH(U$32,'Mapping cadres'!$B$1:$Z$1,0))</f>
        <v>0</v>
      </c>
      <c r="V399" s="226">
        <f>INDEX('Uganda workforce data - raw'!$A$4:$F$619,MATCH($B399, 'Uganda workforce data - raw'!$B$4:$B$619,0), MATCH("Filled Male",'Uganda workforce data - raw'!$A$4:$F$4,0))*INDEX('Mapping cadres'!$B$1:$Z$616,MATCH($B399, 'Mapping cadres'!$B$1:$B$616,0), MATCH(V$32,'Mapping cadres'!$B$1:$Z$1,0))</f>
        <v>0</v>
      </c>
      <c r="W399" s="226">
        <f>INDEX('Uganda workforce data - raw'!$A$4:$F$619,MATCH($B399, 'Uganda workforce data - raw'!$B$4:$B$619,0), MATCH("Filled Male",'Uganda workforce data - raw'!$A$4:$F$4,0))*INDEX('Mapping cadres'!$B$1:$Z$616,MATCH($B399, 'Mapping cadres'!$B$1:$B$616,0), MATCH(W$32,'Mapping cadres'!$B$1:$Z$1,0))</f>
        <v>0</v>
      </c>
      <c r="X399" s="226">
        <f>INDEX('Uganda workforce data - raw'!$A$4:$F$619,MATCH($B399, 'Uganda workforce data - raw'!$B$4:$B$619,0), MATCH("Filled Male",'Uganda workforce data - raw'!$A$4:$F$4,0))*INDEX('Mapping cadres'!$B$1:$Z$616,MATCH($B399, 'Mapping cadres'!$B$1:$B$616,0), MATCH(X$32,'Mapping cadres'!$B$1:$Z$1,0))</f>
        <v>0</v>
      </c>
      <c r="Y399" s="226">
        <f>INDEX('Uganda workforce data - raw'!$A$4:$F$619,MATCH($B399, 'Uganda workforce data - raw'!$B$4:$B$619,0), MATCH("Filled Male",'Uganda workforce data - raw'!$A$4:$F$4,0))*INDEX('Mapping cadres'!$B$1:$Z$616,MATCH($B399, 'Mapping cadres'!$B$1:$B$616,0), MATCH(Y$32,'Mapping cadres'!$B$1:$Z$1,0))</f>
        <v>0</v>
      </c>
      <c r="Z399" s="226">
        <f>INDEX('Uganda workforce data - raw'!$A$4:$F$619,MATCH($B399, 'Uganda workforce data - raw'!$B$4:$B$619,0), MATCH("Filled Male",'Uganda workforce data - raw'!$A$4:$F$4,0))*INDEX('Mapping cadres'!$B$1:$Z$616,MATCH($B399, 'Mapping cadres'!$B$1:$B$616,0), MATCH(Z$32,'Mapping cadres'!$B$1:$Z$1,0))</f>
        <v>0</v>
      </c>
      <c r="AA399" s="226">
        <f>INDEX('Uganda workforce data - raw'!$A$4:$F$619,MATCH($B399, 'Uganda workforce data - raw'!$B$4:$B$619,0), MATCH("Filled Female",'Uganda workforce data - raw'!$A$4:$F$4,0))*INDEX('Mapping cadres'!$B$1:$Z$616,MATCH($B399, 'Mapping cadres'!$B$1:$B$616,0), MATCH(AA$32,'Mapping cadres'!$B$1:$Z$1,0))</f>
        <v>0</v>
      </c>
      <c r="AB399" s="226">
        <f>INDEX('Uganda workforce data - raw'!$A$4:$F$619,MATCH($B399, 'Uganda workforce data - raw'!$B$4:$B$619,0), MATCH("Filled Female",'Uganda workforce data - raw'!$A$4:$F$4,0))*INDEX('Mapping cadres'!$B$1:$Z$616,MATCH($B399, 'Mapping cadres'!$B$1:$B$616,0), MATCH(AB$32,'Mapping cadres'!$B$1:$Z$1,0))</f>
        <v>0</v>
      </c>
      <c r="AC399" s="226">
        <f>INDEX('Uganda workforce data - raw'!$A$4:$F$619,MATCH($B399, 'Uganda workforce data - raw'!$B$4:$B$619,0), MATCH("Filled Female",'Uganda workforce data - raw'!$A$4:$F$4,0))*INDEX('Mapping cadres'!$B$1:$Z$616,MATCH($B399, 'Mapping cadres'!$B$1:$B$616,0), MATCH(AC$32,'Mapping cadres'!$B$1:$Z$1,0))</f>
        <v>0</v>
      </c>
      <c r="AD399" s="226">
        <f>INDEX('Uganda workforce data - raw'!$A$4:$F$619,MATCH($B399, 'Uganda workforce data - raw'!$B$4:$B$619,0), MATCH("Filled Female",'Uganda workforce data - raw'!$A$4:$F$4,0))*INDEX('Mapping cadres'!$B$1:$Z$616,MATCH($B399, 'Mapping cadres'!$B$1:$B$616,0), MATCH(AD$32,'Mapping cadres'!$B$1:$Z$1,0))</f>
        <v>17</v>
      </c>
      <c r="AE399" s="226">
        <f>INDEX('Uganda workforce data - raw'!$A$4:$F$619,MATCH($B399, 'Uganda workforce data - raw'!$B$4:$B$619,0), MATCH("Filled Female",'Uganda workforce data - raw'!$A$4:$F$4,0))*INDEX('Mapping cadres'!$B$1:$Z$616,MATCH($B399, 'Mapping cadres'!$B$1:$B$616,0), MATCH(AE$32,'Mapping cadres'!$B$1:$Z$1,0))</f>
        <v>0</v>
      </c>
      <c r="AF399" s="226">
        <f>INDEX('Uganda workforce data - raw'!$A$4:$F$619,MATCH($B399, 'Uganda workforce data - raw'!$B$4:$B$619,0), MATCH("Filled Female",'Uganda workforce data - raw'!$A$4:$F$4,0))*INDEX('Mapping cadres'!$B$1:$Z$616,MATCH($B399, 'Mapping cadres'!$B$1:$B$616,0), MATCH(AF$32,'Mapping cadres'!$B$1:$Z$1,0))</f>
        <v>0</v>
      </c>
      <c r="AG399" s="226">
        <f>INDEX('Uganda workforce data - raw'!$A$4:$F$619,MATCH($B399, 'Uganda workforce data - raw'!$B$4:$B$619,0), MATCH("Filled Female",'Uganda workforce data - raw'!$A$4:$F$4,0))*INDEX('Mapping cadres'!$B$1:$Z$616,MATCH($B399, 'Mapping cadres'!$B$1:$B$616,0), MATCH(AG$32,'Mapping cadres'!$B$1:$Z$1,0))</f>
        <v>0</v>
      </c>
      <c r="AH399" s="226">
        <f>INDEX('Uganda workforce data - raw'!$A$4:$F$619,MATCH($B399, 'Uganda workforce data - raw'!$B$4:$B$619,0), MATCH("Filled Female",'Uganda workforce data - raw'!$A$4:$F$4,0))*INDEX('Mapping cadres'!$B$1:$Z$616,MATCH($B399, 'Mapping cadres'!$B$1:$B$616,0), MATCH(AH$32,'Mapping cadres'!$B$1:$Z$1,0))</f>
        <v>0</v>
      </c>
      <c r="AI399" s="226">
        <f>INDEX('Uganda workforce data - raw'!$A$4:$F$619,MATCH($B399, 'Uganda workforce data - raw'!$B$4:$B$619,0), MATCH("Filled Female",'Uganda workforce data - raw'!$A$4:$F$4,0))*INDEX('Mapping cadres'!$B$1:$Z$616,MATCH($B399, 'Mapping cadres'!$B$1:$B$616,0), MATCH(AI$32,'Mapping cadres'!$B$1:$Z$1,0))</f>
        <v>0</v>
      </c>
      <c r="AJ399" s="226">
        <f>INDEX('Uganda workforce data - raw'!$A$4:$F$619,MATCH($B399, 'Uganda workforce data - raw'!$B$4:$B$619,0), MATCH("Filled Female",'Uganda workforce data - raw'!$A$4:$F$4,0))*INDEX('Mapping cadres'!$B$1:$Z$616,MATCH($B399, 'Mapping cadres'!$B$1:$B$616,0), MATCH(AJ$32,'Mapping cadres'!$B$1:$Z$1,0))</f>
        <v>0</v>
      </c>
      <c r="AK399" s="226">
        <f>INDEX('Uganda workforce data - raw'!$A$4:$F$619,MATCH($B399, 'Uganda workforce data - raw'!$B$4:$B$619,0), MATCH("Filled Female",'Uganda workforce data - raw'!$A$4:$F$4,0))*INDEX('Mapping cadres'!$B$1:$Z$616,MATCH($B399, 'Mapping cadres'!$B$1:$B$616,0), MATCH(AK$32,'Mapping cadres'!$B$1:$Z$1,0))</f>
        <v>0</v>
      </c>
      <c r="AL399" s="226">
        <f>INDEX('Uganda workforce data - raw'!$A$4:$F$619,MATCH($B399, 'Uganda workforce data - raw'!$B$4:$B$619,0), MATCH("Filled Female",'Uganda workforce data - raw'!$A$4:$F$4,0))*INDEX('Mapping cadres'!$B$1:$Z$616,MATCH($B399, 'Mapping cadres'!$B$1:$B$616,0), MATCH(AL$32,'Mapping cadres'!$B$1:$Z$1,0))</f>
        <v>0</v>
      </c>
      <c r="AM399" s="226">
        <f>INDEX('Uganda workforce data - raw'!$A$4:$F$619,MATCH($B399, 'Uganda workforce data - raw'!$B$4:$B$619,0), MATCH("Filled Female",'Uganda workforce data - raw'!$A$4:$F$4,0))*INDEX('Mapping cadres'!$B$1:$Z$616,MATCH($B399, 'Mapping cadres'!$B$1:$B$616,0), MATCH(AM$32,'Mapping cadres'!$B$1:$Z$1,0))</f>
        <v>0</v>
      </c>
      <c r="AN399" s="226">
        <f>INDEX('Uganda workforce data - raw'!$A$4:$F$619,MATCH($B399, 'Uganda workforce data - raw'!$B$4:$B$619,0), MATCH("Filled Female",'Uganda workforce data - raw'!$A$4:$F$4,0))*INDEX('Mapping cadres'!$B$1:$Z$616,MATCH($B399, 'Mapping cadres'!$B$1:$B$616,0), MATCH(AN$32,'Mapping cadres'!$B$1:$Z$1,0))</f>
        <v>0</v>
      </c>
      <c r="AO399" s="226">
        <f>INDEX('Uganda workforce data - raw'!$A$4:$F$619,MATCH($B399, 'Uganda workforce data - raw'!$B$4:$B$619,0), MATCH("Filled Female",'Uganda workforce data - raw'!$A$4:$F$4,0))*INDEX('Mapping cadres'!$B$1:$Z$616,MATCH($B399, 'Mapping cadres'!$B$1:$B$616,0), MATCH(AO$32,'Mapping cadres'!$B$1:$Z$1,0))</f>
        <v>0</v>
      </c>
      <c r="AP399" s="226">
        <f>INDEX('Uganda workforce data - raw'!$A$4:$F$619,MATCH($B399, 'Uganda workforce data - raw'!$B$4:$B$619,0), MATCH("Filled Female",'Uganda workforce data - raw'!$A$4:$F$4,0))*INDEX('Mapping cadres'!$B$1:$Z$616,MATCH($B399, 'Mapping cadres'!$B$1:$B$616,0), MATCH(AP$32,'Mapping cadres'!$B$1:$Z$1,0))</f>
        <v>0</v>
      </c>
      <c r="AQ399" s="226">
        <f>INDEX('Uganda workforce data - raw'!$A$4:$F$619,MATCH($B399, 'Uganda workforce data - raw'!$B$4:$B$619,0), MATCH("Filled Female",'Uganda workforce data - raw'!$A$4:$F$4,0))*INDEX('Mapping cadres'!$B$1:$Z$616,MATCH($B399, 'Mapping cadres'!$B$1:$B$616,0), MATCH(AQ$32,'Mapping cadres'!$B$1:$Z$1,0))</f>
        <v>0</v>
      </c>
      <c r="AR399" s="226">
        <f>INDEX('Uganda workforce data - raw'!$A$4:$F$619,MATCH($B399, 'Uganda workforce data - raw'!$B$4:$B$619,0), MATCH("Filled Female",'Uganda workforce data - raw'!$A$4:$F$4,0))*INDEX('Mapping cadres'!$B$1:$Z$616,MATCH($B399, 'Mapping cadres'!$B$1:$B$616,0), MATCH(AR$32,'Mapping cadres'!$B$1:$Z$1,0))</f>
        <v>0</v>
      </c>
      <c r="AS399" s="226">
        <f>INDEX('Uganda workforce data - raw'!$A$4:$F$619,MATCH($B399, 'Uganda workforce data - raw'!$B$4:$B$619,0), MATCH("Filled Female",'Uganda workforce data - raw'!$A$4:$F$4,0))*INDEX('Mapping cadres'!$B$1:$Z$616,MATCH($B399, 'Mapping cadres'!$B$1:$B$616,0), MATCH(AS$32,'Mapping cadres'!$B$1:$Z$1,0))</f>
        <v>0</v>
      </c>
      <c r="AT399" s="226">
        <f>INDEX('Uganda workforce data - raw'!$A$4:$F$619,MATCH($B399, 'Uganda workforce data - raw'!$B$4:$B$619,0), MATCH("Filled Female",'Uganda workforce data - raw'!$A$4:$F$4,0))*INDEX('Mapping cadres'!$B$1:$Z$616,MATCH($B399, 'Mapping cadres'!$B$1:$B$616,0), MATCH(AT$32,'Mapping cadres'!$B$1:$Z$1,0))</f>
        <v>0</v>
      </c>
      <c r="AU399" s="226">
        <f>INDEX('Uganda workforce data - raw'!$A$4:$F$619,MATCH($B399, 'Uganda workforce data - raw'!$B$4:$B$619,0), MATCH("Filled Female",'Uganda workforce data - raw'!$A$4:$F$4,0))*INDEX('Mapping cadres'!$B$1:$Z$616,MATCH($B399, 'Mapping cadres'!$B$1:$B$616,0), MATCH(AU$32,'Mapping cadres'!$B$1:$Z$1,0))</f>
        <v>0</v>
      </c>
      <c r="AV399" s="226">
        <f>INDEX('Uganda workforce data - raw'!$A$4:$F$619,MATCH($B399, 'Uganda workforce data - raw'!$B$4:$B$619,0), MATCH("Filled Female",'Uganda workforce data - raw'!$A$4:$F$4,0))*INDEX('Mapping cadres'!$B$1:$Z$616,MATCH($B399, 'Mapping cadres'!$B$1:$B$616,0), MATCH(AV$32,'Mapping cadres'!$B$1:$Z$1,0))</f>
        <v>0</v>
      </c>
      <c r="AW399" s="226">
        <f>INDEX('Uganda workforce data - raw'!$A$4:$F$619,MATCH($B399, 'Uganda workforce data - raw'!$B$4:$B$619,0), MATCH("Filled Female",'Uganda workforce data - raw'!$A$4:$F$4,0))*INDEX('Mapping cadres'!$B$1:$Z$616,MATCH($B399, 'Mapping cadres'!$B$1:$B$616,0), MATCH(AW$32,'Mapping cadres'!$B$1:$Z$1,0))</f>
        <v>0</v>
      </c>
      <c r="AX399" s="226">
        <f>INDEX('Uganda workforce data - raw'!$A$4:$F$619,MATCH($B399, 'Uganda workforce data - raw'!$B$4:$B$619,0), MATCH("Filled Female",'Uganda workforce data - raw'!$A$4:$F$4,0))*INDEX('Mapping cadres'!$B$1:$Z$616,MATCH($B399, 'Mapping cadres'!$B$1:$B$616,0), MATCH(AX$32,'Mapping cadres'!$B$1:$Z$1,0))</f>
        <v>0</v>
      </c>
      <c r="AY399" s="226">
        <f t="shared" si="125"/>
        <v>0</v>
      </c>
      <c r="AZ399" s="226">
        <f t="shared" si="126"/>
        <v>0</v>
      </c>
      <c r="BA399" s="226">
        <f t="shared" si="127"/>
        <v>0</v>
      </c>
      <c r="BB399" s="226">
        <f t="shared" si="128"/>
        <v>92</v>
      </c>
      <c r="BC399" s="226">
        <f t="shared" si="129"/>
        <v>0</v>
      </c>
      <c r="BD399" s="226">
        <f t="shared" si="130"/>
        <v>0</v>
      </c>
      <c r="BE399" s="226">
        <f t="shared" si="131"/>
        <v>0</v>
      </c>
      <c r="BF399" s="226">
        <f t="shared" si="132"/>
        <v>0</v>
      </c>
      <c r="BG399" s="226">
        <f t="shared" si="133"/>
        <v>0</v>
      </c>
      <c r="BH399" s="226">
        <f t="shared" si="134"/>
        <v>0</v>
      </c>
      <c r="BI399" s="226">
        <f t="shared" si="135"/>
        <v>0</v>
      </c>
      <c r="BJ399" s="226">
        <f t="shared" si="136"/>
        <v>0</v>
      </c>
      <c r="BK399" s="226">
        <f t="shared" si="137"/>
        <v>0</v>
      </c>
      <c r="BL399" s="226">
        <f t="shared" si="138"/>
        <v>0</v>
      </c>
      <c r="BM399" s="226">
        <f t="shared" si="139"/>
        <v>0</v>
      </c>
      <c r="BN399" s="226">
        <f t="shared" si="140"/>
        <v>0</v>
      </c>
      <c r="BO399" s="226">
        <f t="shared" si="141"/>
        <v>0</v>
      </c>
      <c r="BP399" s="226">
        <f t="shared" si="142"/>
        <v>0</v>
      </c>
      <c r="BQ399" s="226">
        <f t="shared" si="143"/>
        <v>0</v>
      </c>
      <c r="BR399" s="226">
        <f t="shared" si="144"/>
        <v>0</v>
      </c>
      <c r="BS399" s="226">
        <f t="shared" si="145"/>
        <v>0</v>
      </c>
      <c r="BT399" s="226">
        <f t="shared" si="146"/>
        <v>0</v>
      </c>
      <c r="BU399" s="226">
        <f t="shared" si="147"/>
        <v>0</v>
      </c>
      <c r="BV399" s="226">
        <f t="shared" si="148"/>
        <v>0</v>
      </c>
    </row>
    <row r="400" spans="1:74">
      <c r="A400" s="226">
        <v>368</v>
      </c>
      <c r="B400" s="226" t="s">
        <v>1669</v>
      </c>
      <c r="C400" s="226">
        <f>INDEX('Uganda workforce data - raw'!$A$4:$F$619,MATCH($B400, 'Uganda workforce data - raw'!$B$4:$B$619,0), MATCH("Filled Male",'Uganda workforce data - raw'!$A$4:$F$4,0))*INDEX('Mapping cadres'!$B$1:$Z$616,MATCH($B400, 'Mapping cadres'!$B$1:$B$616,0), MATCH(C$32,'Mapping cadres'!$B$1:$Z$1,0))</f>
        <v>0</v>
      </c>
      <c r="D400" s="226">
        <f>INDEX('Uganda workforce data - raw'!$A$4:$F$619,MATCH($B400, 'Uganda workforce data - raw'!$B$4:$B$619,0), MATCH("Filled Male",'Uganda workforce data - raw'!$A$4:$F$4,0))*INDEX('Mapping cadres'!$B$1:$Z$616,MATCH($B400, 'Mapping cadres'!$B$1:$B$616,0), MATCH(D$32,'Mapping cadres'!$B$1:$Z$1,0))</f>
        <v>0</v>
      </c>
      <c r="E400" s="226">
        <f>INDEX('Uganda workforce data - raw'!$A$4:$F$619,MATCH($B400, 'Uganda workforce data - raw'!$B$4:$B$619,0), MATCH("Filled Male",'Uganda workforce data - raw'!$A$4:$F$4,0))*INDEX('Mapping cadres'!$B$1:$Z$616,MATCH($B400, 'Mapping cadres'!$B$1:$B$616,0), MATCH(E$32,'Mapping cadres'!$B$1:$Z$1,0))</f>
        <v>57</v>
      </c>
      <c r="F400" s="226">
        <f>INDEX('Uganda workforce data - raw'!$A$4:$F$619,MATCH($B400, 'Uganda workforce data - raw'!$B$4:$B$619,0), MATCH("Filled Male",'Uganda workforce data - raw'!$A$4:$F$4,0))*INDEX('Mapping cadres'!$B$1:$Z$616,MATCH($B400, 'Mapping cadres'!$B$1:$B$616,0), MATCH(F$32,'Mapping cadres'!$B$1:$Z$1,0))</f>
        <v>0</v>
      </c>
      <c r="G400" s="226">
        <f>INDEX('Uganda workforce data - raw'!$A$4:$F$619,MATCH($B400, 'Uganda workforce data - raw'!$B$4:$B$619,0), MATCH("Filled Male",'Uganda workforce data - raw'!$A$4:$F$4,0))*INDEX('Mapping cadres'!$B$1:$Z$616,MATCH($B400, 'Mapping cadres'!$B$1:$B$616,0), MATCH(G$32,'Mapping cadres'!$B$1:$Z$1,0))</f>
        <v>0</v>
      </c>
      <c r="H400" s="226">
        <f>INDEX('Uganda workforce data - raw'!$A$4:$F$619,MATCH($B400, 'Uganda workforce data - raw'!$B$4:$B$619,0), MATCH("Filled Male",'Uganda workforce data - raw'!$A$4:$F$4,0))*INDEX('Mapping cadres'!$B$1:$Z$616,MATCH($B400, 'Mapping cadres'!$B$1:$B$616,0), MATCH(H$32,'Mapping cadres'!$B$1:$Z$1,0))</f>
        <v>0</v>
      </c>
      <c r="I400" s="226">
        <f>INDEX('Uganda workforce data - raw'!$A$4:$F$619,MATCH($B400, 'Uganda workforce data - raw'!$B$4:$B$619,0), MATCH("Filled Male",'Uganda workforce data - raw'!$A$4:$F$4,0))*INDEX('Mapping cadres'!$B$1:$Z$616,MATCH($B400, 'Mapping cadres'!$B$1:$B$616,0), MATCH(I$32,'Mapping cadres'!$B$1:$Z$1,0))</f>
        <v>0</v>
      </c>
      <c r="J400" s="226">
        <f>INDEX('Uganda workforce data - raw'!$A$4:$F$619,MATCH($B400, 'Uganda workforce data - raw'!$B$4:$B$619,0), MATCH("Filled Male",'Uganda workforce data - raw'!$A$4:$F$4,0))*INDEX('Mapping cadres'!$B$1:$Z$616,MATCH($B400, 'Mapping cadres'!$B$1:$B$616,0), MATCH(J$32,'Mapping cadres'!$B$1:$Z$1,0))</f>
        <v>0</v>
      </c>
      <c r="K400" s="226">
        <f>INDEX('Uganda workforce data - raw'!$A$4:$F$619,MATCH($B400, 'Uganda workforce data - raw'!$B$4:$B$619,0), MATCH("Filled Male",'Uganda workforce data - raw'!$A$4:$F$4,0))*INDEX('Mapping cadres'!$B$1:$Z$616,MATCH($B400, 'Mapping cadres'!$B$1:$B$616,0), MATCH(K$32,'Mapping cadres'!$B$1:$Z$1,0))</f>
        <v>0</v>
      </c>
      <c r="L400" s="226">
        <f>INDEX('Uganda workforce data - raw'!$A$4:$F$619,MATCH($B400, 'Uganda workforce data - raw'!$B$4:$B$619,0), MATCH("Filled Male",'Uganda workforce data - raw'!$A$4:$F$4,0))*INDEX('Mapping cadres'!$B$1:$Z$616,MATCH($B400, 'Mapping cadres'!$B$1:$B$616,0), MATCH(L$32,'Mapping cadres'!$B$1:$Z$1,0))</f>
        <v>0</v>
      </c>
      <c r="M400" s="226">
        <f>INDEX('Uganda workforce data - raw'!$A$4:$F$619,MATCH($B400, 'Uganda workforce data - raw'!$B$4:$B$619,0), MATCH("Filled Male",'Uganda workforce data - raw'!$A$4:$F$4,0))*INDEX('Mapping cadres'!$B$1:$Z$616,MATCH($B400, 'Mapping cadres'!$B$1:$B$616,0), MATCH(M$32,'Mapping cadres'!$B$1:$Z$1,0))</f>
        <v>0</v>
      </c>
      <c r="N400" s="226">
        <f>INDEX('Uganda workforce data - raw'!$A$4:$F$619,MATCH($B400, 'Uganda workforce data - raw'!$B$4:$B$619,0), MATCH("Filled Male",'Uganda workforce data - raw'!$A$4:$F$4,0))*INDEX('Mapping cadres'!$B$1:$Z$616,MATCH($B400, 'Mapping cadres'!$B$1:$B$616,0), MATCH(N$32,'Mapping cadres'!$B$1:$Z$1,0))</f>
        <v>0</v>
      </c>
      <c r="O400" s="226">
        <f>INDEX('Uganda workforce data - raw'!$A$4:$F$619,MATCH($B400, 'Uganda workforce data - raw'!$B$4:$B$619,0), MATCH("Filled Male",'Uganda workforce data - raw'!$A$4:$F$4,0))*INDEX('Mapping cadres'!$B$1:$Z$616,MATCH($B400, 'Mapping cadres'!$B$1:$B$616,0), MATCH(O$32,'Mapping cadres'!$B$1:$Z$1,0))</f>
        <v>0</v>
      </c>
      <c r="P400" s="226">
        <f>INDEX('Uganda workforce data - raw'!$A$4:$F$619,MATCH($B400, 'Uganda workforce data - raw'!$B$4:$B$619,0), MATCH("Filled Male",'Uganda workforce data - raw'!$A$4:$F$4,0))*INDEX('Mapping cadres'!$B$1:$Z$616,MATCH($B400, 'Mapping cadres'!$B$1:$B$616,0), MATCH(P$32,'Mapping cadres'!$B$1:$Z$1,0))</f>
        <v>0</v>
      </c>
      <c r="Q400" s="226">
        <f>INDEX('Uganda workforce data - raw'!$A$4:$F$619,MATCH($B400, 'Uganda workforce data - raw'!$B$4:$B$619,0), MATCH("Filled Male",'Uganda workforce data - raw'!$A$4:$F$4,0))*INDEX('Mapping cadres'!$B$1:$Z$616,MATCH($B400, 'Mapping cadres'!$B$1:$B$616,0), MATCH(Q$32,'Mapping cadres'!$B$1:$Z$1,0))</f>
        <v>0</v>
      </c>
      <c r="R400" s="226">
        <f>INDEX('Uganda workforce data - raw'!$A$4:$F$619,MATCH($B400, 'Uganda workforce data - raw'!$B$4:$B$619,0), MATCH("Filled Male",'Uganda workforce data - raw'!$A$4:$F$4,0))*INDEX('Mapping cadres'!$B$1:$Z$616,MATCH($B400, 'Mapping cadres'!$B$1:$B$616,0), MATCH(R$32,'Mapping cadres'!$B$1:$Z$1,0))</f>
        <v>0</v>
      </c>
      <c r="S400" s="226">
        <f>INDEX('Uganda workforce data - raw'!$A$4:$F$619,MATCH($B400, 'Uganda workforce data - raw'!$B$4:$B$619,0), MATCH("Filled Male",'Uganda workforce data - raw'!$A$4:$F$4,0))*INDEX('Mapping cadres'!$B$1:$Z$616,MATCH($B400, 'Mapping cadres'!$B$1:$B$616,0), MATCH(S$32,'Mapping cadres'!$B$1:$Z$1,0))</f>
        <v>0</v>
      </c>
      <c r="T400" s="226">
        <f>INDEX('Uganda workforce data - raw'!$A$4:$F$619,MATCH($B400, 'Uganda workforce data - raw'!$B$4:$B$619,0), MATCH("Filled Male",'Uganda workforce data - raw'!$A$4:$F$4,0))*INDEX('Mapping cadres'!$B$1:$Z$616,MATCH($B400, 'Mapping cadres'!$B$1:$B$616,0), MATCH(T$32,'Mapping cadres'!$B$1:$Z$1,0))</f>
        <v>0</v>
      </c>
      <c r="U400" s="226">
        <f>INDEX('Uganda workforce data - raw'!$A$4:$F$619,MATCH($B400, 'Uganda workforce data - raw'!$B$4:$B$619,0), MATCH("Filled Male",'Uganda workforce data - raw'!$A$4:$F$4,0))*INDEX('Mapping cadres'!$B$1:$Z$616,MATCH($B400, 'Mapping cadres'!$B$1:$B$616,0), MATCH(U$32,'Mapping cadres'!$B$1:$Z$1,0))</f>
        <v>0</v>
      </c>
      <c r="V400" s="226">
        <f>INDEX('Uganda workforce data - raw'!$A$4:$F$619,MATCH($B400, 'Uganda workforce data - raw'!$B$4:$B$619,0), MATCH("Filled Male",'Uganda workforce data - raw'!$A$4:$F$4,0))*INDEX('Mapping cadres'!$B$1:$Z$616,MATCH($B400, 'Mapping cadres'!$B$1:$B$616,0), MATCH(V$32,'Mapping cadres'!$B$1:$Z$1,0))</f>
        <v>0</v>
      </c>
      <c r="W400" s="226">
        <f>INDEX('Uganda workforce data - raw'!$A$4:$F$619,MATCH($B400, 'Uganda workforce data - raw'!$B$4:$B$619,0), MATCH("Filled Male",'Uganda workforce data - raw'!$A$4:$F$4,0))*INDEX('Mapping cadres'!$B$1:$Z$616,MATCH($B400, 'Mapping cadres'!$B$1:$B$616,0), MATCH(W$32,'Mapping cadres'!$B$1:$Z$1,0))</f>
        <v>0</v>
      </c>
      <c r="X400" s="226">
        <f>INDEX('Uganda workforce data - raw'!$A$4:$F$619,MATCH($B400, 'Uganda workforce data - raw'!$B$4:$B$619,0), MATCH("Filled Male",'Uganda workforce data - raw'!$A$4:$F$4,0))*INDEX('Mapping cadres'!$B$1:$Z$616,MATCH($B400, 'Mapping cadres'!$B$1:$B$616,0), MATCH(X$32,'Mapping cadres'!$B$1:$Z$1,0))</f>
        <v>0</v>
      </c>
      <c r="Y400" s="226">
        <f>INDEX('Uganda workforce data - raw'!$A$4:$F$619,MATCH($B400, 'Uganda workforce data - raw'!$B$4:$B$619,0), MATCH("Filled Male",'Uganda workforce data - raw'!$A$4:$F$4,0))*INDEX('Mapping cadres'!$B$1:$Z$616,MATCH($B400, 'Mapping cadres'!$B$1:$B$616,0), MATCH(Y$32,'Mapping cadres'!$B$1:$Z$1,0))</f>
        <v>0</v>
      </c>
      <c r="Z400" s="226">
        <f>INDEX('Uganda workforce data - raw'!$A$4:$F$619,MATCH($B400, 'Uganda workforce data - raw'!$B$4:$B$619,0), MATCH("Filled Male",'Uganda workforce data - raw'!$A$4:$F$4,0))*INDEX('Mapping cadres'!$B$1:$Z$616,MATCH($B400, 'Mapping cadres'!$B$1:$B$616,0), MATCH(Z$32,'Mapping cadres'!$B$1:$Z$1,0))</f>
        <v>0</v>
      </c>
      <c r="AA400" s="226">
        <f>INDEX('Uganda workforce data - raw'!$A$4:$F$619,MATCH($B400, 'Uganda workforce data - raw'!$B$4:$B$619,0), MATCH("Filled Female",'Uganda workforce data - raw'!$A$4:$F$4,0))*INDEX('Mapping cadres'!$B$1:$Z$616,MATCH($B400, 'Mapping cadres'!$B$1:$B$616,0), MATCH(AA$32,'Mapping cadres'!$B$1:$Z$1,0))</f>
        <v>0</v>
      </c>
      <c r="AB400" s="226">
        <f>INDEX('Uganda workforce data - raw'!$A$4:$F$619,MATCH($B400, 'Uganda workforce data - raw'!$B$4:$B$619,0), MATCH("Filled Female",'Uganda workforce data - raw'!$A$4:$F$4,0))*INDEX('Mapping cadres'!$B$1:$Z$616,MATCH($B400, 'Mapping cadres'!$B$1:$B$616,0), MATCH(AB$32,'Mapping cadres'!$B$1:$Z$1,0))</f>
        <v>0</v>
      </c>
      <c r="AC400" s="226">
        <f>INDEX('Uganda workforce data - raw'!$A$4:$F$619,MATCH($B400, 'Uganda workforce data - raw'!$B$4:$B$619,0), MATCH("Filled Female",'Uganda workforce data - raw'!$A$4:$F$4,0))*INDEX('Mapping cadres'!$B$1:$Z$616,MATCH($B400, 'Mapping cadres'!$B$1:$B$616,0), MATCH(AC$32,'Mapping cadres'!$B$1:$Z$1,0))</f>
        <v>39</v>
      </c>
      <c r="AD400" s="226">
        <f>INDEX('Uganda workforce data - raw'!$A$4:$F$619,MATCH($B400, 'Uganda workforce data - raw'!$B$4:$B$619,0), MATCH("Filled Female",'Uganda workforce data - raw'!$A$4:$F$4,0))*INDEX('Mapping cadres'!$B$1:$Z$616,MATCH($B400, 'Mapping cadres'!$B$1:$B$616,0), MATCH(AD$32,'Mapping cadres'!$B$1:$Z$1,0))</f>
        <v>0</v>
      </c>
      <c r="AE400" s="226">
        <f>INDEX('Uganda workforce data - raw'!$A$4:$F$619,MATCH($B400, 'Uganda workforce data - raw'!$B$4:$B$619,0), MATCH("Filled Female",'Uganda workforce data - raw'!$A$4:$F$4,0))*INDEX('Mapping cadres'!$B$1:$Z$616,MATCH($B400, 'Mapping cadres'!$B$1:$B$616,0), MATCH(AE$32,'Mapping cadres'!$B$1:$Z$1,0))</f>
        <v>0</v>
      </c>
      <c r="AF400" s="226">
        <f>INDEX('Uganda workforce data - raw'!$A$4:$F$619,MATCH($B400, 'Uganda workforce data - raw'!$B$4:$B$619,0), MATCH("Filled Female",'Uganda workforce data - raw'!$A$4:$F$4,0))*INDEX('Mapping cadres'!$B$1:$Z$616,MATCH($B400, 'Mapping cadres'!$B$1:$B$616,0), MATCH(AF$32,'Mapping cadres'!$B$1:$Z$1,0))</f>
        <v>0</v>
      </c>
      <c r="AG400" s="226">
        <f>INDEX('Uganda workforce data - raw'!$A$4:$F$619,MATCH($B400, 'Uganda workforce data - raw'!$B$4:$B$619,0), MATCH("Filled Female",'Uganda workforce data - raw'!$A$4:$F$4,0))*INDEX('Mapping cadres'!$B$1:$Z$616,MATCH($B400, 'Mapping cadres'!$B$1:$B$616,0), MATCH(AG$32,'Mapping cadres'!$B$1:$Z$1,0))</f>
        <v>0</v>
      </c>
      <c r="AH400" s="226">
        <f>INDEX('Uganda workforce data - raw'!$A$4:$F$619,MATCH($B400, 'Uganda workforce data - raw'!$B$4:$B$619,0), MATCH("Filled Female",'Uganda workforce data - raw'!$A$4:$F$4,0))*INDEX('Mapping cadres'!$B$1:$Z$616,MATCH($B400, 'Mapping cadres'!$B$1:$B$616,0), MATCH(AH$32,'Mapping cadres'!$B$1:$Z$1,0))</f>
        <v>0</v>
      </c>
      <c r="AI400" s="226">
        <f>INDEX('Uganda workforce data - raw'!$A$4:$F$619,MATCH($B400, 'Uganda workforce data - raw'!$B$4:$B$619,0), MATCH("Filled Female",'Uganda workforce data - raw'!$A$4:$F$4,0))*INDEX('Mapping cadres'!$B$1:$Z$616,MATCH($B400, 'Mapping cadres'!$B$1:$B$616,0), MATCH(AI$32,'Mapping cadres'!$B$1:$Z$1,0))</f>
        <v>0</v>
      </c>
      <c r="AJ400" s="226">
        <f>INDEX('Uganda workforce data - raw'!$A$4:$F$619,MATCH($B400, 'Uganda workforce data - raw'!$B$4:$B$619,0), MATCH("Filled Female",'Uganda workforce data - raw'!$A$4:$F$4,0))*INDEX('Mapping cadres'!$B$1:$Z$616,MATCH($B400, 'Mapping cadres'!$B$1:$B$616,0), MATCH(AJ$32,'Mapping cadres'!$B$1:$Z$1,0))</f>
        <v>0</v>
      </c>
      <c r="AK400" s="226">
        <f>INDEX('Uganda workforce data - raw'!$A$4:$F$619,MATCH($B400, 'Uganda workforce data - raw'!$B$4:$B$619,0), MATCH("Filled Female",'Uganda workforce data - raw'!$A$4:$F$4,0))*INDEX('Mapping cadres'!$B$1:$Z$616,MATCH($B400, 'Mapping cadres'!$B$1:$B$616,0), MATCH(AK$32,'Mapping cadres'!$B$1:$Z$1,0))</f>
        <v>0</v>
      </c>
      <c r="AL400" s="226">
        <f>INDEX('Uganda workforce data - raw'!$A$4:$F$619,MATCH($B400, 'Uganda workforce data - raw'!$B$4:$B$619,0), MATCH("Filled Female",'Uganda workforce data - raw'!$A$4:$F$4,0))*INDEX('Mapping cadres'!$B$1:$Z$616,MATCH($B400, 'Mapping cadres'!$B$1:$B$616,0), MATCH(AL$32,'Mapping cadres'!$B$1:$Z$1,0))</f>
        <v>0</v>
      </c>
      <c r="AM400" s="226">
        <f>INDEX('Uganda workforce data - raw'!$A$4:$F$619,MATCH($B400, 'Uganda workforce data - raw'!$B$4:$B$619,0), MATCH("Filled Female",'Uganda workforce data - raw'!$A$4:$F$4,0))*INDEX('Mapping cadres'!$B$1:$Z$616,MATCH($B400, 'Mapping cadres'!$B$1:$B$616,0), MATCH(AM$32,'Mapping cadres'!$B$1:$Z$1,0))</f>
        <v>0</v>
      </c>
      <c r="AN400" s="226">
        <f>INDEX('Uganda workforce data - raw'!$A$4:$F$619,MATCH($B400, 'Uganda workforce data - raw'!$B$4:$B$619,0), MATCH("Filled Female",'Uganda workforce data - raw'!$A$4:$F$4,0))*INDEX('Mapping cadres'!$B$1:$Z$616,MATCH($B400, 'Mapping cadres'!$B$1:$B$616,0), MATCH(AN$32,'Mapping cadres'!$B$1:$Z$1,0))</f>
        <v>0</v>
      </c>
      <c r="AO400" s="226">
        <f>INDEX('Uganda workforce data - raw'!$A$4:$F$619,MATCH($B400, 'Uganda workforce data - raw'!$B$4:$B$619,0), MATCH("Filled Female",'Uganda workforce data - raw'!$A$4:$F$4,0))*INDEX('Mapping cadres'!$B$1:$Z$616,MATCH($B400, 'Mapping cadres'!$B$1:$B$616,0), MATCH(AO$32,'Mapping cadres'!$B$1:$Z$1,0))</f>
        <v>0</v>
      </c>
      <c r="AP400" s="226">
        <f>INDEX('Uganda workforce data - raw'!$A$4:$F$619,MATCH($B400, 'Uganda workforce data - raw'!$B$4:$B$619,0), MATCH("Filled Female",'Uganda workforce data - raw'!$A$4:$F$4,0))*INDEX('Mapping cadres'!$B$1:$Z$616,MATCH($B400, 'Mapping cadres'!$B$1:$B$616,0), MATCH(AP$32,'Mapping cadres'!$B$1:$Z$1,0))</f>
        <v>0</v>
      </c>
      <c r="AQ400" s="226">
        <f>INDEX('Uganda workforce data - raw'!$A$4:$F$619,MATCH($B400, 'Uganda workforce data - raw'!$B$4:$B$619,0), MATCH("Filled Female",'Uganda workforce data - raw'!$A$4:$F$4,0))*INDEX('Mapping cadres'!$B$1:$Z$616,MATCH($B400, 'Mapping cadres'!$B$1:$B$616,0), MATCH(AQ$32,'Mapping cadres'!$B$1:$Z$1,0))</f>
        <v>0</v>
      </c>
      <c r="AR400" s="226">
        <f>INDEX('Uganda workforce data - raw'!$A$4:$F$619,MATCH($B400, 'Uganda workforce data - raw'!$B$4:$B$619,0), MATCH("Filled Female",'Uganda workforce data - raw'!$A$4:$F$4,0))*INDEX('Mapping cadres'!$B$1:$Z$616,MATCH($B400, 'Mapping cadres'!$B$1:$B$616,0), MATCH(AR$32,'Mapping cadres'!$B$1:$Z$1,0))</f>
        <v>0</v>
      </c>
      <c r="AS400" s="226">
        <f>INDEX('Uganda workforce data - raw'!$A$4:$F$619,MATCH($B400, 'Uganda workforce data - raw'!$B$4:$B$619,0), MATCH("Filled Female",'Uganda workforce data - raw'!$A$4:$F$4,0))*INDEX('Mapping cadres'!$B$1:$Z$616,MATCH($B400, 'Mapping cadres'!$B$1:$B$616,0), MATCH(AS$32,'Mapping cadres'!$B$1:$Z$1,0))</f>
        <v>0</v>
      </c>
      <c r="AT400" s="226">
        <f>INDEX('Uganda workforce data - raw'!$A$4:$F$619,MATCH($B400, 'Uganda workforce data - raw'!$B$4:$B$619,0), MATCH("Filled Female",'Uganda workforce data - raw'!$A$4:$F$4,0))*INDEX('Mapping cadres'!$B$1:$Z$616,MATCH($B400, 'Mapping cadres'!$B$1:$B$616,0), MATCH(AT$32,'Mapping cadres'!$B$1:$Z$1,0))</f>
        <v>0</v>
      </c>
      <c r="AU400" s="226">
        <f>INDEX('Uganda workforce data - raw'!$A$4:$F$619,MATCH($B400, 'Uganda workforce data - raw'!$B$4:$B$619,0), MATCH("Filled Female",'Uganda workforce data - raw'!$A$4:$F$4,0))*INDEX('Mapping cadres'!$B$1:$Z$616,MATCH($B400, 'Mapping cadres'!$B$1:$B$616,0), MATCH(AU$32,'Mapping cadres'!$B$1:$Z$1,0))</f>
        <v>0</v>
      </c>
      <c r="AV400" s="226">
        <f>INDEX('Uganda workforce data - raw'!$A$4:$F$619,MATCH($B400, 'Uganda workforce data - raw'!$B$4:$B$619,0), MATCH("Filled Female",'Uganda workforce data - raw'!$A$4:$F$4,0))*INDEX('Mapping cadres'!$B$1:$Z$616,MATCH($B400, 'Mapping cadres'!$B$1:$B$616,0), MATCH(AV$32,'Mapping cadres'!$B$1:$Z$1,0))</f>
        <v>0</v>
      </c>
      <c r="AW400" s="226">
        <f>INDEX('Uganda workforce data - raw'!$A$4:$F$619,MATCH($B400, 'Uganda workforce data - raw'!$B$4:$B$619,0), MATCH("Filled Female",'Uganda workforce data - raw'!$A$4:$F$4,0))*INDEX('Mapping cadres'!$B$1:$Z$616,MATCH($B400, 'Mapping cadres'!$B$1:$B$616,0), MATCH(AW$32,'Mapping cadres'!$B$1:$Z$1,0))</f>
        <v>0</v>
      </c>
      <c r="AX400" s="226">
        <f>INDEX('Uganda workforce data - raw'!$A$4:$F$619,MATCH($B400, 'Uganda workforce data - raw'!$B$4:$B$619,0), MATCH("Filled Female",'Uganda workforce data - raw'!$A$4:$F$4,0))*INDEX('Mapping cadres'!$B$1:$Z$616,MATCH($B400, 'Mapping cadres'!$B$1:$B$616,0), MATCH(AX$32,'Mapping cadres'!$B$1:$Z$1,0))</f>
        <v>0</v>
      </c>
      <c r="AY400" s="226">
        <f t="shared" si="125"/>
        <v>0</v>
      </c>
      <c r="AZ400" s="226">
        <f t="shared" si="126"/>
        <v>0</v>
      </c>
      <c r="BA400" s="226">
        <f t="shared" si="127"/>
        <v>96</v>
      </c>
      <c r="BB400" s="226">
        <f t="shared" si="128"/>
        <v>0</v>
      </c>
      <c r="BC400" s="226">
        <f t="shared" si="129"/>
        <v>0</v>
      </c>
      <c r="BD400" s="226">
        <f t="shared" si="130"/>
        <v>0</v>
      </c>
      <c r="BE400" s="226">
        <f t="shared" si="131"/>
        <v>0</v>
      </c>
      <c r="BF400" s="226">
        <f t="shared" si="132"/>
        <v>0</v>
      </c>
      <c r="BG400" s="226">
        <f t="shared" si="133"/>
        <v>0</v>
      </c>
      <c r="BH400" s="226">
        <f t="shared" si="134"/>
        <v>0</v>
      </c>
      <c r="BI400" s="226">
        <f t="shared" si="135"/>
        <v>0</v>
      </c>
      <c r="BJ400" s="226">
        <f t="shared" si="136"/>
        <v>0</v>
      </c>
      <c r="BK400" s="226">
        <f t="shared" si="137"/>
        <v>0</v>
      </c>
      <c r="BL400" s="226">
        <f t="shared" si="138"/>
        <v>0</v>
      </c>
      <c r="BM400" s="226">
        <f t="shared" si="139"/>
        <v>0</v>
      </c>
      <c r="BN400" s="226">
        <f t="shared" si="140"/>
        <v>0</v>
      </c>
      <c r="BO400" s="226">
        <f t="shared" si="141"/>
        <v>0</v>
      </c>
      <c r="BP400" s="226">
        <f t="shared" si="142"/>
        <v>0</v>
      </c>
      <c r="BQ400" s="226">
        <f t="shared" si="143"/>
        <v>0</v>
      </c>
      <c r="BR400" s="226">
        <f t="shared" si="144"/>
        <v>0</v>
      </c>
      <c r="BS400" s="226">
        <f t="shared" si="145"/>
        <v>0</v>
      </c>
      <c r="BT400" s="226">
        <f t="shared" si="146"/>
        <v>0</v>
      </c>
      <c r="BU400" s="226">
        <f t="shared" si="147"/>
        <v>0</v>
      </c>
      <c r="BV400" s="226">
        <f t="shared" si="148"/>
        <v>0</v>
      </c>
    </row>
    <row r="401" spans="1:74">
      <c r="A401" s="226">
        <v>369</v>
      </c>
      <c r="B401" s="226" t="s">
        <v>1670</v>
      </c>
      <c r="C401" s="226">
        <f>INDEX('Uganda workforce data - raw'!$A$4:$F$619,MATCH($B401, 'Uganda workforce data - raw'!$B$4:$B$619,0), MATCH("Filled Male",'Uganda workforce data - raw'!$A$4:$F$4,0))*INDEX('Mapping cadres'!$B$1:$Z$616,MATCH($B401, 'Mapping cadres'!$B$1:$B$616,0), MATCH(C$32,'Mapping cadres'!$B$1:$Z$1,0))</f>
        <v>0</v>
      </c>
      <c r="D401" s="226">
        <f>INDEX('Uganda workforce data - raw'!$A$4:$F$619,MATCH($B401, 'Uganda workforce data - raw'!$B$4:$B$619,0), MATCH("Filled Male",'Uganda workforce data - raw'!$A$4:$F$4,0))*INDEX('Mapping cadres'!$B$1:$Z$616,MATCH($B401, 'Mapping cadres'!$B$1:$B$616,0), MATCH(D$32,'Mapping cadres'!$B$1:$Z$1,0))</f>
        <v>0</v>
      </c>
      <c r="E401" s="226">
        <f>INDEX('Uganda workforce data - raw'!$A$4:$F$619,MATCH($B401, 'Uganda workforce data - raw'!$B$4:$B$619,0), MATCH("Filled Male",'Uganda workforce data - raw'!$A$4:$F$4,0))*INDEX('Mapping cadres'!$B$1:$Z$616,MATCH($B401, 'Mapping cadres'!$B$1:$B$616,0), MATCH(E$32,'Mapping cadres'!$B$1:$Z$1,0))</f>
        <v>1</v>
      </c>
      <c r="F401" s="226">
        <f>INDEX('Uganda workforce data - raw'!$A$4:$F$619,MATCH($B401, 'Uganda workforce data - raw'!$B$4:$B$619,0), MATCH("Filled Male",'Uganda workforce data - raw'!$A$4:$F$4,0))*INDEX('Mapping cadres'!$B$1:$Z$616,MATCH($B401, 'Mapping cadres'!$B$1:$B$616,0), MATCH(F$32,'Mapping cadres'!$B$1:$Z$1,0))</f>
        <v>0</v>
      </c>
      <c r="G401" s="226">
        <f>INDEX('Uganda workforce data - raw'!$A$4:$F$619,MATCH($B401, 'Uganda workforce data - raw'!$B$4:$B$619,0), MATCH("Filled Male",'Uganda workforce data - raw'!$A$4:$F$4,0))*INDEX('Mapping cadres'!$B$1:$Z$616,MATCH($B401, 'Mapping cadres'!$B$1:$B$616,0), MATCH(G$32,'Mapping cadres'!$B$1:$Z$1,0))</f>
        <v>0</v>
      </c>
      <c r="H401" s="226">
        <f>INDEX('Uganda workforce data - raw'!$A$4:$F$619,MATCH($B401, 'Uganda workforce data - raw'!$B$4:$B$619,0), MATCH("Filled Male",'Uganda workforce data - raw'!$A$4:$F$4,0))*INDEX('Mapping cadres'!$B$1:$Z$616,MATCH($B401, 'Mapping cadres'!$B$1:$B$616,0), MATCH(H$32,'Mapping cadres'!$B$1:$Z$1,0))</f>
        <v>0</v>
      </c>
      <c r="I401" s="226">
        <f>INDEX('Uganda workforce data - raw'!$A$4:$F$619,MATCH($B401, 'Uganda workforce data - raw'!$B$4:$B$619,0), MATCH("Filled Male",'Uganda workforce data - raw'!$A$4:$F$4,0))*INDEX('Mapping cadres'!$B$1:$Z$616,MATCH($B401, 'Mapping cadres'!$B$1:$B$616,0), MATCH(I$32,'Mapping cadres'!$B$1:$Z$1,0))</f>
        <v>0</v>
      </c>
      <c r="J401" s="226">
        <f>INDEX('Uganda workforce data - raw'!$A$4:$F$619,MATCH($B401, 'Uganda workforce data - raw'!$B$4:$B$619,0), MATCH("Filled Male",'Uganda workforce data - raw'!$A$4:$F$4,0))*INDEX('Mapping cadres'!$B$1:$Z$616,MATCH($B401, 'Mapping cadres'!$B$1:$B$616,0), MATCH(J$32,'Mapping cadres'!$B$1:$Z$1,0))</f>
        <v>0</v>
      </c>
      <c r="K401" s="226">
        <f>INDEX('Uganda workforce data - raw'!$A$4:$F$619,MATCH($B401, 'Uganda workforce data - raw'!$B$4:$B$619,0), MATCH("Filled Male",'Uganda workforce data - raw'!$A$4:$F$4,0))*INDEX('Mapping cadres'!$B$1:$Z$616,MATCH($B401, 'Mapping cadres'!$B$1:$B$616,0), MATCH(K$32,'Mapping cadres'!$B$1:$Z$1,0))</f>
        <v>0</v>
      </c>
      <c r="L401" s="226">
        <f>INDEX('Uganda workforce data - raw'!$A$4:$F$619,MATCH($B401, 'Uganda workforce data - raw'!$B$4:$B$619,0), MATCH("Filled Male",'Uganda workforce data - raw'!$A$4:$F$4,0))*INDEX('Mapping cadres'!$B$1:$Z$616,MATCH($B401, 'Mapping cadres'!$B$1:$B$616,0), MATCH(L$32,'Mapping cadres'!$B$1:$Z$1,0))</f>
        <v>0</v>
      </c>
      <c r="M401" s="226">
        <f>INDEX('Uganda workforce data - raw'!$A$4:$F$619,MATCH($B401, 'Uganda workforce data - raw'!$B$4:$B$619,0), MATCH("Filled Male",'Uganda workforce data - raw'!$A$4:$F$4,0))*INDEX('Mapping cadres'!$B$1:$Z$616,MATCH($B401, 'Mapping cadres'!$B$1:$B$616,0), MATCH(M$32,'Mapping cadres'!$B$1:$Z$1,0))</f>
        <v>0</v>
      </c>
      <c r="N401" s="226">
        <f>INDEX('Uganda workforce data - raw'!$A$4:$F$619,MATCH($B401, 'Uganda workforce data - raw'!$B$4:$B$619,0), MATCH("Filled Male",'Uganda workforce data - raw'!$A$4:$F$4,0))*INDEX('Mapping cadres'!$B$1:$Z$616,MATCH($B401, 'Mapping cadres'!$B$1:$B$616,0), MATCH(N$32,'Mapping cadres'!$B$1:$Z$1,0))</f>
        <v>0</v>
      </c>
      <c r="O401" s="226">
        <f>INDEX('Uganda workforce data - raw'!$A$4:$F$619,MATCH($B401, 'Uganda workforce data - raw'!$B$4:$B$619,0), MATCH("Filled Male",'Uganda workforce data - raw'!$A$4:$F$4,0))*INDEX('Mapping cadres'!$B$1:$Z$616,MATCH($B401, 'Mapping cadres'!$B$1:$B$616,0), MATCH(O$32,'Mapping cadres'!$B$1:$Z$1,0))</f>
        <v>0</v>
      </c>
      <c r="P401" s="226">
        <f>INDEX('Uganda workforce data - raw'!$A$4:$F$619,MATCH($B401, 'Uganda workforce data - raw'!$B$4:$B$619,0), MATCH("Filled Male",'Uganda workforce data - raw'!$A$4:$F$4,0))*INDEX('Mapping cadres'!$B$1:$Z$616,MATCH($B401, 'Mapping cadres'!$B$1:$B$616,0), MATCH(P$32,'Mapping cadres'!$B$1:$Z$1,0))</f>
        <v>0</v>
      </c>
      <c r="Q401" s="226">
        <f>INDEX('Uganda workforce data - raw'!$A$4:$F$619,MATCH($B401, 'Uganda workforce data - raw'!$B$4:$B$619,0), MATCH("Filled Male",'Uganda workforce data - raw'!$A$4:$F$4,0))*INDEX('Mapping cadres'!$B$1:$Z$616,MATCH($B401, 'Mapping cadres'!$B$1:$B$616,0), MATCH(Q$32,'Mapping cadres'!$B$1:$Z$1,0))</f>
        <v>0</v>
      </c>
      <c r="R401" s="226">
        <f>INDEX('Uganda workforce data - raw'!$A$4:$F$619,MATCH($B401, 'Uganda workforce data - raw'!$B$4:$B$619,0), MATCH("Filled Male",'Uganda workforce data - raw'!$A$4:$F$4,0))*INDEX('Mapping cadres'!$B$1:$Z$616,MATCH($B401, 'Mapping cadres'!$B$1:$B$616,0), MATCH(R$32,'Mapping cadres'!$B$1:$Z$1,0))</f>
        <v>0</v>
      </c>
      <c r="S401" s="226">
        <f>INDEX('Uganda workforce data - raw'!$A$4:$F$619,MATCH($B401, 'Uganda workforce data - raw'!$B$4:$B$619,0), MATCH("Filled Male",'Uganda workforce data - raw'!$A$4:$F$4,0))*INDEX('Mapping cadres'!$B$1:$Z$616,MATCH($B401, 'Mapping cadres'!$B$1:$B$616,0), MATCH(S$32,'Mapping cadres'!$B$1:$Z$1,0))</f>
        <v>0</v>
      </c>
      <c r="T401" s="226">
        <f>INDEX('Uganda workforce data - raw'!$A$4:$F$619,MATCH($B401, 'Uganda workforce data - raw'!$B$4:$B$619,0), MATCH("Filled Male",'Uganda workforce data - raw'!$A$4:$F$4,0))*INDEX('Mapping cadres'!$B$1:$Z$616,MATCH($B401, 'Mapping cadres'!$B$1:$B$616,0), MATCH(T$32,'Mapping cadres'!$B$1:$Z$1,0))</f>
        <v>0</v>
      </c>
      <c r="U401" s="226">
        <f>INDEX('Uganda workforce data - raw'!$A$4:$F$619,MATCH($B401, 'Uganda workforce data - raw'!$B$4:$B$619,0), MATCH("Filled Male",'Uganda workforce data - raw'!$A$4:$F$4,0))*INDEX('Mapping cadres'!$B$1:$Z$616,MATCH($B401, 'Mapping cadres'!$B$1:$B$616,0), MATCH(U$32,'Mapping cadres'!$B$1:$Z$1,0))</f>
        <v>0</v>
      </c>
      <c r="V401" s="226">
        <f>INDEX('Uganda workforce data - raw'!$A$4:$F$619,MATCH($B401, 'Uganda workforce data - raw'!$B$4:$B$619,0), MATCH("Filled Male",'Uganda workforce data - raw'!$A$4:$F$4,0))*INDEX('Mapping cadres'!$B$1:$Z$616,MATCH($B401, 'Mapping cadres'!$B$1:$B$616,0), MATCH(V$32,'Mapping cadres'!$B$1:$Z$1,0))</f>
        <v>0</v>
      </c>
      <c r="W401" s="226">
        <f>INDEX('Uganda workforce data - raw'!$A$4:$F$619,MATCH($B401, 'Uganda workforce data - raw'!$B$4:$B$619,0), MATCH("Filled Male",'Uganda workforce data - raw'!$A$4:$F$4,0))*INDEX('Mapping cadres'!$B$1:$Z$616,MATCH($B401, 'Mapping cadres'!$B$1:$B$616,0), MATCH(W$32,'Mapping cadres'!$B$1:$Z$1,0))</f>
        <v>0</v>
      </c>
      <c r="X401" s="226">
        <f>INDEX('Uganda workforce data - raw'!$A$4:$F$619,MATCH($B401, 'Uganda workforce data - raw'!$B$4:$B$619,0), MATCH("Filled Male",'Uganda workforce data - raw'!$A$4:$F$4,0))*INDEX('Mapping cadres'!$B$1:$Z$616,MATCH($B401, 'Mapping cadres'!$B$1:$B$616,0), MATCH(X$32,'Mapping cadres'!$B$1:$Z$1,0))</f>
        <v>0</v>
      </c>
      <c r="Y401" s="226">
        <f>INDEX('Uganda workforce data - raw'!$A$4:$F$619,MATCH($B401, 'Uganda workforce data - raw'!$B$4:$B$619,0), MATCH("Filled Male",'Uganda workforce data - raw'!$A$4:$F$4,0))*INDEX('Mapping cadres'!$B$1:$Z$616,MATCH($B401, 'Mapping cadres'!$B$1:$B$616,0), MATCH(Y$32,'Mapping cadres'!$B$1:$Z$1,0))</f>
        <v>0</v>
      </c>
      <c r="Z401" s="226">
        <f>INDEX('Uganda workforce data - raw'!$A$4:$F$619,MATCH($B401, 'Uganda workforce data - raw'!$B$4:$B$619,0), MATCH("Filled Male",'Uganda workforce data - raw'!$A$4:$F$4,0))*INDEX('Mapping cadres'!$B$1:$Z$616,MATCH($B401, 'Mapping cadres'!$B$1:$B$616,0), MATCH(Z$32,'Mapping cadres'!$B$1:$Z$1,0))</f>
        <v>0</v>
      </c>
      <c r="AA401" s="226">
        <f>INDEX('Uganda workforce data - raw'!$A$4:$F$619,MATCH($B401, 'Uganda workforce data - raw'!$B$4:$B$619,0), MATCH("Filled Female",'Uganda workforce data - raw'!$A$4:$F$4,0))*INDEX('Mapping cadres'!$B$1:$Z$616,MATCH($B401, 'Mapping cadres'!$B$1:$B$616,0), MATCH(AA$32,'Mapping cadres'!$B$1:$Z$1,0))</f>
        <v>0</v>
      </c>
      <c r="AB401" s="226">
        <f>INDEX('Uganda workforce data - raw'!$A$4:$F$619,MATCH($B401, 'Uganda workforce data - raw'!$B$4:$B$619,0), MATCH("Filled Female",'Uganda workforce data - raw'!$A$4:$F$4,0))*INDEX('Mapping cadres'!$B$1:$Z$616,MATCH($B401, 'Mapping cadres'!$B$1:$B$616,0), MATCH(AB$32,'Mapping cadres'!$B$1:$Z$1,0))</f>
        <v>0</v>
      </c>
      <c r="AC401" s="226">
        <f>INDEX('Uganda workforce data - raw'!$A$4:$F$619,MATCH($B401, 'Uganda workforce data - raw'!$B$4:$B$619,0), MATCH("Filled Female",'Uganda workforce data - raw'!$A$4:$F$4,0))*INDEX('Mapping cadres'!$B$1:$Z$616,MATCH($B401, 'Mapping cadres'!$B$1:$B$616,0), MATCH(AC$32,'Mapping cadres'!$B$1:$Z$1,0))</f>
        <v>0</v>
      </c>
      <c r="AD401" s="226">
        <f>INDEX('Uganda workforce data - raw'!$A$4:$F$619,MATCH($B401, 'Uganda workforce data - raw'!$B$4:$B$619,0), MATCH("Filled Female",'Uganda workforce data - raw'!$A$4:$F$4,0))*INDEX('Mapping cadres'!$B$1:$Z$616,MATCH($B401, 'Mapping cadres'!$B$1:$B$616,0), MATCH(AD$32,'Mapping cadres'!$B$1:$Z$1,0))</f>
        <v>0</v>
      </c>
      <c r="AE401" s="226">
        <f>INDEX('Uganda workforce data - raw'!$A$4:$F$619,MATCH($B401, 'Uganda workforce data - raw'!$B$4:$B$619,0), MATCH("Filled Female",'Uganda workforce data - raw'!$A$4:$F$4,0))*INDEX('Mapping cadres'!$B$1:$Z$616,MATCH($B401, 'Mapping cadres'!$B$1:$B$616,0), MATCH(AE$32,'Mapping cadres'!$B$1:$Z$1,0))</f>
        <v>0</v>
      </c>
      <c r="AF401" s="226">
        <f>INDEX('Uganda workforce data - raw'!$A$4:$F$619,MATCH($B401, 'Uganda workforce data - raw'!$B$4:$B$619,0), MATCH("Filled Female",'Uganda workforce data - raw'!$A$4:$F$4,0))*INDEX('Mapping cadres'!$B$1:$Z$616,MATCH($B401, 'Mapping cadres'!$B$1:$B$616,0), MATCH(AF$32,'Mapping cadres'!$B$1:$Z$1,0))</f>
        <v>0</v>
      </c>
      <c r="AG401" s="226">
        <f>INDEX('Uganda workforce data - raw'!$A$4:$F$619,MATCH($B401, 'Uganda workforce data - raw'!$B$4:$B$619,0), MATCH("Filled Female",'Uganda workforce data - raw'!$A$4:$F$4,0))*INDEX('Mapping cadres'!$B$1:$Z$616,MATCH($B401, 'Mapping cadres'!$B$1:$B$616,0), MATCH(AG$32,'Mapping cadres'!$B$1:$Z$1,0))</f>
        <v>0</v>
      </c>
      <c r="AH401" s="226">
        <f>INDEX('Uganda workforce data - raw'!$A$4:$F$619,MATCH($B401, 'Uganda workforce data - raw'!$B$4:$B$619,0), MATCH("Filled Female",'Uganda workforce data - raw'!$A$4:$F$4,0))*INDEX('Mapping cadres'!$B$1:$Z$616,MATCH($B401, 'Mapping cadres'!$B$1:$B$616,0), MATCH(AH$32,'Mapping cadres'!$B$1:$Z$1,0))</f>
        <v>0</v>
      </c>
      <c r="AI401" s="226">
        <f>INDEX('Uganda workforce data - raw'!$A$4:$F$619,MATCH($B401, 'Uganda workforce data - raw'!$B$4:$B$619,0), MATCH("Filled Female",'Uganda workforce data - raw'!$A$4:$F$4,0))*INDEX('Mapping cadres'!$B$1:$Z$616,MATCH($B401, 'Mapping cadres'!$B$1:$B$616,0), MATCH(AI$32,'Mapping cadres'!$B$1:$Z$1,0))</f>
        <v>0</v>
      </c>
      <c r="AJ401" s="226">
        <f>INDEX('Uganda workforce data - raw'!$A$4:$F$619,MATCH($B401, 'Uganda workforce data - raw'!$B$4:$B$619,0), MATCH("Filled Female",'Uganda workforce data - raw'!$A$4:$F$4,0))*INDEX('Mapping cadres'!$B$1:$Z$616,MATCH($B401, 'Mapping cadres'!$B$1:$B$616,0), MATCH(AJ$32,'Mapping cadres'!$B$1:$Z$1,0))</f>
        <v>0</v>
      </c>
      <c r="AK401" s="226">
        <f>INDEX('Uganda workforce data - raw'!$A$4:$F$619,MATCH($B401, 'Uganda workforce data - raw'!$B$4:$B$619,0), MATCH("Filled Female",'Uganda workforce data - raw'!$A$4:$F$4,0))*INDEX('Mapping cadres'!$B$1:$Z$616,MATCH($B401, 'Mapping cadres'!$B$1:$B$616,0), MATCH(AK$32,'Mapping cadres'!$B$1:$Z$1,0))</f>
        <v>0</v>
      </c>
      <c r="AL401" s="226">
        <f>INDEX('Uganda workforce data - raw'!$A$4:$F$619,MATCH($B401, 'Uganda workforce data - raw'!$B$4:$B$619,0), MATCH("Filled Female",'Uganda workforce data - raw'!$A$4:$F$4,0))*INDEX('Mapping cadres'!$B$1:$Z$616,MATCH($B401, 'Mapping cadres'!$B$1:$B$616,0), MATCH(AL$32,'Mapping cadres'!$B$1:$Z$1,0))</f>
        <v>0</v>
      </c>
      <c r="AM401" s="226">
        <f>INDEX('Uganda workforce data - raw'!$A$4:$F$619,MATCH($B401, 'Uganda workforce data - raw'!$B$4:$B$619,0), MATCH("Filled Female",'Uganda workforce data - raw'!$A$4:$F$4,0))*INDEX('Mapping cadres'!$B$1:$Z$616,MATCH($B401, 'Mapping cadres'!$B$1:$B$616,0), MATCH(AM$32,'Mapping cadres'!$B$1:$Z$1,0))</f>
        <v>0</v>
      </c>
      <c r="AN401" s="226">
        <f>INDEX('Uganda workforce data - raw'!$A$4:$F$619,MATCH($B401, 'Uganda workforce data - raw'!$B$4:$B$619,0), MATCH("Filled Female",'Uganda workforce data - raw'!$A$4:$F$4,0))*INDEX('Mapping cadres'!$B$1:$Z$616,MATCH($B401, 'Mapping cadres'!$B$1:$B$616,0), MATCH(AN$32,'Mapping cadres'!$B$1:$Z$1,0))</f>
        <v>0</v>
      </c>
      <c r="AO401" s="226">
        <f>INDEX('Uganda workforce data - raw'!$A$4:$F$619,MATCH($B401, 'Uganda workforce data - raw'!$B$4:$B$619,0), MATCH("Filled Female",'Uganda workforce data - raw'!$A$4:$F$4,0))*INDEX('Mapping cadres'!$B$1:$Z$616,MATCH($B401, 'Mapping cadres'!$B$1:$B$616,0), MATCH(AO$32,'Mapping cadres'!$B$1:$Z$1,0))</f>
        <v>0</v>
      </c>
      <c r="AP401" s="226">
        <f>INDEX('Uganda workforce data - raw'!$A$4:$F$619,MATCH($B401, 'Uganda workforce data - raw'!$B$4:$B$619,0), MATCH("Filled Female",'Uganda workforce data - raw'!$A$4:$F$4,0))*INDEX('Mapping cadres'!$B$1:$Z$616,MATCH($B401, 'Mapping cadres'!$B$1:$B$616,0), MATCH(AP$32,'Mapping cadres'!$B$1:$Z$1,0))</f>
        <v>0</v>
      </c>
      <c r="AQ401" s="226">
        <f>INDEX('Uganda workforce data - raw'!$A$4:$F$619,MATCH($B401, 'Uganda workforce data - raw'!$B$4:$B$619,0), MATCH("Filled Female",'Uganda workforce data - raw'!$A$4:$F$4,0))*INDEX('Mapping cadres'!$B$1:$Z$616,MATCH($B401, 'Mapping cadres'!$B$1:$B$616,0), MATCH(AQ$32,'Mapping cadres'!$B$1:$Z$1,0))</f>
        <v>0</v>
      </c>
      <c r="AR401" s="226">
        <f>INDEX('Uganda workforce data - raw'!$A$4:$F$619,MATCH($B401, 'Uganda workforce data - raw'!$B$4:$B$619,0), MATCH("Filled Female",'Uganda workforce data - raw'!$A$4:$F$4,0))*INDEX('Mapping cadres'!$B$1:$Z$616,MATCH($B401, 'Mapping cadres'!$B$1:$B$616,0), MATCH(AR$32,'Mapping cadres'!$B$1:$Z$1,0))</f>
        <v>0</v>
      </c>
      <c r="AS401" s="226">
        <f>INDEX('Uganda workforce data - raw'!$A$4:$F$619,MATCH($B401, 'Uganda workforce data - raw'!$B$4:$B$619,0), MATCH("Filled Female",'Uganda workforce data - raw'!$A$4:$F$4,0))*INDEX('Mapping cadres'!$B$1:$Z$616,MATCH($B401, 'Mapping cadres'!$B$1:$B$616,0), MATCH(AS$32,'Mapping cadres'!$B$1:$Z$1,0))</f>
        <v>0</v>
      </c>
      <c r="AT401" s="226">
        <f>INDEX('Uganda workforce data - raw'!$A$4:$F$619,MATCH($B401, 'Uganda workforce data - raw'!$B$4:$B$619,0), MATCH("Filled Female",'Uganda workforce data - raw'!$A$4:$F$4,0))*INDEX('Mapping cadres'!$B$1:$Z$616,MATCH($B401, 'Mapping cadres'!$B$1:$B$616,0), MATCH(AT$32,'Mapping cadres'!$B$1:$Z$1,0))</f>
        <v>0</v>
      </c>
      <c r="AU401" s="226">
        <f>INDEX('Uganda workforce data - raw'!$A$4:$F$619,MATCH($B401, 'Uganda workforce data - raw'!$B$4:$B$619,0), MATCH("Filled Female",'Uganda workforce data - raw'!$A$4:$F$4,0))*INDEX('Mapping cadres'!$B$1:$Z$616,MATCH($B401, 'Mapping cadres'!$B$1:$B$616,0), MATCH(AU$32,'Mapping cadres'!$B$1:$Z$1,0))</f>
        <v>0</v>
      </c>
      <c r="AV401" s="226">
        <f>INDEX('Uganda workforce data - raw'!$A$4:$F$619,MATCH($B401, 'Uganda workforce data - raw'!$B$4:$B$619,0), MATCH("Filled Female",'Uganda workforce data - raw'!$A$4:$F$4,0))*INDEX('Mapping cadres'!$B$1:$Z$616,MATCH($B401, 'Mapping cadres'!$B$1:$B$616,0), MATCH(AV$32,'Mapping cadres'!$B$1:$Z$1,0))</f>
        <v>0</v>
      </c>
      <c r="AW401" s="226">
        <f>INDEX('Uganda workforce data - raw'!$A$4:$F$619,MATCH($B401, 'Uganda workforce data - raw'!$B$4:$B$619,0), MATCH("Filled Female",'Uganda workforce data - raw'!$A$4:$F$4,0))*INDEX('Mapping cadres'!$B$1:$Z$616,MATCH($B401, 'Mapping cadres'!$B$1:$B$616,0), MATCH(AW$32,'Mapping cadres'!$B$1:$Z$1,0))</f>
        <v>0</v>
      </c>
      <c r="AX401" s="226">
        <f>INDEX('Uganda workforce data - raw'!$A$4:$F$619,MATCH($B401, 'Uganda workforce data - raw'!$B$4:$B$619,0), MATCH("Filled Female",'Uganda workforce data - raw'!$A$4:$F$4,0))*INDEX('Mapping cadres'!$B$1:$Z$616,MATCH($B401, 'Mapping cadres'!$B$1:$B$616,0), MATCH(AX$32,'Mapping cadres'!$B$1:$Z$1,0))</f>
        <v>0</v>
      </c>
      <c r="AY401" s="226">
        <f t="shared" si="125"/>
        <v>0</v>
      </c>
      <c r="AZ401" s="226">
        <f t="shared" si="126"/>
        <v>0</v>
      </c>
      <c r="BA401" s="226">
        <f t="shared" si="127"/>
        <v>1</v>
      </c>
      <c r="BB401" s="226">
        <f t="shared" si="128"/>
        <v>0</v>
      </c>
      <c r="BC401" s="226">
        <f t="shared" si="129"/>
        <v>0</v>
      </c>
      <c r="BD401" s="226">
        <f t="shared" si="130"/>
        <v>0</v>
      </c>
      <c r="BE401" s="226">
        <f t="shared" si="131"/>
        <v>0</v>
      </c>
      <c r="BF401" s="226">
        <f t="shared" si="132"/>
        <v>0</v>
      </c>
      <c r="BG401" s="226">
        <f t="shared" si="133"/>
        <v>0</v>
      </c>
      <c r="BH401" s="226">
        <f t="shared" si="134"/>
        <v>0</v>
      </c>
      <c r="BI401" s="226">
        <f t="shared" si="135"/>
        <v>0</v>
      </c>
      <c r="BJ401" s="226">
        <f t="shared" si="136"/>
        <v>0</v>
      </c>
      <c r="BK401" s="226">
        <f t="shared" si="137"/>
        <v>0</v>
      </c>
      <c r="BL401" s="226">
        <f t="shared" si="138"/>
        <v>0</v>
      </c>
      <c r="BM401" s="226">
        <f t="shared" si="139"/>
        <v>0</v>
      </c>
      <c r="BN401" s="226">
        <f t="shared" si="140"/>
        <v>0</v>
      </c>
      <c r="BO401" s="226">
        <f t="shared" si="141"/>
        <v>0</v>
      </c>
      <c r="BP401" s="226">
        <f t="shared" si="142"/>
        <v>0</v>
      </c>
      <c r="BQ401" s="226">
        <f t="shared" si="143"/>
        <v>0</v>
      </c>
      <c r="BR401" s="226">
        <f t="shared" si="144"/>
        <v>0</v>
      </c>
      <c r="BS401" s="226">
        <f t="shared" si="145"/>
        <v>0</v>
      </c>
      <c r="BT401" s="226">
        <f t="shared" si="146"/>
        <v>0</v>
      </c>
      <c r="BU401" s="226">
        <f t="shared" si="147"/>
        <v>0</v>
      </c>
      <c r="BV401" s="226">
        <f t="shared" si="148"/>
        <v>0</v>
      </c>
    </row>
    <row r="402" spans="1:74">
      <c r="A402" s="226">
        <v>370</v>
      </c>
      <c r="B402" s="226" t="s">
        <v>1671</v>
      </c>
      <c r="C402" s="226">
        <f>INDEX('Uganda workforce data - raw'!$A$4:$F$619,MATCH($B402, 'Uganda workforce data - raw'!$B$4:$B$619,0), MATCH("Filled Male",'Uganda workforce data - raw'!$A$4:$F$4,0))*INDEX('Mapping cadres'!$B$1:$Z$616,MATCH($B402, 'Mapping cadres'!$B$1:$B$616,0), MATCH(C$32,'Mapping cadres'!$B$1:$Z$1,0))</f>
        <v>0</v>
      </c>
      <c r="D402" s="226">
        <f>INDEX('Uganda workforce data - raw'!$A$4:$F$619,MATCH($B402, 'Uganda workforce data - raw'!$B$4:$B$619,0), MATCH("Filled Male",'Uganda workforce data - raw'!$A$4:$F$4,0))*INDEX('Mapping cadres'!$B$1:$Z$616,MATCH($B402, 'Mapping cadres'!$B$1:$B$616,0), MATCH(D$32,'Mapping cadres'!$B$1:$Z$1,0))</f>
        <v>0</v>
      </c>
      <c r="E402" s="226">
        <f>INDEX('Uganda workforce data - raw'!$A$4:$F$619,MATCH($B402, 'Uganda workforce data - raw'!$B$4:$B$619,0), MATCH("Filled Male",'Uganda workforce data - raw'!$A$4:$F$4,0))*INDEX('Mapping cadres'!$B$1:$Z$616,MATCH($B402, 'Mapping cadres'!$B$1:$B$616,0), MATCH(E$32,'Mapping cadres'!$B$1:$Z$1,0))</f>
        <v>0</v>
      </c>
      <c r="F402" s="226">
        <f>INDEX('Uganda workforce data - raw'!$A$4:$F$619,MATCH($B402, 'Uganda workforce data - raw'!$B$4:$B$619,0), MATCH("Filled Male",'Uganda workforce data - raw'!$A$4:$F$4,0))*INDEX('Mapping cadres'!$B$1:$Z$616,MATCH($B402, 'Mapping cadres'!$B$1:$B$616,0), MATCH(F$32,'Mapping cadres'!$B$1:$Z$1,0))</f>
        <v>3</v>
      </c>
      <c r="G402" s="226">
        <f>INDEX('Uganda workforce data - raw'!$A$4:$F$619,MATCH($B402, 'Uganda workforce data - raw'!$B$4:$B$619,0), MATCH("Filled Male",'Uganda workforce data - raw'!$A$4:$F$4,0))*INDEX('Mapping cadres'!$B$1:$Z$616,MATCH($B402, 'Mapping cadres'!$B$1:$B$616,0), MATCH(G$32,'Mapping cadres'!$B$1:$Z$1,0))</f>
        <v>0</v>
      </c>
      <c r="H402" s="226">
        <f>INDEX('Uganda workforce data - raw'!$A$4:$F$619,MATCH($B402, 'Uganda workforce data - raw'!$B$4:$B$619,0), MATCH("Filled Male",'Uganda workforce data - raw'!$A$4:$F$4,0))*INDEX('Mapping cadres'!$B$1:$Z$616,MATCH($B402, 'Mapping cadres'!$B$1:$B$616,0), MATCH(H$32,'Mapping cadres'!$B$1:$Z$1,0))</f>
        <v>0</v>
      </c>
      <c r="I402" s="226">
        <f>INDEX('Uganda workforce data - raw'!$A$4:$F$619,MATCH($B402, 'Uganda workforce data - raw'!$B$4:$B$619,0), MATCH("Filled Male",'Uganda workforce data - raw'!$A$4:$F$4,0))*INDEX('Mapping cadres'!$B$1:$Z$616,MATCH($B402, 'Mapping cadres'!$B$1:$B$616,0), MATCH(I$32,'Mapping cadres'!$B$1:$Z$1,0))</f>
        <v>3</v>
      </c>
      <c r="J402" s="226">
        <f>INDEX('Uganda workforce data - raw'!$A$4:$F$619,MATCH($B402, 'Uganda workforce data - raw'!$B$4:$B$619,0), MATCH("Filled Male",'Uganda workforce data - raw'!$A$4:$F$4,0))*INDEX('Mapping cadres'!$B$1:$Z$616,MATCH($B402, 'Mapping cadres'!$B$1:$B$616,0), MATCH(J$32,'Mapping cadres'!$B$1:$Z$1,0))</f>
        <v>0</v>
      </c>
      <c r="K402" s="226">
        <f>INDEX('Uganda workforce data - raw'!$A$4:$F$619,MATCH($B402, 'Uganda workforce data - raw'!$B$4:$B$619,0), MATCH("Filled Male",'Uganda workforce data - raw'!$A$4:$F$4,0))*INDEX('Mapping cadres'!$B$1:$Z$616,MATCH($B402, 'Mapping cadres'!$B$1:$B$616,0), MATCH(K$32,'Mapping cadres'!$B$1:$Z$1,0))</f>
        <v>0</v>
      </c>
      <c r="L402" s="226">
        <f>INDEX('Uganda workforce data - raw'!$A$4:$F$619,MATCH($B402, 'Uganda workforce data - raw'!$B$4:$B$619,0), MATCH("Filled Male",'Uganda workforce data - raw'!$A$4:$F$4,0))*INDEX('Mapping cadres'!$B$1:$Z$616,MATCH($B402, 'Mapping cadres'!$B$1:$B$616,0), MATCH(L$32,'Mapping cadres'!$B$1:$Z$1,0))</f>
        <v>0</v>
      </c>
      <c r="M402" s="226">
        <f>INDEX('Uganda workforce data - raw'!$A$4:$F$619,MATCH($B402, 'Uganda workforce data - raw'!$B$4:$B$619,0), MATCH("Filled Male",'Uganda workforce data - raw'!$A$4:$F$4,0))*INDEX('Mapping cadres'!$B$1:$Z$616,MATCH($B402, 'Mapping cadres'!$B$1:$B$616,0), MATCH(M$32,'Mapping cadres'!$B$1:$Z$1,0))</f>
        <v>0</v>
      </c>
      <c r="N402" s="226">
        <f>INDEX('Uganda workforce data - raw'!$A$4:$F$619,MATCH($B402, 'Uganda workforce data - raw'!$B$4:$B$619,0), MATCH("Filled Male",'Uganda workforce data - raw'!$A$4:$F$4,0))*INDEX('Mapping cadres'!$B$1:$Z$616,MATCH($B402, 'Mapping cadres'!$B$1:$B$616,0), MATCH(N$32,'Mapping cadres'!$B$1:$Z$1,0))</f>
        <v>0</v>
      </c>
      <c r="O402" s="226">
        <f>INDEX('Uganda workforce data - raw'!$A$4:$F$619,MATCH($B402, 'Uganda workforce data - raw'!$B$4:$B$619,0), MATCH("Filled Male",'Uganda workforce data - raw'!$A$4:$F$4,0))*INDEX('Mapping cadres'!$B$1:$Z$616,MATCH($B402, 'Mapping cadres'!$B$1:$B$616,0), MATCH(O$32,'Mapping cadres'!$B$1:$Z$1,0))</f>
        <v>0</v>
      </c>
      <c r="P402" s="226">
        <f>INDEX('Uganda workforce data - raw'!$A$4:$F$619,MATCH($B402, 'Uganda workforce data - raw'!$B$4:$B$619,0), MATCH("Filled Male",'Uganda workforce data - raw'!$A$4:$F$4,0))*INDEX('Mapping cadres'!$B$1:$Z$616,MATCH($B402, 'Mapping cadres'!$B$1:$B$616,0), MATCH(P$32,'Mapping cadres'!$B$1:$Z$1,0))</f>
        <v>0</v>
      </c>
      <c r="Q402" s="226">
        <f>INDEX('Uganda workforce data - raw'!$A$4:$F$619,MATCH($B402, 'Uganda workforce data - raw'!$B$4:$B$619,0), MATCH("Filled Male",'Uganda workforce data - raw'!$A$4:$F$4,0))*INDEX('Mapping cadres'!$B$1:$Z$616,MATCH($B402, 'Mapping cadres'!$B$1:$B$616,0), MATCH(Q$32,'Mapping cadres'!$B$1:$Z$1,0))</f>
        <v>0</v>
      </c>
      <c r="R402" s="226">
        <f>INDEX('Uganda workforce data - raw'!$A$4:$F$619,MATCH($B402, 'Uganda workforce data - raw'!$B$4:$B$619,0), MATCH("Filled Male",'Uganda workforce data - raw'!$A$4:$F$4,0))*INDEX('Mapping cadres'!$B$1:$Z$616,MATCH($B402, 'Mapping cadres'!$B$1:$B$616,0), MATCH(R$32,'Mapping cadres'!$B$1:$Z$1,0))</f>
        <v>0</v>
      </c>
      <c r="S402" s="226">
        <f>INDEX('Uganda workforce data - raw'!$A$4:$F$619,MATCH($B402, 'Uganda workforce data - raw'!$B$4:$B$619,0), MATCH("Filled Male",'Uganda workforce data - raw'!$A$4:$F$4,0))*INDEX('Mapping cadres'!$B$1:$Z$616,MATCH($B402, 'Mapping cadres'!$B$1:$B$616,0), MATCH(S$32,'Mapping cadres'!$B$1:$Z$1,0))</f>
        <v>0</v>
      </c>
      <c r="T402" s="226">
        <f>INDEX('Uganda workforce data - raw'!$A$4:$F$619,MATCH($B402, 'Uganda workforce data - raw'!$B$4:$B$619,0), MATCH("Filled Male",'Uganda workforce data - raw'!$A$4:$F$4,0))*INDEX('Mapping cadres'!$B$1:$Z$616,MATCH($B402, 'Mapping cadres'!$B$1:$B$616,0), MATCH(T$32,'Mapping cadres'!$B$1:$Z$1,0))</f>
        <v>0</v>
      </c>
      <c r="U402" s="226">
        <f>INDEX('Uganda workforce data - raw'!$A$4:$F$619,MATCH($B402, 'Uganda workforce data - raw'!$B$4:$B$619,0), MATCH("Filled Male",'Uganda workforce data - raw'!$A$4:$F$4,0))*INDEX('Mapping cadres'!$B$1:$Z$616,MATCH($B402, 'Mapping cadres'!$B$1:$B$616,0), MATCH(U$32,'Mapping cadres'!$B$1:$Z$1,0))</f>
        <v>0</v>
      </c>
      <c r="V402" s="226">
        <f>INDEX('Uganda workforce data - raw'!$A$4:$F$619,MATCH($B402, 'Uganda workforce data - raw'!$B$4:$B$619,0), MATCH("Filled Male",'Uganda workforce data - raw'!$A$4:$F$4,0))*INDEX('Mapping cadres'!$B$1:$Z$616,MATCH($B402, 'Mapping cadres'!$B$1:$B$616,0), MATCH(V$32,'Mapping cadres'!$B$1:$Z$1,0))</f>
        <v>0</v>
      </c>
      <c r="W402" s="226">
        <f>INDEX('Uganda workforce data - raw'!$A$4:$F$619,MATCH($B402, 'Uganda workforce data - raw'!$B$4:$B$619,0), MATCH("Filled Male",'Uganda workforce data - raw'!$A$4:$F$4,0))*INDEX('Mapping cadres'!$B$1:$Z$616,MATCH($B402, 'Mapping cadres'!$B$1:$B$616,0), MATCH(W$32,'Mapping cadres'!$B$1:$Z$1,0))</f>
        <v>0</v>
      </c>
      <c r="X402" s="226">
        <f>INDEX('Uganda workforce data - raw'!$A$4:$F$619,MATCH($B402, 'Uganda workforce data - raw'!$B$4:$B$619,0), MATCH("Filled Male",'Uganda workforce data - raw'!$A$4:$F$4,0))*INDEX('Mapping cadres'!$B$1:$Z$616,MATCH($B402, 'Mapping cadres'!$B$1:$B$616,0), MATCH(X$32,'Mapping cadres'!$B$1:$Z$1,0))</f>
        <v>0</v>
      </c>
      <c r="Y402" s="226">
        <f>INDEX('Uganda workforce data - raw'!$A$4:$F$619,MATCH($B402, 'Uganda workforce data - raw'!$B$4:$B$619,0), MATCH("Filled Male",'Uganda workforce data - raw'!$A$4:$F$4,0))*INDEX('Mapping cadres'!$B$1:$Z$616,MATCH($B402, 'Mapping cadres'!$B$1:$B$616,0), MATCH(Y$32,'Mapping cadres'!$B$1:$Z$1,0))</f>
        <v>0</v>
      </c>
      <c r="Z402" s="226">
        <f>INDEX('Uganda workforce data - raw'!$A$4:$F$619,MATCH($B402, 'Uganda workforce data - raw'!$B$4:$B$619,0), MATCH("Filled Male",'Uganda workforce data - raw'!$A$4:$F$4,0))*INDEX('Mapping cadres'!$B$1:$Z$616,MATCH($B402, 'Mapping cadres'!$B$1:$B$616,0), MATCH(Z$32,'Mapping cadres'!$B$1:$Z$1,0))</f>
        <v>0</v>
      </c>
      <c r="AA402" s="226">
        <f>INDEX('Uganda workforce data - raw'!$A$4:$F$619,MATCH($B402, 'Uganda workforce data - raw'!$B$4:$B$619,0), MATCH("Filled Female",'Uganda workforce data - raw'!$A$4:$F$4,0))*INDEX('Mapping cadres'!$B$1:$Z$616,MATCH($B402, 'Mapping cadres'!$B$1:$B$616,0), MATCH(AA$32,'Mapping cadres'!$B$1:$Z$1,0))</f>
        <v>0</v>
      </c>
      <c r="AB402" s="226">
        <f>INDEX('Uganda workforce data - raw'!$A$4:$F$619,MATCH($B402, 'Uganda workforce data - raw'!$B$4:$B$619,0), MATCH("Filled Female",'Uganda workforce data - raw'!$A$4:$F$4,0))*INDEX('Mapping cadres'!$B$1:$Z$616,MATCH($B402, 'Mapping cadres'!$B$1:$B$616,0), MATCH(AB$32,'Mapping cadres'!$B$1:$Z$1,0))</f>
        <v>0</v>
      </c>
      <c r="AC402" s="226">
        <f>INDEX('Uganda workforce data - raw'!$A$4:$F$619,MATCH($B402, 'Uganda workforce data - raw'!$B$4:$B$619,0), MATCH("Filled Female",'Uganda workforce data - raw'!$A$4:$F$4,0))*INDEX('Mapping cadres'!$B$1:$Z$616,MATCH($B402, 'Mapping cadres'!$B$1:$B$616,0), MATCH(AC$32,'Mapping cadres'!$B$1:$Z$1,0))</f>
        <v>0</v>
      </c>
      <c r="AD402" s="226">
        <f>INDEX('Uganda workforce data - raw'!$A$4:$F$619,MATCH($B402, 'Uganda workforce data - raw'!$B$4:$B$619,0), MATCH("Filled Female",'Uganda workforce data - raw'!$A$4:$F$4,0))*INDEX('Mapping cadres'!$B$1:$Z$616,MATCH($B402, 'Mapping cadres'!$B$1:$B$616,0), MATCH(AD$32,'Mapping cadres'!$B$1:$Z$1,0))</f>
        <v>1</v>
      </c>
      <c r="AE402" s="226">
        <f>INDEX('Uganda workforce data - raw'!$A$4:$F$619,MATCH($B402, 'Uganda workforce data - raw'!$B$4:$B$619,0), MATCH("Filled Female",'Uganda workforce data - raw'!$A$4:$F$4,0))*INDEX('Mapping cadres'!$B$1:$Z$616,MATCH($B402, 'Mapping cadres'!$B$1:$B$616,0), MATCH(AE$32,'Mapping cadres'!$B$1:$Z$1,0))</f>
        <v>0</v>
      </c>
      <c r="AF402" s="226">
        <f>INDEX('Uganda workforce data - raw'!$A$4:$F$619,MATCH($B402, 'Uganda workforce data - raw'!$B$4:$B$619,0), MATCH("Filled Female",'Uganda workforce data - raw'!$A$4:$F$4,0))*INDEX('Mapping cadres'!$B$1:$Z$616,MATCH($B402, 'Mapping cadres'!$B$1:$B$616,0), MATCH(AF$32,'Mapping cadres'!$B$1:$Z$1,0))</f>
        <v>0</v>
      </c>
      <c r="AG402" s="226">
        <f>INDEX('Uganda workforce data - raw'!$A$4:$F$619,MATCH($B402, 'Uganda workforce data - raw'!$B$4:$B$619,0), MATCH("Filled Female",'Uganda workforce data - raw'!$A$4:$F$4,0))*INDEX('Mapping cadres'!$B$1:$Z$616,MATCH($B402, 'Mapping cadres'!$B$1:$B$616,0), MATCH(AG$32,'Mapping cadres'!$B$1:$Z$1,0))</f>
        <v>1</v>
      </c>
      <c r="AH402" s="226">
        <f>INDEX('Uganda workforce data - raw'!$A$4:$F$619,MATCH($B402, 'Uganda workforce data - raw'!$B$4:$B$619,0), MATCH("Filled Female",'Uganda workforce data - raw'!$A$4:$F$4,0))*INDEX('Mapping cadres'!$B$1:$Z$616,MATCH($B402, 'Mapping cadres'!$B$1:$B$616,0), MATCH(AH$32,'Mapping cadres'!$B$1:$Z$1,0))</f>
        <v>0</v>
      </c>
      <c r="AI402" s="226">
        <f>INDEX('Uganda workforce data - raw'!$A$4:$F$619,MATCH($B402, 'Uganda workforce data - raw'!$B$4:$B$619,0), MATCH("Filled Female",'Uganda workforce data - raw'!$A$4:$F$4,0))*INDEX('Mapping cadres'!$B$1:$Z$616,MATCH($B402, 'Mapping cadres'!$B$1:$B$616,0), MATCH(AI$32,'Mapping cadres'!$B$1:$Z$1,0))</f>
        <v>0</v>
      </c>
      <c r="AJ402" s="226">
        <f>INDEX('Uganda workforce data - raw'!$A$4:$F$619,MATCH($B402, 'Uganda workforce data - raw'!$B$4:$B$619,0), MATCH("Filled Female",'Uganda workforce data - raw'!$A$4:$F$4,0))*INDEX('Mapping cadres'!$B$1:$Z$616,MATCH($B402, 'Mapping cadres'!$B$1:$B$616,0), MATCH(AJ$32,'Mapping cadres'!$B$1:$Z$1,0))</f>
        <v>0</v>
      </c>
      <c r="AK402" s="226">
        <f>INDEX('Uganda workforce data - raw'!$A$4:$F$619,MATCH($B402, 'Uganda workforce data - raw'!$B$4:$B$619,0), MATCH("Filled Female",'Uganda workforce data - raw'!$A$4:$F$4,0))*INDEX('Mapping cadres'!$B$1:$Z$616,MATCH($B402, 'Mapping cadres'!$B$1:$B$616,0), MATCH(AK$32,'Mapping cadres'!$B$1:$Z$1,0))</f>
        <v>0</v>
      </c>
      <c r="AL402" s="226">
        <f>INDEX('Uganda workforce data - raw'!$A$4:$F$619,MATCH($B402, 'Uganda workforce data - raw'!$B$4:$B$619,0), MATCH("Filled Female",'Uganda workforce data - raw'!$A$4:$F$4,0))*INDEX('Mapping cadres'!$B$1:$Z$616,MATCH($B402, 'Mapping cadres'!$B$1:$B$616,0), MATCH(AL$32,'Mapping cadres'!$B$1:$Z$1,0))</f>
        <v>0</v>
      </c>
      <c r="AM402" s="226">
        <f>INDEX('Uganda workforce data - raw'!$A$4:$F$619,MATCH($B402, 'Uganda workforce data - raw'!$B$4:$B$619,0), MATCH("Filled Female",'Uganda workforce data - raw'!$A$4:$F$4,0))*INDEX('Mapping cadres'!$B$1:$Z$616,MATCH($B402, 'Mapping cadres'!$B$1:$B$616,0), MATCH(AM$32,'Mapping cadres'!$B$1:$Z$1,0))</f>
        <v>0</v>
      </c>
      <c r="AN402" s="226">
        <f>INDEX('Uganda workforce data - raw'!$A$4:$F$619,MATCH($B402, 'Uganda workforce data - raw'!$B$4:$B$619,0), MATCH("Filled Female",'Uganda workforce data - raw'!$A$4:$F$4,0))*INDEX('Mapping cadres'!$B$1:$Z$616,MATCH($B402, 'Mapping cadres'!$B$1:$B$616,0), MATCH(AN$32,'Mapping cadres'!$B$1:$Z$1,0))</f>
        <v>0</v>
      </c>
      <c r="AO402" s="226">
        <f>INDEX('Uganda workforce data - raw'!$A$4:$F$619,MATCH($B402, 'Uganda workforce data - raw'!$B$4:$B$619,0), MATCH("Filled Female",'Uganda workforce data - raw'!$A$4:$F$4,0))*INDEX('Mapping cadres'!$B$1:$Z$616,MATCH($B402, 'Mapping cadres'!$B$1:$B$616,0), MATCH(AO$32,'Mapping cadres'!$B$1:$Z$1,0))</f>
        <v>0</v>
      </c>
      <c r="AP402" s="226">
        <f>INDEX('Uganda workforce data - raw'!$A$4:$F$619,MATCH($B402, 'Uganda workforce data - raw'!$B$4:$B$619,0), MATCH("Filled Female",'Uganda workforce data - raw'!$A$4:$F$4,0))*INDEX('Mapping cadres'!$B$1:$Z$616,MATCH($B402, 'Mapping cadres'!$B$1:$B$616,0), MATCH(AP$32,'Mapping cadres'!$B$1:$Z$1,0))</f>
        <v>0</v>
      </c>
      <c r="AQ402" s="226">
        <f>INDEX('Uganda workforce data - raw'!$A$4:$F$619,MATCH($B402, 'Uganda workforce data - raw'!$B$4:$B$619,0), MATCH("Filled Female",'Uganda workforce data - raw'!$A$4:$F$4,0))*INDEX('Mapping cadres'!$B$1:$Z$616,MATCH($B402, 'Mapping cadres'!$B$1:$B$616,0), MATCH(AQ$32,'Mapping cadres'!$B$1:$Z$1,0))</f>
        <v>0</v>
      </c>
      <c r="AR402" s="226">
        <f>INDEX('Uganda workforce data - raw'!$A$4:$F$619,MATCH($B402, 'Uganda workforce data - raw'!$B$4:$B$619,0), MATCH("Filled Female",'Uganda workforce data - raw'!$A$4:$F$4,0))*INDEX('Mapping cadres'!$B$1:$Z$616,MATCH($B402, 'Mapping cadres'!$B$1:$B$616,0), MATCH(AR$32,'Mapping cadres'!$B$1:$Z$1,0))</f>
        <v>0</v>
      </c>
      <c r="AS402" s="226">
        <f>INDEX('Uganda workforce data - raw'!$A$4:$F$619,MATCH($B402, 'Uganda workforce data - raw'!$B$4:$B$619,0), MATCH("Filled Female",'Uganda workforce data - raw'!$A$4:$F$4,0))*INDEX('Mapping cadres'!$B$1:$Z$616,MATCH($B402, 'Mapping cadres'!$B$1:$B$616,0), MATCH(AS$32,'Mapping cadres'!$B$1:$Z$1,0))</f>
        <v>0</v>
      </c>
      <c r="AT402" s="226">
        <f>INDEX('Uganda workforce data - raw'!$A$4:$F$619,MATCH($B402, 'Uganda workforce data - raw'!$B$4:$B$619,0), MATCH("Filled Female",'Uganda workforce data - raw'!$A$4:$F$4,0))*INDEX('Mapping cadres'!$B$1:$Z$616,MATCH($B402, 'Mapping cadres'!$B$1:$B$616,0), MATCH(AT$32,'Mapping cadres'!$B$1:$Z$1,0))</f>
        <v>0</v>
      </c>
      <c r="AU402" s="226">
        <f>INDEX('Uganda workforce data - raw'!$A$4:$F$619,MATCH($B402, 'Uganda workforce data - raw'!$B$4:$B$619,0), MATCH("Filled Female",'Uganda workforce data - raw'!$A$4:$F$4,0))*INDEX('Mapping cadres'!$B$1:$Z$616,MATCH($B402, 'Mapping cadres'!$B$1:$B$616,0), MATCH(AU$32,'Mapping cadres'!$B$1:$Z$1,0))</f>
        <v>0</v>
      </c>
      <c r="AV402" s="226">
        <f>INDEX('Uganda workforce data - raw'!$A$4:$F$619,MATCH($B402, 'Uganda workforce data - raw'!$B$4:$B$619,0), MATCH("Filled Female",'Uganda workforce data - raw'!$A$4:$F$4,0))*INDEX('Mapping cadres'!$B$1:$Z$616,MATCH($B402, 'Mapping cadres'!$B$1:$B$616,0), MATCH(AV$32,'Mapping cadres'!$B$1:$Z$1,0))</f>
        <v>0</v>
      </c>
      <c r="AW402" s="226">
        <f>INDEX('Uganda workforce data - raw'!$A$4:$F$619,MATCH($B402, 'Uganda workforce data - raw'!$B$4:$B$619,0), MATCH("Filled Female",'Uganda workforce data - raw'!$A$4:$F$4,0))*INDEX('Mapping cadres'!$B$1:$Z$616,MATCH($B402, 'Mapping cadres'!$B$1:$B$616,0), MATCH(AW$32,'Mapping cadres'!$B$1:$Z$1,0))</f>
        <v>0</v>
      </c>
      <c r="AX402" s="226">
        <f>INDEX('Uganda workforce data - raw'!$A$4:$F$619,MATCH($B402, 'Uganda workforce data - raw'!$B$4:$B$619,0), MATCH("Filled Female",'Uganda workforce data - raw'!$A$4:$F$4,0))*INDEX('Mapping cadres'!$B$1:$Z$616,MATCH($B402, 'Mapping cadres'!$B$1:$B$616,0), MATCH(AX$32,'Mapping cadres'!$B$1:$Z$1,0))</f>
        <v>0</v>
      </c>
      <c r="AY402" s="226">
        <f t="shared" si="125"/>
        <v>0</v>
      </c>
      <c r="AZ402" s="226">
        <f t="shared" si="126"/>
        <v>0</v>
      </c>
      <c r="BA402" s="226">
        <f t="shared" si="127"/>
        <v>0</v>
      </c>
      <c r="BB402" s="226">
        <f t="shared" si="128"/>
        <v>4</v>
      </c>
      <c r="BC402" s="226">
        <f t="shared" si="129"/>
        <v>0</v>
      </c>
      <c r="BD402" s="226">
        <f t="shared" si="130"/>
        <v>0</v>
      </c>
      <c r="BE402" s="226">
        <f t="shared" si="131"/>
        <v>4</v>
      </c>
      <c r="BF402" s="226">
        <f t="shared" si="132"/>
        <v>0</v>
      </c>
      <c r="BG402" s="226">
        <f t="shared" si="133"/>
        <v>0</v>
      </c>
      <c r="BH402" s="226">
        <f t="shared" si="134"/>
        <v>0</v>
      </c>
      <c r="BI402" s="226">
        <f t="shared" si="135"/>
        <v>0</v>
      </c>
      <c r="BJ402" s="226">
        <f t="shared" si="136"/>
        <v>0</v>
      </c>
      <c r="BK402" s="226">
        <f t="shared" si="137"/>
        <v>0</v>
      </c>
      <c r="BL402" s="226">
        <f t="shared" si="138"/>
        <v>0</v>
      </c>
      <c r="BM402" s="226">
        <f t="shared" si="139"/>
        <v>0</v>
      </c>
      <c r="BN402" s="226">
        <f t="shared" si="140"/>
        <v>0</v>
      </c>
      <c r="BO402" s="226">
        <f t="shared" si="141"/>
        <v>0</v>
      </c>
      <c r="BP402" s="226">
        <f t="shared" si="142"/>
        <v>0</v>
      </c>
      <c r="BQ402" s="226">
        <f t="shared" si="143"/>
        <v>0</v>
      </c>
      <c r="BR402" s="226">
        <f t="shared" si="144"/>
        <v>0</v>
      </c>
      <c r="BS402" s="226">
        <f t="shared" si="145"/>
        <v>0</v>
      </c>
      <c r="BT402" s="226">
        <f t="shared" si="146"/>
        <v>0</v>
      </c>
      <c r="BU402" s="226">
        <f t="shared" si="147"/>
        <v>0</v>
      </c>
      <c r="BV402" s="226">
        <f t="shared" si="148"/>
        <v>0</v>
      </c>
    </row>
    <row r="403" spans="1:74">
      <c r="A403" s="226">
        <v>371</v>
      </c>
      <c r="B403" s="226" t="s">
        <v>1672</v>
      </c>
      <c r="C403" s="226">
        <f>INDEX('Uganda workforce data - raw'!$A$4:$F$619,MATCH($B403, 'Uganda workforce data - raw'!$B$4:$B$619,0), MATCH("Filled Male",'Uganda workforce data - raw'!$A$4:$F$4,0))*INDEX('Mapping cadres'!$B$1:$Z$616,MATCH($B403, 'Mapping cadres'!$B$1:$B$616,0), MATCH(C$32,'Mapping cadres'!$B$1:$Z$1,0))</f>
        <v>0</v>
      </c>
      <c r="D403" s="226">
        <f>INDEX('Uganda workforce data - raw'!$A$4:$F$619,MATCH($B403, 'Uganda workforce data - raw'!$B$4:$B$619,0), MATCH("Filled Male",'Uganda workforce data - raw'!$A$4:$F$4,0))*INDEX('Mapping cadres'!$B$1:$Z$616,MATCH($B403, 'Mapping cadres'!$B$1:$B$616,0), MATCH(D$32,'Mapping cadres'!$B$1:$Z$1,0))</f>
        <v>0</v>
      </c>
      <c r="E403" s="226">
        <f>INDEX('Uganda workforce data - raw'!$A$4:$F$619,MATCH($B403, 'Uganda workforce data - raw'!$B$4:$B$619,0), MATCH("Filled Male",'Uganda workforce data - raw'!$A$4:$F$4,0))*INDEX('Mapping cadres'!$B$1:$Z$616,MATCH($B403, 'Mapping cadres'!$B$1:$B$616,0), MATCH(E$32,'Mapping cadres'!$B$1:$Z$1,0))</f>
        <v>0</v>
      </c>
      <c r="F403" s="226">
        <f>INDEX('Uganda workforce data - raw'!$A$4:$F$619,MATCH($B403, 'Uganda workforce data - raw'!$B$4:$B$619,0), MATCH("Filled Male",'Uganda workforce data - raw'!$A$4:$F$4,0))*INDEX('Mapping cadres'!$B$1:$Z$616,MATCH($B403, 'Mapping cadres'!$B$1:$B$616,0), MATCH(F$32,'Mapping cadres'!$B$1:$Z$1,0))</f>
        <v>0</v>
      </c>
      <c r="G403" s="226">
        <f>INDEX('Uganda workforce data - raw'!$A$4:$F$619,MATCH($B403, 'Uganda workforce data - raw'!$B$4:$B$619,0), MATCH("Filled Male",'Uganda workforce data - raw'!$A$4:$F$4,0))*INDEX('Mapping cadres'!$B$1:$Z$616,MATCH($B403, 'Mapping cadres'!$B$1:$B$616,0), MATCH(G$32,'Mapping cadres'!$B$1:$Z$1,0))</f>
        <v>0</v>
      </c>
      <c r="H403" s="226">
        <f>INDEX('Uganda workforce data - raw'!$A$4:$F$619,MATCH($B403, 'Uganda workforce data - raw'!$B$4:$B$619,0), MATCH("Filled Male",'Uganda workforce data - raw'!$A$4:$F$4,0))*INDEX('Mapping cadres'!$B$1:$Z$616,MATCH($B403, 'Mapping cadres'!$B$1:$B$616,0), MATCH(H$32,'Mapping cadres'!$B$1:$Z$1,0))</f>
        <v>0</v>
      </c>
      <c r="I403" s="226">
        <f>INDEX('Uganda workforce data - raw'!$A$4:$F$619,MATCH($B403, 'Uganda workforce data - raw'!$B$4:$B$619,0), MATCH("Filled Male",'Uganda workforce data - raw'!$A$4:$F$4,0))*INDEX('Mapping cadres'!$B$1:$Z$616,MATCH($B403, 'Mapping cadres'!$B$1:$B$616,0), MATCH(I$32,'Mapping cadres'!$B$1:$Z$1,0))</f>
        <v>4</v>
      </c>
      <c r="J403" s="226">
        <f>INDEX('Uganda workforce data - raw'!$A$4:$F$619,MATCH($B403, 'Uganda workforce data - raw'!$B$4:$B$619,0), MATCH("Filled Male",'Uganda workforce data - raw'!$A$4:$F$4,0))*INDEX('Mapping cadres'!$B$1:$Z$616,MATCH($B403, 'Mapping cadres'!$B$1:$B$616,0), MATCH(J$32,'Mapping cadres'!$B$1:$Z$1,0))</f>
        <v>0</v>
      </c>
      <c r="K403" s="226">
        <f>INDEX('Uganda workforce data - raw'!$A$4:$F$619,MATCH($B403, 'Uganda workforce data - raw'!$B$4:$B$619,0), MATCH("Filled Male",'Uganda workforce data - raw'!$A$4:$F$4,0))*INDEX('Mapping cadres'!$B$1:$Z$616,MATCH($B403, 'Mapping cadres'!$B$1:$B$616,0), MATCH(K$32,'Mapping cadres'!$B$1:$Z$1,0))</f>
        <v>0</v>
      </c>
      <c r="L403" s="226">
        <f>INDEX('Uganda workforce data - raw'!$A$4:$F$619,MATCH($B403, 'Uganda workforce data - raw'!$B$4:$B$619,0), MATCH("Filled Male",'Uganda workforce data - raw'!$A$4:$F$4,0))*INDEX('Mapping cadres'!$B$1:$Z$616,MATCH($B403, 'Mapping cadres'!$B$1:$B$616,0), MATCH(L$32,'Mapping cadres'!$B$1:$Z$1,0))</f>
        <v>0</v>
      </c>
      <c r="M403" s="226">
        <f>INDEX('Uganda workforce data - raw'!$A$4:$F$619,MATCH($B403, 'Uganda workforce data - raw'!$B$4:$B$619,0), MATCH("Filled Male",'Uganda workforce data - raw'!$A$4:$F$4,0))*INDEX('Mapping cadres'!$B$1:$Z$616,MATCH($B403, 'Mapping cadres'!$B$1:$B$616,0), MATCH(M$32,'Mapping cadres'!$B$1:$Z$1,0))</f>
        <v>0</v>
      </c>
      <c r="N403" s="226">
        <f>INDEX('Uganda workforce data - raw'!$A$4:$F$619,MATCH($B403, 'Uganda workforce data - raw'!$B$4:$B$619,0), MATCH("Filled Male",'Uganda workforce data - raw'!$A$4:$F$4,0))*INDEX('Mapping cadres'!$B$1:$Z$616,MATCH($B403, 'Mapping cadres'!$B$1:$B$616,0), MATCH(N$32,'Mapping cadres'!$B$1:$Z$1,0))</f>
        <v>0</v>
      </c>
      <c r="O403" s="226">
        <f>INDEX('Uganda workforce data - raw'!$A$4:$F$619,MATCH($B403, 'Uganda workforce data - raw'!$B$4:$B$619,0), MATCH("Filled Male",'Uganda workforce data - raw'!$A$4:$F$4,0))*INDEX('Mapping cadres'!$B$1:$Z$616,MATCH($B403, 'Mapping cadres'!$B$1:$B$616,0), MATCH(O$32,'Mapping cadres'!$B$1:$Z$1,0))</f>
        <v>0</v>
      </c>
      <c r="P403" s="226">
        <f>INDEX('Uganda workforce data - raw'!$A$4:$F$619,MATCH($B403, 'Uganda workforce data - raw'!$B$4:$B$619,0), MATCH("Filled Male",'Uganda workforce data - raw'!$A$4:$F$4,0))*INDEX('Mapping cadres'!$B$1:$Z$616,MATCH($B403, 'Mapping cadres'!$B$1:$B$616,0), MATCH(P$32,'Mapping cadres'!$B$1:$Z$1,0))</f>
        <v>0</v>
      </c>
      <c r="Q403" s="226">
        <f>INDEX('Uganda workforce data - raw'!$A$4:$F$619,MATCH($B403, 'Uganda workforce data - raw'!$B$4:$B$619,0), MATCH("Filled Male",'Uganda workforce data - raw'!$A$4:$F$4,0))*INDEX('Mapping cadres'!$B$1:$Z$616,MATCH($B403, 'Mapping cadres'!$B$1:$B$616,0), MATCH(Q$32,'Mapping cadres'!$B$1:$Z$1,0))</f>
        <v>0</v>
      </c>
      <c r="R403" s="226">
        <f>INDEX('Uganda workforce data - raw'!$A$4:$F$619,MATCH($B403, 'Uganda workforce data - raw'!$B$4:$B$619,0), MATCH("Filled Male",'Uganda workforce data - raw'!$A$4:$F$4,0))*INDEX('Mapping cadres'!$B$1:$Z$616,MATCH($B403, 'Mapping cadres'!$B$1:$B$616,0), MATCH(R$32,'Mapping cadres'!$B$1:$Z$1,0))</f>
        <v>0</v>
      </c>
      <c r="S403" s="226">
        <f>INDEX('Uganda workforce data - raw'!$A$4:$F$619,MATCH($B403, 'Uganda workforce data - raw'!$B$4:$B$619,0), MATCH("Filled Male",'Uganda workforce data - raw'!$A$4:$F$4,0))*INDEX('Mapping cadres'!$B$1:$Z$616,MATCH($B403, 'Mapping cadres'!$B$1:$B$616,0), MATCH(S$32,'Mapping cadres'!$B$1:$Z$1,0))</f>
        <v>0</v>
      </c>
      <c r="T403" s="226">
        <f>INDEX('Uganda workforce data - raw'!$A$4:$F$619,MATCH($B403, 'Uganda workforce data - raw'!$B$4:$B$619,0), MATCH("Filled Male",'Uganda workforce data - raw'!$A$4:$F$4,0))*INDEX('Mapping cadres'!$B$1:$Z$616,MATCH($B403, 'Mapping cadres'!$B$1:$B$616,0), MATCH(T$32,'Mapping cadres'!$B$1:$Z$1,0))</f>
        <v>0</v>
      </c>
      <c r="U403" s="226">
        <f>INDEX('Uganda workforce data - raw'!$A$4:$F$619,MATCH($B403, 'Uganda workforce data - raw'!$B$4:$B$619,0), MATCH("Filled Male",'Uganda workforce data - raw'!$A$4:$F$4,0))*INDEX('Mapping cadres'!$B$1:$Z$616,MATCH($B403, 'Mapping cadres'!$B$1:$B$616,0), MATCH(U$32,'Mapping cadres'!$B$1:$Z$1,0))</f>
        <v>0</v>
      </c>
      <c r="V403" s="226">
        <f>INDEX('Uganda workforce data - raw'!$A$4:$F$619,MATCH($B403, 'Uganda workforce data - raw'!$B$4:$B$619,0), MATCH("Filled Male",'Uganda workforce data - raw'!$A$4:$F$4,0))*INDEX('Mapping cadres'!$B$1:$Z$616,MATCH($B403, 'Mapping cadres'!$B$1:$B$616,0), MATCH(V$32,'Mapping cadres'!$B$1:$Z$1,0))</f>
        <v>0</v>
      </c>
      <c r="W403" s="226">
        <f>INDEX('Uganda workforce data - raw'!$A$4:$F$619,MATCH($B403, 'Uganda workforce data - raw'!$B$4:$B$619,0), MATCH("Filled Male",'Uganda workforce data - raw'!$A$4:$F$4,0))*INDEX('Mapping cadres'!$B$1:$Z$616,MATCH($B403, 'Mapping cadres'!$B$1:$B$616,0), MATCH(W$32,'Mapping cadres'!$B$1:$Z$1,0))</f>
        <v>0</v>
      </c>
      <c r="X403" s="226">
        <f>INDEX('Uganda workforce data - raw'!$A$4:$F$619,MATCH($B403, 'Uganda workforce data - raw'!$B$4:$B$619,0), MATCH("Filled Male",'Uganda workforce data - raw'!$A$4:$F$4,0))*INDEX('Mapping cadres'!$B$1:$Z$616,MATCH($B403, 'Mapping cadres'!$B$1:$B$616,0), MATCH(X$32,'Mapping cadres'!$B$1:$Z$1,0))</f>
        <v>0</v>
      </c>
      <c r="Y403" s="226">
        <f>INDEX('Uganda workforce data - raw'!$A$4:$F$619,MATCH($B403, 'Uganda workforce data - raw'!$B$4:$B$619,0), MATCH("Filled Male",'Uganda workforce data - raw'!$A$4:$F$4,0))*INDEX('Mapping cadres'!$B$1:$Z$616,MATCH($B403, 'Mapping cadres'!$B$1:$B$616,0), MATCH(Y$32,'Mapping cadres'!$B$1:$Z$1,0))</f>
        <v>0</v>
      </c>
      <c r="Z403" s="226">
        <f>INDEX('Uganda workforce data - raw'!$A$4:$F$619,MATCH($B403, 'Uganda workforce data - raw'!$B$4:$B$619,0), MATCH("Filled Male",'Uganda workforce data - raw'!$A$4:$F$4,0))*INDEX('Mapping cadres'!$B$1:$Z$616,MATCH($B403, 'Mapping cadres'!$B$1:$B$616,0), MATCH(Z$32,'Mapping cadres'!$B$1:$Z$1,0))</f>
        <v>0</v>
      </c>
      <c r="AA403" s="226">
        <f>INDEX('Uganda workforce data - raw'!$A$4:$F$619,MATCH($B403, 'Uganda workforce data - raw'!$B$4:$B$619,0), MATCH("Filled Female",'Uganda workforce data - raw'!$A$4:$F$4,0))*INDEX('Mapping cadres'!$B$1:$Z$616,MATCH($B403, 'Mapping cadres'!$B$1:$B$616,0), MATCH(AA$32,'Mapping cadres'!$B$1:$Z$1,0))</f>
        <v>0</v>
      </c>
      <c r="AB403" s="226">
        <f>INDEX('Uganda workforce data - raw'!$A$4:$F$619,MATCH($B403, 'Uganda workforce data - raw'!$B$4:$B$619,0), MATCH("Filled Female",'Uganda workforce data - raw'!$A$4:$F$4,0))*INDEX('Mapping cadres'!$B$1:$Z$616,MATCH($B403, 'Mapping cadres'!$B$1:$B$616,0), MATCH(AB$32,'Mapping cadres'!$B$1:$Z$1,0))</f>
        <v>0</v>
      </c>
      <c r="AC403" s="226">
        <f>INDEX('Uganda workforce data - raw'!$A$4:$F$619,MATCH($B403, 'Uganda workforce data - raw'!$B$4:$B$619,0), MATCH("Filled Female",'Uganda workforce data - raw'!$A$4:$F$4,0))*INDEX('Mapping cadres'!$B$1:$Z$616,MATCH($B403, 'Mapping cadres'!$B$1:$B$616,0), MATCH(AC$32,'Mapping cadres'!$B$1:$Z$1,0))</f>
        <v>0</v>
      </c>
      <c r="AD403" s="226">
        <f>INDEX('Uganda workforce data - raw'!$A$4:$F$619,MATCH($B403, 'Uganda workforce data - raw'!$B$4:$B$619,0), MATCH("Filled Female",'Uganda workforce data - raw'!$A$4:$F$4,0))*INDEX('Mapping cadres'!$B$1:$Z$616,MATCH($B403, 'Mapping cadres'!$B$1:$B$616,0), MATCH(AD$32,'Mapping cadres'!$B$1:$Z$1,0))</f>
        <v>0</v>
      </c>
      <c r="AE403" s="226">
        <f>INDEX('Uganda workforce data - raw'!$A$4:$F$619,MATCH($B403, 'Uganda workforce data - raw'!$B$4:$B$619,0), MATCH("Filled Female",'Uganda workforce data - raw'!$A$4:$F$4,0))*INDEX('Mapping cadres'!$B$1:$Z$616,MATCH($B403, 'Mapping cadres'!$B$1:$B$616,0), MATCH(AE$32,'Mapping cadres'!$B$1:$Z$1,0))</f>
        <v>0</v>
      </c>
      <c r="AF403" s="226">
        <f>INDEX('Uganda workforce data - raw'!$A$4:$F$619,MATCH($B403, 'Uganda workforce data - raw'!$B$4:$B$619,0), MATCH("Filled Female",'Uganda workforce data - raw'!$A$4:$F$4,0))*INDEX('Mapping cadres'!$B$1:$Z$616,MATCH($B403, 'Mapping cadres'!$B$1:$B$616,0), MATCH(AF$32,'Mapping cadres'!$B$1:$Z$1,0))</f>
        <v>0</v>
      </c>
      <c r="AG403" s="226">
        <f>INDEX('Uganda workforce data - raw'!$A$4:$F$619,MATCH($B403, 'Uganda workforce data - raw'!$B$4:$B$619,0), MATCH("Filled Female",'Uganda workforce data - raw'!$A$4:$F$4,0))*INDEX('Mapping cadres'!$B$1:$Z$616,MATCH($B403, 'Mapping cadres'!$B$1:$B$616,0), MATCH(AG$32,'Mapping cadres'!$B$1:$Z$1,0))</f>
        <v>8</v>
      </c>
      <c r="AH403" s="226">
        <f>INDEX('Uganda workforce data - raw'!$A$4:$F$619,MATCH($B403, 'Uganda workforce data - raw'!$B$4:$B$619,0), MATCH("Filled Female",'Uganda workforce data - raw'!$A$4:$F$4,0))*INDEX('Mapping cadres'!$B$1:$Z$616,MATCH($B403, 'Mapping cadres'!$B$1:$B$616,0), MATCH(AH$32,'Mapping cadres'!$B$1:$Z$1,0))</f>
        <v>0</v>
      </c>
      <c r="AI403" s="226">
        <f>INDEX('Uganda workforce data - raw'!$A$4:$F$619,MATCH($B403, 'Uganda workforce data - raw'!$B$4:$B$619,0), MATCH("Filled Female",'Uganda workforce data - raw'!$A$4:$F$4,0))*INDEX('Mapping cadres'!$B$1:$Z$616,MATCH($B403, 'Mapping cadres'!$B$1:$B$616,0), MATCH(AI$32,'Mapping cadres'!$B$1:$Z$1,0))</f>
        <v>0</v>
      </c>
      <c r="AJ403" s="226">
        <f>INDEX('Uganda workforce data - raw'!$A$4:$F$619,MATCH($B403, 'Uganda workforce data - raw'!$B$4:$B$619,0), MATCH("Filled Female",'Uganda workforce data - raw'!$A$4:$F$4,0))*INDEX('Mapping cadres'!$B$1:$Z$616,MATCH($B403, 'Mapping cadres'!$B$1:$B$616,0), MATCH(AJ$32,'Mapping cadres'!$B$1:$Z$1,0))</f>
        <v>0</v>
      </c>
      <c r="AK403" s="226">
        <f>INDEX('Uganda workforce data - raw'!$A$4:$F$619,MATCH($B403, 'Uganda workforce data - raw'!$B$4:$B$619,0), MATCH("Filled Female",'Uganda workforce data - raw'!$A$4:$F$4,0))*INDEX('Mapping cadres'!$B$1:$Z$616,MATCH($B403, 'Mapping cadres'!$B$1:$B$616,0), MATCH(AK$32,'Mapping cadres'!$B$1:$Z$1,0))</f>
        <v>0</v>
      </c>
      <c r="AL403" s="226">
        <f>INDEX('Uganda workforce data - raw'!$A$4:$F$619,MATCH($B403, 'Uganda workforce data - raw'!$B$4:$B$619,0), MATCH("Filled Female",'Uganda workforce data - raw'!$A$4:$F$4,0))*INDEX('Mapping cadres'!$B$1:$Z$616,MATCH($B403, 'Mapping cadres'!$B$1:$B$616,0), MATCH(AL$32,'Mapping cadres'!$B$1:$Z$1,0))</f>
        <v>0</v>
      </c>
      <c r="AM403" s="226">
        <f>INDEX('Uganda workforce data - raw'!$A$4:$F$619,MATCH($B403, 'Uganda workforce data - raw'!$B$4:$B$619,0), MATCH("Filled Female",'Uganda workforce data - raw'!$A$4:$F$4,0))*INDEX('Mapping cadres'!$B$1:$Z$616,MATCH($B403, 'Mapping cadres'!$B$1:$B$616,0), MATCH(AM$32,'Mapping cadres'!$B$1:$Z$1,0))</f>
        <v>0</v>
      </c>
      <c r="AN403" s="226">
        <f>INDEX('Uganda workforce data - raw'!$A$4:$F$619,MATCH($B403, 'Uganda workforce data - raw'!$B$4:$B$619,0), MATCH("Filled Female",'Uganda workforce data - raw'!$A$4:$F$4,0))*INDEX('Mapping cadres'!$B$1:$Z$616,MATCH($B403, 'Mapping cadres'!$B$1:$B$616,0), MATCH(AN$32,'Mapping cadres'!$B$1:$Z$1,0))</f>
        <v>0</v>
      </c>
      <c r="AO403" s="226">
        <f>INDEX('Uganda workforce data - raw'!$A$4:$F$619,MATCH($B403, 'Uganda workforce data - raw'!$B$4:$B$619,0), MATCH("Filled Female",'Uganda workforce data - raw'!$A$4:$F$4,0))*INDEX('Mapping cadres'!$B$1:$Z$616,MATCH($B403, 'Mapping cadres'!$B$1:$B$616,0), MATCH(AO$32,'Mapping cadres'!$B$1:$Z$1,0))</f>
        <v>0</v>
      </c>
      <c r="AP403" s="226">
        <f>INDEX('Uganda workforce data - raw'!$A$4:$F$619,MATCH($B403, 'Uganda workforce data - raw'!$B$4:$B$619,0), MATCH("Filled Female",'Uganda workforce data - raw'!$A$4:$F$4,0))*INDEX('Mapping cadres'!$B$1:$Z$616,MATCH($B403, 'Mapping cadres'!$B$1:$B$616,0), MATCH(AP$32,'Mapping cadres'!$B$1:$Z$1,0))</f>
        <v>0</v>
      </c>
      <c r="AQ403" s="226">
        <f>INDEX('Uganda workforce data - raw'!$A$4:$F$619,MATCH($B403, 'Uganda workforce data - raw'!$B$4:$B$619,0), MATCH("Filled Female",'Uganda workforce data - raw'!$A$4:$F$4,0))*INDEX('Mapping cadres'!$B$1:$Z$616,MATCH($B403, 'Mapping cadres'!$B$1:$B$616,0), MATCH(AQ$32,'Mapping cadres'!$B$1:$Z$1,0))</f>
        <v>0</v>
      </c>
      <c r="AR403" s="226">
        <f>INDEX('Uganda workforce data - raw'!$A$4:$F$619,MATCH($B403, 'Uganda workforce data - raw'!$B$4:$B$619,0), MATCH("Filled Female",'Uganda workforce data - raw'!$A$4:$F$4,0))*INDEX('Mapping cadres'!$B$1:$Z$616,MATCH($B403, 'Mapping cadres'!$B$1:$B$616,0), MATCH(AR$32,'Mapping cadres'!$B$1:$Z$1,0))</f>
        <v>0</v>
      </c>
      <c r="AS403" s="226">
        <f>INDEX('Uganda workforce data - raw'!$A$4:$F$619,MATCH($B403, 'Uganda workforce data - raw'!$B$4:$B$619,0), MATCH("Filled Female",'Uganda workforce data - raw'!$A$4:$F$4,0))*INDEX('Mapping cadres'!$B$1:$Z$616,MATCH($B403, 'Mapping cadres'!$B$1:$B$616,0), MATCH(AS$32,'Mapping cadres'!$B$1:$Z$1,0))</f>
        <v>0</v>
      </c>
      <c r="AT403" s="226">
        <f>INDEX('Uganda workforce data - raw'!$A$4:$F$619,MATCH($B403, 'Uganda workforce data - raw'!$B$4:$B$619,0), MATCH("Filled Female",'Uganda workforce data - raw'!$A$4:$F$4,0))*INDEX('Mapping cadres'!$B$1:$Z$616,MATCH($B403, 'Mapping cadres'!$B$1:$B$616,0), MATCH(AT$32,'Mapping cadres'!$B$1:$Z$1,0))</f>
        <v>0</v>
      </c>
      <c r="AU403" s="226">
        <f>INDEX('Uganda workforce data - raw'!$A$4:$F$619,MATCH($B403, 'Uganda workforce data - raw'!$B$4:$B$619,0), MATCH("Filled Female",'Uganda workforce data - raw'!$A$4:$F$4,0))*INDEX('Mapping cadres'!$B$1:$Z$616,MATCH($B403, 'Mapping cadres'!$B$1:$B$616,0), MATCH(AU$32,'Mapping cadres'!$B$1:$Z$1,0))</f>
        <v>0</v>
      </c>
      <c r="AV403" s="226">
        <f>INDEX('Uganda workforce data - raw'!$A$4:$F$619,MATCH($B403, 'Uganda workforce data - raw'!$B$4:$B$619,0), MATCH("Filled Female",'Uganda workforce data - raw'!$A$4:$F$4,0))*INDEX('Mapping cadres'!$B$1:$Z$616,MATCH($B403, 'Mapping cadres'!$B$1:$B$616,0), MATCH(AV$32,'Mapping cadres'!$B$1:$Z$1,0))</f>
        <v>0</v>
      </c>
      <c r="AW403" s="226">
        <f>INDEX('Uganda workforce data - raw'!$A$4:$F$619,MATCH($B403, 'Uganda workforce data - raw'!$B$4:$B$619,0), MATCH("Filled Female",'Uganda workforce data - raw'!$A$4:$F$4,0))*INDEX('Mapping cadres'!$B$1:$Z$616,MATCH($B403, 'Mapping cadres'!$B$1:$B$616,0), MATCH(AW$32,'Mapping cadres'!$B$1:$Z$1,0))</f>
        <v>0</v>
      </c>
      <c r="AX403" s="226">
        <f>INDEX('Uganda workforce data - raw'!$A$4:$F$619,MATCH($B403, 'Uganda workforce data - raw'!$B$4:$B$619,0), MATCH("Filled Female",'Uganda workforce data - raw'!$A$4:$F$4,0))*INDEX('Mapping cadres'!$B$1:$Z$616,MATCH($B403, 'Mapping cadres'!$B$1:$B$616,0), MATCH(AX$32,'Mapping cadres'!$B$1:$Z$1,0))</f>
        <v>0</v>
      </c>
      <c r="AY403" s="226">
        <f t="shared" si="125"/>
        <v>0</v>
      </c>
      <c r="AZ403" s="226">
        <f t="shared" si="126"/>
        <v>0</v>
      </c>
      <c r="BA403" s="226">
        <f t="shared" si="127"/>
        <v>0</v>
      </c>
      <c r="BB403" s="226">
        <f t="shared" si="128"/>
        <v>0</v>
      </c>
      <c r="BC403" s="226">
        <f t="shared" si="129"/>
        <v>0</v>
      </c>
      <c r="BD403" s="226">
        <f t="shared" si="130"/>
        <v>0</v>
      </c>
      <c r="BE403" s="226">
        <f t="shared" si="131"/>
        <v>12</v>
      </c>
      <c r="BF403" s="226">
        <f t="shared" si="132"/>
        <v>0</v>
      </c>
      <c r="BG403" s="226">
        <f t="shared" si="133"/>
        <v>0</v>
      </c>
      <c r="BH403" s="226">
        <f t="shared" si="134"/>
        <v>0</v>
      </c>
      <c r="BI403" s="226">
        <f t="shared" si="135"/>
        <v>0</v>
      </c>
      <c r="BJ403" s="226">
        <f t="shared" si="136"/>
        <v>0</v>
      </c>
      <c r="BK403" s="226">
        <f t="shared" si="137"/>
        <v>0</v>
      </c>
      <c r="BL403" s="226">
        <f t="shared" si="138"/>
        <v>0</v>
      </c>
      <c r="BM403" s="226">
        <f t="shared" si="139"/>
        <v>0</v>
      </c>
      <c r="BN403" s="226">
        <f t="shared" si="140"/>
        <v>0</v>
      </c>
      <c r="BO403" s="226">
        <f t="shared" si="141"/>
        <v>0</v>
      </c>
      <c r="BP403" s="226">
        <f t="shared" si="142"/>
        <v>0</v>
      </c>
      <c r="BQ403" s="226">
        <f t="shared" si="143"/>
        <v>0</v>
      </c>
      <c r="BR403" s="226">
        <f t="shared" si="144"/>
        <v>0</v>
      </c>
      <c r="BS403" s="226">
        <f t="shared" si="145"/>
        <v>0</v>
      </c>
      <c r="BT403" s="226">
        <f t="shared" si="146"/>
        <v>0</v>
      </c>
      <c r="BU403" s="226">
        <f t="shared" si="147"/>
        <v>0</v>
      </c>
      <c r="BV403" s="226">
        <f t="shared" si="148"/>
        <v>0</v>
      </c>
    </row>
    <row r="404" spans="1:74">
      <c r="A404" s="226">
        <v>372</v>
      </c>
      <c r="B404" s="226" t="s">
        <v>1673</v>
      </c>
      <c r="C404" s="226">
        <f>INDEX('Uganda workforce data - raw'!$A$4:$F$619,MATCH($B404, 'Uganda workforce data - raw'!$B$4:$B$619,0), MATCH("Filled Male",'Uganda workforce data - raw'!$A$4:$F$4,0))*INDEX('Mapping cadres'!$B$1:$Z$616,MATCH($B404, 'Mapping cadres'!$B$1:$B$616,0), MATCH(C$32,'Mapping cadres'!$B$1:$Z$1,0))</f>
        <v>0</v>
      </c>
      <c r="D404" s="226">
        <f>INDEX('Uganda workforce data - raw'!$A$4:$F$619,MATCH($B404, 'Uganda workforce data - raw'!$B$4:$B$619,0), MATCH("Filled Male",'Uganda workforce data - raw'!$A$4:$F$4,0))*INDEX('Mapping cadres'!$B$1:$Z$616,MATCH($B404, 'Mapping cadres'!$B$1:$B$616,0), MATCH(D$32,'Mapping cadres'!$B$1:$Z$1,0))</f>
        <v>0</v>
      </c>
      <c r="E404" s="226">
        <f>INDEX('Uganda workforce data - raw'!$A$4:$F$619,MATCH($B404, 'Uganda workforce data - raw'!$B$4:$B$619,0), MATCH("Filled Male",'Uganda workforce data - raw'!$A$4:$F$4,0))*INDEX('Mapping cadres'!$B$1:$Z$616,MATCH($B404, 'Mapping cadres'!$B$1:$B$616,0), MATCH(E$32,'Mapping cadres'!$B$1:$Z$1,0))</f>
        <v>0</v>
      </c>
      <c r="F404" s="226">
        <f>INDEX('Uganda workforce data - raw'!$A$4:$F$619,MATCH($B404, 'Uganda workforce data - raw'!$B$4:$B$619,0), MATCH("Filled Male",'Uganda workforce data - raw'!$A$4:$F$4,0))*INDEX('Mapping cadres'!$B$1:$Z$616,MATCH($B404, 'Mapping cadres'!$B$1:$B$616,0), MATCH(F$32,'Mapping cadres'!$B$1:$Z$1,0))</f>
        <v>0</v>
      </c>
      <c r="G404" s="226">
        <f>INDEX('Uganda workforce data - raw'!$A$4:$F$619,MATCH($B404, 'Uganda workforce data - raw'!$B$4:$B$619,0), MATCH("Filled Male",'Uganda workforce data - raw'!$A$4:$F$4,0))*INDEX('Mapping cadres'!$B$1:$Z$616,MATCH($B404, 'Mapping cadres'!$B$1:$B$616,0), MATCH(G$32,'Mapping cadres'!$B$1:$Z$1,0))</f>
        <v>0</v>
      </c>
      <c r="H404" s="226">
        <f>INDEX('Uganda workforce data - raw'!$A$4:$F$619,MATCH($B404, 'Uganda workforce data - raw'!$B$4:$B$619,0), MATCH("Filled Male",'Uganda workforce data - raw'!$A$4:$F$4,0))*INDEX('Mapping cadres'!$B$1:$Z$616,MATCH($B404, 'Mapping cadres'!$B$1:$B$616,0), MATCH(H$32,'Mapping cadres'!$B$1:$Z$1,0))</f>
        <v>0</v>
      </c>
      <c r="I404" s="226">
        <f>INDEX('Uganda workforce data - raw'!$A$4:$F$619,MATCH($B404, 'Uganda workforce data - raw'!$B$4:$B$619,0), MATCH("Filled Male",'Uganda workforce data - raw'!$A$4:$F$4,0))*INDEX('Mapping cadres'!$B$1:$Z$616,MATCH($B404, 'Mapping cadres'!$B$1:$B$616,0), MATCH(I$32,'Mapping cadres'!$B$1:$Z$1,0))</f>
        <v>1</v>
      </c>
      <c r="J404" s="226">
        <f>INDEX('Uganda workforce data - raw'!$A$4:$F$619,MATCH($B404, 'Uganda workforce data - raw'!$B$4:$B$619,0), MATCH("Filled Male",'Uganda workforce data - raw'!$A$4:$F$4,0))*INDEX('Mapping cadres'!$B$1:$Z$616,MATCH($B404, 'Mapping cadres'!$B$1:$B$616,0), MATCH(J$32,'Mapping cadres'!$B$1:$Z$1,0))</f>
        <v>0</v>
      </c>
      <c r="K404" s="226">
        <f>INDEX('Uganda workforce data - raw'!$A$4:$F$619,MATCH($B404, 'Uganda workforce data - raw'!$B$4:$B$619,0), MATCH("Filled Male",'Uganda workforce data - raw'!$A$4:$F$4,0))*INDEX('Mapping cadres'!$B$1:$Z$616,MATCH($B404, 'Mapping cadres'!$B$1:$B$616,0), MATCH(K$32,'Mapping cadres'!$B$1:$Z$1,0))</f>
        <v>0</v>
      </c>
      <c r="L404" s="226">
        <f>INDEX('Uganda workforce data - raw'!$A$4:$F$619,MATCH($B404, 'Uganda workforce data - raw'!$B$4:$B$619,0), MATCH("Filled Male",'Uganda workforce data - raw'!$A$4:$F$4,0))*INDEX('Mapping cadres'!$B$1:$Z$616,MATCH($B404, 'Mapping cadres'!$B$1:$B$616,0), MATCH(L$32,'Mapping cadres'!$B$1:$Z$1,0))</f>
        <v>0</v>
      </c>
      <c r="M404" s="226">
        <f>INDEX('Uganda workforce data - raw'!$A$4:$F$619,MATCH($B404, 'Uganda workforce data - raw'!$B$4:$B$619,0), MATCH("Filled Male",'Uganda workforce data - raw'!$A$4:$F$4,0))*INDEX('Mapping cadres'!$B$1:$Z$616,MATCH($B404, 'Mapping cadres'!$B$1:$B$616,0), MATCH(M$32,'Mapping cadres'!$B$1:$Z$1,0))</f>
        <v>0</v>
      </c>
      <c r="N404" s="226">
        <f>INDEX('Uganda workforce data - raw'!$A$4:$F$619,MATCH($B404, 'Uganda workforce data - raw'!$B$4:$B$619,0), MATCH("Filled Male",'Uganda workforce data - raw'!$A$4:$F$4,0))*INDEX('Mapping cadres'!$B$1:$Z$616,MATCH($B404, 'Mapping cadres'!$B$1:$B$616,0), MATCH(N$32,'Mapping cadres'!$B$1:$Z$1,0))</f>
        <v>0</v>
      </c>
      <c r="O404" s="226">
        <f>INDEX('Uganda workforce data - raw'!$A$4:$F$619,MATCH($B404, 'Uganda workforce data - raw'!$B$4:$B$619,0), MATCH("Filled Male",'Uganda workforce data - raw'!$A$4:$F$4,0))*INDEX('Mapping cadres'!$B$1:$Z$616,MATCH($B404, 'Mapping cadres'!$B$1:$B$616,0), MATCH(O$32,'Mapping cadres'!$B$1:$Z$1,0))</f>
        <v>0</v>
      </c>
      <c r="P404" s="226">
        <f>INDEX('Uganda workforce data - raw'!$A$4:$F$619,MATCH($B404, 'Uganda workforce data - raw'!$B$4:$B$619,0), MATCH("Filled Male",'Uganda workforce data - raw'!$A$4:$F$4,0))*INDEX('Mapping cadres'!$B$1:$Z$616,MATCH($B404, 'Mapping cadres'!$B$1:$B$616,0), MATCH(P$32,'Mapping cadres'!$B$1:$Z$1,0))</f>
        <v>0</v>
      </c>
      <c r="Q404" s="226">
        <f>INDEX('Uganda workforce data - raw'!$A$4:$F$619,MATCH($B404, 'Uganda workforce data - raw'!$B$4:$B$619,0), MATCH("Filled Male",'Uganda workforce data - raw'!$A$4:$F$4,0))*INDEX('Mapping cadres'!$B$1:$Z$616,MATCH($B404, 'Mapping cadres'!$B$1:$B$616,0), MATCH(Q$32,'Mapping cadres'!$B$1:$Z$1,0))</f>
        <v>0</v>
      </c>
      <c r="R404" s="226">
        <f>INDEX('Uganda workforce data - raw'!$A$4:$F$619,MATCH($B404, 'Uganda workforce data - raw'!$B$4:$B$619,0), MATCH("Filled Male",'Uganda workforce data - raw'!$A$4:$F$4,0))*INDEX('Mapping cadres'!$B$1:$Z$616,MATCH($B404, 'Mapping cadres'!$B$1:$B$616,0), MATCH(R$32,'Mapping cadres'!$B$1:$Z$1,0))</f>
        <v>0</v>
      </c>
      <c r="S404" s="226">
        <f>INDEX('Uganda workforce data - raw'!$A$4:$F$619,MATCH($B404, 'Uganda workforce data - raw'!$B$4:$B$619,0), MATCH("Filled Male",'Uganda workforce data - raw'!$A$4:$F$4,0))*INDEX('Mapping cadres'!$B$1:$Z$616,MATCH($B404, 'Mapping cadres'!$B$1:$B$616,0), MATCH(S$32,'Mapping cadres'!$B$1:$Z$1,0))</f>
        <v>0</v>
      </c>
      <c r="T404" s="226">
        <f>INDEX('Uganda workforce data - raw'!$A$4:$F$619,MATCH($B404, 'Uganda workforce data - raw'!$B$4:$B$619,0), MATCH("Filled Male",'Uganda workforce data - raw'!$A$4:$F$4,0))*INDEX('Mapping cadres'!$B$1:$Z$616,MATCH($B404, 'Mapping cadres'!$B$1:$B$616,0), MATCH(T$32,'Mapping cadres'!$B$1:$Z$1,0))</f>
        <v>0</v>
      </c>
      <c r="U404" s="226">
        <f>INDEX('Uganda workforce data - raw'!$A$4:$F$619,MATCH($B404, 'Uganda workforce data - raw'!$B$4:$B$619,0), MATCH("Filled Male",'Uganda workforce data - raw'!$A$4:$F$4,0))*INDEX('Mapping cadres'!$B$1:$Z$616,MATCH($B404, 'Mapping cadres'!$B$1:$B$616,0), MATCH(U$32,'Mapping cadres'!$B$1:$Z$1,0))</f>
        <v>0</v>
      </c>
      <c r="V404" s="226">
        <f>INDEX('Uganda workforce data - raw'!$A$4:$F$619,MATCH($B404, 'Uganda workforce data - raw'!$B$4:$B$619,0), MATCH("Filled Male",'Uganda workforce data - raw'!$A$4:$F$4,0))*INDEX('Mapping cadres'!$B$1:$Z$616,MATCH($B404, 'Mapping cadres'!$B$1:$B$616,0), MATCH(V$32,'Mapping cadres'!$B$1:$Z$1,0))</f>
        <v>0</v>
      </c>
      <c r="W404" s="226">
        <f>INDEX('Uganda workforce data - raw'!$A$4:$F$619,MATCH($B404, 'Uganda workforce data - raw'!$B$4:$B$619,0), MATCH("Filled Male",'Uganda workforce data - raw'!$A$4:$F$4,0))*INDEX('Mapping cadres'!$B$1:$Z$616,MATCH($B404, 'Mapping cadres'!$B$1:$B$616,0), MATCH(W$32,'Mapping cadres'!$B$1:$Z$1,0))</f>
        <v>0</v>
      </c>
      <c r="X404" s="226">
        <f>INDEX('Uganda workforce data - raw'!$A$4:$F$619,MATCH($B404, 'Uganda workforce data - raw'!$B$4:$B$619,0), MATCH("Filled Male",'Uganda workforce data - raw'!$A$4:$F$4,0))*INDEX('Mapping cadres'!$B$1:$Z$616,MATCH($B404, 'Mapping cadres'!$B$1:$B$616,0), MATCH(X$32,'Mapping cadres'!$B$1:$Z$1,0))</f>
        <v>0</v>
      </c>
      <c r="Y404" s="226">
        <f>INDEX('Uganda workforce data - raw'!$A$4:$F$619,MATCH($B404, 'Uganda workforce data - raw'!$B$4:$B$619,0), MATCH("Filled Male",'Uganda workforce data - raw'!$A$4:$F$4,0))*INDEX('Mapping cadres'!$B$1:$Z$616,MATCH($B404, 'Mapping cadres'!$B$1:$B$616,0), MATCH(Y$32,'Mapping cadres'!$B$1:$Z$1,0))</f>
        <v>0</v>
      </c>
      <c r="Z404" s="226">
        <f>INDEX('Uganda workforce data - raw'!$A$4:$F$619,MATCH($B404, 'Uganda workforce data - raw'!$B$4:$B$619,0), MATCH("Filled Male",'Uganda workforce data - raw'!$A$4:$F$4,0))*INDEX('Mapping cadres'!$B$1:$Z$616,MATCH($B404, 'Mapping cadres'!$B$1:$B$616,0), MATCH(Z$32,'Mapping cadres'!$B$1:$Z$1,0))</f>
        <v>0</v>
      </c>
      <c r="AA404" s="226">
        <f>INDEX('Uganda workforce data - raw'!$A$4:$F$619,MATCH($B404, 'Uganda workforce data - raw'!$B$4:$B$619,0), MATCH("Filled Female",'Uganda workforce data - raw'!$A$4:$F$4,0))*INDEX('Mapping cadres'!$B$1:$Z$616,MATCH($B404, 'Mapping cadres'!$B$1:$B$616,0), MATCH(AA$32,'Mapping cadres'!$B$1:$Z$1,0))</f>
        <v>0</v>
      </c>
      <c r="AB404" s="226">
        <f>INDEX('Uganda workforce data - raw'!$A$4:$F$619,MATCH($B404, 'Uganda workforce data - raw'!$B$4:$B$619,0), MATCH("Filled Female",'Uganda workforce data - raw'!$A$4:$F$4,0))*INDEX('Mapping cadres'!$B$1:$Z$616,MATCH($B404, 'Mapping cadres'!$B$1:$B$616,0), MATCH(AB$32,'Mapping cadres'!$B$1:$Z$1,0))</f>
        <v>0</v>
      </c>
      <c r="AC404" s="226">
        <f>INDEX('Uganda workforce data - raw'!$A$4:$F$619,MATCH($B404, 'Uganda workforce data - raw'!$B$4:$B$619,0), MATCH("Filled Female",'Uganda workforce data - raw'!$A$4:$F$4,0))*INDEX('Mapping cadres'!$B$1:$Z$616,MATCH($B404, 'Mapping cadres'!$B$1:$B$616,0), MATCH(AC$32,'Mapping cadres'!$B$1:$Z$1,0))</f>
        <v>0</v>
      </c>
      <c r="AD404" s="226">
        <f>INDEX('Uganda workforce data - raw'!$A$4:$F$619,MATCH($B404, 'Uganda workforce data - raw'!$B$4:$B$619,0), MATCH("Filled Female",'Uganda workforce data - raw'!$A$4:$F$4,0))*INDEX('Mapping cadres'!$B$1:$Z$616,MATCH($B404, 'Mapping cadres'!$B$1:$B$616,0), MATCH(AD$32,'Mapping cadres'!$B$1:$Z$1,0))</f>
        <v>0</v>
      </c>
      <c r="AE404" s="226">
        <f>INDEX('Uganda workforce data - raw'!$A$4:$F$619,MATCH($B404, 'Uganda workforce data - raw'!$B$4:$B$619,0), MATCH("Filled Female",'Uganda workforce data - raw'!$A$4:$F$4,0))*INDEX('Mapping cadres'!$B$1:$Z$616,MATCH($B404, 'Mapping cadres'!$B$1:$B$616,0), MATCH(AE$32,'Mapping cadres'!$B$1:$Z$1,0))</f>
        <v>0</v>
      </c>
      <c r="AF404" s="226">
        <f>INDEX('Uganda workforce data - raw'!$A$4:$F$619,MATCH($B404, 'Uganda workforce data - raw'!$B$4:$B$619,0), MATCH("Filled Female",'Uganda workforce data - raw'!$A$4:$F$4,0))*INDEX('Mapping cadres'!$B$1:$Z$616,MATCH($B404, 'Mapping cadres'!$B$1:$B$616,0), MATCH(AF$32,'Mapping cadres'!$B$1:$Z$1,0))</f>
        <v>0</v>
      </c>
      <c r="AG404" s="226">
        <f>INDEX('Uganda workforce data - raw'!$A$4:$F$619,MATCH($B404, 'Uganda workforce data - raw'!$B$4:$B$619,0), MATCH("Filled Female",'Uganda workforce data - raw'!$A$4:$F$4,0))*INDEX('Mapping cadres'!$B$1:$Z$616,MATCH($B404, 'Mapping cadres'!$B$1:$B$616,0), MATCH(AG$32,'Mapping cadres'!$B$1:$Z$1,0))</f>
        <v>0</v>
      </c>
      <c r="AH404" s="226">
        <f>INDEX('Uganda workforce data - raw'!$A$4:$F$619,MATCH($B404, 'Uganda workforce data - raw'!$B$4:$B$619,0), MATCH("Filled Female",'Uganda workforce data - raw'!$A$4:$F$4,0))*INDEX('Mapping cadres'!$B$1:$Z$616,MATCH($B404, 'Mapping cadres'!$B$1:$B$616,0), MATCH(AH$32,'Mapping cadres'!$B$1:$Z$1,0))</f>
        <v>0</v>
      </c>
      <c r="AI404" s="226">
        <f>INDEX('Uganda workforce data - raw'!$A$4:$F$619,MATCH($B404, 'Uganda workforce data - raw'!$B$4:$B$619,0), MATCH("Filled Female",'Uganda workforce data - raw'!$A$4:$F$4,0))*INDEX('Mapping cadres'!$B$1:$Z$616,MATCH($B404, 'Mapping cadres'!$B$1:$B$616,0), MATCH(AI$32,'Mapping cadres'!$B$1:$Z$1,0))</f>
        <v>0</v>
      </c>
      <c r="AJ404" s="226">
        <f>INDEX('Uganda workforce data - raw'!$A$4:$F$619,MATCH($B404, 'Uganda workforce data - raw'!$B$4:$B$619,0), MATCH("Filled Female",'Uganda workforce data - raw'!$A$4:$F$4,0))*INDEX('Mapping cadres'!$B$1:$Z$616,MATCH($B404, 'Mapping cadres'!$B$1:$B$616,0), MATCH(AJ$32,'Mapping cadres'!$B$1:$Z$1,0))</f>
        <v>0</v>
      </c>
      <c r="AK404" s="226">
        <f>INDEX('Uganda workforce data - raw'!$A$4:$F$619,MATCH($B404, 'Uganda workforce data - raw'!$B$4:$B$619,0), MATCH("Filled Female",'Uganda workforce data - raw'!$A$4:$F$4,0))*INDEX('Mapping cadres'!$B$1:$Z$616,MATCH($B404, 'Mapping cadres'!$B$1:$B$616,0), MATCH(AK$32,'Mapping cadres'!$B$1:$Z$1,0))</f>
        <v>0</v>
      </c>
      <c r="AL404" s="226">
        <f>INDEX('Uganda workforce data - raw'!$A$4:$F$619,MATCH($B404, 'Uganda workforce data - raw'!$B$4:$B$619,0), MATCH("Filled Female",'Uganda workforce data - raw'!$A$4:$F$4,0))*INDEX('Mapping cadres'!$B$1:$Z$616,MATCH($B404, 'Mapping cadres'!$B$1:$B$616,0), MATCH(AL$32,'Mapping cadres'!$B$1:$Z$1,0))</f>
        <v>0</v>
      </c>
      <c r="AM404" s="226">
        <f>INDEX('Uganda workforce data - raw'!$A$4:$F$619,MATCH($B404, 'Uganda workforce data - raw'!$B$4:$B$619,0), MATCH("Filled Female",'Uganda workforce data - raw'!$A$4:$F$4,0))*INDEX('Mapping cadres'!$B$1:$Z$616,MATCH($B404, 'Mapping cadres'!$B$1:$B$616,0), MATCH(AM$32,'Mapping cadres'!$B$1:$Z$1,0))</f>
        <v>0</v>
      </c>
      <c r="AN404" s="226">
        <f>INDEX('Uganda workforce data - raw'!$A$4:$F$619,MATCH($B404, 'Uganda workforce data - raw'!$B$4:$B$619,0), MATCH("Filled Female",'Uganda workforce data - raw'!$A$4:$F$4,0))*INDEX('Mapping cadres'!$B$1:$Z$616,MATCH($B404, 'Mapping cadres'!$B$1:$B$616,0), MATCH(AN$32,'Mapping cadres'!$B$1:$Z$1,0))</f>
        <v>0</v>
      </c>
      <c r="AO404" s="226">
        <f>INDEX('Uganda workforce data - raw'!$A$4:$F$619,MATCH($B404, 'Uganda workforce data - raw'!$B$4:$B$619,0), MATCH("Filled Female",'Uganda workforce data - raw'!$A$4:$F$4,0))*INDEX('Mapping cadres'!$B$1:$Z$616,MATCH($B404, 'Mapping cadres'!$B$1:$B$616,0), MATCH(AO$32,'Mapping cadres'!$B$1:$Z$1,0))</f>
        <v>0</v>
      </c>
      <c r="AP404" s="226">
        <f>INDEX('Uganda workforce data - raw'!$A$4:$F$619,MATCH($B404, 'Uganda workforce data - raw'!$B$4:$B$619,0), MATCH("Filled Female",'Uganda workforce data - raw'!$A$4:$F$4,0))*INDEX('Mapping cadres'!$B$1:$Z$616,MATCH($B404, 'Mapping cadres'!$B$1:$B$616,0), MATCH(AP$32,'Mapping cadres'!$B$1:$Z$1,0))</f>
        <v>0</v>
      </c>
      <c r="AQ404" s="226">
        <f>INDEX('Uganda workforce data - raw'!$A$4:$F$619,MATCH($B404, 'Uganda workforce data - raw'!$B$4:$B$619,0), MATCH("Filled Female",'Uganda workforce data - raw'!$A$4:$F$4,0))*INDEX('Mapping cadres'!$B$1:$Z$616,MATCH($B404, 'Mapping cadres'!$B$1:$B$616,0), MATCH(AQ$32,'Mapping cadres'!$B$1:$Z$1,0))</f>
        <v>0</v>
      </c>
      <c r="AR404" s="226">
        <f>INDEX('Uganda workforce data - raw'!$A$4:$F$619,MATCH($B404, 'Uganda workforce data - raw'!$B$4:$B$619,0), MATCH("Filled Female",'Uganda workforce data - raw'!$A$4:$F$4,0))*INDEX('Mapping cadres'!$B$1:$Z$616,MATCH($B404, 'Mapping cadres'!$B$1:$B$616,0), MATCH(AR$32,'Mapping cadres'!$B$1:$Z$1,0))</f>
        <v>0</v>
      </c>
      <c r="AS404" s="226">
        <f>INDEX('Uganda workforce data - raw'!$A$4:$F$619,MATCH($B404, 'Uganda workforce data - raw'!$B$4:$B$619,0), MATCH("Filled Female",'Uganda workforce data - raw'!$A$4:$F$4,0))*INDEX('Mapping cadres'!$B$1:$Z$616,MATCH($B404, 'Mapping cadres'!$B$1:$B$616,0), MATCH(AS$32,'Mapping cadres'!$B$1:$Z$1,0))</f>
        <v>0</v>
      </c>
      <c r="AT404" s="226">
        <f>INDEX('Uganda workforce data - raw'!$A$4:$F$619,MATCH($B404, 'Uganda workforce data - raw'!$B$4:$B$619,0), MATCH("Filled Female",'Uganda workforce data - raw'!$A$4:$F$4,0))*INDEX('Mapping cadres'!$B$1:$Z$616,MATCH($B404, 'Mapping cadres'!$B$1:$B$616,0), MATCH(AT$32,'Mapping cadres'!$B$1:$Z$1,0))</f>
        <v>0</v>
      </c>
      <c r="AU404" s="226">
        <f>INDEX('Uganda workforce data - raw'!$A$4:$F$619,MATCH($B404, 'Uganda workforce data - raw'!$B$4:$B$619,0), MATCH("Filled Female",'Uganda workforce data - raw'!$A$4:$F$4,0))*INDEX('Mapping cadres'!$B$1:$Z$616,MATCH($B404, 'Mapping cadres'!$B$1:$B$616,0), MATCH(AU$32,'Mapping cadres'!$B$1:$Z$1,0))</f>
        <v>0</v>
      </c>
      <c r="AV404" s="226">
        <f>INDEX('Uganda workforce data - raw'!$A$4:$F$619,MATCH($B404, 'Uganda workforce data - raw'!$B$4:$B$619,0), MATCH("Filled Female",'Uganda workforce data - raw'!$A$4:$F$4,0))*INDEX('Mapping cadres'!$B$1:$Z$616,MATCH($B404, 'Mapping cadres'!$B$1:$B$616,0), MATCH(AV$32,'Mapping cadres'!$B$1:$Z$1,0))</f>
        <v>0</v>
      </c>
      <c r="AW404" s="226">
        <f>INDEX('Uganda workforce data - raw'!$A$4:$F$619,MATCH($B404, 'Uganda workforce data - raw'!$B$4:$B$619,0), MATCH("Filled Female",'Uganda workforce data - raw'!$A$4:$F$4,0))*INDEX('Mapping cadres'!$B$1:$Z$616,MATCH($B404, 'Mapping cadres'!$B$1:$B$616,0), MATCH(AW$32,'Mapping cadres'!$B$1:$Z$1,0))</f>
        <v>0</v>
      </c>
      <c r="AX404" s="226">
        <f>INDEX('Uganda workforce data - raw'!$A$4:$F$619,MATCH($B404, 'Uganda workforce data - raw'!$B$4:$B$619,0), MATCH("Filled Female",'Uganda workforce data - raw'!$A$4:$F$4,0))*INDEX('Mapping cadres'!$B$1:$Z$616,MATCH($B404, 'Mapping cadres'!$B$1:$B$616,0), MATCH(AX$32,'Mapping cadres'!$B$1:$Z$1,0))</f>
        <v>0</v>
      </c>
      <c r="AY404" s="226">
        <f t="shared" si="125"/>
        <v>0</v>
      </c>
      <c r="AZ404" s="226">
        <f t="shared" si="126"/>
        <v>0</v>
      </c>
      <c r="BA404" s="226">
        <f t="shared" si="127"/>
        <v>0</v>
      </c>
      <c r="BB404" s="226">
        <f t="shared" si="128"/>
        <v>0</v>
      </c>
      <c r="BC404" s="226">
        <f t="shared" si="129"/>
        <v>0</v>
      </c>
      <c r="BD404" s="226">
        <f t="shared" si="130"/>
        <v>0</v>
      </c>
      <c r="BE404" s="226">
        <f t="shared" si="131"/>
        <v>1</v>
      </c>
      <c r="BF404" s="226">
        <f t="shared" si="132"/>
        <v>0</v>
      </c>
      <c r="BG404" s="226">
        <f t="shared" si="133"/>
        <v>0</v>
      </c>
      <c r="BH404" s="226">
        <f t="shared" si="134"/>
        <v>0</v>
      </c>
      <c r="BI404" s="226">
        <f t="shared" si="135"/>
        <v>0</v>
      </c>
      <c r="BJ404" s="226">
        <f t="shared" si="136"/>
        <v>0</v>
      </c>
      <c r="BK404" s="226">
        <f t="shared" si="137"/>
        <v>0</v>
      </c>
      <c r="BL404" s="226">
        <f t="shared" si="138"/>
        <v>0</v>
      </c>
      <c r="BM404" s="226">
        <f t="shared" si="139"/>
        <v>0</v>
      </c>
      <c r="BN404" s="226">
        <f t="shared" si="140"/>
        <v>0</v>
      </c>
      <c r="BO404" s="226">
        <f t="shared" si="141"/>
        <v>0</v>
      </c>
      <c r="BP404" s="226">
        <f t="shared" si="142"/>
        <v>0</v>
      </c>
      <c r="BQ404" s="226">
        <f t="shared" si="143"/>
        <v>0</v>
      </c>
      <c r="BR404" s="226">
        <f t="shared" si="144"/>
        <v>0</v>
      </c>
      <c r="BS404" s="226">
        <f t="shared" si="145"/>
        <v>0</v>
      </c>
      <c r="BT404" s="226">
        <f t="shared" si="146"/>
        <v>0</v>
      </c>
      <c r="BU404" s="226">
        <f t="shared" si="147"/>
        <v>0</v>
      </c>
      <c r="BV404" s="226">
        <f t="shared" si="148"/>
        <v>0</v>
      </c>
    </row>
    <row r="405" spans="1:74">
      <c r="A405" s="226">
        <v>373</v>
      </c>
      <c r="B405" s="226" t="s">
        <v>1674</v>
      </c>
      <c r="C405" s="226">
        <f>INDEX('Uganda workforce data - raw'!$A$4:$F$619,MATCH($B405, 'Uganda workforce data - raw'!$B$4:$B$619,0), MATCH("Filled Male",'Uganda workforce data - raw'!$A$4:$F$4,0))*INDEX('Mapping cadres'!$B$1:$Z$616,MATCH($B405, 'Mapping cadres'!$B$1:$B$616,0), MATCH(C$32,'Mapping cadres'!$B$1:$Z$1,0))</f>
        <v>0</v>
      </c>
      <c r="D405" s="226">
        <f>INDEX('Uganda workforce data - raw'!$A$4:$F$619,MATCH($B405, 'Uganda workforce data - raw'!$B$4:$B$619,0), MATCH("Filled Male",'Uganda workforce data - raw'!$A$4:$F$4,0))*INDEX('Mapping cadres'!$B$1:$Z$616,MATCH($B405, 'Mapping cadres'!$B$1:$B$616,0), MATCH(D$32,'Mapping cadres'!$B$1:$Z$1,0))</f>
        <v>0</v>
      </c>
      <c r="E405" s="226">
        <f>INDEX('Uganda workforce data - raw'!$A$4:$F$619,MATCH($B405, 'Uganda workforce data - raw'!$B$4:$B$619,0), MATCH("Filled Male",'Uganda workforce data - raw'!$A$4:$F$4,0))*INDEX('Mapping cadres'!$B$1:$Z$616,MATCH($B405, 'Mapping cadres'!$B$1:$B$616,0), MATCH(E$32,'Mapping cadres'!$B$1:$Z$1,0))</f>
        <v>0</v>
      </c>
      <c r="F405" s="226">
        <f>INDEX('Uganda workforce data - raw'!$A$4:$F$619,MATCH($B405, 'Uganda workforce data - raw'!$B$4:$B$619,0), MATCH("Filled Male",'Uganda workforce data - raw'!$A$4:$F$4,0))*INDEX('Mapping cadres'!$B$1:$Z$616,MATCH($B405, 'Mapping cadres'!$B$1:$B$616,0), MATCH(F$32,'Mapping cadres'!$B$1:$Z$1,0))</f>
        <v>0</v>
      </c>
      <c r="G405" s="226">
        <f>INDEX('Uganda workforce data - raw'!$A$4:$F$619,MATCH($B405, 'Uganda workforce data - raw'!$B$4:$B$619,0), MATCH("Filled Male",'Uganda workforce data - raw'!$A$4:$F$4,0))*INDEX('Mapping cadres'!$B$1:$Z$616,MATCH($B405, 'Mapping cadres'!$B$1:$B$616,0), MATCH(G$32,'Mapping cadres'!$B$1:$Z$1,0))</f>
        <v>0</v>
      </c>
      <c r="H405" s="226">
        <f>INDEX('Uganda workforce data - raw'!$A$4:$F$619,MATCH($B405, 'Uganda workforce data - raw'!$B$4:$B$619,0), MATCH("Filled Male",'Uganda workforce data - raw'!$A$4:$F$4,0))*INDEX('Mapping cadres'!$B$1:$Z$616,MATCH($B405, 'Mapping cadres'!$B$1:$B$616,0), MATCH(H$32,'Mapping cadres'!$B$1:$Z$1,0))</f>
        <v>0</v>
      </c>
      <c r="I405" s="226">
        <f>INDEX('Uganda workforce data - raw'!$A$4:$F$619,MATCH($B405, 'Uganda workforce data - raw'!$B$4:$B$619,0), MATCH("Filled Male",'Uganda workforce data - raw'!$A$4:$F$4,0))*INDEX('Mapping cadres'!$B$1:$Z$616,MATCH($B405, 'Mapping cadres'!$B$1:$B$616,0), MATCH(I$32,'Mapping cadres'!$B$1:$Z$1,0))</f>
        <v>1</v>
      </c>
      <c r="J405" s="226">
        <f>INDEX('Uganda workforce data - raw'!$A$4:$F$619,MATCH($B405, 'Uganda workforce data - raw'!$B$4:$B$619,0), MATCH("Filled Male",'Uganda workforce data - raw'!$A$4:$F$4,0))*INDEX('Mapping cadres'!$B$1:$Z$616,MATCH($B405, 'Mapping cadres'!$B$1:$B$616,0), MATCH(J$32,'Mapping cadres'!$B$1:$Z$1,0))</f>
        <v>0</v>
      </c>
      <c r="K405" s="226">
        <f>INDEX('Uganda workforce data - raw'!$A$4:$F$619,MATCH($B405, 'Uganda workforce data - raw'!$B$4:$B$619,0), MATCH("Filled Male",'Uganda workforce data - raw'!$A$4:$F$4,0))*INDEX('Mapping cadres'!$B$1:$Z$616,MATCH($B405, 'Mapping cadres'!$B$1:$B$616,0), MATCH(K$32,'Mapping cadres'!$B$1:$Z$1,0))</f>
        <v>0</v>
      </c>
      <c r="L405" s="226">
        <f>INDEX('Uganda workforce data - raw'!$A$4:$F$619,MATCH($B405, 'Uganda workforce data - raw'!$B$4:$B$619,0), MATCH("Filled Male",'Uganda workforce data - raw'!$A$4:$F$4,0))*INDEX('Mapping cadres'!$B$1:$Z$616,MATCH($B405, 'Mapping cadres'!$B$1:$B$616,0), MATCH(L$32,'Mapping cadres'!$B$1:$Z$1,0))</f>
        <v>0</v>
      </c>
      <c r="M405" s="226">
        <f>INDEX('Uganda workforce data - raw'!$A$4:$F$619,MATCH($B405, 'Uganda workforce data - raw'!$B$4:$B$619,0), MATCH("Filled Male",'Uganda workforce data - raw'!$A$4:$F$4,0))*INDEX('Mapping cadres'!$B$1:$Z$616,MATCH($B405, 'Mapping cadres'!$B$1:$B$616,0), MATCH(M$32,'Mapping cadres'!$B$1:$Z$1,0))</f>
        <v>0</v>
      </c>
      <c r="N405" s="226">
        <f>INDEX('Uganda workforce data - raw'!$A$4:$F$619,MATCH($B405, 'Uganda workforce data - raw'!$B$4:$B$619,0), MATCH("Filled Male",'Uganda workforce data - raw'!$A$4:$F$4,0))*INDEX('Mapping cadres'!$B$1:$Z$616,MATCH($B405, 'Mapping cadres'!$B$1:$B$616,0), MATCH(N$32,'Mapping cadres'!$B$1:$Z$1,0))</f>
        <v>0</v>
      </c>
      <c r="O405" s="226">
        <f>INDEX('Uganda workforce data - raw'!$A$4:$F$619,MATCH($B405, 'Uganda workforce data - raw'!$B$4:$B$619,0), MATCH("Filled Male",'Uganda workforce data - raw'!$A$4:$F$4,0))*INDEX('Mapping cadres'!$B$1:$Z$616,MATCH($B405, 'Mapping cadres'!$B$1:$B$616,0), MATCH(O$32,'Mapping cadres'!$B$1:$Z$1,0))</f>
        <v>0</v>
      </c>
      <c r="P405" s="226">
        <f>INDEX('Uganda workforce data - raw'!$A$4:$F$619,MATCH($B405, 'Uganda workforce data - raw'!$B$4:$B$619,0), MATCH("Filled Male",'Uganda workforce data - raw'!$A$4:$F$4,0))*INDEX('Mapping cadres'!$B$1:$Z$616,MATCH($B405, 'Mapping cadres'!$B$1:$B$616,0), MATCH(P$32,'Mapping cadres'!$B$1:$Z$1,0))</f>
        <v>0</v>
      </c>
      <c r="Q405" s="226">
        <f>INDEX('Uganda workforce data - raw'!$A$4:$F$619,MATCH($B405, 'Uganda workforce data - raw'!$B$4:$B$619,0), MATCH("Filled Male",'Uganda workforce data - raw'!$A$4:$F$4,0))*INDEX('Mapping cadres'!$B$1:$Z$616,MATCH($B405, 'Mapping cadres'!$B$1:$B$616,0), MATCH(Q$32,'Mapping cadres'!$B$1:$Z$1,0))</f>
        <v>0</v>
      </c>
      <c r="R405" s="226">
        <f>INDEX('Uganda workforce data - raw'!$A$4:$F$619,MATCH($B405, 'Uganda workforce data - raw'!$B$4:$B$619,0), MATCH("Filled Male",'Uganda workforce data - raw'!$A$4:$F$4,0))*INDEX('Mapping cadres'!$B$1:$Z$616,MATCH($B405, 'Mapping cadres'!$B$1:$B$616,0), MATCH(R$32,'Mapping cadres'!$B$1:$Z$1,0))</f>
        <v>0</v>
      </c>
      <c r="S405" s="226">
        <f>INDEX('Uganda workforce data - raw'!$A$4:$F$619,MATCH($B405, 'Uganda workforce data - raw'!$B$4:$B$619,0), MATCH("Filled Male",'Uganda workforce data - raw'!$A$4:$F$4,0))*INDEX('Mapping cadres'!$B$1:$Z$616,MATCH($B405, 'Mapping cadres'!$B$1:$B$616,0), MATCH(S$32,'Mapping cadres'!$B$1:$Z$1,0))</f>
        <v>0</v>
      </c>
      <c r="T405" s="226">
        <f>INDEX('Uganda workforce data - raw'!$A$4:$F$619,MATCH($B405, 'Uganda workforce data - raw'!$B$4:$B$619,0), MATCH("Filled Male",'Uganda workforce data - raw'!$A$4:$F$4,0))*INDEX('Mapping cadres'!$B$1:$Z$616,MATCH($B405, 'Mapping cadres'!$B$1:$B$616,0), MATCH(T$32,'Mapping cadres'!$B$1:$Z$1,0))</f>
        <v>0</v>
      </c>
      <c r="U405" s="226">
        <f>INDEX('Uganda workforce data - raw'!$A$4:$F$619,MATCH($B405, 'Uganda workforce data - raw'!$B$4:$B$619,0), MATCH("Filled Male",'Uganda workforce data - raw'!$A$4:$F$4,0))*INDEX('Mapping cadres'!$B$1:$Z$616,MATCH($B405, 'Mapping cadres'!$B$1:$B$616,0), MATCH(U$32,'Mapping cadres'!$B$1:$Z$1,0))</f>
        <v>0</v>
      </c>
      <c r="V405" s="226">
        <f>INDEX('Uganda workforce data - raw'!$A$4:$F$619,MATCH($B405, 'Uganda workforce data - raw'!$B$4:$B$619,0), MATCH("Filled Male",'Uganda workforce data - raw'!$A$4:$F$4,0))*INDEX('Mapping cadres'!$B$1:$Z$616,MATCH($B405, 'Mapping cadres'!$B$1:$B$616,0), MATCH(V$32,'Mapping cadres'!$B$1:$Z$1,0))</f>
        <v>0</v>
      </c>
      <c r="W405" s="226">
        <f>INDEX('Uganda workforce data - raw'!$A$4:$F$619,MATCH($B405, 'Uganda workforce data - raw'!$B$4:$B$619,0), MATCH("Filled Male",'Uganda workforce data - raw'!$A$4:$F$4,0))*INDEX('Mapping cadres'!$B$1:$Z$616,MATCH($B405, 'Mapping cadres'!$B$1:$B$616,0), MATCH(W$32,'Mapping cadres'!$B$1:$Z$1,0))</f>
        <v>0</v>
      </c>
      <c r="X405" s="226">
        <f>INDEX('Uganda workforce data - raw'!$A$4:$F$619,MATCH($B405, 'Uganda workforce data - raw'!$B$4:$B$619,0), MATCH("Filled Male",'Uganda workforce data - raw'!$A$4:$F$4,0))*INDEX('Mapping cadres'!$B$1:$Z$616,MATCH($B405, 'Mapping cadres'!$B$1:$B$616,0), MATCH(X$32,'Mapping cadres'!$B$1:$Z$1,0))</f>
        <v>0</v>
      </c>
      <c r="Y405" s="226">
        <f>INDEX('Uganda workforce data - raw'!$A$4:$F$619,MATCH($B405, 'Uganda workforce data - raw'!$B$4:$B$619,0), MATCH("Filled Male",'Uganda workforce data - raw'!$A$4:$F$4,0))*INDEX('Mapping cadres'!$B$1:$Z$616,MATCH($B405, 'Mapping cadres'!$B$1:$B$616,0), MATCH(Y$32,'Mapping cadres'!$B$1:$Z$1,0))</f>
        <v>0</v>
      </c>
      <c r="Z405" s="226">
        <f>INDEX('Uganda workforce data - raw'!$A$4:$F$619,MATCH($B405, 'Uganda workforce data - raw'!$B$4:$B$619,0), MATCH("Filled Male",'Uganda workforce data - raw'!$A$4:$F$4,0))*INDEX('Mapping cadres'!$B$1:$Z$616,MATCH($B405, 'Mapping cadres'!$B$1:$B$616,0), MATCH(Z$32,'Mapping cadres'!$B$1:$Z$1,0))</f>
        <v>0</v>
      </c>
      <c r="AA405" s="226">
        <f>INDEX('Uganda workforce data - raw'!$A$4:$F$619,MATCH($B405, 'Uganda workforce data - raw'!$B$4:$B$619,0), MATCH("Filled Female",'Uganda workforce data - raw'!$A$4:$F$4,0))*INDEX('Mapping cadres'!$B$1:$Z$616,MATCH($B405, 'Mapping cadres'!$B$1:$B$616,0), MATCH(AA$32,'Mapping cadres'!$B$1:$Z$1,0))</f>
        <v>0</v>
      </c>
      <c r="AB405" s="226">
        <f>INDEX('Uganda workforce data - raw'!$A$4:$F$619,MATCH($B405, 'Uganda workforce data - raw'!$B$4:$B$619,0), MATCH("Filled Female",'Uganda workforce data - raw'!$A$4:$F$4,0))*INDEX('Mapping cadres'!$B$1:$Z$616,MATCH($B405, 'Mapping cadres'!$B$1:$B$616,0), MATCH(AB$32,'Mapping cadres'!$B$1:$Z$1,0))</f>
        <v>0</v>
      </c>
      <c r="AC405" s="226">
        <f>INDEX('Uganda workforce data - raw'!$A$4:$F$619,MATCH($B405, 'Uganda workforce data - raw'!$B$4:$B$619,0), MATCH("Filled Female",'Uganda workforce data - raw'!$A$4:$F$4,0))*INDEX('Mapping cadres'!$B$1:$Z$616,MATCH($B405, 'Mapping cadres'!$B$1:$B$616,0), MATCH(AC$32,'Mapping cadres'!$B$1:$Z$1,0))</f>
        <v>0</v>
      </c>
      <c r="AD405" s="226">
        <f>INDEX('Uganda workforce data - raw'!$A$4:$F$619,MATCH($B405, 'Uganda workforce data - raw'!$B$4:$B$619,0), MATCH("Filled Female",'Uganda workforce data - raw'!$A$4:$F$4,0))*INDEX('Mapping cadres'!$B$1:$Z$616,MATCH($B405, 'Mapping cadres'!$B$1:$B$616,0), MATCH(AD$32,'Mapping cadres'!$B$1:$Z$1,0))</f>
        <v>0</v>
      </c>
      <c r="AE405" s="226">
        <f>INDEX('Uganda workforce data - raw'!$A$4:$F$619,MATCH($B405, 'Uganda workforce data - raw'!$B$4:$B$619,0), MATCH("Filled Female",'Uganda workforce data - raw'!$A$4:$F$4,0))*INDEX('Mapping cadres'!$B$1:$Z$616,MATCH($B405, 'Mapping cadres'!$B$1:$B$616,0), MATCH(AE$32,'Mapping cadres'!$B$1:$Z$1,0))</f>
        <v>0</v>
      </c>
      <c r="AF405" s="226">
        <f>INDEX('Uganda workforce data - raw'!$A$4:$F$619,MATCH($B405, 'Uganda workforce data - raw'!$B$4:$B$619,0), MATCH("Filled Female",'Uganda workforce data - raw'!$A$4:$F$4,0))*INDEX('Mapping cadres'!$B$1:$Z$616,MATCH($B405, 'Mapping cadres'!$B$1:$B$616,0), MATCH(AF$32,'Mapping cadres'!$B$1:$Z$1,0))</f>
        <v>0</v>
      </c>
      <c r="AG405" s="226">
        <f>INDEX('Uganda workforce data - raw'!$A$4:$F$619,MATCH($B405, 'Uganda workforce data - raw'!$B$4:$B$619,0), MATCH("Filled Female",'Uganda workforce data - raw'!$A$4:$F$4,0))*INDEX('Mapping cadres'!$B$1:$Z$616,MATCH($B405, 'Mapping cadres'!$B$1:$B$616,0), MATCH(AG$32,'Mapping cadres'!$B$1:$Z$1,0))</f>
        <v>2</v>
      </c>
      <c r="AH405" s="226">
        <f>INDEX('Uganda workforce data - raw'!$A$4:$F$619,MATCH($B405, 'Uganda workforce data - raw'!$B$4:$B$619,0), MATCH("Filled Female",'Uganda workforce data - raw'!$A$4:$F$4,0))*INDEX('Mapping cadres'!$B$1:$Z$616,MATCH($B405, 'Mapping cadres'!$B$1:$B$616,0), MATCH(AH$32,'Mapping cadres'!$B$1:$Z$1,0))</f>
        <v>0</v>
      </c>
      <c r="AI405" s="226">
        <f>INDEX('Uganda workforce data - raw'!$A$4:$F$619,MATCH($B405, 'Uganda workforce data - raw'!$B$4:$B$619,0), MATCH("Filled Female",'Uganda workforce data - raw'!$A$4:$F$4,0))*INDEX('Mapping cadres'!$B$1:$Z$616,MATCH($B405, 'Mapping cadres'!$B$1:$B$616,0), MATCH(AI$32,'Mapping cadres'!$B$1:$Z$1,0))</f>
        <v>0</v>
      </c>
      <c r="AJ405" s="226">
        <f>INDEX('Uganda workforce data - raw'!$A$4:$F$619,MATCH($B405, 'Uganda workforce data - raw'!$B$4:$B$619,0), MATCH("Filled Female",'Uganda workforce data - raw'!$A$4:$F$4,0))*INDEX('Mapping cadres'!$B$1:$Z$616,MATCH($B405, 'Mapping cadres'!$B$1:$B$616,0), MATCH(AJ$32,'Mapping cadres'!$B$1:$Z$1,0))</f>
        <v>0</v>
      </c>
      <c r="AK405" s="226">
        <f>INDEX('Uganda workforce data - raw'!$A$4:$F$619,MATCH($B405, 'Uganda workforce data - raw'!$B$4:$B$619,0), MATCH("Filled Female",'Uganda workforce data - raw'!$A$4:$F$4,0))*INDEX('Mapping cadres'!$B$1:$Z$616,MATCH($B405, 'Mapping cadres'!$B$1:$B$616,0), MATCH(AK$32,'Mapping cadres'!$B$1:$Z$1,0))</f>
        <v>0</v>
      </c>
      <c r="AL405" s="226">
        <f>INDEX('Uganda workforce data - raw'!$A$4:$F$619,MATCH($B405, 'Uganda workforce data - raw'!$B$4:$B$619,0), MATCH("Filled Female",'Uganda workforce data - raw'!$A$4:$F$4,0))*INDEX('Mapping cadres'!$B$1:$Z$616,MATCH($B405, 'Mapping cadres'!$B$1:$B$616,0), MATCH(AL$32,'Mapping cadres'!$B$1:$Z$1,0))</f>
        <v>0</v>
      </c>
      <c r="AM405" s="226">
        <f>INDEX('Uganda workforce data - raw'!$A$4:$F$619,MATCH($B405, 'Uganda workforce data - raw'!$B$4:$B$619,0), MATCH("Filled Female",'Uganda workforce data - raw'!$A$4:$F$4,0))*INDEX('Mapping cadres'!$B$1:$Z$616,MATCH($B405, 'Mapping cadres'!$B$1:$B$616,0), MATCH(AM$32,'Mapping cadres'!$B$1:$Z$1,0))</f>
        <v>0</v>
      </c>
      <c r="AN405" s="226">
        <f>INDEX('Uganda workforce data - raw'!$A$4:$F$619,MATCH($B405, 'Uganda workforce data - raw'!$B$4:$B$619,0), MATCH("Filled Female",'Uganda workforce data - raw'!$A$4:$F$4,0))*INDEX('Mapping cadres'!$B$1:$Z$616,MATCH($B405, 'Mapping cadres'!$B$1:$B$616,0), MATCH(AN$32,'Mapping cadres'!$B$1:$Z$1,0))</f>
        <v>0</v>
      </c>
      <c r="AO405" s="226">
        <f>INDEX('Uganda workforce data - raw'!$A$4:$F$619,MATCH($B405, 'Uganda workforce data - raw'!$B$4:$B$619,0), MATCH("Filled Female",'Uganda workforce data - raw'!$A$4:$F$4,0))*INDEX('Mapping cadres'!$B$1:$Z$616,MATCH($B405, 'Mapping cadres'!$B$1:$B$616,0), MATCH(AO$32,'Mapping cadres'!$B$1:$Z$1,0))</f>
        <v>0</v>
      </c>
      <c r="AP405" s="226">
        <f>INDEX('Uganda workforce data - raw'!$A$4:$F$619,MATCH($B405, 'Uganda workforce data - raw'!$B$4:$B$619,0), MATCH("Filled Female",'Uganda workforce data - raw'!$A$4:$F$4,0))*INDEX('Mapping cadres'!$B$1:$Z$616,MATCH($B405, 'Mapping cadres'!$B$1:$B$616,0), MATCH(AP$32,'Mapping cadres'!$B$1:$Z$1,0))</f>
        <v>0</v>
      </c>
      <c r="AQ405" s="226">
        <f>INDEX('Uganda workforce data - raw'!$A$4:$F$619,MATCH($B405, 'Uganda workforce data - raw'!$B$4:$B$619,0), MATCH("Filled Female",'Uganda workforce data - raw'!$A$4:$F$4,0))*INDEX('Mapping cadres'!$B$1:$Z$616,MATCH($B405, 'Mapping cadres'!$B$1:$B$616,0), MATCH(AQ$32,'Mapping cadres'!$B$1:$Z$1,0))</f>
        <v>0</v>
      </c>
      <c r="AR405" s="226">
        <f>INDEX('Uganda workforce data - raw'!$A$4:$F$619,MATCH($B405, 'Uganda workforce data - raw'!$B$4:$B$619,0), MATCH("Filled Female",'Uganda workforce data - raw'!$A$4:$F$4,0))*INDEX('Mapping cadres'!$B$1:$Z$616,MATCH($B405, 'Mapping cadres'!$B$1:$B$616,0), MATCH(AR$32,'Mapping cadres'!$B$1:$Z$1,0))</f>
        <v>0</v>
      </c>
      <c r="AS405" s="226">
        <f>INDEX('Uganda workforce data - raw'!$A$4:$F$619,MATCH($B405, 'Uganda workforce data - raw'!$B$4:$B$619,0), MATCH("Filled Female",'Uganda workforce data - raw'!$A$4:$F$4,0))*INDEX('Mapping cadres'!$B$1:$Z$616,MATCH($B405, 'Mapping cadres'!$B$1:$B$616,0), MATCH(AS$32,'Mapping cadres'!$B$1:$Z$1,0))</f>
        <v>0</v>
      </c>
      <c r="AT405" s="226">
        <f>INDEX('Uganda workforce data - raw'!$A$4:$F$619,MATCH($B405, 'Uganda workforce data - raw'!$B$4:$B$619,0), MATCH("Filled Female",'Uganda workforce data - raw'!$A$4:$F$4,0))*INDEX('Mapping cadres'!$B$1:$Z$616,MATCH($B405, 'Mapping cadres'!$B$1:$B$616,0), MATCH(AT$32,'Mapping cadres'!$B$1:$Z$1,0))</f>
        <v>0</v>
      </c>
      <c r="AU405" s="226">
        <f>INDEX('Uganda workforce data - raw'!$A$4:$F$619,MATCH($B405, 'Uganda workforce data - raw'!$B$4:$B$619,0), MATCH("Filled Female",'Uganda workforce data - raw'!$A$4:$F$4,0))*INDEX('Mapping cadres'!$B$1:$Z$616,MATCH($B405, 'Mapping cadres'!$B$1:$B$616,0), MATCH(AU$32,'Mapping cadres'!$B$1:$Z$1,0))</f>
        <v>0</v>
      </c>
      <c r="AV405" s="226">
        <f>INDEX('Uganda workforce data - raw'!$A$4:$F$619,MATCH($B405, 'Uganda workforce data - raw'!$B$4:$B$619,0), MATCH("Filled Female",'Uganda workforce data - raw'!$A$4:$F$4,0))*INDEX('Mapping cadres'!$B$1:$Z$616,MATCH($B405, 'Mapping cadres'!$B$1:$B$616,0), MATCH(AV$32,'Mapping cadres'!$B$1:$Z$1,0))</f>
        <v>0</v>
      </c>
      <c r="AW405" s="226">
        <f>INDEX('Uganda workforce data - raw'!$A$4:$F$619,MATCH($B405, 'Uganda workforce data - raw'!$B$4:$B$619,0), MATCH("Filled Female",'Uganda workforce data - raw'!$A$4:$F$4,0))*INDEX('Mapping cadres'!$B$1:$Z$616,MATCH($B405, 'Mapping cadres'!$B$1:$B$616,0), MATCH(AW$32,'Mapping cadres'!$B$1:$Z$1,0))</f>
        <v>0</v>
      </c>
      <c r="AX405" s="226">
        <f>INDEX('Uganda workforce data - raw'!$A$4:$F$619,MATCH($B405, 'Uganda workforce data - raw'!$B$4:$B$619,0), MATCH("Filled Female",'Uganda workforce data - raw'!$A$4:$F$4,0))*INDEX('Mapping cadres'!$B$1:$Z$616,MATCH($B405, 'Mapping cadres'!$B$1:$B$616,0), MATCH(AX$32,'Mapping cadres'!$B$1:$Z$1,0))</f>
        <v>0</v>
      </c>
      <c r="AY405" s="226">
        <f t="shared" si="125"/>
        <v>0</v>
      </c>
      <c r="AZ405" s="226">
        <f t="shared" si="126"/>
        <v>0</v>
      </c>
      <c r="BA405" s="226">
        <f t="shared" si="127"/>
        <v>0</v>
      </c>
      <c r="BB405" s="226">
        <f t="shared" si="128"/>
        <v>0</v>
      </c>
      <c r="BC405" s="226">
        <f t="shared" si="129"/>
        <v>0</v>
      </c>
      <c r="BD405" s="226">
        <f t="shared" si="130"/>
        <v>0</v>
      </c>
      <c r="BE405" s="226">
        <f t="shared" si="131"/>
        <v>3</v>
      </c>
      <c r="BF405" s="226">
        <f t="shared" si="132"/>
        <v>0</v>
      </c>
      <c r="BG405" s="226">
        <f t="shared" si="133"/>
        <v>0</v>
      </c>
      <c r="BH405" s="226">
        <f t="shared" si="134"/>
        <v>0</v>
      </c>
      <c r="BI405" s="226">
        <f t="shared" si="135"/>
        <v>0</v>
      </c>
      <c r="BJ405" s="226">
        <f t="shared" si="136"/>
        <v>0</v>
      </c>
      <c r="BK405" s="226">
        <f t="shared" si="137"/>
        <v>0</v>
      </c>
      <c r="BL405" s="226">
        <f t="shared" si="138"/>
        <v>0</v>
      </c>
      <c r="BM405" s="226">
        <f t="shared" si="139"/>
        <v>0</v>
      </c>
      <c r="BN405" s="226">
        <f t="shared" si="140"/>
        <v>0</v>
      </c>
      <c r="BO405" s="226">
        <f t="shared" si="141"/>
        <v>0</v>
      </c>
      <c r="BP405" s="226">
        <f t="shared" si="142"/>
        <v>0</v>
      </c>
      <c r="BQ405" s="226">
        <f t="shared" si="143"/>
        <v>0</v>
      </c>
      <c r="BR405" s="226">
        <f t="shared" si="144"/>
        <v>0</v>
      </c>
      <c r="BS405" s="226">
        <f t="shared" si="145"/>
        <v>0</v>
      </c>
      <c r="BT405" s="226">
        <f t="shared" si="146"/>
        <v>0</v>
      </c>
      <c r="BU405" s="226">
        <f t="shared" si="147"/>
        <v>0</v>
      </c>
      <c r="BV405" s="226">
        <f t="shared" si="148"/>
        <v>0</v>
      </c>
    </row>
    <row r="406" spans="1:74">
      <c r="A406" s="226">
        <v>374</v>
      </c>
      <c r="B406" s="226" t="s">
        <v>1675</v>
      </c>
      <c r="C406" s="226">
        <f>INDEX('Uganda workforce data - raw'!$A$4:$F$619,MATCH($B406, 'Uganda workforce data - raw'!$B$4:$B$619,0), MATCH("Filled Male",'Uganda workforce data - raw'!$A$4:$F$4,0))*INDEX('Mapping cadres'!$B$1:$Z$616,MATCH($B406, 'Mapping cadres'!$B$1:$B$616,0), MATCH(C$32,'Mapping cadres'!$B$1:$Z$1,0))</f>
        <v>0</v>
      </c>
      <c r="D406" s="226">
        <f>INDEX('Uganda workforce data - raw'!$A$4:$F$619,MATCH($B406, 'Uganda workforce data - raw'!$B$4:$B$619,0), MATCH("Filled Male",'Uganda workforce data - raw'!$A$4:$F$4,0))*INDEX('Mapping cadres'!$B$1:$Z$616,MATCH($B406, 'Mapping cadres'!$B$1:$B$616,0), MATCH(D$32,'Mapping cadres'!$B$1:$Z$1,0))</f>
        <v>0</v>
      </c>
      <c r="E406" s="226">
        <f>INDEX('Uganda workforce data - raw'!$A$4:$F$619,MATCH($B406, 'Uganda workforce data - raw'!$B$4:$B$619,0), MATCH("Filled Male",'Uganda workforce data - raw'!$A$4:$F$4,0))*INDEX('Mapping cadres'!$B$1:$Z$616,MATCH($B406, 'Mapping cadres'!$B$1:$B$616,0), MATCH(E$32,'Mapping cadres'!$B$1:$Z$1,0))</f>
        <v>0</v>
      </c>
      <c r="F406" s="226">
        <f>INDEX('Uganda workforce data - raw'!$A$4:$F$619,MATCH($B406, 'Uganda workforce data - raw'!$B$4:$B$619,0), MATCH("Filled Male",'Uganda workforce data - raw'!$A$4:$F$4,0))*INDEX('Mapping cadres'!$B$1:$Z$616,MATCH($B406, 'Mapping cadres'!$B$1:$B$616,0), MATCH(F$32,'Mapping cadres'!$B$1:$Z$1,0))</f>
        <v>0</v>
      </c>
      <c r="G406" s="226">
        <f>INDEX('Uganda workforce data - raw'!$A$4:$F$619,MATCH($B406, 'Uganda workforce data - raw'!$B$4:$B$619,0), MATCH("Filled Male",'Uganda workforce data - raw'!$A$4:$F$4,0))*INDEX('Mapping cadres'!$B$1:$Z$616,MATCH($B406, 'Mapping cadres'!$B$1:$B$616,0), MATCH(G$32,'Mapping cadres'!$B$1:$Z$1,0))</f>
        <v>0</v>
      </c>
      <c r="H406" s="226">
        <f>INDEX('Uganda workforce data - raw'!$A$4:$F$619,MATCH($B406, 'Uganda workforce data - raw'!$B$4:$B$619,0), MATCH("Filled Male",'Uganda workforce data - raw'!$A$4:$F$4,0))*INDEX('Mapping cadres'!$B$1:$Z$616,MATCH($B406, 'Mapping cadres'!$B$1:$B$616,0), MATCH(H$32,'Mapping cadres'!$B$1:$Z$1,0))</f>
        <v>0</v>
      </c>
      <c r="I406" s="226">
        <f>INDEX('Uganda workforce data - raw'!$A$4:$F$619,MATCH($B406, 'Uganda workforce data - raw'!$B$4:$B$619,0), MATCH("Filled Male",'Uganda workforce data - raw'!$A$4:$F$4,0))*INDEX('Mapping cadres'!$B$1:$Z$616,MATCH($B406, 'Mapping cadres'!$B$1:$B$616,0), MATCH(I$32,'Mapping cadres'!$B$1:$Z$1,0))</f>
        <v>1</v>
      </c>
      <c r="J406" s="226">
        <f>INDEX('Uganda workforce data - raw'!$A$4:$F$619,MATCH($B406, 'Uganda workforce data - raw'!$B$4:$B$619,0), MATCH("Filled Male",'Uganda workforce data - raw'!$A$4:$F$4,0))*INDEX('Mapping cadres'!$B$1:$Z$616,MATCH($B406, 'Mapping cadres'!$B$1:$B$616,0), MATCH(J$32,'Mapping cadres'!$B$1:$Z$1,0))</f>
        <v>0</v>
      </c>
      <c r="K406" s="226">
        <f>INDEX('Uganda workforce data - raw'!$A$4:$F$619,MATCH($B406, 'Uganda workforce data - raw'!$B$4:$B$619,0), MATCH("Filled Male",'Uganda workforce data - raw'!$A$4:$F$4,0))*INDEX('Mapping cadres'!$B$1:$Z$616,MATCH($B406, 'Mapping cadres'!$B$1:$B$616,0), MATCH(K$32,'Mapping cadres'!$B$1:$Z$1,0))</f>
        <v>0</v>
      </c>
      <c r="L406" s="226">
        <f>INDEX('Uganda workforce data - raw'!$A$4:$F$619,MATCH($B406, 'Uganda workforce data - raw'!$B$4:$B$619,0), MATCH("Filled Male",'Uganda workforce data - raw'!$A$4:$F$4,0))*INDEX('Mapping cadres'!$B$1:$Z$616,MATCH($B406, 'Mapping cadres'!$B$1:$B$616,0), MATCH(L$32,'Mapping cadres'!$B$1:$Z$1,0))</f>
        <v>0</v>
      </c>
      <c r="M406" s="226">
        <f>INDEX('Uganda workforce data - raw'!$A$4:$F$619,MATCH($B406, 'Uganda workforce data - raw'!$B$4:$B$619,0), MATCH("Filled Male",'Uganda workforce data - raw'!$A$4:$F$4,0))*INDEX('Mapping cadres'!$B$1:$Z$616,MATCH($B406, 'Mapping cadres'!$B$1:$B$616,0), MATCH(M$32,'Mapping cadres'!$B$1:$Z$1,0))</f>
        <v>0</v>
      </c>
      <c r="N406" s="226">
        <f>INDEX('Uganda workforce data - raw'!$A$4:$F$619,MATCH($B406, 'Uganda workforce data - raw'!$B$4:$B$619,0), MATCH("Filled Male",'Uganda workforce data - raw'!$A$4:$F$4,0))*INDEX('Mapping cadres'!$B$1:$Z$616,MATCH($B406, 'Mapping cadres'!$B$1:$B$616,0), MATCH(N$32,'Mapping cadres'!$B$1:$Z$1,0))</f>
        <v>0</v>
      </c>
      <c r="O406" s="226">
        <f>INDEX('Uganda workforce data - raw'!$A$4:$F$619,MATCH($B406, 'Uganda workforce data - raw'!$B$4:$B$619,0), MATCH("Filled Male",'Uganda workforce data - raw'!$A$4:$F$4,0))*INDEX('Mapping cadres'!$B$1:$Z$616,MATCH($B406, 'Mapping cadres'!$B$1:$B$616,0), MATCH(O$32,'Mapping cadres'!$B$1:$Z$1,0))</f>
        <v>0</v>
      </c>
      <c r="P406" s="226">
        <f>INDEX('Uganda workforce data - raw'!$A$4:$F$619,MATCH($B406, 'Uganda workforce data - raw'!$B$4:$B$619,0), MATCH("Filled Male",'Uganda workforce data - raw'!$A$4:$F$4,0))*INDEX('Mapping cadres'!$B$1:$Z$616,MATCH($B406, 'Mapping cadres'!$B$1:$B$616,0), MATCH(P$32,'Mapping cadres'!$B$1:$Z$1,0))</f>
        <v>0</v>
      </c>
      <c r="Q406" s="226">
        <f>INDEX('Uganda workforce data - raw'!$A$4:$F$619,MATCH($B406, 'Uganda workforce data - raw'!$B$4:$B$619,0), MATCH("Filled Male",'Uganda workforce data - raw'!$A$4:$F$4,0))*INDEX('Mapping cadres'!$B$1:$Z$616,MATCH($B406, 'Mapping cadres'!$B$1:$B$616,0), MATCH(Q$32,'Mapping cadres'!$B$1:$Z$1,0))</f>
        <v>0</v>
      </c>
      <c r="R406" s="226">
        <f>INDEX('Uganda workforce data - raw'!$A$4:$F$619,MATCH($B406, 'Uganda workforce data - raw'!$B$4:$B$619,0), MATCH("Filled Male",'Uganda workforce data - raw'!$A$4:$F$4,0))*INDEX('Mapping cadres'!$B$1:$Z$616,MATCH($B406, 'Mapping cadres'!$B$1:$B$616,0), MATCH(R$32,'Mapping cadres'!$B$1:$Z$1,0))</f>
        <v>0</v>
      </c>
      <c r="S406" s="226">
        <f>INDEX('Uganda workforce data - raw'!$A$4:$F$619,MATCH($B406, 'Uganda workforce data - raw'!$B$4:$B$619,0), MATCH("Filled Male",'Uganda workforce data - raw'!$A$4:$F$4,0))*INDEX('Mapping cadres'!$B$1:$Z$616,MATCH($B406, 'Mapping cadres'!$B$1:$B$616,0), MATCH(S$32,'Mapping cadres'!$B$1:$Z$1,0))</f>
        <v>0</v>
      </c>
      <c r="T406" s="226">
        <f>INDEX('Uganda workforce data - raw'!$A$4:$F$619,MATCH($B406, 'Uganda workforce data - raw'!$B$4:$B$619,0), MATCH("Filled Male",'Uganda workforce data - raw'!$A$4:$F$4,0))*INDEX('Mapping cadres'!$B$1:$Z$616,MATCH($B406, 'Mapping cadres'!$B$1:$B$616,0), MATCH(T$32,'Mapping cadres'!$B$1:$Z$1,0))</f>
        <v>0</v>
      </c>
      <c r="U406" s="226">
        <f>INDEX('Uganda workforce data - raw'!$A$4:$F$619,MATCH($B406, 'Uganda workforce data - raw'!$B$4:$B$619,0), MATCH("Filled Male",'Uganda workforce data - raw'!$A$4:$F$4,0))*INDEX('Mapping cadres'!$B$1:$Z$616,MATCH($B406, 'Mapping cadres'!$B$1:$B$616,0), MATCH(U$32,'Mapping cadres'!$B$1:$Z$1,0))</f>
        <v>0</v>
      </c>
      <c r="V406" s="226">
        <f>INDEX('Uganda workforce data - raw'!$A$4:$F$619,MATCH($B406, 'Uganda workforce data - raw'!$B$4:$B$619,0), MATCH("Filled Male",'Uganda workforce data - raw'!$A$4:$F$4,0))*INDEX('Mapping cadres'!$B$1:$Z$616,MATCH($B406, 'Mapping cadres'!$B$1:$B$616,0), MATCH(V$32,'Mapping cadres'!$B$1:$Z$1,0))</f>
        <v>0</v>
      </c>
      <c r="W406" s="226">
        <f>INDEX('Uganda workforce data - raw'!$A$4:$F$619,MATCH($B406, 'Uganda workforce data - raw'!$B$4:$B$619,0), MATCH("Filled Male",'Uganda workforce data - raw'!$A$4:$F$4,0))*INDEX('Mapping cadres'!$B$1:$Z$616,MATCH($B406, 'Mapping cadres'!$B$1:$B$616,0), MATCH(W$32,'Mapping cadres'!$B$1:$Z$1,0))</f>
        <v>0</v>
      </c>
      <c r="X406" s="226">
        <f>INDEX('Uganda workforce data - raw'!$A$4:$F$619,MATCH($B406, 'Uganda workforce data - raw'!$B$4:$B$619,0), MATCH("Filled Male",'Uganda workforce data - raw'!$A$4:$F$4,0))*INDEX('Mapping cadres'!$B$1:$Z$616,MATCH($B406, 'Mapping cadres'!$B$1:$B$616,0), MATCH(X$32,'Mapping cadres'!$B$1:$Z$1,0))</f>
        <v>0</v>
      </c>
      <c r="Y406" s="226">
        <f>INDEX('Uganda workforce data - raw'!$A$4:$F$619,MATCH($B406, 'Uganda workforce data - raw'!$B$4:$B$619,0), MATCH("Filled Male",'Uganda workforce data - raw'!$A$4:$F$4,0))*INDEX('Mapping cadres'!$B$1:$Z$616,MATCH($B406, 'Mapping cadres'!$B$1:$B$616,0), MATCH(Y$32,'Mapping cadres'!$B$1:$Z$1,0))</f>
        <v>0</v>
      </c>
      <c r="Z406" s="226">
        <f>INDEX('Uganda workforce data - raw'!$A$4:$F$619,MATCH($B406, 'Uganda workforce data - raw'!$B$4:$B$619,0), MATCH("Filled Male",'Uganda workforce data - raw'!$A$4:$F$4,0))*INDEX('Mapping cadres'!$B$1:$Z$616,MATCH($B406, 'Mapping cadres'!$B$1:$B$616,0), MATCH(Z$32,'Mapping cadres'!$B$1:$Z$1,0))</f>
        <v>0</v>
      </c>
      <c r="AA406" s="226">
        <f>INDEX('Uganda workforce data - raw'!$A$4:$F$619,MATCH($B406, 'Uganda workforce data - raw'!$B$4:$B$619,0), MATCH("Filled Female",'Uganda workforce data - raw'!$A$4:$F$4,0))*INDEX('Mapping cadres'!$B$1:$Z$616,MATCH($B406, 'Mapping cadres'!$B$1:$B$616,0), MATCH(AA$32,'Mapping cadres'!$B$1:$Z$1,0))</f>
        <v>0</v>
      </c>
      <c r="AB406" s="226">
        <f>INDEX('Uganda workforce data - raw'!$A$4:$F$619,MATCH($B406, 'Uganda workforce data - raw'!$B$4:$B$619,0), MATCH("Filled Female",'Uganda workforce data - raw'!$A$4:$F$4,0))*INDEX('Mapping cadres'!$B$1:$Z$616,MATCH($B406, 'Mapping cadres'!$B$1:$B$616,0), MATCH(AB$32,'Mapping cadres'!$B$1:$Z$1,0))</f>
        <v>0</v>
      </c>
      <c r="AC406" s="226">
        <f>INDEX('Uganda workforce data - raw'!$A$4:$F$619,MATCH($B406, 'Uganda workforce data - raw'!$B$4:$B$619,0), MATCH("Filled Female",'Uganda workforce data - raw'!$A$4:$F$4,0))*INDEX('Mapping cadres'!$B$1:$Z$616,MATCH($B406, 'Mapping cadres'!$B$1:$B$616,0), MATCH(AC$32,'Mapping cadres'!$B$1:$Z$1,0))</f>
        <v>0</v>
      </c>
      <c r="AD406" s="226">
        <f>INDEX('Uganda workforce data - raw'!$A$4:$F$619,MATCH($B406, 'Uganda workforce data - raw'!$B$4:$B$619,0), MATCH("Filled Female",'Uganda workforce data - raw'!$A$4:$F$4,0))*INDEX('Mapping cadres'!$B$1:$Z$616,MATCH($B406, 'Mapping cadres'!$B$1:$B$616,0), MATCH(AD$32,'Mapping cadres'!$B$1:$Z$1,0))</f>
        <v>0</v>
      </c>
      <c r="AE406" s="226">
        <f>INDEX('Uganda workforce data - raw'!$A$4:$F$619,MATCH($B406, 'Uganda workforce data - raw'!$B$4:$B$619,0), MATCH("Filled Female",'Uganda workforce data - raw'!$A$4:$F$4,0))*INDEX('Mapping cadres'!$B$1:$Z$616,MATCH($B406, 'Mapping cadres'!$B$1:$B$616,0), MATCH(AE$32,'Mapping cadres'!$B$1:$Z$1,0))</f>
        <v>0</v>
      </c>
      <c r="AF406" s="226">
        <f>INDEX('Uganda workforce data - raw'!$A$4:$F$619,MATCH($B406, 'Uganda workforce data - raw'!$B$4:$B$619,0), MATCH("Filled Female",'Uganda workforce data - raw'!$A$4:$F$4,0))*INDEX('Mapping cadres'!$B$1:$Z$616,MATCH($B406, 'Mapping cadres'!$B$1:$B$616,0), MATCH(AF$32,'Mapping cadres'!$B$1:$Z$1,0))</f>
        <v>0</v>
      </c>
      <c r="AG406" s="226">
        <f>INDEX('Uganda workforce data - raw'!$A$4:$F$619,MATCH($B406, 'Uganda workforce data - raw'!$B$4:$B$619,0), MATCH("Filled Female",'Uganda workforce data - raw'!$A$4:$F$4,0))*INDEX('Mapping cadres'!$B$1:$Z$616,MATCH($B406, 'Mapping cadres'!$B$1:$B$616,0), MATCH(AG$32,'Mapping cadres'!$B$1:$Z$1,0))</f>
        <v>3</v>
      </c>
      <c r="AH406" s="226">
        <f>INDEX('Uganda workforce data - raw'!$A$4:$F$619,MATCH($B406, 'Uganda workforce data - raw'!$B$4:$B$619,0), MATCH("Filled Female",'Uganda workforce data - raw'!$A$4:$F$4,0))*INDEX('Mapping cadres'!$B$1:$Z$616,MATCH($B406, 'Mapping cadres'!$B$1:$B$616,0), MATCH(AH$32,'Mapping cadres'!$B$1:$Z$1,0))</f>
        <v>0</v>
      </c>
      <c r="AI406" s="226">
        <f>INDEX('Uganda workforce data - raw'!$A$4:$F$619,MATCH($B406, 'Uganda workforce data - raw'!$B$4:$B$619,0), MATCH("Filled Female",'Uganda workforce data - raw'!$A$4:$F$4,0))*INDEX('Mapping cadres'!$B$1:$Z$616,MATCH($B406, 'Mapping cadres'!$B$1:$B$616,0), MATCH(AI$32,'Mapping cadres'!$B$1:$Z$1,0))</f>
        <v>0</v>
      </c>
      <c r="AJ406" s="226">
        <f>INDEX('Uganda workforce data - raw'!$A$4:$F$619,MATCH($B406, 'Uganda workforce data - raw'!$B$4:$B$619,0), MATCH("Filled Female",'Uganda workforce data - raw'!$A$4:$F$4,0))*INDEX('Mapping cadres'!$B$1:$Z$616,MATCH($B406, 'Mapping cadres'!$B$1:$B$616,0), MATCH(AJ$32,'Mapping cadres'!$B$1:$Z$1,0))</f>
        <v>0</v>
      </c>
      <c r="AK406" s="226">
        <f>INDEX('Uganda workforce data - raw'!$A$4:$F$619,MATCH($B406, 'Uganda workforce data - raw'!$B$4:$B$619,0), MATCH("Filled Female",'Uganda workforce data - raw'!$A$4:$F$4,0))*INDEX('Mapping cadres'!$B$1:$Z$616,MATCH($B406, 'Mapping cadres'!$B$1:$B$616,0), MATCH(AK$32,'Mapping cadres'!$B$1:$Z$1,0))</f>
        <v>0</v>
      </c>
      <c r="AL406" s="226">
        <f>INDEX('Uganda workforce data - raw'!$A$4:$F$619,MATCH($B406, 'Uganda workforce data - raw'!$B$4:$B$619,0), MATCH("Filled Female",'Uganda workforce data - raw'!$A$4:$F$4,0))*INDEX('Mapping cadres'!$B$1:$Z$616,MATCH($B406, 'Mapping cadres'!$B$1:$B$616,0), MATCH(AL$32,'Mapping cadres'!$B$1:$Z$1,0))</f>
        <v>0</v>
      </c>
      <c r="AM406" s="226">
        <f>INDEX('Uganda workforce data - raw'!$A$4:$F$619,MATCH($B406, 'Uganda workforce data - raw'!$B$4:$B$619,0), MATCH("Filled Female",'Uganda workforce data - raw'!$A$4:$F$4,0))*INDEX('Mapping cadres'!$B$1:$Z$616,MATCH($B406, 'Mapping cadres'!$B$1:$B$616,0), MATCH(AM$32,'Mapping cadres'!$B$1:$Z$1,0))</f>
        <v>0</v>
      </c>
      <c r="AN406" s="226">
        <f>INDEX('Uganda workforce data - raw'!$A$4:$F$619,MATCH($B406, 'Uganda workforce data - raw'!$B$4:$B$619,0), MATCH("Filled Female",'Uganda workforce data - raw'!$A$4:$F$4,0))*INDEX('Mapping cadres'!$B$1:$Z$616,MATCH($B406, 'Mapping cadres'!$B$1:$B$616,0), MATCH(AN$32,'Mapping cadres'!$B$1:$Z$1,0))</f>
        <v>0</v>
      </c>
      <c r="AO406" s="226">
        <f>INDEX('Uganda workforce data - raw'!$A$4:$F$619,MATCH($B406, 'Uganda workforce data - raw'!$B$4:$B$619,0), MATCH("Filled Female",'Uganda workforce data - raw'!$A$4:$F$4,0))*INDEX('Mapping cadres'!$B$1:$Z$616,MATCH($B406, 'Mapping cadres'!$B$1:$B$616,0), MATCH(AO$32,'Mapping cadres'!$B$1:$Z$1,0))</f>
        <v>0</v>
      </c>
      <c r="AP406" s="226">
        <f>INDEX('Uganda workforce data - raw'!$A$4:$F$619,MATCH($B406, 'Uganda workforce data - raw'!$B$4:$B$619,0), MATCH("Filled Female",'Uganda workforce data - raw'!$A$4:$F$4,0))*INDEX('Mapping cadres'!$B$1:$Z$616,MATCH($B406, 'Mapping cadres'!$B$1:$B$616,0), MATCH(AP$32,'Mapping cadres'!$B$1:$Z$1,0))</f>
        <v>0</v>
      </c>
      <c r="AQ406" s="226">
        <f>INDEX('Uganda workforce data - raw'!$A$4:$F$619,MATCH($B406, 'Uganda workforce data - raw'!$B$4:$B$619,0), MATCH("Filled Female",'Uganda workforce data - raw'!$A$4:$F$4,0))*INDEX('Mapping cadres'!$B$1:$Z$616,MATCH($B406, 'Mapping cadres'!$B$1:$B$616,0), MATCH(AQ$32,'Mapping cadres'!$B$1:$Z$1,0))</f>
        <v>0</v>
      </c>
      <c r="AR406" s="226">
        <f>INDEX('Uganda workforce data - raw'!$A$4:$F$619,MATCH($B406, 'Uganda workforce data - raw'!$B$4:$B$619,0), MATCH("Filled Female",'Uganda workforce data - raw'!$A$4:$F$4,0))*INDEX('Mapping cadres'!$B$1:$Z$616,MATCH($B406, 'Mapping cadres'!$B$1:$B$616,0), MATCH(AR$32,'Mapping cadres'!$B$1:$Z$1,0))</f>
        <v>0</v>
      </c>
      <c r="AS406" s="226">
        <f>INDEX('Uganda workforce data - raw'!$A$4:$F$619,MATCH($B406, 'Uganda workforce data - raw'!$B$4:$B$619,0), MATCH("Filled Female",'Uganda workforce data - raw'!$A$4:$F$4,0))*INDEX('Mapping cadres'!$B$1:$Z$616,MATCH($B406, 'Mapping cadres'!$B$1:$B$616,0), MATCH(AS$32,'Mapping cadres'!$B$1:$Z$1,0))</f>
        <v>0</v>
      </c>
      <c r="AT406" s="226">
        <f>INDEX('Uganda workforce data - raw'!$A$4:$F$619,MATCH($B406, 'Uganda workforce data - raw'!$B$4:$B$619,0), MATCH("Filled Female",'Uganda workforce data - raw'!$A$4:$F$4,0))*INDEX('Mapping cadres'!$B$1:$Z$616,MATCH($B406, 'Mapping cadres'!$B$1:$B$616,0), MATCH(AT$32,'Mapping cadres'!$B$1:$Z$1,0))</f>
        <v>0</v>
      </c>
      <c r="AU406" s="226">
        <f>INDEX('Uganda workforce data - raw'!$A$4:$F$619,MATCH($B406, 'Uganda workforce data - raw'!$B$4:$B$619,0), MATCH("Filled Female",'Uganda workforce data - raw'!$A$4:$F$4,0))*INDEX('Mapping cadres'!$B$1:$Z$616,MATCH($B406, 'Mapping cadres'!$B$1:$B$616,0), MATCH(AU$32,'Mapping cadres'!$B$1:$Z$1,0))</f>
        <v>0</v>
      </c>
      <c r="AV406" s="226">
        <f>INDEX('Uganda workforce data - raw'!$A$4:$F$619,MATCH($B406, 'Uganda workforce data - raw'!$B$4:$B$619,0), MATCH("Filled Female",'Uganda workforce data - raw'!$A$4:$F$4,0))*INDEX('Mapping cadres'!$B$1:$Z$616,MATCH($B406, 'Mapping cadres'!$B$1:$B$616,0), MATCH(AV$32,'Mapping cadres'!$B$1:$Z$1,0))</f>
        <v>0</v>
      </c>
      <c r="AW406" s="226">
        <f>INDEX('Uganda workforce data - raw'!$A$4:$F$619,MATCH($B406, 'Uganda workforce data - raw'!$B$4:$B$619,0), MATCH("Filled Female",'Uganda workforce data - raw'!$A$4:$F$4,0))*INDEX('Mapping cadres'!$B$1:$Z$616,MATCH($B406, 'Mapping cadres'!$B$1:$B$616,0), MATCH(AW$32,'Mapping cadres'!$B$1:$Z$1,0))</f>
        <v>0</v>
      </c>
      <c r="AX406" s="226">
        <f>INDEX('Uganda workforce data - raw'!$A$4:$F$619,MATCH($B406, 'Uganda workforce data - raw'!$B$4:$B$619,0), MATCH("Filled Female",'Uganda workforce data - raw'!$A$4:$F$4,0))*INDEX('Mapping cadres'!$B$1:$Z$616,MATCH($B406, 'Mapping cadres'!$B$1:$B$616,0), MATCH(AX$32,'Mapping cadres'!$B$1:$Z$1,0))</f>
        <v>0</v>
      </c>
      <c r="AY406" s="226">
        <f t="shared" si="125"/>
        <v>0</v>
      </c>
      <c r="AZ406" s="226">
        <f t="shared" si="126"/>
        <v>0</v>
      </c>
      <c r="BA406" s="226">
        <f t="shared" si="127"/>
        <v>0</v>
      </c>
      <c r="BB406" s="226">
        <f t="shared" si="128"/>
        <v>0</v>
      </c>
      <c r="BC406" s="226">
        <f t="shared" si="129"/>
        <v>0</v>
      </c>
      <c r="BD406" s="226">
        <f t="shared" si="130"/>
        <v>0</v>
      </c>
      <c r="BE406" s="226">
        <f t="shared" si="131"/>
        <v>4</v>
      </c>
      <c r="BF406" s="226">
        <f t="shared" si="132"/>
        <v>0</v>
      </c>
      <c r="BG406" s="226">
        <f t="shared" si="133"/>
        <v>0</v>
      </c>
      <c r="BH406" s="226">
        <f t="shared" si="134"/>
        <v>0</v>
      </c>
      <c r="BI406" s="226">
        <f t="shared" si="135"/>
        <v>0</v>
      </c>
      <c r="BJ406" s="226">
        <f t="shared" si="136"/>
        <v>0</v>
      </c>
      <c r="BK406" s="226">
        <f t="shared" si="137"/>
        <v>0</v>
      </c>
      <c r="BL406" s="226">
        <f t="shared" si="138"/>
        <v>0</v>
      </c>
      <c r="BM406" s="226">
        <f t="shared" si="139"/>
        <v>0</v>
      </c>
      <c r="BN406" s="226">
        <f t="shared" si="140"/>
        <v>0</v>
      </c>
      <c r="BO406" s="226">
        <f t="shared" si="141"/>
        <v>0</v>
      </c>
      <c r="BP406" s="226">
        <f t="shared" si="142"/>
        <v>0</v>
      </c>
      <c r="BQ406" s="226">
        <f t="shared" si="143"/>
        <v>0</v>
      </c>
      <c r="BR406" s="226">
        <f t="shared" si="144"/>
        <v>0</v>
      </c>
      <c r="BS406" s="226">
        <f t="shared" si="145"/>
        <v>0</v>
      </c>
      <c r="BT406" s="226">
        <f t="shared" si="146"/>
        <v>0</v>
      </c>
      <c r="BU406" s="226">
        <f t="shared" si="147"/>
        <v>0</v>
      </c>
      <c r="BV406" s="226">
        <f t="shared" si="148"/>
        <v>0</v>
      </c>
    </row>
    <row r="407" spans="1:74">
      <c r="A407" s="226">
        <v>375</v>
      </c>
      <c r="B407" s="226" t="s">
        <v>1676</v>
      </c>
      <c r="C407" s="226">
        <f>INDEX('Uganda workforce data - raw'!$A$4:$F$619,MATCH($B407, 'Uganda workforce data - raw'!$B$4:$B$619,0), MATCH("Filled Male",'Uganda workforce data - raw'!$A$4:$F$4,0))*INDEX('Mapping cadres'!$B$1:$Z$616,MATCH($B407, 'Mapping cadres'!$B$1:$B$616,0), MATCH(C$32,'Mapping cadres'!$B$1:$Z$1,0))</f>
        <v>0</v>
      </c>
      <c r="D407" s="226">
        <f>INDEX('Uganda workforce data - raw'!$A$4:$F$619,MATCH($B407, 'Uganda workforce data - raw'!$B$4:$B$619,0), MATCH("Filled Male",'Uganda workforce data - raw'!$A$4:$F$4,0))*INDEX('Mapping cadres'!$B$1:$Z$616,MATCH($B407, 'Mapping cadres'!$B$1:$B$616,0), MATCH(D$32,'Mapping cadres'!$B$1:$Z$1,0))</f>
        <v>0</v>
      </c>
      <c r="E407" s="226">
        <f>INDEX('Uganda workforce data - raw'!$A$4:$F$619,MATCH($B407, 'Uganda workforce data - raw'!$B$4:$B$619,0), MATCH("Filled Male",'Uganda workforce data - raw'!$A$4:$F$4,0))*INDEX('Mapping cadres'!$B$1:$Z$616,MATCH($B407, 'Mapping cadres'!$B$1:$B$616,0), MATCH(E$32,'Mapping cadres'!$B$1:$Z$1,0))</f>
        <v>0</v>
      </c>
      <c r="F407" s="226">
        <f>INDEX('Uganda workforce data - raw'!$A$4:$F$619,MATCH($B407, 'Uganda workforce data - raw'!$B$4:$B$619,0), MATCH("Filled Male",'Uganda workforce data - raw'!$A$4:$F$4,0))*INDEX('Mapping cadres'!$B$1:$Z$616,MATCH($B407, 'Mapping cadres'!$B$1:$B$616,0), MATCH(F$32,'Mapping cadres'!$B$1:$Z$1,0))</f>
        <v>0</v>
      </c>
      <c r="G407" s="226">
        <f>INDEX('Uganda workforce data - raw'!$A$4:$F$619,MATCH($B407, 'Uganda workforce data - raw'!$B$4:$B$619,0), MATCH("Filled Male",'Uganda workforce data - raw'!$A$4:$F$4,0))*INDEX('Mapping cadres'!$B$1:$Z$616,MATCH($B407, 'Mapping cadres'!$B$1:$B$616,0), MATCH(G$32,'Mapping cadres'!$B$1:$Z$1,0))</f>
        <v>0</v>
      </c>
      <c r="H407" s="226">
        <f>INDEX('Uganda workforce data - raw'!$A$4:$F$619,MATCH($B407, 'Uganda workforce data - raw'!$B$4:$B$619,0), MATCH("Filled Male",'Uganda workforce data - raw'!$A$4:$F$4,0))*INDEX('Mapping cadres'!$B$1:$Z$616,MATCH($B407, 'Mapping cadres'!$B$1:$B$616,0), MATCH(H$32,'Mapping cadres'!$B$1:$Z$1,0))</f>
        <v>0</v>
      </c>
      <c r="I407" s="226">
        <f>INDEX('Uganda workforce data - raw'!$A$4:$F$619,MATCH($B407, 'Uganda workforce data - raw'!$B$4:$B$619,0), MATCH("Filled Male",'Uganda workforce data - raw'!$A$4:$F$4,0))*INDEX('Mapping cadres'!$B$1:$Z$616,MATCH($B407, 'Mapping cadres'!$B$1:$B$616,0), MATCH(I$32,'Mapping cadres'!$B$1:$Z$1,0))</f>
        <v>1</v>
      </c>
      <c r="J407" s="226">
        <f>INDEX('Uganda workforce data - raw'!$A$4:$F$619,MATCH($B407, 'Uganda workforce data - raw'!$B$4:$B$619,0), MATCH("Filled Male",'Uganda workforce data - raw'!$A$4:$F$4,0))*INDEX('Mapping cadres'!$B$1:$Z$616,MATCH($B407, 'Mapping cadres'!$B$1:$B$616,0), MATCH(J$32,'Mapping cadres'!$B$1:$Z$1,0))</f>
        <v>0</v>
      </c>
      <c r="K407" s="226">
        <f>INDEX('Uganda workforce data - raw'!$A$4:$F$619,MATCH($B407, 'Uganda workforce data - raw'!$B$4:$B$619,0), MATCH("Filled Male",'Uganda workforce data - raw'!$A$4:$F$4,0))*INDEX('Mapping cadres'!$B$1:$Z$616,MATCH($B407, 'Mapping cadres'!$B$1:$B$616,0), MATCH(K$32,'Mapping cadres'!$B$1:$Z$1,0))</f>
        <v>0</v>
      </c>
      <c r="L407" s="226">
        <f>INDEX('Uganda workforce data - raw'!$A$4:$F$619,MATCH($B407, 'Uganda workforce data - raw'!$B$4:$B$619,0), MATCH("Filled Male",'Uganda workforce data - raw'!$A$4:$F$4,0))*INDEX('Mapping cadres'!$B$1:$Z$616,MATCH($B407, 'Mapping cadres'!$B$1:$B$616,0), MATCH(L$32,'Mapping cadres'!$B$1:$Z$1,0))</f>
        <v>0</v>
      </c>
      <c r="M407" s="226">
        <f>INDEX('Uganda workforce data - raw'!$A$4:$F$619,MATCH($B407, 'Uganda workforce data - raw'!$B$4:$B$619,0), MATCH("Filled Male",'Uganda workforce data - raw'!$A$4:$F$4,0))*INDEX('Mapping cadres'!$B$1:$Z$616,MATCH($B407, 'Mapping cadres'!$B$1:$B$616,0), MATCH(M$32,'Mapping cadres'!$B$1:$Z$1,0))</f>
        <v>0</v>
      </c>
      <c r="N407" s="226">
        <f>INDEX('Uganda workforce data - raw'!$A$4:$F$619,MATCH($B407, 'Uganda workforce data - raw'!$B$4:$B$619,0), MATCH("Filled Male",'Uganda workforce data - raw'!$A$4:$F$4,0))*INDEX('Mapping cadres'!$B$1:$Z$616,MATCH($B407, 'Mapping cadres'!$B$1:$B$616,0), MATCH(N$32,'Mapping cadres'!$B$1:$Z$1,0))</f>
        <v>0</v>
      </c>
      <c r="O407" s="226">
        <f>INDEX('Uganda workforce data - raw'!$A$4:$F$619,MATCH($B407, 'Uganda workforce data - raw'!$B$4:$B$619,0), MATCH("Filled Male",'Uganda workforce data - raw'!$A$4:$F$4,0))*INDEX('Mapping cadres'!$B$1:$Z$616,MATCH($B407, 'Mapping cadres'!$B$1:$B$616,0), MATCH(O$32,'Mapping cadres'!$B$1:$Z$1,0))</f>
        <v>0</v>
      </c>
      <c r="P407" s="226">
        <f>INDEX('Uganda workforce data - raw'!$A$4:$F$619,MATCH($B407, 'Uganda workforce data - raw'!$B$4:$B$619,0), MATCH("Filled Male",'Uganda workforce data - raw'!$A$4:$F$4,0))*INDEX('Mapping cadres'!$B$1:$Z$616,MATCH($B407, 'Mapping cadres'!$B$1:$B$616,0), MATCH(P$32,'Mapping cadres'!$B$1:$Z$1,0))</f>
        <v>0</v>
      </c>
      <c r="Q407" s="226">
        <f>INDEX('Uganda workforce data - raw'!$A$4:$F$619,MATCH($B407, 'Uganda workforce data - raw'!$B$4:$B$619,0), MATCH("Filled Male",'Uganda workforce data - raw'!$A$4:$F$4,0))*INDEX('Mapping cadres'!$B$1:$Z$616,MATCH($B407, 'Mapping cadres'!$B$1:$B$616,0), MATCH(Q$32,'Mapping cadres'!$B$1:$Z$1,0))</f>
        <v>0</v>
      </c>
      <c r="R407" s="226">
        <f>INDEX('Uganda workforce data - raw'!$A$4:$F$619,MATCH($B407, 'Uganda workforce data - raw'!$B$4:$B$619,0), MATCH("Filled Male",'Uganda workforce data - raw'!$A$4:$F$4,0))*INDEX('Mapping cadres'!$B$1:$Z$616,MATCH($B407, 'Mapping cadres'!$B$1:$B$616,0), MATCH(R$32,'Mapping cadres'!$B$1:$Z$1,0))</f>
        <v>0</v>
      </c>
      <c r="S407" s="226">
        <f>INDEX('Uganda workforce data - raw'!$A$4:$F$619,MATCH($B407, 'Uganda workforce data - raw'!$B$4:$B$619,0), MATCH("Filled Male",'Uganda workforce data - raw'!$A$4:$F$4,0))*INDEX('Mapping cadres'!$B$1:$Z$616,MATCH($B407, 'Mapping cadres'!$B$1:$B$616,0), MATCH(S$32,'Mapping cadres'!$B$1:$Z$1,0))</f>
        <v>0</v>
      </c>
      <c r="T407" s="226">
        <f>INDEX('Uganda workforce data - raw'!$A$4:$F$619,MATCH($B407, 'Uganda workforce data - raw'!$B$4:$B$619,0), MATCH("Filled Male",'Uganda workforce data - raw'!$A$4:$F$4,0))*INDEX('Mapping cadres'!$B$1:$Z$616,MATCH($B407, 'Mapping cadres'!$B$1:$B$616,0), MATCH(T$32,'Mapping cadres'!$B$1:$Z$1,0))</f>
        <v>0</v>
      </c>
      <c r="U407" s="226">
        <f>INDEX('Uganda workforce data - raw'!$A$4:$F$619,MATCH($B407, 'Uganda workforce data - raw'!$B$4:$B$619,0), MATCH("Filled Male",'Uganda workforce data - raw'!$A$4:$F$4,0))*INDEX('Mapping cadres'!$B$1:$Z$616,MATCH($B407, 'Mapping cadres'!$B$1:$B$616,0), MATCH(U$32,'Mapping cadres'!$B$1:$Z$1,0))</f>
        <v>0</v>
      </c>
      <c r="V407" s="226">
        <f>INDEX('Uganda workforce data - raw'!$A$4:$F$619,MATCH($B407, 'Uganda workforce data - raw'!$B$4:$B$619,0), MATCH("Filled Male",'Uganda workforce data - raw'!$A$4:$F$4,0))*INDEX('Mapping cadres'!$B$1:$Z$616,MATCH($B407, 'Mapping cadres'!$B$1:$B$616,0), MATCH(V$32,'Mapping cadres'!$B$1:$Z$1,0))</f>
        <v>0</v>
      </c>
      <c r="W407" s="226">
        <f>INDEX('Uganda workforce data - raw'!$A$4:$F$619,MATCH($B407, 'Uganda workforce data - raw'!$B$4:$B$619,0), MATCH("Filled Male",'Uganda workforce data - raw'!$A$4:$F$4,0))*INDEX('Mapping cadres'!$B$1:$Z$616,MATCH($B407, 'Mapping cadres'!$B$1:$B$616,0), MATCH(W$32,'Mapping cadres'!$B$1:$Z$1,0))</f>
        <v>0</v>
      </c>
      <c r="X407" s="226">
        <f>INDEX('Uganda workforce data - raw'!$A$4:$F$619,MATCH($B407, 'Uganda workforce data - raw'!$B$4:$B$619,0), MATCH("Filled Male",'Uganda workforce data - raw'!$A$4:$F$4,0))*INDEX('Mapping cadres'!$B$1:$Z$616,MATCH($B407, 'Mapping cadres'!$B$1:$B$616,0), MATCH(X$32,'Mapping cadres'!$B$1:$Z$1,0))</f>
        <v>0</v>
      </c>
      <c r="Y407" s="226">
        <f>INDEX('Uganda workforce data - raw'!$A$4:$F$619,MATCH($B407, 'Uganda workforce data - raw'!$B$4:$B$619,0), MATCH("Filled Male",'Uganda workforce data - raw'!$A$4:$F$4,0))*INDEX('Mapping cadres'!$B$1:$Z$616,MATCH($B407, 'Mapping cadres'!$B$1:$B$616,0), MATCH(Y$32,'Mapping cadres'!$B$1:$Z$1,0))</f>
        <v>0</v>
      </c>
      <c r="Z407" s="226">
        <f>INDEX('Uganda workforce data - raw'!$A$4:$F$619,MATCH($B407, 'Uganda workforce data - raw'!$B$4:$B$619,0), MATCH("Filled Male",'Uganda workforce data - raw'!$A$4:$F$4,0))*INDEX('Mapping cadres'!$B$1:$Z$616,MATCH($B407, 'Mapping cadres'!$B$1:$B$616,0), MATCH(Z$32,'Mapping cadres'!$B$1:$Z$1,0))</f>
        <v>0</v>
      </c>
      <c r="AA407" s="226">
        <f>INDEX('Uganda workforce data - raw'!$A$4:$F$619,MATCH($B407, 'Uganda workforce data - raw'!$B$4:$B$619,0), MATCH("Filled Female",'Uganda workforce data - raw'!$A$4:$F$4,0))*INDEX('Mapping cadres'!$B$1:$Z$616,MATCH($B407, 'Mapping cadres'!$B$1:$B$616,0), MATCH(AA$32,'Mapping cadres'!$B$1:$Z$1,0))</f>
        <v>0</v>
      </c>
      <c r="AB407" s="226">
        <f>INDEX('Uganda workforce data - raw'!$A$4:$F$619,MATCH($B407, 'Uganda workforce data - raw'!$B$4:$B$619,0), MATCH("Filled Female",'Uganda workforce data - raw'!$A$4:$F$4,0))*INDEX('Mapping cadres'!$B$1:$Z$616,MATCH($B407, 'Mapping cadres'!$B$1:$B$616,0), MATCH(AB$32,'Mapping cadres'!$B$1:$Z$1,0))</f>
        <v>0</v>
      </c>
      <c r="AC407" s="226">
        <f>INDEX('Uganda workforce data - raw'!$A$4:$F$619,MATCH($B407, 'Uganda workforce data - raw'!$B$4:$B$619,0), MATCH("Filled Female",'Uganda workforce data - raw'!$A$4:$F$4,0))*INDEX('Mapping cadres'!$B$1:$Z$616,MATCH($B407, 'Mapping cadres'!$B$1:$B$616,0), MATCH(AC$32,'Mapping cadres'!$B$1:$Z$1,0))</f>
        <v>0</v>
      </c>
      <c r="AD407" s="226">
        <f>INDEX('Uganda workforce data - raw'!$A$4:$F$619,MATCH($B407, 'Uganda workforce data - raw'!$B$4:$B$619,0), MATCH("Filled Female",'Uganda workforce data - raw'!$A$4:$F$4,0))*INDEX('Mapping cadres'!$B$1:$Z$616,MATCH($B407, 'Mapping cadres'!$B$1:$B$616,0), MATCH(AD$32,'Mapping cadres'!$B$1:$Z$1,0))</f>
        <v>0</v>
      </c>
      <c r="AE407" s="226">
        <f>INDEX('Uganda workforce data - raw'!$A$4:$F$619,MATCH($B407, 'Uganda workforce data - raw'!$B$4:$B$619,0), MATCH("Filled Female",'Uganda workforce data - raw'!$A$4:$F$4,0))*INDEX('Mapping cadres'!$B$1:$Z$616,MATCH($B407, 'Mapping cadres'!$B$1:$B$616,0), MATCH(AE$32,'Mapping cadres'!$B$1:$Z$1,0))</f>
        <v>0</v>
      </c>
      <c r="AF407" s="226">
        <f>INDEX('Uganda workforce data - raw'!$A$4:$F$619,MATCH($B407, 'Uganda workforce data - raw'!$B$4:$B$619,0), MATCH("Filled Female",'Uganda workforce data - raw'!$A$4:$F$4,0))*INDEX('Mapping cadres'!$B$1:$Z$616,MATCH($B407, 'Mapping cadres'!$B$1:$B$616,0), MATCH(AF$32,'Mapping cadres'!$B$1:$Z$1,0))</f>
        <v>0</v>
      </c>
      <c r="AG407" s="226">
        <f>INDEX('Uganda workforce data - raw'!$A$4:$F$619,MATCH($B407, 'Uganda workforce data - raw'!$B$4:$B$619,0), MATCH("Filled Female",'Uganda workforce data - raw'!$A$4:$F$4,0))*INDEX('Mapping cadres'!$B$1:$Z$616,MATCH($B407, 'Mapping cadres'!$B$1:$B$616,0), MATCH(AG$32,'Mapping cadres'!$B$1:$Z$1,0))</f>
        <v>0</v>
      </c>
      <c r="AH407" s="226">
        <f>INDEX('Uganda workforce data - raw'!$A$4:$F$619,MATCH($B407, 'Uganda workforce data - raw'!$B$4:$B$619,0), MATCH("Filled Female",'Uganda workforce data - raw'!$A$4:$F$4,0))*INDEX('Mapping cadres'!$B$1:$Z$616,MATCH($B407, 'Mapping cadres'!$B$1:$B$616,0), MATCH(AH$32,'Mapping cadres'!$B$1:$Z$1,0))</f>
        <v>0</v>
      </c>
      <c r="AI407" s="226">
        <f>INDEX('Uganda workforce data - raw'!$A$4:$F$619,MATCH($B407, 'Uganda workforce data - raw'!$B$4:$B$619,0), MATCH("Filled Female",'Uganda workforce data - raw'!$A$4:$F$4,0))*INDEX('Mapping cadres'!$B$1:$Z$616,MATCH($B407, 'Mapping cadres'!$B$1:$B$616,0), MATCH(AI$32,'Mapping cadres'!$B$1:$Z$1,0))</f>
        <v>0</v>
      </c>
      <c r="AJ407" s="226">
        <f>INDEX('Uganda workforce data - raw'!$A$4:$F$619,MATCH($B407, 'Uganda workforce data - raw'!$B$4:$B$619,0), MATCH("Filled Female",'Uganda workforce data - raw'!$A$4:$F$4,0))*INDEX('Mapping cadres'!$B$1:$Z$616,MATCH($B407, 'Mapping cadres'!$B$1:$B$616,0), MATCH(AJ$32,'Mapping cadres'!$B$1:$Z$1,0))</f>
        <v>0</v>
      </c>
      <c r="AK407" s="226">
        <f>INDEX('Uganda workforce data - raw'!$A$4:$F$619,MATCH($B407, 'Uganda workforce data - raw'!$B$4:$B$619,0), MATCH("Filled Female",'Uganda workforce data - raw'!$A$4:$F$4,0))*INDEX('Mapping cadres'!$B$1:$Z$616,MATCH($B407, 'Mapping cadres'!$B$1:$B$616,0), MATCH(AK$32,'Mapping cadres'!$B$1:$Z$1,0))</f>
        <v>0</v>
      </c>
      <c r="AL407" s="226">
        <f>INDEX('Uganda workforce data - raw'!$A$4:$F$619,MATCH($B407, 'Uganda workforce data - raw'!$B$4:$B$619,0), MATCH("Filled Female",'Uganda workforce data - raw'!$A$4:$F$4,0))*INDEX('Mapping cadres'!$B$1:$Z$616,MATCH($B407, 'Mapping cadres'!$B$1:$B$616,0), MATCH(AL$32,'Mapping cadres'!$B$1:$Z$1,0))</f>
        <v>0</v>
      </c>
      <c r="AM407" s="226">
        <f>INDEX('Uganda workforce data - raw'!$A$4:$F$619,MATCH($B407, 'Uganda workforce data - raw'!$B$4:$B$619,0), MATCH("Filled Female",'Uganda workforce data - raw'!$A$4:$F$4,0))*INDEX('Mapping cadres'!$B$1:$Z$616,MATCH($B407, 'Mapping cadres'!$B$1:$B$616,0), MATCH(AM$32,'Mapping cadres'!$B$1:$Z$1,0))</f>
        <v>0</v>
      </c>
      <c r="AN407" s="226">
        <f>INDEX('Uganda workforce data - raw'!$A$4:$F$619,MATCH($B407, 'Uganda workforce data - raw'!$B$4:$B$619,0), MATCH("Filled Female",'Uganda workforce data - raw'!$A$4:$F$4,0))*INDEX('Mapping cadres'!$B$1:$Z$616,MATCH($B407, 'Mapping cadres'!$B$1:$B$616,0), MATCH(AN$32,'Mapping cadres'!$B$1:$Z$1,0))</f>
        <v>0</v>
      </c>
      <c r="AO407" s="226">
        <f>INDEX('Uganda workforce data - raw'!$A$4:$F$619,MATCH($B407, 'Uganda workforce data - raw'!$B$4:$B$619,0), MATCH("Filled Female",'Uganda workforce data - raw'!$A$4:$F$4,0))*INDEX('Mapping cadres'!$B$1:$Z$616,MATCH($B407, 'Mapping cadres'!$B$1:$B$616,0), MATCH(AO$32,'Mapping cadres'!$B$1:$Z$1,0))</f>
        <v>0</v>
      </c>
      <c r="AP407" s="226">
        <f>INDEX('Uganda workforce data - raw'!$A$4:$F$619,MATCH($B407, 'Uganda workforce data - raw'!$B$4:$B$619,0), MATCH("Filled Female",'Uganda workforce data - raw'!$A$4:$F$4,0))*INDEX('Mapping cadres'!$B$1:$Z$616,MATCH($B407, 'Mapping cadres'!$B$1:$B$616,0), MATCH(AP$32,'Mapping cadres'!$B$1:$Z$1,0))</f>
        <v>0</v>
      </c>
      <c r="AQ407" s="226">
        <f>INDEX('Uganda workforce data - raw'!$A$4:$F$619,MATCH($B407, 'Uganda workforce data - raw'!$B$4:$B$619,0), MATCH("Filled Female",'Uganda workforce data - raw'!$A$4:$F$4,0))*INDEX('Mapping cadres'!$B$1:$Z$616,MATCH($B407, 'Mapping cadres'!$B$1:$B$616,0), MATCH(AQ$32,'Mapping cadres'!$B$1:$Z$1,0))</f>
        <v>0</v>
      </c>
      <c r="AR407" s="226">
        <f>INDEX('Uganda workforce data - raw'!$A$4:$F$619,MATCH($B407, 'Uganda workforce data - raw'!$B$4:$B$619,0), MATCH("Filled Female",'Uganda workforce data - raw'!$A$4:$F$4,0))*INDEX('Mapping cadres'!$B$1:$Z$616,MATCH($B407, 'Mapping cadres'!$B$1:$B$616,0), MATCH(AR$32,'Mapping cadres'!$B$1:$Z$1,0))</f>
        <v>0</v>
      </c>
      <c r="AS407" s="226">
        <f>INDEX('Uganda workforce data - raw'!$A$4:$F$619,MATCH($B407, 'Uganda workforce data - raw'!$B$4:$B$619,0), MATCH("Filled Female",'Uganda workforce data - raw'!$A$4:$F$4,0))*INDEX('Mapping cadres'!$B$1:$Z$616,MATCH($B407, 'Mapping cadres'!$B$1:$B$616,0), MATCH(AS$32,'Mapping cadres'!$B$1:$Z$1,0))</f>
        <v>0</v>
      </c>
      <c r="AT407" s="226">
        <f>INDEX('Uganda workforce data - raw'!$A$4:$F$619,MATCH($B407, 'Uganda workforce data - raw'!$B$4:$B$619,0), MATCH("Filled Female",'Uganda workforce data - raw'!$A$4:$F$4,0))*INDEX('Mapping cadres'!$B$1:$Z$616,MATCH($B407, 'Mapping cadres'!$B$1:$B$616,0), MATCH(AT$32,'Mapping cadres'!$B$1:$Z$1,0))</f>
        <v>0</v>
      </c>
      <c r="AU407" s="226">
        <f>INDEX('Uganda workforce data - raw'!$A$4:$F$619,MATCH($B407, 'Uganda workforce data - raw'!$B$4:$B$619,0), MATCH("Filled Female",'Uganda workforce data - raw'!$A$4:$F$4,0))*INDEX('Mapping cadres'!$B$1:$Z$616,MATCH($B407, 'Mapping cadres'!$B$1:$B$616,0), MATCH(AU$32,'Mapping cadres'!$B$1:$Z$1,0))</f>
        <v>0</v>
      </c>
      <c r="AV407" s="226">
        <f>INDEX('Uganda workforce data - raw'!$A$4:$F$619,MATCH($B407, 'Uganda workforce data - raw'!$B$4:$B$619,0), MATCH("Filled Female",'Uganda workforce data - raw'!$A$4:$F$4,0))*INDEX('Mapping cadres'!$B$1:$Z$616,MATCH($B407, 'Mapping cadres'!$B$1:$B$616,0), MATCH(AV$32,'Mapping cadres'!$B$1:$Z$1,0))</f>
        <v>0</v>
      </c>
      <c r="AW407" s="226">
        <f>INDEX('Uganda workforce data - raw'!$A$4:$F$619,MATCH($B407, 'Uganda workforce data - raw'!$B$4:$B$619,0), MATCH("Filled Female",'Uganda workforce data - raw'!$A$4:$F$4,0))*INDEX('Mapping cadres'!$B$1:$Z$616,MATCH($B407, 'Mapping cadres'!$B$1:$B$616,0), MATCH(AW$32,'Mapping cadres'!$B$1:$Z$1,0))</f>
        <v>0</v>
      </c>
      <c r="AX407" s="226">
        <f>INDEX('Uganda workforce data - raw'!$A$4:$F$619,MATCH($B407, 'Uganda workforce data - raw'!$B$4:$B$619,0), MATCH("Filled Female",'Uganda workforce data - raw'!$A$4:$F$4,0))*INDEX('Mapping cadres'!$B$1:$Z$616,MATCH($B407, 'Mapping cadres'!$B$1:$B$616,0), MATCH(AX$32,'Mapping cadres'!$B$1:$Z$1,0))</f>
        <v>0</v>
      </c>
      <c r="AY407" s="226">
        <f t="shared" si="125"/>
        <v>0</v>
      </c>
      <c r="AZ407" s="226">
        <f t="shared" si="126"/>
        <v>0</v>
      </c>
      <c r="BA407" s="226">
        <f t="shared" si="127"/>
        <v>0</v>
      </c>
      <c r="BB407" s="226">
        <f t="shared" si="128"/>
        <v>0</v>
      </c>
      <c r="BC407" s="226">
        <f t="shared" si="129"/>
        <v>0</v>
      </c>
      <c r="BD407" s="226">
        <f t="shared" si="130"/>
        <v>0</v>
      </c>
      <c r="BE407" s="226">
        <f t="shared" si="131"/>
        <v>1</v>
      </c>
      <c r="BF407" s="226">
        <f t="shared" si="132"/>
        <v>0</v>
      </c>
      <c r="BG407" s="226">
        <f t="shared" si="133"/>
        <v>0</v>
      </c>
      <c r="BH407" s="226">
        <f t="shared" si="134"/>
        <v>0</v>
      </c>
      <c r="BI407" s="226">
        <f t="shared" si="135"/>
        <v>0</v>
      </c>
      <c r="BJ407" s="226">
        <f t="shared" si="136"/>
        <v>0</v>
      </c>
      <c r="BK407" s="226">
        <f t="shared" si="137"/>
        <v>0</v>
      </c>
      <c r="BL407" s="226">
        <f t="shared" si="138"/>
        <v>0</v>
      </c>
      <c r="BM407" s="226">
        <f t="shared" si="139"/>
        <v>0</v>
      </c>
      <c r="BN407" s="226">
        <f t="shared" si="140"/>
        <v>0</v>
      </c>
      <c r="BO407" s="226">
        <f t="shared" si="141"/>
        <v>0</v>
      </c>
      <c r="BP407" s="226">
        <f t="shared" si="142"/>
        <v>0</v>
      </c>
      <c r="BQ407" s="226">
        <f t="shared" si="143"/>
        <v>0</v>
      </c>
      <c r="BR407" s="226">
        <f t="shared" si="144"/>
        <v>0</v>
      </c>
      <c r="BS407" s="226">
        <f t="shared" si="145"/>
        <v>0</v>
      </c>
      <c r="BT407" s="226">
        <f t="shared" si="146"/>
        <v>0</v>
      </c>
      <c r="BU407" s="226">
        <f t="shared" si="147"/>
        <v>0</v>
      </c>
      <c r="BV407" s="226">
        <f t="shared" si="148"/>
        <v>0</v>
      </c>
    </row>
    <row r="408" spans="1:74">
      <c r="A408" s="226">
        <v>376</v>
      </c>
      <c r="B408" s="226" t="s">
        <v>1677</v>
      </c>
      <c r="C408" s="226">
        <f>INDEX('Uganda workforce data - raw'!$A$4:$F$619,MATCH($B408, 'Uganda workforce data - raw'!$B$4:$B$619,0), MATCH("Filled Male",'Uganda workforce data - raw'!$A$4:$F$4,0))*INDEX('Mapping cadres'!$B$1:$Z$616,MATCH($B408, 'Mapping cadres'!$B$1:$B$616,0), MATCH(C$32,'Mapping cadres'!$B$1:$Z$1,0))</f>
        <v>0</v>
      </c>
      <c r="D408" s="226">
        <f>INDEX('Uganda workforce data - raw'!$A$4:$F$619,MATCH($B408, 'Uganda workforce data - raw'!$B$4:$B$619,0), MATCH("Filled Male",'Uganda workforce data - raw'!$A$4:$F$4,0))*INDEX('Mapping cadres'!$B$1:$Z$616,MATCH($B408, 'Mapping cadres'!$B$1:$B$616,0), MATCH(D$32,'Mapping cadres'!$B$1:$Z$1,0))</f>
        <v>0</v>
      </c>
      <c r="E408" s="226">
        <f>INDEX('Uganda workforce data - raw'!$A$4:$F$619,MATCH($B408, 'Uganda workforce data - raw'!$B$4:$B$619,0), MATCH("Filled Male",'Uganda workforce data - raw'!$A$4:$F$4,0))*INDEX('Mapping cadres'!$B$1:$Z$616,MATCH($B408, 'Mapping cadres'!$B$1:$B$616,0), MATCH(E$32,'Mapping cadres'!$B$1:$Z$1,0))</f>
        <v>0</v>
      </c>
      <c r="F408" s="226">
        <f>INDEX('Uganda workforce data - raw'!$A$4:$F$619,MATCH($B408, 'Uganda workforce data - raw'!$B$4:$B$619,0), MATCH("Filled Male",'Uganda workforce data - raw'!$A$4:$F$4,0))*INDEX('Mapping cadres'!$B$1:$Z$616,MATCH($B408, 'Mapping cadres'!$B$1:$B$616,0), MATCH(F$32,'Mapping cadres'!$B$1:$Z$1,0))</f>
        <v>0</v>
      </c>
      <c r="G408" s="226">
        <f>INDEX('Uganda workforce data - raw'!$A$4:$F$619,MATCH($B408, 'Uganda workforce data - raw'!$B$4:$B$619,0), MATCH("Filled Male",'Uganda workforce data - raw'!$A$4:$F$4,0))*INDEX('Mapping cadres'!$B$1:$Z$616,MATCH($B408, 'Mapping cadres'!$B$1:$B$616,0), MATCH(G$32,'Mapping cadres'!$B$1:$Z$1,0))</f>
        <v>0</v>
      </c>
      <c r="H408" s="226">
        <f>INDEX('Uganda workforce data - raw'!$A$4:$F$619,MATCH($B408, 'Uganda workforce data - raw'!$B$4:$B$619,0), MATCH("Filled Male",'Uganda workforce data - raw'!$A$4:$F$4,0))*INDEX('Mapping cadres'!$B$1:$Z$616,MATCH($B408, 'Mapping cadres'!$B$1:$B$616,0), MATCH(H$32,'Mapping cadres'!$B$1:$Z$1,0))</f>
        <v>0</v>
      </c>
      <c r="I408" s="226">
        <f>INDEX('Uganda workforce data - raw'!$A$4:$F$619,MATCH($B408, 'Uganda workforce data - raw'!$B$4:$B$619,0), MATCH("Filled Male",'Uganda workforce data - raw'!$A$4:$F$4,0))*INDEX('Mapping cadres'!$B$1:$Z$616,MATCH($B408, 'Mapping cadres'!$B$1:$B$616,0), MATCH(I$32,'Mapping cadres'!$B$1:$Z$1,0))</f>
        <v>11</v>
      </c>
      <c r="J408" s="226">
        <f>INDEX('Uganda workforce data - raw'!$A$4:$F$619,MATCH($B408, 'Uganda workforce data - raw'!$B$4:$B$619,0), MATCH("Filled Male",'Uganda workforce data - raw'!$A$4:$F$4,0))*INDEX('Mapping cadres'!$B$1:$Z$616,MATCH($B408, 'Mapping cadres'!$B$1:$B$616,0), MATCH(J$32,'Mapping cadres'!$B$1:$Z$1,0))</f>
        <v>0</v>
      </c>
      <c r="K408" s="226">
        <f>INDEX('Uganda workforce data - raw'!$A$4:$F$619,MATCH($B408, 'Uganda workforce data - raw'!$B$4:$B$619,0), MATCH("Filled Male",'Uganda workforce data - raw'!$A$4:$F$4,0))*INDEX('Mapping cadres'!$B$1:$Z$616,MATCH($B408, 'Mapping cadres'!$B$1:$B$616,0), MATCH(K$32,'Mapping cadres'!$B$1:$Z$1,0))</f>
        <v>0</v>
      </c>
      <c r="L408" s="226">
        <f>INDEX('Uganda workforce data - raw'!$A$4:$F$619,MATCH($B408, 'Uganda workforce data - raw'!$B$4:$B$619,0), MATCH("Filled Male",'Uganda workforce data - raw'!$A$4:$F$4,0))*INDEX('Mapping cadres'!$B$1:$Z$616,MATCH($B408, 'Mapping cadres'!$B$1:$B$616,0), MATCH(L$32,'Mapping cadres'!$B$1:$Z$1,0))</f>
        <v>0</v>
      </c>
      <c r="M408" s="226">
        <f>INDEX('Uganda workforce data - raw'!$A$4:$F$619,MATCH($B408, 'Uganda workforce data - raw'!$B$4:$B$619,0), MATCH("Filled Male",'Uganda workforce data - raw'!$A$4:$F$4,0))*INDEX('Mapping cadres'!$B$1:$Z$616,MATCH($B408, 'Mapping cadres'!$B$1:$B$616,0), MATCH(M$32,'Mapping cadres'!$B$1:$Z$1,0))</f>
        <v>0</v>
      </c>
      <c r="N408" s="226">
        <f>INDEX('Uganda workforce data - raw'!$A$4:$F$619,MATCH($B408, 'Uganda workforce data - raw'!$B$4:$B$619,0), MATCH("Filled Male",'Uganda workforce data - raw'!$A$4:$F$4,0))*INDEX('Mapping cadres'!$B$1:$Z$616,MATCH($B408, 'Mapping cadres'!$B$1:$B$616,0), MATCH(N$32,'Mapping cadres'!$B$1:$Z$1,0))</f>
        <v>0</v>
      </c>
      <c r="O408" s="226">
        <f>INDEX('Uganda workforce data - raw'!$A$4:$F$619,MATCH($B408, 'Uganda workforce data - raw'!$B$4:$B$619,0), MATCH("Filled Male",'Uganda workforce data - raw'!$A$4:$F$4,0))*INDEX('Mapping cadres'!$B$1:$Z$616,MATCH($B408, 'Mapping cadres'!$B$1:$B$616,0), MATCH(O$32,'Mapping cadres'!$B$1:$Z$1,0))</f>
        <v>0</v>
      </c>
      <c r="P408" s="226">
        <f>INDEX('Uganda workforce data - raw'!$A$4:$F$619,MATCH($B408, 'Uganda workforce data - raw'!$B$4:$B$619,0), MATCH("Filled Male",'Uganda workforce data - raw'!$A$4:$F$4,0))*INDEX('Mapping cadres'!$B$1:$Z$616,MATCH($B408, 'Mapping cadres'!$B$1:$B$616,0), MATCH(P$32,'Mapping cadres'!$B$1:$Z$1,0))</f>
        <v>0</v>
      </c>
      <c r="Q408" s="226">
        <f>INDEX('Uganda workforce data - raw'!$A$4:$F$619,MATCH($B408, 'Uganda workforce data - raw'!$B$4:$B$619,0), MATCH("Filled Male",'Uganda workforce data - raw'!$A$4:$F$4,0))*INDEX('Mapping cadres'!$B$1:$Z$616,MATCH($B408, 'Mapping cadres'!$B$1:$B$616,0), MATCH(Q$32,'Mapping cadres'!$B$1:$Z$1,0))</f>
        <v>0</v>
      </c>
      <c r="R408" s="226">
        <f>INDEX('Uganda workforce data - raw'!$A$4:$F$619,MATCH($B408, 'Uganda workforce data - raw'!$B$4:$B$619,0), MATCH("Filled Male",'Uganda workforce data - raw'!$A$4:$F$4,0))*INDEX('Mapping cadres'!$B$1:$Z$616,MATCH($B408, 'Mapping cadres'!$B$1:$B$616,0), MATCH(R$32,'Mapping cadres'!$B$1:$Z$1,0))</f>
        <v>0</v>
      </c>
      <c r="S408" s="226">
        <f>INDEX('Uganda workforce data - raw'!$A$4:$F$619,MATCH($B408, 'Uganda workforce data - raw'!$B$4:$B$619,0), MATCH("Filled Male",'Uganda workforce data - raw'!$A$4:$F$4,0))*INDEX('Mapping cadres'!$B$1:$Z$616,MATCH($B408, 'Mapping cadres'!$B$1:$B$616,0), MATCH(S$32,'Mapping cadres'!$B$1:$Z$1,0))</f>
        <v>0</v>
      </c>
      <c r="T408" s="226">
        <f>INDEX('Uganda workforce data - raw'!$A$4:$F$619,MATCH($B408, 'Uganda workforce data - raw'!$B$4:$B$619,0), MATCH("Filled Male",'Uganda workforce data - raw'!$A$4:$F$4,0))*INDEX('Mapping cadres'!$B$1:$Z$616,MATCH($B408, 'Mapping cadres'!$B$1:$B$616,0), MATCH(T$32,'Mapping cadres'!$B$1:$Z$1,0))</f>
        <v>0</v>
      </c>
      <c r="U408" s="226">
        <f>INDEX('Uganda workforce data - raw'!$A$4:$F$619,MATCH($B408, 'Uganda workforce data - raw'!$B$4:$B$619,0), MATCH("Filled Male",'Uganda workforce data - raw'!$A$4:$F$4,0))*INDEX('Mapping cadres'!$B$1:$Z$616,MATCH($B408, 'Mapping cadres'!$B$1:$B$616,0), MATCH(U$32,'Mapping cadres'!$B$1:$Z$1,0))</f>
        <v>0</v>
      </c>
      <c r="V408" s="226">
        <f>INDEX('Uganda workforce data - raw'!$A$4:$F$619,MATCH($B408, 'Uganda workforce data - raw'!$B$4:$B$619,0), MATCH("Filled Male",'Uganda workforce data - raw'!$A$4:$F$4,0))*INDEX('Mapping cadres'!$B$1:$Z$616,MATCH($B408, 'Mapping cadres'!$B$1:$B$616,0), MATCH(V$32,'Mapping cadres'!$B$1:$Z$1,0))</f>
        <v>0</v>
      </c>
      <c r="W408" s="226">
        <f>INDEX('Uganda workforce data - raw'!$A$4:$F$619,MATCH($B408, 'Uganda workforce data - raw'!$B$4:$B$619,0), MATCH("Filled Male",'Uganda workforce data - raw'!$A$4:$F$4,0))*INDEX('Mapping cadres'!$B$1:$Z$616,MATCH($B408, 'Mapping cadres'!$B$1:$B$616,0), MATCH(W$32,'Mapping cadres'!$B$1:$Z$1,0))</f>
        <v>0</v>
      </c>
      <c r="X408" s="226">
        <f>INDEX('Uganda workforce data - raw'!$A$4:$F$619,MATCH($B408, 'Uganda workforce data - raw'!$B$4:$B$619,0), MATCH("Filled Male",'Uganda workforce data - raw'!$A$4:$F$4,0))*INDEX('Mapping cadres'!$B$1:$Z$616,MATCH($B408, 'Mapping cadres'!$B$1:$B$616,0), MATCH(X$32,'Mapping cadres'!$B$1:$Z$1,0))</f>
        <v>0</v>
      </c>
      <c r="Y408" s="226">
        <f>INDEX('Uganda workforce data - raw'!$A$4:$F$619,MATCH($B408, 'Uganda workforce data - raw'!$B$4:$B$619,0), MATCH("Filled Male",'Uganda workforce data - raw'!$A$4:$F$4,0))*INDEX('Mapping cadres'!$B$1:$Z$616,MATCH($B408, 'Mapping cadres'!$B$1:$B$616,0), MATCH(Y$32,'Mapping cadres'!$B$1:$Z$1,0))</f>
        <v>0</v>
      </c>
      <c r="Z408" s="226">
        <f>INDEX('Uganda workforce data - raw'!$A$4:$F$619,MATCH($B408, 'Uganda workforce data - raw'!$B$4:$B$619,0), MATCH("Filled Male",'Uganda workforce data - raw'!$A$4:$F$4,0))*INDEX('Mapping cadres'!$B$1:$Z$616,MATCH($B408, 'Mapping cadres'!$B$1:$B$616,0), MATCH(Z$32,'Mapping cadres'!$B$1:$Z$1,0))</f>
        <v>0</v>
      </c>
      <c r="AA408" s="226">
        <f>INDEX('Uganda workforce data - raw'!$A$4:$F$619,MATCH($B408, 'Uganda workforce data - raw'!$B$4:$B$619,0), MATCH("Filled Female",'Uganda workforce data - raw'!$A$4:$F$4,0))*INDEX('Mapping cadres'!$B$1:$Z$616,MATCH($B408, 'Mapping cadres'!$B$1:$B$616,0), MATCH(AA$32,'Mapping cadres'!$B$1:$Z$1,0))</f>
        <v>0</v>
      </c>
      <c r="AB408" s="226">
        <f>INDEX('Uganda workforce data - raw'!$A$4:$F$619,MATCH($B408, 'Uganda workforce data - raw'!$B$4:$B$619,0), MATCH("Filled Female",'Uganda workforce data - raw'!$A$4:$F$4,0))*INDEX('Mapping cadres'!$B$1:$Z$616,MATCH($B408, 'Mapping cadres'!$B$1:$B$616,0), MATCH(AB$32,'Mapping cadres'!$B$1:$Z$1,0))</f>
        <v>0</v>
      </c>
      <c r="AC408" s="226">
        <f>INDEX('Uganda workforce data - raw'!$A$4:$F$619,MATCH($B408, 'Uganda workforce data - raw'!$B$4:$B$619,0), MATCH("Filled Female",'Uganda workforce data - raw'!$A$4:$F$4,0))*INDEX('Mapping cadres'!$B$1:$Z$616,MATCH($B408, 'Mapping cadres'!$B$1:$B$616,0), MATCH(AC$32,'Mapping cadres'!$B$1:$Z$1,0))</f>
        <v>0</v>
      </c>
      <c r="AD408" s="226">
        <f>INDEX('Uganda workforce data - raw'!$A$4:$F$619,MATCH($B408, 'Uganda workforce data - raw'!$B$4:$B$619,0), MATCH("Filled Female",'Uganda workforce data - raw'!$A$4:$F$4,0))*INDEX('Mapping cadres'!$B$1:$Z$616,MATCH($B408, 'Mapping cadres'!$B$1:$B$616,0), MATCH(AD$32,'Mapping cadres'!$B$1:$Z$1,0))</f>
        <v>0</v>
      </c>
      <c r="AE408" s="226">
        <f>INDEX('Uganda workforce data - raw'!$A$4:$F$619,MATCH($B408, 'Uganda workforce data - raw'!$B$4:$B$619,0), MATCH("Filled Female",'Uganda workforce data - raw'!$A$4:$F$4,0))*INDEX('Mapping cadres'!$B$1:$Z$616,MATCH($B408, 'Mapping cadres'!$B$1:$B$616,0), MATCH(AE$32,'Mapping cadres'!$B$1:$Z$1,0))</f>
        <v>0</v>
      </c>
      <c r="AF408" s="226">
        <f>INDEX('Uganda workforce data - raw'!$A$4:$F$619,MATCH($B408, 'Uganda workforce data - raw'!$B$4:$B$619,0), MATCH("Filled Female",'Uganda workforce data - raw'!$A$4:$F$4,0))*INDEX('Mapping cadres'!$B$1:$Z$616,MATCH($B408, 'Mapping cadres'!$B$1:$B$616,0), MATCH(AF$32,'Mapping cadres'!$B$1:$Z$1,0))</f>
        <v>0</v>
      </c>
      <c r="AG408" s="226">
        <f>INDEX('Uganda workforce data - raw'!$A$4:$F$619,MATCH($B408, 'Uganda workforce data - raw'!$B$4:$B$619,0), MATCH("Filled Female",'Uganda workforce data - raw'!$A$4:$F$4,0))*INDEX('Mapping cadres'!$B$1:$Z$616,MATCH($B408, 'Mapping cadres'!$B$1:$B$616,0), MATCH(AG$32,'Mapping cadres'!$B$1:$Z$1,0))</f>
        <v>127</v>
      </c>
      <c r="AH408" s="226">
        <f>INDEX('Uganda workforce data - raw'!$A$4:$F$619,MATCH($B408, 'Uganda workforce data - raw'!$B$4:$B$619,0), MATCH("Filled Female",'Uganda workforce data - raw'!$A$4:$F$4,0))*INDEX('Mapping cadres'!$B$1:$Z$616,MATCH($B408, 'Mapping cadres'!$B$1:$B$616,0), MATCH(AH$32,'Mapping cadres'!$B$1:$Z$1,0))</f>
        <v>0</v>
      </c>
      <c r="AI408" s="226">
        <f>INDEX('Uganda workforce data - raw'!$A$4:$F$619,MATCH($B408, 'Uganda workforce data - raw'!$B$4:$B$619,0), MATCH("Filled Female",'Uganda workforce data - raw'!$A$4:$F$4,0))*INDEX('Mapping cadres'!$B$1:$Z$616,MATCH($B408, 'Mapping cadres'!$B$1:$B$616,0), MATCH(AI$32,'Mapping cadres'!$B$1:$Z$1,0))</f>
        <v>0</v>
      </c>
      <c r="AJ408" s="226">
        <f>INDEX('Uganda workforce data - raw'!$A$4:$F$619,MATCH($B408, 'Uganda workforce data - raw'!$B$4:$B$619,0), MATCH("Filled Female",'Uganda workforce data - raw'!$A$4:$F$4,0))*INDEX('Mapping cadres'!$B$1:$Z$616,MATCH($B408, 'Mapping cadres'!$B$1:$B$616,0), MATCH(AJ$32,'Mapping cadres'!$B$1:$Z$1,0))</f>
        <v>0</v>
      </c>
      <c r="AK408" s="226">
        <f>INDEX('Uganda workforce data - raw'!$A$4:$F$619,MATCH($B408, 'Uganda workforce data - raw'!$B$4:$B$619,0), MATCH("Filled Female",'Uganda workforce data - raw'!$A$4:$F$4,0))*INDEX('Mapping cadres'!$B$1:$Z$616,MATCH($B408, 'Mapping cadres'!$B$1:$B$616,0), MATCH(AK$32,'Mapping cadres'!$B$1:$Z$1,0))</f>
        <v>0</v>
      </c>
      <c r="AL408" s="226">
        <f>INDEX('Uganda workforce data - raw'!$A$4:$F$619,MATCH($B408, 'Uganda workforce data - raw'!$B$4:$B$619,0), MATCH("Filled Female",'Uganda workforce data - raw'!$A$4:$F$4,0))*INDEX('Mapping cadres'!$B$1:$Z$616,MATCH($B408, 'Mapping cadres'!$B$1:$B$616,0), MATCH(AL$32,'Mapping cadres'!$B$1:$Z$1,0))</f>
        <v>0</v>
      </c>
      <c r="AM408" s="226">
        <f>INDEX('Uganda workforce data - raw'!$A$4:$F$619,MATCH($B408, 'Uganda workforce data - raw'!$B$4:$B$619,0), MATCH("Filled Female",'Uganda workforce data - raw'!$A$4:$F$4,0))*INDEX('Mapping cadres'!$B$1:$Z$616,MATCH($B408, 'Mapping cadres'!$B$1:$B$616,0), MATCH(AM$32,'Mapping cadres'!$B$1:$Z$1,0))</f>
        <v>0</v>
      </c>
      <c r="AN408" s="226">
        <f>INDEX('Uganda workforce data - raw'!$A$4:$F$619,MATCH($B408, 'Uganda workforce data - raw'!$B$4:$B$619,0), MATCH("Filled Female",'Uganda workforce data - raw'!$A$4:$F$4,0))*INDEX('Mapping cadres'!$B$1:$Z$616,MATCH($B408, 'Mapping cadres'!$B$1:$B$616,0), MATCH(AN$32,'Mapping cadres'!$B$1:$Z$1,0))</f>
        <v>0</v>
      </c>
      <c r="AO408" s="226">
        <f>INDEX('Uganda workforce data - raw'!$A$4:$F$619,MATCH($B408, 'Uganda workforce data - raw'!$B$4:$B$619,0), MATCH("Filled Female",'Uganda workforce data - raw'!$A$4:$F$4,0))*INDEX('Mapping cadres'!$B$1:$Z$616,MATCH($B408, 'Mapping cadres'!$B$1:$B$616,0), MATCH(AO$32,'Mapping cadres'!$B$1:$Z$1,0))</f>
        <v>0</v>
      </c>
      <c r="AP408" s="226">
        <f>INDEX('Uganda workforce data - raw'!$A$4:$F$619,MATCH($B408, 'Uganda workforce data - raw'!$B$4:$B$619,0), MATCH("Filled Female",'Uganda workforce data - raw'!$A$4:$F$4,0))*INDEX('Mapping cadres'!$B$1:$Z$616,MATCH($B408, 'Mapping cadres'!$B$1:$B$616,0), MATCH(AP$32,'Mapping cadres'!$B$1:$Z$1,0))</f>
        <v>0</v>
      </c>
      <c r="AQ408" s="226">
        <f>INDEX('Uganda workforce data - raw'!$A$4:$F$619,MATCH($B408, 'Uganda workforce data - raw'!$B$4:$B$619,0), MATCH("Filled Female",'Uganda workforce data - raw'!$A$4:$F$4,0))*INDEX('Mapping cadres'!$B$1:$Z$616,MATCH($B408, 'Mapping cadres'!$B$1:$B$616,0), MATCH(AQ$32,'Mapping cadres'!$B$1:$Z$1,0))</f>
        <v>0</v>
      </c>
      <c r="AR408" s="226">
        <f>INDEX('Uganda workforce data - raw'!$A$4:$F$619,MATCH($B408, 'Uganda workforce data - raw'!$B$4:$B$619,0), MATCH("Filled Female",'Uganda workforce data - raw'!$A$4:$F$4,0))*INDEX('Mapping cadres'!$B$1:$Z$616,MATCH($B408, 'Mapping cadres'!$B$1:$B$616,0), MATCH(AR$32,'Mapping cadres'!$B$1:$Z$1,0))</f>
        <v>0</v>
      </c>
      <c r="AS408" s="226">
        <f>INDEX('Uganda workforce data - raw'!$A$4:$F$619,MATCH($B408, 'Uganda workforce data - raw'!$B$4:$B$619,0), MATCH("Filled Female",'Uganda workforce data - raw'!$A$4:$F$4,0))*INDEX('Mapping cadres'!$B$1:$Z$616,MATCH($B408, 'Mapping cadres'!$B$1:$B$616,0), MATCH(AS$32,'Mapping cadres'!$B$1:$Z$1,0))</f>
        <v>0</v>
      </c>
      <c r="AT408" s="226">
        <f>INDEX('Uganda workforce data - raw'!$A$4:$F$619,MATCH($B408, 'Uganda workforce data - raw'!$B$4:$B$619,0), MATCH("Filled Female",'Uganda workforce data - raw'!$A$4:$F$4,0))*INDEX('Mapping cadres'!$B$1:$Z$616,MATCH($B408, 'Mapping cadres'!$B$1:$B$616,0), MATCH(AT$32,'Mapping cadres'!$B$1:$Z$1,0))</f>
        <v>0</v>
      </c>
      <c r="AU408" s="226">
        <f>INDEX('Uganda workforce data - raw'!$A$4:$F$619,MATCH($B408, 'Uganda workforce data - raw'!$B$4:$B$619,0), MATCH("Filled Female",'Uganda workforce data - raw'!$A$4:$F$4,0))*INDEX('Mapping cadres'!$B$1:$Z$616,MATCH($B408, 'Mapping cadres'!$B$1:$B$616,0), MATCH(AU$32,'Mapping cadres'!$B$1:$Z$1,0))</f>
        <v>0</v>
      </c>
      <c r="AV408" s="226">
        <f>INDEX('Uganda workforce data - raw'!$A$4:$F$619,MATCH($B408, 'Uganda workforce data - raw'!$B$4:$B$619,0), MATCH("Filled Female",'Uganda workforce data - raw'!$A$4:$F$4,0))*INDEX('Mapping cadres'!$B$1:$Z$616,MATCH($B408, 'Mapping cadres'!$B$1:$B$616,0), MATCH(AV$32,'Mapping cadres'!$B$1:$Z$1,0))</f>
        <v>0</v>
      </c>
      <c r="AW408" s="226">
        <f>INDEX('Uganda workforce data - raw'!$A$4:$F$619,MATCH($B408, 'Uganda workforce data - raw'!$B$4:$B$619,0), MATCH("Filled Female",'Uganda workforce data - raw'!$A$4:$F$4,0))*INDEX('Mapping cadres'!$B$1:$Z$616,MATCH($B408, 'Mapping cadres'!$B$1:$B$616,0), MATCH(AW$32,'Mapping cadres'!$B$1:$Z$1,0))</f>
        <v>0</v>
      </c>
      <c r="AX408" s="226">
        <f>INDEX('Uganda workforce data - raw'!$A$4:$F$619,MATCH($B408, 'Uganda workforce data - raw'!$B$4:$B$619,0), MATCH("Filled Female",'Uganda workforce data - raw'!$A$4:$F$4,0))*INDEX('Mapping cadres'!$B$1:$Z$616,MATCH($B408, 'Mapping cadres'!$B$1:$B$616,0), MATCH(AX$32,'Mapping cadres'!$B$1:$Z$1,0))</f>
        <v>0</v>
      </c>
      <c r="AY408" s="226">
        <f t="shared" si="125"/>
        <v>0</v>
      </c>
      <c r="AZ408" s="226">
        <f t="shared" si="126"/>
        <v>0</v>
      </c>
      <c r="BA408" s="226">
        <f t="shared" si="127"/>
        <v>0</v>
      </c>
      <c r="BB408" s="226">
        <f t="shared" si="128"/>
        <v>0</v>
      </c>
      <c r="BC408" s="226">
        <f t="shared" si="129"/>
        <v>0</v>
      </c>
      <c r="BD408" s="226">
        <f t="shared" si="130"/>
        <v>0</v>
      </c>
      <c r="BE408" s="226">
        <f t="shared" si="131"/>
        <v>138</v>
      </c>
      <c r="BF408" s="226">
        <f t="shared" si="132"/>
        <v>0</v>
      </c>
      <c r="BG408" s="226">
        <f t="shared" si="133"/>
        <v>0</v>
      </c>
      <c r="BH408" s="226">
        <f t="shared" si="134"/>
        <v>0</v>
      </c>
      <c r="BI408" s="226">
        <f t="shared" si="135"/>
        <v>0</v>
      </c>
      <c r="BJ408" s="226">
        <f t="shared" si="136"/>
        <v>0</v>
      </c>
      <c r="BK408" s="226">
        <f t="shared" si="137"/>
        <v>0</v>
      </c>
      <c r="BL408" s="226">
        <f t="shared" si="138"/>
        <v>0</v>
      </c>
      <c r="BM408" s="226">
        <f t="shared" si="139"/>
        <v>0</v>
      </c>
      <c r="BN408" s="226">
        <f t="shared" si="140"/>
        <v>0</v>
      </c>
      <c r="BO408" s="226">
        <f t="shared" si="141"/>
        <v>0</v>
      </c>
      <c r="BP408" s="226">
        <f t="shared" si="142"/>
        <v>0</v>
      </c>
      <c r="BQ408" s="226">
        <f t="shared" si="143"/>
        <v>0</v>
      </c>
      <c r="BR408" s="226">
        <f t="shared" si="144"/>
        <v>0</v>
      </c>
      <c r="BS408" s="226">
        <f t="shared" si="145"/>
        <v>0</v>
      </c>
      <c r="BT408" s="226">
        <f t="shared" si="146"/>
        <v>0</v>
      </c>
      <c r="BU408" s="226">
        <f t="shared" si="147"/>
        <v>0</v>
      </c>
      <c r="BV408" s="226">
        <f t="shared" si="148"/>
        <v>0</v>
      </c>
    </row>
    <row r="409" spans="1:74">
      <c r="A409" s="226">
        <v>377</v>
      </c>
      <c r="B409" s="226" t="s">
        <v>1678</v>
      </c>
      <c r="C409" s="226">
        <f>INDEX('Uganda workforce data - raw'!$A$4:$F$619,MATCH($B409, 'Uganda workforce data - raw'!$B$4:$B$619,0), MATCH("Filled Male",'Uganda workforce data - raw'!$A$4:$F$4,0))*INDEX('Mapping cadres'!$B$1:$Z$616,MATCH($B409, 'Mapping cadres'!$B$1:$B$616,0), MATCH(C$32,'Mapping cadres'!$B$1:$Z$1,0))</f>
        <v>0</v>
      </c>
      <c r="D409" s="226">
        <f>INDEX('Uganda workforce data - raw'!$A$4:$F$619,MATCH($B409, 'Uganda workforce data - raw'!$B$4:$B$619,0), MATCH("Filled Male",'Uganda workforce data - raw'!$A$4:$F$4,0))*INDEX('Mapping cadres'!$B$1:$Z$616,MATCH($B409, 'Mapping cadres'!$B$1:$B$616,0), MATCH(D$32,'Mapping cadres'!$B$1:$Z$1,0))</f>
        <v>0</v>
      </c>
      <c r="E409" s="226">
        <f>INDEX('Uganda workforce data - raw'!$A$4:$F$619,MATCH($B409, 'Uganda workforce data - raw'!$B$4:$B$619,0), MATCH("Filled Male",'Uganda workforce data - raw'!$A$4:$F$4,0))*INDEX('Mapping cadres'!$B$1:$Z$616,MATCH($B409, 'Mapping cadres'!$B$1:$B$616,0), MATCH(E$32,'Mapping cadres'!$B$1:$Z$1,0))</f>
        <v>0</v>
      </c>
      <c r="F409" s="226">
        <f>INDEX('Uganda workforce data - raw'!$A$4:$F$619,MATCH($B409, 'Uganda workforce data - raw'!$B$4:$B$619,0), MATCH("Filled Male",'Uganda workforce data - raw'!$A$4:$F$4,0))*INDEX('Mapping cadres'!$B$1:$Z$616,MATCH($B409, 'Mapping cadres'!$B$1:$B$616,0), MATCH(F$32,'Mapping cadres'!$B$1:$Z$1,0))</f>
        <v>0</v>
      </c>
      <c r="G409" s="226">
        <f>INDEX('Uganda workforce data - raw'!$A$4:$F$619,MATCH($B409, 'Uganda workforce data - raw'!$B$4:$B$619,0), MATCH("Filled Male",'Uganda workforce data - raw'!$A$4:$F$4,0))*INDEX('Mapping cadres'!$B$1:$Z$616,MATCH($B409, 'Mapping cadres'!$B$1:$B$616,0), MATCH(G$32,'Mapping cadres'!$B$1:$Z$1,0))</f>
        <v>0</v>
      </c>
      <c r="H409" s="226">
        <f>INDEX('Uganda workforce data - raw'!$A$4:$F$619,MATCH($B409, 'Uganda workforce data - raw'!$B$4:$B$619,0), MATCH("Filled Male",'Uganda workforce data - raw'!$A$4:$F$4,0))*INDEX('Mapping cadres'!$B$1:$Z$616,MATCH($B409, 'Mapping cadres'!$B$1:$B$616,0), MATCH(H$32,'Mapping cadres'!$B$1:$Z$1,0))</f>
        <v>0</v>
      </c>
      <c r="I409" s="226">
        <f>INDEX('Uganda workforce data - raw'!$A$4:$F$619,MATCH($B409, 'Uganda workforce data - raw'!$B$4:$B$619,0), MATCH("Filled Male",'Uganda workforce data - raw'!$A$4:$F$4,0))*INDEX('Mapping cadres'!$B$1:$Z$616,MATCH($B409, 'Mapping cadres'!$B$1:$B$616,0), MATCH(I$32,'Mapping cadres'!$B$1:$Z$1,0))</f>
        <v>0</v>
      </c>
      <c r="J409" s="226">
        <f>INDEX('Uganda workforce data - raw'!$A$4:$F$619,MATCH($B409, 'Uganda workforce data - raw'!$B$4:$B$619,0), MATCH("Filled Male",'Uganda workforce data - raw'!$A$4:$F$4,0))*INDEX('Mapping cadres'!$B$1:$Z$616,MATCH($B409, 'Mapping cadres'!$B$1:$B$616,0), MATCH(J$32,'Mapping cadres'!$B$1:$Z$1,0))</f>
        <v>0</v>
      </c>
      <c r="K409" s="226">
        <f>INDEX('Uganda workforce data - raw'!$A$4:$F$619,MATCH($B409, 'Uganda workforce data - raw'!$B$4:$B$619,0), MATCH("Filled Male",'Uganda workforce data - raw'!$A$4:$F$4,0))*INDEX('Mapping cadres'!$B$1:$Z$616,MATCH($B409, 'Mapping cadres'!$B$1:$B$616,0), MATCH(K$32,'Mapping cadres'!$B$1:$Z$1,0))</f>
        <v>0</v>
      </c>
      <c r="L409" s="226">
        <f>INDEX('Uganda workforce data - raw'!$A$4:$F$619,MATCH($B409, 'Uganda workforce data - raw'!$B$4:$B$619,0), MATCH("Filled Male",'Uganda workforce data - raw'!$A$4:$F$4,0))*INDEX('Mapping cadres'!$B$1:$Z$616,MATCH($B409, 'Mapping cadres'!$B$1:$B$616,0), MATCH(L$32,'Mapping cadres'!$B$1:$Z$1,0))</f>
        <v>0</v>
      </c>
      <c r="M409" s="226">
        <f>INDEX('Uganda workforce data - raw'!$A$4:$F$619,MATCH($B409, 'Uganda workforce data - raw'!$B$4:$B$619,0), MATCH("Filled Male",'Uganda workforce data - raw'!$A$4:$F$4,0))*INDEX('Mapping cadres'!$B$1:$Z$616,MATCH($B409, 'Mapping cadres'!$B$1:$B$616,0), MATCH(M$32,'Mapping cadres'!$B$1:$Z$1,0))</f>
        <v>0</v>
      </c>
      <c r="N409" s="226">
        <f>INDEX('Uganda workforce data - raw'!$A$4:$F$619,MATCH($B409, 'Uganda workforce data - raw'!$B$4:$B$619,0), MATCH("Filled Male",'Uganda workforce data - raw'!$A$4:$F$4,0))*INDEX('Mapping cadres'!$B$1:$Z$616,MATCH($B409, 'Mapping cadres'!$B$1:$B$616,0), MATCH(N$32,'Mapping cadres'!$B$1:$Z$1,0))</f>
        <v>0</v>
      </c>
      <c r="O409" s="226">
        <f>INDEX('Uganda workforce data - raw'!$A$4:$F$619,MATCH($B409, 'Uganda workforce data - raw'!$B$4:$B$619,0), MATCH("Filled Male",'Uganda workforce data - raw'!$A$4:$F$4,0))*INDEX('Mapping cadres'!$B$1:$Z$616,MATCH($B409, 'Mapping cadres'!$B$1:$B$616,0), MATCH(O$32,'Mapping cadres'!$B$1:$Z$1,0))</f>
        <v>0</v>
      </c>
      <c r="P409" s="226">
        <f>INDEX('Uganda workforce data - raw'!$A$4:$F$619,MATCH($B409, 'Uganda workforce data - raw'!$B$4:$B$619,0), MATCH("Filled Male",'Uganda workforce data - raw'!$A$4:$F$4,0))*INDEX('Mapping cadres'!$B$1:$Z$616,MATCH($B409, 'Mapping cadres'!$B$1:$B$616,0), MATCH(P$32,'Mapping cadres'!$B$1:$Z$1,0))</f>
        <v>0</v>
      </c>
      <c r="Q409" s="226">
        <f>INDEX('Uganda workforce data - raw'!$A$4:$F$619,MATCH($B409, 'Uganda workforce data - raw'!$B$4:$B$619,0), MATCH("Filled Male",'Uganda workforce data - raw'!$A$4:$F$4,0))*INDEX('Mapping cadres'!$B$1:$Z$616,MATCH($B409, 'Mapping cadres'!$B$1:$B$616,0), MATCH(Q$32,'Mapping cadres'!$B$1:$Z$1,0))</f>
        <v>0</v>
      </c>
      <c r="R409" s="226">
        <f>INDEX('Uganda workforce data - raw'!$A$4:$F$619,MATCH($B409, 'Uganda workforce data - raw'!$B$4:$B$619,0), MATCH("Filled Male",'Uganda workforce data - raw'!$A$4:$F$4,0))*INDEX('Mapping cadres'!$B$1:$Z$616,MATCH($B409, 'Mapping cadres'!$B$1:$B$616,0), MATCH(R$32,'Mapping cadres'!$B$1:$Z$1,0))</f>
        <v>0</v>
      </c>
      <c r="S409" s="226">
        <f>INDEX('Uganda workforce data - raw'!$A$4:$F$619,MATCH($B409, 'Uganda workforce data - raw'!$B$4:$B$619,0), MATCH("Filled Male",'Uganda workforce data - raw'!$A$4:$F$4,0))*INDEX('Mapping cadres'!$B$1:$Z$616,MATCH($B409, 'Mapping cadres'!$B$1:$B$616,0), MATCH(S$32,'Mapping cadres'!$B$1:$Z$1,0))</f>
        <v>0</v>
      </c>
      <c r="T409" s="226">
        <f>INDEX('Uganda workforce data - raw'!$A$4:$F$619,MATCH($B409, 'Uganda workforce data - raw'!$B$4:$B$619,0), MATCH("Filled Male",'Uganda workforce data - raw'!$A$4:$F$4,0))*INDEX('Mapping cadres'!$B$1:$Z$616,MATCH($B409, 'Mapping cadres'!$B$1:$B$616,0), MATCH(T$32,'Mapping cadres'!$B$1:$Z$1,0))</f>
        <v>0</v>
      </c>
      <c r="U409" s="226">
        <f>INDEX('Uganda workforce data - raw'!$A$4:$F$619,MATCH($B409, 'Uganda workforce data - raw'!$B$4:$B$619,0), MATCH("Filled Male",'Uganda workforce data - raw'!$A$4:$F$4,0))*INDEX('Mapping cadres'!$B$1:$Z$616,MATCH($B409, 'Mapping cadres'!$B$1:$B$616,0), MATCH(U$32,'Mapping cadres'!$B$1:$Z$1,0))</f>
        <v>0</v>
      </c>
      <c r="V409" s="226">
        <f>INDEX('Uganda workforce data - raw'!$A$4:$F$619,MATCH($B409, 'Uganda workforce data - raw'!$B$4:$B$619,0), MATCH("Filled Male",'Uganda workforce data - raw'!$A$4:$F$4,0))*INDEX('Mapping cadres'!$B$1:$Z$616,MATCH($B409, 'Mapping cadres'!$B$1:$B$616,0), MATCH(V$32,'Mapping cadres'!$B$1:$Z$1,0))</f>
        <v>0</v>
      </c>
      <c r="W409" s="226">
        <f>INDEX('Uganda workforce data - raw'!$A$4:$F$619,MATCH($B409, 'Uganda workforce data - raw'!$B$4:$B$619,0), MATCH("Filled Male",'Uganda workforce data - raw'!$A$4:$F$4,0))*INDEX('Mapping cadres'!$B$1:$Z$616,MATCH($B409, 'Mapping cadres'!$B$1:$B$616,0), MATCH(W$32,'Mapping cadres'!$B$1:$Z$1,0))</f>
        <v>0</v>
      </c>
      <c r="X409" s="226">
        <f>INDEX('Uganda workforce data - raw'!$A$4:$F$619,MATCH($B409, 'Uganda workforce data - raw'!$B$4:$B$619,0), MATCH("Filled Male",'Uganda workforce data - raw'!$A$4:$F$4,0))*INDEX('Mapping cadres'!$B$1:$Z$616,MATCH($B409, 'Mapping cadres'!$B$1:$B$616,0), MATCH(X$32,'Mapping cadres'!$B$1:$Z$1,0))</f>
        <v>0</v>
      </c>
      <c r="Y409" s="226">
        <f>INDEX('Uganda workforce data - raw'!$A$4:$F$619,MATCH($B409, 'Uganda workforce data - raw'!$B$4:$B$619,0), MATCH("Filled Male",'Uganda workforce data - raw'!$A$4:$F$4,0))*INDEX('Mapping cadres'!$B$1:$Z$616,MATCH($B409, 'Mapping cadres'!$B$1:$B$616,0), MATCH(Y$32,'Mapping cadres'!$B$1:$Z$1,0))</f>
        <v>0</v>
      </c>
      <c r="Z409" s="226">
        <f>INDEX('Uganda workforce data - raw'!$A$4:$F$619,MATCH($B409, 'Uganda workforce data - raw'!$B$4:$B$619,0), MATCH("Filled Male",'Uganda workforce data - raw'!$A$4:$F$4,0))*INDEX('Mapping cadres'!$B$1:$Z$616,MATCH($B409, 'Mapping cadres'!$B$1:$B$616,0), MATCH(Z$32,'Mapping cadres'!$B$1:$Z$1,0))</f>
        <v>0</v>
      </c>
      <c r="AA409" s="226">
        <f>INDEX('Uganda workforce data - raw'!$A$4:$F$619,MATCH($B409, 'Uganda workforce data - raw'!$B$4:$B$619,0), MATCH("Filled Female",'Uganda workforce data - raw'!$A$4:$F$4,0))*INDEX('Mapping cadres'!$B$1:$Z$616,MATCH($B409, 'Mapping cadres'!$B$1:$B$616,0), MATCH(AA$32,'Mapping cadres'!$B$1:$Z$1,0))</f>
        <v>0</v>
      </c>
      <c r="AB409" s="226">
        <f>INDEX('Uganda workforce data - raw'!$A$4:$F$619,MATCH($B409, 'Uganda workforce data - raw'!$B$4:$B$619,0), MATCH("Filled Female",'Uganda workforce data - raw'!$A$4:$F$4,0))*INDEX('Mapping cadres'!$B$1:$Z$616,MATCH($B409, 'Mapping cadres'!$B$1:$B$616,0), MATCH(AB$32,'Mapping cadres'!$B$1:$Z$1,0))</f>
        <v>0</v>
      </c>
      <c r="AC409" s="226">
        <f>INDEX('Uganda workforce data - raw'!$A$4:$F$619,MATCH($B409, 'Uganda workforce data - raw'!$B$4:$B$619,0), MATCH("Filled Female",'Uganda workforce data - raw'!$A$4:$F$4,0))*INDEX('Mapping cadres'!$B$1:$Z$616,MATCH($B409, 'Mapping cadres'!$B$1:$B$616,0), MATCH(AC$32,'Mapping cadres'!$B$1:$Z$1,0))</f>
        <v>0</v>
      </c>
      <c r="AD409" s="226">
        <f>INDEX('Uganda workforce data - raw'!$A$4:$F$619,MATCH($B409, 'Uganda workforce data - raw'!$B$4:$B$619,0), MATCH("Filled Female",'Uganda workforce data - raw'!$A$4:$F$4,0))*INDEX('Mapping cadres'!$B$1:$Z$616,MATCH($B409, 'Mapping cadres'!$B$1:$B$616,0), MATCH(AD$32,'Mapping cadres'!$B$1:$Z$1,0))</f>
        <v>0</v>
      </c>
      <c r="AE409" s="226">
        <f>INDEX('Uganda workforce data - raw'!$A$4:$F$619,MATCH($B409, 'Uganda workforce data - raw'!$B$4:$B$619,0), MATCH("Filled Female",'Uganda workforce data - raw'!$A$4:$F$4,0))*INDEX('Mapping cadres'!$B$1:$Z$616,MATCH($B409, 'Mapping cadres'!$B$1:$B$616,0), MATCH(AE$32,'Mapping cadres'!$B$1:$Z$1,0))</f>
        <v>0</v>
      </c>
      <c r="AF409" s="226">
        <f>INDEX('Uganda workforce data - raw'!$A$4:$F$619,MATCH($B409, 'Uganda workforce data - raw'!$B$4:$B$619,0), MATCH("Filled Female",'Uganda workforce data - raw'!$A$4:$F$4,0))*INDEX('Mapping cadres'!$B$1:$Z$616,MATCH($B409, 'Mapping cadres'!$B$1:$B$616,0), MATCH(AF$32,'Mapping cadres'!$B$1:$Z$1,0))</f>
        <v>0</v>
      </c>
      <c r="AG409" s="226">
        <f>INDEX('Uganda workforce data - raw'!$A$4:$F$619,MATCH($B409, 'Uganda workforce data - raw'!$B$4:$B$619,0), MATCH("Filled Female",'Uganda workforce data - raw'!$A$4:$F$4,0))*INDEX('Mapping cadres'!$B$1:$Z$616,MATCH($B409, 'Mapping cadres'!$B$1:$B$616,0), MATCH(AG$32,'Mapping cadres'!$B$1:$Z$1,0))</f>
        <v>1</v>
      </c>
      <c r="AH409" s="226">
        <f>INDEX('Uganda workforce data - raw'!$A$4:$F$619,MATCH($B409, 'Uganda workforce data - raw'!$B$4:$B$619,0), MATCH("Filled Female",'Uganda workforce data - raw'!$A$4:$F$4,0))*INDEX('Mapping cadres'!$B$1:$Z$616,MATCH($B409, 'Mapping cadres'!$B$1:$B$616,0), MATCH(AH$32,'Mapping cadres'!$B$1:$Z$1,0))</f>
        <v>0</v>
      </c>
      <c r="AI409" s="226">
        <f>INDEX('Uganda workforce data - raw'!$A$4:$F$619,MATCH($B409, 'Uganda workforce data - raw'!$B$4:$B$619,0), MATCH("Filled Female",'Uganda workforce data - raw'!$A$4:$F$4,0))*INDEX('Mapping cadres'!$B$1:$Z$616,MATCH($B409, 'Mapping cadres'!$B$1:$B$616,0), MATCH(AI$32,'Mapping cadres'!$B$1:$Z$1,0))</f>
        <v>0</v>
      </c>
      <c r="AJ409" s="226">
        <f>INDEX('Uganda workforce data - raw'!$A$4:$F$619,MATCH($B409, 'Uganda workforce data - raw'!$B$4:$B$619,0), MATCH("Filled Female",'Uganda workforce data - raw'!$A$4:$F$4,0))*INDEX('Mapping cadres'!$B$1:$Z$616,MATCH($B409, 'Mapping cadres'!$B$1:$B$616,0), MATCH(AJ$32,'Mapping cadres'!$B$1:$Z$1,0))</f>
        <v>0</v>
      </c>
      <c r="AK409" s="226">
        <f>INDEX('Uganda workforce data - raw'!$A$4:$F$619,MATCH($B409, 'Uganda workforce data - raw'!$B$4:$B$619,0), MATCH("Filled Female",'Uganda workforce data - raw'!$A$4:$F$4,0))*INDEX('Mapping cadres'!$B$1:$Z$616,MATCH($B409, 'Mapping cadres'!$B$1:$B$616,0), MATCH(AK$32,'Mapping cadres'!$B$1:$Z$1,0))</f>
        <v>0</v>
      </c>
      <c r="AL409" s="226">
        <f>INDEX('Uganda workforce data - raw'!$A$4:$F$619,MATCH($B409, 'Uganda workforce data - raw'!$B$4:$B$619,0), MATCH("Filled Female",'Uganda workforce data - raw'!$A$4:$F$4,0))*INDEX('Mapping cadres'!$B$1:$Z$616,MATCH($B409, 'Mapping cadres'!$B$1:$B$616,0), MATCH(AL$32,'Mapping cadres'!$B$1:$Z$1,0))</f>
        <v>0</v>
      </c>
      <c r="AM409" s="226">
        <f>INDEX('Uganda workforce data - raw'!$A$4:$F$619,MATCH($B409, 'Uganda workforce data - raw'!$B$4:$B$619,0), MATCH("Filled Female",'Uganda workforce data - raw'!$A$4:$F$4,0))*INDEX('Mapping cadres'!$B$1:$Z$616,MATCH($B409, 'Mapping cadres'!$B$1:$B$616,0), MATCH(AM$32,'Mapping cadres'!$B$1:$Z$1,0))</f>
        <v>0</v>
      </c>
      <c r="AN409" s="226">
        <f>INDEX('Uganda workforce data - raw'!$A$4:$F$619,MATCH($B409, 'Uganda workforce data - raw'!$B$4:$B$619,0), MATCH("Filled Female",'Uganda workforce data - raw'!$A$4:$F$4,0))*INDEX('Mapping cadres'!$B$1:$Z$616,MATCH($B409, 'Mapping cadres'!$B$1:$B$616,0), MATCH(AN$32,'Mapping cadres'!$B$1:$Z$1,0))</f>
        <v>0</v>
      </c>
      <c r="AO409" s="226">
        <f>INDEX('Uganda workforce data - raw'!$A$4:$F$619,MATCH($B409, 'Uganda workforce data - raw'!$B$4:$B$619,0), MATCH("Filled Female",'Uganda workforce data - raw'!$A$4:$F$4,0))*INDEX('Mapping cadres'!$B$1:$Z$616,MATCH($B409, 'Mapping cadres'!$B$1:$B$616,0), MATCH(AO$32,'Mapping cadres'!$B$1:$Z$1,0))</f>
        <v>0</v>
      </c>
      <c r="AP409" s="226">
        <f>INDEX('Uganda workforce data - raw'!$A$4:$F$619,MATCH($B409, 'Uganda workforce data - raw'!$B$4:$B$619,0), MATCH("Filled Female",'Uganda workforce data - raw'!$A$4:$F$4,0))*INDEX('Mapping cadres'!$B$1:$Z$616,MATCH($B409, 'Mapping cadres'!$B$1:$B$616,0), MATCH(AP$32,'Mapping cadres'!$B$1:$Z$1,0))</f>
        <v>0</v>
      </c>
      <c r="AQ409" s="226">
        <f>INDEX('Uganda workforce data - raw'!$A$4:$F$619,MATCH($B409, 'Uganda workforce data - raw'!$B$4:$B$619,0), MATCH("Filled Female",'Uganda workforce data - raw'!$A$4:$F$4,0))*INDEX('Mapping cadres'!$B$1:$Z$616,MATCH($B409, 'Mapping cadres'!$B$1:$B$616,0), MATCH(AQ$32,'Mapping cadres'!$B$1:$Z$1,0))</f>
        <v>0</v>
      </c>
      <c r="AR409" s="226">
        <f>INDEX('Uganda workforce data - raw'!$A$4:$F$619,MATCH($B409, 'Uganda workforce data - raw'!$B$4:$B$619,0), MATCH("Filled Female",'Uganda workforce data - raw'!$A$4:$F$4,0))*INDEX('Mapping cadres'!$B$1:$Z$616,MATCH($B409, 'Mapping cadres'!$B$1:$B$616,0), MATCH(AR$32,'Mapping cadres'!$B$1:$Z$1,0))</f>
        <v>0</v>
      </c>
      <c r="AS409" s="226">
        <f>INDEX('Uganda workforce data - raw'!$A$4:$F$619,MATCH($B409, 'Uganda workforce data - raw'!$B$4:$B$619,0), MATCH("Filled Female",'Uganda workforce data - raw'!$A$4:$F$4,0))*INDEX('Mapping cadres'!$B$1:$Z$616,MATCH($B409, 'Mapping cadres'!$B$1:$B$616,0), MATCH(AS$32,'Mapping cadres'!$B$1:$Z$1,0))</f>
        <v>0</v>
      </c>
      <c r="AT409" s="226">
        <f>INDEX('Uganda workforce data - raw'!$A$4:$F$619,MATCH($B409, 'Uganda workforce data - raw'!$B$4:$B$619,0), MATCH("Filled Female",'Uganda workforce data - raw'!$A$4:$F$4,0))*INDEX('Mapping cadres'!$B$1:$Z$616,MATCH($B409, 'Mapping cadres'!$B$1:$B$616,0), MATCH(AT$32,'Mapping cadres'!$B$1:$Z$1,0))</f>
        <v>0</v>
      </c>
      <c r="AU409" s="226">
        <f>INDEX('Uganda workforce data - raw'!$A$4:$F$619,MATCH($B409, 'Uganda workforce data - raw'!$B$4:$B$619,0), MATCH("Filled Female",'Uganda workforce data - raw'!$A$4:$F$4,0))*INDEX('Mapping cadres'!$B$1:$Z$616,MATCH($B409, 'Mapping cadres'!$B$1:$B$616,0), MATCH(AU$32,'Mapping cadres'!$B$1:$Z$1,0))</f>
        <v>0</v>
      </c>
      <c r="AV409" s="226">
        <f>INDEX('Uganda workforce data - raw'!$A$4:$F$619,MATCH($B409, 'Uganda workforce data - raw'!$B$4:$B$619,0), MATCH("Filled Female",'Uganda workforce data - raw'!$A$4:$F$4,0))*INDEX('Mapping cadres'!$B$1:$Z$616,MATCH($B409, 'Mapping cadres'!$B$1:$B$616,0), MATCH(AV$32,'Mapping cadres'!$B$1:$Z$1,0))</f>
        <v>0</v>
      </c>
      <c r="AW409" s="226">
        <f>INDEX('Uganda workforce data - raw'!$A$4:$F$619,MATCH($B409, 'Uganda workforce data - raw'!$B$4:$B$619,0), MATCH("Filled Female",'Uganda workforce data - raw'!$A$4:$F$4,0))*INDEX('Mapping cadres'!$B$1:$Z$616,MATCH($B409, 'Mapping cadres'!$B$1:$B$616,0), MATCH(AW$32,'Mapping cadres'!$B$1:$Z$1,0))</f>
        <v>0</v>
      </c>
      <c r="AX409" s="226">
        <f>INDEX('Uganda workforce data - raw'!$A$4:$F$619,MATCH($B409, 'Uganda workforce data - raw'!$B$4:$B$619,0), MATCH("Filled Female",'Uganda workforce data - raw'!$A$4:$F$4,0))*INDEX('Mapping cadres'!$B$1:$Z$616,MATCH($B409, 'Mapping cadres'!$B$1:$B$616,0), MATCH(AX$32,'Mapping cadres'!$B$1:$Z$1,0))</f>
        <v>0</v>
      </c>
      <c r="AY409" s="226">
        <f t="shared" si="125"/>
        <v>0</v>
      </c>
      <c r="AZ409" s="226">
        <f t="shared" si="126"/>
        <v>0</v>
      </c>
      <c r="BA409" s="226">
        <f t="shared" si="127"/>
        <v>0</v>
      </c>
      <c r="BB409" s="226">
        <f t="shared" si="128"/>
        <v>0</v>
      </c>
      <c r="BC409" s="226">
        <f t="shared" si="129"/>
        <v>0</v>
      </c>
      <c r="BD409" s="226">
        <f t="shared" si="130"/>
        <v>0</v>
      </c>
      <c r="BE409" s="226">
        <f t="shared" si="131"/>
        <v>1</v>
      </c>
      <c r="BF409" s="226">
        <f t="shared" si="132"/>
        <v>0</v>
      </c>
      <c r="BG409" s="226">
        <f t="shared" si="133"/>
        <v>0</v>
      </c>
      <c r="BH409" s="226">
        <f t="shared" si="134"/>
        <v>0</v>
      </c>
      <c r="BI409" s="226">
        <f t="shared" si="135"/>
        <v>0</v>
      </c>
      <c r="BJ409" s="226">
        <f t="shared" si="136"/>
        <v>0</v>
      </c>
      <c r="BK409" s="226">
        <f t="shared" si="137"/>
        <v>0</v>
      </c>
      <c r="BL409" s="226">
        <f t="shared" si="138"/>
        <v>0</v>
      </c>
      <c r="BM409" s="226">
        <f t="shared" si="139"/>
        <v>0</v>
      </c>
      <c r="BN409" s="226">
        <f t="shared" si="140"/>
        <v>0</v>
      </c>
      <c r="BO409" s="226">
        <f t="shared" si="141"/>
        <v>0</v>
      </c>
      <c r="BP409" s="226">
        <f t="shared" si="142"/>
        <v>0</v>
      </c>
      <c r="BQ409" s="226">
        <f t="shared" si="143"/>
        <v>0</v>
      </c>
      <c r="BR409" s="226">
        <f t="shared" si="144"/>
        <v>0</v>
      </c>
      <c r="BS409" s="226">
        <f t="shared" si="145"/>
        <v>0</v>
      </c>
      <c r="BT409" s="226">
        <f t="shared" si="146"/>
        <v>0</v>
      </c>
      <c r="BU409" s="226">
        <f t="shared" si="147"/>
        <v>0</v>
      </c>
      <c r="BV409" s="226">
        <f t="shared" si="148"/>
        <v>0</v>
      </c>
    </row>
    <row r="410" spans="1:74">
      <c r="A410" s="226">
        <v>378</v>
      </c>
      <c r="B410" s="226" t="s">
        <v>1679</v>
      </c>
      <c r="C410" s="226">
        <f>INDEX('Uganda workforce data - raw'!$A$4:$F$619,MATCH($B410, 'Uganda workforce data - raw'!$B$4:$B$619,0), MATCH("Filled Male",'Uganda workforce data - raw'!$A$4:$F$4,0))*INDEX('Mapping cadres'!$B$1:$Z$616,MATCH($B410, 'Mapping cadres'!$B$1:$B$616,0), MATCH(C$32,'Mapping cadres'!$B$1:$Z$1,0))</f>
        <v>0</v>
      </c>
      <c r="D410" s="226">
        <f>INDEX('Uganda workforce data - raw'!$A$4:$F$619,MATCH($B410, 'Uganda workforce data - raw'!$B$4:$B$619,0), MATCH("Filled Male",'Uganda workforce data - raw'!$A$4:$F$4,0))*INDEX('Mapping cadres'!$B$1:$Z$616,MATCH($B410, 'Mapping cadres'!$B$1:$B$616,0), MATCH(D$32,'Mapping cadres'!$B$1:$Z$1,0))</f>
        <v>0</v>
      </c>
      <c r="E410" s="226">
        <f>INDEX('Uganda workforce data - raw'!$A$4:$F$619,MATCH($B410, 'Uganda workforce data - raw'!$B$4:$B$619,0), MATCH("Filled Male",'Uganda workforce data - raw'!$A$4:$F$4,0))*INDEX('Mapping cadres'!$B$1:$Z$616,MATCH($B410, 'Mapping cadres'!$B$1:$B$616,0), MATCH(E$32,'Mapping cadres'!$B$1:$Z$1,0))</f>
        <v>0</v>
      </c>
      <c r="F410" s="226">
        <f>INDEX('Uganda workforce data - raw'!$A$4:$F$619,MATCH($B410, 'Uganda workforce data - raw'!$B$4:$B$619,0), MATCH("Filled Male",'Uganda workforce data - raw'!$A$4:$F$4,0))*INDEX('Mapping cadres'!$B$1:$Z$616,MATCH($B410, 'Mapping cadres'!$B$1:$B$616,0), MATCH(F$32,'Mapping cadres'!$B$1:$Z$1,0))</f>
        <v>0</v>
      </c>
      <c r="G410" s="226">
        <f>INDEX('Uganda workforce data - raw'!$A$4:$F$619,MATCH($B410, 'Uganda workforce data - raw'!$B$4:$B$619,0), MATCH("Filled Male",'Uganda workforce data - raw'!$A$4:$F$4,0))*INDEX('Mapping cadres'!$B$1:$Z$616,MATCH($B410, 'Mapping cadres'!$B$1:$B$616,0), MATCH(G$32,'Mapping cadres'!$B$1:$Z$1,0))</f>
        <v>0</v>
      </c>
      <c r="H410" s="226">
        <f>INDEX('Uganda workforce data - raw'!$A$4:$F$619,MATCH($B410, 'Uganda workforce data - raw'!$B$4:$B$619,0), MATCH("Filled Male",'Uganda workforce data - raw'!$A$4:$F$4,0))*INDEX('Mapping cadres'!$B$1:$Z$616,MATCH($B410, 'Mapping cadres'!$B$1:$B$616,0), MATCH(H$32,'Mapping cadres'!$B$1:$Z$1,0))</f>
        <v>0</v>
      </c>
      <c r="I410" s="226">
        <f>INDEX('Uganda workforce data - raw'!$A$4:$F$619,MATCH($B410, 'Uganda workforce data - raw'!$B$4:$B$619,0), MATCH("Filled Male",'Uganda workforce data - raw'!$A$4:$F$4,0))*INDEX('Mapping cadres'!$B$1:$Z$616,MATCH($B410, 'Mapping cadres'!$B$1:$B$616,0), MATCH(I$32,'Mapping cadres'!$B$1:$Z$1,0))</f>
        <v>43</v>
      </c>
      <c r="J410" s="226">
        <f>INDEX('Uganda workforce data - raw'!$A$4:$F$619,MATCH($B410, 'Uganda workforce data - raw'!$B$4:$B$619,0), MATCH("Filled Male",'Uganda workforce data - raw'!$A$4:$F$4,0))*INDEX('Mapping cadres'!$B$1:$Z$616,MATCH($B410, 'Mapping cadres'!$B$1:$B$616,0), MATCH(J$32,'Mapping cadres'!$B$1:$Z$1,0))</f>
        <v>0</v>
      </c>
      <c r="K410" s="226">
        <f>INDEX('Uganda workforce data - raw'!$A$4:$F$619,MATCH($B410, 'Uganda workforce data - raw'!$B$4:$B$619,0), MATCH("Filled Male",'Uganda workforce data - raw'!$A$4:$F$4,0))*INDEX('Mapping cadres'!$B$1:$Z$616,MATCH($B410, 'Mapping cadres'!$B$1:$B$616,0), MATCH(K$32,'Mapping cadres'!$B$1:$Z$1,0))</f>
        <v>0</v>
      </c>
      <c r="L410" s="226">
        <f>INDEX('Uganda workforce data - raw'!$A$4:$F$619,MATCH($B410, 'Uganda workforce data - raw'!$B$4:$B$619,0), MATCH("Filled Male",'Uganda workforce data - raw'!$A$4:$F$4,0))*INDEX('Mapping cadres'!$B$1:$Z$616,MATCH($B410, 'Mapping cadres'!$B$1:$B$616,0), MATCH(L$32,'Mapping cadres'!$B$1:$Z$1,0))</f>
        <v>0</v>
      </c>
      <c r="M410" s="226">
        <f>INDEX('Uganda workforce data - raw'!$A$4:$F$619,MATCH($B410, 'Uganda workforce data - raw'!$B$4:$B$619,0), MATCH("Filled Male",'Uganda workforce data - raw'!$A$4:$F$4,0))*INDEX('Mapping cadres'!$B$1:$Z$616,MATCH($B410, 'Mapping cadres'!$B$1:$B$616,0), MATCH(M$32,'Mapping cadres'!$B$1:$Z$1,0))</f>
        <v>0</v>
      </c>
      <c r="N410" s="226">
        <f>INDEX('Uganda workforce data - raw'!$A$4:$F$619,MATCH($B410, 'Uganda workforce data - raw'!$B$4:$B$619,0), MATCH("Filled Male",'Uganda workforce data - raw'!$A$4:$F$4,0))*INDEX('Mapping cadres'!$B$1:$Z$616,MATCH($B410, 'Mapping cadres'!$B$1:$B$616,0), MATCH(N$32,'Mapping cadres'!$B$1:$Z$1,0))</f>
        <v>0</v>
      </c>
      <c r="O410" s="226">
        <f>INDEX('Uganda workforce data - raw'!$A$4:$F$619,MATCH($B410, 'Uganda workforce data - raw'!$B$4:$B$619,0), MATCH("Filled Male",'Uganda workforce data - raw'!$A$4:$F$4,0))*INDEX('Mapping cadres'!$B$1:$Z$616,MATCH($B410, 'Mapping cadres'!$B$1:$B$616,0), MATCH(O$32,'Mapping cadres'!$B$1:$Z$1,0))</f>
        <v>0</v>
      </c>
      <c r="P410" s="226">
        <f>INDEX('Uganda workforce data - raw'!$A$4:$F$619,MATCH($B410, 'Uganda workforce data - raw'!$B$4:$B$619,0), MATCH("Filled Male",'Uganda workforce data - raw'!$A$4:$F$4,0))*INDEX('Mapping cadres'!$B$1:$Z$616,MATCH($B410, 'Mapping cadres'!$B$1:$B$616,0), MATCH(P$32,'Mapping cadres'!$B$1:$Z$1,0))</f>
        <v>0</v>
      </c>
      <c r="Q410" s="226">
        <f>INDEX('Uganda workforce data - raw'!$A$4:$F$619,MATCH($B410, 'Uganda workforce data - raw'!$B$4:$B$619,0), MATCH("Filled Male",'Uganda workforce data - raw'!$A$4:$F$4,0))*INDEX('Mapping cadres'!$B$1:$Z$616,MATCH($B410, 'Mapping cadres'!$B$1:$B$616,0), MATCH(Q$32,'Mapping cadres'!$B$1:$Z$1,0))</f>
        <v>0</v>
      </c>
      <c r="R410" s="226">
        <f>INDEX('Uganda workforce data - raw'!$A$4:$F$619,MATCH($B410, 'Uganda workforce data - raw'!$B$4:$B$619,0), MATCH("Filled Male",'Uganda workforce data - raw'!$A$4:$F$4,0))*INDEX('Mapping cadres'!$B$1:$Z$616,MATCH($B410, 'Mapping cadres'!$B$1:$B$616,0), MATCH(R$32,'Mapping cadres'!$B$1:$Z$1,0))</f>
        <v>0</v>
      </c>
      <c r="S410" s="226">
        <f>INDEX('Uganda workforce data - raw'!$A$4:$F$619,MATCH($B410, 'Uganda workforce data - raw'!$B$4:$B$619,0), MATCH("Filled Male",'Uganda workforce data - raw'!$A$4:$F$4,0))*INDEX('Mapping cadres'!$B$1:$Z$616,MATCH($B410, 'Mapping cadres'!$B$1:$B$616,0), MATCH(S$32,'Mapping cadres'!$B$1:$Z$1,0))</f>
        <v>0</v>
      </c>
      <c r="T410" s="226">
        <f>INDEX('Uganda workforce data - raw'!$A$4:$F$619,MATCH($B410, 'Uganda workforce data - raw'!$B$4:$B$619,0), MATCH("Filled Male",'Uganda workforce data - raw'!$A$4:$F$4,0))*INDEX('Mapping cadres'!$B$1:$Z$616,MATCH($B410, 'Mapping cadres'!$B$1:$B$616,0), MATCH(T$32,'Mapping cadres'!$B$1:$Z$1,0))</f>
        <v>0</v>
      </c>
      <c r="U410" s="226">
        <f>INDEX('Uganda workforce data - raw'!$A$4:$F$619,MATCH($B410, 'Uganda workforce data - raw'!$B$4:$B$619,0), MATCH("Filled Male",'Uganda workforce data - raw'!$A$4:$F$4,0))*INDEX('Mapping cadres'!$B$1:$Z$616,MATCH($B410, 'Mapping cadres'!$B$1:$B$616,0), MATCH(U$32,'Mapping cadres'!$B$1:$Z$1,0))</f>
        <v>0</v>
      </c>
      <c r="V410" s="226">
        <f>INDEX('Uganda workforce data - raw'!$A$4:$F$619,MATCH($B410, 'Uganda workforce data - raw'!$B$4:$B$619,0), MATCH("Filled Male",'Uganda workforce data - raw'!$A$4:$F$4,0))*INDEX('Mapping cadres'!$B$1:$Z$616,MATCH($B410, 'Mapping cadres'!$B$1:$B$616,0), MATCH(V$32,'Mapping cadres'!$B$1:$Z$1,0))</f>
        <v>0</v>
      </c>
      <c r="W410" s="226">
        <f>INDEX('Uganda workforce data - raw'!$A$4:$F$619,MATCH($B410, 'Uganda workforce data - raw'!$B$4:$B$619,0), MATCH("Filled Male",'Uganda workforce data - raw'!$A$4:$F$4,0))*INDEX('Mapping cadres'!$B$1:$Z$616,MATCH($B410, 'Mapping cadres'!$B$1:$B$616,0), MATCH(W$32,'Mapping cadres'!$B$1:$Z$1,0))</f>
        <v>0</v>
      </c>
      <c r="X410" s="226">
        <f>INDEX('Uganda workforce data - raw'!$A$4:$F$619,MATCH($B410, 'Uganda workforce data - raw'!$B$4:$B$619,0), MATCH("Filled Male",'Uganda workforce data - raw'!$A$4:$F$4,0))*INDEX('Mapping cadres'!$B$1:$Z$616,MATCH($B410, 'Mapping cadres'!$B$1:$B$616,0), MATCH(X$32,'Mapping cadres'!$B$1:$Z$1,0))</f>
        <v>0</v>
      </c>
      <c r="Y410" s="226">
        <f>INDEX('Uganda workforce data - raw'!$A$4:$F$619,MATCH($B410, 'Uganda workforce data - raw'!$B$4:$B$619,0), MATCH("Filled Male",'Uganda workforce data - raw'!$A$4:$F$4,0))*INDEX('Mapping cadres'!$B$1:$Z$616,MATCH($B410, 'Mapping cadres'!$B$1:$B$616,0), MATCH(Y$32,'Mapping cadres'!$B$1:$Z$1,0))</f>
        <v>0</v>
      </c>
      <c r="Z410" s="226">
        <f>INDEX('Uganda workforce data - raw'!$A$4:$F$619,MATCH($B410, 'Uganda workforce data - raw'!$B$4:$B$619,0), MATCH("Filled Male",'Uganda workforce data - raw'!$A$4:$F$4,0))*INDEX('Mapping cadres'!$B$1:$Z$616,MATCH($B410, 'Mapping cadres'!$B$1:$B$616,0), MATCH(Z$32,'Mapping cadres'!$B$1:$Z$1,0))</f>
        <v>0</v>
      </c>
      <c r="AA410" s="226">
        <f>INDEX('Uganda workforce data - raw'!$A$4:$F$619,MATCH($B410, 'Uganda workforce data - raw'!$B$4:$B$619,0), MATCH("Filled Female",'Uganda workforce data - raw'!$A$4:$F$4,0))*INDEX('Mapping cadres'!$B$1:$Z$616,MATCH($B410, 'Mapping cadres'!$B$1:$B$616,0), MATCH(AA$32,'Mapping cadres'!$B$1:$Z$1,0))</f>
        <v>0</v>
      </c>
      <c r="AB410" s="226">
        <f>INDEX('Uganda workforce data - raw'!$A$4:$F$619,MATCH($B410, 'Uganda workforce data - raw'!$B$4:$B$619,0), MATCH("Filled Female",'Uganda workforce data - raw'!$A$4:$F$4,0))*INDEX('Mapping cadres'!$B$1:$Z$616,MATCH($B410, 'Mapping cadres'!$B$1:$B$616,0), MATCH(AB$32,'Mapping cadres'!$B$1:$Z$1,0))</f>
        <v>0</v>
      </c>
      <c r="AC410" s="226">
        <f>INDEX('Uganda workforce data - raw'!$A$4:$F$619,MATCH($B410, 'Uganda workforce data - raw'!$B$4:$B$619,0), MATCH("Filled Female",'Uganda workforce data - raw'!$A$4:$F$4,0))*INDEX('Mapping cadres'!$B$1:$Z$616,MATCH($B410, 'Mapping cadres'!$B$1:$B$616,0), MATCH(AC$32,'Mapping cadres'!$B$1:$Z$1,0))</f>
        <v>0</v>
      </c>
      <c r="AD410" s="226">
        <f>INDEX('Uganda workforce data - raw'!$A$4:$F$619,MATCH($B410, 'Uganda workforce data - raw'!$B$4:$B$619,0), MATCH("Filled Female",'Uganda workforce data - raw'!$A$4:$F$4,0))*INDEX('Mapping cadres'!$B$1:$Z$616,MATCH($B410, 'Mapping cadres'!$B$1:$B$616,0), MATCH(AD$32,'Mapping cadres'!$B$1:$Z$1,0))</f>
        <v>0</v>
      </c>
      <c r="AE410" s="226">
        <f>INDEX('Uganda workforce data - raw'!$A$4:$F$619,MATCH($B410, 'Uganda workforce data - raw'!$B$4:$B$619,0), MATCH("Filled Female",'Uganda workforce data - raw'!$A$4:$F$4,0))*INDEX('Mapping cadres'!$B$1:$Z$616,MATCH($B410, 'Mapping cadres'!$B$1:$B$616,0), MATCH(AE$32,'Mapping cadres'!$B$1:$Z$1,0))</f>
        <v>0</v>
      </c>
      <c r="AF410" s="226">
        <f>INDEX('Uganda workforce data - raw'!$A$4:$F$619,MATCH($B410, 'Uganda workforce data - raw'!$B$4:$B$619,0), MATCH("Filled Female",'Uganda workforce data - raw'!$A$4:$F$4,0))*INDEX('Mapping cadres'!$B$1:$Z$616,MATCH($B410, 'Mapping cadres'!$B$1:$B$616,0), MATCH(AF$32,'Mapping cadres'!$B$1:$Z$1,0))</f>
        <v>0</v>
      </c>
      <c r="AG410" s="226">
        <f>INDEX('Uganda workforce data - raw'!$A$4:$F$619,MATCH($B410, 'Uganda workforce data - raw'!$B$4:$B$619,0), MATCH("Filled Female",'Uganda workforce data - raw'!$A$4:$F$4,0))*INDEX('Mapping cadres'!$B$1:$Z$616,MATCH($B410, 'Mapping cadres'!$B$1:$B$616,0), MATCH(AG$32,'Mapping cadres'!$B$1:$Z$1,0))</f>
        <v>126</v>
      </c>
      <c r="AH410" s="226">
        <f>INDEX('Uganda workforce data - raw'!$A$4:$F$619,MATCH($B410, 'Uganda workforce data - raw'!$B$4:$B$619,0), MATCH("Filled Female",'Uganda workforce data - raw'!$A$4:$F$4,0))*INDEX('Mapping cadres'!$B$1:$Z$616,MATCH($B410, 'Mapping cadres'!$B$1:$B$616,0), MATCH(AH$32,'Mapping cadres'!$B$1:$Z$1,0))</f>
        <v>0</v>
      </c>
      <c r="AI410" s="226">
        <f>INDEX('Uganda workforce data - raw'!$A$4:$F$619,MATCH($B410, 'Uganda workforce data - raw'!$B$4:$B$619,0), MATCH("Filled Female",'Uganda workforce data - raw'!$A$4:$F$4,0))*INDEX('Mapping cadres'!$B$1:$Z$616,MATCH($B410, 'Mapping cadres'!$B$1:$B$616,0), MATCH(AI$32,'Mapping cadres'!$B$1:$Z$1,0))</f>
        <v>0</v>
      </c>
      <c r="AJ410" s="226">
        <f>INDEX('Uganda workforce data - raw'!$A$4:$F$619,MATCH($B410, 'Uganda workforce data - raw'!$B$4:$B$619,0), MATCH("Filled Female",'Uganda workforce data - raw'!$A$4:$F$4,0))*INDEX('Mapping cadres'!$B$1:$Z$616,MATCH($B410, 'Mapping cadres'!$B$1:$B$616,0), MATCH(AJ$32,'Mapping cadres'!$B$1:$Z$1,0))</f>
        <v>0</v>
      </c>
      <c r="AK410" s="226">
        <f>INDEX('Uganda workforce data - raw'!$A$4:$F$619,MATCH($B410, 'Uganda workforce data - raw'!$B$4:$B$619,0), MATCH("Filled Female",'Uganda workforce data - raw'!$A$4:$F$4,0))*INDEX('Mapping cadres'!$B$1:$Z$616,MATCH($B410, 'Mapping cadres'!$B$1:$B$616,0), MATCH(AK$32,'Mapping cadres'!$B$1:$Z$1,0))</f>
        <v>0</v>
      </c>
      <c r="AL410" s="226">
        <f>INDEX('Uganda workforce data - raw'!$A$4:$F$619,MATCH($B410, 'Uganda workforce data - raw'!$B$4:$B$619,0), MATCH("Filled Female",'Uganda workforce data - raw'!$A$4:$F$4,0))*INDEX('Mapping cadres'!$B$1:$Z$616,MATCH($B410, 'Mapping cadres'!$B$1:$B$616,0), MATCH(AL$32,'Mapping cadres'!$B$1:$Z$1,0))</f>
        <v>0</v>
      </c>
      <c r="AM410" s="226">
        <f>INDEX('Uganda workforce data - raw'!$A$4:$F$619,MATCH($B410, 'Uganda workforce data - raw'!$B$4:$B$619,0), MATCH("Filled Female",'Uganda workforce data - raw'!$A$4:$F$4,0))*INDEX('Mapping cadres'!$B$1:$Z$616,MATCH($B410, 'Mapping cadres'!$B$1:$B$616,0), MATCH(AM$32,'Mapping cadres'!$B$1:$Z$1,0))</f>
        <v>0</v>
      </c>
      <c r="AN410" s="226">
        <f>INDEX('Uganda workforce data - raw'!$A$4:$F$619,MATCH($B410, 'Uganda workforce data - raw'!$B$4:$B$619,0), MATCH("Filled Female",'Uganda workforce data - raw'!$A$4:$F$4,0))*INDEX('Mapping cadres'!$B$1:$Z$616,MATCH($B410, 'Mapping cadres'!$B$1:$B$616,0), MATCH(AN$32,'Mapping cadres'!$B$1:$Z$1,0))</f>
        <v>0</v>
      </c>
      <c r="AO410" s="226">
        <f>INDEX('Uganda workforce data - raw'!$A$4:$F$619,MATCH($B410, 'Uganda workforce data - raw'!$B$4:$B$619,0), MATCH("Filled Female",'Uganda workforce data - raw'!$A$4:$F$4,0))*INDEX('Mapping cadres'!$B$1:$Z$616,MATCH($B410, 'Mapping cadres'!$B$1:$B$616,0), MATCH(AO$32,'Mapping cadres'!$B$1:$Z$1,0))</f>
        <v>0</v>
      </c>
      <c r="AP410" s="226">
        <f>INDEX('Uganda workforce data - raw'!$A$4:$F$619,MATCH($B410, 'Uganda workforce data - raw'!$B$4:$B$619,0), MATCH("Filled Female",'Uganda workforce data - raw'!$A$4:$F$4,0))*INDEX('Mapping cadres'!$B$1:$Z$616,MATCH($B410, 'Mapping cadres'!$B$1:$B$616,0), MATCH(AP$32,'Mapping cadres'!$B$1:$Z$1,0))</f>
        <v>0</v>
      </c>
      <c r="AQ410" s="226">
        <f>INDEX('Uganda workforce data - raw'!$A$4:$F$619,MATCH($B410, 'Uganda workforce data - raw'!$B$4:$B$619,0), MATCH("Filled Female",'Uganda workforce data - raw'!$A$4:$F$4,0))*INDEX('Mapping cadres'!$B$1:$Z$616,MATCH($B410, 'Mapping cadres'!$B$1:$B$616,0), MATCH(AQ$32,'Mapping cadres'!$B$1:$Z$1,0))</f>
        <v>0</v>
      </c>
      <c r="AR410" s="226">
        <f>INDEX('Uganda workforce data - raw'!$A$4:$F$619,MATCH($B410, 'Uganda workforce data - raw'!$B$4:$B$619,0), MATCH("Filled Female",'Uganda workforce data - raw'!$A$4:$F$4,0))*INDEX('Mapping cadres'!$B$1:$Z$616,MATCH($B410, 'Mapping cadres'!$B$1:$B$616,0), MATCH(AR$32,'Mapping cadres'!$B$1:$Z$1,0))</f>
        <v>0</v>
      </c>
      <c r="AS410" s="226">
        <f>INDEX('Uganda workforce data - raw'!$A$4:$F$619,MATCH($B410, 'Uganda workforce data - raw'!$B$4:$B$619,0), MATCH("Filled Female",'Uganda workforce data - raw'!$A$4:$F$4,0))*INDEX('Mapping cadres'!$B$1:$Z$616,MATCH($B410, 'Mapping cadres'!$B$1:$B$616,0), MATCH(AS$32,'Mapping cadres'!$B$1:$Z$1,0))</f>
        <v>0</v>
      </c>
      <c r="AT410" s="226">
        <f>INDEX('Uganda workforce data - raw'!$A$4:$F$619,MATCH($B410, 'Uganda workforce data - raw'!$B$4:$B$619,0), MATCH("Filled Female",'Uganda workforce data - raw'!$A$4:$F$4,0))*INDEX('Mapping cadres'!$B$1:$Z$616,MATCH($B410, 'Mapping cadres'!$B$1:$B$616,0), MATCH(AT$32,'Mapping cadres'!$B$1:$Z$1,0))</f>
        <v>0</v>
      </c>
      <c r="AU410" s="226">
        <f>INDEX('Uganda workforce data - raw'!$A$4:$F$619,MATCH($B410, 'Uganda workforce data - raw'!$B$4:$B$619,0), MATCH("Filled Female",'Uganda workforce data - raw'!$A$4:$F$4,0))*INDEX('Mapping cadres'!$B$1:$Z$616,MATCH($B410, 'Mapping cadres'!$B$1:$B$616,0), MATCH(AU$32,'Mapping cadres'!$B$1:$Z$1,0))</f>
        <v>0</v>
      </c>
      <c r="AV410" s="226">
        <f>INDEX('Uganda workforce data - raw'!$A$4:$F$619,MATCH($B410, 'Uganda workforce data - raw'!$B$4:$B$619,0), MATCH("Filled Female",'Uganda workforce data - raw'!$A$4:$F$4,0))*INDEX('Mapping cadres'!$B$1:$Z$616,MATCH($B410, 'Mapping cadres'!$B$1:$B$616,0), MATCH(AV$32,'Mapping cadres'!$B$1:$Z$1,0))</f>
        <v>0</v>
      </c>
      <c r="AW410" s="226">
        <f>INDEX('Uganda workforce data - raw'!$A$4:$F$619,MATCH($B410, 'Uganda workforce data - raw'!$B$4:$B$619,0), MATCH("Filled Female",'Uganda workforce data - raw'!$A$4:$F$4,0))*INDEX('Mapping cadres'!$B$1:$Z$616,MATCH($B410, 'Mapping cadres'!$B$1:$B$616,0), MATCH(AW$32,'Mapping cadres'!$B$1:$Z$1,0))</f>
        <v>0</v>
      </c>
      <c r="AX410" s="226">
        <f>INDEX('Uganda workforce data - raw'!$A$4:$F$619,MATCH($B410, 'Uganda workforce data - raw'!$B$4:$B$619,0), MATCH("Filled Female",'Uganda workforce data - raw'!$A$4:$F$4,0))*INDEX('Mapping cadres'!$B$1:$Z$616,MATCH($B410, 'Mapping cadres'!$B$1:$B$616,0), MATCH(AX$32,'Mapping cadres'!$B$1:$Z$1,0))</f>
        <v>0</v>
      </c>
      <c r="AY410" s="226">
        <f t="shared" si="125"/>
        <v>0</v>
      </c>
      <c r="AZ410" s="226">
        <f t="shared" si="126"/>
        <v>0</v>
      </c>
      <c r="BA410" s="226">
        <f t="shared" si="127"/>
        <v>0</v>
      </c>
      <c r="BB410" s="226">
        <f t="shared" si="128"/>
        <v>0</v>
      </c>
      <c r="BC410" s="226">
        <f t="shared" si="129"/>
        <v>0</v>
      </c>
      <c r="BD410" s="226">
        <f t="shared" si="130"/>
        <v>0</v>
      </c>
      <c r="BE410" s="226">
        <f t="shared" si="131"/>
        <v>169</v>
      </c>
      <c r="BF410" s="226">
        <f t="shared" si="132"/>
        <v>0</v>
      </c>
      <c r="BG410" s="226">
        <f t="shared" si="133"/>
        <v>0</v>
      </c>
      <c r="BH410" s="226">
        <f t="shared" si="134"/>
        <v>0</v>
      </c>
      <c r="BI410" s="226">
        <f t="shared" si="135"/>
        <v>0</v>
      </c>
      <c r="BJ410" s="226">
        <f t="shared" si="136"/>
        <v>0</v>
      </c>
      <c r="BK410" s="226">
        <f t="shared" si="137"/>
        <v>0</v>
      </c>
      <c r="BL410" s="226">
        <f t="shared" si="138"/>
        <v>0</v>
      </c>
      <c r="BM410" s="226">
        <f t="shared" si="139"/>
        <v>0</v>
      </c>
      <c r="BN410" s="226">
        <f t="shared" si="140"/>
        <v>0</v>
      </c>
      <c r="BO410" s="226">
        <f t="shared" si="141"/>
        <v>0</v>
      </c>
      <c r="BP410" s="226">
        <f t="shared" si="142"/>
        <v>0</v>
      </c>
      <c r="BQ410" s="226">
        <f t="shared" si="143"/>
        <v>0</v>
      </c>
      <c r="BR410" s="226">
        <f t="shared" si="144"/>
        <v>0</v>
      </c>
      <c r="BS410" s="226">
        <f t="shared" si="145"/>
        <v>0</v>
      </c>
      <c r="BT410" s="226">
        <f t="shared" si="146"/>
        <v>0</v>
      </c>
      <c r="BU410" s="226">
        <f t="shared" si="147"/>
        <v>0</v>
      </c>
      <c r="BV410" s="226">
        <f t="shared" si="148"/>
        <v>0</v>
      </c>
    </row>
    <row r="411" spans="1:74">
      <c r="A411" s="226">
        <v>379</v>
      </c>
      <c r="B411" s="226" t="s">
        <v>1680</v>
      </c>
      <c r="C411" s="226">
        <f>INDEX('Uganda workforce data - raw'!$A$4:$F$619,MATCH($B411, 'Uganda workforce data - raw'!$B$4:$B$619,0), MATCH("Filled Male",'Uganda workforce data - raw'!$A$4:$F$4,0))*INDEX('Mapping cadres'!$B$1:$Z$616,MATCH($B411, 'Mapping cadres'!$B$1:$B$616,0), MATCH(C$32,'Mapping cadres'!$B$1:$Z$1,0))</f>
        <v>0</v>
      </c>
      <c r="D411" s="226">
        <f>INDEX('Uganda workforce data - raw'!$A$4:$F$619,MATCH($B411, 'Uganda workforce data - raw'!$B$4:$B$619,0), MATCH("Filled Male",'Uganda workforce data - raw'!$A$4:$F$4,0))*INDEX('Mapping cadres'!$B$1:$Z$616,MATCH($B411, 'Mapping cadres'!$B$1:$B$616,0), MATCH(D$32,'Mapping cadres'!$B$1:$Z$1,0))</f>
        <v>0</v>
      </c>
      <c r="E411" s="226">
        <f>INDEX('Uganda workforce data - raw'!$A$4:$F$619,MATCH($B411, 'Uganda workforce data - raw'!$B$4:$B$619,0), MATCH("Filled Male",'Uganda workforce data - raw'!$A$4:$F$4,0))*INDEX('Mapping cadres'!$B$1:$Z$616,MATCH($B411, 'Mapping cadres'!$B$1:$B$616,0), MATCH(E$32,'Mapping cadres'!$B$1:$Z$1,0))</f>
        <v>0</v>
      </c>
      <c r="F411" s="226">
        <f>INDEX('Uganda workforce data - raw'!$A$4:$F$619,MATCH($B411, 'Uganda workforce data - raw'!$B$4:$B$619,0), MATCH("Filled Male",'Uganda workforce data - raw'!$A$4:$F$4,0))*INDEX('Mapping cadres'!$B$1:$Z$616,MATCH($B411, 'Mapping cadres'!$B$1:$B$616,0), MATCH(F$32,'Mapping cadres'!$B$1:$Z$1,0))</f>
        <v>0</v>
      </c>
      <c r="G411" s="226">
        <f>INDEX('Uganda workforce data - raw'!$A$4:$F$619,MATCH($B411, 'Uganda workforce data - raw'!$B$4:$B$619,0), MATCH("Filled Male",'Uganda workforce data - raw'!$A$4:$F$4,0))*INDEX('Mapping cadres'!$B$1:$Z$616,MATCH($B411, 'Mapping cadres'!$B$1:$B$616,0), MATCH(G$32,'Mapping cadres'!$B$1:$Z$1,0))</f>
        <v>0</v>
      </c>
      <c r="H411" s="226">
        <f>INDEX('Uganda workforce data - raw'!$A$4:$F$619,MATCH($B411, 'Uganda workforce data - raw'!$B$4:$B$619,0), MATCH("Filled Male",'Uganda workforce data - raw'!$A$4:$F$4,0))*INDEX('Mapping cadres'!$B$1:$Z$616,MATCH($B411, 'Mapping cadres'!$B$1:$B$616,0), MATCH(H$32,'Mapping cadres'!$B$1:$Z$1,0))</f>
        <v>0</v>
      </c>
      <c r="I411" s="226">
        <f>INDEX('Uganda workforce data - raw'!$A$4:$F$619,MATCH($B411, 'Uganda workforce data - raw'!$B$4:$B$619,0), MATCH("Filled Male",'Uganda workforce data - raw'!$A$4:$F$4,0))*INDEX('Mapping cadres'!$B$1:$Z$616,MATCH($B411, 'Mapping cadres'!$B$1:$B$616,0), MATCH(I$32,'Mapping cadres'!$B$1:$Z$1,0))</f>
        <v>0</v>
      </c>
      <c r="J411" s="226">
        <f>INDEX('Uganda workforce data - raw'!$A$4:$F$619,MATCH($B411, 'Uganda workforce data - raw'!$B$4:$B$619,0), MATCH("Filled Male",'Uganda workforce data - raw'!$A$4:$F$4,0))*INDEX('Mapping cadres'!$B$1:$Z$616,MATCH($B411, 'Mapping cadres'!$B$1:$B$616,0), MATCH(J$32,'Mapping cadres'!$B$1:$Z$1,0))</f>
        <v>0</v>
      </c>
      <c r="K411" s="226">
        <f>INDEX('Uganda workforce data - raw'!$A$4:$F$619,MATCH($B411, 'Uganda workforce data - raw'!$B$4:$B$619,0), MATCH("Filled Male",'Uganda workforce data - raw'!$A$4:$F$4,0))*INDEX('Mapping cadres'!$B$1:$Z$616,MATCH($B411, 'Mapping cadres'!$B$1:$B$616,0), MATCH(K$32,'Mapping cadres'!$B$1:$Z$1,0))</f>
        <v>0</v>
      </c>
      <c r="L411" s="226">
        <f>INDEX('Uganda workforce data - raw'!$A$4:$F$619,MATCH($B411, 'Uganda workforce data - raw'!$B$4:$B$619,0), MATCH("Filled Male",'Uganda workforce data - raw'!$A$4:$F$4,0))*INDEX('Mapping cadres'!$B$1:$Z$616,MATCH($B411, 'Mapping cadres'!$B$1:$B$616,0), MATCH(L$32,'Mapping cadres'!$B$1:$Z$1,0))</f>
        <v>0</v>
      </c>
      <c r="M411" s="226">
        <f>INDEX('Uganda workforce data - raw'!$A$4:$F$619,MATCH($B411, 'Uganda workforce data - raw'!$B$4:$B$619,0), MATCH("Filled Male",'Uganda workforce data - raw'!$A$4:$F$4,0))*INDEX('Mapping cadres'!$B$1:$Z$616,MATCH($B411, 'Mapping cadres'!$B$1:$B$616,0), MATCH(M$32,'Mapping cadres'!$B$1:$Z$1,0))</f>
        <v>0</v>
      </c>
      <c r="N411" s="226">
        <f>INDEX('Uganda workforce data - raw'!$A$4:$F$619,MATCH($B411, 'Uganda workforce data - raw'!$B$4:$B$619,0), MATCH("Filled Male",'Uganda workforce data - raw'!$A$4:$F$4,0))*INDEX('Mapping cadres'!$B$1:$Z$616,MATCH($B411, 'Mapping cadres'!$B$1:$B$616,0), MATCH(N$32,'Mapping cadres'!$B$1:$Z$1,0))</f>
        <v>0</v>
      </c>
      <c r="O411" s="226">
        <f>INDEX('Uganda workforce data - raw'!$A$4:$F$619,MATCH($B411, 'Uganda workforce data - raw'!$B$4:$B$619,0), MATCH("Filled Male",'Uganda workforce data - raw'!$A$4:$F$4,0))*INDEX('Mapping cadres'!$B$1:$Z$616,MATCH($B411, 'Mapping cadres'!$B$1:$B$616,0), MATCH(O$32,'Mapping cadres'!$B$1:$Z$1,0))</f>
        <v>0</v>
      </c>
      <c r="P411" s="226">
        <f>INDEX('Uganda workforce data - raw'!$A$4:$F$619,MATCH($B411, 'Uganda workforce data - raw'!$B$4:$B$619,0), MATCH("Filled Male",'Uganda workforce data - raw'!$A$4:$F$4,0))*INDEX('Mapping cadres'!$B$1:$Z$616,MATCH($B411, 'Mapping cadres'!$B$1:$B$616,0), MATCH(P$32,'Mapping cadres'!$B$1:$Z$1,0))</f>
        <v>0</v>
      </c>
      <c r="Q411" s="226">
        <f>INDEX('Uganda workforce data - raw'!$A$4:$F$619,MATCH($B411, 'Uganda workforce data - raw'!$B$4:$B$619,0), MATCH("Filled Male",'Uganda workforce data - raw'!$A$4:$F$4,0))*INDEX('Mapping cadres'!$B$1:$Z$616,MATCH($B411, 'Mapping cadres'!$B$1:$B$616,0), MATCH(Q$32,'Mapping cadres'!$B$1:$Z$1,0))</f>
        <v>0</v>
      </c>
      <c r="R411" s="226">
        <f>INDEX('Uganda workforce data - raw'!$A$4:$F$619,MATCH($B411, 'Uganda workforce data - raw'!$B$4:$B$619,0), MATCH("Filled Male",'Uganda workforce data - raw'!$A$4:$F$4,0))*INDEX('Mapping cadres'!$B$1:$Z$616,MATCH($B411, 'Mapping cadres'!$B$1:$B$616,0), MATCH(R$32,'Mapping cadres'!$B$1:$Z$1,0))</f>
        <v>0</v>
      </c>
      <c r="S411" s="226">
        <f>INDEX('Uganda workforce data - raw'!$A$4:$F$619,MATCH($B411, 'Uganda workforce data - raw'!$B$4:$B$619,0), MATCH("Filled Male",'Uganda workforce data - raw'!$A$4:$F$4,0))*INDEX('Mapping cadres'!$B$1:$Z$616,MATCH($B411, 'Mapping cadres'!$B$1:$B$616,0), MATCH(S$32,'Mapping cadres'!$B$1:$Z$1,0))</f>
        <v>0</v>
      </c>
      <c r="T411" s="226">
        <f>INDEX('Uganda workforce data - raw'!$A$4:$F$619,MATCH($B411, 'Uganda workforce data - raw'!$B$4:$B$619,0), MATCH("Filled Male",'Uganda workforce data - raw'!$A$4:$F$4,0))*INDEX('Mapping cadres'!$B$1:$Z$616,MATCH($B411, 'Mapping cadres'!$B$1:$B$616,0), MATCH(T$32,'Mapping cadres'!$B$1:$Z$1,0))</f>
        <v>0</v>
      </c>
      <c r="U411" s="226">
        <f>INDEX('Uganda workforce data - raw'!$A$4:$F$619,MATCH($B411, 'Uganda workforce data - raw'!$B$4:$B$619,0), MATCH("Filled Male",'Uganda workforce data - raw'!$A$4:$F$4,0))*INDEX('Mapping cadres'!$B$1:$Z$616,MATCH($B411, 'Mapping cadres'!$B$1:$B$616,0), MATCH(U$32,'Mapping cadres'!$B$1:$Z$1,0))</f>
        <v>0</v>
      </c>
      <c r="V411" s="226">
        <f>INDEX('Uganda workforce data - raw'!$A$4:$F$619,MATCH($B411, 'Uganda workforce data - raw'!$B$4:$B$619,0), MATCH("Filled Male",'Uganda workforce data - raw'!$A$4:$F$4,0))*INDEX('Mapping cadres'!$B$1:$Z$616,MATCH($B411, 'Mapping cadres'!$B$1:$B$616,0), MATCH(V$32,'Mapping cadres'!$B$1:$Z$1,0))</f>
        <v>0</v>
      </c>
      <c r="W411" s="226">
        <f>INDEX('Uganda workforce data - raw'!$A$4:$F$619,MATCH($B411, 'Uganda workforce data - raw'!$B$4:$B$619,0), MATCH("Filled Male",'Uganda workforce data - raw'!$A$4:$F$4,0))*INDEX('Mapping cadres'!$B$1:$Z$616,MATCH($B411, 'Mapping cadres'!$B$1:$B$616,0), MATCH(W$32,'Mapping cadres'!$B$1:$Z$1,0))</f>
        <v>0</v>
      </c>
      <c r="X411" s="226">
        <f>INDEX('Uganda workforce data - raw'!$A$4:$F$619,MATCH($B411, 'Uganda workforce data - raw'!$B$4:$B$619,0), MATCH("Filled Male",'Uganda workforce data - raw'!$A$4:$F$4,0))*INDEX('Mapping cadres'!$B$1:$Z$616,MATCH($B411, 'Mapping cadres'!$B$1:$B$616,0), MATCH(X$32,'Mapping cadres'!$B$1:$Z$1,0))</f>
        <v>0</v>
      </c>
      <c r="Y411" s="226">
        <f>INDEX('Uganda workforce data - raw'!$A$4:$F$619,MATCH($B411, 'Uganda workforce data - raw'!$B$4:$B$619,0), MATCH("Filled Male",'Uganda workforce data - raw'!$A$4:$F$4,0))*INDEX('Mapping cadres'!$B$1:$Z$616,MATCH($B411, 'Mapping cadres'!$B$1:$B$616,0), MATCH(Y$32,'Mapping cadres'!$B$1:$Z$1,0))</f>
        <v>0</v>
      </c>
      <c r="Z411" s="226">
        <f>INDEX('Uganda workforce data - raw'!$A$4:$F$619,MATCH($B411, 'Uganda workforce data - raw'!$B$4:$B$619,0), MATCH("Filled Male",'Uganda workforce data - raw'!$A$4:$F$4,0))*INDEX('Mapping cadres'!$B$1:$Z$616,MATCH($B411, 'Mapping cadres'!$B$1:$B$616,0), MATCH(Z$32,'Mapping cadres'!$B$1:$Z$1,0))</f>
        <v>0</v>
      </c>
      <c r="AA411" s="226">
        <f>INDEX('Uganda workforce data - raw'!$A$4:$F$619,MATCH($B411, 'Uganda workforce data - raw'!$B$4:$B$619,0), MATCH("Filled Female",'Uganda workforce data - raw'!$A$4:$F$4,0))*INDEX('Mapping cadres'!$B$1:$Z$616,MATCH($B411, 'Mapping cadres'!$B$1:$B$616,0), MATCH(AA$32,'Mapping cadres'!$B$1:$Z$1,0))</f>
        <v>0</v>
      </c>
      <c r="AB411" s="226">
        <f>INDEX('Uganda workforce data - raw'!$A$4:$F$619,MATCH($B411, 'Uganda workforce data - raw'!$B$4:$B$619,0), MATCH("Filled Female",'Uganda workforce data - raw'!$A$4:$F$4,0))*INDEX('Mapping cadres'!$B$1:$Z$616,MATCH($B411, 'Mapping cadres'!$B$1:$B$616,0), MATCH(AB$32,'Mapping cadres'!$B$1:$Z$1,0))</f>
        <v>0</v>
      </c>
      <c r="AC411" s="226">
        <f>INDEX('Uganda workforce data - raw'!$A$4:$F$619,MATCH($B411, 'Uganda workforce data - raw'!$B$4:$B$619,0), MATCH("Filled Female",'Uganda workforce data - raw'!$A$4:$F$4,0))*INDEX('Mapping cadres'!$B$1:$Z$616,MATCH($B411, 'Mapping cadres'!$B$1:$B$616,0), MATCH(AC$32,'Mapping cadres'!$B$1:$Z$1,0))</f>
        <v>0</v>
      </c>
      <c r="AD411" s="226">
        <f>INDEX('Uganda workforce data - raw'!$A$4:$F$619,MATCH($B411, 'Uganda workforce data - raw'!$B$4:$B$619,0), MATCH("Filled Female",'Uganda workforce data - raw'!$A$4:$F$4,0))*INDEX('Mapping cadres'!$B$1:$Z$616,MATCH($B411, 'Mapping cadres'!$B$1:$B$616,0), MATCH(AD$32,'Mapping cadres'!$B$1:$Z$1,0))</f>
        <v>0</v>
      </c>
      <c r="AE411" s="226">
        <f>INDEX('Uganda workforce data - raw'!$A$4:$F$619,MATCH($B411, 'Uganda workforce data - raw'!$B$4:$B$619,0), MATCH("Filled Female",'Uganda workforce data - raw'!$A$4:$F$4,0))*INDEX('Mapping cadres'!$B$1:$Z$616,MATCH($B411, 'Mapping cadres'!$B$1:$B$616,0), MATCH(AE$32,'Mapping cadres'!$B$1:$Z$1,0))</f>
        <v>0</v>
      </c>
      <c r="AF411" s="226">
        <f>INDEX('Uganda workforce data - raw'!$A$4:$F$619,MATCH($B411, 'Uganda workforce data - raw'!$B$4:$B$619,0), MATCH("Filled Female",'Uganda workforce data - raw'!$A$4:$F$4,0))*INDEX('Mapping cadres'!$B$1:$Z$616,MATCH($B411, 'Mapping cadres'!$B$1:$B$616,0), MATCH(AF$32,'Mapping cadres'!$B$1:$Z$1,0))</f>
        <v>0</v>
      </c>
      <c r="AG411" s="226">
        <f>INDEX('Uganda workforce data - raw'!$A$4:$F$619,MATCH($B411, 'Uganda workforce data - raw'!$B$4:$B$619,0), MATCH("Filled Female",'Uganda workforce data - raw'!$A$4:$F$4,0))*INDEX('Mapping cadres'!$B$1:$Z$616,MATCH($B411, 'Mapping cadres'!$B$1:$B$616,0), MATCH(AG$32,'Mapping cadres'!$B$1:$Z$1,0))</f>
        <v>1</v>
      </c>
      <c r="AH411" s="226">
        <f>INDEX('Uganda workforce data - raw'!$A$4:$F$619,MATCH($B411, 'Uganda workforce data - raw'!$B$4:$B$619,0), MATCH("Filled Female",'Uganda workforce data - raw'!$A$4:$F$4,0))*INDEX('Mapping cadres'!$B$1:$Z$616,MATCH($B411, 'Mapping cadres'!$B$1:$B$616,0), MATCH(AH$32,'Mapping cadres'!$B$1:$Z$1,0))</f>
        <v>0</v>
      </c>
      <c r="AI411" s="226">
        <f>INDEX('Uganda workforce data - raw'!$A$4:$F$619,MATCH($B411, 'Uganda workforce data - raw'!$B$4:$B$619,0), MATCH("Filled Female",'Uganda workforce data - raw'!$A$4:$F$4,0))*INDEX('Mapping cadres'!$B$1:$Z$616,MATCH($B411, 'Mapping cadres'!$B$1:$B$616,0), MATCH(AI$32,'Mapping cadres'!$B$1:$Z$1,0))</f>
        <v>0</v>
      </c>
      <c r="AJ411" s="226">
        <f>INDEX('Uganda workforce data - raw'!$A$4:$F$619,MATCH($B411, 'Uganda workforce data - raw'!$B$4:$B$619,0), MATCH("Filled Female",'Uganda workforce data - raw'!$A$4:$F$4,0))*INDEX('Mapping cadres'!$B$1:$Z$616,MATCH($B411, 'Mapping cadres'!$B$1:$B$616,0), MATCH(AJ$32,'Mapping cadres'!$B$1:$Z$1,0))</f>
        <v>0</v>
      </c>
      <c r="AK411" s="226">
        <f>INDEX('Uganda workforce data - raw'!$A$4:$F$619,MATCH($B411, 'Uganda workforce data - raw'!$B$4:$B$619,0), MATCH("Filled Female",'Uganda workforce data - raw'!$A$4:$F$4,0))*INDEX('Mapping cadres'!$B$1:$Z$616,MATCH($B411, 'Mapping cadres'!$B$1:$B$616,0), MATCH(AK$32,'Mapping cadres'!$B$1:$Z$1,0))</f>
        <v>0</v>
      </c>
      <c r="AL411" s="226">
        <f>INDEX('Uganda workforce data - raw'!$A$4:$F$619,MATCH($B411, 'Uganda workforce data - raw'!$B$4:$B$619,0), MATCH("Filled Female",'Uganda workforce data - raw'!$A$4:$F$4,0))*INDEX('Mapping cadres'!$B$1:$Z$616,MATCH($B411, 'Mapping cadres'!$B$1:$B$616,0), MATCH(AL$32,'Mapping cadres'!$B$1:$Z$1,0))</f>
        <v>0</v>
      </c>
      <c r="AM411" s="226">
        <f>INDEX('Uganda workforce data - raw'!$A$4:$F$619,MATCH($B411, 'Uganda workforce data - raw'!$B$4:$B$619,0), MATCH("Filled Female",'Uganda workforce data - raw'!$A$4:$F$4,0))*INDEX('Mapping cadres'!$B$1:$Z$616,MATCH($B411, 'Mapping cadres'!$B$1:$B$616,0), MATCH(AM$32,'Mapping cadres'!$B$1:$Z$1,0))</f>
        <v>0</v>
      </c>
      <c r="AN411" s="226">
        <f>INDEX('Uganda workforce data - raw'!$A$4:$F$619,MATCH($B411, 'Uganda workforce data - raw'!$B$4:$B$619,0), MATCH("Filled Female",'Uganda workforce data - raw'!$A$4:$F$4,0))*INDEX('Mapping cadres'!$B$1:$Z$616,MATCH($B411, 'Mapping cadres'!$B$1:$B$616,0), MATCH(AN$32,'Mapping cadres'!$B$1:$Z$1,0))</f>
        <v>0</v>
      </c>
      <c r="AO411" s="226">
        <f>INDEX('Uganda workforce data - raw'!$A$4:$F$619,MATCH($B411, 'Uganda workforce data - raw'!$B$4:$B$619,0), MATCH("Filled Female",'Uganda workforce data - raw'!$A$4:$F$4,0))*INDEX('Mapping cadres'!$B$1:$Z$616,MATCH($B411, 'Mapping cadres'!$B$1:$B$616,0), MATCH(AO$32,'Mapping cadres'!$B$1:$Z$1,0))</f>
        <v>0</v>
      </c>
      <c r="AP411" s="226">
        <f>INDEX('Uganda workforce data - raw'!$A$4:$F$619,MATCH($B411, 'Uganda workforce data - raw'!$B$4:$B$619,0), MATCH("Filled Female",'Uganda workforce data - raw'!$A$4:$F$4,0))*INDEX('Mapping cadres'!$B$1:$Z$616,MATCH($B411, 'Mapping cadres'!$B$1:$B$616,0), MATCH(AP$32,'Mapping cadres'!$B$1:$Z$1,0))</f>
        <v>0</v>
      </c>
      <c r="AQ411" s="226">
        <f>INDEX('Uganda workforce data - raw'!$A$4:$F$619,MATCH($B411, 'Uganda workforce data - raw'!$B$4:$B$619,0), MATCH("Filled Female",'Uganda workforce data - raw'!$A$4:$F$4,0))*INDEX('Mapping cadres'!$B$1:$Z$616,MATCH($B411, 'Mapping cadres'!$B$1:$B$616,0), MATCH(AQ$32,'Mapping cadres'!$B$1:$Z$1,0))</f>
        <v>0</v>
      </c>
      <c r="AR411" s="226">
        <f>INDEX('Uganda workforce data - raw'!$A$4:$F$619,MATCH($B411, 'Uganda workforce data - raw'!$B$4:$B$619,0), MATCH("Filled Female",'Uganda workforce data - raw'!$A$4:$F$4,0))*INDEX('Mapping cadres'!$B$1:$Z$616,MATCH($B411, 'Mapping cadres'!$B$1:$B$616,0), MATCH(AR$32,'Mapping cadres'!$B$1:$Z$1,0))</f>
        <v>0</v>
      </c>
      <c r="AS411" s="226">
        <f>INDEX('Uganda workforce data - raw'!$A$4:$F$619,MATCH($B411, 'Uganda workforce data - raw'!$B$4:$B$619,0), MATCH("Filled Female",'Uganda workforce data - raw'!$A$4:$F$4,0))*INDEX('Mapping cadres'!$B$1:$Z$616,MATCH($B411, 'Mapping cadres'!$B$1:$B$616,0), MATCH(AS$32,'Mapping cadres'!$B$1:$Z$1,0))</f>
        <v>0</v>
      </c>
      <c r="AT411" s="226">
        <f>INDEX('Uganda workforce data - raw'!$A$4:$F$619,MATCH($B411, 'Uganda workforce data - raw'!$B$4:$B$619,0), MATCH("Filled Female",'Uganda workforce data - raw'!$A$4:$F$4,0))*INDEX('Mapping cadres'!$B$1:$Z$616,MATCH($B411, 'Mapping cadres'!$B$1:$B$616,0), MATCH(AT$32,'Mapping cadres'!$B$1:$Z$1,0))</f>
        <v>0</v>
      </c>
      <c r="AU411" s="226">
        <f>INDEX('Uganda workforce data - raw'!$A$4:$F$619,MATCH($B411, 'Uganda workforce data - raw'!$B$4:$B$619,0), MATCH("Filled Female",'Uganda workforce data - raw'!$A$4:$F$4,0))*INDEX('Mapping cadres'!$B$1:$Z$616,MATCH($B411, 'Mapping cadres'!$B$1:$B$616,0), MATCH(AU$32,'Mapping cadres'!$B$1:$Z$1,0))</f>
        <v>0</v>
      </c>
      <c r="AV411" s="226">
        <f>INDEX('Uganda workforce data - raw'!$A$4:$F$619,MATCH($B411, 'Uganda workforce data - raw'!$B$4:$B$619,0), MATCH("Filled Female",'Uganda workforce data - raw'!$A$4:$F$4,0))*INDEX('Mapping cadres'!$B$1:$Z$616,MATCH($B411, 'Mapping cadres'!$B$1:$B$616,0), MATCH(AV$32,'Mapping cadres'!$B$1:$Z$1,0))</f>
        <v>0</v>
      </c>
      <c r="AW411" s="226">
        <f>INDEX('Uganda workforce data - raw'!$A$4:$F$619,MATCH($B411, 'Uganda workforce data - raw'!$B$4:$B$619,0), MATCH("Filled Female",'Uganda workforce data - raw'!$A$4:$F$4,0))*INDEX('Mapping cadres'!$B$1:$Z$616,MATCH($B411, 'Mapping cadres'!$B$1:$B$616,0), MATCH(AW$32,'Mapping cadres'!$B$1:$Z$1,0))</f>
        <v>0</v>
      </c>
      <c r="AX411" s="226">
        <f>INDEX('Uganda workforce data - raw'!$A$4:$F$619,MATCH($B411, 'Uganda workforce data - raw'!$B$4:$B$619,0), MATCH("Filled Female",'Uganda workforce data - raw'!$A$4:$F$4,0))*INDEX('Mapping cadres'!$B$1:$Z$616,MATCH($B411, 'Mapping cadres'!$B$1:$B$616,0), MATCH(AX$32,'Mapping cadres'!$B$1:$Z$1,0))</f>
        <v>0</v>
      </c>
      <c r="AY411" s="226">
        <f t="shared" si="125"/>
        <v>0</v>
      </c>
      <c r="AZ411" s="226">
        <f t="shared" si="126"/>
        <v>0</v>
      </c>
      <c r="BA411" s="226">
        <f t="shared" si="127"/>
        <v>0</v>
      </c>
      <c r="BB411" s="226">
        <f t="shared" si="128"/>
        <v>0</v>
      </c>
      <c r="BC411" s="226">
        <f t="shared" si="129"/>
        <v>0</v>
      </c>
      <c r="BD411" s="226">
        <f t="shared" si="130"/>
        <v>0</v>
      </c>
      <c r="BE411" s="226">
        <f t="shared" si="131"/>
        <v>1</v>
      </c>
      <c r="BF411" s="226">
        <f t="shared" si="132"/>
        <v>0</v>
      </c>
      <c r="BG411" s="226">
        <f t="shared" si="133"/>
        <v>0</v>
      </c>
      <c r="BH411" s="226">
        <f t="shared" si="134"/>
        <v>0</v>
      </c>
      <c r="BI411" s="226">
        <f t="shared" si="135"/>
        <v>0</v>
      </c>
      <c r="BJ411" s="226">
        <f t="shared" si="136"/>
        <v>0</v>
      </c>
      <c r="BK411" s="226">
        <f t="shared" si="137"/>
        <v>0</v>
      </c>
      <c r="BL411" s="226">
        <f t="shared" si="138"/>
        <v>0</v>
      </c>
      <c r="BM411" s="226">
        <f t="shared" si="139"/>
        <v>0</v>
      </c>
      <c r="BN411" s="226">
        <f t="shared" si="140"/>
        <v>0</v>
      </c>
      <c r="BO411" s="226">
        <f t="shared" si="141"/>
        <v>0</v>
      </c>
      <c r="BP411" s="226">
        <f t="shared" si="142"/>
        <v>0</v>
      </c>
      <c r="BQ411" s="226">
        <f t="shared" si="143"/>
        <v>0</v>
      </c>
      <c r="BR411" s="226">
        <f t="shared" si="144"/>
        <v>0</v>
      </c>
      <c r="BS411" s="226">
        <f t="shared" si="145"/>
        <v>0</v>
      </c>
      <c r="BT411" s="226">
        <f t="shared" si="146"/>
        <v>0</v>
      </c>
      <c r="BU411" s="226">
        <f t="shared" si="147"/>
        <v>0</v>
      </c>
      <c r="BV411" s="226">
        <f t="shared" si="148"/>
        <v>0</v>
      </c>
    </row>
    <row r="412" spans="1:74">
      <c r="A412" s="226">
        <v>380</v>
      </c>
      <c r="B412" s="226" t="s">
        <v>1681</v>
      </c>
      <c r="C412" s="226">
        <f>INDEX('Uganda workforce data - raw'!$A$4:$F$619,MATCH($B412, 'Uganda workforce data - raw'!$B$4:$B$619,0), MATCH("Filled Male",'Uganda workforce data - raw'!$A$4:$F$4,0))*INDEX('Mapping cadres'!$B$1:$Z$616,MATCH($B412, 'Mapping cadres'!$B$1:$B$616,0), MATCH(C$32,'Mapping cadres'!$B$1:$Z$1,0))</f>
        <v>0</v>
      </c>
      <c r="D412" s="226">
        <f>INDEX('Uganda workforce data - raw'!$A$4:$F$619,MATCH($B412, 'Uganda workforce data - raw'!$B$4:$B$619,0), MATCH("Filled Male",'Uganda workforce data - raw'!$A$4:$F$4,0))*INDEX('Mapping cadres'!$B$1:$Z$616,MATCH($B412, 'Mapping cadres'!$B$1:$B$616,0), MATCH(D$32,'Mapping cadres'!$B$1:$Z$1,0))</f>
        <v>0</v>
      </c>
      <c r="E412" s="226">
        <f>INDEX('Uganda workforce data - raw'!$A$4:$F$619,MATCH($B412, 'Uganda workforce data - raw'!$B$4:$B$619,0), MATCH("Filled Male",'Uganda workforce data - raw'!$A$4:$F$4,0))*INDEX('Mapping cadres'!$B$1:$Z$616,MATCH($B412, 'Mapping cadres'!$B$1:$B$616,0), MATCH(E$32,'Mapping cadres'!$B$1:$Z$1,0))</f>
        <v>0</v>
      </c>
      <c r="F412" s="226">
        <f>INDEX('Uganda workforce data - raw'!$A$4:$F$619,MATCH($B412, 'Uganda workforce data - raw'!$B$4:$B$619,0), MATCH("Filled Male",'Uganda workforce data - raw'!$A$4:$F$4,0))*INDEX('Mapping cadres'!$B$1:$Z$616,MATCH($B412, 'Mapping cadres'!$B$1:$B$616,0), MATCH(F$32,'Mapping cadres'!$B$1:$Z$1,0))</f>
        <v>0</v>
      </c>
      <c r="G412" s="226">
        <f>INDEX('Uganda workforce data - raw'!$A$4:$F$619,MATCH($B412, 'Uganda workforce data - raw'!$B$4:$B$619,0), MATCH("Filled Male",'Uganda workforce data - raw'!$A$4:$F$4,0))*INDEX('Mapping cadres'!$B$1:$Z$616,MATCH($B412, 'Mapping cadres'!$B$1:$B$616,0), MATCH(G$32,'Mapping cadres'!$B$1:$Z$1,0))</f>
        <v>0</v>
      </c>
      <c r="H412" s="226">
        <f>INDEX('Uganda workforce data - raw'!$A$4:$F$619,MATCH($B412, 'Uganda workforce data - raw'!$B$4:$B$619,0), MATCH("Filled Male",'Uganda workforce data - raw'!$A$4:$F$4,0))*INDEX('Mapping cadres'!$B$1:$Z$616,MATCH($B412, 'Mapping cadres'!$B$1:$B$616,0), MATCH(H$32,'Mapping cadres'!$B$1:$Z$1,0))</f>
        <v>0</v>
      </c>
      <c r="I412" s="226">
        <f>INDEX('Uganda workforce data - raw'!$A$4:$F$619,MATCH($B412, 'Uganda workforce data - raw'!$B$4:$B$619,0), MATCH("Filled Male",'Uganda workforce data - raw'!$A$4:$F$4,0))*INDEX('Mapping cadres'!$B$1:$Z$616,MATCH($B412, 'Mapping cadres'!$B$1:$B$616,0), MATCH(I$32,'Mapping cadres'!$B$1:$Z$1,0))</f>
        <v>0</v>
      </c>
      <c r="J412" s="226">
        <f>INDEX('Uganda workforce data - raw'!$A$4:$F$619,MATCH($B412, 'Uganda workforce data - raw'!$B$4:$B$619,0), MATCH("Filled Male",'Uganda workforce data - raw'!$A$4:$F$4,0))*INDEX('Mapping cadres'!$B$1:$Z$616,MATCH($B412, 'Mapping cadres'!$B$1:$B$616,0), MATCH(J$32,'Mapping cadres'!$B$1:$Z$1,0))</f>
        <v>0</v>
      </c>
      <c r="K412" s="226">
        <f>INDEX('Uganda workforce data - raw'!$A$4:$F$619,MATCH($B412, 'Uganda workforce data - raw'!$B$4:$B$619,0), MATCH("Filled Male",'Uganda workforce data - raw'!$A$4:$F$4,0))*INDEX('Mapping cadres'!$B$1:$Z$616,MATCH($B412, 'Mapping cadres'!$B$1:$B$616,0), MATCH(K$32,'Mapping cadres'!$B$1:$Z$1,0))</f>
        <v>0</v>
      </c>
      <c r="L412" s="226">
        <f>INDEX('Uganda workforce data - raw'!$A$4:$F$619,MATCH($B412, 'Uganda workforce data - raw'!$B$4:$B$619,0), MATCH("Filled Male",'Uganda workforce data - raw'!$A$4:$F$4,0))*INDEX('Mapping cadres'!$B$1:$Z$616,MATCH($B412, 'Mapping cadres'!$B$1:$B$616,0), MATCH(L$32,'Mapping cadres'!$B$1:$Z$1,0))</f>
        <v>0</v>
      </c>
      <c r="M412" s="226">
        <f>INDEX('Uganda workforce data - raw'!$A$4:$F$619,MATCH($B412, 'Uganda workforce data - raw'!$B$4:$B$619,0), MATCH("Filled Male",'Uganda workforce data - raw'!$A$4:$F$4,0))*INDEX('Mapping cadres'!$B$1:$Z$616,MATCH($B412, 'Mapping cadres'!$B$1:$B$616,0), MATCH(M$32,'Mapping cadres'!$B$1:$Z$1,0))</f>
        <v>0</v>
      </c>
      <c r="N412" s="226">
        <f>INDEX('Uganda workforce data - raw'!$A$4:$F$619,MATCH($B412, 'Uganda workforce data - raw'!$B$4:$B$619,0), MATCH("Filled Male",'Uganda workforce data - raw'!$A$4:$F$4,0))*INDEX('Mapping cadres'!$B$1:$Z$616,MATCH($B412, 'Mapping cadres'!$B$1:$B$616,0), MATCH(N$32,'Mapping cadres'!$B$1:$Z$1,0))</f>
        <v>0</v>
      </c>
      <c r="O412" s="226">
        <f>INDEX('Uganda workforce data - raw'!$A$4:$F$619,MATCH($B412, 'Uganda workforce data - raw'!$B$4:$B$619,0), MATCH("Filled Male",'Uganda workforce data - raw'!$A$4:$F$4,0))*INDEX('Mapping cadres'!$B$1:$Z$616,MATCH($B412, 'Mapping cadres'!$B$1:$B$616,0), MATCH(O$32,'Mapping cadres'!$B$1:$Z$1,0))</f>
        <v>0</v>
      </c>
      <c r="P412" s="226">
        <f>INDEX('Uganda workforce data - raw'!$A$4:$F$619,MATCH($B412, 'Uganda workforce data - raw'!$B$4:$B$619,0), MATCH("Filled Male",'Uganda workforce data - raw'!$A$4:$F$4,0))*INDEX('Mapping cadres'!$B$1:$Z$616,MATCH($B412, 'Mapping cadres'!$B$1:$B$616,0), MATCH(P$32,'Mapping cadres'!$B$1:$Z$1,0))</f>
        <v>0</v>
      </c>
      <c r="Q412" s="226">
        <f>INDEX('Uganda workforce data - raw'!$A$4:$F$619,MATCH($B412, 'Uganda workforce data - raw'!$B$4:$B$619,0), MATCH("Filled Male",'Uganda workforce data - raw'!$A$4:$F$4,0))*INDEX('Mapping cadres'!$B$1:$Z$616,MATCH($B412, 'Mapping cadres'!$B$1:$B$616,0), MATCH(Q$32,'Mapping cadres'!$B$1:$Z$1,0))</f>
        <v>0</v>
      </c>
      <c r="R412" s="226">
        <f>INDEX('Uganda workforce data - raw'!$A$4:$F$619,MATCH($B412, 'Uganda workforce data - raw'!$B$4:$B$619,0), MATCH("Filled Male",'Uganda workforce data - raw'!$A$4:$F$4,0))*INDEX('Mapping cadres'!$B$1:$Z$616,MATCH($B412, 'Mapping cadres'!$B$1:$B$616,0), MATCH(R$32,'Mapping cadres'!$B$1:$Z$1,0))</f>
        <v>0</v>
      </c>
      <c r="S412" s="226">
        <f>INDEX('Uganda workforce data - raw'!$A$4:$F$619,MATCH($B412, 'Uganda workforce data - raw'!$B$4:$B$619,0), MATCH("Filled Male",'Uganda workforce data - raw'!$A$4:$F$4,0))*INDEX('Mapping cadres'!$B$1:$Z$616,MATCH($B412, 'Mapping cadres'!$B$1:$B$616,0), MATCH(S$32,'Mapping cadres'!$B$1:$Z$1,0))</f>
        <v>0</v>
      </c>
      <c r="T412" s="226">
        <f>INDEX('Uganda workforce data - raw'!$A$4:$F$619,MATCH($B412, 'Uganda workforce data - raw'!$B$4:$B$619,0), MATCH("Filled Male",'Uganda workforce data - raw'!$A$4:$F$4,0))*INDEX('Mapping cadres'!$B$1:$Z$616,MATCH($B412, 'Mapping cadres'!$B$1:$B$616,0), MATCH(T$32,'Mapping cadres'!$B$1:$Z$1,0))</f>
        <v>0</v>
      </c>
      <c r="U412" s="226">
        <f>INDEX('Uganda workforce data - raw'!$A$4:$F$619,MATCH($B412, 'Uganda workforce data - raw'!$B$4:$B$619,0), MATCH("Filled Male",'Uganda workforce data - raw'!$A$4:$F$4,0))*INDEX('Mapping cadres'!$B$1:$Z$616,MATCH($B412, 'Mapping cadres'!$B$1:$B$616,0), MATCH(U$32,'Mapping cadres'!$B$1:$Z$1,0))</f>
        <v>8</v>
      </c>
      <c r="V412" s="226">
        <f>INDEX('Uganda workforce data - raw'!$A$4:$F$619,MATCH($B412, 'Uganda workforce data - raw'!$B$4:$B$619,0), MATCH("Filled Male",'Uganda workforce data - raw'!$A$4:$F$4,0))*INDEX('Mapping cadres'!$B$1:$Z$616,MATCH($B412, 'Mapping cadres'!$B$1:$B$616,0), MATCH(V$32,'Mapping cadres'!$B$1:$Z$1,0))</f>
        <v>0</v>
      </c>
      <c r="W412" s="226">
        <f>INDEX('Uganda workforce data - raw'!$A$4:$F$619,MATCH($B412, 'Uganda workforce data - raw'!$B$4:$B$619,0), MATCH("Filled Male",'Uganda workforce data - raw'!$A$4:$F$4,0))*INDEX('Mapping cadres'!$B$1:$Z$616,MATCH($B412, 'Mapping cadres'!$B$1:$B$616,0), MATCH(W$32,'Mapping cadres'!$B$1:$Z$1,0))</f>
        <v>0</v>
      </c>
      <c r="X412" s="226">
        <f>INDEX('Uganda workforce data - raw'!$A$4:$F$619,MATCH($B412, 'Uganda workforce data - raw'!$B$4:$B$619,0), MATCH("Filled Male",'Uganda workforce data - raw'!$A$4:$F$4,0))*INDEX('Mapping cadres'!$B$1:$Z$616,MATCH($B412, 'Mapping cadres'!$B$1:$B$616,0), MATCH(X$32,'Mapping cadres'!$B$1:$Z$1,0))</f>
        <v>0</v>
      </c>
      <c r="Y412" s="226">
        <f>INDEX('Uganda workforce data - raw'!$A$4:$F$619,MATCH($B412, 'Uganda workforce data - raw'!$B$4:$B$619,0), MATCH("Filled Male",'Uganda workforce data - raw'!$A$4:$F$4,0))*INDEX('Mapping cadres'!$B$1:$Z$616,MATCH($B412, 'Mapping cadres'!$B$1:$B$616,0), MATCH(Y$32,'Mapping cadres'!$B$1:$Z$1,0))</f>
        <v>0</v>
      </c>
      <c r="Z412" s="226">
        <f>INDEX('Uganda workforce data - raw'!$A$4:$F$619,MATCH($B412, 'Uganda workforce data - raw'!$B$4:$B$619,0), MATCH("Filled Male",'Uganda workforce data - raw'!$A$4:$F$4,0))*INDEX('Mapping cadres'!$B$1:$Z$616,MATCH($B412, 'Mapping cadres'!$B$1:$B$616,0), MATCH(Z$32,'Mapping cadres'!$B$1:$Z$1,0))</f>
        <v>0</v>
      </c>
      <c r="AA412" s="226">
        <f>INDEX('Uganda workforce data - raw'!$A$4:$F$619,MATCH($B412, 'Uganda workforce data - raw'!$B$4:$B$619,0), MATCH("Filled Female",'Uganda workforce data - raw'!$A$4:$F$4,0))*INDEX('Mapping cadres'!$B$1:$Z$616,MATCH($B412, 'Mapping cadres'!$B$1:$B$616,0), MATCH(AA$32,'Mapping cadres'!$B$1:$Z$1,0))</f>
        <v>0</v>
      </c>
      <c r="AB412" s="226">
        <f>INDEX('Uganda workforce data - raw'!$A$4:$F$619,MATCH($B412, 'Uganda workforce data - raw'!$B$4:$B$619,0), MATCH("Filled Female",'Uganda workforce data - raw'!$A$4:$F$4,0))*INDEX('Mapping cadres'!$B$1:$Z$616,MATCH($B412, 'Mapping cadres'!$B$1:$B$616,0), MATCH(AB$32,'Mapping cadres'!$B$1:$Z$1,0))</f>
        <v>0</v>
      </c>
      <c r="AC412" s="226">
        <f>INDEX('Uganda workforce data - raw'!$A$4:$F$619,MATCH($B412, 'Uganda workforce data - raw'!$B$4:$B$619,0), MATCH("Filled Female",'Uganda workforce data - raw'!$A$4:$F$4,0))*INDEX('Mapping cadres'!$B$1:$Z$616,MATCH($B412, 'Mapping cadres'!$B$1:$B$616,0), MATCH(AC$32,'Mapping cadres'!$B$1:$Z$1,0))</f>
        <v>0</v>
      </c>
      <c r="AD412" s="226">
        <f>INDEX('Uganda workforce data - raw'!$A$4:$F$619,MATCH($B412, 'Uganda workforce data - raw'!$B$4:$B$619,0), MATCH("Filled Female",'Uganda workforce data - raw'!$A$4:$F$4,0))*INDEX('Mapping cadres'!$B$1:$Z$616,MATCH($B412, 'Mapping cadres'!$B$1:$B$616,0), MATCH(AD$32,'Mapping cadres'!$B$1:$Z$1,0))</f>
        <v>0</v>
      </c>
      <c r="AE412" s="226">
        <f>INDEX('Uganda workforce data - raw'!$A$4:$F$619,MATCH($B412, 'Uganda workforce data - raw'!$B$4:$B$619,0), MATCH("Filled Female",'Uganda workforce data - raw'!$A$4:$F$4,0))*INDEX('Mapping cadres'!$B$1:$Z$616,MATCH($B412, 'Mapping cadres'!$B$1:$B$616,0), MATCH(AE$32,'Mapping cadres'!$B$1:$Z$1,0))</f>
        <v>0</v>
      </c>
      <c r="AF412" s="226">
        <f>INDEX('Uganda workforce data - raw'!$A$4:$F$619,MATCH($B412, 'Uganda workforce data - raw'!$B$4:$B$619,0), MATCH("Filled Female",'Uganda workforce data - raw'!$A$4:$F$4,0))*INDEX('Mapping cadres'!$B$1:$Z$616,MATCH($B412, 'Mapping cadres'!$B$1:$B$616,0), MATCH(AF$32,'Mapping cadres'!$B$1:$Z$1,0))</f>
        <v>0</v>
      </c>
      <c r="AG412" s="226">
        <f>INDEX('Uganda workforce data - raw'!$A$4:$F$619,MATCH($B412, 'Uganda workforce data - raw'!$B$4:$B$619,0), MATCH("Filled Female",'Uganda workforce data - raw'!$A$4:$F$4,0))*INDEX('Mapping cadres'!$B$1:$Z$616,MATCH($B412, 'Mapping cadres'!$B$1:$B$616,0), MATCH(AG$32,'Mapping cadres'!$B$1:$Z$1,0))</f>
        <v>0</v>
      </c>
      <c r="AH412" s="226">
        <f>INDEX('Uganda workforce data - raw'!$A$4:$F$619,MATCH($B412, 'Uganda workforce data - raw'!$B$4:$B$619,0), MATCH("Filled Female",'Uganda workforce data - raw'!$A$4:$F$4,0))*INDEX('Mapping cadres'!$B$1:$Z$616,MATCH($B412, 'Mapping cadres'!$B$1:$B$616,0), MATCH(AH$32,'Mapping cadres'!$B$1:$Z$1,0))</f>
        <v>0</v>
      </c>
      <c r="AI412" s="226">
        <f>INDEX('Uganda workforce data - raw'!$A$4:$F$619,MATCH($B412, 'Uganda workforce data - raw'!$B$4:$B$619,0), MATCH("Filled Female",'Uganda workforce data - raw'!$A$4:$F$4,0))*INDEX('Mapping cadres'!$B$1:$Z$616,MATCH($B412, 'Mapping cadres'!$B$1:$B$616,0), MATCH(AI$32,'Mapping cadres'!$B$1:$Z$1,0))</f>
        <v>0</v>
      </c>
      <c r="AJ412" s="226">
        <f>INDEX('Uganda workforce data - raw'!$A$4:$F$619,MATCH($B412, 'Uganda workforce data - raw'!$B$4:$B$619,0), MATCH("Filled Female",'Uganda workforce data - raw'!$A$4:$F$4,0))*INDEX('Mapping cadres'!$B$1:$Z$616,MATCH($B412, 'Mapping cadres'!$B$1:$B$616,0), MATCH(AJ$32,'Mapping cadres'!$B$1:$Z$1,0))</f>
        <v>0</v>
      </c>
      <c r="AK412" s="226">
        <f>INDEX('Uganda workforce data - raw'!$A$4:$F$619,MATCH($B412, 'Uganda workforce data - raw'!$B$4:$B$619,0), MATCH("Filled Female",'Uganda workforce data - raw'!$A$4:$F$4,0))*INDEX('Mapping cadres'!$B$1:$Z$616,MATCH($B412, 'Mapping cadres'!$B$1:$B$616,0), MATCH(AK$32,'Mapping cadres'!$B$1:$Z$1,0))</f>
        <v>0</v>
      </c>
      <c r="AL412" s="226">
        <f>INDEX('Uganda workforce data - raw'!$A$4:$F$619,MATCH($B412, 'Uganda workforce data - raw'!$B$4:$B$619,0), MATCH("Filled Female",'Uganda workforce data - raw'!$A$4:$F$4,0))*INDEX('Mapping cadres'!$B$1:$Z$616,MATCH($B412, 'Mapping cadres'!$B$1:$B$616,0), MATCH(AL$32,'Mapping cadres'!$B$1:$Z$1,0))</f>
        <v>0</v>
      </c>
      <c r="AM412" s="226">
        <f>INDEX('Uganda workforce data - raw'!$A$4:$F$619,MATCH($B412, 'Uganda workforce data - raw'!$B$4:$B$619,0), MATCH("Filled Female",'Uganda workforce data - raw'!$A$4:$F$4,0))*INDEX('Mapping cadres'!$B$1:$Z$616,MATCH($B412, 'Mapping cadres'!$B$1:$B$616,0), MATCH(AM$32,'Mapping cadres'!$B$1:$Z$1,0))</f>
        <v>0</v>
      </c>
      <c r="AN412" s="226">
        <f>INDEX('Uganda workforce data - raw'!$A$4:$F$619,MATCH($B412, 'Uganda workforce data - raw'!$B$4:$B$619,0), MATCH("Filled Female",'Uganda workforce data - raw'!$A$4:$F$4,0))*INDEX('Mapping cadres'!$B$1:$Z$616,MATCH($B412, 'Mapping cadres'!$B$1:$B$616,0), MATCH(AN$32,'Mapping cadres'!$B$1:$Z$1,0))</f>
        <v>0</v>
      </c>
      <c r="AO412" s="226">
        <f>INDEX('Uganda workforce data - raw'!$A$4:$F$619,MATCH($B412, 'Uganda workforce data - raw'!$B$4:$B$619,0), MATCH("Filled Female",'Uganda workforce data - raw'!$A$4:$F$4,0))*INDEX('Mapping cadres'!$B$1:$Z$616,MATCH($B412, 'Mapping cadres'!$B$1:$B$616,0), MATCH(AO$32,'Mapping cadres'!$B$1:$Z$1,0))</f>
        <v>0</v>
      </c>
      <c r="AP412" s="226">
        <f>INDEX('Uganda workforce data - raw'!$A$4:$F$619,MATCH($B412, 'Uganda workforce data - raw'!$B$4:$B$619,0), MATCH("Filled Female",'Uganda workforce data - raw'!$A$4:$F$4,0))*INDEX('Mapping cadres'!$B$1:$Z$616,MATCH($B412, 'Mapping cadres'!$B$1:$B$616,0), MATCH(AP$32,'Mapping cadres'!$B$1:$Z$1,0))</f>
        <v>0</v>
      </c>
      <c r="AQ412" s="226">
        <f>INDEX('Uganda workforce data - raw'!$A$4:$F$619,MATCH($B412, 'Uganda workforce data - raw'!$B$4:$B$619,0), MATCH("Filled Female",'Uganda workforce data - raw'!$A$4:$F$4,0))*INDEX('Mapping cadres'!$B$1:$Z$616,MATCH($B412, 'Mapping cadres'!$B$1:$B$616,0), MATCH(AQ$32,'Mapping cadres'!$B$1:$Z$1,0))</f>
        <v>0</v>
      </c>
      <c r="AR412" s="226">
        <f>INDEX('Uganda workforce data - raw'!$A$4:$F$619,MATCH($B412, 'Uganda workforce data - raw'!$B$4:$B$619,0), MATCH("Filled Female",'Uganda workforce data - raw'!$A$4:$F$4,0))*INDEX('Mapping cadres'!$B$1:$Z$616,MATCH($B412, 'Mapping cadres'!$B$1:$B$616,0), MATCH(AR$32,'Mapping cadres'!$B$1:$Z$1,0))</f>
        <v>0</v>
      </c>
      <c r="AS412" s="226">
        <f>INDEX('Uganda workforce data - raw'!$A$4:$F$619,MATCH($B412, 'Uganda workforce data - raw'!$B$4:$B$619,0), MATCH("Filled Female",'Uganda workforce data - raw'!$A$4:$F$4,0))*INDEX('Mapping cadres'!$B$1:$Z$616,MATCH($B412, 'Mapping cadres'!$B$1:$B$616,0), MATCH(AS$32,'Mapping cadres'!$B$1:$Z$1,0))</f>
        <v>0</v>
      </c>
      <c r="AT412" s="226">
        <f>INDEX('Uganda workforce data - raw'!$A$4:$F$619,MATCH($B412, 'Uganda workforce data - raw'!$B$4:$B$619,0), MATCH("Filled Female",'Uganda workforce data - raw'!$A$4:$F$4,0))*INDEX('Mapping cadres'!$B$1:$Z$616,MATCH($B412, 'Mapping cadres'!$B$1:$B$616,0), MATCH(AT$32,'Mapping cadres'!$B$1:$Z$1,0))</f>
        <v>0</v>
      </c>
      <c r="AU412" s="226">
        <f>INDEX('Uganda workforce data - raw'!$A$4:$F$619,MATCH($B412, 'Uganda workforce data - raw'!$B$4:$B$619,0), MATCH("Filled Female",'Uganda workforce data - raw'!$A$4:$F$4,0))*INDEX('Mapping cadres'!$B$1:$Z$616,MATCH($B412, 'Mapping cadres'!$B$1:$B$616,0), MATCH(AU$32,'Mapping cadres'!$B$1:$Z$1,0))</f>
        <v>0</v>
      </c>
      <c r="AV412" s="226">
        <f>INDEX('Uganda workforce data - raw'!$A$4:$F$619,MATCH($B412, 'Uganda workforce data - raw'!$B$4:$B$619,0), MATCH("Filled Female",'Uganda workforce data - raw'!$A$4:$F$4,0))*INDEX('Mapping cadres'!$B$1:$Z$616,MATCH($B412, 'Mapping cadres'!$B$1:$B$616,0), MATCH(AV$32,'Mapping cadres'!$B$1:$Z$1,0))</f>
        <v>0</v>
      </c>
      <c r="AW412" s="226">
        <f>INDEX('Uganda workforce data - raw'!$A$4:$F$619,MATCH($B412, 'Uganda workforce data - raw'!$B$4:$B$619,0), MATCH("Filled Female",'Uganda workforce data - raw'!$A$4:$F$4,0))*INDEX('Mapping cadres'!$B$1:$Z$616,MATCH($B412, 'Mapping cadres'!$B$1:$B$616,0), MATCH(AW$32,'Mapping cadres'!$B$1:$Z$1,0))</f>
        <v>0</v>
      </c>
      <c r="AX412" s="226">
        <f>INDEX('Uganda workforce data - raw'!$A$4:$F$619,MATCH($B412, 'Uganda workforce data - raw'!$B$4:$B$619,0), MATCH("Filled Female",'Uganda workforce data - raw'!$A$4:$F$4,0))*INDEX('Mapping cadres'!$B$1:$Z$616,MATCH($B412, 'Mapping cadres'!$B$1:$B$616,0), MATCH(AX$32,'Mapping cadres'!$B$1:$Z$1,0))</f>
        <v>0</v>
      </c>
      <c r="AY412" s="226">
        <f t="shared" si="125"/>
        <v>0</v>
      </c>
      <c r="AZ412" s="226">
        <f t="shared" si="126"/>
        <v>0</v>
      </c>
      <c r="BA412" s="226">
        <f t="shared" si="127"/>
        <v>0</v>
      </c>
      <c r="BB412" s="226">
        <f t="shared" si="128"/>
        <v>0</v>
      </c>
      <c r="BC412" s="226">
        <f t="shared" si="129"/>
        <v>0</v>
      </c>
      <c r="BD412" s="226">
        <f t="shared" si="130"/>
        <v>0</v>
      </c>
      <c r="BE412" s="226">
        <f t="shared" si="131"/>
        <v>0</v>
      </c>
      <c r="BF412" s="226">
        <f t="shared" si="132"/>
        <v>0</v>
      </c>
      <c r="BG412" s="226">
        <f t="shared" si="133"/>
        <v>0</v>
      </c>
      <c r="BH412" s="226">
        <f t="shared" si="134"/>
        <v>0</v>
      </c>
      <c r="BI412" s="226">
        <f t="shared" si="135"/>
        <v>0</v>
      </c>
      <c r="BJ412" s="226">
        <f t="shared" si="136"/>
        <v>0</v>
      </c>
      <c r="BK412" s="226">
        <f t="shared" si="137"/>
        <v>0</v>
      </c>
      <c r="BL412" s="226">
        <f t="shared" si="138"/>
        <v>0</v>
      </c>
      <c r="BM412" s="226">
        <f t="shared" si="139"/>
        <v>0</v>
      </c>
      <c r="BN412" s="226">
        <f t="shared" si="140"/>
        <v>0</v>
      </c>
      <c r="BO412" s="226">
        <f t="shared" si="141"/>
        <v>0</v>
      </c>
      <c r="BP412" s="226">
        <f t="shared" si="142"/>
        <v>0</v>
      </c>
      <c r="BQ412" s="226">
        <f t="shared" si="143"/>
        <v>8</v>
      </c>
      <c r="BR412" s="226">
        <f t="shared" si="144"/>
        <v>0</v>
      </c>
      <c r="BS412" s="226">
        <f t="shared" si="145"/>
        <v>0</v>
      </c>
      <c r="BT412" s="226">
        <f t="shared" si="146"/>
        <v>0</v>
      </c>
      <c r="BU412" s="226">
        <f t="shared" si="147"/>
        <v>0</v>
      </c>
      <c r="BV412" s="226">
        <f t="shared" si="148"/>
        <v>0</v>
      </c>
    </row>
    <row r="413" spans="1:74">
      <c r="A413" s="226">
        <v>381</v>
      </c>
      <c r="B413" s="226" t="s">
        <v>1682</v>
      </c>
      <c r="C413" s="226">
        <f>INDEX('Uganda workforce data - raw'!$A$4:$F$619,MATCH($B413, 'Uganda workforce data - raw'!$B$4:$B$619,0), MATCH("Filled Male",'Uganda workforce data - raw'!$A$4:$F$4,0))*INDEX('Mapping cadres'!$B$1:$Z$616,MATCH($B413, 'Mapping cadres'!$B$1:$B$616,0), MATCH(C$32,'Mapping cadres'!$B$1:$Z$1,0))</f>
        <v>0</v>
      </c>
      <c r="D413" s="226">
        <f>INDEX('Uganda workforce data - raw'!$A$4:$F$619,MATCH($B413, 'Uganda workforce data - raw'!$B$4:$B$619,0), MATCH("Filled Male",'Uganda workforce data - raw'!$A$4:$F$4,0))*INDEX('Mapping cadres'!$B$1:$Z$616,MATCH($B413, 'Mapping cadres'!$B$1:$B$616,0), MATCH(D$32,'Mapping cadres'!$B$1:$Z$1,0))</f>
        <v>0</v>
      </c>
      <c r="E413" s="226">
        <f>INDEX('Uganda workforce data - raw'!$A$4:$F$619,MATCH($B413, 'Uganda workforce data - raw'!$B$4:$B$619,0), MATCH("Filled Male",'Uganda workforce data - raw'!$A$4:$F$4,0))*INDEX('Mapping cadres'!$B$1:$Z$616,MATCH($B413, 'Mapping cadres'!$B$1:$B$616,0), MATCH(E$32,'Mapping cadres'!$B$1:$Z$1,0))</f>
        <v>2</v>
      </c>
      <c r="F413" s="226">
        <f>INDEX('Uganda workforce data - raw'!$A$4:$F$619,MATCH($B413, 'Uganda workforce data - raw'!$B$4:$B$619,0), MATCH("Filled Male",'Uganda workforce data - raw'!$A$4:$F$4,0))*INDEX('Mapping cadres'!$B$1:$Z$616,MATCH($B413, 'Mapping cadres'!$B$1:$B$616,0), MATCH(F$32,'Mapping cadres'!$B$1:$Z$1,0))</f>
        <v>0</v>
      </c>
      <c r="G413" s="226">
        <f>INDEX('Uganda workforce data - raw'!$A$4:$F$619,MATCH($B413, 'Uganda workforce data - raw'!$B$4:$B$619,0), MATCH("Filled Male",'Uganda workforce data - raw'!$A$4:$F$4,0))*INDEX('Mapping cadres'!$B$1:$Z$616,MATCH($B413, 'Mapping cadres'!$B$1:$B$616,0), MATCH(G$32,'Mapping cadres'!$B$1:$Z$1,0))</f>
        <v>0</v>
      </c>
      <c r="H413" s="226">
        <f>INDEX('Uganda workforce data - raw'!$A$4:$F$619,MATCH($B413, 'Uganda workforce data - raw'!$B$4:$B$619,0), MATCH("Filled Male",'Uganda workforce data - raw'!$A$4:$F$4,0))*INDEX('Mapping cadres'!$B$1:$Z$616,MATCH($B413, 'Mapping cadres'!$B$1:$B$616,0), MATCH(H$32,'Mapping cadres'!$B$1:$Z$1,0))</f>
        <v>0</v>
      </c>
      <c r="I413" s="226">
        <f>INDEX('Uganda workforce data - raw'!$A$4:$F$619,MATCH($B413, 'Uganda workforce data - raw'!$B$4:$B$619,0), MATCH("Filled Male",'Uganda workforce data - raw'!$A$4:$F$4,0))*INDEX('Mapping cadres'!$B$1:$Z$616,MATCH($B413, 'Mapping cadres'!$B$1:$B$616,0), MATCH(I$32,'Mapping cadres'!$B$1:$Z$1,0))</f>
        <v>0</v>
      </c>
      <c r="J413" s="226">
        <f>INDEX('Uganda workforce data - raw'!$A$4:$F$619,MATCH($B413, 'Uganda workforce data - raw'!$B$4:$B$619,0), MATCH("Filled Male",'Uganda workforce data - raw'!$A$4:$F$4,0))*INDEX('Mapping cadres'!$B$1:$Z$616,MATCH($B413, 'Mapping cadres'!$B$1:$B$616,0), MATCH(J$32,'Mapping cadres'!$B$1:$Z$1,0))</f>
        <v>0</v>
      </c>
      <c r="K413" s="226">
        <f>INDEX('Uganda workforce data - raw'!$A$4:$F$619,MATCH($B413, 'Uganda workforce data - raw'!$B$4:$B$619,0), MATCH("Filled Male",'Uganda workforce data - raw'!$A$4:$F$4,0))*INDEX('Mapping cadres'!$B$1:$Z$616,MATCH($B413, 'Mapping cadres'!$B$1:$B$616,0), MATCH(K$32,'Mapping cadres'!$B$1:$Z$1,0))</f>
        <v>0</v>
      </c>
      <c r="L413" s="226">
        <f>INDEX('Uganda workforce data - raw'!$A$4:$F$619,MATCH($B413, 'Uganda workforce data - raw'!$B$4:$B$619,0), MATCH("Filled Male",'Uganda workforce data - raw'!$A$4:$F$4,0))*INDEX('Mapping cadres'!$B$1:$Z$616,MATCH($B413, 'Mapping cadres'!$B$1:$B$616,0), MATCH(L$32,'Mapping cadres'!$B$1:$Z$1,0))</f>
        <v>0</v>
      </c>
      <c r="M413" s="226">
        <f>INDEX('Uganda workforce data - raw'!$A$4:$F$619,MATCH($B413, 'Uganda workforce data - raw'!$B$4:$B$619,0), MATCH("Filled Male",'Uganda workforce data - raw'!$A$4:$F$4,0))*INDEX('Mapping cadres'!$B$1:$Z$616,MATCH($B413, 'Mapping cadres'!$B$1:$B$616,0), MATCH(M$32,'Mapping cadres'!$B$1:$Z$1,0))</f>
        <v>0</v>
      </c>
      <c r="N413" s="226">
        <f>INDEX('Uganda workforce data - raw'!$A$4:$F$619,MATCH($B413, 'Uganda workforce data - raw'!$B$4:$B$619,0), MATCH("Filled Male",'Uganda workforce data - raw'!$A$4:$F$4,0))*INDEX('Mapping cadres'!$B$1:$Z$616,MATCH($B413, 'Mapping cadres'!$B$1:$B$616,0), MATCH(N$32,'Mapping cadres'!$B$1:$Z$1,0))</f>
        <v>0</v>
      </c>
      <c r="O413" s="226">
        <f>INDEX('Uganda workforce data - raw'!$A$4:$F$619,MATCH($B413, 'Uganda workforce data - raw'!$B$4:$B$619,0), MATCH("Filled Male",'Uganda workforce data - raw'!$A$4:$F$4,0))*INDEX('Mapping cadres'!$B$1:$Z$616,MATCH($B413, 'Mapping cadres'!$B$1:$B$616,0), MATCH(O$32,'Mapping cadres'!$B$1:$Z$1,0))</f>
        <v>0</v>
      </c>
      <c r="P413" s="226">
        <f>INDEX('Uganda workforce data - raw'!$A$4:$F$619,MATCH($B413, 'Uganda workforce data - raw'!$B$4:$B$619,0), MATCH("Filled Male",'Uganda workforce data - raw'!$A$4:$F$4,0))*INDEX('Mapping cadres'!$B$1:$Z$616,MATCH($B413, 'Mapping cadres'!$B$1:$B$616,0), MATCH(P$32,'Mapping cadres'!$B$1:$Z$1,0))</f>
        <v>0</v>
      </c>
      <c r="Q413" s="226">
        <f>INDEX('Uganda workforce data - raw'!$A$4:$F$619,MATCH($B413, 'Uganda workforce data - raw'!$B$4:$B$619,0), MATCH("Filled Male",'Uganda workforce data - raw'!$A$4:$F$4,0))*INDEX('Mapping cadres'!$B$1:$Z$616,MATCH($B413, 'Mapping cadres'!$B$1:$B$616,0), MATCH(Q$32,'Mapping cadres'!$B$1:$Z$1,0))</f>
        <v>0</v>
      </c>
      <c r="R413" s="226">
        <f>INDEX('Uganda workforce data - raw'!$A$4:$F$619,MATCH($B413, 'Uganda workforce data - raw'!$B$4:$B$619,0), MATCH("Filled Male",'Uganda workforce data - raw'!$A$4:$F$4,0))*INDEX('Mapping cadres'!$B$1:$Z$616,MATCH($B413, 'Mapping cadres'!$B$1:$B$616,0), MATCH(R$32,'Mapping cadres'!$B$1:$Z$1,0))</f>
        <v>0</v>
      </c>
      <c r="S413" s="226">
        <f>INDEX('Uganda workforce data - raw'!$A$4:$F$619,MATCH($B413, 'Uganda workforce data - raw'!$B$4:$B$619,0), MATCH("Filled Male",'Uganda workforce data - raw'!$A$4:$F$4,0))*INDEX('Mapping cadres'!$B$1:$Z$616,MATCH($B413, 'Mapping cadres'!$B$1:$B$616,0), MATCH(S$32,'Mapping cadres'!$B$1:$Z$1,0))</f>
        <v>0</v>
      </c>
      <c r="T413" s="226">
        <f>INDEX('Uganda workforce data - raw'!$A$4:$F$619,MATCH($B413, 'Uganda workforce data - raw'!$B$4:$B$619,0), MATCH("Filled Male",'Uganda workforce data - raw'!$A$4:$F$4,0))*INDEX('Mapping cadres'!$B$1:$Z$616,MATCH($B413, 'Mapping cadres'!$B$1:$B$616,0), MATCH(T$32,'Mapping cadres'!$B$1:$Z$1,0))</f>
        <v>0</v>
      </c>
      <c r="U413" s="226">
        <f>INDEX('Uganda workforce data - raw'!$A$4:$F$619,MATCH($B413, 'Uganda workforce data - raw'!$B$4:$B$619,0), MATCH("Filled Male",'Uganda workforce data - raw'!$A$4:$F$4,0))*INDEX('Mapping cadres'!$B$1:$Z$616,MATCH($B413, 'Mapping cadres'!$B$1:$B$616,0), MATCH(U$32,'Mapping cadres'!$B$1:$Z$1,0))</f>
        <v>0</v>
      </c>
      <c r="V413" s="226">
        <f>INDEX('Uganda workforce data - raw'!$A$4:$F$619,MATCH($B413, 'Uganda workforce data - raw'!$B$4:$B$619,0), MATCH("Filled Male",'Uganda workforce data - raw'!$A$4:$F$4,0))*INDEX('Mapping cadres'!$B$1:$Z$616,MATCH($B413, 'Mapping cadres'!$B$1:$B$616,0), MATCH(V$32,'Mapping cadres'!$B$1:$Z$1,0))</f>
        <v>0</v>
      </c>
      <c r="W413" s="226">
        <f>INDEX('Uganda workforce data - raw'!$A$4:$F$619,MATCH($B413, 'Uganda workforce data - raw'!$B$4:$B$619,0), MATCH("Filled Male",'Uganda workforce data - raw'!$A$4:$F$4,0))*INDEX('Mapping cadres'!$B$1:$Z$616,MATCH($B413, 'Mapping cadres'!$B$1:$B$616,0), MATCH(W$32,'Mapping cadres'!$B$1:$Z$1,0))</f>
        <v>0</v>
      </c>
      <c r="X413" s="226">
        <f>INDEX('Uganda workforce data - raw'!$A$4:$F$619,MATCH($B413, 'Uganda workforce data - raw'!$B$4:$B$619,0), MATCH("Filled Male",'Uganda workforce data - raw'!$A$4:$F$4,0))*INDEX('Mapping cadres'!$B$1:$Z$616,MATCH($B413, 'Mapping cadres'!$B$1:$B$616,0), MATCH(X$32,'Mapping cadres'!$B$1:$Z$1,0))</f>
        <v>0</v>
      </c>
      <c r="Y413" s="226">
        <f>INDEX('Uganda workforce data - raw'!$A$4:$F$619,MATCH($B413, 'Uganda workforce data - raw'!$B$4:$B$619,0), MATCH("Filled Male",'Uganda workforce data - raw'!$A$4:$F$4,0))*INDEX('Mapping cadres'!$B$1:$Z$616,MATCH($B413, 'Mapping cadres'!$B$1:$B$616,0), MATCH(Y$32,'Mapping cadres'!$B$1:$Z$1,0))</f>
        <v>0</v>
      </c>
      <c r="Z413" s="226">
        <f>INDEX('Uganda workforce data - raw'!$A$4:$F$619,MATCH($B413, 'Uganda workforce data - raw'!$B$4:$B$619,0), MATCH("Filled Male",'Uganda workforce data - raw'!$A$4:$F$4,0))*INDEX('Mapping cadres'!$B$1:$Z$616,MATCH($B413, 'Mapping cadres'!$B$1:$B$616,0), MATCH(Z$32,'Mapping cadres'!$B$1:$Z$1,0))</f>
        <v>0</v>
      </c>
      <c r="AA413" s="226">
        <f>INDEX('Uganda workforce data - raw'!$A$4:$F$619,MATCH($B413, 'Uganda workforce data - raw'!$B$4:$B$619,0), MATCH("Filled Female",'Uganda workforce data - raw'!$A$4:$F$4,0))*INDEX('Mapping cadres'!$B$1:$Z$616,MATCH($B413, 'Mapping cadres'!$B$1:$B$616,0), MATCH(AA$32,'Mapping cadres'!$B$1:$Z$1,0))</f>
        <v>0</v>
      </c>
      <c r="AB413" s="226">
        <f>INDEX('Uganda workforce data - raw'!$A$4:$F$619,MATCH($B413, 'Uganda workforce data - raw'!$B$4:$B$619,0), MATCH("Filled Female",'Uganda workforce data - raw'!$A$4:$F$4,0))*INDEX('Mapping cadres'!$B$1:$Z$616,MATCH($B413, 'Mapping cadres'!$B$1:$B$616,0), MATCH(AB$32,'Mapping cadres'!$B$1:$Z$1,0))</f>
        <v>0</v>
      </c>
      <c r="AC413" s="226">
        <f>INDEX('Uganda workforce data - raw'!$A$4:$F$619,MATCH($B413, 'Uganda workforce data - raw'!$B$4:$B$619,0), MATCH("Filled Female",'Uganda workforce data - raw'!$A$4:$F$4,0))*INDEX('Mapping cadres'!$B$1:$Z$616,MATCH($B413, 'Mapping cadres'!$B$1:$B$616,0), MATCH(AC$32,'Mapping cadres'!$B$1:$Z$1,0))</f>
        <v>0</v>
      </c>
      <c r="AD413" s="226">
        <f>INDEX('Uganda workforce data - raw'!$A$4:$F$619,MATCH($B413, 'Uganda workforce data - raw'!$B$4:$B$619,0), MATCH("Filled Female",'Uganda workforce data - raw'!$A$4:$F$4,0))*INDEX('Mapping cadres'!$B$1:$Z$616,MATCH($B413, 'Mapping cadres'!$B$1:$B$616,0), MATCH(AD$32,'Mapping cadres'!$B$1:$Z$1,0))</f>
        <v>0</v>
      </c>
      <c r="AE413" s="226">
        <f>INDEX('Uganda workforce data - raw'!$A$4:$F$619,MATCH($B413, 'Uganda workforce data - raw'!$B$4:$B$619,0), MATCH("Filled Female",'Uganda workforce data - raw'!$A$4:$F$4,0))*INDEX('Mapping cadres'!$B$1:$Z$616,MATCH($B413, 'Mapping cadres'!$B$1:$B$616,0), MATCH(AE$32,'Mapping cadres'!$B$1:$Z$1,0))</f>
        <v>0</v>
      </c>
      <c r="AF413" s="226">
        <f>INDEX('Uganda workforce data - raw'!$A$4:$F$619,MATCH($B413, 'Uganda workforce data - raw'!$B$4:$B$619,0), MATCH("Filled Female",'Uganda workforce data - raw'!$A$4:$F$4,0))*INDEX('Mapping cadres'!$B$1:$Z$616,MATCH($B413, 'Mapping cadres'!$B$1:$B$616,0), MATCH(AF$32,'Mapping cadres'!$B$1:$Z$1,0))</f>
        <v>0</v>
      </c>
      <c r="AG413" s="226">
        <f>INDEX('Uganda workforce data - raw'!$A$4:$F$619,MATCH($B413, 'Uganda workforce data - raw'!$B$4:$B$619,0), MATCH("Filled Female",'Uganda workforce data - raw'!$A$4:$F$4,0))*INDEX('Mapping cadres'!$B$1:$Z$616,MATCH($B413, 'Mapping cadres'!$B$1:$B$616,0), MATCH(AG$32,'Mapping cadres'!$B$1:$Z$1,0))</f>
        <v>0</v>
      </c>
      <c r="AH413" s="226">
        <f>INDEX('Uganda workforce data - raw'!$A$4:$F$619,MATCH($B413, 'Uganda workforce data - raw'!$B$4:$B$619,0), MATCH("Filled Female",'Uganda workforce data - raw'!$A$4:$F$4,0))*INDEX('Mapping cadres'!$B$1:$Z$616,MATCH($B413, 'Mapping cadres'!$B$1:$B$616,0), MATCH(AH$32,'Mapping cadres'!$B$1:$Z$1,0))</f>
        <v>0</v>
      </c>
      <c r="AI413" s="226">
        <f>INDEX('Uganda workforce data - raw'!$A$4:$F$619,MATCH($B413, 'Uganda workforce data - raw'!$B$4:$B$619,0), MATCH("Filled Female",'Uganda workforce data - raw'!$A$4:$F$4,0))*INDEX('Mapping cadres'!$B$1:$Z$616,MATCH($B413, 'Mapping cadres'!$B$1:$B$616,0), MATCH(AI$32,'Mapping cadres'!$B$1:$Z$1,0))</f>
        <v>0</v>
      </c>
      <c r="AJ413" s="226">
        <f>INDEX('Uganda workforce data - raw'!$A$4:$F$619,MATCH($B413, 'Uganda workforce data - raw'!$B$4:$B$619,0), MATCH("Filled Female",'Uganda workforce data - raw'!$A$4:$F$4,0))*INDEX('Mapping cadres'!$B$1:$Z$616,MATCH($B413, 'Mapping cadres'!$B$1:$B$616,0), MATCH(AJ$32,'Mapping cadres'!$B$1:$Z$1,0))</f>
        <v>0</v>
      </c>
      <c r="AK413" s="226">
        <f>INDEX('Uganda workforce data - raw'!$A$4:$F$619,MATCH($B413, 'Uganda workforce data - raw'!$B$4:$B$619,0), MATCH("Filled Female",'Uganda workforce data - raw'!$A$4:$F$4,0))*INDEX('Mapping cadres'!$B$1:$Z$616,MATCH($B413, 'Mapping cadres'!$B$1:$B$616,0), MATCH(AK$32,'Mapping cadres'!$B$1:$Z$1,0))</f>
        <v>0</v>
      </c>
      <c r="AL413" s="226">
        <f>INDEX('Uganda workforce data - raw'!$A$4:$F$619,MATCH($B413, 'Uganda workforce data - raw'!$B$4:$B$619,0), MATCH("Filled Female",'Uganda workforce data - raw'!$A$4:$F$4,0))*INDEX('Mapping cadres'!$B$1:$Z$616,MATCH($B413, 'Mapping cadres'!$B$1:$B$616,0), MATCH(AL$32,'Mapping cadres'!$B$1:$Z$1,0))</f>
        <v>0</v>
      </c>
      <c r="AM413" s="226">
        <f>INDEX('Uganda workforce data - raw'!$A$4:$F$619,MATCH($B413, 'Uganda workforce data - raw'!$B$4:$B$619,0), MATCH("Filled Female",'Uganda workforce data - raw'!$A$4:$F$4,0))*INDEX('Mapping cadres'!$B$1:$Z$616,MATCH($B413, 'Mapping cadres'!$B$1:$B$616,0), MATCH(AM$32,'Mapping cadres'!$B$1:$Z$1,0))</f>
        <v>0</v>
      </c>
      <c r="AN413" s="226">
        <f>INDEX('Uganda workforce data - raw'!$A$4:$F$619,MATCH($B413, 'Uganda workforce data - raw'!$B$4:$B$619,0), MATCH("Filled Female",'Uganda workforce data - raw'!$A$4:$F$4,0))*INDEX('Mapping cadres'!$B$1:$Z$616,MATCH($B413, 'Mapping cadres'!$B$1:$B$616,0), MATCH(AN$32,'Mapping cadres'!$B$1:$Z$1,0))</f>
        <v>0</v>
      </c>
      <c r="AO413" s="226">
        <f>INDEX('Uganda workforce data - raw'!$A$4:$F$619,MATCH($B413, 'Uganda workforce data - raw'!$B$4:$B$619,0), MATCH("Filled Female",'Uganda workforce data - raw'!$A$4:$F$4,0))*INDEX('Mapping cadres'!$B$1:$Z$616,MATCH($B413, 'Mapping cadres'!$B$1:$B$616,0), MATCH(AO$32,'Mapping cadres'!$B$1:$Z$1,0))</f>
        <v>0</v>
      </c>
      <c r="AP413" s="226">
        <f>INDEX('Uganda workforce data - raw'!$A$4:$F$619,MATCH($B413, 'Uganda workforce data - raw'!$B$4:$B$619,0), MATCH("Filled Female",'Uganda workforce data - raw'!$A$4:$F$4,0))*INDEX('Mapping cadres'!$B$1:$Z$616,MATCH($B413, 'Mapping cadres'!$B$1:$B$616,0), MATCH(AP$32,'Mapping cadres'!$B$1:$Z$1,0))</f>
        <v>0</v>
      </c>
      <c r="AQ413" s="226">
        <f>INDEX('Uganda workforce data - raw'!$A$4:$F$619,MATCH($B413, 'Uganda workforce data - raw'!$B$4:$B$619,0), MATCH("Filled Female",'Uganda workforce data - raw'!$A$4:$F$4,0))*INDEX('Mapping cadres'!$B$1:$Z$616,MATCH($B413, 'Mapping cadres'!$B$1:$B$616,0), MATCH(AQ$32,'Mapping cadres'!$B$1:$Z$1,0))</f>
        <v>0</v>
      </c>
      <c r="AR413" s="226">
        <f>INDEX('Uganda workforce data - raw'!$A$4:$F$619,MATCH($B413, 'Uganda workforce data - raw'!$B$4:$B$619,0), MATCH("Filled Female",'Uganda workforce data - raw'!$A$4:$F$4,0))*INDEX('Mapping cadres'!$B$1:$Z$616,MATCH($B413, 'Mapping cadres'!$B$1:$B$616,0), MATCH(AR$32,'Mapping cadres'!$B$1:$Z$1,0))</f>
        <v>0</v>
      </c>
      <c r="AS413" s="226">
        <f>INDEX('Uganda workforce data - raw'!$A$4:$F$619,MATCH($B413, 'Uganda workforce data - raw'!$B$4:$B$619,0), MATCH("Filled Female",'Uganda workforce data - raw'!$A$4:$F$4,0))*INDEX('Mapping cadres'!$B$1:$Z$616,MATCH($B413, 'Mapping cadres'!$B$1:$B$616,0), MATCH(AS$32,'Mapping cadres'!$B$1:$Z$1,0))</f>
        <v>0</v>
      </c>
      <c r="AT413" s="226">
        <f>INDEX('Uganda workforce data - raw'!$A$4:$F$619,MATCH($B413, 'Uganda workforce data - raw'!$B$4:$B$619,0), MATCH("Filled Female",'Uganda workforce data - raw'!$A$4:$F$4,0))*INDEX('Mapping cadres'!$B$1:$Z$616,MATCH($B413, 'Mapping cadres'!$B$1:$B$616,0), MATCH(AT$32,'Mapping cadres'!$B$1:$Z$1,0))</f>
        <v>0</v>
      </c>
      <c r="AU413" s="226">
        <f>INDEX('Uganda workforce data - raw'!$A$4:$F$619,MATCH($B413, 'Uganda workforce data - raw'!$B$4:$B$619,0), MATCH("Filled Female",'Uganda workforce data - raw'!$A$4:$F$4,0))*INDEX('Mapping cadres'!$B$1:$Z$616,MATCH($B413, 'Mapping cadres'!$B$1:$B$616,0), MATCH(AU$32,'Mapping cadres'!$B$1:$Z$1,0))</f>
        <v>0</v>
      </c>
      <c r="AV413" s="226">
        <f>INDEX('Uganda workforce data - raw'!$A$4:$F$619,MATCH($B413, 'Uganda workforce data - raw'!$B$4:$B$619,0), MATCH("Filled Female",'Uganda workforce data - raw'!$A$4:$F$4,0))*INDEX('Mapping cadres'!$B$1:$Z$616,MATCH($B413, 'Mapping cadres'!$B$1:$B$616,0), MATCH(AV$32,'Mapping cadres'!$B$1:$Z$1,0))</f>
        <v>0</v>
      </c>
      <c r="AW413" s="226">
        <f>INDEX('Uganda workforce data - raw'!$A$4:$F$619,MATCH($B413, 'Uganda workforce data - raw'!$B$4:$B$619,0), MATCH("Filled Female",'Uganda workforce data - raw'!$A$4:$F$4,0))*INDEX('Mapping cadres'!$B$1:$Z$616,MATCH($B413, 'Mapping cadres'!$B$1:$B$616,0), MATCH(AW$32,'Mapping cadres'!$B$1:$Z$1,0))</f>
        <v>0</v>
      </c>
      <c r="AX413" s="226">
        <f>INDEX('Uganda workforce data - raw'!$A$4:$F$619,MATCH($B413, 'Uganda workforce data - raw'!$B$4:$B$619,0), MATCH("Filled Female",'Uganda workforce data - raw'!$A$4:$F$4,0))*INDEX('Mapping cadres'!$B$1:$Z$616,MATCH($B413, 'Mapping cadres'!$B$1:$B$616,0), MATCH(AX$32,'Mapping cadres'!$B$1:$Z$1,0))</f>
        <v>0</v>
      </c>
      <c r="AY413" s="226">
        <f t="shared" si="125"/>
        <v>0</v>
      </c>
      <c r="AZ413" s="226">
        <f t="shared" si="126"/>
        <v>0</v>
      </c>
      <c r="BA413" s="226">
        <f t="shared" si="127"/>
        <v>2</v>
      </c>
      <c r="BB413" s="226">
        <f t="shared" si="128"/>
        <v>0</v>
      </c>
      <c r="BC413" s="226">
        <f t="shared" si="129"/>
        <v>0</v>
      </c>
      <c r="BD413" s="226">
        <f t="shared" si="130"/>
        <v>0</v>
      </c>
      <c r="BE413" s="226">
        <f t="shared" si="131"/>
        <v>0</v>
      </c>
      <c r="BF413" s="226">
        <f t="shared" si="132"/>
        <v>0</v>
      </c>
      <c r="BG413" s="226">
        <f t="shared" si="133"/>
        <v>0</v>
      </c>
      <c r="BH413" s="226">
        <f t="shared" si="134"/>
        <v>0</v>
      </c>
      <c r="BI413" s="226">
        <f t="shared" si="135"/>
        <v>0</v>
      </c>
      <c r="BJ413" s="226">
        <f t="shared" si="136"/>
        <v>0</v>
      </c>
      <c r="BK413" s="226">
        <f t="shared" si="137"/>
        <v>0</v>
      </c>
      <c r="BL413" s="226">
        <f t="shared" si="138"/>
        <v>0</v>
      </c>
      <c r="BM413" s="226">
        <f t="shared" si="139"/>
        <v>0</v>
      </c>
      <c r="BN413" s="226">
        <f t="shared" si="140"/>
        <v>0</v>
      </c>
      <c r="BO413" s="226">
        <f t="shared" si="141"/>
        <v>0</v>
      </c>
      <c r="BP413" s="226">
        <f t="shared" si="142"/>
        <v>0</v>
      </c>
      <c r="BQ413" s="226">
        <f t="shared" si="143"/>
        <v>0</v>
      </c>
      <c r="BR413" s="226">
        <f t="shared" si="144"/>
        <v>0</v>
      </c>
      <c r="BS413" s="226">
        <f t="shared" si="145"/>
        <v>0</v>
      </c>
      <c r="BT413" s="226">
        <f t="shared" si="146"/>
        <v>0</v>
      </c>
      <c r="BU413" s="226">
        <f t="shared" si="147"/>
        <v>0</v>
      </c>
      <c r="BV413" s="226">
        <f t="shared" si="148"/>
        <v>0</v>
      </c>
    </row>
    <row r="414" spans="1:74">
      <c r="A414" s="226">
        <v>382</v>
      </c>
      <c r="B414" s="226" t="s">
        <v>1683</v>
      </c>
      <c r="C414" s="226">
        <f>INDEX('Uganda workforce data - raw'!$A$4:$F$619,MATCH($B414, 'Uganda workforce data - raw'!$B$4:$B$619,0), MATCH("Filled Male",'Uganda workforce data - raw'!$A$4:$F$4,0))*INDEX('Mapping cadres'!$B$1:$Z$616,MATCH($B414, 'Mapping cadres'!$B$1:$B$616,0), MATCH(C$32,'Mapping cadres'!$B$1:$Z$1,0))</f>
        <v>0</v>
      </c>
      <c r="D414" s="226">
        <f>INDEX('Uganda workforce data - raw'!$A$4:$F$619,MATCH($B414, 'Uganda workforce data - raw'!$B$4:$B$619,0), MATCH("Filled Male",'Uganda workforce data - raw'!$A$4:$F$4,0))*INDEX('Mapping cadres'!$B$1:$Z$616,MATCH($B414, 'Mapping cadres'!$B$1:$B$616,0), MATCH(D$32,'Mapping cadres'!$B$1:$Z$1,0))</f>
        <v>0</v>
      </c>
      <c r="E414" s="226">
        <f>INDEX('Uganda workforce data - raw'!$A$4:$F$619,MATCH($B414, 'Uganda workforce data - raw'!$B$4:$B$619,0), MATCH("Filled Male",'Uganda workforce data - raw'!$A$4:$F$4,0))*INDEX('Mapping cadres'!$B$1:$Z$616,MATCH($B414, 'Mapping cadres'!$B$1:$B$616,0), MATCH(E$32,'Mapping cadres'!$B$1:$Z$1,0))</f>
        <v>0</v>
      </c>
      <c r="F414" s="226">
        <f>INDEX('Uganda workforce data - raw'!$A$4:$F$619,MATCH($B414, 'Uganda workforce data - raw'!$B$4:$B$619,0), MATCH("Filled Male",'Uganda workforce data - raw'!$A$4:$F$4,0))*INDEX('Mapping cadres'!$B$1:$Z$616,MATCH($B414, 'Mapping cadres'!$B$1:$B$616,0), MATCH(F$32,'Mapping cadres'!$B$1:$Z$1,0))</f>
        <v>0</v>
      </c>
      <c r="G414" s="226">
        <f>INDEX('Uganda workforce data - raw'!$A$4:$F$619,MATCH($B414, 'Uganda workforce data - raw'!$B$4:$B$619,0), MATCH("Filled Male",'Uganda workforce data - raw'!$A$4:$F$4,0))*INDEX('Mapping cadres'!$B$1:$Z$616,MATCH($B414, 'Mapping cadres'!$B$1:$B$616,0), MATCH(G$32,'Mapping cadres'!$B$1:$Z$1,0))</f>
        <v>0</v>
      </c>
      <c r="H414" s="226">
        <f>INDEX('Uganda workforce data - raw'!$A$4:$F$619,MATCH($B414, 'Uganda workforce data - raw'!$B$4:$B$619,0), MATCH("Filled Male",'Uganda workforce data - raw'!$A$4:$F$4,0))*INDEX('Mapping cadres'!$B$1:$Z$616,MATCH($B414, 'Mapping cadres'!$B$1:$B$616,0), MATCH(H$32,'Mapping cadres'!$B$1:$Z$1,0))</f>
        <v>0</v>
      </c>
      <c r="I414" s="226">
        <f>INDEX('Uganda workforce data - raw'!$A$4:$F$619,MATCH($B414, 'Uganda workforce data - raw'!$B$4:$B$619,0), MATCH("Filled Male",'Uganda workforce data - raw'!$A$4:$F$4,0))*INDEX('Mapping cadres'!$B$1:$Z$616,MATCH($B414, 'Mapping cadres'!$B$1:$B$616,0), MATCH(I$32,'Mapping cadres'!$B$1:$Z$1,0))</f>
        <v>1</v>
      </c>
      <c r="J414" s="226">
        <f>INDEX('Uganda workforce data - raw'!$A$4:$F$619,MATCH($B414, 'Uganda workforce data - raw'!$B$4:$B$619,0), MATCH("Filled Male",'Uganda workforce data - raw'!$A$4:$F$4,0))*INDEX('Mapping cadres'!$B$1:$Z$616,MATCH($B414, 'Mapping cadres'!$B$1:$B$616,0), MATCH(J$32,'Mapping cadres'!$B$1:$Z$1,0))</f>
        <v>0</v>
      </c>
      <c r="K414" s="226">
        <f>INDEX('Uganda workforce data - raw'!$A$4:$F$619,MATCH($B414, 'Uganda workforce data - raw'!$B$4:$B$619,0), MATCH("Filled Male",'Uganda workforce data - raw'!$A$4:$F$4,0))*INDEX('Mapping cadres'!$B$1:$Z$616,MATCH($B414, 'Mapping cadres'!$B$1:$B$616,0), MATCH(K$32,'Mapping cadres'!$B$1:$Z$1,0))</f>
        <v>0</v>
      </c>
      <c r="L414" s="226">
        <f>INDEX('Uganda workforce data - raw'!$A$4:$F$619,MATCH($B414, 'Uganda workforce data - raw'!$B$4:$B$619,0), MATCH("Filled Male",'Uganda workforce data - raw'!$A$4:$F$4,0))*INDEX('Mapping cadres'!$B$1:$Z$616,MATCH($B414, 'Mapping cadres'!$B$1:$B$616,0), MATCH(L$32,'Mapping cadres'!$B$1:$Z$1,0))</f>
        <v>0</v>
      </c>
      <c r="M414" s="226">
        <f>INDEX('Uganda workforce data - raw'!$A$4:$F$619,MATCH($B414, 'Uganda workforce data - raw'!$B$4:$B$619,0), MATCH("Filled Male",'Uganda workforce data - raw'!$A$4:$F$4,0))*INDEX('Mapping cadres'!$B$1:$Z$616,MATCH($B414, 'Mapping cadres'!$B$1:$B$616,0), MATCH(M$32,'Mapping cadres'!$B$1:$Z$1,0))</f>
        <v>0</v>
      </c>
      <c r="N414" s="226">
        <f>INDEX('Uganda workforce data - raw'!$A$4:$F$619,MATCH($B414, 'Uganda workforce data - raw'!$B$4:$B$619,0), MATCH("Filled Male",'Uganda workforce data - raw'!$A$4:$F$4,0))*INDEX('Mapping cadres'!$B$1:$Z$616,MATCH($B414, 'Mapping cadres'!$B$1:$B$616,0), MATCH(N$32,'Mapping cadres'!$B$1:$Z$1,0))</f>
        <v>0</v>
      </c>
      <c r="O414" s="226">
        <f>INDEX('Uganda workforce data - raw'!$A$4:$F$619,MATCH($B414, 'Uganda workforce data - raw'!$B$4:$B$619,0), MATCH("Filled Male",'Uganda workforce data - raw'!$A$4:$F$4,0))*INDEX('Mapping cadres'!$B$1:$Z$616,MATCH($B414, 'Mapping cadres'!$B$1:$B$616,0), MATCH(O$32,'Mapping cadres'!$B$1:$Z$1,0))</f>
        <v>0</v>
      </c>
      <c r="P414" s="226">
        <f>INDEX('Uganda workforce data - raw'!$A$4:$F$619,MATCH($B414, 'Uganda workforce data - raw'!$B$4:$B$619,0), MATCH("Filled Male",'Uganda workforce data - raw'!$A$4:$F$4,0))*INDEX('Mapping cadres'!$B$1:$Z$616,MATCH($B414, 'Mapping cadres'!$B$1:$B$616,0), MATCH(P$32,'Mapping cadres'!$B$1:$Z$1,0))</f>
        <v>0</v>
      </c>
      <c r="Q414" s="226">
        <f>INDEX('Uganda workforce data - raw'!$A$4:$F$619,MATCH($B414, 'Uganda workforce data - raw'!$B$4:$B$619,0), MATCH("Filled Male",'Uganda workforce data - raw'!$A$4:$F$4,0))*INDEX('Mapping cadres'!$B$1:$Z$616,MATCH($B414, 'Mapping cadres'!$B$1:$B$616,0), MATCH(Q$32,'Mapping cadres'!$B$1:$Z$1,0))</f>
        <v>0</v>
      </c>
      <c r="R414" s="226">
        <f>INDEX('Uganda workforce data - raw'!$A$4:$F$619,MATCH($B414, 'Uganda workforce data - raw'!$B$4:$B$619,0), MATCH("Filled Male",'Uganda workforce data - raw'!$A$4:$F$4,0))*INDEX('Mapping cadres'!$B$1:$Z$616,MATCH($B414, 'Mapping cadres'!$B$1:$B$616,0), MATCH(R$32,'Mapping cadres'!$B$1:$Z$1,0))</f>
        <v>0</v>
      </c>
      <c r="S414" s="226">
        <f>INDEX('Uganda workforce data - raw'!$A$4:$F$619,MATCH($B414, 'Uganda workforce data - raw'!$B$4:$B$619,0), MATCH("Filled Male",'Uganda workforce data - raw'!$A$4:$F$4,0))*INDEX('Mapping cadres'!$B$1:$Z$616,MATCH($B414, 'Mapping cadres'!$B$1:$B$616,0), MATCH(S$32,'Mapping cadres'!$B$1:$Z$1,0))</f>
        <v>0</v>
      </c>
      <c r="T414" s="226">
        <f>INDEX('Uganda workforce data - raw'!$A$4:$F$619,MATCH($B414, 'Uganda workforce data - raw'!$B$4:$B$619,0), MATCH("Filled Male",'Uganda workforce data - raw'!$A$4:$F$4,0))*INDEX('Mapping cadres'!$B$1:$Z$616,MATCH($B414, 'Mapping cadres'!$B$1:$B$616,0), MATCH(T$32,'Mapping cadres'!$B$1:$Z$1,0))</f>
        <v>0</v>
      </c>
      <c r="U414" s="226">
        <f>INDEX('Uganda workforce data - raw'!$A$4:$F$619,MATCH($B414, 'Uganda workforce data - raw'!$B$4:$B$619,0), MATCH("Filled Male",'Uganda workforce data - raw'!$A$4:$F$4,0))*INDEX('Mapping cadres'!$B$1:$Z$616,MATCH($B414, 'Mapping cadres'!$B$1:$B$616,0), MATCH(U$32,'Mapping cadres'!$B$1:$Z$1,0))</f>
        <v>0</v>
      </c>
      <c r="V414" s="226">
        <f>INDEX('Uganda workforce data - raw'!$A$4:$F$619,MATCH($B414, 'Uganda workforce data - raw'!$B$4:$B$619,0), MATCH("Filled Male",'Uganda workforce data - raw'!$A$4:$F$4,0))*INDEX('Mapping cadres'!$B$1:$Z$616,MATCH($B414, 'Mapping cadres'!$B$1:$B$616,0), MATCH(V$32,'Mapping cadres'!$B$1:$Z$1,0))</f>
        <v>0</v>
      </c>
      <c r="W414" s="226">
        <f>INDEX('Uganda workforce data - raw'!$A$4:$F$619,MATCH($B414, 'Uganda workforce data - raw'!$B$4:$B$619,0), MATCH("Filled Male",'Uganda workforce data - raw'!$A$4:$F$4,0))*INDEX('Mapping cadres'!$B$1:$Z$616,MATCH($B414, 'Mapping cadres'!$B$1:$B$616,0), MATCH(W$32,'Mapping cadres'!$B$1:$Z$1,0))</f>
        <v>0</v>
      </c>
      <c r="X414" s="226">
        <f>INDEX('Uganda workforce data - raw'!$A$4:$F$619,MATCH($B414, 'Uganda workforce data - raw'!$B$4:$B$619,0), MATCH("Filled Male",'Uganda workforce data - raw'!$A$4:$F$4,0))*INDEX('Mapping cadres'!$B$1:$Z$616,MATCH($B414, 'Mapping cadres'!$B$1:$B$616,0), MATCH(X$32,'Mapping cadres'!$B$1:$Z$1,0))</f>
        <v>0</v>
      </c>
      <c r="Y414" s="226">
        <f>INDEX('Uganda workforce data - raw'!$A$4:$F$619,MATCH($B414, 'Uganda workforce data - raw'!$B$4:$B$619,0), MATCH("Filled Male",'Uganda workforce data - raw'!$A$4:$F$4,0))*INDEX('Mapping cadres'!$B$1:$Z$616,MATCH($B414, 'Mapping cadres'!$B$1:$B$616,0), MATCH(Y$32,'Mapping cadres'!$B$1:$Z$1,0))</f>
        <v>0</v>
      </c>
      <c r="Z414" s="226">
        <f>INDEX('Uganda workforce data - raw'!$A$4:$F$619,MATCH($B414, 'Uganda workforce data - raw'!$B$4:$B$619,0), MATCH("Filled Male",'Uganda workforce data - raw'!$A$4:$F$4,0))*INDEX('Mapping cadres'!$B$1:$Z$616,MATCH($B414, 'Mapping cadres'!$B$1:$B$616,0), MATCH(Z$32,'Mapping cadres'!$B$1:$Z$1,0))</f>
        <v>0</v>
      </c>
      <c r="AA414" s="226">
        <f>INDEX('Uganda workforce data - raw'!$A$4:$F$619,MATCH($B414, 'Uganda workforce data - raw'!$B$4:$B$619,0), MATCH("Filled Female",'Uganda workforce data - raw'!$A$4:$F$4,0))*INDEX('Mapping cadres'!$B$1:$Z$616,MATCH($B414, 'Mapping cadres'!$B$1:$B$616,0), MATCH(AA$32,'Mapping cadres'!$B$1:$Z$1,0))</f>
        <v>0</v>
      </c>
      <c r="AB414" s="226">
        <f>INDEX('Uganda workforce data - raw'!$A$4:$F$619,MATCH($B414, 'Uganda workforce data - raw'!$B$4:$B$619,0), MATCH("Filled Female",'Uganda workforce data - raw'!$A$4:$F$4,0))*INDEX('Mapping cadres'!$B$1:$Z$616,MATCH($B414, 'Mapping cadres'!$B$1:$B$616,0), MATCH(AB$32,'Mapping cadres'!$B$1:$Z$1,0))</f>
        <v>0</v>
      </c>
      <c r="AC414" s="226">
        <f>INDEX('Uganda workforce data - raw'!$A$4:$F$619,MATCH($B414, 'Uganda workforce data - raw'!$B$4:$B$619,0), MATCH("Filled Female",'Uganda workforce data - raw'!$A$4:$F$4,0))*INDEX('Mapping cadres'!$B$1:$Z$616,MATCH($B414, 'Mapping cadres'!$B$1:$B$616,0), MATCH(AC$32,'Mapping cadres'!$B$1:$Z$1,0))</f>
        <v>0</v>
      </c>
      <c r="AD414" s="226">
        <f>INDEX('Uganda workforce data - raw'!$A$4:$F$619,MATCH($B414, 'Uganda workforce data - raw'!$B$4:$B$619,0), MATCH("Filled Female",'Uganda workforce data - raw'!$A$4:$F$4,0))*INDEX('Mapping cadres'!$B$1:$Z$616,MATCH($B414, 'Mapping cadres'!$B$1:$B$616,0), MATCH(AD$32,'Mapping cadres'!$B$1:$Z$1,0))</f>
        <v>0</v>
      </c>
      <c r="AE414" s="226">
        <f>INDEX('Uganda workforce data - raw'!$A$4:$F$619,MATCH($B414, 'Uganda workforce data - raw'!$B$4:$B$619,0), MATCH("Filled Female",'Uganda workforce data - raw'!$A$4:$F$4,0))*INDEX('Mapping cadres'!$B$1:$Z$616,MATCH($B414, 'Mapping cadres'!$B$1:$B$616,0), MATCH(AE$32,'Mapping cadres'!$B$1:$Z$1,0))</f>
        <v>0</v>
      </c>
      <c r="AF414" s="226">
        <f>INDEX('Uganda workforce data - raw'!$A$4:$F$619,MATCH($B414, 'Uganda workforce data - raw'!$B$4:$B$619,0), MATCH("Filled Female",'Uganda workforce data - raw'!$A$4:$F$4,0))*INDEX('Mapping cadres'!$B$1:$Z$616,MATCH($B414, 'Mapping cadres'!$B$1:$B$616,0), MATCH(AF$32,'Mapping cadres'!$B$1:$Z$1,0))</f>
        <v>0</v>
      </c>
      <c r="AG414" s="226">
        <f>INDEX('Uganda workforce data - raw'!$A$4:$F$619,MATCH($B414, 'Uganda workforce data - raw'!$B$4:$B$619,0), MATCH("Filled Female",'Uganda workforce data - raw'!$A$4:$F$4,0))*INDEX('Mapping cadres'!$B$1:$Z$616,MATCH($B414, 'Mapping cadres'!$B$1:$B$616,0), MATCH(AG$32,'Mapping cadres'!$B$1:$Z$1,0))</f>
        <v>1</v>
      </c>
      <c r="AH414" s="226">
        <f>INDEX('Uganda workforce data - raw'!$A$4:$F$619,MATCH($B414, 'Uganda workforce data - raw'!$B$4:$B$619,0), MATCH("Filled Female",'Uganda workforce data - raw'!$A$4:$F$4,0))*INDEX('Mapping cadres'!$B$1:$Z$616,MATCH($B414, 'Mapping cadres'!$B$1:$B$616,0), MATCH(AH$32,'Mapping cadres'!$B$1:$Z$1,0))</f>
        <v>0</v>
      </c>
      <c r="AI414" s="226">
        <f>INDEX('Uganda workforce data - raw'!$A$4:$F$619,MATCH($B414, 'Uganda workforce data - raw'!$B$4:$B$619,0), MATCH("Filled Female",'Uganda workforce data - raw'!$A$4:$F$4,0))*INDEX('Mapping cadres'!$B$1:$Z$616,MATCH($B414, 'Mapping cadres'!$B$1:$B$616,0), MATCH(AI$32,'Mapping cadres'!$B$1:$Z$1,0))</f>
        <v>0</v>
      </c>
      <c r="AJ414" s="226">
        <f>INDEX('Uganda workforce data - raw'!$A$4:$F$619,MATCH($B414, 'Uganda workforce data - raw'!$B$4:$B$619,0), MATCH("Filled Female",'Uganda workforce data - raw'!$A$4:$F$4,0))*INDEX('Mapping cadres'!$B$1:$Z$616,MATCH($B414, 'Mapping cadres'!$B$1:$B$616,0), MATCH(AJ$32,'Mapping cadres'!$B$1:$Z$1,0))</f>
        <v>0</v>
      </c>
      <c r="AK414" s="226">
        <f>INDEX('Uganda workforce data - raw'!$A$4:$F$619,MATCH($B414, 'Uganda workforce data - raw'!$B$4:$B$619,0), MATCH("Filled Female",'Uganda workforce data - raw'!$A$4:$F$4,0))*INDEX('Mapping cadres'!$B$1:$Z$616,MATCH($B414, 'Mapping cadres'!$B$1:$B$616,0), MATCH(AK$32,'Mapping cadres'!$B$1:$Z$1,0))</f>
        <v>0</v>
      </c>
      <c r="AL414" s="226">
        <f>INDEX('Uganda workforce data - raw'!$A$4:$F$619,MATCH($B414, 'Uganda workforce data - raw'!$B$4:$B$619,0), MATCH("Filled Female",'Uganda workforce data - raw'!$A$4:$F$4,0))*INDEX('Mapping cadres'!$B$1:$Z$616,MATCH($B414, 'Mapping cadres'!$B$1:$B$616,0), MATCH(AL$32,'Mapping cadres'!$B$1:$Z$1,0))</f>
        <v>0</v>
      </c>
      <c r="AM414" s="226">
        <f>INDEX('Uganda workforce data - raw'!$A$4:$F$619,MATCH($B414, 'Uganda workforce data - raw'!$B$4:$B$619,0), MATCH("Filled Female",'Uganda workforce data - raw'!$A$4:$F$4,0))*INDEX('Mapping cadres'!$B$1:$Z$616,MATCH($B414, 'Mapping cadres'!$B$1:$B$616,0), MATCH(AM$32,'Mapping cadres'!$B$1:$Z$1,0))</f>
        <v>0</v>
      </c>
      <c r="AN414" s="226">
        <f>INDEX('Uganda workforce data - raw'!$A$4:$F$619,MATCH($B414, 'Uganda workforce data - raw'!$B$4:$B$619,0), MATCH("Filled Female",'Uganda workforce data - raw'!$A$4:$F$4,0))*INDEX('Mapping cadres'!$B$1:$Z$616,MATCH($B414, 'Mapping cadres'!$B$1:$B$616,0), MATCH(AN$32,'Mapping cadres'!$B$1:$Z$1,0))</f>
        <v>0</v>
      </c>
      <c r="AO414" s="226">
        <f>INDEX('Uganda workforce data - raw'!$A$4:$F$619,MATCH($B414, 'Uganda workforce data - raw'!$B$4:$B$619,0), MATCH("Filled Female",'Uganda workforce data - raw'!$A$4:$F$4,0))*INDEX('Mapping cadres'!$B$1:$Z$616,MATCH($B414, 'Mapping cadres'!$B$1:$B$616,0), MATCH(AO$32,'Mapping cadres'!$B$1:$Z$1,0))</f>
        <v>0</v>
      </c>
      <c r="AP414" s="226">
        <f>INDEX('Uganda workforce data - raw'!$A$4:$F$619,MATCH($B414, 'Uganda workforce data - raw'!$B$4:$B$619,0), MATCH("Filled Female",'Uganda workforce data - raw'!$A$4:$F$4,0))*INDEX('Mapping cadres'!$B$1:$Z$616,MATCH($B414, 'Mapping cadres'!$B$1:$B$616,0), MATCH(AP$32,'Mapping cadres'!$B$1:$Z$1,0))</f>
        <v>0</v>
      </c>
      <c r="AQ414" s="226">
        <f>INDEX('Uganda workforce data - raw'!$A$4:$F$619,MATCH($B414, 'Uganda workforce data - raw'!$B$4:$B$619,0), MATCH("Filled Female",'Uganda workforce data - raw'!$A$4:$F$4,0))*INDEX('Mapping cadres'!$B$1:$Z$616,MATCH($B414, 'Mapping cadres'!$B$1:$B$616,0), MATCH(AQ$32,'Mapping cadres'!$B$1:$Z$1,0))</f>
        <v>0</v>
      </c>
      <c r="AR414" s="226">
        <f>INDEX('Uganda workforce data - raw'!$A$4:$F$619,MATCH($B414, 'Uganda workforce data - raw'!$B$4:$B$619,0), MATCH("Filled Female",'Uganda workforce data - raw'!$A$4:$F$4,0))*INDEX('Mapping cadres'!$B$1:$Z$616,MATCH($B414, 'Mapping cadres'!$B$1:$B$616,0), MATCH(AR$32,'Mapping cadres'!$B$1:$Z$1,0))</f>
        <v>0</v>
      </c>
      <c r="AS414" s="226">
        <f>INDEX('Uganda workforce data - raw'!$A$4:$F$619,MATCH($B414, 'Uganda workforce data - raw'!$B$4:$B$619,0), MATCH("Filled Female",'Uganda workforce data - raw'!$A$4:$F$4,0))*INDEX('Mapping cadres'!$B$1:$Z$616,MATCH($B414, 'Mapping cadres'!$B$1:$B$616,0), MATCH(AS$32,'Mapping cadres'!$B$1:$Z$1,0))</f>
        <v>0</v>
      </c>
      <c r="AT414" s="226">
        <f>INDEX('Uganda workforce data - raw'!$A$4:$F$619,MATCH($B414, 'Uganda workforce data - raw'!$B$4:$B$619,0), MATCH("Filled Female",'Uganda workforce data - raw'!$A$4:$F$4,0))*INDEX('Mapping cadres'!$B$1:$Z$616,MATCH($B414, 'Mapping cadres'!$B$1:$B$616,0), MATCH(AT$32,'Mapping cadres'!$B$1:$Z$1,0))</f>
        <v>0</v>
      </c>
      <c r="AU414" s="226">
        <f>INDEX('Uganda workforce data - raw'!$A$4:$F$619,MATCH($B414, 'Uganda workforce data - raw'!$B$4:$B$619,0), MATCH("Filled Female",'Uganda workforce data - raw'!$A$4:$F$4,0))*INDEX('Mapping cadres'!$B$1:$Z$616,MATCH($B414, 'Mapping cadres'!$B$1:$B$616,0), MATCH(AU$32,'Mapping cadres'!$B$1:$Z$1,0))</f>
        <v>0</v>
      </c>
      <c r="AV414" s="226">
        <f>INDEX('Uganda workforce data - raw'!$A$4:$F$619,MATCH($B414, 'Uganda workforce data - raw'!$B$4:$B$619,0), MATCH("Filled Female",'Uganda workforce data - raw'!$A$4:$F$4,0))*INDEX('Mapping cadres'!$B$1:$Z$616,MATCH($B414, 'Mapping cadres'!$B$1:$B$616,0), MATCH(AV$32,'Mapping cadres'!$B$1:$Z$1,0))</f>
        <v>0</v>
      </c>
      <c r="AW414" s="226">
        <f>INDEX('Uganda workforce data - raw'!$A$4:$F$619,MATCH($B414, 'Uganda workforce data - raw'!$B$4:$B$619,0), MATCH("Filled Female",'Uganda workforce data - raw'!$A$4:$F$4,0))*INDEX('Mapping cadres'!$B$1:$Z$616,MATCH($B414, 'Mapping cadres'!$B$1:$B$616,0), MATCH(AW$32,'Mapping cadres'!$B$1:$Z$1,0))</f>
        <v>0</v>
      </c>
      <c r="AX414" s="226">
        <f>INDEX('Uganda workforce data - raw'!$A$4:$F$619,MATCH($B414, 'Uganda workforce data - raw'!$B$4:$B$619,0), MATCH("Filled Female",'Uganda workforce data - raw'!$A$4:$F$4,0))*INDEX('Mapping cadres'!$B$1:$Z$616,MATCH($B414, 'Mapping cadres'!$B$1:$B$616,0), MATCH(AX$32,'Mapping cadres'!$B$1:$Z$1,0))</f>
        <v>0</v>
      </c>
      <c r="AY414" s="226">
        <f t="shared" si="125"/>
        <v>0</v>
      </c>
      <c r="AZ414" s="226">
        <f t="shared" si="126"/>
        <v>0</v>
      </c>
      <c r="BA414" s="226">
        <f t="shared" si="127"/>
        <v>0</v>
      </c>
      <c r="BB414" s="226">
        <f t="shared" si="128"/>
        <v>0</v>
      </c>
      <c r="BC414" s="226">
        <f t="shared" si="129"/>
        <v>0</v>
      </c>
      <c r="BD414" s="226">
        <f t="shared" si="130"/>
        <v>0</v>
      </c>
      <c r="BE414" s="226">
        <f t="shared" si="131"/>
        <v>2</v>
      </c>
      <c r="BF414" s="226">
        <f t="shared" si="132"/>
        <v>0</v>
      </c>
      <c r="BG414" s="226">
        <f t="shared" si="133"/>
        <v>0</v>
      </c>
      <c r="BH414" s="226">
        <f t="shared" si="134"/>
        <v>0</v>
      </c>
      <c r="BI414" s="226">
        <f t="shared" si="135"/>
        <v>0</v>
      </c>
      <c r="BJ414" s="226">
        <f t="shared" si="136"/>
        <v>0</v>
      </c>
      <c r="BK414" s="226">
        <f t="shared" si="137"/>
        <v>0</v>
      </c>
      <c r="BL414" s="226">
        <f t="shared" si="138"/>
        <v>0</v>
      </c>
      <c r="BM414" s="226">
        <f t="shared" si="139"/>
        <v>0</v>
      </c>
      <c r="BN414" s="226">
        <f t="shared" si="140"/>
        <v>0</v>
      </c>
      <c r="BO414" s="226">
        <f t="shared" si="141"/>
        <v>0</v>
      </c>
      <c r="BP414" s="226">
        <f t="shared" si="142"/>
        <v>0</v>
      </c>
      <c r="BQ414" s="226">
        <f t="shared" si="143"/>
        <v>0</v>
      </c>
      <c r="BR414" s="226">
        <f t="shared" si="144"/>
        <v>0</v>
      </c>
      <c r="BS414" s="226">
        <f t="shared" si="145"/>
        <v>0</v>
      </c>
      <c r="BT414" s="226">
        <f t="shared" si="146"/>
        <v>0</v>
      </c>
      <c r="BU414" s="226">
        <f t="shared" si="147"/>
        <v>0</v>
      </c>
      <c r="BV414" s="226">
        <f t="shared" si="148"/>
        <v>0</v>
      </c>
    </row>
    <row r="415" spans="1:74">
      <c r="A415" s="226">
        <v>383</v>
      </c>
      <c r="B415" s="226" t="s">
        <v>1684</v>
      </c>
      <c r="C415" s="226">
        <f>INDEX('Uganda workforce data - raw'!$A$4:$F$619,MATCH($B415, 'Uganda workforce data - raw'!$B$4:$B$619,0), MATCH("Filled Male",'Uganda workforce data - raw'!$A$4:$F$4,0))*INDEX('Mapping cadres'!$B$1:$Z$616,MATCH($B415, 'Mapping cadres'!$B$1:$B$616,0), MATCH(C$32,'Mapping cadres'!$B$1:$Z$1,0))</f>
        <v>0</v>
      </c>
      <c r="D415" s="226">
        <f>INDEX('Uganda workforce data - raw'!$A$4:$F$619,MATCH($B415, 'Uganda workforce data - raw'!$B$4:$B$619,0), MATCH("Filled Male",'Uganda workforce data - raw'!$A$4:$F$4,0))*INDEX('Mapping cadres'!$B$1:$Z$616,MATCH($B415, 'Mapping cadres'!$B$1:$B$616,0), MATCH(D$32,'Mapping cadres'!$B$1:$Z$1,0))</f>
        <v>0</v>
      </c>
      <c r="E415" s="226">
        <f>INDEX('Uganda workforce data - raw'!$A$4:$F$619,MATCH($B415, 'Uganda workforce data - raw'!$B$4:$B$619,0), MATCH("Filled Male",'Uganda workforce data - raw'!$A$4:$F$4,0))*INDEX('Mapping cadres'!$B$1:$Z$616,MATCH($B415, 'Mapping cadres'!$B$1:$B$616,0), MATCH(E$32,'Mapping cadres'!$B$1:$Z$1,0))</f>
        <v>0</v>
      </c>
      <c r="F415" s="226">
        <f>INDEX('Uganda workforce data - raw'!$A$4:$F$619,MATCH($B415, 'Uganda workforce data - raw'!$B$4:$B$619,0), MATCH("Filled Male",'Uganda workforce data - raw'!$A$4:$F$4,0))*INDEX('Mapping cadres'!$B$1:$Z$616,MATCH($B415, 'Mapping cadres'!$B$1:$B$616,0), MATCH(F$32,'Mapping cadres'!$B$1:$Z$1,0))</f>
        <v>0</v>
      </c>
      <c r="G415" s="226">
        <f>INDEX('Uganda workforce data - raw'!$A$4:$F$619,MATCH($B415, 'Uganda workforce data - raw'!$B$4:$B$619,0), MATCH("Filled Male",'Uganda workforce data - raw'!$A$4:$F$4,0))*INDEX('Mapping cadres'!$B$1:$Z$616,MATCH($B415, 'Mapping cadres'!$B$1:$B$616,0), MATCH(G$32,'Mapping cadres'!$B$1:$Z$1,0))</f>
        <v>0</v>
      </c>
      <c r="H415" s="226">
        <f>INDEX('Uganda workforce data - raw'!$A$4:$F$619,MATCH($B415, 'Uganda workforce data - raw'!$B$4:$B$619,0), MATCH("Filled Male",'Uganda workforce data - raw'!$A$4:$F$4,0))*INDEX('Mapping cadres'!$B$1:$Z$616,MATCH($B415, 'Mapping cadres'!$B$1:$B$616,0), MATCH(H$32,'Mapping cadres'!$B$1:$Z$1,0))</f>
        <v>0</v>
      </c>
      <c r="I415" s="226">
        <f>INDEX('Uganda workforce data - raw'!$A$4:$F$619,MATCH($B415, 'Uganda workforce data - raw'!$B$4:$B$619,0), MATCH("Filled Male",'Uganda workforce data - raw'!$A$4:$F$4,0))*INDEX('Mapping cadres'!$B$1:$Z$616,MATCH($B415, 'Mapping cadres'!$B$1:$B$616,0), MATCH(I$32,'Mapping cadres'!$B$1:$Z$1,0))</f>
        <v>0</v>
      </c>
      <c r="J415" s="226">
        <f>INDEX('Uganda workforce data - raw'!$A$4:$F$619,MATCH($B415, 'Uganda workforce data - raw'!$B$4:$B$619,0), MATCH("Filled Male",'Uganda workforce data - raw'!$A$4:$F$4,0))*INDEX('Mapping cadres'!$B$1:$Z$616,MATCH($B415, 'Mapping cadres'!$B$1:$B$616,0), MATCH(J$32,'Mapping cadres'!$B$1:$Z$1,0))</f>
        <v>0</v>
      </c>
      <c r="K415" s="226">
        <f>INDEX('Uganda workforce data - raw'!$A$4:$F$619,MATCH($B415, 'Uganda workforce data - raw'!$B$4:$B$619,0), MATCH("Filled Male",'Uganda workforce data - raw'!$A$4:$F$4,0))*INDEX('Mapping cadres'!$B$1:$Z$616,MATCH($B415, 'Mapping cadres'!$B$1:$B$616,0), MATCH(K$32,'Mapping cadres'!$B$1:$Z$1,0))</f>
        <v>0</v>
      </c>
      <c r="L415" s="226">
        <f>INDEX('Uganda workforce data - raw'!$A$4:$F$619,MATCH($B415, 'Uganda workforce data - raw'!$B$4:$B$619,0), MATCH("Filled Male",'Uganda workforce data - raw'!$A$4:$F$4,0))*INDEX('Mapping cadres'!$B$1:$Z$616,MATCH($B415, 'Mapping cadres'!$B$1:$B$616,0), MATCH(L$32,'Mapping cadres'!$B$1:$Z$1,0))</f>
        <v>0</v>
      </c>
      <c r="M415" s="226">
        <f>INDEX('Uganda workforce data - raw'!$A$4:$F$619,MATCH($B415, 'Uganda workforce data - raw'!$B$4:$B$619,0), MATCH("Filled Male",'Uganda workforce data - raw'!$A$4:$F$4,0))*INDEX('Mapping cadres'!$B$1:$Z$616,MATCH($B415, 'Mapping cadres'!$B$1:$B$616,0), MATCH(M$32,'Mapping cadres'!$B$1:$Z$1,0))</f>
        <v>0</v>
      </c>
      <c r="N415" s="226">
        <f>INDEX('Uganda workforce data - raw'!$A$4:$F$619,MATCH($B415, 'Uganda workforce data - raw'!$B$4:$B$619,0), MATCH("Filled Male",'Uganda workforce data - raw'!$A$4:$F$4,0))*INDEX('Mapping cadres'!$B$1:$Z$616,MATCH($B415, 'Mapping cadres'!$B$1:$B$616,0), MATCH(N$32,'Mapping cadres'!$B$1:$Z$1,0))</f>
        <v>0</v>
      </c>
      <c r="O415" s="226">
        <f>INDEX('Uganda workforce data - raw'!$A$4:$F$619,MATCH($B415, 'Uganda workforce data - raw'!$B$4:$B$619,0), MATCH("Filled Male",'Uganda workforce data - raw'!$A$4:$F$4,0))*INDEX('Mapping cadres'!$B$1:$Z$616,MATCH($B415, 'Mapping cadres'!$B$1:$B$616,0), MATCH(O$32,'Mapping cadres'!$B$1:$Z$1,0))</f>
        <v>0</v>
      </c>
      <c r="P415" s="226">
        <f>INDEX('Uganda workforce data - raw'!$A$4:$F$619,MATCH($B415, 'Uganda workforce data - raw'!$B$4:$B$619,0), MATCH("Filled Male",'Uganda workforce data - raw'!$A$4:$F$4,0))*INDEX('Mapping cadres'!$B$1:$Z$616,MATCH($B415, 'Mapping cadres'!$B$1:$B$616,0), MATCH(P$32,'Mapping cadres'!$B$1:$Z$1,0))</f>
        <v>0</v>
      </c>
      <c r="Q415" s="226">
        <f>INDEX('Uganda workforce data - raw'!$A$4:$F$619,MATCH($B415, 'Uganda workforce data - raw'!$B$4:$B$619,0), MATCH("Filled Male",'Uganda workforce data - raw'!$A$4:$F$4,0))*INDEX('Mapping cadres'!$B$1:$Z$616,MATCH($B415, 'Mapping cadres'!$B$1:$B$616,0), MATCH(Q$32,'Mapping cadres'!$B$1:$Z$1,0))</f>
        <v>0</v>
      </c>
      <c r="R415" s="226">
        <f>INDEX('Uganda workforce data - raw'!$A$4:$F$619,MATCH($B415, 'Uganda workforce data - raw'!$B$4:$B$619,0), MATCH("Filled Male",'Uganda workforce data - raw'!$A$4:$F$4,0))*INDEX('Mapping cadres'!$B$1:$Z$616,MATCH($B415, 'Mapping cadres'!$B$1:$B$616,0), MATCH(R$32,'Mapping cadres'!$B$1:$Z$1,0))</f>
        <v>0</v>
      </c>
      <c r="S415" s="226">
        <f>INDEX('Uganda workforce data - raw'!$A$4:$F$619,MATCH($B415, 'Uganda workforce data - raw'!$B$4:$B$619,0), MATCH("Filled Male",'Uganda workforce data - raw'!$A$4:$F$4,0))*INDEX('Mapping cadres'!$B$1:$Z$616,MATCH($B415, 'Mapping cadres'!$B$1:$B$616,0), MATCH(S$32,'Mapping cadres'!$B$1:$Z$1,0))</f>
        <v>0</v>
      </c>
      <c r="T415" s="226">
        <f>INDEX('Uganda workforce data - raw'!$A$4:$F$619,MATCH($B415, 'Uganda workforce data - raw'!$B$4:$B$619,0), MATCH("Filled Male",'Uganda workforce data - raw'!$A$4:$F$4,0))*INDEX('Mapping cadres'!$B$1:$Z$616,MATCH($B415, 'Mapping cadres'!$B$1:$B$616,0), MATCH(T$32,'Mapping cadres'!$B$1:$Z$1,0))</f>
        <v>0</v>
      </c>
      <c r="U415" s="226">
        <f>INDEX('Uganda workforce data - raw'!$A$4:$F$619,MATCH($B415, 'Uganda workforce data - raw'!$B$4:$B$619,0), MATCH("Filled Male",'Uganda workforce data - raw'!$A$4:$F$4,0))*INDEX('Mapping cadres'!$B$1:$Z$616,MATCH($B415, 'Mapping cadres'!$B$1:$B$616,0), MATCH(U$32,'Mapping cadres'!$B$1:$Z$1,0))</f>
        <v>0</v>
      </c>
      <c r="V415" s="226">
        <f>INDEX('Uganda workforce data - raw'!$A$4:$F$619,MATCH($B415, 'Uganda workforce data - raw'!$B$4:$B$619,0), MATCH("Filled Male",'Uganda workforce data - raw'!$A$4:$F$4,0))*INDEX('Mapping cadres'!$B$1:$Z$616,MATCH($B415, 'Mapping cadres'!$B$1:$B$616,0), MATCH(V$32,'Mapping cadres'!$B$1:$Z$1,0))</f>
        <v>0</v>
      </c>
      <c r="W415" s="226">
        <f>INDEX('Uganda workforce data - raw'!$A$4:$F$619,MATCH($B415, 'Uganda workforce data - raw'!$B$4:$B$619,0), MATCH("Filled Male",'Uganda workforce data - raw'!$A$4:$F$4,0))*INDEX('Mapping cadres'!$B$1:$Z$616,MATCH($B415, 'Mapping cadres'!$B$1:$B$616,0), MATCH(W$32,'Mapping cadres'!$B$1:$Z$1,0))</f>
        <v>0</v>
      </c>
      <c r="X415" s="226">
        <f>INDEX('Uganda workforce data - raw'!$A$4:$F$619,MATCH($B415, 'Uganda workforce data - raw'!$B$4:$B$619,0), MATCH("Filled Male",'Uganda workforce data - raw'!$A$4:$F$4,0))*INDEX('Mapping cadres'!$B$1:$Z$616,MATCH($B415, 'Mapping cadres'!$B$1:$B$616,0), MATCH(X$32,'Mapping cadres'!$B$1:$Z$1,0))</f>
        <v>0</v>
      </c>
      <c r="Y415" s="226">
        <f>INDEX('Uganda workforce data - raw'!$A$4:$F$619,MATCH($B415, 'Uganda workforce data - raw'!$B$4:$B$619,0), MATCH("Filled Male",'Uganda workforce data - raw'!$A$4:$F$4,0))*INDEX('Mapping cadres'!$B$1:$Z$616,MATCH($B415, 'Mapping cadres'!$B$1:$B$616,0), MATCH(Y$32,'Mapping cadres'!$B$1:$Z$1,0))</f>
        <v>0</v>
      </c>
      <c r="Z415" s="226">
        <f>INDEX('Uganda workforce data - raw'!$A$4:$F$619,MATCH($B415, 'Uganda workforce data - raw'!$B$4:$B$619,0), MATCH("Filled Male",'Uganda workforce data - raw'!$A$4:$F$4,0))*INDEX('Mapping cadres'!$B$1:$Z$616,MATCH($B415, 'Mapping cadres'!$B$1:$B$616,0), MATCH(Z$32,'Mapping cadres'!$B$1:$Z$1,0))</f>
        <v>0</v>
      </c>
      <c r="AA415" s="226">
        <f>INDEX('Uganda workforce data - raw'!$A$4:$F$619,MATCH($B415, 'Uganda workforce data - raw'!$B$4:$B$619,0), MATCH("Filled Female",'Uganda workforce data - raw'!$A$4:$F$4,0))*INDEX('Mapping cadres'!$B$1:$Z$616,MATCH($B415, 'Mapping cadres'!$B$1:$B$616,0), MATCH(AA$32,'Mapping cadres'!$B$1:$Z$1,0))</f>
        <v>0</v>
      </c>
      <c r="AB415" s="226">
        <f>INDEX('Uganda workforce data - raw'!$A$4:$F$619,MATCH($B415, 'Uganda workforce data - raw'!$B$4:$B$619,0), MATCH("Filled Female",'Uganda workforce data - raw'!$A$4:$F$4,0))*INDEX('Mapping cadres'!$B$1:$Z$616,MATCH($B415, 'Mapping cadres'!$B$1:$B$616,0), MATCH(AB$32,'Mapping cadres'!$B$1:$Z$1,0))</f>
        <v>0</v>
      </c>
      <c r="AC415" s="226">
        <f>INDEX('Uganda workforce data - raw'!$A$4:$F$619,MATCH($B415, 'Uganda workforce data - raw'!$B$4:$B$619,0), MATCH("Filled Female",'Uganda workforce data - raw'!$A$4:$F$4,0))*INDEX('Mapping cadres'!$B$1:$Z$616,MATCH($B415, 'Mapping cadres'!$B$1:$B$616,0), MATCH(AC$32,'Mapping cadres'!$B$1:$Z$1,0))</f>
        <v>0</v>
      </c>
      <c r="AD415" s="226">
        <f>INDEX('Uganda workforce data - raw'!$A$4:$F$619,MATCH($B415, 'Uganda workforce data - raw'!$B$4:$B$619,0), MATCH("Filled Female",'Uganda workforce data - raw'!$A$4:$F$4,0))*INDEX('Mapping cadres'!$B$1:$Z$616,MATCH($B415, 'Mapping cadres'!$B$1:$B$616,0), MATCH(AD$32,'Mapping cadres'!$B$1:$Z$1,0))</f>
        <v>0</v>
      </c>
      <c r="AE415" s="226">
        <f>INDEX('Uganda workforce data - raw'!$A$4:$F$619,MATCH($B415, 'Uganda workforce data - raw'!$B$4:$B$619,0), MATCH("Filled Female",'Uganda workforce data - raw'!$A$4:$F$4,0))*INDEX('Mapping cadres'!$B$1:$Z$616,MATCH($B415, 'Mapping cadres'!$B$1:$B$616,0), MATCH(AE$32,'Mapping cadres'!$B$1:$Z$1,0))</f>
        <v>0</v>
      </c>
      <c r="AF415" s="226">
        <f>INDEX('Uganda workforce data - raw'!$A$4:$F$619,MATCH($B415, 'Uganda workforce data - raw'!$B$4:$B$619,0), MATCH("Filled Female",'Uganda workforce data - raw'!$A$4:$F$4,0))*INDEX('Mapping cadres'!$B$1:$Z$616,MATCH($B415, 'Mapping cadres'!$B$1:$B$616,0), MATCH(AF$32,'Mapping cadres'!$B$1:$Z$1,0))</f>
        <v>0</v>
      </c>
      <c r="AG415" s="226">
        <f>INDEX('Uganda workforce data - raw'!$A$4:$F$619,MATCH($B415, 'Uganda workforce data - raw'!$B$4:$B$619,0), MATCH("Filled Female",'Uganda workforce data - raw'!$A$4:$F$4,0))*INDEX('Mapping cadres'!$B$1:$Z$616,MATCH($B415, 'Mapping cadres'!$B$1:$B$616,0), MATCH(AG$32,'Mapping cadres'!$B$1:$Z$1,0))</f>
        <v>1</v>
      </c>
      <c r="AH415" s="226">
        <f>INDEX('Uganda workforce data - raw'!$A$4:$F$619,MATCH($B415, 'Uganda workforce data - raw'!$B$4:$B$619,0), MATCH("Filled Female",'Uganda workforce data - raw'!$A$4:$F$4,0))*INDEX('Mapping cadres'!$B$1:$Z$616,MATCH($B415, 'Mapping cadres'!$B$1:$B$616,0), MATCH(AH$32,'Mapping cadres'!$B$1:$Z$1,0))</f>
        <v>0</v>
      </c>
      <c r="AI415" s="226">
        <f>INDEX('Uganda workforce data - raw'!$A$4:$F$619,MATCH($B415, 'Uganda workforce data - raw'!$B$4:$B$619,0), MATCH("Filled Female",'Uganda workforce data - raw'!$A$4:$F$4,0))*INDEX('Mapping cadres'!$B$1:$Z$616,MATCH($B415, 'Mapping cadres'!$B$1:$B$616,0), MATCH(AI$32,'Mapping cadres'!$B$1:$Z$1,0))</f>
        <v>0</v>
      </c>
      <c r="AJ415" s="226">
        <f>INDEX('Uganda workforce data - raw'!$A$4:$F$619,MATCH($B415, 'Uganda workforce data - raw'!$B$4:$B$619,0), MATCH("Filled Female",'Uganda workforce data - raw'!$A$4:$F$4,0))*INDEX('Mapping cadres'!$B$1:$Z$616,MATCH($B415, 'Mapping cadres'!$B$1:$B$616,0), MATCH(AJ$32,'Mapping cadres'!$B$1:$Z$1,0))</f>
        <v>0</v>
      </c>
      <c r="AK415" s="226">
        <f>INDEX('Uganda workforce data - raw'!$A$4:$F$619,MATCH($B415, 'Uganda workforce data - raw'!$B$4:$B$619,0), MATCH("Filled Female",'Uganda workforce data - raw'!$A$4:$F$4,0))*INDEX('Mapping cadres'!$B$1:$Z$616,MATCH($B415, 'Mapping cadres'!$B$1:$B$616,0), MATCH(AK$32,'Mapping cadres'!$B$1:$Z$1,0))</f>
        <v>0</v>
      </c>
      <c r="AL415" s="226">
        <f>INDEX('Uganda workforce data - raw'!$A$4:$F$619,MATCH($B415, 'Uganda workforce data - raw'!$B$4:$B$619,0), MATCH("Filled Female",'Uganda workforce data - raw'!$A$4:$F$4,0))*INDEX('Mapping cadres'!$B$1:$Z$616,MATCH($B415, 'Mapping cadres'!$B$1:$B$616,0), MATCH(AL$32,'Mapping cadres'!$B$1:$Z$1,0))</f>
        <v>0</v>
      </c>
      <c r="AM415" s="226">
        <f>INDEX('Uganda workforce data - raw'!$A$4:$F$619,MATCH($B415, 'Uganda workforce data - raw'!$B$4:$B$619,0), MATCH("Filled Female",'Uganda workforce data - raw'!$A$4:$F$4,0))*INDEX('Mapping cadres'!$B$1:$Z$616,MATCH($B415, 'Mapping cadres'!$B$1:$B$616,0), MATCH(AM$32,'Mapping cadres'!$B$1:$Z$1,0))</f>
        <v>0</v>
      </c>
      <c r="AN415" s="226">
        <f>INDEX('Uganda workforce data - raw'!$A$4:$F$619,MATCH($B415, 'Uganda workforce data - raw'!$B$4:$B$619,0), MATCH("Filled Female",'Uganda workforce data - raw'!$A$4:$F$4,0))*INDEX('Mapping cadres'!$B$1:$Z$616,MATCH($B415, 'Mapping cadres'!$B$1:$B$616,0), MATCH(AN$32,'Mapping cadres'!$B$1:$Z$1,0))</f>
        <v>0</v>
      </c>
      <c r="AO415" s="226">
        <f>INDEX('Uganda workforce data - raw'!$A$4:$F$619,MATCH($B415, 'Uganda workforce data - raw'!$B$4:$B$619,0), MATCH("Filled Female",'Uganda workforce data - raw'!$A$4:$F$4,0))*INDEX('Mapping cadres'!$B$1:$Z$616,MATCH($B415, 'Mapping cadres'!$B$1:$B$616,0), MATCH(AO$32,'Mapping cadres'!$B$1:$Z$1,0))</f>
        <v>0</v>
      </c>
      <c r="AP415" s="226">
        <f>INDEX('Uganda workforce data - raw'!$A$4:$F$619,MATCH($B415, 'Uganda workforce data - raw'!$B$4:$B$619,0), MATCH("Filled Female",'Uganda workforce data - raw'!$A$4:$F$4,0))*INDEX('Mapping cadres'!$B$1:$Z$616,MATCH($B415, 'Mapping cadres'!$B$1:$B$616,0), MATCH(AP$32,'Mapping cadres'!$B$1:$Z$1,0))</f>
        <v>0</v>
      </c>
      <c r="AQ415" s="226">
        <f>INDEX('Uganda workforce data - raw'!$A$4:$F$619,MATCH($B415, 'Uganda workforce data - raw'!$B$4:$B$619,0), MATCH("Filled Female",'Uganda workforce data - raw'!$A$4:$F$4,0))*INDEX('Mapping cadres'!$B$1:$Z$616,MATCH($B415, 'Mapping cadres'!$B$1:$B$616,0), MATCH(AQ$32,'Mapping cadres'!$B$1:$Z$1,0))</f>
        <v>0</v>
      </c>
      <c r="AR415" s="226">
        <f>INDEX('Uganda workforce data - raw'!$A$4:$F$619,MATCH($B415, 'Uganda workforce data - raw'!$B$4:$B$619,0), MATCH("Filled Female",'Uganda workforce data - raw'!$A$4:$F$4,0))*INDEX('Mapping cadres'!$B$1:$Z$616,MATCH($B415, 'Mapping cadres'!$B$1:$B$616,0), MATCH(AR$32,'Mapping cadres'!$B$1:$Z$1,0))</f>
        <v>0</v>
      </c>
      <c r="AS415" s="226">
        <f>INDEX('Uganda workforce data - raw'!$A$4:$F$619,MATCH($B415, 'Uganda workforce data - raw'!$B$4:$B$619,0), MATCH("Filled Female",'Uganda workforce data - raw'!$A$4:$F$4,0))*INDEX('Mapping cadres'!$B$1:$Z$616,MATCH($B415, 'Mapping cadres'!$B$1:$B$616,0), MATCH(AS$32,'Mapping cadres'!$B$1:$Z$1,0))</f>
        <v>0</v>
      </c>
      <c r="AT415" s="226">
        <f>INDEX('Uganda workforce data - raw'!$A$4:$F$619,MATCH($B415, 'Uganda workforce data - raw'!$B$4:$B$619,0), MATCH("Filled Female",'Uganda workforce data - raw'!$A$4:$F$4,0))*INDEX('Mapping cadres'!$B$1:$Z$616,MATCH($B415, 'Mapping cadres'!$B$1:$B$616,0), MATCH(AT$32,'Mapping cadres'!$B$1:$Z$1,0))</f>
        <v>0</v>
      </c>
      <c r="AU415" s="226">
        <f>INDEX('Uganda workforce data - raw'!$A$4:$F$619,MATCH($B415, 'Uganda workforce data - raw'!$B$4:$B$619,0), MATCH("Filled Female",'Uganda workforce data - raw'!$A$4:$F$4,0))*INDEX('Mapping cadres'!$B$1:$Z$616,MATCH($B415, 'Mapping cadres'!$B$1:$B$616,0), MATCH(AU$32,'Mapping cadres'!$B$1:$Z$1,0))</f>
        <v>0</v>
      </c>
      <c r="AV415" s="226">
        <f>INDEX('Uganda workforce data - raw'!$A$4:$F$619,MATCH($B415, 'Uganda workforce data - raw'!$B$4:$B$619,0), MATCH("Filled Female",'Uganda workforce data - raw'!$A$4:$F$4,0))*INDEX('Mapping cadres'!$B$1:$Z$616,MATCH($B415, 'Mapping cadres'!$B$1:$B$616,0), MATCH(AV$32,'Mapping cadres'!$B$1:$Z$1,0))</f>
        <v>0</v>
      </c>
      <c r="AW415" s="226">
        <f>INDEX('Uganda workforce data - raw'!$A$4:$F$619,MATCH($B415, 'Uganda workforce data - raw'!$B$4:$B$619,0), MATCH("Filled Female",'Uganda workforce data - raw'!$A$4:$F$4,0))*INDEX('Mapping cadres'!$B$1:$Z$616,MATCH($B415, 'Mapping cadres'!$B$1:$B$616,0), MATCH(AW$32,'Mapping cadres'!$B$1:$Z$1,0))</f>
        <v>0</v>
      </c>
      <c r="AX415" s="226">
        <f>INDEX('Uganda workforce data - raw'!$A$4:$F$619,MATCH($B415, 'Uganda workforce data - raw'!$B$4:$B$619,0), MATCH("Filled Female",'Uganda workforce data - raw'!$A$4:$F$4,0))*INDEX('Mapping cadres'!$B$1:$Z$616,MATCH($B415, 'Mapping cadres'!$B$1:$B$616,0), MATCH(AX$32,'Mapping cadres'!$B$1:$Z$1,0))</f>
        <v>0</v>
      </c>
      <c r="AY415" s="226">
        <f t="shared" si="125"/>
        <v>0</v>
      </c>
      <c r="AZ415" s="226">
        <f t="shared" si="126"/>
        <v>0</v>
      </c>
      <c r="BA415" s="226">
        <f t="shared" si="127"/>
        <v>0</v>
      </c>
      <c r="BB415" s="226">
        <f t="shared" si="128"/>
        <v>0</v>
      </c>
      <c r="BC415" s="226">
        <f t="shared" si="129"/>
        <v>0</v>
      </c>
      <c r="BD415" s="226">
        <f t="shared" si="130"/>
        <v>0</v>
      </c>
      <c r="BE415" s="226">
        <f t="shared" si="131"/>
        <v>1</v>
      </c>
      <c r="BF415" s="226">
        <f t="shared" si="132"/>
        <v>0</v>
      </c>
      <c r="BG415" s="226">
        <f t="shared" si="133"/>
        <v>0</v>
      </c>
      <c r="BH415" s="226">
        <f t="shared" si="134"/>
        <v>0</v>
      </c>
      <c r="BI415" s="226">
        <f t="shared" si="135"/>
        <v>0</v>
      </c>
      <c r="BJ415" s="226">
        <f t="shared" si="136"/>
        <v>0</v>
      </c>
      <c r="BK415" s="226">
        <f t="shared" si="137"/>
        <v>0</v>
      </c>
      <c r="BL415" s="226">
        <f t="shared" si="138"/>
        <v>0</v>
      </c>
      <c r="BM415" s="226">
        <f t="shared" si="139"/>
        <v>0</v>
      </c>
      <c r="BN415" s="226">
        <f t="shared" si="140"/>
        <v>0</v>
      </c>
      <c r="BO415" s="226">
        <f t="shared" si="141"/>
        <v>0</v>
      </c>
      <c r="BP415" s="226">
        <f t="shared" si="142"/>
        <v>0</v>
      </c>
      <c r="BQ415" s="226">
        <f t="shared" si="143"/>
        <v>0</v>
      </c>
      <c r="BR415" s="226">
        <f t="shared" si="144"/>
        <v>0</v>
      </c>
      <c r="BS415" s="226">
        <f t="shared" si="145"/>
        <v>0</v>
      </c>
      <c r="BT415" s="226">
        <f t="shared" si="146"/>
        <v>0</v>
      </c>
      <c r="BU415" s="226">
        <f t="shared" si="147"/>
        <v>0</v>
      </c>
      <c r="BV415" s="226">
        <f t="shared" si="148"/>
        <v>0</v>
      </c>
    </row>
    <row r="416" spans="1:74">
      <c r="A416" s="226">
        <v>384</v>
      </c>
      <c r="B416" s="226" t="s">
        <v>1685</v>
      </c>
      <c r="C416" s="226">
        <f>INDEX('Uganda workforce data - raw'!$A$4:$F$619,MATCH($B416, 'Uganda workforce data - raw'!$B$4:$B$619,0), MATCH("Filled Male",'Uganda workforce data - raw'!$A$4:$F$4,0))*INDEX('Mapping cadres'!$B$1:$Z$616,MATCH($B416, 'Mapping cadres'!$B$1:$B$616,0), MATCH(C$32,'Mapping cadres'!$B$1:$Z$1,0))</f>
        <v>0</v>
      </c>
      <c r="D416" s="226">
        <f>INDEX('Uganda workforce data - raw'!$A$4:$F$619,MATCH($B416, 'Uganda workforce data - raw'!$B$4:$B$619,0), MATCH("Filled Male",'Uganda workforce data - raw'!$A$4:$F$4,0))*INDEX('Mapping cadres'!$B$1:$Z$616,MATCH($B416, 'Mapping cadres'!$B$1:$B$616,0), MATCH(D$32,'Mapping cadres'!$B$1:$Z$1,0))</f>
        <v>0</v>
      </c>
      <c r="E416" s="226">
        <f>INDEX('Uganda workforce data - raw'!$A$4:$F$619,MATCH($B416, 'Uganda workforce data - raw'!$B$4:$B$619,0), MATCH("Filled Male",'Uganda workforce data - raw'!$A$4:$F$4,0))*INDEX('Mapping cadres'!$B$1:$Z$616,MATCH($B416, 'Mapping cadres'!$B$1:$B$616,0), MATCH(E$32,'Mapping cadres'!$B$1:$Z$1,0))</f>
        <v>0</v>
      </c>
      <c r="F416" s="226">
        <f>INDEX('Uganda workforce data - raw'!$A$4:$F$619,MATCH($B416, 'Uganda workforce data - raw'!$B$4:$B$619,0), MATCH("Filled Male",'Uganda workforce data - raw'!$A$4:$F$4,0))*INDEX('Mapping cadres'!$B$1:$Z$616,MATCH($B416, 'Mapping cadres'!$B$1:$B$616,0), MATCH(F$32,'Mapping cadres'!$B$1:$Z$1,0))</f>
        <v>0</v>
      </c>
      <c r="G416" s="226">
        <f>INDEX('Uganda workforce data - raw'!$A$4:$F$619,MATCH($B416, 'Uganda workforce data - raw'!$B$4:$B$619,0), MATCH("Filled Male",'Uganda workforce data - raw'!$A$4:$F$4,0))*INDEX('Mapping cadres'!$B$1:$Z$616,MATCH($B416, 'Mapping cadres'!$B$1:$B$616,0), MATCH(G$32,'Mapping cadres'!$B$1:$Z$1,0))</f>
        <v>0</v>
      </c>
      <c r="H416" s="226">
        <f>INDEX('Uganda workforce data - raw'!$A$4:$F$619,MATCH($B416, 'Uganda workforce data - raw'!$B$4:$B$619,0), MATCH("Filled Male",'Uganda workforce data - raw'!$A$4:$F$4,0))*INDEX('Mapping cadres'!$B$1:$Z$616,MATCH($B416, 'Mapping cadres'!$B$1:$B$616,0), MATCH(H$32,'Mapping cadres'!$B$1:$Z$1,0))</f>
        <v>0</v>
      </c>
      <c r="I416" s="226">
        <f>INDEX('Uganda workforce data - raw'!$A$4:$F$619,MATCH($B416, 'Uganda workforce data - raw'!$B$4:$B$619,0), MATCH("Filled Male",'Uganda workforce data - raw'!$A$4:$F$4,0))*INDEX('Mapping cadres'!$B$1:$Z$616,MATCH($B416, 'Mapping cadres'!$B$1:$B$616,0), MATCH(I$32,'Mapping cadres'!$B$1:$Z$1,0))</f>
        <v>0</v>
      </c>
      <c r="J416" s="226">
        <f>INDEX('Uganda workforce data - raw'!$A$4:$F$619,MATCH($B416, 'Uganda workforce data - raw'!$B$4:$B$619,0), MATCH("Filled Male",'Uganda workforce data - raw'!$A$4:$F$4,0))*INDEX('Mapping cadres'!$B$1:$Z$616,MATCH($B416, 'Mapping cadres'!$B$1:$B$616,0), MATCH(J$32,'Mapping cadres'!$B$1:$Z$1,0))</f>
        <v>0</v>
      </c>
      <c r="K416" s="226">
        <f>INDEX('Uganda workforce data - raw'!$A$4:$F$619,MATCH($B416, 'Uganda workforce data - raw'!$B$4:$B$619,0), MATCH("Filled Male",'Uganda workforce data - raw'!$A$4:$F$4,0))*INDEX('Mapping cadres'!$B$1:$Z$616,MATCH($B416, 'Mapping cadres'!$B$1:$B$616,0), MATCH(K$32,'Mapping cadres'!$B$1:$Z$1,0))</f>
        <v>0</v>
      </c>
      <c r="L416" s="226">
        <f>INDEX('Uganda workforce data - raw'!$A$4:$F$619,MATCH($B416, 'Uganda workforce data - raw'!$B$4:$B$619,0), MATCH("Filled Male",'Uganda workforce data - raw'!$A$4:$F$4,0))*INDEX('Mapping cadres'!$B$1:$Z$616,MATCH($B416, 'Mapping cadres'!$B$1:$B$616,0), MATCH(L$32,'Mapping cadres'!$B$1:$Z$1,0))</f>
        <v>0</v>
      </c>
      <c r="M416" s="226">
        <f>INDEX('Uganda workforce data - raw'!$A$4:$F$619,MATCH($B416, 'Uganda workforce data - raw'!$B$4:$B$619,0), MATCH("Filled Male",'Uganda workforce data - raw'!$A$4:$F$4,0))*INDEX('Mapping cadres'!$B$1:$Z$616,MATCH($B416, 'Mapping cadres'!$B$1:$B$616,0), MATCH(M$32,'Mapping cadres'!$B$1:$Z$1,0))</f>
        <v>0</v>
      </c>
      <c r="N416" s="226">
        <f>INDEX('Uganda workforce data - raw'!$A$4:$F$619,MATCH($B416, 'Uganda workforce data - raw'!$B$4:$B$619,0), MATCH("Filled Male",'Uganda workforce data - raw'!$A$4:$F$4,0))*INDEX('Mapping cadres'!$B$1:$Z$616,MATCH($B416, 'Mapping cadres'!$B$1:$B$616,0), MATCH(N$32,'Mapping cadres'!$B$1:$Z$1,0))</f>
        <v>0</v>
      </c>
      <c r="O416" s="226">
        <f>INDEX('Uganda workforce data - raw'!$A$4:$F$619,MATCH($B416, 'Uganda workforce data - raw'!$B$4:$B$619,0), MATCH("Filled Male",'Uganda workforce data - raw'!$A$4:$F$4,0))*INDEX('Mapping cadres'!$B$1:$Z$616,MATCH($B416, 'Mapping cadres'!$B$1:$B$616,0), MATCH(O$32,'Mapping cadres'!$B$1:$Z$1,0))</f>
        <v>0</v>
      </c>
      <c r="P416" s="226">
        <f>INDEX('Uganda workforce data - raw'!$A$4:$F$619,MATCH($B416, 'Uganda workforce data - raw'!$B$4:$B$619,0), MATCH("Filled Male",'Uganda workforce data - raw'!$A$4:$F$4,0))*INDEX('Mapping cadres'!$B$1:$Z$616,MATCH($B416, 'Mapping cadres'!$B$1:$B$616,0), MATCH(P$32,'Mapping cadres'!$B$1:$Z$1,0))</f>
        <v>0</v>
      </c>
      <c r="Q416" s="226">
        <f>INDEX('Uganda workforce data - raw'!$A$4:$F$619,MATCH($B416, 'Uganda workforce data - raw'!$B$4:$B$619,0), MATCH("Filled Male",'Uganda workforce data - raw'!$A$4:$F$4,0))*INDEX('Mapping cadres'!$B$1:$Z$616,MATCH($B416, 'Mapping cadres'!$B$1:$B$616,0), MATCH(Q$32,'Mapping cadres'!$B$1:$Z$1,0))</f>
        <v>0</v>
      </c>
      <c r="R416" s="226">
        <f>INDEX('Uganda workforce data - raw'!$A$4:$F$619,MATCH($B416, 'Uganda workforce data - raw'!$B$4:$B$619,0), MATCH("Filled Male",'Uganda workforce data - raw'!$A$4:$F$4,0))*INDEX('Mapping cadres'!$B$1:$Z$616,MATCH($B416, 'Mapping cadres'!$B$1:$B$616,0), MATCH(R$32,'Mapping cadres'!$B$1:$Z$1,0))</f>
        <v>0</v>
      </c>
      <c r="S416" s="226">
        <f>INDEX('Uganda workforce data - raw'!$A$4:$F$619,MATCH($B416, 'Uganda workforce data - raw'!$B$4:$B$619,0), MATCH("Filled Male",'Uganda workforce data - raw'!$A$4:$F$4,0))*INDEX('Mapping cadres'!$B$1:$Z$616,MATCH($B416, 'Mapping cadres'!$B$1:$B$616,0), MATCH(S$32,'Mapping cadres'!$B$1:$Z$1,0))</f>
        <v>0</v>
      </c>
      <c r="T416" s="226">
        <f>INDEX('Uganda workforce data - raw'!$A$4:$F$619,MATCH($B416, 'Uganda workforce data - raw'!$B$4:$B$619,0), MATCH("Filled Male",'Uganda workforce data - raw'!$A$4:$F$4,0))*INDEX('Mapping cadres'!$B$1:$Z$616,MATCH($B416, 'Mapping cadres'!$B$1:$B$616,0), MATCH(T$32,'Mapping cadres'!$B$1:$Z$1,0))</f>
        <v>0</v>
      </c>
      <c r="U416" s="226">
        <f>INDEX('Uganda workforce data - raw'!$A$4:$F$619,MATCH($B416, 'Uganda workforce data - raw'!$B$4:$B$619,0), MATCH("Filled Male",'Uganda workforce data - raw'!$A$4:$F$4,0))*INDEX('Mapping cadres'!$B$1:$Z$616,MATCH($B416, 'Mapping cadres'!$B$1:$B$616,0), MATCH(U$32,'Mapping cadres'!$B$1:$Z$1,0))</f>
        <v>0</v>
      </c>
      <c r="V416" s="226">
        <f>INDEX('Uganda workforce data - raw'!$A$4:$F$619,MATCH($B416, 'Uganda workforce data - raw'!$B$4:$B$619,0), MATCH("Filled Male",'Uganda workforce data - raw'!$A$4:$F$4,0))*INDEX('Mapping cadres'!$B$1:$Z$616,MATCH($B416, 'Mapping cadres'!$B$1:$B$616,0), MATCH(V$32,'Mapping cadres'!$B$1:$Z$1,0))</f>
        <v>2</v>
      </c>
      <c r="W416" s="226">
        <f>INDEX('Uganda workforce data - raw'!$A$4:$F$619,MATCH($B416, 'Uganda workforce data - raw'!$B$4:$B$619,0), MATCH("Filled Male",'Uganda workforce data - raw'!$A$4:$F$4,0))*INDEX('Mapping cadres'!$B$1:$Z$616,MATCH($B416, 'Mapping cadres'!$B$1:$B$616,0), MATCH(W$32,'Mapping cadres'!$B$1:$Z$1,0))</f>
        <v>0</v>
      </c>
      <c r="X416" s="226">
        <f>INDEX('Uganda workforce data - raw'!$A$4:$F$619,MATCH($B416, 'Uganda workforce data - raw'!$B$4:$B$619,0), MATCH("Filled Male",'Uganda workforce data - raw'!$A$4:$F$4,0))*INDEX('Mapping cadres'!$B$1:$Z$616,MATCH($B416, 'Mapping cadres'!$B$1:$B$616,0), MATCH(X$32,'Mapping cadres'!$B$1:$Z$1,0))</f>
        <v>0</v>
      </c>
      <c r="Y416" s="226">
        <f>INDEX('Uganda workforce data - raw'!$A$4:$F$619,MATCH($B416, 'Uganda workforce data - raw'!$B$4:$B$619,0), MATCH("Filled Male",'Uganda workforce data - raw'!$A$4:$F$4,0))*INDEX('Mapping cadres'!$B$1:$Z$616,MATCH($B416, 'Mapping cadres'!$B$1:$B$616,0), MATCH(Y$32,'Mapping cadres'!$B$1:$Z$1,0))</f>
        <v>0</v>
      </c>
      <c r="Z416" s="226">
        <f>INDEX('Uganda workforce data - raw'!$A$4:$F$619,MATCH($B416, 'Uganda workforce data - raw'!$B$4:$B$619,0), MATCH("Filled Male",'Uganda workforce data - raw'!$A$4:$F$4,0))*INDEX('Mapping cadres'!$B$1:$Z$616,MATCH($B416, 'Mapping cadres'!$B$1:$B$616,0), MATCH(Z$32,'Mapping cadres'!$B$1:$Z$1,0))</f>
        <v>0</v>
      </c>
      <c r="AA416" s="226">
        <f>INDEX('Uganda workforce data - raw'!$A$4:$F$619,MATCH($B416, 'Uganda workforce data - raw'!$B$4:$B$619,0), MATCH("Filled Female",'Uganda workforce data - raw'!$A$4:$F$4,0))*INDEX('Mapping cadres'!$B$1:$Z$616,MATCH($B416, 'Mapping cadres'!$B$1:$B$616,0), MATCH(AA$32,'Mapping cadres'!$B$1:$Z$1,0))</f>
        <v>0</v>
      </c>
      <c r="AB416" s="226">
        <f>INDEX('Uganda workforce data - raw'!$A$4:$F$619,MATCH($B416, 'Uganda workforce data - raw'!$B$4:$B$619,0), MATCH("Filled Female",'Uganda workforce data - raw'!$A$4:$F$4,0))*INDEX('Mapping cadres'!$B$1:$Z$616,MATCH($B416, 'Mapping cadres'!$B$1:$B$616,0), MATCH(AB$32,'Mapping cadres'!$B$1:$Z$1,0))</f>
        <v>0</v>
      </c>
      <c r="AC416" s="226">
        <f>INDEX('Uganda workforce data - raw'!$A$4:$F$619,MATCH($B416, 'Uganda workforce data - raw'!$B$4:$B$619,0), MATCH("Filled Female",'Uganda workforce data - raw'!$A$4:$F$4,0))*INDEX('Mapping cadres'!$B$1:$Z$616,MATCH($B416, 'Mapping cadres'!$B$1:$B$616,0), MATCH(AC$32,'Mapping cadres'!$B$1:$Z$1,0))</f>
        <v>0</v>
      </c>
      <c r="AD416" s="226">
        <f>INDEX('Uganda workforce data - raw'!$A$4:$F$619,MATCH($B416, 'Uganda workforce data - raw'!$B$4:$B$619,0), MATCH("Filled Female",'Uganda workforce data - raw'!$A$4:$F$4,0))*INDEX('Mapping cadres'!$B$1:$Z$616,MATCH($B416, 'Mapping cadres'!$B$1:$B$616,0), MATCH(AD$32,'Mapping cadres'!$B$1:$Z$1,0))</f>
        <v>0</v>
      </c>
      <c r="AE416" s="226">
        <f>INDEX('Uganda workforce data - raw'!$A$4:$F$619,MATCH($B416, 'Uganda workforce data - raw'!$B$4:$B$619,0), MATCH("Filled Female",'Uganda workforce data - raw'!$A$4:$F$4,0))*INDEX('Mapping cadres'!$B$1:$Z$616,MATCH($B416, 'Mapping cadres'!$B$1:$B$616,0), MATCH(AE$32,'Mapping cadres'!$B$1:$Z$1,0))</f>
        <v>0</v>
      </c>
      <c r="AF416" s="226">
        <f>INDEX('Uganda workforce data - raw'!$A$4:$F$619,MATCH($B416, 'Uganda workforce data - raw'!$B$4:$B$619,0), MATCH("Filled Female",'Uganda workforce data - raw'!$A$4:$F$4,0))*INDEX('Mapping cadres'!$B$1:$Z$616,MATCH($B416, 'Mapping cadres'!$B$1:$B$616,0), MATCH(AF$32,'Mapping cadres'!$B$1:$Z$1,0))</f>
        <v>0</v>
      </c>
      <c r="AG416" s="226">
        <f>INDEX('Uganda workforce data - raw'!$A$4:$F$619,MATCH($B416, 'Uganda workforce data - raw'!$B$4:$B$619,0), MATCH("Filled Female",'Uganda workforce data - raw'!$A$4:$F$4,0))*INDEX('Mapping cadres'!$B$1:$Z$616,MATCH($B416, 'Mapping cadres'!$B$1:$B$616,0), MATCH(AG$32,'Mapping cadres'!$B$1:$Z$1,0))</f>
        <v>0</v>
      </c>
      <c r="AH416" s="226">
        <f>INDEX('Uganda workforce data - raw'!$A$4:$F$619,MATCH($B416, 'Uganda workforce data - raw'!$B$4:$B$619,0), MATCH("Filled Female",'Uganda workforce data - raw'!$A$4:$F$4,0))*INDEX('Mapping cadres'!$B$1:$Z$616,MATCH($B416, 'Mapping cadres'!$B$1:$B$616,0), MATCH(AH$32,'Mapping cadres'!$B$1:$Z$1,0))</f>
        <v>0</v>
      </c>
      <c r="AI416" s="226">
        <f>INDEX('Uganda workforce data - raw'!$A$4:$F$619,MATCH($B416, 'Uganda workforce data - raw'!$B$4:$B$619,0), MATCH("Filled Female",'Uganda workforce data - raw'!$A$4:$F$4,0))*INDEX('Mapping cadres'!$B$1:$Z$616,MATCH($B416, 'Mapping cadres'!$B$1:$B$616,0), MATCH(AI$32,'Mapping cadres'!$B$1:$Z$1,0))</f>
        <v>0</v>
      </c>
      <c r="AJ416" s="226">
        <f>INDEX('Uganda workforce data - raw'!$A$4:$F$619,MATCH($B416, 'Uganda workforce data - raw'!$B$4:$B$619,0), MATCH("Filled Female",'Uganda workforce data - raw'!$A$4:$F$4,0))*INDEX('Mapping cadres'!$B$1:$Z$616,MATCH($B416, 'Mapping cadres'!$B$1:$B$616,0), MATCH(AJ$32,'Mapping cadres'!$B$1:$Z$1,0))</f>
        <v>0</v>
      </c>
      <c r="AK416" s="226">
        <f>INDEX('Uganda workforce data - raw'!$A$4:$F$619,MATCH($B416, 'Uganda workforce data - raw'!$B$4:$B$619,0), MATCH("Filled Female",'Uganda workforce data - raw'!$A$4:$F$4,0))*INDEX('Mapping cadres'!$B$1:$Z$616,MATCH($B416, 'Mapping cadres'!$B$1:$B$616,0), MATCH(AK$32,'Mapping cadres'!$B$1:$Z$1,0))</f>
        <v>0</v>
      </c>
      <c r="AL416" s="226">
        <f>INDEX('Uganda workforce data - raw'!$A$4:$F$619,MATCH($B416, 'Uganda workforce data - raw'!$B$4:$B$619,0), MATCH("Filled Female",'Uganda workforce data - raw'!$A$4:$F$4,0))*INDEX('Mapping cadres'!$B$1:$Z$616,MATCH($B416, 'Mapping cadres'!$B$1:$B$616,0), MATCH(AL$32,'Mapping cadres'!$B$1:$Z$1,0))</f>
        <v>0</v>
      </c>
      <c r="AM416" s="226">
        <f>INDEX('Uganda workforce data - raw'!$A$4:$F$619,MATCH($B416, 'Uganda workforce data - raw'!$B$4:$B$619,0), MATCH("Filled Female",'Uganda workforce data - raw'!$A$4:$F$4,0))*INDEX('Mapping cadres'!$B$1:$Z$616,MATCH($B416, 'Mapping cadres'!$B$1:$B$616,0), MATCH(AM$32,'Mapping cadres'!$B$1:$Z$1,0))</f>
        <v>0</v>
      </c>
      <c r="AN416" s="226">
        <f>INDEX('Uganda workforce data - raw'!$A$4:$F$619,MATCH($B416, 'Uganda workforce data - raw'!$B$4:$B$619,0), MATCH("Filled Female",'Uganda workforce data - raw'!$A$4:$F$4,0))*INDEX('Mapping cadres'!$B$1:$Z$616,MATCH($B416, 'Mapping cadres'!$B$1:$B$616,0), MATCH(AN$32,'Mapping cadres'!$B$1:$Z$1,0))</f>
        <v>0</v>
      </c>
      <c r="AO416" s="226">
        <f>INDEX('Uganda workforce data - raw'!$A$4:$F$619,MATCH($B416, 'Uganda workforce data - raw'!$B$4:$B$619,0), MATCH("Filled Female",'Uganda workforce data - raw'!$A$4:$F$4,0))*INDEX('Mapping cadres'!$B$1:$Z$616,MATCH($B416, 'Mapping cadres'!$B$1:$B$616,0), MATCH(AO$32,'Mapping cadres'!$B$1:$Z$1,0))</f>
        <v>0</v>
      </c>
      <c r="AP416" s="226">
        <f>INDEX('Uganda workforce data - raw'!$A$4:$F$619,MATCH($B416, 'Uganda workforce data - raw'!$B$4:$B$619,0), MATCH("Filled Female",'Uganda workforce data - raw'!$A$4:$F$4,0))*INDEX('Mapping cadres'!$B$1:$Z$616,MATCH($B416, 'Mapping cadres'!$B$1:$B$616,0), MATCH(AP$32,'Mapping cadres'!$B$1:$Z$1,0))</f>
        <v>0</v>
      </c>
      <c r="AQ416" s="226">
        <f>INDEX('Uganda workforce data - raw'!$A$4:$F$619,MATCH($B416, 'Uganda workforce data - raw'!$B$4:$B$619,0), MATCH("Filled Female",'Uganda workforce data - raw'!$A$4:$F$4,0))*INDEX('Mapping cadres'!$B$1:$Z$616,MATCH($B416, 'Mapping cadres'!$B$1:$B$616,0), MATCH(AQ$32,'Mapping cadres'!$B$1:$Z$1,0))</f>
        <v>0</v>
      </c>
      <c r="AR416" s="226">
        <f>INDEX('Uganda workforce data - raw'!$A$4:$F$619,MATCH($B416, 'Uganda workforce data - raw'!$B$4:$B$619,0), MATCH("Filled Female",'Uganda workforce data - raw'!$A$4:$F$4,0))*INDEX('Mapping cadres'!$B$1:$Z$616,MATCH($B416, 'Mapping cadres'!$B$1:$B$616,0), MATCH(AR$32,'Mapping cadres'!$B$1:$Z$1,0))</f>
        <v>0</v>
      </c>
      <c r="AS416" s="226">
        <f>INDEX('Uganda workforce data - raw'!$A$4:$F$619,MATCH($B416, 'Uganda workforce data - raw'!$B$4:$B$619,0), MATCH("Filled Female",'Uganda workforce data - raw'!$A$4:$F$4,0))*INDEX('Mapping cadres'!$B$1:$Z$616,MATCH($B416, 'Mapping cadres'!$B$1:$B$616,0), MATCH(AS$32,'Mapping cadres'!$B$1:$Z$1,0))</f>
        <v>0</v>
      </c>
      <c r="AT416" s="226">
        <f>INDEX('Uganda workforce data - raw'!$A$4:$F$619,MATCH($B416, 'Uganda workforce data - raw'!$B$4:$B$619,0), MATCH("Filled Female",'Uganda workforce data - raw'!$A$4:$F$4,0))*INDEX('Mapping cadres'!$B$1:$Z$616,MATCH($B416, 'Mapping cadres'!$B$1:$B$616,0), MATCH(AT$32,'Mapping cadres'!$B$1:$Z$1,0))</f>
        <v>1</v>
      </c>
      <c r="AU416" s="226">
        <f>INDEX('Uganda workforce data - raw'!$A$4:$F$619,MATCH($B416, 'Uganda workforce data - raw'!$B$4:$B$619,0), MATCH("Filled Female",'Uganda workforce data - raw'!$A$4:$F$4,0))*INDEX('Mapping cadres'!$B$1:$Z$616,MATCH($B416, 'Mapping cadres'!$B$1:$B$616,0), MATCH(AU$32,'Mapping cadres'!$B$1:$Z$1,0))</f>
        <v>0</v>
      </c>
      <c r="AV416" s="226">
        <f>INDEX('Uganda workforce data - raw'!$A$4:$F$619,MATCH($B416, 'Uganda workforce data - raw'!$B$4:$B$619,0), MATCH("Filled Female",'Uganda workforce data - raw'!$A$4:$F$4,0))*INDEX('Mapping cadres'!$B$1:$Z$616,MATCH($B416, 'Mapping cadres'!$B$1:$B$616,0), MATCH(AV$32,'Mapping cadres'!$B$1:$Z$1,0))</f>
        <v>0</v>
      </c>
      <c r="AW416" s="226">
        <f>INDEX('Uganda workforce data - raw'!$A$4:$F$619,MATCH($B416, 'Uganda workforce data - raw'!$B$4:$B$619,0), MATCH("Filled Female",'Uganda workforce data - raw'!$A$4:$F$4,0))*INDEX('Mapping cadres'!$B$1:$Z$616,MATCH($B416, 'Mapping cadres'!$B$1:$B$616,0), MATCH(AW$32,'Mapping cadres'!$B$1:$Z$1,0))</f>
        <v>0</v>
      </c>
      <c r="AX416" s="226">
        <f>INDEX('Uganda workforce data - raw'!$A$4:$F$619,MATCH($B416, 'Uganda workforce data - raw'!$B$4:$B$619,0), MATCH("Filled Female",'Uganda workforce data - raw'!$A$4:$F$4,0))*INDEX('Mapping cadres'!$B$1:$Z$616,MATCH($B416, 'Mapping cadres'!$B$1:$B$616,0), MATCH(AX$32,'Mapping cadres'!$B$1:$Z$1,0))</f>
        <v>0</v>
      </c>
      <c r="AY416" s="226">
        <f t="shared" si="125"/>
        <v>0</v>
      </c>
      <c r="AZ416" s="226">
        <f t="shared" si="126"/>
        <v>0</v>
      </c>
      <c r="BA416" s="226">
        <f t="shared" si="127"/>
        <v>0</v>
      </c>
      <c r="BB416" s="226">
        <f t="shared" si="128"/>
        <v>0</v>
      </c>
      <c r="BC416" s="226">
        <f t="shared" si="129"/>
        <v>0</v>
      </c>
      <c r="BD416" s="226">
        <f t="shared" si="130"/>
        <v>0</v>
      </c>
      <c r="BE416" s="226">
        <f t="shared" si="131"/>
        <v>0</v>
      </c>
      <c r="BF416" s="226">
        <f t="shared" si="132"/>
        <v>0</v>
      </c>
      <c r="BG416" s="226">
        <f t="shared" si="133"/>
        <v>0</v>
      </c>
      <c r="BH416" s="226">
        <f t="shared" si="134"/>
        <v>0</v>
      </c>
      <c r="BI416" s="226">
        <f t="shared" si="135"/>
        <v>0</v>
      </c>
      <c r="BJ416" s="226">
        <f t="shared" si="136"/>
        <v>0</v>
      </c>
      <c r="BK416" s="226">
        <f t="shared" si="137"/>
        <v>0</v>
      </c>
      <c r="BL416" s="226">
        <f t="shared" si="138"/>
        <v>0</v>
      </c>
      <c r="BM416" s="226">
        <f t="shared" si="139"/>
        <v>0</v>
      </c>
      <c r="BN416" s="226">
        <f t="shared" si="140"/>
        <v>0</v>
      </c>
      <c r="BO416" s="226">
        <f t="shared" si="141"/>
        <v>0</v>
      </c>
      <c r="BP416" s="226">
        <f t="shared" si="142"/>
        <v>0</v>
      </c>
      <c r="BQ416" s="226">
        <f t="shared" si="143"/>
        <v>0</v>
      </c>
      <c r="BR416" s="226">
        <f t="shared" si="144"/>
        <v>3</v>
      </c>
      <c r="BS416" s="226">
        <f t="shared" si="145"/>
        <v>0</v>
      </c>
      <c r="BT416" s="226">
        <f t="shared" si="146"/>
        <v>0</v>
      </c>
      <c r="BU416" s="226">
        <f t="shared" si="147"/>
        <v>0</v>
      </c>
      <c r="BV416" s="226">
        <f t="shared" si="148"/>
        <v>0</v>
      </c>
    </row>
    <row r="417" spans="1:74">
      <c r="A417" s="226">
        <v>385</v>
      </c>
      <c r="B417" s="237" t="s">
        <v>1686</v>
      </c>
      <c r="C417" s="226">
        <f>INDEX('Uganda workforce data - raw'!$A$4:$F$619,MATCH($B417, 'Uganda workforce data - raw'!$B$4:$B$619,0), MATCH("Filled Male",'Uganda workforce data - raw'!$A$4:$F$4,0))*INDEX('Mapping cadres'!$B$1:$Z$616,MATCH($B417, 'Mapping cadres'!$B$1:$B$616,0), MATCH(C$32,'Mapping cadres'!$B$1:$Z$1,0))</f>
        <v>2</v>
      </c>
      <c r="D417" s="226">
        <f>INDEX('Uganda workforce data - raw'!$A$4:$F$619,MATCH($B417, 'Uganda workforce data - raw'!$B$4:$B$619,0), MATCH("Filled Male",'Uganda workforce data - raw'!$A$4:$F$4,0))*INDEX('Mapping cadres'!$B$1:$Z$616,MATCH($B417, 'Mapping cadres'!$B$1:$B$616,0), MATCH(D$32,'Mapping cadres'!$B$1:$Z$1,0))</f>
        <v>0</v>
      </c>
      <c r="E417" s="226">
        <f>INDEX('Uganda workforce data - raw'!$A$4:$F$619,MATCH($B417, 'Uganda workforce data - raw'!$B$4:$B$619,0), MATCH("Filled Male",'Uganda workforce data - raw'!$A$4:$F$4,0))*INDEX('Mapping cadres'!$B$1:$Z$616,MATCH($B417, 'Mapping cadres'!$B$1:$B$616,0), MATCH(E$32,'Mapping cadres'!$B$1:$Z$1,0))</f>
        <v>0</v>
      </c>
      <c r="F417" s="226">
        <f>INDEX('Uganda workforce data - raw'!$A$4:$F$619,MATCH($B417, 'Uganda workforce data - raw'!$B$4:$B$619,0), MATCH("Filled Male",'Uganda workforce data - raw'!$A$4:$F$4,0))*INDEX('Mapping cadres'!$B$1:$Z$616,MATCH($B417, 'Mapping cadres'!$B$1:$B$616,0), MATCH(F$32,'Mapping cadres'!$B$1:$Z$1,0))</f>
        <v>0</v>
      </c>
      <c r="G417" s="226">
        <f>INDEX('Uganda workforce data - raw'!$A$4:$F$619,MATCH($B417, 'Uganda workforce data - raw'!$B$4:$B$619,0), MATCH("Filled Male",'Uganda workforce data - raw'!$A$4:$F$4,0))*INDEX('Mapping cadres'!$B$1:$Z$616,MATCH($B417, 'Mapping cadres'!$B$1:$B$616,0), MATCH(G$32,'Mapping cadres'!$B$1:$Z$1,0))</f>
        <v>0</v>
      </c>
      <c r="H417" s="226">
        <f>INDEX('Uganda workforce data - raw'!$A$4:$F$619,MATCH($B417, 'Uganda workforce data - raw'!$B$4:$B$619,0), MATCH("Filled Male",'Uganda workforce data - raw'!$A$4:$F$4,0))*INDEX('Mapping cadres'!$B$1:$Z$616,MATCH($B417, 'Mapping cadres'!$B$1:$B$616,0), MATCH(H$32,'Mapping cadres'!$B$1:$Z$1,0))</f>
        <v>0</v>
      </c>
      <c r="I417" s="226">
        <f>INDEX('Uganda workforce data - raw'!$A$4:$F$619,MATCH($B417, 'Uganda workforce data - raw'!$B$4:$B$619,0), MATCH("Filled Male",'Uganda workforce data - raw'!$A$4:$F$4,0))*INDEX('Mapping cadres'!$B$1:$Z$616,MATCH($B417, 'Mapping cadres'!$B$1:$B$616,0), MATCH(I$32,'Mapping cadres'!$B$1:$Z$1,0))</f>
        <v>0</v>
      </c>
      <c r="J417" s="226">
        <f>INDEX('Uganda workforce data - raw'!$A$4:$F$619,MATCH($B417, 'Uganda workforce data - raw'!$B$4:$B$619,0), MATCH("Filled Male",'Uganda workforce data - raw'!$A$4:$F$4,0))*INDEX('Mapping cadres'!$B$1:$Z$616,MATCH($B417, 'Mapping cadres'!$B$1:$B$616,0), MATCH(J$32,'Mapping cadres'!$B$1:$Z$1,0))</f>
        <v>0</v>
      </c>
      <c r="K417" s="226">
        <f>INDEX('Uganda workforce data - raw'!$A$4:$F$619,MATCH($B417, 'Uganda workforce data - raw'!$B$4:$B$619,0), MATCH("Filled Male",'Uganda workforce data - raw'!$A$4:$F$4,0))*INDEX('Mapping cadres'!$B$1:$Z$616,MATCH($B417, 'Mapping cadres'!$B$1:$B$616,0), MATCH(K$32,'Mapping cadres'!$B$1:$Z$1,0))</f>
        <v>0</v>
      </c>
      <c r="L417" s="226">
        <f>INDEX('Uganda workforce data - raw'!$A$4:$F$619,MATCH($B417, 'Uganda workforce data - raw'!$B$4:$B$619,0), MATCH("Filled Male",'Uganda workforce data - raw'!$A$4:$F$4,0))*INDEX('Mapping cadres'!$B$1:$Z$616,MATCH($B417, 'Mapping cadres'!$B$1:$B$616,0), MATCH(L$32,'Mapping cadres'!$B$1:$Z$1,0))</f>
        <v>0</v>
      </c>
      <c r="M417" s="226">
        <f>INDEX('Uganda workforce data - raw'!$A$4:$F$619,MATCH($B417, 'Uganda workforce data - raw'!$B$4:$B$619,0), MATCH("Filled Male",'Uganda workforce data - raw'!$A$4:$F$4,0))*INDEX('Mapping cadres'!$B$1:$Z$616,MATCH($B417, 'Mapping cadres'!$B$1:$B$616,0), MATCH(M$32,'Mapping cadres'!$B$1:$Z$1,0))</f>
        <v>0</v>
      </c>
      <c r="N417" s="226">
        <f>INDEX('Uganda workforce data - raw'!$A$4:$F$619,MATCH($B417, 'Uganda workforce data - raw'!$B$4:$B$619,0), MATCH("Filled Male",'Uganda workforce data - raw'!$A$4:$F$4,0))*INDEX('Mapping cadres'!$B$1:$Z$616,MATCH($B417, 'Mapping cadres'!$B$1:$B$616,0), MATCH(N$32,'Mapping cadres'!$B$1:$Z$1,0))</f>
        <v>0</v>
      </c>
      <c r="O417" s="226">
        <f>INDEX('Uganda workforce data - raw'!$A$4:$F$619,MATCH($B417, 'Uganda workforce data - raw'!$B$4:$B$619,0), MATCH("Filled Male",'Uganda workforce data - raw'!$A$4:$F$4,0))*INDEX('Mapping cadres'!$B$1:$Z$616,MATCH($B417, 'Mapping cadres'!$B$1:$B$616,0), MATCH(O$32,'Mapping cadres'!$B$1:$Z$1,0))</f>
        <v>0</v>
      </c>
      <c r="P417" s="226">
        <f>INDEX('Uganda workforce data - raw'!$A$4:$F$619,MATCH($B417, 'Uganda workforce data - raw'!$B$4:$B$619,0), MATCH("Filled Male",'Uganda workforce data - raw'!$A$4:$F$4,0))*INDEX('Mapping cadres'!$B$1:$Z$616,MATCH($B417, 'Mapping cadres'!$B$1:$B$616,0), MATCH(P$32,'Mapping cadres'!$B$1:$Z$1,0))</f>
        <v>0</v>
      </c>
      <c r="Q417" s="226">
        <f>INDEX('Uganda workforce data - raw'!$A$4:$F$619,MATCH($B417, 'Uganda workforce data - raw'!$B$4:$B$619,0), MATCH("Filled Male",'Uganda workforce data - raw'!$A$4:$F$4,0))*INDEX('Mapping cadres'!$B$1:$Z$616,MATCH($B417, 'Mapping cadres'!$B$1:$B$616,0), MATCH(Q$32,'Mapping cadres'!$B$1:$Z$1,0))</f>
        <v>0</v>
      </c>
      <c r="R417" s="226">
        <f>INDEX('Uganda workforce data - raw'!$A$4:$F$619,MATCH($B417, 'Uganda workforce data - raw'!$B$4:$B$619,0), MATCH("Filled Male",'Uganda workforce data - raw'!$A$4:$F$4,0))*INDEX('Mapping cadres'!$B$1:$Z$616,MATCH($B417, 'Mapping cadres'!$B$1:$B$616,0), MATCH(R$32,'Mapping cadres'!$B$1:$Z$1,0))</f>
        <v>0</v>
      </c>
      <c r="S417" s="226">
        <f>INDEX('Uganda workforce data - raw'!$A$4:$F$619,MATCH($B417, 'Uganda workforce data - raw'!$B$4:$B$619,0), MATCH("Filled Male",'Uganda workforce data - raw'!$A$4:$F$4,0))*INDEX('Mapping cadres'!$B$1:$Z$616,MATCH($B417, 'Mapping cadres'!$B$1:$B$616,0), MATCH(S$32,'Mapping cadres'!$B$1:$Z$1,0))</f>
        <v>0</v>
      </c>
      <c r="T417" s="226">
        <f>INDEX('Uganda workforce data - raw'!$A$4:$F$619,MATCH($B417, 'Uganda workforce data - raw'!$B$4:$B$619,0), MATCH("Filled Male",'Uganda workforce data - raw'!$A$4:$F$4,0))*INDEX('Mapping cadres'!$B$1:$Z$616,MATCH($B417, 'Mapping cadres'!$B$1:$B$616,0), MATCH(T$32,'Mapping cadres'!$B$1:$Z$1,0))</f>
        <v>0</v>
      </c>
      <c r="U417" s="226">
        <f>INDEX('Uganda workforce data - raw'!$A$4:$F$619,MATCH($B417, 'Uganda workforce data - raw'!$B$4:$B$619,0), MATCH("Filled Male",'Uganda workforce data - raw'!$A$4:$F$4,0))*INDEX('Mapping cadres'!$B$1:$Z$616,MATCH($B417, 'Mapping cadres'!$B$1:$B$616,0), MATCH(U$32,'Mapping cadres'!$B$1:$Z$1,0))</f>
        <v>0</v>
      </c>
      <c r="V417" s="226">
        <f>INDEX('Uganda workforce data - raw'!$A$4:$F$619,MATCH($B417, 'Uganda workforce data - raw'!$B$4:$B$619,0), MATCH("Filled Male",'Uganda workforce data - raw'!$A$4:$F$4,0))*INDEX('Mapping cadres'!$B$1:$Z$616,MATCH($B417, 'Mapping cadres'!$B$1:$B$616,0), MATCH(V$32,'Mapping cadres'!$B$1:$Z$1,0))</f>
        <v>0</v>
      </c>
      <c r="W417" s="226">
        <f>INDEX('Uganda workforce data - raw'!$A$4:$F$619,MATCH($B417, 'Uganda workforce data - raw'!$B$4:$B$619,0), MATCH("Filled Male",'Uganda workforce data - raw'!$A$4:$F$4,0))*INDEX('Mapping cadres'!$B$1:$Z$616,MATCH($B417, 'Mapping cadres'!$B$1:$B$616,0), MATCH(W$32,'Mapping cadres'!$B$1:$Z$1,0))</f>
        <v>0</v>
      </c>
      <c r="X417" s="226">
        <f>INDEX('Uganda workforce data - raw'!$A$4:$F$619,MATCH($B417, 'Uganda workforce data - raw'!$B$4:$B$619,0), MATCH("Filled Male",'Uganda workforce data - raw'!$A$4:$F$4,0))*INDEX('Mapping cadres'!$B$1:$Z$616,MATCH($B417, 'Mapping cadres'!$B$1:$B$616,0), MATCH(X$32,'Mapping cadres'!$B$1:$Z$1,0))</f>
        <v>0</v>
      </c>
      <c r="Y417" s="226">
        <f>INDEX('Uganda workforce data - raw'!$A$4:$F$619,MATCH($B417, 'Uganda workforce data - raw'!$B$4:$B$619,0), MATCH("Filled Male",'Uganda workforce data - raw'!$A$4:$F$4,0))*INDEX('Mapping cadres'!$B$1:$Z$616,MATCH($B417, 'Mapping cadres'!$B$1:$B$616,0), MATCH(Y$32,'Mapping cadres'!$B$1:$Z$1,0))</f>
        <v>0</v>
      </c>
      <c r="Z417" s="226">
        <f>INDEX('Uganda workforce data - raw'!$A$4:$F$619,MATCH($B417, 'Uganda workforce data - raw'!$B$4:$B$619,0), MATCH("Filled Male",'Uganda workforce data - raw'!$A$4:$F$4,0))*INDEX('Mapping cadres'!$B$1:$Z$616,MATCH($B417, 'Mapping cadres'!$B$1:$B$616,0), MATCH(Z$32,'Mapping cadres'!$B$1:$Z$1,0))</f>
        <v>0</v>
      </c>
      <c r="AA417" s="226">
        <f>INDEX('Uganda workforce data - raw'!$A$4:$F$619,MATCH($B417, 'Uganda workforce data - raw'!$B$4:$B$619,0), MATCH("Filled Female",'Uganda workforce data - raw'!$A$4:$F$4,0))*INDEX('Mapping cadres'!$B$1:$Z$616,MATCH($B417, 'Mapping cadres'!$B$1:$B$616,0), MATCH(AA$32,'Mapping cadres'!$B$1:$Z$1,0))</f>
        <v>1</v>
      </c>
      <c r="AB417" s="226">
        <f>INDEX('Uganda workforce data - raw'!$A$4:$F$619,MATCH($B417, 'Uganda workforce data - raw'!$B$4:$B$619,0), MATCH("Filled Female",'Uganda workforce data - raw'!$A$4:$F$4,0))*INDEX('Mapping cadres'!$B$1:$Z$616,MATCH($B417, 'Mapping cadres'!$B$1:$B$616,0), MATCH(AB$32,'Mapping cadres'!$B$1:$Z$1,0))</f>
        <v>0</v>
      </c>
      <c r="AC417" s="226">
        <f>INDEX('Uganda workforce data - raw'!$A$4:$F$619,MATCH($B417, 'Uganda workforce data - raw'!$B$4:$B$619,0), MATCH("Filled Female",'Uganda workforce data - raw'!$A$4:$F$4,0))*INDEX('Mapping cadres'!$B$1:$Z$616,MATCH($B417, 'Mapping cadres'!$B$1:$B$616,0), MATCH(AC$32,'Mapping cadres'!$B$1:$Z$1,0))</f>
        <v>0</v>
      </c>
      <c r="AD417" s="226">
        <f>INDEX('Uganda workforce data - raw'!$A$4:$F$619,MATCH($B417, 'Uganda workforce data - raw'!$B$4:$B$619,0), MATCH("Filled Female",'Uganda workforce data - raw'!$A$4:$F$4,0))*INDEX('Mapping cadres'!$B$1:$Z$616,MATCH($B417, 'Mapping cadres'!$B$1:$B$616,0), MATCH(AD$32,'Mapping cadres'!$B$1:$Z$1,0))</f>
        <v>0</v>
      </c>
      <c r="AE417" s="226">
        <f>INDEX('Uganda workforce data - raw'!$A$4:$F$619,MATCH($B417, 'Uganda workforce data - raw'!$B$4:$B$619,0), MATCH("Filled Female",'Uganda workforce data - raw'!$A$4:$F$4,0))*INDEX('Mapping cadres'!$B$1:$Z$616,MATCH($B417, 'Mapping cadres'!$B$1:$B$616,0), MATCH(AE$32,'Mapping cadres'!$B$1:$Z$1,0))</f>
        <v>0</v>
      </c>
      <c r="AF417" s="226">
        <f>INDEX('Uganda workforce data - raw'!$A$4:$F$619,MATCH($B417, 'Uganda workforce data - raw'!$B$4:$B$619,0), MATCH("Filled Female",'Uganda workforce data - raw'!$A$4:$F$4,0))*INDEX('Mapping cadres'!$B$1:$Z$616,MATCH($B417, 'Mapping cadres'!$B$1:$B$616,0), MATCH(AF$32,'Mapping cadres'!$B$1:$Z$1,0))</f>
        <v>0</v>
      </c>
      <c r="AG417" s="226">
        <f>INDEX('Uganda workforce data - raw'!$A$4:$F$619,MATCH($B417, 'Uganda workforce data - raw'!$B$4:$B$619,0), MATCH("Filled Female",'Uganda workforce data - raw'!$A$4:$F$4,0))*INDEX('Mapping cadres'!$B$1:$Z$616,MATCH($B417, 'Mapping cadres'!$B$1:$B$616,0), MATCH(AG$32,'Mapping cadres'!$B$1:$Z$1,0))</f>
        <v>0</v>
      </c>
      <c r="AH417" s="226">
        <f>INDEX('Uganda workforce data - raw'!$A$4:$F$619,MATCH($B417, 'Uganda workforce data - raw'!$B$4:$B$619,0), MATCH("Filled Female",'Uganda workforce data - raw'!$A$4:$F$4,0))*INDEX('Mapping cadres'!$B$1:$Z$616,MATCH($B417, 'Mapping cadres'!$B$1:$B$616,0), MATCH(AH$32,'Mapping cadres'!$B$1:$Z$1,0))</f>
        <v>0</v>
      </c>
      <c r="AI417" s="226">
        <f>INDEX('Uganda workforce data - raw'!$A$4:$F$619,MATCH($B417, 'Uganda workforce data - raw'!$B$4:$B$619,0), MATCH("Filled Female",'Uganda workforce data - raw'!$A$4:$F$4,0))*INDEX('Mapping cadres'!$B$1:$Z$616,MATCH($B417, 'Mapping cadres'!$B$1:$B$616,0), MATCH(AI$32,'Mapping cadres'!$B$1:$Z$1,0))</f>
        <v>0</v>
      </c>
      <c r="AJ417" s="226">
        <f>INDEX('Uganda workforce data - raw'!$A$4:$F$619,MATCH($B417, 'Uganda workforce data - raw'!$B$4:$B$619,0), MATCH("Filled Female",'Uganda workforce data - raw'!$A$4:$F$4,0))*INDEX('Mapping cadres'!$B$1:$Z$616,MATCH($B417, 'Mapping cadres'!$B$1:$B$616,0), MATCH(AJ$32,'Mapping cadres'!$B$1:$Z$1,0))</f>
        <v>0</v>
      </c>
      <c r="AK417" s="226">
        <f>INDEX('Uganda workforce data - raw'!$A$4:$F$619,MATCH($B417, 'Uganda workforce data - raw'!$B$4:$B$619,0), MATCH("Filled Female",'Uganda workforce data - raw'!$A$4:$F$4,0))*INDEX('Mapping cadres'!$B$1:$Z$616,MATCH($B417, 'Mapping cadres'!$B$1:$B$616,0), MATCH(AK$32,'Mapping cadres'!$B$1:$Z$1,0))</f>
        <v>0</v>
      </c>
      <c r="AL417" s="226">
        <f>INDEX('Uganda workforce data - raw'!$A$4:$F$619,MATCH($B417, 'Uganda workforce data - raw'!$B$4:$B$619,0), MATCH("Filled Female",'Uganda workforce data - raw'!$A$4:$F$4,0))*INDEX('Mapping cadres'!$B$1:$Z$616,MATCH($B417, 'Mapping cadres'!$B$1:$B$616,0), MATCH(AL$32,'Mapping cadres'!$B$1:$Z$1,0))</f>
        <v>0</v>
      </c>
      <c r="AM417" s="226">
        <f>INDEX('Uganda workforce data - raw'!$A$4:$F$619,MATCH($B417, 'Uganda workforce data - raw'!$B$4:$B$619,0), MATCH("Filled Female",'Uganda workforce data - raw'!$A$4:$F$4,0))*INDEX('Mapping cadres'!$B$1:$Z$616,MATCH($B417, 'Mapping cadres'!$B$1:$B$616,0), MATCH(AM$32,'Mapping cadres'!$B$1:$Z$1,0))</f>
        <v>0</v>
      </c>
      <c r="AN417" s="226">
        <f>INDEX('Uganda workforce data - raw'!$A$4:$F$619,MATCH($B417, 'Uganda workforce data - raw'!$B$4:$B$619,0), MATCH("Filled Female",'Uganda workforce data - raw'!$A$4:$F$4,0))*INDEX('Mapping cadres'!$B$1:$Z$616,MATCH($B417, 'Mapping cadres'!$B$1:$B$616,0), MATCH(AN$32,'Mapping cadres'!$B$1:$Z$1,0))</f>
        <v>0</v>
      </c>
      <c r="AO417" s="226">
        <f>INDEX('Uganda workforce data - raw'!$A$4:$F$619,MATCH($B417, 'Uganda workforce data - raw'!$B$4:$B$619,0), MATCH("Filled Female",'Uganda workforce data - raw'!$A$4:$F$4,0))*INDEX('Mapping cadres'!$B$1:$Z$616,MATCH($B417, 'Mapping cadres'!$B$1:$B$616,0), MATCH(AO$32,'Mapping cadres'!$B$1:$Z$1,0))</f>
        <v>0</v>
      </c>
      <c r="AP417" s="226">
        <f>INDEX('Uganda workforce data - raw'!$A$4:$F$619,MATCH($B417, 'Uganda workforce data - raw'!$B$4:$B$619,0), MATCH("Filled Female",'Uganda workforce data - raw'!$A$4:$F$4,0))*INDEX('Mapping cadres'!$B$1:$Z$616,MATCH($B417, 'Mapping cadres'!$B$1:$B$616,0), MATCH(AP$32,'Mapping cadres'!$B$1:$Z$1,0))</f>
        <v>0</v>
      </c>
      <c r="AQ417" s="226">
        <f>INDEX('Uganda workforce data - raw'!$A$4:$F$619,MATCH($B417, 'Uganda workforce data - raw'!$B$4:$B$619,0), MATCH("Filled Female",'Uganda workforce data - raw'!$A$4:$F$4,0))*INDEX('Mapping cadres'!$B$1:$Z$616,MATCH($B417, 'Mapping cadres'!$B$1:$B$616,0), MATCH(AQ$32,'Mapping cadres'!$B$1:$Z$1,0))</f>
        <v>0</v>
      </c>
      <c r="AR417" s="226">
        <f>INDEX('Uganda workforce data - raw'!$A$4:$F$619,MATCH($B417, 'Uganda workforce data - raw'!$B$4:$B$619,0), MATCH("Filled Female",'Uganda workforce data - raw'!$A$4:$F$4,0))*INDEX('Mapping cadres'!$B$1:$Z$616,MATCH($B417, 'Mapping cadres'!$B$1:$B$616,0), MATCH(AR$32,'Mapping cadres'!$B$1:$Z$1,0))</f>
        <v>0</v>
      </c>
      <c r="AS417" s="226">
        <f>INDEX('Uganda workforce data - raw'!$A$4:$F$619,MATCH($B417, 'Uganda workforce data - raw'!$B$4:$B$619,0), MATCH("Filled Female",'Uganda workforce data - raw'!$A$4:$F$4,0))*INDEX('Mapping cadres'!$B$1:$Z$616,MATCH($B417, 'Mapping cadres'!$B$1:$B$616,0), MATCH(AS$32,'Mapping cadres'!$B$1:$Z$1,0))</f>
        <v>0</v>
      </c>
      <c r="AT417" s="226">
        <f>INDEX('Uganda workforce data - raw'!$A$4:$F$619,MATCH($B417, 'Uganda workforce data - raw'!$B$4:$B$619,0), MATCH("Filled Female",'Uganda workforce data - raw'!$A$4:$F$4,0))*INDEX('Mapping cadres'!$B$1:$Z$616,MATCH($B417, 'Mapping cadres'!$B$1:$B$616,0), MATCH(AT$32,'Mapping cadres'!$B$1:$Z$1,0))</f>
        <v>0</v>
      </c>
      <c r="AU417" s="226">
        <f>INDEX('Uganda workforce data - raw'!$A$4:$F$619,MATCH($B417, 'Uganda workforce data - raw'!$B$4:$B$619,0), MATCH("Filled Female",'Uganda workforce data - raw'!$A$4:$F$4,0))*INDEX('Mapping cadres'!$B$1:$Z$616,MATCH($B417, 'Mapping cadres'!$B$1:$B$616,0), MATCH(AU$32,'Mapping cadres'!$B$1:$Z$1,0))</f>
        <v>0</v>
      </c>
      <c r="AV417" s="226">
        <f>INDEX('Uganda workforce data - raw'!$A$4:$F$619,MATCH($B417, 'Uganda workforce data - raw'!$B$4:$B$619,0), MATCH("Filled Female",'Uganda workforce data - raw'!$A$4:$F$4,0))*INDEX('Mapping cadres'!$B$1:$Z$616,MATCH($B417, 'Mapping cadres'!$B$1:$B$616,0), MATCH(AV$32,'Mapping cadres'!$B$1:$Z$1,0))</f>
        <v>0</v>
      </c>
      <c r="AW417" s="226">
        <f>INDEX('Uganda workforce data - raw'!$A$4:$F$619,MATCH($B417, 'Uganda workforce data - raw'!$B$4:$B$619,0), MATCH("Filled Female",'Uganda workforce data - raw'!$A$4:$F$4,0))*INDEX('Mapping cadres'!$B$1:$Z$616,MATCH($B417, 'Mapping cadres'!$B$1:$B$616,0), MATCH(AW$32,'Mapping cadres'!$B$1:$Z$1,0))</f>
        <v>0</v>
      </c>
      <c r="AX417" s="226">
        <f>INDEX('Uganda workforce data - raw'!$A$4:$F$619,MATCH($B417, 'Uganda workforce data - raw'!$B$4:$B$619,0), MATCH("Filled Female",'Uganda workforce data - raw'!$A$4:$F$4,0))*INDEX('Mapping cadres'!$B$1:$Z$616,MATCH($B417, 'Mapping cadres'!$B$1:$B$616,0), MATCH(AX$32,'Mapping cadres'!$B$1:$Z$1,0))</f>
        <v>0</v>
      </c>
      <c r="AY417" s="226">
        <f t="shared" si="125"/>
        <v>3</v>
      </c>
      <c r="AZ417" s="226">
        <f t="shared" si="126"/>
        <v>0</v>
      </c>
      <c r="BA417" s="226">
        <f t="shared" si="127"/>
        <v>0</v>
      </c>
      <c r="BB417" s="226">
        <f t="shared" si="128"/>
        <v>0</v>
      </c>
      <c r="BC417" s="226">
        <f t="shared" si="129"/>
        <v>0</v>
      </c>
      <c r="BD417" s="226">
        <f t="shared" si="130"/>
        <v>0</v>
      </c>
      <c r="BE417" s="226">
        <f t="shared" si="131"/>
        <v>0</v>
      </c>
      <c r="BF417" s="226">
        <f t="shared" si="132"/>
        <v>0</v>
      </c>
      <c r="BG417" s="226">
        <f t="shared" si="133"/>
        <v>0</v>
      </c>
      <c r="BH417" s="226">
        <f t="shared" si="134"/>
        <v>0</v>
      </c>
      <c r="BI417" s="226">
        <f t="shared" si="135"/>
        <v>0</v>
      </c>
      <c r="BJ417" s="226">
        <f t="shared" si="136"/>
        <v>0</v>
      </c>
      <c r="BK417" s="226">
        <f t="shared" si="137"/>
        <v>0</v>
      </c>
      <c r="BL417" s="226">
        <f t="shared" si="138"/>
        <v>0</v>
      </c>
      <c r="BM417" s="226">
        <f t="shared" si="139"/>
        <v>0</v>
      </c>
      <c r="BN417" s="226">
        <f t="shared" si="140"/>
        <v>0</v>
      </c>
      <c r="BO417" s="226">
        <f t="shared" si="141"/>
        <v>0</v>
      </c>
      <c r="BP417" s="226">
        <f t="shared" si="142"/>
        <v>0</v>
      </c>
      <c r="BQ417" s="226">
        <f t="shared" si="143"/>
        <v>0</v>
      </c>
      <c r="BR417" s="226">
        <f t="shared" si="144"/>
        <v>0</v>
      </c>
      <c r="BS417" s="226">
        <f t="shared" si="145"/>
        <v>0</v>
      </c>
      <c r="BT417" s="226">
        <f t="shared" si="146"/>
        <v>0</v>
      </c>
      <c r="BU417" s="226">
        <f t="shared" si="147"/>
        <v>0</v>
      </c>
      <c r="BV417" s="226">
        <f t="shared" si="148"/>
        <v>0</v>
      </c>
    </row>
    <row r="418" spans="1:74">
      <c r="A418" s="226">
        <v>386</v>
      </c>
      <c r="B418" s="226" t="s">
        <v>1687</v>
      </c>
      <c r="C418" s="226">
        <f>INDEX('Uganda workforce data - raw'!$A$4:$F$619,MATCH($B418, 'Uganda workforce data - raw'!$B$4:$B$619,0), MATCH("Filled Male",'Uganda workforce data - raw'!$A$4:$F$4,0))*INDEX('Mapping cadres'!$B$1:$Z$616,MATCH($B418, 'Mapping cadres'!$B$1:$B$616,0), MATCH(C$32,'Mapping cadres'!$B$1:$Z$1,0))</f>
        <v>3</v>
      </c>
      <c r="D418" s="226">
        <f>INDEX('Uganda workforce data - raw'!$A$4:$F$619,MATCH($B418, 'Uganda workforce data - raw'!$B$4:$B$619,0), MATCH("Filled Male",'Uganda workforce data - raw'!$A$4:$F$4,0))*INDEX('Mapping cadres'!$B$1:$Z$616,MATCH($B418, 'Mapping cadres'!$B$1:$B$616,0), MATCH(D$32,'Mapping cadres'!$B$1:$Z$1,0))</f>
        <v>0</v>
      </c>
      <c r="E418" s="226">
        <f>INDEX('Uganda workforce data - raw'!$A$4:$F$619,MATCH($B418, 'Uganda workforce data - raw'!$B$4:$B$619,0), MATCH("Filled Male",'Uganda workforce data - raw'!$A$4:$F$4,0))*INDEX('Mapping cadres'!$B$1:$Z$616,MATCH($B418, 'Mapping cadres'!$B$1:$B$616,0), MATCH(E$32,'Mapping cadres'!$B$1:$Z$1,0))</f>
        <v>0</v>
      </c>
      <c r="F418" s="226">
        <f>INDEX('Uganda workforce data - raw'!$A$4:$F$619,MATCH($B418, 'Uganda workforce data - raw'!$B$4:$B$619,0), MATCH("Filled Male",'Uganda workforce data - raw'!$A$4:$F$4,0))*INDEX('Mapping cadres'!$B$1:$Z$616,MATCH($B418, 'Mapping cadres'!$B$1:$B$616,0), MATCH(F$32,'Mapping cadres'!$B$1:$Z$1,0))</f>
        <v>0</v>
      </c>
      <c r="G418" s="226">
        <f>INDEX('Uganda workforce data - raw'!$A$4:$F$619,MATCH($B418, 'Uganda workforce data - raw'!$B$4:$B$619,0), MATCH("Filled Male",'Uganda workforce data - raw'!$A$4:$F$4,0))*INDEX('Mapping cadres'!$B$1:$Z$616,MATCH($B418, 'Mapping cadres'!$B$1:$B$616,0), MATCH(G$32,'Mapping cadres'!$B$1:$Z$1,0))</f>
        <v>0</v>
      </c>
      <c r="H418" s="226">
        <f>INDEX('Uganda workforce data - raw'!$A$4:$F$619,MATCH($B418, 'Uganda workforce data - raw'!$B$4:$B$619,0), MATCH("Filled Male",'Uganda workforce data - raw'!$A$4:$F$4,0))*INDEX('Mapping cadres'!$B$1:$Z$616,MATCH($B418, 'Mapping cadres'!$B$1:$B$616,0), MATCH(H$32,'Mapping cadres'!$B$1:$Z$1,0))</f>
        <v>0</v>
      </c>
      <c r="I418" s="226">
        <f>INDEX('Uganda workforce data - raw'!$A$4:$F$619,MATCH($B418, 'Uganda workforce data - raw'!$B$4:$B$619,0), MATCH("Filled Male",'Uganda workforce data - raw'!$A$4:$F$4,0))*INDEX('Mapping cadres'!$B$1:$Z$616,MATCH($B418, 'Mapping cadres'!$B$1:$B$616,0), MATCH(I$32,'Mapping cadres'!$B$1:$Z$1,0))</f>
        <v>0</v>
      </c>
      <c r="J418" s="226">
        <f>INDEX('Uganda workforce data - raw'!$A$4:$F$619,MATCH($B418, 'Uganda workforce data - raw'!$B$4:$B$619,0), MATCH("Filled Male",'Uganda workforce data - raw'!$A$4:$F$4,0))*INDEX('Mapping cadres'!$B$1:$Z$616,MATCH($B418, 'Mapping cadres'!$B$1:$B$616,0), MATCH(J$32,'Mapping cadres'!$B$1:$Z$1,0))</f>
        <v>0</v>
      </c>
      <c r="K418" s="226">
        <f>INDEX('Uganda workforce data - raw'!$A$4:$F$619,MATCH($B418, 'Uganda workforce data - raw'!$B$4:$B$619,0), MATCH("Filled Male",'Uganda workforce data - raw'!$A$4:$F$4,0))*INDEX('Mapping cadres'!$B$1:$Z$616,MATCH($B418, 'Mapping cadres'!$B$1:$B$616,0), MATCH(K$32,'Mapping cadres'!$B$1:$Z$1,0))</f>
        <v>0</v>
      </c>
      <c r="L418" s="226">
        <f>INDEX('Uganda workforce data - raw'!$A$4:$F$619,MATCH($B418, 'Uganda workforce data - raw'!$B$4:$B$619,0), MATCH("Filled Male",'Uganda workforce data - raw'!$A$4:$F$4,0))*INDEX('Mapping cadres'!$B$1:$Z$616,MATCH($B418, 'Mapping cadres'!$B$1:$B$616,0), MATCH(L$32,'Mapping cadres'!$B$1:$Z$1,0))</f>
        <v>0</v>
      </c>
      <c r="M418" s="226">
        <f>INDEX('Uganda workforce data - raw'!$A$4:$F$619,MATCH($B418, 'Uganda workforce data - raw'!$B$4:$B$619,0), MATCH("Filled Male",'Uganda workforce data - raw'!$A$4:$F$4,0))*INDEX('Mapping cadres'!$B$1:$Z$616,MATCH($B418, 'Mapping cadres'!$B$1:$B$616,0), MATCH(M$32,'Mapping cadres'!$B$1:$Z$1,0))</f>
        <v>0</v>
      </c>
      <c r="N418" s="226">
        <f>INDEX('Uganda workforce data - raw'!$A$4:$F$619,MATCH($B418, 'Uganda workforce data - raw'!$B$4:$B$619,0), MATCH("Filled Male",'Uganda workforce data - raw'!$A$4:$F$4,0))*INDEX('Mapping cadres'!$B$1:$Z$616,MATCH($B418, 'Mapping cadres'!$B$1:$B$616,0), MATCH(N$32,'Mapping cadres'!$B$1:$Z$1,0))</f>
        <v>0</v>
      </c>
      <c r="O418" s="226">
        <f>INDEX('Uganda workforce data - raw'!$A$4:$F$619,MATCH($B418, 'Uganda workforce data - raw'!$B$4:$B$619,0), MATCH("Filled Male",'Uganda workforce data - raw'!$A$4:$F$4,0))*INDEX('Mapping cadres'!$B$1:$Z$616,MATCH($B418, 'Mapping cadres'!$B$1:$B$616,0), MATCH(O$32,'Mapping cadres'!$B$1:$Z$1,0))</f>
        <v>0</v>
      </c>
      <c r="P418" s="226">
        <f>INDEX('Uganda workforce data - raw'!$A$4:$F$619,MATCH($B418, 'Uganda workforce data - raw'!$B$4:$B$619,0), MATCH("Filled Male",'Uganda workforce data - raw'!$A$4:$F$4,0))*INDEX('Mapping cadres'!$B$1:$Z$616,MATCH($B418, 'Mapping cadres'!$B$1:$B$616,0), MATCH(P$32,'Mapping cadres'!$B$1:$Z$1,0))</f>
        <v>0</v>
      </c>
      <c r="Q418" s="226">
        <f>INDEX('Uganda workforce data - raw'!$A$4:$F$619,MATCH($B418, 'Uganda workforce data - raw'!$B$4:$B$619,0), MATCH("Filled Male",'Uganda workforce data - raw'!$A$4:$F$4,0))*INDEX('Mapping cadres'!$B$1:$Z$616,MATCH($B418, 'Mapping cadres'!$B$1:$B$616,0), MATCH(Q$32,'Mapping cadres'!$B$1:$Z$1,0))</f>
        <v>0</v>
      </c>
      <c r="R418" s="226">
        <f>INDEX('Uganda workforce data - raw'!$A$4:$F$619,MATCH($B418, 'Uganda workforce data - raw'!$B$4:$B$619,0), MATCH("Filled Male",'Uganda workforce data - raw'!$A$4:$F$4,0))*INDEX('Mapping cadres'!$B$1:$Z$616,MATCH($B418, 'Mapping cadres'!$B$1:$B$616,0), MATCH(R$32,'Mapping cadres'!$B$1:$Z$1,0))</f>
        <v>0</v>
      </c>
      <c r="S418" s="226">
        <f>INDEX('Uganda workforce data - raw'!$A$4:$F$619,MATCH($B418, 'Uganda workforce data - raw'!$B$4:$B$619,0), MATCH("Filled Male",'Uganda workforce data - raw'!$A$4:$F$4,0))*INDEX('Mapping cadres'!$B$1:$Z$616,MATCH($B418, 'Mapping cadres'!$B$1:$B$616,0), MATCH(S$32,'Mapping cadres'!$B$1:$Z$1,0))</f>
        <v>0</v>
      </c>
      <c r="T418" s="226">
        <f>INDEX('Uganda workforce data - raw'!$A$4:$F$619,MATCH($B418, 'Uganda workforce data - raw'!$B$4:$B$619,0), MATCH("Filled Male",'Uganda workforce data - raw'!$A$4:$F$4,0))*INDEX('Mapping cadres'!$B$1:$Z$616,MATCH($B418, 'Mapping cadres'!$B$1:$B$616,0), MATCH(T$32,'Mapping cadres'!$B$1:$Z$1,0))</f>
        <v>0</v>
      </c>
      <c r="U418" s="226">
        <f>INDEX('Uganda workforce data - raw'!$A$4:$F$619,MATCH($B418, 'Uganda workforce data - raw'!$B$4:$B$619,0), MATCH("Filled Male",'Uganda workforce data - raw'!$A$4:$F$4,0))*INDEX('Mapping cadres'!$B$1:$Z$616,MATCH($B418, 'Mapping cadres'!$B$1:$B$616,0), MATCH(U$32,'Mapping cadres'!$B$1:$Z$1,0))</f>
        <v>0</v>
      </c>
      <c r="V418" s="226">
        <f>INDEX('Uganda workforce data - raw'!$A$4:$F$619,MATCH($B418, 'Uganda workforce data - raw'!$B$4:$B$619,0), MATCH("Filled Male",'Uganda workforce data - raw'!$A$4:$F$4,0))*INDEX('Mapping cadres'!$B$1:$Z$616,MATCH($B418, 'Mapping cadres'!$B$1:$B$616,0), MATCH(V$32,'Mapping cadres'!$B$1:$Z$1,0))</f>
        <v>0</v>
      </c>
      <c r="W418" s="226">
        <f>INDEX('Uganda workforce data - raw'!$A$4:$F$619,MATCH($B418, 'Uganda workforce data - raw'!$B$4:$B$619,0), MATCH("Filled Male",'Uganda workforce data - raw'!$A$4:$F$4,0))*INDEX('Mapping cadres'!$B$1:$Z$616,MATCH($B418, 'Mapping cadres'!$B$1:$B$616,0), MATCH(W$32,'Mapping cadres'!$B$1:$Z$1,0))</f>
        <v>0</v>
      </c>
      <c r="X418" s="226">
        <f>INDEX('Uganda workforce data - raw'!$A$4:$F$619,MATCH($B418, 'Uganda workforce data - raw'!$B$4:$B$619,0), MATCH("Filled Male",'Uganda workforce data - raw'!$A$4:$F$4,0))*INDEX('Mapping cadres'!$B$1:$Z$616,MATCH($B418, 'Mapping cadres'!$B$1:$B$616,0), MATCH(X$32,'Mapping cadres'!$B$1:$Z$1,0))</f>
        <v>0</v>
      </c>
      <c r="Y418" s="226">
        <f>INDEX('Uganda workforce data - raw'!$A$4:$F$619,MATCH($B418, 'Uganda workforce data - raw'!$B$4:$B$619,0), MATCH("Filled Male",'Uganda workforce data - raw'!$A$4:$F$4,0))*INDEX('Mapping cadres'!$B$1:$Z$616,MATCH($B418, 'Mapping cadres'!$B$1:$B$616,0), MATCH(Y$32,'Mapping cadres'!$B$1:$Z$1,0))</f>
        <v>0</v>
      </c>
      <c r="Z418" s="226">
        <f>INDEX('Uganda workforce data - raw'!$A$4:$F$619,MATCH($B418, 'Uganda workforce data - raw'!$B$4:$B$619,0), MATCH("Filled Male",'Uganda workforce data - raw'!$A$4:$F$4,0))*INDEX('Mapping cadres'!$B$1:$Z$616,MATCH($B418, 'Mapping cadres'!$B$1:$B$616,0), MATCH(Z$32,'Mapping cadres'!$B$1:$Z$1,0))</f>
        <v>0</v>
      </c>
      <c r="AA418" s="226">
        <f>INDEX('Uganda workforce data - raw'!$A$4:$F$619,MATCH($B418, 'Uganda workforce data - raw'!$B$4:$B$619,0), MATCH("Filled Female",'Uganda workforce data - raw'!$A$4:$F$4,0))*INDEX('Mapping cadres'!$B$1:$Z$616,MATCH($B418, 'Mapping cadres'!$B$1:$B$616,0), MATCH(AA$32,'Mapping cadres'!$B$1:$Z$1,0))</f>
        <v>0</v>
      </c>
      <c r="AB418" s="226">
        <f>INDEX('Uganda workforce data - raw'!$A$4:$F$619,MATCH($B418, 'Uganda workforce data - raw'!$B$4:$B$619,0), MATCH("Filled Female",'Uganda workforce data - raw'!$A$4:$F$4,0))*INDEX('Mapping cadres'!$B$1:$Z$616,MATCH($B418, 'Mapping cadres'!$B$1:$B$616,0), MATCH(AB$32,'Mapping cadres'!$B$1:$Z$1,0))</f>
        <v>0</v>
      </c>
      <c r="AC418" s="226">
        <f>INDEX('Uganda workforce data - raw'!$A$4:$F$619,MATCH($B418, 'Uganda workforce data - raw'!$B$4:$B$619,0), MATCH("Filled Female",'Uganda workforce data - raw'!$A$4:$F$4,0))*INDEX('Mapping cadres'!$B$1:$Z$616,MATCH($B418, 'Mapping cadres'!$B$1:$B$616,0), MATCH(AC$32,'Mapping cadres'!$B$1:$Z$1,0))</f>
        <v>0</v>
      </c>
      <c r="AD418" s="226">
        <f>INDEX('Uganda workforce data - raw'!$A$4:$F$619,MATCH($B418, 'Uganda workforce data - raw'!$B$4:$B$619,0), MATCH("Filled Female",'Uganda workforce data - raw'!$A$4:$F$4,0))*INDEX('Mapping cadres'!$B$1:$Z$616,MATCH($B418, 'Mapping cadres'!$B$1:$B$616,0), MATCH(AD$32,'Mapping cadres'!$B$1:$Z$1,0))</f>
        <v>0</v>
      </c>
      <c r="AE418" s="226">
        <f>INDEX('Uganda workforce data - raw'!$A$4:$F$619,MATCH($B418, 'Uganda workforce data - raw'!$B$4:$B$619,0), MATCH("Filled Female",'Uganda workforce data - raw'!$A$4:$F$4,0))*INDEX('Mapping cadres'!$B$1:$Z$616,MATCH($B418, 'Mapping cadres'!$B$1:$B$616,0), MATCH(AE$32,'Mapping cadres'!$B$1:$Z$1,0))</f>
        <v>0</v>
      </c>
      <c r="AF418" s="226">
        <f>INDEX('Uganda workforce data - raw'!$A$4:$F$619,MATCH($B418, 'Uganda workforce data - raw'!$B$4:$B$619,0), MATCH("Filled Female",'Uganda workforce data - raw'!$A$4:$F$4,0))*INDEX('Mapping cadres'!$B$1:$Z$616,MATCH($B418, 'Mapping cadres'!$B$1:$B$616,0), MATCH(AF$32,'Mapping cadres'!$B$1:$Z$1,0))</f>
        <v>0</v>
      </c>
      <c r="AG418" s="226">
        <f>INDEX('Uganda workforce data - raw'!$A$4:$F$619,MATCH($B418, 'Uganda workforce data - raw'!$B$4:$B$619,0), MATCH("Filled Female",'Uganda workforce data - raw'!$A$4:$F$4,0))*INDEX('Mapping cadres'!$B$1:$Z$616,MATCH($B418, 'Mapping cadres'!$B$1:$B$616,0), MATCH(AG$32,'Mapping cadres'!$B$1:$Z$1,0))</f>
        <v>0</v>
      </c>
      <c r="AH418" s="226">
        <f>INDEX('Uganda workforce data - raw'!$A$4:$F$619,MATCH($B418, 'Uganda workforce data - raw'!$B$4:$B$619,0), MATCH("Filled Female",'Uganda workforce data - raw'!$A$4:$F$4,0))*INDEX('Mapping cadres'!$B$1:$Z$616,MATCH($B418, 'Mapping cadres'!$B$1:$B$616,0), MATCH(AH$32,'Mapping cadres'!$B$1:$Z$1,0))</f>
        <v>0</v>
      </c>
      <c r="AI418" s="226">
        <f>INDEX('Uganda workforce data - raw'!$A$4:$F$619,MATCH($B418, 'Uganda workforce data - raw'!$B$4:$B$619,0), MATCH("Filled Female",'Uganda workforce data - raw'!$A$4:$F$4,0))*INDEX('Mapping cadres'!$B$1:$Z$616,MATCH($B418, 'Mapping cadres'!$B$1:$B$616,0), MATCH(AI$32,'Mapping cadres'!$B$1:$Z$1,0))</f>
        <v>0</v>
      </c>
      <c r="AJ418" s="226">
        <f>INDEX('Uganda workforce data - raw'!$A$4:$F$619,MATCH($B418, 'Uganda workforce data - raw'!$B$4:$B$619,0), MATCH("Filled Female",'Uganda workforce data - raw'!$A$4:$F$4,0))*INDEX('Mapping cadres'!$B$1:$Z$616,MATCH($B418, 'Mapping cadres'!$B$1:$B$616,0), MATCH(AJ$32,'Mapping cadres'!$B$1:$Z$1,0))</f>
        <v>0</v>
      </c>
      <c r="AK418" s="226">
        <f>INDEX('Uganda workforce data - raw'!$A$4:$F$619,MATCH($B418, 'Uganda workforce data - raw'!$B$4:$B$619,0), MATCH("Filled Female",'Uganda workforce data - raw'!$A$4:$F$4,0))*INDEX('Mapping cadres'!$B$1:$Z$616,MATCH($B418, 'Mapping cadres'!$B$1:$B$616,0), MATCH(AK$32,'Mapping cadres'!$B$1:$Z$1,0))</f>
        <v>0</v>
      </c>
      <c r="AL418" s="226">
        <f>INDEX('Uganda workforce data - raw'!$A$4:$F$619,MATCH($B418, 'Uganda workforce data - raw'!$B$4:$B$619,0), MATCH("Filled Female",'Uganda workforce data - raw'!$A$4:$F$4,0))*INDEX('Mapping cadres'!$B$1:$Z$616,MATCH($B418, 'Mapping cadres'!$B$1:$B$616,0), MATCH(AL$32,'Mapping cadres'!$B$1:$Z$1,0))</f>
        <v>0</v>
      </c>
      <c r="AM418" s="226">
        <f>INDEX('Uganda workforce data - raw'!$A$4:$F$619,MATCH($B418, 'Uganda workforce data - raw'!$B$4:$B$619,0), MATCH("Filled Female",'Uganda workforce data - raw'!$A$4:$F$4,0))*INDEX('Mapping cadres'!$B$1:$Z$616,MATCH($B418, 'Mapping cadres'!$B$1:$B$616,0), MATCH(AM$32,'Mapping cadres'!$B$1:$Z$1,0))</f>
        <v>0</v>
      </c>
      <c r="AN418" s="226">
        <f>INDEX('Uganda workforce data - raw'!$A$4:$F$619,MATCH($B418, 'Uganda workforce data - raw'!$B$4:$B$619,0), MATCH("Filled Female",'Uganda workforce data - raw'!$A$4:$F$4,0))*INDEX('Mapping cadres'!$B$1:$Z$616,MATCH($B418, 'Mapping cadres'!$B$1:$B$616,0), MATCH(AN$32,'Mapping cadres'!$B$1:$Z$1,0))</f>
        <v>0</v>
      </c>
      <c r="AO418" s="226">
        <f>INDEX('Uganda workforce data - raw'!$A$4:$F$619,MATCH($B418, 'Uganda workforce data - raw'!$B$4:$B$619,0), MATCH("Filled Female",'Uganda workforce data - raw'!$A$4:$F$4,0))*INDEX('Mapping cadres'!$B$1:$Z$616,MATCH($B418, 'Mapping cadres'!$B$1:$B$616,0), MATCH(AO$32,'Mapping cadres'!$B$1:$Z$1,0))</f>
        <v>0</v>
      </c>
      <c r="AP418" s="226">
        <f>INDEX('Uganda workforce data - raw'!$A$4:$F$619,MATCH($B418, 'Uganda workforce data - raw'!$B$4:$B$619,0), MATCH("Filled Female",'Uganda workforce data - raw'!$A$4:$F$4,0))*INDEX('Mapping cadres'!$B$1:$Z$616,MATCH($B418, 'Mapping cadres'!$B$1:$B$616,0), MATCH(AP$32,'Mapping cadres'!$B$1:$Z$1,0))</f>
        <v>0</v>
      </c>
      <c r="AQ418" s="226">
        <f>INDEX('Uganda workforce data - raw'!$A$4:$F$619,MATCH($B418, 'Uganda workforce data - raw'!$B$4:$B$619,0), MATCH("Filled Female",'Uganda workforce data - raw'!$A$4:$F$4,0))*INDEX('Mapping cadres'!$B$1:$Z$616,MATCH($B418, 'Mapping cadres'!$B$1:$B$616,0), MATCH(AQ$32,'Mapping cadres'!$B$1:$Z$1,0))</f>
        <v>0</v>
      </c>
      <c r="AR418" s="226">
        <f>INDEX('Uganda workforce data - raw'!$A$4:$F$619,MATCH($B418, 'Uganda workforce data - raw'!$B$4:$B$619,0), MATCH("Filled Female",'Uganda workforce data - raw'!$A$4:$F$4,0))*INDEX('Mapping cadres'!$B$1:$Z$616,MATCH($B418, 'Mapping cadres'!$B$1:$B$616,0), MATCH(AR$32,'Mapping cadres'!$B$1:$Z$1,0))</f>
        <v>0</v>
      </c>
      <c r="AS418" s="226">
        <f>INDEX('Uganda workforce data - raw'!$A$4:$F$619,MATCH($B418, 'Uganda workforce data - raw'!$B$4:$B$619,0), MATCH("Filled Female",'Uganda workforce data - raw'!$A$4:$F$4,0))*INDEX('Mapping cadres'!$B$1:$Z$616,MATCH($B418, 'Mapping cadres'!$B$1:$B$616,0), MATCH(AS$32,'Mapping cadres'!$B$1:$Z$1,0))</f>
        <v>0</v>
      </c>
      <c r="AT418" s="226">
        <f>INDEX('Uganda workforce data - raw'!$A$4:$F$619,MATCH($B418, 'Uganda workforce data - raw'!$B$4:$B$619,0), MATCH("Filled Female",'Uganda workforce data - raw'!$A$4:$F$4,0))*INDEX('Mapping cadres'!$B$1:$Z$616,MATCH($B418, 'Mapping cadres'!$B$1:$B$616,0), MATCH(AT$32,'Mapping cadres'!$B$1:$Z$1,0))</f>
        <v>0</v>
      </c>
      <c r="AU418" s="226">
        <f>INDEX('Uganda workforce data - raw'!$A$4:$F$619,MATCH($B418, 'Uganda workforce data - raw'!$B$4:$B$619,0), MATCH("Filled Female",'Uganda workforce data - raw'!$A$4:$F$4,0))*INDEX('Mapping cadres'!$B$1:$Z$616,MATCH($B418, 'Mapping cadres'!$B$1:$B$616,0), MATCH(AU$32,'Mapping cadres'!$B$1:$Z$1,0))</f>
        <v>0</v>
      </c>
      <c r="AV418" s="226">
        <f>INDEX('Uganda workforce data - raw'!$A$4:$F$619,MATCH($B418, 'Uganda workforce data - raw'!$B$4:$B$619,0), MATCH("Filled Female",'Uganda workforce data - raw'!$A$4:$F$4,0))*INDEX('Mapping cadres'!$B$1:$Z$616,MATCH($B418, 'Mapping cadres'!$B$1:$B$616,0), MATCH(AV$32,'Mapping cadres'!$B$1:$Z$1,0))</f>
        <v>0</v>
      </c>
      <c r="AW418" s="226">
        <f>INDEX('Uganda workforce data - raw'!$A$4:$F$619,MATCH($B418, 'Uganda workforce data - raw'!$B$4:$B$619,0), MATCH("Filled Female",'Uganda workforce data - raw'!$A$4:$F$4,0))*INDEX('Mapping cadres'!$B$1:$Z$616,MATCH($B418, 'Mapping cadres'!$B$1:$B$616,0), MATCH(AW$32,'Mapping cadres'!$B$1:$Z$1,0))</f>
        <v>0</v>
      </c>
      <c r="AX418" s="226">
        <f>INDEX('Uganda workforce data - raw'!$A$4:$F$619,MATCH($B418, 'Uganda workforce data - raw'!$B$4:$B$619,0), MATCH("Filled Female",'Uganda workforce data - raw'!$A$4:$F$4,0))*INDEX('Mapping cadres'!$B$1:$Z$616,MATCH($B418, 'Mapping cadres'!$B$1:$B$616,0), MATCH(AX$32,'Mapping cadres'!$B$1:$Z$1,0))</f>
        <v>0</v>
      </c>
      <c r="AY418" s="226">
        <f t="shared" ref="AY418:AY481" si="149">SUM(C418,AA418)</f>
        <v>3</v>
      </c>
      <c r="AZ418" s="226">
        <f t="shared" ref="AZ418:AZ481" si="150">SUM(D418,AB418)</f>
        <v>0</v>
      </c>
      <c r="BA418" s="226">
        <f t="shared" ref="BA418:BA481" si="151">SUM(E418,AC418)</f>
        <v>0</v>
      </c>
      <c r="BB418" s="226">
        <f t="shared" ref="BB418:BB481" si="152">SUM(F418,AD418)</f>
        <v>0</v>
      </c>
      <c r="BC418" s="226">
        <f t="shared" ref="BC418:BC481" si="153">SUM(G418,AE418)</f>
        <v>0</v>
      </c>
      <c r="BD418" s="226">
        <f t="shared" ref="BD418:BD481" si="154">SUM(H418,AF418)</f>
        <v>0</v>
      </c>
      <c r="BE418" s="226">
        <f t="shared" ref="BE418:BE481" si="155">SUM(I418,AG418)</f>
        <v>0</v>
      </c>
      <c r="BF418" s="226">
        <f t="shared" ref="BF418:BF481" si="156">SUM(J418,AH418)</f>
        <v>0</v>
      </c>
      <c r="BG418" s="226">
        <f t="shared" ref="BG418:BG481" si="157">SUM(K418,AI418)</f>
        <v>0</v>
      </c>
      <c r="BH418" s="226">
        <f t="shared" ref="BH418:BH481" si="158">SUM(L418,AJ418)</f>
        <v>0</v>
      </c>
      <c r="BI418" s="226">
        <f t="shared" ref="BI418:BI481" si="159">SUM(M418,AK418)</f>
        <v>0</v>
      </c>
      <c r="BJ418" s="226">
        <f t="shared" ref="BJ418:BJ481" si="160">SUM(N418,AL418)</f>
        <v>0</v>
      </c>
      <c r="BK418" s="226">
        <f t="shared" ref="BK418:BK481" si="161">SUM(O418,AM418)</f>
        <v>0</v>
      </c>
      <c r="BL418" s="226">
        <f t="shared" ref="BL418:BL481" si="162">SUM(P418,AN418)</f>
        <v>0</v>
      </c>
      <c r="BM418" s="226">
        <f t="shared" ref="BM418:BM481" si="163">SUM(Q418,AO418)</f>
        <v>0</v>
      </c>
      <c r="BN418" s="226">
        <f t="shared" ref="BN418:BN481" si="164">SUM(R418,AP418)</f>
        <v>0</v>
      </c>
      <c r="BO418" s="226">
        <f t="shared" ref="BO418:BO481" si="165">SUM(S418,AQ418)</f>
        <v>0</v>
      </c>
      <c r="BP418" s="226">
        <f t="shared" ref="BP418:BP481" si="166">SUM(T418,AR418)</f>
        <v>0</v>
      </c>
      <c r="BQ418" s="226">
        <f t="shared" ref="BQ418:BQ481" si="167">SUM(U418,AS418)</f>
        <v>0</v>
      </c>
      <c r="BR418" s="226">
        <f t="shared" ref="BR418:BR481" si="168">SUM(V418,AT418)</f>
        <v>0</v>
      </c>
      <c r="BS418" s="226">
        <f t="shared" ref="BS418:BS481" si="169">SUM(W418,AU418)</f>
        <v>0</v>
      </c>
      <c r="BT418" s="226">
        <f t="shared" ref="BT418:BT481" si="170">SUM(X418,AV418)</f>
        <v>0</v>
      </c>
      <c r="BU418" s="226">
        <f t="shared" ref="BU418:BU481" si="171">SUM(Y418,AW418)</f>
        <v>0</v>
      </c>
      <c r="BV418" s="226">
        <f t="shared" ref="BV418:BV481" si="172">SUM(Z418,AX418)</f>
        <v>0</v>
      </c>
    </row>
    <row r="419" spans="1:74">
      <c r="A419" s="226">
        <v>387</v>
      </c>
      <c r="B419" s="226" t="s">
        <v>1688</v>
      </c>
      <c r="C419" s="226">
        <f>INDEX('Uganda workforce data - raw'!$A$4:$F$619,MATCH($B419, 'Uganda workforce data - raw'!$B$4:$B$619,0), MATCH("Filled Male",'Uganda workforce data - raw'!$A$4:$F$4,0))*INDEX('Mapping cadres'!$B$1:$Z$616,MATCH($B419, 'Mapping cadres'!$B$1:$B$616,0), MATCH(C$32,'Mapping cadres'!$B$1:$Z$1,0))</f>
        <v>3</v>
      </c>
      <c r="D419" s="226">
        <f>INDEX('Uganda workforce data - raw'!$A$4:$F$619,MATCH($B419, 'Uganda workforce data - raw'!$B$4:$B$619,0), MATCH("Filled Male",'Uganda workforce data - raw'!$A$4:$F$4,0))*INDEX('Mapping cadres'!$B$1:$Z$616,MATCH($B419, 'Mapping cadres'!$B$1:$B$616,0), MATCH(D$32,'Mapping cadres'!$B$1:$Z$1,0))</f>
        <v>0</v>
      </c>
      <c r="E419" s="226">
        <f>INDEX('Uganda workforce data - raw'!$A$4:$F$619,MATCH($B419, 'Uganda workforce data - raw'!$B$4:$B$619,0), MATCH("Filled Male",'Uganda workforce data - raw'!$A$4:$F$4,0))*INDEX('Mapping cadres'!$B$1:$Z$616,MATCH($B419, 'Mapping cadres'!$B$1:$B$616,0), MATCH(E$32,'Mapping cadres'!$B$1:$Z$1,0))</f>
        <v>0</v>
      </c>
      <c r="F419" s="226">
        <f>INDEX('Uganda workforce data - raw'!$A$4:$F$619,MATCH($B419, 'Uganda workforce data - raw'!$B$4:$B$619,0), MATCH("Filled Male",'Uganda workforce data - raw'!$A$4:$F$4,0))*INDEX('Mapping cadres'!$B$1:$Z$616,MATCH($B419, 'Mapping cadres'!$B$1:$B$616,0), MATCH(F$32,'Mapping cadres'!$B$1:$Z$1,0))</f>
        <v>0</v>
      </c>
      <c r="G419" s="226">
        <f>INDEX('Uganda workforce data - raw'!$A$4:$F$619,MATCH($B419, 'Uganda workforce data - raw'!$B$4:$B$619,0), MATCH("Filled Male",'Uganda workforce data - raw'!$A$4:$F$4,0))*INDEX('Mapping cadres'!$B$1:$Z$616,MATCH($B419, 'Mapping cadres'!$B$1:$B$616,0), MATCH(G$32,'Mapping cadres'!$B$1:$Z$1,0))</f>
        <v>0</v>
      </c>
      <c r="H419" s="226">
        <f>INDEX('Uganda workforce data - raw'!$A$4:$F$619,MATCH($B419, 'Uganda workforce data - raw'!$B$4:$B$619,0), MATCH("Filled Male",'Uganda workforce data - raw'!$A$4:$F$4,0))*INDEX('Mapping cadres'!$B$1:$Z$616,MATCH($B419, 'Mapping cadres'!$B$1:$B$616,0), MATCH(H$32,'Mapping cadres'!$B$1:$Z$1,0))</f>
        <v>0</v>
      </c>
      <c r="I419" s="226">
        <f>INDEX('Uganda workforce data - raw'!$A$4:$F$619,MATCH($B419, 'Uganda workforce data - raw'!$B$4:$B$619,0), MATCH("Filled Male",'Uganda workforce data - raw'!$A$4:$F$4,0))*INDEX('Mapping cadres'!$B$1:$Z$616,MATCH($B419, 'Mapping cadres'!$B$1:$B$616,0), MATCH(I$32,'Mapping cadres'!$B$1:$Z$1,0))</f>
        <v>0</v>
      </c>
      <c r="J419" s="226">
        <f>INDEX('Uganda workforce data - raw'!$A$4:$F$619,MATCH($B419, 'Uganda workforce data - raw'!$B$4:$B$619,0), MATCH("Filled Male",'Uganda workforce data - raw'!$A$4:$F$4,0))*INDEX('Mapping cadres'!$B$1:$Z$616,MATCH($B419, 'Mapping cadres'!$B$1:$B$616,0), MATCH(J$32,'Mapping cadres'!$B$1:$Z$1,0))</f>
        <v>0</v>
      </c>
      <c r="K419" s="226">
        <f>INDEX('Uganda workforce data - raw'!$A$4:$F$619,MATCH($B419, 'Uganda workforce data - raw'!$B$4:$B$619,0), MATCH("Filled Male",'Uganda workforce data - raw'!$A$4:$F$4,0))*INDEX('Mapping cadres'!$B$1:$Z$616,MATCH($B419, 'Mapping cadres'!$B$1:$B$616,0), MATCH(K$32,'Mapping cadres'!$B$1:$Z$1,0))</f>
        <v>0</v>
      </c>
      <c r="L419" s="226">
        <f>INDEX('Uganda workforce data - raw'!$A$4:$F$619,MATCH($B419, 'Uganda workforce data - raw'!$B$4:$B$619,0), MATCH("Filled Male",'Uganda workforce data - raw'!$A$4:$F$4,0))*INDEX('Mapping cadres'!$B$1:$Z$616,MATCH($B419, 'Mapping cadres'!$B$1:$B$616,0), MATCH(L$32,'Mapping cadres'!$B$1:$Z$1,0))</f>
        <v>0</v>
      </c>
      <c r="M419" s="226">
        <f>INDEX('Uganda workforce data - raw'!$A$4:$F$619,MATCH($B419, 'Uganda workforce data - raw'!$B$4:$B$619,0), MATCH("Filled Male",'Uganda workforce data - raw'!$A$4:$F$4,0))*INDEX('Mapping cadres'!$B$1:$Z$616,MATCH($B419, 'Mapping cadres'!$B$1:$B$616,0), MATCH(M$32,'Mapping cadres'!$B$1:$Z$1,0))</f>
        <v>0</v>
      </c>
      <c r="N419" s="226">
        <f>INDEX('Uganda workforce data - raw'!$A$4:$F$619,MATCH($B419, 'Uganda workforce data - raw'!$B$4:$B$619,0), MATCH("Filled Male",'Uganda workforce data - raw'!$A$4:$F$4,0))*INDEX('Mapping cadres'!$B$1:$Z$616,MATCH($B419, 'Mapping cadres'!$B$1:$B$616,0), MATCH(N$32,'Mapping cadres'!$B$1:$Z$1,0))</f>
        <v>0</v>
      </c>
      <c r="O419" s="226">
        <f>INDEX('Uganda workforce data - raw'!$A$4:$F$619,MATCH($B419, 'Uganda workforce data - raw'!$B$4:$B$619,0), MATCH("Filled Male",'Uganda workforce data - raw'!$A$4:$F$4,0))*INDEX('Mapping cadres'!$B$1:$Z$616,MATCH($B419, 'Mapping cadres'!$B$1:$B$616,0), MATCH(O$32,'Mapping cadres'!$B$1:$Z$1,0))</f>
        <v>0</v>
      </c>
      <c r="P419" s="226">
        <f>INDEX('Uganda workforce data - raw'!$A$4:$F$619,MATCH($B419, 'Uganda workforce data - raw'!$B$4:$B$619,0), MATCH("Filled Male",'Uganda workforce data - raw'!$A$4:$F$4,0))*INDEX('Mapping cadres'!$B$1:$Z$616,MATCH($B419, 'Mapping cadres'!$B$1:$B$616,0), MATCH(P$32,'Mapping cadres'!$B$1:$Z$1,0))</f>
        <v>0</v>
      </c>
      <c r="Q419" s="226">
        <f>INDEX('Uganda workforce data - raw'!$A$4:$F$619,MATCH($B419, 'Uganda workforce data - raw'!$B$4:$B$619,0), MATCH("Filled Male",'Uganda workforce data - raw'!$A$4:$F$4,0))*INDEX('Mapping cadres'!$B$1:$Z$616,MATCH($B419, 'Mapping cadres'!$B$1:$B$616,0), MATCH(Q$32,'Mapping cadres'!$B$1:$Z$1,0))</f>
        <v>0</v>
      </c>
      <c r="R419" s="226">
        <f>INDEX('Uganda workforce data - raw'!$A$4:$F$619,MATCH($B419, 'Uganda workforce data - raw'!$B$4:$B$619,0), MATCH("Filled Male",'Uganda workforce data - raw'!$A$4:$F$4,0))*INDEX('Mapping cadres'!$B$1:$Z$616,MATCH($B419, 'Mapping cadres'!$B$1:$B$616,0), MATCH(R$32,'Mapping cadres'!$B$1:$Z$1,0))</f>
        <v>0</v>
      </c>
      <c r="S419" s="226">
        <f>INDEX('Uganda workforce data - raw'!$A$4:$F$619,MATCH($B419, 'Uganda workforce data - raw'!$B$4:$B$619,0), MATCH("Filled Male",'Uganda workforce data - raw'!$A$4:$F$4,0))*INDEX('Mapping cadres'!$B$1:$Z$616,MATCH($B419, 'Mapping cadres'!$B$1:$B$616,0), MATCH(S$32,'Mapping cadres'!$B$1:$Z$1,0))</f>
        <v>0</v>
      </c>
      <c r="T419" s="226">
        <f>INDEX('Uganda workforce data - raw'!$A$4:$F$619,MATCH($B419, 'Uganda workforce data - raw'!$B$4:$B$619,0), MATCH("Filled Male",'Uganda workforce data - raw'!$A$4:$F$4,0))*INDEX('Mapping cadres'!$B$1:$Z$616,MATCH($B419, 'Mapping cadres'!$B$1:$B$616,0), MATCH(T$32,'Mapping cadres'!$B$1:$Z$1,0))</f>
        <v>0</v>
      </c>
      <c r="U419" s="226">
        <f>INDEX('Uganda workforce data - raw'!$A$4:$F$619,MATCH($B419, 'Uganda workforce data - raw'!$B$4:$B$619,0), MATCH("Filled Male",'Uganda workforce data - raw'!$A$4:$F$4,0))*INDEX('Mapping cadres'!$B$1:$Z$616,MATCH($B419, 'Mapping cadres'!$B$1:$B$616,0), MATCH(U$32,'Mapping cadres'!$B$1:$Z$1,0))</f>
        <v>0</v>
      </c>
      <c r="V419" s="226">
        <f>INDEX('Uganda workforce data - raw'!$A$4:$F$619,MATCH($B419, 'Uganda workforce data - raw'!$B$4:$B$619,0), MATCH("Filled Male",'Uganda workforce data - raw'!$A$4:$F$4,0))*INDEX('Mapping cadres'!$B$1:$Z$616,MATCH($B419, 'Mapping cadres'!$B$1:$B$616,0), MATCH(V$32,'Mapping cadres'!$B$1:$Z$1,0))</f>
        <v>0</v>
      </c>
      <c r="W419" s="226">
        <f>INDEX('Uganda workforce data - raw'!$A$4:$F$619,MATCH($B419, 'Uganda workforce data - raw'!$B$4:$B$619,0), MATCH("Filled Male",'Uganda workforce data - raw'!$A$4:$F$4,0))*INDEX('Mapping cadres'!$B$1:$Z$616,MATCH($B419, 'Mapping cadres'!$B$1:$B$616,0), MATCH(W$32,'Mapping cadres'!$B$1:$Z$1,0))</f>
        <v>0</v>
      </c>
      <c r="X419" s="226">
        <f>INDEX('Uganda workforce data - raw'!$A$4:$F$619,MATCH($B419, 'Uganda workforce data - raw'!$B$4:$B$619,0), MATCH("Filled Male",'Uganda workforce data - raw'!$A$4:$F$4,0))*INDEX('Mapping cadres'!$B$1:$Z$616,MATCH($B419, 'Mapping cadres'!$B$1:$B$616,0), MATCH(X$32,'Mapping cadres'!$B$1:$Z$1,0))</f>
        <v>0</v>
      </c>
      <c r="Y419" s="226">
        <f>INDEX('Uganda workforce data - raw'!$A$4:$F$619,MATCH($B419, 'Uganda workforce data - raw'!$B$4:$B$619,0), MATCH("Filled Male",'Uganda workforce data - raw'!$A$4:$F$4,0))*INDEX('Mapping cadres'!$B$1:$Z$616,MATCH($B419, 'Mapping cadres'!$B$1:$B$616,0), MATCH(Y$32,'Mapping cadres'!$B$1:$Z$1,0))</f>
        <v>0</v>
      </c>
      <c r="Z419" s="226">
        <f>INDEX('Uganda workforce data - raw'!$A$4:$F$619,MATCH($B419, 'Uganda workforce data - raw'!$B$4:$B$619,0), MATCH("Filled Male",'Uganda workforce data - raw'!$A$4:$F$4,0))*INDEX('Mapping cadres'!$B$1:$Z$616,MATCH($B419, 'Mapping cadres'!$B$1:$B$616,0), MATCH(Z$32,'Mapping cadres'!$B$1:$Z$1,0))</f>
        <v>0</v>
      </c>
      <c r="AA419" s="226">
        <f>INDEX('Uganda workforce data - raw'!$A$4:$F$619,MATCH($B419, 'Uganda workforce data - raw'!$B$4:$B$619,0), MATCH("Filled Female",'Uganda workforce data - raw'!$A$4:$F$4,0))*INDEX('Mapping cadres'!$B$1:$Z$616,MATCH($B419, 'Mapping cadres'!$B$1:$B$616,0), MATCH(AA$32,'Mapping cadres'!$B$1:$Z$1,0))</f>
        <v>0</v>
      </c>
      <c r="AB419" s="226">
        <f>INDEX('Uganda workforce data - raw'!$A$4:$F$619,MATCH($B419, 'Uganda workforce data - raw'!$B$4:$B$619,0), MATCH("Filled Female",'Uganda workforce data - raw'!$A$4:$F$4,0))*INDEX('Mapping cadres'!$B$1:$Z$616,MATCH($B419, 'Mapping cadres'!$B$1:$B$616,0), MATCH(AB$32,'Mapping cadres'!$B$1:$Z$1,0))</f>
        <v>0</v>
      </c>
      <c r="AC419" s="226">
        <f>INDEX('Uganda workforce data - raw'!$A$4:$F$619,MATCH($B419, 'Uganda workforce data - raw'!$B$4:$B$619,0), MATCH("Filled Female",'Uganda workforce data - raw'!$A$4:$F$4,0))*INDEX('Mapping cadres'!$B$1:$Z$616,MATCH($B419, 'Mapping cadres'!$B$1:$B$616,0), MATCH(AC$32,'Mapping cadres'!$B$1:$Z$1,0))</f>
        <v>0</v>
      </c>
      <c r="AD419" s="226">
        <f>INDEX('Uganda workforce data - raw'!$A$4:$F$619,MATCH($B419, 'Uganda workforce data - raw'!$B$4:$B$619,0), MATCH("Filled Female",'Uganda workforce data - raw'!$A$4:$F$4,0))*INDEX('Mapping cadres'!$B$1:$Z$616,MATCH($B419, 'Mapping cadres'!$B$1:$B$616,0), MATCH(AD$32,'Mapping cadres'!$B$1:$Z$1,0))</f>
        <v>0</v>
      </c>
      <c r="AE419" s="226">
        <f>INDEX('Uganda workforce data - raw'!$A$4:$F$619,MATCH($B419, 'Uganda workforce data - raw'!$B$4:$B$619,0), MATCH("Filled Female",'Uganda workforce data - raw'!$A$4:$F$4,0))*INDEX('Mapping cadres'!$B$1:$Z$616,MATCH($B419, 'Mapping cadres'!$B$1:$B$616,0), MATCH(AE$32,'Mapping cadres'!$B$1:$Z$1,0))</f>
        <v>0</v>
      </c>
      <c r="AF419" s="226">
        <f>INDEX('Uganda workforce data - raw'!$A$4:$F$619,MATCH($B419, 'Uganda workforce data - raw'!$B$4:$B$619,0), MATCH("Filled Female",'Uganda workforce data - raw'!$A$4:$F$4,0))*INDEX('Mapping cadres'!$B$1:$Z$616,MATCH($B419, 'Mapping cadres'!$B$1:$B$616,0), MATCH(AF$32,'Mapping cadres'!$B$1:$Z$1,0))</f>
        <v>0</v>
      </c>
      <c r="AG419" s="226">
        <f>INDEX('Uganda workforce data - raw'!$A$4:$F$619,MATCH($B419, 'Uganda workforce data - raw'!$B$4:$B$619,0), MATCH("Filled Female",'Uganda workforce data - raw'!$A$4:$F$4,0))*INDEX('Mapping cadres'!$B$1:$Z$616,MATCH($B419, 'Mapping cadres'!$B$1:$B$616,0), MATCH(AG$32,'Mapping cadres'!$B$1:$Z$1,0))</f>
        <v>0</v>
      </c>
      <c r="AH419" s="226">
        <f>INDEX('Uganda workforce data - raw'!$A$4:$F$619,MATCH($B419, 'Uganda workforce data - raw'!$B$4:$B$619,0), MATCH("Filled Female",'Uganda workforce data - raw'!$A$4:$F$4,0))*INDEX('Mapping cadres'!$B$1:$Z$616,MATCH($B419, 'Mapping cadres'!$B$1:$B$616,0), MATCH(AH$32,'Mapping cadres'!$B$1:$Z$1,0))</f>
        <v>0</v>
      </c>
      <c r="AI419" s="226">
        <f>INDEX('Uganda workforce data - raw'!$A$4:$F$619,MATCH($B419, 'Uganda workforce data - raw'!$B$4:$B$619,0), MATCH("Filled Female",'Uganda workforce data - raw'!$A$4:$F$4,0))*INDEX('Mapping cadres'!$B$1:$Z$616,MATCH($B419, 'Mapping cadres'!$B$1:$B$616,0), MATCH(AI$32,'Mapping cadres'!$B$1:$Z$1,0))</f>
        <v>0</v>
      </c>
      <c r="AJ419" s="226">
        <f>INDEX('Uganda workforce data - raw'!$A$4:$F$619,MATCH($B419, 'Uganda workforce data - raw'!$B$4:$B$619,0), MATCH("Filled Female",'Uganda workforce data - raw'!$A$4:$F$4,0))*INDEX('Mapping cadres'!$B$1:$Z$616,MATCH($B419, 'Mapping cadres'!$B$1:$B$616,0), MATCH(AJ$32,'Mapping cadres'!$B$1:$Z$1,0))</f>
        <v>0</v>
      </c>
      <c r="AK419" s="226">
        <f>INDEX('Uganda workforce data - raw'!$A$4:$F$619,MATCH($B419, 'Uganda workforce data - raw'!$B$4:$B$619,0), MATCH("Filled Female",'Uganda workforce data - raw'!$A$4:$F$4,0))*INDEX('Mapping cadres'!$B$1:$Z$616,MATCH($B419, 'Mapping cadres'!$B$1:$B$616,0), MATCH(AK$32,'Mapping cadres'!$B$1:$Z$1,0))</f>
        <v>0</v>
      </c>
      <c r="AL419" s="226">
        <f>INDEX('Uganda workforce data - raw'!$A$4:$F$619,MATCH($B419, 'Uganda workforce data - raw'!$B$4:$B$619,0), MATCH("Filled Female",'Uganda workforce data - raw'!$A$4:$F$4,0))*INDEX('Mapping cadres'!$B$1:$Z$616,MATCH($B419, 'Mapping cadres'!$B$1:$B$616,0), MATCH(AL$32,'Mapping cadres'!$B$1:$Z$1,0))</f>
        <v>0</v>
      </c>
      <c r="AM419" s="226">
        <f>INDEX('Uganda workforce data - raw'!$A$4:$F$619,MATCH($B419, 'Uganda workforce data - raw'!$B$4:$B$619,0), MATCH("Filled Female",'Uganda workforce data - raw'!$A$4:$F$4,0))*INDEX('Mapping cadres'!$B$1:$Z$616,MATCH($B419, 'Mapping cadres'!$B$1:$B$616,0), MATCH(AM$32,'Mapping cadres'!$B$1:$Z$1,0))</f>
        <v>0</v>
      </c>
      <c r="AN419" s="226">
        <f>INDEX('Uganda workforce data - raw'!$A$4:$F$619,MATCH($B419, 'Uganda workforce data - raw'!$B$4:$B$619,0), MATCH("Filled Female",'Uganda workforce data - raw'!$A$4:$F$4,0))*INDEX('Mapping cadres'!$B$1:$Z$616,MATCH($B419, 'Mapping cadres'!$B$1:$B$616,0), MATCH(AN$32,'Mapping cadres'!$B$1:$Z$1,0))</f>
        <v>0</v>
      </c>
      <c r="AO419" s="226">
        <f>INDEX('Uganda workforce data - raw'!$A$4:$F$619,MATCH($B419, 'Uganda workforce data - raw'!$B$4:$B$619,0), MATCH("Filled Female",'Uganda workforce data - raw'!$A$4:$F$4,0))*INDEX('Mapping cadres'!$B$1:$Z$616,MATCH($B419, 'Mapping cadres'!$B$1:$B$616,0), MATCH(AO$32,'Mapping cadres'!$B$1:$Z$1,0))</f>
        <v>0</v>
      </c>
      <c r="AP419" s="226">
        <f>INDEX('Uganda workforce data - raw'!$A$4:$F$619,MATCH($B419, 'Uganda workforce data - raw'!$B$4:$B$619,0), MATCH("Filled Female",'Uganda workforce data - raw'!$A$4:$F$4,0))*INDEX('Mapping cadres'!$B$1:$Z$616,MATCH($B419, 'Mapping cadres'!$B$1:$B$616,0), MATCH(AP$32,'Mapping cadres'!$B$1:$Z$1,0))</f>
        <v>0</v>
      </c>
      <c r="AQ419" s="226">
        <f>INDEX('Uganda workforce data - raw'!$A$4:$F$619,MATCH($B419, 'Uganda workforce data - raw'!$B$4:$B$619,0), MATCH("Filled Female",'Uganda workforce data - raw'!$A$4:$F$4,0))*INDEX('Mapping cadres'!$B$1:$Z$616,MATCH($B419, 'Mapping cadres'!$B$1:$B$616,0), MATCH(AQ$32,'Mapping cadres'!$B$1:$Z$1,0))</f>
        <v>0</v>
      </c>
      <c r="AR419" s="226">
        <f>INDEX('Uganda workforce data - raw'!$A$4:$F$619,MATCH($B419, 'Uganda workforce data - raw'!$B$4:$B$619,0), MATCH("Filled Female",'Uganda workforce data - raw'!$A$4:$F$4,0))*INDEX('Mapping cadres'!$B$1:$Z$616,MATCH($B419, 'Mapping cadres'!$B$1:$B$616,0), MATCH(AR$32,'Mapping cadres'!$B$1:$Z$1,0))</f>
        <v>0</v>
      </c>
      <c r="AS419" s="226">
        <f>INDEX('Uganda workforce data - raw'!$A$4:$F$619,MATCH($B419, 'Uganda workforce data - raw'!$B$4:$B$619,0), MATCH("Filled Female",'Uganda workforce data - raw'!$A$4:$F$4,0))*INDEX('Mapping cadres'!$B$1:$Z$616,MATCH($B419, 'Mapping cadres'!$B$1:$B$616,0), MATCH(AS$32,'Mapping cadres'!$B$1:$Z$1,0))</f>
        <v>0</v>
      </c>
      <c r="AT419" s="226">
        <f>INDEX('Uganda workforce data - raw'!$A$4:$F$619,MATCH($B419, 'Uganda workforce data - raw'!$B$4:$B$619,0), MATCH("Filled Female",'Uganda workforce data - raw'!$A$4:$F$4,0))*INDEX('Mapping cadres'!$B$1:$Z$616,MATCH($B419, 'Mapping cadres'!$B$1:$B$616,0), MATCH(AT$32,'Mapping cadres'!$B$1:$Z$1,0))</f>
        <v>0</v>
      </c>
      <c r="AU419" s="226">
        <f>INDEX('Uganda workforce data - raw'!$A$4:$F$619,MATCH($B419, 'Uganda workforce data - raw'!$B$4:$B$619,0), MATCH("Filled Female",'Uganda workforce data - raw'!$A$4:$F$4,0))*INDEX('Mapping cadres'!$B$1:$Z$616,MATCH($B419, 'Mapping cadres'!$B$1:$B$616,0), MATCH(AU$32,'Mapping cadres'!$B$1:$Z$1,0))</f>
        <v>0</v>
      </c>
      <c r="AV419" s="226">
        <f>INDEX('Uganda workforce data - raw'!$A$4:$F$619,MATCH($B419, 'Uganda workforce data - raw'!$B$4:$B$619,0), MATCH("Filled Female",'Uganda workforce data - raw'!$A$4:$F$4,0))*INDEX('Mapping cadres'!$B$1:$Z$616,MATCH($B419, 'Mapping cadres'!$B$1:$B$616,0), MATCH(AV$32,'Mapping cadres'!$B$1:$Z$1,0))</f>
        <v>0</v>
      </c>
      <c r="AW419" s="226">
        <f>INDEX('Uganda workforce data - raw'!$A$4:$F$619,MATCH($B419, 'Uganda workforce data - raw'!$B$4:$B$619,0), MATCH("Filled Female",'Uganda workforce data - raw'!$A$4:$F$4,0))*INDEX('Mapping cadres'!$B$1:$Z$616,MATCH($B419, 'Mapping cadres'!$B$1:$B$616,0), MATCH(AW$32,'Mapping cadres'!$B$1:$Z$1,0))</f>
        <v>0</v>
      </c>
      <c r="AX419" s="226">
        <f>INDEX('Uganda workforce data - raw'!$A$4:$F$619,MATCH($B419, 'Uganda workforce data - raw'!$B$4:$B$619,0), MATCH("Filled Female",'Uganda workforce data - raw'!$A$4:$F$4,0))*INDEX('Mapping cadres'!$B$1:$Z$616,MATCH($B419, 'Mapping cadres'!$B$1:$B$616,0), MATCH(AX$32,'Mapping cadres'!$B$1:$Z$1,0))</f>
        <v>0</v>
      </c>
      <c r="AY419" s="226">
        <f t="shared" si="149"/>
        <v>3</v>
      </c>
      <c r="AZ419" s="226">
        <f t="shared" si="150"/>
        <v>0</v>
      </c>
      <c r="BA419" s="226">
        <f t="shared" si="151"/>
        <v>0</v>
      </c>
      <c r="BB419" s="226">
        <f t="shared" si="152"/>
        <v>0</v>
      </c>
      <c r="BC419" s="226">
        <f t="shared" si="153"/>
        <v>0</v>
      </c>
      <c r="BD419" s="226">
        <f t="shared" si="154"/>
        <v>0</v>
      </c>
      <c r="BE419" s="226">
        <f t="shared" si="155"/>
        <v>0</v>
      </c>
      <c r="BF419" s="226">
        <f t="shared" si="156"/>
        <v>0</v>
      </c>
      <c r="BG419" s="226">
        <f t="shared" si="157"/>
        <v>0</v>
      </c>
      <c r="BH419" s="226">
        <f t="shared" si="158"/>
        <v>0</v>
      </c>
      <c r="BI419" s="226">
        <f t="shared" si="159"/>
        <v>0</v>
      </c>
      <c r="BJ419" s="226">
        <f t="shared" si="160"/>
        <v>0</v>
      </c>
      <c r="BK419" s="226">
        <f t="shared" si="161"/>
        <v>0</v>
      </c>
      <c r="BL419" s="226">
        <f t="shared" si="162"/>
        <v>0</v>
      </c>
      <c r="BM419" s="226">
        <f t="shared" si="163"/>
        <v>0</v>
      </c>
      <c r="BN419" s="226">
        <f t="shared" si="164"/>
        <v>0</v>
      </c>
      <c r="BO419" s="226">
        <f t="shared" si="165"/>
        <v>0</v>
      </c>
      <c r="BP419" s="226">
        <f t="shared" si="166"/>
        <v>0</v>
      </c>
      <c r="BQ419" s="226">
        <f t="shared" si="167"/>
        <v>0</v>
      </c>
      <c r="BR419" s="226">
        <f t="shared" si="168"/>
        <v>0</v>
      </c>
      <c r="BS419" s="226">
        <f t="shared" si="169"/>
        <v>0</v>
      </c>
      <c r="BT419" s="226">
        <f t="shared" si="170"/>
        <v>0</v>
      </c>
      <c r="BU419" s="226">
        <f t="shared" si="171"/>
        <v>0</v>
      </c>
      <c r="BV419" s="226">
        <f t="shared" si="172"/>
        <v>0</v>
      </c>
    </row>
    <row r="420" spans="1:74">
      <c r="A420" s="226">
        <v>388</v>
      </c>
      <c r="B420" s="226" t="s">
        <v>190</v>
      </c>
      <c r="C420" s="226">
        <f>INDEX('Uganda workforce data - raw'!$A$4:$F$619,MATCH($B420, 'Uganda workforce data - raw'!$B$4:$B$619,0), MATCH("Filled Male",'Uganda workforce data - raw'!$A$4:$F$4,0))*INDEX('Mapping cadres'!$B$1:$Z$616,MATCH($B420, 'Mapping cadres'!$B$1:$B$616,0), MATCH(C$32,'Mapping cadres'!$B$1:$Z$1,0))</f>
        <v>0</v>
      </c>
      <c r="D420" s="226">
        <f>INDEX('Uganda workforce data - raw'!$A$4:$F$619,MATCH($B420, 'Uganda workforce data - raw'!$B$4:$B$619,0), MATCH("Filled Male",'Uganda workforce data - raw'!$A$4:$F$4,0))*INDEX('Mapping cadres'!$B$1:$Z$616,MATCH($B420, 'Mapping cadres'!$B$1:$B$616,0), MATCH(D$32,'Mapping cadres'!$B$1:$Z$1,0))</f>
        <v>0</v>
      </c>
      <c r="E420" s="226">
        <f>INDEX('Uganda workforce data - raw'!$A$4:$F$619,MATCH($B420, 'Uganda workforce data - raw'!$B$4:$B$619,0), MATCH("Filled Male",'Uganda workforce data - raw'!$A$4:$F$4,0))*INDEX('Mapping cadres'!$B$1:$Z$616,MATCH($B420, 'Mapping cadres'!$B$1:$B$616,0), MATCH(E$32,'Mapping cadres'!$B$1:$Z$1,0))</f>
        <v>0</v>
      </c>
      <c r="F420" s="226">
        <f>INDEX('Uganda workforce data - raw'!$A$4:$F$619,MATCH($B420, 'Uganda workforce data - raw'!$B$4:$B$619,0), MATCH("Filled Male",'Uganda workforce data - raw'!$A$4:$F$4,0))*INDEX('Mapping cadres'!$B$1:$Z$616,MATCH($B420, 'Mapping cadres'!$B$1:$B$616,0), MATCH(F$32,'Mapping cadres'!$B$1:$Z$1,0))</f>
        <v>0</v>
      </c>
      <c r="G420" s="226">
        <f>INDEX('Uganda workforce data - raw'!$A$4:$F$619,MATCH($B420, 'Uganda workforce data - raw'!$B$4:$B$619,0), MATCH("Filled Male",'Uganda workforce data - raw'!$A$4:$F$4,0))*INDEX('Mapping cadres'!$B$1:$Z$616,MATCH($B420, 'Mapping cadres'!$B$1:$B$616,0), MATCH(G$32,'Mapping cadres'!$B$1:$Z$1,0))</f>
        <v>63</v>
      </c>
      <c r="H420" s="226">
        <f>INDEX('Uganda workforce data - raw'!$A$4:$F$619,MATCH($B420, 'Uganda workforce data - raw'!$B$4:$B$619,0), MATCH("Filled Male",'Uganda workforce data - raw'!$A$4:$F$4,0))*INDEX('Mapping cadres'!$B$1:$Z$616,MATCH($B420, 'Mapping cadres'!$B$1:$B$616,0), MATCH(H$32,'Mapping cadres'!$B$1:$Z$1,0))</f>
        <v>0</v>
      </c>
      <c r="I420" s="226">
        <f>INDEX('Uganda workforce data - raw'!$A$4:$F$619,MATCH($B420, 'Uganda workforce data - raw'!$B$4:$B$619,0), MATCH("Filled Male",'Uganda workforce data - raw'!$A$4:$F$4,0))*INDEX('Mapping cadres'!$B$1:$Z$616,MATCH($B420, 'Mapping cadres'!$B$1:$B$616,0), MATCH(I$32,'Mapping cadres'!$B$1:$Z$1,0))</f>
        <v>0</v>
      </c>
      <c r="J420" s="226">
        <f>INDEX('Uganda workforce data - raw'!$A$4:$F$619,MATCH($B420, 'Uganda workforce data - raw'!$B$4:$B$619,0), MATCH("Filled Male",'Uganda workforce data - raw'!$A$4:$F$4,0))*INDEX('Mapping cadres'!$B$1:$Z$616,MATCH($B420, 'Mapping cadres'!$B$1:$B$616,0), MATCH(J$32,'Mapping cadres'!$B$1:$Z$1,0))</f>
        <v>0</v>
      </c>
      <c r="K420" s="226">
        <f>INDEX('Uganda workforce data - raw'!$A$4:$F$619,MATCH($B420, 'Uganda workforce data - raw'!$B$4:$B$619,0), MATCH("Filled Male",'Uganda workforce data - raw'!$A$4:$F$4,0))*INDEX('Mapping cadres'!$B$1:$Z$616,MATCH($B420, 'Mapping cadres'!$B$1:$B$616,0), MATCH(K$32,'Mapping cadres'!$B$1:$Z$1,0))</f>
        <v>0</v>
      </c>
      <c r="L420" s="226">
        <f>INDEX('Uganda workforce data - raw'!$A$4:$F$619,MATCH($B420, 'Uganda workforce data - raw'!$B$4:$B$619,0), MATCH("Filled Male",'Uganda workforce data - raw'!$A$4:$F$4,0))*INDEX('Mapping cadres'!$B$1:$Z$616,MATCH($B420, 'Mapping cadres'!$B$1:$B$616,0), MATCH(L$32,'Mapping cadres'!$B$1:$Z$1,0))</f>
        <v>0</v>
      </c>
      <c r="M420" s="226">
        <f>INDEX('Uganda workforce data - raw'!$A$4:$F$619,MATCH($B420, 'Uganda workforce data - raw'!$B$4:$B$619,0), MATCH("Filled Male",'Uganda workforce data - raw'!$A$4:$F$4,0))*INDEX('Mapping cadres'!$B$1:$Z$616,MATCH($B420, 'Mapping cadres'!$B$1:$B$616,0), MATCH(M$32,'Mapping cadres'!$B$1:$Z$1,0))</f>
        <v>0</v>
      </c>
      <c r="N420" s="226">
        <f>INDEX('Uganda workforce data - raw'!$A$4:$F$619,MATCH($B420, 'Uganda workforce data - raw'!$B$4:$B$619,0), MATCH("Filled Male",'Uganda workforce data - raw'!$A$4:$F$4,0))*INDEX('Mapping cadres'!$B$1:$Z$616,MATCH($B420, 'Mapping cadres'!$B$1:$B$616,0), MATCH(N$32,'Mapping cadres'!$B$1:$Z$1,0))</f>
        <v>0</v>
      </c>
      <c r="O420" s="226">
        <f>INDEX('Uganda workforce data - raw'!$A$4:$F$619,MATCH($B420, 'Uganda workforce data - raw'!$B$4:$B$619,0), MATCH("Filled Male",'Uganda workforce data - raw'!$A$4:$F$4,0))*INDEX('Mapping cadres'!$B$1:$Z$616,MATCH($B420, 'Mapping cadres'!$B$1:$B$616,0), MATCH(O$32,'Mapping cadres'!$B$1:$Z$1,0))</f>
        <v>0</v>
      </c>
      <c r="P420" s="226">
        <f>INDEX('Uganda workforce data - raw'!$A$4:$F$619,MATCH($B420, 'Uganda workforce data - raw'!$B$4:$B$619,0), MATCH("Filled Male",'Uganda workforce data - raw'!$A$4:$F$4,0))*INDEX('Mapping cadres'!$B$1:$Z$616,MATCH($B420, 'Mapping cadres'!$B$1:$B$616,0), MATCH(P$32,'Mapping cadres'!$B$1:$Z$1,0))</f>
        <v>0</v>
      </c>
      <c r="Q420" s="226">
        <f>INDEX('Uganda workforce data - raw'!$A$4:$F$619,MATCH($B420, 'Uganda workforce data - raw'!$B$4:$B$619,0), MATCH("Filled Male",'Uganda workforce data - raw'!$A$4:$F$4,0))*INDEX('Mapping cadres'!$B$1:$Z$616,MATCH($B420, 'Mapping cadres'!$B$1:$B$616,0), MATCH(Q$32,'Mapping cadres'!$B$1:$Z$1,0))</f>
        <v>0</v>
      </c>
      <c r="R420" s="226">
        <f>INDEX('Uganda workforce data - raw'!$A$4:$F$619,MATCH($B420, 'Uganda workforce data - raw'!$B$4:$B$619,0), MATCH("Filled Male",'Uganda workforce data - raw'!$A$4:$F$4,0))*INDEX('Mapping cadres'!$B$1:$Z$616,MATCH($B420, 'Mapping cadres'!$B$1:$B$616,0), MATCH(R$32,'Mapping cadres'!$B$1:$Z$1,0))</f>
        <v>0</v>
      </c>
      <c r="S420" s="226">
        <f>INDEX('Uganda workforce data - raw'!$A$4:$F$619,MATCH($B420, 'Uganda workforce data - raw'!$B$4:$B$619,0), MATCH("Filled Male",'Uganda workforce data - raw'!$A$4:$F$4,0))*INDEX('Mapping cadres'!$B$1:$Z$616,MATCH($B420, 'Mapping cadres'!$B$1:$B$616,0), MATCH(S$32,'Mapping cadres'!$B$1:$Z$1,0))</f>
        <v>0</v>
      </c>
      <c r="T420" s="226">
        <f>INDEX('Uganda workforce data - raw'!$A$4:$F$619,MATCH($B420, 'Uganda workforce data - raw'!$B$4:$B$619,0), MATCH("Filled Male",'Uganda workforce data - raw'!$A$4:$F$4,0))*INDEX('Mapping cadres'!$B$1:$Z$616,MATCH($B420, 'Mapping cadres'!$B$1:$B$616,0), MATCH(T$32,'Mapping cadres'!$B$1:$Z$1,0))</f>
        <v>0</v>
      </c>
      <c r="U420" s="226">
        <f>INDEX('Uganda workforce data - raw'!$A$4:$F$619,MATCH($B420, 'Uganda workforce data - raw'!$B$4:$B$619,0), MATCH("Filled Male",'Uganda workforce data - raw'!$A$4:$F$4,0))*INDEX('Mapping cadres'!$B$1:$Z$616,MATCH($B420, 'Mapping cadres'!$B$1:$B$616,0), MATCH(U$32,'Mapping cadres'!$B$1:$Z$1,0))</f>
        <v>0</v>
      </c>
      <c r="V420" s="226">
        <f>INDEX('Uganda workforce data - raw'!$A$4:$F$619,MATCH($B420, 'Uganda workforce data - raw'!$B$4:$B$619,0), MATCH("Filled Male",'Uganda workforce data - raw'!$A$4:$F$4,0))*INDEX('Mapping cadres'!$B$1:$Z$616,MATCH($B420, 'Mapping cadres'!$B$1:$B$616,0), MATCH(V$32,'Mapping cadres'!$B$1:$Z$1,0))</f>
        <v>0</v>
      </c>
      <c r="W420" s="226">
        <f>INDEX('Uganda workforce data - raw'!$A$4:$F$619,MATCH($B420, 'Uganda workforce data - raw'!$B$4:$B$619,0), MATCH("Filled Male",'Uganda workforce data - raw'!$A$4:$F$4,0))*INDEX('Mapping cadres'!$B$1:$Z$616,MATCH($B420, 'Mapping cadres'!$B$1:$B$616,0), MATCH(W$32,'Mapping cadres'!$B$1:$Z$1,0))</f>
        <v>0</v>
      </c>
      <c r="X420" s="226">
        <f>INDEX('Uganda workforce data - raw'!$A$4:$F$619,MATCH($B420, 'Uganda workforce data - raw'!$B$4:$B$619,0), MATCH("Filled Male",'Uganda workforce data - raw'!$A$4:$F$4,0))*INDEX('Mapping cadres'!$B$1:$Z$616,MATCH($B420, 'Mapping cadres'!$B$1:$B$616,0), MATCH(X$32,'Mapping cadres'!$B$1:$Z$1,0))</f>
        <v>0</v>
      </c>
      <c r="Y420" s="226">
        <f>INDEX('Uganda workforce data - raw'!$A$4:$F$619,MATCH($B420, 'Uganda workforce data - raw'!$B$4:$B$619,0), MATCH("Filled Male",'Uganda workforce data - raw'!$A$4:$F$4,0))*INDEX('Mapping cadres'!$B$1:$Z$616,MATCH($B420, 'Mapping cadres'!$B$1:$B$616,0), MATCH(Y$32,'Mapping cadres'!$B$1:$Z$1,0))</f>
        <v>0</v>
      </c>
      <c r="Z420" s="226">
        <f>INDEX('Uganda workforce data - raw'!$A$4:$F$619,MATCH($B420, 'Uganda workforce data - raw'!$B$4:$B$619,0), MATCH("Filled Male",'Uganda workforce data - raw'!$A$4:$F$4,0))*INDEX('Mapping cadres'!$B$1:$Z$616,MATCH($B420, 'Mapping cadres'!$B$1:$B$616,0), MATCH(Z$32,'Mapping cadres'!$B$1:$Z$1,0))</f>
        <v>0</v>
      </c>
      <c r="AA420" s="226">
        <f>INDEX('Uganda workforce data - raw'!$A$4:$F$619,MATCH($B420, 'Uganda workforce data - raw'!$B$4:$B$619,0), MATCH("Filled Female",'Uganda workforce data - raw'!$A$4:$F$4,0))*INDEX('Mapping cadres'!$B$1:$Z$616,MATCH($B420, 'Mapping cadres'!$B$1:$B$616,0), MATCH(AA$32,'Mapping cadres'!$B$1:$Z$1,0))</f>
        <v>0</v>
      </c>
      <c r="AB420" s="226">
        <f>INDEX('Uganda workforce data - raw'!$A$4:$F$619,MATCH($B420, 'Uganda workforce data - raw'!$B$4:$B$619,0), MATCH("Filled Female",'Uganda workforce data - raw'!$A$4:$F$4,0))*INDEX('Mapping cadres'!$B$1:$Z$616,MATCH($B420, 'Mapping cadres'!$B$1:$B$616,0), MATCH(AB$32,'Mapping cadres'!$B$1:$Z$1,0))</f>
        <v>0</v>
      </c>
      <c r="AC420" s="226">
        <f>INDEX('Uganda workforce data - raw'!$A$4:$F$619,MATCH($B420, 'Uganda workforce data - raw'!$B$4:$B$619,0), MATCH("Filled Female",'Uganda workforce data - raw'!$A$4:$F$4,0))*INDEX('Mapping cadres'!$B$1:$Z$616,MATCH($B420, 'Mapping cadres'!$B$1:$B$616,0), MATCH(AC$32,'Mapping cadres'!$B$1:$Z$1,0))</f>
        <v>0</v>
      </c>
      <c r="AD420" s="226">
        <f>INDEX('Uganda workforce data - raw'!$A$4:$F$619,MATCH($B420, 'Uganda workforce data - raw'!$B$4:$B$619,0), MATCH("Filled Female",'Uganda workforce data - raw'!$A$4:$F$4,0))*INDEX('Mapping cadres'!$B$1:$Z$616,MATCH($B420, 'Mapping cadres'!$B$1:$B$616,0), MATCH(AD$32,'Mapping cadres'!$B$1:$Z$1,0))</f>
        <v>0</v>
      </c>
      <c r="AE420" s="226">
        <f>INDEX('Uganda workforce data - raw'!$A$4:$F$619,MATCH($B420, 'Uganda workforce data - raw'!$B$4:$B$619,0), MATCH("Filled Female",'Uganda workforce data - raw'!$A$4:$F$4,0))*INDEX('Mapping cadres'!$B$1:$Z$616,MATCH($B420, 'Mapping cadres'!$B$1:$B$616,0), MATCH(AE$32,'Mapping cadres'!$B$1:$Z$1,0))</f>
        <v>38</v>
      </c>
      <c r="AF420" s="226">
        <f>INDEX('Uganda workforce data - raw'!$A$4:$F$619,MATCH($B420, 'Uganda workforce data - raw'!$B$4:$B$619,0), MATCH("Filled Female",'Uganda workforce data - raw'!$A$4:$F$4,0))*INDEX('Mapping cadres'!$B$1:$Z$616,MATCH($B420, 'Mapping cadres'!$B$1:$B$616,0), MATCH(AF$32,'Mapping cadres'!$B$1:$Z$1,0))</f>
        <v>0</v>
      </c>
      <c r="AG420" s="226">
        <f>INDEX('Uganda workforce data - raw'!$A$4:$F$619,MATCH($B420, 'Uganda workforce data - raw'!$B$4:$B$619,0), MATCH("Filled Female",'Uganda workforce data - raw'!$A$4:$F$4,0))*INDEX('Mapping cadres'!$B$1:$Z$616,MATCH($B420, 'Mapping cadres'!$B$1:$B$616,0), MATCH(AG$32,'Mapping cadres'!$B$1:$Z$1,0))</f>
        <v>0</v>
      </c>
      <c r="AH420" s="226">
        <f>INDEX('Uganda workforce data - raw'!$A$4:$F$619,MATCH($B420, 'Uganda workforce data - raw'!$B$4:$B$619,0), MATCH("Filled Female",'Uganda workforce data - raw'!$A$4:$F$4,0))*INDEX('Mapping cadres'!$B$1:$Z$616,MATCH($B420, 'Mapping cadres'!$B$1:$B$616,0), MATCH(AH$32,'Mapping cadres'!$B$1:$Z$1,0))</f>
        <v>0</v>
      </c>
      <c r="AI420" s="226">
        <f>INDEX('Uganda workforce data - raw'!$A$4:$F$619,MATCH($B420, 'Uganda workforce data - raw'!$B$4:$B$619,0), MATCH("Filled Female",'Uganda workforce data - raw'!$A$4:$F$4,0))*INDEX('Mapping cadres'!$B$1:$Z$616,MATCH($B420, 'Mapping cadres'!$B$1:$B$616,0), MATCH(AI$32,'Mapping cadres'!$B$1:$Z$1,0))</f>
        <v>0</v>
      </c>
      <c r="AJ420" s="226">
        <f>INDEX('Uganda workforce data - raw'!$A$4:$F$619,MATCH($B420, 'Uganda workforce data - raw'!$B$4:$B$619,0), MATCH("Filled Female",'Uganda workforce data - raw'!$A$4:$F$4,0))*INDEX('Mapping cadres'!$B$1:$Z$616,MATCH($B420, 'Mapping cadres'!$B$1:$B$616,0), MATCH(AJ$32,'Mapping cadres'!$B$1:$Z$1,0))</f>
        <v>0</v>
      </c>
      <c r="AK420" s="226">
        <f>INDEX('Uganda workforce data - raw'!$A$4:$F$619,MATCH($B420, 'Uganda workforce data - raw'!$B$4:$B$619,0), MATCH("Filled Female",'Uganda workforce data - raw'!$A$4:$F$4,0))*INDEX('Mapping cadres'!$B$1:$Z$616,MATCH($B420, 'Mapping cadres'!$B$1:$B$616,0), MATCH(AK$32,'Mapping cadres'!$B$1:$Z$1,0))</f>
        <v>0</v>
      </c>
      <c r="AL420" s="226">
        <f>INDEX('Uganda workforce data - raw'!$A$4:$F$619,MATCH($B420, 'Uganda workforce data - raw'!$B$4:$B$619,0), MATCH("Filled Female",'Uganda workforce data - raw'!$A$4:$F$4,0))*INDEX('Mapping cadres'!$B$1:$Z$616,MATCH($B420, 'Mapping cadres'!$B$1:$B$616,0), MATCH(AL$32,'Mapping cadres'!$B$1:$Z$1,0))</f>
        <v>0</v>
      </c>
      <c r="AM420" s="226">
        <f>INDEX('Uganda workforce data - raw'!$A$4:$F$619,MATCH($B420, 'Uganda workforce data - raw'!$B$4:$B$619,0), MATCH("Filled Female",'Uganda workforce data - raw'!$A$4:$F$4,0))*INDEX('Mapping cadres'!$B$1:$Z$616,MATCH($B420, 'Mapping cadres'!$B$1:$B$616,0), MATCH(AM$32,'Mapping cadres'!$B$1:$Z$1,0))</f>
        <v>0</v>
      </c>
      <c r="AN420" s="226">
        <f>INDEX('Uganda workforce data - raw'!$A$4:$F$619,MATCH($B420, 'Uganda workforce data - raw'!$B$4:$B$619,0), MATCH("Filled Female",'Uganda workforce data - raw'!$A$4:$F$4,0))*INDEX('Mapping cadres'!$B$1:$Z$616,MATCH($B420, 'Mapping cadres'!$B$1:$B$616,0), MATCH(AN$32,'Mapping cadres'!$B$1:$Z$1,0))</f>
        <v>0</v>
      </c>
      <c r="AO420" s="226">
        <f>INDEX('Uganda workforce data - raw'!$A$4:$F$619,MATCH($B420, 'Uganda workforce data - raw'!$B$4:$B$619,0), MATCH("Filled Female",'Uganda workforce data - raw'!$A$4:$F$4,0))*INDEX('Mapping cadres'!$B$1:$Z$616,MATCH($B420, 'Mapping cadres'!$B$1:$B$616,0), MATCH(AO$32,'Mapping cadres'!$B$1:$Z$1,0))</f>
        <v>0</v>
      </c>
      <c r="AP420" s="226">
        <f>INDEX('Uganda workforce data - raw'!$A$4:$F$619,MATCH($B420, 'Uganda workforce data - raw'!$B$4:$B$619,0), MATCH("Filled Female",'Uganda workforce data - raw'!$A$4:$F$4,0))*INDEX('Mapping cadres'!$B$1:$Z$616,MATCH($B420, 'Mapping cadres'!$B$1:$B$616,0), MATCH(AP$32,'Mapping cadres'!$B$1:$Z$1,0))</f>
        <v>0</v>
      </c>
      <c r="AQ420" s="226">
        <f>INDEX('Uganda workforce data - raw'!$A$4:$F$619,MATCH($B420, 'Uganda workforce data - raw'!$B$4:$B$619,0), MATCH("Filled Female",'Uganda workforce data - raw'!$A$4:$F$4,0))*INDEX('Mapping cadres'!$B$1:$Z$616,MATCH($B420, 'Mapping cadres'!$B$1:$B$616,0), MATCH(AQ$32,'Mapping cadres'!$B$1:$Z$1,0))</f>
        <v>0</v>
      </c>
      <c r="AR420" s="226">
        <f>INDEX('Uganda workforce data - raw'!$A$4:$F$619,MATCH($B420, 'Uganda workforce data - raw'!$B$4:$B$619,0), MATCH("Filled Female",'Uganda workforce data - raw'!$A$4:$F$4,0))*INDEX('Mapping cadres'!$B$1:$Z$616,MATCH($B420, 'Mapping cadres'!$B$1:$B$616,0), MATCH(AR$32,'Mapping cadres'!$B$1:$Z$1,0))</f>
        <v>0</v>
      </c>
      <c r="AS420" s="226">
        <f>INDEX('Uganda workforce data - raw'!$A$4:$F$619,MATCH($B420, 'Uganda workforce data - raw'!$B$4:$B$619,0), MATCH("Filled Female",'Uganda workforce data - raw'!$A$4:$F$4,0))*INDEX('Mapping cadres'!$B$1:$Z$616,MATCH($B420, 'Mapping cadres'!$B$1:$B$616,0), MATCH(AS$32,'Mapping cadres'!$B$1:$Z$1,0))</f>
        <v>0</v>
      </c>
      <c r="AT420" s="226">
        <f>INDEX('Uganda workforce data - raw'!$A$4:$F$619,MATCH($B420, 'Uganda workforce data - raw'!$B$4:$B$619,0), MATCH("Filled Female",'Uganda workforce data - raw'!$A$4:$F$4,0))*INDEX('Mapping cadres'!$B$1:$Z$616,MATCH($B420, 'Mapping cadres'!$B$1:$B$616,0), MATCH(AT$32,'Mapping cadres'!$B$1:$Z$1,0))</f>
        <v>0</v>
      </c>
      <c r="AU420" s="226">
        <f>INDEX('Uganda workforce data - raw'!$A$4:$F$619,MATCH($B420, 'Uganda workforce data - raw'!$B$4:$B$619,0), MATCH("Filled Female",'Uganda workforce data - raw'!$A$4:$F$4,0))*INDEX('Mapping cadres'!$B$1:$Z$616,MATCH($B420, 'Mapping cadres'!$B$1:$B$616,0), MATCH(AU$32,'Mapping cadres'!$B$1:$Z$1,0))</f>
        <v>0</v>
      </c>
      <c r="AV420" s="226">
        <f>INDEX('Uganda workforce data - raw'!$A$4:$F$619,MATCH($B420, 'Uganda workforce data - raw'!$B$4:$B$619,0), MATCH("Filled Female",'Uganda workforce data - raw'!$A$4:$F$4,0))*INDEX('Mapping cadres'!$B$1:$Z$616,MATCH($B420, 'Mapping cadres'!$B$1:$B$616,0), MATCH(AV$32,'Mapping cadres'!$B$1:$Z$1,0))</f>
        <v>0</v>
      </c>
      <c r="AW420" s="226">
        <f>INDEX('Uganda workforce data - raw'!$A$4:$F$619,MATCH($B420, 'Uganda workforce data - raw'!$B$4:$B$619,0), MATCH("Filled Female",'Uganda workforce data - raw'!$A$4:$F$4,0))*INDEX('Mapping cadres'!$B$1:$Z$616,MATCH($B420, 'Mapping cadres'!$B$1:$B$616,0), MATCH(AW$32,'Mapping cadres'!$B$1:$Z$1,0))</f>
        <v>0</v>
      </c>
      <c r="AX420" s="226">
        <f>INDEX('Uganda workforce data - raw'!$A$4:$F$619,MATCH($B420, 'Uganda workforce data - raw'!$B$4:$B$619,0), MATCH("Filled Female",'Uganda workforce data - raw'!$A$4:$F$4,0))*INDEX('Mapping cadres'!$B$1:$Z$616,MATCH($B420, 'Mapping cadres'!$B$1:$B$616,0), MATCH(AX$32,'Mapping cadres'!$B$1:$Z$1,0))</f>
        <v>0</v>
      </c>
      <c r="AY420" s="226">
        <f t="shared" si="149"/>
        <v>0</v>
      </c>
      <c r="AZ420" s="226">
        <f t="shared" si="150"/>
        <v>0</v>
      </c>
      <c r="BA420" s="226">
        <f t="shared" si="151"/>
        <v>0</v>
      </c>
      <c r="BB420" s="226">
        <f t="shared" si="152"/>
        <v>0</v>
      </c>
      <c r="BC420" s="226">
        <f t="shared" si="153"/>
        <v>101</v>
      </c>
      <c r="BD420" s="226">
        <f t="shared" si="154"/>
        <v>0</v>
      </c>
      <c r="BE420" s="226">
        <f t="shared" si="155"/>
        <v>0</v>
      </c>
      <c r="BF420" s="226">
        <f t="shared" si="156"/>
        <v>0</v>
      </c>
      <c r="BG420" s="226">
        <f t="shared" si="157"/>
        <v>0</v>
      </c>
      <c r="BH420" s="226">
        <f t="shared" si="158"/>
        <v>0</v>
      </c>
      <c r="BI420" s="226">
        <f t="shared" si="159"/>
        <v>0</v>
      </c>
      <c r="BJ420" s="226">
        <f t="shared" si="160"/>
        <v>0</v>
      </c>
      <c r="BK420" s="226">
        <f t="shared" si="161"/>
        <v>0</v>
      </c>
      <c r="BL420" s="226">
        <f t="shared" si="162"/>
        <v>0</v>
      </c>
      <c r="BM420" s="226">
        <f t="shared" si="163"/>
        <v>0</v>
      </c>
      <c r="BN420" s="226">
        <f t="shared" si="164"/>
        <v>0</v>
      </c>
      <c r="BO420" s="226">
        <f t="shared" si="165"/>
        <v>0</v>
      </c>
      <c r="BP420" s="226">
        <f t="shared" si="166"/>
        <v>0</v>
      </c>
      <c r="BQ420" s="226">
        <f t="shared" si="167"/>
        <v>0</v>
      </c>
      <c r="BR420" s="226">
        <f t="shared" si="168"/>
        <v>0</v>
      </c>
      <c r="BS420" s="226">
        <f t="shared" si="169"/>
        <v>0</v>
      </c>
      <c r="BT420" s="226">
        <f t="shared" si="170"/>
        <v>0</v>
      </c>
      <c r="BU420" s="226">
        <f t="shared" si="171"/>
        <v>0</v>
      </c>
      <c r="BV420" s="226">
        <f t="shared" si="172"/>
        <v>0</v>
      </c>
    </row>
    <row r="421" spans="1:74">
      <c r="A421" s="226">
        <v>389</v>
      </c>
      <c r="B421" s="226" t="s">
        <v>1689</v>
      </c>
      <c r="C421" s="226">
        <f>INDEX('Uganda workforce data - raw'!$A$4:$F$619,MATCH($B421, 'Uganda workforce data - raw'!$B$4:$B$619,0), MATCH("Filled Male",'Uganda workforce data - raw'!$A$4:$F$4,0))*INDEX('Mapping cadres'!$B$1:$Z$616,MATCH($B421, 'Mapping cadres'!$B$1:$B$616,0), MATCH(C$32,'Mapping cadres'!$B$1:$Z$1,0))</f>
        <v>0</v>
      </c>
      <c r="D421" s="226">
        <f>INDEX('Uganda workforce data - raw'!$A$4:$F$619,MATCH($B421, 'Uganda workforce data - raw'!$B$4:$B$619,0), MATCH("Filled Male",'Uganda workforce data - raw'!$A$4:$F$4,0))*INDEX('Mapping cadres'!$B$1:$Z$616,MATCH($B421, 'Mapping cadres'!$B$1:$B$616,0), MATCH(D$32,'Mapping cadres'!$B$1:$Z$1,0))</f>
        <v>0</v>
      </c>
      <c r="E421" s="226">
        <f>INDEX('Uganda workforce data - raw'!$A$4:$F$619,MATCH($B421, 'Uganda workforce data - raw'!$B$4:$B$619,0), MATCH("Filled Male",'Uganda workforce data - raw'!$A$4:$F$4,0))*INDEX('Mapping cadres'!$B$1:$Z$616,MATCH($B421, 'Mapping cadres'!$B$1:$B$616,0), MATCH(E$32,'Mapping cadres'!$B$1:$Z$1,0))</f>
        <v>1</v>
      </c>
      <c r="F421" s="226">
        <f>INDEX('Uganda workforce data - raw'!$A$4:$F$619,MATCH($B421, 'Uganda workforce data - raw'!$B$4:$B$619,0), MATCH("Filled Male",'Uganda workforce data - raw'!$A$4:$F$4,0))*INDEX('Mapping cadres'!$B$1:$Z$616,MATCH($B421, 'Mapping cadres'!$B$1:$B$616,0), MATCH(F$32,'Mapping cadres'!$B$1:$Z$1,0))</f>
        <v>0</v>
      </c>
      <c r="G421" s="226">
        <f>INDEX('Uganda workforce data - raw'!$A$4:$F$619,MATCH($B421, 'Uganda workforce data - raw'!$B$4:$B$619,0), MATCH("Filled Male",'Uganda workforce data - raw'!$A$4:$F$4,0))*INDEX('Mapping cadres'!$B$1:$Z$616,MATCH($B421, 'Mapping cadres'!$B$1:$B$616,0), MATCH(G$32,'Mapping cadres'!$B$1:$Z$1,0))</f>
        <v>0</v>
      </c>
      <c r="H421" s="226">
        <f>INDEX('Uganda workforce data - raw'!$A$4:$F$619,MATCH($B421, 'Uganda workforce data - raw'!$B$4:$B$619,0), MATCH("Filled Male",'Uganda workforce data - raw'!$A$4:$F$4,0))*INDEX('Mapping cadres'!$B$1:$Z$616,MATCH($B421, 'Mapping cadres'!$B$1:$B$616,0), MATCH(H$32,'Mapping cadres'!$B$1:$Z$1,0))</f>
        <v>0</v>
      </c>
      <c r="I421" s="226">
        <f>INDEX('Uganda workforce data - raw'!$A$4:$F$619,MATCH($B421, 'Uganda workforce data - raw'!$B$4:$B$619,0), MATCH("Filled Male",'Uganda workforce data - raw'!$A$4:$F$4,0))*INDEX('Mapping cadres'!$B$1:$Z$616,MATCH($B421, 'Mapping cadres'!$B$1:$B$616,0), MATCH(I$32,'Mapping cadres'!$B$1:$Z$1,0))</f>
        <v>0</v>
      </c>
      <c r="J421" s="226">
        <f>INDEX('Uganda workforce data - raw'!$A$4:$F$619,MATCH($B421, 'Uganda workforce data - raw'!$B$4:$B$619,0), MATCH("Filled Male",'Uganda workforce data - raw'!$A$4:$F$4,0))*INDEX('Mapping cadres'!$B$1:$Z$616,MATCH($B421, 'Mapping cadres'!$B$1:$B$616,0), MATCH(J$32,'Mapping cadres'!$B$1:$Z$1,0))</f>
        <v>0</v>
      </c>
      <c r="K421" s="226">
        <f>INDEX('Uganda workforce data - raw'!$A$4:$F$619,MATCH($B421, 'Uganda workforce data - raw'!$B$4:$B$619,0), MATCH("Filled Male",'Uganda workforce data - raw'!$A$4:$F$4,0))*INDEX('Mapping cadres'!$B$1:$Z$616,MATCH($B421, 'Mapping cadres'!$B$1:$B$616,0), MATCH(K$32,'Mapping cadres'!$B$1:$Z$1,0))</f>
        <v>0</v>
      </c>
      <c r="L421" s="226">
        <f>INDEX('Uganda workforce data - raw'!$A$4:$F$619,MATCH($B421, 'Uganda workforce data - raw'!$B$4:$B$619,0), MATCH("Filled Male",'Uganda workforce data - raw'!$A$4:$F$4,0))*INDEX('Mapping cadres'!$B$1:$Z$616,MATCH($B421, 'Mapping cadres'!$B$1:$B$616,0), MATCH(L$32,'Mapping cadres'!$B$1:$Z$1,0))</f>
        <v>0</v>
      </c>
      <c r="M421" s="226">
        <f>INDEX('Uganda workforce data - raw'!$A$4:$F$619,MATCH($B421, 'Uganda workforce data - raw'!$B$4:$B$619,0), MATCH("Filled Male",'Uganda workforce data - raw'!$A$4:$F$4,0))*INDEX('Mapping cadres'!$B$1:$Z$616,MATCH($B421, 'Mapping cadres'!$B$1:$B$616,0), MATCH(M$32,'Mapping cadres'!$B$1:$Z$1,0))</f>
        <v>0</v>
      </c>
      <c r="N421" s="226">
        <f>INDEX('Uganda workforce data - raw'!$A$4:$F$619,MATCH($B421, 'Uganda workforce data - raw'!$B$4:$B$619,0), MATCH("Filled Male",'Uganda workforce data - raw'!$A$4:$F$4,0))*INDEX('Mapping cadres'!$B$1:$Z$616,MATCH($B421, 'Mapping cadres'!$B$1:$B$616,0), MATCH(N$32,'Mapping cadres'!$B$1:$Z$1,0))</f>
        <v>0</v>
      </c>
      <c r="O421" s="226">
        <f>INDEX('Uganda workforce data - raw'!$A$4:$F$619,MATCH($B421, 'Uganda workforce data - raw'!$B$4:$B$619,0), MATCH("Filled Male",'Uganda workforce data - raw'!$A$4:$F$4,0))*INDEX('Mapping cadres'!$B$1:$Z$616,MATCH($B421, 'Mapping cadres'!$B$1:$B$616,0), MATCH(O$32,'Mapping cadres'!$B$1:$Z$1,0))</f>
        <v>0</v>
      </c>
      <c r="P421" s="226">
        <f>INDEX('Uganda workforce data - raw'!$A$4:$F$619,MATCH($B421, 'Uganda workforce data - raw'!$B$4:$B$619,0), MATCH("Filled Male",'Uganda workforce data - raw'!$A$4:$F$4,0))*INDEX('Mapping cadres'!$B$1:$Z$616,MATCH($B421, 'Mapping cadres'!$B$1:$B$616,0), MATCH(P$32,'Mapping cadres'!$B$1:$Z$1,0))</f>
        <v>0</v>
      </c>
      <c r="Q421" s="226">
        <f>INDEX('Uganda workforce data - raw'!$A$4:$F$619,MATCH($B421, 'Uganda workforce data - raw'!$B$4:$B$619,0), MATCH("Filled Male",'Uganda workforce data - raw'!$A$4:$F$4,0))*INDEX('Mapping cadres'!$B$1:$Z$616,MATCH($B421, 'Mapping cadres'!$B$1:$B$616,0), MATCH(Q$32,'Mapping cadres'!$B$1:$Z$1,0))</f>
        <v>0</v>
      </c>
      <c r="R421" s="226">
        <f>INDEX('Uganda workforce data - raw'!$A$4:$F$619,MATCH($B421, 'Uganda workforce data - raw'!$B$4:$B$619,0), MATCH("Filled Male",'Uganda workforce data - raw'!$A$4:$F$4,0))*INDEX('Mapping cadres'!$B$1:$Z$616,MATCH($B421, 'Mapping cadres'!$B$1:$B$616,0), MATCH(R$32,'Mapping cadres'!$B$1:$Z$1,0))</f>
        <v>0</v>
      </c>
      <c r="S421" s="226">
        <f>INDEX('Uganda workforce data - raw'!$A$4:$F$619,MATCH($B421, 'Uganda workforce data - raw'!$B$4:$B$619,0), MATCH("Filled Male",'Uganda workforce data - raw'!$A$4:$F$4,0))*INDEX('Mapping cadres'!$B$1:$Z$616,MATCH($B421, 'Mapping cadres'!$B$1:$B$616,0), MATCH(S$32,'Mapping cadres'!$B$1:$Z$1,0))</f>
        <v>0</v>
      </c>
      <c r="T421" s="226">
        <f>INDEX('Uganda workforce data - raw'!$A$4:$F$619,MATCH($B421, 'Uganda workforce data - raw'!$B$4:$B$619,0), MATCH("Filled Male",'Uganda workforce data - raw'!$A$4:$F$4,0))*INDEX('Mapping cadres'!$B$1:$Z$616,MATCH($B421, 'Mapping cadres'!$B$1:$B$616,0), MATCH(T$32,'Mapping cadres'!$B$1:$Z$1,0))</f>
        <v>0</v>
      </c>
      <c r="U421" s="226">
        <f>INDEX('Uganda workforce data - raw'!$A$4:$F$619,MATCH($B421, 'Uganda workforce data - raw'!$B$4:$B$619,0), MATCH("Filled Male",'Uganda workforce data - raw'!$A$4:$F$4,0))*INDEX('Mapping cadres'!$B$1:$Z$616,MATCH($B421, 'Mapping cadres'!$B$1:$B$616,0), MATCH(U$32,'Mapping cadres'!$B$1:$Z$1,0))</f>
        <v>0</v>
      </c>
      <c r="V421" s="226">
        <f>INDEX('Uganda workforce data - raw'!$A$4:$F$619,MATCH($B421, 'Uganda workforce data - raw'!$B$4:$B$619,0), MATCH("Filled Male",'Uganda workforce data - raw'!$A$4:$F$4,0))*INDEX('Mapping cadres'!$B$1:$Z$616,MATCH($B421, 'Mapping cadres'!$B$1:$B$616,0), MATCH(V$32,'Mapping cadres'!$B$1:$Z$1,0))</f>
        <v>0</v>
      </c>
      <c r="W421" s="226">
        <f>INDEX('Uganda workforce data - raw'!$A$4:$F$619,MATCH($B421, 'Uganda workforce data - raw'!$B$4:$B$619,0), MATCH("Filled Male",'Uganda workforce data - raw'!$A$4:$F$4,0))*INDEX('Mapping cadres'!$B$1:$Z$616,MATCH($B421, 'Mapping cadres'!$B$1:$B$616,0), MATCH(W$32,'Mapping cadres'!$B$1:$Z$1,0))</f>
        <v>0</v>
      </c>
      <c r="X421" s="226">
        <f>INDEX('Uganda workforce data - raw'!$A$4:$F$619,MATCH($B421, 'Uganda workforce data - raw'!$B$4:$B$619,0), MATCH("Filled Male",'Uganda workforce data - raw'!$A$4:$F$4,0))*INDEX('Mapping cadres'!$B$1:$Z$616,MATCH($B421, 'Mapping cadres'!$B$1:$B$616,0), MATCH(X$32,'Mapping cadres'!$B$1:$Z$1,0))</f>
        <v>0</v>
      </c>
      <c r="Y421" s="226">
        <f>INDEX('Uganda workforce data - raw'!$A$4:$F$619,MATCH($B421, 'Uganda workforce data - raw'!$B$4:$B$619,0), MATCH("Filled Male",'Uganda workforce data - raw'!$A$4:$F$4,0))*INDEX('Mapping cadres'!$B$1:$Z$616,MATCH($B421, 'Mapping cadres'!$B$1:$B$616,0), MATCH(Y$32,'Mapping cadres'!$B$1:$Z$1,0))</f>
        <v>0</v>
      </c>
      <c r="Z421" s="226">
        <f>INDEX('Uganda workforce data - raw'!$A$4:$F$619,MATCH($B421, 'Uganda workforce data - raw'!$B$4:$B$619,0), MATCH("Filled Male",'Uganda workforce data - raw'!$A$4:$F$4,0))*INDEX('Mapping cadres'!$B$1:$Z$616,MATCH($B421, 'Mapping cadres'!$B$1:$B$616,0), MATCH(Z$32,'Mapping cadres'!$B$1:$Z$1,0))</f>
        <v>0</v>
      </c>
      <c r="AA421" s="226">
        <f>INDEX('Uganda workforce data - raw'!$A$4:$F$619,MATCH($B421, 'Uganda workforce data - raw'!$B$4:$B$619,0), MATCH("Filled Female",'Uganda workforce data - raw'!$A$4:$F$4,0))*INDEX('Mapping cadres'!$B$1:$Z$616,MATCH($B421, 'Mapping cadres'!$B$1:$B$616,0), MATCH(AA$32,'Mapping cadres'!$B$1:$Z$1,0))</f>
        <v>0</v>
      </c>
      <c r="AB421" s="226">
        <f>INDEX('Uganda workforce data - raw'!$A$4:$F$619,MATCH($B421, 'Uganda workforce data - raw'!$B$4:$B$619,0), MATCH("Filled Female",'Uganda workforce data - raw'!$A$4:$F$4,0))*INDEX('Mapping cadres'!$B$1:$Z$616,MATCH($B421, 'Mapping cadres'!$B$1:$B$616,0), MATCH(AB$32,'Mapping cadres'!$B$1:$Z$1,0))</f>
        <v>0</v>
      </c>
      <c r="AC421" s="226">
        <f>INDEX('Uganda workforce data - raw'!$A$4:$F$619,MATCH($B421, 'Uganda workforce data - raw'!$B$4:$B$619,0), MATCH("Filled Female",'Uganda workforce data - raw'!$A$4:$F$4,0))*INDEX('Mapping cadres'!$B$1:$Z$616,MATCH($B421, 'Mapping cadres'!$B$1:$B$616,0), MATCH(AC$32,'Mapping cadres'!$B$1:$Z$1,0))</f>
        <v>0</v>
      </c>
      <c r="AD421" s="226">
        <f>INDEX('Uganda workforce data - raw'!$A$4:$F$619,MATCH($B421, 'Uganda workforce data - raw'!$B$4:$B$619,0), MATCH("Filled Female",'Uganda workforce data - raw'!$A$4:$F$4,0))*INDEX('Mapping cadres'!$B$1:$Z$616,MATCH($B421, 'Mapping cadres'!$B$1:$B$616,0), MATCH(AD$32,'Mapping cadres'!$B$1:$Z$1,0))</f>
        <v>0</v>
      </c>
      <c r="AE421" s="226">
        <f>INDEX('Uganda workforce data - raw'!$A$4:$F$619,MATCH($B421, 'Uganda workforce data - raw'!$B$4:$B$619,0), MATCH("Filled Female",'Uganda workforce data - raw'!$A$4:$F$4,0))*INDEX('Mapping cadres'!$B$1:$Z$616,MATCH($B421, 'Mapping cadres'!$B$1:$B$616,0), MATCH(AE$32,'Mapping cadres'!$B$1:$Z$1,0))</f>
        <v>0</v>
      </c>
      <c r="AF421" s="226">
        <f>INDEX('Uganda workforce data - raw'!$A$4:$F$619,MATCH($B421, 'Uganda workforce data - raw'!$B$4:$B$619,0), MATCH("Filled Female",'Uganda workforce data - raw'!$A$4:$F$4,0))*INDEX('Mapping cadres'!$B$1:$Z$616,MATCH($B421, 'Mapping cadres'!$B$1:$B$616,0), MATCH(AF$32,'Mapping cadres'!$B$1:$Z$1,0))</f>
        <v>0</v>
      </c>
      <c r="AG421" s="226">
        <f>INDEX('Uganda workforce data - raw'!$A$4:$F$619,MATCH($B421, 'Uganda workforce data - raw'!$B$4:$B$619,0), MATCH("Filled Female",'Uganda workforce data - raw'!$A$4:$F$4,0))*INDEX('Mapping cadres'!$B$1:$Z$616,MATCH($B421, 'Mapping cadres'!$B$1:$B$616,0), MATCH(AG$32,'Mapping cadres'!$B$1:$Z$1,0))</f>
        <v>0</v>
      </c>
      <c r="AH421" s="226">
        <f>INDEX('Uganda workforce data - raw'!$A$4:$F$619,MATCH($B421, 'Uganda workforce data - raw'!$B$4:$B$619,0), MATCH("Filled Female",'Uganda workforce data - raw'!$A$4:$F$4,0))*INDEX('Mapping cadres'!$B$1:$Z$616,MATCH($B421, 'Mapping cadres'!$B$1:$B$616,0), MATCH(AH$32,'Mapping cadres'!$B$1:$Z$1,0))</f>
        <v>0</v>
      </c>
      <c r="AI421" s="226">
        <f>INDEX('Uganda workforce data - raw'!$A$4:$F$619,MATCH($B421, 'Uganda workforce data - raw'!$B$4:$B$619,0), MATCH("Filled Female",'Uganda workforce data - raw'!$A$4:$F$4,0))*INDEX('Mapping cadres'!$B$1:$Z$616,MATCH($B421, 'Mapping cadres'!$B$1:$B$616,0), MATCH(AI$32,'Mapping cadres'!$B$1:$Z$1,0))</f>
        <v>0</v>
      </c>
      <c r="AJ421" s="226">
        <f>INDEX('Uganda workforce data - raw'!$A$4:$F$619,MATCH($B421, 'Uganda workforce data - raw'!$B$4:$B$619,0), MATCH("Filled Female",'Uganda workforce data - raw'!$A$4:$F$4,0))*INDEX('Mapping cadres'!$B$1:$Z$616,MATCH($B421, 'Mapping cadres'!$B$1:$B$616,0), MATCH(AJ$32,'Mapping cadres'!$B$1:$Z$1,0))</f>
        <v>0</v>
      </c>
      <c r="AK421" s="226">
        <f>INDEX('Uganda workforce data - raw'!$A$4:$F$619,MATCH($B421, 'Uganda workforce data - raw'!$B$4:$B$619,0), MATCH("Filled Female",'Uganda workforce data - raw'!$A$4:$F$4,0))*INDEX('Mapping cadres'!$B$1:$Z$616,MATCH($B421, 'Mapping cadres'!$B$1:$B$616,0), MATCH(AK$32,'Mapping cadres'!$B$1:$Z$1,0))</f>
        <v>0</v>
      </c>
      <c r="AL421" s="226">
        <f>INDEX('Uganda workforce data - raw'!$A$4:$F$619,MATCH($B421, 'Uganda workforce data - raw'!$B$4:$B$619,0), MATCH("Filled Female",'Uganda workforce data - raw'!$A$4:$F$4,0))*INDEX('Mapping cadres'!$B$1:$Z$616,MATCH($B421, 'Mapping cadres'!$B$1:$B$616,0), MATCH(AL$32,'Mapping cadres'!$B$1:$Z$1,0))</f>
        <v>0</v>
      </c>
      <c r="AM421" s="226">
        <f>INDEX('Uganda workforce data - raw'!$A$4:$F$619,MATCH($B421, 'Uganda workforce data - raw'!$B$4:$B$619,0), MATCH("Filled Female",'Uganda workforce data - raw'!$A$4:$F$4,0))*INDEX('Mapping cadres'!$B$1:$Z$616,MATCH($B421, 'Mapping cadres'!$B$1:$B$616,0), MATCH(AM$32,'Mapping cadres'!$B$1:$Z$1,0))</f>
        <v>0</v>
      </c>
      <c r="AN421" s="226">
        <f>INDEX('Uganda workforce data - raw'!$A$4:$F$619,MATCH($B421, 'Uganda workforce data - raw'!$B$4:$B$619,0), MATCH("Filled Female",'Uganda workforce data - raw'!$A$4:$F$4,0))*INDEX('Mapping cadres'!$B$1:$Z$616,MATCH($B421, 'Mapping cadres'!$B$1:$B$616,0), MATCH(AN$32,'Mapping cadres'!$B$1:$Z$1,0))</f>
        <v>0</v>
      </c>
      <c r="AO421" s="226">
        <f>INDEX('Uganda workforce data - raw'!$A$4:$F$619,MATCH($B421, 'Uganda workforce data - raw'!$B$4:$B$619,0), MATCH("Filled Female",'Uganda workforce data - raw'!$A$4:$F$4,0))*INDEX('Mapping cadres'!$B$1:$Z$616,MATCH($B421, 'Mapping cadres'!$B$1:$B$616,0), MATCH(AO$32,'Mapping cadres'!$B$1:$Z$1,0))</f>
        <v>0</v>
      </c>
      <c r="AP421" s="226">
        <f>INDEX('Uganda workforce data - raw'!$A$4:$F$619,MATCH($B421, 'Uganda workforce data - raw'!$B$4:$B$619,0), MATCH("Filled Female",'Uganda workforce data - raw'!$A$4:$F$4,0))*INDEX('Mapping cadres'!$B$1:$Z$616,MATCH($B421, 'Mapping cadres'!$B$1:$B$616,0), MATCH(AP$32,'Mapping cadres'!$B$1:$Z$1,0))</f>
        <v>0</v>
      </c>
      <c r="AQ421" s="226">
        <f>INDEX('Uganda workforce data - raw'!$A$4:$F$619,MATCH($B421, 'Uganda workforce data - raw'!$B$4:$B$619,0), MATCH("Filled Female",'Uganda workforce data - raw'!$A$4:$F$4,0))*INDEX('Mapping cadres'!$B$1:$Z$616,MATCH($B421, 'Mapping cadres'!$B$1:$B$616,0), MATCH(AQ$32,'Mapping cadres'!$B$1:$Z$1,0))</f>
        <v>0</v>
      </c>
      <c r="AR421" s="226">
        <f>INDEX('Uganda workforce data - raw'!$A$4:$F$619,MATCH($B421, 'Uganda workforce data - raw'!$B$4:$B$619,0), MATCH("Filled Female",'Uganda workforce data - raw'!$A$4:$F$4,0))*INDEX('Mapping cadres'!$B$1:$Z$616,MATCH($B421, 'Mapping cadres'!$B$1:$B$616,0), MATCH(AR$32,'Mapping cadres'!$B$1:$Z$1,0))</f>
        <v>0</v>
      </c>
      <c r="AS421" s="226">
        <f>INDEX('Uganda workforce data - raw'!$A$4:$F$619,MATCH($B421, 'Uganda workforce data - raw'!$B$4:$B$619,0), MATCH("Filled Female",'Uganda workforce data - raw'!$A$4:$F$4,0))*INDEX('Mapping cadres'!$B$1:$Z$616,MATCH($B421, 'Mapping cadres'!$B$1:$B$616,0), MATCH(AS$32,'Mapping cadres'!$B$1:$Z$1,0))</f>
        <v>0</v>
      </c>
      <c r="AT421" s="226">
        <f>INDEX('Uganda workforce data - raw'!$A$4:$F$619,MATCH($B421, 'Uganda workforce data - raw'!$B$4:$B$619,0), MATCH("Filled Female",'Uganda workforce data - raw'!$A$4:$F$4,0))*INDEX('Mapping cadres'!$B$1:$Z$616,MATCH($B421, 'Mapping cadres'!$B$1:$B$616,0), MATCH(AT$32,'Mapping cadres'!$B$1:$Z$1,0))</f>
        <v>0</v>
      </c>
      <c r="AU421" s="226">
        <f>INDEX('Uganda workforce data - raw'!$A$4:$F$619,MATCH($B421, 'Uganda workforce data - raw'!$B$4:$B$619,0), MATCH("Filled Female",'Uganda workforce data - raw'!$A$4:$F$4,0))*INDEX('Mapping cadres'!$B$1:$Z$616,MATCH($B421, 'Mapping cadres'!$B$1:$B$616,0), MATCH(AU$32,'Mapping cadres'!$B$1:$Z$1,0))</f>
        <v>0</v>
      </c>
      <c r="AV421" s="226">
        <f>INDEX('Uganda workforce data - raw'!$A$4:$F$619,MATCH($B421, 'Uganda workforce data - raw'!$B$4:$B$619,0), MATCH("Filled Female",'Uganda workforce data - raw'!$A$4:$F$4,0))*INDEX('Mapping cadres'!$B$1:$Z$616,MATCH($B421, 'Mapping cadres'!$B$1:$B$616,0), MATCH(AV$32,'Mapping cadres'!$B$1:$Z$1,0))</f>
        <v>0</v>
      </c>
      <c r="AW421" s="226">
        <f>INDEX('Uganda workforce data - raw'!$A$4:$F$619,MATCH($B421, 'Uganda workforce data - raw'!$B$4:$B$619,0), MATCH("Filled Female",'Uganda workforce data - raw'!$A$4:$F$4,0))*INDEX('Mapping cadres'!$B$1:$Z$616,MATCH($B421, 'Mapping cadres'!$B$1:$B$616,0), MATCH(AW$32,'Mapping cadres'!$B$1:$Z$1,0))</f>
        <v>0</v>
      </c>
      <c r="AX421" s="226">
        <f>INDEX('Uganda workforce data - raw'!$A$4:$F$619,MATCH($B421, 'Uganda workforce data - raw'!$B$4:$B$619,0), MATCH("Filled Female",'Uganda workforce data - raw'!$A$4:$F$4,0))*INDEX('Mapping cadres'!$B$1:$Z$616,MATCH($B421, 'Mapping cadres'!$B$1:$B$616,0), MATCH(AX$32,'Mapping cadres'!$B$1:$Z$1,0))</f>
        <v>0</v>
      </c>
      <c r="AY421" s="226">
        <f t="shared" si="149"/>
        <v>0</v>
      </c>
      <c r="AZ421" s="226">
        <f t="shared" si="150"/>
        <v>0</v>
      </c>
      <c r="BA421" s="226">
        <f t="shared" si="151"/>
        <v>1</v>
      </c>
      <c r="BB421" s="226">
        <f t="shared" si="152"/>
        <v>0</v>
      </c>
      <c r="BC421" s="226">
        <f t="shared" si="153"/>
        <v>0</v>
      </c>
      <c r="BD421" s="226">
        <f t="shared" si="154"/>
        <v>0</v>
      </c>
      <c r="BE421" s="226">
        <f t="shared" si="155"/>
        <v>0</v>
      </c>
      <c r="BF421" s="226">
        <f t="shared" si="156"/>
        <v>0</v>
      </c>
      <c r="BG421" s="226">
        <f t="shared" si="157"/>
        <v>0</v>
      </c>
      <c r="BH421" s="226">
        <f t="shared" si="158"/>
        <v>0</v>
      </c>
      <c r="BI421" s="226">
        <f t="shared" si="159"/>
        <v>0</v>
      </c>
      <c r="BJ421" s="226">
        <f t="shared" si="160"/>
        <v>0</v>
      </c>
      <c r="BK421" s="226">
        <f t="shared" si="161"/>
        <v>0</v>
      </c>
      <c r="BL421" s="226">
        <f t="shared" si="162"/>
        <v>0</v>
      </c>
      <c r="BM421" s="226">
        <f t="shared" si="163"/>
        <v>0</v>
      </c>
      <c r="BN421" s="226">
        <f t="shared" si="164"/>
        <v>0</v>
      </c>
      <c r="BO421" s="226">
        <f t="shared" si="165"/>
        <v>0</v>
      </c>
      <c r="BP421" s="226">
        <f t="shared" si="166"/>
        <v>0</v>
      </c>
      <c r="BQ421" s="226">
        <f t="shared" si="167"/>
        <v>0</v>
      </c>
      <c r="BR421" s="226">
        <f t="shared" si="168"/>
        <v>0</v>
      </c>
      <c r="BS421" s="226">
        <f t="shared" si="169"/>
        <v>0</v>
      </c>
      <c r="BT421" s="226">
        <f t="shared" si="170"/>
        <v>0</v>
      </c>
      <c r="BU421" s="226">
        <f t="shared" si="171"/>
        <v>0</v>
      </c>
      <c r="BV421" s="226">
        <f t="shared" si="172"/>
        <v>0</v>
      </c>
    </row>
    <row r="422" spans="1:74">
      <c r="A422" s="226">
        <v>390</v>
      </c>
      <c r="B422" s="237" t="s">
        <v>1690</v>
      </c>
      <c r="C422" s="226">
        <f>INDEX('Uganda workforce data - raw'!$A$4:$F$619,MATCH($B422, 'Uganda workforce data - raw'!$B$4:$B$619,0), MATCH("Filled Male",'Uganda workforce data - raw'!$A$4:$F$4,0))*INDEX('Mapping cadres'!$B$1:$Z$616,MATCH($B422, 'Mapping cadres'!$B$1:$B$616,0), MATCH(C$32,'Mapping cadres'!$B$1:$Z$1,0))</f>
        <v>0</v>
      </c>
      <c r="D422" s="226">
        <f>INDEX('Uganda workforce data - raw'!$A$4:$F$619,MATCH($B422, 'Uganda workforce data - raw'!$B$4:$B$619,0), MATCH("Filled Male",'Uganda workforce data - raw'!$A$4:$F$4,0))*INDEX('Mapping cadres'!$B$1:$Z$616,MATCH($B422, 'Mapping cadres'!$B$1:$B$616,0), MATCH(D$32,'Mapping cadres'!$B$1:$Z$1,0))</f>
        <v>0</v>
      </c>
      <c r="E422" s="226">
        <f>INDEX('Uganda workforce data - raw'!$A$4:$F$619,MATCH($B422, 'Uganda workforce data - raw'!$B$4:$B$619,0), MATCH("Filled Male",'Uganda workforce data - raw'!$A$4:$F$4,0))*INDEX('Mapping cadres'!$B$1:$Z$616,MATCH($B422, 'Mapping cadres'!$B$1:$B$616,0), MATCH(E$32,'Mapping cadres'!$B$1:$Z$1,0))</f>
        <v>0</v>
      </c>
      <c r="F422" s="226">
        <f>INDEX('Uganda workforce data - raw'!$A$4:$F$619,MATCH($B422, 'Uganda workforce data - raw'!$B$4:$B$619,0), MATCH("Filled Male",'Uganda workforce data - raw'!$A$4:$F$4,0))*INDEX('Mapping cadres'!$B$1:$Z$616,MATCH($B422, 'Mapping cadres'!$B$1:$B$616,0), MATCH(F$32,'Mapping cadres'!$B$1:$Z$1,0))</f>
        <v>0</v>
      </c>
      <c r="G422" s="226">
        <f>INDEX('Uganda workforce data - raw'!$A$4:$F$619,MATCH($B422, 'Uganda workforce data - raw'!$B$4:$B$619,0), MATCH("Filled Male",'Uganda workforce data - raw'!$A$4:$F$4,0))*INDEX('Mapping cadres'!$B$1:$Z$616,MATCH($B422, 'Mapping cadres'!$B$1:$B$616,0), MATCH(G$32,'Mapping cadres'!$B$1:$Z$1,0))</f>
        <v>0</v>
      </c>
      <c r="H422" s="226">
        <f>INDEX('Uganda workforce data - raw'!$A$4:$F$619,MATCH($B422, 'Uganda workforce data - raw'!$B$4:$B$619,0), MATCH("Filled Male",'Uganda workforce data - raw'!$A$4:$F$4,0))*INDEX('Mapping cadres'!$B$1:$Z$616,MATCH($B422, 'Mapping cadres'!$B$1:$B$616,0), MATCH(H$32,'Mapping cadres'!$B$1:$Z$1,0))</f>
        <v>0</v>
      </c>
      <c r="I422" s="226">
        <f>INDEX('Uganda workforce data - raw'!$A$4:$F$619,MATCH($B422, 'Uganda workforce data - raw'!$B$4:$B$619,0), MATCH("Filled Male",'Uganda workforce data - raw'!$A$4:$F$4,0))*INDEX('Mapping cadres'!$B$1:$Z$616,MATCH($B422, 'Mapping cadres'!$B$1:$B$616,0), MATCH(I$32,'Mapping cadres'!$B$1:$Z$1,0))</f>
        <v>0</v>
      </c>
      <c r="J422" s="226">
        <f>INDEX('Uganda workforce data - raw'!$A$4:$F$619,MATCH($B422, 'Uganda workforce data - raw'!$B$4:$B$619,0), MATCH("Filled Male",'Uganda workforce data - raw'!$A$4:$F$4,0))*INDEX('Mapping cadres'!$B$1:$Z$616,MATCH($B422, 'Mapping cadres'!$B$1:$B$616,0), MATCH(J$32,'Mapping cadres'!$B$1:$Z$1,0))</f>
        <v>0</v>
      </c>
      <c r="K422" s="226">
        <f>INDEX('Uganda workforce data - raw'!$A$4:$F$619,MATCH($B422, 'Uganda workforce data - raw'!$B$4:$B$619,0), MATCH("Filled Male",'Uganda workforce data - raw'!$A$4:$F$4,0))*INDEX('Mapping cadres'!$B$1:$Z$616,MATCH($B422, 'Mapping cadres'!$B$1:$B$616,0), MATCH(K$32,'Mapping cadres'!$B$1:$Z$1,0))</f>
        <v>0</v>
      </c>
      <c r="L422" s="226">
        <f>INDEX('Uganda workforce data - raw'!$A$4:$F$619,MATCH($B422, 'Uganda workforce data - raw'!$B$4:$B$619,0), MATCH("Filled Male",'Uganda workforce data - raw'!$A$4:$F$4,0))*INDEX('Mapping cadres'!$B$1:$Z$616,MATCH($B422, 'Mapping cadres'!$B$1:$B$616,0), MATCH(L$32,'Mapping cadres'!$B$1:$Z$1,0))</f>
        <v>0</v>
      </c>
      <c r="M422" s="226">
        <f>INDEX('Uganda workforce data - raw'!$A$4:$F$619,MATCH($B422, 'Uganda workforce data - raw'!$B$4:$B$619,0), MATCH("Filled Male",'Uganda workforce data - raw'!$A$4:$F$4,0))*INDEX('Mapping cadres'!$B$1:$Z$616,MATCH($B422, 'Mapping cadres'!$B$1:$B$616,0), MATCH(M$32,'Mapping cadres'!$B$1:$Z$1,0))</f>
        <v>0</v>
      </c>
      <c r="N422" s="226">
        <f>INDEX('Uganda workforce data - raw'!$A$4:$F$619,MATCH($B422, 'Uganda workforce data - raw'!$B$4:$B$619,0), MATCH("Filled Male",'Uganda workforce data - raw'!$A$4:$F$4,0))*INDEX('Mapping cadres'!$B$1:$Z$616,MATCH($B422, 'Mapping cadres'!$B$1:$B$616,0), MATCH(N$32,'Mapping cadres'!$B$1:$Z$1,0))</f>
        <v>0</v>
      </c>
      <c r="O422" s="226">
        <f>INDEX('Uganda workforce data - raw'!$A$4:$F$619,MATCH($B422, 'Uganda workforce data - raw'!$B$4:$B$619,0), MATCH("Filled Male",'Uganda workforce data - raw'!$A$4:$F$4,0))*INDEX('Mapping cadres'!$B$1:$Z$616,MATCH($B422, 'Mapping cadres'!$B$1:$B$616,0), MATCH(O$32,'Mapping cadres'!$B$1:$Z$1,0))</f>
        <v>0</v>
      </c>
      <c r="P422" s="226">
        <f>INDEX('Uganda workforce data - raw'!$A$4:$F$619,MATCH($B422, 'Uganda workforce data - raw'!$B$4:$B$619,0), MATCH("Filled Male",'Uganda workforce data - raw'!$A$4:$F$4,0))*INDEX('Mapping cadres'!$B$1:$Z$616,MATCH($B422, 'Mapping cadres'!$B$1:$B$616,0), MATCH(P$32,'Mapping cadres'!$B$1:$Z$1,0))</f>
        <v>0</v>
      </c>
      <c r="Q422" s="226">
        <f>INDEX('Uganda workforce data - raw'!$A$4:$F$619,MATCH($B422, 'Uganda workforce data - raw'!$B$4:$B$619,0), MATCH("Filled Male",'Uganda workforce data - raw'!$A$4:$F$4,0))*INDEX('Mapping cadres'!$B$1:$Z$616,MATCH($B422, 'Mapping cadres'!$B$1:$B$616,0), MATCH(Q$32,'Mapping cadres'!$B$1:$Z$1,0))</f>
        <v>0</v>
      </c>
      <c r="R422" s="226">
        <f>INDEX('Uganda workforce data - raw'!$A$4:$F$619,MATCH($B422, 'Uganda workforce data - raw'!$B$4:$B$619,0), MATCH("Filled Male",'Uganda workforce data - raw'!$A$4:$F$4,0))*INDEX('Mapping cadres'!$B$1:$Z$616,MATCH($B422, 'Mapping cadres'!$B$1:$B$616,0), MATCH(R$32,'Mapping cadres'!$B$1:$Z$1,0))</f>
        <v>0</v>
      </c>
      <c r="S422" s="226">
        <f>INDEX('Uganda workforce data - raw'!$A$4:$F$619,MATCH($B422, 'Uganda workforce data - raw'!$B$4:$B$619,0), MATCH("Filled Male",'Uganda workforce data - raw'!$A$4:$F$4,0))*INDEX('Mapping cadres'!$B$1:$Z$616,MATCH($B422, 'Mapping cadres'!$B$1:$B$616,0), MATCH(S$32,'Mapping cadres'!$B$1:$Z$1,0))</f>
        <v>1</v>
      </c>
      <c r="T422" s="226">
        <f>INDEX('Uganda workforce data - raw'!$A$4:$F$619,MATCH($B422, 'Uganda workforce data - raw'!$B$4:$B$619,0), MATCH("Filled Male",'Uganda workforce data - raw'!$A$4:$F$4,0))*INDEX('Mapping cadres'!$B$1:$Z$616,MATCH($B422, 'Mapping cadres'!$B$1:$B$616,0), MATCH(T$32,'Mapping cadres'!$B$1:$Z$1,0))</f>
        <v>0</v>
      </c>
      <c r="U422" s="226">
        <f>INDEX('Uganda workforce data - raw'!$A$4:$F$619,MATCH($B422, 'Uganda workforce data - raw'!$B$4:$B$619,0), MATCH("Filled Male",'Uganda workforce data - raw'!$A$4:$F$4,0))*INDEX('Mapping cadres'!$B$1:$Z$616,MATCH($B422, 'Mapping cadres'!$B$1:$B$616,0), MATCH(U$32,'Mapping cadres'!$B$1:$Z$1,0))</f>
        <v>0</v>
      </c>
      <c r="V422" s="226">
        <f>INDEX('Uganda workforce data - raw'!$A$4:$F$619,MATCH($B422, 'Uganda workforce data - raw'!$B$4:$B$619,0), MATCH("Filled Male",'Uganda workforce data - raw'!$A$4:$F$4,0))*INDEX('Mapping cadres'!$B$1:$Z$616,MATCH($B422, 'Mapping cadres'!$B$1:$B$616,0), MATCH(V$32,'Mapping cadres'!$B$1:$Z$1,0))</f>
        <v>0</v>
      </c>
      <c r="W422" s="226">
        <f>INDEX('Uganda workforce data - raw'!$A$4:$F$619,MATCH($B422, 'Uganda workforce data - raw'!$B$4:$B$619,0), MATCH("Filled Male",'Uganda workforce data - raw'!$A$4:$F$4,0))*INDEX('Mapping cadres'!$B$1:$Z$616,MATCH($B422, 'Mapping cadres'!$B$1:$B$616,0), MATCH(W$32,'Mapping cadres'!$B$1:$Z$1,0))</f>
        <v>0</v>
      </c>
      <c r="X422" s="226">
        <f>INDEX('Uganda workforce data - raw'!$A$4:$F$619,MATCH($B422, 'Uganda workforce data - raw'!$B$4:$B$619,0), MATCH("Filled Male",'Uganda workforce data - raw'!$A$4:$F$4,0))*INDEX('Mapping cadres'!$B$1:$Z$616,MATCH($B422, 'Mapping cadres'!$B$1:$B$616,0), MATCH(X$32,'Mapping cadres'!$B$1:$Z$1,0))</f>
        <v>0</v>
      </c>
      <c r="Y422" s="226">
        <f>INDEX('Uganda workforce data - raw'!$A$4:$F$619,MATCH($B422, 'Uganda workforce data - raw'!$B$4:$B$619,0), MATCH("Filled Male",'Uganda workforce data - raw'!$A$4:$F$4,0))*INDEX('Mapping cadres'!$B$1:$Z$616,MATCH($B422, 'Mapping cadres'!$B$1:$B$616,0), MATCH(Y$32,'Mapping cadres'!$B$1:$Z$1,0))</f>
        <v>0</v>
      </c>
      <c r="Z422" s="226">
        <f>INDEX('Uganda workforce data - raw'!$A$4:$F$619,MATCH($B422, 'Uganda workforce data - raw'!$B$4:$B$619,0), MATCH("Filled Male",'Uganda workforce data - raw'!$A$4:$F$4,0))*INDEX('Mapping cadres'!$B$1:$Z$616,MATCH($B422, 'Mapping cadres'!$B$1:$B$616,0), MATCH(Z$32,'Mapping cadres'!$B$1:$Z$1,0))</f>
        <v>0</v>
      </c>
      <c r="AA422" s="226">
        <f>INDEX('Uganda workforce data - raw'!$A$4:$F$619,MATCH($B422, 'Uganda workforce data - raw'!$B$4:$B$619,0), MATCH("Filled Female",'Uganda workforce data - raw'!$A$4:$F$4,0))*INDEX('Mapping cadres'!$B$1:$Z$616,MATCH($B422, 'Mapping cadres'!$B$1:$B$616,0), MATCH(AA$32,'Mapping cadres'!$B$1:$Z$1,0))</f>
        <v>0</v>
      </c>
      <c r="AB422" s="226">
        <f>INDEX('Uganda workforce data - raw'!$A$4:$F$619,MATCH($B422, 'Uganda workforce data - raw'!$B$4:$B$619,0), MATCH("Filled Female",'Uganda workforce data - raw'!$A$4:$F$4,0))*INDEX('Mapping cadres'!$B$1:$Z$616,MATCH($B422, 'Mapping cadres'!$B$1:$B$616,0), MATCH(AB$32,'Mapping cadres'!$B$1:$Z$1,0))</f>
        <v>0</v>
      </c>
      <c r="AC422" s="226">
        <f>INDEX('Uganda workforce data - raw'!$A$4:$F$619,MATCH($B422, 'Uganda workforce data - raw'!$B$4:$B$619,0), MATCH("Filled Female",'Uganda workforce data - raw'!$A$4:$F$4,0))*INDEX('Mapping cadres'!$B$1:$Z$616,MATCH($B422, 'Mapping cadres'!$B$1:$B$616,0), MATCH(AC$32,'Mapping cadres'!$B$1:$Z$1,0))</f>
        <v>0</v>
      </c>
      <c r="AD422" s="226">
        <f>INDEX('Uganda workforce data - raw'!$A$4:$F$619,MATCH($B422, 'Uganda workforce data - raw'!$B$4:$B$619,0), MATCH("Filled Female",'Uganda workforce data - raw'!$A$4:$F$4,0))*INDEX('Mapping cadres'!$B$1:$Z$616,MATCH($B422, 'Mapping cadres'!$B$1:$B$616,0), MATCH(AD$32,'Mapping cadres'!$B$1:$Z$1,0))</f>
        <v>0</v>
      </c>
      <c r="AE422" s="226">
        <f>INDEX('Uganda workforce data - raw'!$A$4:$F$619,MATCH($B422, 'Uganda workforce data - raw'!$B$4:$B$619,0), MATCH("Filled Female",'Uganda workforce data - raw'!$A$4:$F$4,0))*INDEX('Mapping cadres'!$B$1:$Z$616,MATCH($B422, 'Mapping cadres'!$B$1:$B$616,0), MATCH(AE$32,'Mapping cadres'!$B$1:$Z$1,0))</f>
        <v>0</v>
      </c>
      <c r="AF422" s="226">
        <f>INDEX('Uganda workforce data - raw'!$A$4:$F$619,MATCH($B422, 'Uganda workforce data - raw'!$B$4:$B$619,0), MATCH("Filled Female",'Uganda workforce data - raw'!$A$4:$F$4,0))*INDEX('Mapping cadres'!$B$1:$Z$616,MATCH($B422, 'Mapping cadres'!$B$1:$B$616,0), MATCH(AF$32,'Mapping cadres'!$B$1:$Z$1,0))</f>
        <v>0</v>
      </c>
      <c r="AG422" s="226">
        <f>INDEX('Uganda workforce data - raw'!$A$4:$F$619,MATCH($B422, 'Uganda workforce data - raw'!$B$4:$B$619,0), MATCH("Filled Female",'Uganda workforce data - raw'!$A$4:$F$4,0))*INDEX('Mapping cadres'!$B$1:$Z$616,MATCH($B422, 'Mapping cadres'!$B$1:$B$616,0), MATCH(AG$32,'Mapping cadres'!$B$1:$Z$1,0))</f>
        <v>0</v>
      </c>
      <c r="AH422" s="226">
        <f>INDEX('Uganda workforce data - raw'!$A$4:$F$619,MATCH($B422, 'Uganda workforce data - raw'!$B$4:$B$619,0), MATCH("Filled Female",'Uganda workforce data - raw'!$A$4:$F$4,0))*INDEX('Mapping cadres'!$B$1:$Z$616,MATCH($B422, 'Mapping cadres'!$B$1:$B$616,0), MATCH(AH$32,'Mapping cadres'!$B$1:$Z$1,0))</f>
        <v>0</v>
      </c>
      <c r="AI422" s="226">
        <f>INDEX('Uganda workforce data - raw'!$A$4:$F$619,MATCH($B422, 'Uganda workforce data - raw'!$B$4:$B$619,0), MATCH("Filled Female",'Uganda workforce data - raw'!$A$4:$F$4,0))*INDEX('Mapping cadres'!$B$1:$Z$616,MATCH($B422, 'Mapping cadres'!$B$1:$B$616,0), MATCH(AI$32,'Mapping cadres'!$B$1:$Z$1,0))</f>
        <v>0</v>
      </c>
      <c r="AJ422" s="226">
        <f>INDEX('Uganda workforce data - raw'!$A$4:$F$619,MATCH($B422, 'Uganda workforce data - raw'!$B$4:$B$619,0), MATCH("Filled Female",'Uganda workforce data - raw'!$A$4:$F$4,0))*INDEX('Mapping cadres'!$B$1:$Z$616,MATCH($B422, 'Mapping cadres'!$B$1:$B$616,0), MATCH(AJ$32,'Mapping cadres'!$B$1:$Z$1,0))</f>
        <v>0</v>
      </c>
      <c r="AK422" s="226">
        <f>INDEX('Uganda workforce data - raw'!$A$4:$F$619,MATCH($B422, 'Uganda workforce data - raw'!$B$4:$B$619,0), MATCH("Filled Female",'Uganda workforce data - raw'!$A$4:$F$4,0))*INDEX('Mapping cadres'!$B$1:$Z$616,MATCH($B422, 'Mapping cadres'!$B$1:$B$616,0), MATCH(AK$32,'Mapping cadres'!$B$1:$Z$1,0))</f>
        <v>0</v>
      </c>
      <c r="AL422" s="226">
        <f>INDEX('Uganda workforce data - raw'!$A$4:$F$619,MATCH($B422, 'Uganda workforce data - raw'!$B$4:$B$619,0), MATCH("Filled Female",'Uganda workforce data - raw'!$A$4:$F$4,0))*INDEX('Mapping cadres'!$B$1:$Z$616,MATCH($B422, 'Mapping cadres'!$B$1:$B$616,0), MATCH(AL$32,'Mapping cadres'!$B$1:$Z$1,0))</f>
        <v>0</v>
      </c>
      <c r="AM422" s="226">
        <f>INDEX('Uganda workforce data - raw'!$A$4:$F$619,MATCH($B422, 'Uganda workforce data - raw'!$B$4:$B$619,0), MATCH("Filled Female",'Uganda workforce data - raw'!$A$4:$F$4,0))*INDEX('Mapping cadres'!$B$1:$Z$616,MATCH($B422, 'Mapping cadres'!$B$1:$B$616,0), MATCH(AM$32,'Mapping cadres'!$B$1:$Z$1,0))</f>
        <v>0</v>
      </c>
      <c r="AN422" s="226">
        <f>INDEX('Uganda workforce data - raw'!$A$4:$F$619,MATCH($B422, 'Uganda workforce data - raw'!$B$4:$B$619,0), MATCH("Filled Female",'Uganda workforce data - raw'!$A$4:$F$4,0))*INDEX('Mapping cadres'!$B$1:$Z$616,MATCH($B422, 'Mapping cadres'!$B$1:$B$616,0), MATCH(AN$32,'Mapping cadres'!$B$1:$Z$1,0))</f>
        <v>0</v>
      </c>
      <c r="AO422" s="226">
        <f>INDEX('Uganda workforce data - raw'!$A$4:$F$619,MATCH($B422, 'Uganda workforce data - raw'!$B$4:$B$619,0), MATCH("Filled Female",'Uganda workforce data - raw'!$A$4:$F$4,0))*INDEX('Mapping cadres'!$B$1:$Z$616,MATCH($B422, 'Mapping cadres'!$B$1:$B$616,0), MATCH(AO$32,'Mapping cadres'!$B$1:$Z$1,0))</f>
        <v>0</v>
      </c>
      <c r="AP422" s="226">
        <f>INDEX('Uganda workforce data - raw'!$A$4:$F$619,MATCH($B422, 'Uganda workforce data - raw'!$B$4:$B$619,0), MATCH("Filled Female",'Uganda workforce data - raw'!$A$4:$F$4,0))*INDEX('Mapping cadres'!$B$1:$Z$616,MATCH($B422, 'Mapping cadres'!$B$1:$B$616,0), MATCH(AP$32,'Mapping cadres'!$B$1:$Z$1,0))</f>
        <v>0</v>
      </c>
      <c r="AQ422" s="226">
        <f>INDEX('Uganda workforce data - raw'!$A$4:$F$619,MATCH($B422, 'Uganda workforce data - raw'!$B$4:$B$619,0), MATCH("Filled Female",'Uganda workforce data - raw'!$A$4:$F$4,0))*INDEX('Mapping cadres'!$B$1:$Z$616,MATCH($B422, 'Mapping cadres'!$B$1:$B$616,0), MATCH(AQ$32,'Mapping cadres'!$B$1:$Z$1,0))</f>
        <v>0</v>
      </c>
      <c r="AR422" s="226">
        <f>INDEX('Uganda workforce data - raw'!$A$4:$F$619,MATCH($B422, 'Uganda workforce data - raw'!$B$4:$B$619,0), MATCH("Filled Female",'Uganda workforce data - raw'!$A$4:$F$4,0))*INDEX('Mapping cadres'!$B$1:$Z$616,MATCH($B422, 'Mapping cadres'!$B$1:$B$616,0), MATCH(AR$32,'Mapping cadres'!$B$1:$Z$1,0))</f>
        <v>0</v>
      </c>
      <c r="AS422" s="226">
        <f>INDEX('Uganda workforce data - raw'!$A$4:$F$619,MATCH($B422, 'Uganda workforce data - raw'!$B$4:$B$619,0), MATCH("Filled Female",'Uganda workforce data - raw'!$A$4:$F$4,0))*INDEX('Mapping cadres'!$B$1:$Z$616,MATCH($B422, 'Mapping cadres'!$B$1:$B$616,0), MATCH(AS$32,'Mapping cadres'!$B$1:$Z$1,0))</f>
        <v>0</v>
      </c>
      <c r="AT422" s="226">
        <f>INDEX('Uganda workforce data - raw'!$A$4:$F$619,MATCH($B422, 'Uganda workforce data - raw'!$B$4:$B$619,0), MATCH("Filled Female",'Uganda workforce data - raw'!$A$4:$F$4,0))*INDEX('Mapping cadres'!$B$1:$Z$616,MATCH($B422, 'Mapping cadres'!$B$1:$B$616,0), MATCH(AT$32,'Mapping cadres'!$B$1:$Z$1,0))</f>
        <v>0</v>
      </c>
      <c r="AU422" s="226">
        <f>INDEX('Uganda workforce data - raw'!$A$4:$F$619,MATCH($B422, 'Uganda workforce data - raw'!$B$4:$B$619,0), MATCH("Filled Female",'Uganda workforce data - raw'!$A$4:$F$4,0))*INDEX('Mapping cadres'!$B$1:$Z$616,MATCH($B422, 'Mapping cadres'!$B$1:$B$616,0), MATCH(AU$32,'Mapping cadres'!$B$1:$Z$1,0))</f>
        <v>0</v>
      </c>
      <c r="AV422" s="226">
        <f>INDEX('Uganda workforce data - raw'!$A$4:$F$619,MATCH($B422, 'Uganda workforce data - raw'!$B$4:$B$619,0), MATCH("Filled Female",'Uganda workforce data - raw'!$A$4:$F$4,0))*INDEX('Mapping cadres'!$B$1:$Z$616,MATCH($B422, 'Mapping cadres'!$B$1:$B$616,0), MATCH(AV$32,'Mapping cadres'!$B$1:$Z$1,0))</f>
        <v>0</v>
      </c>
      <c r="AW422" s="226">
        <f>INDEX('Uganda workforce data - raw'!$A$4:$F$619,MATCH($B422, 'Uganda workforce data - raw'!$B$4:$B$619,0), MATCH("Filled Female",'Uganda workforce data - raw'!$A$4:$F$4,0))*INDEX('Mapping cadres'!$B$1:$Z$616,MATCH($B422, 'Mapping cadres'!$B$1:$B$616,0), MATCH(AW$32,'Mapping cadres'!$B$1:$Z$1,0))</f>
        <v>0</v>
      </c>
      <c r="AX422" s="226">
        <f>INDEX('Uganda workforce data - raw'!$A$4:$F$619,MATCH($B422, 'Uganda workforce data - raw'!$B$4:$B$619,0), MATCH("Filled Female",'Uganda workforce data - raw'!$A$4:$F$4,0))*INDEX('Mapping cadres'!$B$1:$Z$616,MATCH($B422, 'Mapping cadres'!$B$1:$B$616,0), MATCH(AX$32,'Mapping cadres'!$B$1:$Z$1,0))</f>
        <v>0</v>
      </c>
      <c r="AY422" s="226">
        <f t="shared" si="149"/>
        <v>0</v>
      </c>
      <c r="AZ422" s="226">
        <f t="shared" si="150"/>
        <v>0</v>
      </c>
      <c r="BA422" s="226">
        <f t="shared" si="151"/>
        <v>0</v>
      </c>
      <c r="BB422" s="226">
        <f t="shared" si="152"/>
        <v>0</v>
      </c>
      <c r="BC422" s="226">
        <f t="shared" si="153"/>
        <v>0</v>
      </c>
      <c r="BD422" s="226">
        <f t="shared" si="154"/>
        <v>0</v>
      </c>
      <c r="BE422" s="226">
        <f t="shared" si="155"/>
        <v>0</v>
      </c>
      <c r="BF422" s="226">
        <f t="shared" si="156"/>
        <v>0</v>
      </c>
      <c r="BG422" s="226">
        <f t="shared" si="157"/>
        <v>0</v>
      </c>
      <c r="BH422" s="226">
        <f t="shared" si="158"/>
        <v>0</v>
      </c>
      <c r="BI422" s="226">
        <f t="shared" si="159"/>
        <v>0</v>
      </c>
      <c r="BJ422" s="226">
        <f t="shared" si="160"/>
        <v>0</v>
      </c>
      <c r="BK422" s="226">
        <f t="shared" si="161"/>
        <v>0</v>
      </c>
      <c r="BL422" s="226">
        <f t="shared" si="162"/>
        <v>0</v>
      </c>
      <c r="BM422" s="226">
        <f t="shared" si="163"/>
        <v>0</v>
      </c>
      <c r="BN422" s="226">
        <f t="shared" si="164"/>
        <v>0</v>
      </c>
      <c r="BO422" s="226">
        <f t="shared" si="165"/>
        <v>1</v>
      </c>
      <c r="BP422" s="226">
        <f t="shared" si="166"/>
        <v>0</v>
      </c>
      <c r="BQ422" s="226">
        <f t="shared" si="167"/>
        <v>0</v>
      </c>
      <c r="BR422" s="226">
        <f t="shared" si="168"/>
        <v>0</v>
      </c>
      <c r="BS422" s="226">
        <f t="shared" si="169"/>
        <v>0</v>
      </c>
      <c r="BT422" s="226">
        <f t="shared" si="170"/>
        <v>0</v>
      </c>
      <c r="BU422" s="226">
        <f t="shared" si="171"/>
        <v>0</v>
      </c>
      <c r="BV422" s="226">
        <f t="shared" si="172"/>
        <v>0</v>
      </c>
    </row>
    <row r="423" spans="1:74">
      <c r="A423" s="226">
        <v>391</v>
      </c>
      <c r="B423" s="237" t="s">
        <v>1691</v>
      </c>
      <c r="C423" s="226">
        <f>INDEX('Uganda workforce data - raw'!$A$4:$F$619,MATCH($B423, 'Uganda workforce data - raw'!$B$4:$B$619,0), MATCH("Filled Male",'Uganda workforce data - raw'!$A$4:$F$4,0))*INDEX('Mapping cadres'!$B$1:$Z$616,MATCH($B423, 'Mapping cadres'!$B$1:$B$616,0), MATCH(C$32,'Mapping cadres'!$B$1:$Z$1,0))</f>
        <v>0</v>
      </c>
      <c r="D423" s="226">
        <f>INDEX('Uganda workforce data - raw'!$A$4:$F$619,MATCH($B423, 'Uganda workforce data - raw'!$B$4:$B$619,0), MATCH("Filled Male",'Uganda workforce data - raw'!$A$4:$F$4,0))*INDEX('Mapping cadres'!$B$1:$Z$616,MATCH($B423, 'Mapping cadres'!$B$1:$B$616,0), MATCH(D$32,'Mapping cadres'!$B$1:$Z$1,0))</f>
        <v>0</v>
      </c>
      <c r="E423" s="226">
        <f>INDEX('Uganda workforce data - raw'!$A$4:$F$619,MATCH($B423, 'Uganda workforce data - raw'!$B$4:$B$619,0), MATCH("Filled Male",'Uganda workforce data - raw'!$A$4:$F$4,0))*INDEX('Mapping cadres'!$B$1:$Z$616,MATCH($B423, 'Mapping cadres'!$B$1:$B$616,0), MATCH(E$32,'Mapping cadres'!$B$1:$Z$1,0))</f>
        <v>0</v>
      </c>
      <c r="F423" s="226">
        <f>INDEX('Uganda workforce data - raw'!$A$4:$F$619,MATCH($B423, 'Uganda workforce data - raw'!$B$4:$B$619,0), MATCH("Filled Male",'Uganda workforce data - raw'!$A$4:$F$4,0))*INDEX('Mapping cadres'!$B$1:$Z$616,MATCH($B423, 'Mapping cadres'!$B$1:$B$616,0), MATCH(F$32,'Mapping cadres'!$B$1:$Z$1,0))</f>
        <v>0</v>
      </c>
      <c r="G423" s="226">
        <f>INDEX('Uganda workforce data - raw'!$A$4:$F$619,MATCH($B423, 'Uganda workforce data - raw'!$B$4:$B$619,0), MATCH("Filled Male",'Uganda workforce data - raw'!$A$4:$F$4,0))*INDEX('Mapping cadres'!$B$1:$Z$616,MATCH($B423, 'Mapping cadres'!$B$1:$B$616,0), MATCH(G$32,'Mapping cadres'!$B$1:$Z$1,0))</f>
        <v>0</v>
      </c>
      <c r="H423" s="226">
        <f>INDEX('Uganda workforce data - raw'!$A$4:$F$619,MATCH($B423, 'Uganda workforce data - raw'!$B$4:$B$619,0), MATCH("Filled Male",'Uganda workforce data - raw'!$A$4:$F$4,0))*INDEX('Mapping cadres'!$B$1:$Z$616,MATCH($B423, 'Mapping cadres'!$B$1:$B$616,0), MATCH(H$32,'Mapping cadres'!$B$1:$Z$1,0))</f>
        <v>0</v>
      </c>
      <c r="I423" s="226">
        <f>INDEX('Uganda workforce data - raw'!$A$4:$F$619,MATCH($B423, 'Uganda workforce data - raw'!$B$4:$B$619,0), MATCH("Filled Male",'Uganda workforce data - raw'!$A$4:$F$4,0))*INDEX('Mapping cadres'!$B$1:$Z$616,MATCH($B423, 'Mapping cadres'!$B$1:$B$616,0), MATCH(I$32,'Mapping cadres'!$B$1:$Z$1,0))</f>
        <v>0</v>
      </c>
      <c r="J423" s="226">
        <f>INDEX('Uganda workforce data - raw'!$A$4:$F$619,MATCH($B423, 'Uganda workforce data - raw'!$B$4:$B$619,0), MATCH("Filled Male",'Uganda workforce data - raw'!$A$4:$F$4,0))*INDEX('Mapping cadres'!$B$1:$Z$616,MATCH($B423, 'Mapping cadres'!$B$1:$B$616,0), MATCH(J$32,'Mapping cadres'!$B$1:$Z$1,0))</f>
        <v>0</v>
      </c>
      <c r="K423" s="226">
        <f>INDEX('Uganda workforce data - raw'!$A$4:$F$619,MATCH($B423, 'Uganda workforce data - raw'!$B$4:$B$619,0), MATCH("Filled Male",'Uganda workforce data - raw'!$A$4:$F$4,0))*INDEX('Mapping cadres'!$B$1:$Z$616,MATCH($B423, 'Mapping cadres'!$B$1:$B$616,0), MATCH(K$32,'Mapping cadres'!$B$1:$Z$1,0))</f>
        <v>0</v>
      </c>
      <c r="L423" s="226">
        <f>INDEX('Uganda workforce data - raw'!$A$4:$F$619,MATCH($B423, 'Uganda workforce data - raw'!$B$4:$B$619,0), MATCH("Filled Male",'Uganda workforce data - raw'!$A$4:$F$4,0))*INDEX('Mapping cadres'!$B$1:$Z$616,MATCH($B423, 'Mapping cadres'!$B$1:$B$616,0), MATCH(L$32,'Mapping cadres'!$B$1:$Z$1,0))</f>
        <v>0</v>
      </c>
      <c r="M423" s="226">
        <f>INDEX('Uganda workforce data - raw'!$A$4:$F$619,MATCH($B423, 'Uganda workforce data - raw'!$B$4:$B$619,0), MATCH("Filled Male",'Uganda workforce data - raw'!$A$4:$F$4,0))*INDEX('Mapping cadres'!$B$1:$Z$616,MATCH($B423, 'Mapping cadres'!$B$1:$B$616,0), MATCH(M$32,'Mapping cadres'!$B$1:$Z$1,0))</f>
        <v>0</v>
      </c>
      <c r="N423" s="226">
        <f>INDEX('Uganda workforce data - raw'!$A$4:$F$619,MATCH($B423, 'Uganda workforce data - raw'!$B$4:$B$619,0), MATCH("Filled Male",'Uganda workforce data - raw'!$A$4:$F$4,0))*INDEX('Mapping cadres'!$B$1:$Z$616,MATCH($B423, 'Mapping cadres'!$B$1:$B$616,0), MATCH(N$32,'Mapping cadres'!$B$1:$Z$1,0))</f>
        <v>0</v>
      </c>
      <c r="O423" s="226">
        <f>INDEX('Uganda workforce data - raw'!$A$4:$F$619,MATCH($B423, 'Uganda workforce data - raw'!$B$4:$B$619,0), MATCH("Filled Male",'Uganda workforce data - raw'!$A$4:$F$4,0))*INDEX('Mapping cadres'!$B$1:$Z$616,MATCH($B423, 'Mapping cadres'!$B$1:$B$616,0), MATCH(O$32,'Mapping cadres'!$B$1:$Z$1,0))</f>
        <v>0</v>
      </c>
      <c r="P423" s="226">
        <f>INDEX('Uganda workforce data - raw'!$A$4:$F$619,MATCH($B423, 'Uganda workforce data - raw'!$B$4:$B$619,0), MATCH("Filled Male",'Uganda workforce data - raw'!$A$4:$F$4,0))*INDEX('Mapping cadres'!$B$1:$Z$616,MATCH($B423, 'Mapping cadres'!$B$1:$B$616,0), MATCH(P$32,'Mapping cadres'!$B$1:$Z$1,0))</f>
        <v>0</v>
      </c>
      <c r="Q423" s="226">
        <f>INDEX('Uganda workforce data - raw'!$A$4:$F$619,MATCH($B423, 'Uganda workforce data - raw'!$B$4:$B$619,0), MATCH("Filled Male",'Uganda workforce data - raw'!$A$4:$F$4,0))*INDEX('Mapping cadres'!$B$1:$Z$616,MATCH($B423, 'Mapping cadres'!$B$1:$B$616,0), MATCH(Q$32,'Mapping cadres'!$B$1:$Z$1,0))</f>
        <v>0</v>
      </c>
      <c r="R423" s="226">
        <f>INDEX('Uganda workforce data - raw'!$A$4:$F$619,MATCH($B423, 'Uganda workforce data - raw'!$B$4:$B$619,0), MATCH("Filled Male",'Uganda workforce data - raw'!$A$4:$F$4,0))*INDEX('Mapping cadres'!$B$1:$Z$616,MATCH($B423, 'Mapping cadres'!$B$1:$B$616,0), MATCH(R$32,'Mapping cadres'!$B$1:$Z$1,0))</f>
        <v>0</v>
      </c>
      <c r="S423" s="226">
        <f>INDEX('Uganda workforce data - raw'!$A$4:$F$619,MATCH($B423, 'Uganda workforce data - raw'!$B$4:$B$619,0), MATCH("Filled Male",'Uganda workforce data - raw'!$A$4:$F$4,0))*INDEX('Mapping cadres'!$B$1:$Z$616,MATCH($B423, 'Mapping cadres'!$B$1:$B$616,0), MATCH(S$32,'Mapping cadres'!$B$1:$Z$1,0))</f>
        <v>4</v>
      </c>
      <c r="T423" s="226">
        <f>INDEX('Uganda workforce data - raw'!$A$4:$F$619,MATCH($B423, 'Uganda workforce data - raw'!$B$4:$B$619,0), MATCH("Filled Male",'Uganda workforce data - raw'!$A$4:$F$4,0))*INDEX('Mapping cadres'!$B$1:$Z$616,MATCH($B423, 'Mapping cadres'!$B$1:$B$616,0), MATCH(T$32,'Mapping cadres'!$B$1:$Z$1,0))</f>
        <v>0</v>
      </c>
      <c r="U423" s="226">
        <f>INDEX('Uganda workforce data - raw'!$A$4:$F$619,MATCH($B423, 'Uganda workforce data - raw'!$B$4:$B$619,0), MATCH("Filled Male",'Uganda workforce data - raw'!$A$4:$F$4,0))*INDEX('Mapping cadres'!$B$1:$Z$616,MATCH($B423, 'Mapping cadres'!$B$1:$B$616,0), MATCH(U$32,'Mapping cadres'!$B$1:$Z$1,0))</f>
        <v>0</v>
      </c>
      <c r="V423" s="226">
        <f>INDEX('Uganda workforce data - raw'!$A$4:$F$619,MATCH($B423, 'Uganda workforce data - raw'!$B$4:$B$619,0), MATCH("Filled Male",'Uganda workforce data - raw'!$A$4:$F$4,0))*INDEX('Mapping cadres'!$B$1:$Z$616,MATCH($B423, 'Mapping cadres'!$B$1:$B$616,0), MATCH(V$32,'Mapping cadres'!$B$1:$Z$1,0))</f>
        <v>0</v>
      </c>
      <c r="W423" s="226">
        <f>INDEX('Uganda workforce data - raw'!$A$4:$F$619,MATCH($B423, 'Uganda workforce data - raw'!$B$4:$B$619,0), MATCH("Filled Male",'Uganda workforce data - raw'!$A$4:$F$4,0))*INDEX('Mapping cadres'!$B$1:$Z$616,MATCH($B423, 'Mapping cadres'!$B$1:$B$616,0), MATCH(W$32,'Mapping cadres'!$B$1:$Z$1,0))</f>
        <v>0</v>
      </c>
      <c r="X423" s="226">
        <f>INDEX('Uganda workforce data - raw'!$A$4:$F$619,MATCH($B423, 'Uganda workforce data - raw'!$B$4:$B$619,0), MATCH("Filled Male",'Uganda workforce data - raw'!$A$4:$F$4,0))*INDEX('Mapping cadres'!$B$1:$Z$616,MATCH($B423, 'Mapping cadres'!$B$1:$B$616,0), MATCH(X$32,'Mapping cadres'!$B$1:$Z$1,0))</f>
        <v>0</v>
      </c>
      <c r="Y423" s="226">
        <f>INDEX('Uganda workforce data - raw'!$A$4:$F$619,MATCH($B423, 'Uganda workforce data - raw'!$B$4:$B$619,0), MATCH("Filled Male",'Uganda workforce data - raw'!$A$4:$F$4,0))*INDEX('Mapping cadres'!$B$1:$Z$616,MATCH($B423, 'Mapping cadres'!$B$1:$B$616,0), MATCH(Y$32,'Mapping cadres'!$B$1:$Z$1,0))</f>
        <v>0</v>
      </c>
      <c r="Z423" s="226">
        <f>INDEX('Uganda workforce data - raw'!$A$4:$F$619,MATCH($B423, 'Uganda workforce data - raw'!$B$4:$B$619,0), MATCH("Filled Male",'Uganda workforce data - raw'!$A$4:$F$4,0))*INDEX('Mapping cadres'!$B$1:$Z$616,MATCH($B423, 'Mapping cadres'!$B$1:$B$616,0), MATCH(Z$32,'Mapping cadres'!$B$1:$Z$1,0))</f>
        <v>0</v>
      </c>
      <c r="AA423" s="226">
        <f>INDEX('Uganda workforce data - raw'!$A$4:$F$619,MATCH($B423, 'Uganda workforce data - raw'!$B$4:$B$619,0), MATCH("Filled Female",'Uganda workforce data - raw'!$A$4:$F$4,0))*INDEX('Mapping cadres'!$B$1:$Z$616,MATCH($B423, 'Mapping cadres'!$B$1:$B$616,0), MATCH(AA$32,'Mapping cadres'!$B$1:$Z$1,0))</f>
        <v>0</v>
      </c>
      <c r="AB423" s="226">
        <f>INDEX('Uganda workforce data - raw'!$A$4:$F$619,MATCH($B423, 'Uganda workforce data - raw'!$B$4:$B$619,0), MATCH("Filled Female",'Uganda workforce data - raw'!$A$4:$F$4,0))*INDEX('Mapping cadres'!$B$1:$Z$616,MATCH($B423, 'Mapping cadres'!$B$1:$B$616,0), MATCH(AB$32,'Mapping cadres'!$B$1:$Z$1,0))</f>
        <v>0</v>
      </c>
      <c r="AC423" s="226">
        <f>INDEX('Uganda workforce data - raw'!$A$4:$F$619,MATCH($B423, 'Uganda workforce data - raw'!$B$4:$B$619,0), MATCH("Filled Female",'Uganda workforce data - raw'!$A$4:$F$4,0))*INDEX('Mapping cadres'!$B$1:$Z$616,MATCH($B423, 'Mapping cadres'!$B$1:$B$616,0), MATCH(AC$32,'Mapping cadres'!$B$1:$Z$1,0))</f>
        <v>0</v>
      </c>
      <c r="AD423" s="226">
        <f>INDEX('Uganda workforce data - raw'!$A$4:$F$619,MATCH($B423, 'Uganda workforce data - raw'!$B$4:$B$619,0), MATCH("Filled Female",'Uganda workforce data - raw'!$A$4:$F$4,0))*INDEX('Mapping cadres'!$B$1:$Z$616,MATCH($B423, 'Mapping cadres'!$B$1:$B$616,0), MATCH(AD$32,'Mapping cadres'!$B$1:$Z$1,0))</f>
        <v>0</v>
      </c>
      <c r="AE423" s="226">
        <f>INDEX('Uganda workforce data - raw'!$A$4:$F$619,MATCH($B423, 'Uganda workforce data - raw'!$B$4:$B$619,0), MATCH("Filled Female",'Uganda workforce data - raw'!$A$4:$F$4,0))*INDEX('Mapping cadres'!$B$1:$Z$616,MATCH($B423, 'Mapping cadres'!$B$1:$B$616,0), MATCH(AE$32,'Mapping cadres'!$B$1:$Z$1,0))</f>
        <v>0</v>
      </c>
      <c r="AF423" s="226">
        <f>INDEX('Uganda workforce data - raw'!$A$4:$F$619,MATCH($B423, 'Uganda workforce data - raw'!$B$4:$B$619,0), MATCH("Filled Female",'Uganda workforce data - raw'!$A$4:$F$4,0))*INDEX('Mapping cadres'!$B$1:$Z$616,MATCH($B423, 'Mapping cadres'!$B$1:$B$616,0), MATCH(AF$32,'Mapping cadres'!$B$1:$Z$1,0))</f>
        <v>0</v>
      </c>
      <c r="AG423" s="226">
        <f>INDEX('Uganda workforce data - raw'!$A$4:$F$619,MATCH($B423, 'Uganda workforce data - raw'!$B$4:$B$619,0), MATCH("Filled Female",'Uganda workforce data - raw'!$A$4:$F$4,0))*INDEX('Mapping cadres'!$B$1:$Z$616,MATCH($B423, 'Mapping cadres'!$B$1:$B$616,0), MATCH(AG$32,'Mapping cadres'!$B$1:$Z$1,0))</f>
        <v>0</v>
      </c>
      <c r="AH423" s="226">
        <f>INDEX('Uganda workforce data - raw'!$A$4:$F$619,MATCH($B423, 'Uganda workforce data - raw'!$B$4:$B$619,0), MATCH("Filled Female",'Uganda workforce data - raw'!$A$4:$F$4,0))*INDEX('Mapping cadres'!$B$1:$Z$616,MATCH($B423, 'Mapping cadres'!$B$1:$B$616,0), MATCH(AH$32,'Mapping cadres'!$B$1:$Z$1,0))</f>
        <v>0</v>
      </c>
      <c r="AI423" s="226">
        <f>INDEX('Uganda workforce data - raw'!$A$4:$F$619,MATCH($B423, 'Uganda workforce data - raw'!$B$4:$B$619,0), MATCH("Filled Female",'Uganda workforce data - raw'!$A$4:$F$4,0))*INDEX('Mapping cadres'!$B$1:$Z$616,MATCH($B423, 'Mapping cadres'!$B$1:$B$616,0), MATCH(AI$32,'Mapping cadres'!$B$1:$Z$1,0))</f>
        <v>0</v>
      </c>
      <c r="AJ423" s="226">
        <f>INDEX('Uganda workforce data - raw'!$A$4:$F$619,MATCH($B423, 'Uganda workforce data - raw'!$B$4:$B$619,0), MATCH("Filled Female",'Uganda workforce data - raw'!$A$4:$F$4,0))*INDEX('Mapping cadres'!$B$1:$Z$616,MATCH($B423, 'Mapping cadres'!$B$1:$B$616,0), MATCH(AJ$32,'Mapping cadres'!$B$1:$Z$1,0))</f>
        <v>0</v>
      </c>
      <c r="AK423" s="226">
        <f>INDEX('Uganda workforce data - raw'!$A$4:$F$619,MATCH($B423, 'Uganda workforce data - raw'!$B$4:$B$619,0), MATCH("Filled Female",'Uganda workforce data - raw'!$A$4:$F$4,0))*INDEX('Mapping cadres'!$B$1:$Z$616,MATCH($B423, 'Mapping cadres'!$B$1:$B$616,0), MATCH(AK$32,'Mapping cadres'!$B$1:$Z$1,0))</f>
        <v>0</v>
      </c>
      <c r="AL423" s="226">
        <f>INDEX('Uganda workforce data - raw'!$A$4:$F$619,MATCH($B423, 'Uganda workforce data - raw'!$B$4:$B$619,0), MATCH("Filled Female",'Uganda workforce data - raw'!$A$4:$F$4,0))*INDEX('Mapping cadres'!$B$1:$Z$616,MATCH($B423, 'Mapping cadres'!$B$1:$B$616,0), MATCH(AL$32,'Mapping cadres'!$B$1:$Z$1,0))</f>
        <v>0</v>
      </c>
      <c r="AM423" s="226">
        <f>INDEX('Uganda workforce data - raw'!$A$4:$F$619,MATCH($B423, 'Uganda workforce data - raw'!$B$4:$B$619,0), MATCH("Filled Female",'Uganda workforce data - raw'!$A$4:$F$4,0))*INDEX('Mapping cadres'!$B$1:$Z$616,MATCH($B423, 'Mapping cadres'!$B$1:$B$616,0), MATCH(AM$32,'Mapping cadres'!$B$1:$Z$1,0))</f>
        <v>0</v>
      </c>
      <c r="AN423" s="226">
        <f>INDEX('Uganda workforce data - raw'!$A$4:$F$619,MATCH($B423, 'Uganda workforce data - raw'!$B$4:$B$619,0), MATCH("Filled Female",'Uganda workforce data - raw'!$A$4:$F$4,0))*INDEX('Mapping cadres'!$B$1:$Z$616,MATCH($B423, 'Mapping cadres'!$B$1:$B$616,0), MATCH(AN$32,'Mapping cadres'!$B$1:$Z$1,0))</f>
        <v>0</v>
      </c>
      <c r="AO423" s="226">
        <f>INDEX('Uganda workforce data - raw'!$A$4:$F$619,MATCH($B423, 'Uganda workforce data - raw'!$B$4:$B$619,0), MATCH("Filled Female",'Uganda workforce data - raw'!$A$4:$F$4,0))*INDEX('Mapping cadres'!$B$1:$Z$616,MATCH($B423, 'Mapping cadres'!$B$1:$B$616,0), MATCH(AO$32,'Mapping cadres'!$B$1:$Z$1,0))</f>
        <v>0</v>
      </c>
      <c r="AP423" s="226">
        <f>INDEX('Uganda workforce data - raw'!$A$4:$F$619,MATCH($B423, 'Uganda workforce data - raw'!$B$4:$B$619,0), MATCH("Filled Female",'Uganda workforce data - raw'!$A$4:$F$4,0))*INDEX('Mapping cadres'!$B$1:$Z$616,MATCH($B423, 'Mapping cadres'!$B$1:$B$616,0), MATCH(AP$32,'Mapping cadres'!$B$1:$Z$1,0))</f>
        <v>0</v>
      </c>
      <c r="AQ423" s="226">
        <f>INDEX('Uganda workforce data - raw'!$A$4:$F$619,MATCH($B423, 'Uganda workforce data - raw'!$B$4:$B$619,0), MATCH("Filled Female",'Uganda workforce data - raw'!$A$4:$F$4,0))*INDEX('Mapping cadres'!$B$1:$Z$616,MATCH($B423, 'Mapping cadres'!$B$1:$B$616,0), MATCH(AQ$32,'Mapping cadres'!$B$1:$Z$1,0))</f>
        <v>0</v>
      </c>
      <c r="AR423" s="226">
        <f>INDEX('Uganda workforce data - raw'!$A$4:$F$619,MATCH($B423, 'Uganda workforce data - raw'!$B$4:$B$619,0), MATCH("Filled Female",'Uganda workforce data - raw'!$A$4:$F$4,0))*INDEX('Mapping cadres'!$B$1:$Z$616,MATCH($B423, 'Mapping cadres'!$B$1:$B$616,0), MATCH(AR$32,'Mapping cadres'!$B$1:$Z$1,0))</f>
        <v>0</v>
      </c>
      <c r="AS423" s="226">
        <f>INDEX('Uganda workforce data - raw'!$A$4:$F$619,MATCH($B423, 'Uganda workforce data - raw'!$B$4:$B$619,0), MATCH("Filled Female",'Uganda workforce data - raw'!$A$4:$F$4,0))*INDEX('Mapping cadres'!$B$1:$Z$616,MATCH($B423, 'Mapping cadres'!$B$1:$B$616,0), MATCH(AS$32,'Mapping cadres'!$B$1:$Z$1,0))</f>
        <v>0</v>
      </c>
      <c r="AT423" s="226">
        <f>INDEX('Uganda workforce data - raw'!$A$4:$F$619,MATCH($B423, 'Uganda workforce data - raw'!$B$4:$B$619,0), MATCH("Filled Female",'Uganda workforce data - raw'!$A$4:$F$4,0))*INDEX('Mapping cadres'!$B$1:$Z$616,MATCH($B423, 'Mapping cadres'!$B$1:$B$616,0), MATCH(AT$32,'Mapping cadres'!$B$1:$Z$1,0))</f>
        <v>0</v>
      </c>
      <c r="AU423" s="226">
        <f>INDEX('Uganda workforce data - raw'!$A$4:$F$619,MATCH($B423, 'Uganda workforce data - raw'!$B$4:$B$619,0), MATCH("Filled Female",'Uganda workforce data - raw'!$A$4:$F$4,0))*INDEX('Mapping cadres'!$B$1:$Z$616,MATCH($B423, 'Mapping cadres'!$B$1:$B$616,0), MATCH(AU$32,'Mapping cadres'!$B$1:$Z$1,0))</f>
        <v>0</v>
      </c>
      <c r="AV423" s="226">
        <f>INDEX('Uganda workforce data - raw'!$A$4:$F$619,MATCH($B423, 'Uganda workforce data - raw'!$B$4:$B$619,0), MATCH("Filled Female",'Uganda workforce data - raw'!$A$4:$F$4,0))*INDEX('Mapping cadres'!$B$1:$Z$616,MATCH($B423, 'Mapping cadres'!$B$1:$B$616,0), MATCH(AV$32,'Mapping cadres'!$B$1:$Z$1,0))</f>
        <v>0</v>
      </c>
      <c r="AW423" s="226">
        <f>INDEX('Uganda workforce data - raw'!$A$4:$F$619,MATCH($B423, 'Uganda workforce data - raw'!$B$4:$B$619,0), MATCH("Filled Female",'Uganda workforce data - raw'!$A$4:$F$4,0))*INDEX('Mapping cadres'!$B$1:$Z$616,MATCH($B423, 'Mapping cadres'!$B$1:$B$616,0), MATCH(AW$32,'Mapping cadres'!$B$1:$Z$1,0))</f>
        <v>0</v>
      </c>
      <c r="AX423" s="226">
        <f>INDEX('Uganda workforce data - raw'!$A$4:$F$619,MATCH($B423, 'Uganda workforce data - raw'!$B$4:$B$619,0), MATCH("Filled Female",'Uganda workforce data - raw'!$A$4:$F$4,0))*INDEX('Mapping cadres'!$B$1:$Z$616,MATCH($B423, 'Mapping cadres'!$B$1:$B$616,0), MATCH(AX$32,'Mapping cadres'!$B$1:$Z$1,0))</f>
        <v>0</v>
      </c>
      <c r="AY423" s="226">
        <f t="shared" si="149"/>
        <v>0</v>
      </c>
      <c r="AZ423" s="226">
        <f t="shared" si="150"/>
        <v>0</v>
      </c>
      <c r="BA423" s="226">
        <f t="shared" si="151"/>
        <v>0</v>
      </c>
      <c r="BB423" s="226">
        <f t="shared" si="152"/>
        <v>0</v>
      </c>
      <c r="BC423" s="226">
        <f t="shared" si="153"/>
        <v>0</v>
      </c>
      <c r="BD423" s="226">
        <f t="shared" si="154"/>
        <v>0</v>
      </c>
      <c r="BE423" s="226">
        <f t="shared" si="155"/>
        <v>0</v>
      </c>
      <c r="BF423" s="226">
        <f t="shared" si="156"/>
        <v>0</v>
      </c>
      <c r="BG423" s="226">
        <f t="shared" si="157"/>
        <v>0</v>
      </c>
      <c r="BH423" s="226">
        <f t="shared" si="158"/>
        <v>0</v>
      </c>
      <c r="BI423" s="226">
        <f t="shared" si="159"/>
        <v>0</v>
      </c>
      <c r="BJ423" s="226">
        <f t="shared" si="160"/>
        <v>0</v>
      </c>
      <c r="BK423" s="226">
        <f t="shared" si="161"/>
        <v>0</v>
      </c>
      <c r="BL423" s="226">
        <f t="shared" si="162"/>
        <v>0</v>
      </c>
      <c r="BM423" s="226">
        <f t="shared" si="163"/>
        <v>0</v>
      </c>
      <c r="BN423" s="226">
        <f t="shared" si="164"/>
        <v>0</v>
      </c>
      <c r="BO423" s="226">
        <f t="shared" si="165"/>
        <v>4</v>
      </c>
      <c r="BP423" s="226">
        <f t="shared" si="166"/>
        <v>0</v>
      </c>
      <c r="BQ423" s="226">
        <f t="shared" si="167"/>
        <v>0</v>
      </c>
      <c r="BR423" s="226">
        <f t="shared" si="168"/>
        <v>0</v>
      </c>
      <c r="BS423" s="226">
        <f t="shared" si="169"/>
        <v>0</v>
      </c>
      <c r="BT423" s="226">
        <f t="shared" si="170"/>
        <v>0</v>
      </c>
      <c r="BU423" s="226">
        <f t="shared" si="171"/>
        <v>0</v>
      </c>
      <c r="BV423" s="226">
        <f t="shared" si="172"/>
        <v>0</v>
      </c>
    </row>
    <row r="424" spans="1:74">
      <c r="A424" s="226">
        <v>392</v>
      </c>
      <c r="B424" s="226" t="s">
        <v>1692</v>
      </c>
      <c r="C424" s="226">
        <f>INDEX('Uganda workforce data - raw'!$A$4:$F$619,MATCH($B424, 'Uganda workforce data - raw'!$B$4:$B$619,0), MATCH("Filled Male",'Uganda workforce data - raw'!$A$4:$F$4,0))*INDEX('Mapping cadres'!$B$1:$Z$616,MATCH($B424, 'Mapping cadres'!$B$1:$B$616,0), MATCH(C$32,'Mapping cadres'!$B$1:$Z$1,0))</f>
        <v>0</v>
      </c>
      <c r="D424" s="226">
        <f>INDEX('Uganda workforce data - raw'!$A$4:$F$619,MATCH($B424, 'Uganda workforce data - raw'!$B$4:$B$619,0), MATCH("Filled Male",'Uganda workforce data - raw'!$A$4:$F$4,0))*INDEX('Mapping cadres'!$B$1:$Z$616,MATCH($B424, 'Mapping cadres'!$B$1:$B$616,0), MATCH(D$32,'Mapping cadres'!$B$1:$Z$1,0))</f>
        <v>0</v>
      </c>
      <c r="E424" s="226">
        <f>INDEX('Uganda workforce data - raw'!$A$4:$F$619,MATCH($B424, 'Uganda workforce data - raw'!$B$4:$B$619,0), MATCH("Filled Male",'Uganda workforce data - raw'!$A$4:$F$4,0))*INDEX('Mapping cadres'!$B$1:$Z$616,MATCH($B424, 'Mapping cadres'!$B$1:$B$616,0), MATCH(E$32,'Mapping cadres'!$B$1:$Z$1,0))</f>
        <v>0</v>
      </c>
      <c r="F424" s="226">
        <f>INDEX('Uganda workforce data - raw'!$A$4:$F$619,MATCH($B424, 'Uganda workforce data - raw'!$B$4:$B$619,0), MATCH("Filled Male",'Uganda workforce data - raw'!$A$4:$F$4,0))*INDEX('Mapping cadres'!$B$1:$Z$616,MATCH($B424, 'Mapping cadres'!$B$1:$B$616,0), MATCH(F$32,'Mapping cadres'!$B$1:$Z$1,0))</f>
        <v>0</v>
      </c>
      <c r="G424" s="226">
        <f>INDEX('Uganda workforce data - raw'!$A$4:$F$619,MATCH($B424, 'Uganda workforce data - raw'!$B$4:$B$619,0), MATCH("Filled Male",'Uganda workforce data - raw'!$A$4:$F$4,0))*INDEX('Mapping cadres'!$B$1:$Z$616,MATCH($B424, 'Mapping cadres'!$B$1:$B$616,0), MATCH(G$32,'Mapping cadres'!$B$1:$Z$1,0))</f>
        <v>0</v>
      </c>
      <c r="H424" s="226">
        <f>INDEX('Uganda workforce data - raw'!$A$4:$F$619,MATCH($B424, 'Uganda workforce data - raw'!$B$4:$B$619,0), MATCH("Filled Male",'Uganda workforce data - raw'!$A$4:$F$4,0))*INDEX('Mapping cadres'!$B$1:$Z$616,MATCH($B424, 'Mapping cadres'!$B$1:$B$616,0), MATCH(H$32,'Mapping cadres'!$B$1:$Z$1,0))</f>
        <v>0</v>
      </c>
      <c r="I424" s="226">
        <f>INDEX('Uganda workforce data - raw'!$A$4:$F$619,MATCH($B424, 'Uganda workforce data - raw'!$B$4:$B$619,0), MATCH("Filled Male",'Uganda workforce data - raw'!$A$4:$F$4,0))*INDEX('Mapping cadres'!$B$1:$Z$616,MATCH($B424, 'Mapping cadres'!$B$1:$B$616,0), MATCH(I$32,'Mapping cadres'!$B$1:$Z$1,0))</f>
        <v>0</v>
      </c>
      <c r="J424" s="226">
        <f>INDEX('Uganda workforce data - raw'!$A$4:$F$619,MATCH($B424, 'Uganda workforce data - raw'!$B$4:$B$619,0), MATCH("Filled Male",'Uganda workforce data - raw'!$A$4:$F$4,0))*INDEX('Mapping cadres'!$B$1:$Z$616,MATCH($B424, 'Mapping cadres'!$B$1:$B$616,0), MATCH(J$32,'Mapping cadres'!$B$1:$Z$1,0))</f>
        <v>0</v>
      </c>
      <c r="K424" s="226">
        <f>INDEX('Uganda workforce data - raw'!$A$4:$F$619,MATCH($B424, 'Uganda workforce data - raw'!$B$4:$B$619,0), MATCH("Filled Male",'Uganda workforce data - raw'!$A$4:$F$4,0))*INDEX('Mapping cadres'!$B$1:$Z$616,MATCH($B424, 'Mapping cadres'!$B$1:$B$616,0), MATCH(K$32,'Mapping cadres'!$B$1:$Z$1,0))</f>
        <v>131</v>
      </c>
      <c r="L424" s="226">
        <f>INDEX('Uganda workforce data - raw'!$A$4:$F$619,MATCH($B424, 'Uganda workforce data - raw'!$B$4:$B$619,0), MATCH("Filled Male",'Uganda workforce data - raw'!$A$4:$F$4,0))*INDEX('Mapping cadres'!$B$1:$Z$616,MATCH($B424, 'Mapping cadres'!$B$1:$B$616,0), MATCH(L$32,'Mapping cadres'!$B$1:$Z$1,0))</f>
        <v>0</v>
      </c>
      <c r="M424" s="226">
        <f>INDEX('Uganda workforce data - raw'!$A$4:$F$619,MATCH($B424, 'Uganda workforce data - raw'!$B$4:$B$619,0), MATCH("Filled Male",'Uganda workforce data - raw'!$A$4:$F$4,0))*INDEX('Mapping cadres'!$B$1:$Z$616,MATCH($B424, 'Mapping cadres'!$B$1:$B$616,0), MATCH(M$32,'Mapping cadres'!$B$1:$Z$1,0))</f>
        <v>0</v>
      </c>
      <c r="N424" s="226">
        <f>INDEX('Uganda workforce data - raw'!$A$4:$F$619,MATCH($B424, 'Uganda workforce data - raw'!$B$4:$B$619,0), MATCH("Filled Male",'Uganda workforce data - raw'!$A$4:$F$4,0))*INDEX('Mapping cadres'!$B$1:$Z$616,MATCH($B424, 'Mapping cadres'!$B$1:$B$616,0), MATCH(N$32,'Mapping cadres'!$B$1:$Z$1,0))</f>
        <v>0</v>
      </c>
      <c r="O424" s="226">
        <f>INDEX('Uganda workforce data - raw'!$A$4:$F$619,MATCH($B424, 'Uganda workforce data - raw'!$B$4:$B$619,0), MATCH("Filled Male",'Uganda workforce data - raw'!$A$4:$F$4,0))*INDEX('Mapping cadres'!$B$1:$Z$616,MATCH($B424, 'Mapping cadres'!$B$1:$B$616,0), MATCH(O$32,'Mapping cadres'!$B$1:$Z$1,0))</f>
        <v>0</v>
      </c>
      <c r="P424" s="226">
        <f>INDEX('Uganda workforce data - raw'!$A$4:$F$619,MATCH($B424, 'Uganda workforce data - raw'!$B$4:$B$619,0), MATCH("Filled Male",'Uganda workforce data - raw'!$A$4:$F$4,0))*INDEX('Mapping cadres'!$B$1:$Z$616,MATCH($B424, 'Mapping cadres'!$B$1:$B$616,0), MATCH(P$32,'Mapping cadres'!$B$1:$Z$1,0))</f>
        <v>0</v>
      </c>
      <c r="Q424" s="226">
        <f>INDEX('Uganda workforce data - raw'!$A$4:$F$619,MATCH($B424, 'Uganda workforce data - raw'!$B$4:$B$619,0), MATCH("Filled Male",'Uganda workforce data - raw'!$A$4:$F$4,0))*INDEX('Mapping cadres'!$B$1:$Z$616,MATCH($B424, 'Mapping cadres'!$B$1:$B$616,0), MATCH(Q$32,'Mapping cadres'!$B$1:$Z$1,0))</f>
        <v>0</v>
      </c>
      <c r="R424" s="226">
        <f>INDEX('Uganda workforce data - raw'!$A$4:$F$619,MATCH($B424, 'Uganda workforce data - raw'!$B$4:$B$619,0), MATCH("Filled Male",'Uganda workforce data - raw'!$A$4:$F$4,0))*INDEX('Mapping cadres'!$B$1:$Z$616,MATCH($B424, 'Mapping cadres'!$B$1:$B$616,0), MATCH(R$32,'Mapping cadres'!$B$1:$Z$1,0))</f>
        <v>0</v>
      </c>
      <c r="S424" s="226">
        <f>INDEX('Uganda workforce data - raw'!$A$4:$F$619,MATCH($B424, 'Uganda workforce data - raw'!$B$4:$B$619,0), MATCH("Filled Male",'Uganda workforce data - raw'!$A$4:$F$4,0))*INDEX('Mapping cadres'!$B$1:$Z$616,MATCH($B424, 'Mapping cadres'!$B$1:$B$616,0), MATCH(S$32,'Mapping cadres'!$B$1:$Z$1,0))</f>
        <v>0</v>
      </c>
      <c r="T424" s="226">
        <f>INDEX('Uganda workforce data - raw'!$A$4:$F$619,MATCH($B424, 'Uganda workforce data - raw'!$B$4:$B$619,0), MATCH("Filled Male",'Uganda workforce data - raw'!$A$4:$F$4,0))*INDEX('Mapping cadres'!$B$1:$Z$616,MATCH($B424, 'Mapping cadres'!$B$1:$B$616,0), MATCH(T$32,'Mapping cadres'!$B$1:$Z$1,0))</f>
        <v>0</v>
      </c>
      <c r="U424" s="226">
        <f>INDEX('Uganda workforce data - raw'!$A$4:$F$619,MATCH($B424, 'Uganda workforce data - raw'!$B$4:$B$619,0), MATCH("Filled Male",'Uganda workforce data - raw'!$A$4:$F$4,0))*INDEX('Mapping cadres'!$B$1:$Z$616,MATCH($B424, 'Mapping cadres'!$B$1:$B$616,0), MATCH(U$32,'Mapping cadres'!$B$1:$Z$1,0))</f>
        <v>0</v>
      </c>
      <c r="V424" s="226">
        <f>INDEX('Uganda workforce data - raw'!$A$4:$F$619,MATCH($B424, 'Uganda workforce data - raw'!$B$4:$B$619,0), MATCH("Filled Male",'Uganda workforce data - raw'!$A$4:$F$4,0))*INDEX('Mapping cadres'!$B$1:$Z$616,MATCH($B424, 'Mapping cadres'!$B$1:$B$616,0), MATCH(V$32,'Mapping cadres'!$B$1:$Z$1,0))</f>
        <v>0</v>
      </c>
      <c r="W424" s="226">
        <f>INDEX('Uganda workforce data - raw'!$A$4:$F$619,MATCH($B424, 'Uganda workforce data - raw'!$B$4:$B$619,0), MATCH("Filled Male",'Uganda workforce data - raw'!$A$4:$F$4,0))*INDEX('Mapping cadres'!$B$1:$Z$616,MATCH($B424, 'Mapping cadres'!$B$1:$B$616,0), MATCH(W$32,'Mapping cadres'!$B$1:$Z$1,0))</f>
        <v>0</v>
      </c>
      <c r="X424" s="226">
        <f>INDEX('Uganda workforce data - raw'!$A$4:$F$619,MATCH($B424, 'Uganda workforce data - raw'!$B$4:$B$619,0), MATCH("Filled Male",'Uganda workforce data - raw'!$A$4:$F$4,0))*INDEX('Mapping cadres'!$B$1:$Z$616,MATCH($B424, 'Mapping cadres'!$B$1:$B$616,0), MATCH(X$32,'Mapping cadres'!$B$1:$Z$1,0))</f>
        <v>0</v>
      </c>
      <c r="Y424" s="226">
        <f>INDEX('Uganda workforce data - raw'!$A$4:$F$619,MATCH($B424, 'Uganda workforce data - raw'!$B$4:$B$619,0), MATCH("Filled Male",'Uganda workforce data - raw'!$A$4:$F$4,0))*INDEX('Mapping cadres'!$B$1:$Z$616,MATCH($B424, 'Mapping cadres'!$B$1:$B$616,0), MATCH(Y$32,'Mapping cadres'!$B$1:$Z$1,0))</f>
        <v>0</v>
      </c>
      <c r="Z424" s="226">
        <f>INDEX('Uganda workforce data - raw'!$A$4:$F$619,MATCH($B424, 'Uganda workforce data - raw'!$B$4:$B$619,0), MATCH("Filled Male",'Uganda workforce data - raw'!$A$4:$F$4,0))*INDEX('Mapping cadres'!$B$1:$Z$616,MATCH($B424, 'Mapping cadres'!$B$1:$B$616,0), MATCH(Z$32,'Mapping cadres'!$B$1:$Z$1,0))</f>
        <v>0</v>
      </c>
      <c r="AA424" s="226">
        <f>INDEX('Uganda workforce data - raw'!$A$4:$F$619,MATCH($B424, 'Uganda workforce data - raw'!$B$4:$B$619,0), MATCH("Filled Female",'Uganda workforce data - raw'!$A$4:$F$4,0))*INDEX('Mapping cadres'!$B$1:$Z$616,MATCH($B424, 'Mapping cadres'!$B$1:$B$616,0), MATCH(AA$32,'Mapping cadres'!$B$1:$Z$1,0))</f>
        <v>0</v>
      </c>
      <c r="AB424" s="226">
        <f>INDEX('Uganda workforce data - raw'!$A$4:$F$619,MATCH($B424, 'Uganda workforce data - raw'!$B$4:$B$619,0), MATCH("Filled Female",'Uganda workforce data - raw'!$A$4:$F$4,0))*INDEX('Mapping cadres'!$B$1:$Z$616,MATCH($B424, 'Mapping cadres'!$B$1:$B$616,0), MATCH(AB$32,'Mapping cadres'!$B$1:$Z$1,0))</f>
        <v>0</v>
      </c>
      <c r="AC424" s="226">
        <f>INDEX('Uganda workforce data - raw'!$A$4:$F$619,MATCH($B424, 'Uganda workforce data - raw'!$B$4:$B$619,0), MATCH("Filled Female",'Uganda workforce data - raw'!$A$4:$F$4,0))*INDEX('Mapping cadres'!$B$1:$Z$616,MATCH($B424, 'Mapping cadres'!$B$1:$B$616,0), MATCH(AC$32,'Mapping cadres'!$B$1:$Z$1,0))</f>
        <v>0</v>
      </c>
      <c r="AD424" s="226">
        <f>INDEX('Uganda workforce data - raw'!$A$4:$F$619,MATCH($B424, 'Uganda workforce data - raw'!$B$4:$B$619,0), MATCH("Filled Female",'Uganda workforce data - raw'!$A$4:$F$4,0))*INDEX('Mapping cadres'!$B$1:$Z$616,MATCH($B424, 'Mapping cadres'!$B$1:$B$616,0), MATCH(AD$32,'Mapping cadres'!$B$1:$Z$1,0))</f>
        <v>0</v>
      </c>
      <c r="AE424" s="226">
        <f>INDEX('Uganda workforce data - raw'!$A$4:$F$619,MATCH($B424, 'Uganda workforce data - raw'!$B$4:$B$619,0), MATCH("Filled Female",'Uganda workforce data - raw'!$A$4:$F$4,0))*INDEX('Mapping cadres'!$B$1:$Z$616,MATCH($B424, 'Mapping cadres'!$B$1:$B$616,0), MATCH(AE$32,'Mapping cadres'!$B$1:$Z$1,0))</f>
        <v>0</v>
      </c>
      <c r="AF424" s="226">
        <f>INDEX('Uganda workforce data - raw'!$A$4:$F$619,MATCH($B424, 'Uganda workforce data - raw'!$B$4:$B$619,0), MATCH("Filled Female",'Uganda workforce data - raw'!$A$4:$F$4,0))*INDEX('Mapping cadres'!$B$1:$Z$616,MATCH($B424, 'Mapping cadres'!$B$1:$B$616,0), MATCH(AF$32,'Mapping cadres'!$B$1:$Z$1,0))</f>
        <v>0</v>
      </c>
      <c r="AG424" s="226">
        <f>INDEX('Uganda workforce data - raw'!$A$4:$F$619,MATCH($B424, 'Uganda workforce data - raw'!$B$4:$B$619,0), MATCH("Filled Female",'Uganda workforce data - raw'!$A$4:$F$4,0))*INDEX('Mapping cadres'!$B$1:$Z$616,MATCH($B424, 'Mapping cadres'!$B$1:$B$616,0), MATCH(AG$32,'Mapping cadres'!$B$1:$Z$1,0))</f>
        <v>0</v>
      </c>
      <c r="AH424" s="226">
        <f>INDEX('Uganda workforce data - raw'!$A$4:$F$619,MATCH($B424, 'Uganda workforce data - raw'!$B$4:$B$619,0), MATCH("Filled Female",'Uganda workforce data - raw'!$A$4:$F$4,0))*INDEX('Mapping cadres'!$B$1:$Z$616,MATCH($B424, 'Mapping cadres'!$B$1:$B$616,0), MATCH(AH$32,'Mapping cadres'!$B$1:$Z$1,0))</f>
        <v>0</v>
      </c>
      <c r="AI424" s="226">
        <f>INDEX('Uganda workforce data - raw'!$A$4:$F$619,MATCH($B424, 'Uganda workforce data - raw'!$B$4:$B$619,0), MATCH("Filled Female",'Uganda workforce data - raw'!$A$4:$F$4,0))*INDEX('Mapping cadres'!$B$1:$Z$616,MATCH($B424, 'Mapping cadres'!$B$1:$B$616,0), MATCH(AI$32,'Mapping cadres'!$B$1:$Z$1,0))</f>
        <v>37</v>
      </c>
      <c r="AJ424" s="226">
        <f>INDEX('Uganda workforce data - raw'!$A$4:$F$619,MATCH($B424, 'Uganda workforce data - raw'!$B$4:$B$619,0), MATCH("Filled Female",'Uganda workforce data - raw'!$A$4:$F$4,0))*INDEX('Mapping cadres'!$B$1:$Z$616,MATCH($B424, 'Mapping cadres'!$B$1:$B$616,0), MATCH(AJ$32,'Mapping cadres'!$B$1:$Z$1,0))</f>
        <v>0</v>
      </c>
      <c r="AK424" s="226">
        <f>INDEX('Uganda workforce data - raw'!$A$4:$F$619,MATCH($B424, 'Uganda workforce data - raw'!$B$4:$B$619,0), MATCH("Filled Female",'Uganda workforce data - raw'!$A$4:$F$4,0))*INDEX('Mapping cadres'!$B$1:$Z$616,MATCH($B424, 'Mapping cadres'!$B$1:$B$616,0), MATCH(AK$32,'Mapping cadres'!$B$1:$Z$1,0))</f>
        <v>0</v>
      </c>
      <c r="AL424" s="226">
        <f>INDEX('Uganda workforce data - raw'!$A$4:$F$619,MATCH($B424, 'Uganda workforce data - raw'!$B$4:$B$619,0), MATCH("Filled Female",'Uganda workforce data - raw'!$A$4:$F$4,0))*INDEX('Mapping cadres'!$B$1:$Z$616,MATCH($B424, 'Mapping cadres'!$B$1:$B$616,0), MATCH(AL$32,'Mapping cadres'!$B$1:$Z$1,0))</f>
        <v>0</v>
      </c>
      <c r="AM424" s="226">
        <f>INDEX('Uganda workforce data - raw'!$A$4:$F$619,MATCH($B424, 'Uganda workforce data - raw'!$B$4:$B$619,0), MATCH("Filled Female",'Uganda workforce data - raw'!$A$4:$F$4,0))*INDEX('Mapping cadres'!$B$1:$Z$616,MATCH($B424, 'Mapping cadres'!$B$1:$B$616,0), MATCH(AM$32,'Mapping cadres'!$B$1:$Z$1,0))</f>
        <v>0</v>
      </c>
      <c r="AN424" s="226">
        <f>INDEX('Uganda workforce data - raw'!$A$4:$F$619,MATCH($B424, 'Uganda workforce data - raw'!$B$4:$B$619,0), MATCH("Filled Female",'Uganda workforce data - raw'!$A$4:$F$4,0))*INDEX('Mapping cadres'!$B$1:$Z$616,MATCH($B424, 'Mapping cadres'!$B$1:$B$616,0), MATCH(AN$32,'Mapping cadres'!$B$1:$Z$1,0))</f>
        <v>0</v>
      </c>
      <c r="AO424" s="226">
        <f>INDEX('Uganda workforce data - raw'!$A$4:$F$619,MATCH($B424, 'Uganda workforce data - raw'!$B$4:$B$619,0), MATCH("Filled Female",'Uganda workforce data - raw'!$A$4:$F$4,0))*INDEX('Mapping cadres'!$B$1:$Z$616,MATCH($B424, 'Mapping cadres'!$B$1:$B$616,0), MATCH(AO$32,'Mapping cadres'!$B$1:$Z$1,0))</f>
        <v>0</v>
      </c>
      <c r="AP424" s="226">
        <f>INDEX('Uganda workforce data - raw'!$A$4:$F$619,MATCH($B424, 'Uganda workforce data - raw'!$B$4:$B$619,0), MATCH("Filled Female",'Uganda workforce data - raw'!$A$4:$F$4,0))*INDEX('Mapping cadres'!$B$1:$Z$616,MATCH($B424, 'Mapping cadres'!$B$1:$B$616,0), MATCH(AP$32,'Mapping cadres'!$B$1:$Z$1,0))</f>
        <v>0</v>
      </c>
      <c r="AQ424" s="226">
        <f>INDEX('Uganda workforce data - raw'!$A$4:$F$619,MATCH($B424, 'Uganda workforce data - raw'!$B$4:$B$619,0), MATCH("Filled Female",'Uganda workforce data - raw'!$A$4:$F$4,0))*INDEX('Mapping cadres'!$B$1:$Z$616,MATCH($B424, 'Mapping cadres'!$B$1:$B$616,0), MATCH(AQ$32,'Mapping cadres'!$B$1:$Z$1,0))</f>
        <v>0</v>
      </c>
      <c r="AR424" s="226">
        <f>INDEX('Uganda workforce data - raw'!$A$4:$F$619,MATCH($B424, 'Uganda workforce data - raw'!$B$4:$B$619,0), MATCH("Filled Female",'Uganda workforce data - raw'!$A$4:$F$4,0))*INDEX('Mapping cadres'!$B$1:$Z$616,MATCH($B424, 'Mapping cadres'!$B$1:$B$616,0), MATCH(AR$32,'Mapping cadres'!$B$1:$Z$1,0))</f>
        <v>0</v>
      </c>
      <c r="AS424" s="226">
        <f>INDEX('Uganda workforce data - raw'!$A$4:$F$619,MATCH($B424, 'Uganda workforce data - raw'!$B$4:$B$619,0), MATCH("Filled Female",'Uganda workforce data - raw'!$A$4:$F$4,0))*INDEX('Mapping cadres'!$B$1:$Z$616,MATCH($B424, 'Mapping cadres'!$B$1:$B$616,0), MATCH(AS$32,'Mapping cadres'!$B$1:$Z$1,0))</f>
        <v>0</v>
      </c>
      <c r="AT424" s="226">
        <f>INDEX('Uganda workforce data - raw'!$A$4:$F$619,MATCH($B424, 'Uganda workforce data - raw'!$B$4:$B$619,0), MATCH("Filled Female",'Uganda workforce data - raw'!$A$4:$F$4,0))*INDEX('Mapping cadres'!$B$1:$Z$616,MATCH($B424, 'Mapping cadres'!$B$1:$B$616,0), MATCH(AT$32,'Mapping cadres'!$B$1:$Z$1,0))</f>
        <v>0</v>
      </c>
      <c r="AU424" s="226">
        <f>INDEX('Uganda workforce data - raw'!$A$4:$F$619,MATCH($B424, 'Uganda workforce data - raw'!$B$4:$B$619,0), MATCH("Filled Female",'Uganda workforce data - raw'!$A$4:$F$4,0))*INDEX('Mapping cadres'!$B$1:$Z$616,MATCH($B424, 'Mapping cadres'!$B$1:$B$616,0), MATCH(AU$32,'Mapping cadres'!$B$1:$Z$1,0))</f>
        <v>0</v>
      </c>
      <c r="AV424" s="226">
        <f>INDEX('Uganda workforce data - raw'!$A$4:$F$619,MATCH($B424, 'Uganda workforce data - raw'!$B$4:$B$619,0), MATCH("Filled Female",'Uganda workforce data - raw'!$A$4:$F$4,0))*INDEX('Mapping cadres'!$B$1:$Z$616,MATCH($B424, 'Mapping cadres'!$B$1:$B$616,0), MATCH(AV$32,'Mapping cadres'!$B$1:$Z$1,0))</f>
        <v>0</v>
      </c>
      <c r="AW424" s="226">
        <f>INDEX('Uganda workforce data - raw'!$A$4:$F$619,MATCH($B424, 'Uganda workforce data - raw'!$B$4:$B$619,0), MATCH("Filled Female",'Uganda workforce data - raw'!$A$4:$F$4,0))*INDEX('Mapping cadres'!$B$1:$Z$616,MATCH($B424, 'Mapping cadres'!$B$1:$B$616,0), MATCH(AW$32,'Mapping cadres'!$B$1:$Z$1,0))</f>
        <v>0</v>
      </c>
      <c r="AX424" s="226">
        <f>INDEX('Uganda workforce data - raw'!$A$4:$F$619,MATCH($B424, 'Uganda workforce data - raw'!$B$4:$B$619,0), MATCH("Filled Female",'Uganda workforce data - raw'!$A$4:$F$4,0))*INDEX('Mapping cadres'!$B$1:$Z$616,MATCH($B424, 'Mapping cadres'!$B$1:$B$616,0), MATCH(AX$32,'Mapping cadres'!$B$1:$Z$1,0))</f>
        <v>0</v>
      </c>
      <c r="AY424" s="226">
        <f t="shared" si="149"/>
        <v>0</v>
      </c>
      <c r="AZ424" s="226">
        <f t="shared" si="150"/>
        <v>0</v>
      </c>
      <c r="BA424" s="226">
        <f t="shared" si="151"/>
        <v>0</v>
      </c>
      <c r="BB424" s="226">
        <f t="shared" si="152"/>
        <v>0</v>
      </c>
      <c r="BC424" s="226">
        <f t="shared" si="153"/>
        <v>0</v>
      </c>
      <c r="BD424" s="226">
        <f t="shared" si="154"/>
        <v>0</v>
      </c>
      <c r="BE424" s="226">
        <f t="shared" si="155"/>
        <v>0</v>
      </c>
      <c r="BF424" s="226">
        <f t="shared" si="156"/>
        <v>0</v>
      </c>
      <c r="BG424" s="226">
        <f t="shared" si="157"/>
        <v>168</v>
      </c>
      <c r="BH424" s="226">
        <f t="shared" si="158"/>
        <v>0</v>
      </c>
      <c r="BI424" s="226">
        <f t="shared" si="159"/>
        <v>0</v>
      </c>
      <c r="BJ424" s="226">
        <f t="shared" si="160"/>
        <v>0</v>
      </c>
      <c r="BK424" s="226">
        <f t="shared" si="161"/>
        <v>0</v>
      </c>
      <c r="BL424" s="226">
        <f t="shared" si="162"/>
        <v>0</v>
      </c>
      <c r="BM424" s="226">
        <f t="shared" si="163"/>
        <v>0</v>
      </c>
      <c r="BN424" s="226">
        <f t="shared" si="164"/>
        <v>0</v>
      </c>
      <c r="BO424" s="226">
        <f t="shared" si="165"/>
        <v>0</v>
      </c>
      <c r="BP424" s="226">
        <f t="shared" si="166"/>
        <v>0</v>
      </c>
      <c r="BQ424" s="226">
        <f t="shared" si="167"/>
        <v>0</v>
      </c>
      <c r="BR424" s="226">
        <f t="shared" si="168"/>
        <v>0</v>
      </c>
      <c r="BS424" s="226">
        <f t="shared" si="169"/>
        <v>0</v>
      </c>
      <c r="BT424" s="226">
        <f t="shared" si="170"/>
        <v>0</v>
      </c>
      <c r="BU424" s="226">
        <f t="shared" si="171"/>
        <v>0</v>
      </c>
      <c r="BV424" s="226">
        <f t="shared" si="172"/>
        <v>0</v>
      </c>
    </row>
    <row r="425" spans="1:74">
      <c r="A425" s="226">
        <v>393</v>
      </c>
      <c r="B425" s="226" t="s">
        <v>1693</v>
      </c>
      <c r="C425" s="226">
        <f>INDEX('Uganda workforce data - raw'!$A$4:$F$619,MATCH($B425, 'Uganda workforce data - raw'!$B$4:$B$619,0), MATCH("Filled Male",'Uganda workforce data - raw'!$A$4:$F$4,0))*INDEX('Mapping cadres'!$B$1:$Z$616,MATCH($B425, 'Mapping cadres'!$B$1:$B$616,0), MATCH(C$32,'Mapping cadres'!$B$1:$Z$1,0))</f>
        <v>0</v>
      </c>
      <c r="D425" s="226">
        <f>INDEX('Uganda workforce data - raw'!$A$4:$F$619,MATCH($B425, 'Uganda workforce data - raw'!$B$4:$B$619,0), MATCH("Filled Male",'Uganda workforce data - raw'!$A$4:$F$4,0))*INDEX('Mapping cadres'!$B$1:$Z$616,MATCH($B425, 'Mapping cadres'!$B$1:$B$616,0), MATCH(D$32,'Mapping cadres'!$B$1:$Z$1,0))</f>
        <v>0</v>
      </c>
      <c r="E425" s="226">
        <f>INDEX('Uganda workforce data - raw'!$A$4:$F$619,MATCH($B425, 'Uganda workforce data - raw'!$B$4:$B$619,0), MATCH("Filled Male",'Uganda workforce data - raw'!$A$4:$F$4,0))*INDEX('Mapping cadres'!$B$1:$Z$616,MATCH($B425, 'Mapping cadres'!$B$1:$B$616,0), MATCH(E$32,'Mapping cadres'!$B$1:$Z$1,0))</f>
        <v>3</v>
      </c>
      <c r="F425" s="226">
        <f>INDEX('Uganda workforce data - raw'!$A$4:$F$619,MATCH($B425, 'Uganda workforce data - raw'!$B$4:$B$619,0), MATCH("Filled Male",'Uganda workforce data - raw'!$A$4:$F$4,0))*INDEX('Mapping cadres'!$B$1:$Z$616,MATCH($B425, 'Mapping cadres'!$B$1:$B$616,0), MATCH(F$32,'Mapping cadres'!$B$1:$Z$1,0))</f>
        <v>0</v>
      </c>
      <c r="G425" s="226">
        <f>INDEX('Uganda workforce data - raw'!$A$4:$F$619,MATCH($B425, 'Uganda workforce data - raw'!$B$4:$B$619,0), MATCH("Filled Male",'Uganda workforce data - raw'!$A$4:$F$4,0))*INDEX('Mapping cadres'!$B$1:$Z$616,MATCH($B425, 'Mapping cadres'!$B$1:$B$616,0), MATCH(G$32,'Mapping cadres'!$B$1:$Z$1,0))</f>
        <v>0</v>
      </c>
      <c r="H425" s="226">
        <f>INDEX('Uganda workforce data - raw'!$A$4:$F$619,MATCH($B425, 'Uganda workforce data - raw'!$B$4:$B$619,0), MATCH("Filled Male",'Uganda workforce data - raw'!$A$4:$F$4,0))*INDEX('Mapping cadres'!$B$1:$Z$616,MATCH($B425, 'Mapping cadres'!$B$1:$B$616,0), MATCH(H$32,'Mapping cadres'!$B$1:$Z$1,0))</f>
        <v>0</v>
      </c>
      <c r="I425" s="226">
        <f>INDEX('Uganda workforce data - raw'!$A$4:$F$619,MATCH($B425, 'Uganda workforce data - raw'!$B$4:$B$619,0), MATCH("Filled Male",'Uganda workforce data - raw'!$A$4:$F$4,0))*INDEX('Mapping cadres'!$B$1:$Z$616,MATCH($B425, 'Mapping cadres'!$B$1:$B$616,0), MATCH(I$32,'Mapping cadres'!$B$1:$Z$1,0))</f>
        <v>0</v>
      </c>
      <c r="J425" s="226">
        <f>INDEX('Uganda workforce data - raw'!$A$4:$F$619,MATCH($B425, 'Uganda workforce data - raw'!$B$4:$B$619,0), MATCH("Filled Male",'Uganda workforce data - raw'!$A$4:$F$4,0))*INDEX('Mapping cadres'!$B$1:$Z$616,MATCH($B425, 'Mapping cadres'!$B$1:$B$616,0), MATCH(J$32,'Mapping cadres'!$B$1:$Z$1,0))</f>
        <v>0</v>
      </c>
      <c r="K425" s="226">
        <f>INDEX('Uganda workforce data - raw'!$A$4:$F$619,MATCH($B425, 'Uganda workforce data - raw'!$B$4:$B$619,0), MATCH("Filled Male",'Uganda workforce data - raw'!$A$4:$F$4,0))*INDEX('Mapping cadres'!$B$1:$Z$616,MATCH($B425, 'Mapping cadres'!$B$1:$B$616,0), MATCH(K$32,'Mapping cadres'!$B$1:$Z$1,0))</f>
        <v>0</v>
      </c>
      <c r="L425" s="226">
        <f>INDEX('Uganda workforce data - raw'!$A$4:$F$619,MATCH($B425, 'Uganda workforce data - raw'!$B$4:$B$619,0), MATCH("Filled Male",'Uganda workforce data - raw'!$A$4:$F$4,0))*INDEX('Mapping cadres'!$B$1:$Z$616,MATCH($B425, 'Mapping cadres'!$B$1:$B$616,0), MATCH(L$32,'Mapping cadres'!$B$1:$Z$1,0))</f>
        <v>0</v>
      </c>
      <c r="M425" s="226">
        <f>INDEX('Uganda workforce data - raw'!$A$4:$F$619,MATCH($B425, 'Uganda workforce data - raw'!$B$4:$B$619,0), MATCH("Filled Male",'Uganda workforce data - raw'!$A$4:$F$4,0))*INDEX('Mapping cadres'!$B$1:$Z$616,MATCH($B425, 'Mapping cadres'!$B$1:$B$616,0), MATCH(M$32,'Mapping cadres'!$B$1:$Z$1,0))</f>
        <v>0</v>
      </c>
      <c r="N425" s="226">
        <f>INDEX('Uganda workforce data - raw'!$A$4:$F$619,MATCH($B425, 'Uganda workforce data - raw'!$B$4:$B$619,0), MATCH("Filled Male",'Uganda workforce data - raw'!$A$4:$F$4,0))*INDEX('Mapping cadres'!$B$1:$Z$616,MATCH($B425, 'Mapping cadres'!$B$1:$B$616,0), MATCH(N$32,'Mapping cadres'!$B$1:$Z$1,0))</f>
        <v>0</v>
      </c>
      <c r="O425" s="226">
        <f>INDEX('Uganda workforce data - raw'!$A$4:$F$619,MATCH($B425, 'Uganda workforce data - raw'!$B$4:$B$619,0), MATCH("Filled Male",'Uganda workforce data - raw'!$A$4:$F$4,0))*INDEX('Mapping cadres'!$B$1:$Z$616,MATCH($B425, 'Mapping cadres'!$B$1:$B$616,0), MATCH(O$32,'Mapping cadres'!$B$1:$Z$1,0))</f>
        <v>0</v>
      </c>
      <c r="P425" s="226">
        <f>INDEX('Uganda workforce data - raw'!$A$4:$F$619,MATCH($B425, 'Uganda workforce data - raw'!$B$4:$B$619,0), MATCH("Filled Male",'Uganda workforce data - raw'!$A$4:$F$4,0))*INDEX('Mapping cadres'!$B$1:$Z$616,MATCH($B425, 'Mapping cadres'!$B$1:$B$616,0), MATCH(P$32,'Mapping cadres'!$B$1:$Z$1,0))</f>
        <v>0</v>
      </c>
      <c r="Q425" s="226">
        <f>INDEX('Uganda workforce data - raw'!$A$4:$F$619,MATCH($B425, 'Uganda workforce data - raw'!$B$4:$B$619,0), MATCH("Filled Male",'Uganda workforce data - raw'!$A$4:$F$4,0))*INDEX('Mapping cadres'!$B$1:$Z$616,MATCH($B425, 'Mapping cadres'!$B$1:$B$616,0), MATCH(Q$32,'Mapping cadres'!$B$1:$Z$1,0))</f>
        <v>0</v>
      </c>
      <c r="R425" s="226">
        <f>INDEX('Uganda workforce data - raw'!$A$4:$F$619,MATCH($B425, 'Uganda workforce data - raw'!$B$4:$B$619,0), MATCH("Filled Male",'Uganda workforce data - raw'!$A$4:$F$4,0))*INDEX('Mapping cadres'!$B$1:$Z$616,MATCH($B425, 'Mapping cadres'!$B$1:$B$616,0), MATCH(R$32,'Mapping cadres'!$B$1:$Z$1,0))</f>
        <v>0</v>
      </c>
      <c r="S425" s="226">
        <f>INDEX('Uganda workforce data - raw'!$A$4:$F$619,MATCH($B425, 'Uganda workforce data - raw'!$B$4:$B$619,0), MATCH("Filled Male",'Uganda workforce data - raw'!$A$4:$F$4,0))*INDEX('Mapping cadres'!$B$1:$Z$616,MATCH($B425, 'Mapping cadres'!$B$1:$B$616,0), MATCH(S$32,'Mapping cadres'!$B$1:$Z$1,0))</f>
        <v>0</v>
      </c>
      <c r="T425" s="226">
        <f>INDEX('Uganda workforce data - raw'!$A$4:$F$619,MATCH($B425, 'Uganda workforce data - raw'!$B$4:$B$619,0), MATCH("Filled Male",'Uganda workforce data - raw'!$A$4:$F$4,0))*INDEX('Mapping cadres'!$B$1:$Z$616,MATCH($B425, 'Mapping cadres'!$B$1:$B$616,0), MATCH(T$32,'Mapping cadres'!$B$1:$Z$1,0))</f>
        <v>0</v>
      </c>
      <c r="U425" s="226">
        <f>INDEX('Uganda workforce data - raw'!$A$4:$F$619,MATCH($B425, 'Uganda workforce data - raw'!$B$4:$B$619,0), MATCH("Filled Male",'Uganda workforce data - raw'!$A$4:$F$4,0))*INDEX('Mapping cadres'!$B$1:$Z$616,MATCH($B425, 'Mapping cadres'!$B$1:$B$616,0), MATCH(U$32,'Mapping cadres'!$B$1:$Z$1,0))</f>
        <v>0</v>
      </c>
      <c r="V425" s="226">
        <f>INDEX('Uganda workforce data - raw'!$A$4:$F$619,MATCH($B425, 'Uganda workforce data - raw'!$B$4:$B$619,0), MATCH("Filled Male",'Uganda workforce data - raw'!$A$4:$F$4,0))*INDEX('Mapping cadres'!$B$1:$Z$616,MATCH($B425, 'Mapping cadres'!$B$1:$B$616,0), MATCH(V$32,'Mapping cadres'!$B$1:$Z$1,0))</f>
        <v>0</v>
      </c>
      <c r="W425" s="226">
        <f>INDEX('Uganda workforce data - raw'!$A$4:$F$619,MATCH($B425, 'Uganda workforce data - raw'!$B$4:$B$619,0), MATCH("Filled Male",'Uganda workforce data - raw'!$A$4:$F$4,0))*INDEX('Mapping cadres'!$B$1:$Z$616,MATCH($B425, 'Mapping cadres'!$B$1:$B$616,0), MATCH(W$32,'Mapping cadres'!$B$1:$Z$1,0))</f>
        <v>0</v>
      </c>
      <c r="X425" s="226">
        <f>INDEX('Uganda workforce data - raw'!$A$4:$F$619,MATCH($B425, 'Uganda workforce data - raw'!$B$4:$B$619,0), MATCH("Filled Male",'Uganda workforce data - raw'!$A$4:$F$4,0))*INDEX('Mapping cadres'!$B$1:$Z$616,MATCH($B425, 'Mapping cadres'!$B$1:$B$616,0), MATCH(X$32,'Mapping cadres'!$B$1:$Z$1,0))</f>
        <v>0</v>
      </c>
      <c r="Y425" s="226">
        <f>INDEX('Uganda workforce data - raw'!$A$4:$F$619,MATCH($B425, 'Uganda workforce data - raw'!$B$4:$B$619,0), MATCH("Filled Male",'Uganda workforce data - raw'!$A$4:$F$4,0))*INDEX('Mapping cadres'!$B$1:$Z$616,MATCH($B425, 'Mapping cadres'!$B$1:$B$616,0), MATCH(Y$32,'Mapping cadres'!$B$1:$Z$1,0))</f>
        <v>0</v>
      </c>
      <c r="Z425" s="226">
        <f>INDEX('Uganda workforce data - raw'!$A$4:$F$619,MATCH($B425, 'Uganda workforce data - raw'!$B$4:$B$619,0), MATCH("Filled Male",'Uganda workforce data - raw'!$A$4:$F$4,0))*INDEX('Mapping cadres'!$B$1:$Z$616,MATCH($B425, 'Mapping cadres'!$B$1:$B$616,0), MATCH(Z$32,'Mapping cadres'!$B$1:$Z$1,0))</f>
        <v>0</v>
      </c>
      <c r="AA425" s="226">
        <f>INDEX('Uganda workforce data - raw'!$A$4:$F$619,MATCH($B425, 'Uganda workforce data - raw'!$B$4:$B$619,0), MATCH("Filled Female",'Uganda workforce data - raw'!$A$4:$F$4,0))*INDEX('Mapping cadres'!$B$1:$Z$616,MATCH($B425, 'Mapping cadres'!$B$1:$B$616,0), MATCH(AA$32,'Mapping cadres'!$B$1:$Z$1,0))</f>
        <v>0</v>
      </c>
      <c r="AB425" s="226">
        <f>INDEX('Uganda workforce data - raw'!$A$4:$F$619,MATCH($B425, 'Uganda workforce data - raw'!$B$4:$B$619,0), MATCH("Filled Female",'Uganda workforce data - raw'!$A$4:$F$4,0))*INDEX('Mapping cadres'!$B$1:$Z$616,MATCH($B425, 'Mapping cadres'!$B$1:$B$616,0), MATCH(AB$32,'Mapping cadres'!$B$1:$Z$1,0))</f>
        <v>0</v>
      </c>
      <c r="AC425" s="226">
        <f>INDEX('Uganda workforce data - raw'!$A$4:$F$619,MATCH($B425, 'Uganda workforce data - raw'!$B$4:$B$619,0), MATCH("Filled Female",'Uganda workforce data - raw'!$A$4:$F$4,0))*INDEX('Mapping cadres'!$B$1:$Z$616,MATCH($B425, 'Mapping cadres'!$B$1:$B$616,0), MATCH(AC$32,'Mapping cadres'!$B$1:$Z$1,0))</f>
        <v>0</v>
      </c>
      <c r="AD425" s="226">
        <f>INDEX('Uganda workforce data - raw'!$A$4:$F$619,MATCH($B425, 'Uganda workforce data - raw'!$B$4:$B$619,0), MATCH("Filled Female",'Uganda workforce data - raw'!$A$4:$F$4,0))*INDEX('Mapping cadres'!$B$1:$Z$616,MATCH($B425, 'Mapping cadres'!$B$1:$B$616,0), MATCH(AD$32,'Mapping cadres'!$B$1:$Z$1,0))</f>
        <v>0</v>
      </c>
      <c r="AE425" s="226">
        <f>INDEX('Uganda workforce data - raw'!$A$4:$F$619,MATCH($B425, 'Uganda workforce data - raw'!$B$4:$B$619,0), MATCH("Filled Female",'Uganda workforce data - raw'!$A$4:$F$4,0))*INDEX('Mapping cadres'!$B$1:$Z$616,MATCH($B425, 'Mapping cadres'!$B$1:$B$616,0), MATCH(AE$32,'Mapping cadres'!$B$1:$Z$1,0))</f>
        <v>0</v>
      </c>
      <c r="AF425" s="226">
        <f>INDEX('Uganda workforce data - raw'!$A$4:$F$619,MATCH($B425, 'Uganda workforce data - raw'!$B$4:$B$619,0), MATCH("Filled Female",'Uganda workforce data - raw'!$A$4:$F$4,0))*INDEX('Mapping cadres'!$B$1:$Z$616,MATCH($B425, 'Mapping cadres'!$B$1:$B$616,0), MATCH(AF$32,'Mapping cadres'!$B$1:$Z$1,0))</f>
        <v>0</v>
      </c>
      <c r="AG425" s="226">
        <f>INDEX('Uganda workforce data - raw'!$A$4:$F$619,MATCH($B425, 'Uganda workforce data - raw'!$B$4:$B$619,0), MATCH("Filled Female",'Uganda workforce data - raw'!$A$4:$F$4,0))*INDEX('Mapping cadres'!$B$1:$Z$616,MATCH($B425, 'Mapping cadres'!$B$1:$B$616,0), MATCH(AG$32,'Mapping cadres'!$B$1:$Z$1,0))</f>
        <v>0</v>
      </c>
      <c r="AH425" s="226">
        <f>INDEX('Uganda workforce data - raw'!$A$4:$F$619,MATCH($B425, 'Uganda workforce data - raw'!$B$4:$B$619,0), MATCH("Filled Female",'Uganda workforce data - raw'!$A$4:$F$4,0))*INDEX('Mapping cadres'!$B$1:$Z$616,MATCH($B425, 'Mapping cadres'!$B$1:$B$616,0), MATCH(AH$32,'Mapping cadres'!$B$1:$Z$1,0))</f>
        <v>0</v>
      </c>
      <c r="AI425" s="226">
        <f>INDEX('Uganda workforce data - raw'!$A$4:$F$619,MATCH($B425, 'Uganda workforce data - raw'!$B$4:$B$619,0), MATCH("Filled Female",'Uganda workforce data - raw'!$A$4:$F$4,0))*INDEX('Mapping cadres'!$B$1:$Z$616,MATCH($B425, 'Mapping cadres'!$B$1:$B$616,0), MATCH(AI$32,'Mapping cadres'!$B$1:$Z$1,0))</f>
        <v>0</v>
      </c>
      <c r="AJ425" s="226">
        <f>INDEX('Uganda workforce data - raw'!$A$4:$F$619,MATCH($B425, 'Uganda workforce data - raw'!$B$4:$B$619,0), MATCH("Filled Female",'Uganda workforce data - raw'!$A$4:$F$4,0))*INDEX('Mapping cadres'!$B$1:$Z$616,MATCH($B425, 'Mapping cadres'!$B$1:$B$616,0), MATCH(AJ$32,'Mapping cadres'!$B$1:$Z$1,0))</f>
        <v>0</v>
      </c>
      <c r="AK425" s="226">
        <f>INDEX('Uganda workforce data - raw'!$A$4:$F$619,MATCH($B425, 'Uganda workforce data - raw'!$B$4:$B$619,0), MATCH("Filled Female",'Uganda workforce data - raw'!$A$4:$F$4,0))*INDEX('Mapping cadres'!$B$1:$Z$616,MATCH($B425, 'Mapping cadres'!$B$1:$B$616,0), MATCH(AK$32,'Mapping cadres'!$B$1:$Z$1,0))</f>
        <v>0</v>
      </c>
      <c r="AL425" s="226">
        <f>INDEX('Uganda workforce data - raw'!$A$4:$F$619,MATCH($B425, 'Uganda workforce data - raw'!$B$4:$B$619,0), MATCH("Filled Female",'Uganda workforce data - raw'!$A$4:$F$4,0))*INDEX('Mapping cadres'!$B$1:$Z$616,MATCH($B425, 'Mapping cadres'!$B$1:$B$616,0), MATCH(AL$32,'Mapping cadres'!$B$1:$Z$1,0))</f>
        <v>0</v>
      </c>
      <c r="AM425" s="226">
        <f>INDEX('Uganda workforce data - raw'!$A$4:$F$619,MATCH($B425, 'Uganda workforce data - raw'!$B$4:$B$619,0), MATCH("Filled Female",'Uganda workforce data - raw'!$A$4:$F$4,0))*INDEX('Mapping cadres'!$B$1:$Z$616,MATCH($B425, 'Mapping cadres'!$B$1:$B$616,0), MATCH(AM$32,'Mapping cadres'!$B$1:$Z$1,0))</f>
        <v>0</v>
      </c>
      <c r="AN425" s="226">
        <f>INDEX('Uganda workforce data - raw'!$A$4:$F$619,MATCH($B425, 'Uganda workforce data - raw'!$B$4:$B$619,0), MATCH("Filled Female",'Uganda workforce data - raw'!$A$4:$F$4,0))*INDEX('Mapping cadres'!$B$1:$Z$616,MATCH($B425, 'Mapping cadres'!$B$1:$B$616,0), MATCH(AN$32,'Mapping cadres'!$B$1:$Z$1,0))</f>
        <v>0</v>
      </c>
      <c r="AO425" s="226">
        <f>INDEX('Uganda workforce data - raw'!$A$4:$F$619,MATCH($B425, 'Uganda workforce data - raw'!$B$4:$B$619,0), MATCH("Filled Female",'Uganda workforce data - raw'!$A$4:$F$4,0))*INDEX('Mapping cadres'!$B$1:$Z$616,MATCH($B425, 'Mapping cadres'!$B$1:$B$616,0), MATCH(AO$32,'Mapping cadres'!$B$1:$Z$1,0))</f>
        <v>0</v>
      </c>
      <c r="AP425" s="226">
        <f>INDEX('Uganda workforce data - raw'!$A$4:$F$619,MATCH($B425, 'Uganda workforce data - raw'!$B$4:$B$619,0), MATCH("Filled Female",'Uganda workforce data - raw'!$A$4:$F$4,0))*INDEX('Mapping cadres'!$B$1:$Z$616,MATCH($B425, 'Mapping cadres'!$B$1:$B$616,0), MATCH(AP$32,'Mapping cadres'!$B$1:$Z$1,0))</f>
        <v>0</v>
      </c>
      <c r="AQ425" s="226">
        <f>INDEX('Uganda workforce data - raw'!$A$4:$F$619,MATCH($B425, 'Uganda workforce data - raw'!$B$4:$B$619,0), MATCH("Filled Female",'Uganda workforce data - raw'!$A$4:$F$4,0))*INDEX('Mapping cadres'!$B$1:$Z$616,MATCH($B425, 'Mapping cadres'!$B$1:$B$616,0), MATCH(AQ$32,'Mapping cadres'!$B$1:$Z$1,0))</f>
        <v>0</v>
      </c>
      <c r="AR425" s="226">
        <f>INDEX('Uganda workforce data - raw'!$A$4:$F$619,MATCH($B425, 'Uganda workforce data - raw'!$B$4:$B$619,0), MATCH("Filled Female",'Uganda workforce data - raw'!$A$4:$F$4,0))*INDEX('Mapping cadres'!$B$1:$Z$616,MATCH($B425, 'Mapping cadres'!$B$1:$B$616,0), MATCH(AR$32,'Mapping cadres'!$B$1:$Z$1,0))</f>
        <v>0</v>
      </c>
      <c r="AS425" s="226">
        <f>INDEX('Uganda workforce data - raw'!$A$4:$F$619,MATCH($B425, 'Uganda workforce data - raw'!$B$4:$B$619,0), MATCH("Filled Female",'Uganda workforce data - raw'!$A$4:$F$4,0))*INDEX('Mapping cadres'!$B$1:$Z$616,MATCH($B425, 'Mapping cadres'!$B$1:$B$616,0), MATCH(AS$32,'Mapping cadres'!$B$1:$Z$1,0))</f>
        <v>0</v>
      </c>
      <c r="AT425" s="226">
        <f>INDEX('Uganda workforce data - raw'!$A$4:$F$619,MATCH($B425, 'Uganda workforce data - raw'!$B$4:$B$619,0), MATCH("Filled Female",'Uganda workforce data - raw'!$A$4:$F$4,0))*INDEX('Mapping cadres'!$B$1:$Z$616,MATCH($B425, 'Mapping cadres'!$B$1:$B$616,0), MATCH(AT$32,'Mapping cadres'!$B$1:$Z$1,0))</f>
        <v>0</v>
      </c>
      <c r="AU425" s="226">
        <f>INDEX('Uganda workforce data - raw'!$A$4:$F$619,MATCH($B425, 'Uganda workforce data - raw'!$B$4:$B$619,0), MATCH("Filled Female",'Uganda workforce data - raw'!$A$4:$F$4,0))*INDEX('Mapping cadres'!$B$1:$Z$616,MATCH($B425, 'Mapping cadres'!$B$1:$B$616,0), MATCH(AU$32,'Mapping cadres'!$B$1:$Z$1,0))</f>
        <v>0</v>
      </c>
      <c r="AV425" s="226">
        <f>INDEX('Uganda workforce data - raw'!$A$4:$F$619,MATCH($B425, 'Uganda workforce data - raw'!$B$4:$B$619,0), MATCH("Filled Female",'Uganda workforce data - raw'!$A$4:$F$4,0))*INDEX('Mapping cadres'!$B$1:$Z$616,MATCH($B425, 'Mapping cadres'!$B$1:$B$616,0), MATCH(AV$32,'Mapping cadres'!$B$1:$Z$1,0))</f>
        <v>0</v>
      </c>
      <c r="AW425" s="226">
        <f>INDEX('Uganda workforce data - raw'!$A$4:$F$619,MATCH($B425, 'Uganda workforce data - raw'!$B$4:$B$619,0), MATCH("Filled Female",'Uganda workforce data - raw'!$A$4:$F$4,0))*INDEX('Mapping cadres'!$B$1:$Z$616,MATCH($B425, 'Mapping cadres'!$B$1:$B$616,0), MATCH(AW$32,'Mapping cadres'!$B$1:$Z$1,0))</f>
        <v>0</v>
      </c>
      <c r="AX425" s="226">
        <f>INDEX('Uganda workforce data - raw'!$A$4:$F$619,MATCH($B425, 'Uganda workforce data - raw'!$B$4:$B$619,0), MATCH("Filled Female",'Uganda workforce data - raw'!$A$4:$F$4,0))*INDEX('Mapping cadres'!$B$1:$Z$616,MATCH($B425, 'Mapping cadres'!$B$1:$B$616,0), MATCH(AX$32,'Mapping cadres'!$B$1:$Z$1,0))</f>
        <v>0</v>
      </c>
      <c r="AY425" s="226">
        <f t="shared" si="149"/>
        <v>0</v>
      </c>
      <c r="AZ425" s="226">
        <f t="shared" si="150"/>
        <v>0</v>
      </c>
      <c r="BA425" s="226">
        <f t="shared" si="151"/>
        <v>3</v>
      </c>
      <c r="BB425" s="226">
        <f t="shared" si="152"/>
        <v>0</v>
      </c>
      <c r="BC425" s="226">
        <f t="shared" si="153"/>
        <v>0</v>
      </c>
      <c r="BD425" s="226">
        <f t="shared" si="154"/>
        <v>0</v>
      </c>
      <c r="BE425" s="226">
        <f t="shared" si="155"/>
        <v>0</v>
      </c>
      <c r="BF425" s="226">
        <f t="shared" si="156"/>
        <v>0</v>
      </c>
      <c r="BG425" s="226">
        <f t="shared" si="157"/>
        <v>0</v>
      </c>
      <c r="BH425" s="226">
        <f t="shared" si="158"/>
        <v>0</v>
      </c>
      <c r="BI425" s="226">
        <f t="shared" si="159"/>
        <v>0</v>
      </c>
      <c r="BJ425" s="226">
        <f t="shared" si="160"/>
        <v>0</v>
      </c>
      <c r="BK425" s="226">
        <f t="shared" si="161"/>
        <v>0</v>
      </c>
      <c r="BL425" s="226">
        <f t="shared" si="162"/>
        <v>0</v>
      </c>
      <c r="BM425" s="226">
        <f t="shared" si="163"/>
        <v>0</v>
      </c>
      <c r="BN425" s="226">
        <f t="shared" si="164"/>
        <v>0</v>
      </c>
      <c r="BO425" s="226">
        <f t="shared" si="165"/>
        <v>0</v>
      </c>
      <c r="BP425" s="226">
        <f t="shared" si="166"/>
        <v>0</v>
      </c>
      <c r="BQ425" s="226">
        <f t="shared" si="167"/>
        <v>0</v>
      </c>
      <c r="BR425" s="226">
        <f t="shared" si="168"/>
        <v>0</v>
      </c>
      <c r="BS425" s="226">
        <f t="shared" si="169"/>
        <v>0</v>
      </c>
      <c r="BT425" s="226">
        <f t="shared" si="170"/>
        <v>0</v>
      </c>
      <c r="BU425" s="226">
        <f t="shared" si="171"/>
        <v>0</v>
      </c>
      <c r="BV425" s="226">
        <f t="shared" si="172"/>
        <v>0</v>
      </c>
    </row>
    <row r="426" spans="1:74">
      <c r="A426" s="226">
        <v>394</v>
      </c>
      <c r="B426" s="226" t="s">
        <v>1694</v>
      </c>
      <c r="C426" s="226">
        <f>INDEX('Uganda workforce data - raw'!$A$4:$F$619,MATCH($B426, 'Uganda workforce data - raw'!$B$4:$B$619,0), MATCH("Filled Male",'Uganda workforce data - raw'!$A$4:$F$4,0))*INDEX('Mapping cadres'!$B$1:$Z$616,MATCH($B426, 'Mapping cadres'!$B$1:$B$616,0), MATCH(C$32,'Mapping cadres'!$B$1:$Z$1,0))</f>
        <v>0</v>
      </c>
      <c r="D426" s="226">
        <f>INDEX('Uganda workforce data - raw'!$A$4:$F$619,MATCH($B426, 'Uganda workforce data - raw'!$B$4:$B$619,0), MATCH("Filled Male",'Uganda workforce data - raw'!$A$4:$F$4,0))*INDEX('Mapping cadres'!$B$1:$Z$616,MATCH($B426, 'Mapping cadres'!$B$1:$B$616,0), MATCH(D$32,'Mapping cadres'!$B$1:$Z$1,0))</f>
        <v>0</v>
      </c>
      <c r="E426" s="226">
        <f>INDEX('Uganda workforce data - raw'!$A$4:$F$619,MATCH($B426, 'Uganda workforce data - raw'!$B$4:$B$619,0), MATCH("Filled Male",'Uganda workforce data - raw'!$A$4:$F$4,0))*INDEX('Mapping cadres'!$B$1:$Z$616,MATCH($B426, 'Mapping cadres'!$B$1:$B$616,0), MATCH(E$32,'Mapping cadres'!$B$1:$Z$1,0))</f>
        <v>292</v>
      </c>
      <c r="F426" s="226">
        <f>INDEX('Uganda workforce data - raw'!$A$4:$F$619,MATCH($B426, 'Uganda workforce data - raw'!$B$4:$B$619,0), MATCH("Filled Male",'Uganda workforce data - raw'!$A$4:$F$4,0))*INDEX('Mapping cadres'!$B$1:$Z$616,MATCH($B426, 'Mapping cadres'!$B$1:$B$616,0), MATCH(F$32,'Mapping cadres'!$B$1:$Z$1,0))</f>
        <v>0</v>
      </c>
      <c r="G426" s="226">
        <f>INDEX('Uganda workforce data - raw'!$A$4:$F$619,MATCH($B426, 'Uganda workforce data - raw'!$B$4:$B$619,0), MATCH("Filled Male",'Uganda workforce data - raw'!$A$4:$F$4,0))*INDEX('Mapping cadres'!$B$1:$Z$616,MATCH($B426, 'Mapping cadres'!$B$1:$B$616,0), MATCH(G$32,'Mapping cadres'!$B$1:$Z$1,0))</f>
        <v>0</v>
      </c>
      <c r="H426" s="226">
        <f>INDEX('Uganda workforce data - raw'!$A$4:$F$619,MATCH($B426, 'Uganda workforce data - raw'!$B$4:$B$619,0), MATCH("Filled Male",'Uganda workforce data - raw'!$A$4:$F$4,0))*INDEX('Mapping cadres'!$B$1:$Z$616,MATCH($B426, 'Mapping cadres'!$B$1:$B$616,0), MATCH(H$32,'Mapping cadres'!$B$1:$Z$1,0))</f>
        <v>0</v>
      </c>
      <c r="I426" s="226">
        <f>INDEX('Uganda workforce data - raw'!$A$4:$F$619,MATCH($B426, 'Uganda workforce data - raw'!$B$4:$B$619,0), MATCH("Filled Male",'Uganda workforce data - raw'!$A$4:$F$4,0))*INDEX('Mapping cadres'!$B$1:$Z$616,MATCH($B426, 'Mapping cadres'!$B$1:$B$616,0), MATCH(I$32,'Mapping cadres'!$B$1:$Z$1,0))</f>
        <v>0</v>
      </c>
      <c r="J426" s="226">
        <f>INDEX('Uganda workforce data - raw'!$A$4:$F$619,MATCH($B426, 'Uganda workforce data - raw'!$B$4:$B$619,0), MATCH("Filled Male",'Uganda workforce data - raw'!$A$4:$F$4,0))*INDEX('Mapping cadres'!$B$1:$Z$616,MATCH($B426, 'Mapping cadres'!$B$1:$B$616,0), MATCH(J$32,'Mapping cadres'!$B$1:$Z$1,0))</f>
        <v>0</v>
      </c>
      <c r="K426" s="226">
        <f>INDEX('Uganda workforce data - raw'!$A$4:$F$619,MATCH($B426, 'Uganda workforce data - raw'!$B$4:$B$619,0), MATCH("Filled Male",'Uganda workforce data - raw'!$A$4:$F$4,0))*INDEX('Mapping cadres'!$B$1:$Z$616,MATCH($B426, 'Mapping cadres'!$B$1:$B$616,0), MATCH(K$32,'Mapping cadres'!$B$1:$Z$1,0))</f>
        <v>0</v>
      </c>
      <c r="L426" s="226">
        <f>INDEX('Uganda workforce data - raw'!$A$4:$F$619,MATCH($B426, 'Uganda workforce data - raw'!$B$4:$B$619,0), MATCH("Filled Male",'Uganda workforce data - raw'!$A$4:$F$4,0))*INDEX('Mapping cadres'!$B$1:$Z$616,MATCH($B426, 'Mapping cadres'!$B$1:$B$616,0), MATCH(L$32,'Mapping cadres'!$B$1:$Z$1,0))</f>
        <v>0</v>
      </c>
      <c r="M426" s="226">
        <f>INDEX('Uganda workforce data - raw'!$A$4:$F$619,MATCH($B426, 'Uganda workforce data - raw'!$B$4:$B$619,0), MATCH("Filled Male",'Uganda workforce data - raw'!$A$4:$F$4,0))*INDEX('Mapping cadres'!$B$1:$Z$616,MATCH($B426, 'Mapping cadres'!$B$1:$B$616,0), MATCH(M$32,'Mapping cadres'!$B$1:$Z$1,0))</f>
        <v>0</v>
      </c>
      <c r="N426" s="226">
        <f>INDEX('Uganda workforce data - raw'!$A$4:$F$619,MATCH($B426, 'Uganda workforce data - raw'!$B$4:$B$619,0), MATCH("Filled Male",'Uganda workforce data - raw'!$A$4:$F$4,0))*INDEX('Mapping cadres'!$B$1:$Z$616,MATCH($B426, 'Mapping cadres'!$B$1:$B$616,0), MATCH(N$32,'Mapping cadres'!$B$1:$Z$1,0))</f>
        <v>0</v>
      </c>
      <c r="O426" s="226">
        <f>INDEX('Uganda workforce data - raw'!$A$4:$F$619,MATCH($B426, 'Uganda workforce data - raw'!$B$4:$B$619,0), MATCH("Filled Male",'Uganda workforce data - raw'!$A$4:$F$4,0))*INDEX('Mapping cadres'!$B$1:$Z$616,MATCH($B426, 'Mapping cadres'!$B$1:$B$616,0), MATCH(O$32,'Mapping cadres'!$B$1:$Z$1,0))</f>
        <v>0</v>
      </c>
      <c r="P426" s="226">
        <f>INDEX('Uganda workforce data - raw'!$A$4:$F$619,MATCH($B426, 'Uganda workforce data - raw'!$B$4:$B$619,0), MATCH("Filled Male",'Uganda workforce data - raw'!$A$4:$F$4,0))*INDEX('Mapping cadres'!$B$1:$Z$616,MATCH($B426, 'Mapping cadres'!$B$1:$B$616,0), MATCH(P$32,'Mapping cadres'!$B$1:$Z$1,0))</f>
        <v>0</v>
      </c>
      <c r="Q426" s="226">
        <f>INDEX('Uganda workforce data - raw'!$A$4:$F$619,MATCH($B426, 'Uganda workforce data - raw'!$B$4:$B$619,0), MATCH("Filled Male",'Uganda workforce data - raw'!$A$4:$F$4,0))*INDEX('Mapping cadres'!$B$1:$Z$616,MATCH($B426, 'Mapping cadres'!$B$1:$B$616,0), MATCH(Q$32,'Mapping cadres'!$B$1:$Z$1,0))</f>
        <v>0</v>
      </c>
      <c r="R426" s="226">
        <f>INDEX('Uganda workforce data - raw'!$A$4:$F$619,MATCH($B426, 'Uganda workforce data - raw'!$B$4:$B$619,0), MATCH("Filled Male",'Uganda workforce data - raw'!$A$4:$F$4,0))*INDEX('Mapping cadres'!$B$1:$Z$616,MATCH($B426, 'Mapping cadres'!$B$1:$B$616,0), MATCH(R$32,'Mapping cadres'!$B$1:$Z$1,0))</f>
        <v>0</v>
      </c>
      <c r="S426" s="226">
        <f>INDEX('Uganda workforce data - raw'!$A$4:$F$619,MATCH($B426, 'Uganda workforce data - raw'!$B$4:$B$619,0), MATCH("Filled Male",'Uganda workforce data - raw'!$A$4:$F$4,0))*INDEX('Mapping cadres'!$B$1:$Z$616,MATCH($B426, 'Mapping cadres'!$B$1:$B$616,0), MATCH(S$32,'Mapping cadres'!$B$1:$Z$1,0))</f>
        <v>0</v>
      </c>
      <c r="T426" s="226">
        <f>INDEX('Uganda workforce data - raw'!$A$4:$F$619,MATCH($B426, 'Uganda workforce data - raw'!$B$4:$B$619,0), MATCH("Filled Male",'Uganda workforce data - raw'!$A$4:$F$4,0))*INDEX('Mapping cadres'!$B$1:$Z$616,MATCH($B426, 'Mapping cadres'!$B$1:$B$616,0), MATCH(T$32,'Mapping cadres'!$B$1:$Z$1,0))</f>
        <v>0</v>
      </c>
      <c r="U426" s="226">
        <f>INDEX('Uganda workforce data - raw'!$A$4:$F$619,MATCH($B426, 'Uganda workforce data - raw'!$B$4:$B$619,0), MATCH("Filled Male",'Uganda workforce data - raw'!$A$4:$F$4,0))*INDEX('Mapping cadres'!$B$1:$Z$616,MATCH($B426, 'Mapping cadres'!$B$1:$B$616,0), MATCH(U$32,'Mapping cadres'!$B$1:$Z$1,0))</f>
        <v>0</v>
      </c>
      <c r="V426" s="226">
        <f>INDEX('Uganda workforce data - raw'!$A$4:$F$619,MATCH($B426, 'Uganda workforce data - raw'!$B$4:$B$619,0), MATCH("Filled Male",'Uganda workforce data - raw'!$A$4:$F$4,0))*INDEX('Mapping cadres'!$B$1:$Z$616,MATCH($B426, 'Mapping cadres'!$B$1:$B$616,0), MATCH(V$32,'Mapping cadres'!$B$1:$Z$1,0))</f>
        <v>0</v>
      </c>
      <c r="W426" s="226">
        <f>INDEX('Uganda workforce data - raw'!$A$4:$F$619,MATCH($B426, 'Uganda workforce data - raw'!$B$4:$B$619,0), MATCH("Filled Male",'Uganda workforce data - raw'!$A$4:$F$4,0))*INDEX('Mapping cadres'!$B$1:$Z$616,MATCH($B426, 'Mapping cadres'!$B$1:$B$616,0), MATCH(W$32,'Mapping cadres'!$B$1:$Z$1,0))</f>
        <v>0</v>
      </c>
      <c r="X426" s="226">
        <f>INDEX('Uganda workforce data - raw'!$A$4:$F$619,MATCH($B426, 'Uganda workforce data - raw'!$B$4:$B$619,0), MATCH("Filled Male",'Uganda workforce data - raw'!$A$4:$F$4,0))*INDEX('Mapping cadres'!$B$1:$Z$616,MATCH($B426, 'Mapping cadres'!$B$1:$B$616,0), MATCH(X$32,'Mapping cadres'!$B$1:$Z$1,0))</f>
        <v>0</v>
      </c>
      <c r="Y426" s="226">
        <f>INDEX('Uganda workforce data - raw'!$A$4:$F$619,MATCH($B426, 'Uganda workforce data - raw'!$B$4:$B$619,0), MATCH("Filled Male",'Uganda workforce data - raw'!$A$4:$F$4,0))*INDEX('Mapping cadres'!$B$1:$Z$616,MATCH($B426, 'Mapping cadres'!$B$1:$B$616,0), MATCH(Y$32,'Mapping cadres'!$B$1:$Z$1,0))</f>
        <v>0</v>
      </c>
      <c r="Z426" s="226">
        <f>INDEX('Uganda workforce data - raw'!$A$4:$F$619,MATCH($B426, 'Uganda workforce data - raw'!$B$4:$B$619,0), MATCH("Filled Male",'Uganda workforce data - raw'!$A$4:$F$4,0))*INDEX('Mapping cadres'!$B$1:$Z$616,MATCH($B426, 'Mapping cadres'!$B$1:$B$616,0), MATCH(Z$32,'Mapping cadres'!$B$1:$Z$1,0))</f>
        <v>0</v>
      </c>
      <c r="AA426" s="226">
        <f>INDEX('Uganda workforce data - raw'!$A$4:$F$619,MATCH($B426, 'Uganda workforce data - raw'!$B$4:$B$619,0), MATCH("Filled Female",'Uganda workforce data - raw'!$A$4:$F$4,0))*INDEX('Mapping cadres'!$B$1:$Z$616,MATCH($B426, 'Mapping cadres'!$B$1:$B$616,0), MATCH(AA$32,'Mapping cadres'!$B$1:$Z$1,0))</f>
        <v>0</v>
      </c>
      <c r="AB426" s="226">
        <f>INDEX('Uganda workforce data - raw'!$A$4:$F$619,MATCH($B426, 'Uganda workforce data - raw'!$B$4:$B$619,0), MATCH("Filled Female",'Uganda workforce data - raw'!$A$4:$F$4,0))*INDEX('Mapping cadres'!$B$1:$Z$616,MATCH($B426, 'Mapping cadres'!$B$1:$B$616,0), MATCH(AB$32,'Mapping cadres'!$B$1:$Z$1,0))</f>
        <v>0</v>
      </c>
      <c r="AC426" s="226">
        <f>INDEX('Uganda workforce data - raw'!$A$4:$F$619,MATCH($B426, 'Uganda workforce data - raw'!$B$4:$B$619,0), MATCH("Filled Female",'Uganda workforce data - raw'!$A$4:$F$4,0))*INDEX('Mapping cadres'!$B$1:$Z$616,MATCH($B426, 'Mapping cadres'!$B$1:$B$616,0), MATCH(AC$32,'Mapping cadres'!$B$1:$Z$1,0))</f>
        <v>107</v>
      </c>
      <c r="AD426" s="226">
        <f>INDEX('Uganda workforce data - raw'!$A$4:$F$619,MATCH($B426, 'Uganda workforce data - raw'!$B$4:$B$619,0), MATCH("Filled Female",'Uganda workforce data - raw'!$A$4:$F$4,0))*INDEX('Mapping cadres'!$B$1:$Z$616,MATCH($B426, 'Mapping cadres'!$B$1:$B$616,0), MATCH(AD$32,'Mapping cadres'!$B$1:$Z$1,0))</f>
        <v>0</v>
      </c>
      <c r="AE426" s="226">
        <f>INDEX('Uganda workforce data - raw'!$A$4:$F$619,MATCH($B426, 'Uganda workforce data - raw'!$B$4:$B$619,0), MATCH("Filled Female",'Uganda workforce data - raw'!$A$4:$F$4,0))*INDEX('Mapping cadres'!$B$1:$Z$616,MATCH($B426, 'Mapping cadres'!$B$1:$B$616,0), MATCH(AE$32,'Mapping cadres'!$B$1:$Z$1,0))</f>
        <v>0</v>
      </c>
      <c r="AF426" s="226">
        <f>INDEX('Uganda workforce data - raw'!$A$4:$F$619,MATCH($B426, 'Uganda workforce data - raw'!$B$4:$B$619,0), MATCH("Filled Female",'Uganda workforce data - raw'!$A$4:$F$4,0))*INDEX('Mapping cadres'!$B$1:$Z$616,MATCH($B426, 'Mapping cadres'!$B$1:$B$616,0), MATCH(AF$32,'Mapping cadres'!$B$1:$Z$1,0))</f>
        <v>0</v>
      </c>
      <c r="AG426" s="226">
        <f>INDEX('Uganda workforce data - raw'!$A$4:$F$619,MATCH($B426, 'Uganda workforce data - raw'!$B$4:$B$619,0), MATCH("Filled Female",'Uganda workforce data - raw'!$A$4:$F$4,0))*INDEX('Mapping cadres'!$B$1:$Z$616,MATCH($B426, 'Mapping cadres'!$B$1:$B$616,0), MATCH(AG$32,'Mapping cadres'!$B$1:$Z$1,0))</f>
        <v>0</v>
      </c>
      <c r="AH426" s="226">
        <f>INDEX('Uganda workforce data - raw'!$A$4:$F$619,MATCH($B426, 'Uganda workforce data - raw'!$B$4:$B$619,0), MATCH("Filled Female",'Uganda workforce data - raw'!$A$4:$F$4,0))*INDEX('Mapping cadres'!$B$1:$Z$616,MATCH($B426, 'Mapping cadres'!$B$1:$B$616,0), MATCH(AH$32,'Mapping cadres'!$B$1:$Z$1,0))</f>
        <v>0</v>
      </c>
      <c r="AI426" s="226">
        <f>INDEX('Uganda workforce data - raw'!$A$4:$F$619,MATCH($B426, 'Uganda workforce data - raw'!$B$4:$B$619,0), MATCH("Filled Female",'Uganda workforce data - raw'!$A$4:$F$4,0))*INDEX('Mapping cadres'!$B$1:$Z$616,MATCH($B426, 'Mapping cadres'!$B$1:$B$616,0), MATCH(AI$32,'Mapping cadres'!$B$1:$Z$1,0))</f>
        <v>0</v>
      </c>
      <c r="AJ426" s="226">
        <f>INDEX('Uganda workforce data - raw'!$A$4:$F$619,MATCH($B426, 'Uganda workforce data - raw'!$B$4:$B$619,0), MATCH("Filled Female",'Uganda workforce data - raw'!$A$4:$F$4,0))*INDEX('Mapping cadres'!$B$1:$Z$616,MATCH($B426, 'Mapping cadres'!$B$1:$B$616,0), MATCH(AJ$32,'Mapping cadres'!$B$1:$Z$1,0))</f>
        <v>0</v>
      </c>
      <c r="AK426" s="226">
        <f>INDEX('Uganda workforce data - raw'!$A$4:$F$619,MATCH($B426, 'Uganda workforce data - raw'!$B$4:$B$619,0), MATCH("Filled Female",'Uganda workforce data - raw'!$A$4:$F$4,0))*INDEX('Mapping cadres'!$B$1:$Z$616,MATCH($B426, 'Mapping cadres'!$B$1:$B$616,0), MATCH(AK$32,'Mapping cadres'!$B$1:$Z$1,0))</f>
        <v>0</v>
      </c>
      <c r="AL426" s="226">
        <f>INDEX('Uganda workforce data - raw'!$A$4:$F$619,MATCH($B426, 'Uganda workforce data - raw'!$B$4:$B$619,0), MATCH("Filled Female",'Uganda workforce data - raw'!$A$4:$F$4,0))*INDEX('Mapping cadres'!$B$1:$Z$616,MATCH($B426, 'Mapping cadres'!$B$1:$B$616,0), MATCH(AL$32,'Mapping cadres'!$B$1:$Z$1,0))</f>
        <v>0</v>
      </c>
      <c r="AM426" s="226">
        <f>INDEX('Uganda workforce data - raw'!$A$4:$F$619,MATCH($B426, 'Uganda workforce data - raw'!$B$4:$B$619,0), MATCH("Filled Female",'Uganda workforce data - raw'!$A$4:$F$4,0))*INDEX('Mapping cadres'!$B$1:$Z$616,MATCH($B426, 'Mapping cadres'!$B$1:$B$616,0), MATCH(AM$32,'Mapping cadres'!$B$1:$Z$1,0))</f>
        <v>0</v>
      </c>
      <c r="AN426" s="226">
        <f>INDEX('Uganda workforce data - raw'!$A$4:$F$619,MATCH($B426, 'Uganda workforce data - raw'!$B$4:$B$619,0), MATCH("Filled Female",'Uganda workforce data - raw'!$A$4:$F$4,0))*INDEX('Mapping cadres'!$B$1:$Z$616,MATCH($B426, 'Mapping cadres'!$B$1:$B$616,0), MATCH(AN$32,'Mapping cadres'!$B$1:$Z$1,0))</f>
        <v>0</v>
      </c>
      <c r="AO426" s="226">
        <f>INDEX('Uganda workforce data - raw'!$A$4:$F$619,MATCH($B426, 'Uganda workforce data - raw'!$B$4:$B$619,0), MATCH("Filled Female",'Uganda workforce data - raw'!$A$4:$F$4,0))*INDEX('Mapping cadres'!$B$1:$Z$616,MATCH($B426, 'Mapping cadres'!$B$1:$B$616,0), MATCH(AO$32,'Mapping cadres'!$B$1:$Z$1,0))</f>
        <v>0</v>
      </c>
      <c r="AP426" s="226">
        <f>INDEX('Uganda workforce data - raw'!$A$4:$F$619,MATCH($B426, 'Uganda workforce data - raw'!$B$4:$B$619,0), MATCH("Filled Female",'Uganda workforce data - raw'!$A$4:$F$4,0))*INDEX('Mapping cadres'!$B$1:$Z$616,MATCH($B426, 'Mapping cadres'!$B$1:$B$616,0), MATCH(AP$32,'Mapping cadres'!$B$1:$Z$1,0))</f>
        <v>0</v>
      </c>
      <c r="AQ426" s="226">
        <f>INDEX('Uganda workforce data - raw'!$A$4:$F$619,MATCH($B426, 'Uganda workforce data - raw'!$B$4:$B$619,0), MATCH("Filled Female",'Uganda workforce data - raw'!$A$4:$F$4,0))*INDEX('Mapping cadres'!$B$1:$Z$616,MATCH($B426, 'Mapping cadres'!$B$1:$B$616,0), MATCH(AQ$32,'Mapping cadres'!$B$1:$Z$1,0))</f>
        <v>0</v>
      </c>
      <c r="AR426" s="226">
        <f>INDEX('Uganda workforce data - raw'!$A$4:$F$619,MATCH($B426, 'Uganda workforce data - raw'!$B$4:$B$619,0), MATCH("Filled Female",'Uganda workforce data - raw'!$A$4:$F$4,0))*INDEX('Mapping cadres'!$B$1:$Z$616,MATCH($B426, 'Mapping cadres'!$B$1:$B$616,0), MATCH(AR$32,'Mapping cadres'!$B$1:$Z$1,0))</f>
        <v>0</v>
      </c>
      <c r="AS426" s="226">
        <f>INDEX('Uganda workforce data - raw'!$A$4:$F$619,MATCH($B426, 'Uganda workforce data - raw'!$B$4:$B$619,0), MATCH("Filled Female",'Uganda workforce data - raw'!$A$4:$F$4,0))*INDEX('Mapping cadres'!$B$1:$Z$616,MATCH($B426, 'Mapping cadres'!$B$1:$B$616,0), MATCH(AS$32,'Mapping cadres'!$B$1:$Z$1,0))</f>
        <v>0</v>
      </c>
      <c r="AT426" s="226">
        <f>INDEX('Uganda workforce data - raw'!$A$4:$F$619,MATCH($B426, 'Uganda workforce data - raw'!$B$4:$B$619,0), MATCH("Filled Female",'Uganda workforce data - raw'!$A$4:$F$4,0))*INDEX('Mapping cadres'!$B$1:$Z$616,MATCH($B426, 'Mapping cadres'!$B$1:$B$616,0), MATCH(AT$32,'Mapping cadres'!$B$1:$Z$1,0))</f>
        <v>0</v>
      </c>
      <c r="AU426" s="226">
        <f>INDEX('Uganda workforce data - raw'!$A$4:$F$619,MATCH($B426, 'Uganda workforce data - raw'!$B$4:$B$619,0), MATCH("Filled Female",'Uganda workforce data - raw'!$A$4:$F$4,0))*INDEX('Mapping cadres'!$B$1:$Z$616,MATCH($B426, 'Mapping cadres'!$B$1:$B$616,0), MATCH(AU$32,'Mapping cadres'!$B$1:$Z$1,0))</f>
        <v>0</v>
      </c>
      <c r="AV426" s="226">
        <f>INDEX('Uganda workforce data - raw'!$A$4:$F$619,MATCH($B426, 'Uganda workforce data - raw'!$B$4:$B$619,0), MATCH("Filled Female",'Uganda workforce data - raw'!$A$4:$F$4,0))*INDEX('Mapping cadres'!$B$1:$Z$616,MATCH($B426, 'Mapping cadres'!$B$1:$B$616,0), MATCH(AV$32,'Mapping cadres'!$B$1:$Z$1,0))</f>
        <v>0</v>
      </c>
      <c r="AW426" s="226">
        <f>INDEX('Uganda workforce data - raw'!$A$4:$F$619,MATCH($B426, 'Uganda workforce data - raw'!$B$4:$B$619,0), MATCH("Filled Female",'Uganda workforce data - raw'!$A$4:$F$4,0))*INDEX('Mapping cadres'!$B$1:$Z$616,MATCH($B426, 'Mapping cadres'!$B$1:$B$616,0), MATCH(AW$32,'Mapping cadres'!$B$1:$Z$1,0))</f>
        <v>0</v>
      </c>
      <c r="AX426" s="226">
        <f>INDEX('Uganda workforce data - raw'!$A$4:$F$619,MATCH($B426, 'Uganda workforce data - raw'!$B$4:$B$619,0), MATCH("Filled Female",'Uganda workforce data - raw'!$A$4:$F$4,0))*INDEX('Mapping cadres'!$B$1:$Z$616,MATCH($B426, 'Mapping cadres'!$B$1:$B$616,0), MATCH(AX$32,'Mapping cadres'!$B$1:$Z$1,0))</f>
        <v>0</v>
      </c>
      <c r="AY426" s="226">
        <f t="shared" si="149"/>
        <v>0</v>
      </c>
      <c r="AZ426" s="226">
        <f t="shared" si="150"/>
        <v>0</v>
      </c>
      <c r="BA426" s="226">
        <f t="shared" si="151"/>
        <v>399</v>
      </c>
      <c r="BB426" s="226">
        <f t="shared" si="152"/>
        <v>0</v>
      </c>
      <c r="BC426" s="226">
        <f t="shared" si="153"/>
        <v>0</v>
      </c>
      <c r="BD426" s="226">
        <f t="shared" si="154"/>
        <v>0</v>
      </c>
      <c r="BE426" s="226">
        <f t="shared" si="155"/>
        <v>0</v>
      </c>
      <c r="BF426" s="226">
        <f t="shared" si="156"/>
        <v>0</v>
      </c>
      <c r="BG426" s="226">
        <f t="shared" si="157"/>
        <v>0</v>
      </c>
      <c r="BH426" s="226">
        <f t="shared" si="158"/>
        <v>0</v>
      </c>
      <c r="BI426" s="226">
        <f t="shared" si="159"/>
        <v>0</v>
      </c>
      <c r="BJ426" s="226">
        <f t="shared" si="160"/>
        <v>0</v>
      </c>
      <c r="BK426" s="226">
        <f t="shared" si="161"/>
        <v>0</v>
      </c>
      <c r="BL426" s="226">
        <f t="shared" si="162"/>
        <v>0</v>
      </c>
      <c r="BM426" s="226">
        <f t="shared" si="163"/>
        <v>0</v>
      </c>
      <c r="BN426" s="226">
        <f t="shared" si="164"/>
        <v>0</v>
      </c>
      <c r="BO426" s="226">
        <f t="shared" si="165"/>
        <v>0</v>
      </c>
      <c r="BP426" s="226">
        <f t="shared" si="166"/>
        <v>0</v>
      </c>
      <c r="BQ426" s="226">
        <f t="shared" si="167"/>
        <v>0</v>
      </c>
      <c r="BR426" s="226">
        <f t="shared" si="168"/>
        <v>0</v>
      </c>
      <c r="BS426" s="226">
        <f t="shared" si="169"/>
        <v>0</v>
      </c>
      <c r="BT426" s="226">
        <f t="shared" si="170"/>
        <v>0</v>
      </c>
      <c r="BU426" s="226">
        <f t="shared" si="171"/>
        <v>0</v>
      </c>
      <c r="BV426" s="226">
        <f t="shared" si="172"/>
        <v>0</v>
      </c>
    </row>
    <row r="427" spans="1:74">
      <c r="A427" s="226">
        <v>395</v>
      </c>
      <c r="B427" s="226" t="s">
        <v>1695</v>
      </c>
      <c r="C427" s="226">
        <f>INDEX('Uganda workforce data - raw'!$A$4:$F$619,MATCH($B427, 'Uganda workforce data - raw'!$B$4:$B$619,0), MATCH("Filled Male",'Uganda workforce data - raw'!$A$4:$F$4,0))*INDEX('Mapping cadres'!$B$1:$Z$616,MATCH($B427, 'Mapping cadres'!$B$1:$B$616,0), MATCH(C$32,'Mapping cadres'!$B$1:$Z$1,0))</f>
        <v>2</v>
      </c>
      <c r="D427" s="226">
        <f>INDEX('Uganda workforce data - raw'!$A$4:$F$619,MATCH($B427, 'Uganda workforce data - raw'!$B$4:$B$619,0), MATCH("Filled Male",'Uganda workforce data - raw'!$A$4:$F$4,0))*INDEX('Mapping cadres'!$B$1:$Z$616,MATCH($B427, 'Mapping cadres'!$B$1:$B$616,0), MATCH(D$32,'Mapping cadres'!$B$1:$Z$1,0))</f>
        <v>0</v>
      </c>
      <c r="E427" s="226">
        <f>INDEX('Uganda workforce data - raw'!$A$4:$F$619,MATCH($B427, 'Uganda workforce data - raw'!$B$4:$B$619,0), MATCH("Filled Male",'Uganda workforce data - raw'!$A$4:$F$4,0))*INDEX('Mapping cadres'!$B$1:$Z$616,MATCH($B427, 'Mapping cadres'!$B$1:$B$616,0), MATCH(E$32,'Mapping cadres'!$B$1:$Z$1,0))</f>
        <v>0</v>
      </c>
      <c r="F427" s="226">
        <f>INDEX('Uganda workforce data - raw'!$A$4:$F$619,MATCH($B427, 'Uganda workforce data - raw'!$B$4:$B$619,0), MATCH("Filled Male",'Uganda workforce data - raw'!$A$4:$F$4,0))*INDEX('Mapping cadres'!$B$1:$Z$616,MATCH($B427, 'Mapping cadres'!$B$1:$B$616,0), MATCH(F$32,'Mapping cadres'!$B$1:$Z$1,0))</f>
        <v>0</v>
      </c>
      <c r="G427" s="226">
        <f>INDEX('Uganda workforce data - raw'!$A$4:$F$619,MATCH($B427, 'Uganda workforce data - raw'!$B$4:$B$619,0), MATCH("Filled Male",'Uganda workforce data - raw'!$A$4:$F$4,0))*INDEX('Mapping cadres'!$B$1:$Z$616,MATCH($B427, 'Mapping cadres'!$B$1:$B$616,0), MATCH(G$32,'Mapping cadres'!$B$1:$Z$1,0))</f>
        <v>0</v>
      </c>
      <c r="H427" s="226">
        <f>INDEX('Uganda workforce data - raw'!$A$4:$F$619,MATCH($B427, 'Uganda workforce data - raw'!$B$4:$B$619,0), MATCH("Filled Male",'Uganda workforce data - raw'!$A$4:$F$4,0))*INDEX('Mapping cadres'!$B$1:$Z$616,MATCH($B427, 'Mapping cadres'!$B$1:$B$616,0), MATCH(H$32,'Mapping cadres'!$B$1:$Z$1,0))</f>
        <v>0</v>
      </c>
      <c r="I427" s="226">
        <f>INDEX('Uganda workforce data - raw'!$A$4:$F$619,MATCH($B427, 'Uganda workforce data - raw'!$B$4:$B$619,0), MATCH("Filled Male",'Uganda workforce data - raw'!$A$4:$F$4,0))*INDEX('Mapping cadres'!$B$1:$Z$616,MATCH($B427, 'Mapping cadres'!$B$1:$B$616,0), MATCH(I$32,'Mapping cadres'!$B$1:$Z$1,0))</f>
        <v>0</v>
      </c>
      <c r="J427" s="226">
        <f>INDEX('Uganda workforce data - raw'!$A$4:$F$619,MATCH($B427, 'Uganda workforce data - raw'!$B$4:$B$619,0), MATCH("Filled Male",'Uganda workforce data - raw'!$A$4:$F$4,0))*INDEX('Mapping cadres'!$B$1:$Z$616,MATCH($B427, 'Mapping cadres'!$B$1:$B$616,0), MATCH(J$32,'Mapping cadres'!$B$1:$Z$1,0))</f>
        <v>0</v>
      </c>
      <c r="K427" s="226">
        <f>INDEX('Uganda workforce data - raw'!$A$4:$F$619,MATCH($B427, 'Uganda workforce data - raw'!$B$4:$B$619,0), MATCH("Filled Male",'Uganda workforce data - raw'!$A$4:$F$4,0))*INDEX('Mapping cadres'!$B$1:$Z$616,MATCH($B427, 'Mapping cadres'!$B$1:$B$616,0), MATCH(K$32,'Mapping cadres'!$B$1:$Z$1,0))</f>
        <v>0</v>
      </c>
      <c r="L427" s="226">
        <f>INDEX('Uganda workforce data - raw'!$A$4:$F$619,MATCH($B427, 'Uganda workforce data - raw'!$B$4:$B$619,0), MATCH("Filled Male",'Uganda workforce data - raw'!$A$4:$F$4,0))*INDEX('Mapping cadres'!$B$1:$Z$616,MATCH($B427, 'Mapping cadres'!$B$1:$B$616,0), MATCH(L$32,'Mapping cadres'!$B$1:$Z$1,0))</f>
        <v>0</v>
      </c>
      <c r="M427" s="226">
        <f>INDEX('Uganda workforce data - raw'!$A$4:$F$619,MATCH($B427, 'Uganda workforce data - raw'!$B$4:$B$619,0), MATCH("Filled Male",'Uganda workforce data - raw'!$A$4:$F$4,0))*INDEX('Mapping cadres'!$B$1:$Z$616,MATCH($B427, 'Mapping cadres'!$B$1:$B$616,0), MATCH(M$32,'Mapping cadres'!$B$1:$Z$1,0))</f>
        <v>0</v>
      </c>
      <c r="N427" s="226">
        <f>INDEX('Uganda workforce data - raw'!$A$4:$F$619,MATCH($B427, 'Uganda workforce data - raw'!$B$4:$B$619,0), MATCH("Filled Male",'Uganda workforce data - raw'!$A$4:$F$4,0))*INDEX('Mapping cadres'!$B$1:$Z$616,MATCH($B427, 'Mapping cadres'!$B$1:$B$616,0), MATCH(N$32,'Mapping cadres'!$B$1:$Z$1,0))</f>
        <v>0</v>
      </c>
      <c r="O427" s="226">
        <f>INDEX('Uganda workforce data - raw'!$A$4:$F$619,MATCH($B427, 'Uganda workforce data - raw'!$B$4:$B$619,0), MATCH("Filled Male",'Uganda workforce data - raw'!$A$4:$F$4,0))*INDEX('Mapping cadres'!$B$1:$Z$616,MATCH($B427, 'Mapping cadres'!$B$1:$B$616,0), MATCH(O$32,'Mapping cadres'!$B$1:$Z$1,0))</f>
        <v>0</v>
      </c>
      <c r="P427" s="226">
        <f>INDEX('Uganda workforce data - raw'!$A$4:$F$619,MATCH($B427, 'Uganda workforce data - raw'!$B$4:$B$619,0), MATCH("Filled Male",'Uganda workforce data - raw'!$A$4:$F$4,0))*INDEX('Mapping cadres'!$B$1:$Z$616,MATCH($B427, 'Mapping cadres'!$B$1:$B$616,0), MATCH(P$32,'Mapping cadres'!$B$1:$Z$1,0))</f>
        <v>0</v>
      </c>
      <c r="Q427" s="226">
        <f>INDEX('Uganda workforce data - raw'!$A$4:$F$619,MATCH($B427, 'Uganda workforce data - raw'!$B$4:$B$619,0), MATCH("Filled Male",'Uganda workforce data - raw'!$A$4:$F$4,0))*INDEX('Mapping cadres'!$B$1:$Z$616,MATCH($B427, 'Mapping cadres'!$B$1:$B$616,0), MATCH(Q$32,'Mapping cadres'!$B$1:$Z$1,0))</f>
        <v>0</v>
      </c>
      <c r="R427" s="226">
        <f>INDEX('Uganda workforce data - raw'!$A$4:$F$619,MATCH($B427, 'Uganda workforce data - raw'!$B$4:$B$619,0), MATCH("Filled Male",'Uganda workforce data - raw'!$A$4:$F$4,0))*INDEX('Mapping cadres'!$B$1:$Z$616,MATCH($B427, 'Mapping cadres'!$B$1:$B$616,0), MATCH(R$32,'Mapping cadres'!$B$1:$Z$1,0))</f>
        <v>0</v>
      </c>
      <c r="S427" s="226">
        <f>INDEX('Uganda workforce data - raw'!$A$4:$F$619,MATCH($B427, 'Uganda workforce data - raw'!$B$4:$B$619,0), MATCH("Filled Male",'Uganda workforce data - raw'!$A$4:$F$4,0))*INDEX('Mapping cadres'!$B$1:$Z$616,MATCH($B427, 'Mapping cadres'!$B$1:$B$616,0), MATCH(S$32,'Mapping cadres'!$B$1:$Z$1,0))</f>
        <v>0</v>
      </c>
      <c r="T427" s="226">
        <f>INDEX('Uganda workforce data - raw'!$A$4:$F$619,MATCH($B427, 'Uganda workforce data - raw'!$B$4:$B$619,0), MATCH("Filled Male",'Uganda workforce data - raw'!$A$4:$F$4,0))*INDEX('Mapping cadres'!$B$1:$Z$616,MATCH($B427, 'Mapping cadres'!$B$1:$B$616,0), MATCH(T$32,'Mapping cadres'!$B$1:$Z$1,0))</f>
        <v>0</v>
      </c>
      <c r="U427" s="226">
        <f>INDEX('Uganda workforce data - raw'!$A$4:$F$619,MATCH($B427, 'Uganda workforce data - raw'!$B$4:$B$619,0), MATCH("Filled Male",'Uganda workforce data - raw'!$A$4:$F$4,0))*INDEX('Mapping cadres'!$B$1:$Z$616,MATCH($B427, 'Mapping cadres'!$B$1:$B$616,0), MATCH(U$32,'Mapping cadres'!$B$1:$Z$1,0))</f>
        <v>0</v>
      </c>
      <c r="V427" s="226">
        <f>INDEX('Uganda workforce data - raw'!$A$4:$F$619,MATCH($B427, 'Uganda workforce data - raw'!$B$4:$B$619,0), MATCH("Filled Male",'Uganda workforce data - raw'!$A$4:$F$4,0))*INDEX('Mapping cadres'!$B$1:$Z$616,MATCH($B427, 'Mapping cadres'!$B$1:$B$616,0), MATCH(V$32,'Mapping cadres'!$B$1:$Z$1,0))</f>
        <v>0</v>
      </c>
      <c r="W427" s="226">
        <f>INDEX('Uganda workforce data - raw'!$A$4:$F$619,MATCH($B427, 'Uganda workforce data - raw'!$B$4:$B$619,0), MATCH("Filled Male",'Uganda workforce data - raw'!$A$4:$F$4,0))*INDEX('Mapping cadres'!$B$1:$Z$616,MATCH($B427, 'Mapping cadres'!$B$1:$B$616,0), MATCH(W$32,'Mapping cadres'!$B$1:$Z$1,0))</f>
        <v>0</v>
      </c>
      <c r="X427" s="226">
        <f>INDEX('Uganda workforce data - raw'!$A$4:$F$619,MATCH($B427, 'Uganda workforce data - raw'!$B$4:$B$619,0), MATCH("Filled Male",'Uganda workforce data - raw'!$A$4:$F$4,0))*INDEX('Mapping cadres'!$B$1:$Z$616,MATCH($B427, 'Mapping cadres'!$B$1:$B$616,0), MATCH(X$32,'Mapping cadres'!$B$1:$Z$1,0))</f>
        <v>0</v>
      </c>
      <c r="Y427" s="226">
        <f>INDEX('Uganda workforce data - raw'!$A$4:$F$619,MATCH($B427, 'Uganda workforce data - raw'!$B$4:$B$619,0), MATCH("Filled Male",'Uganda workforce data - raw'!$A$4:$F$4,0))*INDEX('Mapping cadres'!$B$1:$Z$616,MATCH($B427, 'Mapping cadres'!$B$1:$B$616,0), MATCH(Y$32,'Mapping cadres'!$B$1:$Z$1,0))</f>
        <v>0</v>
      </c>
      <c r="Z427" s="226">
        <f>INDEX('Uganda workforce data - raw'!$A$4:$F$619,MATCH($B427, 'Uganda workforce data - raw'!$B$4:$B$619,0), MATCH("Filled Male",'Uganda workforce data - raw'!$A$4:$F$4,0))*INDEX('Mapping cadres'!$B$1:$Z$616,MATCH($B427, 'Mapping cadres'!$B$1:$B$616,0), MATCH(Z$32,'Mapping cadres'!$B$1:$Z$1,0))</f>
        <v>0</v>
      </c>
      <c r="AA427" s="226">
        <f>INDEX('Uganda workforce data - raw'!$A$4:$F$619,MATCH($B427, 'Uganda workforce data - raw'!$B$4:$B$619,0), MATCH("Filled Female",'Uganda workforce data - raw'!$A$4:$F$4,0))*INDEX('Mapping cadres'!$B$1:$Z$616,MATCH($B427, 'Mapping cadres'!$B$1:$B$616,0), MATCH(AA$32,'Mapping cadres'!$B$1:$Z$1,0))</f>
        <v>3</v>
      </c>
      <c r="AB427" s="226">
        <f>INDEX('Uganda workforce data - raw'!$A$4:$F$619,MATCH($B427, 'Uganda workforce data - raw'!$B$4:$B$619,0), MATCH("Filled Female",'Uganda workforce data - raw'!$A$4:$F$4,0))*INDEX('Mapping cadres'!$B$1:$Z$616,MATCH($B427, 'Mapping cadres'!$B$1:$B$616,0), MATCH(AB$32,'Mapping cadres'!$B$1:$Z$1,0))</f>
        <v>0</v>
      </c>
      <c r="AC427" s="226">
        <f>INDEX('Uganda workforce data - raw'!$A$4:$F$619,MATCH($B427, 'Uganda workforce data - raw'!$B$4:$B$619,0), MATCH("Filled Female",'Uganda workforce data - raw'!$A$4:$F$4,0))*INDEX('Mapping cadres'!$B$1:$Z$616,MATCH($B427, 'Mapping cadres'!$B$1:$B$616,0), MATCH(AC$32,'Mapping cadres'!$B$1:$Z$1,0))</f>
        <v>0</v>
      </c>
      <c r="AD427" s="226">
        <f>INDEX('Uganda workforce data - raw'!$A$4:$F$619,MATCH($B427, 'Uganda workforce data - raw'!$B$4:$B$619,0), MATCH("Filled Female",'Uganda workforce data - raw'!$A$4:$F$4,0))*INDEX('Mapping cadres'!$B$1:$Z$616,MATCH($B427, 'Mapping cadres'!$B$1:$B$616,0), MATCH(AD$32,'Mapping cadres'!$B$1:$Z$1,0))</f>
        <v>0</v>
      </c>
      <c r="AE427" s="226">
        <f>INDEX('Uganda workforce data - raw'!$A$4:$F$619,MATCH($B427, 'Uganda workforce data - raw'!$B$4:$B$619,0), MATCH("Filled Female",'Uganda workforce data - raw'!$A$4:$F$4,0))*INDEX('Mapping cadres'!$B$1:$Z$616,MATCH($B427, 'Mapping cadres'!$B$1:$B$616,0), MATCH(AE$32,'Mapping cadres'!$B$1:$Z$1,0))</f>
        <v>0</v>
      </c>
      <c r="AF427" s="226">
        <f>INDEX('Uganda workforce data - raw'!$A$4:$F$619,MATCH($B427, 'Uganda workforce data - raw'!$B$4:$B$619,0), MATCH("Filled Female",'Uganda workforce data - raw'!$A$4:$F$4,0))*INDEX('Mapping cadres'!$B$1:$Z$616,MATCH($B427, 'Mapping cadres'!$B$1:$B$616,0), MATCH(AF$32,'Mapping cadres'!$B$1:$Z$1,0))</f>
        <v>0</v>
      </c>
      <c r="AG427" s="226">
        <f>INDEX('Uganda workforce data - raw'!$A$4:$F$619,MATCH($B427, 'Uganda workforce data - raw'!$B$4:$B$619,0), MATCH("Filled Female",'Uganda workforce data - raw'!$A$4:$F$4,0))*INDEX('Mapping cadres'!$B$1:$Z$616,MATCH($B427, 'Mapping cadres'!$B$1:$B$616,0), MATCH(AG$32,'Mapping cadres'!$B$1:$Z$1,0))</f>
        <v>0</v>
      </c>
      <c r="AH427" s="226">
        <f>INDEX('Uganda workforce data - raw'!$A$4:$F$619,MATCH($B427, 'Uganda workforce data - raw'!$B$4:$B$619,0), MATCH("Filled Female",'Uganda workforce data - raw'!$A$4:$F$4,0))*INDEX('Mapping cadres'!$B$1:$Z$616,MATCH($B427, 'Mapping cadres'!$B$1:$B$616,0), MATCH(AH$32,'Mapping cadres'!$B$1:$Z$1,0))</f>
        <v>0</v>
      </c>
      <c r="AI427" s="226">
        <f>INDEX('Uganda workforce data - raw'!$A$4:$F$619,MATCH($B427, 'Uganda workforce data - raw'!$B$4:$B$619,0), MATCH("Filled Female",'Uganda workforce data - raw'!$A$4:$F$4,0))*INDEX('Mapping cadres'!$B$1:$Z$616,MATCH($B427, 'Mapping cadres'!$B$1:$B$616,0), MATCH(AI$32,'Mapping cadres'!$B$1:$Z$1,0))</f>
        <v>0</v>
      </c>
      <c r="AJ427" s="226">
        <f>INDEX('Uganda workforce data - raw'!$A$4:$F$619,MATCH($B427, 'Uganda workforce data - raw'!$B$4:$B$619,0), MATCH("Filled Female",'Uganda workforce data - raw'!$A$4:$F$4,0))*INDEX('Mapping cadres'!$B$1:$Z$616,MATCH($B427, 'Mapping cadres'!$B$1:$B$616,0), MATCH(AJ$32,'Mapping cadres'!$B$1:$Z$1,0))</f>
        <v>0</v>
      </c>
      <c r="AK427" s="226">
        <f>INDEX('Uganda workforce data - raw'!$A$4:$F$619,MATCH($B427, 'Uganda workforce data - raw'!$B$4:$B$619,0), MATCH("Filled Female",'Uganda workforce data - raw'!$A$4:$F$4,0))*INDEX('Mapping cadres'!$B$1:$Z$616,MATCH($B427, 'Mapping cadres'!$B$1:$B$616,0), MATCH(AK$32,'Mapping cadres'!$B$1:$Z$1,0))</f>
        <v>0</v>
      </c>
      <c r="AL427" s="226">
        <f>INDEX('Uganda workforce data - raw'!$A$4:$F$619,MATCH($B427, 'Uganda workforce data - raw'!$B$4:$B$619,0), MATCH("Filled Female",'Uganda workforce data - raw'!$A$4:$F$4,0))*INDEX('Mapping cadres'!$B$1:$Z$616,MATCH($B427, 'Mapping cadres'!$B$1:$B$616,0), MATCH(AL$32,'Mapping cadres'!$B$1:$Z$1,0))</f>
        <v>0</v>
      </c>
      <c r="AM427" s="226">
        <f>INDEX('Uganda workforce data - raw'!$A$4:$F$619,MATCH($B427, 'Uganda workforce data - raw'!$B$4:$B$619,0), MATCH("Filled Female",'Uganda workforce data - raw'!$A$4:$F$4,0))*INDEX('Mapping cadres'!$B$1:$Z$616,MATCH($B427, 'Mapping cadres'!$B$1:$B$616,0), MATCH(AM$32,'Mapping cadres'!$B$1:$Z$1,0))</f>
        <v>0</v>
      </c>
      <c r="AN427" s="226">
        <f>INDEX('Uganda workforce data - raw'!$A$4:$F$619,MATCH($B427, 'Uganda workforce data - raw'!$B$4:$B$619,0), MATCH("Filled Female",'Uganda workforce data - raw'!$A$4:$F$4,0))*INDEX('Mapping cadres'!$B$1:$Z$616,MATCH($B427, 'Mapping cadres'!$B$1:$B$616,0), MATCH(AN$32,'Mapping cadres'!$B$1:$Z$1,0))</f>
        <v>0</v>
      </c>
      <c r="AO427" s="226">
        <f>INDEX('Uganda workforce data - raw'!$A$4:$F$619,MATCH($B427, 'Uganda workforce data - raw'!$B$4:$B$619,0), MATCH("Filled Female",'Uganda workforce data - raw'!$A$4:$F$4,0))*INDEX('Mapping cadres'!$B$1:$Z$616,MATCH($B427, 'Mapping cadres'!$B$1:$B$616,0), MATCH(AO$32,'Mapping cadres'!$B$1:$Z$1,0))</f>
        <v>0</v>
      </c>
      <c r="AP427" s="226">
        <f>INDEX('Uganda workforce data - raw'!$A$4:$F$619,MATCH($B427, 'Uganda workforce data - raw'!$B$4:$B$619,0), MATCH("Filled Female",'Uganda workforce data - raw'!$A$4:$F$4,0))*INDEX('Mapping cadres'!$B$1:$Z$616,MATCH($B427, 'Mapping cadres'!$B$1:$B$616,0), MATCH(AP$32,'Mapping cadres'!$B$1:$Z$1,0))</f>
        <v>0</v>
      </c>
      <c r="AQ427" s="226">
        <f>INDEX('Uganda workforce data - raw'!$A$4:$F$619,MATCH($B427, 'Uganda workforce data - raw'!$B$4:$B$619,0), MATCH("Filled Female",'Uganda workforce data - raw'!$A$4:$F$4,0))*INDEX('Mapping cadres'!$B$1:$Z$616,MATCH($B427, 'Mapping cadres'!$B$1:$B$616,0), MATCH(AQ$32,'Mapping cadres'!$B$1:$Z$1,0))</f>
        <v>0</v>
      </c>
      <c r="AR427" s="226">
        <f>INDEX('Uganda workforce data - raw'!$A$4:$F$619,MATCH($B427, 'Uganda workforce data - raw'!$B$4:$B$619,0), MATCH("Filled Female",'Uganda workforce data - raw'!$A$4:$F$4,0))*INDEX('Mapping cadres'!$B$1:$Z$616,MATCH($B427, 'Mapping cadres'!$B$1:$B$616,0), MATCH(AR$32,'Mapping cadres'!$B$1:$Z$1,0))</f>
        <v>0</v>
      </c>
      <c r="AS427" s="226">
        <f>INDEX('Uganda workforce data - raw'!$A$4:$F$619,MATCH($B427, 'Uganda workforce data - raw'!$B$4:$B$619,0), MATCH("Filled Female",'Uganda workforce data - raw'!$A$4:$F$4,0))*INDEX('Mapping cadres'!$B$1:$Z$616,MATCH($B427, 'Mapping cadres'!$B$1:$B$616,0), MATCH(AS$32,'Mapping cadres'!$B$1:$Z$1,0))</f>
        <v>0</v>
      </c>
      <c r="AT427" s="226">
        <f>INDEX('Uganda workforce data - raw'!$A$4:$F$619,MATCH($B427, 'Uganda workforce data - raw'!$B$4:$B$619,0), MATCH("Filled Female",'Uganda workforce data - raw'!$A$4:$F$4,0))*INDEX('Mapping cadres'!$B$1:$Z$616,MATCH($B427, 'Mapping cadres'!$B$1:$B$616,0), MATCH(AT$32,'Mapping cadres'!$B$1:$Z$1,0))</f>
        <v>0</v>
      </c>
      <c r="AU427" s="226">
        <f>INDEX('Uganda workforce data - raw'!$A$4:$F$619,MATCH($B427, 'Uganda workforce data - raw'!$B$4:$B$619,0), MATCH("Filled Female",'Uganda workforce data - raw'!$A$4:$F$4,0))*INDEX('Mapping cadres'!$B$1:$Z$616,MATCH($B427, 'Mapping cadres'!$B$1:$B$616,0), MATCH(AU$32,'Mapping cadres'!$B$1:$Z$1,0))</f>
        <v>0</v>
      </c>
      <c r="AV427" s="226">
        <f>INDEX('Uganda workforce data - raw'!$A$4:$F$619,MATCH($B427, 'Uganda workforce data - raw'!$B$4:$B$619,0), MATCH("Filled Female",'Uganda workforce data - raw'!$A$4:$F$4,0))*INDEX('Mapping cadres'!$B$1:$Z$616,MATCH($B427, 'Mapping cadres'!$B$1:$B$616,0), MATCH(AV$32,'Mapping cadres'!$B$1:$Z$1,0))</f>
        <v>0</v>
      </c>
      <c r="AW427" s="226">
        <f>INDEX('Uganda workforce data - raw'!$A$4:$F$619,MATCH($B427, 'Uganda workforce data - raw'!$B$4:$B$619,0), MATCH("Filled Female",'Uganda workforce data - raw'!$A$4:$F$4,0))*INDEX('Mapping cadres'!$B$1:$Z$616,MATCH($B427, 'Mapping cadres'!$B$1:$B$616,0), MATCH(AW$32,'Mapping cadres'!$B$1:$Z$1,0))</f>
        <v>0</v>
      </c>
      <c r="AX427" s="226">
        <f>INDEX('Uganda workforce data - raw'!$A$4:$F$619,MATCH($B427, 'Uganda workforce data - raw'!$B$4:$B$619,0), MATCH("Filled Female",'Uganda workforce data - raw'!$A$4:$F$4,0))*INDEX('Mapping cadres'!$B$1:$Z$616,MATCH($B427, 'Mapping cadres'!$B$1:$B$616,0), MATCH(AX$32,'Mapping cadres'!$B$1:$Z$1,0))</f>
        <v>0</v>
      </c>
      <c r="AY427" s="226">
        <f t="shared" si="149"/>
        <v>5</v>
      </c>
      <c r="AZ427" s="226">
        <f t="shared" si="150"/>
        <v>0</v>
      </c>
      <c r="BA427" s="226">
        <f t="shared" si="151"/>
        <v>0</v>
      </c>
      <c r="BB427" s="226">
        <f t="shared" si="152"/>
        <v>0</v>
      </c>
      <c r="BC427" s="226">
        <f t="shared" si="153"/>
        <v>0</v>
      </c>
      <c r="BD427" s="226">
        <f t="shared" si="154"/>
        <v>0</v>
      </c>
      <c r="BE427" s="226">
        <f t="shared" si="155"/>
        <v>0</v>
      </c>
      <c r="BF427" s="226">
        <f t="shared" si="156"/>
        <v>0</v>
      </c>
      <c r="BG427" s="226">
        <f t="shared" si="157"/>
        <v>0</v>
      </c>
      <c r="BH427" s="226">
        <f t="shared" si="158"/>
        <v>0</v>
      </c>
      <c r="BI427" s="226">
        <f t="shared" si="159"/>
        <v>0</v>
      </c>
      <c r="BJ427" s="226">
        <f t="shared" si="160"/>
        <v>0</v>
      </c>
      <c r="BK427" s="226">
        <f t="shared" si="161"/>
        <v>0</v>
      </c>
      <c r="BL427" s="226">
        <f t="shared" si="162"/>
        <v>0</v>
      </c>
      <c r="BM427" s="226">
        <f t="shared" si="163"/>
        <v>0</v>
      </c>
      <c r="BN427" s="226">
        <f t="shared" si="164"/>
        <v>0</v>
      </c>
      <c r="BO427" s="226">
        <f t="shared" si="165"/>
        <v>0</v>
      </c>
      <c r="BP427" s="226">
        <f t="shared" si="166"/>
        <v>0</v>
      </c>
      <c r="BQ427" s="226">
        <f t="shared" si="167"/>
        <v>0</v>
      </c>
      <c r="BR427" s="226">
        <f t="shared" si="168"/>
        <v>0</v>
      </c>
      <c r="BS427" s="226">
        <f t="shared" si="169"/>
        <v>0</v>
      </c>
      <c r="BT427" s="226">
        <f t="shared" si="170"/>
        <v>0</v>
      </c>
      <c r="BU427" s="226">
        <f t="shared" si="171"/>
        <v>0</v>
      </c>
      <c r="BV427" s="226">
        <f t="shared" si="172"/>
        <v>0</v>
      </c>
    </row>
    <row r="428" spans="1:74">
      <c r="A428" s="226">
        <v>396</v>
      </c>
      <c r="B428" s="226" t="s">
        <v>1696</v>
      </c>
      <c r="C428" s="226">
        <f>INDEX('Uganda workforce data - raw'!$A$4:$F$619,MATCH($B428, 'Uganda workforce data - raw'!$B$4:$B$619,0), MATCH("Filled Male",'Uganda workforce data - raw'!$A$4:$F$4,0))*INDEX('Mapping cadres'!$B$1:$Z$616,MATCH($B428, 'Mapping cadres'!$B$1:$B$616,0), MATCH(C$32,'Mapping cadres'!$B$1:$Z$1,0))</f>
        <v>6</v>
      </c>
      <c r="D428" s="226">
        <f>INDEX('Uganda workforce data - raw'!$A$4:$F$619,MATCH($B428, 'Uganda workforce data - raw'!$B$4:$B$619,0), MATCH("Filled Male",'Uganda workforce data - raw'!$A$4:$F$4,0))*INDEX('Mapping cadres'!$B$1:$Z$616,MATCH($B428, 'Mapping cadres'!$B$1:$B$616,0), MATCH(D$32,'Mapping cadres'!$B$1:$Z$1,0))</f>
        <v>0</v>
      </c>
      <c r="E428" s="226">
        <f>INDEX('Uganda workforce data - raw'!$A$4:$F$619,MATCH($B428, 'Uganda workforce data - raw'!$B$4:$B$619,0), MATCH("Filled Male",'Uganda workforce data - raw'!$A$4:$F$4,0))*INDEX('Mapping cadres'!$B$1:$Z$616,MATCH($B428, 'Mapping cadres'!$B$1:$B$616,0), MATCH(E$32,'Mapping cadres'!$B$1:$Z$1,0))</f>
        <v>0</v>
      </c>
      <c r="F428" s="226">
        <f>INDEX('Uganda workforce data - raw'!$A$4:$F$619,MATCH($B428, 'Uganda workforce data - raw'!$B$4:$B$619,0), MATCH("Filled Male",'Uganda workforce data - raw'!$A$4:$F$4,0))*INDEX('Mapping cadres'!$B$1:$Z$616,MATCH($B428, 'Mapping cadres'!$B$1:$B$616,0), MATCH(F$32,'Mapping cadres'!$B$1:$Z$1,0))</f>
        <v>0</v>
      </c>
      <c r="G428" s="226">
        <f>INDEX('Uganda workforce data - raw'!$A$4:$F$619,MATCH($B428, 'Uganda workforce data - raw'!$B$4:$B$619,0), MATCH("Filled Male",'Uganda workforce data - raw'!$A$4:$F$4,0))*INDEX('Mapping cadres'!$B$1:$Z$616,MATCH($B428, 'Mapping cadres'!$B$1:$B$616,0), MATCH(G$32,'Mapping cadres'!$B$1:$Z$1,0))</f>
        <v>0</v>
      </c>
      <c r="H428" s="226">
        <f>INDEX('Uganda workforce data - raw'!$A$4:$F$619,MATCH($B428, 'Uganda workforce data - raw'!$B$4:$B$619,0), MATCH("Filled Male",'Uganda workforce data - raw'!$A$4:$F$4,0))*INDEX('Mapping cadres'!$B$1:$Z$616,MATCH($B428, 'Mapping cadres'!$B$1:$B$616,0), MATCH(H$32,'Mapping cadres'!$B$1:$Z$1,0))</f>
        <v>0</v>
      </c>
      <c r="I428" s="226">
        <f>INDEX('Uganda workforce data - raw'!$A$4:$F$619,MATCH($B428, 'Uganda workforce data - raw'!$B$4:$B$619,0), MATCH("Filled Male",'Uganda workforce data - raw'!$A$4:$F$4,0))*INDEX('Mapping cadres'!$B$1:$Z$616,MATCH($B428, 'Mapping cadres'!$B$1:$B$616,0), MATCH(I$32,'Mapping cadres'!$B$1:$Z$1,0))</f>
        <v>0</v>
      </c>
      <c r="J428" s="226">
        <f>INDEX('Uganda workforce data - raw'!$A$4:$F$619,MATCH($B428, 'Uganda workforce data - raw'!$B$4:$B$619,0), MATCH("Filled Male",'Uganda workforce data - raw'!$A$4:$F$4,0))*INDEX('Mapping cadres'!$B$1:$Z$616,MATCH($B428, 'Mapping cadres'!$B$1:$B$616,0), MATCH(J$32,'Mapping cadres'!$B$1:$Z$1,0))</f>
        <v>0</v>
      </c>
      <c r="K428" s="226">
        <f>INDEX('Uganda workforce data - raw'!$A$4:$F$619,MATCH($B428, 'Uganda workforce data - raw'!$B$4:$B$619,0), MATCH("Filled Male",'Uganda workforce data - raw'!$A$4:$F$4,0))*INDEX('Mapping cadres'!$B$1:$Z$616,MATCH($B428, 'Mapping cadres'!$B$1:$B$616,0), MATCH(K$32,'Mapping cadres'!$B$1:$Z$1,0))</f>
        <v>0</v>
      </c>
      <c r="L428" s="226">
        <f>INDEX('Uganda workforce data - raw'!$A$4:$F$619,MATCH($B428, 'Uganda workforce data - raw'!$B$4:$B$619,0), MATCH("Filled Male",'Uganda workforce data - raw'!$A$4:$F$4,0))*INDEX('Mapping cadres'!$B$1:$Z$616,MATCH($B428, 'Mapping cadres'!$B$1:$B$616,0), MATCH(L$32,'Mapping cadres'!$B$1:$Z$1,0))</f>
        <v>0</v>
      </c>
      <c r="M428" s="226">
        <f>INDEX('Uganda workforce data - raw'!$A$4:$F$619,MATCH($B428, 'Uganda workforce data - raw'!$B$4:$B$619,0), MATCH("Filled Male",'Uganda workforce data - raw'!$A$4:$F$4,0))*INDEX('Mapping cadres'!$B$1:$Z$616,MATCH($B428, 'Mapping cadres'!$B$1:$B$616,0), MATCH(M$32,'Mapping cadres'!$B$1:$Z$1,0))</f>
        <v>0</v>
      </c>
      <c r="N428" s="226">
        <f>INDEX('Uganda workforce data - raw'!$A$4:$F$619,MATCH($B428, 'Uganda workforce data - raw'!$B$4:$B$619,0), MATCH("Filled Male",'Uganda workforce data - raw'!$A$4:$F$4,0))*INDEX('Mapping cadres'!$B$1:$Z$616,MATCH($B428, 'Mapping cadres'!$B$1:$B$616,0), MATCH(N$32,'Mapping cadres'!$B$1:$Z$1,0))</f>
        <v>0</v>
      </c>
      <c r="O428" s="226">
        <f>INDEX('Uganda workforce data - raw'!$A$4:$F$619,MATCH($B428, 'Uganda workforce data - raw'!$B$4:$B$619,0), MATCH("Filled Male",'Uganda workforce data - raw'!$A$4:$F$4,0))*INDEX('Mapping cadres'!$B$1:$Z$616,MATCH($B428, 'Mapping cadres'!$B$1:$B$616,0), MATCH(O$32,'Mapping cadres'!$B$1:$Z$1,0))</f>
        <v>0</v>
      </c>
      <c r="P428" s="226">
        <f>INDEX('Uganda workforce data - raw'!$A$4:$F$619,MATCH($B428, 'Uganda workforce data - raw'!$B$4:$B$619,0), MATCH("Filled Male",'Uganda workforce data - raw'!$A$4:$F$4,0))*INDEX('Mapping cadres'!$B$1:$Z$616,MATCH($B428, 'Mapping cadres'!$B$1:$B$616,0), MATCH(P$32,'Mapping cadres'!$B$1:$Z$1,0))</f>
        <v>0</v>
      </c>
      <c r="Q428" s="226">
        <f>INDEX('Uganda workforce data - raw'!$A$4:$F$619,MATCH($B428, 'Uganda workforce data - raw'!$B$4:$B$619,0), MATCH("Filled Male",'Uganda workforce data - raw'!$A$4:$F$4,0))*INDEX('Mapping cadres'!$B$1:$Z$616,MATCH($B428, 'Mapping cadres'!$B$1:$B$616,0), MATCH(Q$32,'Mapping cadres'!$B$1:$Z$1,0))</f>
        <v>0</v>
      </c>
      <c r="R428" s="226">
        <f>INDEX('Uganda workforce data - raw'!$A$4:$F$619,MATCH($B428, 'Uganda workforce data - raw'!$B$4:$B$619,0), MATCH("Filled Male",'Uganda workforce data - raw'!$A$4:$F$4,0))*INDEX('Mapping cadres'!$B$1:$Z$616,MATCH($B428, 'Mapping cadres'!$B$1:$B$616,0), MATCH(R$32,'Mapping cadres'!$B$1:$Z$1,0))</f>
        <v>0</v>
      </c>
      <c r="S428" s="226">
        <f>INDEX('Uganda workforce data - raw'!$A$4:$F$619,MATCH($B428, 'Uganda workforce data - raw'!$B$4:$B$619,0), MATCH("Filled Male",'Uganda workforce data - raw'!$A$4:$F$4,0))*INDEX('Mapping cadres'!$B$1:$Z$616,MATCH($B428, 'Mapping cadres'!$B$1:$B$616,0), MATCH(S$32,'Mapping cadres'!$B$1:$Z$1,0))</f>
        <v>0</v>
      </c>
      <c r="T428" s="226">
        <f>INDEX('Uganda workforce data - raw'!$A$4:$F$619,MATCH($B428, 'Uganda workforce data - raw'!$B$4:$B$619,0), MATCH("Filled Male",'Uganda workforce data - raw'!$A$4:$F$4,0))*INDEX('Mapping cadres'!$B$1:$Z$616,MATCH($B428, 'Mapping cadres'!$B$1:$B$616,0), MATCH(T$32,'Mapping cadres'!$B$1:$Z$1,0))</f>
        <v>0</v>
      </c>
      <c r="U428" s="226">
        <f>INDEX('Uganda workforce data - raw'!$A$4:$F$619,MATCH($B428, 'Uganda workforce data - raw'!$B$4:$B$619,0), MATCH("Filled Male",'Uganda workforce data - raw'!$A$4:$F$4,0))*INDEX('Mapping cadres'!$B$1:$Z$616,MATCH($B428, 'Mapping cadres'!$B$1:$B$616,0), MATCH(U$32,'Mapping cadres'!$B$1:$Z$1,0))</f>
        <v>0</v>
      </c>
      <c r="V428" s="226">
        <f>INDEX('Uganda workforce data - raw'!$A$4:$F$619,MATCH($B428, 'Uganda workforce data - raw'!$B$4:$B$619,0), MATCH("Filled Male",'Uganda workforce data - raw'!$A$4:$F$4,0))*INDEX('Mapping cadres'!$B$1:$Z$616,MATCH($B428, 'Mapping cadres'!$B$1:$B$616,0), MATCH(V$32,'Mapping cadres'!$B$1:$Z$1,0))</f>
        <v>0</v>
      </c>
      <c r="W428" s="226">
        <f>INDEX('Uganda workforce data - raw'!$A$4:$F$619,MATCH($B428, 'Uganda workforce data - raw'!$B$4:$B$619,0), MATCH("Filled Male",'Uganda workforce data - raw'!$A$4:$F$4,0))*INDEX('Mapping cadres'!$B$1:$Z$616,MATCH($B428, 'Mapping cadres'!$B$1:$B$616,0), MATCH(W$32,'Mapping cadres'!$B$1:$Z$1,0))</f>
        <v>0</v>
      </c>
      <c r="X428" s="226">
        <f>INDEX('Uganda workforce data - raw'!$A$4:$F$619,MATCH($B428, 'Uganda workforce data - raw'!$B$4:$B$619,0), MATCH("Filled Male",'Uganda workforce data - raw'!$A$4:$F$4,0))*INDEX('Mapping cadres'!$B$1:$Z$616,MATCH($B428, 'Mapping cadres'!$B$1:$B$616,0), MATCH(X$32,'Mapping cadres'!$B$1:$Z$1,0))</f>
        <v>0</v>
      </c>
      <c r="Y428" s="226">
        <f>INDEX('Uganda workforce data - raw'!$A$4:$F$619,MATCH($B428, 'Uganda workforce data - raw'!$B$4:$B$619,0), MATCH("Filled Male",'Uganda workforce data - raw'!$A$4:$F$4,0))*INDEX('Mapping cadres'!$B$1:$Z$616,MATCH($B428, 'Mapping cadres'!$B$1:$B$616,0), MATCH(Y$32,'Mapping cadres'!$B$1:$Z$1,0))</f>
        <v>0</v>
      </c>
      <c r="Z428" s="226">
        <f>INDEX('Uganda workforce data - raw'!$A$4:$F$619,MATCH($B428, 'Uganda workforce data - raw'!$B$4:$B$619,0), MATCH("Filled Male",'Uganda workforce data - raw'!$A$4:$F$4,0))*INDEX('Mapping cadres'!$B$1:$Z$616,MATCH($B428, 'Mapping cadres'!$B$1:$B$616,0), MATCH(Z$32,'Mapping cadres'!$B$1:$Z$1,0))</f>
        <v>0</v>
      </c>
      <c r="AA428" s="226">
        <f>INDEX('Uganda workforce data - raw'!$A$4:$F$619,MATCH($B428, 'Uganda workforce data - raw'!$B$4:$B$619,0), MATCH("Filled Female",'Uganda workforce data - raw'!$A$4:$F$4,0))*INDEX('Mapping cadres'!$B$1:$Z$616,MATCH($B428, 'Mapping cadres'!$B$1:$B$616,0), MATCH(AA$32,'Mapping cadres'!$B$1:$Z$1,0))</f>
        <v>3</v>
      </c>
      <c r="AB428" s="226">
        <f>INDEX('Uganda workforce data - raw'!$A$4:$F$619,MATCH($B428, 'Uganda workforce data - raw'!$B$4:$B$619,0), MATCH("Filled Female",'Uganda workforce data - raw'!$A$4:$F$4,0))*INDEX('Mapping cadres'!$B$1:$Z$616,MATCH($B428, 'Mapping cadres'!$B$1:$B$616,0), MATCH(AB$32,'Mapping cadres'!$B$1:$Z$1,0))</f>
        <v>0</v>
      </c>
      <c r="AC428" s="226">
        <f>INDEX('Uganda workforce data - raw'!$A$4:$F$619,MATCH($B428, 'Uganda workforce data - raw'!$B$4:$B$619,0), MATCH("Filled Female",'Uganda workforce data - raw'!$A$4:$F$4,0))*INDEX('Mapping cadres'!$B$1:$Z$616,MATCH($B428, 'Mapping cadres'!$B$1:$B$616,0), MATCH(AC$32,'Mapping cadres'!$B$1:$Z$1,0))</f>
        <v>0</v>
      </c>
      <c r="AD428" s="226">
        <f>INDEX('Uganda workforce data - raw'!$A$4:$F$619,MATCH($B428, 'Uganda workforce data - raw'!$B$4:$B$619,0), MATCH("Filled Female",'Uganda workforce data - raw'!$A$4:$F$4,0))*INDEX('Mapping cadres'!$B$1:$Z$616,MATCH($B428, 'Mapping cadres'!$B$1:$B$616,0), MATCH(AD$32,'Mapping cadres'!$B$1:$Z$1,0))</f>
        <v>0</v>
      </c>
      <c r="AE428" s="226">
        <f>INDEX('Uganda workforce data - raw'!$A$4:$F$619,MATCH($B428, 'Uganda workforce data - raw'!$B$4:$B$619,0), MATCH("Filled Female",'Uganda workforce data - raw'!$A$4:$F$4,0))*INDEX('Mapping cadres'!$B$1:$Z$616,MATCH($B428, 'Mapping cadres'!$B$1:$B$616,0), MATCH(AE$32,'Mapping cadres'!$B$1:$Z$1,0))</f>
        <v>0</v>
      </c>
      <c r="AF428" s="226">
        <f>INDEX('Uganda workforce data - raw'!$A$4:$F$619,MATCH($B428, 'Uganda workforce data - raw'!$B$4:$B$619,0), MATCH("Filled Female",'Uganda workforce data - raw'!$A$4:$F$4,0))*INDEX('Mapping cadres'!$B$1:$Z$616,MATCH($B428, 'Mapping cadres'!$B$1:$B$616,0), MATCH(AF$32,'Mapping cadres'!$B$1:$Z$1,0))</f>
        <v>0</v>
      </c>
      <c r="AG428" s="226">
        <f>INDEX('Uganda workforce data - raw'!$A$4:$F$619,MATCH($B428, 'Uganda workforce data - raw'!$B$4:$B$619,0), MATCH("Filled Female",'Uganda workforce data - raw'!$A$4:$F$4,0))*INDEX('Mapping cadres'!$B$1:$Z$616,MATCH($B428, 'Mapping cadres'!$B$1:$B$616,0), MATCH(AG$32,'Mapping cadres'!$B$1:$Z$1,0))</f>
        <v>0</v>
      </c>
      <c r="AH428" s="226">
        <f>INDEX('Uganda workforce data - raw'!$A$4:$F$619,MATCH($B428, 'Uganda workforce data - raw'!$B$4:$B$619,0), MATCH("Filled Female",'Uganda workforce data - raw'!$A$4:$F$4,0))*INDEX('Mapping cadres'!$B$1:$Z$616,MATCH($B428, 'Mapping cadres'!$B$1:$B$616,0), MATCH(AH$32,'Mapping cadres'!$B$1:$Z$1,0))</f>
        <v>0</v>
      </c>
      <c r="AI428" s="226">
        <f>INDEX('Uganda workforce data - raw'!$A$4:$F$619,MATCH($B428, 'Uganda workforce data - raw'!$B$4:$B$619,0), MATCH("Filled Female",'Uganda workforce data - raw'!$A$4:$F$4,0))*INDEX('Mapping cadres'!$B$1:$Z$616,MATCH($B428, 'Mapping cadres'!$B$1:$B$616,0), MATCH(AI$32,'Mapping cadres'!$B$1:$Z$1,0))</f>
        <v>0</v>
      </c>
      <c r="AJ428" s="226">
        <f>INDEX('Uganda workforce data - raw'!$A$4:$F$619,MATCH($B428, 'Uganda workforce data - raw'!$B$4:$B$619,0), MATCH("Filled Female",'Uganda workforce data - raw'!$A$4:$F$4,0))*INDEX('Mapping cadres'!$B$1:$Z$616,MATCH($B428, 'Mapping cadres'!$B$1:$B$616,0), MATCH(AJ$32,'Mapping cadres'!$B$1:$Z$1,0))</f>
        <v>0</v>
      </c>
      <c r="AK428" s="226">
        <f>INDEX('Uganda workforce data - raw'!$A$4:$F$619,MATCH($B428, 'Uganda workforce data - raw'!$B$4:$B$619,0), MATCH("Filled Female",'Uganda workforce data - raw'!$A$4:$F$4,0))*INDEX('Mapping cadres'!$B$1:$Z$616,MATCH($B428, 'Mapping cadres'!$B$1:$B$616,0), MATCH(AK$32,'Mapping cadres'!$B$1:$Z$1,0))</f>
        <v>0</v>
      </c>
      <c r="AL428" s="226">
        <f>INDEX('Uganda workforce data - raw'!$A$4:$F$619,MATCH($B428, 'Uganda workforce data - raw'!$B$4:$B$619,0), MATCH("Filled Female",'Uganda workforce data - raw'!$A$4:$F$4,0))*INDEX('Mapping cadres'!$B$1:$Z$616,MATCH($B428, 'Mapping cadres'!$B$1:$B$616,0), MATCH(AL$32,'Mapping cadres'!$B$1:$Z$1,0))</f>
        <v>0</v>
      </c>
      <c r="AM428" s="226">
        <f>INDEX('Uganda workforce data - raw'!$A$4:$F$619,MATCH($B428, 'Uganda workforce data - raw'!$B$4:$B$619,0), MATCH("Filled Female",'Uganda workforce data - raw'!$A$4:$F$4,0))*INDEX('Mapping cadres'!$B$1:$Z$616,MATCH($B428, 'Mapping cadres'!$B$1:$B$616,0), MATCH(AM$32,'Mapping cadres'!$B$1:$Z$1,0))</f>
        <v>0</v>
      </c>
      <c r="AN428" s="226">
        <f>INDEX('Uganda workforce data - raw'!$A$4:$F$619,MATCH($B428, 'Uganda workforce data - raw'!$B$4:$B$619,0), MATCH("Filled Female",'Uganda workforce data - raw'!$A$4:$F$4,0))*INDEX('Mapping cadres'!$B$1:$Z$616,MATCH($B428, 'Mapping cadres'!$B$1:$B$616,0), MATCH(AN$32,'Mapping cadres'!$B$1:$Z$1,0))</f>
        <v>0</v>
      </c>
      <c r="AO428" s="226">
        <f>INDEX('Uganda workforce data - raw'!$A$4:$F$619,MATCH($B428, 'Uganda workforce data - raw'!$B$4:$B$619,0), MATCH("Filled Female",'Uganda workforce data - raw'!$A$4:$F$4,0))*INDEX('Mapping cadres'!$B$1:$Z$616,MATCH($B428, 'Mapping cadres'!$B$1:$B$616,0), MATCH(AO$32,'Mapping cadres'!$B$1:$Z$1,0))</f>
        <v>0</v>
      </c>
      <c r="AP428" s="226">
        <f>INDEX('Uganda workforce data - raw'!$A$4:$F$619,MATCH($B428, 'Uganda workforce data - raw'!$B$4:$B$619,0), MATCH("Filled Female",'Uganda workforce data - raw'!$A$4:$F$4,0))*INDEX('Mapping cadres'!$B$1:$Z$616,MATCH($B428, 'Mapping cadres'!$B$1:$B$616,0), MATCH(AP$32,'Mapping cadres'!$B$1:$Z$1,0))</f>
        <v>0</v>
      </c>
      <c r="AQ428" s="226">
        <f>INDEX('Uganda workforce data - raw'!$A$4:$F$619,MATCH($B428, 'Uganda workforce data - raw'!$B$4:$B$619,0), MATCH("Filled Female",'Uganda workforce data - raw'!$A$4:$F$4,0))*INDEX('Mapping cadres'!$B$1:$Z$616,MATCH($B428, 'Mapping cadres'!$B$1:$B$616,0), MATCH(AQ$32,'Mapping cadres'!$B$1:$Z$1,0))</f>
        <v>0</v>
      </c>
      <c r="AR428" s="226">
        <f>INDEX('Uganda workforce data - raw'!$A$4:$F$619,MATCH($B428, 'Uganda workforce data - raw'!$B$4:$B$619,0), MATCH("Filled Female",'Uganda workforce data - raw'!$A$4:$F$4,0))*INDEX('Mapping cadres'!$B$1:$Z$616,MATCH($B428, 'Mapping cadres'!$B$1:$B$616,0), MATCH(AR$32,'Mapping cadres'!$B$1:$Z$1,0))</f>
        <v>0</v>
      </c>
      <c r="AS428" s="226">
        <f>INDEX('Uganda workforce data - raw'!$A$4:$F$619,MATCH($B428, 'Uganda workforce data - raw'!$B$4:$B$619,0), MATCH("Filled Female",'Uganda workforce data - raw'!$A$4:$F$4,0))*INDEX('Mapping cadres'!$B$1:$Z$616,MATCH($B428, 'Mapping cadres'!$B$1:$B$616,0), MATCH(AS$32,'Mapping cadres'!$B$1:$Z$1,0))</f>
        <v>0</v>
      </c>
      <c r="AT428" s="226">
        <f>INDEX('Uganda workforce data - raw'!$A$4:$F$619,MATCH($B428, 'Uganda workforce data - raw'!$B$4:$B$619,0), MATCH("Filled Female",'Uganda workforce data - raw'!$A$4:$F$4,0))*INDEX('Mapping cadres'!$B$1:$Z$616,MATCH($B428, 'Mapping cadres'!$B$1:$B$616,0), MATCH(AT$32,'Mapping cadres'!$B$1:$Z$1,0))</f>
        <v>0</v>
      </c>
      <c r="AU428" s="226">
        <f>INDEX('Uganda workforce data - raw'!$A$4:$F$619,MATCH($B428, 'Uganda workforce data - raw'!$B$4:$B$619,0), MATCH("Filled Female",'Uganda workforce data - raw'!$A$4:$F$4,0))*INDEX('Mapping cadres'!$B$1:$Z$616,MATCH($B428, 'Mapping cadres'!$B$1:$B$616,0), MATCH(AU$32,'Mapping cadres'!$B$1:$Z$1,0))</f>
        <v>0</v>
      </c>
      <c r="AV428" s="226">
        <f>INDEX('Uganda workforce data - raw'!$A$4:$F$619,MATCH($B428, 'Uganda workforce data - raw'!$B$4:$B$619,0), MATCH("Filled Female",'Uganda workforce data - raw'!$A$4:$F$4,0))*INDEX('Mapping cadres'!$B$1:$Z$616,MATCH($B428, 'Mapping cadres'!$B$1:$B$616,0), MATCH(AV$32,'Mapping cadres'!$B$1:$Z$1,0))</f>
        <v>0</v>
      </c>
      <c r="AW428" s="226">
        <f>INDEX('Uganda workforce data - raw'!$A$4:$F$619,MATCH($B428, 'Uganda workforce data - raw'!$B$4:$B$619,0), MATCH("Filled Female",'Uganda workforce data - raw'!$A$4:$F$4,0))*INDEX('Mapping cadres'!$B$1:$Z$616,MATCH($B428, 'Mapping cadres'!$B$1:$B$616,0), MATCH(AW$32,'Mapping cadres'!$B$1:$Z$1,0))</f>
        <v>0</v>
      </c>
      <c r="AX428" s="226">
        <f>INDEX('Uganda workforce data - raw'!$A$4:$F$619,MATCH($B428, 'Uganda workforce data - raw'!$B$4:$B$619,0), MATCH("Filled Female",'Uganda workforce data - raw'!$A$4:$F$4,0))*INDEX('Mapping cadres'!$B$1:$Z$616,MATCH($B428, 'Mapping cadres'!$B$1:$B$616,0), MATCH(AX$32,'Mapping cadres'!$B$1:$Z$1,0))</f>
        <v>0</v>
      </c>
      <c r="AY428" s="226">
        <f t="shared" si="149"/>
        <v>9</v>
      </c>
      <c r="AZ428" s="226">
        <f t="shared" si="150"/>
        <v>0</v>
      </c>
      <c r="BA428" s="226">
        <f t="shared" si="151"/>
        <v>0</v>
      </c>
      <c r="BB428" s="226">
        <f t="shared" si="152"/>
        <v>0</v>
      </c>
      <c r="BC428" s="226">
        <f t="shared" si="153"/>
        <v>0</v>
      </c>
      <c r="BD428" s="226">
        <f t="shared" si="154"/>
        <v>0</v>
      </c>
      <c r="BE428" s="226">
        <f t="shared" si="155"/>
        <v>0</v>
      </c>
      <c r="BF428" s="226">
        <f t="shared" si="156"/>
        <v>0</v>
      </c>
      <c r="BG428" s="226">
        <f t="shared" si="157"/>
        <v>0</v>
      </c>
      <c r="BH428" s="226">
        <f t="shared" si="158"/>
        <v>0</v>
      </c>
      <c r="BI428" s="226">
        <f t="shared" si="159"/>
        <v>0</v>
      </c>
      <c r="BJ428" s="226">
        <f t="shared" si="160"/>
        <v>0</v>
      </c>
      <c r="BK428" s="226">
        <f t="shared" si="161"/>
        <v>0</v>
      </c>
      <c r="BL428" s="226">
        <f t="shared" si="162"/>
        <v>0</v>
      </c>
      <c r="BM428" s="226">
        <f t="shared" si="163"/>
        <v>0</v>
      </c>
      <c r="BN428" s="226">
        <f t="shared" si="164"/>
        <v>0</v>
      </c>
      <c r="BO428" s="226">
        <f t="shared" si="165"/>
        <v>0</v>
      </c>
      <c r="BP428" s="226">
        <f t="shared" si="166"/>
        <v>0</v>
      </c>
      <c r="BQ428" s="226">
        <f t="shared" si="167"/>
        <v>0</v>
      </c>
      <c r="BR428" s="226">
        <f t="shared" si="168"/>
        <v>0</v>
      </c>
      <c r="BS428" s="226">
        <f t="shared" si="169"/>
        <v>0</v>
      </c>
      <c r="BT428" s="226">
        <f t="shared" si="170"/>
        <v>0</v>
      </c>
      <c r="BU428" s="226">
        <f t="shared" si="171"/>
        <v>0</v>
      </c>
      <c r="BV428" s="226">
        <f t="shared" si="172"/>
        <v>0</v>
      </c>
    </row>
    <row r="429" spans="1:74">
      <c r="A429" s="226">
        <v>397</v>
      </c>
      <c r="B429" s="237" t="s">
        <v>1697</v>
      </c>
      <c r="C429" s="226">
        <f>INDEX('Uganda workforce data - raw'!$A$4:$F$619,MATCH($B429, 'Uganda workforce data - raw'!$B$4:$B$619,0), MATCH("Filled Male",'Uganda workforce data - raw'!$A$4:$F$4,0))*INDEX('Mapping cadres'!$B$1:$Z$616,MATCH($B429, 'Mapping cadres'!$B$1:$B$616,0), MATCH(C$32,'Mapping cadres'!$B$1:$Z$1,0))</f>
        <v>0</v>
      </c>
      <c r="D429" s="226">
        <f>INDEX('Uganda workforce data - raw'!$A$4:$F$619,MATCH($B429, 'Uganda workforce data - raw'!$B$4:$B$619,0), MATCH("Filled Male",'Uganda workforce data - raw'!$A$4:$F$4,0))*INDEX('Mapping cadres'!$B$1:$Z$616,MATCH($B429, 'Mapping cadres'!$B$1:$B$616,0), MATCH(D$32,'Mapping cadres'!$B$1:$Z$1,0))</f>
        <v>0</v>
      </c>
      <c r="E429" s="226">
        <f>INDEX('Uganda workforce data - raw'!$A$4:$F$619,MATCH($B429, 'Uganda workforce data - raw'!$B$4:$B$619,0), MATCH("Filled Male",'Uganda workforce data - raw'!$A$4:$F$4,0))*INDEX('Mapping cadres'!$B$1:$Z$616,MATCH($B429, 'Mapping cadres'!$B$1:$B$616,0), MATCH(E$32,'Mapping cadres'!$B$1:$Z$1,0))</f>
        <v>0</v>
      </c>
      <c r="F429" s="226">
        <f>INDEX('Uganda workforce data - raw'!$A$4:$F$619,MATCH($B429, 'Uganda workforce data - raw'!$B$4:$B$619,0), MATCH("Filled Male",'Uganda workforce data - raw'!$A$4:$F$4,0))*INDEX('Mapping cadres'!$B$1:$Z$616,MATCH($B429, 'Mapping cadres'!$B$1:$B$616,0), MATCH(F$32,'Mapping cadres'!$B$1:$Z$1,0))</f>
        <v>0</v>
      </c>
      <c r="G429" s="226">
        <f>INDEX('Uganda workforce data - raw'!$A$4:$F$619,MATCH($B429, 'Uganda workforce data - raw'!$B$4:$B$619,0), MATCH("Filled Male",'Uganda workforce data - raw'!$A$4:$F$4,0))*INDEX('Mapping cadres'!$B$1:$Z$616,MATCH($B429, 'Mapping cadres'!$B$1:$B$616,0), MATCH(G$32,'Mapping cadres'!$B$1:$Z$1,0))</f>
        <v>0</v>
      </c>
      <c r="H429" s="226">
        <f>INDEX('Uganda workforce data - raw'!$A$4:$F$619,MATCH($B429, 'Uganda workforce data - raw'!$B$4:$B$619,0), MATCH("Filled Male",'Uganda workforce data - raw'!$A$4:$F$4,0))*INDEX('Mapping cadres'!$B$1:$Z$616,MATCH($B429, 'Mapping cadres'!$B$1:$B$616,0), MATCH(H$32,'Mapping cadres'!$B$1:$Z$1,0))</f>
        <v>0</v>
      </c>
      <c r="I429" s="226">
        <f>INDEX('Uganda workforce data - raw'!$A$4:$F$619,MATCH($B429, 'Uganda workforce data - raw'!$B$4:$B$619,0), MATCH("Filled Male",'Uganda workforce data - raw'!$A$4:$F$4,0))*INDEX('Mapping cadres'!$B$1:$Z$616,MATCH($B429, 'Mapping cadres'!$B$1:$B$616,0), MATCH(I$32,'Mapping cadres'!$B$1:$Z$1,0))</f>
        <v>0</v>
      </c>
      <c r="J429" s="226">
        <f>INDEX('Uganda workforce data - raw'!$A$4:$F$619,MATCH($B429, 'Uganda workforce data - raw'!$B$4:$B$619,0), MATCH("Filled Male",'Uganda workforce data - raw'!$A$4:$F$4,0))*INDEX('Mapping cadres'!$B$1:$Z$616,MATCH($B429, 'Mapping cadres'!$B$1:$B$616,0), MATCH(J$32,'Mapping cadres'!$B$1:$Z$1,0))</f>
        <v>0</v>
      </c>
      <c r="K429" s="226">
        <f>INDEX('Uganda workforce data - raw'!$A$4:$F$619,MATCH($B429, 'Uganda workforce data - raw'!$B$4:$B$619,0), MATCH("Filled Male",'Uganda workforce data - raw'!$A$4:$F$4,0))*INDEX('Mapping cadres'!$B$1:$Z$616,MATCH($B429, 'Mapping cadres'!$B$1:$B$616,0), MATCH(K$32,'Mapping cadres'!$B$1:$Z$1,0))</f>
        <v>0</v>
      </c>
      <c r="L429" s="226">
        <f>INDEX('Uganda workforce data - raw'!$A$4:$F$619,MATCH($B429, 'Uganda workforce data - raw'!$B$4:$B$619,0), MATCH("Filled Male",'Uganda workforce data - raw'!$A$4:$F$4,0))*INDEX('Mapping cadres'!$B$1:$Z$616,MATCH($B429, 'Mapping cadres'!$B$1:$B$616,0), MATCH(L$32,'Mapping cadres'!$B$1:$Z$1,0))</f>
        <v>0</v>
      </c>
      <c r="M429" s="226">
        <f>INDEX('Uganda workforce data - raw'!$A$4:$F$619,MATCH($B429, 'Uganda workforce data - raw'!$B$4:$B$619,0), MATCH("Filled Male",'Uganda workforce data - raw'!$A$4:$F$4,0))*INDEX('Mapping cadres'!$B$1:$Z$616,MATCH($B429, 'Mapping cadres'!$B$1:$B$616,0), MATCH(M$32,'Mapping cadres'!$B$1:$Z$1,0))</f>
        <v>0</v>
      </c>
      <c r="N429" s="226">
        <f>INDEX('Uganda workforce data - raw'!$A$4:$F$619,MATCH($B429, 'Uganda workforce data - raw'!$B$4:$B$619,0), MATCH("Filled Male",'Uganda workforce data - raw'!$A$4:$F$4,0))*INDEX('Mapping cadres'!$B$1:$Z$616,MATCH($B429, 'Mapping cadres'!$B$1:$B$616,0), MATCH(N$32,'Mapping cadres'!$B$1:$Z$1,0))</f>
        <v>0</v>
      </c>
      <c r="O429" s="226">
        <f>INDEX('Uganda workforce data - raw'!$A$4:$F$619,MATCH($B429, 'Uganda workforce data - raw'!$B$4:$B$619,0), MATCH("Filled Male",'Uganda workforce data - raw'!$A$4:$F$4,0))*INDEX('Mapping cadres'!$B$1:$Z$616,MATCH($B429, 'Mapping cadres'!$B$1:$B$616,0), MATCH(O$32,'Mapping cadres'!$B$1:$Z$1,0))</f>
        <v>0</v>
      </c>
      <c r="P429" s="226">
        <f>INDEX('Uganda workforce data - raw'!$A$4:$F$619,MATCH($B429, 'Uganda workforce data - raw'!$B$4:$B$619,0), MATCH("Filled Male",'Uganda workforce data - raw'!$A$4:$F$4,0))*INDEX('Mapping cadres'!$B$1:$Z$616,MATCH($B429, 'Mapping cadres'!$B$1:$B$616,0), MATCH(P$32,'Mapping cadres'!$B$1:$Z$1,0))</f>
        <v>11</v>
      </c>
      <c r="Q429" s="226">
        <f>INDEX('Uganda workforce data - raw'!$A$4:$F$619,MATCH($B429, 'Uganda workforce data - raw'!$B$4:$B$619,0), MATCH("Filled Male",'Uganda workforce data - raw'!$A$4:$F$4,0))*INDEX('Mapping cadres'!$B$1:$Z$616,MATCH($B429, 'Mapping cadres'!$B$1:$B$616,0), MATCH(Q$32,'Mapping cadres'!$B$1:$Z$1,0))</f>
        <v>0</v>
      </c>
      <c r="R429" s="226">
        <f>INDEX('Uganda workforce data - raw'!$A$4:$F$619,MATCH($B429, 'Uganda workforce data - raw'!$B$4:$B$619,0), MATCH("Filled Male",'Uganda workforce data - raw'!$A$4:$F$4,0))*INDEX('Mapping cadres'!$B$1:$Z$616,MATCH($B429, 'Mapping cadres'!$B$1:$B$616,0), MATCH(R$32,'Mapping cadres'!$B$1:$Z$1,0))</f>
        <v>0</v>
      </c>
      <c r="S429" s="226">
        <f>INDEX('Uganda workforce data - raw'!$A$4:$F$619,MATCH($B429, 'Uganda workforce data - raw'!$B$4:$B$619,0), MATCH("Filled Male",'Uganda workforce data - raw'!$A$4:$F$4,0))*INDEX('Mapping cadres'!$B$1:$Z$616,MATCH($B429, 'Mapping cadres'!$B$1:$B$616,0), MATCH(S$32,'Mapping cadres'!$B$1:$Z$1,0))</f>
        <v>0</v>
      </c>
      <c r="T429" s="226">
        <f>INDEX('Uganda workforce data - raw'!$A$4:$F$619,MATCH($B429, 'Uganda workforce data - raw'!$B$4:$B$619,0), MATCH("Filled Male",'Uganda workforce data - raw'!$A$4:$F$4,0))*INDEX('Mapping cadres'!$B$1:$Z$616,MATCH($B429, 'Mapping cadres'!$B$1:$B$616,0), MATCH(T$32,'Mapping cadres'!$B$1:$Z$1,0))</f>
        <v>0</v>
      </c>
      <c r="U429" s="226">
        <f>INDEX('Uganda workforce data - raw'!$A$4:$F$619,MATCH($B429, 'Uganda workforce data - raw'!$B$4:$B$619,0), MATCH("Filled Male",'Uganda workforce data - raw'!$A$4:$F$4,0))*INDEX('Mapping cadres'!$B$1:$Z$616,MATCH($B429, 'Mapping cadres'!$B$1:$B$616,0), MATCH(U$32,'Mapping cadres'!$B$1:$Z$1,0))</f>
        <v>0</v>
      </c>
      <c r="V429" s="226">
        <f>INDEX('Uganda workforce data - raw'!$A$4:$F$619,MATCH($B429, 'Uganda workforce data - raw'!$B$4:$B$619,0), MATCH("Filled Male",'Uganda workforce data - raw'!$A$4:$F$4,0))*INDEX('Mapping cadres'!$B$1:$Z$616,MATCH($B429, 'Mapping cadres'!$B$1:$B$616,0), MATCH(V$32,'Mapping cadres'!$B$1:$Z$1,0))</f>
        <v>0</v>
      </c>
      <c r="W429" s="226">
        <f>INDEX('Uganda workforce data - raw'!$A$4:$F$619,MATCH($B429, 'Uganda workforce data - raw'!$B$4:$B$619,0), MATCH("Filled Male",'Uganda workforce data - raw'!$A$4:$F$4,0))*INDEX('Mapping cadres'!$B$1:$Z$616,MATCH($B429, 'Mapping cadres'!$B$1:$B$616,0), MATCH(W$32,'Mapping cadres'!$B$1:$Z$1,0))</f>
        <v>0</v>
      </c>
      <c r="X429" s="226">
        <f>INDEX('Uganda workforce data - raw'!$A$4:$F$619,MATCH($B429, 'Uganda workforce data - raw'!$B$4:$B$619,0), MATCH("Filled Male",'Uganda workforce data - raw'!$A$4:$F$4,0))*INDEX('Mapping cadres'!$B$1:$Z$616,MATCH($B429, 'Mapping cadres'!$B$1:$B$616,0), MATCH(X$32,'Mapping cadres'!$B$1:$Z$1,0))</f>
        <v>0</v>
      </c>
      <c r="Y429" s="226">
        <f>INDEX('Uganda workforce data - raw'!$A$4:$F$619,MATCH($B429, 'Uganda workforce data - raw'!$B$4:$B$619,0), MATCH("Filled Male",'Uganda workforce data - raw'!$A$4:$F$4,0))*INDEX('Mapping cadres'!$B$1:$Z$616,MATCH($B429, 'Mapping cadres'!$B$1:$B$616,0), MATCH(Y$32,'Mapping cadres'!$B$1:$Z$1,0))</f>
        <v>0</v>
      </c>
      <c r="Z429" s="226">
        <f>INDEX('Uganda workforce data - raw'!$A$4:$F$619,MATCH($B429, 'Uganda workforce data - raw'!$B$4:$B$619,0), MATCH("Filled Male",'Uganda workforce data - raw'!$A$4:$F$4,0))*INDEX('Mapping cadres'!$B$1:$Z$616,MATCH($B429, 'Mapping cadres'!$B$1:$B$616,0), MATCH(Z$32,'Mapping cadres'!$B$1:$Z$1,0))</f>
        <v>0</v>
      </c>
      <c r="AA429" s="226">
        <f>INDEX('Uganda workforce data - raw'!$A$4:$F$619,MATCH($B429, 'Uganda workforce data - raw'!$B$4:$B$619,0), MATCH("Filled Female",'Uganda workforce data - raw'!$A$4:$F$4,0))*INDEX('Mapping cadres'!$B$1:$Z$616,MATCH($B429, 'Mapping cadres'!$B$1:$B$616,0), MATCH(AA$32,'Mapping cadres'!$B$1:$Z$1,0))</f>
        <v>0</v>
      </c>
      <c r="AB429" s="226">
        <f>INDEX('Uganda workforce data - raw'!$A$4:$F$619,MATCH($B429, 'Uganda workforce data - raw'!$B$4:$B$619,0), MATCH("Filled Female",'Uganda workforce data - raw'!$A$4:$F$4,0))*INDEX('Mapping cadres'!$B$1:$Z$616,MATCH($B429, 'Mapping cadres'!$B$1:$B$616,0), MATCH(AB$32,'Mapping cadres'!$B$1:$Z$1,0))</f>
        <v>0</v>
      </c>
      <c r="AC429" s="226">
        <f>INDEX('Uganda workforce data - raw'!$A$4:$F$619,MATCH($B429, 'Uganda workforce data - raw'!$B$4:$B$619,0), MATCH("Filled Female",'Uganda workforce data - raw'!$A$4:$F$4,0))*INDEX('Mapping cadres'!$B$1:$Z$616,MATCH($B429, 'Mapping cadres'!$B$1:$B$616,0), MATCH(AC$32,'Mapping cadres'!$B$1:$Z$1,0))</f>
        <v>0</v>
      </c>
      <c r="AD429" s="226">
        <f>INDEX('Uganda workforce data - raw'!$A$4:$F$619,MATCH($B429, 'Uganda workforce data - raw'!$B$4:$B$619,0), MATCH("Filled Female",'Uganda workforce data - raw'!$A$4:$F$4,0))*INDEX('Mapping cadres'!$B$1:$Z$616,MATCH($B429, 'Mapping cadres'!$B$1:$B$616,0), MATCH(AD$32,'Mapping cadres'!$B$1:$Z$1,0))</f>
        <v>0</v>
      </c>
      <c r="AE429" s="226">
        <f>INDEX('Uganda workforce data - raw'!$A$4:$F$619,MATCH($B429, 'Uganda workforce data - raw'!$B$4:$B$619,0), MATCH("Filled Female",'Uganda workforce data - raw'!$A$4:$F$4,0))*INDEX('Mapping cadres'!$B$1:$Z$616,MATCH($B429, 'Mapping cadres'!$B$1:$B$616,0), MATCH(AE$32,'Mapping cadres'!$B$1:$Z$1,0))</f>
        <v>0</v>
      </c>
      <c r="AF429" s="226">
        <f>INDEX('Uganda workforce data - raw'!$A$4:$F$619,MATCH($B429, 'Uganda workforce data - raw'!$B$4:$B$619,0), MATCH("Filled Female",'Uganda workforce data - raw'!$A$4:$F$4,0))*INDEX('Mapping cadres'!$B$1:$Z$616,MATCH($B429, 'Mapping cadres'!$B$1:$B$616,0), MATCH(AF$32,'Mapping cadres'!$B$1:$Z$1,0))</f>
        <v>0</v>
      </c>
      <c r="AG429" s="226">
        <f>INDEX('Uganda workforce data - raw'!$A$4:$F$619,MATCH($B429, 'Uganda workforce data - raw'!$B$4:$B$619,0), MATCH("Filled Female",'Uganda workforce data - raw'!$A$4:$F$4,0))*INDEX('Mapping cadres'!$B$1:$Z$616,MATCH($B429, 'Mapping cadres'!$B$1:$B$616,0), MATCH(AG$32,'Mapping cadres'!$B$1:$Z$1,0))</f>
        <v>0</v>
      </c>
      <c r="AH429" s="226">
        <f>INDEX('Uganda workforce data - raw'!$A$4:$F$619,MATCH($B429, 'Uganda workforce data - raw'!$B$4:$B$619,0), MATCH("Filled Female",'Uganda workforce data - raw'!$A$4:$F$4,0))*INDEX('Mapping cadres'!$B$1:$Z$616,MATCH($B429, 'Mapping cadres'!$B$1:$B$616,0), MATCH(AH$32,'Mapping cadres'!$B$1:$Z$1,0))</f>
        <v>0</v>
      </c>
      <c r="AI429" s="226">
        <f>INDEX('Uganda workforce data - raw'!$A$4:$F$619,MATCH($B429, 'Uganda workforce data - raw'!$B$4:$B$619,0), MATCH("Filled Female",'Uganda workforce data - raw'!$A$4:$F$4,0))*INDEX('Mapping cadres'!$B$1:$Z$616,MATCH($B429, 'Mapping cadres'!$B$1:$B$616,0), MATCH(AI$32,'Mapping cadres'!$B$1:$Z$1,0))</f>
        <v>0</v>
      </c>
      <c r="AJ429" s="226">
        <f>INDEX('Uganda workforce data - raw'!$A$4:$F$619,MATCH($B429, 'Uganda workforce data - raw'!$B$4:$B$619,0), MATCH("Filled Female",'Uganda workforce data - raw'!$A$4:$F$4,0))*INDEX('Mapping cadres'!$B$1:$Z$616,MATCH($B429, 'Mapping cadres'!$B$1:$B$616,0), MATCH(AJ$32,'Mapping cadres'!$B$1:$Z$1,0))</f>
        <v>0</v>
      </c>
      <c r="AK429" s="226">
        <f>INDEX('Uganda workforce data - raw'!$A$4:$F$619,MATCH($B429, 'Uganda workforce data - raw'!$B$4:$B$619,0), MATCH("Filled Female",'Uganda workforce data - raw'!$A$4:$F$4,0))*INDEX('Mapping cadres'!$B$1:$Z$616,MATCH($B429, 'Mapping cadres'!$B$1:$B$616,0), MATCH(AK$32,'Mapping cadres'!$B$1:$Z$1,0))</f>
        <v>0</v>
      </c>
      <c r="AL429" s="226">
        <f>INDEX('Uganda workforce data - raw'!$A$4:$F$619,MATCH($B429, 'Uganda workforce data - raw'!$B$4:$B$619,0), MATCH("Filled Female",'Uganda workforce data - raw'!$A$4:$F$4,0))*INDEX('Mapping cadres'!$B$1:$Z$616,MATCH($B429, 'Mapping cadres'!$B$1:$B$616,0), MATCH(AL$32,'Mapping cadres'!$B$1:$Z$1,0))</f>
        <v>0</v>
      </c>
      <c r="AM429" s="226">
        <f>INDEX('Uganda workforce data - raw'!$A$4:$F$619,MATCH($B429, 'Uganda workforce data - raw'!$B$4:$B$619,0), MATCH("Filled Female",'Uganda workforce data - raw'!$A$4:$F$4,0))*INDEX('Mapping cadres'!$B$1:$Z$616,MATCH($B429, 'Mapping cadres'!$B$1:$B$616,0), MATCH(AM$32,'Mapping cadres'!$B$1:$Z$1,0))</f>
        <v>0</v>
      </c>
      <c r="AN429" s="226">
        <f>INDEX('Uganda workforce data - raw'!$A$4:$F$619,MATCH($B429, 'Uganda workforce data - raw'!$B$4:$B$619,0), MATCH("Filled Female",'Uganda workforce data - raw'!$A$4:$F$4,0))*INDEX('Mapping cadres'!$B$1:$Z$616,MATCH($B429, 'Mapping cadres'!$B$1:$B$616,0), MATCH(AN$32,'Mapping cadres'!$B$1:$Z$1,0))</f>
        <v>7</v>
      </c>
      <c r="AO429" s="226">
        <f>INDEX('Uganda workforce data - raw'!$A$4:$F$619,MATCH($B429, 'Uganda workforce data - raw'!$B$4:$B$619,0), MATCH("Filled Female",'Uganda workforce data - raw'!$A$4:$F$4,0))*INDEX('Mapping cadres'!$B$1:$Z$616,MATCH($B429, 'Mapping cadres'!$B$1:$B$616,0), MATCH(AO$32,'Mapping cadres'!$B$1:$Z$1,0))</f>
        <v>0</v>
      </c>
      <c r="AP429" s="226">
        <f>INDEX('Uganda workforce data - raw'!$A$4:$F$619,MATCH($B429, 'Uganda workforce data - raw'!$B$4:$B$619,0), MATCH("Filled Female",'Uganda workforce data - raw'!$A$4:$F$4,0))*INDEX('Mapping cadres'!$B$1:$Z$616,MATCH($B429, 'Mapping cadres'!$B$1:$B$616,0), MATCH(AP$32,'Mapping cadres'!$B$1:$Z$1,0))</f>
        <v>0</v>
      </c>
      <c r="AQ429" s="226">
        <f>INDEX('Uganda workforce data - raw'!$A$4:$F$619,MATCH($B429, 'Uganda workforce data - raw'!$B$4:$B$619,0), MATCH("Filled Female",'Uganda workforce data - raw'!$A$4:$F$4,0))*INDEX('Mapping cadres'!$B$1:$Z$616,MATCH($B429, 'Mapping cadres'!$B$1:$B$616,0), MATCH(AQ$32,'Mapping cadres'!$B$1:$Z$1,0))</f>
        <v>0</v>
      </c>
      <c r="AR429" s="226">
        <f>INDEX('Uganda workforce data - raw'!$A$4:$F$619,MATCH($B429, 'Uganda workforce data - raw'!$B$4:$B$619,0), MATCH("Filled Female",'Uganda workforce data - raw'!$A$4:$F$4,0))*INDEX('Mapping cadres'!$B$1:$Z$616,MATCH($B429, 'Mapping cadres'!$B$1:$B$616,0), MATCH(AR$32,'Mapping cadres'!$B$1:$Z$1,0))</f>
        <v>0</v>
      </c>
      <c r="AS429" s="226">
        <f>INDEX('Uganda workforce data - raw'!$A$4:$F$619,MATCH($B429, 'Uganda workforce data - raw'!$B$4:$B$619,0), MATCH("Filled Female",'Uganda workforce data - raw'!$A$4:$F$4,0))*INDEX('Mapping cadres'!$B$1:$Z$616,MATCH($B429, 'Mapping cadres'!$B$1:$B$616,0), MATCH(AS$32,'Mapping cadres'!$B$1:$Z$1,0))</f>
        <v>0</v>
      </c>
      <c r="AT429" s="226">
        <f>INDEX('Uganda workforce data - raw'!$A$4:$F$619,MATCH($B429, 'Uganda workforce data - raw'!$B$4:$B$619,0), MATCH("Filled Female",'Uganda workforce data - raw'!$A$4:$F$4,0))*INDEX('Mapping cadres'!$B$1:$Z$616,MATCH($B429, 'Mapping cadres'!$B$1:$B$616,0), MATCH(AT$32,'Mapping cadres'!$B$1:$Z$1,0))</f>
        <v>0</v>
      </c>
      <c r="AU429" s="226">
        <f>INDEX('Uganda workforce data - raw'!$A$4:$F$619,MATCH($B429, 'Uganda workforce data - raw'!$B$4:$B$619,0), MATCH("Filled Female",'Uganda workforce data - raw'!$A$4:$F$4,0))*INDEX('Mapping cadres'!$B$1:$Z$616,MATCH($B429, 'Mapping cadres'!$B$1:$B$616,0), MATCH(AU$32,'Mapping cadres'!$B$1:$Z$1,0))</f>
        <v>0</v>
      </c>
      <c r="AV429" s="226">
        <f>INDEX('Uganda workforce data - raw'!$A$4:$F$619,MATCH($B429, 'Uganda workforce data - raw'!$B$4:$B$619,0), MATCH("Filled Female",'Uganda workforce data - raw'!$A$4:$F$4,0))*INDEX('Mapping cadres'!$B$1:$Z$616,MATCH($B429, 'Mapping cadres'!$B$1:$B$616,0), MATCH(AV$32,'Mapping cadres'!$B$1:$Z$1,0))</f>
        <v>0</v>
      </c>
      <c r="AW429" s="226">
        <f>INDEX('Uganda workforce data - raw'!$A$4:$F$619,MATCH($B429, 'Uganda workforce data - raw'!$B$4:$B$619,0), MATCH("Filled Female",'Uganda workforce data - raw'!$A$4:$F$4,0))*INDEX('Mapping cadres'!$B$1:$Z$616,MATCH($B429, 'Mapping cadres'!$B$1:$B$616,0), MATCH(AW$32,'Mapping cadres'!$B$1:$Z$1,0))</f>
        <v>0</v>
      </c>
      <c r="AX429" s="226">
        <f>INDEX('Uganda workforce data - raw'!$A$4:$F$619,MATCH($B429, 'Uganda workforce data - raw'!$B$4:$B$619,0), MATCH("Filled Female",'Uganda workforce data - raw'!$A$4:$F$4,0))*INDEX('Mapping cadres'!$B$1:$Z$616,MATCH($B429, 'Mapping cadres'!$B$1:$B$616,0), MATCH(AX$32,'Mapping cadres'!$B$1:$Z$1,0))</f>
        <v>0</v>
      </c>
      <c r="AY429" s="226">
        <f t="shared" si="149"/>
        <v>0</v>
      </c>
      <c r="AZ429" s="226">
        <f t="shared" si="150"/>
        <v>0</v>
      </c>
      <c r="BA429" s="226">
        <f t="shared" si="151"/>
        <v>0</v>
      </c>
      <c r="BB429" s="226">
        <f t="shared" si="152"/>
        <v>0</v>
      </c>
      <c r="BC429" s="226">
        <f t="shared" si="153"/>
        <v>0</v>
      </c>
      <c r="BD429" s="226">
        <f t="shared" si="154"/>
        <v>0</v>
      </c>
      <c r="BE429" s="226">
        <f t="shared" si="155"/>
        <v>0</v>
      </c>
      <c r="BF429" s="226">
        <f t="shared" si="156"/>
        <v>0</v>
      </c>
      <c r="BG429" s="226">
        <f t="shared" si="157"/>
        <v>0</v>
      </c>
      <c r="BH429" s="226">
        <f t="shared" si="158"/>
        <v>0</v>
      </c>
      <c r="BI429" s="226">
        <f t="shared" si="159"/>
        <v>0</v>
      </c>
      <c r="BJ429" s="226">
        <f t="shared" si="160"/>
        <v>0</v>
      </c>
      <c r="BK429" s="226">
        <f t="shared" si="161"/>
        <v>0</v>
      </c>
      <c r="BL429" s="226">
        <f t="shared" si="162"/>
        <v>18</v>
      </c>
      <c r="BM429" s="226">
        <f t="shared" si="163"/>
        <v>0</v>
      </c>
      <c r="BN429" s="226">
        <f t="shared" si="164"/>
        <v>0</v>
      </c>
      <c r="BO429" s="226">
        <f t="shared" si="165"/>
        <v>0</v>
      </c>
      <c r="BP429" s="226">
        <f t="shared" si="166"/>
        <v>0</v>
      </c>
      <c r="BQ429" s="226">
        <f t="shared" si="167"/>
        <v>0</v>
      </c>
      <c r="BR429" s="226">
        <f t="shared" si="168"/>
        <v>0</v>
      </c>
      <c r="BS429" s="226">
        <f t="shared" si="169"/>
        <v>0</v>
      </c>
      <c r="BT429" s="226">
        <f t="shared" si="170"/>
        <v>0</v>
      </c>
      <c r="BU429" s="226">
        <f t="shared" si="171"/>
        <v>0</v>
      </c>
      <c r="BV429" s="226">
        <f t="shared" si="172"/>
        <v>0</v>
      </c>
    </row>
    <row r="430" spans="1:74">
      <c r="A430" s="226">
        <v>398</v>
      </c>
      <c r="B430" s="226" t="s">
        <v>1698</v>
      </c>
      <c r="C430" s="226">
        <f>INDEX('Uganda workforce data - raw'!$A$4:$F$619,MATCH($B430, 'Uganda workforce data - raw'!$B$4:$B$619,0), MATCH("Filled Male",'Uganda workforce data - raw'!$A$4:$F$4,0))*INDEX('Mapping cadres'!$B$1:$Z$616,MATCH($B430, 'Mapping cadres'!$B$1:$B$616,0), MATCH(C$32,'Mapping cadres'!$B$1:$Z$1,0))</f>
        <v>0</v>
      </c>
      <c r="D430" s="226">
        <f>INDEX('Uganda workforce data - raw'!$A$4:$F$619,MATCH($B430, 'Uganda workforce data - raw'!$B$4:$B$619,0), MATCH("Filled Male",'Uganda workforce data - raw'!$A$4:$F$4,0))*INDEX('Mapping cadres'!$B$1:$Z$616,MATCH($B430, 'Mapping cadres'!$B$1:$B$616,0), MATCH(D$32,'Mapping cadres'!$B$1:$Z$1,0))</f>
        <v>0</v>
      </c>
      <c r="E430" s="226">
        <f>INDEX('Uganda workforce data - raw'!$A$4:$F$619,MATCH($B430, 'Uganda workforce data - raw'!$B$4:$B$619,0), MATCH("Filled Male",'Uganda workforce data - raw'!$A$4:$F$4,0))*INDEX('Mapping cadres'!$B$1:$Z$616,MATCH($B430, 'Mapping cadres'!$B$1:$B$616,0), MATCH(E$32,'Mapping cadres'!$B$1:$Z$1,0))</f>
        <v>0</v>
      </c>
      <c r="F430" s="226">
        <f>INDEX('Uganda workforce data - raw'!$A$4:$F$619,MATCH($B430, 'Uganda workforce data - raw'!$B$4:$B$619,0), MATCH("Filled Male",'Uganda workforce data - raw'!$A$4:$F$4,0))*INDEX('Mapping cadres'!$B$1:$Z$616,MATCH($B430, 'Mapping cadres'!$B$1:$B$616,0), MATCH(F$32,'Mapping cadres'!$B$1:$Z$1,0))</f>
        <v>1080</v>
      </c>
      <c r="G430" s="226">
        <f>INDEX('Uganda workforce data - raw'!$A$4:$F$619,MATCH($B430, 'Uganda workforce data - raw'!$B$4:$B$619,0), MATCH("Filled Male",'Uganda workforce data - raw'!$A$4:$F$4,0))*INDEX('Mapping cadres'!$B$1:$Z$616,MATCH($B430, 'Mapping cadres'!$B$1:$B$616,0), MATCH(G$32,'Mapping cadres'!$B$1:$Z$1,0))</f>
        <v>0</v>
      </c>
      <c r="H430" s="226">
        <f>INDEX('Uganda workforce data - raw'!$A$4:$F$619,MATCH($B430, 'Uganda workforce data - raw'!$B$4:$B$619,0), MATCH("Filled Male",'Uganda workforce data - raw'!$A$4:$F$4,0))*INDEX('Mapping cadres'!$B$1:$Z$616,MATCH($B430, 'Mapping cadres'!$B$1:$B$616,0), MATCH(H$32,'Mapping cadres'!$B$1:$Z$1,0))</f>
        <v>0</v>
      </c>
      <c r="I430" s="226">
        <f>INDEX('Uganda workforce data - raw'!$A$4:$F$619,MATCH($B430, 'Uganda workforce data - raw'!$B$4:$B$619,0), MATCH("Filled Male",'Uganda workforce data - raw'!$A$4:$F$4,0))*INDEX('Mapping cadres'!$B$1:$Z$616,MATCH($B430, 'Mapping cadres'!$B$1:$B$616,0), MATCH(I$32,'Mapping cadres'!$B$1:$Z$1,0))</f>
        <v>0</v>
      </c>
      <c r="J430" s="226">
        <f>INDEX('Uganda workforce data - raw'!$A$4:$F$619,MATCH($B430, 'Uganda workforce data - raw'!$B$4:$B$619,0), MATCH("Filled Male",'Uganda workforce data - raw'!$A$4:$F$4,0))*INDEX('Mapping cadres'!$B$1:$Z$616,MATCH($B430, 'Mapping cadres'!$B$1:$B$616,0), MATCH(J$32,'Mapping cadres'!$B$1:$Z$1,0))</f>
        <v>0</v>
      </c>
      <c r="K430" s="226">
        <f>INDEX('Uganda workforce data - raw'!$A$4:$F$619,MATCH($B430, 'Uganda workforce data - raw'!$B$4:$B$619,0), MATCH("Filled Male",'Uganda workforce data - raw'!$A$4:$F$4,0))*INDEX('Mapping cadres'!$B$1:$Z$616,MATCH($B430, 'Mapping cadres'!$B$1:$B$616,0), MATCH(K$32,'Mapping cadres'!$B$1:$Z$1,0))</f>
        <v>0</v>
      </c>
      <c r="L430" s="226">
        <f>INDEX('Uganda workforce data - raw'!$A$4:$F$619,MATCH($B430, 'Uganda workforce data - raw'!$B$4:$B$619,0), MATCH("Filled Male",'Uganda workforce data - raw'!$A$4:$F$4,0))*INDEX('Mapping cadres'!$B$1:$Z$616,MATCH($B430, 'Mapping cadres'!$B$1:$B$616,0), MATCH(L$32,'Mapping cadres'!$B$1:$Z$1,0))</f>
        <v>0</v>
      </c>
      <c r="M430" s="226">
        <f>INDEX('Uganda workforce data - raw'!$A$4:$F$619,MATCH($B430, 'Uganda workforce data - raw'!$B$4:$B$619,0), MATCH("Filled Male",'Uganda workforce data - raw'!$A$4:$F$4,0))*INDEX('Mapping cadres'!$B$1:$Z$616,MATCH($B430, 'Mapping cadres'!$B$1:$B$616,0), MATCH(M$32,'Mapping cadres'!$B$1:$Z$1,0))</f>
        <v>0</v>
      </c>
      <c r="N430" s="226">
        <f>INDEX('Uganda workforce data - raw'!$A$4:$F$619,MATCH($B430, 'Uganda workforce data - raw'!$B$4:$B$619,0), MATCH("Filled Male",'Uganda workforce data - raw'!$A$4:$F$4,0))*INDEX('Mapping cadres'!$B$1:$Z$616,MATCH($B430, 'Mapping cadres'!$B$1:$B$616,0), MATCH(N$32,'Mapping cadres'!$B$1:$Z$1,0))</f>
        <v>0</v>
      </c>
      <c r="O430" s="226">
        <f>INDEX('Uganda workforce data - raw'!$A$4:$F$619,MATCH($B430, 'Uganda workforce data - raw'!$B$4:$B$619,0), MATCH("Filled Male",'Uganda workforce data - raw'!$A$4:$F$4,0))*INDEX('Mapping cadres'!$B$1:$Z$616,MATCH($B430, 'Mapping cadres'!$B$1:$B$616,0), MATCH(O$32,'Mapping cadres'!$B$1:$Z$1,0))</f>
        <v>0</v>
      </c>
      <c r="P430" s="226">
        <f>INDEX('Uganda workforce data - raw'!$A$4:$F$619,MATCH($B430, 'Uganda workforce data - raw'!$B$4:$B$619,0), MATCH("Filled Male",'Uganda workforce data - raw'!$A$4:$F$4,0))*INDEX('Mapping cadres'!$B$1:$Z$616,MATCH($B430, 'Mapping cadres'!$B$1:$B$616,0), MATCH(P$32,'Mapping cadres'!$B$1:$Z$1,0))</f>
        <v>0</v>
      </c>
      <c r="Q430" s="226">
        <f>INDEX('Uganda workforce data - raw'!$A$4:$F$619,MATCH($B430, 'Uganda workforce data - raw'!$B$4:$B$619,0), MATCH("Filled Male",'Uganda workforce data - raw'!$A$4:$F$4,0))*INDEX('Mapping cadres'!$B$1:$Z$616,MATCH($B430, 'Mapping cadres'!$B$1:$B$616,0), MATCH(Q$32,'Mapping cadres'!$B$1:$Z$1,0))</f>
        <v>0</v>
      </c>
      <c r="R430" s="226">
        <f>INDEX('Uganda workforce data - raw'!$A$4:$F$619,MATCH($B430, 'Uganda workforce data - raw'!$B$4:$B$619,0), MATCH("Filled Male",'Uganda workforce data - raw'!$A$4:$F$4,0))*INDEX('Mapping cadres'!$B$1:$Z$616,MATCH($B430, 'Mapping cadres'!$B$1:$B$616,0), MATCH(R$32,'Mapping cadres'!$B$1:$Z$1,0))</f>
        <v>0</v>
      </c>
      <c r="S430" s="226">
        <f>INDEX('Uganda workforce data - raw'!$A$4:$F$619,MATCH($B430, 'Uganda workforce data - raw'!$B$4:$B$619,0), MATCH("Filled Male",'Uganda workforce data - raw'!$A$4:$F$4,0))*INDEX('Mapping cadres'!$B$1:$Z$616,MATCH($B430, 'Mapping cadres'!$B$1:$B$616,0), MATCH(S$32,'Mapping cadres'!$B$1:$Z$1,0))</f>
        <v>0</v>
      </c>
      <c r="T430" s="226">
        <f>INDEX('Uganda workforce data - raw'!$A$4:$F$619,MATCH($B430, 'Uganda workforce data - raw'!$B$4:$B$619,0), MATCH("Filled Male",'Uganda workforce data - raw'!$A$4:$F$4,0))*INDEX('Mapping cadres'!$B$1:$Z$616,MATCH($B430, 'Mapping cadres'!$B$1:$B$616,0), MATCH(T$32,'Mapping cadres'!$B$1:$Z$1,0))</f>
        <v>0</v>
      </c>
      <c r="U430" s="226">
        <f>INDEX('Uganda workforce data - raw'!$A$4:$F$619,MATCH($B430, 'Uganda workforce data - raw'!$B$4:$B$619,0), MATCH("Filled Male",'Uganda workforce data - raw'!$A$4:$F$4,0))*INDEX('Mapping cadres'!$B$1:$Z$616,MATCH($B430, 'Mapping cadres'!$B$1:$B$616,0), MATCH(U$32,'Mapping cadres'!$B$1:$Z$1,0))</f>
        <v>0</v>
      </c>
      <c r="V430" s="226">
        <f>INDEX('Uganda workforce data - raw'!$A$4:$F$619,MATCH($B430, 'Uganda workforce data - raw'!$B$4:$B$619,0), MATCH("Filled Male",'Uganda workforce data - raw'!$A$4:$F$4,0))*INDEX('Mapping cadres'!$B$1:$Z$616,MATCH($B430, 'Mapping cadres'!$B$1:$B$616,0), MATCH(V$32,'Mapping cadres'!$B$1:$Z$1,0))</f>
        <v>0</v>
      </c>
      <c r="W430" s="226">
        <f>INDEX('Uganda workforce data - raw'!$A$4:$F$619,MATCH($B430, 'Uganda workforce data - raw'!$B$4:$B$619,0), MATCH("Filled Male",'Uganda workforce data - raw'!$A$4:$F$4,0))*INDEX('Mapping cadres'!$B$1:$Z$616,MATCH($B430, 'Mapping cadres'!$B$1:$B$616,0), MATCH(W$32,'Mapping cadres'!$B$1:$Z$1,0))</f>
        <v>0</v>
      </c>
      <c r="X430" s="226">
        <f>INDEX('Uganda workforce data - raw'!$A$4:$F$619,MATCH($B430, 'Uganda workforce data - raw'!$B$4:$B$619,0), MATCH("Filled Male",'Uganda workforce data - raw'!$A$4:$F$4,0))*INDEX('Mapping cadres'!$B$1:$Z$616,MATCH($B430, 'Mapping cadres'!$B$1:$B$616,0), MATCH(X$32,'Mapping cadres'!$B$1:$Z$1,0))</f>
        <v>0</v>
      </c>
      <c r="Y430" s="226">
        <f>INDEX('Uganda workforce data - raw'!$A$4:$F$619,MATCH($B430, 'Uganda workforce data - raw'!$B$4:$B$619,0), MATCH("Filled Male",'Uganda workforce data - raw'!$A$4:$F$4,0))*INDEX('Mapping cadres'!$B$1:$Z$616,MATCH($B430, 'Mapping cadres'!$B$1:$B$616,0), MATCH(Y$32,'Mapping cadres'!$B$1:$Z$1,0))</f>
        <v>0</v>
      </c>
      <c r="Z430" s="226">
        <f>INDEX('Uganda workforce data - raw'!$A$4:$F$619,MATCH($B430, 'Uganda workforce data - raw'!$B$4:$B$619,0), MATCH("Filled Male",'Uganda workforce data - raw'!$A$4:$F$4,0))*INDEX('Mapping cadres'!$B$1:$Z$616,MATCH($B430, 'Mapping cadres'!$B$1:$B$616,0), MATCH(Z$32,'Mapping cadres'!$B$1:$Z$1,0))</f>
        <v>0</v>
      </c>
      <c r="AA430" s="226">
        <f>INDEX('Uganda workforce data - raw'!$A$4:$F$619,MATCH($B430, 'Uganda workforce data - raw'!$B$4:$B$619,0), MATCH("Filled Female",'Uganda workforce data - raw'!$A$4:$F$4,0))*INDEX('Mapping cadres'!$B$1:$Z$616,MATCH($B430, 'Mapping cadres'!$B$1:$B$616,0), MATCH(AA$32,'Mapping cadres'!$B$1:$Z$1,0))</f>
        <v>0</v>
      </c>
      <c r="AB430" s="226">
        <f>INDEX('Uganda workforce data - raw'!$A$4:$F$619,MATCH($B430, 'Uganda workforce data - raw'!$B$4:$B$619,0), MATCH("Filled Female",'Uganda workforce data - raw'!$A$4:$F$4,0))*INDEX('Mapping cadres'!$B$1:$Z$616,MATCH($B430, 'Mapping cadres'!$B$1:$B$616,0), MATCH(AB$32,'Mapping cadres'!$B$1:$Z$1,0))</f>
        <v>0</v>
      </c>
      <c r="AC430" s="226">
        <f>INDEX('Uganda workforce data - raw'!$A$4:$F$619,MATCH($B430, 'Uganda workforce data - raw'!$B$4:$B$619,0), MATCH("Filled Female",'Uganda workforce data - raw'!$A$4:$F$4,0))*INDEX('Mapping cadres'!$B$1:$Z$616,MATCH($B430, 'Mapping cadres'!$B$1:$B$616,0), MATCH(AC$32,'Mapping cadres'!$B$1:$Z$1,0))</f>
        <v>0</v>
      </c>
      <c r="AD430" s="226">
        <f>INDEX('Uganda workforce data - raw'!$A$4:$F$619,MATCH($B430, 'Uganda workforce data - raw'!$B$4:$B$619,0), MATCH("Filled Female",'Uganda workforce data - raw'!$A$4:$F$4,0))*INDEX('Mapping cadres'!$B$1:$Z$616,MATCH($B430, 'Mapping cadres'!$B$1:$B$616,0), MATCH(AD$32,'Mapping cadres'!$B$1:$Z$1,0))</f>
        <v>419</v>
      </c>
      <c r="AE430" s="226">
        <f>INDEX('Uganda workforce data - raw'!$A$4:$F$619,MATCH($B430, 'Uganda workforce data - raw'!$B$4:$B$619,0), MATCH("Filled Female",'Uganda workforce data - raw'!$A$4:$F$4,0))*INDEX('Mapping cadres'!$B$1:$Z$616,MATCH($B430, 'Mapping cadres'!$B$1:$B$616,0), MATCH(AE$32,'Mapping cadres'!$B$1:$Z$1,0))</f>
        <v>0</v>
      </c>
      <c r="AF430" s="226">
        <f>INDEX('Uganda workforce data - raw'!$A$4:$F$619,MATCH($B430, 'Uganda workforce data - raw'!$B$4:$B$619,0), MATCH("Filled Female",'Uganda workforce data - raw'!$A$4:$F$4,0))*INDEX('Mapping cadres'!$B$1:$Z$616,MATCH($B430, 'Mapping cadres'!$B$1:$B$616,0), MATCH(AF$32,'Mapping cadres'!$B$1:$Z$1,0))</f>
        <v>0</v>
      </c>
      <c r="AG430" s="226">
        <f>INDEX('Uganda workforce data - raw'!$A$4:$F$619,MATCH($B430, 'Uganda workforce data - raw'!$B$4:$B$619,0), MATCH("Filled Female",'Uganda workforce data - raw'!$A$4:$F$4,0))*INDEX('Mapping cadres'!$B$1:$Z$616,MATCH($B430, 'Mapping cadres'!$B$1:$B$616,0), MATCH(AG$32,'Mapping cadres'!$B$1:$Z$1,0))</f>
        <v>0</v>
      </c>
      <c r="AH430" s="226">
        <f>INDEX('Uganda workforce data - raw'!$A$4:$F$619,MATCH($B430, 'Uganda workforce data - raw'!$B$4:$B$619,0), MATCH("Filled Female",'Uganda workforce data - raw'!$A$4:$F$4,0))*INDEX('Mapping cadres'!$B$1:$Z$616,MATCH($B430, 'Mapping cadres'!$B$1:$B$616,0), MATCH(AH$32,'Mapping cadres'!$B$1:$Z$1,0))</f>
        <v>0</v>
      </c>
      <c r="AI430" s="226">
        <f>INDEX('Uganda workforce data - raw'!$A$4:$F$619,MATCH($B430, 'Uganda workforce data - raw'!$B$4:$B$619,0), MATCH("Filled Female",'Uganda workforce data - raw'!$A$4:$F$4,0))*INDEX('Mapping cadres'!$B$1:$Z$616,MATCH($B430, 'Mapping cadres'!$B$1:$B$616,0), MATCH(AI$32,'Mapping cadres'!$B$1:$Z$1,0))</f>
        <v>0</v>
      </c>
      <c r="AJ430" s="226">
        <f>INDEX('Uganda workforce data - raw'!$A$4:$F$619,MATCH($B430, 'Uganda workforce data - raw'!$B$4:$B$619,0), MATCH("Filled Female",'Uganda workforce data - raw'!$A$4:$F$4,0))*INDEX('Mapping cadres'!$B$1:$Z$616,MATCH($B430, 'Mapping cadres'!$B$1:$B$616,0), MATCH(AJ$32,'Mapping cadres'!$B$1:$Z$1,0))</f>
        <v>0</v>
      </c>
      <c r="AK430" s="226">
        <f>INDEX('Uganda workforce data - raw'!$A$4:$F$619,MATCH($B430, 'Uganda workforce data - raw'!$B$4:$B$619,0), MATCH("Filled Female",'Uganda workforce data - raw'!$A$4:$F$4,0))*INDEX('Mapping cadres'!$B$1:$Z$616,MATCH($B430, 'Mapping cadres'!$B$1:$B$616,0), MATCH(AK$32,'Mapping cadres'!$B$1:$Z$1,0))</f>
        <v>0</v>
      </c>
      <c r="AL430" s="226">
        <f>INDEX('Uganda workforce data - raw'!$A$4:$F$619,MATCH($B430, 'Uganda workforce data - raw'!$B$4:$B$619,0), MATCH("Filled Female",'Uganda workforce data - raw'!$A$4:$F$4,0))*INDEX('Mapping cadres'!$B$1:$Z$616,MATCH($B430, 'Mapping cadres'!$B$1:$B$616,0), MATCH(AL$32,'Mapping cadres'!$B$1:$Z$1,0))</f>
        <v>0</v>
      </c>
      <c r="AM430" s="226">
        <f>INDEX('Uganda workforce data - raw'!$A$4:$F$619,MATCH($B430, 'Uganda workforce data - raw'!$B$4:$B$619,0), MATCH("Filled Female",'Uganda workforce data - raw'!$A$4:$F$4,0))*INDEX('Mapping cadres'!$B$1:$Z$616,MATCH($B430, 'Mapping cadres'!$B$1:$B$616,0), MATCH(AM$32,'Mapping cadres'!$B$1:$Z$1,0))</f>
        <v>0</v>
      </c>
      <c r="AN430" s="226">
        <f>INDEX('Uganda workforce data - raw'!$A$4:$F$619,MATCH($B430, 'Uganda workforce data - raw'!$B$4:$B$619,0), MATCH("Filled Female",'Uganda workforce data - raw'!$A$4:$F$4,0))*INDEX('Mapping cadres'!$B$1:$Z$616,MATCH($B430, 'Mapping cadres'!$B$1:$B$616,0), MATCH(AN$32,'Mapping cadres'!$B$1:$Z$1,0))</f>
        <v>0</v>
      </c>
      <c r="AO430" s="226">
        <f>INDEX('Uganda workforce data - raw'!$A$4:$F$619,MATCH($B430, 'Uganda workforce data - raw'!$B$4:$B$619,0), MATCH("Filled Female",'Uganda workforce data - raw'!$A$4:$F$4,0))*INDEX('Mapping cadres'!$B$1:$Z$616,MATCH($B430, 'Mapping cadres'!$B$1:$B$616,0), MATCH(AO$32,'Mapping cadres'!$B$1:$Z$1,0))</f>
        <v>0</v>
      </c>
      <c r="AP430" s="226">
        <f>INDEX('Uganda workforce data - raw'!$A$4:$F$619,MATCH($B430, 'Uganda workforce data - raw'!$B$4:$B$619,0), MATCH("Filled Female",'Uganda workforce data - raw'!$A$4:$F$4,0))*INDEX('Mapping cadres'!$B$1:$Z$616,MATCH($B430, 'Mapping cadres'!$B$1:$B$616,0), MATCH(AP$32,'Mapping cadres'!$B$1:$Z$1,0))</f>
        <v>0</v>
      </c>
      <c r="AQ430" s="226">
        <f>INDEX('Uganda workforce data - raw'!$A$4:$F$619,MATCH($B430, 'Uganda workforce data - raw'!$B$4:$B$619,0), MATCH("Filled Female",'Uganda workforce data - raw'!$A$4:$F$4,0))*INDEX('Mapping cadres'!$B$1:$Z$616,MATCH($B430, 'Mapping cadres'!$B$1:$B$616,0), MATCH(AQ$32,'Mapping cadres'!$B$1:$Z$1,0))</f>
        <v>0</v>
      </c>
      <c r="AR430" s="226">
        <f>INDEX('Uganda workforce data - raw'!$A$4:$F$619,MATCH($B430, 'Uganda workforce data - raw'!$B$4:$B$619,0), MATCH("Filled Female",'Uganda workforce data - raw'!$A$4:$F$4,0))*INDEX('Mapping cadres'!$B$1:$Z$616,MATCH($B430, 'Mapping cadres'!$B$1:$B$616,0), MATCH(AR$32,'Mapping cadres'!$B$1:$Z$1,0))</f>
        <v>0</v>
      </c>
      <c r="AS430" s="226">
        <f>INDEX('Uganda workforce data - raw'!$A$4:$F$619,MATCH($B430, 'Uganda workforce data - raw'!$B$4:$B$619,0), MATCH("Filled Female",'Uganda workforce data - raw'!$A$4:$F$4,0))*INDEX('Mapping cadres'!$B$1:$Z$616,MATCH($B430, 'Mapping cadres'!$B$1:$B$616,0), MATCH(AS$32,'Mapping cadres'!$B$1:$Z$1,0))</f>
        <v>0</v>
      </c>
      <c r="AT430" s="226">
        <f>INDEX('Uganda workforce data - raw'!$A$4:$F$619,MATCH($B430, 'Uganda workforce data - raw'!$B$4:$B$619,0), MATCH("Filled Female",'Uganda workforce data - raw'!$A$4:$F$4,0))*INDEX('Mapping cadres'!$B$1:$Z$616,MATCH($B430, 'Mapping cadres'!$B$1:$B$616,0), MATCH(AT$32,'Mapping cadres'!$B$1:$Z$1,0))</f>
        <v>0</v>
      </c>
      <c r="AU430" s="226">
        <f>INDEX('Uganda workforce data - raw'!$A$4:$F$619,MATCH($B430, 'Uganda workforce data - raw'!$B$4:$B$619,0), MATCH("Filled Female",'Uganda workforce data - raw'!$A$4:$F$4,0))*INDEX('Mapping cadres'!$B$1:$Z$616,MATCH($B430, 'Mapping cadres'!$B$1:$B$616,0), MATCH(AU$32,'Mapping cadres'!$B$1:$Z$1,0))</f>
        <v>0</v>
      </c>
      <c r="AV430" s="226">
        <f>INDEX('Uganda workforce data - raw'!$A$4:$F$619,MATCH($B430, 'Uganda workforce data - raw'!$B$4:$B$619,0), MATCH("Filled Female",'Uganda workforce data - raw'!$A$4:$F$4,0))*INDEX('Mapping cadres'!$B$1:$Z$616,MATCH($B430, 'Mapping cadres'!$B$1:$B$616,0), MATCH(AV$32,'Mapping cadres'!$B$1:$Z$1,0))</f>
        <v>0</v>
      </c>
      <c r="AW430" s="226">
        <f>INDEX('Uganda workforce data - raw'!$A$4:$F$619,MATCH($B430, 'Uganda workforce data - raw'!$B$4:$B$619,0), MATCH("Filled Female",'Uganda workforce data - raw'!$A$4:$F$4,0))*INDEX('Mapping cadres'!$B$1:$Z$616,MATCH($B430, 'Mapping cadres'!$B$1:$B$616,0), MATCH(AW$32,'Mapping cadres'!$B$1:$Z$1,0))</f>
        <v>0</v>
      </c>
      <c r="AX430" s="226">
        <f>INDEX('Uganda workforce data - raw'!$A$4:$F$619,MATCH($B430, 'Uganda workforce data - raw'!$B$4:$B$619,0), MATCH("Filled Female",'Uganda workforce data - raw'!$A$4:$F$4,0))*INDEX('Mapping cadres'!$B$1:$Z$616,MATCH($B430, 'Mapping cadres'!$B$1:$B$616,0), MATCH(AX$32,'Mapping cadres'!$B$1:$Z$1,0))</f>
        <v>0</v>
      </c>
      <c r="AY430" s="226">
        <f t="shared" si="149"/>
        <v>0</v>
      </c>
      <c r="AZ430" s="226">
        <f t="shared" si="150"/>
        <v>0</v>
      </c>
      <c r="BA430" s="226">
        <f t="shared" si="151"/>
        <v>0</v>
      </c>
      <c r="BB430" s="226">
        <f t="shared" si="152"/>
        <v>1499</v>
      </c>
      <c r="BC430" s="226">
        <f t="shared" si="153"/>
        <v>0</v>
      </c>
      <c r="BD430" s="226">
        <f t="shared" si="154"/>
        <v>0</v>
      </c>
      <c r="BE430" s="226">
        <f t="shared" si="155"/>
        <v>0</v>
      </c>
      <c r="BF430" s="226">
        <f t="shared" si="156"/>
        <v>0</v>
      </c>
      <c r="BG430" s="226">
        <f t="shared" si="157"/>
        <v>0</v>
      </c>
      <c r="BH430" s="226">
        <f t="shared" si="158"/>
        <v>0</v>
      </c>
      <c r="BI430" s="226">
        <f t="shared" si="159"/>
        <v>0</v>
      </c>
      <c r="BJ430" s="226">
        <f t="shared" si="160"/>
        <v>0</v>
      </c>
      <c r="BK430" s="226">
        <f t="shared" si="161"/>
        <v>0</v>
      </c>
      <c r="BL430" s="226">
        <f t="shared" si="162"/>
        <v>0</v>
      </c>
      <c r="BM430" s="226">
        <f t="shared" si="163"/>
        <v>0</v>
      </c>
      <c r="BN430" s="226">
        <f t="shared" si="164"/>
        <v>0</v>
      </c>
      <c r="BO430" s="226">
        <f t="shared" si="165"/>
        <v>0</v>
      </c>
      <c r="BP430" s="226">
        <f t="shared" si="166"/>
        <v>0</v>
      </c>
      <c r="BQ430" s="226">
        <f t="shared" si="167"/>
        <v>0</v>
      </c>
      <c r="BR430" s="226">
        <f t="shared" si="168"/>
        <v>0</v>
      </c>
      <c r="BS430" s="226">
        <f t="shared" si="169"/>
        <v>0</v>
      </c>
      <c r="BT430" s="226">
        <f t="shared" si="170"/>
        <v>0</v>
      </c>
      <c r="BU430" s="226">
        <f t="shared" si="171"/>
        <v>0</v>
      </c>
      <c r="BV430" s="226">
        <f t="shared" si="172"/>
        <v>0</v>
      </c>
    </row>
    <row r="431" spans="1:74">
      <c r="A431" s="226">
        <v>399</v>
      </c>
      <c r="B431" s="226" t="s">
        <v>1699</v>
      </c>
      <c r="C431" s="226">
        <f>INDEX('Uganda workforce data - raw'!$A$4:$F$619,MATCH($B431, 'Uganda workforce data - raw'!$B$4:$B$619,0), MATCH("Filled Male",'Uganda workforce data - raw'!$A$4:$F$4,0))*INDEX('Mapping cadres'!$B$1:$Z$616,MATCH($B431, 'Mapping cadres'!$B$1:$B$616,0), MATCH(C$32,'Mapping cadres'!$B$1:$Z$1,0))</f>
        <v>0</v>
      </c>
      <c r="D431" s="226">
        <f>INDEX('Uganda workforce data - raw'!$A$4:$F$619,MATCH($B431, 'Uganda workforce data - raw'!$B$4:$B$619,0), MATCH("Filled Male",'Uganda workforce data - raw'!$A$4:$F$4,0))*INDEX('Mapping cadres'!$B$1:$Z$616,MATCH($B431, 'Mapping cadres'!$B$1:$B$616,0), MATCH(D$32,'Mapping cadres'!$B$1:$Z$1,0))</f>
        <v>0</v>
      </c>
      <c r="E431" s="226">
        <f>INDEX('Uganda workforce data - raw'!$A$4:$F$619,MATCH($B431, 'Uganda workforce data - raw'!$B$4:$B$619,0), MATCH("Filled Male",'Uganda workforce data - raw'!$A$4:$F$4,0))*INDEX('Mapping cadres'!$B$1:$Z$616,MATCH($B431, 'Mapping cadres'!$B$1:$B$616,0), MATCH(E$32,'Mapping cadres'!$B$1:$Z$1,0))</f>
        <v>0</v>
      </c>
      <c r="F431" s="226">
        <f>INDEX('Uganda workforce data - raw'!$A$4:$F$619,MATCH($B431, 'Uganda workforce data - raw'!$B$4:$B$619,0), MATCH("Filled Male",'Uganda workforce data - raw'!$A$4:$F$4,0))*INDEX('Mapping cadres'!$B$1:$Z$616,MATCH($B431, 'Mapping cadres'!$B$1:$B$616,0), MATCH(F$32,'Mapping cadres'!$B$1:$Z$1,0))</f>
        <v>0</v>
      </c>
      <c r="G431" s="226">
        <f>INDEX('Uganda workforce data - raw'!$A$4:$F$619,MATCH($B431, 'Uganda workforce data - raw'!$B$4:$B$619,0), MATCH("Filled Male",'Uganda workforce data - raw'!$A$4:$F$4,0))*INDEX('Mapping cadres'!$B$1:$Z$616,MATCH($B431, 'Mapping cadres'!$B$1:$B$616,0), MATCH(G$32,'Mapping cadres'!$B$1:$Z$1,0))</f>
        <v>0</v>
      </c>
      <c r="H431" s="226">
        <f>INDEX('Uganda workforce data - raw'!$A$4:$F$619,MATCH($B431, 'Uganda workforce data - raw'!$B$4:$B$619,0), MATCH("Filled Male",'Uganda workforce data - raw'!$A$4:$F$4,0))*INDEX('Mapping cadres'!$B$1:$Z$616,MATCH($B431, 'Mapping cadres'!$B$1:$B$616,0), MATCH(H$32,'Mapping cadres'!$B$1:$Z$1,0))</f>
        <v>0</v>
      </c>
      <c r="I431" s="226">
        <f>INDEX('Uganda workforce data - raw'!$A$4:$F$619,MATCH($B431, 'Uganda workforce data - raw'!$B$4:$B$619,0), MATCH("Filled Male",'Uganda workforce data - raw'!$A$4:$F$4,0))*INDEX('Mapping cadres'!$B$1:$Z$616,MATCH($B431, 'Mapping cadres'!$B$1:$B$616,0), MATCH(I$32,'Mapping cadres'!$B$1:$Z$1,0))</f>
        <v>0</v>
      </c>
      <c r="J431" s="226">
        <f>INDEX('Uganda workforce data - raw'!$A$4:$F$619,MATCH($B431, 'Uganda workforce data - raw'!$B$4:$B$619,0), MATCH("Filled Male",'Uganda workforce data - raw'!$A$4:$F$4,0))*INDEX('Mapping cadres'!$B$1:$Z$616,MATCH($B431, 'Mapping cadres'!$B$1:$B$616,0), MATCH(J$32,'Mapping cadres'!$B$1:$Z$1,0))</f>
        <v>0</v>
      </c>
      <c r="K431" s="226">
        <f>INDEX('Uganda workforce data - raw'!$A$4:$F$619,MATCH($B431, 'Uganda workforce data - raw'!$B$4:$B$619,0), MATCH("Filled Male",'Uganda workforce data - raw'!$A$4:$F$4,0))*INDEX('Mapping cadres'!$B$1:$Z$616,MATCH($B431, 'Mapping cadres'!$B$1:$B$616,0), MATCH(K$32,'Mapping cadres'!$B$1:$Z$1,0))</f>
        <v>0</v>
      </c>
      <c r="L431" s="226">
        <f>INDEX('Uganda workforce data - raw'!$A$4:$F$619,MATCH($B431, 'Uganda workforce data - raw'!$B$4:$B$619,0), MATCH("Filled Male",'Uganda workforce data - raw'!$A$4:$F$4,0))*INDEX('Mapping cadres'!$B$1:$Z$616,MATCH($B431, 'Mapping cadres'!$B$1:$B$616,0), MATCH(L$32,'Mapping cadres'!$B$1:$Z$1,0))</f>
        <v>0</v>
      </c>
      <c r="M431" s="226">
        <f>INDEX('Uganda workforce data - raw'!$A$4:$F$619,MATCH($B431, 'Uganda workforce data - raw'!$B$4:$B$619,0), MATCH("Filled Male",'Uganda workforce data - raw'!$A$4:$F$4,0))*INDEX('Mapping cadres'!$B$1:$Z$616,MATCH($B431, 'Mapping cadres'!$B$1:$B$616,0), MATCH(M$32,'Mapping cadres'!$B$1:$Z$1,0))</f>
        <v>0</v>
      </c>
      <c r="N431" s="226">
        <f>INDEX('Uganda workforce data - raw'!$A$4:$F$619,MATCH($B431, 'Uganda workforce data - raw'!$B$4:$B$619,0), MATCH("Filled Male",'Uganda workforce data - raw'!$A$4:$F$4,0))*INDEX('Mapping cadres'!$B$1:$Z$616,MATCH($B431, 'Mapping cadres'!$B$1:$B$616,0), MATCH(N$32,'Mapping cadres'!$B$1:$Z$1,0))</f>
        <v>1</v>
      </c>
      <c r="O431" s="226">
        <f>INDEX('Uganda workforce data - raw'!$A$4:$F$619,MATCH($B431, 'Uganda workforce data - raw'!$B$4:$B$619,0), MATCH("Filled Male",'Uganda workforce data - raw'!$A$4:$F$4,0))*INDEX('Mapping cadres'!$B$1:$Z$616,MATCH($B431, 'Mapping cadres'!$B$1:$B$616,0), MATCH(O$32,'Mapping cadres'!$B$1:$Z$1,0))</f>
        <v>0</v>
      </c>
      <c r="P431" s="226">
        <f>INDEX('Uganda workforce data - raw'!$A$4:$F$619,MATCH($B431, 'Uganda workforce data - raw'!$B$4:$B$619,0), MATCH("Filled Male",'Uganda workforce data - raw'!$A$4:$F$4,0))*INDEX('Mapping cadres'!$B$1:$Z$616,MATCH($B431, 'Mapping cadres'!$B$1:$B$616,0), MATCH(P$32,'Mapping cadres'!$B$1:$Z$1,0))</f>
        <v>0</v>
      </c>
      <c r="Q431" s="226">
        <f>INDEX('Uganda workforce data - raw'!$A$4:$F$619,MATCH($B431, 'Uganda workforce data - raw'!$B$4:$B$619,0), MATCH("Filled Male",'Uganda workforce data - raw'!$A$4:$F$4,0))*INDEX('Mapping cadres'!$B$1:$Z$616,MATCH($B431, 'Mapping cadres'!$B$1:$B$616,0), MATCH(Q$32,'Mapping cadres'!$B$1:$Z$1,0))</f>
        <v>0</v>
      </c>
      <c r="R431" s="226">
        <f>INDEX('Uganda workforce data - raw'!$A$4:$F$619,MATCH($B431, 'Uganda workforce data - raw'!$B$4:$B$619,0), MATCH("Filled Male",'Uganda workforce data - raw'!$A$4:$F$4,0))*INDEX('Mapping cadres'!$B$1:$Z$616,MATCH($B431, 'Mapping cadres'!$B$1:$B$616,0), MATCH(R$32,'Mapping cadres'!$B$1:$Z$1,0))</f>
        <v>0</v>
      </c>
      <c r="S431" s="226">
        <f>INDEX('Uganda workforce data - raw'!$A$4:$F$619,MATCH($B431, 'Uganda workforce data - raw'!$B$4:$B$619,0), MATCH("Filled Male",'Uganda workforce data - raw'!$A$4:$F$4,0))*INDEX('Mapping cadres'!$B$1:$Z$616,MATCH($B431, 'Mapping cadres'!$B$1:$B$616,0), MATCH(S$32,'Mapping cadres'!$B$1:$Z$1,0))</f>
        <v>0</v>
      </c>
      <c r="T431" s="226">
        <f>INDEX('Uganda workforce data - raw'!$A$4:$F$619,MATCH($B431, 'Uganda workforce data - raw'!$B$4:$B$619,0), MATCH("Filled Male",'Uganda workforce data - raw'!$A$4:$F$4,0))*INDEX('Mapping cadres'!$B$1:$Z$616,MATCH($B431, 'Mapping cadres'!$B$1:$B$616,0), MATCH(T$32,'Mapping cadres'!$B$1:$Z$1,0))</f>
        <v>0</v>
      </c>
      <c r="U431" s="226">
        <f>INDEX('Uganda workforce data - raw'!$A$4:$F$619,MATCH($B431, 'Uganda workforce data - raw'!$B$4:$B$619,0), MATCH("Filled Male",'Uganda workforce data - raw'!$A$4:$F$4,0))*INDEX('Mapping cadres'!$B$1:$Z$616,MATCH($B431, 'Mapping cadres'!$B$1:$B$616,0), MATCH(U$32,'Mapping cadres'!$B$1:$Z$1,0))</f>
        <v>0</v>
      </c>
      <c r="V431" s="226">
        <f>INDEX('Uganda workforce data - raw'!$A$4:$F$619,MATCH($B431, 'Uganda workforce data - raw'!$B$4:$B$619,0), MATCH("Filled Male",'Uganda workforce data - raw'!$A$4:$F$4,0))*INDEX('Mapping cadres'!$B$1:$Z$616,MATCH($B431, 'Mapping cadres'!$B$1:$B$616,0), MATCH(V$32,'Mapping cadres'!$B$1:$Z$1,0))</f>
        <v>0</v>
      </c>
      <c r="W431" s="226">
        <f>INDEX('Uganda workforce data - raw'!$A$4:$F$619,MATCH($B431, 'Uganda workforce data - raw'!$B$4:$B$619,0), MATCH("Filled Male",'Uganda workforce data - raw'!$A$4:$F$4,0))*INDEX('Mapping cadres'!$B$1:$Z$616,MATCH($B431, 'Mapping cadres'!$B$1:$B$616,0), MATCH(W$32,'Mapping cadres'!$B$1:$Z$1,0))</f>
        <v>0</v>
      </c>
      <c r="X431" s="226">
        <f>INDEX('Uganda workforce data - raw'!$A$4:$F$619,MATCH($B431, 'Uganda workforce data - raw'!$B$4:$B$619,0), MATCH("Filled Male",'Uganda workforce data - raw'!$A$4:$F$4,0))*INDEX('Mapping cadres'!$B$1:$Z$616,MATCH($B431, 'Mapping cadres'!$B$1:$B$616,0), MATCH(X$32,'Mapping cadres'!$B$1:$Z$1,0))</f>
        <v>0</v>
      </c>
      <c r="Y431" s="226">
        <f>INDEX('Uganda workforce data - raw'!$A$4:$F$619,MATCH($B431, 'Uganda workforce data - raw'!$B$4:$B$619,0), MATCH("Filled Male",'Uganda workforce data - raw'!$A$4:$F$4,0))*INDEX('Mapping cadres'!$B$1:$Z$616,MATCH($B431, 'Mapping cadres'!$B$1:$B$616,0), MATCH(Y$32,'Mapping cadres'!$B$1:$Z$1,0))</f>
        <v>0</v>
      </c>
      <c r="Z431" s="226">
        <f>INDEX('Uganda workforce data - raw'!$A$4:$F$619,MATCH($B431, 'Uganda workforce data - raw'!$B$4:$B$619,0), MATCH("Filled Male",'Uganda workforce data - raw'!$A$4:$F$4,0))*INDEX('Mapping cadres'!$B$1:$Z$616,MATCH($B431, 'Mapping cadres'!$B$1:$B$616,0), MATCH(Z$32,'Mapping cadres'!$B$1:$Z$1,0))</f>
        <v>0</v>
      </c>
      <c r="AA431" s="226">
        <f>INDEX('Uganda workforce data - raw'!$A$4:$F$619,MATCH($B431, 'Uganda workforce data - raw'!$B$4:$B$619,0), MATCH("Filled Female",'Uganda workforce data - raw'!$A$4:$F$4,0))*INDEX('Mapping cadres'!$B$1:$Z$616,MATCH($B431, 'Mapping cadres'!$B$1:$B$616,0), MATCH(AA$32,'Mapping cadres'!$B$1:$Z$1,0))</f>
        <v>0</v>
      </c>
      <c r="AB431" s="226">
        <f>INDEX('Uganda workforce data - raw'!$A$4:$F$619,MATCH($B431, 'Uganda workforce data - raw'!$B$4:$B$619,0), MATCH("Filled Female",'Uganda workforce data - raw'!$A$4:$F$4,0))*INDEX('Mapping cadres'!$B$1:$Z$616,MATCH($B431, 'Mapping cadres'!$B$1:$B$616,0), MATCH(AB$32,'Mapping cadres'!$B$1:$Z$1,0))</f>
        <v>0</v>
      </c>
      <c r="AC431" s="226">
        <f>INDEX('Uganda workforce data - raw'!$A$4:$F$619,MATCH($B431, 'Uganda workforce data - raw'!$B$4:$B$619,0), MATCH("Filled Female",'Uganda workforce data - raw'!$A$4:$F$4,0))*INDEX('Mapping cadres'!$B$1:$Z$616,MATCH($B431, 'Mapping cadres'!$B$1:$B$616,0), MATCH(AC$32,'Mapping cadres'!$B$1:$Z$1,0))</f>
        <v>0</v>
      </c>
      <c r="AD431" s="226">
        <f>INDEX('Uganda workforce data - raw'!$A$4:$F$619,MATCH($B431, 'Uganda workforce data - raw'!$B$4:$B$619,0), MATCH("Filled Female",'Uganda workforce data - raw'!$A$4:$F$4,0))*INDEX('Mapping cadres'!$B$1:$Z$616,MATCH($B431, 'Mapping cadres'!$B$1:$B$616,0), MATCH(AD$32,'Mapping cadres'!$B$1:$Z$1,0))</f>
        <v>0</v>
      </c>
      <c r="AE431" s="226">
        <f>INDEX('Uganda workforce data - raw'!$A$4:$F$619,MATCH($B431, 'Uganda workforce data - raw'!$B$4:$B$619,0), MATCH("Filled Female",'Uganda workforce data - raw'!$A$4:$F$4,0))*INDEX('Mapping cadres'!$B$1:$Z$616,MATCH($B431, 'Mapping cadres'!$B$1:$B$616,0), MATCH(AE$32,'Mapping cadres'!$B$1:$Z$1,0))</f>
        <v>0</v>
      </c>
      <c r="AF431" s="226">
        <f>INDEX('Uganda workforce data - raw'!$A$4:$F$619,MATCH($B431, 'Uganda workforce data - raw'!$B$4:$B$619,0), MATCH("Filled Female",'Uganda workforce data - raw'!$A$4:$F$4,0))*INDEX('Mapping cadres'!$B$1:$Z$616,MATCH($B431, 'Mapping cadres'!$B$1:$B$616,0), MATCH(AF$32,'Mapping cadres'!$B$1:$Z$1,0))</f>
        <v>0</v>
      </c>
      <c r="AG431" s="226">
        <f>INDEX('Uganda workforce data - raw'!$A$4:$F$619,MATCH($B431, 'Uganda workforce data - raw'!$B$4:$B$619,0), MATCH("Filled Female",'Uganda workforce data - raw'!$A$4:$F$4,0))*INDEX('Mapping cadres'!$B$1:$Z$616,MATCH($B431, 'Mapping cadres'!$B$1:$B$616,0), MATCH(AG$32,'Mapping cadres'!$B$1:$Z$1,0))</f>
        <v>0</v>
      </c>
      <c r="AH431" s="226">
        <f>INDEX('Uganda workforce data - raw'!$A$4:$F$619,MATCH($B431, 'Uganda workforce data - raw'!$B$4:$B$619,0), MATCH("Filled Female",'Uganda workforce data - raw'!$A$4:$F$4,0))*INDEX('Mapping cadres'!$B$1:$Z$616,MATCH($B431, 'Mapping cadres'!$B$1:$B$616,0), MATCH(AH$32,'Mapping cadres'!$B$1:$Z$1,0))</f>
        <v>0</v>
      </c>
      <c r="AI431" s="226">
        <f>INDEX('Uganda workforce data - raw'!$A$4:$F$619,MATCH($B431, 'Uganda workforce data - raw'!$B$4:$B$619,0), MATCH("Filled Female",'Uganda workforce data - raw'!$A$4:$F$4,0))*INDEX('Mapping cadres'!$B$1:$Z$616,MATCH($B431, 'Mapping cadres'!$B$1:$B$616,0), MATCH(AI$32,'Mapping cadres'!$B$1:$Z$1,0))</f>
        <v>0</v>
      </c>
      <c r="AJ431" s="226">
        <f>INDEX('Uganda workforce data - raw'!$A$4:$F$619,MATCH($B431, 'Uganda workforce data - raw'!$B$4:$B$619,0), MATCH("Filled Female",'Uganda workforce data - raw'!$A$4:$F$4,0))*INDEX('Mapping cadres'!$B$1:$Z$616,MATCH($B431, 'Mapping cadres'!$B$1:$B$616,0), MATCH(AJ$32,'Mapping cadres'!$B$1:$Z$1,0))</f>
        <v>0</v>
      </c>
      <c r="AK431" s="226">
        <f>INDEX('Uganda workforce data - raw'!$A$4:$F$619,MATCH($B431, 'Uganda workforce data - raw'!$B$4:$B$619,0), MATCH("Filled Female",'Uganda workforce data - raw'!$A$4:$F$4,0))*INDEX('Mapping cadres'!$B$1:$Z$616,MATCH($B431, 'Mapping cadres'!$B$1:$B$616,0), MATCH(AK$32,'Mapping cadres'!$B$1:$Z$1,0))</f>
        <v>0</v>
      </c>
      <c r="AL431" s="226">
        <f>INDEX('Uganda workforce data - raw'!$A$4:$F$619,MATCH($B431, 'Uganda workforce data - raw'!$B$4:$B$619,0), MATCH("Filled Female",'Uganda workforce data - raw'!$A$4:$F$4,0))*INDEX('Mapping cadres'!$B$1:$Z$616,MATCH($B431, 'Mapping cadres'!$B$1:$B$616,0), MATCH(AL$32,'Mapping cadres'!$B$1:$Z$1,0))</f>
        <v>0</v>
      </c>
      <c r="AM431" s="226">
        <f>INDEX('Uganda workforce data - raw'!$A$4:$F$619,MATCH($B431, 'Uganda workforce data - raw'!$B$4:$B$619,0), MATCH("Filled Female",'Uganda workforce data - raw'!$A$4:$F$4,0))*INDEX('Mapping cadres'!$B$1:$Z$616,MATCH($B431, 'Mapping cadres'!$B$1:$B$616,0), MATCH(AM$32,'Mapping cadres'!$B$1:$Z$1,0))</f>
        <v>0</v>
      </c>
      <c r="AN431" s="226">
        <f>INDEX('Uganda workforce data - raw'!$A$4:$F$619,MATCH($B431, 'Uganda workforce data - raw'!$B$4:$B$619,0), MATCH("Filled Female",'Uganda workforce data - raw'!$A$4:$F$4,0))*INDEX('Mapping cadres'!$B$1:$Z$616,MATCH($B431, 'Mapping cadres'!$B$1:$B$616,0), MATCH(AN$32,'Mapping cadres'!$B$1:$Z$1,0))</f>
        <v>0</v>
      </c>
      <c r="AO431" s="226">
        <f>INDEX('Uganda workforce data - raw'!$A$4:$F$619,MATCH($B431, 'Uganda workforce data - raw'!$B$4:$B$619,0), MATCH("Filled Female",'Uganda workforce data - raw'!$A$4:$F$4,0))*INDEX('Mapping cadres'!$B$1:$Z$616,MATCH($B431, 'Mapping cadres'!$B$1:$B$616,0), MATCH(AO$32,'Mapping cadres'!$B$1:$Z$1,0))</f>
        <v>0</v>
      </c>
      <c r="AP431" s="226">
        <f>INDEX('Uganda workforce data - raw'!$A$4:$F$619,MATCH($B431, 'Uganda workforce data - raw'!$B$4:$B$619,0), MATCH("Filled Female",'Uganda workforce data - raw'!$A$4:$F$4,0))*INDEX('Mapping cadres'!$B$1:$Z$616,MATCH($B431, 'Mapping cadres'!$B$1:$B$616,0), MATCH(AP$32,'Mapping cadres'!$B$1:$Z$1,0))</f>
        <v>0</v>
      </c>
      <c r="AQ431" s="226">
        <f>INDEX('Uganda workforce data - raw'!$A$4:$F$619,MATCH($B431, 'Uganda workforce data - raw'!$B$4:$B$619,0), MATCH("Filled Female",'Uganda workforce data - raw'!$A$4:$F$4,0))*INDEX('Mapping cadres'!$B$1:$Z$616,MATCH($B431, 'Mapping cadres'!$B$1:$B$616,0), MATCH(AQ$32,'Mapping cadres'!$B$1:$Z$1,0))</f>
        <v>0</v>
      </c>
      <c r="AR431" s="226">
        <f>INDEX('Uganda workforce data - raw'!$A$4:$F$619,MATCH($B431, 'Uganda workforce data - raw'!$B$4:$B$619,0), MATCH("Filled Female",'Uganda workforce data - raw'!$A$4:$F$4,0))*INDEX('Mapping cadres'!$B$1:$Z$616,MATCH($B431, 'Mapping cadres'!$B$1:$B$616,0), MATCH(AR$32,'Mapping cadres'!$B$1:$Z$1,0))</f>
        <v>0</v>
      </c>
      <c r="AS431" s="226">
        <f>INDEX('Uganda workforce data - raw'!$A$4:$F$619,MATCH($B431, 'Uganda workforce data - raw'!$B$4:$B$619,0), MATCH("Filled Female",'Uganda workforce data - raw'!$A$4:$F$4,0))*INDEX('Mapping cadres'!$B$1:$Z$616,MATCH($B431, 'Mapping cadres'!$B$1:$B$616,0), MATCH(AS$32,'Mapping cadres'!$B$1:$Z$1,0))</f>
        <v>0</v>
      </c>
      <c r="AT431" s="226">
        <f>INDEX('Uganda workforce data - raw'!$A$4:$F$619,MATCH($B431, 'Uganda workforce data - raw'!$B$4:$B$619,0), MATCH("Filled Female",'Uganda workforce data - raw'!$A$4:$F$4,0))*INDEX('Mapping cadres'!$B$1:$Z$616,MATCH($B431, 'Mapping cadres'!$B$1:$B$616,0), MATCH(AT$32,'Mapping cadres'!$B$1:$Z$1,0))</f>
        <v>0</v>
      </c>
      <c r="AU431" s="226">
        <f>INDEX('Uganda workforce data - raw'!$A$4:$F$619,MATCH($B431, 'Uganda workforce data - raw'!$B$4:$B$619,0), MATCH("Filled Female",'Uganda workforce data - raw'!$A$4:$F$4,0))*INDEX('Mapping cadres'!$B$1:$Z$616,MATCH($B431, 'Mapping cadres'!$B$1:$B$616,0), MATCH(AU$32,'Mapping cadres'!$B$1:$Z$1,0))</f>
        <v>0</v>
      </c>
      <c r="AV431" s="226">
        <f>INDEX('Uganda workforce data - raw'!$A$4:$F$619,MATCH($B431, 'Uganda workforce data - raw'!$B$4:$B$619,0), MATCH("Filled Female",'Uganda workforce data - raw'!$A$4:$F$4,0))*INDEX('Mapping cadres'!$B$1:$Z$616,MATCH($B431, 'Mapping cadres'!$B$1:$B$616,0), MATCH(AV$32,'Mapping cadres'!$B$1:$Z$1,0))</f>
        <v>0</v>
      </c>
      <c r="AW431" s="226">
        <f>INDEX('Uganda workforce data - raw'!$A$4:$F$619,MATCH($B431, 'Uganda workforce data - raw'!$B$4:$B$619,0), MATCH("Filled Female",'Uganda workforce data - raw'!$A$4:$F$4,0))*INDEX('Mapping cadres'!$B$1:$Z$616,MATCH($B431, 'Mapping cadres'!$B$1:$B$616,0), MATCH(AW$32,'Mapping cadres'!$B$1:$Z$1,0))</f>
        <v>0</v>
      </c>
      <c r="AX431" s="226">
        <f>INDEX('Uganda workforce data - raw'!$A$4:$F$619,MATCH($B431, 'Uganda workforce data - raw'!$B$4:$B$619,0), MATCH("Filled Female",'Uganda workforce data - raw'!$A$4:$F$4,0))*INDEX('Mapping cadres'!$B$1:$Z$616,MATCH($B431, 'Mapping cadres'!$B$1:$B$616,0), MATCH(AX$32,'Mapping cadres'!$B$1:$Z$1,0))</f>
        <v>0</v>
      </c>
      <c r="AY431" s="226">
        <f t="shared" si="149"/>
        <v>0</v>
      </c>
      <c r="AZ431" s="226">
        <f t="shared" si="150"/>
        <v>0</v>
      </c>
      <c r="BA431" s="226">
        <f t="shared" si="151"/>
        <v>0</v>
      </c>
      <c r="BB431" s="226">
        <f t="shared" si="152"/>
        <v>0</v>
      </c>
      <c r="BC431" s="226">
        <f t="shared" si="153"/>
        <v>0</v>
      </c>
      <c r="BD431" s="226">
        <f t="shared" si="154"/>
        <v>0</v>
      </c>
      <c r="BE431" s="226">
        <f t="shared" si="155"/>
        <v>0</v>
      </c>
      <c r="BF431" s="226">
        <f t="shared" si="156"/>
        <v>0</v>
      </c>
      <c r="BG431" s="226">
        <f t="shared" si="157"/>
        <v>0</v>
      </c>
      <c r="BH431" s="226">
        <f t="shared" si="158"/>
        <v>0</v>
      </c>
      <c r="BI431" s="226">
        <f t="shared" si="159"/>
        <v>0</v>
      </c>
      <c r="BJ431" s="226">
        <f t="shared" si="160"/>
        <v>1</v>
      </c>
      <c r="BK431" s="226">
        <f t="shared" si="161"/>
        <v>0</v>
      </c>
      <c r="BL431" s="226">
        <f t="shared" si="162"/>
        <v>0</v>
      </c>
      <c r="BM431" s="226">
        <f t="shared" si="163"/>
        <v>0</v>
      </c>
      <c r="BN431" s="226">
        <f t="shared" si="164"/>
        <v>0</v>
      </c>
      <c r="BO431" s="226">
        <f t="shared" si="165"/>
        <v>0</v>
      </c>
      <c r="BP431" s="226">
        <f t="shared" si="166"/>
        <v>0</v>
      </c>
      <c r="BQ431" s="226">
        <f t="shared" si="167"/>
        <v>0</v>
      </c>
      <c r="BR431" s="226">
        <f t="shared" si="168"/>
        <v>0</v>
      </c>
      <c r="BS431" s="226">
        <f t="shared" si="169"/>
        <v>0</v>
      </c>
      <c r="BT431" s="226">
        <f t="shared" si="170"/>
        <v>0</v>
      </c>
      <c r="BU431" s="226">
        <f t="shared" si="171"/>
        <v>0</v>
      </c>
      <c r="BV431" s="226">
        <f t="shared" si="172"/>
        <v>0</v>
      </c>
    </row>
    <row r="432" spans="1:74">
      <c r="A432" s="226">
        <v>400</v>
      </c>
      <c r="B432" s="226" t="s">
        <v>1700</v>
      </c>
      <c r="C432" s="226">
        <f>INDEX('Uganda workforce data - raw'!$A$4:$F$619,MATCH($B432, 'Uganda workforce data - raw'!$B$4:$B$619,0), MATCH("Filled Male",'Uganda workforce data - raw'!$A$4:$F$4,0))*INDEX('Mapping cadres'!$B$1:$Z$616,MATCH($B432, 'Mapping cadres'!$B$1:$B$616,0), MATCH(C$32,'Mapping cadres'!$B$1:$Z$1,0))</f>
        <v>0</v>
      </c>
      <c r="D432" s="226">
        <f>INDEX('Uganda workforce data - raw'!$A$4:$F$619,MATCH($B432, 'Uganda workforce data - raw'!$B$4:$B$619,0), MATCH("Filled Male",'Uganda workforce data - raw'!$A$4:$F$4,0))*INDEX('Mapping cadres'!$B$1:$Z$616,MATCH($B432, 'Mapping cadres'!$B$1:$B$616,0), MATCH(D$32,'Mapping cadres'!$B$1:$Z$1,0))</f>
        <v>0</v>
      </c>
      <c r="E432" s="226">
        <f>INDEX('Uganda workforce data - raw'!$A$4:$F$619,MATCH($B432, 'Uganda workforce data - raw'!$B$4:$B$619,0), MATCH("Filled Male",'Uganda workforce data - raw'!$A$4:$F$4,0))*INDEX('Mapping cadres'!$B$1:$Z$616,MATCH($B432, 'Mapping cadres'!$B$1:$B$616,0), MATCH(E$32,'Mapping cadres'!$B$1:$Z$1,0))</f>
        <v>0</v>
      </c>
      <c r="F432" s="226">
        <f>INDEX('Uganda workforce data - raw'!$A$4:$F$619,MATCH($B432, 'Uganda workforce data - raw'!$B$4:$B$619,0), MATCH("Filled Male",'Uganda workforce data - raw'!$A$4:$F$4,0))*INDEX('Mapping cadres'!$B$1:$Z$616,MATCH($B432, 'Mapping cadres'!$B$1:$B$616,0), MATCH(F$32,'Mapping cadres'!$B$1:$Z$1,0))</f>
        <v>0</v>
      </c>
      <c r="G432" s="226">
        <f>INDEX('Uganda workforce data - raw'!$A$4:$F$619,MATCH($B432, 'Uganda workforce data - raw'!$B$4:$B$619,0), MATCH("Filled Male",'Uganda workforce data - raw'!$A$4:$F$4,0))*INDEX('Mapping cadres'!$B$1:$Z$616,MATCH($B432, 'Mapping cadres'!$B$1:$B$616,0), MATCH(G$32,'Mapping cadres'!$B$1:$Z$1,0))</f>
        <v>0</v>
      </c>
      <c r="H432" s="226">
        <f>INDEX('Uganda workforce data - raw'!$A$4:$F$619,MATCH($B432, 'Uganda workforce data - raw'!$B$4:$B$619,0), MATCH("Filled Male",'Uganda workforce data - raw'!$A$4:$F$4,0))*INDEX('Mapping cadres'!$B$1:$Z$616,MATCH($B432, 'Mapping cadres'!$B$1:$B$616,0), MATCH(H$32,'Mapping cadres'!$B$1:$Z$1,0))</f>
        <v>0</v>
      </c>
      <c r="I432" s="226">
        <f>INDEX('Uganda workforce data - raw'!$A$4:$F$619,MATCH($B432, 'Uganda workforce data - raw'!$B$4:$B$619,0), MATCH("Filled Male",'Uganda workforce data - raw'!$A$4:$F$4,0))*INDEX('Mapping cadres'!$B$1:$Z$616,MATCH($B432, 'Mapping cadres'!$B$1:$B$616,0), MATCH(I$32,'Mapping cadres'!$B$1:$Z$1,0))</f>
        <v>0</v>
      </c>
      <c r="J432" s="226">
        <f>INDEX('Uganda workforce data - raw'!$A$4:$F$619,MATCH($B432, 'Uganda workforce data - raw'!$B$4:$B$619,0), MATCH("Filled Male",'Uganda workforce data - raw'!$A$4:$F$4,0))*INDEX('Mapping cadres'!$B$1:$Z$616,MATCH($B432, 'Mapping cadres'!$B$1:$B$616,0), MATCH(J$32,'Mapping cadres'!$B$1:$Z$1,0))</f>
        <v>0</v>
      </c>
      <c r="K432" s="226">
        <f>INDEX('Uganda workforce data - raw'!$A$4:$F$619,MATCH($B432, 'Uganda workforce data - raw'!$B$4:$B$619,0), MATCH("Filled Male",'Uganda workforce data - raw'!$A$4:$F$4,0))*INDEX('Mapping cadres'!$B$1:$Z$616,MATCH($B432, 'Mapping cadres'!$B$1:$B$616,0), MATCH(K$32,'Mapping cadres'!$B$1:$Z$1,0))</f>
        <v>0</v>
      </c>
      <c r="L432" s="226">
        <f>INDEX('Uganda workforce data - raw'!$A$4:$F$619,MATCH($B432, 'Uganda workforce data - raw'!$B$4:$B$619,0), MATCH("Filled Male",'Uganda workforce data - raw'!$A$4:$F$4,0))*INDEX('Mapping cadres'!$B$1:$Z$616,MATCH($B432, 'Mapping cadres'!$B$1:$B$616,0), MATCH(L$32,'Mapping cadres'!$B$1:$Z$1,0))</f>
        <v>0</v>
      </c>
      <c r="M432" s="226">
        <f>INDEX('Uganda workforce data - raw'!$A$4:$F$619,MATCH($B432, 'Uganda workforce data - raw'!$B$4:$B$619,0), MATCH("Filled Male",'Uganda workforce data - raw'!$A$4:$F$4,0))*INDEX('Mapping cadres'!$B$1:$Z$616,MATCH($B432, 'Mapping cadres'!$B$1:$B$616,0), MATCH(M$32,'Mapping cadres'!$B$1:$Z$1,0))</f>
        <v>0</v>
      </c>
      <c r="N432" s="226">
        <f>INDEX('Uganda workforce data - raw'!$A$4:$F$619,MATCH($B432, 'Uganda workforce data - raw'!$B$4:$B$619,0), MATCH("Filled Male",'Uganda workforce data - raw'!$A$4:$F$4,0))*INDEX('Mapping cadres'!$B$1:$Z$616,MATCH($B432, 'Mapping cadres'!$B$1:$B$616,0), MATCH(N$32,'Mapping cadres'!$B$1:$Z$1,0))</f>
        <v>0</v>
      </c>
      <c r="O432" s="226">
        <f>INDEX('Uganda workforce data - raw'!$A$4:$F$619,MATCH($B432, 'Uganda workforce data - raw'!$B$4:$B$619,0), MATCH("Filled Male",'Uganda workforce data - raw'!$A$4:$F$4,0))*INDEX('Mapping cadres'!$B$1:$Z$616,MATCH($B432, 'Mapping cadres'!$B$1:$B$616,0), MATCH(O$32,'Mapping cadres'!$B$1:$Z$1,0))</f>
        <v>811</v>
      </c>
      <c r="P432" s="226">
        <f>INDEX('Uganda workforce data - raw'!$A$4:$F$619,MATCH($B432, 'Uganda workforce data - raw'!$B$4:$B$619,0), MATCH("Filled Male",'Uganda workforce data - raw'!$A$4:$F$4,0))*INDEX('Mapping cadres'!$B$1:$Z$616,MATCH($B432, 'Mapping cadres'!$B$1:$B$616,0), MATCH(P$32,'Mapping cadres'!$B$1:$Z$1,0))</f>
        <v>0</v>
      </c>
      <c r="Q432" s="226">
        <f>INDEX('Uganda workforce data - raw'!$A$4:$F$619,MATCH($B432, 'Uganda workforce data - raw'!$B$4:$B$619,0), MATCH("Filled Male",'Uganda workforce data - raw'!$A$4:$F$4,0))*INDEX('Mapping cadres'!$B$1:$Z$616,MATCH($B432, 'Mapping cadres'!$B$1:$B$616,0), MATCH(Q$32,'Mapping cadres'!$B$1:$Z$1,0))</f>
        <v>0</v>
      </c>
      <c r="R432" s="226">
        <f>INDEX('Uganda workforce data - raw'!$A$4:$F$619,MATCH($B432, 'Uganda workforce data - raw'!$B$4:$B$619,0), MATCH("Filled Male",'Uganda workforce data - raw'!$A$4:$F$4,0))*INDEX('Mapping cadres'!$B$1:$Z$616,MATCH($B432, 'Mapping cadres'!$B$1:$B$616,0), MATCH(R$32,'Mapping cadres'!$B$1:$Z$1,0))</f>
        <v>0</v>
      </c>
      <c r="S432" s="226">
        <f>INDEX('Uganda workforce data - raw'!$A$4:$F$619,MATCH($B432, 'Uganda workforce data - raw'!$B$4:$B$619,0), MATCH("Filled Male",'Uganda workforce data - raw'!$A$4:$F$4,0))*INDEX('Mapping cadres'!$B$1:$Z$616,MATCH($B432, 'Mapping cadres'!$B$1:$B$616,0), MATCH(S$32,'Mapping cadres'!$B$1:$Z$1,0))</f>
        <v>0</v>
      </c>
      <c r="T432" s="226">
        <f>INDEX('Uganda workforce data - raw'!$A$4:$F$619,MATCH($B432, 'Uganda workforce data - raw'!$B$4:$B$619,0), MATCH("Filled Male",'Uganda workforce data - raw'!$A$4:$F$4,0))*INDEX('Mapping cadres'!$B$1:$Z$616,MATCH($B432, 'Mapping cadres'!$B$1:$B$616,0), MATCH(T$32,'Mapping cadres'!$B$1:$Z$1,0))</f>
        <v>0</v>
      </c>
      <c r="U432" s="226">
        <f>INDEX('Uganda workforce data - raw'!$A$4:$F$619,MATCH($B432, 'Uganda workforce data - raw'!$B$4:$B$619,0), MATCH("Filled Male",'Uganda workforce data - raw'!$A$4:$F$4,0))*INDEX('Mapping cadres'!$B$1:$Z$616,MATCH($B432, 'Mapping cadres'!$B$1:$B$616,0), MATCH(U$32,'Mapping cadres'!$B$1:$Z$1,0))</f>
        <v>0</v>
      </c>
      <c r="V432" s="226">
        <f>INDEX('Uganda workforce data - raw'!$A$4:$F$619,MATCH($B432, 'Uganda workforce data - raw'!$B$4:$B$619,0), MATCH("Filled Male",'Uganda workforce data - raw'!$A$4:$F$4,0))*INDEX('Mapping cadres'!$B$1:$Z$616,MATCH($B432, 'Mapping cadres'!$B$1:$B$616,0), MATCH(V$32,'Mapping cadres'!$B$1:$Z$1,0))</f>
        <v>0</v>
      </c>
      <c r="W432" s="226">
        <f>INDEX('Uganda workforce data - raw'!$A$4:$F$619,MATCH($B432, 'Uganda workforce data - raw'!$B$4:$B$619,0), MATCH("Filled Male",'Uganda workforce data - raw'!$A$4:$F$4,0))*INDEX('Mapping cadres'!$B$1:$Z$616,MATCH($B432, 'Mapping cadres'!$B$1:$B$616,0), MATCH(W$32,'Mapping cadres'!$B$1:$Z$1,0))</f>
        <v>0</v>
      </c>
      <c r="X432" s="226">
        <f>INDEX('Uganda workforce data - raw'!$A$4:$F$619,MATCH($B432, 'Uganda workforce data - raw'!$B$4:$B$619,0), MATCH("Filled Male",'Uganda workforce data - raw'!$A$4:$F$4,0))*INDEX('Mapping cadres'!$B$1:$Z$616,MATCH($B432, 'Mapping cadres'!$B$1:$B$616,0), MATCH(X$32,'Mapping cadres'!$B$1:$Z$1,0))</f>
        <v>0</v>
      </c>
      <c r="Y432" s="226">
        <f>INDEX('Uganda workforce data - raw'!$A$4:$F$619,MATCH($B432, 'Uganda workforce data - raw'!$B$4:$B$619,0), MATCH("Filled Male",'Uganda workforce data - raw'!$A$4:$F$4,0))*INDEX('Mapping cadres'!$B$1:$Z$616,MATCH($B432, 'Mapping cadres'!$B$1:$B$616,0), MATCH(Y$32,'Mapping cadres'!$B$1:$Z$1,0))</f>
        <v>0</v>
      </c>
      <c r="Z432" s="226">
        <f>INDEX('Uganda workforce data - raw'!$A$4:$F$619,MATCH($B432, 'Uganda workforce data - raw'!$B$4:$B$619,0), MATCH("Filled Male",'Uganda workforce data - raw'!$A$4:$F$4,0))*INDEX('Mapping cadres'!$B$1:$Z$616,MATCH($B432, 'Mapping cadres'!$B$1:$B$616,0), MATCH(Z$32,'Mapping cadres'!$B$1:$Z$1,0))</f>
        <v>0</v>
      </c>
      <c r="AA432" s="226">
        <f>INDEX('Uganda workforce data - raw'!$A$4:$F$619,MATCH($B432, 'Uganda workforce data - raw'!$B$4:$B$619,0), MATCH("Filled Female",'Uganda workforce data - raw'!$A$4:$F$4,0))*INDEX('Mapping cadres'!$B$1:$Z$616,MATCH($B432, 'Mapping cadres'!$B$1:$B$616,0), MATCH(AA$32,'Mapping cadres'!$B$1:$Z$1,0))</f>
        <v>0</v>
      </c>
      <c r="AB432" s="226">
        <f>INDEX('Uganda workforce data - raw'!$A$4:$F$619,MATCH($B432, 'Uganda workforce data - raw'!$B$4:$B$619,0), MATCH("Filled Female",'Uganda workforce data - raw'!$A$4:$F$4,0))*INDEX('Mapping cadres'!$B$1:$Z$616,MATCH($B432, 'Mapping cadres'!$B$1:$B$616,0), MATCH(AB$32,'Mapping cadres'!$B$1:$Z$1,0))</f>
        <v>0</v>
      </c>
      <c r="AC432" s="226">
        <f>INDEX('Uganda workforce data - raw'!$A$4:$F$619,MATCH($B432, 'Uganda workforce data - raw'!$B$4:$B$619,0), MATCH("Filled Female",'Uganda workforce data - raw'!$A$4:$F$4,0))*INDEX('Mapping cadres'!$B$1:$Z$616,MATCH($B432, 'Mapping cadres'!$B$1:$B$616,0), MATCH(AC$32,'Mapping cadres'!$B$1:$Z$1,0))</f>
        <v>0</v>
      </c>
      <c r="AD432" s="226">
        <f>INDEX('Uganda workforce data - raw'!$A$4:$F$619,MATCH($B432, 'Uganda workforce data - raw'!$B$4:$B$619,0), MATCH("Filled Female",'Uganda workforce data - raw'!$A$4:$F$4,0))*INDEX('Mapping cadres'!$B$1:$Z$616,MATCH($B432, 'Mapping cadres'!$B$1:$B$616,0), MATCH(AD$32,'Mapping cadres'!$B$1:$Z$1,0))</f>
        <v>0</v>
      </c>
      <c r="AE432" s="226">
        <f>INDEX('Uganda workforce data - raw'!$A$4:$F$619,MATCH($B432, 'Uganda workforce data - raw'!$B$4:$B$619,0), MATCH("Filled Female",'Uganda workforce data - raw'!$A$4:$F$4,0))*INDEX('Mapping cadres'!$B$1:$Z$616,MATCH($B432, 'Mapping cadres'!$B$1:$B$616,0), MATCH(AE$32,'Mapping cadres'!$B$1:$Z$1,0))</f>
        <v>0</v>
      </c>
      <c r="AF432" s="226">
        <f>INDEX('Uganda workforce data - raw'!$A$4:$F$619,MATCH($B432, 'Uganda workforce data - raw'!$B$4:$B$619,0), MATCH("Filled Female",'Uganda workforce data - raw'!$A$4:$F$4,0))*INDEX('Mapping cadres'!$B$1:$Z$616,MATCH($B432, 'Mapping cadres'!$B$1:$B$616,0), MATCH(AF$32,'Mapping cadres'!$B$1:$Z$1,0))</f>
        <v>0</v>
      </c>
      <c r="AG432" s="226">
        <f>INDEX('Uganda workforce data - raw'!$A$4:$F$619,MATCH($B432, 'Uganda workforce data - raw'!$B$4:$B$619,0), MATCH("Filled Female",'Uganda workforce data - raw'!$A$4:$F$4,0))*INDEX('Mapping cadres'!$B$1:$Z$616,MATCH($B432, 'Mapping cadres'!$B$1:$B$616,0), MATCH(AG$32,'Mapping cadres'!$B$1:$Z$1,0))</f>
        <v>0</v>
      </c>
      <c r="AH432" s="226">
        <f>INDEX('Uganda workforce data - raw'!$A$4:$F$619,MATCH($B432, 'Uganda workforce data - raw'!$B$4:$B$619,0), MATCH("Filled Female",'Uganda workforce data - raw'!$A$4:$F$4,0))*INDEX('Mapping cadres'!$B$1:$Z$616,MATCH($B432, 'Mapping cadres'!$B$1:$B$616,0), MATCH(AH$32,'Mapping cadres'!$B$1:$Z$1,0))</f>
        <v>0</v>
      </c>
      <c r="AI432" s="226">
        <f>INDEX('Uganda workforce data - raw'!$A$4:$F$619,MATCH($B432, 'Uganda workforce data - raw'!$B$4:$B$619,0), MATCH("Filled Female",'Uganda workforce data - raw'!$A$4:$F$4,0))*INDEX('Mapping cadres'!$B$1:$Z$616,MATCH($B432, 'Mapping cadres'!$B$1:$B$616,0), MATCH(AI$32,'Mapping cadres'!$B$1:$Z$1,0))</f>
        <v>0</v>
      </c>
      <c r="AJ432" s="226">
        <f>INDEX('Uganda workforce data - raw'!$A$4:$F$619,MATCH($B432, 'Uganda workforce data - raw'!$B$4:$B$619,0), MATCH("Filled Female",'Uganda workforce data - raw'!$A$4:$F$4,0))*INDEX('Mapping cadres'!$B$1:$Z$616,MATCH($B432, 'Mapping cadres'!$B$1:$B$616,0), MATCH(AJ$32,'Mapping cadres'!$B$1:$Z$1,0))</f>
        <v>0</v>
      </c>
      <c r="AK432" s="226">
        <f>INDEX('Uganda workforce data - raw'!$A$4:$F$619,MATCH($B432, 'Uganda workforce data - raw'!$B$4:$B$619,0), MATCH("Filled Female",'Uganda workforce data - raw'!$A$4:$F$4,0))*INDEX('Mapping cadres'!$B$1:$Z$616,MATCH($B432, 'Mapping cadres'!$B$1:$B$616,0), MATCH(AK$32,'Mapping cadres'!$B$1:$Z$1,0))</f>
        <v>0</v>
      </c>
      <c r="AL432" s="226">
        <f>INDEX('Uganda workforce data - raw'!$A$4:$F$619,MATCH($B432, 'Uganda workforce data - raw'!$B$4:$B$619,0), MATCH("Filled Female",'Uganda workforce data - raw'!$A$4:$F$4,0))*INDEX('Mapping cadres'!$B$1:$Z$616,MATCH($B432, 'Mapping cadres'!$B$1:$B$616,0), MATCH(AL$32,'Mapping cadres'!$B$1:$Z$1,0))</f>
        <v>0</v>
      </c>
      <c r="AM432" s="226">
        <f>INDEX('Uganda workforce data - raw'!$A$4:$F$619,MATCH($B432, 'Uganda workforce data - raw'!$B$4:$B$619,0), MATCH("Filled Female",'Uganda workforce data - raw'!$A$4:$F$4,0))*INDEX('Mapping cadres'!$B$1:$Z$616,MATCH($B432, 'Mapping cadres'!$B$1:$B$616,0), MATCH(AM$32,'Mapping cadres'!$B$1:$Z$1,0))</f>
        <v>211</v>
      </c>
      <c r="AN432" s="226">
        <f>INDEX('Uganda workforce data - raw'!$A$4:$F$619,MATCH($B432, 'Uganda workforce data - raw'!$B$4:$B$619,0), MATCH("Filled Female",'Uganda workforce data - raw'!$A$4:$F$4,0))*INDEX('Mapping cadres'!$B$1:$Z$616,MATCH($B432, 'Mapping cadres'!$B$1:$B$616,0), MATCH(AN$32,'Mapping cadres'!$B$1:$Z$1,0))</f>
        <v>0</v>
      </c>
      <c r="AO432" s="226">
        <f>INDEX('Uganda workforce data - raw'!$A$4:$F$619,MATCH($B432, 'Uganda workforce data - raw'!$B$4:$B$619,0), MATCH("Filled Female",'Uganda workforce data - raw'!$A$4:$F$4,0))*INDEX('Mapping cadres'!$B$1:$Z$616,MATCH($B432, 'Mapping cadres'!$B$1:$B$616,0), MATCH(AO$32,'Mapping cadres'!$B$1:$Z$1,0))</f>
        <v>0</v>
      </c>
      <c r="AP432" s="226">
        <f>INDEX('Uganda workforce data - raw'!$A$4:$F$619,MATCH($B432, 'Uganda workforce data - raw'!$B$4:$B$619,0), MATCH("Filled Female",'Uganda workforce data - raw'!$A$4:$F$4,0))*INDEX('Mapping cadres'!$B$1:$Z$616,MATCH($B432, 'Mapping cadres'!$B$1:$B$616,0), MATCH(AP$32,'Mapping cadres'!$B$1:$Z$1,0))</f>
        <v>0</v>
      </c>
      <c r="AQ432" s="226">
        <f>INDEX('Uganda workforce data - raw'!$A$4:$F$619,MATCH($B432, 'Uganda workforce data - raw'!$B$4:$B$619,0), MATCH("Filled Female",'Uganda workforce data - raw'!$A$4:$F$4,0))*INDEX('Mapping cadres'!$B$1:$Z$616,MATCH($B432, 'Mapping cadres'!$B$1:$B$616,0), MATCH(AQ$32,'Mapping cadres'!$B$1:$Z$1,0))</f>
        <v>0</v>
      </c>
      <c r="AR432" s="226">
        <f>INDEX('Uganda workforce data - raw'!$A$4:$F$619,MATCH($B432, 'Uganda workforce data - raw'!$B$4:$B$619,0), MATCH("Filled Female",'Uganda workforce data - raw'!$A$4:$F$4,0))*INDEX('Mapping cadres'!$B$1:$Z$616,MATCH($B432, 'Mapping cadres'!$B$1:$B$616,0), MATCH(AR$32,'Mapping cadres'!$B$1:$Z$1,0))</f>
        <v>0</v>
      </c>
      <c r="AS432" s="226">
        <f>INDEX('Uganda workforce data - raw'!$A$4:$F$619,MATCH($B432, 'Uganda workforce data - raw'!$B$4:$B$619,0), MATCH("Filled Female",'Uganda workforce data - raw'!$A$4:$F$4,0))*INDEX('Mapping cadres'!$B$1:$Z$616,MATCH($B432, 'Mapping cadres'!$B$1:$B$616,0), MATCH(AS$32,'Mapping cadres'!$B$1:$Z$1,0))</f>
        <v>0</v>
      </c>
      <c r="AT432" s="226">
        <f>INDEX('Uganda workforce data - raw'!$A$4:$F$619,MATCH($B432, 'Uganda workforce data - raw'!$B$4:$B$619,0), MATCH("Filled Female",'Uganda workforce data - raw'!$A$4:$F$4,0))*INDEX('Mapping cadres'!$B$1:$Z$616,MATCH($B432, 'Mapping cadres'!$B$1:$B$616,0), MATCH(AT$32,'Mapping cadres'!$B$1:$Z$1,0))</f>
        <v>0</v>
      </c>
      <c r="AU432" s="226">
        <f>INDEX('Uganda workforce data - raw'!$A$4:$F$619,MATCH($B432, 'Uganda workforce data - raw'!$B$4:$B$619,0), MATCH("Filled Female",'Uganda workforce data - raw'!$A$4:$F$4,0))*INDEX('Mapping cadres'!$B$1:$Z$616,MATCH($B432, 'Mapping cadres'!$B$1:$B$616,0), MATCH(AU$32,'Mapping cadres'!$B$1:$Z$1,0))</f>
        <v>0</v>
      </c>
      <c r="AV432" s="226">
        <f>INDEX('Uganda workforce data - raw'!$A$4:$F$619,MATCH($B432, 'Uganda workforce data - raw'!$B$4:$B$619,0), MATCH("Filled Female",'Uganda workforce data - raw'!$A$4:$F$4,0))*INDEX('Mapping cadres'!$B$1:$Z$616,MATCH($B432, 'Mapping cadres'!$B$1:$B$616,0), MATCH(AV$32,'Mapping cadres'!$B$1:$Z$1,0))</f>
        <v>0</v>
      </c>
      <c r="AW432" s="226">
        <f>INDEX('Uganda workforce data - raw'!$A$4:$F$619,MATCH($B432, 'Uganda workforce data - raw'!$B$4:$B$619,0), MATCH("Filled Female",'Uganda workforce data - raw'!$A$4:$F$4,0))*INDEX('Mapping cadres'!$B$1:$Z$616,MATCH($B432, 'Mapping cadres'!$B$1:$B$616,0), MATCH(AW$32,'Mapping cadres'!$B$1:$Z$1,0))</f>
        <v>0</v>
      </c>
      <c r="AX432" s="226">
        <f>INDEX('Uganda workforce data - raw'!$A$4:$F$619,MATCH($B432, 'Uganda workforce data - raw'!$B$4:$B$619,0), MATCH("Filled Female",'Uganda workforce data - raw'!$A$4:$F$4,0))*INDEX('Mapping cadres'!$B$1:$Z$616,MATCH($B432, 'Mapping cadres'!$B$1:$B$616,0), MATCH(AX$32,'Mapping cadres'!$B$1:$Z$1,0))</f>
        <v>0</v>
      </c>
      <c r="AY432" s="226">
        <f t="shared" si="149"/>
        <v>0</v>
      </c>
      <c r="AZ432" s="226">
        <f t="shared" si="150"/>
        <v>0</v>
      </c>
      <c r="BA432" s="226">
        <f t="shared" si="151"/>
        <v>0</v>
      </c>
      <c r="BB432" s="226">
        <f t="shared" si="152"/>
        <v>0</v>
      </c>
      <c r="BC432" s="226">
        <f t="shared" si="153"/>
        <v>0</v>
      </c>
      <c r="BD432" s="226">
        <f t="shared" si="154"/>
        <v>0</v>
      </c>
      <c r="BE432" s="226">
        <f t="shared" si="155"/>
        <v>0</v>
      </c>
      <c r="BF432" s="226">
        <f t="shared" si="156"/>
        <v>0</v>
      </c>
      <c r="BG432" s="226">
        <f t="shared" si="157"/>
        <v>0</v>
      </c>
      <c r="BH432" s="226">
        <f t="shared" si="158"/>
        <v>0</v>
      </c>
      <c r="BI432" s="226">
        <f t="shared" si="159"/>
        <v>0</v>
      </c>
      <c r="BJ432" s="226">
        <f t="shared" si="160"/>
        <v>0</v>
      </c>
      <c r="BK432" s="226">
        <f t="shared" si="161"/>
        <v>1022</v>
      </c>
      <c r="BL432" s="226">
        <f t="shared" si="162"/>
        <v>0</v>
      </c>
      <c r="BM432" s="226">
        <f t="shared" si="163"/>
        <v>0</v>
      </c>
      <c r="BN432" s="226">
        <f t="shared" si="164"/>
        <v>0</v>
      </c>
      <c r="BO432" s="226">
        <f t="shared" si="165"/>
        <v>0</v>
      </c>
      <c r="BP432" s="226">
        <f t="shared" si="166"/>
        <v>0</v>
      </c>
      <c r="BQ432" s="226">
        <f t="shared" si="167"/>
        <v>0</v>
      </c>
      <c r="BR432" s="226">
        <f t="shared" si="168"/>
        <v>0</v>
      </c>
      <c r="BS432" s="226">
        <f t="shared" si="169"/>
        <v>0</v>
      </c>
      <c r="BT432" s="226">
        <f t="shared" si="170"/>
        <v>0</v>
      </c>
      <c r="BU432" s="226">
        <f t="shared" si="171"/>
        <v>0</v>
      </c>
      <c r="BV432" s="226">
        <f t="shared" si="172"/>
        <v>0</v>
      </c>
    </row>
    <row r="433" spans="1:74">
      <c r="A433" s="226">
        <v>401</v>
      </c>
      <c r="B433" s="237" t="s">
        <v>1701</v>
      </c>
      <c r="C433" s="226">
        <f>INDEX('Uganda workforce data - raw'!$A$4:$F$619,MATCH($B433, 'Uganda workforce data - raw'!$B$4:$B$619,0), MATCH("Filled Male",'Uganda workforce data - raw'!$A$4:$F$4,0))*INDEX('Mapping cadres'!$B$1:$Z$616,MATCH($B433, 'Mapping cadres'!$B$1:$B$616,0), MATCH(C$32,'Mapping cadres'!$B$1:$Z$1,0))</f>
        <v>0</v>
      </c>
      <c r="D433" s="226">
        <f>INDEX('Uganda workforce data - raw'!$A$4:$F$619,MATCH($B433, 'Uganda workforce data - raw'!$B$4:$B$619,0), MATCH("Filled Male",'Uganda workforce data - raw'!$A$4:$F$4,0))*INDEX('Mapping cadres'!$B$1:$Z$616,MATCH($B433, 'Mapping cadres'!$B$1:$B$616,0), MATCH(D$32,'Mapping cadres'!$B$1:$Z$1,0))</f>
        <v>0</v>
      </c>
      <c r="E433" s="226">
        <f>INDEX('Uganda workforce data - raw'!$A$4:$F$619,MATCH($B433, 'Uganda workforce data - raw'!$B$4:$B$619,0), MATCH("Filled Male",'Uganda workforce data - raw'!$A$4:$F$4,0))*INDEX('Mapping cadres'!$B$1:$Z$616,MATCH($B433, 'Mapping cadres'!$B$1:$B$616,0), MATCH(E$32,'Mapping cadres'!$B$1:$Z$1,0))</f>
        <v>0</v>
      </c>
      <c r="F433" s="226">
        <f>INDEX('Uganda workforce data - raw'!$A$4:$F$619,MATCH($B433, 'Uganda workforce data - raw'!$B$4:$B$619,0), MATCH("Filled Male",'Uganda workforce data - raw'!$A$4:$F$4,0))*INDEX('Mapping cadres'!$B$1:$Z$616,MATCH($B433, 'Mapping cadres'!$B$1:$B$616,0), MATCH(F$32,'Mapping cadres'!$B$1:$Z$1,0))</f>
        <v>0</v>
      </c>
      <c r="G433" s="226">
        <f>INDEX('Uganda workforce data - raw'!$A$4:$F$619,MATCH($B433, 'Uganda workforce data - raw'!$B$4:$B$619,0), MATCH("Filled Male",'Uganda workforce data - raw'!$A$4:$F$4,0))*INDEX('Mapping cadres'!$B$1:$Z$616,MATCH($B433, 'Mapping cadres'!$B$1:$B$616,0), MATCH(G$32,'Mapping cadres'!$B$1:$Z$1,0))</f>
        <v>0</v>
      </c>
      <c r="H433" s="226">
        <f>INDEX('Uganda workforce data - raw'!$A$4:$F$619,MATCH($B433, 'Uganda workforce data - raw'!$B$4:$B$619,0), MATCH("Filled Male",'Uganda workforce data - raw'!$A$4:$F$4,0))*INDEX('Mapping cadres'!$B$1:$Z$616,MATCH($B433, 'Mapping cadres'!$B$1:$B$616,0), MATCH(H$32,'Mapping cadres'!$B$1:$Z$1,0))</f>
        <v>0</v>
      </c>
      <c r="I433" s="226">
        <f>INDEX('Uganda workforce data - raw'!$A$4:$F$619,MATCH($B433, 'Uganda workforce data - raw'!$B$4:$B$619,0), MATCH("Filled Male",'Uganda workforce data - raw'!$A$4:$F$4,0))*INDEX('Mapping cadres'!$B$1:$Z$616,MATCH($B433, 'Mapping cadres'!$B$1:$B$616,0), MATCH(I$32,'Mapping cadres'!$B$1:$Z$1,0))</f>
        <v>0</v>
      </c>
      <c r="J433" s="226">
        <f>INDEX('Uganda workforce data - raw'!$A$4:$F$619,MATCH($B433, 'Uganda workforce data - raw'!$B$4:$B$619,0), MATCH("Filled Male",'Uganda workforce data - raw'!$A$4:$F$4,0))*INDEX('Mapping cadres'!$B$1:$Z$616,MATCH($B433, 'Mapping cadres'!$B$1:$B$616,0), MATCH(J$32,'Mapping cadres'!$B$1:$Z$1,0))</f>
        <v>0</v>
      </c>
      <c r="K433" s="226">
        <f>INDEX('Uganda workforce data - raw'!$A$4:$F$619,MATCH($B433, 'Uganda workforce data - raw'!$B$4:$B$619,0), MATCH("Filled Male",'Uganda workforce data - raw'!$A$4:$F$4,0))*INDEX('Mapping cadres'!$B$1:$Z$616,MATCH($B433, 'Mapping cadres'!$B$1:$B$616,0), MATCH(K$32,'Mapping cadres'!$B$1:$Z$1,0))</f>
        <v>0</v>
      </c>
      <c r="L433" s="226">
        <f>INDEX('Uganda workforce data - raw'!$A$4:$F$619,MATCH($B433, 'Uganda workforce data - raw'!$B$4:$B$619,0), MATCH("Filled Male",'Uganda workforce data - raw'!$A$4:$F$4,0))*INDEX('Mapping cadres'!$B$1:$Z$616,MATCH($B433, 'Mapping cadres'!$B$1:$B$616,0), MATCH(L$32,'Mapping cadres'!$B$1:$Z$1,0))</f>
        <v>0</v>
      </c>
      <c r="M433" s="226">
        <f>INDEX('Uganda workforce data - raw'!$A$4:$F$619,MATCH($B433, 'Uganda workforce data - raw'!$B$4:$B$619,0), MATCH("Filled Male",'Uganda workforce data - raw'!$A$4:$F$4,0))*INDEX('Mapping cadres'!$B$1:$Z$616,MATCH($B433, 'Mapping cadres'!$B$1:$B$616,0), MATCH(M$32,'Mapping cadres'!$B$1:$Z$1,0))</f>
        <v>0</v>
      </c>
      <c r="N433" s="226">
        <f>INDEX('Uganda workforce data - raw'!$A$4:$F$619,MATCH($B433, 'Uganda workforce data - raw'!$B$4:$B$619,0), MATCH("Filled Male",'Uganda workforce data - raw'!$A$4:$F$4,0))*INDEX('Mapping cadres'!$B$1:$Z$616,MATCH($B433, 'Mapping cadres'!$B$1:$B$616,0), MATCH(N$32,'Mapping cadres'!$B$1:$Z$1,0))</f>
        <v>0</v>
      </c>
      <c r="O433" s="226">
        <f>INDEX('Uganda workforce data - raw'!$A$4:$F$619,MATCH($B433, 'Uganda workforce data - raw'!$B$4:$B$619,0), MATCH("Filled Male",'Uganda workforce data - raw'!$A$4:$F$4,0))*INDEX('Mapping cadres'!$B$1:$Z$616,MATCH($B433, 'Mapping cadres'!$B$1:$B$616,0), MATCH(O$32,'Mapping cadres'!$B$1:$Z$1,0))</f>
        <v>128</v>
      </c>
      <c r="P433" s="226">
        <f>INDEX('Uganda workforce data - raw'!$A$4:$F$619,MATCH($B433, 'Uganda workforce data - raw'!$B$4:$B$619,0), MATCH("Filled Male",'Uganda workforce data - raw'!$A$4:$F$4,0))*INDEX('Mapping cadres'!$B$1:$Z$616,MATCH($B433, 'Mapping cadres'!$B$1:$B$616,0), MATCH(P$32,'Mapping cadres'!$B$1:$Z$1,0))</f>
        <v>0</v>
      </c>
      <c r="Q433" s="226">
        <f>INDEX('Uganda workforce data - raw'!$A$4:$F$619,MATCH($B433, 'Uganda workforce data - raw'!$B$4:$B$619,0), MATCH("Filled Male",'Uganda workforce data - raw'!$A$4:$F$4,0))*INDEX('Mapping cadres'!$B$1:$Z$616,MATCH($B433, 'Mapping cadres'!$B$1:$B$616,0), MATCH(Q$32,'Mapping cadres'!$B$1:$Z$1,0))</f>
        <v>0</v>
      </c>
      <c r="R433" s="226">
        <f>INDEX('Uganda workforce data - raw'!$A$4:$F$619,MATCH($B433, 'Uganda workforce data - raw'!$B$4:$B$619,0), MATCH("Filled Male",'Uganda workforce data - raw'!$A$4:$F$4,0))*INDEX('Mapping cadres'!$B$1:$Z$616,MATCH($B433, 'Mapping cadres'!$B$1:$B$616,0), MATCH(R$32,'Mapping cadres'!$B$1:$Z$1,0))</f>
        <v>0</v>
      </c>
      <c r="S433" s="226">
        <f>INDEX('Uganda workforce data - raw'!$A$4:$F$619,MATCH($B433, 'Uganda workforce data - raw'!$B$4:$B$619,0), MATCH("Filled Male",'Uganda workforce data - raw'!$A$4:$F$4,0))*INDEX('Mapping cadres'!$B$1:$Z$616,MATCH($B433, 'Mapping cadres'!$B$1:$B$616,0), MATCH(S$32,'Mapping cadres'!$B$1:$Z$1,0))</f>
        <v>0</v>
      </c>
      <c r="T433" s="226">
        <f>INDEX('Uganda workforce data - raw'!$A$4:$F$619,MATCH($B433, 'Uganda workforce data - raw'!$B$4:$B$619,0), MATCH("Filled Male",'Uganda workforce data - raw'!$A$4:$F$4,0))*INDEX('Mapping cadres'!$B$1:$Z$616,MATCH($B433, 'Mapping cadres'!$B$1:$B$616,0), MATCH(T$32,'Mapping cadres'!$B$1:$Z$1,0))</f>
        <v>0</v>
      </c>
      <c r="U433" s="226">
        <f>INDEX('Uganda workforce data - raw'!$A$4:$F$619,MATCH($B433, 'Uganda workforce data - raw'!$B$4:$B$619,0), MATCH("Filled Male",'Uganda workforce data - raw'!$A$4:$F$4,0))*INDEX('Mapping cadres'!$B$1:$Z$616,MATCH($B433, 'Mapping cadres'!$B$1:$B$616,0), MATCH(U$32,'Mapping cadres'!$B$1:$Z$1,0))</f>
        <v>0</v>
      </c>
      <c r="V433" s="226">
        <f>INDEX('Uganda workforce data - raw'!$A$4:$F$619,MATCH($B433, 'Uganda workforce data - raw'!$B$4:$B$619,0), MATCH("Filled Male",'Uganda workforce data - raw'!$A$4:$F$4,0))*INDEX('Mapping cadres'!$B$1:$Z$616,MATCH($B433, 'Mapping cadres'!$B$1:$B$616,0), MATCH(V$32,'Mapping cadres'!$B$1:$Z$1,0))</f>
        <v>0</v>
      </c>
      <c r="W433" s="226">
        <f>INDEX('Uganda workforce data - raw'!$A$4:$F$619,MATCH($B433, 'Uganda workforce data - raw'!$B$4:$B$619,0), MATCH("Filled Male",'Uganda workforce data - raw'!$A$4:$F$4,0))*INDEX('Mapping cadres'!$B$1:$Z$616,MATCH($B433, 'Mapping cadres'!$B$1:$B$616,0), MATCH(W$32,'Mapping cadres'!$B$1:$Z$1,0))</f>
        <v>0</v>
      </c>
      <c r="X433" s="226">
        <f>INDEX('Uganda workforce data - raw'!$A$4:$F$619,MATCH($B433, 'Uganda workforce data - raw'!$B$4:$B$619,0), MATCH("Filled Male",'Uganda workforce data - raw'!$A$4:$F$4,0))*INDEX('Mapping cadres'!$B$1:$Z$616,MATCH($B433, 'Mapping cadres'!$B$1:$B$616,0), MATCH(X$32,'Mapping cadres'!$B$1:$Z$1,0))</f>
        <v>0</v>
      </c>
      <c r="Y433" s="226">
        <f>INDEX('Uganda workforce data - raw'!$A$4:$F$619,MATCH($B433, 'Uganda workforce data - raw'!$B$4:$B$619,0), MATCH("Filled Male",'Uganda workforce data - raw'!$A$4:$F$4,0))*INDEX('Mapping cadres'!$B$1:$Z$616,MATCH($B433, 'Mapping cadres'!$B$1:$B$616,0), MATCH(Y$32,'Mapping cadres'!$B$1:$Z$1,0))</f>
        <v>0</v>
      </c>
      <c r="Z433" s="226">
        <f>INDEX('Uganda workforce data - raw'!$A$4:$F$619,MATCH($B433, 'Uganda workforce data - raw'!$B$4:$B$619,0), MATCH("Filled Male",'Uganda workforce data - raw'!$A$4:$F$4,0))*INDEX('Mapping cadres'!$B$1:$Z$616,MATCH($B433, 'Mapping cadres'!$B$1:$B$616,0), MATCH(Z$32,'Mapping cadres'!$B$1:$Z$1,0))</f>
        <v>0</v>
      </c>
      <c r="AA433" s="226">
        <f>INDEX('Uganda workforce data - raw'!$A$4:$F$619,MATCH($B433, 'Uganda workforce data - raw'!$B$4:$B$619,0), MATCH("Filled Female",'Uganda workforce data - raw'!$A$4:$F$4,0))*INDEX('Mapping cadres'!$B$1:$Z$616,MATCH($B433, 'Mapping cadres'!$B$1:$B$616,0), MATCH(AA$32,'Mapping cadres'!$B$1:$Z$1,0))</f>
        <v>0</v>
      </c>
      <c r="AB433" s="226">
        <f>INDEX('Uganda workforce data - raw'!$A$4:$F$619,MATCH($B433, 'Uganda workforce data - raw'!$B$4:$B$619,0), MATCH("Filled Female",'Uganda workforce data - raw'!$A$4:$F$4,0))*INDEX('Mapping cadres'!$B$1:$Z$616,MATCH($B433, 'Mapping cadres'!$B$1:$B$616,0), MATCH(AB$32,'Mapping cadres'!$B$1:$Z$1,0))</f>
        <v>0</v>
      </c>
      <c r="AC433" s="226">
        <f>INDEX('Uganda workforce data - raw'!$A$4:$F$619,MATCH($B433, 'Uganda workforce data - raw'!$B$4:$B$619,0), MATCH("Filled Female",'Uganda workforce data - raw'!$A$4:$F$4,0))*INDEX('Mapping cadres'!$B$1:$Z$616,MATCH($B433, 'Mapping cadres'!$B$1:$B$616,0), MATCH(AC$32,'Mapping cadres'!$B$1:$Z$1,0))</f>
        <v>0</v>
      </c>
      <c r="AD433" s="226">
        <f>INDEX('Uganda workforce data - raw'!$A$4:$F$619,MATCH($B433, 'Uganda workforce data - raw'!$B$4:$B$619,0), MATCH("Filled Female",'Uganda workforce data - raw'!$A$4:$F$4,0))*INDEX('Mapping cadres'!$B$1:$Z$616,MATCH($B433, 'Mapping cadres'!$B$1:$B$616,0), MATCH(AD$32,'Mapping cadres'!$B$1:$Z$1,0))</f>
        <v>0</v>
      </c>
      <c r="AE433" s="226">
        <f>INDEX('Uganda workforce data - raw'!$A$4:$F$619,MATCH($B433, 'Uganda workforce data - raw'!$B$4:$B$619,0), MATCH("Filled Female",'Uganda workforce data - raw'!$A$4:$F$4,0))*INDEX('Mapping cadres'!$B$1:$Z$616,MATCH($B433, 'Mapping cadres'!$B$1:$B$616,0), MATCH(AE$32,'Mapping cadres'!$B$1:$Z$1,0))</f>
        <v>0</v>
      </c>
      <c r="AF433" s="226">
        <f>INDEX('Uganda workforce data - raw'!$A$4:$F$619,MATCH($B433, 'Uganda workforce data - raw'!$B$4:$B$619,0), MATCH("Filled Female",'Uganda workforce data - raw'!$A$4:$F$4,0))*INDEX('Mapping cadres'!$B$1:$Z$616,MATCH($B433, 'Mapping cadres'!$B$1:$B$616,0), MATCH(AF$32,'Mapping cadres'!$B$1:$Z$1,0))</f>
        <v>0</v>
      </c>
      <c r="AG433" s="226">
        <f>INDEX('Uganda workforce data - raw'!$A$4:$F$619,MATCH($B433, 'Uganda workforce data - raw'!$B$4:$B$619,0), MATCH("Filled Female",'Uganda workforce data - raw'!$A$4:$F$4,0))*INDEX('Mapping cadres'!$B$1:$Z$616,MATCH($B433, 'Mapping cadres'!$B$1:$B$616,0), MATCH(AG$32,'Mapping cadres'!$B$1:$Z$1,0))</f>
        <v>0</v>
      </c>
      <c r="AH433" s="226">
        <f>INDEX('Uganda workforce data - raw'!$A$4:$F$619,MATCH($B433, 'Uganda workforce data - raw'!$B$4:$B$619,0), MATCH("Filled Female",'Uganda workforce data - raw'!$A$4:$F$4,0))*INDEX('Mapping cadres'!$B$1:$Z$616,MATCH($B433, 'Mapping cadres'!$B$1:$B$616,0), MATCH(AH$32,'Mapping cadres'!$B$1:$Z$1,0))</f>
        <v>0</v>
      </c>
      <c r="AI433" s="226">
        <f>INDEX('Uganda workforce data - raw'!$A$4:$F$619,MATCH($B433, 'Uganda workforce data - raw'!$B$4:$B$619,0), MATCH("Filled Female",'Uganda workforce data - raw'!$A$4:$F$4,0))*INDEX('Mapping cadres'!$B$1:$Z$616,MATCH($B433, 'Mapping cadres'!$B$1:$B$616,0), MATCH(AI$32,'Mapping cadres'!$B$1:$Z$1,0))</f>
        <v>0</v>
      </c>
      <c r="AJ433" s="226">
        <f>INDEX('Uganda workforce data - raw'!$A$4:$F$619,MATCH($B433, 'Uganda workforce data - raw'!$B$4:$B$619,0), MATCH("Filled Female",'Uganda workforce data - raw'!$A$4:$F$4,0))*INDEX('Mapping cadres'!$B$1:$Z$616,MATCH($B433, 'Mapping cadres'!$B$1:$B$616,0), MATCH(AJ$32,'Mapping cadres'!$B$1:$Z$1,0))</f>
        <v>0</v>
      </c>
      <c r="AK433" s="226">
        <f>INDEX('Uganda workforce data - raw'!$A$4:$F$619,MATCH($B433, 'Uganda workforce data - raw'!$B$4:$B$619,0), MATCH("Filled Female",'Uganda workforce data - raw'!$A$4:$F$4,0))*INDEX('Mapping cadres'!$B$1:$Z$616,MATCH($B433, 'Mapping cadres'!$B$1:$B$616,0), MATCH(AK$32,'Mapping cadres'!$B$1:$Z$1,0))</f>
        <v>0</v>
      </c>
      <c r="AL433" s="226">
        <f>INDEX('Uganda workforce data - raw'!$A$4:$F$619,MATCH($B433, 'Uganda workforce data - raw'!$B$4:$B$619,0), MATCH("Filled Female",'Uganda workforce data - raw'!$A$4:$F$4,0))*INDEX('Mapping cadres'!$B$1:$Z$616,MATCH($B433, 'Mapping cadres'!$B$1:$B$616,0), MATCH(AL$32,'Mapping cadres'!$B$1:$Z$1,0))</f>
        <v>0</v>
      </c>
      <c r="AM433" s="226">
        <f>INDEX('Uganda workforce data - raw'!$A$4:$F$619,MATCH($B433, 'Uganda workforce data - raw'!$B$4:$B$619,0), MATCH("Filled Female",'Uganda workforce data - raw'!$A$4:$F$4,0))*INDEX('Mapping cadres'!$B$1:$Z$616,MATCH($B433, 'Mapping cadres'!$B$1:$B$616,0), MATCH(AM$32,'Mapping cadres'!$B$1:$Z$1,0))</f>
        <v>23</v>
      </c>
      <c r="AN433" s="226">
        <f>INDEX('Uganda workforce data - raw'!$A$4:$F$619,MATCH($B433, 'Uganda workforce data - raw'!$B$4:$B$619,0), MATCH("Filled Female",'Uganda workforce data - raw'!$A$4:$F$4,0))*INDEX('Mapping cadres'!$B$1:$Z$616,MATCH($B433, 'Mapping cadres'!$B$1:$B$616,0), MATCH(AN$32,'Mapping cadres'!$B$1:$Z$1,0))</f>
        <v>0</v>
      </c>
      <c r="AO433" s="226">
        <f>INDEX('Uganda workforce data - raw'!$A$4:$F$619,MATCH($B433, 'Uganda workforce data - raw'!$B$4:$B$619,0), MATCH("Filled Female",'Uganda workforce data - raw'!$A$4:$F$4,0))*INDEX('Mapping cadres'!$B$1:$Z$616,MATCH($B433, 'Mapping cadres'!$B$1:$B$616,0), MATCH(AO$32,'Mapping cadres'!$B$1:$Z$1,0))</f>
        <v>0</v>
      </c>
      <c r="AP433" s="226">
        <f>INDEX('Uganda workforce data - raw'!$A$4:$F$619,MATCH($B433, 'Uganda workforce data - raw'!$B$4:$B$619,0), MATCH("Filled Female",'Uganda workforce data - raw'!$A$4:$F$4,0))*INDEX('Mapping cadres'!$B$1:$Z$616,MATCH($B433, 'Mapping cadres'!$B$1:$B$616,0), MATCH(AP$32,'Mapping cadres'!$B$1:$Z$1,0))</f>
        <v>0</v>
      </c>
      <c r="AQ433" s="226">
        <f>INDEX('Uganda workforce data - raw'!$A$4:$F$619,MATCH($B433, 'Uganda workforce data - raw'!$B$4:$B$619,0), MATCH("Filled Female",'Uganda workforce data - raw'!$A$4:$F$4,0))*INDEX('Mapping cadres'!$B$1:$Z$616,MATCH($B433, 'Mapping cadres'!$B$1:$B$616,0), MATCH(AQ$32,'Mapping cadres'!$B$1:$Z$1,0))</f>
        <v>0</v>
      </c>
      <c r="AR433" s="226">
        <f>INDEX('Uganda workforce data - raw'!$A$4:$F$619,MATCH($B433, 'Uganda workforce data - raw'!$B$4:$B$619,0), MATCH("Filled Female",'Uganda workforce data - raw'!$A$4:$F$4,0))*INDEX('Mapping cadres'!$B$1:$Z$616,MATCH($B433, 'Mapping cadres'!$B$1:$B$616,0), MATCH(AR$32,'Mapping cadres'!$B$1:$Z$1,0))</f>
        <v>0</v>
      </c>
      <c r="AS433" s="226">
        <f>INDEX('Uganda workforce data - raw'!$A$4:$F$619,MATCH($B433, 'Uganda workforce data - raw'!$B$4:$B$619,0), MATCH("Filled Female",'Uganda workforce data - raw'!$A$4:$F$4,0))*INDEX('Mapping cadres'!$B$1:$Z$616,MATCH($B433, 'Mapping cadres'!$B$1:$B$616,0), MATCH(AS$32,'Mapping cadres'!$B$1:$Z$1,0))</f>
        <v>0</v>
      </c>
      <c r="AT433" s="226">
        <f>INDEX('Uganda workforce data - raw'!$A$4:$F$619,MATCH($B433, 'Uganda workforce data - raw'!$B$4:$B$619,0), MATCH("Filled Female",'Uganda workforce data - raw'!$A$4:$F$4,0))*INDEX('Mapping cadres'!$B$1:$Z$616,MATCH($B433, 'Mapping cadres'!$B$1:$B$616,0), MATCH(AT$32,'Mapping cadres'!$B$1:$Z$1,0))</f>
        <v>0</v>
      </c>
      <c r="AU433" s="226">
        <f>INDEX('Uganda workforce data - raw'!$A$4:$F$619,MATCH($B433, 'Uganda workforce data - raw'!$B$4:$B$619,0), MATCH("Filled Female",'Uganda workforce data - raw'!$A$4:$F$4,0))*INDEX('Mapping cadres'!$B$1:$Z$616,MATCH($B433, 'Mapping cadres'!$B$1:$B$616,0), MATCH(AU$32,'Mapping cadres'!$B$1:$Z$1,0))</f>
        <v>0</v>
      </c>
      <c r="AV433" s="226">
        <f>INDEX('Uganda workforce data - raw'!$A$4:$F$619,MATCH($B433, 'Uganda workforce data - raw'!$B$4:$B$619,0), MATCH("Filled Female",'Uganda workforce data - raw'!$A$4:$F$4,0))*INDEX('Mapping cadres'!$B$1:$Z$616,MATCH($B433, 'Mapping cadres'!$B$1:$B$616,0), MATCH(AV$32,'Mapping cadres'!$B$1:$Z$1,0))</f>
        <v>0</v>
      </c>
      <c r="AW433" s="226">
        <f>INDEX('Uganda workforce data - raw'!$A$4:$F$619,MATCH($B433, 'Uganda workforce data - raw'!$B$4:$B$619,0), MATCH("Filled Female",'Uganda workforce data - raw'!$A$4:$F$4,0))*INDEX('Mapping cadres'!$B$1:$Z$616,MATCH($B433, 'Mapping cadres'!$B$1:$B$616,0), MATCH(AW$32,'Mapping cadres'!$B$1:$Z$1,0))</f>
        <v>0</v>
      </c>
      <c r="AX433" s="226">
        <f>INDEX('Uganda workforce data - raw'!$A$4:$F$619,MATCH($B433, 'Uganda workforce data - raw'!$B$4:$B$619,0), MATCH("Filled Female",'Uganda workforce data - raw'!$A$4:$F$4,0))*INDEX('Mapping cadres'!$B$1:$Z$616,MATCH($B433, 'Mapping cadres'!$B$1:$B$616,0), MATCH(AX$32,'Mapping cadres'!$B$1:$Z$1,0))</f>
        <v>0</v>
      </c>
      <c r="AY433" s="226">
        <f t="shared" si="149"/>
        <v>0</v>
      </c>
      <c r="AZ433" s="226">
        <f t="shared" si="150"/>
        <v>0</v>
      </c>
      <c r="BA433" s="226">
        <f t="shared" si="151"/>
        <v>0</v>
      </c>
      <c r="BB433" s="226">
        <f t="shared" si="152"/>
        <v>0</v>
      </c>
      <c r="BC433" s="226">
        <f t="shared" si="153"/>
        <v>0</v>
      </c>
      <c r="BD433" s="226">
        <f t="shared" si="154"/>
        <v>0</v>
      </c>
      <c r="BE433" s="226">
        <f t="shared" si="155"/>
        <v>0</v>
      </c>
      <c r="BF433" s="226">
        <f t="shared" si="156"/>
        <v>0</v>
      </c>
      <c r="BG433" s="226">
        <f t="shared" si="157"/>
        <v>0</v>
      </c>
      <c r="BH433" s="226">
        <f t="shared" si="158"/>
        <v>0</v>
      </c>
      <c r="BI433" s="226">
        <f t="shared" si="159"/>
        <v>0</v>
      </c>
      <c r="BJ433" s="226">
        <f t="shared" si="160"/>
        <v>0</v>
      </c>
      <c r="BK433" s="226">
        <f t="shared" si="161"/>
        <v>151</v>
      </c>
      <c r="BL433" s="226">
        <f t="shared" si="162"/>
        <v>0</v>
      </c>
      <c r="BM433" s="226">
        <f t="shared" si="163"/>
        <v>0</v>
      </c>
      <c r="BN433" s="226">
        <f t="shared" si="164"/>
        <v>0</v>
      </c>
      <c r="BO433" s="226">
        <f t="shared" si="165"/>
        <v>0</v>
      </c>
      <c r="BP433" s="226">
        <f t="shared" si="166"/>
        <v>0</v>
      </c>
      <c r="BQ433" s="226">
        <f t="shared" si="167"/>
        <v>0</v>
      </c>
      <c r="BR433" s="226">
        <f t="shared" si="168"/>
        <v>0</v>
      </c>
      <c r="BS433" s="226">
        <f t="shared" si="169"/>
        <v>0</v>
      </c>
      <c r="BT433" s="226">
        <f t="shared" si="170"/>
        <v>0</v>
      </c>
      <c r="BU433" s="226">
        <f t="shared" si="171"/>
        <v>0</v>
      </c>
      <c r="BV433" s="226">
        <f t="shared" si="172"/>
        <v>0</v>
      </c>
    </row>
    <row r="434" spans="1:74">
      <c r="A434" s="226">
        <v>402</v>
      </c>
      <c r="B434" s="226" t="s">
        <v>1702</v>
      </c>
      <c r="C434" s="226">
        <f>INDEX('Uganda workforce data - raw'!$A$4:$F$619,MATCH($B434, 'Uganda workforce data - raw'!$B$4:$B$619,0), MATCH("Filled Male",'Uganda workforce data - raw'!$A$4:$F$4,0))*INDEX('Mapping cadres'!$B$1:$Z$616,MATCH($B434, 'Mapping cadres'!$B$1:$B$616,0), MATCH(C$32,'Mapping cadres'!$B$1:$Z$1,0))</f>
        <v>0</v>
      </c>
      <c r="D434" s="226">
        <f>INDEX('Uganda workforce data - raw'!$A$4:$F$619,MATCH($B434, 'Uganda workforce data - raw'!$B$4:$B$619,0), MATCH("Filled Male",'Uganda workforce data - raw'!$A$4:$F$4,0))*INDEX('Mapping cadres'!$B$1:$Z$616,MATCH($B434, 'Mapping cadres'!$B$1:$B$616,0), MATCH(D$32,'Mapping cadres'!$B$1:$Z$1,0))</f>
        <v>0</v>
      </c>
      <c r="E434" s="226">
        <f>INDEX('Uganda workforce data - raw'!$A$4:$F$619,MATCH($B434, 'Uganda workforce data - raw'!$B$4:$B$619,0), MATCH("Filled Male",'Uganda workforce data - raw'!$A$4:$F$4,0))*INDEX('Mapping cadres'!$B$1:$Z$616,MATCH($B434, 'Mapping cadres'!$B$1:$B$616,0), MATCH(E$32,'Mapping cadres'!$B$1:$Z$1,0))</f>
        <v>0</v>
      </c>
      <c r="F434" s="226">
        <f>INDEX('Uganda workforce data - raw'!$A$4:$F$619,MATCH($B434, 'Uganda workforce data - raw'!$B$4:$B$619,0), MATCH("Filled Male",'Uganda workforce data - raw'!$A$4:$F$4,0))*INDEX('Mapping cadres'!$B$1:$Z$616,MATCH($B434, 'Mapping cadres'!$B$1:$B$616,0), MATCH(F$32,'Mapping cadres'!$B$1:$Z$1,0))</f>
        <v>0</v>
      </c>
      <c r="G434" s="226">
        <f>INDEX('Uganda workforce data - raw'!$A$4:$F$619,MATCH($B434, 'Uganda workforce data - raw'!$B$4:$B$619,0), MATCH("Filled Male",'Uganda workforce data - raw'!$A$4:$F$4,0))*INDEX('Mapping cadres'!$B$1:$Z$616,MATCH($B434, 'Mapping cadres'!$B$1:$B$616,0), MATCH(G$32,'Mapping cadres'!$B$1:$Z$1,0))</f>
        <v>0</v>
      </c>
      <c r="H434" s="226">
        <f>INDEX('Uganda workforce data - raw'!$A$4:$F$619,MATCH($B434, 'Uganda workforce data - raw'!$B$4:$B$619,0), MATCH("Filled Male",'Uganda workforce data - raw'!$A$4:$F$4,0))*INDEX('Mapping cadres'!$B$1:$Z$616,MATCH($B434, 'Mapping cadres'!$B$1:$B$616,0), MATCH(H$32,'Mapping cadres'!$B$1:$Z$1,0))</f>
        <v>0</v>
      </c>
      <c r="I434" s="226">
        <f>INDEX('Uganda workforce data - raw'!$A$4:$F$619,MATCH($B434, 'Uganda workforce data - raw'!$B$4:$B$619,0), MATCH("Filled Male",'Uganda workforce data - raw'!$A$4:$F$4,0))*INDEX('Mapping cadres'!$B$1:$Z$616,MATCH($B434, 'Mapping cadres'!$B$1:$B$616,0), MATCH(I$32,'Mapping cadres'!$B$1:$Z$1,0))</f>
        <v>0</v>
      </c>
      <c r="J434" s="226">
        <f>INDEX('Uganda workforce data - raw'!$A$4:$F$619,MATCH($B434, 'Uganda workforce data - raw'!$B$4:$B$619,0), MATCH("Filled Male",'Uganda workforce data - raw'!$A$4:$F$4,0))*INDEX('Mapping cadres'!$B$1:$Z$616,MATCH($B434, 'Mapping cadres'!$B$1:$B$616,0), MATCH(J$32,'Mapping cadres'!$B$1:$Z$1,0))</f>
        <v>0</v>
      </c>
      <c r="K434" s="226">
        <f>INDEX('Uganda workforce data - raw'!$A$4:$F$619,MATCH($B434, 'Uganda workforce data - raw'!$B$4:$B$619,0), MATCH("Filled Male",'Uganda workforce data - raw'!$A$4:$F$4,0))*INDEX('Mapping cadres'!$B$1:$Z$616,MATCH($B434, 'Mapping cadres'!$B$1:$B$616,0), MATCH(K$32,'Mapping cadres'!$B$1:$Z$1,0))</f>
        <v>0</v>
      </c>
      <c r="L434" s="226">
        <f>INDEX('Uganda workforce data - raw'!$A$4:$F$619,MATCH($B434, 'Uganda workforce data - raw'!$B$4:$B$619,0), MATCH("Filled Male",'Uganda workforce data - raw'!$A$4:$F$4,0))*INDEX('Mapping cadres'!$B$1:$Z$616,MATCH($B434, 'Mapping cadres'!$B$1:$B$616,0), MATCH(L$32,'Mapping cadres'!$B$1:$Z$1,0))</f>
        <v>0</v>
      </c>
      <c r="M434" s="226">
        <f>INDEX('Uganda workforce data - raw'!$A$4:$F$619,MATCH($B434, 'Uganda workforce data - raw'!$B$4:$B$619,0), MATCH("Filled Male",'Uganda workforce data - raw'!$A$4:$F$4,0))*INDEX('Mapping cadres'!$B$1:$Z$616,MATCH($B434, 'Mapping cadres'!$B$1:$B$616,0), MATCH(M$32,'Mapping cadres'!$B$1:$Z$1,0))</f>
        <v>0</v>
      </c>
      <c r="N434" s="226">
        <f>INDEX('Uganda workforce data - raw'!$A$4:$F$619,MATCH($B434, 'Uganda workforce data - raw'!$B$4:$B$619,0), MATCH("Filled Male",'Uganda workforce data - raw'!$A$4:$F$4,0))*INDEX('Mapping cadres'!$B$1:$Z$616,MATCH($B434, 'Mapping cadres'!$B$1:$B$616,0), MATCH(N$32,'Mapping cadres'!$B$1:$Z$1,0))</f>
        <v>0</v>
      </c>
      <c r="O434" s="226">
        <f>INDEX('Uganda workforce data - raw'!$A$4:$F$619,MATCH($B434, 'Uganda workforce data - raw'!$B$4:$B$619,0), MATCH("Filled Male",'Uganda workforce data - raw'!$A$4:$F$4,0))*INDEX('Mapping cadres'!$B$1:$Z$616,MATCH($B434, 'Mapping cadres'!$B$1:$B$616,0), MATCH(O$32,'Mapping cadres'!$B$1:$Z$1,0))</f>
        <v>0</v>
      </c>
      <c r="P434" s="226">
        <f>INDEX('Uganda workforce data - raw'!$A$4:$F$619,MATCH($B434, 'Uganda workforce data - raw'!$B$4:$B$619,0), MATCH("Filled Male",'Uganda workforce data - raw'!$A$4:$F$4,0))*INDEX('Mapping cadres'!$B$1:$Z$616,MATCH($B434, 'Mapping cadres'!$B$1:$B$616,0), MATCH(P$32,'Mapping cadres'!$B$1:$Z$1,0))</f>
        <v>0</v>
      </c>
      <c r="Q434" s="226">
        <f>INDEX('Uganda workforce data - raw'!$A$4:$F$619,MATCH($B434, 'Uganda workforce data - raw'!$B$4:$B$619,0), MATCH("Filled Male",'Uganda workforce data - raw'!$A$4:$F$4,0))*INDEX('Mapping cadres'!$B$1:$Z$616,MATCH($B434, 'Mapping cadres'!$B$1:$B$616,0), MATCH(Q$32,'Mapping cadres'!$B$1:$Z$1,0))</f>
        <v>0</v>
      </c>
      <c r="R434" s="226">
        <f>INDEX('Uganda workforce data - raw'!$A$4:$F$619,MATCH($B434, 'Uganda workforce data - raw'!$B$4:$B$619,0), MATCH("Filled Male",'Uganda workforce data - raw'!$A$4:$F$4,0))*INDEX('Mapping cadres'!$B$1:$Z$616,MATCH($B434, 'Mapping cadres'!$B$1:$B$616,0), MATCH(R$32,'Mapping cadres'!$B$1:$Z$1,0))</f>
        <v>0</v>
      </c>
      <c r="S434" s="226">
        <f>INDEX('Uganda workforce data - raw'!$A$4:$F$619,MATCH($B434, 'Uganda workforce data - raw'!$B$4:$B$619,0), MATCH("Filled Male",'Uganda workforce data - raw'!$A$4:$F$4,0))*INDEX('Mapping cadres'!$B$1:$Z$616,MATCH($B434, 'Mapping cadres'!$B$1:$B$616,0), MATCH(S$32,'Mapping cadres'!$B$1:$Z$1,0))</f>
        <v>0</v>
      </c>
      <c r="T434" s="226">
        <f>INDEX('Uganda workforce data - raw'!$A$4:$F$619,MATCH($B434, 'Uganda workforce data - raw'!$B$4:$B$619,0), MATCH("Filled Male",'Uganda workforce data - raw'!$A$4:$F$4,0))*INDEX('Mapping cadres'!$B$1:$Z$616,MATCH($B434, 'Mapping cadres'!$B$1:$B$616,0), MATCH(T$32,'Mapping cadres'!$B$1:$Z$1,0))</f>
        <v>0</v>
      </c>
      <c r="U434" s="226">
        <f>INDEX('Uganda workforce data - raw'!$A$4:$F$619,MATCH($B434, 'Uganda workforce data - raw'!$B$4:$B$619,0), MATCH("Filled Male",'Uganda workforce data - raw'!$A$4:$F$4,0))*INDEX('Mapping cadres'!$B$1:$Z$616,MATCH($B434, 'Mapping cadres'!$B$1:$B$616,0), MATCH(U$32,'Mapping cadres'!$B$1:$Z$1,0))</f>
        <v>0</v>
      </c>
      <c r="V434" s="226">
        <f>INDEX('Uganda workforce data - raw'!$A$4:$F$619,MATCH($B434, 'Uganda workforce data - raw'!$B$4:$B$619,0), MATCH("Filled Male",'Uganda workforce data - raw'!$A$4:$F$4,0))*INDEX('Mapping cadres'!$B$1:$Z$616,MATCH($B434, 'Mapping cadres'!$B$1:$B$616,0), MATCH(V$32,'Mapping cadres'!$B$1:$Z$1,0))</f>
        <v>0</v>
      </c>
      <c r="W434" s="226">
        <f>INDEX('Uganda workforce data - raw'!$A$4:$F$619,MATCH($B434, 'Uganda workforce data - raw'!$B$4:$B$619,0), MATCH("Filled Male",'Uganda workforce data - raw'!$A$4:$F$4,0))*INDEX('Mapping cadres'!$B$1:$Z$616,MATCH($B434, 'Mapping cadres'!$B$1:$B$616,0), MATCH(W$32,'Mapping cadres'!$B$1:$Z$1,0))</f>
        <v>1</v>
      </c>
      <c r="X434" s="226">
        <f>INDEX('Uganda workforce data - raw'!$A$4:$F$619,MATCH($B434, 'Uganda workforce data - raw'!$B$4:$B$619,0), MATCH("Filled Male",'Uganda workforce data - raw'!$A$4:$F$4,0))*INDEX('Mapping cadres'!$B$1:$Z$616,MATCH($B434, 'Mapping cadres'!$B$1:$B$616,0), MATCH(X$32,'Mapping cadres'!$B$1:$Z$1,0))</f>
        <v>0</v>
      </c>
      <c r="Y434" s="226">
        <f>INDEX('Uganda workforce data - raw'!$A$4:$F$619,MATCH($B434, 'Uganda workforce data - raw'!$B$4:$B$619,0), MATCH("Filled Male",'Uganda workforce data - raw'!$A$4:$F$4,0))*INDEX('Mapping cadres'!$B$1:$Z$616,MATCH($B434, 'Mapping cadres'!$B$1:$B$616,0), MATCH(Y$32,'Mapping cadres'!$B$1:$Z$1,0))</f>
        <v>0</v>
      </c>
      <c r="Z434" s="226">
        <f>INDEX('Uganda workforce data - raw'!$A$4:$F$619,MATCH($B434, 'Uganda workforce data - raw'!$B$4:$B$619,0), MATCH("Filled Male",'Uganda workforce data - raw'!$A$4:$F$4,0))*INDEX('Mapping cadres'!$B$1:$Z$616,MATCH($B434, 'Mapping cadres'!$B$1:$B$616,0), MATCH(Z$32,'Mapping cadres'!$B$1:$Z$1,0))</f>
        <v>0</v>
      </c>
      <c r="AA434" s="226">
        <f>INDEX('Uganda workforce data - raw'!$A$4:$F$619,MATCH($B434, 'Uganda workforce data - raw'!$B$4:$B$619,0), MATCH("Filled Female",'Uganda workforce data - raw'!$A$4:$F$4,0))*INDEX('Mapping cadres'!$B$1:$Z$616,MATCH($B434, 'Mapping cadres'!$B$1:$B$616,0), MATCH(AA$32,'Mapping cadres'!$B$1:$Z$1,0))</f>
        <v>0</v>
      </c>
      <c r="AB434" s="226">
        <f>INDEX('Uganda workforce data - raw'!$A$4:$F$619,MATCH($B434, 'Uganda workforce data - raw'!$B$4:$B$619,0), MATCH("Filled Female",'Uganda workforce data - raw'!$A$4:$F$4,0))*INDEX('Mapping cadres'!$B$1:$Z$616,MATCH($B434, 'Mapping cadres'!$B$1:$B$616,0), MATCH(AB$32,'Mapping cadres'!$B$1:$Z$1,0))</f>
        <v>0</v>
      </c>
      <c r="AC434" s="226">
        <f>INDEX('Uganda workforce data - raw'!$A$4:$F$619,MATCH($B434, 'Uganda workforce data - raw'!$B$4:$B$619,0), MATCH("Filled Female",'Uganda workforce data - raw'!$A$4:$F$4,0))*INDEX('Mapping cadres'!$B$1:$Z$616,MATCH($B434, 'Mapping cadres'!$B$1:$B$616,0), MATCH(AC$32,'Mapping cadres'!$B$1:$Z$1,0))</f>
        <v>0</v>
      </c>
      <c r="AD434" s="226">
        <f>INDEX('Uganda workforce data - raw'!$A$4:$F$619,MATCH($B434, 'Uganda workforce data - raw'!$B$4:$B$619,0), MATCH("Filled Female",'Uganda workforce data - raw'!$A$4:$F$4,0))*INDEX('Mapping cadres'!$B$1:$Z$616,MATCH($B434, 'Mapping cadres'!$B$1:$B$616,0), MATCH(AD$32,'Mapping cadres'!$B$1:$Z$1,0))</f>
        <v>0</v>
      </c>
      <c r="AE434" s="226">
        <f>INDEX('Uganda workforce data - raw'!$A$4:$F$619,MATCH($B434, 'Uganda workforce data - raw'!$B$4:$B$619,0), MATCH("Filled Female",'Uganda workforce data - raw'!$A$4:$F$4,0))*INDEX('Mapping cadres'!$B$1:$Z$616,MATCH($B434, 'Mapping cadres'!$B$1:$B$616,0), MATCH(AE$32,'Mapping cadres'!$B$1:$Z$1,0))</f>
        <v>0</v>
      </c>
      <c r="AF434" s="226">
        <f>INDEX('Uganda workforce data - raw'!$A$4:$F$619,MATCH($B434, 'Uganda workforce data - raw'!$B$4:$B$619,0), MATCH("Filled Female",'Uganda workforce data - raw'!$A$4:$F$4,0))*INDEX('Mapping cadres'!$B$1:$Z$616,MATCH($B434, 'Mapping cadres'!$B$1:$B$616,0), MATCH(AF$32,'Mapping cadres'!$B$1:$Z$1,0))</f>
        <v>0</v>
      </c>
      <c r="AG434" s="226">
        <f>INDEX('Uganda workforce data - raw'!$A$4:$F$619,MATCH($B434, 'Uganda workforce data - raw'!$B$4:$B$619,0), MATCH("Filled Female",'Uganda workforce data - raw'!$A$4:$F$4,0))*INDEX('Mapping cadres'!$B$1:$Z$616,MATCH($B434, 'Mapping cadres'!$B$1:$B$616,0), MATCH(AG$32,'Mapping cadres'!$B$1:$Z$1,0))</f>
        <v>0</v>
      </c>
      <c r="AH434" s="226">
        <f>INDEX('Uganda workforce data - raw'!$A$4:$F$619,MATCH($B434, 'Uganda workforce data - raw'!$B$4:$B$619,0), MATCH("Filled Female",'Uganda workforce data - raw'!$A$4:$F$4,0))*INDEX('Mapping cadres'!$B$1:$Z$616,MATCH($B434, 'Mapping cadres'!$B$1:$B$616,0), MATCH(AH$32,'Mapping cadres'!$B$1:$Z$1,0))</f>
        <v>0</v>
      </c>
      <c r="AI434" s="226">
        <f>INDEX('Uganda workforce data - raw'!$A$4:$F$619,MATCH($B434, 'Uganda workforce data - raw'!$B$4:$B$619,0), MATCH("Filled Female",'Uganda workforce data - raw'!$A$4:$F$4,0))*INDEX('Mapping cadres'!$B$1:$Z$616,MATCH($B434, 'Mapping cadres'!$B$1:$B$616,0), MATCH(AI$32,'Mapping cadres'!$B$1:$Z$1,0))</f>
        <v>0</v>
      </c>
      <c r="AJ434" s="226">
        <f>INDEX('Uganda workforce data - raw'!$A$4:$F$619,MATCH($B434, 'Uganda workforce data - raw'!$B$4:$B$619,0), MATCH("Filled Female",'Uganda workforce data - raw'!$A$4:$F$4,0))*INDEX('Mapping cadres'!$B$1:$Z$616,MATCH($B434, 'Mapping cadres'!$B$1:$B$616,0), MATCH(AJ$32,'Mapping cadres'!$B$1:$Z$1,0))</f>
        <v>0</v>
      </c>
      <c r="AK434" s="226">
        <f>INDEX('Uganda workforce data - raw'!$A$4:$F$619,MATCH($B434, 'Uganda workforce data - raw'!$B$4:$B$619,0), MATCH("Filled Female",'Uganda workforce data - raw'!$A$4:$F$4,0))*INDEX('Mapping cadres'!$B$1:$Z$616,MATCH($B434, 'Mapping cadres'!$B$1:$B$616,0), MATCH(AK$32,'Mapping cadres'!$B$1:$Z$1,0))</f>
        <v>0</v>
      </c>
      <c r="AL434" s="226">
        <f>INDEX('Uganda workforce data - raw'!$A$4:$F$619,MATCH($B434, 'Uganda workforce data - raw'!$B$4:$B$619,0), MATCH("Filled Female",'Uganda workforce data - raw'!$A$4:$F$4,0))*INDEX('Mapping cadres'!$B$1:$Z$616,MATCH($B434, 'Mapping cadres'!$B$1:$B$616,0), MATCH(AL$32,'Mapping cadres'!$B$1:$Z$1,0))</f>
        <v>0</v>
      </c>
      <c r="AM434" s="226">
        <f>INDEX('Uganda workforce data - raw'!$A$4:$F$619,MATCH($B434, 'Uganda workforce data - raw'!$B$4:$B$619,0), MATCH("Filled Female",'Uganda workforce data - raw'!$A$4:$F$4,0))*INDEX('Mapping cadres'!$B$1:$Z$616,MATCH($B434, 'Mapping cadres'!$B$1:$B$616,0), MATCH(AM$32,'Mapping cadres'!$B$1:$Z$1,0))</f>
        <v>0</v>
      </c>
      <c r="AN434" s="226">
        <f>INDEX('Uganda workforce data - raw'!$A$4:$F$619,MATCH($B434, 'Uganda workforce data - raw'!$B$4:$B$619,0), MATCH("Filled Female",'Uganda workforce data - raw'!$A$4:$F$4,0))*INDEX('Mapping cadres'!$B$1:$Z$616,MATCH($B434, 'Mapping cadres'!$B$1:$B$616,0), MATCH(AN$32,'Mapping cadres'!$B$1:$Z$1,0))</f>
        <v>0</v>
      </c>
      <c r="AO434" s="226">
        <f>INDEX('Uganda workforce data - raw'!$A$4:$F$619,MATCH($B434, 'Uganda workforce data - raw'!$B$4:$B$619,0), MATCH("Filled Female",'Uganda workforce data - raw'!$A$4:$F$4,0))*INDEX('Mapping cadres'!$B$1:$Z$616,MATCH($B434, 'Mapping cadres'!$B$1:$B$616,0), MATCH(AO$32,'Mapping cadres'!$B$1:$Z$1,0))</f>
        <v>0</v>
      </c>
      <c r="AP434" s="226">
        <f>INDEX('Uganda workforce data - raw'!$A$4:$F$619,MATCH($B434, 'Uganda workforce data - raw'!$B$4:$B$619,0), MATCH("Filled Female",'Uganda workforce data - raw'!$A$4:$F$4,0))*INDEX('Mapping cadres'!$B$1:$Z$616,MATCH($B434, 'Mapping cadres'!$B$1:$B$616,0), MATCH(AP$32,'Mapping cadres'!$B$1:$Z$1,0))</f>
        <v>0</v>
      </c>
      <c r="AQ434" s="226">
        <f>INDEX('Uganda workforce data - raw'!$A$4:$F$619,MATCH($B434, 'Uganda workforce data - raw'!$B$4:$B$619,0), MATCH("Filled Female",'Uganda workforce data - raw'!$A$4:$F$4,0))*INDEX('Mapping cadres'!$B$1:$Z$616,MATCH($B434, 'Mapping cadres'!$B$1:$B$616,0), MATCH(AQ$32,'Mapping cadres'!$B$1:$Z$1,0))</f>
        <v>0</v>
      </c>
      <c r="AR434" s="226">
        <f>INDEX('Uganda workforce data - raw'!$A$4:$F$619,MATCH($B434, 'Uganda workforce data - raw'!$B$4:$B$619,0), MATCH("Filled Female",'Uganda workforce data - raw'!$A$4:$F$4,0))*INDEX('Mapping cadres'!$B$1:$Z$616,MATCH($B434, 'Mapping cadres'!$B$1:$B$616,0), MATCH(AR$32,'Mapping cadres'!$B$1:$Z$1,0))</f>
        <v>0</v>
      </c>
      <c r="AS434" s="226">
        <f>INDEX('Uganda workforce data - raw'!$A$4:$F$619,MATCH($B434, 'Uganda workforce data - raw'!$B$4:$B$619,0), MATCH("Filled Female",'Uganda workforce data - raw'!$A$4:$F$4,0))*INDEX('Mapping cadres'!$B$1:$Z$616,MATCH($B434, 'Mapping cadres'!$B$1:$B$616,0), MATCH(AS$32,'Mapping cadres'!$B$1:$Z$1,0))</f>
        <v>0</v>
      </c>
      <c r="AT434" s="226">
        <f>INDEX('Uganda workforce data - raw'!$A$4:$F$619,MATCH($B434, 'Uganda workforce data - raw'!$B$4:$B$619,0), MATCH("Filled Female",'Uganda workforce data - raw'!$A$4:$F$4,0))*INDEX('Mapping cadres'!$B$1:$Z$616,MATCH($B434, 'Mapping cadres'!$B$1:$B$616,0), MATCH(AT$32,'Mapping cadres'!$B$1:$Z$1,0))</f>
        <v>0</v>
      </c>
      <c r="AU434" s="226">
        <f>INDEX('Uganda workforce data - raw'!$A$4:$F$619,MATCH($B434, 'Uganda workforce data - raw'!$B$4:$B$619,0), MATCH("Filled Female",'Uganda workforce data - raw'!$A$4:$F$4,0))*INDEX('Mapping cadres'!$B$1:$Z$616,MATCH($B434, 'Mapping cadres'!$B$1:$B$616,0), MATCH(AU$32,'Mapping cadres'!$B$1:$Z$1,0))</f>
        <v>0</v>
      </c>
      <c r="AV434" s="226">
        <f>INDEX('Uganda workforce data - raw'!$A$4:$F$619,MATCH($B434, 'Uganda workforce data - raw'!$B$4:$B$619,0), MATCH("Filled Female",'Uganda workforce data - raw'!$A$4:$F$4,0))*INDEX('Mapping cadres'!$B$1:$Z$616,MATCH($B434, 'Mapping cadres'!$B$1:$B$616,0), MATCH(AV$32,'Mapping cadres'!$B$1:$Z$1,0))</f>
        <v>0</v>
      </c>
      <c r="AW434" s="226">
        <f>INDEX('Uganda workforce data - raw'!$A$4:$F$619,MATCH($B434, 'Uganda workforce data - raw'!$B$4:$B$619,0), MATCH("Filled Female",'Uganda workforce data - raw'!$A$4:$F$4,0))*INDEX('Mapping cadres'!$B$1:$Z$616,MATCH($B434, 'Mapping cadres'!$B$1:$B$616,0), MATCH(AW$32,'Mapping cadres'!$B$1:$Z$1,0))</f>
        <v>0</v>
      </c>
      <c r="AX434" s="226">
        <f>INDEX('Uganda workforce data - raw'!$A$4:$F$619,MATCH($B434, 'Uganda workforce data - raw'!$B$4:$B$619,0), MATCH("Filled Female",'Uganda workforce data - raw'!$A$4:$F$4,0))*INDEX('Mapping cadres'!$B$1:$Z$616,MATCH($B434, 'Mapping cadres'!$B$1:$B$616,0), MATCH(AX$32,'Mapping cadres'!$B$1:$Z$1,0))</f>
        <v>0</v>
      </c>
      <c r="AY434" s="226">
        <f t="shared" si="149"/>
        <v>0</v>
      </c>
      <c r="AZ434" s="226">
        <f t="shared" si="150"/>
        <v>0</v>
      </c>
      <c r="BA434" s="226">
        <f t="shared" si="151"/>
        <v>0</v>
      </c>
      <c r="BB434" s="226">
        <f t="shared" si="152"/>
        <v>0</v>
      </c>
      <c r="BC434" s="226">
        <f t="shared" si="153"/>
        <v>0</v>
      </c>
      <c r="BD434" s="226">
        <f t="shared" si="154"/>
        <v>0</v>
      </c>
      <c r="BE434" s="226">
        <f t="shared" si="155"/>
        <v>0</v>
      </c>
      <c r="BF434" s="226">
        <f t="shared" si="156"/>
        <v>0</v>
      </c>
      <c r="BG434" s="226">
        <f t="shared" si="157"/>
        <v>0</v>
      </c>
      <c r="BH434" s="226">
        <f t="shared" si="158"/>
        <v>0</v>
      </c>
      <c r="BI434" s="226">
        <f t="shared" si="159"/>
        <v>0</v>
      </c>
      <c r="BJ434" s="226">
        <f t="shared" si="160"/>
        <v>0</v>
      </c>
      <c r="BK434" s="226">
        <f t="shared" si="161"/>
        <v>0</v>
      </c>
      <c r="BL434" s="226">
        <f t="shared" si="162"/>
        <v>0</v>
      </c>
      <c r="BM434" s="226">
        <f t="shared" si="163"/>
        <v>0</v>
      </c>
      <c r="BN434" s="226">
        <f t="shared" si="164"/>
        <v>0</v>
      </c>
      <c r="BO434" s="226">
        <f t="shared" si="165"/>
        <v>0</v>
      </c>
      <c r="BP434" s="226">
        <f t="shared" si="166"/>
        <v>0</v>
      </c>
      <c r="BQ434" s="226">
        <f t="shared" si="167"/>
        <v>0</v>
      </c>
      <c r="BR434" s="226">
        <f t="shared" si="168"/>
        <v>0</v>
      </c>
      <c r="BS434" s="226">
        <f t="shared" si="169"/>
        <v>1</v>
      </c>
      <c r="BT434" s="226">
        <f t="shared" si="170"/>
        <v>0</v>
      </c>
      <c r="BU434" s="226">
        <f t="shared" si="171"/>
        <v>0</v>
      </c>
      <c r="BV434" s="226">
        <f t="shared" si="172"/>
        <v>0</v>
      </c>
    </row>
    <row r="435" spans="1:74">
      <c r="A435" s="226">
        <v>403</v>
      </c>
      <c r="B435" s="226" t="s">
        <v>1703</v>
      </c>
      <c r="C435" s="226">
        <f>INDEX('Uganda workforce data - raw'!$A$4:$F$619,MATCH($B435, 'Uganda workforce data - raw'!$B$4:$B$619,0), MATCH("Filled Male",'Uganda workforce data - raw'!$A$4:$F$4,0))*INDEX('Mapping cadres'!$B$1:$Z$616,MATCH($B435, 'Mapping cadres'!$B$1:$B$616,0), MATCH(C$32,'Mapping cadres'!$B$1:$Z$1,0))</f>
        <v>0</v>
      </c>
      <c r="D435" s="226">
        <f>INDEX('Uganda workforce data - raw'!$A$4:$F$619,MATCH($B435, 'Uganda workforce data - raw'!$B$4:$B$619,0), MATCH("Filled Male",'Uganda workforce data - raw'!$A$4:$F$4,0))*INDEX('Mapping cadres'!$B$1:$Z$616,MATCH($B435, 'Mapping cadres'!$B$1:$B$616,0), MATCH(D$32,'Mapping cadres'!$B$1:$Z$1,0))</f>
        <v>0</v>
      </c>
      <c r="E435" s="226">
        <f>INDEX('Uganda workforce data - raw'!$A$4:$F$619,MATCH($B435, 'Uganda workforce data - raw'!$B$4:$B$619,0), MATCH("Filled Male",'Uganda workforce data - raw'!$A$4:$F$4,0))*INDEX('Mapping cadres'!$B$1:$Z$616,MATCH($B435, 'Mapping cadres'!$B$1:$B$616,0), MATCH(E$32,'Mapping cadres'!$B$1:$Z$1,0))</f>
        <v>0</v>
      </c>
      <c r="F435" s="226">
        <f>INDEX('Uganda workforce data - raw'!$A$4:$F$619,MATCH($B435, 'Uganda workforce data - raw'!$B$4:$B$619,0), MATCH("Filled Male",'Uganda workforce data - raw'!$A$4:$F$4,0))*INDEX('Mapping cadres'!$B$1:$Z$616,MATCH($B435, 'Mapping cadres'!$B$1:$B$616,0), MATCH(F$32,'Mapping cadres'!$B$1:$Z$1,0))</f>
        <v>0</v>
      </c>
      <c r="G435" s="226">
        <f>INDEX('Uganda workforce data - raw'!$A$4:$F$619,MATCH($B435, 'Uganda workforce data - raw'!$B$4:$B$619,0), MATCH("Filled Male",'Uganda workforce data - raw'!$A$4:$F$4,0))*INDEX('Mapping cadres'!$B$1:$Z$616,MATCH($B435, 'Mapping cadres'!$B$1:$B$616,0), MATCH(G$32,'Mapping cadres'!$B$1:$Z$1,0))</f>
        <v>0</v>
      </c>
      <c r="H435" s="226">
        <f>INDEX('Uganda workforce data - raw'!$A$4:$F$619,MATCH($B435, 'Uganda workforce data - raw'!$B$4:$B$619,0), MATCH("Filled Male",'Uganda workforce data - raw'!$A$4:$F$4,0))*INDEX('Mapping cadres'!$B$1:$Z$616,MATCH($B435, 'Mapping cadres'!$B$1:$B$616,0), MATCH(H$32,'Mapping cadres'!$B$1:$Z$1,0))</f>
        <v>0</v>
      </c>
      <c r="I435" s="226">
        <f>INDEX('Uganda workforce data - raw'!$A$4:$F$619,MATCH($B435, 'Uganda workforce data - raw'!$B$4:$B$619,0), MATCH("Filled Male",'Uganda workforce data - raw'!$A$4:$F$4,0))*INDEX('Mapping cadres'!$B$1:$Z$616,MATCH($B435, 'Mapping cadres'!$B$1:$B$616,0), MATCH(I$32,'Mapping cadres'!$B$1:$Z$1,0))</f>
        <v>16</v>
      </c>
      <c r="J435" s="226">
        <f>INDEX('Uganda workforce data - raw'!$A$4:$F$619,MATCH($B435, 'Uganda workforce data - raw'!$B$4:$B$619,0), MATCH("Filled Male",'Uganda workforce data - raw'!$A$4:$F$4,0))*INDEX('Mapping cadres'!$B$1:$Z$616,MATCH($B435, 'Mapping cadres'!$B$1:$B$616,0), MATCH(J$32,'Mapping cadres'!$B$1:$Z$1,0))</f>
        <v>0</v>
      </c>
      <c r="K435" s="226">
        <f>INDEX('Uganda workforce data - raw'!$A$4:$F$619,MATCH($B435, 'Uganda workforce data - raw'!$B$4:$B$619,0), MATCH("Filled Male",'Uganda workforce data - raw'!$A$4:$F$4,0))*INDEX('Mapping cadres'!$B$1:$Z$616,MATCH($B435, 'Mapping cadres'!$B$1:$B$616,0), MATCH(K$32,'Mapping cadres'!$B$1:$Z$1,0))</f>
        <v>0</v>
      </c>
      <c r="L435" s="226">
        <f>INDEX('Uganda workforce data - raw'!$A$4:$F$619,MATCH($B435, 'Uganda workforce data - raw'!$B$4:$B$619,0), MATCH("Filled Male",'Uganda workforce data - raw'!$A$4:$F$4,0))*INDEX('Mapping cadres'!$B$1:$Z$616,MATCH($B435, 'Mapping cadres'!$B$1:$B$616,0), MATCH(L$32,'Mapping cadres'!$B$1:$Z$1,0))</f>
        <v>0</v>
      </c>
      <c r="M435" s="226">
        <f>INDEX('Uganda workforce data - raw'!$A$4:$F$619,MATCH($B435, 'Uganda workforce data - raw'!$B$4:$B$619,0), MATCH("Filled Male",'Uganda workforce data - raw'!$A$4:$F$4,0))*INDEX('Mapping cadres'!$B$1:$Z$616,MATCH($B435, 'Mapping cadres'!$B$1:$B$616,0), MATCH(M$32,'Mapping cadres'!$B$1:$Z$1,0))</f>
        <v>0</v>
      </c>
      <c r="N435" s="226">
        <f>INDEX('Uganda workforce data - raw'!$A$4:$F$619,MATCH($B435, 'Uganda workforce data - raw'!$B$4:$B$619,0), MATCH("Filled Male",'Uganda workforce data - raw'!$A$4:$F$4,0))*INDEX('Mapping cadres'!$B$1:$Z$616,MATCH($B435, 'Mapping cadres'!$B$1:$B$616,0), MATCH(N$32,'Mapping cadres'!$B$1:$Z$1,0))</f>
        <v>0</v>
      </c>
      <c r="O435" s="226">
        <f>INDEX('Uganda workforce data - raw'!$A$4:$F$619,MATCH($B435, 'Uganda workforce data - raw'!$B$4:$B$619,0), MATCH("Filled Male",'Uganda workforce data - raw'!$A$4:$F$4,0))*INDEX('Mapping cadres'!$B$1:$Z$616,MATCH($B435, 'Mapping cadres'!$B$1:$B$616,0), MATCH(O$32,'Mapping cadres'!$B$1:$Z$1,0))</f>
        <v>0</v>
      </c>
      <c r="P435" s="226">
        <f>INDEX('Uganda workforce data - raw'!$A$4:$F$619,MATCH($B435, 'Uganda workforce data - raw'!$B$4:$B$619,0), MATCH("Filled Male",'Uganda workforce data - raw'!$A$4:$F$4,0))*INDEX('Mapping cadres'!$B$1:$Z$616,MATCH($B435, 'Mapping cadres'!$B$1:$B$616,0), MATCH(P$32,'Mapping cadres'!$B$1:$Z$1,0))</f>
        <v>0</v>
      </c>
      <c r="Q435" s="226">
        <f>INDEX('Uganda workforce data - raw'!$A$4:$F$619,MATCH($B435, 'Uganda workforce data - raw'!$B$4:$B$619,0), MATCH("Filled Male",'Uganda workforce data - raw'!$A$4:$F$4,0))*INDEX('Mapping cadres'!$B$1:$Z$616,MATCH($B435, 'Mapping cadres'!$B$1:$B$616,0), MATCH(Q$32,'Mapping cadres'!$B$1:$Z$1,0))</f>
        <v>0</v>
      </c>
      <c r="R435" s="226">
        <f>INDEX('Uganda workforce data - raw'!$A$4:$F$619,MATCH($B435, 'Uganda workforce data - raw'!$B$4:$B$619,0), MATCH("Filled Male",'Uganda workforce data - raw'!$A$4:$F$4,0))*INDEX('Mapping cadres'!$B$1:$Z$616,MATCH($B435, 'Mapping cadres'!$B$1:$B$616,0), MATCH(R$32,'Mapping cadres'!$B$1:$Z$1,0))</f>
        <v>0</v>
      </c>
      <c r="S435" s="226">
        <f>INDEX('Uganda workforce data - raw'!$A$4:$F$619,MATCH($B435, 'Uganda workforce data - raw'!$B$4:$B$619,0), MATCH("Filled Male",'Uganda workforce data - raw'!$A$4:$F$4,0))*INDEX('Mapping cadres'!$B$1:$Z$616,MATCH($B435, 'Mapping cadres'!$B$1:$B$616,0), MATCH(S$32,'Mapping cadres'!$B$1:$Z$1,0))</f>
        <v>0</v>
      </c>
      <c r="T435" s="226">
        <f>INDEX('Uganda workforce data - raw'!$A$4:$F$619,MATCH($B435, 'Uganda workforce data - raw'!$B$4:$B$619,0), MATCH("Filled Male",'Uganda workforce data - raw'!$A$4:$F$4,0))*INDEX('Mapping cadres'!$B$1:$Z$616,MATCH($B435, 'Mapping cadres'!$B$1:$B$616,0), MATCH(T$32,'Mapping cadres'!$B$1:$Z$1,0))</f>
        <v>0</v>
      </c>
      <c r="U435" s="226">
        <f>INDEX('Uganda workforce data - raw'!$A$4:$F$619,MATCH($B435, 'Uganda workforce data - raw'!$B$4:$B$619,0), MATCH("Filled Male",'Uganda workforce data - raw'!$A$4:$F$4,0))*INDEX('Mapping cadres'!$B$1:$Z$616,MATCH($B435, 'Mapping cadres'!$B$1:$B$616,0), MATCH(U$32,'Mapping cadres'!$B$1:$Z$1,0))</f>
        <v>0</v>
      </c>
      <c r="V435" s="226">
        <f>INDEX('Uganda workforce data - raw'!$A$4:$F$619,MATCH($B435, 'Uganda workforce data - raw'!$B$4:$B$619,0), MATCH("Filled Male",'Uganda workforce data - raw'!$A$4:$F$4,0))*INDEX('Mapping cadres'!$B$1:$Z$616,MATCH($B435, 'Mapping cadres'!$B$1:$B$616,0), MATCH(V$32,'Mapping cadres'!$B$1:$Z$1,0))</f>
        <v>0</v>
      </c>
      <c r="W435" s="226">
        <f>INDEX('Uganda workforce data - raw'!$A$4:$F$619,MATCH($B435, 'Uganda workforce data - raw'!$B$4:$B$619,0), MATCH("Filled Male",'Uganda workforce data - raw'!$A$4:$F$4,0))*INDEX('Mapping cadres'!$B$1:$Z$616,MATCH($B435, 'Mapping cadres'!$B$1:$B$616,0), MATCH(W$32,'Mapping cadres'!$B$1:$Z$1,0))</f>
        <v>0</v>
      </c>
      <c r="X435" s="226">
        <f>INDEX('Uganda workforce data - raw'!$A$4:$F$619,MATCH($B435, 'Uganda workforce data - raw'!$B$4:$B$619,0), MATCH("Filled Male",'Uganda workforce data - raw'!$A$4:$F$4,0))*INDEX('Mapping cadres'!$B$1:$Z$616,MATCH($B435, 'Mapping cadres'!$B$1:$B$616,0), MATCH(X$32,'Mapping cadres'!$B$1:$Z$1,0))</f>
        <v>0</v>
      </c>
      <c r="Y435" s="226">
        <f>INDEX('Uganda workforce data - raw'!$A$4:$F$619,MATCH($B435, 'Uganda workforce data - raw'!$B$4:$B$619,0), MATCH("Filled Male",'Uganda workforce data - raw'!$A$4:$F$4,0))*INDEX('Mapping cadres'!$B$1:$Z$616,MATCH($B435, 'Mapping cadres'!$B$1:$B$616,0), MATCH(Y$32,'Mapping cadres'!$B$1:$Z$1,0))</f>
        <v>0</v>
      </c>
      <c r="Z435" s="226">
        <f>INDEX('Uganda workforce data - raw'!$A$4:$F$619,MATCH($B435, 'Uganda workforce data - raw'!$B$4:$B$619,0), MATCH("Filled Male",'Uganda workforce data - raw'!$A$4:$F$4,0))*INDEX('Mapping cadres'!$B$1:$Z$616,MATCH($B435, 'Mapping cadres'!$B$1:$B$616,0), MATCH(Z$32,'Mapping cadres'!$B$1:$Z$1,0))</f>
        <v>0</v>
      </c>
      <c r="AA435" s="226">
        <f>INDEX('Uganda workforce data - raw'!$A$4:$F$619,MATCH($B435, 'Uganda workforce data - raw'!$B$4:$B$619,0), MATCH("Filled Female",'Uganda workforce data - raw'!$A$4:$F$4,0))*INDEX('Mapping cadres'!$B$1:$Z$616,MATCH($B435, 'Mapping cadres'!$B$1:$B$616,0), MATCH(AA$32,'Mapping cadres'!$B$1:$Z$1,0))</f>
        <v>0</v>
      </c>
      <c r="AB435" s="226">
        <f>INDEX('Uganda workforce data - raw'!$A$4:$F$619,MATCH($B435, 'Uganda workforce data - raw'!$B$4:$B$619,0), MATCH("Filled Female",'Uganda workforce data - raw'!$A$4:$F$4,0))*INDEX('Mapping cadres'!$B$1:$Z$616,MATCH($B435, 'Mapping cadres'!$B$1:$B$616,0), MATCH(AB$32,'Mapping cadres'!$B$1:$Z$1,0))</f>
        <v>0</v>
      </c>
      <c r="AC435" s="226">
        <f>INDEX('Uganda workforce data - raw'!$A$4:$F$619,MATCH($B435, 'Uganda workforce data - raw'!$B$4:$B$619,0), MATCH("Filled Female",'Uganda workforce data - raw'!$A$4:$F$4,0))*INDEX('Mapping cadres'!$B$1:$Z$616,MATCH($B435, 'Mapping cadres'!$B$1:$B$616,0), MATCH(AC$32,'Mapping cadres'!$B$1:$Z$1,0))</f>
        <v>0</v>
      </c>
      <c r="AD435" s="226">
        <f>INDEX('Uganda workforce data - raw'!$A$4:$F$619,MATCH($B435, 'Uganda workforce data - raw'!$B$4:$B$619,0), MATCH("Filled Female",'Uganda workforce data - raw'!$A$4:$F$4,0))*INDEX('Mapping cadres'!$B$1:$Z$616,MATCH($B435, 'Mapping cadres'!$B$1:$B$616,0), MATCH(AD$32,'Mapping cadres'!$B$1:$Z$1,0))</f>
        <v>0</v>
      </c>
      <c r="AE435" s="226">
        <f>INDEX('Uganda workforce data - raw'!$A$4:$F$619,MATCH($B435, 'Uganda workforce data - raw'!$B$4:$B$619,0), MATCH("Filled Female",'Uganda workforce data - raw'!$A$4:$F$4,0))*INDEX('Mapping cadres'!$B$1:$Z$616,MATCH($B435, 'Mapping cadres'!$B$1:$B$616,0), MATCH(AE$32,'Mapping cadres'!$B$1:$Z$1,0))</f>
        <v>0</v>
      </c>
      <c r="AF435" s="226">
        <f>INDEX('Uganda workforce data - raw'!$A$4:$F$619,MATCH($B435, 'Uganda workforce data - raw'!$B$4:$B$619,0), MATCH("Filled Female",'Uganda workforce data - raw'!$A$4:$F$4,0))*INDEX('Mapping cadres'!$B$1:$Z$616,MATCH($B435, 'Mapping cadres'!$B$1:$B$616,0), MATCH(AF$32,'Mapping cadres'!$B$1:$Z$1,0))</f>
        <v>0</v>
      </c>
      <c r="AG435" s="226">
        <f>INDEX('Uganda workforce data - raw'!$A$4:$F$619,MATCH($B435, 'Uganda workforce data - raw'!$B$4:$B$619,0), MATCH("Filled Female",'Uganda workforce data - raw'!$A$4:$F$4,0))*INDEX('Mapping cadres'!$B$1:$Z$616,MATCH($B435, 'Mapping cadres'!$B$1:$B$616,0), MATCH(AG$32,'Mapping cadres'!$B$1:$Z$1,0))</f>
        <v>624</v>
      </c>
      <c r="AH435" s="226">
        <f>INDEX('Uganda workforce data - raw'!$A$4:$F$619,MATCH($B435, 'Uganda workforce data - raw'!$B$4:$B$619,0), MATCH("Filled Female",'Uganda workforce data - raw'!$A$4:$F$4,0))*INDEX('Mapping cadres'!$B$1:$Z$616,MATCH($B435, 'Mapping cadres'!$B$1:$B$616,0), MATCH(AH$32,'Mapping cadres'!$B$1:$Z$1,0))</f>
        <v>0</v>
      </c>
      <c r="AI435" s="226">
        <f>INDEX('Uganda workforce data - raw'!$A$4:$F$619,MATCH($B435, 'Uganda workforce data - raw'!$B$4:$B$619,0), MATCH("Filled Female",'Uganda workforce data - raw'!$A$4:$F$4,0))*INDEX('Mapping cadres'!$B$1:$Z$616,MATCH($B435, 'Mapping cadres'!$B$1:$B$616,0), MATCH(AI$32,'Mapping cadres'!$B$1:$Z$1,0))</f>
        <v>0</v>
      </c>
      <c r="AJ435" s="226">
        <f>INDEX('Uganda workforce data - raw'!$A$4:$F$619,MATCH($B435, 'Uganda workforce data - raw'!$B$4:$B$619,0), MATCH("Filled Female",'Uganda workforce data - raw'!$A$4:$F$4,0))*INDEX('Mapping cadres'!$B$1:$Z$616,MATCH($B435, 'Mapping cadres'!$B$1:$B$616,0), MATCH(AJ$32,'Mapping cadres'!$B$1:$Z$1,0))</f>
        <v>0</v>
      </c>
      <c r="AK435" s="226">
        <f>INDEX('Uganda workforce data - raw'!$A$4:$F$619,MATCH($B435, 'Uganda workforce data - raw'!$B$4:$B$619,0), MATCH("Filled Female",'Uganda workforce data - raw'!$A$4:$F$4,0))*INDEX('Mapping cadres'!$B$1:$Z$616,MATCH($B435, 'Mapping cadres'!$B$1:$B$616,0), MATCH(AK$32,'Mapping cadres'!$B$1:$Z$1,0))</f>
        <v>0</v>
      </c>
      <c r="AL435" s="226">
        <f>INDEX('Uganda workforce data - raw'!$A$4:$F$619,MATCH($B435, 'Uganda workforce data - raw'!$B$4:$B$619,0), MATCH("Filled Female",'Uganda workforce data - raw'!$A$4:$F$4,0))*INDEX('Mapping cadres'!$B$1:$Z$616,MATCH($B435, 'Mapping cadres'!$B$1:$B$616,0), MATCH(AL$32,'Mapping cadres'!$B$1:$Z$1,0))</f>
        <v>0</v>
      </c>
      <c r="AM435" s="226">
        <f>INDEX('Uganda workforce data - raw'!$A$4:$F$619,MATCH($B435, 'Uganda workforce data - raw'!$B$4:$B$619,0), MATCH("Filled Female",'Uganda workforce data - raw'!$A$4:$F$4,0))*INDEX('Mapping cadres'!$B$1:$Z$616,MATCH($B435, 'Mapping cadres'!$B$1:$B$616,0), MATCH(AM$32,'Mapping cadres'!$B$1:$Z$1,0))</f>
        <v>0</v>
      </c>
      <c r="AN435" s="226">
        <f>INDEX('Uganda workforce data - raw'!$A$4:$F$619,MATCH($B435, 'Uganda workforce data - raw'!$B$4:$B$619,0), MATCH("Filled Female",'Uganda workforce data - raw'!$A$4:$F$4,0))*INDEX('Mapping cadres'!$B$1:$Z$616,MATCH($B435, 'Mapping cadres'!$B$1:$B$616,0), MATCH(AN$32,'Mapping cadres'!$B$1:$Z$1,0))</f>
        <v>0</v>
      </c>
      <c r="AO435" s="226">
        <f>INDEX('Uganda workforce data - raw'!$A$4:$F$619,MATCH($B435, 'Uganda workforce data - raw'!$B$4:$B$619,0), MATCH("Filled Female",'Uganda workforce data - raw'!$A$4:$F$4,0))*INDEX('Mapping cadres'!$B$1:$Z$616,MATCH($B435, 'Mapping cadres'!$B$1:$B$616,0), MATCH(AO$32,'Mapping cadres'!$B$1:$Z$1,0))</f>
        <v>0</v>
      </c>
      <c r="AP435" s="226">
        <f>INDEX('Uganda workforce data - raw'!$A$4:$F$619,MATCH($B435, 'Uganda workforce data - raw'!$B$4:$B$619,0), MATCH("Filled Female",'Uganda workforce data - raw'!$A$4:$F$4,0))*INDEX('Mapping cadres'!$B$1:$Z$616,MATCH($B435, 'Mapping cadres'!$B$1:$B$616,0), MATCH(AP$32,'Mapping cadres'!$B$1:$Z$1,0))</f>
        <v>0</v>
      </c>
      <c r="AQ435" s="226">
        <f>INDEX('Uganda workforce data - raw'!$A$4:$F$619,MATCH($B435, 'Uganda workforce data - raw'!$B$4:$B$619,0), MATCH("Filled Female",'Uganda workforce data - raw'!$A$4:$F$4,0))*INDEX('Mapping cadres'!$B$1:$Z$616,MATCH($B435, 'Mapping cadres'!$B$1:$B$616,0), MATCH(AQ$32,'Mapping cadres'!$B$1:$Z$1,0))</f>
        <v>0</v>
      </c>
      <c r="AR435" s="226">
        <f>INDEX('Uganda workforce data - raw'!$A$4:$F$619,MATCH($B435, 'Uganda workforce data - raw'!$B$4:$B$619,0), MATCH("Filled Female",'Uganda workforce data - raw'!$A$4:$F$4,0))*INDEX('Mapping cadres'!$B$1:$Z$616,MATCH($B435, 'Mapping cadres'!$B$1:$B$616,0), MATCH(AR$32,'Mapping cadres'!$B$1:$Z$1,0))</f>
        <v>0</v>
      </c>
      <c r="AS435" s="226">
        <f>INDEX('Uganda workforce data - raw'!$A$4:$F$619,MATCH($B435, 'Uganda workforce data - raw'!$B$4:$B$619,0), MATCH("Filled Female",'Uganda workforce data - raw'!$A$4:$F$4,0))*INDEX('Mapping cadres'!$B$1:$Z$616,MATCH($B435, 'Mapping cadres'!$B$1:$B$616,0), MATCH(AS$32,'Mapping cadres'!$B$1:$Z$1,0))</f>
        <v>0</v>
      </c>
      <c r="AT435" s="226">
        <f>INDEX('Uganda workforce data - raw'!$A$4:$F$619,MATCH($B435, 'Uganda workforce data - raw'!$B$4:$B$619,0), MATCH("Filled Female",'Uganda workforce data - raw'!$A$4:$F$4,0))*INDEX('Mapping cadres'!$B$1:$Z$616,MATCH($B435, 'Mapping cadres'!$B$1:$B$616,0), MATCH(AT$32,'Mapping cadres'!$B$1:$Z$1,0))</f>
        <v>0</v>
      </c>
      <c r="AU435" s="226">
        <f>INDEX('Uganda workforce data - raw'!$A$4:$F$619,MATCH($B435, 'Uganda workforce data - raw'!$B$4:$B$619,0), MATCH("Filled Female",'Uganda workforce data - raw'!$A$4:$F$4,0))*INDEX('Mapping cadres'!$B$1:$Z$616,MATCH($B435, 'Mapping cadres'!$B$1:$B$616,0), MATCH(AU$32,'Mapping cadres'!$B$1:$Z$1,0))</f>
        <v>0</v>
      </c>
      <c r="AV435" s="226">
        <f>INDEX('Uganda workforce data - raw'!$A$4:$F$619,MATCH($B435, 'Uganda workforce data - raw'!$B$4:$B$619,0), MATCH("Filled Female",'Uganda workforce data - raw'!$A$4:$F$4,0))*INDEX('Mapping cadres'!$B$1:$Z$616,MATCH($B435, 'Mapping cadres'!$B$1:$B$616,0), MATCH(AV$32,'Mapping cadres'!$B$1:$Z$1,0))</f>
        <v>0</v>
      </c>
      <c r="AW435" s="226">
        <f>INDEX('Uganda workforce data - raw'!$A$4:$F$619,MATCH($B435, 'Uganda workforce data - raw'!$B$4:$B$619,0), MATCH("Filled Female",'Uganda workforce data - raw'!$A$4:$F$4,0))*INDEX('Mapping cadres'!$B$1:$Z$616,MATCH($B435, 'Mapping cadres'!$B$1:$B$616,0), MATCH(AW$32,'Mapping cadres'!$B$1:$Z$1,0))</f>
        <v>0</v>
      </c>
      <c r="AX435" s="226">
        <f>INDEX('Uganda workforce data - raw'!$A$4:$F$619,MATCH($B435, 'Uganda workforce data - raw'!$B$4:$B$619,0), MATCH("Filled Female",'Uganda workforce data - raw'!$A$4:$F$4,0))*INDEX('Mapping cadres'!$B$1:$Z$616,MATCH($B435, 'Mapping cadres'!$B$1:$B$616,0), MATCH(AX$32,'Mapping cadres'!$B$1:$Z$1,0))</f>
        <v>0</v>
      </c>
      <c r="AY435" s="226">
        <f t="shared" si="149"/>
        <v>0</v>
      </c>
      <c r="AZ435" s="226">
        <f t="shared" si="150"/>
        <v>0</v>
      </c>
      <c r="BA435" s="226">
        <f t="shared" si="151"/>
        <v>0</v>
      </c>
      <c r="BB435" s="226">
        <f t="shared" si="152"/>
        <v>0</v>
      </c>
      <c r="BC435" s="226">
        <f t="shared" si="153"/>
        <v>0</v>
      </c>
      <c r="BD435" s="226">
        <f t="shared" si="154"/>
        <v>0</v>
      </c>
      <c r="BE435" s="226">
        <f t="shared" si="155"/>
        <v>640</v>
      </c>
      <c r="BF435" s="226">
        <f t="shared" si="156"/>
        <v>0</v>
      </c>
      <c r="BG435" s="226">
        <f t="shared" si="157"/>
        <v>0</v>
      </c>
      <c r="BH435" s="226">
        <f t="shared" si="158"/>
        <v>0</v>
      </c>
      <c r="BI435" s="226">
        <f t="shared" si="159"/>
        <v>0</v>
      </c>
      <c r="BJ435" s="226">
        <f t="shared" si="160"/>
        <v>0</v>
      </c>
      <c r="BK435" s="226">
        <f t="shared" si="161"/>
        <v>0</v>
      </c>
      <c r="BL435" s="226">
        <f t="shared" si="162"/>
        <v>0</v>
      </c>
      <c r="BM435" s="226">
        <f t="shared" si="163"/>
        <v>0</v>
      </c>
      <c r="BN435" s="226">
        <f t="shared" si="164"/>
        <v>0</v>
      </c>
      <c r="BO435" s="226">
        <f t="shared" si="165"/>
        <v>0</v>
      </c>
      <c r="BP435" s="226">
        <f t="shared" si="166"/>
        <v>0</v>
      </c>
      <c r="BQ435" s="226">
        <f t="shared" si="167"/>
        <v>0</v>
      </c>
      <c r="BR435" s="226">
        <f t="shared" si="168"/>
        <v>0</v>
      </c>
      <c r="BS435" s="226">
        <f t="shared" si="169"/>
        <v>0</v>
      </c>
      <c r="BT435" s="226">
        <f t="shared" si="170"/>
        <v>0</v>
      </c>
      <c r="BU435" s="226">
        <f t="shared" si="171"/>
        <v>0</v>
      </c>
      <c r="BV435" s="226">
        <f t="shared" si="172"/>
        <v>0</v>
      </c>
    </row>
    <row r="436" spans="1:74">
      <c r="A436" s="226">
        <v>404</v>
      </c>
      <c r="B436" s="226" t="s">
        <v>1704</v>
      </c>
      <c r="C436" s="226">
        <f>INDEX('Uganda workforce data - raw'!$A$4:$F$619,MATCH($B436, 'Uganda workforce data - raw'!$B$4:$B$619,0), MATCH("Filled Male",'Uganda workforce data - raw'!$A$4:$F$4,0))*INDEX('Mapping cadres'!$B$1:$Z$616,MATCH($B436, 'Mapping cadres'!$B$1:$B$616,0), MATCH(C$32,'Mapping cadres'!$B$1:$Z$1,0))</f>
        <v>0</v>
      </c>
      <c r="D436" s="226">
        <f>INDEX('Uganda workforce data - raw'!$A$4:$F$619,MATCH($B436, 'Uganda workforce data - raw'!$B$4:$B$619,0), MATCH("Filled Male",'Uganda workforce data - raw'!$A$4:$F$4,0))*INDEX('Mapping cadres'!$B$1:$Z$616,MATCH($B436, 'Mapping cadres'!$B$1:$B$616,0), MATCH(D$32,'Mapping cadres'!$B$1:$Z$1,0))</f>
        <v>0</v>
      </c>
      <c r="E436" s="226">
        <f>INDEX('Uganda workforce data - raw'!$A$4:$F$619,MATCH($B436, 'Uganda workforce data - raw'!$B$4:$B$619,0), MATCH("Filled Male",'Uganda workforce data - raw'!$A$4:$F$4,0))*INDEX('Mapping cadres'!$B$1:$Z$616,MATCH($B436, 'Mapping cadres'!$B$1:$B$616,0), MATCH(E$32,'Mapping cadres'!$B$1:$Z$1,0))</f>
        <v>0</v>
      </c>
      <c r="F436" s="226">
        <f>INDEX('Uganda workforce data - raw'!$A$4:$F$619,MATCH($B436, 'Uganda workforce data - raw'!$B$4:$B$619,0), MATCH("Filled Male",'Uganda workforce data - raw'!$A$4:$F$4,0))*INDEX('Mapping cadres'!$B$1:$Z$616,MATCH($B436, 'Mapping cadres'!$B$1:$B$616,0), MATCH(F$32,'Mapping cadres'!$B$1:$Z$1,0))</f>
        <v>0</v>
      </c>
      <c r="G436" s="226">
        <f>INDEX('Uganda workforce data - raw'!$A$4:$F$619,MATCH($B436, 'Uganda workforce data - raw'!$B$4:$B$619,0), MATCH("Filled Male",'Uganda workforce data - raw'!$A$4:$F$4,0))*INDEX('Mapping cadres'!$B$1:$Z$616,MATCH($B436, 'Mapping cadres'!$B$1:$B$616,0), MATCH(G$32,'Mapping cadres'!$B$1:$Z$1,0))</f>
        <v>0</v>
      </c>
      <c r="H436" s="226">
        <f>INDEX('Uganda workforce data - raw'!$A$4:$F$619,MATCH($B436, 'Uganda workforce data - raw'!$B$4:$B$619,0), MATCH("Filled Male",'Uganda workforce data - raw'!$A$4:$F$4,0))*INDEX('Mapping cadres'!$B$1:$Z$616,MATCH($B436, 'Mapping cadres'!$B$1:$B$616,0), MATCH(H$32,'Mapping cadres'!$B$1:$Z$1,0))</f>
        <v>0</v>
      </c>
      <c r="I436" s="226">
        <f>INDEX('Uganda workforce data - raw'!$A$4:$F$619,MATCH($B436, 'Uganda workforce data - raw'!$B$4:$B$619,0), MATCH("Filled Male",'Uganda workforce data - raw'!$A$4:$F$4,0))*INDEX('Mapping cadres'!$B$1:$Z$616,MATCH($B436, 'Mapping cadres'!$B$1:$B$616,0), MATCH(I$32,'Mapping cadres'!$B$1:$Z$1,0))</f>
        <v>547</v>
      </c>
      <c r="J436" s="226">
        <f>INDEX('Uganda workforce data - raw'!$A$4:$F$619,MATCH($B436, 'Uganda workforce data - raw'!$B$4:$B$619,0), MATCH("Filled Male",'Uganda workforce data - raw'!$A$4:$F$4,0))*INDEX('Mapping cadres'!$B$1:$Z$616,MATCH($B436, 'Mapping cadres'!$B$1:$B$616,0), MATCH(J$32,'Mapping cadres'!$B$1:$Z$1,0))</f>
        <v>0</v>
      </c>
      <c r="K436" s="226">
        <f>INDEX('Uganda workforce data - raw'!$A$4:$F$619,MATCH($B436, 'Uganda workforce data - raw'!$B$4:$B$619,0), MATCH("Filled Male",'Uganda workforce data - raw'!$A$4:$F$4,0))*INDEX('Mapping cadres'!$B$1:$Z$616,MATCH($B436, 'Mapping cadres'!$B$1:$B$616,0), MATCH(K$32,'Mapping cadres'!$B$1:$Z$1,0))</f>
        <v>0</v>
      </c>
      <c r="L436" s="226">
        <f>INDEX('Uganda workforce data - raw'!$A$4:$F$619,MATCH($B436, 'Uganda workforce data - raw'!$B$4:$B$619,0), MATCH("Filled Male",'Uganda workforce data - raw'!$A$4:$F$4,0))*INDEX('Mapping cadres'!$B$1:$Z$616,MATCH($B436, 'Mapping cadres'!$B$1:$B$616,0), MATCH(L$32,'Mapping cadres'!$B$1:$Z$1,0))</f>
        <v>0</v>
      </c>
      <c r="M436" s="226">
        <f>INDEX('Uganda workforce data - raw'!$A$4:$F$619,MATCH($B436, 'Uganda workforce data - raw'!$B$4:$B$619,0), MATCH("Filled Male",'Uganda workforce data - raw'!$A$4:$F$4,0))*INDEX('Mapping cadres'!$B$1:$Z$616,MATCH($B436, 'Mapping cadres'!$B$1:$B$616,0), MATCH(M$32,'Mapping cadres'!$B$1:$Z$1,0))</f>
        <v>0</v>
      </c>
      <c r="N436" s="226">
        <f>INDEX('Uganda workforce data - raw'!$A$4:$F$619,MATCH($B436, 'Uganda workforce data - raw'!$B$4:$B$619,0), MATCH("Filled Male",'Uganda workforce data - raw'!$A$4:$F$4,0))*INDEX('Mapping cadres'!$B$1:$Z$616,MATCH($B436, 'Mapping cadres'!$B$1:$B$616,0), MATCH(N$32,'Mapping cadres'!$B$1:$Z$1,0))</f>
        <v>0</v>
      </c>
      <c r="O436" s="226">
        <f>INDEX('Uganda workforce data - raw'!$A$4:$F$619,MATCH($B436, 'Uganda workforce data - raw'!$B$4:$B$619,0), MATCH("Filled Male",'Uganda workforce data - raw'!$A$4:$F$4,0))*INDEX('Mapping cadres'!$B$1:$Z$616,MATCH($B436, 'Mapping cadres'!$B$1:$B$616,0), MATCH(O$32,'Mapping cadres'!$B$1:$Z$1,0))</f>
        <v>0</v>
      </c>
      <c r="P436" s="226">
        <f>INDEX('Uganda workforce data - raw'!$A$4:$F$619,MATCH($B436, 'Uganda workforce data - raw'!$B$4:$B$619,0), MATCH("Filled Male",'Uganda workforce data - raw'!$A$4:$F$4,0))*INDEX('Mapping cadres'!$B$1:$Z$616,MATCH($B436, 'Mapping cadres'!$B$1:$B$616,0), MATCH(P$32,'Mapping cadres'!$B$1:$Z$1,0))</f>
        <v>0</v>
      </c>
      <c r="Q436" s="226">
        <f>INDEX('Uganda workforce data - raw'!$A$4:$F$619,MATCH($B436, 'Uganda workforce data - raw'!$B$4:$B$619,0), MATCH("Filled Male",'Uganda workforce data - raw'!$A$4:$F$4,0))*INDEX('Mapping cadres'!$B$1:$Z$616,MATCH($B436, 'Mapping cadres'!$B$1:$B$616,0), MATCH(Q$32,'Mapping cadres'!$B$1:$Z$1,0))</f>
        <v>0</v>
      </c>
      <c r="R436" s="226">
        <f>INDEX('Uganda workforce data - raw'!$A$4:$F$619,MATCH($B436, 'Uganda workforce data - raw'!$B$4:$B$619,0), MATCH("Filled Male",'Uganda workforce data - raw'!$A$4:$F$4,0))*INDEX('Mapping cadres'!$B$1:$Z$616,MATCH($B436, 'Mapping cadres'!$B$1:$B$616,0), MATCH(R$32,'Mapping cadres'!$B$1:$Z$1,0))</f>
        <v>0</v>
      </c>
      <c r="S436" s="226">
        <f>INDEX('Uganda workforce data - raw'!$A$4:$F$619,MATCH($B436, 'Uganda workforce data - raw'!$B$4:$B$619,0), MATCH("Filled Male",'Uganda workforce data - raw'!$A$4:$F$4,0))*INDEX('Mapping cadres'!$B$1:$Z$616,MATCH($B436, 'Mapping cadres'!$B$1:$B$616,0), MATCH(S$32,'Mapping cadres'!$B$1:$Z$1,0))</f>
        <v>0</v>
      </c>
      <c r="T436" s="226">
        <f>INDEX('Uganda workforce data - raw'!$A$4:$F$619,MATCH($B436, 'Uganda workforce data - raw'!$B$4:$B$619,0), MATCH("Filled Male",'Uganda workforce data - raw'!$A$4:$F$4,0))*INDEX('Mapping cadres'!$B$1:$Z$616,MATCH($B436, 'Mapping cadres'!$B$1:$B$616,0), MATCH(T$32,'Mapping cadres'!$B$1:$Z$1,0))</f>
        <v>0</v>
      </c>
      <c r="U436" s="226">
        <f>INDEX('Uganda workforce data - raw'!$A$4:$F$619,MATCH($B436, 'Uganda workforce data - raw'!$B$4:$B$619,0), MATCH("Filled Male",'Uganda workforce data - raw'!$A$4:$F$4,0))*INDEX('Mapping cadres'!$B$1:$Z$616,MATCH($B436, 'Mapping cadres'!$B$1:$B$616,0), MATCH(U$32,'Mapping cadres'!$B$1:$Z$1,0))</f>
        <v>0</v>
      </c>
      <c r="V436" s="226">
        <f>INDEX('Uganda workforce data - raw'!$A$4:$F$619,MATCH($B436, 'Uganda workforce data - raw'!$B$4:$B$619,0), MATCH("Filled Male",'Uganda workforce data - raw'!$A$4:$F$4,0))*INDEX('Mapping cadres'!$B$1:$Z$616,MATCH($B436, 'Mapping cadres'!$B$1:$B$616,0), MATCH(V$32,'Mapping cadres'!$B$1:$Z$1,0))</f>
        <v>0</v>
      </c>
      <c r="W436" s="226">
        <f>INDEX('Uganda workforce data - raw'!$A$4:$F$619,MATCH($B436, 'Uganda workforce data - raw'!$B$4:$B$619,0), MATCH("Filled Male",'Uganda workforce data - raw'!$A$4:$F$4,0))*INDEX('Mapping cadres'!$B$1:$Z$616,MATCH($B436, 'Mapping cadres'!$B$1:$B$616,0), MATCH(W$32,'Mapping cadres'!$B$1:$Z$1,0))</f>
        <v>0</v>
      </c>
      <c r="X436" s="226">
        <f>INDEX('Uganda workforce data - raw'!$A$4:$F$619,MATCH($B436, 'Uganda workforce data - raw'!$B$4:$B$619,0), MATCH("Filled Male",'Uganda workforce data - raw'!$A$4:$F$4,0))*INDEX('Mapping cadres'!$B$1:$Z$616,MATCH($B436, 'Mapping cadres'!$B$1:$B$616,0), MATCH(X$32,'Mapping cadres'!$B$1:$Z$1,0))</f>
        <v>0</v>
      </c>
      <c r="Y436" s="226">
        <f>INDEX('Uganda workforce data - raw'!$A$4:$F$619,MATCH($B436, 'Uganda workforce data - raw'!$B$4:$B$619,0), MATCH("Filled Male",'Uganda workforce data - raw'!$A$4:$F$4,0))*INDEX('Mapping cadres'!$B$1:$Z$616,MATCH($B436, 'Mapping cadres'!$B$1:$B$616,0), MATCH(Y$32,'Mapping cadres'!$B$1:$Z$1,0))</f>
        <v>0</v>
      </c>
      <c r="Z436" s="226">
        <f>INDEX('Uganda workforce data - raw'!$A$4:$F$619,MATCH($B436, 'Uganda workforce data - raw'!$B$4:$B$619,0), MATCH("Filled Male",'Uganda workforce data - raw'!$A$4:$F$4,0))*INDEX('Mapping cadres'!$B$1:$Z$616,MATCH($B436, 'Mapping cadres'!$B$1:$B$616,0), MATCH(Z$32,'Mapping cadres'!$B$1:$Z$1,0))</f>
        <v>0</v>
      </c>
      <c r="AA436" s="226">
        <f>INDEX('Uganda workforce data - raw'!$A$4:$F$619,MATCH($B436, 'Uganda workforce data - raw'!$B$4:$B$619,0), MATCH("Filled Female",'Uganda workforce data - raw'!$A$4:$F$4,0))*INDEX('Mapping cadres'!$B$1:$Z$616,MATCH($B436, 'Mapping cadres'!$B$1:$B$616,0), MATCH(AA$32,'Mapping cadres'!$B$1:$Z$1,0))</f>
        <v>0</v>
      </c>
      <c r="AB436" s="226">
        <f>INDEX('Uganda workforce data - raw'!$A$4:$F$619,MATCH($B436, 'Uganda workforce data - raw'!$B$4:$B$619,0), MATCH("Filled Female",'Uganda workforce data - raw'!$A$4:$F$4,0))*INDEX('Mapping cadres'!$B$1:$Z$616,MATCH($B436, 'Mapping cadres'!$B$1:$B$616,0), MATCH(AB$32,'Mapping cadres'!$B$1:$Z$1,0))</f>
        <v>0</v>
      </c>
      <c r="AC436" s="226">
        <f>INDEX('Uganda workforce data - raw'!$A$4:$F$619,MATCH($B436, 'Uganda workforce data - raw'!$B$4:$B$619,0), MATCH("Filled Female",'Uganda workforce data - raw'!$A$4:$F$4,0))*INDEX('Mapping cadres'!$B$1:$Z$616,MATCH($B436, 'Mapping cadres'!$B$1:$B$616,0), MATCH(AC$32,'Mapping cadres'!$B$1:$Z$1,0))</f>
        <v>0</v>
      </c>
      <c r="AD436" s="226">
        <f>INDEX('Uganda workforce data - raw'!$A$4:$F$619,MATCH($B436, 'Uganda workforce data - raw'!$B$4:$B$619,0), MATCH("Filled Female",'Uganda workforce data - raw'!$A$4:$F$4,0))*INDEX('Mapping cadres'!$B$1:$Z$616,MATCH($B436, 'Mapping cadres'!$B$1:$B$616,0), MATCH(AD$32,'Mapping cadres'!$B$1:$Z$1,0))</f>
        <v>0</v>
      </c>
      <c r="AE436" s="226">
        <f>INDEX('Uganda workforce data - raw'!$A$4:$F$619,MATCH($B436, 'Uganda workforce data - raw'!$B$4:$B$619,0), MATCH("Filled Female",'Uganda workforce data - raw'!$A$4:$F$4,0))*INDEX('Mapping cadres'!$B$1:$Z$616,MATCH($B436, 'Mapping cadres'!$B$1:$B$616,0), MATCH(AE$32,'Mapping cadres'!$B$1:$Z$1,0))</f>
        <v>0</v>
      </c>
      <c r="AF436" s="226">
        <f>INDEX('Uganda workforce data - raw'!$A$4:$F$619,MATCH($B436, 'Uganda workforce data - raw'!$B$4:$B$619,0), MATCH("Filled Female",'Uganda workforce data - raw'!$A$4:$F$4,0))*INDEX('Mapping cadres'!$B$1:$Z$616,MATCH($B436, 'Mapping cadres'!$B$1:$B$616,0), MATCH(AF$32,'Mapping cadres'!$B$1:$Z$1,0))</f>
        <v>0</v>
      </c>
      <c r="AG436" s="226">
        <f>INDEX('Uganda workforce data - raw'!$A$4:$F$619,MATCH($B436, 'Uganda workforce data - raw'!$B$4:$B$619,0), MATCH("Filled Female",'Uganda workforce data - raw'!$A$4:$F$4,0))*INDEX('Mapping cadres'!$B$1:$Z$616,MATCH($B436, 'Mapping cadres'!$B$1:$B$616,0), MATCH(AG$32,'Mapping cadres'!$B$1:$Z$1,0))</f>
        <v>1736</v>
      </c>
      <c r="AH436" s="226">
        <f>INDEX('Uganda workforce data - raw'!$A$4:$F$619,MATCH($B436, 'Uganda workforce data - raw'!$B$4:$B$619,0), MATCH("Filled Female",'Uganda workforce data - raw'!$A$4:$F$4,0))*INDEX('Mapping cadres'!$B$1:$Z$616,MATCH($B436, 'Mapping cadres'!$B$1:$B$616,0), MATCH(AH$32,'Mapping cadres'!$B$1:$Z$1,0))</f>
        <v>0</v>
      </c>
      <c r="AI436" s="226">
        <f>INDEX('Uganda workforce data - raw'!$A$4:$F$619,MATCH($B436, 'Uganda workforce data - raw'!$B$4:$B$619,0), MATCH("Filled Female",'Uganda workforce data - raw'!$A$4:$F$4,0))*INDEX('Mapping cadres'!$B$1:$Z$616,MATCH($B436, 'Mapping cadres'!$B$1:$B$616,0), MATCH(AI$32,'Mapping cadres'!$B$1:$Z$1,0))</f>
        <v>0</v>
      </c>
      <c r="AJ436" s="226">
        <f>INDEX('Uganda workforce data - raw'!$A$4:$F$619,MATCH($B436, 'Uganda workforce data - raw'!$B$4:$B$619,0), MATCH("Filled Female",'Uganda workforce data - raw'!$A$4:$F$4,0))*INDEX('Mapping cadres'!$B$1:$Z$616,MATCH($B436, 'Mapping cadres'!$B$1:$B$616,0), MATCH(AJ$32,'Mapping cadres'!$B$1:$Z$1,0))</f>
        <v>0</v>
      </c>
      <c r="AK436" s="226">
        <f>INDEX('Uganda workforce data - raw'!$A$4:$F$619,MATCH($B436, 'Uganda workforce data - raw'!$B$4:$B$619,0), MATCH("Filled Female",'Uganda workforce data - raw'!$A$4:$F$4,0))*INDEX('Mapping cadres'!$B$1:$Z$616,MATCH($B436, 'Mapping cadres'!$B$1:$B$616,0), MATCH(AK$32,'Mapping cadres'!$B$1:$Z$1,0))</f>
        <v>0</v>
      </c>
      <c r="AL436" s="226">
        <f>INDEX('Uganda workforce data - raw'!$A$4:$F$619,MATCH($B436, 'Uganda workforce data - raw'!$B$4:$B$619,0), MATCH("Filled Female",'Uganda workforce data - raw'!$A$4:$F$4,0))*INDEX('Mapping cadres'!$B$1:$Z$616,MATCH($B436, 'Mapping cadres'!$B$1:$B$616,0), MATCH(AL$32,'Mapping cadres'!$B$1:$Z$1,0))</f>
        <v>0</v>
      </c>
      <c r="AM436" s="226">
        <f>INDEX('Uganda workforce data - raw'!$A$4:$F$619,MATCH($B436, 'Uganda workforce data - raw'!$B$4:$B$619,0), MATCH("Filled Female",'Uganda workforce data - raw'!$A$4:$F$4,0))*INDEX('Mapping cadres'!$B$1:$Z$616,MATCH($B436, 'Mapping cadres'!$B$1:$B$616,0), MATCH(AM$32,'Mapping cadres'!$B$1:$Z$1,0))</f>
        <v>0</v>
      </c>
      <c r="AN436" s="226">
        <f>INDEX('Uganda workforce data - raw'!$A$4:$F$619,MATCH($B436, 'Uganda workforce data - raw'!$B$4:$B$619,0), MATCH("Filled Female",'Uganda workforce data - raw'!$A$4:$F$4,0))*INDEX('Mapping cadres'!$B$1:$Z$616,MATCH($B436, 'Mapping cadres'!$B$1:$B$616,0), MATCH(AN$32,'Mapping cadres'!$B$1:$Z$1,0))</f>
        <v>0</v>
      </c>
      <c r="AO436" s="226">
        <f>INDEX('Uganda workforce data - raw'!$A$4:$F$619,MATCH($B436, 'Uganda workforce data - raw'!$B$4:$B$619,0), MATCH("Filled Female",'Uganda workforce data - raw'!$A$4:$F$4,0))*INDEX('Mapping cadres'!$B$1:$Z$616,MATCH($B436, 'Mapping cadres'!$B$1:$B$616,0), MATCH(AO$32,'Mapping cadres'!$B$1:$Z$1,0))</f>
        <v>0</v>
      </c>
      <c r="AP436" s="226">
        <f>INDEX('Uganda workforce data - raw'!$A$4:$F$619,MATCH($B436, 'Uganda workforce data - raw'!$B$4:$B$619,0), MATCH("Filled Female",'Uganda workforce data - raw'!$A$4:$F$4,0))*INDEX('Mapping cadres'!$B$1:$Z$616,MATCH($B436, 'Mapping cadres'!$B$1:$B$616,0), MATCH(AP$32,'Mapping cadres'!$B$1:$Z$1,0))</f>
        <v>0</v>
      </c>
      <c r="AQ436" s="226">
        <f>INDEX('Uganda workforce data - raw'!$A$4:$F$619,MATCH($B436, 'Uganda workforce data - raw'!$B$4:$B$619,0), MATCH("Filled Female",'Uganda workforce data - raw'!$A$4:$F$4,0))*INDEX('Mapping cadres'!$B$1:$Z$616,MATCH($B436, 'Mapping cadres'!$B$1:$B$616,0), MATCH(AQ$32,'Mapping cadres'!$B$1:$Z$1,0))</f>
        <v>0</v>
      </c>
      <c r="AR436" s="226">
        <f>INDEX('Uganda workforce data - raw'!$A$4:$F$619,MATCH($B436, 'Uganda workforce data - raw'!$B$4:$B$619,0), MATCH("Filled Female",'Uganda workforce data - raw'!$A$4:$F$4,0))*INDEX('Mapping cadres'!$B$1:$Z$616,MATCH($B436, 'Mapping cadres'!$B$1:$B$616,0), MATCH(AR$32,'Mapping cadres'!$B$1:$Z$1,0))</f>
        <v>0</v>
      </c>
      <c r="AS436" s="226">
        <f>INDEX('Uganda workforce data - raw'!$A$4:$F$619,MATCH($B436, 'Uganda workforce data - raw'!$B$4:$B$619,0), MATCH("Filled Female",'Uganda workforce data - raw'!$A$4:$F$4,0))*INDEX('Mapping cadres'!$B$1:$Z$616,MATCH($B436, 'Mapping cadres'!$B$1:$B$616,0), MATCH(AS$32,'Mapping cadres'!$B$1:$Z$1,0))</f>
        <v>0</v>
      </c>
      <c r="AT436" s="226">
        <f>INDEX('Uganda workforce data - raw'!$A$4:$F$619,MATCH($B436, 'Uganda workforce data - raw'!$B$4:$B$619,0), MATCH("Filled Female",'Uganda workforce data - raw'!$A$4:$F$4,0))*INDEX('Mapping cadres'!$B$1:$Z$616,MATCH($B436, 'Mapping cadres'!$B$1:$B$616,0), MATCH(AT$32,'Mapping cadres'!$B$1:$Z$1,0))</f>
        <v>0</v>
      </c>
      <c r="AU436" s="226">
        <f>INDEX('Uganda workforce data - raw'!$A$4:$F$619,MATCH($B436, 'Uganda workforce data - raw'!$B$4:$B$619,0), MATCH("Filled Female",'Uganda workforce data - raw'!$A$4:$F$4,0))*INDEX('Mapping cadres'!$B$1:$Z$616,MATCH($B436, 'Mapping cadres'!$B$1:$B$616,0), MATCH(AU$32,'Mapping cadres'!$B$1:$Z$1,0))</f>
        <v>0</v>
      </c>
      <c r="AV436" s="226">
        <f>INDEX('Uganda workforce data - raw'!$A$4:$F$619,MATCH($B436, 'Uganda workforce data - raw'!$B$4:$B$619,0), MATCH("Filled Female",'Uganda workforce data - raw'!$A$4:$F$4,0))*INDEX('Mapping cadres'!$B$1:$Z$616,MATCH($B436, 'Mapping cadres'!$B$1:$B$616,0), MATCH(AV$32,'Mapping cadres'!$B$1:$Z$1,0))</f>
        <v>0</v>
      </c>
      <c r="AW436" s="226">
        <f>INDEX('Uganda workforce data - raw'!$A$4:$F$619,MATCH($B436, 'Uganda workforce data - raw'!$B$4:$B$619,0), MATCH("Filled Female",'Uganda workforce data - raw'!$A$4:$F$4,0))*INDEX('Mapping cadres'!$B$1:$Z$616,MATCH($B436, 'Mapping cadres'!$B$1:$B$616,0), MATCH(AW$32,'Mapping cadres'!$B$1:$Z$1,0))</f>
        <v>0</v>
      </c>
      <c r="AX436" s="226">
        <f>INDEX('Uganda workforce data - raw'!$A$4:$F$619,MATCH($B436, 'Uganda workforce data - raw'!$B$4:$B$619,0), MATCH("Filled Female",'Uganda workforce data - raw'!$A$4:$F$4,0))*INDEX('Mapping cadres'!$B$1:$Z$616,MATCH($B436, 'Mapping cadres'!$B$1:$B$616,0), MATCH(AX$32,'Mapping cadres'!$B$1:$Z$1,0))</f>
        <v>0</v>
      </c>
      <c r="AY436" s="226">
        <f t="shared" si="149"/>
        <v>0</v>
      </c>
      <c r="AZ436" s="226">
        <f t="shared" si="150"/>
        <v>0</v>
      </c>
      <c r="BA436" s="226">
        <f t="shared" si="151"/>
        <v>0</v>
      </c>
      <c r="BB436" s="226">
        <f t="shared" si="152"/>
        <v>0</v>
      </c>
      <c r="BC436" s="226">
        <f t="shared" si="153"/>
        <v>0</v>
      </c>
      <c r="BD436" s="226">
        <f t="shared" si="154"/>
        <v>0</v>
      </c>
      <c r="BE436" s="226">
        <f t="shared" si="155"/>
        <v>2283</v>
      </c>
      <c r="BF436" s="226">
        <f t="shared" si="156"/>
        <v>0</v>
      </c>
      <c r="BG436" s="226">
        <f t="shared" si="157"/>
        <v>0</v>
      </c>
      <c r="BH436" s="226">
        <f t="shared" si="158"/>
        <v>0</v>
      </c>
      <c r="BI436" s="226">
        <f t="shared" si="159"/>
        <v>0</v>
      </c>
      <c r="BJ436" s="226">
        <f t="shared" si="160"/>
        <v>0</v>
      </c>
      <c r="BK436" s="226">
        <f t="shared" si="161"/>
        <v>0</v>
      </c>
      <c r="BL436" s="226">
        <f t="shared" si="162"/>
        <v>0</v>
      </c>
      <c r="BM436" s="226">
        <f t="shared" si="163"/>
        <v>0</v>
      </c>
      <c r="BN436" s="226">
        <f t="shared" si="164"/>
        <v>0</v>
      </c>
      <c r="BO436" s="226">
        <f t="shared" si="165"/>
        <v>0</v>
      </c>
      <c r="BP436" s="226">
        <f t="shared" si="166"/>
        <v>0</v>
      </c>
      <c r="BQ436" s="226">
        <f t="shared" si="167"/>
        <v>0</v>
      </c>
      <c r="BR436" s="226">
        <f t="shared" si="168"/>
        <v>0</v>
      </c>
      <c r="BS436" s="226">
        <f t="shared" si="169"/>
        <v>0</v>
      </c>
      <c r="BT436" s="226">
        <f t="shared" si="170"/>
        <v>0</v>
      </c>
      <c r="BU436" s="226">
        <f t="shared" si="171"/>
        <v>0</v>
      </c>
      <c r="BV436" s="226">
        <f t="shared" si="172"/>
        <v>0</v>
      </c>
    </row>
    <row r="437" spans="1:74">
      <c r="A437" s="226">
        <v>405</v>
      </c>
      <c r="B437" s="226" t="s">
        <v>1705</v>
      </c>
      <c r="C437" s="226">
        <f>INDEX('Uganda workforce data - raw'!$A$4:$F$619,MATCH($B437, 'Uganda workforce data - raw'!$B$4:$B$619,0), MATCH("Filled Male",'Uganda workforce data - raw'!$A$4:$F$4,0))*INDEX('Mapping cadres'!$B$1:$Z$616,MATCH($B437, 'Mapping cadres'!$B$1:$B$616,0), MATCH(C$32,'Mapping cadres'!$B$1:$Z$1,0))</f>
        <v>0</v>
      </c>
      <c r="D437" s="226">
        <f>INDEX('Uganda workforce data - raw'!$A$4:$F$619,MATCH($B437, 'Uganda workforce data - raw'!$B$4:$B$619,0), MATCH("Filled Male",'Uganda workforce data - raw'!$A$4:$F$4,0))*INDEX('Mapping cadres'!$B$1:$Z$616,MATCH($B437, 'Mapping cadres'!$B$1:$B$616,0), MATCH(D$32,'Mapping cadres'!$B$1:$Z$1,0))</f>
        <v>0</v>
      </c>
      <c r="E437" s="226">
        <f>INDEX('Uganda workforce data - raw'!$A$4:$F$619,MATCH($B437, 'Uganda workforce data - raw'!$B$4:$B$619,0), MATCH("Filled Male",'Uganda workforce data - raw'!$A$4:$F$4,0))*INDEX('Mapping cadres'!$B$1:$Z$616,MATCH($B437, 'Mapping cadres'!$B$1:$B$616,0), MATCH(E$32,'Mapping cadres'!$B$1:$Z$1,0))</f>
        <v>0</v>
      </c>
      <c r="F437" s="226">
        <f>INDEX('Uganda workforce data - raw'!$A$4:$F$619,MATCH($B437, 'Uganda workforce data - raw'!$B$4:$B$619,0), MATCH("Filled Male",'Uganda workforce data - raw'!$A$4:$F$4,0))*INDEX('Mapping cadres'!$B$1:$Z$616,MATCH($B437, 'Mapping cadres'!$B$1:$B$616,0), MATCH(F$32,'Mapping cadres'!$B$1:$Z$1,0))</f>
        <v>0</v>
      </c>
      <c r="G437" s="226">
        <f>INDEX('Uganda workforce data - raw'!$A$4:$F$619,MATCH($B437, 'Uganda workforce data - raw'!$B$4:$B$619,0), MATCH("Filled Male",'Uganda workforce data - raw'!$A$4:$F$4,0))*INDEX('Mapping cadres'!$B$1:$Z$616,MATCH($B437, 'Mapping cadres'!$B$1:$B$616,0), MATCH(G$32,'Mapping cadres'!$B$1:$Z$1,0))</f>
        <v>0</v>
      </c>
      <c r="H437" s="226">
        <f>INDEX('Uganda workforce data - raw'!$A$4:$F$619,MATCH($B437, 'Uganda workforce data - raw'!$B$4:$B$619,0), MATCH("Filled Male",'Uganda workforce data - raw'!$A$4:$F$4,0))*INDEX('Mapping cadres'!$B$1:$Z$616,MATCH($B437, 'Mapping cadres'!$B$1:$B$616,0), MATCH(H$32,'Mapping cadres'!$B$1:$Z$1,0))</f>
        <v>0</v>
      </c>
      <c r="I437" s="226">
        <f>INDEX('Uganda workforce data - raw'!$A$4:$F$619,MATCH($B437, 'Uganda workforce data - raw'!$B$4:$B$619,0), MATCH("Filled Male",'Uganda workforce data - raw'!$A$4:$F$4,0))*INDEX('Mapping cadres'!$B$1:$Z$616,MATCH($B437, 'Mapping cadres'!$B$1:$B$616,0), MATCH(I$32,'Mapping cadres'!$B$1:$Z$1,0))</f>
        <v>0</v>
      </c>
      <c r="J437" s="226">
        <f>INDEX('Uganda workforce data - raw'!$A$4:$F$619,MATCH($B437, 'Uganda workforce data - raw'!$B$4:$B$619,0), MATCH("Filled Male",'Uganda workforce data - raw'!$A$4:$F$4,0))*INDEX('Mapping cadres'!$B$1:$Z$616,MATCH($B437, 'Mapping cadres'!$B$1:$B$616,0), MATCH(J$32,'Mapping cadres'!$B$1:$Z$1,0))</f>
        <v>0</v>
      </c>
      <c r="K437" s="226">
        <f>INDEX('Uganda workforce data - raw'!$A$4:$F$619,MATCH($B437, 'Uganda workforce data - raw'!$B$4:$B$619,0), MATCH("Filled Male",'Uganda workforce data - raw'!$A$4:$F$4,0))*INDEX('Mapping cadres'!$B$1:$Z$616,MATCH($B437, 'Mapping cadres'!$B$1:$B$616,0), MATCH(K$32,'Mapping cadres'!$B$1:$Z$1,0))</f>
        <v>0</v>
      </c>
      <c r="L437" s="226">
        <f>INDEX('Uganda workforce data - raw'!$A$4:$F$619,MATCH($B437, 'Uganda workforce data - raw'!$B$4:$B$619,0), MATCH("Filled Male",'Uganda workforce data - raw'!$A$4:$F$4,0))*INDEX('Mapping cadres'!$B$1:$Z$616,MATCH($B437, 'Mapping cadres'!$B$1:$B$616,0), MATCH(L$32,'Mapping cadres'!$B$1:$Z$1,0))</f>
        <v>0</v>
      </c>
      <c r="M437" s="226">
        <f>INDEX('Uganda workforce data - raw'!$A$4:$F$619,MATCH($B437, 'Uganda workforce data - raw'!$B$4:$B$619,0), MATCH("Filled Male",'Uganda workforce data - raw'!$A$4:$F$4,0))*INDEX('Mapping cadres'!$B$1:$Z$616,MATCH($B437, 'Mapping cadres'!$B$1:$B$616,0), MATCH(M$32,'Mapping cadres'!$B$1:$Z$1,0))</f>
        <v>0</v>
      </c>
      <c r="N437" s="226">
        <f>INDEX('Uganda workforce data - raw'!$A$4:$F$619,MATCH($B437, 'Uganda workforce data - raw'!$B$4:$B$619,0), MATCH("Filled Male",'Uganda workforce data - raw'!$A$4:$F$4,0))*INDEX('Mapping cadres'!$B$1:$Z$616,MATCH($B437, 'Mapping cadres'!$B$1:$B$616,0), MATCH(N$32,'Mapping cadres'!$B$1:$Z$1,0))</f>
        <v>0</v>
      </c>
      <c r="O437" s="226">
        <f>INDEX('Uganda workforce data - raw'!$A$4:$F$619,MATCH($B437, 'Uganda workforce data - raw'!$B$4:$B$619,0), MATCH("Filled Male",'Uganda workforce data - raw'!$A$4:$F$4,0))*INDEX('Mapping cadres'!$B$1:$Z$616,MATCH($B437, 'Mapping cadres'!$B$1:$B$616,0), MATCH(O$32,'Mapping cadres'!$B$1:$Z$1,0))</f>
        <v>0</v>
      </c>
      <c r="P437" s="226">
        <f>INDEX('Uganda workforce data - raw'!$A$4:$F$619,MATCH($B437, 'Uganda workforce data - raw'!$B$4:$B$619,0), MATCH("Filled Male",'Uganda workforce data - raw'!$A$4:$F$4,0))*INDEX('Mapping cadres'!$B$1:$Z$616,MATCH($B437, 'Mapping cadres'!$B$1:$B$616,0), MATCH(P$32,'Mapping cadres'!$B$1:$Z$1,0))</f>
        <v>0</v>
      </c>
      <c r="Q437" s="226">
        <f>INDEX('Uganda workforce data - raw'!$A$4:$F$619,MATCH($B437, 'Uganda workforce data - raw'!$B$4:$B$619,0), MATCH("Filled Male",'Uganda workforce data - raw'!$A$4:$F$4,0))*INDEX('Mapping cadres'!$B$1:$Z$616,MATCH($B437, 'Mapping cadres'!$B$1:$B$616,0), MATCH(Q$32,'Mapping cadres'!$B$1:$Z$1,0))</f>
        <v>0</v>
      </c>
      <c r="R437" s="226">
        <f>INDEX('Uganda workforce data - raw'!$A$4:$F$619,MATCH($B437, 'Uganda workforce data - raw'!$B$4:$B$619,0), MATCH("Filled Male",'Uganda workforce data - raw'!$A$4:$F$4,0))*INDEX('Mapping cadres'!$B$1:$Z$616,MATCH($B437, 'Mapping cadres'!$B$1:$B$616,0), MATCH(R$32,'Mapping cadres'!$B$1:$Z$1,0))</f>
        <v>0</v>
      </c>
      <c r="S437" s="226">
        <f>INDEX('Uganda workforce data - raw'!$A$4:$F$619,MATCH($B437, 'Uganda workforce data - raw'!$B$4:$B$619,0), MATCH("Filled Male",'Uganda workforce data - raw'!$A$4:$F$4,0))*INDEX('Mapping cadres'!$B$1:$Z$616,MATCH($B437, 'Mapping cadres'!$B$1:$B$616,0), MATCH(S$32,'Mapping cadres'!$B$1:$Z$1,0))</f>
        <v>0</v>
      </c>
      <c r="T437" s="226">
        <f>INDEX('Uganda workforce data - raw'!$A$4:$F$619,MATCH($B437, 'Uganda workforce data - raw'!$B$4:$B$619,0), MATCH("Filled Male",'Uganda workforce data - raw'!$A$4:$F$4,0))*INDEX('Mapping cadres'!$B$1:$Z$616,MATCH($B437, 'Mapping cadres'!$B$1:$B$616,0), MATCH(T$32,'Mapping cadres'!$B$1:$Z$1,0))</f>
        <v>0</v>
      </c>
      <c r="U437" s="226">
        <f>INDEX('Uganda workforce data - raw'!$A$4:$F$619,MATCH($B437, 'Uganda workforce data - raw'!$B$4:$B$619,0), MATCH("Filled Male",'Uganda workforce data - raw'!$A$4:$F$4,0))*INDEX('Mapping cadres'!$B$1:$Z$616,MATCH($B437, 'Mapping cadres'!$B$1:$B$616,0), MATCH(U$32,'Mapping cadres'!$B$1:$Z$1,0))</f>
        <v>117</v>
      </c>
      <c r="V437" s="226">
        <f>INDEX('Uganda workforce data - raw'!$A$4:$F$619,MATCH($B437, 'Uganda workforce data - raw'!$B$4:$B$619,0), MATCH("Filled Male",'Uganda workforce data - raw'!$A$4:$F$4,0))*INDEX('Mapping cadres'!$B$1:$Z$616,MATCH($B437, 'Mapping cadres'!$B$1:$B$616,0), MATCH(V$32,'Mapping cadres'!$B$1:$Z$1,0))</f>
        <v>0</v>
      </c>
      <c r="W437" s="226">
        <f>INDEX('Uganda workforce data - raw'!$A$4:$F$619,MATCH($B437, 'Uganda workforce data - raw'!$B$4:$B$619,0), MATCH("Filled Male",'Uganda workforce data - raw'!$A$4:$F$4,0))*INDEX('Mapping cadres'!$B$1:$Z$616,MATCH($B437, 'Mapping cadres'!$B$1:$B$616,0), MATCH(W$32,'Mapping cadres'!$B$1:$Z$1,0))</f>
        <v>0</v>
      </c>
      <c r="X437" s="226">
        <f>INDEX('Uganda workforce data - raw'!$A$4:$F$619,MATCH($B437, 'Uganda workforce data - raw'!$B$4:$B$619,0), MATCH("Filled Male",'Uganda workforce data - raw'!$A$4:$F$4,0))*INDEX('Mapping cadres'!$B$1:$Z$616,MATCH($B437, 'Mapping cadres'!$B$1:$B$616,0), MATCH(X$32,'Mapping cadres'!$B$1:$Z$1,0))</f>
        <v>0</v>
      </c>
      <c r="Y437" s="226">
        <f>INDEX('Uganda workforce data - raw'!$A$4:$F$619,MATCH($B437, 'Uganda workforce data - raw'!$B$4:$B$619,0), MATCH("Filled Male",'Uganda workforce data - raw'!$A$4:$F$4,0))*INDEX('Mapping cadres'!$B$1:$Z$616,MATCH($B437, 'Mapping cadres'!$B$1:$B$616,0), MATCH(Y$32,'Mapping cadres'!$B$1:$Z$1,0))</f>
        <v>0</v>
      </c>
      <c r="Z437" s="226">
        <f>INDEX('Uganda workforce data - raw'!$A$4:$F$619,MATCH($B437, 'Uganda workforce data - raw'!$B$4:$B$619,0), MATCH("Filled Male",'Uganda workforce data - raw'!$A$4:$F$4,0))*INDEX('Mapping cadres'!$B$1:$Z$616,MATCH($B437, 'Mapping cadres'!$B$1:$B$616,0), MATCH(Z$32,'Mapping cadres'!$B$1:$Z$1,0))</f>
        <v>0</v>
      </c>
      <c r="AA437" s="226">
        <f>INDEX('Uganda workforce data - raw'!$A$4:$F$619,MATCH($B437, 'Uganda workforce data - raw'!$B$4:$B$619,0), MATCH("Filled Female",'Uganda workforce data - raw'!$A$4:$F$4,0))*INDEX('Mapping cadres'!$B$1:$Z$616,MATCH($B437, 'Mapping cadres'!$B$1:$B$616,0), MATCH(AA$32,'Mapping cadres'!$B$1:$Z$1,0))</f>
        <v>0</v>
      </c>
      <c r="AB437" s="226">
        <f>INDEX('Uganda workforce data - raw'!$A$4:$F$619,MATCH($B437, 'Uganda workforce data - raw'!$B$4:$B$619,0), MATCH("Filled Female",'Uganda workforce data - raw'!$A$4:$F$4,0))*INDEX('Mapping cadres'!$B$1:$Z$616,MATCH($B437, 'Mapping cadres'!$B$1:$B$616,0), MATCH(AB$32,'Mapping cadres'!$B$1:$Z$1,0))</f>
        <v>0</v>
      </c>
      <c r="AC437" s="226">
        <f>INDEX('Uganda workforce data - raw'!$A$4:$F$619,MATCH($B437, 'Uganda workforce data - raw'!$B$4:$B$619,0), MATCH("Filled Female",'Uganda workforce data - raw'!$A$4:$F$4,0))*INDEX('Mapping cadres'!$B$1:$Z$616,MATCH($B437, 'Mapping cadres'!$B$1:$B$616,0), MATCH(AC$32,'Mapping cadres'!$B$1:$Z$1,0))</f>
        <v>0</v>
      </c>
      <c r="AD437" s="226">
        <f>INDEX('Uganda workforce data - raw'!$A$4:$F$619,MATCH($B437, 'Uganda workforce data - raw'!$B$4:$B$619,0), MATCH("Filled Female",'Uganda workforce data - raw'!$A$4:$F$4,0))*INDEX('Mapping cadres'!$B$1:$Z$616,MATCH($B437, 'Mapping cadres'!$B$1:$B$616,0), MATCH(AD$32,'Mapping cadres'!$B$1:$Z$1,0))</f>
        <v>0</v>
      </c>
      <c r="AE437" s="226">
        <f>INDEX('Uganda workforce data - raw'!$A$4:$F$619,MATCH($B437, 'Uganda workforce data - raw'!$B$4:$B$619,0), MATCH("Filled Female",'Uganda workforce data - raw'!$A$4:$F$4,0))*INDEX('Mapping cadres'!$B$1:$Z$616,MATCH($B437, 'Mapping cadres'!$B$1:$B$616,0), MATCH(AE$32,'Mapping cadres'!$B$1:$Z$1,0))</f>
        <v>0</v>
      </c>
      <c r="AF437" s="226">
        <f>INDEX('Uganda workforce data - raw'!$A$4:$F$619,MATCH($B437, 'Uganda workforce data - raw'!$B$4:$B$619,0), MATCH("Filled Female",'Uganda workforce data - raw'!$A$4:$F$4,0))*INDEX('Mapping cadres'!$B$1:$Z$616,MATCH($B437, 'Mapping cadres'!$B$1:$B$616,0), MATCH(AF$32,'Mapping cadres'!$B$1:$Z$1,0))</f>
        <v>0</v>
      </c>
      <c r="AG437" s="226">
        <f>INDEX('Uganda workforce data - raw'!$A$4:$F$619,MATCH($B437, 'Uganda workforce data - raw'!$B$4:$B$619,0), MATCH("Filled Female",'Uganda workforce data - raw'!$A$4:$F$4,0))*INDEX('Mapping cadres'!$B$1:$Z$616,MATCH($B437, 'Mapping cadres'!$B$1:$B$616,0), MATCH(AG$32,'Mapping cadres'!$B$1:$Z$1,0))</f>
        <v>0</v>
      </c>
      <c r="AH437" s="226">
        <f>INDEX('Uganda workforce data - raw'!$A$4:$F$619,MATCH($B437, 'Uganda workforce data - raw'!$B$4:$B$619,0), MATCH("Filled Female",'Uganda workforce data - raw'!$A$4:$F$4,0))*INDEX('Mapping cadres'!$B$1:$Z$616,MATCH($B437, 'Mapping cadres'!$B$1:$B$616,0), MATCH(AH$32,'Mapping cadres'!$B$1:$Z$1,0))</f>
        <v>0</v>
      </c>
      <c r="AI437" s="226">
        <f>INDEX('Uganda workforce data - raw'!$A$4:$F$619,MATCH($B437, 'Uganda workforce data - raw'!$B$4:$B$619,0), MATCH("Filled Female",'Uganda workforce data - raw'!$A$4:$F$4,0))*INDEX('Mapping cadres'!$B$1:$Z$616,MATCH($B437, 'Mapping cadres'!$B$1:$B$616,0), MATCH(AI$32,'Mapping cadres'!$B$1:$Z$1,0))</f>
        <v>0</v>
      </c>
      <c r="AJ437" s="226">
        <f>INDEX('Uganda workforce data - raw'!$A$4:$F$619,MATCH($B437, 'Uganda workforce data - raw'!$B$4:$B$619,0), MATCH("Filled Female",'Uganda workforce data - raw'!$A$4:$F$4,0))*INDEX('Mapping cadres'!$B$1:$Z$616,MATCH($B437, 'Mapping cadres'!$B$1:$B$616,0), MATCH(AJ$32,'Mapping cadres'!$B$1:$Z$1,0))</f>
        <v>0</v>
      </c>
      <c r="AK437" s="226">
        <f>INDEX('Uganda workforce data - raw'!$A$4:$F$619,MATCH($B437, 'Uganda workforce data - raw'!$B$4:$B$619,0), MATCH("Filled Female",'Uganda workforce data - raw'!$A$4:$F$4,0))*INDEX('Mapping cadres'!$B$1:$Z$616,MATCH($B437, 'Mapping cadres'!$B$1:$B$616,0), MATCH(AK$32,'Mapping cadres'!$B$1:$Z$1,0))</f>
        <v>0</v>
      </c>
      <c r="AL437" s="226">
        <f>INDEX('Uganda workforce data - raw'!$A$4:$F$619,MATCH($B437, 'Uganda workforce data - raw'!$B$4:$B$619,0), MATCH("Filled Female",'Uganda workforce data - raw'!$A$4:$F$4,0))*INDEX('Mapping cadres'!$B$1:$Z$616,MATCH($B437, 'Mapping cadres'!$B$1:$B$616,0), MATCH(AL$32,'Mapping cadres'!$B$1:$Z$1,0))</f>
        <v>0</v>
      </c>
      <c r="AM437" s="226">
        <f>INDEX('Uganda workforce data - raw'!$A$4:$F$619,MATCH($B437, 'Uganda workforce data - raw'!$B$4:$B$619,0), MATCH("Filled Female",'Uganda workforce data - raw'!$A$4:$F$4,0))*INDEX('Mapping cadres'!$B$1:$Z$616,MATCH($B437, 'Mapping cadres'!$B$1:$B$616,0), MATCH(AM$32,'Mapping cadres'!$B$1:$Z$1,0))</f>
        <v>0</v>
      </c>
      <c r="AN437" s="226">
        <f>INDEX('Uganda workforce data - raw'!$A$4:$F$619,MATCH($B437, 'Uganda workforce data - raw'!$B$4:$B$619,0), MATCH("Filled Female",'Uganda workforce data - raw'!$A$4:$F$4,0))*INDEX('Mapping cadres'!$B$1:$Z$616,MATCH($B437, 'Mapping cadres'!$B$1:$B$616,0), MATCH(AN$32,'Mapping cadres'!$B$1:$Z$1,0))</f>
        <v>0</v>
      </c>
      <c r="AO437" s="226">
        <f>INDEX('Uganda workforce data - raw'!$A$4:$F$619,MATCH($B437, 'Uganda workforce data - raw'!$B$4:$B$619,0), MATCH("Filled Female",'Uganda workforce data - raw'!$A$4:$F$4,0))*INDEX('Mapping cadres'!$B$1:$Z$616,MATCH($B437, 'Mapping cadres'!$B$1:$B$616,0), MATCH(AO$32,'Mapping cadres'!$B$1:$Z$1,0))</f>
        <v>0</v>
      </c>
      <c r="AP437" s="226">
        <f>INDEX('Uganda workforce data - raw'!$A$4:$F$619,MATCH($B437, 'Uganda workforce data - raw'!$B$4:$B$619,0), MATCH("Filled Female",'Uganda workforce data - raw'!$A$4:$F$4,0))*INDEX('Mapping cadres'!$B$1:$Z$616,MATCH($B437, 'Mapping cadres'!$B$1:$B$616,0), MATCH(AP$32,'Mapping cadres'!$B$1:$Z$1,0))</f>
        <v>0</v>
      </c>
      <c r="AQ437" s="226">
        <f>INDEX('Uganda workforce data - raw'!$A$4:$F$619,MATCH($B437, 'Uganda workforce data - raw'!$B$4:$B$619,0), MATCH("Filled Female",'Uganda workforce data - raw'!$A$4:$F$4,0))*INDEX('Mapping cadres'!$B$1:$Z$616,MATCH($B437, 'Mapping cadres'!$B$1:$B$616,0), MATCH(AQ$32,'Mapping cadres'!$B$1:$Z$1,0))</f>
        <v>0</v>
      </c>
      <c r="AR437" s="226">
        <f>INDEX('Uganda workforce data - raw'!$A$4:$F$619,MATCH($B437, 'Uganda workforce data - raw'!$B$4:$B$619,0), MATCH("Filled Female",'Uganda workforce data - raw'!$A$4:$F$4,0))*INDEX('Mapping cadres'!$B$1:$Z$616,MATCH($B437, 'Mapping cadres'!$B$1:$B$616,0), MATCH(AR$32,'Mapping cadres'!$B$1:$Z$1,0))</f>
        <v>0</v>
      </c>
      <c r="AS437" s="226">
        <f>INDEX('Uganda workforce data - raw'!$A$4:$F$619,MATCH($B437, 'Uganda workforce data - raw'!$B$4:$B$619,0), MATCH("Filled Female",'Uganda workforce data - raw'!$A$4:$F$4,0))*INDEX('Mapping cadres'!$B$1:$Z$616,MATCH($B437, 'Mapping cadres'!$B$1:$B$616,0), MATCH(AS$32,'Mapping cadres'!$B$1:$Z$1,0))</f>
        <v>90</v>
      </c>
      <c r="AT437" s="226">
        <f>INDEX('Uganda workforce data - raw'!$A$4:$F$619,MATCH($B437, 'Uganda workforce data - raw'!$B$4:$B$619,0), MATCH("Filled Female",'Uganda workforce data - raw'!$A$4:$F$4,0))*INDEX('Mapping cadres'!$B$1:$Z$616,MATCH($B437, 'Mapping cadres'!$B$1:$B$616,0), MATCH(AT$32,'Mapping cadres'!$B$1:$Z$1,0))</f>
        <v>0</v>
      </c>
      <c r="AU437" s="226">
        <f>INDEX('Uganda workforce data - raw'!$A$4:$F$619,MATCH($B437, 'Uganda workforce data - raw'!$B$4:$B$619,0), MATCH("Filled Female",'Uganda workforce data - raw'!$A$4:$F$4,0))*INDEX('Mapping cadres'!$B$1:$Z$616,MATCH($B437, 'Mapping cadres'!$B$1:$B$616,0), MATCH(AU$32,'Mapping cadres'!$B$1:$Z$1,0))</f>
        <v>0</v>
      </c>
      <c r="AV437" s="226">
        <f>INDEX('Uganda workforce data - raw'!$A$4:$F$619,MATCH($B437, 'Uganda workforce data - raw'!$B$4:$B$619,0), MATCH("Filled Female",'Uganda workforce data - raw'!$A$4:$F$4,0))*INDEX('Mapping cadres'!$B$1:$Z$616,MATCH($B437, 'Mapping cadres'!$B$1:$B$616,0), MATCH(AV$32,'Mapping cadres'!$B$1:$Z$1,0))</f>
        <v>0</v>
      </c>
      <c r="AW437" s="226">
        <f>INDEX('Uganda workforce data - raw'!$A$4:$F$619,MATCH($B437, 'Uganda workforce data - raw'!$B$4:$B$619,0), MATCH("Filled Female",'Uganda workforce data - raw'!$A$4:$F$4,0))*INDEX('Mapping cadres'!$B$1:$Z$616,MATCH($B437, 'Mapping cadres'!$B$1:$B$616,0), MATCH(AW$32,'Mapping cadres'!$B$1:$Z$1,0))</f>
        <v>0</v>
      </c>
      <c r="AX437" s="226">
        <f>INDEX('Uganda workforce data - raw'!$A$4:$F$619,MATCH($B437, 'Uganda workforce data - raw'!$B$4:$B$619,0), MATCH("Filled Female",'Uganda workforce data - raw'!$A$4:$F$4,0))*INDEX('Mapping cadres'!$B$1:$Z$616,MATCH($B437, 'Mapping cadres'!$B$1:$B$616,0), MATCH(AX$32,'Mapping cadres'!$B$1:$Z$1,0))</f>
        <v>0</v>
      </c>
      <c r="AY437" s="226">
        <f t="shared" si="149"/>
        <v>0</v>
      </c>
      <c r="AZ437" s="226">
        <f t="shared" si="150"/>
        <v>0</v>
      </c>
      <c r="BA437" s="226">
        <f t="shared" si="151"/>
        <v>0</v>
      </c>
      <c r="BB437" s="226">
        <f t="shared" si="152"/>
        <v>0</v>
      </c>
      <c r="BC437" s="226">
        <f t="shared" si="153"/>
        <v>0</v>
      </c>
      <c r="BD437" s="226">
        <f t="shared" si="154"/>
        <v>0</v>
      </c>
      <c r="BE437" s="226">
        <f t="shared" si="155"/>
        <v>0</v>
      </c>
      <c r="BF437" s="226">
        <f t="shared" si="156"/>
        <v>0</v>
      </c>
      <c r="BG437" s="226">
        <f t="shared" si="157"/>
        <v>0</v>
      </c>
      <c r="BH437" s="226">
        <f t="shared" si="158"/>
        <v>0</v>
      </c>
      <c r="BI437" s="226">
        <f t="shared" si="159"/>
        <v>0</v>
      </c>
      <c r="BJ437" s="226">
        <f t="shared" si="160"/>
        <v>0</v>
      </c>
      <c r="BK437" s="226">
        <f t="shared" si="161"/>
        <v>0</v>
      </c>
      <c r="BL437" s="226">
        <f t="shared" si="162"/>
        <v>0</v>
      </c>
      <c r="BM437" s="226">
        <f t="shared" si="163"/>
        <v>0</v>
      </c>
      <c r="BN437" s="226">
        <f t="shared" si="164"/>
        <v>0</v>
      </c>
      <c r="BO437" s="226">
        <f t="shared" si="165"/>
        <v>0</v>
      </c>
      <c r="BP437" s="226">
        <f t="shared" si="166"/>
        <v>0</v>
      </c>
      <c r="BQ437" s="226">
        <f t="shared" si="167"/>
        <v>207</v>
      </c>
      <c r="BR437" s="226">
        <f t="shared" si="168"/>
        <v>0</v>
      </c>
      <c r="BS437" s="226">
        <f t="shared" si="169"/>
        <v>0</v>
      </c>
      <c r="BT437" s="226">
        <f t="shared" si="170"/>
        <v>0</v>
      </c>
      <c r="BU437" s="226">
        <f t="shared" si="171"/>
        <v>0</v>
      </c>
      <c r="BV437" s="226">
        <f t="shared" si="172"/>
        <v>0</v>
      </c>
    </row>
    <row r="438" spans="1:74">
      <c r="A438" s="226">
        <v>406</v>
      </c>
      <c r="B438" s="237" t="s">
        <v>1706</v>
      </c>
      <c r="C438" s="226">
        <f>INDEX('Uganda workforce data - raw'!$A$4:$F$619,MATCH($B438, 'Uganda workforce data - raw'!$B$4:$B$619,0), MATCH("Filled Male",'Uganda workforce data - raw'!$A$4:$F$4,0))*INDEX('Mapping cadres'!$B$1:$Z$616,MATCH($B438, 'Mapping cadres'!$B$1:$B$616,0), MATCH(C$32,'Mapping cadres'!$B$1:$Z$1,0))</f>
        <v>0</v>
      </c>
      <c r="D438" s="226">
        <f>INDEX('Uganda workforce data - raw'!$A$4:$F$619,MATCH($B438, 'Uganda workforce data - raw'!$B$4:$B$619,0), MATCH("Filled Male",'Uganda workforce data - raw'!$A$4:$F$4,0))*INDEX('Mapping cadres'!$B$1:$Z$616,MATCH($B438, 'Mapping cadres'!$B$1:$B$616,0), MATCH(D$32,'Mapping cadres'!$B$1:$Z$1,0))</f>
        <v>0</v>
      </c>
      <c r="E438" s="226">
        <f>INDEX('Uganda workforce data - raw'!$A$4:$F$619,MATCH($B438, 'Uganda workforce data - raw'!$B$4:$B$619,0), MATCH("Filled Male",'Uganda workforce data - raw'!$A$4:$F$4,0))*INDEX('Mapping cadres'!$B$1:$Z$616,MATCH($B438, 'Mapping cadres'!$B$1:$B$616,0), MATCH(E$32,'Mapping cadres'!$B$1:$Z$1,0))</f>
        <v>29</v>
      </c>
      <c r="F438" s="226">
        <f>INDEX('Uganda workforce data - raw'!$A$4:$F$619,MATCH($B438, 'Uganda workforce data - raw'!$B$4:$B$619,0), MATCH("Filled Male",'Uganda workforce data - raw'!$A$4:$F$4,0))*INDEX('Mapping cadres'!$B$1:$Z$616,MATCH($B438, 'Mapping cadres'!$B$1:$B$616,0), MATCH(F$32,'Mapping cadres'!$B$1:$Z$1,0))</f>
        <v>0</v>
      </c>
      <c r="G438" s="226">
        <f>INDEX('Uganda workforce data - raw'!$A$4:$F$619,MATCH($B438, 'Uganda workforce data - raw'!$B$4:$B$619,0), MATCH("Filled Male",'Uganda workforce data - raw'!$A$4:$F$4,0))*INDEX('Mapping cadres'!$B$1:$Z$616,MATCH($B438, 'Mapping cadres'!$B$1:$B$616,0), MATCH(G$32,'Mapping cadres'!$B$1:$Z$1,0))</f>
        <v>0</v>
      </c>
      <c r="H438" s="226">
        <f>INDEX('Uganda workforce data - raw'!$A$4:$F$619,MATCH($B438, 'Uganda workforce data - raw'!$B$4:$B$619,0), MATCH("Filled Male",'Uganda workforce data - raw'!$A$4:$F$4,0))*INDEX('Mapping cadres'!$B$1:$Z$616,MATCH($B438, 'Mapping cadres'!$B$1:$B$616,0), MATCH(H$32,'Mapping cadres'!$B$1:$Z$1,0))</f>
        <v>0</v>
      </c>
      <c r="I438" s="226">
        <f>INDEX('Uganda workforce data - raw'!$A$4:$F$619,MATCH($B438, 'Uganda workforce data - raw'!$B$4:$B$619,0), MATCH("Filled Male",'Uganda workforce data - raw'!$A$4:$F$4,0))*INDEX('Mapping cadres'!$B$1:$Z$616,MATCH($B438, 'Mapping cadres'!$B$1:$B$616,0), MATCH(I$32,'Mapping cadres'!$B$1:$Z$1,0))</f>
        <v>0</v>
      </c>
      <c r="J438" s="226">
        <f>INDEX('Uganda workforce data - raw'!$A$4:$F$619,MATCH($B438, 'Uganda workforce data - raw'!$B$4:$B$619,0), MATCH("Filled Male",'Uganda workforce data - raw'!$A$4:$F$4,0))*INDEX('Mapping cadres'!$B$1:$Z$616,MATCH($B438, 'Mapping cadres'!$B$1:$B$616,0), MATCH(J$32,'Mapping cadres'!$B$1:$Z$1,0))</f>
        <v>0</v>
      </c>
      <c r="K438" s="226">
        <f>INDEX('Uganda workforce data - raw'!$A$4:$F$619,MATCH($B438, 'Uganda workforce data - raw'!$B$4:$B$619,0), MATCH("Filled Male",'Uganda workforce data - raw'!$A$4:$F$4,0))*INDEX('Mapping cadres'!$B$1:$Z$616,MATCH($B438, 'Mapping cadres'!$B$1:$B$616,0), MATCH(K$32,'Mapping cadres'!$B$1:$Z$1,0))</f>
        <v>0</v>
      </c>
      <c r="L438" s="226">
        <f>INDEX('Uganda workforce data - raw'!$A$4:$F$619,MATCH($B438, 'Uganda workforce data - raw'!$B$4:$B$619,0), MATCH("Filled Male",'Uganda workforce data - raw'!$A$4:$F$4,0))*INDEX('Mapping cadres'!$B$1:$Z$616,MATCH($B438, 'Mapping cadres'!$B$1:$B$616,0), MATCH(L$32,'Mapping cadres'!$B$1:$Z$1,0))</f>
        <v>0</v>
      </c>
      <c r="M438" s="226">
        <f>INDEX('Uganda workforce data - raw'!$A$4:$F$619,MATCH($B438, 'Uganda workforce data - raw'!$B$4:$B$619,0), MATCH("Filled Male",'Uganda workforce data - raw'!$A$4:$F$4,0))*INDEX('Mapping cadres'!$B$1:$Z$616,MATCH($B438, 'Mapping cadres'!$B$1:$B$616,0), MATCH(M$32,'Mapping cadres'!$B$1:$Z$1,0))</f>
        <v>0</v>
      </c>
      <c r="N438" s="226">
        <f>INDEX('Uganda workforce data - raw'!$A$4:$F$619,MATCH($B438, 'Uganda workforce data - raw'!$B$4:$B$619,0), MATCH("Filled Male",'Uganda workforce data - raw'!$A$4:$F$4,0))*INDEX('Mapping cadres'!$B$1:$Z$616,MATCH($B438, 'Mapping cadres'!$B$1:$B$616,0), MATCH(N$32,'Mapping cadres'!$B$1:$Z$1,0))</f>
        <v>0</v>
      </c>
      <c r="O438" s="226">
        <f>INDEX('Uganda workforce data - raw'!$A$4:$F$619,MATCH($B438, 'Uganda workforce data - raw'!$B$4:$B$619,0), MATCH("Filled Male",'Uganda workforce data - raw'!$A$4:$F$4,0))*INDEX('Mapping cadres'!$B$1:$Z$616,MATCH($B438, 'Mapping cadres'!$B$1:$B$616,0), MATCH(O$32,'Mapping cadres'!$B$1:$Z$1,0))</f>
        <v>0</v>
      </c>
      <c r="P438" s="226">
        <f>INDEX('Uganda workforce data - raw'!$A$4:$F$619,MATCH($B438, 'Uganda workforce data - raw'!$B$4:$B$619,0), MATCH("Filled Male",'Uganda workforce data - raw'!$A$4:$F$4,0))*INDEX('Mapping cadres'!$B$1:$Z$616,MATCH($B438, 'Mapping cadres'!$B$1:$B$616,0), MATCH(P$32,'Mapping cadres'!$B$1:$Z$1,0))</f>
        <v>0</v>
      </c>
      <c r="Q438" s="226">
        <f>INDEX('Uganda workforce data - raw'!$A$4:$F$619,MATCH($B438, 'Uganda workforce data - raw'!$B$4:$B$619,0), MATCH("Filled Male",'Uganda workforce data - raw'!$A$4:$F$4,0))*INDEX('Mapping cadres'!$B$1:$Z$616,MATCH($B438, 'Mapping cadres'!$B$1:$B$616,0), MATCH(Q$32,'Mapping cadres'!$B$1:$Z$1,0))</f>
        <v>0</v>
      </c>
      <c r="R438" s="226">
        <f>INDEX('Uganda workforce data - raw'!$A$4:$F$619,MATCH($B438, 'Uganda workforce data - raw'!$B$4:$B$619,0), MATCH("Filled Male",'Uganda workforce data - raw'!$A$4:$F$4,0))*INDEX('Mapping cadres'!$B$1:$Z$616,MATCH($B438, 'Mapping cadres'!$B$1:$B$616,0), MATCH(R$32,'Mapping cadres'!$B$1:$Z$1,0))</f>
        <v>0</v>
      </c>
      <c r="S438" s="226">
        <f>INDEX('Uganda workforce data - raw'!$A$4:$F$619,MATCH($B438, 'Uganda workforce data - raw'!$B$4:$B$619,0), MATCH("Filled Male",'Uganda workforce data - raw'!$A$4:$F$4,0))*INDEX('Mapping cadres'!$B$1:$Z$616,MATCH($B438, 'Mapping cadres'!$B$1:$B$616,0), MATCH(S$32,'Mapping cadres'!$B$1:$Z$1,0))</f>
        <v>0</v>
      </c>
      <c r="T438" s="226">
        <f>INDEX('Uganda workforce data - raw'!$A$4:$F$619,MATCH($B438, 'Uganda workforce data - raw'!$B$4:$B$619,0), MATCH("Filled Male",'Uganda workforce data - raw'!$A$4:$F$4,0))*INDEX('Mapping cadres'!$B$1:$Z$616,MATCH($B438, 'Mapping cadres'!$B$1:$B$616,0), MATCH(T$32,'Mapping cadres'!$B$1:$Z$1,0))</f>
        <v>0</v>
      </c>
      <c r="U438" s="226">
        <f>INDEX('Uganda workforce data - raw'!$A$4:$F$619,MATCH($B438, 'Uganda workforce data - raw'!$B$4:$B$619,0), MATCH("Filled Male",'Uganda workforce data - raw'!$A$4:$F$4,0))*INDEX('Mapping cadres'!$B$1:$Z$616,MATCH($B438, 'Mapping cadres'!$B$1:$B$616,0), MATCH(U$32,'Mapping cadres'!$B$1:$Z$1,0))</f>
        <v>0</v>
      </c>
      <c r="V438" s="226">
        <f>INDEX('Uganda workforce data - raw'!$A$4:$F$619,MATCH($B438, 'Uganda workforce data - raw'!$B$4:$B$619,0), MATCH("Filled Male",'Uganda workforce data - raw'!$A$4:$F$4,0))*INDEX('Mapping cadres'!$B$1:$Z$616,MATCH($B438, 'Mapping cadres'!$B$1:$B$616,0), MATCH(V$32,'Mapping cadres'!$B$1:$Z$1,0))</f>
        <v>0</v>
      </c>
      <c r="W438" s="226">
        <f>INDEX('Uganda workforce data - raw'!$A$4:$F$619,MATCH($B438, 'Uganda workforce data - raw'!$B$4:$B$619,0), MATCH("Filled Male",'Uganda workforce data - raw'!$A$4:$F$4,0))*INDEX('Mapping cadres'!$B$1:$Z$616,MATCH($B438, 'Mapping cadres'!$B$1:$B$616,0), MATCH(W$32,'Mapping cadres'!$B$1:$Z$1,0))</f>
        <v>0</v>
      </c>
      <c r="X438" s="226">
        <f>INDEX('Uganda workforce data - raw'!$A$4:$F$619,MATCH($B438, 'Uganda workforce data - raw'!$B$4:$B$619,0), MATCH("Filled Male",'Uganda workforce data - raw'!$A$4:$F$4,0))*INDEX('Mapping cadres'!$B$1:$Z$616,MATCH($B438, 'Mapping cadres'!$B$1:$B$616,0), MATCH(X$32,'Mapping cadres'!$B$1:$Z$1,0))</f>
        <v>0</v>
      </c>
      <c r="Y438" s="226">
        <f>INDEX('Uganda workforce data - raw'!$A$4:$F$619,MATCH($B438, 'Uganda workforce data - raw'!$B$4:$B$619,0), MATCH("Filled Male",'Uganda workforce data - raw'!$A$4:$F$4,0))*INDEX('Mapping cadres'!$B$1:$Z$616,MATCH($B438, 'Mapping cadres'!$B$1:$B$616,0), MATCH(Y$32,'Mapping cadres'!$B$1:$Z$1,0))</f>
        <v>0</v>
      </c>
      <c r="Z438" s="226">
        <f>INDEX('Uganda workforce data - raw'!$A$4:$F$619,MATCH($B438, 'Uganda workforce data - raw'!$B$4:$B$619,0), MATCH("Filled Male",'Uganda workforce data - raw'!$A$4:$F$4,0))*INDEX('Mapping cadres'!$B$1:$Z$616,MATCH($B438, 'Mapping cadres'!$B$1:$B$616,0), MATCH(Z$32,'Mapping cadres'!$B$1:$Z$1,0))</f>
        <v>0</v>
      </c>
      <c r="AA438" s="226">
        <f>INDEX('Uganda workforce data - raw'!$A$4:$F$619,MATCH($B438, 'Uganda workforce data - raw'!$B$4:$B$619,0), MATCH("Filled Female",'Uganda workforce data - raw'!$A$4:$F$4,0))*INDEX('Mapping cadres'!$B$1:$Z$616,MATCH($B438, 'Mapping cadres'!$B$1:$B$616,0), MATCH(AA$32,'Mapping cadres'!$B$1:$Z$1,0))</f>
        <v>0</v>
      </c>
      <c r="AB438" s="226">
        <f>INDEX('Uganda workforce data - raw'!$A$4:$F$619,MATCH($B438, 'Uganda workforce data - raw'!$B$4:$B$619,0), MATCH("Filled Female",'Uganda workforce data - raw'!$A$4:$F$4,0))*INDEX('Mapping cadres'!$B$1:$Z$616,MATCH($B438, 'Mapping cadres'!$B$1:$B$616,0), MATCH(AB$32,'Mapping cadres'!$B$1:$Z$1,0))</f>
        <v>0</v>
      </c>
      <c r="AC438" s="226">
        <f>INDEX('Uganda workforce data - raw'!$A$4:$F$619,MATCH($B438, 'Uganda workforce data - raw'!$B$4:$B$619,0), MATCH("Filled Female",'Uganda workforce data - raw'!$A$4:$F$4,0))*INDEX('Mapping cadres'!$B$1:$Z$616,MATCH($B438, 'Mapping cadres'!$B$1:$B$616,0), MATCH(AC$32,'Mapping cadres'!$B$1:$Z$1,0))</f>
        <v>6</v>
      </c>
      <c r="AD438" s="226">
        <f>INDEX('Uganda workforce data - raw'!$A$4:$F$619,MATCH($B438, 'Uganda workforce data - raw'!$B$4:$B$619,0), MATCH("Filled Female",'Uganda workforce data - raw'!$A$4:$F$4,0))*INDEX('Mapping cadres'!$B$1:$Z$616,MATCH($B438, 'Mapping cadres'!$B$1:$B$616,0), MATCH(AD$32,'Mapping cadres'!$B$1:$Z$1,0))</f>
        <v>0</v>
      </c>
      <c r="AE438" s="226">
        <f>INDEX('Uganda workforce data - raw'!$A$4:$F$619,MATCH($B438, 'Uganda workforce data - raw'!$B$4:$B$619,0), MATCH("Filled Female",'Uganda workforce data - raw'!$A$4:$F$4,0))*INDEX('Mapping cadres'!$B$1:$Z$616,MATCH($B438, 'Mapping cadres'!$B$1:$B$616,0), MATCH(AE$32,'Mapping cadres'!$B$1:$Z$1,0))</f>
        <v>0</v>
      </c>
      <c r="AF438" s="226">
        <f>INDEX('Uganda workforce data - raw'!$A$4:$F$619,MATCH($B438, 'Uganda workforce data - raw'!$B$4:$B$619,0), MATCH("Filled Female",'Uganda workforce data - raw'!$A$4:$F$4,0))*INDEX('Mapping cadres'!$B$1:$Z$616,MATCH($B438, 'Mapping cadres'!$B$1:$B$616,0), MATCH(AF$32,'Mapping cadres'!$B$1:$Z$1,0))</f>
        <v>0</v>
      </c>
      <c r="AG438" s="226">
        <f>INDEX('Uganda workforce data - raw'!$A$4:$F$619,MATCH($B438, 'Uganda workforce data - raw'!$B$4:$B$619,0), MATCH("Filled Female",'Uganda workforce data - raw'!$A$4:$F$4,0))*INDEX('Mapping cadres'!$B$1:$Z$616,MATCH($B438, 'Mapping cadres'!$B$1:$B$616,0), MATCH(AG$32,'Mapping cadres'!$B$1:$Z$1,0))</f>
        <v>0</v>
      </c>
      <c r="AH438" s="226">
        <f>INDEX('Uganda workforce data - raw'!$A$4:$F$619,MATCH($B438, 'Uganda workforce data - raw'!$B$4:$B$619,0), MATCH("Filled Female",'Uganda workforce data - raw'!$A$4:$F$4,0))*INDEX('Mapping cadres'!$B$1:$Z$616,MATCH($B438, 'Mapping cadres'!$B$1:$B$616,0), MATCH(AH$32,'Mapping cadres'!$B$1:$Z$1,0))</f>
        <v>0</v>
      </c>
      <c r="AI438" s="226">
        <f>INDEX('Uganda workforce data - raw'!$A$4:$F$619,MATCH($B438, 'Uganda workforce data - raw'!$B$4:$B$619,0), MATCH("Filled Female",'Uganda workforce data - raw'!$A$4:$F$4,0))*INDEX('Mapping cadres'!$B$1:$Z$616,MATCH($B438, 'Mapping cadres'!$B$1:$B$616,0), MATCH(AI$32,'Mapping cadres'!$B$1:$Z$1,0))</f>
        <v>0</v>
      </c>
      <c r="AJ438" s="226">
        <f>INDEX('Uganda workforce data - raw'!$A$4:$F$619,MATCH($B438, 'Uganda workforce data - raw'!$B$4:$B$619,0), MATCH("Filled Female",'Uganda workforce data - raw'!$A$4:$F$4,0))*INDEX('Mapping cadres'!$B$1:$Z$616,MATCH($B438, 'Mapping cadres'!$B$1:$B$616,0), MATCH(AJ$32,'Mapping cadres'!$B$1:$Z$1,0))</f>
        <v>0</v>
      </c>
      <c r="AK438" s="226">
        <f>INDEX('Uganda workforce data - raw'!$A$4:$F$619,MATCH($B438, 'Uganda workforce data - raw'!$B$4:$B$619,0), MATCH("Filled Female",'Uganda workforce data - raw'!$A$4:$F$4,0))*INDEX('Mapping cadres'!$B$1:$Z$616,MATCH($B438, 'Mapping cadres'!$B$1:$B$616,0), MATCH(AK$32,'Mapping cadres'!$B$1:$Z$1,0))</f>
        <v>0</v>
      </c>
      <c r="AL438" s="226">
        <f>INDEX('Uganda workforce data - raw'!$A$4:$F$619,MATCH($B438, 'Uganda workforce data - raw'!$B$4:$B$619,0), MATCH("Filled Female",'Uganda workforce data - raw'!$A$4:$F$4,0))*INDEX('Mapping cadres'!$B$1:$Z$616,MATCH($B438, 'Mapping cadres'!$B$1:$B$616,0), MATCH(AL$32,'Mapping cadres'!$B$1:$Z$1,0))</f>
        <v>0</v>
      </c>
      <c r="AM438" s="226">
        <f>INDEX('Uganda workforce data - raw'!$A$4:$F$619,MATCH($B438, 'Uganda workforce data - raw'!$B$4:$B$619,0), MATCH("Filled Female",'Uganda workforce data - raw'!$A$4:$F$4,0))*INDEX('Mapping cadres'!$B$1:$Z$616,MATCH($B438, 'Mapping cadres'!$B$1:$B$616,0), MATCH(AM$32,'Mapping cadres'!$B$1:$Z$1,0))</f>
        <v>0</v>
      </c>
      <c r="AN438" s="226">
        <f>INDEX('Uganda workforce data - raw'!$A$4:$F$619,MATCH($B438, 'Uganda workforce data - raw'!$B$4:$B$619,0), MATCH("Filled Female",'Uganda workforce data - raw'!$A$4:$F$4,0))*INDEX('Mapping cadres'!$B$1:$Z$616,MATCH($B438, 'Mapping cadres'!$B$1:$B$616,0), MATCH(AN$32,'Mapping cadres'!$B$1:$Z$1,0))</f>
        <v>0</v>
      </c>
      <c r="AO438" s="226">
        <f>INDEX('Uganda workforce data - raw'!$A$4:$F$619,MATCH($B438, 'Uganda workforce data - raw'!$B$4:$B$619,0), MATCH("Filled Female",'Uganda workforce data - raw'!$A$4:$F$4,0))*INDEX('Mapping cadres'!$B$1:$Z$616,MATCH($B438, 'Mapping cadres'!$B$1:$B$616,0), MATCH(AO$32,'Mapping cadres'!$B$1:$Z$1,0))</f>
        <v>0</v>
      </c>
      <c r="AP438" s="226">
        <f>INDEX('Uganda workforce data - raw'!$A$4:$F$619,MATCH($B438, 'Uganda workforce data - raw'!$B$4:$B$619,0), MATCH("Filled Female",'Uganda workforce data - raw'!$A$4:$F$4,0))*INDEX('Mapping cadres'!$B$1:$Z$616,MATCH($B438, 'Mapping cadres'!$B$1:$B$616,0), MATCH(AP$32,'Mapping cadres'!$B$1:$Z$1,0))</f>
        <v>0</v>
      </c>
      <c r="AQ438" s="226">
        <f>INDEX('Uganda workforce data - raw'!$A$4:$F$619,MATCH($B438, 'Uganda workforce data - raw'!$B$4:$B$619,0), MATCH("Filled Female",'Uganda workforce data - raw'!$A$4:$F$4,0))*INDEX('Mapping cadres'!$B$1:$Z$616,MATCH($B438, 'Mapping cadres'!$B$1:$B$616,0), MATCH(AQ$32,'Mapping cadres'!$B$1:$Z$1,0))</f>
        <v>0</v>
      </c>
      <c r="AR438" s="226">
        <f>INDEX('Uganda workforce data - raw'!$A$4:$F$619,MATCH($B438, 'Uganda workforce data - raw'!$B$4:$B$619,0), MATCH("Filled Female",'Uganda workforce data - raw'!$A$4:$F$4,0))*INDEX('Mapping cadres'!$B$1:$Z$616,MATCH($B438, 'Mapping cadres'!$B$1:$B$616,0), MATCH(AR$32,'Mapping cadres'!$B$1:$Z$1,0))</f>
        <v>0</v>
      </c>
      <c r="AS438" s="226">
        <f>INDEX('Uganda workforce data - raw'!$A$4:$F$619,MATCH($B438, 'Uganda workforce data - raw'!$B$4:$B$619,0), MATCH("Filled Female",'Uganda workforce data - raw'!$A$4:$F$4,0))*INDEX('Mapping cadres'!$B$1:$Z$616,MATCH($B438, 'Mapping cadres'!$B$1:$B$616,0), MATCH(AS$32,'Mapping cadres'!$B$1:$Z$1,0))</f>
        <v>0</v>
      </c>
      <c r="AT438" s="226">
        <f>INDEX('Uganda workforce data - raw'!$A$4:$F$619,MATCH($B438, 'Uganda workforce data - raw'!$B$4:$B$619,0), MATCH("Filled Female",'Uganda workforce data - raw'!$A$4:$F$4,0))*INDEX('Mapping cadres'!$B$1:$Z$616,MATCH($B438, 'Mapping cadres'!$B$1:$B$616,0), MATCH(AT$32,'Mapping cadres'!$B$1:$Z$1,0))</f>
        <v>0</v>
      </c>
      <c r="AU438" s="226">
        <f>INDEX('Uganda workforce data - raw'!$A$4:$F$619,MATCH($B438, 'Uganda workforce data - raw'!$B$4:$B$619,0), MATCH("Filled Female",'Uganda workforce data - raw'!$A$4:$F$4,0))*INDEX('Mapping cadres'!$B$1:$Z$616,MATCH($B438, 'Mapping cadres'!$B$1:$B$616,0), MATCH(AU$32,'Mapping cadres'!$B$1:$Z$1,0))</f>
        <v>0</v>
      </c>
      <c r="AV438" s="226">
        <f>INDEX('Uganda workforce data - raw'!$A$4:$F$619,MATCH($B438, 'Uganda workforce data - raw'!$B$4:$B$619,0), MATCH("Filled Female",'Uganda workforce data - raw'!$A$4:$F$4,0))*INDEX('Mapping cadres'!$B$1:$Z$616,MATCH($B438, 'Mapping cadres'!$B$1:$B$616,0), MATCH(AV$32,'Mapping cadres'!$B$1:$Z$1,0))</f>
        <v>0</v>
      </c>
      <c r="AW438" s="226">
        <f>INDEX('Uganda workforce data - raw'!$A$4:$F$619,MATCH($B438, 'Uganda workforce data - raw'!$B$4:$B$619,0), MATCH("Filled Female",'Uganda workforce data - raw'!$A$4:$F$4,0))*INDEX('Mapping cadres'!$B$1:$Z$616,MATCH($B438, 'Mapping cadres'!$B$1:$B$616,0), MATCH(AW$32,'Mapping cadres'!$B$1:$Z$1,0))</f>
        <v>0</v>
      </c>
      <c r="AX438" s="226">
        <f>INDEX('Uganda workforce data - raw'!$A$4:$F$619,MATCH($B438, 'Uganda workforce data - raw'!$B$4:$B$619,0), MATCH("Filled Female",'Uganda workforce data - raw'!$A$4:$F$4,0))*INDEX('Mapping cadres'!$B$1:$Z$616,MATCH($B438, 'Mapping cadres'!$B$1:$B$616,0), MATCH(AX$32,'Mapping cadres'!$B$1:$Z$1,0))</f>
        <v>0</v>
      </c>
      <c r="AY438" s="226">
        <f t="shared" si="149"/>
        <v>0</v>
      </c>
      <c r="AZ438" s="226">
        <f t="shared" si="150"/>
        <v>0</v>
      </c>
      <c r="BA438" s="226">
        <f t="shared" si="151"/>
        <v>35</v>
      </c>
      <c r="BB438" s="226">
        <f t="shared" si="152"/>
        <v>0</v>
      </c>
      <c r="BC438" s="226">
        <f t="shared" si="153"/>
        <v>0</v>
      </c>
      <c r="BD438" s="226">
        <f t="shared" si="154"/>
        <v>0</v>
      </c>
      <c r="BE438" s="226">
        <f t="shared" si="155"/>
        <v>0</v>
      </c>
      <c r="BF438" s="226">
        <f t="shared" si="156"/>
        <v>0</v>
      </c>
      <c r="BG438" s="226">
        <f t="shared" si="157"/>
        <v>0</v>
      </c>
      <c r="BH438" s="226">
        <f t="shared" si="158"/>
        <v>0</v>
      </c>
      <c r="BI438" s="226">
        <f t="shared" si="159"/>
        <v>0</v>
      </c>
      <c r="BJ438" s="226">
        <f t="shared" si="160"/>
        <v>0</v>
      </c>
      <c r="BK438" s="226">
        <f t="shared" si="161"/>
        <v>0</v>
      </c>
      <c r="BL438" s="226">
        <f t="shared" si="162"/>
        <v>0</v>
      </c>
      <c r="BM438" s="226">
        <f t="shared" si="163"/>
        <v>0</v>
      </c>
      <c r="BN438" s="226">
        <f t="shared" si="164"/>
        <v>0</v>
      </c>
      <c r="BO438" s="226">
        <f t="shared" si="165"/>
        <v>0</v>
      </c>
      <c r="BP438" s="226">
        <f t="shared" si="166"/>
        <v>0</v>
      </c>
      <c r="BQ438" s="226">
        <f t="shared" si="167"/>
        <v>0</v>
      </c>
      <c r="BR438" s="226">
        <f t="shared" si="168"/>
        <v>0</v>
      </c>
      <c r="BS438" s="226">
        <f t="shared" si="169"/>
        <v>0</v>
      </c>
      <c r="BT438" s="226">
        <f t="shared" si="170"/>
        <v>0</v>
      </c>
      <c r="BU438" s="226">
        <f t="shared" si="171"/>
        <v>0</v>
      </c>
      <c r="BV438" s="226">
        <f t="shared" si="172"/>
        <v>0</v>
      </c>
    </row>
    <row r="439" spans="1:74">
      <c r="A439" s="226">
        <v>407</v>
      </c>
      <c r="B439" s="226" t="s">
        <v>1707</v>
      </c>
      <c r="C439" s="226">
        <f>INDEX('Uganda workforce data - raw'!$A$4:$F$619,MATCH($B439, 'Uganda workforce data - raw'!$B$4:$B$619,0), MATCH("Filled Male",'Uganda workforce data - raw'!$A$4:$F$4,0))*INDEX('Mapping cadres'!$B$1:$Z$616,MATCH($B439, 'Mapping cadres'!$B$1:$B$616,0), MATCH(C$32,'Mapping cadres'!$B$1:$Z$1,0))</f>
        <v>0</v>
      </c>
      <c r="D439" s="226">
        <f>INDEX('Uganda workforce data - raw'!$A$4:$F$619,MATCH($B439, 'Uganda workforce data - raw'!$B$4:$B$619,0), MATCH("Filled Male",'Uganda workforce data - raw'!$A$4:$F$4,0))*INDEX('Mapping cadres'!$B$1:$Z$616,MATCH($B439, 'Mapping cadres'!$B$1:$B$616,0), MATCH(D$32,'Mapping cadres'!$B$1:$Z$1,0))</f>
        <v>0</v>
      </c>
      <c r="E439" s="226">
        <f>INDEX('Uganda workforce data - raw'!$A$4:$F$619,MATCH($B439, 'Uganda workforce data - raw'!$B$4:$B$619,0), MATCH("Filled Male",'Uganda workforce data - raw'!$A$4:$F$4,0))*INDEX('Mapping cadres'!$B$1:$Z$616,MATCH($B439, 'Mapping cadres'!$B$1:$B$616,0), MATCH(E$32,'Mapping cadres'!$B$1:$Z$1,0))</f>
        <v>0</v>
      </c>
      <c r="F439" s="226">
        <f>INDEX('Uganda workforce data - raw'!$A$4:$F$619,MATCH($B439, 'Uganda workforce data - raw'!$B$4:$B$619,0), MATCH("Filled Male",'Uganda workforce data - raw'!$A$4:$F$4,0))*INDEX('Mapping cadres'!$B$1:$Z$616,MATCH($B439, 'Mapping cadres'!$B$1:$B$616,0), MATCH(F$32,'Mapping cadres'!$B$1:$Z$1,0))</f>
        <v>0</v>
      </c>
      <c r="G439" s="226">
        <f>INDEX('Uganda workforce data - raw'!$A$4:$F$619,MATCH($B439, 'Uganda workforce data - raw'!$B$4:$B$619,0), MATCH("Filled Male",'Uganda workforce data - raw'!$A$4:$F$4,0))*INDEX('Mapping cadres'!$B$1:$Z$616,MATCH($B439, 'Mapping cadres'!$B$1:$B$616,0), MATCH(G$32,'Mapping cadres'!$B$1:$Z$1,0))</f>
        <v>60</v>
      </c>
      <c r="H439" s="226">
        <f>INDEX('Uganda workforce data - raw'!$A$4:$F$619,MATCH($B439, 'Uganda workforce data - raw'!$B$4:$B$619,0), MATCH("Filled Male",'Uganda workforce data - raw'!$A$4:$F$4,0))*INDEX('Mapping cadres'!$B$1:$Z$616,MATCH($B439, 'Mapping cadres'!$B$1:$B$616,0), MATCH(H$32,'Mapping cadres'!$B$1:$Z$1,0))</f>
        <v>0</v>
      </c>
      <c r="I439" s="226">
        <f>INDEX('Uganda workforce data - raw'!$A$4:$F$619,MATCH($B439, 'Uganda workforce data - raw'!$B$4:$B$619,0), MATCH("Filled Male",'Uganda workforce data - raw'!$A$4:$F$4,0))*INDEX('Mapping cadres'!$B$1:$Z$616,MATCH($B439, 'Mapping cadres'!$B$1:$B$616,0), MATCH(I$32,'Mapping cadres'!$B$1:$Z$1,0))</f>
        <v>0</v>
      </c>
      <c r="J439" s="226">
        <f>INDEX('Uganda workforce data - raw'!$A$4:$F$619,MATCH($B439, 'Uganda workforce data - raw'!$B$4:$B$619,0), MATCH("Filled Male",'Uganda workforce data - raw'!$A$4:$F$4,0))*INDEX('Mapping cadres'!$B$1:$Z$616,MATCH($B439, 'Mapping cadres'!$B$1:$B$616,0), MATCH(J$32,'Mapping cadres'!$B$1:$Z$1,0))</f>
        <v>0</v>
      </c>
      <c r="K439" s="226">
        <f>INDEX('Uganda workforce data - raw'!$A$4:$F$619,MATCH($B439, 'Uganda workforce data - raw'!$B$4:$B$619,0), MATCH("Filled Male",'Uganda workforce data - raw'!$A$4:$F$4,0))*INDEX('Mapping cadres'!$B$1:$Z$616,MATCH($B439, 'Mapping cadres'!$B$1:$B$616,0), MATCH(K$32,'Mapping cadres'!$B$1:$Z$1,0))</f>
        <v>0</v>
      </c>
      <c r="L439" s="226">
        <f>INDEX('Uganda workforce data - raw'!$A$4:$F$619,MATCH($B439, 'Uganda workforce data - raw'!$B$4:$B$619,0), MATCH("Filled Male",'Uganda workforce data - raw'!$A$4:$F$4,0))*INDEX('Mapping cadres'!$B$1:$Z$616,MATCH($B439, 'Mapping cadres'!$B$1:$B$616,0), MATCH(L$32,'Mapping cadres'!$B$1:$Z$1,0))</f>
        <v>0</v>
      </c>
      <c r="M439" s="226">
        <f>INDEX('Uganda workforce data - raw'!$A$4:$F$619,MATCH($B439, 'Uganda workforce data - raw'!$B$4:$B$619,0), MATCH("Filled Male",'Uganda workforce data - raw'!$A$4:$F$4,0))*INDEX('Mapping cadres'!$B$1:$Z$616,MATCH($B439, 'Mapping cadres'!$B$1:$B$616,0), MATCH(M$32,'Mapping cadres'!$B$1:$Z$1,0))</f>
        <v>0</v>
      </c>
      <c r="N439" s="226">
        <f>INDEX('Uganda workforce data - raw'!$A$4:$F$619,MATCH($B439, 'Uganda workforce data - raw'!$B$4:$B$619,0), MATCH("Filled Male",'Uganda workforce data - raw'!$A$4:$F$4,0))*INDEX('Mapping cadres'!$B$1:$Z$616,MATCH($B439, 'Mapping cadres'!$B$1:$B$616,0), MATCH(N$32,'Mapping cadres'!$B$1:$Z$1,0))</f>
        <v>0</v>
      </c>
      <c r="O439" s="226">
        <f>INDEX('Uganda workforce data - raw'!$A$4:$F$619,MATCH($B439, 'Uganda workforce data - raw'!$B$4:$B$619,0), MATCH("Filled Male",'Uganda workforce data - raw'!$A$4:$F$4,0))*INDEX('Mapping cadres'!$B$1:$Z$616,MATCH($B439, 'Mapping cadres'!$B$1:$B$616,0), MATCH(O$32,'Mapping cadres'!$B$1:$Z$1,0))</f>
        <v>0</v>
      </c>
      <c r="P439" s="226">
        <f>INDEX('Uganda workforce data - raw'!$A$4:$F$619,MATCH($B439, 'Uganda workforce data - raw'!$B$4:$B$619,0), MATCH("Filled Male",'Uganda workforce data - raw'!$A$4:$F$4,0))*INDEX('Mapping cadres'!$B$1:$Z$616,MATCH($B439, 'Mapping cadres'!$B$1:$B$616,0), MATCH(P$32,'Mapping cadres'!$B$1:$Z$1,0))</f>
        <v>0</v>
      </c>
      <c r="Q439" s="226">
        <f>INDEX('Uganda workforce data - raw'!$A$4:$F$619,MATCH($B439, 'Uganda workforce data - raw'!$B$4:$B$619,0), MATCH("Filled Male",'Uganda workforce data - raw'!$A$4:$F$4,0))*INDEX('Mapping cadres'!$B$1:$Z$616,MATCH($B439, 'Mapping cadres'!$B$1:$B$616,0), MATCH(Q$32,'Mapping cadres'!$B$1:$Z$1,0))</f>
        <v>0</v>
      </c>
      <c r="R439" s="226">
        <f>INDEX('Uganda workforce data - raw'!$A$4:$F$619,MATCH($B439, 'Uganda workforce data - raw'!$B$4:$B$619,0), MATCH("Filled Male",'Uganda workforce data - raw'!$A$4:$F$4,0))*INDEX('Mapping cadres'!$B$1:$Z$616,MATCH($B439, 'Mapping cadres'!$B$1:$B$616,0), MATCH(R$32,'Mapping cadres'!$B$1:$Z$1,0))</f>
        <v>0</v>
      </c>
      <c r="S439" s="226">
        <f>INDEX('Uganda workforce data - raw'!$A$4:$F$619,MATCH($B439, 'Uganda workforce data - raw'!$B$4:$B$619,0), MATCH("Filled Male",'Uganda workforce data - raw'!$A$4:$F$4,0))*INDEX('Mapping cadres'!$B$1:$Z$616,MATCH($B439, 'Mapping cadres'!$B$1:$B$616,0), MATCH(S$32,'Mapping cadres'!$B$1:$Z$1,0))</f>
        <v>0</v>
      </c>
      <c r="T439" s="226">
        <f>INDEX('Uganda workforce data - raw'!$A$4:$F$619,MATCH($B439, 'Uganda workforce data - raw'!$B$4:$B$619,0), MATCH("Filled Male",'Uganda workforce data - raw'!$A$4:$F$4,0))*INDEX('Mapping cadres'!$B$1:$Z$616,MATCH($B439, 'Mapping cadres'!$B$1:$B$616,0), MATCH(T$32,'Mapping cadres'!$B$1:$Z$1,0))</f>
        <v>0</v>
      </c>
      <c r="U439" s="226">
        <f>INDEX('Uganda workforce data - raw'!$A$4:$F$619,MATCH($B439, 'Uganda workforce data - raw'!$B$4:$B$619,0), MATCH("Filled Male",'Uganda workforce data - raw'!$A$4:$F$4,0))*INDEX('Mapping cadres'!$B$1:$Z$616,MATCH($B439, 'Mapping cadres'!$B$1:$B$616,0), MATCH(U$32,'Mapping cadres'!$B$1:$Z$1,0))</f>
        <v>0</v>
      </c>
      <c r="V439" s="226">
        <f>INDEX('Uganda workforce data - raw'!$A$4:$F$619,MATCH($B439, 'Uganda workforce data - raw'!$B$4:$B$619,0), MATCH("Filled Male",'Uganda workforce data - raw'!$A$4:$F$4,0))*INDEX('Mapping cadres'!$B$1:$Z$616,MATCH($B439, 'Mapping cadres'!$B$1:$B$616,0), MATCH(V$32,'Mapping cadres'!$B$1:$Z$1,0))</f>
        <v>0</v>
      </c>
      <c r="W439" s="226">
        <f>INDEX('Uganda workforce data - raw'!$A$4:$F$619,MATCH($B439, 'Uganda workforce data - raw'!$B$4:$B$619,0), MATCH("Filled Male",'Uganda workforce data - raw'!$A$4:$F$4,0))*INDEX('Mapping cadres'!$B$1:$Z$616,MATCH($B439, 'Mapping cadres'!$B$1:$B$616,0), MATCH(W$32,'Mapping cadres'!$B$1:$Z$1,0))</f>
        <v>0</v>
      </c>
      <c r="X439" s="226">
        <f>INDEX('Uganda workforce data - raw'!$A$4:$F$619,MATCH($B439, 'Uganda workforce data - raw'!$B$4:$B$619,0), MATCH("Filled Male",'Uganda workforce data - raw'!$A$4:$F$4,0))*INDEX('Mapping cadres'!$B$1:$Z$616,MATCH($B439, 'Mapping cadres'!$B$1:$B$616,0), MATCH(X$32,'Mapping cadres'!$B$1:$Z$1,0))</f>
        <v>0</v>
      </c>
      <c r="Y439" s="226">
        <f>INDEX('Uganda workforce data - raw'!$A$4:$F$619,MATCH($B439, 'Uganda workforce data - raw'!$B$4:$B$619,0), MATCH("Filled Male",'Uganda workforce data - raw'!$A$4:$F$4,0))*INDEX('Mapping cadres'!$B$1:$Z$616,MATCH($B439, 'Mapping cadres'!$B$1:$B$616,0), MATCH(Y$32,'Mapping cadres'!$B$1:$Z$1,0))</f>
        <v>0</v>
      </c>
      <c r="Z439" s="226">
        <f>INDEX('Uganda workforce data - raw'!$A$4:$F$619,MATCH($B439, 'Uganda workforce data - raw'!$B$4:$B$619,0), MATCH("Filled Male",'Uganda workforce data - raw'!$A$4:$F$4,0))*INDEX('Mapping cadres'!$B$1:$Z$616,MATCH($B439, 'Mapping cadres'!$B$1:$B$616,0), MATCH(Z$32,'Mapping cadres'!$B$1:$Z$1,0))</f>
        <v>0</v>
      </c>
      <c r="AA439" s="226">
        <f>INDEX('Uganda workforce data - raw'!$A$4:$F$619,MATCH($B439, 'Uganda workforce data - raw'!$B$4:$B$619,0), MATCH("Filled Female",'Uganda workforce data - raw'!$A$4:$F$4,0))*INDEX('Mapping cadres'!$B$1:$Z$616,MATCH($B439, 'Mapping cadres'!$B$1:$B$616,0), MATCH(AA$32,'Mapping cadres'!$B$1:$Z$1,0))</f>
        <v>0</v>
      </c>
      <c r="AB439" s="226">
        <f>INDEX('Uganda workforce data - raw'!$A$4:$F$619,MATCH($B439, 'Uganda workforce data - raw'!$B$4:$B$619,0), MATCH("Filled Female",'Uganda workforce data - raw'!$A$4:$F$4,0))*INDEX('Mapping cadres'!$B$1:$Z$616,MATCH($B439, 'Mapping cadres'!$B$1:$B$616,0), MATCH(AB$32,'Mapping cadres'!$B$1:$Z$1,0))</f>
        <v>0</v>
      </c>
      <c r="AC439" s="226">
        <f>INDEX('Uganda workforce data - raw'!$A$4:$F$619,MATCH($B439, 'Uganda workforce data - raw'!$B$4:$B$619,0), MATCH("Filled Female",'Uganda workforce data - raw'!$A$4:$F$4,0))*INDEX('Mapping cadres'!$B$1:$Z$616,MATCH($B439, 'Mapping cadres'!$B$1:$B$616,0), MATCH(AC$32,'Mapping cadres'!$B$1:$Z$1,0))</f>
        <v>0</v>
      </c>
      <c r="AD439" s="226">
        <f>INDEX('Uganda workforce data - raw'!$A$4:$F$619,MATCH($B439, 'Uganda workforce data - raw'!$B$4:$B$619,0), MATCH("Filled Female",'Uganda workforce data - raw'!$A$4:$F$4,0))*INDEX('Mapping cadres'!$B$1:$Z$616,MATCH($B439, 'Mapping cadres'!$B$1:$B$616,0), MATCH(AD$32,'Mapping cadres'!$B$1:$Z$1,0))</f>
        <v>0</v>
      </c>
      <c r="AE439" s="226">
        <f>INDEX('Uganda workforce data - raw'!$A$4:$F$619,MATCH($B439, 'Uganda workforce data - raw'!$B$4:$B$619,0), MATCH("Filled Female",'Uganda workforce data - raw'!$A$4:$F$4,0))*INDEX('Mapping cadres'!$B$1:$Z$616,MATCH($B439, 'Mapping cadres'!$B$1:$B$616,0), MATCH(AE$32,'Mapping cadres'!$B$1:$Z$1,0))</f>
        <v>33</v>
      </c>
      <c r="AF439" s="226">
        <f>INDEX('Uganda workforce data - raw'!$A$4:$F$619,MATCH($B439, 'Uganda workforce data - raw'!$B$4:$B$619,0), MATCH("Filled Female",'Uganda workforce data - raw'!$A$4:$F$4,0))*INDEX('Mapping cadres'!$B$1:$Z$616,MATCH($B439, 'Mapping cadres'!$B$1:$B$616,0), MATCH(AF$32,'Mapping cadres'!$B$1:$Z$1,0))</f>
        <v>0</v>
      </c>
      <c r="AG439" s="226">
        <f>INDEX('Uganda workforce data - raw'!$A$4:$F$619,MATCH($B439, 'Uganda workforce data - raw'!$B$4:$B$619,0), MATCH("Filled Female",'Uganda workforce data - raw'!$A$4:$F$4,0))*INDEX('Mapping cadres'!$B$1:$Z$616,MATCH($B439, 'Mapping cadres'!$B$1:$B$616,0), MATCH(AG$32,'Mapping cadres'!$B$1:$Z$1,0))</f>
        <v>0</v>
      </c>
      <c r="AH439" s="226">
        <f>INDEX('Uganda workforce data - raw'!$A$4:$F$619,MATCH($B439, 'Uganda workforce data - raw'!$B$4:$B$619,0), MATCH("Filled Female",'Uganda workforce data - raw'!$A$4:$F$4,0))*INDEX('Mapping cadres'!$B$1:$Z$616,MATCH($B439, 'Mapping cadres'!$B$1:$B$616,0), MATCH(AH$32,'Mapping cadres'!$B$1:$Z$1,0))</f>
        <v>0</v>
      </c>
      <c r="AI439" s="226">
        <f>INDEX('Uganda workforce data - raw'!$A$4:$F$619,MATCH($B439, 'Uganda workforce data - raw'!$B$4:$B$619,0), MATCH("Filled Female",'Uganda workforce data - raw'!$A$4:$F$4,0))*INDEX('Mapping cadres'!$B$1:$Z$616,MATCH($B439, 'Mapping cadres'!$B$1:$B$616,0), MATCH(AI$32,'Mapping cadres'!$B$1:$Z$1,0))</f>
        <v>0</v>
      </c>
      <c r="AJ439" s="226">
        <f>INDEX('Uganda workforce data - raw'!$A$4:$F$619,MATCH($B439, 'Uganda workforce data - raw'!$B$4:$B$619,0), MATCH("Filled Female",'Uganda workforce data - raw'!$A$4:$F$4,0))*INDEX('Mapping cadres'!$B$1:$Z$616,MATCH($B439, 'Mapping cadres'!$B$1:$B$616,0), MATCH(AJ$32,'Mapping cadres'!$B$1:$Z$1,0))</f>
        <v>0</v>
      </c>
      <c r="AK439" s="226">
        <f>INDEX('Uganda workforce data - raw'!$A$4:$F$619,MATCH($B439, 'Uganda workforce data - raw'!$B$4:$B$619,0), MATCH("Filled Female",'Uganda workforce data - raw'!$A$4:$F$4,0))*INDEX('Mapping cadres'!$B$1:$Z$616,MATCH($B439, 'Mapping cadres'!$B$1:$B$616,0), MATCH(AK$32,'Mapping cadres'!$B$1:$Z$1,0))</f>
        <v>0</v>
      </c>
      <c r="AL439" s="226">
        <f>INDEX('Uganda workforce data - raw'!$A$4:$F$619,MATCH($B439, 'Uganda workforce data - raw'!$B$4:$B$619,0), MATCH("Filled Female",'Uganda workforce data - raw'!$A$4:$F$4,0))*INDEX('Mapping cadres'!$B$1:$Z$616,MATCH($B439, 'Mapping cadres'!$B$1:$B$616,0), MATCH(AL$32,'Mapping cadres'!$B$1:$Z$1,0))</f>
        <v>0</v>
      </c>
      <c r="AM439" s="226">
        <f>INDEX('Uganda workforce data - raw'!$A$4:$F$619,MATCH($B439, 'Uganda workforce data - raw'!$B$4:$B$619,0), MATCH("Filled Female",'Uganda workforce data - raw'!$A$4:$F$4,0))*INDEX('Mapping cadres'!$B$1:$Z$616,MATCH($B439, 'Mapping cadres'!$B$1:$B$616,0), MATCH(AM$32,'Mapping cadres'!$B$1:$Z$1,0))</f>
        <v>0</v>
      </c>
      <c r="AN439" s="226">
        <f>INDEX('Uganda workforce data - raw'!$A$4:$F$619,MATCH($B439, 'Uganda workforce data - raw'!$B$4:$B$619,0), MATCH("Filled Female",'Uganda workforce data - raw'!$A$4:$F$4,0))*INDEX('Mapping cadres'!$B$1:$Z$616,MATCH($B439, 'Mapping cadres'!$B$1:$B$616,0), MATCH(AN$32,'Mapping cadres'!$B$1:$Z$1,0))</f>
        <v>0</v>
      </c>
      <c r="AO439" s="226">
        <f>INDEX('Uganda workforce data - raw'!$A$4:$F$619,MATCH($B439, 'Uganda workforce data - raw'!$B$4:$B$619,0), MATCH("Filled Female",'Uganda workforce data - raw'!$A$4:$F$4,0))*INDEX('Mapping cadres'!$B$1:$Z$616,MATCH($B439, 'Mapping cadres'!$B$1:$B$616,0), MATCH(AO$32,'Mapping cadres'!$B$1:$Z$1,0))</f>
        <v>0</v>
      </c>
      <c r="AP439" s="226">
        <f>INDEX('Uganda workforce data - raw'!$A$4:$F$619,MATCH($B439, 'Uganda workforce data - raw'!$B$4:$B$619,0), MATCH("Filled Female",'Uganda workforce data - raw'!$A$4:$F$4,0))*INDEX('Mapping cadres'!$B$1:$Z$616,MATCH($B439, 'Mapping cadres'!$B$1:$B$616,0), MATCH(AP$32,'Mapping cadres'!$B$1:$Z$1,0))</f>
        <v>0</v>
      </c>
      <c r="AQ439" s="226">
        <f>INDEX('Uganda workforce data - raw'!$A$4:$F$619,MATCH($B439, 'Uganda workforce data - raw'!$B$4:$B$619,0), MATCH("Filled Female",'Uganda workforce data - raw'!$A$4:$F$4,0))*INDEX('Mapping cadres'!$B$1:$Z$616,MATCH($B439, 'Mapping cadres'!$B$1:$B$616,0), MATCH(AQ$32,'Mapping cadres'!$B$1:$Z$1,0))</f>
        <v>0</v>
      </c>
      <c r="AR439" s="226">
        <f>INDEX('Uganda workforce data - raw'!$A$4:$F$619,MATCH($B439, 'Uganda workforce data - raw'!$B$4:$B$619,0), MATCH("Filled Female",'Uganda workforce data - raw'!$A$4:$F$4,0))*INDEX('Mapping cadres'!$B$1:$Z$616,MATCH($B439, 'Mapping cadres'!$B$1:$B$616,0), MATCH(AR$32,'Mapping cadres'!$B$1:$Z$1,0))</f>
        <v>0</v>
      </c>
      <c r="AS439" s="226">
        <f>INDEX('Uganda workforce data - raw'!$A$4:$F$619,MATCH($B439, 'Uganda workforce data - raw'!$B$4:$B$619,0), MATCH("Filled Female",'Uganda workforce data - raw'!$A$4:$F$4,0))*INDEX('Mapping cadres'!$B$1:$Z$616,MATCH($B439, 'Mapping cadres'!$B$1:$B$616,0), MATCH(AS$32,'Mapping cadres'!$B$1:$Z$1,0))</f>
        <v>0</v>
      </c>
      <c r="AT439" s="226">
        <f>INDEX('Uganda workforce data - raw'!$A$4:$F$619,MATCH($B439, 'Uganda workforce data - raw'!$B$4:$B$619,0), MATCH("Filled Female",'Uganda workforce data - raw'!$A$4:$F$4,0))*INDEX('Mapping cadres'!$B$1:$Z$616,MATCH($B439, 'Mapping cadres'!$B$1:$B$616,0), MATCH(AT$32,'Mapping cadres'!$B$1:$Z$1,0))</f>
        <v>0</v>
      </c>
      <c r="AU439" s="226">
        <f>INDEX('Uganda workforce data - raw'!$A$4:$F$619,MATCH($B439, 'Uganda workforce data - raw'!$B$4:$B$619,0), MATCH("Filled Female",'Uganda workforce data - raw'!$A$4:$F$4,0))*INDEX('Mapping cadres'!$B$1:$Z$616,MATCH($B439, 'Mapping cadres'!$B$1:$B$616,0), MATCH(AU$32,'Mapping cadres'!$B$1:$Z$1,0))</f>
        <v>0</v>
      </c>
      <c r="AV439" s="226">
        <f>INDEX('Uganda workforce data - raw'!$A$4:$F$619,MATCH($B439, 'Uganda workforce data - raw'!$B$4:$B$619,0), MATCH("Filled Female",'Uganda workforce data - raw'!$A$4:$F$4,0))*INDEX('Mapping cadres'!$B$1:$Z$616,MATCH($B439, 'Mapping cadres'!$B$1:$B$616,0), MATCH(AV$32,'Mapping cadres'!$B$1:$Z$1,0))</f>
        <v>0</v>
      </c>
      <c r="AW439" s="226">
        <f>INDEX('Uganda workforce data - raw'!$A$4:$F$619,MATCH($B439, 'Uganda workforce data - raw'!$B$4:$B$619,0), MATCH("Filled Female",'Uganda workforce data - raw'!$A$4:$F$4,0))*INDEX('Mapping cadres'!$B$1:$Z$616,MATCH($B439, 'Mapping cadres'!$B$1:$B$616,0), MATCH(AW$32,'Mapping cadres'!$B$1:$Z$1,0))</f>
        <v>0</v>
      </c>
      <c r="AX439" s="226">
        <f>INDEX('Uganda workforce data - raw'!$A$4:$F$619,MATCH($B439, 'Uganda workforce data - raw'!$B$4:$B$619,0), MATCH("Filled Female",'Uganda workforce data - raw'!$A$4:$F$4,0))*INDEX('Mapping cadres'!$B$1:$Z$616,MATCH($B439, 'Mapping cadres'!$B$1:$B$616,0), MATCH(AX$32,'Mapping cadres'!$B$1:$Z$1,0))</f>
        <v>0</v>
      </c>
      <c r="AY439" s="226">
        <f t="shared" si="149"/>
        <v>0</v>
      </c>
      <c r="AZ439" s="226">
        <f t="shared" si="150"/>
        <v>0</v>
      </c>
      <c r="BA439" s="226">
        <f t="shared" si="151"/>
        <v>0</v>
      </c>
      <c r="BB439" s="226">
        <f t="shared" si="152"/>
        <v>0</v>
      </c>
      <c r="BC439" s="226">
        <f t="shared" si="153"/>
        <v>93</v>
      </c>
      <c r="BD439" s="226">
        <f t="shared" si="154"/>
        <v>0</v>
      </c>
      <c r="BE439" s="226">
        <f t="shared" si="155"/>
        <v>0</v>
      </c>
      <c r="BF439" s="226">
        <f t="shared" si="156"/>
        <v>0</v>
      </c>
      <c r="BG439" s="226">
        <f t="shared" si="157"/>
        <v>0</v>
      </c>
      <c r="BH439" s="226">
        <f t="shared" si="158"/>
        <v>0</v>
      </c>
      <c r="BI439" s="226">
        <f t="shared" si="159"/>
        <v>0</v>
      </c>
      <c r="BJ439" s="226">
        <f t="shared" si="160"/>
        <v>0</v>
      </c>
      <c r="BK439" s="226">
        <f t="shared" si="161"/>
        <v>0</v>
      </c>
      <c r="BL439" s="226">
        <f t="shared" si="162"/>
        <v>0</v>
      </c>
      <c r="BM439" s="226">
        <f t="shared" si="163"/>
        <v>0</v>
      </c>
      <c r="BN439" s="226">
        <f t="shared" si="164"/>
        <v>0</v>
      </c>
      <c r="BO439" s="226">
        <f t="shared" si="165"/>
        <v>0</v>
      </c>
      <c r="BP439" s="226">
        <f t="shared" si="166"/>
        <v>0</v>
      </c>
      <c r="BQ439" s="226">
        <f t="shared" si="167"/>
        <v>0</v>
      </c>
      <c r="BR439" s="226">
        <f t="shared" si="168"/>
        <v>0</v>
      </c>
      <c r="BS439" s="226">
        <f t="shared" si="169"/>
        <v>0</v>
      </c>
      <c r="BT439" s="226">
        <f t="shared" si="170"/>
        <v>0</v>
      </c>
      <c r="BU439" s="226">
        <f t="shared" si="171"/>
        <v>0</v>
      </c>
      <c r="BV439" s="226">
        <f t="shared" si="172"/>
        <v>0</v>
      </c>
    </row>
    <row r="440" spans="1:74">
      <c r="A440" s="226">
        <v>408</v>
      </c>
      <c r="B440" s="226" t="s">
        <v>1708</v>
      </c>
      <c r="C440" s="226">
        <f>INDEX('Uganda workforce data - raw'!$A$4:$F$619,MATCH($B440, 'Uganda workforce data - raw'!$B$4:$B$619,0), MATCH("Filled Male",'Uganda workforce data - raw'!$A$4:$F$4,0))*INDEX('Mapping cadres'!$B$1:$Z$616,MATCH($B440, 'Mapping cadres'!$B$1:$B$616,0), MATCH(C$32,'Mapping cadres'!$B$1:$Z$1,0))</f>
        <v>0</v>
      </c>
      <c r="D440" s="226">
        <f>INDEX('Uganda workforce data - raw'!$A$4:$F$619,MATCH($B440, 'Uganda workforce data - raw'!$B$4:$B$619,0), MATCH("Filled Male",'Uganda workforce data - raw'!$A$4:$F$4,0))*INDEX('Mapping cadres'!$B$1:$Z$616,MATCH($B440, 'Mapping cadres'!$B$1:$B$616,0), MATCH(D$32,'Mapping cadres'!$B$1:$Z$1,0))</f>
        <v>1</v>
      </c>
      <c r="E440" s="226">
        <f>INDEX('Uganda workforce data - raw'!$A$4:$F$619,MATCH($B440, 'Uganda workforce data - raw'!$B$4:$B$619,0), MATCH("Filled Male",'Uganda workforce data - raw'!$A$4:$F$4,0))*INDEX('Mapping cadres'!$B$1:$Z$616,MATCH($B440, 'Mapping cadres'!$B$1:$B$616,0), MATCH(E$32,'Mapping cadres'!$B$1:$Z$1,0))</f>
        <v>0</v>
      </c>
      <c r="F440" s="226">
        <f>INDEX('Uganda workforce data - raw'!$A$4:$F$619,MATCH($B440, 'Uganda workforce data - raw'!$B$4:$B$619,0), MATCH("Filled Male",'Uganda workforce data - raw'!$A$4:$F$4,0))*INDEX('Mapping cadres'!$B$1:$Z$616,MATCH($B440, 'Mapping cadres'!$B$1:$B$616,0), MATCH(F$32,'Mapping cadres'!$B$1:$Z$1,0))</f>
        <v>0</v>
      </c>
      <c r="G440" s="226">
        <f>INDEX('Uganda workforce data - raw'!$A$4:$F$619,MATCH($B440, 'Uganda workforce data - raw'!$B$4:$B$619,0), MATCH("Filled Male",'Uganda workforce data - raw'!$A$4:$F$4,0))*INDEX('Mapping cadres'!$B$1:$Z$616,MATCH($B440, 'Mapping cadres'!$B$1:$B$616,0), MATCH(G$32,'Mapping cadres'!$B$1:$Z$1,0))</f>
        <v>0</v>
      </c>
      <c r="H440" s="226">
        <f>INDEX('Uganda workforce data - raw'!$A$4:$F$619,MATCH($B440, 'Uganda workforce data - raw'!$B$4:$B$619,0), MATCH("Filled Male",'Uganda workforce data - raw'!$A$4:$F$4,0))*INDEX('Mapping cadres'!$B$1:$Z$616,MATCH($B440, 'Mapping cadres'!$B$1:$B$616,0), MATCH(H$32,'Mapping cadres'!$B$1:$Z$1,0))</f>
        <v>0</v>
      </c>
      <c r="I440" s="226">
        <f>INDEX('Uganda workforce data - raw'!$A$4:$F$619,MATCH($B440, 'Uganda workforce data - raw'!$B$4:$B$619,0), MATCH("Filled Male",'Uganda workforce data - raw'!$A$4:$F$4,0))*INDEX('Mapping cadres'!$B$1:$Z$616,MATCH($B440, 'Mapping cadres'!$B$1:$B$616,0), MATCH(I$32,'Mapping cadres'!$B$1:$Z$1,0))</f>
        <v>0</v>
      </c>
      <c r="J440" s="226">
        <f>INDEX('Uganda workforce data - raw'!$A$4:$F$619,MATCH($B440, 'Uganda workforce data - raw'!$B$4:$B$619,0), MATCH("Filled Male",'Uganda workforce data - raw'!$A$4:$F$4,0))*INDEX('Mapping cadres'!$B$1:$Z$616,MATCH($B440, 'Mapping cadres'!$B$1:$B$616,0), MATCH(J$32,'Mapping cadres'!$B$1:$Z$1,0))</f>
        <v>0</v>
      </c>
      <c r="K440" s="226">
        <f>INDEX('Uganda workforce data - raw'!$A$4:$F$619,MATCH($B440, 'Uganda workforce data - raw'!$B$4:$B$619,0), MATCH("Filled Male",'Uganda workforce data - raw'!$A$4:$F$4,0))*INDEX('Mapping cadres'!$B$1:$Z$616,MATCH($B440, 'Mapping cadres'!$B$1:$B$616,0), MATCH(K$32,'Mapping cadres'!$B$1:$Z$1,0))</f>
        <v>0</v>
      </c>
      <c r="L440" s="226">
        <f>INDEX('Uganda workforce data - raw'!$A$4:$F$619,MATCH($B440, 'Uganda workforce data - raw'!$B$4:$B$619,0), MATCH("Filled Male",'Uganda workforce data - raw'!$A$4:$F$4,0))*INDEX('Mapping cadres'!$B$1:$Z$616,MATCH($B440, 'Mapping cadres'!$B$1:$B$616,0), MATCH(L$32,'Mapping cadres'!$B$1:$Z$1,0))</f>
        <v>0</v>
      </c>
      <c r="M440" s="226">
        <f>INDEX('Uganda workforce data - raw'!$A$4:$F$619,MATCH($B440, 'Uganda workforce data - raw'!$B$4:$B$619,0), MATCH("Filled Male",'Uganda workforce data - raw'!$A$4:$F$4,0))*INDEX('Mapping cadres'!$B$1:$Z$616,MATCH($B440, 'Mapping cadres'!$B$1:$B$616,0), MATCH(M$32,'Mapping cadres'!$B$1:$Z$1,0))</f>
        <v>0</v>
      </c>
      <c r="N440" s="226">
        <f>INDEX('Uganda workforce data - raw'!$A$4:$F$619,MATCH($B440, 'Uganda workforce data - raw'!$B$4:$B$619,0), MATCH("Filled Male",'Uganda workforce data - raw'!$A$4:$F$4,0))*INDEX('Mapping cadres'!$B$1:$Z$616,MATCH($B440, 'Mapping cadres'!$B$1:$B$616,0), MATCH(N$32,'Mapping cadres'!$B$1:$Z$1,0))</f>
        <v>0</v>
      </c>
      <c r="O440" s="226">
        <f>INDEX('Uganda workforce data - raw'!$A$4:$F$619,MATCH($B440, 'Uganda workforce data - raw'!$B$4:$B$619,0), MATCH("Filled Male",'Uganda workforce data - raw'!$A$4:$F$4,0))*INDEX('Mapping cadres'!$B$1:$Z$616,MATCH($B440, 'Mapping cadres'!$B$1:$B$616,0), MATCH(O$32,'Mapping cadres'!$B$1:$Z$1,0))</f>
        <v>0</v>
      </c>
      <c r="P440" s="226">
        <f>INDEX('Uganda workforce data - raw'!$A$4:$F$619,MATCH($B440, 'Uganda workforce data - raw'!$B$4:$B$619,0), MATCH("Filled Male",'Uganda workforce data - raw'!$A$4:$F$4,0))*INDEX('Mapping cadres'!$B$1:$Z$616,MATCH($B440, 'Mapping cadres'!$B$1:$B$616,0), MATCH(P$32,'Mapping cadres'!$B$1:$Z$1,0))</f>
        <v>0</v>
      </c>
      <c r="Q440" s="226">
        <f>INDEX('Uganda workforce data - raw'!$A$4:$F$619,MATCH($B440, 'Uganda workforce data - raw'!$B$4:$B$619,0), MATCH("Filled Male",'Uganda workforce data - raw'!$A$4:$F$4,0))*INDEX('Mapping cadres'!$B$1:$Z$616,MATCH($B440, 'Mapping cadres'!$B$1:$B$616,0), MATCH(Q$32,'Mapping cadres'!$B$1:$Z$1,0))</f>
        <v>0</v>
      </c>
      <c r="R440" s="226">
        <f>INDEX('Uganda workforce data - raw'!$A$4:$F$619,MATCH($B440, 'Uganda workforce data - raw'!$B$4:$B$619,0), MATCH("Filled Male",'Uganda workforce data - raw'!$A$4:$F$4,0))*INDEX('Mapping cadres'!$B$1:$Z$616,MATCH($B440, 'Mapping cadres'!$B$1:$B$616,0), MATCH(R$32,'Mapping cadres'!$B$1:$Z$1,0))</f>
        <v>0</v>
      </c>
      <c r="S440" s="226">
        <f>INDEX('Uganda workforce data - raw'!$A$4:$F$619,MATCH($B440, 'Uganda workforce data - raw'!$B$4:$B$619,0), MATCH("Filled Male",'Uganda workforce data - raw'!$A$4:$F$4,0))*INDEX('Mapping cadres'!$B$1:$Z$616,MATCH($B440, 'Mapping cadres'!$B$1:$B$616,0), MATCH(S$32,'Mapping cadres'!$B$1:$Z$1,0))</f>
        <v>0</v>
      </c>
      <c r="T440" s="226">
        <f>INDEX('Uganda workforce data - raw'!$A$4:$F$619,MATCH($B440, 'Uganda workforce data - raw'!$B$4:$B$619,0), MATCH("Filled Male",'Uganda workforce data - raw'!$A$4:$F$4,0))*INDEX('Mapping cadres'!$B$1:$Z$616,MATCH($B440, 'Mapping cadres'!$B$1:$B$616,0), MATCH(T$32,'Mapping cadres'!$B$1:$Z$1,0))</f>
        <v>0</v>
      </c>
      <c r="U440" s="226">
        <f>INDEX('Uganda workforce data - raw'!$A$4:$F$619,MATCH($B440, 'Uganda workforce data - raw'!$B$4:$B$619,0), MATCH("Filled Male",'Uganda workforce data - raw'!$A$4:$F$4,0))*INDEX('Mapping cadres'!$B$1:$Z$616,MATCH($B440, 'Mapping cadres'!$B$1:$B$616,0), MATCH(U$32,'Mapping cadres'!$B$1:$Z$1,0))</f>
        <v>0</v>
      </c>
      <c r="V440" s="226">
        <f>INDEX('Uganda workforce data - raw'!$A$4:$F$619,MATCH($B440, 'Uganda workforce data - raw'!$B$4:$B$619,0), MATCH("Filled Male",'Uganda workforce data - raw'!$A$4:$F$4,0))*INDEX('Mapping cadres'!$B$1:$Z$616,MATCH($B440, 'Mapping cadres'!$B$1:$B$616,0), MATCH(V$32,'Mapping cadres'!$B$1:$Z$1,0))</f>
        <v>0</v>
      </c>
      <c r="W440" s="226">
        <f>INDEX('Uganda workforce data - raw'!$A$4:$F$619,MATCH($B440, 'Uganda workforce data - raw'!$B$4:$B$619,0), MATCH("Filled Male",'Uganda workforce data - raw'!$A$4:$F$4,0))*INDEX('Mapping cadres'!$B$1:$Z$616,MATCH($B440, 'Mapping cadres'!$B$1:$B$616,0), MATCH(W$32,'Mapping cadres'!$B$1:$Z$1,0))</f>
        <v>0</v>
      </c>
      <c r="X440" s="226">
        <f>INDEX('Uganda workforce data - raw'!$A$4:$F$619,MATCH($B440, 'Uganda workforce data - raw'!$B$4:$B$619,0), MATCH("Filled Male",'Uganda workforce data - raw'!$A$4:$F$4,0))*INDEX('Mapping cadres'!$B$1:$Z$616,MATCH($B440, 'Mapping cadres'!$B$1:$B$616,0), MATCH(X$32,'Mapping cadres'!$B$1:$Z$1,0))</f>
        <v>0</v>
      </c>
      <c r="Y440" s="226">
        <f>INDEX('Uganda workforce data - raw'!$A$4:$F$619,MATCH($B440, 'Uganda workforce data - raw'!$B$4:$B$619,0), MATCH("Filled Male",'Uganda workforce data - raw'!$A$4:$F$4,0))*INDEX('Mapping cadres'!$B$1:$Z$616,MATCH($B440, 'Mapping cadres'!$B$1:$B$616,0), MATCH(Y$32,'Mapping cadres'!$B$1:$Z$1,0))</f>
        <v>0</v>
      </c>
      <c r="Z440" s="226">
        <f>INDEX('Uganda workforce data - raw'!$A$4:$F$619,MATCH($B440, 'Uganda workforce data - raw'!$B$4:$B$619,0), MATCH("Filled Male",'Uganda workforce data - raw'!$A$4:$F$4,0))*INDEX('Mapping cadres'!$B$1:$Z$616,MATCH($B440, 'Mapping cadres'!$B$1:$B$616,0), MATCH(Z$32,'Mapping cadres'!$B$1:$Z$1,0))</f>
        <v>0</v>
      </c>
      <c r="AA440" s="226">
        <f>INDEX('Uganda workforce data - raw'!$A$4:$F$619,MATCH($B440, 'Uganda workforce data - raw'!$B$4:$B$619,0), MATCH("Filled Female",'Uganda workforce data - raw'!$A$4:$F$4,0))*INDEX('Mapping cadres'!$B$1:$Z$616,MATCH($B440, 'Mapping cadres'!$B$1:$B$616,0), MATCH(AA$32,'Mapping cadres'!$B$1:$Z$1,0))</f>
        <v>0</v>
      </c>
      <c r="AB440" s="226">
        <f>INDEX('Uganda workforce data - raw'!$A$4:$F$619,MATCH($B440, 'Uganda workforce data - raw'!$B$4:$B$619,0), MATCH("Filled Female",'Uganda workforce data - raw'!$A$4:$F$4,0))*INDEX('Mapping cadres'!$B$1:$Z$616,MATCH($B440, 'Mapping cadres'!$B$1:$B$616,0), MATCH(AB$32,'Mapping cadres'!$B$1:$Z$1,0))</f>
        <v>0</v>
      </c>
      <c r="AC440" s="226">
        <f>INDEX('Uganda workforce data - raw'!$A$4:$F$619,MATCH($B440, 'Uganda workforce data - raw'!$B$4:$B$619,0), MATCH("Filled Female",'Uganda workforce data - raw'!$A$4:$F$4,0))*INDEX('Mapping cadres'!$B$1:$Z$616,MATCH($B440, 'Mapping cadres'!$B$1:$B$616,0), MATCH(AC$32,'Mapping cadres'!$B$1:$Z$1,0))</f>
        <v>0</v>
      </c>
      <c r="AD440" s="226">
        <f>INDEX('Uganda workforce data - raw'!$A$4:$F$619,MATCH($B440, 'Uganda workforce data - raw'!$B$4:$B$619,0), MATCH("Filled Female",'Uganda workforce data - raw'!$A$4:$F$4,0))*INDEX('Mapping cadres'!$B$1:$Z$616,MATCH($B440, 'Mapping cadres'!$B$1:$B$616,0), MATCH(AD$32,'Mapping cadres'!$B$1:$Z$1,0))</f>
        <v>0</v>
      </c>
      <c r="AE440" s="226">
        <f>INDEX('Uganda workforce data - raw'!$A$4:$F$619,MATCH($B440, 'Uganda workforce data - raw'!$B$4:$B$619,0), MATCH("Filled Female",'Uganda workforce data - raw'!$A$4:$F$4,0))*INDEX('Mapping cadres'!$B$1:$Z$616,MATCH($B440, 'Mapping cadres'!$B$1:$B$616,0), MATCH(AE$32,'Mapping cadres'!$B$1:$Z$1,0))</f>
        <v>0</v>
      </c>
      <c r="AF440" s="226">
        <f>INDEX('Uganda workforce data - raw'!$A$4:$F$619,MATCH($B440, 'Uganda workforce data - raw'!$B$4:$B$619,0), MATCH("Filled Female",'Uganda workforce data - raw'!$A$4:$F$4,0))*INDEX('Mapping cadres'!$B$1:$Z$616,MATCH($B440, 'Mapping cadres'!$B$1:$B$616,0), MATCH(AF$32,'Mapping cadres'!$B$1:$Z$1,0))</f>
        <v>0</v>
      </c>
      <c r="AG440" s="226">
        <f>INDEX('Uganda workforce data - raw'!$A$4:$F$619,MATCH($B440, 'Uganda workforce data - raw'!$B$4:$B$619,0), MATCH("Filled Female",'Uganda workforce data - raw'!$A$4:$F$4,0))*INDEX('Mapping cadres'!$B$1:$Z$616,MATCH($B440, 'Mapping cadres'!$B$1:$B$616,0), MATCH(AG$32,'Mapping cadres'!$B$1:$Z$1,0))</f>
        <v>0</v>
      </c>
      <c r="AH440" s="226">
        <f>INDEX('Uganda workforce data - raw'!$A$4:$F$619,MATCH($B440, 'Uganda workforce data - raw'!$B$4:$B$619,0), MATCH("Filled Female",'Uganda workforce data - raw'!$A$4:$F$4,0))*INDEX('Mapping cadres'!$B$1:$Z$616,MATCH($B440, 'Mapping cadres'!$B$1:$B$616,0), MATCH(AH$32,'Mapping cadres'!$B$1:$Z$1,0))</f>
        <v>0</v>
      </c>
      <c r="AI440" s="226">
        <f>INDEX('Uganda workforce data - raw'!$A$4:$F$619,MATCH($B440, 'Uganda workforce data - raw'!$B$4:$B$619,0), MATCH("Filled Female",'Uganda workforce data - raw'!$A$4:$F$4,0))*INDEX('Mapping cadres'!$B$1:$Z$616,MATCH($B440, 'Mapping cadres'!$B$1:$B$616,0), MATCH(AI$32,'Mapping cadres'!$B$1:$Z$1,0))</f>
        <v>0</v>
      </c>
      <c r="AJ440" s="226">
        <f>INDEX('Uganda workforce data - raw'!$A$4:$F$619,MATCH($B440, 'Uganda workforce data - raw'!$B$4:$B$619,0), MATCH("Filled Female",'Uganda workforce data - raw'!$A$4:$F$4,0))*INDEX('Mapping cadres'!$B$1:$Z$616,MATCH($B440, 'Mapping cadres'!$B$1:$B$616,0), MATCH(AJ$32,'Mapping cadres'!$B$1:$Z$1,0))</f>
        <v>0</v>
      </c>
      <c r="AK440" s="226">
        <f>INDEX('Uganda workforce data - raw'!$A$4:$F$619,MATCH($B440, 'Uganda workforce data - raw'!$B$4:$B$619,0), MATCH("Filled Female",'Uganda workforce data - raw'!$A$4:$F$4,0))*INDEX('Mapping cadres'!$B$1:$Z$616,MATCH($B440, 'Mapping cadres'!$B$1:$B$616,0), MATCH(AK$32,'Mapping cadres'!$B$1:$Z$1,0))</f>
        <v>0</v>
      </c>
      <c r="AL440" s="226">
        <f>INDEX('Uganda workforce data - raw'!$A$4:$F$619,MATCH($B440, 'Uganda workforce data - raw'!$B$4:$B$619,0), MATCH("Filled Female",'Uganda workforce data - raw'!$A$4:$F$4,0))*INDEX('Mapping cadres'!$B$1:$Z$616,MATCH($B440, 'Mapping cadres'!$B$1:$B$616,0), MATCH(AL$32,'Mapping cadres'!$B$1:$Z$1,0))</f>
        <v>0</v>
      </c>
      <c r="AM440" s="226">
        <f>INDEX('Uganda workforce data - raw'!$A$4:$F$619,MATCH($B440, 'Uganda workforce data - raw'!$B$4:$B$619,0), MATCH("Filled Female",'Uganda workforce data - raw'!$A$4:$F$4,0))*INDEX('Mapping cadres'!$B$1:$Z$616,MATCH($B440, 'Mapping cadres'!$B$1:$B$616,0), MATCH(AM$32,'Mapping cadres'!$B$1:$Z$1,0))</f>
        <v>0</v>
      </c>
      <c r="AN440" s="226">
        <f>INDEX('Uganda workforce data - raw'!$A$4:$F$619,MATCH($B440, 'Uganda workforce data - raw'!$B$4:$B$619,0), MATCH("Filled Female",'Uganda workforce data - raw'!$A$4:$F$4,0))*INDEX('Mapping cadres'!$B$1:$Z$616,MATCH($B440, 'Mapping cadres'!$B$1:$B$616,0), MATCH(AN$32,'Mapping cadres'!$B$1:$Z$1,0))</f>
        <v>0</v>
      </c>
      <c r="AO440" s="226">
        <f>INDEX('Uganda workforce data - raw'!$A$4:$F$619,MATCH($B440, 'Uganda workforce data - raw'!$B$4:$B$619,0), MATCH("Filled Female",'Uganda workforce data - raw'!$A$4:$F$4,0))*INDEX('Mapping cadres'!$B$1:$Z$616,MATCH($B440, 'Mapping cadres'!$B$1:$B$616,0), MATCH(AO$32,'Mapping cadres'!$B$1:$Z$1,0))</f>
        <v>0</v>
      </c>
      <c r="AP440" s="226">
        <f>INDEX('Uganda workforce data - raw'!$A$4:$F$619,MATCH($B440, 'Uganda workforce data - raw'!$B$4:$B$619,0), MATCH("Filled Female",'Uganda workforce data - raw'!$A$4:$F$4,0))*INDEX('Mapping cadres'!$B$1:$Z$616,MATCH($B440, 'Mapping cadres'!$B$1:$B$616,0), MATCH(AP$32,'Mapping cadres'!$B$1:$Z$1,0))</f>
        <v>0</v>
      </c>
      <c r="AQ440" s="226">
        <f>INDEX('Uganda workforce data - raw'!$A$4:$F$619,MATCH($B440, 'Uganda workforce data - raw'!$B$4:$B$619,0), MATCH("Filled Female",'Uganda workforce data - raw'!$A$4:$F$4,0))*INDEX('Mapping cadres'!$B$1:$Z$616,MATCH($B440, 'Mapping cadres'!$B$1:$B$616,0), MATCH(AQ$32,'Mapping cadres'!$B$1:$Z$1,0))</f>
        <v>0</v>
      </c>
      <c r="AR440" s="226">
        <f>INDEX('Uganda workforce data - raw'!$A$4:$F$619,MATCH($B440, 'Uganda workforce data - raw'!$B$4:$B$619,0), MATCH("Filled Female",'Uganda workforce data - raw'!$A$4:$F$4,0))*INDEX('Mapping cadres'!$B$1:$Z$616,MATCH($B440, 'Mapping cadres'!$B$1:$B$616,0), MATCH(AR$32,'Mapping cadres'!$B$1:$Z$1,0))</f>
        <v>0</v>
      </c>
      <c r="AS440" s="226">
        <f>INDEX('Uganda workforce data - raw'!$A$4:$F$619,MATCH($B440, 'Uganda workforce data - raw'!$B$4:$B$619,0), MATCH("Filled Female",'Uganda workforce data - raw'!$A$4:$F$4,0))*INDEX('Mapping cadres'!$B$1:$Z$616,MATCH($B440, 'Mapping cadres'!$B$1:$B$616,0), MATCH(AS$32,'Mapping cadres'!$B$1:$Z$1,0))</f>
        <v>0</v>
      </c>
      <c r="AT440" s="226">
        <f>INDEX('Uganda workforce data - raw'!$A$4:$F$619,MATCH($B440, 'Uganda workforce data - raw'!$B$4:$B$619,0), MATCH("Filled Female",'Uganda workforce data - raw'!$A$4:$F$4,0))*INDEX('Mapping cadres'!$B$1:$Z$616,MATCH($B440, 'Mapping cadres'!$B$1:$B$616,0), MATCH(AT$32,'Mapping cadres'!$B$1:$Z$1,0))</f>
        <v>0</v>
      </c>
      <c r="AU440" s="226">
        <f>INDEX('Uganda workforce data - raw'!$A$4:$F$619,MATCH($B440, 'Uganda workforce data - raw'!$B$4:$B$619,0), MATCH("Filled Female",'Uganda workforce data - raw'!$A$4:$F$4,0))*INDEX('Mapping cadres'!$B$1:$Z$616,MATCH($B440, 'Mapping cadres'!$B$1:$B$616,0), MATCH(AU$32,'Mapping cadres'!$B$1:$Z$1,0))</f>
        <v>0</v>
      </c>
      <c r="AV440" s="226">
        <f>INDEX('Uganda workforce data - raw'!$A$4:$F$619,MATCH($B440, 'Uganda workforce data - raw'!$B$4:$B$619,0), MATCH("Filled Female",'Uganda workforce data - raw'!$A$4:$F$4,0))*INDEX('Mapping cadres'!$B$1:$Z$616,MATCH($B440, 'Mapping cadres'!$B$1:$B$616,0), MATCH(AV$32,'Mapping cadres'!$B$1:$Z$1,0))</f>
        <v>0</v>
      </c>
      <c r="AW440" s="226">
        <f>INDEX('Uganda workforce data - raw'!$A$4:$F$619,MATCH($B440, 'Uganda workforce data - raw'!$B$4:$B$619,0), MATCH("Filled Female",'Uganda workforce data - raw'!$A$4:$F$4,0))*INDEX('Mapping cadres'!$B$1:$Z$616,MATCH($B440, 'Mapping cadres'!$B$1:$B$616,0), MATCH(AW$32,'Mapping cadres'!$B$1:$Z$1,0))</f>
        <v>0</v>
      </c>
      <c r="AX440" s="226">
        <f>INDEX('Uganda workforce data - raw'!$A$4:$F$619,MATCH($B440, 'Uganda workforce data - raw'!$B$4:$B$619,0), MATCH("Filled Female",'Uganda workforce data - raw'!$A$4:$F$4,0))*INDEX('Mapping cadres'!$B$1:$Z$616,MATCH($B440, 'Mapping cadres'!$B$1:$B$616,0), MATCH(AX$32,'Mapping cadres'!$B$1:$Z$1,0))</f>
        <v>0</v>
      </c>
      <c r="AY440" s="226">
        <f t="shared" si="149"/>
        <v>0</v>
      </c>
      <c r="AZ440" s="226">
        <f t="shared" si="150"/>
        <v>1</v>
      </c>
      <c r="BA440" s="226">
        <f t="shared" si="151"/>
        <v>0</v>
      </c>
      <c r="BB440" s="226">
        <f t="shared" si="152"/>
        <v>0</v>
      </c>
      <c r="BC440" s="226">
        <f t="shared" si="153"/>
        <v>0</v>
      </c>
      <c r="BD440" s="226">
        <f t="shared" si="154"/>
        <v>0</v>
      </c>
      <c r="BE440" s="226">
        <f t="shared" si="155"/>
        <v>0</v>
      </c>
      <c r="BF440" s="226">
        <f t="shared" si="156"/>
        <v>0</v>
      </c>
      <c r="BG440" s="226">
        <f t="shared" si="157"/>
        <v>0</v>
      </c>
      <c r="BH440" s="226">
        <f t="shared" si="158"/>
        <v>0</v>
      </c>
      <c r="BI440" s="226">
        <f t="shared" si="159"/>
        <v>0</v>
      </c>
      <c r="BJ440" s="226">
        <f t="shared" si="160"/>
        <v>0</v>
      </c>
      <c r="BK440" s="226">
        <f t="shared" si="161"/>
        <v>0</v>
      </c>
      <c r="BL440" s="226">
        <f t="shared" si="162"/>
        <v>0</v>
      </c>
      <c r="BM440" s="226">
        <f t="shared" si="163"/>
        <v>0</v>
      </c>
      <c r="BN440" s="226">
        <f t="shared" si="164"/>
        <v>0</v>
      </c>
      <c r="BO440" s="226">
        <f t="shared" si="165"/>
        <v>0</v>
      </c>
      <c r="BP440" s="226">
        <f t="shared" si="166"/>
        <v>0</v>
      </c>
      <c r="BQ440" s="226">
        <f t="shared" si="167"/>
        <v>0</v>
      </c>
      <c r="BR440" s="226">
        <f t="shared" si="168"/>
        <v>0</v>
      </c>
      <c r="BS440" s="226">
        <f t="shared" si="169"/>
        <v>0</v>
      </c>
      <c r="BT440" s="226">
        <f t="shared" si="170"/>
        <v>0</v>
      </c>
      <c r="BU440" s="226">
        <f t="shared" si="171"/>
        <v>0</v>
      </c>
      <c r="BV440" s="226">
        <f t="shared" si="172"/>
        <v>0</v>
      </c>
    </row>
    <row r="441" spans="1:74">
      <c r="A441" s="226">
        <v>409</v>
      </c>
      <c r="B441" s="226" t="s">
        <v>1709</v>
      </c>
      <c r="C441" s="226">
        <f>INDEX('Uganda workforce data - raw'!$A$4:$F$619,MATCH($B441, 'Uganda workforce data - raw'!$B$4:$B$619,0), MATCH("Filled Male",'Uganda workforce data - raw'!$A$4:$F$4,0))*INDEX('Mapping cadres'!$B$1:$Z$616,MATCH($B441, 'Mapping cadres'!$B$1:$B$616,0), MATCH(C$32,'Mapping cadres'!$B$1:$Z$1,0))</f>
        <v>0</v>
      </c>
      <c r="D441" s="226">
        <f>INDEX('Uganda workforce data - raw'!$A$4:$F$619,MATCH($B441, 'Uganda workforce data - raw'!$B$4:$B$619,0), MATCH("Filled Male",'Uganda workforce data - raw'!$A$4:$F$4,0))*INDEX('Mapping cadres'!$B$1:$Z$616,MATCH($B441, 'Mapping cadres'!$B$1:$B$616,0), MATCH(D$32,'Mapping cadres'!$B$1:$Z$1,0))</f>
        <v>0</v>
      </c>
      <c r="E441" s="226">
        <f>INDEX('Uganda workforce data - raw'!$A$4:$F$619,MATCH($B441, 'Uganda workforce data - raw'!$B$4:$B$619,0), MATCH("Filled Male",'Uganda workforce data - raw'!$A$4:$F$4,0))*INDEX('Mapping cadres'!$B$1:$Z$616,MATCH($B441, 'Mapping cadres'!$B$1:$B$616,0), MATCH(E$32,'Mapping cadres'!$B$1:$Z$1,0))</f>
        <v>0</v>
      </c>
      <c r="F441" s="226">
        <f>INDEX('Uganda workforce data - raw'!$A$4:$F$619,MATCH($B441, 'Uganda workforce data - raw'!$B$4:$B$619,0), MATCH("Filled Male",'Uganda workforce data - raw'!$A$4:$F$4,0))*INDEX('Mapping cadres'!$B$1:$Z$616,MATCH($B441, 'Mapping cadres'!$B$1:$B$616,0), MATCH(F$32,'Mapping cadres'!$B$1:$Z$1,0))</f>
        <v>0</v>
      </c>
      <c r="G441" s="226">
        <f>INDEX('Uganda workforce data - raw'!$A$4:$F$619,MATCH($B441, 'Uganda workforce data - raw'!$B$4:$B$619,0), MATCH("Filled Male",'Uganda workforce data - raw'!$A$4:$F$4,0))*INDEX('Mapping cadres'!$B$1:$Z$616,MATCH($B441, 'Mapping cadres'!$B$1:$B$616,0), MATCH(G$32,'Mapping cadres'!$B$1:$Z$1,0))</f>
        <v>96</v>
      </c>
      <c r="H441" s="226">
        <f>INDEX('Uganda workforce data - raw'!$A$4:$F$619,MATCH($B441, 'Uganda workforce data - raw'!$B$4:$B$619,0), MATCH("Filled Male",'Uganda workforce data - raw'!$A$4:$F$4,0))*INDEX('Mapping cadres'!$B$1:$Z$616,MATCH($B441, 'Mapping cadres'!$B$1:$B$616,0), MATCH(H$32,'Mapping cadres'!$B$1:$Z$1,0))</f>
        <v>0</v>
      </c>
      <c r="I441" s="226">
        <f>INDEX('Uganda workforce data - raw'!$A$4:$F$619,MATCH($B441, 'Uganda workforce data - raw'!$B$4:$B$619,0), MATCH("Filled Male",'Uganda workforce data - raw'!$A$4:$F$4,0))*INDEX('Mapping cadres'!$B$1:$Z$616,MATCH($B441, 'Mapping cadres'!$B$1:$B$616,0), MATCH(I$32,'Mapping cadres'!$B$1:$Z$1,0))</f>
        <v>0</v>
      </c>
      <c r="J441" s="226">
        <f>INDEX('Uganda workforce data - raw'!$A$4:$F$619,MATCH($B441, 'Uganda workforce data - raw'!$B$4:$B$619,0), MATCH("Filled Male",'Uganda workforce data - raw'!$A$4:$F$4,0))*INDEX('Mapping cadres'!$B$1:$Z$616,MATCH($B441, 'Mapping cadres'!$B$1:$B$616,0), MATCH(J$32,'Mapping cadres'!$B$1:$Z$1,0))</f>
        <v>0</v>
      </c>
      <c r="K441" s="226">
        <f>INDEX('Uganda workforce data - raw'!$A$4:$F$619,MATCH($B441, 'Uganda workforce data - raw'!$B$4:$B$619,0), MATCH("Filled Male",'Uganda workforce data - raw'!$A$4:$F$4,0))*INDEX('Mapping cadres'!$B$1:$Z$616,MATCH($B441, 'Mapping cadres'!$B$1:$B$616,0), MATCH(K$32,'Mapping cadres'!$B$1:$Z$1,0))</f>
        <v>0</v>
      </c>
      <c r="L441" s="226">
        <f>INDEX('Uganda workforce data - raw'!$A$4:$F$619,MATCH($B441, 'Uganda workforce data - raw'!$B$4:$B$619,0), MATCH("Filled Male",'Uganda workforce data - raw'!$A$4:$F$4,0))*INDEX('Mapping cadres'!$B$1:$Z$616,MATCH($B441, 'Mapping cadres'!$B$1:$B$616,0), MATCH(L$32,'Mapping cadres'!$B$1:$Z$1,0))</f>
        <v>0</v>
      </c>
      <c r="M441" s="226">
        <f>INDEX('Uganda workforce data - raw'!$A$4:$F$619,MATCH($B441, 'Uganda workforce data - raw'!$B$4:$B$619,0), MATCH("Filled Male",'Uganda workforce data - raw'!$A$4:$F$4,0))*INDEX('Mapping cadres'!$B$1:$Z$616,MATCH($B441, 'Mapping cadres'!$B$1:$B$616,0), MATCH(M$32,'Mapping cadres'!$B$1:$Z$1,0))</f>
        <v>0</v>
      </c>
      <c r="N441" s="226">
        <f>INDEX('Uganda workforce data - raw'!$A$4:$F$619,MATCH($B441, 'Uganda workforce data - raw'!$B$4:$B$619,0), MATCH("Filled Male",'Uganda workforce data - raw'!$A$4:$F$4,0))*INDEX('Mapping cadres'!$B$1:$Z$616,MATCH($B441, 'Mapping cadres'!$B$1:$B$616,0), MATCH(N$32,'Mapping cadres'!$B$1:$Z$1,0))</f>
        <v>0</v>
      </c>
      <c r="O441" s="226">
        <f>INDEX('Uganda workforce data - raw'!$A$4:$F$619,MATCH($B441, 'Uganda workforce data - raw'!$B$4:$B$619,0), MATCH("Filled Male",'Uganda workforce data - raw'!$A$4:$F$4,0))*INDEX('Mapping cadres'!$B$1:$Z$616,MATCH($B441, 'Mapping cadres'!$B$1:$B$616,0), MATCH(O$32,'Mapping cadres'!$B$1:$Z$1,0))</f>
        <v>0</v>
      </c>
      <c r="P441" s="226">
        <f>INDEX('Uganda workforce data - raw'!$A$4:$F$619,MATCH($B441, 'Uganda workforce data - raw'!$B$4:$B$619,0), MATCH("Filled Male",'Uganda workforce data - raw'!$A$4:$F$4,0))*INDEX('Mapping cadres'!$B$1:$Z$616,MATCH($B441, 'Mapping cadres'!$B$1:$B$616,0), MATCH(P$32,'Mapping cadres'!$B$1:$Z$1,0))</f>
        <v>0</v>
      </c>
      <c r="Q441" s="226">
        <f>INDEX('Uganda workforce data - raw'!$A$4:$F$619,MATCH($B441, 'Uganda workforce data - raw'!$B$4:$B$619,0), MATCH("Filled Male",'Uganda workforce data - raw'!$A$4:$F$4,0))*INDEX('Mapping cadres'!$B$1:$Z$616,MATCH($B441, 'Mapping cadres'!$B$1:$B$616,0), MATCH(Q$32,'Mapping cadres'!$B$1:$Z$1,0))</f>
        <v>0</v>
      </c>
      <c r="R441" s="226">
        <f>INDEX('Uganda workforce data - raw'!$A$4:$F$619,MATCH($B441, 'Uganda workforce data - raw'!$B$4:$B$619,0), MATCH("Filled Male",'Uganda workforce data - raw'!$A$4:$F$4,0))*INDEX('Mapping cadres'!$B$1:$Z$616,MATCH($B441, 'Mapping cadres'!$B$1:$B$616,0), MATCH(R$32,'Mapping cadres'!$B$1:$Z$1,0))</f>
        <v>0</v>
      </c>
      <c r="S441" s="226">
        <f>INDEX('Uganda workforce data - raw'!$A$4:$F$619,MATCH($B441, 'Uganda workforce data - raw'!$B$4:$B$619,0), MATCH("Filled Male",'Uganda workforce data - raw'!$A$4:$F$4,0))*INDEX('Mapping cadres'!$B$1:$Z$616,MATCH($B441, 'Mapping cadres'!$B$1:$B$616,0), MATCH(S$32,'Mapping cadres'!$B$1:$Z$1,0))</f>
        <v>0</v>
      </c>
      <c r="T441" s="226">
        <f>INDEX('Uganda workforce data - raw'!$A$4:$F$619,MATCH($B441, 'Uganda workforce data - raw'!$B$4:$B$619,0), MATCH("Filled Male",'Uganda workforce data - raw'!$A$4:$F$4,0))*INDEX('Mapping cadres'!$B$1:$Z$616,MATCH($B441, 'Mapping cadres'!$B$1:$B$616,0), MATCH(T$32,'Mapping cadres'!$B$1:$Z$1,0))</f>
        <v>0</v>
      </c>
      <c r="U441" s="226">
        <f>INDEX('Uganda workforce data - raw'!$A$4:$F$619,MATCH($B441, 'Uganda workforce data - raw'!$B$4:$B$619,0), MATCH("Filled Male",'Uganda workforce data - raw'!$A$4:$F$4,0))*INDEX('Mapping cadres'!$B$1:$Z$616,MATCH($B441, 'Mapping cadres'!$B$1:$B$616,0), MATCH(U$32,'Mapping cadres'!$B$1:$Z$1,0))</f>
        <v>0</v>
      </c>
      <c r="V441" s="226">
        <f>INDEX('Uganda workforce data - raw'!$A$4:$F$619,MATCH($B441, 'Uganda workforce data - raw'!$B$4:$B$619,0), MATCH("Filled Male",'Uganda workforce data - raw'!$A$4:$F$4,0))*INDEX('Mapping cadres'!$B$1:$Z$616,MATCH($B441, 'Mapping cadres'!$B$1:$B$616,0), MATCH(V$32,'Mapping cadres'!$B$1:$Z$1,0))</f>
        <v>0</v>
      </c>
      <c r="W441" s="226">
        <f>INDEX('Uganda workforce data - raw'!$A$4:$F$619,MATCH($B441, 'Uganda workforce data - raw'!$B$4:$B$619,0), MATCH("Filled Male",'Uganda workforce data - raw'!$A$4:$F$4,0))*INDEX('Mapping cadres'!$B$1:$Z$616,MATCH($B441, 'Mapping cadres'!$B$1:$B$616,0), MATCH(W$32,'Mapping cadres'!$B$1:$Z$1,0))</f>
        <v>0</v>
      </c>
      <c r="X441" s="226">
        <f>INDEX('Uganda workforce data - raw'!$A$4:$F$619,MATCH($B441, 'Uganda workforce data - raw'!$B$4:$B$619,0), MATCH("Filled Male",'Uganda workforce data - raw'!$A$4:$F$4,0))*INDEX('Mapping cadres'!$B$1:$Z$616,MATCH($B441, 'Mapping cadres'!$B$1:$B$616,0), MATCH(X$32,'Mapping cadres'!$B$1:$Z$1,0))</f>
        <v>0</v>
      </c>
      <c r="Y441" s="226">
        <f>INDEX('Uganda workforce data - raw'!$A$4:$F$619,MATCH($B441, 'Uganda workforce data - raw'!$B$4:$B$619,0), MATCH("Filled Male",'Uganda workforce data - raw'!$A$4:$F$4,0))*INDEX('Mapping cadres'!$B$1:$Z$616,MATCH($B441, 'Mapping cadres'!$B$1:$B$616,0), MATCH(Y$32,'Mapping cadres'!$B$1:$Z$1,0))</f>
        <v>0</v>
      </c>
      <c r="Z441" s="226">
        <f>INDEX('Uganda workforce data - raw'!$A$4:$F$619,MATCH($B441, 'Uganda workforce data - raw'!$B$4:$B$619,0), MATCH("Filled Male",'Uganda workforce data - raw'!$A$4:$F$4,0))*INDEX('Mapping cadres'!$B$1:$Z$616,MATCH($B441, 'Mapping cadres'!$B$1:$B$616,0), MATCH(Z$32,'Mapping cadres'!$B$1:$Z$1,0))</f>
        <v>0</v>
      </c>
      <c r="AA441" s="226">
        <f>INDEX('Uganda workforce data - raw'!$A$4:$F$619,MATCH($B441, 'Uganda workforce data - raw'!$B$4:$B$619,0), MATCH("Filled Female",'Uganda workforce data - raw'!$A$4:$F$4,0))*INDEX('Mapping cadres'!$B$1:$Z$616,MATCH($B441, 'Mapping cadres'!$B$1:$B$616,0), MATCH(AA$32,'Mapping cadres'!$B$1:$Z$1,0))</f>
        <v>0</v>
      </c>
      <c r="AB441" s="226">
        <f>INDEX('Uganda workforce data - raw'!$A$4:$F$619,MATCH($B441, 'Uganda workforce data - raw'!$B$4:$B$619,0), MATCH("Filled Female",'Uganda workforce data - raw'!$A$4:$F$4,0))*INDEX('Mapping cadres'!$B$1:$Z$616,MATCH($B441, 'Mapping cadres'!$B$1:$B$616,0), MATCH(AB$32,'Mapping cadres'!$B$1:$Z$1,0))</f>
        <v>0</v>
      </c>
      <c r="AC441" s="226">
        <f>INDEX('Uganda workforce data - raw'!$A$4:$F$619,MATCH($B441, 'Uganda workforce data - raw'!$B$4:$B$619,0), MATCH("Filled Female",'Uganda workforce data - raw'!$A$4:$F$4,0))*INDEX('Mapping cadres'!$B$1:$Z$616,MATCH($B441, 'Mapping cadres'!$B$1:$B$616,0), MATCH(AC$32,'Mapping cadres'!$B$1:$Z$1,0))</f>
        <v>0</v>
      </c>
      <c r="AD441" s="226">
        <f>INDEX('Uganda workforce data - raw'!$A$4:$F$619,MATCH($B441, 'Uganda workforce data - raw'!$B$4:$B$619,0), MATCH("Filled Female",'Uganda workforce data - raw'!$A$4:$F$4,0))*INDEX('Mapping cadres'!$B$1:$Z$616,MATCH($B441, 'Mapping cadres'!$B$1:$B$616,0), MATCH(AD$32,'Mapping cadres'!$B$1:$Z$1,0))</f>
        <v>0</v>
      </c>
      <c r="AE441" s="226">
        <f>INDEX('Uganda workforce data - raw'!$A$4:$F$619,MATCH($B441, 'Uganda workforce data - raw'!$B$4:$B$619,0), MATCH("Filled Female",'Uganda workforce data - raw'!$A$4:$F$4,0))*INDEX('Mapping cadres'!$B$1:$Z$616,MATCH($B441, 'Mapping cadres'!$B$1:$B$616,0), MATCH(AE$32,'Mapping cadres'!$B$1:$Z$1,0))</f>
        <v>16</v>
      </c>
      <c r="AF441" s="226">
        <f>INDEX('Uganda workforce data - raw'!$A$4:$F$619,MATCH($B441, 'Uganda workforce data - raw'!$B$4:$B$619,0), MATCH("Filled Female",'Uganda workforce data - raw'!$A$4:$F$4,0))*INDEX('Mapping cadres'!$B$1:$Z$616,MATCH($B441, 'Mapping cadres'!$B$1:$B$616,0), MATCH(AF$32,'Mapping cadres'!$B$1:$Z$1,0))</f>
        <v>0</v>
      </c>
      <c r="AG441" s="226">
        <f>INDEX('Uganda workforce data - raw'!$A$4:$F$619,MATCH($B441, 'Uganda workforce data - raw'!$B$4:$B$619,0), MATCH("Filled Female",'Uganda workforce data - raw'!$A$4:$F$4,0))*INDEX('Mapping cadres'!$B$1:$Z$616,MATCH($B441, 'Mapping cadres'!$B$1:$B$616,0), MATCH(AG$32,'Mapping cadres'!$B$1:$Z$1,0))</f>
        <v>0</v>
      </c>
      <c r="AH441" s="226">
        <f>INDEX('Uganda workforce data - raw'!$A$4:$F$619,MATCH($B441, 'Uganda workforce data - raw'!$B$4:$B$619,0), MATCH("Filled Female",'Uganda workforce data - raw'!$A$4:$F$4,0))*INDEX('Mapping cadres'!$B$1:$Z$616,MATCH($B441, 'Mapping cadres'!$B$1:$B$616,0), MATCH(AH$32,'Mapping cadres'!$B$1:$Z$1,0))</f>
        <v>0</v>
      </c>
      <c r="AI441" s="226">
        <f>INDEX('Uganda workforce data - raw'!$A$4:$F$619,MATCH($B441, 'Uganda workforce data - raw'!$B$4:$B$619,0), MATCH("Filled Female",'Uganda workforce data - raw'!$A$4:$F$4,0))*INDEX('Mapping cadres'!$B$1:$Z$616,MATCH($B441, 'Mapping cadres'!$B$1:$B$616,0), MATCH(AI$32,'Mapping cadres'!$B$1:$Z$1,0))</f>
        <v>0</v>
      </c>
      <c r="AJ441" s="226">
        <f>INDEX('Uganda workforce data - raw'!$A$4:$F$619,MATCH($B441, 'Uganda workforce data - raw'!$B$4:$B$619,0), MATCH("Filled Female",'Uganda workforce data - raw'!$A$4:$F$4,0))*INDEX('Mapping cadres'!$B$1:$Z$616,MATCH($B441, 'Mapping cadres'!$B$1:$B$616,0), MATCH(AJ$32,'Mapping cadres'!$B$1:$Z$1,0))</f>
        <v>0</v>
      </c>
      <c r="AK441" s="226">
        <f>INDEX('Uganda workforce data - raw'!$A$4:$F$619,MATCH($B441, 'Uganda workforce data - raw'!$B$4:$B$619,0), MATCH("Filled Female",'Uganda workforce data - raw'!$A$4:$F$4,0))*INDEX('Mapping cadres'!$B$1:$Z$616,MATCH($B441, 'Mapping cadres'!$B$1:$B$616,0), MATCH(AK$32,'Mapping cadres'!$B$1:$Z$1,0))</f>
        <v>0</v>
      </c>
      <c r="AL441" s="226">
        <f>INDEX('Uganda workforce data - raw'!$A$4:$F$619,MATCH($B441, 'Uganda workforce data - raw'!$B$4:$B$619,0), MATCH("Filled Female",'Uganda workforce data - raw'!$A$4:$F$4,0))*INDEX('Mapping cadres'!$B$1:$Z$616,MATCH($B441, 'Mapping cadres'!$B$1:$B$616,0), MATCH(AL$32,'Mapping cadres'!$B$1:$Z$1,0))</f>
        <v>0</v>
      </c>
      <c r="AM441" s="226">
        <f>INDEX('Uganda workforce data - raw'!$A$4:$F$619,MATCH($B441, 'Uganda workforce data - raw'!$B$4:$B$619,0), MATCH("Filled Female",'Uganda workforce data - raw'!$A$4:$F$4,0))*INDEX('Mapping cadres'!$B$1:$Z$616,MATCH($B441, 'Mapping cadres'!$B$1:$B$616,0), MATCH(AM$32,'Mapping cadres'!$B$1:$Z$1,0))</f>
        <v>0</v>
      </c>
      <c r="AN441" s="226">
        <f>INDEX('Uganda workforce data - raw'!$A$4:$F$619,MATCH($B441, 'Uganda workforce data - raw'!$B$4:$B$619,0), MATCH("Filled Female",'Uganda workforce data - raw'!$A$4:$F$4,0))*INDEX('Mapping cadres'!$B$1:$Z$616,MATCH($B441, 'Mapping cadres'!$B$1:$B$616,0), MATCH(AN$32,'Mapping cadres'!$B$1:$Z$1,0))</f>
        <v>0</v>
      </c>
      <c r="AO441" s="226">
        <f>INDEX('Uganda workforce data - raw'!$A$4:$F$619,MATCH($B441, 'Uganda workforce data - raw'!$B$4:$B$619,0), MATCH("Filled Female",'Uganda workforce data - raw'!$A$4:$F$4,0))*INDEX('Mapping cadres'!$B$1:$Z$616,MATCH($B441, 'Mapping cadres'!$B$1:$B$616,0), MATCH(AO$32,'Mapping cadres'!$B$1:$Z$1,0))</f>
        <v>0</v>
      </c>
      <c r="AP441" s="226">
        <f>INDEX('Uganda workforce data - raw'!$A$4:$F$619,MATCH($B441, 'Uganda workforce data - raw'!$B$4:$B$619,0), MATCH("Filled Female",'Uganda workforce data - raw'!$A$4:$F$4,0))*INDEX('Mapping cadres'!$B$1:$Z$616,MATCH($B441, 'Mapping cadres'!$B$1:$B$616,0), MATCH(AP$32,'Mapping cadres'!$B$1:$Z$1,0))</f>
        <v>0</v>
      </c>
      <c r="AQ441" s="226">
        <f>INDEX('Uganda workforce data - raw'!$A$4:$F$619,MATCH($B441, 'Uganda workforce data - raw'!$B$4:$B$619,0), MATCH("Filled Female",'Uganda workforce data - raw'!$A$4:$F$4,0))*INDEX('Mapping cadres'!$B$1:$Z$616,MATCH($B441, 'Mapping cadres'!$B$1:$B$616,0), MATCH(AQ$32,'Mapping cadres'!$B$1:$Z$1,0))</f>
        <v>0</v>
      </c>
      <c r="AR441" s="226">
        <f>INDEX('Uganda workforce data - raw'!$A$4:$F$619,MATCH($B441, 'Uganda workforce data - raw'!$B$4:$B$619,0), MATCH("Filled Female",'Uganda workforce data - raw'!$A$4:$F$4,0))*INDEX('Mapping cadres'!$B$1:$Z$616,MATCH($B441, 'Mapping cadres'!$B$1:$B$616,0), MATCH(AR$32,'Mapping cadres'!$B$1:$Z$1,0))</f>
        <v>0</v>
      </c>
      <c r="AS441" s="226">
        <f>INDEX('Uganda workforce data - raw'!$A$4:$F$619,MATCH($B441, 'Uganda workforce data - raw'!$B$4:$B$619,0), MATCH("Filled Female",'Uganda workforce data - raw'!$A$4:$F$4,0))*INDEX('Mapping cadres'!$B$1:$Z$616,MATCH($B441, 'Mapping cadres'!$B$1:$B$616,0), MATCH(AS$32,'Mapping cadres'!$B$1:$Z$1,0))</f>
        <v>0</v>
      </c>
      <c r="AT441" s="226">
        <f>INDEX('Uganda workforce data - raw'!$A$4:$F$619,MATCH($B441, 'Uganda workforce data - raw'!$B$4:$B$619,0), MATCH("Filled Female",'Uganda workforce data - raw'!$A$4:$F$4,0))*INDEX('Mapping cadres'!$B$1:$Z$616,MATCH($B441, 'Mapping cadres'!$B$1:$B$616,0), MATCH(AT$32,'Mapping cadres'!$B$1:$Z$1,0))</f>
        <v>0</v>
      </c>
      <c r="AU441" s="226">
        <f>INDEX('Uganda workforce data - raw'!$A$4:$F$619,MATCH($B441, 'Uganda workforce data - raw'!$B$4:$B$619,0), MATCH("Filled Female",'Uganda workforce data - raw'!$A$4:$F$4,0))*INDEX('Mapping cadres'!$B$1:$Z$616,MATCH($B441, 'Mapping cadres'!$B$1:$B$616,0), MATCH(AU$32,'Mapping cadres'!$B$1:$Z$1,0))</f>
        <v>0</v>
      </c>
      <c r="AV441" s="226">
        <f>INDEX('Uganda workforce data - raw'!$A$4:$F$619,MATCH($B441, 'Uganda workforce data - raw'!$B$4:$B$619,0), MATCH("Filled Female",'Uganda workforce data - raw'!$A$4:$F$4,0))*INDEX('Mapping cadres'!$B$1:$Z$616,MATCH($B441, 'Mapping cadres'!$B$1:$B$616,0), MATCH(AV$32,'Mapping cadres'!$B$1:$Z$1,0))</f>
        <v>0</v>
      </c>
      <c r="AW441" s="226">
        <f>INDEX('Uganda workforce data - raw'!$A$4:$F$619,MATCH($B441, 'Uganda workforce data - raw'!$B$4:$B$619,0), MATCH("Filled Female",'Uganda workforce data - raw'!$A$4:$F$4,0))*INDEX('Mapping cadres'!$B$1:$Z$616,MATCH($B441, 'Mapping cadres'!$B$1:$B$616,0), MATCH(AW$32,'Mapping cadres'!$B$1:$Z$1,0))</f>
        <v>0</v>
      </c>
      <c r="AX441" s="226">
        <f>INDEX('Uganda workforce data - raw'!$A$4:$F$619,MATCH($B441, 'Uganda workforce data - raw'!$B$4:$B$619,0), MATCH("Filled Female",'Uganda workforce data - raw'!$A$4:$F$4,0))*INDEX('Mapping cadres'!$B$1:$Z$616,MATCH($B441, 'Mapping cadres'!$B$1:$B$616,0), MATCH(AX$32,'Mapping cadres'!$B$1:$Z$1,0))</f>
        <v>0</v>
      </c>
      <c r="AY441" s="226">
        <f t="shared" si="149"/>
        <v>0</v>
      </c>
      <c r="AZ441" s="226">
        <f t="shared" si="150"/>
        <v>0</v>
      </c>
      <c r="BA441" s="226">
        <f t="shared" si="151"/>
        <v>0</v>
      </c>
      <c r="BB441" s="226">
        <f t="shared" si="152"/>
        <v>0</v>
      </c>
      <c r="BC441" s="226">
        <f t="shared" si="153"/>
        <v>112</v>
      </c>
      <c r="BD441" s="226">
        <f t="shared" si="154"/>
        <v>0</v>
      </c>
      <c r="BE441" s="226">
        <f t="shared" si="155"/>
        <v>0</v>
      </c>
      <c r="BF441" s="226">
        <f t="shared" si="156"/>
        <v>0</v>
      </c>
      <c r="BG441" s="226">
        <f t="shared" si="157"/>
        <v>0</v>
      </c>
      <c r="BH441" s="226">
        <f t="shared" si="158"/>
        <v>0</v>
      </c>
      <c r="BI441" s="226">
        <f t="shared" si="159"/>
        <v>0</v>
      </c>
      <c r="BJ441" s="226">
        <f t="shared" si="160"/>
        <v>0</v>
      </c>
      <c r="BK441" s="226">
        <f t="shared" si="161"/>
        <v>0</v>
      </c>
      <c r="BL441" s="226">
        <f t="shared" si="162"/>
        <v>0</v>
      </c>
      <c r="BM441" s="226">
        <f t="shared" si="163"/>
        <v>0</v>
      </c>
      <c r="BN441" s="226">
        <f t="shared" si="164"/>
        <v>0</v>
      </c>
      <c r="BO441" s="226">
        <f t="shared" si="165"/>
        <v>0</v>
      </c>
      <c r="BP441" s="226">
        <f t="shared" si="166"/>
        <v>0</v>
      </c>
      <c r="BQ441" s="226">
        <f t="shared" si="167"/>
        <v>0</v>
      </c>
      <c r="BR441" s="226">
        <f t="shared" si="168"/>
        <v>0</v>
      </c>
      <c r="BS441" s="226">
        <f t="shared" si="169"/>
        <v>0</v>
      </c>
      <c r="BT441" s="226">
        <f t="shared" si="170"/>
        <v>0</v>
      </c>
      <c r="BU441" s="226">
        <f t="shared" si="171"/>
        <v>0</v>
      </c>
      <c r="BV441" s="226">
        <f t="shared" si="172"/>
        <v>0</v>
      </c>
    </row>
    <row r="442" spans="1:74">
      <c r="A442" s="226">
        <v>410</v>
      </c>
      <c r="B442" s="237" t="s">
        <v>1710</v>
      </c>
      <c r="C442" s="226">
        <f>INDEX('Uganda workforce data - raw'!$A$4:$F$619,MATCH($B442, 'Uganda workforce data - raw'!$B$4:$B$619,0), MATCH("Filled Male",'Uganda workforce data - raw'!$A$4:$F$4,0))*INDEX('Mapping cadres'!$B$1:$Z$616,MATCH($B442, 'Mapping cadres'!$B$1:$B$616,0), MATCH(C$32,'Mapping cadres'!$B$1:$Z$1,0))</f>
        <v>0</v>
      </c>
      <c r="D442" s="226">
        <f>INDEX('Uganda workforce data - raw'!$A$4:$F$619,MATCH($B442, 'Uganda workforce data - raw'!$B$4:$B$619,0), MATCH("Filled Male",'Uganda workforce data - raw'!$A$4:$F$4,0))*INDEX('Mapping cadres'!$B$1:$Z$616,MATCH($B442, 'Mapping cadres'!$B$1:$B$616,0), MATCH(D$32,'Mapping cadres'!$B$1:$Z$1,0))</f>
        <v>0</v>
      </c>
      <c r="E442" s="226">
        <f>INDEX('Uganda workforce data - raw'!$A$4:$F$619,MATCH($B442, 'Uganda workforce data - raw'!$B$4:$B$619,0), MATCH("Filled Male",'Uganda workforce data - raw'!$A$4:$F$4,0))*INDEX('Mapping cadres'!$B$1:$Z$616,MATCH($B442, 'Mapping cadres'!$B$1:$B$616,0), MATCH(E$32,'Mapping cadres'!$B$1:$Z$1,0))</f>
        <v>0</v>
      </c>
      <c r="F442" s="226">
        <f>INDEX('Uganda workforce data - raw'!$A$4:$F$619,MATCH($B442, 'Uganda workforce data - raw'!$B$4:$B$619,0), MATCH("Filled Male",'Uganda workforce data - raw'!$A$4:$F$4,0))*INDEX('Mapping cadres'!$B$1:$Z$616,MATCH($B442, 'Mapping cadres'!$B$1:$B$616,0), MATCH(F$32,'Mapping cadres'!$B$1:$Z$1,0))</f>
        <v>0</v>
      </c>
      <c r="G442" s="226">
        <f>INDEX('Uganda workforce data - raw'!$A$4:$F$619,MATCH($B442, 'Uganda workforce data - raw'!$B$4:$B$619,0), MATCH("Filled Male",'Uganda workforce data - raw'!$A$4:$F$4,0))*INDEX('Mapping cadres'!$B$1:$Z$616,MATCH($B442, 'Mapping cadres'!$B$1:$B$616,0), MATCH(G$32,'Mapping cadres'!$B$1:$Z$1,0))</f>
        <v>16</v>
      </c>
      <c r="H442" s="226">
        <f>INDEX('Uganda workforce data - raw'!$A$4:$F$619,MATCH($B442, 'Uganda workforce data - raw'!$B$4:$B$619,0), MATCH("Filled Male",'Uganda workforce data - raw'!$A$4:$F$4,0))*INDEX('Mapping cadres'!$B$1:$Z$616,MATCH($B442, 'Mapping cadres'!$B$1:$B$616,0), MATCH(H$32,'Mapping cadres'!$B$1:$Z$1,0))</f>
        <v>0</v>
      </c>
      <c r="I442" s="226">
        <f>INDEX('Uganda workforce data - raw'!$A$4:$F$619,MATCH($B442, 'Uganda workforce data - raw'!$B$4:$B$619,0), MATCH("Filled Male",'Uganda workforce data - raw'!$A$4:$F$4,0))*INDEX('Mapping cadres'!$B$1:$Z$616,MATCH($B442, 'Mapping cadres'!$B$1:$B$616,0), MATCH(I$32,'Mapping cadres'!$B$1:$Z$1,0))</f>
        <v>0</v>
      </c>
      <c r="J442" s="226">
        <f>INDEX('Uganda workforce data - raw'!$A$4:$F$619,MATCH($B442, 'Uganda workforce data - raw'!$B$4:$B$619,0), MATCH("Filled Male",'Uganda workforce data - raw'!$A$4:$F$4,0))*INDEX('Mapping cadres'!$B$1:$Z$616,MATCH($B442, 'Mapping cadres'!$B$1:$B$616,0), MATCH(J$32,'Mapping cadres'!$B$1:$Z$1,0))</f>
        <v>0</v>
      </c>
      <c r="K442" s="226">
        <f>INDEX('Uganda workforce data - raw'!$A$4:$F$619,MATCH($B442, 'Uganda workforce data - raw'!$B$4:$B$619,0), MATCH("Filled Male",'Uganda workforce data - raw'!$A$4:$F$4,0))*INDEX('Mapping cadres'!$B$1:$Z$616,MATCH($B442, 'Mapping cadres'!$B$1:$B$616,0), MATCH(K$32,'Mapping cadres'!$B$1:$Z$1,0))</f>
        <v>0</v>
      </c>
      <c r="L442" s="226">
        <f>INDEX('Uganda workforce data - raw'!$A$4:$F$619,MATCH($B442, 'Uganda workforce data - raw'!$B$4:$B$619,0), MATCH("Filled Male",'Uganda workforce data - raw'!$A$4:$F$4,0))*INDEX('Mapping cadres'!$B$1:$Z$616,MATCH($B442, 'Mapping cadres'!$B$1:$B$616,0), MATCH(L$32,'Mapping cadres'!$B$1:$Z$1,0))</f>
        <v>0</v>
      </c>
      <c r="M442" s="226">
        <f>INDEX('Uganda workforce data - raw'!$A$4:$F$619,MATCH($B442, 'Uganda workforce data - raw'!$B$4:$B$619,0), MATCH("Filled Male",'Uganda workforce data - raw'!$A$4:$F$4,0))*INDEX('Mapping cadres'!$B$1:$Z$616,MATCH($B442, 'Mapping cadres'!$B$1:$B$616,0), MATCH(M$32,'Mapping cadres'!$B$1:$Z$1,0))</f>
        <v>0</v>
      </c>
      <c r="N442" s="226">
        <f>INDEX('Uganda workforce data - raw'!$A$4:$F$619,MATCH($B442, 'Uganda workforce data - raw'!$B$4:$B$619,0), MATCH("Filled Male",'Uganda workforce data - raw'!$A$4:$F$4,0))*INDEX('Mapping cadres'!$B$1:$Z$616,MATCH($B442, 'Mapping cadres'!$B$1:$B$616,0), MATCH(N$32,'Mapping cadres'!$B$1:$Z$1,0))</f>
        <v>0</v>
      </c>
      <c r="O442" s="226">
        <f>INDEX('Uganda workforce data - raw'!$A$4:$F$619,MATCH($B442, 'Uganda workforce data - raw'!$B$4:$B$619,0), MATCH("Filled Male",'Uganda workforce data - raw'!$A$4:$F$4,0))*INDEX('Mapping cadres'!$B$1:$Z$616,MATCH($B442, 'Mapping cadres'!$B$1:$B$616,0), MATCH(O$32,'Mapping cadres'!$B$1:$Z$1,0))</f>
        <v>0</v>
      </c>
      <c r="P442" s="226">
        <f>INDEX('Uganda workforce data - raw'!$A$4:$F$619,MATCH($B442, 'Uganda workforce data - raw'!$B$4:$B$619,0), MATCH("Filled Male",'Uganda workforce data - raw'!$A$4:$F$4,0))*INDEX('Mapping cadres'!$B$1:$Z$616,MATCH($B442, 'Mapping cadres'!$B$1:$B$616,0), MATCH(P$32,'Mapping cadres'!$B$1:$Z$1,0))</f>
        <v>0</v>
      </c>
      <c r="Q442" s="226">
        <f>INDEX('Uganda workforce data - raw'!$A$4:$F$619,MATCH($B442, 'Uganda workforce data - raw'!$B$4:$B$619,0), MATCH("Filled Male",'Uganda workforce data - raw'!$A$4:$F$4,0))*INDEX('Mapping cadres'!$B$1:$Z$616,MATCH($B442, 'Mapping cadres'!$B$1:$B$616,0), MATCH(Q$32,'Mapping cadres'!$B$1:$Z$1,0))</f>
        <v>0</v>
      </c>
      <c r="R442" s="226">
        <f>INDEX('Uganda workforce data - raw'!$A$4:$F$619,MATCH($B442, 'Uganda workforce data - raw'!$B$4:$B$619,0), MATCH("Filled Male",'Uganda workforce data - raw'!$A$4:$F$4,0))*INDEX('Mapping cadres'!$B$1:$Z$616,MATCH($B442, 'Mapping cadres'!$B$1:$B$616,0), MATCH(R$32,'Mapping cadres'!$B$1:$Z$1,0))</f>
        <v>0</v>
      </c>
      <c r="S442" s="226">
        <f>INDEX('Uganda workforce data - raw'!$A$4:$F$619,MATCH($B442, 'Uganda workforce data - raw'!$B$4:$B$619,0), MATCH("Filled Male",'Uganda workforce data - raw'!$A$4:$F$4,0))*INDEX('Mapping cadres'!$B$1:$Z$616,MATCH($B442, 'Mapping cadres'!$B$1:$B$616,0), MATCH(S$32,'Mapping cadres'!$B$1:$Z$1,0))</f>
        <v>0</v>
      </c>
      <c r="T442" s="226">
        <f>INDEX('Uganda workforce data - raw'!$A$4:$F$619,MATCH($B442, 'Uganda workforce data - raw'!$B$4:$B$619,0), MATCH("Filled Male",'Uganda workforce data - raw'!$A$4:$F$4,0))*INDEX('Mapping cadres'!$B$1:$Z$616,MATCH($B442, 'Mapping cadres'!$B$1:$B$616,0), MATCH(T$32,'Mapping cadres'!$B$1:$Z$1,0))</f>
        <v>0</v>
      </c>
      <c r="U442" s="226">
        <f>INDEX('Uganda workforce data - raw'!$A$4:$F$619,MATCH($B442, 'Uganda workforce data - raw'!$B$4:$B$619,0), MATCH("Filled Male",'Uganda workforce data - raw'!$A$4:$F$4,0))*INDEX('Mapping cadres'!$B$1:$Z$616,MATCH($B442, 'Mapping cadres'!$B$1:$B$616,0), MATCH(U$32,'Mapping cadres'!$B$1:$Z$1,0))</f>
        <v>0</v>
      </c>
      <c r="V442" s="226">
        <f>INDEX('Uganda workforce data - raw'!$A$4:$F$619,MATCH($B442, 'Uganda workforce data - raw'!$B$4:$B$619,0), MATCH("Filled Male",'Uganda workforce data - raw'!$A$4:$F$4,0))*INDEX('Mapping cadres'!$B$1:$Z$616,MATCH($B442, 'Mapping cadres'!$B$1:$B$616,0), MATCH(V$32,'Mapping cadres'!$B$1:$Z$1,0))</f>
        <v>0</v>
      </c>
      <c r="W442" s="226">
        <f>INDEX('Uganda workforce data - raw'!$A$4:$F$619,MATCH($B442, 'Uganda workforce data - raw'!$B$4:$B$619,0), MATCH("Filled Male",'Uganda workforce data - raw'!$A$4:$F$4,0))*INDEX('Mapping cadres'!$B$1:$Z$616,MATCH($B442, 'Mapping cadres'!$B$1:$B$616,0), MATCH(W$32,'Mapping cadres'!$B$1:$Z$1,0))</f>
        <v>0</v>
      </c>
      <c r="X442" s="226">
        <f>INDEX('Uganda workforce data - raw'!$A$4:$F$619,MATCH($B442, 'Uganda workforce data - raw'!$B$4:$B$619,0), MATCH("Filled Male",'Uganda workforce data - raw'!$A$4:$F$4,0))*INDEX('Mapping cadres'!$B$1:$Z$616,MATCH($B442, 'Mapping cadres'!$B$1:$B$616,0), MATCH(X$32,'Mapping cadres'!$B$1:$Z$1,0))</f>
        <v>0</v>
      </c>
      <c r="Y442" s="226">
        <f>INDEX('Uganda workforce data - raw'!$A$4:$F$619,MATCH($B442, 'Uganda workforce data - raw'!$B$4:$B$619,0), MATCH("Filled Male",'Uganda workforce data - raw'!$A$4:$F$4,0))*INDEX('Mapping cadres'!$B$1:$Z$616,MATCH($B442, 'Mapping cadres'!$B$1:$B$616,0), MATCH(Y$32,'Mapping cadres'!$B$1:$Z$1,0))</f>
        <v>0</v>
      </c>
      <c r="Z442" s="226">
        <f>INDEX('Uganda workforce data - raw'!$A$4:$F$619,MATCH($B442, 'Uganda workforce data - raw'!$B$4:$B$619,0), MATCH("Filled Male",'Uganda workforce data - raw'!$A$4:$F$4,0))*INDEX('Mapping cadres'!$B$1:$Z$616,MATCH($B442, 'Mapping cadres'!$B$1:$B$616,0), MATCH(Z$32,'Mapping cadres'!$B$1:$Z$1,0))</f>
        <v>0</v>
      </c>
      <c r="AA442" s="226">
        <f>INDEX('Uganda workforce data - raw'!$A$4:$F$619,MATCH($B442, 'Uganda workforce data - raw'!$B$4:$B$619,0), MATCH("Filled Female",'Uganda workforce data - raw'!$A$4:$F$4,0))*INDEX('Mapping cadres'!$B$1:$Z$616,MATCH($B442, 'Mapping cadres'!$B$1:$B$616,0), MATCH(AA$32,'Mapping cadres'!$B$1:$Z$1,0))</f>
        <v>0</v>
      </c>
      <c r="AB442" s="226">
        <f>INDEX('Uganda workforce data - raw'!$A$4:$F$619,MATCH($B442, 'Uganda workforce data - raw'!$B$4:$B$619,0), MATCH("Filled Female",'Uganda workforce data - raw'!$A$4:$F$4,0))*INDEX('Mapping cadres'!$B$1:$Z$616,MATCH($B442, 'Mapping cadres'!$B$1:$B$616,0), MATCH(AB$32,'Mapping cadres'!$B$1:$Z$1,0))</f>
        <v>0</v>
      </c>
      <c r="AC442" s="226">
        <f>INDEX('Uganda workforce data - raw'!$A$4:$F$619,MATCH($B442, 'Uganda workforce data - raw'!$B$4:$B$619,0), MATCH("Filled Female",'Uganda workforce data - raw'!$A$4:$F$4,0))*INDEX('Mapping cadres'!$B$1:$Z$616,MATCH($B442, 'Mapping cadres'!$B$1:$B$616,0), MATCH(AC$32,'Mapping cadres'!$B$1:$Z$1,0))</f>
        <v>0</v>
      </c>
      <c r="AD442" s="226">
        <f>INDEX('Uganda workforce data - raw'!$A$4:$F$619,MATCH($B442, 'Uganda workforce data - raw'!$B$4:$B$619,0), MATCH("Filled Female",'Uganda workforce data - raw'!$A$4:$F$4,0))*INDEX('Mapping cadres'!$B$1:$Z$616,MATCH($B442, 'Mapping cadres'!$B$1:$B$616,0), MATCH(AD$32,'Mapping cadres'!$B$1:$Z$1,0))</f>
        <v>0</v>
      </c>
      <c r="AE442" s="226">
        <f>INDEX('Uganda workforce data - raw'!$A$4:$F$619,MATCH($B442, 'Uganda workforce data - raw'!$B$4:$B$619,0), MATCH("Filled Female",'Uganda workforce data - raw'!$A$4:$F$4,0))*INDEX('Mapping cadres'!$B$1:$Z$616,MATCH($B442, 'Mapping cadres'!$B$1:$B$616,0), MATCH(AE$32,'Mapping cadres'!$B$1:$Z$1,0))</f>
        <v>5</v>
      </c>
      <c r="AF442" s="226">
        <f>INDEX('Uganda workforce data - raw'!$A$4:$F$619,MATCH($B442, 'Uganda workforce data - raw'!$B$4:$B$619,0), MATCH("Filled Female",'Uganda workforce data - raw'!$A$4:$F$4,0))*INDEX('Mapping cadres'!$B$1:$Z$616,MATCH($B442, 'Mapping cadres'!$B$1:$B$616,0), MATCH(AF$32,'Mapping cadres'!$B$1:$Z$1,0))</f>
        <v>0</v>
      </c>
      <c r="AG442" s="226">
        <f>INDEX('Uganda workforce data - raw'!$A$4:$F$619,MATCH($B442, 'Uganda workforce data - raw'!$B$4:$B$619,0), MATCH("Filled Female",'Uganda workforce data - raw'!$A$4:$F$4,0))*INDEX('Mapping cadres'!$B$1:$Z$616,MATCH($B442, 'Mapping cadres'!$B$1:$B$616,0), MATCH(AG$32,'Mapping cadres'!$B$1:$Z$1,0))</f>
        <v>0</v>
      </c>
      <c r="AH442" s="226">
        <f>INDEX('Uganda workforce data - raw'!$A$4:$F$619,MATCH($B442, 'Uganda workforce data - raw'!$B$4:$B$619,0), MATCH("Filled Female",'Uganda workforce data - raw'!$A$4:$F$4,0))*INDEX('Mapping cadres'!$B$1:$Z$616,MATCH($B442, 'Mapping cadres'!$B$1:$B$616,0), MATCH(AH$32,'Mapping cadres'!$B$1:$Z$1,0))</f>
        <v>0</v>
      </c>
      <c r="AI442" s="226">
        <f>INDEX('Uganda workforce data - raw'!$A$4:$F$619,MATCH($B442, 'Uganda workforce data - raw'!$B$4:$B$619,0), MATCH("Filled Female",'Uganda workforce data - raw'!$A$4:$F$4,0))*INDEX('Mapping cadres'!$B$1:$Z$616,MATCH($B442, 'Mapping cadres'!$B$1:$B$616,0), MATCH(AI$32,'Mapping cadres'!$B$1:$Z$1,0))</f>
        <v>0</v>
      </c>
      <c r="AJ442" s="226">
        <f>INDEX('Uganda workforce data - raw'!$A$4:$F$619,MATCH($B442, 'Uganda workforce data - raw'!$B$4:$B$619,0), MATCH("Filled Female",'Uganda workforce data - raw'!$A$4:$F$4,0))*INDEX('Mapping cadres'!$B$1:$Z$616,MATCH($B442, 'Mapping cadres'!$B$1:$B$616,0), MATCH(AJ$32,'Mapping cadres'!$B$1:$Z$1,0))</f>
        <v>0</v>
      </c>
      <c r="AK442" s="226">
        <f>INDEX('Uganda workforce data - raw'!$A$4:$F$619,MATCH($B442, 'Uganda workforce data - raw'!$B$4:$B$619,0), MATCH("Filled Female",'Uganda workforce data - raw'!$A$4:$F$4,0))*INDEX('Mapping cadres'!$B$1:$Z$616,MATCH($B442, 'Mapping cadres'!$B$1:$B$616,0), MATCH(AK$32,'Mapping cadres'!$B$1:$Z$1,0))</f>
        <v>0</v>
      </c>
      <c r="AL442" s="226">
        <f>INDEX('Uganda workforce data - raw'!$A$4:$F$619,MATCH($B442, 'Uganda workforce data - raw'!$B$4:$B$619,0), MATCH("Filled Female",'Uganda workforce data - raw'!$A$4:$F$4,0))*INDEX('Mapping cadres'!$B$1:$Z$616,MATCH($B442, 'Mapping cadres'!$B$1:$B$616,0), MATCH(AL$32,'Mapping cadres'!$B$1:$Z$1,0))</f>
        <v>0</v>
      </c>
      <c r="AM442" s="226">
        <f>INDEX('Uganda workforce data - raw'!$A$4:$F$619,MATCH($B442, 'Uganda workforce data - raw'!$B$4:$B$619,0), MATCH("Filled Female",'Uganda workforce data - raw'!$A$4:$F$4,0))*INDEX('Mapping cadres'!$B$1:$Z$616,MATCH($B442, 'Mapping cadres'!$B$1:$B$616,0), MATCH(AM$32,'Mapping cadres'!$B$1:$Z$1,0))</f>
        <v>0</v>
      </c>
      <c r="AN442" s="226">
        <f>INDEX('Uganda workforce data - raw'!$A$4:$F$619,MATCH($B442, 'Uganda workforce data - raw'!$B$4:$B$619,0), MATCH("Filled Female",'Uganda workforce data - raw'!$A$4:$F$4,0))*INDEX('Mapping cadres'!$B$1:$Z$616,MATCH($B442, 'Mapping cadres'!$B$1:$B$616,0), MATCH(AN$32,'Mapping cadres'!$B$1:$Z$1,0))</f>
        <v>0</v>
      </c>
      <c r="AO442" s="226">
        <f>INDEX('Uganda workforce data - raw'!$A$4:$F$619,MATCH($B442, 'Uganda workforce data - raw'!$B$4:$B$619,0), MATCH("Filled Female",'Uganda workforce data - raw'!$A$4:$F$4,0))*INDEX('Mapping cadres'!$B$1:$Z$616,MATCH($B442, 'Mapping cadres'!$B$1:$B$616,0), MATCH(AO$32,'Mapping cadres'!$B$1:$Z$1,0))</f>
        <v>0</v>
      </c>
      <c r="AP442" s="226">
        <f>INDEX('Uganda workforce data - raw'!$A$4:$F$619,MATCH($B442, 'Uganda workforce data - raw'!$B$4:$B$619,0), MATCH("Filled Female",'Uganda workforce data - raw'!$A$4:$F$4,0))*INDEX('Mapping cadres'!$B$1:$Z$616,MATCH($B442, 'Mapping cadres'!$B$1:$B$616,0), MATCH(AP$32,'Mapping cadres'!$B$1:$Z$1,0))</f>
        <v>0</v>
      </c>
      <c r="AQ442" s="226">
        <f>INDEX('Uganda workforce data - raw'!$A$4:$F$619,MATCH($B442, 'Uganda workforce data - raw'!$B$4:$B$619,0), MATCH("Filled Female",'Uganda workforce data - raw'!$A$4:$F$4,0))*INDEX('Mapping cadres'!$B$1:$Z$616,MATCH($B442, 'Mapping cadres'!$B$1:$B$616,0), MATCH(AQ$32,'Mapping cadres'!$B$1:$Z$1,0))</f>
        <v>0</v>
      </c>
      <c r="AR442" s="226">
        <f>INDEX('Uganda workforce data - raw'!$A$4:$F$619,MATCH($B442, 'Uganda workforce data - raw'!$B$4:$B$619,0), MATCH("Filled Female",'Uganda workforce data - raw'!$A$4:$F$4,0))*INDEX('Mapping cadres'!$B$1:$Z$616,MATCH($B442, 'Mapping cadres'!$B$1:$B$616,0), MATCH(AR$32,'Mapping cadres'!$B$1:$Z$1,0))</f>
        <v>0</v>
      </c>
      <c r="AS442" s="226">
        <f>INDEX('Uganda workforce data - raw'!$A$4:$F$619,MATCH($B442, 'Uganda workforce data - raw'!$B$4:$B$619,0), MATCH("Filled Female",'Uganda workforce data - raw'!$A$4:$F$4,0))*INDEX('Mapping cadres'!$B$1:$Z$616,MATCH($B442, 'Mapping cadres'!$B$1:$B$616,0), MATCH(AS$32,'Mapping cadres'!$B$1:$Z$1,0))</f>
        <v>0</v>
      </c>
      <c r="AT442" s="226">
        <f>INDEX('Uganda workforce data - raw'!$A$4:$F$619,MATCH($B442, 'Uganda workforce data - raw'!$B$4:$B$619,0), MATCH("Filled Female",'Uganda workforce data - raw'!$A$4:$F$4,0))*INDEX('Mapping cadres'!$B$1:$Z$616,MATCH($B442, 'Mapping cadres'!$B$1:$B$616,0), MATCH(AT$32,'Mapping cadres'!$B$1:$Z$1,0))</f>
        <v>0</v>
      </c>
      <c r="AU442" s="226">
        <f>INDEX('Uganda workforce data - raw'!$A$4:$F$619,MATCH($B442, 'Uganda workforce data - raw'!$B$4:$B$619,0), MATCH("Filled Female",'Uganda workforce data - raw'!$A$4:$F$4,0))*INDEX('Mapping cadres'!$B$1:$Z$616,MATCH($B442, 'Mapping cadres'!$B$1:$B$616,0), MATCH(AU$32,'Mapping cadres'!$B$1:$Z$1,0))</f>
        <v>0</v>
      </c>
      <c r="AV442" s="226">
        <f>INDEX('Uganda workforce data - raw'!$A$4:$F$619,MATCH($B442, 'Uganda workforce data - raw'!$B$4:$B$619,0), MATCH("Filled Female",'Uganda workforce data - raw'!$A$4:$F$4,0))*INDEX('Mapping cadres'!$B$1:$Z$616,MATCH($B442, 'Mapping cadres'!$B$1:$B$616,0), MATCH(AV$32,'Mapping cadres'!$B$1:$Z$1,0))</f>
        <v>0</v>
      </c>
      <c r="AW442" s="226">
        <f>INDEX('Uganda workforce data - raw'!$A$4:$F$619,MATCH($B442, 'Uganda workforce data - raw'!$B$4:$B$619,0), MATCH("Filled Female",'Uganda workforce data - raw'!$A$4:$F$4,0))*INDEX('Mapping cadres'!$B$1:$Z$616,MATCH($B442, 'Mapping cadres'!$B$1:$B$616,0), MATCH(AW$32,'Mapping cadres'!$B$1:$Z$1,0))</f>
        <v>0</v>
      </c>
      <c r="AX442" s="226">
        <f>INDEX('Uganda workforce data - raw'!$A$4:$F$619,MATCH($B442, 'Uganda workforce data - raw'!$B$4:$B$619,0), MATCH("Filled Female",'Uganda workforce data - raw'!$A$4:$F$4,0))*INDEX('Mapping cadres'!$B$1:$Z$616,MATCH($B442, 'Mapping cadres'!$B$1:$B$616,0), MATCH(AX$32,'Mapping cadres'!$B$1:$Z$1,0))</f>
        <v>0</v>
      </c>
      <c r="AY442" s="226">
        <f t="shared" si="149"/>
        <v>0</v>
      </c>
      <c r="AZ442" s="226">
        <f t="shared" si="150"/>
        <v>0</v>
      </c>
      <c r="BA442" s="226">
        <f t="shared" si="151"/>
        <v>0</v>
      </c>
      <c r="BB442" s="226">
        <f t="shared" si="152"/>
        <v>0</v>
      </c>
      <c r="BC442" s="226">
        <f t="shared" si="153"/>
        <v>21</v>
      </c>
      <c r="BD442" s="226">
        <f t="shared" si="154"/>
        <v>0</v>
      </c>
      <c r="BE442" s="226">
        <f t="shared" si="155"/>
        <v>0</v>
      </c>
      <c r="BF442" s="226">
        <f t="shared" si="156"/>
        <v>0</v>
      </c>
      <c r="BG442" s="226">
        <f t="shared" si="157"/>
        <v>0</v>
      </c>
      <c r="BH442" s="226">
        <f t="shared" si="158"/>
        <v>0</v>
      </c>
      <c r="BI442" s="226">
        <f t="shared" si="159"/>
        <v>0</v>
      </c>
      <c r="BJ442" s="226">
        <f t="shared" si="160"/>
        <v>0</v>
      </c>
      <c r="BK442" s="226">
        <f t="shared" si="161"/>
        <v>0</v>
      </c>
      <c r="BL442" s="226">
        <f t="shared" si="162"/>
        <v>0</v>
      </c>
      <c r="BM442" s="226">
        <f t="shared" si="163"/>
        <v>0</v>
      </c>
      <c r="BN442" s="226">
        <f t="shared" si="164"/>
        <v>0</v>
      </c>
      <c r="BO442" s="226">
        <f t="shared" si="165"/>
        <v>0</v>
      </c>
      <c r="BP442" s="226">
        <f t="shared" si="166"/>
        <v>0</v>
      </c>
      <c r="BQ442" s="226">
        <f t="shared" si="167"/>
        <v>0</v>
      </c>
      <c r="BR442" s="226">
        <f t="shared" si="168"/>
        <v>0</v>
      </c>
      <c r="BS442" s="226">
        <f t="shared" si="169"/>
        <v>0</v>
      </c>
      <c r="BT442" s="226">
        <f t="shared" si="170"/>
        <v>0</v>
      </c>
      <c r="BU442" s="226">
        <f t="shared" si="171"/>
        <v>0</v>
      </c>
      <c r="BV442" s="226">
        <f t="shared" si="172"/>
        <v>0</v>
      </c>
    </row>
    <row r="443" spans="1:74">
      <c r="A443" s="226">
        <v>411</v>
      </c>
      <c r="B443" s="237" t="s">
        <v>1711</v>
      </c>
      <c r="C443" s="226">
        <f>INDEX('Uganda workforce data - raw'!$A$4:$F$619,MATCH($B443, 'Uganda workforce data - raw'!$B$4:$B$619,0), MATCH("Filled Male",'Uganda workforce data - raw'!$A$4:$F$4,0))*INDEX('Mapping cadres'!$B$1:$Z$616,MATCH($B443, 'Mapping cadres'!$B$1:$B$616,0), MATCH(C$32,'Mapping cadres'!$B$1:$Z$1,0))</f>
        <v>0</v>
      </c>
      <c r="D443" s="226">
        <f>INDEX('Uganda workforce data - raw'!$A$4:$F$619,MATCH($B443, 'Uganda workforce data - raw'!$B$4:$B$619,0), MATCH("Filled Male",'Uganda workforce data - raw'!$A$4:$F$4,0))*INDEX('Mapping cadres'!$B$1:$Z$616,MATCH($B443, 'Mapping cadres'!$B$1:$B$616,0), MATCH(D$32,'Mapping cadres'!$B$1:$Z$1,0))</f>
        <v>0</v>
      </c>
      <c r="E443" s="226">
        <f>INDEX('Uganda workforce data - raw'!$A$4:$F$619,MATCH($B443, 'Uganda workforce data - raw'!$B$4:$B$619,0), MATCH("Filled Male",'Uganda workforce data - raw'!$A$4:$F$4,0))*INDEX('Mapping cadres'!$B$1:$Z$616,MATCH($B443, 'Mapping cadres'!$B$1:$B$616,0), MATCH(E$32,'Mapping cadres'!$B$1:$Z$1,0))</f>
        <v>0</v>
      </c>
      <c r="F443" s="226">
        <f>INDEX('Uganda workforce data - raw'!$A$4:$F$619,MATCH($B443, 'Uganda workforce data - raw'!$B$4:$B$619,0), MATCH("Filled Male",'Uganda workforce data - raw'!$A$4:$F$4,0))*INDEX('Mapping cadres'!$B$1:$Z$616,MATCH($B443, 'Mapping cadres'!$B$1:$B$616,0), MATCH(F$32,'Mapping cadres'!$B$1:$Z$1,0))</f>
        <v>0</v>
      </c>
      <c r="G443" s="226">
        <f>INDEX('Uganda workforce data - raw'!$A$4:$F$619,MATCH($B443, 'Uganda workforce data - raw'!$B$4:$B$619,0), MATCH("Filled Male",'Uganda workforce data - raw'!$A$4:$F$4,0))*INDEX('Mapping cadres'!$B$1:$Z$616,MATCH($B443, 'Mapping cadres'!$B$1:$B$616,0), MATCH(G$32,'Mapping cadres'!$B$1:$Z$1,0))</f>
        <v>6</v>
      </c>
      <c r="H443" s="226">
        <f>INDEX('Uganda workforce data - raw'!$A$4:$F$619,MATCH($B443, 'Uganda workforce data - raw'!$B$4:$B$619,0), MATCH("Filled Male",'Uganda workforce data - raw'!$A$4:$F$4,0))*INDEX('Mapping cadres'!$B$1:$Z$616,MATCH($B443, 'Mapping cadres'!$B$1:$B$616,0), MATCH(H$32,'Mapping cadres'!$B$1:$Z$1,0))</f>
        <v>0</v>
      </c>
      <c r="I443" s="226">
        <f>INDEX('Uganda workforce data - raw'!$A$4:$F$619,MATCH($B443, 'Uganda workforce data - raw'!$B$4:$B$619,0), MATCH("Filled Male",'Uganda workforce data - raw'!$A$4:$F$4,0))*INDEX('Mapping cadres'!$B$1:$Z$616,MATCH($B443, 'Mapping cadres'!$B$1:$B$616,0), MATCH(I$32,'Mapping cadres'!$B$1:$Z$1,0))</f>
        <v>0</v>
      </c>
      <c r="J443" s="226">
        <f>INDEX('Uganda workforce data - raw'!$A$4:$F$619,MATCH($B443, 'Uganda workforce data - raw'!$B$4:$B$619,0), MATCH("Filled Male",'Uganda workforce data - raw'!$A$4:$F$4,0))*INDEX('Mapping cadres'!$B$1:$Z$616,MATCH($B443, 'Mapping cadres'!$B$1:$B$616,0), MATCH(J$32,'Mapping cadres'!$B$1:$Z$1,0))</f>
        <v>0</v>
      </c>
      <c r="K443" s="226">
        <f>INDEX('Uganda workforce data - raw'!$A$4:$F$619,MATCH($B443, 'Uganda workforce data - raw'!$B$4:$B$619,0), MATCH("Filled Male",'Uganda workforce data - raw'!$A$4:$F$4,0))*INDEX('Mapping cadres'!$B$1:$Z$616,MATCH($B443, 'Mapping cadres'!$B$1:$B$616,0), MATCH(K$32,'Mapping cadres'!$B$1:$Z$1,0))</f>
        <v>0</v>
      </c>
      <c r="L443" s="226">
        <f>INDEX('Uganda workforce data - raw'!$A$4:$F$619,MATCH($B443, 'Uganda workforce data - raw'!$B$4:$B$619,0), MATCH("Filled Male",'Uganda workforce data - raw'!$A$4:$F$4,0))*INDEX('Mapping cadres'!$B$1:$Z$616,MATCH($B443, 'Mapping cadres'!$B$1:$B$616,0), MATCH(L$32,'Mapping cadres'!$B$1:$Z$1,0))</f>
        <v>0</v>
      </c>
      <c r="M443" s="226">
        <f>INDEX('Uganda workforce data - raw'!$A$4:$F$619,MATCH($B443, 'Uganda workforce data - raw'!$B$4:$B$619,0), MATCH("Filled Male",'Uganda workforce data - raw'!$A$4:$F$4,0))*INDEX('Mapping cadres'!$B$1:$Z$616,MATCH($B443, 'Mapping cadres'!$B$1:$B$616,0), MATCH(M$32,'Mapping cadres'!$B$1:$Z$1,0))</f>
        <v>0</v>
      </c>
      <c r="N443" s="226">
        <f>INDEX('Uganda workforce data - raw'!$A$4:$F$619,MATCH($B443, 'Uganda workforce data - raw'!$B$4:$B$619,0), MATCH("Filled Male",'Uganda workforce data - raw'!$A$4:$F$4,0))*INDEX('Mapping cadres'!$B$1:$Z$616,MATCH($B443, 'Mapping cadres'!$B$1:$B$616,0), MATCH(N$32,'Mapping cadres'!$B$1:$Z$1,0))</f>
        <v>0</v>
      </c>
      <c r="O443" s="226">
        <f>INDEX('Uganda workforce data - raw'!$A$4:$F$619,MATCH($B443, 'Uganda workforce data - raw'!$B$4:$B$619,0), MATCH("Filled Male",'Uganda workforce data - raw'!$A$4:$F$4,0))*INDEX('Mapping cadres'!$B$1:$Z$616,MATCH($B443, 'Mapping cadres'!$B$1:$B$616,0), MATCH(O$32,'Mapping cadres'!$B$1:$Z$1,0))</f>
        <v>0</v>
      </c>
      <c r="P443" s="226">
        <f>INDEX('Uganda workforce data - raw'!$A$4:$F$619,MATCH($B443, 'Uganda workforce data - raw'!$B$4:$B$619,0), MATCH("Filled Male",'Uganda workforce data - raw'!$A$4:$F$4,0))*INDEX('Mapping cadres'!$B$1:$Z$616,MATCH($B443, 'Mapping cadres'!$B$1:$B$616,0), MATCH(P$32,'Mapping cadres'!$B$1:$Z$1,0))</f>
        <v>0</v>
      </c>
      <c r="Q443" s="226">
        <f>INDEX('Uganda workforce data - raw'!$A$4:$F$619,MATCH($B443, 'Uganda workforce data - raw'!$B$4:$B$619,0), MATCH("Filled Male",'Uganda workforce data - raw'!$A$4:$F$4,0))*INDEX('Mapping cadres'!$B$1:$Z$616,MATCH($B443, 'Mapping cadres'!$B$1:$B$616,0), MATCH(Q$32,'Mapping cadres'!$B$1:$Z$1,0))</f>
        <v>0</v>
      </c>
      <c r="R443" s="226">
        <f>INDEX('Uganda workforce data - raw'!$A$4:$F$619,MATCH($B443, 'Uganda workforce data - raw'!$B$4:$B$619,0), MATCH("Filled Male",'Uganda workforce data - raw'!$A$4:$F$4,0))*INDEX('Mapping cadres'!$B$1:$Z$616,MATCH($B443, 'Mapping cadres'!$B$1:$B$616,0), MATCH(R$32,'Mapping cadres'!$B$1:$Z$1,0))</f>
        <v>0</v>
      </c>
      <c r="S443" s="226">
        <f>INDEX('Uganda workforce data - raw'!$A$4:$F$619,MATCH($B443, 'Uganda workforce data - raw'!$B$4:$B$619,0), MATCH("Filled Male",'Uganda workforce data - raw'!$A$4:$F$4,0))*INDEX('Mapping cadres'!$B$1:$Z$616,MATCH($B443, 'Mapping cadres'!$B$1:$B$616,0), MATCH(S$32,'Mapping cadres'!$B$1:$Z$1,0))</f>
        <v>0</v>
      </c>
      <c r="T443" s="226">
        <f>INDEX('Uganda workforce data - raw'!$A$4:$F$619,MATCH($B443, 'Uganda workforce data - raw'!$B$4:$B$619,0), MATCH("Filled Male",'Uganda workforce data - raw'!$A$4:$F$4,0))*INDEX('Mapping cadres'!$B$1:$Z$616,MATCH($B443, 'Mapping cadres'!$B$1:$B$616,0), MATCH(T$32,'Mapping cadres'!$B$1:$Z$1,0))</f>
        <v>0</v>
      </c>
      <c r="U443" s="226">
        <f>INDEX('Uganda workforce data - raw'!$A$4:$F$619,MATCH($B443, 'Uganda workforce data - raw'!$B$4:$B$619,0), MATCH("Filled Male",'Uganda workforce data - raw'!$A$4:$F$4,0))*INDEX('Mapping cadres'!$B$1:$Z$616,MATCH($B443, 'Mapping cadres'!$B$1:$B$616,0), MATCH(U$32,'Mapping cadres'!$B$1:$Z$1,0))</f>
        <v>0</v>
      </c>
      <c r="V443" s="226">
        <f>INDEX('Uganda workforce data - raw'!$A$4:$F$619,MATCH($B443, 'Uganda workforce data - raw'!$B$4:$B$619,0), MATCH("Filled Male",'Uganda workforce data - raw'!$A$4:$F$4,0))*INDEX('Mapping cadres'!$B$1:$Z$616,MATCH($B443, 'Mapping cadres'!$B$1:$B$616,0), MATCH(V$32,'Mapping cadres'!$B$1:$Z$1,0))</f>
        <v>0</v>
      </c>
      <c r="W443" s="226">
        <f>INDEX('Uganda workforce data - raw'!$A$4:$F$619,MATCH($B443, 'Uganda workforce data - raw'!$B$4:$B$619,0), MATCH("Filled Male",'Uganda workforce data - raw'!$A$4:$F$4,0))*INDEX('Mapping cadres'!$B$1:$Z$616,MATCH($B443, 'Mapping cadres'!$B$1:$B$616,0), MATCH(W$32,'Mapping cadres'!$B$1:$Z$1,0))</f>
        <v>0</v>
      </c>
      <c r="X443" s="226">
        <f>INDEX('Uganda workforce data - raw'!$A$4:$F$619,MATCH($B443, 'Uganda workforce data - raw'!$B$4:$B$619,0), MATCH("Filled Male",'Uganda workforce data - raw'!$A$4:$F$4,0))*INDEX('Mapping cadres'!$B$1:$Z$616,MATCH($B443, 'Mapping cadres'!$B$1:$B$616,0), MATCH(X$32,'Mapping cadres'!$B$1:$Z$1,0))</f>
        <v>0</v>
      </c>
      <c r="Y443" s="226">
        <f>INDEX('Uganda workforce data - raw'!$A$4:$F$619,MATCH($B443, 'Uganda workforce data - raw'!$B$4:$B$619,0), MATCH("Filled Male",'Uganda workforce data - raw'!$A$4:$F$4,0))*INDEX('Mapping cadres'!$B$1:$Z$616,MATCH($B443, 'Mapping cadres'!$B$1:$B$616,0), MATCH(Y$32,'Mapping cadres'!$B$1:$Z$1,0))</f>
        <v>0</v>
      </c>
      <c r="Z443" s="226">
        <f>INDEX('Uganda workforce data - raw'!$A$4:$F$619,MATCH($B443, 'Uganda workforce data - raw'!$B$4:$B$619,0), MATCH("Filled Male",'Uganda workforce data - raw'!$A$4:$F$4,0))*INDEX('Mapping cadres'!$B$1:$Z$616,MATCH($B443, 'Mapping cadres'!$B$1:$B$616,0), MATCH(Z$32,'Mapping cadres'!$B$1:$Z$1,0))</f>
        <v>0</v>
      </c>
      <c r="AA443" s="226">
        <f>INDEX('Uganda workforce data - raw'!$A$4:$F$619,MATCH($B443, 'Uganda workforce data - raw'!$B$4:$B$619,0), MATCH("Filled Female",'Uganda workforce data - raw'!$A$4:$F$4,0))*INDEX('Mapping cadres'!$B$1:$Z$616,MATCH($B443, 'Mapping cadres'!$B$1:$B$616,0), MATCH(AA$32,'Mapping cadres'!$B$1:$Z$1,0))</f>
        <v>0</v>
      </c>
      <c r="AB443" s="226">
        <f>INDEX('Uganda workforce data - raw'!$A$4:$F$619,MATCH($B443, 'Uganda workforce data - raw'!$B$4:$B$619,0), MATCH("Filled Female",'Uganda workforce data - raw'!$A$4:$F$4,0))*INDEX('Mapping cadres'!$B$1:$Z$616,MATCH($B443, 'Mapping cadres'!$B$1:$B$616,0), MATCH(AB$32,'Mapping cadres'!$B$1:$Z$1,0))</f>
        <v>0</v>
      </c>
      <c r="AC443" s="226">
        <f>INDEX('Uganda workforce data - raw'!$A$4:$F$619,MATCH($B443, 'Uganda workforce data - raw'!$B$4:$B$619,0), MATCH("Filled Female",'Uganda workforce data - raw'!$A$4:$F$4,0))*INDEX('Mapping cadres'!$B$1:$Z$616,MATCH($B443, 'Mapping cadres'!$B$1:$B$616,0), MATCH(AC$32,'Mapping cadres'!$B$1:$Z$1,0))</f>
        <v>0</v>
      </c>
      <c r="AD443" s="226">
        <f>INDEX('Uganda workforce data - raw'!$A$4:$F$619,MATCH($B443, 'Uganda workforce data - raw'!$B$4:$B$619,0), MATCH("Filled Female",'Uganda workforce data - raw'!$A$4:$F$4,0))*INDEX('Mapping cadres'!$B$1:$Z$616,MATCH($B443, 'Mapping cadres'!$B$1:$B$616,0), MATCH(AD$32,'Mapping cadres'!$B$1:$Z$1,0))</f>
        <v>0</v>
      </c>
      <c r="AE443" s="226">
        <f>INDEX('Uganda workforce data - raw'!$A$4:$F$619,MATCH($B443, 'Uganda workforce data - raw'!$B$4:$B$619,0), MATCH("Filled Female",'Uganda workforce data - raw'!$A$4:$F$4,0))*INDEX('Mapping cadres'!$B$1:$Z$616,MATCH($B443, 'Mapping cadres'!$B$1:$B$616,0), MATCH(AE$32,'Mapping cadres'!$B$1:$Z$1,0))</f>
        <v>0</v>
      </c>
      <c r="AF443" s="226">
        <f>INDEX('Uganda workforce data - raw'!$A$4:$F$619,MATCH($B443, 'Uganda workforce data - raw'!$B$4:$B$619,0), MATCH("Filled Female",'Uganda workforce data - raw'!$A$4:$F$4,0))*INDEX('Mapping cadres'!$B$1:$Z$616,MATCH($B443, 'Mapping cadres'!$B$1:$B$616,0), MATCH(AF$32,'Mapping cadres'!$B$1:$Z$1,0))</f>
        <v>0</v>
      </c>
      <c r="AG443" s="226">
        <f>INDEX('Uganda workforce data - raw'!$A$4:$F$619,MATCH($B443, 'Uganda workforce data - raw'!$B$4:$B$619,0), MATCH("Filled Female",'Uganda workforce data - raw'!$A$4:$F$4,0))*INDEX('Mapping cadres'!$B$1:$Z$616,MATCH($B443, 'Mapping cadres'!$B$1:$B$616,0), MATCH(AG$32,'Mapping cadres'!$B$1:$Z$1,0))</f>
        <v>0</v>
      </c>
      <c r="AH443" s="226">
        <f>INDEX('Uganda workforce data - raw'!$A$4:$F$619,MATCH($B443, 'Uganda workforce data - raw'!$B$4:$B$619,0), MATCH("Filled Female",'Uganda workforce data - raw'!$A$4:$F$4,0))*INDEX('Mapping cadres'!$B$1:$Z$616,MATCH($B443, 'Mapping cadres'!$B$1:$B$616,0), MATCH(AH$32,'Mapping cadres'!$B$1:$Z$1,0))</f>
        <v>0</v>
      </c>
      <c r="AI443" s="226">
        <f>INDEX('Uganda workforce data - raw'!$A$4:$F$619,MATCH($B443, 'Uganda workforce data - raw'!$B$4:$B$619,0), MATCH("Filled Female",'Uganda workforce data - raw'!$A$4:$F$4,0))*INDEX('Mapping cadres'!$B$1:$Z$616,MATCH($B443, 'Mapping cadres'!$B$1:$B$616,0), MATCH(AI$32,'Mapping cadres'!$B$1:$Z$1,0))</f>
        <v>0</v>
      </c>
      <c r="AJ443" s="226">
        <f>INDEX('Uganda workforce data - raw'!$A$4:$F$619,MATCH($B443, 'Uganda workforce data - raw'!$B$4:$B$619,0), MATCH("Filled Female",'Uganda workforce data - raw'!$A$4:$F$4,0))*INDEX('Mapping cadres'!$B$1:$Z$616,MATCH($B443, 'Mapping cadres'!$B$1:$B$616,0), MATCH(AJ$32,'Mapping cadres'!$B$1:$Z$1,0))</f>
        <v>0</v>
      </c>
      <c r="AK443" s="226">
        <f>INDEX('Uganda workforce data - raw'!$A$4:$F$619,MATCH($B443, 'Uganda workforce data - raw'!$B$4:$B$619,0), MATCH("Filled Female",'Uganda workforce data - raw'!$A$4:$F$4,0))*INDEX('Mapping cadres'!$B$1:$Z$616,MATCH($B443, 'Mapping cadres'!$B$1:$B$616,0), MATCH(AK$32,'Mapping cadres'!$B$1:$Z$1,0))</f>
        <v>0</v>
      </c>
      <c r="AL443" s="226">
        <f>INDEX('Uganda workforce data - raw'!$A$4:$F$619,MATCH($B443, 'Uganda workforce data - raw'!$B$4:$B$619,0), MATCH("Filled Female",'Uganda workforce data - raw'!$A$4:$F$4,0))*INDEX('Mapping cadres'!$B$1:$Z$616,MATCH($B443, 'Mapping cadres'!$B$1:$B$616,0), MATCH(AL$32,'Mapping cadres'!$B$1:$Z$1,0))</f>
        <v>0</v>
      </c>
      <c r="AM443" s="226">
        <f>INDEX('Uganda workforce data - raw'!$A$4:$F$619,MATCH($B443, 'Uganda workforce data - raw'!$B$4:$B$619,0), MATCH("Filled Female",'Uganda workforce data - raw'!$A$4:$F$4,0))*INDEX('Mapping cadres'!$B$1:$Z$616,MATCH($B443, 'Mapping cadres'!$B$1:$B$616,0), MATCH(AM$32,'Mapping cadres'!$B$1:$Z$1,0))</f>
        <v>0</v>
      </c>
      <c r="AN443" s="226">
        <f>INDEX('Uganda workforce data - raw'!$A$4:$F$619,MATCH($B443, 'Uganda workforce data - raw'!$B$4:$B$619,0), MATCH("Filled Female",'Uganda workforce data - raw'!$A$4:$F$4,0))*INDEX('Mapping cadres'!$B$1:$Z$616,MATCH($B443, 'Mapping cadres'!$B$1:$B$616,0), MATCH(AN$32,'Mapping cadres'!$B$1:$Z$1,0))</f>
        <v>0</v>
      </c>
      <c r="AO443" s="226">
        <f>INDEX('Uganda workforce data - raw'!$A$4:$F$619,MATCH($B443, 'Uganda workforce data - raw'!$B$4:$B$619,0), MATCH("Filled Female",'Uganda workforce data - raw'!$A$4:$F$4,0))*INDEX('Mapping cadres'!$B$1:$Z$616,MATCH($B443, 'Mapping cadres'!$B$1:$B$616,0), MATCH(AO$32,'Mapping cadres'!$B$1:$Z$1,0))</f>
        <v>0</v>
      </c>
      <c r="AP443" s="226">
        <f>INDEX('Uganda workforce data - raw'!$A$4:$F$619,MATCH($B443, 'Uganda workforce data - raw'!$B$4:$B$619,0), MATCH("Filled Female",'Uganda workforce data - raw'!$A$4:$F$4,0))*INDEX('Mapping cadres'!$B$1:$Z$616,MATCH($B443, 'Mapping cadres'!$B$1:$B$616,0), MATCH(AP$32,'Mapping cadres'!$B$1:$Z$1,0))</f>
        <v>0</v>
      </c>
      <c r="AQ443" s="226">
        <f>INDEX('Uganda workforce data - raw'!$A$4:$F$619,MATCH($B443, 'Uganda workforce data - raw'!$B$4:$B$619,0), MATCH("Filled Female",'Uganda workforce data - raw'!$A$4:$F$4,0))*INDEX('Mapping cadres'!$B$1:$Z$616,MATCH($B443, 'Mapping cadres'!$B$1:$B$616,0), MATCH(AQ$32,'Mapping cadres'!$B$1:$Z$1,0))</f>
        <v>0</v>
      </c>
      <c r="AR443" s="226">
        <f>INDEX('Uganda workforce data - raw'!$A$4:$F$619,MATCH($B443, 'Uganda workforce data - raw'!$B$4:$B$619,0), MATCH("Filled Female",'Uganda workforce data - raw'!$A$4:$F$4,0))*INDEX('Mapping cadres'!$B$1:$Z$616,MATCH($B443, 'Mapping cadres'!$B$1:$B$616,0), MATCH(AR$32,'Mapping cadres'!$B$1:$Z$1,0))</f>
        <v>0</v>
      </c>
      <c r="AS443" s="226">
        <f>INDEX('Uganda workforce data - raw'!$A$4:$F$619,MATCH($B443, 'Uganda workforce data - raw'!$B$4:$B$619,0), MATCH("Filled Female",'Uganda workforce data - raw'!$A$4:$F$4,0))*INDEX('Mapping cadres'!$B$1:$Z$616,MATCH($B443, 'Mapping cadres'!$B$1:$B$616,0), MATCH(AS$32,'Mapping cadres'!$B$1:$Z$1,0))</f>
        <v>0</v>
      </c>
      <c r="AT443" s="226">
        <f>INDEX('Uganda workforce data - raw'!$A$4:$F$619,MATCH($B443, 'Uganda workforce data - raw'!$B$4:$B$619,0), MATCH("Filled Female",'Uganda workforce data - raw'!$A$4:$F$4,0))*INDEX('Mapping cadres'!$B$1:$Z$616,MATCH($B443, 'Mapping cadres'!$B$1:$B$616,0), MATCH(AT$32,'Mapping cadres'!$B$1:$Z$1,0))</f>
        <v>0</v>
      </c>
      <c r="AU443" s="226">
        <f>INDEX('Uganda workforce data - raw'!$A$4:$F$619,MATCH($B443, 'Uganda workforce data - raw'!$B$4:$B$619,0), MATCH("Filled Female",'Uganda workforce data - raw'!$A$4:$F$4,0))*INDEX('Mapping cadres'!$B$1:$Z$616,MATCH($B443, 'Mapping cadres'!$B$1:$B$616,0), MATCH(AU$32,'Mapping cadres'!$B$1:$Z$1,0))</f>
        <v>0</v>
      </c>
      <c r="AV443" s="226">
        <f>INDEX('Uganda workforce data - raw'!$A$4:$F$619,MATCH($B443, 'Uganda workforce data - raw'!$B$4:$B$619,0), MATCH("Filled Female",'Uganda workforce data - raw'!$A$4:$F$4,0))*INDEX('Mapping cadres'!$B$1:$Z$616,MATCH($B443, 'Mapping cadres'!$B$1:$B$616,0), MATCH(AV$32,'Mapping cadres'!$B$1:$Z$1,0))</f>
        <v>0</v>
      </c>
      <c r="AW443" s="226">
        <f>INDEX('Uganda workforce data - raw'!$A$4:$F$619,MATCH($B443, 'Uganda workforce data - raw'!$B$4:$B$619,0), MATCH("Filled Female",'Uganda workforce data - raw'!$A$4:$F$4,0))*INDEX('Mapping cadres'!$B$1:$Z$616,MATCH($B443, 'Mapping cadres'!$B$1:$B$616,0), MATCH(AW$32,'Mapping cadres'!$B$1:$Z$1,0))</f>
        <v>0</v>
      </c>
      <c r="AX443" s="226">
        <f>INDEX('Uganda workforce data - raw'!$A$4:$F$619,MATCH($B443, 'Uganda workforce data - raw'!$B$4:$B$619,0), MATCH("Filled Female",'Uganda workforce data - raw'!$A$4:$F$4,0))*INDEX('Mapping cadres'!$B$1:$Z$616,MATCH($B443, 'Mapping cadres'!$B$1:$B$616,0), MATCH(AX$32,'Mapping cadres'!$B$1:$Z$1,0))</f>
        <v>0</v>
      </c>
      <c r="AY443" s="226">
        <f t="shared" si="149"/>
        <v>0</v>
      </c>
      <c r="AZ443" s="226">
        <f t="shared" si="150"/>
        <v>0</v>
      </c>
      <c r="BA443" s="226">
        <f t="shared" si="151"/>
        <v>0</v>
      </c>
      <c r="BB443" s="226">
        <f t="shared" si="152"/>
        <v>0</v>
      </c>
      <c r="BC443" s="226">
        <f t="shared" si="153"/>
        <v>6</v>
      </c>
      <c r="BD443" s="226">
        <f t="shared" si="154"/>
        <v>0</v>
      </c>
      <c r="BE443" s="226">
        <f t="shared" si="155"/>
        <v>0</v>
      </c>
      <c r="BF443" s="226">
        <f t="shared" si="156"/>
        <v>0</v>
      </c>
      <c r="BG443" s="226">
        <f t="shared" si="157"/>
        <v>0</v>
      </c>
      <c r="BH443" s="226">
        <f t="shared" si="158"/>
        <v>0</v>
      </c>
      <c r="BI443" s="226">
        <f t="shared" si="159"/>
        <v>0</v>
      </c>
      <c r="BJ443" s="226">
        <f t="shared" si="160"/>
        <v>0</v>
      </c>
      <c r="BK443" s="226">
        <f t="shared" si="161"/>
        <v>0</v>
      </c>
      <c r="BL443" s="226">
        <f t="shared" si="162"/>
        <v>0</v>
      </c>
      <c r="BM443" s="226">
        <f t="shared" si="163"/>
        <v>0</v>
      </c>
      <c r="BN443" s="226">
        <f t="shared" si="164"/>
        <v>0</v>
      </c>
      <c r="BO443" s="226">
        <f t="shared" si="165"/>
        <v>0</v>
      </c>
      <c r="BP443" s="226">
        <f t="shared" si="166"/>
        <v>0</v>
      </c>
      <c r="BQ443" s="226">
        <f t="shared" si="167"/>
        <v>0</v>
      </c>
      <c r="BR443" s="226">
        <f t="shared" si="168"/>
        <v>0</v>
      </c>
      <c r="BS443" s="226">
        <f t="shared" si="169"/>
        <v>0</v>
      </c>
      <c r="BT443" s="226">
        <f t="shared" si="170"/>
        <v>0</v>
      </c>
      <c r="BU443" s="226">
        <f t="shared" si="171"/>
        <v>0</v>
      </c>
      <c r="BV443" s="226">
        <f t="shared" si="172"/>
        <v>0</v>
      </c>
    </row>
    <row r="444" spans="1:74">
      <c r="A444" s="226">
        <v>412</v>
      </c>
      <c r="B444" s="226" t="s">
        <v>194</v>
      </c>
      <c r="C444" s="226">
        <f>INDEX('Uganda workforce data - raw'!$A$4:$F$619,MATCH($B444, 'Uganda workforce data - raw'!$B$4:$B$619,0), MATCH("Filled Male",'Uganda workforce data - raw'!$A$4:$F$4,0))*INDEX('Mapping cadres'!$B$1:$Z$616,MATCH($B444, 'Mapping cadres'!$B$1:$B$616,0), MATCH(C$32,'Mapping cadres'!$B$1:$Z$1,0))</f>
        <v>0</v>
      </c>
      <c r="D444" s="226">
        <f>INDEX('Uganda workforce data - raw'!$A$4:$F$619,MATCH($B444, 'Uganda workforce data - raw'!$B$4:$B$619,0), MATCH("Filled Male",'Uganda workforce data - raw'!$A$4:$F$4,0))*INDEX('Mapping cadres'!$B$1:$Z$616,MATCH($B444, 'Mapping cadres'!$B$1:$B$616,0), MATCH(D$32,'Mapping cadres'!$B$1:$Z$1,0))</f>
        <v>0</v>
      </c>
      <c r="E444" s="226">
        <f>INDEX('Uganda workforce data - raw'!$A$4:$F$619,MATCH($B444, 'Uganda workforce data - raw'!$B$4:$B$619,0), MATCH("Filled Male",'Uganda workforce data - raw'!$A$4:$F$4,0))*INDEX('Mapping cadres'!$B$1:$Z$616,MATCH($B444, 'Mapping cadres'!$B$1:$B$616,0), MATCH(E$32,'Mapping cadres'!$B$1:$Z$1,0))</f>
        <v>0</v>
      </c>
      <c r="F444" s="226">
        <f>INDEX('Uganda workforce data - raw'!$A$4:$F$619,MATCH($B444, 'Uganda workforce data - raw'!$B$4:$B$619,0), MATCH("Filled Male",'Uganda workforce data - raw'!$A$4:$F$4,0))*INDEX('Mapping cadres'!$B$1:$Z$616,MATCH($B444, 'Mapping cadres'!$B$1:$B$616,0), MATCH(F$32,'Mapping cadres'!$B$1:$Z$1,0))</f>
        <v>0</v>
      </c>
      <c r="G444" s="226">
        <f>INDEX('Uganda workforce data - raw'!$A$4:$F$619,MATCH($B444, 'Uganda workforce data - raw'!$B$4:$B$619,0), MATCH("Filled Male",'Uganda workforce data - raw'!$A$4:$F$4,0))*INDEX('Mapping cadres'!$B$1:$Z$616,MATCH($B444, 'Mapping cadres'!$B$1:$B$616,0), MATCH(G$32,'Mapping cadres'!$B$1:$Z$1,0))</f>
        <v>0</v>
      </c>
      <c r="H444" s="226">
        <f>INDEX('Uganda workforce data - raw'!$A$4:$F$619,MATCH($B444, 'Uganda workforce data - raw'!$B$4:$B$619,0), MATCH("Filled Male",'Uganda workforce data - raw'!$A$4:$F$4,0))*INDEX('Mapping cadres'!$B$1:$Z$616,MATCH($B444, 'Mapping cadres'!$B$1:$B$616,0), MATCH(H$32,'Mapping cadres'!$B$1:$Z$1,0))</f>
        <v>0</v>
      </c>
      <c r="I444" s="226">
        <f>INDEX('Uganda workforce data - raw'!$A$4:$F$619,MATCH($B444, 'Uganda workforce data - raw'!$B$4:$B$619,0), MATCH("Filled Male",'Uganda workforce data - raw'!$A$4:$F$4,0))*INDEX('Mapping cadres'!$B$1:$Z$616,MATCH($B444, 'Mapping cadres'!$B$1:$B$616,0), MATCH(I$32,'Mapping cadres'!$B$1:$Z$1,0))</f>
        <v>0</v>
      </c>
      <c r="J444" s="226">
        <f>INDEX('Uganda workforce data - raw'!$A$4:$F$619,MATCH($B444, 'Uganda workforce data - raw'!$B$4:$B$619,0), MATCH("Filled Male",'Uganda workforce data - raw'!$A$4:$F$4,0))*INDEX('Mapping cadres'!$B$1:$Z$616,MATCH($B444, 'Mapping cadres'!$B$1:$B$616,0), MATCH(J$32,'Mapping cadres'!$B$1:$Z$1,0))</f>
        <v>0</v>
      </c>
      <c r="K444" s="226">
        <f>INDEX('Uganda workforce data - raw'!$A$4:$F$619,MATCH($B444, 'Uganda workforce data - raw'!$B$4:$B$619,0), MATCH("Filled Male",'Uganda workforce data - raw'!$A$4:$F$4,0))*INDEX('Mapping cadres'!$B$1:$Z$616,MATCH($B444, 'Mapping cadres'!$B$1:$B$616,0), MATCH(K$32,'Mapping cadres'!$B$1:$Z$1,0))</f>
        <v>0</v>
      </c>
      <c r="L444" s="226">
        <f>INDEX('Uganda workforce data - raw'!$A$4:$F$619,MATCH($B444, 'Uganda workforce data - raw'!$B$4:$B$619,0), MATCH("Filled Male",'Uganda workforce data - raw'!$A$4:$F$4,0))*INDEX('Mapping cadres'!$B$1:$Z$616,MATCH($B444, 'Mapping cadres'!$B$1:$B$616,0), MATCH(L$32,'Mapping cadres'!$B$1:$Z$1,0))</f>
        <v>1</v>
      </c>
      <c r="M444" s="226">
        <f>INDEX('Uganda workforce data - raw'!$A$4:$F$619,MATCH($B444, 'Uganda workforce data - raw'!$B$4:$B$619,0), MATCH("Filled Male",'Uganda workforce data - raw'!$A$4:$F$4,0))*INDEX('Mapping cadres'!$B$1:$Z$616,MATCH($B444, 'Mapping cadres'!$B$1:$B$616,0), MATCH(M$32,'Mapping cadres'!$B$1:$Z$1,0))</f>
        <v>0</v>
      </c>
      <c r="N444" s="226">
        <f>INDEX('Uganda workforce data - raw'!$A$4:$F$619,MATCH($B444, 'Uganda workforce data - raw'!$B$4:$B$619,0), MATCH("Filled Male",'Uganda workforce data - raw'!$A$4:$F$4,0))*INDEX('Mapping cadres'!$B$1:$Z$616,MATCH($B444, 'Mapping cadres'!$B$1:$B$616,0), MATCH(N$32,'Mapping cadres'!$B$1:$Z$1,0))</f>
        <v>0</v>
      </c>
      <c r="O444" s="226">
        <f>INDEX('Uganda workforce data - raw'!$A$4:$F$619,MATCH($B444, 'Uganda workforce data - raw'!$B$4:$B$619,0), MATCH("Filled Male",'Uganda workforce data - raw'!$A$4:$F$4,0))*INDEX('Mapping cadres'!$B$1:$Z$616,MATCH($B444, 'Mapping cadres'!$B$1:$B$616,0), MATCH(O$32,'Mapping cadres'!$B$1:$Z$1,0))</f>
        <v>0</v>
      </c>
      <c r="P444" s="226">
        <f>INDEX('Uganda workforce data - raw'!$A$4:$F$619,MATCH($B444, 'Uganda workforce data - raw'!$B$4:$B$619,0), MATCH("Filled Male",'Uganda workforce data - raw'!$A$4:$F$4,0))*INDEX('Mapping cadres'!$B$1:$Z$616,MATCH($B444, 'Mapping cadres'!$B$1:$B$616,0), MATCH(P$32,'Mapping cadres'!$B$1:$Z$1,0))</f>
        <v>0</v>
      </c>
      <c r="Q444" s="226">
        <f>INDEX('Uganda workforce data - raw'!$A$4:$F$619,MATCH($B444, 'Uganda workforce data - raw'!$B$4:$B$619,0), MATCH("Filled Male",'Uganda workforce data - raw'!$A$4:$F$4,0))*INDEX('Mapping cadres'!$B$1:$Z$616,MATCH($B444, 'Mapping cadres'!$B$1:$B$616,0), MATCH(Q$32,'Mapping cadres'!$B$1:$Z$1,0))</f>
        <v>0</v>
      </c>
      <c r="R444" s="226">
        <f>INDEX('Uganda workforce data - raw'!$A$4:$F$619,MATCH($B444, 'Uganda workforce data - raw'!$B$4:$B$619,0), MATCH("Filled Male",'Uganda workforce data - raw'!$A$4:$F$4,0))*INDEX('Mapping cadres'!$B$1:$Z$616,MATCH($B444, 'Mapping cadres'!$B$1:$B$616,0), MATCH(R$32,'Mapping cadres'!$B$1:$Z$1,0))</f>
        <v>0</v>
      </c>
      <c r="S444" s="226">
        <f>INDEX('Uganda workforce data - raw'!$A$4:$F$619,MATCH($B444, 'Uganda workforce data - raw'!$B$4:$B$619,0), MATCH("Filled Male",'Uganda workforce data - raw'!$A$4:$F$4,0))*INDEX('Mapping cadres'!$B$1:$Z$616,MATCH($B444, 'Mapping cadres'!$B$1:$B$616,0), MATCH(S$32,'Mapping cadres'!$B$1:$Z$1,0))</f>
        <v>0</v>
      </c>
      <c r="T444" s="226">
        <f>INDEX('Uganda workforce data - raw'!$A$4:$F$619,MATCH($B444, 'Uganda workforce data - raw'!$B$4:$B$619,0), MATCH("Filled Male",'Uganda workforce data - raw'!$A$4:$F$4,0))*INDEX('Mapping cadres'!$B$1:$Z$616,MATCH($B444, 'Mapping cadres'!$B$1:$B$616,0), MATCH(T$32,'Mapping cadres'!$B$1:$Z$1,0))</f>
        <v>0</v>
      </c>
      <c r="U444" s="226">
        <f>INDEX('Uganda workforce data - raw'!$A$4:$F$619,MATCH($B444, 'Uganda workforce data - raw'!$B$4:$B$619,0), MATCH("Filled Male",'Uganda workforce data - raw'!$A$4:$F$4,0))*INDEX('Mapping cadres'!$B$1:$Z$616,MATCH($B444, 'Mapping cadres'!$B$1:$B$616,0), MATCH(U$32,'Mapping cadres'!$B$1:$Z$1,0))</f>
        <v>0</v>
      </c>
      <c r="V444" s="226">
        <f>INDEX('Uganda workforce data - raw'!$A$4:$F$619,MATCH($B444, 'Uganda workforce data - raw'!$B$4:$B$619,0), MATCH("Filled Male",'Uganda workforce data - raw'!$A$4:$F$4,0))*INDEX('Mapping cadres'!$B$1:$Z$616,MATCH($B444, 'Mapping cadres'!$B$1:$B$616,0), MATCH(V$32,'Mapping cadres'!$B$1:$Z$1,0))</f>
        <v>0</v>
      </c>
      <c r="W444" s="226">
        <f>INDEX('Uganda workforce data - raw'!$A$4:$F$619,MATCH($B444, 'Uganda workforce data - raw'!$B$4:$B$619,0), MATCH("Filled Male",'Uganda workforce data - raw'!$A$4:$F$4,0))*INDEX('Mapping cadres'!$B$1:$Z$616,MATCH($B444, 'Mapping cadres'!$B$1:$B$616,0), MATCH(W$32,'Mapping cadres'!$B$1:$Z$1,0))</f>
        <v>0</v>
      </c>
      <c r="X444" s="226">
        <f>INDEX('Uganda workforce data - raw'!$A$4:$F$619,MATCH($B444, 'Uganda workforce data - raw'!$B$4:$B$619,0), MATCH("Filled Male",'Uganda workforce data - raw'!$A$4:$F$4,0))*INDEX('Mapping cadres'!$B$1:$Z$616,MATCH($B444, 'Mapping cadres'!$B$1:$B$616,0), MATCH(X$32,'Mapping cadres'!$B$1:$Z$1,0))</f>
        <v>0</v>
      </c>
      <c r="Y444" s="226">
        <f>INDEX('Uganda workforce data - raw'!$A$4:$F$619,MATCH($B444, 'Uganda workforce data - raw'!$B$4:$B$619,0), MATCH("Filled Male",'Uganda workforce data - raw'!$A$4:$F$4,0))*INDEX('Mapping cadres'!$B$1:$Z$616,MATCH($B444, 'Mapping cadres'!$B$1:$B$616,0), MATCH(Y$32,'Mapping cadres'!$B$1:$Z$1,0))</f>
        <v>0</v>
      </c>
      <c r="Z444" s="226">
        <f>INDEX('Uganda workforce data - raw'!$A$4:$F$619,MATCH($B444, 'Uganda workforce data - raw'!$B$4:$B$619,0), MATCH("Filled Male",'Uganda workforce data - raw'!$A$4:$F$4,0))*INDEX('Mapping cadres'!$B$1:$Z$616,MATCH($B444, 'Mapping cadres'!$B$1:$B$616,0), MATCH(Z$32,'Mapping cadres'!$B$1:$Z$1,0))</f>
        <v>0</v>
      </c>
      <c r="AA444" s="226">
        <f>INDEX('Uganda workforce data - raw'!$A$4:$F$619,MATCH($B444, 'Uganda workforce data - raw'!$B$4:$B$619,0), MATCH("Filled Female",'Uganda workforce data - raw'!$A$4:$F$4,0))*INDEX('Mapping cadres'!$B$1:$Z$616,MATCH($B444, 'Mapping cadres'!$B$1:$B$616,0), MATCH(AA$32,'Mapping cadres'!$B$1:$Z$1,0))</f>
        <v>0</v>
      </c>
      <c r="AB444" s="226">
        <f>INDEX('Uganda workforce data - raw'!$A$4:$F$619,MATCH($B444, 'Uganda workforce data - raw'!$B$4:$B$619,0), MATCH("Filled Female",'Uganda workforce data - raw'!$A$4:$F$4,0))*INDEX('Mapping cadres'!$B$1:$Z$616,MATCH($B444, 'Mapping cadres'!$B$1:$B$616,0), MATCH(AB$32,'Mapping cadres'!$B$1:$Z$1,0))</f>
        <v>0</v>
      </c>
      <c r="AC444" s="226">
        <f>INDEX('Uganda workforce data - raw'!$A$4:$F$619,MATCH($B444, 'Uganda workforce data - raw'!$B$4:$B$619,0), MATCH("Filled Female",'Uganda workforce data - raw'!$A$4:$F$4,0))*INDEX('Mapping cadres'!$B$1:$Z$616,MATCH($B444, 'Mapping cadres'!$B$1:$B$616,0), MATCH(AC$32,'Mapping cadres'!$B$1:$Z$1,0))</f>
        <v>0</v>
      </c>
      <c r="AD444" s="226">
        <f>INDEX('Uganda workforce data - raw'!$A$4:$F$619,MATCH($B444, 'Uganda workforce data - raw'!$B$4:$B$619,0), MATCH("Filled Female",'Uganda workforce data - raw'!$A$4:$F$4,0))*INDEX('Mapping cadres'!$B$1:$Z$616,MATCH($B444, 'Mapping cadres'!$B$1:$B$616,0), MATCH(AD$32,'Mapping cadres'!$B$1:$Z$1,0))</f>
        <v>0</v>
      </c>
      <c r="AE444" s="226">
        <f>INDEX('Uganda workforce data - raw'!$A$4:$F$619,MATCH($B444, 'Uganda workforce data - raw'!$B$4:$B$619,0), MATCH("Filled Female",'Uganda workforce data - raw'!$A$4:$F$4,0))*INDEX('Mapping cadres'!$B$1:$Z$616,MATCH($B444, 'Mapping cadres'!$B$1:$B$616,0), MATCH(AE$32,'Mapping cadres'!$B$1:$Z$1,0))</f>
        <v>0</v>
      </c>
      <c r="AF444" s="226">
        <f>INDEX('Uganda workforce data - raw'!$A$4:$F$619,MATCH($B444, 'Uganda workforce data - raw'!$B$4:$B$619,0), MATCH("Filled Female",'Uganda workforce data - raw'!$A$4:$F$4,0))*INDEX('Mapping cadres'!$B$1:$Z$616,MATCH($B444, 'Mapping cadres'!$B$1:$B$616,0), MATCH(AF$32,'Mapping cadres'!$B$1:$Z$1,0))</f>
        <v>0</v>
      </c>
      <c r="AG444" s="226">
        <f>INDEX('Uganda workforce data - raw'!$A$4:$F$619,MATCH($B444, 'Uganda workforce data - raw'!$B$4:$B$619,0), MATCH("Filled Female",'Uganda workforce data - raw'!$A$4:$F$4,0))*INDEX('Mapping cadres'!$B$1:$Z$616,MATCH($B444, 'Mapping cadres'!$B$1:$B$616,0), MATCH(AG$32,'Mapping cadres'!$B$1:$Z$1,0))</f>
        <v>0</v>
      </c>
      <c r="AH444" s="226">
        <f>INDEX('Uganda workforce data - raw'!$A$4:$F$619,MATCH($B444, 'Uganda workforce data - raw'!$B$4:$B$619,0), MATCH("Filled Female",'Uganda workforce data - raw'!$A$4:$F$4,0))*INDEX('Mapping cadres'!$B$1:$Z$616,MATCH($B444, 'Mapping cadres'!$B$1:$B$616,0), MATCH(AH$32,'Mapping cadres'!$B$1:$Z$1,0))</f>
        <v>0</v>
      </c>
      <c r="AI444" s="226">
        <f>INDEX('Uganda workforce data - raw'!$A$4:$F$619,MATCH($B444, 'Uganda workforce data - raw'!$B$4:$B$619,0), MATCH("Filled Female",'Uganda workforce data - raw'!$A$4:$F$4,0))*INDEX('Mapping cadres'!$B$1:$Z$616,MATCH($B444, 'Mapping cadres'!$B$1:$B$616,0), MATCH(AI$32,'Mapping cadres'!$B$1:$Z$1,0))</f>
        <v>0</v>
      </c>
      <c r="AJ444" s="226">
        <f>INDEX('Uganda workforce data - raw'!$A$4:$F$619,MATCH($B444, 'Uganda workforce data - raw'!$B$4:$B$619,0), MATCH("Filled Female",'Uganda workforce data - raw'!$A$4:$F$4,0))*INDEX('Mapping cadres'!$B$1:$Z$616,MATCH($B444, 'Mapping cadres'!$B$1:$B$616,0), MATCH(AJ$32,'Mapping cadres'!$B$1:$Z$1,0))</f>
        <v>1</v>
      </c>
      <c r="AK444" s="226">
        <f>INDEX('Uganda workforce data - raw'!$A$4:$F$619,MATCH($B444, 'Uganda workforce data - raw'!$B$4:$B$619,0), MATCH("Filled Female",'Uganda workforce data - raw'!$A$4:$F$4,0))*INDEX('Mapping cadres'!$B$1:$Z$616,MATCH($B444, 'Mapping cadres'!$B$1:$B$616,0), MATCH(AK$32,'Mapping cadres'!$B$1:$Z$1,0))</f>
        <v>0</v>
      </c>
      <c r="AL444" s="226">
        <f>INDEX('Uganda workforce data - raw'!$A$4:$F$619,MATCH($B444, 'Uganda workforce data - raw'!$B$4:$B$619,0), MATCH("Filled Female",'Uganda workforce data - raw'!$A$4:$F$4,0))*INDEX('Mapping cadres'!$B$1:$Z$616,MATCH($B444, 'Mapping cadres'!$B$1:$B$616,0), MATCH(AL$32,'Mapping cadres'!$B$1:$Z$1,0))</f>
        <v>0</v>
      </c>
      <c r="AM444" s="226">
        <f>INDEX('Uganda workforce data - raw'!$A$4:$F$619,MATCH($B444, 'Uganda workforce data - raw'!$B$4:$B$619,0), MATCH("Filled Female",'Uganda workforce data - raw'!$A$4:$F$4,0))*INDEX('Mapping cadres'!$B$1:$Z$616,MATCH($B444, 'Mapping cadres'!$B$1:$B$616,0), MATCH(AM$32,'Mapping cadres'!$B$1:$Z$1,0))</f>
        <v>0</v>
      </c>
      <c r="AN444" s="226">
        <f>INDEX('Uganda workforce data - raw'!$A$4:$F$619,MATCH($B444, 'Uganda workforce data - raw'!$B$4:$B$619,0), MATCH("Filled Female",'Uganda workforce data - raw'!$A$4:$F$4,0))*INDEX('Mapping cadres'!$B$1:$Z$616,MATCH($B444, 'Mapping cadres'!$B$1:$B$616,0), MATCH(AN$32,'Mapping cadres'!$B$1:$Z$1,0))</f>
        <v>0</v>
      </c>
      <c r="AO444" s="226">
        <f>INDEX('Uganda workforce data - raw'!$A$4:$F$619,MATCH($B444, 'Uganda workforce data - raw'!$B$4:$B$619,0), MATCH("Filled Female",'Uganda workforce data - raw'!$A$4:$F$4,0))*INDEX('Mapping cadres'!$B$1:$Z$616,MATCH($B444, 'Mapping cadres'!$B$1:$B$616,0), MATCH(AO$32,'Mapping cadres'!$B$1:$Z$1,0))</f>
        <v>0</v>
      </c>
      <c r="AP444" s="226">
        <f>INDEX('Uganda workforce data - raw'!$A$4:$F$619,MATCH($B444, 'Uganda workforce data - raw'!$B$4:$B$619,0), MATCH("Filled Female",'Uganda workforce data - raw'!$A$4:$F$4,0))*INDEX('Mapping cadres'!$B$1:$Z$616,MATCH($B444, 'Mapping cadres'!$B$1:$B$616,0), MATCH(AP$32,'Mapping cadres'!$B$1:$Z$1,0))</f>
        <v>0</v>
      </c>
      <c r="AQ444" s="226">
        <f>INDEX('Uganda workforce data - raw'!$A$4:$F$619,MATCH($B444, 'Uganda workforce data - raw'!$B$4:$B$619,0), MATCH("Filled Female",'Uganda workforce data - raw'!$A$4:$F$4,0))*INDEX('Mapping cadres'!$B$1:$Z$616,MATCH($B444, 'Mapping cadres'!$B$1:$B$616,0), MATCH(AQ$32,'Mapping cadres'!$B$1:$Z$1,0))</f>
        <v>0</v>
      </c>
      <c r="AR444" s="226">
        <f>INDEX('Uganda workforce data - raw'!$A$4:$F$619,MATCH($B444, 'Uganda workforce data - raw'!$B$4:$B$619,0), MATCH("Filled Female",'Uganda workforce data - raw'!$A$4:$F$4,0))*INDEX('Mapping cadres'!$B$1:$Z$616,MATCH($B444, 'Mapping cadres'!$B$1:$B$616,0), MATCH(AR$32,'Mapping cadres'!$B$1:$Z$1,0))</f>
        <v>0</v>
      </c>
      <c r="AS444" s="226">
        <f>INDEX('Uganda workforce data - raw'!$A$4:$F$619,MATCH($B444, 'Uganda workforce data - raw'!$B$4:$B$619,0), MATCH("Filled Female",'Uganda workforce data - raw'!$A$4:$F$4,0))*INDEX('Mapping cadres'!$B$1:$Z$616,MATCH($B444, 'Mapping cadres'!$B$1:$B$616,0), MATCH(AS$32,'Mapping cadres'!$B$1:$Z$1,0))</f>
        <v>0</v>
      </c>
      <c r="AT444" s="226">
        <f>INDEX('Uganda workforce data - raw'!$A$4:$F$619,MATCH($B444, 'Uganda workforce data - raw'!$B$4:$B$619,0), MATCH("Filled Female",'Uganda workforce data - raw'!$A$4:$F$4,0))*INDEX('Mapping cadres'!$B$1:$Z$616,MATCH($B444, 'Mapping cadres'!$B$1:$B$616,0), MATCH(AT$32,'Mapping cadres'!$B$1:$Z$1,0))</f>
        <v>0</v>
      </c>
      <c r="AU444" s="226">
        <f>INDEX('Uganda workforce data - raw'!$A$4:$F$619,MATCH($B444, 'Uganda workforce data - raw'!$B$4:$B$619,0), MATCH("Filled Female",'Uganda workforce data - raw'!$A$4:$F$4,0))*INDEX('Mapping cadres'!$B$1:$Z$616,MATCH($B444, 'Mapping cadres'!$B$1:$B$616,0), MATCH(AU$32,'Mapping cadres'!$B$1:$Z$1,0))</f>
        <v>0</v>
      </c>
      <c r="AV444" s="226">
        <f>INDEX('Uganda workforce data - raw'!$A$4:$F$619,MATCH($B444, 'Uganda workforce data - raw'!$B$4:$B$619,0), MATCH("Filled Female",'Uganda workforce data - raw'!$A$4:$F$4,0))*INDEX('Mapping cadres'!$B$1:$Z$616,MATCH($B444, 'Mapping cadres'!$B$1:$B$616,0), MATCH(AV$32,'Mapping cadres'!$B$1:$Z$1,0))</f>
        <v>0</v>
      </c>
      <c r="AW444" s="226">
        <f>INDEX('Uganda workforce data - raw'!$A$4:$F$619,MATCH($B444, 'Uganda workforce data - raw'!$B$4:$B$619,0), MATCH("Filled Female",'Uganda workforce data - raw'!$A$4:$F$4,0))*INDEX('Mapping cadres'!$B$1:$Z$616,MATCH($B444, 'Mapping cadres'!$B$1:$B$616,0), MATCH(AW$32,'Mapping cadres'!$B$1:$Z$1,0))</f>
        <v>0</v>
      </c>
      <c r="AX444" s="226">
        <f>INDEX('Uganda workforce data - raw'!$A$4:$F$619,MATCH($B444, 'Uganda workforce data - raw'!$B$4:$B$619,0), MATCH("Filled Female",'Uganda workforce data - raw'!$A$4:$F$4,0))*INDEX('Mapping cadres'!$B$1:$Z$616,MATCH($B444, 'Mapping cadres'!$B$1:$B$616,0), MATCH(AX$32,'Mapping cadres'!$B$1:$Z$1,0))</f>
        <v>0</v>
      </c>
      <c r="AY444" s="226">
        <f t="shared" si="149"/>
        <v>0</v>
      </c>
      <c r="AZ444" s="226">
        <f t="shared" si="150"/>
        <v>0</v>
      </c>
      <c r="BA444" s="226">
        <f t="shared" si="151"/>
        <v>0</v>
      </c>
      <c r="BB444" s="226">
        <f t="shared" si="152"/>
        <v>0</v>
      </c>
      <c r="BC444" s="226">
        <f t="shared" si="153"/>
        <v>0</v>
      </c>
      <c r="BD444" s="226">
        <f t="shared" si="154"/>
        <v>0</v>
      </c>
      <c r="BE444" s="226">
        <f t="shared" si="155"/>
        <v>0</v>
      </c>
      <c r="BF444" s="226">
        <f t="shared" si="156"/>
        <v>0</v>
      </c>
      <c r="BG444" s="226">
        <f t="shared" si="157"/>
        <v>0</v>
      </c>
      <c r="BH444" s="226">
        <f t="shared" si="158"/>
        <v>2</v>
      </c>
      <c r="BI444" s="226">
        <f t="shared" si="159"/>
        <v>0</v>
      </c>
      <c r="BJ444" s="226">
        <f t="shared" si="160"/>
        <v>0</v>
      </c>
      <c r="BK444" s="226">
        <f t="shared" si="161"/>
        <v>0</v>
      </c>
      <c r="BL444" s="226">
        <f t="shared" si="162"/>
        <v>0</v>
      </c>
      <c r="BM444" s="226">
        <f t="shared" si="163"/>
        <v>0</v>
      </c>
      <c r="BN444" s="226">
        <f t="shared" si="164"/>
        <v>0</v>
      </c>
      <c r="BO444" s="226">
        <f t="shared" si="165"/>
        <v>0</v>
      </c>
      <c r="BP444" s="226">
        <f t="shared" si="166"/>
        <v>0</v>
      </c>
      <c r="BQ444" s="226">
        <f t="shared" si="167"/>
        <v>0</v>
      </c>
      <c r="BR444" s="226">
        <f t="shared" si="168"/>
        <v>0</v>
      </c>
      <c r="BS444" s="226">
        <f t="shared" si="169"/>
        <v>0</v>
      </c>
      <c r="BT444" s="226">
        <f t="shared" si="170"/>
        <v>0</v>
      </c>
      <c r="BU444" s="226">
        <f t="shared" si="171"/>
        <v>0</v>
      </c>
      <c r="BV444" s="226">
        <f t="shared" si="172"/>
        <v>0</v>
      </c>
    </row>
    <row r="445" spans="1:74">
      <c r="A445" s="226">
        <v>413</v>
      </c>
      <c r="B445" s="226" t="s">
        <v>1712</v>
      </c>
      <c r="C445" s="226">
        <f>INDEX('Uganda workforce data - raw'!$A$4:$F$619,MATCH($B445, 'Uganda workforce data - raw'!$B$4:$B$619,0), MATCH("Filled Male",'Uganda workforce data - raw'!$A$4:$F$4,0))*INDEX('Mapping cadres'!$B$1:$Z$616,MATCH($B445, 'Mapping cadres'!$B$1:$B$616,0), MATCH(C$32,'Mapping cadres'!$B$1:$Z$1,0))</f>
        <v>0</v>
      </c>
      <c r="D445" s="226">
        <f>INDEX('Uganda workforce data - raw'!$A$4:$F$619,MATCH($B445, 'Uganda workforce data - raw'!$B$4:$B$619,0), MATCH("Filled Male",'Uganda workforce data - raw'!$A$4:$F$4,0))*INDEX('Mapping cadres'!$B$1:$Z$616,MATCH($B445, 'Mapping cadres'!$B$1:$B$616,0), MATCH(D$32,'Mapping cadres'!$B$1:$Z$1,0))</f>
        <v>34</v>
      </c>
      <c r="E445" s="226">
        <f>INDEX('Uganda workforce data - raw'!$A$4:$F$619,MATCH($B445, 'Uganda workforce data - raw'!$B$4:$B$619,0), MATCH("Filled Male",'Uganda workforce data - raw'!$A$4:$F$4,0))*INDEX('Mapping cadres'!$B$1:$Z$616,MATCH($B445, 'Mapping cadres'!$B$1:$B$616,0), MATCH(E$32,'Mapping cadres'!$B$1:$Z$1,0))</f>
        <v>0</v>
      </c>
      <c r="F445" s="226">
        <f>INDEX('Uganda workforce data - raw'!$A$4:$F$619,MATCH($B445, 'Uganda workforce data - raw'!$B$4:$B$619,0), MATCH("Filled Male",'Uganda workforce data - raw'!$A$4:$F$4,0))*INDEX('Mapping cadres'!$B$1:$Z$616,MATCH($B445, 'Mapping cadres'!$B$1:$B$616,0), MATCH(F$32,'Mapping cadres'!$B$1:$Z$1,0))</f>
        <v>0</v>
      </c>
      <c r="G445" s="226">
        <f>INDEX('Uganda workforce data - raw'!$A$4:$F$619,MATCH($B445, 'Uganda workforce data - raw'!$B$4:$B$619,0), MATCH("Filled Male",'Uganda workforce data - raw'!$A$4:$F$4,0))*INDEX('Mapping cadres'!$B$1:$Z$616,MATCH($B445, 'Mapping cadres'!$B$1:$B$616,0), MATCH(G$32,'Mapping cadres'!$B$1:$Z$1,0))</f>
        <v>0</v>
      </c>
      <c r="H445" s="226">
        <f>INDEX('Uganda workforce data - raw'!$A$4:$F$619,MATCH($B445, 'Uganda workforce data - raw'!$B$4:$B$619,0), MATCH("Filled Male",'Uganda workforce data - raw'!$A$4:$F$4,0))*INDEX('Mapping cadres'!$B$1:$Z$616,MATCH($B445, 'Mapping cadres'!$B$1:$B$616,0), MATCH(H$32,'Mapping cadres'!$B$1:$Z$1,0))</f>
        <v>0</v>
      </c>
      <c r="I445" s="226">
        <f>INDEX('Uganda workforce data - raw'!$A$4:$F$619,MATCH($B445, 'Uganda workforce data - raw'!$B$4:$B$619,0), MATCH("Filled Male",'Uganda workforce data - raw'!$A$4:$F$4,0))*INDEX('Mapping cadres'!$B$1:$Z$616,MATCH($B445, 'Mapping cadres'!$B$1:$B$616,0), MATCH(I$32,'Mapping cadres'!$B$1:$Z$1,0))</f>
        <v>0</v>
      </c>
      <c r="J445" s="226">
        <f>INDEX('Uganda workforce data - raw'!$A$4:$F$619,MATCH($B445, 'Uganda workforce data - raw'!$B$4:$B$619,0), MATCH("Filled Male",'Uganda workforce data - raw'!$A$4:$F$4,0))*INDEX('Mapping cadres'!$B$1:$Z$616,MATCH($B445, 'Mapping cadres'!$B$1:$B$616,0), MATCH(J$32,'Mapping cadres'!$B$1:$Z$1,0))</f>
        <v>0</v>
      </c>
      <c r="K445" s="226">
        <f>INDEX('Uganda workforce data - raw'!$A$4:$F$619,MATCH($B445, 'Uganda workforce data - raw'!$B$4:$B$619,0), MATCH("Filled Male",'Uganda workforce data - raw'!$A$4:$F$4,0))*INDEX('Mapping cadres'!$B$1:$Z$616,MATCH($B445, 'Mapping cadres'!$B$1:$B$616,0), MATCH(K$32,'Mapping cadres'!$B$1:$Z$1,0))</f>
        <v>0</v>
      </c>
      <c r="L445" s="226">
        <f>INDEX('Uganda workforce data - raw'!$A$4:$F$619,MATCH($B445, 'Uganda workforce data - raw'!$B$4:$B$619,0), MATCH("Filled Male",'Uganda workforce data - raw'!$A$4:$F$4,0))*INDEX('Mapping cadres'!$B$1:$Z$616,MATCH($B445, 'Mapping cadres'!$B$1:$B$616,0), MATCH(L$32,'Mapping cadres'!$B$1:$Z$1,0))</f>
        <v>0</v>
      </c>
      <c r="M445" s="226">
        <f>INDEX('Uganda workforce data - raw'!$A$4:$F$619,MATCH($B445, 'Uganda workforce data - raw'!$B$4:$B$619,0), MATCH("Filled Male",'Uganda workforce data - raw'!$A$4:$F$4,0))*INDEX('Mapping cadres'!$B$1:$Z$616,MATCH($B445, 'Mapping cadres'!$B$1:$B$616,0), MATCH(M$32,'Mapping cadres'!$B$1:$Z$1,0))</f>
        <v>0</v>
      </c>
      <c r="N445" s="226">
        <f>INDEX('Uganda workforce data - raw'!$A$4:$F$619,MATCH($B445, 'Uganda workforce data - raw'!$B$4:$B$619,0), MATCH("Filled Male",'Uganda workforce data - raw'!$A$4:$F$4,0))*INDEX('Mapping cadres'!$B$1:$Z$616,MATCH($B445, 'Mapping cadres'!$B$1:$B$616,0), MATCH(N$32,'Mapping cadres'!$B$1:$Z$1,0))</f>
        <v>0</v>
      </c>
      <c r="O445" s="226">
        <f>INDEX('Uganda workforce data - raw'!$A$4:$F$619,MATCH($B445, 'Uganda workforce data - raw'!$B$4:$B$619,0), MATCH("Filled Male",'Uganda workforce data - raw'!$A$4:$F$4,0))*INDEX('Mapping cadres'!$B$1:$Z$616,MATCH($B445, 'Mapping cadres'!$B$1:$B$616,0), MATCH(O$32,'Mapping cadres'!$B$1:$Z$1,0))</f>
        <v>0</v>
      </c>
      <c r="P445" s="226">
        <f>INDEX('Uganda workforce data - raw'!$A$4:$F$619,MATCH($B445, 'Uganda workforce data - raw'!$B$4:$B$619,0), MATCH("Filled Male",'Uganda workforce data - raw'!$A$4:$F$4,0))*INDEX('Mapping cadres'!$B$1:$Z$616,MATCH($B445, 'Mapping cadres'!$B$1:$B$616,0), MATCH(P$32,'Mapping cadres'!$B$1:$Z$1,0))</f>
        <v>0</v>
      </c>
      <c r="Q445" s="226">
        <f>INDEX('Uganda workforce data - raw'!$A$4:$F$619,MATCH($B445, 'Uganda workforce data - raw'!$B$4:$B$619,0), MATCH("Filled Male",'Uganda workforce data - raw'!$A$4:$F$4,0))*INDEX('Mapping cadres'!$B$1:$Z$616,MATCH($B445, 'Mapping cadres'!$B$1:$B$616,0), MATCH(Q$32,'Mapping cadres'!$B$1:$Z$1,0))</f>
        <v>0</v>
      </c>
      <c r="R445" s="226">
        <f>INDEX('Uganda workforce data - raw'!$A$4:$F$619,MATCH($B445, 'Uganda workforce data - raw'!$B$4:$B$619,0), MATCH("Filled Male",'Uganda workforce data - raw'!$A$4:$F$4,0))*INDEX('Mapping cadres'!$B$1:$Z$616,MATCH($B445, 'Mapping cadres'!$B$1:$B$616,0), MATCH(R$32,'Mapping cadres'!$B$1:$Z$1,0))</f>
        <v>0</v>
      </c>
      <c r="S445" s="226">
        <f>INDEX('Uganda workforce data - raw'!$A$4:$F$619,MATCH($B445, 'Uganda workforce data - raw'!$B$4:$B$619,0), MATCH("Filled Male",'Uganda workforce data - raw'!$A$4:$F$4,0))*INDEX('Mapping cadres'!$B$1:$Z$616,MATCH($B445, 'Mapping cadres'!$B$1:$B$616,0), MATCH(S$32,'Mapping cadres'!$B$1:$Z$1,0))</f>
        <v>0</v>
      </c>
      <c r="T445" s="226">
        <f>INDEX('Uganda workforce data - raw'!$A$4:$F$619,MATCH($B445, 'Uganda workforce data - raw'!$B$4:$B$619,0), MATCH("Filled Male",'Uganda workforce data - raw'!$A$4:$F$4,0))*INDEX('Mapping cadres'!$B$1:$Z$616,MATCH($B445, 'Mapping cadres'!$B$1:$B$616,0), MATCH(T$32,'Mapping cadres'!$B$1:$Z$1,0))</f>
        <v>0</v>
      </c>
      <c r="U445" s="226">
        <f>INDEX('Uganda workforce data - raw'!$A$4:$F$619,MATCH($B445, 'Uganda workforce data - raw'!$B$4:$B$619,0), MATCH("Filled Male",'Uganda workforce data - raw'!$A$4:$F$4,0))*INDEX('Mapping cadres'!$B$1:$Z$616,MATCH($B445, 'Mapping cadres'!$B$1:$B$616,0), MATCH(U$32,'Mapping cadres'!$B$1:$Z$1,0))</f>
        <v>0</v>
      </c>
      <c r="V445" s="226">
        <f>INDEX('Uganda workforce data - raw'!$A$4:$F$619,MATCH($B445, 'Uganda workforce data - raw'!$B$4:$B$619,0), MATCH("Filled Male",'Uganda workforce data - raw'!$A$4:$F$4,0))*INDEX('Mapping cadres'!$B$1:$Z$616,MATCH($B445, 'Mapping cadres'!$B$1:$B$616,0), MATCH(V$32,'Mapping cadres'!$B$1:$Z$1,0))</f>
        <v>0</v>
      </c>
      <c r="W445" s="226">
        <f>INDEX('Uganda workforce data - raw'!$A$4:$F$619,MATCH($B445, 'Uganda workforce data - raw'!$B$4:$B$619,0), MATCH("Filled Male",'Uganda workforce data - raw'!$A$4:$F$4,0))*INDEX('Mapping cadres'!$B$1:$Z$616,MATCH($B445, 'Mapping cadres'!$B$1:$B$616,0), MATCH(W$32,'Mapping cadres'!$B$1:$Z$1,0))</f>
        <v>0</v>
      </c>
      <c r="X445" s="226">
        <f>INDEX('Uganda workforce data - raw'!$A$4:$F$619,MATCH($B445, 'Uganda workforce data - raw'!$B$4:$B$619,0), MATCH("Filled Male",'Uganda workforce data - raw'!$A$4:$F$4,0))*INDEX('Mapping cadres'!$B$1:$Z$616,MATCH($B445, 'Mapping cadres'!$B$1:$B$616,0), MATCH(X$32,'Mapping cadres'!$B$1:$Z$1,0))</f>
        <v>0</v>
      </c>
      <c r="Y445" s="226">
        <f>INDEX('Uganda workforce data - raw'!$A$4:$F$619,MATCH($B445, 'Uganda workforce data - raw'!$B$4:$B$619,0), MATCH("Filled Male",'Uganda workforce data - raw'!$A$4:$F$4,0))*INDEX('Mapping cadres'!$B$1:$Z$616,MATCH($B445, 'Mapping cadres'!$B$1:$B$616,0), MATCH(Y$32,'Mapping cadres'!$B$1:$Z$1,0))</f>
        <v>0</v>
      </c>
      <c r="Z445" s="226">
        <f>INDEX('Uganda workforce data - raw'!$A$4:$F$619,MATCH($B445, 'Uganda workforce data - raw'!$B$4:$B$619,0), MATCH("Filled Male",'Uganda workforce data - raw'!$A$4:$F$4,0))*INDEX('Mapping cadres'!$B$1:$Z$616,MATCH($B445, 'Mapping cadres'!$B$1:$B$616,0), MATCH(Z$32,'Mapping cadres'!$B$1:$Z$1,0))</f>
        <v>0</v>
      </c>
      <c r="AA445" s="226">
        <f>INDEX('Uganda workforce data - raw'!$A$4:$F$619,MATCH($B445, 'Uganda workforce data - raw'!$B$4:$B$619,0), MATCH("Filled Female",'Uganda workforce data - raw'!$A$4:$F$4,0))*INDEX('Mapping cadres'!$B$1:$Z$616,MATCH($B445, 'Mapping cadres'!$B$1:$B$616,0), MATCH(AA$32,'Mapping cadres'!$B$1:$Z$1,0))</f>
        <v>0</v>
      </c>
      <c r="AB445" s="226">
        <f>INDEX('Uganda workforce data - raw'!$A$4:$F$619,MATCH($B445, 'Uganda workforce data - raw'!$B$4:$B$619,0), MATCH("Filled Female",'Uganda workforce data - raw'!$A$4:$F$4,0))*INDEX('Mapping cadres'!$B$1:$Z$616,MATCH($B445, 'Mapping cadres'!$B$1:$B$616,0), MATCH(AB$32,'Mapping cadres'!$B$1:$Z$1,0))</f>
        <v>13</v>
      </c>
      <c r="AC445" s="226">
        <f>INDEX('Uganda workforce data - raw'!$A$4:$F$619,MATCH($B445, 'Uganda workforce data - raw'!$B$4:$B$619,0), MATCH("Filled Female",'Uganda workforce data - raw'!$A$4:$F$4,0))*INDEX('Mapping cadres'!$B$1:$Z$616,MATCH($B445, 'Mapping cadres'!$B$1:$B$616,0), MATCH(AC$32,'Mapping cadres'!$B$1:$Z$1,0))</f>
        <v>0</v>
      </c>
      <c r="AD445" s="226">
        <f>INDEX('Uganda workforce data - raw'!$A$4:$F$619,MATCH($B445, 'Uganda workforce data - raw'!$B$4:$B$619,0), MATCH("Filled Female",'Uganda workforce data - raw'!$A$4:$F$4,0))*INDEX('Mapping cadres'!$B$1:$Z$616,MATCH($B445, 'Mapping cadres'!$B$1:$B$616,0), MATCH(AD$32,'Mapping cadres'!$B$1:$Z$1,0))</f>
        <v>0</v>
      </c>
      <c r="AE445" s="226">
        <f>INDEX('Uganda workforce data - raw'!$A$4:$F$619,MATCH($B445, 'Uganda workforce data - raw'!$B$4:$B$619,0), MATCH("Filled Female",'Uganda workforce data - raw'!$A$4:$F$4,0))*INDEX('Mapping cadres'!$B$1:$Z$616,MATCH($B445, 'Mapping cadres'!$B$1:$B$616,0), MATCH(AE$32,'Mapping cadres'!$B$1:$Z$1,0))</f>
        <v>0</v>
      </c>
      <c r="AF445" s="226">
        <f>INDEX('Uganda workforce data - raw'!$A$4:$F$619,MATCH($B445, 'Uganda workforce data - raw'!$B$4:$B$619,0), MATCH("Filled Female",'Uganda workforce data - raw'!$A$4:$F$4,0))*INDEX('Mapping cadres'!$B$1:$Z$616,MATCH($B445, 'Mapping cadres'!$B$1:$B$616,0), MATCH(AF$32,'Mapping cadres'!$B$1:$Z$1,0))</f>
        <v>0</v>
      </c>
      <c r="AG445" s="226">
        <f>INDEX('Uganda workforce data - raw'!$A$4:$F$619,MATCH($B445, 'Uganda workforce data - raw'!$B$4:$B$619,0), MATCH("Filled Female",'Uganda workforce data - raw'!$A$4:$F$4,0))*INDEX('Mapping cadres'!$B$1:$Z$616,MATCH($B445, 'Mapping cadres'!$B$1:$B$616,0), MATCH(AG$32,'Mapping cadres'!$B$1:$Z$1,0))</f>
        <v>0</v>
      </c>
      <c r="AH445" s="226">
        <f>INDEX('Uganda workforce data - raw'!$A$4:$F$619,MATCH($B445, 'Uganda workforce data - raw'!$B$4:$B$619,0), MATCH("Filled Female",'Uganda workforce data - raw'!$A$4:$F$4,0))*INDEX('Mapping cadres'!$B$1:$Z$616,MATCH($B445, 'Mapping cadres'!$B$1:$B$616,0), MATCH(AH$32,'Mapping cadres'!$B$1:$Z$1,0))</f>
        <v>0</v>
      </c>
      <c r="AI445" s="226">
        <f>INDEX('Uganda workforce data - raw'!$A$4:$F$619,MATCH($B445, 'Uganda workforce data - raw'!$B$4:$B$619,0), MATCH("Filled Female",'Uganda workforce data - raw'!$A$4:$F$4,0))*INDEX('Mapping cadres'!$B$1:$Z$616,MATCH($B445, 'Mapping cadres'!$B$1:$B$616,0), MATCH(AI$32,'Mapping cadres'!$B$1:$Z$1,0))</f>
        <v>0</v>
      </c>
      <c r="AJ445" s="226">
        <f>INDEX('Uganda workforce data - raw'!$A$4:$F$619,MATCH($B445, 'Uganda workforce data - raw'!$B$4:$B$619,0), MATCH("Filled Female",'Uganda workforce data - raw'!$A$4:$F$4,0))*INDEX('Mapping cadres'!$B$1:$Z$616,MATCH($B445, 'Mapping cadres'!$B$1:$B$616,0), MATCH(AJ$32,'Mapping cadres'!$B$1:$Z$1,0))</f>
        <v>0</v>
      </c>
      <c r="AK445" s="226">
        <f>INDEX('Uganda workforce data - raw'!$A$4:$F$619,MATCH($B445, 'Uganda workforce data - raw'!$B$4:$B$619,0), MATCH("Filled Female",'Uganda workforce data - raw'!$A$4:$F$4,0))*INDEX('Mapping cadres'!$B$1:$Z$616,MATCH($B445, 'Mapping cadres'!$B$1:$B$616,0), MATCH(AK$32,'Mapping cadres'!$B$1:$Z$1,0))</f>
        <v>0</v>
      </c>
      <c r="AL445" s="226">
        <f>INDEX('Uganda workforce data - raw'!$A$4:$F$619,MATCH($B445, 'Uganda workforce data - raw'!$B$4:$B$619,0), MATCH("Filled Female",'Uganda workforce data - raw'!$A$4:$F$4,0))*INDEX('Mapping cadres'!$B$1:$Z$616,MATCH($B445, 'Mapping cadres'!$B$1:$B$616,0), MATCH(AL$32,'Mapping cadres'!$B$1:$Z$1,0))</f>
        <v>0</v>
      </c>
      <c r="AM445" s="226">
        <f>INDEX('Uganda workforce data - raw'!$A$4:$F$619,MATCH($B445, 'Uganda workforce data - raw'!$B$4:$B$619,0), MATCH("Filled Female",'Uganda workforce data - raw'!$A$4:$F$4,0))*INDEX('Mapping cadres'!$B$1:$Z$616,MATCH($B445, 'Mapping cadres'!$B$1:$B$616,0), MATCH(AM$32,'Mapping cadres'!$B$1:$Z$1,0))</f>
        <v>0</v>
      </c>
      <c r="AN445" s="226">
        <f>INDEX('Uganda workforce data - raw'!$A$4:$F$619,MATCH($B445, 'Uganda workforce data - raw'!$B$4:$B$619,0), MATCH("Filled Female",'Uganda workforce data - raw'!$A$4:$F$4,0))*INDEX('Mapping cadres'!$B$1:$Z$616,MATCH($B445, 'Mapping cadres'!$B$1:$B$616,0), MATCH(AN$32,'Mapping cadres'!$B$1:$Z$1,0))</f>
        <v>0</v>
      </c>
      <c r="AO445" s="226">
        <f>INDEX('Uganda workforce data - raw'!$A$4:$F$619,MATCH($B445, 'Uganda workforce data - raw'!$B$4:$B$619,0), MATCH("Filled Female",'Uganda workforce data - raw'!$A$4:$F$4,0))*INDEX('Mapping cadres'!$B$1:$Z$616,MATCH($B445, 'Mapping cadres'!$B$1:$B$616,0), MATCH(AO$32,'Mapping cadres'!$B$1:$Z$1,0))</f>
        <v>0</v>
      </c>
      <c r="AP445" s="226">
        <f>INDEX('Uganda workforce data - raw'!$A$4:$F$619,MATCH($B445, 'Uganda workforce data - raw'!$B$4:$B$619,0), MATCH("Filled Female",'Uganda workforce data - raw'!$A$4:$F$4,0))*INDEX('Mapping cadres'!$B$1:$Z$616,MATCH($B445, 'Mapping cadres'!$B$1:$B$616,0), MATCH(AP$32,'Mapping cadres'!$B$1:$Z$1,0))</f>
        <v>0</v>
      </c>
      <c r="AQ445" s="226">
        <f>INDEX('Uganda workforce data - raw'!$A$4:$F$619,MATCH($B445, 'Uganda workforce data - raw'!$B$4:$B$619,0), MATCH("Filled Female",'Uganda workforce data - raw'!$A$4:$F$4,0))*INDEX('Mapping cadres'!$B$1:$Z$616,MATCH($B445, 'Mapping cadres'!$B$1:$B$616,0), MATCH(AQ$32,'Mapping cadres'!$B$1:$Z$1,0))</f>
        <v>0</v>
      </c>
      <c r="AR445" s="226">
        <f>INDEX('Uganda workforce data - raw'!$A$4:$F$619,MATCH($B445, 'Uganda workforce data - raw'!$B$4:$B$619,0), MATCH("Filled Female",'Uganda workforce data - raw'!$A$4:$F$4,0))*INDEX('Mapping cadres'!$B$1:$Z$616,MATCH($B445, 'Mapping cadres'!$B$1:$B$616,0), MATCH(AR$32,'Mapping cadres'!$B$1:$Z$1,0))</f>
        <v>0</v>
      </c>
      <c r="AS445" s="226">
        <f>INDEX('Uganda workforce data - raw'!$A$4:$F$619,MATCH($B445, 'Uganda workforce data - raw'!$B$4:$B$619,0), MATCH("Filled Female",'Uganda workforce data - raw'!$A$4:$F$4,0))*INDEX('Mapping cadres'!$B$1:$Z$616,MATCH($B445, 'Mapping cadres'!$B$1:$B$616,0), MATCH(AS$32,'Mapping cadres'!$B$1:$Z$1,0))</f>
        <v>0</v>
      </c>
      <c r="AT445" s="226">
        <f>INDEX('Uganda workforce data - raw'!$A$4:$F$619,MATCH($B445, 'Uganda workforce data - raw'!$B$4:$B$619,0), MATCH("Filled Female",'Uganda workforce data - raw'!$A$4:$F$4,0))*INDEX('Mapping cadres'!$B$1:$Z$616,MATCH($B445, 'Mapping cadres'!$B$1:$B$616,0), MATCH(AT$32,'Mapping cadres'!$B$1:$Z$1,0))</f>
        <v>0</v>
      </c>
      <c r="AU445" s="226">
        <f>INDEX('Uganda workforce data - raw'!$A$4:$F$619,MATCH($B445, 'Uganda workforce data - raw'!$B$4:$B$619,0), MATCH("Filled Female",'Uganda workforce data - raw'!$A$4:$F$4,0))*INDEX('Mapping cadres'!$B$1:$Z$616,MATCH($B445, 'Mapping cadres'!$B$1:$B$616,0), MATCH(AU$32,'Mapping cadres'!$B$1:$Z$1,0))</f>
        <v>0</v>
      </c>
      <c r="AV445" s="226">
        <f>INDEX('Uganda workforce data - raw'!$A$4:$F$619,MATCH($B445, 'Uganda workforce data - raw'!$B$4:$B$619,0), MATCH("Filled Female",'Uganda workforce data - raw'!$A$4:$F$4,0))*INDEX('Mapping cadres'!$B$1:$Z$616,MATCH($B445, 'Mapping cadres'!$B$1:$B$616,0), MATCH(AV$32,'Mapping cadres'!$B$1:$Z$1,0))</f>
        <v>0</v>
      </c>
      <c r="AW445" s="226">
        <f>INDEX('Uganda workforce data - raw'!$A$4:$F$619,MATCH($B445, 'Uganda workforce data - raw'!$B$4:$B$619,0), MATCH("Filled Female",'Uganda workforce data - raw'!$A$4:$F$4,0))*INDEX('Mapping cadres'!$B$1:$Z$616,MATCH($B445, 'Mapping cadres'!$B$1:$B$616,0), MATCH(AW$32,'Mapping cadres'!$B$1:$Z$1,0))</f>
        <v>0</v>
      </c>
      <c r="AX445" s="226">
        <f>INDEX('Uganda workforce data - raw'!$A$4:$F$619,MATCH($B445, 'Uganda workforce data - raw'!$B$4:$B$619,0), MATCH("Filled Female",'Uganda workforce data - raw'!$A$4:$F$4,0))*INDEX('Mapping cadres'!$B$1:$Z$616,MATCH($B445, 'Mapping cadres'!$B$1:$B$616,0), MATCH(AX$32,'Mapping cadres'!$B$1:$Z$1,0))</f>
        <v>0</v>
      </c>
      <c r="AY445" s="226">
        <f t="shared" si="149"/>
        <v>0</v>
      </c>
      <c r="AZ445" s="226">
        <f t="shared" si="150"/>
        <v>47</v>
      </c>
      <c r="BA445" s="226">
        <f t="shared" si="151"/>
        <v>0</v>
      </c>
      <c r="BB445" s="226">
        <f t="shared" si="152"/>
        <v>0</v>
      </c>
      <c r="BC445" s="226">
        <f t="shared" si="153"/>
        <v>0</v>
      </c>
      <c r="BD445" s="226">
        <f t="shared" si="154"/>
        <v>0</v>
      </c>
      <c r="BE445" s="226">
        <f t="shared" si="155"/>
        <v>0</v>
      </c>
      <c r="BF445" s="226">
        <f t="shared" si="156"/>
        <v>0</v>
      </c>
      <c r="BG445" s="226">
        <f t="shared" si="157"/>
        <v>0</v>
      </c>
      <c r="BH445" s="226">
        <f t="shared" si="158"/>
        <v>0</v>
      </c>
      <c r="BI445" s="226">
        <f t="shared" si="159"/>
        <v>0</v>
      </c>
      <c r="BJ445" s="226">
        <f t="shared" si="160"/>
        <v>0</v>
      </c>
      <c r="BK445" s="226">
        <f t="shared" si="161"/>
        <v>0</v>
      </c>
      <c r="BL445" s="226">
        <f t="shared" si="162"/>
        <v>0</v>
      </c>
      <c r="BM445" s="226">
        <f t="shared" si="163"/>
        <v>0</v>
      </c>
      <c r="BN445" s="226">
        <f t="shared" si="164"/>
        <v>0</v>
      </c>
      <c r="BO445" s="226">
        <f t="shared" si="165"/>
        <v>0</v>
      </c>
      <c r="BP445" s="226">
        <f t="shared" si="166"/>
        <v>0</v>
      </c>
      <c r="BQ445" s="226">
        <f t="shared" si="167"/>
        <v>0</v>
      </c>
      <c r="BR445" s="226">
        <f t="shared" si="168"/>
        <v>0</v>
      </c>
      <c r="BS445" s="226">
        <f t="shared" si="169"/>
        <v>0</v>
      </c>
      <c r="BT445" s="226">
        <f t="shared" si="170"/>
        <v>0</v>
      </c>
      <c r="BU445" s="226">
        <f t="shared" si="171"/>
        <v>0</v>
      </c>
      <c r="BV445" s="226">
        <f t="shared" si="172"/>
        <v>0</v>
      </c>
    </row>
    <row r="446" spans="1:74">
      <c r="A446" s="226">
        <v>414</v>
      </c>
      <c r="B446" s="226" t="s">
        <v>1713</v>
      </c>
      <c r="C446" s="226">
        <f>INDEX('Uganda workforce data - raw'!$A$4:$F$619,MATCH($B446, 'Uganda workforce data - raw'!$B$4:$B$619,0), MATCH("Filled Male",'Uganda workforce data - raw'!$A$4:$F$4,0))*INDEX('Mapping cadres'!$B$1:$Z$616,MATCH($B446, 'Mapping cadres'!$B$1:$B$616,0), MATCH(C$32,'Mapping cadres'!$B$1:$Z$1,0))</f>
        <v>3</v>
      </c>
      <c r="D446" s="226">
        <f>INDEX('Uganda workforce data - raw'!$A$4:$F$619,MATCH($B446, 'Uganda workforce data - raw'!$B$4:$B$619,0), MATCH("Filled Male",'Uganda workforce data - raw'!$A$4:$F$4,0))*INDEX('Mapping cadres'!$B$1:$Z$616,MATCH($B446, 'Mapping cadres'!$B$1:$B$616,0), MATCH(D$32,'Mapping cadres'!$B$1:$Z$1,0))</f>
        <v>0</v>
      </c>
      <c r="E446" s="226">
        <f>INDEX('Uganda workforce data - raw'!$A$4:$F$619,MATCH($B446, 'Uganda workforce data - raw'!$B$4:$B$619,0), MATCH("Filled Male",'Uganda workforce data - raw'!$A$4:$F$4,0))*INDEX('Mapping cadres'!$B$1:$Z$616,MATCH($B446, 'Mapping cadres'!$B$1:$B$616,0), MATCH(E$32,'Mapping cadres'!$B$1:$Z$1,0))</f>
        <v>0</v>
      </c>
      <c r="F446" s="226">
        <f>INDEX('Uganda workforce data - raw'!$A$4:$F$619,MATCH($B446, 'Uganda workforce data - raw'!$B$4:$B$619,0), MATCH("Filled Male",'Uganda workforce data - raw'!$A$4:$F$4,0))*INDEX('Mapping cadres'!$B$1:$Z$616,MATCH($B446, 'Mapping cadres'!$B$1:$B$616,0), MATCH(F$32,'Mapping cadres'!$B$1:$Z$1,0))</f>
        <v>0</v>
      </c>
      <c r="G446" s="226">
        <f>INDEX('Uganda workforce data - raw'!$A$4:$F$619,MATCH($B446, 'Uganda workforce data - raw'!$B$4:$B$619,0), MATCH("Filled Male",'Uganda workforce data - raw'!$A$4:$F$4,0))*INDEX('Mapping cadres'!$B$1:$Z$616,MATCH($B446, 'Mapping cadres'!$B$1:$B$616,0), MATCH(G$32,'Mapping cadres'!$B$1:$Z$1,0))</f>
        <v>0</v>
      </c>
      <c r="H446" s="226">
        <f>INDEX('Uganda workforce data - raw'!$A$4:$F$619,MATCH($B446, 'Uganda workforce data - raw'!$B$4:$B$619,0), MATCH("Filled Male",'Uganda workforce data - raw'!$A$4:$F$4,0))*INDEX('Mapping cadres'!$B$1:$Z$616,MATCH($B446, 'Mapping cadres'!$B$1:$B$616,0), MATCH(H$32,'Mapping cadres'!$B$1:$Z$1,0))</f>
        <v>0</v>
      </c>
      <c r="I446" s="226">
        <f>INDEX('Uganda workforce data - raw'!$A$4:$F$619,MATCH($B446, 'Uganda workforce data - raw'!$B$4:$B$619,0), MATCH("Filled Male",'Uganda workforce data - raw'!$A$4:$F$4,0))*INDEX('Mapping cadres'!$B$1:$Z$616,MATCH($B446, 'Mapping cadres'!$B$1:$B$616,0), MATCH(I$32,'Mapping cadres'!$B$1:$Z$1,0))</f>
        <v>0</v>
      </c>
      <c r="J446" s="226">
        <f>INDEX('Uganda workforce data - raw'!$A$4:$F$619,MATCH($B446, 'Uganda workforce data - raw'!$B$4:$B$619,0), MATCH("Filled Male",'Uganda workforce data - raw'!$A$4:$F$4,0))*INDEX('Mapping cadres'!$B$1:$Z$616,MATCH($B446, 'Mapping cadres'!$B$1:$B$616,0), MATCH(J$32,'Mapping cadres'!$B$1:$Z$1,0))</f>
        <v>0</v>
      </c>
      <c r="K446" s="226">
        <f>INDEX('Uganda workforce data - raw'!$A$4:$F$619,MATCH($B446, 'Uganda workforce data - raw'!$B$4:$B$619,0), MATCH("Filled Male",'Uganda workforce data - raw'!$A$4:$F$4,0))*INDEX('Mapping cadres'!$B$1:$Z$616,MATCH($B446, 'Mapping cadres'!$B$1:$B$616,0), MATCH(K$32,'Mapping cadres'!$B$1:$Z$1,0))</f>
        <v>0</v>
      </c>
      <c r="L446" s="226">
        <f>INDEX('Uganda workforce data - raw'!$A$4:$F$619,MATCH($B446, 'Uganda workforce data - raw'!$B$4:$B$619,0), MATCH("Filled Male",'Uganda workforce data - raw'!$A$4:$F$4,0))*INDEX('Mapping cadres'!$B$1:$Z$616,MATCH($B446, 'Mapping cadres'!$B$1:$B$616,0), MATCH(L$32,'Mapping cadres'!$B$1:$Z$1,0))</f>
        <v>0</v>
      </c>
      <c r="M446" s="226">
        <f>INDEX('Uganda workforce data - raw'!$A$4:$F$619,MATCH($B446, 'Uganda workforce data - raw'!$B$4:$B$619,0), MATCH("Filled Male",'Uganda workforce data - raw'!$A$4:$F$4,0))*INDEX('Mapping cadres'!$B$1:$Z$616,MATCH($B446, 'Mapping cadres'!$B$1:$B$616,0), MATCH(M$32,'Mapping cadres'!$B$1:$Z$1,0))</f>
        <v>0</v>
      </c>
      <c r="N446" s="226">
        <f>INDEX('Uganda workforce data - raw'!$A$4:$F$619,MATCH($B446, 'Uganda workforce data - raw'!$B$4:$B$619,0), MATCH("Filled Male",'Uganda workforce data - raw'!$A$4:$F$4,0))*INDEX('Mapping cadres'!$B$1:$Z$616,MATCH($B446, 'Mapping cadres'!$B$1:$B$616,0), MATCH(N$32,'Mapping cadres'!$B$1:$Z$1,0))</f>
        <v>0</v>
      </c>
      <c r="O446" s="226">
        <f>INDEX('Uganda workforce data - raw'!$A$4:$F$619,MATCH($B446, 'Uganda workforce data - raw'!$B$4:$B$619,0), MATCH("Filled Male",'Uganda workforce data - raw'!$A$4:$F$4,0))*INDEX('Mapping cadres'!$B$1:$Z$616,MATCH($B446, 'Mapping cadres'!$B$1:$B$616,0), MATCH(O$32,'Mapping cadres'!$B$1:$Z$1,0))</f>
        <v>0</v>
      </c>
      <c r="P446" s="226">
        <f>INDEX('Uganda workforce data - raw'!$A$4:$F$619,MATCH($B446, 'Uganda workforce data - raw'!$B$4:$B$619,0), MATCH("Filled Male",'Uganda workforce data - raw'!$A$4:$F$4,0))*INDEX('Mapping cadres'!$B$1:$Z$616,MATCH($B446, 'Mapping cadres'!$B$1:$B$616,0), MATCH(P$32,'Mapping cadres'!$B$1:$Z$1,0))</f>
        <v>0</v>
      </c>
      <c r="Q446" s="226">
        <f>INDEX('Uganda workforce data - raw'!$A$4:$F$619,MATCH($B446, 'Uganda workforce data - raw'!$B$4:$B$619,0), MATCH("Filled Male",'Uganda workforce data - raw'!$A$4:$F$4,0))*INDEX('Mapping cadres'!$B$1:$Z$616,MATCH($B446, 'Mapping cadres'!$B$1:$B$616,0), MATCH(Q$32,'Mapping cadres'!$B$1:$Z$1,0))</f>
        <v>0</v>
      </c>
      <c r="R446" s="226">
        <f>INDEX('Uganda workforce data - raw'!$A$4:$F$619,MATCH($B446, 'Uganda workforce data - raw'!$B$4:$B$619,0), MATCH("Filled Male",'Uganda workforce data - raw'!$A$4:$F$4,0))*INDEX('Mapping cadres'!$B$1:$Z$616,MATCH($B446, 'Mapping cadres'!$B$1:$B$616,0), MATCH(R$32,'Mapping cadres'!$B$1:$Z$1,0))</f>
        <v>0</v>
      </c>
      <c r="S446" s="226">
        <f>INDEX('Uganda workforce data - raw'!$A$4:$F$619,MATCH($B446, 'Uganda workforce data - raw'!$B$4:$B$619,0), MATCH("Filled Male",'Uganda workforce data - raw'!$A$4:$F$4,0))*INDEX('Mapping cadres'!$B$1:$Z$616,MATCH($B446, 'Mapping cadres'!$B$1:$B$616,0), MATCH(S$32,'Mapping cadres'!$B$1:$Z$1,0))</f>
        <v>0</v>
      </c>
      <c r="T446" s="226">
        <f>INDEX('Uganda workforce data - raw'!$A$4:$F$619,MATCH($B446, 'Uganda workforce data - raw'!$B$4:$B$619,0), MATCH("Filled Male",'Uganda workforce data - raw'!$A$4:$F$4,0))*INDEX('Mapping cadres'!$B$1:$Z$616,MATCH($B446, 'Mapping cadres'!$B$1:$B$616,0), MATCH(T$32,'Mapping cadres'!$B$1:$Z$1,0))</f>
        <v>0</v>
      </c>
      <c r="U446" s="226">
        <f>INDEX('Uganda workforce data - raw'!$A$4:$F$619,MATCH($B446, 'Uganda workforce data - raw'!$B$4:$B$619,0), MATCH("Filled Male",'Uganda workforce data - raw'!$A$4:$F$4,0))*INDEX('Mapping cadres'!$B$1:$Z$616,MATCH($B446, 'Mapping cadres'!$B$1:$B$616,0), MATCH(U$32,'Mapping cadres'!$B$1:$Z$1,0))</f>
        <v>0</v>
      </c>
      <c r="V446" s="226">
        <f>INDEX('Uganda workforce data - raw'!$A$4:$F$619,MATCH($B446, 'Uganda workforce data - raw'!$B$4:$B$619,0), MATCH("Filled Male",'Uganda workforce data - raw'!$A$4:$F$4,0))*INDEX('Mapping cadres'!$B$1:$Z$616,MATCH($B446, 'Mapping cadres'!$B$1:$B$616,0), MATCH(V$32,'Mapping cadres'!$B$1:$Z$1,0))</f>
        <v>0</v>
      </c>
      <c r="W446" s="226">
        <f>INDEX('Uganda workforce data - raw'!$A$4:$F$619,MATCH($B446, 'Uganda workforce data - raw'!$B$4:$B$619,0), MATCH("Filled Male",'Uganda workforce data - raw'!$A$4:$F$4,0))*INDEX('Mapping cadres'!$B$1:$Z$616,MATCH($B446, 'Mapping cadres'!$B$1:$B$616,0), MATCH(W$32,'Mapping cadres'!$B$1:$Z$1,0))</f>
        <v>0</v>
      </c>
      <c r="X446" s="226">
        <f>INDEX('Uganda workforce data - raw'!$A$4:$F$619,MATCH($B446, 'Uganda workforce data - raw'!$B$4:$B$619,0), MATCH("Filled Male",'Uganda workforce data - raw'!$A$4:$F$4,0))*INDEX('Mapping cadres'!$B$1:$Z$616,MATCH($B446, 'Mapping cadres'!$B$1:$B$616,0), MATCH(X$32,'Mapping cadres'!$B$1:$Z$1,0))</f>
        <v>0</v>
      </c>
      <c r="Y446" s="226">
        <f>INDEX('Uganda workforce data - raw'!$A$4:$F$619,MATCH($B446, 'Uganda workforce data - raw'!$B$4:$B$619,0), MATCH("Filled Male",'Uganda workforce data - raw'!$A$4:$F$4,0))*INDEX('Mapping cadres'!$B$1:$Z$616,MATCH($B446, 'Mapping cadres'!$B$1:$B$616,0), MATCH(Y$32,'Mapping cadres'!$B$1:$Z$1,0))</f>
        <v>0</v>
      </c>
      <c r="Z446" s="226">
        <f>INDEX('Uganda workforce data - raw'!$A$4:$F$619,MATCH($B446, 'Uganda workforce data - raw'!$B$4:$B$619,0), MATCH("Filled Male",'Uganda workforce data - raw'!$A$4:$F$4,0))*INDEX('Mapping cadres'!$B$1:$Z$616,MATCH($B446, 'Mapping cadres'!$B$1:$B$616,0), MATCH(Z$32,'Mapping cadres'!$B$1:$Z$1,0))</f>
        <v>0</v>
      </c>
      <c r="AA446" s="226">
        <f>INDEX('Uganda workforce data - raw'!$A$4:$F$619,MATCH($B446, 'Uganda workforce data - raw'!$B$4:$B$619,0), MATCH("Filled Female",'Uganda workforce data - raw'!$A$4:$F$4,0))*INDEX('Mapping cadres'!$B$1:$Z$616,MATCH($B446, 'Mapping cadres'!$B$1:$B$616,0), MATCH(AA$32,'Mapping cadres'!$B$1:$Z$1,0))</f>
        <v>3</v>
      </c>
      <c r="AB446" s="226">
        <f>INDEX('Uganda workforce data - raw'!$A$4:$F$619,MATCH($B446, 'Uganda workforce data - raw'!$B$4:$B$619,0), MATCH("Filled Female",'Uganda workforce data - raw'!$A$4:$F$4,0))*INDEX('Mapping cadres'!$B$1:$Z$616,MATCH($B446, 'Mapping cadres'!$B$1:$B$616,0), MATCH(AB$32,'Mapping cadres'!$B$1:$Z$1,0))</f>
        <v>0</v>
      </c>
      <c r="AC446" s="226">
        <f>INDEX('Uganda workforce data - raw'!$A$4:$F$619,MATCH($B446, 'Uganda workforce data - raw'!$B$4:$B$619,0), MATCH("Filled Female",'Uganda workforce data - raw'!$A$4:$F$4,0))*INDEX('Mapping cadres'!$B$1:$Z$616,MATCH($B446, 'Mapping cadres'!$B$1:$B$616,0), MATCH(AC$32,'Mapping cadres'!$B$1:$Z$1,0))</f>
        <v>0</v>
      </c>
      <c r="AD446" s="226">
        <f>INDEX('Uganda workforce data - raw'!$A$4:$F$619,MATCH($B446, 'Uganda workforce data - raw'!$B$4:$B$619,0), MATCH("Filled Female",'Uganda workforce data - raw'!$A$4:$F$4,0))*INDEX('Mapping cadres'!$B$1:$Z$616,MATCH($B446, 'Mapping cadres'!$B$1:$B$616,0), MATCH(AD$32,'Mapping cadres'!$B$1:$Z$1,0))</f>
        <v>0</v>
      </c>
      <c r="AE446" s="226">
        <f>INDEX('Uganda workforce data - raw'!$A$4:$F$619,MATCH($B446, 'Uganda workforce data - raw'!$B$4:$B$619,0), MATCH("Filled Female",'Uganda workforce data - raw'!$A$4:$F$4,0))*INDEX('Mapping cadres'!$B$1:$Z$616,MATCH($B446, 'Mapping cadres'!$B$1:$B$616,0), MATCH(AE$32,'Mapping cadres'!$B$1:$Z$1,0))</f>
        <v>0</v>
      </c>
      <c r="AF446" s="226">
        <f>INDEX('Uganda workforce data - raw'!$A$4:$F$619,MATCH($B446, 'Uganda workforce data - raw'!$B$4:$B$619,0), MATCH("Filled Female",'Uganda workforce data - raw'!$A$4:$F$4,0))*INDEX('Mapping cadres'!$B$1:$Z$616,MATCH($B446, 'Mapping cadres'!$B$1:$B$616,0), MATCH(AF$32,'Mapping cadres'!$B$1:$Z$1,0))</f>
        <v>0</v>
      </c>
      <c r="AG446" s="226">
        <f>INDEX('Uganda workforce data - raw'!$A$4:$F$619,MATCH($B446, 'Uganda workforce data - raw'!$B$4:$B$619,0), MATCH("Filled Female",'Uganda workforce data - raw'!$A$4:$F$4,0))*INDEX('Mapping cadres'!$B$1:$Z$616,MATCH($B446, 'Mapping cadres'!$B$1:$B$616,0), MATCH(AG$32,'Mapping cadres'!$B$1:$Z$1,0))</f>
        <v>0</v>
      </c>
      <c r="AH446" s="226">
        <f>INDEX('Uganda workforce data - raw'!$A$4:$F$619,MATCH($B446, 'Uganda workforce data - raw'!$B$4:$B$619,0), MATCH("Filled Female",'Uganda workforce data - raw'!$A$4:$F$4,0))*INDEX('Mapping cadres'!$B$1:$Z$616,MATCH($B446, 'Mapping cadres'!$B$1:$B$616,0), MATCH(AH$32,'Mapping cadres'!$B$1:$Z$1,0))</f>
        <v>0</v>
      </c>
      <c r="AI446" s="226">
        <f>INDEX('Uganda workforce data - raw'!$A$4:$F$619,MATCH($B446, 'Uganda workforce data - raw'!$B$4:$B$619,0), MATCH("Filled Female",'Uganda workforce data - raw'!$A$4:$F$4,0))*INDEX('Mapping cadres'!$B$1:$Z$616,MATCH($B446, 'Mapping cadres'!$B$1:$B$616,0), MATCH(AI$32,'Mapping cadres'!$B$1:$Z$1,0))</f>
        <v>0</v>
      </c>
      <c r="AJ446" s="226">
        <f>INDEX('Uganda workforce data - raw'!$A$4:$F$619,MATCH($B446, 'Uganda workforce data - raw'!$B$4:$B$619,0), MATCH("Filled Female",'Uganda workforce data - raw'!$A$4:$F$4,0))*INDEX('Mapping cadres'!$B$1:$Z$616,MATCH($B446, 'Mapping cadres'!$B$1:$B$616,0), MATCH(AJ$32,'Mapping cadres'!$B$1:$Z$1,0))</f>
        <v>0</v>
      </c>
      <c r="AK446" s="226">
        <f>INDEX('Uganda workforce data - raw'!$A$4:$F$619,MATCH($B446, 'Uganda workforce data - raw'!$B$4:$B$619,0), MATCH("Filled Female",'Uganda workforce data - raw'!$A$4:$F$4,0))*INDEX('Mapping cadres'!$B$1:$Z$616,MATCH($B446, 'Mapping cadres'!$B$1:$B$616,0), MATCH(AK$32,'Mapping cadres'!$B$1:$Z$1,0))</f>
        <v>0</v>
      </c>
      <c r="AL446" s="226">
        <f>INDEX('Uganda workforce data - raw'!$A$4:$F$619,MATCH($B446, 'Uganda workforce data - raw'!$B$4:$B$619,0), MATCH("Filled Female",'Uganda workforce data - raw'!$A$4:$F$4,0))*INDEX('Mapping cadres'!$B$1:$Z$616,MATCH($B446, 'Mapping cadres'!$B$1:$B$616,0), MATCH(AL$32,'Mapping cadres'!$B$1:$Z$1,0))</f>
        <v>0</v>
      </c>
      <c r="AM446" s="226">
        <f>INDEX('Uganda workforce data - raw'!$A$4:$F$619,MATCH($B446, 'Uganda workforce data - raw'!$B$4:$B$619,0), MATCH("Filled Female",'Uganda workforce data - raw'!$A$4:$F$4,0))*INDEX('Mapping cadres'!$B$1:$Z$616,MATCH($B446, 'Mapping cadres'!$B$1:$B$616,0), MATCH(AM$32,'Mapping cadres'!$B$1:$Z$1,0))</f>
        <v>0</v>
      </c>
      <c r="AN446" s="226">
        <f>INDEX('Uganda workforce data - raw'!$A$4:$F$619,MATCH($B446, 'Uganda workforce data - raw'!$B$4:$B$619,0), MATCH("Filled Female",'Uganda workforce data - raw'!$A$4:$F$4,0))*INDEX('Mapping cadres'!$B$1:$Z$616,MATCH($B446, 'Mapping cadres'!$B$1:$B$616,0), MATCH(AN$32,'Mapping cadres'!$B$1:$Z$1,0))</f>
        <v>0</v>
      </c>
      <c r="AO446" s="226">
        <f>INDEX('Uganda workforce data - raw'!$A$4:$F$619,MATCH($B446, 'Uganda workforce data - raw'!$B$4:$B$619,0), MATCH("Filled Female",'Uganda workforce data - raw'!$A$4:$F$4,0))*INDEX('Mapping cadres'!$B$1:$Z$616,MATCH($B446, 'Mapping cadres'!$B$1:$B$616,0), MATCH(AO$32,'Mapping cadres'!$B$1:$Z$1,0))</f>
        <v>0</v>
      </c>
      <c r="AP446" s="226">
        <f>INDEX('Uganda workforce data - raw'!$A$4:$F$619,MATCH($B446, 'Uganda workforce data - raw'!$B$4:$B$619,0), MATCH("Filled Female",'Uganda workforce data - raw'!$A$4:$F$4,0))*INDEX('Mapping cadres'!$B$1:$Z$616,MATCH($B446, 'Mapping cadres'!$B$1:$B$616,0), MATCH(AP$32,'Mapping cadres'!$B$1:$Z$1,0))</f>
        <v>0</v>
      </c>
      <c r="AQ446" s="226">
        <f>INDEX('Uganda workforce data - raw'!$A$4:$F$619,MATCH($B446, 'Uganda workforce data - raw'!$B$4:$B$619,0), MATCH("Filled Female",'Uganda workforce data - raw'!$A$4:$F$4,0))*INDEX('Mapping cadres'!$B$1:$Z$616,MATCH($B446, 'Mapping cadres'!$B$1:$B$616,0), MATCH(AQ$32,'Mapping cadres'!$B$1:$Z$1,0))</f>
        <v>0</v>
      </c>
      <c r="AR446" s="226">
        <f>INDEX('Uganda workforce data - raw'!$A$4:$F$619,MATCH($B446, 'Uganda workforce data - raw'!$B$4:$B$619,0), MATCH("Filled Female",'Uganda workforce data - raw'!$A$4:$F$4,0))*INDEX('Mapping cadres'!$B$1:$Z$616,MATCH($B446, 'Mapping cadres'!$B$1:$B$616,0), MATCH(AR$32,'Mapping cadres'!$B$1:$Z$1,0))</f>
        <v>0</v>
      </c>
      <c r="AS446" s="226">
        <f>INDEX('Uganda workforce data - raw'!$A$4:$F$619,MATCH($B446, 'Uganda workforce data - raw'!$B$4:$B$619,0), MATCH("Filled Female",'Uganda workforce data - raw'!$A$4:$F$4,0))*INDEX('Mapping cadres'!$B$1:$Z$616,MATCH($B446, 'Mapping cadres'!$B$1:$B$616,0), MATCH(AS$32,'Mapping cadres'!$B$1:$Z$1,0))</f>
        <v>0</v>
      </c>
      <c r="AT446" s="226">
        <f>INDEX('Uganda workforce data - raw'!$A$4:$F$619,MATCH($B446, 'Uganda workforce data - raw'!$B$4:$B$619,0), MATCH("Filled Female",'Uganda workforce data - raw'!$A$4:$F$4,0))*INDEX('Mapping cadres'!$B$1:$Z$616,MATCH($B446, 'Mapping cadres'!$B$1:$B$616,0), MATCH(AT$32,'Mapping cadres'!$B$1:$Z$1,0))</f>
        <v>0</v>
      </c>
      <c r="AU446" s="226">
        <f>INDEX('Uganda workforce data - raw'!$A$4:$F$619,MATCH($B446, 'Uganda workforce data - raw'!$B$4:$B$619,0), MATCH("Filled Female",'Uganda workforce data - raw'!$A$4:$F$4,0))*INDEX('Mapping cadres'!$B$1:$Z$616,MATCH($B446, 'Mapping cadres'!$B$1:$B$616,0), MATCH(AU$32,'Mapping cadres'!$B$1:$Z$1,0))</f>
        <v>0</v>
      </c>
      <c r="AV446" s="226">
        <f>INDEX('Uganda workforce data - raw'!$A$4:$F$619,MATCH($B446, 'Uganda workforce data - raw'!$B$4:$B$619,0), MATCH("Filled Female",'Uganda workforce data - raw'!$A$4:$F$4,0))*INDEX('Mapping cadres'!$B$1:$Z$616,MATCH($B446, 'Mapping cadres'!$B$1:$B$616,0), MATCH(AV$32,'Mapping cadres'!$B$1:$Z$1,0))</f>
        <v>0</v>
      </c>
      <c r="AW446" s="226">
        <f>INDEX('Uganda workforce data - raw'!$A$4:$F$619,MATCH($B446, 'Uganda workforce data - raw'!$B$4:$B$619,0), MATCH("Filled Female",'Uganda workforce data - raw'!$A$4:$F$4,0))*INDEX('Mapping cadres'!$B$1:$Z$616,MATCH($B446, 'Mapping cadres'!$B$1:$B$616,0), MATCH(AW$32,'Mapping cadres'!$B$1:$Z$1,0))</f>
        <v>0</v>
      </c>
      <c r="AX446" s="226">
        <f>INDEX('Uganda workforce data - raw'!$A$4:$F$619,MATCH($B446, 'Uganda workforce data - raw'!$B$4:$B$619,0), MATCH("Filled Female",'Uganda workforce data - raw'!$A$4:$F$4,0))*INDEX('Mapping cadres'!$B$1:$Z$616,MATCH($B446, 'Mapping cadres'!$B$1:$B$616,0), MATCH(AX$32,'Mapping cadres'!$B$1:$Z$1,0))</f>
        <v>0</v>
      </c>
      <c r="AY446" s="226">
        <f t="shared" si="149"/>
        <v>6</v>
      </c>
      <c r="AZ446" s="226">
        <f t="shared" si="150"/>
        <v>0</v>
      </c>
      <c r="BA446" s="226">
        <f t="shared" si="151"/>
        <v>0</v>
      </c>
      <c r="BB446" s="226">
        <f t="shared" si="152"/>
        <v>0</v>
      </c>
      <c r="BC446" s="226">
        <f t="shared" si="153"/>
        <v>0</v>
      </c>
      <c r="BD446" s="226">
        <f t="shared" si="154"/>
        <v>0</v>
      </c>
      <c r="BE446" s="226">
        <f t="shared" si="155"/>
        <v>0</v>
      </c>
      <c r="BF446" s="226">
        <f t="shared" si="156"/>
        <v>0</v>
      </c>
      <c r="BG446" s="226">
        <f t="shared" si="157"/>
        <v>0</v>
      </c>
      <c r="BH446" s="226">
        <f t="shared" si="158"/>
        <v>0</v>
      </c>
      <c r="BI446" s="226">
        <f t="shared" si="159"/>
        <v>0</v>
      </c>
      <c r="BJ446" s="226">
        <f t="shared" si="160"/>
        <v>0</v>
      </c>
      <c r="BK446" s="226">
        <f t="shared" si="161"/>
        <v>0</v>
      </c>
      <c r="BL446" s="226">
        <f t="shared" si="162"/>
        <v>0</v>
      </c>
      <c r="BM446" s="226">
        <f t="shared" si="163"/>
        <v>0</v>
      </c>
      <c r="BN446" s="226">
        <f t="shared" si="164"/>
        <v>0</v>
      </c>
      <c r="BO446" s="226">
        <f t="shared" si="165"/>
        <v>0</v>
      </c>
      <c r="BP446" s="226">
        <f t="shared" si="166"/>
        <v>0</v>
      </c>
      <c r="BQ446" s="226">
        <f t="shared" si="167"/>
        <v>0</v>
      </c>
      <c r="BR446" s="226">
        <f t="shared" si="168"/>
        <v>0</v>
      </c>
      <c r="BS446" s="226">
        <f t="shared" si="169"/>
        <v>0</v>
      </c>
      <c r="BT446" s="226">
        <f t="shared" si="170"/>
        <v>0</v>
      </c>
      <c r="BU446" s="226">
        <f t="shared" si="171"/>
        <v>0</v>
      </c>
      <c r="BV446" s="226">
        <f t="shared" si="172"/>
        <v>0</v>
      </c>
    </row>
    <row r="447" spans="1:74">
      <c r="A447" s="226">
        <v>415</v>
      </c>
      <c r="B447" s="226" t="s">
        <v>1714</v>
      </c>
      <c r="C447" s="226">
        <f>INDEX('Uganda workforce data - raw'!$A$4:$F$619,MATCH($B447, 'Uganda workforce data - raw'!$B$4:$B$619,0), MATCH("Filled Male",'Uganda workforce data - raw'!$A$4:$F$4,0))*INDEX('Mapping cadres'!$B$1:$Z$616,MATCH($B447, 'Mapping cadres'!$B$1:$B$616,0), MATCH(C$32,'Mapping cadres'!$B$1:$Z$1,0))</f>
        <v>0</v>
      </c>
      <c r="D447" s="226">
        <f>INDEX('Uganda workforce data - raw'!$A$4:$F$619,MATCH($B447, 'Uganda workforce data - raw'!$B$4:$B$619,0), MATCH("Filled Male",'Uganda workforce data - raw'!$A$4:$F$4,0))*INDEX('Mapping cadres'!$B$1:$Z$616,MATCH($B447, 'Mapping cadres'!$B$1:$B$616,0), MATCH(D$32,'Mapping cadres'!$B$1:$Z$1,0))</f>
        <v>0</v>
      </c>
      <c r="E447" s="226">
        <f>INDEX('Uganda workforce data - raw'!$A$4:$F$619,MATCH($B447, 'Uganda workforce data - raw'!$B$4:$B$619,0), MATCH("Filled Male",'Uganda workforce data - raw'!$A$4:$F$4,0))*INDEX('Mapping cadres'!$B$1:$Z$616,MATCH($B447, 'Mapping cadres'!$B$1:$B$616,0), MATCH(E$32,'Mapping cadres'!$B$1:$Z$1,0))</f>
        <v>0</v>
      </c>
      <c r="F447" s="226">
        <f>INDEX('Uganda workforce data - raw'!$A$4:$F$619,MATCH($B447, 'Uganda workforce data - raw'!$B$4:$B$619,0), MATCH("Filled Male",'Uganda workforce data - raw'!$A$4:$F$4,0))*INDEX('Mapping cadres'!$B$1:$Z$616,MATCH($B447, 'Mapping cadres'!$B$1:$B$616,0), MATCH(F$32,'Mapping cadres'!$B$1:$Z$1,0))</f>
        <v>0</v>
      </c>
      <c r="G447" s="226">
        <f>INDEX('Uganda workforce data - raw'!$A$4:$F$619,MATCH($B447, 'Uganda workforce data - raw'!$B$4:$B$619,0), MATCH("Filled Male",'Uganda workforce data - raw'!$A$4:$F$4,0))*INDEX('Mapping cadres'!$B$1:$Z$616,MATCH($B447, 'Mapping cadres'!$B$1:$B$616,0), MATCH(G$32,'Mapping cadres'!$B$1:$Z$1,0))</f>
        <v>0</v>
      </c>
      <c r="H447" s="226">
        <f>INDEX('Uganda workforce data - raw'!$A$4:$F$619,MATCH($B447, 'Uganda workforce data - raw'!$B$4:$B$619,0), MATCH("Filled Male",'Uganda workforce data - raw'!$A$4:$F$4,0))*INDEX('Mapping cadres'!$B$1:$Z$616,MATCH($B447, 'Mapping cadres'!$B$1:$B$616,0), MATCH(H$32,'Mapping cadres'!$B$1:$Z$1,0))</f>
        <v>0</v>
      </c>
      <c r="I447" s="226">
        <f>INDEX('Uganda workforce data - raw'!$A$4:$F$619,MATCH($B447, 'Uganda workforce data - raw'!$B$4:$B$619,0), MATCH("Filled Male",'Uganda workforce data - raw'!$A$4:$F$4,0))*INDEX('Mapping cadres'!$B$1:$Z$616,MATCH($B447, 'Mapping cadres'!$B$1:$B$616,0), MATCH(I$32,'Mapping cadres'!$B$1:$Z$1,0))</f>
        <v>0</v>
      </c>
      <c r="J447" s="226">
        <f>INDEX('Uganda workforce data - raw'!$A$4:$F$619,MATCH($B447, 'Uganda workforce data - raw'!$B$4:$B$619,0), MATCH("Filled Male",'Uganda workforce data - raw'!$A$4:$F$4,0))*INDEX('Mapping cadres'!$B$1:$Z$616,MATCH($B447, 'Mapping cadres'!$B$1:$B$616,0), MATCH(J$32,'Mapping cadres'!$B$1:$Z$1,0))</f>
        <v>0</v>
      </c>
      <c r="K447" s="226">
        <f>INDEX('Uganda workforce data - raw'!$A$4:$F$619,MATCH($B447, 'Uganda workforce data - raw'!$B$4:$B$619,0), MATCH("Filled Male",'Uganda workforce data - raw'!$A$4:$F$4,0))*INDEX('Mapping cadres'!$B$1:$Z$616,MATCH($B447, 'Mapping cadres'!$B$1:$B$616,0), MATCH(K$32,'Mapping cadres'!$B$1:$Z$1,0))</f>
        <v>0</v>
      </c>
      <c r="L447" s="226">
        <f>INDEX('Uganda workforce data - raw'!$A$4:$F$619,MATCH($B447, 'Uganda workforce data - raw'!$B$4:$B$619,0), MATCH("Filled Male",'Uganda workforce data - raw'!$A$4:$F$4,0))*INDEX('Mapping cadres'!$B$1:$Z$616,MATCH($B447, 'Mapping cadres'!$B$1:$B$616,0), MATCH(L$32,'Mapping cadres'!$B$1:$Z$1,0))</f>
        <v>0</v>
      </c>
      <c r="M447" s="226">
        <f>INDEX('Uganda workforce data - raw'!$A$4:$F$619,MATCH($B447, 'Uganda workforce data - raw'!$B$4:$B$619,0), MATCH("Filled Male",'Uganda workforce data - raw'!$A$4:$F$4,0))*INDEX('Mapping cadres'!$B$1:$Z$616,MATCH($B447, 'Mapping cadres'!$B$1:$B$616,0), MATCH(M$32,'Mapping cadres'!$B$1:$Z$1,0))</f>
        <v>0</v>
      </c>
      <c r="N447" s="226">
        <f>INDEX('Uganda workforce data - raw'!$A$4:$F$619,MATCH($B447, 'Uganda workforce data - raw'!$B$4:$B$619,0), MATCH("Filled Male",'Uganda workforce data - raw'!$A$4:$F$4,0))*INDEX('Mapping cadres'!$B$1:$Z$616,MATCH($B447, 'Mapping cadres'!$B$1:$B$616,0), MATCH(N$32,'Mapping cadres'!$B$1:$Z$1,0))</f>
        <v>0</v>
      </c>
      <c r="O447" s="226">
        <f>INDEX('Uganda workforce data - raw'!$A$4:$F$619,MATCH($B447, 'Uganda workforce data - raw'!$B$4:$B$619,0), MATCH("Filled Male",'Uganda workforce data - raw'!$A$4:$F$4,0))*INDEX('Mapping cadres'!$B$1:$Z$616,MATCH($B447, 'Mapping cadres'!$B$1:$B$616,0), MATCH(O$32,'Mapping cadres'!$B$1:$Z$1,0))</f>
        <v>0</v>
      </c>
      <c r="P447" s="226">
        <f>INDEX('Uganda workforce data - raw'!$A$4:$F$619,MATCH($B447, 'Uganda workforce data - raw'!$B$4:$B$619,0), MATCH("Filled Male",'Uganda workforce data - raw'!$A$4:$F$4,0))*INDEX('Mapping cadres'!$B$1:$Z$616,MATCH($B447, 'Mapping cadres'!$B$1:$B$616,0), MATCH(P$32,'Mapping cadres'!$B$1:$Z$1,0))</f>
        <v>0</v>
      </c>
      <c r="Q447" s="226">
        <f>INDEX('Uganda workforce data - raw'!$A$4:$F$619,MATCH($B447, 'Uganda workforce data - raw'!$B$4:$B$619,0), MATCH("Filled Male",'Uganda workforce data - raw'!$A$4:$F$4,0))*INDEX('Mapping cadres'!$B$1:$Z$616,MATCH($B447, 'Mapping cadres'!$B$1:$B$616,0), MATCH(Q$32,'Mapping cadres'!$B$1:$Z$1,0))</f>
        <v>0</v>
      </c>
      <c r="R447" s="226">
        <f>INDEX('Uganda workforce data - raw'!$A$4:$F$619,MATCH($B447, 'Uganda workforce data - raw'!$B$4:$B$619,0), MATCH("Filled Male",'Uganda workforce data - raw'!$A$4:$F$4,0))*INDEX('Mapping cadres'!$B$1:$Z$616,MATCH($B447, 'Mapping cadres'!$B$1:$B$616,0), MATCH(R$32,'Mapping cadres'!$B$1:$Z$1,0))</f>
        <v>0</v>
      </c>
      <c r="S447" s="226">
        <f>INDEX('Uganda workforce data - raw'!$A$4:$F$619,MATCH($B447, 'Uganda workforce data - raw'!$B$4:$B$619,0), MATCH("Filled Male",'Uganda workforce data - raw'!$A$4:$F$4,0))*INDEX('Mapping cadres'!$B$1:$Z$616,MATCH($B447, 'Mapping cadres'!$B$1:$B$616,0), MATCH(S$32,'Mapping cadres'!$B$1:$Z$1,0))</f>
        <v>0</v>
      </c>
      <c r="T447" s="226">
        <f>INDEX('Uganda workforce data - raw'!$A$4:$F$619,MATCH($B447, 'Uganda workforce data - raw'!$B$4:$B$619,0), MATCH("Filled Male",'Uganda workforce data - raw'!$A$4:$F$4,0))*INDEX('Mapping cadres'!$B$1:$Z$616,MATCH($B447, 'Mapping cadres'!$B$1:$B$616,0), MATCH(T$32,'Mapping cadres'!$B$1:$Z$1,0))</f>
        <v>0</v>
      </c>
      <c r="U447" s="226">
        <f>INDEX('Uganda workforce data - raw'!$A$4:$F$619,MATCH($B447, 'Uganda workforce data - raw'!$B$4:$B$619,0), MATCH("Filled Male",'Uganda workforce data - raw'!$A$4:$F$4,0))*INDEX('Mapping cadres'!$B$1:$Z$616,MATCH($B447, 'Mapping cadres'!$B$1:$B$616,0), MATCH(U$32,'Mapping cadres'!$B$1:$Z$1,0))</f>
        <v>54</v>
      </c>
      <c r="V447" s="226">
        <f>INDEX('Uganda workforce data - raw'!$A$4:$F$619,MATCH($B447, 'Uganda workforce data - raw'!$B$4:$B$619,0), MATCH("Filled Male",'Uganda workforce data - raw'!$A$4:$F$4,0))*INDEX('Mapping cadres'!$B$1:$Z$616,MATCH($B447, 'Mapping cadres'!$B$1:$B$616,0), MATCH(V$32,'Mapping cadres'!$B$1:$Z$1,0))</f>
        <v>0</v>
      </c>
      <c r="W447" s="226">
        <f>INDEX('Uganda workforce data - raw'!$A$4:$F$619,MATCH($B447, 'Uganda workforce data - raw'!$B$4:$B$619,0), MATCH("Filled Male",'Uganda workforce data - raw'!$A$4:$F$4,0))*INDEX('Mapping cadres'!$B$1:$Z$616,MATCH($B447, 'Mapping cadres'!$B$1:$B$616,0), MATCH(W$32,'Mapping cadres'!$B$1:$Z$1,0))</f>
        <v>0</v>
      </c>
      <c r="X447" s="226">
        <f>INDEX('Uganda workforce data - raw'!$A$4:$F$619,MATCH($B447, 'Uganda workforce data - raw'!$B$4:$B$619,0), MATCH("Filled Male",'Uganda workforce data - raw'!$A$4:$F$4,0))*INDEX('Mapping cadres'!$B$1:$Z$616,MATCH($B447, 'Mapping cadres'!$B$1:$B$616,0), MATCH(X$32,'Mapping cadres'!$B$1:$Z$1,0))</f>
        <v>0</v>
      </c>
      <c r="Y447" s="226">
        <f>INDEX('Uganda workforce data - raw'!$A$4:$F$619,MATCH($B447, 'Uganda workforce data - raw'!$B$4:$B$619,0), MATCH("Filled Male",'Uganda workforce data - raw'!$A$4:$F$4,0))*INDEX('Mapping cadres'!$B$1:$Z$616,MATCH($B447, 'Mapping cadres'!$B$1:$B$616,0), MATCH(Y$32,'Mapping cadres'!$B$1:$Z$1,0))</f>
        <v>0</v>
      </c>
      <c r="Z447" s="226">
        <f>INDEX('Uganda workforce data - raw'!$A$4:$F$619,MATCH($B447, 'Uganda workforce data - raw'!$B$4:$B$619,0), MATCH("Filled Male",'Uganda workforce data - raw'!$A$4:$F$4,0))*INDEX('Mapping cadres'!$B$1:$Z$616,MATCH($B447, 'Mapping cadres'!$B$1:$B$616,0), MATCH(Z$32,'Mapping cadres'!$B$1:$Z$1,0))</f>
        <v>0</v>
      </c>
      <c r="AA447" s="226">
        <f>INDEX('Uganda workforce data - raw'!$A$4:$F$619,MATCH($B447, 'Uganda workforce data - raw'!$B$4:$B$619,0), MATCH("Filled Female",'Uganda workforce data - raw'!$A$4:$F$4,0))*INDEX('Mapping cadres'!$B$1:$Z$616,MATCH($B447, 'Mapping cadres'!$B$1:$B$616,0), MATCH(AA$32,'Mapping cadres'!$B$1:$Z$1,0))</f>
        <v>0</v>
      </c>
      <c r="AB447" s="226">
        <f>INDEX('Uganda workforce data - raw'!$A$4:$F$619,MATCH($B447, 'Uganda workforce data - raw'!$B$4:$B$619,0), MATCH("Filled Female",'Uganda workforce data - raw'!$A$4:$F$4,0))*INDEX('Mapping cadres'!$B$1:$Z$616,MATCH($B447, 'Mapping cadres'!$B$1:$B$616,0), MATCH(AB$32,'Mapping cadres'!$B$1:$Z$1,0))</f>
        <v>0</v>
      </c>
      <c r="AC447" s="226">
        <f>INDEX('Uganda workforce data - raw'!$A$4:$F$619,MATCH($B447, 'Uganda workforce data - raw'!$B$4:$B$619,0), MATCH("Filled Female",'Uganda workforce data - raw'!$A$4:$F$4,0))*INDEX('Mapping cadres'!$B$1:$Z$616,MATCH($B447, 'Mapping cadres'!$B$1:$B$616,0), MATCH(AC$32,'Mapping cadres'!$B$1:$Z$1,0))</f>
        <v>0</v>
      </c>
      <c r="AD447" s="226">
        <f>INDEX('Uganda workforce data - raw'!$A$4:$F$619,MATCH($B447, 'Uganda workforce data - raw'!$B$4:$B$619,0), MATCH("Filled Female",'Uganda workforce data - raw'!$A$4:$F$4,0))*INDEX('Mapping cadres'!$B$1:$Z$616,MATCH($B447, 'Mapping cadres'!$B$1:$B$616,0), MATCH(AD$32,'Mapping cadres'!$B$1:$Z$1,0))</f>
        <v>0</v>
      </c>
      <c r="AE447" s="226">
        <f>INDEX('Uganda workforce data - raw'!$A$4:$F$619,MATCH($B447, 'Uganda workforce data - raw'!$B$4:$B$619,0), MATCH("Filled Female",'Uganda workforce data - raw'!$A$4:$F$4,0))*INDEX('Mapping cadres'!$B$1:$Z$616,MATCH($B447, 'Mapping cadres'!$B$1:$B$616,0), MATCH(AE$32,'Mapping cadres'!$B$1:$Z$1,0))</f>
        <v>0</v>
      </c>
      <c r="AF447" s="226">
        <f>INDEX('Uganda workforce data - raw'!$A$4:$F$619,MATCH($B447, 'Uganda workforce data - raw'!$B$4:$B$619,0), MATCH("Filled Female",'Uganda workforce data - raw'!$A$4:$F$4,0))*INDEX('Mapping cadres'!$B$1:$Z$616,MATCH($B447, 'Mapping cadres'!$B$1:$B$616,0), MATCH(AF$32,'Mapping cadres'!$B$1:$Z$1,0))</f>
        <v>0</v>
      </c>
      <c r="AG447" s="226">
        <f>INDEX('Uganda workforce data - raw'!$A$4:$F$619,MATCH($B447, 'Uganda workforce data - raw'!$B$4:$B$619,0), MATCH("Filled Female",'Uganda workforce data - raw'!$A$4:$F$4,0))*INDEX('Mapping cadres'!$B$1:$Z$616,MATCH($B447, 'Mapping cadres'!$B$1:$B$616,0), MATCH(AG$32,'Mapping cadres'!$B$1:$Z$1,0))</f>
        <v>0</v>
      </c>
      <c r="AH447" s="226">
        <f>INDEX('Uganda workforce data - raw'!$A$4:$F$619,MATCH($B447, 'Uganda workforce data - raw'!$B$4:$B$619,0), MATCH("Filled Female",'Uganda workforce data - raw'!$A$4:$F$4,0))*INDEX('Mapping cadres'!$B$1:$Z$616,MATCH($B447, 'Mapping cadres'!$B$1:$B$616,0), MATCH(AH$32,'Mapping cadres'!$B$1:$Z$1,0))</f>
        <v>0</v>
      </c>
      <c r="AI447" s="226">
        <f>INDEX('Uganda workforce data - raw'!$A$4:$F$619,MATCH($B447, 'Uganda workforce data - raw'!$B$4:$B$619,0), MATCH("Filled Female",'Uganda workforce data - raw'!$A$4:$F$4,0))*INDEX('Mapping cadres'!$B$1:$Z$616,MATCH($B447, 'Mapping cadres'!$B$1:$B$616,0), MATCH(AI$32,'Mapping cadres'!$B$1:$Z$1,0))</f>
        <v>0</v>
      </c>
      <c r="AJ447" s="226">
        <f>INDEX('Uganda workforce data - raw'!$A$4:$F$619,MATCH($B447, 'Uganda workforce data - raw'!$B$4:$B$619,0), MATCH("Filled Female",'Uganda workforce data - raw'!$A$4:$F$4,0))*INDEX('Mapping cadres'!$B$1:$Z$616,MATCH($B447, 'Mapping cadres'!$B$1:$B$616,0), MATCH(AJ$32,'Mapping cadres'!$B$1:$Z$1,0))</f>
        <v>0</v>
      </c>
      <c r="AK447" s="226">
        <f>INDEX('Uganda workforce data - raw'!$A$4:$F$619,MATCH($B447, 'Uganda workforce data - raw'!$B$4:$B$619,0), MATCH("Filled Female",'Uganda workforce data - raw'!$A$4:$F$4,0))*INDEX('Mapping cadres'!$B$1:$Z$616,MATCH($B447, 'Mapping cadres'!$B$1:$B$616,0), MATCH(AK$32,'Mapping cadres'!$B$1:$Z$1,0))</f>
        <v>0</v>
      </c>
      <c r="AL447" s="226">
        <f>INDEX('Uganda workforce data - raw'!$A$4:$F$619,MATCH($B447, 'Uganda workforce data - raw'!$B$4:$B$619,0), MATCH("Filled Female",'Uganda workforce data - raw'!$A$4:$F$4,0))*INDEX('Mapping cadres'!$B$1:$Z$616,MATCH($B447, 'Mapping cadres'!$B$1:$B$616,0), MATCH(AL$32,'Mapping cadres'!$B$1:$Z$1,0))</f>
        <v>0</v>
      </c>
      <c r="AM447" s="226">
        <f>INDEX('Uganda workforce data - raw'!$A$4:$F$619,MATCH($B447, 'Uganda workforce data - raw'!$B$4:$B$619,0), MATCH("Filled Female",'Uganda workforce data - raw'!$A$4:$F$4,0))*INDEX('Mapping cadres'!$B$1:$Z$616,MATCH($B447, 'Mapping cadres'!$B$1:$B$616,0), MATCH(AM$32,'Mapping cadres'!$B$1:$Z$1,0))</f>
        <v>0</v>
      </c>
      <c r="AN447" s="226">
        <f>INDEX('Uganda workforce data - raw'!$A$4:$F$619,MATCH($B447, 'Uganda workforce data - raw'!$B$4:$B$619,0), MATCH("Filled Female",'Uganda workforce data - raw'!$A$4:$F$4,0))*INDEX('Mapping cadres'!$B$1:$Z$616,MATCH($B447, 'Mapping cadres'!$B$1:$B$616,0), MATCH(AN$32,'Mapping cadres'!$B$1:$Z$1,0))</f>
        <v>0</v>
      </c>
      <c r="AO447" s="226">
        <f>INDEX('Uganda workforce data - raw'!$A$4:$F$619,MATCH($B447, 'Uganda workforce data - raw'!$B$4:$B$619,0), MATCH("Filled Female",'Uganda workforce data - raw'!$A$4:$F$4,0))*INDEX('Mapping cadres'!$B$1:$Z$616,MATCH($B447, 'Mapping cadres'!$B$1:$B$616,0), MATCH(AO$32,'Mapping cadres'!$B$1:$Z$1,0))</f>
        <v>0</v>
      </c>
      <c r="AP447" s="226">
        <f>INDEX('Uganda workforce data - raw'!$A$4:$F$619,MATCH($B447, 'Uganda workforce data - raw'!$B$4:$B$619,0), MATCH("Filled Female",'Uganda workforce data - raw'!$A$4:$F$4,0))*INDEX('Mapping cadres'!$B$1:$Z$616,MATCH($B447, 'Mapping cadres'!$B$1:$B$616,0), MATCH(AP$32,'Mapping cadres'!$B$1:$Z$1,0))</f>
        <v>0</v>
      </c>
      <c r="AQ447" s="226">
        <f>INDEX('Uganda workforce data - raw'!$A$4:$F$619,MATCH($B447, 'Uganda workforce data - raw'!$B$4:$B$619,0), MATCH("Filled Female",'Uganda workforce data - raw'!$A$4:$F$4,0))*INDEX('Mapping cadres'!$B$1:$Z$616,MATCH($B447, 'Mapping cadres'!$B$1:$B$616,0), MATCH(AQ$32,'Mapping cadres'!$B$1:$Z$1,0))</f>
        <v>0</v>
      </c>
      <c r="AR447" s="226">
        <f>INDEX('Uganda workforce data - raw'!$A$4:$F$619,MATCH($B447, 'Uganda workforce data - raw'!$B$4:$B$619,0), MATCH("Filled Female",'Uganda workforce data - raw'!$A$4:$F$4,0))*INDEX('Mapping cadres'!$B$1:$Z$616,MATCH($B447, 'Mapping cadres'!$B$1:$B$616,0), MATCH(AR$32,'Mapping cadres'!$B$1:$Z$1,0))</f>
        <v>0</v>
      </c>
      <c r="AS447" s="226">
        <f>INDEX('Uganda workforce data - raw'!$A$4:$F$619,MATCH($B447, 'Uganda workforce data - raw'!$B$4:$B$619,0), MATCH("Filled Female",'Uganda workforce data - raw'!$A$4:$F$4,0))*INDEX('Mapping cadres'!$B$1:$Z$616,MATCH($B447, 'Mapping cadres'!$B$1:$B$616,0), MATCH(AS$32,'Mapping cadres'!$B$1:$Z$1,0))</f>
        <v>13</v>
      </c>
      <c r="AT447" s="226">
        <f>INDEX('Uganda workforce data - raw'!$A$4:$F$619,MATCH($B447, 'Uganda workforce data - raw'!$B$4:$B$619,0), MATCH("Filled Female",'Uganda workforce data - raw'!$A$4:$F$4,0))*INDEX('Mapping cadres'!$B$1:$Z$616,MATCH($B447, 'Mapping cadres'!$B$1:$B$616,0), MATCH(AT$32,'Mapping cadres'!$B$1:$Z$1,0))</f>
        <v>0</v>
      </c>
      <c r="AU447" s="226">
        <f>INDEX('Uganda workforce data - raw'!$A$4:$F$619,MATCH($B447, 'Uganda workforce data - raw'!$B$4:$B$619,0), MATCH("Filled Female",'Uganda workforce data - raw'!$A$4:$F$4,0))*INDEX('Mapping cadres'!$B$1:$Z$616,MATCH($B447, 'Mapping cadres'!$B$1:$B$616,0), MATCH(AU$32,'Mapping cadres'!$B$1:$Z$1,0))</f>
        <v>0</v>
      </c>
      <c r="AV447" s="226">
        <f>INDEX('Uganda workforce data - raw'!$A$4:$F$619,MATCH($B447, 'Uganda workforce data - raw'!$B$4:$B$619,0), MATCH("Filled Female",'Uganda workforce data - raw'!$A$4:$F$4,0))*INDEX('Mapping cadres'!$B$1:$Z$616,MATCH($B447, 'Mapping cadres'!$B$1:$B$616,0), MATCH(AV$32,'Mapping cadres'!$B$1:$Z$1,0))</f>
        <v>0</v>
      </c>
      <c r="AW447" s="226">
        <f>INDEX('Uganda workforce data - raw'!$A$4:$F$619,MATCH($B447, 'Uganda workforce data - raw'!$B$4:$B$619,0), MATCH("Filled Female",'Uganda workforce data - raw'!$A$4:$F$4,0))*INDEX('Mapping cadres'!$B$1:$Z$616,MATCH($B447, 'Mapping cadres'!$B$1:$B$616,0), MATCH(AW$32,'Mapping cadres'!$B$1:$Z$1,0))</f>
        <v>0</v>
      </c>
      <c r="AX447" s="226">
        <f>INDEX('Uganda workforce data - raw'!$A$4:$F$619,MATCH($B447, 'Uganda workforce data - raw'!$B$4:$B$619,0), MATCH("Filled Female",'Uganda workforce data - raw'!$A$4:$F$4,0))*INDEX('Mapping cadres'!$B$1:$Z$616,MATCH($B447, 'Mapping cadres'!$B$1:$B$616,0), MATCH(AX$32,'Mapping cadres'!$B$1:$Z$1,0))</f>
        <v>0</v>
      </c>
      <c r="AY447" s="226">
        <f t="shared" si="149"/>
        <v>0</v>
      </c>
      <c r="AZ447" s="226">
        <f t="shared" si="150"/>
        <v>0</v>
      </c>
      <c r="BA447" s="226">
        <f t="shared" si="151"/>
        <v>0</v>
      </c>
      <c r="BB447" s="226">
        <f t="shared" si="152"/>
        <v>0</v>
      </c>
      <c r="BC447" s="226">
        <f t="shared" si="153"/>
        <v>0</v>
      </c>
      <c r="BD447" s="226">
        <f t="shared" si="154"/>
        <v>0</v>
      </c>
      <c r="BE447" s="226">
        <f t="shared" si="155"/>
        <v>0</v>
      </c>
      <c r="BF447" s="226">
        <f t="shared" si="156"/>
        <v>0</v>
      </c>
      <c r="BG447" s="226">
        <f t="shared" si="157"/>
        <v>0</v>
      </c>
      <c r="BH447" s="226">
        <f t="shared" si="158"/>
        <v>0</v>
      </c>
      <c r="BI447" s="226">
        <f t="shared" si="159"/>
        <v>0</v>
      </c>
      <c r="BJ447" s="226">
        <f t="shared" si="160"/>
        <v>0</v>
      </c>
      <c r="BK447" s="226">
        <f t="shared" si="161"/>
        <v>0</v>
      </c>
      <c r="BL447" s="226">
        <f t="shared" si="162"/>
        <v>0</v>
      </c>
      <c r="BM447" s="226">
        <f t="shared" si="163"/>
        <v>0</v>
      </c>
      <c r="BN447" s="226">
        <f t="shared" si="164"/>
        <v>0</v>
      </c>
      <c r="BO447" s="226">
        <f t="shared" si="165"/>
        <v>0</v>
      </c>
      <c r="BP447" s="226">
        <f t="shared" si="166"/>
        <v>0</v>
      </c>
      <c r="BQ447" s="226">
        <f t="shared" si="167"/>
        <v>67</v>
      </c>
      <c r="BR447" s="226">
        <f t="shared" si="168"/>
        <v>0</v>
      </c>
      <c r="BS447" s="226">
        <f t="shared" si="169"/>
        <v>0</v>
      </c>
      <c r="BT447" s="226">
        <f t="shared" si="170"/>
        <v>0</v>
      </c>
      <c r="BU447" s="226">
        <f t="shared" si="171"/>
        <v>0</v>
      </c>
      <c r="BV447" s="226">
        <f t="shared" si="172"/>
        <v>0</v>
      </c>
    </row>
    <row r="448" spans="1:74">
      <c r="A448" s="226">
        <v>416</v>
      </c>
      <c r="B448" s="226" t="s">
        <v>1715</v>
      </c>
      <c r="C448" s="226">
        <f>INDEX('Uganda workforce data - raw'!$A$4:$F$619,MATCH($B448, 'Uganda workforce data - raw'!$B$4:$B$619,0), MATCH("Filled Male",'Uganda workforce data - raw'!$A$4:$F$4,0))*INDEX('Mapping cadres'!$B$1:$Z$616,MATCH($B448, 'Mapping cadres'!$B$1:$B$616,0), MATCH(C$32,'Mapping cadres'!$B$1:$Z$1,0))</f>
        <v>0</v>
      </c>
      <c r="D448" s="226">
        <f>INDEX('Uganda workforce data - raw'!$A$4:$F$619,MATCH($B448, 'Uganda workforce data - raw'!$B$4:$B$619,0), MATCH("Filled Male",'Uganda workforce data - raw'!$A$4:$F$4,0))*INDEX('Mapping cadres'!$B$1:$Z$616,MATCH($B448, 'Mapping cadres'!$B$1:$B$616,0), MATCH(D$32,'Mapping cadres'!$B$1:$Z$1,0))</f>
        <v>0</v>
      </c>
      <c r="E448" s="226">
        <f>INDEX('Uganda workforce data - raw'!$A$4:$F$619,MATCH($B448, 'Uganda workforce data - raw'!$B$4:$B$619,0), MATCH("Filled Male",'Uganda workforce data - raw'!$A$4:$F$4,0))*INDEX('Mapping cadres'!$B$1:$Z$616,MATCH($B448, 'Mapping cadres'!$B$1:$B$616,0), MATCH(E$32,'Mapping cadres'!$B$1:$Z$1,0))</f>
        <v>0</v>
      </c>
      <c r="F448" s="226">
        <f>INDEX('Uganda workforce data - raw'!$A$4:$F$619,MATCH($B448, 'Uganda workforce data - raw'!$B$4:$B$619,0), MATCH("Filled Male",'Uganda workforce data - raw'!$A$4:$F$4,0))*INDEX('Mapping cadres'!$B$1:$Z$616,MATCH($B448, 'Mapping cadres'!$B$1:$B$616,0), MATCH(F$32,'Mapping cadres'!$B$1:$Z$1,0))</f>
        <v>0</v>
      </c>
      <c r="G448" s="226">
        <f>INDEX('Uganda workforce data - raw'!$A$4:$F$619,MATCH($B448, 'Uganda workforce data - raw'!$B$4:$B$619,0), MATCH("Filled Male",'Uganda workforce data - raw'!$A$4:$F$4,0))*INDEX('Mapping cadres'!$B$1:$Z$616,MATCH($B448, 'Mapping cadres'!$B$1:$B$616,0), MATCH(G$32,'Mapping cadres'!$B$1:$Z$1,0))</f>
        <v>0</v>
      </c>
      <c r="H448" s="226">
        <f>INDEX('Uganda workforce data - raw'!$A$4:$F$619,MATCH($B448, 'Uganda workforce data - raw'!$B$4:$B$619,0), MATCH("Filled Male",'Uganda workforce data - raw'!$A$4:$F$4,0))*INDEX('Mapping cadres'!$B$1:$Z$616,MATCH($B448, 'Mapping cadres'!$B$1:$B$616,0), MATCH(H$32,'Mapping cadres'!$B$1:$Z$1,0))</f>
        <v>0</v>
      </c>
      <c r="I448" s="226">
        <f>INDEX('Uganda workforce data - raw'!$A$4:$F$619,MATCH($B448, 'Uganda workforce data - raw'!$B$4:$B$619,0), MATCH("Filled Male",'Uganda workforce data - raw'!$A$4:$F$4,0))*INDEX('Mapping cadres'!$B$1:$Z$616,MATCH($B448, 'Mapping cadres'!$B$1:$B$616,0), MATCH(I$32,'Mapping cadres'!$B$1:$Z$1,0))</f>
        <v>0</v>
      </c>
      <c r="J448" s="226">
        <f>INDEX('Uganda workforce data - raw'!$A$4:$F$619,MATCH($B448, 'Uganda workforce data - raw'!$B$4:$B$619,0), MATCH("Filled Male",'Uganda workforce data - raw'!$A$4:$F$4,0))*INDEX('Mapping cadres'!$B$1:$Z$616,MATCH($B448, 'Mapping cadres'!$B$1:$B$616,0), MATCH(J$32,'Mapping cadres'!$B$1:$Z$1,0))</f>
        <v>0</v>
      </c>
      <c r="K448" s="226">
        <f>INDEX('Uganda workforce data - raw'!$A$4:$F$619,MATCH($B448, 'Uganda workforce data - raw'!$B$4:$B$619,0), MATCH("Filled Male",'Uganda workforce data - raw'!$A$4:$F$4,0))*INDEX('Mapping cadres'!$B$1:$Z$616,MATCH($B448, 'Mapping cadres'!$B$1:$B$616,0), MATCH(K$32,'Mapping cadres'!$B$1:$Z$1,0))</f>
        <v>0</v>
      </c>
      <c r="L448" s="226">
        <f>INDEX('Uganda workforce data - raw'!$A$4:$F$619,MATCH($B448, 'Uganda workforce data - raw'!$B$4:$B$619,0), MATCH("Filled Male",'Uganda workforce data - raw'!$A$4:$F$4,0))*INDEX('Mapping cadres'!$B$1:$Z$616,MATCH($B448, 'Mapping cadres'!$B$1:$B$616,0), MATCH(L$32,'Mapping cadres'!$B$1:$Z$1,0))</f>
        <v>0</v>
      </c>
      <c r="M448" s="226">
        <f>INDEX('Uganda workforce data - raw'!$A$4:$F$619,MATCH($B448, 'Uganda workforce data - raw'!$B$4:$B$619,0), MATCH("Filled Male",'Uganda workforce data - raw'!$A$4:$F$4,0))*INDEX('Mapping cadres'!$B$1:$Z$616,MATCH($B448, 'Mapping cadres'!$B$1:$B$616,0), MATCH(M$32,'Mapping cadres'!$B$1:$Z$1,0))</f>
        <v>0</v>
      </c>
      <c r="N448" s="226">
        <f>INDEX('Uganda workforce data - raw'!$A$4:$F$619,MATCH($B448, 'Uganda workforce data - raw'!$B$4:$B$619,0), MATCH("Filled Male",'Uganda workforce data - raw'!$A$4:$F$4,0))*INDEX('Mapping cadres'!$B$1:$Z$616,MATCH($B448, 'Mapping cadres'!$B$1:$B$616,0), MATCH(N$32,'Mapping cadres'!$B$1:$Z$1,0))</f>
        <v>0</v>
      </c>
      <c r="O448" s="226">
        <f>INDEX('Uganda workforce data - raw'!$A$4:$F$619,MATCH($B448, 'Uganda workforce data - raw'!$B$4:$B$619,0), MATCH("Filled Male",'Uganda workforce data - raw'!$A$4:$F$4,0))*INDEX('Mapping cadres'!$B$1:$Z$616,MATCH($B448, 'Mapping cadres'!$B$1:$B$616,0), MATCH(O$32,'Mapping cadres'!$B$1:$Z$1,0))</f>
        <v>0</v>
      </c>
      <c r="P448" s="226">
        <f>INDEX('Uganda workforce data - raw'!$A$4:$F$619,MATCH($B448, 'Uganda workforce data - raw'!$B$4:$B$619,0), MATCH("Filled Male",'Uganda workforce data - raw'!$A$4:$F$4,0))*INDEX('Mapping cadres'!$B$1:$Z$616,MATCH($B448, 'Mapping cadres'!$B$1:$B$616,0), MATCH(P$32,'Mapping cadres'!$B$1:$Z$1,0))</f>
        <v>0</v>
      </c>
      <c r="Q448" s="226">
        <f>INDEX('Uganda workforce data - raw'!$A$4:$F$619,MATCH($B448, 'Uganda workforce data - raw'!$B$4:$B$619,0), MATCH("Filled Male",'Uganda workforce data - raw'!$A$4:$F$4,0))*INDEX('Mapping cadres'!$B$1:$Z$616,MATCH($B448, 'Mapping cadres'!$B$1:$B$616,0), MATCH(Q$32,'Mapping cadres'!$B$1:$Z$1,0))</f>
        <v>0</v>
      </c>
      <c r="R448" s="226">
        <f>INDEX('Uganda workforce data - raw'!$A$4:$F$619,MATCH($B448, 'Uganda workforce data - raw'!$B$4:$B$619,0), MATCH("Filled Male",'Uganda workforce data - raw'!$A$4:$F$4,0))*INDEX('Mapping cadres'!$B$1:$Z$616,MATCH($B448, 'Mapping cadres'!$B$1:$B$616,0), MATCH(R$32,'Mapping cadres'!$B$1:$Z$1,0))</f>
        <v>169</v>
      </c>
      <c r="S448" s="226">
        <f>INDEX('Uganda workforce data - raw'!$A$4:$F$619,MATCH($B448, 'Uganda workforce data - raw'!$B$4:$B$619,0), MATCH("Filled Male",'Uganda workforce data - raw'!$A$4:$F$4,0))*INDEX('Mapping cadres'!$B$1:$Z$616,MATCH($B448, 'Mapping cadres'!$B$1:$B$616,0), MATCH(S$32,'Mapping cadres'!$B$1:$Z$1,0))</f>
        <v>0</v>
      </c>
      <c r="T448" s="226">
        <f>INDEX('Uganda workforce data - raw'!$A$4:$F$619,MATCH($B448, 'Uganda workforce data - raw'!$B$4:$B$619,0), MATCH("Filled Male",'Uganda workforce data - raw'!$A$4:$F$4,0))*INDEX('Mapping cadres'!$B$1:$Z$616,MATCH($B448, 'Mapping cadres'!$B$1:$B$616,0), MATCH(T$32,'Mapping cadres'!$B$1:$Z$1,0))</f>
        <v>0</v>
      </c>
      <c r="U448" s="226">
        <f>INDEX('Uganda workforce data - raw'!$A$4:$F$619,MATCH($B448, 'Uganda workforce data - raw'!$B$4:$B$619,0), MATCH("Filled Male",'Uganda workforce data - raw'!$A$4:$F$4,0))*INDEX('Mapping cadres'!$B$1:$Z$616,MATCH($B448, 'Mapping cadres'!$B$1:$B$616,0), MATCH(U$32,'Mapping cadres'!$B$1:$Z$1,0))</f>
        <v>0</v>
      </c>
      <c r="V448" s="226">
        <f>INDEX('Uganda workforce data - raw'!$A$4:$F$619,MATCH($B448, 'Uganda workforce data - raw'!$B$4:$B$619,0), MATCH("Filled Male",'Uganda workforce data - raw'!$A$4:$F$4,0))*INDEX('Mapping cadres'!$B$1:$Z$616,MATCH($B448, 'Mapping cadres'!$B$1:$B$616,0), MATCH(V$32,'Mapping cadres'!$B$1:$Z$1,0))</f>
        <v>0</v>
      </c>
      <c r="W448" s="226">
        <f>INDEX('Uganda workforce data - raw'!$A$4:$F$619,MATCH($B448, 'Uganda workforce data - raw'!$B$4:$B$619,0), MATCH("Filled Male",'Uganda workforce data - raw'!$A$4:$F$4,0))*INDEX('Mapping cadres'!$B$1:$Z$616,MATCH($B448, 'Mapping cadres'!$B$1:$B$616,0), MATCH(W$32,'Mapping cadres'!$B$1:$Z$1,0))</f>
        <v>0</v>
      </c>
      <c r="X448" s="226">
        <f>INDEX('Uganda workforce data - raw'!$A$4:$F$619,MATCH($B448, 'Uganda workforce data - raw'!$B$4:$B$619,0), MATCH("Filled Male",'Uganda workforce data - raw'!$A$4:$F$4,0))*INDEX('Mapping cadres'!$B$1:$Z$616,MATCH($B448, 'Mapping cadres'!$B$1:$B$616,0), MATCH(X$32,'Mapping cadres'!$B$1:$Z$1,0))</f>
        <v>0</v>
      </c>
      <c r="Y448" s="226">
        <f>INDEX('Uganda workforce data - raw'!$A$4:$F$619,MATCH($B448, 'Uganda workforce data - raw'!$B$4:$B$619,0), MATCH("Filled Male",'Uganda workforce data - raw'!$A$4:$F$4,0))*INDEX('Mapping cadres'!$B$1:$Z$616,MATCH($B448, 'Mapping cadres'!$B$1:$B$616,0), MATCH(Y$32,'Mapping cadres'!$B$1:$Z$1,0))</f>
        <v>0</v>
      </c>
      <c r="Z448" s="226">
        <f>INDEX('Uganda workforce data - raw'!$A$4:$F$619,MATCH($B448, 'Uganda workforce data - raw'!$B$4:$B$619,0), MATCH("Filled Male",'Uganda workforce data - raw'!$A$4:$F$4,0))*INDEX('Mapping cadres'!$B$1:$Z$616,MATCH($B448, 'Mapping cadres'!$B$1:$B$616,0), MATCH(Z$32,'Mapping cadres'!$B$1:$Z$1,0))</f>
        <v>0</v>
      </c>
      <c r="AA448" s="226">
        <f>INDEX('Uganda workforce data - raw'!$A$4:$F$619,MATCH($B448, 'Uganda workforce data - raw'!$B$4:$B$619,0), MATCH("Filled Female",'Uganda workforce data - raw'!$A$4:$F$4,0))*INDEX('Mapping cadres'!$B$1:$Z$616,MATCH($B448, 'Mapping cadres'!$B$1:$B$616,0), MATCH(AA$32,'Mapping cadres'!$B$1:$Z$1,0))</f>
        <v>0</v>
      </c>
      <c r="AB448" s="226">
        <f>INDEX('Uganda workforce data - raw'!$A$4:$F$619,MATCH($B448, 'Uganda workforce data - raw'!$B$4:$B$619,0), MATCH("Filled Female",'Uganda workforce data - raw'!$A$4:$F$4,0))*INDEX('Mapping cadres'!$B$1:$Z$616,MATCH($B448, 'Mapping cadres'!$B$1:$B$616,0), MATCH(AB$32,'Mapping cadres'!$B$1:$Z$1,0))</f>
        <v>0</v>
      </c>
      <c r="AC448" s="226">
        <f>INDEX('Uganda workforce data - raw'!$A$4:$F$619,MATCH($B448, 'Uganda workforce data - raw'!$B$4:$B$619,0), MATCH("Filled Female",'Uganda workforce data - raw'!$A$4:$F$4,0))*INDEX('Mapping cadres'!$B$1:$Z$616,MATCH($B448, 'Mapping cadres'!$B$1:$B$616,0), MATCH(AC$32,'Mapping cadres'!$B$1:$Z$1,0))</f>
        <v>0</v>
      </c>
      <c r="AD448" s="226">
        <f>INDEX('Uganda workforce data - raw'!$A$4:$F$619,MATCH($B448, 'Uganda workforce data - raw'!$B$4:$B$619,0), MATCH("Filled Female",'Uganda workforce data - raw'!$A$4:$F$4,0))*INDEX('Mapping cadres'!$B$1:$Z$616,MATCH($B448, 'Mapping cadres'!$B$1:$B$616,0), MATCH(AD$32,'Mapping cadres'!$B$1:$Z$1,0))</f>
        <v>0</v>
      </c>
      <c r="AE448" s="226">
        <f>INDEX('Uganda workforce data - raw'!$A$4:$F$619,MATCH($B448, 'Uganda workforce data - raw'!$B$4:$B$619,0), MATCH("Filled Female",'Uganda workforce data - raw'!$A$4:$F$4,0))*INDEX('Mapping cadres'!$B$1:$Z$616,MATCH($B448, 'Mapping cadres'!$B$1:$B$616,0), MATCH(AE$32,'Mapping cadres'!$B$1:$Z$1,0))</f>
        <v>0</v>
      </c>
      <c r="AF448" s="226">
        <f>INDEX('Uganda workforce data - raw'!$A$4:$F$619,MATCH($B448, 'Uganda workforce data - raw'!$B$4:$B$619,0), MATCH("Filled Female",'Uganda workforce data - raw'!$A$4:$F$4,0))*INDEX('Mapping cadres'!$B$1:$Z$616,MATCH($B448, 'Mapping cadres'!$B$1:$B$616,0), MATCH(AF$32,'Mapping cadres'!$B$1:$Z$1,0))</f>
        <v>0</v>
      </c>
      <c r="AG448" s="226">
        <f>INDEX('Uganda workforce data - raw'!$A$4:$F$619,MATCH($B448, 'Uganda workforce data - raw'!$B$4:$B$619,0), MATCH("Filled Female",'Uganda workforce data - raw'!$A$4:$F$4,0))*INDEX('Mapping cadres'!$B$1:$Z$616,MATCH($B448, 'Mapping cadres'!$B$1:$B$616,0), MATCH(AG$32,'Mapping cadres'!$B$1:$Z$1,0))</f>
        <v>0</v>
      </c>
      <c r="AH448" s="226">
        <f>INDEX('Uganda workforce data - raw'!$A$4:$F$619,MATCH($B448, 'Uganda workforce data - raw'!$B$4:$B$619,0), MATCH("Filled Female",'Uganda workforce data - raw'!$A$4:$F$4,0))*INDEX('Mapping cadres'!$B$1:$Z$616,MATCH($B448, 'Mapping cadres'!$B$1:$B$616,0), MATCH(AH$32,'Mapping cadres'!$B$1:$Z$1,0))</f>
        <v>0</v>
      </c>
      <c r="AI448" s="226">
        <f>INDEX('Uganda workforce data - raw'!$A$4:$F$619,MATCH($B448, 'Uganda workforce data - raw'!$B$4:$B$619,0), MATCH("Filled Female",'Uganda workforce data - raw'!$A$4:$F$4,0))*INDEX('Mapping cadres'!$B$1:$Z$616,MATCH($B448, 'Mapping cadres'!$B$1:$B$616,0), MATCH(AI$32,'Mapping cadres'!$B$1:$Z$1,0))</f>
        <v>0</v>
      </c>
      <c r="AJ448" s="226">
        <f>INDEX('Uganda workforce data - raw'!$A$4:$F$619,MATCH($B448, 'Uganda workforce data - raw'!$B$4:$B$619,0), MATCH("Filled Female",'Uganda workforce data - raw'!$A$4:$F$4,0))*INDEX('Mapping cadres'!$B$1:$Z$616,MATCH($B448, 'Mapping cadres'!$B$1:$B$616,0), MATCH(AJ$32,'Mapping cadres'!$B$1:$Z$1,0))</f>
        <v>0</v>
      </c>
      <c r="AK448" s="226">
        <f>INDEX('Uganda workforce data - raw'!$A$4:$F$619,MATCH($B448, 'Uganda workforce data - raw'!$B$4:$B$619,0), MATCH("Filled Female",'Uganda workforce data - raw'!$A$4:$F$4,0))*INDEX('Mapping cadres'!$B$1:$Z$616,MATCH($B448, 'Mapping cadres'!$B$1:$B$616,0), MATCH(AK$32,'Mapping cadres'!$B$1:$Z$1,0))</f>
        <v>0</v>
      </c>
      <c r="AL448" s="226">
        <f>INDEX('Uganda workforce data - raw'!$A$4:$F$619,MATCH($B448, 'Uganda workforce data - raw'!$B$4:$B$619,0), MATCH("Filled Female",'Uganda workforce data - raw'!$A$4:$F$4,0))*INDEX('Mapping cadres'!$B$1:$Z$616,MATCH($B448, 'Mapping cadres'!$B$1:$B$616,0), MATCH(AL$32,'Mapping cadres'!$B$1:$Z$1,0))</f>
        <v>0</v>
      </c>
      <c r="AM448" s="226">
        <f>INDEX('Uganda workforce data - raw'!$A$4:$F$619,MATCH($B448, 'Uganda workforce data - raw'!$B$4:$B$619,0), MATCH("Filled Female",'Uganda workforce data - raw'!$A$4:$F$4,0))*INDEX('Mapping cadres'!$B$1:$Z$616,MATCH($B448, 'Mapping cadres'!$B$1:$B$616,0), MATCH(AM$32,'Mapping cadres'!$B$1:$Z$1,0))</f>
        <v>0</v>
      </c>
      <c r="AN448" s="226">
        <f>INDEX('Uganda workforce data - raw'!$A$4:$F$619,MATCH($B448, 'Uganda workforce data - raw'!$B$4:$B$619,0), MATCH("Filled Female",'Uganda workforce data - raw'!$A$4:$F$4,0))*INDEX('Mapping cadres'!$B$1:$Z$616,MATCH($B448, 'Mapping cadres'!$B$1:$B$616,0), MATCH(AN$32,'Mapping cadres'!$B$1:$Z$1,0))</f>
        <v>0</v>
      </c>
      <c r="AO448" s="226">
        <f>INDEX('Uganda workforce data - raw'!$A$4:$F$619,MATCH($B448, 'Uganda workforce data - raw'!$B$4:$B$619,0), MATCH("Filled Female",'Uganda workforce data - raw'!$A$4:$F$4,0))*INDEX('Mapping cadres'!$B$1:$Z$616,MATCH($B448, 'Mapping cadres'!$B$1:$B$616,0), MATCH(AO$32,'Mapping cadres'!$B$1:$Z$1,0))</f>
        <v>0</v>
      </c>
      <c r="AP448" s="226">
        <f>INDEX('Uganda workforce data - raw'!$A$4:$F$619,MATCH($B448, 'Uganda workforce data - raw'!$B$4:$B$619,0), MATCH("Filled Female",'Uganda workforce data - raw'!$A$4:$F$4,0))*INDEX('Mapping cadres'!$B$1:$Z$616,MATCH($B448, 'Mapping cadres'!$B$1:$B$616,0), MATCH(AP$32,'Mapping cadres'!$B$1:$Z$1,0))</f>
        <v>63</v>
      </c>
      <c r="AQ448" s="226">
        <f>INDEX('Uganda workforce data - raw'!$A$4:$F$619,MATCH($B448, 'Uganda workforce data - raw'!$B$4:$B$619,0), MATCH("Filled Female",'Uganda workforce data - raw'!$A$4:$F$4,0))*INDEX('Mapping cadres'!$B$1:$Z$616,MATCH($B448, 'Mapping cadres'!$B$1:$B$616,0), MATCH(AQ$32,'Mapping cadres'!$B$1:$Z$1,0))</f>
        <v>0</v>
      </c>
      <c r="AR448" s="226">
        <f>INDEX('Uganda workforce data - raw'!$A$4:$F$619,MATCH($B448, 'Uganda workforce data - raw'!$B$4:$B$619,0), MATCH("Filled Female",'Uganda workforce data - raw'!$A$4:$F$4,0))*INDEX('Mapping cadres'!$B$1:$Z$616,MATCH($B448, 'Mapping cadres'!$B$1:$B$616,0), MATCH(AR$32,'Mapping cadres'!$B$1:$Z$1,0))</f>
        <v>0</v>
      </c>
      <c r="AS448" s="226">
        <f>INDEX('Uganda workforce data - raw'!$A$4:$F$619,MATCH($B448, 'Uganda workforce data - raw'!$B$4:$B$619,0), MATCH("Filled Female",'Uganda workforce data - raw'!$A$4:$F$4,0))*INDEX('Mapping cadres'!$B$1:$Z$616,MATCH($B448, 'Mapping cadres'!$B$1:$B$616,0), MATCH(AS$32,'Mapping cadres'!$B$1:$Z$1,0))</f>
        <v>0</v>
      </c>
      <c r="AT448" s="226">
        <f>INDEX('Uganda workforce data - raw'!$A$4:$F$619,MATCH($B448, 'Uganda workforce data - raw'!$B$4:$B$619,0), MATCH("Filled Female",'Uganda workforce data - raw'!$A$4:$F$4,0))*INDEX('Mapping cadres'!$B$1:$Z$616,MATCH($B448, 'Mapping cadres'!$B$1:$B$616,0), MATCH(AT$32,'Mapping cadres'!$B$1:$Z$1,0))</f>
        <v>0</v>
      </c>
      <c r="AU448" s="226">
        <f>INDEX('Uganda workforce data - raw'!$A$4:$F$619,MATCH($B448, 'Uganda workforce data - raw'!$B$4:$B$619,0), MATCH("Filled Female",'Uganda workforce data - raw'!$A$4:$F$4,0))*INDEX('Mapping cadres'!$B$1:$Z$616,MATCH($B448, 'Mapping cadres'!$B$1:$B$616,0), MATCH(AU$32,'Mapping cadres'!$B$1:$Z$1,0))</f>
        <v>0</v>
      </c>
      <c r="AV448" s="226">
        <f>INDEX('Uganda workforce data - raw'!$A$4:$F$619,MATCH($B448, 'Uganda workforce data - raw'!$B$4:$B$619,0), MATCH("Filled Female",'Uganda workforce data - raw'!$A$4:$F$4,0))*INDEX('Mapping cadres'!$B$1:$Z$616,MATCH($B448, 'Mapping cadres'!$B$1:$B$616,0), MATCH(AV$32,'Mapping cadres'!$B$1:$Z$1,0))</f>
        <v>0</v>
      </c>
      <c r="AW448" s="226">
        <f>INDEX('Uganda workforce data - raw'!$A$4:$F$619,MATCH($B448, 'Uganda workforce data - raw'!$B$4:$B$619,0), MATCH("Filled Female",'Uganda workforce data - raw'!$A$4:$F$4,0))*INDEX('Mapping cadres'!$B$1:$Z$616,MATCH($B448, 'Mapping cadres'!$B$1:$B$616,0), MATCH(AW$32,'Mapping cadres'!$B$1:$Z$1,0))</f>
        <v>0</v>
      </c>
      <c r="AX448" s="226">
        <f>INDEX('Uganda workforce data - raw'!$A$4:$F$619,MATCH($B448, 'Uganda workforce data - raw'!$B$4:$B$619,0), MATCH("Filled Female",'Uganda workforce data - raw'!$A$4:$F$4,0))*INDEX('Mapping cadres'!$B$1:$Z$616,MATCH($B448, 'Mapping cadres'!$B$1:$B$616,0), MATCH(AX$32,'Mapping cadres'!$B$1:$Z$1,0))</f>
        <v>0</v>
      </c>
      <c r="AY448" s="226">
        <f t="shared" si="149"/>
        <v>0</v>
      </c>
      <c r="AZ448" s="226">
        <f t="shared" si="150"/>
        <v>0</v>
      </c>
      <c r="BA448" s="226">
        <f t="shared" si="151"/>
        <v>0</v>
      </c>
      <c r="BB448" s="226">
        <f t="shared" si="152"/>
        <v>0</v>
      </c>
      <c r="BC448" s="226">
        <f t="shared" si="153"/>
        <v>0</v>
      </c>
      <c r="BD448" s="226">
        <f t="shared" si="154"/>
        <v>0</v>
      </c>
      <c r="BE448" s="226">
        <f t="shared" si="155"/>
        <v>0</v>
      </c>
      <c r="BF448" s="226">
        <f t="shared" si="156"/>
        <v>0</v>
      </c>
      <c r="BG448" s="226">
        <f t="shared" si="157"/>
        <v>0</v>
      </c>
      <c r="BH448" s="226">
        <f t="shared" si="158"/>
        <v>0</v>
      </c>
      <c r="BI448" s="226">
        <f t="shared" si="159"/>
        <v>0</v>
      </c>
      <c r="BJ448" s="226">
        <f t="shared" si="160"/>
        <v>0</v>
      </c>
      <c r="BK448" s="226">
        <f t="shared" si="161"/>
        <v>0</v>
      </c>
      <c r="BL448" s="226">
        <f t="shared" si="162"/>
        <v>0</v>
      </c>
      <c r="BM448" s="226">
        <f t="shared" si="163"/>
        <v>0</v>
      </c>
      <c r="BN448" s="226">
        <f t="shared" si="164"/>
        <v>232</v>
      </c>
      <c r="BO448" s="226">
        <f t="shared" si="165"/>
        <v>0</v>
      </c>
      <c r="BP448" s="226">
        <f t="shared" si="166"/>
        <v>0</v>
      </c>
      <c r="BQ448" s="226">
        <f t="shared" si="167"/>
        <v>0</v>
      </c>
      <c r="BR448" s="226">
        <f t="shared" si="168"/>
        <v>0</v>
      </c>
      <c r="BS448" s="226">
        <f t="shared" si="169"/>
        <v>0</v>
      </c>
      <c r="BT448" s="226">
        <f t="shared" si="170"/>
        <v>0</v>
      </c>
      <c r="BU448" s="226">
        <f t="shared" si="171"/>
        <v>0</v>
      </c>
      <c r="BV448" s="226">
        <f t="shared" si="172"/>
        <v>0</v>
      </c>
    </row>
    <row r="449" spans="1:74">
      <c r="A449" s="226">
        <v>417</v>
      </c>
      <c r="B449" s="226" t="s">
        <v>71</v>
      </c>
      <c r="C449" s="226">
        <f>INDEX('Uganda workforce data - raw'!$A$4:$F$619,MATCH($B449, 'Uganda workforce data - raw'!$B$4:$B$619,0), MATCH("Filled Male",'Uganda workforce data - raw'!$A$4:$F$4,0))*INDEX('Mapping cadres'!$B$1:$Z$616,MATCH($B449, 'Mapping cadres'!$B$1:$B$616,0), MATCH(C$32,'Mapping cadres'!$B$1:$Z$1,0))</f>
        <v>0</v>
      </c>
      <c r="D449" s="226">
        <f>INDEX('Uganda workforce data - raw'!$A$4:$F$619,MATCH($B449, 'Uganda workforce data - raw'!$B$4:$B$619,0), MATCH("Filled Male",'Uganda workforce data - raw'!$A$4:$F$4,0))*INDEX('Mapping cadres'!$B$1:$Z$616,MATCH($B449, 'Mapping cadres'!$B$1:$B$616,0), MATCH(D$32,'Mapping cadres'!$B$1:$Z$1,0))</f>
        <v>0</v>
      </c>
      <c r="E449" s="226">
        <f>INDEX('Uganda workforce data - raw'!$A$4:$F$619,MATCH($B449, 'Uganda workforce data - raw'!$B$4:$B$619,0), MATCH("Filled Male",'Uganda workforce data - raw'!$A$4:$F$4,0))*INDEX('Mapping cadres'!$B$1:$Z$616,MATCH($B449, 'Mapping cadres'!$B$1:$B$616,0), MATCH(E$32,'Mapping cadres'!$B$1:$Z$1,0))</f>
        <v>0</v>
      </c>
      <c r="F449" s="226">
        <f>INDEX('Uganda workforce data - raw'!$A$4:$F$619,MATCH($B449, 'Uganda workforce data - raw'!$B$4:$B$619,0), MATCH("Filled Male",'Uganda workforce data - raw'!$A$4:$F$4,0))*INDEX('Mapping cadres'!$B$1:$Z$616,MATCH($B449, 'Mapping cadres'!$B$1:$B$616,0), MATCH(F$32,'Mapping cadres'!$B$1:$Z$1,0))</f>
        <v>0</v>
      </c>
      <c r="G449" s="226">
        <f>INDEX('Uganda workforce data - raw'!$A$4:$F$619,MATCH($B449, 'Uganda workforce data - raw'!$B$4:$B$619,0), MATCH("Filled Male",'Uganda workforce data - raw'!$A$4:$F$4,0))*INDEX('Mapping cadres'!$B$1:$Z$616,MATCH($B449, 'Mapping cadres'!$B$1:$B$616,0), MATCH(G$32,'Mapping cadres'!$B$1:$Z$1,0))</f>
        <v>0</v>
      </c>
      <c r="H449" s="226">
        <f>INDEX('Uganda workforce data - raw'!$A$4:$F$619,MATCH($B449, 'Uganda workforce data - raw'!$B$4:$B$619,0), MATCH("Filled Male",'Uganda workforce data - raw'!$A$4:$F$4,0))*INDEX('Mapping cadres'!$B$1:$Z$616,MATCH($B449, 'Mapping cadres'!$B$1:$B$616,0), MATCH(H$32,'Mapping cadres'!$B$1:$Z$1,0))</f>
        <v>0</v>
      </c>
      <c r="I449" s="226">
        <f>INDEX('Uganda workforce data - raw'!$A$4:$F$619,MATCH($B449, 'Uganda workforce data - raw'!$B$4:$B$619,0), MATCH("Filled Male",'Uganda workforce data - raw'!$A$4:$F$4,0))*INDEX('Mapping cadres'!$B$1:$Z$616,MATCH($B449, 'Mapping cadres'!$B$1:$B$616,0), MATCH(I$32,'Mapping cadres'!$B$1:$Z$1,0))</f>
        <v>0</v>
      </c>
      <c r="J449" s="226">
        <f>INDEX('Uganda workforce data - raw'!$A$4:$F$619,MATCH($B449, 'Uganda workforce data - raw'!$B$4:$B$619,0), MATCH("Filled Male",'Uganda workforce data - raw'!$A$4:$F$4,0))*INDEX('Mapping cadres'!$B$1:$Z$616,MATCH($B449, 'Mapping cadres'!$B$1:$B$616,0), MATCH(J$32,'Mapping cadres'!$B$1:$Z$1,0))</f>
        <v>0</v>
      </c>
      <c r="K449" s="226">
        <f>INDEX('Uganda workforce data - raw'!$A$4:$F$619,MATCH($B449, 'Uganda workforce data - raw'!$B$4:$B$619,0), MATCH("Filled Male",'Uganda workforce data - raw'!$A$4:$F$4,0))*INDEX('Mapping cadres'!$B$1:$Z$616,MATCH($B449, 'Mapping cadres'!$B$1:$B$616,0), MATCH(K$32,'Mapping cadres'!$B$1:$Z$1,0))</f>
        <v>0</v>
      </c>
      <c r="L449" s="226">
        <f>INDEX('Uganda workforce data - raw'!$A$4:$F$619,MATCH($B449, 'Uganda workforce data - raw'!$B$4:$B$619,0), MATCH("Filled Male",'Uganda workforce data - raw'!$A$4:$F$4,0))*INDEX('Mapping cadres'!$B$1:$Z$616,MATCH($B449, 'Mapping cadres'!$B$1:$B$616,0), MATCH(L$32,'Mapping cadres'!$B$1:$Z$1,0))</f>
        <v>0</v>
      </c>
      <c r="M449" s="226">
        <f>INDEX('Uganda workforce data - raw'!$A$4:$F$619,MATCH($B449, 'Uganda workforce data - raw'!$B$4:$B$619,0), MATCH("Filled Male",'Uganda workforce data - raw'!$A$4:$F$4,0))*INDEX('Mapping cadres'!$B$1:$Z$616,MATCH($B449, 'Mapping cadres'!$B$1:$B$616,0), MATCH(M$32,'Mapping cadres'!$B$1:$Z$1,0))</f>
        <v>0</v>
      </c>
      <c r="N449" s="226">
        <f>INDEX('Uganda workforce data - raw'!$A$4:$F$619,MATCH($B449, 'Uganda workforce data - raw'!$B$4:$B$619,0), MATCH("Filled Male",'Uganda workforce data - raw'!$A$4:$F$4,0))*INDEX('Mapping cadres'!$B$1:$Z$616,MATCH($B449, 'Mapping cadres'!$B$1:$B$616,0), MATCH(N$32,'Mapping cadres'!$B$1:$Z$1,0))</f>
        <v>0</v>
      </c>
      <c r="O449" s="226">
        <f>INDEX('Uganda workforce data - raw'!$A$4:$F$619,MATCH($B449, 'Uganda workforce data - raw'!$B$4:$B$619,0), MATCH("Filled Male",'Uganda workforce data - raw'!$A$4:$F$4,0))*INDEX('Mapping cadres'!$B$1:$Z$616,MATCH($B449, 'Mapping cadres'!$B$1:$B$616,0), MATCH(O$32,'Mapping cadres'!$B$1:$Z$1,0))</f>
        <v>0</v>
      </c>
      <c r="P449" s="226">
        <f>INDEX('Uganda workforce data - raw'!$A$4:$F$619,MATCH($B449, 'Uganda workforce data - raw'!$B$4:$B$619,0), MATCH("Filled Male",'Uganda workforce data - raw'!$A$4:$F$4,0))*INDEX('Mapping cadres'!$B$1:$Z$616,MATCH($B449, 'Mapping cadres'!$B$1:$B$616,0), MATCH(P$32,'Mapping cadres'!$B$1:$Z$1,0))</f>
        <v>0</v>
      </c>
      <c r="Q449" s="226">
        <f>INDEX('Uganda workforce data - raw'!$A$4:$F$619,MATCH($B449, 'Uganda workforce data - raw'!$B$4:$B$619,0), MATCH("Filled Male",'Uganda workforce data - raw'!$A$4:$F$4,0))*INDEX('Mapping cadres'!$B$1:$Z$616,MATCH($B449, 'Mapping cadres'!$B$1:$B$616,0), MATCH(Q$32,'Mapping cadres'!$B$1:$Z$1,0))</f>
        <v>0</v>
      </c>
      <c r="R449" s="226">
        <f>INDEX('Uganda workforce data - raw'!$A$4:$F$619,MATCH($B449, 'Uganda workforce data - raw'!$B$4:$B$619,0), MATCH("Filled Male",'Uganda workforce data - raw'!$A$4:$F$4,0))*INDEX('Mapping cadres'!$B$1:$Z$616,MATCH($B449, 'Mapping cadres'!$B$1:$B$616,0), MATCH(R$32,'Mapping cadres'!$B$1:$Z$1,0))</f>
        <v>0</v>
      </c>
      <c r="S449" s="226">
        <f>INDEX('Uganda workforce data - raw'!$A$4:$F$619,MATCH($B449, 'Uganda workforce data - raw'!$B$4:$B$619,0), MATCH("Filled Male",'Uganda workforce data - raw'!$A$4:$F$4,0))*INDEX('Mapping cadres'!$B$1:$Z$616,MATCH($B449, 'Mapping cadres'!$B$1:$B$616,0), MATCH(S$32,'Mapping cadres'!$B$1:$Z$1,0))</f>
        <v>0</v>
      </c>
      <c r="T449" s="226">
        <f>INDEX('Uganda workforce data - raw'!$A$4:$F$619,MATCH($B449, 'Uganda workforce data - raw'!$B$4:$B$619,0), MATCH("Filled Male",'Uganda workforce data - raw'!$A$4:$F$4,0))*INDEX('Mapping cadres'!$B$1:$Z$616,MATCH($B449, 'Mapping cadres'!$B$1:$B$616,0), MATCH(T$32,'Mapping cadres'!$B$1:$Z$1,0))</f>
        <v>0</v>
      </c>
      <c r="U449" s="226">
        <f>INDEX('Uganda workforce data - raw'!$A$4:$F$619,MATCH($B449, 'Uganda workforce data - raw'!$B$4:$B$619,0), MATCH("Filled Male",'Uganda workforce data - raw'!$A$4:$F$4,0))*INDEX('Mapping cadres'!$B$1:$Z$616,MATCH($B449, 'Mapping cadres'!$B$1:$B$616,0), MATCH(U$32,'Mapping cadres'!$B$1:$Z$1,0))</f>
        <v>0</v>
      </c>
      <c r="V449" s="226">
        <f>INDEX('Uganda workforce data - raw'!$A$4:$F$619,MATCH($B449, 'Uganda workforce data - raw'!$B$4:$B$619,0), MATCH("Filled Male",'Uganda workforce data - raw'!$A$4:$F$4,0))*INDEX('Mapping cadres'!$B$1:$Z$616,MATCH($B449, 'Mapping cadres'!$B$1:$B$616,0), MATCH(V$32,'Mapping cadres'!$B$1:$Z$1,0))</f>
        <v>0</v>
      </c>
      <c r="W449" s="226">
        <f>INDEX('Uganda workforce data - raw'!$A$4:$F$619,MATCH($B449, 'Uganda workforce data - raw'!$B$4:$B$619,0), MATCH("Filled Male",'Uganda workforce data - raw'!$A$4:$F$4,0))*INDEX('Mapping cadres'!$B$1:$Z$616,MATCH($B449, 'Mapping cadres'!$B$1:$B$616,0), MATCH(W$32,'Mapping cadres'!$B$1:$Z$1,0))</f>
        <v>78</v>
      </c>
      <c r="X449" s="226">
        <f>INDEX('Uganda workforce data - raw'!$A$4:$F$619,MATCH($B449, 'Uganda workforce data - raw'!$B$4:$B$619,0), MATCH("Filled Male",'Uganda workforce data - raw'!$A$4:$F$4,0))*INDEX('Mapping cadres'!$B$1:$Z$616,MATCH($B449, 'Mapping cadres'!$B$1:$B$616,0), MATCH(X$32,'Mapping cadres'!$B$1:$Z$1,0))</f>
        <v>0</v>
      </c>
      <c r="Y449" s="226">
        <f>INDEX('Uganda workforce data - raw'!$A$4:$F$619,MATCH($B449, 'Uganda workforce data - raw'!$B$4:$B$619,0), MATCH("Filled Male",'Uganda workforce data - raw'!$A$4:$F$4,0))*INDEX('Mapping cadres'!$B$1:$Z$616,MATCH($B449, 'Mapping cadres'!$B$1:$B$616,0), MATCH(Y$32,'Mapping cadres'!$B$1:$Z$1,0))</f>
        <v>0</v>
      </c>
      <c r="Z449" s="226">
        <f>INDEX('Uganda workforce data - raw'!$A$4:$F$619,MATCH($B449, 'Uganda workforce data - raw'!$B$4:$B$619,0), MATCH("Filled Male",'Uganda workforce data - raw'!$A$4:$F$4,0))*INDEX('Mapping cadres'!$B$1:$Z$616,MATCH($B449, 'Mapping cadres'!$B$1:$B$616,0), MATCH(Z$32,'Mapping cadres'!$B$1:$Z$1,0))</f>
        <v>0</v>
      </c>
      <c r="AA449" s="226">
        <f>INDEX('Uganda workforce data - raw'!$A$4:$F$619,MATCH($B449, 'Uganda workforce data - raw'!$B$4:$B$619,0), MATCH("Filled Female",'Uganda workforce data - raw'!$A$4:$F$4,0))*INDEX('Mapping cadres'!$B$1:$Z$616,MATCH($B449, 'Mapping cadres'!$B$1:$B$616,0), MATCH(AA$32,'Mapping cadres'!$B$1:$Z$1,0))</f>
        <v>0</v>
      </c>
      <c r="AB449" s="226">
        <f>INDEX('Uganda workforce data - raw'!$A$4:$F$619,MATCH($B449, 'Uganda workforce data - raw'!$B$4:$B$619,0), MATCH("Filled Female",'Uganda workforce data - raw'!$A$4:$F$4,0))*INDEX('Mapping cadres'!$B$1:$Z$616,MATCH($B449, 'Mapping cadres'!$B$1:$B$616,0), MATCH(AB$32,'Mapping cadres'!$B$1:$Z$1,0))</f>
        <v>0</v>
      </c>
      <c r="AC449" s="226">
        <f>INDEX('Uganda workforce data - raw'!$A$4:$F$619,MATCH($B449, 'Uganda workforce data - raw'!$B$4:$B$619,0), MATCH("Filled Female",'Uganda workforce data - raw'!$A$4:$F$4,0))*INDEX('Mapping cadres'!$B$1:$Z$616,MATCH($B449, 'Mapping cadres'!$B$1:$B$616,0), MATCH(AC$32,'Mapping cadres'!$B$1:$Z$1,0))</f>
        <v>0</v>
      </c>
      <c r="AD449" s="226">
        <f>INDEX('Uganda workforce data - raw'!$A$4:$F$619,MATCH($B449, 'Uganda workforce data - raw'!$B$4:$B$619,0), MATCH("Filled Female",'Uganda workforce data - raw'!$A$4:$F$4,0))*INDEX('Mapping cadres'!$B$1:$Z$616,MATCH($B449, 'Mapping cadres'!$B$1:$B$616,0), MATCH(AD$32,'Mapping cadres'!$B$1:$Z$1,0))</f>
        <v>0</v>
      </c>
      <c r="AE449" s="226">
        <f>INDEX('Uganda workforce data - raw'!$A$4:$F$619,MATCH($B449, 'Uganda workforce data - raw'!$B$4:$B$619,0), MATCH("Filled Female",'Uganda workforce data - raw'!$A$4:$F$4,0))*INDEX('Mapping cadres'!$B$1:$Z$616,MATCH($B449, 'Mapping cadres'!$B$1:$B$616,0), MATCH(AE$32,'Mapping cadres'!$B$1:$Z$1,0))</f>
        <v>0</v>
      </c>
      <c r="AF449" s="226">
        <f>INDEX('Uganda workforce data - raw'!$A$4:$F$619,MATCH($B449, 'Uganda workforce data - raw'!$B$4:$B$619,0), MATCH("Filled Female",'Uganda workforce data - raw'!$A$4:$F$4,0))*INDEX('Mapping cadres'!$B$1:$Z$616,MATCH($B449, 'Mapping cadres'!$B$1:$B$616,0), MATCH(AF$32,'Mapping cadres'!$B$1:$Z$1,0))</f>
        <v>0</v>
      </c>
      <c r="AG449" s="226">
        <f>INDEX('Uganda workforce data - raw'!$A$4:$F$619,MATCH($B449, 'Uganda workforce data - raw'!$B$4:$B$619,0), MATCH("Filled Female",'Uganda workforce data - raw'!$A$4:$F$4,0))*INDEX('Mapping cadres'!$B$1:$Z$616,MATCH($B449, 'Mapping cadres'!$B$1:$B$616,0), MATCH(AG$32,'Mapping cadres'!$B$1:$Z$1,0))</f>
        <v>0</v>
      </c>
      <c r="AH449" s="226">
        <f>INDEX('Uganda workforce data - raw'!$A$4:$F$619,MATCH($B449, 'Uganda workforce data - raw'!$B$4:$B$619,0), MATCH("Filled Female",'Uganda workforce data - raw'!$A$4:$F$4,0))*INDEX('Mapping cadres'!$B$1:$Z$616,MATCH($B449, 'Mapping cadres'!$B$1:$B$616,0), MATCH(AH$32,'Mapping cadres'!$B$1:$Z$1,0))</f>
        <v>0</v>
      </c>
      <c r="AI449" s="226">
        <f>INDEX('Uganda workforce data - raw'!$A$4:$F$619,MATCH($B449, 'Uganda workforce data - raw'!$B$4:$B$619,0), MATCH("Filled Female",'Uganda workforce data - raw'!$A$4:$F$4,0))*INDEX('Mapping cadres'!$B$1:$Z$616,MATCH($B449, 'Mapping cadres'!$B$1:$B$616,0), MATCH(AI$32,'Mapping cadres'!$B$1:$Z$1,0))</f>
        <v>0</v>
      </c>
      <c r="AJ449" s="226">
        <f>INDEX('Uganda workforce data - raw'!$A$4:$F$619,MATCH($B449, 'Uganda workforce data - raw'!$B$4:$B$619,0), MATCH("Filled Female",'Uganda workforce data - raw'!$A$4:$F$4,0))*INDEX('Mapping cadres'!$B$1:$Z$616,MATCH($B449, 'Mapping cadres'!$B$1:$B$616,0), MATCH(AJ$32,'Mapping cadres'!$B$1:$Z$1,0))</f>
        <v>0</v>
      </c>
      <c r="AK449" s="226">
        <f>INDEX('Uganda workforce data - raw'!$A$4:$F$619,MATCH($B449, 'Uganda workforce data - raw'!$B$4:$B$619,0), MATCH("Filled Female",'Uganda workforce data - raw'!$A$4:$F$4,0))*INDEX('Mapping cadres'!$B$1:$Z$616,MATCH($B449, 'Mapping cadres'!$B$1:$B$616,0), MATCH(AK$32,'Mapping cadres'!$B$1:$Z$1,0))</f>
        <v>0</v>
      </c>
      <c r="AL449" s="226">
        <f>INDEX('Uganda workforce data - raw'!$A$4:$F$619,MATCH($B449, 'Uganda workforce data - raw'!$B$4:$B$619,0), MATCH("Filled Female",'Uganda workforce data - raw'!$A$4:$F$4,0))*INDEX('Mapping cadres'!$B$1:$Z$616,MATCH($B449, 'Mapping cadres'!$B$1:$B$616,0), MATCH(AL$32,'Mapping cadres'!$B$1:$Z$1,0))</f>
        <v>0</v>
      </c>
      <c r="AM449" s="226">
        <f>INDEX('Uganda workforce data - raw'!$A$4:$F$619,MATCH($B449, 'Uganda workforce data - raw'!$B$4:$B$619,0), MATCH("Filled Female",'Uganda workforce data - raw'!$A$4:$F$4,0))*INDEX('Mapping cadres'!$B$1:$Z$616,MATCH($B449, 'Mapping cadres'!$B$1:$B$616,0), MATCH(AM$32,'Mapping cadres'!$B$1:$Z$1,0))</f>
        <v>0</v>
      </c>
      <c r="AN449" s="226">
        <f>INDEX('Uganda workforce data - raw'!$A$4:$F$619,MATCH($B449, 'Uganda workforce data - raw'!$B$4:$B$619,0), MATCH("Filled Female",'Uganda workforce data - raw'!$A$4:$F$4,0))*INDEX('Mapping cadres'!$B$1:$Z$616,MATCH($B449, 'Mapping cadres'!$B$1:$B$616,0), MATCH(AN$32,'Mapping cadres'!$B$1:$Z$1,0))</f>
        <v>0</v>
      </c>
      <c r="AO449" s="226">
        <f>INDEX('Uganda workforce data - raw'!$A$4:$F$619,MATCH($B449, 'Uganda workforce data - raw'!$B$4:$B$619,0), MATCH("Filled Female",'Uganda workforce data - raw'!$A$4:$F$4,0))*INDEX('Mapping cadres'!$B$1:$Z$616,MATCH($B449, 'Mapping cadres'!$B$1:$B$616,0), MATCH(AO$32,'Mapping cadres'!$B$1:$Z$1,0))</f>
        <v>0</v>
      </c>
      <c r="AP449" s="226">
        <f>INDEX('Uganda workforce data - raw'!$A$4:$F$619,MATCH($B449, 'Uganda workforce data - raw'!$B$4:$B$619,0), MATCH("Filled Female",'Uganda workforce data - raw'!$A$4:$F$4,0))*INDEX('Mapping cadres'!$B$1:$Z$616,MATCH($B449, 'Mapping cadres'!$B$1:$B$616,0), MATCH(AP$32,'Mapping cadres'!$B$1:$Z$1,0))</f>
        <v>0</v>
      </c>
      <c r="AQ449" s="226">
        <f>INDEX('Uganda workforce data - raw'!$A$4:$F$619,MATCH($B449, 'Uganda workforce data - raw'!$B$4:$B$619,0), MATCH("Filled Female",'Uganda workforce data - raw'!$A$4:$F$4,0))*INDEX('Mapping cadres'!$B$1:$Z$616,MATCH($B449, 'Mapping cadres'!$B$1:$B$616,0), MATCH(AQ$32,'Mapping cadres'!$B$1:$Z$1,0))</f>
        <v>0</v>
      </c>
      <c r="AR449" s="226">
        <f>INDEX('Uganda workforce data - raw'!$A$4:$F$619,MATCH($B449, 'Uganda workforce data - raw'!$B$4:$B$619,0), MATCH("Filled Female",'Uganda workforce data - raw'!$A$4:$F$4,0))*INDEX('Mapping cadres'!$B$1:$Z$616,MATCH($B449, 'Mapping cadres'!$B$1:$B$616,0), MATCH(AR$32,'Mapping cadres'!$B$1:$Z$1,0))</f>
        <v>0</v>
      </c>
      <c r="AS449" s="226">
        <f>INDEX('Uganda workforce data - raw'!$A$4:$F$619,MATCH($B449, 'Uganda workforce data - raw'!$B$4:$B$619,0), MATCH("Filled Female",'Uganda workforce data - raw'!$A$4:$F$4,0))*INDEX('Mapping cadres'!$B$1:$Z$616,MATCH($B449, 'Mapping cadres'!$B$1:$B$616,0), MATCH(AS$32,'Mapping cadres'!$B$1:$Z$1,0))</f>
        <v>0</v>
      </c>
      <c r="AT449" s="226">
        <f>INDEX('Uganda workforce data - raw'!$A$4:$F$619,MATCH($B449, 'Uganda workforce data - raw'!$B$4:$B$619,0), MATCH("Filled Female",'Uganda workforce data - raw'!$A$4:$F$4,0))*INDEX('Mapping cadres'!$B$1:$Z$616,MATCH($B449, 'Mapping cadres'!$B$1:$B$616,0), MATCH(AT$32,'Mapping cadres'!$B$1:$Z$1,0))</f>
        <v>0</v>
      </c>
      <c r="AU449" s="226">
        <f>INDEX('Uganda workforce data - raw'!$A$4:$F$619,MATCH($B449, 'Uganda workforce data - raw'!$B$4:$B$619,0), MATCH("Filled Female",'Uganda workforce data - raw'!$A$4:$F$4,0))*INDEX('Mapping cadres'!$B$1:$Z$616,MATCH($B449, 'Mapping cadres'!$B$1:$B$616,0), MATCH(AU$32,'Mapping cadres'!$B$1:$Z$1,0))</f>
        <v>13</v>
      </c>
      <c r="AV449" s="226">
        <f>INDEX('Uganda workforce data - raw'!$A$4:$F$619,MATCH($B449, 'Uganda workforce data - raw'!$B$4:$B$619,0), MATCH("Filled Female",'Uganda workforce data - raw'!$A$4:$F$4,0))*INDEX('Mapping cadres'!$B$1:$Z$616,MATCH($B449, 'Mapping cadres'!$B$1:$B$616,0), MATCH(AV$32,'Mapping cadres'!$B$1:$Z$1,0))</f>
        <v>0</v>
      </c>
      <c r="AW449" s="226">
        <f>INDEX('Uganda workforce data - raw'!$A$4:$F$619,MATCH($B449, 'Uganda workforce data - raw'!$B$4:$B$619,0), MATCH("Filled Female",'Uganda workforce data - raw'!$A$4:$F$4,0))*INDEX('Mapping cadres'!$B$1:$Z$616,MATCH($B449, 'Mapping cadres'!$B$1:$B$616,0), MATCH(AW$32,'Mapping cadres'!$B$1:$Z$1,0))</f>
        <v>0</v>
      </c>
      <c r="AX449" s="226">
        <f>INDEX('Uganda workforce data - raw'!$A$4:$F$619,MATCH($B449, 'Uganda workforce data - raw'!$B$4:$B$619,0), MATCH("Filled Female",'Uganda workforce data - raw'!$A$4:$F$4,0))*INDEX('Mapping cadres'!$B$1:$Z$616,MATCH($B449, 'Mapping cadres'!$B$1:$B$616,0), MATCH(AX$32,'Mapping cadres'!$B$1:$Z$1,0))</f>
        <v>0</v>
      </c>
      <c r="AY449" s="226">
        <f t="shared" si="149"/>
        <v>0</v>
      </c>
      <c r="AZ449" s="226">
        <f t="shared" si="150"/>
        <v>0</v>
      </c>
      <c r="BA449" s="226">
        <f t="shared" si="151"/>
        <v>0</v>
      </c>
      <c r="BB449" s="226">
        <f t="shared" si="152"/>
        <v>0</v>
      </c>
      <c r="BC449" s="226">
        <f t="shared" si="153"/>
        <v>0</v>
      </c>
      <c r="BD449" s="226">
        <f t="shared" si="154"/>
        <v>0</v>
      </c>
      <c r="BE449" s="226">
        <f t="shared" si="155"/>
        <v>0</v>
      </c>
      <c r="BF449" s="226">
        <f t="shared" si="156"/>
        <v>0</v>
      </c>
      <c r="BG449" s="226">
        <f t="shared" si="157"/>
        <v>0</v>
      </c>
      <c r="BH449" s="226">
        <f t="shared" si="158"/>
        <v>0</v>
      </c>
      <c r="BI449" s="226">
        <f t="shared" si="159"/>
        <v>0</v>
      </c>
      <c r="BJ449" s="226">
        <f t="shared" si="160"/>
        <v>0</v>
      </c>
      <c r="BK449" s="226">
        <f t="shared" si="161"/>
        <v>0</v>
      </c>
      <c r="BL449" s="226">
        <f t="shared" si="162"/>
        <v>0</v>
      </c>
      <c r="BM449" s="226">
        <f t="shared" si="163"/>
        <v>0</v>
      </c>
      <c r="BN449" s="226">
        <f t="shared" si="164"/>
        <v>0</v>
      </c>
      <c r="BO449" s="226">
        <f t="shared" si="165"/>
        <v>0</v>
      </c>
      <c r="BP449" s="226">
        <f t="shared" si="166"/>
        <v>0</v>
      </c>
      <c r="BQ449" s="226">
        <f t="shared" si="167"/>
        <v>0</v>
      </c>
      <c r="BR449" s="226">
        <f t="shared" si="168"/>
        <v>0</v>
      </c>
      <c r="BS449" s="226">
        <f t="shared" si="169"/>
        <v>91</v>
      </c>
      <c r="BT449" s="226">
        <f t="shared" si="170"/>
        <v>0</v>
      </c>
      <c r="BU449" s="226">
        <f t="shared" si="171"/>
        <v>0</v>
      </c>
      <c r="BV449" s="226">
        <f t="shared" si="172"/>
        <v>0</v>
      </c>
    </row>
    <row r="450" spans="1:74">
      <c r="A450" s="226">
        <v>418</v>
      </c>
      <c r="B450" s="226" t="s">
        <v>1716</v>
      </c>
      <c r="C450" s="226">
        <f>INDEX('Uganda workforce data - raw'!$A$4:$F$619,MATCH($B450, 'Uganda workforce data - raw'!$B$4:$B$619,0), MATCH("Filled Male",'Uganda workforce data - raw'!$A$4:$F$4,0))*INDEX('Mapping cadres'!$B$1:$Z$616,MATCH($B450, 'Mapping cadres'!$B$1:$B$616,0), MATCH(C$32,'Mapping cadres'!$B$1:$Z$1,0))</f>
        <v>0</v>
      </c>
      <c r="D450" s="226">
        <f>INDEX('Uganda workforce data - raw'!$A$4:$F$619,MATCH($B450, 'Uganda workforce data - raw'!$B$4:$B$619,0), MATCH("Filled Male",'Uganda workforce data - raw'!$A$4:$F$4,0))*INDEX('Mapping cadres'!$B$1:$Z$616,MATCH($B450, 'Mapping cadres'!$B$1:$B$616,0), MATCH(D$32,'Mapping cadres'!$B$1:$Z$1,0))</f>
        <v>0</v>
      </c>
      <c r="E450" s="226">
        <f>INDEX('Uganda workforce data - raw'!$A$4:$F$619,MATCH($B450, 'Uganda workforce data - raw'!$B$4:$B$619,0), MATCH("Filled Male",'Uganda workforce data - raw'!$A$4:$F$4,0))*INDEX('Mapping cadres'!$B$1:$Z$616,MATCH($B450, 'Mapping cadres'!$B$1:$B$616,0), MATCH(E$32,'Mapping cadres'!$B$1:$Z$1,0))</f>
        <v>0</v>
      </c>
      <c r="F450" s="226">
        <f>INDEX('Uganda workforce data - raw'!$A$4:$F$619,MATCH($B450, 'Uganda workforce data - raw'!$B$4:$B$619,0), MATCH("Filled Male",'Uganda workforce data - raw'!$A$4:$F$4,0))*INDEX('Mapping cadres'!$B$1:$Z$616,MATCH($B450, 'Mapping cadres'!$B$1:$B$616,0), MATCH(F$32,'Mapping cadres'!$B$1:$Z$1,0))</f>
        <v>0</v>
      </c>
      <c r="G450" s="226">
        <f>INDEX('Uganda workforce data - raw'!$A$4:$F$619,MATCH($B450, 'Uganda workforce data - raw'!$B$4:$B$619,0), MATCH("Filled Male",'Uganda workforce data - raw'!$A$4:$F$4,0))*INDEX('Mapping cadres'!$B$1:$Z$616,MATCH($B450, 'Mapping cadres'!$B$1:$B$616,0), MATCH(G$32,'Mapping cadres'!$B$1:$Z$1,0))</f>
        <v>0</v>
      </c>
      <c r="H450" s="226">
        <f>INDEX('Uganda workforce data - raw'!$A$4:$F$619,MATCH($B450, 'Uganda workforce data - raw'!$B$4:$B$619,0), MATCH("Filled Male",'Uganda workforce data - raw'!$A$4:$F$4,0))*INDEX('Mapping cadres'!$B$1:$Z$616,MATCH($B450, 'Mapping cadres'!$B$1:$B$616,0), MATCH(H$32,'Mapping cadres'!$B$1:$Z$1,0))</f>
        <v>0</v>
      </c>
      <c r="I450" s="226">
        <f>INDEX('Uganda workforce data - raw'!$A$4:$F$619,MATCH($B450, 'Uganda workforce data - raw'!$B$4:$B$619,0), MATCH("Filled Male",'Uganda workforce data - raw'!$A$4:$F$4,0))*INDEX('Mapping cadres'!$B$1:$Z$616,MATCH($B450, 'Mapping cadres'!$B$1:$B$616,0), MATCH(I$32,'Mapping cadres'!$B$1:$Z$1,0))</f>
        <v>0</v>
      </c>
      <c r="J450" s="226">
        <f>INDEX('Uganda workforce data - raw'!$A$4:$F$619,MATCH($B450, 'Uganda workforce data - raw'!$B$4:$B$619,0), MATCH("Filled Male",'Uganda workforce data - raw'!$A$4:$F$4,0))*INDEX('Mapping cadres'!$B$1:$Z$616,MATCH($B450, 'Mapping cadres'!$B$1:$B$616,0), MATCH(J$32,'Mapping cadres'!$B$1:$Z$1,0))</f>
        <v>0</v>
      </c>
      <c r="K450" s="226">
        <f>INDEX('Uganda workforce data - raw'!$A$4:$F$619,MATCH($B450, 'Uganda workforce data - raw'!$B$4:$B$619,0), MATCH("Filled Male",'Uganda workforce data - raw'!$A$4:$F$4,0))*INDEX('Mapping cadres'!$B$1:$Z$616,MATCH($B450, 'Mapping cadres'!$B$1:$B$616,0), MATCH(K$32,'Mapping cadres'!$B$1:$Z$1,0))</f>
        <v>0</v>
      </c>
      <c r="L450" s="226">
        <f>INDEX('Uganda workforce data - raw'!$A$4:$F$619,MATCH($B450, 'Uganda workforce data - raw'!$B$4:$B$619,0), MATCH("Filled Male",'Uganda workforce data - raw'!$A$4:$F$4,0))*INDEX('Mapping cadres'!$B$1:$Z$616,MATCH($B450, 'Mapping cadres'!$B$1:$B$616,0), MATCH(L$32,'Mapping cadres'!$B$1:$Z$1,0))</f>
        <v>0</v>
      </c>
      <c r="M450" s="226">
        <f>INDEX('Uganda workforce data - raw'!$A$4:$F$619,MATCH($B450, 'Uganda workforce data - raw'!$B$4:$B$619,0), MATCH("Filled Male",'Uganda workforce data - raw'!$A$4:$F$4,0))*INDEX('Mapping cadres'!$B$1:$Z$616,MATCH($B450, 'Mapping cadres'!$B$1:$B$616,0), MATCH(M$32,'Mapping cadres'!$B$1:$Z$1,0))</f>
        <v>0</v>
      </c>
      <c r="N450" s="226">
        <f>INDEX('Uganda workforce data - raw'!$A$4:$F$619,MATCH($B450, 'Uganda workforce data - raw'!$B$4:$B$619,0), MATCH("Filled Male",'Uganda workforce data - raw'!$A$4:$F$4,0))*INDEX('Mapping cadres'!$B$1:$Z$616,MATCH($B450, 'Mapping cadres'!$B$1:$B$616,0), MATCH(N$32,'Mapping cadres'!$B$1:$Z$1,0))</f>
        <v>0</v>
      </c>
      <c r="O450" s="226">
        <f>INDEX('Uganda workforce data - raw'!$A$4:$F$619,MATCH($B450, 'Uganda workforce data - raw'!$B$4:$B$619,0), MATCH("Filled Male",'Uganda workforce data - raw'!$A$4:$F$4,0))*INDEX('Mapping cadres'!$B$1:$Z$616,MATCH($B450, 'Mapping cadres'!$B$1:$B$616,0), MATCH(O$32,'Mapping cadres'!$B$1:$Z$1,0))</f>
        <v>0</v>
      </c>
      <c r="P450" s="226">
        <f>INDEX('Uganda workforce data - raw'!$A$4:$F$619,MATCH($B450, 'Uganda workforce data - raw'!$B$4:$B$619,0), MATCH("Filled Male",'Uganda workforce data - raw'!$A$4:$F$4,0))*INDEX('Mapping cadres'!$B$1:$Z$616,MATCH($B450, 'Mapping cadres'!$B$1:$B$616,0), MATCH(P$32,'Mapping cadres'!$B$1:$Z$1,0))</f>
        <v>0</v>
      </c>
      <c r="Q450" s="226">
        <f>INDEX('Uganda workforce data - raw'!$A$4:$F$619,MATCH($B450, 'Uganda workforce data - raw'!$B$4:$B$619,0), MATCH("Filled Male",'Uganda workforce data - raw'!$A$4:$F$4,0))*INDEX('Mapping cadres'!$B$1:$Z$616,MATCH($B450, 'Mapping cadres'!$B$1:$B$616,0), MATCH(Q$32,'Mapping cadres'!$B$1:$Z$1,0))</f>
        <v>0</v>
      </c>
      <c r="R450" s="226">
        <f>INDEX('Uganda workforce data - raw'!$A$4:$F$619,MATCH($B450, 'Uganda workforce data - raw'!$B$4:$B$619,0), MATCH("Filled Male",'Uganda workforce data - raw'!$A$4:$F$4,0))*INDEX('Mapping cadres'!$B$1:$Z$616,MATCH($B450, 'Mapping cadres'!$B$1:$B$616,0), MATCH(R$32,'Mapping cadres'!$B$1:$Z$1,0))</f>
        <v>0</v>
      </c>
      <c r="S450" s="226">
        <f>INDEX('Uganda workforce data - raw'!$A$4:$F$619,MATCH($B450, 'Uganda workforce data - raw'!$B$4:$B$619,0), MATCH("Filled Male",'Uganda workforce data - raw'!$A$4:$F$4,0))*INDEX('Mapping cadres'!$B$1:$Z$616,MATCH($B450, 'Mapping cadres'!$B$1:$B$616,0), MATCH(S$32,'Mapping cadres'!$B$1:$Z$1,0))</f>
        <v>0</v>
      </c>
      <c r="T450" s="226">
        <f>INDEX('Uganda workforce data - raw'!$A$4:$F$619,MATCH($B450, 'Uganda workforce data - raw'!$B$4:$B$619,0), MATCH("Filled Male",'Uganda workforce data - raw'!$A$4:$F$4,0))*INDEX('Mapping cadres'!$B$1:$Z$616,MATCH($B450, 'Mapping cadres'!$B$1:$B$616,0), MATCH(T$32,'Mapping cadres'!$B$1:$Z$1,0))</f>
        <v>0</v>
      </c>
      <c r="U450" s="226">
        <f>INDEX('Uganda workforce data - raw'!$A$4:$F$619,MATCH($B450, 'Uganda workforce data - raw'!$B$4:$B$619,0), MATCH("Filled Male",'Uganda workforce data - raw'!$A$4:$F$4,0))*INDEX('Mapping cadres'!$B$1:$Z$616,MATCH($B450, 'Mapping cadres'!$B$1:$B$616,0), MATCH(U$32,'Mapping cadres'!$B$1:$Z$1,0))</f>
        <v>0</v>
      </c>
      <c r="V450" s="226">
        <f>INDEX('Uganda workforce data - raw'!$A$4:$F$619,MATCH($B450, 'Uganda workforce data - raw'!$B$4:$B$619,0), MATCH("Filled Male",'Uganda workforce data - raw'!$A$4:$F$4,0))*INDEX('Mapping cadres'!$B$1:$Z$616,MATCH($B450, 'Mapping cadres'!$B$1:$B$616,0), MATCH(V$32,'Mapping cadres'!$B$1:$Z$1,0))</f>
        <v>0</v>
      </c>
      <c r="W450" s="226">
        <f>INDEX('Uganda workforce data - raw'!$A$4:$F$619,MATCH($B450, 'Uganda workforce data - raw'!$B$4:$B$619,0), MATCH("Filled Male",'Uganda workforce data - raw'!$A$4:$F$4,0))*INDEX('Mapping cadres'!$B$1:$Z$616,MATCH($B450, 'Mapping cadres'!$B$1:$B$616,0), MATCH(W$32,'Mapping cadres'!$B$1:$Z$1,0))</f>
        <v>0</v>
      </c>
      <c r="X450" s="226">
        <f>INDEX('Uganda workforce data - raw'!$A$4:$F$619,MATCH($B450, 'Uganda workforce data - raw'!$B$4:$B$619,0), MATCH("Filled Male",'Uganda workforce data - raw'!$A$4:$F$4,0))*INDEX('Mapping cadres'!$B$1:$Z$616,MATCH($B450, 'Mapping cadres'!$B$1:$B$616,0), MATCH(X$32,'Mapping cadres'!$B$1:$Z$1,0))</f>
        <v>0</v>
      </c>
      <c r="Y450" s="226">
        <f>INDEX('Uganda workforce data - raw'!$A$4:$F$619,MATCH($B450, 'Uganda workforce data - raw'!$B$4:$B$619,0), MATCH("Filled Male",'Uganda workforce data - raw'!$A$4:$F$4,0))*INDEX('Mapping cadres'!$B$1:$Z$616,MATCH($B450, 'Mapping cadres'!$B$1:$B$616,0), MATCH(Y$32,'Mapping cadres'!$B$1:$Z$1,0))</f>
        <v>0</v>
      </c>
      <c r="Z450" s="226">
        <f>INDEX('Uganda workforce data - raw'!$A$4:$F$619,MATCH($B450, 'Uganda workforce data - raw'!$B$4:$B$619,0), MATCH("Filled Male",'Uganda workforce data - raw'!$A$4:$F$4,0))*INDEX('Mapping cadres'!$B$1:$Z$616,MATCH($B450, 'Mapping cadres'!$B$1:$B$616,0), MATCH(Z$32,'Mapping cadres'!$B$1:$Z$1,0))</f>
        <v>0</v>
      </c>
      <c r="AA450" s="226">
        <f>INDEX('Uganda workforce data - raw'!$A$4:$F$619,MATCH($B450, 'Uganda workforce data - raw'!$B$4:$B$619,0), MATCH("Filled Female",'Uganda workforce data - raw'!$A$4:$F$4,0))*INDEX('Mapping cadres'!$B$1:$Z$616,MATCH($B450, 'Mapping cadres'!$B$1:$B$616,0), MATCH(AA$32,'Mapping cadres'!$B$1:$Z$1,0))</f>
        <v>0</v>
      </c>
      <c r="AB450" s="226">
        <f>INDEX('Uganda workforce data - raw'!$A$4:$F$619,MATCH($B450, 'Uganda workforce data - raw'!$B$4:$B$619,0), MATCH("Filled Female",'Uganda workforce data - raw'!$A$4:$F$4,0))*INDEX('Mapping cadres'!$B$1:$Z$616,MATCH($B450, 'Mapping cadres'!$B$1:$B$616,0), MATCH(AB$32,'Mapping cadres'!$B$1:$Z$1,0))</f>
        <v>0</v>
      </c>
      <c r="AC450" s="226">
        <f>INDEX('Uganda workforce data - raw'!$A$4:$F$619,MATCH($B450, 'Uganda workforce data - raw'!$B$4:$B$619,0), MATCH("Filled Female",'Uganda workforce data - raw'!$A$4:$F$4,0))*INDEX('Mapping cadres'!$B$1:$Z$616,MATCH($B450, 'Mapping cadres'!$B$1:$B$616,0), MATCH(AC$32,'Mapping cadres'!$B$1:$Z$1,0))</f>
        <v>0</v>
      </c>
      <c r="AD450" s="226">
        <f>INDEX('Uganda workforce data - raw'!$A$4:$F$619,MATCH($B450, 'Uganda workforce data - raw'!$B$4:$B$619,0), MATCH("Filled Female",'Uganda workforce data - raw'!$A$4:$F$4,0))*INDEX('Mapping cadres'!$B$1:$Z$616,MATCH($B450, 'Mapping cadres'!$B$1:$B$616,0), MATCH(AD$32,'Mapping cadres'!$B$1:$Z$1,0))</f>
        <v>0</v>
      </c>
      <c r="AE450" s="226">
        <f>INDEX('Uganda workforce data - raw'!$A$4:$F$619,MATCH($B450, 'Uganda workforce data - raw'!$B$4:$B$619,0), MATCH("Filled Female",'Uganda workforce data - raw'!$A$4:$F$4,0))*INDEX('Mapping cadres'!$B$1:$Z$616,MATCH($B450, 'Mapping cadres'!$B$1:$B$616,0), MATCH(AE$32,'Mapping cadres'!$B$1:$Z$1,0))</f>
        <v>0</v>
      </c>
      <c r="AF450" s="226">
        <f>INDEX('Uganda workforce data - raw'!$A$4:$F$619,MATCH($B450, 'Uganda workforce data - raw'!$B$4:$B$619,0), MATCH("Filled Female",'Uganda workforce data - raw'!$A$4:$F$4,0))*INDEX('Mapping cadres'!$B$1:$Z$616,MATCH($B450, 'Mapping cadres'!$B$1:$B$616,0), MATCH(AF$32,'Mapping cadres'!$B$1:$Z$1,0))</f>
        <v>0</v>
      </c>
      <c r="AG450" s="226">
        <f>INDEX('Uganda workforce data - raw'!$A$4:$F$619,MATCH($B450, 'Uganda workforce data - raw'!$B$4:$B$619,0), MATCH("Filled Female",'Uganda workforce data - raw'!$A$4:$F$4,0))*INDEX('Mapping cadres'!$B$1:$Z$616,MATCH($B450, 'Mapping cadres'!$B$1:$B$616,0), MATCH(AG$32,'Mapping cadres'!$B$1:$Z$1,0))</f>
        <v>0</v>
      </c>
      <c r="AH450" s="226">
        <f>INDEX('Uganda workforce data - raw'!$A$4:$F$619,MATCH($B450, 'Uganda workforce data - raw'!$B$4:$B$619,0), MATCH("Filled Female",'Uganda workforce data - raw'!$A$4:$F$4,0))*INDEX('Mapping cadres'!$B$1:$Z$616,MATCH($B450, 'Mapping cadres'!$B$1:$B$616,0), MATCH(AH$32,'Mapping cadres'!$B$1:$Z$1,0))</f>
        <v>2</v>
      </c>
      <c r="AI450" s="226">
        <f>INDEX('Uganda workforce data - raw'!$A$4:$F$619,MATCH($B450, 'Uganda workforce data - raw'!$B$4:$B$619,0), MATCH("Filled Female",'Uganda workforce data - raw'!$A$4:$F$4,0))*INDEX('Mapping cadres'!$B$1:$Z$616,MATCH($B450, 'Mapping cadres'!$B$1:$B$616,0), MATCH(AI$32,'Mapping cadres'!$B$1:$Z$1,0))</f>
        <v>0</v>
      </c>
      <c r="AJ450" s="226">
        <f>INDEX('Uganda workforce data - raw'!$A$4:$F$619,MATCH($B450, 'Uganda workforce data - raw'!$B$4:$B$619,0), MATCH("Filled Female",'Uganda workforce data - raw'!$A$4:$F$4,0))*INDEX('Mapping cadres'!$B$1:$Z$616,MATCH($B450, 'Mapping cadres'!$B$1:$B$616,0), MATCH(AJ$32,'Mapping cadres'!$B$1:$Z$1,0))</f>
        <v>0</v>
      </c>
      <c r="AK450" s="226">
        <f>INDEX('Uganda workforce data - raw'!$A$4:$F$619,MATCH($B450, 'Uganda workforce data - raw'!$B$4:$B$619,0), MATCH("Filled Female",'Uganda workforce data - raw'!$A$4:$F$4,0))*INDEX('Mapping cadres'!$B$1:$Z$616,MATCH($B450, 'Mapping cadres'!$B$1:$B$616,0), MATCH(AK$32,'Mapping cadres'!$B$1:$Z$1,0))</f>
        <v>0</v>
      </c>
      <c r="AL450" s="226">
        <f>INDEX('Uganda workforce data - raw'!$A$4:$F$619,MATCH($B450, 'Uganda workforce data - raw'!$B$4:$B$619,0), MATCH("Filled Female",'Uganda workforce data - raw'!$A$4:$F$4,0))*INDEX('Mapping cadres'!$B$1:$Z$616,MATCH($B450, 'Mapping cadres'!$B$1:$B$616,0), MATCH(AL$32,'Mapping cadres'!$B$1:$Z$1,0))</f>
        <v>0</v>
      </c>
      <c r="AM450" s="226">
        <f>INDEX('Uganda workforce data - raw'!$A$4:$F$619,MATCH($B450, 'Uganda workforce data - raw'!$B$4:$B$619,0), MATCH("Filled Female",'Uganda workforce data - raw'!$A$4:$F$4,0))*INDEX('Mapping cadres'!$B$1:$Z$616,MATCH($B450, 'Mapping cadres'!$B$1:$B$616,0), MATCH(AM$32,'Mapping cadres'!$B$1:$Z$1,0))</f>
        <v>0</v>
      </c>
      <c r="AN450" s="226">
        <f>INDEX('Uganda workforce data - raw'!$A$4:$F$619,MATCH($B450, 'Uganda workforce data - raw'!$B$4:$B$619,0), MATCH("Filled Female",'Uganda workforce data - raw'!$A$4:$F$4,0))*INDEX('Mapping cadres'!$B$1:$Z$616,MATCH($B450, 'Mapping cadres'!$B$1:$B$616,0), MATCH(AN$32,'Mapping cadres'!$B$1:$Z$1,0))</f>
        <v>0</v>
      </c>
      <c r="AO450" s="226">
        <f>INDEX('Uganda workforce data - raw'!$A$4:$F$619,MATCH($B450, 'Uganda workforce data - raw'!$B$4:$B$619,0), MATCH("Filled Female",'Uganda workforce data - raw'!$A$4:$F$4,0))*INDEX('Mapping cadres'!$B$1:$Z$616,MATCH($B450, 'Mapping cadres'!$B$1:$B$616,0), MATCH(AO$32,'Mapping cadres'!$B$1:$Z$1,0))</f>
        <v>0</v>
      </c>
      <c r="AP450" s="226">
        <f>INDEX('Uganda workforce data - raw'!$A$4:$F$619,MATCH($B450, 'Uganda workforce data - raw'!$B$4:$B$619,0), MATCH("Filled Female",'Uganda workforce data - raw'!$A$4:$F$4,0))*INDEX('Mapping cadres'!$B$1:$Z$616,MATCH($B450, 'Mapping cadres'!$B$1:$B$616,0), MATCH(AP$32,'Mapping cadres'!$B$1:$Z$1,0))</f>
        <v>0</v>
      </c>
      <c r="AQ450" s="226">
        <f>INDEX('Uganda workforce data - raw'!$A$4:$F$619,MATCH($B450, 'Uganda workforce data - raw'!$B$4:$B$619,0), MATCH("Filled Female",'Uganda workforce data - raw'!$A$4:$F$4,0))*INDEX('Mapping cadres'!$B$1:$Z$616,MATCH($B450, 'Mapping cadres'!$B$1:$B$616,0), MATCH(AQ$32,'Mapping cadres'!$B$1:$Z$1,0))</f>
        <v>0</v>
      </c>
      <c r="AR450" s="226">
        <f>INDEX('Uganda workforce data - raw'!$A$4:$F$619,MATCH($B450, 'Uganda workforce data - raw'!$B$4:$B$619,0), MATCH("Filled Female",'Uganda workforce data - raw'!$A$4:$F$4,0))*INDEX('Mapping cadres'!$B$1:$Z$616,MATCH($B450, 'Mapping cadres'!$B$1:$B$616,0), MATCH(AR$32,'Mapping cadres'!$B$1:$Z$1,0))</f>
        <v>0</v>
      </c>
      <c r="AS450" s="226">
        <f>INDEX('Uganda workforce data - raw'!$A$4:$F$619,MATCH($B450, 'Uganda workforce data - raw'!$B$4:$B$619,0), MATCH("Filled Female",'Uganda workforce data - raw'!$A$4:$F$4,0))*INDEX('Mapping cadres'!$B$1:$Z$616,MATCH($B450, 'Mapping cadres'!$B$1:$B$616,0), MATCH(AS$32,'Mapping cadres'!$B$1:$Z$1,0))</f>
        <v>0</v>
      </c>
      <c r="AT450" s="226">
        <f>INDEX('Uganda workforce data - raw'!$A$4:$F$619,MATCH($B450, 'Uganda workforce data - raw'!$B$4:$B$619,0), MATCH("Filled Female",'Uganda workforce data - raw'!$A$4:$F$4,0))*INDEX('Mapping cadres'!$B$1:$Z$616,MATCH($B450, 'Mapping cadres'!$B$1:$B$616,0), MATCH(AT$32,'Mapping cadres'!$B$1:$Z$1,0))</f>
        <v>0</v>
      </c>
      <c r="AU450" s="226">
        <f>INDEX('Uganda workforce data - raw'!$A$4:$F$619,MATCH($B450, 'Uganda workforce data - raw'!$B$4:$B$619,0), MATCH("Filled Female",'Uganda workforce data - raw'!$A$4:$F$4,0))*INDEX('Mapping cadres'!$B$1:$Z$616,MATCH($B450, 'Mapping cadres'!$B$1:$B$616,0), MATCH(AU$32,'Mapping cadres'!$B$1:$Z$1,0))</f>
        <v>0</v>
      </c>
      <c r="AV450" s="226">
        <f>INDEX('Uganda workforce data - raw'!$A$4:$F$619,MATCH($B450, 'Uganda workforce data - raw'!$B$4:$B$619,0), MATCH("Filled Female",'Uganda workforce data - raw'!$A$4:$F$4,0))*INDEX('Mapping cadres'!$B$1:$Z$616,MATCH($B450, 'Mapping cadres'!$B$1:$B$616,0), MATCH(AV$32,'Mapping cadres'!$B$1:$Z$1,0))</f>
        <v>0</v>
      </c>
      <c r="AW450" s="226">
        <f>INDEX('Uganda workforce data - raw'!$A$4:$F$619,MATCH($B450, 'Uganda workforce data - raw'!$B$4:$B$619,0), MATCH("Filled Female",'Uganda workforce data - raw'!$A$4:$F$4,0))*INDEX('Mapping cadres'!$B$1:$Z$616,MATCH($B450, 'Mapping cadres'!$B$1:$B$616,0), MATCH(AW$32,'Mapping cadres'!$B$1:$Z$1,0))</f>
        <v>0</v>
      </c>
      <c r="AX450" s="226">
        <f>INDEX('Uganda workforce data - raw'!$A$4:$F$619,MATCH($B450, 'Uganda workforce data - raw'!$B$4:$B$619,0), MATCH("Filled Female",'Uganda workforce data - raw'!$A$4:$F$4,0))*INDEX('Mapping cadres'!$B$1:$Z$616,MATCH($B450, 'Mapping cadres'!$B$1:$B$616,0), MATCH(AX$32,'Mapping cadres'!$B$1:$Z$1,0))</f>
        <v>0</v>
      </c>
      <c r="AY450" s="226">
        <f t="shared" si="149"/>
        <v>0</v>
      </c>
      <c r="AZ450" s="226">
        <f t="shared" si="150"/>
        <v>0</v>
      </c>
      <c r="BA450" s="226">
        <f t="shared" si="151"/>
        <v>0</v>
      </c>
      <c r="BB450" s="226">
        <f t="shared" si="152"/>
        <v>0</v>
      </c>
      <c r="BC450" s="226">
        <f t="shared" si="153"/>
        <v>0</v>
      </c>
      <c r="BD450" s="226">
        <f t="shared" si="154"/>
        <v>0</v>
      </c>
      <c r="BE450" s="226">
        <f t="shared" si="155"/>
        <v>0</v>
      </c>
      <c r="BF450" s="226">
        <f t="shared" si="156"/>
        <v>2</v>
      </c>
      <c r="BG450" s="226">
        <f t="shared" si="157"/>
        <v>0</v>
      </c>
      <c r="BH450" s="226">
        <f t="shared" si="158"/>
        <v>0</v>
      </c>
      <c r="BI450" s="226">
        <f t="shared" si="159"/>
        <v>0</v>
      </c>
      <c r="BJ450" s="226">
        <f t="shared" si="160"/>
        <v>0</v>
      </c>
      <c r="BK450" s="226">
        <f t="shared" si="161"/>
        <v>0</v>
      </c>
      <c r="BL450" s="226">
        <f t="shared" si="162"/>
        <v>0</v>
      </c>
      <c r="BM450" s="226">
        <f t="shared" si="163"/>
        <v>0</v>
      </c>
      <c r="BN450" s="226">
        <f t="shared" si="164"/>
        <v>0</v>
      </c>
      <c r="BO450" s="226">
        <f t="shared" si="165"/>
        <v>0</v>
      </c>
      <c r="BP450" s="226">
        <f t="shared" si="166"/>
        <v>0</v>
      </c>
      <c r="BQ450" s="226">
        <f t="shared" si="167"/>
        <v>0</v>
      </c>
      <c r="BR450" s="226">
        <f t="shared" si="168"/>
        <v>0</v>
      </c>
      <c r="BS450" s="226">
        <f t="shared" si="169"/>
        <v>0</v>
      </c>
      <c r="BT450" s="226">
        <f t="shared" si="170"/>
        <v>0</v>
      </c>
      <c r="BU450" s="226">
        <f t="shared" si="171"/>
        <v>0</v>
      </c>
      <c r="BV450" s="226">
        <f t="shared" si="172"/>
        <v>0</v>
      </c>
    </row>
    <row r="451" spans="1:74">
      <c r="A451" s="226">
        <v>419</v>
      </c>
      <c r="B451" s="226" t="s">
        <v>1717</v>
      </c>
      <c r="C451" s="226">
        <f>INDEX('Uganda workforce data - raw'!$A$4:$F$619,MATCH($B451, 'Uganda workforce data - raw'!$B$4:$B$619,0), MATCH("Filled Male",'Uganda workforce data - raw'!$A$4:$F$4,0))*INDEX('Mapping cadres'!$B$1:$Z$616,MATCH($B451, 'Mapping cadres'!$B$1:$B$616,0), MATCH(C$32,'Mapping cadres'!$B$1:$Z$1,0))</f>
        <v>0</v>
      </c>
      <c r="D451" s="226">
        <f>INDEX('Uganda workforce data - raw'!$A$4:$F$619,MATCH($B451, 'Uganda workforce data - raw'!$B$4:$B$619,0), MATCH("Filled Male",'Uganda workforce data - raw'!$A$4:$F$4,0))*INDEX('Mapping cadres'!$B$1:$Z$616,MATCH($B451, 'Mapping cadres'!$B$1:$B$616,0), MATCH(D$32,'Mapping cadres'!$B$1:$Z$1,0))</f>
        <v>0</v>
      </c>
      <c r="E451" s="226">
        <f>INDEX('Uganda workforce data - raw'!$A$4:$F$619,MATCH($B451, 'Uganda workforce data - raw'!$B$4:$B$619,0), MATCH("Filled Male",'Uganda workforce data - raw'!$A$4:$F$4,0))*INDEX('Mapping cadres'!$B$1:$Z$616,MATCH($B451, 'Mapping cadres'!$B$1:$B$616,0), MATCH(E$32,'Mapping cadres'!$B$1:$Z$1,0))</f>
        <v>0</v>
      </c>
      <c r="F451" s="226">
        <f>INDEX('Uganda workforce data - raw'!$A$4:$F$619,MATCH($B451, 'Uganda workforce data - raw'!$B$4:$B$619,0), MATCH("Filled Male",'Uganda workforce data - raw'!$A$4:$F$4,0))*INDEX('Mapping cadres'!$B$1:$Z$616,MATCH($B451, 'Mapping cadres'!$B$1:$B$616,0), MATCH(F$32,'Mapping cadres'!$B$1:$Z$1,0))</f>
        <v>0</v>
      </c>
      <c r="G451" s="226">
        <f>INDEX('Uganda workforce data - raw'!$A$4:$F$619,MATCH($B451, 'Uganda workforce data - raw'!$B$4:$B$619,0), MATCH("Filled Male",'Uganda workforce data - raw'!$A$4:$F$4,0))*INDEX('Mapping cadres'!$B$1:$Z$616,MATCH($B451, 'Mapping cadres'!$B$1:$B$616,0), MATCH(G$32,'Mapping cadres'!$B$1:$Z$1,0))</f>
        <v>0</v>
      </c>
      <c r="H451" s="226">
        <f>INDEX('Uganda workforce data - raw'!$A$4:$F$619,MATCH($B451, 'Uganda workforce data - raw'!$B$4:$B$619,0), MATCH("Filled Male",'Uganda workforce data - raw'!$A$4:$F$4,0))*INDEX('Mapping cadres'!$B$1:$Z$616,MATCH($B451, 'Mapping cadres'!$B$1:$B$616,0), MATCH(H$32,'Mapping cadres'!$B$1:$Z$1,0))</f>
        <v>0</v>
      </c>
      <c r="I451" s="226">
        <f>INDEX('Uganda workforce data - raw'!$A$4:$F$619,MATCH($B451, 'Uganda workforce data - raw'!$B$4:$B$619,0), MATCH("Filled Male",'Uganda workforce data - raw'!$A$4:$F$4,0))*INDEX('Mapping cadres'!$B$1:$Z$616,MATCH($B451, 'Mapping cadres'!$B$1:$B$616,0), MATCH(I$32,'Mapping cadres'!$B$1:$Z$1,0))</f>
        <v>2</v>
      </c>
      <c r="J451" s="226">
        <f>INDEX('Uganda workforce data - raw'!$A$4:$F$619,MATCH($B451, 'Uganda workforce data - raw'!$B$4:$B$619,0), MATCH("Filled Male",'Uganda workforce data - raw'!$A$4:$F$4,0))*INDEX('Mapping cadres'!$B$1:$Z$616,MATCH($B451, 'Mapping cadres'!$B$1:$B$616,0), MATCH(J$32,'Mapping cadres'!$B$1:$Z$1,0))</f>
        <v>0</v>
      </c>
      <c r="K451" s="226">
        <f>INDEX('Uganda workforce data - raw'!$A$4:$F$619,MATCH($B451, 'Uganda workforce data - raw'!$B$4:$B$619,0), MATCH("Filled Male",'Uganda workforce data - raw'!$A$4:$F$4,0))*INDEX('Mapping cadres'!$B$1:$Z$616,MATCH($B451, 'Mapping cadres'!$B$1:$B$616,0), MATCH(K$32,'Mapping cadres'!$B$1:$Z$1,0))</f>
        <v>0</v>
      </c>
      <c r="L451" s="226">
        <f>INDEX('Uganda workforce data - raw'!$A$4:$F$619,MATCH($B451, 'Uganda workforce data - raw'!$B$4:$B$619,0), MATCH("Filled Male",'Uganda workforce data - raw'!$A$4:$F$4,0))*INDEX('Mapping cadres'!$B$1:$Z$616,MATCH($B451, 'Mapping cadres'!$B$1:$B$616,0), MATCH(L$32,'Mapping cadres'!$B$1:$Z$1,0))</f>
        <v>0</v>
      </c>
      <c r="M451" s="226">
        <f>INDEX('Uganda workforce data - raw'!$A$4:$F$619,MATCH($B451, 'Uganda workforce data - raw'!$B$4:$B$619,0), MATCH("Filled Male",'Uganda workforce data - raw'!$A$4:$F$4,0))*INDEX('Mapping cadres'!$B$1:$Z$616,MATCH($B451, 'Mapping cadres'!$B$1:$B$616,0), MATCH(M$32,'Mapping cadres'!$B$1:$Z$1,0))</f>
        <v>0</v>
      </c>
      <c r="N451" s="226">
        <f>INDEX('Uganda workforce data - raw'!$A$4:$F$619,MATCH($B451, 'Uganda workforce data - raw'!$B$4:$B$619,0), MATCH("Filled Male",'Uganda workforce data - raw'!$A$4:$F$4,0))*INDEX('Mapping cadres'!$B$1:$Z$616,MATCH($B451, 'Mapping cadres'!$B$1:$B$616,0), MATCH(N$32,'Mapping cadres'!$B$1:$Z$1,0))</f>
        <v>0</v>
      </c>
      <c r="O451" s="226">
        <f>INDEX('Uganda workforce data - raw'!$A$4:$F$619,MATCH($B451, 'Uganda workforce data - raw'!$B$4:$B$619,0), MATCH("Filled Male",'Uganda workforce data - raw'!$A$4:$F$4,0))*INDEX('Mapping cadres'!$B$1:$Z$616,MATCH($B451, 'Mapping cadres'!$B$1:$B$616,0), MATCH(O$32,'Mapping cadres'!$B$1:$Z$1,0))</f>
        <v>0</v>
      </c>
      <c r="P451" s="226">
        <f>INDEX('Uganda workforce data - raw'!$A$4:$F$619,MATCH($B451, 'Uganda workforce data - raw'!$B$4:$B$619,0), MATCH("Filled Male",'Uganda workforce data - raw'!$A$4:$F$4,0))*INDEX('Mapping cadres'!$B$1:$Z$616,MATCH($B451, 'Mapping cadres'!$B$1:$B$616,0), MATCH(P$32,'Mapping cadres'!$B$1:$Z$1,0))</f>
        <v>0</v>
      </c>
      <c r="Q451" s="226">
        <f>INDEX('Uganda workforce data - raw'!$A$4:$F$619,MATCH($B451, 'Uganda workforce data - raw'!$B$4:$B$619,0), MATCH("Filled Male",'Uganda workforce data - raw'!$A$4:$F$4,0))*INDEX('Mapping cadres'!$B$1:$Z$616,MATCH($B451, 'Mapping cadres'!$B$1:$B$616,0), MATCH(Q$32,'Mapping cadres'!$B$1:$Z$1,0))</f>
        <v>0</v>
      </c>
      <c r="R451" s="226">
        <f>INDEX('Uganda workforce data - raw'!$A$4:$F$619,MATCH($B451, 'Uganda workforce data - raw'!$B$4:$B$619,0), MATCH("Filled Male",'Uganda workforce data - raw'!$A$4:$F$4,0))*INDEX('Mapping cadres'!$B$1:$Z$616,MATCH($B451, 'Mapping cadres'!$B$1:$B$616,0), MATCH(R$32,'Mapping cadres'!$B$1:$Z$1,0))</f>
        <v>0</v>
      </c>
      <c r="S451" s="226">
        <f>INDEX('Uganda workforce data - raw'!$A$4:$F$619,MATCH($B451, 'Uganda workforce data - raw'!$B$4:$B$619,0), MATCH("Filled Male",'Uganda workforce data - raw'!$A$4:$F$4,0))*INDEX('Mapping cadres'!$B$1:$Z$616,MATCH($B451, 'Mapping cadres'!$B$1:$B$616,0), MATCH(S$32,'Mapping cadres'!$B$1:$Z$1,0))</f>
        <v>0</v>
      </c>
      <c r="T451" s="226">
        <f>INDEX('Uganda workforce data - raw'!$A$4:$F$619,MATCH($B451, 'Uganda workforce data - raw'!$B$4:$B$619,0), MATCH("Filled Male",'Uganda workforce data - raw'!$A$4:$F$4,0))*INDEX('Mapping cadres'!$B$1:$Z$616,MATCH($B451, 'Mapping cadres'!$B$1:$B$616,0), MATCH(T$32,'Mapping cadres'!$B$1:$Z$1,0))</f>
        <v>0</v>
      </c>
      <c r="U451" s="226">
        <f>INDEX('Uganda workforce data - raw'!$A$4:$F$619,MATCH($B451, 'Uganda workforce data - raw'!$B$4:$B$619,0), MATCH("Filled Male",'Uganda workforce data - raw'!$A$4:$F$4,0))*INDEX('Mapping cadres'!$B$1:$Z$616,MATCH($B451, 'Mapping cadres'!$B$1:$B$616,0), MATCH(U$32,'Mapping cadres'!$B$1:$Z$1,0))</f>
        <v>0</v>
      </c>
      <c r="V451" s="226">
        <f>INDEX('Uganda workforce data - raw'!$A$4:$F$619,MATCH($B451, 'Uganda workforce data - raw'!$B$4:$B$619,0), MATCH("Filled Male",'Uganda workforce data - raw'!$A$4:$F$4,0))*INDEX('Mapping cadres'!$B$1:$Z$616,MATCH($B451, 'Mapping cadres'!$B$1:$B$616,0), MATCH(V$32,'Mapping cadres'!$B$1:$Z$1,0))</f>
        <v>0</v>
      </c>
      <c r="W451" s="226">
        <f>INDEX('Uganda workforce data - raw'!$A$4:$F$619,MATCH($B451, 'Uganda workforce data - raw'!$B$4:$B$619,0), MATCH("Filled Male",'Uganda workforce data - raw'!$A$4:$F$4,0))*INDEX('Mapping cadres'!$B$1:$Z$616,MATCH($B451, 'Mapping cadres'!$B$1:$B$616,0), MATCH(W$32,'Mapping cadres'!$B$1:$Z$1,0))</f>
        <v>0</v>
      </c>
      <c r="X451" s="226">
        <f>INDEX('Uganda workforce data - raw'!$A$4:$F$619,MATCH($B451, 'Uganda workforce data - raw'!$B$4:$B$619,0), MATCH("Filled Male",'Uganda workforce data - raw'!$A$4:$F$4,0))*INDEX('Mapping cadres'!$B$1:$Z$616,MATCH($B451, 'Mapping cadres'!$B$1:$B$616,0), MATCH(X$32,'Mapping cadres'!$B$1:$Z$1,0))</f>
        <v>0</v>
      </c>
      <c r="Y451" s="226">
        <f>INDEX('Uganda workforce data - raw'!$A$4:$F$619,MATCH($B451, 'Uganda workforce data - raw'!$B$4:$B$619,0), MATCH("Filled Male",'Uganda workforce data - raw'!$A$4:$F$4,0))*INDEX('Mapping cadres'!$B$1:$Z$616,MATCH($B451, 'Mapping cadres'!$B$1:$B$616,0), MATCH(Y$32,'Mapping cadres'!$B$1:$Z$1,0))</f>
        <v>0</v>
      </c>
      <c r="Z451" s="226">
        <f>INDEX('Uganda workforce data - raw'!$A$4:$F$619,MATCH($B451, 'Uganda workforce data - raw'!$B$4:$B$619,0), MATCH("Filled Male",'Uganda workforce data - raw'!$A$4:$F$4,0))*INDEX('Mapping cadres'!$B$1:$Z$616,MATCH($B451, 'Mapping cadres'!$B$1:$B$616,0), MATCH(Z$32,'Mapping cadres'!$B$1:$Z$1,0))</f>
        <v>0</v>
      </c>
      <c r="AA451" s="226">
        <f>INDEX('Uganda workforce data - raw'!$A$4:$F$619,MATCH($B451, 'Uganda workforce data - raw'!$B$4:$B$619,0), MATCH("Filled Female",'Uganda workforce data - raw'!$A$4:$F$4,0))*INDEX('Mapping cadres'!$B$1:$Z$616,MATCH($B451, 'Mapping cadres'!$B$1:$B$616,0), MATCH(AA$32,'Mapping cadres'!$B$1:$Z$1,0))</f>
        <v>0</v>
      </c>
      <c r="AB451" s="226">
        <f>INDEX('Uganda workforce data - raw'!$A$4:$F$619,MATCH($B451, 'Uganda workforce data - raw'!$B$4:$B$619,0), MATCH("Filled Female",'Uganda workforce data - raw'!$A$4:$F$4,0))*INDEX('Mapping cadres'!$B$1:$Z$616,MATCH($B451, 'Mapping cadres'!$B$1:$B$616,0), MATCH(AB$32,'Mapping cadres'!$B$1:$Z$1,0))</f>
        <v>0</v>
      </c>
      <c r="AC451" s="226">
        <f>INDEX('Uganda workforce data - raw'!$A$4:$F$619,MATCH($B451, 'Uganda workforce data - raw'!$B$4:$B$619,0), MATCH("Filled Female",'Uganda workforce data - raw'!$A$4:$F$4,0))*INDEX('Mapping cadres'!$B$1:$Z$616,MATCH($B451, 'Mapping cadres'!$B$1:$B$616,0), MATCH(AC$32,'Mapping cadres'!$B$1:$Z$1,0))</f>
        <v>0</v>
      </c>
      <c r="AD451" s="226">
        <f>INDEX('Uganda workforce data - raw'!$A$4:$F$619,MATCH($B451, 'Uganda workforce data - raw'!$B$4:$B$619,0), MATCH("Filled Female",'Uganda workforce data - raw'!$A$4:$F$4,0))*INDEX('Mapping cadres'!$B$1:$Z$616,MATCH($B451, 'Mapping cadres'!$B$1:$B$616,0), MATCH(AD$32,'Mapping cadres'!$B$1:$Z$1,0))</f>
        <v>0</v>
      </c>
      <c r="AE451" s="226">
        <f>INDEX('Uganda workforce data - raw'!$A$4:$F$619,MATCH($B451, 'Uganda workforce data - raw'!$B$4:$B$619,0), MATCH("Filled Female",'Uganda workforce data - raw'!$A$4:$F$4,0))*INDEX('Mapping cadres'!$B$1:$Z$616,MATCH($B451, 'Mapping cadres'!$B$1:$B$616,0), MATCH(AE$32,'Mapping cadres'!$B$1:$Z$1,0))</f>
        <v>0</v>
      </c>
      <c r="AF451" s="226">
        <f>INDEX('Uganda workforce data - raw'!$A$4:$F$619,MATCH($B451, 'Uganda workforce data - raw'!$B$4:$B$619,0), MATCH("Filled Female",'Uganda workforce data - raw'!$A$4:$F$4,0))*INDEX('Mapping cadres'!$B$1:$Z$616,MATCH($B451, 'Mapping cadres'!$B$1:$B$616,0), MATCH(AF$32,'Mapping cadres'!$B$1:$Z$1,0))</f>
        <v>0</v>
      </c>
      <c r="AG451" s="226">
        <f>INDEX('Uganda workforce data - raw'!$A$4:$F$619,MATCH($B451, 'Uganda workforce data - raw'!$B$4:$B$619,0), MATCH("Filled Female",'Uganda workforce data - raw'!$A$4:$F$4,0))*INDEX('Mapping cadres'!$B$1:$Z$616,MATCH($B451, 'Mapping cadres'!$B$1:$B$616,0), MATCH(AG$32,'Mapping cadres'!$B$1:$Z$1,0))</f>
        <v>3</v>
      </c>
      <c r="AH451" s="226">
        <f>INDEX('Uganda workforce data - raw'!$A$4:$F$619,MATCH($B451, 'Uganda workforce data - raw'!$B$4:$B$619,0), MATCH("Filled Female",'Uganda workforce data - raw'!$A$4:$F$4,0))*INDEX('Mapping cadres'!$B$1:$Z$616,MATCH($B451, 'Mapping cadres'!$B$1:$B$616,0), MATCH(AH$32,'Mapping cadres'!$B$1:$Z$1,0))</f>
        <v>0</v>
      </c>
      <c r="AI451" s="226">
        <f>INDEX('Uganda workforce data - raw'!$A$4:$F$619,MATCH($B451, 'Uganda workforce data - raw'!$B$4:$B$619,0), MATCH("Filled Female",'Uganda workforce data - raw'!$A$4:$F$4,0))*INDEX('Mapping cadres'!$B$1:$Z$616,MATCH($B451, 'Mapping cadres'!$B$1:$B$616,0), MATCH(AI$32,'Mapping cadres'!$B$1:$Z$1,0))</f>
        <v>0</v>
      </c>
      <c r="AJ451" s="226">
        <f>INDEX('Uganda workforce data - raw'!$A$4:$F$619,MATCH($B451, 'Uganda workforce data - raw'!$B$4:$B$619,0), MATCH("Filled Female",'Uganda workforce data - raw'!$A$4:$F$4,0))*INDEX('Mapping cadres'!$B$1:$Z$616,MATCH($B451, 'Mapping cadres'!$B$1:$B$616,0), MATCH(AJ$32,'Mapping cadres'!$B$1:$Z$1,0))</f>
        <v>0</v>
      </c>
      <c r="AK451" s="226">
        <f>INDEX('Uganda workforce data - raw'!$A$4:$F$619,MATCH($B451, 'Uganda workforce data - raw'!$B$4:$B$619,0), MATCH("Filled Female",'Uganda workforce data - raw'!$A$4:$F$4,0))*INDEX('Mapping cadres'!$B$1:$Z$616,MATCH($B451, 'Mapping cadres'!$B$1:$B$616,0), MATCH(AK$32,'Mapping cadres'!$B$1:$Z$1,0))</f>
        <v>0</v>
      </c>
      <c r="AL451" s="226">
        <f>INDEX('Uganda workforce data - raw'!$A$4:$F$619,MATCH($B451, 'Uganda workforce data - raw'!$B$4:$B$619,0), MATCH("Filled Female",'Uganda workforce data - raw'!$A$4:$F$4,0))*INDEX('Mapping cadres'!$B$1:$Z$616,MATCH($B451, 'Mapping cadres'!$B$1:$B$616,0), MATCH(AL$32,'Mapping cadres'!$B$1:$Z$1,0))</f>
        <v>0</v>
      </c>
      <c r="AM451" s="226">
        <f>INDEX('Uganda workforce data - raw'!$A$4:$F$619,MATCH($B451, 'Uganda workforce data - raw'!$B$4:$B$619,0), MATCH("Filled Female",'Uganda workforce data - raw'!$A$4:$F$4,0))*INDEX('Mapping cadres'!$B$1:$Z$616,MATCH($B451, 'Mapping cadres'!$B$1:$B$616,0), MATCH(AM$32,'Mapping cadres'!$B$1:$Z$1,0))</f>
        <v>0</v>
      </c>
      <c r="AN451" s="226">
        <f>INDEX('Uganda workforce data - raw'!$A$4:$F$619,MATCH($B451, 'Uganda workforce data - raw'!$B$4:$B$619,0), MATCH("Filled Female",'Uganda workforce data - raw'!$A$4:$F$4,0))*INDEX('Mapping cadres'!$B$1:$Z$616,MATCH($B451, 'Mapping cadres'!$B$1:$B$616,0), MATCH(AN$32,'Mapping cadres'!$B$1:$Z$1,0))</f>
        <v>0</v>
      </c>
      <c r="AO451" s="226">
        <f>INDEX('Uganda workforce data - raw'!$A$4:$F$619,MATCH($B451, 'Uganda workforce data - raw'!$B$4:$B$619,0), MATCH("Filled Female",'Uganda workforce data - raw'!$A$4:$F$4,0))*INDEX('Mapping cadres'!$B$1:$Z$616,MATCH($B451, 'Mapping cadres'!$B$1:$B$616,0), MATCH(AO$32,'Mapping cadres'!$B$1:$Z$1,0))</f>
        <v>0</v>
      </c>
      <c r="AP451" s="226">
        <f>INDEX('Uganda workforce data - raw'!$A$4:$F$619,MATCH($B451, 'Uganda workforce data - raw'!$B$4:$B$619,0), MATCH("Filled Female",'Uganda workforce data - raw'!$A$4:$F$4,0))*INDEX('Mapping cadres'!$B$1:$Z$616,MATCH($B451, 'Mapping cadres'!$B$1:$B$616,0), MATCH(AP$32,'Mapping cadres'!$B$1:$Z$1,0))</f>
        <v>0</v>
      </c>
      <c r="AQ451" s="226">
        <f>INDEX('Uganda workforce data - raw'!$A$4:$F$619,MATCH($B451, 'Uganda workforce data - raw'!$B$4:$B$619,0), MATCH("Filled Female",'Uganda workforce data - raw'!$A$4:$F$4,0))*INDEX('Mapping cadres'!$B$1:$Z$616,MATCH($B451, 'Mapping cadres'!$B$1:$B$616,0), MATCH(AQ$32,'Mapping cadres'!$B$1:$Z$1,0))</f>
        <v>0</v>
      </c>
      <c r="AR451" s="226">
        <f>INDEX('Uganda workforce data - raw'!$A$4:$F$619,MATCH($B451, 'Uganda workforce data - raw'!$B$4:$B$619,0), MATCH("Filled Female",'Uganda workforce data - raw'!$A$4:$F$4,0))*INDEX('Mapping cadres'!$B$1:$Z$616,MATCH($B451, 'Mapping cadres'!$B$1:$B$616,0), MATCH(AR$32,'Mapping cadres'!$B$1:$Z$1,0))</f>
        <v>0</v>
      </c>
      <c r="AS451" s="226">
        <f>INDEX('Uganda workforce data - raw'!$A$4:$F$619,MATCH($B451, 'Uganda workforce data - raw'!$B$4:$B$619,0), MATCH("Filled Female",'Uganda workforce data - raw'!$A$4:$F$4,0))*INDEX('Mapping cadres'!$B$1:$Z$616,MATCH($B451, 'Mapping cadres'!$B$1:$B$616,0), MATCH(AS$32,'Mapping cadres'!$B$1:$Z$1,0))</f>
        <v>0</v>
      </c>
      <c r="AT451" s="226">
        <f>INDEX('Uganda workforce data - raw'!$A$4:$F$619,MATCH($B451, 'Uganda workforce data - raw'!$B$4:$B$619,0), MATCH("Filled Female",'Uganda workforce data - raw'!$A$4:$F$4,0))*INDEX('Mapping cadres'!$B$1:$Z$616,MATCH($B451, 'Mapping cadres'!$B$1:$B$616,0), MATCH(AT$32,'Mapping cadres'!$B$1:$Z$1,0))</f>
        <v>0</v>
      </c>
      <c r="AU451" s="226">
        <f>INDEX('Uganda workforce data - raw'!$A$4:$F$619,MATCH($B451, 'Uganda workforce data - raw'!$B$4:$B$619,0), MATCH("Filled Female",'Uganda workforce data - raw'!$A$4:$F$4,0))*INDEX('Mapping cadres'!$B$1:$Z$616,MATCH($B451, 'Mapping cadres'!$B$1:$B$616,0), MATCH(AU$32,'Mapping cadres'!$B$1:$Z$1,0))</f>
        <v>0</v>
      </c>
      <c r="AV451" s="226">
        <f>INDEX('Uganda workforce data - raw'!$A$4:$F$619,MATCH($B451, 'Uganda workforce data - raw'!$B$4:$B$619,0), MATCH("Filled Female",'Uganda workforce data - raw'!$A$4:$F$4,0))*INDEX('Mapping cadres'!$B$1:$Z$616,MATCH($B451, 'Mapping cadres'!$B$1:$B$616,0), MATCH(AV$32,'Mapping cadres'!$B$1:$Z$1,0))</f>
        <v>0</v>
      </c>
      <c r="AW451" s="226">
        <f>INDEX('Uganda workforce data - raw'!$A$4:$F$619,MATCH($B451, 'Uganda workforce data - raw'!$B$4:$B$619,0), MATCH("Filled Female",'Uganda workforce data - raw'!$A$4:$F$4,0))*INDEX('Mapping cadres'!$B$1:$Z$616,MATCH($B451, 'Mapping cadres'!$B$1:$B$616,0), MATCH(AW$32,'Mapping cadres'!$B$1:$Z$1,0))</f>
        <v>0</v>
      </c>
      <c r="AX451" s="226">
        <f>INDEX('Uganda workforce data - raw'!$A$4:$F$619,MATCH($B451, 'Uganda workforce data - raw'!$B$4:$B$619,0), MATCH("Filled Female",'Uganda workforce data - raw'!$A$4:$F$4,0))*INDEX('Mapping cadres'!$B$1:$Z$616,MATCH($B451, 'Mapping cadres'!$B$1:$B$616,0), MATCH(AX$32,'Mapping cadres'!$B$1:$Z$1,0))</f>
        <v>0</v>
      </c>
      <c r="AY451" s="226">
        <f t="shared" si="149"/>
        <v>0</v>
      </c>
      <c r="AZ451" s="226">
        <f t="shared" si="150"/>
        <v>0</v>
      </c>
      <c r="BA451" s="226">
        <f t="shared" si="151"/>
        <v>0</v>
      </c>
      <c r="BB451" s="226">
        <f t="shared" si="152"/>
        <v>0</v>
      </c>
      <c r="BC451" s="226">
        <f t="shared" si="153"/>
        <v>0</v>
      </c>
      <c r="BD451" s="226">
        <f t="shared" si="154"/>
        <v>0</v>
      </c>
      <c r="BE451" s="226">
        <f t="shared" si="155"/>
        <v>5</v>
      </c>
      <c r="BF451" s="226">
        <f t="shared" si="156"/>
        <v>0</v>
      </c>
      <c r="BG451" s="226">
        <f t="shared" si="157"/>
        <v>0</v>
      </c>
      <c r="BH451" s="226">
        <f t="shared" si="158"/>
        <v>0</v>
      </c>
      <c r="BI451" s="226">
        <f t="shared" si="159"/>
        <v>0</v>
      </c>
      <c r="BJ451" s="226">
        <f t="shared" si="160"/>
        <v>0</v>
      </c>
      <c r="BK451" s="226">
        <f t="shared" si="161"/>
        <v>0</v>
      </c>
      <c r="BL451" s="226">
        <f t="shared" si="162"/>
        <v>0</v>
      </c>
      <c r="BM451" s="226">
        <f t="shared" si="163"/>
        <v>0</v>
      </c>
      <c r="BN451" s="226">
        <f t="shared" si="164"/>
        <v>0</v>
      </c>
      <c r="BO451" s="226">
        <f t="shared" si="165"/>
        <v>0</v>
      </c>
      <c r="BP451" s="226">
        <f t="shared" si="166"/>
        <v>0</v>
      </c>
      <c r="BQ451" s="226">
        <f t="shared" si="167"/>
        <v>0</v>
      </c>
      <c r="BR451" s="226">
        <f t="shared" si="168"/>
        <v>0</v>
      </c>
      <c r="BS451" s="226">
        <f t="shared" si="169"/>
        <v>0</v>
      </c>
      <c r="BT451" s="226">
        <f t="shared" si="170"/>
        <v>0</v>
      </c>
      <c r="BU451" s="226">
        <f t="shared" si="171"/>
        <v>0</v>
      </c>
      <c r="BV451" s="226">
        <f t="shared" si="172"/>
        <v>0</v>
      </c>
    </row>
    <row r="452" spans="1:74">
      <c r="A452" s="226">
        <v>420</v>
      </c>
      <c r="B452" s="226" t="s">
        <v>1718</v>
      </c>
      <c r="C452" s="226">
        <f>INDEX('Uganda workforce data - raw'!$A$4:$F$619,MATCH($B452, 'Uganda workforce data - raw'!$B$4:$B$619,0), MATCH("Filled Male",'Uganda workforce data - raw'!$A$4:$F$4,0))*INDEX('Mapping cadres'!$B$1:$Z$616,MATCH($B452, 'Mapping cadres'!$B$1:$B$616,0), MATCH(C$32,'Mapping cadres'!$B$1:$Z$1,0))</f>
        <v>4</v>
      </c>
      <c r="D452" s="226">
        <f>INDEX('Uganda workforce data - raw'!$A$4:$F$619,MATCH($B452, 'Uganda workforce data - raw'!$B$4:$B$619,0), MATCH("Filled Male",'Uganda workforce data - raw'!$A$4:$F$4,0))*INDEX('Mapping cadres'!$B$1:$Z$616,MATCH($B452, 'Mapping cadres'!$B$1:$B$616,0), MATCH(D$32,'Mapping cadres'!$B$1:$Z$1,0))</f>
        <v>0</v>
      </c>
      <c r="E452" s="226">
        <f>INDEX('Uganda workforce data - raw'!$A$4:$F$619,MATCH($B452, 'Uganda workforce data - raw'!$B$4:$B$619,0), MATCH("Filled Male",'Uganda workforce data - raw'!$A$4:$F$4,0))*INDEX('Mapping cadres'!$B$1:$Z$616,MATCH($B452, 'Mapping cadres'!$B$1:$B$616,0), MATCH(E$32,'Mapping cadres'!$B$1:$Z$1,0))</f>
        <v>0</v>
      </c>
      <c r="F452" s="226">
        <f>INDEX('Uganda workforce data - raw'!$A$4:$F$619,MATCH($B452, 'Uganda workforce data - raw'!$B$4:$B$619,0), MATCH("Filled Male",'Uganda workforce data - raw'!$A$4:$F$4,0))*INDEX('Mapping cadres'!$B$1:$Z$616,MATCH($B452, 'Mapping cadres'!$B$1:$B$616,0), MATCH(F$32,'Mapping cadres'!$B$1:$Z$1,0))</f>
        <v>0</v>
      </c>
      <c r="G452" s="226">
        <f>INDEX('Uganda workforce data - raw'!$A$4:$F$619,MATCH($B452, 'Uganda workforce data - raw'!$B$4:$B$619,0), MATCH("Filled Male",'Uganda workforce data - raw'!$A$4:$F$4,0))*INDEX('Mapping cadres'!$B$1:$Z$616,MATCH($B452, 'Mapping cadres'!$B$1:$B$616,0), MATCH(G$32,'Mapping cadres'!$B$1:$Z$1,0))</f>
        <v>0</v>
      </c>
      <c r="H452" s="226">
        <f>INDEX('Uganda workforce data - raw'!$A$4:$F$619,MATCH($B452, 'Uganda workforce data - raw'!$B$4:$B$619,0), MATCH("Filled Male",'Uganda workforce data - raw'!$A$4:$F$4,0))*INDEX('Mapping cadres'!$B$1:$Z$616,MATCH($B452, 'Mapping cadres'!$B$1:$B$616,0), MATCH(H$32,'Mapping cadres'!$B$1:$Z$1,0))</f>
        <v>0</v>
      </c>
      <c r="I452" s="226">
        <f>INDEX('Uganda workforce data - raw'!$A$4:$F$619,MATCH($B452, 'Uganda workforce data - raw'!$B$4:$B$619,0), MATCH("Filled Male",'Uganda workforce data - raw'!$A$4:$F$4,0))*INDEX('Mapping cadres'!$B$1:$Z$616,MATCH($B452, 'Mapping cadres'!$B$1:$B$616,0), MATCH(I$32,'Mapping cadres'!$B$1:$Z$1,0))</f>
        <v>0</v>
      </c>
      <c r="J452" s="226">
        <f>INDEX('Uganda workforce data - raw'!$A$4:$F$619,MATCH($B452, 'Uganda workforce data - raw'!$B$4:$B$619,0), MATCH("Filled Male",'Uganda workforce data - raw'!$A$4:$F$4,0))*INDEX('Mapping cadres'!$B$1:$Z$616,MATCH($B452, 'Mapping cadres'!$B$1:$B$616,0), MATCH(J$32,'Mapping cadres'!$B$1:$Z$1,0))</f>
        <v>0</v>
      </c>
      <c r="K452" s="226">
        <f>INDEX('Uganda workforce data - raw'!$A$4:$F$619,MATCH($B452, 'Uganda workforce data - raw'!$B$4:$B$619,0), MATCH("Filled Male",'Uganda workforce data - raw'!$A$4:$F$4,0))*INDEX('Mapping cadres'!$B$1:$Z$616,MATCH($B452, 'Mapping cadres'!$B$1:$B$616,0), MATCH(K$32,'Mapping cadres'!$B$1:$Z$1,0))</f>
        <v>0</v>
      </c>
      <c r="L452" s="226">
        <f>INDEX('Uganda workforce data - raw'!$A$4:$F$619,MATCH($B452, 'Uganda workforce data - raw'!$B$4:$B$619,0), MATCH("Filled Male",'Uganda workforce data - raw'!$A$4:$F$4,0))*INDEX('Mapping cadres'!$B$1:$Z$616,MATCH($B452, 'Mapping cadres'!$B$1:$B$616,0), MATCH(L$32,'Mapping cadres'!$B$1:$Z$1,0))</f>
        <v>0</v>
      </c>
      <c r="M452" s="226">
        <f>INDEX('Uganda workforce data - raw'!$A$4:$F$619,MATCH($B452, 'Uganda workforce data - raw'!$B$4:$B$619,0), MATCH("Filled Male",'Uganda workforce data - raw'!$A$4:$F$4,0))*INDEX('Mapping cadres'!$B$1:$Z$616,MATCH($B452, 'Mapping cadres'!$B$1:$B$616,0), MATCH(M$32,'Mapping cadres'!$B$1:$Z$1,0))</f>
        <v>0</v>
      </c>
      <c r="N452" s="226">
        <f>INDEX('Uganda workforce data - raw'!$A$4:$F$619,MATCH($B452, 'Uganda workforce data - raw'!$B$4:$B$619,0), MATCH("Filled Male",'Uganda workforce data - raw'!$A$4:$F$4,0))*INDEX('Mapping cadres'!$B$1:$Z$616,MATCH($B452, 'Mapping cadres'!$B$1:$B$616,0), MATCH(N$32,'Mapping cadres'!$B$1:$Z$1,0))</f>
        <v>0</v>
      </c>
      <c r="O452" s="226">
        <f>INDEX('Uganda workforce data - raw'!$A$4:$F$619,MATCH($B452, 'Uganda workforce data - raw'!$B$4:$B$619,0), MATCH("Filled Male",'Uganda workforce data - raw'!$A$4:$F$4,0))*INDEX('Mapping cadres'!$B$1:$Z$616,MATCH($B452, 'Mapping cadres'!$B$1:$B$616,0), MATCH(O$32,'Mapping cadres'!$B$1:$Z$1,0))</f>
        <v>0</v>
      </c>
      <c r="P452" s="226">
        <f>INDEX('Uganda workforce data - raw'!$A$4:$F$619,MATCH($B452, 'Uganda workforce data - raw'!$B$4:$B$619,0), MATCH("Filled Male",'Uganda workforce data - raw'!$A$4:$F$4,0))*INDEX('Mapping cadres'!$B$1:$Z$616,MATCH($B452, 'Mapping cadres'!$B$1:$B$616,0), MATCH(P$32,'Mapping cadres'!$B$1:$Z$1,0))</f>
        <v>0</v>
      </c>
      <c r="Q452" s="226">
        <f>INDEX('Uganda workforce data - raw'!$A$4:$F$619,MATCH($B452, 'Uganda workforce data - raw'!$B$4:$B$619,0), MATCH("Filled Male",'Uganda workforce data - raw'!$A$4:$F$4,0))*INDEX('Mapping cadres'!$B$1:$Z$616,MATCH($B452, 'Mapping cadres'!$B$1:$B$616,0), MATCH(Q$32,'Mapping cadres'!$B$1:$Z$1,0))</f>
        <v>0</v>
      </c>
      <c r="R452" s="226">
        <f>INDEX('Uganda workforce data - raw'!$A$4:$F$619,MATCH($B452, 'Uganda workforce data - raw'!$B$4:$B$619,0), MATCH("Filled Male",'Uganda workforce data - raw'!$A$4:$F$4,0))*INDEX('Mapping cadres'!$B$1:$Z$616,MATCH($B452, 'Mapping cadres'!$B$1:$B$616,0), MATCH(R$32,'Mapping cadres'!$B$1:$Z$1,0))</f>
        <v>0</v>
      </c>
      <c r="S452" s="226">
        <f>INDEX('Uganda workforce data - raw'!$A$4:$F$619,MATCH($B452, 'Uganda workforce data - raw'!$B$4:$B$619,0), MATCH("Filled Male",'Uganda workforce data - raw'!$A$4:$F$4,0))*INDEX('Mapping cadres'!$B$1:$Z$616,MATCH($B452, 'Mapping cadres'!$B$1:$B$616,0), MATCH(S$32,'Mapping cadres'!$B$1:$Z$1,0))</f>
        <v>0</v>
      </c>
      <c r="T452" s="226">
        <f>INDEX('Uganda workforce data - raw'!$A$4:$F$619,MATCH($B452, 'Uganda workforce data - raw'!$B$4:$B$619,0), MATCH("Filled Male",'Uganda workforce data - raw'!$A$4:$F$4,0))*INDEX('Mapping cadres'!$B$1:$Z$616,MATCH($B452, 'Mapping cadres'!$B$1:$B$616,0), MATCH(T$32,'Mapping cadres'!$B$1:$Z$1,0))</f>
        <v>0</v>
      </c>
      <c r="U452" s="226">
        <f>INDEX('Uganda workforce data - raw'!$A$4:$F$619,MATCH($B452, 'Uganda workforce data - raw'!$B$4:$B$619,0), MATCH("Filled Male",'Uganda workforce data - raw'!$A$4:$F$4,0))*INDEX('Mapping cadres'!$B$1:$Z$616,MATCH($B452, 'Mapping cadres'!$B$1:$B$616,0), MATCH(U$32,'Mapping cadres'!$B$1:$Z$1,0))</f>
        <v>0</v>
      </c>
      <c r="V452" s="226">
        <f>INDEX('Uganda workforce data - raw'!$A$4:$F$619,MATCH($B452, 'Uganda workforce data - raw'!$B$4:$B$619,0), MATCH("Filled Male",'Uganda workforce data - raw'!$A$4:$F$4,0))*INDEX('Mapping cadres'!$B$1:$Z$616,MATCH($B452, 'Mapping cadres'!$B$1:$B$616,0), MATCH(V$32,'Mapping cadres'!$B$1:$Z$1,0))</f>
        <v>0</v>
      </c>
      <c r="W452" s="226">
        <f>INDEX('Uganda workforce data - raw'!$A$4:$F$619,MATCH($B452, 'Uganda workforce data - raw'!$B$4:$B$619,0), MATCH("Filled Male",'Uganda workforce data - raw'!$A$4:$F$4,0))*INDEX('Mapping cadres'!$B$1:$Z$616,MATCH($B452, 'Mapping cadres'!$B$1:$B$616,0), MATCH(W$32,'Mapping cadres'!$B$1:$Z$1,0))</f>
        <v>0</v>
      </c>
      <c r="X452" s="226">
        <f>INDEX('Uganda workforce data - raw'!$A$4:$F$619,MATCH($B452, 'Uganda workforce data - raw'!$B$4:$B$619,0), MATCH("Filled Male",'Uganda workforce data - raw'!$A$4:$F$4,0))*INDEX('Mapping cadres'!$B$1:$Z$616,MATCH($B452, 'Mapping cadres'!$B$1:$B$616,0), MATCH(X$32,'Mapping cadres'!$B$1:$Z$1,0))</f>
        <v>0</v>
      </c>
      <c r="Y452" s="226">
        <f>INDEX('Uganda workforce data - raw'!$A$4:$F$619,MATCH($B452, 'Uganda workforce data - raw'!$B$4:$B$619,0), MATCH("Filled Male",'Uganda workforce data - raw'!$A$4:$F$4,0))*INDEX('Mapping cadres'!$B$1:$Z$616,MATCH($B452, 'Mapping cadres'!$B$1:$B$616,0), MATCH(Y$32,'Mapping cadres'!$B$1:$Z$1,0))</f>
        <v>0</v>
      </c>
      <c r="Z452" s="226">
        <f>INDEX('Uganda workforce data - raw'!$A$4:$F$619,MATCH($B452, 'Uganda workforce data - raw'!$B$4:$B$619,0), MATCH("Filled Male",'Uganda workforce data - raw'!$A$4:$F$4,0))*INDEX('Mapping cadres'!$B$1:$Z$616,MATCH($B452, 'Mapping cadres'!$B$1:$B$616,0), MATCH(Z$32,'Mapping cadres'!$B$1:$Z$1,0))</f>
        <v>0</v>
      </c>
      <c r="AA452" s="226">
        <f>INDEX('Uganda workforce data - raw'!$A$4:$F$619,MATCH($B452, 'Uganda workforce data - raw'!$B$4:$B$619,0), MATCH("Filled Female",'Uganda workforce data - raw'!$A$4:$F$4,0))*INDEX('Mapping cadres'!$B$1:$Z$616,MATCH($B452, 'Mapping cadres'!$B$1:$B$616,0), MATCH(AA$32,'Mapping cadres'!$B$1:$Z$1,0))</f>
        <v>3</v>
      </c>
      <c r="AB452" s="226">
        <f>INDEX('Uganda workforce data - raw'!$A$4:$F$619,MATCH($B452, 'Uganda workforce data - raw'!$B$4:$B$619,0), MATCH("Filled Female",'Uganda workforce data - raw'!$A$4:$F$4,0))*INDEX('Mapping cadres'!$B$1:$Z$616,MATCH($B452, 'Mapping cadres'!$B$1:$B$616,0), MATCH(AB$32,'Mapping cadres'!$B$1:$Z$1,0))</f>
        <v>0</v>
      </c>
      <c r="AC452" s="226">
        <f>INDEX('Uganda workforce data - raw'!$A$4:$F$619,MATCH($B452, 'Uganda workforce data - raw'!$B$4:$B$619,0), MATCH("Filled Female",'Uganda workforce data - raw'!$A$4:$F$4,0))*INDEX('Mapping cadres'!$B$1:$Z$616,MATCH($B452, 'Mapping cadres'!$B$1:$B$616,0), MATCH(AC$32,'Mapping cadres'!$B$1:$Z$1,0))</f>
        <v>0</v>
      </c>
      <c r="AD452" s="226">
        <f>INDEX('Uganda workforce data - raw'!$A$4:$F$619,MATCH($B452, 'Uganda workforce data - raw'!$B$4:$B$619,0), MATCH("Filled Female",'Uganda workforce data - raw'!$A$4:$F$4,0))*INDEX('Mapping cadres'!$B$1:$Z$616,MATCH($B452, 'Mapping cadres'!$B$1:$B$616,0), MATCH(AD$32,'Mapping cadres'!$B$1:$Z$1,0))</f>
        <v>0</v>
      </c>
      <c r="AE452" s="226">
        <f>INDEX('Uganda workforce data - raw'!$A$4:$F$619,MATCH($B452, 'Uganda workforce data - raw'!$B$4:$B$619,0), MATCH("Filled Female",'Uganda workforce data - raw'!$A$4:$F$4,0))*INDEX('Mapping cadres'!$B$1:$Z$616,MATCH($B452, 'Mapping cadres'!$B$1:$B$616,0), MATCH(AE$32,'Mapping cadres'!$B$1:$Z$1,0))</f>
        <v>0</v>
      </c>
      <c r="AF452" s="226">
        <f>INDEX('Uganda workforce data - raw'!$A$4:$F$619,MATCH($B452, 'Uganda workforce data - raw'!$B$4:$B$619,0), MATCH("Filled Female",'Uganda workforce data - raw'!$A$4:$F$4,0))*INDEX('Mapping cadres'!$B$1:$Z$616,MATCH($B452, 'Mapping cadres'!$B$1:$B$616,0), MATCH(AF$32,'Mapping cadres'!$B$1:$Z$1,0))</f>
        <v>0</v>
      </c>
      <c r="AG452" s="226">
        <f>INDEX('Uganda workforce data - raw'!$A$4:$F$619,MATCH($B452, 'Uganda workforce data - raw'!$B$4:$B$619,0), MATCH("Filled Female",'Uganda workforce data - raw'!$A$4:$F$4,0))*INDEX('Mapping cadres'!$B$1:$Z$616,MATCH($B452, 'Mapping cadres'!$B$1:$B$616,0), MATCH(AG$32,'Mapping cadres'!$B$1:$Z$1,0))</f>
        <v>0</v>
      </c>
      <c r="AH452" s="226">
        <f>INDEX('Uganda workforce data - raw'!$A$4:$F$619,MATCH($B452, 'Uganda workforce data - raw'!$B$4:$B$619,0), MATCH("Filled Female",'Uganda workforce data - raw'!$A$4:$F$4,0))*INDEX('Mapping cadres'!$B$1:$Z$616,MATCH($B452, 'Mapping cadres'!$B$1:$B$616,0), MATCH(AH$32,'Mapping cadres'!$B$1:$Z$1,0))</f>
        <v>0</v>
      </c>
      <c r="AI452" s="226">
        <f>INDEX('Uganda workforce data - raw'!$A$4:$F$619,MATCH($B452, 'Uganda workforce data - raw'!$B$4:$B$619,0), MATCH("Filled Female",'Uganda workforce data - raw'!$A$4:$F$4,0))*INDEX('Mapping cadres'!$B$1:$Z$616,MATCH($B452, 'Mapping cadres'!$B$1:$B$616,0), MATCH(AI$32,'Mapping cadres'!$B$1:$Z$1,0))</f>
        <v>0</v>
      </c>
      <c r="AJ452" s="226">
        <f>INDEX('Uganda workforce data - raw'!$A$4:$F$619,MATCH($B452, 'Uganda workforce data - raw'!$B$4:$B$619,0), MATCH("Filled Female",'Uganda workforce data - raw'!$A$4:$F$4,0))*INDEX('Mapping cadres'!$B$1:$Z$616,MATCH($B452, 'Mapping cadres'!$B$1:$B$616,0), MATCH(AJ$32,'Mapping cadres'!$B$1:$Z$1,0))</f>
        <v>0</v>
      </c>
      <c r="AK452" s="226">
        <f>INDEX('Uganda workforce data - raw'!$A$4:$F$619,MATCH($B452, 'Uganda workforce data - raw'!$B$4:$B$619,0), MATCH("Filled Female",'Uganda workforce data - raw'!$A$4:$F$4,0))*INDEX('Mapping cadres'!$B$1:$Z$616,MATCH($B452, 'Mapping cadres'!$B$1:$B$616,0), MATCH(AK$32,'Mapping cadres'!$B$1:$Z$1,0))</f>
        <v>0</v>
      </c>
      <c r="AL452" s="226">
        <f>INDEX('Uganda workforce data - raw'!$A$4:$F$619,MATCH($B452, 'Uganda workforce data - raw'!$B$4:$B$619,0), MATCH("Filled Female",'Uganda workforce data - raw'!$A$4:$F$4,0))*INDEX('Mapping cadres'!$B$1:$Z$616,MATCH($B452, 'Mapping cadres'!$B$1:$B$616,0), MATCH(AL$32,'Mapping cadres'!$B$1:$Z$1,0))</f>
        <v>0</v>
      </c>
      <c r="AM452" s="226">
        <f>INDEX('Uganda workforce data - raw'!$A$4:$F$619,MATCH($B452, 'Uganda workforce data - raw'!$B$4:$B$619,0), MATCH("Filled Female",'Uganda workforce data - raw'!$A$4:$F$4,0))*INDEX('Mapping cadres'!$B$1:$Z$616,MATCH($B452, 'Mapping cadres'!$B$1:$B$616,0), MATCH(AM$32,'Mapping cadres'!$B$1:$Z$1,0))</f>
        <v>0</v>
      </c>
      <c r="AN452" s="226">
        <f>INDEX('Uganda workforce data - raw'!$A$4:$F$619,MATCH($B452, 'Uganda workforce data - raw'!$B$4:$B$619,0), MATCH("Filled Female",'Uganda workforce data - raw'!$A$4:$F$4,0))*INDEX('Mapping cadres'!$B$1:$Z$616,MATCH($B452, 'Mapping cadres'!$B$1:$B$616,0), MATCH(AN$32,'Mapping cadres'!$B$1:$Z$1,0))</f>
        <v>0</v>
      </c>
      <c r="AO452" s="226">
        <f>INDEX('Uganda workforce data - raw'!$A$4:$F$619,MATCH($B452, 'Uganda workforce data - raw'!$B$4:$B$619,0), MATCH("Filled Female",'Uganda workforce data - raw'!$A$4:$F$4,0))*INDEX('Mapping cadres'!$B$1:$Z$616,MATCH($B452, 'Mapping cadres'!$B$1:$B$616,0), MATCH(AO$32,'Mapping cadres'!$B$1:$Z$1,0))</f>
        <v>0</v>
      </c>
      <c r="AP452" s="226">
        <f>INDEX('Uganda workforce data - raw'!$A$4:$F$619,MATCH($B452, 'Uganda workforce data - raw'!$B$4:$B$619,0), MATCH("Filled Female",'Uganda workforce data - raw'!$A$4:$F$4,0))*INDEX('Mapping cadres'!$B$1:$Z$616,MATCH($B452, 'Mapping cadres'!$B$1:$B$616,0), MATCH(AP$32,'Mapping cadres'!$B$1:$Z$1,0))</f>
        <v>0</v>
      </c>
      <c r="AQ452" s="226">
        <f>INDEX('Uganda workforce data - raw'!$A$4:$F$619,MATCH($B452, 'Uganda workforce data - raw'!$B$4:$B$619,0), MATCH("Filled Female",'Uganda workforce data - raw'!$A$4:$F$4,0))*INDEX('Mapping cadres'!$B$1:$Z$616,MATCH($B452, 'Mapping cadres'!$B$1:$B$616,0), MATCH(AQ$32,'Mapping cadres'!$B$1:$Z$1,0))</f>
        <v>0</v>
      </c>
      <c r="AR452" s="226">
        <f>INDEX('Uganda workforce data - raw'!$A$4:$F$619,MATCH($B452, 'Uganda workforce data - raw'!$B$4:$B$619,0), MATCH("Filled Female",'Uganda workforce data - raw'!$A$4:$F$4,0))*INDEX('Mapping cadres'!$B$1:$Z$616,MATCH($B452, 'Mapping cadres'!$B$1:$B$616,0), MATCH(AR$32,'Mapping cadres'!$B$1:$Z$1,0))</f>
        <v>0</v>
      </c>
      <c r="AS452" s="226">
        <f>INDEX('Uganda workforce data - raw'!$A$4:$F$619,MATCH($B452, 'Uganda workforce data - raw'!$B$4:$B$619,0), MATCH("Filled Female",'Uganda workforce data - raw'!$A$4:$F$4,0))*INDEX('Mapping cadres'!$B$1:$Z$616,MATCH($B452, 'Mapping cadres'!$B$1:$B$616,0), MATCH(AS$32,'Mapping cadres'!$B$1:$Z$1,0))</f>
        <v>0</v>
      </c>
      <c r="AT452" s="226">
        <f>INDEX('Uganda workforce data - raw'!$A$4:$F$619,MATCH($B452, 'Uganda workforce data - raw'!$B$4:$B$619,0), MATCH("Filled Female",'Uganda workforce data - raw'!$A$4:$F$4,0))*INDEX('Mapping cadres'!$B$1:$Z$616,MATCH($B452, 'Mapping cadres'!$B$1:$B$616,0), MATCH(AT$32,'Mapping cadres'!$B$1:$Z$1,0))</f>
        <v>0</v>
      </c>
      <c r="AU452" s="226">
        <f>INDEX('Uganda workforce data - raw'!$A$4:$F$619,MATCH($B452, 'Uganda workforce data - raw'!$B$4:$B$619,0), MATCH("Filled Female",'Uganda workforce data - raw'!$A$4:$F$4,0))*INDEX('Mapping cadres'!$B$1:$Z$616,MATCH($B452, 'Mapping cadres'!$B$1:$B$616,0), MATCH(AU$32,'Mapping cadres'!$B$1:$Z$1,0))</f>
        <v>0</v>
      </c>
      <c r="AV452" s="226">
        <f>INDEX('Uganda workforce data - raw'!$A$4:$F$619,MATCH($B452, 'Uganda workforce data - raw'!$B$4:$B$619,0), MATCH("Filled Female",'Uganda workforce data - raw'!$A$4:$F$4,0))*INDEX('Mapping cadres'!$B$1:$Z$616,MATCH($B452, 'Mapping cadres'!$B$1:$B$616,0), MATCH(AV$32,'Mapping cadres'!$B$1:$Z$1,0))</f>
        <v>0</v>
      </c>
      <c r="AW452" s="226">
        <f>INDEX('Uganda workforce data - raw'!$A$4:$F$619,MATCH($B452, 'Uganda workforce data - raw'!$B$4:$B$619,0), MATCH("Filled Female",'Uganda workforce data - raw'!$A$4:$F$4,0))*INDEX('Mapping cadres'!$B$1:$Z$616,MATCH($B452, 'Mapping cadres'!$B$1:$B$616,0), MATCH(AW$32,'Mapping cadres'!$B$1:$Z$1,0))</f>
        <v>0</v>
      </c>
      <c r="AX452" s="226">
        <f>INDEX('Uganda workforce data - raw'!$A$4:$F$619,MATCH($B452, 'Uganda workforce data - raw'!$B$4:$B$619,0), MATCH("Filled Female",'Uganda workforce data - raw'!$A$4:$F$4,0))*INDEX('Mapping cadres'!$B$1:$Z$616,MATCH($B452, 'Mapping cadres'!$B$1:$B$616,0), MATCH(AX$32,'Mapping cadres'!$B$1:$Z$1,0))</f>
        <v>0</v>
      </c>
      <c r="AY452" s="226">
        <f t="shared" si="149"/>
        <v>7</v>
      </c>
      <c r="AZ452" s="226">
        <f t="shared" si="150"/>
        <v>0</v>
      </c>
      <c r="BA452" s="226">
        <f t="shared" si="151"/>
        <v>0</v>
      </c>
      <c r="BB452" s="226">
        <f t="shared" si="152"/>
        <v>0</v>
      </c>
      <c r="BC452" s="226">
        <f t="shared" si="153"/>
        <v>0</v>
      </c>
      <c r="BD452" s="226">
        <f t="shared" si="154"/>
        <v>0</v>
      </c>
      <c r="BE452" s="226">
        <f t="shared" si="155"/>
        <v>0</v>
      </c>
      <c r="BF452" s="226">
        <f t="shared" si="156"/>
        <v>0</v>
      </c>
      <c r="BG452" s="226">
        <f t="shared" si="157"/>
        <v>0</v>
      </c>
      <c r="BH452" s="226">
        <f t="shared" si="158"/>
        <v>0</v>
      </c>
      <c r="BI452" s="226">
        <f t="shared" si="159"/>
        <v>0</v>
      </c>
      <c r="BJ452" s="226">
        <f t="shared" si="160"/>
        <v>0</v>
      </c>
      <c r="BK452" s="226">
        <f t="shared" si="161"/>
        <v>0</v>
      </c>
      <c r="BL452" s="226">
        <f t="shared" si="162"/>
        <v>0</v>
      </c>
      <c r="BM452" s="226">
        <f t="shared" si="163"/>
        <v>0</v>
      </c>
      <c r="BN452" s="226">
        <f t="shared" si="164"/>
        <v>0</v>
      </c>
      <c r="BO452" s="226">
        <f t="shared" si="165"/>
        <v>0</v>
      </c>
      <c r="BP452" s="226">
        <f t="shared" si="166"/>
        <v>0</v>
      </c>
      <c r="BQ452" s="226">
        <f t="shared" si="167"/>
        <v>0</v>
      </c>
      <c r="BR452" s="226">
        <f t="shared" si="168"/>
        <v>0</v>
      </c>
      <c r="BS452" s="226">
        <f t="shared" si="169"/>
        <v>0</v>
      </c>
      <c r="BT452" s="226">
        <f t="shared" si="170"/>
        <v>0</v>
      </c>
      <c r="BU452" s="226">
        <f t="shared" si="171"/>
        <v>0</v>
      </c>
      <c r="BV452" s="226">
        <f t="shared" si="172"/>
        <v>0</v>
      </c>
    </row>
    <row r="453" spans="1:74">
      <c r="A453" s="226">
        <v>421</v>
      </c>
      <c r="B453" s="226" t="s">
        <v>1719</v>
      </c>
      <c r="C453" s="226">
        <f>INDEX('Uganda workforce data - raw'!$A$4:$F$619,MATCH($B453, 'Uganda workforce data - raw'!$B$4:$B$619,0), MATCH("Filled Male",'Uganda workforce data - raw'!$A$4:$F$4,0))*INDEX('Mapping cadres'!$B$1:$Z$616,MATCH($B453, 'Mapping cadres'!$B$1:$B$616,0), MATCH(C$32,'Mapping cadres'!$B$1:$Z$1,0))</f>
        <v>4</v>
      </c>
      <c r="D453" s="226">
        <f>INDEX('Uganda workforce data - raw'!$A$4:$F$619,MATCH($B453, 'Uganda workforce data - raw'!$B$4:$B$619,0), MATCH("Filled Male",'Uganda workforce data - raw'!$A$4:$F$4,0))*INDEX('Mapping cadres'!$B$1:$Z$616,MATCH($B453, 'Mapping cadres'!$B$1:$B$616,0), MATCH(D$32,'Mapping cadres'!$B$1:$Z$1,0))</f>
        <v>0</v>
      </c>
      <c r="E453" s="226">
        <f>INDEX('Uganda workforce data - raw'!$A$4:$F$619,MATCH($B453, 'Uganda workforce data - raw'!$B$4:$B$619,0), MATCH("Filled Male",'Uganda workforce data - raw'!$A$4:$F$4,0))*INDEX('Mapping cadres'!$B$1:$Z$616,MATCH($B453, 'Mapping cadres'!$B$1:$B$616,0), MATCH(E$32,'Mapping cadres'!$B$1:$Z$1,0))</f>
        <v>0</v>
      </c>
      <c r="F453" s="226">
        <f>INDEX('Uganda workforce data - raw'!$A$4:$F$619,MATCH($B453, 'Uganda workforce data - raw'!$B$4:$B$619,0), MATCH("Filled Male",'Uganda workforce data - raw'!$A$4:$F$4,0))*INDEX('Mapping cadres'!$B$1:$Z$616,MATCH($B453, 'Mapping cadres'!$B$1:$B$616,0), MATCH(F$32,'Mapping cadres'!$B$1:$Z$1,0))</f>
        <v>0</v>
      </c>
      <c r="G453" s="226">
        <f>INDEX('Uganda workforce data - raw'!$A$4:$F$619,MATCH($B453, 'Uganda workforce data - raw'!$B$4:$B$619,0), MATCH("Filled Male",'Uganda workforce data - raw'!$A$4:$F$4,0))*INDEX('Mapping cadres'!$B$1:$Z$616,MATCH($B453, 'Mapping cadres'!$B$1:$B$616,0), MATCH(G$32,'Mapping cadres'!$B$1:$Z$1,0))</f>
        <v>0</v>
      </c>
      <c r="H453" s="226">
        <f>INDEX('Uganda workforce data - raw'!$A$4:$F$619,MATCH($B453, 'Uganda workforce data - raw'!$B$4:$B$619,0), MATCH("Filled Male",'Uganda workforce data - raw'!$A$4:$F$4,0))*INDEX('Mapping cadres'!$B$1:$Z$616,MATCH($B453, 'Mapping cadres'!$B$1:$B$616,0), MATCH(H$32,'Mapping cadres'!$B$1:$Z$1,0))</f>
        <v>0</v>
      </c>
      <c r="I453" s="226">
        <f>INDEX('Uganda workforce data - raw'!$A$4:$F$619,MATCH($B453, 'Uganda workforce data - raw'!$B$4:$B$619,0), MATCH("Filled Male",'Uganda workforce data - raw'!$A$4:$F$4,0))*INDEX('Mapping cadres'!$B$1:$Z$616,MATCH($B453, 'Mapping cadres'!$B$1:$B$616,0), MATCH(I$32,'Mapping cadres'!$B$1:$Z$1,0))</f>
        <v>0</v>
      </c>
      <c r="J453" s="226">
        <f>INDEX('Uganda workforce data - raw'!$A$4:$F$619,MATCH($B453, 'Uganda workforce data - raw'!$B$4:$B$619,0), MATCH("Filled Male",'Uganda workforce data - raw'!$A$4:$F$4,0))*INDEX('Mapping cadres'!$B$1:$Z$616,MATCH($B453, 'Mapping cadres'!$B$1:$B$616,0), MATCH(J$32,'Mapping cadres'!$B$1:$Z$1,0))</f>
        <v>0</v>
      </c>
      <c r="K453" s="226">
        <f>INDEX('Uganda workforce data - raw'!$A$4:$F$619,MATCH($B453, 'Uganda workforce data - raw'!$B$4:$B$619,0), MATCH("Filled Male",'Uganda workforce data - raw'!$A$4:$F$4,0))*INDEX('Mapping cadres'!$B$1:$Z$616,MATCH($B453, 'Mapping cadres'!$B$1:$B$616,0), MATCH(K$32,'Mapping cadres'!$B$1:$Z$1,0))</f>
        <v>0</v>
      </c>
      <c r="L453" s="226">
        <f>INDEX('Uganda workforce data - raw'!$A$4:$F$619,MATCH($B453, 'Uganda workforce data - raw'!$B$4:$B$619,0), MATCH("Filled Male",'Uganda workforce data - raw'!$A$4:$F$4,0))*INDEX('Mapping cadres'!$B$1:$Z$616,MATCH($B453, 'Mapping cadres'!$B$1:$B$616,0), MATCH(L$32,'Mapping cadres'!$B$1:$Z$1,0))</f>
        <v>0</v>
      </c>
      <c r="M453" s="226">
        <f>INDEX('Uganda workforce data - raw'!$A$4:$F$619,MATCH($B453, 'Uganda workforce data - raw'!$B$4:$B$619,0), MATCH("Filled Male",'Uganda workforce data - raw'!$A$4:$F$4,0))*INDEX('Mapping cadres'!$B$1:$Z$616,MATCH($B453, 'Mapping cadres'!$B$1:$B$616,0), MATCH(M$32,'Mapping cadres'!$B$1:$Z$1,0))</f>
        <v>0</v>
      </c>
      <c r="N453" s="226">
        <f>INDEX('Uganda workforce data - raw'!$A$4:$F$619,MATCH($B453, 'Uganda workforce data - raw'!$B$4:$B$619,0), MATCH("Filled Male",'Uganda workforce data - raw'!$A$4:$F$4,0))*INDEX('Mapping cadres'!$B$1:$Z$616,MATCH($B453, 'Mapping cadres'!$B$1:$B$616,0), MATCH(N$32,'Mapping cadres'!$B$1:$Z$1,0))</f>
        <v>0</v>
      </c>
      <c r="O453" s="226">
        <f>INDEX('Uganda workforce data - raw'!$A$4:$F$619,MATCH($B453, 'Uganda workforce data - raw'!$B$4:$B$619,0), MATCH("Filled Male",'Uganda workforce data - raw'!$A$4:$F$4,0))*INDEX('Mapping cadres'!$B$1:$Z$616,MATCH($B453, 'Mapping cadres'!$B$1:$B$616,0), MATCH(O$32,'Mapping cadres'!$B$1:$Z$1,0))</f>
        <v>0</v>
      </c>
      <c r="P453" s="226">
        <f>INDEX('Uganda workforce data - raw'!$A$4:$F$619,MATCH($B453, 'Uganda workforce data - raw'!$B$4:$B$619,0), MATCH("Filled Male",'Uganda workforce data - raw'!$A$4:$F$4,0))*INDEX('Mapping cadres'!$B$1:$Z$616,MATCH($B453, 'Mapping cadres'!$B$1:$B$616,0), MATCH(P$32,'Mapping cadres'!$B$1:$Z$1,0))</f>
        <v>0</v>
      </c>
      <c r="Q453" s="226">
        <f>INDEX('Uganda workforce data - raw'!$A$4:$F$619,MATCH($B453, 'Uganda workforce data - raw'!$B$4:$B$619,0), MATCH("Filled Male",'Uganda workforce data - raw'!$A$4:$F$4,0))*INDEX('Mapping cadres'!$B$1:$Z$616,MATCH($B453, 'Mapping cadres'!$B$1:$B$616,0), MATCH(Q$32,'Mapping cadres'!$B$1:$Z$1,0))</f>
        <v>0</v>
      </c>
      <c r="R453" s="226">
        <f>INDEX('Uganda workforce data - raw'!$A$4:$F$619,MATCH($B453, 'Uganda workforce data - raw'!$B$4:$B$619,0), MATCH("Filled Male",'Uganda workforce data - raw'!$A$4:$F$4,0))*INDEX('Mapping cadres'!$B$1:$Z$616,MATCH($B453, 'Mapping cadres'!$B$1:$B$616,0), MATCH(R$32,'Mapping cadres'!$B$1:$Z$1,0))</f>
        <v>0</v>
      </c>
      <c r="S453" s="226">
        <f>INDEX('Uganda workforce data - raw'!$A$4:$F$619,MATCH($B453, 'Uganda workforce data - raw'!$B$4:$B$619,0), MATCH("Filled Male",'Uganda workforce data - raw'!$A$4:$F$4,0))*INDEX('Mapping cadres'!$B$1:$Z$616,MATCH($B453, 'Mapping cadres'!$B$1:$B$616,0), MATCH(S$32,'Mapping cadres'!$B$1:$Z$1,0))</f>
        <v>0</v>
      </c>
      <c r="T453" s="226">
        <f>INDEX('Uganda workforce data - raw'!$A$4:$F$619,MATCH($B453, 'Uganda workforce data - raw'!$B$4:$B$619,0), MATCH("Filled Male",'Uganda workforce data - raw'!$A$4:$F$4,0))*INDEX('Mapping cadres'!$B$1:$Z$616,MATCH($B453, 'Mapping cadres'!$B$1:$B$616,0), MATCH(T$32,'Mapping cadres'!$B$1:$Z$1,0))</f>
        <v>0</v>
      </c>
      <c r="U453" s="226">
        <f>INDEX('Uganda workforce data - raw'!$A$4:$F$619,MATCH($B453, 'Uganda workforce data - raw'!$B$4:$B$619,0), MATCH("Filled Male",'Uganda workforce data - raw'!$A$4:$F$4,0))*INDEX('Mapping cadres'!$B$1:$Z$616,MATCH($B453, 'Mapping cadres'!$B$1:$B$616,0), MATCH(U$32,'Mapping cadres'!$B$1:$Z$1,0))</f>
        <v>0</v>
      </c>
      <c r="V453" s="226">
        <f>INDEX('Uganda workforce data - raw'!$A$4:$F$619,MATCH($B453, 'Uganda workforce data - raw'!$B$4:$B$619,0), MATCH("Filled Male",'Uganda workforce data - raw'!$A$4:$F$4,0))*INDEX('Mapping cadres'!$B$1:$Z$616,MATCH($B453, 'Mapping cadres'!$B$1:$B$616,0), MATCH(V$32,'Mapping cadres'!$B$1:$Z$1,0))</f>
        <v>0</v>
      </c>
      <c r="W453" s="226">
        <f>INDEX('Uganda workforce data - raw'!$A$4:$F$619,MATCH($B453, 'Uganda workforce data - raw'!$B$4:$B$619,0), MATCH("Filled Male",'Uganda workforce data - raw'!$A$4:$F$4,0))*INDEX('Mapping cadres'!$B$1:$Z$616,MATCH($B453, 'Mapping cadres'!$B$1:$B$616,0), MATCH(W$32,'Mapping cadres'!$B$1:$Z$1,0))</f>
        <v>0</v>
      </c>
      <c r="X453" s="226">
        <f>INDEX('Uganda workforce data - raw'!$A$4:$F$619,MATCH($B453, 'Uganda workforce data - raw'!$B$4:$B$619,0), MATCH("Filled Male",'Uganda workforce data - raw'!$A$4:$F$4,0))*INDEX('Mapping cadres'!$B$1:$Z$616,MATCH($B453, 'Mapping cadres'!$B$1:$B$616,0), MATCH(X$32,'Mapping cadres'!$B$1:$Z$1,0))</f>
        <v>0</v>
      </c>
      <c r="Y453" s="226">
        <f>INDEX('Uganda workforce data - raw'!$A$4:$F$619,MATCH($B453, 'Uganda workforce data - raw'!$B$4:$B$619,0), MATCH("Filled Male",'Uganda workforce data - raw'!$A$4:$F$4,0))*INDEX('Mapping cadres'!$B$1:$Z$616,MATCH($B453, 'Mapping cadres'!$B$1:$B$616,0), MATCH(Y$32,'Mapping cadres'!$B$1:$Z$1,0))</f>
        <v>0</v>
      </c>
      <c r="Z453" s="226">
        <f>INDEX('Uganda workforce data - raw'!$A$4:$F$619,MATCH($B453, 'Uganda workforce data - raw'!$B$4:$B$619,0), MATCH("Filled Male",'Uganda workforce data - raw'!$A$4:$F$4,0))*INDEX('Mapping cadres'!$B$1:$Z$616,MATCH($B453, 'Mapping cadres'!$B$1:$B$616,0), MATCH(Z$32,'Mapping cadres'!$B$1:$Z$1,0))</f>
        <v>0</v>
      </c>
      <c r="AA453" s="226">
        <f>INDEX('Uganda workforce data - raw'!$A$4:$F$619,MATCH($B453, 'Uganda workforce data - raw'!$B$4:$B$619,0), MATCH("Filled Female",'Uganda workforce data - raw'!$A$4:$F$4,0))*INDEX('Mapping cadres'!$B$1:$Z$616,MATCH($B453, 'Mapping cadres'!$B$1:$B$616,0), MATCH(AA$32,'Mapping cadres'!$B$1:$Z$1,0))</f>
        <v>3</v>
      </c>
      <c r="AB453" s="226">
        <f>INDEX('Uganda workforce data - raw'!$A$4:$F$619,MATCH($B453, 'Uganda workforce data - raw'!$B$4:$B$619,0), MATCH("Filled Female",'Uganda workforce data - raw'!$A$4:$F$4,0))*INDEX('Mapping cadres'!$B$1:$Z$616,MATCH($B453, 'Mapping cadres'!$B$1:$B$616,0), MATCH(AB$32,'Mapping cadres'!$B$1:$Z$1,0))</f>
        <v>0</v>
      </c>
      <c r="AC453" s="226">
        <f>INDEX('Uganda workforce data - raw'!$A$4:$F$619,MATCH($B453, 'Uganda workforce data - raw'!$B$4:$B$619,0), MATCH("Filled Female",'Uganda workforce data - raw'!$A$4:$F$4,0))*INDEX('Mapping cadres'!$B$1:$Z$616,MATCH($B453, 'Mapping cadres'!$B$1:$B$616,0), MATCH(AC$32,'Mapping cadres'!$B$1:$Z$1,0))</f>
        <v>0</v>
      </c>
      <c r="AD453" s="226">
        <f>INDEX('Uganda workforce data - raw'!$A$4:$F$619,MATCH($B453, 'Uganda workforce data - raw'!$B$4:$B$619,0), MATCH("Filled Female",'Uganda workforce data - raw'!$A$4:$F$4,0))*INDEX('Mapping cadres'!$B$1:$Z$616,MATCH($B453, 'Mapping cadres'!$B$1:$B$616,0), MATCH(AD$32,'Mapping cadres'!$B$1:$Z$1,0))</f>
        <v>0</v>
      </c>
      <c r="AE453" s="226">
        <f>INDEX('Uganda workforce data - raw'!$A$4:$F$619,MATCH($B453, 'Uganda workforce data - raw'!$B$4:$B$619,0), MATCH("Filled Female",'Uganda workforce data - raw'!$A$4:$F$4,0))*INDEX('Mapping cadres'!$B$1:$Z$616,MATCH($B453, 'Mapping cadres'!$B$1:$B$616,0), MATCH(AE$32,'Mapping cadres'!$B$1:$Z$1,0))</f>
        <v>0</v>
      </c>
      <c r="AF453" s="226">
        <f>INDEX('Uganda workforce data - raw'!$A$4:$F$619,MATCH($B453, 'Uganda workforce data - raw'!$B$4:$B$619,0), MATCH("Filled Female",'Uganda workforce data - raw'!$A$4:$F$4,0))*INDEX('Mapping cadres'!$B$1:$Z$616,MATCH($B453, 'Mapping cadres'!$B$1:$B$616,0), MATCH(AF$32,'Mapping cadres'!$B$1:$Z$1,0))</f>
        <v>0</v>
      </c>
      <c r="AG453" s="226">
        <f>INDEX('Uganda workforce data - raw'!$A$4:$F$619,MATCH($B453, 'Uganda workforce data - raw'!$B$4:$B$619,0), MATCH("Filled Female",'Uganda workforce data - raw'!$A$4:$F$4,0))*INDEX('Mapping cadres'!$B$1:$Z$616,MATCH($B453, 'Mapping cadres'!$B$1:$B$616,0), MATCH(AG$32,'Mapping cadres'!$B$1:$Z$1,0))</f>
        <v>0</v>
      </c>
      <c r="AH453" s="226">
        <f>INDEX('Uganda workforce data - raw'!$A$4:$F$619,MATCH($B453, 'Uganda workforce data - raw'!$B$4:$B$619,0), MATCH("Filled Female",'Uganda workforce data - raw'!$A$4:$F$4,0))*INDEX('Mapping cadres'!$B$1:$Z$616,MATCH($B453, 'Mapping cadres'!$B$1:$B$616,0), MATCH(AH$32,'Mapping cadres'!$B$1:$Z$1,0))</f>
        <v>0</v>
      </c>
      <c r="AI453" s="226">
        <f>INDEX('Uganda workforce data - raw'!$A$4:$F$619,MATCH($B453, 'Uganda workforce data - raw'!$B$4:$B$619,0), MATCH("Filled Female",'Uganda workforce data - raw'!$A$4:$F$4,0))*INDEX('Mapping cadres'!$B$1:$Z$616,MATCH($B453, 'Mapping cadres'!$B$1:$B$616,0), MATCH(AI$32,'Mapping cadres'!$B$1:$Z$1,0))</f>
        <v>0</v>
      </c>
      <c r="AJ453" s="226">
        <f>INDEX('Uganda workforce data - raw'!$A$4:$F$619,MATCH($B453, 'Uganda workforce data - raw'!$B$4:$B$619,0), MATCH("Filled Female",'Uganda workforce data - raw'!$A$4:$F$4,0))*INDEX('Mapping cadres'!$B$1:$Z$616,MATCH($B453, 'Mapping cadres'!$B$1:$B$616,0), MATCH(AJ$32,'Mapping cadres'!$B$1:$Z$1,0))</f>
        <v>0</v>
      </c>
      <c r="AK453" s="226">
        <f>INDEX('Uganda workforce data - raw'!$A$4:$F$619,MATCH($B453, 'Uganda workforce data - raw'!$B$4:$B$619,0), MATCH("Filled Female",'Uganda workforce data - raw'!$A$4:$F$4,0))*INDEX('Mapping cadres'!$B$1:$Z$616,MATCH($B453, 'Mapping cadres'!$B$1:$B$616,0), MATCH(AK$32,'Mapping cadres'!$B$1:$Z$1,0))</f>
        <v>0</v>
      </c>
      <c r="AL453" s="226">
        <f>INDEX('Uganda workforce data - raw'!$A$4:$F$619,MATCH($B453, 'Uganda workforce data - raw'!$B$4:$B$619,0), MATCH("Filled Female",'Uganda workforce data - raw'!$A$4:$F$4,0))*INDEX('Mapping cadres'!$B$1:$Z$616,MATCH($B453, 'Mapping cadres'!$B$1:$B$616,0), MATCH(AL$32,'Mapping cadres'!$B$1:$Z$1,0))</f>
        <v>0</v>
      </c>
      <c r="AM453" s="226">
        <f>INDEX('Uganda workforce data - raw'!$A$4:$F$619,MATCH($B453, 'Uganda workforce data - raw'!$B$4:$B$619,0), MATCH("Filled Female",'Uganda workforce data - raw'!$A$4:$F$4,0))*INDEX('Mapping cadres'!$B$1:$Z$616,MATCH($B453, 'Mapping cadres'!$B$1:$B$616,0), MATCH(AM$32,'Mapping cadres'!$B$1:$Z$1,0))</f>
        <v>0</v>
      </c>
      <c r="AN453" s="226">
        <f>INDEX('Uganda workforce data - raw'!$A$4:$F$619,MATCH($B453, 'Uganda workforce data - raw'!$B$4:$B$619,0), MATCH("Filled Female",'Uganda workforce data - raw'!$A$4:$F$4,0))*INDEX('Mapping cadres'!$B$1:$Z$616,MATCH($B453, 'Mapping cadres'!$B$1:$B$616,0), MATCH(AN$32,'Mapping cadres'!$B$1:$Z$1,0))</f>
        <v>0</v>
      </c>
      <c r="AO453" s="226">
        <f>INDEX('Uganda workforce data - raw'!$A$4:$F$619,MATCH($B453, 'Uganda workforce data - raw'!$B$4:$B$619,0), MATCH("Filled Female",'Uganda workforce data - raw'!$A$4:$F$4,0))*INDEX('Mapping cadres'!$B$1:$Z$616,MATCH($B453, 'Mapping cadres'!$B$1:$B$616,0), MATCH(AO$32,'Mapping cadres'!$B$1:$Z$1,0))</f>
        <v>0</v>
      </c>
      <c r="AP453" s="226">
        <f>INDEX('Uganda workforce data - raw'!$A$4:$F$619,MATCH($B453, 'Uganda workforce data - raw'!$B$4:$B$619,0), MATCH("Filled Female",'Uganda workforce data - raw'!$A$4:$F$4,0))*INDEX('Mapping cadres'!$B$1:$Z$616,MATCH($B453, 'Mapping cadres'!$B$1:$B$616,0), MATCH(AP$32,'Mapping cadres'!$B$1:$Z$1,0))</f>
        <v>0</v>
      </c>
      <c r="AQ453" s="226">
        <f>INDEX('Uganda workforce data - raw'!$A$4:$F$619,MATCH($B453, 'Uganda workforce data - raw'!$B$4:$B$619,0), MATCH("Filled Female",'Uganda workforce data - raw'!$A$4:$F$4,0))*INDEX('Mapping cadres'!$B$1:$Z$616,MATCH($B453, 'Mapping cadres'!$B$1:$B$616,0), MATCH(AQ$32,'Mapping cadres'!$B$1:$Z$1,0))</f>
        <v>0</v>
      </c>
      <c r="AR453" s="226">
        <f>INDEX('Uganda workforce data - raw'!$A$4:$F$619,MATCH($B453, 'Uganda workforce data - raw'!$B$4:$B$619,0), MATCH("Filled Female",'Uganda workforce data - raw'!$A$4:$F$4,0))*INDEX('Mapping cadres'!$B$1:$Z$616,MATCH($B453, 'Mapping cadres'!$B$1:$B$616,0), MATCH(AR$32,'Mapping cadres'!$B$1:$Z$1,0))</f>
        <v>0</v>
      </c>
      <c r="AS453" s="226">
        <f>INDEX('Uganda workforce data - raw'!$A$4:$F$619,MATCH($B453, 'Uganda workforce data - raw'!$B$4:$B$619,0), MATCH("Filled Female",'Uganda workforce data - raw'!$A$4:$F$4,0))*INDEX('Mapping cadres'!$B$1:$Z$616,MATCH($B453, 'Mapping cadres'!$B$1:$B$616,0), MATCH(AS$32,'Mapping cadres'!$B$1:$Z$1,0))</f>
        <v>0</v>
      </c>
      <c r="AT453" s="226">
        <f>INDEX('Uganda workforce data - raw'!$A$4:$F$619,MATCH($B453, 'Uganda workforce data - raw'!$B$4:$B$619,0), MATCH("Filled Female",'Uganda workforce data - raw'!$A$4:$F$4,0))*INDEX('Mapping cadres'!$B$1:$Z$616,MATCH($B453, 'Mapping cadres'!$B$1:$B$616,0), MATCH(AT$32,'Mapping cadres'!$B$1:$Z$1,0))</f>
        <v>0</v>
      </c>
      <c r="AU453" s="226">
        <f>INDEX('Uganda workforce data - raw'!$A$4:$F$619,MATCH($B453, 'Uganda workforce data - raw'!$B$4:$B$619,0), MATCH("Filled Female",'Uganda workforce data - raw'!$A$4:$F$4,0))*INDEX('Mapping cadres'!$B$1:$Z$616,MATCH($B453, 'Mapping cadres'!$B$1:$B$616,0), MATCH(AU$32,'Mapping cadres'!$B$1:$Z$1,0))</f>
        <v>0</v>
      </c>
      <c r="AV453" s="226">
        <f>INDEX('Uganda workforce data - raw'!$A$4:$F$619,MATCH($B453, 'Uganda workforce data - raw'!$B$4:$B$619,0), MATCH("Filled Female",'Uganda workforce data - raw'!$A$4:$F$4,0))*INDEX('Mapping cadres'!$B$1:$Z$616,MATCH($B453, 'Mapping cadres'!$B$1:$B$616,0), MATCH(AV$32,'Mapping cadres'!$B$1:$Z$1,0))</f>
        <v>0</v>
      </c>
      <c r="AW453" s="226">
        <f>INDEX('Uganda workforce data - raw'!$A$4:$F$619,MATCH($B453, 'Uganda workforce data - raw'!$B$4:$B$619,0), MATCH("Filled Female",'Uganda workforce data - raw'!$A$4:$F$4,0))*INDEX('Mapping cadres'!$B$1:$Z$616,MATCH($B453, 'Mapping cadres'!$B$1:$B$616,0), MATCH(AW$32,'Mapping cadres'!$B$1:$Z$1,0))</f>
        <v>0</v>
      </c>
      <c r="AX453" s="226">
        <f>INDEX('Uganda workforce data - raw'!$A$4:$F$619,MATCH($B453, 'Uganda workforce data - raw'!$B$4:$B$619,0), MATCH("Filled Female",'Uganda workforce data - raw'!$A$4:$F$4,0))*INDEX('Mapping cadres'!$B$1:$Z$616,MATCH($B453, 'Mapping cadres'!$B$1:$B$616,0), MATCH(AX$32,'Mapping cadres'!$B$1:$Z$1,0))</f>
        <v>0</v>
      </c>
      <c r="AY453" s="226">
        <f t="shared" si="149"/>
        <v>7</v>
      </c>
      <c r="AZ453" s="226">
        <f t="shared" si="150"/>
        <v>0</v>
      </c>
      <c r="BA453" s="226">
        <f t="shared" si="151"/>
        <v>0</v>
      </c>
      <c r="BB453" s="226">
        <f t="shared" si="152"/>
        <v>0</v>
      </c>
      <c r="BC453" s="226">
        <f t="shared" si="153"/>
        <v>0</v>
      </c>
      <c r="BD453" s="226">
        <f t="shared" si="154"/>
        <v>0</v>
      </c>
      <c r="BE453" s="226">
        <f t="shared" si="155"/>
        <v>0</v>
      </c>
      <c r="BF453" s="226">
        <f t="shared" si="156"/>
        <v>0</v>
      </c>
      <c r="BG453" s="226">
        <f t="shared" si="157"/>
        <v>0</v>
      </c>
      <c r="BH453" s="226">
        <f t="shared" si="158"/>
        <v>0</v>
      </c>
      <c r="BI453" s="226">
        <f t="shared" si="159"/>
        <v>0</v>
      </c>
      <c r="BJ453" s="226">
        <f t="shared" si="160"/>
        <v>0</v>
      </c>
      <c r="BK453" s="226">
        <f t="shared" si="161"/>
        <v>0</v>
      </c>
      <c r="BL453" s="226">
        <f t="shared" si="162"/>
        <v>0</v>
      </c>
      <c r="BM453" s="226">
        <f t="shared" si="163"/>
        <v>0</v>
      </c>
      <c r="BN453" s="226">
        <f t="shared" si="164"/>
        <v>0</v>
      </c>
      <c r="BO453" s="226">
        <f t="shared" si="165"/>
        <v>0</v>
      </c>
      <c r="BP453" s="226">
        <f t="shared" si="166"/>
        <v>0</v>
      </c>
      <c r="BQ453" s="226">
        <f t="shared" si="167"/>
        <v>0</v>
      </c>
      <c r="BR453" s="226">
        <f t="shared" si="168"/>
        <v>0</v>
      </c>
      <c r="BS453" s="226">
        <f t="shared" si="169"/>
        <v>0</v>
      </c>
      <c r="BT453" s="226">
        <f t="shared" si="170"/>
        <v>0</v>
      </c>
      <c r="BU453" s="226">
        <f t="shared" si="171"/>
        <v>0</v>
      </c>
      <c r="BV453" s="226">
        <f t="shared" si="172"/>
        <v>0</v>
      </c>
    </row>
    <row r="454" spans="1:74">
      <c r="A454" s="226">
        <v>422</v>
      </c>
      <c r="B454" s="226" t="s">
        <v>1720</v>
      </c>
      <c r="C454" s="226">
        <f>INDEX('Uganda workforce data - raw'!$A$4:$F$619,MATCH($B454, 'Uganda workforce data - raw'!$B$4:$B$619,0), MATCH("Filled Male",'Uganda workforce data - raw'!$A$4:$F$4,0))*INDEX('Mapping cadres'!$B$1:$Z$616,MATCH($B454, 'Mapping cadres'!$B$1:$B$616,0), MATCH(C$32,'Mapping cadres'!$B$1:$Z$1,0))</f>
        <v>13</v>
      </c>
      <c r="D454" s="226">
        <f>INDEX('Uganda workforce data - raw'!$A$4:$F$619,MATCH($B454, 'Uganda workforce data - raw'!$B$4:$B$619,0), MATCH("Filled Male",'Uganda workforce data - raw'!$A$4:$F$4,0))*INDEX('Mapping cadres'!$B$1:$Z$616,MATCH($B454, 'Mapping cadres'!$B$1:$B$616,0), MATCH(D$32,'Mapping cadres'!$B$1:$Z$1,0))</f>
        <v>0</v>
      </c>
      <c r="E454" s="226">
        <f>INDEX('Uganda workforce data - raw'!$A$4:$F$619,MATCH($B454, 'Uganda workforce data - raw'!$B$4:$B$619,0), MATCH("Filled Male",'Uganda workforce data - raw'!$A$4:$F$4,0))*INDEX('Mapping cadres'!$B$1:$Z$616,MATCH($B454, 'Mapping cadres'!$B$1:$B$616,0), MATCH(E$32,'Mapping cadres'!$B$1:$Z$1,0))</f>
        <v>0</v>
      </c>
      <c r="F454" s="226">
        <f>INDEX('Uganda workforce data - raw'!$A$4:$F$619,MATCH($B454, 'Uganda workforce data - raw'!$B$4:$B$619,0), MATCH("Filled Male",'Uganda workforce data - raw'!$A$4:$F$4,0))*INDEX('Mapping cadres'!$B$1:$Z$616,MATCH($B454, 'Mapping cadres'!$B$1:$B$616,0), MATCH(F$32,'Mapping cadres'!$B$1:$Z$1,0))</f>
        <v>0</v>
      </c>
      <c r="G454" s="226">
        <f>INDEX('Uganda workforce data - raw'!$A$4:$F$619,MATCH($B454, 'Uganda workforce data - raw'!$B$4:$B$619,0), MATCH("Filled Male",'Uganda workforce data - raw'!$A$4:$F$4,0))*INDEX('Mapping cadres'!$B$1:$Z$616,MATCH($B454, 'Mapping cadres'!$B$1:$B$616,0), MATCH(G$32,'Mapping cadres'!$B$1:$Z$1,0))</f>
        <v>0</v>
      </c>
      <c r="H454" s="226">
        <f>INDEX('Uganda workforce data - raw'!$A$4:$F$619,MATCH($B454, 'Uganda workforce data - raw'!$B$4:$B$619,0), MATCH("Filled Male",'Uganda workforce data - raw'!$A$4:$F$4,0))*INDEX('Mapping cadres'!$B$1:$Z$616,MATCH($B454, 'Mapping cadres'!$B$1:$B$616,0), MATCH(H$32,'Mapping cadres'!$B$1:$Z$1,0))</f>
        <v>0</v>
      </c>
      <c r="I454" s="226">
        <f>INDEX('Uganda workforce data - raw'!$A$4:$F$619,MATCH($B454, 'Uganda workforce data - raw'!$B$4:$B$619,0), MATCH("Filled Male",'Uganda workforce data - raw'!$A$4:$F$4,0))*INDEX('Mapping cadres'!$B$1:$Z$616,MATCH($B454, 'Mapping cadres'!$B$1:$B$616,0), MATCH(I$32,'Mapping cadres'!$B$1:$Z$1,0))</f>
        <v>0</v>
      </c>
      <c r="J454" s="226">
        <f>INDEX('Uganda workforce data - raw'!$A$4:$F$619,MATCH($B454, 'Uganda workforce data - raw'!$B$4:$B$619,0), MATCH("Filled Male",'Uganda workforce data - raw'!$A$4:$F$4,0))*INDEX('Mapping cadres'!$B$1:$Z$616,MATCH($B454, 'Mapping cadres'!$B$1:$B$616,0), MATCH(J$32,'Mapping cadres'!$B$1:$Z$1,0))</f>
        <v>0</v>
      </c>
      <c r="K454" s="226">
        <f>INDEX('Uganda workforce data - raw'!$A$4:$F$619,MATCH($B454, 'Uganda workforce data - raw'!$B$4:$B$619,0), MATCH("Filled Male",'Uganda workforce data - raw'!$A$4:$F$4,0))*INDEX('Mapping cadres'!$B$1:$Z$616,MATCH($B454, 'Mapping cadres'!$B$1:$B$616,0), MATCH(K$32,'Mapping cadres'!$B$1:$Z$1,0))</f>
        <v>0</v>
      </c>
      <c r="L454" s="226">
        <f>INDEX('Uganda workforce data - raw'!$A$4:$F$619,MATCH($B454, 'Uganda workforce data - raw'!$B$4:$B$619,0), MATCH("Filled Male",'Uganda workforce data - raw'!$A$4:$F$4,0))*INDEX('Mapping cadres'!$B$1:$Z$616,MATCH($B454, 'Mapping cadres'!$B$1:$B$616,0), MATCH(L$32,'Mapping cadres'!$B$1:$Z$1,0))</f>
        <v>0</v>
      </c>
      <c r="M454" s="226">
        <f>INDEX('Uganda workforce data - raw'!$A$4:$F$619,MATCH($B454, 'Uganda workforce data - raw'!$B$4:$B$619,0), MATCH("Filled Male",'Uganda workforce data - raw'!$A$4:$F$4,0))*INDEX('Mapping cadres'!$B$1:$Z$616,MATCH($B454, 'Mapping cadres'!$B$1:$B$616,0), MATCH(M$32,'Mapping cadres'!$B$1:$Z$1,0))</f>
        <v>0</v>
      </c>
      <c r="N454" s="226">
        <f>INDEX('Uganda workforce data - raw'!$A$4:$F$619,MATCH($B454, 'Uganda workforce data - raw'!$B$4:$B$619,0), MATCH("Filled Male",'Uganda workforce data - raw'!$A$4:$F$4,0))*INDEX('Mapping cadres'!$B$1:$Z$616,MATCH($B454, 'Mapping cadres'!$B$1:$B$616,0), MATCH(N$32,'Mapping cadres'!$B$1:$Z$1,0))</f>
        <v>0</v>
      </c>
      <c r="O454" s="226">
        <f>INDEX('Uganda workforce data - raw'!$A$4:$F$619,MATCH($B454, 'Uganda workforce data - raw'!$B$4:$B$619,0), MATCH("Filled Male",'Uganda workforce data - raw'!$A$4:$F$4,0))*INDEX('Mapping cadres'!$B$1:$Z$616,MATCH($B454, 'Mapping cadres'!$B$1:$B$616,0), MATCH(O$32,'Mapping cadres'!$B$1:$Z$1,0))</f>
        <v>0</v>
      </c>
      <c r="P454" s="226">
        <f>INDEX('Uganda workforce data - raw'!$A$4:$F$619,MATCH($B454, 'Uganda workforce data - raw'!$B$4:$B$619,0), MATCH("Filled Male",'Uganda workforce data - raw'!$A$4:$F$4,0))*INDEX('Mapping cadres'!$B$1:$Z$616,MATCH($B454, 'Mapping cadres'!$B$1:$B$616,0), MATCH(P$32,'Mapping cadres'!$B$1:$Z$1,0))</f>
        <v>0</v>
      </c>
      <c r="Q454" s="226">
        <f>INDEX('Uganda workforce data - raw'!$A$4:$F$619,MATCH($B454, 'Uganda workforce data - raw'!$B$4:$B$619,0), MATCH("Filled Male",'Uganda workforce data - raw'!$A$4:$F$4,0))*INDEX('Mapping cadres'!$B$1:$Z$616,MATCH($B454, 'Mapping cadres'!$B$1:$B$616,0), MATCH(Q$32,'Mapping cadres'!$B$1:$Z$1,0))</f>
        <v>0</v>
      </c>
      <c r="R454" s="226">
        <f>INDEX('Uganda workforce data - raw'!$A$4:$F$619,MATCH($B454, 'Uganda workforce data - raw'!$B$4:$B$619,0), MATCH("Filled Male",'Uganda workforce data - raw'!$A$4:$F$4,0))*INDEX('Mapping cadres'!$B$1:$Z$616,MATCH($B454, 'Mapping cadres'!$B$1:$B$616,0), MATCH(R$32,'Mapping cadres'!$B$1:$Z$1,0))</f>
        <v>0</v>
      </c>
      <c r="S454" s="226">
        <f>INDEX('Uganda workforce data - raw'!$A$4:$F$619,MATCH($B454, 'Uganda workforce data - raw'!$B$4:$B$619,0), MATCH("Filled Male",'Uganda workforce data - raw'!$A$4:$F$4,0))*INDEX('Mapping cadres'!$B$1:$Z$616,MATCH($B454, 'Mapping cadres'!$B$1:$B$616,0), MATCH(S$32,'Mapping cadres'!$B$1:$Z$1,0))</f>
        <v>0</v>
      </c>
      <c r="T454" s="226">
        <f>INDEX('Uganda workforce data - raw'!$A$4:$F$619,MATCH($B454, 'Uganda workforce data - raw'!$B$4:$B$619,0), MATCH("Filled Male",'Uganda workforce data - raw'!$A$4:$F$4,0))*INDEX('Mapping cadres'!$B$1:$Z$616,MATCH($B454, 'Mapping cadres'!$B$1:$B$616,0), MATCH(T$32,'Mapping cadres'!$B$1:$Z$1,0))</f>
        <v>0</v>
      </c>
      <c r="U454" s="226">
        <f>INDEX('Uganda workforce data - raw'!$A$4:$F$619,MATCH($B454, 'Uganda workforce data - raw'!$B$4:$B$619,0), MATCH("Filled Male",'Uganda workforce data - raw'!$A$4:$F$4,0))*INDEX('Mapping cadres'!$B$1:$Z$616,MATCH($B454, 'Mapping cadres'!$B$1:$B$616,0), MATCH(U$32,'Mapping cadres'!$B$1:$Z$1,0))</f>
        <v>0</v>
      </c>
      <c r="V454" s="226">
        <f>INDEX('Uganda workforce data - raw'!$A$4:$F$619,MATCH($B454, 'Uganda workforce data - raw'!$B$4:$B$619,0), MATCH("Filled Male",'Uganda workforce data - raw'!$A$4:$F$4,0))*INDEX('Mapping cadres'!$B$1:$Z$616,MATCH($B454, 'Mapping cadres'!$B$1:$B$616,0), MATCH(V$32,'Mapping cadres'!$B$1:$Z$1,0))</f>
        <v>0</v>
      </c>
      <c r="W454" s="226">
        <f>INDEX('Uganda workforce data - raw'!$A$4:$F$619,MATCH($B454, 'Uganda workforce data - raw'!$B$4:$B$619,0), MATCH("Filled Male",'Uganda workforce data - raw'!$A$4:$F$4,0))*INDEX('Mapping cadres'!$B$1:$Z$616,MATCH($B454, 'Mapping cadres'!$B$1:$B$616,0), MATCH(W$32,'Mapping cadres'!$B$1:$Z$1,0))</f>
        <v>0</v>
      </c>
      <c r="X454" s="226">
        <f>INDEX('Uganda workforce data - raw'!$A$4:$F$619,MATCH($B454, 'Uganda workforce data - raw'!$B$4:$B$619,0), MATCH("Filled Male",'Uganda workforce data - raw'!$A$4:$F$4,0))*INDEX('Mapping cadres'!$B$1:$Z$616,MATCH($B454, 'Mapping cadres'!$B$1:$B$616,0), MATCH(X$32,'Mapping cadres'!$B$1:$Z$1,0))</f>
        <v>0</v>
      </c>
      <c r="Y454" s="226">
        <f>INDEX('Uganda workforce data - raw'!$A$4:$F$619,MATCH($B454, 'Uganda workforce data - raw'!$B$4:$B$619,0), MATCH("Filled Male",'Uganda workforce data - raw'!$A$4:$F$4,0))*INDEX('Mapping cadres'!$B$1:$Z$616,MATCH($B454, 'Mapping cadres'!$B$1:$B$616,0), MATCH(Y$32,'Mapping cadres'!$B$1:$Z$1,0))</f>
        <v>0</v>
      </c>
      <c r="Z454" s="226">
        <f>INDEX('Uganda workforce data - raw'!$A$4:$F$619,MATCH($B454, 'Uganda workforce data - raw'!$B$4:$B$619,0), MATCH("Filled Male",'Uganda workforce data - raw'!$A$4:$F$4,0))*INDEX('Mapping cadres'!$B$1:$Z$616,MATCH($B454, 'Mapping cadres'!$B$1:$B$616,0), MATCH(Z$32,'Mapping cadres'!$B$1:$Z$1,0))</f>
        <v>0</v>
      </c>
      <c r="AA454" s="226">
        <f>INDEX('Uganda workforce data - raw'!$A$4:$F$619,MATCH($B454, 'Uganda workforce data - raw'!$B$4:$B$619,0), MATCH("Filled Female",'Uganda workforce data - raw'!$A$4:$F$4,0))*INDEX('Mapping cadres'!$B$1:$Z$616,MATCH($B454, 'Mapping cadres'!$B$1:$B$616,0), MATCH(AA$32,'Mapping cadres'!$B$1:$Z$1,0))</f>
        <v>11</v>
      </c>
      <c r="AB454" s="226">
        <f>INDEX('Uganda workforce data - raw'!$A$4:$F$619,MATCH($B454, 'Uganda workforce data - raw'!$B$4:$B$619,0), MATCH("Filled Female",'Uganda workforce data - raw'!$A$4:$F$4,0))*INDEX('Mapping cadres'!$B$1:$Z$616,MATCH($B454, 'Mapping cadres'!$B$1:$B$616,0), MATCH(AB$32,'Mapping cadres'!$B$1:$Z$1,0))</f>
        <v>0</v>
      </c>
      <c r="AC454" s="226">
        <f>INDEX('Uganda workforce data - raw'!$A$4:$F$619,MATCH($B454, 'Uganda workforce data - raw'!$B$4:$B$619,0), MATCH("Filled Female",'Uganda workforce data - raw'!$A$4:$F$4,0))*INDEX('Mapping cadres'!$B$1:$Z$616,MATCH($B454, 'Mapping cadres'!$B$1:$B$616,0), MATCH(AC$32,'Mapping cadres'!$B$1:$Z$1,0))</f>
        <v>0</v>
      </c>
      <c r="AD454" s="226">
        <f>INDEX('Uganda workforce data - raw'!$A$4:$F$619,MATCH($B454, 'Uganda workforce data - raw'!$B$4:$B$619,0), MATCH("Filled Female",'Uganda workforce data - raw'!$A$4:$F$4,0))*INDEX('Mapping cadres'!$B$1:$Z$616,MATCH($B454, 'Mapping cadres'!$B$1:$B$616,0), MATCH(AD$32,'Mapping cadres'!$B$1:$Z$1,0))</f>
        <v>0</v>
      </c>
      <c r="AE454" s="226">
        <f>INDEX('Uganda workforce data - raw'!$A$4:$F$619,MATCH($B454, 'Uganda workforce data - raw'!$B$4:$B$619,0), MATCH("Filled Female",'Uganda workforce data - raw'!$A$4:$F$4,0))*INDEX('Mapping cadres'!$B$1:$Z$616,MATCH($B454, 'Mapping cadres'!$B$1:$B$616,0), MATCH(AE$32,'Mapping cadres'!$B$1:$Z$1,0))</f>
        <v>0</v>
      </c>
      <c r="AF454" s="226">
        <f>INDEX('Uganda workforce data - raw'!$A$4:$F$619,MATCH($B454, 'Uganda workforce data - raw'!$B$4:$B$619,0), MATCH("Filled Female",'Uganda workforce data - raw'!$A$4:$F$4,0))*INDEX('Mapping cadres'!$B$1:$Z$616,MATCH($B454, 'Mapping cadres'!$B$1:$B$616,0), MATCH(AF$32,'Mapping cadres'!$B$1:$Z$1,0))</f>
        <v>0</v>
      </c>
      <c r="AG454" s="226">
        <f>INDEX('Uganda workforce data - raw'!$A$4:$F$619,MATCH($B454, 'Uganda workforce data - raw'!$B$4:$B$619,0), MATCH("Filled Female",'Uganda workforce data - raw'!$A$4:$F$4,0))*INDEX('Mapping cadres'!$B$1:$Z$616,MATCH($B454, 'Mapping cadres'!$B$1:$B$616,0), MATCH(AG$32,'Mapping cadres'!$B$1:$Z$1,0))</f>
        <v>0</v>
      </c>
      <c r="AH454" s="226">
        <f>INDEX('Uganda workforce data - raw'!$A$4:$F$619,MATCH($B454, 'Uganda workforce data - raw'!$B$4:$B$619,0), MATCH("Filled Female",'Uganda workforce data - raw'!$A$4:$F$4,0))*INDEX('Mapping cadres'!$B$1:$Z$616,MATCH($B454, 'Mapping cadres'!$B$1:$B$616,0), MATCH(AH$32,'Mapping cadres'!$B$1:$Z$1,0))</f>
        <v>0</v>
      </c>
      <c r="AI454" s="226">
        <f>INDEX('Uganda workforce data - raw'!$A$4:$F$619,MATCH($B454, 'Uganda workforce data - raw'!$B$4:$B$619,0), MATCH("Filled Female",'Uganda workforce data - raw'!$A$4:$F$4,0))*INDEX('Mapping cadres'!$B$1:$Z$616,MATCH($B454, 'Mapping cadres'!$B$1:$B$616,0), MATCH(AI$32,'Mapping cadres'!$B$1:$Z$1,0))</f>
        <v>0</v>
      </c>
      <c r="AJ454" s="226">
        <f>INDEX('Uganda workforce data - raw'!$A$4:$F$619,MATCH($B454, 'Uganda workforce data - raw'!$B$4:$B$619,0), MATCH("Filled Female",'Uganda workforce data - raw'!$A$4:$F$4,0))*INDEX('Mapping cadres'!$B$1:$Z$616,MATCH($B454, 'Mapping cadres'!$B$1:$B$616,0), MATCH(AJ$32,'Mapping cadres'!$B$1:$Z$1,0))</f>
        <v>0</v>
      </c>
      <c r="AK454" s="226">
        <f>INDEX('Uganda workforce data - raw'!$A$4:$F$619,MATCH($B454, 'Uganda workforce data - raw'!$B$4:$B$619,0), MATCH("Filled Female",'Uganda workforce data - raw'!$A$4:$F$4,0))*INDEX('Mapping cadres'!$B$1:$Z$616,MATCH($B454, 'Mapping cadres'!$B$1:$B$616,0), MATCH(AK$32,'Mapping cadres'!$B$1:$Z$1,0))</f>
        <v>0</v>
      </c>
      <c r="AL454" s="226">
        <f>INDEX('Uganda workforce data - raw'!$A$4:$F$619,MATCH($B454, 'Uganda workforce data - raw'!$B$4:$B$619,0), MATCH("Filled Female",'Uganda workforce data - raw'!$A$4:$F$4,0))*INDEX('Mapping cadres'!$B$1:$Z$616,MATCH($B454, 'Mapping cadres'!$B$1:$B$616,0), MATCH(AL$32,'Mapping cadres'!$B$1:$Z$1,0))</f>
        <v>0</v>
      </c>
      <c r="AM454" s="226">
        <f>INDEX('Uganda workforce data - raw'!$A$4:$F$619,MATCH($B454, 'Uganda workforce data - raw'!$B$4:$B$619,0), MATCH("Filled Female",'Uganda workforce data - raw'!$A$4:$F$4,0))*INDEX('Mapping cadres'!$B$1:$Z$616,MATCH($B454, 'Mapping cadres'!$B$1:$B$616,0), MATCH(AM$32,'Mapping cadres'!$B$1:$Z$1,0))</f>
        <v>0</v>
      </c>
      <c r="AN454" s="226">
        <f>INDEX('Uganda workforce data - raw'!$A$4:$F$619,MATCH($B454, 'Uganda workforce data - raw'!$B$4:$B$619,0), MATCH("Filled Female",'Uganda workforce data - raw'!$A$4:$F$4,0))*INDEX('Mapping cadres'!$B$1:$Z$616,MATCH($B454, 'Mapping cadres'!$B$1:$B$616,0), MATCH(AN$32,'Mapping cadres'!$B$1:$Z$1,0))</f>
        <v>0</v>
      </c>
      <c r="AO454" s="226">
        <f>INDEX('Uganda workforce data - raw'!$A$4:$F$619,MATCH($B454, 'Uganda workforce data - raw'!$B$4:$B$619,0), MATCH("Filled Female",'Uganda workforce data - raw'!$A$4:$F$4,0))*INDEX('Mapping cadres'!$B$1:$Z$616,MATCH($B454, 'Mapping cadres'!$B$1:$B$616,0), MATCH(AO$32,'Mapping cadres'!$B$1:$Z$1,0))</f>
        <v>0</v>
      </c>
      <c r="AP454" s="226">
        <f>INDEX('Uganda workforce data - raw'!$A$4:$F$619,MATCH($B454, 'Uganda workforce data - raw'!$B$4:$B$619,0), MATCH("Filled Female",'Uganda workforce data - raw'!$A$4:$F$4,0))*INDEX('Mapping cadres'!$B$1:$Z$616,MATCH($B454, 'Mapping cadres'!$B$1:$B$616,0), MATCH(AP$32,'Mapping cadres'!$B$1:$Z$1,0))</f>
        <v>0</v>
      </c>
      <c r="AQ454" s="226">
        <f>INDEX('Uganda workforce data - raw'!$A$4:$F$619,MATCH($B454, 'Uganda workforce data - raw'!$B$4:$B$619,0), MATCH("Filled Female",'Uganda workforce data - raw'!$A$4:$F$4,0))*INDEX('Mapping cadres'!$B$1:$Z$616,MATCH($B454, 'Mapping cadres'!$B$1:$B$616,0), MATCH(AQ$32,'Mapping cadres'!$B$1:$Z$1,0))</f>
        <v>0</v>
      </c>
      <c r="AR454" s="226">
        <f>INDEX('Uganda workforce data - raw'!$A$4:$F$619,MATCH($B454, 'Uganda workforce data - raw'!$B$4:$B$619,0), MATCH("Filled Female",'Uganda workforce data - raw'!$A$4:$F$4,0))*INDEX('Mapping cadres'!$B$1:$Z$616,MATCH($B454, 'Mapping cadres'!$B$1:$B$616,0), MATCH(AR$32,'Mapping cadres'!$B$1:$Z$1,0))</f>
        <v>0</v>
      </c>
      <c r="AS454" s="226">
        <f>INDEX('Uganda workforce data - raw'!$A$4:$F$619,MATCH($B454, 'Uganda workforce data - raw'!$B$4:$B$619,0), MATCH("Filled Female",'Uganda workforce data - raw'!$A$4:$F$4,0))*INDEX('Mapping cadres'!$B$1:$Z$616,MATCH($B454, 'Mapping cadres'!$B$1:$B$616,0), MATCH(AS$32,'Mapping cadres'!$B$1:$Z$1,0))</f>
        <v>0</v>
      </c>
      <c r="AT454" s="226">
        <f>INDEX('Uganda workforce data - raw'!$A$4:$F$619,MATCH($B454, 'Uganda workforce data - raw'!$B$4:$B$619,0), MATCH("Filled Female",'Uganda workforce data - raw'!$A$4:$F$4,0))*INDEX('Mapping cadres'!$B$1:$Z$616,MATCH($B454, 'Mapping cadres'!$B$1:$B$616,0), MATCH(AT$32,'Mapping cadres'!$B$1:$Z$1,0))</f>
        <v>0</v>
      </c>
      <c r="AU454" s="226">
        <f>INDEX('Uganda workforce data - raw'!$A$4:$F$619,MATCH($B454, 'Uganda workforce data - raw'!$B$4:$B$619,0), MATCH("Filled Female",'Uganda workforce data - raw'!$A$4:$F$4,0))*INDEX('Mapping cadres'!$B$1:$Z$616,MATCH($B454, 'Mapping cadres'!$B$1:$B$616,0), MATCH(AU$32,'Mapping cadres'!$B$1:$Z$1,0))</f>
        <v>0</v>
      </c>
      <c r="AV454" s="226">
        <f>INDEX('Uganda workforce data - raw'!$A$4:$F$619,MATCH($B454, 'Uganda workforce data - raw'!$B$4:$B$619,0), MATCH("Filled Female",'Uganda workforce data - raw'!$A$4:$F$4,0))*INDEX('Mapping cadres'!$B$1:$Z$616,MATCH($B454, 'Mapping cadres'!$B$1:$B$616,0), MATCH(AV$32,'Mapping cadres'!$B$1:$Z$1,0))</f>
        <v>0</v>
      </c>
      <c r="AW454" s="226">
        <f>INDEX('Uganda workforce data - raw'!$A$4:$F$619,MATCH($B454, 'Uganda workforce data - raw'!$B$4:$B$619,0), MATCH("Filled Female",'Uganda workforce data - raw'!$A$4:$F$4,0))*INDEX('Mapping cadres'!$B$1:$Z$616,MATCH($B454, 'Mapping cadres'!$B$1:$B$616,0), MATCH(AW$32,'Mapping cadres'!$B$1:$Z$1,0))</f>
        <v>0</v>
      </c>
      <c r="AX454" s="226">
        <f>INDEX('Uganda workforce data - raw'!$A$4:$F$619,MATCH($B454, 'Uganda workforce data - raw'!$B$4:$B$619,0), MATCH("Filled Female",'Uganda workforce data - raw'!$A$4:$F$4,0))*INDEX('Mapping cadres'!$B$1:$Z$616,MATCH($B454, 'Mapping cadres'!$B$1:$B$616,0), MATCH(AX$32,'Mapping cadres'!$B$1:$Z$1,0))</f>
        <v>0</v>
      </c>
      <c r="AY454" s="226">
        <f t="shared" si="149"/>
        <v>24</v>
      </c>
      <c r="AZ454" s="226">
        <f t="shared" si="150"/>
        <v>0</v>
      </c>
      <c r="BA454" s="226">
        <f t="shared" si="151"/>
        <v>0</v>
      </c>
      <c r="BB454" s="226">
        <f t="shared" si="152"/>
        <v>0</v>
      </c>
      <c r="BC454" s="226">
        <f t="shared" si="153"/>
        <v>0</v>
      </c>
      <c r="BD454" s="226">
        <f t="shared" si="154"/>
        <v>0</v>
      </c>
      <c r="BE454" s="226">
        <f t="shared" si="155"/>
        <v>0</v>
      </c>
      <c r="BF454" s="226">
        <f t="shared" si="156"/>
        <v>0</v>
      </c>
      <c r="BG454" s="226">
        <f t="shared" si="157"/>
        <v>0</v>
      </c>
      <c r="BH454" s="226">
        <f t="shared" si="158"/>
        <v>0</v>
      </c>
      <c r="BI454" s="226">
        <f t="shared" si="159"/>
        <v>0</v>
      </c>
      <c r="BJ454" s="226">
        <f t="shared" si="160"/>
        <v>0</v>
      </c>
      <c r="BK454" s="226">
        <f t="shared" si="161"/>
        <v>0</v>
      </c>
      <c r="BL454" s="226">
        <f t="shared" si="162"/>
        <v>0</v>
      </c>
      <c r="BM454" s="226">
        <f t="shared" si="163"/>
        <v>0</v>
      </c>
      <c r="BN454" s="226">
        <f t="shared" si="164"/>
        <v>0</v>
      </c>
      <c r="BO454" s="226">
        <f t="shared" si="165"/>
        <v>0</v>
      </c>
      <c r="BP454" s="226">
        <f t="shared" si="166"/>
        <v>0</v>
      </c>
      <c r="BQ454" s="226">
        <f t="shared" si="167"/>
        <v>0</v>
      </c>
      <c r="BR454" s="226">
        <f t="shared" si="168"/>
        <v>0</v>
      </c>
      <c r="BS454" s="226">
        <f t="shared" si="169"/>
        <v>0</v>
      </c>
      <c r="BT454" s="226">
        <f t="shared" si="170"/>
        <v>0</v>
      </c>
      <c r="BU454" s="226">
        <f t="shared" si="171"/>
        <v>0</v>
      </c>
      <c r="BV454" s="226">
        <f t="shared" si="172"/>
        <v>0</v>
      </c>
    </row>
    <row r="455" spans="1:74">
      <c r="A455" s="226">
        <v>423</v>
      </c>
      <c r="B455" s="226" t="s">
        <v>1721</v>
      </c>
      <c r="C455" s="226">
        <f>INDEX('Uganda workforce data - raw'!$A$4:$F$619,MATCH($B455, 'Uganda workforce data - raw'!$B$4:$B$619,0), MATCH("Filled Male",'Uganda workforce data - raw'!$A$4:$F$4,0))*INDEX('Mapping cadres'!$B$1:$Z$616,MATCH($B455, 'Mapping cadres'!$B$1:$B$616,0), MATCH(C$32,'Mapping cadres'!$B$1:$Z$1,0))</f>
        <v>5</v>
      </c>
      <c r="D455" s="226">
        <f>INDEX('Uganda workforce data - raw'!$A$4:$F$619,MATCH($B455, 'Uganda workforce data - raw'!$B$4:$B$619,0), MATCH("Filled Male",'Uganda workforce data - raw'!$A$4:$F$4,0))*INDEX('Mapping cadres'!$B$1:$Z$616,MATCH($B455, 'Mapping cadres'!$B$1:$B$616,0), MATCH(D$32,'Mapping cadres'!$B$1:$Z$1,0))</f>
        <v>0</v>
      </c>
      <c r="E455" s="226">
        <f>INDEX('Uganda workforce data - raw'!$A$4:$F$619,MATCH($B455, 'Uganda workforce data - raw'!$B$4:$B$619,0), MATCH("Filled Male",'Uganda workforce data - raw'!$A$4:$F$4,0))*INDEX('Mapping cadres'!$B$1:$Z$616,MATCH($B455, 'Mapping cadres'!$B$1:$B$616,0), MATCH(E$32,'Mapping cadres'!$B$1:$Z$1,0))</f>
        <v>0</v>
      </c>
      <c r="F455" s="226">
        <f>INDEX('Uganda workforce data - raw'!$A$4:$F$619,MATCH($B455, 'Uganda workforce data - raw'!$B$4:$B$619,0), MATCH("Filled Male",'Uganda workforce data - raw'!$A$4:$F$4,0))*INDEX('Mapping cadres'!$B$1:$Z$616,MATCH($B455, 'Mapping cadres'!$B$1:$B$616,0), MATCH(F$32,'Mapping cadres'!$B$1:$Z$1,0))</f>
        <v>0</v>
      </c>
      <c r="G455" s="226">
        <f>INDEX('Uganda workforce data - raw'!$A$4:$F$619,MATCH($B455, 'Uganda workforce data - raw'!$B$4:$B$619,0), MATCH("Filled Male",'Uganda workforce data - raw'!$A$4:$F$4,0))*INDEX('Mapping cadres'!$B$1:$Z$616,MATCH($B455, 'Mapping cadres'!$B$1:$B$616,0), MATCH(G$32,'Mapping cadres'!$B$1:$Z$1,0))</f>
        <v>0</v>
      </c>
      <c r="H455" s="226">
        <f>INDEX('Uganda workforce data - raw'!$A$4:$F$619,MATCH($B455, 'Uganda workforce data - raw'!$B$4:$B$619,0), MATCH("Filled Male",'Uganda workforce data - raw'!$A$4:$F$4,0))*INDEX('Mapping cadres'!$B$1:$Z$616,MATCH($B455, 'Mapping cadres'!$B$1:$B$616,0), MATCH(H$32,'Mapping cadres'!$B$1:$Z$1,0))</f>
        <v>0</v>
      </c>
      <c r="I455" s="226">
        <f>INDEX('Uganda workforce data - raw'!$A$4:$F$619,MATCH($B455, 'Uganda workforce data - raw'!$B$4:$B$619,0), MATCH("Filled Male",'Uganda workforce data - raw'!$A$4:$F$4,0))*INDEX('Mapping cadres'!$B$1:$Z$616,MATCH($B455, 'Mapping cadres'!$B$1:$B$616,0), MATCH(I$32,'Mapping cadres'!$B$1:$Z$1,0))</f>
        <v>0</v>
      </c>
      <c r="J455" s="226">
        <f>INDEX('Uganda workforce data - raw'!$A$4:$F$619,MATCH($B455, 'Uganda workforce data - raw'!$B$4:$B$619,0), MATCH("Filled Male",'Uganda workforce data - raw'!$A$4:$F$4,0))*INDEX('Mapping cadres'!$B$1:$Z$616,MATCH($B455, 'Mapping cadres'!$B$1:$B$616,0), MATCH(J$32,'Mapping cadres'!$B$1:$Z$1,0))</f>
        <v>0</v>
      </c>
      <c r="K455" s="226">
        <f>INDEX('Uganda workforce data - raw'!$A$4:$F$619,MATCH($B455, 'Uganda workforce data - raw'!$B$4:$B$619,0), MATCH("Filled Male",'Uganda workforce data - raw'!$A$4:$F$4,0))*INDEX('Mapping cadres'!$B$1:$Z$616,MATCH($B455, 'Mapping cadres'!$B$1:$B$616,0), MATCH(K$32,'Mapping cadres'!$B$1:$Z$1,0))</f>
        <v>0</v>
      </c>
      <c r="L455" s="226">
        <f>INDEX('Uganda workforce data - raw'!$A$4:$F$619,MATCH($B455, 'Uganda workforce data - raw'!$B$4:$B$619,0), MATCH("Filled Male",'Uganda workforce data - raw'!$A$4:$F$4,0))*INDEX('Mapping cadres'!$B$1:$Z$616,MATCH($B455, 'Mapping cadres'!$B$1:$B$616,0), MATCH(L$32,'Mapping cadres'!$B$1:$Z$1,0))</f>
        <v>0</v>
      </c>
      <c r="M455" s="226">
        <f>INDEX('Uganda workforce data - raw'!$A$4:$F$619,MATCH($B455, 'Uganda workforce data - raw'!$B$4:$B$619,0), MATCH("Filled Male",'Uganda workforce data - raw'!$A$4:$F$4,0))*INDEX('Mapping cadres'!$B$1:$Z$616,MATCH($B455, 'Mapping cadres'!$B$1:$B$616,0), MATCH(M$32,'Mapping cadres'!$B$1:$Z$1,0))</f>
        <v>0</v>
      </c>
      <c r="N455" s="226">
        <f>INDEX('Uganda workforce data - raw'!$A$4:$F$619,MATCH($B455, 'Uganda workforce data - raw'!$B$4:$B$619,0), MATCH("Filled Male",'Uganda workforce data - raw'!$A$4:$F$4,0))*INDEX('Mapping cadres'!$B$1:$Z$616,MATCH($B455, 'Mapping cadres'!$B$1:$B$616,0), MATCH(N$32,'Mapping cadres'!$B$1:$Z$1,0))</f>
        <v>0</v>
      </c>
      <c r="O455" s="226">
        <f>INDEX('Uganda workforce data - raw'!$A$4:$F$619,MATCH($B455, 'Uganda workforce data - raw'!$B$4:$B$619,0), MATCH("Filled Male",'Uganda workforce data - raw'!$A$4:$F$4,0))*INDEX('Mapping cadres'!$B$1:$Z$616,MATCH($B455, 'Mapping cadres'!$B$1:$B$616,0), MATCH(O$32,'Mapping cadres'!$B$1:$Z$1,0))</f>
        <v>0</v>
      </c>
      <c r="P455" s="226">
        <f>INDEX('Uganda workforce data - raw'!$A$4:$F$619,MATCH($B455, 'Uganda workforce data - raw'!$B$4:$B$619,0), MATCH("Filled Male",'Uganda workforce data - raw'!$A$4:$F$4,0))*INDEX('Mapping cadres'!$B$1:$Z$616,MATCH($B455, 'Mapping cadres'!$B$1:$B$616,0), MATCH(P$32,'Mapping cadres'!$B$1:$Z$1,0))</f>
        <v>0</v>
      </c>
      <c r="Q455" s="226">
        <f>INDEX('Uganda workforce data - raw'!$A$4:$F$619,MATCH($B455, 'Uganda workforce data - raw'!$B$4:$B$619,0), MATCH("Filled Male",'Uganda workforce data - raw'!$A$4:$F$4,0))*INDEX('Mapping cadres'!$B$1:$Z$616,MATCH($B455, 'Mapping cadres'!$B$1:$B$616,0), MATCH(Q$32,'Mapping cadres'!$B$1:$Z$1,0))</f>
        <v>0</v>
      </c>
      <c r="R455" s="226">
        <f>INDEX('Uganda workforce data - raw'!$A$4:$F$619,MATCH($B455, 'Uganda workforce data - raw'!$B$4:$B$619,0), MATCH("Filled Male",'Uganda workforce data - raw'!$A$4:$F$4,0))*INDEX('Mapping cadres'!$B$1:$Z$616,MATCH($B455, 'Mapping cadres'!$B$1:$B$616,0), MATCH(R$32,'Mapping cadres'!$B$1:$Z$1,0))</f>
        <v>0</v>
      </c>
      <c r="S455" s="226">
        <f>INDEX('Uganda workforce data - raw'!$A$4:$F$619,MATCH($B455, 'Uganda workforce data - raw'!$B$4:$B$619,0), MATCH("Filled Male",'Uganda workforce data - raw'!$A$4:$F$4,0))*INDEX('Mapping cadres'!$B$1:$Z$616,MATCH($B455, 'Mapping cadres'!$B$1:$B$616,0), MATCH(S$32,'Mapping cadres'!$B$1:$Z$1,0))</f>
        <v>0</v>
      </c>
      <c r="T455" s="226">
        <f>INDEX('Uganda workforce data - raw'!$A$4:$F$619,MATCH($B455, 'Uganda workforce data - raw'!$B$4:$B$619,0), MATCH("Filled Male",'Uganda workforce data - raw'!$A$4:$F$4,0))*INDEX('Mapping cadres'!$B$1:$Z$616,MATCH($B455, 'Mapping cadres'!$B$1:$B$616,0), MATCH(T$32,'Mapping cadres'!$B$1:$Z$1,0))</f>
        <v>0</v>
      </c>
      <c r="U455" s="226">
        <f>INDEX('Uganda workforce data - raw'!$A$4:$F$619,MATCH($B455, 'Uganda workforce data - raw'!$B$4:$B$619,0), MATCH("Filled Male",'Uganda workforce data - raw'!$A$4:$F$4,0))*INDEX('Mapping cadres'!$B$1:$Z$616,MATCH($B455, 'Mapping cadres'!$B$1:$B$616,0), MATCH(U$32,'Mapping cadres'!$B$1:$Z$1,0))</f>
        <v>0</v>
      </c>
      <c r="V455" s="226">
        <f>INDEX('Uganda workforce data - raw'!$A$4:$F$619,MATCH($B455, 'Uganda workforce data - raw'!$B$4:$B$619,0), MATCH("Filled Male",'Uganda workforce data - raw'!$A$4:$F$4,0))*INDEX('Mapping cadres'!$B$1:$Z$616,MATCH($B455, 'Mapping cadres'!$B$1:$B$616,0), MATCH(V$32,'Mapping cadres'!$B$1:$Z$1,0))</f>
        <v>0</v>
      </c>
      <c r="W455" s="226">
        <f>INDEX('Uganda workforce data - raw'!$A$4:$F$619,MATCH($B455, 'Uganda workforce data - raw'!$B$4:$B$619,0), MATCH("Filled Male",'Uganda workforce data - raw'!$A$4:$F$4,0))*INDEX('Mapping cadres'!$B$1:$Z$616,MATCH($B455, 'Mapping cadres'!$B$1:$B$616,0), MATCH(W$32,'Mapping cadres'!$B$1:$Z$1,0))</f>
        <v>0</v>
      </c>
      <c r="X455" s="226">
        <f>INDEX('Uganda workforce data - raw'!$A$4:$F$619,MATCH($B455, 'Uganda workforce data - raw'!$B$4:$B$619,0), MATCH("Filled Male",'Uganda workforce data - raw'!$A$4:$F$4,0))*INDEX('Mapping cadres'!$B$1:$Z$616,MATCH($B455, 'Mapping cadres'!$B$1:$B$616,0), MATCH(X$32,'Mapping cadres'!$B$1:$Z$1,0))</f>
        <v>0</v>
      </c>
      <c r="Y455" s="226">
        <f>INDEX('Uganda workforce data - raw'!$A$4:$F$619,MATCH($B455, 'Uganda workforce data - raw'!$B$4:$B$619,0), MATCH("Filled Male",'Uganda workforce data - raw'!$A$4:$F$4,0))*INDEX('Mapping cadres'!$B$1:$Z$616,MATCH($B455, 'Mapping cadres'!$B$1:$B$616,0), MATCH(Y$32,'Mapping cadres'!$B$1:$Z$1,0))</f>
        <v>0</v>
      </c>
      <c r="Z455" s="226">
        <f>INDEX('Uganda workforce data - raw'!$A$4:$F$619,MATCH($B455, 'Uganda workforce data - raw'!$B$4:$B$619,0), MATCH("Filled Male",'Uganda workforce data - raw'!$A$4:$F$4,0))*INDEX('Mapping cadres'!$B$1:$Z$616,MATCH($B455, 'Mapping cadres'!$B$1:$B$616,0), MATCH(Z$32,'Mapping cadres'!$B$1:$Z$1,0))</f>
        <v>0</v>
      </c>
      <c r="AA455" s="226">
        <f>INDEX('Uganda workforce data - raw'!$A$4:$F$619,MATCH($B455, 'Uganda workforce data - raw'!$B$4:$B$619,0), MATCH("Filled Female",'Uganda workforce data - raw'!$A$4:$F$4,0))*INDEX('Mapping cadres'!$B$1:$Z$616,MATCH($B455, 'Mapping cadres'!$B$1:$B$616,0), MATCH(AA$32,'Mapping cadres'!$B$1:$Z$1,0))</f>
        <v>4</v>
      </c>
      <c r="AB455" s="226">
        <f>INDEX('Uganda workforce data - raw'!$A$4:$F$619,MATCH($B455, 'Uganda workforce data - raw'!$B$4:$B$619,0), MATCH("Filled Female",'Uganda workforce data - raw'!$A$4:$F$4,0))*INDEX('Mapping cadres'!$B$1:$Z$616,MATCH($B455, 'Mapping cadres'!$B$1:$B$616,0), MATCH(AB$32,'Mapping cadres'!$B$1:$Z$1,0))</f>
        <v>0</v>
      </c>
      <c r="AC455" s="226">
        <f>INDEX('Uganda workforce data - raw'!$A$4:$F$619,MATCH($B455, 'Uganda workforce data - raw'!$B$4:$B$619,0), MATCH("Filled Female",'Uganda workforce data - raw'!$A$4:$F$4,0))*INDEX('Mapping cadres'!$B$1:$Z$616,MATCH($B455, 'Mapping cadres'!$B$1:$B$616,0), MATCH(AC$32,'Mapping cadres'!$B$1:$Z$1,0))</f>
        <v>0</v>
      </c>
      <c r="AD455" s="226">
        <f>INDEX('Uganda workforce data - raw'!$A$4:$F$619,MATCH($B455, 'Uganda workforce data - raw'!$B$4:$B$619,0), MATCH("Filled Female",'Uganda workforce data - raw'!$A$4:$F$4,0))*INDEX('Mapping cadres'!$B$1:$Z$616,MATCH($B455, 'Mapping cadres'!$B$1:$B$616,0), MATCH(AD$32,'Mapping cadres'!$B$1:$Z$1,0))</f>
        <v>0</v>
      </c>
      <c r="AE455" s="226">
        <f>INDEX('Uganda workforce data - raw'!$A$4:$F$619,MATCH($B455, 'Uganda workforce data - raw'!$B$4:$B$619,0), MATCH("Filled Female",'Uganda workforce data - raw'!$A$4:$F$4,0))*INDEX('Mapping cadres'!$B$1:$Z$616,MATCH($B455, 'Mapping cadres'!$B$1:$B$616,0), MATCH(AE$32,'Mapping cadres'!$B$1:$Z$1,0))</f>
        <v>0</v>
      </c>
      <c r="AF455" s="226">
        <f>INDEX('Uganda workforce data - raw'!$A$4:$F$619,MATCH($B455, 'Uganda workforce data - raw'!$B$4:$B$619,0), MATCH("Filled Female",'Uganda workforce data - raw'!$A$4:$F$4,0))*INDEX('Mapping cadres'!$B$1:$Z$616,MATCH($B455, 'Mapping cadres'!$B$1:$B$616,0), MATCH(AF$32,'Mapping cadres'!$B$1:$Z$1,0))</f>
        <v>0</v>
      </c>
      <c r="AG455" s="226">
        <f>INDEX('Uganda workforce data - raw'!$A$4:$F$619,MATCH($B455, 'Uganda workforce data - raw'!$B$4:$B$619,0), MATCH("Filled Female",'Uganda workforce data - raw'!$A$4:$F$4,0))*INDEX('Mapping cadres'!$B$1:$Z$616,MATCH($B455, 'Mapping cadres'!$B$1:$B$616,0), MATCH(AG$32,'Mapping cadres'!$B$1:$Z$1,0))</f>
        <v>0</v>
      </c>
      <c r="AH455" s="226">
        <f>INDEX('Uganda workforce data - raw'!$A$4:$F$619,MATCH($B455, 'Uganda workforce data - raw'!$B$4:$B$619,0), MATCH("Filled Female",'Uganda workforce data - raw'!$A$4:$F$4,0))*INDEX('Mapping cadres'!$B$1:$Z$616,MATCH($B455, 'Mapping cadres'!$B$1:$B$616,0), MATCH(AH$32,'Mapping cadres'!$B$1:$Z$1,0))</f>
        <v>0</v>
      </c>
      <c r="AI455" s="226">
        <f>INDEX('Uganda workforce data - raw'!$A$4:$F$619,MATCH($B455, 'Uganda workforce data - raw'!$B$4:$B$619,0), MATCH("Filled Female",'Uganda workforce data - raw'!$A$4:$F$4,0))*INDEX('Mapping cadres'!$B$1:$Z$616,MATCH($B455, 'Mapping cadres'!$B$1:$B$616,0), MATCH(AI$32,'Mapping cadres'!$B$1:$Z$1,0))</f>
        <v>0</v>
      </c>
      <c r="AJ455" s="226">
        <f>INDEX('Uganda workforce data - raw'!$A$4:$F$619,MATCH($B455, 'Uganda workforce data - raw'!$B$4:$B$619,0), MATCH("Filled Female",'Uganda workforce data - raw'!$A$4:$F$4,0))*INDEX('Mapping cadres'!$B$1:$Z$616,MATCH($B455, 'Mapping cadres'!$B$1:$B$616,0), MATCH(AJ$32,'Mapping cadres'!$B$1:$Z$1,0))</f>
        <v>0</v>
      </c>
      <c r="AK455" s="226">
        <f>INDEX('Uganda workforce data - raw'!$A$4:$F$619,MATCH($B455, 'Uganda workforce data - raw'!$B$4:$B$619,0), MATCH("Filled Female",'Uganda workforce data - raw'!$A$4:$F$4,0))*INDEX('Mapping cadres'!$B$1:$Z$616,MATCH($B455, 'Mapping cadres'!$B$1:$B$616,0), MATCH(AK$32,'Mapping cadres'!$B$1:$Z$1,0))</f>
        <v>0</v>
      </c>
      <c r="AL455" s="226">
        <f>INDEX('Uganda workforce data - raw'!$A$4:$F$619,MATCH($B455, 'Uganda workforce data - raw'!$B$4:$B$619,0), MATCH("Filled Female",'Uganda workforce data - raw'!$A$4:$F$4,0))*INDEX('Mapping cadres'!$B$1:$Z$616,MATCH($B455, 'Mapping cadres'!$B$1:$B$616,0), MATCH(AL$32,'Mapping cadres'!$B$1:$Z$1,0))</f>
        <v>0</v>
      </c>
      <c r="AM455" s="226">
        <f>INDEX('Uganda workforce data - raw'!$A$4:$F$619,MATCH($B455, 'Uganda workforce data - raw'!$B$4:$B$619,0), MATCH("Filled Female",'Uganda workforce data - raw'!$A$4:$F$4,0))*INDEX('Mapping cadres'!$B$1:$Z$616,MATCH($B455, 'Mapping cadres'!$B$1:$B$616,0), MATCH(AM$32,'Mapping cadres'!$B$1:$Z$1,0))</f>
        <v>0</v>
      </c>
      <c r="AN455" s="226">
        <f>INDEX('Uganda workforce data - raw'!$A$4:$F$619,MATCH($B455, 'Uganda workforce data - raw'!$B$4:$B$619,0), MATCH("Filled Female",'Uganda workforce data - raw'!$A$4:$F$4,0))*INDEX('Mapping cadres'!$B$1:$Z$616,MATCH($B455, 'Mapping cadres'!$B$1:$B$616,0), MATCH(AN$32,'Mapping cadres'!$B$1:$Z$1,0))</f>
        <v>0</v>
      </c>
      <c r="AO455" s="226">
        <f>INDEX('Uganda workforce data - raw'!$A$4:$F$619,MATCH($B455, 'Uganda workforce data - raw'!$B$4:$B$619,0), MATCH("Filled Female",'Uganda workforce data - raw'!$A$4:$F$4,0))*INDEX('Mapping cadres'!$B$1:$Z$616,MATCH($B455, 'Mapping cadres'!$B$1:$B$616,0), MATCH(AO$32,'Mapping cadres'!$B$1:$Z$1,0))</f>
        <v>0</v>
      </c>
      <c r="AP455" s="226">
        <f>INDEX('Uganda workforce data - raw'!$A$4:$F$619,MATCH($B455, 'Uganda workforce data - raw'!$B$4:$B$619,0), MATCH("Filled Female",'Uganda workforce data - raw'!$A$4:$F$4,0))*INDEX('Mapping cadres'!$B$1:$Z$616,MATCH($B455, 'Mapping cadres'!$B$1:$B$616,0), MATCH(AP$32,'Mapping cadres'!$B$1:$Z$1,0))</f>
        <v>0</v>
      </c>
      <c r="AQ455" s="226">
        <f>INDEX('Uganda workforce data - raw'!$A$4:$F$619,MATCH($B455, 'Uganda workforce data - raw'!$B$4:$B$619,0), MATCH("Filled Female",'Uganda workforce data - raw'!$A$4:$F$4,0))*INDEX('Mapping cadres'!$B$1:$Z$616,MATCH($B455, 'Mapping cadres'!$B$1:$B$616,0), MATCH(AQ$32,'Mapping cadres'!$B$1:$Z$1,0))</f>
        <v>0</v>
      </c>
      <c r="AR455" s="226">
        <f>INDEX('Uganda workforce data - raw'!$A$4:$F$619,MATCH($B455, 'Uganda workforce data - raw'!$B$4:$B$619,0), MATCH("Filled Female",'Uganda workforce data - raw'!$A$4:$F$4,0))*INDEX('Mapping cadres'!$B$1:$Z$616,MATCH($B455, 'Mapping cadres'!$B$1:$B$616,0), MATCH(AR$32,'Mapping cadres'!$B$1:$Z$1,0))</f>
        <v>0</v>
      </c>
      <c r="AS455" s="226">
        <f>INDEX('Uganda workforce data - raw'!$A$4:$F$619,MATCH($B455, 'Uganda workforce data - raw'!$B$4:$B$619,0), MATCH("Filled Female",'Uganda workforce data - raw'!$A$4:$F$4,0))*INDEX('Mapping cadres'!$B$1:$Z$616,MATCH($B455, 'Mapping cadres'!$B$1:$B$616,0), MATCH(AS$32,'Mapping cadres'!$B$1:$Z$1,0))</f>
        <v>0</v>
      </c>
      <c r="AT455" s="226">
        <f>INDEX('Uganda workforce data - raw'!$A$4:$F$619,MATCH($B455, 'Uganda workforce data - raw'!$B$4:$B$619,0), MATCH("Filled Female",'Uganda workforce data - raw'!$A$4:$F$4,0))*INDEX('Mapping cadres'!$B$1:$Z$616,MATCH($B455, 'Mapping cadres'!$B$1:$B$616,0), MATCH(AT$32,'Mapping cadres'!$B$1:$Z$1,0))</f>
        <v>0</v>
      </c>
      <c r="AU455" s="226">
        <f>INDEX('Uganda workforce data - raw'!$A$4:$F$619,MATCH($B455, 'Uganda workforce data - raw'!$B$4:$B$619,0), MATCH("Filled Female",'Uganda workforce data - raw'!$A$4:$F$4,0))*INDEX('Mapping cadres'!$B$1:$Z$616,MATCH($B455, 'Mapping cadres'!$B$1:$B$616,0), MATCH(AU$32,'Mapping cadres'!$B$1:$Z$1,0))</f>
        <v>0</v>
      </c>
      <c r="AV455" s="226">
        <f>INDEX('Uganda workforce data - raw'!$A$4:$F$619,MATCH($B455, 'Uganda workforce data - raw'!$B$4:$B$619,0), MATCH("Filled Female",'Uganda workforce data - raw'!$A$4:$F$4,0))*INDEX('Mapping cadres'!$B$1:$Z$616,MATCH($B455, 'Mapping cadres'!$B$1:$B$616,0), MATCH(AV$32,'Mapping cadres'!$B$1:$Z$1,0))</f>
        <v>0</v>
      </c>
      <c r="AW455" s="226">
        <f>INDEX('Uganda workforce data - raw'!$A$4:$F$619,MATCH($B455, 'Uganda workforce data - raw'!$B$4:$B$619,0), MATCH("Filled Female",'Uganda workforce data - raw'!$A$4:$F$4,0))*INDEX('Mapping cadres'!$B$1:$Z$616,MATCH($B455, 'Mapping cadres'!$B$1:$B$616,0), MATCH(AW$32,'Mapping cadres'!$B$1:$Z$1,0))</f>
        <v>0</v>
      </c>
      <c r="AX455" s="226">
        <f>INDEX('Uganda workforce data - raw'!$A$4:$F$619,MATCH($B455, 'Uganda workforce data - raw'!$B$4:$B$619,0), MATCH("Filled Female",'Uganda workforce data - raw'!$A$4:$F$4,0))*INDEX('Mapping cadres'!$B$1:$Z$616,MATCH($B455, 'Mapping cadres'!$B$1:$B$616,0), MATCH(AX$32,'Mapping cadres'!$B$1:$Z$1,0))</f>
        <v>0</v>
      </c>
      <c r="AY455" s="226">
        <f t="shared" si="149"/>
        <v>9</v>
      </c>
      <c r="AZ455" s="226">
        <f t="shared" si="150"/>
        <v>0</v>
      </c>
      <c r="BA455" s="226">
        <f t="shared" si="151"/>
        <v>0</v>
      </c>
      <c r="BB455" s="226">
        <f t="shared" si="152"/>
        <v>0</v>
      </c>
      <c r="BC455" s="226">
        <f t="shared" si="153"/>
        <v>0</v>
      </c>
      <c r="BD455" s="226">
        <f t="shared" si="154"/>
        <v>0</v>
      </c>
      <c r="BE455" s="226">
        <f t="shared" si="155"/>
        <v>0</v>
      </c>
      <c r="BF455" s="226">
        <f t="shared" si="156"/>
        <v>0</v>
      </c>
      <c r="BG455" s="226">
        <f t="shared" si="157"/>
        <v>0</v>
      </c>
      <c r="BH455" s="226">
        <f t="shared" si="158"/>
        <v>0</v>
      </c>
      <c r="BI455" s="226">
        <f t="shared" si="159"/>
        <v>0</v>
      </c>
      <c r="BJ455" s="226">
        <f t="shared" si="160"/>
        <v>0</v>
      </c>
      <c r="BK455" s="226">
        <f t="shared" si="161"/>
        <v>0</v>
      </c>
      <c r="BL455" s="226">
        <f t="shared" si="162"/>
        <v>0</v>
      </c>
      <c r="BM455" s="226">
        <f t="shared" si="163"/>
        <v>0</v>
      </c>
      <c r="BN455" s="226">
        <f t="shared" si="164"/>
        <v>0</v>
      </c>
      <c r="BO455" s="226">
        <f t="shared" si="165"/>
        <v>0</v>
      </c>
      <c r="BP455" s="226">
        <f t="shared" si="166"/>
        <v>0</v>
      </c>
      <c r="BQ455" s="226">
        <f t="shared" si="167"/>
        <v>0</v>
      </c>
      <c r="BR455" s="226">
        <f t="shared" si="168"/>
        <v>0</v>
      </c>
      <c r="BS455" s="226">
        <f t="shared" si="169"/>
        <v>0</v>
      </c>
      <c r="BT455" s="226">
        <f t="shared" si="170"/>
        <v>0</v>
      </c>
      <c r="BU455" s="226">
        <f t="shared" si="171"/>
        <v>0</v>
      </c>
      <c r="BV455" s="226">
        <f t="shared" si="172"/>
        <v>0</v>
      </c>
    </row>
    <row r="456" spans="1:74">
      <c r="A456" s="226">
        <v>424</v>
      </c>
      <c r="B456" s="226" t="s">
        <v>1722</v>
      </c>
      <c r="C456" s="226">
        <f>INDEX('Uganda workforce data - raw'!$A$4:$F$619,MATCH($B456, 'Uganda workforce data - raw'!$B$4:$B$619,0), MATCH("Filled Male",'Uganda workforce data - raw'!$A$4:$F$4,0))*INDEX('Mapping cadres'!$B$1:$Z$616,MATCH($B456, 'Mapping cadres'!$B$1:$B$616,0), MATCH(C$32,'Mapping cadres'!$B$1:$Z$1,0))</f>
        <v>5</v>
      </c>
      <c r="D456" s="226">
        <f>INDEX('Uganda workforce data - raw'!$A$4:$F$619,MATCH($B456, 'Uganda workforce data - raw'!$B$4:$B$619,0), MATCH("Filled Male",'Uganda workforce data - raw'!$A$4:$F$4,0))*INDEX('Mapping cadres'!$B$1:$Z$616,MATCH($B456, 'Mapping cadres'!$B$1:$B$616,0), MATCH(D$32,'Mapping cadres'!$B$1:$Z$1,0))</f>
        <v>0</v>
      </c>
      <c r="E456" s="226">
        <f>INDEX('Uganda workforce data - raw'!$A$4:$F$619,MATCH($B456, 'Uganda workforce data - raw'!$B$4:$B$619,0), MATCH("Filled Male",'Uganda workforce data - raw'!$A$4:$F$4,0))*INDEX('Mapping cadres'!$B$1:$Z$616,MATCH($B456, 'Mapping cadres'!$B$1:$B$616,0), MATCH(E$32,'Mapping cadres'!$B$1:$Z$1,0))</f>
        <v>0</v>
      </c>
      <c r="F456" s="226">
        <f>INDEX('Uganda workforce data - raw'!$A$4:$F$619,MATCH($B456, 'Uganda workforce data - raw'!$B$4:$B$619,0), MATCH("Filled Male",'Uganda workforce data - raw'!$A$4:$F$4,0))*INDEX('Mapping cadres'!$B$1:$Z$616,MATCH($B456, 'Mapping cadres'!$B$1:$B$616,0), MATCH(F$32,'Mapping cadres'!$B$1:$Z$1,0))</f>
        <v>0</v>
      </c>
      <c r="G456" s="226">
        <f>INDEX('Uganda workforce data - raw'!$A$4:$F$619,MATCH($B456, 'Uganda workforce data - raw'!$B$4:$B$619,0), MATCH("Filled Male",'Uganda workforce data - raw'!$A$4:$F$4,0))*INDEX('Mapping cadres'!$B$1:$Z$616,MATCH($B456, 'Mapping cadres'!$B$1:$B$616,0), MATCH(G$32,'Mapping cadres'!$B$1:$Z$1,0))</f>
        <v>0</v>
      </c>
      <c r="H456" s="226">
        <f>INDEX('Uganda workforce data - raw'!$A$4:$F$619,MATCH($B456, 'Uganda workforce data - raw'!$B$4:$B$619,0), MATCH("Filled Male",'Uganda workforce data - raw'!$A$4:$F$4,0))*INDEX('Mapping cadres'!$B$1:$Z$616,MATCH($B456, 'Mapping cadres'!$B$1:$B$616,0), MATCH(H$32,'Mapping cadres'!$B$1:$Z$1,0))</f>
        <v>0</v>
      </c>
      <c r="I456" s="226">
        <f>INDEX('Uganda workforce data - raw'!$A$4:$F$619,MATCH($B456, 'Uganda workforce data - raw'!$B$4:$B$619,0), MATCH("Filled Male",'Uganda workforce data - raw'!$A$4:$F$4,0))*INDEX('Mapping cadres'!$B$1:$Z$616,MATCH($B456, 'Mapping cadres'!$B$1:$B$616,0), MATCH(I$32,'Mapping cadres'!$B$1:$Z$1,0))</f>
        <v>0</v>
      </c>
      <c r="J456" s="226">
        <f>INDEX('Uganda workforce data - raw'!$A$4:$F$619,MATCH($B456, 'Uganda workforce data - raw'!$B$4:$B$619,0), MATCH("Filled Male",'Uganda workforce data - raw'!$A$4:$F$4,0))*INDEX('Mapping cadres'!$B$1:$Z$616,MATCH($B456, 'Mapping cadres'!$B$1:$B$616,0), MATCH(J$32,'Mapping cadres'!$B$1:$Z$1,0))</f>
        <v>0</v>
      </c>
      <c r="K456" s="226">
        <f>INDEX('Uganda workforce data - raw'!$A$4:$F$619,MATCH($B456, 'Uganda workforce data - raw'!$B$4:$B$619,0), MATCH("Filled Male",'Uganda workforce data - raw'!$A$4:$F$4,0))*INDEX('Mapping cadres'!$B$1:$Z$616,MATCH($B456, 'Mapping cadres'!$B$1:$B$616,0), MATCH(K$32,'Mapping cadres'!$B$1:$Z$1,0))</f>
        <v>0</v>
      </c>
      <c r="L456" s="226">
        <f>INDEX('Uganda workforce data - raw'!$A$4:$F$619,MATCH($B456, 'Uganda workforce data - raw'!$B$4:$B$619,0), MATCH("Filled Male",'Uganda workforce data - raw'!$A$4:$F$4,0))*INDEX('Mapping cadres'!$B$1:$Z$616,MATCH($B456, 'Mapping cadres'!$B$1:$B$616,0), MATCH(L$32,'Mapping cadres'!$B$1:$Z$1,0))</f>
        <v>0</v>
      </c>
      <c r="M456" s="226">
        <f>INDEX('Uganda workforce data - raw'!$A$4:$F$619,MATCH($B456, 'Uganda workforce data - raw'!$B$4:$B$619,0), MATCH("Filled Male",'Uganda workforce data - raw'!$A$4:$F$4,0))*INDEX('Mapping cadres'!$B$1:$Z$616,MATCH($B456, 'Mapping cadres'!$B$1:$B$616,0), MATCH(M$32,'Mapping cadres'!$B$1:$Z$1,0))</f>
        <v>0</v>
      </c>
      <c r="N456" s="226">
        <f>INDEX('Uganda workforce data - raw'!$A$4:$F$619,MATCH($B456, 'Uganda workforce data - raw'!$B$4:$B$619,0), MATCH("Filled Male",'Uganda workforce data - raw'!$A$4:$F$4,0))*INDEX('Mapping cadres'!$B$1:$Z$616,MATCH($B456, 'Mapping cadres'!$B$1:$B$616,0), MATCH(N$32,'Mapping cadres'!$B$1:$Z$1,0))</f>
        <v>0</v>
      </c>
      <c r="O456" s="226">
        <f>INDEX('Uganda workforce data - raw'!$A$4:$F$619,MATCH($B456, 'Uganda workforce data - raw'!$B$4:$B$619,0), MATCH("Filled Male",'Uganda workforce data - raw'!$A$4:$F$4,0))*INDEX('Mapping cadres'!$B$1:$Z$616,MATCH($B456, 'Mapping cadres'!$B$1:$B$616,0), MATCH(O$32,'Mapping cadres'!$B$1:$Z$1,0))</f>
        <v>0</v>
      </c>
      <c r="P456" s="226">
        <f>INDEX('Uganda workforce data - raw'!$A$4:$F$619,MATCH($B456, 'Uganda workforce data - raw'!$B$4:$B$619,0), MATCH("Filled Male",'Uganda workforce data - raw'!$A$4:$F$4,0))*INDEX('Mapping cadres'!$B$1:$Z$616,MATCH($B456, 'Mapping cadres'!$B$1:$B$616,0), MATCH(P$32,'Mapping cadres'!$B$1:$Z$1,0))</f>
        <v>0</v>
      </c>
      <c r="Q456" s="226">
        <f>INDEX('Uganda workforce data - raw'!$A$4:$F$619,MATCH($B456, 'Uganda workforce data - raw'!$B$4:$B$619,0), MATCH("Filled Male",'Uganda workforce data - raw'!$A$4:$F$4,0))*INDEX('Mapping cadres'!$B$1:$Z$616,MATCH($B456, 'Mapping cadres'!$B$1:$B$616,0), MATCH(Q$32,'Mapping cadres'!$B$1:$Z$1,0))</f>
        <v>0</v>
      </c>
      <c r="R456" s="226">
        <f>INDEX('Uganda workforce data - raw'!$A$4:$F$619,MATCH($B456, 'Uganda workforce data - raw'!$B$4:$B$619,0), MATCH("Filled Male",'Uganda workforce data - raw'!$A$4:$F$4,0))*INDEX('Mapping cadres'!$B$1:$Z$616,MATCH($B456, 'Mapping cadres'!$B$1:$B$616,0), MATCH(R$32,'Mapping cadres'!$B$1:$Z$1,0))</f>
        <v>0</v>
      </c>
      <c r="S456" s="226">
        <f>INDEX('Uganda workforce data - raw'!$A$4:$F$619,MATCH($B456, 'Uganda workforce data - raw'!$B$4:$B$619,0), MATCH("Filled Male",'Uganda workforce data - raw'!$A$4:$F$4,0))*INDEX('Mapping cadres'!$B$1:$Z$616,MATCH($B456, 'Mapping cadres'!$B$1:$B$616,0), MATCH(S$32,'Mapping cadres'!$B$1:$Z$1,0))</f>
        <v>0</v>
      </c>
      <c r="T456" s="226">
        <f>INDEX('Uganda workforce data - raw'!$A$4:$F$619,MATCH($B456, 'Uganda workforce data - raw'!$B$4:$B$619,0), MATCH("Filled Male",'Uganda workforce data - raw'!$A$4:$F$4,0))*INDEX('Mapping cadres'!$B$1:$Z$616,MATCH($B456, 'Mapping cadres'!$B$1:$B$616,0), MATCH(T$32,'Mapping cadres'!$B$1:$Z$1,0))</f>
        <v>0</v>
      </c>
      <c r="U456" s="226">
        <f>INDEX('Uganda workforce data - raw'!$A$4:$F$619,MATCH($B456, 'Uganda workforce data - raw'!$B$4:$B$619,0), MATCH("Filled Male",'Uganda workforce data - raw'!$A$4:$F$4,0))*INDEX('Mapping cadres'!$B$1:$Z$616,MATCH($B456, 'Mapping cadres'!$B$1:$B$616,0), MATCH(U$32,'Mapping cadres'!$B$1:$Z$1,0))</f>
        <v>0</v>
      </c>
      <c r="V456" s="226">
        <f>INDEX('Uganda workforce data - raw'!$A$4:$F$619,MATCH($B456, 'Uganda workforce data - raw'!$B$4:$B$619,0), MATCH("Filled Male",'Uganda workforce data - raw'!$A$4:$F$4,0))*INDEX('Mapping cadres'!$B$1:$Z$616,MATCH($B456, 'Mapping cadres'!$B$1:$B$616,0), MATCH(V$32,'Mapping cadres'!$B$1:$Z$1,0))</f>
        <v>0</v>
      </c>
      <c r="W456" s="226">
        <f>INDEX('Uganda workforce data - raw'!$A$4:$F$619,MATCH($B456, 'Uganda workforce data - raw'!$B$4:$B$619,0), MATCH("Filled Male",'Uganda workforce data - raw'!$A$4:$F$4,0))*INDEX('Mapping cadres'!$B$1:$Z$616,MATCH($B456, 'Mapping cadres'!$B$1:$B$616,0), MATCH(W$32,'Mapping cadres'!$B$1:$Z$1,0))</f>
        <v>0</v>
      </c>
      <c r="X456" s="226">
        <f>INDEX('Uganda workforce data - raw'!$A$4:$F$619,MATCH($B456, 'Uganda workforce data - raw'!$B$4:$B$619,0), MATCH("Filled Male",'Uganda workforce data - raw'!$A$4:$F$4,0))*INDEX('Mapping cadres'!$B$1:$Z$616,MATCH($B456, 'Mapping cadres'!$B$1:$B$616,0), MATCH(X$32,'Mapping cadres'!$B$1:$Z$1,0))</f>
        <v>0</v>
      </c>
      <c r="Y456" s="226">
        <f>INDEX('Uganda workforce data - raw'!$A$4:$F$619,MATCH($B456, 'Uganda workforce data - raw'!$B$4:$B$619,0), MATCH("Filled Male",'Uganda workforce data - raw'!$A$4:$F$4,0))*INDEX('Mapping cadres'!$B$1:$Z$616,MATCH($B456, 'Mapping cadres'!$B$1:$B$616,0), MATCH(Y$32,'Mapping cadres'!$B$1:$Z$1,0))</f>
        <v>0</v>
      </c>
      <c r="Z456" s="226">
        <f>INDEX('Uganda workforce data - raw'!$A$4:$F$619,MATCH($B456, 'Uganda workforce data - raw'!$B$4:$B$619,0), MATCH("Filled Male",'Uganda workforce data - raw'!$A$4:$F$4,0))*INDEX('Mapping cadres'!$B$1:$Z$616,MATCH($B456, 'Mapping cadres'!$B$1:$B$616,0), MATCH(Z$32,'Mapping cadres'!$B$1:$Z$1,0))</f>
        <v>0</v>
      </c>
      <c r="AA456" s="226">
        <f>INDEX('Uganda workforce data - raw'!$A$4:$F$619,MATCH($B456, 'Uganda workforce data - raw'!$B$4:$B$619,0), MATCH("Filled Female",'Uganda workforce data - raw'!$A$4:$F$4,0))*INDEX('Mapping cadres'!$B$1:$Z$616,MATCH($B456, 'Mapping cadres'!$B$1:$B$616,0), MATCH(AA$32,'Mapping cadres'!$B$1:$Z$1,0))</f>
        <v>0</v>
      </c>
      <c r="AB456" s="226">
        <f>INDEX('Uganda workforce data - raw'!$A$4:$F$619,MATCH($B456, 'Uganda workforce data - raw'!$B$4:$B$619,0), MATCH("Filled Female",'Uganda workforce data - raw'!$A$4:$F$4,0))*INDEX('Mapping cadres'!$B$1:$Z$616,MATCH($B456, 'Mapping cadres'!$B$1:$B$616,0), MATCH(AB$32,'Mapping cadres'!$B$1:$Z$1,0))</f>
        <v>0</v>
      </c>
      <c r="AC456" s="226">
        <f>INDEX('Uganda workforce data - raw'!$A$4:$F$619,MATCH($B456, 'Uganda workforce data - raw'!$B$4:$B$619,0), MATCH("Filled Female",'Uganda workforce data - raw'!$A$4:$F$4,0))*INDEX('Mapping cadres'!$B$1:$Z$616,MATCH($B456, 'Mapping cadres'!$B$1:$B$616,0), MATCH(AC$32,'Mapping cadres'!$B$1:$Z$1,0))</f>
        <v>0</v>
      </c>
      <c r="AD456" s="226">
        <f>INDEX('Uganda workforce data - raw'!$A$4:$F$619,MATCH($B456, 'Uganda workforce data - raw'!$B$4:$B$619,0), MATCH("Filled Female",'Uganda workforce data - raw'!$A$4:$F$4,0))*INDEX('Mapping cadres'!$B$1:$Z$616,MATCH($B456, 'Mapping cadres'!$B$1:$B$616,0), MATCH(AD$32,'Mapping cadres'!$B$1:$Z$1,0))</f>
        <v>0</v>
      </c>
      <c r="AE456" s="226">
        <f>INDEX('Uganda workforce data - raw'!$A$4:$F$619,MATCH($B456, 'Uganda workforce data - raw'!$B$4:$B$619,0), MATCH("Filled Female",'Uganda workforce data - raw'!$A$4:$F$4,0))*INDEX('Mapping cadres'!$B$1:$Z$616,MATCH($B456, 'Mapping cadres'!$B$1:$B$616,0), MATCH(AE$32,'Mapping cadres'!$B$1:$Z$1,0))</f>
        <v>0</v>
      </c>
      <c r="AF456" s="226">
        <f>INDEX('Uganda workforce data - raw'!$A$4:$F$619,MATCH($B456, 'Uganda workforce data - raw'!$B$4:$B$619,0), MATCH("Filled Female",'Uganda workforce data - raw'!$A$4:$F$4,0))*INDEX('Mapping cadres'!$B$1:$Z$616,MATCH($B456, 'Mapping cadres'!$B$1:$B$616,0), MATCH(AF$32,'Mapping cadres'!$B$1:$Z$1,0))</f>
        <v>0</v>
      </c>
      <c r="AG456" s="226">
        <f>INDEX('Uganda workforce data - raw'!$A$4:$F$619,MATCH($B456, 'Uganda workforce data - raw'!$B$4:$B$619,0), MATCH("Filled Female",'Uganda workforce data - raw'!$A$4:$F$4,0))*INDEX('Mapping cadres'!$B$1:$Z$616,MATCH($B456, 'Mapping cadres'!$B$1:$B$616,0), MATCH(AG$32,'Mapping cadres'!$B$1:$Z$1,0))</f>
        <v>0</v>
      </c>
      <c r="AH456" s="226">
        <f>INDEX('Uganda workforce data - raw'!$A$4:$F$619,MATCH($B456, 'Uganda workforce data - raw'!$B$4:$B$619,0), MATCH("Filled Female",'Uganda workforce data - raw'!$A$4:$F$4,0))*INDEX('Mapping cadres'!$B$1:$Z$616,MATCH($B456, 'Mapping cadres'!$B$1:$B$616,0), MATCH(AH$32,'Mapping cadres'!$B$1:$Z$1,0))</f>
        <v>0</v>
      </c>
      <c r="AI456" s="226">
        <f>INDEX('Uganda workforce data - raw'!$A$4:$F$619,MATCH($B456, 'Uganda workforce data - raw'!$B$4:$B$619,0), MATCH("Filled Female",'Uganda workforce data - raw'!$A$4:$F$4,0))*INDEX('Mapping cadres'!$B$1:$Z$616,MATCH($B456, 'Mapping cadres'!$B$1:$B$616,0), MATCH(AI$32,'Mapping cadres'!$B$1:$Z$1,0))</f>
        <v>0</v>
      </c>
      <c r="AJ456" s="226">
        <f>INDEX('Uganda workforce data - raw'!$A$4:$F$619,MATCH($B456, 'Uganda workforce data - raw'!$B$4:$B$619,0), MATCH("Filled Female",'Uganda workforce data - raw'!$A$4:$F$4,0))*INDEX('Mapping cadres'!$B$1:$Z$616,MATCH($B456, 'Mapping cadres'!$B$1:$B$616,0), MATCH(AJ$32,'Mapping cadres'!$B$1:$Z$1,0))</f>
        <v>0</v>
      </c>
      <c r="AK456" s="226">
        <f>INDEX('Uganda workforce data - raw'!$A$4:$F$619,MATCH($B456, 'Uganda workforce data - raw'!$B$4:$B$619,0), MATCH("Filled Female",'Uganda workforce data - raw'!$A$4:$F$4,0))*INDEX('Mapping cadres'!$B$1:$Z$616,MATCH($B456, 'Mapping cadres'!$B$1:$B$616,0), MATCH(AK$32,'Mapping cadres'!$B$1:$Z$1,0))</f>
        <v>0</v>
      </c>
      <c r="AL456" s="226">
        <f>INDEX('Uganda workforce data - raw'!$A$4:$F$619,MATCH($B456, 'Uganda workforce data - raw'!$B$4:$B$619,0), MATCH("Filled Female",'Uganda workforce data - raw'!$A$4:$F$4,0))*INDEX('Mapping cadres'!$B$1:$Z$616,MATCH($B456, 'Mapping cadres'!$B$1:$B$616,0), MATCH(AL$32,'Mapping cadres'!$B$1:$Z$1,0))</f>
        <v>0</v>
      </c>
      <c r="AM456" s="226">
        <f>INDEX('Uganda workforce data - raw'!$A$4:$F$619,MATCH($B456, 'Uganda workforce data - raw'!$B$4:$B$619,0), MATCH("Filled Female",'Uganda workforce data - raw'!$A$4:$F$4,0))*INDEX('Mapping cadres'!$B$1:$Z$616,MATCH($B456, 'Mapping cadres'!$B$1:$B$616,0), MATCH(AM$32,'Mapping cadres'!$B$1:$Z$1,0))</f>
        <v>0</v>
      </c>
      <c r="AN456" s="226">
        <f>INDEX('Uganda workforce data - raw'!$A$4:$F$619,MATCH($B456, 'Uganda workforce data - raw'!$B$4:$B$619,0), MATCH("Filled Female",'Uganda workforce data - raw'!$A$4:$F$4,0))*INDEX('Mapping cadres'!$B$1:$Z$616,MATCH($B456, 'Mapping cadres'!$B$1:$B$616,0), MATCH(AN$32,'Mapping cadres'!$B$1:$Z$1,0))</f>
        <v>0</v>
      </c>
      <c r="AO456" s="226">
        <f>INDEX('Uganda workforce data - raw'!$A$4:$F$619,MATCH($B456, 'Uganda workforce data - raw'!$B$4:$B$619,0), MATCH("Filled Female",'Uganda workforce data - raw'!$A$4:$F$4,0))*INDEX('Mapping cadres'!$B$1:$Z$616,MATCH($B456, 'Mapping cadres'!$B$1:$B$616,0), MATCH(AO$32,'Mapping cadres'!$B$1:$Z$1,0))</f>
        <v>0</v>
      </c>
      <c r="AP456" s="226">
        <f>INDEX('Uganda workforce data - raw'!$A$4:$F$619,MATCH($B456, 'Uganda workforce data - raw'!$B$4:$B$619,0), MATCH("Filled Female",'Uganda workforce data - raw'!$A$4:$F$4,0))*INDEX('Mapping cadres'!$B$1:$Z$616,MATCH($B456, 'Mapping cadres'!$B$1:$B$616,0), MATCH(AP$32,'Mapping cadres'!$B$1:$Z$1,0))</f>
        <v>0</v>
      </c>
      <c r="AQ456" s="226">
        <f>INDEX('Uganda workforce data - raw'!$A$4:$F$619,MATCH($B456, 'Uganda workforce data - raw'!$B$4:$B$619,0), MATCH("Filled Female",'Uganda workforce data - raw'!$A$4:$F$4,0))*INDEX('Mapping cadres'!$B$1:$Z$616,MATCH($B456, 'Mapping cadres'!$B$1:$B$616,0), MATCH(AQ$32,'Mapping cadres'!$B$1:$Z$1,0))</f>
        <v>0</v>
      </c>
      <c r="AR456" s="226">
        <f>INDEX('Uganda workforce data - raw'!$A$4:$F$619,MATCH($B456, 'Uganda workforce data - raw'!$B$4:$B$619,0), MATCH("Filled Female",'Uganda workforce data - raw'!$A$4:$F$4,0))*INDEX('Mapping cadres'!$B$1:$Z$616,MATCH($B456, 'Mapping cadres'!$B$1:$B$616,0), MATCH(AR$32,'Mapping cadres'!$B$1:$Z$1,0))</f>
        <v>0</v>
      </c>
      <c r="AS456" s="226">
        <f>INDEX('Uganda workforce data - raw'!$A$4:$F$619,MATCH($B456, 'Uganda workforce data - raw'!$B$4:$B$619,0), MATCH("Filled Female",'Uganda workforce data - raw'!$A$4:$F$4,0))*INDEX('Mapping cadres'!$B$1:$Z$616,MATCH($B456, 'Mapping cadres'!$B$1:$B$616,0), MATCH(AS$32,'Mapping cadres'!$B$1:$Z$1,0))</f>
        <v>0</v>
      </c>
      <c r="AT456" s="226">
        <f>INDEX('Uganda workforce data - raw'!$A$4:$F$619,MATCH($B456, 'Uganda workforce data - raw'!$B$4:$B$619,0), MATCH("Filled Female",'Uganda workforce data - raw'!$A$4:$F$4,0))*INDEX('Mapping cadres'!$B$1:$Z$616,MATCH($B456, 'Mapping cadres'!$B$1:$B$616,0), MATCH(AT$32,'Mapping cadres'!$B$1:$Z$1,0))</f>
        <v>0</v>
      </c>
      <c r="AU456" s="226">
        <f>INDEX('Uganda workforce data - raw'!$A$4:$F$619,MATCH($B456, 'Uganda workforce data - raw'!$B$4:$B$619,0), MATCH("Filled Female",'Uganda workforce data - raw'!$A$4:$F$4,0))*INDEX('Mapping cadres'!$B$1:$Z$616,MATCH($B456, 'Mapping cadres'!$B$1:$B$616,0), MATCH(AU$32,'Mapping cadres'!$B$1:$Z$1,0))</f>
        <v>0</v>
      </c>
      <c r="AV456" s="226">
        <f>INDEX('Uganda workforce data - raw'!$A$4:$F$619,MATCH($B456, 'Uganda workforce data - raw'!$B$4:$B$619,0), MATCH("Filled Female",'Uganda workforce data - raw'!$A$4:$F$4,0))*INDEX('Mapping cadres'!$B$1:$Z$616,MATCH($B456, 'Mapping cadres'!$B$1:$B$616,0), MATCH(AV$32,'Mapping cadres'!$B$1:$Z$1,0))</f>
        <v>0</v>
      </c>
      <c r="AW456" s="226">
        <f>INDEX('Uganda workforce data - raw'!$A$4:$F$619,MATCH($B456, 'Uganda workforce data - raw'!$B$4:$B$619,0), MATCH("Filled Female",'Uganda workforce data - raw'!$A$4:$F$4,0))*INDEX('Mapping cadres'!$B$1:$Z$616,MATCH($B456, 'Mapping cadres'!$B$1:$B$616,0), MATCH(AW$32,'Mapping cadres'!$B$1:$Z$1,0))</f>
        <v>0</v>
      </c>
      <c r="AX456" s="226">
        <f>INDEX('Uganda workforce data - raw'!$A$4:$F$619,MATCH($B456, 'Uganda workforce data - raw'!$B$4:$B$619,0), MATCH("Filled Female",'Uganda workforce data - raw'!$A$4:$F$4,0))*INDEX('Mapping cadres'!$B$1:$Z$616,MATCH($B456, 'Mapping cadres'!$B$1:$B$616,0), MATCH(AX$32,'Mapping cadres'!$B$1:$Z$1,0))</f>
        <v>0</v>
      </c>
      <c r="AY456" s="226">
        <f t="shared" si="149"/>
        <v>5</v>
      </c>
      <c r="AZ456" s="226">
        <f t="shared" si="150"/>
        <v>0</v>
      </c>
      <c r="BA456" s="226">
        <f t="shared" si="151"/>
        <v>0</v>
      </c>
      <c r="BB456" s="226">
        <f t="shared" si="152"/>
        <v>0</v>
      </c>
      <c r="BC456" s="226">
        <f t="shared" si="153"/>
        <v>0</v>
      </c>
      <c r="BD456" s="226">
        <f t="shared" si="154"/>
        <v>0</v>
      </c>
      <c r="BE456" s="226">
        <f t="shared" si="155"/>
        <v>0</v>
      </c>
      <c r="BF456" s="226">
        <f t="shared" si="156"/>
        <v>0</v>
      </c>
      <c r="BG456" s="226">
        <f t="shared" si="157"/>
        <v>0</v>
      </c>
      <c r="BH456" s="226">
        <f t="shared" si="158"/>
        <v>0</v>
      </c>
      <c r="BI456" s="226">
        <f t="shared" si="159"/>
        <v>0</v>
      </c>
      <c r="BJ456" s="226">
        <f t="shared" si="160"/>
        <v>0</v>
      </c>
      <c r="BK456" s="226">
        <f t="shared" si="161"/>
        <v>0</v>
      </c>
      <c r="BL456" s="226">
        <f t="shared" si="162"/>
        <v>0</v>
      </c>
      <c r="BM456" s="226">
        <f t="shared" si="163"/>
        <v>0</v>
      </c>
      <c r="BN456" s="226">
        <f t="shared" si="164"/>
        <v>0</v>
      </c>
      <c r="BO456" s="226">
        <f t="shared" si="165"/>
        <v>0</v>
      </c>
      <c r="BP456" s="226">
        <f t="shared" si="166"/>
        <v>0</v>
      </c>
      <c r="BQ456" s="226">
        <f t="shared" si="167"/>
        <v>0</v>
      </c>
      <c r="BR456" s="226">
        <f t="shared" si="168"/>
        <v>0</v>
      </c>
      <c r="BS456" s="226">
        <f t="shared" si="169"/>
        <v>0</v>
      </c>
      <c r="BT456" s="226">
        <f t="shared" si="170"/>
        <v>0</v>
      </c>
      <c r="BU456" s="226">
        <f t="shared" si="171"/>
        <v>0</v>
      </c>
      <c r="BV456" s="226">
        <f t="shared" si="172"/>
        <v>0</v>
      </c>
    </row>
    <row r="457" spans="1:74">
      <c r="A457" s="226">
        <v>425</v>
      </c>
      <c r="B457" s="226" t="s">
        <v>1723</v>
      </c>
      <c r="C457" s="226">
        <f>INDEX('Uganda workforce data - raw'!$A$4:$F$619,MATCH($B457, 'Uganda workforce data - raw'!$B$4:$B$619,0), MATCH("Filled Male",'Uganda workforce data - raw'!$A$4:$F$4,0))*INDEX('Mapping cadres'!$B$1:$Z$616,MATCH($B457, 'Mapping cadres'!$B$1:$B$616,0), MATCH(C$32,'Mapping cadres'!$B$1:$Z$1,0))</f>
        <v>5</v>
      </c>
      <c r="D457" s="226">
        <f>INDEX('Uganda workforce data - raw'!$A$4:$F$619,MATCH($B457, 'Uganda workforce data - raw'!$B$4:$B$619,0), MATCH("Filled Male",'Uganda workforce data - raw'!$A$4:$F$4,0))*INDEX('Mapping cadres'!$B$1:$Z$616,MATCH($B457, 'Mapping cadres'!$B$1:$B$616,0), MATCH(D$32,'Mapping cadres'!$B$1:$Z$1,0))</f>
        <v>0</v>
      </c>
      <c r="E457" s="226">
        <f>INDEX('Uganda workforce data - raw'!$A$4:$F$619,MATCH($B457, 'Uganda workforce data - raw'!$B$4:$B$619,0), MATCH("Filled Male",'Uganda workforce data - raw'!$A$4:$F$4,0))*INDEX('Mapping cadres'!$B$1:$Z$616,MATCH($B457, 'Mapping cadres'!$B$1:$B$616,0), MATCH(E$32,'Mapping cadres'!$B$1:$Z$1,0))</f>
        <v>0</v>
      </c>
      <c r="F457" s="226">
        <f>INDEX('Uganda workforce data - raw'!$A$4:$F$619,MATCH($B457, 'Uganda workforce data - raw'!$B$4:$B$619,0), MATCH("Filled Male",'Uganda workforce data - raw'!$A$4:$F$4,0))*INDEX('Mapping cadres'!$B$1:$Z$616,MATCH($B457, 'Mapping cadres'!$B$1:$B$616,0), MATCH(F$32,'Mapping cadres'!$B$1:$Z$1,0))</f>
        <v>0</v>
      </c>
      <c r="G457" s="226">
        <f>INDEX('Uganda workforce data - raw'!$A$4:$F$619,MATCH($B457, 'Uganda workforce data - raw'!$B$4:$B$619,0), MATCH("Filled Male",'Uganda workforce data - raw'!$A$4:$F$4,0))*INDEX('Mapping cadres'!$B$1:$Z$616,MATCH($B457, 'Mapping cadres'!$B$1:$B$616,0), MATCH(G$32,'Mapping cadres'!$B$1:$Z$1,0))</f>
        <v>0</v>
      </c>
      <c r="H457" s="226">
        <f>INDEX('Uganda workforce data - raw'!$A$4:$F$619,MATCH($B457, 'Uganda workforce data - raw'!$B$4:$B$619,0), MATCH("Filled Male",'Uganda workforce data - raw'!$A$4:$F$4,0))*INDEX('Mapping cadres'!$B$1:$Z$616,MATCH($B457, 'Mapping cadres'!$B$1:$B$616,0), MATCH(H$32,'Mapping cadres'!$B$1:$Z$1,0))</f>
        <v>0</v>
      </c>
      <c r="I457" s="226">
        <f>INDEX('Uganda workforce data - raw'!$A$4:$F$619,MATCH($B457, 'Uganda workforce data - raw'!$B$4:$B$619,0), MATCH("Filled Male",'Uganda workforce data - raw'!$A$4:$F$4,0))*INDEX('Mapping cadres'!$B$1:$Z$616,MATCH($B457, 'Mapping cadres'!$B$1:$B$616,0), MATCH(I$32,'Mapping cadres'!$B$1:$Z$1,0))</f>
        <v>0</v>
      </c>
      <c r="J457" s="226">
        <f>INDEX('Uganda workforce data - raw'!$A$4:$F$619,MATCH($B457, 'Uganda workforce data - raw'!$B$4:$B$619,0), MATCH("Filled Male",'Uganda workforce data - raw'!$A$4:$F$4,0))*INDEX('Mapping cadres'!$B$1:$Z$616,MATCH($B457, 'Mapping cadres'!$B$1:$B$616,0), MATCH(J$32,'Mapping cadres'!$B$1:$Z$1,0))</f>
        <v>0</v>
      </c>
      <c r="K457" s="226">
        <f>INDEX('Uganda workforce data - raw'!$A$4:$F$619,MATCH($B457, 'Uganda workforce data - raw'!$B$4:$B$619,0), MATCH("Filled Male",'Uganda workforce data - raw'!$A$4:$F$4,0))*INDEX('Mapping cadres'!$B$1:$Z$616,MATCH($B457, 'Mapping cadres'!$B$1:$B$616,0), MATCH(K$32,'Mapping cadres'!$B$1:$Z$1,0))</f>
        <v>0</v>
      </c>
      <c r="L457" s="226">
        <f>INDEX('Uganda workforce data - raw'!$A$4:$F$619,MATCH($B457, 'Uganda workforce data - raw'!$B$4:$B$619,0), MATCH("Filled Male",'Uganda workforce data - raw'!$A$4:$F$4,0))*INDEX('Mapping cadres'!$B$1:$Z$616,MATCH($B457, 'Mapping cadres'!$B$1:$B$616,0), MATCH(L$32,'Mapping cadres'!$B$1:$Z$1,0))</f>
        <v>0</v>
      </c>
      <c r="M457" s="226">
        <f>INDEX('Uganda workforce data - raw'!$A$4:$F$619,MATCH($B457, 'Uganda workforce data - raw'!$B$4:$B$619,0), MATCH("Filled Male",'Uganda workforce data - raw'!$A$4:$F$4,0))*INDEX('Mapping cadres'!$B$1:$Z$616,MATCH($B457, 'Mapping cadres'!$B$1:$B$616,0), MATCH(M$32,'Mapping cadres'!$B$1:$Z$1,0))</f>
        <v>0</v>
      </c>
      <c r="N457" s="226">
        <f>INDEX('Uganda workforce data - raw'!$A$4:$F$619,MATCH($B457, 'Uganda workforce data - raw'!$B$4:$B$619,0), MATCH("Filled Male",'Uganda workforce data - raw'!$A$4:$F$4,0))*INDEX('Mapping cadres'!$B$1:$Z$616,MATCH($B457, 'Mapping cadres'!$B$1:$B$616,0), MATCH(N$32,'Mapping cadres'!$B$1:$Z$1,0))</f>
        <v>0</v>
      </c>
      <c r="O457" s="226">
        <f>INDEX('Uganda workforce data - raw'!$A$4:$F$619,MATCH($B457, 'Uganda workforce data - raw'!$B$4:$B$619,0), MATCH("Filled Male",'Uganda workforce data - raw'!$A$4:$F$4,0))*INDEX('Mapping cadres'!$B$1:$Z$616,MATCH($B457, 'Mapping cadres'!$B$1:$B$616,0), MATCH(O$32,'Mapping cadres'!$B$1:$Z$1,0))</f>
        <v>0</v>
      </c>
      <c r="P457" s="226">
        <f>INDEX('Uganda workforce data - raw'!$A$4:$F$619,MATCH($B457, 'Uganda workforce data - raw'!$B$4:$B$619,0), MATCH("Filled Male",'Uganda workforce data - raw'!$A$4:$F$4,0))*INDEX('Mapping cadres'!$B$1:$Z$616,MATCH($B457, 'Mapping cadres'!$B$1:$B$616,0), MATCH(P$32,'Mapping cadres'!$B$1:$Z$1,0))</f>
        <v>0</v>
      </c>
      <c r="Q457" s="226">
        <f>INDEX('Uganda workforce data - raw'!$A$4:$F$619,MATCH($B457, 'Uganda workforce data - raw'!$B$4:$B$619,0), MATCH("Filled Male",'Uganda workforce data - raw'!$A$4:$F$4,0))*INDEX('Mapping cadres'!$B$1:$Z$616,MATCH($B457, 'Mapping cadres'!$B$1:$B$616,0), MATCH(Q$32,'Mapping cadres'!$B$1:$Z$1,0))</f>
        <v>0</v>
      </c>
      <c r="R457" s="226">
        <f>INDEX('Uganda workforce data - raw'!$A$4:$F$619,MATCH($B457, 'Uganda workforce data - raw'!$B$4:$B$619,0), MATCH("Filled Male",'Uganda workforce data - raw'!$A$4:$F$4,0))*INDEX('Mapping cadres'!$B$1:$Z$616,MATCH($B457, 'Mapping cadres'!$B$1:$B$616,0), MATCH(R$32,'Mapping cadres'!$B$1:$Z$1,0))</f>
        <v>0</v>
      </c>
      <c r="S457" s="226">
        <f>INDEX('Uganda workforce data - raw'!$A$4:$F$619,MATCH($B457, 'Uganda workforce data - raw'!$B$4:$B$619,0), MATCH("Filled Male",'Uganda workforce data - raw'!$A$4:$F$4,0))*INDEX('Mapping cadres'!$B$1:$Z$616,MATCH($B457, 'Mapping cadres'!$B$1:$B$616,0), MATCH(S$32,'Mapping cadres'!$B$1:$Z$1,0))</f>
        <v>0</v>
      </c>
      <c r="T457" s="226">
        <f>INDEX('Uganda workforce data - raw'!$A$4:$F$619,MATCH($B457, 'Uganda workforce data - raw'!$B$4:$B$619,0), MATCH("Filled Male",'Uganda workforce data - raw'!$A$4:$F$4,0))*INDEX('Mapping cadres'!$B$1:$Z$616,MATCH($B457, 'Mapping cadres'!$B$1:$B$616,0), MATCH(T$32,'Mapping cadres'!$B$1:$Z$1,0))</f>
        <v>0</v>
      </c>
      <c r="U457" s="226">
        <f>INDEX('Uganda workforce data - raw'!$A$4:$F$619,MATCH($B457, 'Uganda workforce data - raw'!$B$4:$B$619,0), MATCH("Filled Male",'Uganda workforce data - raw'!$A$4:$F$4,0))*INDEX('Mapping cadres'!$B$1:$Z$616,MATCH($B457, 'Mapping cadres'!$B$1:$B$616,0), MATCH(U$32,'Mapping cadres'!$B$1:$Z$1,0))</f>
        <v>0</v>
      </c>
      <c r="V457" s="226">
        <f>INDEX('Uganda workforce data - raw'!$A$4:$F$619,MATCH($B457, 'Uganda workforce data - raw'!$B$4:$B$619,0), MATCH("Filled Male",'Uganda workforce data - raw'!$A$4:$F$4,0))*INDEX('Mapping cadres'!$B$1:$Z$616,MATCH($B457, 'Mapping cadres'!$B$1:$B$616,0), MATCH(V$32,'Mapping cadres'!$B$1:$Z$1,0))</f>
        <v>0</v>
      </c>
      <c r="W457" s="226">
        <f>INDEX('Uganda workforce data - raw'!$A$4:$F$619,MATCH($B457, 'Uganda workforce data - raw'!$B$4:$B$619,0), MATCH("Filled Male",'Uganda workforce data - raw'!$A$4:$F$4,0))*INDEX('Mapping cadres'!$B$1:$Z$616,MATCH($B457, 'Mapping cadres'!$B$1:$B$616,0), MATCH(W$32,'Mapping cadres'!$B$1:$Z$1,0))</f>
        <v>0</v>
      </c>
      <c r="X457" s="226">
        <f>INDEX('Uganda workforce data - raw'!$A$4:$F$619,MATCH($B457, 'Uganda workforce data - raw'!$B$4:$B$619,0), MATCH("Filled Male",'Uganda workforce data - raw'!$A$4:$F$4,0))*INDEX('Mapping cadres'!$B$1:$Z$616,MATCH($B457, 'Mapping cadres'!$B$1:$B$616,0), MATCH(X$32,'Mapping cadres'!$B$1:$Z$1,0))</f>
        <v>0</v>
      </c>
      <c r="Y457" s="226">
        <f>INDEX('Uganda workforce data - raw'!$A$4:$F$619,MATCH($B457, 'Uganda workforce data - raw'!$B$4:$B$619,0), MATCH("Filled Male",'Uganda workforce data - raw'!$A$4:$F$4,0))*INDEX('Mapping cadres'!$B$1:$Z$616,MATCH($B457, 'Mapping cadres'!$B$1:$B$616,0), MATCH(Y$32,'Mapping cadres'!$B$1:$Z$1,0))</f>
        <v>0</v>
      </c>
      <c r="Z457" s="226">
        <f>INDEX('Uganda workforce data - raw'!$A$4:$F$619,MATCH($B457, 'Uganda workforce data - raw'!$B$4:$B$619,0), MATCH("Filled Male",'Uganda workforce data - raw'!$A$4:$F$4,0))*INDEX('Mapping cadres'!$B$1:$Z$616,MATCH($B457, 'Mapping cadres'!$B$1:$B$616,0), MATCH(Z$32,'Mapping cadres'!$B$1:$Z$1,0))</f>
        <v>0</v>
      </c>
      <c r="AA457" s="226">
        <f>INDEX('Uganda workforce data - raw'!$A$4:$F$619,MATCH($B457, 'Uganda workforce data - raw'!$B$4:$B$619,0), MATCH("Filled Female",'Uganda workforce data - raw'!$A$4:$F$4,0))*INDEX('Mapping cadres'!$B$1:$Z$616,MATCH($B457, 'Mapping cadres'!$B$1:$B$616,0), MATCH(AA$32,'Mapping cadres'!$B$1:$Z$1,0))</f>
        <v>1</v>
      </c>
      <c r="AB457" s="226">
        <f>INDEX('Uganda workforce data - raw'!$A$4:$F$619,MATCH($B457, 'Uganda workforce data - raw'!$B$4:$B$619,0), MATCH("Filled Female",'Uganda workforce data - raw'!$A$4:$F$4,0))*INDEX('Mapping cadres'!$B$1:$Z$616,MATCH($B457, 'Mapping cadres'!$B$1:$B$616,0), MATCH(AB$32,'Mapping cadres'!$B$1:$Z$1,0))</f>
        <v>0</v>
      </c>
      <c r="AC457" s="226">
        <f>INDEX('Uganda workforce data - raw'!$A$4:$F$619,MATCH($B457, 'Uganda workforce data - raw'!$B$4:$B$619,0), MATCH("Filled Female",'Uganda workforce data - raw'!$A$4:$F$4,0))*INDEX('Mapping cadres'!$B$1:$Z$616,MATCH($B457, 'Mapping cadres'!$B$1:$B$616,0), MATCH(AC$32,'Mapping cadres'!$B$1:$Z$1,0))</f>
        <v>0</v>
      </c>
      <c r="AD457" s="226">
        <f>INDEX('Uganda workforce data - raw'!$A$4:$F$619,MATCH($B457, 'Uganda workforce data - raw'!$B$4:$B$619,0), MATCH("Filled Female",'Uganda workforce data - raw'!$A$4:$F$4,0))*INDEX('Mapping cadres'!$B$1:$Z$616,MATCH($B457, 'Mapping cadres'!$B$1:$B$616,0), MATCH(AD$32,'Mapping cadres'!$B$1:$Z$1,0))</f>
        <v>0</v>
      </c>
      <c r="AE457" s="226">
        <f>INDEX('Uganda workforce data - raw'!$A$4:$F$619,MATCH($B457, 'Uganda workforce data - raw'!$B$4:$B$619,0), MATCH("Filled Female",'Uganda workforce data - raw'!$A$4:$F$4,0))*INDEX('Mapping cadres'!$B$1:$Z$616,MATCH($B457, 'Mapping cadres'!$B$1:$B$616,0), MATCH(AE$32,'Mapping cadres'!$B$1:$Z$1,0))</f>
        <v>0</v>
      </c>
      <c r="AF457" s="226">
        <f>INDEX('Uganda workforce data - raw'!$A$4:$F$619,MATCH($B457, 'Uganda workforce data - raw'!$B$4:$B$619,0), MATCH("Filled Female",'Uganda workforce data - raw'!$A$4:$F$4,0))*INDEX('Mapping cadres'!$B$1:$Z$616,MATCH($B457, 'Mapping cadres'!$B$1:$B$616,0), MATCH(AF$32,'Mapping cadres'!$B$1:$Z$1,0))</f>
        <v>0</v>
      </c>
      <c r="AG457" s="226">
        <f>INDEX('Uganda workforce data - raw'!$A$4:$F$619,MATCH($B457, 'Uganda workforce data - raw'!$B$4:$B$619,0), MATCH("Filled Female",'Uganda workforce data - raw'!$A$4:$F$4,0))*INDEX('Mapping cadres'!$B$1:$Z$616,MATCH($B457, 'Mapping cadres'!$B$1:$B$616,0), MATCH(AG$32,'Mapping cadres'!$B$1:$Z$1,0))</f>
        <v>0</v>
      </c>
      <c r="AH457" s="226">
        <f>INDEX('Uganda workforce data - raw'!$A$4:$F$619,MATCH($B457, 'Uganda workforce data - raw'!$B$4:$B$619,0), MATCH("Filled Female",'Uganda workforce data - raw'!$A$4:$F$4,0))*INDEX('Mapping cadres'!$B$1:$Z$616,MATCH($B457, 'Mapping cadres'!$B$1:$B$616,0), MATCH(AH$32,'Mapping cadres'!$B$1:$Z$1,0))</f>
        <v>0</v>
      </c>
      <c r="AI457" s="226">
        <f>INDEX('Uganda workforce data - raw'!$A$4:$F$619,MATCH($B457, 'Uganda workforce data - raw'!$B$4:$B$619,0), MATCH("Filled Female",'Uganda workforce data - raw'!$A$4:$F$4,0))*INDEX('Mapping cadres'!$B$1:$Z$616,MATCH($B457, 'Mapping cadres'!$B$1:$B$616,0), MATCH(AI$32,'Mapping cadres'!$B$1:$Z$1,0))</f>
        <v>0</v>
      </c>
      <c r="AJ457" s="226">
        <f>INDEX('Uganda workforce data - raw'!$A$4:$F$619,MATCH($B457, 'Uganda workforce data - raw'!$B$4:$B$619,0), MATCH("Filled Female",'Uganda workforce data - raw'!$A$4:$F$4,0))*INDEX('Mapping cadres'!$B$1:$Z$616,MATCH($B457, 'Mapping cadres'!$B$1:$B$616,0), MATCH(AJ$32,'Mapping cadres'!$B$1:$Z$1,0))</f>
        <v>0</v>
      </c>
      <c r="AK457" s="226">
        <f>INDEX('Uganda workforce data - raw'!$A$4:$F$619,MATCH($B457, 'Uganda workforce data - raw'!$B$4:$B$619,0), MATCH("Filled Female",'Uganda workforce data - raw'!$A$4:$F$4,0))*INDEX('Mapping cadres'!$B$1:$Z$616,MATCH($B457, 'Mapping cadres'!$B$1:$B$616,0), MATCH(AK$32,'Mapping cadres'!$B$1:$Z$1,0))</f>
        <v>0</v>
      </c>
      <c r="AL457" s="226">
        <f>INDEX('Uganda workforce data - raw'!$A$4:$F$619,MATCH($B457, 'Uganda workforce data - raw'!$B$4:$B$619,0), MATCH("Filled Female",'Uganda workforce data - raw'!$A$4:$F$4,0))*INDEX('Mapping cadres'!$B$1:$Z$616,MATCH($B457, 'Mapping cadres'!$B$1:$B$616,0), MATCH(AL$32,'Mapping cadres'!$B$1:$Z$1,0))</f>
        <v>0</v>
      </c>
      <c r="AM457" s="226">
        <f>INDEX('Uganda workforce data - raw'!$A$4:$F$619,MATCH($B457, 'Uganda workforce data - raw'!$B$4:$B$619,0), MATCH("Filled Female",'Uganda workforce data - raw'!$A$4:$F$4,0))*INDEX('Mapping cadres'!$B$1:$Z$616,MATCH($B457, 'Mapping cadres'!$B$1:$B$616,0), MATCH(AM$32,'Mapping cadres'!$B$1:$Z$1,0))</f>
        <v>0</v>
      </c>
      <c r="AN457" s="226">
        <f>INDEX('Uganda workforce data - raw'!$A$4:$F$619,MATCH($B457, 'Uganda workforce data - raw'!$B$4:$B$619,0), MATCH("Filled Female",'Uganda workforce data - raw'!$A$4:$F$4,0))*INDEX('Mapping cadres'!$B$1:$Z$616,MATCH($B457, 'Mapping cadres'!$B$1:$B$616,0), MATCH(AN$32,'Mapping cadres'!$B$1:$Z$1,0))</f>
        <v>0</v>
      </c>
      <c r="AO457" s="226">
        <f>INDEX('Uganda workforce data - raw'!$A$4:$F$619,MATCH($B457, 'Uganda workforce data - raw'!$B$4:$B$619,0), MATCH("Filled Female",'Uganda workforce data - raw'!$A$4:$F$4,0))*INDEX('Mapping cadres'!$B$1:$Z$616,MATCH($B457, 'Mapping cadres'!$B$1:$B$616,0), MATCH(AO$32,'Mapping cadres'!$B$1:$Z$1,0))</f>
        <v>0</v>
      </c>
      <c r="AP457" s="226">
        <f>INDEX('Uganda workforce data - raw'!$A$4:$F$619,MATCH($B457, 'Uganda workforce data - raw'!$B$4:$B$619,0), MATCH("Filled Female",'Uganda workforce data - raw'!$A$4:$F$4,0))*INDEX('Mapping cadres'!$B$1:$Z$616,MATCH($B457, 'Mapping cadres'!$B$1:$B$616,0), MATCH(AP$32,'Mapping cadres'!$B$1:$Z$1,0))</f>
        <v>0</v>
      </c>
      <c r="AQ457" s="226">
        <f>INDEX('Uganda workforce data - raw'!$A$4:$F$619,MATCH($B457, 'Uganda workforce data - raw'!$B$4:$B$619,0), MATCH("Filled Female",'Uganda workforce data - raw'!$A$4:$F$4,0))*INDEX('Mapping cadres'!$B$1:$Z$616,MATCH($B457, 'Mapping cadres'!$B$1:$B$616,0), MATCH(AQ$32,'Mapping cadres'!$B$1:$Z$1,0))</f>
        <v>0</v>
      </c>
      <c r="AR457" s="226">
        <f>INDEX('Uganda workforce data - raw'!$A$4:$F$619,MATCH($B457, 'Uganda workforce data - raw'!$B$4:$B$619,0), MATCH("Filled Female",'Uganda workforce data - raw'!$A$4:$F$4,0))*INDEX('Mapping cadres'!$B$1:$Z$616,MATCH($B457, 'Mapping cadres'!$B$1:$B$616,0), MATCH(AR$32,'Mapping cadres'!$B$1:$Z$1,0))</f>
        <v>0</v>
      </c>
      <c r="AS457" s="226">
        <f>INDEX('Uganda workforce data - raw'!$A$4:$F$619,MATCH($B457, 'Uganda workforce data - raw'!$B$4:$B$619,0), MATCH("Filled Female",'Uganda workforce data - raw'!$A$4:$F$4,0))*INDEX('Mapping cadres'!$B$1:$Z$616,MATCH($B457, 'Mapping cadres'!$B$1:$B$616,0), MATCH(AS$32,'Mapping cadres'!$B$1:$Z$1,0))</f>
        <v>0</v>
      </c>
      <c r="AT457" s="226">
        <f>INDEX('Uganda workforce data - raw'!$A$4:$F$619,MATCH($B457, 'Uganda workforce data - raw'!$B$4:$B$619,0), MATCH("Filled Female",'Uganda workforce data - raw'!$A$4:$F$4,0))*INDEX('Mapping cadres'!$B$1:$Z$616,MATCH($B457, 'Mapping cadres'!$B$1:$B$616,0), MATCH(AT$32,'Mapping cadres'!$B$1:$Z$1,0))</f>
        <v>0</v>
      </c>
      <c r="AU457" s="226">
        <f>INDEX('Uganda workforce data - raw'!$A$4:$F$619,MATCH($B457, 'Uganda workforce data - raw'!$B$4:$B$619,0), MATCH("Filled Female",'Uganda workforce data - raw'!$A$4:$F$4,0))*INDEX('Mapping cadres'!$B$1:$Z$616,MATCH($B457, 'Mapping cadres'!$B$1:$B$616,0), MATCH(AU$32,'Mapping cadres'!$B$1:$Z$1,0))</f>
        <v>0</v>
      </c>
      <c r="AV457" s="226">
        <f>INDEX('Uganda workforce data - raw'!$A$4:$F$619,MATCH($B457, 'Uganda workforce data - raw'!$B$4:$B$619,0), MATCH("Filled Female",'Uganda workforce data - raw'!$A$4:$F$4,0))*INDEX('Mapping cadres'!$B$1:$Z$616,MATCH($B457, 'Mapping cadres'!$B$1:$B$616,0), MATCH(AV$32,'Mapping cadres'!$B$1:$Z$1,0))</f>
        <v>0</v>
      </c>
      <c r="AW457" s="226">
        <f>INDEX('Uganda workforce data - raw'!$A$4:$F$619,MATCH($B457, 'Uganda workforce data - raw'!$B$4:$B$619,0), MATCH("Filled Female",'Uganda workforce data - raw'!$A$4:$F$4,0))*INDEX('Mapping cadres'!$B$1:$Z$616,MATCH($B457, 'Mapping cadres'!$B$1:$B$616,0), MATCH(AW$32,'Mapping cadres'!$B$1:$Z$1,0))</f>
        <v>0</v>
      </c>
      <c r="AX457" s="226">
        <f>INDEX('Uganda workforce data - raw'!$A$4:$F$619,MATCH($B457, 'Uganda workforce data - raw'!$B$4:$B$619,0), MATCH("Filled Female",'Uganda workforce data - raw'!$A$4:$F$4,0))*INDEX('Mapping cadres'!$B$1:$Z$616,MATCH($B457, 'Mapping cadres'!$B$1:$B$616,0), MATCH(AX$32,'Mapping cadres'!$B$1:$Z$1,0))</f>
        <v>0</v>
      </c>
      <c r="AY457" s="226">
        <f t="shared" si="149"/>
        <v>6</v>
      </c>
      <c r="AZ457" s="226">
        <f t="shared" si="150"/>
        <v>0</v>
      </c>
      <c r="BA457" s="226">
        <f t="shared" si="151"/>
        <v>0</v>
      </c>
      <c r="BB457" s="226">
        <f t="shared" si="152"/>
        <v>0</v>
      </c>
      <c r="BC457" s="226">
        <f t="shared" si="153"/>
        <v>0</v>
      </c>
      <c r="BD457" s="226">
        <f t="shared" si="154"/>
        <v>0</v>
      </c>
      <c r="BE457" s="226">
        <f t="shared" si="155"/>
        <v>0</v>
      </c>
      <c r="BF457" s="226">
        <f t="shared" si="156"/>
        <v>0</v>
      </c>
      <c r="BG457" s="226">
        <f t="shared" si="157"/>
        <v>0</v>
      </c>
      <c r="BH457" s="226">
        <f t="shared" si="158"/>
        <v>0</v>
      </c>
      <c r="BI457" s="226">
        <f t="shared" si="159"/>
        <v>0</v>
      </c>
      <c r="BJ457" s="226">
        <f t="shared" si="160"/>
        <v>0</v>
      </c>
      <c r="BK457" s="226">
        <f t="shared" si="161"/>
        <v>0</v>
      </c>
      <c r="BL457" s="226">
        <f t="shared" si="162"/>
        <v>0</v>
      </c>
      <c r="BM457" s="226">
        <f t="shared" si="163"/>
        <v>0</v>
      </c>
      <c r="BN457" s="226">
        <f t="shared" si="164"/>
        <v>0</v>
      </c>
      <c r="BO457" s="226">
        <f t="shared" si="165"/>
        <v>0</v>
      </c>
      <c r="BP457" s="226">
        <f t="shared" si="166"/>
        <v>0</v>
      </c>
      <c r="BQ457" s="226">
        <f t="shared" si="167"/>
        <v>0</v>
      </c>
      <c r="BR457" s="226">
        <f t="shared" si="168"/>
        <v>0</v>
      </c>
      <c r="BS457" s="226">
        <f t="shared" si="169"/>
        <v>0</v>
      </c>
      <c r="BT457" s="226">
        <f t="shared" si="170"/>
        <v>0</v>
      </c>
      <c r="BU457" s="226">
        <f t="shared" si="171"/>
        <v>0</v>
      </c>
      <c r="BV457" s="226">
        <f t="shared" si="172"/>
        <v>0</v>
      </c>
    </row>
    <row r="458" spans="1:74">
      <c r="A458" s="226">
        <v>426</v>
      </c>
      <c r="B458" s="226" t="s">
        <v>1724</v>
      </c>
      <c r="C458" s="226">
        <f>INDEX('Uganda workforce data - raw'!$A$4:$F$619,MATCH($B458, 'Uganda workforce data - raw'!$B$4:$B$619,0), MATCH("Filled Male",'Uganda workforce data - raw'!$A$4:$F$4,0))*INDEX('Mapping cadres'!$B$1:$Z$616,MATCH($B458, 'Mapping cadres'!$B$1:$B$616,0), MATCH(C$32,'Mapping cadres'!$B$1:$Z$1,0))</f>
        <v>0</v>
      </c>
      <c r="D458" s="226">
        <f>INDEX('Uganda workforce data - raw'!$A$4:$F$619,MATCH($B458, 'Uganda workforce data - raw'!$B$4:$B$619,0), MATCH("Filled Male",'Uganda workforce data - raw'!$A$4:$F$4,0))*INDEX('Mapping cadres'!$B$1:$Z$616,MATCH($B458, 'Mapping cadres'!$B$1:$B$616,0), MATCH(D$32,'Mapping cadres'!$B$1:$Z$1,0))</f>
        <v>0</v>
      </c>
      <c r="E458" s="226">
        <f>INDEX('Uganda workforce data - raw'!$A$4:$F$619,MATCH($B458, 'Uganda workforce data - raw'!$B$4:$B$619,0), MATCH("Filled Male",'Uganda workforce data - raw'!$A$4:$F$4,0))*INDEX('Mapping cadres'!$B$1:$Z$616,MATCH($B458, 'Mapping cadres'!$B$1:$B$616,0), MATCH(E$32,'Mapping cadres'!$B$1:$Z$1,0))</f>
        <v>0</v>
      </c>
      <c r="F458" s="226">
        <f>INDEX('Uganda workforce data - raw'!$A$4:$F$619,MATCH($B458, 'Uganda workforce data - raw'!$B$4:$B$619,0), MATCH("Filled Male",'Uganda workforce data - raw'!$A$4:$F$4,0))*INDEX('Mapping cadres'!$B$1:$Z$616,MATCH($B458, 'Mapping cadres'!$B$1:$B$616,0), MATCH(F$32,'Mapping cadres'!$B$1:$Z$1,0))</f>
        <v>9</v>
      </c>
      <c r="G458" s="226">
        <f>INDEX('Uganda workforce data - raw'!$A$4:$F$619,MATCH($B458, 'Uganda workforce data - raw'!$B$4:$B$619,0), MATCH("Filled Male",'Uganda workforce data - raw'!$A$4:$F$4,0))*INDEX('Mapping cadres'!$B$1:$Z$616,MATCH($B458, 'Mapping cadres'!$B$1:$B$616,0), MATCH(G$32,'Mapping cadres'!$B$1:$Z$1,0))</f>
        <v>0</v>
      </c>
      <c r="H458" s="226">
        <f>INDEX('Uganda workforce data - raw'!$A$4:$F$619,MATCH($B458, 'Uganda workforce data - raw'!$B$4:$B$619,0), MATCH("Filled Male",'Uganda workforce data - raw'!$A$4:$F$4,0))*INDEX('Mapping cadres'!$B$1:$Z$616,MATCH($B458, 'Mapping cadres'!$B$1:$B$616,0), MATCH(H$32,'Mapping cadres'!$B$1:$Z$1,0))</f>
        <v>0</v>
      </c>
      <c r="I458" s="226">
        <f>INDEX('Uganda workforce data - raw'!$A$4:$F$619,MATCH($B458, 'Uganda workforce data - raw'!$B$4:$B$619,0), MATCH("Filled Male",'Uganda workforce data - raw'!$A$4:$F$4,0))*INDEX('Mapping cadres'!$B$1:$Z$616,MATCH($B458, 'Mapping cadres'!$B$1:$B$616,0), MATCH(I$32,'Mapping cadres'!$B$1:$Z$1,0))</f>
        <v>0</v>
      </c>
      <c r="J458" s="226">
        <f>INDEX('Uganda workforce data - raw'!$A$4:$F$619,MATCH($B458, 'Uganda workforce data - raw'!$B$4:$B$619,0), MATCH("Filled Male",'Uganda workforce data - raw'!$A$4:$F$4,0))*INDEX('Mapping cadres'!$B$1:$Z$616,MATCH($B458, 'Mapping cadres'!$B$1:$B$616,0), MATCH(J$32,'Mapping cadres'!$B$1:$Z$1,0))</f>
        <v>0</v>
      </c>
      <c r="K458" s="226">
        <f>INDEX('Uganda workforce data - raw'!$A$4:$F$619,MATCH($B458, 'Uganda workforce data - raw'!$B$4:$B$619,0), MATCH("Filled Male",'Uganda workforce data - raw'!$A$4:$F$4,0))*INDEX('Mapping cadres'!$B$1:$Z$616,MATCH($B458, 'Mapping cadres'!$B$1:$B$616,0), MATCH(K$32,'Mapping cadres'!$B$1:$Z$1,0))</f>
        <v>0</v>
      </c>
      <c r="L458" s="226">
        <f>INDEX('Uganda workforce data - raw'!$A$4:$F$619,MATCH($B458, 'Uganda workforce data - raw'!$B$4:$B$619,0), MATCH("Filled Male",'Uganda workforce data - raw'!$A$4:$F$4,0))*INDEX('Mapping cadres'!$B$1:$Z$616,MATCH($B458, 'Mapping cadres'!$B$1:$B$616,0), MATCH(L$32,'Mapping cadres'!$B$1:$Z$1,0))</f>
        <v>0</v>
      </c>
      <c r="M458" s="226">
        <f>INDEX('Uganda workforce data - raw'!$A$4:$F$619,MATCH($B458, 'Uganda workforce data - raw'!$B$4:$B$619,0), MATCH("Filled Male",'Uganda workforce data - raw'!$A$4:$F$4,0))*INDEX('Mapping cadres'!$B$1:$Z$616,MATCH($B458, 'Mapping cadres'!$B$1:$B$616,0), MATCH(M$32,'Mapping cadres'!$B$1:$Z$1,0))</f>
        <v>0</v>
      </c>
      <c r="N458" s="226">
        <f>INDEX('Uganda workforce data - raw'!$A$4:$F$619,MATCH($B458, 'Uganda workforce data - raw'!$B$4:$B$619,0), MATCH("Filled Male",'Uganda workforce data - raw'!$A$4:$F$4,0))*INDEX('Mapping cadres'!$B$1:$Z$616,MATCH($B458, 'Mapping cadres'!$B$1:$B$616,0), MATCH(N$32,'Mapping cadres'!$B$1:$Z$1,0))</f>
        <v>0</v>
      </c>
      <c r="O458" s="226">
        <f>INDEX('Uganda workforce data - raw'!$A$4:$F$619,MATCH($B458, 'Uganda workforce data - raw'!$B$4:$B$619,0), MATCH("Filled Male",'Uganda workforce data - raw'!$A$4:$F$4,0))*INDEX('Mapping cadres'!$B$1:$Z$616,MATCH($B458, 'Mapping cadres'!$B$1:$B$616,0), MATCH(O$32,'Mapping cadres'!$B$1:$Z$1,0))</f>
        <v>0</v>
      </c>
      <c r="P458" s="226">
        <f>INDEX('Uganda workforce data - raw'!$A$4:$F$619,MATCH($B458, 'Uganda workforce data - raw'!$B$4:$B$619,0), MATCH("Filled Male",'Uganda workforce data - raw'!$A$4:$F$4,0))*INDEX('Mapping cadres'!$B$1:$Z$616,MATCH($B458, 'Mapping cadres'!$B$1:$B$616,0), MATCH(P$32,'Mapping cadres'!$B$1:$Z$1,0))</f>
        <v>0</v>
      </c>
      <c r="Q458" s="226">
        <f>INDEX('Uganda workforce data - raw'!$A$4:$F$619,MATCH($B458, 'Uganda workforce data - raw'!$B$4:$B$619,0), MATCH("Filled Male",'Uganda workforce data - raw'!$A$4:$F$4,0))*INDEX('Mapping cadres'!$B$1:$Z$616,MATCH($B458, 'Mapping cadres'!$B$1:$B$616,0), MATCH(Q$32,'Mapping cadres'!$B$1:$Z$1,0))</f>
        <v>0</v>
      </c>
      <c r="R458" s="226">
        <f>INDEX('Uganda workforce data - raw'!$A$4:$F$619,MATCH($B458, 'Uganda workforce data - raw'!$B$4:$B$619,0), MATCH("Filled Male",'Uganda workforce data - raw'!$A$4:$F$4,0))*INDEX('Mapping cadres'!$B$1:$Z$616,MATCH($B458, 'Mapping cadres'!$B$1:$B$616,0), MATCH(R$32,'Mapping cadres'!$B$1:$Z$1,0))</f>
        <v>0</v>
      </c>
      <c r="S458" s="226">
        <f>INDEX('Uganda workforce data - raw'!$A$4:$F$619,MATCH($B458, 'Uganda workforce data - raw'!$B$4:$B$619,0), MATCH("Filled Male",'Uganda workforce data - raw'!$A$4:$F$4,0))*INDEX('Mapping cadres'!$B$1:$Z$616,MATCH($B458, 'Mapping cadres'!$B$1:$B$616,0), MATCH(S$32,'Mapping cadres'!$B$1:$Z$1,0))</f>
        <v>0</v>
      </c>
      <c r="T458" s="226">
        <f>INDEX('Uganda workforce data - raw'!$A$4:$F$619,MATCH($B458, 'Uganda workforce data - raw'!$B$4:$B$619,0), MATCH("Filled Male",'Uganda workforce data - raw'!$A$4:$F$4,0))*INDEX('Mapping cadres'!$B$1:$Z$616,MATCH($B458, 'Mapping cadres'!$B$1:$B$616,0), MATCH(T$32,'Mapping cadres'!$B$1:$Z$1,0))</f>
        <v>0</v>
      </c>
      <c r="U458" s="226">
        <f>INDEX('Uganda workforce data - raw'!$A$4:$F$619,MATCH($B458, 'Uganda workforce data - raw'!$B$4:$B$619,0), MATCH("Filled Male",'Uganda workforce data - raw'!$A$4:$F$4,0))*INDEX('Mapping cadres'!$B$1:$Z$616,MATCH($B458, 'Mapping cadres'!$B$1:$B$616,0), MATCH(U$32,'Mapping cadres'!$B$1:$Z$1,0))</f>
        <v>0</v>
      </c>
      <c r="V458" s="226">
        <f>INDEX('Uganda workforce data - raw'!$A$4:$F$619,MATCH($B458, 'Uganda workforce data - raw'!$B$4:$B$619,0), MATCH("Filled Male",'Uganda workforce data - raw'!$A$4:$F$4,0))*INDEX('Mapping cadres'!$B$1:$Z$616,MATCH($B458, 'Mapping cadres'!$B$1:$B$616,0), MATCH(V$32,'Mapping cadres'!$B$1:$Z$1,0))</f>
        <v>0</v>
      </c>
      <c r="W458" s="226">
        <f>INDEX('Uganda workforce data - raw'!$A$4:$F$619,MATCH($B458, 'Uganda workforce data - raw'!$B$4:$B$619,0), MATCH("Filled Male",'Uganda workforce data - raw'!$A$4:$F$4,0))*INDEX('Mapping cadres'!$B$1:$Z$616,MATCH($B458, 'Mapping cadres'!$B$1:$B$616,0), MATCH(W$32,'Mapping cadres'!$B$1:$Z$1,0))</f>
        <v>0</v>
      </c>
      <c r="X458" s="226">
        <f>INDEX('Uganda workforce data - raw'!$A$4:$F$619,MATCH($B458, 'Uganda workforce data - raw'!$B$4:$B$619,0), MATCH("Filled Male",'Uganda workforce data - raw'!$A$4:$F$4,0))*INDEX('Mapping cadres'!$B$1:$Z$616,MATCH($B458, 'Mapping cadres'!$B$1:$B$616,0), MATCH(X$32,'Mapping cadres'!$B$1:$Z$1,0))</f>
        <v>0</v>
      </c>
      <c r="Y458" s="226">
        <f>INDEX('Uganda workforce data - raw'!$A$4:$F$619,MATCH($B458, 'Uganda workforce data - raw'!$B$4:$B$619,0), MATCH("Filled Male",'Uganda workforce data - raw'!$A$4:$F$4,0))*INDEX('Mapping cadres'!$B$1:$Z$616,MATCH($B458, 'Mapping cadres'!$B$1:$B$616,0), MATCH(Y$32,'Mapping cadres'!$B$1:$Z$1,0))</f>
        <v>0</v>
      </c>
      <c r="Z458" s="226">
        <f>INDEX('Uganda workforce data - raw'!$A$4:$F$619,MATCH($B458, 'Uganda workforce data - raw'!$B$4:$B$619,0), MATCH("Filled Male",'Uganda workforce data - raw'!$A$4:$F$4,0))*INDEX('Mapping cadres'!$B$1:$Z$616,MATCH($B458, 'Mapping cadres'!$B$1:$B$616,0), MATCH(Z$32,'Mapping cadres'!$B$1:$Z$1,0))</f>
        <v>0</v>
      </c>
      <c r="AA458" s="226">
        <f>INDEX('Uganda workforce data - raw'!$A$4:$F$619,MATCH($B458, 'Uganda workforce data - raw'!$B$4:$B$619,0), MATCH("Filled Female",'Uganda workforce data - raw'!$A$4:$F$4,0))*INDEX('Mapping cadres'!$B$1:$Z$616,MATCH($B458, 'Mapping cadres'!$B$1:$B$616,0), MATCH(AA$32,'Mapping cadres'!$B$1:$Z$1,0))</f>
        <v>0</v>
      </c>
      <c r="AB458" s="226">
        <f>INDEX('Uganda workforce data - raw'!$A$4:$F$619,MATCH($B458, 'Uganda workforce data - raw'!$B$4:$B$619,0), MATCH("Filled Female",'Uganda workforce data - raw'!$A$4:$F$4,0))*INDEX('Mapping cadres'!$B$1:$Z$616,MATCH($B458, 'Mapping cadres'!$B$1:$B$616,0), MATCH(AB$32,'Mapping cadres'!$B$1:$Z$1,0))</f>
        <v>0</v>
      </c>
      <c r="AC458" s="226">
        <f>INDEX('Uganda workforce data - raw'!$A$4:$F$619,MATCH($B458, 'Uganda workforce data - raw'!$B$4:$B$619,0), MATCH("Filled Female",'Uganda workforce data - raw'!$A$4:$F$4,0))*INDEX('Mapping cadres'!$B$1:$Z$616,MATCH($B458, 'Mapping cadres'!$B$1:$B$616,0), MATCH(AC$32,'Mapping cadres'!$B$1:$Z$1,0))</f>
        <v>0</v>
      </c>
      <c r="AD458" s="226">
        <f>INDEX('Uganda workforce data - raw'!$A$4:$F$619,MATCH($B458, 'Uganda workforce data - raw'!$B$4:$B$619,0), MATCH("Filled Female",'Uganda workforce data - raw'!$A$4:$F$4,0))*INDEX('Mapping cadres'!$B$1:$Z$616,MATCH($B458, 'Mapping cadres'!$B$1:$B$616,0), MATCH(AD$32,'Mapping cadres'!$B$1:$Z$1,0))</f>
        <v>7</v>
      </c>
      <c r="AE458" s="226">
        <f>INDEX('Uganda workforce data - raw'!$A$4:$F$619,MATCH($B458, 'Uganda workforce data - raw'!$B$4:$B$619,0), MATCH("Filled Female",'Uganda workforce data - raw'!$A$4:$F$4,0))*INDEX('Mapping cadres'!$B$1:$Z$616,MATCH($B458, 'Mapping cadres'!$B$1:$B$616,0), MATCH(AE$32,'Mapping cadres'!$B$1:$Z$1,0))</f>
        <v>0</v>
      </c>
      <c r="AF458" s="226">
        <f>INDEX('Uganda workforce data - raw'!$A$4:$F$619,MATCH($B458, 'Uganda workforce data - raw'!$B$4:$B$619,0), MATCH("Filled Female",'Uganda workforce data - raw'!$A$4:$F$4,0))*INDEX('Mapping cadres'!$B$1:$Z$616,MATCH($B458, 'Mapping cadres'!$B$1:$B$616,0), MATCH(AF$32,'Mapping cadres'!$B$1:$Z$1,0))</f>
        <v>0</v>
      </c>
      <c r="AG458" s="226">
        <f>INDEX('Uganda workforce data - raw'!$A$4:$F$619,MATCH($B458, 'Uganda workforce data - raw'!$B$4:$B$619,0), MATCH("Filled Female",'Uganda workforce data - raw'!$A$4:$F$4,0))*INDEX('Mapping cadres'!$B$1:$Z$616,MATCH($B458, 'Mapping cadres'!$B$1:$B$616,0), MATCH(AG$32,'Mapping cadres'!$B$1:$Z$1,0))</f>
        <v>0</v>
      </c>
      <c r="AH458" s="226">
        <f>INDEX('Uganda workforce data - raw'!$A$4:$F$619,MATCH($B458, 'Uganda workforce data - raw'!$B$4:$B$619,0), MATCH("Filled Female",'Uganda workforce data - raw'!$A$4:$F$4,0))*INDEX('Mapping cadres'!$B$1:$Z$616,MATCH($B458, 'Mapping cadres'!$B$1:$B$616,0), MATCH(AH$32,'Mapping cadres'!$B$1:$Z$1,0))</f>
        <v>0</v>
      </c>
      <c r="AI458" s="226">
        <f>INDEX('Uganda workforce data - raw'!$A$4:$F$619,MATCH($B458, 'Uganda workforce data - raw'!$B$4:$B$619,0), MATCH("Filled Female",'Uganda workforce data - raw'!$A$4:$F$4,0))*INDEX('Mapping cadres'!$B$1:$Z$616,MATCH($B458, 'Mapping cadres'!$B$1:$B$616,0), MATCH(AI$32,'Mapping cadres'!$B$1:$Z$1,0))</f>
        <v>0</v>
      </c>
      <c r="AJ458" s="226">
        <f>INDEX('Uganda workforce data - raw'!$A$4:$F$619,MATCH($B458, 'Uganda workforce data - raw'!$B$4:$B$619,0), MATCH("Filled Female",'Uganda workforce data - raw'!$A$4:$F$4,0))*INDEX('Mapping cadres'!$B$1:$Z$616,MATCH($B458, 'Mapping cadres'!$B$1:$B$616,0), MATCH(AJ$32,'Mapping cadres'!$B$1:$Z$1,0))</f>
        <v>0</v>
      </c>
      <c r="AK458" s="226">
        <f>INDEX('Uganda workforce data - raw'!$A$4:$F$619,MATCH($B458, 'Uganda workforce data - raw'!$B$4:$B$619,0), MATCH("Filled Female",'Uganda workforce data - raw'!$A$4:$F$4,0))*INDEX('Mapping cadres'!$B$1:$Z$616,MATCH($B458, 'Mapping cadres'!$B$1:$B$616,0), MATCH(AK$32,'Mapping cadres'!$B$1:$Z$1,0))</f>
        <v>0</v>
      </c>
      <c r="AL458" s="226">
        <f>INDEX('Uganda workforce data - raw'!$A$4:$F$619,MATCH($B458, 'Uganda workforce data - raw'!$B$4:$B$619,0), MATCH("Filled Female",'Uganda workforce data - raw'!$A$4:$F$4,0))*INDEX('Mapping cadres'!$B$1:$Z$616,MATCH($B458, 'Mapping cadres'!$B$1:$B$616,0), MATCH(AL$32,'Mapping cadres'!$B$1:$Z$1,0))</f>
        <v>0</v>
      </c>
      <c r="AM458" s="226">
        <f>INDEX('Uganda workforce data - raw'!$A$4:$F$619,MATCH($B458, 'Uganda workforce data - raw'!$B$4:$B$619,0), MATCH("Filled Female",'Uganda workforce data - raw'!$A$4:$F$4,0))*INDEX('Mapping cadres'!$B$1:$Z$616,MATCH($B458, 'Mapping cadres'!$B$1:$B$616,0), MATCH(AM$32,'Mapping cadres'!$B$1:$Z$1,0))</f>
        <v>0</v>
      </c>
      <c r="AN458" s="226">
        <f>INDEX('Uganda workforce data - raw'!$A$4:$F$619,MATCH($B458, 'Uganda workforce data - raw'!$B$4:$B$619,0), MATCH("Filled Female",'Uganda workforce data - raw'!$A$4:$F$4,0))*INDEX('Mapping cadres'!$B$1:$Z$616,MATCH($B458, 'Mapping cadres'!$B$1:$B$616,0), MATCH(AN$32,'Mapping cadres'!$B$1:$Z$1,0))</f>
        <v>0</v>
      </c>
      <c r="AO458" s="226">
        <f>INDEX('Uganda workforce data - raw'!$A$4:$F$619,MATCH($B458, 'Uganda workforce data - raw'!$B$4:$B$619,0), MATCH("Filled Female",'Uganda workforce data - raw'!$A$4:$F$4,0))*INDEX('Mapping cadres'!$B$1:$Z$616,MATCH($B458, 'Mapping cadres'!$B$1:$B$616,0), MATCH(AO$32,'Mapping cadres'!$B$1:$Z$1,0))</f>
        <v>0</v>
      </c>
      <c r="AP458" s="226">
        <f>INDEX('Uganda workforce data - raw'!$A$4:$F$619,MATCH($B458, 'Uganda workforce data - raw'!$B$4:$B$619,0), MATCH("Filled Female",'Uganda workforce data - raw'!$A$4:$F$4,0))*INDEX('Mapping cadres'!$B$1:$Z$616,MATCH($B458, 'Mapping cadres'!$B$1:$B$616,0), MATCH(AP$32,'Mapping cadres'!$B$1:$Z$1,0))</f>
        <v>0</v>
      </c>
      <c r="AQ458" s="226">
        <f>INDEX('Uganda workforce data - raw'!$A$4:$F$619,MATCH($B458, 'Uganda workforce data - raw'!$B$4:$B$619,0), MATCH("Filled Female",'Uganda workforce data - raw'!$A$4:$F$4,0))*INDEX('Mapping cadres'!$B$1:$Z$616,MATCH($B458, 'Mapping cadres'!$B$1:$B$616,0), MATCH(AQ$32,'Mapping cadres'!$B$1:$Z$1,0))</f>
        <v>0</v>
      </c>
      <c r="AR458" s="226">
        <f>INDEX('Uganda workforce data - raw'!$A$4:$F$619,MATCH($B458, 'Uganda workforce data - raw'!$B$4:$B$619,0), MATCH("Filled Female",'Uganda workforce data - raw'!$A$4:$F$4,0))*INDEX('Mapping cadres'!$B$1:$Z$616,MATCH($B458, 'Mapping cadres'!$B$1:$B$616,0), MATCH(AR$32,'Mapping cadres'!$B$1:$Z$1,0))</f>
        <v>0</v>
      </c>
      <c r="AS458" s="226">
        <f>INDEX('Uganda workforce data - raw'!$A$4:$F$619,MATCH($B458, 'Uganda workforce data - raw'!$B$4:$B$619,0), MATCH("Filled Female",'Uganda workforce data - raw'!$A$4:$F$4,0))*INDEX('Mapping cadres'!$B$1:$Z$616,MATCH($B458, 'Mapping cadres'!$B$1:$B$616,0), MATCH(AS$32,'Mapping cadres'!$B$1:$Z$1,0))</f>
        <v>0</v>
      </c>
      <c r="AT458" s="226">
        <f>INDEX('Uganda workforce data - raw'!$A$4:$F$619,MATCH($B458, 'Uganda workforce data - raw'!$B$4:$B$619,0), MATCH("Filled Female",'Uganda workforce data - raw'!$A$4:$F$4,0))*INDEX('Mapping cadres'!$B$1:$Z$616,MATCH($B458, 'Mapping cadres'!$B$1:$B$616,0), MATCH(AT$32,'Mapping cadres'!$B$1:$Z$1,0))</f>
        <v>0</v>
      </c>
      <c r="AU458" s="226">
        <f>INDEX('Uganda workforce data - raw'!$A$4:$F$619,MATCH($B458, 'Uganda workforce data - raw'!$B$4:$B$619,0), MATCH("Filled Female",'Uganda workforce data - raw'!$A$4:$F$4,0))*INDEX('Mapping cadres'!$B$1:$Z$616,MATCH($B458, 'Mapping cadres'!$B$1:$B$616,0), MATCH(AU$32,'Mapping cadres'!$B$1:$Z$1,0))</f>
        <v>0</v>
      </c>
      <c r="AV458" s="226">
        <f>INDEX('Uganda workforce data - raw'!$A$4:$F$619,MATCH($B458, 'Uganda workforce data - raw'!$B$4:$B$619,0), MATCH("Filled Female",'Uganda workforce data - raw'!$A$4:$F$4,0))*INDEX('Mapping cadres'!$B$1:$Z$616,MATCH($B458, 'Mapping cadres'!$B$1:$B$616,0), MATCH(AV$32,'Mapping cadres'!$B$1:$Z$1,0))</f>
        <v>0</v>
      </c>
      <c r="AW458" s="226">
        <f>INDEX('Uganda workforce data - raw'!$A$4:$F$619,MATCH($B458, 'Uganda workforce data - raw'!$B$4:$B$619,0), MATCH("Filled Female",'Uganda workforce data - raw'!$A$4:$F$4,0))*INDEX('Mapping cadres'!$B$1:$Z$616,MATCH($B458, 'Mapping cadres'!$B$1:$B$616,0), MATCH(AW$32,'Mapping cadres'!$B$1:$Z$1,0))</f>
        <v>0</v>
      </c>
      <c r="AX458" s="226">
        <f>INDEX('Uganda workforce data - raw'!$A$4:$F$619,MATCH($B458, 'Uganda workforce data - raw'!$B$4:$B$619,0), MATCH("Filled Female",'Uganda workforce data - raw'!$A$4:$F$4,0))*INDEX('Mapping cadres'!$B$1:$Z$616,MATCH($B458, 'Mapping cadres'!$B$1:$B$616,0), MATCH(AX$32,'Mapping cadres'!$B$1:$Z$1,0))</f>
        <v>0</v>
      </c>
      <c r="AY458" s="226">
        <f t="shared" si="149"/>
        <v>0</v>
      </c>
      <c r="AZ458" s="226">
        <f t="shared" si="150"/>
        <v>0</v>
      </c>
      <c r="BA458" s="226">
        <f t="shared" si="151"/>
        <v>0</v>
      </c>
      <c r="BB458" s="226">
        <f t="shared" si="152"/>
        <v>16</v>
      </c>
      <c r="BC458" s="226">
        <f t="shared" si="153"/>
        <v>0</v>
      </c>
      <c r="BD458" s="226">
        <f t="shared" si="154"/>
        <v>0</v>
      </c>
      <c r="BE458" s="226">
        <f t="shared" si="155"/>
        <v>0</v>
      </c>
      <c r="BF458" s="226">
        <f t="shared" si="156"/>
        <v>0</v>
      </c>
      <c r="BG458" s="226">
        <f t="shared" si="157"/>
        <v>0</v>
      </c>
      <c r="BH458" s="226">
        <f t="shared" si="158"/>
        <v>0</v>
      </c>
      <c r="BI458" s="226">
        <f t="shared" si="159"/>
        <v>0</v>
      </c>
      <c r="BJ458" s="226">
        <f t="shared" si="160"/>
        <v>0</v>
      </c>
      <c r="BK458" s="226">
        <f t="shared" si="161"/>
        <v>0</v>
      </c>
      <c r="BL458" s="226">
        <f t="shared" si="162"/>
        <v>0</v>
      </c>
      <c r="BM458" s="226">
        <f t="shared" si="163"/>
        <v>0</v>
      </c>
      <c r="BN458" s="226">
        <f t="shared" si="164"/>
        <v>0</v>
      </c>
      <c r="BO458" s="226">
        <f t="shared" si="165"/>
        <v>0</v>
      </c>
      <c r="BP458" s="226">
        <f t="shared" si="166"/>
        <v>0</v>
      </c>
      <c r="BQ458" s="226">
        <f t="shared" si="167"/>
        <v>0</v>
      </c>
      <c r="BR458" s="226">
        <f t="shared" si="168"/>
        <v>0</v>
      </c>
      <c r="BS458" s="226">
        <f t="shared" si="169"/>
        <v>0</v>
      </c>
      <c r="BT458" s="226">
        <f t="shared" si="170"/>
        <v>0</v>
      </c>
      <c r="BU458" s="226">
        <f t="shared" si="171"/>
        <v>0</v>
      </c>
      <c r="BV458" s="226">
        <f t="shared" si="172"/>
        <v>0</v>
      </c>
    </row>
    <row r="459" spans="1:74">
      <c r="A459" s="226">
        <v>427</v>
      </c>
      <c r="B459" s="226" t="s">
        <v>1725</v>
      </c>
      <c r="C459" s="226">
        <f>INDEX('Uganda workforce data - raw'!$A$4:$F$619,MATCH($B459, 'Uganda workforce data - raw'!$B$4:$B$619,0), MATCH("Filled Male",'Uganda workforce data - raw'!$A$4:$F$4,0))*INDEX('Mapping cadres'!$B$1:$Z$616,MATCH($B459, 'Mapping cadres'!$B$1:$B$616,0), MATCH(C$32,'Mapping cadres'!$B$1:$Z$1,0))</f>
        <v>0</v>
      </c>
      <c r="D459" s="226">
        <f>INDEX('Uganda workforce data - raw'!$A$4:$F$619,MATCH($B459, 'Uganda workforce data - raw'!$B$4:$B$619,0), MATCH("Filled Male",'Uganda workforce data - raw'!$A$4:$F$4,0))*INDEX('Mapping cadres'!$B$1:$Z$616,MATCH($B459, 'Mapping cadres'!$B$1:$B$616,0), MATCH(D$32,'Mapping cadres'!$B$1:$Z$1,0))</f>
        <v>0</v>
      </c>
      <c r="E459" s="226">
        <f>INDEX('Uganda workforce data - raw'!$A$4:$F$619,MATCH($B459, 'Uganda workforce data - raw'!$B$4:$B$619,0), MATCH("Filled Male",'Uganda workforce data - raw'!$A$4:$F$4,0))*INDEX('Mapping cadres'!$B$1:$Z$616,MATCH($B459, 'Mapping cadres'!$B$1:$B$616,0), MATCH(E$32,'Mapping cadres'!$B$1:$Z$1,0))</f>
        <v>0</v>
      </c>
      <c r="F459" s="226">
        <f>INDEX('Uganda workforce data - raw'!$A$4:$F$619,MATCH($B459, 'Uganda workforce data - raw'!$B$4:$B$619,0), MATCH("Filled Male",'Uganda workforce data - raw'!$A$4:$F$4,0))*INDEX('Mapping cadres'!$B$1:$Z$616,MATCH($B459, 'Mapping cadres'!$B$1:$B$616,0), MATCH(F$32,'Mapping cadres'!$B$1:$Z$1,0))</f>
        <v>0</v>
      </c>
      <c r="G459" s="226">
        <f>INDEX('Uganda workforce data - raw'!$A$4:$F$619,MATCH($B459, 'Uganda workforce data - raw'!$B$4:$B$619,0), MATCH("Filled Male",'Uganda workforce data - raw'!$A$4:$F$4,0))*INDEX('Mapping cadres'!$B$1:$Z$616,MATCH($B459, 'Mapping cadres'!$B$1:$B$616,0), MATCH(G$32,'Mapping cadres'!$B$1:$Z$1,0))</f>
        <v>0</v>
      </c>
      <c r="H459" s="226">
        <f>INDEX('Uganda workforce data - raw'!$A$4:$F$619,MATCH($B459, 'Uganda workforce data - raw'!$B$4:$B$619,0), MATCH("Filled Male",'Uganda workforce data - raw'!$A$4:$F$4,0))*INDEX('Mapping cadres'!$B$1:$Z$616,MATCH($B459, 'Mapping cadres'!$B$1:$B$616,0), MATCH(H$32,'Mapping cadres'!$B$1:$Z$1,0))</f>
        <v>0</v>
      </c>
      <c r="I459" s="226">
        <f>INDEX('Uganda workforce data - raw'!$A$4:$F$619,MATCH($B459, 'Uganda workforce data - raw'!$B$4:$B$619,0), MATCH("Filled Male",'Uganda workforce data - raw'!$A$4:$F$4,0))*INDEX('Mapping cadres'!$B$1:$Z$616,MATCH($B459, 'Mapping cadres'!$B$1:$B$616,0), MATCH(I$32,'Mapping cadres'!$B$1:$Z$1,0))</f>
        <v>0</v>
      </c>
      <c r="J459" s="226">
        <f>INDEX('Uganda workforce data - raw'!$A$4:$F$619,MATCH($B459, 'Uganda workforce data - raw'!$B$4:$B$619,0), MATCH("Filled Male",'Uganda workforce data - raw'!$A$4:$F$4,0))*INDEX('Mapping cadres'!$B$1:$Z$616,MATCH($B459, 'Mapping cadres'!$B$1:$B$616,0), MATCH(J$32,'Mapping cadres'!$B$1:$Z$1,0))</f>
        <v>0</v>
      </c>
      <c r="K459" s="226">
        <f>INDEX('Uganda workforce data - raw'!$A$4:$F$619,MATCH($B459, 'Uganda workforce data - raw'!$B$4:$B$619,0), MATCH("Filled Male",'Uganda workforce data - raw'!$A$4:$F$4,0))*INDEX('Mapping cadres'!$B$1:$Z$616,MATCH($B459, 'Mapping cadres'!$B$1:$B$616,0), MATCH(K$32,'Mapping cadres'!$B$1:$Z$1,0))</f>
        <v>0</v>
      </c>
      <c r="L459" s="226">
        <f>INDEX('Uganda workforce data - raw'!$A$4:$F$619,MATCH($B459, 'Uganda workforce data - raw'!$B$4:$B$619,0), MATCH("Filled Male",'Uganda workforce data - raw'!$A$4:$F$4,0))*INDEX('Mapping cadres'!$B$1:$Z$616,MATCH($B459, 'Mapping cadres'!$B$1:$B$616,0), MATCH(L$32,'Mapping cadres'!$B$1:$Z$1,0))</f>
        <v>0</v>
      </c>
      <c r="M459" s="226">
        <f>INDEX('Uganda workforce data - raw'!$A$4:$F$619,MATCH($B459, 'Uganda workforce data - raw'!$B$4:$B$619,0), MATCH("Filled Male",'Uganda workforce data - raw'!$A$4:$F$4,0))*INDEX('Mapping cadres'!$B$1:$Z$616,MATCH($B459, 'Mapping cadres'!$B$1:$B$616,0), MATCH(M$32,'Mapping cadres'!$B$1:$Z$1,0))</f>
        <v>0</v>
      </c>
      <c r="N459" s="226">
        <f>INDEX('Uganda workforce data - raw'!$A$4:$F$619,MATCH($B459, 'Uganda workforce data - raw'!$B$4:$B$619,0), MATCH("Filled Male",'Uganda workforce data - raw'!$A$4:$F$4,0))*INDEX('Mapping cadres'!$B$1:$Z$616,MATCH($B459, 'Mapping cadres'!$B$1:$B$616,0), MATCH(N$32,'Mapping cadres'!$B$1:$Z$1,0))</f>
        <v>0</v>
      </c>
      <c r="O459" s="226">
        <f>INDEX('Uganda workforce data - raw'!$A$4:$F$619,MATCH($B459, 'Uganda workforce data - raw'!$B$4:$B$619,0), MATCH("Filled Male",'Uganda workforce data - raw'!$A$4:$F$4,0))*INDEX('Mapping cadres'!$B$1:$Z$616,MATCH($B459, 'Mapping cadres'!$B$1:$B$616,0), MATCH(O$32,'Mapping cadres'!$B$1:$Z$1,0))</f>
        <v>0</v>
      </c>
      <c r="P459" s="226">
        <f>INDEX('Uganda workforce data - raw'!$A$4:$F$619,MATCH($B459, 'Uganda workforce data - raw'!$B$4:$B$619,0), MATCH("Filled Male",'Uganda workforce data - raw'!$A$4:$F$4,0))*INDEX('Mapping cadres'!$B$1:$Z$616,MATCH($B459, 'Mapping cadres'!$B$1:$B$616,0), MATCH(P$32,'Mapping cadres'!$B$1:$Z$1,0))</f>
        <v>0</v>
      </c>
      <c r="Q459" s="226">
        <f>INDEX('Uganda workforce data - raw'!$A$4:$F$619,MATCH($B459, 'Uganda workforce data - raw'!$B$4:$B$619,0), MATCH("Filled Male",'Uganda workforce data - raw'!$A$4:$F$4,0))*INDEX('Mapping cadres'!$B$1:$Z$616,MATCH($B459, 'Mapping cadres'!$B$1:$B$616,0), MATCH(Q$32,'Mapping cadres'!$B$1:$Z$1,0))</f>
        <v>0</v>
      </c>
      <c r="R459" s="226">
        <f>INDEX('Uganda workforce data - raw'!$A$4:$F$619,MATCH($B459, 'Uganda workforce data - raw'!$B$4:$B$619,0), MATCH("Filled Male",'Uganda workforce data - raw'!$A$4:$F$4,0))*INDEX('Mapping cadres'!$B$1:$Z$616,MATCH($B459, 'Mapping cadres'!$B$1:$B$616,0), MATCH(R$32,'Mapping cadres'!$B$1:$Z$1,0))</f>
        <v>0</v>
      </c>
      <c r="S459" s="226">
        <f>INDEX('Uganda workforce data - raw'!$A$4:$F$619,MATCH($B459, 'Uganda workforce data - raw'!$B$4:$B$619,0), MATCH("Filled Male",'Uganda workforce data - raw'!$A$4:$F$4,0))*INDEX('Mapping cadres'!$B$1:$Z$616,MATCH($B459, 'Mapping cadres'!$B$1:$B$616,0), MATCH(S$32,'Mapping cadres'!$B$1:$Z$1,0))</f>
        <v>0</v>
      </c>
      <c r="T459" s="226">
        <f>INDEX('Uganda workforce data - raw'!$A$4:$F$619,MATCH($B459, 'Uganda workforce data - raw'!$B$4:$B$619,0), MATCH("Filled Male",'Uganda workforce data - raw'!$A$4:$F$4,0))*INDEX('Mapping cadres'!$B$1:$Z$616,MATCH($B459, 'Mapping cadres'!$B$1:$B$616,0), MATCH(T$32,'Mapping cadres'!$B$1:$Z$1,0))</f>
        <v>0</v>
      </c>
      <c r="U459" s="226">
        <f>INDEX('Uganda workforce data - raw'!$A$4:$F$619,MATCH($B459, 'Uganda workforce data - raw'!$B$4:$B$619,0), MATCH("Filled Male",'Uganda workforce data - raw'!$A$4:$F$4,0))*INDEX('Mapping cadres'!$B$1:$Z$616,MATCH($B459, 'Mapping cadres'!$B$1:$B$616,0), MATCH(U$32,'Mapping cadres'!$B$1:$Z$1,0))</f>
        <v>0</v>
      </c>
      <c r="V459" s="226">
        <f>INDEX('Uganda workforce data - raw'!$A$4:$F$619,MATCH($B459, 'Uganda workforce data - raw'!$B$4:$B$619,0), MATCH("Filled Male",'Uganda workforce data - raw'!$A$4:$F$4,0))*INDEX('Mapping cadres'!$B$1:$Z$616,MATCH($B459, 'Mapping cadres'!$B$1:$B$616,0), MATCH(V$32,'Mapping cadres'!$B$1:$Z$1,0))</f>
        <v>0</v>
      </c>
      <c r="W459" s="226">
        <f>INDEX('Uganda workforce data - raw'!$A$4:$F$619,MATCH($B459, 'Uganda workforce data - raw'!$B$4:$B$619,0), MATCH("Filled Male",'Uganda workforce data - raw'!$A$4:$F$4,0))*INDEX('Mapping cadres'!$B$1:$Z$616,MATCH($B459, 'Mapping cadres'!$B$1:$B$616,0), MATCH(W$32,'Mapping cadres'!$B$1:$Z$1,0))</f>
        <v>0</v>
      </c>
      <c r="X459" s="226">
        <f>INDEX('Uganda workforce data - raw'!$A$4:$F$619,MATCH($B459, 'Uganda workforce data - raw'!$B$4:$B$619,0), MATCH("Filled Male",'Uganda workforce data - raw'!$A$4:$F$4,0))*INDEX('Mapping cadres'!$B$1:$Z$616,MATCH($B459, 'Mapping cadres'!$B$1:$B$616,0), MATCH(X$32,'Mapping cadres'!$B$1:$Z$1,0))</f>
        <v>0</v>
      </c>
      <c r="Y459" s="226">
        <f>INDEX('Uganda workforce data - raw'!$A$4:$F$619,MATCH($B459, 'Uganda workforce data - raw'!$B$4:$B$619,0), MATCH("Filled Male",'Uganda workforce data - raw'!$A$4:$F$4,0))*INDEX('Mapping cadres'!$B$1:$Z$616,MATCH($B459, 'Mapping cadres'!$B$1:$B$616,0), MATCH(Y$32,'Mapping cadres'!$B$1:$Z$1,0))</f>
        <v>0</v>
      </c>
      <c r="Z459" s="226">
        <f>INDEX('Uganda workforce data - raw'!$A$4:$F$619,MATCH($B459, 'Uganda workforce data - raw'!$B$4:$B$619,0), MATCH("Filled Male",'Uganda workforce data - raw'!$A$4:$F$4,0))*INDEX('Mapping cadres'!$B$1:$Z$616,MATCH($B459, 'Mapping cadres'!$B$1:$B$616,0), MATCH(Z$32,'Mapping cadres'!$B$1:$Z$1,0))</f>
        <v>0</v>
      </c>
      <c r="AA459" s="226">
        <f>INDEX('Uganda workforce data - raw'!$A$4:$F$619,MATCH($B459, 'Uganda workforce data - raw'!$B$4:$B$619,0), MATCH("Filled Female",'Uganda workforce data - raw'!$A$4:$F$4,0))*INDEX('Mapping cadres'!$B$1:$Z$616,MATCH($B459, 'Mapping cadres'!$B$1:$B$616,0), MATCH(AA$32,'Mapping cadres'!$B$1:$Z$1,0))</f>
        <v>1</v>
      </c>
      <c r="AB459" s="226">
        <f>INDEX('Uganda workforce data - raw'!$A$4:$F$619,MATCH($B459, 'Uganda workforce data - raw'!$B$4:$B$619,0), MATCH("Filled Female",'Uganda workforce data - raw'!$A$4:$F$4,0))*INDEX('Mapping cadres'!$B$1:$Z$616,MATCH($B459, 'Mapping cadres'!$B$1:$B$616,0), MATCH(AB$32,'Mapping cadres'!$B$1:$Z$1,0))</f>
        <v>0</v>
      </c>
      <c r="AC459" s="226">
        <f>INDEX('Uganda workforce data - raw'!$A$4:$F$619,MATCH($B459, 'Uganda workforce data - raw'!$B$4:$B$619,0), MATCH("Filled Female",'Uganda workforce data - raw'!$A$4:$F$4,0))*INDEX('Mapping cadres'!$B$1:$Z$616,MATCH($B459, 'Mapping cadres'!$B$1:$B$616,0), MATCH(AC$32,'Mapping cadres'!$B$1:$Z$1,0))</f>
        <v>0</v>
      </c>
      <c r="AD459" s="226">
        <f>INDEX('Uganda workforce data - raw'!$A$4:$F$619,MATCH($B459, 'Uganda workforce data - raw'!$B$4:$B$619,0), MATCH("Filled Female",'Uganda workforce data - raw'!$A$4:$F$4,0))*INDEX('Mapping cadres'!$B$1:$Z$616,MATCH($B459, 'Mapping cadres'!$B$1:$B$616,0), MATCH(AD$32,'Mapping cadres'!$B$1:$Z$1,0))</f>
        <v>0</v>
      </c>
      <c r="AE459" s="226">
        <f>INDEX('Uganda workforce data - raw'!$A$4:$F$619,MATCH($B459, 'Uganda workforce data - raw'!$B$4:$B$619,0), MATCH("Filled Female",'Uganda workforce data - raw'!$A$4:$F$4,0))*INDEX('Mapping cadres'!$B$1:$Z$616,MATCH($B459, 'Mapping cadres'!$B$1:$B$616,0), MATCH(AE$32,'Mapping cadres'!$B$1:$Z$1,0))</f>
        <v>0</v>
      </c>
      <c r="AF459" s="226">
        <f>INDEX('Uganda workforce data - raw'!$A$4:$F$619,MATCH($B459, 'Uganda workforce data - raw'!$B$4:$B$619,0), MATCH("Filled Female",'Uganda workforce data - raw'!$A$4:$F$4,0))*INDEX('Mapping cadres'!$B$1:$Z$616,MATCH($B459, 'Mapping cadres'!$B$1:$B$616,0), MATCH(AF$32,'Mapping cadres'!$B$1:$Z$1,0))</f>
        <v>0</v>
      </c>
      <c r="AG459" s="226">
        <f>INDEX('Uganda workforce data - raw'!$A$4:$F$619,MATCH($B459, 'Uganda workforce data - raw'!$B$4:$B$619,0), MATCH("Filled Female",'Uganda workforce data - raw'!$A$4:$F$4,0))*INDEX('Mapping cadres'!$B$1:$Z$616,MATCH($B459, 'Mapping cadres'!$B$1:$B$616,0), MATCH(AG$32,'Mapping cadres'!$B$1:$Z$1,0))</f>
        <v>0</v>
      </c>
      <c r="AH459" s="226">
        <f>INDEX('Uganda workforce data - raw'!$A$4:$F$619,MATCH($B459, 'Uganda workforce data - raw'!$B$4:$B$619,0), MATCH("Filled Female",'Uganda workforce data - raw'!$A$4:$F$4,0))*INDEX('Mapping cadres'!$B$1:$Z$616,MATCH($B459, 'Mapping cadres'!$B$1:$B$616,0), MATCH(AH$32,'Mapping cadres'!$B$1:$Z$1,0))</f>
        <v>0</v>
      </c>
      <c r="AI459" s="226">
        <f>INDEX('Uganda workforce data - raw'!$A$4:$F$619,MATCH($B459, 'Uganda workforce data - raw'!$B$4:$B$619,0), MATCH("Filled Female",'Uganda workforce data - raw'!$A$4:$F$4,0))*INDEX('Mapping cadres'!$B$1:$Z$616,MATCH($B459, 'Mapping cadres'!$B$1:$B$616,0), MATCH(AI$32,'Mapping cadres'!$B$1:$Z$1,0))</f>
        <v>0</v>
      </c>
      <c r="AJ459" s="226">
        <f>INDEX('Uganda workforce data - raw'!$A$4:$F$619,MATCH($B459, 'Uganda workforce data - raw'!$B$4:$B$619,0), MATCH("Filled Female",'Uganda workforce data - raw'!$A$4:$F$4,0))*INDEX('Mapping cadres'!$B$1:$Z$616,MATCH($B459, 'Mapping cadres'!$B$1:$B$616,0), MATCH(AJ$32,'Mapping cadres'!$B$1:$Z$1,0))</f>
        <v>0</v>
      </c>
      <c r="AK459" s="226">
        <f>INDEX('Uganda workforce data - raw'!$A$4:$F$619,MATCH($B459, 'Uganda workforce data - raw'!$B$4:$B$619,0), MATCH("Filled Female",'Uganda workforce data - raw'!$A$4:$F$4,0))*INDEX('Mapping cadres'!$B$1:$Z$616,MATCH($B459, 'Mapping cadres'!$B$1:$B$616,0), MATCH(AK$32,'Mapping cadres'!$B$1:$Z$1,0))</f>
        <v>0</v>
      </c>
      <c r="AL459" s="226">
        <f>INDEX('Uganda workforce data - raw'!$A$4:$F$619,MATCH($B459, 'Uganda workforce data - raw'!$B$4:$B$619,0), MATCH("Filled Female",'Uganda workforce data - raw'!$A$4:$F$4,0))*INDEX('Mapping cadres'!$B$1:$Z$616,MATCH($B459, 'Mapping cadres'!$B$1:$B$616,0), MATCH(AL$32,'Mapping cadres'!$B$1:$Z$1,0))</f>
        <v>0</v>
      </c>
      <c r="AM459" s="226">
        <f>INDEX('Uganda workforce data - raw'!$A$4:$F$619,MATCH($B459, 'Uganda workforce data - raw'!$B$4:$B$619,0), MATCH("Filled Female",'Uganda workforce data - raw'!$A$4:$F$4,0))*INDEX('Mapping cadres'!$B$1:$Z$616,MATCH($B459, 'Mapping cadres'!$B$1:$B$616,0), MATCH(AM$32,'Mapping cadres'!$B$1:$Z$1,0))</f>
        <v>0</v>
      </c>
      <c r="AN459" s="226">
        <f>INDEX('Uganda workforce data - raw'!$A$4:$F$619,MATCH($B459, 'Uganda workforce data - raw'!$B$4:$B$619,0), MATCH("Filled Female",'Uganda workforce data - raw'!$A$4:$F$4,0))*INDEX('Mapping cadres'!$B$1:$Z$616,MATCH($B459, 'Mapping cadres'!$B$1:$B$616,0), MATCH(AN$32,'Mapping cadres'!$B$1:$Z$1,0))</f>
        <v>0</v>
      </c>
      <c r="AO459" s="226">
        <f>INDEX('Uganda workforce data - raw'!$A$4:$F$619,MATCH($B459, 'Uganda workforce data - raw'!$B$4:$B$619,0), MATCH("Filled Female",'Uganda workforce data - raw'!$A$4:$F$4,0))*INDEX('Mapping cadres'!$B$1:$Z$616,MATCH($B459, 'Mapping cadres'!$B$1:$B$616,0), MATCH(AO$32,'Mapping cadres'!$B$1:$Z$1,0))</f>
        <v>0</v>
      </c>
      <c r="AP459" s="226">
        <f>INDEX('Uganda workforce data - raw'!$A$4:$F$619,MATCH($B459, 'Uganda workforce data - raw'!$B$4:$B$619,0), MATCH("Filled Female",'Uganda workforce data - raw'!$A$4:$F$4,0))*INDEX('Mapping cadres'!$B$1:$Z$616,MATCH($B459, 'Mapping cadres'!$B$1:$B$616,0), MATCH(AP$32,'Mapping cadres'!$B$1:$Z$1,0))</f>
        <v>0</v>
      </c>
      <c r="AQ459" s="226">
        <f>INDEX('Uganda workforce data - raw'!$A$4:$F$619,MATCH($B459, 'Uganda workforce data - raw'!$B$4:$B$619,0), MATCH("Filled Female",'Uganda workforce data - raw'!$A$4:$F$4,0))*INDEX('Mapping cadres'!$B$1:$Z$616,MATCH($B459, 'Mapping cadres'!$B$1:$B$616,0), MATCH(AQ$32,'Mapping cadres'!$B$1:$Z$1,0))</f>
        <v>0</v>
      </c>
      <c r="AR459" s="226">
        <f>INDEX('Uganda workforce data - raw'!$A$4:$F$619,MATCH($B459, 'Uganda workforce data - raw'!$B$4:$B$619,0), MATCH("Filled Female",'Uganda workforce data - raw'!$A$4:$F$4,0))*INDEX('Mapping cadres'!$B$1:$Z$616,MATCH($B459, 'Mapping cadres'!$B$1:$B$616,0), MATCH(AR$32,'Mapping cadres'!$B$1:$Z$1,0))</f>
        <v>0</v>
      </c>
      <c r="AS459" s="226">
        <f>INDEX('Uganda workforce data - raw'!$A$4:$F$619,MATCH($B459, 'Uganda workforce data - raw'!$B$4:$B$619,0), MATCH("Filled Female",'Uganda workforce data - raw'!$A$4:$F$4,0))*INDEX('Mapping cadres'!$B$1:$Z$616,MATCH($B459, 'Mapping cadres'!$B$1:$B$616,0), MATCH(AS$32,'Mapping cadres'!$B$1:$Z$1,0))</f>
        <v>0</v>
      </c>
      <c r="AT459" s="226">
        <f>INDEX('Uganda workforce data - raw'!$A$4:$F$619,MATCH($B459, 'Uganda workforce data - raw'!$B$4:$B$619,0), MATCH("Filled Female",'Uganda workforce data - raw'!$A$4:$F$4,0))*INDEX('Mapping cadres'!$B$1:$Z$616,MATCH($B459, 'Mapping cadres'!$B$1:$B$616,0), MATCH(AT$32,'Mapping cadres'!$B$1:$Z$1,0))</f>
        <v>0</v>
      </c>
      <c r="AU459" s="226">
        <f>INDEX('Uganda workforce data - raw'!$A$4:$F$619,MATCH($B459, 'Uganda workforce data - raw'!$B$4:$B$619,0), MATCH("Filled Female",'Uganda workforce data - raw'!$A$4:$F$4,0))*INDEX('Mapping cadres'!$B$1:$Z$616,MATCH($B459, 'Mapping cadres'!$B$1:$B$616,0), MATCH(AU$32,'Mapping cadres'!$B$1:$Z$1,0))</f>
        <v>0</v>
      </c>
      <c r="AV459" s="226">
        <f>INDEX('Uganda workforce data - raw'!$A$4:$F$619,MATCH($B459, 'Uganda workforce data - raw'!$B$4:$B$619,0), MATCH("Filled Female",'Uganda workforce data - raw'!$A$4:$F$4,0))*INDEX('Mapping cadres'!$B$1:$Z$616,MATCH($B459, 'Mapping cadres'!$B$1:$B$616,0), MATCH(AV$32,'Mapping cadres'!$B$1:$Z$1,0))</f>
        <v>0</v>
      </c>
      <c r="AW459" s="226">
        <f>INDEX('Uganda workforce data - raw'!$A$4:$F$619,MATCH($B459, 'Uganda workforce data - raw'!$B$4:$B$619,0), MATCH("Filled Female",'Uganda workforce data - raw'!$A$4:$F$4,0))*INDEX('Mapping cadres'!$B$1:$Z$616,MATCH($B459, 'Mapping cadres'!$B$1:$B$616,0), MATCH(AW$32,'Mapping cadres'!$B$1:$Z$1,0))</f>
        <v>0</v>
      </c>
      <c r="AX459" s="226">
        <f>INDEX('Uganda workforce data - raw'!$A$4:$F$619,MATCH($B459, 'Uganda workforce data - raw'!$B$4:$B$619,0), MATCH("Filled Female",'Uganda workforce data - raw'!$A$4:$F$4,0))*INDEX('Mapping cadres'!$B$1:$Z$616,MATCH($B459, 'Mapping cadres'!$B$1:$B$616,0), MATCH(AX$32,'Mapping cadres'!$B$1:$Z$1,0))</f>
        <v>0</v>
      </c>
      <c r="AY459" s="226">
        <f t="shared" si="149"/>
        <v>1</v>
      </c>
      <c r="AZ459" s="226">
        <f t="shared" si="150"/>
        <v>0</v>
      </c>
      <c r="BA459" s="226">
        <f t="shared" si="151"/>
        <v>0</v>
      </c>
      <c r="BB459" s="226">
        <f t="shared" si="152"/>
        <v>0</v>
      </c>
      <c r="BC459" s="226">
        <f t="shared" si="153"/>
        <v>0</v>
      </c>
      <c r="BD459" s="226">
        <f t="shared" si="154"/>
        <v>0</v>
      </c>
      <c r="BE459" s="226">
        <f t="shared" si="155"/>
        <v>0</v>
      </c>
      <c r="BF459" s="226">
        <f t="shared" si="156"/>
        <v>0</v>
      </c>
      <c r="BG459" s="226">
        <f t="shared" si="157"/>
        <v>0</v>
      </c>
      <c r="BH459" s="226">
        <f t="shared" si="158"/>
        <v>0</v>
      </c>
      <c r="BI459" s="226">
        <f t="shared" si="159"/>
        <v>0</v>
      </c>
      <c r="BJ459" s="226">
        <f t="shared" si="160"/>
        <v>0</v>
      </c>
      <c r="BK459" s="226">
        <f t="shared" si="161"/>
        <v>0</v>
      </c>
      <c r="BL459" s="226">
        <f t="shared" si="162"/>
        <v>0</v>
      </c>
      <c r="BM459" s="226">
        <f t="shared" si="163"/>
        <v>0</v>
      </c>
      <c r="BN459" s="226">
        <f t="shared" si="164"/>
        <v>0</v>
      </c>
      <c r="BO459" s="226">
        <f t="shared" si="165"/>
        <v>0</v>
      </c>
      <c r="BP459" s="226">
        <f t="shared" si="166"/>
        <v>0</v>
      </c>
      <c r="BQ459" s="226">
        <f t="shared" si="167"/>
        <v>0</v>
      </c>
      <c r="BR459" s="226">
        <f t="shared" si="168"/>
        <v>0</v>
      </c>
      <c r="BS459" s="226">
        <f t="shared" si="169"/>
        <v>0</v>
      </c>
      <c r="BT459" s="226">
        <f t="shared" si="170"/>
        <v>0</v>
      </c>
      <c r="BU459" s="226">
        <f t="shared" si="171"/>
        <v>0</v>
      </c>
      <c r="BV459" s="226">
        <f t="shared" si="172"/>
        <v>0</v>
      </c>
    </row>
    <row r="460" spans="1:74">
      <c r="A460" s="226">
        <v>428</v>
      </c>
      <c r="B460" s="226" t="s">
        <v>1726</v>
      </c>
      <c r="C460" s="226">
        <f>INDEX('Uganda workforce data - raw'!$A$4:$F$619,MATCH($B460, 'Uganda workforce data - raw'!$B$4:$B$619,0), MATCH("Filled Male",'Uganda workforce data - raw'!$A$4:$F$4,0))*INDEX('Mapping cadres'!$B$1:$Z$616,MATCH($B460, 'Mapping cadres'!$B$1:$B$616,0), MATCH(C$32,'Mapping cadres'!$B$1:$Z$1,0))</f>
        <v>5</v>
      </c>
      <c r="D460" s="226">
        <f>INDEX('Uganda workforce data - raw'!$A$4:$F$619,MATCH($B460, 'Uganda workforce data - raw'!$B$4:$B$619,0), MATCH("Filled Male",'Uganda workforce data - raw'!$A$4:$F$4,0))*INDEX('Mapping cadres'!$B$1:$Z$616,MATCH($B460, 'Mapping cadres'!$B$1:$B$616,0), MATCH(D$32,'Mapping cadres'!$B$1:$Z$1,0))</f>
        <v>0</v>
      </c>
      <c r="E460" s="226">
        <f>INDEX('Uganda workforce data - raw'!$A$4:$F$619,MATCH($B460, 'Uganda workforce data - raw'!$B$4:$B$619,0), MATCH("Filled Male",'Uganda workforce data - raw'!$A$4:$F$4,0))*INDEX('Mapping cadres'!$B$1:$Z$616,MATCH($B460, 'Mapping cadres'!$B$1:$B$616,0), MATCH(E$32,'Mapping cadres'!$B$1:$Z$1,0))</f>
        <v>0</v>
      </c>
      <c r="F460" s="226">
        <f>INDEX('Uganda workforce data - raw'!$A$4:$F$619,MATCH($B460, 'Uganda workforce data - raw'!$B$4:$B$619,0), MATCH("Filled Male",'Uganda workforce data - raw'!$A$4:$F$4,0))*INDEX('Mapping cadres'!$B$1:$Z$616,MATCH($B460, 'Mapping cadres'!$B$1:$B$616,0), MATCH(F$32,'Mapping cadres'!$B$1:$Z$1,0))</f>
        <v>0</v>
      </c>
      <c r="G460" s="226">
        <f>INDEX('Uganda workforce data - raw'!$A$4:$F$619,MATCH($B460, 'Uganda workforce data - raw'!$B$4:$B$619,0), MATCH("Filled Male",'Uganda workforce data - raw'!$A$4:$F$4,0))*INDEX('Mapping cadres'!$B$1:$Z$616,MATCH($B460, 'Mapping cadres'!$B$1:$B$616,0), MATCH(G$32,'Mapping cadres'!$B$1:$Z$1,0))</f>
        <v>0</v>
      </c>
      <c r="H460" s="226">
        <f>INDEX('Uganda workforce data - raw'!$A$4:$F$619,MATCH($B460, 'Uganda workforce data - raw'!$B$4:$B$619,0), MATCH("Filled Male",'Uganda workforce data - raw'!$A$4:$F$4,0))*INDEX('Mapping cadres'!$B$1:$Z$616,MATCH($B460, 'Mapping cadres'!$B$1:$B$616,0), MATCH(H$32,'Mapping cadres'!$B$1:$Z$1,0))</f>
        <v>0</v>
      </c>
      <c r="I460" s="226">
        <f>INDEX('Uganda workforce data - raw'!$A$4:$F$619,MATCH($B460, 'Uganda workforce data - raw'!$B$4:$B$619,0), MATCH("Filled Male",'Uganda workforce data - raw'!$A$4:$F$4,0))*INDEX('Mapping cadres'!$B$1:$Z$616,MATCH($B460, 'Mapping cadres'!$B$1:$B$616,0), MATCH(I$32,'Mapping cadres'!$B$1:$Z$1,0))</f>
        <v>0</v>
      </c>
      <c r="J460" s="226">
        <f>INDEX('Uganda workforce data - raw'!$A$4:$F$619,MATCH($B460, 'Uganda workforce data - raw'!$B$4:$B$619,0), MATCH("Filled Male",'Uganda workforce data - raw'!$A$4:$F$4,0))*INDEX('Mapping cadres'!$B$1:$Z$616,MATCH($B460, 'Mapping cadres'!$B$1:$B$616,0), MATCH(J$32,'Mapping cadres'!$B$1:$Z$1,0))</f>
        <v>0</v>
      </c>
      <c r="K460" s="226">
        <f>INDEX('Uganda workforce data - raw'!$A$4:$F$619,MATCH($B460, 'Uganda workforce data - raw'!$B$4:$B$619,0), MATCH("Filled Male",'Uganda workforce data - raw'!$A$4:$F$4,0))*INDEX('Mapping cadres'!$B$1:$Z$616,MATCH($B460, 'Mapping cadres'!$B$1:$B$616,0), MATCH(K$32,'Mapping cadres'!$B$1:$Z$1,0))</f>
        <v>0</v>
      </c>
      <c r="L460" s="226">
        <f>INDEX('Uganda workforce data - raw'!$A$4:$F$619,MATCH($B460, 'Uganda workforce data - raw'!$B$4:$B$619,0), MATCH("Filled Male",'Uganda workforce data - raw'!$A$4:$F$4,0))*INDEX('Mapping cadres'!$B$1:$Z$616,MATCH($B460, 'Mapping cadres'!$B$1:$B$616,0), MATCH(L$32,'Mapping cadres'!$B$1:$Z$1,0))</f>
        <v>0</v>
      </c>
      <c r="M460" s="226">
        <f>INDEX('Uganda workforce data - raw'!$A$4:$F$619,MATCH($B460, 'Uganda workforce data - raw'!$B$4:$B$619,0), MATCH("Filled Male",'Uganda workforce data - raw'!$A$4:$F$4,0))*INDEX('Mapping cadres'!$B$1:$Z$616,MATCH($B460, 'Mapping cadres'!$B$1:$B$616,0), MATCH(M$32,'Mapping cadres'!$B$1:$Z$1,0))</f>
        <v>0</v>
      </c>
      <c r="N460" s="226">
        <f>INDEX('Uganda workforce data - raw'!$A$4:$F$619,MATCH($B460, 'Uganda workforce data - raw'!$B$4:$B$619,0), MATCH("Filled Male",'Uganda workforce data - raw'!$A$4:$F$4,0))*INDEX('Mapping cadres'!$B$1:$Z$616,MATCH($B460, 'Mapping cadres'!$B$1:$B$616,0), MATCH(N$32,'Mapping cadres'!$B$1:$Z$1,0))</f>
        <v>0</v>
      </c>
      <c r="O460" s="226">
        <f>INDEX('Uganda workforce data - raw'!$A$4:$F$619,MATCH($B460, 'Uganda workforce data - raw'!$B$4:$B$619,0), MATCH("Filled Male",'Uganda workforce data - raw'!$A$4:$F$4,0))*INDEX('Mapping cadres'!$B$1:$Z$616,MATCH($B460, 'Mapping cadres'!$B$1:$B$616,0), MATCH(O$32,'Mapping cadres'!$B$1:$Z$1,0))</f>
        <v>0</v>
      </c>
      <c r="P460" s="226">
        <f>INDEX('Uganda workforce data - raw'!$A$4:$F$619,MATCH($B460, 'Uganda workforce data - raw'!$B$4:$B$619,0), MATCH("Filled Male",'Uganda workforce data - raw'!$A$4:$F$4,0))*INDEX('Mapping cadres'!$B$1:$Z$616,MATCH($B460, 'Mapping cadres'!$B$1:$B$616,0), MATCH(P$32,'Mapping cadres'!$B$1:$Z$1,0))</f>
        <v>0</v>
      </c>
      <c r="Q460" s="226">
        <f>INDEX('Uganda workforce data - raw'!$A$4:$F$619,MATCH($B460, 'Uganda workforce data - raw'!$B$4:$B$619,0), MATCH("Filled Male",'Uganda workforce data - raw'!$A$4:$F$4,0))*INDEX('Mapping cadres'!$B$1:$Z$616,MATCH($B460, 'Mapping cadres'!$B$1:$B$616,0), MATCH(Q$32,'Mapping cadres'!$B$1:$Z$1,0))</f>
        <v>0</v>
      </c>
      <c r="R460" s="226">
        <f>INDEX('Uganda workforce data - raw'!$A$4:$F$619,MATCH($B460, 'Uganda workforce data - raw'!$B$4:$B$619,0), MATCH("Filled Male",'Uganda workforce data - raw'!$A$4:$F$4,0))*INDEX('Mapping cadres'!$B$1:$Z$616,MATCH($B460, 'Mapping cadres'!$B$1:$B$616,0), MATCH(R$32,'Mapping cadres'!$B$1:$Z$1,0))</f>
        <v>0</v>
      </c>
      <c r="S460" s="226">
        <f>INDEX('Uganda workforce data - raw'!$A$4:$F$619,MATCH($B460, 'Uganda workforce data - raw'!$B$4:$B$619,0), MATCH("Filled Male",'Uganda workforce data - raw'!$A$4:$F$4,0))*INDEX('Mapping cadres'!$B$1:$Z$616,MATCH($B460, 'Mapping cadres'!$B$1:$B$616,0), MATCH(S$32,'Mapping cadres'!$B$1:$Z$1,0))</f>
        <v>0</v>
      </c>
      <c r="T460" s="226">
        <f>INDEX('Uganda workforce data - raw'!$A$4:$F$619,MATCH($B460, 'Uganda workforce data - raw'!$B$4:$B$619,0), MATCH("Filled Male",'Uganda workforce data - raw'!$A$4:$F$4,0))*INDEX('Mapping cadres'!$B$1:$Z$616,MATCH($B460, 'Mapping cadres'!$B$1:$B$616,0), MATCH(T$32,'Mapping cadres'!$B$1:$Z$1,0))</f>
        <v>0</v>
      </c>
      <c r="U460" s="226">
        <f>INDEX('Uganda workforce data - raw'!$A$4:$F$619,MATCH($B460, 'Uganda workforce data - raw'!$B$4:$B$619,0), MATCH("Filled Male",'Uganda workforce data - raw'!$A$4:$F$4,0))*INDEX('Mapping cadres'!$B$1:$Z$616,MATCH($B460, 'Mapping cadres'!$B$1:$B$616,0), MATCH(U$32,'Mapping cadres'!$B$1:$Z$1,0))</f>
        <v>0</v>
      </c>
      <c r="V460" s="226">
        <f>INDEX('Uganda workforce data - raw'!$A$4:$F$619,MATCH($B460, 'Uganda workforce data - raw'!$B$4:$B$619,0), MATCH("Filled Male",'Uganda workforce data - raw'!$A$4:$F$4,0))*INDEX('Mapping cadres'!$B$1:$Z$616,MATCH($B460, 'Mapping cadres'!$B$1:$B$616,0), MATCH(V$32,'Mapping cadres'!$B$1:$Z$1,0))</f>
        <v>0</v>
      </c>
      <c r="W460" s="226">
        <f>INDEX('Uganda workforce data - raw'!$A$4:$F$619,MATCH($B460, 'Uganda workforce data - raw'!$B$4:$B$619,0), MATCH("Filled Male",'Uganda workforce data - raw'!$A$4:$F$4,0))*INDEX('Mapping cadres'!$B$1:$Z$616,MATCH($B460, 'Mapping cadres'!$B$1:$B$616,0), MATCH(W$32,'Mapping cadres'!$B$1:$Z$1,0))</f>
        <v>0</v>
      </c>
      <c r="X460" s="226">
        <f>INDEX('Uganda workforce data - raw'!$A$4:$F$619,MATCH($B460, 'Uganda workforce data - raw'!$B$4:$B$619,0), MATCH("Filled Male",'Uganda workforce data - raw'!$A$4:$F$4,0))*INDEX('Mapping cadres'!$B$1:$Z$616,MATCH($B460, 'Mapping cadres'!$B$1:$B$616,0), MATCH(X$32,'Mapping cadres'!$B$1:$Z$1,0))</f>
        <v>0</v>
      </c>
      <c r="Y460" s="226">
        <f>INDEX('Uganda workforce data - raw'!$A$4:$F$619,MATCH($B460, 'Uganda workforce data - raw'!$B$4:$B$619,0), MATCH("Filled Male",'Uganda workforce data - raw'!$A$4:$F$4,0))*INDEX('Mapping cadres'!$B$1:$Z$616,MATCH($B460, 'Mapping cadres'!$B$1:$B$616,0), MATCH(Y$32,'Mapping cadres'!$B$1:$Z$1,0))</f>
        <v>0</v>
      </c>
      <c r="Z460" s="226">
        <f>INDEX('Uganda workforce data - raw'!$A$4:$F$619,MATCH($B460, 'Uganda workforce data - raw'!$B$4:$B$619,0), MATCH("Filled Male",'Uganda workforce data - raw'!$A$4:$F$4,0))*INDEX('Mapping cadres'!$B$1:$Z$616,MATCH($B460, 'Mapping cadres'!$B$1:$B$616,0), MATCH(Z$32,'Mapping cadres'!$B$1:$Z$1,0))</f>
        <v>0</v>
      </c>
      <c r="AA460" s="226">
        <f>INDEX('Uganda workforce data - raw'!$A$4:$F$619,MATCH($B460, 'Uganda workforce data - raw'!$B$4:$B$619,0), MATCH("Filled Female",'Uganda workforce data - raw'!$A$4:$F$4,0))*INDEX('Mapping cadres'!$B$1:$Z$616,MATCH($B460, 'Mapping cadres'!$B$1:$B$616,0), MATCH(AA$32,'Mapping cadres'!$B$1:$Z$1,0))</f>
        <v>1</v>
      </c>
      <c r="AB460" s="226">
        <f>INDEX('Uganda workforce data - raw'!$A$4:$F$619,MATCH($B460, 'Uganda workforce data - raw'!$B$4:$B$619,0), MATCH("Filled Female",'Uganda workforce data - raw'!$A$4:$F$4,0))*INDEX('Mapping cadres'!$B$1:$Z$616,MATCH($B460, 'Mapping cadres'!$B$1:$B$616,0), MATCH(AB$32,'Mapping cadres'!$B$1:$Z$1,0))</f>
        <v>0</v>
      </c>
      <c r="AC460" s="226">
        <f>INDEX('Uganda workforce data - raw'!$A$4:$F$619,MATCH($B460, 'Uganda workforce data - raw'!$B$4:$B$619,0), MATCH("Filled Female",'Uganda workforce data - raw'!$A$4:$F$4,0))*INDEX('Mapping cadres'!$B$1:$Z$616,MATCH($B460, 'Mapping cadres'!$B$1:$B$616,0), MATCH(AC$32,'Mapping cadres'!$B$1:$Z$1,0))</f>
        <v>0</v>
      </c>
      <c r="AD460" s="226">
        <f>INDEX('Uganda workforce data - raw'!$A$4:$F$619,MATCH($B460, 'Uganda workforce data - raw'!$B$4:$B$619,0), MATCH("Filled Female",'Uganda workforce data - raw'!$A$4:$F$4,0))*INDEX('Mapping cadres'!$B$1:$Z$616,MATCH($B460, 'Mapping cadres'!$B$1:$B$616,0), MATCH(AD$32,'Mapping cadres'!$B$1:$Z$1,0))</f>
        <v>0</v>
      </c>
      <c r="AE460" s="226">
        <f>INDEX('Uganda workforce data - raw'!$A$4:$F$619,MATCH($B460, 'Uganda workforce data - raw'!$B$4:$B$619,0), MATCH("Filled Female",'Uganda workforce data - raw'!$A$4:$F$4,0))*INDEX('Mapping cadres'!$B$1:$Z$616,MATCH($B460, 'Mapping cadres'!$B$1:$B$616,0), MATCH(AE$32,'Mapping cadres'!$B$1:$Z$1,0))</f>
        <v>0</v>
      </c>
      <c r="AF460" s="226">
        <f>INDEX('Uganda workforce data - raw'!$A$4:$F$619,MATCH($B460, 'Uganda workforce data - raw'!$B$4:$B$619,0), MATCH("Filled Female",'Uganda workforce data - raw'!$A$4:$F$4,0))*INDEX('Mapping cadres'!$B$1:$Z$616,MATCH($B460, 'Mapping cadres'!$B$1:$B$616,0), MATCH(AF$32,'Mapping cadres'!$B$1:$Z$1,0))</f>
        <v>0</v>
      </c>
      <c r="AG460" s="226">
        <f>INDEX('Uganda workforce data - raw'!$A$4:$F$619,MATCH($B460, 'Uganda workforce data - raw'!$B$4:$B$619,0), MATCH("Filled Female",'Uganda workforce data - raw'!$A$4:$F$4,0))*INDEX('Mapping cadres'!$B$1:$Z$616,MATCH($B460, 'Mapping cadres'!$B$1:$B$616,0), MATCH(AG$32,'Mapping cadres'!$B$1:$Z$1,0))</f>
        <v>0</v>
      </c>
      <c r="AH460" s="226">
        <f>INDEX('Uganda workforce data - raw'!$A$4:$F$619,MATCH($B460, 'Uganda workforce data - raw'!$B$4:$B$619,0), MATCH("Filled Female",'Uganda workforce data - raw'!$A$4:$F$4,0))*INDEX('Mapping cadres'!$B$1:$Z$616,MATCH($B460, 'Mapping cadres'!$B$1:$B$616,0), MATCH(AH$32,'Mapping cadres'!$B$1:$Z$1,0))</f>
        <v>0</v>
      </c>
      <c r="AI460" s="226">
        <f>INDEX('Uganda workforce data - raw'!$A$4:$F$619,MATCH($B460, 'Uganda workforce data - raw'!$B$4:$B$619,0), MATCH("Filled Female",'Uganda workforce data - raw'!$A$4:$F$4,0))*INDEX('Mapping cadres'!$B$1:$Z$616,MATCH($B460, 'Mapping cadres'!$B$1:$B$616,0), MATCH(AI$32,'Mapping cadres'!$B$1:$Z$1,0))</f>
        <v>0</v>
      </c>
      <c r="AJ460" s="226">
        <f>INDEX('Uganda workforce data - raw'!$A$4:$F$619,MATCH($B460, 'Uganda workforce data - raw'!$B$4:$B$619,0), MATCH("Filled Female",'Uganda workforce data - raw'!$A$4:$F$4,0))*INDEX('Mapping cadres'!$B$1:$Z$616,MATCH($B460, 'Mapping cadres'!$B$1:$B$616,0), MATCH(AJ$32,'Mapping cadres'!$B$1:$Z$1,0))</f>
        <v>0</v>
      </c>
      <c r="AK460" s="226">
        <f>INDEX('Uganda workforce data - raw'!$A$4:$F$619,MATCH($B460, 'Uganda workforce data - raw'!$B$4:$B$619,0), MATCH("Filled Female",'Uganda workforce data - raw'!$A$4:$F$4,0))*INDEX('Mapping cadres'!$B$1:$Z$616,MATCH($B460, 'Mapping cadres'!$B$1:$B$616,0), MATCH(AK$32,'Mapping cadres'!$B$1:$Z$1,0))</f>
        <v>0</v>
      </c>
      <c r="AL460" s="226">
        <f>INDEX('Uganda workforce data - raw'!$A$4:$F$619,MATCH($B460, 'Uganda workforce data - raw'!$B$4:$B$619,0), MATCH("Filled Female",'Uganda workforce data - raw'!$A$4:$F$4,0))*INDEX('Mapping cadres'!$B$1:$Z$616,MATCH($B460, 'Mapping cadres'!$B$1:$B$616,0), MATCH(AL$32,'Mapping cadres'!$B$1:$Z$1,0))</f>
        <v>0</v>
      </c>
      <c r="AM460" s="226">
        <f>INDEX('Uganda workforce data - raw'!$A$4:$F$619,MATCH($B460, 'Uganda workforce data - raw'!$B$4:$B$619,0), MATCH("Filled Female",'Uganda workforce data - raw'!$A$4:$F$4,0))*INDEX('Mapping cadres'!$B$1:$Z$616,MATCH($B460, 'Mapping cadres'!$B$1:$B$616,0), MATCH(AM$32,'Mapping cadres'!$B$1:$Z$1,0))</f>
        <v>0</v>
      </c>
      <c r="AN460" s="226">
        <f>INDEX('Uganda workforce data - raw'!$A$4:$F$619,MATCH($B460, 'Uganda workforce data - raw'!$B$4:$B$619,0), MATCH("Filled Female",'Uganda workforce data - raw'!$A$4:$F$4,0))*INDEX('Mapping cadres'!$B$1:$Z$616,MATCH($B460, 'Mapping cadres'!$B$1:$B$616,0), MATCH(AN$32,'Mapping cadres'!$B$1:$Z$1,0))</f>
        <v>0</v>
      </c>
      <c r="AO460" s="226">
        <f>INDEX('Uganda workforce data - raw'!$A$4:$F$619,MATCH($B460, 'Uganda workforce data - raw'!$B$4:$B$619,0), MATCH("Filled Female",'Uganda workforce data - raw'!$A$4:$F$4,0))*INDEX('Mapping cadres'!$B$1:$Z$616,MATCH($B460, 'Mapping cadres'!$B$1:$B$616,0), MATCH(AO$32,'Mapping cadres'!$B$1:$Z$1,0))</f>
        <v>0</v>
      </c>
      <c r="AP460" s="226">
        <f>INDEX('Uganda workforce data - raw'!$A$4:$F$619,MATCH($B460, 'Uganda workforce data - raw'!$B$4:$B$619,0), MATCH("Filled Female",'Uganda workforce data - raw'!$A$4:$F$4,0))*INDEX('Mapping cadres'!$B$1:$Z$616,MATCH($B460, 'Mapping cadres'!$B$1:$B$616,0), MATCH(AP$32,'Mapping cadres'!$B$1:$Z$1,0))</f>
        <v>0</v>
      </c>
      <c r="AQ460" s="226">
        <f>INDEX('Uganda workforce data - raw'!$A$4:$F$619,MATCH($B460, 'Uganda workforce data - raw'!$B$4:$B$619,0), MATCH("Filled Female",'Uganda workforce data - raw'!$A$4:$F$4,0))*INDEX('Mapping cadres'!$B$1:$Z$616,MATCH($B460, 'Mapping cadres'!$B$1:$B$616,0), MATCH(AQ$32,'Mapping cadres'!$B$1:$Z$1,0))</f>
        <v>0</v>
      </c>
      <c r="AR460" s="226">
        <f>INDEX('Uganda workforce data - raw'!$A$4:$F$619,MATCH($B460, 'Uganda workforce data - raw'!$B$4:$B$619,0), MATCH("Filled Female",'Uganda workforce data - raw'!$A$4:$F$4,0))*INDEX('Mapping cadres'!$B$1:$Z$616,MATCH($B460, 'Mapping cadres'!$B$1:$B$616,0), MATCH(AR$32,'Mapping cadres'!$B$1:$Z$1,0))</f>
        <v>0</v>
      </c>
      <c r="AS460" s="226">
        <f>INDEX('Uganda workforce data - raw'!$A$4:$F$619,MATCH($B460, 'Uganda workforce data - raw'!$B$4:$B$619,0), MATCH("Filled Female",'Uganda workforce data - raw'!$A$4:$F$4,0))*INDEX('Mapping cadres'!$B$1:$Z$616,MATCH($B460, 'Mapping cadres'!$B$1:$B$616,0), MATCH(AS$32,'Mapping cadres'!$B$1:$Z$1,0))</f>
        <v>0</v>
      </c>
      <c r="AT460" s="226">
        <f>INDEX('Uganda workforce data - raw'!$A$4:$F$619,MATCH($B460, 'Uganda workforce data - raw'!$B$4:$B$619,0), MATCH("Filled Female",'Uganda workforce data - raw'!$A$4:$F$4,0))*INDEX('Mapping cadres'!$B$1:$Z$616,MATCH($B460, 'Mapping cadres'!$B$1:$B$616,0), MATCH(AT$32,'Mapping cadres'!$B$1:$Z$1,0))</f>
        <v>0</v>
      </c>
      <c r="AU460" s="226">
        <f>INDEX('Uganda workforce data - raw'!$A$4:$F$619,MATCH($B460, 'Uganda workforce data - raw'!$B$4:$B$619,0), MATCH("Filled Female",'Uganda workforce data - raw'!$A$4:$F$4,0))*INDEX('Mapping cadres'!$B$1:$Z$616,MATCH($B460, 'Mapping cadres'!$B$1:$B$616,0), MATCH(AU$32,'Mapping cadres'!$B$1:$Z$1,0))</f>
        <v>0</v>
      </c>
      <c r="AV460" s="226">
        <f>INDEX('Uganda workforce data - raw'!$A$4:$F$619,MATCH($B460, 'Uganda workforce data - raw'!$B$4:$B$619,0), MATCH("Filled Female",'Uganda workforce data - raw'!$A$4:$F$4,0))*INDEX('Mapping cadres'!$B$1:$Z$616,MATCH($B460, 'Mapping cadres'!$B$1:$B$616,0), MATCH(AV$32,'Mapping cadres'!$B$1:$Z$1,0))</f>
        <v>0</v>
      </c>
      <c r="AW460" s="226">
        <f>INDEX('Uganda workforce data - raw'!$A$4:$F$619,MATCH($B460, 'Uganda workforce data - raw'!$B$4:$B$619,0), MATCH("Filled Female",'Uganda workforce data - raw'!$A$4:$F$4,0))*INDEX('Mapping cadres'!$B$1:$Z$616,MATCH($B460, 'Mapping cadres'!$B$1:$B$616,0), MATCH(AW$32,'Mapping cadres'!$B$1:$Z$1,0))</f>
        <v>0</v>
      </c>
      <c r="AX460" s="226">
        <f>INDEX('Uganda workforce data - raw'!$A$4:$F$619,MATCH($B460, 'Uganda workforce data - raw'!$B$4:$B$619,0), MATCH("Filled Female",'Uganda workforce data - raw'!$A$4:$F$4,0))*INDEX('Mapping cadres'!$B$1:$Z$616,MATCH($B460, 'Mapping cadres'!$B$1:$B$616,0), MATCH(AX$32,'Mapping cadres'!$B$1:$Z$1,0))</f>
        <v>0</v>
      </c>
      <c r="AY460" s="226">
        <f t="shared" si="149"/>
        <v>6</v>
      </c>
      <c r="AZ460" s="226">
        <f t="shared" si="150"/>
        <v>0</v>
      </c>
      <c r="BA460" s="226">
        <f t="shared" si="151"/>
        <v>0</v>
      </c>
      <c r="BB460" s="226">
        <f t="shared" si="152"/>
        <v>0</v>
      </c>
      <c r="BC460" s="226">
        <f t="shared" si="153"/>
        <v>0</v>
      </c>
      <c r="BD460" s="226">
        <f t="shared" si="154"/>
        <v>0</v>
      </c>
      <c r="BE460" s="226">
        <f t="shared" si="155"/>
        <v>0</v>
      </c>
      <c r="BF460" s="226">
        <f t="shared" si="156"/>
        <v>0</v>
      </c>
      <c r="BG460" s="226">
        <f t="shared" si="157"/>
        <v>0</v>
      </c>
      <c r="BH460" s="226">
        <f t="shared" si="158"/>
        <v>0</v>
      </c>
      <c r="BI460" s="226">
        <f t="shared" si="159"/>
        <v>0</v>
      </c>
      <c r="BJ460" s="226">
        <f t="shared" si="160"/>
        <v>0</v>
      </c>
      <c r="BK460" s="226">
        <f t="shared" si="161"/>
        <v>0</v>
      </c>
      <c r="BL460" s="226">
        <f t="shared" si="162"/>
        <v>0</v>
      </c>
      <c r="BM460" s="226">
        <f t="shared" si="163"/>
        <v>0</v>
      </c>
      <c r="BN460" s="226">
        <f t="shared" si="164"/>
        <v>0</v>
      </c>
      <c r="BO460" s="226">
        <f t="shared" si="165"/>
        <v>0</v>
      </c>
      <c r="BP460" s="226">
        <f t="shared" si="166"/>
        <v>0</v>
      </c>
      <c r="BQ460" s="226">
        <f t="shared" si="167"/>
        <v>0</v>
      </c>
      <c r="BR460" s="226">
        <f t="shared" si="168"/>
        <v>0</v>
      </c>
      <c r="BS460" s="226">
        <f t="shared" si="169"/>
        <v>0</v>
      </c>
      <c r="BT460" s="226">
        <f t="shared" si="170"/>
        <v>0</v>
      </c>
      <c r="BU460" s="226">
        <f t="shared" si="171"/>
        <v>0</v>
      </c>
      <c r="BV460" s="226">
        <f t="shared" si="172"/>
        <v>0</v>
      </c>
    </row>
    <row r="461" spans="1:74">
      <c r="A461" s="226">
        <v>429</v>
      </c>
      <c r="B461" s="226" t="s">
        <v>1727</v>
      </c>
      <c r="C461" s="226">
        <f>INDEX('Uganda workforce data - raw'!$A$4:$F$619,MATCH($B461, 'Uganda workforce data - raw'!$B$4:$B$619,0), MATCH("Filled Male",'Uganda workforce data - raw'!$A$4:$F$4,0))*INDEX('Mapping cadres'!$B$1:$Z$616,MATCH($B461, 'Mapping cadres'!$B$1:$B$616,0), MATCH(C$32,'Mapping cadres'!$B$1:$Z$1,0))</f>
        <v>0</v>
      </c>
      <c r="D461" s="226">
        <f>INDEX('Uganda workforce data - raw'!$A$4:$F$619,MATCH($B461, 'Uganda workforce data - raw'!$B$4:$B$619,0), MATCH("Filled Male",'Uganda workforce data - raw'!$A$4:$F$4,0))*INDEX('Mapping cadres'!$B$1:$Z$616,MATCH($B461, 'Mapping cadres'!$B$1:$B$616,0), MATCH(D$32,'Mapping cadres'!$B$1:$Z$1,0))</f>
        <v>0</v>
      </c>
      <c r="E461" s="226">
        <f>INDEX('Uganda workforce data - raw'!$A$4:$F$619,MATCH($B461, 'Uganda workforce data - raw'!$B$4:$B$619,0), MATCH("Filled Male",'Uganda workforce data - raw'!$A$4:$F$4,0))*INDEX('Mapping cadres'!$B$1:$Z$616,MATCH($B461, 'Mapping cadres'!$B$1:$B$616,0), MATCH(E$32,'Mapping cadres'!$B$1:$Z$1,0))</f>
        <v>0</v>
      </c>
      <c r="F461" s="226">
        <f>INDEX('Uganda workforce data - raw'!$A$4:$F$619,MATCH($B461, 'Uganda workforce data - raw'!$B$4:$B$619,0), MATCH("Filled Male",'Uganda workforce data - raw'!$A$4:$F$4,0))*INDEX('Mapping cadres'!$B$1:$Z$616,MATCH($B461, 'Mapping cadres'!$B$1:$B$616,0), MATCH(F$32,'Mapping cadres'!$B$1:$Z$1,0))</f>
        <v>0</v>
      </c>
      <c r="G461" s="226">
        <f>INDEX('Uganda workforce data - raw'!$A$4:$F$619,MATCH($B461, 'Uganda workforce data - raw'!$B$4:$B$619,0), MATCH("Filled Male",'Uganda workforce data - raw'!$A$4:$F$4,0))*INDEX('Mapping cadres'!$B$1:$Z$616,MATCH($B461, 'Mapping cadres'!$B$1:$B$616,0), MATCH(G$32,'Mapping cadres'!$B$1:$Z$1,0))</f>
        <v>0</v>
      </c>
      <c r="H461" s="226">
        <f>INDEX('Uganda workforce data - raw'!$A$4:$F$619,MATCH($B461, 'Uganda workforce data - raw'!$B$4:$B$619,0), MATCH("Filled Male",'Uganda workforce data - raw'!$A$4:$F$4,0))*INDEX('Mapping cadres'!$B$1:$Z$616,MATCH($B461, 'Mapping cadres'!$B$1:$B$616,0), MATCH(H$32,'Mapping cadres'!$B$1:$Z$1,0))</f>
        <v>0</v>
      </c>
      <c r="I461" s="226">
        <f>INDEX('Uganda workforce data - raw'!$A$4:$F$619,MATCH($B461, 'Uganda workforce data - raw'!$B$4:$B$619,0), MATCH("Filled Male",'Uganda workforce data - raw'!$A$4:$F$4,0))*INDEX('Mapping cadres'!$B$1:$Z$616,MATCH($B461, 'Mapping cadres'!$B$1:$B$616,0), MATCH(I$32,'Mapping cadres'!$B$1:$Z$1,0))</f>
        <v>0</v>
      </c>
      <c r="J461" s="226">
        <f>INDEX('Uganda workforce data - raw'!$A$4:$F$619,MATCH($B461, 'Uganda workforce data - raw'!$B$4:$B$619,0), MATCH("Filled Male",'Uganda workforce data - raw'!$A$4:$F$4,0))*INDEX('Mapping cadres'!$B$1:$Z$616,MATCH($B461, 'Mapping cadres'!$B$1:$B$616,0), MATCH(J$32,'Mapping cadres'!$B$1:$Z$1,0))</f>
        <v>0</v>
      </c>
      <c r="K461" s="226">
        <f>INDEX('Uganda workforce data - raw'!$A$4:$F$619,MATCH($B461, 'Uganda workforce data - raw'!$B$4:$B$619,0), MATCH("Filled Male",'Uganda workforce data - raw'!$A$4:$F$4,0))*INDEX('Mapping cadres'!$B$1:$Z$616,MATCH($B461, 'Mapping cadres'!$B$1:$B$616,0), MATCH(K$32,'Mapping cadres'!$B$1:$Z$1,0))</f>
        <v>0</v>
      </c>
      <c r="L461" s="226">
        <f>INDEX('Uganda workforce data - raw'!$A$4:$F$619,MATCH($B461, 'Uganda workforce data - raw'!$B$4:$B$619,0), MATCH("Filled Male",'Uganda workforce data - raw'!$A$4:$F$4,0))*INDEX('Mapping cadres'!$B$1:$Z$616,MATCH($B461, 'Mapping cadres'!$B$1:$B$616,0), MATCH(L$32,'Mapping cadres'!$B$1:$Z$1,0))</f>
        <v>0</v>
      </c>
      <c r="M461" s="226">
        <f>INDEX('Uganda workforce data - raw'!$A$4:$F$619,MATCH($B461, 'Uganda workforce data - raw'!$B$4:$B$619,0), MATCH("Filled Male",'Uganda workforce data - raw'!$A$4:$F$4,0))*INDEX('Mapping cadres'!$B$1:$Z$616,MATCH($B461, 'Mapping cadres'!$B$1:$B$616,0), MATCH(M$32,'Mapping cadres'!$B$1:$Z$1,0))</f>
        <v>0</v>
      </c>
      <c r="N461" s="226">
        <f>INDEX('Uganda workforce data - raw'!$A$4:$F$619,MATCH($B461, 'Uganda workforce data - raw'!$B$4:$B$619,0), MATCH("Filled Male",'Uganda workforce data - raw'!$A$4:$F$4,0))*INDEX('Mapping cadres'!$B$1:$Z$616,MATCH($B461, 'Mapping cadres'!$B$1:$B$616,0), MATCH(N$32,'Mapping cadres'!$B$1:$Z$1,0))</f>
        <v>0</v>
      </c>
      <c r="O461" s="226">
        <f>INDEX('Uganda workforce data - raw'!$A$4:$F$619,MATCH($B461, 'Uganda workforce data - raw'!$B$4:$B$619,0), MATCH("Filled Male",'Uganda workforce data - raw'!$A$4:$F$4,0))*INDEX('Mapping cadres'!$B$1:$Z$616,MATCH($B461, 'Mapping cadres'!$B$1:$B$616,0), MATCH(O$32,'Mapping cadres'!$B$1:$Z$1,0))</f>
        <v>0</v>
      </c>
      <c r="P461" s="226">
        <f>INDEX('Uganda workforce data - raw'!$A$4:$F$619,MATCH($B461, 'Uganda workforce data - raw'!$B$4:$B$619,0), MATCH("Filled Male",'Uganda workforce data - raw'!$A$4:$F$4,0))*INDEX('Mapping cadres'!$B$1:$Z$616,MATCH($B461, 'Mapping cadres'!$B$1:$B$616,0), MATCH(P$32,'Mapping cadres'!$B$1:$Z$1,0))</f>
        <v>0</v>
      </c>
      <c r="Q461" s="226">
        <f>INDEX('Uganda workforce data - raw'!$A$4:$F$619,MATCH($B461, 'Uganda workforce data - raw'!$B$4:$B$619,0), MATCH("Filled Male",'Uganda workforce data - raw'!$A$4:$F$4,0))*INDEX('Mapping cadres'!$B$1:$Z$616,MATCH($B461, 'Mapping cadres'!$B$1:$B$616,0), MATCH(Q$32,'Mapping cadres'!$B$1:$Z$1,0))</f>
        <v>0</v>
      </c>
      <c r="R461" s="226">
        <f>INDEX('Uganda workforce data - raw'!$A$4:$F$619,MATCH($B461, 'Uganda workforce data - raw'!$B$4:$B$619,0), MATCH("Filled Male",'Uganda workforce data - raw'!$A$4:$F$4,0))*INDEX('Mapping cadres'!$B$1:$Z$616,MATCH($B461, 'Mapping cadres'!$B$1:$B$616,0), MATCH(R$32,'Mapping cadres'!$B$1:$Z$1,0))</f>
        <v>0</v>
      </c>
      <c r="S461" s="226">
        <f>INDEX('Uganda workforce data - raw'!$A$4:$F$619,MATCH($B461, 'Uganda workforce data - raw'!$B$4:$B$619,0), MATCH("Filled Male",'Uganda workforce data - raw'!$A$4:$F$4,0))*INDEX('Mapping cadres'!$B$1:$Z$616,MATCH($B461, 'Mapping cadres'!$B$1:$B$616,0), MATCH(S$32,'Mapping cadres'!$B$1:$Z$1,0))</f>
        <v>0</v>
      </c>
      <c r="T461" s="226">
        <f>INDEX('Uganda workforce data - raw'!$A$4:$F$619,MATCH($B461, 'Uganda workforce data - raw'!$B$4:$B$619,0), MATCH("Filled Male",'Uganda workforce data - raw'!$A$4:$F$4,0))*INDEX('Mapping cadres'!$B$1:$Z$616,MATCH($B461, 'Mapping cadres'!$B$1:$B$616,0), MATCH(T$32,'Mapping cadres'!$B$1:$Z$1,0))</f>
        <v>0</v>
      </c>
      <c r="U461" s="226">
        <f>INDEX('Uganda workforce data - raw'!$A$4:$F$619,MATCH($B461, 'Uganda workforce data - raw'!$B$4:$B$619,0), MATCH("Filled Male",'Uganda workforce data - raw'!$A$4:$F$4,0))*INDEX('Mapping cadres'!$B$1:$Z$616,MATCH($B461, 'Mapping cadres'!$B$1:$B$616,0), MATCH(U$32,'Mapping cadres'!$B$1:$Z$1,0))</f>
        <v>0</v>
      </c>
      <c r="V461" s="226">
        <f>INDEX('Uganda workforce data - raw'!$A$4:$F$619,MATCH($B461, 'Uganda workforce data - raw'!$B$4:$B$619,0), MATCH("Filled Male",'Uganda workforce data - raw'!$A$4:$F$4,0))*INDEX('Mapping cadres'!$B$1:$Z$616,MATCH($B461, 'Mapping cadres'!$B$1:$B$616,0), MATCH(V$32,'Mapping cadres'!$B$1:$Z$1,0))</f>
        <v>0</v>
      </c>
      <c r="W461" s="226">
        <f>INDEX('Uganda workforce data - raw'!$A$4:$F$619,MATCH($B461, 'Uganda workforce data - raw'!$B$4:$B$619,0), MATCH("Filled Male",'Uganda workforce data - raw'!$A$4:$F$4,0))*INDEX('Mapping cadres'!$B$1:$Z$616,MATCH($B461, 'Mapping cadres'!$B$1:$B$616,0), MATCH(W$32,'Mapping cadres'!$B$1:$Z$1,0))</f>
        <v>0</v>
      </c>
      <c r="X461" s="226">
        <f>INDEX('Uganda workforce data - raw'!$A$4:$F$619,MATCH($B461, 'Uganda workforce data - raw'!$B$4:$B$619,0), MATCH("Filled Male",'Uganda workforce data - raw'!$A$4:$F$4,0))*INDEX('Mapping cadres'!$B$1:$Z$616,MATCH($B461, 'Mapping cadres'!$B$1:$B$616,0), MATCH(X$32,'Mapping cadres'!$B$1:$Z$1,0))</f>
        <v>0</v>
      </c>
      <c r="Y461" s="226">
        <f>INDEX('Uganda workforce data - raw'!$A$4:$F$619,MATCH($B461, 'Uganda workforce data - raw'!$B$4:$B$619,0), MATCH("Filled Male",'Uganda workforce data - raw'!$A$4:$F$4,0))*INDEX('Mapping cadres'!$B$1:$Z$616,MATCH($B461, 'Mapping cadres'!$B$1:$B$616,0), MATCH(Y$32,'Mapping cadres'!$B$1:$Z$1,0))</f>
        <v>0</v>
      </c>
      <c r="Z461" s="226">
        <f>INDEX('Uganda workforce data - raw'!$A$4:$F$619,MATCH($B461, 'Uganda workforce data - raw'!$B$4:$B$619,0), MATCH("Filled Male",'Uganda workforce data - raw'!$A$4:$F$4,0))*INDEX('Mapping cadres'!$B$1:$Z$616,MATCH($B461, 'Mapping cadres'!$B$1:$B$616,0), MATCH(Z$32,'Mapping cadres'!$B$1:$Z$1,0))</f>
        <v>0</v>
      </c>
      <c r="AA461" s="226">
        <f>INDEX('Uganda workforce data - raw'!$A$4:$F$619,MATCH($B461, 'Uganda workforce data - raw'!$B$4:$B$619,0), MATCH("Filled Female",'Uganda workforce data - raw'!$A$4:$F$4,0))*INDEX('Mapping cadres'!$B$1:$Z$616,MATCH($B461, 'Mapping cadres'!$B$1:$B$616,0), MATCH(AA$32,'Mapping cadres'!$B$1:$Z$1,0))</f>
        <v>1</v>
      </c>
      <c r="AB461" s="226">
        <f>INDEX('Uganda workforce data - raw'!$A$4:$F$619,MATCH($B461, 'Uganda workforce data - raw'!$B$4:$B$619,0), MATCH("Filled Female",'Uganda workforce data - raw'!$A$4:$F$4,0))*INDEX('Mapping cadres'!$B$1:$Z$616,MATCH($B461, 'Mapping cadres'!$B$1:$B$616,0), MATCH(AB$32,'Mapping cadres'!$B$1:$Z$1,0))</f>
        <v>0</v>
      </c>
      <c r="AC461" s="226">
        <f>INDEX('Uganda workforce data - raw'!$A$4:$F$619,MATCH($B461, 'Uganda workforce data - raw'!$B$4:$B$619,0), MATCH("Filled Female",'Uganda workforce data - raw'!$A$4:$F$4,0))*INDEX('Mapping cadres'!$B$1:$Z$616,MATCH($B461, 'Mapping cadres'!$B$1:$B$616,0), MATCH(AC$32,'Mapping cadres'!$B$1:$Z$1,0))</f>
        <v>0</v>
      </c>
      <c r="AD461" s="226">
        <f>INDEX('Uganda workforce data - raw'!$A$4:$F$619,MATCH($B461, 'Uganda workforce data - raw'!$B$4:$B$619,0), MATCH("Filled Female",'Uganda workforce data - raw'!$A$4:$F$4,0))*INDEX('Mapping cadres'!$B$1:$Z$616,MATCH($B461, 'Mapping cadres'!$B$1:$B$616,0), MATCH(AD$32,'Mapping cadres'!$B$1:$Z$1,0))</f>
        <v>0</v>
      </c>
      <c r="AE461" s="226">
        <f>INDEX('Uganda workforce data - raw'!$A$4:$F$619,MATCH($B461, 'Uganda workforce data - raw'!$B$4:$B$619,0), MATCH("Filled Female",'Uganda workforce data - raw'!$A$4:$F$4,0))*INDEX('Mapping cadres'!$B$1:$Z$616,MATCH($B461, 'Mapping cadres'!$B$1:$B$616,0), MATCH(AE$32,'Mapping cadres'!$B$1:$Z$1,0))</f>
        <v>0</v>
      </c>
      <c r="AF461" s="226">
        <f>INDEX('Uganda workforce data - raw'!$A$4:$F$619,MATCH($B461, 'Uganda workforce data - raw'!$B$4:$B$619,0), MATCH("Filled Female",'Uganda workforce data - raw'!$A$4:$F$4,0))*INDEX('Mapping cadres'!$B$1:$Z$616,MATCH($B461, 'Mapping cadres'!$B$1:$B$616,0), MATCH(AF$32,'Mapping cadres'!$B$1:$Z$1,0))</f>
        <v>0</v>
      </c>
      <c r="AG461" s="226">
        <f>INDEX('Uganda workforce data - raw'!$A$4:$F$619,MATCH($B461, 'Uganda workforce data - raw'!$B$4:$B$619,0), MATCH("Filled Female",'Uganda workforce data - raw'!$A$4:$F$4,0))*INDEX('Mapping cadres'!$B$1:$Z$616,MATCH($B461, 'Mapping cadres'!$B$1:$B$616,0), MATCH(AG$32,'Mapping cadres'!$B$1:$Z$1,0))</f>
        <v>0</v>
      </c>
      <c r="AH461" s="226">
        <f>INDEX('Uganda workforce data - raw'!$A$4:$F$619,MATCH($B461, 'Uganda workforce data - raw'!$B$4:$B$619,0), MATCH("Filled Female",'Uganda workforce data - raw'!$A$4:$F$4,0))*INDEX('Mapping cadres'!$B$1:$Z$616,MATCH($B461, 'Mapping cadres'!$B$1:$B$616,0), MATCH(AH$32,'Mapping cadres'!$B$1:$Z$1,0))</f>
        <v>0</v>
      </c>
      <c r="AI461" s="226">
        <f>INDEX('Uganda workforce data - raw'!$A$4:$F$619,MATCH($B461, 'Uganda workforce data - raw'!$B$4:$B$619,0), MATCH("Filled Female",'Uganda workforce data - raw'!$A$4:$F$4,0))*INDEX('Mapping cadres'!$B$1:$Z$616,MATCH($B461, 'Mapping cadres'!$B$1:$B$616,0), MATCH(AI$32,'Mapping cadres'!$B$1:$Z$1,0))</f>
        <v>0</v>
      </c>
      <c r="AJ461" s="226">
        <f>INDEX('Uganda workforce data - raw'!$A$4:$F$619,MATCH($B461, 'Uganda workforce data - raw'!$B$4:$B$619,0), MATCH("Filled Female",'Uganda workforce data - raw'!$A$4:$F$4,0))*INDEX('Mapping cadres'!$B$1:$Z$616,MATCH($B461, 'Mapping cadres'!$B$1:$B$616,0), MATCH(AJ$32,'Mapping cadres'!$B$1:$Z$1,0))</f>
        <v>0</v>
      </c>
      <c r="AK461" s="226">
        <f>INDEX('Uganda workforce data - raw'!$A$4:$F$619,MATCH($B461, 'Uganda workforce data - raw'!$B$4:$B$619,0), MATCH("Filled Female",'Uganda workforce data - raw'!$A$4:$F$4,0))*INDEX('Mapping cadres'!$B$1:$Z$616,MATCH($B461, 'Mapping cadres'!$B$1:$B$616,0), MATCH(AK$32,'Mapping cadres'!$B$1:$Z$1,0))</f>
        <v>0</v>
      </c>
      <c r="AL461" s="226">
        <f>INDEX('Uganda workforce data - raw'!$A$4:$F$619,MATCH($B461, 'Uganda workforce data - raw'!$B$4:$B$619,0), MATCH("Filled Female",'Uganda workforce data - raw'!$A$4:$F$4,0))*INDEX('Mapping cadres'!$B$1:$Z$616,MATCH($B461, 'Mapping cadres'!$B$1:$B$616,0), MATCH(AL$32,'Mapping cadres'!$B$1:$Z$1,0))</f>
        <v>0</v>
      </c>
      <c r="AM461" s="226">
        <f>INDEX('Uganda workforce data - raw'!$A$4:$F$619,MATCH($B461, 'Uganda workforce data - raw'!$B$4:$B$619,0), MATCH("Filled Female",'Uganda workforce data - raw'!$A$4:$F$4,0))*INDEX('Mapping cadres'!$B$1:$Z$616,MATCH($B461, 'Mapping cadres'!$B$1:$B$616,0), MATCH(AM$32,'Mapping cadres'!$B$1:$Z$1,0))</f>
        <v>0</v>
      </c>
      <c r="AN461" s="226">
        <f>INDEX('Uganda workforce data - raw'!$A$4:$F$619,MATCH($B461, 'Uganda workforce data - raw'!$B$4:$B$619,0), MATCH("Filled Female",'Uganda workforce data - raw'!$A$4:$F$4,0))*INDEX('Mapping cadres'!$B$1:$Z$616,MATCH($B461, 'Mapping cadres'!$B$1:$B$616,0), MATCH(AN$32,'Mapping cadres'!$B$1:$Z$1,0))</f>
        <v>0</v>
      </c>
      <c r="AO461" s="226">
        <f>INDEX('Uganda workforce data - raw'!$A$4:$F$619,MATCH($B461, 'Uganda workforce data - raw'!$B$4:$B$619,0), MATCH("Filled Female",'Uganda workforce data - raw'!$A$4:$F$4,0))*INDEX('Mapping cadres'!$B$1:$Z$616,MATCH($B461, 'Mapping cadres'!$B$1:$B$616,0), MATCH(AO$32,'Mapping cadres'!$B$1:$Z$1,0))</f>
        <v>0</v>
      </c>
      <c r="AP461" s="226">
        <f>INDEX('Uganda workforce data - raw'!$A$4:$F$619,MATCH($B461, 'Uganda workforce data - raw'!$B$4:$B$619,0), MATCH("Filled Female",'Uganda workforce data - raw'!$A$4:$F$4,0))*INDEX('Mapping cadres'!$B$1:$Z$616,MATCH($B461, 'Mapping cadres'!$B$1:$B$616,0), MATCH(AP$32,'Mapping cadres'!$B$1:$Z$1,0))</f>
        <v>0</v>
      </c>
      <c r="AQ461" s="226">
        <f>INDEX('Uganda workforce data - raw'!$A$4:$F$619,MATCH($B461, 'Uganda workforce data - raw'!$B$4:$B$619,0), MATCH("Filled Female",'Uganda workforce data - raw'!$A$4:$F$4,0))*INDEX('Mapping cadres'!$B$1:$Z$616,MATCH($B461, 'Mapping cadres'!$B$1:$B$616,0), MATCH(AQ$32,'Mapping cadres'!$B$1:$Z$1,0))</f>
        <v>0</v>
      </c>
      <c r="AR461" s="226">
        <f>INDEX('Uganda workforce data - raw'!$A$4:$F$619,MATCH($B461, 'Uganda workforce data - raw'!$B$4:$B$619,0), MATCH("Filled Female",'Uganda workforce data - raw'!$A$4:$F$4,0))*INDEX('Mapping cadres'!$B$1:$Z$616,MATCH($B461, 'Mapping cadres'!$B$1:$B$616,0), MATCH(AR$32,'Mapping cadres'!$B$1:$Z$1,0))</f>
        <v>0</v>
      </c>
      <c r="AS461" s="226">
        <f>INDEX('Uganda workforce data - raw'!$A$4:$F$619,MATCH($B461, 'Uganda workforce data - raw'!$B$4:$B$619,0), MATCH("Filled Female",'Uganda workforce data - raw'!$A$4:$F$4,0))*INDEX('Mapping cadres'!$B$1:$Z$616,MATCH($B461, 'Mapping cadres'!$B$1:$B$616,0), MATCH(AS$32,'Mapping cadres'!$B$1:$Z$1,0))</f>
        <v>0</v>
      </c>
      <c r="AT461" s="226">
        <f>INDEX('Uganda workforce data - raw'!$A$4:$F$619,MATCH($B461, 'Uganda workforce data - raw'!$B$4:$B$619,0), MATCH("Filled Female",'Uganda workforce data - raw'!$A$4:$F$4,0))*INDEX('Mapping cadres'!$B$1:$Z$616,MATCH($B461, 'Mapping cadres'!$B$1:$B$616,0), MATCH(AT$32,'Mapping cadres'!$B$1:$Z$1,0))</f>
        <v>0</v>
      </c>
      <c r="AU461" s="226">
        <f>INDEX('Uganda workforce data - raw'!$A$4:$F$619,MATCH($B461, 'Uganda workforce data - raw'!$B$4:$B$619,0), MATCH("Filled Female",'Uganda workforce data - raw'!$A$4:$F$4,0))*INDEX('Mapping cadres'!$B$1:$Z$616,MATCH($B461, 'Mapping cadres'!$B$1:$B$616,0), MATCH(AU$32,'Mapping cadres'!$B$1:$Z$1,0))</f>
        <v>0</v>
      </c>
      <c r="AV461" s="226">
        <f>INDEX('Uganda workforce data - raw'!$A$4:$F$619,MATCH($B461, 'Uganda workforce data - raw'!$B$4:$B$619,0), MATCH("Filled Female",'Uganda workforce data - raw'!$A$4:$F$4,0))*INDEX('Mapping cadres'!$B$1:$Z$616,MATCH($B461, 'Mapping cadres'!$B$1:$B$616,0), MATCH(AV$32,'Mapping cadres'!$B$1:$Z$1,0))</f>
        <v>0</v>
      </c>
      <c r="AW461" s="226">
        <f>INDEX('Uganda workforce data - raw'!$A$4:$F$619,MATCH($B461, 'Uganda workforce data - raw'!$B$4:$B$619,0), MATCH("Filled Female",'Uganda workforce data - raw'!$A$4:$F$4,0))*INDEX('Mapping cadres'!$B$1:$Z$616,MATCH($B461, 'Mapping cadres'!$B$1:$B$616,0), MATCH(AW$32,'Mapping cadres'!$B$1:$Z$1,0))</f>
        <v>0</v>
      </c>
      <c r="AX461" s="226">
        <f>INDEX('Uganda workforce data - raw'!$A$4:$F$619,MATCH($B461, 'Uganda workforce data - raw'!$B$4:$B$619,0), MATCH("Filled Female",'Uganda workforce data - raw'!$A$4:$F$4,0))*INDEX('Mapping cadres'!$B$1:$Z$616,MATCH($B461, 'Mapping cadres'!$B$1:$B$616,0), MATCH(AX$32,'Mapping cadres'!$B$1:$Z$1,0))</f>
        <v>0</v>
      </c>
      <c r="AY461" s="226">
        <f t="shared" si="149"/>
        <v>1</v>
      </c>
      <c r="AZ461" s="226">
        <f t="shared" si="150"/>
        <v>0</v>
      </c>
      <c r="BA461" s="226">
        <f t="shared" si="151"/>
        <v>0</v>
      </c>
      <c r="BB461" s="226">
        <f t="shared" si="152"/>
        <v>0</v>
      </c>
      <c r="BC461" s="226">
        <f t="shared" si="153"/>
        <v>0</v>
      </c>
      <c r="BD461" s="226">
        <f t="shared" si="154"/>
        <v>0</v>
      </c>
      <c r="BE461" s="226">
        <f t="shared" si="155"/>
        <v>0</v>
      </c>
      <c r="BF461" s="226">
        <f t="shared" si="156"/>
        <v>0</v>
      </c>
      <c r="BG461" s="226">
        <f t="shared" si="157"/>
        <v>0</v>
      </c>
      <c r="BH461" s="226">
        <f t="shared" si="158"/>
        <v>0</v>
      </c>
      <c r="BI461" s="226">
        <f t="shared" si="159"/>
        <v>0</v>
      </c>
      <c r="BJ461" s="226">
        <f t="shared" si="160"/>
        <v>0</v>
      </c>
      <c r="BK461" s="226">
        <f t="shared" si="161"/>
        <v>0</v>
      </c>
      <c r="BL461" s="226">
        <f t="shared" si="162"/>
        <v>0</v>
      </c>
      <c r="BM461" s="226">
        <f t="shared" si="163"/>
        <v>0</v>
      </c>
      <c r="BN461" s="226">
        <f t="shared" si="164"/>
        <v>0</v>
      </c>
      <c r="BO461" s="226">
        <f t="shared" si="165"/>
        <v>0</v>
      </c>
      <c r="BP461" s="226">
        <f t="shared" si="166"/>
        <v>0</v>
      </c>
      <c r="BQ461" s="226">
        <f t="shared" si="167"/>
        <v>0</v>
      </c>
      <c r="BR461" s="226">
        <f t="shared" si="168"/>
        <v>0</v>
      </c>
      <c r="BS461" s="226">
        <f t="shared" si="169"/>
        <v>0</v>
      </c>
      <c r="BT461" s="226">
        <f t="shared" si="170"/>
        <v>0</v>
      </c>
      <c r="BU461" s="226">
        <f t="shared" si="171"/>
        <v>0</v>
      </c>
      <c r="BV461" s="226">
        <f t="shared" si="172"/>
        <v>0</v>
      </c>
    </row>
    <row r="462" spans="1:74">
      <c r="A462" s="226">
        <v>430</v>
      </c>
      <c r="B462" s="237" t="s">
        <v>1728</v>
      </c>
      <c r="C462" s="226">
        <f>INDEX('Uganda workforce data - raw'!$A$4:$F$619,MATCH($B462, 'Uganda workforce data - raw'!$B$4:$B$619,0), MATCH("Filled Male",'Uganda workforce data - raw'!$A$4:$F$4,0))*INDEX('Mapping cadres'!$B$1:$Z$616,MATCH($B462, 'Mapping cadres'!$B$1:$B$616,0), MATCH(C$32,'Mapping cadres'!$B$1:$Z$1,0))</f>
        <v>0</v>
      </c>
      <c r="D462" s="226">
        <f>INDEX('Uganda workforce data - raw'!$A$4:$F$619,MATCH($B462, 'Uganda workforce data - raw'!$B$4:$B$619,0), MATCH("Filled Male",'Uganda workforce data - raw'!$A$4:$F$4,0))*INDEX('Mapping cadres'!$B$1:$Z$616,MATCH($B462, 'Mapping cadres'!$B$1:$B$616,0), MATCH(D$32,'Mapping cadres'!$B$1:$Z$1,0))</f>
        <v>0</v>
      </c>
      <c r="E462" s="226">
        <f>INDEX('Uganda workforce data - raw'!$A$4:$F$619,MATCH($B462, 'Uganda workforce data - raw'!$B$4:$B$619,0), MATCH("Filled Male",'Uganda workforce data - raw'!$A$4:$F$4,0))*INDEX('Mapping cadres'!$B$1:$Z$616,MATCH($B462, 'Mapping cadres'!$B$1:$B$616,0), MATCH(E$32,'Mapping cadres'!$B$1:$Z$1,0))</f>
        <v>0</v>
      </c>
      <c r="F462" s="226">
        <f>INDEX('Uganda workforce data - raw'!$A$4:$F$619,MATCH($B462, 'Uganda workforce data - raw'!$B$4:$B$619,0), MATCH("Filled Male",'Uganda workforce data - raw'!$A$4:$F$4,0))*INDEX('Mapping cadres'!$B$1:$Z$616,MATCH($B462, 'Mapping cadres'!$B$1:$B$616,0), MATCH(F$32,'Mapping cadres'!$B$1:$Z$1,0))</f>
        <v>0</v>
      </c>
      <c r="G462" s="226">
        <f>INDEX('Uganda workforce data - raw'!$A$4:$F$619,MATCH($B462, 'Uganda workforce data - raw'!$B$4:$B$619,0), MATCH("Filled Male",'Uganda workforce data - raw'!$A$4:$F$4,0))*INDEX('Mapping cadres'!$B$1:$Z$616,MATCH($B462, 'Mapping cadres'!$B$1:$B$616,0), MATCH(G$32,'Mapping cadres'!$B$1:$Z$1,0))</f>
        <v>0</v>
      </c>
      <c r="H462" s="226">
        <f>INDEX('Uganda workforce data - raw'!$A$4:$F$619,MATCH($B462, 'Uganda workforce data - raw'!$B$4:$B$619,0), MATCH("Filled Male",'Uganda workforce data - raw'!$A$4:$F$4,0))*INDEX('Mapping cadres'!$B$1:$Z$616,MATCH($B462, 'Mapping cadres'!$B$1:$B$616,0), MATCH(H$32,'Mapping cadres'!$B$1:$Z$1,0))</f>
        <v>0</v>
      </c>
      <c r="I462" s="226">
        <f>INDEX('Uganda workforce data - raw'!$A$4:$F$619,MATCH($B462, 'Uganda workforce data - raw'!$B$4:$B$619,0), MATCH("Filled Male",'Uganda workforce data - raw'!$A$4:$F$4,0))*INDEX('Mapping cadres'!$B$1:$Z$616,MATCH($B462, 'Mapping cadres'!$B$1:$B$616,0), MATCH(I$32,'Mapping cadres'!$B$1:$Z$1,0))</f>
        <v>0</v>
      </c>
      <c r="J462" s="226">
        <f>INDEX('Uganda workforce data - raw'!$A$4:$F$619,MATCH($B462, 'Uganda workforce data - raw'!$B$4:$B$619,0), MATCH("Filled Male",'Uganda workforce data - raw'!$A$4:$F$4,0))*INDEX('Mapping cadres'!$B$1:$Z$616,MATCH($B462, 'Mapping cadres'!$B$1:$B$616,0), MATCH(J$32,'Mapping cadres'!$B$1:$Z$1,0))</f>
        <v>0</v>
      </c>
      <c r="K462" s="226">
        <f>INDEX('Uganda workforce data - raw'!$A$4:$F$619,MATCH($B462, 'Uganda workforce data - raw'!$B$4:$B$619,0), MATCH("Filled Male",'Uganda workforce data - raw'!$A$4:$F$4,0))*INDEX('Mapping cadres'!$B$1:$Z$616,MATCH($B462, 'Mapping cadres'!$B$1:$B$616,0), MATCH(K$32,'Mapping cadres'!$B$1:$Z$1,0))</f>
        <v>0</v>
      </c>
      <c r="L462" s="226">
        <f>INDEX('Uganda workforce data - raw'!$A$4:$F$619,MATCH($B462, 'Uganda workforce data - raw'!$B$4:$B$619,0), MATCH("Filled Male",'Uganda workforce data - raw'!$A$4:$F$4,0))*INDEX('Mapping cadres'!$B$1:$Z$616,MATCH($B462, 'Mapping cadres'!$B$1:$B$616,0), MATCH(L$32,'Mapping cadres'!$B$1:$Z$1,0))</f>
        <v>0</v>
      </c>
      <c r="M462" s="226">
        <f>INDEX('Uganda workforce data - raw'!$A$4:$F$619,MATCH($B462, 'Uganda workforce data - raw'!$B$4:$B$619,0), MATCH("Filled Male",'Uganda workforce data - raw'!$A$4:$F$4,0))*INDEX('Mapping cadres'!$B$1:$Z$616,MATCH($B462, 'Mapping cadres'!$B$1:$B$616,0), MATCH(M$32,'Mapping cadres'!$B$1:$Z$1,0))</f>
        <v>0</v>
      </c>
      <c r="N462" s="226">
        <f>INDEX('Uganda workforce data - raw'!$A$4:$F$619,MATCH($B462, 'Uganda workforce data - raw'!$B$4:$B$619,0), MATCH("Filled Male",'Uganda workforce data - raw'!$A$4:$F$4,0))*INDEX('Mapping cadres'!$B$1:$Z$616,MATCH($B462, 'Mapping cadres'!$B$1:$B$616,0), MATCH(N$32,'Mapping cadres'!$B$1:$Z$1,0))</f>
        <v>0</v>
      </c>
      <c r="O462" s="226">
        <f>INDEX('Uganda workforce data - raw'!$A$4:$F$619,MATCH($B462, 'Uganda workforce data - raw'!$B$4:$B$619,0), MATCH("Filled Male",'Uganda workforce data - raw'!$A$4:$F$4,0))*INDEX('Mapping cadres'!$B$1:$Z$616,MATCH($B462, 'Mapping cadres'!$B$1:$B$616,0), MATCH(O$32,'Mapping cadres'!$B$1:$Z$1,0))</f>
        <v>1</v>
      </c>
      <c r="P462" s="226">
        <f>INDEX('Uganda workforce data - raw'!$A$4:$F$619,MATCH($B462, 'Uganda workforce data - raw'!$B$4:$B$619,0), MATCH("Filled Male",'Uganda workforce data - raw'!$A$4:$F$4,0))*INDEX('Mapping cadres'!$B$1:$Z$616,MATCH($B462, 'Mapping cadres'!$B$1:$B$616,0), MATCH(P$32,'Mapping cadres'!$B$1:$Z$1,0))</f>
        <v>0</v>
      </c>
      <c r="Q462" s="226">
        <f>INDEX('Uganda workforce data - raw'!$A$4:$F$619,MATCH($B462, 'Uganda workforce data - raw'!$B$4:$B$619,0), MATCH("Filled Male",'Uganda workforce data - raw'!$A$4:$F$4,0))*INDEX('Mapping cadres'!$B$1:$Z$616,MATCH($B462, 'Mapping cadres'!$B$1:$B$616,0), MATCH(Q$32,'Mapping cadres'!$B$1:$Z$1,0))</f>
        <v>0</v>
      </c>
      <c r="R462" s="226">
        <f>INDEX('Uganda workforce data - raw'!$A$4:$F$619,MATCH($B462, 'Uganda workforce data - raw'!$B$4:$B$619,0), MATCH("Filled Male",'Uganda workforce data - raw'!$A$4:$F$4,0))*INDEX('Mapping cadres'!$B$1:$Z$616,MATCH($B462, 'Mapping cadres'!$B$1:$B$616,0), MATCH(R$32,'Mapping cadres'!$B$1:$Z$1,0))</f>
        <v>0</v>
      </c>
      <c r="S462" s="226">
        <f>INDEX('Uganda workforce data - raw'!$A$4:$F$619,MATCH($B462, 'Uganda workforce data - raw'!$B$4:$B$619,0), MATCH("Filled Male",'Uganda workforce data - raw'!$A$4:$F$4,0))*INDEX('Mapping cadres'!$B$1:$Z$616,MATCH($B462, 'Mapping cadres'!$B$1:$B$616,0), MATCH(S$32,'Mapping cadres'!$B$1:$Z$1,0))</f>
        <v>0</v>
      </c>
      <c r="T462" s="226">
        <f>INDEX('Uganda workforce data - raw'!$A$4:$F$619,MATCH($B462, 'Uganda workforce data - raw'!$B$4:$B$619,0), MATCH("Filled Male",'Uganda workforce data - raw'!$A$4:$F$4,0))*INDEX('Mapping cadres'!$B$1:$Z$616,MATCH($B462, 'Mapping cadres'!$B$1:$B$616,0), MATCH(T$32,'Mapping cadres'!$B$1:$Z$1,0))</f>
        <v>0</v>
      </c>
      <c r="U462" s="226">
        <f>INDEX('Uganda workforce data - raw'!$A$4:$F$619,MATCH($B462, 'Uganda workforce data - raw'!$B$4:$B$619,0), MATCH("Filled Male",'Uganda workforce data - raw'!$A$4:$F$4,0))*INDEX('Mapping cadres'!$B$1:$Z$616,MATCH($B462, 'Mapping cadres'!$B$1:$B$616,0), MATCH(U$32,'Mapping cadres'!$B$1:$Z$1,0))</f>
        <v>0</v>
      </c>
      <c r="V462" s="226">
        <f>INDEX('Uganda workforce data - raw'!$A$4:$F$619,MATCH($B462, 'Uganda workforce data - raw'!$B$4:$B$619,0), MATCH("Filled Male",'Uganda workforce data - raw'!$A$4:$F$4,0))*INDEX('Mapping cadres'!$B$1:$Z$616,MATCH($B462, 'Mapping cadres'!$B$1:$B$616,0), MATCH(V$32,'Mapping cadres'!$B$1:$Z$1,0))</f>
        <v>0</v>
      </c>
      <c r="W462" s="226">
        <f>INDEX('Uganda workforce data - raw'!$A$4:$F$619,MATCH($B462, 'Uganda workforce data - raw'!$B$4:$B$619,0), MATCH("Filled Male",'Uganda workforce data - raw'!$A$4:$F$4,0))*INDEX('Mapping cadres'!$B$1:$Z$616,MATCH($B462, 'Mapping cadres'!$B$1:$B$616,0), MATCH(W$32,'Mapping cadres'!$B$1:$Z$1,0))</f>
        <v>0</v>
      </c>
      <c r="X462" s="226">
        <f>INDEX('Uganda workforce data - raw'!$A$4:$F$619,MATCH($B462, 'Uganda workforce data - raw'!$B$4:$B$619,0), MATCH("Filled Male",'Uganda workforce data - raw'!$A$4:$F$4,0))*INDEX('Mapping cadres'!$B$1:$Z$616,MATCH($B462, 'Mapping cadres'!$B$1:$B$616,0), MATCH(X$32,'Mapping cadres'!$B$1:$Z$1,0))</f>
        <v>0</v>
      </c>
      <c r="Y462" s="226">
        <f>INDEX('Uganda workforce data - raw'!$A$4:$F$619,MATCH($B462, 'Uganda workforce data - raw'!$B$4:$B$619,0), MATCH("Filled Male",'Uganda workforce data - raw'!$A$4:$F$4,0))*INDEX('Mapping cadres'!$B$1:$Z$616,MATCH($B462, 'Mapping cadres'!$B$1:$B$616,0), MATCH(Y$32,'Mapping cadres'!$B$1:$Z$1,0))</f>
        <v>0</v>
      </c>
      <c r="Z462" s="226">
        <f>INDEX('Uganda workforce data - raw'!$A$4:$F$619,MATCH($B462, 'Uganda workforce data - raw'!$B$4:$B$619,0), MATCH("Filled Male",'Uganda workforce data - raw'!$A$4:$F$4,0))*INDEX('Mapping cadres'!$B$1:$Z$616,MATCH($B462, 'Mapping cadres'!$B$1:$B$616,0), MATCH(Z$32,'Mapping cadres'!$B$1:$Z$1,0))</f>
        <v>0</v>
      </c>
      <c r="AA462" s="226">
        <f>INDEX('Uganda workforce data - raw'!$A$4:$F$619,MATCH($B462, 'Uganda workforce data - raw'!$B$4:$B$619,0), MATCH("Filled Female",'Uganda workforce data - raw'!$A$4:$F$4,0))*INDEX('Mapping cadres'!$B$1:$Z$616,MATCH($B462, 'Mapping cadres'!$B$1:$B$616,0), MATCH(AA$32,'Mapping cadres'!$B$1:$Z$1,0))</f>
        <v>0</v>
      </c>
      <c r="AB462" s="226">
        <f>INDEX('Uganda workforce data - raw'!$A$4:$F$619,MATCH($B462, 'Uganda workforce data - raw'!$B$4:$B$619,0), MATCH("Filled Female",'Uganda workforce data - raw'!$A$4:$F$4,0))*INDEX('Mapping cadres'!$B$1:$Z$616,MATCH($B462, 'Mapping cadres'!$B$1:$B$616,0), MATCH(AB$32,'Mapping cadres'!$B$1:$Z$1,0))</f>
        <v>0</v>
      </c>
      <c r="AC462" s="226">
        <f>INDEX('Uganda workforce data - raw'!$A$4:$F$619,MATCH($B462, 'Uganda workforce data - raw'!$B$4:$B$619,0), MATCH("Filled Female",'Uganda workforce data - raw'!$A$4:$F$4,0))*INDEX('Mapping cadres'!$B$1:$Z$616,MATCH($B462, 'Mapping cadres'!$B$1:$B$616,0), MATCH(AC$32,'Mapping cadres'!$B$1:$Z$1,0))</f>
        <v>0</v>
      </c>
      <c r="AD462" s="226">
        <f>INDEX('Uganda workforce data - raw'!$A$4:$F$619,MATCH($B462, 'Uganda workforce data - raw'!$B$4:$B$619,0), MATCH("Filled Female",'Uganda workforce data - raw'!$A$4:$F$4,0))*INDEX('Mapping cadres'!$B$1:$Z$616,MATCH($B462, 'Mapping cadres'!$B$1:$B$616,0), MATCH(AD$32,'Mapping cadres'!$B$1:$Z$1,0))</f>
        <v>0</v>
      </c>
      <c r="AE462" s="226">
        <f>INDEX('Uganda workforce data - raw'!$A$4:$F$619,MATCH($B462, 'Uganda workforce data - raw'!$B$4:$B$619,0), MATCH("Filled Female",'Uganda workforce data - raw'!$A$4:$F$4,0))*INDEX('Mapping cadres'!$B$1:$Z$616,MATCH($B462, 'Mapping cadres'!$B$1:$B$616,0), MATCH(AE$32,'Mapping cadres'!$B$1:$Z$1,0))</f>
        <v>0</v>
      </c>
      <c r="AF462" s="226">
        <f>INDEX('Uganda workforce data - raw'!$A$4:$F$619,MATCH($B462, 'Uganda workforce data - raw'!$B$4:$B$619,0), MATCH("Filled Female",'Uganda workforce data - raw'!$A$4:$F$4,0))*INDEX('Mapping cadres'!$B$1:$Z$616,MATCH($B462, 'Mapping cadres'!$B$1:$B$616,0), MATCH(AF$32,'Mapping cadres'!$B$1:$Z$1,0))</f>
        <v>0</v>
      </c>
      <c r="AG462" s="226">
        <f>INDEX('Uganda workforce data - raw'!$A$4:$F$619,MATCH($B462, 'Uganda workforce data - raw'!$B$4:$B$619,0), MATCH("Filled Female",'Uganda workforce data - raw'!$A$4:$F$4,0))*INDEX('Mapping cadres'!$B$1:$Z$616,MATCH($B462, 'Mapping cadres'!$B$1:$B$616,0), MATCH(AG$32,'Mapping cadres'!$B$1:$Z$1,0))</f>
        <v>0</v>
      </c>
      <c r="AH462" s="226">
        <f>INDEX('Uganda workforce data - raw'!$A$4:$F$619,MATCH($B462, 'Uganda workforce data - raw'!$B$4:$B$619,0), MATCH("Filled Female",'Uganda workforce data - raw'!$A$4:$F$4,0))*INDEX('Mapping cadres'!$B$1:$Z$616,MATCH($B462, 'Mapping cadres'!$B$1:$B$616,0), MATCH(AH$32,'Mapping cadres'!$B$1:$Z$1,0))</f>
        <v>0</v>
      </c>
      <c r="AI462" s="226">
        <f>INDEX('Uganda workforce data - raw'!$A$4:$F$619,MATCH($B462, 'Uganda workforce data - raw'!$B$4:$B$619,0), MATCH("Filled Female",'Uganda workforce data - raw'!$A$4:$F$4,0))*INDEX('Mapping cadres'!$B$1:$Z$616,MATCH($B462, 'Mapping cadres'!$B$1:$B$616,0), MATCH(AI$32,'Mapping cadres'!$B$1:$Z$1,0))</f>
        <v>0</v>
      </c>
      <c r="AJ462" s="226">
        <f>INDEX('Uganda workforce data - raw'!$A$4:$F$619,MATCH($B462, 'Uganda workforce data - raw'!$B$4:$B$619,0), MATCH("Filled Female",'Uganda workforce data - raw'!$A$4:$F$4,0))*INDEX('Mapping cadres'!$B$1:$Z$616,MATCH($B462, 'Mapping cadres'!$B$1:$B$616,0), MATCH(AJ$32,'Mapping cadres'!$B$1:$Z$1,0))</f>
        <v>0</v>
      </c>
      <c r="AK462" s="226">
        <f>INDEX('Uganda workforce data - raw'!$A$4:$F$619,MATCH($B462, 'Uganda workforce data - raw'!$B$4:$B$619,0), MATCH("Filled Female",'Uganda workforce data - raw'!$A$4:$F$4,0))*INDEX('Mapping cadres'!$B$1:$Z$616,MATCH($B462, 'Mapping cadres'!$B$1:$B$616,0), MATCH(AK$32,'Mapping cadres'!$B$1:$Z$1,0))</f>
        <v>0</v>
      </c>
      <c r="AL462" s="226">
        <f>INDEX('Uganda workforce data - raw'!$A$4:$F$619,MATCH($B462, 'Uganda workforce data - raw'!$B$4:$B$619,0), MATCH("Filled Female",'Uganda workforce data - raw'!$A$4:$F$4,0))*INDEX('Mapping cadres'!$B$1:$Z$616,MATCH($B462, 'Mapping cadres'!$B$1:$B$616,0), MATCH(AL$32,'Mapping cadres'!$B$1:$Z$1,0))</f>
        <v>0</v>
      </c>
      <c r="AM462" s="226">
        <f>INDEX('Uganda workforce data - raw'!$A$4:$F$619,MATCH($B462, 'Uganda workforce data - raw'!$B$4:$B$619,0), MATCH("Filled Female",'Uganda workforce data - raw'!$A$4:$F$4,0))*INDEX('Mapping cadres'!$B$1:$Z$616,MATCH($B462, 'Mapping cadres'!$B$1:$B$616,0), MATCH(AM$32,'Mapping cadres'!$B$1:$Z$1,0))</f>
        <v>3</v>
      </c>
      <c r="AN462" s="226">
        <f>INDEX('Uganda workforce data - raw'!$A$4:$F$619,MATCH($B462, 'Uganda workforce data - raw'!$B$4:$B$619,0), MATCH("Filled Female",'Uganda workforce data - raw'!$A$4:$F$4,0))*INDEX('Mapping cadres'!$B$1:$Z$616,MATCH($B462, 'Mapping cadres'!$B$1:$B$616,0), MATCH(AN$32,'Mapping cadres'!$B$1:$Z$1,0))</f>
        <v>0</v>
      </c>
      <c r="AO462" s="226">
        <f>INDEX('Uganda workforce data - raw'!$A$4:$F$619,MATCH($B462, 'Uganda workforce data - raw'!$B$4:$B$619,0), MATCH("Filled Female",'Uganda workforce data - raw'!$A$4:$F$4,0))*INDEX('Mapping cadres'!$B$1:$Z$616,MATCH($B462, 'Mapping cadres'!$B$1:$B$616,0), MATCH(AO$32,'Mapping cadres'!$B$1:$Z$1,0))</f>
        <v>0</v>
      </c>
      <c r="AP462" s="226">
        <f>INDEX('Uganda workforce data - raw'!$A$4:$F$619,MATCH($B462, 'Uganda workforce data - raw'!$B$4:$B$619,0), MATCH("Filled Female",'Uganda workforce data - raw'!$A$4:$F$4,0))*INDEX('Mapping cadres'!$B$1:$Z$616,MATCH($B462, 'Mapping cadres'!$B$1:$B$616,0), MATCH(AP$32,'Mapping cadres'!$B$1:$Z$1,0))</f>
        <v>0</v>
      </c>
      <c r="AQ462" s="226">
        <f>INDEX('Uganda workforce data - raw'!$A$4:$F$619,MATCH($B462, 'Uganda workforce data - raw'!$B$4:$B$619,0), MATCH("Filled Female",'Uganda workforce data - raw'!$A$4:$F$4,0))*INDEX('Mapping cadres'!$B$1:$Z$616,MATCH($B462, 'Mapping cadres'!$B$1:$B$616,0), MATCH(AQ$32,'Mapping cadres'!$B$1:$Z$1,0))</f>
        <v>0</v>
      </c>
      <c r="AR462" s="226">
        <f>INDEX('Uganda workforce data - raw'!$A$4:$F$619,MATCH($B462, 'Uganda workforce data - raw'!$B$4:$B$619,0), MATCH("Filled Female",'Uganda workforce data - raw'!$A$4:$F$4,0))*INDEX('Mapping cadres'!$B$1:$Z$616,MATCH($B462, 'Mapping cadres'!$B$1:$B$616,0), MATCH(AR$32,'Mapping cadres'!$B$1:$Z$1,0))</f>
        <v>0</v>
      </c>
      <c r="AS462" s="226">
        <f>INDEX('Uganda workforce data - raw'!$A$4:$F$619,MATCH($B462, 'Uganda workforce data - raw'!$B$4:$B$619,0), MATCH("Filled Female",'Uganda workforce data - raw'!$A$4:$F$4,0))*INDEX('Mapping cadres'!$B$1:$Z$616,MATCH($B462, 'Mapping cadres'!$B$1:$B$616,0), MATCH(AS$32,'Mapping cadres'!$B$1:$Z$1,0))</f>
        <v>0</v>
      </c>
      <c r="AT462" s="226">
        <f>INDEX('Uganda workforce data - raw'!$A$4:$F$619,MATCH($B462, 'Uganda workforce data - raw'!$B$4:$B$619,0), MATCH("Filled Female",'Uganda workforce data - raw'!$A$4:$F$4,0))*INDEX('Mapping cadres'!$B$1:$Z$616,MATCH($B462, 'Mapping cadres'!$B$1:$B$616,0), MATCH(AT$32,'Mapping cadres'!$B$1:$Z$1,0))</f>
        <v>0</v>
      </c>
      <c r="AU462" s="226">
        <f>INDEX('Uganda workforce data - raw'!$A$4:$F$619,MATCH($B462, 'Uganda workforce data - raw'!$B$4:$B$619,0), MATCH("Filled Female",'Uganda workforce data - raw'!$A$4:$F$4,0))*INDEX('Mapping cadres'!$B$1:$Z$616,MATCH($B462, 'Mapping cadres'!$B$1:$B$616,0), MATCH(AU$32,'Mapping cadres'!$B$1:$Z$1,0))</f>
        <v>0</v>
      </c>
      <c r="AV462" s="226">
        <f>INDEX('Uganda workforce data - raw'!$A$4:$F$619,MATCH($B462, 'Uganda workforce data - raw'!$B$4:$B$619,0), MATCH("Filled Female",'Uganda workforce data - raw'!$A$4:$F$4,0))*INDEX('Mapping cadres'!$B$1:$Z$616,MATCH($B462, 'Mapping cadres'!$B$1:$B$616,0), MATCH(AV$32,'Mapping cadres'!$B$1:$Z$1,0))</f>
        <v>0</v>
      </c>
      <c r="AW462" s="226">
        <f>INDEX('Uganda workforce data - raw'!$A$4:$F$619,MATCH($B462, 'Uganda workforce data - raw'!$B$4:$B$619,0), MATCH("Filled Female",'Uganda workforce data - raw'!$A$4:$F$4,0))*INDEX('Mapping cadres'!$B$1:$Z$616,MATCH($B462, 'Mapping cadres'!$B$1:$B$616,0), MATCH(AW$32,'Mapping cadres'!$B$1:$Z$1,0))</f>
        <v>0</v>
      </c>
      <c r="AX462" s="226">
        <f>INDEX('Uganda workforce data - raw'!$A$4:$F$619,MATCH($B462, 'Uganda workforce data - raw'!$B$4:$B$619,0), MATCH("Filled Female",'Uganda workforce data - raw'!$A$4:$F$4,0))*INDEX('Mapping cadres'!$B$1:$Z$616,MATCH($B462, 'Mapping cadres'!$B$1:$B$616,0), MATCH(AX$32,'Mapping cadres'!$B$1:$Z$1,0))</f>
        <v>0</v>
      </c>
      <c r="AY462" s="226">
        <f t="shared" si="149"/>
        <v>0</v>
      </c>
      <c r="AZ462" s="226">
        <f t="shared" si="150"/>
        <v>0</v>
      </c>
      <c r="BA462" s="226">
        <f t="shared" si="151"/>
        <v>0</v>
      </c>
      <c r="BB462" s="226">
        <f t="shared" si="152"/>
        <v>0</v>
      </c>
      <c r="BC462" s="226">
        <f t="shared" si="153"/>
        <v>0</v>
      </c>
      <c r="BD462" s="226">
        <f t="shared" si="154"/>
        <v>0</v>
      </c>
      <c r="BE462" s="226">
        <f t="shared" si="155"/>
        <v>0</v>
      </c>
      <c r="BF462" s="226">
        <f t="shared" si="156"/>
        <v>0</v>
      </c>
      <c r="BG462" s="226">
        <f t="shared" si="157"/>
        <v>0</v>
      </c>
      <c r="BH462" s="226">
        <f t="shared" si="158"/>
        <v>0</v>
      </c>
      <c r="BI462" s="226">
        <f t="shared" si="159"/>
        <v>0</v>
      </c>
      <c r="BJ462" s="226">
        <f t="shared" si="160"/>
        <v>0</v>
      </c>
      <c r="BK462" s="226">
        <f t="shared" si="161"/>
        <v>4</v>
      </c>
      <c r="BL462" s="226">
        <f t="shared" si="162"/>
        <v>0</v>
      </c>
      <c r="BM462" s="226">
        <f t="shared" si="163"/>
        <v>0</v>
      </c>
      <c r="BN462" s="226">
        <f t="shared" si="164"/>
        <v>0</v>
      </c>
      <c r="BO462" s="226">
        <f t="shared" si="165"/>
        <v>0</v>
      </c>
      <c r="BP462" s="226">
        <f t="shared" si="166"/>
        <v>0</v>
      </c>
      <c r="BQ462" s="226">
        <f t="shared" si="167"/>
        <v>0</v>
      </c>
      <c r="BR462" s="226">
        <f t="shared" si="168"/>
        <v>0</v>
      </c>
      <c r="BS462" s="226">
        <f t="shared" si="169"/>
        <v>0</v>
      </c>
      <c r="BT462" s="226">
        <f t="shared" si="170"/>
        <v>0</v>
      </c>
      <c r="BU462" s="226">
        <f t="shared" si="171"/>
        <v>0</v>
      </c>
      <c r="BV462" s="226">
        <f t="shared" si="172"/>
        <v>0</v>
      </c>
    </row>
    <row r="463" spans="1:74">
      <c r="A463" s="226">
        <v>431</v>
      </c>
      <c r="B463" s="226" t="s">
        <v>1729</v>
      </c>
      <c r="C463" s="226">
        <f>INDEX('Uganda workforce data - raw'!$A$4:$F$619,MATCH($B463, 'Uganda workforce data - raw'!$B$4:$B$619,0), MATCH("Filled Male",'Uganda workforce data - raw'!$A$4:$F$4,0))*INDEX('Mapping cadres'!$B$1:$Z$616,MATCH($B463, 'Mapping cadres'!$B$1:$B$616,0), MATCH(C$32,'Mapping cadres'!$B$1:$Z$1,0))</f>
        <v>1</v>
      </c>
      <c r="D463" s="226">
        <f>INDEX('Uganda workforce data - raw'!$A$4:$F$619,MATCH($B463, 'Uganda workforce data - raw'!$B$4:$B$619,0), MATCH("Filled Male",'Uganda workforce data - raw'!$A$4:$F$4,0))*INDEX('Mapping cadres'!$B$1:$Z$616,MATCH($B463, 'Mapping cadres'!$B$1:$B$616,0), MATCH(D$32,'Mapping cadres'!$B$1:$Z$1,0))</f>
        <v>0</v>
      </c>
      <c r="E463" s="226">
        <f>INDEX('Uganda workforce data - raw'!$A$4:$F$619,MATCH($B463, 'Uganda workforce data - raw'!$B$4:$B$619,0), MATCH("Filled Male",'Uganda workforce data - raw'!$A$4:$F$4,0))*INDEX('Mapping cadres'!$B$1:$Z$616,MATCH($B463, 'Mapping cadres'!$B$1:$B$616,0), MATCH(E$32,'Mapping cadres'!$B$1:$Z$1,0))</f>
        <v>0</v>
      </c>
      <c r="F463" s="226">
        <f>INDEX('Uganda workforce data - raw'!$A$4:$F$619,MATCH($B463, 'Uganda workforce data - raw'!$B$4:$B$619,0), MATCH("Filled Male",'Uganda workforce data - raw'!$A$4:$F$4,0))*INDEX('Mapping cadres'!$B$1:$Z$616,MATCH($B463, 'Mapping cadres'!$B$1:$B$616,0), MATCH(F$32,'Mapping cadres'!$B$1:$Z$1,0))</f>
        <v>0</v>
      </c>
      <c r="G463" s="226">
        <f>INDEX('Uganda workforce data - raw'!$A$4:$F$619,MATCH($B463, 'Uganda workforce data - raw'!$B$4:$B$619,0), MATCH("Filled Male",'Uganda workforce data - raw'!$A$4:$F$4,0))*INDEX('Mapping cadres'!$B$1:$Z$616,MATCH($B463, 'Mapping cadres'!$B$1:$B$616,0), MATCH(G$32,'Mapping cadres'!$B$1:$Z$1,0))</f>
        <v>0</v>
      </c>
      <c r="H463" s="226">
        <f>INDEX('Uganda workforce data - raw'!$A$4:$F$619,MATCH($B463, 'Uganda workforce data - raw'!$B$4:$B$619,0), MATCH("Filled Male",'Uganda workforce data - raw'!$A$4:$F$4,0))*INDEX('Mapping cadres'!$B$1:$Z$616,MATCH($B463, 'Mapping cadres'!$B$1:$B$616,0), MATCH(H$32,'Mapping cadres'!$B$1:$Z$1,0))</f>
        <v>0</v>
      </c>
      <c r="I463" s="226">
        <f>INDEX('Uganda workforce data - raw'!$A$4:$F$619,MATCH($B463, 'Uganda workforce data - raw'!$B$4:$B$619,0), MATCH("Filled Male",'Uganda workforce data - raw'!$A$4:$F$4,0))*INDEX('Mapping cadres'!$B$1:$Z$616,MATCH($B463, 'Mapping cadres'!$B$1:$B$616,0), MATCH(I$32,'Mapping cadres'!$B$1:$Z$1,0))</f>
        <v>0</v>
      </c>
      <c r="J463" s="226">
        <f>INDEX('Uganda workforce data - raw'!$A$4:$F$619,MATCH($B463, 'Uganda workforce data - raw'!$B$4:$B$619,0), MATCH("Filled Male",'Uganda workforce data - raw'!$A$4:$F$4,0))*INDEX('Mapping cadres'!$B$1:$Z$616,MATCH($B463, 'Mapping cadres'!$B$1:$B$616,0), MATCH(J$32,'Mapping cadres'!$B$1:$Z$1,0))</f>
        <v>0</v>
      </c>
      <c r="K463" s="226">
        <f>INDEX('Uganda workforce data - raw'!$A$4:$F$619,MATCH($B463, 'Uganda workforce data - raw'!$B$4:$B$619,0), MATCH("Filled Male",'Uganda workforce data - raw'!$A$4:$F$4,0))*INDEX('Mapping cadres'!$B$1:$Z$616,MATCH($B463, 'Mapping cadres'!$B$1:$B$616,0), MATCH(K$32,'Mapping cadres'!$B$1:$Z$1,0))</f>
        <v>0</v>
      </c>
      <c r="L463" s="226">
        <f>INDEX('Uganda workforce data - raw'!$A$4:$F$619,MATCH($B463, 'Uganda workforce data - raw'!$B$4:$B$619,0), MATCH("Filled Male",'Uganda workforce data - raw'!$A$4:$F$4,0))*INDEX('Mapping cadres'!$B$1:$Z$616,MATCH($B463, 'Mapping cadres'!$B$1:$B$616,0), MATCH(L$32,'Mapping cadres'!$B$1:$Z$1,0))</f>
        <v>0</v>
      </c>
      <c r="M463" s="226">
        <f>INDEX('Uganda workforce data - raw'!$A$4:$F$619,MATCH($B463, 'Uganda workforce data - raw'!$B$4:$B$619,0), MATCH("Filled Male",'Uganda workforce data - raw'!$A$4:$F$4,0))*INDEX('Mapping cadres'!$B$1:$Z$616,MATCH($B463, 'Mapping cadres'!$B$1:$B$616,0), MATCH(M$32,'Mapping cadres'!$B$1:$Z$1,0))</f>
        <v>0</v>
      </c>
      <c r="N463" s="226">
        <f>INDEX('Uganda workforce data - raw'!$A$4:$F$619,MATCH($B463, 'Uganda workforce data - raw'!$B$4:$B$619,0), MATCH("Filled Male",'Uganda workforce data - raw'!$A$4:$F$4,0))*INDEX('Mapping cadres'!$B$1:$Z$616,MATCH($B463, 'Mapping cadres'!$B$1:$B$616,0), MATCH(N$32,'Mapping cadres'!$B$1:$Z$1,0))</f>
        <v>0</v>
      </c>
      <c r="O463" s="226">
        <f>INDEX('Uganda workforce data - raw'!$A$4:$F$619,MATCH($B463, 'Uganda workforce data - raw'!$B$4:$B$619,0), MATCH("Filled Male",'Uganda workforce data - raw'!$A$4:$F$4,0))*INDEX('Mapping cadres'!$B$1:$Z$616,MATCH($B463, 'Mapping cadres'!$B$1:$B$616,0), MATCH(O$32,'Mapping cadres'!$B$1:$Z$1,0))</f>
        <v>0</v>
      </c>
      <c r="P463" s="226">
        <f>INDEX('Uganda workforce data - raw'!$A$4:$F$619,MATCH($B463, 'Uganda workforce data - raw'!$B$4:$B$619,0), MATCH("Filled Male",'Uganda workforce data - raw'!$A$4:$F$4,0))*INDEX('Mapping cadres'!$B$1:$Z$616,MATCH($B463, 'Mapping cadres'!$B$1:$B$616,0), MATCH(P$32,'Mapping cadres'!$B$1:$Z$1,0))</f>
        <v>0</v>
      </c>
      <c r="Q463" s="226">
        <f>INDEX('Uganda workforce data - raw'!$A$4:$F$619,MATCH($B463, 'Uganda workforce data - raw'!$B$4:$B$619,0), MATCH("Filled Male",'Uganda workforce data - raw'!$A$4:$F$4,0))*INDEX('Mapping cadres'!$B$1:$Z$616,MATCH($B463, 'Mapping cadres'!$B$1:$B$616,0), MATCH(Q$32,'Mapping cadres'!$B$1:$Z$1,0))</f>
        <v>0</v>
      </c>
      <c r="R463" s="226">
        <f>INDEX('Uganda workforce data - raw'!$A$4:$F$619,MATCH($B463, 'Uganda workforce data - raw'!$B$4:$B$619,0), MATCH("Filled Male",'Uganda workforce data - raw'!$A$4:$F$4,0))*INDEX('Mapping cadres'!$B$1:$Z$616,MATCH($B463, 'Mapping cadres'!$B$1:$B$616,0), MATCH(R$32,'Mapping cadres'!$B$1:$Z$1,0))</f>
        <v>0</v>
      </c>
      <c r="S463" s="226">
        <f>INDEX('Uganda workforce data - raw'!$A$4:$F$619,MATCH($B463, 'Uganda workforce data - raw'!$B$4:$B$619,0), MATCH("Filled Male",'Uganda workforce data - raw'!$A$4:$F$4,0))*INDEX('Mapping cadres'!$B$1:$Z$616,MATCH($B463, 'Mapping cadres'!$B$1:$B$616,0), MATCH(S$32,'Mapping cadres'!$B$1:$Z$1,0))</f>
        <v>0</v>
      </c>
      <c r="T463" s="226">
        <f>INDEX('Uganda workforce data - raw'!$A$4:$F$619,MATCH($B463, 'Uganda workforce data - raw'!$B$4:$B$619,0), MATCH("Filled Male",'Uganda workforce data - raw'!$A$4:$F$4,0))*INDEX('Mapping cadres'!$B$1:$Z$616,MATCH($B463, 'Mapping cadres'!$B$1:$B$616,0), MATCH(T$32,'Mapping cadres'!$B$1:$Z$1,0))</f>
        <v>0</v>
      </c>
      <c r="U463" s="226">
        <f>INDEX('Uganda workforce data - raw'!$A$4:$F$619,MATCH($B463, 'Uganda workforce data - raw'!$B$4:$B$619,0), MATCH("Filled Male",'Uganda workforce data - raw'!$A$4:$F$4,0))*INDEX('Mapping cadres'!$B$1:$Z$616,MATCH($B463, 'Mapping cadres'!$B$1:$B$616,0), MATCH(U$32,'Mapping cadres'!$B$1:$Z$1,0))</f>
        <v>0</v>
      </c>
      <c r="V463" s="226">
        <f>INDEX('Uganda workforce data - raw'!$A$4:$F$619,MATCH($B463, 'Uganda workforce data - raw'!$B$4:$B$619,0), MATCH("Filled Male",'Uganda workforce data - raw'!$A$4:$F$4,0))*INDEX('Mapping cadres'!$B$1:$Z$616,MATCH($B463, 'Mapping cadres'!$B$1:$B$616,0), MATCH(V$32,'Mapping cadres'!$B$1:$Z$1,0))</f>
        <v>0</v>
      </c>
      <c r="W463" s="226">
        <f>INDEX('Uganda workforce data - raw'!$A$4:$F$619,MATCH($B463, 'Uganda workforce data - raw'!$B$4:$B$619,0), MATCH("Filled Male",'Uganda workforce data - raw'!$A$4:$F$4,0))*INDEX('Mapping cadres'!$B$1:$Z$616,MATCH($B463, 'Mapping cadres'!$B$1:$B$616,0), MATCH(W$32,'Mapping cadres'!$B$1:$Z$1,0))</f>
        <v>0</v>
      </c>
      <c r="X463" s="226">
        <f>INDEX('Uganda workforce data - raw'!$A$4:$F$619,MATCH($B463, 'Uganda workforce data - raw'!$B$4:$B$619,0), MATCH("Filled Male",'Uganda workforce data - raw'!$A$4:$F$4,0))*INDEX('Mapping cadres'!$B$1:$Z$616,MATCH($B463, 'Mapping cadres'!$B$1:$B$616,0), MATCH(X$32,'Mapping cadres'!$B$1:$Z$1,0))</f>
        <v>0</v>
      </c>
      <c r="Y463" s="226">
        <f>INDEX('Uganda workforce data - raw'!$A$4:$F$619,MATCH($B463, 'Uganda workforce data - raw'!$B$4:$B$619,0), MATCH("Filled Male",'Uganda workforce data - raw'!$A$4:$F$4,0))*INDEX('Mapping cadres'!$B$1:$Z$616,MATCH($B463, 'Mapping cadres'!$B$1:$B$616,0), MATCH(Y$32,'Mapping cadres'!$B$1:$Z$1,0))</f>
        <v>0</v>
      </c>
      <c r="Z463" s="226">
        <f>INDEX('Uganda workforce data - raw'!$A$4:$F$619,MATCH($B463, 'Uganda workforce data - raw'!$B$4:$B$619,0), MATCH("Filled Male",'Uganda workforce data - raw'!$A$4:$F$4,0))*INDEX('Mapping cadres'!$B$1:$Z$616,MATCH($B463, 'Mapping cadres'!$B$1:$B$616,0), MATCH(Z$32,'Mapping cadres'!$B$1:$Z$1,0))</f>
        <v>0</v>
      </c>
      <c r="AA463" s="226">
        <f>INDEX('Uganda workforce data - raw'!$A$4:$F$619,MATCH($B463, 'Uganda workforce data - raw'!$B$4:$B$619,0), MATCH("Filled Female",'Uganda workforce data - raw'!$A$4:$F$4,0))*INDEX('Mapping cadres'!$B$1:$Z$616,MATCH($B463, 'Mapping cadres'!$B$1:$B$616,0), MATCH(AA$32,'Mapping cadres'!$B$1:$Z$1,0))</f>
        <v>0</v>
      </c>
      <c r="AB463" s="226">
        <f>INDEX('Uganda workforce data - raw'!$A$4:$F$619,MATCH($B463, 'Uganda workforce data - raw'!$B$4:$B$619,0), MATCH("Filled Female",'Uganda workforce data - raw'!$A$4:$F$4,0))*INDEX('Mapping cadres'!$B$1:$Z$616,MATCH($B463, 'Mapping cadres'!$B$1:$B$616,0), MATCH(AB$32,'Mapping cadres'!$B$1:$Z$1,0))</f>
        <v>0</v>
      </c>
      <c r="AC463" s="226">
        <f>INDEX('Uganda workforce data - raw'!$A$4:$F$619,MATCH($B463, 'Uganda workforce data - raw'!$B$4:$B$619,0), MATCH("Filled Female",'Uganda workforce data - raw'!$A$4:$F$4,0))*INDEX('Mapping cadres'!$B$1:$Z$616,MATCH($B463, 'Mapping cadres'!$B$1:$B$616,0), MATCH(AC$32,'Mapping cadres'!$B$1:$Z$1,0))</f>
        <v>0</v>
      </c>
      <c r="AD463" s="226">
        <f>INDEX('Uganda workforce data - raw'!$A$4:$F$619,MATCH($B463, 'Uganda workforce data - raw'!$B$4:$B$619,0), MATCH("Filled Female",'Uganda workforce data - raw'!$A$4:$F$4,0))*INDEX('Mapping cadres'!$B$1:$Z$616,MATCH($B463, 'Mapping cadres'!$B$1:$B$616,0), MATCH(AD$32,'Mapping cadres'!$B$1:$Z$1,0))</f>
        <v>0</v>
      </c>
      <c r="AE463" s="226">
        <f>INDEX('Uganda workforce data - raw'!$A$4:$F$619,MATCH($B463, 'Uganda workforce data - raw'!$B$4:$B$619,0), MATCH("Filled Female",'Uganda workforce data - raw'!$A$4:$F$4,0))*INDEX('Mapping cadres'!$B$1:$Z$616,MATCH($B463, 'Mapping cadres'!$B$1:$B$616,0), MATCH(AE$32,'Mapping cadres'!$B$1:$Z$1,0))</f>
        <v>0</v>
      </c>
      <c r="AF463" s="226">
        <f>INDEX('Uganda workforce data - raw'!$A$4:$F$619,MATCH($B463, 'Uganda workforce data - raw'!$B$4:$B$619,0), MATCH("Filled Female",'Uganda workforce data - raw'!$A$4:$F$4,0))*INDEX('Mapping cadres'!$B$1:$Z$616,MATCH($B463, 'Mapping cadres'!$B$1:$B$616,0), MATCH(AF$32,'Mapping cadres'!$B$1:$Z$1,0))</f>
        <v>0</v>
      </c>
      <c r="AG463" s="226">
        <f>INDEX('Uganda workforce data - raw'!$A$4:$F$619,MATCH($B463, 'Uganda workforce data - raw'!$B$4:$B$619,0), MATCH("Filled Female",'Uganda workforce data - raw'!$A$4:$F$4,0))*INDEX('Mapping cadres'!$B$1:$Z$616,MATCH($B463, 'Mapping cadres'!$B$1:$B$616,0), MATCH(AG$32,'Mapping cadres'!$B$1:$Z$1,0))</f>
        <v>0</v>
      </c>
      <c r="AH463" s="226">
        <f>INDEX('Uganda workforce data - raw'!$A$4:$F$619,MATCH($B463, 'Uganda workforce data - raw'!$B$4:$B$619,0), MATCH("Filled Female",'Uganda workforce data - raw'!$A$4:$F$4,0))*INDEX('Mapping cadres'!$B$1:$Z$616,MATCH($B463, 'Mapping cadres'!$B$1:$B$616,0), MATCH(AH$32,'Mapping cadres'!$B$1:$Z$1,0))</f>
        <v>0</v>
      </c>
      <c r="AI463" s="226">
        <f>INDEX('Uganda workforce data - raw'!$A$4:$F$619,MATCH($B463, 'Uganda workforce data - raw'!$B$4:$B$619,0), MATCH("Filled Female",'Uganda workforce data - raw'!$A$4:$F$4,0))*INDEX('Mapping cadres'!$B$1:$Z$616,MATCH($B463, 'Mapping cadres'!$B$1:$B$616,0), MATCH(AI$32,'Mapping cadres'!$B$1:$Z$1,0))</f>
        <v>0</v>
      </c>
      <c r="AJ463" s="226">
        <f>INDEX('Uganda workforce data - raw'!$A$4:$F$619,MATCH($B463, 'Uganda workforce data - raw'!$B$4:$B$619,0), MATCH("Filled Female",'Uganda workforce data - raw'!$A$4:$F$4,0))*INDEX('Mapping cadres'!$B$1:$Z$616,MATCH($B463, 'Mapping cadres'!$B$1:$B$616,0), MATCH(AJ$32,'Mapping cadres'!$B$1:$Z$1,0))</f>
        <v>0</v>
      </c>
      <c r="AK463" s="226">
        <f>INDEX('Uganda workforce data - raw'!$A$4:$F$619,MATCH($B463, 'Uganda workforce data - raw'!$B$4:$B$619,0), MATCH("Filled Female",'Uganda workforce data - raw'!$A$4:$F$4,0))*INDEX('Mapping cadres'!$B$1:$Z$616,MATCH($B463, 'Mapping cadres'!$B$1:$B$616,0), MATCH(AK$32,'Mapping cadres'!$B$1:$Z$1,0))</f>
        <v>0</v>
      </c>
      <c r="AL463" s="226">
        <f>INDEX('Uganda workforce data - raw'!$A$4:$F$619,MATCH($B463, 'Uganda workforce data - raw'!$B$4:$B$619,0), MATCH("Filled Female",'Uganda workforce data - raw'!$A$4:$F$4,0))*INDEX('Mapping cadres'!$B$1:$Z$616,MATCH($B463, 'Mapping cadres'!$B$1:$B$616,0), MATCH(AL$32,'Mapping cadres'!$B$1:$Z$1,0))</f>
        <v>0</v>
      </c>
      <c r="AM463" s="226">
        <f>INDEX('Uganda workforce data - raw'!$A$4:$F$619,MATCH($B463, 'Uganda workforce data - raw'!$B$4:$B$619,0), MATCH("Filled Female",'Uganda workforce data - raw'!$A$4:$F$4,0))*INDEX('Mapping cadres'!$B$1:$Z$616,MATCH($B463, 'Mapping cadres'!$B$1:$B$616,0), MATCH(AM$32,'Mapping cadres'!$B$1:$Z$1,0))</f>
        <v>0</v>
      </c>
      <c r="AN463" s="226">
        <f>INDEX('Uganda workforce data - raw'!$A$4:$F$619,MATCH($B463, 'Uganda workforce data - raw'!$B$4:$B$619,0), MATCH("Filled Female",'Uganda workforce data - raw'!$A$4:$F$4,0))*INDEX('Mapping cadres'!$B$1:$Z$616,MATCH($B463, 'Mapping cadres'!$B$1:$B$616,0), MATCH(AN$32,'Mapping cadres'!$B$1:$Z$1,0))</f>
        <v>0</v>
      </c>
      <c r="AO463" s="226">
        <f>INDEX('Uganda workforce data - raw'!$A$4:$F$619,MATCH($B463, 'Uganda workforce data - raw'!$B$4:$B$619,0), MATCH("Filled Female",'Uganda workforce data - raw'!$A$4:$F$4,0))*INDEX('Mapping cadres'!$B$1:$Z$616,MATCH($B463, 'Mapping cadres'!$B$1:$B$616,0), MATCH(AO$32,'Mapping cadres'!$B$1:$Z$1,0))</f>
        <v>0</v>
      </c>
      <c r="AP463" s="226">
        <f>INDEX('Uganda workforce data - raw'!$A$4:$F$619,MATCH($B463, 'Uganda workforce data - raw'!$B$4:$B$619,0), MATCH("Filled Female",'Uganda workforce data - raw'!$A$4:$F$4,0))*INDEX('Mapping cadres'!$B$1:$Z$616,MATCH($B463, 'Mapping cadres'!$B$1:$B$616,0), MATCH(AP$32,'Mapping cadres'!$B$1:$Z$1,0))</f>
        <v>0</v>
      </c>
      <c r="AQ463" s="226">
        <f>INDEX('Uganda workforce data - raw'!$A$4:$F$619,MATCH($B463, 'Uganda workforce data - raw'!$B$4:$B$619,0), MATCH("Filled Female",'Uganda workforce data - raw'!$A$4:$F$4,0))*INDEX('Mapping cadres'!$B$1:$Z$616,MATCH($B463, 'Mapping cadres'!$B$1:$B$616,0), MATCH(AQ$32,'Mapping cadres'!$B$1:$Z$1,0))</f>
        <v>0</v>
      </c>
      <c r="AR463" s="226">
        <f>INDEX('Uganda workforce data - raw'!$A$4:$F$619,MATCH($B463, 'Uganda workforce data - raw'!$B$4:$B$619,0), MATCH("Filled Female",'Uganda workforce data - raw'!$A$4:$F$4,0))*INDEX('Mapping cadres'!$B$1:$Z$616,MATCH($B463, 'Mapping cadres'!$B$1:$B$616,0), MATCH(AR$32,'Mapping cadres'!$B$1:$Z$1,0))</f>
        <v>0</v>
      </c>
      <c r="AS463" s="226">
        <f>INDEX('Uganda workforce data - raw'!$A$4:$F$619,MATCH($B463, 'Uganda workforce data - raw'!$B$4:$B$619,0), MATCH("Filled Female",'Uganda workforce data - raw'!$A$4:$F$4,0))*INDEX('Mapping cadres'!$B$1:$Z$616,MATCH($B463, 'Mapping cadres'!$B$1:$B$616,0), MATCH(AS$32,'Mapping cadres'!$B$1:$Z$1,0))</f>
        <v>0</v>
      </c>
      <c r="AT463" s="226">
        <f>INDEX('Uganda workforce data - raw'!$A$4:$F$619,MATCH($B463, 'Uganda workforce data - raw'!$B$4:$B$619,0), MATCH("Filled Female",'Uganda workforce data - raw'!$A$4:$F$4,0))*INDEX('Mapping cadres'!$B$1:$Z$616,MATCH($B463, 'Mapping cadres'!$B$1:$B$616,0), MATCH(AT$32,'Mapping cadres'!$B$1:$Z$1,0))</f>
        <v>0</v>
      </c>
      <c r="AU463" s="226">
        <f>INDEX('Uganda workforce data - raw'!$A$4:$F$619,MATCH($B463, 'Uganda workforce data - raw'!$B$4:$B$619,0), MATCH("Filled Female",'Uganda workforce data - raw'!$A$4:$F$4,0))*INDEX('Mapping cadres'!$B$1:$Z$616,MATCH($B463, 'Mapping cadres'!$B$1:$B$616,0), MATCH(AU$32,'Mapping cadres'!$B$1:$Z$1,0))</f>
        <v>0</v>
      </c>
      <c r="AV463" s="226">
        <f>INDEX('Uganda workforce data - raw'!$A$4:$F$619,MATCH($B463, 'Uganda workforce data - raw'!$B$4:$B$619,0), MATCH("Filled Female",'Uganda workforce data - raw'!$A$4:$F$4,0))*INDEX('Mapping cadres'!$B$1:$Z$616,MATCH($B463, 'Mapping cadres'!$B$1:$B$616,0), MATCH(AV$32,'Mapping cadres'!$B$1:$Z$1,0))</f>
        <v>0</v>
      </c>
      <c r="AW463" s="226">
        <f>INDEX('Uganda workforce data - raw'!$A$4:$F$619,MATCH($B463, 'Uganda workforce data - raw'!$B$4:$B$619,0), MATCH("Filled Female",'Uganda workforce data - raw'!$A$4:$F$4,0))*INDEX('Mapping cadres'!$B$1:$Z$616,MATCH($B463, 'Mapping cadres'!$B$1:$B$616,0), MATCH(AW$32,'Mapping cadres'!$B$1:$Z$1,0))</f>
        <v>0</v>
      </c>
      <c r="AX463" s="226">
        <f>INDEX('Uganda workforce data - raw'!$A$4:$F$619,MATCH($B463, 'Uganda workforce data - raw'!$B$4:$B$619,0), MATCH("Filled Female",'Uganda workforce data - raw'!$A$4:$F$4,0))*INDEX('Mapping cadres'!$B$1:$Z$616,MATCH($B463, 'Mapping cadres'!$B$1:$B$616,0), MATCH(AX$32,'Mapping cadres'!$B$1:$Z$1,0))</f>
        <v>0</v>
      </c>
      <c r="AY463" s="226">
        <f t="shared" si="149"/>
        <v>1</v>
      </c>
      <c r="AZ463" s="226">
        <f t="shared" si="150"/>
        <v>0</v>
      </c>
      <c r="BA463" s="226">
        <f t="shared" si="151"/>
        <v>0</v>
      </c>
      <c r="BB463" s="226">
        <f t="shared" si="152"/>
        <v>0</v>
      </c>
      <c r="BC463" s="226">
        <f t="shared" si="153"/>
        <v>0</v>
      </c>
      <c r="BD463" s="226">
        <f t="shared" si="154"/>
        <v>0</v>
      </c>
      <c r="BE463" s="226">
        <f t="shared" si="155"/>
        <v>0</v>
      </c>
      <c r="BF463" s="226">
        <f t="shared" si="156"/>
        <v>0</v>
      </c>
      <c r="BG463" s="226">
        <f t="shared" si="157"/>
        <v>0</v>
      </c>
      <c r="BH463" s="226">
        <f t="shared" si="158"/>
        <v>0</v>
      </c>
      <c r="BI463" s="226">
        <f t="shared" si="159"/>
        <v>0</v>
      </c>
      <c r="BJ463" s="226">
        <f t="shared" si="160"/>
        <v>0</v>
      </c>
      <c r="BK463" s="226">
        <f t="shared" si="161"/>
        <v>0</v>
      </c>
      <c r="BL463" s="226">
        <f t="shared" si="162"/>
        <v>0</v>
      </c>
      <c r="BM463" s="226">
        <f t="shared" si="163"/>
        <v>0</v>
      </c>
      <c r="BN463" s="226">
        <f t="shared" si="164"/>
        <v>0</v>
      </c>
      <c r="BO463" s="226">
        <f t="shared" si="165"/>
        <v>0</v>
      </c>
      <c r="BP463" s="226">
        <f t="shared" si="166"/>
        <v>0</v>
      </c>
      <c r="BQ463" s="226">
        <f t="shared" si="167"/>
        <v>0</v>
      </c>
      <c r="BR463" s="226">
        <f t="shared" si="168"/>
        <v>0</v>
      </c>
      <c r="BS463" s="226">
        <f t="shared" si="169"/>
        <v>0</v>
      </c>
      <c r="BT463" s="226">
        <f t="shared" si="170"/>
        <v>0</v>
      </c>
      <c r="BU463" s="226">
        <f t="shared" si="171"/>
        <v>0</v>
      </c>
      <c r="BV463" s="226">
        <f t="shared" si="172"/>
        <v>0</v>
      </c>
    </row>
    <row r="464" spans="1:74">
      <c r="A464" s="226">
        <v>432</v>
      </c>
      <c r="B464" s="226" t="s">
        <v>1730</v>
      </c>
      <c r="C464" s="226">
        <f>INDEX('Uganda workforce data - raw'!$A$4:$F$619,MATCH($B464, 'Uganda workforce data - raw'!$B$4:$B$619,0), MATCH("Filled Male",'Uganda workforce data - raw'!$A$4:$F$4,0))*INDEX('Mapping cadres'!$B$1:$Z$616,MATCH($B464, 'Mapping cadres'!$B$1:$B$616,0), MATCH(C$32,'Mapping cadres'!$B$1:$Z$1,0))</f>
        <v>0</v>
      </c>
      <c r="D464" s="226">
        <f>INDEX('Uganda workforce data - raw'!$A$4:$F$619,MATCH($B464, 'Uganda workforce data - raw'!$B$4:$B$619,0), MATCH("Filled Male",'Uganda workforce data - raw'!$A$4:$F$4,0))*INDEX('Mapping cadres'!$B$1:$Z$616,MATCH($B464, 'Mapping cadres'!$B$1:$B$616,0), MATCH(D$32,'Mapping cadres'!$B$1:$Z$1,0))</f>
        <v>36</v>
      </c>
      <c r="E464" s="226">
        <f>INDEX('Uganda workforce data - raw'!$A$4:$F$619,MATCH($B464, 'Uganda workforce data - raw'!$B$4:$B$619,0), MATCH("Filled Male",'Uganda workforce data - raw'!$A$4:$F$4,0))*INDEX('Mapping cadres'!$B$1:$Z$616,MATCH($B464, 'Mapping cadres'!$B$1:$B$616,0), MATCH(E$32,'Mapping cadres'!$B$1:$Z$1,0))</f>
        <v>0</v>
      </c>
      <c r="F464" s="226">
        <f>INDEX('Uganda workforce data - raw'!$A$4:$F$619,MATCH($B464, 'Uganda workforce data - raw'!$B$4:$B$619,0), MATCH("Filled Male",'Uganda workforce data - raw'!$A$4:$F$4,0))*INDEX('Mapping cadres'!$B$1:$Z$616,MATCH($B464, 'Mapping cadres'!$B$1:$B$616,0), MATCH(F$32,'Mapping cadres'!$B$1:$Z$1,0))</f>
        <v>0</v>
      </c>
      <c r="G464" s="226">
        <f>INDEX('Uganda workforce data - raw'!$A$4:$F$619,MATCH($B464, 'Uganda workforce data - raw'!$B$4:$B$619,0), MATCH("Filled Male",'Uganda workforce data - raw'!$A$4:$F$4,0))*INDEX('Mapping cadres'!$B$1:$Z$616,MATCH($B464, 'Mapping cadres'!$B$1:$B$616,0), MATCH(G$32,'Mapping cadres'!$B$1:$Z$1,0))</f>
        <v>0</v>
      </c>
      <c r="H464" s="226">
        <f>INDEX('Uganda workforce data - raw'!$A$4:$F$619,MATCH($B464, 'Uganda workforce data - raw'!$B$4:$B$619,0), MATCH("Filled Male",'Uganda workforce data - raw'!$A$4:$F$4,0))*INDEX('Mapping cadres'!$B$1:$Z$616,MATCH($B464, 'Mapping cadres'!$B$1:$B$616,0), MATCH(H$32,'Mapping cadres'!$B$1:$Z$1,0))</f>
        <v>0</v>
      </c>
      <c r="I464" s="226">
        <f>INDEX('Uganda workforce data - raw'!$A$4:$F$619,MATCH($B464, 'Uganda workforce data - raw'!$B$4:$B$619,0), MATCH("Filled Male",'Uganda workforce data - raw'!$A$4:$F$4,0))*INDEX('Mapping cadres'!$B$1:$Z$616,MATCH($B464, 'Mapping cadres'!$B$1:$B$616,0), MATCH(I$32,'Mapping cadres'!$B$1:$Z$1,0))</f>
        <v>0</v>
      </c>
      <c r="J464" s="226">
        <f>INDEX('Uganda workforce data - raw'!$A$4:$F$619,MATCH($B464, 'Uganda workforce data - raw'!$B$4:$B$619,0), MATCH("Filled Male",'Uganda workforce data - raw'!$A$4:$F$4,0))*INDEX('Mapping cadres'!$B$1:$Z$616,MATCH($B464, 'Mapping cadres'!$B$1:$B$616,0), MATCH(J$32,'Mapping cadres'!$B$1:$Z$1,0))</f>
        <v>0</v>
      </c>
      <c r="K464" s="226">
        <f>INDEX('Uganda workforce data - raw'!$A$4:$F$619,MATCH($B464, 'Uganda workforce data - raw'!$B$4:$B$619,0), MATCH("Filled Male",'Uganda workforce data - raw'!$A$4:$F$4,0))*INDEX('Mapping cadres'!$B$1:$Z$616,MATCH($B464, 'Mapping cadres'!$B$1:$B$616,0), MATCH(K$32,'Mapping cadres'!$B$1:$Z$1,0))</f>
        <v>0</v>
      </c>
      <c r="L464" s="226">
        <f>INDEX('Uganda workforce data - raw'!$A$4:$F$619,MATCH($B464, 'Uganda workforce data - raw'!$B$4:$B$619,0), MATCH("Filled Male",'Uganda workforce data - raw'!$A$4:$F$4,0))*INDEX('Mapping cadres'!$B$1:$Z$616,MATCH($B464, 'Mapping cadres'!$B$1:$B$616,0), MATCH(L$32,'Mapping cadres'!$B$1:$Z$1,0))</f>
        <v>0</v>
      </c>
      <c r="M464" s="226">
        <f>INDEX('Uganda workforce data - raw'!$A$4:$F$619,MATCH($B464, 'Uganda workforce data - raw'!$B$4:$B$619,0), MATCH("Filled Male",'Uganda workforce data - raw'!$A$4:$F$4,0))*INDEX('Mapping cadres'!$B$1:$Z$616,MATCH($B464, 'Mapping cadres'!$B$1:$B$616,0), MATCH(M$32,'Mapping cadres'!$B$1:$Z$1,0))</f>
        <v>0</v>
      </c>
      <c r="N464" s="226">
        <f>INDEX('Uganda workforce data - raw'!$A$4:$F$619,MATCH($B464, 'Uganda workforce data - raw'!$B$4:$B$619,0), MATCH("Filled Male",'Uganda workforce data - raw'!$A$4:$F$4,0))*INDEX('Mapping cadres'!$B$1:$Z$616,MATCH($B464, 'Mapping cadres'!$B$1:$B$616,0), MATCH(N$32,'Mapping cadres'!$B$1:$Z$1,0))</f>
        <v>0</v>
      </c>
      <c r="O464" s="226">
        <f>INDEX('Uganda workforce data - raw'!$A$4:$F$619,MATCH($B464, 'Uganda workforce data - raw'!$B$4:$B$619,0), MATCH("Filled Male",'Uganda workforce data - raw'!$A$4:$F$4,0))*INDEX('Mapping cadres'!$B$1:$Z$616,MATCH($B464, 'Mapping cadres'!$B$1:$B$616,0), MATCH(O$32,'Mapping cadres'!$B$1:$Z$1,0))</f>
        <v>0</v>
      </c>
      <c r="P464" s="226">
        <f>INDEX('Uganda workforce data - raw'!$A$4:$F$619,MATCH($B464, 'Uganda workforce data - raw'!$B$4:$B$619,0), MATCH("Filled Male",'Uganda workforce data - raw'!$A$4:$F$4,0))*INDEX('Mapping cadres'!$B$1:$Z$616,MATCH($B464, 'Mapping cadres'!$B$1:$B$616,0), MATCH(P$32,'Mapping cadres'!$B$1:$Z$1,0))</f>
        <v>0</v>
      </c>
      <c r="Q464" s="226">
        <f>INDEX('Uganda workforce data - raw'!$A$4:$F$619,MATCH($B464, 'Uganda workforce data - raw'!$B$4:$B$619,0), MATCH("Filled Male",'Uganda workforce data - raw'!$A$4:$F$4,0))*INDEX('Mapping cadres'!$B$1:$Z$616,MATCH($B464, 'Mapping cadres'!$B$1:$B$616,0), MATCH(Q$32,'Mapping cadres'!$B$1:$Z$1,0))</f>
        <v>0</v>
      </c>
      <c r="R464" s="226">
        <f>INDEX('Uganda workforce data - raw'!$A$4:$F$619,MATCH($B464, 'Uganda workforce data - raw'!$B$4:$B$619,0), MATCH("Filled Male",'Uganda workforce data - raw'!$A$4:$F$4,0))*INDEX('Mapping cadres'!$B$1:$Z$616,MATCH($B464, 'Mapping cadres'!$B$1:$B$616,0), MATCH(R$32,'Mapping cadres'!$B$1:$Z$1,0))</f>
        <v>0</v>
      </c>
      <c r="S464" s="226">
        <f>INDEX('Uganda workforce data - raw'!$A$4:$F$619,MATCH($B464, 'Uganda workforce data - raw'!$B$4:$B$619,0), MATCH("Filled Male",'Uganda workforce data - raw'!$A$4:$F$4,0))*INDEX('Mapping cadres'!$B$1:$Z$616,MATCH($B464, 'Mapping cadres'!$B$1:$B$616,0), MATCH(S$32,'Mapping cadres'!$B$1:$Z$1,0))</f>
        <v>0</v>
      </c>
      <c r="T464" s="226">
        <f>INDEX('Uganda workforce data - raw'!$A$4:$F$619,MATCH($B464, 'Uganda workforce data - raw'!$B$4:$B$619,0), MATCH("Filled Male",'Uganda workforce data - raw'!$A$4:$F$4,0))*INDEX('Mapping cadres'!$B$1:$Z$616,MATCH($B464, 'Mapping cadres'!$B$1:$B$616,0), MATCH(T$32,'Mapping cadres'!$B$1:$Z$1,0))</f>
        <v>0</v>
      </c>
      <c r="U464" s="226">
        <f>INDEX('Uganda workforce data - raw'!$A$4:$F$619,MATCH($B464, 'Uganda workforce data - raw'!$B$4:$B$619,0), MATCH("Filled Male",'Uganda workforce data - raw'!$A$4:$F$4,0))*INDEX('Mapping cadres'!$B$1:$Z$616,MATCH($B464, 'Mapping cadres'!$B$1:$B$616,0), MATCH(U$32,'Mapping cadres'!$B$1:$Z$1,0))</f>
        <v>0</v>
      </c>
      <c r="V464" s="226">
        <f>INDEX('Uganda workforce data - raw'!$A$4:$F$619,MATCH($B464, 'Uganda workforce data - raw'!$B$4:$B$619,0), MATCH("Filled Male",'Uganda workforce data - raw'!$A$4:$F$4,0))*INDEX('Mapping cadres'!$B$1:$Z$616,MATCH($B464, 'Mapping cadres'!$B$1:$B$616,0), MATCH(V$32,'Mapping cadres'!$B$1:$Z$1,0))</f>
        <v>0</v>
      </c>
      <c r="W464" s="226">
        <f>INDEX('Uganda workforce data - raw'!$A$4:$F$619,MATCH($B464, 'Uganda workforce data - raw'!$B$4:$B$619,0), MATCH("Filled Male",'Uganda workforce data - raw'!$A$4:$F$4,0))*INDEX('Mapping cadres'!$B$1:$Z$616,MATCH($B464, 'Mapping cadres'!$B$1:$B$616,0), MATCH(W$32,'Mapping cadres'!$B$1:$Z$1,0))</f>
        <v>0</v>
      </c>
      <c r="X464" s="226">
        <f>INDEX('Uganda workforce data - raw'!$A$4:$F$619,MATCH($B464, 'Uganda workforce data - raw'!$B$4:$B$619,0), MATCH("Filled Male",'Uganda workforce data - raw'!$A$4:$F$4,0))*INDEX('Mapping cadres'!$B$1:$Z$616,MATCH($B464, 'Mapping cadres'!$B$1:$B$616,0), MATCH(X$32,'Mapping cadres'!$B$1:$Z$1,0))</f>
        <v>0</v>
      </c>
      <c r="Y464" s="226">
        <f>INDEX('Uganda workforce data - raw'!$A$4:$F$619,MATCH($B464, 'Uganda workforce data - raw'!$B$4:$B$619,0), MATCH("Filled Male",'Uganda workforce data - raw'!$A$4:$F$4,0))*INDEX('Mapping cadres'!$B$1:$Z$616,MATCH($B464, 'Mapping cadres'!$B$1:$B$616,0), MATCH(Y$32,'Mapping cadres'!$B$1:$Z$1,0))</f>
        <v>0</v>
      </c>
      <c r="Z464" s="226">
        <f>INDEX('Uganda workforce data - raw'!$A$4:$F$619,MATCH($B464, 'Uganda workforce data - raw'!$B$4:$B$619,0), MATCH("Filled Male",'Uganda workforce data - raw'!$A$4:$F$4,0))*INDEX('Mapping cadres'!$B$1:$Z$616,MATCH($B464, 'Mapping cadres'!$B$1:$B$616,0), MATCH(Z$32,'Mapping cadres'!$B$1:$Z$1,0))</f>
        <v>0</v>
      </c>
      <c r="AA464" s="226">
        <f>INDEX('Uganda workforce data - raw'!$A$4:$F$619,MATCH($B464, 'Uganda workforce data - raw'!$B$4:$B$619,0), MATCH("Filled Female",'Uganda workforce data - raw'!$A$4:$F$4,0))*INDEX('Mapping cadres'!$B$1:$Z$616,MATCH($B464, 'Mapping cadres'!$B$1:$B$616,0), MATCH(AA$32,'Mapping cadres'!$B$1:$Z$1,0))</f>
        <v>0</v>
      </c>
      <c r="AB464" s="226">
        <f>INDEX('Uganda workforce data - raw'!$A$4:$F$619,MATCH($B464, 'Uganda workforce data - raw'!$B$4:$B$619,0), MATCH("Filled Female",'Uganda workforce data - raw'!$A$4:$F$4,0))*INDEX('Mapping cadres'!$B$1:$Z$616,MATCH($B464, 'Mapping cadres'!$B$1:$B$616,0), MATCH(AB$32,'Mapping cadres'!$B$1:$Z$1,0))</f>
        <v>13</v>
      </c>
      <c r="AC464" s="226">
        <f>INDEX('Uganda workforce data - raw'!$A$4:$F$619,MATCH($B464, 'Uganda workforce data - raw'!$B$4:$B$619,0), MATCH("Filled Female",'Uganda workforce data - raw'!$A$4:$F$4,0))*INDEX('Mapping cadres'!$B$1:$Z$616,MATCH($B464, 'Mapping cadres'!$B$1:$B$616,0), MATCH(AC$32,'Mapping cadres'!$B$1:$Z$1,0))</f>
        <v>0</v>
      </c>
      <c r="AD464" s="226">
        <f>INDEX('Uganda workforce data - raw'!$A$4:$F$619,MATCH($B464, 'Uganda workforce data - raw'!$B$4:$B$619,0), MATCH("Filled Female",'Uganda workforce data - raw'!$A$4:$F$4,0))*INDEX('Mapping cadres'!$B$1:$Z$616,MATCH($B464, 'Mapping cadres'!$B$1:$B$616,0), MATCH(AD$32,'Mapping cadres'!$B$1:$Z$1,0))</f>
        <v>0</v>
      </c>
      <c r="AE464" s="226">
        <f>INDEX('Uganda workforce data - raw'!$A$4:$F$619,MATCH($B464, 'Uganda workforce data - raw'!$B$4:$B$619,0), MATCH("Filled Female",'Uganda workforce data - raw'!$A$4:$F$4,0))*INDEX('Mapping cadres'!$B$1:$Z$616,MATCH($B464, 'Mapping cadres'!$B$1:$B$616,0), MATCH(AE$32,'Mapping cadres'!$B$1:$Z$1,0))</f>
        <v>0</v>
      </c>
      <c r="AF464" s="226">
        <f>INDEX('Uganda workforce data - raw'!$A$4:$F$619,MATCH($B464, 'Uganda workforce data - raw'!$B$4:$B$619,0), MATCH("Filled Female",'Uganda workforce data - raw'!$A$4:$F$4,0))*INDEX('Mapping cadres'!$B$1:$Z$616,MATCH($B464, 'Mapping cadres'!$B$1:$B$616,0), MATCH(AF$32,'Mapping cadres'!$B$1:$Z$1,0))</f>
        <v>0</v>
      </c>
      <c r="AG464" s="226">
        <f>INDEX('Uganda workforce data - raw'!$A$4:$F$619,MATCH($B464, 'Uganda workforce data - raw'!$B$4:$B$619,0), MATCH("Filled Female",'Uganda workforce data - raw'!$A$4:$F$4,0))*INDEX('Mapping cadres'!$B$1:$Z$616,MATCH($B464, 'Mapping cadres'!$B$1:$B$616,0), MATCH(AG$32,'Mapping cadres'!$B$1:$Z$1,0))</f>
        <v>0</v>
      </c>
      <c r="AH464" s="226">
        <f>INDEX('Uganda workforce data - raw'!$A$4:$F$619,MATCH($B464, 'Uganda workforce data - raw'!$B$4:$B$619,0), MATCH("Filled Female",'Uganda workforce data - raw'!$A$4:$F$4,0))*INDEX('Mapping cadres'!$B$1:$Z$616,MATCH($B464, 'Mapping cadres'!$B$1:$B$616,0), MATCH(AH$32,'Mapping cadres'!$B$1:$Z$1,0))</f>
        <v>0</v>
      </c>
      <c r="AI464" s="226">
        <f>INDEX('Uganda workforce data - raw'!$A$4:$F$619,MATCH($B464, 'Uganda workforce data - raw'!$B$4:$B$619,0), MATCH("Filled Female",'Uganda workforce data - raw'!$A$4:$F$4,0))*INDEX('Mapping cadres'!$B$1:$Z$616,MATCH($B464, 'Mapping cadres'!$B$1:$B$616,0), MATCH(AI$32,'Mapping cadres'!$B$1:$Z$1,0))</f>
        <v>0</v>
      </c>
      <c r="AJ464" s="226">
        <f>INDEX('Uganda workforce data - raw'!$A$4:$F$619,MATCH($B464, 'Uganda workforce data - raw'!$B$4:$B$619,0), MATCH("Filled Female",'Uganda workforce data - raw'!$A$4:$F$4,0))*INDEX('Mapping cadres'!$B$1:$Z$616,MATCH($B464, 'Mapping cadres'!$B$1:$B$616,0), MATCH(AJ$32,'Mapping cadres'!$B$1:$Z$1,0))</f>
        <v>0</v>
      </c>
      <c r="AK464" s="226">
        <f>INDEX('Uganda workforce data - raw'!$A$4:$F$619,MATCH($B464, 'Uganda workforce data - raw'!$B$4:$B$619,0), MATCH("Filled Female",'Uganda workforce data - raw'!$A$4:$F$4,0))*INDEX('Mapping cadres'!$B$1:$Z$616,MATCH($B464, 'Mapping cadres'!$B$1:$B$616,0), MATCH(AK$32,'Mapping cadres'!$B$1:$Z$1,0))</f>
        <v>0</v>
      </c>
      <c r="AL464" s="226">
        <f>INDEX('Uganda workforce data - raw'!$A$4:$F$619,MATCH($B464, 'Uganda workforce data - raw'!$B$4:$B$619,0), MATCH("Filled Female",'Uganda workforce data - raw'!$A$4:$F$4,0))*INDEX('Mapping cadres'!$B$1:$Z$616,MATCH($B464, 'Mapping cadres'!$B$1:$B$616,0), MATCH(AL$32,'Mapping cadres'!$B$1:$Z$1,0))</f>
        <v>0</v>
      </c>
      <c r="AM464" s="226">
        <f>INDEX('Uganda workforce data - raw'!$A$4:$F$619,MATCH($B464, 'Uganda workforce data - raw'!$B$4:$B$619,0), MATCH("Filled Female",'Uganda workforce data - raw'!$A$4:$F$4,0))*INDEX('Mapping cadres'!$B$1:$Z$616,MATCH($B464, 'Mapping cadres'!$B$1:$B$616,0), MATCH(AM$32,'Mapping cadres'!$B$1:$Z$1,0))</f>
        <v>0</v>
      </c>
      <c r="AN464" s="226">
        <f>INDEX('Uganda workforce data - raw'!$A$4:$F$619,MATCH($B464, 'Uganda workforce data - raw'!$B$4:$B$619,0), MATCH("Filled Female",'Uganda workforce data - raw'!$A$4:$F$4,0))*INDEX('Mapping cadres'!$B$1:$Z$616,MATCH($B464, 'Mapping cadres'!$B$1:$B$616,0), MATCH(AN$32,'Mapping cadres'!$B$1:$Z$1,0))</f>
        <v>0</v>
      </c>
      <c r="AO464" s="226">
        <f>INDEX('Uganda workforce data - raw'!$A$4:$F$619,MATCH($B464, 'Uganda workforce data - raw'!$B$4:$B$619,0), MATCH("Filled Female",'Uganda workforce data - raw'!$A$4:$F$4,0))*INDEX('Mapping cadres'!$B$1:$Z$616,MATCH($B464, 'Mapping cadres'!$B$1:$B$616,0), MATCH(AO$32,'Mapping cadres'!$B$1:$Z$1,0))</f>
        <v>0</v>
      </c>
      <c r="AP464" s="226">
        <f>INDEX('Uganda workforce data - raw'!$A$4:$F$619,MATCH($B464, 'Uganda workforce data - raw'!$B$4:$B$619,0), MATCH("Filled Female",'Uganda workforce data - raw'!$A$4:$F$4,0))*INDEX('Mapping cadres'!$B$1:$Z$616,MATCH($B464, 'Mapping cadres'!$B$1:$B$616,0), MATCH(AP$32,'Mapping cadres'!$B$1:$Z$1,0))</f>
        <v>0</v>
      </c>
      <c r="AQ464" s="226">
        <f>INDEX('Uganda workforce data - raw'!$A$4:$F$619,MATCH($B464, 'Uganda workforce data - raw'!$B$4:$B$619,0), MATCH("Filled Female",'Uganda workforce data - raw'!$A$4:$F$4,0))*INDEX('Mapping cadres'!$B$1:$Z$616,MATCH($B464, 'Mapping cadres'!$B$1:$B$616,0), MATCH(AQ$32,'Mapping cadres'!$B$1:$Z$1,0))</f>
        <v>0</v>
      </c>
      <c r="AR464" s="226">
        <f>INDEX('Uganda workforce data - raw'!$A$4:$F$619,MATCH($B464, 'Uganda workforce data - raw'!$B$4:$B$619,0), MATCH("Filled Female",'Uganda workforce data - raw'!$A$4:$F$4,0))*INDEX('Mapping cadres'!$B$1:$Z$616,MATCH($B464, 'Mapping cadres'!$B$1:$B$616,0), MATCH(AR$32,'Mapping cadres'!$B$1:$Z$1,0))</f>
        <v>0</v>
      </c>
      <c r="AS464" s="226">
        <f>INDEX('Uganda workforce data - raw'!$A$4:$F$619,MATCH($B464, 'Uganda workforce data - raw'!$B$4:$B$619,0), MATCH("Filled Female",'Uganda workforce data - raw'!$A$4:$F$4,0))*INDEX('Mapping cadres'!$B$1:$Z$616,MATCH($B464, 'Mapping cadres'!$B$1:$B$616,0), MATCH(AS$32,'Mapping cadres'!$B$1:$Z$1,0))</f>
        <v>0</v>
      </c>
      <c r="AT464" s="226">
        <f>INDEX('Uganda workforce data - raw'!$A$4:$F$619,MATCH($B464, 'Uganda workforce data - raw'!$B$4:$B$619,0), MATCH("Filled Female",'Uganda workforce data - raw'!$A$4:$F$4,0))*INDEX('Mapping cadres'!$B$1:$Z$616,MATCH($B464, 'Mapping cadres'!$B$1:$B$616,0), MATCH(AT$32,'Mapping cadres'!$B$1:$Z$1,0))</f>
        <v>0</v>
      </c>
      <c r="AU464" s="226">
        <f>INDEX('Uganda workforce data - raw'!$A$4:$F$619,MATCH($B464, 'Uganda workforce data - raw'!$B$4:$B$619,0), MATCH("Filled Female",'Uganda workforce data - raw'!$A$4:$F$4,0))*INDEX('Mapping cadres'!$B$1:$Z$616,MATCH($B464, 'Mapping cadres'!$B$1:$B$616,0), MATCH(AU$32,'Mapping cadres'!$B$1:$Z$1,0))</f>
        <v>0</v>
      </c>
      <c r="AV464" s="226">
        <f>INDEX('Uganda workforce data - raw'!$A$4:$F$619,MATCH($B464, 'Uganda workforce data - raw'!$B$4:$B$619,0), MATCH("Filled Female",'Uganda workforce data - raw'!$A$4:$F$4,0))*INDEX('Mapping cadres'!$B$1:$Z$616,MATCH($B464, 'Mapping cadres'!$B$1:$B$616,0), MATCH(AV$32,'Mapping cadres'!$B$1:$Z$1,0))</f>
        <v>0</v>
      </c>
      <c r="AW464" s="226">
        <f>INDEX('Uganda workforce data - raw'!$A$4:$F$619,MATCH($B464, 'Uganda workforce data - raw'!$B$4:$B$619,0), MATCH("Filled Female",'Uganda workforce data - raw'!$A$4:$F$4,0))*INDEX('Mapping cadres'!$B$1:$Z$616,MATCH($B464, 'Mapping cadres'!$B$1:$B$616,0), MATCH(AW$32,'Mapping cadres'!$B$1:$Z$1,0))</f>
        <v>0</v>
      </c>
      <c r="AX464" s="226">
        <f>INDEX('Uganda workforce data - raw'!$A$4:$F$619,MATCH($B464, 'Uganda workforce data - raw'!$B$4:$B$619,0), MATCH("Filled Female",'Uganda workforce data - raw'!$A$4:$F$4,0))*INDEX('Mapping cadres'!$B$1:$Z$616,MATCH($B464, 'Mapping cadres'!$B$1:$B$616,0), MATCH(AX$32,'Mapping cadres'!$B$1:$Z$1,0))</f>
        <v>0</v>
      </c>
      <c r="AY464" s="226">
        <f t="shared" si="149"/>
        <v>0</v>
      </c>
      <c r="AZ464" s="226">
        <f t="shared" si="150"/>
        <v>49</v>
      </c>
      <c r="BA464" s="226">
        <f t="shared" si="151"/>
        <v>0</v>
      </c>
      <c r="BB464" s="226">
        <f t="shared" si="152"/>
        <v>0</v>
      </c>
      <c r="BC464" s="226">
        <f t="shared" si="153"/>
        <v>0</v>
      </c>
      <c r="BD464" s="226">
        <f t="shared" si="154"/>
        <v>0</v>
      </c>
      <c r="BE464" s="226">
        <f t="shared" si="155"/>
        <v>0</v>
      </c>
      <c r="BF464" s="226">
        <f t="shared" si="156"/>
        <v>0</v>
      </c>
      <c r="BG464" s="226">
        <f t="shared" si="157"/>
        <v>0</v>
      </c>
      <c r="BH464" s="226">
        <f t="shared" si="158"/>
        <v>0</v>
      </c>
      <c r="BI464" s="226">
        <f t="shared" si="159"/>
        <v>0</v>
      </c>
      <c r="BJ464" s="226">
        <f t="shared" si="160"/>
        <v>0</v>
      </c>
      <c r="BK464" s="226">
        <f t="shared" si="161"/>
        <v>0</v>
      </c>
      <c r="BL464" s="226">
        <f t="shared" si="162"/>
        <v>0</v>
      </c>
      <c r="BM464" s="226">
        <f t="shared" si="163"/>
        <v>0</v>
      </c>
      <c r="BN464" s="226">
        <f t="shared" si="164"/>
        <v>0</v>
      </c>
      <c r="BO464" s="226">
        <f t="shared" si="165"/>
        <v>0</v>
      </c>
      <c r="BP464" s="226">
        <f t="shared" si="166"/>
        <v>0</v>
      </c>
      <c r="BQ464" s="226">
        <f t="shared" si="167"/>
        <v>0</v>
      </c>
      <c r="BR464" s="226">
        <f t="shared" si="168"/>
        <v>0</v>
      </c>
      <c r="BS464" s="226">
        <f t="shared" si="169"/>
        <v>0</v>
      </c>
      <c r="BT464" s="226">
        <f t="shared" si="170"/>
        <v>0</v>
      </c>
      <c r="BU464" s="226">
        <f t="shared" si="171"/>
        <v>0</v>
      </c>
      <c r="BV464" s="226">
        <f t="shared" si="172"/>
        <v>0</v>
      </c>
    </row>
    <row r="465" spans="1:74">
      <c r="A465" s="226">
        <v>433</v>
      </c>
      <c r="B465" s="226" t="s">
        <v>1731</v>
      </c>
      <c r="C465" s="226">
        <f>INDEX('Uganda workforce data - raw'!$A$4:$F$619,MATCH($B465, 'Uganda workforce data - raw'!$B$4:$B$619,0), MATCH("Filled Male",'Uganda workforce data - raw'!$A$4:$F$4,0))*INDEX('Mapping cadres'!$B$1:$Z$616,MATCH($B465, 'Mapping cadres'!$B$1:$B$616,0), MATCH(C$32,'Mapping cadres'!$B$1:$Z$1,0))</f>
        <v>0</v>
      </c>
      <c r="D465" s="226">
        <f>INDEX('Uganda workforce data - raw'!$A$4:$F$619,MATCH($B465, 'Uganda workforce data - raw'!$B$4:$B$619,0), MATCH("Filled Male",'Uganda workforce data - raw'!$A$4:$F$4,0))*INDEX('Mapping cadres'!$B$1:$Z$616,MATCH($B465, 'Mapping cadres'!$B$1:$B$616,0), MATCH(D$32,'Mapping cadres'!$B$1:$Z$1,0))</f>
        <v>0</v>
      </c>
      <c r="E465" s="226">
        <f>INDEX('Uganda workforce data - raw'!$A$4:$F$619,MATCH($B465, 'Uganda workforce data - raw'!$B$4:$B$619,0), MATCH("Filled Male",'Uganda workforce data - raw'!$A$4:$F$4,0))*INDEX('Mapping cadres'!$B$1:$Z$616,MATCH($B465, 'Mapping cadres'!$B$1:$B$616,0), MATCH(E$32,'Mapping cadres'!$B$1:$Z$1,0))</f>
        <v>0</v>
      </c>
      <c r="F465" s="226">
        <f>INDEX('Uganda workforce data - raw'!$A$4:$F$619,MATCH($B465, 'Uganda workforce data - raw'!$B$4:$B$619,0), MATCH("Filled Male",'Uganda workforce data - raw'!$A$4:$F$4,0))*INDEX('Mapping cadres'!$B$1:$Z$616,MATCH($B465, 'Mapping cadres'!$B$1:$B$616,0), MATCH(F$32,'Mapping cadres'!$B$1:$Z$1,0))</f>
        <v>0</v>
      </c>
      <c r="G465" s="226">
        <f>INDEX('Uganda workforce data - raw'!$A$4:$F$619,MATCH($B465, 'Uganda workforce data - raw'!$B$4:$B$619,0), MATCH("Filled Male",'Uganda workforce data - raw'!$A$4:$F$4,0))*INDEX('Mapping cadres'!$B$1:$Z$616,MATCH($B465, 'Mapping cadres'!$B$1:$B$616,0), MATCH(G$32,'Mapping cadres'!$B$1:$Z$1,0))</f>
        <v>0</v>
      </c>
      <c r="H465" s="226">
        <f>INDEX('Uganda workforce data - raw'!$A$4:$F$619,MATCH($B465, 'Uganda workforce data - raw'!$B$4:$B$619,0), MATCH("Filled Male",'Uganda workforce data - raw'!$A$4:$F$4,0))*INDEX('Mapping cadres'!$B$1:$Z$616,MATCH($B465, 'Mapping cadres'!$B$1:$B$616,0), MATCH(H$32,'Mapping cadres'!$B$1:$Z$1,0))</f>
        <v>0</v>
      </c>
      <c r="I465" s="226">
        <f>INDEX('Uganda workforce data - raw'!$A$4:$F$619,MATCH($B465, 'Uganda workforce data - raw'!$B$4:$B$619,0), MATCH("Filled Male",'Uganda workforce data - raw'!$A$4:$F$4,0))*INDEX('Mapping cadres'!$B$1:$Z$616,MATCH($B465, 'Mapping cadres'!$B$1:$B$616,0), MATCH(I$32,'Mapping cadres'!$B$1:$Z$1,0))</f>
        <v>0</v>
      </c>
      <c r="J465" s="226">
        <f>INDEX('Uganda workforce data - raw'!$A$4:$F$619,MATCH($B465, 'Uganda workforce data - raw'!$B$4:$B$619,0), MATCH("Filled Male",'Uganda workforce data - raw'!$A$4:$F$4,0))*INDEX('Mapping cadres'!$B$1:$Z$616,MATCH($B465, 'Mapping cadres'!$B$1:$B$616,0), MATCH(J$32,'Mapping cadres'!$B$1:$Z$1,0))</f>
        <v>0</v>
      </c>
      <c r="K465" s="226">
        <f>INDEX('Uganda workforce data - raw'!$A$4:$F$619,MATCH($B465, 'Uganda workforce data - raw'!$B$4:$B$619,0), MATCH("Filled Male",'Uganda workforce data - raw'!$A$4:$F$4,0))*INDEX('Mapping cadres'!$B$1:$Z$616,MATCH($B465, 'Mapping cadres'!$B$1:$B$616,0), MATCH(K$32,'Mapping cadres'!$B$1:$Z$1,0))</f>
        <v>0</v>
      </c>
      <c r="L465" s="226">
        <f>INDEX('Uganda workforce data - raw'!$A$4:$F$619,MATCH($B465, 'Uganda workforce data - raw'!$B$4:$B$619,0), MATCH("Filled Male",'Uganda workforce data - raw'!$A$4:$F$4,0))*INDEX('Mapping cadres'!$B$1:$Z$616,MATCH($B465, 'Mapping cadres'!$B$1:$B$616,0), MATCH(L$32,'Mapping cadres'!$B$1:$Z$1,0))</f>
        <v>0</v>
      </c>
      <c r="M465" s="226">
        <f>INDEX('Uganda workforce data - raw'!$A$4:$F$619,MATCH($B465, 'Uganda workforce data - raw'!$B$4:$B$619,0), MATCH("Filled Male",'Uganda workforce data - raw'!$A$4:$F$4,0))*INDEX('Mapping cadres'!$B$1:$Z$616,MATCH($B465, 'Mapping cadres'!$B$1:$B$616,0), MATCH(M$32,'Mapping cadres'!$B$1:$Z$1,0))</f>
        <v>0</v>
      </c>
      <c r="N465" s="226">
        <f>INDEX('Uganda workforce data - raw'!$A$4:$F$619,MATCH($B465, 'Uganda workforce data - raw'!$B$4:$B$619,0), MATCH("Filled Male",'Uganda workforce data - raw'!$A$4:$F$4,0))*INDEX('Mapping cadres'!$B$1:$Z$616,MATCH($B465, 'Mapping cadres'!$B$1:$B$616,0), MATCH(N$32,'Mapping cadres'!$B$1:$Z$1,0))</f>
        <v>0</v>
      </c>
      <c r="O465" s="226">
        <f>INDEX('Uganda workforce data - raw'!$A$4:$F$619,MATCH($B465, 'Uganda workforce data - raw'!$B$4:$B$619,0), MATCH("Filled Male",'Uganda workforce data - raw'!$A$4:$F$4,0))*INDEX('Mapping cadres'!$B$1:$Z$616,MATCH($B465, 'Mapping cadres'!$B$1:$B$616,0), MATCH(O$32,'Mapping cadres'!$B$1:$Z$1,0))</f>
        <v>0</v>
      </c>
      <c r="P465" s="226">
        <f>INDEX('Uganda workforce data - raw'!$A$4:$F$619,MATCH($B465, 'Uganda workforce data - raw'!$B$4:$B$619,0), MATCH("Filled Male",'Uganda workforce data - raw'!$A$4:$F$4,0))*INDEX('Mapping cadres'!$B$1:$Z$616,MATCH($B465, 'Mapping cadres'!$B$1:$B$616,0), MATCH(P$32,'Mapping cadres'!$B$1:$Z$1,0))</f>
        <v>0</v>
      </c>
      <c r="Q465" s="226">
        <f>INDEX('Uganda workforce data - raw'!$A$4:$F$619,MATCH($B465, 'Uganda workforce data - raw'!$B$4:$B$619,0), MATCH("Filled Male",'Uganda workforce data - raw'!$A$4:$F$4,0))*INDEX('Mapping cadres'!$B$1:$Z$616,MATCH($B465, 'Mapping cadres'!$B$1:$B$616,0), MATCH(Q$32,'Mapping cadres'!$B$1:$Z$1,0))</f>
        <v>0</v>
      </c>
      <c r="R465" s="226">
        <f>INDEX('Uganda workforce data - raw'!$A$4:$F$619,MATCH($B465, 'Uganda workforce data - raw'!$B$4:$B$619,0), MATCH("Filled Male",'Uganda workforce data - raw'!$A$4:$F$4,0))*INDEX('Mapping cadres'!$B$1:$Z$616,MATCH($B465, 'Mapping cadres'!$B$1:$B$616,0), MATCH(R$32,'Mapping cadres'!$B$1:$Z$1,0))</f>
        <v>0</v>
      </c>
      <c r="S465" s="226">
        <f>INDEX('Uganda workforce data - raw'!$A$4:$F$619,MATCH($B465, 'Uganda workforce data - raw'!$B$4:$B$619,0), MATCH("Filled Male",'Uganda workforce data - raw'!$A$4:$F$4,0))*INDEX('Mapping cadres'!$B$1:$Z$616,MATCH($B465, 'Mapping cadres'!$B$1:$B$616,0), MATCH(S$32,'Mapping cadres'!$B$1:$Z$1,0))</f>
        <v>0</v>
      </c>
      <c r="T465" s="226">
        <f>INDEX('Uganda workforce data - raw'!$A$4:$F$619,MATCH($B465, 'Uganda workforce data - raw'!$B$4:$B$619,0), MATCH("Filled Male",'Uganda workforce data - raw'!$A$4:$F$4,0))*INDEX('Mapping cadres'!$B$1:$Z$616,MATCH($B465, 'Mapping cadres'!$B$1:$B$616,0), MATCH(T$32,'Mapping cadres'!$B$1:$Z$1,0))</f>
        <v>0</v>
      </c>
      <c r="U465" s="226">
        <f>INDEX('Uganda workforce data - raw'!$A$4:$F$619,MATCH($B465, 'Uganda workforce data - raw'!$B$4:$B$619,0), MATCH("Filled Male",'Uganda workforce data - raw'!$A$4:$F$4,0))*INDEX('Mapping cadres'!$B$1:$Z$616,MATCH($B465, 'Mapping cadres'!$B$1:$B$616,0), MATCH(U$32,'Mapping cadres'!$B$1:$Z$1,0))</f>
        <v>2</v>
      </c>
      <c r="V465" s="226">
        <f>INDEX('Uganda workforce data - raw'!$A$4:$F$619,MATCH($B465, 'Uganda workforce data - raw'!$B$4:$B$619,0), MATCH("Filled Male",'Uganda workforce data - raw'!$A$4:$F$4,0))*INDEX('Mapping cadres'!$B$1:$Z$616,MATCH($B465, 'Mapping cadres'!$B$1:$B$616,0), MATCH(V$32,'Mapping cadres'!$B$1:$Z$1,0))</f>
        <v>0</v>
      </c>
      <c r="W465" s="226">
        <f>INDEX('Uganda workforce data - raw'!$A$4:$F$619,MATCH($B465, 'Uganda workforce data - raw'!$B$4:$B$619,0), MATCH("Filled Male",'Uganda workforce data - raw'!$A$4:$F$4,0))*INDEX('Mapping cadres'!$B$1:$Z$616,MATCH($B465, 'Mapping cadres'!$B$1:$B$616,0), MATCH(W$32,'Mapping cadres'!$B$1:$Z$1,0))</f>
        <v>0</v>
      </c>
      <c r="X465" s="226">
        <f>INDEX('Uganda workforce data - raw'!$A$4:$F$619,MATCH($B465, 'Uganda workforce data - raw'!$B$4:$B$619,0), MATCH("Filled Male",'Uganda workforce data - raw'!$A$4:$F$4,0))*INDEX('Mapping cadres'!$B$1:$Z$616,MATCH($B465, 'Mapping cadres'!$B$1:$B$616,0), MATCH(X$32,'Mapping cadres'!$B$1:$Z$1,0))</f>
        <v>0</v>
      </c>
      <c r="Y465" s="226">
        <f>INDEX('Uganda workforce data - raw'!$A$4:$F$619,MATCH($B465, 'Uganda workforce data - raw'!$B$4:$B$619,0), MATCH("Filled Male",'Uganda workforce data - raw'!$A$4:$F$4,0))*INDEX('Mapping cadres'!$B$1:$Z$616,MATCH($B465, 'Mapping cadres'!$B$1:$B$616,0), MATCH(Y$32,'Mapping cadres'!$B$1:$Z$1,0))</f>
        <v>0</v>
      </c>
      <c r="Z465" s="226">
        <f>INDEX('Uganda workforce data - raw'!$A$4:$F$619,MATCH($B465, 'Uganda workforce data - raw'!$B$4:$B$619,0), MATCH("Filled Male",'Uganda workforce data - raw'!$A$4:$F$4,0))*INDEX('Mapping cadres'!$B$1:$Z$616,MATCH($B465, 'Mapping cadres'!$B$1:$B$616,0), MATCH(Z$32,'Mapping cadres'!$B$1:$Z$1,0))</f>
        <v>0</v>
      </c>
      <c r="AA465" s="226">
        <f>INDEX('Uganda workforce data - raw'!$A$4:$F$619,MATCH($B465, 'Uganda workforce data - raw'!$B$4:$B$619,0), MATCH("Filled Female",'Uganda workforce data - raw'!$A$4:$F$4,0))*INDEX('Mapping cadres'!$B$1:$Z$616,MATCH($B465, 'Mapping cadres'!$B$1:$B$616,0), MATCH(AA$32,'Mapping cadres'!$B$1:$Z$1,0))</f>
        <v>0</v>
      </c>
      <c r="AB465" s="226">
        <f>INDEX('Uganda workforce data - raw'!$A$4:$F$619,MATCH($B465, 'Uganda workforce data - raw'!$B$4:$B$619,0), MATCH("Filled Female",'Uganda workforce data - raw'!$A$4:$F$4,0))*INDEX('Mapping cadres'!$B$1:$Z$616,MATCH($B465, 'Mapping cadres'!$B$1:$B$616,0), MATCH(AB$32,'Mapping cadres'!$B$1:$Z$1,0))</f>
        <v>0</v>
      </c>
      <c r="AC465" s="226">
        <f>INDEX('Uganda workforce data - raw'!$A$4:$F$619,MATCH($B465, 'Uganda workforce data - raw'!$B$4:$B$619,0), MATCH("Filled Female",'Uganda workforce data - raw'!$A$4:$F$4,0))*INDEX('Mapping cadres'!$B$1:$Z$616,MATCH($B465, 'Mapping cadres'!$B$1:$B$616,0), MATCH(AC$32,'Mapping cadres'!$B$1:$Z$1,0))</f>
        <v>0</v>
      </c>
      <c r="AD465" s="226">
        <f>INDEX('Uganda workforce data - raw'!$A$4:$F$619,MATCH($B465, 'Uganda workforce data - raw'!$B$4:$B$619,0), MATCH("Filled Female",'Uganda workforce data - raw'!$A$4:$F$4,0))*INDEX('Mapping cadres'!$B$1:$Z$616,MATCH($B465, 'Mapping cadres'!$B$1:$B$616,0), MATCH(AD$32,'Mapping cadres'!$B$1:$Z$1,0))</f>
        <v>0</v>
      </c>
      <c r="AE465" s="226">
        <f>INDEX('Uganda workforce data - raw'!$A$4:$F$619,MATCH($B465, 'Uganda workforce data - raw'!$B$4:$B$619,0), MATCH("Filled Female",'Uganda workforce data - raw'!$A$4:$F$4,0))*INDEX('Mapping cadres'!$B$1:$Z$616,MATCH($B465, 'Mapping cadres'!$B$1:$B$616,0), MATCH(AE$32,'Mapping cadres'!$B$1:$Z$1,0))</f>
        <v>0</v>
      </c>
      <c r="AF465" s="226">
        <f>INDEX('Uganda workforce data - raw'!$A$4:$F$619,MATCH($B465, 'Uganda workforce data - raw'!$B$4:$B$619,0), MATCH("Filled Female",'Uganda workforce data - raw'!$A$4:$F$4,0))*INDEX('Mapping cadres'!$B$1:$Z$616,MATCH($B465, 'Mapping cadres'!$B$1:$B$616,0), MATCH(AF$32,'Mapping cadres'!$B$1:$Z$1,0))</f>
        <v>0</v>
      </c>
      <c r="AG465" s="226">
        <f>INDEX('Uganda workforce data - raw'!$A$4:$F$619,MATCH($B465, 'Uganda workforce data - raw'!$B$4:$B$619,0), MATCH("Filled Female",'Uganda workforce data - raw'!$A$4:$F$4,0))*INDEX('Mapping cadres'!$B$1:$Z$616,MATCH($B465, 'Mapping cadres'!$B$1:$B$616,0), MATCH(AG$32,'Mapping cadres'!$B$1:$Z$1,0))</f>
        <v>0</v>
      </c>
      <c r="AH465" s="226">
        <f>INDEX('Uganda workforce data - raw'!$A$4:$F$619,MATCH($B465, 'Uganda workforce data - raw'!$B$4:$B$619,0), MATCH("Filled Female",'Uganda workforce data - raw'!$A$4:$F$4,0))*INDEX('Mapping cadres'!$B$1:$Z$616,MATCH($B465, 'Mapping cadres'!$B$1:$B$616,0), MATCH(AH$32,'Mapping cadres'!$B$1:$Z$1,0))</f>
        <v>0</v>
      </c>
      <c r="AI465" s="226">
        <f>INDEX('Uganda workforce data - raw'!$A$4:$F$619,MATCH($B465, 'Uganda workforce data - raw'!$B$4:$B$619,0), MATCH("Filled Female",'Uganda workforce data - raw'!$A$4:$F$4,0))*INDEX('Mapping cadres'!$B$1:$Z$616,MATCH($B465, 'Mapping cadres'!$B$1:$B$616,0), MATCH(AI$32,'Mapping cadres'!$B$1:$Z$1,0))</f>
        <v>0</v>
      </c>
      <c r="AJ465" s="226">
        <f>INDEX('Uganda workforce data - raw'!$A$4:$F$619,MATCH($B465, 'Uganda workforce data - raw'!$B$4:$B$619,0), MATCH("Filled Female",'Uganda workforce data - raw'!$A$4:$F$4,0))*INDEX('Mapping cadres'!$B$1:$Z$616,MATCH($B465, 'Mapping cadres'!$B$1:$B$616,0), MATCH(AJ$32,'Mapping cadres'!$B$1:$Z$1,0))</f>
        <v>0</v>
      </c>
      <c r="AK465" s="226">
        <f>INDEX('Uganda workforce data - raw'!$A$4:$F$619,MATCH($B465, 'Uganda workforce data - raw'!$B$4:$B$619,0), MATCH("Filled Female",'Uganda workforce data - raw'!$A$4:$F$4,0))*INDEX('Mapping cadres'!$B$1:$Z$616,MATCH($B465, 'Mapping cadres'!$B$1:$B$616,0), MATCH(AK$32,'Mapping cadres'!$B$1:$Z$1,0))</f>
        <v>0</v>
      </c>
      <c r="AL465" s="226">
        <f>INDEX('Uganda workforce data - raw'!$A$4:$F$619,MATCH($B465, 'Uganda workforce data - raw'!$B$4:$B$619,0), MATCH("Filled Female",'Uganda workforce data - raw'!$A$4:$F$4,0))*INDEX('Mapping cadres'!$B$1:$Z$616,MATCH($B465, 'Mapping cadres'!$B$1:$B$616,0), MATCH(AL$32,'Mapping cadres'!$B$1:$Z$1,0))</f>
        <v>0</v>
      </c>
      <c r="AM465" s="226">
        <f>INDEX('Uganda workforce data - raw'!$A$4:$F$619,MATCH($B465, 'Uganda workforce data - raw'!$B$4:$B$619,0), MATCH("Filled Female",'Uganda workforce data - raw'!$A$4:$F$4,0))*INDEX('Mapping cadres'!$B$1:$Z$616,MATCH($B465, 'Mapping cadres'!$B$1:$B$616,0), MATCH(AM$32,'Mapping cadres'!$B$1:$Z$1,0))</f>
        <v>0</v>
      </c>
      <c r="AN465" s="226">
        <f>INDEX('Uganda workforce data - raw'!$A$4:$F$619,MATCH($B465, 'Uganda workforce data - raw'!$B$4:$B$619,0), MATCH("Filled Female",'Uganda workforce data - raw'!$A$4:$F$4,0))*INDEX('Mapping cadres'!$B$1:$Z$616,MATCH($B465, 'Mapping cadres'!$B$1:$B$616,0), MATCH(AN$32,'Mapping cadres'!$B$1:$Z$1,0))</f>
        <v>0</v>
      </c>
      <c r="AO465" s="226">
        <f>INDEX('Uganda workforce data - raw'!$A$4:$F$619,MATCH($B465, 'Uganda workforce data - raw'!$B$4:$B$619,0), MATCH("Filled Female",'Uganda workforce data - raw'!$A$4:$F$4,0))*INDEX('Mapping cadres'!$B$1:$Z$616,MATCH($B465, 'Mapping cadres'!$B$1:$B$616,0), MATCH(AO$32,'Mapping cadres'!$B$1:$Z$1,0))</f>
        <v>0</v>
      </c>
      <c r="AP465" s="226">
        <f>INDEX('Uganda workforce data - raw'!$A$4:$F$619,MATCH($B465, 'Uganda workforce data - raw'!$B$4:$B$619,0), MATCH("Filled Female",'Uganda workforce data - raw'!$A$4:$F$4,0))*INDEX('Mapping cadres'!$B$1:$Z$616,MATCH($B465, 'Mapping cadres'!$B$1:$B$616,0), MATCH(AP$32,'Mapping cadres'!$B$1:$Z$1,0))</f>
        <v>0</v>
      </c>
      <c r="AQ465" s="226">
        <f>INDEX('Uganda workforce data - raw'!$A$4:$F$619,MATCH($B465, 'Uganda workforce data - raw'!$B$4:$B$619,0), MATCH("Filled Female",'Uganda workforce data - raw'!$A$4:$F$4,0))*INDEX('Mapping cadres'!$B$1:$Z$616,MATCH($B465, 'Mapping cadres'!$B$1:$B$616,0), MATCH(AQ$32,'Mapping cadres'!$B$1:$Z$1,0))</f>
        <v>0</v>
      </c>
      <c r="AR465" s="226">
        <f>INDEX('Uganda workforce data - raw'!$A$4:$F$619,MATCH($B465, 'Uganda workforce data - raw'!$B$4:$B$619,0), MATCH("Filled Female",'Uganda workforce data - raw'!$A$4:$F$4,0))*INDEX('Mapping cadres'!$B$1:$Z$616,MATCH($B465, 'Mapping cadres'!$B$1:$B$616,0), MATCH(AR$32,'Mapping cadres'!$B$1:$Z$1,0))</f>
        <v>0</v>
      </c>
      <c r="AS465" s="226">
        <f>INDEX('Uganda workforce data - raw'!$A$4:$F$619,MATCH($B465, 'Uganda workforce data - raw'!$B$4:$B$619,0), MATCH("Filled Female",'Uganda workforce data - raw'!$A$4:$F$4,0))*INDEX('Mapping cadres'!$B$1:$Z$616,MATCH($B465, 'Mapping cadres'!$B$1:$B$616,0), MATCH(AS$32,'Mapping cadres'!$B$1:$Z$1,0))</f>
        <v>1</v>
      </c>
      <c r="AT465" s="226">
        <f>INDEX('Uganda workforce data - raw'!$A$4:$F$619,MATCH($B465, 'Uganda workforce data - raw'!$B$4:$B$619,0), MATCH("Filled Female",'Uganda workforce data - raw'!$A$4:$F$4,0))*INDEX('Mapping cadres'!$B$1:$Z$616,MATCH($B465, 'Mapping cadres'!$B$1:$B$616,0), MATCH(AT$32,'Mapping cadres'!$B$1:$Z$1,0))</f>
        <v>0</v>
      </c>
      <c r="AU465" s="226">
        <f>INDEX('Uganda workforce data - raw'!$A$4:$F$619,MATCH($B465, 'Uganda workforce data - raw'!$B$4:$B$619,0), MATCH("Filled Female",'Uganda workforce data - raw'!$A$4:$F$4,0))*INDEX('Mapping cadres'!$B$1:$Z$616,MATCH($B465, 'Mapping cadres'!$B$1:$B$616,0), MATCH(AU$32,'Mapping cadres'!$B$1:$Z$1,0))</f>
        <v>0</v>
      </c>
      <c r="AV465" s="226">
        <f>INDEX('Uganda workforce data - raw'!$A$4:$F$619,MATCH($B465, 'Uganda workforce data - raw'!$B$4:$B$619,0), MATCH("Filled Female",'Uganda workforce data - raw'!$A$4:$F$4,0))*INDEX('Mapping cadres'!$B$1:$Z$616,MATCH($B465, 'Mapping cadres'!$B$1:$B$616,0), MATCH(AV$32,'Mapping cadres'!$B$1:$Z$1,0))</f>
        <v>0</v>
      </c>
      <c r="AW465" s="226">
        <f>INDEX('Uganda workforce data - raw'!$A$4:$F$619,MATCH($B465, 'Uganda workforce data - raw'!$B$4:$B$619,0), MATCH("Filled Female",'Uganda workforce data - raw'!$A$4:$F$4,0))*INDEX('Mapping cadres'!$B$1:$Z$616,MATCH($B465, 'Mapping cadres'!$B$1:$B$616,0), MATCH(AW$32,'Mapping cadres'!$B$1:$Z$1,0))</f>
        <v>0</v>
      </c>
      <c r="AX465" s="226">
        <f>INDEX('Uganda workforce data - raw'!$A$4:$F$619,MATCH($B465, 'Uganda workforce data - raw'!$B$4:$B$619,0), MATCH("Filled Female",'Uganda workforce data - raw'!$A$4:$F$4,0))*INDEX('Mapping cadres'!$B$1:$Z$616,MATCH($B465, 'Mapping cadres'!$B$1:$B$616,0), MATCH(AX$32,'Mapping cadres'!$B$1:$Z$1,0))</f>
        <v>0</v>
      </c>
      <c r="AY465" s="226">
        <f t="shared" si="149"/>
        <v>0</v>
      </c>
      <c r="AZ465" s="226">
        <f t="shared" si="150"/>
        <v>0</v>
      </c>
      <c r="BA465" s="226">
        <f t="shared" si="151"/>
        <v>0</v>
      </c>
      <c r="BB465" s="226">
        <f t="shared" si="152"/>
        <v>0</v>
      </c>
      <c r="BC465" s="226">
        <f t="shared" si="153"/>
        <v>0</v>
      </c>
      <c r="BD465" s="226">
        <f t="shared" si="154"/>
        <v>0</v>
      </c>
      <c r="BE465" s="226">
        <f t="shared" si="155"/>
        <v>0</v>
      </c>
      <c r="BF465" s="226">
        <f t="shared" si="156"/>
        <v>0</v>
      </c>
      <c r="BG465" s="226">
        <f t="shared" si="157"/>
        <v>0</v>
      </c>
      <c r="BH465" s="226">
        <f t="shared" si="158"/>
        <v>0</v>
      </c>
      <c r="BI465" s="226">
        <f t="shared" si="159"/>
        <v>0</v>
      </c>
      <c r="BJ465" s="226">
        <f t="shared" si="160"/>
        <v>0</v>
      </c>
      <c r="BK465" s="226">
        <f t="shared" si="161"/>
        <v>0</v>
      </c>
      <c r="BL465" s="226">
        <f t="shared" si="162"/>
        <v>0</v>
      </c>
      <c r="BM465" s="226">
        <f t="shared" si="163"/>
        <v>0</v>
      </c>
      <c r="BN465" s="226">
        <f t="shared" si="164"/>
        <v>0</v>
      </c>
      <c r="BO465" s="226">
        <f t="shared" si="165"/>
        <v>0</v>
      </c>
      <c r="BP465" s="226">
        <f t="shared" si="166"/>
        <v>0</v>
      </c>
      <c r="BQ465" s="226">
        <f t="shared" si="167"/>
        <v>3</v>
      </c>
      <c r="BR465" s="226">
        <f t="shared" si="168"/>
        <v>0</v>
      </c>
      <c r="BS465" s="226">
        <f t="shared" si="169"/>
        <v>0</v>
      </c>
      <c r="BT465" s="226">
        <f t="shared" si="170"/>
        <v>0</v>
      </c>
      <c r="BU465" s="226">
        <f t="shared" si="171"/>
        <v>0</v>
      </c>
      <c r="BV465" s="226">
        <f t="shared" si="172"/>
        <v>0</v>
      </c>
    </row>
    <row r="466" spans="1:74">
      <c r="A466" s="226">
        <v>434</v>
      </c>
      <c r="B466" s="226" t="s">
        <v>1732</v>
      </c>
      <c r="C466" s="226">
        <f>INDEX('Uganda workforce data - raw'!$A$4:$F$619,MATCH($B466, 'Uganda workforce data - raw'!$B$4:$B$619,0), MATCH("Filled Male",'Uganda workforce data - raw'!$A$4:$F$4,0))*INDEX('Mapping cadres'!$B$1:$Z$616,MATCH($B466, 'Mapping cadres'!$B$1:$B$616,0), MATCH(C$32,'Mapping cadres'!$B$1:$Z$1,0))</f>
        <v>1</v>
      </c>
      <c r="D466" s="226">
        <f>INDEX('Uganda workforce data - raw'!$A$4:$F$619,MATCH($B466, 'Uganda workforce data - raw'!$B$4:$B$619,0), MATCH("Filled Male",'Uganda workforce data - raw'!$A$4:$F$4,0))*INDEX('Mapping cadres'!$B$1:$Z$616,MATCH($B466, 'Mapping cadres'!$B$1:$B$616,0), MATCH(D$32,'Mapping cadres'!$B$1:$Z$1,0))</f>
        <v>0</v>
      </c>
      <c r="E466" s="226">
        <f>INDEX('Uganda workforce data - raw'!$A$4:$F$619,MATCH($B466, 'Uganda workforce data - raw'!$B$4:$B$619,0), MATCH("Filled Male",'Uganda workforce data - raw'!$A$4:$F$4,0))*INDEX('Mapping cadres'!$B$1:$Z$616,MATCH($B466, 'Mapping cadres'!$B$1:$B$616,0), MATCH(E$32,'Mapping cadres'!$B$1:$Z$1,0))</f>
        <v>0</v>
      </c>
      <c r="F466" s="226">
        <f>INDEX('Uganda workforce data - raw'!$A$4:$F$619,MATCH($B466, 'Uganda workforce data - raw'!$B$4:$B$619,0), MATCH("Filled Male",'Uganda workforce data - raw'!$A$4:$F$4,0))*INDEX('Mapping cadres'!$B$1:$Z$616,MATCH($B466, 'Mapping cadres'!$B$1:$B$616,0), MATCH(F$32,'Mapping cadres'!$B$1:$Z$1,0))</f>
        <v>0</v>
      </c>
      <c r="G466" s="226">
        <f>INDEX('Uganda workforce data - raw'!$A$4:$F$619,MATCH($B466, 'Uganda workforce data - raw'!$B$4:$B$619,0), MATCH("Filled Male",'Uganda workforce data - raw'!$A$4:$F$4,0))*INDEX('Mapping cadres'!$B$1:$Z$616,MATCH($B466, 'Mapping cadres'!$B$1:$B$616,0), MATCH(G$32,'Mapping cadres'!$B$1:$Z$1,0))</f>
        <v>0</v>
      </c>
      <c r="H466" s="226">
        <f>INDEX('Uganda workforce data - raw'!$A$4:$F$619,MATCH($B466, 'Uganda workforce data - raw'!$B$4:$B$619,0), MATCH("Filled Male",'Uganda workforce data - raw'!$A$4:$F$4,0))*INDEX('Mapping cadres'!$B$1:$Z$616,MATCH($B466, 'Mapping cadres'!$B$1:$B$616,0), MATCH(H$32,'Mapping cadres'!$B$1:$Z$1,0))</f>
        <v>0</v>
      </c>
      <c r="I466" s="226">
        <f>INDEX('Uganda workforce data - raw'!$A$4:$F$619,MATCH($B466, 'Uganda workforce data - raw'!$B$4:$B$619,0), MATCH("Filled Male",'Uganda workforce data - raw'!$A$4:$F$4,0))*INDEX('Mapping cadres'!$B$1:$Z$616,MATCH($B466, 'Mapping cadres'!$B$1:$B$616,0), MATCH(I$32,'Mapping cadres'!$B$1:$Z$1,0))</f>
        <v>0</v>
      </c>
      <c r="J466" s="226">
        <f>INDEX('Uganda workforce data - raw'!$A$4:$F$619,MATCH($B466, 'Uganda workforce data - raw'!$B$4:$B$619,0), MATCH("Filled Male",'Uganda workforce data - raw'!$A$4:$F$4,0))*INDEX('Mapping cadres'!$B$1:$Z$616,MATCH($B466, 'Mapping cadres'!$B$1:$B$616,0), MATCH(J$32,'Mapping cadres'!$B$1:$Z$1,0))</f>
        <v>0</v>
      </c>
      <c r="K466" s="226">
        <f>INDEX('Uganda workforce data - raw'!$A$4:$F$619,MATCH($B466, 'Uganda workforce data - raw'!$B$4:$B$619,0), MATCH("Filled Male",'Uganda workforce data - raw'!$A$4:$F$4,0))*INDEX('Mapping cadres'!$B$1:$Z$616,MATCH($B466, 'Mapping cadres'!$B$1:$B$616,0), MATCH(K$32,'Mapping cadres'!$B$1:$Z$1,0))</f>
        <v>0</v>
      </c>
      <c r="L466" s="226">
        <f>INDEX('Uganda workforce data - raw'!$A$4:$F$619,MATCH($B466, 'Uganda workforce data - raw'!$B$4:$B$619,0), MATCH("Filled Male",'Uganda workforce data - raw'!$A$4:$F$4,0))*INDEX('Mapping cadres'!$B$1:$Z$616,MATCH($B466, 'Mapping cadres'!$B$1:$B$616,0), MATCH(L$32,'Mapping cadres'!$B$1:$Z$1,0))</f>
        <v>0</v>
      </c>
      <c r="M466" s="226">
        <f>INDEX('Uganda workforce data - raw'!$A$4:$F$619,MATCH($B466, 'Uganda workforce data - raw'!$B$4:$B$619,0), MATCH("Filled Male",'Uganda workforce data - raw'!$A$4:$F$4,0))*INDEX('Mapping cadres'!$B$1:$Z$616,MATCH($B466, 'Mapping cadres'!$B$1:$B$616,0), MATCH(M$32,'Mapping cadres'!$B$1:$Z$1,0))</f>
        <v>0</v>
      </c>
      <c r="N466" s="226">
        <f>INDEX('Uganda workforce data - raw'!$A$4:$F$619,MATCH($B466, 'Uganda workforce data - raw'!$B$4:$B$619,0), MATCH("Filled Male",'Uganda workforce data - raw'!$A$4:$F$4,0))*INDEX('Mapping cadres'!$B$1:$Z$616,MATCH($B466, 'Mapping cadres'!$B$1:$B$616,0), MATCH(N$32,'Mapping cadres'!$B$1:$Z$1,0))</f>
        <v>0</v>
      </c>
      <c r="O466" s="226">
        <f>INDEX('Uganda workforce data - raw'!$A$4:$F$619,MATCH($B466, 'Uganda workforce data - raw'!$B$4:$B$619,0), MATCH("Filled Male",'Uganda workforce data - raw'!$A$4:$F$4,0))*INDEX('Mapping cadres'!$B$1:$Z$616,MATCH($B466, 'Mapping cadres'!$B$1:$B$616,0), MATCH(O$32,'Mapping cadres'!$B$1:$Z$1,0))</f>
        <v>0</v>
      </c>
      <c r="P466" s="226">
        <f>INDEX('Uganda workforce data - raw'!$A$4:$F$619,MATCH($B466, 'Uganda workforce data - raw'!$B$4:$B$619,0), MATCH("Filled Male",'Uganda workforce data - raw'!$A$4:$F$4,0))*INDEX('Mapping cadres'!$B$1:$Z$616,MATCH($B466, 'Mapping cadres'!$B$1:$B$616,0), MATCH(P$32,'Mapping cadres'!$B$1:$Z$1,0))</f>
        <v>0</v>
      </c>
      <c r="Q466" s="226">
        <f>INDEX('Uganda workforce data - raw'!$A$4:$F$619,MATCH($B466, 'Uganda workforce data - raw'!$B$4:$B$619,0), MATCH("Filled Male",'Uganda workforce data - raw'!$A$4:$F$4,0))*INDEX('Mapping cadres'!$B$1:$Z$616,MATCH($B466, 'Mapping cadres'!$B$1:$B$616,0), MATCH(Q$32,'Mapping cadres'!$B$1:$Z$1,0))</f>
        <v>0</v>
      </c>
      <c r="R466" s="226">
        <f>INDEX('Uganda workforce data - raw'!$A$4:$F$619,MATCH($B466, 'Uganda workforce data - raw'!$B$4:$B$619,0), MATCH("Filled Male",'Uganda workforce data - raw'!$A$4:$F$4,0))*INDEX('Mapping cadres'!$B$1:$Z$616,MATCH($B466, 'Mapping cadres'!$B$1:$B$616,0), MATCH(R$32,'Mapping cadres'!$B$1:$Z$1,0))</f>
        <v>0</v>
      </c>
      <c r="S466" s="226">
        <f>INDEX('Uganda workforce data - raw'!$A$4:$F$619,MATCH($B466, 'Uganda workforce data - raw'!$B$4:$B$619,0), MATCH("Filled Male",'Uganda workforce data - raw'!$A$4:$F$4,0))*INDEX('Mapping cadres'!$B$1:$Z$616,MATCH($B466, 'Mapping cadres'!$B$1:$B$616,0), MATCH(S$32,'Mapping cadres'!$B$1:$Z$1,0))</f>
        <v>0</v>
      </c>
      <c r="T466" s="226">
        <f>INDEX('Uganda workforce data - raw'!$A$4:$F$619,MATCH($B466, 'Uganda workforce data - raw'!$B$4:$B$619,0), MATCH("Filled Male",'Uganda workforce data - raw'!$A$4:$F$4,0))*INDEX('Mapping cadres'!$B$1:$Z$616,MATCH($B466, 'Mapping cadres'!$B$1:$B$616,0), MATCH(T$32,'Mapping cadres'!$B$1:$Z$1,0))</f>
        <v>0</v>
      </c>
      <c r="U466" s="226">
        <f>INDEX('Uganda workforce data - raw'!$A$4:$F$619,MATCH($B466, 'Uganda workforce data - raw'!$B$4:$B$619,0), MATCH("Filled Male",'Uganda workforce data - raw'!$A$4:$F$4,0))*INDEX('Mapping cadres'!$B$1:$Z$616,MATCH($B466, 'Mapping cadres'!$B$1:$B$616,0), MATCH(U$32,'Mapping cadres'!$B$1:$Z$1,0))</f>
        <v>0</v>
      </c>
      <c r="V466" s="226">
        <f>INDEX('Uganda workforce data - raw'!$A$4:$F$619,MATCH($B466, 'Uganda workforce data - raw'!$B$4:$B$619,0), MATCH("Filled Male",'Uganda workforce data - raw'!$A$4:$F$4,0))*INDEX('Mapping cadres'!$B$1:$Z$616,MATCH($B466, 'Mapping cadres'!$B$1:$B$616,0), MATCH(V$32,'Mapping cadres'!$B$1:$Z$1,0))</f>
        <v>0</v>
      </c>
      <c r="W466" s="226">
        <f>INDEX('Uganda workforce data - raw'!$A$4:$F$619,MATCH($B466, 'Uganda workforce data - raw'!$B$4:$B$619,0), MATCH("Filled Male",'Uganda workforce data - raw'!$A$4:$F$4,0))*INDEX('Mapping cadres'!$B$1:$Z$616,MATCH($B466, 'Mapping cadres'!$B$1:$B$616,0), MATCH(W$32,'Mapping cadres'!$B$1:$Z$1,0))</f>
        <v>0</v>
      </c>
      <c r="X466" s="226">
        <f>INDEX('Uganda workforce data - raw'!$A$4:$F$619,MATCH($B466, 'Uganda workforce data - raw'!$B$4:$B$619,0), MATCH("Filled Male",'Uganda workforce data - raw'!$A$4:$F$4,0))*INDEX('Mapping cadres'!$B$1:$Z$616,MATCH($B466, 'Mapping cadres'!$B$1:$B$616,0), MATCH(X$32,'Mapping cadres'!$B$1:$Z$1,0))</f>
        <v>0</v>
      </c>
      <c r="Y466" s="226">
        <f>INDEX('Uganda workforce data - raw'!$A$4:$F$619,MATCH($B466, 'Uganda workforce data - raw'!$B$4:$B$619,0), MATCH("Filled Male",'Uganda workforce data - raw'!$A$4:$F$4,0))*INDEX('Mapping cadres'!$B$1:$Z$616,MATCH($B466, 'Mapping cadres'!$B$1:$B$616,0), MATCH(Y$32,'Mapping cadres'!$B$1:$Z$1,0))</f>
        <v>0</v>
      </c>
      <c r="Z466" s="226">
        <f>INDEX('Uganda workforce data - raw'!$A$4:$F$619,MATCH($B466, 'Uganda workforce data - raw'!$B$4:$B$619,0), MATCH("Filled Male",'Uganda workforce data - raw'!$A$4:$F$4,0))*INDEX('Mapping cadres'!$B$1:$Z$616,MATCH($B466, 'Mapping cadres'!$B$1:$B$616,0), MATCH(Z$32,'Mapping cadres'!$B$1:$Z$1,0))</f>
        <v>0</v>
      </c>
      <c r="AA466" s="226">
        <f>INDEX('Uganda workforce data - raw'!$A$4:$F$619,MATCH($B466, 'Uganda workforce data - raw'!$B$4:$B$619,0), MATCH("Filled Female",'Uganda workforce data - raw'!$A$4:$F$4,0))*INDEX('Mapping cadres'!$B$1:$Z$616,MATCH($B466, 'Mapping cadres'!$B$1:$B$616,0), MATCH(AA$32,'Mapping cadres'!$B$1:$Z$1,0))</f>
        <v>0</v>
      </c>
      <c r="AB466" s="226">
        <f>INDEX('Uganda workforce data - raw'!$A$4:$F$619,MATCH($B466, 'Uganda workforce data - raw'!$B$4:$B$619,0), MATCH("Filled Female",'Uganda workforce data - raw'!$A$4:$F$4,0))*INDEX('Mapping cadres'!$B$1:$Z$616,MATCH($B466, 'Mapping cadres'!$B$1:$B$616,0), MATCH(AB$32,'Mapping cadres'!$B$1:$Z$1,0))</f>
        <v>0</v>
      </c>
      <c r="AC466" s="226">
        <f>INDEX('Uganda workforce data - raw'!$A$4:$F$619,MATCH($B466, 'Uganda workforce data - raw'!$B$4:$B$619,0), MATCH("Filled Female",'Uganda workforce data - raw'!$A$4:$F$4,0))*INDEX('Mapping cadres'!$B$1:$Z$616,MATCH($B466, 'Mapping cadres'!$B$1:$B$616,0), MATCH(AC$32,'Mapping cadres'!$B$1:$Z$1,0))</f>
        <v>0</v>
      </c>
      <c r="AD466" s="226">
        <f>INDEX('Uganda workforce data - raw'!$A$4:$F$619,MATCH($B466, 'Uganda workforce data - raw'!$B$4:$B$619,0), MATCH("Filled Female",'Uganda workforce data - raw'!$A$4:$F$4,0))*INDEX('Mapping cadres'!$B$1:$Z$616,MATCH($B466, 'Mapping cadres'!$B$1:$B$616,0), MATCH(AD$32,'Mapping cadres'!$B$1:$Z$1,0))</f>
        <v>0</v>
      </c>
      <c r="AE466" s="226">
        <f>INDEX('Uganda workforce data - raw'!$A$4:$F$619,MATCH($B466, 'Uganda workforce data - raw'!$B$4:$B$619,0), MATCH("Filled Female",'Uganda workforce data - raw'!$A$4:$F$4,0))*INDEX('Mapping cadres'!$B$1:$Z$616,MATCH($B466, 'Mapping cadres'!$B$1:$B$616,0), MATCH(AE$32,'Mapping cadres'!$B$1:$Z$1,0))</f>
        <v>0</v>
      </c>
      <c r="AF466" s="226">
        <f>INDEX('Uganda workforce data - raw'!$A$4:$F$619,MATCH($B466, 'Uganda workforce data - raw'!$B$4:$B$619,0), MATCH("Filled Female",'Uganda workforce data - raw'!$A$4:$F$4,0))*INDEX('Mapping cadres'!$B$1:$Z$616,MATCH($B466, 'Mapping cadres'!$B$1:$B$616,0), MATCH(AF$32,'Mapping cadres'!$B$1:$Z$1,0))</f>
        <v>0</v>
      </c>
      <c r="AG466" s="226">
        <f>INDEX('Uganda workforce data - raw'!$A$4:$F$619,MATCH($B466, 'Uganda workforce data - raw'!$B$4:$B$619,0), MATCH("Filled Female",'Uganda workforce data - raw'!$A$4:$F$4,0))*INDEX('Mapping cadres'!$B$1:$Z$616,MATCH($B466, 'Mapping cadres'!$B$1:$B$616,0), MATCH(AG$32,'Mapping cadres'!$B$1:$Z$1,0))</f>
        <v>0</v>
      </c>
      <c r="AH466" s="226">
        <f>INDEX('Uganda workforce data - raw'!$A$4:$F$619,MATCH($B466, 'Uganda workforce data - raw'!$B$4:$B$619,0), MATCH("Filled Female",'Uganda workforce data - raw'!$A$4:$F$4,0))*INDEX('Mapping cadres'!$B$1:$Z$616,MATCH($B466, 'Mapping cadres'!$B$1:$B$616,0), MATCH(AH$32,'Mapping cadres'!$B$1:$Z$1,0))</f>
        <v>0</v>
      </c>
      <c r="AI466" s="226">
        <f>INDEX('Uganda workforce data - raw'!$A$4:$F$619,MATCH($B466, 'Uganda workforce data - raw'!$B$4:$B$619,0), MATCH("Filled Female",'Uganda workforce data - raw'!$A$4:$F$4,0))*INDEX('Mapping cadres'!$B$1:$Z$616,MATCH($B466, 'Mapping cadres'!$B$1:$B$616,0), MATCH(AI$32,'Mapping cadres'!$B$1:$Z$1,0))</f>
        <v>0</v>
      </c>
      <c r="AJ466" s="226">
        <f>INDEX('Uganda workforce data - raw'!$A$4:$F$619,MATCH($B466, 'Uganda workforce data - raw'!$B$4:$B$619,0), MATCH("Filled Female",'Uganda workforce data - raw'!$A$4:$F$4,0))*INDEX('Mapping cadres'!$B$1:$Z$616,MATCH($B466, 'Mapping cadres'!$B$1:$B$616,0), MATCH(AJ$32,'Mapping cadres'!$B$1:$Z$1,0))</f>
        <v>0</v>
      </c>
      <c r="AK466" s="226">
        <f>INDEX('Uganda workforce data - raw'!$A$4:$F$619,MATCH($B466, 'Uganda workforce data - raw'!$B$4:$B$619,0), MATCH("Filled Female",'Uganda workforce data - raw'!$A$4:$F$4,0))*INDEX('Mapping cadres'!$B$1:$Z$616,MATCH($B466, 'Mapping cadres'!$B$1:$B$616,0), MATCH(AK$32,'Mapping cadres'!$B$1:$Z$1,0))</f>
        <v>0</v>
      </c>
      <c r="AL466" s="226">
        <f>INDEX('Uganda workforce data - raw'!$A$4:$F$619,MATCH($B466, 'Uganda workforce data - raw'!$B$4:$B$619,0), MATCH("Filled Female",'Uganda workforce data - raw'!$A$4:$F$4,0))*INDEX('Mapping cadres'!$B$1:$Z$616,MATCH($B466, 'Mapping cadres'!$B$1:$B$616,0), MATCH(AL$32,'Mapping cadres'!$B$1:$Z$1,0))</f>
        <v>0</v>
      </c>
      <c r="AM466" s="226">
        <f>INDEX('Uganda workforce data - raw'!$A$4:$F$619,MATCH($B466, 'Uganda workforce data - raw'!$B$4:$B$619,0), MATCH("Filled Female",'Uganda workforce data - raw'!$A$4:$F$4,0))*INDEX('Mapping cadres'!$B$1:$Z$616,MATCH($B466, 'Mapping cadres'!$B$1:$B$616,0), MATCH(AM$32,'Mapping cadres'!$B$1:$Z$1,0))</f>
        <v>0</v>
      </c>
      <c r="AN466" s="226">
        <f>INDEX('Uganda workforce data - raw'!$A$4:$F$619,MATCH($B466, 'Uganda workforce data - raw'!$B$4:$B$619,0), MATCH("Filled Female",'Uganda workforce data - raw'!$A$4:$F$4,0))*INDEX('Mapping cadres'!$B$1:$Z$616,MATCH($B466, 'Mapping cadres'!$B$1:$B$616,0), MATCH(AN$32,'Mapping cadres'!$B$1:$Z$1,0))</f>
        <v>0</v>
      </c>
      <c r="AO466" s="226">
        <f>INDEX('Uganda workforce data - raw'!$A$4:$F$619,MATCH($B466, 'Uganda workforce data - raw'!$B$4:$B$619,0), MATCH("Filled Female",'Uganda workforce data - raw'!$A$4:$F$4,0))*INDEX('Mapping cadres'!$B$1:$Z$616,MATCH($B466, 'Mapping cadres'!$B$1:$B$616,0), MATCH(AO$32,'Mapping cadres'!$B$1:$Z$1,0))</f>
        <v>0</v>
      </c>
      <c r="AP466" s="226">
        <f>INDEX('Uganda workforce data - raw'!$A$4:$F$619,MATCH($B466, 'Uganda workforce data - raw'!$B$4:$B$619,0), MATCH("Filled Female",'Uganda workforce data - raw'!$A$4:$F$4,0))*INDEX('Mapping cadres'!$B$1:$Z$616,MATCH($B466, 'Mapping cadres'!$B$1:$B$616,0), MATCH(AP$32,'Mapping cadres'!$B$1:$Z$1,0))</f>
        <v>0</v>
      </c>
      <c r="AQ466" s="226">
        <f>INDEX('Uganda workforce data - raw'!$A$4:$F$619,MATCH($B466, 'Uganda workforce data - raw'!$B$4:$B$619,0), MATCH("Filled Female",'Uganda workforce data - raw'!$A$4:$F$4,0))*INDEX('Mapping cadres'!$B$1:$Z$616,MATCH($B466, 'Mapping cadres'!$B$1:$B$616,0), MATCH(AQ$32,'Mapping cadres'!$B$1:$Z$1,0))</f>
        <v>0</v>
      </c>
      <c r="AR466" s="226">
        <f>INDEX('Uganda workforce data - raw'!$A$4:$F$619,MATCH($B466, 'Uganda workforce data - raw'!$B$4:$B$619,0), MATCH("Filled Female",'Uganda workforce data - raw'!$A$4:$F$4,0))*INDEX('Mapping cadres'!$B$1:$Z$616,MATCH($B466, 'Mapping cadres'!$B$1:$B$616,0), MATCH(AR$32,'Mapping cadres'!$B$1:$Z$1,0))</f>
        <v>0</v>
      </c>
      <c r="AS466" s="226">
        <f>INDEX('Uganda workforce data - raw'!$A$4:$F$619,MATCH($B466, 'Uganda workforce data - raw'!$B$4:$B$619,0), MATCH("Filled Female",'Uganda workforce data - raw'!$A$4:$F$4,0))*INDEX('Mapping cadres'!$B$1:$Z$616,MATCH($B466, 'Mapping cadres'!$B$1:$B$616,0), MATCH(AS$32,'Mapping cadres'!$B$1:$Z$1,0))</f>
        <v>0</v>
      </c>
      <c r="AT466" s="226">
        <f>INDEX('Uganda workforce data - raw'!$A$4:$F$619,MATCH($B466, 'Uganda workforce data - raw'!$B$4:$B$619,0), MATCH("Filled Female",'Uganda workforce data - raw'!$A$4:$F$4,0))*INDEX('Mapping cadres'!$B$1:$Z$616,MATCH($B466, 'Mapping cadres'!$B$1:$B$616,0), MATCH(AT$32,'Mapping cadres'!$B$1:$Z$1,0))</f>
        <v>0</v>
      </c>
      <c r="AU466" s="226">
        <f>INDEX('Uganda workforce data - raw'!$A$4:$F$619,MATCH($B466, 'Uganda workforce data - raw'!$B$4:$B$619,0), MATCH("Filled Female",'Uganda workforce data - raw'!$A$4:$F$4,0))*INDEX('Mapping cadres'!$B$1:$Z$616,MATCH($B466, 'Mapping cadres'!$B$1:$B$616,0), MATCH(AU$32,'Mapping cadres'!$B$1:$Z$1,0))</f>
        <v>0</v>
      </c>
      <c r="AV466" s="226">
        <f>INDEX('Uganda workforce data - raw'!$A$4:$F$619,MATCH($B466, 'Uganda workforce data - raw'!$B$4:$B$619,0), MATCH("Filled Female",'Uganda workforce data - raw'!$A$4:$F$4,0))*INDEX('Mapping cadres'!$B$1:$Z$616,MATCH($B466, 'Mapping cadres'!$B$1:$B$616,0), MATCH(AV$32,'Mapping cadres'!$B$1:$Z$1,0))</f>
        <v>0</v>
      </c>
      <c r="AW466" s="226">
        <f>INDEX('Uganda workforce data - raw'!$A$4:$F$619,MATCH($B466, 'Uganda workforce data - raw'!$B$4:$B$619,0), MATCH("Filled Female",'Uganda workforce data - raw'!$A$4:$F$4,0))*INDEX('Mapping cadres'!$B$1:$Z$616,MATCH($B466, 'Mapping cadres'!$B$1:$B$616,0), MATCH(AW$32,'Mapping cadres'!$B$1:$Z$1,0))</f>
        <v>0</v>
      </c>
      <c r="AX466" s="226">
        <f>INDEX('Uganda workforce data - raw'!$A$4:$F$619,MATCH($B466, 'Uganda workforce data - raw'!$B$4:$B$619,0), MATCH("Filled Female",'Uganda workforce data - raw'!$A$4:$F$4,0))*INDEX('Mapping cadres'!$B$1:$Z$616,MATCH($B466, 'Mapping cadres'!$B$1:$B$616,0), MATCH(AX$32,'Mapping cadres'!$B$1:$Z$1,0))</f>
        <v>0</v>
      </c>
      <c r="AY466" s="226">
        <f t="shared" si="149"/>
        <v>1</v>
      </c>
      <c r="AZ466" s="226">
        <f t="shared" si="150"/>
        <v>0</v>
      </c>
      <c r="BA466" s="226">
        <f t="shared" si="151"/>
        <v>0</v>
      </c>
      <c r="BB466" s="226">
        <f t="shared" si="152"/>
        <v>0</v>
      </c>
      <c r="BC466" s="226">
        <f t="shared" si="153"/>
        <v>0</v>
      </c>
      <c r="BD466" s="226">
        <f t="shared" si="154"/>
        <v>0</v>
      </c>
      <c r="BE466" s="226">
        <f t="shared" si="155"/>
        <v>0</v>
      </c>
      <c r="BF466" s="226">
        <f t="shared" si="156"/>
        <v>0</v>
      </c>
      <c r="BG466" s="226">
        <f t="shared" si="157"/>
        <v>0</v>
      </c>
      <c r="BH466" s="226">
        <f t="shared" si="158"/>
        <v>0</v>
      </c>
      <c r="BI466" s="226">
        <f t="shared" si="159"/>
        <v>0</v>
      </c>
      <c r="BJ466" s="226">
        <f t="shared" si="160"/>
        <v>0</v>
      </c>
      <c r="BK466" s="226">
        <f t="shared" si="161"/>
        <v>0</v>
      </c>
      <c r="BL466" s="226">
        <f t="shared" si="162"/>
        <v>0</v>
      </c>
      <c r="BM466" s="226">
        <f t="shared" si="163"/>
        <v>0</v>
      </c>
      <c r="BN466" s="226">
        <f t="shared" si="164"/>
        <v>0</v>
      </c>
      <c r="BO466" s="226">
        <f t="shared" si="165"/>
        <v>0</v>
      </c>
      <c r="BP466" s="226">
        <f t="shared" si="166"/>
        <v>0</v>
      </c>
      <c r="BQ466" s="226">
        <f t="shared" si="167"/>
        <v>0</v>
      </c>
      <c r="BR466" s="226">
        <f t="shared" si="168"/>
        <v>0</v>
      </c>
      <c r="BS466" s="226">
        <f t="shared" si="169"/>
        <v>0</v>
      </c>
      <c r="BT466" s="226">
        <f t="shared" si="170"/>
        <v>0</v>
      </c>
      <c r="BU466" s="226">
        <f t="shared" si="171"/>
        <v>0</v>
      </c>
      <c r="BV466" s="226">
        <f t="shared" si="172"/>
        <v>0</v>
      </c>
    </row>
    <row r="467" spans="1:74">
      <c r="A467" s="226">
        <v>435</v>
      </c>
      <c r="B467" s="226" t="s">
        <v>1733</v>
      </c>
      <c r="C467" s="226">
        <f>INDEX('Uganda workforce data - raw'!$A$4:$F$619,MATCH($B467, 'Uganda workforce data - raw'!$B$4:$B$619,0), MATCH("Filled Male",'Uganda workforce data - raw'!$A$4:$F$4,0))*INDEX('Mapping cadres'!$B$1:$Z$616,MATCH($B467, 'Mapping cadres'!$B$1:$B$616,0), MATCH(C$32,'Mapping cadres'!$B$1:$Z$1,0))</f>
        <v>1</v>
      </c>
      <c r="D467" s="226">
        <f>INDEX('Uganda workforce data - raw'!$A$4:$F$619,MATCH($B467, 'Uganda workforce data - raw'!$B$4:$B$619,0), MATCH("Filled Male",'Uganda workforce data - raw'!$A$4:$F$4,0))*INDEX('Mapping cadres'!$B$1:$Z$616,MATCH($B467, 'Mapping cadres'!$B$1:$B$616,0), MATCH(D$32,'Mapping cadres'!$B$1:$Z$1,0))</f>
        <v>0</v>
      </c>
      <c r="E467" s="226">
        <f>INDEX('Uganda workforce data - raw'!$A$4:$F$619,MATCH($B467, 'Uganda workforce data - raw'!$B$4:$B$619,0), MATCH("Filled Male",'Uganda workforce data - raw'!$A$4:$F$4,0))*INDEX('Mapping cadres'!$B$1:$Z$616,MATCH($B467, 'Mapping cadres'!$B$1:$B$616,0), MATCH(E$32,'Mapping cadres'!$B$1:$Z$1,0))</f>
        <v>0</v>
      </c>
      <c r="F467" s="226">
        <f>INDEX('Uganda workforce data - raw'!$A$4:$F$619,MATCH($B467, 'Uganda workforce data - raw'!$B$4:$B$619,0), MATCH("Filled Male",'Uganda workforce data - raw'!$A$4:$F$4,0))*INDEX('Mapping cadres'!$B$1:$Z$616,MATCH($B467, 'Mapping cadres'!$B$1:$B$616,0), MATCH(F$32,'Mapping cadres'!$B$1:$Z$1,0))</f>
        <v>0</v>
      </c>
      <c r="G467" s="226">
        <f>INDEX('Uganda workforce data - raw'!$A$4:$F$619,MATCH($B467, 'Uganda workforce data - raw'!$B$4:$B$619,0), MATCH("Filled Male",'Uganda workforce data - raw'!$A$4:$F$4,0))*INDEX('Mapping cadres'!$B$1:$Z$616,MATCH($B467, 'Mapping cadres'!$B$1:$B$616,0), MATCH(G$32,'Mapping cadres'!$B$1:$Z$1,0))</f>
        <v>0</v>
      </c>
      <c r="H467" s="226">
        <f>INDEX('Uganda workforce data - raw'!$A$4:$F$619,MATCH($B467, 'Uganda workforce data - raw'!$B$4:$B$619,0), MATCH("Filled Male",'Uganda workforce data - raw'!$A$4:$F$4,0))*INDEX('Mapping cadres'!$B$1:$Z$616,MATCH($B467, 'Mapping cadres'!$B$1:$B$616,0), MATCH(H$32,'Mapping cadres'!$B$1:$Z$1,0))</f>
        <v>0</v>
      </c>
      <c r="I467" s="226">
        <f>INDEX('Uganda workforce data - raw'!$A$4:$F$619,MATCH($B467, 'Uganda workforce data - raw'!$B$4:$B$619,0), MATCH("Filled Male",'Uganda workforce data - raw'!$A$4:$F$4,0))*INDEX('Mapping cadres'!$B$1:$Z$616,MATCH($B467, 'Mapping cadres'!$B$1:$B$616,0), MATCH(I$32,'Mapping cadres'!$B$1:$Z$1,0))</f>
        <v>0</v>
      </c>
      <c r="J467" s="226">
        <f>INDEX('Uganda workforce data - raw'!$A$4:$F$619,MATCH($B467, 'Uganda workforce data - raw'!$B$4:$B$619,0), MATCH("Filled Male",'Uganda workforce data - raw'!$A$4:$F$4,0))*INDEX('Mapping cadres'!$B$1:$Z$616,MATCH($B467, 'Mapping cadres'!$B$1:$B$616,0), MATCH(J$32,'Mapping cadres'!$B$1:$Z$1,0))</f>
        <v>0</v>
      </c>
      <c r="K467" s="226">
        <f>INDEX('Uganda workforce data - raw'!$A$4:$F$619,MATCH($B467, 'Uganda workforce data - raw'!$B$4:$B$619,0), MATCH("Filled Male",'Uganda workforce data - raw'!$A$4:$F$4,0))*INDEX('Mapping cadres'!$B$1:$Z$616,MATCH($B467, 'Mapping cadres'!$B$1:$B$616,0), MATCH(K$32,'Mapping cadres'!$B$1:$Z$1,0))</f>
        <v>0</v>
      </c>
      <c r="L467" s="226">
        <f>INDEX('Uganda workforce data - raw'!$A$4:$F$619,MATCH($B467, 'Uganda workforce data - raw'!$B$4:$B$619,0), MATCH("Filled Male",'Uganda workforce data - raw'!$A$4:$F$4,0))*INDEX('Mapping cadres'!$B$1:$Z$616,MATCH($B467, 'Mapping cadres'!$B$1:$B$616,0), MATCH(L$32,'Mapping cadres'!$B$1:$Z$1,0))</f>
        <v>0</v>
      </c>
      <c r="M467" s="226">
        <f>INDEX('Uganda workforce data - raw'!$A$4:$F$619,MATCH($B467, 'Uganda workforce data - raw'!$B$4:$B$619,0), MATCH("Filled Male",'Uganda workforce data - raw'!$A$4:$F$4,0))*INDEX('Mapping cadres'!$B$1:$Z$616,MATCH($B467, 'Mapping cadres'!$B$1:$B$616,0), MATCH(M$32,'Mapping cadres'!$B$1:$Z$1,0))</f>
        <v>0</v>
      </c>
      <c r="N467" s="226">
        <f>INDEX('Uganda workforce data - raw'!$A$4:$F$619,MATCH($B467, 'Uganda workforce data - raw'!$B$4:$B$619,0), MATCH("Filled Male",'Uganda workforce data - raw'!$A$4:$F$4,0))*INDEX('Mapping cadres'!$B$1:$Z$616,MATCH($B467, 'Mapping cadres'!$B$1:$B$616,0), MATCH(N$32,'Mapping cadres'!$B$1:$Z$1,0))</f>
        <v>0</v>
      </c>
      <c r="O467" s="226">
        <f>INDEX('Uganda workforce data - raw'!$A$4:$F$619,MATCH($B467, 'Uganda workforce data - raw'!$B$4:$B$619,0), MATCH("Filled Male",'Uganda workforce data - raw'!$A$4:$F$4,0))*INDEX('Mapping cadres'!$B$1:$Z$616,MATCH($B467, 'Mapping cadres'!$B$1:$B$616,0), MATCH(O$32,'Mapping cadres'!$B$1:$Z$1,0))</f>
        <v>0</v>
      </c>
      <c r="P467" s="226">
        <f>INDEX('Uganda workforce data - raw'!$A$4:$F$619,MATCH($B467, 'Uganda workforce data - raw'!$B$4:$B$619,0), MATCH("Filled Male",'Uganda workforce data - raw'!$A$4:$F$4,0))*INDEX('Mapping cadres'!$B$1:$Z$616,MATCH($B467, 'Mapping cadres'!$B$1:$B$616,0), MATCH(P$32,'Mapping cadres'!$B$1:$Z$1,0))</f>
        <v>0</v>
      </c>
      <c r="Q467" s="226">
        <f>INDEX('Uganda workforce data - raw'!$A$4:$F$619,MATCH($B467, 'Uganda workforce data - raw'!$B$4:$B$619,0), MATCH("Filled Male",'Uganda workforce data - raw'!$A$4:$F$4,0))*INDEX('Mapping cadres'!$B$1:$Z$616,MATCH($B467, 'Mapping cadres'!$B$1:$B$616,0), MATCH(Q$32,'Mapping cadres'!$B$1:$Z$1,0))</f>
        <v>0</v>
      </c>
      <c r="R467" s="226">
        <f>INDEX('Uganda workforce data - raw'!$A$4:$F$619,MATCH($B467, 'Uganda workforce data - raw'!$B$4:$B$619,0), MATCH("Filled Male",'Uganda workforce data - raw'!$A$4:$F$4,0))*INDEX('Mapping cadres'!$B$1:$Z$616,MATCH($B467, 'Mapping cadres'!$B$1:$B$616,0), MATCH(R$32,'Mapping cadres'!$B$1:$Z$1,0))</f>
        <v>0</v>
      </c>
      <c r="S467" s="226">
        <f>INDEX('Uganda workforce data - raw'!$A$4:$F$619,MATCH($B467, 'Uganda workforce data - raw'!$B$4:$B$619,0), MATCH("Filled Male",'Uganda workforce data - raw'!$A$4:$F$4,0))*INDEX('Mapping cadres'!$B$1:$Z$616,MATCH($B467, 'Mapping cadres'!$B$1:$B$616,0), MATCH(S$32,'Mapping cadres'!$B$1:$Z$1,0))</f>
        <v>0</v>
      </c>
      <c r="T467" s="226">
        <f>INDEX('Uganda workforce data - raw'!$A$4:$F$619,MATCH($B467, 'Uganda workforce data - raw'!$B$4:$B$619,0), MATCH("Filled Male",'Uganda workforce data - raw'!$A$4:$F$4,0))*INDEX('Mapping cadres'!$B$1:$Z$616,MATCH($B467, 'Mapping cadres'!$B$1:$B$616,0), MATCH(T$32,'Mapping cadres'!$B$1:$Z$1,0))</f>
        <v>0</v>
      </c>
      <c r="U467" s="226">
        <f>INDEX('Uganda workforce data - raw'!$A$4:$F$619,MATCH($B467, 'Uganda workforce data - raw'!$B$4:$B$619,0), MATCH("Filled Male",'Uganda workforce data - raw'!$A$4:$F$4,0))*INDEX('Mapping cadres'!$B$1:$Z$616,MATCH($B467, 'Mapping cadres'!$B$1:$B$616,0), MATCH(U$32,'Mapping cadres'!$B$1:$Z$1,0))</f>
        <v>0</v>
      </c>
      <c r="V467" s="226">
        <f>INDEX('Uganda workforce data - raw'!$A$4:$F$619,MATCH($B467, 'Uganda workforce data - raw'!$B$4:$B$619,0), MATCH("Filled Male",'Uganda workforce data - raw'!$A$4:$F$4,0))*INDEX('Mapping cadres'!$B$1:$Z$616,MATCH($B467, 'Mapping cadres'!$B$1:$B$616,0), MATCH(V$32,'Mapping cadres'!$B$1:$Z$1,0))</f>
        <v>0</v>
      </c>
      <c r="W467" s="226">
        <f>INDEX('Uganda workforce data - raw'!$A$4:$F$619,MATCH($B467, 'Uganda workforce data - raw'!$B$4:$B$619,0), MATCH("Filled Male",'Uganda workforce data - raw'!$A$4:$F$4,0))*INDEX('Mapping cadres'!$B$1:$Z$616,MATCH($B467, 'Mapping cadres'!$B$1:$B$616,0), MATCH(W$32,'Mapping cadres'!$B$1:$Z$1,0))</f>
        <v>0</v>
      </c>
      <c r="X467" s="226">
        <f>INDEX('Uganda workforce data - raw'!$A$4:$F$619,MATCH($B467, 'Uganda workforce data - raw'!$B$4:$B$619,0), MATCH("Filled Male",'Uganda workforce data - raw'!$A$4:$F$4,0))*INDEX('Mapping cadres'!$B$1:$Z$616,MATCH($B467, 'Mapping cadres'!$B$1:$B$616,0), MATCH(X$32,'Mapping cadres'!$B$1:$Z$1,0))</f>
        <v>0</v>
      </c>
      <c r="Y467" s="226">
        <f>INDEX('Uganda workforce data - raw'!$A$4:$F$619,MATCH($B467, 'Uganda workforce data - raw'!$B$4:$B$619,0), MATCH("Filled Male",'Uganda workforce data - raw'!$A$4:$F$4,0))*INDEX('Mapping cadres'!$B$1:$Z$616,MATCH($B467, 'Mapping cadres'!$B$1:$B$616,0), MATCH(Y$32,'Mapping cadres'!$B$1:$Z$1,0))</f>
        <v>0</v>
      </c>
      <c r="Z467" s="226">
        <f>INDEX('Uganda workforce data - raw'!$A$4:$F$619,MATCH($B467, 'Uganda workforce data - raw'!$B$4:$B$619,0), MATCH("Filled Male",'Uganda workforce data - raw'!$A$4:$F$4,0))*INDEX('Mapping cadres'!$B$1:$Z$616,MATCH($B467, 'Mapping cadres'!$B$1:$B$616,0), MATCH(Z$32,'Mapping cadres'!$B$1:$Z$1,0))</f>
        <v>0</v>
      </c>
      <c r="AA467" s="226">
        <f>INDEX('Uganda workforce data - raw'!$A$4:$F$619,MATCH($B467, 'Uganda workforce data - raw'!$B$4:$B$619,0), MATCH("Filled Female",'Uganda workforce data - raw'!$A$4:$F$4,0))*INDEX('Mapping cadres'!$B$1:$Z$616,MATCH($B467, 'Mapping cadres'!$B$1:$B$616,0), MATCH(AA$32,'Mapping cadres'!$B$1:$Z$1,0))</f>
        <v>0</v>
      </c>
      <c r="AB467" s="226">
        <f>INDEX('Uganda workforce data - raw'!$A$4:$F$619,MATCH($B467, 'Uganda workforce data - raw'!$B$4:$B$619,0), MATCH("Filled Female",'Uganda workforce data - raw'!$A$4:$F$4,0))*INDEX('Mapping cadres'!$B$1:$Z$616,MATCH($B467, 'Mapping cadres'!$B$1:$B$616,0), MATCH(AB$32,'Mapping cadres'!$B$1:$Z$1,0))</f>
        <v>0</v>
      </c>
      <c r="AC467" s="226">
        <f>INDEX('Uganda workforce data - raw'!$A$4:$F$619,MATCH($B467, 'Uganda workforce data - raw'!$B$4:$B$619,0), MATCH("Filled Female",'Uganda workforce data - raw'!$A$4:$F$4,0))*INDEX('Mapping cadres'!$B$1:$Z$616,MATCH($B467, 'Mapping cadres'!$B$1:$B$616,0), MATCH(AC$32,'Mapping cadres'!$B$1:$Z$1,0))</f>
        <v>0</v>
      </c>
      <c r="AD467" s="226">
        <f>INDEX('Uganda workforce data - raw'!$A$4:$F$619,MATCH($B467, 'Uganda workforce data - raw'!$B$4:$B$619,0), MATCH("Filled Female",'Uganda workforce data - raw'!$A$4:$F$4,0))*INDEX('Mapping cadres'!$B$1:$Z$616,MATCH($B467, 'Mapping cadres'!$B$1:$B$616,0), MATCH(AD$32,'Mapping cadres'!$B$1:$Z$1,0))</f>
        <v>0</v>
      </c>
      <c r="AE467" s="226">
        <f>INDEX('Uganda workforce data - raw'!$A$4:$F$619,MATCH($B467, 'Uganda workforce data - raw'!$B$4:$B$619,0), MATCH("Filled Female",'Uganda workforce data - raw'!$A$4:$F$4,0))*INDEX('Mapping cadres'!$B$1:$Z$616,MATCH($B467, 'Mapping cadres'!$B$1:$B$616,0), MATCH(AE$32,'Mapping cadres'!$B$1:$Z$1,0))</f>
        <v>0</v>
      </c>
      <c r="AF467" s="226">
        <f>INDEX('Uganda workforce data - raw'!$A$4:$F$619,MATCH($B467, 'Uganda workforce data - raw'!$B$4:$B$619,0), MATCH("Filled Female",'Uganda workforce data - raw'!$A$4:$F$4,0))*INDEX('Mapping cadres'!$B$1:$Z$616,MATCH($B467, 'Mapping cadres'!$B$1:$B$616,0), MATCH(AF$32,'Mapping cadres'!$B$1:$Z$1,0))</f>
        <v>0</v>
      </c>
      <c r="AG467" s="226">
        <f>INDEX('Uganda workforce data - raw'!$A$4:$F$619,MATCH($B467, 'Uganda workforce data - raw'!$B$4:$B$619,0), MATCH("Filled Female",'Uganda workforce data - raw'!$A$4:$F$4,0))*INDEX('Mapping cadres'!$B$1:$Z$616,MATCH($B467, 'Mapping cadres'!$B$1:$B$616,0), MATCH(AG$32,'Mapping cadres'!$B$1:$Z$1,0))</f>
        <v>0</v>
      </c>
      <c r="AH467" s="226">
        <f>INDEX('Uganda workforce data - raw'!$A$4:$F$619,MATCH($B467, 'Uganda workforce data - raw'!$B$4:$B$619,0), MATCH("Filled Female",'Uganda workforce data - raw'!$A$4:$F$4,0))*INDEX('Mapping cadres'!$B$1:$Z$616,MATCH($B467, 'Mapping cadres'!$B$1:$B$616,0), MATCH(AH$32,'Mapping cadres'!$B$1:$Z$1,0))</f>
        <v>0</v>
      </c>
      <c r="AI467" s="226">
        <f>INDEX('Uganda workforce data - raw'!$A$4:$F$619,MATCH($B467, 'Uganda workforce data - raw'!$B$4:$B$619,0), MATCH("Filled Female",'Uganda workforce data - raw'!$A$4:$F$4,0))*INDEX('Mapping cadres'!$B$1:$Z$616,MATCH($B467, 'Mapping cadres'!$B$1:$B$616,0), MATCH(AI$32,'Mapping cadres'!$B$1:$Z$1,0))</f>
        <v>0</v>
      </c>
      <c r="AJ467" s="226">
        <f>INDEX('Uganda workforce data - raw'!$A$4:$F$619,MATCH($B467, 'Uganda workforce data - raw'!$B$4:$B$619,0), MATCH("Filled Female",'Uganda workforce data - raw'!$A$4:$F$4,0))*INDEX('Mapping cadres'!$B$1:$Z$616,MATCH($B467, 'Mapping cadres'!$B$1:$B$616,0), MATCH(AJ$32,'Mapping cadres'!$B$1:$Z$1,0))</f>
        <v>0</v>
      </c>
      <c r="AK467" s="226">
        <f>INDEX('Uganda workforce data - raw'!$A$4:$F$619,MATCH($B467, 'Uganda workforce data - raw'!$B$4:$B$619,0), MATCH("Filled Female",'Uganda workforce data - raw'!$A$4:$F$4,0))*INDEX('Mapping cadres'!$B$1:$Z$616,MATCH($B467, 'Mapping cadres'!$B$1:$B$616,0), MATCH(AK$32,'Mapping cadres'!$B$1:$Z$1,0))</f>
        <v>0</v>
      </c>
      <c r="AL467" s="226">
        <f>INDEX('Uganda workforce data - raw'!$A$4:$F$619,MATCH($B467, 'Uganda workforce data - raw'!$B$4:$B$619,0), MATCH("Filled Female",'Uganda workforce data - raw'!$A$4:$F$4,0))*INDEX('Mapping cadres'!$B$1:$Z$616,MATCH($B467, 'Mapping cadres'!$B$1:$B$616,0), MATCH(AL$32,'Mapping cadres'!$B$1:$Z$1,0))</f>
        <v>0</v>
      </c>
      <c r="AM467" s="226">
        <f>INDEX('Uganda workforce data - raw'!$A$4:$F$619,MATCH($B467, 'Uganda workforce data - raw'!$B$4:$B$619,0), MATCH("Filled Female",'Uganda workforce data - raw'!$A$4:$F$4,0))*INDEX('Mapping cadres'!$B$1:$Z$616,MATCH($B467, 'Mapping cadres'!$B$1:$B$616,0), MATCH(AM$32,'Mapping cadres'!$B$1:$Z$1,0))</f>
        <v>0</v>
      </c>
      <c r="AN467" s="226">
        <f>INDEX('Uganda workforce data - raw'!$A$4:$F$619,MATCH($B467, 'Uganda workforce data - raw'!$B$4:$B$619,0), MATCH("Filled Female",'Uganda workforce data - raw'!$A$4:$F$4,0))*INDEX('Mapping cadres'!$B$1:$Z$616,MATCH($B467, 'Mapping cadres'!$B$1:$B$616,0), MATCH(AN$32,'Mapping cadres'!$B$1:$Z$1,0))</f>
        <v>0</v>
      </c>
      <c r="AO467" s="226">
        <f>INDEX('Uganda workforce data - raw'!$A$4:$F$619,MATCH($B467, 'Uganda workforce data - raw'!$B$4:$B$619,0), MATCH("Filled Female",'Uganda workforce data - raw'!$A$4:$F$4,0))*INDEX('Mapping cadres'!$B$1:$Z$616,MATCH($B467, 'Mapping cadres'!$B$1:$B$616,0), MATCH(AO$32,'Mapping cadres'!$B$1:$Z$1,0))</f>
        <v>0</v>
      </c>
      <c r="AP467" s="226">
        <f>INDEX('Uganda workforce data - raw'!$A$4:$F$619,MATCH($B467, 'Uganda workforce data - raw'!$B$4:$B$619,0), MATCH("Filled Female",'Uganda workforce data - raw'!$A$4:$F$4,0))*INDEX('Mapping cadres'!$B$1:$Z$616,MATCH($B467, 'Mapping cadres'!$B$1:$B$616,0), MATCH(AP$32,'Mapping cadres'!$B$1:$Z$1,0))</f>
        <v>0</v>
      </c>
      <c r="AQ467" s="226">
        <f>INDEX('Uganda workforce data - raw'!$A$4:$F$619,MATCH($B467, 'Uganda workforce data - raw'!$B$4:$B$619,0), MATCH("Filled Female",'Uganda workforce data - raw'!$A$4:$F$4,0))*INDEX('Mapping cadres'!$B$1:$Z$616,MATCH($B467, 'Mapping cadres'!$B$1:$B$616,0), MATCH(AQ$32,'Mapping cadres'!$B$1:$Z$1,0))</f>
        <v>0</v>
      </c>
      <c r="AR467" s="226">
        <f>INDEX('Uganda workforce data - raw'!$A$4:$F$619,MATCH($B467, 'Uganda workforce data - raw'!$B$4:$B$619,0), MATCH("Filled Female",'Uganda workforce data - raw'!$A$4:$F$4,0))*INDEX('Mapping cadres'!$B$1:$Z$616,MATCH($B467, 'Mapping cadres'!$B$1:$B$616,0), MATCH(AR$32,'Mapping cadres'!$B$1:$Z$1,0))</f>
        <v>0</v>
      </c>
      <c r="AS467" s="226">
        <f>INDEX('Uganda workforce data - raw'!$A$4:$F$619,MATCH($B467, 'Uganda workforce data - raw'!$B$4:$B$619,0), MATCH("Filled Female",'Uganda workforce data - raw'!$A$4:$F$4,0))*INDEX('Mapping cadres'!$B$1:$Z$616,MATCH($B467, 'Mapping cadres'!$B$1:$B$616,0), MATCH(AS$32,'Mapping cadres'!$B$1:$Z$1,0))</f>
        <v>0</v>
      </c>
      <c r="AT467" s="226">
        <f>INDEX('Uganda workforce data - raw'!$A$4:$F$619,MATCH($B467, 'Uganda workforce data - raw'!$B$4:$B$619,0), MATCH("Filled Female",'Uganda workforce data - raw'!$A$4:$F$4,0))*INDEX('Mapping cadres'!$B$1:$Z$616,MATCH($B467, 'Mapping cadres'!$B$1:$B$616,0), MATCH(AT$32,'Mapping cadres'!$B$1:$Z$1,0))</f>
        <v>0</v>
      </c>
      <c r="AU467" s="226">
        <f>INDEX('Uganda workforce data - raw'!$A$4:$F$619,MATCH($B467, 'Uganda workforce data - raw'!$B$4:$B$619,0), MATCH("Filled Female",'Uganda workforce data - raw'!$A$4:$F$4,0))*INDEX('Mapping cadres'!$B$1:$Z$616,MATCH($B467, 'Mapping cadres'!$B$1:$B$616,0), MATCH(AU$32,'Mapping cadres'!$B$1:$Z$1,0))</f>
        <v>0</v>
      </c>
      <c r="AV467" s="226">
        <f>INDEX('Uganda workforce data - raw'!$A$4:$F$619,MATCH($B467, 'Uganda workforce data - raw'!$B$4:$B$619,0), MATCH("Filled Female",'Uganda workforce data - raw'!$A$4:$F$4,0))*INDEX('Mapping cadres'!$B$1:$Z$616,MATCH($B467, 'Mapping cadres'!$B$1:$B$616,0), MATCH(AV$32,'Mapping cadres'!$B$1:$Z$1,0))</f>
        <v>0</v>
      </c>
      <c r="AW467" s="226">
        <f>INDEX('Uganda workforce data - raw'!$A$4:$F$619,MATCH($B467, 'Uganda workforce data - raw'!$B$4:$B$619,0), MATCH("Filled Female",'Uganda workforce data - raw'!$A$4:$F$4,0))*INDEX('Mapping cadres'!$B$1:$Z$616,MATCH($B467, 'Mapping cadres'!$B$1:$B$616,0), MATCH(AW$32,'Mapping cadres'!$B$1:$Z$1,0))</f>
        <v>0</v>
      </c>
      <c r="AX467" s="226">
        <f>INDEX('Uganda workforce data - raw'!$A$4:$F$619,MATCH($B467, 'Uganda workforce data - raw'!$B$4:$B$619,0), MATCH("Filled Female",'Uganda workforce data - raw'!$A$4:$F$4,0))*INDEX('Mapping cadres'!$B$1:$Z$616,MATCH($B467, 'Mapping cadres'!$B$1:$B$616,0), MATCH(AX$32,'Mapping cadres'!$B$1:$Z$1,0))</f>
        <v>0</v>
      </c>
      <c r="AY467" s="226">
        <f t="shared" si="149"/>
        <v>1</v>
      </c>
      <c r="AZ467" s="226">
        <f t="shared" si="150"/>
        <v>0</v>
      </c>
      <c r="BA467" s="226">
        <f t="shared" si="151"/>
        <v>0</v>
      </c>
      <c r="BB467" s="226">
        <f t="shared" si="152"/>
        <v>0</v>
      </c>
      <c r="BC467" s="226">
        <f t="shared" si="153"/>
        <v>0</v>
      </c>
      <c r="BD467" s="226">
        <f t="shared" si="154"/>
        <v>0</v>
      </c>
      <c r="BE467" s="226">
        <f t="shared" si="155"/>
        <v>0</v>
      </c>
      <c r="BF467" s="226">
        <f t="shared" si="156"/>
        <v>0</v>
      </c>
      <c r="BG467" s="226">
        <f t="shared" si="157"/>
        <v>0</v>
      </c>
      <c r="BH467" s="226">
        <f t="shared" si="158"/>
        <v>0</v>
      </c>
      <c r="BI467" s="226">
        <f t="shared" si="159"/>
        <v>0</v>
      </c>
      <c r="BJ467" s="226">
        <f t="shared" si="160"/>
        <v>0</v>
      </c>
      <c r="BK467" s="226">
        <f t="shared" si="161"/>
        <v>0</v>
      </c>
      <c r="BL467" s="226">
        <f t="shared" si="162"/>
        <v>0</v>
      </c>
      <c r="BM467" s="226">
        <f t="shared" si="163"/>
        <v>0</v>
      </c>
      <c r="BN467" s="226">
        <f t="shared" si="164"/>
        <v>0</v>
      </c>
      <c r="BO467" s="226">
        <f t="shared" si="165"/>
        <v>0</v>
      </c>
      <c r="BP467" s="226">
        <f t="shared" si="166"/>
        <v>0</v>
      </c>
      <c r="BQ467" s="226">
        <f t="shared" si="167"/>
        <v>0</v>
      </c>
      <c r="BR467" s="226">
        <f t="shared" si="168"/>
        <v>0</v>
      </c>
      <c r="BS467" s="226">
        <f t="shared" si="169"/>
        <v>0</v>
      </c>
      <c r="BT467" s="226">
        <f t="shared" si="170"/>
        <v>0</v>
      </c>
      <c r="BU467" s="226">
        <f t="shared" si="171"/>
        <v>0</v>
      </c>
      <c r="BV467" s="226">
        <f t="shared" si="172"/>
        <v>0</v>
      </c>
    </row>
    <row r="468" spans="1:74">
      <c r="A468" s="226">
        <v>436</v>
      </c>
      <c r="B468" s="226" t="s">
        <v>1734</v>
      </c>
      <c r="C468" s="226">
        <f>INDEX('Uganda workforce data - raw'!$A$4:$F$619,MATCH($B468, 'Uganda workforce data - raw'!$B$4:$B$619,0), MATCH("Filled Male",'Uganda workforce data - raw'!$A$4:$F$4,0))*INDEX('Mapping cadres'!$B$1:$Z$616,MATCH($B468, 'Mapping cadres'!$B$1:$B$616,0), MATCH(C$32,'Mapping cadres'!$B$1:$Z$1,0))</f>
        <v>0</v>
      </c>
      <c r="D468" s="226">
        <f>INDEX('Uganda workforce data - raw'!$A$4:$F$619,MATCH($B468, 'Uganda workforce data - raw'!$B$4:$B$619,0), MATCH("Filled Male",'Uganda workforce data - raw'!$A$4:$F$4,0))*INDEX('Mapping cadres'!$B$1:$Z$616,MATCH($B468, 'Mapping cadres'!$B$1:$B$616,0), MATCH(D$32,'Mapping cadres'!$B$1:$Z$1,0))</f>
        <v>0</v>
      </c>
      <c r="E468" s="226">
        <f>INDEX('Uganda workforce data - raw'!$A$4:$F$619,MATCH($B468, 'Uganda workforce data - raw'!$B$4:$B$619,0), MATCH("Filled Male",'Uganda workforce data - raw'!$A$4:$F$4,0))*INDEX('Mapping cadres'!$B$1:$Z$616,MATCH($B468, 'Mapping cadres'!$B$1:$B$616,0), MATCH(E$32,'Mapping cadres'!$B$1:$Z$1,0))</f>
        <v>0</v>
      </c>
      <c r="F468" s="226">
        <f>INDEX('Uganda workforce data - raw'!$A$4:$F$619,MATCH($B468, 'Uganda workforce data - raw'!$B$4:$B$619,0), MATCH("Filled Male",'Uganda workforce data - raw'!$A$4:$F$4,0))*INDEX('Mapping cadres'!$B$1:$Z$616,MATCH($B468, 'Mapping cadres'!$B$1:$B$616,0), MATCH(F$32,'Mapping cadres'!$B$1:$Z$1,0))</f>
        <v>0</v>
      </c>
      <c r="G468" s="226">
        <f>INDEX('Uganda workforce data - raw'!$A$4:$F$619,MATCH($B468, 'Uganda workforce data - raw'!$B$4:$B$619,0), MATCH("Filled Male",'Uganda workforce data - raw'!$A$4:$F$4,0))*INDEX('Mapping cadres'!$B$1:$Z$616,MATCH($B468, 'Mapping cadres'!$B$1:$B$616,0), MATCH(G$32,'Mapping cadres'!$B$1:$Z$1,0))</f>
        <v>0</v>
      </c>
      <c r="H468" s="226">
        <f>INDEX('Uganda workforce data - raw'!$A$4:$F$619,MATCH($B468, 'Uganda workforce data - raw'!$B$4:$B$619,0), MATCH("Filled Male",'Uganda workforce data - raw'!$A$4:$F$4,0))*INDEX('Mapping cadres'!$B$1:$Z$616,MATCH($B468, 'Mapping cadres'!$B$1:$B$616,0), MATCH(H$32,'Mapping cadres'!$B$1:$Z$1,0))</f>
        <v>0</v>
      </c>
      <c r="I468" s="226">
        <f>INDEX('Uganda workforce data - raw'!$A$4:$F$619,MATCH($B468, 'Uganda workforce data - raw'!$B$4:$B$619,0), MATCH("Filled Male",'Uganda workforce data - raw'!$A$4:$F$4,0))*INDEX('Mapping cadres'!$B$1:$Z$616,MATCH($B468, 'Mapping cadres'!$B$1:$B$616,0), MATCH(I$32,'Mapping cadres'!$B$1:$Z$1,0))</f>
        <v>0</v>
      </c>
      <c r="J468" s="226">
        <f>INDEX('Uganda workforce data - raw'!$A$4:$F$619,MATCH($B468, 'Uganda workforce data - raw'!$B$4:$B$619,0), MATCH("Filled Male",'Uganda workforce data - raw'!$A$4:$F$4,0))*INDEX('Mapping cadres'!$B$1:$Z$616,MATCH($B468, 'Mapping cadres'!$B$1:$B$616,0), MATCH(J$32,'Mapping cadres'!$B$1:$Z$1,0))</f>
        <v>0</v>
      </c>
      <c r="K468" s="226">
        <f>INDEX('Uganda workforce data - raw'!$A$4:$F$619,MATCH($B468, 'Uganda workforce data - raw'!$B$4:$B$619,0), MATCH("Filled Male",'Uganda workforce data - raw'!$A$4:$F$4,0))*INDEX('Mapping cadres'!$B$1:$Z$616,MATCH($B468, 'Mapping cadres'!$B$1:$B$616,0), MATCH(K$32,'Mapping cadres'!$B$1:$Z$1,0))</f>
        <v>0</v>
      </c>
      <c r="L468" s="226">
        <f>INDEX('Uganda workforce data - raw'!$A$4:$F$619,MATCH($B468, 'Uganda workforce data - raw'!$B$4:$B$619,0), MATCH("Filled Male",'Uganda workforce data - raw'!$A$4:$F$4,0))*INDEX('Mapping cadres'!$B$1:$Z$616,MATCH($B468, 'Mapping cadres'!$B$1:$B$616,0), MATCH(L$32,'Mapping cadres'!$B$1:$Z$1,0))</f>
        <v>0</v>
      </c>
      <c r="M468" s="226">
        <f>INDEX('Uganda workforce data - raw'!$A$4:$F$619,MATCH($B468, 'Uganda workforce data - raw'!$B$4:$B$619,0), MATCH("Filled Male",'Uganda workforce data - raw'!$A$4:$F$4,0))*INDEX('Mapping cadres'!$B$1:$Z$616,MATCH($B468, 'Mapping cadres'!$B$1:$B$616,0), MATCH(M$32,'Mapping cadres'!$B$1:$Z$1,0))</f>
        <v>0</v>
      </c>
      <c r="N468" s="226">
        <f>INDEX('Uganda workforce data - raw'!$A$4:$F$619,MATCH($B468, 'Uganda workforce data - raw'!$B$4:$B$619,0), MATCH("Filled Male",'Uganda workforce data - raw'!$A$4:$F$4,0))*INDEX('Mapping cadres'!$B$1:$Z$616,MATCH($B468, 'Mapping cadres'!$B$1:$B$616,0), MATCH(N$32,'Mapping cadres'!$B$1:$Z$1,0))</f>
        <v>0</v>
      </c>
      <c r="O468" s="226">
        <f>INDEX('Uganda workforce data - raw'!$A$4:$F$619,MATCH($B468, 'Uganda workforce data - raw'!$B$4:$B$619,0), MATCH("Filled Male",'Uganda workforce data - raw'!$A$4:$F$4,0))*INDEX('Mapping cadres'!$B$1:$Z$616,MATCH($B468, 'Mapping cadres'!$B$1:$B$616,0), MATCH(O$32,'Mapping cadres'!$B$1:$Z$1,0))</f>
        <v>0</v>
      </c>
      <c r="P468" s="226">
        <f>INDEX('Uganda workforce data - raw'!$A$4:$F$619,MATCH($B468, 'Uganda workforce data - raw'!$B$4:$B$619,0), MATCH("Filled Male",'Uganda workforce data - raw'!$A$4:$F$4,0))*INDEX('Mapping cadres'!$B$1:$Z$616,MATCH($B468, 'Mapping cadres'!$B$1:$B$616,0), MATCH(P$32,'Mapping cadres'!$B$1:$Z$1,0))</f>
        <v>0</v>
      </c>
      <c r="Q468" s="226">
        <f>INDEX('Uganda workforce data - raw'!$A$4:$F$619,MATCH($B468, 'Uganda workforce data - raw'!$B$4:$B$619,0), MATCH("Filled Male",'Uganda workforce data - raw'!$A$4:$F$4,0))*INDEX('Mapping cadres'!$B$1:$Z$616,MATCH($B468, 'Mapping cadres'!$B$1:$B$616,0), MATCH(Q$32,'Mapping cadres'!$B$1:$Z$1,0))</f>
        <v>0</v>
      </c>
      <c r="R468" s="226">
        <f>INDEX('Uganda workforce data - raw'!$A$4:$F$619,MATCH($B468, 'Uganda workforce data - raw'!$B$4:$B$619,0), MATCH("Filled Male",'Uganda workforce data - raw'!$A$4:$F$4,0))*INDEX('Mapping cadres'!$B$1:$Z$616,MATCH($B468, 'Mapping cadres'!$B$1:$B$616,0), MATCH(R$32,'Mapping cadres'!$B$1:$Z$1,0))</f>
        <v>0</v>
      </c>
      <c r="S468" s="226">
        <f>INDEX('Uganda workforce data - raw'!$A$4:$F$619,MATCH($B468, 'Uganda workforce data - raw'!$B$4:$B$619,0), MATCH("Filled Male",'Uganda workforce data - raw'!$A$4:$F$4,0))*INDEX('Mapping cadres'!$B$1:$Z$616,MATCH($B468, 'Mapping cadres'!$B$1:$B$616,0), MATCH(S$32,'Mapping cadres'!$B$1:$Z$1,0))</f>
        <v>0</v>
      </c>
      <c r="T468" s="226">
        <f>INDEX('Uganda workforce data - raw'!$A$4:$F$619,MATCH($B468, 'Uganda workforce data - raw'!$B$4:$B$619,0), MATCH("Filled Male",'Uganda workforce data - raw'!$A$4:$F$4,0))*INDEX('Mapping cadres'!$B$1:$Z$616,MATCH($B468, 'Mapping cadres'!$B$1:$B$616,0), MATCH(T$32,'Mapping cadres'!$B$1:$Z$1,0))</f>
        <v>0</v>
      </c>
      <c r="U468" s="226">
        <f>INDEX('Uganda workforce data - raw'!$A$4:$F$619,MATCH($B468, 'Uganda workforce data - raw'!$B$4:$B$619,0), MATCH("Filled Male",'Uganda workforce data - raw'!$A$4:$F$4,0))*INDEX('Mapping cadres'!$B$1:$Z$616,MATCH($B468, 'Mapping cadres'!$B$1:$B$616,0), MATCH(U$32,'Mapping cadres'!$B$1:$Z$1,0))</f>
        <v>0</v>
      </c>
      <c r="V468" s="226">
        <f>INDEX('Uganda workforce data - raw'!$A$4:$F$619,MATCH($B468, 'Uganda workforce data - raw'!$B$4:$B$619,0), MATCH("Filled Male",'Uganda workforce data - raw'!$A$4:$F$4,0))*INDEX('Mapping cadres'!$B$1:$Z$616,MATCH($B468, 'Mapping cadres'!$B$1:$B$616,0), MATCH(V$32,'Mapping cadres'!$B$1:$Z$1,0))</f>
        <v>0</v>
      </c>
      <c r="W468" s="226">
        <f>INDEX('Uganda workforce data - raw'!$A$4:$F$619,MATCH($B468, 'Uganda workforce data - raw'!$B$4:$B$619,0), MATCH("Filled Male",'Uganda workforce data - raw'!$A$4:$F$4,0))*INDEX('Mapping cadres'!$B$1:$Z$616,MATCH($B468, 'Mapping cadres'!$B$1:$B$616,0), MATCH(W$32,'Mapping cadres'!$B$1:$Z$1,0))</f>
        <v>0</v>
      </c>
      <c r="X468" s="226">
        <f>INDEX('Uganda workforce data - raw'!$A$4:$F$619,MATCH($B468, 'Uganda workforce data - raw'!$B$4:$B$619,0), MATCH("Filled Male",'Uganda workforce data - raw'!$A$4:$F$4,0))*INDEX('Mapping cadres'!$B$1:$Z$616,MATCH($B468, 'Mapping cadres'!$B$1:$B$616,0), MATCH(X$32,'Mapping cadres'!$B$1:$Z$1,0))</f>
        <v>0</v>
      </c>
      <c r="Y468" s="226">
        <f>INDEX('Uganda workforce data - raw'!$A$4:$F$619,MATCH($B468, 'Uganda workforce data - raw'!$B$4:$B$619,0), MATCH("Filled Male",'Uganda workforce data - raw'!$A$4:$F$4,0))*INDEX('Mapping cadres'!$B$1:$Z$616,MATCH($B468, 'Mapping cadres'!$B$1:$B$616,0), MATCH(Y$32,'Mapping cadres'!$B$1:$Z$1,0))</f>
        <v>0</v>
      </c>
      <c r="Z468" s="226">
        <f>INDEX('Uganda workforce data - raw'!$A$4:$F$619,MATCH($B468, 'Uganda workforce data - raw'!$B$4:$B$619,0), MATCH("Filled Male",'Uganda workforce data - raw'!$A$4:$F$4,0))*INDEX('Mapping cadres'!$B$1:$Z$616,MATCH($B468, 'Mapping cadres'!$B$1:$B$616,0), MATCH(Z$32,'Mapping cadres'!$B$1:$Z$1,0))</f>
        <v>0</v>
      </c>
      <c r="AA468" s="226">
        <f>INDEX('Uganda workforce data - raw'!$A$4:$F$619,MATCH($B468, 'Uganda workforce data - raw'!$B$4:$B$619,0), MATCH("Filled Female",'Uganda workforce data - raw'!$A$4:$F$4,0))*INDEX('Mapping cadres'!$B$1:$Z$616,MATCH($B468, 'Mapping cadres'!$B$1:$B$616,0), MATCH(AA$32,'Mapping cadres'!$B$1:$Z$1,0))</f>
        <v>0</v>
      </c>
      <c r="AB468" s="226">
        <f>INDEX('Uganda workforce data - raw'!$A$4:$F$619,MATCH($B468, 'Uganda workforce data - raw'!$B$4:$B$619,0), MATCH("Filled Female",'Uganda workforce data - raw'!$A$4:$F$4,0))*INDEX('Mapping cadres'!$B$1:$Z$616,MATCH($B468, 'Mapping cadres'!$B$1:$B$616,0), MATCH(AB$32,'Mapping cadres'!$B$1:$Z$1,0))</f>
        <v>1</v>
      </c>
      <c r="AC468" s="226">
        <f>INDEX('Uganda workforce data - raw'!$A$4:$F$619,MATCH($B468, 'Uganda workforce data - raw'!$B$4:$B$619,0), MATCH("Filled Female",'Uganda workforce data - raw'!$A$4:$F$4,0))*INDEX('Mapping cadres'!$B$1:$Z$616,MATCH($B468, 'Mapping cadres'!$B$1:$B$616,0), MATCH(AC$32,'Mapping cadres'!$B$1:$Z$1,0))</f>
        <v>0</v>
      </c>
      <c r="AD468" s="226">
        <f>INDEX('Uganda workforce data - raw'!$A$4:$F$619,MATCH($B468, 'Uganda workforce data - raw'!$B$4:$B$619,0), MATCH("Filled Female",'Uganda workforce data - raw'!$A$4:$F$4,0))*INDEX('Mapping cadres'!$B$1:$Z$616,MATCH($B468, 'Mapping cadres'!$B$1:$B$616,0), MATCH(AD$32,'Mapping cadres'!$B$1:$Z$1,0))</f>
        <v>0</v>
      </c>
      <c r="AE468" s="226">
        <f>INDEX('Uganda workforce data - raw'!$A$4:$F$619,MATCH($B468, 'Uganda workforce data - raw'!$B$4:$B$619,0), MATCH("Filled Female",'Uganda workforce data - raw'!$A$4:$F$4,0))*INDEX('Mapping cadres'!$B$1:$Z$616,MATCH($B468, 'Mapping cadres'!$B$1:$B$616,0), MATCH(AE$32,'Mapping cadres'!$B$1:$Z$1,0))</f>
        <v>0</v>
      </c>
      <c r="AF468" s="226">
        <f>INDEX('Uganda workforce data - raw'!$A$4:$F$619,MATCH($B468, 'Uganda workforce data - raw'!$B$4:$B$619,0), MATCH("Filled Female",'Uganda workforce data - raw'!$A$4:$F$4,0))*INDEX('Mapping cadres'!$B$1:$Z$616,MATCH($B468, 'Mapping cadres'!$B$1:$B$616,0), MATCH(AF$32,'Mapping cadres'!$B$1:$Z$1,0))</f>
        <v>0</v>
      </c>
      <c r="AG468" s="226">
        <f>INDEX('Uganda workforce data - raw'!$A$4:$F$619,MATCH($B468, 'Uganda workforce data - raw'!$B$4:$B$619,0), MATCH("Filled Female",'Uganda workforce data - raw'!$A$4:$F$4,0))*INDEX('Mapping cadres'!$B$1:$Z$616,MATCH($B468, 'Mapping cadres'!$B$1:$B$616,0), MATCH(AG$32,'Mapping cadres'!$B$1:$Z$1,0))</f>
        <v>0</v>
      </c>
      <c r="AH468" s="226">
        <f>INDEX('Uganda workforce data - raw'!$A$4:$F$619,MATCH($B468, 'Uganda workforce data - raw'!$B$4:$B$619,0), MATCH("Filled Female",'Uganda workforce data - raw'!$A$4:$F$4,0))*INDEX('Mapping cadres'!$B$1:$Z$616,MATCH($B468, 'Mapping cadres'!$B$1:$B$616,0), MATCH(AH$32,'Mapping cadres'!$B$1:$Z$1,0))</f>
        <v>0</v>
      </c>
      <c r="AI468" s="226">
        <f>INDEX('Uganda workforce data - raw'!$A$4:$F$619,MATCH($B468, 'Uganda workforce data - raw'!$B$4:$B$619,0), MATCH("Filled Female",'Uganda workforce data - raw'!$A$4:$F$4,0))*INDEX('Mapping cadres'!$B$1:$Z$616,MATCH($B468, 'Mapping cadres'!$B$1:$B$616,0), MATCH(AI$32,'Mapping cadres'!$B$1:$Z$1,0))</f>
        <v>0</v>
      </c>
      <c r="AJ468" s="226">
        <f>INDEX('Uganda workforce data - raw'!$A$4:$F$619,MATCH($B468, 'Uganda workforce data - raw'!$B$4:$B$619,0), MATCH("Filled Female",'Uganda workforce data - raw'!$A$4:$F$4,0))*INDEX('Mapping cadres'!$B$1:$Z$616,MATCH($B468, 'Mapping cadres'!$B$1:$B$616,0), MATCH(AJ$32,'Mapping cadres'!$B$1:$Z$1,0))</f>
        <v>0</v>
      </c>
      <c r="AK468" s="226">
        <f>INDEX('Uganda workforce data - raw'!$A$4:$F$619,MATCH($B468, 'Uganda workforce data - raw'!$B$4:$B$619,0), MATCH("Filled Female",'Uganda workforce data - raw'!$A$4:$F$4,0))*INDEX('Mapping cadres'!$B$1:$Z$616,MATCH($B468, 'Mapping cadres'!$B$1:$B$616,0), MATCH(AK$32,'Mapping cadres'!$B$1:$Z$1,0))</f>
        <v>0</v>
      </c>
      <c r="AL468" s="226">
        <f>INDEX('Uganda workforce data - raw'!$A$4:$F$619,MATCH($B468, 'Uganda workforce data - raw'!$B$4:$B$619,0), MATCH("Filled Female",'Uganda workforce data - raw'!$A$4:$F$4,0))*INDEX('Mapping cadres'!$B$1:$Z$616,MATCH($B468, 'Mapping cadres'!$B$1:$B$616,0), MATCH(AL$32,'Mapping cadres'!$B$1:$Z$1,0))</f>
        <v>0</v>
      </c>
      <c r="AM468" s="226">
        <f>INDEX('Uganda workforce data - raw'!$A$4:$F$619,MATCH($B468, 'Uganda workforce data - raw'!$B$4:$B$619,0), MATCH("Filled Female",'Uganda workforce data - raw'!$A$4:$F$4,0))*INDEX('Mapping cadres'!$B$1:$Z$616,MATCH($B468, 'Mapping cadres'!$B$1:$B$616,0), MATCH(AM$32,'Mapping cadres'!$B$1:$Z$1,0))</f>
        <v>0</v>
      </c>
      <c r="AN468" s="226">
        <f>INDEX('Uganda workforce data - raw'!$A$4:$F$619,MATCH($B468, 'Uganda workforce data - raw'!$B$4:$B$619,0), MATCH("Filled Female",'Uganda workforce data - raw'!$A$4:$F$4,0))*INDEX('Mapping cadres'!$B$1:$Z$616,MATCH($B468, 'Mapping cadres'!$B$1:$B$616,0), MATCH(AN$32,'Mapping cadres'!$B$1:$Z$1,0))</f>
        <v>0</v>
      </c>
      <c r="AO468" s="226">
        <f>INDEX('Uganda workforce data - raw'!$A$4:$F$619,MATCH($B468, 'Uganda workforce data - raw'!$B$4:$B$619,0), MATCH("Filled Female",'Uganda workforce data - raw'!$A$4:$F$4,0))*INDEX('Mapping cadres'!$B$1:$Z$616,MATCH($B468, 'Mapping cadres'!$B$1:$B$616,0), MATCH(AO$32,'Mapping cadres'!$B$1:$Z$1,0))</f>
        <v>0</v>
      </c>
      <c r="AP468" s="226">
        <f>INDEX('Uganda workforce data - raw'!$A$4:$F$619,MATCH($B468, 'Uganda workforce data - raw'!$B$4:$B$619,0), MATCH("Filled Female",'Uganda workforce data - raw'!$A$4:$F$4,0))*INDEX('Mapping cadres'!$B$1:$Z$616,MATCH($B468, 'Mapping cadres'!$B$1:$B$616,0), MATCH(AP$32,'Mapping cadres'!$B$1:$Z$1,0))</f>
        <v>0</v>
      </c>
      <c r="AQ468" s="226">
        <f>INDEX('Uganda workforce data - raw'!$A$4:$F$619,MATCH($B468, 'Uganda workforce data - raw'!$B$4:$B$619,0), MATCH("Filled Female",'Uganda workforce data - raw'!$A$4:$F$4,0))*INDEX('Mapping cadres'!$B$1:$Z$616,MATCH($B468, 'Mapping cadres'!$B$1:$B$616,0), MATCH(AQ$32,'Mapping cadres'!$B$1:$Z$1,0))</f>
        <v>0</v>
      </c>
      <c r="AR468" s="226">
        <f>INDEX('Uganda workforce data - raw'!$A$4:$F$619,MATCH($B468, 'Uganda workforce data - raw'!$B$4:$B$619,0), MATCH("Filled Female",'Uganda workforce data - raw'!$A$4:$F$4,0))*INDEX('Mapping cadres'!$B$1:$Z$616,MATCH($B468, 'Mapping cadres'!$B$1:$B$616,0), MATCH(AR$32,'Mapping cadres'!$B$1:$Z$1,0))</f>
        <v>0</v>
      </c>
      <c r="AS468" s="226">
        <f>INDEX('Uganda workforce data - raw'!$A$4:$F$619,MATCH($B468, 'Uganda workforce data - raw'!$B$4:$B$619,0), MATCH("Filled Female",'Uganda workforce data - raw'!$A$4:$F$4,0))*INDEX('Mapping cadres'!$B$1:$Z$616,MATCH($B468, 'Mapping cadres'!$B$1:$B$616,0), MATCH(AS$32,'Mapping cadres'!$B$1:$Z$1,0))</f>
        <v>0</v>
      </c>
      <c r="AT468" s="226">
        <f>INDEX('Uganda workforce data - raw'!$A$4:$F$619,MATCH($B468, 'Uganda workforce data - raw'!$B$4:$B$619,0), MATCH("Filled Female",'Uganda workforce data - raw'!$A$4:$F$4,0))*INDEX('Mapping cadres'!$B$1:$Z$616,MATCH($B468, 'Mapping cadres'!$B$1:$B$616,0), MATCH(AT$32,'Mapping cadres'!$B$1:$Z$1,0))</f>
        <v>0</v>
      </c>
      <c r="AU468" s="226">
        <f>INDEX('Uganda workforce data - raw'!$A$4:$F$619,MATCH($B468, 'Uganda workforce data - raw'!$B$4:$B$619,0), MATCH("Filled Female",'Uganda workforce data - raw'!$A$4:$F$4,0))*INDEX('Mapping cadres'!$B$1:$Z$616,MATCH($B468, 'Mapping cadres'!$B$1:$B$616,0), MATCH(AU$32,'Mapping cadres'!$B$1:$Z$1,0))</f>
        <v>0</v>
      </c>
      <c r="AV468" s="226">
        <f>INDEX('Uganda workforce data - raw'!$A$4:$F$619,MATCH($B468, 'Uganda workforce data - raw'!$B$4:$B$619,0), MATCH("Filled Female",'Uganda workforce data - raw'!$A$4:$F$4,0))*INDEX('Mapping cadres'!$B$1:$Z$616,MATCH($B468, 'Mapping cadres'!$B$1:$B$616,0), MATCH(AV$32,'Mapping cadres'!$B$1:$Z$1,0))</f>
        <v>0</v>
      </c>
      <c r="AW468" s="226">
        <f>INDEX('Uganda workforce data - raw'!$A$4:$F$619,MATCH($B468, 'Uganda workforce data - raw'!$B$4:$B$619,0), MATCH("Filled Female",'Uganda workforce data - raw'!$A$4:$F$4,0))*INDEX('Mapping cadres'!$B$1:$Z$616,MATCH($B468, 'Mapping cadres'!$B$1:$B$616,0), MATCH(AW$32,'Mapping cadres'!$B$1:$Z$1,0))</f>
        <v>0</v>
      </c>
      <c r="AX468" s="226">
        <f>INDEX('Uganda workforce data - raw'!$A$4:$F$619,MATCH($B468, 'Uganda workforce data - raw'!$B$4:$B$619,0), MATCH("Filled Female",'Uganda workforce data - raw'!$A$4:$F$4,0))*INDEX('Mapping cadres'!$B$1:$Z$616,MATCH($B468, 'Mapping cadres'!$B$1:$B$616,0), MATCH(AX$32,'Mapping cadres'!$B$1:$Z$1,0))</f>
        <v>0</v>
      </c>
      <c r="AY468" s="226">
        <f t="shared" si="149"/>
        <v>0</v>
      </c>
      <c r="AZ468" s="226">
        <f t="shared" si="150"/>
        <v>1</v>
      </c>
      <c r="BA468" s="226">
        <f t="shared" si="151"/>
        <v>0</v>
      </c>
      <c r="BB468" s="226">
        <f t="shared" si="152"/>
        <v>0</v>
      </c>
      <c r="BC468" s="226">
        <f t="shared" si="153"/>
        <v>0</v>
      </c>
      <c r="BD468" s="226">
        <f t="shared" si="154"/>
        <v>0</v>
      </c>
      <c r="BE468" s="226">
        <f t="shared" si="155"/>
        <v>0</v>
      </c>
      <c r="BF468" s="226">
        <f t="shared" si="156"/>
        <v>0</v>
      </c>
      <c r="BG468" s="226">
        <f t="shared" si="157"/>
        <v>0</v>
      </c>
      <c r="BH468" s="226">
        <f t="shared" si="158"/>
        <v>0</v>
      </c>
      <c r="BI468" s="226">
        <f t="shared" si="159"/>
        <v>0</v>
      </c>
      <c r="BJ468" s="226">
        <f t="shared" si="160"/>
        <v>0</v>
      </c>
      <c r="BK468" s="226">
        <f t="shared" si="161"/>
        <v>0</v>
      </c>
      <c r="BL468" s="226">
        <f t="shared" si="162"/>
        <v>0</v>
      </c>
      <c r="BM468" s="226">
        <f t="shared" si="163"/>
        <v>0</v>
      </c>
      <c r="BN468" s="226">
        <f t="shared" si="164"/>
        <v>0</v>
      </c>
      <c r="BO468" s="226">
        <f t="shared" si="165"/>
        <v>0</v>
      </c>
      <c r="BP468" s="226">
        <f t="shared" si="166"/>
        <v>0</v>
      </c>
      <c r="BQ468" s="226">
        <f t="shared" si="167"/>
        <v>0</v>
      </c>
      <c r="BR468" s="226">
        <f t="shared" si="168"/>
        <v>0</v>
      </c>
      <c r="BS468" s="226">
        <f t="shared" si="169"/>
        <v>0</v>
      </c>
      <c r="BT468" s="226">
        <f t="shared" si="170"/>
        <v>0</v>
      </c>
      <c r="BU468" s="226">
        <f t="shared" si="171"/>
        <v>0</v>
      </c>
      <c r="BV468" s="226">
        <f t="shared" si="172"/>
        <v>0</v>
      </c>
    </row>
    <row r="469" spans="1:74">
      <c r="A469" s="226">
        <v>437</v>
      </c>
      <c r="B469" s="226" t="s">
        <v>1735</v>
      </c>
      <c r="C469" s="226">
        <f>INDEX('Uganda workforce data - raw'!$A$4:$F$619,MATCH($B469, 'Uganda workforce data - raw'!$B$4:$B$619,0), MATCH("Filled Male",'Uganda workforce data - raw'!$A$4:$F$4,0))*INDEX('Mapping cadres'!$B$1:$Z$616,MATCH($B469, 'Mapping cadres'!$B$1:$B$616,0), MATCH(C$32,'Mapping cadres'!$B$1:$Z$1,0))</f>
        <v>4</v>
      </c>
      <c r="D469" s="226">
        <f>INDEX('Uganda workforce data - raw'!$A$4:$F$619,MATCH($B469, 'Uganda workforce data - raw'!$B$4:$B$619,0), MATCH("Filled Male",'Uganda workforce data - raw'!$A$4:$F$4,0))*INDEX('Mapping cadres'!$B$1:$Z$616,MATCH($B469, 'Mapping cadres'!$B$1:$B$616,0), MATCH(D$32,'Mapping cadres'!$B$1:$Z$1,0))</f>
        <v>0</v>
      </c>
      <c r="E469" s="226">
        <f>INDEX('Uganda workforce data - raw'!$A$4:$F$619,MATCH($B469, 'Uganda workforce data - raw'!$B$4:$B$619,0), MATCH("Filled Male",'Uganda workforce data - raw'!$A$4:$F$4,0))*INDEX('Mapping cadres'!$B$1:$Z$616,MATCH($B469, 'Mapping cadres'!$B$1:$B$616,0), MATCH(E$32,'Mapping cadres'!$B$1:$Z$1,0))</f>
        <v>0</v>
      </c>
      <c r="F469" s="226">
        <f>INDEX('Uganda workforce data - raw'!$A$4:$F$619,MATCH($B469, 'Uganda workforce data - raw'!$B$4:$B$619,0), MATCH("Filled Male",'Uganda workforce data - raw'!$A$4:$F$4,0))*INDEX('Mapping cadres'!$B$1:$Z$616,MATCH($B469, 'Mapping cadres'!$B$1:$B$616,0), MATCH(F$32,'Mapping cadres'!$B$1:$Z$1,0))</f>
        <v>0</v>
      </c>
      <c r="G469" s="226">
        <f>INDEX('Uganda workforce data - raw'!$A$4:$F$619,MATCH($B469, 'Uganda workforce data - raw'!$B$4:$B$619,0), MATCH("Filled Male",'Uganda workforce data - raw'!$A$4:$F$4,0))*INDEX('Mapping cadres'!$B$1:$Z$616,MATCH($B469, 'Mapping cadres'!$B$1:$B$616,0), MATCH(G$32,'Mapping cadres'!$B$1:$Z$1,0))</f>
        <v>0</v>
      </c>
      <c r="H469" s="226">
        <f>INDEX('Uganda workforce data - raw'!$A$4:$F$619,MATCH($B469, 'Uganda workforce data - raw'!$B$4:$B$619,0), MATCH("Filled Male",'Uganda workforce data - raw'!$A$4:$F$4,0))*INDEX('Mapping cadres'!$B$1:$Z$616,MATCH($B469, 'Mapping cadres'!$B$1:$B$616,0), MATCH(H$32,'Mapping cadres'!$B$1:$Z$1,0))</f>
        <v>0</v>
      </c>
      <c r="I469" s="226">
        <f>INDEX('Uganda workforce data - raw'!$A$4:$F$619,MATCH($B469, 'Uganda workforce data - raw'!$B$4:$B$619,0), MATCH("Filled Male",'Uganda workforce data - raw'!$A$4:$F$4,0))*INDEX('Mapping cadres'!$B$1:$Z$616,MATCH($B469, 'Mapping cadres'!$B$1:$B$616,0), MATCH(I$32,'Mapping cadres'!$B$1:$Z$1,0))</f>
        <v>0</v>
      </c>
      <c r="J469" s="226">
        <f>INDEX('Uganda workforce data - raw'!$A$4:$F$619,MATCH($B469, 'Uganda workforce data - raw'!$B$4:$B$619,0), MATCH("Filled Male",'Uganda workforce data - raw'!$A$4:$F$4,0))*INDEX('Mapping cadres'!$B$1:$Z$616,MATCH($B469, 'Mapping cadres'!$B$1:$B$616,0), MATCH(J$32,'Mapping cadres'!$B$1:$Z$1,0))</f>
        <v>0</v>
      </c>
      <c r="K469" s="226">
        <f>INDEX('Uganda workforce data - raw'!$A$4:$F$619,MATCH($B469, 'Uganda workforce data - raw'!$B$4:$B$619,0), MATCH("Filled Male",'Uganda workforce data - raw'!$A$4:$F$4,0))*INDEX('Mapping cadres'!$B$1:$Z$616,MATCH($B469, 'Mapping cadres'!$B$1:$B$616,0), MATCH(K$32,'Mapping cadres'!$B$1:$Z$1,0))</f>
        <v>0</v>
      </c>
      <c r="L469" s="226">
        <f>INDEX('Uganda workforce data - raw'!$A$4:$F$619,MATCH($B469, 'Uganda workforce data - raw'!$B$4:$B$619,0), MATCH("Filled Male",'Uganda workforce data - raw'!$A$4:$F$4,0))*INDEX('Mapping cadres'!$B$1:$Z$616,MATCH($B469, 'Mapping cadres'!$B$1:$B$616,0), MATCH(L$32,'Mapping cadres'!$B$1:$Z$1,0))</f>
        <v>0</v>
      </c>
      <c r="M469" s="226">
        <f>INDEX('Uganda workforce data - raw'!$A$4:$F$619,MATCH($B469, 'Uganda workforce data - raw'!$B$4:$B$619,0), MATCH("Filled Male",'Uganda workforce data - raw'!$A$4:$F$4,0))*INDEX('Mapping cadres'!$B$1:$Z$616,MATCH($B469, 'Mapping cadres'!$B$1:$B$616,0), MATCH(M$32,'Mapping cadres'!$B$1:$Z$1,0))</f>
        <v>0</v>
      </c>
      <c r="N469" s="226">
        <f>INDEX('Uganda workforce data - raw'!$A$4:$F$619,MATCH($B469, 'Uganda workforce data - raw'!$B$4:$B$619,0), MATCH("Filled Male",'Uganda workforce data - raw'!$A$4:$F$4,0))*INDEX('Mapping cadres'!$B$1:$Z$616,MATCH($B469, 'Mapping cadres'!$B$1:$B$616,0), MATCH(N$32,'Mapping cadres'!$B$1:$Z$1,0))</f>
        <v>0</v>
      </c>
      <c r="O469" s="226">
        <f>INDEX('Uganda workforce data - raw'!$A$4:$F$619,MATCH($B469, 'Uganda workforce data - raw'!$B$4:$B$619,0), MATCH("Filled Male",'Uganda workforce data - raw'!$A$4:$F$4,0))*INDEX('Mapping cadres'!$B$1:$Z$616,MATCH($B469, 'Mapping cadres'!$B$1:$B$616,0), MATCH(O$32,'Mapping cadres'!$B$1:$Z$1,0))</f>
        <v>0</v>
      </c>
      <c r="P469" s="226">
        <f>INDEX('Uganda workforce data - raw'!$A$4:$F$619,MATCH($B469, 'Uganda workforce data - raw'!$B$4:$B$619,0), MATCH("Filled Male",'Uganda workforce data - raw'!$A$4:$F$4,0))*INDEX('Mapping cadres'!$B$1:$Z$616,MATCH($B469, 'Mapping cadres'!$B$1:$B$616,0), MATCH(P$32,'Mapping cadres'!$B$1:$Z$1,0))</f>
        <v>0</v>
      </c>
      <c r="Q469" s="226">
        <f>INDEX('Uganda workforce data - raw'!$A$4:$F$619,MATCH($B469, 'Uganda workforce data - raw'!$B$4:$B$619,0), MATCH("Filled Male",'Uganda workforce data - raw'!$A$4:$F$4,0))*INDEX('Mapping cadres'!$B$1:$Z$616,MATCH($B469, 'Mapping cadres'!$B$1:$B$616,0), MATCH(Q$32,'Mapping cadres'!$B$1:$Z$1,0))</f>
        <v>0</v>
      </c>
      <c r="R469" s="226">
        <f>INDEX('Uganda workforce data - raw'!$A$4:$F$619,MATCH($B469, 'Uganda workforce data - raw'!$B$4:$B$619,0), MATCH("Filled Male",'Uganda workforce data - raw'!$A$4:$F$4,0))*INDEX('Mapping cadres'!$B$1:$Z$616,MATCH($B469, 'Mapping cadres'!$B$1:$B$616,0), MATCH(R$32,'Mapping cadres'!$B$1:$Z$1,0))</f>
        <v>0</v>
      </c>
      <c r="S469" s="226">
        <f>INDEX('Uganda workforce data - raw'!$A$4:$F$619,MATCH($B469, 'Uganda workforce data - raw'!$B$4:$B$619,0), MATCH("Filled Male",'Uganda workforce data - raw'!$A$4:$F$4,0))*INDEX('Mapping cadres'!$B$1:$Z$616,MATCH($B469, 'Mapping cadres'!$B$1:$B$616,0), MATCH(S$32,'Mapping cadres'!$B$1:$Z$1,0))</f>
        <v>0</v>
      </c>
      <c r="T469" s="226">
        <f>INDEX('Uganda workforce data - raw'!$A$4:$F$619,MATCH($B469, 'Uganda workforce data - raw'!$B$4:$B$619,0), MATCH("Filled Male",'Uganda workforce data - raw'!$A$4:$F$4,0))*INDEX('Mapping cadres'!$B$1:$Z$616,MATCH($B469, 'Mapping cadres'!$B$1:$B$616,0), MATCH(T$32,'Mapping cadres'!$B$1:$Z$1,0))</f>
        <v>0</v>
      </c>
      <c r="U469" s="226">
        <f>INDEX('Uganda workforce data - raw'!$A$4:$F$619,MATCH($B469, 'Uganda workforce data - raw'!$B$4:$B$619,0), MATCH("Filled Male",'Uganda workforce data - raw'!$A$4:$F$4,0))*INDEX('Mapping cadres'!$B$1:$Z$616,MATCH($B469, 'Mapping cadres'!$B$1:$B$616,0), MATCH(U$32,'Mapping cadres'!$B$1:$Z$1,0))</f>
        <v>0</v>
      </c>
      <c r="V469" s="226">
        <f>INDEX('Uganda workforce data - raw'!$A$4:$F$619,MATCH($B469, 'Uganda workforce data - raw'!$B$4:$B$619,0), MATCH("Filled Male",'Uganda workforce data - raw'!$A$4:$F$4,0))*INDEX('Mapping cadres'!$B$1:$Z$616,MATCH($B469, 'Mapping cadres'!$B$1:$B$616,0), MATCH(V$32,'Mapping cadres'!$B$1:$Z$1,0))</f>
        <v>0</v>
      </c>
      <c r="W469" s="226">
        <f>INDEX('Uganda workforce data - raw'!$A$4:$F$619,MATCH($B469, 'Uganda workforce data - raw'!$B$4:$B$619,0), MATCH("Filled Male",'Uganda workforce data - raw'!$A$4:$F$4,0))*INDEX('Mapping cadres'!$B$1:$Z$616,MATCH($B469, 'Mapping cadres'!$B$1:$B$616,0), MATCH(W$32,'Mapping cadres'!$B$1:$Z$1,0))</f>
        <v>0</v>
      </c>
      <c r="X469" s="226">
        <f>INDEX('Uganda workforce data - raw'!$A$4:$F$619,MATCH($B469, 'Uganda workforce data - raw'!$B$4:$B$619,0), MATCH("Filled Male",'Uganda workforce data - raw'!$A$4:$F$4,0))*INDEX('Mapping cadres'!$B$1:$Z$616,MATCH($B469, 'Mapping cadres'!$B$1:$B$616,0), MATCH(X$32,'Mapping cadres'!$B$1:$Z$1,0))</f>
        <v>0</v>
      </c>
      <c r="Y469" s="226">
        <f>INDEX('Uganda workforce data - raw'!$A$4:$F$619,MATCH($B469, 'Uganda workforce data - raw'!$B$4:$B$619,0), MATCH("Filled Male",'Uganda workforce data - raw'!$A$4:$F$4,0))*INDEX('Mapping cadres'!$B$1:$Z$616,MATCH($B469, 'Mapping cadres'!$B$1:$B$616,0), MATCH(Y$32,'Mapping cadres'!$B$1:$Z$1,0))</f>
        <v>0</v>
      </c>
      <c r="Z469" s="226">
        <f>INDEX('Uganda workforce data - raw'!$A$4:$F$619,MATCH($B469, 'Uganda workforce data - raw'!$B$4:$B$619,0), MATCH("Filled Male",'Uganda workforce data - raw'!$A$4:$F$4,0))*INDEX('Mapping cadres'!$B$1:$Z$616,MATCH($B469, 'Mapping cadres'!$B$1:$B$616,0), MATCH(Z$32,'Mapping cadres'!$B$1:$Z$1,0))</f>
        <v>0</v>
      </c>
      <c r="AA469" s="226">
        <f>INDEX('Uganda workforce data - raw'!$A$4:$F$619,MATCH($B469, 'Uganda workforce data - raw'!$B$4:$B$619,0), MATCH("Filled Female",'Uganda workforce data - raw'!$A$4:$F$4,0))*INDEX('Mapping cadres'!$B$1:$Z$616,MATCH($B469, 'Mapping cadres'!$B$1:$B$616,0), MATCH(AA$32,'Mapping cadres'!$B$1:$Z$1,0))</f>
        <v>0</v>
      </c>
      <c r="AB469" s="226">
        <f>INDEX('Uganda workforce data - raw'!$A$4:$F$619,MATCH($B469, 'Uganda workforce data - raw'!$B$4:$B$619,0), MATCH("Filled Female",'Uganda workforce data - raw'!$A$4:$F$4,0))*INDEX('Mapping cadres'!$B$1:$Z$616,MATCH($B469, 'Mapping cadres'!$B$1:$B$616,0), MATCH(AB$32,'Mapping cadres'!$B$1:$Z$1,0))</f>
        <v>0</v>
      </c>
      <c r="AC469" s="226">
        <f>INDEX('Uganda workforce data - raw'!$A$4:$F$619,MATCH($B469, 'Uganda workforce data - raw'!$B$4:$B$619,0), MATCH("Filled Female",'Uganda workforce data - raw'!$A$4:$F$4,0))*INDEX('Mapping cadres'!$B$1:$Z$616,MATCH($B469, 'Mapping cadres'!$B$1:$B$616,0), MATCH(AC$32,'Mapping cadres'!$B$1:$Z$1,0))</f>
        <v>0</v>
      </c>
      <c r="AD469" s="226">
        <f>INDEX('Uganda workforce data - raw'!$A$4:$F$619,MATCH($B469, 'Uganda workforce data - raw'!$B$4:$B$619,0), MATCH("Filled Female",'Uganda workforce data - raw'!$A$4:$F$4,0))*INDEX('Mapping cadres'!$B$1:$Z$616,MATCH($B469, 'Mapping cadres'!$B$1:$B$616,0), MATCH(AD$32,'Mapping cadres'!$B$1:$Z$1,0))</f>
        <v>0</v>
      </c>
      <c r="AE469" s="226">
        <f>INDEX('Uganda workforce data - raw'!$A$4:$F$619,MATCH($B469, 'Uganda workforce data - raw'!$B$4:$B$619,0), MATCH("Filled Female",'Uganda workforce data - raw'!$A$4:$F$4,0))*INDEX('Mapping cadres'!$B$1:$Z$616,MATCH($B469, 'Mapping cadres'!$B$1:$B$616,0), MATCH(AE$32,'Mapping cadres'!$B$1:$Z$1,0))</f>
        <v>0</v>
      </c>
      <c r="AF469" s="226">
        <f>INDEX('Uganda workforce data - raw'!$A$4:$F$619,MATCH($B469, 'Uganda workforce data - raw'!$B$4:$B$619,0), MATCH("Filled Female",'Uganda workforce data - raw'!$A$4:$F$4,0))*INDEX('Mapping cadres'!$B$1:$Z$616,MATCH($B469, 'Mapping cadres'!$B$1:$B$616,0), MATCH(AF$32,'Mapping cadres'!$B$1:$Z$1,0))</f>
        <v>0</v>
      </c>
      <c r="AG469" s="226">
        <f>INDEX('Uganda workforce data - raw'!$A$4:$F$619,MATCH($B469, 'Uganda workforce data - raw'!$B$4:$B$619,0), MATCH("Filled Female",'Uganda workforce data - raw'!$A$4:$F$4,0))*INDEX('Mapping cadres'!$B$1:$Z$616,MATCH($B469, 'Mapping cadres'!$B$1:$B$616,0), MATCH(AG$32,'Mapping cadres'!$B$1:$Z$1,0))</f>
        <v>0</v>
      </c>
      <c r="AH469" s="226">
        <f>INDEX('Uganda workforce data - raw'!$A$4:$F$619,MATCH($B469, 'Uganda workforce data - raw'!$B$4:$B$619,0), MATCH("Filled Female",'Uganda workforce data - raw'!$A$4:$F$4,0))*INDEX('Mapping cadres'!$B$1:$Z$616,MATCH($B469, 'Mapping cadres'!$B$1:$B$616,0), MATCH(AH$32,'Mapping cadres'!$B$1:$Z$1,0))</f>
        <v>0</v>
      </c>
      <c r="AI469" s="226">
        <f>INDEX('Uganda workforce data - raw'!$A$4:$F$619,MATCH($B469, 'Uganda workforce data - raw'!$B$4:$B$619,0), MATCH("Filled Female",'Uganda workforce data - raw'!$A$4:$F$4,0))*INDEX('Mapping cadres'!$B$1:$Z$616,MATCH($B469, 'Mapping cadres'!$B$1:$B$616,0), MATCH(AI$32,'Mapping cadres'!$B$1:$Z$1,0))</f>
        <v>0</v>
      </c>
      <c r="AJ469" s="226">
        <f>INDEX('Uganda workforce data - raw'!$A$4:$F$619,MATCH($B469, 'Uganda workforce data - raw'!$B$4:$B$619,0), MATCH("Filled Female",'Uganda workforce data - raw'!$A$4:$F$4,0))*INDEX('Mapping cadres'!$B$1:$Z$616,MATCH($B469, 'Mapping cadres'!$B$1:$B$616,0), MATCH(AJ$32,'Mapping cadres'!$B$1:$Z$1,0))</f>
        <v>0</v>
      </c>
      <c r="AK469" s="226">
        <f>INDEX('Uganda workforce data - raw'!$A$4:$F$619,MATCH($B469, 'Uganda workforce data - raw'!$B$4:$B$619,0), MATCH("Filled Female",'Uganda workforce data - raw'!$A$4:$F$4,0))*INDEX('Mapping cadres'!$B$1:$Z$616,MATCH($B469, 'Mapping cadres'!$B$1:$B$616,0), MATCH(AK$32,'Mapping cadres'!$B$1:$Z$1,0))</f>
        <v>0</v>
      </c>
      <c r="AL469" s="226">
        <f>INDEX('Uganda workforce data - raw'!$A$4:$F$619,MATCH($B469, 'Uganda workforce data - raw'!$B$4:$B$619,0), MATCH("Filled Female",'Uganda workforce data - raw'!$A$4:$F$4,0))*INDEX('Mapping cadres'!$B$1:$Z$616,MATCH($B469, 'Mapping cadres'!$B$1:$B$616,0), MATCH(AL$32,'Mapping cadres'!$B$1:$Z$1,0))</f>
        <v>0</v>
      </c>
      <c r="AM469" s="226">
        <f>INDEX('Uganda workforce data - raw'!$A$4:$F$619,MATCH($B469, 'Uganda workforce data - raw'!$B$4:$B$619,0), MATCH("Filled Female",'Uganda workforce data - raw'!$A$4:$F$4,0))*INDEX('Mapping cadres'!$B$1:$Z$616,MATCH($B469, 'Mapping cadres'!$B$1:$B$616,0), MATCH(AM$32,'Mapping cadres'!$B$1:$Z$1,0))</f>
        <v>0</v>
      </c>
      <c r="AN469" s="226">
        <f>INDEX('Uganda workforce data - raw'!$A$4:$F$619,MATCH($B469, 'Uganda workforce data - raw'!$B$4:$B$619,0), MATCH("Filled Female",'Uganda workforce data - raw'!$A$4:$F$4,0))*INDEX('Mapping cadres'!$B$1:$Z$616,MATCH($B469, 'Mapping cadres'!$B$1:$B$616,0), MATCH(AN$32,'Mapping cadres'!$B$1:$Z$1,0))</f>
        <v>0</v>
      </c>
      <c r="AO469" s="226">
        <f>INDEX('Uganda workforce data - raw'!$A$4:$F$619,MATCH($B469, 'Uganda workforce data - raw'!$B$4:$B$619,0), MATCH("Filled Female",'Uganda workforce data - raw'!$A$4:$F$4,0))*INDEX('Mapping cadres'!$B$1:$Z$616,MATCH($B469, 'Mapping cadres'!$B$1:$B$616,0), MATCH(AO$32,'Mapping cadres'!$B$1:$Z$1,0))</f>
        <v>0</v>
      </c>
      <c r="AP469" s="226">
        <f>INDEX('Uganda workforce data - raw'!$A$4:$F$619,MATCH($B469, 'Uganda workforce data - raw'!$B$4:$B$619,0), MATCH("Filled Female",'Uganda workforce data - raw'!$A$4:$F$4,0))*INDEX('Mapping cadres'!$B$1:$Z$616,MATCH($B469, 'Mapping cadres'!$B$1:$B$616,0), MATCH(AP$32,'Mapping cadres'!$B$1:$Z$1,0))</f>
        <v>0</v>
      </c>
      <c r="AQ469" s="226">
        <f>INDEX('Uganda workforce data - raw'!$A$4:$F$619,MATCH($B469, 'Uganda workforce data - raw'!$B$4:$B$619,0), MATCH("Filled Female",'Uganda workforce data - raw'!$A$4:$F$4,0))*INDEX('Mapping cadres'!$B$1:$Z$616,MATCH($B469, 'Mapping cadres'!$B$1:$B$616,0), MATCH(AQ$32,'Mapping cadres'!$B$1:$Z$1,0))</f>
        <v>0</v>
      </c>
      <c r="AR469" s="226">
        <f>INDEX('Uganda workforce data - raw'!$A$4:$F$619,MATCH($B469, 'Uganda workforce data - raw'!$B$4:$B$619,0), MATCH("Filled Female",'Uganda workforce data - raw'!$A$4:$F$4,0))*INDEX('Mapping cadres'!$B$1:$Z$616,MATCH($B469, 'Mapping cadres'!$B$1:$B$616,0), MATCH(AR$32,'Mapping cadres'!$B$1:$Z$1,0))</f>
        <v>0</v>
      </c>
      <c r="AS469" s="226">
        <f>INDEX('Uganda workforce data - raw'!$A$4:$F$619,MATCH($B469, 'Uganda workforce data - raw'!$B$4:$B$619,0), MATCH("Filled Female",'Uganda workforce data - raw'!$A$4:$F$4,0))*INDEX('Mapping cadres'!$B$1:$Z$616,MATCH($B469, 'Mapping cadres'!$B$1:$B$616,0), MATCH(AS$32,'Mapping cadres'!$B$1:$Z$1,0))</f>
        <v>0</v>
      </c>
      <c r="AT469" s="226">
        <f>INDEX('Uganda workforce data - raw'!$A$4:$F$619,MATCH($B469, 'Uganda workforce data - raw'!$B$4:$B$619,0), MATCH("Filled Female",'Uganda workforce data - raw'!$A$4:$F$4,0))*INDEX('Mapping cadres'!$B$1:$Z$616,MATCH($B469, 'Mapping cadres'!$B$1:$B$616,0), MATCH(AT$32,'Mapping cadres'!$B$1:$Z$1,0))</f>
        <v>0</v>
      </c>
      <c r="AU469" s="226">
        <f>INDEX('Uganda workforce data - raw'!$A$4:$F$619,MATCH($B469, 'Uganda workforce data - raw'!$B$4:$B$619,0), MATCH("Filled Female",'Uganda workforce data - raw'!$A$4:$F$4,0))*INDEX('Mapping cadres'!$B$1:$Z$616,MATCH($B469, 'Mapping cadres'!$B$1:$B$616,0), MATCH(AU$32,'Mapping cadres'!$B$1:$Z$1,0))</f>
        <v>0</v>
      </c>
      <c r="AV469" s="226">
        <f>INDEX('Uganda workforce data - raw'!$A$4:$F$619,MATCH($B469, 'Uganda workforce data - raw'!$B$4:$B$619,0), MATCH("Filled Female",'Uganda workforce data - raw'!$A$4:$F$4,0))*INDEX('Mapping cadres'!$B$1:$Z$616,MATCH($B469, 'Mapping cadres'!$B$1:$B$616,0), MATCH(AV$32,'Mapping cadres'!$B$1:$Z$1,0))</f>
        <v>0</v>
      </c>
      <c r="AW469" s="226">
        <f>INDEX('Uganda workforce data - raw'!$A$4:$F$619,MATCH($B469, 'Uganda workforce data - raw'!$B$4:$B$619,0), MATCH("Filled Female",'Uganda workforce data - raw'!$A$4:$F$4,0))*INDEX('Mapping cadres'!$B$1:$Z$616,MATCH($B469, 'Mapping cadres'!$B$1:$B$616,0), MATCH(AW$32,'Mapping cadres'!$B$1:$Z$1,0))</f>
        <v>0</v>
      </c>
      <c r="AX469" s="226">
        <f>INDEX('Uganda workforce data - raw'!$A$4:$F$619,MATCH($B469, 'Uganda workforce data - raw'!$B$4:$B$619,0), MATCH("Filled Female",'Uganda workforce data - raw'!$A$4:$F$4,0))*INDEX('Mapping cadres'!$B$1:$Z$616,MATCH($B469, 'Mapping cadres'!$B$1:$B$616,0), MATCH(AX$32,'Mapping cadres'!$B$1:$Z$1,0))</f>
        <v>0</v>
      </c>
      <c r="AY469" s="226">
        <f t="shared" si="149"/>
        <v>4</v>
      </c>
      <c r="AZ469" s="226">
        <f t="shared" si="150"/>
        <v>0</v>
      </c>
      <c r="BA469" s="226">
        <f t="shared" si="151"/>
        <v>0</v>
      </c>
      <c r="BB469" s="226">
        <f t="shared" si="152"/>
        <v>0</v>
      </c>
      <c r="BC469" s="226">
        <f t="shared" si="153"/>
        <v>0</v>
      </c>
      <c r="BD469" s="226">
        <f t="shared" si="154"/>
        <v>0</v>
      </c>
      <c r="BE469" s="226">
        <f t="shared" si="155"/>
        <v>0</v>
      </c>
      <c r="BF469" s="226">
        <f t="shared" si="156"/>
        <v>0</v>
      </c>
      <c r="BG469" s="226">
        <f t="shared" si="157"/>
        <v>0</v>
      </c>
      <c r="BH469" s="226">
        <f t="shared" si="158"/>
        <v>0</v>
      </c>
      <c r="BI469" s="226">
        <f t="shared" si="159"/>
        <v>0</v>
      </c>
      <c r="BJ469" s="226">
        <f t="shared" si="160"/>
        <v>0</v>
      </c>
      <c r="BK469" s="226">
        <f t="shared" si="161"/>
        <v>0</v>
      </c>
      <c r="BL469" s="226">
        <f t="shared" si="162"/>
        <v>0</v>
      </c>
      <c r="BM469" s="226">
        <f t="shared" si="163"/>
        <v>0</v>
      </c>
      <c r="BN469" s="226">
        <f t="shared" si="164"/>
        <v>0</v>
      </c>
      <c r="BO469" s="226">
        <f t="shared" si="165"/>
        <v>0</v>
      </c>
      <c r="BP469" s="226">
        <f t="shared" si="166"/>
        <v>0</v>
      </c>
      <c r="BQ469" s="226">
        <f t="shared" si="167"/>
        <v>0</v>
      </c>
      <c r="BR469" s="226">
        <f t="shared" si="168"/>
        <v>0</v>
      </c>
      <c r="BS469" s="226">
        <f t="shared" si="169"/>
        <v>0</v>
      </c>
      <c r="BT469" s="226">
        <f t="shared" si="170"/>
        <v>0</v>
      </c>
      <c r="BU469" s="226">
        <f t="shared" si="171"/>
        <v>0</v>
      </c>
      <c r="BV469" s="226">
        <f t="shared" si="172"/>
        <v>0</v>
      </c>
    </row>
    <row r="470" spans="1:74">
      <c r="A470" s="226">
        <v>438</v>
      </c>
      <c r="B470" s="226" t="s">
        <v>1736</v>
      </c>
      <c r="C470" s="226">
        <f>INDEX('Uganda workforce data - raw'!$A$4:$F$619,MATCH($B470, 'Uganda workforce data - raw'!$B$4:$B$619,0), MATCH("Filled Male",'Uganda workforce data - raw'!$A$4:$F$4,0))*INDEX('Mapping cadres'!$B$1:$Z$616,MATCH($B470, 'Mapping cadres'!$B$1:$B$616,0), MATCH(C$32,'Mapping cadres'!$B$1:$Z$1,0))</f>
        <v>2</v>
      </c>
      <c r="D470" s="226">
        <f>INDEX('Uganda workforce data - raw'!$A$4:$F$619,MATCH($B470, 'Uganda workforce data - raw'!$B$4:$B$619,0), MATCH("Filled Male",'Uganda workforce data - raw'!$A$4:$F$4,0))*INDEX('Mapping cadres'!$B$1:$Z$616,MATCH($B470, 'Mapping cadres'!$B$1:$B$616,0), MATCH(D$32,'Mapping cadres'!$B$1:$Z$1,0))</f>
        <v>0</v>
      </c>
      <c r="E470" s="226">
        <f>INDEX('Uganda workforce data - raw'!$A$4:$F$619,MATCH($B470, 'Uganda workforce data - raw'!$B$4:$B$619,0), MATCH("Filled Male",'Uganda workforce data - raw'!$A$4:$F$4,0))*INDEX('Mapping cadres'!$B$1:$Z$616,MATCH($B470, 'Mapping cadres'!$B$1:$B$616,0), MATCH(E$32,'Mapping cadres'!$B$1:$Z$1,0))</f>
        <v>0</v>
      </c>
      <c r="F470" s="226">
        <f>INDEX('Uganda workforce data - raw'!$A$4:$F$619,MATCH($B470, 'Uganda workforce data - raw'!$B$4:$B$619,0), MATCH("Filled Male",'Uganda workforce data - raw'!$A$4:$F$4,0))*INDEX('Mapping cadres'!$B$1:$Z$616,MATCH($B470, 'Mapping cadres'!$B$1:$B$616,0), MATCH(F$32,'Mapping cadres'!$B$1:$Z$1,0))</f>
        <v>0</v>
      </c>
      <c r="G470" s="226">
        <f>INDEX('Uganda workforce data - raw'!$A$4:$F$619,MATCH($B470, 'Uganda workforce data - raw'!$B$4:$B$619,0), MATCH("Filled Male",'Uganda workforce data - raw'!$A$4:$F$4,0))*INDEX('Mapping cadres'!$B$1:$Z$616,MATCH($B470, 'Mapping cadres'!$B$1:$B$616,0), MATCH(G$32,'Mapping cadres'!$B$1:$Z$1,0))</f>
        <v>0</v>
      </c>
      <c r="H470" s="226">
        <f>INDEX('Uganda workforce data - raw'!$A$4:$F$619,MATCH($B470, 'Uganda workforce data - raw'!$B$4:$B$619,0), MATCH("Filled Male",'Uganda workforce data - raw'!$A$4:$F$4,0))*INDEX('Mapping cadres'!$B$1:$Z$616,MATCH($B470, 'Mapping cadres'!$B$1:$B$616,0), MATCH(H$32,'Mapping cadres'!$B$1:$Z$1,0))</f>
        <v>0</v>
      </c>
      <c r="I470" s="226">
        <f>INDEX('Uganda workforce data - raw'!$A$4:$F$619,MATCH($B470, 'Uganda workforce data - raw'!$B$4:$B$619,0), MATCH("Filled Male",'Uganda workforce data - raw'!$A$4:$F$4,0))*INDEX('Mapping cadres'!$B$1:$Z$616,MATCH($B470, 'Mapping cadres'!$B$1:$B$616,0), MATCH(I$32,'Mapping cadres'!$B$1:$Z$1,0))</f>
        <v>0</v>
      </c>
      <c r="J470" s="226">
        <f>INDEX('Uganda workforce data - raw'!$A$4:$F$619,MATCH($B470, 'Uganda workforce data - raw'!$B$4:$B$619,0), MATCH("Filled Male",'Uganda workforce data - raw'!$A$4:$F$4,0))*INDEX('Mapping cadres'!$B$1:$Z$616,MATCH($B470, 'Mapping cadres'!$B$1:$B$616,0), MATCH(J$32,'Mapping cadres'!$B$1:$Z$1,0))</f>
        <v>0</v>
      </c>
      <c r="K470" s="226">
        <f>INDEX('Uganda workforce data - raw'!$A$4:$F$619,MATCH($B470, 'Uganda workforce data - raw'!$B$4:$B$619,0), MATCH("Filled Male",'Uganda workforce data - raw'!$A$4:$F$4,0))*INDEX('Mapping cadres'!$B$1:$Z$616,MATCH($B470, 'Mapping cadres'!$B$1:$B$616,0), MATCH(K$32,'Mapping cadres'!$B$1:$Z$1,0))</f>
        <v>0</v>
      </c>
      <c r="L470" s="226">
        <f>INDEX('Uganda workforce data - raw'!$A$4:$F$619,MATCH($B470, 'Uganda workforce data - raw'!$B$4:$B$619,0), MATCH("Filled Male",'Uganda workforce data - raw'!$A$4:$F$4,0))*INDEX('Mapping cadres'!$B$1:$Z$616,MATCH($B470, 'Mapping cadres'!$B$1:$B$616,0), MATCH(L$32,'Mapping cadres'!$B$1:$Z$1,0))</f>
        <v>0</v>
      </c>
      <c r="M470" s="226">
        <f>INDEX('Uganda workforce data - raw'!$A$4:$F$619,MATCH($B470, 'Uganda workforce data - raw'!$B$4:$B$619,0), MATCH("Filled Male",'Uganda workforce data - raw'!$A$4:$F$4,0))*INDEX('Mapping cadres'!$B$1:$Z$616,MATCH($B470, 'Mapping cadres'!$B$1:$B$616,0), MATCH(M$32,'Mapping cadres'!$B$1:$Z$1,0))</f>
        <v>0</v>
      </c>
      <c r="N470" s="226">
        <f>INDEX('Uganda workforce data - raw'!$A$4:$F$619,MATCH($B470, 'Uganda workforce data - raw'!$B$4:$B$619,0), MATCH("Filled Male",'Uganda workforce data - raw'!$A$4:$F$4,0))*INDEX('Mapping cadres'!$B$1:$Z$616,MATCH($B470, 'Mapping cadres'!$B$1:$B$616,0), MATCH(N$32,'Mapping cadres'!$B$1:$Z$1,0))</f>
        <v>0</v>
      </c>
      <c r="O470" s="226">
        <f>INDEX('Uganda workforce data - raw'!$A$4:$F$619,MATCH($B470, 'Uganda workforce data - raw'!$B$4:$B$619,0), MATCH("Filled Male",'Uganda workforce data - raw'!$A$4:$F$4,0))*INDEX('Mapping cadres'!$B$1:$Z$616,MATCH($B470, 'Mapping cadres'!$B$1:$B$616,0), MATCH(O$32,'Mapping cadres'!$B$1:$Z$1,0))</f>
        <v>0</v>
      </c>
      <c r="P470" s="226">
        <f>INDEX('Uganda workforce data - raw'!$A$4:$F$619,MATCH($B470, 'Uganda workforce data - raw'!$B$4:$B$619,0), MATCH("Filled Male",'Uganda workforce data - raw'!$A$4:$F$4,0))*INDEX('Mapping cadres'!$B$1:$Z$616,MATCH($B470, 'Mapping cadres'!$B$1:$B$616,0), MATCH(P$32,'Mapping cadres'!$B$1:$Z$1,0))</f>
        <v>0</v>
      </c>
      <c r="Q470" s="226">
        <f>INDEX('Uganda workforce data - raw'!$A$4:$F$619,MATCH($B470, 'Uganda workforce data - raw'!$B$4:$B$619,0), MATCH("Filled Male",'Uganda workforce data - raw'!$A$4:$F$4,0))*INDEX('Mapping cadres'!$B$1:$Z$616,MATCH($B470, 'Mapping cadres'!$B$1:$B$616,0), MATCH(Q$32,'Mapping cadres'!$B$1:$Z$1,0))</f>
        <v>0</v>
      </c>
      <c r="R470" s="226">
        <f>INDEX('Uganda workforce data - raw'!$A$4:$F$619,MATCH($B470, 'Uganda workforce data - raw'!$B$4:$B$619,0), MATCH("Filled Male",'Uganda workforce data - raw'!$A$4:$F$4,0))*INDEX('Mapping cadres'!$B$1:$Z$616,MATCH($B470, 'Mapping cadres'!$B$1:$B$616,0), MATCH(R$32,'Mapping cadres'!$B$1:$Z$1,0))</f>
        <v>0</v>
      </c>
      <c r="S470" s="226">
        <f>INDEX('Uganda workforce data - raw'!$A$4:$F$619,MATCH($B470, 'Uganda workforce data - raw'!$B$4:$B$619,0), MATCH("Filled Male",'Uganda workforce data - raw'!$A$4:$F$4,0))*INDEX('Mapping cadres'!$B$1:$Z$616,MATCH($B470, 'Mapping cadres'!$B$1:$B$616,0), MATCH(S$32,'Mapping cadres'!$B$1:$Z$1,0))</f>
        <v>0</v>
      </c>
      <c r="T470" s="226">
        <f>INDEX('Uganda workforce data - raw'!$A$4:$F$619,MATCH($B470, 'Uganda workforce data - raw'!$B$4:$B$619,0), MATCH("Filled Male",'Uganda workforce data - raw'!$A$4:$F$4,0))*INDEX('Mapping cadres'!$B$1:$Z$616,MATCH($B470, 'Mapping cadres'!$B$1:$B$616,0), MATCH(T$32,'Mapping cadres'!$B$1:$Z$1,0))</f>
        <v>0</v>
      </c>
      <c r="U470" s="226">
        <f>INDEX('Uganda workforce data - raw'!$A$4:$F$619,MATCH($B470, 'Uganda workforce data - raw'!$B$4:$B$619,0), MATCH("Filled Male",'Uganda workforce data - raw'!$A$4:$F$4,0))*INDEX('Mapping cadres'!$B$1:$Z$616,MATCH($B470, 'Mapping cadres'!$B$1:$B$616,0), MATCH(U$32,'Mapping cadres'!$B$1:$Z$1,0))</f>
        <v>0</v>
      </c>
      <c r="V470" s="226">
        <f>INDEX('Uganda workforce data - raw'!$A$4:$F$619,MATCH($B470, 'Uganda workforce data - raw'!$B$4:$B$619,0), MATCH("Filled Male",'Uganda workforce data - raw'!$A$4:$F$4,0))*INDEX('Mapping cadres'!$B$1:$Z$616,MATCH($B470, 'Mapping cadres'!$B$1:$B$616,0), MATCH(V$32,'Mapping cadres'!$B$1:$Z$1,0))</f>
        <v>0</v>
      </c>
      <c r="W470" s="226">
        <f>INDEX('Uganda workforce data - raw'!$A$4:$F$619,MATCH($B470, 'Uganda workforce data - raw'!$B$4:$B$619,0), MATCH("Filled Male",'Uganda workforce data - raw'!$A$4:$F$4,0))*INDEX('Mapping cadres'!$B$1:$Z$616,MATCH($B470, 'Mapping cadres'!$B$1:$B$616,0), MATCH(W$32,'Mapping cadres'!$B$1:$Z$1,0))</f>
        <v>0</v>
      </c>
      <c r="X470" s="226">
        <f>INDEX('Uganda workforce data - raw'!$A$4:$F$619,MATCH($B470, 'Uganda workforce data - raw'!$B$4:$B$619,0), MATCH("Filled Male",'Uganda workforce data - raw'!$A$4:$F$4,0))*INDEX('Mapping cadres'!$B$1:$Z$616,MATCH($B470, 'Mapping cadres'!$B$1:$B$616,0), MATCH(X$32,'Mapping cadres'!$B$1:$Z$1,0))</f>
        <v>0</v>
      </c>
      <c r="Y470" s="226">
        <f>INDEX('Uganda workforce data - raw'!$A$4:$F$619,MATCH($B470, 'Uganda workforce data - raw'!$B$4:$B$619,0), MATCH("Filled Male",'Uganda workforce data - raw'!$A$4:$F$4,0))*INDEX('Mapping cadres'!$B$1:$Z$616,MATCH($B470, 'Mapping cadres'!$B$1:$B$616,0), MATCH(Y$32,'Mapping cadres'!$B$1:$Z$1,0))</f>
        <v>0</v>
      </c>
      <c r="Z470" s="226">
        <f>INDEX('Uganda workforce data - raw'!$A$4:$F$619,MATCH($B470, 'Uganda workforce data - raw'!$B$4:$B$619,0), MATCH("Filled Male",'Uganda workforce data - raw'!$A$4:$F$4,0))*INDEX('Mapping cadres'!$B$1:$Z$616,MATCH($B470, 'Mapping cadres'!$B$1:$B$616,0), MATCH(Z$32,'Mapping cadres'!$B$1:$Z$1,0))</f>
        <v>0</v>
      </c>
      <c r="AA470" s="226">
        <f>INDEX('Uganda workforce data - raw'!$A$4:$F$619,MATCH($B470, 'Uganda workforce data - raw'!$B$4:$B$619,0), MATCH("Filled Female",'Uganda workforce data - raw'!$A$4:$F$4,0))*INDEX('Mapping cadres'!$B$1:$Z$616,MATCH($B470, 'Mapping cadres'!$B$1:$B$616,0), MATCH(AA$32,'Mapping cadres'!$B$1:$Z$1,0))</f>
        <v>0</v>
      </c>
      <c r="AB470" s="226">
        <f>INDEX('Uganda workforce data - raw'!$A$4:$F$619,MATCH($B470, 'Uganda workforce data - raw'!$B$4:$B$619,0), MATCH("Filled Female",'Uganda workforce data - raw'!$A$4:$F$4,0))*INDEX('Mapping cadres'!$B$1:$Z$616,MATCH($B470, 'Mapping cadres'!$B$1:$B$616,0), MATCH(AB$32,'Mapping cadres'!$B$1:$Z$1,0))</f>
        <v>0</v>
      </c>
      <c r="AC470" s="226">
        <f>INDEX('Uganda workforce data - raw'!$A$4:$F$619,MATCH($B470, 'Uganda workforce data - raw'!$B$4:$B$619,0), MATCH("Filled Female",'Uganda workforce data - raw'!$A$4:$F$4,0))*INDEX('Mapping cadres'!$B$1:$Z$616,MATCH($B470, 'Mapping cadres'!$B$1:$B$616,0), MATCH(AC$32,'Mapping cadres'!$B$1:$Z$1,0))</f>
        <v>0</v>
      </c>
      <c r="AD470" s="226">
        <f>INDEX('Uganda workforce data - raw'!$A$4:$F$619,MATCH($B470, 'Uganda workforce data - raw'!$B$4:$B$619,0), MATCH("Filled Female",'Uganda workforce data - raw'!$A$4:$F$4,0))*INDEX('Mapping cadres'!$B$1:$Z$616,MATCH($B470, 'Mapping cadres'!$B$1:$B$616,0), MATCH(AD$32,'Mapping cadres'!$B$1:$Z$1,0))</f>
        <v>0</v>
      </c>
      <c r="AE470" s="226">
        <f>INDEX('Uganda workforce data - raw'!$A$4:$F$619,MATCH($B470, 'Uganda workforce data - raw'!$B$4:$B$619,0), MATCH("Filled Female",'Uganda workforce data - raw'!$A$4:$F$4,0))*INDEX('Mapping cadres'!$B$1:$Z$616,MATCH($B470, 'Mapping cadres'!$B$1:$B$616,0), MATCH(AE$32,'Mapping cadres'!$B$1:$Z$1,0))</f>
        <v>0</v>
      </c>
      <c r="AF470" s="226">
        <f>INDEX('Uganda workforce data - raw'!$A$4:$F$619,MATCH($B470, 'Uganda workforce data - raw'!$B$4:$B$619,0), MATCH("Filled Female",'Uganda workforce data - raw'!$A$4:$F$4,0))*INDEX('Mapping cadres'!$B$1:$Z$616,MATCH($B470, 'Mapping cadres'!$B$1:$B$616,0), MATCH(AF$32,'Mapping cadres'!$B$1:$Z$1,0))</f>
        <v>0</v>
      </c>
      <c r="AG470" s="226">
        <f>INDEX('Uganda workforce data - raw'!$A$4:$F$619,MATCH($B470, 'Uganda workforce data - raw'!$B$4:$B$619,0), MATCH("Filled Female",'Uganda workforce data - raw'!$A$4:$F$4,0))*INDEX('Mapping cadres'!$B$1:$Z$616,MATCH($B470, 'Mapping cadres'!$B$1:$B$616,0), MATCH(AG$32,'Mapping cadres'!$B$1:$Z$1,0))</f>
        <v>0</v>
      </c>
      <c r="AH470" s="226">
        <f>INDEX('Uganda workforce data - raw'!$A$4:$F$619,MATCH($B470, 'Uganda workforce data - raw'!$B$4:$B$619,0), MATCH("Filled Female",'Uganda workforce data - raw'!$A$4:$F$4,0))*INDEX('Mapping cadres'!$B$1:$Z$616,MATCH($B470, 'Mapping cadres'!$B$1:$B$616,0), MATCH(AH$32,'Mapping cadres'!$B$1:$Z$1,0))</f>
        <v>0</v>
      </c>
      <c r="AI470" s="226">
        <f>INDEX('Uganda workforce data - raw'!$A$4:$F$619,MATCH($B470, 'Uganda workforce data - raw'!$B$4:$B$619,0), MATCH("Filled Female",'Uganda workforce data - raw'!$A$4:$F$4,0))*INDEX('Mapping cadres'!$B$1:$Z$616,MATCH($B470, 'Mapping cadres'!$B$1:$B$616,0), MATCH(AI$32,'Mapping cadres'!$B$1:$Z$1,0))</f>
        <v>0</v>
      </c>
      <c r="AJ470" s="226">
        <f>INDEX('Uganda workforce data - raw'!$A$4:$F$619,MATCH($B470, 'Uganda workforce data - raw'!$B$4:$B$619,0), MATCH("Filled Female",'Uganda workforce data - raw'!$A$4:$F$4,0))*INDEX('Mapping cadres'!$B$1:$Z$616,MATCH($B470, 'Mapping cadres'!$B$1:$B$616,0), MATCH(AJ$32,'Mapping cadres'!$B$1:$Z$1,0))</f>
        <v>0</v>
      </c>
      <c r="AK470" s="226">
        <f>INDEX('Uganda workforce data - raw'!$A$4:$F$619,MATCH($B470, 'Uganda workforce data - raw'!$B$4:$B$619,0), MATCH("Filled Female",'Uganda workforce data - raw'!$A$4:$F$4,0))*INDEX('Mapping cadres'!$B$1:$Z$616,MATCH($B470, 'Mapping cadres'!$B$1:$B$616,0), MATCH(AK$32,'Mapping cadres'!$B$1:$Z$1,0))</f>
        <v>0</v>
      </c>
      <c r="AL470" s="226">
        <f>INDEX('Uganda workforce data - raw'!$A$4:$F$619,MATCH($B470, 'Uganda workforce data - raw'!$B$4:$B$619,0), MATCH("Filled Female",'Uganda workforce data - raw'!$A$4:$F$4,0))*INDEX('Mapping cadres'!$B$1:$Z$616,MATCH($B470, 'Mapping cadres'!$B$1:$B$616,0), MATCH(AL$32,'Mapping cadres'!$B$1:$Z$1,0))</f>
        <v>0</v>
      </c>
      <c r="AM470" s="226">
        <f>INDEX('Uganda workforce data - raw'!$A$4:$F$619,MATCH($B470, 'Uganda workforce data - raw'!$B$4:$B$619,0), MATCH("Filled Female",'Uganda workforce data - raw'!$A$4:$F$4,0))*INDEX('Mapping cadres'!$B$1:$Z$616,MATCH($B470, 'Mapping cadres'!$B$1:$B$616,0), MATCH(AM$32,'Mapping cadres'!$B$1:$Z$1,0))</f>
        <v>0</v>
      </c>
      <c r="AN470" s="226">
        <f>INDEX('Uganda workforce data - raw'!$A$4:$F$619,MATCH($B470, 'Uganda workforce data - raw'!$B$4:$B$619,0), MATCH("Filled Female",'Uganda workforce data - raw'!$A$4:$F$4,0))*INDEX('Mapping cadres'!$B$1:$Z$616,MATCH($B470, 'Mapping cadres'!$B$1:$B$616,0), MATCH(AN$32,'Mapping cadres'!$B$1:$Z$1,0))</f>
        <v>0</v>
      </c>
      <c r="AO470" s="226">
        <f>INDEX('Uganda workforce data - raw'!$A$4:$F$619,MATCH($B470, 'Uganda workforce data - raw'!$B$4:$B$619,0), MATCH("Filled Female",'Uganda workforce data - raw'!$A$4:$F$4,0))*INDEX('Mapping cadres'!$B$1:$Z$616,MATCH($B470, 'Mapping cadres'!$B$1:$B$616,0), MATCH(AO$32,'Mapping cadres'!$B$1:$Z$1,0))</f>
        <v>0</v>
      </c>
      <c r="AP470" s="226">
        <f>INDEX('Uganda workforce data - raw'!$A$4:$F$619,MATCH($B470, 'Uganda workforce data - raw'!$B$4:$B$619,0), MATCH("Filled Female",'Uganda workforce data - raw'!$A$4:$F$4,0))*INDEX('Mapping cadres'!$B$1:$Z$616,MATCH($B470, 'Mapping cadres'!$B$1:$B$616,0), MATCH(AP$32,'Mapping cadres'!$B$1:$Z$1,0))</f>
        <v>0</v>
      </c>
      <c r="AQ470" s="226">
        <f>INDEX('Uganda workforce data - raw'!$A$4:$F$619,MATCH($B470, 'Uganda workforce data - raw'!$B$4:$B$619,0), MATCH("Filled Female",'Uganda workforce data - raw'!$A$4:$F$4,0))*INDEX('Mapping cadres'!$B$1:$Z$616,MATCH($B470, 'Mapping cadres'!$B$1:$B$616,0), MATCH(AQ$32,'Mapping cadres'!$B$1:$Z$1,0))</f>
        <v>0</v>
      </c>
      <c r="AR470" s="226">
        <f>INDEX('Uganda workforce data - raw'!$A$4:$F$619,MATCH($B470, 'Uganda workforce data - raw'!$B$4:$B$619,0), MATCH("Filled Female",'Uganda workforce data - raw'!$A$4:$F$4,0))*INDEX('Mapping cadres'!$B$1:$Z$616,MATCH($B470, 'Mapping cadres'!$B$1:$B$616,0), MATCH(AR$32,'Mapping cadres'!$B$1:$Z$1,0))</f>
        <v>0</v>
      </c>
      <c r="AS470" s="226">
        <f>INDEX('Uganda workforce data - raw'!$A$4:$F$619,MATCH($B470, 'Uganda workforce data - raw'!$B$4:$B$619,0), MATCH("Filled Female",'Uganda workforce data - raw'!$A$4:$F$4,0))*INDEX('Mapping cadres'!$B$1:$Z$616,MATCH($B470, 'Mapping cadres'!$B$1:$B$616,0), MATCH(AS$32,'Mapping cadres'!$B$1:$Z$1,0))</f>
        <v>0</v>
      </c>
      <c r="AT470" s="226">
        <f>INDEX('Uganda workforce data - raw'!$A$4:$F$619,MATCH($B470, 'Uganda workforce data - raw'!$B$4:$B$619,0), MATCH("Filled Female",'Uganda workforce data - raw'!$A$4:$F$4,0))*INDEX('Mapping cadres'!$B$1:$Z$616,MATCH($B470, 'Mapping cadres'!$B$1:$B$616,0), MATCH(AT$32,'Mapping cadres'!$B$1:$Z$1,0))</f>
        <v>0</v>
      </c>
      <c r="AU470" s="226">
        <f>INDEX('Uganda workforce data - raw'!$A$4:$F$619,MATCH($B470, 'Uganda workforce data - raw'!$B$4:$B$619,0), MATCH("Filled Female",'Uganda workforce data - raw'!$A$4:$F$4,0))*INDEX('Mapping cadres'!$B$1:$Z$616,MATCH($B470, 'Mapping cadres'!$B$1:$B$616,0), MATCH(AU$32,'Mapping cadres'!$B$1:$Z$1,0))</f>
        <v>0</v>
      </c>
      <c r="AV470" s="226">
        <f>INDEX('Uganda workforce data - raw'!$A$4:$F$619,MATCH($B470, 'Uganda workforce data - raw'!$B$4:$B$619,0), MATCH("Filled Female",'Uganda workforce data - raw'!$A$4:$F$4,0))*INDEX('Mapping cadres'!$B$1:$Z$616,MATCH($B470, 'Mapping cadres'!$B$1:$B$616,0), MATCH(AV$32,'Mapping cadres'!$B$1:$Z$1,0))</f>
        <v>0</v>
      </c>
      <c r="AW470" s="226">
        <f>INDEX('Uganda workforce data - raw'!$A$4:$F$619,MATCH($B470, 'Uganda workforce data - raw'!$B$4:$B$619,0), MATCH("Filled Female",'Uganda workforce data - raw'!$A$4:$F$4,0))*INDEX('Mapping cadres'!$B$1:$Z$616,MATCH($B470, 'Mapping cadres'!$B$1:$B$616,0), MATCH(AW$32,'Mapping cadres'!$B$1:$Z$1,0))</f>
        <v>0</v>
      </c>
      <c r="AX470" s="226">
        <f>INDEX('Uganda workforce data - raw'!$A$4:$F$619,MATCH($B470, 'Uganda workforce data - raw'!$B$4:$B$619,0), MATCH("Filled Female",'Uganda workforce data - raw'!$A$4:$F$4,0))*INDEX('Mapping cadres'!$B$1:$Z$616,MATCH($B470, 'Mapping cadres'!$B$1:$B$616,0), MATCH(AX$32,'Mapping cadres'!$B$1:$Z$1,0))</f>
        <v>0</v>
      </c>
      <c r="AY470" s="226">
        <f t="shared" si="149"/>
        <v>2</v>
      </c>
      <c r="AZ470" s="226">
        <f t="shared" si="150"/>
        <v>0</v>
      </c>
      <c r="BA470" s="226">
        <f t="shared" si="151"/>
        <v>0</v>
      </c>
      <c r="BB470" s="226">
        <f t="shared" si="152"/>
        <v>0</v>
      </c>
      <c r="BC470" s="226">
        <f t="shared" si="153"/>
        <v>0</v>
      </c>
      <c r="BD470" s="226">
        <f t="shared" si="154"/>
        <v>0</v>
      </c>
      <c r="BE470" s="226">
        <f t="shared" si="155"/>
        <v>0</v>
      </c>
      <c r="BF470" s="226">
        <f t="shared" si="156"/>
        <v>0</v>
      </c>
      <c r="BG470" s="226">
        <f t="shared" si="157"/>
        <v>0</v>
      </c>
      <c r="BH470" s="226">
        <f t="shared" si="158"/>
        <v>0</v>
      </c>
      <c r="BI470" s="226">
        <f t="shared" si="159"/>
        <v>0</v>
      </c>
      <c r="BJ470" s="226">
        <f t="shared" si="160"/>
        <v>0</v>
      </c>
      <c r="BK470" s="226">
        <f t="shared" si="161"/>
        <v>0</v>
      </c>
      <c r="BL470" s="226">
        <f t="shared" si="162"/>
        <v>0</v>
      </c>
      <c r="BM470" s="226">
        <f t="shared" si="163"/>
        <v>0</v>
      </c>
      <c r="BN470" s="226">
        <f t="shared" si="164"/>
        <v>0</v>
      </c>
      <c r="BO470" s="226">
        <f t="shared" si="165"/>
        <v>0</v>
      </c>
      <c r="BP470" s="226">
        <f t="shared" si="166"/>
        <v>0</v>
      </c>
      <c r="BQ470" s="226">
        <f t="shared" si="167"/>
        <v>0</v>
      </c>
      <c r="BR470" s="226">
        <f t="shared" si="168"/>
        <v>0</v>
      </c>
      <c r="BS470" s="226">
        <f t="shared" si="169"/>
        <v>0</v>
      </c>
      <c r="BT470" s="226">
        <f t="shared" si="170"/>
        <v>0</v>
      </c>
      <c r="BU470" s="226">
        <f t="shared" si="171"/>
        <v>0</v>
      </c>
      <c r="BV470" s="226">
        <f t="shared" si="172"/>
        <v>0</v>
      </c>
    </row>
    <row r="471" spans="1:74">
      <c r="A471" s="226">
        <v>439</v>
      </c>
      <c r="B471" s="226" t="s">
        <v>1737</v>
      </c>
      <c r="C471" s="226">
        <f>INDEX('Uganda workforce data - raw'!$A$4:$F$619,MATCH($B471, 'Uganda workforce data - raw'!$B$4:$B$619,0), MATCH("Filled Male",'Uganda workforce data - raw'!$A$4:$F$4,0))*INDEX('Mapping cadres'!$B$1:$Z$616,MATCH($B471, 'Mapping cadres'!$B$1:$B$616,0), MATCH(C$32,'Mapping cadres'!$B$1:$Z$1,0))</f>
        <v>2</v>
      </c>
      <c r="D471" s="226">
        <f>INDEX('Uganda workforce data - raw'!$A$4:$F$619,MATCH($B471, 'Uganda workforce data - raw'!$B$4:$B$619,0), MATCH("Filled Male",'Uganda workforce data - raw'!$A$4:$F$4,0))*INDEX('Mapping cadres'!$B$1:$Z$616,MATCH($B471, 'Mapping cadres'!$B$1:$B$616,0), MATCH(D$32,'Mapping cadres'!$B$1:$Z$1,0))</f>
        <v>0</v>
      </c>
      <c r="E471" s="226">
        <f>INDEX('Uganda workforce data - raw'!$A$4:$F$619,MATCH($B471, 'Uganda workforce data - raw'!$B$4:$B$619,0), MATCH("Filled Male",'Uganda workforce data - raw'!$A$4:$F$4,0))*INDEX('Mapping cadres'!$B$1:$Z$616,MATCH($B471, 'Mapping cadres'!$B$1:$B$616,0), MATCH(E$32,'Mapping cadres'!$B$1:$Z$1,0))</f>
        <v>0</v>
      </c>
      <c r="F471" s="226">
        <f>INDEX('Uganda workforce data - raw'!$A$4:$F$619,MATCH($B471, 'Uganda workforce data - raw'!$B$4:$B$619,0), MATCH("Filled Male",'Uganda workforce data - raw'!$A$4:$F$4,0))*INDEX('Mapping cadres'!$B$1:$Z$616,MATCH($B471, 'Mapping cadres'!$B$1:$B$616,0), MATCH(F$32,'Mapping cadres'!$B$1:$Z$1,0))</f>
        <v>0</v>
      </c>
      <c r="G471" s="226">
        <f>INDEX('Uganda workforce data - raw'!$A$4:$F$619,MATCH($B471, 'Uganda workforce data - raw'!$B$4:$B$619,0), MATCH("Filled Male",'Uganda workforce data - raw'!$A$4:$F$4,0))*INDEX('Mapping cadres'!$B$1:$Z$616,MATCH($B471, 'Mapping cadres'!$B$1:$B$616,0), MATCH(G$32,'Mapping cadres'!$B$1:$Z$1,0))</f>
        <v>0</v>
      </c>
      <c r="H471" s="226">
        <f>INDEX('Uganda workforce data - raw'!$A$4:$F$619,MATCH($B471, 'Uganda workforce data - raw'!$B$4:$B$619,0), MATCH("Filled Male",'Uganda workforce data - raw'!$A$4:$F$4,0))*INDEX('Mapping cadres'!$B$1:$Z$616,MATCH($B471, 'Mapping cadres'!$B$1:$B$616,0), MATCH(H$32,'Mapping cadres'!$B$1:$Z$1,0))</f>
        <v>0</v>
      </c>
      <c r="I471" s="226">
        <f>INDEX('Uganda workforce data - raw'!$A$4:$F$619,MATCH($B471, 'Uganda workforce data - raw'!$B$4:$B$619,0), MATCH("Filled Male",'Uganda workforce data - raw'!$A$4:$F$4,0))*INDEX('Mapping cadres'!$B$1:$Z$616,MATCH($B471, 'Mapping cadres'!$B$1:$B$616,0), MATCH(I$32,'Mapping cadres'!$B$1:$Z$1,0))</f>
        <v>0</v>
      </c>
      <c r="J471" s="226">
        <f>INDEX('Uganda workforce data - raw'!$A$4:$F$619,MATCH($B471, 'Uganda workforce data - raw'!$B$4:$B$619,0), MATCH("Filled Male",'Uganda workforce data - raw'!$A$4:$F$4,0))*INDEX('Mapping cadres'!$B$1:$Z$616,MATCH($B471, 'Mapping cadres'!$B$1:$B$616,0), MATCH(J$32,'Mapping cadres'!$B$1:$Z$1,0))</f>
        <v>0</v>
      </c>
      <c r="K471" s="226">
        <f>INDEX('Uganda workforce data - raw'!$A$4:$F$619,MATCH($B471, 'Uganda workforce data - raw'!$B$4:$B$619,0), MATCH("Filled Male",'Uganda workforce data - raw'!$A$4:$F$4,0))*INDEX('Mapping cadres'!$B$1:$Z$616,MATCH($B471, 'Mapping cadres'!$B$1:$B$616,0), MATCH(K$32,'Mapping cadres'!$B$1:$Z$1,0))</f>
        <v>0</v>
      </c>
      <c r="L471" s="226">
        <f>INDEX('Uganda workforce data - raw'!$A$4:$F$619,MATCH($B471, 'Uganda workforce data - raw'!$B$4:$B$619,0), MATCH("Filled Male",'Uganda workforce data - raw'!$A$4:$F$4,0))*INDEX('Mapping cadres'!$B$1:$Z$616,MATCH($B471, 'Mapping cadres'!$B$1:$B$616,0), MATCH(L$32,'Mapping cadres'!$B$1:$Z$1,0))</f>
        <v>0</v>
      </c>
      <c r="M471" s="226">
        <f>INDEX('Uganda workforce data - raw'!$A$4:$F$619,MATCH($B471, 'Uganda workforce data - raw'!$B$4:$B$619,0), MATCH("Filled Male",'Uganda workforce data - raw'!$A$4:$F$4,0))*INDEX('Mapping cadres'!$B$1:$Z$616,MATCH($B471, 'Mapping cadres'!$B$1:$B$616,0), MATCH(M$32,'Mapping cadres'!$B$1:$Z$1,0))</f>
        <v>0</v>
      </c>
      <c r="N471" s="226">
        <f>INDEX('Uganda workforce data - raw'!$A$4:$F$619,MATCH($B471, 'Uganda workforce data - raw'!$B$4:$B$619,0), MATCH("Filled Male",'Uganda workforce data - raw'!$A$4:$F$4,0))*INDEX('Mapping cadres'!$B$1:$Z$616,MATCH($B471, 'Mapping cadres'!$B$1:$B$616,0), MATCH(N$32,'Mapping cadres'!$B$1:$Z$1,0))</f>
        <v>0</v>
      </c>
      <c r="O471" s="226">
        <f>INDEX('Uganda workforce data - raw'!$A$4:$F$619,MATCH($B471, 'Uganda workforce data - raw'!$B$4:$B$619,0), MATCH("Filled Male",'Uganda workforce data - raw'!$A$4:$F$4,0))*INDEX('Mapping cadres'!$B$1:$Z$616,MATCH($B471, 'Mapping cadres'!$B$1:$B$616,0), MATCH(O$32,'Mapping cadres'!$B$1:$Z$1,0))</f>
        <v>0</v>
      </c>
      <c r="P471" s="226">
        <f>INDEX('Uganda workforce data - raw'!$A$4:$F$619,MATCH($B471, 'Uganda workforce data - raw'!$B$4:$B$619,0), MATCH("Filled Male",'Uganda workforce data - raw'!$A$4:$F$4,0))*INDEX('Mapping cadres'!$B$1:$Z$616,MATCH($B471, 'Mapping cadres'!$B$1:$B$616,0), MATCH(P$32,'Mapping cadres'!$B$1:$Z$1,0))</f>
        <v>0</v>
      </c>
      <c r="Q471" s="226">
        <f>INDEX('Uganda workforce data - raw'!$A$4:$F$619,MATCH($B471, 'Uganda workforce data - raw'!$B$4:$B$619,0), MATCH("Filled Male",'Uganda workforce data - raw'!$A$4:$F$4,0))*INDEX('Mapping cadres'!$B$1:$Z$616,MATCH($B471, 'Mapping cadres'!$B$1:$B$616,0), MATCH(Q$32,'Mapping cadres'!$B$1:$Z$1,0))</f>
        <v>0</v>
      </c>
      <c r="R471" s="226">
        <f>INDEX('Uganda workforce data - raw'!$A$4:$F$619,MATCH($B471, 'Uganda workforce data - raw'!$B$4:$B$619,0), MATCH("Filled Male",'Uganda workforce data - raw'!$A$4:$F$4,0))*INDEX('Mapping cadres'!$B$1:$Z$616,MATCH($B471, 'Mapping cadres'!$B$1:$B$616,0), MATCH(R$32,'Mapping cadres'!$B$1:$Z$1,0))</f>
        <v>0</v>
      </c>
      <c r="S471" s="226">
        <f>INDEX('Uganda workforce data - raw'!$A$4:$F$619,MATCH($B471, 'Uganda workforce data - raw'!$B$4:$B$619,0), MATCH("Filled Male",'Uganda workforce data - raw'!$A$4:$F$4,0))*INDEX('Mapping cadres'!$B$1:$Z$616,MATCH($B471, 'Mapping cadres'!$B$1:$B$616,0), MATCH(S$32,'Mapping cadres'!$B$1:$Z$1,0))</f>
        <v>0</v>
      </c>
      <c r="T471" s="226">
        <f>INDEX('Uganda workforce data - raw'!$A$4:$F$619,MATCH($B471, 'Uganda workforce data - raw'!$B$4:$B$619,0), MATCH("Filled Male",'Uganda workforce data - raw'!$A$4:$F$4,0))*INDEX('Mapping cadres'!$B$1:$Z$616,MATCH($B471, 'Mapping cadres'!$B$1:$B$616,0), MATCH(T$32,'Mapping cadres'!$B$1:$Z$1,0))</f>
        <v>0</v>
      </c>
      <c r="U471" s="226">
        <f>INDEX('Uganda workforce data - raw'!$A$4:$F$619,MATCH($B471, 'Uganda workforce data - raw'!$B$4:$B$619,0), MATCH("Filled Male",'Uganda workforce data - raw'!$A$4:$F$4,0))*INDEX('Mapping cadres'!$B$1:$Z$616,MATCH($B471, 'Mapping cadres'!$B$1:$B$616,0), MATCH(U$32,'Mapping cadres'!$B$1:$Z$1,0))</f>
        <v>0</v>
      </c>
      <c r="V471" s="226">
        <f>INDEX('Uganda workforce data - raw'!$A$4:$F$619,MATCH($B471, 'Uganda workforce data - raw'!$B$4:$B$619,0), MATCH("Filled Male",'Uganda workforce data - raw'!$A$4:$F$4,0))*INDEX('Mapping cadres'!$B$1:$Z$616,MATCH($B471, 'Mapping cadres'!$B$1:$B$616,0), MATCH(V$32,'Mapping cadres'!$B$1:$Z$1,0))</f>
        <v>0</v>
      </c>
      <c r="W471" s="226">
        <f>INDEX('Uganda workforce data - raw'!$A$4:$F$619,MATCH($B471, 'Uganda workforce data - raw'!$B$4:$B$619,0), MATCH("Filled Male",'Uganda workforce data - raw'!$A$4:$F$4,0))*INDEX('Mapping cadres'!$B$1:$Z$616,MATCH($B471, 'Mapping cadres'!$B$1:$B$616,0), MATCH(W$32,'Mapping cadres'!$B$1:$Z$1,0))</f>
        <v>0</v>
      </c>
      <c r="X471" s="226">
        <f>INDEX('Uganda workforce data - raw'!$A$4:$F$619,MATCH($B471, 'Uganda workforce data - raw'!$B$4:$B$619,0), MATCH("Filled Male",'Uganda workforce data - raw'!$A$4:$F$4,0))*INDEX('Mapping cadres'!$B$1:$Z$616,MATCH($B471, 'Mapping cadres'!$B$1:$B$616,0), MATCH(X$32,'Mapping cadres'!$B$1:$Z$1,0))</f>
        <v>0</v>
      </c>
      <c r="Y471" s="226">
        <f>INDEX('Uganda workforce data - raw'!$A$4:$F$619,MATCH($B471, 'Uganda workforce data - raw'!$B$4:$B$619,0), MATCH("Filled Male",'Uganda workforce data - raw'!$A$4:$F$4,0))*INDEX('Mapping cadres'!$B$1:$Z$616,MATCH($B471, 'Mapping cadres'!$B$1:$B$616,0), MATCH(Y$32,'Mapping cadres'!$B$1:$Z$1,0))</f>
        <v>0</v>
      </c>
      <c r="Z471" s="226">
        <f>INDEX('Uganda workforce data - raw'!$A$4:$F$619,MATCH($B471, 'Uganda workforce data - raw'!$B$4:$B$619,0), MATCH("Filled Male",'Uganda workforce data - raw'!$A$4:$F$4,0))*INDEX('Mapping cadres'!$B$1:$Z$616,MATCH($B471, 'Mapping cadres'!$B$1:$B$616,0), MATCH(Z$32,'Mapping cadres'!$B$1:$Z$1,0))</f>
        <v>0</v>
      </c>
      <c r="AA471" s="226">
        <f>INDEX('Uganda workforce data - raw'!$A$4:$F$619,MATCH($B471, 'Uganda workforce data - raw'!$B$4:$B$619,0), MATCH("Filled Female",'Uganda workforce data - raw'!$A$4:$F$4,0))*INDEX('Mapping cadres'!$B$1:$Z$616,MATCH($B471, 'Mapping cadres'!$B$1:$B$616,0), MATCH(AA$32,'Mapping cadres'!$B$1:$Z$1,0))</f>
        <v>0</v>
      </c>
      <c r="AB471" s="226">
        <f>INDEX('Uganda workforce data - raw'!$A$4:$F$619,MATCH($B471, 'Uganda workforce data - raw'!$B$4:$B$619,0), MATCH("Filled Female",'Uganda workforce data - raw'!$A$4:$F$4,0))*INDEX('Mapping cadres'!$B$1:$Z$616,MATCH($B471, 'Mapping cadres'!$B$1:$B$616,0), MATCH(AB$32,'Mapping cadres'!$B$1:$Z$1,0))</f>
        <v>0</v>
      </c>
      <c r="AC471" s="226">
        <f>INDEX('Uganda workforce data - raw'!$A$4:$F$619,MATCH($B471, 'Uganda workforce data - raw'!$B$4:$B$619,0), MATCH("Filled Female",'Uganda workforce data - raw'!$A$4:$F$4,0))*INDEX('Mapping cadres'!$B$1:$Z$616,MATCH($B471, 'Mapping cadres'!$B$1:$B$616,0), MATCH(AC$32,'Mapping cadres'!$B$1:$Z$1,0))</f>
        <v>0</v>
      </c>
      <c r="AD471" s="226">
        <f>INDEX('Uganda workforce data - raw'!$A$4:$F$619,MATCH($B471, 'Uganda workforce data - raw'!$B$4:$B$619,0), MATCH("Filled Female",'Uganda workforce data - raw'!$A$4:$F$4,0))*INDEX('Mapping cadres'!$B$1:$Z$616,MATCH($B471, 'Mapping cadres'!$B$1:$B$616,0), MATCH(AD$32,'Mapping cadres'!$B$1:$Z$1,0))</f>
        <v>0</v>
      </c>
      <c r="AE471" s="226">
        <f>INDEX('Uganda workforce data - raw'!$A$4:$F$619,MATCH($B471, 'Uganda workforce data - raw'!$B$4:$B$619,0), MATCH("Filled Female",'Uganda workforce data - raw'!$A$4:$F$4,0))*INDEX('Mapping cadres'!$B$1:$Z$616,MATCH($B471, 'Mapping cadres'!$B$1:$B$616,0), MATCH(AE$32,'Mapping cadres'!$B$1:$Z$1,0))</f>
        <v>0</v>
      </c>
      <c r="AF471" s="226">
        <f>INDEX('Uganda workforce data - raw'!$A$4:$F$619,MATCH($B471, 'Uganda workforce data - raw'!$B$4:$B$619,0), MATCH("Filled Female",'Uganda workforce data - raw'!$A$4:$F$4,0))*INDEX('Mapping cadres'!$B$1:$Z$616,MATCH($B471, 'Mapping cadres'!$B$1:$B$616,0), MATCH(AF$32,'Mapping cadres'!$B$1:$Z$1,0))</f>
        <v>0</v>
      </c>
      <c r="AG471" s="226">
        <f>INDEX('Uganda workforce data - raw'!$A$4:$F$619,MATCH($B471, 'Uganda workforce data - raw'!$B$4:$B$619,0), MATCH("Filled Female",'Uganda workforce data - raw'!$A$4:$F$4,0))*INDEX('Mapping cadres'!$B$1:$Z$616,MATCH($B471, 'Mapping cadres'!$B$1:$B$616,0), MATCH(AG$32,'Mapping cadres'!$B$1:$Z$1,0))</f>
        <v>0</v>
      </c>
      <c r="AH471" s="226">
        <f>INDEX('Uganda workforce data - raw'!$A$4:$F$619,MATCH($B471, 'Uganda workforce data - raw'!$B$4:$B$619,0), MATCH("Filled Female",'Uganda workforce data - raw'!$A$4:$F$4,0))*INDEX('Mapping cadres'!$B$1:$Z$616,MATCH($B471, 'Mapping cadres'!$B$1:$B$616,0), MATCH(AH$32,'Mapping cadres'!$B$1:$Z$1,0))</f>
        <v>0</v>
      </c>
      <c r="AI471" s="226">
        <f>INDEX('Uganda workforce data - raw'!$A$4:$F$619,MATCH($B471, 'Uganda workforce data - raw'!$B$4:$B$619,0), MATCH("Filled Female",'Uganda workforce data - raw'!$A$4:$F$4,0))*INDEX('Mapping cadres'!$B$1:$Z$616,MATCH($B471, 'Mapping cadres'!$B$1:$B$616,0), MATCH(AI$32,'Mapping cadres'!$B$1:$Z$1,0))</f>
        <v>0</v>
      </c>
      <c r="AJ471" s="226">
        <f>INDEX('Uganda workforce data - raw'!$A$4:$F$619,MATCH($B471, 'Uganda workforce data - raw'!$B$4:$B$619,0), MATCH("Filled Female",'Uganda workforce data - raw'!$A$4:$F$4,0))*INDEX('Mapping cadres'!$B$1:$Z$616,MATCH($B471, 'Mapping cadres'!$B$1:$B$616,0), MATCH(AJ$32,'Mapping cadres'!$B$1:$Z$1,0))</f>
        <v>0</v>
      </c>
      <c r="AK471" s="226">
        <f>INDEX('Uganda workforce data - raw'!$A$4:$F$619,MATCH($B471, 'Uganda workforce data - raw'!$B$4:$B$619,0), MATCH("Filled Female",'Uganda workforce data - raw'!$A$4:$F$4,0))*INDEX('Mapping cadres'!$B$1:$Z$616,MATCH($B471, 'Mapping cadres'!$B$1:$B$616,0), MATCH(AK$32,'Mapping cadres'!$B$1:$Z$1,0))</f>
        <v>0</v>
      </c>
      <c r="AL471" s="226">
        <f>INDEX('Uganda workforce data - raw'!$A$4:$F$619,MATCH($B471, 'Uganda workforce data - raw'!$B$4:$B$619,0), MATCH("Filled Female",'Uganda workforce data - raw'!$A$4:$F$4,0))*INDEX('Mapping cadres'!$B$1:$Z$616,MATCH($B471, 'Mapping cadres'!$B$1:$B$616,0), MATCH(AL$32,'Mapping cadres'!$B$1:$Z$1,0))</f>
        <v>0</v>
      </c>
      <c r="AM471" s="226">
        <f>INDEX('Uganda workforce data - raw'!$A$4:$F$619,MATCH($B471, 'Uganda workforce data - raw'!$B$4:$B$619,0), MATCH("Filled Female",'Uganda workforce data - raw'!$A$4:$F$4,0))*INDEX('Mapping cadres'!$B$1:$Z$616,MATCH($B471, 'Mapping cadres'!$B$1:$B$616,0), MATCH(AM$32,'Mapping cadres'!$B$1:$Z$1,0))</f>
        <v>0</v>
      </c>
      <c r="AN471" s="226">
        <f>INDEX('Uganda workforce data - raw'!$A$4:$F$619,MATCH($B471, 'Uganda workforce data - raw'!$B$4:$B$619,0), MATCH("Filled Female",'Uganda workforce data - raw'!$A$4:$F$4,0))*INDEX('Mapping cadres'!$B$1:$Z$616,MATCH($B471, 'Mapping cadres'!$B$1:$B$616,0), MATCH(AN$32,'Mapping cadres'!$B$1:$Z$1,0))</f>
        <v>0</v>
      </c>
      <c r="AO471" s="226">
        <f>INDEX('Uganda workforce data - raw'!$A$4:$F$619,MATCH($B471, 'Uganda workforce data - raw'!$B$4:$B$619,0), MATCH("Filled Female",'Uganda workforce data - raw'!$A$4:$F$4,0))*INDEX('Mapping cadres'!$B$1:$Z$616,MATCH($B471, 'Mapping cadres'!$B$1:$B$616,0), MATCH(AO$32,'Mapping cadres'!$B$1:$Z$1,0))</f>
        <v>0</v>
      </c>
      <c r="AP471" s="226">
        <f>INDEX('Uganda workforce data - raw'!$A$4:$F$619,MATCH($B471, 'Uganda workforce data - raw'!$B$4:$B$619,0), MATCH("Filled Female",'Uganda workforce data - raw'!$A$4:$F$4,0))*INDEX('Mapping cadres'!$B$1:$Z$616,MATCH($B471, 'Mapping cadres'!$B$1:$B$616,0), MATCH(AP$32,'Mapping cadres'!$B$1:$Z$1,0))</f>
        <v>0</v>
      </c>
      <c r="AQ471" s="226">
        <f>INDEX('Uganda workforce data - raw'!$A$4:$F$619,MATCH($B471, 'Uganda workforce data - raw'!$B$4:$B$619,0), MATCH("Filled Female",'Uganda workforce data - raw'!$A$4:$F$4,0))*INDEX('Mapping cadres'!$B$1:$Z$616,MATCH($B471, 'Mapping cadres'!$B$1:$B$616,0), MATCH(AQ$32,'Mapping cadres'!$B$1:$Z$1,0))</f>
        <v>0</v>
      </c>
      <c r="AR471" s="226">
        <f>INDEX('Uganda workforce data - raw'!$A$4:$F$619,MATCH($B471, 'Uganda workforce data - raw'!$B$4:$B$619,0), MATCH("Filled Female",'Uganda workforce data - raw'!$A$4:$F$4,0))*INDEX('Mapping cadres'!$B$1:$Z$616,MATCH($B471, 'Mapping cadres'!$B$1:$B$616,0), MATCH(AR$32,'Mapping cadres'!$B$1:$Z$1,0))</f>
        <v>0</v>
      </c>
      <c r="AS471" s="226">
        <f>INDEX('Uganda workforce data - raw'!$A$4:$F$619,MATCH($B471, 'Uganda workforce data - raw'!$B$4:$B$619,0), MATCH("Filled Female",'Uganda workforce data - raw'!$A$4:$F$4,0))*INDEX('Mapping cadres'!$B$1:$Z$616,MATCH($B471, 'Mapping cadres'!$B$1:$B$616,0), MATCH(AS$32,'Mapping cadres'!$B$1:$Z$1,0))</f>
        <v>0</v>
      </c>
      <c r="AT471" s="226">
        <f>INDEX('Uganda workforce data - raw'!$A$4:$F$619,MATCH($B471, 'Uganda workforce data - raw'!$B$4:$B$619,0), MATCH("Filled Female",'Uganda workforce data - raw'!$A$4:$F$4,0))*INDEX('Mapping cadres'!$B$1:$Z$616,MATCH($B471, 'Mapping cadres'!$B$1:$B$616,0), MATCH(AT$32,'Mapping cadres'!$B$1:$Z$1,0))</f>
        <v>0</v>
      </c>
      <c r="AU471" s="226">
        <f>INDEX('Uganda workforce data - raw'!$A$4:$F$619,MATCH($B471, 'Uganda workforce data - raw'!$B$4:$B$619,0), MATCH("Filled Female",'Uganda workforce data - raw'!$A$4:$F$4,0))*INDEX('Mapping cadres'!$B$1:$Z$616,MATCH($B471, 'Mapping cadres'!$B$1:$B$616,0), MATCH(AU$32,'Mapping cadres'!$B$1:$Z$1,0))</f>
        <v>0</v>
      </c>
      <c r="AV471" s="226">
        <f>INDEX('Uganda workforce data - raw'!$A$4:$F$619,MATCH($B471, 'Uganda workforce data - raw'!$B$4:$B$619,0), MATCH("Filled Female",'Uganda workforce data - raw'!$A$4:$F$4,0))*INDEX('Mapping cadres'!$B$1:$Z$616,MATCH($B471, 'Mapping cadres'!$B$1:$B$616,0), MATCH(AV$32,'Mapping cadres'!$B$1:$Z$1,0))</f>
        <v>0</v>
      </c>
      <c r="AW471" s="226">
        <f>INDEX('Uganda workforce data - raw'!$A$4:$F$619,MATCH($B471, 'Uganda workforce data - raw'!$B$4:$B$619,0), MATCH("Filled Female",'Uganda workforce data - raw'!$A$4:$F$4,0))*INDEX('Mapping cadres'!$B$1:$Z$616,MATCH($B471, 'Mapping cadres'!$B$1:$B$616,0), MATCH(AW$32,'Mapping cadres'!$B$1:$Z$1,0))</f>
        <v>0</v>
      </c>
      <c r="AX471" s="226">
        <f>INDEX('Uganda workforce data - raw'!$A$4:$F$619,MATCH($B471, 'Uganda workforce data - raw'!$B$4:$B$619,0), MATCH("Filled Female",'Uganda workforce data - raw'!$A$4:$F$4,0))*INDEX('Mapping cadres'!$B$1:$Z$616,MATCH($B471, 'Mapping cadres'!$B$1:$B$616,0), MATCH(AX$32,'Mapping cadres'!$B$1:$Z$1,0))</f>
        <v>0</v>
      </c>
      <c r="AY471" s="226">
        <f t="shared" si="149"/>
        <v>2</v>
      </c>
      <c r="AZ471" s="226">
        <f t="shared" si="150"/>
        <v>0</v>
      </c>
      <c r="BA471" s="226">
        <f t="shared" si="151"/>
        <v>0</v>
      </c>
      <c r="BB471" s="226">
        <f t="shared" si="152"/>
        <v>0</v>
      </c>
      <c r="BC471" s="226">
        <f t="shared" si="153"/>
        <v>0</v>
      </c>
      <c r="BD471" s="226">
        <f t="shared" si="154"/>
        <v>0</v>
      </c>
      <c r="BE471" s="226">
        <f t="shared" si="155"/>
        <v>0</v>
      </c>
      <c r="BF471" s="226">
        <f t="shared" si="156"/>
        <v>0</v>
      </c>
      <c r="BG471" s="226">
        <f t="shared" si="157"/>
        <v>0</v>
      </c>
      <c r="BH471" s="226">
        <f t="shared" si="158"/>
        <v>0</v>
      </c>
      <c r="BI471" s="226">
        <f t="shared" si="159"/>
        <v>0</v>
      </c>
      <c r="BJ471" s="226">
        <f t="shared" si="160"/>
        <v>0</v>
      </c>
      <c r="BK471" s="226">
        <f t="shared" si="161"/>
        <v>0</v>
      </c>
      <c r="BL471" s="226">
        <f t="shared" si="162"/>
        <v>0</v>
      </c>
      <c r="BM471" s="226">
        <f t="shared" si="163"/>
        <v>0</v>
      </c>
      <c r="BN471" s="226">
        <f t="shared" si="164"/>
        <v>0</v>
      </c>
      <c r="BO471" s="226">
        <f t="shared" si="165"/>
        <v>0</v>
      </c>
      <c r="BP471" s="226">
        <f t="shared" si="166"/>
        <v>0</v>
      </c>
      <c r="BQ471" s="226">
        <f t="shared" si="167"/>
        <v>0</v>
      </c>
      <c r="BR471" s="226">
        <f t="shared" si="168"/>
        <v>0</v>
      </c>
      <c r="BS471" s="226">
        <f t="shared" si="169"/>
        <v>0</v>
      </c>
      <c r="BT471" s="226">
        <f t="shared" si="170"/>
        <v>0</v>
      </c>
      <c r="BU471" s="226">
        <f t="shared" si="171"/>
        <v>0</v>
      </c>
      <c r="BV471" s="226">
        <f t="shared" si="172"/>
        <v>0</v>
      </c>
    </row>
    <row r="472" spans="1:74">
      <c r="A472" s="226">
        <v>440</v>
      </c>
      <c r="B472" s="226" t="s">
        <v>1738</v>
      </c>
      <c r="C472" s="226">
        <f>INDEX('Uganda workforce data - raw'!$A$4:$F$619,MATCH($B472, 'Uganda workforce data - raw'!$B$4:$B$619,0), MATCH("Filled Male",'Uganda workforce data - raw'!$A$4:$F$4,0))*INDEX('Mapping cadres'!$B$1:$Z$616,MATCH($B472, 'Mapping cadres'!$B$1:$B$616,0), MATCH(C$32,'Mapping cadres'!$B$1:$Z$1,0))</f>
        <v>0</v>
      </c>
      <c r="D472" s="226">
        <f>INDEX('Uganda workforce data - raw'!$A$4:$F$619,MATCH($B472, 'Uganda workforce data - raw'!$B$4:$B$619,0), MATCH("Filled Male",'Uganda workforce data - raw'!$A$4:$F$4,0))*INDEX('Mapping cadres'!$B$1:$Z$616,MATCH($B472, 'Mapping cadres'!$B$1:$B$616,0), MATCH(D$32,'Mapping cadres'!$B$1:$Z$1,0))</f>
        <v>0</v>
      </c>
      <c r="E472" s="226">
        <f>INDEX('Uganda workforce data - raw'!$A$4:$F$619,MATCH($B472, 'Uganda workforce data - raw'!$B$4:$B$619,0), MATCH("Filled Male",'Uganda workforce data - raw'!$A$4:$F$4,0))*INDEX('Mapping cadres'!$B$1:$Z$616,MATCH($B472, 'Mapping cadres'!$B$1:$B$616,0), MATCH(E$32,'Mapping cadres'!$B$1:$Z$1,0))</f>
        <v>23</v>
      </c>
      <c r="F472" s="226">
        <f>INDEX('Uganda workforce data - raw'!$A$4:$F$619,MATCH($B472, 'Uganda workforce data - raw'!$B$4:$B$619,0), MATCH("Filled Male",'Uganda workforce data - raw'!$A$4:$F$4,0))*INDEX('Mapping cadres'!$B$1:$Z$616,MATCH($B472, 'Mapping cadres'!$B$1:$B$616,0), MATCH(F$32,'Mapping cadres'!$B$1:$Z$1,0))</f>
        <v>0</v>
      </c>
      <c r="G472" s="226">
        <f>INDEX('Uganda workforce data - raw'!$A$4:$F$619,MATCH($B472, 'Uganda workforce data - raw'!$B$4:$B$619,0), MATCH("Filled Male",'Uganda workforce data - raw'!$A$4:$F$4,0))*INDEX('Mapping cadres'!$B$1:$Z$616,MATCH($B472, 'Mapping cadres'!$B$1:$B$616,0), MATCH(G$32,'Mapping cadres'!$B$1:$Z$1,0))</f>
        <v>0</v>
      </c>
      <c r="H472" s="226">
        <f>INDEX('Uganda workforce data - raw'!$A$4:$F$619,MATCH($B472, 'Uganda workforce data - raw'!$B$4:$B$619,0), MATCH("Filled Male",'Uganda workforce data - raw'!$A$4:$F$4,0))*INDEX('Mapping cadres'!$B$1:$Z$616,MATCH($B472, 'Mapping cadres'!$B$1:$B$616,0), MATCH(H$32,'Mapping cadres'!$B$1:$Z$1,0))</f>
        <v>0</v>
      </c>
      <c r="I472" s="226">
        <f>INDEX('Uganda workforce data - raw'!$A$4:$F$619,MATCH($B472, 'Uganda workforce data - raw'!$B$4:$B$619,0), MATCH("Filled Male",'Uganda workforce data - raw'!$A$4:$F$4,0))*INDEX('Mapping cadres'!$B$1:$Z$616,MATCH($B472, 'Mapping cadres'!$B$1:$B$616,0), MATCH(I$32,'Mapping cadres'!$B$1:$Z$1,0))</f>
        <v>0</v>
      </c>
      <c r="J472" s="226">
        <f>INDEX('Uganda workforce data - raw'!$A$4:$F$619,MATCH($B472, 'Uganda workforce data - raw'!$B$4:$B$619,0), MATCH("Filled Male",'Uganda workforce data - raw'!$A$4:$F$4,0))*INDEX('Mapping cadres'!$B$1:$Z$616,MATCH($B472, 'Mapping cadres'!$B$1:$B$616,0), MATCH(J$32,'Mapping cadres'!$B$1:$Z$1,0))</f>
        <v>0</v>
      </c>
      <c r="K472" s="226">
        <f>INDEX('Uganda workforce data - raw'!$A$4:$F$619,MATCH($B472, 'Uganda workforce data - raw'!$B$4:$B$619,0), MATCH("Filled Male",'Uganda workforce data - raw'!$A$4:$F$4,0))*INDEX('Mapping cadres'!$B$1:$Z$616,MATCH($B472, 'Mapping cadres'!$B$1:$B$616,0), MATCH(K$32,'Mapping cadres'!$B$1:$Z$1,0))</f>
        <v>0</v>
      </c>
      <c r="L472" s="226">
        <f>INDEX('Uganda workforce data - raw'!$A$4:$F$619,MATCH($B472, 'Uganda workforce data - raw'!$B$4:$B$619,0), MATCH("Filled Male",'Uganda workforce data - raw'!$A$4:$F$4,0))*INDEX('Mapping cadres'!$B$1:$Z$616,MATCH($B472, 'Mapping cadres'!$B$1:$B$616,0), MATCH(L$32,'Mapping cadres'!$B$1:$Z$1,0))</f>
        <v>0</v>
      </c>
      <c r="M472" s="226">
        <f>INDEX('Uganda workforce data - raw'!$A$4:$F$619,MATCH($B472, 'Uganda workforce data - raw'!$B$4:$B$619,0), MATCH("Filled Male",'Uganda workforce data - raw'!$A$4:$F$4,0))*INDEX('Mapping cadres'!$B$1:$Z$616,MATCH($B472, 'Mapping cadres'!$B$1:$B$616,0), MATCH(M$32,'Mapping cadres'!$B$1:$Z$1,0))</f>
        <v>0</v>
      </c>
      <c r="N472" s="226">
        <f>INDEX('Uganda workforce data - raw'!$A$4:$F$619,MATCH($B472, 'Uganda workforce data - raw'!$B$4:$B$619,0), MATCH("Filled Male",'Uganda workforce data - raw'!$A$4:$F$4,0))*INDEX('Mapping cadres'!$B$1:$Z$616,MATCH($B472, 'Mapping cadres'!$B$1:$B$616,0), MATCH(N$32,'Mapping cadres'!$B$1:$Z$1,0))</f>
        <v>0</v>
      </c>
      <c r="O472" s="226">
        <f>INDEX('Uganda workforce data - raw'!$A$4:$F$619,MATCH($B472, 'Uganda workforce data - raw'!$B$4:$B$619,0), MATCH("Filled Male",'Uganda workforce data - raw'!$A$4:$F$4,0))*INDEX('Mapping cadres'!$B$1:$Z$616,MATCH($B472, 'Mapping cadres'!$B$1:$B$616,0), MATCH(O$32,'Mapping cadres'!$B$1:$Z$1,0))</f>
        <v>0</v>
      </c>
      <c r="P472" s="226">
        <f>INDEX('Uganda workforce data - raw'!$A$4:$F$619,MATCH($B472, 'Uganda workforce data - raw'!$B$4:$B$619,0), MATCH("Filled Male",'Uganda workforce data - raw'!$A$4:$F$4,0))*INDEX('Mapping cadres'!$B$1:$Z$616,MATCH($B472, 'Mapping cadres'!$B$1:$B$616,0), MATCH(P$32,'Mapping cadres'!$B$1:$Z$1,0))</f>
        <v>0</v>
      </c>
      <c r="Q472" s="226">
        <f>INDEX('Uganda workforce data - raw'!$A$4:$F$619,MATCH($B472, 'Uganda workforce data - raw'!$B$4:$B$619,0), MATCH("Filled Male",'Uganda workforce data - raw'!$A$4:$F$4,0))*INDEX('Mapping cadres'!$B$1:$Z$616,MATCH($B472, 'Mapping cadres'!$B$1:$B$616,0), MATCH(Q$32,'Mapping cadres'!$B$1:$Z$1,0))</f>
        <v>0</v>
      </c>
      <c r="R472" s="226">
        <f>INDEX('Uganda workforce data - raw'!$A$4:$F$619,MATCH($B472, 'Uganda workforce data - raw'!$B$4:$B$619,0), MATCH("Filled Male",'Uganda workforce data - raw'!$A$4:$F$4,0))*INDEX('Mapping cadres'!$B$1:$Z$616,MATCH($B472, 'Mapping cadres'!$B$1:$B$616,0), MATCH(R$32,'Mapping cadres'!$B$1:$Z$1,0))</f>
        <v>0</v>
      </c>
      <c r="S472" s="226">
        <f>INDEX('Uganda workforce data - raw'!$A$4:$F$619,MATCH($B472, 'Uganda workforce data - raw'!$B$4:$B$619,0), MATCH("Filled Male",'Uganda workforce data - raw'!$A$4:$F$4,0))*INDEX('Mapping cadres'!$B$1:$Z$616,MATCH($B472, 'Mapping cadres'!$B$1:$B$616,0), MATCH(S$32,'Mapping cadres'!$B$1:$Z$1,0))</f>
        <v>0</v>
      </c>
      <c r="T472" s="226">
        <f>INDEX('Uganda workforce data - raw'!$A$4:$F$619,MATCH($B472, 'Uganda workforce data - raw'!$B$4:$B$619,0), MATCH("Filled Male",'Uganda workforce data - raw'!$A$4:$F$4,0))*INDEX('Mapping cadres'!$B$1:$Z$616,MATCH($B472, 'Mapping cadres'!$B$1:$B$616,0), MATCH(T$32,'Mapping cadres'!$B$1:$Z$1,0))</f>
        <v>0</v>
      </c>
      <c r="U472" s="226">
        <f>INDEX('Uganda workforce data - raw'!$A$4:$F$619,MATCH($B472, 'Uganda workforce data - raw'!$B$4:$B$619,0), MATCH("Filled Male",'Uganda workforce data - raw'!$A$4:$F$4,0))*INDEX('Mapping cadres'!$B$1:$Z$616,MATCH($B472, 'Mapping cadres'!$B$1:$B$616,0), MATCH(U$32,'Mapping cadres'!$B$1:$Z$1,0))</f>
        <v>0</v>
      </c>
      <c r="V472" s="226">
        <f>INDEX('Uganda workforce data - raw'!$A$4:$F$619,MATCH($B472, 'Uganda workforce data - raw'!$B$4:$B$619,0), MATCH("Filled Male",'Uganda workforce data - raw'!$A$4:$F$4,0))*INDEX('Mapping cadres'!$B$1:$Z$616,MATCH($B472, 'Mapping cadres'!$B$1:$B$616,0), MATCH(V$32,'Mapping cadres'!$B$1:$Z$1,0))</f>
        <v>0</v>
      </c>
      <c r="W472" s="226">
        <f>INDEX('Uganda workforce data - raw'!$A$4:$F$619,MATCH($B472, 'Uganda workforce data - raw'!$B$4:$B$619,0), MATCH("Filled Male",'Uganda workforce data - raw'!$A$4:$F$4,0))*INDEX('Mapping cadres'!$B$1:$Z$616,MATCH($B472, 'Mapping cadres'!$B$1:$B$616,0), MATCH(W$32,'Mapping cadres'!$B$1:$Z$1,0))</f>
        <v>0</v>
      </c>
      <c r="X472" s="226">
        <f>INDEX('Uganda workforce data - raw'!$A$4:$F$619,MATCH($B472, 'Uganda workforce data - raw'!$B$4:$B$619,0), MATCH("Filled Male",'Uganda workforce data - raw'!$A$4:$F$4,0))*INDEX('Mapping cadres'!$B$1:$Z$616,MATCH($B472, 'Mapping cadres'!$B$1:$B$616,0), MATCH(X$32,'Mapping cadres'!$B$1:$Z$1,0))</f>
        <v>0</v>
      </c>
      <c r="Y472" s="226">
        <f>INDEX('Uganda workforce data - raw'!$A$4:$F$619,MATCH($B472, 'Uganda workforce data - raw'!$B$4:$B$619,0), MATCH("Filled Male",'Uganda workforce data - raw'!$A$4:$F$4,0))*INDEX('Mapping cadres'!$B$1:$Z$616,MATCH($B472, 'Mapping cadres'!$B$1:$B$616,0), MATCH(Y$32,'Mapping cadres'!$B$1:$Z$1,0))</f>
        <v>0</v>
      </c>
      <c r="Z472" s="226">
        <f>INDEX('Uganda workforce data - raw'!$A$4:$F$619,MATCH($B472, 'Uganda workforce data - raw'!$B$4:$B$619,0), MATCH("Filled Male",'Uganda workforce data - raw'!$A$4:$F$4,0))*INDEX('Mapping cadres'!$B$1:$Z$616,MATCH($B472, 'Mapping cadres'!$B$1:$B$616,0), MATCH(Z$32,'Mapping cadres'!$B$1:$Z$1,0))</f>
        <v>0</v>
      </c>
      <c r="AA472" s="226">
        <f>INDEX('Uganda workforce data - raw'!$A$4:$F$619,MATCH($B472, 'Uganda workforce data - raw'!$B$4:$B$619,0), MATCH("Filled Female",'Uganda workforce data - raw'!$A$4:$F$4,0))*INDEX('Mapping cadres'!$B$1:$Z$616,MATCH($B472, 'Mapping cadres'!$B$1:$B$616,0), MATCH(AA$32,'Mapping cadres'!$B$1:$Z$1,0))</f>
        <v>0</v>
      </c>
      <c r="AB472" s="226">
        <f>INDEX('Uganda workforce data - raw'!$A$4:$F$619,MATCH($B472, 'Uganda workforce data - raw'!$B$4:$B$619,0), MATCH("Filled Female",'Uganda workforce data - raw'!$A$4:$F$4,0))*INDEX('Mapping cadres'!$B$1:$Z$616,MATCH($B472, 'Mapping cadres'!$B$1:$B$616,0), MATCH(AB$32,'Mapping cadres'!$B$1:$Z$1,0))</f>
        <v>0</v>
      </c>
      <c r="AC472" s="226">
        <f>INDEX('Uganda workforce data - raw'!$A$4:$F$619,MATCH($B472, 'Uganda workforce data - raw'!$B$4:$B$619,0), MATCH("Filled Female",'Uganda workforce data - raw'!$A$4:$F$4,0))*INDEX('Mapping cadres'!$B$1:$Z$616,MATCH($B472, 'Mapping cadres'!$B$1:$B$616,0), MATCH(AC$32,'Mapping cadres'!$B$1:$Z$1,0))</f>
        <v>6</v>
      </c>
      <c r="AD472" s="226">
        <f>INDEX('Uganda workforce data - raw'!$A$4:$F$619,MATCH($B472, 'Uganda workforce data - raw'!$B$4:$B$619,0), MATCH("Filled Female",'Uganda workforce data - raw'!$A$4:$F$4,0))*INDEX('Mapping cadres'!$B$1:$Z$616,MATCH($B472, 'Mapping cadres'!$B$1:$B$616,0), MATCH(AD$32,'Mapping cadres'!$B$1:$Z$1,0))</f>
        <v>0</v>
      </c>
      <c r="AE472" s="226">
        <f>INDEX('Uganda workforce data - raw'!$A$4:$F$619,MATCH($B472, 'Uganda workforce data - raw'!$B$4:$B$619,0), MATCH("Filled Female",'Uganda workforce data - raw'!$A$4:$F$4,0))*INDEX('Mapping cadres'!$B$1:$Z$616,MATCH($B472, 'Mapping cadres'!$B$1:$B$616,0), MATCH(AE$32,'Mapping cadres'!$B$1:$Z$1,0))</f>
        <v>0</v>
      </c>
      <c r="AF472" s="226">
        <f>INDEX('Uganda workforce data - raw'!$A$4:$F$619,MATCH($B472, 'Uganda workforce data - raw'!$B$4:$B$619,0), MATCH("Filled Female",'Uganda workforce data - raw'!$A$4:$F$4,0))*INDEX('Mapping cadres'!$B$1:$Z$616,MATCH($B472, 'Mapping cadres'!$B$1:$B$616,0), MATCH(AF$32,'Mapping cadres'!$B$1:$Z$1,0))</f>
        <v>0</v>
      </c>
      <c r="AG472" s="226">
        <f>INDEX('Uganda workforce data - raw'!$A$4:$F$619,MATCH($B472, 'Uganda workforce data - raw'!$B$4:$B$619,0), MATCH("Filled Female",'Uganda workforce data - raw'!$A$4:$F$4,0))*INDEX('Mapping cadres'!$B$1:$Z$616,MATCH($B472, 'Mapping cadres'!$B$1:$B$616,0), MATCH(AG$32,'Mapping cadres'!$B$1:$Z$1,0))</f>
        <v>0</v>
      </c>
      <c r="AH472" s="226">
        <f>INDEX('Uganda workforce data - raw'!$A$4:$F$619,MATCH($B472, 'Uganda workforce data - raw'!$B$4:$B$619,0), MATCH("Filled Female",'Uganda workforce data - raw'!$A$4:$F$4,0))*INDEX('Mapping cadres'!$B$1:$Z$616,MATCH($B472, 'Mapping cadres'!$B$1:$B$616,0), MATCH(AH$32,'Mapping cadres'!$B$1:$Z$1,0))</f>
        <v>0</v>
      </c>
      <c r="AI472" s="226">
        <f>INDEX('Uganda workforce data - raw'!$A$4:$F$619,MATCH($B472, 'Uganda workforce data - raw'!$B$4:$B$619,0), MATCH("Filled Female",'Uganda workforce data - raw'!$A$4:$F$4,0))*INDEX('Mapping cadres'!$B$1:$Z$616,MATCH($B472, 'Mapping cadres'!$B$1:$B$616,0), MATCH(AI$32,'Mapping cadres'!$B$1:$Z$1,0))</f>
        <v>0</v>
      </c>
      <c r="AJ472" s="226">
        <f>INDEX('Uganda workforce data - raw'!$A$4:$F$619,MATCH($B472, 'Uganda workforce data - raw'!$B$4:$B$619,0), MATCH("Filled Female",'Uganda workforce data - raw'!$A$4:$F$4,0))*INDEX('Mapping cadres'!$B$1:$Z$616,MATCH($B472, 'Mapping cadres'!$B$1:$B$616,0), MATCH(AJ$32,'Mapping cadres'!$B$1:$Z$1,0))</f>
        <v>0</v>
      </c>
      <c r="AK472" s="226">
        <f>INDEX('Uganda workforce data - raw'!$A$4:$F$619,MATCH($B472, 'Uganda workforce data - raw'!$B$4:$B$619,0), MATCH("Filled Female",'Uganda workforce data - raw'!$A$4:$F$4,0))*INDEX('Mapping cadres'!$B$1:$Z$616,MATCH($B472, 'Mapping cadres'!$B$1:$B$616,0), MATCH(AK$32,'Mapping cadres'!$B$1:$Z$1,0))</f>
        <v>0</v>
      </c>
      <c r="AL472" s="226">
        <f>INDEX('Uganda workforce data - raw'!$A$4:$F$619,MATCH($B472, 'Uganda workforce data - raw'!$B$4:$B$619,0), MATCH("Filled Female",'Uganda workforce data - raw'!$A$4:$F$4,0))*INDEX('Mapping cadres'!$B$1:$Z$616,MATCH($B472, 'Mapping cadres'!$B$1:$B$616,0), MATCH(AL$32,'Mapping cadres'!$B$1:$Z$1,0))</f>
        <v>0</v>
      </c>
      <c r="AM472" s="226">
        <f>INDEX('Uganda workforce data - raw'!$A$4:$F$619,MATCH($B472, 'Uganda workforce data - raw'!$B$4:$B$619,0), MATCH("Filled Female",'Uganda workforce data - raw'!$A$4:$F$4,0))*INDEX('Mapping cadres'!$B$1:$Z$616,MATCH($B472, 'Mapping cadres'!$B$1:$B$616,0), MATCH(AM$32,'Mapping cadres'!$B$1:$Z$1,0))</f>
        <v>0</v>
      </c>
      <c r="AN472" s="226">
        <f>INDEX('Uganda workforce data - raw'!$A$4:$F$619,MATCH($B472, 'Uganda workforce data - raw'!$B$4:$B$619,0), MATCH("Filled Female",'Uganda workforce data - raw'!$A$4:$F$4,0))*INDEX('Mapping cadres'!$B$1:$Z$616,MATCH($B472, 'Mapping cadres'!$B$1:$B$616,0), MATCH(AN$32,'Mapping cadres'!$B$1:$Z$1,0))</f>
        <v>0</v>
      </c>
      <c r="AO472" s="226">
        <f>INDEX('Uganda workforce data - raw'!$A$4:$F$619,MATCH($B472, 'Uganda workforce data - raw'!$B$4:$B$619,0), MATCH("Filled Female",'Uganda workforce data - raw'!$A$4:$F$4,0))*INDEX('Mapping cadres'!$B$1:$Z$616,MATCH($B472, 'Mapping cadres'!$B$1:$B$616,0), MATCH(AO$32,'Mapping cadres'!$B$1:$Z$1,0))</f>
        <v>0</v>
      </c>
      <c r="AP472" s="226">
        <f>INDEX('Uganda workforce data - raw'!$A$4:$F$619,MATCH($B472, 'Uganda workforce data - raw'!$B$4:$B$619,0), MATCH("Filled Female",'Uganda workforce data - raw'!$A$4:$F$4,0))*INDEX('Mapping cadres'!$B$1:$Z$616,MATCH($B472, 'Mapping cadres'!$B$1:$B$616,0), MATCH(AP$32,'Mapping cadres'!$B$1:$Z$1,0))</f>
        <v>0</v>
      </c>
      <c r="AQ472" s="226">
        <f>INDEX('Uganda workforce data - raw'!$A$4:$F$619,MATCH($B472, 'Uganda workforce data - raw'!$B$4:$B$619,0), MATCH("Filled Female",'Uganda workforce data - raw'!$A$4:$F$4,0))*INDEX('Mapping cadres'!$B$1:$Z$616,MATCH($B472, 'Mapping cadres'!$B$1:$B$616,0), MATCH(AQ$32,'Mapping cadres'!$B$1:$Z$1,0))</f>
        <v>0</v>
      </c>
      <c r="AR472" s="226">
        <f>INDEX('Uganda workforce data - raw'!$A$4:$F$619,MATCH($B472, 'Uganda workforce data - raw'!$B$4:$B$619,0), MATCH("Filled Female",'Uganda workforce data - raw'!$A$4:$F$4,0))*INDEX('Mapping cadres'!$B$1:$Z$616,MATCH($B472, 'Mapping cadres'!$B$1:$B$616,0), MATCH(AR$32,'Mapping cadres'!$B$1:$Z$1,0))</f>
        <v>0</v>
      </c>
      <c r="AS472" s="226">
        <f>INDEX('Uganda workforce data - raw'!$A$4:$F$619,MATCH($B472, 'Uganda workforce data - raw'!$B$4:$B$619,0), MATCH("Filled Female",'Uganda workforce data - raw'!$A$4:$F$4,0))*INDEX('Mapping cadres'!$B$1:$Z$616,MATCH($B472, 'Mapping cadres'!$B$1:$B$616,0), MATCH(AS$32,'Mapping cadres'!$B$1:$Z$1,0))</f>
        <v>0</v>
      </c>
      <c r="AT472" s="226">
        <f>INDEX('Uganda workforce data - raw'!$A$4:$F$619,MATCH($B472, 'Uganda workforce data - raw'!$B$4:$B$619,0), MATCH("Filled Female",'Uganda workforce data - raw'!$A$4:$F$4,0))*INDEX('Mapping cadres'!$B$1:$Z$616,MATCH($B472, 'Mapping cadres'!$B$1:$B$616,0), MATCH(AT$32,'Mapping cadres'!$B$1:$Z$1,0))</f>
        <v>0</v>
      </c>
      <c r="AU472" s="226">
        <f>INDEX('Uganda workforce data - raw'!$A$4:$F$619,MATCH($B472, 'Uganda workforce data - raw'!$B$4:$B$619,0), MATCH("Filled Female",'Uganda workforce data - raw'!$A$4:$F$4,0))*INDEX('Mapping cadres'!$B$1:$Z$616,MATCH($B472, 'Mapping cadres'!$B$1:$B$616,0), MATCH(AU$32,'Mapping cadres'!$B$1:$Z$1,0))</f>
        <v>0</v>
      </c>
      <c r="AV472" s="226">
        <f>INDEX('Uganda workforce data - raw'!$A$4:$F$619,MATCH($B472, 'Uganda workforce data - raw'!$B$4:$B$619,0), MATCH("Filled Female",'Uganda workforce data - raw'!$A$4:$F$4,0))*INDEX('Mapping cadres'!$B$1:$Z$616,MATCH($B472, 'Mapping cadres'!$B$1:$B$616,0), MATCH(AV$32,'Mapping cadres'!$B$1:$Z$1,0))</f>
        <v>0</v>
      </c>
      <c r="AW472" s="226">
        <f>INDEX('Uganda workforce data - raw'!$A$4:$F$619,MATCH($B472, 'Uganda workforce data - raw'!$B$4:$B$619,0), MATCH("Filled Female",'Uganda workforce data - raw'!$A$4:$F$4,0))*INDEX('Mapping cadres'!$B$1:$Z$616,MATCH($B472, 'Mapping cadres'!$B$1:$B$616,0), MATCH(AW$32,'Mapping cadres'!$B$1:$Z$1,0))</f>
        <v>0</v>
      </c>
      <c r="AX472" s="226">
        <f>INDEX('Uganda workforce data - raw'!$A$4:$F$619,MATCH($B472, 'Uganda workforce data - raw'!$B$4:$B$619,0), MATCH("Filled Female",'Uganda workforce data - raw'!$A$4:$F$4,0))*INDEX('Mapping cadres'!$B$1:$Z$616,MATCH($B472, 'Mapping cadres'!$B$1:$B$616,0), MATCH(AX$32,'Mapping cadres'!$B$1:$Z$1,0))</f>
        <v>0</v>
      </c>
      <c r="AY472" s="226">
        <f t="shared" si="149"/>
        <v>0</v>
      </c>
      <c r="AZ472" s="226">
        <f t="shared" si="150"/>
        <v>0</v>
      </c>
      <c r="BA472" s="226">
        <f t="shared" si="151"/>
        <v>29</v>
      </c>
      <c r="BB472" s="226">
        <f t="shared" si="152"/>
        <v>0</v>
      </c>
      <c r="BC472" s="226">
        <f t="shared" si="153"/>
        <v>0</v>
      </c>
      <c r="BD472" s="226">
        <f t="shared" si="154"/>
        <v>0</v>
      </c>
      <c r="BE472" s="226">
        <f t="shared" si="155"/>
        <v>0</v>
      </c>
      <c r="BF472" s="226">
        <f t="shared" si="156"/>
        <v>0</v>
      </c>
      <c r="BG472" s="226">
        <f t="shared" si="157"/>
        <v>0</v>
      </c>
      <c r="BH472" s="226">
        <f t="shared" si="158"/>
        <v>0</v>
      </c>
      <c r="BI472" s="226">
        <f t="shared" si="159"/>
        <v>0</v>
      </c>
      <c r="BJ472" s="226">
        <f t="shared" si="160"/>
        <v>0</v>
      </c>
      <c r="BK472" s="226">
        <f t="shared" si="161"/>
        <v>0</v>
      </c>
      <c r="BL472" s="226">
        <f t="shared" si="162"/>
        <v>0</v>
      </c>
      <c r="BM472" s="226">
        <f t="shared" si="163"/>
        <v>0</v>
      </c>
      <c r="BN472" s="226">
        <f t="shared" si="164"/>
        <v>0</v>
      </c>
      <c r="BO472" s="226">
        <f t="shared" si="165"/>
        <v>0</v>
      </c>
      <c r="BP472" s="226">
        <f t="shared" si="166"/>
        <v>0</v>
      </c>
      <c r="BQ472" s="226">
        <f t="shared" si="167"/>
        <v>0</v>
      </c>
      <c r="BR472" s="226">
        <f t="shared" si="168"/>
        <v>0</v>
      </c>
      <c r="BS472" s="226">
        <f t="shared" si="169"/>
        <v>0</v>
      </c>
      <c r="BT472" s="226">
        <f t="shared" si="170"/>
        <v>0</v>
      </c>
      <c r="BU472" s="226">
        <f t="shared" si="171"/>
        <v>0</v>
      </c>
      <c r="BV472" s="226">
        <f t="shared" si="172"/>
        <v>0</v>
      </c>
    </row>
    <row r="473" spans="1:74">
      <c r="A473" s="226">
        <v>441</v>
      </c>
      <c r="B473" s="226" t="s">
        <v>1739</v>
      </c>
      <c r="C473" s="226">
        <f>INDEX('Uganda workforce data - raw'!$A$4:$F$619,MATCH($B473, 'Uganda workforce data - raw'!$B$4:$B$619,0), MATCH("Filled Male",'Uganda workforce data - raw'!$A$4:$F$4,0))*INDEX('Mapping cadres'!$B$1:$Z$616,MATCH($B473, 'Mapping cadres'!$B$1:$B$616,0), MATCH(C$32,'Mapping cadres'!$B$1:$Z$1,0))</f>
        <v>0</v>
      </c>
      <c r="D473" s="226">
        <f>INDEX('Uganda workforce data - raw'!$A$4:$F$619,MATCH($B473, 'Uganda workforce data - raw'!$B$4:$B$619,0), MATCH("Filled Male",'Uganda workforce data - raw'!$A$4:$F$4,0))*INDEX('Mapping cadres'!$B$1:$Z$616,MATCH($B473, 'Mapping cadres'!$B$1:$B$616,0), MATCH(D$32,'Mapping cadres'!$B$1:$Z$1,0))</f>
        <v>0</v>
      </c>
      <c r="E473" s="226">
        <f>INDEX('Uganda workforce data - raw'!$A$4:$F$619,MATCH($B473, 'Uganda workforce data - raw'!$B$4:$B$619,0), MATCH("Filled Male",'Uganda workforce data - raw'!$A$4:$F$4,0))*INDEX('Mapping cadres'!$B$1:$Z$616,MATCH($B473, 'Mapping cadres'!$B$1:$B$616,0), MATCH(E$32,'Mapping cadres'!$B$1:$Z$1,0))</f>
        <v>0</v>
      </c>
      <c r="F473" s="226">
        <f>INDEX('Uganda workforce data - raw'!$A$4:$F$619,MATCH($B473, 'Uganda workforce data - raw'!$B$4:$B$619,0), MATCH("Filled Male",'Uganda workforce data - raw'!$A$4:$F$4,0))*INDEX('Mapping cadres'!$B$1:$Z$616,MATCH($B473, 'Mapping cadres'!$B$1:$B$616,0), MATCH(F$32,'Mapping cadres'!$B$1:$Z$1,0))</f>
        <v>0</v>
      </c>
      <c r="G473" s="226">
        <f>INDEX('Uganda workforce data - raw'!$A$4:$F$619,MATCH($B473, 'Uganda workforce data - raw'!$B$4:$B$619,0), MATCH("Filled Male",'Uganda workforce data - raw'!$A$4:$F$4,0))*INDEX('Mapping cadres'!$B$1:$Z$616,MATCH($B473, 'Mapping cadres'!$B$1:$B$616,0), MATCH(G$32,'Mapping cadres'!$B$1:$Z$1,0))</f>
        <v>0</v>
      </c>
      <c r="H473" s="226">
        <f>INDEX('Uganda workforce data - raw'!$A$4:$F$619,MATCH($B473, 'Uganda workforce data - raw'!$B$4:$B$619,0), MATCH("Filled Male",'Uganda workforce data - raw'!$A$4:$F$4,0))*INDEX('Mapping cadres'!$B$1:$Z$616,MATCH($B473, 'Mapping cadres'!$B$1:$B$616,0), MATCH(H$32,'Mapping cadres'!$B$1:$Z$1,0))</f>
        <v>0</v>
      </c>
      <c r="I473" s="226">
        <f>INDEX('Uganda workforce data - raw'!$A$4:$F$619,MATCH($B473, 'Uganda workforce data - raw'!$B$4:$B$619,0), MATCH("Filled Male",'Uganda workforce data - raw'!$A$4:$F$4,0))*INDEX('Mapping cadres'!$B$1:$Z$616,MATCH($B473, 'Mapping cadres'!$B$1:$B$616,0), MATCH(I$32,'Mapping cadres'!$B$1:$Z$1,0))</f>
        <v>0</v>
      </c>
      <c r="J473" s="226">
        <f>INDEX('Uganda workforce data - raw'!$A$4:$F$619,MATCH($B473, 'Uganda workforce data - raw'!$B$4:$B$619,0), MATCH("Filled Male",'Uganda workforce data - raw'!$A$4:$F$4,0))*INDEX('Mapping cadres'!$B$1:$Z$616,MATCH($B473, 'Mapping cadres'!$B$1:$B$616,0), MATCH(J$32,'Mapping cadres'!$B$1:$Z$1,0))</f>
        <v>0</v>
      </c>
      <c r="K473" s="226">
        <f>INDEX('Uganda workforce data - raw'!$A$4:$F$619,MATCH($B473, 'Uganda workforce data - raw'!$B$4:$B$619,0), MATCH("Filled Male",'Uganda workforce data - raw'!$A$4:$F$4,0))*INDEX('Mapping cadres'!$B$1:$Z$616,MATCH($B473, 'Mapping cadres'!$B$1:$B$616,0), MATCH(K$32,'Mapping cadres'!$B$1:$Z$1,0))</f>
        <v>0</v>
      </c>
      <c r="L473" s="226">
        <f>INDEX('Uganda workforce data - raw'!$A$4:$F$619,MATCH($B473, 'Uganda workforce data - raw'!$B$4:$B$619,0), MATCH("Filled Male",'Uganda workforce data - raw'!$A$4:$F$4,0))*INDEX('Mapping cadres'!$B$1:$Z$616,MATCH($B473, 'Mapping cadres'!$B$1:$B$616,0), MATCH(L$32,'Mapping cadres'!$B$1:$Z$1,0))</f>
        <v>0</v>
      </c>
      <c r="M473" s="226">
        <f>INDEX('Uganda workforce data - raw'!$A$4:$F$619,MATCH($B473, 'Uganda workforce data - raw'!$B$4:$B$619,0), MATCH("Filled Male",'Uganda workforce data - raw'!$A$4:$F$4,0))*INDEX('Mapping cadres'!$B$1:$Z$616,MATCH($B473, 'Mapping cadres'!$B$1:$B$616,0), MATCH(M$32,'Mapping cadres'!$B$1:$Z$1,0))</f>
        <v>0</v>
      </c>
      <c r="N473" s="226">
        <f>INDEX('Uganda workforce data - raw'!$A$4:$F$619,MATCH($B473, 'Uganda workforce data - raw'!$B$4:$B$619,0), MATCH("Filled Male",'Uganda workforce data - raw'!$A$4:$F$4,0))*INDEX('Mapping cadres'!$B$1:$Z$616,MATCH($B473, 'Mapping cadres'!$B$1:$B$616,0), MATCH(N$32,'Mapping cadres'!$B$1:$Z$1,0))</f>
        <v>0</v>
      </c>
      <c r="O473" s="226">
        <f>INDEX('Uganda workforce data - raw'!$A$4:$F$619,MATCH($B473, 'Uganda workforce data - raw'!$B$4:$B$619,0), MATCH("Filled Male",'Uganda workforce data - raw'!$A$4:$F$4,0))*INDEX('Mapping cadres'!$B$1:$Z$616,MATCH($B473, 'Mapping cadres'!$B$1:$B$616,0), MATCH(O$32,'Mapping cadres'!$B$1:$Z$1,0))</f>
        <v>0</v>
      </c>
      <c r="P473" s="226">
        <f>INDEX('Uganda workforce data - raw'!$A$4:$F$619,MATCH($B473, 'Uganda workforce data - raw'!$B$4:$B$619,0), MATCH("Filled Male",'Uganda workforce data - raw'!$A$4:$F$4,0))*INDEX('Mapping cadres'!$B$1:$Z$616,MATCH($B473, 'Mapping cadres'!$B$1:$B$616,0), MATCH(P$32,'Mapping cadres'!$B$1:$Z$1,0))</f>
        <v>0</v>
      </c>
      <c r="Q473" s="226">
        <f>INDEX('Uganda workforce data - raw'!$A$4:$F$619,MATCH($B473, 'Uganda workforce data - raw'!$B$4:$B$619,0), MATCH("Filled Male",'Uganda workforce data - raw'!$A$4:$F$4,0))*INDEX('Mapping cadres'!$B$1:$Z$616,MATCH($B473, 'Mapping cadres'!$B$1:$B$616,0), MATCH(Q$32,'Mapping cadres'!$B$1:$Z$1,0))</f>
        <v>0</v>
      </c>
      <c r="R473" s="226">
        <f>INDEX('Uganda workforce data - raw'!$A$4:$F$619,MATCH($B473, 'Uganda workforce data - raw'!$B$4:$B$619,0), MATCH("Filled Male",'Uganda workforce data - raw'!$A$4:$F$4,0))*INDEX('Mapping cadres'!$B$1:$Z$616,MATCH($B473, 'Mapping cadres'!$B$1:$B$616,0), MATCH(R$32,'Mapping cadres'!$B$1:$Z$1,0))</f>
        <v>0</v>
      </c>
      <c r="S473" s="226">
        <f>INDEX('Uganda workforce data - raw'!$A$4:$F$619,MATCH($B473, 'Uganda workforce data - raw'!$B$4:$B$619,0), MATCH("Filled Male",'Uganda workforce data - raw'!$A$4:$F$4,0))*INDEX('Mapping cadres'!$B$1:$Z$616,MATCH($B473, 'Mapping cadres'!$B$1:$B$616,0), MATCH(S$32,'Mapping cadres'!$B$1:$Z$1,0))</f>
        <v>0</v>
      </c>
      <c r="T473" s="226">
        <f>INDEX('Uganda workforce data - raw'!$A$4:$F$619,MATCH($B473, 'Uganda workforce data - raw'!$B$4:$B$619,0), MATCH("Filled Male",'Uganda workforce data - raw'!$A$4:$F$4,0))*INDEX('Mapping cadres'!$B$1:$Z$616,MATCH($B473, 'Mapping cadres'!$B$1:$B$616,0), MATCH(T$32,'Mapping cadres'!$B$1:$Z$1,0))</f>
        <v>0</v>
      </c>
      <c r="U473" s="226">
        <f>INDEX('Uganda workforce data - raw'!$A$4:$F$619,MATCH($B473, 'Uganda workforce data - raw'!$B$4:$B$619,0), MATCH("Filled Male",'Uganda workforce data - raw'!$A$4:$F$4,0))*INDEX('Mapping cadres'!$B$1:$Z$616,MATCH($B473, 'Mapping cadres'!$B$1:$B$616,0), MATCH(U$32,'Mapping cadres'!$B$1:$Z$1,0))</f>
        <v>0</v>
      </c>
      <c r="V473" s="226">
        <f>INDEX('Uganda workforce data - raw'!$A$4:$F$619,MATCH($B473, 'Uganda workforce data - raw'!$B$4:$B$619,0), MATCH("Filled Male",'Uganda workforce data - raw'!$A$4:$F$4,0))*INDEX('Mapping cadres'!$B$1:$Z$616,MATCH($B473, 'Mapping cadres'!$B$1:$B$616,0), MATCH(V$32,'Mapping cadres'!$B$1:$Z$1,0))</f>
        <v>0</v>
      </c>
      <c r="W473" s="226">
        <f>INDEX('Uganda workforce data - raw'!$A$4:$F$619,MATCH($B473, 'Uganda workforce data - raw'!$B$4:$B$619,0), MATCH("Filled Male",'Uganda workforce data - raw'!$A$4:$F$4,0))*INDEX('Mapping cadres'!$B$1:$Z$616,MATCH($B473, 'Mapping cadres'!$B$1:$B$616,0), MATCH(W$32,'Mapping cadres'!$B$1:$Z$1,0))</f>
        <v>0</v>
      </c>
      <c r="X473" s="226">
        <f>INDEX('Uganda workforce data - raw'!$A$4:$F$619,MATCH($B473, 'Uganda workforce data - raw'!$B$4:$B$619,0), MATCH("Filled Male",'Uganda workforce data - raw'!$A$4:$F$4,0))*INDEX('Mapping cadres'!$B$1:$Z$616,MATCH($B473, 'Mapping cadres'!$B$1:$B$616,0), MATCH(X$32,'Mapping cadres'!$B$1:$Z$1,0))</f>
        <v>0</v>
      </c>
      <c r="Y473" s="226">
        <f>INDEX('Uganda workforce data - raw'!$A$4:$F$619,MATCH($B473, 'Uganda workforce data - raw'!$B$4:$B$619,0), MATCH("Filled Male",'Uganda workforce data - raw'!$A$4:$F$4,0))*INDEX('Mapping cadres'!$B$1:$Z$616,MATCH($B473, 'Mapping cadres'!$B$1:$B$616,0), MATCH(Y$32,'Mapping cadres'!$B$1:$Z$1,0))</f>
        <v>0</v>
      </c>
      <c r="Z473" s="226">
        <f>INDEX('Uganda workforce data - raw'!$A$4:$F$619,MATCH($B473, 'Uganda workforce data - raw'!$B$4:$B$619,0), MATCH("Filled Male",'Uganda workforce data - raw'!$A$4:$F$4,0))*INDEX('Mapping cadres'!$B$1:$Z$616,MATCH($B473, 'Mapping cadres'!$B$1:$B$616,0), MATCH(Z$32,'Mapping cadres'!$B$1:$Z$1,0))</f>
        <v>0</v>
      </c>
      <c r="AA473" s="226">
        <f>INDEX('Uganda workforce data - raw'!$A$4:$F$619,MATCH($B473, 'Uganda workforce data - raw'!$B$4:$B$619,0), MATCH("Filled Female",'Uganda workforce data - raw'!$A$4:$F$4,0))*INDEX('Mapping cadres'!$B$1:$Z$616,MATCH($B473, 'Mapping cadres'!$B$1:$B$616,0), MATCH(AA$32,'Mapping cadres'!$B$1:$Z$1,0))</f>
        <v>1</v>
      </c>
      <c r="AB473" s="226">
        <f>INDEX('Uganda workforce data - raw'!$A$4:$F$619,MATCH($B473, 'Uganda workforce data - raw'!$B$4:$B$619,0), MATCH("Filled Female",'Uganda workforce data - raw'!$A$4:$F$4,0))*INDEX('Mapping cadres'!$B$1:$Z$616,MATCH($B473, 'Mapping cadres'!$B$1:$B$616,0), MATCH(AB$32,'Mapping cadres'!$B$1:$Z$1,0))</f>
        <v>0</v>
      </c>
      <c r="AC473" s="226">
        <f>INDEX('Uganda workforce data - raw'!$A$4:$F$619,MATCH($B473, 'Uganda workforce data - raw'!$B$4:$B$619,0), MATCH("Filled Female",'Uganda workforce data - raw'!$A$4:$F$4,0))*INDEX('Mapping cadres'!$B$1:$Z$616,MATCH($B473, 'Mapping cadres'!$B$1:$B$616,0), MATCH(AC$32,'Mapping cadres'!$B$1:$Z$1,0))</f>
        <v>0</v>
      </c>
      <c r="AD473" s="226">
        <f>INDEX('Uganda workforce data - raw'!$A$4:$F$619,MATCH($B473, 'Uganda workforce data - raw'!$B$4:$B$619,0), MATCH("Filled Female",'Uganda workforce data - raw'!$A$4:$F$4,0))*INDEX('Mapping cadres'!$B$1:$Z$616,MATCH($B473, 'Mapping cadres'!$B$1:$B$616,0), MATCH(AD$32,'Mapping cadres'!$B$1:$Z$1,0))</f>
        <v>0</v>
      </c>
      <c r="AE473" s="226">
        <f>INDEX('Uganda workforce data - raw'!$A$4:$F$619,MATCH($B473, 'Uganda workforce data - raw'!$B$4:$B$619,0), MATCH("Filled Female",'Uganda workforce data - raw'!$A$4:$F$4,0))*INDEX('Mapping cadres'!$B$1:$Z$616,MATCH($B473, 'Mapping cadres'!$B$1:$B$616,0), MATCH(AE$32,'Mapping cadres'!$B$1:$Z$1,0))</f>
        <v>0</v>
      </c>
      <c r="AF473" s="226">
        <f>INDEX('Uganda workforce data - raw'!$A$4:$F$619,MATCH($B473, 'Uganda workforce data - raw'!$B$4:$B$619,0), MATCH("Filled Female",'Uganda workforce data - raw'!$A$4:$F$4,0))*INDEX('Mapping cadres'!$B$1:$Z$616,MATCH($B473, 'Mapping cadres'!$B$1:$B$616,0), MATCH(AF$32,'Mapping cadres'!$B$1:$Z$1,0))</f>
        <v>0</v>
      </c>
      <c r="AG473" s="226">
        <f>INDEX('Uganda workforce data - raw'!$A$4:$F$619,MATCH($B473, 'Uganda workforce data - raw'!$B$4:$B$619,0), MATCH("Filled Female",'Uganda workforce data - raw'!$A$4:$F$4,0))*INDEX('Mapping cadres'!$B$1:$Z$616,MATCH($B473, 'Mapping cadres'!$B$1:$B$616,0), MATCH(AG$32,'Mapping cadres'!$B$1:$Z$1,0))</f>
        <v>0</v>
      </c>
      <c r="AH473" s="226">
        <f>INDEX('Uganda workforce data - raw'!$A$4:$F$619,MATCH($B473, 'Uganda workforce data - raw'!$B$4:$B$619,0), MATCH("Filled Female",'Uganda workforce data - raw'!$A$4:$F$4,0))*INDEX('Mapping cadres'!$B$1:$Z$616,MATCH($B473, 'Mapping cadres'!$B$1:$B$616,0), MATCH(AH$32,'Mapping cadres'!$B$1:$Z$1,0))</f>
        <v>0</v>
      </c>
      <c r="AI473" s="226">
        <f>INDEX('Uganda workforce data - raw'!$A$4:$F$619,MATCH($B473, 'Uganda workforce data - raw'!$B$4:$B$619,0), MATCH("Filled Female",'Uganda workforce data - raw'!$A$4:$F$4,0))*INDEX('Mapping cadres'!$B$1:$Z$616,MATCH($B473, 'Mapping cadres'!$B$1:$B$616,0), MATCH(AI$32,'Mapping cadres'!$B$1:$Z$1,0))</f>
        <v>0</v>
      </c>
      <c r="AJ473" s="226">
        <f>INDEX('Uganda workforce data - raw'!$A$4:$F$619,MATCH($B473, 'Uganda workforce data - raw'!$B$4:$B$619,0), MATCH("Filled Female",'Uganda workforce data - raw'!$A$4:$F$4,0))*INDEX('Mapping cadres'!$B$1:$Z$616,MATCH($B473, 'Mapping cadres'!$B$1:$B$616,0), MATCH(AJ$32,'Mapping cadres'!$B$1:$Z$1,0))</f>
        <v>0</v>
      </c>
      <c r="AK473" s="226">
        <f>INDEX('Uganda workforce data - raw'!$A$4:$F$619,MATCH($B473, 'Uganda workforce data - raw'!$B$4:$B$619,0), MATCH("Filled Female",'Uganda workforce data - raw'!$A$4:$F$4,0))*INDEX('Mapping cadres'!$B$1:$Z$616,MATCH($B473, 'Mapping cadres'!$B$1:$B$616,0), MATCH(AK$32,'Mapping cadres'!$B$1:$Z$1,0))</f>
        <v>0</v>
      </c>
      <c r="AL473" s="226">
        <f>INDEX('Uganda workforce data - raw'!$A$4:$F$619,MATCH($B473, 'Uganda workforce data - raw'!$B$4:$B$619,0), MATCH("Filled Female",'Uganda workforce data - raw'!$A$4:$F$4,0))*INDEX('Mapping cadres'!$B$1:$Z$616,MATCH($B473, 'Mapping cadres'!$B$1:$B$616,0), MATCH(AL$32,'Mapping cadres'!$B$1:$Z$1,0))</f>
        <v>0</v>
      </c>
      <c r="AM473" s="226">
        <f>INDEX('Uganda workforce data - raw'!$A$4:$F$619,MATCH($B473, 'Uganda workforce data - raw'!$B$4:$B$619,0), MATCH("Filled Female",'Uganda workforce data - raw'!$A$4:$F$4,0))*INDEX('Mapping cadres'!$B$1:$Z$616,MATCH($B473, 'Mapping cadres'!$B$1:$B$616,0), MATCH(AM$32,'Mapping cadres'!$B$1:$Z$1,0))</f>
        <v>0</v>
      </c>
      <c r="AN473" s="226">
        <f>INDEX('Uganda workforce data - raw'!$A$4:$F$619,MATCH($B473, 'Uganda workforce data - raw'!$B$4:$B$619,0), MATCH("Filled Female",'Uganda workforce data - raw'!$A$4:$F$4,0))*INDEX('Mapping cadres'!$B$1:$Z$616,MATCH($B473, 'Mapping cadres'!$B$1:$B$616,0), MATCH(AN$32,'Mapping cadres'!$B$1:$Z$1,0))</f>
        <v>0</v>
      </c>
      <c r="AO473" s="226">
        <f>INDEX('Uganda workforce data - raw'!$A$4:$F$619,MATCH($B473, 'Uganda workforce data - raw'!$B$4:$B$619,0), MATCH("Filled Female",'Uganda workforce data - raw'!$A$4:$F$4,0))*INDEX('Mapping cadres'!$B$1:$Z$616,MATCH($B473, 'Mapping cadres'!$B$1:$B$616,0), MATCH(AO$32,'Mapping cadres'!$B$1:$Z$1,0))</f>
        <v>0</v>
      </c>
      <c r="AP473" s="226">
        <f>INDEX('Uganda workforce data - raw'!$A$4:$F$619,MATCH($B473, 'Uganda workforce data - raw'!$B$4:$B$619,0), MATCH("Filled Female",'Uganda workforce data - raw'!$A$4:$F$4,0))*INDEX('Mapping cadres'!$B$1:$Z$616,MATCH($B473, 'Mapping cadres'!$B$1:$B$616,0), MATCH(AP$32,'Mapping cadres'!$B$1:$Z$1,0))</f>
        <v>0</v>
      </c>
      <c r="AQ473" s="226">
        <f>INDEX('Uganda workforce data - raw'!$A$4:$F$619,MATCH($B473, 'Uganda workforce data - raw'!$B$4:$B$619,0), MATCH("Filled Female",'Uganda workforce data - raw'!$A$4:$F$4,0))*INDEX('Mapping cadres'!$B$1:$Z$616,MATCH($B473, 'Mapping cadres'!$B$1:$B$616,0), MATCH(AQ$32,'Mapping cadres'!$B$1:$Z$1,0))</f>
        <v>0</v>
      </c>
      <c r="AR473" s="226">
        <f>INDEX('Uganda workforce data - raw'!$A$4:$F$619,MATCH($B473, 'Uganda workforce data - raw'!$B$4:$B$619,0), MATCH("Filled Female",'Uganda workforce data - raw'!$A$4:$F$4,0))*INDEX('Mapping cadres'!$B$1:$Z$616,MATCH($B473, 'Mapping cadres'!$B$1:$B$616,0), MATCH(AR$32,'Mapping cadres'!$B$1:$Z$1,0))</f>
        <v>0</v>
      </c>
      <c r="AS473" s="226">
        <f>INDEX('Uganda workforce data - raw'!$A$4:$F$619,MATCH($B473, 'Uganda workforce data - raw'!$B$4:$B$619,0), MATCH("Filled Female",'Uganda workforce data - raw'!$A$4:$F$4,0))*INDEX('Mapping cadres'!$B$1:$Z$616,MATCH($B473, 'Mapping cadres'!$B$1:$B$616,0), MATCH(AS$32,'Mapping cadres'!$B$1:$Z$1,0))</f>
        <v>0</v>
      </c>
      <c r="AT473" s="226">
        <f>INDEX('Uganda workforce data - raw'!$A$4:$F$619,MATCH($B473, 'Uganda workforce data - raw'!$B$4:$B$619,0), MATCH("Filled Female",'Uganda workforce data - raw'!$A$4:$F$4,0))*INDEX('Mapping cadres'!$B$1:$Z$616,MATCH($B473, 'Mapping cadres'!$B$1:$B$616,0), MATCH(AT$32,'Mapping cadres'!$B$1:$Z$1,0))</f>
        <v>0</v>
      </c>
      <c r="AU473" s="226">
        <f>INDEX('Uganda workforce data - raw'!$A$4:$F$619,MATCH($B473, 'Uganda workforce data - raw'!$B$4:$B$619,0), MATCH("Filled Female",'Uganda workforce data - raw'!$A$4:$F$4,0))*INDEX('Mapping cadres'!$B$1:$Z$616,MATCH($B473, 'Mapping cadres'!$B$1:$B$616,0), MATCH(AU$32,'Mapping cadres'!$B$1:$Z$1,0))</f>
        <v>0</v>
      </c>
      <c r="AV473" s="226">
        <f>INDEX('Uganda workforce data - raw'!$A$4:$F$619,MATCH($B473, 'Uganda workforce data - raw'!$B$4:$B$619,0), MATCH("Filled Female",'Uganda workforce data - raw'!$A$4:$F$4,0))*INDEX('Mapping cadres'!$B$1:$Z$616,MATCH($B473, 'Mapping cadres'!$B$1:$B$616,0), MATCH(AV$32,'Mapping cadres'!$B$1:$Z$1,0))</f>
        <v>0</v>
      </c>
      <c r="AW473" s="226">
        <f>INDEX('Uganda workforce data - raw'!$A$4:$F$619,MATCH($B473, 'Uganda workforce data - raw'!$B$4:$B$619,0), MATCH("Filled Female",'Uganda workforce data - raw'!$A$4:$F$4,0))*INDEX('Mapping cadres'!$B$1:$Z$616,MATCH($B473, 'Mapping cadres'!$B$1:$B$616,0), MATCH(AW$32,'Mapping cadres'!$B$1:$Z$1,0))</f>
        <v>0</v>
      </c>
      <c r="AX473" s="226">
        <f>INDEX('Uganda workforce data - raw'!$A$4:$F$619,MATCH($B473, 'Uganda workforce data - raw'!$B$4:$B$619,0), MATCH("Filled Female",'Uganda workforce data - raw'!$A$4:$F$4,0))*INDEX('Mapping cadres'!$B$1:$Z$616,MATCH($B473, 'Mapping cadres'!$B$1:$B$616,0), MATCH(AX$32,'Mapping cadres'!$B$1:$Z$1,0))</f>
        <v>0</v>
      </c>
      <c r="AY473" s="226">
        <f t="shared" si="149"/>
        <v>1</v>
      </c>
      <c r="AZ473" s="226">
        <f t="shared" si="150"/>
        <v>0</v>
      </c>
      <c r="BA473" s="226">
        <f t="shared" si="151"/>
        <v>0</v>
      </c>
      <c r="BB473" s="226">
        <f t="shared" si="152"/>
        <v>0</v>
      </c>
      <c r="BC473" s="226">
        <f t="shared" si="153"/>
        <v>0</v>
      </c>
      <c r="BD473" s="226">
        <f t="shared" si="154"/>
        <v>0</v>
      </c>
      <c r="BE473" s="226">
        <f t="shared" si="155"/>
        <v>0</v>
      </c>
      <c r="BF473" s="226">
        <f t="shared" si="156"/>
        <v>0</v>
      </c>
      <c r="BG473" s="226">
        <f t="shared" si="157"/>
        <v>0</v>
      </c>
      <c r="BH473" s="226">
        <f t="shared" si="158"/>
        <v>0</v>
      </c>
      <c r="BI473" s="226">
        <f t="shared" si="159"/>
        <v>0</v>
      </c>
      <c r="BJ473" s="226">
        <f t="shared" si="160"/>
        <v>0</v>
      </c>
      <c r="BK473" s="226">
        <f t="shared" si="161"/>
        <v>0</v>
      </c>
      <c r="BL473" s="226">
        <f t="shared" si="162"/>
        <v>0</v>
      </c>
      <c r="BM473" s="226">
        <f t="shared" si="163"/>
        <v>0</v>
      </c>
      <c r="BN473" s="226">
        <f t="shared" si="164"/>
        <v>0</v>
      </c>
      <c r="BO473" s="226">
        <f t="shared" si="165"/>
        <v>0</v>
      </c>
      <c r="BP473" s="226">
        <f t="shared" si="166"/>
        <v>0</v>
      </c>
      <c r="BQ473" s="226">
        <f t="shared" si="167"/>
        <v>0</v>
      </c>
      <c r="BR473" s="226">
        <f t="shared" si="168"/>
        <v>0</v>
      </c>
      <c r="BS473" s="226">
        <f t="shared" si="169"/>
        <v>0</v>
      </c>
      <c r="BT473" s="226">
        <f t="shared" si="170"/>
        <v>0</v>
      </c>
      <c r="BU473" s="226">
        <f t="shared" si="171"/>
        <v>0</v>
      </c>
      <c r="BV473" s="226">
        <f t="shared" si="172"/>
        <v>0</v>
      </c>
    </row>
    <row r="474" spans="1:74">
      <c r="A474" s="226">
        <v>442</v>
      </c>
      <c r="B474" s="226" t="s">
        <v>1740</v>
      </c>
      <c r="C474" s="226">
        <f>INDEX('Uganda workforce data - raw'!$A$4:$F$619,MATCH($B474, 'Uganda workforce data - raw'!$B$4:$B$619,0), MATCH("Filled Male",'Uganda workforce data - raw'!$A$4:$F$4,0))*INDEX('Mapping cadres'!$B$1:$Z$616,MATCH($B474, 'Mapping cadres'!$B$1:$B$616,0), MATCH(C$32,'Mapping cadres'!$B$1:$Z$1,0))</f>
        <v>0</v>
      </c>
      <c r="D474" s="226">
        <f>INDEX('Uganda workforce data - raw'!$A$4:$F$619,MATCH($B474, 'Uganda workforce data - raw'!$B$4:$B$619,0), MATCH("Filled Male",'Uganda workforce data - raw'!$A$4:$F$4,0))*INDEX('Mapping cadres'!$B$1:$Z$616,MATCH($B474, 'Mapping cadres'!$B$1:$B$616,0), MATCH(D$32,'Mapping cadres'!$B$1:$Z$1,0))</f>
        <v>0</v>
      </c>
      <c r="E474" s="226">
        <f>INDEX('Uganda workforce data - raw'!$A$4:$F$619,MATCH($B474, 'Uganda workforce data - raw'!$B$4:$B$619,0), MATCH("Filled Male",'Uganda workforce data - raw'!$A$4:$F$4,0))*INDEX('Mapping cadres'!$B$1:$Z$616,MATCH($B474, 'Mapping cadres'!$B$1:$B$616,0), MATCH(E$32,'Mapping cadres'!$B$1:$Z$1,0))</f>
        <v>0</v>
      </c>
      <c r="F474" s="226">
        <f>INDEX('Uganda workforce data - raw'!$A$4:$F$619,MATCH($B474, 'Uganda workforce data - raw'!$B$4:$B$619,0), MATCH("Filled Male",'Uganda workforce data - raw'!$A$4:$F$4,0))*INDEX('Mapping cadres'!$B$1:$Z$616,MATCH($B474, 'Mapping cadres'!$B$1:$B$616,0), MATCH(F$32,'Mapping cadres'!$B$1:$Z$1,0))</f>
        <v>0</v>
      </c>
      <c r="G474" s="226">
        <f>INDEX('Uganda workforce data - raw'!$A$4:$F$619,MATCH($B474, 'Uganda workforce data - raw'!$B$4:$B$619,0), MATCH("Filled Male",'Uganda workforce data - raw'!$A$4:$F$4,0))*INDEX('Mapping cadres'!$B$1:$Z$616,MATCH($B474, 'Mapping cadres'!$B$1:$B$616,0), MATCH(G$32,'Mapping cadres'!$B$1:$Z$1,0))</f>
        <v>0</v>
      </c>
      <c r="H474" s="226">
        <f>INDEX('Uganda workforce data - raw'!$A$4:$F$619,MATCH($B474, 'Uganda workforce data - raw'!$B$4:$B$619,0), MATCH("Filled Male",'Uganda workforce data - raw'!$A$4:$F$4,0))*INDEX('Mapping cadres'!$B$1:$Z$616,MATCH($B474, 'Mapping cadres'!$B$1:$B$616,0), MATCH(H$32,'Mapping cadres'!$B$1:$Z$1,0))</f>
        <v>0</v>
      </c>
      <c r="I474" s="226">
        <f>INDEX('Uganda workforce data - raw'!$A$4:$F$619,MATCH($B474, 'Uganda workforce data - raw'!$B$4:$B$619,0), MATCH("Filled Male",'Uganda workforce data - raw'!$A$4:$F$4,0))*INDEX('Mapping cadres'!$B$1:$Z$616,MATCH($B474, 'Mapping cadres'!$B$1:$B$616,0), MATCH(I$32,'Mapping cadres'!$B$1:$Z$1,0))</f>
        <v>0</v>
      </c>
      <c r="J474" s="226">
        <f>INDEX('Uganda workforce data - raw'!$A$4:$F$619,MATCH($B474, 'Uganda workforce data - raw'!$B$4:$B$619,0), MATCH("Filled Male",'Uganda workforce data - raw'!$A$4:$F$4,0))*INDEX('Mapping cadres'!$B$1:$Z$616,MATCH($B474, 'Mapping cadres'!$B$1:$B$616,0), MATCH(J$32,'Mapping cadres'!$B$1:$Z$1,0))</f>
        <v>0</v>
      </c>
      <c r="K474" s="226">
        <f>INDEX('Uganda workforce data - raw'!$A$4:$F$619,MATCH($B474, 'Uganda workforce data - raw'!$B$4:$B$619,0), MATCH("Filled Male",'Uganda workforce data - raw'!$A$4:$F$4,0))*INDEX('Mapping cadres'!$B$1:$Z$616,MATCH($B474, 'Mapping cadres'!$B$1:$B$616,0), MATCH(K$32,'Mapping cadres'!$B$1:$Z$1,0))</f>
        <v>0</v>
      </c>
      <c r="L474" s="226">
        <f>INDEX('Uganda workforce data - raw'!$A$4:$F$619,MATCH($B474, 'Uganda workforce data - raw'!$B$4:$B$619,0), MATCH("Filled Male",'Uganda workforce data - raw'!$A$4:$F$4,0))*INDEX('Mapping cadres'!$B$1:$Z$616,MATCH($B474, 'Mapping cadres'!$B$1:$B$616,0), MATCH(L$32,'Mapping cadres'!$B$1:$Z$1,0))</f>
        <v>0</v>
      </c>
      <c r="M474" s="226">
        <f>INDEX('Uganda workforce data - raw'!$A$4:$F$619,MATCH($B474, 'Uganda workforce data - raw'!$B$4:$B$619,0), MATCH("Filled Male",'Uganda workforce data - raw'!$A$4:$F$4,0))*INDEX('Mapping cadres'!$B$1:$Z$616,MATCH($B474, 'Mapping cadres'!$B$1:$B$616,0), MATCH(M$32,'Mapping cadres'!$B$1:$Z$1,0))</f>
        <v>0</v>
      </c>
      <c r="N474" s="226">
        <f>INDEX('Uganda workforce data - raw'!$A$4:$F$619,MATCH($B474, 'Uganda workforce data - raw'!$B$4:$B$619,0), MATCH("Filled Male",'Uganda workforce data - raw'!$A$4:$F$4,0))*INDEX('Mapping cadres'!$B$1:$Z$616,MATCH($B474, 'Mapping cadres'!$B$1:$B$616,0), MATCH(N$32,'Mapping cadres'!$B$1:$Z$1,0))</f>
        <v>0</v>
      </c>
      <c r="O474" s="226">
        <f>INDEX('Uganda workforce data - raw'!$A$4:$F$619,MATCH($B474, 'Uganda workforce data - raw'!$B$4:$B$619,0), MATCH("Filled Male",'Uganda workforce data - raw'!$A$4:$F$4,0))*INDEX('Mapping cadres'!$B$1:$Z$616,MATCH($B474, 'Mapping cadres'!$B$1:$B$616,0), MATCH(O$32,'Mapping cadres'!$B$1:$Z$1,0))</f>
        <v>0</v>
      </c>
      <c r="P474" s="226">
        <f>INDEX('Uganda workforce data - raw'!$A$4:$F$619,MATCH($B474, 'Uganda workforce data - raw'!$B$4:$B$619,0), MATCH("Filled Male",'Uganda workforce data - raw'!$A$4:$F$4,0))*INDEX('Mapping cadres'!$B$1:$Z$616,MATCH($B474, 'Mapping cadres'!$B$1:$B$616,0), MATCH(P$32,'Mapping cadres'!$B$1:$Z$1,0))</f>
        <v>0</v>
      </c>
      <c r="Q474" s="226">
        <f>INDEX('Uganda workforce data - raw'!$A$4:$F$619,MATCH($B474, 'Uganda workforce data - raw'!$B$4:$B$619,0), MATCH("Filled Male",'Uganda workforce data - raw'!$A$4:$F$4,0))*INDEX('Mapping cadres'!$B$1:$Z$616,MATCH($B474, 'Mapping cadres'!$B$1:$B$616,0), MATCH(Q$32,'Mapping cadres'!$B$1:$Z$1,0))</f>
        <v>0</v>
      </c>
      <c r="R474" s="226">
        <f>INDEX('Uganda workforce data - raw'!$A$4:$F$619,MATCH($B474, 'Uganda workforce data - raw'!$B$4:$B$619,0), MATCH("Filled Male",'Uganda workforce data - raw'!$A$4:$F$4,0))*INDEX('Mapping cadres'!$B$1:$Z$616,MATCH($B474, 'Mapping cadres'!$B$1:$B$616,0), MATCH(R$32,'Mapping cadres'!$B$1:$Z$1,0))</f>
        <v>0</v>
      </c>
      <c r="S474" s="226">
        <f>INDEX('Uganda workforce data - raw'!$A$4:$F$619,MATCH($B474, 'Uganda workforce data - raw'!$B$4:$B$619,0), MATCH("Filled Male",'Uganda workforce data - raw'!$A$4:$F$4,0))*INDEX('Mapping cadres'!$B$1:$Z$616,MATCH($B474, 'Mapping cadres'!$B$1:$B$616,0), MATCH(S$32,'Mapping cadres'!$B$1:$Z$1,0))</f>
        <v>0</v>
      </c>
      <c r="T474" s="226">
        <f>INDEX('Uganda workforce data - raw'!$A$4:$F$619,MATCH($B474, 'Uganda workforce data - raw'!$B$4:$B$619,0), MATCH("Filled Male",'Uganda workforce data - raw'!$A$4:$F$4,0))*INDEX('Mapping cadres'!$B$1:$Z$616,MATCH($B474, 'Mapping cadres'!$B$1:$B$616,0), MATCH(T$32,'Mapping cadres'!$B$1:$Z$1,0))</f>
        <v>0</v>
      </c>
      <c r="U474" s="226">
        <f>INDEX('Uganda workforce data - raw'!$A$4:$F$619,MATCH($B474, 'Uganda workforce data - raw'!$B$4:$B$619,0), MATCH("Filled Male",'Uganda workforce data - raw'!$A$4:$F$4,0))*INDEX('Mapping cadres'!$B$1:$Z$616,MATCH($B474, 'Mapping cadres'!$B$1:$B$616,0), MATCH(U$32,'Mapping cadres'!$B$1:$Z$1,0))</f>
        <v>0</v>
      </c>
      <c r="V474" s="226">
        <f>INDEX('Uganda workforce data - raw'!$A$4:$F$619,MATCH($B474, 'Uganda workforce data - raw'!$B$4:$B$619,0), MATCH("Filled Male",'Uganda workforce data - raw'!$A$4:$F$4,0))*INDEX('Mapping cadres'!$B$1:$Z$616,MATCH($B474, 'Mapping cadres'!$B$1:$B$616,0), MATCH(V$32,'Mapping cadres'!$B$1:$Z$1,0))</f>
        <v>0</v>
      </c>
      <c r="W474" s="226">
        <f>INDEX('Uganda workforce data - raw'!$A$4:$F$619,MATCH($B474, 'Uganda workforce data - raw'!$B$4:$B$619,0), MATCH("Filled Male",'Uganda workforce data - raw'!$A$4:$F$4,0))*INDEX('Mapping cadres'!$B$1:$Z$616,MATCH($B474, 'Mapping cadres'!$B$1:$B$616,0), MATCH(W$32,'Mapping cadres'!$B$1:$Z$1,0))</f>
        <v>0</v>
      </c>
      <c r="X474" s="226">
        <f>INDEX('Uganda workforce data - raw'!$A$4:$F$619,MATCH($B474, 'Uganda workforce data - raw'!$B$4:$B$619,0), MATCH("Filled Male",'Uganda workforce data - raw'!$A$4:$F$4,0))*INDEX('Mapping cadres'!$B$1:$Z$616,MATCH($B474, 'Mapping cadres'!$B$1:$B$616,0), MATCH(X$32,'Mapping cadres'!$B$1:$Z$1,0))</f>
        <v>0</v>
      </c>
      <c r="Y474" s="226">
        <f>INDEX('Uganda workforce data - raw'!$A$4:$F$619,MATCH($B474, 'Uganda workforce data - raw'!$B$4:$B$619,0), MATCH("Filled Male",'Uganda workforce data - raw'!$A$4:$F$4,0))*INDEX('Mapping cadres'!$B$1:$Z$616,MATCH($B474, 'Mapping cadres'!$B$1:$B$616,0), MATCH(Y$32,'Mapping cadres'!$B$1:$Z$1,0))</f>
        <v>0</v>
      </c>
      <c r="Z474" s="226">
        <f>INDEX('Uganda workforce data - raw'!$A$4:$F$619,MATCH($B474, 'Uganda workforce data - raw'!$B$4:$B$619,0), MATCH("Filled Male",'Uganda workforce data - raw'!$A$4:$F$4,0))*INDEX('Mapping cadres'!$B$1:$Z$616,MATCH($B474, 'Mapping cadres'!$B$1:$B$616,0), MATCH(Z$32,'Mapping cadres'!$B$1:$Z$1,0))</f>
        <v>0</v>
      </c>
      <c r="AA474" s="226">
        <f>INDEX('Uganda workforce data - raw'!$A$4:$F$619,MATCH($B474, 'Uganda workforce data - raw'!$B$4:$B$619,0), MATCH("Filled Female",'Uganda workforce data - raw'!$A$4:$F$4,0))*INDEX('Mapping cadres'!$B$1:$Z$616,MATCH($B474, 'Mapping cadres'!$B$1:$B$616,0), MATCH(AA$32,'Mapping cadres'!$B$1:$Z$1,0))</f>
        <v>2</v>
      </c>
      <c r="AB474" s="226">
        <f>INDEX('Uganda workforce data - raw'!$A$4:$F$619,MATCH($B474, 'Uganda workforce data - raw'!$B$4:$B$619,0), MATCH("Filled Female",'Uganda workforce data - raw'!$A$4:$F$4,0))*INDEX('Mapping cadres'!$B$1:$Z$616,MATCH($B474, 'Mapping cadres'!$B$1:$B$616,0), MATCH(AB$32,'Mapping cadres'!$B$1:$Z$1,0))</f>
        <v>0</v>
      </c>
      <c r="AC474" s="226">
        <f>INDEX('Uganda workforce data - raw'!$A$4:$F$619,MATCH($B474, 'Uganda workforce data - raw'!$B$4:$B$619,0), MATCH("Filled Female",'Uganda workforce data - raw'!$A$4:$F$4,0))*INDEX('Mapping cadres'!$B$1:$Z$616,MATCH($B474, 'Mapping cadres'!$B$1:$B$616,0), MATCH(AC$32,'Mapping cadres'!$B$1:$Z$1,0))</f>
        <v>0</v>
      </c>
      <c r="AD474" s="226">
        <f>INDEX('Uganda workforce data - raw'!$A$4:$F$619,MATCH($B474, 'Uganda workforce data - raw'!$B$4:$B$619,0), MATCH("Filled Female",'Uganda workforce data - raw'!$A$4:$F$4,0))*INDEX('Mapping cadres'!$B$1:$Z$616,MATCH($B474, 'Mapping cadres'!$B$1:$B$616,0), MATCH(AD$32,'Mapping cadres'!$B$1:$Z$1,0))</f>
        <v>0</v>
      </c>
      <c r="AE474" s="226">
        <f>INDEX('Uganda workforce data - raw'!$A$4:$F$619,MATCH($B474, 'Uganda workforce data - raw'!$B$4:$B$619,0), MATCH("Filled Female",'Uganda workforce data - raw'!$A$4:$F$4,0))*INDEX('Mapping cadres'!$B$1:$Z$616,MATCH($B474, 'Mapping cadres'!$B$1:$B$616,0), MATCH(AE$32,'Mapping cadres'!$B$1:$Z$1,0))</f>
        <v>0</v>
      </c>
      <c r="AF474" s="226">
        <f>INDEX('Uganda workforce data - raw'!$A$4:$F$619,MATCH($B474, 'Uganda workforce data - raw'!$B$4:$B$619,0), MATCH("Filled Female",'Uganda workforce data - raw'!$A$4:$F$4,0))*INDEX('Mapping cadres'!$B$1:$Z$616,MATCH($B474, 'Mapping cadres'!$B$1:$B$616,0), MATCH(AF$32,'Mapping cadres'!$B$1:$Z$1,0))</f>
        <v>0</v>
      </c>
      <c r="AG474" s="226">
        <f>INDEX('Uganda workforce data - raw'!$A$4:$F$619,MATCH($B474, 'Uganda workforce data - raw'!$B$4:$B$619,0), MATCH("Filled Female",'Uganda workforce data - raw'!$A$4:$F$4,0))*INDEX('Mapping cadres'!$B$1:$Z$616,MATCH($B474, 'Mapping cadres'!$B$1:$B$616,0), MATCH(AG$32,'Mapping cadres'!$B$1:$Z$1,0))</f>
        <v>0</v>
      </c>
      <c r="AH474" s="226">
        <f>INDEX('Uganda workforce data - raw'!$A$4:$F$619,MATCH($B474, 'Uganda workforce data - raw'!$B$4:$B$619,0), MATCH("Filled Female",'Uganda workforce data - raw'!$A$4:$F$4,0))*INDEX('Mapping cadres'!$B$1:$Z$616,MATCH($B474, 'Mapping cadres'!$B$1:$B$616,0), MATCH(AH$32,'Mapping cadres'!$B$1:$Z$1,0))</f>
        <v>0</v>
      </c>
      <c r="AI474" s="226">
        <f>INDEX('Uganda workforce data - raw'!$A$4:$F$619,MATCH($B474, 'Uganda workforce data - raw'!$B$4:$B$619,0), MATCH("Filled Female",'Uganda workforce data - raw'!$A$4:$F$4,0))*INDEX('Mapping cadres'!$B$1:$Z$616,MATCH($B474, 'Mapping cadres'!$B$1:$B$616,0), MATCH(AI$32,'Mapping cadres'!$B$1:$Z$1,0))</f>
        <v>0</v>
      </c>
      <c r="AJ474" s="226">
        <f>INDEX('Uganda workforce data - raw'!$A$4:$F$619,MATCH($B474, 'Uganda workforce data - raw'!$B$4:$B$619,0), MATCH("Filled Female",'Uganda workforce data - raw'!$A$4:$F$4,0))*INDEX('Mapping cadres'!$B$1:$Z$616,MATCH($B474, 'Mapping cadres'!$B$1:$B$616,0), MATCH(AJ$32,'Mapping cadres'!$B$1:$Z$1,0))</f>
        <v>0</v>
      </c>
      <c r="AK474" s="226">
        <f>INDEX('Uganda workforce data - raw'!$A$4:$F$619,MATCH($B474, 'Uganda workforce data - raw'!$B$4:$B$619,0), MATCH("Filled Female",'Uganda workforce data - raw'!$A$4:$F$4,0))*INDEX('Mapping cadres'!$B$1:$Z$616,MATCH($B474, 'Mapping cadres'!$B$1:$B$616,0), MATCH(AK$32,'Mapping cadres'!$B$1:$Z$1,0))</f>
        <v>0</v>
      </c>
      <c r="AL474" s="226">
        <f>INDEX('Uganda workforce data - raw'!$A$4:$F$619,MATCH($B474, 'Uganda workforce data - raw'!$B$4:$B$619,0), MATCH("Filled Female",'Uganda workforce data - raw'!$A$4:$F$4,0))*INDEX('Mapping cadres'!$B$1:$Z$616,MATCH($B474, 'Mapping cadres'!$B$1:$B$616,0), MATCH(AL$32,'Mapping cadres'!$B$1:$Z$1,0))</f>
        <v>0</v>
      </c>
      <c r="AM474" s="226">
        <f>INDEX('Uganda workforce data - raw'!$A$4:$F$619,MATCH($B474, 'Uganda workforce data - raw'!$B$4:$B$619,0), MATCH("Filled Female",'Uganda workforce data - raw'!$A$4:$F$4,0))*INDEX('Mapping cadres'!$B$1:$Z$616,MATCH($B474, 'Mapping cadres'!$B$1:$B$616,0), MATCH(AM$32,'Mapping cadres'!$B$1:$Z$1,0))</f>
        <v>0</v>
      </c>
      <c r="AN474" s="226">
        <f>INDEX('Uganda workforce data - raw'!$A$4:$F$619,MATCH($B474, 'Uganda workforce data - raw'!$B$4:$B$619,0), MATCH("Filled Female",'Uganda workforce data - raw'!$A$4:$F$4,0))*INDEX('Mapping cadres'!$B$1:$Z$616,MATCH($B474, 'Mapping cadres'!$B$1:$B$616,0), MATCH(AN$32,'Mapping cadres'!$B$1:$Z$1,0))</f>
        <v>0</v>
      </c>
      <c r="AO474" s="226">
        <f>INDEX('Uganda workforce data - raw'!$A$4:$F$619,MATCH($B474, 'Uganda workforce data - raw'!$B$4:$B$619,0), MATCH("Filled Female",'Uganda workforce data - raw'!$A$4:$F$4,0))*INDEX('Mapping cadres'!$B$1:$Z$616,MATCH($B474, 'Mapping cadres'!$B$1:$B$616,0), MATCH(AO$32,'Mapping cadres'!$B$1:$Z$1,0))</f>
        <v>0</v>
      </c>
      <c r="AP474" s="226">
        <f>INDEX('Uganda workforce data - raw'!$A$4:$F$619,MATCH($B474, 'Uganda workforce data - raw'!$B$4:$B$619,0), MATCH("Filled Female",'Uganda workforce data - raw'!$A$4:$F$4,0))*INDEX('Mapping cadres'!$B$1:$Z$616,MATCH($B474, 'Mapping cadres'!$B$1:$B$616,0), MATCH(AP$32,'Mapping cadres'!$B$1:$Z$1,0))</f>
        <v>0</v>
      </c>
      <c r="AQ474" s="226">
        <f>INDEX('Uganda workforce data - raw'!$A$4:$F$619,MATCH($B474, 'Uganda workforce data - raw'!$B$4:$B$619,0), MATCH("Filled Female",'Uganda workforce data - raw'!$A$4:$F$4,0))*INDEX('Mapping cadres'!$B$1:$Z$616,MATCH($B474, 'Mapping cadres'!$B$1:$B$616,0), MATCH(AQ$32,'Mapping cadres'!$B$1:$Z$1,0))</f>
        <v>0</v>
      </c>
      <c r="AR474" s="226">
        <f>INDEX('Uganda workforce data - raw'!$A$4:$F$619,MATCH($B474, 'Uganda workforce data - raw'!$B$4:$B$619,0), MATCH("Filled Female",'Uganda workforce data - raw'!$A$4:$F$4,0))*INDEX('Mapping cadres'!$B$1:$Z$616,MATCH($B474, 'Mapping cadres'!$B$1:$B$616,0), MATCH(AR$32,'Mapping cadres'!$B$1:$Z$1,0))</f>
        <v>0</v>
      </c>
      <c r="AS474" s="226">
        <f>INDEX('Uganda workforce data - raw'!$A$4:$F$619,MATCH($B474, 'Uganda workforce data - raw'!$B$4:$B$619,0), MATCH("Filled Female",'Uganda workforce data - raw'!$A$4:$F$4,0))*INDEX('Mapping cadres'!$B$1:$Z$616,MATCH($B474, 'Mapping cadres'!$B$1:$B$616,0), MATCH(AS$32,'Mapping cadres'!$B$1:$Z$1,0))</f>
        <v>0</v>
      </c>
      <c r="AT474" s="226">
        <f>INDEX('Uganda workforce data - raw'!$A$4:$F$619,MATCH($B474, 'Uganda workforce data - raw'!$B$4:$B$619,0), MATCH("Filled Female",'Uganda workforce data - raw'!$A$4:$F$4,0))*INDEX('Mapping cadres'!$B$1:$Z$616,MATCH($B474, 'Mapping cadres'!$B$1:$B$616,0), MATCH(AT$32,'Mapping cadres'!$B$1:$Z$1,0))</f>
        <v>0</v>
      </c>
      <c r="AU474" s="226">
        <f>INDEX('Uganda workforce data - raw'!$A$4:$F$619,MATCH($B474, 'Uganda workforce data - raw'!$B$4:$B$619,0), MATCH("Filled Female",'Uganda workforce data - raw'!$A$4:$F$4,0))*INDEX('Mapping cadres'!$B$1:$Z$616,MATCH($B474, 'Mapping cadres'!$B$1:$B$616,0), MATCH(AU$32,'Mapping cadres'!$B$1:$Z$1,0))</f>
        <v>0</v>
      </c>
      <c r="AV474" s="226">
        <f>INDEX('Uganda workforce data - raw'!$A$4:$F$619,MATCH($B474, 'Uganda workforce data - raw'!$B$4:$B$619,0), MATCH("Filled Female",'Uganda workforce data - raw'!$A$4:$F$4,0))*INDEX('Mapping cadres'!$B$1:$Z$616,MATCH($B474, 'Mapping cadres'!$B$1:$B$616,0), MATCH(AV$32,'Mapping cadres'!$B$1:$Z$1,0))</f>
        <v>0</v>
      </c>
      <c r="AW474" s="226">
        <f>INDEX('Uganda workforce data - raw'!$A$4:$F$619,MATCH($B474, 'Uganda workforce data - raw'!$B$4:$B$619,0), MATCH("Filled Female",'Uganda workforce data - raw'!$A$4:$F$4,0))*INDEX('Mapping cadres'!$B$1:$Z$616,MATCH($B474, 'Mapping cadres'!$B$1:$B$616,0), MATCH(AW$32,'Mapping cadres'!$B$1:$Z$1,0))</f>
        <v>0</v>
      </c>
      <c r="AX474" s="226">
        <f>INDEX('Uganda workforce data - raw'!$A$4:$F$619,MATCH($B474, 'Uganda workforce data - raw'!$B$4:$B$619,0), MATCH("Filled Female",'Uganda workforce data - raw'!$A$4:$F$4,0))*INDEX('Mapping cadres'!$B$1:$Z$616,MATCH($B474, 'Mapping cadres'!$B$1:$B$616,0), MATCH(AX$32,'Mapping cadres'!$B$1:$Z$1,0))</f>
        <v>0</v>
      </c>
      <c r="AY474" s="226">
        <f t="shared" si="149"/>
        <v>2</v>
      </c>
      <c r="AZ474" s="226">
        <f t="shared" si="150"/>
        <v>0</v>
      </c>
      <c r="BA474" s="226">
        <f t="shared" si="151"/>
        <v>0</v>
      </c>
      <c r="BB474" s="226">
        <f t="shared" si="152"/>
        <v>0</v>
      </c>
      <c r="BC474" s="226">
        <f t="shared" si="153"/>
        <v>0</v>
      </c>
      <c r="BD474" s="226">
        <f t="shared" si="154"/>
        <v>0</v>
      </c>
      <c r="BE474" s="226">
        <f t="shared" si="155"/>
        <v>0</v>
      </c>
      <c r="BF474" s="226">
        <f t="shared" si="156"/>
        <v>0</v>
      </c>
      <c r="BG474" s="226">
        <f t="shared" si="157"/>
        <v>0</v>
      </c>
      <c r="BH474" s="226">
        <f t="shared" si="158"/>
        <v>0</v>
      </c>
      <c r="BI474" s="226">
        <f t="shared" si="159"/>
        <v>0</v>
      </c>
      <c r="BJ474" s="226">
        <f t="shared" si="160"/>
        <v>0</v>
      </c>
      <c r="BK474" s="226">
        <f t="shared" si="161"/>
        <v>0</v>
      </c>
      <c r="BL474" s="226">
        <f t="shared" si="162"/>
        <v>0</v>
      </c>
      <c r="BM474" s="226">
        <f t="shared" si="163"/>
        <v>0</v>
      </c>
      <c r="BN474" s="226">
        <f t="shared" si="164"/>
        <v>0</v>
      </c>
      <c r="BO474" s="226">
        <f t="shared" si="165"/>
        <v>0</v>
      </c>
      <c r="BP474" s="226">
        <f t="shared" si="166"/>
        <v>0</v>
      </c>
      <c r="BQ474" s="226">
        <f t="shared" si="167"/>
        <v>0</v>
      </c>
      <c r="BR474" s="226">
        <f t="shared" si="168"/>
        <v>0</v>
      </c>
      <c r="BS474" s="226">
        <f t="shared" si="169"/>
        <v>0</v>
      </c>
      <c r="BT474" s="226">
        <f t="shared" si="170"/>
        <v>0</v>
      </c>
      <c r="BU474" s="226">
        <f t="shared" si="171"/>
        <v>0</v>
      </c>
      <c r="BV474" s="226">
        <f t="shared" si="172"/>
        <v>0</v>
      </c>
    </row>
    <row r="475" spans="1:74">
      <c r="A475" s="226">
        <v>443</v>
      </c>
      <c r="B475" s="226" t="s">
        <v>1741</v>
      </c>
      <c r="C475" s="226">
        <f>INDEX('Uganda workforce data - raw'!$A$4:$F$619,MATCH($B475, 'Uganda workforce data - raw'!$B$4:$B$619,0), MATCH("Filled Male",'Uganda workforce data - raw'!$A$4:$F$4,0))*INDEX('Mapping cadres'!$B$1:$Z$616,MATCH($B475, 'Mapping cadres'!$B$1:$B$616,0), MATCH(C$32,'Mapping cadres'!$B$1:$Z$1,0))</f>
        <v>6</v>
      </c>
      <c r="D475" s="226">
        <f>INDEX('Uganda workforce data - raw'!$A$4:$F$619,MATCH($B475, 'Uganda workforce data - raw'!$B$4:$B$619,0), MATCH("Filled Male",'Uganda workforce data - raw'!$A$4:$F$4,0))*INDEX('Mapping cadres'!$B$1:$Z$616,MATCH($B475, 'Mapping cadres'!$B$1:$B$616,0), MATCH(D$32,'Mapping cadres'!$B$1:$Z$1,0))</f>
        <v>0</v>
      </c>
      <c r="E475" s="226">
        <f>INDEX('Uganda workforce data - raw'!$A$4:$F$619,MATCH($B475, 'Uganda workforce data - raw'!$B$4:$B$619,0), MATCH("Filled Male",'Uganda workforce data - raw'!$A$4:$F$4,0))*INDEX('Mapping cadres'!$B$1:$Z$616,MATCH($B475, 'Mapping cadres'!$B$1:$B$616,0), MATCH(E$32,'Mapping cadres'!$B$1:$Z$1,0))</f>
        <v>0</v>
      </c>
      <c r="F475" s="226">
        <f>INDEX('Uganda workforce data - raw'!$A$4:$F$619,MATCH($B475, 'Uganda workforce data - raw'!$B$4:$B$619,0), MATCH("Filled Male",'Uganda workforce data - raw'!$A$4:$F$4,0))*INDEX('Mapping cadres'!$B$1:$Z$616,MATCH($B475, 'Mapping cadres'!$B$1:$B$616,0), MATCH(F$32,'Mapping cadres'!$B$1:$Z$1,0))</f>
        <v>0</v>
      </c>
      <c r="G475" s="226">
        <f>INDEX('Uganda workforce data - raw'!$A$4:$F$619,MATCH($B475, 'Uganda workforce data - raw'!$B$4:$B$619,0), MATCH("Filled Male",'Uganda workforce data - raw'!$A$4:$F$4,0))*INDEX('Mapping cadres'!$B$1:$Z$616,MATCH($B475, 'Mapping cadres'!$B$1:$B$616,0), MATCH(G$32,'Mapping cadres'!$B$1:$Z$1,0))</f>
        <v>0</v>
      </c>
      <c r="H475" s="226">
        <f>INDEX('Uganda workforce data - raw'!$A$4:$F$619,MATCH($B475, 'Uganda workforce data - raw'!$B$4:$B$619,0), MATCH("Filled Male",'Uganda workforce data - raw'!$A$4:$F$4,0))*INDEX('Mapping cadres'!$B$1:$Z$616,MATCH($B475, 'Mapping cadres'!$B$1:$B$616,0), MATCH(H$32,'Mapping cadres'!$B$1:$Z$1,0))</f>
        <v>0</v>
      </c>
      <c r="I475" s="226">
        <f>INDEX('Uganda workforce data - raw'!$A$4:$F$619,MATCH($B475, 'Uganda workforce data - raw'!$B$4:$B$619,0), MATCH("Filled Male",'Uganda workforce data - raw'!$A$4:$F$4,0))*INDEX('Mapping cadres'!$B$1:$Z$616,MATCH($B475, 'Mapping cadres'!$B$1:$B$616,0), MATCH(I$32,'Mapping cadres'!$B$1:$Z$1,0))</f>
        <v>0</v>
      </c>
      <c r="J475" s="226">
        <f>INDEX('Uganda workforce data - raw'!$A$4:$F$619,MATCH($B475, 'Uganda workforce data - raw'!$B$4:$B$619,0), MATCH("Filled Male",'Uganda workforce data - raw'!$A$4:$F$4,0))*INDEX('Mapping cadres'!$B$1:$Z$616,MATCH($B475, 'Mapping cadres'!$B$1:$B$616,0), MATCH(J$32,'Mapping cadres'!$B$1:$Z$1,0))</f>
        <v>0</v>
      </c>
      <c r="K475" s="226">
        <f>INDEX('Uganda workforce data - raw'!$A$4:$F$619,MATCH($B475, 'Uganda workforce data - raw'!$B$4:$B$619,0), MATCH("Filled Male",'Uganda workforce data - raw'!$A$4:$F$4,0))*INDEX('Mapping cadres'!$B$1:$Z$616,MATCH($B475, 'Mapping cadres'!$B$1:$B$616,0), MATCH(K$32,'Mapping cadres'!$B$1:$Z$1,0))</f>
        <v>0</v>
      </c>
      <c r="L475" s="226">
        <f>INDEX('Uganda workforce data - raw'!$A$4:$F$619,MATCH($B475, 'Uganda workforce data - raw'!$B$4:$B$619,0), MATCH("Filled Male",'Uganda workforce data - raw'!$A$4:$F$4,0))*INDEX('Mapping cadres'!$B$1:$Z$616,MATCH($B475, 'Mapping cadres'!$B$1:$B$616,0), MATCH(L$32,'Mapping cadres'!$B$1:$Z$1,0))</f>
        <v>0</v>
      </c>
      <c r="M475" s="226">
        <f>INDEX('Uganda workforce data - raw'!$A$4:$F$619,MATCH($B475, 'Uganda workforce data - raw'!$B$4:$B$619,0), MATCH("Filled Male",'Uganda workforce data - raw'!$A$4:$F$4,0))*INDEX('Mapping cadres'!$B$1:$Z$616,MATCH($B475, 'Mapping cadres'!$B$1:$B$616,0), MATCH(M$32,'Mapping cadres'!$B$1:$Z$1,0))</f>
        <v>0</v>
      </c>
      <c r="N475" s="226">
        <f>INDEX('Uganda workforce data - raw'!$A$4:$F$619,MATCH($B475, 'Uganda workforce data - raw'!$B$4:$B$619,0), MATCH("Filled Male",'Uganda workforce data - raw'!$A$4:$F$4,0))*INDEX('Mapping cadres'!$B$1:$Z$616,MATCH($B475, 'Mapping cadres'!$B$1:$B$616,0), MATCH(N$32,'Mapping cadres'!$B$1:$Z$1,0))</f>
        <v>0</v>
      </c>
      <c r="O475" s="226">
        <f>INDEX('Uganda workforce data - raw'!$A$4:$F$619,MATCH($B475, 'Uganda workforce data - raw'!$B$4:$B$619,0), MATCH("Filled Male",'Uganda workforce data - raw'!$A$4:$F$4,0))*INDEX('Mapping cadres'!$B$1:$Z$616,MATCH($B475, 'Mapping cadres'!$B$1:$B$616,0), MATCH(O$32,'Mapping cadres'!$B$1:$Z$1,0))</f>
        <v>0</v>
      </c>
      <c r="P475" s="226">
        <f>INDEX('Uganda workforce data - raw'!$A$4:$F$619,MATCH($B475, 'Uganda workforce data - raw'!$B$4:$B$619,0), MATCH("Filled Male",'Uganda workforce data - raw'!$A$4:$F$4,0))*INDEX('Mapping cadres'!$B$1:$Z$616,MATCH($B475, 'Mapping cadres'!$B$1:$B$616,0), MATCH(P$32,'Mapping cadres'!$B$1:$Z$1,0))</f>
        <v>0</v>
      </c>
      <c r="Q475" s="226">
        <f>INDEX('Uganda workforce data - raw'!$A$4:$F$619,MATCH($B475, 'Uganda workforce data - raw'!$B$4:$B$619,0), MATCH("Filled Male",'Uganda workforce data - raw'!$A$4:$F$4,0))*INDEX('Mapping cadres'!$B$1:$Z$616,MATCH($B475, 'Mapping cadres'!$B$1:$B$616,0), MATCH(Q$32,'Mapping cadres'!$B$1:$Z$1,0))</f>
        <v>0</v>
      </c>
      <c r="R475" s="226">
        <f>INDEX('Uganda workforce data - raw'!$A$4:$F$619,MATCH($B475, 'Uganda workforce data - raw'!$B$4:$B$619,0), MATCH("Filled Male",'Uganda workforce data - raw'!$A$4:$F$4,0))*INDEX('Mapping cadres'!$B$1:$Z$616,MATCH($B475, 'Mapping cadres'!$B$1:$B$616,0), MATCH(R$32,'Mapping cadres'!$B$1:$Z$1,0))</f>
        <v>0</v>
      </c>
      <c r="S475" s="226">
        <f>INDEX('Uganda workforce data - raw'!$A$4:$F$619,MATCH($B475, 'Uganda workforce data - raw'!$B$4:$B$619,0), MATCH("Filled Male",'Uganda workforce data - raw'!$A$4:$F$4,0))*INDEX('Mapping cadres'!$B$1:$Z$616,MATCH($B475, 'Mapping cadres'!$B$1:$B$616,0), MATCH(S$32,'Mapping cadres'!$B$1:$Z$1,0))</f>
        <v>0</v>
      </c>
      <c r="T475" s="226">
        <f>INDEX('Uganda workforce data - raw'!$A$4:$F$619,MATCH($B475, 'Uganda workforce data - raw'!$B$4:$B$619,0), MATCH("Filled Male",'Uganda workforce data - raw'!$A$4:$F$4,0))*INDEX('Mapping cadres'!$B$1:$Z$616,MATCH($B475, 'Mapping cadres'!$B$1:$B$616,0), MATCH(T$32,'Mapping cadres'!$B$1:$Z$1,0))</f>
        <v>0</v>
      </c>
      <c r="U475" s="226">
        <f>INDEX('Uganda workforce data - raw'!$A$4:$F$619,MATCH($B475, 'Uganda workforce data - raw'!$B$4:$B$619,0), MATCH("Filled Male",'Uganda workforce data - raw'!$A$4:$F$4,0))*INDEX('Mapping cadres'!$B$1:$Z$616,MATCH($B475, 'Mapping cadres'!$B$1:$B$616,0), MATCH(U$32,'Mapping cadres'!$B$1:$Z$1,0))</f>
        <v>0</v>
      </c>
      <c r="V475" s="226">
        <f>INDEX('Uganda workforce data - raw'!$A$4:$F$619,MATCH($B475, 'Uganda workforce data - raw'!$B$4:$B$619,0), MATCH("Filled Male",'Uganda workforce data - raw'!$A$4:$F$4,0))*INDEX('Mapping cadres'!$B$1:$Z$616,MATCH($B475, 'Mapping cadres'!$B$1:$B$616,0), MATCH(V$32,'Mapping cadres'!$B$1:$Z$1,0))</f>
        <v>0</v>
      </c>
      <c r="W475" s="226">
        <f>INDEX('Uganda workforce data - raw'!$A$4:$F$619,MATCH($B475, 'Uganda workforce data - raw'!$B$4:$B$619,0), MATCH("Filled Male",'Uganda workforce data - raw'!$A$4:$F$4,0))*INDEX('Mapping cadres'!$B$1:$Z$616,MATCH($B475, 'Mapping cadres'!$B$1:$B$616,0), MATCH(W$32,'Mapping cadres'!$B$1:$Z$1,0))</f>
        <v>0</v>
      </c>
      <c r="X475" s="226">
        <f>INDEX('Uganda workforce data - raw'!$A$4:$F$619,MATCH($B475, 'Uganda workforce data - raw'!$B$4:$B$619,0), MATCH("Filled Male",'Uganda workforce data - raw'!$A$4:$F$4,0))*INDEX('Mapping cadres'!$B$1:$Z$616,MATCH($B475, 'Mapping cadres'!$B$1:$B$616,0), MATCH(X$32,'Mapping cadres'!$B$1:$Z$1,0))</f>
        <v>0</v>
      </c>
      <c r="Y475" s="226">
        <f>INDEX('Uganda workforce data - raw'!$A$4:$F$619,MATCH($B475, 'Uganda workforce data - raw'!$B$4:$B$619,0), MATCH("Filled Male",'Uganda workforce data - raw'!$A$4:$F$4,0))*INDEX('Mapping cadres'!$B$1:$Z$616,MATCH($B475, 'Mapping cadres'!$B$1:$B$616,0), MATCH(Y$32,'Mapping cadres'!$B$1:$Z$1,0))</f>
        <v>0</v>
      </c>
      <c r="Z475" s="226">
        <f>INDEX('Uganda workforce data - raw'!$A$4:$F$619,MATCH($B475, 'Uganda workforce data - raw'!$B$4:$B$619,0), MATCH("Filled Male",'Uganda workforce data - raw'!$A$4:$F$4,0))*INDEX('Mapping cadres'!$B$1:$Z$616,MATCH($B475, 'Mapping cadres'!$B$1:$B$616,0), MATCH(Z$32,'Mapping cadres'!$B$1:$Z$1,0))</f>
        <v>0</v>
      </c>
      <c r="AA475" s="226">
        <f>INDEX('Uganda workforce data - raw'!$A$4:$F$619,MATCH($B475, 'Uganda workforce data - raw'!$B$4:$B$619,0), MATCH("Filled Female",'Uganda workforce data - raw'!$A$4:$F$4,0))*INDEX('Mapping cadres'!$B$1:$Z$616,MATCH($B475, 'Mapping cadres'!$B$1:$B$616,0), MATCH(AA$32,'Mapping cadres'!$B$1:$Z$1,0))</f>
        <v>2</v>
      </c>
      <c r="AB475" s="226">
        <f>INDEX('Uganda workforce data - raw'!$A$4:$F$619,MATCH($B475, 'Uganda workforce data - raw'!$B$4:$B$619,0), MATCH("Filled Female",'Uganda workforce data - raw'!$A$4:$F$4,0))*INDEX('Mapping cadres'!$B$1:$Z$616,MATCH($B475, 'Mapping cadres'!$B$1:$B$616,0), MATCH(AB$32,'Mapping cadres'!$B$1:$Z$1,0))</f>
        <v>0</v>
      </c>
      <c r="AC475" s="226">
        <f>INDEX('Uganda workforce data - raw'!$A$4:$F$619,MATCH($B475, 'Uganda workforce data - raw'!$B$4:$B$619,0), MATCH("Filled Female",'Uganda workforce data - raw'!$A$4:$F$4,0))*INDEX('Mapping cadres'!$B$1:$Z$616,MATCH($B475, 'Mapping cadres'!$B$1:$B$616,0), MATCH(AC$32,'Mapping cadres'!$B$1:$Z$1,0))</f>
        <v>0</v>
      </c>
      <c r="AD475" s="226">
        <f>INDEX('Uganda workforce data - raw'!$A$4:$F$619,MATCH($B475, 'Uganda workforce data - raw'!$B$4:$B$619,0), MATCH("Filled Female",'Uganda workforce data - raw'!$A$4:$F$4,0))*INDEX('Mapping cadres'!$B$1:$Z$616,MATCH($B475, 'Mapping cadres'!$B$1:$B$616,0), MATCH(AD$32,'Mapping cadres'!$B$1:$Z$1,0))</f>
        <v>0</v>
      </c>
      <c r="AE475" s="226">
        <f>INDEX('Uganda workforce data - raw'!$A$4:$F$619,MATCH($B475, 'Uganda workforce data - raw'!$B$4:$B$619,0), MATCH("Filled Female",'Uganda workforce data - raw'!$A$4:$F$4,0))*INDEX('Mapping cadres'!$B$1:$Z$616,MATCH($B475, 'Mapping cadres'!$B$1:$B$616,0), MATCH(AE$32,'Mapping cadres'!$B$1:$Z$1,0))</f>
        <v>0</v>
      </c>
      <c r="AF475" s="226">
        <f>INDEX('Uganda workforce data - raw'!$A$4:$F$619,MATCH($B475, 'Uganda workforce data - raw'!$B$4:$B$619,0), MATCH("Filled Female",'Uganda workforce data - raw'!$A$4:$F$4,0))*INDEX('Mapping cadres'!$B$1:$Z$616,MATCH($B475, 'Mapping cadres'!$B$1:$B$616,0), MATCH(AF$32,'Mapping cadres'!$B$1:$Z$1,0))</f>
        <v>0</v>
      </c>
      <c r="AG475" s="226">
        <f>INDEX('Uganda workforce data - raw'!$A$4:$F$619,MATCH($B475, 'Uganda workforce data - raw'!$B$4:$B$619,0), MATCH("Filled Female",'Uganda workforce data - raw'!$A$4:$F$4,0))*INDEX('Mapping cadres'!$B$1:$Z$616,MATCH($B475, 'Mapping cadres'!$B$1:$B$616,0), MATCH(AG$32,'Mapping cadres'!$B$1:$Z$1,0))</f>
        <v>0</v>
      </c>
      <c r="AH475" s="226">
        <f>INDEX('Uganda workforce data - raw'!$A$4:$F$619,MATCH($B475, 'Uganda workforce data - raw'!$B$4:$B$619,0), MATCH("Filled Female",'Uganda workforce data - raw'!$A$4:$F$4,0))*INDEX('Mapping cadres'!$B$1:$Z$616,MATCH($B475, 'Mapping cadres'!$B$1:$B$616,0), MATCH(AH$32,'Mapping cadres'!$B$1:$Z$1,0))</f>
        <v>0</v>
      </c>
      <c r="AI475" s="226">
        <f>INDEX('Uganda workforce data - raw'!$A$4:$F$619,MATCH($B475, 'Uganda workforce data - raw'!$B$4:$B$619,0), MATCH("Filled Female",'Uganda workforce data - raw'!$A$4:$F$4,0))*INDEX('Mapping cadres'!$B$1:$Z$616,MATCH($B475, 'Mapping cadres'!$B$1:$B$616,0), MATCH(AI$32,'Mapping cadres'!$B$1:$Z$1,0))</f>
        <v>0</v>
      </c>
      <c r="AJ475" s="226">
        <f>INDEX('Uganda workforce data - raw'!$A$4:$F$619,MATCH($B475, 'Uganda workforce data - raw'!$B$4:$B$619,0), MATCH("Filled Female",'Uganda workforce data - raw'!$A$4:$F$4,0))*INDEX('Mapping cadres'!$B$1:$Z$616,MATCH($B475, 'Mapping cadres'!$B$1:$B$616,0), MATCH(AJ$32,'Mapping cadres'!$B$1:$Z$1,0))</f>
        <v>0</v>
      </c>
      <c r="AK475" s="226">
        <f>INDEX('Uganda workforce data - raw'!$A$4:$F$619,MATCH($B475, 'Uganda workforce data - raw'!$B$4:$B$619,0), MATCH("Filled Female",'Uganda workforce data - raw'!$A$4:$F$4,0))*INDEX('Mapping cadres'!$B$1:$Z$616,MATCH($B475, 'Mapping cadres'!$B$1:$B$616,0), MATCH(AK$32,'Mapping cadres'!$B$1:$Z$1,0))</f>
        <v>0</v>
      </c>
      <c r="AL475" s="226">
        <f>INDEX('Uganda workforce data - raw'!$A$4:$F$619,MATCH($B475, 'Uganda workforce data - raw'!$B$4:$B$619,0), MATCH("Filled Female",'Uganda workforce data - raw'!$A$4:$F$4,0))*INDEX('Mapping cadres'!$B$1:$Z$616,MATCH($B475, 'Mapping cadres'!$B$1:$B$616,0), MATCH(AL$32,'Mapping cadres'!$B$1:$Z$1,0))</f>
        <v>0</v>
      </c>
      <c r="AM475" s="226">
        <f>INDEX('Uganda workforce data - raw'!$A$4:$F$619,MATCH($B475, 'Uganda workforce data - raw'!$B$4:$B$619,0), MATCH("Filled Female",'Uganda workforce data - raw'!$A$4:$F$4,0))*INDEX('Mapping cadres'!$B$1:$Z$616,MATCH($B475, 'Mapping cadres'!$B$1:$B$616,0), MATCH(AM$32,'Mapping cadres'!$B$1:$Z$1,0))</f>
        <v>0</v>
      </c>
      <c r="AN475" s="226">
        <f>INDEX('Uganda workforce data - raw'!$A$4:$F$619,MATCH($B475, 'Uganda workforce data - raw'!$B$4:$B$619,0), MATCH("Filled Female",'Uganda workforce data - raw'!$A$4:$F$4,0))*INDEX('Mapping cadres'!$B$1:$Z$616,MATCH($B475, 'Mapping cadres'!$B$1:$B$616,0), MATCH(AN$32,'Mapping cadres'!$B$1:$Z$1,0))</f>
        <v>0</v>
      </c>
      <c r="AO475" s="226">
        <f>INDEX('Uganda workforce data - raw'!$A$4:$F$619,MATCH($B475, 'Uganda workforce data - raw'!$B$4:$B$619,0), MATCH("Filled Female",'Uganda workforce data - raw'!$A$4:$F$4,0))*INDEX('Mapping cadres'!$B$1:$Z$616,MATCH($B475, 'Mapping cadres'!$B$1:$B$616,0), MATCH(AO$32,'Mapping cadres'!$B$1:$Z$1,0))</f>
        <v>0</v>
      </c>
      <c r="AP475" s="226">
        <f>INDEX('Uganda workforce data - raw'!$A$4:$F$619,MATCH($B475, 'Uganda workforce data - raw'!$B$4:$B$619,0), MATCH("Filled Female",'Uganda workforce data - raw'!$A$4:$F$4,0))*INDEX('Mapping cadres'!$B$1:$Z$616,MATCH($B475, 'Mapping cadres'!$B$1:$B$616,0), MATCH(AP$32,'Mapping cadres'!$B$1:$Z$1,0))</f>
        <v>0</v>
      </c>
      <c r="AQ475" s="226">
        <f>INDEX('Uganda workforce data - raw'!$A$4:$F$619,MATCH($B475, 'Uganda workforce data - raw'!$B$4:$B$619,0), MATCH("Filled Female",'Uganda workforce data - raw'!$A$4:$F$4,0))*INDEX('Mapping cadres'!$B$1:$Z$616,MATCH($B475, 'Mapping cadres'!$B$1:$B$616,0), MATCH(AQ$32,'Mapping cadres'!$B$1:$Z$1,0))</f>
        <v>0</v>
      </c>
      <c r="AR475" s="226">
        <f>INDEX('Uganda workforce data - raw'!$A$4:$F$619,MATCH($B475, 'Uganda workforce data - raw'!$B$4:$B$619,0), MATCH("Filled Female",'Uganda workforce data - raw'!$A$4:$F$4,0))*INDEX('Mapping cadres'!$B$1:$Z$616,MATCH($B475, 'Mapping cadres'!$B$1:$B$616,0), MATCH(AR$32,'Mapping cadres'!$B$1:$Z$1,0))</f>
        <v>0</v>
      </c>
      <c r="AS475" s="226">
        <f>INDEX('Uganda workforce data - raw'!$A$4:$F$619,MATCH($B475, 'Uganda workforce data - raw'!$B$4:$B$619,0), MATCH("Filled Female",'Uganda workforce data - raw'!$A$4:$F$4,0))*INDEX('Mapping cadres'!$B$1:$Z$616,MATCH($B475, 'Mapping cadres'!$B$1:$B$616,0), MATCH(AS$32,'Mapping cadres'!$B$1:$Z$1,0))</f>
        <v>0</v>
      </c>
      <c r="AT475" s="226">
        <f>INDEX('Uganda workforce data - raw'!$A$4:$F$619,MATCH($B475, 'Uganda workforce data - raw'!$B$4:$B$619,0), MATCH("Filled Female",'Uganda workforce data - raw'!$A$4:$F$4,0))*INDEX('Mapping cadres'!$B$1:$Z$616,MATCH($B475, 'Mapping cadres'!$B$1:$B$616,0), MATCH(AT$32,'Mapping cadres'!$B$1:$Z$1,0))</f>
        <v>0</v>
      </c>
      <c r="AU475" s="226">
        <f>INDEX('Uganda workforce data - raw'!$A$4:$F$619,MATCH($B475, 'Uganda workforce data - raw'!$B$4:$B$619,0), MATCH("Filled Female",'Uganda workforce data - raw'!$A$4:$F$4,0))*INDEX('Mapping cadres'!$B$1:$Z$616,MATCH($B475, 'Mapping cadres'!$B$1:$B$616,0), MATCH(AU$32,'Mapping cadres'!$B$1:$Z$1,0))</f>
        <v>0</v>
      </c>
      <c r="AV475" s="226">
        <f>INDEX('Uganda workforce data - raw'!$A$4:$F$619,MATCH($B475, 'Uganda workforce data - raw'!$B$4:$B$619,0), MATCH("Filled Female",'Uganda workforce data - raw'!$A$4:$F$4,0))*INDEX('Mapping cadres'!$B$1:$Z$616,MATCH($B475, 'Mapping cadres'!$B$1:$B$616,0), MATCH(AV$32,'Mapping cadres'!$B$1:$Z$1,0))</f>
        <v>0</v>
      </c>
      <c r="AW475" s="226">
        <f>INDEX('Uganda workforce data - raw'!$A$4:$F$619,MATCH($B475, 'Uganda workforce data - raw'!$B$4:$B$619,0), MATCH("Filled Female",'Uganda workforce data - raw'!$A$4:$F$4,0))*INDEX('Mapping cadres'!$B$1:$Z$616,MATCH($B475, 'Mapping cadres'!$B$1:$B$616,0), MATCH(AW$32,'Mapping cadres'!$B$1:$Z$1,0))</f>
        <v>0</v>
      </c>
      <c r="AX475" s="226">
        <f>INDEX('Uganda workforce data - raw'!$A$4:$F$619,MATCH($B475, 'Uganda workforce data - raw'!$B$4:$B$619,0), MATCH("Filled Female",'Uganda workforce data - raw'!$A$4:$F$4,0))*INDEX('Mapping cadres'!$B$1:$Z$616,MATCH($B475, 'Mapping cadres'!$B$1:$B$616,0), MATCH(AX$32,'Mapping cadres'!$B$1:$Z$1,0))</f>
        <v>0</v>
      </c>
      <c r="AY475" s="226">
        <f t="shared" si="149"/>
        <v>8</v>
      </c>
      <c r="AZ475" s="226">
        <f t="shared" si="150"/>
        <v>0</v>
      </c>
      <c r="BA475" s="226">
        <f t="shared" si="151"/>
        <v>0</v>
      </c>
      <c r="BB475" s="226">
        <f t="shared" si="152"/>
        <v>0</v>
      </c>
      <c r="BC475" s="226">
        <f t="shared" si="153"/>
        <v>0</v>
      </c>
      <c r="BD475" s="226">
        <f t="shared" si="154"/>
        <v>0</v>
      </c>
      <c r="BE475" s="226">
        <f t="shared" si="155"/>
        <v>0</v>
      </c>
      <c r="BF475" s="226">
        <f t="shared" si="156"/>
        <v>0</v>
      </c>
      <c r="BG475" s="226">
        <f t="shared" si="157"/>
        <v>0</v>
      </c>
      <c r="BH475" s="226">
        <f t="shared" si="158"/>
        <v>0</v>
      </c>
      <c r="BI475" s="226">
        <f t="shared" si="159"/>
        <v>0</v>
      </c>
      <c r="BJ475" s="226">
        <f t="shared" si="160"/>
        <v>0</v>
      </c>
      <c r="BK475" s="226">
        <f t="shared" si="161"/>
        <v>0</v>
      </c>
      <c r="BL475" s="226">
        <f t="shared" si="162"/>
        <v>0</v>
      </c>
      <c r="BM475" s="226">
        <f t="shared" si="163"/>
        <v>0</v>
      </c>
      <c r="BN475" s="226">
        <f t="shared" si="164"/>
        <v>0</v>
      </c>
      <c r="BO475" s="226">
        <f t="shared" si="165"/>
        <v>0</v>
      </c>
      <c r="BP475" s="226">
        <f t="shared" si="166"/>
        <v>0</v>
      </c>
      <c r="BQ475" s="226">
        <f t="shared" si="167"/>
        <v>0</v>
      </c>
      <c r="BR475" s="226">
        <f t="shared" si="168"/>
        <v>0</v>
      </c>
      <c r="BS475" s="226">
        <f t="shared" si="169"/>
        <v>0</v>
      </c>
      <c r="BT475" s="226">
        <f t="shared" si="170"/>
        <v>0</v>
      </c>
      <c r="BU475" s="226">
        <f t="shared" si="171"/>
        <v>0</v>
      </c>
      <c r="BV475" s="226">
        <f t="shared" si="172"/>
        <v>0</v>
      </c>
    </row>
    <row r="476" spans="1:74">
      <c r="A476" s="226">
        <v>444</v>
      </c>
      <c r="B476" s="226" t="s">
        <v>1742</v>
      </c>
      <c r="C476" s="226">
        <f>INDEX('Uganda workforce data - raw'!$A$4:$F$619,MATCH($B476, 'Uganda workforce data - raw'!$B$4:$B$619,0), MATCH("Filled Male",'Uganda workforce data - raw'!$A$4:$F$4,0))*INDEX('Mapping cadres'!$B$1:$Z$616,MATCH($B476, 'Mapping cadres'!$B$1:$B$616,0), MATCH(C$32,'Mapping cadres'!$B$1:$Z$1,0))</f>
        <v>0</v>
      </c>
      <c r="D476" s="226">
        <f>INDEX('Uganda workforce data - raw'!$A$4:$F$619,MATCH($B476, 'Uganda workforce data - raw'!$B$4:$B$619,0), MATCH("Filled Male",'Uganda workforce data - raw'!$A$4:$F$4,0))*INDEX('Mapping cadres'!$B$1:$Z$616,MATCH($B476, 'Mapping cadres'!$B$1:$B$616,0), MATCH(D$32,'Mapping cadres'!$B$1:$Z$1,0))</f>
        <v>0</v>
      </c>
      <c r="E476" s="226">
        <f>INDEX('Uganda workforce data - raw'!$A$4:$F$619,MATCH($B476, 'Uganda workforce data - raw'!$B$4:$B$619,0), MATCH("Filled Male",'Uganda workforce data - raw'!$A$4:$F$4,0))*INDEX('Mapping cadres'!$B$1:$Z$616,MATCH($B476, 'Mapping cadres'!$B$1:$B$616,0), MATCH(E$32,'Mapping cadres'!$B$1:$Z$1,0))</f>
        <v>0</v>
      </c>
      <c r="F476" s="226">
        <f>INDEX('Uganda workforce data - raw'!$A$4:$F$619,MATCH($B476, 'Uganda workforce data - raw'!$B$4:$B$619,0), MATCH("Filled Male",'Uganda workforce data - raw'!$A$4:$F$4,0))*INDEX('Mapping cadres'!$B$1:$Z$616,MATCH($B476, 'Mapping cadres'!$B$1:$B$616,0), MATCH(F$32,'Mapping cadres'!$B$1:$Z$1,0))</f>
        <v>0</v>
      </c>
      <c r="G476" s="226">
        <f>INDEX('Uganda workforce data - raw'!$A$4:$F$619,MATCH($B476, 'Uganda workforce data - raw'!$B$4:$B$619,0), MATCH("Filled Male",'Uganda workforce data - raw'!$A$4:$F$4,0))*INDEX('Mapping cadres'!$B$1:$Z$616,MATCH($B476, 'Mapping cadres'!$B$1:$B$616,0), MATCH(G$32,'Mapping cadres'!$B$1:$Z$1,0))</f>
        <v>0</v>
      </c>
      <c r="H476" s="226">
        <f>INDEX('Uganda workforce data - raw'!$A$4:$F$619,MATCH($B476, 'Uganda workforce data - raw'!$B$4:$B$619,0), MATCH("Filled Male",'Uganda workforce data - raw'!$A$4:$F$4,0))*INDEX('Mapping cadres'!$B$1:$Z$616,MATCH($B476, 'Mapping cadres'!$B$1:$B$616,0), MATCH(H$32,'Mapping cadres'!$B$1:$Z$1,0))</f>
        <v>0</v>
      </c>
      <c r="I476" s="226">
        <f>INDEX('Uganda workforce data - raw'!$A$4:$F$619,MATCH($B476, 'Uganda workforce data - raw'!$B$4:$B$619,0), MATCH("Filled Male",'Uganda workforce data - raw'!$A$4:$F$4,0))*INDEX('Mapping cadres'!$B$1:$Z$616,MATCH($B476, 'Mapping cadres'!$B$1:$B$616,0), MATCH(I$32,'Mapping cadres'!$B$1:$Z$1,0))</f>
        <v>0</v>
      </c>
      <c r="J476" s="226">
        <f>INDEX('Uganda workforce data - raw'!$A$4:$F$619,MATCH($B476, 'Uganda workforce data - raw'!$B$4:$B$619,0), MATCH("Filled Male",'Uganda workforce data - raw'!$A$4:$F$4,0))*INDEX('Mapping cadres'!$B$1:$Z$616,MATCH($B476, 'Mapping cadres'!$B$1:$B$616,0), MATCH(J$32,'Mapping cadres'!$B$1:$Z$1,0))</f>
        <v>0</v>
      </c>
      <c r="K476" s="226">
        <f>INDEX('Uganda workforce data - raw'!$A$4:$F$619,MATCH($B476, 'Uganda workforce data - raw'!$B$4:$B$619,0), MATCH("Filled Male",'Uganda workforce data - raw'!$A$4:$F$4,0))*INDEX('Mapping cadres'!$B$1:$Z$616,MATCH($B476, 'Mapping cadres'!$B$1:$B$616,0), MATCH(K$32,'Mapping cadres'!$B$1:$Z$1,0))</f>
        <v>0</v>
      </c>
      <c r="L476" s="226">
        <f>INDEX('Uganda workforce data - raw'!$A$4:$F$619,MATCH($B476, 'Uganda workforce data - raw'!$B$4:$B$619,0), MATCH("Filled Male",'Uganda workforce data - raw'!$A$4:$F$4,0))*INDEX('Mapping cadres'!$B$1:$Z$616,MATCH($B476, 'Mapping cadres'!$B$1:$B$616,0), MATCH(L$32,'Mapping cadres'!$B$1:$Z$1,0))</f>
        <v>0</v>
      </c>
      <c r="M476" s="226">
        <f>INDEX('Uganda workforce data - raw'!$A$4:$F$619,MATCH($B476, 'Uganda workforce data - raw'!$B$4:$B$619,0), MATCH("Filled Male",'Uganda workforce data - raw'!$A$4:$F$4,0))*INDEX('Mapping cadres'!$B$1:$Z$616,MATCH($B476, 'Mapping cadres'!$B$1:$B$616,0), MATCH(M$32,'Mapping cadres'!$B$1:$Z$1,0))</f>
        <v>0</v>
      </c>
      <c r="N476" s="226">
        <f>INDEX('Uganda workforce data - raw'!$A$4:$F$619,MATCH($B476, 'Uganda workforce data - raw'!$B$4:$B$619,0), MATCH("Filled Male",'Uganda workforce data - raw'!$A$4:$F$4,0))*INDEX('Mapping cadres'!$B$1:$Z$616,MATCH($B476, 'Mapping cadres'!$B$1:$B$616,0), MATCH(N$32,'Mapping cadres'!$B$1:$Z$1,0))</f>
        <v>0</v>
      </c>
      <c r="O476" s="226">
        <f>INDEX('Uganda workforce data - raw'!$A$4:$F$619,MATCH($B476, 'Uganda workforce data - raw'!$B$4:$B$619,0), MATCH("Filled Male",'Uganda workforce data - raw'!$A$4:$F$4,0))*INDEX('Mapping cadres'!$B$1:$Z$616,MATCH($B476, 'Mapping cadres'!$B$1:$B$616,0), MATCH(O$32,'Mapping cadres'!$B$1:$Z$1,0))</f>
        <v>0</v>
      </c>
      <c r="P476" s="226">
        <f>INDEX('Uganda workforce data - raw'!$A$4:$F$619,MATCH($B476, 'Uganda workforce data - raw'!$B$4:$B$619,0), MATCH("Filled Male",'Uganda workforce data - raw'!$A$4:$F$4,0))*INDEX('Mapping cadres'!$B$1:$Z$616,MATCH($B476, 'Mapping cadres'!$B$1:$B$616,0), MATCH(P$32,'Mapping cadres'!$B$1:$Z$1,0))</f>
        <v>0</v>
      </c>
      <c r="Q476" s="226">
        <f>INDEX('Uganda workforce data - raw'!$A$4:$F$619,MATCH($B476, 'Uganda workforce data - raw'!$B$4:$B$619,0), MATCH("Filled Male",'Uganda workforce data - raw'!$A$4:$F$4,0))*INDEX('Mapping cadres'!$B$1:$Z$616,MATCH($B476, 'Mapping cadres'!$B$1:$B$616,0), MATCH(Q$32,'Mapping cadres'!$B$1:$Z$1,0))</f>
        <v>0</v>
      </c>
      <c r="R476" s="226">
        <f>INDEX('Uganda workforce data - raw'!$A$4:$F$619,MATCH($B476, 'Uganda workforce data - raw'!$B$4:$B$619,0), MATCH("Filled Male",'Uganda workforce data - raw'!$A$4:$F$4,0))*INDEX('Mapping cadres'!$B$1:$Z$616,MATCH($B476, 'Mapping cadres'!$B$1:$B$616,0), MATCH(R$32,'Mapping cadres'!$B$1:$Z$1,0))</f>
        <v>0</v>
      </c>
      <c r="S476" s="226">
        <f>INDEX('Uganda workforce data - raw'!$A$4:$F$619,MATCH($B476, 'Uganda workforce data - raw'!$B$4:$B$619,0), MATCH("Filled Male",'Uganda workforce data - raw'!$A$4:$F$4,0))*INDEX('Mapping cadres'!$B$1:$Z$616,MATCH($B476, 'Mapping cadres'!$B$1:$B$616,0), MATCH(S$32,'Mapping cadres'!$B$1:$Z$1,0))</f>
        <v>0</v>
      </c>
      <c r="T476" s="226">
        <f>INDEX('Uganda workforce data - raw'!$A$4:$F$619,MATCH($B476, 'Uganda workforce data - raw'!$B$4:$B$619,0), MATCH("Filled Male",'Uganda workforce data - raw'!$A$4:$F$4,0))*INDEX('Mapping cadres'!$B$1:$Z$616,MATCH($B476, 'Mapping cadres'!$B$1:$B$616,0), MATCH(T$32,'Mapping cadres'!$B$1:$Z$1,0))</f>
        <v>0</v>
      </c>
      <c r="U476" s="226">
        <f>INDEX('Uganda workforce data - raw'!$A$4:$F$619,MATCH($B476, 'Uganda workforce data - raw'!$B$4:$B$619,0), MATCH("Filled Male",'Uganda workforce data - raw'!$A$4:$F$4,0))*INDEX('Mapping cadres'!$B$1:$Z$616,MATCH($B476, 'Mapping cadres'!$B$1:$B$616,0), MATCH(U$32,'Mapping cadres'!$B$1:$Z$1,0))</f>
        <v>0</v>
      </c>
      <c r="V476" s="226">
        <f>INDEX('Uganda workforce data - raw'!$A$4:$F$619,MATCH($B476, 'Uganda workforce data - raw'!$B$4:$B$619,0), MATCH("Filled Male",'Uganda workforce data - raw'!$A$4:$F$4,0))*INDEX('Mapping cadres'!$B$1:$Z$616,MATCH($B476, 'Mapping cadres'!$B$1:$B$616,0), MATCH(V$32,'Mapping cadres'!$B$1:$Z$1,0))</f>
        <v>0</v>
      </c>
      <c r="W476" s="226">
        <f>INDEX('Uganda workforce data - raw'!$A$4:$F$619,MATCH($B476, 'Uganda workforce data - raw'!$B$4:$B$619,0), MATCH("Filled Male",'Uganda workforce data - raw'!$A$4:$F$4,0))*INDEX('Mapping cadres'!$B$1:$Z$616,MATCH($B476, 'Mapping cadres'!$B$1:$B$616,0), MATCH(W$32,'Mapping cadres'!$B$1:$Z$1,0))</f>
        <v>0</v>
      </c>
      <c r="X476" s="226">
        <f>INDEX('Uganda workforce data - raw'!$A$4:$F$619,MATCH($B476, 'Uganda workforce data - raw'!$B$4:$B$619,0), MATCH("Filled Male",'Uganda workforce data - raw'!$A$4:$F$4,0))*INDEX('Mapping cadres'!$B$1:$Z$616,MATCH($B476, 'Mapping cadres'!$B$1:$B$616,0), MATCH(X$32,'Mapping cadres'!$B$1:$Z$1,0))</f>
        <v>0</v>
      </c>
      <c r="Y476" s="226">
        <f>INDEX('Uganda workforce data - raw'!$A$4:$F$619,MATCH($B476, 'Uganda workforce data - raw'!$B$4:$B$619,0), MATCH("Filled Male",'Uganda workforce data - raw'!$A$4:$F$4,0))*INDEX('Mapping cadres'!$B$1:$Z$616,MATCH($B476, 'Mapping cadres'!$B$1:$B$616,0), MATCH(Y$32,'Mapping cadres'!$B$1:$Z$1,0))</f>
        <v>0</v>
      </c>
      <c r="Z476" s="226">
        <f>INDEX('Uganda workforce data - raw'!$A$4:$F$619,MATCH($B476, 'Uganda workforce data - raw'!$B$4:$B$619,0), MATCH("Filled Male",'Uganda workforce data - raw'!$A$4:$F$4,0))*INDEX('Mapping cadres'!$B$1:$Z$616,MATCH($B476, 'Mapping cadres'!$B$1:$B$616,0), MATCH(Z$32,'Mapping cadres'!$B$1:$Z$1,0))</f>
        <v>0</v>
      </c>
      <c r="AA476" s="226">
        <f>INDEX('Uganda workforce data - raw'!$A$4:$F$619,MATCH($B476, 'Uganda workforce data - raw'!$B$4:$B$619,0), MATCH("Filled Female",'Uganda workforce data - raw'!$A$4:$F$4,0))*INDEX('Mapping cadres'!$B$1:$Z$616,MATCH($B476, 'Mapping cadres'!$B$1:$B$616,0), MATCH(AA$32,'Mapping cadres'!$B$1:$Z$1,0))</f>
        <v>0</v>
      </c>
      <c r="AB476" s="226">
        <f>INDEX('Uganda workforce data - raw'!$A$4:$F$619,MATCH($B476, 'Uganda workforce data - raw'!$B$4:$B$619,0), MATCH("Filled Female",'Uganda workforce data - raw'!$A$4:$F$4,0))*INDEX('Mapping cadres'!$B$1:$Z$616,MATCH($B476, 'Mapping cadres'!$B$1:$B$616,0), MATCH(AB$32,'Mapping cadres'!$B$1:$Z$1,0))</f>
        <v>0</v>
      </c>
      <c r="AC476" s="226">
        <f>INDEX('Uganda workforce data - raw'!$A$4:$F$619,MATCH($B476, 'Uganda workforce data - raw'!$B$4:$B$619,0), MATCH("Filled Female",'Uganda workforce data - raw'!$A$4:$F$4,0))*INDEX('Mapping cadres'!$B$1:$Z$616,MATCH($B476, 'Mapping cadres'!$B$1:$B$616,0), MATCH(AC$32,'Mapping cadres'!$B$1:$Z$1,0))</f>
        <v>0</v>
      </c>
      <c r="AD476" s="226">
        <f>INDEX('Uganda workforce data - raw'!$A$4:$F$619,MATCH($B476, 'Uganda workforce data - raw'!$B$4:$B$619,0), MATCH("Filled Female",'Uganda workforce data - raw'!$A$4:$F$4,0))*INDEX('Mapping cadres'!$B$1:$Z$616,MATCH($B476, 'Mapping cadres'!$B$1:$B$616,0), MATCH(AD$32,'Mapping cadres'!$B$1:$Z$1,0))</f>
        <v>0</v>
      </c>
      <c r="AE476" s="226">
        <f>INDEX('Uganda workforce data - raw'!$A$4:$F$619,MATCH($B476, 'Uganda workforce data - raw'!$B$4:$B$619,0), MATCH("Filled Female",'Uganda workforce data - raw'!$A$4:$F$4,0))*INDEX('Mapping cadres'!$B$1:$Z$616,MATCH($B476, 'Mapping cadres'!$B$1:$B$616,0), MATCH(AE$32,'Mapping cadres'!$B$1:$Z$1,0))</f>
        <v>0</v>
      </c>
      <c r="AF476" s="226">
        <f>INDEX('Uganda workforce data - raw'!$A$4:$F$619,MATCH($B476, 'Uganda workforce data - raw'!$B$4:$B$619,0), MATCH("Filled Female",'Uganda workforce data - raw'!$A$4:$F$4,0))*INDEX('Mapping cadres'!$B$1:$Z$616,MATCH($B476, 'Mapping cadres'!$B$1:$B$616,0), MATCH(AF$32,'Mapping cadres'!$B$1:$Z$1,0))</f>
        <v>0</v>
      </c>
      <c r="AG476" s="226">
        <f>INDEX('Uganda workforce data - raw'!$A$4:$F$619,MATCH($B476, 'Uganda workforce data - raw'!$B$4:$B$619,0), MATCH("Filled Female",'Uganda workforce data - raw'!$A$4:$F$4,0))*INDEX('Mapping cadres'!$B$1:$Z$616,MATCH($B476, 'Mapping cadres'!$B$1:$B$616,0), MATCH(AG$32,'Mapping cadres'!$B$1:$Z$1,0))</f>
        <v>0</v>
      </c>
      <c r="AH476" s="226">
        <f>INDEX('Uganda workforce data - raw'!$A$4:$F$619,MATCH($B476, 'Uganda workforce data - raw'!$B$4:$B$619,0), MATCH("Filled Female",'Uganda workforce data - raw'!$A$4:$F$4,0))*INDEX('Mapping cadres'!$B$1:$Z$616,MATCH($B476, 'Mapping cadres'!$B$1:$B$616,0), MATCH(AH$32,'Mapping cadres'!$B$1:$Z$1,0))</f>
        <v>0</v>
      </c>
      <c r="AI476" s="226">
        <f>INDEX('Uganda workforce data - raw'!$A$4:$F$619,MATCH($B476, 'Uganda workforce data - raw'!$B$4:$B$619,0), MATCH("Filled Female",'Uganda workforce data - raw'!$A$4:$F$4,0))*INDEX('Mapping cadres'!$B$1:$Z$616,MATCH($B476, 'Mapping cadres'!$B$1:$B$616,0), MATCH(AI$32,'Mapping cadres'!$B$1:$Z$1,0))</f>
        <v>0</v>
      </c>
      <c r="AJ476" s="226">
        <f>INDEX('Uganda workforce data - raw'!$A$4:$F$619,MATCH($B476, 'Uganda workforce data - raw'!$B$4:$B$619,0), MATCH("Filled Female",'Uganda workforce data - raw'!$A$4:$F$4,0))*INDEX('Mapping cadres'!$B$1:$Z$616,MATCH($B476, 'Mapping cadres'!$B$1:$B$616,0), MATCH(AJ$32,'Mapping cadres'!$B$1:$Z$1,0))</f>
        <v>0</v>
      </c>
      <c r="AK476" s="226">
        <f>INDEX('Uganda workforce data - raw'!$A$4:$F$619,MATCH($B476, 'Uganda workforce data - raw'!$B$4:$B$619,0), MATCH("Filled Female",'Uganda workforce data - raw'!$A$4:$F$4,0))*INDEX('Mapping cadres'!$B$1:$Z$616,MATCH($B476, 'Mapping cadres'!$B$1:$B$616,0), MATCH(AK$32,'Mapping cadres'!$B$1:$Z$1,0))</f>
        <v>0</v>
      </c>
      <c r="AL476" s="226">
        <f>INDEX('Uganda workforce data - raw'!$A$4:$F$619,MATCH($B476, 'Uganda workforce data - raw'!$B$4:$B$619,0), MATCH("Filled Female",'Uganda workforce data - raw'!$A$4:$F$4,0))*INDEX('Mapping cadres'!$B$1:$Z$616,MATCH($B476, 'Mapping cadres'!$B$1:$B$616,0), MATCH(AL$32,'Mapping cadres'!$B$1:$Z$1,0))</f>
        <v>0</v>
      </c>
      <c r="AM476" s="226">
        <f>INDEX('Uganda workforce data - raw'!$A$4:$F$619,MATCH($B476, 'Uganda workforce data - raw'!$B$4:$B$619,0), MATCH("Filled Female",'Uganda workforce data - raw'!$A$4:$F$4,0))*INDEX('Mapping cadres'!$B$1:$Z$616,MATCH($B476, 'Mapping cadres'!$B$1:$B$616,0), MATCH(AM$32,'Mapping cadres'!$B$1:$Z$1,0))</f>
        <v>0</v>
      </c>
      <c r="AN476" s="226">
        <f>INDEX('Uganda workforce data - raw'!$A$4:$F$619,MATCH($B476, 'Uganda workforce data - raw'!$B$4:$B$619,0), MATCH("Filled Female",'Uganda workforce data - raw'!$A$4:$F$4,0))*INDEX('Mapping cadres'!$B$1:$Z$616,MATCH($B476, 'Mapping cadres'!$B$1:$B$616,0), MATCH(AN$32,'Mapping cadres'!$B$1:$Z$1,0))</f>
        <v>0</v>
      </c>
      <c r="AO476" s="226">
        <f>INDEX('Uganda workforce data - raw'!$A$4:$F$619,MATCH($B476, 'Uganda workforce data - raw'!$B$4:$B$619,0), MATCH("Filled Female",'Uganda workforce data - raw'!$A$4:$F$4,0))*INDEX('Mapping cadres'!$B$1:$Z$616,MATCH($B476, 'Mapping cadres'!$B$1:$B$616,0), MATCH(AO$32,'Mapping cadres'!$B$1:$Z$1,0))</f>
        <v>0</v>
      </c>
      <c r="AP476" s="226">
        <f>INDEX('Uganda workforce data - raw'!$A$4:$F$619,MATCH($B476, 'Uganda workforce data - raw'!$B$4:$B$619,0), MATCH("Filled Female",'Uganda workforce data - raw'!$A$4:$F$4,0))*INDEX('Mapping cadres'!$B$1:$Z$616,MATCH($B476, 'Mapping cadres'!$B$1:$B$616,0), MATCH(AP$32,'Mapping cadres'!$B$1:$Z$1,0))</f>
        <v>0</v>
      </c>
      <c r="AQ476" s="226">
        <f>INDEX('Uganda workforce data - raw'!$A$4:$F$619,MATCH($B476, 'Uganda workforce data - raw'!$B$4:$B$619,0), MATCH("Filled Female",'Uganda workforce data - raw'!$A$4:$F$4,0))*INDEX('Mapping cadres'!$B$1:$Z$616,MATCH($B476, 'Mapping cadres'!$B$1:$B$616,0), MATCH(AQ$32,'Mapping cadres'!$B$1:$Z$1,0))</f>
        <v>0</v>
      </c>
      <c r="AR476" s="226">
        <f>INDEX('Uganda workforce data - raw'!$A$4:$F$619,MATCH($B476, 'Uganda workforce data - raw'!$B$4:$B$619,0), MATCH("Filled Female",'Uganda workforce data - raw'!$A$4:$F$4,0))*INDEX('Mapping cadres'!$B$1:$Z$616,MATCH($B476, 'Mapping cadres'!$B$1:$B$616,0), MATCH(AR$32,'Mapping cadres'!$B$1:$Z$1,0))</f>
        <v>0</v>
      </c>
      <c r="AS476" s="226">
        <f>INDEX('Uganda workforce data - raw'!$A$4:$F$619,MATCH($B476, 'Uganda workforce data - raw'!$B$4:$B$619,0), MATCH("Filled Female",'Uganda workforce data - raw'!$A$4:$F$4,0))*INDEX('Mapping cadres'!$B$1:$Z$616,MATCH($B476, 'Mapping cadres'!$B$1:$B$616,0), MATCH(AS$32,'Mapping cadres'!$B$1:$Z$1,0))</f>
        <v>0</v>
      </c>
      <c r="AT476" s="226">
        <f>INDEX('Uganda workforce data - raw'!$A$4:$F$619,MATCH($B476, 'Uganda workforce data - raw'!$B$4:$B$619,0), MATCH("Filled Female",'Uganda workforce data - raw'!$A$4:$F$4,0))*INDEX('Mapping cadres'!$B$1:$Z$616,MATCH($B476, 'Mapping cadres'!$B$1:$B$616,0), MATCH(AT$32,'Mapping cadres'!$B$1:$Z$1,0))</f>
        <v>0</v>
      </c>
      <c r="AU476" s="226">
        <f>INDEX('Uganda workforce data - raw'!$A$4:$F$619,MATCH($B476, 'Uganda workforce data - raw'!$B$4:$B$619,0), MATCH("Filled Female",'Uganda workforce data - raw'!$A$4:$F$4,0))*INDEX('Mapping cadres'!$B$1:$Z$616,MATCH($B476, 'Mapping cadres'!$B$1:$B$616,0), MATCH(AU$32,'Mapping cadres'!$B$1:$Z$1,0))</f>
        <v>0</v>
      </c>
      <c r="AV476" s="226">
        <f>INDEX('Uganda workforce data - raw'!$A$4:$F$619,MATCH($B476, 'Uganda workforce data - raw'!$B$4:$B$619,0), MATCH("Filled Female",'Uganda workforce data - raw'!$A$4:$F$4,0))*INDEX('Mapping cadres'!$B$1:$Z$616,MATCH($B476, 'Mapping cadres'!$B$1:$B$616,0), MATCH(AV$32,'Mapping cadres'!$B$1:$Z$1,0))</f>
        <v>1</v>
      </c>
      <c r="AW476" s="226">
        <f>INDEX('Uganda workforce data - raw'!$A$4:$F$619,MATCH($B476, 'Uganda workforce data - raw'!$B$4:$B$619,0), MATCH("Filled Female",'Uganda workforce data - raw'!$A$4:$F$4,0))*INDEX('Mapping cadres'!$B$1:$Z$616,MATCH($B476, 'Mapping cadres'!$B$1:$B$616,0), MATCH(AW$32,'Mapping cadres'!$B$1:$Z$1,0))</f>
        <v>0</v>
      </c>
      <c r="AX476" s="226">
        <f>INDEX('Uganda workforce data - raw'!$A$4:$F$619,MATCH($B476, 'Uganda workforce data - raw'!$B$4:$B$619,0), MATCH("Filled Female",'Uganda workforce data - raw'!$A$4:$F$4,0))*INDEX('Mapping cadres'!$B$1:$Z$616,MATCH($B476, 'Mapping cadres'!$B$1:$B$616,0), MATCH(AX$32,'Mapping cadres'!$B$1:$Z$1,0))</f>
        <v>0</v>
      </c>
      <c r="AY476" s="226">
        <f t="shared" si="149"/>
        <v>0</v>
      </c>
      <c r="AZ476" s="226">
        <f t="shared" si="150"/>
        <v>0</v>
      </c>
      <c r="BA476" s="226">
        <f t="shared" si="151"/>
        <v>0</v>
      </c>
      <c r="BB476" s="226">
        <f t="shared" si="152"/>
        <v>0</v>
      </c>
      <c r="BC476" s="226">
        <f t="shared" si="153"/>
        <v>0</v>
      </c>
      <c r="BD476" s="226">
        <f t="shared" si="154"/>
        <v>0</v>
      </c>
      <c r="BE476" s="226">
        <f t="shared" si="155"/>
        <v>0</v>
      </c>
      <c r="BF476" s="226">
        <f t="shared" si="156"/>
        <v>0</v>
      </c>
      <c r="BG476" s="226">
        <f t="shared" si="157"/>
        <v>0</v>
      </c>
      <c r="BH476" s="226">
        <f t="shared" si="158"/>
        <v>0</v>
      </c>
      <c r="BI476" s="226">
        <f t="shared" si="159"/>
        <v>0</v>
      </c>
      <c r="BJ476" s="226">
        <f t="shared" si="160"/>
        <v>0</v>
      </c>
      <c r="BK476" s="226">
        <f t="shared" si="161"/>
        <v>0</v>
      </c>
      <c r="BL476" s="226">
        <f t="shared" si="162"/>
        <v>0</v>
      </c>
      <c r="BM476" s="226">
        <f t="shared" si="163"/>
        <v>0</v>
      </c>
      <c r="BN476" s="226">
        <f t="shared" si="164"/>
        <v>0</v>
      </c>
      <c r="BO476" s="226">
        <f t="shared" si="165"/>
        <v>0</v>
      </c>
      <c r="BP476" s="226">
        <f t="shared" si="166"/>
        <v>0</v>
      </c>
      <c r="BQ476" s="226">
        <f t="shared" si="167"/>
        <v>0</v>
      </c>
      <c r="BR476" s="226">
        <f t="shared" si="168"/>
        <v>0</v>
      </c>
      <c r="BS476" s="226">
        <f t="shared" si="169"/>
        <v>0</v>
      </c>
      <c r="BT476" s="226">
        <f t="shared" si="170"/>
        <v>1</v>
      </c>
      <c r="BU476" s="226">
        <f t="shared" si="171"/>
        <v>0</v>
      </c>
      <c r="BV476" s="226">
        <f t="shared" si="172"/>
        <v>0</v>
      </c>
    </row>
    <row r="477" spans="1:74">
      <c r="A477" s="226">
        <v>445</v>
      </c>
      <c r="B477" s="226" t="s">
        <v>1743</v>
      </c>
      <c r="C477" s="226">
        <f>INDEX('Uganda workforce data - raw'!$A$4:$F$619,MATCH($B477, 'Uganda workforce data - raw'!$B$4:$B$619,0), MATCH("Filled Male",'Uganda workforce data - raw'!$A$4:$F$4,0))*INDEX('Mapping cadres'!$B$1:$Z$616,MATCH($B477, 'Mapping cadres'!$B$1:$B$616,0), MATCH(C$32,'Mapping cadres'!$B$1:$Z$1,0))</f>
        <v>0</v>
      </c>
      <c r="D477" s="226">
        <f>INDEX('Uganda workforce data - raw'!$A$4:$F$619,MATCH($B477, 'Uganda workforce data - raw'!$B$4:$B$619,0), MATCH("Filled Male",'Uganda workforce data - raw'!$A$4:$F$4,0))*INDEX('Mapping cadres'!$B$1:$Z$616,MATCH($B477, 'Mapping cadres'!$B$1:$B$616,0), MATCH(D$32,'Mapping cadres'!$B$1:$Z$1,0))</f>
        <v>0</v>
      </c>
      <c r="E477" s="226">
        <f>INDEX('Uganda workforce data - raw'!$A$4:$F$619,MATCH($B477, 'Uganda workforce data - raw'!$B$4:$B$619,0), MATCH("Filled Male",'Uganda workforce data - raw'!$A$4:$F$4,0))*INDEX('Mapping cadres'!$B$1:$Z$616,MATCH($B477, 'Mapping cadres'!$B$1:$B$616,0), MATCH(E$32,'Mapping cadres'!$B$1:$Z$1,0))</f>
        <v>0</v>
      </c>
      <c r="F477" s="226">
        <f>INDEX('Uganda workforce data - raw'!$A$4:$F$619,MATCH($B477, 'Uganda workforce data - raw'!$B$4:$B$619,0), MATCH("Filled Male",'Uganda workforce data - raw'!$A$4:$F$4,0))*INDEX('Mapping cadres'!$B$1:$Z$616,MATCH($B477, 'Mapping cadres'!$B$1:$B$616,0), MATCH(F$32,'Mapping cadres'!$B$1:$Z$1,0))</f>
        <v>0</v>
      </c>
      <c r="G477" s="226">
        <f>INDEX('Uganda workforce data - raw'!$A$4:$F$619,MATCH($B477, 'Uganda workforce data - raw'!$B$4:$B$619,0), MATCH("Filled Male",'Uganda workforce data - raw'!$A$4:$F$4,0))*INDEX('Mapping cadres'!$B$1:$Z$616,MATCH($B477, 'Mapping cadres'!$B$1:$B$616,0), MATCH(G$32,'Mapping cadres'!$B$1:$Z$1,0))</f>
        <v>0</v>
      </c>
      <c r="H477" s="226">
        <f>INDEX('Uganda workforce data - raw'!$A$4:$F$619,MATCH($B477, 'Uganda workforce data - raw'!$B$4:$B$619,0), MATCH("Filled Male",'Uganda workforce data - raw'!$A$4:$F$4,0))*INDEX('Mapping cadres'!$B$1:$Z$616,MATCH($B477, 'Mapping cadres'!$B$1:$B$616,0), MATCH(H$32,'Mapping cadres'!$B$1:$Z$1,0))</f>
        <v>0</v>
      </c>
      <c r="I477" s="226">
        <f>INDEX('Uganda workforce data - raw'!$A$4:$F$619,MATCH($B477, 'Uganda workforce data - raw'!$B$4:$B$619,0), MATCH("Filled Male",'Uganda workforce data - raw'!$A$4:$F$4,0))*INDEX('Mapping cadres'!$B$1:$Z$616,MATCH($B477, 'Mapping cadres'!$B$1:$B$616,0), MATCH(I$32,'Mapping cadres'!$B$1:$Z$1,0))</f>
        <v>0</v>
      </c>
      <c r="J477" s="226">
        <f>INDEX('Uganda workforce data - raw'!$A$4:$F$619,MATCH($B477, 'Uganda workforce data - raw'!$B$4:$B$619,0), MATCH("Filled Male",'Uganda workforce data - raw'!$A$4:$F$4,0))*INDEX('Mapping cadres'!$B$1:$Z$616,MATCH($B477, 'Mapping cadres'!$B$1:$B$616,0), MATCH(J$32,'Mapping cadres'!$B$1:$Z$1,0))</f>
        <v>0</v>
      </c>
      <c r="K477" s="226">
        <f>INDEX('Uganda workforce data - raw'!$A$4:$F$619,MATCH($B477, 'Uganda workforce data - raw'!$B$4:$B$619,0), MATCH("Filled Male",'Uganda workforce data - raw'!$A$4:$F$4,0))*INDEX('Mapping cadres'!$B$1:$Z$616,MATCH($B477, 'Mapping cadres'!$B$1:$B$616,0), MATCH(K$32,'Mapping cadres'!$B$1:$Z$1,0))</f>
        <v>0</v>
      </c>
      <c r="L477" s="226">
        <f>INDEX('Uganda workforce data - raw'!$A$4:$F$619,MATCH($B477, 'Uganda workforce data - raw'!$B$4:$B$619,0), MATCH("Filled Male",'Uganda workforce data - raw'!$A$4:$F$4,0))*INDEX('Mapping cadres'!$B$1:$Z$616,MATCH($B477, 'Mapping cadres'!$B$1:$B$616,0), MATCH(L$32,'Mapping cadres'!$B$1:$Z$1,0))</f>
        <v>0</v>
      </c>
      <c r="M477" s="226">
        <f>INDEX('Uganda workforce data - raw'!$A$4:$F$619,MATCH($B477, 'Uganda workforce data - raw'!$B$4:$B$619,0), MATCH("Filled Male",'Uganda workforce data - raw'!$A$4:$F$4,0))*INDEX('Mapping cadres'!$B$1:$Z$616,MATCH($B477, 'Mapping cadres'!$B$1:$B$616,0), MATCH(M$32,'Mapping cadres'!$B$1:$Z$1,0))</f>
        <v>0</v>
      </c>
      <c r="N477" s="226">
        <f>INDEX('Uganda workforce data - raw'!$A$4:$F$619,MATCH($B477, 'Uganda workforce data - raw'!$B$4:$B$619,0), MATCH("Filled Male",'Uganda workforce data - raw'!$A$4:$F$4,0))*INDEX('Mapping cadres'!$B$1:$Z$616,MATCH($B477, 'Mapping cadres'!$B$1:$B$616,0), MATCH(N$32,'Mapping cadres'!$B$1:$Z$1,0))</f>
        <v>0</v>
      </c>
      <c r="O477" s="226">
        <f>INDEX('Uganda workforce data - raw'!$A$4:$F$619,MATCH($B477, 'Uganda workforce data - raw'!$B$4:$B$619,0), MATCH("Filled Male",'Uganda workforce data - raw'!$A$4:$F$4,0))*INDEX('Mapping cadres'!$B$1:$Z$616,MATCH($B477, 'Mapping cadres'!$B$1:$B$616,0), MATCH(O$32,'Mapping cadres'!$B$1:$Z$1,0))</f>
        <v>23</v>
      </c>
      <c r="P477" s="226">
        <f>INDEX('Uganda workforce data - raw'!$A$4:$F$619,MATCH($B477, 'Uganda workforce data - raw'!$B$4:$B$619,0), MATCH("Filled Male",'Uganda workforce data - raw'!$A$4:$F$4,0))*INDEX('Mapping cadres'!$B$1:$Z$616,MATCH($B477, 'Mapping cadres'!$B$1:$B$616,0), MATCH(P$32,'Mapping cadres'!$B$1:$Z$1,0))</f>
        <v>0</v>
      </c>
      <c r="Q477" s="226">
        <f>INDEX('Uganda workforce data - raw'!$A$4:$F$619,MATCH($B477, 'Uganda workforce data - raw'!$B$4:$B$619,0), MATCH("Filled Male",'Uganda workforce data - raw'!$A$4:$F$4,0))*INDEX('Mapping cadres'!$B$1:$Z$616,MATCH($B477, 'Mapping cadres'!$B$1:$B$616,0), MATCH(Q$32,'Mapping cadres'!$B$1:$Z$1,0))</f>
        <v>0</v>
      </c>
      <c r="R477" s="226">
        <f>INDEX('Uganda workforce data - raw'!$A$4:$F$619,MATCH($B477, 'Uganda workforce data - raw'!$B$4:$B$619,0), MATCH("Filled Male",'Uganda workforce data - raw'!$A$4:$F$4,0))*INDEX('Mapping cadres'!$B$1:$Z$616,MATCH($B477, 'Mapping cadres'!$B$1:$B$616,0), MATCH(R$32,'Mapping cadres'!$B$1:$Z$1,0))</f>
        <v>0</v>
      </c>
      <c r="S477" s="226">
        <f>INDEX('Uganda workforce data - raw'!$A$4:$F$619,MATCH($B477, 'Uganda workforce data - raw'!$B$4:$B$619,0), MATCH("Filled Male",'Uganda workforce data - raw'!$A$4:$F$4,0))*INDEX('Mapping cadres'!$B$1:$Z$616,MATCH($B477, 'Mapping cadres'!$B$1:$B$616,0), MATCH(S$32,'Mapping cadres'!$B$1:$Z$1,0))</f>
        <v>0</v>
      </c>
      <c r="T477" s="226">
        <f>INDEX('Uganda workforce data - raw'!$A$4:$F$619,MATCH($B477, 'Uganda workforce data - raw'!$B$4:$B$619,0), MATCH("Filled Male",'Uganda workforce data - raw'!$A$4:$F$4,0))*INDEX('Mapping cadres'!$B$1:$Z$616,MATCH($B477, 'Mapping cadres'!$B$1:$B$616,0), MATCH(T$32,'Mapping cadres'!$B$1:$Z$1,0))</f>
        <v>0</v>
      </c>
      <c r="U477" s="226">
        <f>INDEX('Uganda workforce data - raw'!$A$4:$F$619,MATCH($B477, 'Uganda workforce data - raw'!$B$4:$B$619,0), MATCH("Filled Male",'Uganda workforce data - raw'!$A$4:$F$4,0))*INDEX('Mapping cadres'!$B$1:$Z$616,MATCH($B477, 'Mapping cadres'!$B$1:$B$616,0), MATCH(U$32,'Mapping cadres'!$B$1:$Z$1,0))</f>
        <v>0</v>
      </c>
      <c r="V477" s="226">
        <f>INDEX('Uganda workforce data - raw'!$A$4:$F$619,MATCH($B477, 'Uganda workforce data - raw'!$B$4:$B$619,0), MATCH("Filled Male",'Uganda workforce data - raw'!$A$4:$F$4,0))*INDEX('Mapping cadres'!$B$1:$Z$616,MATCH($B477, 'Mapping cadres'!$B$1:$B$616,0), MATCH(V$32,'Mapping cadres'!$B$1:$Z$1,0))</f>
        <v>0</v>
      </c>
      <c r="W477" s="226">
        <f>INDEX('Uganda workforce data - raw'!$A$4:$F$619,MATCH($B477, 'Uganda workforce data - raw'!$B$4:$B$619,0), MATCH("Filled Male",'Uganda workforce data - raw'!$A$4:$F$4,0))*INDEX('Mapping cadres'!$B$1:$Z$616,MATCH($B477, 'Mapping cadres'!$B$1:$B$616,0), MATCH(W$32,'Mapping cadres'!$B$1:$Z$1,0))</f>
        <v>0</v>
      </c>
      <c r="X477" s="226">
        <f>INDEX('Uganda workforce data - raw'!$A$4:$F$619,MATCH($B477, 'Uganda workforce data - raw'!$B$4:$B$619,0), MATCH("Filled Male",'Uganda workforce data - raw'!$A$4:$F$4,0))*INDEX('Mapping cadres'!$B$1:$Z$616,MATCH($B477, 'Mapping cadres'!$B$1:$B$616,0), MATCH(X$32,'Mapping cadres'!$B$1:$Z$1,0))</f>
        <v>0</v>
      </c>
      <c r="Y477" s="226">
        <f>INDEX('Uganda workforce data - raw'!$A$4:$F$619,MATCH($B477, 'Uganda workforce data - raw'!$B$4:$B$619,0), MATCH("Filled Male",'Uganda workforce data - raw'!$A$4:$F$4,0))*INDEX('Mapping cadres'!$B$1:$Z$616,MATCH($B477, 'Mapping cadres'!$B$1:$B$616,0), MATCH(Y$32,'Mapping cadres'!$B$1:$Z$1,0))</f>
        <v>0</v>
      </c>
      <c r="Z477" s="226">
        <f>INDEX('Uganda workforce data - raw'!$A$4:$F$619,MATCH($B477, 'Uganda workforce data - raw'!$B$4:$B$619,0), MATCH("Filled Male",'Uganda workforce data - raw'!$A$4:$F$4,0))*INDEX('Mapping cadres'!$B$1:$Z$616,MATCH($B477, 'Mapping cadres'!$B$1:$B$616,0), MATCH(Z$32,'Mapping cadres'!$B$1:$Z$1,0))</f>
        <v>0</v>
      </c>
      <c r="AA477" s="226">
        <f>INDEX('Uganda workforce data - raw'!$A$4:$F$619,MATCH($B477, 'Uganda workforce data - raw'!$B$4:$B$619,0), MATCH("Filled Female",'Uganda workforce data - raw'!$A$4:$F$4,0))*INDEX('Mapping cadres'!$B$1:$Z$616,MATCH($B477, 'Mapping cadres'!$B$1:$B$616,0), MATCH(AA$32,'Mapping cadres'!$B$1:$Z$1,0))</f>
        <v>0</v>
      </c>
      <c r="AB477" s="226">
        <f>INDEX('Uganda workforce data - raw'!$A$4:$F$619,MATCH($B477, 'Uganda workforce data - raw'!$B$4:$B$619,0), MATCH("Filled Female",'Uganda workforce data - raw'!$A$4:$F$4,0))*INDEX('Mapping cadres'!$B$1:$Z$616,MATCH($B477, 'Mapping cadres'!$B$1:$B$616,0), MATCH(AB$32,'Mapping cadres'!$B$1:$Z$1,0))</f>
        <v>0</v>
      </c>
      <c r="AC477" s="226">
        <f>INDEX('Uganda workforce data - raw'!$A$4:$F$619,MATCH($B477, 'Uganda workforce data - raw'!$B$4:$B$619,0), MATCH("Filled Female",'Uganda workforce data - raw'!$A$4:$F$4,0))*INDEX('Mapping cadres'!$B$1:$Z$616,MATCH($B477, 'Mapping cadres'!$B$1:$B$616,0), MATCH(AC$32,'Mapping cadres'!$B$1:$Z$1,0))</f>
        <v>0</v>
      </c>
      <c r="AD477" s="226">
        <f>INDEX('Uganda workforce data - raw'!$A$4:$F$619,MATCH($B477, 'Uganda workforce data - raw'!$B$4:$B$619,0), MATCH("Filled Female",'Uganda workforce data - raw'!$A$4:$F$4,0))*INDEX('Mapping cadres'!$B$1:$Z$616,MATCH($B477, 'Mapping cadres'!$B$1:$B$616,0), MATCH(AD$32,'Mapping cadres'!$B$1:$Z$1,0))</f>
        <v>0</v>
      </c>
      <c r="AE477" s="226">
        <f>INDEX('Uganda workforce data - raw'!$A$4:$F$619,MATCH($B477, 'Uganda workforce data - raw'!$B$4:$B$619,0), MATCH("Filled Female",'Uganda workforce data - raw'!$A$4:$F$4,0))*INDEX('Mapping cadres'!$B$1:$Z$616,MATCH($B477, 'Mapping cadres'!$B$1:$B$616,0), MATCH(AE$32,'Mapping cadres'!$B$1:$Z$1,0))</f>
        <v>0</v>
      </c>
      <c r="AF477" s="226">
        <f>INDEX('Uganda workforce data - raw'!$A$4:$F$619,MATCH($B477, 'Uganda workforce data - raw'!$B$4:$B$619,0), MATCH("Filled Female",'Uganda workforce data - raw'!$A$4:$F$4,0))*INDEX('Mapping cadres'!$B$1:$Z$616,MATCH($B477, 'Mapping cadres'!$B$1:$B$616,0), MATCH(AF$32,'Mapping cadres'!$B$1:$Z$1,0))</f>
        <v>0</v>
      </c>
      <c r="AG477" s="226">
        <f>INDEX('Uganda workforce data - raw'!$A$4:$F$619,MATCH($B477, 'Uganda workforce data - raw'!$B$4:$B$619,0), MATCH("Filled Female",'Uganda workforce data - raw'!$A$4:$F$4,0))*INDEX('Mapping cadres'!$B$1:$Z$616,MATCH($B477, 'Mapping cadres'!$B$1:$B$616,0), MATCH(AG$32,'Mapping cadres'!$B$1:$Z$1,0))</f>
        <v>0</v>
      </c>
      <c r="AH477" s="226">
        <f>INDEX('Uganda workforce data - raw'!$A$4:$F$619,MATCH($B477, 'Uganda workforce data - raw'!$B$4:$B$619,0), MATCH("Filled Female",'Uganda workforce data - raw'!$A$4:$F$4,0))*INDEX('Mapping cadres'!$B$1:$Z$616,MATCH($B477, 'Mapping cadres'!$B$1:$B$616,0), MATCH(AH$32,'Mapping cadres'!$B$1:$Z$1,0))</f>
        <v>0</v>
      </c>
      <c r="AI477" s="226">
        <f>INDEX('Uganda workforce data - raw'!$A$4:$F$619,MATCH($B477, 'Uganda workforce data - raw'!$B$4:$B$619,0), MATCH("Filled Female",'Uganda workforce data - raw'!$A$4:$F$4,0))*INDEX('Mapping cadres'!$B$1:$Z$616,MATCH($B477, 'Mapping cadres'!$B$1:$B$616,0), MATCH(AI$32,'Mapping cadres'!$B$1:$Z$1,0))</f>
        <v>0</v>
      </c>
      <c r="AJ477" s="226">
        <f>INDEX('Uganda workforce data - raw'!$A$4:$F$619,MATCH($B477, 'Uganda workforce data - raw'!$B$4:$B$619,0), MATCH("Filled Female",'Uganda workforce data - raw'!$A$4:$F$4,0))*INDEX('Mapping cadres'!$B$1:$Z$616,MATCH($B477, 'Mapping cadres'!$B$1:$B$616,0), MATCH(AJ$32,'Mapping cadres'!$B$1:$Z$1,0))</f>
        <v>0</v>
      </c>
      <c r="AK477" s="226">
        <f>INDEX('Uganda workforce data - raw'!$A$4:$F$619,MATCH($B477, 'Uganda workforce data - raw'!$B$4:$B$619,0), MATCH("Filled Female",'Uganda workforce data - raw'!$A$4:$F$4,0))*INDEX('Mapping cadres'!$B$1:$Z$616,MATCH($B477, 'Mapping cadres'!$B$1:$B$616,0), MATCH(AK$32,'Mapping cadres'!$B$1:$Z$1,0))</f>
        <v>0</v>
      </c>
      <c r="AL477" s="226">
        <f>INDEX('Uganda workforce data - raw'!$A$4:$F$619,MATCH($B477, 'Uganda workforce data - raw'!$B$4:$B$619,0), MATCH("Filled Female",'Uganda workforce data - raw'!$A$4:$F$4,0))*INDEX('Mapping cadres'!$B$1:$Z$616,MATCH($B477, 'Mapping cadres'!$B$1:$B$616,0), MATCH(AL$32,'Mapping cadres'!$B$1:$Z$1,0))</f>
        <v>0</v>
      </c>
      <c r="AM477" s="226">
        <f>INDEX('Uganda workforce data - raw'!$A$4:$F$619,MATCH($B477, 'Uganda workforce data - raw'!$B$4:$B$619,0), MATCH("Filled Female",'Uganda workforce data - raw'!$A$4:$F$4,0))*INDEX('Mapping cadres'!$B$1:$Z$616,MATCH($B477, 'Mapping cadres'!$B$1:$B$616,0), MATCH(AM$32,'Mapping cadres'!$B$1:$Z$1,0))</f>
        <v>2</v>
      </c>
      <c r="AN477" s="226">
        <f>INDEX('Uganda workforce data - raw'!$A$4:$F$619,MATCH($B477, 'Uganda workforce data - raw'!$B$4:$B$619,0), MATCH("Filled Female",'Uganda workforce data - raw'!$A$4:$F$4,0))*INDEX('Mapping cadres'!$B$1:$Z$616,MATCH($B477, 'Mapping cadres'!$B$1:$B$616,0), MATCH(AN$32,'Mapping cadres'!$B$1:$Z$1,0))</f>
        <v>0</v>
      </c>
      <c r="AO477" s="226">
        <f>INDEX('Uganda workforce data - raw'!$A$4:$F$619,MATCH($B477, 'Uganda workforce data - raw'!$B$4:$B$619,0), MATCH("Filled Female",'Uganda workforce data - raw'!$A$4:$F$4,0))*INDEX('Mapping cadres'!$B$1:$Z$616,MATCH($B477, 'Mapping cadres'!$B$1:$B$616,0), MATCH(AO$32,'Mapping cadres'!$B$1:$Z$1,0))</f>
        <v>0</v>
      </c>
      <c r="AP477" s="226">
        <f>INDEX('Uganda workforce data - raw'!$A$4:$F$619,MATCH($B477, 'Uganda workforce data - raw'!$B$4:$B$619,0), MATCH("Filled Female",'Uganda workforce data - raw'!$A$4:$F$4,0))*INDEX('Mapping cadres'!$B$1:$Z$616,MATCH($B477, 'Mapping cadres'!$B$1:$B$616,0), MATCH(AP$32,'Mapping cadres'!$B$1:$Z$1,0))</f>
        <v>0</v>
      </c>
      <c r="AQ477" s="226">
        <f>INDEX('Uganda workforce data - raw'!$A$4:$F$619,MATCH($B477, 'Uganda workforce data - raw'!$B$4:$B$619,0), MATCH("Filled Female",'Uganda workforce data - raw'!$A$4:$F$4,0))*INDEX('Mapping cadres'!$B$1:$Z$616,MATCH($B477, 'Mapping cadres'!$B$1:$B$616,0), MATCH(AQ$32,'Mapping cadres'!$B$1:$Z$1,0))</f>
        <v>0</v>
      </c>
      <c r="AR477" s="226">
        <f>INDEX('Uganda workforce data - raw'!$A$4:$F$619,MATCH($B477, 'Uganda workforce data - raw'!$B$4:$B$619,0), MATCH("Filled Female",'Uganda workforce data - raw'!$A$4:$F$4,0))*INDEX('Mapping cadres'!$B$1:$Z$616,MATCH($B477, 'Mapping cadres'!$B$1:$B$616,0), MATCH(AR$32,'Mapping cadres'!$B$1:$Z$1,0))</f>
        <v>0</v>
      </c>
      <c r="AS477" s="226">
        <f>INDEX('Uganda workforce data - raw'!$A$4:$F$619,MATCH($B477, 'Uganda workforce data - raw'!$B$4:$B$619,0), MATCH("Filled Female",'Uganda workforce data - raw'!$A$4:$F$4,0))*INDEX('Mapping cadres'!$B$1:$Z$616,MATCH($B477, 'Mapping cadres'!$B$1:$B$616,0), MATCH(AS$32,'Mapping cadres'!$B$1:$Z$1,0))</f>
        <v>0</v>
      </c>
      <c r="AT477" s="226">
        <f>INDEX('Uganda workforce data - raw'!$A$4:$F$619,MATCH($B477, 'Uganda workforce data - raw'!$B$4:$B$619,0), MATCH("Filled Female",'Uganda workforce data - raw'!$A$4:$F$4,0))*INDEX('Mapping cadres'!$B$1:$Z$616,MATCH($B477, 'Mapping cadres'!$B$1:$B$616,0), MATCH(AT$32,'Mapping cadres'!$B$1:$Z$1,0))</f>
        <v>0</v>
      </c>
      <c r="AU477" s="226">
        <f>INDEX('Uganda workforce data - raw'!$A$4:$F$619,MATCH($B477, 'Uganda workforce data - raw'!$B$4:$B$619,0), MATCH("Filled Female",'Uganda workforce data - raw'!$A$4:$F$4,0))*INDEX('Mapping cadres'!$B$1:$Z$616,MATCH($B477, 'Mapping cadres'!$B$1:$B$616,0), MATCH(AU$32,'Mapping cadres'!$B$1:$Z$1,0))</f>
        <v>0</v>
      </c>
      <c r="AV477" s="226">
        <f>INDEX('Uganda workforce data - raw'!$A$4:$F$619,MATCH($B477, 'Uganda workforce data - raw'!$B$4:$B$619,0), MATCH("Filled Female",'Uganda workforce data - raw'!$A$4:$F$4,0))*INDEX('Mapping cadres'!$B$1:$Z$616,MATCH($B477, 'Mapping cadres'!$B$1:$B$616,0), MATCH(AV$32,'Mapping cadres'!$B$1:$Z$1,0))</f>
        <v>0</v>
      </c>
      <c r="AW477" s="226">
        <f>INDEX('Uganda workforce data - raw'!$A$4:$F$619,MATCH($B477, 'Uganda workforce data - raw'!$B$4:$B$619,0), MATCH("Filled Female",'Uganda workforce data - raw'!$A$4:$F$4,0))*INDEX('Mapping cadres'!$B$1:$Z$616,MATCH($B477, 'Mapping cadres'!$B$1:$B$616,0), MATCH(AW$32,'Mapping cadres'!$B$1:$Z$1,0))</f>
        <v>0</v>
      </c>
      <c r="AX477" s="226">
        <f>INDEX('Uganda workforce data - raw'!$A$4:$F$619,MATCH($B477, 'Uganda workforce data - raw'!$B$4:$B$619,0), MATCH("Filled Female",'Uganda workforce data - raw'!$A$4:$F$4,0))*INDEX('Mapping cadres'!$B$1:$Z$616,MATCH($B477, 'Mapping cadres'!$B$1:$B$616,0), MATCH(AX$32,'Mapping cadres'!$B$1:$Z$1,0))</f>
        <v>0</v>
      </c>
      <c r="AY477" s="226">
        <f t="shared" si="149"/>
        <v>0</v>
      </c>
      <c r="AZ477" s="226">
        <f t="shared" si="150"/>
        <v>0</v>
      </c>
      <c r="BA477" s="226">
        <f t="shared" si="151"/>
        <v>0</v>
      </c>
      <c r="BB477" s="226">
        <f t="shared" si="152"/>
        <v>0</v>
      </c>
      <c r="BC477" s="226">
        <f t="shared" si="153"/>
        <v>0</v>
      </c>
      <c r="BD477" s="226">
        <f t="shared" si="154"/>
        <v>0</v>
      </c>
      <c r="BE477" s="226">
        <f t="shared" si="155"/>
        <v>0</v>
      </c>
      <c r="BF477" s="226">
        <f t="shared" si="156"/>
        <v>0</v>
      </c>
      <c r="BG477" s="226">
        <f t="shared" si="157"/>
        <v>0</v>
      </c>
      <c r="BH477" s="226">
        <f t="shared" si="158"/>
        <v>0</v>
      </c>
      <c r="BI477" s="226">
        <f t="shared" si="159"/>
        <v>0</v>
      </c>
      <c r="BJ477" s="226">
        <f t="shared" si="160"/>
        <v>0</v>
      </c>
      <c r="BK477" s="226">
        <f t="shared" si="161"/>
        <v>25</v>
      </c>
      <c r="BL477" s="226">
        <f t="shared" si="162"/>
        <v>0</v>
      </c>
      <c r="BM477" s="226">
        <f t="shared" si="163"/>
        <v>0</v>
      </c>
      <c r="BN477" s="226">
        <f t="shared" si="164"/>
        <v>0</v>
      </c>
      <c r="BO477" s="226">
        <f t="shared" si="165"/>
        <v>0</v>
      </c>
      <c r="BP477" s="226">
        <f t="shared" si="166"/>
        <v>0</v>
      </c>
      <c r="BQ477" s="226">
        <f t="shared" si="167"/>
        <v>0</v>
      </c>
      <c r="BR477" s="226">
        <f t="shared" si="168"/>
        <v>0</v>
      </c>
      <c r="BS477" s="226">
        <f t="shared" si="169"/>
        <v>0</v>
      </c>
      <c r="BT477" s="226">
        <f t="shared" si="170"/>
        <v>0</v>
      </c>
      <c r="BU477" s="226">
        <f t="shared" si="171"/>
        <v>0</v>
      </c>
      <c r="BV477" s="226">
        <f t="shared" si="172"/>
        <v>0</v>
      </c>
    </row>
    <row r="478" spans="1:74">
      <c r="A478" s="226">
        <v>446</v>
      </c>
      <c r="B478" s="226" t="s">
        <v>1744</v>
      </c>
      <c r="C478" s="226">
        <f>INDEX('Uganda workforce data - raw'!$A$4:$F$619,MATCH($B478, 'Uganda workforce data - raw'!$B$4:$B$619,0), MATCH("Filled Male",'Uganda workforce data - raw'!$A$4:$F$4,0))*INDEX('Mapping cadres'!$B$1:$Z$616,MATCH($B478, 'Mapping cadres'!$B$1:$B$616,0), MATCH(C$32,'Mapping cadres'!$B$1:$Z$1,0))</f>
        <v>0</v>
      </c>
      <c r="D478" s="226">
        <f>INDEX('Uganda workforce data - raw'!$A$4:$F$619,MATCH($B478, 'Uganda workforce data - raw'!$B$4:$B$619,0), MATCH("Filled Male",'Uganda workforce data - raw'!$A$4:$F$4,0))*INDEX('Mapping cadres'!$B$1:$Z$616,MATCH($B478, 'Mapping cadres'!$B$1:$B$616,0), MATCH(D$32,'Mapping cadres'!$B$1:$Z$1,0))</f>
        <v>0</v>
      </c>
      <c r="E478" s="226">
        <f>INDEX('Uganda workforce data - raw'!$A$4:$F$619,MATCH($B478, 'Uganda workforce data - raw'!$B$4:$B$619,0), MATCH("Filled Male",'Uganda workforce data - raw'!$A$4:$F$4,0))*INDEX('Mapping cadres'!$B$1:$Z$616,MATCH($B478, 'Mapping cadres'!$B$1:$B$616,0), MATCH(E$32,'Mapping cadres'!$B$1:$Z$1,0))</f>
        <v>0</v>
      </c>
      <c r="F478" s="226">
        <f>INDEX('Uganda workforce data - raw'!$A$4:$F$619,MATCH($B478, 'Uganda workforce data - raw'!$B$4:$B$619,0), MATCH("Filled Male",'Uganda workforce data - raw'!$A$4:$F$4,0))*INDEX('Mapping cadres'!$B$1:$Z$616,MATCH($B478, 'Mapping cadres'!$B$1:$B$616,0), MATCH(F$32,'Mapping cadres'!$B$1:$Z$1,0))</f>
        <v>0</v>
      </c>
      <c r="G478" s="226">
        <f>INDEX('Uganda workforce data - raw'!$A$4:$F$619,MATCH($B478, 'Uganda workforce data - raw'!$B$4:$B$619,0), MATCH("Filled Male",'Uganda workforce data - raw'!$A$4:$F$4,0))*INDEX('Mapping cadres'!$B$1:$Z$616,MATCH($B478, 'Mapping cadres'!$B$1:$B$616,0), MATCH(G$32,'Mapping cadres'!$B$1:$Z$1,0))</f>
        <v>0</v>
      </c>
      <c r="H478" s="226">
        <f>INDEX('Uganda workforce data - raw'!$A$4:$F$619,MATCH($B478, 'Uganda workforce data - raw'!$B$4:$B$619,0), MATCH("Filled Male",'Uganda workforce data - raw'!$A$4:$F$4,0))*INDEX('Mapping cadres'!$B$1:$Z$616,MATCH($B478, 'Mapping cadres'!$B$1:$B$616,0), MATCH(H$32,'Mapping cadres'!$B$1:$Z$1,0))</f>
        <v>0</v>
      </c>
      <c r="I478" s="226">
        <f>INDEX('Uganda workforce data - raw'!$A$4:$F$619,MATCH($B478, 'Uganda workforce data - raw'!$B$4:$B$619,0), MATCH("Filled Male",'Uganda workforce data - raw'!$A$4:$F$4,0))*INDEX('Mapping cadres'!$B$1:$Z$616,MATCH($B478, 'Mapping cadres'!$B$1:$B$616,0), MATCH(I$32,'Mapping cadres'!$B$1:$Z$1,0))</f>
        <v>0</v>
      </c>
      <c r="J478" s="226">
        <f>INDEX('Uganda workforce data - raw'!$A$4:$F$619,MATCH($B478, 'Uganda workforce data - raw'!$B$4:$B$619,0), MATCH("Filled Male",'Uganda workforce data - raw'!$A$4:$F$4,0))*INDEX('Mapping cadres'!$B$1:$Z$616,MATCH($B478, 'Mapping cadres'!$B$1:$B$616,0), MATCH(J$32,'Mapping cadres'!$B$1:$Z$1,0))</f>
        <v>0</v>
      </c>
      <c r="K478" s="226">
        <f>INDEX('Uganda workforce data - raw'!$A$4:$F$619,MATCH($B478, 'Uganda workforce data - raw'!$B$4:$B$619,0), MATCH("Filled Male",'Uganda workforce data - raw'!$A$4:$F$4,0))*INDEX('Mapping cadres'!$B$1:$Z$616,MATCH($B478, 'Mapping cadres'!$B$1:$B$616,0), MATCH(K$32,'Mapping cadres'!$B$1:$Z$1,0))</f>
        <v>0</v>
      </c>
      <c r="L478" s="226">
        <f>INDEX('Uganda workforce data - raw'!$A$4:$F$619,MATCH($B478, 'Uganda workforce data - raw'!$B$4:$B$619,0), MATCH("Filled Male",'Uganda workforce data - raw'!$A$4:$F$4,0))*INDEX('Mapping cadres'!$B$1:$Z$616,MATCH($B478, 'Mapping cadres'!$B$1:$B$616,0), MATCH(L$32,'Mapping cadres'!$B$1:$Z$1,0))</f>
        <v>0</v>
      </c>
      <c r="M478" s="226">
        <f>INDEX('Uganda workforce data - raw'!$A$4:$F$619,MATCH($B478, 'Uganda workforce data - raw'!$B$4:$B$619,0), MATCH("Filled Male",'Uganda workforce data - raw'!$A$4:$F$4,0))*INDEX('Mapping cadres'!$B$1:$Z$616,MATCH($B478, 'Mapping cadres'!$B$1:$B$616,0), MATCH(M$32,'Mapping cadres'!$B$1:$Z$1,0))</f>
        <v>0</v>
      </c>
      <c r="N478" s="226">
        <f>INDEX('Uganda workforce data - raw'!$A$4:$F$619,MATCH($B478, 'Uganda workforce data - raw'!$B$4:$B$619,0), MATCH("Filled Male",'Uganda workforce data - raw'!$A$4:$F$4,0))*INDEX('Mapping cadres'!$B$1:$Z$616,MATCH($B478, 'Mapping cadres'!$B$1:$B$616,0), MATCH(N$32,'Mapping cadres'!$B$1:$Z$1,0))</f>
        <v>0</v>
      </c>
      <c r="O478" s="226">
        <f>INDEX('Uganda workforce data - raw'!$A$4:$F$619,MATCH($B478, 'Uganda workforce data - raw'!$B$4:$B$619,0), MATCH("Filled Male",'Uganda workforce data - raw'!$A$4:$F$4,0))*INDEX('Mapping cadres'!$B$1:$Z$616,MATCH($B478, 'Mapping cadres'!$B$1:$B$616,0), MATCH(O$32,'Mapping cadres'!$B$1:$Z$1,0))</f>
        <v>3</v>
      </c>
      <c r="P478" s="226">
        <f>INDEX('Uganda workforce data - raw'!$A$4:$F$619,MATCH($B478, 'Uganda workforce data - raw'!$B$4:$B$619,0), MATCH("Filled Male",'Uganda workforce data - raw'!$A$4:$F$4,0))*INDEX('Mapping cadres'!$B$1:$Z$616,MATCH($B478, 'Mapping cadres'!$B$1:$B$616,0), MATCH(P$32,'Mapping cadres'!$B$1:$Z$1,0))</f>
        <v>0</v>
      </c>
      <c r="Q478" s="226">
        <f>INDEX('Uganda workforce data - raw'!$A$4:$F$619,MATCH($B478, 'Uganda workforce data - raw'!$B$4:$B$619,0), MATCH("Filled Male",'Uganda workforce data - raw'!$A$4:$F$4,0))*INDEX('Mapping cadres'!$B$1:$Z$616,MATCH($B478, 'Mapping cadres'!$B$1:$B$616,0), MATCH(Q$32,'Mapping cadres'!$B$1:$Z$1,0))</f>
        <v>0</v>
      </c>
      <c r="R478" s="226">
        <f>INDEX('Uganda workforce data - raw'!$A$4:$F$619,MATCH($B478, 'Uganda workforce data - raw'!$B$4:$B$619,0), MATCH("Filled Male",'Uganda workforce data - raw'!$A$4:$F$4,0))*INDEX('Mapping cadres'!$B$1:$Z$616,MATCH($B478, 'Mapping cadres'!$B$1:$B$616,0), MATCH(R$32,'Mapping cadres'!$B$1:$Z$1,0))</f>
        <v>0</v>
      </c>
      <c r="S478" s="226">
        <f>INDEX('Uganda workforce data - raw'!$A$4:$F$619,MATCH($B478, 'Uganda workforce data - raw'!$B$4:$B$619,0), MATCH("Filled Male",'Uganda workforce data - raw'!$A$4:$F$4,0))*INDEX('Mapping cadres'!$B$1:$Z$616,MATCH($B478, 'Mapping cadres'!$B$1:$B$616,0), MATCH(S$32,'Mapping cadres'!$B$1:$Z$1,0))</f>
        <v>0</v>
      </c>
      <c r="T478" s="226">
        <f>INDEX('Uganda workforce data - raw'!$A$4:$F$619,MATCH($B478, 'Uganda workforce data - raw'!$B$4:$B$619,0), MATCH("Filled Male",'Uganda workforce data - raw'!$A$4:$F$4,0))*INDEX('Mapping cadres'!$B$1:$Z$616,MATCH($B478, 'Mapping cadres'!$B$1:$B$616,0), MATCH(T$32,'Mapping cadres'!$B$1:$Z$1,0))</f>
        <v>0</v>
      </c>
      <c r="U478" s="226">
        <f>INDEX('Uganda workforce data - raw'!$A$4:$F$619,MATCH($B478, 'Uganda workforce data - raw'!$B$4:$B$619,0), MATCH("Filled Male",'Uganda workforce data - raw'!$A$4:$F$4,0))*INDEX('Mapping cadres'!$B$1:$Z$616,MATCH($B478, 'Mapping cadres'!$B$1:$B$616,0), MATCH(U$32,'Mapping cadres'!$B$1:$Z$1,0))</f>
        <v>0</v>
      </c>
      <c r="V478" s="226">
        <f>INDEX('Uganda workforce data - raw'!$A$4:$F$619,MATCH($B478, 'Uganda workforce data - raw'!$B$4:$B$619,0), MATCH("Filled Male",'Uganda workforce data - raw'!$A$4:$F$4,0))*INDEX('Mapping cadres'!$B$1:$Z$616,MATCH($B478, 'Mapping cadres'!$B$1:$B$616,0), MATCH(V$32,'Mapping cadres'!$B$1:$Z$1,0))</f>
        <v>0</v>
      </c>
      <c r="W478" s="226">
        <f>INDEX('Uganda workforce data - raw'!$A$4:$F$619,MATCH($B478, 'Uganda workforce data - raw'!$B$4:$B$619,0), MATCH("Filled Male",'Uganda workforce data - raw'!$A$4:$F$4,0))*INDEX('Mapping cadres'!$B$1:$Z$616,MATCH($B478, 'Mapping cadres'!$B$1:$B$616,0), MATCH(W$32,'Mapping cadres'!$B$1:$Z$1,0))</f>
        <v>0</v>
      </c>
      <c r="X478" s="226">
        <f>INDEX('Uganda workforce data - raw'!$A$4:$F$619,MATCH($B478, 'Uganda workforce data - raw'!$B$4:$B$619,0), MATCH("Filled Male",'Uganda workforce data - raw'!$A$4:$F$4,0))*INDEX('Mapping cadres'!$B$1:$Z$616,MATCH($B478, 'Mapping cadres'!$B$1:$B$616,0), MATCH(X$32,'Mapping cadres'!$B$1:$Z$1,0))</f>
        <v>0</v>
      </c>
      <c r="Y478" s="226">
        <f>INDEX('Uganda workforce data - raw'!$A$4:$F$619,MATCH($B478, 'Uganda workforce data - raw'!$B$4:$B$619,0), MATCH("Filled Male",'Uganda workforce data - raw'!$A$4:$F$4,0))*INDEX('Mapping cadres'!$B$1:$Z$616,MATCH($B478, 'Mapping cadres'!$B$1:$B$616,0), MATCH(Y$32,'Mapping cadres'!$B$1:$Z$1,0))</f>
        <v>0</v>
      </c>
      <c r="Z478" s="226">
        <f>INDEX('Uganda workforce data - raw'!$A$4:$F$619,MATCH($B478, 'Uganda workforce data - raw'!$B$4:$B$619,0), MATCH("Filled Male",'Uganda workforce data - raw'!$A$4:$F$4,0))*INDEX('Mapping cadres'!$B$1:$Z$616,MATCH($B478, 'Mapping cadres'!$B$1:$B$616,0), MATCH(Z$32,'Mapping cadres'!$B$1:$Z$1,0))</f>
        <v>0</v>
      </c>
      <c r="AA478" s="226">
        <f>INDEX('Uganda workforce data - raw'!$A$4:$F$619,MATCH($B478, 'Uganda workforce data - raw'!$B$4:$B$619,0), MATCH("Filled Female",'Uganda workforce data - raw'!$A$4:$F$4,0))*INDEX('Mapping cadres'!$B$1:$Z$616,MATCH($B478, 'Mapping cadres'!$B$1:$B$616,0), MATCH(AA$32,'Mapping cadres'!$B$1:$Z$1,0))</f>
        <v>0</v>
      </c>
      <c r="AB478" s="226">
        <f>INDEX('Uganda workforce data - raw'!$A$4:$F$619,MATCH($B478, 'Uganda workforce data - raw'!$B$4:$B$619,0), MATCH("Filled Female",'Uganda workforce data - raw'!$A$4:$F$4,0))*INDEX('Mapping cadres'!$B$1:$Z$616,MATCH($B478, 'Mapping cadres'!$B$1:$B$616,0), MATCH(AB$32,'Mapping cadres'!$B$1:$Z$1,0))</f>
        <v>0</v>
      </c>
      <c r="AC478" s="226">
        <f>INDEX('Uganda workforce data - raw'!$A$4:$F$619,MATCH($B478, 'Uganda workforce data - raw'!$B$4:$B$619,0), MATCH("Filled Female",'Uganda workforce data - raw'!$A$4:$F$4,0))*INDEX('Mapping cadres'!$B$1:$Z$616,MATCH($B478, 'Mapping cadres'!$B$1:$B$616,0), MATCH(AC$32,'Mapping cadres'!$B$1:$Z$1,0))</f>
        <v>0</v>
      </c>
      <c r="AD478" s="226">
        <f>INDEX('Uganda workforce data - raw'!$A$4:$F$619,MATCH($B478, 'Uganda workforce data - raw'!$B$4:$B$619,0), MATCH("Filled Female",'Uganda workforce data - raw'!$A$4:$F$4,0))*INDEX('Mapping cadres'!$B$1:$Z$616,MATCH($B478, 'Mapping cadres'!$B$1:$B$616,0), MATCH(AD$32,'Mapping cadres'!$B$1:$Z$1,0))</f>
        <v>0</v>
      </c>
      <c r="AE478" s="226">
        <f>INDEX('Uganda workforce data - raw'!$A$4:$F$619,MATCH($B478, 'Uganda workforce data - raw'!$B$4:$B$619,0), MATCH("Filled Female",'Uganda workforce data - raw'!$A$4:$F$4,0))*INDEX('Mapping cadres'!$B$1:$Z$616,MATCH($B478, 'Mapping cadres'!$B$1:$B$616,0), MATCH(AE$32,'Mapping cadres'!$B$1:$Z$1,0))</f>
        <v>0</v>
      </c>
      <c r="AF478" s="226">
        <f>INDEX('Uganda workforce data - raw'!$A$4:$F$619,MATCH($B478, 'Uganda workforce data - raw'!$B$4:$B$619,0), MATCH("Filled Female",'Uganda workforce data - raw'!$A$4:$F$4,0))*INDEX('Mapping cadres'!$B$1:$Z$616,MATCH($B478, 'Mapping cadres'!$B$1:$B$616,0), MATCH(AF$32,'Mapping cadres'!$B$1:$Z$1,0))</f>
        <v>0</v>
      </c>
      <c r="AG478" s="226">
        <f>INDEX('Uganda workforce data - raw'!$A$4:$F$619,MATCH($B478, 'Uganda workforce data - raw'!$B$4:$B$619,0), MATCH("Filled Female",'Uganda workforce data - raw'!$A$4:$F$4,0))*INDEX('Mapping cadres'!$B$1:$Z$616,MATCH($B478, 'Mapping cadres'!$B$1:$B$616,0), MATCH(AG$32,'Mapping cadres'!$B$1:$Z$1,0))</f>
        <v>0</v>
      </c>
      <c r="AH478" s="226">
        <f>INDEX('Uganda workforce data - raw'!$A$4:$F$619,MATCH($B478, 'Uganda workforce data - raw'!$B$4:$B$619,0), MATCH("Filled Female",'Uganda workforce data - raw'!$A$4:$F$4,0))*INDEX('Mapping cadres'!$B$1:$Z$616,MATCH($B478, 'Mapping cadres'!$B$1:$B$616,0), MATCH(AH$32,'Mapping cadres'!$B$1:$Z$1,0))</f>
        <v>0</v>
      </c>
      <c r="AI478" s="226">
        <f>INDEX('Uganda workforce data - raw'!$A$4:$F$619,MATCH($B478, 'Uganda workforce data - raw'!$B$4:$B$619,0), MATCH("Filled Female",'Uganda workforce data - raw'!$A$4:$F$4,0))*INDEX('Mapping cadres'!$B$1:$Z$616,MATCH($B478, 'Mapping cadres'!$B$1:$B$616,0), MATCH(AI$32,'Mapping cadres'!$B$1:$Z$1,0))</f>
        <v>0</v>
      </c>
      <c r="AJ478" s="226">
        <f>INDEX('Uganda workforce data - raw'!$A$4:$F$619,MATCH($B478, 'Uganda workforce data - raw'!$B$4:$B$619,0), MATCH("Filled Female",'Uganda workforce data - raw'!$A$4:$F$4,0))*INDEX('Mapping cadres'!$B$1:$Z$616,MATCH($B478, 'Mapping cadres'!$B$1:$B$616,0), MATCH(AJ$32,'Mapping cadres'!$B$1:$Z$1,0))</f>
        <v>0</v>
      </c>
      <c r="AK478" s="226">
        <f>INDEX('Uganda workforce data - raw'!$A$4:$F$619,MATCH($B478, 'Uganda workforce data - raw'!$B$4:$B$619,0), MATCH("Filled Female",'Uganda workforce data - raw'!$A$4:$F$4,0))*INDEX('Mapping cadres'!$B$1:$Z$616,MATCH($B478, 'Mapping cadres'!$B$1:$B$616,0), MATCH(AK$32,'Mapping cadres'!$B$1:$Z$1,0))</f>
        <v>0</v>
      </c>
      <c r="AL478" s="226">
        <f>INDEX('Uganda workforce data - raw'!$A$4:$F$619,MATCH($B478, 'Uganda workforce data - raw'!$B$4:$B$619,0), MATCH("Filled Female",'Uganda workforce data - raw'!$A$4:$F$4,0))*INDEX('Mapping cadres'!$B$1:$Z$616,MATCH($B478, 'Mapping cadres'!$B$1:$B$616,0), MATCH(AL$32,'Mapping cadres'!$B$1:$Z$1,0))</f>
        <v>0</v>
      </c>
      <c r="AM478" s="226">
        <f>INDEX('Uganda workforce data - raw'!$A$4:$F$619,MATCH($B478, 'Uganda workforce data - raw'!$B$4:$B$619,0), MATCH("Filled Female",'Uganda workforce data - raw'!$A$4:$F$4,0))*INDEX('Mapping cadres'!$B$1:$Z$616,MATCH($B478, 'Mapping cadres'!$B$1:$B$616,0), MATCH(AM$32,'Mapping cadres'!$B$1:$Z$1,0))</f>
        <v>4</v>
      </c>
      <c r="AN478" s="226">
        <f>INDEX('Uganda workforce data - raw'!$A$4:$F$619,MATCH($B478, 'Uganda workforce data - raw'!$B$4:$B$619,0), MATCH("Filled Female",'Uganda workforce data - raw'!$A$4:$F$4,0))*INDEX('Mapping cadres'!$B$1:$Z$616,MATCH($B478, 'Mapping cadres'!$B$1:$B$616,0), MATCH(AN$32,'Mapping cadres'!$B$1:$Z$1,0))</f>
        <v>0</v>
      </c>
      <c r="AO478" s="226">
        <f>INDEX('Uganda workforce data - raw'!$A$4:$F$619,MATCH($B478, 'Uganda workforce data - raw'!$B$4:$B$619,0), MATCH("Filled Female",'Uganda workforce data - raw'!$A$4:$F$4,0))*INDEX('Mapping cadres'!$B$1:$Z$616,MATCH($B478, 'Mapping cadres'!$B$1:$B$616,0), MATCH(AO$32,'Mapping cadres'!$B$1:$Z$1,0))</f>
        <v>0</v>
      </c>
      <c r="AP478" s="226">
        <f>INDEX('Uganda workforce data - raw'!$A$4:$F$619,MATCH($B478, 'Uganda workforce data - raw'!$B$4:$B$619,0), MATCH("Filled Female",'Uganda workforce data - raw'!$A$4:$F$4,0))*INDEX('Mapping cadres'!$B$1:$Z$616,MATCH($B478, 'Mapping cadres'!$B$1:$B$616,0), MATCH(AP$32,'Mapping cadres'!$B$1:$Z$1,0))</f>
        <v>0</v>
      </c>
      <c r="AQ478" s="226">
        <f>INDEX('Uganda workforce data - raw'!$A$4:$F$619,MATCH($B478, 'Uganda workforce data - raw'!$B$4:$B$619,0), MATCH("Filled Female",'Uganda workforce data - raw'!$A$4:$F$4,0))*INDEX('Mapping cadres'!$B$1:$Z$616,MATCH($B478, 'Mapping cadres'!$B$1:$B$616,0), MATCH(AQ$32,'Mapping cadres'!$B$1:$Z$1,0))</f>
        <v>0</v>
      </c>
      <c r="AR478" s="226">
        <f>INDEX('Uganda workforce data - raw'!$A$4:$F$619,MATCH($B478, 'Uganda workforce data - raw'!$B$4:$B$619,0), MATCH("Filled Female",'Uganda workforce data - raw'!$A$4:$F$4,0))*INDEX('Mapping cadres'!$B$1:$Z$616,MATCH($B478, 'Mapping cadres'!$B$1:$B$616,0), MATCH(AR$32,'Mapping cadres'!$B$1:$Z$1,0))</f>
        <v>0</v>
      </c>
      <c r="AS478" s="226">
        <f>INDEX('Uganda workforce data - raw'!$A$4:$F$619,MATCH($B478, 'Uganda workforce data - raw'!$B$4:$B$619,0), MATCH("Filled Female",'Uganda workforce data - raw'!$A$4:$F$4,0))*INDEX('Mapping cadres'!$B$1:$Z$616,MATCH($B478, 'Mapping cadres'!$B$1:$B$616,0), MATCH(AS$32,'Mapping cadres'!$B$1:$Z$1,0))</f>
        <v>0</v>
      </c>
      <c r="AT478" s="226">
        <f>INDEX('Uganda workforce data - raw'!$A$4:$F$619,MATCH($B478, 'Uganda workforce data - raw'!$B$4:$B$619,0), MATCH("Filled Female",'Uganda workforce data - raw'!$A$4:$F$4,0))*INDEX('Mapping cadres'!$B$1:$Z$616,MATCH($B478, 'Mapping cadres'!$B$1:$B$616,0), MATCH(AT$32,'Mapping cadres'!$B$1:$Z$1,0))</f>
        <v>0</v>
      </c>
      <c r="AU478" s="226">
        <f>INDEX('Uganda workforce data - raw'!$A$4:$F$619,MATCH($B478, 'Uganda workforce data - raw'!$B$4:$B$619,0), MATCH("Filled Female",'Uganda workforce data - raw'!$A$4:$F$4,0))*INDEX('Mapping cadres'!$B$1:$Z$616,MATCH($B478, 'Mapping cadres'!$B$1:$B$616,0), MATCH(AU$32,'Mapping cadres'!$B$1:$Z$1,0))</f>
        <v>0</v>
      </c>
      <c r="AV478" s="226">
        <f>INDEX('Uganda workforce data - raw'!$A$4:$F$619,MATCH($B478, 'Uganda workforce data - raw'!$B$4:$B$619,0), MATCH("Filled Female",'Uganda workforce data - raw'!$A$4:$F$4,0))*INDEX('Mapping cadres'!$B$1:$Z$616,MATCH($B478, 'Mapping cadres'!$B$1:$B$616,0), MATCH(AV$32,'Mapping cadres'!$B$1:$Z$1,0))</f>
        <v>0</v>
      </c>
      <c r="AW478" s="226">
        <f>INDEX('Uganda workforce data - raw'!$A$4:$F$619,MATCH($B478, 'Uganda workforce data - raw'!$B$4:$B$619,0), MATCH("Filled Female",'Uganda workforce data - raw'!$A$4:$F$4,0))*INDEX('Mapping cadres'!$B$1:$Z$616,MATCH($B478, 'Mapping cadres'!$B$1:$B$616,0), MATCH(AW$32,'Mapping cadres'!$B$1:$Z$1,0))</f>
        <v>0</v>
      </c>
      <c r="AX478" s="226">
        <f>INDEX('Uganda workforce data - raw'!$A$4:$F$619,MATCH($B478, 'Uganda workforce data - raw'!$B$4:$B$619,0), MATCH("Filled Female",'Uganda workforce data - raw'!$A$4:$F$4,0))*INDEX('Mapping cadres'!$B$1:$Z$616,MATCH($B478, 'Mapping cadres'!$B$1:$B$616,0), MATCH(AX$32,'Mapping cadres'!$B$1:$Z$1,0))</f>
        <v>0</v>
      </c>
      <c r="AY478" s="226">
        <f t="shared" si="149"/>
        <v>0</v>
      </c>
      <c r="AZ478" s="226">
        <f t="shared" si="150"/>
        <v>0</v>
      </c>
      <c r="BA478" s="226">
        <f t="shared" si="151"/>
        <v>0</v>
      </c>
      <c r="BB478" s="226">
        <f t="shared" si="152"/>
        <v>0</v>
      </c>
      <c r="BC478" s="226">
        <f t="shared" si="153"/>
        <v>0</v>
      </c>
      <c r="BD478" s="226">
        <f t="shared" si="154"/>
        <v>0</v>
      </c>
      <c r="BE478" s="226">
        <f t="shared" si="155"/>
        <v>0</v>
      </c>
      <c r="BF478" s="226">
        <f t="shared" si="156"/>
        <v>0</v>
      </c>
      <c r="BG478" s="226">
        <f t="shared" si="157"/>
        <v>0</v>
      </c>
      <c r="BH478" s="226">
        <f t="shared" si="158"/>
        <v>0</v>
      </c>
      <c r="BI478" s="226">
        <f t="shared" si="159"/>
        <v>0</v>
      </c>
      <c r="BJ478" s="226">
        <f t="shared" si="160"/>
        <v>0</v>
      </c>
      <c r="BK478" s="226">
        <f t="shared" si="161"/>
        <v>7</v>
      </c>
      <c r="BL478" s="226">
        <f t="shared" si="162"/>
        <v>0</v>
      </c>
      <c r="BM478" s="226">
        <f t="shared" si="163"/>
        <v>0</v>
      </c>
      <c r="BN478" s="226">
        <f t="shared" si="164"/>
        <v>0</v>
      </c>
      <c r="BO478" s="226">
        <f t="shared" si="165"/>
        <v>0</v>
      </c>
      <c r="BP478" s="226">
        <f t="shared" si="166"/>
        <v>0</v>
      </c>
      <c r="BQ478" s="226">
        <f t="shared" si="167"/>
        <v>0</v>
      </c>
      <c r="BR478" s="226">
        <f t="shared" si="168"/>
        <v>0</v>
      </c>
      <c r="BS478" s="226">
        <f t="shared" si="169"/>
        <v>0</v>
      </c>
      <c r="BT478" s="226">
        <f t="shared" si="170"/>
        <v>0</v>
      </c>
      <c r="BU478" s="226">
        <f t="shared" si="171"/>
        <v>0</v>
      </c>
      <c r="BV478" s="226">
        <f t="shared" si="172"/>
        <v>0</v>
      </c>
    </row>
    <row r="479" spans="1:74">
      <c r="A479" s="226">
        <v>447</v>
      </c>
      <c r="B479" s="226" t="s">
        <v>1745</v>
      </c>
      <c r="C479" s="226">
        <f>INDEX('Uganda workforce data - raw'!$A$4:$F$619,MATCH($B479, 'Uganda workforce data - raw'!$B$4:$B$619,0), MATCH("Filled Male",'Uganda workforce data - raw'!$A$4:$F$4,0))*INDEX('Mapping cadres'!$B$1:$Z$616,MATCH($B479, 'Mapping cadres'!$B$1:$B$616,0), MATCH(C$32,'Mapping cadres'!$B$1:$Z$1,0))</f>
        <v>1</v>
      </c>
      <c r="D479" s="226">
        <f>INDEX('Uganda workforce data - raw'!$A$4:$F$619,MATCH($B479, 'Uganda workforce data - raw'!$B$4:$B$619,0), MATCH("Filled Male",'Uganda workforce data - raw'!$A$4:$F$4,0))*INDEX('Mapping cadres'!$B$1:$Z$616,MATCH($B479, 'Mapping cadres'!$B$1:$B$616,0), MATCH(D$32,'Mapping cadres'!$B$1:$Z$1,0))</f>
        <v>0</v>
      </c>
      <c r="E479" s="226">
        <f>INDEX('Uganda workforce data - raw'!$A$4:$F$619,MATCH($B479, 'Uganda workforce data - raw'!$B$4:$B$619,0), MATCH("Filled Male",'Uganda workforce data - raw'!$A$4:$F$4,0))*INDEX('Mapping cadres'!$B$1:$Z$616,MATCH($B479, 'Mapping cadres'!$B$1:$B$616,0), MATCH(E$32,'Mapping cadres'!$B$1:$Z$1,0))</f>
        <v>0</v>
      </c>
      <c r="F479" s="226">
        <f>INDEX('Uganda workforce data - raw'!$A$4:$F$619,MATCH($B479, 'Uganda workforce data - raw'!$B$4:$B$619,0), MATCH("Filled Male",'Uganda workforce data - raw'!$A$4:$F$4,0))*INDEX('Mapping cadres'!$B$1:$Z$616,MATCH($B479, 'Mapping cadres'!$B$1:$B$616,0), MATCH(F$32,'Mapping cadres'!$B$1:$Z$1,0))</f>
        <v>0</v>
      </c>
      <c r="G479" s="226">
        <f>INDEX('Uganda workforce data - raw'!$A$4:$F$619,MATCH($B479, 'Uganda workforce data - raw'!$B$4:$B$619,0), MATCH("Filled Male",'Uganda workforce data - raw'!$A$4:$F$4,0))*INDEX('Mapping cadres'!$B$1:$Z$616,MATCH($B479, 'Mapping cadres'!$B$1:$B$616,0), MATCH(G$32,'Mapping cadres'!$B$1:$Z$1,0))</f>
        <v>0</v>
      </c>
      <c r="H479" s="226">
        <f>INDEX('Uganda workforce data - raw'!$A$4:$F$619,MATCH($B479, 'Uganda workforce data - raw'!$B$4:$B$619,0), MATCH("Filled Male",'Uganda workforce data - raw'!$A$4:$F$4,0))*INDEX('Mapping cadres'!$B$1:$Z$616,MATCH($B479, 'Mapping cadres'!$B$1:$B$616,0), MATCH(H$32,'Mapping cadres'!$B$1:$Z$1,0))</f>
        <v>0</v>
      </c>
      <c r="I479" s="226">
        <f>INDEX('Uganda workforce data - raw'!$A$4:$F$619,MATCH($B479, 'Uganda workforce data - raw'!$B$4:$B$619,0), MATCH("Filled Male",'Uganda workforce data - raw'!$A$4:$F$4,0))*INDEX('Mapping cadres'!$B$1:$Z$616,MATCH($B479, 'Mapping cadres'!$B$1:$B$616,0), MATCH(I$32,'Mapping cadres'!$B$1:$Z$1,0))</f>
        <v>0</v>
      </c>
      <c r="J479" s="226">
        <f>INDEX('Uganda workforce data - raw'!$A$4:$F$619,MATCH($B479, 'Uganda workforce data - raw'!$B$4:$B$619,0), MATCH("Filled Male",'Uganda workforce data - raw'!$A$4:$F$4,0))*INDEX('Mapping cadres'!$B$1:$Z$616,MATCH($B479, 'Mapping cadres'!$B$1:$B$616,0), MATCH(J$32,'Mapping cadres'!$B$1:$Z$1,0))</f>
        <v>0</v>
      </c>
      <c r="K479" s="226">
        <f>INDEX('Uganda workforce data - raw'!$A$4:$F$619,MATCH($B479, 'Uganda workforce data - raw'!$B$4:$B$619,0), MATCH("Filled Male",'Uganda workforce data - raw'!$A$4:$F$4,0))*INDEX('Mapping cadres'!$B$1:$Z$616,MATCH($B479, 'Mapping cadres'!$B$1:$B$616,0), MATCH(K$32,'Mapping cadres'!$B$1:$Z$1,0))</f>
        <v>0</v>
      </c>
      <c r="L479" s="226">
        <f>INDEX('Uganda workforce data - raw'!$A$4:$F$619,MATCH($B479, 'Uganda workforce data - raw'!$B$4:$B$619,0), MATCH("Filled Male",'Uganda workforce data - raw'!$A$4:$F$4,0))*INDEX('Mapping cadres'!$B$1:$Z$616,MATCH($B479, 'Mapping cadres'!$B$1:$B$616,0), MATCH(L$32,'Mapping cadres'!$B$1:$Z$1,0))</f>
        <v>0</v>
      </c>
      <c r="M479" s="226">
        <f>INDEX('Uganda workforce data - raw'!$A$4:$F$619,MATCH($B479, 'Uganda workforce data - raw'!$B$4:$B$619,0), MATCH("Filled Male",'Uganda workforce data - raw'!$A$4:$F$4,0))*INDEX('Mapping cadres'!$B$1:$Z$616,MATCH($B479, 'Mapping cadres'!$B$1:$B$616,0), MATCH(M$32,'Mapping cadres'!$B$1:$Z$1,0))</f>
        <v>0</v>
      </c>
      <c r="N479" s="226">
        <f>INDEX('Uganda workforce data - raw'!$A$4:$F$619,MATCH($B479, 'Uganda workforce data - raw'!$B$4:$B$619,0), MATCH("Filled Male",'Uganda workforce data - raw'!$A$4:$F$4,0))*INDEX('Mapping cadres'!$B$1:$Z$616,MATCH($B479, 'Mapping cadres'!$B$1:$B$616,0), MATCH(N$32,'Mapping cadres'!$B$1:$Z$1,0))</f>
        <v>0</v>
      </c>
      <c r="O479" s="226">
        <f>INDEX('Uganda workforce data - raw'!$A$4:$F$619,MATCH($B479, 'Uganda workforce data - raw'!$B$4:$B$619,0), MATCH("Filled Male",'Uganda workforce data - raw'!$A$4:$F$4,0))*INDEX('Mapping cadres'!$B$1:$Z$616,MATCH($B479, 'Mapping cadres'!$B$1:$B$616,0), MATCH(O$32,'Mapping cadres'!$B$1:$Z$1,0))</f>
        <v>0</v>
      </c>
      <c r="P479" s="226">
        <f>INDEX('Uganda workforce data - raw'!$A$4:$F$619,MATCH($B479, 'Uganda workforce data - raw'!$B$4:$B$619,0), MATCH("Filled Male",'Uganda workforce data - raw'!$A$4:$F$4,0))*INDEX('Mapping cadres'!$B$1:$Z$616,MATCH($B479, 'Mapping cadres'!$B$1:$B$616,0), MATCH(P$32,'Mapping cadres'!$B$1:$Z$1,0))</f>
        <v>0</v>
      </c>
      <c r="Q479" s="226">
        <f>INDEX('Uganda workforce data - raw'!$A$4:$F$619,MATCH($B479, 'Uganda workforce data - raw'!$B$4:$B$619,0), MATCH("Filled Male",'Uganda workforce data - raw'!$A$4:$F$4,0))*INDEX('Mapping cadres'!$B$1:$Z$616,MATCH($B479, 'Mapping cadres'!$B$1:$B$616,0), MATCH(Q$32,'Mapping cadres'!$B$1:$Z$1,0))</f>
        <v>0</v>
      </c>
      <c r="R479" s="226">
        <f>INDEX('Uganda workforce data - raw'!$A$4:$F$619,MATCH($B479, 'Uganda workforce data - raw'!$B$4:$B$619,0), MATCH("Filled Male",'Uganda workforce data - raw'!$A$4:$F$4,0))*INDEX('Mapping cadres'!$B$1:$Z$616,MATCH($B479, 'Mapping cadres'!$B$1:$B$616,0), MATCH(R$32,'Mapping cadres'!$B$1:$Z$1,0))</f>
        <v>0</v>
      </c>
      <c r="S479" s="226">
        <f>INDEX('Uganda workforce data - raw'!$A$4:$F$619,MATCH($B479, 'Uganda workforce data - raw'!$B$4:$B$619,0), MATCH("Filled Male",'Uganda workforce data - raw'!$A$4:$F$4,0))*INDEX('Mapping cadres'!$B$1:$Z$616,MATCH($B479, 'Mapping cadres'!$B$1:$B$616,0), MATCH(S$32,'Mapping cadres'!$B$1:$Z$1,0))</f>
        <v>0</v>
      </c>
      <c r="T479" s="226">
        <f>INDEX('Uganda workforce data - raw'!$A$4:$F$619,MATCH($B479, 'Uganda workforce data - raw'!$B$4:$B$619,0), MATCH("Filled Male",'Uganda workforce data - raw'!$A$4:$F$4,0))*INDEX('Mapping cadres'!$B$1:$Z$616,MATCH($B479, 'Mapping cadres'!$B$1:$B$616,0), MATCH(T$32,'Mapping cadres'!$B$1:$Z$1,0))</f>
        <v>0</v>
      </c>
      <c r="U479" s="226">
        <f>INDEX('Uganda workforce data - raw'!$A$4:$F$619,MATCH($B479, 'Uganda workforce data - raw'!$B$4:$B$619,0), MATCH("Filled Male",'Uganda workforce data - raw'!$A$4:$F$4,0))*INDEX('Mapping cadres'!$B$1:$Z$616,MATCH($B479, 'Mapping cadres'!$B$1:$B$616,0), MATCH(U$32,'Mapping cadres'!$B$1:$Z$1,0))</f>
        <v>0</v>
      </c>
      <c r="V479" s="226">
        <f>INDEX('Uganda workforce data - raw'!$A$4:$F$619,MATCH($B479, 'Uganda workforce data - raw'!$B$4:$B$619,0), MATCH("Filled Male",'Uganda workforce data - raw'!$A$4:$F$4,0))*INDEX('Mapping cadres'!$B$1:$Z$616,MATCH($B479, 'Mapping cadres'!$B$1:$B$616,0), MATCH(V$32,'Mapping cadres'!$B$1:$Z$1,0))</f>
        <v>0</v>
      </c>
      <c r="W479" s="226">
        <f>INDEX('Uganda workforce data - raw'!$A$4:$F$619,MATCH($B479, 'Uganda workforce data - raw'!$B$4:$B$619,0), MATCH("Filled Male",'Uganda workforce data - raw'!$A$4:$F$4,0))*INDEX('Mapping cadres'!$B$1:$Z$616,MATCH($B479, 'Mapping cadres'!$B$1:$B$616,0), MATCH(W$32,'Mapping cadres'!$B$1:$Z$1,0))</f>
        <v>0</v>
      </c>
      <c r="X479" s="226">
        <f>INDEX('Uganda workforce data - raw'!$A$4:$F$619,MATCH($B479, 'Uganda workforce data - raw'!$B$4:$B$619,0), MATCH("Filled Male",'Uganda workforce data - raw'!$A$4:$F$4,0))*INDEX('Mapping cadres'!$B$1:$Z$616,MATCH($B479, 'Mapping cadres'!$B$1:$B$616,0), MATCH(X$32,'Mapping cadres'!$B$1:$Z$1,0))</f>
        <v>0</v>
      </c>
      <c r="Y479" s="226">
        <f>INDEX('Uganda workforce data - raw'!$A$4:$F$619,MATCH($B479, 'Uganda workforce data - raw'!$B$4:$B$619,0), MATCH("Filled Male",'Uganda workforce data - raw'!$A$4:$F$4,0))*INDEX('Mapping cadres'!$B$1:$Z$616,MATCH($B479, 'Mapping cadres'!$B$1:$B$616,0), MATCH(Y$32,'Mapping cadres'!$B$1:$Z$1,0))</f>
        <v>0</v>
      </c>
      <c r="Z479" s="226">
        <f>INDEX('Uganda workforce data - raw'!$A$4:$F$619,MATCH($B479, 'Uganda workforce data - raw'!$B$4:$B$619,0), MATCH("Filled Male",'Uganda workforce data - raw'!$A$4:$F$4,0))*INDEX('Mapping cadres'!$B$1:$Z$616,MATCH($B479, 'Mapping cadres'!$B$1:$B$616,0), MATCH(Z$32,'Mapping cadres'!$B$1:$Z$1,0))</f>
        <v>0</v>
      </c>
      <c r="AA479" s="226">
        <f>INDEX('Uganda workforce data - raw'!$A$4:$F$619,MATCH($B479, 'Uganda workforce data - raw'!$B$4:$B$619,0), MATCH("Filled Female",'Uganda workforce data - raw'!$A$4:$F$4,0))*INDEX('Mapping cadres'!$B$1:$Z$616,MATCH($B479, 'Mapping cadres'!$B$1:$B$616,0), MATCH(AA$32,'Mapping cadres'!$B$1:$Z$1,0))</f>
        <v>0</v>
      </c>
      <c r="AB479" s="226">
        <f>INDEX('Uganda workforce data - raw'!$A$4:$F$619,MATCH($B479, 'Uganda workforce data - raw'!$B$4:$B$619,0), MATCH("Filled Female",'Uganda workforce data - raw'!$A$4:$F$4,0))*INDEX('Mapping cadres'!$B$1:$Z$616,MATCH($B479, 'Mapping cadres'!$B$1:$B$616,0), MATCH(AB$32,'Mapping cadres'!$B$1:$Z$1,0))</f>
        <v>0</v>
      </c>
      <c r="AC479" s="226">
        <f>INDEX('Uganda workforce data - raw'!$A$4:$F$619,MATCH($B479, 'Uganda workforce data - raw'!$B$4:$B$619,0), MATCH("Filled Female",'Uganda workforce data - raw'!$A$4:$F$4,0))*INDEX('Mapping cadres'!$B$1:$Z$616,MATCH($B479, 'Mapping cadres'!$B$1:$B$616,0), MATCH(AC$32,'Mapping cadres'!$B$1:$Z$1,0))</f>
        <v>0</v>
      </c>
      <c r="AD479" s="226">
        <f>INDEX('Uganda workforce data - raw'!$A$4:$F$619,MATCH($B479, 'Uganda workforce data - raw'!$B$4:$B$619,0), MATCH("Filled Female",'Uganda workforce data - raw'!$A$4:$F$4,0))*INDEX('Mapping cadres'!$B$1:$Z$616,MATCH($B479, 'Mapping cadres'!$B$1:$B$616,0), MATCH(AD$32,'Mapping cadres'!$B$1:$Z$1,0))</f>
        <v>0</v>
      </c>
      <c r="AE479" s="226">
        <f>INDEX('Uganda workforce data - raw'!$A$4:$F$619,MATCH($B479, 'Uganda workforce data - raw'!$B$4:$B$619,0), MATCH("Filled Female",'Uganda workforce data - raw'!$A$4:$F$4,0))*INDEX('Mapping cadres'!$B$1:$Z$616,MATCH($B479, 'Mapping cadres'!$B$1:$B$616,0), MATCH(AE$32,'Mapping cadres'!$B$1:$Z$1,0))</f>
        <v>0</v>
      </c>
      <c r="AF479" s="226">
        <f>INDEX('Uganda workforce data - raw'!$A$4:$F$619,MATCH($B479, 'Uganda workforce data - raw'!$B$4:$B$619,0), MATCH("Filled Female",'Uganda workforce data - raw'!$A$4:$F$4,0))*INDEX('Mapping cadres'!$B$1:$Z$616,MATCH($B479, 'Mapping cadres'!$B$1:$B$616,0), MATCH(AF$32,'Mapping cadres'!$B$1:$Z$1,0))</f>
        <v>0</v>
      </c>
      <c r="AG479" s="226">
        <f>INDEX('Uganda workforce data - raw'!$A$4:$F$619,MATCH($B479, 'Uganda workforce data - raw'!$B$4:$B$619,0), MATCH("Filled Female",'Uganda workforce data - raw'!$A$4:$F$4,0))*INDEX('Mapping cadres'!$B$1:$Z$616,MATCH($B479, 'Mapping cadres'!$B$1:$B$616,0), MATCH(AG$32,'Mapping cadres'!$B$1:$Z$1,0))</f>
        <v>0</v>
      </c>
      <c r="AH479" s="226">
        <f>INDEX('Uganda workforce data - raw'!$A$4:$F$619,MATCH($B479, 'Uganda workforce data - raw'!$B$4:$B$619,0), MATCH("Filled Female",'Uganda workforce data - raw'!$A$4:$F$4,0))*INDEX('Mapping cadres'!$B$1:$Z$616,MATCH($B479, 'Mapping cadres'!$B$1:$B$616,0), MATCH(AH$32,'Mapping cadres'!$B$1:$Z$1,0))</f>
        <v>0</v>
      </c>
      <c r="AI479" s="226">
        <f>INDEX('Uganda workforce data - raw'!$A$4:$F$619,MATCH($B479, 'Uganda workforce data - raw'!$B$4:$B$619,0), MATCH("Filled Female",'Uganda workforce data - raw'!$A$4:$F$4,0))*INDEX('Mapping cadres'!$B$1:$Z$616,MATCH($B479, 'Mapping cadres'!$B$1:$B$616,0), MATCH(AI$32,'Mapping cadres'!$B$1:$Z$1,0))</f>
        <v>0</v>
      </c>
      <c r="AJ479" s="226">
        <f>INDEX('Uganda workforce data - raw'!$A$4:$F$619,MATCH($B479, 'Uganda workforce data - raw'!$B$4:$B$619,0), MATCH("Filled Female",'Uganda workforce data - raw'!$A$4:$F$4,0))*INDEX('Mapping cadres'!$B$1:$Z$616,MATCH($B479, 'Mapping cadres'!$B$1:$B$616,0), MATCH(AJ$32,'Mapping cadres'!$B$1:$Z$1,0))</f>
        <v>0</v>
      </c>
      <c r="AK479" s="226">
        <f>INDEX('Uganda workforce data - raw'!$A$4:$F$619,MATCH($B479, 'Uganda workforce data - raw'!$B$4:$B$619,0), MATCH("Filled Female",'Uganda workforce data - raw'!$A$4:$F$4,0))*INDEX('Mapping cadres'!$B$1:$Z$616,MATCH($B479, 'Mapping cadres'!$B$1:$B$616,0), MATCH(AK$32,'Mapping cadres'!$B$1:$Z$1,0))</f>
        <v>0</v>
      </c>
      <c r="AL479" s="226">
        <f>INDEX('Uganda workforce data - raw'!$A$4:$F$619,MATCH($B479, 'Uganda workforce data - raw'!$B$4:$B$619,0), MATCH("Filled Female",'Uganda workforce data - raw'!$A$4:$F$4,0))*INDEX('Mapping cadres'!$B$1:$Z$616,MATCH($B479, 'Mapping cadres'!$B$1:$B$616,0), MATCH(AL$32,'Mapping cadres'!$B$1:$Z$1,0))</f>
        <v>0</v>
      </c>
      <c r="AM479" s="226">
        <f>INDEX('Uganda workforce data - raw'!$A$4:$F$619,MATCH($B479, 'Uganda workforce data - raw'!$B$4:$B$619,0), MATCH("Filled Female",'Uganda workforce data - raw'!$A$4:$F$4,0))*INDEX('Mapping cadres'!$B$1:$Z$616,MATCH($B479, 'Mapping cadres'!$B$1:$B$616,0), MATCH(AM$32,'Mapping cadres'!$B$1:$Z$1,0))</f>
        <v>0</v>
      </c>
      <c r="AN479" s="226">
        <f>INDEX('Uganda workforce data - raw'!$A$4:$F$619,MATCH($B479, 'Uganda workforce data - raw'!$B$4:$B$619,0), MATCH("Filled Female",'Uganda workforce data - raw'!$A$4:$F$4,0))*INDEX('Mapping cadres'!$B$1:$Z$616,MATCH($B479, 'Mapping cadres'!$B$1:$B$616,0), MATCH(AN$32,'Mapping cadres'!$B$1:$Z$1,0))</f>
        <v>0</v>
      </c>
      <c r="AO479" s="226">
        <f>INDEX('Uganda workforce data - raw'!$A$4:$F$619,MATCH($B479, 'Uganda workforce data - raw'!$B$4:$B$619,0), MATCH("Filled Female",'Uganda workforce data - raw'!$A$4:$F$4,0))*INDEX('Mapping cadres'!$B$1:$Z$616,MATCH($B479, 'Mapping cadres'!$B$1:$B$616,0), MATCH(AO$32,'Mapping cadres'!$B$1:$Z$1,0))</f>
        <v>0</v>
      </c>
      <c r="AP479" s="226">
        <f>INDEX('Uganda workforce data - raw'!$A$4:$F$619,MATCH($B479, 'Uganda workforce data - raw'!$B$4:$B$619,0), MATCH("Filled Female",'Uganda workforce data - raw'!$A$4:$F$4,0))*INDEX('Mapping cadres'!$B$1:$Z$616,MATCH($B479, 'Mapping cadres'!$B$1:$B$616,0), MATCH(AP$32,'Mapping cadres'!$B$1:$Z$1,0))</f>
        <v>0</v>
      </c>
      <c r="AQ479" s="226">
        <f>INDEX('Uganda workforce data - raw'!$A$4:$F$619,MATCH($B479, 'Uganda workforce data - raw'!$B$4:$B$619,0), MATCH("Filled Female",'Uganda workforce data - raw'!$A$4:$F$4,0))*INDEX('Mapping cadres'!$B$1:$Z$616,MATCH($B479, 'Mapping cadres'!$B$1:$B$616,0), MATCH(AQ$32,'Mapping cadres'!$B$1:$Z$1,0))</f>
        <v>0</v>
      </c>
      <c r="AR479" s="226">
        <f>INDEX('Uganda workforce data - raw'!$A$4:$F$619,MATCH($B479, 'Uganda workforce data - raw'!$B$4:$B$619,0), MATCH("Filled Female",'Uganda workforce data - raw'!$A$4:$F$4,0))*INDEX('Mapping cadres'!$B$1:$Z$616,MATCH($B479, 'Mapping cadres'!$B$1:$B$616,0), MATCH(AR$32,'Mapping cadres'!$B$1:$Z$1,0))</f>
        <v>0</v>
      </c>
      <c r="AS479" s="226">
        <f>INDEX('Uganda workforce data - raw'!$A$4:$F$619,MATCH($B479, 'Uganda workforce data - raw'!$B$4:$B$619,0), MATCH("Filled Female",'Uganda workforce data - raw'!$A$4:$F$4,0))*INDEX('Mapping cadres'!$B$1:$Z$616,MATCH($B479, 'Mapping cadres'!$B$1:$B$616,0), MATCH(AS$32,'Mapping cadres'!$B$1:$Z$1,0))</f>
        <v>0</v>
      </c>
      <c r="AT479" s="226">
        <f>INDEX('Uganda workforce data - raw'!$A$4:$F$619,MATCH($B479, 'Uganda workforce data - raw'!$B$4:$B$619,0), MATCH("Filled Female",'Uganda workforce data - raw'!$A$4:$F$4,0))*INDEX('Mapping cadres'!$B$1:$Z$616,MATCH($B479, 'Mapping cadres'!$B$1:$B$616,0), MATCH(AT$32,'Mapping cadres'!$B$1:$Z$1,0))</f>
        <v>0</v>
      </c>
      <c r="AU479" s="226">
        <f>INDEX('Uganda workforce data - raw'!$A$4:$F$619,MATCH($B479, 'Uganda workforce data - raw'!$B$4:$B$619,0), MATCH("Filled Female",'Uganda workforce data - raw'!$A$4:$F$4,0))*INDEX('Mapping cadres'!$B$1:$Z$616,MATCH($B479, 'Mapping cadres'!$B$1:$B$616,0), MATCH(AU$32,'Mapping cadres'!$B$1:$Z$1,0))</f>
        <v>0</v>
      </c>
      <c r="AV479" s="226">
        <f>INDEX('Uganda workforce data - raw'!$A$4:$F$619,MATCH($B479, 'Uganda workforce data - raw'!$B$4:$B$619,0), MATCH("Filled Female",'Uganda workforce data - raw'!$A$4:$F$4,0))*INDEX('Mapping cadres'!$B$1:$Z$616,MATCH($B479, 'Mapping cadres'!$B$1:$B$616,0), MATCH(AV$32,'Mapping cadres'!$B$1:$Z$1,0))</f>
        <v>0</v>
      </c>
      <c r="AW479" s="226">
        <f>INDEX('Uganda workforce data - raw'!$A$4:$F$619,MATCH($B479, 'Uganda workforce data - raw'!$B$4:$B$619,0), MATCH("Filled Female",'Uganda workforce data - raw'!$A$4:$F$4,0))*INDEX('Mapping cadres'!$B$1:$Z$616,MATCH($B479, 'Mapping cadres'!$B$1:$B$616,0), MATCH(AW$32,'Mapping cadres'!$B$1:$Z$1,0))</f>
        <v>0</v>
      </c>
      <c r="AX479" s="226">
        <f>INDEX('Uganda workforce data - raw'!$A$4:$F$619,MATCH($B479, 'Uganda workforce data - raw'!$B$4:$B$619,0), MATCH("Filled Female",'Uganda workforce data - raw'!$A$4:$F$4,0))*INDEX('Mapping cadres'!$B$1:$Z$616,MATCH($B479, 'Mapping cadres'!$B$1:$B$616,0), MATCH(AX$32,'Mapping cadres'!$B$1:$Z$1,0))</f>
        <v>0</v>
      </c>
      <c r="AY479" s="226">
        <f t="shared" si="149"/>
        <v>1</v>
      </c>
      <c r="AZ479" s="226">
        <f t="shared" si="150"/>
        <v>0</v>
      </c>
      <c r="BA479" s="226">
        <f t="shared" si="151"/>
        <v>0</v>
      </c>
      <c r="BB479" s="226">
        <f t="shared" si="152"/>
        <v>0</v>
      </c>
      <c r="BC479" s="226">
        <f t="shared" si="153"/>
        <v>0</v>
      </c>
      <c r="BD479" s="226">
        <f t="shared" si="154"/>
        <v>0</v>
      </c>
      <c r="BE479" s="226">
        <f t="shared" si="155"/>
        <v>0</v>
      </c>
      <c r="BF479" s="226">
        <f t="shared" si="156"/>
        <v>0</v>
      </c>
      <c r="BG479" s="226">
        <f t="shared" si="157"/>
        <v>0</v>
      </c>
      <c r="BH479" s="226">
        <f t="shared" si="158"/>
        <v>0</v>
      </c>
      <c r="BI479" s="226">
        <f t="shared" si="159"/>
        <v>0</v>
      </c>
      <c r="BJ479" s="226">
        <f t="shared" si="160"/>
        <v>0</v>
      </c>
      <c r="BK479" s="226">
        <f t="shared" si="161"/>
        <v>0</v>
      </c>
      <c r="BL479" s="226">
        <f t="shared" si="162"/>
        <v>0</v>
      </c>
      <c r="BM479" s="226">
        <f t="shared" si="163"/>
        <v>0</v>
      </c>
      <c r="BN479" s="226">
        <f t="shared" si="164"/>
        <v>0</v>
      </c>
      <c r="BO479" s="226">
        <f t="shared" si="165"/>
        <v>0</v>
      </c>
      <c r="BP479" s="226">
        <f t="shared" si="166"/>
        <v>0</v>
      </c>
      <c r="BQ479" s="226">
        <f t="shared" si="167"/>
        <v>0</v>
      </c>
      <c r="BR479" s="226">
        <f t="shared" si="168"/>
        <v>0</v>
      </c>
      <c r="BS479" s="226">
        <f t="shared" si="169"/>
        <v>0</v>
      </c>
      <c r="BT479" s="226">
        <f t="shared" si="170"/>
        <v>0</v>
      </c>
      <c r="BU479" s="226">
        <f t="shared" si="171"/>
        <v>0</v>
      </c>
      <c r="BV479" s="226">
        <f t="shared" si="172"/>
        <v>0</v>
      </c>
    </row>
    <row r="480" spans="1:74">
      <c r="A480" s="226">
        <v>448</v>
      </c>
      <c r="B480" s="226" t="s">
        <v>1746</v>
      </c>
      <c r="C480" s="226">
        <f>INDEX('Uganda workforce data - raw'!$A$4:$F$619,MATCH($B480, 'Uganda workforce data - raw'!$B$4:$B$619,0), MATCH("Filled Male",'Uganda workforce data - raw'!$A$4:$F$4,0))*INDEX('Mapping cadres'!$B$1:$Z$616,MATCH($B480, 'Mapping cadres'!$B$1:$B$616,0), MATCH(C$32,'Mapping cadres'!$B$1:$Z$1,0))</f>
        <v>1</v>
      </c>
      <c r="D480" s="226">
        <f>INDEX('Uganda workforce data - raw'!$A$4:$F$619,MATCH($B480, 'Uganda workforce data - raw'!$B$4:$B$619,0), MATCH("Filled Male",'Uganda workforce data - raw'!$A$4:$F$4,0))*INDEX('Mapping cadres'!$B$1:$Z$616,MATCH($B480, 'Mapping cadres'!$B$1:$B$616,0), MATCH(D$32,'Mapping cadres'!$B$1:$Z$1,0))</f>
        <v>0</v>
      </c>
      <c r="E480" s="226">
        <f>INDEX('Uganda workforce data - raw'!$A$4:$F$619,MATCH($B480, 'Uganda workforce data - raw'!$B$4:$B$619,0), MATCH("Filled Male",'Uganda workforce data - raw'!$A$4:$F$4,0))*INDEX('Mapping cadres'!$B$1:$Z$616,MATCH($B480, 'Mapping cadres'!$B$1:$B$616,0), MATCH(E$32,'Mapping cadres'!$B$1:$Z$1,0))</f>
        <v>0</v>
      </c>
      <c r="F480" s="226">
        <f>INDEX('Uganda workforce data - raw'!$A$4:$F$619,MATCH($B480, 'Uganda workforce data - raw'!$B$4:$B$619,0), MATCH("Filled Male",'Uganda workforce data - raw'!$A$4:$F$4,0))*INDEX('Mapping cadres'!$B$1:$Z$616,MATCH($B480, 'Mapping cadres'!$B$1:$B$616,0), MATCH(F$32,'Mapping cadres'!$B$1:$Z$1,0))</f>
        <v>0</v>
      </c>
      <c r="G480" s="226">
        <f>INDEX('Uganda workforce data - raw'!$A$4:$F$619,MATCH($B480, 'Uganda workforce data - raw'!$B$4:$B$619,0), MATCH("Filled Male",'Uganda workforce data - raw'!$A$4:$F$4,0))*INDEX('Mapping cadres'!$B$1:$Z$616,MATCH($B480, 'Mapping cadres'!$B$1:$B$616,0), MATCH(G$32,'Mapping cadres'!$B$1:$Z$1,0))</f>
        <v>0</v>
      </c>
      <c r="H480" s="226">
        <f>INDEX('Uganda workforce data - raw'!$A$4:$F$619,MATCH($B480, 'Uganda workforce data - raw'!$B$4:$B$619,0), MATCH("Filled Male",'Uganda workforce data - raw'!$A$4:$F$4,0))*INDEX('Mapping cadres'!$B$1:$Z$616,MATCH($B480, 'Mapping cadres'!$B$1:$B$616,0), MATCH(H$32,'Mapping cadres'!$B$1:$Z$1,0))</f>
        <v>0</v>
      </c>
      <c r="I480" s="226">
        <f>INDEX('Uganda workforce data - raw'!$A$4:$F$619,MATCH($B480, 'Uganda workforce data - raw'!$B$4:$B$619,0), MATCH("Filled Male",'Uganda workforce data - raw'!$A$4:$F$4,0))*INDEX('Mapping cadres'!$B$1:$Z$616,MATCH($B480, 'Mapping cadres'!$B$1:$B$616,0), MATCH(I$32,'Mapping cadres'!$B$1:$Z$1,0))</f>
        <v>0</v>
      </c>
      <c r="J480" s="226">
        <f>INDEX('Uganda workforce data - raw'!$A$4:$F$619,MATCH($B480, 'Uganda workforce data - raw'!$B$4:$B$619,0), MATCH("Filled Male",'Uganda workforce data - raw'!$A$4:$F$4,0))*INDEX('Mapping cadres'!$B$1:$Z$616,MATCH($B480, 'Mapping cadres'!$B$1:$B$616,0), MATCH(J$32,'Mapping cadres'!$B$1:$Z$1,0))</f>
        <v>0</v>
      </c>
      <c r="K480" s="226">
        <f>INDEX('Uganda workforce data - raw'!$A$4:$F$619,MATCH($B480, 'Uganda workforce data - raw'!$B$4:$B$619,0), MATCH("Filled Male",'Uganda workforce data - raw'!$A$4:$F$4,0))*INDEX('Mapping cadres'!$B$1:$Z$616,MATCH($B480, 'Mapping cadres'!$B$1:$B$616,0), MATCH(K$32,'Mapping cadres'!$B$1:$Z$1,0))</f>
        <v>0</v>
      </c>
      <c r="L480" s="226">
        <f>INDEX('Uganda workforce data - raw'!$A$4:$F$619,MATCH($B480, 'Uganda workforce data - raw'!$B$4:$B$619,0), MATCH("Filled Male",'Uganda workforce data - raw'!$A$4:$F$4,0))*INDEX('Mapping cadres'!$B$1:$Z$616,MATCH($B480, 'Mapping cadres'!$B$1:$B$616,0), MATCH(L$32,'Mapping cadres'!$B$1:$Z$1,0))</f>
        <v>0</v>
      </c>
      <c r="M480" s="226">
        <f>INDEX('Uganda workforce data - raw'!$A$4:$F$619,MATCH($B480, 'Uganda workforce data - raw'!$B$4:$B$619,0), MATCH("Filled Male",'Uganda workforce data - raw'!$A$4:$F$4,0))*INDEX('Mapping cadres'!$B$1:$Z$616,MATCH($B480, 'Mapping cadres'!$B$1:$B$616,0), MATCH(M$32,'Mapping cadres'!$B$1:$Z$1,0))</f>
        <v>0</v>
      </c>
      <c r="N480" s="226">
        <f>INDEX('Uganda workforce data - raw'!$A$4:$F$619,MATCH($B480, 'Uganda workforce data - raw'!$B$4:$B$619,0), MATCH("Filled Male",'Uganda workforce data - raw'!$A$4:$F$4,0))*INDEX('Mapping cadres'!$B$1:$Z$616,MATCH($B480, 'Mapping cadres'!$B$1:$B$616,0), MATCH(N$32,'Mapping cadres'!$B$1:$Z$1,0))</f>
        <v>0</v>
      </c>
      <c r="O480" s="226">
        <f>INDEX('Uganda workforce data - raw'!$A$4:$F$619,MATCH($B480, 'Uganda workforce data - raw'!$B$4:$B$619,0), MATCH("Filled Male",'Uganda workforce data - raw'!$A$4:$F$4,0))*INDEX('Mapping cadres'!$B$1:$Z$616,MATCH($B480, 'Mapping cadres'!$B$1:$B$616,0), MATCH(O$32,'Mapping cadres'!$B$1:$Z$1,0))</f>
        <v>0</v>
      </c>
      <c r="P480" s="226">
        <f>INDEX('Uganda workforce data - raw'!$A$4:$F$619,MATCH($B480, 'Uganda workforce data - raw'!$B$4:$B$619,0), MATCH("Filled Male",'Uganda workforce data - raw'!$A$4:$F$4,0))*INDEX('Mapping cadres'!$B$1:$Z$616,MATCH($B480, 'Mapping cadres'!$B$1:$B$616,0), MATCH(P$32,'Mapping cadres'!$B$1:$Z$1,0))</f>
        <v>0</v>
      </c>
      <c r="Q480" s="226">
        <f>INDEX('Uganda workforce data - raw'!$A$4:$F$619,MATCH($B480, 'Uganda workforce data - raw'!$B$4:$B$619,0), MATCH("Filled Male",'Uganda workforce data - raw'!$A$4:$F$4,0))*INDEX('Mapping cadres'!$B$1:$Z$616,MATCH($B480, 'Mapping cadres'!$B$1:$B$616,0), MATCH(Q$32,'Mapping cadres'!$B$1:$Z$1,0))</f>
        <v>0</v>
      </c>
      <c r="R480" s="226">
        <f>INDEX('Uganda workforce data - raw'!$A$4:$F$619,MATCH($B480, 'Uganda workforce data - raw'!$B$4:$B$619,0), MATCH("Filled Male",'Uganda workforce data - raw'!$A$4:$F$4,0))*INDEX('Mapping cadres'!$B$1:$Z$616,MATCH($B480, 'Mapping cadres'!$B$1:$B$616,0), MATCH(R$32,'Mapping cadres'!$B$1:$Z$1,0))</f>
        <v>0</v>
      </c>
      <c r="S480" s="226">
        <f>INDEX('Uganda workforce data - raw'!$A$4:$F$619,MATCH($B480, 'Uganda workforce data - raw'!$B$4:$B$619,0), MATCH("Filled Male",'Uganda workforce data - raw'!$A$4:$F$4,0))*INDEX('Mapping cadres'!$B$1:$Z$616,MATCH($B480, 'Mapping cadres'!$B$1:$B$616,0), MATCH(S$32,'Mapping cadres'!$B$1:$Z$1,0))</f>
        <v>0</v>
      </c>
      <c r="T480" s="226">
        <f>INDEX('Uganda workforce data - raw'!$A$4:$F$619,MATCH($B480, 'Uganda workforce data - raw'!$B$4:$B$619,0), MATCH("Filled Male",'Uganda workforce data - raw'!$A$4:$F$4,0))*INDEX('Mapping cadres'!$B$1:$Z$616,MATCH($B480, 'Mapping cadres'!$B$1:$B$616,0), MATCH(T$32,'Mapping cadres'!$B$1:$Z$1,0))</f>
        <v>0</v>
      </c>
      <c r="U480" s="226">
        <f>INDEX('Uganda workforce data - raw'!$A$4:$F$619,MATCH($B480, 'Uganda workforce data - raw'!$B$4:$B$619,0), MATCH("Filled Male",'Uganda workforce data - raw'!$A$4:$F$4,0))*INDEX('Mapping cadres'!$B$1:$Z$616,MATCH($B480, 'Mapping cadres'!$B$1:$B$616,0), MATCH(U$32,'Mapping cadres'!$B$1:$Z$1,0))</f>
        <v>0</v>
      </c>
      <c r="V480" s="226">
        <f>INDEX('Uganda workforce data - raw'!$A$4:$F$619,MATCH($B480, 'Uganda workforce data - raw'!$B$4:$B$619,0), MATCH("Filled Male",'Uganda workforce data - raw'!$A$4:$F$4,0))*INDEX('Mapping cadres'!$B$1:$Z$616,MATCH($B480, 'Mapping cadres'!$B$1:$B$616,0), MATCH(V$32,'Mapping cadres'!$B$1:$Z$1,0))</f>
        <v>0</v>
      </c>
      <c r="W480" s="226">
        <f>INDEX('Uganda workforce data - raw'!$A$4:$F$619,MATCH($B480, 'Uganda workforce data - raw'!$B$4:$B$619,0), MATCH("Filled Male",'Uganda workforce data - raw'!$A$4:$F$4,0))*INDEX('Mapping cadres'!$B$1:$Z$616,MATCH($B480, 'Mapping cadres'!$B$1:$B$616,0), MATCH(W$32,'Mapping cadres'!$B$1:$Z$1,0))</f>
        <v>0</v>
      </c>
      <c r="X480" s="226">
        <f>INDEX('Uganda workforce data - raw'!$A$4:$F$619,MATCH($B480, 'Uganda workforce data - raw'!$B$4:$B$619,0), MATCH("Filled Male",'Uganda workforce data - raw'!$A$4:$F$4,0))*INDEX('Mapping cadres'!$B$1:$Z$616,MATCH($B480, 'Mapping cadres'!$B$1:$B$616,0), MATCH(X$32,'Mapping cadres'!$B$1:$Z$1,0))</f>
        <v>0</v>
      </c>
      <c r="Y480" s="226">
        <f>INDEX('Uganda workforce data - raw'!$A$4:$F$619,MATCH($B480, 'Uganda workforce data - raw'!$B$4:$B$619,0), MATCH("Filled Male",'Uganda workforce data - raw'!$A$4:$F$4,0))*INDEX('Mapping cadres'!$B$1:$Z$616,MATCH($B480, 'Mapping cadres'!$B$1:$B$616,0), MATCH(Y$32,'Mapping cadres'!$B$1:$Z$1,0))</f>
        <v>0</v>
      </c>
      <c r="Z480" s="226">
        <f>INDEX('Uganda workforce data - raw'!$A$4:$F$619,MATCH($B480, 'Uganda workforce data - raw'!$B$4:$B$619,0), MATCH("Filled Male",'Uganda workforce data - raw'!$A$4:$F$4,0))*INDEX('Mapping cadres'!$B$1:$Z$616,MATCH($B480, 'Mapping cadres'!$B$1:$B$616,0), MATCH(Z$32,'Mapping cadres'!$B$1:$Z$1,0))</f>
        <v>0</v>
      </c>
      <c r="AA480" s="226">
        <f>INDEX('Uganda workforce data - raw'!$A$4:$F$619,MATCH($B480, 'Uganda workforce data - raw'!$B$4:$B$619,0), MATCH("Filled Female",'Uganda workforce data - raw'!$A$4:$F$4,0))*INDEX('Mapping cadres'!$B$1:$Z$616,MATCH($B480, 'Mapping cadres'!$B$1:$B$616,0), MATCH(AA$32,'Mapping cadres'!$B$1:$Z$1,0))</f>
        <v>0</v>
      </c>
      <c r="AB480" s="226">
        <f>INDEX('Uganda workforce data - raw'!$A$4:$F$619,MATCH($B480, 'Uganda workforce data - raw'!$B$4:$B$619,0), MATCH("Filled Female",'Uganda workforce data - raw'!$A$4:$F$4,0))*INDEX('Mapping cadres'!$B$1:$Z$616,MATCH($B480, 'Mapping cadres'!$B$1:$B$616,0), MATCH(AB$32,'Mapping cadres'!$B$1:$Z$1,0))</f>
        <v>0</v>
      </c>
      <c r="AC480" s="226">
        <f>INDEX('Uganda workforce data - raw'!$A$4:$F$619,MATCH($B480, 'Uganda workforce data - raw'!$B$4:$B$619,0), MATCH("Filled Female",'Uganda workforce data - raw'!$A$4:$F$4,0))*INDEX('Mapping cadres'!$B$1:$Z$616,MATCH($B480, 'Mapping cadres'!$B$1:$B$616,0), MATCH(AC$32,'Mapping cadres'!$B$1:$Z$1,0))</f>
        <v>0</v>
      </c>
      <c r="AD480" s="226">
        <f>INDEX('Uganda workforce data - raw'!$A$4:$F$619,MATCH($B480, 'Uganda workforce data - raw'!$B$4:$B$619,0), MATCH("Filled Female",'Uganda workforce data - raw'!$A$4:$F$4,0))*INDEX('Mapping cadres'!$B$1:$Z$616,MATCH($B480, 'Mapping cadres'!$B$1:$B$616,0), MATCH(AD$32,'Mapping cadres'!$B$1:$Z$1,0))</f>
        <v>0</v>
      </c>
      <c r="AE480" s="226">
        <f>INDEX('Uganda workforce data - raw'!$A$4:$F$619,MATCH($B480, 'Uganda workforce data - raw'!$B$4:$B$619,0), MATCH("Filled Female",'Uganda workforce data - raw'!$A$4:$F$4,0))*INDEX('Mapping cadres'!$B$1:$Z$616,MATCH($B480, 'Mapping cadres'!$B$1:$B$616,0), MATCH(AE$32,'Mapping cadres'!$B$1:$Z$1,0))</f>
        <v>0</v>
      </c>
      <c r="AF480" s="226">
        <f>INDEX('Uganda workforce data - raw'!$A$4:$F$619,MATCH($B480, 'Uganda workforce data - raw'!$B$4:$B$619,0), MATCH("Filled Female",'Uganda workforce data - raw'!$A$4:$F$4,0))*INDEX('Mapping cadres'!$B$1:$Z$616,MATCH($B480, 'Mapping cadres'!$B$1:$B$616,0), MATCH(AF$32,'Mapping cadres'!$B$1:$Z$1,0))</f>
        <v>0</v>
      </c>
      <c r="AG480" s="226">
        <f>INDEX('Uganda workforce data - raw'!$A$4:$F$619,MATCH($B480, 'Uganda workforce data - raw'!$B$4:$B$619,0), MATCH("Filled Female",'Uganda workforce data - raw'!$A$4:$F$4,0))*INDEX('Mapping cadres'!$B$1:$Z$616,MATCH($B480, 'Mapping cadres'!$B$1:$B$616,0), MATCH(AG$32,'Mapping cadres'!$B$1:$Z$1,0))</f>
        <v>0</v>
      </c>
      <c r="AH480" s="226">
        <f>INDEX('Uganda workforce data - raw'!$A$4:$F$619,MATCH($B480, 'Uganda workforce data - raw'!$B$4:$B$619,0), MATCH("Filled Female",'Uganda workforce data - raw'!$A$4:$F$4,0))*INDEX('Mapping cadres'!$B$1:$Z$616,MATCH($B480, 'Mapping cadres'!$B$1:$B$616,0), MATCH(AH$32,'Mapping cadres'!$B$1:$Z$1,0))</f>
        <v>0</v>
      </c>
      <c r="AI480" s="226">
        <f>INDEX('Uganda workforce data - raw'!$A$4:$F$619,MATCH($B480, 'Uganda workforce data - raw'!$B$4:$B$619,0), MATCH("Filled Female",'Uganda workforce data - raw'!$A$4:$F$4,0))*INDEX('Mapping cadres'!$B$1:$Z$616,MATCH($B480, 'Mapping cadres'!$B$1:$B$616,0), MATCH(AI$32,'Mapping cadres'!$B$1:$Z$1,0))</f>
        <v>0</v>
      </c>
      <c r="AJ480" s="226">
        <f>INDEX('Uganda workforce data - raw'!$A$4:$F$619,MATCH($B480, 'Uganda workforce data - raw'!$B$4:$B$619,0), MATCH("Filled Female",'Uganda workforce data - raw'!$A$4:$F$4,0))*INDEX('Mapping cadres'!$B$1:$Z$616,MATCH($B480, 'Mapping cadres'!$B$1:$B$616,0), MATCH(AJ$32,'Mapping cadres'!$B$1:$Z$1,0))</f>
        <v>0</v>
      </c>
      <c r="AK480" s="226">
        <f>INDEX('Uganda workforce data - raw'!$A$4:$F$619,MATCH($B480, 'Uganda workforce data - raw'!$B$4:$B$619,0), MATCH("Filled Female",'Uganda workforce data - raw'!$A$4:$F$4,0))*INDEX('Mapping cadres'!$B$1:$Z$616,MATCH($B480, 'Mapping cadres'!$B$1:$B$616,0), MATCH(AK$32,'Mapping cadres'!$B$1:$Z$1,0))</f>
        <v>0</v>
      </c>
      <c r="AL480" s="226">
        <f>INDEX('Uganda workforce data - raw'!$A$4:$F$619,MATCH($B480, 'Uganda workforce data - raw'!$B$4:$B$619,0), MATCH("Filled Female",'Uganda workforce data - raw'!$A$4:$F$4,0))*INDEX('Mapping cadres'!$B$1:$Z$616,MATCH($B480, 'Mapping cadres'!$B$1:$B$616,0), MATCH(AL$32,'Mapping cadres'!$B$1:$Z$1,0))</f>
        <v>0</v>
      </c>
      <c r="AM480" s="226">
        <f>INDEX('Uganda workforce data - raw'!$A$4:$F$619,MATCH($B480, 'Uganda workforce data - raw'!$B$4:$B$619,0), MATCH("Filled Female",'Uganda workforce data - raw'!$A$4:$F$4,0))*INDEX('Mapping cadres'!$B$1:$Z$616,MATCH($B480, 'Mapping cadres'!$B$1:$B$616,0), MATCH(AM$32,'Mapping cadres'!$B$1:$Z$1,0))</f>
        <v>0</v>
      </c>
      <c r="AN480" s="226">
        <f>INDEX('Uganda workforce data - raw'!$A$4:$F$619,MATCH($B480, 'Uganda workforce data - raw'!$B$4:$B$619,0), MATCH("Filled Female",'Uganda workforce data - raw'!$A$4:$F$4,0))*INDEX('Mapping cadres'!$B$1:$Z$616,MATCH($B480, 'Mapping cadres'!$B$1:$B$616,0), MATCH(AN$32,'Mapping cadres'!$B$1:$Z$1,0))</f>
        <v>0</v>
      </c>
      <c r="AO480" s="226">
        <f>INDEX('Uganda workforce data - raw'!$A$4:$F$619,MATCH($B480, 'Uganda workforce data - raw'!$B$4:$B$619,0), MATCH("Filled Female",'Uganda workforce data - raw'!$A$4:$F$4,0))*INDEX('Mapping cadres'!$B$1:$Z$616,MATCH($B480, 'Mapping cadres'!$B$1:$B$616,0), MATCH(AO$32,'Mapping cadres'!$B$1:$Z$1,0))</f>
        <v>0</v>
      </c>
      <c r="AP480" s="226">
        <f>INDEX('Uganda workforce data - raw'!$A$4:$F$619,MATCH($B480, 'Uganda workforce data - raw'!$B$4:$B$619,0), MATCH("Filled Female",'Uganda workforce data - raw'!$A$4:$F$4,0))*INDEX('Mapping cadres'!$B$1:$Z$616,MATCH($B480, 'Mapping cadres'!$B$1:$B$616,0), MATCH(AP$32,'Mapping cadres'!$B$1:$Z$1,0))</f>
        <v>0</v>
      </c>
      <c r="AQ480" s="226">
        <f>INDEX('Uganda workforce data - raw'!$A$4:$F$619,MATCH($B480, 'Uganda workforce data - raw'!$B$4:$B$619,0), MATCH("Filled Female",'Uganda workforce data - raw'!$A$4:$F$4,0))*INDEX('Mapping cadres'!$B$1:$Z$616,MATCH($B480, 'Mapping cadres'!$B$1:$B$616,0), MATCH(AQ$32,'Mapping cadres'!$B$1:$Z$1,0))</f>
        <v>0</v>
      </c>
      <c r="AR480" s="226">
        <f>INDEX('Uganda workforce data - raw'!$A$4:$F$619,MATCH($B480, 'Uganda workforce data - raw'!$B$4:$B$619,0), MATCH("Filled Female",'Uganda workforce data - raw'!$A$4:$F$4,0))*INDEX('Mapping cadres'!$B$1:$Z$616,MATCH($B480, 'Mapping cadres'!$B$1:$B$616,0), MATCH(AR$32,'Mapping cadres'!$B$1:$Z$1,0))</f>
        <v>0</v>
      </c>
      <c r="AS480" s="226">
        <f>INDEX('Uganda workforce data - raw'!$A$4:$F$619,MATCH($B480, 'Uganda workforce data - raw'!$B$4:$B$619,0), MATCH("Filled Female",'Uganda workforce data - raw'!$A$4:$F$4,0))*INDEX('Mapping cadres'!$B$1:$Z$616,MATCH($B480, 'Mapping cadres'!$B$1:$B$616,0), MATCH(AS$32,'Mapping cadres'!$B$1:$Z$1,0))</f>
        <v>0</v>
      </c>
      <c r="AT480" s="226">
        <f>INDEX('Uganda workforce data - raw'!$A$4:$F$619,MATCH($B480, 'Uganda workforce data - raw'!$B$4:$B$619,0), MATCH("Filled Female",'Uganda workforce data - raw'!$A$4:$F$4,0))*INDEX('Mapping cadres'!$B$1:$Z$616,MATCH($B480, 'Mapping cadres'!$B$1:$B$616,0), MATCH(AT$32,'Mapping cadres'!$B$1:$Z$1,0))</f>
        <v>0</v>
      </c>
      <c r="AU480" s="226">
        <f>INDEX('Uganda workforce data - raw'!$A$4:$F$619,MATCH($B480, 'Uganda workforce data - raw'!$B$4:$B$619,0), MATCH("Filled Female",'Uganda workforce data - raw'!$A$4:$F$4,0))*INDEX('Mapping cadres'!$B$1:$Z$616,MATCH($B480, 'Mapping cadres'!$B$1:$B$616,0), MATCH(AU$32,'Mapping cadres'!$B$1:$Z$1,0))</f>
        <v>0</v>
      </c>
      <c r="AV480" s="226">
        <f>INDEX('Uganda workforce data - raw'!$A$4:$F$619,MATCH($B480, 'Uganda workforce data - raw'!$B$4:$B$619,0), MATCH("Filled Female",'Uganda workforce data - raw'!$A$4:$F$4,0))*INDEX('Mapping cadres'!$B$1:$Z$616,MATCH($B480, 'Mapping cadres'!$B$1:$B$616,0), MATCH(AV$32,'Mapping cadres'!$B$1:$Z$1,0))</f>
        <v>0</v>
      </c>
      <c r="AW480" s="226">
        <f>INDEX('Uganda workforce data - raw'!$A$4:$F$619,MATCH($B480, 'Uganda workforce data - raw'!$B$4:$B$619,0), MATCH("Filled Female",'Uganda workforce data - raw'!$A$4:$F$4,0))*INDEX('Mapping cadres'!$B$1:$Z$616,MATCH($B480, 'Mapping cadres'!$B$1:$B$616,0), MATCH(AW$32,'Mapping cadres'!$B$1:$Z$1,0))</f>
        <v>0</v>
      </c>
      <c r="AX480" s="226">
        <f>INDEX('Uganda workforce data - raw'!$A$4:$F$619,MATCH($B480, 'Uganda workforce data - raw'!$B$4:$B$619,0), MATCH("Filled Female",'Uganda workforce data - raw'!$A$4:$F$4,0))*INDEX('Mapping cadres'!$B$1:$Z$616,MATCH($B480, 'Mapping cadres'!$B$1:$B$616,0), MATCH(AX$32,'Mapping cadres'!$B$1:$Z$1,0))</f>
        <v>0</v>
      </c>
      <c r="AY480" s="226">
        <f t="shared" si="149"/>
        <v>1</v>
      </c>
      <c r="AZ480" s="226">
        <f t="shared" si="150"/>
        <v>0</v>
      </c>
      <c r="BA480" s="226">
        <f t="shared" si="151"/>
        <v>0</v>
      </c>
      <c r="BB480" s="226">
        <f t="shared" si="152"/>
        <v>0</v>
      </c>
      <c r="BC480" s="226">
        <f t="shared" si="153"/>
        <v>0</v>
      </c>
      <c r="BD480" s="226">
        <f t="shared" si="154"/>
        <v>0</v>
      </c>
      <c r="BE480" s="226">
        <f t="shared" si="155"/>
        <v>0</v>
      </c>
      <c r="BF480" s="226">
        <f t="shared" si="156"/>
        <v>0</v>
      </c>
      <c r="BG480" s="226">
        <f t="shared" si="157"/>
        <v>0</v>
      </c>
      <c r="BH480" s="226">
        <f t="shared" si="158"/>
        <v>0</v>
      </c>
      <c r="BI480" s="226">
        <f t="shared" si="159"/>
        <v>0</v>
      </c>
      <c r="BJ480" s="226">
        <f t="shared" si="160"/>
        <v>0</v>
      </c>
      <c r="BK480" s="226">
        <f t="shared" si="161"/>
        <v>0</v>
      </c>
      <c r="BL480" s="226">
        <f t="shared" si="162"/>
        <v>0</v>
      </c>
      <c r="BM480" s="226">
        <f t="shared" si="163"/>
        <v>0</v>
      </c>
      <c r="BN480" s="226">
        <f t="shared" si="164"/>
        <v>0</v>
      </c>
      <c r="BO480" s="226">
        <f t="shared" si="165"/>
        <v>0</v>
      </c>
      <c r="BP480" s="226">
        <f t="shared" si="166"/>
        <v>0</v>
      </c>
      <c r="BQ480" s="226">
        <f t="shared" si="167"/>
        <v>0</v>
      </c>
      <c r="BR480" s="226">
        <f t="shared" si="168"/>
        <v>0</v>
      </c>
      <c r="BS480" s="226">
        <f t="shared" si="169"/>
        <v>0</v>
      </c>
      <c r="BT480" s="226">
        <f t="shared" si="170"/>
        <v>0</v>
      </c>
      <c r="BU480" s="226">
        <f t="shared" si="171"/>
        <v>0</v>
      </c>
      <c r="BV480" s="226">
        <f t="shared" si="172"/>
        <v>0</v>
      </c>
    </row>
    <row r="481" spans="1:74">
      <c r="A481" s="226">
        <v>449</v>
      </c>
      <c r="B481" s="226" t="s">
        <v>1747</v>
      </c>
      <c r="C481" s="226">
        <f>INDEX('Uganda workforce data - raw'!$A$4:$F$619,MATCH($B481, 'Uganda workforce data - raw'!$B$4:$B$619,0), MATCH("Filled Male",'Uganda workforce data - raw'!$A$4:$F$4,0))*INDEX('Mapping cadres'!$B$1:$Z$616,MATCH($B481, 'Mapping cadres'!$B$1:$B$616,0), MATCH(C$32,'Mapping cadres'!$B$1:$Z$1,0))</f>
        <v>1</v>
      </c>
      <c r="D481" s="226">
        <f>INDEX('Uganda workforce data - raw'!$A$4:$F$619,MATCH($B481, 'Uganda workforce data - raw'!$B$4:$B$619,0), MATCH("Filled Male",'Uganda workforce data - raw'!$A$4:$F$4,0))*INDEX('Mapping cadres'!$B$1:$Z$616,MATCH($B481, 'Mapping cadres'!$B$1:$B$616,0), MATCH(D$32,'Mapping cadres'!$B$1:$Z$1,0))</f>
        <v>0</v>
      </c>
      <c r="E481" s="226">
        <f>INDEX('Uganda workforce data - raw'!$A$4:$F$619,MATCH($B481, 'Uganda workforce data - raw'!$B$4:$B$619,0), MATCH("Filled Male",'Uganda workforce data - raw'!$A$4:$F$4,0))*INDEX('Mapping cadres'!$B$1:$Z$616,MATCH($B481, 'Mapping cadres'!$B$1:$B$616,0), MATCH(E$32,'Mapping cadres'!$B$1:$Z$1,0))</f>
        <v>0</v>
      </c>
      <c r="F481" s="226">
        <f>INDEX('Uganda workforce data - raw'!$A$4:$F$619,MATCH($B481, 'Uganda workforce data - raw'!$B$4:$B$619,0), MATCH("Filled Male",'Uganda workforce data - raw'!$A$4:$F$4,0))*INDEX('Mapping cadres'!$B$1:$Z$616,MATCH($B481, 'Mapping cadres'!$B$1:$B$616,0), MATCH(F$32,'Mapping cadres'!$B$1:$Z$1,0))</f>
        <v>0</v>
      </c>
      <c r="G481" s="226">
        <f>INDEX('Uganda workforce data - raw'!$A$4:$F$619,MATCH($B481, 'Uganda workforce data - raw'!$B$4:$B$619,0), MATCH("Filled Male",'Uganda workforce data - raw'!$A$4:$F$4,0))*INDEX('Mapping cadres'!$B$1:$Z$616,MATCH($B481, 'Mapping cadres'!$B$1:$B$616,0), MATCH(G$32,'Mapping cadres'!$B$1:$Z$1,0))</f>
        <v>0</v>
      </c>
      <c r="H481" s="226">
        <f>INDEX('Uganda workforce data - raw'!$A$4:$F$619,MATCH($B481, 'Uganda workforce data - raw'!$B$4:$B$619,0), MATCH("Filled Male",'Uganda workforce data - raw'!$A$4:$F$4,0))*INDEX('Mapping cadres'!$B$1:$Z$616,MATCH($B481, 'Mapping cadres'!$B$1:$B$616,0), MATCH(H$32,'Mapping cadres'!$B$1:$Z$1,0))</f>
        <v>0</v>
      </c>
      <c r="I481" s="226">
        <f>INDEX('Uganda workforce data - raw'!$A$4:$F$619,MATCH($B481, 'Uganda workforce data - raw'!$B$4:$B$619,0), MATCH("Filled Male",'Uganda workforce data - raw'!$A$4:$F$4,0))*INDEX('Mapping cadres'!$B$1:$Z$616,MATCH($B481, 'Mapping cadres'!$B$1:$B$616,0), MATCH(I$32,'Mapping cadres'!$B$1:$Z$1,0))</f>
        <v>0</v>
      </c>
      <c r="J481" s="226">
        <f>INDEX('Uganda workforce data - raw'!$A$4:$F$619,MATCH($B481, 'Uganda workforce data - raw'!$B$4:$B$619,0), MATCH("Filled Male",'Uganda workforce data - raw'!$A$4:$F$4,0))*INDEX('Mapping cadres'!$B$1:$Z$616,MATCH($B481, 'Mapping cadres'!$B$1:$B$616,0), MATCH(J$32,'Mapping cadres'!$B$1:$Z$1,0))</f>
        <v>0</v>
      </c>
      <c r="K481" s="226">
        <f>INDEX('Uganda workforce data - raw'!$A$4:$F$619,MATCH($B481, 'Uganda workforce data - raw'!$B$4:$B$619,0), MATCH("Filled Male",'Uganda workforce data - raw'!$A$4:$F$4,0))*INDEX('Mapping cadres'!$B$1:$Z$616,MATCH($B481, 'Mapping cadres'!$B$1:$B$616,0), MATCH(K$32,'Mapping cadres'!$B$1:$Z$1,0))</f>
        <v>0</v>
      </c>
      <c r="L481" s="226">
        <f>INDEX('Uganda workforce data - raw'!$A$4:$F$619,MATCH($B481, 'Uganda workforce data - raw'!$B$4:$B$619,0), MATCH("Filled Male",'Uganda workforce data - raw'!$A$4:$F$4,0))*INDEX('Mapping cadres'!$B$1:$Z$616,MATCH($B481, 'Mapping cadres'!$B$1:$B$616,0), MATCH(L$32,'Mapping cadres'!$B$1:$Z$1,0))</f>
        <v>0</v>
      </c>
      <c r="M481" s="226">
        <f>INDEX('Uganda workforce data - raw'!$A$4:$F$619,MATCH($B481, 'Uganda workforce data - raw'!$B$4:$B$619,0), MATCH("Filled Male",'Uganda workforce data - raw'!$A$4:$F$4,0))*INDEX('Mapping cadres'!$B$1:$Z$616,MATCH($B481, 'Mapping cadres'!$B$1:$B$616,0), MATCH(M$32,'Mapping cadres'!$B$1:$Z$1,0))</f>
        <v>0</v>
      </c>
      <c r="N481" s="226">
        <f>INDEX('Uganda workforce data - raw'!$A$4:$F$619,MATCH($B481, 'Uganda workforce data - raw'!$B$4:$B$619,0), MATCH("Filled Male",'Uganda workforce data - raw'!$A$4:$F$4,0))*INDEX('Mapping cadres'!$B$1:$Z$616,MATCH($B481, 'Mapping cadres'!$B$1:$B$616,0), MATCH(N$32,'Mapping cadres'!$B$1:$Z$1,0))</f>
        <v>0</v>
      </c>
      <c r="O481" s="226">
        <f>INDEX('Uganda workforce data - raw'!$A$4:$F$619,MATCH($B481, 'Uganda workforce data - raw'!$B$4:$B$619,0), MATCH("Filled Male",'Uganda workforce data - raw'!$A$4:$F$4,0))*INDEX('Mapping cadres'!$B$1:$Z$616,MATCH($B481, 'Mapping cadres'!$B$1:$B$616,0), MATCH(O$32,'Mapping cadres'!$B$1:$Z$1,0))</f>
        <v>0</v>
      </c>
      <c r="P481" s="226">
        <f>INDEX('Uganda workforce data - raw'!$A$4:$F$619,MATCH($B481, 'Uganda workforce data - raw'!$B$4:$B$619,0), MATCH("Filled Male",'Uganda workforce data - raw'!$A$4:$F$4,0))*INDEX('Mapping cadres'!$B$1:$Z$616,MATCH($B481, 'Mapping cadres'!$B$1:$B$616,0), MATCH(P$32,'Mapping cadres'!$B$1:$Z$1,0))</f>
        <v>0</v>
      </c>
      <c r="Q481" s="226">
        <f>INDEX('Uganda workforce data - raw'!$A$4:$F$619,MATCH($B481, 'Uganda workforce data - raw'!$B$4:$B$619,0), MATCH("Filled Male",'Uganda workforce data - raw'!$A$4:$F$4,0))*INDEX('Mapping cadres'!$B$1:$Z$616,MATCH($B481, 'Mapping cadres'!$B$1:$B$616,0), MATCH(Q$32,'Mapping cadres'!$B$1:$Z$1,0))</f>
        <v>0</v>
      </c>
      <c r="R481" s="226">
        <f>INDEX('Uganda workforce data - raw'!$A$4:$F$619,MATCH($B481, 'Uganda workforce data - raw'!$B$4:$B$619,0), MATCH("Filled Male",'Uganda workforce data - raw'!$A$4:$F$4,0))*INDEX('Mapping cadres'!$B$1:$Z$616,MATCH($B481, 'Mapping cadres'!$B$1:$B$616,0), MATCH(R$32,'Mapping cadres'!$B$1:$Z$1,0))</f>
        <v>0</v>
      </c>
      <c r="S481" s="226">
        <f>INDEX('Uganda workforce data - raw'!$A$4:$F$619,MATCH($B481, 'Uganda workforce data - raw'!$B$4:$B$619,0), MATCH("Filled Male",'Uganda workforce data - raw'!$A$4:$F$4,0))*INDEX('Mapping cadres'!$B$1:$Z$616,MATCH($B481, 'Mapping cadres'!$B$1:$B$616,0), MATCH(S$32,'Mapping cadres'!$B$1:$Z$1,0))</f>
        <v>0</v>
      </c>
      <c r="T481" s="226">
        <f>INDEX('Uganda workforce data - raw'!$A$4:$F$619,MATCH($B481, 'Uganda workforce data - raw'!$B$4:$B$619,0), MATCH("Filled Male",'Uganda workforce data - raw'!$A$4:$F$4,0))*INDEX('Mapping cadres'!$B$1:$Z$616,MATCH($B481, 'Mapping cadres'!$B$1:$B$616,0), MATCH(T$32,'Mapping cadres'!$B$1:$Z$1,0))</f>
        <v>0</v>
      </c>
      <c r="U481" s="226">
        <f>INDEX('Uganda workforce data - raw'!$A$4:$F$619,MATCH($B481, 'Uganda workforce data - raw'!$B$4:$B$619,0), MATCH("Filled Male",'Uganda workforce data - raw'!$A$4:$F$4,0))*INDEX('Mapping cadres'!$B$1:$Z$616,MATCH($B481, 'Mapping cadres'!$B$1:$B$616,0), MATCH(U$32,'Mapping cadres'!$B$1:$Z$1,0))</f>
        <v>0</v>
      </c>
      <c r="V481" s="226">
        <f>INDEX('Uganda workforce data - raw'!$A$4:$F$619,MATCH($B481, 'Uganda workforce data - raw'!$B$4:$B$619,0), MATCH("Filled Male",'Uganda workforce data - raw'!$A$4:$F$4,0))*INDEX('Mapping cadres'!$B$1:$Z$616,MATCH($B481, 'Mapping cadres'!$B$1:$B$616,0), MATCH(V$32,'Mapping cadres'!$B$1:$Z$1,0))</f>
        <v>0</v>
      </c>
      <c r="W481" s="226">
        <f>INDEX('Uganda workforce data - raw'!$A$4:$F$619,MATCH($B481, 'Uganda workforce data - raw'!$B$4:$B$619,0), MATCH("Filled Male",'Uganda workforce data - raw'!$A$4:$F$4,0))*INDEX('Mapping cadres'!$B$1:$Z$616,MATCH($B481, 'Mapping cadres'!$B$1:$B$616,0), MATCH(W$32,'Mapping cadres'!$B$1:$Z$1,0))</f>
        <v>0</v>
      </c>
      <c r="X481" s="226">
        <f>INDEX('Uganda workforce data - raw'!$A$4:$F$619,MATCH($B481, 'Uganda workforce data - raw'!$B$4:$B$619,0), MATCH("Filled Male",'Uganda workforce data - raw'!$A$4:$F$4,0))*INDEX('Mapping cadres'!$B$1:$Z$616,MATCH($B481, 'Mapping cadres'!$B$1:$B$616,0), MATCH(X$32,'Mapping cadres'!$B$1:$Z$1,0))</f>
        <v>0</v>
      </c>
      <c r="Y481" s="226">
        <f>INDEX('Uganda workforce data - raw'!$A$4:$F$619,MATCH($B481, 'Uganda workforce data - raw'!$B$4:$B$619,0), MATCH("Filled Male",'Uganda workforce data - raw'!$A$4:$F$4,0))*INDEX('Mapping cadres'!$B$1:$Z$616,MATCH($B481, 'Mapping cadres'!$B$1:$B$616,0), MATCH(Y$32,'Mapping cadres'!$B$1:$Z$1,0))</f>
        <v>0</v>
      </c>
      <c r="Z481" s="226">
        <f>INDEX('Uganda workforce data - raw'!$A$4:$F$619,MATCH($B481, 'Uganda workforce data - raw'!$B$4:$B$619,0), MATCH("Filled Male",'Uganda workforce data - raw'!$A$4:$F$4,0))*INDEX('Mapping cadres'!$B$1:$Z$616,MATCH($B481, 'Mapping cadres'!$B$1:$B$616,0), MATCH(Z$32,'Mapping cadres'!$B$1:$Z$1,0))</f>
        <v>0</v>
      </c>
      <c r="AA481" s="226">
        <f>INDEX('Uganda workforce data - raw'!$A$4:$F$619,MATCH($B481, 'Uganda workforce data - raw'!$B$4:$B$619,0), MATCH("Filled Female",'Uganda workforce data - raw'!$A$4:$F$4,0))*INDEX('Mapping cadres'!$B$1:$Z$616,MATCH($B481, 'Mapping cadres'!$B$1:$B$616,0), MATCH(AA$32,'Mapping cadres'!$B$1:$Z$1,0))</f>
        <v>0</v>
      </c>
      <c r="AB481" s="226">
        <f>INDEX('Uganda workforce data - raw'!$A$4:$F$619,MATCH($B481, 'Uganda workforce data - raw'!$B$4:$B$619,0), MATCH("Filled Female",'Uganda workforce data - raw'!$A$4:$F$4,0))*INDEX('Mapping cadres'!$B$1:$Z$616,MATCH($B481, 'Mapping cadres'!$B$1:$B$616,0), MATCH(AB$32,'Mapping cadres'!$B$1:$Z$1,0))</f>
        <v>0</v>
      </c>
      <c r="AC481" s="226">
        <f>INDEX('Uganda workforce data - raw'!$A$4:$F$619,MATCH($B481, 'Uganda workforce data - raw'!$B$4:$B$619,0), MATCH("Filled Female",'Uganda workforce data - raw'!$A$4:$F$4,0))*INDEX('Mapping cadres'!$B$1:$Z$616,MATCH($B481, 'Mapping cadres'!$B$1:$B$616,0), MATCH(AC$32,'Mapping cadres'!$B$1:$Z$1,0))</f>
        <v>0</v>
      </c>
      <c r="AD481" s="226">
        <f>INDEX('Uganda workforce data - raw'!$A$4:$F$619,MATCH($B481, 'Uganda workforce data - raw'!$B$4:$B$619,0), MATCH("Filled Female",'Uganda workforce data - raw'!$A$4:$F$4,0))*INDEX('Mapping cadres'!$B$1:$Z$616,MATCH($B481, 'Mapping cadres'!$B$1:$B$616,0), MATCH(AD$32,'Mapping cadres'!$B$1:$Z$1,0))</f>
        <v>0</v>
      </c>
      <c r="AE481" s="226">
        <f>INDEX('Uganda workforce data - raw'!$A$4:$F$619,MATCH($B481, 'Uganda workforce data - raw'!$B$4:$B$619,0), MATCH("Filled Female",'Uganda workforce data - raw'!$A$4:$F$4,0))*INDEX('Mapping cadres'!$B$1:$Z$616,MATCH($B481, 'Mapping cadres'!$B$1:$B$616,0), MATCH(AE$32,'Mapping cadres'!$B$1:$Z$1,0))</f>
        <v>0</v>
      </c>
      <c r="AF481" s="226">
        <f>INDEX('Uganda workforce data - raw'!$A$4:$F$619,MATCH($B481, 'Uganda workforce data - raw'!$B$4:$B$619,0), MATCH("Filled Female",'Uganda workforce data - raw'!$A$4:$F$4,0))*INDEX('Mapping cadres'!$B$1:$Z$616,MATCH($B481, 'Mapping cadres'!$B$1:$B$616,0), MATCH(AF$32,'Mapping cadres'!$B$1:$Z$1,0))</f>
        <v>0</v>
      </c>
      <c r="AG481" s="226">
        <f>INDEX('Uganda workforce data - raw'!$A$4:$F$619,MATCH($B481, 'Uganda workforce data - raw'!$B$4:$B$619,0), MATCH("Filled Female",'Uganda workforce data - raw'!$A$4:$F$4,0))*INDEX('Mapping cadres'!$B$1:$Z$616,MATCH($B481, 'Mapping cadres'!$B$1:$B$616,0), MATCH(AG$32,'Mapping cadres'!$B$1:$Z$1,0))</f>
        <v>0</v>
      </c>
      <c r="AH481" s="226">
        <f>INDEX('Uganda workforce data - raw'!$A$4:$F$619,MATCH($B481, 'Uganda workforce data - raw'!$B$4:$B$619,0), MATCH("Filled Female",'Uganda workforce data - raw'!$A$4:$F$4,0))*INDEX('Mapping cadres'!$B$1:$Z$616,MATCH($B481, 'Mapping cadres'!$B$1:$B$616,0), MATCH(AH$32,'Mapping cadres'!$B$1:$Z$1,0))</f>
        <v>0</v>
      </c>
      <c r="AI481" s="226">
        <f>INDEX('Uganda workforce data - raw'!$A$4:$F$619,MATCH($B481, 'Uganda workforce data - raw'!$B$4:$B$619,0), MATCH("Filled Female",'Uganda workforce data - raw'!$A$4:$F$4,0))*INDEX('Mapping cadres'!$B$1:$Z$616,MATCH($B481, 'Mapping cadres'!$B$1:$B$616,0), MATCH(AI$32,'Mapping cadres'!$B$1:$Z$1,0))</f>
        <v>0</v>
      </c>
      <c r="AJ481" s="226">
        <f>INDEX('Uganda workforce data - raw'!$A$4:$F$619,MATCH($B481, 'Uganda workforce data - raw'!$B$4:$B$619,0), MATCH("Filled Female",'Uganda workforce data - raw'!$A$4:$F$4,0))*INDEX('Mapping cadres'!$B$1:$Z$616,MATCH($B481, 'Mapping cadres'!$B$1:$B$616,0), MATCH(AJ$32,'Mapping cadres'!$B$1:$Z$1,0))</f>
        <v>0</v>
      </c>
      <c r="AK481" s="226">
        <f>INDEX('Uganda workforce data - raw'!$A$4:$F$619,MATCH($B481, 'Uganda workforce data - raw'!$B$4:$B$619,0), MATCH("Filled Female",'Uganda workforce data - raw'!$A$4:$F$4,0))*INDEX('Mapping cadres'!$B$1:$Z$616,MATCH($B481, 'Mapping cadres'!$B$1:$B$616,0), MATCH(AK$32,'Mapping cadres'!$B$1:$Z$1,0))</f>
        <v>0</v>
      </c>
      <c r="AL481" s="226">
        <f>INDEX('Uganda workforce data - raw'!$A$4:$F$619,MATCH($B481, 'Uganda workforce data - raw'!$B$4:$B$619,0), MATCH("Filled Female",'Uganda workforce data - raw'!$A$4:$F$4,0))*INDEX('Mapping cadres'!$B$1:$Z$616,MATCH($B481, 'Mapping cadres'!$B$1:$B$616,0), MATCH(AL$32,'Mapping cadres'!$B$1:$Z$1,0))</f>
        <v>0</v>
      </c>
      <c r="AM481" s="226">
        <f>INDEX('Uganda workforce data - raw'!$A$4:$F$619,MATCH($B481, 'Uganda workforce data - raw'!$B$4:$B$619,0), MATCH("Filled Female",'Uganda workforce data - raw'!$A$4:$F$4,0))*INDEX('Mapping cadres'!$B$1:$Z$616,MATCH($B481, 'Mapping cadres'!$B$1:$B$616,0), MATCH(AM$32,'Mapping cadres'!$B$1:$Z$1,0))</f>
        <v>0</v>
      </c>
      <c r="AN481" s="226">
        <f>INDEX('Uganda workforce data - raw'!$A$4:$F$619,MATCH($B481, 'Uganda workforce data - raw'!$B$4:$B$619,0), MATCH("Filled Female",'Uganda workforce data - raw'!$A$4:$F$4,0))*INDEX('Mapping cadres'!$B$1:$Z$616,MATCH($B481, 'Mapping cadres'!$B$1:$B$616,0), MATCH(AN$32,'Mapping cadres'!$B$1:$Z$1,0))</f>
        <v>0</v>
      </c>
      <c r="AO481" s="226">
        <f>INDEX('Uganda workforce data - raw'!$A$4:$F$619,MATCH($B481, 'Uganda workforce data - raw'!$B$4:$B$619,0), MATCH("Filled Female",'Uganda workforce data - raw'!$A$4:$F$4,0))*INDEX('Mapping cadres'!$B$1:$Z$616,MATCH($B481, 'Mapping cadres'!$B$1:$B$616,0), MATCH(AO$32,'Mapping cadres'!$B$1:$Z$1,0))</f>
        <v>0</v>
      </c>
      <c r="AP481" s="226">
        <f>INDEX('Uganda workforce data - raw'!$A$4:$F$619,MATCH($B481, 'Uganda workforce data - raw'!$B$4:$B$619,0), MATCH("Filled Female",'Uganda workforce data - raw'!$A$4:$F$4,0))*INDEX('Mapping cadres'!$B$1:$Z$616,MATCH($B481, 'Mapping cadres'!$B$1:$B$616,0), MATCH(AP$32,'Mapping cadres'!$B$1:$Z$1,0))</f>
        <v>0</v>
      </c>
      <c r="AQ481" s="226">
        <f>INDEX('Uganda workforce data - raw'!$A$4:$F$619,MATCH($B481, 'Uganda workforce data - raw'!$B$4:$B$619,0), MATCH("Filled Female",'Uganda workforce data - raw'!$A$4:$F$4,0))*INDEX('Mapping cadres'!$B$1:$Z$616,MATCH($B481, 'Mapping cadres'!$B$1:$B$616,0), MATCH(AQ$32,'Mapping cadres'!$B$1:$Z$1,0))</f>
        <v>0</v>
      </c>
      <c r="AR481" s="226">
        <f>INDEX('Uganda workforce data - raw'!$A$4:$F$619,MATCH($B481, 'Uganda workforce data - raw'!$B$4:$B$619,0), MATCH("Filled Female",'Uganda workforce data - raw'!$A$4:$F$4,0))*INDEX('Mapping cadres'!$B$1:$Z$616,MATCH($B481, 'Mapping cadres'!$B$1:$B$616,0), MATCH(AR$32,'Mapping cadres'!$B$1:$Z$1,0))</f>
        <v>0</v>
      </c>
      <c r="AS481" s="226">
        <f>INDEX('Uganda workforce data - raw'!$A$4:$F$619,MATCH($B481, 'Uganda workforce data - raw'!$B$4:$B$619,0), MATCH("Filled Female",'Uganda workforce data - raw'!$A$4:$F$4,0))*INDEX('Mapping cadres'!$B$1:$Z$616,MATCH($B481, 'Mapping cadres'!$B$1:$B$616,0), MATCH(AS$32,'Mapping cadres'!$B$1:$Z$1,0))</f>
        <v>0</v>
      </c>
      <c r="AT481" s="226">
        <f>INDEX('Uganda workforce data - raw'!$A$4:$F$619,MATCH($B481, 'Uganda workforce data - raw'!$B$4:$B$619,0), MATCH("Filled Female",'Uganda workforce data - raw'!$A$4:$F$4,0))*INDEX('Mapping cadres'!$B$1:$Z$616,MATCH($B481, 'Mapping cadres'!$B$1:$B$616,0), MATCH(AT$32,'Mapping cadres'!$B$1:$Z$1,0))</f>
        <v>0</v>
      </c>
      <c r="AU481" s="226">
        <f>INDEX('Uganda workforce data - raw'!$A$4:$F$619,MATCH($B481, 'Uganda workforce data - raw'!$B$4:$B$619,0), MATCH("Filled Female",'Uganda workforce data - raw'!$A$4:$F$4,0))*INDEX('Mapping cadres'!$B$1:$Z$616,MATCH($B481, 'Mapping cadres'!$B$1:$B$616,0), MATCH(AU$32,'Mapping cadres'!$B$1:$Z$1,0))</f>
        <v>0</v>
      </c>
      <c r="AV481" s="226">
        <f>INDEX('Uganda workforce data - raw'!$A$4:$F$619,MATCH($B481, 'Uganda workforce data - raw'!$B$4:$B$619,0), MATCH("Filled Female",'Uganda workforce data - raw'!$A$4:$F$4,0))*INDEX('Mapping cadres'!$B$1:$Z$616,MATCH($B481, 'Mapping cadres'!$B$1:$B$616,0), MATCH(AV$32,'Mapping cadres'!$B$1:$Z$1,0))</f>
        <v>0</v>
      </c>
      <c r="AW481" s="226">
        <f>INDEX('Uganda workforce data - raw'!$A$4:$F$619,MATCH($B481, 'Uganda workforce data - raw'!$B$4:$B$619,0), MATCH("Filled Female",'Uganda workforce data - raw'!$A$4:$F$4,0))*INDEX('Mapping cadres'!$B$1:$Z$616,MATCH($B481, 'Mapping cadres'!$B$1:$B$616,0), MATCH(AW$32,'Mapping cadres'!$B$1:$Z$1,0))</f>
        <v>0</v>
      </c>
      <c r="AX481" s="226">
        <f>INDEX('Uganda workforce data - raw'!$A$4:$F$619,MATCH($B481, 'Uganda workforce data - raw'!$B$4:$B$619,0), MATCH("Filled Female",'Uganda workforce data - raw'!$A$4:$F$4,0))*INDEX('Mapping cadres'!$B$1:$Z$616,MATCH($B481, 'Mapping cadres'!$B$1:$B$616,0), MATCH(AX$32,'Mapping cadres'!$B$1:$Z$1,0))</f>
        <v>0</v>
      </c>
      <c r="AY481" s="226">
        <f t="shared" si="149"/>
        <v>1</v>
      </c>
      <c r="AZ481" s="226">
        <f t="shared" si="150"/>
        <v>0</v>
      </c>
      <c r="BA481" s="226">
        <f t="shared" si="151"/>
        <v>0</v>
      </c>
      <c r="BB481" s="226">
        <f t="shared" si="152"/>
        <v>0</v>
      </c>
      <c r="BC481" s="226">
        <f t="shared" si="153"/>
        <v>0</v>
      </c>
      <c r="BD481" s="226">
        <f t="shared" si="154"/>
        <v>0</v>
      </c>
      <c r="BE481" s="226">
        <f t="shared" si="155"/>
        <v>0</v>
      </c>
      <c r="BF481" s="226">
        <f t="shared" si="156"/>
        <v>0</v>
      </c>
      <c r="BG481" s="226">
        <f t="shared" si="157"/>
        <v>0</v>
      </c>
      <c r="BH481" s="226">
        <f t="shared" si="158"/>
        <v>0</v>
      </c>
      <c r="BI481" s="226">
        <f t="shared" si="159"/>
        <v>0</v>
      </c>
      <c r="BJ481" s="226">
        <f t="shared" si="160"/>
        <v>0</v>
      </c>
      <c r="BK481" s="226">
        <f t="shared" si="161"/>
        <v>0</v>
      </c>
      <c r="BL481" s="226">
        <f t="shared" si="162"/>
        <v>0</v>
      </c>
      <c r="BM481" s="226">
        <f t="shared" si="163"/>
        <v>0</v>
      </c>
      <c r="BN481" s="226">
        <f t="shared" si="164"/>
        <v>0</v>
      </c>
      <c r="BO481" s="226">
        <f t="shared" si="165"/>
        <v>0</v>
      </c>
      <c r="BP481" s="226">
        <f t="shared" si="166"/>
        <v>0</v>
      </c>
      <c r="BQ481" s="226">
        <f t="shared" si="167"/>
        <v>0</v>
      </c>
      <c r="BR481" s="226">
        <f t="shared" si="168"/>
        <v>0</v>
      </c>
      <c r="BS481" s="226">
        <f t="shared" si="169"/>
        <v>0</v>
      </c>
      <c r="BT481" s="226">
        <f t="shared" si="170"/>
        <v>0</v>
      </c>
      <c r="BU481" s="226">
        <f t="shared" si="171"/>
        <v>0</v>
      </c>
      <c r="BV481" s="226">
        <f t="shared" si="172"/>
        <v>0</v>
      </c>
    </row>
    <row r="482" spans="1:74">
      <c r="A482" s="226">
        <v>450</v>
      </c>
      <c r="B482" s="226" t="s">
        <v>1748</v>
      </c>
      <c r="C482" s="226">
        <f>INDEX('Uganda workforce data - raw'!$A$4:$F$619,MATCH($B482, 'Uganda workforce data - raw'!$B$4:$B$619,0), MATCH("Filled Male",'Uganda workforce data - raw'!$A$4:$F$4,0))*INDEX('Mapping cadres'!$B$1:$Z$616,MATCH($B482, 'Mapping cadres'!$B$1:$B$616,0), MATCH(C$32,'Mapping cadres'!$B$1:$Z$1,0))</f>
        <v>0</v>
      </c>
      <c r="D482" s="226">
        <f>INDEX('Uganda workforce data - raw'!$A$4:$F$619,MATCH($B482, 'Uganda workforce data - raw'!$B$4:$B$619,0), MATCH("Filled Male",'Uganda workforce data - raw'!$A$4:$F$4,0))*INDEX('Mapping cadres'!$B$1:$Z$616,MATCH($B482, 'Mapping cadres'!$B$1:$B$616,0), MATCH(D$32,'Mapping cadres'!$B$1:$Z$1,0))</f>
        <v>0</v>
      </c>
      <c r="E482" s="226">
        <f>INDEX('Uganda workforce data - raw'!$A$4:$F$619,MATCH($B482, 'Uganda workforce data - raw'!$B$4:$B$619,0), MATCH("Filled Male",'Uganda workforce data - raw'!$A$4:$F$4,0))*INDEX('Mapping cadres'!$B$1:$Z$616,MATCH($B482, 'Mapping cadres'!$B$1:$B$616,0), MATCH(E$32,'Mapping cadres'!$B$1:$Z$1,0))</f>
        <v>0</v>
      </c>
      <c r="F482" s="226">
        <f>INDEX('Uganda workforce data - raw'!$A$4:$F$619,MATCH($B482, 'Uganda workforce data - raw'!$B$4:$B$619,0), MATCH("Filled Male",'Uganda workforce data - raw'!$A$4:$F$4,0))*INDEX('Mapping cadres'!$B$1:$Z$616,MATCH($B482, 'Mapping cadres'!$B$1:$B$616,0), MATCH(F$32,'Mapping cadres'!$B$1:$Z$1,0))</f>
        <v>0</v>
      </c>
      <c r="G482" s="226">
        <f>INDEX('Uganda workforce data - raw'!$A$4:$F$619,MATCH($B482, 'Uganda workforce data - raw'!$B$4:$B$619,0), MATCH("Filled Male",'Uganda workforce data - raw'!$A$4:$F$4,0))*INDEX('Mapping cadres'!$B$1:$Z$616,MATCH($B482, 'Mapping cadres'!$B$1:$B$616,0), MATCH(G$32,'Mapping cadres'!$B$1:$Z$1,0))</f>
        <v>0</v>
      </c>
      <c r="H482" s="226">
        <f>INDEX('Uganda workforce data - raw'!$A$4:$F$619,MATCH($B482, 'Uganda workforce data - raw'!$B$4:$B$619,0), MATCH("Filled Male",'Uganda workforce data - raw'!$A$4:$F$4,0))*INDEX('Mapping cadres'!$B$1:$Z$616,MATCH($B482, 'Mapping cadres'!$B$1:$B$616,0), MATCH(H$32,'Mapping cadres'!$B$1:$Z$1,0))</f>
        <v>0</v>
      </c>
      <c r="I482" s="226">
        <f>INDEX('Uganda workforce data - raw'!$A$4:$F$619,MATCH($B482, 'Uganda workforce data - raw'!$B$4:$B$619,0), MATCH("Filled Male",'Uganda workforce data - raw'!$A$4:$F$4,0))*INDEX('Mapping cadres'!$B$1:$Z$616,MATCH($B482, 'Mapping cadres'!$B$1:$B$616,0), MATCH(I$32,'Mapping cadres'!$B$1:$Z$1,0))</f>
        <v>0</v>
      </c>
      <c r="J482" s="226">
        <f>INDEX('Uganda workforce data - raw'!$A$4:$F$619,MATCH($B482, 'Uganda workforce data - raw'!$B$4:$B$619,0), MATCH("Filled Male",'Uganda workforce data - raw'!$A$4:$F$4,0))*INDEX('Mapping cadres'!$B$1:$Z$616,MATCH($B482, 'Mapping cadres'!$B$1:$B$616,0), MATCH(J$32,'Mapping cadres'!$B$1:$Z$1,0))</f>
        <v>0</v>
      </c>
      <c r="K482" s="226">
        <f>INDEX('Uganda workforce data - raw'!$A$4:$F$619,MATCH($B482, 'Uganda workforce data - raw'!$B$4:$B$619,0), MATCH("Filled Male",'Uganda workforce data - raw'!$A$4:$F$4,0))*INDEX('Mapping cadres'!$B$1:$Z$616,MATCH($B482, 'Mapping cadres'!$B$1:$B$616,0), MATCH(K$32,'Mapping cadres'!$B$1:$Z$1,0))</f>
        <v>0</v>
      </c>
      <c r="L482" s="226">
        <f>INDEX('Uganda workforce data - raw'!$A$4:$F$619,MATCH($B482, 'Uganda workforce data - raw'!$B$4:$B$619,0), MATCH("Filled Male",'Uganda workforce data - raw'!$A$4:$F$4,0))*INDEX('Mapping cadres'!$B$1:$Z$616,MATCH($B482, 'Mapping cadres'!$B$1:$B$616,0), MATCH(L$32,'Mapping cadres'!$B$1:$Z$1,0))</f>
        <v>0</v>
      </c>
      <c r="M482" s="226">
        <f>INDEX('Uganda workforce data - raw'!$A$4:$F$619,MATCH($B482, 'Uganda workforce data - raw'!$B$4:$B$619,0), MATCH("Filled Male",'Uganda workforce data - raw'!$A$4:$F$4,0))*INDEX('Mapping cadres'!$B$1:$Z$616,MATCH($B482, 'Mapping cadres'!$B$1:$B$616,0), MATCH(M$32,'Mapping cadres'!$B$1:$Z$1,0))</f>
        <v>0</v>
      </c>
      <c r="N482" s="226">
        <f>INDEX('Uganda workforce data - raw'!$A$4:$F$619,MATCH($B482, 'Uganda workforce data - raw'!$B$4:$B$619,0), MATCH("Filled Male",'Uganda workforce data - raw'!$A$4:$F$4,0))*INDEX('Mapping cadres'!$B$1:$Z$616,MATCH($B482, 'Mapping cadres'!$B$1:$B$616,0), MATCH(N$32,'Mapping cadres'!$B$1:$Z$1,0))</f>
        <v>0</v>
      </c>
      <c r="O482" s="226">
        <f>INDEX('Uganda workforce data - raw'!$A$4:$F$619,MATCH($B482, 'Uganda workforce data - raw'!$B$4:$B$619,0), MATCH("Filled Male",'Uganda workforce data - raw'!$A$4:$F$4,0))*INDEX('Mapping cadres'!$B$1:$Z$616,MATCH($B482, 'Mapping cadres'!$B$1:$B$616,0), MATCH(O$32,'Mapping cadres'!$B$1:$Z$1,0))</f>
        <v>0</v>
      </c>
      <c r="P482" s="226">
        <f>INDEX('Uganda workforce data - raw'!$A$4:$F$619,MATCH($B482, 'Uganda workforce data - raw'!$B$4:$B$619,0), MATCH("Filled Male",'Uganda workforce data - raw'!$A$4:$F$4,0))*INDEX('Mapping cadres'!$B$1:$Z$616,MATCH($B482, 'Mapping cadres'!$B$1:$B$616,0), MATCH(P$32,'Mapping cadres'!$B$1:$Z$1,0))</f>
        <v>0</v>
      </c>
      <c r="Q482" s="226">
        <f>INDEX('Uganda workforce data - raw'!$A$4:$F$619,MATCH($B482, 'Uganda workforce data - raw'!$B$4:$B$619,0), MATCH("Filled Male",'Uganda workforce data - raw'!$A$4:$F$4,0))*INDEX('Mapping cadres'!$B$1:$Z$616,MATCH($B482, 'Mapping cadres'!$B$1:$B$616,0), MATCH(Q$32,'Mapping cadres'!$B$1:$Z$1,0))</f>
        <v>0</v>
      </c>
      <c r="R482" s="226">
        <f>INDEX('Uganda workforce data - raw'!$A$4:$F$619,MATCH($B482, 'Uganda workforce data - raw'!$B$4:$B$619,0), MATCH("Filled Male",'Uganda workforce data - raw'!$A$4:$F$4,0))*INDEX('Mapping cadres'!$B$1:$Z$616,MATCH($B482, 'Mapping cadres'!$B$1:$B$616,0), MATCH(R$32,'Mapping cadres'!$B$1:$Z$1,0))</f>
        <v>0</v>
      </c>
      <c r="S482" s="226">
        <f>INDEX('Uganda workforce data - raw'!$A$4:$F$619,MATCH($B482, 'Uganda workforce data - raw'!$B$4:$B$619,0), MATCH("Filled Male",'Uganda workforce data - raw'!$A$4:$F$4,0))*INDEX('Mapping cadres'!$B$1:$Z$616,MATCH($B482, 'Mapping cadres'!$B$1:$B$616,0), MATCH(S$32,'Mapping cadres'!$B$1:$Z$1,0))</f>
        <v>0</v>
      </c>
      <c r="T482" s="226">
        <f>INDEX('Uganda workforce data - raw'!$A$4:$F$619,MATCH($B482, 'Uganda workforce data - raw'!$B$4:$B$619,0), MATCH("Filled Male",'Uganda workforce data - raw'!$A$4:$F$4,0))*INDEX('Mapping cadres'!$B$1:$Z$616,MATCH($B482, 'Mapping cadres'!$B$1:$B$616,0), MATCH(T$32,'Mapping cadres'!$B$1:$Z$1,0))</f>
        <v>0</v>
      </c>
      <c r="U482" s="226">
        <f>INDEX('Uganda workforce data - raw'!$A$4:$F$619,MATCH($B482, 'Uganda workforce data - raw'!$B$4:$B$619,0), MATCH("Filled Male",'Uganda workforce data - raw'!$A$4:$F$4,0))*INDEX('Mapping cadres'!$B$1:$Z$616,MATCH($B482, 'Mapping cadres'!$B$1:$B$616,0), MATCH(U$32,'Mapping cadres'!$B$1:$Z$1,0))</f>
        <v>0</v>
      </c>
      <c r="V482" s="226">
        <f>INDEX('Uganda workforce data - raw'!$A$4:$F$619,MATCH($B482, 'Uganda workforce data - raw'!$B$4:$B$619,0), MATCH("Filled Male",'Uganda workforce data - raw'!$A$4:$F$4,0))*INDEX('Mapping cadres'!$B$1:$Z$616,MATCH($B482, 'Mapping cadres'!$B$1:$B$616,0), MATCH(V$32,'Mapping cadres'!$B$1:$Z$1,0))</f>
        <v>0</v>
      </c>
      <c r="W482" s="226">
        <f>INDEX('Uganda workforce data - raw'!$A$4:$F$619,MATCH($B482, 'Uganda workforce data - raw'!$B$4:$B$619,0), MATCH("Filled Male",'Uganda workforce data - raw'!$A$4:$F$4,0))*INDEX('Mapping cadres'!$B$1:$Z$616,MATCH($B482, 'Mapping cadres'!$B$1:$B$616,0), MATCH(W$32,'Mapping cadres'!$B$1:$Z$1,0))</f>
        <v>0</v>
      </c>
      <c r="X482" s="226">
        <f>INDEX('Uganda workforce data - raw'!$A$4:$F$619,MATCH($B482, 'Uganda workforce data - raw'!$B$4:$B$619,0), MATCH("Filled Male",'Uganda workforce data - raw'!$A$4:$F$4,0))*INDEX('Mapping cadres'!$B$1:$Z$616,MATCH($B482, 'Mapping cadres'!$B$1:$B$616,0), MATCH(X$32,'Mapping cadres'!$B$1:$Z$1,0))</f>
        <v>0</v>
      </c>
      <c r="Y482" s="226">
        <f>INDEX('Uganda workforce data - raw'!$A$4:$F$619,MATCH($B482, 'Uganda workforce data - raw'!$B$4:$B$619,0), MATCH("Filled Male",'Uganda workforce data - raw'!$A$4:$F$4,0))*INDEX('Mapping cadres'!$B$1:$Z$616,MATCH($B482, 'Mapping cadres'!$B$1:$B$616,0), MATCH(Y$32,'Mapping cadres'!$B$1:$Z$1,0))</f>
        <v>0</v>
      </c>
      <c r="Z482" s="226">
        <f>INDEX('Uganda workforce data - raw'!$A$4:$F$619,MATCH($B482, 'Uganda workforce data - raw'!$B$4:$B$619,0), MATCH("Filled Male",'Uganda workforce data - raw'!$A$4:$F$4,0))*INDEX('Mapping cadres'!$B$1:$Z$616,MATCH($B482, 'Mapping cadres'!$B$1:$B$616,0), MATCH(Z$32,'Mapping cadres'!$B$1:$Z$1,0))</f>
        <v>0</v>
      </c>
      <c r="AA482" s="226">
        <f>INDEX('Uganda workforce data - raw'!$A$4:$F$619,MATCH($B482, 'Uganda workforce data - raw'!$B$4:$B$619,0), MATCH("Filled Female",'Uganda workforce data - raw'!$A$4:$F$4,0))*INDEX('Mapping cadres'!$B$1:$Z$616,MATCH($B482, 'Mapping cadres'!$B$1:$B$616,0), MATCH(AA$32,'Mapping cadres'!$B$1:$Z$1,0))</f>
        <v>1</v>
      </c>
      <c r="AB482" s="226">
        <f>INDEX('Uganda workforce data - raw'!$A$4:$F$619,MATCH($B482, 'Uganda workforce data - raw'!$B$4:$B$619,0), MATCH("Filled Female",'Uganda workforce data - raw'!$A$4:$F$4,0))*INDEX('Mapping cadres'!$B$1:$Z$616,MATCH($B482, 'Mapping cadres'!$B$1:$B$616,0), MATCH(AB$32,'Mapping cadres'!$B$1:$Z$1,0))</f>
        <v>0</v>
      </c>
      <c r="AC482" s="226">
        <f>INDEX('Uganda workforce data - raw'!$A$4:$F$619,MATCH($B482, 'Uganda workforce data - raw'!$B$4:$B$619,0), MATCH("Filled Female",'Uganda workforce data - raw'!$A$4:$F$4,0))*INDEX('Mapping cadres'!$B$1:$Z$616,MATCH($B482, 'Mapping cadres'!$B$1:$B$616,0), MATCH(AC$32,'Mapping cadres'!$B$1:$Z$1,0))</f>
        <v>0</v>
      </c>
      <c r="AD482" s="226">
        <f>INDEX('Uganda workforce data - raw'!$A$4:$F$619,MATCH($B482, 'Uganda workforce data - raw'!$B$4:$B$619,0), MATCH("Filled Female",'Uganda workforce data - raw'!$A$4:$F$4,0))*INDEX('Mapping cadres'!$B$1:$Z$616,MATCH($B482, 'Mapping cadres'!$B$1:$B$616,0), MATCH(AD$32,'Mapping cadres'!$B$1:$Z$1,0))</f>
        <v>0</v>
      </c>
      <c r="AE482" s="226">
        <f>INDEX('Uganda workforce data - raw'!$A$4:$F$619,MATCH($B482, 'Uganda workforce data - raw'!$B$4:$B$619,0), MATCH("Filled Female",'Uganda workforce data - raw'!$A$4:$F$4,0))*INDEX('Mapping cadres'!$B$1:$Z$616,MATCH($B482, 'Mapping cadres'!$B$1:$B$616,0), MATCH(AE$32,'Mapping cadres'!$B$1:$Z$1,0))</f>
        <v>0</v>
      </c>
      <c r="AF482" s="226">
        <f>INDEX('Uganda workforce data - raw'!$A$4:$F$619,MATCH($B482, 'Uganda workforce data - raw'!$B$4:$B$619,0), MATCH("Filled Female",'Uganda workforce data - raw'!$A$4:$F$4,0))*INDEX('Mapping cadres'!$B$1:$Z$616,MATCH($B482, 'Mapping cadres'!$B$1:$B$616,0), MATCH(AF$32,'Mapping cadres'!$B$1:$Z$1,0))</f>
        <v>0</v>
      </c>
      <c r="AG482" s="226">
        <f>INDEX('Uganda workforce data - raw'!$A$4:$F$619,MATCH($B482, 'Uganda workforce data - raw'!$B$4:$B$619,0), MATCH("Filled Female",'Uganda workforce data - raw'!$A$4:$F$4,0))*INDEX('Mapping cadres'!$B$1:$Z$616,MATCH($B482, 'Mapping cadres'!$B$1:$B$616,0), MATCH(AG$32,'Mapping cadres'!$B$1:$Z$1,0))</f>
        <v>0</v>
      </c>
      <c r="AH482" s="226">
        <f>INDEX('Uganda workforce data - raw'!$A$4:$F$619,MATCH($B482, 'Uganda workforce data - raw'!$B$4:$B$619,0), MATCH("Filled Female",'Uganda workforce data - raw'!$A$4:$F$4,0))*INDEX('Mapping cadres'!$B$1:$Z$616,MATCH($B482, 'Mapping cadres'!$B$1:$B$616,0), MATCH(AH$32,'Mapping cadres'!$B$1:$Z$1,0))</f>
        <v>0</v>
      </c>
      <c r="AI482" s="226">
        <f>INDEX('Uganda workforce data - raw'!$A$4:$F$619,MATCH($B482, 'Uganda workforce data - raw'!$B$4:$B$619,0), MATCH("Filled Female",'Uganda workforce data - raw'!$A$4:$F$4,0))*INDEX('Mapping cadres'!$B$1:$Z$616,MATCH($B482, 'Mapping cadres'!$B$1:$B$616,0), MATCH(AI$32,'Mapping cadres'!$B$1:$Z$1,0))</f>
        <v>0</v>
      </c>
      <c r="AJ482" s="226">
        <f>INDEX('Uganda workforce data - raw'!$A$4:$F$619,MATCH($B482, 'Uganda workforce data - raw'!$B$4:$B$619,0), MATCH("Filled Female",'Uganda workforce data - raw'!$A$4:$F$4,0))*INDEX('Mapping cadres'!$B$1:$Z$616,MATCH($B482, 'Mapping cadres'!$B$1:$B$616,0), MATCH(AJ$32,'Mapping cadres'!$B$1:$Z$1,0))</f>
        <v>0</v>
      </c>
      <c r="AK482" s="226">
        <f>INDEX('Uganda workforce data - raw'!$A$4:$F$619,MATCH($B482, 'Uganda workforce data - raw'!$B$4:$B$619,0), MATCH("Filled Female",'Uganda workforce data - raw'!$A$4:$F$4,0))*INDEX('Mapping cadres'!$B$1:$Z$616,MATCH($B482, 'Mapping cadres'!$B$1:$B$616,0), MATCH(AK$32,'Mapping cadres'!$B$1:$Z$1,0))</f>
        <v>0</v>
      </c>
      <c r="AL482" s="226">
        <f>INDEX('Uganda workforce data - raw'!$A$4:$F$619,MATCH($B482, 'Uganda workforce data - raw'!$B$4:$B$619,0), MATCH("Filled Female",'Uganda workforce data - raw'!$A$4:$F$4,0))*INDEX('Mapping cadres'!$B$1:$Z$616,MATCH($B482, 'Mapping cadres'!$B$1:$B$616,0), MATCH(AL$32,'Mapping cadres'!$B$1:$Z$1,0))</f>
        <v>0</v>
      </c>
      <c r="AM482" s="226">
        <f>INDEX('Uganda workforce data - raw'!$A$4:$F$619,MATCH($B482, 'Uganda workforce data - raw'!$B$4:$B$619,0), MATCH("Filled Female",'Uganda workforce data - raw'!$A$4:$F$4,0))*INDEX('Mapping cadres'!$B$1:$Z$616,MATCH($B482, 'Mapping cadres'!$B$1:$B$616,0), MATCH(AM$32,'Mapping cadres'!$B$1:$Z$1,0))</f>
        <v>0</v>
      </c>
      <c r="AN482" s="226">
        <f>INDEX('Uganda workforce data - raw'!$A$4:$F$619,MATCH($B482, 'Uganda workforce data - raw'!$B$4:$B$619,0), MATCH("Filled Female",'Uganda workforce data - raw'!$A$4:$F$4,0))*INDEX('Mapping cadres'!$B$1:$Z$616,MATCH($B482, 'Mapping cadres'!$B$1:$B$616,0), MATCH(AN$32,'Mapping cadres'!$B$1:$Z$1,0))</f>
        <v>0</v>
      </c>
      <c r="AO482" s="226">
        <f>INDEX('Uganda workforce data - raw'!$A$4:$F$619,MATCH($B482, 'Uganda workforce data - raw'!$B$4:$B$619,0), MATCH("Filled Female",'Uganda workforce data - raw'!$A$4:$F$4,0))*INDEX('Mapping cadres'!$B$1:$Z$616,MATCH($B482, 'Mapping cadres'!$B$1:$B$616,0), MATCH(AO$32,'Mapping cadres'!$B$1:$Z$1,0))</f>
        <v>0</v>
      </c>
      <c r="AP482" s="226">
        <f>INDEX('Uganda workforce data - raw'!$A$4:$F$619,MATCH($B482, 'Uganda workforce data - raw'!$B$4:$B$619,0), MATCH("Filled Female",'Uganda workforce data - raw'!$A$4:$F$4,0))*INDEX('Mapping cadres'!$B$1:$Z$616,MATCH($B482, 'Mapping cadres'!$B$1:$B$616,0), MATCH(AP$32,'Mapping cadres'!$B$1:$Z$1,0))</f>
        <v>0</v>
      </c>
      <c r="AQ482" s="226">
        <f>INDEX('Uganda workforce data - raw'!$A$4:$F$619,MATCH($B482, 'Uganda workforce data - raw'!$B$4:$B$619,0), MATCH("Filled Female",'Uganda workforce data - raw'!$A$4:$F$4,0))*INDEX('Mapping cadres'!$B$1:$Z$616,MATCH($B482, 'Mapping cadres'!$B$1:$B$616,0), MATCH(AQ$32,'Mapping cadres'!$B$1:$Z$1,0))</f>
        <v>0</v>
      </c>
      <c r="AR482" s="226">
        <f>INDEX('Uganda workforce data - raw'!$A$4:$F$619,MATCH($B482, 'Uganda workforce data - raw'!$B$4:$B$619,0), MATCH("Filled Female",'Uganda workforce data - raw'!$A$4:$F$4,0))*INDEX('Mapping cadres'!$B$1:$Z$616,MATCH($B482, 'Mapping cadres'!$B$1:$B$616,0), MATCH(AR$32,'Mapping cadres'!$B$1:$Z$1,0))</f>
        <v>0</v>
      </c>
      <c r="AS482" s="226">
        <f>INDEX('Uganda workforce data - raw'!$A$4:$F$619,MATCH($B482, 'Uganda workforce data - raw'!$B$4:$B$619,0), MATCH("Filled Female",'Uganda workforce data - raw'!$A$4:$F$4,0))*INDEX('Mapping cadres'!$B$1:$Z$616,MATCH($B482, 'Mapping cadres'!$B$1:$B$616,0), MATCH(AS$32,'Mapping cadres'!$B$1:$Z$1,0))</f>
        <v>0</v>
      </c>
      <c r="AT482" s="226">
        <f>INDEX('Uganda workforce data - raw'!$A$4:$F$619,MATCH($B482, 'Uganda workforce data - raw'!$B$4:$B$619,0), MATCH("Filled Female",'Uganda workforce data - raw'!$A$4:$F$4,0))*INDEX('Mapping cadres'!$B$1:$Z$616,MATCH($B482, 'Mapping cadres'!$B$1:$B$616,0), MATCH(AT$32,'Mapping cadres'!$B$1:$Z$1,0))</f>
        <v>0</v>
      </c>
      <c r="AU482" s="226">
        <f>INDEX('Uganda workforce data - raw'!$A$4:$F$619,MATCH($B482, 'Uganda workforce data - raw'!$B$4:$B$619,0), MATCH("Filled Female",'Uganda workforce data - raw'!$A$4:$F$4,0))*INDEX('Mapping cadres'!$B$1:$Z$616,MATCH($B482, 'Mapping cadres'!$B$1:$B$616,0), MATCH(AU$32,'Mapping cadres'!$B$1:$Z$1,0))</f>
        <v>0</v>
      </c>
      <c r="AV482" s="226">
        <f>INDEX('Uganda workforce data - raw'!$A$4:$F$619,MATCH($B482, 'Uganda workforce data - raw'!$B$4:$B$619,0), MATCH("Filled Female",'Uganda workforce data - raw'!$A$4:$F$4,0))*INDEX('Mapping cadres'!$B$1:$Z$616,MATCH($B482, 'Mapping cadres'!$B$1:$B$616,0), MATCH(AV$32,'Mapping cadres'!$B$1:$Z$1,0))</f>
        <v>0</v>
      </c>
      <c r="AW482" s="226">
        <f>INDEX('Uganda workforce data - raw'!$A$4:$F$619,MATCH($B482, 'Uganda workforce data - raw'!$B$4:$B$619,0), MATCH("Filled Female",'Uganda workforce data - raw'!$A$4:$F$4,0))*INDEX('Mapping cadres'!$B$1:$Z$616,MATCH($B482, 'Mapping cadres'!$B$1:$B$616,0), MATCH(AW$32,'Mapping cadres'!$B$1:$Z$1,0))</f>
        <v>0</v>
      </c>
      <c r="AX482" s="226">
        <f>INDEX('Uganda workforce data - raw'!$A$4:$F$619,MATCH($B482, 'Uganda workforce data - raw'!$B$4:$B$619,0), MATCH("Filled Female",'Uganda workforce data - raw'!$A$4:$F$4,0))*INDEX('Mapping cadres'!$B$1:$Z$616,MATCH($B482, 'Mapping cadres'!$B$1:$B$616,0), MATCH(AX$32,'Mapping cadres'!$B$1:$Z$1,0))</f>
        <v>0</v>
      </c>
      <c r="AY482" s="226">
        <f t="shared" ref="AY482:AY545" si="173">SUM(C482,AA482)</f>
        <v>1</v>
      </c>
      <c r="AZ482" s="226">
        <f t="shared" ref="AZ482:AZ545" si="174">SUM(D482,AB482)</f>
        <v>0</v>
      </c>
      <c r="BA482" s="226">
        <f t="shared" ref="BA482:BA545" si="175">SUM(E482,AC482)</f>
        <v>0</v>
      </c>
      <c r="BB482" s="226">
        <f t="shared" ref="BB482:BB545" si="176">SUM(F482,AD482)</f>
        <v>0</v>
      </c>
      <c r="BC482" s="226">
        <f t="shared" ref="BC482:BC545" si="177">SUM(G482,AE482)</f>
        <v>0</v>
      </c>
      <c r="BD482" s="226">
        <f t="shared" ref="BD482:BD545" si="178">SUM(H482,AF482)</f>
        <v>0</v>
      </c>
      <c r="BE482" s="226">
        <f t="shared" ref="BE482:BE545" si="179">SUM(I482,AG482)</f>
        <v>0</v>
      </c>
      <c r="BF482" s="226">
        <f t="shared" ref="BF482:BF545" si="180">SUM(J482,AH482)</f>
        <v>0</v>
      </c>
      <c r="BG482" s="226">
        <f t="shared" ref="BG482:BG545" si="181">SUM(K482,AI482)</f>
        <v>0</v>
      </c>
      <c r="BH482" s="226">
        <f t="shared" ref="BH482:BH545" si="182">SUM(L482,AJ482)</f>
        <v>0</v>
      </c>
      <c r="BI482" s="226">
        <f t="shared" ref="BI482:BI545" si="183">SUM(M482,AK482)</f>
        <v>0</v>
      </c>
      <c r="BJ482" s="226">
        <f t="shared" ref="BJ482:BJ545" si="184">SUM(N482,AL482)</f>
        <v>0</v>
      </c>
      <c r="BK482" s="226">
        <f t="shared" ref="BK482:BK545" si="185">SUM(O482,AM482)</f>
        <v>0</v>
      </c>
      <c r="BL482" s="226">
        <f t="shared" ref="BL482:BL545" si="186">SUM(P482,AN482)</f>
        <v>0</v>
      </c>
      <c r="BM482" s="226">
        <f t="shared" ref="BM482:BM545" si="187">SUM(Q482,AO482)</f>
        <v>0</v>
      </c>
      <c r="BN482" s="226">
        <f t="shared" ref="BN482:BN545" si="188">SUM(R482,AP482)</f>
        <v>0</v>
      </c>
      <c r="BO482" s="226">
        <f t="shared" ref="BO482:BO545" si="189">SUM(S482,AQ482)</f>
        <v>0</v>
      </c>
      <c r="BP482" s="226">
        <f t="shared" ref="BP482:BP545" si="190">SUM(T482,AR482)</f>
        <v>0</v>
      </c>
      <c r="BQ482" s="226">
        <f t="shared" ref="BQ482:BQ545" si="191">SUM(U482,AS482)</f>
        <v>0</v>
      </c>
      <c r="BR482" s="226">
        <f t="shared" ref="BR482:BR545" si="192">SUM(V482,AT482)</f>
        <v>0</v>
      </c>
      <c r="BS482" s="226">
        <f t="shared" ref="BS482:BS545" si="193">SUM(W482,AU482)</f>
        <v>0</v>
      </c>
      <c r="BT482" s="226">
        <f t="shared" ref="BT482:BT545" si="194">SUM(X482,AV482)</f>
        <v>0</v>
      </c>
      <c r="BU482" s="226">
        <f t="shared" ref="BU482:BU545" si="195">SUM(Y482,AW482)</f>
        <v>0</v>
      </c>
      <c r="BV482" s="226">
        <f t="shared" ref="BV482:BV545" si="196">SUM(Z482,AX482)</f>
        <v>0</v>
      </c>
    </row>
    <row r="483" spans="1:74">
      <c r="A483" s="226">
        <v>451</v>
      </c>
      <c r="B483" s="226" t="s">
        <v>1749</v>
      </c>
      <c r="C483" s="226">
        <f>INDEX('Uganda workforce data - raw'!$A$4:$F$619,MATCH($B483, 'Uganda workforce data - raw'!$B$4:$B$619,0), MATCH("Filled Male",'Uganda workforce data - raw'!$A$4:$F$4,0))*INDEX('Mapping cadres'!$B$1:$Z$616,MATCH($B483, 'Mapping cadres'!$B$1:$B$616,0), MATCH(C$32,'Mapping cadres'!$B$1:$Z$1,0))</f>
        <v>4</v>
      </c>
      <c r="D483" s="226">
        <f>INDEX('Uganda workforce data - raw'!$A$4:$F$619,MATCH($B483, 'Uganda workforce data - raw'!$B$4:$B$619,0), MATCH("Filled Male",'Uganda workforce data - raw'!$A$4:$F$4,0))*INDEX('Mapping cadres'!$B$1:$Z$616,MATCH($B483, 'Mapping cadres'!$B$1:$B$616,0), MATCH(D$32,'Mapping cadres'!$B$1:$Z$1,0))</f>
        <v>0</v>
      </c>
      <c r="E483" s="226">
        <f>INDEX('Uganda workforce data - raw'!$A$4:$F$619,MATCH($B483, 'Uganda workforce data - raw'!$B$4:$B$619,0), MATCH("Filled Male",'Uganda workforce data - raw'!$A$4:$F$4,0))*INDEX('Mapping cadres'!$B$1:$Z$616,MATCH($B483, 'Mapping cadres'!$B$1:$B$616,0), MATCH(E$32,'Mapping cadres'!$B$1:$Z$1,0))</f>
        <v>0</v>
      </c>
      <c r="F483" s="226">
        <f>INDEX('Uganda workforce data - raw'!$A$4:$F$619,MATCH($B483, 'Uganda workforce data - raw'!$B$4:$B$619,0), MATCH("Filled Male",'Uganda workforce data - raw'!$A$4:$F$4,0))*INDEX('Mapping cadres'!$B$1:$Z$616,MATCH($B483, 'Mapping cadres'!$B$1:$B$616,0), MATCH(F$32,'Mapping cadres'!$B$1:$Z$1,0))</f>
        <v>0</v>
      </c>
      <c r="G483" s="226">
        <f>INDEX('Uganda workforce data - raw'!$A$4:$F$619,MATCH($B483, 'Uganda workforce data - raw'!$B$4:$B$619,0), MATCH("Filled Male",'Uganda workforce data - raw'!$A$4:$F$4,0))*INDEX('Mapping cadres'!$B$1:$Z$616,MATCH($B483, 'Mapping cadres'!$B$1:$B$616,0), MATCH(G$32,'Mapping cadres'!$B$1:$Z$1,0))</f>
        <v>0</v>
      </c>
      <c r="H483" s="226">
        <f>INDEX('Uganda workforce data - raw'!$A$4:$F$619,MATCH($B483, 'Uganda workforce data - raw'!$B$4:$B$619,0), MATCH("Filled Male",'Uganda workforce data - raw'!$A$4:$F$4,0))*INDEX('Mapping cadres'!$B$1:$Z$616,MATCH($B483, 'Mapping cadres'!$B$1:$B$616,0), MATCH(H$32,'Mapping cadres'!$B$1:$Z$1,0))</f>
        <v>0</v>
      </c>
      <c r="I483" s="226">
        <f>INDEX('Uganda workforce data - raw'!$A$4:$F$619,MATCH($B483, 'Uganda workforce data - raw'!$B$4:$B$619,0), MATCH("Filled Male",'Uganda workforce data - raw'!$A$4:$F$4,0))*INDEX('Mapping cadres'!$B$1:$Z$616,MATCH($B483, 'Mapping cadres'!$B$1:$B$616,0), MATCH(I$32,'Mapping cadres'!$B$1:$Z$1,0))</f>
        <v>0</v>
      </c>
      <c r="J483" s="226">
        <f>INDEX('Uganda workforce data - raw'!$A$4:$F$619,MATCH($B483, 'Uganda workforce data - raw'!$B$4:$B$619,0), MATCH("Filled Male",'Uganda workforce data - raw'!$A$4:$F$4,0))*INDEX('Mapping cadres'!$B$1:$Z$616,MATCH($B483, 'Mapping cadres'!$B$1:$B$616,0), MATCH(J$32,'Mapping cadres'!$B$1:$Z$1,0))</f>
        <v>0</v>
      </c>
      <c r="K483" s="226">
        <f>INDEX('Uganda workforce data - raw'!$A$4:$F$619,MATCH($B483, 'Uganda workforce data - raw'!$B$4:$B$619,0), MATCH("Filled Male",'Uganda workforce data - raw'!$A$4:$F$4,0))*INDEX('Mapping cadres'!$B$1:$Z$616,MATCH($B483, 'Mapping cadres'!$B$1:$B$616,0), MATCH(K$32,'Mapping cadres'!$B$1:$Z$1,0))</f>
        <v>0</v>
      </c>
      <c r="L483" s="226">
        <f>INDEX('Uganda workforce data - raw'!$A$4:$F$619,MATCH($B483, 'Uganda workforce data - raw'!$B$4:$B$619,0), MATCH("Filled Male",'Uganda workforce data - raw'!$A$4:$F$4,0))*INDEX('Mapping cadres'!$B$1:$Z$616,MATCH($B483, 'Mapping cadres'!$B$1:$B$616,0), MATCH(L$32,'Mapping cadres'!$B$1:$Z$1,0))</f>
        <v>0</v>
      </c>
      <c r="M483" s="226">
        <f>INDEX('Uganda workforce data - raw'!$A$4:$F$619,MATCH($B483, 'Uganda workforce data - raw'!$B$4:$B$619,0), MATCH("Filled Male",'Uganda workforce data - raw'!$A$4:$F$4,0))*INDEX('Mapping cadres'!$B$1:$Z$616,MATCH($B483, 'Mapping cadres'!$B$1:$B$616,0), MATCH(M$32,'Mapping cadres'!$B$1:$Z$1,0))</f>
        <v>0</v>
      </c>
      <c r="N483" s="226">
        <f>INDEX('Uganda workforce data - raw'!$A$4:$F$619,MATCH($B483, 'Uganda workforce data - raw'!$B$4:$B$619,0), MATCH("Filled Male",'Uganda workforce data - raw'!$A$4:$F$4,0))*INDEX('Mapping cadres'!$B$1:$Z$616,MATCH($B483, 'Mapping cadres'!$B$1:$B$616,0), MATCH(N$32,'Mapping cadres'!$B$1:$Z$1,0))</f>
        <v>0</v>
      </c>
      <c r="O483" s="226">
        <f>INDEX('Uganda workforce data - raw'!$A$4:$F$619,MATCH($B483, 'Uganda workforce data - raw'!$B$4:$B$619,0), MATCH("Filled Male",'Uganda workforce data - raw'!$A$4:$F$4,0))*INDEX('Mapping cadres'!$B$1:$Z$616,MATCH($B483, 'Mapping cadres'!$B$1:$B$616,0), MATCH(O$32,'Mapping cadres'!$B$1:$Z$1,0))</f>
        <v>0</v>
      </c>
      <c r="P483" s="226">
        <f>INDEX('Uganda workforce data - raw'!$A$4:$F$619,MATCH($B483, 'Uganda workforce data - raw'!$B$4:$B$619,0), MATCH("Filled Male",'Uganda workforce data - raw'!$A$4:$F$4,0))*INDEX('Mapping cadres'!$B$1:$Z$616,MATCH($B483, 'Mapping cadres'!$B$1:$B$616,0), MATCH(P$32,'Mapping cadres'!$B$1:$Z$1,0))</f>
        <v>0</v>
      </c>
      <c r="Q483" s="226">
        <f>INDEX('Uganda workforce data - raw'!$A$4:$F$619,MATCH($B483, 'Uganda workforce data - raw'!$B$4:$B$619,0), MATCH("Filled Male",'Uganda workforce data - raw'!$A$4:$F$4,0))*INDEX('Mapping cadres'!$B$1:$Z$616,MATCH($B483, 'Mapping cadres'!$B$1:$B$616,0), MATCH(Q$32,'Mapping cadres'!$B$1:$Z$1,0))</f>
        <v>0</v>
      </c>
      <c r="R483" s="226">
        <f>INDEX('Uganda workforce data - raw'!$A$4:$F$619,MATCH($B483, 'Uganda workforce data - raw'!$B$4:$B$619,0), MATCH("Filled Male",'Uganda workforce data - raw'!$A$4:$F$4,0))*INDEX('Mapping cadres'!$B$1:$Z$616,MATCH($B483, 'Mapping cadres'!$B$1:$B$616,0), MATCH(R$32,'Mapping cadres'!$B$1:$Z$1,0))</f>
        <v>0</v>
      </c>
      <c r="S483" s="226">
        <f>INDEX('Uganda workforce data - raw'!$A$4:$F$619,MATCH($B483, 'Uganda workforce data - raw'!$B$4:$B$619,0), MATCH("Filled Male",'Uganda workforce data - raw'!$A$4:$F$4,0))*INDEX('Mapping cadres'!$B$1:$Z$616,MATCH($B483, 'Mapping cadres'!$B$1:$B$616,0), MATCH(S$32,'Mapping cadres'!$B$1:$Z$1,0))</f>
        <v>0</v>
      </c>
      <c r="T483" s="226">
        <f>INDEX('Uganda workforce data - raw'!$A$4:$F$619,MATCH($B483, 'Uganda workforce data - raw'!$B$4:$B$619,0), MATCH("Filled Male",'Uganda workforce data - raw'!$A$4:$F$4,0))*INDEX('Mapping cadres'!$B$1:$Z$616,MATCH($B483, 'Mapping cadres'!$B$1:$B$616,0), MATCH(T$32,'Mapping cadres'!$B$1:$Z$1,0))</f>
        <v>0</v>
      </c>
      <c r="U483" s="226">
        <f>INDEX('Uganda workforce data - raw'!$A$4:$F$619,MATCH($B483, 'Uganda workforce data - raw'!$B$4:$B$619,0), MATCH("Filled Male",'Uganda workforce data - raw'!$A$4:$F$4,0))*INDEX('Mapping cadres'!$B$1:$Z$616,MATCH($B483, 'Mapping cadres'!$B$1:$B$616,0), MATCH(U$32,'Mapping cadres'!$B$1:$Z$1,0))</f>
        <v>0</v>
      </c>
      <c r="V483" s="226">
        <f>INDEX('Uganda workforce data - raw'!$A$4:$F$619,MATCH($B483, 'Uganda workforce data - raw'!$B$4:$B$619,0), MATCH("Filled Male",'Uganda workforce data - raw'!$A$4:$F$4,0))*INDEX('Mapping cadres'!$B$1:$Z$616,MATCH($B483, 'Mapping cadres'!$B$1:$B$616,0), MATCH(V$32,'Mapping cadres'!$B$1:$Z$1,0))</f>
        <v>0</v>
      </c>
      <c r="W483" s="226">
        <f>INDEX('Uganda workforce data - raw'!$A$4:$F$619,MATCH($B483, 'Uganda workforce data - raw'!$B$4:$B$619,0), MATCH("Filled Male",'Uganda workforce data - raw'!$A$4:$F$4,0))*INDEX('Mapping cadres'!$B$1:$Z$616,MATCH($B483, 'Mapping cadres'!$B$1:$B$616,0), MATCH(W$32,'Mapping cadres'!$B$1:$Z$1,0))</f>
        <v>0</v>
      </c>
      <c r="X483" s="226">
        <f>INDEX('Uganda workforce data - raw'!$A$4:$F$619,MATCH($B483, 'Uganda workforce data - raw'!$B$4:$B$619,0), MATCH("Filled Male",'Uganda workforce data - raw'!$A$4:$F$4,0))*INDEX('Mapping cadres'!$B$1:$Z$616,MATCH($B483, 'Mapping cadres'!$B$1:$B$616,0), MATCH(X$32,'Mapping cadres'!$B$1:$Z$1,0))</f>
        <v>0</v>
      </c>
      <c r="Y483" s="226">
        <f>INDEX('Uganda workforce data - raw'!$A$4:$F$619,MATCH($B483, 'Uganda workforce data - raw'!$B$4:$B$619,0), MATCH("Filled Male",'Uganda workforce data - raw'!$A$4:$F$4,0))*INDEX('Mapping cadres'!$B$1:$Z$616,MATCH($B483, 'Mapping cadres'!$B$1:$B$616,0), MATCH(Y$32,'Mapping cadres'!$B$1:$Z$1,0))</f>
        <v>0</v>
      </c>
      <c r="Z483" s="226">
        <f>INDEX('Uganda workforce data - raw'!$A$4:$F$619,MATCH($B483, 'Uganda workforce data - raw'!$B$4:$B$619,0), MATCH("Filled Male",'Uganda workforce data - raw'!$A$4:$F$4,0))*INDEX('Mapping cadres'!$B$1:$Z$616,MATCH($B483, 'Mapping cadres'!$B$1:$B$616,0), MATCH(Z$32,'Mapping cadres'!$B$1:$Z$1,0))</f>
        <v>0</v>
      </c>
      <c r="AA483" s="226">
        <f>INDEX('Uganda workforce data - raw'!$A$4:$F$619,MATCH($B483, 'Uganda workforce data - raw'!$B$4:$B$619,0), MATCH("Filled Female",'Uganda workforce data - raw'!$A$4:$F$4,0))*INDEX('Mapping cadres'!$B$1:$Z$616,MATCH($B483, 'Mapping cadres'!$B$1:$B$616,0), MATCH(AA$32,'Mapping cadres'!$B$1:$Z$1,0))</f>
        <v>1</v>
      </c>
      <c r="AB483" s="226">
        <f>INDEX('Uganda workforce data - raw'!$A$4:$F$619,MATCH($B483, 'Uganda workforce data - raw'!$B$4:$B$619,0), MATCH("Filled Female",'Uganda workforce data - raw'!$A$4:$F$4,0))*INDEX('Mapping cadres'!$B$1:$Z$616,MATCH($B483, 'Mapping cadres'!$B$1:$B$616,0), MATCH(AB$32,'Mapping cadres'!$B$1:$Z$1,0))</f>
        <v>0</v>
      </c>
      <c r="AC483" s="226">
        <f>INDEX('Uganda workforce data - raw'!$A$4:$F$619,MATCH($B483, 'Uganda workforce data - raw'!$B$4:$B$619,0), MATCH("Filled Female",'Uganda workforce data - raw'!$A$4:$F$4,0))*INDEX('Mapping cadres'!$B$1:$Z$616,MATCH($B483, 'Mapping cadres'!$B$1:$B$616,0), MATCH(AC$32,'Mapping cadres'!$B$1:$Z$1,0))</f>
        <v>0</v>
      </c>
      <c r="AD483" s="226">
        <f>INDEX('Uganda workforce data - raw'!$A$4:$F$619,MATCH($B483, 'Uganda workforce data - raw'!$B$4:$B$619,0), MATCH("Filled Female",'Uganda workforce data - raw'!$A$4:$F$4,0))*INDEX('Mapping cadres'!$B$1:$Z$616,MATCH($B483, 'Mapping cadres'!$B$1:$B$616,0), MATCH(AD$32,'Mapping cadres'!$B$1:$Z$1,0))</f>
        <v>0</v>
      </c>
      <c r="AE483" s="226">
        <f>INDEX('Uganda workforce data - raw'!$A$4:$F$619,MATCH($B483, 'Uganda workforce data - raw'!$B$4:$B$619,0), MATCH("Filled Female",'Uganda workforce data - raw'!$A$4:$F$4,0))*INDEX('Mapping cadres'!$B$1:$Z$616,MATCH($B483, 'Mapping cadres'!$B$1:$B$616,0), MATCH(AE$32,'Mapping cadres'!$B$1:$Z$1,0))</f>
        <v>0</v>
      </c>
      <c r="AF483" s="226">
        <f>INDEX('Uganda workforce data - raw'!$A$4:$F$619,MATCH($B483, 'Uganda workforce data - raw'!$B$4:$B$619,0), MATCH("Filled Female",'Uganda workforce data - raw'!$A$4:$F$4,0))*INDEX('Mapping cadres'!$B$1:$Z$616,MATCH($B483, 'Mapping cadres'!$B$1:$B$616,0), MATCH(AF$32,'Mapping cadres'!$B$1:$Z$1,0))</f>
        <v>0</v>
      </c>
      <c r="AG483" s="226">
        <f>INDEX('Uganda workforce data - raw'!$A$4:$F$619,MATCH($B483, 'Uganda workforce data - raw'!$B$4:$B$619,0), MATCH("Filled Female",'Uganda workforce data - raw'!$A$4:$F$4,0))*INDEX('Mapping cadres'!$B$1:$Z$616,MATCH($B483, 'Mapping cadres'!$B$1:$B$616,0), MATCH(AG$32,'Mapping cadres'!$B$1:$Z$1,0))</f>
        <v>0</v>
      </c>
      <c r="AH483" s="226">
        <f>INDEX('Uganda workforce data - raw'!$A$4:$F$619,MATCH($B483, 'Uganda workforce data - raw'!$B$4:$B$619,0), MATCH("Filled Female",'Uganda workforce data - raw'!$A$4:$F$4,0))*INDEX('Mapping cadres'!$B$1:$Z$616,MATCH($B483, 'Mapping cadres'!$B$1:$B$616,0), MATCH(AH$32,'Mapping cadres'!$B$1:$Z$1,0))</f>
        <v>0</v>
      </c>
      <c r="AI483" s="226">
        <f>INDEX('Uganda workforce data - raw'!$A$4:$F$619,MATCH($B483, 'Uganda workforce data - raw'!$B$4:$B$619,0), MATCH("Filled Female",'Uganda workforce data - raw'!$A$4:$F$4,0))*INDEX('Mapping cadres'!$B$1:$Z$616,MATCH($B483, 'Mapping cadres'!$B$1:$B$616,0), MATCH(AI$32,'Mapping cadres'!$B$1:$Z$1,0))</f>
        <v>0</v>
      </c>
      <c r="AJ483" s="226">
        <f>INDEX('Uganda workforce data - raw'!$A$4:$F$619,MATCH($B483, 'Uganda workforce data - raw'!$B$4:$B$619,0), MATCH("Filled Female",'Uganda workforce data - raw'!$A$4:$F$4,0))*INDEX('Mapping cadres'!$B$1:$Z$616,MATCH($B483, 'Mapping cadres'!$B$1:$B$616,0), MATCH(AJ$32,'Mapping cadres'!$B$1:$Z$1,0))</f>
        <v>0</v>
      </c>
      <c r="AK483" s="226">
        <f>INDEX('Uganda workforce data - raw'!$A$4:$F$619,MATCH($B483, 'Uganda workforce data - raw'!$B$4:$B$619,0), MATCH("Filled Female",'Uganda workforce data - raw'!$A$4:$F$4,0))*INDEX('Mapping cadres'!$B$1:$Z$616,MATCH($B483, 'Mapping cadres'!$B$1:$B$616,0), MATCH(AK$32,'Mapping cadres'!$B$1:$Z$1,0))</f>
        <v>0</v>
      </c>
      <c r="AL483" s="226">
        <f>INDEX('Uganda workforce data - raw'!$A$4:$F$619,MATCH($B483, 'Uganda workforce data - raw'!$B$4:$B$619,0), MATCH("Filled Female",'Uganda workforce data - raw'!$A$4:$F$4,0))*INDEX('Mapping cadres'!$B$1:$Z$616,MATCH($B483, 'Mapping cadres'!$B$1:$B$616,0), MATCH(AL$32,'Mapping cadres'!$B$1:$Z$1,0))</f>
        <v>0</v>
      </c>
      <c r="AM483" s="226">
        <f>INDEX('Uganda workforce data - raw'!$A$4:$F$619,MATCH($B483, 'Uganda workforce data - raw'!$B$4:$B$619,0), MATCH("Filled Female",'Uganda workforce data - raw'!$A$4:$F$4,0))*INDEX('Mapping cadres'!$B$1:$Z$616,MATCH($B483, 'Mapping cadres'!$B$1:$B$616,0), MATCH(AM$32,'Mapping cadres'!$B$1:$Z$1,0))</f>
        <v>0</v>
      </c>
      <c r="AN483" s="226">
        <f>INDEX('Uganda workforce data - raw'!$A$4:$F$619,MATCH($B483, 'Uganda workforce data - raw'!$B$4:$B$619,0), MATCH("Filled Female",'Uganda workforce data - raw'!$A$4:$F$4,0))*INDEX('Mapping cadres'!$B$1:$Z$616,MATCH($B483, 'Mapping cadres'!$B$1:$B$616,0), MATCH(AN$32,'Mapping cadres'!$B$1:$Z$1,0))</f>
        <v>0</v>
      </c>
      <c r="AO483" s="226">
        <f>INDEX('Uganda workforce data - raw'!$A$4:$F$619,MATCH($B483, 'Uganda workforce data - raw'!$B$4:$B$619,0), MATCH("Filled Female",'Uganda workforce data - raw'!$A$4:$F$4,0))*INDEX('Mapping cadres'!$B$1:$Z$616,MATCH($B483, 'Mapping cadres'!$B$1:$B$616,0), MATCH(AO$32,'Mapping cadres'!$B$1:$Z$1,0))</f>
        <v>0</v>
      </c>
      <c r="AP483" s="226">
        <f>INDEX('Uganda workforce data - raw'!$A$4:$F$619,MATCH($B483, 'Uganda workforce data - raw'!$B$4:$B$619,0), MATCH("Filled Female",'Uganda workforce data - raw'!$A$4:$F$4,0))*INDEX('Mapping cadres'!$B$1:$Z$616,MATCH($B483, 'Mapping cadres'!$B$1:$B$616,0), MATCH(AP$32,'Mapping cadres'!$B$1:$Z$1,0))</f>
        <v>0</v>
      </c>
      <c r="AQ483" s="226">
        <f>INDEX('Uganda workforce data - raw'!$A$4:$F$619,MATCH($B483, 'Uganda workforce data - raw'!$B$4:$B$619,0), MATCH("Filled Female",'Uganda workforce data - raw'!$A$4:$F$4,0))*INDEX('Mapping cadres'!$B$1:$Z$616,MATCH($B483, 'Mapping cadres'!$B$1:$B$616,0), MATCH(AQ$32,'Mapping cadres'!$B$1:$Z$1,0))</f>
        <v>0</v>
      </c>
      <c r="AR483" s="226">
        <f>INDEX('Uganda workforce data - raw'!$A$4:$F$619,MATCH($B483, 'Uganda workforce data - raw'!$B$4:$B$619,0), MATCH("Filled Female",'Uganda workforce data - raw'!$A$4:$F$4,0))*INDEX('Mapping cadres'!$B$1:$Z$616,MATCH($B483, 'Mapping cadres'!$B$1:$B$616,0), MATCH(AR$32,'Mapping cadres'!$B$1:$Z$1,0))</f>
        <v>0</v>
      </c>
      <c r="AS483" s="226">
        <f>INDEX('Uganda workforce data - raw'!$A$4:$F$619,MATCH($B483, 'Uganda workforce data - raw'!$B$4:$B$619,0), MATCH("Filled Female",'Uganda workforce data - raw'!$A$4:$F$4,0))*INDEX('Mapping cadres'!$B$1:$Z$616,MATCH($B483, 'Mapping cadres'!$B$1:$B$616,0), MATCH(AS$32,'Mapping cadres'!$B$1:$Z$1,0))</f>
        <v>0</v>
      </c>
      <c r="AT483" s="226">
        <f>INDEX('Uganda workforce data - raw'!$A$4:$F$619,MATCH($B483, 'Uganda workforce data - raw'!$B$4:$B$619,0), MATCH("Filled Female",'Uganda workforce data - raw'!$A$4:$F$4,0))*INDEX('Mapping cadres'!$B$1:$Z$616,MATCH($B483, 'Mapping cadres'!$B$1:$B$616,0), MATCH(AT$32,'Mapping cadres'!$B$1:$Z$1,0))</f>
        <v>0</v>
      </c>
      <c r="AU483" s="226">
        <f>INDEX('Uganda workforce data - raw'!$A$4:$F$619,MATCH($B483, 'Uganda workforce data - raw'!$B$4:$B$619,0), MATCH("Filled Female",'Uganda workforce data - raw'!$A$4:$F$4,0))*INDEX('Mapping cadres'!$B$1:$Z$616,MATCH($B483, 'Mapping cadres'!$B$1:$B$616,0), MATCH(AU$32,'Mapping cadres'!$B$1:$Z$1,0))</f>
        <v>0</v>
      </c>
      <c r="AV483" s="226">
        <f>INDEX('Uganda workforce data - raw'!$A$4:$F$619,MATCH($B483, 'Uganda workforce data - raw'!$B$4:$B$619,0), MATCH("Filled Female",'Uganda workforce data - raw'!$A$4:$F$4,0))*INDEX('Mapping cadres'!$B$1:$Z$616,MATCH($B483, 'Mapping cadres'!$B$1:$B$616,0), MATCH(AV$32,'Mapping cadres'!$B$1:$Z$1,0))</f>
        <v>0</v>
      </c>
      <c r="AW483" s="226">
        <f>INDEX('Uganda workforce data - raw'!$A$4:$F$619,MATCH($B483, 'Uganda workforce data - raw'!$B$4:$B$619,0), MATCH("Filled Female",'Uganda workforce data - raw'!$A$4:$F$4,0))*INDEX('Mapping cadres'!$B$1:$Z$616,MATCH($B483, 'Mapping cadres'!$B$1:$B$616,0), MATCH(AW$32,'Mapping cadres'!$B$1:$Z$1,0))</f>
        <v>0</v>
      </c>
      <c r="AX483" s="226">
        <f>INDEX('Uganda workforce data - raw'!$A$4:$F$619,MATCH($B483, 'Uganda workforce data - raw'!$B$4:$B$619,0), MATCH("Filled Female",'Uganda workforce data - raw'!$A$4:$F$4,0))*INDEX('Mapping cadres'!$B$1:$Z$616,MATCH($B483, 'Mapping cadres'!$B$1:$B$616,0), MATCH(AX$32,'Mapping cadres'!$B$1:$Z$1,0))</f>
        <v>0</v>
      </c>
      <c r="AY483" s="226">
        <f t="shared" si="173"/>
        <v>5</v>
      </c>
      <c r="AZ483" s="226">
        <f t="shared" si="174"/>
        <v>0</v>
      </c>
      <c r="BA483" s="226">
        <f t="shared" si="175"/>
        <v>0</v>
      </c>
      <c r="BB483" s="226">
        <f t="shared" si="176"/>
        <v>0</v>
      </c>
      <c r="BC483" s="226">
        <f t="shared" si="177"/>
        <v>0</v>
      </c>
      <c r="BD483" s="226">
        <f t="shared" si="178"/>
        <v>0</v>
      </c>
      <c r="BE483" s="226">
        <f t="shared" si="179"/>
        <v>0</v>
      </c>
      <c r="BF483" s="226">
        <f t="shared" si="180"/>
        <v>0</v>
      </c>
      <c r="BG483" s="226">
        <f t="shared" si="181"/>
        <v>0</v>
      </c>
      <c r="BH483" s="226">
        <f t="shared" si="182"/>
        <v>0</v>
      </c>
      <c r="BI483" s="226">
        <f t="shared" si="183"/>
        <v>0</v>
      </c>
      <c r="BJ483" s="226">
        <f t="shared" si="184"/>
        <v>0</v>
      </c>
      <c r="BK483" s="226">
        <f t="shared" si="185"/>
        <v>0</v>
      </c>
      <c r="BL483" s="226">
        <f t="shared" si="186"/>
        <v>0</v>
      </c>
      <c r="BM483" s="226">
        <f t="shared" si="187"/>
        <v>0</v>
      </c>
      <c r="BN483" s="226">
        <f t="shared" si="188"/>
        <v>0</v>
      </c>
      <c r="BO483" s="226">
        <f t="shared" si="189"/>
        <v>0</v>
      </c>
      <c r="BP483" s="226">
        <f t="shared" si="190"/>
        <v>0</v>
      </c>
      <c r="BQ483" s="226">
        <f t="shared" si="191"/>
        <v>0</v>
      </c>
      <c r="BR483" s="226">
        <f t="shared" si="192"/>
        <v>0</v>
      </c>
      <c r="BS483" s="226">
        <f t="shared" si="193"/>
        <v>0</v>
      </c>
      <c r="BT483" s="226">
        <f t="shared" si="194"/>
        <v>0</v>
      </c>
      <c r="BU483" s="226">
        <f t="shared" si="195"/>
        <v>0</v>
      </c>
      <c r="BV483" s="226">
        <f t="shared" si="196"/>
        <v>0</v>
      </c>
    </row>
    <row r="484" spans="1:74">
      <c r="A484" s="226">
        <v>452</v>
      </c>
      <c r="B484" s="226" t="s">
        <v>1750</v>
      </c>
      <c r="C484" s="226">
        <f>INDEX('Uganda workforce data - raw'!$A$4:$F$619,MATCH($B484, 'Uganda workforce data - raw'!$B$4:$B$619,0), MATCH("Filled Male",'Uganda workforce data - raw'!$A$4:$F$4,0))*INDEX('Mapping cadres'!$B$1:$Z$616,MATCH($B484, 'Mapping cadres'!$B$1:$B$616,0), MATCH(C$32,'Mapping cadres'!$B$1:$Z$1,0))</f>
        <v>7</v>
      </c>
      <c r="D484" s="226">
        <f>INDEX('Uganda workforce data - raw'!$A$4:$F$619,MATCH($B484, 'Uganda workforce data - raw'!$B$4:$B$619,0), MATCH("Filled Male",'Uganda workforce data - raw'!$A$4:$F$4,0))*INDEX('Mapping cadres'!$B$1:$Z$616,MATCH($B484, 'Mapping cadres'!$B$1:$B$616,0), MATCH(D$32,'Mapping cadres'!$B$1:$Z$1,0))</f>
        <v>0</v>
      </c>
      <c r="E484" s="226">
        <f>INDEX('Uganda workforce data - raw'!$A$4:$F$619,MATCH($B484, 'Uganda workforce data - raw'!$B$4:$B$619,0), MATCH("Filled Male",'Uganda workforce data - raw'!$A$4:$F$4,0))*INDEX('Mapping cadres'!$B$1:$Z$616,MATCH($B484, 'Mapping cadres'!$B$1:$B$616,0), MATCH(E$32,'Mapping cadres'!$B$1:$Z$1,0))</f>
        <v>0</v>
      </c>
      <c r="F484" s="226">
        <f>INDEX('Uganda workforce data - raw'!$A$4:$F$619,MATCH($B484, 'Uganda workforce data - raw'!$B$4:$B$619,0), MATCH("Filled Male",'Uganda workforce data - raw'!$A$4:$F$4,0))*INDEX('Mapping cadres'!$B$1:$Z$616,MATCH($B484, 'Mapping cadres'!$B$1:$B$616,0), MATCH(F$32,'Mapping cadres'!$B$1:$Z$1,0))</f>
        <v>0</v>
      </c>
      <c r="G484" s="226">
        <f>INDEX('Uganda workforce data - raw'!$A$4:$F$619,MATCH($B484, 'Uganda workforce data - raw'!$B$4:$B$619,0), MATCH("Filled Male",'Uganda workforce data - raw'!$A$4:$F$4,0))*INDEX('Mapping cadres'!$B$1:$Z$616,MATCH($B484, 'Mapping cadres'!$B$1:$B$616,0), MATCH(G$32,'Mapping cadres'!$B$1:$Z$1,0))</f>
        <v>0</v>
      </c>
      <c r="H484" s="226">
        <f>INDEX('Uganda workforce data - raw'!$A$4:$F$619,MATCH($B484, 'Uganda workforce data - raw'!$B$4:$B$619,0), MATCH("Filled Male",'Uganda workforce data - raw'!$A$4:$F$4,0))*INDEX('Mapping cadres'!$B$1:$Z$616,MATCH($B484, 'Mapping cadres'!$B$1:$B$616,0), MATCH(H$32,'Mapping cadres'!$B$1:$Z$1,0))</f>
        <v>0</v>
      </c>
      <c r="I484" s="226">
        <f>INDEX('Uganda workforce data - raw'!$A$4:$F$619,MATCH($B484, 'Uganda workforce data - raw'!$B$4:$B$619,0), MATCH("Filled Male",'Uganda workforce data - raw'!$A$4:$F$4,0))*INDEX('Mapping cadres'!$B$1:$Z$616,MATCH($B484, 'Mapping cadres'!$B$1:$B$616,0), MATCH(I$32,'Mapping cadres'!$B$1:$Z$1,0))</f>
        <v>0</v>
      </c>
      <c r="J484" s="226">
        <f>INDEX('Uganda workforce data - raw'!$A$4:$F$619,MATCH($B484, 'Uganda workforce data - raw'!$B$4:$B$619,0), MATCH("Filled Male",'Uganda workforce data - raw'!$A$4:$F$4,0))*INDEX('Mapping cadres'!$B$1:$Z$616,MATCH($B484, 'Mapping cadres'!$B$1:$B$616,0), MATCH(J$32,'Mapping cadres'!$B$1:$Z$1,0))</f>
        <v>0</v>
      </c>
      <c r="K484" s="226">
        <f>INDEX('Uganda workforce data - raw'!$A$4:$F$619,MATCH($B484, 'Uganda workforce data - raw'!$B$4:$B$619,0), MATCH("Filled Male",'Uganda workforce data - raw'!$A$4:$F$4,0))*INDEX('Mapping cadres'!$B$1:$Z$616,MATCH($B484, 'Mapping cadres'!$B$1:$B$616,0), MATCH(K$32,'Mapping cadres'!$B$1:$Z$1,0))</f>
        <v>0</v>
      </c>
      <c r="L484" s="226">
        <f>INDEX('Uganda workforce data - raw'!$A$4:$F$619,MATCH($B484, 'Uganda workforce data - raw'!$B$4:$B$619,0), MATCH("Filled Male",'Uganda workforce data - raw'!$A$4:$F$4,0))*INDEX('Mapping cadres'!$B$1:$Z$616,MATCH($B484, 'Mapping cadres'!$B$1:$B$616,0), MATCH(L$32,'Mapping cadres'!$B$1:$Z$1,0))</f>
        <v>0</v>
      </c>
      <c r="M484" s="226">
        <f>INDEX('Uganda workforce data - raw'!$A$4:$F$619,MATCH($B484, 'Uganda workforce data - raw'!$B$4:$B$619,0), MATCH("Filled Male",'Uganda workforce data - raw'!$A$4:$F$4,0))*INDEX('Mapping cadres'!$B$1:$Z$616,MATCH($B484, 'Mapping cadres'!$B$1:$B$616,0), MATCH(M$32,'Mapping cadres'!$B$1:$Z$1,0))</f>
        <v>0</v>
      </c>
      <c r="N484" s="226">
        <f>INDEX('Uganda workforce data - raw'!$A$4:$F$619,MATCH($B484, 'Uganda workforce data - raw'!$B$4:$B$619,0), MATCH("Filled Male",'Uganda workforce data - raw'!$A$4:$F$4,0))*INDEX('Mapping cadres'!$B$1:$Z$616,MATCH($B484, 'Mapping cadres'!$B$1:$B$616,0), MATCH(N$32,'Mapping cadres'!$B$1:$Z$1,0))</f>
        <v>0</v>
      </c>
      <c r="O484" s="226">
        <f>INDEX('Uganda workforce data - raw'!$A$4:$F$619,MATCH($B484, 'Uganda workforce data - raw'!$B$4:$B$619,0), MATCH("Filled Male",'Uganda workforce data - raw'!$A$4:$F$4,0))*INDEX('Mapping cadres'!$B$1:$Z$616,MATCH($B484, 'Mapping cadres'!$B$1:$B$616,0), MATCH(O$32,'Mapping cadres'!$B$1:$Z$1,0))</f>
        <v>0</v>
      </c>
      <c r="P484" s="226">
        <f>INDEX('Uganda workforce data - raw'!$A$4:$F$619,MATCH($B484, 'Uganda workforce data - raw'!$B$4:$B$619,0), MATCH("Filled Male",'Uganda workforce data - raw'!$A$4:$F$4,0))*INDEX('Mapping cadres'!$B$1:$Z$616,MATCH($B484, 'Mapping cadres'!$B$1:$B$616,0), MATCH(P$32,'Mapping cadres'!$B$1:$Z$1,0))</f>
        <v>0</v>
      </c>
      <c r="Q484" s="226">
        <f>INDEX('Uganda workforce data - raw'!$A$4:$F$619,MATCH($B484, 'Uganda workforce data - raw'!$B$4:$B$619,0), MATCH("Filled Male",'Uganda workforce data - raw'!$A$4:$F$4,0))*INDEX('Mapping cadres'!$B$1:$Z$616,MATCH($B484, 'Mapping cadres'!$B$1:$B$616,0), MATCH(Q$32,'Mapping cadres'!$B$1:$Z$1,0))</f>
        <v>0</v>
      </c>
      <c r="R484" s="226">
        <f>INDEX('Uganda workforce data - raw'!$A$4:$F$619,MATCH($B484, 'Uganda workforce data - raw'!$B$4:$B$619,0), MATCH("Filled Male",'Uganda workforce data - raw'!$A$4:$F$4,0))*INDEX('Mapping cadres'!$B$1:$Z$616,MATCH($B484, 'Mapping cadres'!$B$1:$B$616,0), MATCH(R$32,'Mapping cadres'!$B$1:$Z$1,0))</f>
        <v>0</v>
      </c>
      <c r="S484" s="226">
        <f>INDEX('Uganda workforce data - raw'!$A$4:$F$619,MATCH($B484, 'Uganda workforce data - raw'!$B$4:$B$619,0), MATCH("Filled Male",'Uganda workforce data - raw'!$A$4:$F$4,0))*INDEX('Mapping cadres'!$B$1:$Z$616,MATCH($B484, 'Mapping cadres'!$B$1:$B$616,0), MATCH(S$32,'Mapping cadres'!$B$1:$Z$1,0))</f>
        <v>0</v>
      </c>
      <c r="T484" s="226">
        <f>INDEX('Uganda workforce data - raw'!$A$4:$F$619,MATCH($B484, 'Uganda workforce data - raw'!$B$4:$B$619,0), MATCH("Filled Male",'Uganda workforce data - raw'!$A$4:$F$4,0))*INDEX('Mapping cadres'!$B$1:$Z$616,MATCH($B484, 'Mapping cadres'!$B$1:$B$616,0), MATCH(T$32,'Mapping cadres'!$B$1:$Z$1,0))</f>
        <v>0</v>
      </c>
      <c r="U484" s="226">
        <f>INDEX('Uganda workforce data - raw'!$A$4:$F$619,MATCH($B484, 'Uganda workforce data - raw'!$B$4:$B$619,0), MATCH("Filled Male",'Uganda workforce data - raw'!$A$4:$F$4,0))*INDEX('Mapping cadres'!$B$1:$Z$616,MATCH($B484, 'Mapping cadres'!$B$1:$B$616,0), MATCH(U$32,'Mapping cadres'!$B$1:$Z$1,0))</f>
        <v>0</v>
      </c>
      <c r="V484" s="226">
        <f>INDEX('Uganda workforce data - raw'!$A$4:$F$619,MATCH($B484, 'Uganda workforce data - raw'!$B$4:$B$619,0), MATCH("Filled Male",'Uganda workforce data - raw'!$A$4:$F$4,0))*INDEX('Mapping cadres'!$B$1:$Z$616,MATCH($B484, 'Mapping cadres'!$B$1:$B$616,0), MATCH(V$32,'Mapping cadres'!$B$1:$Z$1,0))</f>
        <v>0</v>
      </c>
      <c r="W484" s="226">
        <f>INDEX('Uganda workforce data - raw'!$A$4:$F$619,MATCH($B484, 'Uganda workforce data - raw'!$B$4:$B$619,0), MATCH("Filled Male",'Uganda workforce data - raw'!$A$4:$F$4,0))*INDEX('Mapping cadres'!$B$1:$Z$616,MATCH($B484, 'Mapping cadres'!$B$1:$B$616,0), MATCH(W$32,'Mapping cadres'!$B$1:$Z$1,0))</f>
        <v>0</v>
      </c>
      <c r="X484" s="226">
        <f>INDEX('Uganda workforce data - raw'!$A$4:$F$619,MATCH($B484, 'Uganda workforce data - raw'!$B$4:$B$619,0), MATCH("Filled Male",'Uganda workforce data - raw'!$A$4:$F$4,0))*INDEX('Mapping cadres'!$B$1:$Z$616,MATCH($B484, 'Mapping cadres'!$B$1:$B$616,0), MATCH(X$32,'Mapping cadres'!$B$1:$Z$1,0))</f>
        <v>0</v>
      </c>
      <c r="Y484" s="226">
        <f>INDEX('Uganda workforce data - raw'!$A$4:$F$619,MATCH($B484, 'Uganda workforce data - raw'!$B$4:$B$619,0), MATCH("Filled Male",'Uganda workforce data - raw'!$A$4:$F$4,0))*INDEX('Mapping cadres'!$B$1:$Z$616,MATCH($B484, 'Mapping cadres'!$B$1:$B$616,0), MATCH(Y$32,'Mapping cadres'!$B$1:$Z$1,0))</f>
        <v>0</v>
      </c>
      <c r="Z484" s="226">
        <f>INDEX('Uganda workforce data - raw'!$A$4:$F$619,MATCH($B484, 'Uganda workforce data - raw'!$B$4:$B$619,0), MATCH("Filled Male",'Uganda workforce data - raw'!$A$4:$F$4,0))*INDEX('Mapping cadres'!$B$1:$Z$616,MATCH($B484, 'Mapping cadres'!$B$1:$B$616,0), MATCH(Z$32,'Mapping cadres'!$B$1:$Z$1,0))</f>
        <v>0</v>
      </c>
      <c r="AA484" s="226">
        <f>INDEX('Uganda workforce data - raw'!$A$4:$F$619,MATCH($B484, 'Uganda workforce data - raw'!$B$4:$B$619,0), MATCH("Filled Female",'Uganda workforce data - raw'!$A$4:$F$4,0))*INDEX('Mapping cadres'!$B$1:$Z$616,MATCH($B484, 'Mapping cadres'!$B$1:$B$616,0), MATCH(AA$32,'Mapping cadres'!$B$1:$Z$1,0))</f>
        <v>2</v>
      </c>
      <c r="AB484" s="226">
        <f>INDEX('Uganda workforce data - raw'!$A$4:$F$619,MATCH($B484, 'Uganda workforce data - raw'!$B$4:$B$619,0), MATCH("Filled Female",'Uganda workforce data - raw'!$A$4:$F$4,0))*INDEX('Mapping cadres'!$B$1:$Z$616,MATCH($B484, 'Mapping cadres'!$B$1:$B$616,0), MATCH(AB$32,'Mapping cadres'!$B$1:$Z$1,0))</f>
        <v>0</v>
      </c>
      <c r="AC484" s="226">
        <f>INDEX('Uganda workforce data - raw'!$A$4:$F$619,MATCH($B484, 'Uganda workforce data - raw'!$B$4:$B$619,0), MATCH("Filled Female",'Uganda workforce data - raw'!$A$4:$F$4,0))*INDEX('Mapping cadres'!$B$1:$Z$616,MATCH($B484, 'Mapping cadres'!$B$1:$B$616,0), MATCH(AC$32,'Mapping cadres'!$B$1:$Z$1,0))</f>
        <v>0</v>
      </c>
      <c r="AD484" s="226">
        <f>INDEX('Uganda workforce data - raw'!$A$4:$F$619,MATCH($B484, 'Uganda workforce data - raw'!$B$4:$B$619,0), MATCH("Filled Female",'Uganda workforce data - raw'!$A$4:$F$4,0))*INDEX('Mapping cadres'!$B$1:$Z$616,MATCH($B484, 'Mapping cadres'!$B$1:$B$616,0), MATCH(AD$32,'Mapping cadres'!$B$1:$Z$1,0))</f>
        <v>0</v>
      </c>
      <c r="AE484" s="226">
        <f>INDEX('Uganda workforce data - raw'!$A$4:$F$619,MATCH($B484, 'Uganda workforce data - raw'!$B$4:$B$619,0), MATCH("Filled Female",'Uganda workforce data - raw'!$A$4:$F$4,0))*INDEX('Mapping cadres'!$B$1:$Z$616,MATCH($B484, 'Mapping cadres'!$B$1:$B$616,0), MATCH(AE$32,'Mapping cadres'!$B$1:$Z$1,0))</f>
        <v>0</v>
      </c>
      <c r="AF484" s="226">
        <f>INDEX('Uganda workforce data - raw'!$A$4:$F$619,MATCH($B484, 'Uganda workforce data - raw'!$B$4:$B$619,0), MATCH("Filled Female",'Uganda workforce data - raw'!$A$4:$F$4,0))*INDEX('Mapping cadres'!$B$1:$Z$616,MATCH($B484, 'Mapping cadres'!$B$1:$B$616,0), MATCH(AF$32,'Mapping cadres'!$B$1:$Z$1,0))</f>
        <v>0</v>
      </c>
      <c r="AG484" s="226">
        <f>INDEX('Uganda workforce data - raw'!$A$4:$F$619,MATCH($B484, 'Uganda workforce data - raw'!$B$4:$B$619,0), MATCH("Filled Female",'Uganda workforce data - raw'!$A$4:$F$4,0))*INDEX('Mapping cadres'!$B$1:$Z$616,MATCH($B484, 'Mapping cadres'!$B$1:$B$616,0), MATCH(AG$32,'Mapping cadres'!$B$1:$Z$1,0))</f>
        <v>0</v>
      </c>
      <c r="AH484" s="226">
        <f>INDEX('Uganda workforce data - raw'!$A$4:$F$619,MATCH($B484, 'Uganda workforce data - raw'!$B$4:$B$619,0), MATCH("Filled Female",'Uganda workforce data - raw'!$A$4:$F$4,0))*INDEX('Mapping cadres'!$B$1:$Z$616,MATCH($B484, 'Mapping cadres'!$B$1:$B$616,0), MATCH(AH$32,'Mapping cadres'!$B$1:$Z$1,0))</f>
        <v>0</v>
      </c>
      <c r="AI484" s="226">
        <f>INDEX('Uganda workforce data - raw'!$A$4:$F$619,MATCH($B484, 'Uganda workforce data - raw'!$B$4:$B$619,0), MATCH("Filled Female",'Uganda workforce data - raw'!$A$4:$F$4,0))*INDEX('Mapping cadres'!$B$1:$Z$616,MATCH($B484, 'Mapping cadres'!$B$1:$B$616,0), MATCH(AI$32,'Mapping cadres'!$B$1:$Z$1,0))</f>
        <v>0</v>
      </c>
      <c r="AJ484" s="226">
        <f>INDEX('Uganda workforce data - raw'!$A$4:$F$619,MATCH($B484, 'Uganda workforce data - raw'!$B$4:$B$619,0), MATCH("Filled Female",'Uganda workforce data - raw'!$A$4:$F$4,0))*INDEX('Mapping cadres'!$B$1:$Z$616,MATCH($B484, 'Mapping cadres'!$B$1:$B$616,0), MATCH(AJ$32,'Mapping cadres'!$B$1:$Z$1,0))</f>
        <v>0</v>
      </c>
      <c r="AK484" s="226">
        <f>INDEX('Uganda workforce data - raw'!$A$4:$F$619,MATCH($B484, 'Uganda workforce data - raw'!$B$4:$B$619,0), MATCH("Filled Female",'Uganda workforce data - raw'!$A$4:$F$4,0))*INDEX('Mapping cadres'!$B$1:$Z$616,MATCH($B484, 'Mapping cadres'!$B$1:$B$616,0), MATCH(AK$32,'Mapping cadres'!$B$1:$Z$1,0))</f>
        <v>0</v>
      </c>
      <c r="AL484" s="226">
        <f>INDEX('Uganda workforce data - raw'!$A$4:$F$619,MATCH($B484, 'Uganda workforce data - raw'!$B$4:$B$619,0), MATCH("Filled Female",'Uganda workforce data - raw'!$A$4:$F$4,0))*INDEX('Mapping cadres'!$B$1:$Z$616,MATCH($B484, 'Mapping cadres'!$B$1:$B$616,0), MATCH(AL$32,'Mapping cadres'!$B$1:$Z$1,0))</f>
        <v>0</v>
      </c>
      <c r="AM484" s="226">
        <f>INDEX('Uganda workforce data - raw'!$A$4:$F$619,MATCH($B484, 'Uganda workforce data - raw'!$B$4:$B$619,0), MATCH("Filled Female",'Uganda workforce data - raw'!$A$4:$F$4,0))*INDEX('Mapping cadres'!$B$1:$Z$616,MATCH($B484, 'Mapping cadres'!$B$1:$B$616,0), MATCH(AM$32,'Mapping cadres'!$B$1:$Z$1,0))</f>
        <v>0</v>
      </c>
      <c r="AN484" s="226">
        <f>INDEX('Uganda workforce data - raw'!$A$4:$F$619,MATCH($B484, 'Uganda workforce data - raw'!$B$4:$B$619,0), MATCH("Filled Female",'Uganda workforce data - raw'!$A$4:$F$4,0))*INDEX('Mapping cadres'!$B$1:$Z$616,MATCH($B484, 'Mapping cadres'!$B$1:$B$616,0), MATCH(AN$32,'Mapping cadres'!$B$1:$Z$1,0))</f>
        <v>0</v>
      </c>
      <c r="AO484" s="226">
        <f>INDEX('Uganda workforce data - raw'!$A$4:$F$619,MATCH($B484, 'Uganda workforce data - raw'!$B$4:$B$619,0), MATCH("Filled Female",'Uganda workforce data - raw'!$A$4:$F$4,0))*INDEX('Mapping cadres'!$B$1:$Z$616,MATCH($B484, 'Mapping cadres'!$B$1:$B$616,0), MATCH(AO$32,'Mapping cadres'!$B$1:$Z$1,0))</f>
        <v>0</v>
      </c>
      <c r="AP484" s="226">
        <f>INDEX('Uganda workforce data - raw'!$A$4:$F$619,MATCH($B484, 'Uganda workforce data - raw'!$B$4:$B$619,0), MATCH("Filled Female",'Uganda workforce data - raw'!$A$4:$F$4,0))*INDEX('Mapping cadres'!$B$1:$Z$616,MATCH($B484, 'Mapping cadres'!$B$1:$B$616,0), MATCH(AP$32,'Mapping cadres'!$B$1:$Z$1,0))</f>
        <v>0</v>
      </c>
      <c r="AQ484" s="226">
        <f>INDEX('Uganda workforce data - raw'!$A$4:$F$619,MATCH($B484, 'Uganda workforce data - raw'!$B$4:$B$619,0), MATCH("Filled Female",'Uganda workforce data - raw'!$A$4:$F$4,0))*INDEX('Mapping cadres'!$B$1:$Z$616,MATCH($B484, 'Mapping cadres'!$B$1:$B$616,0), MATCH(AQ$32,'Mapping cadres'!$B$1:$Z$1,0))</f>
        <v>0</v>
      </c>
      <c r="AR484" s="226">
        <f>INDEX('Uganda workforce data - raw'!$A$4:$F$619,MATCH($B484, 'Uganda workforce data - raw'!$B$4:$B$619,0), MATCH("Filled Female",'Uganda workforce data - raw'!$A$4:$F$4,0))*INDEX('Mapping cadres'!$B$1:$Z$616,MATCH($B484, 'Mapping cadres'!$B$1:$B$616,0), MATCH(AR$32,'Mapping cadres'!$B$1:$Z$1,0))</f>
        <v>0</v>
      </c>
      <c r="AS484" s="226">
        <f>INDEX('Uganda workforce data - raw'!$A$4:$F$619,MATCH($B484, 'Uganda workforce data - raw'!$B$4:$B$619,0), MATCH("Filled Female",'Uganda workforce data - raw'!$A$4:$F$4,0))*INDEX('Mapping cadres'!$B$1:$Z$616,MATCH($B484, 'Mapping cadres'!$B$1:$B$616,0), MATCH(AS$32,'Mapping cadres'!$B$1:$Z$1,0))</f>
        <v>0</v>
      </c>
      <c r="AT484" s="226">
        <f>INDEX('Uganda workforce data - raw'!$A$4:$F$619,MATCH($B484, 'Uganda workforce data - raw'!$B$4:$B$619,0), MATCH("Filled Female",'Uganda workforce data - raw'!$A$4:$F$4,0))*INDEX('Mapping cadres'!$B$1:$Z$616,MATCH($B484, 'Mapping cadres'!$B$1:$B$616,0), MATCH(AT$32,'Mapping cadres'!$B$1:$Z$1,0))</f>
        <v>0</v>
      </c>
      <c r="AU484" s="226">
        <f>INDEX('Uganda workforce data - raw'!$A$4:$F$619,MATCH($B484, 'Uganda workforce data - raw'!$B$4:$B$619,0), MATCH("Filled Female",'Uganda workforce data - raw'!$A$4:$F$4,0))*INDEX('Mapping cadres'!$B$1:$Z$616,MATCH($B484, 'Mapping cadres'!$B$1:$B$616,0), MATCH(AU$32,'Mapping cadres'!$B$1:$Z$1,0))</f>
        <v>0</v>
      </c>
      <c r="AV484" s="226">
        <f>INDEX('Uganda workforce data - raw'!$A$4:$F$619,MATCH($B484, 'Uganda workforce data - raw'!$B$4:$B$619,0), MATCH("Filled Female",'Uganda workforce data - raw'!$A$4:$F$4,0))*INDEX('Mapping cadres'!$B$1:$Z$616,MATCH($B484, 'Mapping cadres'!$B$1:$B$616,0), MATCH(AV$32,'Mapping cadres'!$B$1:$Z$1,0))</f>
        <v>0</v>
      </c>
      <c r="AW484" s="226">
        <f>INDEX('Uganda workforce data - raw'!$A$4:$F$619,MATCH($B484, 'Uganda workforce data - raw'!$B$4:$B$619,0), MATCH("Filled Female",'Uganda workforce data - raw'!$A$4:$F$4,0))*INDEX('Mapping cadres'!$B$1:$Z$616,MATCH($B484, 'Mapping cadres'!$B$1:$B$616,0), MATCH(AW$32,'Mapping cadres'!$B$1:$Z$1,0))</f>
        <v>0</v>
      </c>
      <c r="AX484" s="226">
        <f>INDEX('Uganda workforce data - raw'!$A$4:$F$619,MATCH($B484, 'Uganda workforce data - raw'!$B$4:$B$619,0), MATCH("Filled Female",'Uganda workforce data - raw'!$A$4:$F$4,0))*INDEX('Mapping cadres'!$B$1:$Z$616,MATCH($B484, 'Mapping cadres'!$B$1:$B$616,0), MATCH(AX$32,'Mapping cadres'!$B$1:$Z$1,0))</f>
        <v>0</v>
      </c>
      <c r="AY484" s="226">
        <f t="shared" si="173"/>
        <v>9</v>
      </c>
      <c r="AZ484" s="226">
        <f t="shared" si="174"/>
        <v>0</v>
      </c>
      <c r="BA484" s="226">
        <f t="shared" si="175"/>
        <v>0</v>
      </c>
      <c r="BB484" s="226">
        <f t="shared" si="176"/>
        <v>0</v>
      </c>
      <c r="BC484" s="226">
        <f t="shared" si="177"/>
        <v>0</v>
      </c>
      <c r="BD484" s="226">
        <f t="shared" si="178"/>
        <v>0</v>
      </c>
      <c r="BE484" s="226">
        <f t="shared" si="179"/>
        <v>0</v>
      </c>
      <c r="BF484" s="226">
        <f t="shared" si="180"/>
        <v>0</v>
      </c>
      <c r="BG484" s="226">
        <f t="shared" si="181"/>
        <v>0</v>
      </c>
      <c r="BH484" s="226">
        <f t="shared" si="182"/>
        <v>0</v>
      </c>
      <c r="BI484" s="226">
        <f t="shared" si="183"/>
        <v>0</v>
      </c>
      <c r="BJ484" s="226">
        <f t="shared" si="184"/>
        <v>0</v>
      </c>
      <c r="BK484" s="226">
        <f t="shared" si="185"/>
        <v>0</v>
      </c>
      <c r="BL484" s="226">
        <f t="shared" si="186"/>
        <v>0</v>
      </c>
      <c r="BM484" s="226">
        <f t="shared" si="187"/>
        <v>0</v>
      </c>
      <c r="BN484" s="226">
        <f t="shared" si="188"/>
        <v>0</v>
      </c>
      <c r="BO484" s="226">
        <f t="shared" si="189"/>
        <v>0</v>
      </c>
      <c r="BP484" s="226">
        <f t="shared" si="190"/>
        <v>0</v>
      </c>
      <c r="BQ484" s="226">
        <f t="shared" si="191"/>
        <v>0</v>
      </c>
      <c r="BR484" s="226">
        <f t="shared" si="192"/>
        <v>0</v>
      </c>
      <c r="BS484" s="226">
        <f t="shared" si="193"/>
        <v>0</v>
      </c>
      <c r="BT484" s="226">
        <f t="shared" si="194"/>
        <v>0</v>
      </c>
      <c r="BU484" s="226">
        <f t="shared" si="195"/>
        <v>0</v>
      </c>
      <c r="BV484" s="226">
        <f t="shared" si="196"/>
        <v>0</v>
      </c>
    </row>
    <row r="485" spans="1:74">
      <c r="A485" s="226">
        <v>453</v>
      </c>
      <c r="B485" s="226" t="s">
        <v>1751</v>
      </c>
      <c r="C485" s="226">
        <f>INDEX('Uganda workforce data - raw'!$A$4:$F$619,MATCH($B485, 'Uganda workforce data - raw'!$B$4:$B$619,0), MATCH("Filled Male",'Uganda workforce data - raw'!$A$4:$F$4,0))*INDEX('Mapping cadres'!$B$1:$Z$616,MATCH($B485, 'Mapping cadres'!$B$1:$B$616,0), MATCH(C$32,'Mapping cadres'!$B$1:$Z$1,0))</f>
        <v>0</v>
      </c>
      <c r="D485" s="226">
        <f>INDEX('Uganda workforce data - raw'!$A$4:$F$619,MATCH($B485, 'Uganda workforce data - raw'!$B$4:$B$619,0), MATCH("Filled Male",'Uganda workforce data - raw'!$A$4:$F$4,0))*INDEX('Mapping cadres'!$B$1:$Z$616,MATCH($B485, 'Mapping cadres'!$B$1:$B$616,0), MATCH(D$32,'Mapping cadres'!$B$1:$Z$1,0))</f>
        <v>0</v>
      </c>
      <c r="E485" s="226">
        <f>INDEX('Uganda workforce data - raw'!$A$4:$F$619,MATCH($B485, 'Uganda workforce data - raw'!$B$4:$B$619,0), MATCH("Filled Male",'Uganda workforce data - raw'!$A$4:$F$4,0))*INDEX('Mapping cadres'!$B$1:$Z$616,MATCH($B485, 'Mapping cadres'!$B$1:$B$616,0), MATCH(E$32,'Mapping cadres'!$B$1:$Z$1,0))</f>
        <v>0</v>
      </c>
      <c r="F485" s="226">
        <f>INDEX('Uganda workforce data - raw'!$A$4:$F$619,MATCH($B485, 'Uganda workforce data - raw'!$B$4:$B$619,0), MATCH("Filled Male",'Uganda workforce data - raw'!$A$4:$F$4,0))*INDEX('Mapping cadres'!$B$1:$Z$616,MATCH($B485, 'Mapping cadres'!$B$1:$B$616,0), MATCH(F$32,'Mapping cadres'!$B$1:$Z$1,0))</f>
        <v>0</v>
      </c>
      <c r="G485" s="226">
        <f>INDEX('Uganda workforce data - raw'!$A$4:$F$619,MATCH($B485, 'Uganda workforce data - raw'!$B$4:$B$619,0), MATCH("Filled Male",'Uganda workforce data - raw'!$A$4:$F$4,0))*INDEX('Mapping cadres'!$B$1:$Z$616,MATCH($B485, 'Mapping cadres'!$B$1:$B$616,0), MATCH(G$32,'Mapping cadres'!$B$1:$Z$1,0))</f>
        <v>0</v>
      </c>
      <c r="H485" s="226">
        <f>INDEX('Uganda workforce data - raw'!$A$4:$F$619,MATCH($B485, 'Uganda workforce data - raw'!$B$4:$B$619,0), MATCH("Filled Male",'Uganda workforce data - raw'!$A$4:$F$4,0))*INDEX('Mapping cadres'!$B$1:$Z$616,MATCH($B485, 'Mapping cadres'!$B$1:$B$616,0), MATCH(H$32,'Mapping cadres'!$B$1:$Z$1,0))</f>
        <v>0</v>
      </c>
      <c r="I485" s="226">
        <f>INDEX('Uganda workforce data - raw'!$A$4:$F$619,MATCH($B485, 'Uganda workforce data - raw'!$B$4:$B$619,0), MATCH("Filled Male",'Uganda workforce data - raw'!$A$4:$F$4,0))*INDEX('Mapping cadres'!$B$1:$Z$616,MATCH($B485, 'Mapping cadres'!$B$1:$B$616,0), MATCH(I$32,'Mapping cadres'!$B$1:$Z$1,0))</f>
        <v>0</v>
      </c>
      <c r="J485" s="226">
        <f>INDEX('Uganda workforce data - raw'!$A$4:$F$619,MATCH($B485, 'Uganda workforce data - raw'!$B$4:$B$619,0), MATCH("Filled Male",'Uganda workforce data - raw'!$A$4:$F$4,0))*INDEX('Mapping cadres'!$B$1:$Z$616,MATCH($B485, 'Mapping cadres'!$B$1:$B$616,0), MATCH(J$32,'Mapping cadres'!$B$1:$Z$1,0))</f>
        <v>0</v>
      </c>
      <c r="K485" s="226">
        <f>INDEX('Uganda workforce data - raw'!$A$4:$F$619,MATCH($B485, 'Uganda workforce data - raw'!$B$4:$B$619,0), MATCH("Filled Male",'Uganda workforce data - raw'!$A$4:$F$4,0))*INDEX('Mapping cadres'!$B$1:$Z$616,MATCH($B485, 'Mapping cadres'!$B$1:$B$616,0), MATCH(K$32,'Mapping cadres'!$B$1:$Z$1,0))</f>
        <v>0</v>
      </c>
      <c r="L485" s="226">
        <f>INDEX('Uganda workforce data - raw'!$A$4:$F$619,MATCH($B485, 'Uganda workforce data - raw'!$B$4:$B$619,0), MATCH("Filled Male",'Uganda workforce data - raw'!$A$4:$F$4,0))*INDEX('Mapping cadres'!$B$1:$Z$616,MATCH($B485, 'Mapping cadres'!$B$1:$B$616,0), MATCH(L$32,'Mapping cadres'!$B$1:$Z$1,0))</f>
        <v>0</v>
      </c>
      <c r="M485" s="226">
        <f>INDEX('Uganda workforce data - raw'!$A$4:$F$619,MATCH($B485, 'Uganda workforce data - raw'!$B$4:$B$619,0), MATCH("Filled Male",'Uganda workforce data - raw'!$A$4:$F$4,0))*INDEX('Mapping cadres'!$B$1:$Z$616,MATCH($B485, 'Mapping cadres'!$B$1:$B$616,0), MATCH(M$32,'Mapping cadres'!$B$1:$Z$1,0))</f>
        <v>0</v>
      </c>
      <c r="N485" s="226">
        <f>INDEX('Uganda workforce data - raw'!$A$4:$F$619,MATCH($B485, 'Uganda workforce data - raw'!$B$4:$B$619,0), MATCH("Filled Male",'Uganda workforce data - raw'!$A$4:$F$4,0))*INDEX('Mapping cadres'!$B$1:$Z$616,MATCH($B485, 'Mapping cadres'!$B$1:$B$616,0), MATCH(N$32,'Mapping cadres'!$B$1:$Z$1,0))</f>
        <v>0</v>
      </c>
      <c r="O485" s="226">
        <f>INDEX('Uganda workforce data - raw'!$A$4:$F$619,MATCH($B485, 'Uganda workforce data - raw'!$B$4:$B$619,0), MATCH("Filled Male",'Uganda workforce data - raw'!$A$4:$F$4,0))*INDEX('Mapping cadres'!$B$1:$Z$616,MATCH($B485, 'Mapping cadres'!$B$1:$B$616,0), MATCH(O$32,'Mapping cadres'!$B$1:$Z$1,0))</f>
        <v>0</v>
      </c>
      <c r="P485" s="226">
        <f>INDEX('Uganda workforce data - raw'!$A$4:$F$619,MATCH($B485, 'Uganda workforce data - raw'!$B$4:$B$619,0), MATCH("Filled Male",'Uganda workforce data - raw'!$A$4:$F$4,0))*INDEX('Mapping cadres'!$B$1:$Z$616,MATCH($B485, 'Mapping cadres'!$B$1:$B$616,0), MATCH(P$32,'Mapping cadres'!$B$1:$Z$1,0))</f>
        <v>0</v>
      </c>
      <c r="Q485" s="226">
        <f>INDEX('Uganda workforce data - raw'!$A$4:$F$619,MATCH($B485, 'Uganda workforce data - raw'!$B$4:$B$619,0), MATCH("Filled Male",'Uganda workforce data - raw'!$A$4:$F$4,0))*INDEX('Mapping cadres'!$B$1:$Z$616,MATCH($B485, 'Mapping cadres'!$B$1:$B$616,0), MATCH(Q$32,'Mapping cadres'!$B$1:$Z$1,0))</f>
        <v>0</v>
      </c>
      <c r="R485" s="226">
        <f>INDEX('Uganda workforce data - raw'!$A$4:$F$619,MATCH($B485, 'Uganda workforce data - raw'!$B$4:$B$619,0), MATCH("Filled Male",'Uganda workforce data - raw'!$A$4:$F$4,0))*INDEX('Mapping cadres'!$B$1:$Z$616,MATCH($B485, 'Mapping cadres'!$B$1:$B$616,0), MATCH(R$32,'Mapping cadres'!$B$1:$Z$1,0))</f>
        <v>0</v>
      </c>
      <c r="S485" s="226">
        <f>INDEX('Uganda workforce data - raw'!$A$4:$F$619,MATCH($B485, 'Uganda workforce data - raw'!$B$4:$B$619,0), MATCH("Filled Male",'Uganda workforce data - raw'!$A$4:$F$4,0))*INDEX('Mapping cadres'!$B$1:$Z$616,MATCH($B485, 'Mapping cadres'!$B$1:$B$616,0), MATCH(S$32,'Mapping cadres'!$B$1:$Z$1,0))</f>
        <v>0</v>
      </c>
      <c r="T485" s="226">
        <f>INDEX('Uganda workforce data - raw'!$A$4:$F$619,MATCH($B485, 'Uganda workforce data - raw'!$B$4:$B$619,0), MATCH("Filled Male",'Uganda workforce data - raw'!$A$4:$F$4,0))*INDEX('Mapping cadres'!$B$1:$Z$616,MATCH($B485, 'Mapping cadres'!$B$1:$B$616,0), MATCH(T$32,'Mapping cadres'!$B$1:$Z$1,0))</f>
        <v>0</v>
      </c>
      <c r="U485" s="226">
        <f>INDEX('Uganda workforce data - raw'!$A$4:$F$619,MATCH($B485, 'Uganda workforce data - raw'!$B$4:$B$619,0), MATCH("Filled Male",'Uganda workforce data - raw'!$A$4:$F$4,0))*INDEX('Mapping cadres'!$B$1:$Z$616,MATCH($B485, 'Mapping cadres'!$B$1:$B$616,0), MATCH(U$32,'Mapping cadres'!$B$1:$Z$1,0))</f>
        <v>0</v>
      </c>
      <c r="V485" s="226">
        <f>INDEX('Uganda workforce data - raw'!$A$4:$F$619,MATCH($B485, 'Uganda workforce data - raw'!$B$4:$B$619,0), MATCH("Filled Male",'Uganda workforce data - raw'!$A$4:$F$4,0))*INDEX('Mapping cadres'!$B$1:$Z$616,MATCH($B485, 'Mapping cadres'!$B$1:$B$616,0), MATCH(V$32,'Mapping cadres'!$B$1:$Z$1,0))</f>
        <v>0</v>
      </c>
      <c r="W485" s="226">
        <f>INDEX('Uganda workforce data - raw'!$A$4:$F$619,MATCH($B485, 'Uganda workforce data - raw'!$B$4:$B$619,0), MATCH("Filled Male",'Uganda workforce data - raw'!$A$4:$F$4,0))*INDEX('Mapping cadres'!$B$1:$Z$616,MATCH($B485, 'Mapping cadres'!$B$1:$B$616,0), MATCH(W$32,'Mapping cadres'!$B$1:$Z$1,0))</f>
        <v>0</v>
      </c>
      <c r="X485" s="226">
        <f>INDEX('Uganda workforce data - raw'!$A$4:$F$619,MATCH($B485, 'Uganda workforce data - raw'!$B$4:$B$619,0), MATCH("Filled Male",'Uganda workforce data - raw'!$A$4:$F$4,0))*INDEX('Mapping cadres'!$B$1:$Z$616,MATCH($B485, 'Mapping cadres'!$B$1:$B$616,0), MATCH(X$32,'Mapping cadres'!$B$1:$Z$1,0))</f>
        <v>0</v>
      </c>
      <c r="Y485" s="226">
        <f>INDEX('Uganda workforce data - raw'!$A$4:$F$619,MATCH($B485, 'Uganda workforce data - raw'!$B$4:$B$619,0), MATCH("Filled Male",'Uganda workforce data - raw'!$A$4:$F$4,0))*INDEX('Mapping cadres'!$B$1:$Z$616,MATCH($B485, 'Mapping cadres'!$B$1:$B$616,0), MATCH(Y$32,'Mapping cadres'!$B$1:$Z$1,0))</f>
        <v>0</v>
      </c>
      <c r="Z485" s="226">
        <f>INDEX('Uganda workforce data - raw'!$A$4:$F$619,MATCH($B485, 'Uganda workforce data - raw'!$B$4:$B$619,0), MATCH("Filled Male",'Uganda workforce data - raw'!$A$4:$F$4,0))*INDEX('Mapping cadres'!$B$1:$Z$616,MATCH($B485, 'Mapping cadres'!$B$1:$B$616,0), MATCH(Z$32,'Mapping cadres'!$B$1:$Z$1,0))</f>
        <v>0</v>
      </c>
      <c r="AA485" s="226">
        <f>INDEX('Uganda workforce data - raw'!$A$4:$F$619,MATCH($B485, 'Uganda workforce data - raw'!$B$4:$B$619,0), MATCH("Filled Female",'Uganda workforce data - raw'!$A$4:$F$4,0))*INDEX('Mapping cadres'!$B$1:$Z$616,MATCH($B485, 'Mapping cadres'!$B$1:$B$616,0), MATCH(AA$32,'Mapping cadres'!$B$1:$Z$1,0))</f>
        <v>1</v>
      </c>
      <c r="AB485" s="226">
        <f>INDEX('Uganda workforce data - raw'!$A$4:$F$619,MATCH($B485, 'Uganda workforce data - raw'!$B$4:$B$619,0), MATCH("Filled Female",'Uganda workforce data - raw'!$A$4:$F$4,0))*INDEX('Mapping cadres'!$B$1:$Z$616,MATCH($B485, 'Mapping cadres'!$B$1:$B$616,0), MATCH(AB$32,'Mapping cadres'!$B$1:$Z$1,0))</f>
        <v>0</v>
      </c>
      <c r="AC485" s="226">
        <f>INDEX('Uganda workforce data - raw'!$A$4:$F$619,MATCH($B485, 'Uganda workforce data - raw'!$B$4:$B$619,0), MATCH("Filled Female",'Uganda workforce data - raw'!$A$4:$F$4,0))*INDEX('Mapping cadres'!$B$1:$Z$616,MATCH($B485, 'Mapping cadres'!$B$1:$B$616,0), MATCH(AC$32,'Mapping cadres'!$B$1:$Z$1,0))</f>
        <v>0</v>
      </c>
      <c r="AD485" s="226">
        <f>INDEX('Uganda workforce data - raw'!$A$4:$F$619,MATCH($B485, 'Uganda workforce data - raw'!$B$4:$B$619,0), MATCH("Filled Female",'Uganda workforce data - raw'!$A$4:$F$4,0))*INDEX('Mapping cadres'!$B$1:$Z$616,MATCH($B485, 'Mapping cadres'!$B$1:$B$616,0), MATCH(AD$32,'Mapping cadres'!$B$1:$Z$1,0))</f>
        <v>0</v>
      </c>
      <c r="AE485" s="226">
        <f>INDEX('Uganda workforce data - raw'!$A$4:$F$619,MATCH($B485, 'Uganda workforce data - raw'!$B$4:$B$619,0), MATCH("Filled Female",'Uganda workforce data - raw'!$A$4:$F$4,0))*INDEX('Mapping cadres'!$B$1:$Z$616,MATCH($B485, 'Mapping cadres'!$B$1:$B$616,0), MATCH(AE$32,'Mapping cadres'!$B$1:$Z$1,0))</f>
        <v>0</v>
      </c>
      <c r="AF485" s="226">
        <f>INDEX('Uganda workforce data - raw'!$A$4:$F$619,MATCH($B485, 'Uganda workforce data - raw'!$B$4:$B$619,0), MATCH("Filled Female",'Uganda workforce data - raw'!$A$4:$F$4,0))*INDEX('Mapping cadres'!$B$1:$Z$616,MATCH($B485, 'Mapping cadres'!$B$1:$B$616,0), MATCH(AF$32,'Mapping cadres'!$B$1:$Z$1,0))</f>
        <v>0</v>
      </c>
      <c r="AG485" s="226">
        <f>INDEX('Uganda workforce data - raw'!$A$4:$F$619,MATCH($B485, 'Uganda workforce data - raw'!$B$4:$B$619,0), MATCH("Filled Female",'Uganda workforce data - raw'!$A$4:$F$4,0))*INDEX('Mapping cadres'!$B$1:$Z$616,MATCH($B485, 'Mapping cadres'!$B$1:$B$616,0), MATCH(AG$32,'Mapping cadres'!$B$1:$Z$1,0))</f>
        <v>0</v>
      </c>
      <c r="AH485" s="226">
        <f>INDEX('Uganda workforce data - raw'!$A$4:$F$619,MATCH($B485, 'Uganda workforce data - raw'!$B$4:$B$619,0), MATCH("Filled Female",'Uganda workforce data - raw'!$A$4:$F$4,0))*INDEX('Mapping cadres'!$B$1:$Z$616,MATCH($B485, 'Mapping cadres'!$B$1:$B$616,0), MATCH(AH$32,'Mapping cadres'!$B$1:$Z$1,0))</f>
        <v>0</v>
      </c>
      <c r="AI485" s="226">
        <f>INDEX('Uganda workforce data - raw'!$A$4:$F$619,MATCH($B485, 'Uganda workforce data - raw'!$B$4:$B$619,0), MATCH("Filled Female",'Uganda workforce data - raw'!$A$4:$F$4,0))*INDEX('Mapping cadres'!$B$1:$Z$616,MATCH($B485, 'Mapping cadres'!$B$1:$B$616,0), MATCH(AI$32,'Mapping cadres'!$B$1:$Z$1,0))</f>
        <v>0</v>
      </c>
      <c r="AJ485" s="226">
        <f>INDEX('Uganda workforce data - raw'!$A$4:$F$619,MATCH($B485, 'Uganda workforce data - raw'!$B$4:$B$619,0), MATCH("Filled Female",'Uganda workforce data - raw'!$A$4:$F$4,0))*INDEX('Mapping cadres'!$B$1:$Z$616,MATCH($B485, 'Mapping cadres'!$B$1:$B$616,0), MATCH(AJ$32,'Mapping cadres'!$B$1:$Z$1,0))</f>
        <v>0</v>
      </c>
      <c r="AK485" s="226">
        <f>INDEX('Uganda workforce data - raw'!$A$4:$F$619,MATCH($B485, 'Uganda workforce data - raw'!$B$4:$B$619,0), MATCH("Filled Female",'Uganda workforce data - raw'!$A$4:$F$4,0))*INDEX('Mapping cadres'!$B$1:$Z$616,MATCH($B485, 'Mapping cadres'!$B$1:$B$616,0), MATCH(AK$32,'Mapping cadres'!$B$1:$Z$1,0))</f>
        <v>0</v>
      </c>
      <c r="AL485" s="226">
        <f>INDEX('Uganda workforce data - raw'!$A$4:$F$619,MATCH($B485, 'Uganda workforce data - raw'!$B$4:$B$619,0), MATCH("Filled Female",'Uganda workforce data - raw'!$A$4:$F$4,0))*INDEX('Mapping cadres'!$B$1:$Z$616,MATCH($B485, 'Mapping cadres'!$B$1:$B$616,0), MATCH(AL$32,'Mapping cadres'!$B$1:$Z$1,0))</f>
        <v>0</v>
      </c>
      <c r="AM485" s="226">
        <f>INDEX('Uganda workforce data - raw'!$A$4:$F$619,MATCH($B485, 'Uganda workforce data - raw'!$B$4:$B$619,0), MATCH("Filled Female",'Uganda workforce data - raw'!$A$4:$F$4,0))*INDEX('Mapping cadres'!$B$1:$Z$616,MATCH($B485, 'Mapping cadres'!$B$1:$B$616,0), MATCH(AM$32,'Mapping cadres'!$B$1:$Z$1,0))</f>
        <v>0</v>
      </c>
      <c r="AN485" s="226">
        <f>INDEX('Uganda workforce data - raw'!$A$4:$F$619,MATCH($B485, 'Uganda workforce data - raw'!$B$4:$B$619,0), MATCH("Filled Female",'Uganda workforce data - raw'!$A$4:$F$4,0))*INDEX('Mapping cadres'!$B$1:$Z$616,MATCH($B485, 'Mapping cadres'!$B$1:$B$616,0), MATCH(AN$32,'Mapping cadres'!$B$1:$Z$1,0))</f>
        <v>0</v>
      </c>
      <c r="AO485" s="226">
        <f>INDEX('Uganda workforce data - raw'!$A$4:$F$619,MATCH($B485, 'Uganda workforce data - raw'!$B$4:$B$619,0), MATCH("Filled Female",'Uganda workforce data - raw'!$A$4:$F$4,0))*INDEX('Mapping cadres'!$B$1:$Z$616,MATCH($B485, 'Mapping cadres'!$B$1:$B$616,0), MATCH(AO$32,'Mapping cadres'!$B$1:$Z$1,0))</f>
        <v>0</v>
      </c>
      <c r="AP485" s="226">
        <f>INDEX('Uganda workforce data - raw'!$A$4:$F$619,MATCH($B485, 'Uganda workforce data - raw'!$B$4:$B$619,0), MATCH("Filled Female",'Uganda workforce data - raw'!$A$4:$F$4,0))*INDEX('Mapping cadres'!$B$1:$Z$616,MATCH($B485, 'Mapping cadres'!$B$1:$B$616,0), MATCH(AP$32,'Mapping cadres'!$B$1:$Z$1,0))</f>
        <v>0</v>
      </c>
      <c r="AQ485" s="226">
        <f>INDEX('Uganda workforce data - raw'!$A$4:$F$619,MATCH($B485, 'Uganda workforce data - raw'!$B$4:$B$619,0), MATCH("Filled Female",'Uganda workforce data - raw'!$A$4:$F$4,0))*INDEX('Mapping cadres'!$B$1:$Z$616,MATCH($B485, 'Mapping cadres'!$B$1:$B$616,0), MATCH(AQ$32,'Mapping cadres'!$B$1:$Z$1,0))</f>
        <v>0</v>
      </c>
      <c r="AR485" s="226">
        <f>INDEX('Uganda workforce data - raw'!$A$4:$F$619,MATCH($B485, 'Uganda workforce data - raw'!$B$4:$B$619,0), MATCH("Filled Female",'Uganda workforce data - raw'!$A$4:$F$4,0))*INDEX('Mapping cadres'!$B$1:$Z$616,MATCH($B485, 'Mapping cadres'!$B$1:$B$616,0), MATCH(AR$32,'Mapping cadres'!$B$1:$Z$1,0))</f>
        <v>0</v>
      </c>
      <c r="AS485" s="226">
        <f>INDEX('Uganda workforce data - raw'!$A$4:$F$619,MATCH($B485, 'Uganda workforce data - raw'!$B$4:$B$619,0), MATCH("Filled Female",'Uganda workforce data - raw'!$A$4:$F$4,0))*INDEX('Mapping cadres'!$B$1:$Z$616,MATCH($B485, 'Mapping cadres'!$B$1:$B$616,0), MATCH(AS$32,'Mapping cadres'!$B$1:$Z$1,0))</f>
        <v>0</v>
      </c>
      <c r="AT485" s="226">
        <f>INDEX('Uganda workforce data - raw'!$A$4:$F$619,MATCH($B485, 'Uganda workforce data - raw'!$B$4:$B$619,0), MATCH("Filled Female",'Uganda workforce data - raw'!$A$4:$F$4,0))*INDEX('Mapping cadres'!$B$1:$Z$616,MATCH($B485, 'Mapping cadres'!$B$1:$B$616,0), MATCH(AT$32,'Mapping cadres'!$B$1:$Z$1,0))</f>
        <v>0</v>
      </c>
      <c r="AU485" s="226">
        <f>INDEX('Uganda workforce data - raw'!$A$4:$F$619,MATCH($B485, 'Uganda workforce data - raw'!$B$4:$B$619,0), MATCH("Filled Female",'Uganda workforce data - raw'!$A$4:$F$4,0))*INDEX('Mapping cadres'!$B$1:$Z$616,MATCH($B485, 'Mapping cadres'!$B$1:$B$616,0), MATCH(AU$32,'Mapping cadres'!$B$1:$Z$1,0))</f>
        <v>0</v>
      </c>
      <c r="AV485" s="226">
        <f>INDEX('Uganda workforce data - raw'!$A$4:$F$619,MATCH($B485, 'Uganda workforce data - raw'!$B$4:$B$619,0), MATCH("Filled Female",'Uganda workforce data - raw'!$A$4:$F$4,0))*INDEX('Mapping cadres'!$B$1:$Z$616,MATCH($B485, 'Mapping cadres'!$B$1:$B$616,0), MATCH(AV$32,'Mapping cadres'!$B$1:$Z$1,0))</f>
        <v>0</v>
      </c>
      <c r="AW485" s="226">
        <f>INDEX('Uganda workforce data - raw'!$A$4:$F$619,MATCH($B485, 'Uganda workforce data - raw'!$B$4:$B$619,0), MATCH("Filled Female",'Uganda workforce data - raw'!$A$4:$F$4,0))*INDEX('Mapping cadres'!$B$1:$Z$616,MATCH($B485, 'Mapping cadres'!$B$1:$B$616,0), MATCH(AW$32,'Mapping cadres'!$B$1:$Z$1,0))</f>
        <v>0</v>
      </c>
      <c r="AX485" s="226">
        <f>INDEX('Uganda workforce data - raw'!$A$4:$F$619,MATCH($B485, 'Uganda workforce data - raw'!$B$4:$B$619,0), MATCH("Filled Female",'Uganda workforce data - raw'!$A$4:$F$4,0))*INDEX('Mapping cadres'!$B$1:$Z$616,MATCH($B485, 'Mapping cadres'!$B$1:$B$616,0), MATCH(AX$32,'Mapping cadres'!$B$1:$Z$1,0))</f>
        <v>0</v>
      </c>
      <c r="AY485" s="226">
        <f t="shared" si="173"/>
        <v>1</v>
      </c>
      <c r="AZ485" s="226">
        <f t="shared" si="174"/>
        <v>0</v>
      </c>
      <c r="BA485" s="226">
        <f t="shared" si="175"/>
        <v>0</v>
      </c>
      <c r="BB485" s="226">
        <f t="shared" si="176"/>
        <v>0</v>
      </c>
      <c r="BC485" s="226">
        <f t="shared" si="177"/>
        <v>0</v>
      </c>
      <c r="BD485" s="226">
        <f t="shared" si="178"/>
        <v>0</v>
      </c>
      <c r="BE485" s="226">
        <f t="shared" si="179"/>
        <v>0</v>
      </c>
      <c r="BF485" s="226">
        <f t="shared" si="180"/>
        <v>0</v>
      </c>
      <c r="BG485" s="226">
        <f t="shared" si="181"/>
        <v>0</v>
      </c>
      <c r="BH485" s="226">
        <f t="shared" si="182"/>
        <v>0</v>
      </c>
      <c r="BI485" s="226">
        <f t="shared" si="183"/>
        <v>0</v>
      </c>
      <c r="BJ485" s="226">
        <f t="shared" si="184"/>
        <v>0</v>
      </c>
      <c r="BK485" s="226">
        <f t="shared" si="185"/>
        <v>0</v>
      </c>
      <c r="BL485" s="226">
        <f t="shared" si="186"/>
        <v>0</v>
      </c>
      <c r="BM485" s="226">
        <f t="shared" si="187"/>
        <v>0</v>
      </c>
      <c r="BN485" s="226">
        <f t="shared" si="188"/>
        <v>0</v>
      </c>
      <c r="BO485" s="226">
        <f t="shared" si="189"/>
        <v>0</v>
      </c>
      <c r="BP485" s="226">
        <f t="shared" si="190"/>
        <v>0</v>
      </c>
      <c r="BQ485" s="226">
        <f t="shared" si="191"/>
        <v>0</v>
      </c>
      <c r="BR485" s="226">
        <f t="shared" si="192"/>
        <v>0</v>
      </c>
      <c r="BS485" s="226">
        <f t="shared" si="193"/>
        <v>0</v>
      </c>
      <c r="BT485" s="226">
        <f t="shared" si="194"/>
        <v>0</v>
      </c>
      <c r="BU485" s="226">
        <f t="shared" si="195"/>
        <v>0</v>
      </c>
      <c r="BV485" s="226">
        <f t="shared" si="196"/>
        <v>0</v>
      </c>
    </row>
    <row r="486" spans="1:74">
      <c r="A486" s="226">
        <v>454</v>
      </c>
      <c r="B486" s="226" t="s">
        <v>1752</v>
      </c>
      <c r="C486" s="226">
        <f>INDEX('Uganda workforce data - raw'!$A$4:$F$619,MATCH($B486, 'Uganda workforce data - raw'!$B$4:$B$619,0), MATCH("Filled Male",'Uganda workforce data - raw'!$A$4:$F$4,0))*INDEX('Mapping cadres'!$B$1:$Z$616,MATCH($B486, 'Mapping cadres'!$B$1:$B$616,0), MATCH(C$32,'Mapping cadres'!$B$1:$Z$1,0))</f>
        <v>1</v>
      </c>
      <c r="D486" s="226">
        <f>INDEX('Uganda workforce data - raw'!$A$4:$F$619,MATCH($B486, 'Uganda workforce data - raw'!$B$4:$B$619,0), MATCH("Filled Male",'Uganda workforce data - raw'!$A$4:$F$4,0))*INDEX('Mapping cadres'!$B$1:$Z$616,MATCH($B486, 'Mapping cadres'!$B$1:$B$616,0), MATCH(D$32,'Mapping cadres'!$B$1:$Z$1,0))</f>
        <v>0</v>
      </c>
      <c r="E486" s="226">
        <f>INDEX('Uganda workforce data - raw'!$A$4:$F$619,MATCH($B486, 'Uganda workforce data - raw'!$B$4:$B$619,0), MATCH("Filled Male",'Uganda workforce data - raw'!$A$4:$F$4,0))*INDEX('Mapping cadres'!$B$1:$Z$616,MATCH($B486, 'Mapping cadres'!$B$1:$B$616,0), MATCH(E$32,'Mapping cadres'!$B$1:$Z$1,0))</f>
        <v>0</v>
      </c>
      <c r="F486" s="226">
        <f>INDEX('Uganda workforce data - raw'!$A$4:$F$619,MATCH($B486, 'Uganda workforce data - raw'!$B$4:$B$619,0), MATCH("Filled Male",'Uganda workforce data - raw'!$A$4:$F$4,0))*INDEX('Mapping cadres'!$B$1:$Z$616,MATCH($B486, 'Mapping cadres'!$B$1:$B$616,0), MATCH(F$32,'Mapping cadres'!$B$1:$Z$1,0))</f>
        <v>0</v>
      </c>
      <c r="G486" s="226">
        <f>INDEX('Uganda workforce data - raw'!$A$4:$F$619,MATCH($B486, 'Uganda workforce data - raw'!$B$4:$B$619,0), MATCH("Filled Male",'Uganda workforce data - raw'!$A$4:$F$4,0))*INDEX('Mapping cadres'!$B$1:$Z$616,MATCH($B486, 'Mapping cadres'!$B$1:$B$616,0), MATCH(G$32,'Mapping cadres'!$B$1:$Z$1,0))</f>
        <v>0</v>
      </c>
      <c r="H486" s="226">
        <f>INDEX('Uganda workforce data - raw'!$A$4:$F$619,MATCH($B486, 'Uganda workforce data - raw'!$B$4:$B$619,0), MATCH("Filled Male",'Uganda workforce data - raw'!$A$4:$F$4,0))*INDEX('Mapping cadres'!$B$1:$Z$616,MATCH($B486, 'Mapping cadres'!$B$1:$B$616,0), MATCH(H$32,'Mapping cadres'!$B$1:$Z$1,0))</f>
        <v>0</v>
      </c>
      <c r="I486" s="226">
        <f>INDEX('Uganda workforce data - raw'!$A$4:$F$619,MATCH($B486, 'Uganda workforce data - raw'!$B$4:$B$619,0), MATCH("Filled Male",'Uganda workforce data - raw'!$A$4:$F$4,0))*INDEX('Mapping cadres'!$B$1:$Z$616,MATCH($B486, 'Mapping cadres'!$B$1:$B$616,0), MATCH(I$32,'Mapping cadres'!$B$1:$Z$1,0))</f>
        <v>0</v>
      </c>
      <c r="J486" s="226">
        <f>INDEX('Uganda workforce data - raw'!$A$4:$F$619,MATCH($B486, 'Uganda workforce data - raw'!$B$4:$B$619,0), MATCH("Filled Male",'Uganda workforce data - raw'!$A$4:$F$4,0))*INDEX('Mapping cadres'!$B$1:$Z$616,MATCH($B486, 'Mapping cadres'!$B$1:$B$616,0), MATCH(J$32,'Mapping cadres'!$B$1:$Z$1,0))</f>
        <v>0</v>
      </c>
      <c r="K486" s="226">
        <f>INDEX('Uganda workforce data - raw'!$A$4:$F$619,MATCH($B486, 'Uganda workforce data - raw'!$B$4:$B$619,0), MATCH("Filled Male",'Uganda workforce data - raw'!$A$4:$F$4,0))*INDEX('Mapping cadres'!$B$1:$Z$616,MATCH($B486, 'Mapping cadres'!$B$1:$B$616,0), MATCH(K$32,'Mapping cadres'!$B$1:$Z$1,0))</f>
        <v>0</v>
      </c>
      <c r="L486" s="226">
        <f>INDEX('Uganda workforce data - raw'!$A$4:$F$619,MATCH($B486, 'Uganda workforce data - raw'!$B$4:$B$619,0), MATCH("Filled Male",'Uganda workforce data - raw'!$A$4:$F$4,0))*INDEX('Mapping cadres'!$B$1:$Z$616,MATCH($B486, 'Mapping cadres'!$B$1:$B$616,0), MATCH(L$32,'Mapping cadres'!$B$1:$Z$1,0))</f>
        <v>0</v>
      </c>
      <c r="M486" s="226">
        <f>INDEX('Uganda workforce data - raw'!$A$4:$F$619,MATCH($B486, 'Uganda workforce data - raw'!$B$4:$B$619,0), MATCH("Filled Male",'Uganda workforce data - raw'!$A$4:$F$4,0))*INDEX('Mapping cadres'!$B$1:$Z$616,MATCH($B486, 'Mapping cadres'!$B$1:$B$616,0), MATCH(M$32,'Mapping cadres'!$B$1:$Z$1,0))</f>
        <v>0</v>
      </c>
      <c r="N486" s="226">
        <f>INDEX('Uganda workforce data - raw'!$A$4:$F$619,MATCH($B486, 'Uganda workforce data - raw'!$B$4:$B$619,0), MATCH("Filled Male",'Uganda workforce data - raw'!$A$4:$F$4,0))*INDEX('Mapping cadres'!$B$1:$Z$616,MATCH($B486, 'Mapping cadres'!$B$1:$B$616,0), MATCH(N$32,'Mapping cadres'!$B$1:$Z$1,0))</f>
        <v>0</v>
      </c>
      <c r="O486" s="226">
        <f>INDEX('Uganda workforce data - raw'!$A$4:$F$619,MATCH($B486, 'Uganda workforce data - raw'!$B$4:$B$619,0), MATCH("Filled Male",'Uganda workforce data - raw'!$A$4:$F$4,0))*INDEX('Mapping cadres'!$B$1:$Z$616,MATCH($B486, 'Mapping cadres'!$B$1:$B$616,0), MATCH(O$32,'Mapping cadres'!$B$1:$Z$1,0))</f>
        <v>0</v>
      </c>
      <c r="P486" s="226">
        <f>INDEX('Uganda workforce data - raw'!$A$4:$F$619,MATCH($B486, 'Uganda workforce data - raw'!$B$4:$B$619,0), MATCH("Filled Male",'Uganda workforce data - raw'!$A$4:$F$4,0))*INDEX('Mapping cadres'!$B$1:$Z$616,MATCH($B486, 'Mapping cadres'!$B$1:$B$616,0), MATCH(P$32,'Mapping cadres'!$B$1:$Z$1,0))</f>
        <v>0</v>
      </c>
      <c r="Q486" s="226">
        <f>INDEX('Uganda workforce data - raw'!$A$4:$F$619,MATCH($B486, 'Uganda workforce data - raw'!$B$4:$B$619,0), MATCH("Filled Male",'Uganda workforce data - raw'!$A$4:$F$4,0))*INDEX('Mapping cadres'!$B$1:$Z$616,MATCH($B486, 'Mapping cadres'!$B$1:$B$616,0), MATCH(Q$32,'Mapping cadres'!$B$1:$Z$1,0))</f>
        <v>0</v>
      </c>
      <c r="R486" s="226">
        <f>INDEX('Uganda workforce data - raw'!$A$4:$F$619,MATCH($B486, 'Uganda workforce data - raw'!$B$4:$B$619,0), MATCH("Filled Male",'Uganda workforce data - raw'!$A$4:$F$4,0))*INDEX('Mapping cadres'!$B$1:$Z$616,MATCH($B486, 'Mapping cadres'!$B$1:$B$616,0), MATCH(R$32,'Mapping cadres'!$B$1:$Z$1,0))</f>
        <v>0</v>
      </c>
      <c r="S486" s="226">
        <f>INDEX('Uganda workforce data - raw'!$A$4:$F$619,MATCH($B486, 'Uganda workforce data - raw'!$B$4:$B$619,0), MATCH("Filled Male",'Uganda workforce data - raw'!$A$4:$F$4,0))*INDEX('Mapping cadres'!$B$1:$Z$616,MATCH($B486, 'Mapping cadres'!$B$1:$B$616,0), MATCH(S$32,'Mapping cadres'!$B$1:$Z$1,0))</f>
        <v>0</v>
      </c>
      <c r="T486" s="226">
        <f>INDEX('Uganda workforce data - raw'!$A$4:$F$619,MATCH($B486, 'Uganda workforce data - raw'!$B$4:$B$619,0), MATCH("Filled Male",'Uganda workforce data - raw'!$A$4:$F$4,0))*INDEX('Mapping cadres'!$B$1:$Z$616,MATCH($B486, 'Mapping cadres'!$B$1:$B$616,0), MATCH(T$32,'Mapping cadres'!$B$1:$Z$1,0))</f>
        <v>0</v>
      </c>
      <c r="U486" s="226">
        <f>INDEX('Uganda workforce data - raw'!$A$4:$F$619,MATCH($B486, 'Uganda workforce data - raw'!$B$4:$B$619,0), MATCH("Filled Male",'Uganda workforce data - raw'!$A$4:$F$4,0))*INDEX('Mapping cadres'!$B$1:$Z$616,MATCH($B486, 'Mapping cadres'!$B$1:$B$616,0), MATCH(U$32,'Mapping cadres'!$B$1:$Z$1,0))</f>
        <v>0</v>
      </c>
      <c r="V486" s="226">
        <f>INDEX('Uganda workforce data - raw'!$A$4:$F$619,MATCH($B486, 'Uganda workforce data - raw'!$B$4:$B$619,0), MATCH("Filled Male",'Uganda workforce data - raw'!$A$4:$F$4,0))*INDEX('Mapping cadres'!$B$1:$Z$616,MATCH($B486, 'Mapping cadres'!$B$1:$B$616,0), MATCH(V$32,'Mapping cadres'!$B$1:$Z$1,0))</f>
        <v>0</v>
      </c>
      <c r="W486" s="226">
        <f>INDEX('Uganda workforce data - raw'!$A$4:$F$619,MATCH($B486, 'Uganda workforce data - raw'!$B$4:$B$619,0), MATCH("Filled Male",'Uganda workforce data - raw'!$A$4:$F$4,0))*INDEX('Mapping cadres'!$B$1:$Z$616,MATCH($B486, 'Mapping cadres'!$B$1:$B$616,0), MATCH(W$32,'Mapping cadres'!$B$1:$Z$1,0))</f>
        <v>0</v>
      </c>
      <c r="X486" s="226">
        <f>INDEX('Uganda workforce data - raw'!$A$4:$F$619,MATCH($B486, 'Uganda workforce data - raw'!$B$4:$B$619,0), MATCH("Filled Male",'Uganda workforce data - raw'!$A$4:$F$4,0))*INDEX('Mapping cadres'!$B$1:$Z$616,MATCH($B486, 'Mapping cadres'!$B$1:$B$616,0), MATCH(X$32,'Mapping cadres'!$B$1:$Z$1,0))</f>
        <v>0</v>
      </c>
      <c r="Y486" s="226">
        <f>INDEX('Uganda workforce data - raw'!$A$4:$F$619,MATCH($B486, 'Uganda workforce data - raw'!$B$4:$B$619,0), MATCH("Filled Male",'Uganda workforce data - raw'!$A$4:$F$4,0))*INDEX('Mapping cadres'!$B$1:$Z$616,MATCH($B486, 'Mapping cadres'!$B$1:$B$616,0), MATCH(Y$32,'Mapping cadres'!$B$1:$Z$1,0))</f>
        <v>0</v>
      </c>
      <c r="Z486" s="226">
        <f>INDEX('Uganda workforce data - raw'!$A$4:$F$619,MATCH($B486, 'Uganda workforce data - raw'!$B$4:$B$619,0), MATCH("Filled Male",'Uganda workforce data - raw'!$A$4:$F$4,0))*INDEX('Mapping cadres'!$B$1:$Z$616,MATCH($B486, 'Mapping cadres'!$B$1:$B$616,0), MATCH(Z$32,'Mapping cadres'!$B$1:$Z$1,0))</f>
        <v>0</v>
      </c>
      <c r="AA486" s="226">
        <f>INDEX('Uganda workforce data - raw'!$A$4:$F$619,MATCH($B486, 'Uganda workforce data - raw'!$B$4:$B$619,0), MATCH("Filled Female",'Uganda workforce data - raw'!$A$4:$F$4,0))*INDEX('Mapping cadres'!$B$1:$Z$616,MATCH($B486, 'Mapping cadres'!$B$1:$B$616,0), MATCH(AA$32,'Mapping cadres'!$B$1:$Z$1,0))</f>
        <v>0</v>
      </c>
      <c r="AB486" s="226">
        <f>INDEX('Uganda workforce data - raw'!$A$4:$F$619,MATCH($B486, 'Uganda workforce data - raw'!$B$4:$B$619,0), MATCH("Filled Female",'Uganda workforce data - raw'!$A$4:$F$4,0))*INDEX('Mapping cadres'!$B$1:$Z$616,MATCH($B486, 'Mapping cadres'!$B$1:$B$616,0), MATCH(AB$32,'Mapping cadres'!$B$1:$Z$1,0))</f>
        <v>0</v>
      </c>
      <c r="AC486" s="226">
        <f>INDEX('Uganda workforce data - raw'!$A$4:$F$619,MATCH($B486, 'Uganda workforce data - raw'!$B$4:$B$619,0), MATCH("Filled Female",'Uganda workforce data - raw'!$A$4:$F$4,0))*INDEX('Mapping cadres'!$B$1:$Z$616,MATCH($B486, 'Mapping cadres'!$B$1:$B$616,0), MATCH(AC$32,'Mapping cadres'!$B$1:$Z$1,0))</f>
        <v>0</v>
      </c>
      <c r="AD486" s="226">
        <f>INDEX('Uganda workforce data - raw'!$A$4:$F$619,MATCH($B486, 'Uganda workforce data - raw'!$B$4:$B$619,0), MATCH("Filled Female",'Uganda workforce data - raw'!$A$4:$F$4,0))*INDEX('Mapping cadres'!$B$1:$Z$616,MATCH($B486, 'Mapping cadres'!$B$1:$B$616,0), MATCH(AD$32,'Mapping cadres'!$B$1:$Z$1,0))</f>
        <v>0</v>
      </c>
      <c r="AE486" s="226">
        <f>INDEX('Uganda workforce data - raw'!$A$4:$F$619,MATCH($B486, 'Uganda workforce data - raw'!$B$4:$B$619,0), MATCH("Filled Female",'Uganda workforce data - raw'!$A$4:$F$4,0))*INDEX('Mapping cadres'!$B$1:$Z$616,MATCH($B486, 'Mapping cadres'!$B$1:$B$616,0), MATCH(AE$32,'Mapping cadres'!$B$1:$Z$1,0))</f>
        <v>0</v>
      </c>
      <c r="AF486" s="226">
        <f>INDEX('Uganda workforce data - raw'!$A$4:$F$619,MATCH($B486, 'Uganda workforce data - raw'!$B$4:$B$619,0), MATCH("Filled Female",'Uganda workforce data - raw'!$A$4:$F$4,0))*INDEX('Mapping cadres'!$B$1:$Z$616,MATCH($B486, 'Mapping cadres'!$B$1:$B$616,0), MATCH(AF$32,'Mapping cadres'!$B$1:$Z$1,0))</f>
        <v>0</v>
      </c>
      <c r="AG486" s="226">
        <f>INDEX('Uganda workforce data - raw'!$A$4:$F$619,MATCH($B486, 'Uganda workforce data - raw'!$B$4:$B$619,0), MATCH("Filled Female",'Uganda workforce data - raw'!$A$4:$F$4,0))*INDEX('Mapping cadres'!$B$1:$Z$616,MATCH($B486, 'Mapping cadres'!$B$1:$B$616,0), MATCH(AG$32,'Mapping cadres'!$B$1:$Z$1,0))</f>
        <v>0</v>
      </c>
      <c r="AH486" s="226">
        <f>INDEX('Uganda workforce data - raw'!$A$4:$F$619,MATCH($B486, 'Uganda workforce data - raw'!$B$4:$B$619,0), MATCH("Filled Female",'Uganda workforce data - raw'!$A$4:$F$4,0))*INDEX('Mapping cadres'!$B$1:$Z$616,MATCH($B486, 'Mapping cadres'!$B$1:$B$616,0), MATCH(AH$32,'Mapping cadres'!$B$1:$Z$1,0))</f>
        <v>0</v>
      </c>
      <c r="AI486" s="226">
        <f>INDEX('Uganda workforce data - raw'!$A$4:$F$619,MATCH($B486, 'Uganda workforce data - raw'!$B$4:$B$619,0), MATCH("Filled Female",'Uganda workforce data - raw'!$A$4:$F$4,0))*INDEX('Mapping cadres'!$B$1:$Z$616,MATCH($B486, 'Mapping cadres'!$B$1:$B$616,0), MATCH(AI$32,'Mapping cadres'!$B$1:$Z$1,0))</f>
        <v>0</v>
      </c>
      <c r="AJ486" s="226">
        <f>INDEX('Uganda workforce data - raw'!$A$4:$F$619,MATCH($B486, 'Uganda workforce data - raw'!$B$4:$B$619,0), MATCH("Filled Female",'Uganda workforce data - raw'!$A$4:$F$4,0))*INDEX('Mapping cadres'!$B$1:$Z$616,MATCH($B486, 'Mapping cadres'!$B$1:$B$616,0), MATCH(AJ$32,'Mapping cadres'!$B$1:$Z$1,0))</f>
        <v>0</v>
      </c>
      <c r="AK486" s="226">
        <f>INDEX('Uganda workforce data - raw'!$A$4:$F$619,MATCH($B486, 'Uganda workforce data - raw'!$B$4:$B$619,0), MATCH("Filled Female",'Uganda workforce data - raw'!$A$4:$F$4,0))*INDEX('Mapping cadres'!$B$1:$Z$616,MATCH($B486, 'Mapping cadres'!$B$1:$B$616,0), MATCH(AK$32,'Mapping cadres'!$B$1:$Z$1,0))</f>
        <v>0</v>
      </c>
      <c r="AL486" s="226">
        <f>INDEX('Uganda workforce data - raw'!$A$4:$F$619,MATCH($B486, 'Uganda workforce data - raw'!$B$4:$B$619,0), MATCH("Filled Female",'Uganda workforce data - raw'!$A$4:$F$4,0))*INDEX('Mapping cadres'!$B$1:$Z$616,MATCH($B486, 'Mapping cadres'!$B$1:$B$616,0), MATCH(AL$32,'Mapping cadres'!$B$1:$Z$1,0))</f>
        <v>0</v>
      </c>
      <c r="AM486" s="226">
        <f>INDEX('Uganda workforce data - raw'!$A$4:$F$619,MATCH($B486, 'Uganda workforce data - raw'!$B$4:$B$619,0), MATCH("Filled Female",'Uganda workforce data - raw'!$A$4:$F$4,0))*INDEX('Mapping cadres'!$B$1:$Z$616,MATCH($B486, 'Mapping cadres'!$B$1:$B$616,0), MATCH(AM$32,'Mapping cadres'!$B$1:$Z$1,0))</f>
        <v>0</v>
      </c>
      <c r="AN486" s="226">
        <f>INDEX('Uganda workforce data - raw'!$A$4:$F$619,MATCH($B486, 'Uganda workforce data - raw'!$B$4:$B$619,0), MATCH("Filled Female",'Uganda workforce data - raw'!$A$4:$F$4,0))*INDEX('Mapping cadres'!$B$1:$Z$616,MATCH($B486, 'Mapping cadres'!$B$1:$B$616,0), MATCH(AN$32,'Mapping cadres'!$B$1:$Z$1,0))</f>
        <v>0</v>
      </c>
      <c r="AO486" s="226">
        <f>INDEX('Uganda workforce data - raw'!$A$4:$F$619,MATCH($B486, 'Uganda workforce data - raw'!$B$4:$B$619,0), MATCH("Filled Female",'Uganda workforce data - raw'!$A$4:$F$4,0))*INDEX('Mapping cadres'!$B$1:$Z$616,MATCH($B486, 'Mapping cadres'!$B$1:$B$616,0), MATCH(AO$32,'Mapping cadres'!$B$1:$Z$1,0))</f>
        <v>0</v>
      </c>
      <c r="AP486" s="226">
        <f>INDEX('Uganda workforce data - raw'!$A$4:$F$619,MATCH($B486, 'Uganda workforce data - raw'!$B$4:$B$619,0), MATCH("Filled Female",'Uganda workforce data - raw'!$A$4:$F$4,0))*INDEX('Mapping cadres'!$B$1:$Z$616,MATCH($B486, 'Mapping cadres'!$B$1:$B$616,0), MATCH(AP$32,'Mapping cadres'!$B$1:$Z$1,0))</f>
        <v>0</v>
      </c>
      <c r="AQ486" s="226">
        <f>INDEX('Uganda workforce data - raw'!$A$4:$F$619,MATCH($B486, 'Uganda workforce data - raw'!$B$4:$B$619,0), MATCH("Filled Female",'Uganda workforce data - raw'!$A$4:$F$4,0))*INDEX('Mapping cadres'!$B$1:$Z$616,MATCH($B486, 'Mapping cadres'!$B$1:$B$616,0), MATCH(AQ$32,'Mapping cadres'!$B$1:$Z$1,0))</f>
        <v>0</v>
      </c>
      <c r="AR486" s="226">
        <f>INDEX('Uganda workforce data - raw'!$A$4:$F$619,MATCH($B486, 'Uganda workforce data - raw'!$B$4:$B$619,0), MATCH("Filled Female",'Uganda workforce data - raw'!$A$4:$F$4,0))*INDEX('Mapping cadres'!$B$1:$Z$616,MATCH($B486, 'Mapping cadres'!$B$1:$B$616,0), MATCH(AR$32,'Mapping cadres'!$B$1:$Z$1,0))</f>
        <v>0</v>
      </c>
      <c r="AS486" s="226">
        <f>INDEX('Uganda workforce data - raw'!$A$4:$F$619,MATCH($B486, 'Uganda workforce data - raw'!$B$4:$B$619,0), MATCH("Filled Female",'Uganda workforce data - raw'!$A$4:$F$4,0))*INDEX('Mapping cadres'!$B$1:$Z$616,MATCH($B486, 'Mapping cadres'!$B$1:$B$616,0), MATCH(AS$32,'Mapping cadres'!$B$1:$Z$1,0))</f>
        <v>0</v>
      </c>
      <c r="AT486" s="226">
        <f>INDEX('Uganda workforce data - raw'!$A$4:$F$619,MATCH($B486, 'Uganda workforce data - raw'!$B$4:$B$619,0), MATCH("Filled Female",'Uganda workforce data - raw'!$A$4:$F$4,0))*INDEX('Mapping cadres'!$B$1:$Z$616,MATCH($B486, 'Mapping cadres'!$B$1:$B$616,0), MATCH(AT$32,'Mapping cadres'!$B$1:$Z$1,0))</f>
        <v>0</v>
      </c>
      <c r="AU486" s="226">
        <f>INDEX('Uganda workforce data - raw'!$A$4:$F$619,MATCH($B486, 'Uganda workforce data - raw'!$B$4:$B$619,0), MATCH("Filled Female",'Uganda workforce data - raw'!$A$4:$F$4,0))*INDEX('Mapping cadres'!$B$1:$Z$616,MATCH($B486, 'Mapping cadres'!$B$1:$B$616,0), MATCH(AU$32,'Mapping cadres'!$B$1:$Z$1,0))</f>
        <v>0</v>
      </c>
      <c r="AV486" s="226">
        <f>INDEX('Uganda workforce data - raw'!$A$4:$F$619,MATCH($B486, 'Uganda workforce data - raw'!$B$4:$B$619,0), MATCH("Filled Female",'Uganda workforce data - raw'!$A$4:$F$4,0))*INDEX('Mapping cadres'!$B$1:$Z$616,MATCH($B486, 'Mapping cadres'!$B$1:$B$616,0), MATCH(AV$32,'Mapping cadres'!$B$1:$Z$1,0))</f>
        <v>0</v>
      </c>
      <c r="AW486" s="226">
        <f>INDEX('Uganda workforce data - raw'!$A$4:$F$619,MATCH($B486, 'Uganda workforce data - raw'!$B$4:$B$619,0), MATCH("Filled Female",'Uganda workforce data - raw'!$A$4:$F$4,0))*INDEX('Mapping cadres'!$B$1:$Z$616,MATCH($B486, 'Mapping cadres'!$B$1:$B$616,0), MATCH(AW$32,'Mapping cadres'!$B$1:$Z$1,0))</f>
        <v>0</v>
      </c>
      <c r="AX486" s="226">
        <f>INDEX('Uganda workforce data - raw'!$A$4:$F$619,MATCH($B486, 'Uganda workforce data - raw'!$B$4:$B$619,0), MATCH("Filled Female",'Uganda workforce data - raw'!$A$4:$F$4,0))*INDEX('Mapping cadres'!$B$1:$Z$616,MATCH($B486, 'Mapping cadres'!$B$1:$B$616,0), MATCH(AX$32,'Mapping cadres'!$B$1:$Z$1,0))</f>
        <v>0</v>
      </c>
      <c r="AY486" s="226">
        <f t="shared" si="173"/>
        <v>1</v>
      </c>
      <c r="AZ486" s="226">
        <f t="shared" si="174"/>
        <v>0</v>
      </c>
      <c r="BA486" s="226">
        <f t="shared" si="175"/>
        <v>0</v>
      </c>
      <c r="BB486" s="226">
        <f t="shared" si="176"/>
        <v>0</v>
      </c>
      <c r="BC486" s="226">
        <f t="shared" si="177"/>
        <v>0</v>
      </c>
      <c r="BD486" s="226">
        <f t="shared" si="178"/>
        <v>0</v>
      </c>
      <c r="BE486" s="226">
        <f t="shared" si="179"/>
        <v>0</v>
      </c>
      <c r="BF486" s="226">
        <f t="shared" si="180"/>
        <v>0</v>
      </c>
      <c r="BG486" s="226">
        <f t="shared" si="181"/>
        <v>0</v>
      </c>
      <c r="BH486" s="226">
        <f t="shared" si="182"/>
        <v>0</v>
      </c>
      <c r="BI486" s="226">
        <f t="shared" si="183"/>
        <v>0</v>
      </c>
      <c r="BJ486" s="226">
        <f t="shared" si="184"/>
        <v>0</v>
      </c>
      <c r="BK486" s="226">
        <f t="shared" si="185"/>
        <v>0</v>
      </c>
      <c r="BL486" s="226">
        <f t="shared" si="186"/>
        <v>0</v>
      </c>
      <c r="BM486" s="226">
        <f t="shared" si="187"/>
        <v>0</v>
      </c>
      <c r="BN486" s="226">
        <f t="shared" si="188"/>
        <v>0</v>
      </c>
      <c r="BO486" s="226">
        <f t="shared" si="189"/>
        <v>0</v>
      </c>
      <c r="BP486" s="226">
        <f t="shared" si="190"/>
        <v>0</v>
      </c>
      <c r="BQ486" s="226">
        <f t="shared" si="191"/>
        <v>0</v>
      </c>
      <c r="BR486" s="226">
        <f t="shared" si="192"/>
        <v>0</v>
      </c>
      <c r="BS486" s="226">
        <f t="shared" si="193"/>
        <v>0</v>
      </c>
      <c r="BT486" s="226">
        <f t="shared" si="194"/>
        <v>0</v>
      </c>
      <c r="BU486" s="226">
        <f t="shared" si="195"/>
        <v>0</v>
      </c>
      <c r="BV486" s="226">
        <f t="shared" si="196"/>
        <v>0</v>
      </c>
    </row>
    <row r="487" spans="1:74">
      <c r="A487" s="226">
        <v>455</v>
      </c>
      <c r="B487" s="226" t="s">
        <v>1753</v>
      </c>
      <c r="C487" s="226">
        <f>INDEX('Uganda workforce data - raw'!$A$4:$F$619,MATCH($B487, 'Uganda workforce data - raw'!$B$4:$B$619,0), MATCH("Filled Male",'Uganda workforce data - raw'!$A$4:$F$4,0))*INDEX('Mapping cadres'!$B$1:$Z$616,MATCH($B487, 'Mapping cadres'!$B$1:$B$616,0), MATCH(C$32,'Mapping cadres'!$B$1:$Z$1,0))</f>
        <v>0</v>
      </c>
      <c r="D487" s="226">
        <f>INDEX('Uganda workforce data - raw'!$A$4:$F$619,MATCH($B487, 'Uganda workforce data - raw'!$B$4:$B$619,0), MATCH("Filled Male",'Uganda workforce data - raw'!$A$4:$F$4,0))*INDEX('Mapping cadres'!$B$1:$Z$616,MATCH($B487, 'Mapping cadres'!$B$1:$B$616,0), MATCH(D$32,'Mapping cadres'!$B$1:$Z$1,0))</f>
        <v>0</v>
      </c>
      <c r="E487" s="226">
        <f>INDEX('Uganda workforce data - raw'!$A$4:$F$619,MATCH($B487, 'Uganda workforce data - raw'!$B$4:$B$619,0), MATCH("Filled Male",'Uganda workforce data - raw'!$A$4:$F$4,0))*INDEX('Mapping cadres'!$B$1:$Z$616,MATCH($B487, 'Mapping cadres'!$B$1:$B$616,0), MATCH(E$32,'Mapping cadres'!$B$1:$Z$1,0))</f>
        <v>0</v>
      </c>
      <c r="F487" s="226">
        <f>INDEX('Uganda workforce data - raw'!$A$4:$F$619,MATCH($B487, 'Uganda workforce data - raw'!$B$4:$B$619,0), MATCH("Filled Male",'Uganda workforce data - raw'!$A$4:$F$4,0))*INDEX('Mapping cadres'!$B$1:$Z$616,MATCH($B487, 'Mapping cadres'!$B$1:$B$616,0), MATCH(F$32,'Mapping cadres'!$B$1:$Z$1,0))</f>
        <v>0</v>
      </c>
      <c r="G487" s="226">
        <f>INDEX('Uganda workforce data - raw'!$A$4:$F$619,MATCH($B487, 'Uganda workforce data - raw'!$B$4:$B$619,0), MATCH("Filled Male",'Uganda workforce data - raw'!$A$4:$F$4,0))*INDEX('Mapping cadres'!$B$1:$Z$616,MATCH($B487, 'Mapping cadres'!$B$1:$B$616,0), MATCH(G$32,'Mapping cadres'!$B$1:$Z$1,0))</f>
        <v>0</v>
      </c>
      <c r="H487" s="226">
        <f>INDEX('Uganda workforce data - raw'!$A$4:$F$619,MATCH($B487, 'Uganda workforce data - raw'!$B$4:$B$619,0), MATCH("Filled Male",'Uganda workforce data - raw'!$A$4:$F$4,0))*INDEX('Mapping cadres'!$B$1:$Z$616,MATCH($B487, 'Mapping cadres'!$B$1:$B$616,0), MATCH(H$32,'Mapping cadres'!$B$1:$Z$1,0))</f>
        <v>0</v>
      </c>
      <c r="I487" s="226">
        <f>INDEX('Uganda workforce data - raw'!$A$4:$F$619,MATCH($B487, 'Uganda workforce data - raw'!$B$4:$B$619,0), MATCH("Filled Male",'Uganda workforce data - raw'!$A$4:$F$4,0))*INDEX('Mapping cadres'!$B$1:$Z$616,MATCH($B487, 'Mapping cadres'!$B$1:$B$616,0), MATCH(I$32,'Mapping cadres'!$B$1:$Z$1,0))</f>
        <v>0</v>
      </c>
      <c r="J487" s="226">
        <f>INDEX('Uganda workforce data - raw'!$A$4:$F$619,MATCH($B487, 'Uganda workforce data - raw'!$B$4:$B$619,0), MATCH("Filled Male",'Uganda workforce data - raw'!$A$4:$F$4,0))*INDEX('Mapping cadres'!$B$1:$Z$616,MATCH($B487, 'Mapping cadres'!$B$1:$B$616,0), MATCH(J$32,'Mapping cadres'!$B$1:$Z$1,0))</f>
        <v>0</v>
      </c>
      <c r="K487" s="226">
        <f>INDEX('Uganda workforce data - raw'!$A$4:$F$619,MATCH($B487, 'Uganda workforce data - raw'!$B$4:$B$619,0), MATCH("Filled Male",'Uganda workforce data - raw'!$A$4:$F$4,0))*INDEX('Mapping cadres'!$B$1:$Z$616,MATCH($B487, 'Mapping cadres'!$B$1:$B$616,0), MATCH(K$32,'Mapping cadres'!$B$1:$Z$1,0))</f>
        <v>0</v>
      </c>
      <c r="L487" s="226">
        <f>INDEX('Uganda workforce data - raw'!$A$4:$F$619,MATCH($B487, 'Uganda workforce data - raw'!$B$4:$B$619,0), MATCH("Filled Male",'Uganda workforce data - raw'!$A$4:$F$4,0))*INDEX('Mapping cadres'!$B$1:$Z$616,MATCH($B487, 'Mapping cadres'!$B$1:$B$616,0), MATCH(L$32,'Mapping cadres'!$B$1:$Z$1,0))</f>
        <v>0</v>
      </c>
      <c r="M487" s="226">
        <f>INDEX('Uganda workforce data - raw'!$A$4:$F$619,MATCH($B487, 'Uganda workforce data - raw'!$B$4:$B$619,0), MATCH("Filled Male",'Uganda workforce data - raw'!$A$4:$F$4,0))*INDEX('Mapping cadres'!$B$1:$Z$616,MATCH($B487, 'Mapping cadres'!$B$1:$B$616,0), MATCH(M$32,'Mapping cadres'!$B$1:$Z$1,0))</f>
        <v>0</v>
      </c>
      <c r="N487" s="226">
        <f>INDEX('Uganda workforce data - raw'!$A$4:$F$619,MATCH($B487, 'Uganda workforce data - raw'!$B$4:$B$619,0), MATCH("Filled Male",'Uganda workforce data - raw'!$A$4:$F$4,0))*INDEX('Mapping cadres'!$B$1:$Z$616,MATCH($B487, 'Mapping cadres'!$B$1:$B$616,0), MATCH(N$32,'Mapping cadres'!$B$1:$Z$1,0))</f>
        <v>0</v>
      </c>
      <c r="O487" s="226">
        <f>INDEX('Uganda workforce data - raw'!$A$4:$F$619,MATCH($B487, 'Uganda workforce data - raw'!$B$4:$B$619,0), MATCH("Filled Male",'Uganda workforce data - raw'!$A$4:$F$4,0))*INDEX('Mapping cadres'!$B$1:$Z$616,MATCH($B487, 'Mapping cadres'!$B$1:$B$616,0), MATCH(O$32,'Mapping cadres'!$B$1:$Z$1,0))</f>
        <v>0</v>
      </c>
      <c r="P487" s="226">
        <f>INDEX('Uganda workforce data - raw'!$A$4:$F$619,MATCH($B487, 'Uganda workforce data - raw'!$B$4:$B$619,0), MATCH("Filled Male",'Uganda workforce data - raw'!$A$4:$F$4,0))*INDEX('Mapping cadres'!$B$1:$Z$616,MATCH($B487, 'Mapping cadres'!$B$1:$B$616,0), MATCH(P$32,'Mapping cadres'!$B$1:$Z$1,0))</f>
        <v>0</v>
      </c>
      <c r="Q487" s="226">
        <f>INDEX('Uganda workforce data - raw'!$A$4:$F$619,MATCH($B487, 'Uganda workforce data - raw'!$B$4:$B$619,0), MATCH("Filled Male",'Uganda workforce data - raw'!$A$4:$F$4,0))*INDEX('Mapping cadres'!$B$1:$Z$616,MATCH($B487, 'Mapping cadres'!$B$1:$B$616,0), MATCH(Q$32,'Mapping cadres'!$B$1:$Z$1,0))</f>
        <v>0</v>
      </c>
      <c r="R487" s="226">
        <f>INDEX('Uganda workforce data - raw'!$A$4:$F$619,MATCH($B487, 'Uganda workforce data - raw'!$B$4:$B$619,0), MATCH("Filled Male",'Uganda workforce data - raw'!$A$4:$F$4,0))*INDEX('Mapping cadres'!$B$1:$Z$616,MATCH($B487, 'Mapping cadres'!$B$1:$B$616,0), MATCH(R$32,'Mapping cadres'!$B$1:$Z$1,0))</f>
        <v>0</v>
      </c>
      <c r="S487" s="226">
        <f>INDEX('Uganda workforce data - raw'!$A$4:$F$619,MATCH($B487, 'Uganda workforce data - raw'!$B$4:$B$619,0), MATCH("Filled Male",'Uganda workforce data - raw'!$A$4:$F$4,0))*INDEX('Mapping cadres'!$B$1:$Z$616,MATCH($B487, 'Mapping cadres'!$B$1:$B$616,0), MATCH(S$32,'Mapping cadres'!$B$1:$Z$1,0))</f>
        <v>0</v>
      </c>
      <c r="T487" s="226">
        <f>INDEX('Uganda workforce data - raw'!$A$4:$F$619,MATCH($B487, 'Uganda workforce data - raw'!$B$4:$B$619,0), MATCH("Filled Male",'Uganda workforce data - raw'!$A$4:$F$4,0))*INDEX('Mapping cadres'!$B$1:$Z$616,MATCH($B487, 'Mapping cadres'!$B$1:$B$616,0), MATCH(T$32,'Mapping cadres'!$B$1:$Z$1,0))</f>
        <v>0</v>
      </c>
      <c r="U487" s="226">
        <f>INDEX('Uganda workforce data - raw'!$A$4:$F$619,MATCH($B487, 'Uganda workforce data - raw'!$B$4:$B$619,0), MATCH("Filled Male",'Uganda workforce data - raw'!$A$4:$F$4,0))*INDEX('Mapping cadres'!$B$1:$Z$616,MATCH($B487, 'Mapping cadres'!$B$1:$B$616,0), MATCH(U$32,'Mapping cadres'!$B$1:$Z$1,0))</f>
        <v>0</v>
      </c>
      <c r="V487" s="226">
        <f>INDEX('Uganda workforce data - raw'!$A$4:$F$619,MATCH($B487, 'Uganda workforce data - raw'!$B$4:$B$619,0), MATCH("Filled Male",'Uganda workforce data - raw'!$A$4:$F$4,0))*INDEX('Mapping cadres'!$B$1:$Z$616,MATCH($B487, 'Mapping cadres'!$B$1:$B$616,0), MATCH(V$32,'Mapping cadres'!$B$1:$Z$1,0))</f>
        <v>0</v>
      </c>
      <c r="W487" s="226">
        <f>INDEX('Uganda workforce data - raw'!$A$4:$F$619,MATCH($B487, 'Uganda workforce data - raw'!$B$4:$B$619,0), MATCH("Filled Male",'Uganda workforce data - raw'!$A$4:$F$4,0))*INDEX('Mapping cadres'!$B$1:$Z$616,MATCH($B487, 'Mapping cadres'!$B$1:$B$616,0), MATCH(W$32,'Mapping cadres'!$B$1:$Z$1,0))</f>
        <v>0</v>
      </c>
      <c r="X487" s="226">
        <f>INDEX('Uganda workforce data - raw'!$A$4:$F$619,MATCH($B487, 'Uganda workforce data - raw'!$B$4:$B$619,0), MATCH("Filled Male",'Uganda workforce data - raw'!$A$4:$F$4,0))*INDEX('Mapping cadres'!$B$1:$Z$616,MATCH($B487, 'Mapping cadres'!$B$1:$B$616,0), MATCH(X$32,'Mapping cadres'!$B$1:$Z$1,0))</f>
        <v>0</v>
      </c>
      <c r="Y487" s="226">
        <f>INDEX('Uganda workforce data - raw'!$A$4:$F$619,MATCH($B487, 'Uganda workforce data - raw'!$B$4:$B$619,0), MATCH("Filled Male",'Uganda workforce data - raw'!$A$4:$F$4,0))*INDEX('Mapping cadres'!$B$1:$Z$616,MATCH($B487, 'Mapping cadres'!$B$1:$B$616,0), MATCH(Y$32,'Mapping cadres'!$B$1:$Z$1,0))</f>
        <v>0</v>
      </c>
      <c r="Z487" s="226">
        <f>INDEX('Uganda workforce data - raw'!$A$4:$F$619,MATCH($B487, 'Uganda workforce data - raw'!$B$4:$B$619,0), MATCH("Filled Male",'Uganda workforce data - raw'!$A$4:$F$4,0))*INDEX('Mapping cadres'!$B$1:$Z$616,MATCH($B487, 'Mapping cadres'!$B$1:$B$616,0), MATCH(Z$32,'Mapping cadres'!$B$1:$Z$1,0))</f>
        <v>0</v>
      </c>
      <c r="AA487" s="226">
        <f>INDEX('Uganda workforce data - raw'!$A$4:$F$619,MATCH($B487, 'Uganda workforce data - raw'!$B$4:$B$619,0), MATCH("Filled Female",'Uganda workforce data - raw'!$A$4:$F$4,0))*INDEX('Mapping cadres'!$B$1:$Z$616,MATCH($B487, 'Mapping cadres'!$B$1:$B$616,0), MATCH(AA$32,'Mapping cadres'!$B$1:$Z$1,0))</f>
        <v>2</v>
      </c>
      <c r="AB487" s="226">
        <f>INDEX('Uganda workforce data - raw'!$A$4:$F$619,MATCH($B487, 'Uganda workforce data - raw'!$B$4:$B$619,0), MATCH("Filled Female",'Uganda workforce data - raw'!$A$4:$F$4,0))*INDEX('Mapping cadres'!$B$1:$Z$616,MATCH($B487, 'Mapping cadres'!$B$1:$B$616,0), MATCH(AB$32,'Mapping cadres'!$B$1:$Z$1,0))</f>
        <v>0</v>
      </c>
      <c r="AC487" s="226">
        <f>INDEX('Uganda workforce data - raw'!$A$4:$F$619,MATCH($B487, 'Uganda workforce data - raw'!$B$4:$B$619,0), MATCH("Filled Female",'Uganda workforce data - raw'!$A$4:$F$4,0))*INDEX('Mapping cadres'!$B$1:$Z$616,MATCH($B487, 'Mapping cadres'!$B$1:$B$616,0), MATCH(AC$32,'Mapping cadres'!$B$1:$Z$1,0))</f>
        <v>0</v>
      </c>
      <c r="AD487" s="226">
        <f>INDEX('Uganda workforce data - raw'!$A$4:$F$619,MATCH($B487, 'Uganda workforce data - raw'!$B$4:$B$619,0), MATCH("Filled Female",'Uganda workforce data - raw'!$A$4:$F$4,0))*INDEX('Mapping cadres'!$B$1:$Z$616,MATCH($B487, 'Mapping cadres'!$B$1:$B$616,0), MATCH(AD$32,'Mapping cadres'!$B$1:$Z$1,0))</f>
        <v>0</v>
      </c>
      <c r="AE487" s="226">
        <f>INDEX('Uganda workforce data - raw'!$A$4:$F$619,MATCH($B487, 'Uganda workforce data - raw'!$B$4:$B$619,0), MATCH("Filled Female",'Uganda workforce data - raw'!$A$4:$F$4,0))*INDEX('Mapping cadres'!$B$1:$Z$616,MATCH($B487, 'Mapping cadres'!$B$1:$B$616,0), MATCH(AE$32,'Mapping cadres'!$B$1:$Z$1,0))</f>
        <v>0</v>
      </c>
      <c r="AF487" s="226">
        <f>INDEX('Uganda workforce data - raw'!$A$4:$F$619,MATCH($B487, 'Uganda workforce data - raw'!$B$4:$B$619,0), MATCH("Filled Female",'Uganda workforce data - raw'!$A$4:$F$4,0))*INDEX('Mapping cadres'!$B$1:$Z$616,MATCH($B487, 'Mapping cadres'!$B$1:$B$616,0), MATCH(AF$32,'Mapping cadres'!$B$1:$Z$1,0))</f>
        <v>0</v>
      </c>
      <c r="AG487" s="226">
        <f>INDEX('Uganda workforce data - raw'!$A$4:$F$619,MATCH($B487, 'Uganda workforce data - raw'!$B$4:$B$619,0), MATCH("Filled Female",'Uganda workforce data - raw'!$A$4:$F$4,0))*INDEX('Mapping cadres'!$B$1:$Z$616,MATCH($B487, 'Mapping cadres'!$B$1:$B$616,0), MATCH(AG$32,'Mapping cadres'!$B$1:$Z$1,0))</f>
        <v>0</v>
      </c>
      <c r="AH487" s="226">
        <f>INDEX('Uganda workforce data - raw'!$A$4:$F$619,MATCH($B487, 'Uganda workforce data - raw'!$B$4:$B$619,0), MATCH("Filled Female",'Uganda workforce data - raw'!$A$4:$F$4,0))*INDEX('Mapping cadres'!$B$1:$Z$616,MATCH($B487, 'Mapping cadres'!$B$1:$B$616,0), MATCH(AH$32,'Mapping cadres'!$B$1:$Z$1,0))</f>
        <v>0</v>
      </c>
      <c r="AI487" s="226">
        <f>INDEX('Uganda workforce data - raw'!$A$4:$F$619,MATCH($B487, 'Uganda workforce data - raw'!$B$4:$B$619,0), MATCH("Filled Female",'Uganda workforce data - raw'!$A$4:$F$4,0))*INDEX('Mapping cadres'!$B$1:$Z$616,MATCH($B487, 'Mapping cadres'!$B$1:$B$616,0), MATCH(AI$32,'Mapping cadres'!$B$1:$Z$1,0))</f>
        <v>0</v>
      </c>
      <c r="AJ487" s="226">
        <f>INDEX('Uganda workforce data - raw'!$A$4:$F$619,MATCH($B487, 'Uganda workforce data - raw'!$B$4:$B$619,0), MATCH("Filled Female",'Uganda workforce data - raw'!$A$4:$F$4,0))*INDEX('Mapping cadres'!$B$1:$Z$616,MATCH($B487, 'Mapping cadres'!$B$1:$B$616,0), MATCH(AJ$32,'Mapping cadres'!$B$1:$Z$1,0))</f>
        <v>0</v>
      </c>
      <c r="AK487" s="226">
        <f>INDEX('Uganda workforce data - raw'!$A$4:$F$619,MATCH($B487, 'Uganda workforce data - raw'!$B$4:$B$619,0), MATCH("Filled Female",'Uganda workforce data - raw'!$A$4:$F$4,0))*INDEX('Mapping cadres'!$B$1:$Z$616,MATCH($B487, 'Mapping cadres'!$B$1:$B$616,0), MATCH(AK$32,'Mapping cadres'!$B$1:$Z$1,0))</f>
        <v>0</v>
      </c>
      <c r="AL487" s="226">
        <f>INDEX('Uganda workforce data - raw'!$A$4:$F$619,MATCH($B487, 'Uganda workforce data - raw'!$B$4:$B$619,0), MATCH("Filled Female",'Uganda workforce data - raw'!$A$4:$F$4,0))*INDEX('Mapping cadres'!$B$1:$Z$616,MATCH($B487, 'Mapping cadres'!$B$1:$B$616,0), MATCH(AL$32,'Mapping cadres'!$B$1:$Z$1,0))</f>
        <v>0</v>
      </c>
      <c r="AM487" s="226">
        <f>INDEX('Uganda workforce data - raw'!$A$4:$F$619,MATCH($B487, 'Uganda workforce data - raw'!$B$4:$B$619,0), MATCH("Filled Female",'Uganda workforce data - raw'!$A$4:$F$4,0))*INDEX('Mapping cadres'!$B$1:$Z$616,MATCH($B487, 'Mapping cadres'!$B$1:$B$616,0), MATCH(AM$32,'Mapping cadres'!$B$1:$Z$1,0))</f>
        <v>0</v>
      </c>
      <c r="AN487" s="226">
        <f>INDEX('Uganda workforce data - raw'!$A$4:$F$619,MATCH($B487, 'Uganda workforce data - raw'!$B$4:$B$619,0), MATCH("Filled Female",'Uganda workforce data - raw'!$A$4:$F$4,0))*INDEX('Mapping cadres'!$B$1:$Z$616,MATCH($B487, 'Mapping cadres'!$B$1:$B$616,0), MATCH(AN$32,'Mapping cadres'!$B$1:$Z$1,0))</f>
        <v>0</v>
      </c>
      <c r="AO487" s="226">
        <f>INDEX('Uganda workforce data - raw'!$A$4:$F$619,MATCH($B487, 'Uganda workforce data - raw'!$B$4:$B$619,0), MATCH("Filled Female",'Uganda workforce data - raw'!$A$4:$F$4,0))*INDEX('Mapping cadres'!$B$1:$Z$616,MATCH($B487, 'Mapping cadres'!$B$1:$B$616,0), MATCH(AO$32,'Mapping cadres'!$B$1:$Z$1,0))</f>
        <v>0</v>
      </c>
      <c r="AP487" s="226">
        <f>INDEX('Uganda workforce data - raw'!$A$4:$F$619,MATCH($B487, 'Uganda workforce data - raw'!$B$4:$B$619,0), MATCH("Filled Female",'Uganda workforce data - raw'!$A$4:$F$4,0))*INDEX('Mapping cadres'!$B$1:$Z$616,MATCH($B487, 'Mapping cadres'!$B$1:$B$616,0), MATCH(AP$32,'Mapping cadres'!$B$1:$Z$1,0))</f>
        <v>0</v>
      </c>
      <c r="AQ487" s="226">
        <f>INDEX('Uganda workforce data - raw'!$A$4:$F$619,MATCH($B487, 'Uganda workforce data - raw'!$B$4:$B$619,0), MATCH("Filled Female",'Uganda workforce data - raw'!$A$4:$F$4,0))*INDEX('Mapping cadres'!$B$1:$Z$616,MATCH($B487, 'Mapping cadres'!$B$1:$B$616,0), MATCH(AQ$32,'Mapping cadres'!$B$1:$Z$1,0))</f>
        <v>0</v>
      </c>
      <c r="AR487" s="226">
        <f>INDEX('Uganda workforce data - raw'!$A$4:$F$619,MATCH($B487, 'Uganda workforce data - raw'!$B$4:$B$619,0), MATCH("Filled Female",'Uganda workforce data - raw'!$A$4:$F$4,0))*INDEX('Mapping cadres'!$B$1:$Z$616,MATCH($B487, 'Mapping cadres'!$B$1:$B$616,0), MATCH(AR$32,'Mapping cadres'!$B$1:$Z$1,0))</f>
        <v>0</v>
      </c>
      <c r="AS487" s="226">
        <f>INDEX('Uganda workforce data - raw'!$A$4:$F$619,MATCH($B487, 'Uganda workforce data - raw'!$B$4:$B$619,0), MATCH("Filled Female",'Uganda workforce data - raw'!$A$4:$F$4,0))*INDEX('Mapping cadres'!$B$1:$Z$616,MATCH($B487, 'Mapping cadres'!$B$1:$B$616,0), MATCH(AS$32,'Mapping cadres'!$B$1:$Z$1,0))</f>
        <v>0</v>
      </c>
      <c r="AT487" s="226">
        <f>INDEX('Uganda workforce data - raw'!$A$4:$F$619,MATCH($B487, 'Uganda workforce data - raw'!$B$4:$B$619,0), MATCH("Filled Female",'Uganda workforce data - raw'!$A$4:$F$4,0))*INDEX('Mapping cadres'!$B$1:$Z$616,MATCH($B487, 'Mapping cadres'!$B$1:$B$616,0), MATCH(AT$32,'Mapping cadres'!$B$1:$Z$1,0))</f>
        <v>0</v>
      </c>
      <c r="AU487" s="226">
        <f>INDEX('Uganda workforce data - raw'!$A$4:$F$619,MATCH($B487, 'Uganda workforce data - raw'!$B$4:$B$619,0), MATCH("Filled Female",'Uganda workforce data - raw'!$A$4:$F$4,0))*INDEX('Mapping cadres'!$B$1:$Z$616,MATCH($B487, 'Mapping cadres'!$B$1:$B$616,0), MATCH(AU$32,'Mapping cadres'!$B$1:$Z$1,0))</f>
        <v>0</v>
      </c>
      <c r="AV487" s="226">
        <f>INDEX('Uganda workforce data - raw'!$A$4:$F$619,MATCH($B487, 'Uganda workforce data - raw'!$B$4:$B$619,0), MATCH("Filled Female",'Uganda workforce data - raw'!$A$4:$F$4,0))*INDEX('Mapping cadres'!$B$1:$Z$616,MATCH($B487, 'Mapping cadres'!$B$1:$B$616,0), MATCH(AV$32,'Mapping cadres'!$B$1:$Z$1,0))</f>
        <v>0</v>
      </c>
      <c r="AW487" s="226">
        <f>INDEX('Uganda workforce data - raw'!$A$4:$F$619,MATCH($B487, 'Uganda workforce data - raw'!$B$4:$B$619,0), MATCH("Filled Female",'Uganda workforce data - raw'!$A$4:$F$4,0))*INDEX('Mapping cadres'!$B$1:$Z$616,MATCH($B487, 'Mapping cadres'!$B$1:$B$616,0), MATCH(AW$32,'Mapping cadres'!$B$1:$Z$1,0))</f>
        <v>0</v>
      </c>
      <c r="AX487" s="226">
        <f>INDEX('Uganda workforce data - raw'!$A$4:$F$619,MATCH($B487, 'Uganda workforce data - raw'!$B$4:$B$619,0), MATCH("Filled Female",'Uganda workforce data - raw'!$A$4:$F$4,0))*INDEX('Mapping cadres'!$B$1:$Z$616,MATCH($B487, 'Mapping cadres'!$B$1:$B$616,0), MATCH(AX$32,'Mapping cadres'!$B$1:$Z$1,0))</f>
        <v>0</v>
      </c>
      <c r="AY487" s="226">
        <f t="shared" si="173"/>
        <v>2</v>
      </c>
      <c r="AZ487" s="226">
        <f t="shared" si="174"/>
        <v>0</v>
      </c>
      <c r="BA487" s="226">
        <f t="shared" si="175"/>
        <v>0</v>
      </c>
      <c r="BB487" s="226">
        <f t="shared" si="176"/>
        <v>0</v>
      </c>
      <c r="BC487" s="226">
        <f t="shared" si="177"/>
        <v>0</v>
      </c>
      <c r="BD487" s="226">
        <f t="shared" si="178"/>
        <v>0</v>
      </c>
      <c r="BE487" s="226">
        <f t="shared" si="179"/>
        <v>0</v>
      </c>
      <c r="BF487" s="226">
        <f t="shared" si="180"/>
        <v>0</v>
      </c>
      <c r="BG487" s="226">
        <f t="shared" si="181"/>
        <v>0</v>
      </c>
      <c r="BH487" s="226">
        <f t="shared" si="182"/>
        <v>0</v>
      </c>
      <c r="BI487" s="226">
        <f t="shared" si="183"/>
        <v>0</v>
      </c>
      <c r="BJ487" s="226">
        <f t="shared" si="184"/>
        <v>0</v>
      </c>
      <c r="BK487" s="226">
        <f t="shared" si="185"/>
        <v>0</v>
      </c>
      <c r="BL487" s="226">
        <f t="shared" si="186"/>
        <v>0</v>
      </c>
      <c r="BM487" s="226">
        <f t="shared" si="187"/>
        <v>0</v>
      </c>
      <c r="BN487" s="226">
        <f t="shared" si="188"/>
        <v>0</v>
      </c>
      <c r="BO487" s="226">
        <f t="shared" si="189"/>
        <v>0</v>
      </c>
      <c r="BP487" s="226">
        <f t="shared" si="190"/>
        <v>0</v>
      </c>
      <c r="BQ487" s="226">
        <f t="shared" si="191"/>
        <v>0</v>
      </c>
      <c r="BR487" s="226">
        <f t="shared" si="192"/>
        <v>0</v>
      </c>
      <c r="BS487" s="226">
        <f t="shared" si="193"/>
        <v>0</v>
      </c>
      <c r="BT487" s="226">
        <f t="shared" si="194"/>
        <v>0</v>
      </c>
      <c r="BU487" s="226">
        <f t="shared" si="195"/>
        <v>0</v>
      </c>
      <c r="BV487" s="226">
        <f t="shared" si="196"/>
        <v>0</v>
      </c>
    </row>
    <row r="488" spans="1:74">
      <c r="A488" s="226">
        <v>456</v>
      </c>
      <c r="B488" s="226" t="s">
        <v>1754</v>
      </c>
      <c r="C488" s="226">
        <f>INDEX('Uganda workforce data - raw'!$A$4:$F$619,MATCH($B488, 'Uganda workforce data - raw'!$B$4:$B$619,0), MATCH("Filled Male",'Uganda workforce data - raw'!$A$4:$F$4,0))*INDEX('Mapping cadres'!$B$1:$Z$616,MATCH($B488, 'Mapping cadres'!$B$1:$B$616,0), MATCH(C$32,'Mapping cadres'!$B$1:$Z$1,0))</f>
        <v>1</v>
      </c>
      <c r="D488" s="226">
        <f>INDEX('Uganda workforce data - raw'!$A$4:$F$619,MATCH($B488, 'Uganda workforce data - raw'!$B$4:$B$619,0), MATCH("Filled Male",'Uganda workforce data - raw'!$A$4:$F$4,0))*INDEX('Mapping cadres'!$B$1:$Z$616,MATCH($B488, 'Mapping cadres'!$B$1:$B$616,0), MATCH(D$32,'Mapping cadres'!$B$1:$Z$1,0))</f>
        <v>0</v>
      </c>
      <c r="E488" s="226">
        <f>INDEX('Uganda workforce data - raw'!$A$4:$F$619,MATCH($B488, 'Uganda workforce data - raw'!$B$4:$B$619,0), MATCH("Filled Male",'Uganda workforce data - raw'!$A$4:$F$4,0))*INDEX('Mapping cadres'!$B$1:$Z$616,MATCH($B488, 'Mapping cadres'!$B$1:$B$616,0), MATCH(E$32,'Mapping cadres'!$B$1:$Z$1,0))</f>
        <v>0</v>
      </c>
      <c r="F488" s="226">
        <f>INDEX('Uganda workforce data - raw'!$A$4:$F$619,MATCH($B488, 'Uganda workforce data - raw'!$B$4:$B$619,0), MATCH("Filled Male",'Uganda workforce data - raw'!$A$4:$F$4,0))*INDEX('Mapping cadres'!$B$1:$Z$616,MATCH($B488, 'Mapping cadres'!$B$1:$B$616,0), MATCH(F$32,'Mapping cadres'!$B$1:$Z$1,0))</f>
        <v>0</v>
      </c>
      <c r="G488" s="226">
        <f>INDEX('Uganda workforce data - raw'!$A$4:$F$619,MATCH($B488, 'Uganda workforce data - raw'!$B$4:$B$619,0), MATCH("Filled Male",'Uganda workforce data - raw'!$A$4:$F$4,0))*INDEX('Mapping cadres'!$B$1:$Z$616,MATCH($B488, 'Mapping cadres'!$B$1:$B$616,0), MATCH(G$32,'Mapping cadres'!$B$1:$Z$1,0))</f>
        <v>0</v>
      </c>
      <c r="H488" s="226">
        <f>INDEX('Uganda workforce data - raw'!$A$4:$F$619,MATCH($B488, 'Uganda workforce data - raw'!$B$4:$B$619,0), MATCH("Filled Male",'Uganda workforce data - raw'!$A$4:$F$4,0))*INDEX('Mapping cadres'!$B$1:$Z$616,MATCH($B488, 'Mapping cadres'!$B$1:$B$616,0), MATCH(H$32,'Mapping cadres'!$B$1:$Z$1,0))</f>
        <v>0</v>
      </c>
      <c r="I488" s="226">
        <f>INDEX('Uganda workforce data - raw'!$A$4:$F$619,MATCH($B488, 'Uganda workforce data - raw'!$B$4:$B$619,0), MATCH("Filled Male",'Uganda workforce data - raw'!$A$4:$F$4,0))*INDEX('Mapping cadres'!$B$1:$Z$616,MATCH($B488, 'Mapping cadres'!$B$1:$B$616,0), MATCH(I$32,'Mapping cadres'!$B$1:$Z$1,0))</f>
        <v>0</v>
      </c>
      <c r="J488" s="226">
        <f>INDEX('Uganda workforce data - raw'!$A$4:$F$619,MATCH($B488, 'Uganda workforce data - raw'!$B$4:$B$619,0), MATCH("Filled Male",'Uganda workforce data - raw'!$A$4:$F$4,0))*INDEX('Mapping cadres'!$B$1:$Z$616,MATCH($B488, 'Mapping cadres'!$B$1:$B$616,0), MATCH(J$32,'Mapping cadres'!$B$1:$Z$1,0))</f>
        <v>0</v>
      </c>
      <c r="K488" s="226">
        <f>INDEX('Uganda workforce data - raw'!$A$4:$F$619,MATCH($B488, 'Uganda workforce data - raw'!$B$4:$B$619,0), MATCH("Filled Male",'Uganda workforce data - raw'!$A$4:$F$4,0))*INDEX('Mapping cadres'!$B$1:$Z$616,MATCH($B488, 'Mapping cadres'!$B$1:$B$616,0), MATCH(K$32,'Mapping cadres'!$B$1:$Z$1,0))</f>
        <v>0</v>
      </c>
      <c r="L488" s="226">
        <f>INDEX('Uganda workforce data - raw'!$A$4:$F$619,MATCH($B488, 'Uganda workforce data - raw'!$B$4:$B$619,0), MATCH("Filled Male",'Uganda workforce data - raw'!$A$4:$F$4,0))*INDEX('Mapping cadres'!$B$1:$Z$616,MATCH($B488, 'Mapping cadres'!$B$1:$B$616,0), MATCH(L$32,'Mapping cadres'!$B$1:$Z$1,0))</f>
        <v>0</v>
      </c>
      <c r="M488" s="226">
        <f>INDEX('Uganda workforce data - raw'!$A$4:$F$619,MATCH($B488, 'Uganda workforce data - raw'!$B$4:$B$619,0), MATCH("Filled Male",'Uganda workforce data - raw'!$A$4:$F$4,0))*INDEX('Mapping cadres'!$B$1:$Z$616,MATCH($B488, 'Mapping cadres'!$B$1:$B$616,0), MATCH(M$32,'Mapping cadres'!$B$1:$Z$1,0))</f>
        <v>0</v>
      </c>
      <c r="N488" s="226">
        <f>INDEX('Uganda workforce data - raw'!$A$4:$F$619,MATCH($B488, 'Uganda workforce data - raw'!$B$4:$B$619,0), MATCH("Filled Male",'Uganda workforce data - raw'!$A$4:$F$4,0))*INDEX('Mapping cadres'!$B$1:$Z$616,MATCH($B488, 'Mapping cadres'!$B$1:$B$616,0), MATCH(N$32,'Mapping cadres'!$B$1:$Z$1,0))</f>
        <v>0</v>
      </c>
      <c r="O488" s="226">
        <f>INDEX('Uganda workforce data - raw'!$A$4:$F$619,MATCH($B488, 'Uganda workforce data - raw'!$B$4:$B$619,0), MATCH("Filled Male",'Uganda workforce data - raw'!$A$4:$F$4,0))*INDEX('Mapping cadres'!$B$1:$Z$616,MATCH($B488, 'Mapping cadres'!$B$1:$B$616,0), MATCH(O$32,'Mapping cadres'!$B$1:$Z$1,0))</f>
        <v>0</v>
      </c>
      <c r="P488" s="226">
        <f>INDEX('Uganda workforce data - raw'!$A$4:$F$619,MATCH($B488, 'Uganda workforce data - raw'!$B$4:$B$619,0), MATCH("Filled Male",'Uganda workforce data - raw'!$A$4:$F$4,0))*INDEX('Mapping cadres'!$B$1:$Z$616,MATCH($B488, 'Mapping cadres'!$B$1:$B$616,0), MATCH(P$32,'Mapping cadres'!$B$1:$Z$1,0))</f>
        <v>0</v>
      </c>
      <c r="Q488" s="226">
        <f>INDEX('Uganda workforce data - raw'!$A$4:$F$619,MATCH($B488, 'Uganda workforce data - raw'!$B$4:$B$619,0), MATCH("Filled Male",'Uganda workforce data - raw'!$A$4:$F$4,0))*INDEX('Mapping cadres'!$B$1:$Z$616,MATCH($B488, 'Mapping cadres'!$B$1:$B$616,0), MATCH(Q$32,'Mapping cadres'!$B$1:$Z$1,0))</f>
        <v>0</v>
      </c>
      <c r="R488" s="226">
        <f>INDEX('Uganda workforce data - raw'!$A$4:$F$619,MATCH($B488, 'Uganda workforce data - raw'!$B$4:$B$619,0), MATCH("Filled Male",'Uganda workforce data - raw'!$A$4:$F$4,0))*INDEX('Mapping cadres'!$B$1:$Z$616,MATCH($B488, 'Mapping cadres'!$B$1:$B$616,0), MATCH(R$32,'Mapping cadres'!$B$1:$Z$1,0))</f>
        <v>0</v>
      </c>
      <c r="S488" s="226">
        <f>INDEX('Uganda workforce data - raw'!$A$4:$F$619,MATCH($B488, 'Uganda workforce data - raw'!$B$4:$B$619,0), MATCH("Filled Male",'Uganda workforce data - raw'!$A$4:$F$4,0))*INDEX('Mapping cadres'!$B$1:$Z$616,MATCH($B488, 'Mapping cadres'!$B$1:$B$616,0), MATCH(S$32,'Mapping cadres'!$B$1:$Z$1,0))</f>
        <v>0</v>
      </c>
      <c r="T488" s="226">
        <f>INDEX('Uganda workforce data - raw'!$A$4:$F$619,MATCH($B488, 'Uganda workforce data - raw'!$B$4:$B$619,0), MATCH("Filled Male",'Uganda workforce data - raw'!$A$4:$F$4,0))*INDEX('Mapping cadres'!$B$1:$Z$616,MATCH($B488, 'Mapping cadres'!$B$1:$B$616,0), MATCH(T$32,'Mapping cadres'!$B$1:$Z$1,0))</f>
        <v>0</v>
      </c>
      <c r="U488" s="226">
        <f>INDEX('Uganda workforce data - raw'!$A$4:$F$619,MATCH($B488, 'Uganda workforce data - raw'!$B$4:$B$619,0), MATCH("Filled Male",'Uganda workforce data - raw'!$A$4:$F$4,0))*INDEX('Mapping cadres'!$B$1:$Z$616,MATCH($B488, 'Mapping cadres'!$B$1:$B$616,0), MATCH(U$32,'Mapping cadres'!$B$1:$Z$1,0))</f>
        <v>0</v>
      </c>
      <c r="V488" s="226">
        <f>INDEX('Uganda workforce data - raw'!$A$4:$F$619,MATCH($B488, 'Uganda workforce data - raw'!$B$4:$B$619,0), MATCH("Filled Male",'Uganda workforce data - raw'!$A$4:$F$4,0))*INDEX('Mapping cadres'!$B$1:$Z$616,MATCH($B488, 'Mapping cadres'!$B$1:$B$616,0), MATCH(V$32,'Mapping cadres'!$B$1:$Z$1,0))</f>
        <v>0</v>
      </c>
      <c r="W488" s="226">
        <f>INDEX('Uganda workforce data - raw'!$A$4:$F$619,MATCH($B488, 'Uganda workforce data - raw'!$B$4:$B$619,0), MATCH("Filled Male",'Uganda workforce data - raw'!$A$4:$F$4,0))*INDEX('Mapping cadres'!$B$1:$Z$616,MATCH($B488, 'Mapping cadres'!$B$1:$B$616,0), MATCH(W$32,'Mapping cadres'!$B$1:$Z$1,0))</f>
        <v>0</v>
      </c>
      <c r="X488" s="226">
        <f>INDEX('Uganda workforce data - raw'!$A$4:$F$619,MATCH($B488, 'Uganda workforce data - raw'!$B$4:$B$619,0), MATCH("Filled Male",'Uganda workforce data - raw'!$A$4:$F$4,0))*INDEX('Mapping cadres'!$B$1:$Z$616,MATCH($B488, 'Mapping cadres'!$B$1:$B$616,0), MATCH(X$32,'Mapping cadres'!$B$1:$Z$1,0))</f>
        <v>0</v>
      </c>
      <c r="Y488" s="226">
        <f>INDEX('Uganda workforce data - raw'!$A$4:$F$619,MATCH($B488, 'Uganda workforce data - raw'!$B$4:$B$619,0), MATCH("Filled Male",'Uganda workforce data - raw'!$A$4:$F$4,0))*INDEX('Mapping cadres'!$B$1:$Z$616,MATCH($B488, 'Mapping cadres'!$B$1:$B$616,0), MATCH(Y$32,'Mapping cadres'!$B$1:$Z$1,0))</f>
        <v>0</v>
      </c>
      <c r="Z488" s="226">
        <f>INDEX('Uganda workforce data - raw'!$A$4:$F$619,MATCH($B488, 'Uganda workforce data - raw'!$B$4:$B$619,0), MATCH("Filled Male",'Uganda workforce data - raw'!$A$4:$F$4,0))*INDEX('Mapping cadres'!$B$1:$Z$616,MATCH($B488, 'Mapping cadres'!$B$1:$B$616,0), MATCH(Z$32,'Mapping cadres'!$B$1:$Z$1,0))</f>
        <v>0</v>
      </c>
      <c r="AA488" s="226">
        <f>INDEX('Uganda workforce data - raw'!$A$4:$F$619,MATCH($B488, 'Uganda workforce data - raw'!$B$4:$B$619,0), MATCH("Filled Female",'Uganda workforce data - raw'!$A$4:$F$4,0))*INDEX('Mapping cadres'!$B$1:$Z$616,MATCH($B488, 'Mapping cadres'!$B$1:$B$616,0), MATCH(AA$32,'Mapping cadres'!$B$1:$Z$1,0))</f>
        <v>1</v>
      </c>
      <c r="AB488" s="226">
        <f>INDEX('Uganda workforce data - raw'!$A$4:$F$619,MATCH($B488, 'Uganda workforce data - raw'!$B$4:$B$619,0), MATCH("Filled Female",'Uganda workforce data - raw'!$A$4:$F$4,0))*INDEX('Mapping cadres'!$B$1:$Z$616,MATCH($B488, 'Mapping cadres'!$B$1:$B$616,0), MATCH(AB$32,'Mapping cadres'!$B$1:$Z$1,0))</f>
        <v>0</v>
      </c>
      <c r="AC488" s="226">
        <f>INDEX('Uganda workforce data - raw'!$A$4:$F$619,MATCH($B488, 'Uganda workforce data - raw'!$B$4:$B$619,0), MATCH("Filled Female",'Uganda workforce data - raw'!$A$4:$F$4,0))*INDEX('Mapping cadres'!$B$1:$Z$616,MATCH($B488, 'Mapping cadres'!$B$1:$B$616,0), MATCH(AC$32,'Mapping cadres'!$B$1:$Z$1,0))</f>
        <v>0</v>
      </c>
      <c r="AD488" s="226">
        <f>INDEX('Uganda workforce data - raw'!$A$4:$F$619,MATCH($B488, 'Uganda workforce data - raw'!$B$4:$B$619,0), MATCH("Filled Female",'Uganda workforce data - raw'!$A$4:$F$4,0))*INDEX('Mapping cadres'!$B$1:$Z$616,MATCH($B488, 'Mapping cadres'!$B$1:$B$616,0), MATCH(AD$32,'Mapping cadres'!$B$1:$Z$1,0))</f>
        <v>0</v>
      </c>
      <c r="AE488" s="226">
        <f>INDEX('Uganda workforce data - raw'!$A$4:$F$619,MATCH($B488, 'Uganda workforce data - raw'!$B$4:$B$619,0), MATCH("Filled Female",'Uganda workforce data - raw'!$A$4:$F$4,0))*INDEX('Mapping cadres'!$B$1:$Z$616,MATCH($B488, 'Mapping cadres'!$B$1:$B$616,0), MATCH(AE$32,'Mapping cadres'!$B$1:$Z$1,0))</f>
        <v>0</v>
      </c>
      <c r="AF488" s="226">
        <f>INDEX('Uganda workforce data - raw'!$A$4:$F$619,MATCH($B488, 'Uganda workforce data - raw'!$B$4:$B$619,0), MATCH("Filled Female",'Uganda workforce data - raw'!$A$4:$F$4,0))*INDEX('Mapping cadres'!$B$1:$Z$616,MATCH($B488, 'Mapping cadres'!$B$1:$B$616,0), MATCH(AF$32,'Mapping cadres'!$B$1:$Z$1,0))</f>
        <v>0</v>
      </c>
      <c r="AG488" s="226">
        <f>INDEX('Uganda workforce data - raw'!$A$4:$F$619,MATCH($B488, 'Uganda workforce data - raw'!$B$4:$B$619,0), MATCH("Filled Female",'Uganda workforce data - raw'!$A$4:$F$4,0))*INDEX('Mapping cadres'!$B$1:$Z$616,MATCH($B488, 'Mapping cadres'!$B$1:$B$616,0), MATCH(AG$32,'Mapping cadres'!$B$1:$Z$1,0))</f>
        <v>0</v>
      </c>
      <c r="AH488" s="226">
        <f>INDEX('Uganda workforce data - raw'!$A$4:$F$619,MATCH($B488, 'Uganda workforce data - raw'!$B$4:$B$619,0), MATCH("Filled Female",'Uganda workforce data - raw'!$A$4:$F$4,0))*INDEX('Mapping cadres'!$B$1:$Z$616,MATCH($B488, 'Mapping cadres'!$B$1:$B$616,0), MATCH(AH$32,'Mapping cadres'!$B$1:$Z$1,0))</f>
        <v>0</v>
      </c>
      <c r="AI488" s="226">
        <f>INDEX('Uganda workforce data - raw'!$A$4:$F$619,MATCH($B488, 'Uganda workforce data - raw'!$B$4:$B$619,0), MATCH("Filled Female",'Uganda workforce data - raw'!$A$4:$F$4,0))*INDEX('Mapping cadres'!$B$1:$Z$616,MATCH($B488, 'Mapping cadres'!$B$1:$B$616,0), MATCH(AI$32,'Mapping cadres'!$B$1:$Z$1,0))</f>
        <v>0</v>
      </c>
      <c r="AJ488" s="226">
        <f>INDEX('Uganda workforce data - raw'!$A$4:$F$619,MATCH($B488, 'Uganda workforce data - raw'!$B$4:$B$619,0), MATCH("Filled Female",'Uganda workforce data - raw'!$A$4:$F$4,0))*INDEX('Mapping cadres'!$B$1:$Z$616,MATCH($B488, 'Mapping cadres'!$B$1:$B$616,0), MATCH(AJ$32,'Mapping cadres'!$B$1:$Z$1,0))</f>
        <v>0</v>
      </c>
      <c r="AK488" s="226">
        <f>INDEX('Uganda workforce data - raw'!$A$4:$F$619,MATCH($B488, 'Uganda workforce data - raw'!$B$4:$B$619,0), MATCH("Filled Female",'Uganda workforce data - raw'!$A$4:$F$4,0))*INDEX('Mapping cadres'!$B$1:$Z$616,MATCH($B488, 'Mapping cadres'!$B$1:$B$616,0), MATCH(AK$32,'Mapping cadres'!$B$1:$Z$1,0))</f>
        <v>0</v>
      </c>
      <c r="AL488" s="226">
        <f>INDEX('Uganda workforce data - raw'!$A$4:$F$619,MATCH($B488, 'Uganda workforce data - raw'!$B$4:$B$619,0), MATCH("Filled Female",'Uganda workforce data - raw'!$A$4:$F$4,0))*INDEX('Mapping cadres'!$B$1:$Z$616,MATCH($B488, 'Mapping cadres'!$B$1:$B$616,0), MATCH(AL$32,'Mapping cadres'!$B$1:$Z$1,0))</f>
        <v>0</v>
      </c>
      <c r="AM488" s="226">
        <f>INDEX('Uganda workforce data - raw'!$A$4:$F$619,MATCH($B488, 'Uganda workforce data - raw'!$B$4:$B$619,0), MATCH("Filled Female",'Uganda workforce data - raw'!$A$4:$F$4,0))*INDEX('Mapping cadres'!$B$1:$Z$616,MATCH($B488, 'Mapping cadres'!$B$1:$B$616,0), MATCH(AM$32,'Mapping cadres'!$B$1:$Z$1,0))</f>
        <v>0</v>
      </c>
      <c r="AN488" s="226">
        <f>INDEX('Uganda workforce data - raw'!$A$4:$F$619,MATCH($B488, 'Uganda workforce data - raw'!$B$4:$B$619,0), MATCH("Filled Female",'Uganda workforce data - raw'!$A$4:$F$4,0))*INDEX('Mapping cadres'!$B$1:$Z$616,MATCH($B488, 'Mapping cadres'!$B$1:$B$616,0), MATCH(AN$32,'Mapping cadres'!$B$1:$Z$1,0))</f>
        <v>0</v>
      </c>
      <c r="AO488" s="226">
        <f>INDEX('Uganda workforce data - raw'!$A$4:$F$619,MATCH($B488, 'Uganda workforce data - raw'!$B$4:$B$619,0), MATCH("Filled Female",'Uganda workforce data - raw'!$A$4:$F$4,0))*INDEX('Mapping cadres'!$B$1:$Z$616,MATCH($B488, 'Mapping cadres'!$B$1:$B$616,0), MATCH(AO$32,'Mapping cadres'!$B$1:$Z$1,0))</f>
        <v>0</v>
      </c>
      <c r="AP488" s="226">
        <f>INDEX('Uganda workforce data - raw'!$A$4:$F$619,MATCH($B488, 'Uganda workforce data - raw'!$B$4:$B$619,0), MATCH("Filled Female",'Uganda workforce data - raw'!$A$4:$F$4,0))*INDEX('Mapping cadres'!$B$1:$Z$616,MATCH($B488, 'Mapping cadres'!$B$1:$B$616,0), MATCH(AP$32,'Mapping cadres'!$B$1:$Z$1,0))</f>
        <v>0</v>
      </c>
      <c r="AQ488" s="226">
        <f>INDEX('Uganda workforce data - raw'!$A$4:$F$619,MATCH($B488, 'Uganda workforce data - raw'!$B$4:$B$619,0), MATCH("Filled Female",'Uganda workforce data - raw'!$A$4:$F$4,0))*INDEX('Mapping cadres'!$B$1:$Z$616,MATCH($B488, 'Mapping cadres'!$B$1:$B$616,0), MATCH(AQ$32,'Mapping cadres'!$B$1:$Z$1,0))</f>
        <v>0</v>
      </c>
      <c r="AR488" s="226">
        <f>INDEX('Uganda workforce data - raw'!$A$4:$F$619,MATCH($B488, 'Uganda workforce data - raw'!$B$4:$B$619,0), MATCH("Filled Female",'Uganda workforce data - raw'!$A$4:$F$4,0))*INDEX('Mapping cadres'!$B$1:$Z$616,MATCH($B488, 'Mapping cadres'!$B$1:$B$616,0), MATCH(AR$32,'Mapping cadres'!$B$1:$Z$1,0))</f>
        <v>0</v>
      </c>
      <c r="AS488" s="226">
        <f>INDEX('Uganda workforce data - raw'!$A$4:$F$619,MATCH($B488, 'Uganda workforce data - raw'!$B$4:$B$619,0), MATCH("Filled Female",'Uganda workforce data - raw'!$A$4:$F$4,0))*INDEX('Mapping cadres'!$B$1:$Z$616,MATCH($B488, 'Mapping cadres'!$B$1:$B$616,0), MATCH(AS$32,'Mapping cadres'!$B$1:$Z$1,0))</f>
        <v>0</v>
      </c>
      <c r="AT488" s="226">
        <f>INDEX('Uganda workforce data - raw'!$A$4:$F$619,MATCH($B488, 'Uganda workforce data - raw'!$B$4:$B$619,0), MATCH("Filled Female",'Uganda workforce data - raw'!$A$4:$F$4,0))*INDEX('Mapping cadres'!$B$1:$Z$616,MATCH($B488, 'Mapping cadres'!$B$1:$B$616,0), MATCH(AT$32,'Mapping cadres'!$B$1:$Z$1,0))</f>
        <v>0</v>
      </c>
      <c r="AU488" s="226">
        <f>INDEX('Uganda workforce data - raw'!$A$4:$F$619,MATCH($B488, 'Uganda workforce data - raw'!$B$4:$B$619,0), MATCH("Filled Female",'Uganda workforce data - raw'!$A$4:$F$4,0))*INDEX('Mapping cadres'!$B$1:$Z$616,MATCH($B488, 'Mapping cadres'!$B$1:$B$616,0), MATCH(AU$32,'Mapping cadres'!$B$1:$Z$1,0))</f>
        <v>0</v>
      </c>
      <c r="AV488" s="226">
        <f>INDEX('Uganda workforce data - raw'!$A$4:$F$619,MATCH($B488, 'Uganda workforce data - raw'!$B$4:$B$619,0), MATCH("Filled Female",'Uganda workforce data - raw'!$A$4:$F$4,0))*INDEX('Mapping cadres'!$B$1:$Z$616,MATCH($B488, 'Mapping cadres'!$B$1:$B$616,0), MATCH(AV$32,'Mapping cadres'!$B$1:$Z$1,0))</f>
        <v>0</v>
      </c>
      <c r="AW488" s="226">
        <f>INDEX('Uganda workforce data - raw'!$A$4:$F$619,MATCH($B488, 'Uganda workforce data - raw'!$B$4:$B$619,0), MATCH("Filled Female",'Uganda workforce data - raw'!$A$4:$F$4,0))*INDEX('Mapping cadres'!$B$1:$Z$616,MATCH($B488, 'Mapping cadres'!$B$1:$B$616,0), MATCH(AW$32,'Mapping cadres'!$B$1:$Z$1,0))</f>
        <v>0</v>
      </c>
      <c r="AX488" s="226">
        <f>INDEX('Uganda workforce data - raw'!$A$4:$F$619,MATCH($B488, 'Uganda workforce data - raw'!$B$4:$B$619,0), MATCH("Filled Female",'Uganda workforce data - raw'!$A$4:$F$4,0))*INDEX('Mapping cadres'!$B$1:$Z$616,MATCH($B488, 'Mapping cadres'!$B$1:$B$616,0), MATCH(AX$32,'Mapping cadres'!$B$1:$Z$1,0))</f>
        <v>0</v>
      </c>
      <c r="AY488" s="226">
        <f t="shared" si="173"/>
        <v>2</v>
      </c>
      <c r="AZ488" s="226">
        <f t="shared" si="174"/>
        <v>0</v>
      </c>
      <c r="BA488" s="226">
        <f t="shared" si="175"/>
        <v>0</v>
      </c>
      <c r="BB488" s="226">
        <f t="shared" si="176"/>
        <v>0</v>
      </c>
      <c r="BC488" s="226">
        <f t="shared" si="177"/>
        <v>0</v>
      </c>
      <c r="BD488" s="226">
        <f t="shared" si="178"/>
        <v>0</v>
      </c>
      <c r="BE488" s="226">
        <f t="shared" si="179"/>
        <v>0</v>
      </c>
      <c r="BF488" s="226">
        <f t="shared" si="180"/>
        <v>0</v>
      </c>
      <c r="BG488" s="226">
        <f t="shared" si="181"/>
        <v>0</v>
      </c>
      <c r="BH488" s="226">
        <f t="shared" si="182"/>
        <v>0</v>
      </c>
      <c r="BI488" s="226">
        <f t="shared" si="183"/>
        <v>0</v>
      </c>
      <c r="BJ488" s="226">
        <f t="shared" si="184"/>
        <v>0</v>
      </c>
      <c r="BK488" s="226">
        <f t="shared" si="185"/>
        <v>0</v>
      </c>
      <c r="BL488" s="226">
        <f t="shared" si="186"/>
        <v>0</v>
      </c>
      <c r="BM488" s="226">
        <f t="shared" si="187"/>
        <v>0</v>
      </c>
      <c r="BN488" s="226">
        <f t="shared" si="188"/>
        <v>0</v>
      </c>
      <c r="BO488" s="226">
        <f t="shared" si="189"/>
        <v>0</v>
      </c>
      <c r="BP488" s="226">
        <f t="shared" si="190"/>
        <v>0</v>
      </c>
      <c r="BQ488" s="226">
        <f t="shared" si="191"/>
        <v>0</v>
      </c>
      <c r="BR488" s="226">
        <f t="shared" si="192"/>
        <v>0</v>
      </c>
      <c r="BS488" s="226">
        <f t="shared" si="193"/>
        <v>0</v>
      </c>
      <c r="BT488" s="226">
        <f t="shared" si="194"/>
        <v>0</v>
      </c>
      <c r="BU488" s="226">
        <f t="shared" si="195"/>
        <v>0</v>
      </c>
      <c r="BV488" s="226">
        <f t="shared" si="196"/>
        <v>0</v>
      </c>
    </row>
    <row r="489" spans="1:74">
      <c r="A489" s="226">
        <v>457</v>
      </c>
      <c r="B489" s="226" t="s">
        <v>1755</v>
      </c>
      <c r="C489" s="226">
        <f>INDEX('Uganda workforce data - raw'!$A$4:$F$619,MATCH($B489, 'Uganda workforce data - raw'!$B$4:$B$619,0), MATCH("Filled Male",'Uganda workforce data - raw'!$A$4:$F$4,0))*INDEX('Mapping cadres'!$B$1:$Z$616,MATCH($B489, 'Mapping cadres'!$B$1:$B$616,0), MATCH(C$32,'Mapping cadres'!$B$1:$Z$1,0))</f>
        <v>12</v>
      </c>
      <c r="D489" s="226">
        <f>INDEX('Uganda workforce data - raw'!$A$4:$F$619,MATCH($B489, 'Uganda workforce data - raw'!$B$4:$B$619,0), MATCH("Filled Male",'Uganda workforce data - raw'!$A$4:$F$4,0))*INDEX('Mapping cadres'!$B$1:$Z$616,MATCH($B489, 'Mapping cadres'!$B$1:$B$616,0), MATCH(D$32,'Mapping cadres'!$B$1:$Z$1,0))</f>
        <v>0</v>
      </c>
      <c r="E489" s="226">
        <f>INDEX('Uganda workforce data - raw'!$A$4:$F$619,MATCH($B489, 'Uganda workforce data - raw'!$B$4:$B$619,0), MATCH("Filled Male",'Uganda workforce data - raw'!$A$4:$F$4,0))*INDEX('Mapping cadres'!$B$1:$Z$616,MATCH($B489, 'Mapping cadres'!$B$1:$B$616,0), MATCH(E$32,'Mapping cadres'!$B$1:$Z$1,0))</f>
        <v>0</v>
      </c>
      <c r="F489" s="226">
        <f>INDEX('Uganda workforce data - raw'!$A$4:$F$619,MATCH($B489, 'Uganda workforce data - raw'!$B$4:$B$619,0), MATCH("Filled Male",'Uganda workforce data - raw'!$A$4:$F$4,0))*INDEX('Mapping cadres'!$B$1:$Z$616,MATCH($B489, 'Mapping cadres'!$B$1:$B$616,0), MATCH(F$32,'Mapping cadres'!$B$1:$Z$1,0))</f>
        <v>0</v>
      </c>
      <c r="G489" s="226">
        <f>INDEX('Uganda workforce data - raw'!$A$4:$F$619,MATCH($B489, 'Uganda workforce data - raw'!$B$4:$B$619,0), MATCH("Filled Male",'Uganda workforce data - raw'!$A$4:$F$4,0))*INDEX('Mapping cadres'!$B$1:$Z$616,MATCH($B489, 'Mapping cadres'!$B$1:$B$616,0), MATCH(G$32,'Mapping cadres'!$B$1:$Z$1,0))</f>
        <v>0</v>
      </c>
      <c r="H489" s="226">
        <f>INDEX('Uganda workforce data - raw'!$A$4:$F$619,MATCH($B489, 'Uganda workforce data - raw'!$B$4:$B$619,0), MATCH("Filled Male",'Uganda workforce data - raw'!$A$4:$F$4,0))*INDEX('Mapping cadres'!$B$1:$Z$616,MATCH($B489, 'Mapping cadres'!$B$1:$B$616,0), MATCH(H$32,'Mapping cadres'!$B$1:$Z$1,0))</f>
        <v>0</v>
      </c>
      <c r="I489" s="226">
        <f>INDEX('Uganda workforce data - raw'!$A$4:$F$619,MATCH($B489, 'Uganda workforce data - raw'!$B$4:$B$619,0), MATCH("Filled Male",'Uganda workforce data - raw'!$A$4:$F$4,0))*INDEX('Mapping cadres'!$B$1:$Z$616,MATCH($B489, 'Mapping cadres'!$B$1:$B$616,0), MATCH(I$32,'Mapping cadres'!$B$1:$Z$1,0))</f>
        <v>0</v>
      </c>
      <c r="J489" s="226">
        <f>INDEX('Uganda workforce data - raw'!$A$4:$F$619,MATCH($B489, 'Uganda workforce data - raw'!$B$4:$B$619,0), MATCH("Filled Male",'Uganda workforce data - raw'!$A$4:$F$4,0))*INDEX('Mapping cadres'!$B$1:$Z$616,MATCH($B489, 'Mapping cadres'!$B$1:$B$616,0), MATCH(J$32,'Mapping cadres'!$B$1:$Z$1,0))</f>
        <v>0</v>
      </c>
      <c r="K489" s="226">
        <f>INDEX('Uganda workforce data - raw'!$A$4:$F$619,MATCH($B489, 'Uganda workforce data - raw'!$B$4:$B$619,0), MATCH("Filled Male",'Uganda workforce data - raw'!$A$4:$F$4,0))*INDEX('Mapping cadres'!$B$1:$Z$616,MATCH($B489, 'Mapping cadres'!$B$1:$B$616,0), MATCH(K$32,'Mapping cadres'!$B$1:$Z$1,0))</f>
        <v>0</v>
      </c>
      <c r="L489" s="226">
        <f>INDEX('Uganda workforce data - raw'!$A$4:$F$619,MATCH($B489, 'Uganda workforce data - raw'!$B$4:$B$619,0), MATCH("Filled Male",'Uganda workforce data - raw'!$A$4:$F$4,0))*INDEX('Mapping cadres'!$B$1:$Z$616,MATCH($B489, 'Mapping cadres'!$B$1:$B$616,0), MATCH(L$32,'Mapping cadres'!$B$1:$Z$1,0))</f>
        <v>0</v>
      </c>
      <c r="M489" s="226">
        <f>INDEX('Uganda workforce data - raw'!$A$4:$F$619,MATCH($B489, 'Uganda workforce data - raw'!$B$4:$B$619,0), MATCH("Filled Male",'Uganda workforce data - raw'!$A$4:$F$4,0))*INDEX('Mapping cadres'!$B$1:$Z$616,MATCH($B489, 'Mapping cadres'!$B$1:$B$616,0), MATCH(M$32,'Mapping cadres'!$B$1:$Z$1,0))</f>
        <v>0</v>
      </c>
      <c r="N489" s="226">
        <f>INDEX('Uganda workforce data - raw'!$A$4:$F$619,MATCH($B489, 'Uganda workforce data - raw'!$B$4:$B$619,0), MATCH("Filled Male",'Uganda workforce data - raw'!$A$4:$F$4,0))*INDEX('Mapping cadres'!$B$1:$Z$616,MATCH($B489, 'Mapping cadres'!$B$1:$B$616,0), MATCH(N$32,'Mapping cadres'!$B$1:$Z$1,0))</f>
        <v>0</v>
      </c>
      <c r="O489" s="226">
        <f>INDEX('Uganda workforce data - raw'!$A$4:$F$619,MATCH($B489, 'Uganda workforce data - raw'!$B$4:$B$619,0), MATCH("Filled Male",'Uganda workforce data - raw'!$A$4:$F$4,0))*INDEX('Mapping cadres'!$B$1:$Z$616,MATCH($B489, 'Mapping cadres'!$B$1:$B$616,0), MATCH(O$32,'Mapping cadres'!$B$1:$Z$1,0))</f>
        <v>0</v>
      </c>
      <c r="P489" s="226">
        <f>INDEX('Uganda workforce data - raw'!$A$4:$F$619,MATCH($B489, 'Uganda workforce data - raw'!$B$4:$B$619,0), MATCH("Filled Male",'Uganda workforce data - raw'!$A$4:$F$4,0))*INDEX('Mapping cadres'!$B$1:$Z$616,MATCH($B489, 'Mapping cadres'!$B$1:$B$616,0), MATCH(P$32,'Mapping cadres'!$B$1:$Z$1,0))</f>
        <v>0</v>
      </c>
      <c r="Q489" s="226">
        <f>INDEX('Uganda workforce data - raw'!$A$4:$F$619,MATCH($B489, 'Uganda workforce data - raw'!$B$4:$B$619,0), MATCH("Filled Male",'Uganda workforce data - raw'!$A$4:$F$4,0))*INDEX('Mapping cadres'!$B$1:$Z$616,MATCH($B489, 'Mapping cadres'!$B$1:$B$616,0), MATCH(Q$32,'Mapping cadres'!$B$1:$Z$1,0))</f>
        <v>0</v>
      </c>
      <c r="R489" s="226">
        <f>INDEX('Uganda workforce data - raw'!$A$4:$F$619,MATCH($B489, 'Uganda workforce data - raw'!$B$4:$B$619,0), MATCH("Filled Male",'Uganda workforce data - raw'!$A$4:$F$4,0))*INDEX('Mapping cadres'!$B$1:$Z$616,MATCH($B489, 'Mapping cadres'!$B$1:$B$616,0), MATCH(R$32,'Mapping cadres'!$B$1:$Z$1,0))</f>
        <v>0</v>
      </c>
      <c r="S489" s="226">
        <f>INDEX('Uganda workforce data - raw'!$A$4:$F$619,MATCH($B489, 'Uganda workforce data - raw'!$B$4:$B$619,0), MATCH("Filled Male",'Uganda workforce data - raw'!$A$4:$F$4,0))*INDEX('Mapping cadres'!$B$1:$Z$616,MATCH($B489, 'Mapping cadres'!$B$1:$B$616,0), MATCH(S$32,'Mapping cadres'!$B$1:$Z$1,0))</f>
        <v>0</v>
      </c>
      <c r="T489" s="226">
        <f>INDEX('Uganda workforce data - raw'!$A$4:$F$619,MATCH($B489, 'Uganda workforce data - raw'!$B$4:$B$619,0), MATCH("Filled Male",'Uganda workforce data - raw'!$A$4:$F$4,0))*INDEX('Mapping cadres'!$B$1:$Z$616,MATCH($B489, 'Mapping cadres'!$B$1:$B$616,0), MATCH(T$32,'Mapping cadres'!$B$1:$Z$1,0))</f>
        <v>0</v>
      </c>
      <c r="U489" s="226">
        <f>INDEX('Uganda workforce data - raw'!$A$4:$F$619,MATCH($B489, 'Uganda workforce data - raw'!$B$4:$B$619,0), MATCH("Filled Male",'Uganda workforce data - raw'!$A$4:$F$4,0))*INDEX('Mapping cadres'!$B$1:$Z$616,MATCH($B489, 'Mapping cadres'!$B$1:$B$616,0), MATCH(U$32,'Mapping cadres'!$B$1:$Z$1,0))</f>
        <v>0</v>
      </c>
      <c r="V489" s="226">
        <f>INDEX('Uganda workforce data - raw'!$A$4:$F$619,MATCH($B489, 'Uganda workforce data - raw'!$B$4:$B$619,0), MATCH("Filled Male",'Uganda workforce data - raw'!$A$4:$F$4,0))*INDEX('Mapping cadres'!$B$1:$Z$616,MATCH($B489, 'Mapping cadres'!$B$1:$B$616,0), MATCH(V$32,'Mapping cadres'!$B$1:$Z$1,0))</f>
        <v>0</v>
      </c>
      <c r="W489" s="226">
        <f>INDEX('Uganda workforce data - raw'!$A$4:$F$619,MATCH($B489, 'Uganda workforce data - raw'!$B$4:$B$619,0), MATCH("Filled Male",'Uganda workforce data - raw'!$A$4:$F$4,0))*INDEX('Mapping cadres'!$B$1:$Z$616,MATCH($B489, 'Mapping cadres'!$B$1:$B$616,0), MATCH(W$32,'Mapping cadres'!$B$1:$Z$1,0))</f>
        <v>0</v>
      </c>
      <c r="X489" s="226">
        <f>INDEX('Uganda workforce data - raw'!$A$4:$F$619,MATCH($B489, 'Uganda workforce data - raw'!$B$4:$B$619,0), MATCH("Filled Male",'Uganda workforce data - raw'!$A$4:$F$4,0))*INDEX('Mapping cadres'!$B$1:$Z$616,MATCH($B489, 'Mapping cadres'!$B$1:$B$616,0), MATCH(X$32,'Mapping cadres'!$B$1:$Z$1,0))</f>
        <v>0</v>
      </c>
      <c r="Y489" s="226">
        <f>INDEX('Uganda workforce data - raw'!$A$4:$F$619,MATCH($B489, 'Uganda workforce data - raw'!$B$4:$B$619,0), MATCH("Filled Male",'Uganda workforce data - raw'!$A$4:$F$4,0))*INDEX('Mapping cadres'!$B$1:$Z$616,MATCH($B489, 'Mapping cadres'!$B$1:$B$616,0), MATCH(Y$32,'Mapping cadres'!$B$1:$Z$1,0))</f>
        <v>0</v>
      </c>
      <c r="Z489" s="226">
        <f>INDEX('Uganda workforce data - raw'!$A$4:$F$619,MATCH($B489, 'Uganda workforce data - raw'!$B$4:$B$619,0), MATCH("Filled Male",'Uganda workforce data - raw'!$A$4:$F$4,0))*INDEX('Mapping cadres'!$B$1:$Z$616,MATCH($B489, 'Mapping cadres'!$B$1:$B$616,0), MATCH(Z$32,'Mapping cadres'!$B$1:$Z$1,0))</f>
        <v>0</v>
      </c>
      <c r="AA489" s="226">
        <f>INDEX('Uganda workforce data - raw'!$A$4:$F$619,MATCH($B489, 'Uganda workforce data - raw'!$B$4:$B$619,0), MATCH("Filled Female",'Uganda workforce data - raw'!$A$4:$F$4,0))*INDEX('Mapping cadres'!$B$1:$Z$616,MATCH($B489, 'Mapping cadres'!$B$1:$B$616,0), MATCH(AA$32,'Mapping cadres'!$B$1:$Z$1,0))</f>
        <v>2</v>
      </c>
      <c r="AB489" s="226">
        <f>INDEX('Uganda workforce data - raw'!$A$4:$F$619,MATCH($B489, 'Uganda workforce data - raw'!$B$4:$B$619,0), MATCH("Filled Female",'Uganda workforce data - raw'!$A$4:$F$4,0))*INDEX('Mapping cadres'!$B$1:$Z$616,MATCH($B489, 'Mapping cadres'!$B$1:$B$616,0), MATCH(AB$32,'Mapping cadres'!$B$1:$Z$1,0))</f>
        <v>0</v>
      </c>
      <c r="AC489" s="226">
        <f>INDEX('Uganda workforce data - raw'!$A$4:$F$619,MATCH($B489, 'Uganda workforce data - raw'!$B$4:$B$619,0), MATCH("Filled Female",'Uganda workforce data - raw'!$A$4:$F$4,0))*INDEX('Mapping cadres'!$B$1:$Z$616,MATCH($B489, 'Mapping cadres'!$B$1:$B$616,0), MATCH(AC$32,'Mapping cadres'!$B$1:$Z$1,0))</f>
        <v>0</v>
      </c>
      <c r="AD489" s="226">
        <f>INDEX('Uganda workforce data - raw'!$A$4:$F$619,MATCH($B489, 'Uganda workforce data - raw'!$B$4:$B$619,0), MATCH("Filled Female",'Uganda workforce data - raw'!$A$4:$F$4,0))*INDEX('Mapping cadres'!$B$1:$Z$616,MATCH($B489, 'Mapping cadres'!$B$1:$B$616,0), MATCH(AD$32,'Mapping cadres'!$B$1:$Z$1,0))</f>
        <v>0</v>
      </c>
      <c r="AE489" s="226">
        <f>INDEX('Uganda workforce data - raw'!$A$4:$F$619,MATCH($B489, 'Uganda workforce data - raw'!$B$4:$B$619,0), MATCH("Filled Female",'Uganda workforce data - raw'!$A$4:$F$4,0))*INDEX('Mapping cadres'!$B$1:$Z$616,MATCH($B489, 'Mapping cadres'!$B$1:$B$616,0), MATCH(AE$32,'Mapping cadres'!$B$1:$Z$1,0))</f>
        <v>0</v>
      </c>
      <c r="AF489" s="226">
        <f>INDEX('Uganda workforce data - raw'!$A$4:$F$619,MATCH($B489, 'Uganda workforce data - raw'!$B$4:$B$619,0), MATCH("Filled Female",'Uganda workforce data - raw'!$A$4:$F$4,0))*INDEX('Mapping cadres'!$B$1:$Z$616,MATCH($B489, 'Mapping cadres'!$B$1:$B$616,0), MATCH(AF$32,'Mapping cadres'!$B$1:$Z$1,0))</f>
        <v>0</v>
      </c>
      <c r="AG489" s="226">
        <f>INDEX('Uganda workforce data - raw'!$A$4:$F$619,MATCH($B489, 'Uganda workforce data - raw'!$B$4:$B$619,0), MATCH("Filled Female",'Uganda workforce data - raw'!$A$4:$F$4,0))*INDEX('Mapping cadres'!$B$1:$Z$616,MATCH($B489, 'Mapping cadres'!$B$1:$B$616,0), MATCH(AG$32,'Mapping cadres'!$B$1:$Z$1,0))</f>
        <v>0</v>
      </c>
      <c r="AH489" s="226">
        <f>INDEX('Uganda workforce data - raw'!$A$4:$F$619,MATCH($B489, 'Uganda workforce data - raw'!$B$4:$B$619,0), MATCH("Filled Female",'Uganda workforce data - raw'!$A$4:$F$4,0))*INDEX('Mapping cadres'!$B$1:$Z$616,MATCH($B489, 'Mapping cadres'!$B$1:$B$616,0), MATCH(AH$32,'Mapping cadres'!$B$1:$Z$1,0))</f>
        <v>0</v>
      </c>
      <c r="AI489" s="226">
        <f>INDEX('Uganda workforce data - raw'!$A$4:$F$619,MATCH($B489, 'Uganda workforce data - raw'!$B$4:$B$619,0), MATCH("Filled Female",'Uganda workforce data - raw'!$A$4:$F$4,0))*INDEX('Mapping cadres'!$B$1:$Z$616,MATCH($B489, 'Mapping cadres'!$B$1:$B$616,0), MATCH(AI$32,'Mapping cadres'!$B$1:$Z$1,0))</f>
        <v>0</v>
      </c>
      <c r="AJ489" s="226">
        <f>INDEX('Uganda workforce data - raw'!$A$4:$F$619,MATCH($B489, 'Uganda workforce data - raw'!$B$4:$B$619,0), MATCH("Filled Female",'Uganda workforce data - raw'!$A$4:$F$4,0))*INDEX('Mapping cadres'!$B$1:$Z$616,MATCH($B489, 'Mapping cadres'!$B$1:$B$616,0), MATCH(AJ$32,'Mapping cadres'!$B$1:$Z$1,0))</f>
        <v>0</v>
      </c>
      <c r="AK489" s="226">
        <f>INDEX('Uganda workforce data - raw'!$A$4:$F$619,MATCH($B489, 'Uganda workforce data - raw'!$B$4:$B$619,0), MATCH("Filled Female",'Uganda workforce data - raw'!$A$4:$F$4,0))*INDEX('Mapping cadres'!$B$1:$Z$616,MATCH($B489, 'Mapping cadres'!$B$1:$B$616,0), MATCH(AK$32,'Mapping cadres'!$B$1:$Z$1,0))</f>
        <v>0</v>
      </c>
      <c r="AL489" s="226">
        <f>INDEX('Uganda workforce data - raw'!$A$4:$F$619,MATCH($B489, 'Uganda workforce data - raw'!$B$4:$B$619,0), MATCH("Filled Female",'Uganda workforce data - raw'!$A$4:$F$4,0))*INDEX('Mapping cadres'!$B$1:$Z$616,MATCH($B489, 'Mapping cadres'!$B$1:$B$616,0), MATCH(AL$32,'Mapping cadres'!$B$1:$Z$1,0))</f>
        <v>0</v>
      </c>
      <c r="AM489" s="226">
        <f>INDEX('Uganda workforce data - raw'!$A$4:$F$619,MATCH($B489, 'Uganda workforce data - raw'!$B$4:$B$619,0), MATCH("Filled Female",'Uganda workforce data - raw'!$A$4:$F$4,0))*INDEX('Mapping cadres'!$B$1:$Z$616,MATCH($B489, 'Mapping cadres'!$B$1:$B$616,0), MATCH(AM$32,'Mapping cadres'!$B$1:$Z$1,0))</f>
        <v>0</v>
      </c>
      <c r="AN489" s="226">
        <f>INDEX('Uganda workforce data - raw'!$A$4:$F$619,MATCH($B489, 'Uganda workforce data - raw'!$B$4:$B$619,0), MATCH("Filled Female",'Uganda workforce data - raw'!$A$4:$F$4,0))*INDEX('Mapping cadres'!$B$1:$Z$616,MATCH($B489, 'Mapping cadres'!$B$1:$B$616,0), MATCH(AN$32,'Mapping cadres'!$B$1:$Z$1,0))</f>
        <v>0</v>
      </c>
      <c r="AO489" s="226">
        <f>INDEX('Uganda workforce data - raw'!$A$4:$F$619,MATCH($B489, 'Uganda workforce data - raw'!$B$4:$B$619,0), MATCH("Filled Female",'Uganda workforce data - raw'!$A$4:$F$4,0))*INDEX('Mapping cadres'!$B$1:$Z$616,MATCH($B489, 'Mapping cadres'!$B$1:$B$616,0), MATCH(AO$32,'Mapping cadres'!$B$1:$Z$1,0))</f>
        <v>0</v>
      </c>
      <c r="AP489" s="226">
        <f>INDEX('Uganda workforce data - raw'!$A$4:$F$619,MATCH($B489, 'Uganda workforce data - raw'!$B$4:$B$619,0), MATCH("Filled Female",'Uganda workforce data - raw'!$A$4:$F$4,0))*INDEX('Mapping cadres'!$B$1:$Z$616,MATCH($B489, 'Mapping cadres'!$B$1:$B$616,0), MATCH(AP$32,'Mapping cadres'!$B$1:$Z$1,0))</f>
        <v>0</v>
      </c>
      <c r="AQ489" s="226">
        <f>INDEX('Uganda workforce data - raw'!$A$4:$F$619,MATCH($B489, 'Uganda workforce data - raw'!$B$4:$B$619,0), MATCH("Filled Female",'Uganda workforce data - raw'!$A$4:$F$4,0))*INDEX('Mapping cadres'!$B$1:$Z$616,MATCH($B489, 'Mapping cadres'!$B$1:$B$616,0), MATCH(AQ$32,'Mapping cadres'!$B$1:$Z$1,0))</f>
        <v>0</v>
      </c>
      <c r="AR489" s="226">
        <f>INDEX('Uganda workforce data - raw'!$A$4:$F$619,MATCH($B489, 'Uganda workforce data - raw'!$B$4:$B$619,0), MATCH("Filled Female",'Uganda workforce data - raw'!$A$4:$F$4,0))*INDEX('Mapping cadres'!$B$1:$Z$616,MATCH($B489, 'Mapping cadres'!$B$1:$B$616,0), MATCH(AR$32,'Mapping cadres'!$B$1:$Z$1,0))</f>
        <v>0</v>
      </c>
      <c r="AS489" s="226">
        <f>INDEX('Uganda workforce data - raw'!$A$4:$F$619,MATCH($B489, 'Uganda workforce data - raw'!$B$4:$B$619,0), MATCH("Filled Female",'Uganda workforce data - raw'!$A$4:$F$4,0))*INDEX('Mapping cadres'!$B$1:$Z$616,MATCH($B489, 'Mapping cadres'!$B$1:$B$616,0), MATCH(AS$32,'Mapping cadres'!$B$1:$Z$1,0))</f>
        <v>0</v>
      </c>
      <c r="AT489" s="226">
        <f>INDEX('Uganda workforce data - raw'!$A$4:$F$619,MATCH($B489, 'Uganda workforce data - raw'!$B$4:$B$619,0), MATCH("Filled Female",'Uganda workforce data - raw'!$A$4:$F$4,0))*INDEX('Mapping cadres'!$B$1:$Z$616,MATCH($B489, 'Mapping cadres'!$B$1:$B$616,0), MATCH(AT$32,'Mapping cadres'!$B$1:$Z$1,0))</f>
        <v>0</v>
      </c>
      <c r="AU489" s="226">
        <f>INDEX('Uganda workforce data - raw'!$A$4:$F$619,MATCH($B489, 'Uganda workforce data - raw'!$B$4:$B$619,0), MATCH("Filled Female",'Uganda workforce data - raw'!$A$4:$F$4,0))*INDEX('Mapping cadres'!$B$1:$Z$616,MATCH($B489, 'Mapping cadres'!$B$1:$B$616,0), MATCH(AU$32,'Mapping cadres'!$B$1:$Z$1,0))</f>
        <v>0</v>
      </c>
      <c r="AV489" s="226">
        <f>INDEX('Uganda workforce data - raw'!$A$4:$F$619,MATCH($B489, 'Uganda workforce data - raw'!$B$4:$B$619,0), MATCH("Filled Female",'Uganda workforce data - raw'!$A$4:$F$4,0))*INDEX('Mapping cadres'!$B$1:$Z$616,MATCH($B489, 'Mapping cadres'!$B$1:$B$616,0), MATCH(AV$32,'Mapping cadres'!$B$1:$Z$1,0))</f>
        <v>0</v>
      </c>
      <c r="AW489" s="226">
        <f>INDEX('Uganda workforce data - raw'!$A$4:$F$619,MATCH($B489, 'Uganda workforce data - raw'!$B$4:$B$619,0), MATCH("Filled Female",'Uganda workforce data - raw'!$A$4:$F$4,0))*INDEX('Mapping cadres'!$B$1:$Z$616,MATCH($B489, 'Mapping cadres'!$B$1:$B$616,0), MATCH(AW$32,'Mapping cadres'!$B$1:$Z$1,0))</f>
        <v>0</v>
      </c>
      <c r="AX489" s="226">
        <f>INDEX('Uganda workforce data - raw'!$A$4:$F$619,MATCH($B489, 'Uganda workforce data - raw'!$B$4:$B$619,0), MATCH("Filled Female",'Uganda workforce data - raw'!$A$4:$F$4,0))*INDEX('Mapping cadres'!$B$1:$Z$616,MATCH($B489, 'Mapping cadres'!$B$1:$B$616,0), MATCH(AX$32,'Mapping cadres'!$B$1:$Z$1,0))</f>
        <v>0</v>
      </c>
      <c r="AY489" s="226">
        <f t="shared" si="173"/>
        <v>14</v>
      </c>
      <c r="AZ489" s="226">
        <f t="shared" si="174"/>
        <v>0</v>
      </c>
      <c r="BA489" s="226">
        <f t="shared" si="175"/>
        <v>0</v>
      </c>
      <c r="BB489" s="226">
        <f t="shared" si="176"/>
        <v>0</v>
      </c>
      <c r="BC489" s="226">
        <f t="shared" si="177"/>
        <v>0</v>
      </c>
      <c r="BD489" s="226">
        <f t="shared" si="178"/>
        <v>0</v>
      </c>
      <c r="BE489" s="226">
        <f t="shared" si="179"/>
        <v>0</v>
      </c>
      <c r="BF489" s="226">
        <f t="shared" si="180"/>
        <v>0</v>
      </c>
      <c r="BG489" s="226">
        <f t="shared" si="181"/>
        <v>0</v>
      </c>
      <c r="BH489" s="226">
        <f t="shared" si="182"/>
        <v>0</v>
      </c>
      <c r="BI489" s="226">
        <f t="shared" si="183"/>
        <v>0</v>
      </c>
      <c r="BJ489" s="226">
        <f t="shared" si="184"/>
        <v>0</v>
      </c>
      <c r="BK489" s="226">
        <f t="shared" si="185"/>
        <v>0</v>
      </c>
      <c r="BL489" s="226">
        <f t="shared" si="186"/>
        <v>0</v>
      </c>
      <c r="BM489" s="226">
        <f t="shared" si="187"/>
        <v>0</v>
      </c>
      <c r="BN489" s="226">
        <f t="shared" si="188"/>
        <v>0</v>
      </c>
      <c r="BO489" s="226">
        <f t="shared" si="189"/>
        <v>0</v>
      </c>
      <c r="BP489" s="226">
        <f t="shared" si="190"/>
        <v>0</v>
      </c>
      <c r="BQ489" s="226">
        <f t="shared" si="191"/>
        <v>0</v>
      </c>
      <c r="BR489" s="226">
        <f t="shared" si="192"/>
        <v>0</v>
      </c>
      <c r="BS489" s="226">
        <f t="shared" si="193"/>
        <v>0</v>
      </c>
      <c r="BT489" s="226">
        <f t="shared" si="194"/>
        <v>0</v>
      </c>
      <c r="BU489" s="226">
        <f t="shared" si="195"/>
        <v>0</v>
      </c>
      <c r="BV489" s="226">
        <f t="shared" si="196"/>
        <v>0</v>
      </c>
    </row>
    <row r="490" spans="1:74">
      <c r="A490" s="226">
        <v>458</v>
      </c>
      <c r="B490" s="226" t="s">
        <v>1756</v>
      </c>
      <c r="C490" s="226">
        <f>INDEX('Uganda workforce data - raw'!$A$4:$F$619,MATCH($B490, 'Uganda workforce data - raw'!$B$4:$B$619,0), MATCH("Filled Male",'Uganda workforce data - raw'!$A$4:$F$4,0))*INDEX('Mapping cadres'!$B$1:$Z$616,MATCH($B490, 'Mapping cadres'!$B$1:$B$616,0), MATCH(C$32,'Mapping cadres'!$B$1:$Z$1,0))</f>
        <v>50</v>
      </c>
      <c r="D490" s="226">
        <f>INDEX('Uganda workforce data - raw'!$A$4:$F$619,MATCH($B490, 'Uganda workforce data - raw'!$B$4:$B$619,0), MATCH("Filled Male",'Uganda workforce data - raw'!$A$4:$F$4,0))*INDEX('Mapping cadres'!$B$1:$Z$616,MATCH($B490, 'Mapping cadres'!$B$1:$B$616,0), MATCH(D$32,'Mapping cadres'!$B$1:$Z$1,0))</f>
        <v>0</v>
      </c>
      <c r="E490" s="226">
        <f>INDEX('Uganda workforce data - raw'!$A$4:$F$619,MATCH($B490, 'Uganda workforce data - raw'!$B$4:$B$619,0), MATCH("Filled Male",'Uganda workforce data - raw'!$A$4:$F$4,0))*INDEX('Mapping cadres'!$B$1:$Z$616,MATCH($B490, 'Mapping cadres'!$B$1:$B$616,0), MATCH(E$32,'Mapping cadres'!$B$1:$Z$1,0))</f>
        <v>0</v>
      </c>
      <c r="F490" s="226">
        <f>INDEX('Uganda workforce data - raw'!$A$4:$F$619,MATCH($B490, 'Uganda workforce data - raw'!$B$4:$B$619,0), MATCH("Filled Male",'Uganda workforce data - raw'!$A$4:$F$4,0))*INDEX('Mapping cadres'!$B$1:$Z$616,MATCH($B490, 'Mapping cadres'!$B$1:$B$616,0), MATCH(F$32,'Mapping cadres'!$B$1:$Z$1,0))</f>
        <v>0</v>
      </c>
      <c r="G490" s="226">
        <f>INDEX('Uganda workforce data - raw'!$A$4:$F$619,MATCH($B490, 'Uganda workforce data - raw'!$B$4:$B$619,0), MATCH("Filled Male",'Uganda workforce data - raw'!$A$4:$F$4,0))*INDEX('Mapping cadres'!$B$1:$Z$616,MATCH($B490, 'Mapping cadres'!$B$1:$B$616,0), MATCH(G$32,'Mapping cadres'!$B$1:$Z$1,0))</f>
        <v>0</v>
      </c>
      <c r="H490" s="226">
        <f>INDEX('Uganda workforce data - raw'!$A$4:$F$619,MATCH($B490, 'Uganda workforce data - raw'!$B$4:$B$619,0), MATCH("Filled Male",'Uganda workforce data - raw'!$A$4:$F$4,0))*INDEX('Mapping cadres'!$B$1:$Z$616,MATCH($B490, 'Mapping cadres'!$B$1:$B$616,0), MATCH(H$32,'Mapping cadres'!$B$1:$Z$1,0))</f>
        <v>0</v>
      </c>
      <c r="I490" s="226">
        <f>INDEX('Uganda workforce data - raw'!$A$4:$F$619,MATCH($B490, 'Uganda workforce data - raw'!$B$4:$B$619,0), MATCH("Filled Male",'Uganda workforce data - raw'!$A$4:$F$4,0))*INDEX('Mapping cadres'!$B$1:$Z$616,MATCH($B490, 'Mapping cadres'!$B$1:$B$616,0), MATCH(I$32,'Mapping cadres'!$B$1:$Z$1,0))</f>
        <v>0</v>
      </c>
      <c r="J490" s="226">
        <f>INDEX('Uganda workforce data - raw'!$A$4:$F$619,MATCH($B490, 'Uganda workforce data - raw'!$B$4:$B$619,0), MATCH("Filled Male",'Uganda workforce data - raw'!$A$4:$F$4,0))*INDEX('Mapping cadres'!$B$1:$Z$616,MATCH($B490, 'Mapping cadres'!$B$1:$B$616,0), MATCH(J$32,'Mapping cadres'!$B$1:$Z$1,0))</f>
        <v>0</v>
      </c>
      <c r="K490" s="226">
        <f>INDEX('Uganda workforce data - raw'!$A$4:$F$619,MATCH($B490, 'Uganda workforce data - raw'!$B$4:$B$619,0), MATCH("Filled Male",'Uganda workforce data - raw'!$A$4:$F$4,0))*INDEX('Mapping cadres'!$B$1:$Z$616,MATCH($B490, 'Mapping cadres'!$B$1:$B$616,0), MATCH(K$32,'Mapping cadres'!$B$1:$Z$1,0))</f>
        <v>0</v>
      </c>
      <c r="L490" s="226">
        <f>INDEX('Uganda workforce data - raw'!$A$4:$F$619,MATCH($B490, 'Uganda workforce data - raw'!$B$4:$B$619,0), MATCH("Filled Male",'Uganda workforce data - raw'!$A$4:$F$4,0))*INDEX('Mapping cadres'!$B$1:$Z$616,MATCH($B490, 'Mapping cadres'!$B$1:$B$616,0), MATCH(L$32,'Mapping cadres'!$B$1:$Z$1,0))</f>
        <v>0</v>
      </c>
      <c r="M490" s="226">
        <f>INDEX('Uganda workforce data - raw'!$A$4:$F$619,MATCH($B490, 'Uganda workforce data - raw'!$B$4:$B$619,0), MATCH("Filled Male",'Uganda workforce data - raw'!$A$4:$F$4,0))*INDEX('Mapping cadres'!$B$1:$Z$616,MATCH($B490, 'Mapping cadres'!$B$1:$B$616,0), MATCH(M$32,'Mapping cadres'!$B$1:$Z$1,0))</f>
        <v>0</v>
      </c>
      <c r="N490" s="226">
        <f>INDEX('Uganda workforce data - raw'!$A$4:$F$619,MATCH($B490, 'Uganda workforce data - raw'!$B$4:$B$619,0), MATCH("Filled Male",'Uganda workforce data - raw'!$A$4:$F$4,0))*INDEX('Mapping cadres'!$B$1:$Z$616,MATCH($B490, 'Mapping cadres'!$B$1:$B$616,0), MATCH(N$32,'Mapping cadres'!$B$1:$Z$1,0))</f>
        <v>0</v>
      </c>
      <c r="O490" s="226">
        <f>INDEX('Uganda workforce data - raw'!$A$4:$F$619,MATCH($B490, 'Uganda workforce data - raw'!$B$4:$B$619,0), MATCH("Filled Male",'Uganda workforce data - raw'!$A$4:$F$4,0))*INDEX('Mapping cadres'!$B$1:$Z$616,MATCH($B490, 'Mapping cadres'!$B$1:$B$616,0), MATCH(O$32,'Mapping cadres'!$B$1:$Z$1,0))</f>
        <v>0</v>
      </c>
      <c r="P490" s="226">
        <f>INDEX('Uganda workforce data - raw'!$A$4:$F$619,MATCH($B490, 'Uganda workforce data - raw'!$B$4:$B$619,0), MATCH("Filled Male",'Uganda workforce data - raw'!$A$4:$F$4,0))*INDEX('Mapping cadres'!$B$1:$Z$616,MATCH($B490, 'Mapping cadres'!$B$1:$B$616,0), MATCH(P$32,'Mapping cadres'!$B$1:$Z$1,0))</f>
        <v>0</v>
      </c>
      <c r="Q490" s="226">
        <f>INDEX('Uganda workforce data - raw'!$A$4:$F$619,MATCH($B490, 'Uganda workforce data - raw'!$B$4:$B$619,0), MATCH("Filled Male",'Uganda workforce data - raw'!$A$4:$F$4,0))*INDEX('Mapping cadres'!$B$1:$Z$616,MATCH($B490, 'Mapping cadres'!$B$1:$B$616,0), MATCH(Q$32,'Mapping cadres'!$B$1:$Z$1,0))</f>
        <v>0</v>
      </c>
      <c r="R490" s="226">
        <f>INDEX('Uganda workforce data - raw'!$A$4:$F$619,MATCH($B490, 'Uganda workforce data - raw'!$B$4:$B$619,0), MATCH("Filled Male",'Uganda workforce data - raw'!$A$4:$F$4,0))*INDEX('Mapping cadres'!$B$1:$Z$616,MATCH($B490, 'Mapping cadres'!$B$1:$B$616,0), MATCH(R$32,'Mapping cadres'!$B$1:$Z$1,0))</f>
        <v>0</v>
      </c>
      <c r="S490" s="226">
        <f>INDEX('Uganda workforce data - raw'!$A$4:$F$619,MATCH($B490, 'Uganda workforce data - raw'!$B$4:$B$619,0), MATCH("Filled Male",'Uganda workforce data - raw'!$A$4:$F$4,0))*INDEX('Mapping cadres'!$B$1:$Z$616,MATCH($B490, 'Mapping cadres'!$B$1:$B$616,0), MATCH(S$32,'Mapping cadres'!$B$1:$Z$1,0))</f>
        <v>0</v>
      </c>
      <c r="T490" s="226">
        <f>INDEX('Uganda workforce data - raw'!$A$4:$F$619,MATCH($B490, 'Uganda workforce data - raw'!$B$4:$B$619,0), MATCH("Filled Male",'Uganda workforce data - raw'!$A$4:$F$4,0))*INDEX('Mapping cadres'!$B$1:$Z$616,MATCH($B490, 'Mapping cadres'!$B$1:$B$616,0), MATCH(T$32,'Mapping cadres'!$B$1:$Z$1,0))</f>
        <v>0</v>
      </c>
      <c r="U490" s="226">
        <f>INDEX('Uganda workforce data - raw'!$A$4:$F$619,MATCH($B490, 'Uganda workforce data - raw'!$B$4:$B$619,0), MATCH("Filled Male",'Uganda workforce data - raw'!$A$4:$F$4,0))*INDEX('Mapping cadres'!$B$1:$Z$616,MATCH($B490, 'Mapping cadres'!$B$1:$B$616,0), MATCH(U$32,'Mapping cadres'!$B$1:$Z$1,0))</f>
        <v>0</v>
      </c>
      <c r="V490" s="226">
        <f>INDEX('Uganda workforce data - raw'!$A$4:$F$619,MATCH($B490, 'Uganda workforce data - raw'!$B$4:$B$619,0), MATCH("Filled Male",'Uganda workforce data - raw'!$A$4:$F$4,0))*INDEX('Mapping cadres'!$B$1:$Z$616,MATCH($B490, 'Mapping cadres'!$B$1:$B$616,0), MATCH(V$32,'Mapping cadres'!$B$1:$Z$1,0))</f>
        <v>0</v>
      </c>
      <c r="W490" s="226">
        <f>INDEX('Uganda workforce data - raw'!$A$4:$F$619,MATCH($B490, 'Uganda workforce data - raw'!$B$4:$B$619,0), MATCH("Filled Male",'Uganda workforce data - raw'!$A$4:$F$4,0))*INDEX('Mapping cadres'!$B$1:$Z$616,MATCH($B490, 'Mapping cadres'!$B$1:$B$616,0), MATCH(W$32,'Mapping cadres'!$B$1:$Z$1,0))</f>
        <v>0</v>
      </c>
      <c r="X490" s="226">
        <f>INDEX('Uganda workforce data - raw'!$A$4:$F$619,MATCH($B490, 'Uganda workforce data - raw'!$B$4:$B$619,0), MATCH("Filled Male",'Uganda workforce data - raw'!$A$4:$F$4,0))*INDEX('Mapping cadres'!$B$1:$Z$616,MATCH($B490, 'Mapping cadres'!$B$1:$B$616,0), MATCH(X$32,'Mapping cadres'!$B$1:$Z$1,0))</f>
        <v>0</v>
      </c>
      <c r="Y490" s="226">
        <f>INDEX('Uganda workforce data - raw'!$A$4:$F$619,MATCH($B490, 'Uganda workforce data - raw'!$B$4:$B$619,0), MATCH("Filled Male",'Uganda workforce data - raw'!$A$4:$F$4,0))*INDEX('Mapping cadres'!$B$1:$Z$616,MATCH($B490, 'Mapping cadres'!$B$1:$B$616,0), MATCH(Y$32,'Mapping cadres'!$B$1:$Z$1,0))</f>
        <v>0</v>
      </c>
      <c r="Z490" s="226">
        <f>INDEX('Uganda workforce data - raw'!$A$4:$F$619,MATCH($B490, 'Uganda workforce data - raw'!$B$4:$B$619,0), MATCH("Filled Male",'Uganda workforce data - raw'!$A$4:$F$4,0))*INDEX('Mapping cadres'!$B$1:$Z$616,MATCH($B490, 'Mapping cadres'!$B$1:$B$616,0), MATCH(Z$32,'Mapping cadres'!$B$1:$Z$1,0))</f>
        <v>0</v>
      </c>
      <c r="AA490" s="226">
        <f>INDEX('Uganda workforce data - raw'!$A$4:$F$619,MATCH($B490, 'Uganda workforce data - raw'!$B$4:$B$619,0), MATCH("Filled Female",'Uganda workforce data - raw'!$A$4:$F$4,0))*INDEX('Mapping cadres'!$B$1:$Z$616,MATCH($B490, 'Mapping cadres'!$B$1:$B$616,0), MATCH(AA$32,'Mapping cadres'!$B$1:$Z$1,0))</f>
        <v>30</v>
      </c>
      <c r="AB490" s="226">
        <f>INDEX('Uganda workforce data - raw'!$A$4:$F$619,MATCH($B490, 'Uganda workforce data - raw'!$B$4:$B$619,0), MATCH("Filled Female",'Uganda workforce data - raw'!$A$4:$F$4,0))*INDEX('Mapping cadres'!$B$1:$Z$616,MATCH($B490, 'Mapping cadres'!$B$1:$B$616,0), MATCH(AB$32,'Mapping cadres'!$B$1:$Z$1,0))</f>
        <v>0</v>
      </c>
      <c r="AC490" s="226">
        <f>INDEX('Uganda workforce data - raw'!$A$4:$F$619,MATCH($B490, 'Uganda workforce data - raw'!$B$4:$B$619,0), MATCH("Filled Female",'Uganda workforce data - raw'!$A$4:$F$4,0))*INDEX('Mapping cadres'!$B$1:$Z$616,MATCH($B490, 'Mapping cadres'!$B$1:$B$616,0), MATCH(AC$32,'Mapping cadres'!$B$1:$Z$1,0))</f>
        <v>0</v>
      </c>
      <c r="AD490" s="226">
        <f>INDEX('Uganda workforce data - raw'!$A$4:$F$619,MATCH($B490, 'Uganda workforce data - raw'!$B$4:$B$619,0), MATCH("Filled Female",'Uganda workforce data - raw'!$A$4:$F$4,0))*INDEX('Mapping cadres'!$B$1:$Z$616,MATCH($B490, 'Mapping cadres'!$B$1:$B$616,0), MATCH(AD$32,'Mapping cadres'!$B$1:$Z$1,0))</f>
        <v>0</v>
      </c>
      <c r="AE490" s="226">
        <f>INDEX('Uganda workforce data - raw'!$A$4:$F$619,MATCH($B490, 'Uganda workforce data - raw'!$B$4:$B$619,0), MATCH("Filled Female",'Uganda workforce data - raw'!$A$4:$F$4,0))*INDEX('Mapping cadres'!$B$1:$Z$616,MATCH($B490, 'Mapping cadres'!$B$1:$B$616,0), MATCH(AE$32,'Mapping cadres'!$B$1:$Z$1,0))</f>
        <v>0</v>
      </c>
      <c r="AF490" s="226">
        <f>INDEX('Uganda workforce data - raw'!$A$4:$F$619,MATCH($B490, 'Uganda workforce data - raw'!$B$4:$B$619,0), MATCH("Filled Female",'Uganda workforce data - raw'!$A$4:$F$4,0))*INDEX('Mapping cadres'!$B$1:$Z$616,MATCH($B490, 'Mapping cadres'!$B$1:$B$616,0), MATCH(AF$32,'Mapping cadres'!$B$1:$Z$1,0))</f>
        <v>0</v>
      </c>
      <c r="AG490" s="226">
        <f>INDEX('Uganda workforce data - raw'!$A$4:$F$619,MATCH($B490, 'Uganda workforce data - raw'!$B$4:$B$619,0), MATCH("Filled Female",'Uganda workforce data - raw'!$A$4:$F$4,0))*INDEX('Mapping cadres'!$B$1:$Z$616,MATCH($B490, 'Mapping cadres'!$B$1:$B$616,0), MATCH(AG$32,'Mapping cadres'!$B$1:$Z$1,0))</f>
        <v>0</v>
      </c>
      <c r="AH490" s="226">
        <f>INDEX('Uganda workforce data - raw'!$A$4:$F$619,MATCH($B490, 'Uganda workforce data - raw'!$B$4:$B$619,0), MATCH("Filled Female",'Uganda workforce data - raw'!$A$4:$F$4,0))*INDEX('Mapping cadres'!$B$1:$Z$616,MATCH($B490, 'Mapping cadres'!$B$1:$B$616,0), MATCH(AH$32,'Mapping cadres'!$B$1:$Z$1,0))</f>
        <v>0</v>
      </c>
      <c r="AI490" s="226">
        <f>INDEX('Uganda workforce data - raw'!$A$4:$F$619,MATCH($B490, 'Uganda workforce data - raw'!$B$4:$B$619,0), MATCH("Filled Female",'Uganda workforce data - raw'!$A$4:$F$4,0))*INDEX('Mapping cadres'!$B$1:$Z$616,MATCH($B490, 'Mapping cadres'!$B$1:$B$616,0), MATCH(AI$32,'Mapping cadres'!$B$1:$Z$1,0))</f>
        <v>0</v>
      </c>
      <c r="AJ490" s="226">
        <f>INDEX('Uganda workforce data - raw'!$A$4:$F$619,MATCH($B490, 'Uganda workforce data - raw'!$B$4:$B$619,0), MATCH("Filled Female",'Uganda workforce data - raw'!$A$4:$F$4,0))*INDEX('Mapping cadres'!$B$1:$Z$616,MATCH($B490, 'Mapping cadres'!$B$1:$B$616,0), MATCH(AJ$32,'Mapping cadres'!$B$1:$Z$1,0))</f>
        <v>0</v>
      </c>
      <c r="AK490" s="226">
        <f>INDEX('Uganda workforce data - raw'!$A$4:$F$619,MATCH($B490, 'Uganda workforce data - raw'!$B$4:$B$619,0), MATCH("Filled Female",'Uganda workforce data - raw'!$A$4:$F$4,0))*INDEX('Mapping cadres'!$B$1:$Z$616,MATCH($B490, 'Mapping cadres'!$B$1:$B$616,0), MATCH(AK$32,'Mapping cadres'!$B$1:$Z$1,0))</f>
        <v>0</v>
      </c>
      <c r="AL490" s="226">
        <f>INDEX('Uganda workforce data - raw'!$A$4:$F$619,MATCH($B490, 'Uganda workforce data - raw'!$B$4:$B$619,0), MATCH("Filled Female",'Uganda workforce data - raw'!$A$4:$F$4,0))*INDEX('Mapping cadres'!$B$1:$Z$616,MATCH($B490, 'Mapping cadres'!$B$1:$B$616,0), MATCH(AL$32,'Mapping cadres'!$B$1:$Z$1,0))</f>
        <v>0</v>
      </c>
      <c r="AM490" s="226">
        <f>INDEX('Uganda workforce data - raw'!$A$4:$F$619,MATCH($B490, 'Uganda workforce data - raw'!$B$4:$B$619,0), MATCH("Filled Female",'Uganda workforce data - raw'!$A$4:$F$4,0))*INDEX('Mapping cadres'!$B$1:$Z$616,MATCH($B490, 'Mapping cadres'!$B$1:$B$616,0), MATCH(AM$32,'Mapping cadres'!$B$1:$Z$1,0))</f>
        <v>0</v>
      </c>
      <c r="AN490" s="226">
        <f>INDEX('Uganda workforce data - raw'!$A$4:$F$619,MATCH($B490, 'Uganda workforce data - raw'!$B$4:$B$619,0), MATCH("Filled Female",'Uganda workforce data - raw'!$A$4:$F$4,0))*INDEX('Mapping cadres'!$B$1:$Z$616,MATCH($B490, 'Mapping cadres'!$B$1:$B$616,0), MATCH(AN$32,'Mapping cadres'!$B$1:$Z$1,0))</f>
        <v>0</v>
      </c>
      <c r="AO490" s="226">
        <f>INDEX('Uganda workforce data - raw'!$A$4:$F$619,MATCH($B490, 'Uganda workforce data - raw'!$B$4:$B$619,0), MATCH("Filled Female",'Uganda workforce data - raw'!$A$4:$F$4,0))*INDEX('Mapping cadres'!$B$1:$Z$616,MATCH($B490, 'Mapping cadres'!$B$1:$B$616,0), MATCH(AO$32,'Mapping cadres'!$B$1:$Z$1,0))</f>
        <v>0</v>
      </c>
      <c r="AP490" s="226">
        <f>INDEX('Uganda workforce data - raw'!$A$4:$F$619,MATCH($B490, 'Uganda workforce data - raw'!$B$4:$B$619,0), MATCH("Filled Female",'Uganda workforce data - raw'!$A$4:$F$4,0))*INDEX('Mapping cadres'!$B$1:$Z$616,MATCH($B490, 'Mapping cadres'!$B$1:$B$616,0), MATCH(AP$32,'Mapping cadres'!$B$1:$Z$1,0))</f>
        <v>0</v>
      </c>
      <c r="AQ490" s="226">
        <f>INDEX('Uganda workforce data - raw'!$A$4:$F$619,MATCH($B490, 'Uganda workforce data - raw'!$B$4:$B$619,0), MATCH("Filled Female",'Uganda workforce data - raw'!$A$4:$F$4,0))*INDEX('Mapping cadres'!$B$1:$Z$616,MATCH($B490, 'Mapping cadres'!$B$1:$B$616,0), MATCH(AQ$32,'Mapping cadres'!$B$1:$Z$1,0))</f>
        <v>0</v>
      </c>
      <c r="AR490" s="226">
        <f>INDEX('Uganda workforce data - raw'!$A$4:$F$619,MATCH($B490, 'Uganda workforce data - raw'!$B$4:$B$619,0), MATCH("Filled Female",'Uganda workforce data - raw'!$A$4:$F$4,0))*INDEX('Mapping cadres'!$B$1:$Z$616,MATCH($B490, 'Mapping cadres'!$B$1:$B$616,0), MATCH(AR$32,'Mapping cadres'!$B$1:$Z$1,0))</f>
        <v>0</v>
      </c>
      <c r="AS490" s="226">
        <f>INDEX('Uganda workforce data - raw'!$A$4:$F$619,MATCH($B490, 'Uganda workforce data - raw'!$B$4:$B$619,0), MATCH("Filled Female",'Uganda workforce data - raw'!$A$4:$F$4,0))*INDEX('Mapping cadres'!$B$1:$Z$616,MATCH($B490, 'Mapping cadres'!$B$1:$B$616,0), MATCH(AS$32,'Mapping cadres'!$B$1:$Z$1,0))</f>
        <v>0</v>
      </c>
      <c r="AT490" s="226">
        <f>INDEX('Uganda workforce data - raw'!$A$4:$F$619,MATCH($B490, 'Uganda workforce data - raw'!$B$4:$B$619,0), MATCH("Filled Female",'Uganda workforce data - raw'!$A$4:$F$4,0))*INDEX('Mapping cadres'!$B$1:$Z$616,MATCH($B490, 'Mapping cadres'!$B$1:$B$616,0), MATCH(AT$32,'Mapping cadres'!$B$1:$Z$1,0))</f>
        <v>0</v>
      </c>
      <c r="AU490" s="226">
        <f>INDEX('Uganda workforce data - raw'!$A$4:$F$619,MATCH($B490, 'Uganda workforce data - raw'!$B$4:$B$619,0), MATCH("Filled Female",'Uganda workforce data - raw'!$A$4:$F$4,0))*INDEX('Mapping cadres'!$B$1:$Z$616,MATCH($B490, 'Mapping cadres'!$B$1:$B$616,0), MATCH(AU$32,'Mapping cadres'!$B$1:$Z$1,0))</f>
        <v>0</v>
      </c>
      <c r="AV490" s="226">
        <f>INDEX('Uganda workforce data - raw'!$A$4:$F$619,MATCH($B490, 'Uganda workforce data - raw'!$B$4:$B$619,0), MATCH("Filled Female",'Uganda workforce data - raw'!$A$4:$F$4,0))*INDEX('Mapping cadres'!$B$1:$Z$616,MATCH($B490, 'Mapping cadres'!$B$1:$B$616,0), MATCH(AV$32,'Mapping cadres'!$B$1:$Z$1,0))</f>
        <v>0</v>
      </c>
      <c r="AW490" s="226">
        <f>INDEX('Uganda workforce data - raw'!$A$4:$F$619,MATCH($B490, 'Uganda workforce data - raw'!$B$4:$B$619,0), MATCH("Filled Female",'Uganda workforce data - raw'!$A$4:$F$4,0))*INDEX('Mapping cadres'!$B$1:$Z$616,MATCH($B490, 'Mapping cadres'!$B$1:$B$616,0), MATCH(AW$32,'Mapping cadres'!$B$1:$Z$1,0))</f>
        <v>0</v>
      </c>
      <c r="AX490" s="226">
        <f>INDEX('Uganda workforce data - raw'!$A$4:$F$619,MATCH($B490, 'Uganda workforce data - raw'!$B$4:$B$619,0), MATCH("Filled Female",'Uganda workforce data - raw'!$A$4:$F$4,0))*INDEX('Mapping cadres'!$B$1:$Z$616,MATCH($B490, 'Mapping cadres'!$B$1:$B$616,0), MATCH(AX$32,'Mapping cadres'!$B$1:$Z$1,0))</f>
        <v>0</v>
      </c>
      <c r="AY490" s="226">
        <f t="shared" si="173"/>
        <v>80</v>
      </c>
      <c r="AZ490" s="226">
        <f t="shared" si="174"/>
        <v>0</v>
      </c>
      <c r="BA490" s="226">
        <f t="shared" si="175"/>
        <v>0</v>
      </c>
      <c r="BB490" s="226">
        <f t="shared" si="176"/>
        <v>0</v>
      </c>
      <c r="BC490" s="226">
        <f t="shared" si="177"/>
        <v>0</v>
      </c>
      <c r="BD490" s="226">
        <f t="shared" si="178"/>
        <v>0</v>
      </c>
      <c r="BE490" s="226">
        <f t="shared" si="179"/>
        <v>0</v>
      </c>
      <c r="BF490" s="226">
        <f t="shared" si="180"/>
        <v>0</v>
      </c>
      <c r="BG490" s="226">
        <f t="shared" si="181"/>
        <v>0</v>
      </c>
      <c r="BH490" s="226">
        <f t="shared" si="182"/>
        <v>0</v>
      </c>
      <c r="BI490" s="226">
        <f t="shared" si="183"/>
        <v>0</v>
      </c>
      <c r="BJ490" s="226">
        <f t="shared" si="184"/>
        <v>0</v>
      </c>
      <c r="BK490" s="226">
        <f t="shared" si="185"/>
        <v>0</v>
      </c>
      <c r="BL490" s="226">
        <f t="shared" si="186"/>
        <v>0</v>
      </c>
      <c r="BM490" s="226">
        <f t="shared" si="187"/>
        <v>0</v>
      </c>
      <c r="BN490" s="226">
        <f t="shared" si="188"/>
        <v>0</v>
      </c>
      <c r="BO490" s="226">
        <f t="shared" si="189"/>
        <v>0</v>
      </c>
      <c r="BP490" s="226">
        <f t="shared" si="190"/>
        <v>0</v>
      </c>
      <c r="BQ490" s="226">
        <f t="shared" si="191"/>
        <v>0</v>
      </c>
      <c r="BR490" s="226">
        <f t="shared" si="192"/>
        <v>0</v>
      </c>
      <c r="BS490" s="226">
        <f t="shared" si="193"/>
        <v>0</v>
      </c>
      <c r="BT490" s="226">
        <f t="shared" si="194"/>
        <v>0</v>
      </c>
      <c r="BU490" s="226">
        <f t="shared" si="195"/>
        <v>0</v>
      </c>
      <c r="BV490" s="226">
        <f t="shared" si="196"/>
        <v>0</v>
      </c>
    </row>
    <row r="491" spans="1:74">
      <c r="A491" s="226">
        <v>459</v>
      </c>
      <c r="B491" s="226" t="s">
        <v>1757</v>
      </c>
      <c r="C491" s="226">
        <f>INDEX('Uganda workforce data - raw'!$A$4:$F$619,MATCH($B491, 'Uganda workforce data - raw'!$B$4:$B$619,0), MATCH("Filled Male",'Uganda workforce data - raw'!$A$4:$F$4,0))*INDEX('Mapping cadres'!$B$1:$Z$616,MATCH($B491, 'Mapping cadres'!$B$1:$B$616,0), MATCH(C$32,'Mapping cadres'!$B$1:$Z$1,0))</f>
        <v>0</v>
      </c>
      <c r="D491" s="226">
        <f>INDEX('Uganda workforce data - raw'!$A$4:$F$619,MATCH($B491, 'Uganda workforce data - raw'!$B$4:$B$619,0), MATCH("Filled Male",'Uganda workforce data - raw'!$A$4:$F$4,0))*INDEX('Mapping cadres'!$B$1:$Z$616,MATCH($B491, 'Mapping cadres'!$B$1:$B$616,0), MATCH(D$32,'Mapping cadres'!$B$1:$Z$1,0))</f>
        <v>0</v>
      </c>
      <c r="E491" s="226">
        <f>INDEX('Uganda workforce data - raw'!$A$4:$F$619,MATCH($B491, 'Uganda workforce data - raw'!$B$4:$B$619,0), MATCH("Filled Male",'Uganda workforce data - raw'!$A$4:$F$4,0))*INDEX('Mapping cadres'!$B$1:$Z$616,MATCH($B491, 'Mapping cadres'!$B$1:$B$616,0), MATCH(E$32,'Mapping cadres'!$B$1:$Z$1,0))</f>
        <v>0</v>
      </c>
      <c r="F491" s="226">
        <f>INDEX('Uganda workforce data - raw'!$A$4:$F$619,MATCH($B491, 'Uganda workforce data - raw'!$B$4:$B$619,0), MATCH("Filled Male",'Uganda workforce data - raw'!$A$4:$F$4,0))*INDEX('Mapping cadres'!$B$1:$Z$616,MATCH($B491, 'Mapping cadres'!$B$1:$B$616,0), MATCH(F$32,'Mapping cadres'!$B$1:$Z$1,0))</f>
        <v>0</v>
      </c>
      <c r="G491" s="226">
        <f>INDEX('Uganda workforce data - raw'!$A$4:$F$619,MATCH($B491, 'Uganda workforce data - raw'!$B$4:$B$619,0), MATCH("Filled Male",'Uganda workforce data - raw'!$A$4:$F$4,0))*INDEX('Mapping cadres'!$B$1:$Z$616,MATCH($B491, 'Mapping cadres'!$B$1:$B$616,0), MATCH(G$32,'Mapping cadres'!$B$1:$Z$1,0))</f>
        <v>0</v>
      </c>
      <c r="H491" s="226">
        <f>INDEX('Uganda workforce data - raw'!$A$4:$F$619,MATCH($B491, 'Uganda workforce data - raw'!$B$4:$B$619,0), MATCH("Filled Male",'Uganda workforce data - raw'!$A$4:$F$4,0))*INDEX('Mapping cadres'!$B$1:$Z$616,MATCH($B491, 'Mapping cadres'!$B$1:$B$616,0), MATCH(H$32,'Mapping cadres'!$B$1:$Z$1,0))</f>
        <v>0</v>
      </c>
      <c r="I491" s="226">
        <f>INDEX('Uganda workforce data - raw'!$A$4:$F$619,MATCH($B491, 'Uganda workforce data - raw'!$B$4:$B$619,0), MATCH("Filled Male",'Uganda workforce data - raw'!$A$4:$F$4,0))*INDEX('Mapping cadres'!$B$1:$Z$616,MATCH($B491, 'Mapping cadres'!$B$1:$B$616,0), MATCH(I$32,'Mapping cadres'!$B$1:$Z$1,0))</f>
        <v>0</v>
      </c>
      <c r="J491" s="226">
        <f>INDEX('Uganda workforce data - raw'!$A$4:$F$619,MATCH($B491, 'Uganda workforce data - raw'!$B$4:$B$619,0), MATCH("Filled Male",'Uganda workforce data - raw'!$A$4:$F$4,0))*INDEX('Mapping cadres'!$B$1:$Z$616,MATCH($B491, 'Mapping cadres'!$B$1:$B$616,0), MATCH(J$32,'Mapping cadres'!$B$1:$Z$1,0))</f>
        <v>0</v>
      </c>
      <c r="K491" s="226">
        <f>INDEX('Uganda workforce data - raw'!$A$4:$F$619,MATCH($B491, 'Uganda workforce data - raw'!$B$4:$B$619,0), MATCH("Filled Male",'Uganda workforce data - raw'!$A$4:$F$4,0))*INDEX('Mapping cadres'!$B$1:$Z$616,MATCH($B491, 'Mapping cadres'!$B$1:$B$616,0), MATCH(K$32,'Mapping cadres'!$B$1:$Z$1,0))</f>
        <v>0</v>
      </c>
      <c r="L491" s="226">
        <f>INDEX('Uganda workforce data - raw'!$A$4:$F$619,MATCH($B491, 'Uganda workforce data - raw'!$B$4:$B$619,0), MATCH("Filled Male",'Uganda workforce data - raw'!$A$4:$F$4,0))*INDEX('Mapping cadres'!$B$1:$Z$616,MATCH($B491, 'Mapping cadres'!$B$1:$B$616,0), MATCH(L$32,'Mapping cadres'!$B$1:$Z$1,0))</f>
        <v>0</v>
      </c>
      <c r="M491" s="226">
        <f>INDEX('Uganda workforce data - raw'!$A$4:$F$619,MATCH($B491, 'Uganda workforce data - raw'!$B$4:$B$619,0), MATCH("Filled Male",'Uganda workforce data - raw'!$A$4:$F$4,0))*INDEX('Mapping cadres'!$B$1:$Z$616,MATCH($B491, 'Mapping cadres'!$B$1:$B$616,0), MATCH(M$32,'Mapping cadres'!$B$1:$Z$1,0))</f>
        <v>0</v>
      </c>
      <c r="N491" s="226">
        <f>INDEX('Uganda workforce data - raw'!$A$4:$F$619,MATCH($B491, 'Uganda workforce data - raw'!$B$4:$B$619,0), MATCH("Filled Male",'Uganda workforce data - raw'!$A$4:$F$4,0))*INDEX('Mapping cadres'!$B$1:$Z$616,MATCH($B491, 'Mapping cadres'!$B$1:$B$616,0), MATCH(N$32,'Mapping cadres'!$B$1:$Z$1,0))</f>
        <v>0</v>
      </c>
      <c r="O491" s="226">
        <f>INDEX('Uganda workforce data - raw'!$A$4:$F$619,MATCH($B491, 'Uganda workforce data - raw'!$B$4:$B$619,0), MATCH("Filled Male",'Uganda workforce data - raw'!$A$4:$F$4,0))*INDEX('Mapping cadres'!$B$1:$Z$616,MATCH($B491, 'Mapping cadres'!$B$1:$B$616,0), MATCH(O$32,'Mapping cadres'!$B$1:$Z$1,0))</f>
        <v>0</v>
      </c>
      <c r="P491" s="226">
        <f>INDEX('Uganda workforce data - raw'!$A$4:$F$619,MATCH($B491, 'Uganda workforce data - raw'!$B$4:$B$619,0), MATCH("Filled Male",'Uganda workforce data - raw'!$A$4:$F$4,0))*INDEX('Mapping cadres'!$B$1:$Z$616,MATCH($B491, 'Mapping cadres'!$B$1:$B$616,0), MATCH(P$32,'Mapping cadres'!$B$1:$Z$1,0))</f>
        <v>0</v>
      </c>
      <c r="Q491" s="226">
        <f>INDEX('Uganda workforce data - raw'!$A$4:$F$619,MATCH($B491, 'Uganda workforce data - raw'!$B$4:$B$619,0), MATCH("Filled Male",'Uganda workforce data - raw'!$A$4:$F$4,0))*INDEX('Mapping cadres'!$B$1:$Z$616,MATCH($B491, 'Mapping cadres'!$B$1:$B$616,0), MATCH(Q$32,'Mapping cadres'!$B$1:$Z$1,0))</f>
        <v>0</v>
      </c>
      <c r="R491" s="226">
        <f>INDEX('Uganda workforce data - raw'!$A$4:$F$619,MATCH($B491, 'Uganda workforce data - raw'!$B$4:$B$619,0), MATCH("Filled Male",'Uganda workforce data - raw'!$A$4:$F$4,0))*INDEX('Mapping cadres'!$B$1:$Z$616,MATCH($B491, 'Mapping cadres'!$B$1:$B$616,0), MATCH(R$32,'Mapping cadres'!$B$1:$Z$1,0))</f>
        <v>0</v>
      </c>
      <c r="S491" s="226">
        <f>INDEX('Uganda workforce data - raw'!$A$4:$F$619,MATCH($B491, 'Uganda workforce data - raw'!$B$4:$B$619,0), MATCH("Filled Male",'Uganda workforce data - raw'!$A$4:$F$4,0))*INDEX('Mapping cadres'!$B$1:$Z$616,MATCH($B491, 'Mapping cadres'!$B$1:$B$616,0), MATCH(S$32,'Mapping cadres'!$B$1:$Z$1,0))</f>
        <v>0</v>
      </c>
      <c r="T491" s="226">
        <f>INDEX('Uganda workforce data - raw'!$A$4:$F$619,MATCH($B491, 'Uganda workforce data - raw'!$B$4:$B$619,0), MATCH("Filled Male",'Uganda workforce data - raw'!$A$4:$F$4,0))*INDEX('Mapping cadres'!$B$1:$Z$616,MATCH($B491, 'Mapping cadres'!$B$1:$B$616,0), MATCH(T$32,'Mapping cadres'!$B$1:$Z$1,0))</f>
        <v>0</v>
      </c>
      <c r="U491" s="226">
        <f>INDEX('Uganda workforce data - raw'!$A$4:$F$619,MATCH($B491, 'Uganda workforce data - raw'!$B$4:$B$619,0), MATCH("Filled Male",'Uganda workforce data - raw'!$A$4:$F$4,0))*INDEX('Mapping cadres'!$B$1:$Z$616,MATCH($B491, 'Mapping cadres'!$B$1:$B$616,0), MATCH(U$32,'Mapping cadres'!$B$1:$Z$1,0))</f>
        <v>2</v>
      </c>
      <c r="V491" s="226">
        <f>INDEX('Uganda workforce data - raw'!$A$4:$F$619,MATCH($B491, 'Uganda workforce data - raw'!$B$4:$B$619,0), MATCH("Filled Male",'Uganda workforce data - raw'!$A$4:$F$4,0))*INDEX('Mapping cadres'!$B$1:$Z$616,MATCH($B491, 'Mapping cadres'!$B$1:$B$616,0), MATCH(V$32,'Mapping cadres'!$B$1:$Z$1,0))</f>
        <v>0</v>
      </c>
      <c r="W491" s="226">
        <f>INDEX('Uganda workforce data - raw'!$A$4:$F$619,MATCH($B491, 'Uganda workforce data - raw'!$B$4:$B$619,0), MATCH("Filled Male",'Uganda workforce data - raw'!$A$4:$F$4,0))*INDEX('Mapping cadres'!$B$1:$Z$616,MATCH($B491, 'Mapping cadres'!$B$1:$B$616,0), MATCH(W$32,'Mapping cadres'!$B$1:$Z$1,0))</f>
        <v>0</v>
      </c>
      <c r="X491" s="226">
        <f>INDEX('Uganda workforce data - raw'!$A$4:$F$619,MATCH($B491, 'Uganda workforce data - raw'!$B$4:$B$619,0), MATCH("Filled Male",'Uganda workforce data - raw'!$A$4:$F$4,0))*INDEX('Mapping cadres'!$B$1:$Z$616,MATCH($B491, 'Mapping cadres'!$B$1:$B$616,0), MATCH(X$32,'Mapping cadres'!$B$1:$Z$1,0))</f>
        <v>0</v>
      </c>
      <c r="Y491" s="226">
        <f>INDEX('Uganda workforce data - raw'!$A$4:$F$619,MATCH($B491, 'Uganda workforce data - raw'!$B$4:$B$619,0), MATCH("Filled Male",'Uganda workforce data - raw'!$A$4:$F$4,0))*INDEX('Mapping cadres'!$B$1:$Z$616,MATCH($B491, 'Mapping cadres'!$B$1:$B$616,0), MATCH(Y$32,'Mapping cadres'!$B$1:$Z$1,0))</f>
        <v>0</v>
      </c>
      <c r="Z491" s="226">
        <f>INDEX('Uganda workforce data - raw'!$A$4:$F$619,MATCH($B491, 'Uganda workforce data - raw'!$B$4:$B$619,0), MATCH("Filled Male",'Uganda workforce data - raw'!$A$4:$F$4,0))*INDEX('Mapping cadres'!$B$1:$Z$616,MATCH($B491, 'Mapping cadres'!$B$1:$B$616,0), MATCH(Z$32,'Mapping cadres'!$B$1:$Z$1,0))</f>
        <v>0</v>
      </c>
      <c r="AA491" s="226">
        <f>INDEX('Uganda workforce data - raw'!$A$4:$F$619,MATCH($B491, 'Uganda workforce data - raw'!$B$4:$B$619,0), MATCH("Filled Female",'Uganda workforce data - raw'!$A$4:$F$4,0))*INDEX('Mapping cadres'!$B$1:$Z$616,MATCH($B491, 'Mapping cadres'!$B$1:$B$616,0), MATCH(AA$32,'Mapping cadres'!$B$1:$Z$1,0))</f>
        <v>0</v>
      </c>
      <c r="AB491" s="226">
        <f>INDEX('Uganda workforce data - raw'!$A$4:$F$619,MATCH($B491, 'Uganda workforce data - raw'!$B$4:$B$619,0), MATCH("Filled Female",'Uganda workforce data - raw'!$A$4:$F$4,0))*INDEX('Mapping cadres'!$B$1:$Z$616,MATCH($B491, 'Mapping cadres'!$B$1:$B$616,0), MATCH(AB$32,'Mapping cadres'!$B$1:$Z$1,0))</f>
        <v>0</v>
      </c>
      <c r="AC491" s="226">
        <f>INDEX('Uganda workforce data - raw'!$A$4:$F$619,MATCH($B491, 'Uganda workforce data - raw'!$B$4:$B$619,0), MATCH("Filled Female",'Uganda workforce data - raw'!$A$4:$F$4,0))*INDEX('Mapping cadres'!$B$1:$Z$616,MATCH($B491, 'Mapping cadres'!$B$1:$B$616,0), MATCH(AC$32,'Mapping cadres'!$B$1:$Z$1,0))</f>
        <v>0</v>
      </c>
      <c r="AD491" s="226">
        <f>INDEX('Uganda workforce data - raw'!$A$4:$F$619,MATCH($B491, 'Uganda workforce data - raw'!$B$4:$B$619,0), MATCH("Filled Female",'Uganda workforce data - raw'!$A$4:$F$4,0))*INDEX('Mapping cadres'!$B$1:$Z$616,MATCH($B491, 'Mapping cadres'!$B$1:$B$616,0), MATCH(AD$32,'Mapping cadres'!$B$1:$Z$1,0))</f>
        <v>0</v>
      </c>
      <c r="AE491" s="226">
        <f>INDEX('Uganda workforce data - raw'!$A$4:$F$619,MATCH($B491, 'Uganda workforce data - raw'!$B$4:$B$619,0), MATCH("Filled Female",'Uganda workforce data - raw'!$A$4:$F$4,0))*INDEX('Mapping cadres'!$B$1:$Z$616,MATCH($B491, 'Mapping cadres'!$B$1:$B$616,0), MATCH(AE$32,'Mapping cadres'!$B$1:$Z$1,0))</f>
        <v>0</v>
      </c>
      <c r="AF491" s="226">
        <f>INDEX('Uganda workforce data - raw'!$A$4:$F$619,MATCH($B491, 'Uganda workforce data - raw'!$B$4:$B$619,0), MATCH("Filled Female",'Uganda workforce data - raw'!$A$4:$F$4,0))*INDEX('Mapping cadres'!$B$1:$Z$616,MATCH($B491, 'Mapping cadres'!$B$1:$B$616,0), MATCH(AF$32,'Mapping cadres'!$B$1:$Z$1,0))</f>
        <v>0</v>
      </c>
      <c r="AG491" s="226">
        <f>INDEX('Uganda workforce data - raw'!$A$4:$F$619,MATCH($B491, 'Uganda workforce data - raw'!$B$4:$B$619,0), MATCH("Filled Female",'Uganda workforce data - raw'!$A$4:$F$4,0))*INDEX('Mapping cadres'!$B$1:$Z$616,MATCH($B491, 'Mapping cadres'!$B$1:$B$616,0), MATCH(AG$32,'Mapping cadres'!$B$1:$Z$1,0))</f>
        <v>0</v>
      </c>
      <c r="AH491" s="226">
        <f>INDEX('Uganda workforce data - raw'!$A$4:$F$619,MATCH($B491, 'Uganda workforce data - raw'!$B$4:$B$619,0), MATCH("Filled Female",'Uganda workforce data - raw'!$A$4:$F$4,0))*INDEX('Mapping cadres'!$B$1:$Z$616,MATCH($B491, 'Mapping cadres'!$B$1:$B$616,0), MATCH(AH$32,'Mapping cadres'!$B$1:$Z$1,0))</f>
        <v>0</v>
      </c>
      <c r="AI491" s="226">
        <f>INDEX('Uganda workforce data - raw'!$A$4:$F$619,MATCH($B491, 'Uganda workforce data - raw'!$B$4:$B$619,0), MATCH("Filled Female",'Uganda workforce data - raw'!$A$4:$F$4,0))*INDEX('Mapping cadres'!$B$1:$Z$616,MATCH($B491, 'Mapping cadres'!$B$1:$B$616,0), MATCH(AI$32,'Mapping cadres'!$B$1:$Z$1,0))</f>
        <v>0</v>
      </c>
      <c r="AJ491" s="226">
        <f>INDEX('Uganda workforce data - raw'!$A$4:$F$619,MATCH($B491, 'Uganda workforce data - raw'!$B$4:$B$619,0), MATCH("Filled Female",'Uganda workforce data - raw'!$A$4:$F$4,0))*INDEX('Mapping cadres'!$B$1:$Z$616,MATCH($B491, 'Mapping cadres'!$B$1:$B$616,0), MATCH(AJ$32,'Mapping cadres'!$B$1:$Z$1,0))</f>
        <v>0</v>
      </c>
      <c r="AK491" s="226">
        <f>INDEX('Uganda workforce data - raw'!$A$4:$F$619,MATCH($B491, 'Uganda workforce data - raw'!$B$4:$B$619,0), MATCH("Filled Female",'Uganda workforce data - raw'!$A$4:$F$4,0))*INDEX('Mapping cadres'!$B$1:$Z$616,MATCH($B491, 'Mapping cadres'!$B$1:$B$616,0), MATCH(AK$32,'Mapping cadres'!$B$1:$Z$1,0))</f>
        <v>0</v>
      </c>
      <c r="AL491" s="226">
        <f>INDEX('Uganda workforce data - raw'!$A$4:$F$619,MATCH($B491, 'Uganda workforce data - raw'!$B$4:$B$619,0), MATCH("Filled Female",'Uganda workforce data - raw'!$A$4:$F$4,0))*INDEX('Mapping cadres'!$B$1:$Z$616,MATCH($B491, 'Mapping cadres'!$B$1:$B$616,0), MATCH(AL$32,'Mapping cadres'!$B$1:$Z$1,0))</f>
        <v>0</v>
      </c>
      <c r="AM491" s="226">
        <f>INDEX('Uganda workforce data - raw'!$A$4:$F$619,MATCH($B491, 'Uganda workforce data - raw'!$B$4:$B$619,0), MATCH("Filled Female",'Uganda workforce data - raw'!$A$4:$F$4,0))*INDEX('Mapping cadres'!$B$1:$Z$616,MATCH($B491, 'Mapping cadres'!$B$1:$B$616,0), MATCH(AM$32,'Mapping cadres'!$B$1:$Z$1,0))</f>
        <v>0</v>
      </c>
      <c r="AN491" s="226">
        <f>INDEX('Uganda workforce data - raw'!$A$4:$F$619,MATCH($B491, 'Uganda workforce data - raw'!$B$4:$B$619,0), MATCH("Filled Female",'Uganda workforce data - raw'!$A$4:$F$4,0))*INDEX('Mapping cadres'!$B$1:$Z$616,MATCH($B491, 'Mapping cadres'!$B$1:$B$616,0), MATCH(AN$32,'Mapping cadres'!$B$1:$Z$1,0))</f>
        <v>0</v>
      </c>
      <c r="AO491" s="226">
        <f>INDEX('Uganda workforce data - raw'!$A$4:$F$619,MATCH($B491, 'Uganda workforce data - raw'!$B$4:$B$619,0), MATCH("Filled Female",'Uganda workforce data - raw'!$A$4:$F$4,0))*INDEX('Mapping cadres'!$B$1:$Z$616,MATCH($B491, 'Mapping cadres'!$B$1:$B$616,0), MATCH(AO$32,'Mapping cadres'!$B$1:$Z$1,0))</f>
        <v>0</v>
      </c>
      <c r="AP491" s="226">
        <f>INDEX('Uganda workforce data - raw'!$A$4:$F$619,MATCH($B491, 'Uganda workforce data - raw'!$B$4:$B$619,0), MATCH("Filled Female",'Uganda workforce data - raw'!$A$4:$F$4,0))*INDEX('Mapping cadres'!$B$1:$Z$616,MATCH($B491, 'Mapping cadres'!$B$1:$B$616,0), MATCH(AP$32,'Mapping cadres'!$B$1:$Z$1,0))</f>
        <v>0</v>
      </c>
      <c r="AQ491" s="226">
        <f>INDEX('Uganda workforce data - raw'!$A$4:$F$619,MATCH($B491, 'Uganda workforce data - raw'!$B$4:$B$619,0), MATCH("Filled Female",'Uganda workforce data - raw'!$A$4:$F$4,0))*INDEX('Mapping cadres'!$B$1:$Z$616,MATCH($B491, 'Mapping cadres'!$B$1:$B$616,0), MATCH(AQ$32,'Mapping cadres'!$B$1:$Z$1,0))</f>
        <v>0</v>
      </c>
      <c r="AR491" s="226">
        <f>INDEX('Uganda workforce data - raw'!$A$4:$F$619,MATCH($B491, 'Uganda workforce data - raw'!$B$4:$B$619,0), MATCH("Filled Female",'Uganda workforce data - raw'!$A$4:$F$4,0))*INDEX('Mapping cadres'!$B$1:$Z$616,MATCH($B491, 'Mapping cadres'!$B$1:$B$616,0), MATCH(AR$32,'Mapping cadres'!$B$1:$Z$1,0))</f>
        <v>0</v>
      </c>
      <c r="AS491" s="226">
        <f>INDEX('Uganda workforce data - raw'!$A$4:$F$619,MATCH($B491, 'Uganda workforce data - raw'!$B$4:$B$619,0), MATCH("Filled Female",'Uganda workforce data - raw'!$A$4:$F$4,0))*INDEX('Mapping cadres'!$B$1:$Z$616,MATCH($B491, 'Mapping cadres'!$B$1:$B$616,0), MATCH(AS$32,'Mapping cadres'!$B$1:$Z$1,0))</f>
        <v>2</v>
      </c>
      <c r="AT491" s="226">
        <f>INDEX('Uganda workforce data - raw'!$A$4:$F$619,MATCH($B491, 'Uganda workforce data - raw'!$B$4:$B$619,0), MATCH("Filled Female",'Uganda workforce data - raw'!$A$4:$F$4,0))*INDEX('Mapping cadres'!$B$1:$Z$616,MATCH($B491, 'Mapping cadres'!$B$1:$B$616,0), MATCH(AT$32,'Mapping cadres'!$B$1:$Z$1,0))</f>
        <v>0</v>
      </c>
      <c r="AU491" s="226">
        <f>INDEX('Uganda workforce data - raw'!$A$4:$F$619,MATCH($B491, 'Uganda workforce data - raw'!$B$4:$B$619,0), MATCH("Filled Female",'Uganda workforce data - raw'!$A$4:$F$4,0))*INDEX('Mapping cadres'!$B$1:$Z$616,MATCH($B491, 'Mapping cadres'!$B$1:$B$616,0), MATCH(AU$32,'Mapping cadres'!$B$1:$Z$1,0))</f>
        <v>0</v>
      </c>
      <c r="AV491" s="226">
        <f>INDEX('Uganda workforce data - raw'!$A$4:$F$619,MATCH($B491, 'Uganda workforce data - raw'!$B$4:$B$619,0), MATCH("Filled Female",'Uganda workforce data - raw'!$A$4:$F$4,0))*INDEX('Mapping cadres'!$B$1:$Z$616,MATCH($B491, 'Mapping cadres'!$B$1:$B$616,0), MATCH(AV$32,'Mapping cadres'!$B$1:$Z$1,0))</f>
        <v>0</v>
      </c>
      <c r="AW491" s="226">
        <f>INDEX('Uganda workforce data - raw'!$A$4:$F$619,MATCH($B491, 'Uganda workforce data - raw'!$B$4:$B$619,0), MATCH("Filled Female",'Uganda workforce data - raw'!$A$4:$F$4,0))*INDEX('Mapping cadres'!$B$1:$Z$616,MATCH($B491, 'Mapping cadres'!$B$1:$B$616,0), MATCH(AW$32,'Mapping cadres'!$B$1:$Z$1,0))</f>
        <v>0</v>
      </c>
      <c r="AX491" s="226">
        <f>INDEX('Uganda workforce data - raw'!$A$4:$F$619,MATCH($B491, 'Uganda workforce data - raw'!$B$4:$B$619,0), MATCH("Filled Female",'Uganda workforce data - raw'!$A$4:$F$4,0))*INDEX('Mapping cadres'!$B$1:$Z$616,MATCH($B491, 'Mapping cadres'!$B$1:$B$616,0), MATCH(AX$32,'Mapping cadres'!$B$1:$Z$1,0))</f>
        <v>0</v>
      </c>
      <c r="AY491" s="226">
        <f t="shared" si="173"/>
        <v>0</v>
      </c>
      <c r="AZ491" s="226">
        <f t="shared" si="174"/>
        <v>0</v>
      </c>
      <c r="BA491" s="226">
        <f t="shared" si="175"/>
        <v>0</v>
      </c>
      <c r="BB491" s="226">
        <f t="shared" si="176"/>
        <v>0</v>
      </c>
      <c r="BC491" s="226">
        <f t="shared" si="177"/>
        <v>0</v>
      </c>
      <c r="BD491" s="226">
        <f t="shared" si="178"/>
        <v>0</v>
      </c>
      <c r="BE491" s="226">
        <f t="shared" si="179"/>
        <v>0</v>
      </c>
      <c r="BF491" s="226">
        <f t="shared" si="180"/>
        <v>0</v>
      </c>
      <c r="BG491" s="226">
        <f t="shared" si="181"/>
        <v>0</v>
      </c>
      <c r="BH491" s="226">
        <f t="shared" si="182"/>
        <v>0</v>
      </c>
      <c r="BI491" s="226">
        <f t="shared" si="183"/>
        <v>0</v>
      </c>
      <c r="BJ491" s="226">
        <f t="shared" si="184"/>
        <v>0</v>
      </c>
      <c r="BK491" s="226">
        <f t="shared" si="185"/>
        <v>0</v>
      </c>
      <c r="BL491" s="226">
        <f t="shared" si="186"/>
        <v>0</v>
      </c>
      <c r="BM491" s="226">
        <f t="shared" si="187"/>
        <v>0</v>
      </c>
      <c r="BN491" s="226">
        <f t="shared" si="188"/>
        <v>0</v>
      </c>
      <c r="BO491" s="226">
        <f t="shared" si="189"/>
        <v>0</v>
      </c>
      <c r="BP491" s="226">
        <f t="shared" si="190"/>
        <v>0</v>
      </c>
      <c r="BQ491" s="226">
        <f t="shared" si="191"/>
        <v>4</v>
      </c>
      <c r="BR491" s="226">
        <f t="shared" si="192"/>
        <v>0</v>
      </c>
      <c r="BS491" s="226">
        <f t="shared" si="193"/>
        <v>0</v>
      </c>
      <c r="BT491" s="226">
        <f t="shared" si="194"/>
        <v>0</v>
      </c>
      <c r="BU491" s="226">
        <f t="shared" si="195"/>
        <v>0</v>
      </c>
      <c r="BV491" s="226">
        <f t="shared" si="196"/>
        <v>0</v>
      </c>
    </row>
    <row r="492" spans="1:74">
      <c r="A492" s="226">
        <v>460</v>
      </c>
      <c r="B492" s="237" t="s">
        <v>1758</v>
      </c>
      <c r="C492" s="226">
        <f>INDEX('Uganda workforce data - raw'!$A$4:$F$619,MATCH($B492, 'Uganda workforce data - raw'!$B$4:$B$619,0), MATCH("Filled Male",'Uganda workforce data - raw'!$A$4:$F$4,0))*INDEX('Mapping cadres'!$B$1:$Z$616,MATCH($B492, 'Mapping cadres'!$B$1:$B$616,0), MATCH(C$32,'Mapping cadres'!$B$1:$Z$1,0))</f>
        <v>0</v>
      </c>
      <c r="D492" s="226">
        <f>INDEX('Uganda workforce data - raw'!$A$4:$F$619,MATCH($B492, 'Uganda workforce data - raw'!$B$4:$B$619,0), MATCH("Filled Male",'Uganda workforce data - raw'!$A$4:$F$4,0))*INDEX('Mapping cadres'!$B$1:$Z$616,MATCH($B492, 'Mapping cadres'!$B$1:$B$616,0), MATCH(D$32,'Mapping cadres'!$B$1:$Z$1,0))</f>
        <v>0</v>
      </c>
      <c r="E492" s="226">
        <f>INDEX('Uganda workforce data - raw'!$A$4:$F$619,MATCH($B492, 'Uganda workforce data - raw'!$B$4:$B$619,0), MATCH("Filled Male",'Uganda workforce data - raw'!$A$4:$F$4,0))*INDEX('Mapping cadres'!$B$1:$Z$616,MATCH($B492, 'Mapping cadres'!$B$1:$B$616,0), MATCH(E$32,'Mapping cadres'!$B$1:$Z$1,0))</f>
        <v>0</v>
      </c>
      <c r="F492" s="226">
        <f>INDEX('Uganda workforce data - raw'!$A$4:$F$619,MATCH($B492, 'Uganda workforce data - raw'!$B$4:$B$619,0), MATCH("Filled Male",'Uganda workforce data - raw'!$A$4:$F$4,0))*INDEX('Mapping cadres'!$B$1:$Z$616,MATCH($B492, 'Mapping cadres'!$B$1:$B$616,0), MATCH(F$32,'Mapping cadres'!$B$1:$Z$1,0))</f>
        <v>0</v>
      </c>
      <c r="G492" s="226">
        <f>INDEX('Uganda workforce data - raw'!$A$4:$F$619,MATCH($B492, 'Uganda workforce data - raw'!$B$4:$B$619,0), MATCH("Filled Male",'Uganda workforce data - raw'!$A$4:$F$4,0))*INDEX('Mapping cadres'!$B$1:$Z$616,MATCH($B492, 'Mapping cadres'!$B$1:$B$616,0), MATCH(G$32,'Mapping cadres'!$B$1:$Z$1,0))</f>
        <v>0</v>
      </c>
      <c r="H492" s="226">
        <f>INDEX('Uganda workforce data - raw'!$A$4:$F$619,MATCH($B492, 'Uganda workforce data - raw'!$B$4:$B$619,0), MATCH("Filled Male",'Uganda workforce data - raw'!$A$4:$F$4,0))*INDEX('Mapping cadres'!$B$1:$Z$616,MATCH($B492, 'Mapping cadres'!$B$1:$B$616,0), MATCH(H$32,'Mapping cadres'!$B$1:$Z$1,0))</f>
        <v>0</v>
      </c>
      <c r="I492" s="226">
        <f>INDEX('Uganda workforce data - raw'!$A$4:$F$619,MATCH($B492, 'Uganda workforce data - raw'!$B$4:$B$619,0), MATCH("Filled Male",'Uganda workforce data - raw'!$A$4:$F$4,0))*INDEX('Mapping cadres'!$B$1:$Z$616,MATCH($B492, 'Mapping cadres'!$B$1:$B$616,0), MATCH(I$32,'Mapping cadres'!$B$1:$Z$1,0))</f>
        <v>0</v>
      </c>
      <c r="J492" s="226">
        <f>INDEX('Uganda workforce data - raw'!$A$4:$F$619,MATCH($B492, 'Uganda workforce data - raw'!$B$4:$B$619,0), MATCH("Filled Male",'Uganda workforce data - raw'!$A$4:$F$4,0))*INDEX('Mapping cadres'!$B$1:$Z$616,MATCH($B492, 'Mapping cadres'!$B$1:$B$616,0), MATCH(J$32,'Mapping cadres'!$B$1:$Z$1,0))</f>
        <v>0</v>
      </c>
      <c r="K492" s="226">
        <f>INDEX('Uganda workforce data - raw'!$A$4:$F$619,MATCH($B492, 'Uganda workforce data - raw'!$B$4:$B$619,0), MATCH("Filled Male",'Uganda workforce data - raw'!$A$4:$F$4,0))*INDEX('Mapping cadres'!$B$1:$Z$616,MATCH($B492, 'Mapping cadres'!$B$1:$B$616,0), MATCH(K$32,'Mapping cadres'!$B$1:$Z$1,0))</f>
        <v>0</v>
      </c>
      <c r="L492" s="226">
        <f>INDEX('Uganda workforce data - raw'!$A$4:$F$619,MATCH($B492, 'Uganda workforce data - raw'!$B$4:$B$619,0), MATCH("Filled Male",'Uganda workforce data - raw'!$A$4:$F$4,0))*INDEX('Mapping cadres'!$B$1:$Z$616,MATCH($B492, 'Mapping cadres'!$B$1:$B$616,0), MATCH(L$32,'Mapping cadres'!$B$1:$Z$1,0))</f>
        <v>0</v>
      </c>
      <c r="M492" s="226">
        <f>INDEX('Uganda workforce data - raw'!$A$4:$F$619,MATCH($B492, 'Uganda workforce data - raw'!$B$4:$B$619,0), MATCH("Filled Male",'Uganda workforce data - raw'!$A$4:$F$4,0))*INDEX('Mapping cadres'!$B$1:$Z$616,MATCH($B492, 'Mapping cadres'!$B$1:$B$616,0), MATCH(M$32,'Mapping cadres'!$B$1:$Z$1,0))</f>
        <v>0</v>
      </c>
      <c r="N492" s="226">
        <f>INDEX('Uganda workforce data - raw'!$A$4:$F$619,MATCH($B492, 'Uganda workforce data - raw'!$B$4:$B$619,0), MATCH("Filled Male",'Uganda workforce data - raw'!$A$4:$F$4,0))*INDEX('Mapping cadres'!$B$1:$Z$616,MATCH($B492, 'Mapping cadres'!$B$1:$B$616,0), MATCH(N$32,'Mapping cadres'!$B$1:$Z$1,0))</f>
        <v>0</v>
      </c>
      <c r="O492" s="226">
        <f>INDEX('Uganda workforce data - raw'!$A$4:$F$619,MATCH($B492, 'Uganda workforce data - raw'!$B$4:$B$619,0), MATCH("Filled Male",'Uganda workforce data - raw'!$A$4:$F$4,0))*INDEX('Mapping cadres'!$B$1:$Z$616,MATCH($B492, 'Mapping cadres'!$B$1:$B$616,0), MATCH(O$32,'Mapping cadres'!$B$1:$Z$1,0))</f>
        <v>0</v>
      </c>
      <c r="P492" s="226">
        <f>INDEX('Uganda workforce data - raw'!$A$4:$F$619,MATCH($B492, 'Uganda workforce data - raw'!$B$4:$B$619,0), MATCH("Filled Male",'Uganda workforce data - raw'!$A$4:$F$4,0))*INDEX('Mapping cadres'!$B$1:$Z$616,MATCH($B492, 'Mapping cadres'!$B$1:$B$616,0), MATCH(P$32,'Mapping cadres'!$B$1:$Z$1,0))</f>
        <v>0</v>
      </c>
      <c r="Q492" s="226">
        <f>INDEX('Uganda workforce data - raw'!$A$4:$F$619,MATCH($B492, 'Uganda workforce data - raw'!$B$4:$B$619,0), MATCH("Filled Male",'Uganda workforce data - raw'!$A$4:$F$4,0))*INDEX('Mapping cadres'!$B$1:$Z$616,MATCH($B492, 'Mapping cadres'!$B$1:$B$616,0), MATCH(Q$32,'Mapping cadres'!$B$1:$Z$1,0))</f>
        <v>0</v>
      </c>
      <c r="R492" s="226">
        <f>INDEX('Uganda workforce data - raw'!$A$4:$F$619,MATCH($B492, 'Uganda workforce data - raw'!$B$4:$B$619,0), MATCH("Filled Male",'Uganda workforce data - raw'!$A$4:$F$4,0))*INDEX('Mapping cadres'!$B$1:$Z$616,MATCH($B492, 'Mapping cadres'!$B$1:$B$616,0), MATCH(R$32,'Mapping cadres'!$B$1:$Z$1,0))</f>
        <v>0</v>
      </c>
      <c r="S492" s="226">
        <f>INDEX('Uganda workforce data - raw'!$A$4:$F$619,MATCH($B492, 'Uganda workforce data - raw'!$B$4:$B$619,0), MATCH("Filled Male",'Uganda workforce data - raw'!$A$4:$F$4,0))*INDEX('Mapping cadres'!$B$1:$Z$616,MATCH($B492, 'Mapping cadres'!$B$1:$B$616,0), MATCH(S$32,'Mapping cadres'!$B$1:$Z$1,0))</f>
        <v>0</v>
      </c>
      <c r="T492" s="226">
        <f>INDEX('Uganda workforce data - raw'!$A$4:$F$619,MATCH($B492, 'Uganda workforce data - raw'!$B$4:$B$619,0), MATCH("Filled Male",'Uganda workforce data - raw'!$A$4:$F$4,0))*INDEX('Mapping cadres'!$B$1:$Z$616,MATCH($B492, 'Mapping cadres'!$B$1:$B$616,0), MATCH(T$32,'Mapping cadres'!$B$1:$Z$1,0))</f>
        <v>0</v>
      </c>
      <c r="U492" s="226">
        <f>INDEX('Uganda workforce data - raw'!$A$4:$F$619,MATCH($B492, 'Uganda workforce data - raw'!$B$4:$B$619,0), MATCH("Filled Male",'Uganda workforce data - raw'!$A$4:$F$4,0))*INDEX('Mapping cadres'!$B$1:$Z$616,MATCH($B492, 'Mapping cadres'!$B$1:$B$616,0), MATCH(U$32,'Mapping cadres'!$B$1:$Z$1,0))</f>
        <v>0</v>
      </c>
      <c r="V492" s="226">
        <f>INDEX('Uganda workforce data - raw'!$A$4:$F$619,MATCH($B492, 'Uganda workforce data - raw'!$B$4:$B$619,0), MATCH("Filled Male",'Uganda workforce data - raw'!$A$4:$F$4,0))*INDEX('Mapping cadres'!$B$1:$Z$616,MATCH($B492, 'Mapping cadres'!$B$1:$B$616,0), MATCH(V$32,'Mapping cadres'!$B$1:$Z$1,0))</f>
        <v>0</v>
      </c>
      <c r="W492" s="226">
        <f>INDEX('Uganda workforce data - raw'!$A$4:$F$619,MATCH($B492, 'Uganda workforce data - raw'!$B$4:$B$619,0), MATCH("Filled Male",'Uganda workforce data - raw'!$A$4:$F$4,0))*INDEX('Mapping cadres'!$B$1:$Z$616,MATCH($B492, 'Mapping cadres'!$B$1:$B$616,0), MATCH(W$32,'Mapping cadres'!$B$1:$Z$1,0))</f>
        <v>0</v>
      </c>
      <c r="X492" s="226">
        <f>INDEX('Uganda workforce data - raw'!$A$4:$F$619,MATCH($B492, 'Uganda workforce data - raw'!$B$4:$B$619,0), MATCH("Filled Male",'Uganda workforce data - raw'!$A$4:$F$4,0))*INDEX('Mapping cadres'!$B$1:$Z$616,MATCH($B492, 'Mapping cadres'!$B$1:$B$616,0), MATCH(X$32,'Mapping cadres'!$B$1:$Z$1,0))</f>
        <v>0</v>
      </c>
      <c r="Y492" s="226">
        <f>INDEX('Uganda workforce data - raw'!$A$4:$F$619,MATCH($B492, 'Uganda workforce data - raw'!$B$4:$B$619,0), MATCH("Filled Male",'Uganda workforce data - raw'!$A$4:$F$4,0))*INDEX('Mapping cadres'!$B$1:$Z$616,MATCH($B492, 'Mapping cadres'!$B$1:$B$616,0), MATCH(Y$32,'Mapping cadres'!$B$1:$Z$1,0))</f>
        <v>0</v>
      </c>
      <c r="Z492" s="226">
        <f>INDEX('Uganda workforce data - raw'!$A$4:$F$619,MATCH($B492, 'Uganda workforce data - raw'!$B$4:$B$619,0), MATCH("Filled Male",'Uganda workforce data - raw'!$A$4:$F$4,0))*INDEX('Mapping cadres'!$B$1:$Z$616,MATCH($B492, 'Mapping cadres'!$B$1:$B$616,0), MATCH(Z$32,'Mapping cadres'!$B$1:$Z$1,0))</f>
        <v>0</v>
      </c>
      <c r="AA492" s="226">
        <f>INDEX('Uganda workforce data - raw'!$A$4:$F$619,MATCH($B492, 'Uganda workforce data - raw'!$B$4:$B$619,0), MATCH("Filled Female",'Uganda workforce data - raw'!$A$4:$F$4,0))*INDEX('Mapping cadres'!$B$1:$Z$616,MATCH($B492, 'Mapping cadres'!$B$1:$B$616,0), MATCH(AA$32,'Mapping cadres'!$B$1:$Z$1,0))</f>
        <v>0</v>
      </c>
      <c r="AB492" s="226">
        <f>INDEX('Uganda workforce data - raw'!$A$4:$F$619,MATCH($B492, 'Uganda workforce data - raw'!$B$4:$B$619,0), MATCH("Filled Female",'Uganda workforce data - raw'!$A$4:$F$4,0))*INDEX('Mapping cadres'!$B$1:$Z$616,MATCH($B492, 'Mapping cadres'!$B$1:$B$616,0), MATCH(AB$32,'Mapping cadres'!$B$1:$Z$1,0))</f>
        <v>0</v>
      </c>
      <c r="AC492" s="226">
        <f>INDEX('Uganda workforce data - raw'!$A$4:$F$619,MATCH($B492, 'Uganda workforce data - raw'!$B$4:$B$619,0), MATCH("Filled Female",'Uganda workforce data - raw'!$A$4:$F$4,0))*INDEX('Mapping cadres'!$B$1:$Z$616,MATCH($B492, 'Mapping cadres'!$B$1:$B$616,0), MATCH(AC$32,'Mapping cadres'!$B$1:$Z$1,0))</f>
        <v>0</v>
      </c>
      <c r="AD492" s="226">
        <f>INDEX('Uganda workforce data - raw'!$A$4:$F$619,MATCH($B492, 'Uganda workforce data - raw'!$B$4:$B$619,0), MATCH("Filled Female",'Uganda workforce data - raw'!$A$4:$F$4,0))*INDEX('Mapping cadres'!$B$1:$Z$616,MATCH($B492, 'Mapping cadres'!$B$1:$B$616,0), MATCH(AD$32,'Mapping cadres'!$B$1:$Z$1,0))</f>
        <v>0</v>
      </c>
      <c r="AE492" s="226">
        <f>INDEX('Uganda workforce data - raw'!$A$4:$F$619,MATCH($B492, 'Uganda workforce data - raw'!$B$4:$B$619,0), MATCH("Filled Female",'Uganda workforce data - raw'!$A$4:$F$4,0))*INDEX('Mapping cadres'!$B$1:$Z$616,MATCH($B492, 'Mapping cadres'!$B$1:$B$616,0), MATCH(AE$32,'Mapping cadres'!$B$1:$Z$1,0))</f>
        <v>0</v>
      </c>
      <c r="AF492" s="226">
        <f>INDEX('Uganda workforce data - raw'!$A$4:$F$619,MATCH($B492, 'Uganda workforce data - raw'!$B$4:$B$619,0), MATCH("Filled Female",'Uganda workforce data - raw'!$A$4:$F$4,0))*INDEX('Mapping cadres'!$B$1:$Z$616,MATCH($B492, 'Mapping cadres'!$B$1:$B$616,0), MATCH(AF$32,'Mapping cadres'!$B$1:$Z$1,0))</f>
        <v>0</v>
      </c>
      <c r="AG492" s="226">
        <f>INDEX('Uganda workforce data - raw'!$A$4:$F$619,MATCH($B492, 'Uganda workforce data - raw'!$B$4:$B$619,0), MATCH("Filled Female",'Uganda workforce data - raw'!$A$4:$F$4,0))*INDEX('Mapping cadres'!$B$1:$Z$616,MATCH($B492, 'Mapping cadres'!$B$1:$B$616,0), MATCH(AG$32,'Mapping cadres'!$B$1:$Z$1,0))</f>
        <v>0</v>
      </c>
      <c r="AH492" s="226">
        <f>INDEX('Uganda workforce data - raw'!$A$4:$F$619,MATCH($B492, 'Uganda workforce data - raw'!$B$4:$B$619,0), MATCH("Filled Female",'Uganda workforce data - raw'!$A$4:$F$4,0))*INDEX('Mapping cadres'!$B$1:$Z$616,MATCH($B492, 'Mapping cadres'!$B$1:$B$616,0), MATCH(AH$32,'Mapping cadres'!$B$1:$Z$1,0))</f>
        <v>0</v>
      </c>
      <c r="AI492" s="226">
        <f>INDEX('Uganda workforce data - raw'!$A$4:$F$619,MATCH($B492, 'Uganda workforce data - raw'!$B$4:$B$619,0), MATCH("Filled Female",'Uganda workforce data - raw'!$A$4:$F$4,0))*INDEX('Mapping cadres'!$B$1:$Z$616,MATCH($B492, 'Mapping cadres'!$B$1:$B$616,0), MATCH(AI$32,'Mapping cadres'!$B$1:$Z$1,0))</f>
        <v>0</v>
      </c>
      <c r="AJ492" s="226">
        <f>INDEX('Uganda workforce data - raw'!$A$4:$F$619,MATCH($B492, 'Uganda workforce data - raw'!$B$4:$B$619,0), MATCH("Filled Female",'Uganda workforce data - raw'!$A$4:$F$4,0))*INDEX('Mapping cadres'!$B$1:$Z$616,MATCH($B492, 'Mapping cadres'!$B$1:$B$616,0), MATCH(AJ$32,'Mapping cadres'!$B$1:$Z$1,0))</f>
        <v>0</v>
      </c>
      <c r="AK492" s="226">
        <f>INDEX('Uganda workforce data - raw'!$A$4:$F$619,MATCH($B492, 'Uganda workforce data - raw'!$B$4:$B$619,0), MATCH("Filled Female",'Uganda workforce data - raw'!$A$4:$F$4,0))*INDEX('Mapping cadres'!$B$1:$Z$616,MATCH($B492, 'Mapping cadres'!$B$1:$B$616,0), MATCH(AK$32,'Mapping cadres'!$B$1:$Z$1,0))</f>
        <v>0</v>
      </c>
      <c r="AL492" s="226">
        <f>INDEX('Uganda workforce data - raw'!$A$4:$F$619,MATCH($B492, 'Uganda workforce data - raw'!$B$4:$B$619,0), MATCH("Filled Female",'Uganda workforce data - raw'!$A$4:$F$4,0))*INDEX('Mapping cadres'!$B$1:$Z$616,MATCH($B492, 'Mapping cadres'!$B$1:$B$616,0), MATCH(AL$32,'Mapping cadres'!$B$1:$Z$1,0))</f>
        <v>0</v>
      </c>
      <c r="AM492" s="226">
        <f>INDEX('Uganda workforce data - raw'!$A$4:$F$619,MATCH($B492, 'Uganda workforce data - raw'!$B$4:$B$619,0), MATCH("Filled Female",'Uganda workforce data - raw'!$A$4:$F$4,0))*INDEX('Mapping cadres'!$B$1:$Z$616,MATCH($B492, 'Mapping cadres'!$B$1:$B$616,0), MATCH(AM$32,'Mapping cadres'!$B$1:$Z$1,0))</f>
        <v>0</v>
      </c>
      <c r="AN492" s="226">
        <f>INDEX('Uganda workforce data - raw'!$A$4:$F$619,MATCH($B492, 'Uganda workforce data - raw'!$B$4:$B$619,0), MATCH("Filled Female",'Uganda workforce data - raw'!$A$4:$F$4,0))*INDEX('Mapping cadres'!$B$1:$Z$616,MATCH($B492, 'Mapping cadres'!$B$1:$B$616,0), MATCH(AN$32,'Mapping cadres'!$B$1:$Z$1,0))</f>
        <v>0</v>
      </c>
      <c r="AO492" s="226">
        <f>INDEX('Uganda workforce data - raw'!$A$4:$F$619,MATCH($B492, 'Uganda workforce data - raw'!$B$4:$B$619,0), MATCH("Filled Female",'Uganda workforce data - raw'!$A$4:$F$4,0))*INDEX('Mapping cadres'!$B$1:$Z$616,MATCH($B492, 'Mapping cadres'!$B$1:$B$616,0), MATCH(AO$32,'Mapping cadres'!$B$1:$Z$1,0))</f>
        <v>0</v>
      </c>
      <c r="AP492" s="226">
        <f>INDEX('Uganda workforce data - raw'!$A$4:$F$619,MATCH($B492, 'Uganda workforce data - raw'!$B$4:$B$619,0), MATCH("Filled Female",'Uganda workforce data - raw'!$A$4:$F$4,0))*INDEX('Mapping cadres'!$B$1:$Z$616,MATCH($B492, 'Mapping cadres'!$B$1:$B$616,0), MATCH(AP$32,'Mapping cadres'!$B$1:$Z$1,0))</f>
        <v>0</v>
      </c>
      <c r="AQ492" s="226">
        <f>INDEX('Uganda workforce data - raw'!$A$4:$F$619,MATCH($B492, 'Uganda workforce data - raw'!$B$4:$B$619,0), MATCH("Filled Female",'Uganda workforce data - raw'!$A$4:$F$4,0))*INDEX('Mapping cadres'!$B$1:$Z$616,MATCH($B492, 'Mapping cadres'!$B$1:$B$616,0), MATCH(AQ$32,'Mapping cadres'!$B$1:$Z$1,0))</f>
        <v>0</v>
      </c>
      <c r="AR492" s="226">
        <f>INDEX('Uganda workforce data - raw'!$A$4:$F$619,MATCH($B492, 'Uganda workforce data - raw'!$B$4:$B$619,0), MATCH("Filled Female",'Uganda workforce data - raw'!$A$4:$F$4,0))*INDEX('Mapping cadres'!$B$1:$Z$616,MATCH($B492, 'Mapping cadres'!$B$1:$B$616,0), MATCH(AR$32,'Mapping cadres'!$B$1:$Z$1,0))</f>
        <v>0</v>
      </c>
      <c r="AS492" s="226">
        <f>INDEX('Uganda workforce data - raw'!$A$4:$F$619,MATCH($B492, 'Uganda workforce data - raw'!$B$4:$B$619,0), MATCH("Filled Female",'Uganda workforce data - raw'!$A$4:$F$4,0))*INDEX('Mapping cadres'!$B$1:$Z$616,MATCH($B492, 'Mapping cadres'!$B$1:$B$616,0), MATCH(AS$32,'Mapping cadres'!$B$1:$Z$1,0))</f>
        <v>1</v>
      </c>
      <c r="AT492" s="226">
        <f>INDEX('Uganda workforce data - raw'!$A$4:$F$619,MATCH($B492, 'Uganda workforce data - raw'!$B$4:$B$619,0), MATCH("Filled Female",'Uganda workforce data - raw'!$A$4:$F$4,0))*INDEX('Mapping cadres'!$B$1:$Z$616,MATCH($B492, 'Mapping cadres'!$B$1:$B$616,0), MATCH(AT$32,'Mapping cadres'!$B$1:$Z$1,0))</f>
        <v>0</v>
      </c>
      <c r="AU492" s="226">
        <f>INDEX('Uganda workforce data - raw'!$A$4:$F$619,MATCH($B492, 'Uganda workforce data - raw'!$B$4:$B$619,0), MATCH("Filled Female",'Uganda workforce data - raw'!$A$4:$F$4,0))*INDEX('Mapping cadres'!$B$1:$Z$616,MATCH($B492, 'Mapping cadres'!$B$1:$B$616,0), MATCH(AU$32,'Mapping cadres'!$B$1:$Z$1,0))</f>
        <v>0</v>
      </c>
      <c r="AV492" s="226">
        <f>INDEX('Uganda workforce data - raw'!$A$4:$F$619,MATCH($B492, 'Uganda workforce data - raw'!$B$4:$B$619,0), MATCH("Filled Female",'Uganda workforce data - raw'!$A$4:$F$4,0))*INDEX('Mapping cadres'!$B$1:$Z$616,MATCH($B492, 'Mapping cadres'!$B$1:$B$616,0), MATCH(AV$32,'Mapping cadres'!$B$1:$Z$1,0))</f>
        <v>0</v>
      </c>
      <c r="AW492" s="226">
        <f>INDEX('Uganda workforce data - raw'!$A$4:$F$619,MATCH($B492, 'Uganda workforce data - raw'!$B$4:$B$619,0), MATCH("Filled Female",'Uganda workforce data - raw'!$A$4:$F$4,0))*INDEX('Mapping cadres'!$B$1:$Z$616,MATCH($B492, 'Mapping cadres'!$B$1:$B$616,0), MATCH(AW$32,'Mapping cadres'!$B$1:$Z$1,0))</f>
        <v>0</v>
      </c>
      <c r="AX492" s="226">
        <f>INDEX('Uganda workforce data - raw'!$A$4:$F$619,MATCH($B492, 'Uganda workforce data - raw'!$B$4:$B$619,0), MATCH("Filled Female",'Uganda workforce data - raw'!$A$4:$F$4,0))*INDEX('Mapping cadres'!$B$1:$Z$616,MATCH($B492, 'Mapping cadres'!$B$1:$B$616,0), MATCH(AX$32,'Mapping cadres'!$B$1:$Z$1,0))</f>
        <v>0</v>
      </c>
      <c r="AY492" s="226">
        <f t="shared" si="173"/>
        <v>0</v>
      </c>
      <c r="AZ492" s="226">
        <f t="shared" si="174"/>
        <v>0</v>
      </c>
      <c r="BA492" s="226">
        <f t="shared" si="175"/>
        <v>0</v>
      </c>
      <c r="BB492" s="226">
        <f t="shared" si="176"/>
        <v>0</v>
      </c>
      <c r="BC492" s="226">
        <f t="shared" si="177"/>
        <v>0</v>
      </c>
      <c r="BD492" s="226">
        <f t="shared" si="178"/>
        <v>0</v>
      </c>
      <c r="BE492" s="226">
        <f t="shared" si="179"/>
        <v>0</v>
      </c>
      <c r="BF492" s="226">
        <f t="shared" si="180"/>
        <v>0</v>
      </c>
      <c r="BG492" s="226">
        <f t="shared" si="181"/>
        <v>0</v>
      </c>
      <c r="BH492" s="226">
        <f t="shared" si="182"/>
        <v>0</v>
      </c>
      <c r="BI492" s="226">
        <f t="shared" si="183"/>
        <v>0</v>
      </c>
      <c r="BJ492" s="226">
        <f t="shared" si="184"/>
        <v>0</v>
      </c>
      <c r="BK492" s="226">
        <f t="shared" si="185"/>
        <v>0</v>
      </c>
      <c r="BL492" s="226">
        <f t="shared" si="186"/>
        <v>0</v>
      </c>
      <c r="BM492" s="226">
        <f t="shared" si="187"/>
        <v>0</v>
      </c>
      <c r="BN492" s="226">
        <f t="shared" si="188"/>
        <v>0</v>
      </c>
      <c r="BO492" s="226">
        <f t="shared" si="189"/>
        <v>0</v>
      </c>
      <c r="BP492" s="226">
        <f t="shared" si="190"/>
        <v>0</v>
      </c>
      <c r="BQ492" s="226">
        <f t="shared" si="191"/>
        <v>1</v>
      </c>
      <c r="BR492" s="226">
        <f t="shared" si="192"/>
        <v>0</v>
      </c>
      <c r="BS492" s="226">
        <f t="shared" si="193"/>
        <v>0</v>
      </c>
      <c r="BT492" s="226">
        <f t="shared" si="194"/>
        <v>0</v>
      </c>
      <c r="BU492" s="226">
        <f t="shared" si="195"/>
        <v>0</v>
      </c>
      <c r="BV492" s="226">
        <f t="shared" si="196"/>
        <v>0</v>
      </c>
    </row>
    <row r="493" spans="1:74">
      <c r="A493" s="226">
        <v>461</v>
      </c>
      <c r="B493" s="226" t="s">
        <v>1759</v>
      </c>
      <c r="C493" s="226">
        <f>INDEX('Uganda workforce data - raw'!$A$4:$F$619,MATCH($B493, 'Uganda workforce data - raw'!$B$4:$B$619,0), MATCH("Filled Male",'Uganda workforce data - raw'!$A$4:$F$4,0))*INDEX('Mapping cadres'!$B$1:$Z$616,MATCH($B493, 'Mapping cadres'!$B$1:$B$616,0), MATCH(C$32,'Mapping cadres'!$B$1:$Z$1,0))</f>
        <v>0</v>
      </c>
      <c r="D493" s="226">
        <f>INDEX('Uganda workforce data - raw'!$A$4:$F$619,MATCH($B493, 'Uganda workforce data - raw'!$B$4:$B$619,0), MATCH("Filled Male",'Uganda workforce data - raw'!$A$4:$F$4,0))*INDEX('Mapping cadres'!$B$1:$Z$616,MATCH($B493, 'Mapping cadres'!$B$1:$B$616,0), MATCH(D$32,'Mapping cadres'!$B$1:$Z$1,0))</f>
        <v>0</v>
      </c>
      <c r="E493" s="226">
        <f>INDEX('Uganda workforce data - raw'!$A$4:$F$619,MATCH($B493, 'Uganda workforce data - raw'!$B$4:$B$619,0), MATCH("Filled Male",'Uganda workforce data - raw'!$A$4:$F$4,0))*INDEX('Mapping cadres'!$B$1:$Z$616,MATCH($B493, 'Mapping cadres'!$B$1:$B$616,0), MATCH(E$32,'Mapping cadres'!$B$1:$Z$1,0))</f>
        <v>0</v>
      </c>
      <c r="F493" s="226">
        <f>INDEX('Uganda workforce data - raw'!$A$4:$F$619,MATCH($B493, 'Uganda workforce data - raw'!$B$4:$B$619,0), MATCH("Filled Male",'Uganda workforce data - raw'!$A$4:$F$4,0))*INDEX('Mapping cadres'!$B$1:$Z$616,MATCH($B493, 'Mapping cadres'!$B$1:$B$616,0), MATCH(F$32,'Mapping cadres'!$B$1:$Z$1,0))</f>
        <v>0</v>
      </c>
      <c r="G493" s="226">
        <f>INDEX('Uganda workforce data - raw'!$A$4:$F$619,MATCH($B493, 'Uganda workforce data - raw'!$B$4:$B$619,0), MATCH("Filled Male",'Uganda workforce data - raw'!$A$4:$F$4,0))*INDEX('Mapping cadres'!$B$1:$Z$616,MATCH($B493, 'Mapping cadres'!$B$1:$B$616,0), MATCH(G$32,'Mapping cadres'!$B$1:$Z$1,0))</f>
        <v>0</v>
      </c>
      <c r="H493" s="226">
        <f>INDEX('Uganda workforce data - raw'!$A$4:$F$619,MATCH($B493, 'Uganda workforce data - raw'!$B$4:$B$619,0), MATCH("Filled Male",'Uganda workforce data - raw'!$A$4:$F$4,0))*INDEX('Mapping cadres'!$B$1:$Z$616,MATCH($B493, 'Mapping cadres'!$B$1:$B$616,0), MATCH(H$32,'Mapping cadres'!$B$1:$Z$1,0))</f>
        <v>0</v>
      </c>
      <c r="I493" s="226">
        <f>INDEX('Uganda workforce data - raw'!$A$4:$F$619,MATCH($B493, 'Uganda workforce data - raw'!$B$4:$B$619,0), MATCH("Filled Male",'Uganda workforce data - raw'!$A$4:$F$4,0))*INDEX('Mapping cadres'!$B$1:$Z$616,MATCH($B493, 'Mapping cadres'!$B$1:$B$616,0), MATCH(I$32,'Mapping cadres'!$B$1:$Z$1,0))</f>
        <v>0</v>
      </c>
      <c r="J493" s="226">
        <f>INDEX('Uganda workforce data - raw'!$A$4:$F$619,MATCH($B493, 'Uganda workforce data - raw'!$B$4:$B$619,0), MATCH("Filled Male",'Uganda workforce data - raw'!$A$4:$F$4,0))*INDEX('Mapping cadres'!$B$1:$Z$616,MATCH($B493, 'Mapping cadres'!$B$1:$B$616,0), MATCH(J$32,'Mapping cadres'!$B$1:$Z$1,0))</f>
        <v>0</v>
      </c>
      <c r="K493" s="226">
        <f>INDEX('Uganda workforce data - raw'!$A$4:$F$619,MATCH($B493, 'Uganda workforce data - raw'!$B$4:$B$619,0), MATCH("Filled Male",'Uganda workforce data - raw'!$A$4:$F$4,0))*INDEX('Mapping cadres'!$B$1:$Z$616,MATCH($B493, 'Mapping cadres'!$B$1:$B$616,0), MATCH(K$32,'Mapping cadres'!$B$1:$Z$1,0))</f>
        <v>0</v>
      </c>
      <c r="L493" s="226">
        <f>INDEX('Uganda workforce data - raw'!$A$4:$F$619,MATCH($B493, 'Uganda workforce data - raw'!$B$4:$B$619,0), MATCH("Filled Male",'Uganda workforce data - raw'!$A$4:$F$4,0))*INDEX('Mapping cadres'!$B$1:$Z$616,MATCH($B493, 'Mapping cadres'!$B$1:$B$616,0), MATCH(L$32,'Mapping cadres'!$B$1:$Z$1,0))</f>
        <v>0</v>
      </c>
      <c r="M493" s="226">
        <f>INDEX('Uganda workforce data - raw'!$A$4:$F$619,MATCH($B493, 'Uganda workforce data - raw'!$B$4:$B$619,0), MATCH("Filled Male",'Uganda workforce data - raw'!$A$4:$F$4,0))*INDEX('Mapping cadres'!$B$1:$Z$616,MATCH($B493, 'Mapping cadres'!$B$1:$B$616,0), MATCH(M$32,'Mapping cadres'!$B$1:$Z$1,0))</f>
        <v>0</v>
      </c>
      <c r="N493" s="226">
        <f>INDEX('Uganda workforce data - raw'!$A$4:$F$619,MATCH($B493, 'Uganda workforce data - raw'!$B$4:$B$619,0), MATCH("Filled Male",'Uganda workforce data - raw'!$A$4:$F$4,0))*INDEX('Mapping cadres'!$B$1:$Z$616,MATCH($B493, 'Mapping cadres'!$B$1:$B$616,0), MATCH(N$32,'Mapping cadres'!$B$1:$Z$1,0))</f>
        <v>0</v>
      </c>
      <c r="O493" s="226">
        <f>INDEX('Uganda workforce data - raw'!$A$4:$F$619,MATCH($B493, 'Uganda workforce data - raw'!$B$4:$B$619,0), MATCH("Filled Male",'Uganda workforce data - raw'!$A$4:$F$4,0))*INDEX('Mapping cadres'!$B$1:$Z$616,MATCH($B493, 'Mapping cadres'!$B$1:$B$616,0), MATCH(O$32,'Mapping cadres'!$B$1:$Z$1,0))</f>
        <v>13</v>
      </c>
      <c r="P493" s="226">
        <f>INDEX('Uganda workforce data - raw'!$A$4:$F$619,MATCH($B493, 'Uganda workforce data - raw'!$B$4:$B$619,0), MATCH("Filled Male",'Uganda workforce data - raw'!$A$4:$F$4,0))*INDEX('Mapping cadres'!$B$1:$Z$616,MATCH($B493, 'Mapping cadres'!$B$1:$B$616,0), MATCH(P$32,'Mapping cadres'!$B$1:$Z$1,0))</f>
        <v>0</v>
      </c>
      <c r="Q493" s="226">
        <f>INDEX('Uganda workforce data - raw'!$A$4:$F$619,MATCH($B493, 'Uganda workforce data - raw'!$B$4:$B$619,0), MATCH("Filled Male",'Uganda workforce data - raw'!$A$4:$F$4,0))*INDEX('Mapping cadres'!$B$1:$Z$616,MATCH($B493, 'Mapping cadres'!$B$1:$B$616,0), MATCH(Q$32,'Mapping cadres'!$B$1:$Z$1,0))</f>
        <v>0</v>
      </c>
      <c r="R493" s="226">
        <f>INDEX('Uganda workforce data - raw'!$A$4:$F$619,MATCH($B493, 'Uganda workforce data - raw'!$B$4:$B$619,0), MATCH("Filled Male",'Uganda workforce data - raw'!$A$4:$F$4,0))*INDEX('Mapping cadres'!$B$1:$Z$616,MATCH($B493, 'Mapping cadres'!$B$1:$B$616,0), MATCH(R$32,'Mapping cadres'!$B$1:$Z$1,0))</f>
        <v>0</v>
      </c>
      <c r="S493" s="226">
        <f>INDEX('Uganda workforce data - raw'!$A$4:$F$619,MATCH($B493, 'Uganda workforce data - raw'!$B$4:$B$619,0), MATCH("Filled Male",'Uganda workforce data - raw'!$A$4:$F$4,0))*INDEX('Mapping cadres'!$B$1:$Z$616,MATCH($B493, 'Mapping cadres'!$B$1:$B$616,0), MATCH(S$32,'Mapping cadres'!$B$1:$Z$1,0))</f>
        <v>0</v>
      </c>
      <c r="T493" s="226">
        <f>INDEX('Uganda workforce data - raw'!$A$4:$F$619,MATCH($B493, 'Uganda workforce data - raw'!$B$4:$B$619,0), MATCH("Filled Male",'Uganda workforce data - raw'!$A$4:$F$4,0))*INDEX('Mapping cadres'!$B$1:$Z$616,MATCH($B493, 'Mapping cadres'!$B$1:$B$616,0), MATCH(T$32,'Mapping cadres'!$B$1:$Z$1,0))</f>
        <v>0</v>
      </c>
      <c r="U493" s="226">
        <f>INDEX('Uganda workforce data - raw'!$A$4:$F$619,MATCH($B493, 'Uganda workforce data - raw'!$B$4:$B$619,0), MATCH("Filled Male",'Uganda workforce data - raw'!$A$4:$F$4,0))*INDEX('Mapping cadres'!$B$1:$Z$616,MATCH($B493, 'Mapping cadres'!$B$1:$B$616,0), MATCH(U$32,'Mapping cadres'!$B$1:$Z$1,0))</f>
        <v>0</v>
      </c>
      <c r="V493" s="226">
        <f>INDEX('Uganda workforce data - raw'!$A$4:$F$619,MATCH($B493, 'Uganda workforce data - raw'!$B$4:$B$619,0), MATCH("Filled Male",'Uganda workforce data - raw'!$A$4:$F$4,0))*INDEX('Mapping cadres'!$B$1:$Z$616,MATCH($B493, 'Mapping cadres'!$B$1:$B$616,0), MATCH(V$32,'Mapping cadres'!$B$1:$Z$1,0))</f>
        <v>0</v>
      </c>
      <c r="W493" s="226">
        <f>INDEX('Uganda workforce data - raw'!$A$4:$F$619,MATCH($B493, 'Uganda workforce data - raw'!$B$4:$B$619,0), MATCH("Filled Male",'Uganda workforce data - raw'!$A$4:$F$4,0))*INDEX('Mapping cadres'!$B$1:$Z$616,MATCH($B493, 'Mapping cadres'!$B$1:$B$616,0), MATCH(W$32,'Mapping cadres'!$B$1:$Z$1,0))</f>
        <v>0</v>
      </c>
      <c r="X493" s="226">
        <f>INDEX('Uganda workforce data - raw'!$A$4:$F$619,MATCH($B493, 'Uganda workforce data - raw'!$B$4:$B$619,0), MATCH("Filled Male",'Uganda workforce data - raw'!$A$4:$F$4,0))*INDEX('Mapping cadres'!$B$1:$Z$616,MATCH($B493, 'Mapping cadres'!$B$1:$B$616,0), MATCH(X$32,'Mapping cadres'!$B$1:$Z$1,0))</f>
        <v>0</v>
      </c>
      <c r="Y493" s="226">
        <f>INDEX('Uganda workforce data - raw'!$A$4:$F$619,MATCH($B493, 'Uganda workforce data - raw'!$B$4:$B$619,0), MATCH("Filled Male",'Uganda workforce data - raw'!$A$4:$F$4,0))*INDEX('Mapping cadres'!$B$1:$Z$616,MATCH($B493, 'Mapping cadres'!$B$1:$B$616,0), MATCH(Y$32,'Mapping cadres'!$B$1:$Z$1,0))</f>
        <v>0</v>
      </c>
      <c r="Z493" s="226">
        <f>INDEX('Uganda workforce data - raw'!$A$4:$F$619,MATCH($B493, 'Uganda workforce data - raw'!$B$4:$B$619,0), MATCH("Filled Male",'Uganda workforce data - raw'!$A$4:$F$4,0))*INDEX('Mapping cadres'!$B$1:$Z$616,MATCH($B493, 'Mapping cadres'!$B$1:$B$616,0), MATCH(Z$32,'Mapping cadres'!$B$1:$Z$1,0))</f>
        <v>0</v>
      </c>
      <c r="AA493" s="226">
        <f>INDEX('Uganda workforce data - raw'!$A$4:$F$619,MATCH($B493, 'Uganda workforce data - raw'!$B$4:$B$619,0), MATCH("Filled Female",'Uganda workforce data - raw'!$A$4:$F$4,0))*INDEX('Mapping cadres'!$B$1:$Z$616,MATCH($B493, 'Mapping cadres'!$B$1:$B$616,0), MATCH(AA$32,'Mapping cadres'!$B$1:$Z$1,0))</f>
        <v>0</v>
      </c>
      <c r="AB493" s="226">
        <f>INDEX('Uganda workforce data - raw'!$A$4:$F$619,MATCH($B493, 'Uganda workforce data - raw'!$B$4:$B$619,0), MATCH("Filled Female",'Uganda workforce data - raw'!$A$4:$F$4,0))*INDEX('Mapping cadres'!$B$1:$Z$616,MATCH($B493, 'Mapping cadres'!$B$1:$B$616,0), MATCH(AB$32,'Mapping cadres'!$B$1:$Z$1,0))</f>
        <v>0</v>
      </c>
      <c r="AC493" s="226">
        <f>INDEX('Uganda workforce data - raw'!$A$4:$F$619,MATCH($B493, 'Uganda workforce data - raw'!$B$4:$B$619,0), MATCH("Filled Female",'Uganda workforce data - raw'!$A$4:$F$4,0))*INDEX('Mapping cadres'!$B$1:$Z$616,MATCH($B493, 'Mapping cadres'!$B$1:$B$616,0), MATCH(AC$32,'Mapping cadres'!$B$1:$Z$1,0))</f>
        <v>0</v>
      </c>
      <c r="AD493" s="226">
        <f>INDEX('Uganda workforce data - raw'!$A$4:$F$619,MATCH($B493, 'Uganda workforce data - raw'!$B$4:$B$619,0), MATCH("Filled Female",'Uganda workforce data - raw'!$A$4:$F$4,0))*INDEX('Mapping cadres'!$B$1:$Z$616,MATCH($B493, 'Mapping cadres'!$B$1:$B$616,0), MATCH(AD$32,'Mapping cadres'!$B$1:$Z$1,0))</f>
        <v>0</v>
      </c>
      <c r="AE493" s="226">
        <f>INDEX('Uganda workforce data - raw'!$A$4:$F$619,MATCH($B493, 'Uganda workforce data - raw'!$B$4:$B$619,0), MATCH("Filled Female",'Uganda workforce data - raw'!$A$4:$F$4,0))*INDEX('Mapping cadres'!$B$1:$Z$616,MATCH($B493, 'Mapping cadres'!$B$1:$B$616,0), MATCH(AE$32,'Mapping cadres'!$B$1:$Z$1,0))</f>
        <v>0</v>
      </c>
      <c r="AF493" s="226">
        <f>INDEX('Uganda workforce data - raw'!$A$4:$F$619,MATCH($B493, 'Uganda workforce data - raw'!$B$4:$B$619,0), MATCH("Filled Female",'Uganda workforce data - raw'!$A$4:$F$4,0))*INDEX('Mapping cadres'!$B$1:$Z$616,MATCH($B493, 'Mapping cadres'!$B$1:$B$616,0), MATCH(AF$32,'Mapping cadres'!$B$1:$Z$1,0))</f>
        <v>0</v>
      </c>
      <c r="AG493" s="226">
        <f>INDEX('Uganda workforce data - raw'!$A$4:$F$619,MATCH($B493, 'Uganda workforce data - raw'!$B$4:$B$619,0), MATCH("Filled Female",'Uganda workforce data - raw'!$A$4:$F$4,0))*INDEX('Mapping cadres'!$B$1:$Z$616,MATCH($B493, 'Mapping cadres'!$B$1:$B$616,0), MATCH(AG$32,'Mapping cadres'!$B$1:$Z$1,0))</f>
        <v>0</v>
      </c>
      <c r="AH493" s="226">
        <f>INDEX('Uganda workforce data - raw'!$A$4:$F$619,MATCH($B493, 'Uganda workforce data - raw'!$B$4:$B$619,0), MATCH("Filled Female",'Uganda workforce data - raw'!$A$4:$F$4,0))*INDEX('Mapping cadres'!$B$1:$Z$616,MATCH($B493, 'Mapping cadres'!$B$1:$B$616,0), MATCH(AH$32,'Mapping cadres'!$B$1:$Z$1,0))</f>
        <v>0</v>
      </c>
      <c r="AI493" s="226">
        <f>INDEX('Uganda workforce data - raw'!$A$4:$F$619,MATCH($B493, 'Uganda workforce data - raw'!$B$4:$B$619,0), MATCH("Filled Female",'Uganda workforce data - raw'!$A$4:$F$4,0))*INDEX('Mapping cadres'!$B$1:$Z$616,MATCH($B493, 'Mapping cadres'!$B$1:$B$616,0), MATCH(AI$32,'Mapping cadres'!$B$1:$Z$1,0))</f>
        <v>0</v>
      </c>
      <c r="AJ493" s="226">
        <f>INDEX('Uganda workforce data - raw'!$A$4:$F$619,MATCH($B493, 'Uganda workforce data - raw'!$B$4:$B$619,0), MATCH("Filled Female",'Uganda workforce data - raw'!$A$4:$F$4,0))*INDEX('Mapping cadres'!$B$1:$Z$616,MATCH($B493, 'Mapping cadres'!$B$1:$B$616,0), MATCH(AJ$32,'Mapping cadres'!$B$1:$Z$1,0))</f>
        <v>0</v>
      </c>
      <c r="AK493" s="226">
        <f>INDEX('Uganda workforce data - raw'!$A$4:$F$619,MATCH($B493, 'Uganda workforce data - raw'!$B$4:$B$619,0), MATCH("Filled Female",'Uganda workforce data - raw'!$A$4:$F$4,0))*INDEX('Mapping cadres'!$B$1:$Z$616,MATCH($B493, 'Mapping cadres'!$B$1:$B$616,0), MATCH(AK$32,'Mapping cadres'!$B$1:$Z$1,0))</f>
        <v>0</v>
      </c>
      <c r="AL493" s="226">
        <f>INDEX('Uganda workforce data - raw'!$A$4:$F$619,MATCH($B493, 'Uganda workforce data - raw'!$B$4:$B$619,0), MATCH("Filled Female",'Uganda workforce data - raw'!$A$4:$F$4,0))*INDEX('Mapping cadres'!$B$1:$Z$616,MATCH($B493, 'Mapping cadres'!$B$1:$B$616,0), MATCH(AL$32,'Mapping cadres'!$B$1:$Z$1,0))</f>
        <v>0</v>
      </c>
      <c r="AM493" s="226">
        <f>INDEX('Uganda workforce data - raw'!$A$4:$F$619,MATCH($B493, 'Uganda workforce data - raw'!$B$4:$B$619,0), MATCH("Filled Female",'Uganda workforce data - raw'!$A$4:$F$4,0))*INDEX('Mapping cadres'!$B$1:$Z$616,MATCH($B493, 'Mapping cadres'!$B$1:$B$616,0), MATCH(AM$32,'Mapping cadres'!$B$1:$Z$1,0))</f>
        <v>1</v>
      </c>
      <c r="AN493" s="226">
        <f>INDEX('Uganda workforce data - raw'!$A$4:$F$619,MATCH($B493, 'Uganda workforce data - raw'!$B$4:$B$619,0), MATCH("Filled Female",'Uganda workforce data - raw'!$A$4:$F$4,0))*INDEX('Mapping cadres'!$B$1:$Z$616,MATCH($B493, 'Mapping cadres'!$B$1:$B$616,0), MATCH(AN$32,'Mapping cadres'!$B$1:$Z$1,0))</f>
        <v>0</v>
      </c>
      <c r="AO493" s="226">
        <f>INDEX('Uganda workforce data - raw'!$A$4:$F$619,MATCH($B493, 'Uganda workforce data - raw'!$B$4:$B$619,0), MATCH("Filled Female",'Uganda workforce data - raw'!$A$4:$F$4,0))*INDEX('Mapping cadres'!$B$1:$Z$616,MATCH($B493, 'Mapping cadres'!$B$1:$B$616,0), MATCH(AO$32,'Mapping cadres'!$B$1:$Z$1,0))</f>
        <v>0</v>
      </c>
      <c r="AP493" s="226">
        <f>INDEX('Uganda workforce data - raw'!$A$4:$F$619,MATCH($B493, 'Uganda workforce data - raw'!$B$4:$B$619,0), MATCH("Filled Female",'Uganda workforce data - raw'!$A$4:$F$4,0))*INDEX('Mapping cadres'!$B$1:$Z$616,MATCH($B493, 'Mapping cadres'!$B$1:$B$616,0), MATCH(AP$32,'Mapping cadres'!$B$1:$Z$1,0))</f>
        <v>0</v>
      </c>
      <c r="AQ493" s="226">
        <f>INDEX('Uganda workforce data - raw'!$A$4:$F$619,MATCH($B493, 'Uganda workforce data - raw'!$B$4:$B$619,0), MATCH("Filled Female",'Uganda workforce data - raw'!$A$4:$F$4,0))*INDEX('Mapping cadres'!$B$1:$Z$616,MATCH($B493, 'Mapping cadres'!$B$1:$B$616,0), MATCH(AQ$32,'Mapping cadres'!$B$1:$Z$1,0))</f>
        <v>0</v>
      </c>
      <c r="AR493" s="226">
        <f>INDEX('Uganda workforce data - raw'!$A$4:$F$619,MATCH($B493, 'Uganda workforce data - raw'!$B$4:$B$619,0), MATCH("Filled Female",'Uganda workforce data - raw'!$A$4:$F$4,0))*INDEX('Mapping cadres'!$B$1:$Z$616,MATCH($B493, 'Mapping cadres'!$B$1:$B$616,0), MATCH(AR$32,'Mapping cadres'!$B$1:$Z$1,0))</f>
        <v>0</v>
      </c>
      <c r="AS493" s="226">
        <f>INDEX('Uganda workforce data - raw'!$A$4:$F$619,MATCH($B493, 'Uganda workforce data - raw'!$B$4:$B$619,0), MATCH("Filled Female",'Uganda workforce data - raw'!$A$4:$F$4,0))*INDEX('Mapping cadres'!$B$1:$Z$616,MATCH($B493, 'Mapping cadres'!$B$1:$B$616,0), MATCH(AS$32,'Mapping cadres'!$B$1:$Z$1,0))</f>
        <v>0</v>
      </c>
      <c r="AT493" s="226">
        <f>INDEX('Uganda workforce data - raw'!$A$4:$F$619,MATCH($B493, 'Uganda workforce data - raw'!$B$4:$B$619,0), MATCH("Filled Female",'Uganda workforce data - raw'!$A$4:$F$4,0))*INDEX('Mapping cadres'!$B$1:$Z$616,MATCH($B493, 'Mapping cadres'!$B$1:$B$616,0), MATCH(AT$32,'Mapping cadres'!$B$1:$Z$1,0))</f>
        <v>0</v>
      </c>
      <c r="AU493" s="226">
        <f>INDEX('Uganda workforce data - raw'!$A$4:$F$619,MATCH($B493, 'Uganda workforce data - raw'!$B$4:$B$619,0), MATCH("Filled Female",'Uganda workforce data - raw'!$A$4:$F$4,0))*INDEX('Mapping cadres'!$B$1:$Z$616,MATCH($B493, 'Mapping cadres'!$B$1:$B$616,0), MATCH(AU$32,'Mapping cadres'!$B$1:$Z$1,0))</f>
        <v>0</v>
      </c>
      <c r="AV493" s="226">
        <f>INDEX('Uganda workforce data - raw'!$A$4:$F$619,MATCH($B493, 'Uganda workforce data - raw'!$B$4:$B$619,0), MATCH("Filled Female",'Uganda workforce data - raw'!$A$4:$F$4,0))*INDEX('Mapping cadres'!$B$1:$Z$616,MATCH($B493, 'Mapping cadres'!$B$1:$B$616,0), MATCH(AV$32,'Mapping cadres'!$B$1:$Z$1,0))</f>
        <v>0</v>
      </c>
      <c r="AW493" s="226">
        <f>INDEX('Uganda workforce data - raw'!$A$4:$F$619,MATCH($B493, 'Uganda workforce data - raw'!$B$4:$B$619,0), MATCH("Filled Female",'Uganda workforce data - raw'!$A$4:$F$4,0))*INDEX('Mapping cadres'!$B$1:$Z$616,MATCH($B493, 'Mapping cadres'!$B$1:$B$616,0), MATCH(AW$32,'Mapping cadres'!$B$1:$Z$1,0))</f>
        <v>0</v>
      </c>
      <c r="AX493" s="226">
        <f>INDEX('Uganda workforce data - raw'!$A$4:$F$619,MATCH($B493, 'Uganda workforce data - raw'!$B$4:$B$619,0), MATCH("Filled Female",'Uganda workforce data - raw'!$A$4:$F$4,0))*INDEX('Mapping cadres'!$B$1:$Z$616,MATCH($B493, 'Mapping cadres'!$B$1:$B$616,0), MATCH(AX$32,'Mapping cadres'!$B$1:$Z$1,0))</f>
        <v>0</v>
      </c>
      <c r="AY493" s="226">
        <f t="shared" si="173"/>
        <v>0</v>
      </c>
      <c r="AZ493" s="226">
        <f t="shared" si="174"/>
        <v>0</v>
      </c>
      <c r="BA493" s="226">
        <f t="shared" si="175"/>
        <v>0</v>
      </c>
      <c r="BB493" s="226">
        <f t="shared" si="176"/>
        <v>0</v>
      </c>
      <c r="BC493" s="226">
        <f t="shared" si="177"/>
        <v>0</v>
      </c>
      <c r="BD493" s="226">
        <f t="shared" si="178"/>
        <v>0</v>
      </c>
      <c r="BE493" s="226">
        <f t="shared" si="179"/>
        <v>0</v>
      </c>
      <c r="BF493" s="226">
        <f t="shared" si="180"/>
        <v>0</v>
      </c>
      <c r="BG493" s="226">
        <f t="shared" si="181"/>
        <v>0</v>
      </c>
      <c r="BH493" s="226">
        <f t="shared" si="182"/>
        <v>0</v>
      </c>
      <c r="BI493" s="226">
        <f t="shared" si="183"/>
        <v>0</v>
      </c>
      <c r="BJ493" s="226">
        <f t="shared" si="184"/>
        <v>0</v>
      </c>
      <c r="BK493" s="226">
        <f t="shared" si="185"/>
        <v>14</v>
      </c>
      <c r="BL493" s="226">
        <f t="shared" si="186"/>
        <v>0</v>
      </c>
      <c r="BM493" s="226">
        <f t="shared" si="187"/>
        <v>0</v>
      </c>
      <c r="BN493" s="226">
        <f t="shared" si="188"/>
        <v>0</v>
      </c>
      <c r="BO493" s="226">
        <f t="shared" si="189"/>
        <v>0</v>
      </c>
      <c r="BP493" s="226">
        <f t="shared" si="190"/>
        <v>0</v>
      </c>
      <c r="BQ493" s="226">
        <f t="shared" si="191"/>
        <v>0</v>
      </c>
      <c r="BR493" s="226">
        <f t="shared" si="192"/>
        <v>0</v>
      </c>
      <c r="BS493" s="226">
        <f t="shared" si="193"/>
        <v>0</v>
      </c>
      <c r="BT493" s="226">
        <f t="shared" si="194"/>
        <v>0</v>
      </c>
      <c r="BU493" s="226">
        <f t="shared" si="195"/>
        <v>0</v>
      </c>
      <c r="BV493" s="226">
        <f t="shared" si="196"/>
        <v>0</v>
      </c>
    </row>
    <row r="494" spans="1:74">
      <c r="A494" s="226">
        <v>462</v>
      </c>
      <c r="B494" s="226" t="s">
        <v>1760</v>
      </c>
      <c r="C494" s="226">
        <f>INDEX('Uganda workforce data - raw'!$A$4:$F$619,MATCH($B494, 'Uganda workforce data - raw'!$B$4:$B$619,0), MATCH("Filled Male",'Uganda workforce data - raw'!$A$4:$F$4,0))*INDEX('Mapping cadres'!$B$1:$Z$616,MATCH($B494, 'Mapping cadres'!$B$1:$B$616,0), MATCH(C$32,'Mapping cadres'!$B$1:$Z$1,0))</f>
        <v>1</v>
      </c>
      <c r="D494" s="226">
        <f>INDEX('Uganda workforce data - raw'!$A$4:$F$619,MATCH($B494, 'Uganda workforce data - raw'!$B$4:$B$619,0), MATCH("Filled Male",'Uganda workforce data - raw'!$A$4:$F$4,0))*INDEX('Mapping cadres'!$B$1:$Z$616,MATCH($B494, 'Mapping cadres'!$B$1:$B$616,0), MATCH(D$32,'Mapping cadres'!$B$1:$Z$1,0))</f>
        <v>0</v>
      </c>
      <c r="E494" s="226">
        <f>INDEX('Uganda workforce data - raw'!$A$4:$F$619,MATCH($B494, 'Uganda workforce data - raw'!$B$4:$B$619,0), MATCH("Filled Male",'Uganda workforce data - raw'!$A$4:$F$4,0))*INDEX('Mapping cadres'!$B$1:$Z$616,MATCH($B494, 'Mapping cadres'!$B$1:$B$616,0), MATCH(E$32,'Mapping cadres'!$B$1:$Z$1,0))</f>
        <v>0</v>
      </c>
      <c r="F494" s="226">
        <f>INDEX('Uganda workforce data - raw'!$A$4:$F$619,MATCH($B494, 'Uganda workforce data - raw'!$B$4:$B$619,0), MATCH("Filled Male",'Uganda workforce data - raw'!$A$4:$F$4,0))*INDEX('Mapping cadres'!$B$1:$Z$616,MATCH($B494, 'Mapping cadres'!$B$1:$B$616,0), MATCH(F$32,'Mapping cadres'!$B$1:$Z$1,0))</f>
        <v>0</v>
      </c>
      <c r="G494" s="226">
        <f>INDEX('Uganda workforce data - raw'!$A$4:$F$619,MATCH($B494, 'Uganda workforce data - raw'!$B$4:$B$619,0), MATCH("Filled Male",'Uganda workforce data - raw'!$A$4:$F$4,0))*INDEX('Mapping cadres'!$B$1:$Z$616,MATCH($B494, 'Mapping cadres'!$B$1:$B$616,0), MATCH(G$32,'Mapping cadres'!$B$1:$Z$1,0))</f>
        <v>0</v>
      </c>
      <c r="H494" s="226">
        <f>INDEX('Uganda workforce data - raw'!$A$4:$F$619,MATCH($B494, 'Uganda workforce data - raw'!$B$4:$B$619,0), MATCH("Filled Male",'Uganda workforce data - raw'!$A$4:$F$4,0))*INDEX('Mapping cadres'!$B$1:$Z$616,MATCH($B494, 'Mapping cadres'!$B$1:$B$616,0), MATCH(H$32,'Mapping cadres'!$B$1:$Z$1,0))</f>
        <v>0</v>
      </c>
      <c r="I494" s="226">
        <f>INDEX('Uganda workforce data - raw'!$A$4:$F$619,MATCH($B494, 'Uganda workforce data - raw'!$B$4:$B$619,0), MATCH("Filled Male",'Uganda workforce data - raw'!$A$4:$F$4,0))*INDEX('Mapping cadres'!$B$1:$Z$616,MATCH($B494, 'Mapping cadres'!$B$1:$B$616,0), MATCH(I$32,'Mapping cadres'!$B$1:$Z$1,0))</f>
        <v>0</v>
      </c>
      <c r="J494" s="226">
        <f>INDEX('Uganda workforce data - raw'!$A$4:$F$619,MATCH($B494, 'Uganda workforce data - raw'!$B$4:$B$619,0), MATCH("Filled Male",'Uganda workforce data - raw'!$A$4:$F$4,0))*INDEX('Mapping cadres'!$B$1:$Z$616,MATCH($B494, 'Mapping cadres'!$B$1:$B$616,0), MATCH(J$32,'Mapping cadres'!$B$1:$Z$1,0))</f>
        <v>0</v>
      </c>
      <c r="K494" s="226">
        <f>INDEX('Uganda workforce data - raw'!$A$4:$F$619,MATCH($B494, 'Uganda workforce data - raw'!$B$4:$B$619,0), MATCH("Filled Male",'Uganda workforce data - raw'!$A$4:$F$4,0))*INDEX('Mapping cadres'!$B$1:$Z$616,MATCH($B494, 'Mapping cadres'!$B$1:$B$616,0), MATCH(K$32,'Mapping cadres'!$B$1:$Z$1,0))</f>
        <v>0</v>
      </c>
      <c r="L494" s="226">
        <f>INDEX('Uganda workforce data - raw'!$A$4:$F$619,MATCH($B494, 'Uganda workforce data - raw'!$B$4:$B$619,0), MATCH("Filled Male",'Uganda workforce data - raw'!$A$4:$F$4,0))*INDEX('Mapping cadres'!$B$1:$Z$616,MATCH($B494, 'Mapping cadres'!$B$1:$B$616,0), MATCH(L$32,'Mapping cadres'!$B$1:$Z$1,0))</f>
        <v>0</v>
      </c>
      <c r="M494" s="226">
        <f>INDEX('Uganda workforce data - raw'!$A$4:$F$619,MATCH($B494, 'Uganda workforce data - raw'!$B$4:$B$619,0), MATCH("Filled Male",'Uganda workforce data - raw'!$A$4:$F$4,0))*INDEX('Mapping cadres'!$B$1:$Z$616,MATCH($B494, 'Mapping cadres'!$B$1:$B$616,0), MATCH(M$32,'Mapping cadres'!$B$1:$Z$1,0))</f>
        <v>0</v>
      </c>
      <c r="N494" s="226">
        <f>INDEX('Uganda workforce data - raw'!$A$4:$F$619,MATCH($B494, 'Uganda workforce data - raw'!$B$4:$B$619,0), MATCH("Filled Male",'Uganda workforce data - raw'!$A$4:$F$4,0))*INDEX('Mapping cadres'!$B$1:$Z$616,MATCH($B494, 'Mapping cadres'!$B$1:$B$616,0), MATCH(N$32,'Mapping cadres'!$B$1:$Z$1,0))</f>
        <v>0</v>
      </c>
      <c r="O494" s="226">
        <f>INDEX('Uganda workforce data - raw'!$A$4:$F$619,MATCH($B494, 'Uganda workforce data - raw'!$B$4:$B$619,0), MATCH("Filled Male",'Uganda workforce data - raw'!$A$4:$F$4,0))*INDEX('Mapping cadres'!$B$1:$Z$616,MATCH($B494, 'Mapping cadres'!$B$1:$B$616,0), MATCH(O$32,'Mapping cadres'!$B$1:$Z$1,0))</f>
        <v>0</v>
      </c>
      <c r="P494" s="226">
        <f>INDEX('Uganda workforce data - raw'!$A$4:$F$619,MATCH($B494, 'Uganda workforce data - raw'!$B$4:$B$619,0), MATCH("Filled Male",'Uganda workforce data - raw'!$A$4:$F$4,0))*INDEX('Mapping cadres'!$B$1:$Z$616,MATCH($B494, 'Mapping cadres'!$B$1:$B$616,0), MATCH(P$32,'Mapping cadres'!$B$1:$Z$1,0))</f>
        <v>0</v>
      </c>
      <c r="Q494" s="226">
        <f>INDEX('Uganda workforce data - raw'!$A$4:$F$619,MATCH($B494, 'Uganda workforce data - raw'!$B$4:$B$619,0), MATCH("Filled Male",'Uganda workforce data - raw'!$A$4:$F$4,0))*INDEX('Mapping cadres'!$B$1:$Z$616,MATCH($B494, 'Mapping cadres'!$B$1:$B$616,0), MATCH(Q$32,'Mapping cadres'!$B$1:$Z$1,0))</f>
        <v>0</v>
      </c>
      <c r="R494" s="226">
        <f>INDEX('Uganda workforce data - raw'!$A$4:$F$619,MATCH($B494, 'Uganda workforce data - raw'!$B$4:$B$619,0), MATCH("Filled Male",'Uganda workforce data - raw'!$A$4:$F$4,0))*INDEX('Mapping cadres'!$B$1:$Z$616,MATCH($B494, 'Mapping cadres'!$B$1:$B$616,0), MATCH(R$32,'Mapping cadres'!$B$1:$Z$1,0))</f>
        <v>0</v>
      </c>
      <c r="S494" s="226">
        <f>INDEX('Uganda workforce data - raw'!$A$4:$F$619,MATCH($B494, 'Uganda workforce data - raw'!$B$4:$B$619,0), MATCH("Filled Male",'Uganda workforce data - raw'!$A$4:$F$4,0))*INDEX('Mapping cadres'!$B$1:$Z$616,MATCH($B494, 'Mapping cadres'!$B$1:$B$616,0), MATCH(S$32,'Mapping cadres'!$B$1:$Z$1,0))</f>
        <v>0</v>
      </c>
      <c r="T494" s="226">
        <f>INDEX('Uganda workforce data - raw'!$A$4:$F$619,MATCH($B494, 'Uganda workforce data - raw'!$B$4:$B$619,0), MATCH("Filled Male",'Uganda workforce data - raw'!$A$4:$F$4,0))*INDEX('Mapping cadres'!$B$1:$Z$616,MATCH($B494, 'Mapping cadres'!$B$1:$B$616,0), MATCH(T$32,'Mapping cadres'!$B$1:$Z$1,0))</f>
        <v>0</v>
      </c>
      <c r="U494" s="226">
        <f>INDEX('Uganda workforce data - raw'!$A$4:$F$619,MATCH($B494, 'Uganda workforce data - raw'!$B$4:$B$619,0), MATCH("Filled Male",'Uganda workforce data - raw'!$A$4:$F$4,0))*INDEX('Mapping cadres'!$B$1:$Z$616,MATCH($B494, 'Mapping cadres'!$B$1:$B$616,0), MATCH(U$32,'Mapping cadres'!$B$1:$Z$1,0))</f>
        <v>0</v>
      </c>
      <c r="V494" s="226">
        <f>INDEX('Uganda workforce data - raw'!$A$4:$F$619,MATCH($B494, 'Uganda workforce data - raw'!$B$4:$B$619,0), MATCH("Filled Male",'Uganda workforce data - raw'!$A$4:$F$4,0))*INDEX('Mapping cadres'!$B$1:$Z$616,MATCH($B494, 'Mapping cadres'!$B$1:$B$616,0), MATCH(V$32,'Mapping cadres'!$B$1:$Z$1,0))</f>
        <v>0</v>
      </c>
      <c r="W494" s="226">
        <f>INDEX('Uganda workforce data - raw'!$A$4:$F$619,MATCH($B494, 'Uganda workforce data - raw'!$B$4:$B$619,0), MATCH("Filled Male",'Uganda workforce data - raw'!$A$4:$F$4,0))*INDEX('Mapping cadres'!$B$1:$Z$616,MATCH($B494, 'Mapping cadres'!$B$1:$B$616,0), MATCH(W$32,'Mapping cadres'!$B$1:$Z$1,0))</f>
        <v>0</v>
      </c>
      <c r="X494" s="226">
        <f>INDEX('Uganda workforce data - raw'!$A$4:$F$619,MATCH($B494, 'Uganda workforce data - raw'!$B$4:$B$619,0), MATCH("Filled Male",'Uganda workforce data - raw'!$A$4:$F$4,0))*INDEX('Mapping cadres'!$B$1:$Z$616,MATCH($B494, 'Mapping cadres'!$B$1:$B$616,0), MATCH(X$32,'Mapping cadres'!$B$1:$Z$1,0))</f>
        <v>0</v>
      </c>
      <c r="Y494" s="226">
        <f>INDEX('Uganda workforce data - raw'!$A$4:$F$619,MATCH($B494, 'Uganda workforce data - raw'!$B$4:$B$619,0), MATCH("Filled Male",'Uganda workforce data - raw'!$A$4:$F$4,0))*INDEX('Mapping cadres'!$B$1:$Z$616,MATCH($B494, 'Mapping cadres'!$B$1:$B$616,0), MATCH(Y$32,'Mapping cadres'!$B$1:$Z$1,0))</f>
        <v>0</v>
      </c>
      <c r="Z494" s="226">
        <f>INDEX('Uganda workforce data - raw'!$A$4:$F$619,MATCH($B494, 'Uganda workforce data - raw'!$B$4:$B$619,0), MATCH("Filled Male",'Uganda workforce data - raw'!$A$4:$F$4,0))*INDEX('Mapping cadres'!$B$1:$Z$616,MATCH($B494, 'Mapping cadres'!$B$1:$B$616,0), MATCH(Z$32,'Mapping cadres'!$B$1:$Z$1,0))</f>
        <v>0</v>
      </c>
      <c r="AA494" s="226">
        <f>INDEX('Uganda workforce data - raw'!$A$4:$F$619,MATCH($B494, 'Uganda workforce data - raw'!$B$4:$B$619,0), MATCH("Filled Female",'Uganda workforce data - raw'!$A$4:$F$4,0))*INDEX('Mapping cadres'!$B$1:$Z$616,MATCH($B494, 'Mapping cadres'!$B$1:$B$616,0), MATCH(AA$32,'Mapping cadres'!$B$1:$Z$1,0))</f>
        <v>0</v>
      </c>
      <c r="AB494" s="226">
        <f>INDEX('Uganda workforce data - raw'!$A$4:$F$619,MATCH($B494, 'Uganda workforce data - raw'!$B$4:$B$619,0), MATCH("Filled Female",'Uganda workforce data - raw'!$A$4:$F$4,0))*INDEX('Mapping cadres'!$B$1:$Z$616,MATCH($B494, 'Mapping cadres'!$B$1:$B$616,0), MATCH(AB$32,'Mapping cadres'!$B$1:$Z$1,0))</f>
        <v>0</v>
      </c>
      <c r="AC494" s="226">
        <f>INDEX('Uganda workforce data - raw'!$A$4:$F$619,MATCH($B494, 'Uganda workforce data - raw'!$B$4:$B$619,0), MATCH("Filled Female",'Uganda workforce data - raw'!$A$4:$F$4,0))*INDEX('Mapping cadres'!$B$1:$Z$616,MATCH($B494, 'Mapping cadres'!$B$1:$B$616,0), MATCH(AC$32,'Mapping cadres'!$B$1:$Z$1,0))</f>
        <v>0</v>
      </c>
      <c r="AD494" s="226">
        <f>INDEX('Uganda workforce data - raw'!$A$4:$F$619,MATCH($B494, 'Uganda workforce data - raw'!$B$4:$B$619,0), MATCH("Filled Female",'Uganda workforce data - raw'!$A$4:$F$4,0))*INDEX('Mapping cadres'!$B$1:$Z$616,MATCH($B494, 'Mapping cadres'!$B$1:$B$616,0), MATCH(AD$32,'Mapping cadres'!$B$1:$Z$1,0))</f>
        <v>0</v>
      </c>
      <c r="AE494" s="226">
        <f>INDEX('Uganda workforce data - raw'!$A$4:$F$619,MATCH($B494, 'Uganda workforce data - raw'!$B$4:$B$619,0), MATCH("Filled Female",'Uganda workforce data - raw'!$A$4:$F$4,0))*INDEX('Mapping cadres'!$B$1:$Z$616,MATCH($B494, 'Mapping cadres'!$B$1:$B$616,0), MATCH(AE$32,'Mapping cadres'!$B$1:$Z$1,0))</f>
        <v>0</v>
      </c>
      <c r="AF494" s="226">
        <f>INDEX('Uganda workforce data - raw'!$A$4:$F$619,MATCH($B494, 'Uganda workforce data - raw'!$B$4:$B$619,0), MATCH("Filled Female",'Uganda workforce data - raw'!$A$4:$F$4,0))*INDEX('Mapping cadres'!$B$1:$Z$616,MATCH($B494, 'Mapping cadres'!$B$1:$B$616,0), MATCH(AF$32,'Mapping cadres'!$B$1:$Z$1,0))</f>
        <v>0</v>
      </c>
      <c r="AG494" s="226">
        <f>INDEX('Uganda workforce data - raw'!$A$4:$F$619,MATCH($B494, 'Uganda workforce data - raw'!$B$4:$B$619,0), MATCH("Filled Female",'Uganda workforce data - raw'!$A$4:$F$4,0))*INDEX('Mapping cadres'!$B$1:$Z$616,MATCH($B494, 'Mapping cadres'!$B$1:$B$616,0), MATCH(AG$32,'Mapping cadres'!$B$1:$Z$1,0))</f>
        <v>0</v>
      </c>
      <c r="AH494" s="226">
        <f>INDEX('Uganda workforce data - raw'!$A$4:$F$619,MATCH($B494, 'Uganda workforce data - raw'!$B$4:$B$619,0), MATCH("Filled Female",'Uganda workforce data - raw'!$A$4:$F$4,0))*INDEX('Mapping cadres'!$B$1:$Z$616,MATCH($B494, 'Mapping cadres'!$B$1:$B$616,0), MATCH(AH$32,'Mapping cadres'!$B$1:$Z$1,0))</f>
        <v>0</v>
      </c>
      <c r="AI494" s="226">
        <f>INDEX('Uganda workforce data - raw'!$A$4:$F$619,MATCH($B494, 'Uganda workforce data - raw'!$B$4:$B$619,0), MATCH("Filled Female",'Uganda workforce data - raw'!$A$4:$F$4,0))*INDEX('Mapping cadres'!$B$1:$Z$616,MATCH($B494, 'Mapping cadres'!$B$1:$B$616,0), MATCH(AI$32,'Mapping cadres'!$B$1:$Z$1,0))</f>
        <v>0</v>
      </c>
      <c r="AJ494" s="226">
        <f>INDEX('Uganda workforce data - raw'!$A$4:$F$619,MATCH($B494, 'Uganda workforce data - raw'!$B$4:$B$619,0), MATCH("Filled Female",'Uganda workforce data - raw'!$A$4:$F$4,0))*INDEX('Mapping cadres'!$B$1:$Z$616,MATCH($B494, 'Mapping cadres'!$B$1:$B$616,0), MATCH(AJ$32,'Mapping cadres'!$B$1:$Z$1,0))</f>
        <v>0</v>
      </c>
      <c r="AK494" s="226">
        <f>INDEX('Uganda workforce data - raw'!$A$4:$F$619,MATCH($B494, 'Uganda workforce data - raw'!$B$4:$B$619,0), MATCH("Filled Female",'Uganda workforce data - raw'!$A$4:$F$4,0))*INDEX('Mapping cadres'!$B$1:$Z$616,MATCH($B494, 'Mapping cadres'!$B$1:$B$616,0), MATCH(AK$32,'Mapping cadres'!$B$1:$Z$1,0))</f>
        <v>0</v>
      </c>
      <c r="AL494" s="226">
        <f>INDEX('Uganda workforce data - raw'!$A$4:$F$619,MATCH($B494, 'Uganda workforce data - raw'!$B$4:$B$619,0), MATCH("Filled Female",'Uganda workforce data - raw'!$A$4:$F$4,0))*INDEX('Mapping cadres'!$B$1:$Z$616,MATCH($B494, 'Mapping cadres'!$B$1:$B$616,0), MATCH(AL$32,'Mapping cadres'!$B$1:$Z$1,0))</f>
        <v>0</v>
      </c>
      <c r="AM494" s="226">
        <f>INDEX('Uganda workforce data - raw'!$A$4:$F$619,MATCH($B494, 'Uganda workforce data - raw'!$B$4:$B$619,0), MATCH("Filled Female",'Uganda workforce data - raw'!$A$4:$F$4,0))*INDEX('Mapping cadres'!$B$1:$Z$616,MATCH($B494, 'Mapping cadres'!$B$1:$B$616,0), MATCH(AM$32,'Mapping cadres'!$B$1:$Z$1,0))</f>
        <v>0</v>
      </c>
      <c r="AN494" s="226">
        <f>INDEX('Uganda workforce data - raw'!$A$4:$F$619,MATCH($B494, 'Uganda workforce data - raw'!$B$4:$B$619,0), MATCH("Filled Female",'Uganda workforce data - raw'!$A$4:$F$4,0))*INDEX('Mapping cadres'!$B$1:$Z$616,MATCH($B494, 'Mapping cadres'!$B$1:$B$616,0), MATCH(AN$32,'Mapping cadres'!$B$1:$Z$1,0))</f>
        <v>0</v>
      </c>
      <c r="AO494" s="226">
        <f>INDEX('Uganda workforce data - raw'!$A$4:$F$619,MATCH($B494, 'Uganda workforce data - raw'!$B$4:$B$619,0), MATCH("Filled Female",'Uganda workforce data - raw'!$A$4:$F$4,0))*INDEX('Mapping cadres'!$B$1:$Z$616,MATCH($B494, 'Mapping cadres'!$B$1:$B$616,0), MATCH(AO$32,'Mapping cadres'!$B$1:$Z$1,0))</f>
        <v>0</v>
      </c>
      <c r="AP494" s="226">
        <f>INDEX('Uganda workforce data - raw'!$A$4:$F$619,MATCH($B494, 'Uganda workforce data - raw'!$B$4:$B$619,0), MATCH("Filled Female",'Uganda workforce data - raw'!$A$4:$F$4,0))*INDEX('Mapping cadres'!$B$1:$Z$616,MATCH($B494, 'Mapping cadres'!$B$1:$B$616,0), MATCH(AP$32,'Mapping cadres'!$B$1:$Z$1,0))</f>
        <v>0</v>
      </c>
      <c r="AQ494" s="226">
        <f>INDEX('Uganda workforce data - raw'!$A$4:$F$619,MATCH($B494, 'Uganda workforce data - raw'!$B$4:$B$619,0), MATCH("Filled Female",'Uganda workforce data - raw'!$A$4:$F$4,0))*INDEX('Mapping cadres'!$B$1:$Z$616,MATCH($B494, 'Mapping cadres'!$B$1:$B$616,0), MATCH(AQ$32,'Mapping cadres'!$B$1:$Z$1,0))</f>
        <v>0</v>
      </c>
      <c r="AR494" s="226">
        <f>INDEX('Uganda workforce data - raw'!$A$4:$F$619,MATCH($B494, 'Uganda workforce data - raw'!$B$4:$B$619,0), MATCH("Filled Female",'Uganda workforce data - raw'!$A$4:$F$4,0))*INDEX('Mapping cadres'!$B$1:$Z$616,MATCH($B494, 'Mapping cadres'!$B$1:$B$616,0), MATCH(AR$32,'Mapping cadres'!$B$1:$Z$1,0))</f>
        <v>0</v>
      </c>
      <c r="AS494" s="226">
        <f>INDEX('Uganda workforce data - raw'!$A$4:$F$619,MATCH($B494, 'Uganda workforce data - raw'!$B$4:$B$619,0), MATCH("Filled Female",'Uganda workforce data - raw'!$A$4:$F$4,0))*INDEX('Mapping cadres'!$B$1:$Z$616,MATCH($B494, 'Mapping cadres'!$B$1:$B$616,0), MATCH(AS$32,'Mapping cadres'!$B$1:$Z$1,0))</f>
        <v>0</v>
      </c>
      <c r="AT494" s="226">
        <f>INDEX('Uganda workforce data - raw'!$A$4:$F$619,MATCH($B494, 'Uganda workforce data - raw'!$B$4:$B$619,0), MATCH("Filled Female",'Uganda workforce data - raw'!$A$4:$F$4,0))*INDEX('Mapping cadres'!$B$1:$Z$616,MATCH($B494, 'Mapping cadres'!$B$1:$B$616,0), MATCH(AT$32,'Mapping cadres'!$B$1:$Z$1,0))</f>
        <v>0</v>
      </c>
      <c r="AU494" s="226">
        <f>INDEX('Uganda workforce data - raw'!$A$4:$F$619,MATCH($B494, 'Uganda workforce data - raw'!$B$4:$B$619,0), MATCH("Filled Female",'Uganda workforce data - raw'!$A$4:$F$4,0))*INDEX('Mapping cadres'!$B$1:$Z$616,MATCH($B494, 'Mapping cadres'!$B$1:$B$616,0), MATCH(AU$32,'Mapping cadres'!$B$1:$Z$1,0))</f>
        <v>0</v>
      </c>
      <c r="AV494" s="226">
        <f>INDEX('Uganda workforce data - raw'!$A$4:$F$619,MATCH($B494, 'Uganda workforce data - raw'!$B$4:$B$619,0), MATCH("Filled Female",'Uganda workforce data - raw'!$A$4:$F$4,0))*INDEX('Mapping cadres'!$B$1:$Z$616,MATCH($B494, 'Mapping cadres'!$B$1:$B$616,0), MATCH(AV$32,'Mapping cadres'!$B$1:$Z$1,0))</f>
        <v>0</v>
      </c>
      <c r="AW494" s="226">
        <f>INDEX('Uganda workforce data - raw'!$A$4:$F$619,MATCH($B494, 'Uganda workforce data - raw'!$B$4:$B$619,0), MATCH("Filled Female",'Uganda workforce data - raw'!$A$4:$F$4,0))*INDEX('Mapping cadres'!$B$1:$Z$616,MATCH($B494, 'Mapping cadres'!$B$1:$B$616,0), MATCH(AW$32,'Mapping cadres'!$B$1:$Z$1,0))</f>
        <v>0</v>
      </c>
      <c r="AX494" s="226">
        <f>INDEX('Uganda workforce data - raw'!$A$4:$F$619,MATCH($B494, 'Uganda workforce data - raw'!$B$4:$B$619,0), MATCH("Filled Female",'Uganda workforce data - raw'!$A$4:$F$4,0))*INDEX('Mapping cadres'!$B$1:$Z$616,MATCH($B494, 'Mapping cadres'!$B$1:$B$616,0), MATCH(AX$32,'Mapping cadres'!$B$1:$Z$1,0))</f>
        <v>0</v>
      </c>
      <c r="AY494" s="226">
        <f t="shared" si="173"/>
        <v>1</v>
      </c>
      <c r="AZ494" s="226">
        <f t="shared" si="174"/>
        <v>0</v>
      </c>
      <c r="BA494" s="226">
        <f t="shared" si="175"/>
        <v>0</v>
      </c>
      <c r="BB494" s="226">
        <f t="shared" si="176"/>
        <v>0</v>
      </c>
      <c r="BC494" s="226">
        <f t="shared" si="177"/>
        <v>0</v>
      </c>
      <c r="BD494" s="226">
        <f t="shared" si="178"/>
        <v>0</v>
      </c>
      <c r="BE494" s="226">
        <f t="shared" si="179"/>
        <v>0</v>
      </c>
      <c r="BF494" s="226">
        <f t="shared" si="180"/>
        <v>0</v>
      </c>
      <c r="BG494" s="226">
        <f t="shared" si="181"/>
        <v>0</v>
      </c>
      <c r="BH494" s="226">
        <f t="shared" si="182"/>
        <v>0</v>
      </c>
      <c r="BI494" s="226">
        <f t="shared" si="183"/>
        <v>0</v>
      </c>
      <c r="BJ494" s="226">
        <f t="shared" si="184"/>
        <v>0</v>
      </c>
      <c r="BK494" s="226">
        <f t="shared" si="185"/>
        <v>0</v>
      </c>
      <c r="BL494" s="226">
        <f t="shared" si="186"/>
        <v>0</v>
      </c>
      <c r="BM494" s="226">
        <f t="shared" si="187"/>
        <v>0</v>
      </c>
      <c r="BN494" s="226">
        <f t="shared" si="188"/>
        <v>0</v>
      </c>
      <c r="BO494" s="226">
        <f t="shared" si="189"/>
        <v>0</v>
      </c>
      <c r="BP494" s="226">
        <f t="shared" si="190"/>
        <v>0</v>
      </c>
      <c r="BQ494" s="226">
        <f t="shared" si="191"/>
        <v>0</v>
      </c>
      <c r="BR494" s="226">
        <f t="shared" si="192"/>
        <v>0</v>
      </c>
      <c r="BS494" s="226">
        <f t="shared" si="193"/>
        <v>0</v>
      </c>
      <c r="BT494" s="226">
        <f t="shared" si="194"/>
        <v>0</v>
      </c>
      <c r="BU494" s="226">
        <f t="shared" si="195"/>
        <v>0</v>
      </c>
      <c r="BV494" s="226">
        <f t="shared" si="196"/>
        <v>0</v>
      </c>
    </row>
    <row r="495" spans="1:74">
      <c r="A495" s="226">
        <v>463</v>
      </c>
      <c r="B495" s="226" t="s">
        <v>1761</v>
      </c>
      <c r="C495" s="226">
        <f>INDEX('Uganda workforce data - raw'!$A$4:$F$619,MATCH($B495, 'Uganda workforce data - raw'!$B$4:$B$619,0), MATCH("Filled Male",'Uganda workforce data - raw'!$A$4:$F$4,0))*INDEX('Mapping cadres'!$B$1:$Z$616,MATCH($B495, 'Mapping cadres'!$B$1:$B$616,0), MATCH(C$32,'Mapping cadres'!$B$1:$Z$1,0))</f>
        <v>0</v>
      </c>
      <c r="D495" s="226">
        <f>INDEX('Uganda workforce data - raw'!$A$4:$F$619,MATCH($B495, 'Uganda workforce data - raw'!$B$4:$B$619,0), MATCH("Filled Male",'Uganda workforce data - raw'!$A$4:$F$4,0))*INDEX('Mapping cadres'!$B$1:$Z$616,MATCH($B495, 'Mapping cadres'!$B$1:$B$616,0), MATCH(D$32,'Mapping cadres'!$B$1:$Z$1,0))</f>
        <v>0</v>
      </c>
      <c r="E495" s="226">
        <f>INDEX('Uganda workforce data - raw'!$A$4:$F$619,MATCH($B495, 'Uganda workforce data - raw'!$B$4:$B$619,0), MATCH("Filled Male",'Uganda workforce data - raw'!$A$4:$F$4,0))*INDEX('Mapping cadres'!$B$1:$Z$616,MATCH($B495, 'Mapping cadres'!$B$1:$B$616,0), MATCH(E$32,'Mapping cadres'!$B$1:$Z$1,0))</f>
        <v>0</v>
      </c>
      <c r="F495" s="226">
        <f>INDEX('Uganda workforce data - raw'!$A$4:$F$619,MATCH($B495, 'Uganda workforce data - raw'!$B$4:$B$619,0), MATCH("Filled Male",'Uganda workforce data - raw'!$A$4:$F$4,0))*INDEX('Mapping cadres'!$B$1:$Z$616,MATCH($B495, 'Mapping cadres'!$B$1:$B$616,0), MATCH(F$32,'Mapping cadres'!$B$1:$Z$1,0))</f>
        <v>0</v>
      </c>
      <c r="G495" s="226">
        <f>INDEX('Uganda workforce data - raw'!$A$4:$F$619,MATCH($B495, 'Uganda workforce data - raw'!$B$4:$B$619,0), MATCH("Filled Male",'Uganda workforce data - raw'!$A$4:$F$4,0))*INDEX('Mapping cadres'!$B$1:$Z$616,MATCH($B495, 'Mapping cadres'!$B$1:$B$616,0), MATCH(G$32,'Mapping cadres'!$B$1:$Z$1,0))</f>
        <v>0</v>
      </c>
      <c r="H495" s="226">
        <f>INDEX('Uganda workforce data - raw'!$A$4:$F$619,MATCH($B495, 'Uganda workforce data - raw'!$B$4:$B$619,0), MATCH("Filled Male",'Uganda workforce data - raw'!$A$4:$F$4,0))*INDEX('Mapping cadres'!$B$1:$Z$616,MATCH($B495, 'Mapping cadres'!$B$1:$B$616,0), MATCH(H$32,'Mapping cadres'!$B$1:$Z$1,0))</f>
        <v>0</v>
      </c>
      <c r="I495" s="226">
        <f>INDEX('Uganda workforce data - raw'!$A$4:$F$619,MATCH($B495, 'Uganda workforce data - raw'!$B$4:$B$619,0), MATCH("Filled Male",'Uganda workforce data - raw'!$A$4:$F$4,0))*INDEX('Mapping cadres'!$B$1:$Z$616,MATCH($B495, 'Mapping cadres'!$B$1:$B$616,0), MATCH(I$32,'Mapping cadres'!$B$1:$Z$1,0))</f>
        <v>0</v>
      </c>
      <c r="J495" s="226">
        <f>INDEX('Uganda workforce data - raw'!$A$4:$F$619,MATCH($B495, 'Uganda workforce data - raw'!$B$4:$B$619,0), MATCH("Filled Male",'Uganda workforce data - raw'!$A$4:$F$4,0))*INDEX('Mapping cadres'!$B$1:$Z$616,MATCH($B495, 'Mapping cadres'!$B$1:$B$616,0), MATCH(J$32,'Mapping cadres'!$B$1:$Z$1,0))</f>
        <v>0</v>
      </c>
      <c r="K495" s="226">
        <f>INDEX('Uganda workforce data - raw'!$A$4:$F$619,MATCH($B495, 'Uganda workforce data - raw'!$B$4:$B$619,0), MATCH("Filled Male",'Uganda workforce data - raw'!$A$4:$F$4,0))*INDEX('Mapping cadres'!$B$1:$Z$616,MATCH($B495, 'Mapping cadres'!$B$1:$B$616,0), MATCH(K$32,'Mapping cadres'!$B$1:$Z$1,0))</f>
        <v>0</v>
      </c>
      <c r="L495" s="226">
        <f>INDEX('Uganda workforce data - raw'!$A$4:$F$619,MATCH($B495, 'Uganda workforce data - raw'!$B$4:$B$619,0), MATCH("Filled Male",'Uganda workforce data - raw'!$A$4:$F$4,0))*INDEX('Mapping cadres'!$B$1:$Z$616,MATCH($B495, 'Mapping cadres'!$B$1:$B$616,0), MATCH(L$32,'Mapping cadres'!$B$1:$Z$1,0))</f>
        <v>0</v>
      </c>
      <c r="M495" s="226">
        <f>INDEX('Uganda workforce data - raw'!$A$4:$F$619,MATCH($B495, 'Uganda workforce data - raw'!$B$4:$B$619,0), MATCH("Filled Male",'Uganda workforce data - raw'!$A$4:$F$4,0))*INDEX('Mapping cadres'!$B$1:$Z$616,MATCH($B495, 'Mapping cadres'!$B$1:$B$616,0), MATCH(M$32,'Mapping cadres'!$B$1:$Z$1,0))</f>
        <v>0</v>
      </c>
      <c r="N495" s="226">
        <f>INDEX('Uganda workforce data - raw'!$A$4:$F$619,MATCH($B495, 'Uganda workforce data - raw'!$B$4:$B$619,0), MATCH("Filled Male",'Uganda workforce data - raw'!$A$4:$F$4,0))*INDEX('Mapping cadres'!$B$1:$Z$616,MATCH($B495, 'Mapping cadres'!$B$1:$B$616,0), MATCH(N$32,'Mapping cadres'!$B$1:$Z$1,0))</f>
        <v>0</v>
      </c>
      <c r="O495" s="226">
        <f>INDEX('Uganda workforce data - raw'!$A$4:$F$619,MATCH($B495, 'Uganda workforce data - raw'!$B$4:$B$619,0), MATCH("Filled Male",'Uganda workforce data - raw'!$A$4:$F$4,0))*INDEX('Mapping cadres'!$B$1:$Z$616,MATCH($B495, 'Mapping cadres'!$B$1:$B$616,0), MATCH(O$32,'Mapping cadres'!$B$1:$Z$1,0))</f>
        <v>0</v>
      </c>
      <c r="P495" s="226">
        <f>INDEX('Uganda workforce data - raw'!$A$4:$F$619,MATCH($B495, 'Uganda workforce data - raw'!$B$4:$B$619,0), MATCH("Filled Male",'Uganda workforce data - raw'!$A$4:$F$4,0))*INDEX('Mapping cadres'!$B$1:$Z$616,MATCH($B495, 'Mapping cadres'!$B$1:$B$616,0), MATCH(P$32,'Mapping cadres'!$B$1:$Z$1,0))</f>
        <v>0</v>
      </c>
      <c r="Q495" s="226">
        <f>INDEX('Uganda workforce data - raw'!$A$4:$F$619,MATCH($B495, 'Uganda workforce data - raw'!$B$4:$B$619,0), MATCH("Filled Male",'Uganda workforce data - raw'!$A$4:$F$4,0))*INDEX('Mapping cadres'!$B$1:$Z$616,MATCH($B495, 'Mapping cadres'!$B$1:$B$616,0), MATCH(Q$32,'Mapping cadres'!$B$1:$Z$1,0))</f>
        <v>0</v>
      </c>
      <c r="R495" s="226">
        <f>INDEX('Uganda workforce data - raw'!$A$4:$F$619,MATCH($B495, 'Uganda workforce data - raw'!$B$4:$B$619,0), MATCH("Filled Male",'Uganda workforce data - raw'!$A$4:$F$4,0))*INDEX('Mapping cadres'!$B$1:$Z$616,MATCH($B495, 'Mapping cadres'!$B$1:$B$616,0), MATCH(R$32,'Mapping cadres'!$B$1:$Z$1,0))</f>
        <v>0</v>
      </c>
      <c r="S495" s="226">
        <f>INDEX('Uganda workforce data - raw'!$A$4:$F$619,MATCH($B495, 'Uganda workforce data - raw'!$B$4:$B$619,0), MATCH("Filled Male",'Uganda workforce data - raw'!$A$4:$F$4,0))*INDEX('Mapping cadres'!$B$1:$Z$616,MATCH($B495, 'Mapping cadres'!$B$1:$B$616,0), MATCH(S$32,'Mapping cadres'!$B$1:$Z$1,0))</f>
        <v>0</v>
      </c>
      <c r="T495" s="226">
        <f>INDEX('Uganda workforce data - raw'!$A$4:$F$619,MATCH($B495, 'Uganda workforce data - raw'!$B$4:$B$619,0), MATCH("Filled Male",'Uganda workforce data - raw'!$A$4:$F$4,0))*INDEX('Mapping cadres'!$B$1:$Z$616,MATCH($B495, 'Mapping cadres'!$B$1:$B$616,0), MATCH(T$32,'Mapping cadres'!$B$1:$Z$1,0))</f>
        <v>0</v>
      </c>
      <c r="U495" s="226">
        <f>INDEX('Uganda workforce data - raw'!$A$4:$F$619,MATCH($B495, 'Uganda workforce data - raw'!$B$4:$B$619,0), MATCH("Filled Male",'Uganda workforce data - raw'!$A$4:$F$4,0))*INDEX('Mapping cadres'!$B$1:$Z$616,MATCH($B495, 'Mapping cadres'!$B$1:$B$616,0), MATCH(U$32,'Mapping cadres'!$B$1:$Z$1,0))</f>
        <v>0</v>
      </c>
      <c r="V495" s="226">
        <f>INDEX('Uganda workforce data - raw'!$A$4:$F$619,MATCH($B495, 'Uganda workforce data - raw'!$B$4:$B$619,0), MATCH("Filled Male",'Uganda workforce data - raw'!$A$4:$F$4,0))*INDEX('Mapping cadres'!$B$1:$Z$616,MATCH($B495, 'Mapping cadres'!$B$1:$B$616,0), MATCH(V$32,'Mapping cadres'!$B$1:$Z$1,0))</f>
        <v>0</v>
      </c>
      <c r="W495" s="226">
        <f>INDEX('Uganda workforce data - raw'!$A$4:$F$619,MATCH($B495, 'Uganda workforce data - raw'!$B$4:$B$619,0), MATCH("Filled Male",'Uganda workforce data - raw'!$A$4:$F$4,0))*INDEX('Mapping cadres'!$B$1:$Z$616,MATCH($B495, 'Mapping cadres'!$B$1:$B$616,0), MATCH(W$32,'Mapping cadres'!$B$1:$Z$1,0))</f>
        <v>0</v>
      </c>
      <c r="X495" s="226">
        <f>INDEX('Uganda workforce data - raw'!$A$4:$F$619,MATCH($B495, 'Uganda workforce data - raw'!$B$4:$B$619,0), MATCH("Filled Male",'Uganda workforce data - raw'!$A$4:$F$4,0))*INDEX('Mapping cadres'!$B$1:$Z$616,MATCH($B495, 'Mapping cadres'!$B$1:$B$616,0), MATCH(X$32,'Mapping cadres'!$B$1:$Z$1,0))</f>
        <v>0</v>
      </c>
      <c r="Y495" s="226">
        <f>INDEX('Uganda workforce data - raw'!$A$4:$F$619,MATCH($B495, 'Uganda workforce data - raw'!$B$4:$B$619,0), MATCH("Filled Male",'Uganda workforce data - raw'!$A$4:$F$4,0))*INDEX('Mapping cadres'!$B$1:$Z$616,MATCH($B495, 'Mapping cadres'!$B$1:$B$616,0), MATCH(Y$32,'Mapping cadres'!$B$1:$Z$1,0))</f>
        <v>0</v>
      </c>
      <c r="Z495" s="226">
        <f>INDEX('Uganda workforce data - raw'!$A$4:$F$619,MATCH($B495, 'Uganda workforce data - raw'!$B$4:$B$619,0), MATCH("Filled Male",'Uganda workforce data - raw'!$A$4:$F$4,0))*INDEX('Mapping cadres'!$B$1:$Z$616,MATCH($B495, 'Mapping cadres'!$B$1:$B$616,0), MATCH(Z$32,'Mapping cadres'!$B$1:$Z$1,0))</f>
        <v>0</v>
      </c>
      <c r="AA495" s="226">
        <f>INDEX('Uganda workforce data - raw'!$A$4:$F$619,MATCH($B495, 'Uganda workforce data - raw'!$B$4:$B$619,0), MATCH("Filled Female",'Uganda workforce data - raw'!$A$4:$F$4,0))*INDEX('Mapping cadres'!$B$1:$Z$616,MATCH($B495, 'Mapping cadres'!$B$1:$B$616,0), MATCH(AA$32,'Mapping cadres'!$B$1:$Z$1,0))</f>
        <v>1</v>
      </c>
      <c r="AB495" s="226">
        <f>INDEX('Uganda workforce data - raw'!$A$4:$F$619,MATCH($B495, 'Uganda workforce data - raw'!$B$4:$B$619,0), MATCH("Filled Female",'Uganda workforce data - raw'!$A$4:$F$4,0))*INDEX('Mapping cadres'!$B$1:$Z$616,MATCH($B495, 'Mapping cadres'!$B$1:$B$616,0), MATCH(AB$32,'Mapping cadres'!$B$1:$Z$1,0))</f>
        <v>0</v>
      </c>
      <c r="AC495" s="226">
        <f>INDEX('Uganda workforce data - raw'!$A$4:$F$619,MATCH($B495, 'Uganda workforce data - raw'!$B$4:$B$619,0), MATCH("Filled Female",'Uganda workforce data - raw'!$A$4:$F$4,0))*INDEX('Mapping cadres'!$B$1:$Z$616,MATCH($B495, 'Mapping cadres'!$B$1:$B$616,0), MATCH(AC$32,'Mapping cadres'!$B$1:$Z$1,0))</f>
        <v>0</v>
      </c>
      <c r="AD495" s="226">
        <f>INDEX('Uganda workforce data - raw'!$A$4:$F$619,MATCH($B495, 'Uganda workforce data - raw'!$B$4:$B$619,0), MATCH("Filled Female",'Uganda workforce data - raw'!$A$4:$F$4,0))*INDEX('Mapping cadres'!$B$1:$Z$616,MATCH($B495, 'Mapping cadres'!$B$1:$B$616,0), MATCH(AD$32,'Mapping cadres'!$B$1:$Z$1,0))</f>
        <v>0</v>
      </c>
      <c r="AE495" s="226">
        <f>INDEX('Uganda workforce data - raw'!$A$4:$F$619,MATCH($B495, 'Uganda workforce data - raw'!$B$4:$B$619,0), MATCH("Filled Female",'Uganda workforce data - raw'!$A$4:$F$4,0))*INDEX('Mapping cadres'!$B$1:$Z$616,MATCH($B495, 'Mapping cadres'!$B$1:$B$616,0), MATCH(AE$32,'Mapping cadres'!$B$1:$Z$1,0))</f>
        <v>0</v>
      </c>
      <c r="AF495" s="226">
        <f>INDEX('Uganda workforce data - raw'!$A$4:$F$619,MATCH($B495, 'Uganda workforce data - raw'!$B$4:$B$619,0), MATCH("Filled Female",'Uganda workforce data - raw'!$A$4:$F$4,0))*INDEX('Mapping cadres'!$B$1:$Z$616,MATCH($B495, 'Mapping cadres'!$B$1:$B$616,0), MATCH(AF$32,'Mapping cadres'!$B$1:$Z$1,0))</f>
        <v>0</v>
      </c>
      <c r="AG495" s="226">
        <f>INDEX('Uganda workforce data - raw'!$A$4:$F$619,MATCH($B495, 'Uganda workforce data - raw'!$B$4:$B$619,0), MATCH("Filled Female",'Uganda workforce data - raw'!$A$4:$F$4,0))*INDEX('Mapping cadres'!$B$1:$Z$616,MATCH($B495, 'Mapping cadres'!$B$1:$B$616,0), MATCH(AG$32,'Mapping cadres'!$B$1:$Z$1,0))</f>
        <v>0</v>
      </c>
      <c r="AH495" s="226">
        <f>INDEX('Uganda workforce data - raw'!$A$4:$F$619,MATCH($B495, 'Uganda workforce data - raw'!$B$4:$B$619,0), MATCH("Filled Female",'Uganda workforce data - raw'!$A$4:$F$4,0))*INDEX('Mapping cadres'!$B$1:$Z$616,MATCH($B495, 'Mapping cadres'!$B$1:$B$616,0), MATCH(AH$32,'Mapping cadres'!$B$1:$Z$1,0))</f>
        <v>0</v>
      </c>
      <c r="AI495" s="226">
        <f>INDEX('Uganda workforce data - raw'!$A$4:$F$619,MATCH($B495, 'Uganda workforce data - raw'!$B$4:$B$619,0), MATCH("Filled Female",'Uganda workforce data - raw'!$A$4:$F$4,0))*INDEX('Mapping cadres'!$B$1:$Z$616,MATCH($B495, 'Mapping cadres'!$B$1:$B$616,0), MATCH(AI$32,'Mapping cadres'!$B$1:$Z$1,0))</f>
        <v>0</v>
      </c>
      <c r="AJ495" s="226">
        <f>INDEX('Uganda workforce data - raw'!$A$4:$F$619,MATCH($B495, 'Uganda workforce data - raw'!$B$4:$B$619,0), MATCH("Filled Female",'Uganda workforce data - raw'!$A$4:$F$4,0))*INDEX('Mapping cadres'!$B$1:$Z$616,MATCH($B495, 'Mapping cadres'!$B$1:$B$616,0), MATCH(AJ$32,'Mapping cadres'!$B$1:$Z$1,0))</f>
        <v>0</v>
      </c>
      <c r="AK495" s="226">
        <f>INDEX('Uganda workforce data - raw'!$A$4:$F$619,MATCH($B495, 'Uganda workforce data - raw'!$B$4:$B$619,0), MATCH("Filled Female",'Uganda workforce data - raw'!$A$4:$F$4,0))*INDEX('Mapping cadres'!$B$1:$Z$616,MATCH($B495, 'Mapping cadres'!$B$1:$B$616,0), MATCH(AK$32,'Mapping cadres'!$B$1:$Z$1,0))</f>
        <v>0</v>
      </c>
      <c r="AL495" s="226">
        <f>INDEX('Uganda workforce data - raw'!$A$4:$F$619,MATCH($B495, 'Uganda workforce data - raw'!$B$4:$B$619,0), MATCH("Filled Female",'Uganda workforce data - raw'!$A$4:$F$4,0))*INDEX('Mapping cadres'!$B$1:$Z$616,MATCH($B495, 'Mapping cadres'!$B$1:$B$616,0), MATCH(AL$32,'Mapping cadres'!$B$1:$Z$1,0))</f>
        <v>0</v>
      </c>
      <c r="AM495" s="226">
        <f>INDEX('Uganda workforce data - raw'!$A$4:$F$619,MATCH($B495, 'Uganda workforce data - raw'!$B$4:$B$619,0), MATCH("Filled Female",'Uganda workforce data - raw'!$A$4:$F$4,0))*INDEX('Mapping cadres'!$B$1:$Z$616,MATCH($B495, 'Mapping cadres'!$B$1:$B$616,0), MATCH(AM$32,'Mapping cadres'!$B$1:$Z$1,0))</f>
        <v>0</v>
      </c>
      <c r="AN495" s="226">
        <f>INDEX('Uganda workforce data - raw'!$A$4:$F$619,MATCH($B495, 'Uganda workforce data - raw'!$B$4:$B$619,0), MATCH("Filled Female",'Uganda workforce data - raw'!$A$4:$F$4,0))*INDEX('Mapping cadres'!$B$1:$Z$616,MATCH($B495, 'Mapping cadres'!$B$1:$B$616,0), MATCH(AN$32,'Mapping cadres'!$B$1:$Z$1,0))</f>
        <v>0</v>
      </c>
      <c r="AO495" s="226">
        <f>INDEX('Uganda workforce data - raw'!$A$4:$F$619,MATCH($B495, 'Uganda workforce data - raw'!$B$4:$B$619,0), MATCH("Filled Female",'Uganda workforce data - raw'!$A$4:$F$4,0))*INDEX('Mapping cadres'!$B$1:$Z$616,MATCH($B495, 'Mapping cadres'!$B$1:$B$616,0), MATCH(AO$32,'Mapping cadres'!$B$1:$Z$1,0))</f>
        <v>0</v>
      </c>
      <c r="AP495" s="226">
        <f>INDEX('Uganda workforce data - raw'!$A$4:$F$619,MATCH($B495, 'Uganda workforce data - raw'!$B$4:$B$619,0), MATCH("Filled Female",'Uganda workforce data - raw'!$A$4:$F$4,0))*INDEX('Mapping cadres'!$B$1:$Z$616,MATCH($B495, 'Mapping cadres'!$B$1:$B$616,0), MATCH(AP$32,'Mapping cadres'!$B$1:$Z$1,0))</f>
        <v>0</v>
      </c>
      <c r="AQ495" s="226">
        <f>INDEX('Uganda workforce data - raw'!$A$4:$F$619,MATCH($B495, 'Uganda workforce data - raw'!$B$4:$B$619,0), MATCH("Filled Female",'Uganda workforce data - raw'!$A$4:$F$4,0))*INDEX('Mapping cadres'!$B$1:$Z$616,MATCH($B495, 'Mapping cadres'!$B$1:$B$616,0), MATCH(AQ$32,'Mapping cadres'!$B$1:$Z$1,0))</f>
        <v>0</v>
      </c>
      <c r="AR495" s="226">
        <f>INDEX('Uganda workforce data - raw'!$A$4:$F$619,MATCH($B495, 'Uganda workforce data - raw'!$B$4:$B$619,0), MATCH("Filled Female",'Uganda workforce data - raw'!$A$4:$F$4,0))*INDEX('Mapping cadres'!$B$1:$Z$616,MATCH($B495, 'Mapping cadres'!$B$1:$B$616,0), MATCH(AR$32,'Mapping cadres'!$B$1:$Z$1,0))</f>
        <v>0</v>
      </c>
      <c r="AS495" s="226">
        <f>INDEX('Uganda workforce data - raw'!$A$4:$F$619,MATCH($B495, 'Uganda workforce data - raw'!$B$4:$B$619,0), MATCH("Filled Female",'Uganda workforce data - raw'!$A$4:$F$4,0))*INDEX('Mapping cadres'!$B$1:$Z$616,MATCH($B495, 'Mapping cadres'!$B$1:$B$616,0), MATCH(AS$32,'Mapping cadres'!$B$1:$Z$1,0))</f>
        <v>0</v>
      </c>
      <c r="AT495" s="226">
        <f>INDEX('Uganda workforce data - raw'!$A$4:$F$619,MATCH($B495, 'Uganda workforce data - raw'!$B$4:$B$619,0), MATCH("Filled Female",'Uganda workforce data - raw'!$A$4:$F$4,0))*INDEX('Mapping cadres'!$B$1:$Z$616,MATCH($B495, 'Mapping cadres'!$B$1:$B$616,0), MATCH(AT$32,'Mapping cadres'!$B$1:$Z$1,0))</f>
        <v>0</v>
      </c>
      <c r="AU495" s="226">
        <f>INDEX('Uganda workforce data - raw'!$A$4:$F$619,MATCH($B495, 'Uganda workforce data - raw'!$B$4:$B$619,0), MATCH("Filled Female",'Uganda workforce data - raw'!$A$4:$F$4,0))*INDEX('Mapping cadres'!$B$1:$Z$616,MATCH($B495, 'Mapping cadres'!$B$1:$B$616,0), MATCH(AU$32,'Mapping cadres'!$B$1:$Z$1,0))</f>
        <v>0</v>
      </c>
      <c r="AV495" s="226">
        <f>INDEX('Uganda workforce data - raw'!$A$4:$F$619,MATCH($B495, 'Uganda workforce data - raw'!$B$4:$B$619,0), MATCH("Filled Female",'Uganda workforce data - raw'!$A$4:$F$4,0))*INDEX('Mapping cadres'!$B$1:$Z$616,MATCH($B495, 'Mapping cadres'!$B$1:$B$616,0), MATCH(AV$32,'Mapping cadres'!$B$1:$Z$1,0))</f>
        <v>0</v>
      </c>
      <c r="AW495" s="226">
        <f>INDEX('Uganda workforce data - raw'!$A$4:$F$619,MATCH($B495, 'Uganda workforce data - raw'!$B$4:$B$619,0), MATCH("Filled Female",'Uganda workforce data - raw'!$A$4:$F$4,0))*INDEX('Mapping cadres'!$B$1:$Z$616,MATCH($B495, 'Mapping cadres'!$B$1:$B$616,0), MATCH(AW$32,'Mapping cadres'!$B$1:$Z$1,0))</f>
        <v>0</v>
      </c>
      <c r="AX495" s="226">
        <f>INDEX('Uganda workforce data - raw'!$A$4:$F$619,MATCH($B495, 'Uganda workforce data - raw'!$B$4:$B$619,0), MATCH("Filled Female",'Uganda workforce data - raw'!$A$4:$F$4,0))*INDEX('Mapping cadres'!$B$1:$Z$616,MATCH($B495, 'Mapping cadres'!$B$1:$B$616,0), MATCH(AX$32,'Mapping cadres'!$B$1:$Z$1,0))</f>
        <v>0</v>
      </c>
      <c r="AY495" s="226">
        <f t="shared" si="173"/>
        <v>1</v>
      </c>
      <c r="AZ495" s="226">
        <f t="shared" si="174"/>
        <v>0</v>
      </c>
      <c r="BA495" s="226">
        <f t="shared" si="175"/>
        <v>0</v>
      </c>
      <c r="BB495" s="226">
        <f t="shared" si="176"/>
        <v>0</v>
      </c>
      <c r="BC495" s="226">
        <f t="shared" si="177"/>
        <v>0</v>
      </c>
      <c r="BD495" s="226">
        <f t="shared" si="178"/>
        <v>0</v>
      </c>
      <c r="BE495" s="226">
        <f t="shared" si="179"/>
        <v>0</v>
      </c>
      <c r="BF495" s="226">
        <f t="shared" si="180"/>
        <v>0</v>
      </c>
      <c r="BG495" s="226">
        <f t="shared" si="181"/>
        <v>0</v>
      </c>
      <c r="BH495" s="226">
        <f t="shared" si="182"/>
        <v>0</v>
      </c>
      <c r="BI495" s="226">
        <f t="shared" si="183"/>
        <v>0</v>
      </c>
      <c r="BJ495" s="226">
        <f t="shared" si="184"/>
        <v>0</v>
      </c>
      <c r="BK495" s="226">
        <f t="shared" si="185"/>
        <v>0</v>
      </c>
      <c r="BL495" s="226">
        <f t="shared" si="186"/>
        <v>0</v>
      </c>
      <c r="BM495" s="226">
        <f t="shared" si="187"/>
        <v>0</v>
      </c>
      <c r="BN495" s="226">
        <f t="shared" si="188"/>
        <v>0</v>
      </c>
      <c r="BO495" s="226">
        <f t="shared" si="189"/>
        <v>0</v>
      </c>
      <c r="BP495" s="226">
        <f t="shared" si="190"/>
        <v>0</v>
      </c>
      <c r="BQ495" s="226">
        <f t="shared" si="191"/>
        <v>0</v>
      </c>
      <c r="BR495" s="226">
        <f t="shared" si="192"/>
        <v>0</v>
      </c>
      <c r="BS495" s="226">
        <f t="shared" si="193"/>
        <v>0</v>
      </c>
      <c r="BT495" s="226">
        <f t="shared" si="194"/>
        <v>0</v>
      </c>
      <c r="BU495" s="226">
        <f t="shared" si="195"/>
        <v>0</v>
      </c>
      <c r="BV495" s="226">
        <f t="shared" si="196"/>
        <v>0</v>
      </c>
    </row>
    <row r="496" spans="1:74">
      <c r="A496" s="226">
        <v>464</v>
      </c>
      <c r="B496" s="226" t="s">
        <v>1762</v>
      </c>
      <c r="C496" s="226">
        <f>INDEX('Uganda workforce data - raw'!$A$4:$F$619,MATCH($B496, 'Uganda workforce data - raw'!$B$4:$B$619,0), MATCH("Filled Male",'Uganda workforce data - raw'!$A$4:$F$4,0))*INDEX('Mapping cadres'!$B$1:$Z$616,MATCH($B496, 'Mapping cadres'!$B$1:$B$616,0), MATCH(C$32,'Mapping cadres'!$B$1:$Z$1,0))</f>
        <v>6</v>
      </c>
      <c r="D496" s="226">
        <f>INDEX('Uganda workforce data - raw'!$A$4:$F$619,MATCH($B496, 'Uganda workforce data - raw'!$B$4:$B$619,0), MATCH("Filled Male",'Uganda workforce data - raw'!$A$4:$F$4,0))*INDEX('Mapping cadres'!$B$1:$Z$616,MATCH($B496, 'Mapping cadres'!$B$1:$B$616,0), MATCH(D$32,'Mapping cadres'!$B$1:$Z$1,0))</f>
        <v>0</v>
      </c>
      <c r="E496" s="226">
        <f>INDEX('Uganda workforce data - raw'!$A$4:$F$619,MATCH($B496, 'Uganda workforce data - raw'!$B$4:$B$619,0), MATCH("Filled Male",'Uganda workforce data - raw'!$A$4:$F$4,0))*INDEX('Mapping cadres'!$B$1:$Z$616,MATCH($B496, 'Mapping cadres'!$B$1:$B$616,0), MATCH(E$32,'Mapping cadres'!$B$1:$Z$1,0))</f>
        <v>0</v>
      </c>
      <c r="F496" s="226">
        <f>INDEX('Uganda workforce data - raw'!$A$4:$F$619,MATCH($B496, 'Uganda workforce data - raw'!$B$4:$B$619,0), MATCH("Filled Male",'Uganda workforce data - raw'!$A$4:$F$4,0))*INDEX('Mapping cadres'!$B$1:$Z$616,MATCH($B496, 'Mapping cadres'!$B$1:$B$616,0), MATCH(F$32,'Mapping cadres'!$B$1:$Z$1,0))</f>
        <v>0</v>
      </c>
      <c r="G496" s="226">
        <f>INDEX('Uganda workforce data - raw'!$A$4:$F$619,MATCH($B496, 'Uganda workforce data - raw'!$B$4:$B$619,0), MATCH("Filled Male",'Uganda workforce data - raw'!$A$4:$F$4,0))*INDEX('Mapping cadres'!$B$1:$Z$616,MATCH($B496, 'Mapping cadres'!$B$1:$B$616,0), MATCH(G$32,'Mapping cadres'!$B$1:$Z$1,0))</f>
        <v>0</v>
      </c>
      <c r="H496" s="226">
        <f>INDEX('Uganda workforce data - raw'!$A$4:$F$619,MATCH($B496, 'Uganda workforce data - raw'!$B$4:$B$619,0), MATCH("Filled Male",'Uganda workforce data - raw'!$A$4:$F$4,0))*INDEX('Mapping cadres'!$B$1:$Z$616,MATCH($B496, 'Mapping cadres'!$B$1:$B$616,0), MATCH(H$32,'Mapping cadres'!$B$1:$Z$1,0))</f>
        <v>0</v>
      </c>
      <c r="I496" s="226">
        <f>INDEX('Uganda workforce data - raw'!$A$4:$F$619,MATCH($B496, 'Uganda workforce data - raw'!$B$4:$B$619,0), MATCH("Filled Male",'Uganda workforce data - raw'!$A$4:$F$4,0))*INDEX('Mapping cadres'!$B$1:$Z$616,MATCH($B496, 'Mapping cadres'!$B$1:$B$616,0), MATCH(I$32,'Mapping cadres'!$B$1:$Z$1,0))</f>
        <v>0</v>
      </c>
      <c r="J496" s="226">
        <f>INDEX('Uganda workforce data - raw'!$A$4:$F$619,MATCH($B496, 'Uganda workforce data - raw'!$B$4:$B$619,0), MATCH("Filled Male",'Uganda workforce data - raw'!$A$4:$F$4,0))*INDEX('Mapping cadres'!$B$1:$Z$616,MATCH($B496, 'Mapping cadres'!$B$1:$B$616,0), MATCH(J$32,'Mapping cadres'!$B$1:$Z$1,0))</f>
        <v>0</v>
      </c>
      <c r="K496" s="226">
        <f>INDEX('Uganda workforce data - raw'!$A$4:$F$619,MATCH($B496, 'Uganda workforce data - raw'!$B$4:$B$619,0), MATCH("Filled Male",'Uganda workforce data - raw'!$A$4:$F$4,0))*INDEX('Mapping cadres'!$B$1:$Z$616,MATCH($B496, 'Mapping cadres'!$B$1:$B$616,0), MATCH(K$32,'Mapping cadres'!$B$1:$Z$1,0))</f>
        <v>0</v>
      </c>
      <c r="L496" s="226">
        <f>INDEX('Uganda workforce data - raw'!$A$4:$F$619,MATCH($B496, 'Uganda workforce data - raw'!$B$4:$B$619,0), MATCH("Filled Male",'Uganda workforce data - raw'!$A$4:$F$4,0))*INDEX('Mapping cadres'!$B$1:$Z$616,MATCH($B496, 'Mapping cadres'!$B$1:$B$616,0), MATCH(L$32,'Mapping cadres'!$B$1:$Z$1,0))</f>
        <v>0</v>
      </c>
      <c r="M496" s="226">
        <f>INDEX('Uganda workforce data - raw'!$A$4:$F$619,MATCH($B496, 'Uganda workforce data - raw'!$B$4:$B$619,0), MATCH("Filled Male",'Uganda workforce data - raw'!$A$4:$F$4,0))*INDEX('Mapping cadres'!$B$1:$Z$616,MATCH($B496, 'Mapping cadres'!$B$1:$B$616,0), MATCH(M$32,'Mapping cadres'!$B$1:$Z$1,0))</f>
        <v>0</v>
      </c>
      <c r="N496" s="226">
        <f>INDEX('Uganda workforce data - raw'!$A$4:$F$619,MATCH($B496, 'Uganda workforce data - raw'!$B$4:$B$619,0), MATCH("Filled Male",'Uganda workforce data - raw'!$A$4:$F$4,0))*INDEX('Mapping cadres'!$B$1:$Z$616,MATCH($B496, 'Mapping cadres'!$B$1:$B$616,0), MATCH(N$32,'Mapping cadres'!$B$1:$Z$1,0))</f>
        <v>0</v>
      </c>
      <c r="O496" s="226">
        <f>INDEX('Uganda workforce data - raw'!$A$4:$F$619,MATCH($B496, 'Uganda workforce data - raw'!$B$4:$B$619,0), MATCH("Filled Male",'Uganda workforce data - raw'!$A$4:$F$4,0))*INDEX('Mapping cadres'!$B$1:$Z$616,MATCH($B496, 'Mapping cadres'!$B$1:$B$616,0), MATCH(O$32,'Mapping cadres'!$B$1:$Z$1,0))</f>
        <v>0</v>
      </c>
      <c r="P496" s="226">
        <f>INDEX('Uganda workforce data - raw'!$A$4:$F$619,MATCH($B496, 'Uganda workforce data - raw'!$B$4:$B$619,0), MATCH("Filled Male",'Uganda workforce data - raw'!$A$4:$F$4,0))*INDEX('Mapping cadres'!$B$1:$Z$616,MATCH($B496, 'Mapping cadres'!$B$1:$B$616,0), MATCH(P$32,'Mapping cadres'!$B$1:$Z$1,0))</f>
        <v>0</v>
      </c>
      <c r="Q496" s="226">
        <f>INDEX('Uganda workforce data - raw'!$A$4:$F$619,MATCH($B496, 'Uganda workforce data - raw'!$B$4:$B$619,0), MATCH("Filled Male",'Uganda workforce data - raw'!$A$4:$F$4,0))*INDEX('Mapping cadres'!$B$1:$Z$616,MATCH($B496, 'Mapping cadres'!$B$1:$B$616,0), MATCH(Q$32,'Mapping cadres'!$B$1:$Z$1,0))</f>
        <v>0</v>
      </c>
      <c r="R496" s="226">
        <f>INDEX('Uganda workforce data - raw'!$A$4:$F$619,MATCH($B496, 'Uganda workforce data - raw'!$B$4:$B$619,0), MATCH("Filled Male",'Uganda workforce data - raw'!$A$4:$F$4,0))*INDEX('Mapping cadres'!$B$1:$Z$616,MATCH($B496, 'Mapping cadres'!$B$1:$B$616,0), MATCH(R$32,'Mapping cadres'!$B$1:$Z$1,0))</f>
        <v>0</v>
      </c>
      <c r="S496" s="226">
        <f>INDEX('Uganda workforce data - raw'!$A$4:$F$619,MATCH($B496, 'Uganda workforce data - raw'!$B$4:$B$619,0), MATCH("Filled Male",'Uganda workforce data - raw'!$A$4:$F$4,0))*INDEX('Mapping cadres'!$B$1:$Z$616,MATCH($B496, 'Mapping cadres'!$B$1:$B$616,0), MATCH(S$32,'Mapping cadres'!$B$1:$Z$1,0))</f>
        <v>0</v>
      </c>
      <c r="T496" s="226">
        <f>INDEX('Uganda workforce data - raw'!$A$4:$F$619,MATCH($B496, 'Uganda workforce data - raw'!$B$4:$B$619,0), MATCH("Filled Male",'Uganda workforce data - raw'!$A$4:$F$4,0))*INDEX('Mapping cadres'!$B$1:$Z$616,MATCH($B496, 'Mapping cadres'!$B$1:$B$616,0), MATCH(T$32,'Mapping cadres'!$B$1:$Z$1,0))</f>
        <v>0</v>
      </c>
      <c r="U496" s="226">
        <f>INDEX('Uganda workforce data - raw'!$A$4:$F$619,MATCH($B496, 'Uganda workforce data - raw'!$B$4:$B$619,0), MATCH("Filled Male",'Uganda workforce data - raw'!$A$4:$F$4,0))*INDEX('Mapping cadres'!$B$1:$Z$616,MATCH($B496, 'Mapping cadres'!$B$1:$B$616,0), MATCH(U$32,'Mapping cadres'!$B$1:$Z$1,0))</f>
        <v>0</v>
      </c>
      <c r="V496" s="226">
        <f>INDEX('Uganda workforce data - raw'!$A$4:$F$619,MATCH($B496, 'Uganda workforce data - raw'!$B$4:$B$619,0), MATCH("Filled Male",'Uganda workforce data - raw'!$A$4:$F$4,0))*INDEX('Mapping cadres'!$B$1:$Z$616,MATCH($B496, 'Mapping cadres'!$B$1:$B$616,0), MATCH(V$32,'Mapping cadres'!$B$1:$Z$1,0))</f>
        <v>0</v>
      </c>
      <c r="W496" s="226">
        <f>INDEX('Uganda workforce data - raw'!$A$4:$F$619,MATCH($B496, 'Uganda workforce data - raw'!$B$4:$B$619,0), MATCH("Filled Male",'Uganda workforce data - raw'!$A$4:$F$4,0))*INDEX('Mapping cadres'!$B$1:$Z$616,MATCH($B496, 'Mapping cadres'!$B$1:$B$616,0), MATCH(W$32,'Mapping cadres'!$B$1:$Z$1,0))</f>
        <v>0</v>
      </c>
      <c r="X496" s="226">
        <f>INDEX('Uganda workforce data - raw'!$A$4:$F$619,MATCH($B496, 'Uganda workforce data - raw'!$B$4:$B$619,0), MATCH("Filled Male",'Uganda workforce data - raw'!$A$4:$F$4,0))*INDEX('Mapping cadres'!$B$1:$Z$616,MATCH($B496, 'Mapping cadres'!$B$1:$B$616,0), MATCH(X$32,'Mapping cadres'!$B$1:$Z$1,0))</f>
        <v>0</v>
      </c>
      <c r="Y496" s="226">
        <f>INDEX('Uganda workforce data - raw'!$A$4:$F$619,MATCH($B496, 'Uganda workforce data - raw'!$B$4:$B$619,0), MATCH("Filled Male",'Uganda workforce data - raw'!$A$4:$F$4,0))*INDEX('Mapping cadres'!$B$1:$Z$616,MATCH($B496, 'Mapping cadres'!$B$1:$B$616,0), MATCH(Y$32,'Mapping cadres'!$B$1:$Z$1,0))</f>
        <v>0</v>
      </c>
      <c r="Z496" s="226">
        <f>INDEX('Uganda workforce data - raw'!$A$4:$F$619,MATCH($B496, 'Uganda workforce data - raw'!$B$4:$B$619,0), MATCH("Filled Male",'Uganda workforce data - raw'!$A$4:$F$4,0))*INDEX('Mapping cadres'!$B$1:$Z$616,MATCH($B496, 'Mapping cadres'!$B$1:$B$616,0), MATCH(Z$32,'Mapping cadres'!$B$1:$Z$1,0))</f>
        <v>0</v>
      </c>
      <c r="AA496" s="226">
        <f>INDEX('Uganda workforce data - raw'!$A$4:$F$619,MATCH($B496, 'Uganda workforce data - raw'!$B$4:$B$619,0), MATCH("Filled Female",'Uganda workforce data - raw'!$A$4:$F$4,0))*INDEX('Mapping cadres'!$B$1:$Z$616,MATCH($B496, 'Mapping cadres'!$B$1:$B$616,0), MATCH(AA$32,'Mapping cadres'!$B$1:$Z$1,0))</f>
        <v>80</v>
      </c>
      <c r="AB496" s="226">
        <f>INDEX('Uganda workforce data - raw'!$A$4:$F$619,MATCH($B496, 'Uganda workforce data - raw'!$B$4:$B$619,0), MATCH("Filled Female",'Uganda workforce data - raw'!$A$4:$F$4,0))*INDEX('Mapping cadres'!$B$1:$Z$616,MATCH($B496, 'Mapping cadres'!$B$1:$B$616,0), MATCH(AB$32,'Mapping cadres'!$B$1:$Z$1,0))</f>
        <v>0</v>
      </c>
      <c r="AC496" s="226">
        <f>INDEX('Uganda workforce data - raw'!$A$4:$F$619,MATCH($B496, 'Uganda workforce data - raw'!$B$4:$B$619,0), MATCH("Filled Female",'Uganda workforce data - raw'!$A$4:$F$4,0))*INDEX('Mapping cadres'!$B$1:$Z$616,MATCH($B496, 'Mapping cadres'!$B$1:$B$616,0), MATCH(AC$32,'Mapping cadres'!$B$1:$Z$1,0))</f>
        <v>0</v>
      </c>
      <c r="AD496" s="226">
        <f>INDEX('Uganda workforce data - raw'!$A$4:$F$619,MATCH($B496, 'Uganda workforce data - raw'!$B$4:$B$619,0), MATCH("Filled Female",'Uganda workforce data - raw'!$A$4:$F$4,0))*INDEX('Mapping cadres'!$B$1:$Z$616,MATCH($B496, 'Mapping cadres'!$B$1:$B$616,0), MATCH(AD$32,'Mapping cadres'!$B$1:$Z$1,0))</f>
        <v>0</v>
      </c>
      <c r="AE496" s="226">
        <f>INDEX('Uganda workforce data - raw'!$A$4:$F$619,MATCH($B496, 'Uganda workforce data - raw'!$B$4:$B$619,0), MATCH("Filled Female",'Uganda workforce data - raw'!$A$4:$F$4,0))*INDEX('Mapping cadres'!$B$1:$Z$616,MATCH($B496, 'Mapping cadres'!$B$1:$B$616,0), MATCH(AE$32,'Mapping cadres'!$B$1:$Z$1,0))</f>
        <v>0</v>
      </c>
      <c r="AF496" s="226">
        <f>INDEX('Uganda workforce data - raw'!$A$4:$F$619,MATCH($B496, 'Uganda workforce data - raw'!$B$4:$B$619,0), MATCH("Filled Female",'Uganda workforce data - raw'!$A$4:$F$4,0))*INDEX('Mapping cadres'!$B$1:$Z$616,MATCH($B496, 'Mapping cadres'!$B$1:$B$616,0), MATCH(AF$32,'Mapping cadres'!$B$1:$Z$1,0))</f>
        <v>0</v>
      </c>
      <c r="AG496" s="226">
        <f>INDEX('Uganda workforce data - raw'!$A$4:$F$619,MATCH($B496, 'Uganda workforce data - raw'!$B$4:$B$619,0), MATCH("Filled Female",'Uganda workforce data - raw'!$A$4:$F$4,0))*INDEX('Mapping cadres'!$B$1:$Z$616,MATCH($B496, 'Mapping cadres'!$B$1:$B$616,0), MATCH(AG$32,'Mapping cadres'!$B$1:$Z$1,0))</f>
        <v>0</v>
      </c>
      <c r="AH496" s="226">
        <f>INDEX('Uganda workforce data - raw'!$A$4:$F$619,MATCH($B496, 'Uganda workforce data - raw'!$B$4:$B$619,0), MATCH("Filled Female",'Uganda workforce data - raw'!$A$4:$F$4,0))*INDEX('Mapping cadres'!$B$1:$Z$616,MATCH($B496, 'Mapping cadres'!$B$1:$B$616,0), MATCH(AH$32,'Mapping cadres'!$B$1:$Z$1,0))</f>
        <v>0</v>
      </c>
      <c r="AI496" s="226">
        <f>INDEX('Uganda workforce data - raw'!$A$4:$F$619,MATCH($B496, 'Uganda workforce data - raw'!$B$4:$B$619,0), MATCH("Filled Female",'Uganda workforce data - raw'!$A$4:$F$4,0))*INDEX('Mapping cadres'!$B$1:$Z$616,MATCH($B496, 'Mapping cadres'!$B$1:$B$616,0), MATCH(AI$32,'Mapping cadres'!$B$1:$Z$1,0))</f>
        <v>0</v>
      </c>
      <c r="AJ496" s="226">
        <f>INDEX('Uganda workforce data - raw'!$A$4:$F$619,MATCH($B496, 'Uganda workforce data - raw'!$B$4:$B$619,0), MATCH("Filled Female",'Uganda workforce data - raw'!$A$4:$F$4,0))*INDEX('Mapping cadres'!$B$1:$Z$616,MATCH($B496, 'Mapping cadres'!$B$1:$B$616,0), MATCH(AJ$32,'Mapping cadres'!$B$1:$Z$1,0))</f>
        <v>0</v>
      </c>
      <c r="AK496" s="226">
        <f>INDEX('Uganda workforce data - raw'!$A$4:$F$619,MATCH($B496, 'Uganda workforce data - raw'!$B$4:$B$619,0), MATCH("Filled Female",'Uganda workforce data - raw'!$A$4:$F$4,0))*INDEX('Mapping cadres'!$B$1:$Z$616,MATCH($B496, 'Mapping cadres'!$B$1:$B$616,0), MATCH(AK$32,'Mapping cadres'!$B$1:$Z$1,0))</f>
        <v>0</v>
      </c>
      <c r="AL496" s="226">
        <f>INDEX('Uganda workforce data - raw'!$A$4:$F$619,MATCH($B496, 'Uganda workforce data - raw'!$B$4:$B$619,0), MATCH("Filled Female",'Uganda workforce data - raw'!$A$4:$F$4,0))*INDEX('Mapping cadres'!$B$1:$Z$616,MATCH($B496, 'Mapping cadres'!$B$1:$B$616,0), MATCH(AL$32,'Mapping cadres'!$B$1:$Z$1,0))</f>
        <v>0</v>
      </c>
      <c r="AM496" s="226">
        <f>INDEX('Uganda workforce data - raw'!$A$4:$F$619,MATCH($B496, 'Uganda workforce data - raw'!$B$4:$B$619,0), MATCH("Filled Female",'Uganda workforce data - raw'!$A$4:$F$4,0))*INDEX('Mapping cadres'!$B$1:$Z$616,MATCH($B496, 'Mapping cadres'!$B$1:$B$616,0), MATCH(AM$32,'Mapping cadres'!$B$1:$Z$1,0))</f>
        <v>0</v>
      </c>
      <c r="AN496" s="226">
        <f>INDEX('Uganda workforce data - raw'!$A$4:$F$619,MATCH($B496, 'Uganda workforce data - raw'!$B$4:$B$619,0), MATCH("Filled Female",'Uganda workforce data - raw'!$A$4:$F$4,0))*INDEX('Mapping cadres'!$B$1:$Z$616,MATCH($B496, 'Mapping cadres'!$B$1:$B$616,0), MATCH(AN$32,'Mapping cadres'!$B$1:$Z$1,0))</f>
        <v>0</v>
      </c>
      <c r="AO496" s="226">
        <f>INDEX('Uganda workforce data - raw'!$A$4:$F$619,MATCH($B496, 'Uganda workforce data - raw'!$B$4:$B$619,0), MATCH("Filled Female",'Uganda workforce data - raw'!$A$4:$F$4,0))*INDEX('Mapping cadres'!$B$1:$Z$616,MATCH($B496, 'Mapping cadres'!$B$1:$B$616,0), MATCH(AO$32,'Mapping cadres'!$B$1:$Z$1,0))</f>
        <v>0</v>
      </c>
      <c r="AP496" s="226">
        <f>INDEX('Uganda workforce data - raw'!$A$4:$F$619,MATCH($B496, 'Uganda workforce data - raw'!$B$4:$B$619,0), MATCH("Filled Female",'Uganda workforce data - raw'!$A$4:$F$4,0))*INDEX('Mapping cadres'!$B$1:$Z$616,MATCH($B496, 'Mapping cadres'!$B$1:$B$616,0), MATCH(AP$32,'Mapping cadres'!$B$1:$Z$1,0))</f>
        <v>0</v>
      </c>
      <c r="AQ496" s="226">
        <f>INDEX('Uganda workforce data - raw'!$A$4:$F$619,MATCH($B496, 'Uganda workforce data - raw'!$B$4:$B$619,0), MATCH("Filled Female",'Uganda workforce data - raw'!$A$4:$F$4,0))*INDEX('Mapping cadres'!$B$1:$Z$616,MATCH($B496, 'Mapping cadres'!$B$1:$B$616,0), MATCH(AQ$32,'Mapping cadres'!$B$1:$Z$1,0))</f>
        <v>0</v>
      </c>
      <c r="AR496" s="226">
        <f>INDEX('Uganda workforce data - raw'!$A$4:$F$619,MATCH($B496, 'Uganda workforce data - raw'!$B$4:$B$619,0), MATCH("Filled Female",'Uganda workforce data - raw'!$A$4:$F$4,0))*INDEX('Mapping cadres'!$B$1:$Z$616,MATCH($B496, 'Mapping cadres'!$B$1:$B$616,0), MATCH(AR$32,'Mapping cadres'!$B$1:$Z$1,0))</f>
        <v>0</v>
      </c>
      <c r="AS496" s="226">
        <f>INDEX('Uganda workforce data - raw'!$A$4:$F$619,MATCH($B496, 'Uganda workforce data - raw'!$B$4:$B$619,0), MATCH("Filled Female",'Uganda workforce data - raw'!$A$4:$F$4,0))*INDEX('Mapping cadres'!$B$1:$Z$616,MATCH($B496, 'Mapping cadres'!$B$1:$B$616,0), MATCH(AS$32,'Mapping cadres'!$B$1:$Z$1,0))</f>
        <v>0</v>
      </c>
      <c r="AT496" s="226">
        <f>INDEX('Uganda workforce data - raw'!$A$4:$F$619,MATCH($B496, 'Uganda workforce data - raw'!$B$4:$B$619,0), MATCH("Filled Female",'Uganda workforce data - raw'!$A$4:$F$4,0))*INDEX('Mapping cadres'!$B$1:$Z$616,MATCH($B496, 'Mapping cadres'!$B$1:$B$616,0), MATCH(AT$32,'Mapping cadres'!$B$1:$Z$1,0))</f>
        <v>0</v>
      </c>
      <c r="AU496" s="226">
        <f>INDEX('Uganda workforce data - raw'!$A$4:$F$619,MATCH($B496, 'Uganda workforce data - raw'!$B$4:$B$619,0), MATCH("Filled Female",'Uganda workforce data - raw'!$A$4:$F$4,0))*INDEX('Mapping cadres'!$B$1:$Z$616,MATCH($B496, 'Mapping cadres'!$B$1:$B$616,0), MATCH(AU$32,'Mapping cadres'!$B$1:$Z$1,0))</f>
        <v>0</v>
      </c>
      <c r="AV496" s="226">
        <f>INDEX('Uganda workforce data - raw'!$A$4:$F$619,MATCH($B496, 'Uganda workforce data - raw'!$B$4:$B$619,0), MATCH("Filled Female",'Uganda workforce data - raw'!$A$4:$F$4,0))*INDEX('Mapping cadres'!$B$1:$Z$616,MATCH($B496, 'Mapping cadres'!$B$1:$B$616,0), MATCH(AV$32,'Mapping cadres'!$B$1:$Z$1,0))</f>
        <v>0</v>
      </c>
      <c r="AW496" s="226">
        <f>INDEX('Uganda workforce data - raw'!$A$4:$F$619,MATCH($B496, 'Uganda workforce data - raw'!$B$4:$B$619,0), MATCH("Filled Female",'Uganda workforce data - raw'!$A$4:$F$4,0))*INDEX('Mapping cadres'!$B$1:$Z$616,MATCH($B496, 'Mapping cadres'!$B$1:$B$616,0), MATCH(AW$32,'Mapping cadres'!$B$1:$Z$1,0))</f>
        <v>0</v>
      </c>
      <c r="AX496" s="226">
        <f>INDEX('Uganda workforce data - raw'!$A$4:$F$619,MATCH($B496, 'Uganda workforce data - raw'!$B$4:$B$619,0), MATCH("Filled Female",'Uganda workforce data - raw'!$A$4:$F$4,0))*INDEX('Mapping cadres'!$B$1:$Z$616,MATCH($B496, 'Mapping cadres'!$B$1:$B$616,0), MATCH(AX$32,'Mapping cadres'!$B$1:$Z$1,0))</f>
        <v>0</v>
      </c>
      <c r="AY496" s="226">
        <f t="shared" si="173"/>
        <v>86</v>
      </c>
      <c r="AZ496" s="226">
        <f t="shared" si="174"/>
        <v>0</v>
      </c>
      <c r="BA496" s="226">
        <f t="shared" si="175"/>
        <v>0</v>
      </c>
      <c r="BB496" s="226">
        <f t="shared" si="176"/>
        <v>0</v>
      </c>
      <c r="BC496" s="226">
        <f t="shared" si="177"/>
        <v>0</v>
      </c>
      <c r="BD496" s="226">
        <f t="shared" si="178"/>
        <v>0</v>
      </c>
      <c r="BE496" s="226">
        <f t="shared" si="179"/>
        <v>0</v>
      </c>
      <c r="BF496" s="226">
        <f t="shared" si="180"/>
        <v>0</v>
      </c>
      <c r="BG496" s="226">
        <f t="shared" si="181"/>
        <v>0</v>
      </c>
      <c r="BH496" s="226">
        <f t="shared" si="182"/>
        <v>0</v>
      </c>
      <c r="BI496" s="226">
        <f t="shared" si="183"/>
        <v>0</v>
      </c>
      <c r="BJ496" s="226">
        <f t="shared" si="184"/>
        <v>0</v>
      </c>
      <c r="BK496" s="226">
        <f t="shared" si="185"/>
        <v>0</v>
      </c>
      <c r="BL496" s="226">
        <f t="shared" si="186"/>
        <v>0</v>
      </c>
      <c r="BM496" s="226">
        <f t="shared" si="187"/>
        <v>0</v>
      </c>
      <c r="BN496" s="226">
        <f t="shared" si="188"/>
        <v>0</v>
      </c>
      <c r="BO496" s="226">
        <f t="shared" si="189"/>
        <v>0</v>
      </c>
      <c r="BP496" s="226">
        <f t="shared" si="190"/>
        <v>0</v>
      </c>
      <c r="BQ496" s="226">
        <f t="shared" si="191"/>
        <v>0</v>
      </c>
      <c r="BR496" s="226">
        <f t="shared" si="192"/>
        <v>0</v>
      </c>
      <c r="BS496" s="226">
        <f t="shared" si="193"/>
        <v>0</v>
      </c>
      <c r="BT496" s="226">
        <f t="shared" si="194"/>
        <v>0</v>
      </c>
      <c r="BU496" s="226">
        <f t="shared" si="195"/>
        <v>0</v>
      </c>
      <c r="BV496" s="226">
        <f t="shared" si="196"/>
        <v>0</v>
      </c>
    </row>
    <row r="497" spans="1:74">
      <c r="A497" s="226">
        <v>465</v>
      </c>
      <c r="B497" s="226" t="s">
        <v>1763</v>
      </c>
      <c r="C497" s="226">
        <f>INDEX('Uganda workforce data - raw'!$A$4:$F$619,MATCH($B497, 'Uganda workforce data - raw'!$B$4:$B$619,0), MATCH("Filled Male",'Uganda workforce data - raw'!$A$4:$F$4,0))*INDEX('Mapping cadres'!$B$1:$Z$616,MATCH($B497, 'Mapping cadres'!$B$1:$B$616,0), MATCH(C$32,'Mapping cadres'!$B$1:$Z$1,0))</f>
        <v>0</v>
      </c>
      <c r="D497" s="226">
        <f>INDEX('Uganda workforce data - raw'!$A$4:$F$619,MATCH($B497, 'Uganda workforce data - raw'!$B$4:$B$619,0), MATCH("Filled Male",'Uganda workforce data - raw'!$A$4:$F$4,0))*INDEX('Mapping cadres'!$B$1:$Z$616,MATCH($B497, 'Mapping cadres'!$B$1:$B$616,0), MATCH(D$32,'Mapping cadres'!$B$1:$Z$1,0))</f>
        <v>0</v>
      </c>
      <c r="E497" s="226">
        <f>INDEX('Uganda workforce data - raw'!$A$4:$F$619,MATCH($B497, 'Uganda workforce data - raw'!$B$4:$B$619,0), MATCH("Filled Male",'Uganda workforce data - raw'!$A$4:$F$4,0))*INDEX('Mapping cadres'!$B$1:$Z$616,MATCH($B497, 'Mapping cadres'!$B$1:$B$616,0), MATCH(E$32,'Mapping cadres'!$B$1:$Z$1,0))</f>
        <v>0</v>
      </c>
      <c r="F497" s="226">
        <f>INDEX('Uganda workforce data - raw'!$A$4:$F$619,MATCH($B497, 'Uganda workforce data - raw'!$B$4:$B$619,0), MATCH("Filled Male",'Uganda workforce data - raw'!$A$4:$F$4,0))*INDEX('Mapping cadres'!$B$1:$Z$616,MATCH($B497, 'Mapping cadres'!$B$1:$B$616,0), MATCH(F$32,'Mapping cadres'!$B$1:$Z$1,0))</f>
        <v>0</v>
      </c>
      <c r="G497" s="226">
        <f>INDEX('Uganda workforce data - raw'!$A$4:$F$619,MATCH($B497, 'Uganda workforce data - raw'!$B$4:$B$619,0), MATCH("Filled Male",'Uganda workforce data - raw'!$A$4:$F$4,0))*INDEX('Mapping cadres'!$B$1:$Z$616,MATCH($B497, 'Mapping cadres'!$B$1:$B$616,0), MATCH(G$32,'Mapping cadres'!$B$1:$Z$1,0))</f>
        <v>0</v>
      </c>
      <c r="H497" s="226">
        <f>INDEX('Uganda workforce data - raw'!$A$4:$F$619,MATCH($B497, 'Uganda workforce data - raw'!$B$4:$B$619,0), MATCH("Filled Male",'Uganda workforce data - raw'!$A$4:$F$4,0))*INDEX('Mapping cadres'!$B$1:$Z$616,MATCH($B497, 'Mapping cadres'!$B$1:$B$616,0), MATCH(H$32,'Mapping cadres'!$B$1:$Z$1,0))</f>
        <v>0</v>
      </c>
      <c r="I497" s="226">
        <f>INDEX('Uganda workforce data - raw'!$A$4:$F$619,MATCH($B497, 'Uganda workforce data - raw'!$B$4:$B$619,0), MATCH("Filled Male",'Uganda workforce data - raw'!$A$4:$F$4,0))*INDEX('Mapping cadres'!$B$1:$Z$616,MATCH($B497, 'Mapping cadres'!$B$1:$B$616,0), MATCH(I$32,'Mapping cadres'!$B$1:$Z$1,0))</f>
        <v>0</v>
      </c>
      <c r="J497" s="226">
        <f>INDEX('Uganda workforce data - raw'!$A$4:$F$619,MATCH($B497, 'Uganda workforce data - raw'!$B$4:$B$619,0), MATCH("Filled Male",'Uganda workforce data - raw'!$A$4:$F$4,0))*INDEX('Mapping cadres'!$B$1:$Z$616,MATCH($B497, 'Mapping cadres'!$B$1:$B$616,0), MATCH(J$32,'Mapping cadres'!$B$1:$Z$1,0))</f>
        <v>0</v>
      </c>
      <c r="K497" s="226">
        <f>INDEX('Uganda workforce data - raw'!$A$4:$F$619,MATCH($B497, 'Uganda workforce data - raw'!$B$4:$B$619,0), MATCH("Filled Male",'Uganda workforce data - raw'!$A$4:$F$4,0))*INDEX('Mapping cadres'!$B$1:$Z$616,MATCH($B497, 'Mapping cadres'!$B$1:$B$616,0), MATCH(K$32,'Mapping cadres'!$B$1:$Z$1,0))</f>
        <v>0</v>
      </c>
      <c r="L497" s="226">
        <f>INDEX('Uganda workforce data - raw'!$A$4:$F$619,MATCH($B497, 'Uganda workforce data - raw'!$B$4:$B$619,0), MATCH("Filled Male",'Uganda workforce data - raw'!$A$4:$F$4,0))*INDEX('Mapping cadres'!$B$1:$Z$616,MATCH($B497, 'Mapping cadres'!$B$1:$B$616,0), MATCH(L$32,'Mapping cadres'!$B$1:$Z$1,0))</f>
        <v>0</v>
      </c>
      <c r="M497" s="226">
        <f>INDEX('Uganda workforce data - raw'!$A$4:$F$619,MATCH($B497, 'Uganda workforce data - raw'!$B$4:$B$619,0), MATCH("Filled Male",'Uganda workforce data - raw'!$A$4:$F$4,0))*INDEX('Mapping cadres'!$B$1:$Z$616,MATCH($B497, 'Mapping cadres'!$B$1:$B$616,0), MATCH(M$32,'Mapping cadres'!$B$1:$Z$1,0))</f>
        <v>0</v>
      </c>
      <c r="N497" s="226">
        <f>INDEX('Uganda workforce data - raw'!$A$4:$F$619,MATCH($B497, 'Uganda workforce data - raw'!$B$4:$B$619,0), MATCH("Filled Male",'Uganda workforce data - raw'!$A$4:$F$4,0))*INDEX('Mapping cadres'!$B$1:$Z$616,MATCH($B497, 'Mapping cadres'!$B$1:$B$616,0), MATCH(N$32,'Mapping cadres'!$B$1:$Z$1,0))</f>
        <v>0</v>
      </c>
      <c r="O497" s="226">
        <f>INDEX('Uganda workforce data - raw'!$A$4:$F$619,MATCH($B497, 'Uganda workforce data - raw'!$B$4:$B$619,0), MATCH("Filled Male",'Uganda workforce data - raw'!$A$4:$F$4,0))*INDEX('Mapping cadres'!$B$1:$Z$616,MATCH($B497, 'Mapping cadres'!$B$1:$B$616,0), MATCH(O$32,'Mapping cadres'!$B$1:$Z$1,0))</f>
        <v>0</v>
      </c>
      <c r="P497" s="226">
        <f>INDEX('Uganda workforce data - raw'!$A$4:$F$619,MATCH($B497, 'Uganda workforce data - raw'!$B$4:$B$619,0), MATCH("Filled Male",'Uganda workforce data - raw'!$A$4:$F$4,0))*INDEX('Mapping cadres'!$B$1:$Z$616,MATCH($B497, 'Mapping cadres'!$B$1:$B$616,0), MATCH(P$32,'Mapping cadres'!$B$1:$Z$1,0))</f>
        <v>0</v>
      </c>
      <c r="Q497" s="226">
        <f>INDEX('Uganda workforce data - raw'!$A$4:$F$619,MATCH($B497, 'Uganda workforce data - raw'!$B$4:$B$619,0), MATCH("Filled Male",'Uganda workforce data - raw'!$A$4:$F$4,0))*INDEX('Mapping cadres'!$B$1:$Z$616,MATCH($B497, 'Mapping cadres'!$B$1:$B$616,0), MATCH(Q$32,'Mapping cadres'!$B$1:$Z$1,0))</f>
        <v>0</v>
      </c>
      <c r="R497" s="226">
        <f>INDEX('Uganda workforce data - raw'!$A$4:$F$619,MATCH($B497, 'Uganda workforce data - raw'!$B$4:$B$619,0), MATCH("Filled Male",'Uganda workforce data - raw'!$A$4:$F$4,0))*INDEX('Mapping cadres'!$B$1:$Z$616,MATCH($B497, 'Mapping cadres'!$B$1:$B$616,0), MATCH(R$32,'Mapping cadres'!$B$1:$Z$1,0))</f>
        <v>0</v>
      </c>
      <c r="S497" s="226">
        <f>INDEX('Uganda workforce data - raw'!$A$4:$F$619,MATCH($B497, 'Uganda workforce data - raw'!$B$4:$B$619,0), MATCH("Filled Male",'Uganda workforce data - raw'!$A$4:$F$4,0))*INDEX('Mapping cadres'!$B$1:$Z$616,MATCH($B497, 'Mapping cadres'!$B$1:$B$616,0), MATCH(S$32,'Mapping cadres'!$B$1:$Z$1,0))</f>
        <v>0</v>
      </c>
      <c r="T497" s="226">
        <f>INDEX('Uganda workforce data - raw'!$A$4:$F$619,MATCH($B497, 'Uganda workforce data - raw'!$B$4:$B$619,0), MATCH("Filled Male",'Uganda workforce data - raw'!$A$4:$F$4,0))*INDEX('Mapping cadres'!$B$1:$Z$616,MATCH($B497, 'Mapping cadres'!$B$1:$B$616,0), MATCH(T$32,'Mapping cadres'!$B$1:$Z$1,0))</f>
        <v>0</v>
      </c>
      <c r="U497" s="226">
        <f>INDEX('Uganda workforce data - raw'!$A$4:$F$619,MATCH($B497, 'Uganda workforce data - raw'!$B$4:$B$619,0), MATCH("Filled Male",'Uganda workforce data - raw'!$A$4:$F$4,0))*INDEX('Mapping cadres'!$B$1:$Z$616,MATCH($B497, 'Mapping cadres'!$B$1:$B$616,0), MATCH(U$32,'Mapping cadres'!$B$1:$Z$1,0))</f>
        <v>0</v>
      </c>
      <c r="V497" s="226">
        <f>INDEX('Uganda workforce data - raw'!$A$4:$F$619,MATCH($B497, 'Uganda workforce data - raw'!$B$4:$B$619,0), MATCH("Filled Male",'Uganda workforce data - raw'!$A$4:$F$4,0))*INDEX('Mapping cadres'!$B$1:$Z$616,MATCH($B497, 'Mapping cadres'!$B$1:$B$616,0), MATCH(V$32,'Mapping cadres'!$B$1:$Z$1,0))</f>
        <v>0</v>
      </c>
      <c r="W497" s="226">
        <f>INDEX('Uganda workforce data - raw'!$A$4:$F$619,MATCH($B497, 'Uganda workforce data - raw'!$B$4:$B$619,0), MATCH("Filled Male",'Uganda workforce data - raw'!$A$4:$F$4,0))*INDEX('Mapping cadres'!$B$1:$Z$616,MATCH($B497, 'Mapping cadres'!$B$1:$B$616,0), MATCH(W$32,'Mapping cadres'!$B$1:$Z$1,0))</f>
        <v>0</v>
      </c>
      <c r="X497" s="226">
        <f>INDEX('Uganda workforce data - raw'!$A$4:$F$619,MATCH($B497, 'Uganda workforce data - raw'!$B$4:$B$619,0), MATCH("Filled Male",'Uganda workforce data - raw'!$A$4:$F$4,0))*INDEX('Mapping cadres'!$B$1:$Z$616,MATCH($B497, 'Mapping cadres'!$B$1:$B$616,0), MATCH(X$32,'Mapping cadres'!$B$1:$Z$1,0))</f>
        <v>0</v>
      </c>
      <c r="Y497" s="226">
        <f>INDEX('Uganda workforce data - raw'!$A$4:$F$619,MATCH($B497, 'Uganda workforce data - raw'!$B$4:$B$619,0), MATCH("Filled Male",'Uganda workforce data - raw'!$A$4:$F$4,0))*INDEX('Mapping cadres'!$B$1:$Z$616,MATCH($B497, 'Mapping cadres'!$B$1:$B$616,0), MATCH(Y$32,'Mapping cadres'!$B$1:$Z$1,0))</f>
        <v>0</v>
      </c>
      <c r="Z497" s="226">
        <f>INDEX('Uganda workforce data - raw'!$A$4:$F$619,MATCH($B497, 'Uganda workforce data - raw'!$B$4:$B$619,0), MATCH("Filled Male",'Uganda workforce data - raw'!$A$4:$F$4,0))*INDEX('Mapping cadres'!$B$1:$Z$616,MATCH($B497, 'Mapping cadres'!$B$1:$B$616,0), MATCH(Z$32,'Mapping cadres'!$B$1:$Z$1,0))</f>
        <v>0</v>
      </c>
      <c r="AA497" s="226">
        <f>INDEX('Uganda workforce data - raw'!$A$4:$F$619,MATCH($B497, 'Uganda workforce data - raw'!$B$4:$B$619,0), MATCH("Filled Female",'Uganda workforce data - raw'!$A$4:$F$4,0))*INDEX('Mapping cadres'!$B$1:$Z$616,MATCH($B497, 'Mapping cadres'!$B$1:$B$616,0), MATCH(AA$32,'Mapping cadres'!$B$1:$Z$1,0))</f>
        <v>2</v>
      </c>
      <c r="AB497" s="226">
        <f>INDEX('Uganda workforce data - raw'!$A$4:$F$619,MATCH($B497, 'Uganda workforce data - raw'!$B$4:$B$619,0), MATCH("Filled Female",'Uganda workforce data - raw'!$A$4:$F$4,0))*INDEX('Mapping cadres'!$B$1:$Z$616,MATCH($B497, 'Mapping cadres'!$B$1:$B$616,0), MATCH(AB$32,'Mapping cadres'!$B$1:$Z$1,0))</f>
        <v>0</v>
      </c>
      <c r="AC497" s="226">
        <f>INDEX('Uganda workforce data - raw'!$A$4:$F$619,MATCH($B497, 'Uganda workforce data - raw'!$B$4:$B$619,0), MATCH("Filled Female",'Uganda workforce data - raw'!$A$4:$F$4,0))*INDEX('Mapping cadres'!$B$1:$Z$616,MATCH($B497, 'Mapping cadres'!$B$1:$B$616,0), MATCH(AC$32,'Mapping cadres'!$B$1:$Z$1,0))</f>
        <v>0</v>
      </c>
      <c r="AD497" s="226">
        <f>INDEX('Uganda workforce data - raw'!$A$4:$F$619,MATCH($B497, 'Uganda workforce data - raw'!$B$4:$B$619,0), MATCH("Filled Female",'Uganda workforce data - raw'!$A$4:$F$4,0))*INDEX('Mapping cadres'!$B$1:$Z$616,MATCH($B497, 'Mapping cadres'!$B$1:$B$616,0), MATCH(AD$32,'Mapping cadres'!$B$1:$Z$1,0))</f>
        <v>0</v>
      </c>
      <c r="AE497" s="226">
        <f>INDEX('Uganda workforce data - raw'!$A$4:$F$619,MATCH($B497, 'Uganda workforce data - raw'!$B$4:$B$619,0), MATCH("Filled Female",'Uganda workforce data - raw'!$A$4:$F$4,0))*INDEX('Mapping cadres'!$B$1:$Z$616,MATCH($B497, 'Mapping cadres'!$B$1:$B$616,0), MATCH(AE$32,'Mapping cadres'!$B$1:$Z$1,0))</f>
        <v>0</v>
      </c>
      <c r="AF497" s="226">
        <f>INDEX('Uganda workforce data - raw'!$A$4:$F$619,MATCH($B497, 'Uganda workforce data - raw'!$B$4:$B$619,0), MATCH("Filled Female",'Uganda workforce data - raw'!$A$4:$F$4,0))*INDEX('Mapping cadres'!$B$1:$Z$616,MATCH($B497, 'Mapping cadres'!$B$1:$B$616,0), MATCH(AF$32,'Mapping cadres'!$B$1:$Z$1,0))</f>
        <v>0</v>
      </c>
      <c r="AG497" s="226">
        <f>INDEX('Uganda workforce data - raw'!$A$4:$F$619,MATCH($B497, 'Uganda workforce data - raw'!$B$4:$B$619,0), MATCH("Filled Female",'Uganda workforce data - raw'!$A$4:$F$4,0))*INDEX('Mapping cadres'!$B$1:$Z$616,MATCH($B497, 'Mapping cadres'!$B$1:$B$616,0), MATCH(AG$32,'Mapping cadres'!$B$1:$Z$1,0))</f>
        <v>0</v>
      </c>
      <c r="AH497" s="226">
        <f>INDEX('Uganda workforce data - raw'!$A$4:$F$619,MATCH($B497, 'Uganda workforce data - raw'!$B$4:$B$619,0), MATCH("Filled Female",'Uganda workforce data - raw'!$A$4:$F$4,0))*INDEX('Mapping cadres'!$B$1:$Z$616,MATCH($B497, 'Mapping cadres'!$B$1:$B$616,0), MATCH(AH$32,'Mapping cadres'!$B$1:$Z$1,0))</f>
        <v>0</v>
      </c>
      <c r="AI497" s="226">
        <f>INDEX('Uganda workforce data - raw'!$A$4:$F$619,MATCH($B497, 'Uganda workforce data - raw'!$B$4:$B$619,0), MATCH("Filled Female",'Uganda workforce data - raw'!$A$4:$F$4,0))*INDEX('Mapping cadres'!$B$1:$Z$616,MATCH($B497, 'Mapping cadres'!$B$1:$B$616,0), MATCH(AI$32,'Mapping cadres'!$B$1:$Z$1,0))</f>
        <v>0</v>
      </c>
      <c r="AJ497" s="226">
        <f>INDEX('Uganda workforce data - raw'!$A$4:$F$619,MATCH($B497, 'Uganda workforce data - raw'!$B$4:$B$619,0), MATCH("Filled Female",'Uganda workforce data - raw'!$A$4:$F$4,0))*INDEX('Mapping cadres'!$B$1:$Z$616,MATCH($B497, 'Mapping cadres'!$B$1:$B$616,0), MATCH(AJ$32,'Mapping cadres'!$B$1:$Z$1,0))</f>
        <v>0</v>
      </c>
      <c r="AK497" s="226">
        <f>INDEX('Uganda workforce data - raw'!$A$4:$F$619,MATCH($B497, 'Uganda workforce data - raw'!$B$4:$B$619,0), MATCH("Filled Female",'Uganda workforce data - raw'!$A$4:$F$4,0))*INDEX('Mapping cadres'!$B$1:$Z$616,MATCH($B497, 'Mapping cadres'!$B$1:$B$616,0), MATCH(AK$32,'Mapping cadres'!$B$1:$Z$1,0))</f>
        <v>0</v>
      </c>
      <c r="AL497" s="226">
        <f>INDEX('Uganda workforce data - raw'!$A$4:$F$619,MATCH($B497, 'Uganda workforce data - raw'!$B$4:$B$619,0), MATCH("Filled Female",'Uganda workforce data - raw'!$A$4:$F$4,0))*INDEX('Mapping cadres'!$B$1:$Z$616,MATCH($B497, 'Mapping cadres'!$B$1:$B$616,0), MATCH(AL$32,'Mapping cadres'!$B$1:$Z$1,0))</f>
        <v>0</v>
      </c>
      <c r="AM497" s="226">
        <f>INDEX('Uganda workforce data - raw'!$A$4:$F$619,MATCH($B497, 'Uganda workforce data - raw'!$B$4:$B$619,0), MATCH("Filled Female",'Uganda workforce data - raw'!$A$4:$F$4,0))*INDEX('Mapping cadres'!$B$1:$Z$616,MATCH($B497, 'Mapping cadres'!$B$1:$B$616,0), MATCH(AM$32,'Mapping cadres'!$B$1:$Z$1,0))</f>
        <v>0</v>
      </c>
      <c r="AN497" s="226">
        <f>INDEX('Uganda workforce data - raw'!$A$4:$F$619,MATCH($B497, 'Uganda workforce data - raw'!$B$4:$B$619,0), MATCH("Filled Female",'Uganda workforce data - raw'!$A$4:$F$4,0))*INDEX('Mapping cadres'!$B$1:$Z$616,MATCH($B497, 'Mapping cadres'!$B$1:$B$616,0), MATCH(AN$32,'Mapping cadres'!$B$1:$Z$1,0))</f>
        <v>0</v>
      </c>
      <c r="AO497" s="226">
        <f>INDEX('Uganda workforce data - raw'!$A$4:$F$619,MATCH($B497, 'Uganda workforce data - raw'!$B$4:$B$619,0), MATCH("Filled Female",'Uganda workforce data - raw'!$A$4:$F$4,0))*INDEX('Mapping cadres'!$B$1:$Z$616,MATCH($B497, 'Mapping cadres'!$B$1:$B$616,0), MATCH(AO$32,'Mapping cadres'!$B$1:$Z$1,0))</f>
        <v>0</v>
      </c>
      <c r="AP497" s="226">
        <f>INDEX('Uganda workforce data - raw'!$A$4:$F$619,MATCH($B497, 'Uganda workforce data - raw'!$B$4:$B$619,0), MATCH("Filled Female",'Uganda workforce data - raw'!$A$4:$F$4,0))*INDEX('Mapping cadres'!$B$1:$Z$616,MATCH($B497, 'Mapping cadres'!$B$1:$B$616,0), MATCH(AP$32,'Mapping cadres'!$B$1:$Z$1,0))</f>
        <v>0</v>
      </c>
      <c r="AQ497" s="226">
        <f>INDEX('Uganda workforce data - raw'!$A$4:$F$619,MATCH($B497, 'Uganda workforce data - raw'!$B$4:$B$619,0), MATCH("Filled Female",'Uganda workforce data - raw'!$A$4:$F$4,0))*INDEX('Mapping cadres'!$B$1:$Z$616,MATCH($B497, 'Mapping cadres'!$B$1:$B$616,0), MATCH(AQ$32,'Mapping cadres'!$B$1:$Z$1,0))</f>
        <v>0</v>
      </c>
      <c r="AR497" s="226">
        <f>INDEX('Uganda workforce data - raw'!$A$4:$F$619,MATCH($B497, 'Uganda workforce data - raw'!$B$4:$B$619,0), MATCH("Filled Female",'Uganda workforce data - raw'!$A$4:$F$4,0))*INDEX('Mapping cadres'!$B$1:$Z$616,MATCH($B497, 'Mapping cadres'!$B$1:$B$616,0), MATCH(AR$32,'Mapping cadres'!$B$1:$Z$1,0))</f>
        <v>0</v>
      </c>
      <c r="AS497" s="226">
        <f>INDEX('Uganda workforce data - raw'!$A$4:$F$619,MATCH($B497, 'Uganda workforce data - raw'!$B$4:$B$619,0), MATCH("Filled Female",'Uganda workforce data - raw'!$A$4:$F$4,0))*INDEX('Mapping cadres'!$B$1:$Z$616,MATCH($B497, 'Mapping cadres'!$B$1:$B$616,0), MATCH(AS$32,'Mapping cadres'!$B$1:$Z$1,0))</f>
        <v>0</v>
      </c>
      <c r="AT497" s="226">
        <f>INDEX('Uganda workforce data - raw'!$A$4:$F$619,MATCH($B497, 'Uganda workforce data - raw'!$B$4:$B$619,0), MATCH("Filled Female",'Uganda workforce data - raw'!$A$4:$F$4,0))*INDEX('Mapping cadres'!$B$1:$Z$616,MATCH($B497, 'Mapping cadres'!$B$1:$B$616,0), MATCH(AT$32,'Mapping cadres'!$B$1:$Z$1,0))</f>
        <v>0</v>
      </c>
      <c r="AU497" s="226">
        <f>INDEX('Uganda workforce data - raw'!$A$4:$F$619,MATCH($B497, 'Uganda workforce data - raw'!$B$4:$B$619,0), MATCH("Filled Female",'Uganda workforce data - raw'!$A$4:$F$4,0))*INDEX('Mapping cadres'!$B$1:$Z$616,MATCH($B497, 'Mapping cadres'!$B$1:$B$616,0), MATCH(AU$32,'Mapping cadres'!$B$1:$Z$1,0))</f>
        <v>0</v>
      </c>
      <c r="AV497" s="226">
        <f>INDEX('Uganda workforce data - raw'!$A$4:$F$619,MATCH($B497, 'Uganda workforce data - raw'!$B$4:$B$619,0), MATCH("Filled Female",'Uganda workforce data - raw'!$A$4:$F$4,0))*INDEX('Mapping cadres'!$B$1:$Z$616,MATCH($B497, 'Mapping cadres'!$B$1:$B$616,0), MATCH(AV$32,'Mapping cadres'!$B$1:$Z$1,0))</f>
        <v>0</v>
      </c>
      <c r="AW497" s="226">
        <f>INDEX('Uganda workforce data - raw'!$A$4:$F$619,MATCH($B497, 'Uganda workforce data - raw'!$B$4:$B$619,0), MATCH("Filled Female",'Uganda workforce data - raw'!$A$4:$F$4,0))*INDEX('Mapping cadres'!$B$1:$Z$616,MATCH($B497, 'Mapping cadres'!$B$1:$B$616,0), MATCH(AW$32,'Mapping cadres'!$B$1:$Z$1,0))</f>
        <v>0</v>
      </c>
      <c r="AX497" s="226">
        <f>INDEX('Uganda workforce data - raw'!$A$4:$F$619,MATCH($B497, 'Uganda workforce data - raw'!$B$4:$B$619,0), MATCH("Filled Female",'Uganda workforce data - raw'!$A$4:$F$4,0))*INDEX('Mapping cadres'!$B$1:$Z$616,MATCH($B497, 'Mapping cadres'!$B$1:$B$616,0), MATCH(AX$32,'Mapping cadres'!$B$1:$Z$1,0))</f>
        <v>0</v>
      </c>
      <c r="AY497" s="226">
        <f t="shared" si="173"/>
        <v>2</v>
      </c>
      <c r="AZ497" s="226">
        <f t="shared" si="174"/>
        <v>0</v>
      </c>
      <c r="BA497" s="226">
        <f t="shared" si="175"/>
        <v>0</v>
      </c>
      <c r="BB497" s="226">
        <f t="shared" si="176"/>
        <v>0</v>
      </c>
      <c r="BC497" s="226">
        <f t="shared" si="177"/>
        <v>0</v>
      </c>
      <c r="BD497" s="226">
        <f t="shared" si="178"/>
        <v>0</v>
      </c>
      <c r="BE497" s="226">
        <f t="shared" si="179"/>
        <v>0</v>
      </c>
      <c r="BF497" s="226">
        <f t="shared" si="180"/>
        <v>0</v>
      </c>
      <c r="BG497" s="226">
        <f t="shared" si="181"/>
        <v>0</v>
      </c>
      <c r="BH497" s="226">
        <f t="shared" si="182"/>
        <v>0</v>
      </c>
      <c r="BI497" s="226">
        <f t="shared" si="183"/>
        <v>0</v>
      </c>
      <c r="BJ497" s="226">
        <f t="shared" si="184"/>
        <v>0</v>
      </c>
      <c r="BK497" s="226">
        <f t="shared" si="185"/>
        <v>0</v>
      </c>
      <c r="BL497" s="226">
        <f t="shared" si="186"/>
        <v>0</v>
      </c>
      <c r="BM497" s="226">
        <f t="shared" si="187"/>
        <v>0</v>
      </c>
      <c r="BN497" s="226">
        <f t="shared" si="188"/>
        <v>0</v>
      </c>
      <c r="BO497" s="226">
        <f t="shared" si="189"/>
        <v>0</v>
      </c>
      <c r="BP497" s="226">
        <f t="shared" si="190"/>
        <v>0</v>
      </c>
      <c r="BQ497" s="226">
        <f t="shared" si="191"/>
        <v>0</v>
      </c>
      <c r="BR497" s="226">
        <f t="shared" si="192"/>
        <v>0</v>
      </c>
      <c r="BS497" s="226">
        <f t="shared" si="193"/>
        <v>0</v>
      </c>
      <c r="BT497" s="226">
        <f t="shared" si="194"/>
        <v>0</v>
      </c>
      <c r="BU497" s="226">
        <f t="shared" si="195"/>
        <v>0</v>
      </c>
      <c r="BV497" s="226">
        <f t="shared" si="196"/>
        <v>0</v>
      </c>
    </row>
    <row r="498" spans="1:74">
      <c r="A498" s="226">
        <v>466</v>
      </c>
      <c r="B498" s="237" t="s">
        <v>1764</v>
      </c>
      <c r="C498" s="226">
        <f>INDEX('Uganda workforce data - raw'!$A$4:$F$619,MATCH($B498, 'Uganda workforce data - raw'!$B$4:$B$619,0), MATCH("Filled Male",'Uganda workforce data - raw'!$A$4:$F$4,0))*INDEX('Mapping cadres'!$B$1:$Z$616,MATCH($B498, 'Mapping cadres'!$B$1:$B$616,0), MATCH(C$32,'Mapping cadres'!$B$1:$Z$1,0))</f>
        <v>2</v>
      </c>
      <c r="D498" s="226">
        <f>INDEX('Uganda workforce data - raw'!$A$4:$F$619,MATCH($B498, 'Uganda workforce data - raw'!$B$4:$B$619,0), MATCH("Filled Male",'Uganda workforce data - raw'!$A$4:$F$4,0))*INDEX('Mapping cadres'!$B$1:$Z$616,MATCH($B498, 'Mapping cadres'!$B$1:$B$616,0), MATCH(D$32,'Mapping cadres'!$B$1:$Z$1,0))</f>
        <v>0</v>
      </c>
      <c r="E498" s="226">
        <f>INDEX('Uganda workforce data - raw'!$A$4:$F$619,MATCH($B498, 'Uganda workforce data - raw'!$B$4:$B$619,0), MATCH("Filled Male",'Uganda workforce data - raw'!$A$4:$F$4,0))*INDEX('Mapping cadres'!$B$1:$Z$616,MATCH($B498, 'Mapping cadres'!$B$1:$B$616,0), MATCH(E$32,'Mapping cadres'!$B$1:$Z$1,0))</f>
        <v>0</v>
      </c>
      <c r="F498" s="226">
        <f>INDEX('Uganda workforce data - raw'!$A$4:$F$619,MATCH($B498, 'Uganda workforce data - raw'!$B$4:$B$619,0), MATCH("Filled Male",'Uganda workforce data - raw'!$A$4:$F$4,0))*INDEX('Mapping cadres'!$B$1:$Z$616,MATCH($B498, 'Mapping cadres'!$B$1:$B$616,0), MATCH(F$32,'Mapping cadres'!$B$1:$Z$1,0))</f>
        <v>0</v>
      </c>
      <c r="G498" s="226">
        <f>INDEX('Uganda workforce data - raw'!$A$4:$F$619,MATCH($B498, 'Uganda workforce data - raw'!$B$4:$B$619,0), MATCH("Filled Male",'Uganda workforce data - raw'!$A$4:$F$4,0))*INDEX('Mapping cadres'!$B$1:$Z$616,MATCH($B498, 'Mapping cadres'!$B$1:$B$616,0), MATCH(G$32,'Mapping cadres'!$B$1:$Z$1,0))</f>
        <v>0</v>
      </c>
      <c r="H498" s="226">
        <f>INDEX('Uganda workforce data - raw'!$A$4:$F$619,MATCH($B498, 'Uganda workforce data - raw'!$B$4:$B$619,0), MATCH("Filled Male",'Uganda workforce data - raw'!$A$4:$F$4,0))*INDEX('Mapping cadres'!$B$1:$Z$616,MATCH($B498, 'Mapping cadres'!$B$1:$B$616,0), MATCH(H$32,'Mapping cadres'!$B$1:$Z$1,0))</f>
        <v>0</v>
      </c>
      <c r="I498" s="226">
        <f>INDEX('Uganda workforce data - raw'!$A$4:$F$619,MATCH($B498, 'Uganda workforce data - raw'!$B$4:$B$619,0), MATCH("Filled Male",'Uganda workforce data - raw'!$A$4:$F$4,0))*INDEX('Mapping cadres'!$B$1:$Z$616,MATCH($B498, 'Mapping cadres'!$B$1:$B$616,0), MATCH(I$32,'Mapping cadres'!$B$1:$Z$1,0))</f>
        <v>0</v>
      </c>
      <c r="J498" s="226">
        <f>INDEX('Uganda workforce data - raw'!$A$4:$F$619,MATCH($B498, 'Uganda workforce data - raw'!$B$4:$B$619,0), MATCH("Filled Male",'Uganda workforce data - raw'!$A$4:$F$4,0))*INDEX('Mapping cadres'!$B$1:$Z$616,MATCH($B498, 'Mapping cadres'!$B$1:$B$616,0), MATCH(J$32,'Mapping cadres'!$B$1:$Z$1,0))</f>
        <v>0</v>
      </c>
      <c r="K498" s="226">
        <f>INDEX('Uganda workforce data - raw'!$A$4:$F$619,MATCH($B498, 'Uganda workforce data - raw'!$B$4:$B$619,0), MATCH("Filled Male",'Uganda workforce data - raw'!$A$4:$F$4,0))*INDEX('Mapping cadres'!$B$1:$Z$616,MATCH($B498, 'Mapping cadres'!$B$1:$B$616,0), MATCH(K$32,'Mapping cadres'!$B$1:$Z$1,0))</f>
        <v>0</v>
      </c>
      <c r="L498" s="226">
        <f>INDEX('Uganda workforce data - raw'!$A$4:$F$619,MATCH($B498, 'Uganda workforce data - raw'!$B$4:$B$619,0), MATCH("Filled Male",'Uganda workforce data - raw'!$A$4:$F$4,0))*INDEX('Mapping cadres'!$B$1:$Z$616,MATCH($B498, 'Mapping cadres'!$B$1:$B$616,0), MATCH(L$32,'Mapping cadres'!$B$1:$Z$1,0))</f>
        <v>0</v>
      </c>
      <c r="M498" s="226">
        <f>INDEX('Uganda workforce data - raw'!$A$4:$F$619,MATCH($B498, 'Uganda workforce data - raw'!$B$4:$B$619,0), MATCH("Filled Male",'Uganda workforce data - raw'!$A$4:$F$4,0))*INDEX('Mapping cadres'!$B$1:$Z$616,MATCH($B498, 'Mapping cadres'!$B$1:$B$616,0), MATCH(M$32,'Mapping cadres'!$B$1:$Z$1,0))</f>
        <v>0</v>
      </c>
      <c r="N498" s="226">
        <f>INDEX('Uganda workforce data - raw'!$A$4:$F$619,MATCH($B498, 'Uganda workforce data - raw'!$B$4:$B$619,0), MATCH("Filled Male",'Uganda workforce data - raw'!$A$4:$F$4,0))*INDEX('Mapping cadres'!$B$1:$Z$616,MATCH($B498, 'Mapping cadres'!$B$1:$B$616,0), MATCH(N$32,'Mapping cadres'!$B$1:$Z$1,0))</f>
        <v>0</v>
      </c>
      <c r="O498" s="226">
        <f>INDEX('Uganda workforce data - raw'!$A$4:$F$619,MATCH($B498, 'Uganda workforce data - raw'!$B$4:$B$619,0), MATCH("Filled Male",'Uganda workforce data - raw'!$A$4:$F$4,0))*INDEX('Mapping cadres'!$B$1:$Z$616,MATCH($B498, 'Mapping cadres'!$B$1:$B$616,0), MATCH(O$32,'Mapping cadres'!$B$1:$Z$1,0))</f>
        <v>0</v>
      </c>
      <c r="P498" s="226">
        <f>INDEX('Uganda workforce data - raw'!$A$4:$F$619,MATCH($B498, 'Uganda workforce data - raw'!$B$4:$B$619,0), MATCH("Filled Male",'Uganda workforce data - raw'!$A$4:$F$4,0))*INDEX('Mapping cadres'!$B$1:$Z$616,MATCH($B498, 'Mapping cadres'!$B$1:$B$616,0), MATCH(P$32,'Mapping cadres'!$B$1:$Z$1,0))</f>
        <v>0</v>
      </c>
      <c r="Q498" s="226">
        <f>INDEX('Uganda workforce data - raw'!$A$4:$F$619,MATCH($B498, 'Uganda workforce data - raw'!$B$4:$B$619,0), MATCH("Filled Male",'Uganda workforce data - raw'!$A$4:$F$4,0))*INDEX('Mapping cadres'!$B$1:$Z$616,MATCH($B498, 'Mapping cadres'!$B$1:$B$616,0), MATCH(Q$32,'Mapping cadres'!$B$1:$Z$1,0))</f>
        <v>0</v>
      </c>
      <c r="R498" s="226">
        <f>INDEX('Uganda workforce data - raw'!$A$4:$F$619,MATCH($B498, 'Uganda workforce data - raw'!$B$4:$B$619,0), MATCH("Filled Male",'Uganda workforce data - raw'!$A$4:$F$4,0))*INDEX('Mapping cadres'!$B$1:$Z$616,MATCH($B498, 'Mapping cadres'!$B$1:$B$616,0), MATCH(R$32,'Mapping cadres'!$B$1:$Z$1,0))</f>
        <v>0</v>
      </c>
      <c r="S498" s="226">
        <f>INDEX('Uganda workforce data - raw'!$A$4:$F$619,MATCH($B498, 'Uganda workforce data - raw'!$B$4:$B$619,0), MATCH("Filled Male",'Uganda workforce data - raw'!$A$4:$F$4,0))*INDEX('Mapping cadres'!$B$1:$Z$616,MATCH($B498, 'Mapping cadres'!$B$1:$B$616,0), MATCH(S$32,'Mapping cadres'!$B$1:$Z$1,0))</f>
        <v>0</v>
      </c>
      <c r="T498" s="226">
        <f>INDEX('Uganda workforce data - raw'!$A$4:$F$619,MATCH($B498, 'Uganda workforce data - raw'!$B$4:$B$619,0), MATCH("Filled Male",'Uganda workforce data - raw'!$A$4:$F$4,0))*INDEX('Mapping cadres'!$B$1:$Z$616,MATCH($B498, 'Mapping cadres'!$B$1:$B$616,0), MATCH(T$32,'Mapping cadres'!$B$1:$Z$1,0))</f>
        <v>0</v>
      </c>
      <c r="U498" s="226">
        <f>INDEX('Uganda workforce data - raw'!$A$4:$F$619,MATCH($B498, 'Uganda workforce data - raw'!$B$4:$B$619,0), MATCH("Filled Male",'Uganda workforce data - raw'!$A$4:$F$4,0))*INDEX('Mapping cadres'!$B$1:$Z$616,MATCH($B498, 'Mapping cadres'!$B$1:$B$616,0), MATCH(U$32,'Mapping cadres'!$B$1:$Z$1,0))</f>
        <v>0</v>
      </c>
      <c r="V498" s="226">
        <f>INDEX('Uganda workforce data - raw'!$A$4:$F$619,MATCH($B498, 'Uganda workforce data - raw'!$B$4:$B$619,0), MATCH("Filled Male",'Uganda workforce data - raw'!$A$4:$F$4,0))*INDEX('Mapping cadres'!$B$1:$Z$616,MATCH($B498, 'Mapping cadres'!$B$1:$B$616,0), MATCH(V$32,'Mapping cadres'!$B$1:$Z$1,0))</f>
        <v>0</v>
      </c>
      <c r="W498" s="226">
        <f>INDEX('Uganda workforce data - raw'!$A$4:$F$619,MATCH($B498, 'Uganda workforce data - raw'!$B$4:$B$619,0), MATCH("Filled Male",'Uganda workforce data - raw'!$A$4:$F$4,0))*INDEX('Mapping cadres'!$B$1:$Z$616,MATCH($B498, 'Mapping cadres'!$B$1:$B$616,0), MATCH(W$32,'Mapping cadres'!$B$1:$Z$1,0))</f>
        <v>0</v>
      </c>
      <c r="X498" s="226">
        <f>INDEX('Uganda workforce data - raw'!$A$4:$F$619,MATCH($B498, 'Uganda workforce data - raw'!$B$4:$B$619,0), MATCH("Filled Male",'Uganda workforce data - raw'!$A$4:$F$4,0))*INDEX('Mapping cadres'!$B$1:$Z$616,MATCH($B498, 'Mapping cadres'!$B$1:$B$616,0), MATCH(X$32,'Mapping cadres'!$B$1:$Z$1,0))</f>
        <v>0</v>
      </c>
      <c r="Y498" s="226">
        <f>INDEX('Uganda workforce data - raw'!$A$4:$F$619,MATCH($B498, 'Uganda workforce data - raw'!$B$4:$B$619,0), MATCH("Filled Male",'Uganda workforce data - raw'!$A$4:$F$4,0))*INDEX('Mapping cadres'!$B$1:$Z$616,MATCH($B498, 'Mapping cadres'!$B$1:$B$616,0), MATCH(Y$32,'Mapping cadres'!$B$1:$Z$1,0))</f>
        <v>0</v>
      </c>
      <c r="Z498" s="226">
        <f>INDEX('Uganda workforce data - raw'!$A$4:$F$619,MATCH($B498, 'Uganda workforce data - raw'!$B$4:$B$619,0), MATCH("Filled Male",'Uganda workforce data - raw'!$A$4:$F$4,0))*INDEX('Mapping cadres'!$B$1:$Z$616,MATCH($B498, 'Mapping cadres'!$B$1:$B$616,0), MATCH(Z$32,'Mapping cadres'!$B$1:$Z$1,0))</f>
        <v>0</v>
      </c>
      <c r="AA498" s="226">
        <f>INDEX('Uganda workforce data - raw'!$A$4:$F$619,MATCH($B498, 'Uganda workforce data - raw'!$B$4:$B$619,0), MATCH("Filled Female",'Uganda workforce data - raw'!$A$4:$F$4,0))*INDEX('Mapping cadres'!$B$1:$Z$616,MATCH($B498, 'Mapping cadres'!$B$1:$B$616,0), MATCH(AA$32,'Mapping cadres'!$B$1:$Z$1,0))</f>
        <v>2</v>
      </c>
      <c r="AB498" s="226">
        <f>INDEX('Uganda workforce data - raw'!$A$4:$F$619,MATCH($B498, 'Uganda workforce data - raw'!$B$4:$B$619,0), MATCH("Filled Female",'Uganda workforce data - raw'!$A$4:$F$4,0))*INDEX('Mapping cadres'!$B$1:$Z$616,MATCH($B498, 'Mapping cadres'!$B$1:$B$616,0), MATCH(AB$32,'Mapping cadres'!$B$1:$Z$1,0))</f>
        <v>0</v>
      </c>
      <c r="AC498" s="226">
        <f>INDEX('Uganda workforce data - raw'!$A$4:$F$619,MATCH($B498, 'Uganda workforce data - raw'!$B$4:$B$619,0), MATCH("Filled Female",'Uganda workforce data - raw'!$A$4:$F$4,0))*INDEX('Mapping cadres'!$B$1:$Z$616,MATCH($B498, 'Mapping cadres'!$B$1:$B$616,0), MATCH(AC$32,'Mapping cadres'!$B$1:$Z$1,0))</f>
        <v>0</v>
      </c>
      <c r="AD498" s="226">
        <f>INDEX('Uganda workforce data - raw'!$A$4:$F$619,MATCH($B498, 'Uganda workforce data - raw'!$B$4:$B$619,0), MATCH("Filled Female",'Uganda workforce data - raw'!$A$4:$F$4,0))*INDEX('Mapping cadres'!$B$1:$Z$616,MATCH($B498, 'Mapping cadres'!$B$1:$B$616,0), MATCH(AD$32,'Mapping cadres'!$B$1:$Z$1,0))</f>
        <v>0</v>
      </c>
      <c r="AE498" s="226">
        <f>INDEX('Uganda workforce data - raw'!$A$4:$F$619,MATCH($B498, 'Uganda workforce data - raw'!$B$4:$B$619,0), MATCH("Filled Female",'Uganda workforce data - raw'!$A$4:$F$4,0))*INDEX('Mapping cadres'!$B$1:$Z$616,MATCH($B498, 'Mapping cadres'!$B$1:$B$616,0), MATCH(AE$32,'Mapping cadres'!$B$1:$Z$1,0))</f>
        <v>0</v>
      </c>
      <c r="AF498" s="226">
        <f>INDEX('Uganda workforce data - raw'!$A$4:$F$619,MATCH($B498, 'Uganda workforce data - raw'!$B$4:$B$619,0), MATCH("Filled Female",'Uganda workforce data - raw'!$A$4:$F$4,0))*INDEX('Mapping cadres'!$B$1:$Z$616,MATCH($B498, 'Mapping cadres'!$B$1:$B$616,0), MATCH(AF$32,'Mapping cadres'!$B$1:$Z$1,0))</f>
        <v>0</v>
      </c>
      <c r="AG498" s="226">
        <f>INDEX('Uganda workforce data - raw'!$A$4:$F$619,MATCH($B498, 'Uganda workforce data - raw'!$B$4:$B$619,0), MATCH("Filled Female",'Uganda workforce data - raw'!$A$4:$F$4,0))*INDEX('Mapping cadres'!$B$1:$Z$616,MATCH($B498, 'Mapping cadres'!$B$1:$B$616,0), MATCH(AG$32,'Mapping cadres'!$B$1:$Z$1,0))</f>
        <v>0</v>
      </c>
      <c r="AH498" s="226">
        <f>INDEX('Uganda workforce data - raw'!$A$4:$F$619,MATCH($B498, 'Uganda workforce data - raw'!$B$4:$B$619,0), MATCH("Filled Female",'Uganda workforce data - raw'!$A$4:$F$4,0))*INDEX('Mapping cadres'!$B$1:$Z$616,MATCH($B498, 'Mapping cadres'!$B$1:$B$616,0), MATCH(AH$32,'Mapping cadres'!$B$1:$Z$1,0))</f>
        <v>0</v>
      </c>
      <c r="AI498" s="226">
        <f>INDEX('Uganda workforce data - raw'!$A$4:$F$619,MATCH($B498, 'Uganda workforce data - raw'!$B$4:$B$619,0), MATCH("Filled Female",'Uganda workforce data - raw'!$A$4:$F$4,0))*INDEX('Mapping cadres'!$B$1:$Z$616,MATCH($B498, 'Mapping cadres'!$B$1:$B$616,0), MATCH(AI$32,'Mapping cadres'!$B$1:$Z$1,0))</f>
        <v>0</v>
      </c>
      <c r="AJ498" s="226">
        <f>INDEX('Uganda workforce data - raw'!$A$4:$F$619,MATCH($B498, 'Uganda workforce data - raw'!$B$4:$B$619,0), MATCH("Filled Female",'Uganda workforce data - raw'!$A$4:$F$4,0))*INDEX('Mapping cadres'!$B$1:$Z$616,MATCH($B498, 'Mapping cadres'!$B$1:$B$616,0), MATCH(AJ$32,'Mapping cadres'!$B$1:$Z$1,0))</f>
        <v>0</v>
      </c>
      <c r="AK498" s="226">
        <f>INDEX('Uganda workforce data - raw'!$A$4:$F$619,MATCH($B498, 'Uganda workforce data - raw'!$B$4:$B$619,0), MATCH("Filled Female",'Uganda workforce data - raw'!$A$4:$F$4,0))*INDEX('Mapping cadres'!$B$1:$Z$616,MATCH($B498, 'Mapping cadres'!$B$1:$B$616,0), MATCH(AK$32,'Mapping cadres'!$B$1:$Z$1,0))</f>
        <v>0</v>
      </c>
      <c r="AL498" s="226">
        <f>INDEX('Uganda workforce data - raw'!$A$4:$F$619,MATCH($B498, 'Uganda workforce data - raw'!$B$4:$B$619,0), MATCH("Filled Female",'Uganda workforce data - raw'!$A$4:$F$4,0))*INDEX('Mapping cadres'!$B$1:$Z$616,MATCH($B498, 'Mapping cadres'!$B$1:$B$616,0), MATCH(AL$32,'Mapping cadres'!$B$1:$Z$1,0))</f>
        <v>0</v>
      </c>
      <c r="AM498" s="226">
        <f>INDEX('Uganda workforce data - raw'!$A$4:$F$619,MATCH($B498, 'Uganda workforce data - raw'!$B$4:$B$619,0), MATCH("Filled Female",'Uganda workforce data - raw'!$A$4:$F$4,0))*INDEX('Mapping cadres'!$B$1:$Z$616,MATCH($B498, 'Mapping cadres'!$B$1:$B$616,0), MATCH(AM$32,'Mapping cadres'!$B$1:$Z$1,0))</f>
        <v>0</v>
      </c>
      <c r="AN498" s="226">
        <f>INDEX('Uganda workforce data - raw'!$A$4:$F$619,MATCH($B498, 'Uganda workforce data - raw'!$B$4:$B$619,0), MATCH("Filled Female",'Uganda workforce data - raw'!$A$4:$F$4,0))*INDEX('Mapping cadres'!$B$1:$Z$616,MATCH($B498, 'Mapping cadres'!$B$1:$B$616,0), MATCH(AN$32,'Mapping cadres'!$B$1:$Z$1,0))</f>
        <v>0</v>
      </c>
      <c r="AO498" s="226">
        <f>INDEX('Uganda workforce data - raw'!$A$4:$F$619,MATCH($B498, 'Uganda workforce data - raw'!$B$4:$B$619,0), MATCH("Filled Female",'Uganda workforce data - raw'!$A$4:$F$4,0))*INDEX('Mapping cadres'!$B$1:$Z$616,MATCH($B498, 'Mapping cadres'!$B$1:$B$616,0), MATCH(AO$32,'Mapping cadres'!$B$1:$Z$1,0))</f>
        <v>0</v>
      </c>
      <c r="AP498" s="226">
        <f>INDEX('Uganda workforce data - raw'!$A$4:$F$619,MATCH($B498, 'Uganda workforce data - raw'!$B$4:$B$619,0), MATCH("Filled Female",'Uganda workforce data - raw'!$A$4:$F$4,0))*INDEX('Mapping cadres'!$B$1:$Z$616,MATCH($B498, 'Mapping cadres'!$B$1:$B$616,0), MATCH(AP$32,'Mapping cadres'!$B$1:$Z$1,0))</f>
        <v>0</v>
      </c>
      <c r="AQ498" s="226">
        <f>INDEX('Uganda workforce data - raw'!$A$4:$F$619,MATCH($B498, 'Uganda workforce data - raw'!$B$4:$B$619,0), MATCH("Filled Female",'Uganda workforce data - raw'!$A$4:$F$4,0))*INDEX('Mapping cadres'!$B$1:$Z$616,MATCH($B498, 'Mapping cadres'!$B$1:$B$616,0), MATCH(AQ$32,'Mapping cadres'!$B$1:$Z$1,0))</f>
        <v>0</v>
      </c>
      <c r="AR498" s="226">
        <f>INDEX('Uganda workforce data - raw'!$A$4:$F$619,MATCH($B498, 'Uganda workforce data - raw'!$B$4:$B$619,0), MATCH("Filled Female",'Uganda workforce data - raw'!$A$4:$F$4,0))*INDEX('Mapping cadres'!$B$1:$Z$616,MATCH($B498, 'Mapping cadres'!$B$1:$B$616,0), MATCH(AR$32,'Mapping cadres'!$B$1:$Z$1,0))</f>
        <v>0</v>
      </c>
      <c r="AS498" s="226">
        <f>INDEX('Uganda workforce data - raw'!$A$4:$F$619,MATCH($B498, 'Uganda workforce data - raw'!$B$4:$B$619,0), MATCH("Filled Female",'Uganda workforce data - raw'!$A$4:$F$4,0))*INDEX('Mapping cadres'!$B$1:$Z$616,MATCH($B498, 'Mapping cadres'!$B$1:$B$616,0), MATCH(AS$32,'Mapping cadres'!$B$1:$Z$1,0))</f>
        <v>0</v>
      </c>
      <c r="AT498" s="226">
        <f>INDEX('Uganda workforce data - raw'!$A$4:$F$619,MATCH($B498, 'Uganda workforce data - raw'!$B$4:$B$619,0), MATCH("Filled Female",'Uganda workforce data - raw'!$A$4:$F$4,0))*INDEX('Mapping cadres'!$B$1:$Z$616,MATCH($B498, 'Mapping cadres'!$B$1:$B$616,0), MATCH(AT$32,'Mapping cadres'!$B$1:$Z$1,0))</f>
        <v>0</v>
      </c>
      <c r="AU498" s="226">
        <f>INDEX('Uganda workforce data - raw'!$A$4:$F$619,MATCH($B498, 'Uganda workforce data - raw'!$B$4:$B$619,0), MATCH("Filled Female",'Uganda workforce data - raw'!$A$4:$F$4,0))*INDEX('Mapping cadres'!$B$1:$Z$616,MATCH($B498, 'Mapping cadres'!$B$1:$B$616,0), MATCH(AU$32,'Mapping cadres'!$B$1:$Z$1,0))</f>
        <v>0</v>
      </c>
      <c r="AV498" s="226">
        <f>INDEX('Uganda workforce data - raw'!$A$4:$F$619,MATCH($B498, 'Uganda workforce data - raw'!$B$4:$B$619,0), MATCH("Filled Female",'Uganda workforce data - raw'!$A$4:$F$4,0))*INDEX('Mapping cadres'!$B$1:$Z$616,MATCH($B498, 'Mapping cadres'!$B$1:$B$616,0), MATCH(AV$32,'Mapping cadres'!$B$1:$Z$1,0))</f>
        <v>0</v>
      </c>
      <c r="AW498" s="226">
        <f>INDEX('Uganda workforce data - raw'!$A$4:$F$619,MATCH($B498, 'Uganda workforce data - raw'!$B$4:$B$619,0), MATCH("Filled Female",'Uganda workforce data - raw'!$A$4:$F$4,0))*INDEX('Mapping cadres'!$B$1:$Z$616,MATCH($B498, 'Mapping cadres'!$B$1:$B$616,0), MATCH(AW$32,'Mapping cadres'!$B$1:$Z$1,0))</f>
        <v>0</v>
      </c>
      <c r="AX498" s="226">
        <f>INDEX('Uganda workforce data - raw'!$A$4:$F$619,MATCH($B498, 'Uganda workforce data - raw'!$B$4:$B$619,0), MATCH("Filled Female",'Uganda workforce data - raw'!$A$4:$F$4,0))*INDEX('Mapping cadres'!$B$1:$Z$616,MATCH($B498, 'Mapping cadres'!$B$1:$B$616,0), MATCH(AX$32,'Mapping cadres'!$B$1:$Z$1,0))</f>
        <v>0</v>
      </c>
      <c r="AY498" s="226">
        <f t="shared" si="173"/>
        <v>4</v>
      </c>
      <c r="AZ498" s="226">
        <f t="shared" si="174"/>
        <v>0</v>
      </c>
      <c r="BA498" s="226">
        <f t="shared" si="175"/>
        <v>0</v>
      </c>
      <c r="BB498" s="226">
        <f t="shared" si="176"/>
        <v>0</v>
      </c>
      <c r="BC498" s="226">
        <f t="shared" si="177"/>
        <v>0</v>
      </c>
      <c r="BD498" s="226">
        <f t="shared" si="178"/>
        <v>0</v>
      </c>
      <c r="BE498" s="226">
        <f t="shared" si="179"/>
        <v>0</v>
      </c>
      <c r="BF498" s="226">
        <f t="shared" si="180"/>
        <v>0</v>
      </c>
      <c r="BG498" s="226">
        <f t="shared" si="181"/>
        <v>0</v>
      </c>
      <c r="BH498" s="226">
        <f t="shared" si="182"/>
        <v>0</v>
      </c>
      <c r="BI498" s="226">
        <f t="shared" si="183"/>
        <v>0</v>
      </c>
      <c r="BJ498" s="226">
        <f t="shared" si="184"/>
        <v>0</v>
      </c>
      <c r="BK498" s="226">
        <f t="shared" si="185"/>
        <v>0</v>
      </c>
      <c r="BL498" s="226">
        <f t="shared" si="186"/>
        <v>0</v>
      </c>
      <c r="BM498" s="226">
        <f t="shared" si="187"/>
        <v>0</v>
      </c>
      <c r="BN498" s="226">
        <f t="shared" si="188"/>
        <v>0</v>
      </c>
      <c r="BO498" s="226">
        <f t="shared" si="189"/>
        <v>0</v>
      </c>
      <c r="BP498" s="226">
        <f t="shared" si="190"/>
        <v>0</v>
      </c>
      <c r="BQ498" s="226">
        <f t="shared" si="191"/>
        <v>0</v>
      </c>
      <c r="BR498" s="226">
        <f t="shared" si="192"/>
        <v>0</v>
      </c>
      <c r="BS498" s="226">
        <f t="shared" si="193"/>
        <v>0</v>
      </c>
      <c r="BT498" s="226">
        <f t="shared" si="194"/>
        <v>0</v>
      </c>
      <c r="BU498" s="226">
        <f t="shared" si="195"/>
        <v>0</v>
      </c>
      <c r="BV498" s="226">
        <f t="shared" si="196"/>
        <v>0</v>
      </c>
    </row>
    <row r="499" spans="1:74">
      <c r="A499" s="226">
        <v>467</v>
      </c>
      <c r="B499" s="237" t="s">
        <v>1765</v>
      </c>
      <c r="C499" s="226">
        <f>INDEX('Uganda workforce data - raw'!$A$4:$F$619,MATCH($B499, 'Uganda workforce data - raw'!$B$4:$B$619,0), MATCH("Filled Male",'Uganda workforce data - raw'!$A$4:$F$4,0))*INDEX('Mapping cadres'!$B$1:$Z$616,MATCH($B499, 'Mapping cadres'!$B$1:$B$616,0), MATCH(C$32,'Mapping cadres'!$B$1:$Z$1,0))</f>
        <v>0</v>
      </c>
      <c r="D499" s="226">
        <f>INDEX('Uganda workforce data - raw'!$A$4:$F$619,MATCH($B499, 'Uganda workforce data - raw'!$B$4:$B$619,0), MATCH("Filled Male",'Uganda workforce data - raw'!$A$4:$F$4,0))*INDEX('Mapping cadres'!$B$1:$Z$616,MATCH($B499, 'Mapping cadres'!$B$1:$B$616,0), MATCH(D$32,'Mapping cadres'!$B$1:$Z$1,0))</f>
        <v>0</v>
      </c>
      <c r="E499" s="226">
        <f>INDEX('Uganda workforce data - raw'!$A$4:$F$619,MATCH($B499, 'Uganda workforce data - raw'!$B$4:$B$619,0), MATCH("Filled Male",'Uganda workforce data - raw'!$A$4:$F$4,0))*INDEX('Mapping cadres'!$B$1:$Z$616,MATCH($B499, 'Mapping cadres'!$B$1:$B$616,0), MATCH(E$32,'Mapping cadres'!$B$1:$Z$1,0))</f>
        <v>0</v>
      </c>
      <c r="F499" s="226">
        <f>INDEX('Uganda workforce data - raw'!$A$4:$F$619,MATCH($B499, 'Uganda workforce data - raw'!$B$4:$B$619,0), MATCH("Filled Male",'Uganda workforce data - raw'!$A$4:$F$4,0))*INDEX('Mapping cadres'!$B$1:$Z$616,MATCH($B499, 'Mapping cadres'!$B$1:$B$616,0), MATCH(F$32,'Mapping cadres'!$B$1:$Z$1,0))</f>
        <v>0</v>
      </c>
      <c r="G499" s="226">
        <f>INDEX('Uganda workforce data - raw'!$A$4:$F$619,MATCH($B499, 'Uganda workforce data - raw'!$B$4:$B$619,0), MATCH("Filled Male",'Uganda workforce data - raw'!$A$4:$F$4,0))*INDEX('Mapping cadres'!$B$1:$Z$616,MATCH($B499, 'Mapping cadres'!$B$1:$B$616,0), MATCH(G$32,'Mapping cadres'!$B$1:$Z$1,0))</f>
        <v>0</v>
      </c>
      <c r="H499" s="226">
        <f>INDEX('Uganda workforce data - raw'!$A$4:$F$619,MATCH($B499, 'Uganda workforce data - raw'!$B$4:$B$619,0), MATCH("Filled Male",'Uganda workforce data - raw'!$A$4:$F$4,0))*INDEX('Mapping cadres'!$B$1:$Z$616,MATCH($B499, 'Mapping cadres'!$B$1:$B$616,0), MATCH(H$32,'Mapping cadres'!$B$1:$Z$1,0))</f>
        <v>0</v>
      </c>
      <c r="I499" s="226">
        <f>INDEX('Uganda workforce data - raw'!$A$4:$F$619,MATCH($B499, 'Uganda workforce data - raw'!$B$4:$B$619,0), MATCH("Filled Male",'Uganda workforce data - raw'!$A$4:$F$4,0))*INDEX('Mapping cadres'!$B$1:$Z$616,MATCH($B499, 'Mapping cadres'!$B$1:$B$616,0), MATCH(I$32,'Mapping cadres'!$B$1:$Z$1,0))</f>
        <v>0</v>
      </c>
      <c r="J499" s="226">
        <f>INDEX('Uganda workforce data - raw'!$A$4:$F$619,MATCH($B499, 'Uganda workforce data - raw'!$B$4:$B$619,0), MATCH("Filled Male",'Uganda workforce data - raw'!$A$4:$F$4,0))*INDEX('Mapping cadres'!$B$1:$Z$616,MATCH($B499, 'Mapping cadres'!$B$1:$B$616,0), MATCH(J$32,'Mapping cadres'!$B$1:$Z$1,0))</f>
        <v>0</v>
      </c>
      <c r="K499" s="226">
        <f>INDEX('Uganda workforce data - raw'!$A$4:$F$619,MATCH($B499, 'Uganda workforce data - raw'!$B$4:$B$619,0), MATCH("Filled Male",'Uganda workforce data - raw'!$A$4:$F$4,0))*INDEX('Mapping cadres'!$B$1:$Z$616,MATCH($B499, 'Mapping cadres'!$B$1:$B$616,0), MATCH(K$32,'Mapping cadres'!$B$1:$Z$1,0))</f>
        <v>0</v>
      </c>
      <c r="L499" s="226">
        <f>INDEX('Uganda workforce data - raw'!$A$4:$F$619,MATCH($B499, 'Uganda workforce data - raw'!$B$4:$B$619,0), MATCH("Filled Male",'Uganda workforce data - raw'!$A$4:$F$4,0))*INDEX('Mapping cadres'!$B$1:$Z$616,MATCH($B499, 'Mapping cadres'!$B$1:$B$616,0), MATCH(L$32,'Mapping cadres'!$B$1:$Z$1,0))</f>
        <v>0</v>
      </c>
      <c r="M499" s="226">
        <f>INDEX('Uganda workforce data - raw'!$A$4:$F$619,MATCH($B499, 'Uganda workforce data - raw'!$B$4:$B$619,0), MATCH("Filled Male",'Uganda workforce data - raw'!$A$4:$F$4,0))*INDEX('Mapping cadres'!$B$1:$Z$616,MATCH($B499, 'Mapping cadres'!$B$1:$B$616,0), MATCH(M$32,'Mapping cadres'!$B$1:$Z$1,0))</f>
        <v>0</v>
      </c>
      <c r="N499" s="226">
        <f>INDEX('Uganda workforce data - raw'!$A$4:$F$619,MATCH($B499, 'Uganda workforce data - raw'!$B$4:$B$619,0), MATCH("Filled Male",'Uganda workforce data - raw'!$A$4:$F$4,0))*INDEX('Mapping cadres'!$B$1:$Z$616,MATCH($B499, 'Mapping cadres'!$B$1:$B$616,0), MATCH(N$32,'Mapping cadres'!$B$1:$Z$1,0))</f>
        <v>0</v>
      </c>
      <c r="O499" s="226">
        <f>INDEX('Uganda workforce data - raw'!$A$4:$F$619,MATCH($B499, 'Uganda workforce data - raw'!$B$4:$B$619,0), MATCH("Filled Male",'Uganda workforce data - raw'!$A$4:$F$4,0))*INDEX('Mapping cadres'!$B$1:$Z$616,MATCH($B499, 'Mapping cadres'!$B$1:$B$616,0), MATCH(O$32,'Mapping cadres'!$B$1:$Z$1,0))</f>
        <v>0</v>
      </c>
      <c r="P499" s="226">
        <f>INDEX('Uganda workforce data - raw'!$A$4:$F$619,MATCH($B499, 'Uganda workforce data - raw'!$B$4:$B$619,0), MATCH("Filled Male",'Uganda workforce data - raw'!$A$4:$F$4,0))*INDEX('Mapping cadres'!$B$1:$Z$616,MATCH($B499, 'Mapping cadres'!$B$1:$B$616,0), MATCH(P$32,'Mapping cadres'!$B$1:$Z$1,0))</f>
        <v>0</v>
      </c>
      <c r="Q499" s="226">
        <f>INDEX('Uganda workforce data - raw'!$A$4:$F$619,MATCH($B499, 'Uganda workforce data - raw'!$B$4:$B$619,0), MATCH("Filled Male",'Uganda workforce data - raw'!$A$4:$F$4,0))*INDEX('Mapping cadres'!$B$1:$Z$616,MATCH($B499, 'Mapping cadres'!$B$1:$B$616,0), MATCH(Q$32,'Mapping cadres'!$B$1:$Z$1,0))</f>
        <v>0</v>
      </c>
      <c r="R499" s="226">
        <f>INDEX('Uganda workforce data - raw'!$A$4:$F$619,MATCH($B499, 'Uganda workforce data - raw'!$B$4:$B$619,0), MATCH("Filled Male",'Uganda workforce data - raw'!$A$4:$F$4,0))*INDEX('Mapping cadres'!$B$1:$Z$616,MATCH($B499, 'Mapping cadres'!$B$1:$B$616,0), MATCH(R$32,'Mapping cadres'!$B$1:$Z$1,0))</f>
        <v>0</v>
      </c>
      <c r="S499" s="226">
        <f>INDEX('Uganda workforce data - raw'!$A$4:$F$619,MATCH($B499, 'Uganda workforce data - raw'!$B$4:$B$619,0), MATCH("Filled Male",'Uganda workforce data - raw'!$A$4:$F$4,0))*INDEX('Mapping cadres'!$B$1:$Z$616,MATCH($B499, 'Mapping cadres'!$B$1:$B$616,0), MATCH(S$32,'Mapping cadres'!$B$1:$Z$1,0))</f>
        <v>0</v>
      </c>
      <c r="T499" s="226">
        <f>INDEX('Uganda workforce data - raw'!$A$4:$F$619,MATCH($B499, 'Uganda workforce data - raw'!$B$4:$B$619,0), MATCH("Filled Male",'Uganda workforce data - raw'!$A$4:$F$4,0))*INDEX('Mapping cadres'!$B$1:$Z$616,MATCH($B499, 'Mapping cadres'!$B$1:$B$616,0), MATCH(T$32,'Mapping cadres'!$B$1:$Z$1,0))</f>
        <v>0</v>
      </c>
      <c r="U499" s="226">
        <f>INDEX('Uganda workforce data - raw'!$A$4:$F$619,MATCH($B499, 'Uganda workforce data - raw'!$B$4:$B$619,0), MATCH("Filled Male",'Uganda workforce data - raw'!$A$4:$F$4,0))*INDEX('Mapping cadres'!$B$1:$Z$616,MATCH($B499, 'Mapping cadres'!$B$1:$B$616,0), MATCH(U$32,'Mapping cadres'!$B$1:$Z$1,0))</f>
        <v>0</v>
      </c>
      <c r="V499" s="226">
        <f>INDEX('Uganda workforce data - raw'!$A$4:$F$619,MATCH($B499, 'Uganda workforce data - raw'!$B$4:$B$619,0), MATCH("Filled Male",'Uganda workforce data - raw'!$A$4:$F$4,0))*INDEX('Mapping cadres'!$B$1:$Z$616,MATCH($B499, 'Mapping cadres'!$B$1:$B$616,0), MATCH(V$32,'Mapping cadres'!$B$1:$Z$1,0))</f>
        <v>0</v>
      </c>
      <c r="W499" s="226">
        <f>INDEX('Uganda workforce data - raw'!$A$4:$F$619,MATCH($B499, 'Uganda workforce data - raw'!$B$4:$B$619,0), MATCH("Filled Male",'Uganda workforce data - raw'!$A$4:$F$4,0))*INDEX('Mapping cadres'!$B$1:$Z$616,MATCH($B499, 'Mapping cadres'!$B$1:$B$616,0), MATCH(W$32,'Mapping cadres'!$B$1:$Z$1,0))</f>
        <v>0</v>
      </c>
      <c r="X499" s="226">
        <f>INDEX('Uganda workforce data - raw'!$A$4:$F$619,MATCH($B499, 'Uganda workforce data - raw'!$B$4:$B$619,0), MATCH("Filled Male",'Uganda workforce data - raw'!$A$4:$F$4,0))*INDEX('Mapping cadres'!$B$1:$Z$616,MATCH($B499, 'Mapping cadres'!$B$1:$B$616,0), MATCH(X$32,'Mapping cadres'!$B$1:$Z$1,0))</f>
        <v>0</v>
      </c>
      <c r="Y499" s="226">
        <f>INDEX('Uganda workforce data - raw'!$A$4:$F$619,MATCH($B499, 'Uganda workforce data - raw'!$B$4:$B$619,0), MATCH("Filled Male",'Uganda workforce data - raw'!$A$4:$F$4,0))*INDEX('Mapping cadres'!$B$1:$Z$616,MATCH($B499, 'Mapping cadres'!$B$1:$B$616,0), MATCH(Y$32,'Mapping cadres'!$B$1:$Z$1,0))</f>
        <v>0</v>
      </c>
      <c r="Z499" s="226">
        <f>INDEX('Uganda workforce data - raw'!$A$4:$F$619,MATCH($B499, 'Uganda workforce data - raw'!$B$4:$B$619,0), MATCH("Filled Male",'Uganda workforce data - raw'!$A$4:$F$4,0))*INDEX('Mapping cadres'!$B$1:$Z$616,MATCH($B499, 'Mapping cadres'!$B$1:$B$616,0), MATCH(Z$32,'Mapping cadres'!$B$1:$Z$1,0))</f>
        <v>0</v>
      </c>
      <c r="AA499" s="226">
        <f>INDEX('Uganda workforce data - raw'!$A$4:$F$619,MATCH($B499, 'Uganda workforce data - raw'!$B$4:$B$619,0), MATCH("Filled Female",'Uganda workforce data - raw'!$A$4:$F$4,0))*INDEX('Mapping cadres'!$B$1:$Z$616,MATCH($B499, 'Mapping cadres'!$B$1:$B$616,0), MATCH(AA$32,'Mapping cadres'!$B$1:$Z$1,0))</f>
        <v>1</v>
      </c>
      <c r="AB499" s="226">
        <f>INDEX('Uganda workforce data - raw'!$A$4:$F$619,MATCH($B499, 'Uganda workforce data - raw'!$B$4:$B$619,0), MATCH("Filled Female",'Uganda workforce data - raw'!$A$4:$F$4,0))*INDEX('Mapping cadres'!$B$1:$Z$616,MATCH($B499, 'Mapping cadres'!$B$1:$B$616,0), MATCH(AB$32,'Mapping cadres'!$B$1:$Z$1,0))</f>
        <v>0</v>
      </c>
      <c r="AC499" s="226">
        <f>INDEX('Uganda workforce data - raw'!$A$4:$F$619,MATCH($B499, 'Uganda workforce data - raw'!$B$4:$B$619,0), MATCH("Filled Female",'Uganda workforce data - raw'!$A$4:$F$4,0))*INDEX('Mapping cadres'!$B$1:$Z$616,MATCH($B499, 'Mapping cadres'!$B$1:$B$616,0), MATCH(AC$32,'Mapping cadres'!$B$1:$Z$1,0))</f>
        <v>0</v>
      </c>
      <c r="AD499" s="226">
        <f>INDEX('Uganda workforce data - raw'!$A$4:$F$619,MATCH($B499, 'Uganda workforce data - raw'!$B$4:$B$619,0), MATCH("Filled Female",'Uganda workforce data - raw'!$A$4:$F$4,0))*INDEX('Mapping cadres'!$B$1:$Z$616,MATCH($B499, 'Mapping cadres'!$B$1:$B$616,0), MATCH(AD$32,'Mapping cadres'!$B$1:$Z$1,0))</f>
        <v>0</v>
      </c>
      <c r="AE499" s="226">
        <f>INDEX('Uganda workforce data - raw'!$A$4:$F$619,MATCH($B499, 'Uganda workforce data - raw'!$B$4:$B$619,0), MATCH("Filled Female",'Uganda workforce data - raw'!$A$4:$F$4,0))*INDEX('Mapping cadres'!$B$1:$Z$616,MATCH($B499, 'Mapping cadres'!$B$1:$B$616,0), MATCH(AE$32,'Mapping cadres'!$B$1:$Z$1,0))</f>
        <v>0</v>
      </c>
      <c r="AF499" s="226">
        <f>INDEX('Uganda workforce data - raw'!$A$4:$F$619,MATCH($B499, 'Uganda workforce data - raw'!$B$4:$B$619,0), MATCH("Filled Female",'Uganda workforce data - raw'!$A$4:$F$4,0))*INDEX('Mapping cadres'!$B$1:$Z$616,MATCH($B499, 'Mapping cadres'!$B$1:$B$616,0), MATCH(AF$32,'Mapping cadres'!$B$1:$Z$1,0))</f>
        <v>0</v>
      </c>
      <c r="AG499" s="226">
        <f>INDEX('Uganda workforce data - raw'!$A$4:$F$619,MATCH($B499, 'Uganda workforce data - raw'!$B$4:$B$619,0), MATCH("Filled Female",'Uganda workforce data - raw'!$A$4:$F$4,0))*INDEX('Mapping cadres'!$B$1:$Z$616,MATCH($B499, 'Mapping cadres'!$B$1:$B$616,0), MATCH(AG$32,'Mapping cadres'!$B$1:$Z$1,0))</f>
        <v>0</v>
      </c>
      <c r="AH499" s="226">
        <f>INDEX('Uganda workforce data - raw'!$A$4:$F$619,MATCH($B499, 'Uganda workforce data - raw'!$B$4:$B$619,0), MATCH("Filled Female",'Uganda workforce data - raw'!$A$4:$F$4,0))*INDEX('Mapping cadres'!$B$1:$Z$616,MATCH($B499, 'Mapping cadres'!$B$1:$B$616,0), MATCH(AH$32,'Mapping cadres'!$B$1:$Z$1,0))</f>
        <v>0</v>
      </c>
      <c r="AI499" s="226">
        <f>INDEX('Uganda workforce data - raw'!$A$4:$F$619,MATCH($B499, 'Uganda workforce data - raw'!$B$4:$B$619,0), MATCH("Filled Female",'Uganda workforce data - raw'!$A$4:$F$4,0))*INDEX('Mapping cadres'!$B$1:$Z$616,MATCH($B499, 'Mapping cadres'!$B$1:$B$616,0), MATCH(AI$32,'Mapping cadres'!$B$1:$Z$1,0))</f>
        <v>0</v>
      </c>
      <c r="AJ499" s="226">
        <f>INDEX('Uganda workforce data - raw'!$A$4:$F$619,MATCH($B499, 'Uganda workforce data - raw'!$B$4:$B$619,0), MATCH("Filled Female",'Uganda workforce data - raw'!$A$4:$F$4,0))*INDEX('Mapping cadres'!$B$1:$Z$616,MATCH($B499, 'Mapping cadres'!$B$1:$B$616,0), MATCH(AJ$32,'Mapping cadres'!$B$1:$Z$1,0))</f>
        <v>0</v>
      </c>
      <c r="AK499" s="226">
        <f>INDEX('Uganda workforce data - raw'!$A$4:$F$619,MATCH($B499, 'Uganda workforce data - raw'!$B$4:$B$619,0), MATCH("Filled Female",'Uganda workforce data - raw'!$A$4:$F$4,0))*INDEX('Mapping cadres'!$B$1:$Z$616,MATCH($B499, 'Mapping cadres'!$B$1:$B$616,0), MATCH(AK$32,'Mapping cadres'!$B$1:$Z$1,0))</f>
        <v>0</v>
      </c>
      <c r="AL499" s="226">
        <f>INDEX('Uganda workforce data - raw'!$A$4:$F$619,MATCH($B499, 'Uganda workforce data - raw'!$B$4:$B$619,0), MATCH("Filled Female",'Uganda workforce data - raw'!$A$4:$F$4,0))*INDEX('Mapping cadres'!$B$1:$Z$616,MATCH($B499, 'Mapping cadres'!$B$1:$B$616,0), MATCH(AL$32,'Mapping cadres'!$B$1:$Z$1,0))</f>
        <v>0</v>
      </c>
      <c r="AM499" s="226">
        <f>INDEX('Uganda workforce data - raw'!$A$4:$F$619,MATCH($B499, 'Uganda workforce data - raw'!$B$4:$B$619,0), MATCH("Filled Female",'Uganda workforce data - raw'!$A$4:$F$4,0))*INDEX('Mapping cadres'!$B$1:$Z$616,MATCH($B499, 'Mapping cadres'!$B$1:$B$616,0), MATCH(AM$32,'Mapping cadres'!$B$1:$Z$1,0))</f>
        <v>0</v>
      </c>
      <c r="AN499" s="226">
        <f>INDEX('Uganda workforce data - raw'!$A$4:$F$619,MATCH($B499, 'Uganda workforce data - raw'!$B$4:$B$619,0), MATCH("Filled Female",'Uganda workforce data - raw'!$A$4:$F$4,0))*INDEX('Mapping cadres'!$B$1:$Z$616,MATCH($B499, 'Mapping cadres'!$B$1:$B$616,0), MATCH(AN$32,'Mapping cadres'!$B$1:$Z$1,0))</f>
        <v>0</v>
      </c>
      <c r="AO499" s="226">
        <f>INDEX('Uganda workforce data - raw'!$A$4:$F$619,MATCH($B499, 'Uganda workforce data - raw'!$B$4:$B$619,0), MATCH("Filled Female",'Uganda workforce data - raw'!$A$4:$F$4,0))*INDEX('Mapping cadres'!$B$1:$Z$616,MATCH($B499, 'Mapping cadres'!$B$1:$B$616,0), MATCH(AO$32,'Mapping cadres'!$B$1:$Z$1,0))</f>
        <v>0</v>
      </c>
      <c r="AP499" s="226">
        <f>INDEX('Uganda workforce data - raw'!$A$4:$F$619,MATCH($B499, 'Uganda workforce data - raw'!$B$4:$B$619,0), MATCH("Filled Female",'Uganda workforce data - raw'!$A$4:$F$4,0))*INDEX('Mapping cadres'!$B$1:$Z$616,MATCH($B499, 'Mapping cadres'!$B$1:$B$616,0), MATCH(AP$32,'Mapping cadres'!$B$1:$Z$1,0))</f>
        <v>0</v>
      </c>
      <c r="AQ499" s="226">
        <f>INDEX('Uganda workforce data - raw'!$A$4:$F$619,MATCH($B499, 'Uganda workforce data - raw'!$B$4:$B$619,0), MATCH("Filled Female",'Uganda workforce data - raw'!$A$4:$F$4,0))*INDEX('Mapping cadres'!$B$1:$Z$616,MATCH($B499, 'Mapping cadres'!$B$1:$B$616,0), MATCH(AQ$32,'Mapping cadres'!$B$1:$Z$1,0))</f>
        <v>0</v>
      </c>
      <c r="AR499" s="226">
        <f>INDEX('Uganda workforce data - raw'!$A$4:$F$619,MATCH($B499, 'Uganda workforce data - raw'!$B$4:$B$619,0), MATCH("Filled Female",'Uganda workforce data - raw'!$A$4:$F$4,0))*INDEX('Mapping cadres'!$B$1:$Z$616,MATCH($B499, 'Mapping cadres'!$B$1:$B$616,0), MATCH(AR$32,'Mapping cadres'!$B$1:$Z$1,0))</f>
        <v>0</v>
      </c>
      <c r="AS499" s="226">
        <f>INDEX('Uganda workforce data - raw'!$A$4:$F$619,MATCH($B499, 'Uganda workforce data - raw'!$B$4:$B$619,0), MATCH("Filled Female",'Uganda workforce data - raw'!$A$4:$F$4,0))*INDEX('Mapping cadres'!$B$1:$Z$616,MATCH($B499, 'Mapping cadres'!$B$1:$B$616,0), MATCH(AS$32,'Mapping cadres'!$B$1:$Z$1,0))</f>
        <v>0</v>
      </c>
      <c r="AT499" s="226">
        <f>INDEX('Uganda workforce data - raw'!$A$4:$F$619,MATCH($B499, 'Uganda workforce data - raw'!$B$4:$B$619,0), MATCH("Filled Female",'Uganda workforce data - raw'!$A$4:$F$4,0))*INDEX('Mapping cadres'!$B$1:$Z$616,MATCH($B499, 'Mapping cadres'!$B$1:$B$616,0), MATCH(AT$32,'Mapping cadres'!$B$1:$Z$1,0))</f>
        <v>0</v>
      </c>
      <c r="AU499" s="226">
        <f>INDEX('Uganda workforce data - raw'!$A$4:$F$619,MATCH($B499, 'Uganda workforce data - raw'!$B$4:$B$619,0), MATCH("Filled Female",'Uganda workforce data - raw'!$A$4:$F$4,0))*INDEX('Mapping cadres'!$B$1:$Z$616,MATCH($B499, 'Mapping cadres'!$B$1:$B$616,0), MATCH(AU$32,'Mapping cadres'!$B$1:$Z$1,0))</f>
        <v>0</v>
      </c>
      <c r="AV499" s="226">
        <f>INDEX('Uganda workforce data - raw'!$A$4:$F$619,MATCH($B499, 'Uganda workforce data - raw'!$B$4:$B$619,0), MATCH("Filled Female",'Uganda workforce data - raw'!$A$4:$F$4,0))*INDEX('Mapping cadres'!$B$1:$Z$616,MATCH($B499, 'Mapping cadres'!$B$1:$B$616,0), MATCH(AV$32,'Mapping cadres'!$B$1:$Z$1,0))</f>
        <v>0</v>
      </c>
      <c r="AW499" s="226">
        <f>INDEX('Uganda workforce data - raw'!$A$4:$F$619,MATCH($B499, 'Uganda workforce data - raw'!$B$4:$B$619,0), MATCH("Filled Female",'Uganda workforce data - raw'!$A$4:$F$4,0))*INDEX('Mapping cadres'!$B$1:$Z$616,MATCH($B499, 'Mapping cadres'!$B$1:$B$616,0), MATCH(AW$32,'Mapping cadres'!$B$1:$Z$1,0))</f>
        <v>0</v>
      </c>
      <c r="AX499" s="226">
        <f>INDEX('Uganda workforce data - raw'!$A$4:$F$619,MATCH($B499, 'Uganda workforce data - raw'!$B$4:$B$619,0), MATCH("Filled Female",'Uganda workforce data - raw'!$A$4:$F$4,0))*INDEX('Mapping cadres'!$B$1:$Z$616,MATCH($B499, 'Mapping cadres'!$B$1:$B$616,0), MATCH(AX$32,'Mapping cadres'!$B$1:$Z$1,0))</f>
        <v>0</v>
      </c>
      <c r="AY499" s="226">
        <f t="shared" si="173"/>
        <v>1</v>
      </c>
      <c r="AZ499" s="226">
        <f t="shared" si="174"/>
        <v>0</v>
      </c>
      <c r="BA499" s="226">
        <f t="shared" si="175"/>
        <v>0</v>
      </c>
      <c r="BB499" s="226">
        <f t="shared" si="176"/>
        <v>0</v>
      </c>
      <c r="BC499" s="226">
        <f t="shared" si="177"/>
        <v>0</v>
      </c>
      <c r="BD499" s="226">
        <f t="shared" si="178"/>
        <v>0</v>
      </c>
      <c r="BE499" s="226">
        <f t="shared" si="179"/>
        <v>0</v>
      </c>
      <c r="BF499" s="226">
        <f t="shared" si="180"/>
        <v>0</v>
      </c>
      <c r="BG499" s="226">
        <f t="shared" si="181"/>
        <v>0</v>
      </c>
      <c r="BH499" s="226">
        <f t="shared" si="182"/>
        <v>0</v>
      </c>
      <c r="BI499" s="226">
        <f t="shared" si="183"/>
        <v>0</v>
      </c>
      <c r="BJ499" s="226">
        <f t="shared" si="184"/>
        <v>0</v>
      </c>
      <c r="BK499" s="226">
        <f t="shared" si="185"/>
        <v>0</v>
      </c>
      <c r="BL499" s="226">
        <f t="shared" si="186"/>
        <v>0</v>
      </c>
      <c r="BM499" s="226">
        <f t="shared" si="187"/>
        <v>0</v>
      </c>
      <c r="BN499" s="226">
        <f t="shared" si="188"/>
        <v>0</v>
      </c>
      <c r="BO499" s="226">
        <f t="shared" si="189"/>
        <v>0</v>
      </c>
      <c r="BP499" s="226">
        <f t="shared" si="190"/>
        <v>0</v>
      </c>
      <c r="BQ499" s="226">
        <f t="shared" si="191"/>
        <v>0</v>
      </c>
      <c r="BR499" s="226">
        <f t="shared" si="192"/>
        <v>0</v>
      </c>
      <c r="BS499" s="226">
        <f t="shared" si="193"/>
        <v>0</v>
      </c>
      <c r="BT499" s="226">
        <f t="shared" si="194"/>
        <v>0</v>
      </c>
      <c r="BU499" s="226">
        <f t="shared" si="195"/>
        <v>0</v>
      </c>
      <c r="BV499" s="226">
        <f t="shared" si="196"/>
        <v>0</v>
      </c>
    </row>
    <row r="500" spans="1:74">
      <c r="A500" s="226">
        <v>468</v>
      </c>
      <c r="B500" s="226" t="s">
        <v>1766</v>
      </c>
      <c r="C500" s="226">
        <f>INDEX('Uganda workforce data - raw'!$A$4:$F$619,MATCH($B500, 'Uganda workforce data - raw'!$B$4:$B$619,0), MATCH("Filled Male",'Uganda workforce data - raw'!$A$4:$F$4,0))*INDEX('Mapping cadres'!$B$1:$Z$616,MATCH($B500, 'Mapping cadres'!$B$1:$B$616,0), MATCH(C$32,'Mapping cadres'!$B$1:$Z$1,0))</f>
        <v>3</v>
      </c>
      <c r="D500" s="226">
        <f>INDEX('Uganda workforce data - raw'!$A$4:$F$619,MATCH($B500, 'Uganda workforce data - raw'!$B$4:$B$619,0), MATCH("Filled Male",'Uganda workforce data - raw'!$A$4:$F$4,0))*INDEX('Mapping cadres'!$B$1:$Z$616,MATCH($B500, 'Mapping cadres'!$B$1:$B$616,0), MATCH(D$32,'Mapping cadres'!$B$1:$Z$1,0))</f>
        <v>0</v>
      </c>
      <c r="E500" s="226">
        <f>INDEX('Uganda workforce data - raw'!$A$4:$F$619,MATCH($B500, 'Uganda workforce data - raw'!$B$4:$B$619,0), MATCH("Filled Male",'Uganda workforce data - raw'!$A$4:$F$4,0))*INDEX('Mapping cadres'!$B$1:$Z$616,MATCH($B500, 'Mapping cadres'!$B$1:$B$616,0), MATCH(E$32,'Mapping cadres'!$B$1:$Z$1,0))</f>
        <v>0</v>
      </c>
      <c r="F500" s="226">
        <f>INDEX('Uganda workforce data - raw'!$A$4:$F$619,MATCH($B500, 'Uganda workforce data - raw'!$B$4:$B$619,0), MATCH("Filled Male",'Uganda workforce data - raw'!$A$4:$F$4,0))*INDEX('Mapping cadres'!$B$1:$Z$616,MATCH($B500, 'Mapping cadres'!$B$1:$B$616,0), MATCH(F$32,'Mapping cadres'!$B$1:$Z$1,0))</f>
        <v>0</v>
      </c>
      <c r="G500" s="226">
        <f>INDEX('Uganda workforce data - raw'!$A$4:$F$619,MATCH($B500, 'Uganda workforce data - raw'!$B$4:$B$619,0), MATCH("Filled Male",'Uganda workforce data - raw'!$A$4:$F$4,0))*INDEX('Mapping cadres'!$B$1:$Z$616,MATCH($B500, 'Mapping cadres'!$B$1:$B$616,0), MATCH(G$32,'Mapping cadres'!$B$1:$Z$1,0))</f>
        <v>0</v>
      </c>
      <c r="H500" s="226">
        <f>INDEX('Uganda workforce data - raw'!$A$4:$F$619,MATCH($B500, 'Uganda workforce data - raw'!$B$4:$B$619,0), MATCH("Filled Male",'Uganda workforce data - raw'!$A$4:$F$4,0))*INDEX('Mapping cadres'!$B$1:$Z$616,MATCH($B500, 'Mapping cadres'!$B$1:$B$616,0), MATCH(H$32,'Mapping cadres'!$B$1:$Z$1,0))</f>
        <v>0</v>
      </c>
      <c r="I500" s="226">
        <f>INDEX('Uganda workforce data - raw'!$A$4:$F$619,MATCH($B500, 'Uganda workforce data - raw'!$B$4:$B$619,0), MATCH("Filled Male",'Uganda workforce data - raw'!$A$4:$F$4,0))*INDEX('Mapping cadres'!$B$1:$Z$616,MATCH($B500, 'Mapping cadres'!$B$1:$B$616,0), MATCH(I$32,'Mapping cadres'!$B$1:$Z$1,0))</f>
        <v>0</v>
      </c>
      <c r="J500" s="226">
        <f>INDEX('Uganda workforce data - raw'!$A$4:$F$619,MATCH($B500, 'Uganda workforce data - raw'!$B$4:$B$619,0), MATCH("Filled Male",'Uganda workforce data - raw'!$A$4:$F$4,0))*INDEX('Mapping cadres'!$B$1:$Z$616,MATCH($B500, 'Mapping cadres'!$B$1:$B$616,0), MATCH(J$32,'Mapping cadres'!$B$1:$Z$1,0))</f>
        <v>0</v>
      </c>
      <c r="K500" s="226">
        <f>INDEX('Uganda workforce data - raw'!$A$4:$F$619,MATCH($B500, 'Uganda workforce data - raw'!$B$4:$B$619,0), MATCH("Filled Male",'Uganda workforce data - raw'!$A$4:$F$4,0))*INDEX('Mapping cadres'!$B$1:$Z$616,MATCH($B500, 'Mapping cadres'!$B$1:$B$616,0), MATCH(K$32,'Mapping cadres'!$B$1:$Z$1,0))</f>
        <v>0</v>
      </c>
      <c r="L500" s="226">
        <f>INDEX('Uganda workforce data - raw'!$A$4:$F$619,MATCH($B500, 'Uganda workforce data - raw'!$B$4:$B$619,0), MATCH("Filled Male",'Uganda workforce data - raw'!$A$4:$F$4,0))*INDEX('Mapping cadres'!$B$1:$Z$616,MATCH($B500, 'Mapping cadres'!$B$1:$B$616,0), MATCH(L$32,'Mapping cadres'!$B$1:$Z$1,0))</f>
        <v>0</v>
      </c>
      <c r="M500" s="226">
        <f>INDEX('Uganda workforce data - raw'!$A$4:$F$619,MATCH($B500, 'Uganda workforce data - raw'!$B$4:$B$619,0), MATCH("Filled Male",'Uganda workforce data - raw'!$A$4:$F$4,0))*INDEX('Mapping cadres'!$B$1:$Z$616,MATCH($B500, 'Mapping cadres'!$B$1:$B$616,0), MATCH(M$32,'Mapping cadres'!$B$1:$Z$1,0))</f>
        <v>0</v>
      </c>
      <c r="N500" s="226">
        <f>INDEX('Uganda workforce data - raw'!$A$4:$F$619,MATCH($B500, 'Uganda workforce data - raw'!$B$4:$B$619,0), MATCH("Filled Male",'Uganda workforce data - raw'!$A$4:$F$4,0))*INDEX('Mapping cadres'!$B$1:$Z$616,MATCH($B500, 'Mapping cadres'!$B$1:$B$616,0), MATCH(N$32,'Mapping cadres'!$B$1:$Z$1,0))</f>
        <v>0</v>
      </c>
      <c r="O500" s="226">
        <f>INDEX('Uganda workforce data - raw'!$A$4:$F$619,MATCH($B500, 'Uganda workforce data - raw'!$B$4:$B$619,0), MATCH("Filled Male",'Uganda workforce data - raw'!$A$4:$F$4,0))*INDEX('Mapping cadres'!$B$1:$Z$616,MATCH($B500, 'Mapping cadres'!$B$1:$B$616,0), MATCH(O$32,'Mapping cadres'!$B$1:$Z$1,0))</f>
        <v>0</v>
      </c>
      <c r="P500" s="226">
        <f>INDEX('Uganda workforce data - raw'!$A$4:$F$619,MATCH($B500, 'Uganda workforce data - raw'!$B$4:$B$619,0), MATCH("Filled Male",'Uganda workforce data - raw'!$A$4:$F$4,0))*INDEX('Mapping cadres'!$B$1:$Z$616,MATCH($B500, 'Mapping cadres'!$B$1:$B$616,0), MATCH(P$32,'Mapping cadres'!$B$1:$Z$1,0))</f>
        <v>0</v>
      </c>
      <c r="Q500" s="226">
        <f>INDEX('Uganda workforce data - raw'!$A$4:$F$619,MATCH($B500, 'Uganda workforce data - raw'!$B$4:$B$619,0), MATCH("Filled Male",'Uganda workforce data - raw'!$A$4:$F$4,0))*INDEX('Mapping cadres'!$B$1:$Z$616,MATCH($B500, 'Mapping cadres'!$B$1:$B$616,0), MATCH(Q$32,'Mapping cadres'!$B$1:$Z$1,0))</f>
        <v>0</v>
      </c>
      <c r="R500" s="226">
        <f>INDEX('Uganda workforce data - raw'!$A$4:$F$619,MATCH($B500, 'Uganda workforce data - raw'!$B$4:$B$619,0), MATCH("Filled Male",'Uganda workforce data - raw'!$A$4:$F$4,0))*INDEX('Mapping cadres'!$B$1:$Z$616,MATCH($B500, 'Mapping cadres'!$B$1:$B$616,0), MATCH(R$32,'Mapping cadres'!$B$1:$Z$1,0))</f>
        <v>0</v>
      </c>
      <c r="S500" s="226">
        <f>INDEX('Uganda workforce data - raw'!$A$4:$F$619,MATCH($B500, 'Uganda workforce data - raw'!$B$4:$B$619,0), MATCH("Filled Male",'Uganda workforce data - raw'!$A$4:$F$4,0))*INDEX('Mapping cadres'!$B$1:$Z$616,MATCH($B500, 'Mapping cadres'!$B$1:$B$616,0), MATCH(S$32,'Mapping cadres'!$B$1:$Z$1,0))</f>
        <v>0</v>
      </c>
      <c r="T500" s="226">
        <f>INDEX('Uganda workforce data - raw'!$A$4:$F$619,MATCH($B500, 'Uganda workforce data - raw'!$B$4:$B$619,0), MATCH("Filled Male",'Uganda workforce data - raw'!$A$4:$F$4,0))*INDEX('Mapping cadres'!$B$1:$Z$616,MATCH($B500, 'Mapping cadres'!$B$1:$B$616,0), MATCH(T$32,'Mapping cadres'!$B$1:$Z$1,0))</f>
        <v>0</v>
      </c>
      <c r="U500" s="226">
        <f>INDEX('Uganda workforce data - raw'!$A$4:$F$619,MATCH($B500, 'Uganda workforce data - raw'!$B$4:$B$619,0), MATCH("Filled Male",'Uganda workforce data - raw'!$A$4:$F$4,0))*INDEX('Mapping cadres'!$B$1:$Z$616,MATCH($B500, 'Mapping cadres'!$B$1:$B$616,0), MATCH(U$32,'Mapping cadres'!$B$1:$Z$1,0))</f>
        <v>0</v>
      </c>
      <c r="V500" s="226">
        <f>INDEX('Uganda workforce data - raw'!$A$4:$F$619,MATCH($B500, 'Uganda workforce data - raw'!$B$4:$B$619,0), MATCH("Filled Male",'Uganda workforce data - raw'!$A$4:$F$4,0))*INDEX('Mapping cadres'!$B$1:$Z$616,MATCH($B500, 'Mapping cadres'!$B$1:$B$616,0), MATCH(V$32,'Mapping cadres'!$B$1:$Z$1,0))</f>
        <v>0</v>
      </c>
      <c r="W500" s="226">
        <f>INDEX('Uganda workforce data - raw'!$A$4:$F$619,MATCH($B500, 'Uganda workforce data - raw'!$B$4:$B$619,0), MATCH("Filled Male",'Uganda workforce data - raw'!$A$4:$F$4,0))*INDEX('Mapping cadres'!$B$1:$Z$616,MATCH($B500, 'Mapping cadres'!$B$1:$B$616,0), MATCH(W$32,'Mapping cadres'!$B$1:$Z$1,0))</f>
        <v>0</v>
      </c>
      <c r="X500" s="226">
        <f>INDEX('Uganda workforce data - raw'!$A$4:$F$619,MATCH($B500, 'Uganda workforce data - raw'!$B$4:$B$619,0), MATCH("Filled Male",'Uganda workforce data - raw'!$A$4:$F$4,0))*INDEX('Mapping cadres'!$B$1:$Z$616,MATCH($B500, 'Mapping cadres'!$B$1:$B$616,0), MATCH(X$32,'Mapping cadres'!$B$1:$Z$1,0))</f>
        <v>0</v>
      </c>
      <c r="Y500" s="226">
        <f>INDEX('Uganda workforce data - raw'!$A$4:$F$619,MATCH($B500, 'Uganda workforce data - raw'!$B$4:$B$619,0), MATCH("Filled Male",'Uganda workforce data - raw'!$A$4:$F$4,0))*INDEX('Mapping cadres'!$B$1:$Z$616,MATCH($B500, 'Mapping cadres'!$B$1:$B$616,0), MATCH(Y$32,'Mapping cadres'!$B$1:$Z$1,0))</f>
        <v>0</v>
      </c>
      <c r="Z500" s="226">
        <f>INDEX('Uganda workforce data - raw'!$A$4:$F$619,MATCH($B500, 'Uganda workforce data - raw'!$B$4:$B$619,0), MATCH("Filled Male",'Uganda workforce data - raw'!$A$4:$F$4,0))*INDEX('Mapping cadres'!$B$1:$Z$616,MATCH($B500, 'Mapping cadres'!$B$1:$B$616,0), MATCH(Z$32,'Mapping cadres'!$B$1:$Z$1,0))</f>
        <v>0</v>
      </c>
      <c r="AA500" s="226">
        <f>INDEX('Uganda workforce data - raw'!$A$4:$F$619,MATCH($B500, 'Uganda workforce data - raw'!$B$4:$B$619,0), MATCH("Filled Female",'Uganda workforce data - raw'!$A$4:$F$4,0))*INDEX('Mapping cadres'!$B$1:$Z$616,MATCH($B500, 'Mapping cadres'!$B$1:$B$616,0), MATCH(AA$32,'Mapping cadres'!$B$1:$Z$1,0))</f>
        <v>6</v>
      </c>
      <c r="AB500" s="226">
        <f>INDEX('Uganda workforce data - raw'!$A$4:$F$619,MATCH($B500, 'Uganda workforce data - raw'!$B$4:$B$619,0), MATCH("Filled Female",'Uganda workforce data - raw'!$A$4:$F$4,0))*INDEX('Mapping cadres'!$B$1:$Z$616,MATCH($B500, 'Mapping cadres'!$B$1:$B$616,0), MATCH(AB$32,'Mapping cadres'!$B$1:$Z$1,0))</f>
        <v>0</v>
      </c>
      <c r="AC500" s="226">
        <f>INDEX('Uganda workforce data - raw'!$A$4:$F$619,MATCH($B500, 'Uganda workforce data - raw'!$B$4:$B$619,0), MATCH("Filled Female",'Uganda workforce data - raw'!$A$4:$F$4,0))*INDEX('Mapping cadres'!$B$1:$Z$616,MATCH($B500, 'Mapping cadres'!$B$1:$B$616,0), MATCH(AC$32,'Mapping cadres'!$B$1:$Z$1,0))</f>
        <v>0</v>
      </c>
      <c r="AD500" s="226">
        <f>INDEX('Uganda workforce data - raw'!$A$4:$F$619,MATCH($B500, 'Uganda workforce data - raw'!$B$4:$B$619,0), MATCH("Filled Female",'Uganda workforce data - raw'!$A$4:$F$4,0))*INDEX('Mapping cadres'!$B$1:$Z$616,MATCH($B500, 'Mapping cadres'!$B$1:$B$616,0), MATCH(AD$32,'Mapping cadres'!$B$1:$Z$1,0))</f>
        <v>0</v>
      </c>
      <c r="AE500" s="226">
        <f>INDEX('Uganda workforce data - raw'!$A$4:$F$619,MATCH($B500, 'Uganda workforce data - raw'!$B$4:$B$619,0), MATCH("Filled Female",'Uganda workforce data - raw'!$A$4:$F$4,0))*INDEX('Mapping cadres'!$B$1:$Z$616,MATCH($B500, 'Mapping cadres'!$B$1:$B$616,0), MATCH(AE$32,'Mapping cadres'!$B$1:$Z$1,0))</f>
        <v>0</v>
      </c>
      <c r="AF500" s="226">
        <f>INDEX('Uganda workforce data - raw'!$A$4:$F$619,MATCH($B500, 'Uganda workforce data - raw'!$B$4:$B$619,0), MATCH("Filled Female",'Uganda workforce data - raw'!$A$4:$F$4,0))*INDEX('Mapping cadres'!$B$1:$Z$616,MATCH($B500, 'Mapping cadres'!$B$1:$B$616,0), MATCH(AF$32,'Mapping cadres'!$B$1:$Z$1,0))</f>
        <v>0</v>
      </c>
      <c r="AG500" s="226">
        <f>INDEX('Uganda workforce data - raw'!$A$4:$F$619,MATCH($B500, 'Uganda workforce data - raw'!$B$4:$B$619,0), MATCH("Filled Female",'Uganda workforce data - raw'!$A$4:$F$4,0))*INDEX('Mapping cadres'!$B$1:$Z$616,MATCH($B500, 'Mapping cadres'!$B$1:$B$616,0), MATCH(AG$32,'Mapping cadres'!$B$1:$Z$1,0))</f>
        <v>0</v>
      </c>
      <c r="AH500" s="226">
        <f>INDEX('Uganda workforce data - raw'!$A$4:$F$619,MATCH($B500, 'Uganda workforce data - raw'!$B$4:$B$619,0), MATCH("Filled Female",'Uganda workforce data - raw'!$A$4:$F$4,0))*INDEX('Mapping cadres'!$B$1:$Z$616,MATCH($B500, 'Mapping cadres'!$B$1:$B$616,0), MATCH(AH$32,'Mapping cadres'!$B$1:$Z$1,0))</f>
        <v>0</v>
      </c>
      <c r="AI500" s="226">
        <f>INDEX('Uganda workforce data - raw'!$A$4:$F$619,MATCH($B500, 'Uganda workforce data - raw'!$B$4:$B$619,0), MATCH("Filled Female",'Uganda workforce data - raw'!$A$4:$F$4,0))*INDEX('Mapping cadres'!$B$1:$Z$616,MATCH($B500, 'Mapping cadres'!$B$1:$B$616,0), MATCH(AI$32,'Mapping cadres'!$B$1:$Z$1,0))</f>
        <v>0</v>
      </c>
      <c r="AJ500" s="226">
        <f>INDEX('Uganda workforce data - raw'!$A$4:$F$619,MATCH($B500, 'Uganda workforce data - raw'!$B$4:$B$619,0), MATCH("Filled Female",'Uganda workforce data - raw'!$A$4:$F$4,0))*INDEX('Mapping cadres'!$B$1:$Z$616,MATCH($B500, 'Mapping cadres'!$B$1:$B$616,0), MATCH(AJ$32,'Mapping cadres'!$B$1:$Z$1,0))</f>
        <v>0</v>
      </c>
      <c r="AK500" s="226">
        <f>INDEX('Uganda workforce data - raw'!$A$4:$F$619,MATCH($B500, 'Uganda workforce data - raw'!$B$4:$B$619,0), MATCH("Filled Female",'Uganda workforce data - raw'!$A$4:$F$4,0))*INDEX('Mapping cadres'!$B$1:$Z$616,MATCH($B500, 'Mapping cadres'!$B$1:$B$616,0), MATCH(AK$32,'Mapping cadres'!$B$1:$Z$1,0))</f>
        <v>0</v>
      </c>
      <c r="AL500" s="226">
        <f>INDEX('Uganda workforce data - raw'!$A$4:$F$619,MATCH($B500, 'Uganda workforce data - raw'!$B$4:$B$619,0), MATCH("Filled Female",'Uganda workforce data - raw'!$A$4:$F$4,0))*INDEX('Mapping cadres'!$B$1:$Z$616,MATCH($B500, 'Mapping cadres'!$B$1:$B$616,0), MATCH(AL$32,'Mapping cadres'!$B$1:$Z$1,0))</f>
        <v>0</v>
      </c>
      <c r="AM500" s="226">
        <f>INDEX('Uganda workforce data - raw'!$A$4:$F$619,MATCH($B500, 'Uganda workforce data - raw'!$B$4:$B$619,0), MATCH("Filled Female",'Uganda workforce data - raw'!$A$4:$F$4,0))*INDEX('Mapping cadres'!$B$1:$Z$616,MATCH($B500, 'Mapping cadres'!$B$1:$B$616,0), MATCH(AM$32,'Mapping cadres'!$B$1:$Z$1,0))</f>
        <v>0</v>
      </c>
      <c r="AN500" s="226">
        <f>INDEX('Uganda workforce data - raw'!$A$4:$F$619,MATCH($B500, 'Uganda workforce data - raw'!$B$4:$B$619,0), MATCH("Filled Female",'Uganda workforce data - raw'!$A$4:$F$4,0))*INDEX('Mapping cadres'!$B$1:$Z$616,MATCH($B500, 'Mapping cadres'!$B$1:$B$616,0), MATCH(AN$32,'Mapping cadres'!$B$1:$Z$1,0))</f>
        <v>0</v>
      </c>
      <c r="AO500" s="226">
        <f>INDEX('Uganda workforce data - raw'!$A$4:$F$619,MATCH($B500, 'Uganda workforce data - raw'!$B$4:$B$619,0), MATCH("Filled Female",'Uganda workforce data - raw'!$A$4:$F$4,0))*INDEX('Mapping cadres'!$B$1:$Z$616,MATCH($B500, 'Mapping cadres'!$B$1:$B$616,0), MATCH(AO$32,'Mapping cadres'!$B$1:$Z$1,0))</f>
        <v>0</v>
      </c>
      <c r="AP500" s="226">
        <f>INDEX('Uganda workforce data - raw'!$A$4:$F$619,MATCH($B500, 'Uganda workforce data - raw'!$B$4:$B$619,0), MATCH("Filled Female",'Uganda workforce data - raw'!$A$4:$F$4,0))*INDEX('Mapping cadres'!$B$1:$Z$616,MATCH($B500, 'Mapping cadres'!$B$1:$B$616,0), MATCH(AP$32,'Mapping cadres'!$B$1:$Z$1,0))</f>
        <v>0</v>
      </c>
      <c r="AQ500" s="226">
        <f>INDEX('Uganda workforce data - raw'!$A$4:$F$619,MATCH($B500, 'Uganda workforce data - raw'!$B$4:$B$619,0), MATCH("Filled Female",'Uganda workforce data - raw'!$A$4:$F$4,0))*INDEX('Mapping cadres'!$B$1:$Z$616,MATCH($B500, 'Mapping cadres'!$B$1:$B$616,0), MATCH(AQ$32,'Mapping cadres'!$B$1:$Z$1,0))</f>
        <v>0</v>
      </c>
      <c r="AR500" s="226">
        <f>INDEX('Uganda workforce data - raw'!$A$4:$F$619,MATCH($B500, 'Uganda workforce data - raw'!$B$4:$B$619,0), MATCH("Filled Female",'Uganda workforce data - raw'!$A$4:$F$4,0))*INDEX('Mapping cadres'!$B$1:$Z$616,MATCH($B500, 'Mapping cadres'!$B$1:$B$616,0), MATCH(AR$32,'Mapping cadres'!$B$1:$Z$1,0))</f>
        <v>0</v>
      </c>
      <c r="AS500" s="226">
        <f>INDEX('Uganda workforce data - raw'!$A$4:$F$619,MATCH($B500, 'Uganda workforce data - raw'!$B$4:$B$619,0), MATCH("Filled Female",'Uganda workforce data - raw'!$A$4:$F$4,0))*INDEX('Mapping cadres'!$B$1:$Z$616,MATCH($B500, 'Mapping cadres'!$B$1:$B$616,0), MATCH(AS$32,'Mapping cadres'!$B$1:$Z$1,0))</f>
        <v>0</v>
      </c>
      <c r="AT500" s="226">
        <f>INDEX('Uganda workforce data - raw'!$A$4:$F$619,MATCH($B500, 'Uganda workforce data - raw'!$B$4:$B$619,0), MATCH("Filled Female",'Uganda workforce data - raw'!$A$4:$F$4,0))*INDEX('Mapping cadres'!$B$1:$Z$616,MATCH($B500, 'Mapping cadres'!$B$1:$B$616,0), MATCH(AT$32,'Mapping cadres'!$B$1:$Z$1,0))</f>
        <v>0</v>
      </c>
      <c r="AU500" s="226">
        <f>INDEX('Uganda workforce data - raw'!$A$4:$F$619,MATCH($B500, 'Uganda workforce data - raw'!$B$4:$B$619,0), MATCH("Filled Female",'Uganda workforce data - raw'!$A$4:$F$4,0))*INDEX('Mapping cadres'!$B$1:$Z$616,MATCH($B500, 'Mapping cadres'!$B$1:$B$616,0), MATCH(AU$32,'Mapping cadres'!$B$1:$Z$1,0))</f>
        <v>0</v>
      </c>
      <c r="AV500" s="226">
        <f>INDEX('Uganda workforce data - raw'!$A$4:$F$619,MATCH($B500, 'Uganda workforce data - raw'!$B$4:$B$619,0), MATCH("Filled Female",'Uganda workforce data - raw'!$A$4:$F$4,0))*INDEX('Mapping cadres'!$B$1:$Z$616,MATCH($B500, 'Mapping cadres'!$B$1:$B$616,0), MATCH(AV$32,'Mapping cadres'!$B$1:$Z$1,0))</f>
        <v>0</v>
      </c>
      <c r="AW500" s="226">
        <f>INDEX('Uganda workforce data - raw'!$A$4:$F$619,MATCH($B500, 'Uganda workforce data - raw'!$B$4:$B$619,0), MATCH("Filled Female",'Uganda workforce data - raw'!$A$4:$F$4,0))*INDEX('Mapping cadres'!$B$1:$Z$616,MATCH($B500, 'Mapping cadres'!$B$1:$B$616,0), MATCH(AW$32,'Mapping cadres'!$B$1:$Z$1,0))</f>
        <v>0</v>
      </c>
      <c r="AX500" s="226">
        <f>INDEX('Uganda workforce data - raw'!$A$4:$F$619,MATCH($B500, 'Uganda workforce data - raw'!$B$4:$B$619,0), MATCH("Filled Female",'Uganda workforce data - raw'!$A$4:$F$4,0))*INDEX('Mapping cadres'!$B$1:$Z$616,MATCH($B500, 'Mapping cadres'!$B$1:$B$616,0), MATCH(AX$32,'Mapping cadres'!$B$1:$Z$1,0))</f>
        <v>0</v>
      </c>
      <c r="AY500" s="226">
        <f t="shared" si="173"/>
        <v>9</v>
      </c>
      <c r="AZ500" s="226">
        <f t="shared" si="174"/>
        <v>0</v>
      </c>
      <c r="BA500" s="226">
        <f t="shared" si="175"/>
        <v>0</v>
      </c>
      <c r="BB500" s="226">
        <f t="shared" si="176"/>
        <v>0</v>
      </c>
      <c r="BC500" s="226">
        <f t="shared" si="177"/>
        <v>0</v>
      </c>
      <c r="BD500" s="226">
        <f t="shared" si="178"/>
        <v>0</v>
      </c>
      <c r="BE500" s="226">
        <f t="shared" si="179"/>
        <v>0</v>
      </c>
      <c r="BF500" s="226">
        <f t="shared" si="180"/>
        <v>0</v>
      </c>
      <c r="BG500" s="226">
        <f t="shared" si="181"/>
        <v>0</v>
      </c>
      <c r="BH500" s="226">
        <f t="shared" si="182"/>
        <v>0</v>
      </c>
      <c r="BI500" s="226">
        <f t="shared" si="183"/>
        <v>0</v>
      </c>
      <c r="BJ500" s="226">
        <f t="shared" si="184"/>
        <v>0</v>
      </c>
      <c r="BK500" s="226">
        <f t="shared" si="185"/>
        <v>0</v>
      </c>
      <c r="BL500" s="226">
        <f t="shared" si="186"/>
        <v>0</v>
      </c>
      <c r="BM500" s="226">
        <f t="shared" si="187"/>
        <v>0</v>
      </c>
      <c r="BN500" s="226">
        <f t="shared" si="188"/>
        <v>0</v>
      </c>
      <c r="BO500" s="226">
        <f t="shared" si="189"/>
        <v>0</v>
      </c>
      <c r="BP500" s="226">
        <f t="shared" si="190"/>
        <v>0</v>
      </c>
      <c r="BQ500" s="226">
        <f t="shared" si="191"/>
        <v>0</v>
      </c>
      <c r="BR500" s="226">
        <f t="shared" si="192"/>
        <v>0</v>
      </c>
      <c r="BS500" s="226">
        <f t="shared" si="193"/>
        <v>0</v>
      </c>
      <c r="BT500" s="226">
        <f t="shared" si="194"/>
        <v>0</v>
      </c>
      <c r="BU500" s="226">
        <f t="shared" si="195"/>
        <v>0</v>
      </c>
      <c r="BV500" s="226">
        <f t="shared" si="196"/>
        <v>0</v>
      </c>
    </row>
    <row r="501" spans="1:74">
      <c r="A501" s="226">
        <v>469</v>
      </c>
      <c r="B501" s="226" t="s">
        <v>1767</v>
      </c>
      <c r="C501" s="226">
        <f>INDEX('Uganda workforce data - raw'!$A$4:$F$619,MATCH($B501, 'Uganda workforce data - raw'!$B$4:$B$619,0), MATCH("Filled Male",'Uganda workforce data - raw'!$A$4:$F$4,0))*INDEX('Mapping cadres'!$B$1:$Z$616,MATCH($B501, 'Mapping cadres'!$B$1:$B$616,0), MATCH(C$32,'Mapping cadres'!$B$1:$Z$1,0))</f>
        <v>0</v>
      </c>
      <c r="D501" s="226">
        <f>INDEX('Uganda workforce data - raw'!$A$4:$F$619,MATCH($B501, 'Uganda workforce data - raw'!$B$4:$B$619,0), MATCH("Filled Male",'Uganda workforce data - raw'!$A$4:$F$4,0))*INDEX('Mapping cadres'!$B$1:$Z$616,MATCH($B501, 'Mapping cadres'!$B$1:$B$616,0), MATCH(D$32,'Mapping cadres'!$B$1:$Z$1,0))</f>
        <v>0</v>
      </c>
      <c r="E501" s="226">
        <f>INDEX('Uganda workforce data - raw'!$A$4:$F$619,MATCH($B501, 'Uganda workforce data - raw'!$B$4:$B$619,0), MATCH("Filled Male",'Uganda workforce data - raw'!$A$4:$F$4,0))*INDEX('Mapping cadres'!$B$1:$Z$616,MATCH($B501, 'Mapping cadres'!$B$1:$B$616,0), MATCH(E$32,'Mapping cadres'!$B$1:$Z$1,0))</f>
        <v>0</v>
      </c>
      <c r="F501" s="226">
        <f>INDEX('Uganda workforce data - raw'!$A$4:$F$619,MATCH($B501, 'Uganda workforce data - raw'!$B$4:$B$619,0), MATCH("Filled Male",'Uganda workforce data - raw'!$A$4:$F$4,0))*INDEX('Mapping cadres'!$B$1:$Z$616,MATCH($B501, 'Mapping cadres'!$B$1:$B$616,0), MATCH(F$32,'Mapping cadres'!$B$1:$Z$1,0))</f>
        <v>0</v>
      </c>
      <c r="G501" s="226">
        <f>INDEX('Uganda workforce data - raw'!$A$4:$F$619,MATCH($B501, 'Uganda workforce data - raw'!$B$4:$B$619,0), MATCH("Filled Male",'Uganda workforce data - raw'!$A$4:$F$4,0))*INDEX('Mapping cadres'!$B$1:$Z$616,MATCH($B501, 'Mapping cadres'!$B$1:$B$616,0), MATCH(G$32,'Mapping cadres'!$B$1:$Z$1,0))</f>
        <v>0</v>
      </c>
      <c r="H501" s="226">
        <f>INDEX('Uganda workforce data - raw'!$A$4:$F$619,MATCH($B501, 'Uganda workforce data - raw'!$B$4:$B$619,0), MATCH("Filled Male",'Uganda workforce data - raw'!$A$4:$F$4,0))*INDEX('Mapping cadres'!$B$1:$Z$616,MATCH($B501, 'Mapping cadres'!$B$1:$B$616,0), MATCH(H$32,'Mapping cadres'!$B$1:$Z$1,0))</f>
        <v>0</v>
      </c>
      <c r="I501" s="226">
        <f>INDEX('Uganda workforce data - raw'!$A$4:$F$619,MATCH($B501, 'Uganda workforce data - raw'!$B$4:$B$619,0), MATCH("Filled Male",'Uganda workforce data - raw'!$A$4:$F$4,0))*INDEX('Mapping cadres'!$B$1:$Z$616,MATCH($B501, 'Mapping cadres'!$B$1:$B$616,0), MATCH(I$32,'Mapping cadres'!$B$1:$Z$1,0))</f>
        <v>0</v>
      </c>
      <c r="J501" s="226">
        <f>INDEX('Uganda workforce data - raw'!$A$4:$F$619,MATCH($B501, 'Uganda workforce data - raw'!$B$4:$B$619,0), MATCH("Filled Male",'Uganda workforce data - raw'!$A$4:$F$4,0))*INDEX('Mapping cadres'!$B$1:$Z$616,MATCH($B501, 'Mapping cadres'!$B$1:$B$616,0), MATCH(J$32,'Mapping cadres'!$B$1:$Z$1,0))</f>
        <v>0</v>
      </c>
      <c r="K501" s="226">
        <f>INDEX('Uganda workforce data - raw'!$A$4:$F$619,MATCH($B501, 'Uganda workforce data - raw'!$B$4:$B$619,0), MATCH("Filled Male",'Uganda workforce data - raw'!$A$4:$F$4,0))*INDEX('Mapping cadres'!$B$1:$Z$616,MATCH($B501, 'Mapping cadres'!$B$1:$B$616,0), MATCH(K$32,'Mapping cadres'!$B$1:$Z$1,0))</f>
        <v>0</v>
      </c>
      <c r="L501" s="226">
        <f>INDEX('Uganda workforce data - raw'!$A$4:$F$619,MATCH($B501, 'Uganda workforce data - raw'!$B$4:$B$619,0), MATCH("Filled Male",'Uganda workforce data - raw'!$A$4:$F$4,0))*INDEX('Mapping cadres'!$B$1:$Z$616,MATCH($B501, 'Mapping cadres'!$B$1:$B$616,0), MATCH(L$32,'Mapping cadres'!$B$1:$Z$1,0))</f>
        <v>0</v>
      </c>
      <c r="M501" s="226">
        <f>INDEX('Uganda workforce data - raw'!$A$4:$F$619,MATCH($B501, 'Uganda workforce data - raw'!$B$4:$B$619,0), MATCH("Filled Male",'Uganda workforce data - raw'!$A$4:$F$4,0))*INDEX('Mapping cadres'!$B$1:$Z$616,MATCH($B501, 'Mapping cadres'!$B$1:$B$616,0), MATCH(M$32,'Mapping cadres'!$B$1:$Z$1,0))</f>
        <v>0</v>
      </c>
      <c r="N501" s="226">
        <f>INDEX('Uganda workforce data - raw'!$A$4:$F$619,MATCH($B501, 'Uganda workforce data - raw'!$B$4:$B$619,0), MATCH("Filled Male",'Uganda workforce data - raw'!$A$4:$F$4,0))*INDEX('Mapping cadres'!$B$1:$Z$616,MATCH($B501, 'Mapping cadres'!$B$1:$B$616,0), MATCH(N$32,'Mapping cadres'!$B$1:$Z$1,0))</f>
        <v>0</v>
      </c>
      <c r="O501" s="226">
        <f>INDEX('Uganda workforce data - raw'!$A$4:$F$619,MATCH($B501, 'Uganda workforce data - raw'!$B$4:$B$619,0), MATCH("Filled Male",'Uganda workforce data - raw'!$A$4:$F$4,0))*INDEX('Mapping cadres'!$B$1:$Z$616,MATCH($B501, 'Mapping cadres'!$B$1:$B$616,0), MATCH(O$32,'Mapping cadres'!$B$1:$Z$1,0))</f>
        <v>0</v>
      </c>
      <c r="P501" s="226">
        <f>INDEX('Uganda workforce data - raw'!$A$4:$F$619,MATCH($B501, 'Uganda workforce data - raw'!$B$4:$B$619,0), MATCH("Filled Male",'Uganda workforce data - raw'!$A$4:$F$4,0))*INDEX('Mapping cadres'!$B$1:$Z$616,MATCH($B501, 'Mapping cadres'!$B$1:$B$616,0), MATCH(P$32,'Mapping cadres'!$B$1:$Z$1,0))</f>
        <v>0</v>
      </c>
      <c r="Q501" s="226">
        <f>INDEX('Uganda workforce data - raw'!$A$4:$F$619,MATCH($B501, 'Uganda workforce data - raw'!$B$4:$B$619,0), MATCH("Filled Male",'Uganda workforce data - raw'!$A$4:$F$4,0))*INDEX('Mapping cadres'!$B$1:$Z$616,MATCH($B501, 'Mapping cadres'!$B$1:$B$616,0), MATCH(Q$32,'Mapping cadres'!$B$1:$Z$1,0))</f>
        <v>0</v>
      </c>
      <c r="R501" s="226">
        <f>INDEX('Uganda workforce data - raw'!$A$4:$F$619,MATCH($B501, 'Uganda workforce data - raw'!$B$4:$B$619,0), MATCH("Filled Male",'Uganda workforce data - raw'!$A$4:$F$4,0))*INDEX('Mapping cadres'!$B$1:$Z$616,MATCH($B501, 'Mapping cadres'!$B$1:$B$616,0), MATCH(R$32,'Mapping cadres'!$B$1:$Z$1,0))</f>
        <v>0</v>
      </c>
      <c r="S501" s="226">
        <f>INDEX('Uganda workforce data - raw'!$A$4:$F$619,MATCH($B501, 'Uganda workforce data - raw'!$B$4:$B$619,0), MATCH("Filled Male",'Uganda workforce data - raw'!$A$4:$F$4,0))*INDEX('Mapping cadres'!$B$1:$Z$616,MATCH($B501, 'Mapping cadres'!$B$1:$B$616,0), MATCH(S$32,'Mapping cadres'!$B$1:$Z$1,0))</f>
        <v>0</v>
      </c>
      <c r="T501" s="226">
        <f>INDEX('Uganda workforce data - raw'!$A$4:$F$619,MATCH($B501, 'Uganda workforce data - raw'!$B$4:$B$619,0), MATCH("Filled Male",'Uganda workforce data - raw'!$A$4:$F$4,0))*INDEX('Mapping cadres'!$B$1:$Z$616,MATCH($B501, 'Mapping cadres'!$B$1:$B$616,0), MATCH(T$32,'Mapping cadres'!$B$1:$Z$1,0))</f>
        <v>0</v>
      </c>
      <c r="U501" s="226">
        <f>INDEX('Uganda workforce data - raw'!$A$4:$F$619,MATCH($B501, 'Uganda workforce data - raw'!$B$4:$B$619,0), MATCH("Filled Male",'Uganda workforce data - raw'!$A$4:$F$4,0))*INDEX('Mapping cadres'!$B$1:$Z$616,MATCH($B501, 'Mapping cadres'!$B$1:$B$616,0), MATCH(U$32,'Mapping cadres'!$B$1:$Z$1,0))</f>
        <v>0</v>
      </c>
      <c r="V501" s="226">
        <f>INDEX('Uganda workforce data - raw'!$A$4:$F$619,MATCH($B501, 'Uganda workforce data - raw'!$B$4:$B$619,0), MATCH("Filled Male",'Uganda workforce data - raw'!$A$4:$F$4,0))*INDEX('Mapping cadres'!$B$1:$Z$616,MATCH($B501, 'Mapping cadres'!$B$1:$B$616,0), MATCH(V$32,'Mapping cadres'!$B$1:$Z$1,0))</f>
        <v>0</v>
      </c>
      <c r="W501" s="226">
        <f>INDEX('Uganda workforce data - raw'!$A$4:$F$619,MATCH($B501, 'Uganda workforce data - raw'!$B$4:$B$619,0), MATCH("Filled Male",'Uganda workforce data - raw'!$A$4:$F$4,0))*INDEX('Mapping cadres'!$B$1:$Z$616,MATCH($B501, 'Mapping cadres'!$B$1:$B$616,0), MATCH(W$32,'Mapping cadres'!$B$1:$Z$1,0))</f>
        <v>0</v>
      </c>
      <c r="X501" s="226">
        <f>INDEX('Uganda workforce data - raw'!$A$4:$F$619,MATCH($B501, 'Uganda workforce data - raw'!$B$4:$B$619,0), MATCH("Filled Male",'Uganda workforce data - raw'!$A$4:$F$4,0))*INDEX('Mapping cadres'!$B$1:$Z$616,MATCH($B501, 'Mapping cadres'!$B$1:$B$616,0), MATCH(X$32,'Mapping cadres'!$B$1:$Z$1,0))</f>
        <v>0</v>
      </c>
      <c r="Y501" s="226">
        <f>INDEX('Uganda workforce data - raw'!$A$4:$F$619,MATCH($B501, 'Uganda workforce data - raw'!$B$4:$B$619,0), MATCH("Filled Male",'Uganda workforce data - raw'!$A$4:$F$4,0))*INDEX('Mapping cadres'!$B$1:$Z$616,MATCH($B501, 'Mapping cadres'!$B$1:$B$616,0), MATCH(Y$32,'Mapping cadres'!$B$1:$Z$1,0))</f>
        <v>0</v>
      </c>
      <c r="Z501" s="226">
        <f>INDEX('Uganda workforce data - raw'!$A$4:$F$619,MATCH($B501, 'Uganda workforce data - raw'!$B$4:$B$619,0), MATCH("Filled Male",'Uganda workforce data - raw'!$A$4:$F$4,0))*INDEX('Mapping cadres'!$B$1:$Z$616,MATCH($B501, 'Mapping cadres'!$B$1:$B$616,0), MATCH(Z$32,'Mapping cadres'!$B$1:$Z$1,0))</f>
        <v>0</v>
      </c>
      <c r="AA501" s="226">
        <f>INDEX('Uganda workforce data - raw'!$A$4:$F$619,MATCH($B501, 'Uganda workforce data - raw'!$B$4:$B$619,0), MATCH("Filled Female",'Uganda workforce data - raw'!$A$4:$F$4,0))*INDEX('Mapping cadres'!$B$1:$Z$616,MATCH($B501, 'Mapping cadres'!$B$1:$B$616,0), MATCH(AA$32,'Mapping cadres'!$B$1:$Z$1,0))</f>
        <v>6</v>
      </c>
      <c r="AB501" s="226">
        <f>INDEX('Uganda workforce data - raw'!$A$4:$F$619,MATCH($B501, 'Uganda workforce data - raw'!$B$4:$B$619,0), MATCH("Filled Female",'Uganda workforce data - raw'!$A$4:$F$4,0))*INDEX('Mapping cadres'!$B$1:$Z$616,MATCH($B501, 'Mapping cadres'!$B$1:$B$616,0), MATCH(AB$32,'Mapping cadres'!$B$1:$Z$1,0))</f>
        <v>0</v>
      </c>
      <c r="AC501" s="226">
        <f>INDEX('Uganda workforce data - raw'!$A$4:$F$619,MATCH($B501, 'Uganda workforce data - raw'!$B$4:$B$619,0), MATCH("Filled Female",'Uganda workforce data - raw'!$A$4:$F$4,0))*INDEX('Mapping cadres'!$B$1:$Z$616,MATCH($B501, 'Mapping cadres'!$B$1:$B$616,0), MATCH(AC$32,'Mapping cadres'!$B$1:$Z$1,0))</f>
        <v>0</v>
      </c>
      <c r="AD501" s="226">
        <f>INDEX('Uganda workforce data - raw'!$A$4:$F$619,MATCH($B501, 'Uganda workforce data - raw'!$B$4:$B$619,0), MATCH("Filled Female",'Uganda workforce data - raw'!$A$4:$F$4,0))*INDEX('Mapping cadres'!$B$1:$Z$616,MATCH($B501, 'Mapping cadres'!$B$1:$B$616,0), MATCH(AD$32,'Mapping cadres'!$B$1:$Z$1,0))</f>
        <v>0</v>
      </c>
      <c r="AE501" s="226">
        <f>INDEX('Uganda workforce data - raw'!$A$4:$F$619,MATCH($B501, 'Uganda workforce data - raw'!$B$4:$B$619,0), MATCH("Filled Female",'Uganda workforce data - raw'!$A$4:$F$4,0))*INDEX('Mapping cadres'!$B$1:$Z$616,MATCH($B501, 'Mapping cadres'!$B$1:$B$616,0), MATCH(AE$32,'Mapping cadres'!$B$1:$Z$1,0))</f>
        <v>0</v>
      </c>
      <c r="AF501" s="226">
        <f>INDEX('Uganda workforce data - raw'!$A$4:$F$619,MATCH($B501, 'Uganda workforce data - raw'!$B$4:$B$619,0), MATCH("Filled Female",'Uganda workforce data - raw'!$A$4:$F$4,0))*INDEX('Mapping cadres'!$B$1:$Z$616,MATCH($B501, 'Mapping cadres'!$B$1:$B$616,0), MATCH(AF$32,'Mapping cadres'!$B$1:$Z$1,0))</f>
        <v>0</v>
      </c>
      <c r="AG501" s="226">
        <f>INDEX('Uganda workforce data - raw'!$A$4:$F$619,MATCH($B501, 'Uganda workforce data - raw'!$B$4:$B$619,0), MATCH("Filled Female",'Uganda workforce data - raw'!$A$4:$F$4,0))*INDEX('Mapping cadres'!$B$1:$Z$616,MATCH($B501, 'Mapping cadres'!$B$1:$B$616,0), MATCH(AG$32,'Mapping cadres'!$B$1:$Z$1,0))</f>
        <v>0</v>
      </c>
      <c r="AH501" s="226">
        <f>INDEX('Uganda workforce data - raw'!$A$4:$F$619,MATCH($B501, 'Uganda workforce data - raw'!$B$4:$B$619,0), MATCH("Filled Female",'Uganda workforce data - raw'!$A$4:$F$4,0))*INDEX('Mapping cadres'!$B$1:$Z$616,MATCH($B501, 'Mapping cadres'!$B$1:$B$616,0), MATCH(AH$32,'Mapping cadres'!$B$1:$Z$1,0))</f>
        <v>0</v>
      </c>
      <c r="AI501" s="226">
        <f>INDEX('Uganda workforce data - raw'!$A$4:$F$619,MATCH($B501, 'Uganda workforce data - raw'!$B$4:$B$619,0), MATCH("Filled Female",'Uganda workforce data - raw'!$A$4:$F$4,0))*INDEX('Mapping cadres'!$B$1:$Z$616,MATCH($B501, 'Mapping cadres'!$B$1:$B$616,0), MATCH(AI$32,'Mapping cadres'!$B$1:$Z$1,0))</f>
        <v>0</v>
      </c>
      <c r="AJ501" s="226">
        <f>INDEX('Uganda workforce data - raw'!$A$4:$F$619,MATCH($B501, 'Uganda workforce data - raw'!$B$4:$B$619,0), MATCH("Filled Female",'Uganda workforce data - raw'!$A$4:$F$4,0))*INDEX('Mapping cadres'!$B$1:$Z$616,MATCH($B501, 'Mapping cadres'!$B$1:$B$616,0), MATCH(AJ$32,'Mapping cadres'!$B$1:$Z$1,0))</f>
        <v>0</v>
      </c>
      <c r="AK501" s="226">
        <f>INDEX('Uganda workforce data - raw'!$A$4:$F$619,MATCH($B501, 'Uganda workforce data - raw'!$B$4:$B$619,0), MATCH("Filled Female",'Uganda workforce data - raw'!$A$4:$F$4,0))*INDEX('Mapping cadres'!$B$1:$Z$616,MATCH($B501, 'Mapping cadres'!$B$1:$B$616,0), MATCH(AK$32,'Mapping cadres'!$B$1:$Z$1,0))</f>
        <v>0</v>
      </c>
      <c r="AL501" s="226">
        <f>INDEX('Uganda workforce data - raw'!$A$4:$F$619,MATCH($B501, 'Uganda workforce data - raw'!$B$4:$B$619,0), MATCH("Filled Female",'Uganda workforce data - raw'!$A$4:$F$4,0))*INDEX('Mapping cadres'!$B$1:$Z$616,MATCH($B501, 'Mapping cadres'!$B$1:$B$616,0), MATCH(AL$32,'Mapping cadres'!$B$1:$Z$1,0))</f>
        <v>0</v>
      </c>
      <c r="AM501" s="226">
        <f>INDEX('Uganda workforce data - raw'!$A$4:$F$619,MATCH($B501, 'Uganda workforce data - raw'!$B$4:$B$619,0), MATCH("Filled Female",'Uganda workforce data - raw'!$A$4:$F$4,0))*INDEX('Mapping cadres'!$B$1:$Z$616,MATCH($B501, 'Mapping cadres'!$B$1:$B$616,0), MATCH(AM$32,'Mapping cadres'!$B$1:$Z$1,0))</f>
        <v>0</v>
      </c>
      <c r="AN501" s="226">
        <f>INDEX('Uganda workforce data - raw'!$A$4:$F$619,MATCH($B501, 'Uganda workforce data - raw'!$B$4:$B$619,0), MATCH("Filled Female",'Uganda workforce data - raw'!$A$4:$F$4,0))*INDEX('Mapping cadres'!$B$1:$Z$616,MATCH($B501, 'Mapping cadres'!$B$1:$B$616,0), MATCH(AN$32,'Mapping cadres'!$B$1:$Z$1,0))</f>
        <v>0</v>
      </c>
      <c r="AO501" s="226">
        <f>INDEX('Uganda workforce data - raw'!$A$4:$F$619,MATCH($B501, 'Uganda workforce data - raw'!$B$4:$B$619,0), MATCH("Filled Female",'Uganda workforce data - raw'!$A$4:$F$4,0))*INDEX('Mapping cadres'!$B$1:$Z$616,MATCH($B501, 'Mapping cadres'!$B$1:$B$616,0), MATCH(AO$32,'Mapping cadres'!$B$1:$Z$1,0))</f>
        <v>0</v>
      </c>
      <c r="AP501" s="226">
        <f>INDEX('Uganda workforce data - raw'!$A$4:$F$619,MATCH($B501, 'Uganda workforce data - raw'!$B$4:$B$619,0), MATCH("Filled Female",'Uganda workforce data - raw'!$A$4:$F$4,0))*INDEX('Mapping cadres'!$B$1:$Z$616,MATCH($B501, 'Mapping cadres'!$B$1:$B$616,0), MATCH(AP$32,'Mapping cadres'!$B$1:$Z$1,0))</f>
        <v>0</v>
      </c>
      <c r="AQ501" s="226">
        <f>INDEX('Uganda workforce data - raw'!$A$4:$F$619,MATCH($B501, 'Uganda workforce data - raw'!$B$4:$B$619,0), MATCH("Filled Female",'Uganda workforce data - raw'!$A$4:$F$4,0))*INDEX('Mapping cadres'!$B$1:$Z$616,MATCH($B501, 'Mapping cadres'!$B$1:$B$616,0), MATCH(AQ$32,'Mapping cadres'!$B$1:$Z$1,0))</f>
        <v>0</v>
      </c>
      <c r="AR501" s="226">
        <f>INDEX('Uganda workforce data - raw'!$A$4:$F$619,MATCH($B501, 'Uganda workforce data - raw'!$B$4:$B$619,0), MATCH("Filled Female",'Uganda workforce data - raw'!$A$4:$F$4,0))*INDEX('Mapping cadres'!$B$1:$Z$616,MATCH($B501, 'Mapping cadres'!$B$1:$B$616,0), MATCH(AR$32,'Mapping cadres'!$B$1:$Z$1,0))</f>
        <v>0</v>
      </c>
      <c r="AS501" s="226">
        <f>INDEX('Uganda workforce data - raw'!$A$4:$F$619,MATCH($B501, 'Uganda workforce data - raw'!$B$4:$B$619,0), MATCH("Filled Female",'Uganda workforce data - raw'!$A$4:$F$4,0))*INDEX('Mapping cadres'!$B$1:$Z$616,MATCH($B501, 'Mapping cadres'!$B$1:$B$616,0), MATCH(AS$32,'Mapping cadres'!$B$1:$Z$1,0))</f>
        <v>0</v>
      </c>
      <c r="AT501" s="226">
        <f>INDEX('Uganda workforce data - raw'!$A$4:$F$619,MATCH($B501, 'Uganda workforce data - raw'!$B$4:$B$619,0), MATCH("Filled Female",'Uganda workforce data - raw'!$A$4:$F$4,0))*INDEX('Mapping cadres'!$B$1:$Z$616,MATCH($B501, 'Mapping cadres'!$B$1:$B$616,0), MATCH(AT$32,'Mapping cadres'!$B$1:$Z$1,0))</f>
        <v>0</v>
      </c>
      <c r="AU501" s="226">
        <f>INDEX('Uganda workforce data - raw'!$A$4:$F$619,MATCH($B501, 'Uganda workforce data - raw'!$B$4:$B$619,0), MATCH("Filled Female",'Uganda workforce data - raw'!$A$4:$F$4,0))*INDEX('Mapping cadres'!$B$1:$Z$616,MATCH($B501, 'Mapping cadres'!$B$1:$B$616,0), MATCH(AU$32,'Mapping cadres'!$B$1:$Z$1,0))</f>
        <v>0</v>
      </c>
      <c r="AV501" s="226">
        <f>INDEX('Uganda workforce data - raw'!$A$4:$F$619,MATCH($B501, 'Uganda workforce data - raw'!$B$4:$B$619,0), MATCH("Filled Female",'Uganda workforce data - raw'!$A$4:$F$4,0))*INDEX('Mapping cadres'!$B$1:$Z$616,MATCH($B501, 'Mapping cadres'!$B$1:$B$616,0), MATCH(AV$32,'Mapping cadres'!$B$1:$Z$1,0))</f>
        <v>0</v>
      </c>
      <c r="AW501" s="226">
        <f>INDEX('Uganda workforce data - raw'!$A$4:$F$619,MATCH($B501, 'Uganda workforce data - raw'!$B$4:$B$619,0), MATCH("Filled Female",'Uganda workforce data - raw'!$A$4:$F$4,0))*INDEX('Mapping cadres'!$B$1:$Z$616,MATCH($B501, 'Mapping cadres'!$B$1:$B$616,0), MATCH(AW$32,'Mapping cadres'!$B$1:$Z$1,0))</f>
        <v>0</v>
      </c>
      <c r="AX501" s="226">
        <f>INDEX('Uganda workforce data - raw'!$A$4:$F$619,MATCH($B501, 'Uganda workforce data - raw'!$B$4:$B$619,0), MATCH("Filled Female",'Uganda workforce data - raw'!$A$4:$F$4,0))*INDEX('Mapping cadres'!$B$1:$Z$616,MATCH($B501, 'Mapping cadres'!$B$1:$B$616,0), MATCH(AX$32,'Mapping cadres'!$B$1:$Z$1,0))</f>
        <v>0</v>
      </c>
      <c r="AY501" s="226">
        <f t="shared" si="173"/>
        <v>6</v>
      </c>
      <c r="AZ501" s="226">
        <f t="shared" si="174"/>
        <v>0</v>
      </c>
      <c r="BA501" s="226">
        <f t="shared" si="175"/>
        <v>0</v>
      </c>
      <c r="BB501" s="226">
        <f t="shared" si="176"/>
        <v>0</v>
      </c>
      <c r="BC501" s="226">
        <f t="shared" si="177"/>
        <v>0</v>
      </c>
      <c r="BD501" s="226">
        <f t="shared" si="178"/>
        <v>0</v>
      </c>
      <c r="BE501" s="226">
        <f t="shared" si="179"/>
        <v>0</v>
      </c>
      <c r="BF501" s="226">
        <f t="shared" si="180"/>
        <v>0</v>
      </c>
      <c r="BG501" s="226">
        <f t="shared" si="181"/>
        <v>0</v>
      </c>
      <c r="BH501" s="226">
        <f t="shared" si="182"/>
        <v>0</v>
      </c>
      <c r="BI501" s="226">
        <f t="shared" si="183"/>
        <v>0</v>
      </c>
      <c r="BJ501" s="226">
        <f t="shared" si="184"/>
        <v>0</v>
      </c>
      <c r="BK501" s="226">
        <f t="shared" si="185"/>
        <v>0</v>
      </c>
      <c r="BL501" s="226">
        <f t="shared" si="186"/>
        <v>0</v>
      </c>
      <c r="BM501" s="226">
        <f t="shared" si="187"/>
        <v>0</v>
      </c>
      <c r="BN501" s="226">
        <f t="shared" si="188"/>
        <v>0</v>
      </c>
      <c r="BO501" s="226">
        <f t="shared" si="189"/>
        <v>0</v>
      </c>
      <c r="BP501" s="226">
        <f t="shared" si="190"/>
        <v>0</v>
      </c>
      <c r="BQ501" s="226">
        <f t="shared" si="191"/>
        <v>0</v>
      </c>
      <c r="BR501" s="226">
        <f t="shared" si="192"/>
        <v>0</v>
      </c>
      <c r="BS501" s="226">
        <f t="shared" si="193"/>
        <v>0</v>
      </c>
      <c r="BT501" s="226">
        <f t="shared" si="194"/>
        <v>0</v>
      </c>
      <c r="BU501" s="226">
        <f t="shared" si="195"/>
        <v>0</v>
      </c>
      <c r="BV501" s="226">
        <f t="shared" si="196"/>
        <v>0</v>
      </c>
    </row>
    <row r="502" spans="1:74">
      <c r="A502" s="226">
        <v>470</v>
      </c>
      <c r="B502" s="226" t="s">
        <v>1768</v>
      </c>
      <c r="C502" s="226">
        <f>INDEX('Uganda workforce data - raw'!$A$4:$F$619,MATCH($B502, 'Uganda workforce data - raw'!$B$4:$B$619,0), MATCH("Filled Male",'Uganda workforce data - raw'!$A$4:$F$4,0))*INDEX('Mapping cadres'!$B$1:$Z$616,MATCH($B502, 'Mapping cadres'!$B$1:$B$616,0), MATCH(C$32,'Mapping cadres'!$B$1:$Z$1,0))</f>
        <v>11</v>
      </c>
      <c r="D502" s="226">
        <f>INDEX('Uganda workforce data - raw'!$A$4:$F$619,MATCH($B502, 'Uganda workforce data - raw'!$B$4:$B$619,0), MATCH("Filled Male",'Uganda workforce data - raw'!$A$4:$F$4,0))*INDEX('Mapping cadres'!$B$1:$Z$616,MATCH($B502, 'Mapping cadres'!$B$1:$B$616,0), MATCH(D$32,'Mapping cadres'!$B$1:$Z$1,0))</f>
        <v>0</v>
      </c>
      <c r="E502" s="226">
        <f>INDEX('Uganda workforce data - raw'!$A$4:$F$619,MATCH($B502, 'Uganda workforce data - raw'!$B$4:$B$619,0), MATCH("Filled Male",'Uganda workforce data - raw'!$A$4:$F$4,0))*INDEX('Mapping cadres'!$B$1:$Z$616,MATCH($B502, 'Mapping cadres'!$B$1:$B$616,0), MATCH(E$32,'Mapping cadres'!$B$1:$Z$1,0))</f>
        <v>0</v>
      </c>
      <c r="F502" s="226">
        <f>INDEX('Uganda workforce data - raw'!$A$4:$F$619,MATCH($B502, 'Uganda workforce data - raw'!$B$4:$B$619,0), MATCH("Filled Male",'Uganda workforce data - raw'!$A$4:$F$4,0))*INDEX('Mapping cadres'!$B$1:$Z$616,MATCH($B502, 'Mapping cadres'!$B$1:$B$616,0), MATCH(F$32,'Mapping cadres'!$B$1:$Z$1,0))</f>
        <v>0</v>
      </c>
      <c r="G502" s="226">
        <f>INDEX('Uganda workforce data - raw'!$A$4:$F$619,MATCH($B502, 'Uganda workforce data - raw'!$B$4:$B$619,0), MATCH("Filled Male",'Uganda workforce data - raw'!$A$4:$F$4,0))*INDEX('Mapping cadres'!$B$1:$Z$616,MATCH($B502, 'Mapping cadres'!$B$1:$B$616,0), MATCH(G$32,'Mapping cadres'!$B$1:$Z$1,0))</f>
        <v>0</v>
      </c>
      <c r="H502" s="226">
        <f>INDEX('Uganda workforce data - raw'!$A$4:$F$619,MATCH($B502, 'Uganda workforce data - raw'!$B$4:$B$619,0), MATCH("Filled Male",'Uganda workforce data - raw'!$A$4:$F$4,0))*INDEX('Mapping cadres'!$B$1:$Z$616,MATCH($B502, 'Mapping cadres'!$B$1:$B$616,0), MATCH(H$32,'Mapping cadres'!$B$1:$Z$1,0))</f>
        <v>0</v>
      </c>
      <c r="I502" s="226">
        <f>INDEX('Uganda workforce data - raw'!$A$4:$F$619,MATCH($B502, 'Uganda workforce data - raw'!$B$4:$B$619,0), MATCH("Filled Male",'Uganda workforce data - raw'!$A$4:$F$4,0))*INDEX('Mapping cadres'!$B$1:$Z$616,MATCH($B502, 'Mapping cadres'!$B$1:$B$616,0), MATCH(I$32,'Mapping cadres'!$B$1:$Z$1,0))</f>
        <v>0</v>
      </c>
      <c r="J502" s="226">
        <f>INDEX('Uganda workforce data - raw'!$A$4:$F$619,MATCH($B502, 'Uganda workforce data - raw'!$B$4:$B$619,0), MATCH("Filled Male",'Uganda workforce data - raw'!$A$4:$F$4,0))*INDEX('Mapping cadres'!$B$1:$Z$616,MATCH($B502, 'Mapping cadres'!$B$1:$B$616,0), MATCH(J$32,'Mapping cadres'!$B$1:$Z$1,0))</f>
        <v>0</v>
      </c>
      <c r="K502" s="226">
        <f>INDEX('Uganda workforce data - raw'!$A$4:$F$619,MATCH($B502, 'Uganda workforce data - raw'!$B$4:$B$619,0), MATCH("Filled Male",'Uganda workforce data - raw'!$A$4:$F$4,0))*INDEX('Mapping cadres'!$B$1:$Z$616,MATCH($B502, 'Mapping cadres'!$B$1:$B$616,0), MATCH(K$32,'Mapping cadres'!$B$1:$Z$1,0))</f>
        <v>0</v>
      </c>
      <c r="L502" s="226">
        <f>INDEX('Uganda workforce data - raw'!$A$4:$F$619,MATCH($B502, 'Uganda workforce data - raw'!$B$4:$B$619,0), MATCH("Filled Male",'Uganda workforce data - raw'!$A$4:$F$4,0))*INDEX('Mapping cadres'!$B$1:$Z$616,MATCH($B502, 'Mapping cadres'!$B$1:$B$616,0), MATCH(L$32,'Mapping cadres'!$B$1:$Z$1,0))</f>
        <v>0</v>
      </c>
      <c r="M502" s="226">
        <f>INDEX('Uganda workforce data - raw'!$A$4:$F$619,MATCH($B502, 'Uganda workforce data - raw'!$B$4:$B$619,0), MATCH("Filled Male",'Uganda workforce data - raw'!$A$4:$F$4,0))*INDEX('Mapping cadres'!$B$1:$Z$616,MATCH($B502, 'Mapping cadres'!$B$1:$B$616,0), MATCH(M$32,'Mapping cadres'!$B$1:$Z$1,0))</f>
        <v>0</v>
      </c>
      <c r="N502" s="226">
        <f>INDEX('Uganda workforce data - raw'!$A$4:$F$619,MATCH($B502, 'Uganda workforce data - raw'!$B$4:$B$619,0), MATCH("Filled Male",'Uganda workforce data - raw'!$A$4:$F$4,0))*INDEX('Mapping cadres'!$B$1:$Z$616,MATCH($B502, 'Mapping cadres'!$B$1:$B$616,0), MATCH(N$32,'Mapping cadres'!$B$1:$Z$1,0))</f>
        <v>0</v>
      </c>
      <c r="O502" s="226">
        <f>INDEX('Uganda workforce data - raw'!$A$4:$F$619,MATCH($B502, 'Uganda workforce data - raw'!$B$4:$B$619,0), MATCH("Filled Male",'Uganda workforce data - raw'!$A$4:$F$4,0))*INDEX('Mapping cadres'!$B$1:$Z$616,MATCH($B502, 'Mapping cadres'!$B$1:$B$616,0), MATCH(O$32,'Mapping cadres'!$B$1:$Z$1,0))</f>
        <v>0</v>
      </c>
      <c r="P502" s="226">
        <f>INDEX('Uganda workforce data - raw'!$A$4:$F$619,MATCH($B502, 'Uganda workforce data - raw'!$B$4:$B$619,0), MATCH("Filled Male",'Uganda workforce data - raw'!$A$4:$F$4,0))*INDEX('Mapping cadres'!$B$1:$Z$616,MATCH($B502, 'Mapping cadres'!$B$1:$B$616,0), MATCH(P$32,'Mapping cadres'!$B$1:$Z$1,0))</f>
        <v>0</v>
      </c>
      <c r="Q502" s="226">
        <f>INDEX('Uganda workforce data - raw'!$A$4:$F$619,MATCH($B502, 'Uganda workforce data - raw'!$B$4:$B$619,0), MATCH("Filled Male",'Uganda workforce data - raw'!$A$4:$F$4,0))*INDEX('Mapping cadres'!$B$1:$Z$616,MATCH($B502, 'Mapping cadres'!$B$1:$B$616,0), MATCH(Q$32,'Mapping cadres'!$B$1:$Z$1,0))</f>
        <v>0</v>
      </c>
      <c r="R502" s="226">
        <f>INDEX('Uganda workforce data - raw'!$A$4:$F$619,MATCH($B502, 'Uganda workforce data - raw'!$B$4:$B$619,0), MATCH("Filled Male",'Uganda workforce data - raw'!$A$4:$F$4,0))*INDEX('Mapping cadres'!$B$1:$Z$616,MATCH($B502, 'Mapping cadres'!$B$1:$B$616,0), MATCH(R$32,'Mapping cadres'!$B$1:$Z$1,0))</f>
        <v>0</v>
      </c>
      <c r="S502" s="226">
        <f>INDEX('Uganda workforce data - raw'!$A$4:$F$619,MATCH($B502, 'Uganda workforce data - raw'!$B$4:$B$619,0), MATCH("Filled Male",'Uganda workforce data - raw'!$A$4:$F$4,0))*INDEX('Mapping cadres'!$B$1:$Z$616,MATCH($B502, 'Mapping cadres'!$B$1:$B$616,0), MATCH(S$32,'Mapping cadres'!$B$1:$Z$1,0))</f>
        <v>0</v>
      </c>
      <c r="T502" s="226">
        <f>INDEX('Uganda workforce data - raw'!$A$4:$F$619,MATCH($B502, 'Uganda workforce data - raw'!$B$4:$B$619,0), MATCH("Filled Male",'Uganda workforce data - raw'!$A$4:$F$4,0))*INDEX('Mapping cadres'!$B$1:$Z$616,MATCH($B502, 'Mapping cadres'!$B$1:$B$616,0), MATCH(T$32,'Mapping cadres'!$B$1:$Z$1,0))</f>
        <v>0</v>
      </c>
      <c r="U502" s="226">
        <f>INDEX('Uganda workforce data - raw'!$A$4:$F$619,MATCH($B502, 'Uganda workforce data - raw'!$B$4:$B$619,0), MATCH("Filled Male",'Uganda workforce data - raw'!$A$4:$F$4,0))*INDEX('Mapping cadres'!$B$1:$Z$616,MATCH($B502, 'Mapping cadres'!$B$1:$B$616,0), MATCH(U$32,'Mapping cadres'!$B$1:$Z$1,0))</f>
        <v>0</v>
      </c>
      <c r="V502" s="226">
        <f>INDEX('Uganda workforce data - raw'!$A$4:$F$619,MATCH($B502, 'Uganda workforce data - raw'!$B$4:$B$619,0), MATCH("Filled Male",'Uganda workforce data - raw'!$A$4:$F$4,0))*INDEX('Mapping cadres'!$B$1:$Z$616,MATCH($B502, 'Mapping cadres'!$B$1:$B$616,0), MATCH(V$32,'Mapping cadres'!$B$1:$Z$1,0))</f>
        <v>0</v>
      </c>
      <c r="W502" s="226">
        <f>INDEX('Uganda workforce data - raw'!$A$4:$F$619,MATCH($B502, 'Uganda workforce data - raw'!$B$4:$B$619,0), MATCH("Filled Male",'Uganda workforce data - raw'!$A$4:$F$4,0))*INDEX('Mapping cadres'!$B$1:$Z$616,MATCH($B502, 'Mapping cadres'!$B$1:$B$616,0), MATCH(W$32,'Mapping cadres'!$B$1:$Z$1,0))</f>
        <v>0</v>
      </c>
      <c r="X502" s="226">
        <f>INDEX('Uganda workforce data - raw'!$A$4:$F$619,MATCH($B502, 'Uganda workforce data - raw'!$B$4:$B$619,0), MATCH("Filled Male",'Uganda workforce data - raw'!$A$4:$F$4,0))*INDEX('Mapping cadres'!$B$1:$Z$616,MATCH($B502, 'Mapping cadres'!$B$1:$B$616,0), MATCH(X$32,'Mapping cadres'!$B$1:$Z$1,0))</f>
        <v>0</v>
      </c>
      <c r="Y502" s="226">
        <f>INDEX('Uganda workforce data - raw'!$A$4:$F$619,MATCH($B502, 'Uganda workforce data - raw'!$B$4:$B$619,0), MATCH("Filled Male",'Uganda workforce data - raw'!$A$4:$F$4,0))*INDEX('Mapping cadres'!$B$1:$Z$616,MATCH($B502, 'Mapping cadres'!$B$1:$B$616,0), MATCH(Y$32,'Mapping cadres'!$B$1:$Z$1,0))</f>
        <v>0</v>
      </c>
      <c r="Z502" s="226">
        <f>INDEX('Uganda workforce data - raw'!$A$4:$F$619,MATCH($B502, 'Uganda workforce data - raw'!$B$4:$B$619,0), MATCH("Filled Male",'Uganda workforce data - raw'!$A$4:$F$4,0))*INDEX('Mapping cadres'!$B$1:$Z$616,MATCH($B502, 'Mapping cadres'!$B$1:$B$616,0), MATCH(Z$32,'Mapping cadres'!$B$1:$Z$1,0))</f>
        <v>0</v>
      </c>
      <c r="AA502" s="226">
        <f>INDEX('Uganda workforce data - raw'!$A$4:$F$619,MATCH($B502, 'Uganda workforce data - raw'!$B$4:$B$619,0), MATCH("Filled Female",'Uganda workforce data - raw'!$A$4:$F$4,0))*INDEX('Mapping cadres'!$B$1:$Z$616,MATCH($B502, 'Mapping cadres'!$B$1:$B$616,0), MATCH(AA$32,'Mapping cadres'!$B$1:$Z$1,0))</f>
        <v>2</v>
      </c>
      <c r="AB502" s="226">
        <f>INDEX('Uganda workforce data - raw'!$A$4:$F$619,MATCH($B502, 'Uganda workforce data - raw'!$B$4:$B$619,0), MATCH("Filled Female",'Uganda workforce data - raw'!$A$4:$F$4,0))*INDEX('Mapping cadres'!$B$1:$Z$616,MATCH($B502, 'Mapping cadres'!$B$1:$B$616,0), MATCH(AB$32,'Mapping cadres'!$B$1:$Z$1,0))</f>
        <v>0</v>
      </c>
      <c r="AC502" s="226">
        <f>INDEX('Uganda workforce data - raw'!$A$4:$F$619,MATCH($B502, 'Uganda workforce data - raw'!$B$4:$B$619,0), MATCH("Filled Female",'Uganda workforce data - raw'!$A$4:$F$4,0))*INDEX('Mapping cadres'!$B$1:$Z$616,MATCH($B502, 'Mapping cadres'!$B$1:$B$616,0), MATCH(AC$32,'Mapping cadres'!$B$1:$Z$1,0))</f>
        <v>0</v>
      </c>
      <c r="AD502" s="226">
        <f>INDEX('Uganda workforce data - raw'!$A$4:$F$619,MATCH($B502, 'Uganda workforce data - raw'!$B$4:$B$619,0), MATCH("Filled Female",'Uganda workforce data - raw'!$A$4:$F$4,0))*INDEX('Mapping cadres'!$B$1:$Z$616,MATCH($B502, 'Mapping cadres'!$B$1:$B$616,0), MATCH(AD$32,'Mapping cadres'!$B$1:$Z$1,0))</f>
        <v>0</v>
      </c>
      <c r="AE502" s="226">
        <f>INDEX('Uganda workforce data - raw'!$A$4:$F$619,MATCH($B502, 'Uganda workforce data - raw'!$B$4:$B$619,0), MATCH("Filled Female",'Uganda workforce data - raw'!$A$4:$F$4,0))*INDEX('Mapping cadres'!$B$1:$Z$616,MATCH($B502, 'Mapping cadres'!$B$1:$B$616,0), MATCH(AE$32,'Mapping cadres'!$B$1:$Z$1,0))</f>
        <v>0</v>
      </c>
      <c r="AF502" s="226">
        <f>INDEX('Uganda workforce data - raw'!$A$4:$F$619,MATCH($B502, 'Uganda workforce data - raw'!$B$4:$B$619,0), MATCH("Filled Female",'Uganda workforce data - raw'!$A$4:$F$4,0))*INDEX('Mapping cadres'!$B$1:$Z$616,MATCH($B502, 'Mapping cadres'!$B$1:$B$616,0), MATCH(AF$32,'Mapping cadres'!$B$1:$Z$1,0))</f>
        <v>0</v>
      </c>
      <c r="AG502" s="226">
        <f>INDEX('Uganda workforce data - raw'!$A$4:$F$619,MATCH($B502, 'Uganda workforce data - raw'!$B$4:$B$619,0), MATCH("Filled Female",'Uganda workforce data - raw'!$A$4:$F$4,0))*INDEX('Mapping cadres'!$B$1:$Z$616,MATCH($B502, 'Mapping cadres'!$B$1:$B$616,0), MATCH(AG$32,'Mapping cadres'!$B$1:$Z$1,0))</f>
        <v>0</v>
      </c>
      <c r="AH502" s="226">
        <f>INDEX('Uganda workforce data - raw'!$A$4:$F$619,MATCH($B502, 'Uganda workforce data - raw'!$B$4:$B$619,0), MATCH("Filled Female",'Uganda workforce data - raw'!$A$4:$F$4,0))*INDEX('Mapping cadres'!$B$1:$Z$616,MATCH($B502, 'Mapping cadres'!$B$1:$B$616,0), MATCH(AH$32,'Mapping cadres'!$B$1:$Z$1,0))</f>
        <v>0</v>
      </c>
      <c r="AI502" s="226">
        <f>INDEX('Uganda workforce data - raw'!$A$4:$F$619,MATCH($B502, 'Uganda workforce data - raw'!$B$4:$B$619,0), MATCH("Filled Female",'Uganda workforce data - raw'!$A$4:$F$4,0))*INDEX('Mapping cadres'!$B$1:$Z$616,MATCH($B502, 'Mapping cadres'!$B$1:$B$616,0), MATCH(AI$32,'Mapping cadres'!$B$1:$Z$1,0))</f>
        <v>0</v>
      </c>
      <c r="AJ502" s="226">
        <f>INDEX('Uganda workforce data - raw'!$A$4:$F$619,MATCH($B502, 'Uganda workforce data - raw'!$B$4:$B$619,0), MATCH("Filled Female",'Uganda workforce data - raw'!$A$4:$F$4,0))*INDEX('Mapping cadres'!$B$1:$Z$616,MATCH($B502, 'Mapping cadres'!$B$1:$B$616,0), MATCH(AJ$32,'Mapping cadres'!$B$1:$Z$1,0))</f>
        <v>0</v>
      </c>
      <c r="AK502" s="226">
        <f>INDEX('Uganda workforce data - raw'!$A$4:$F$619,MATCH($B502, 'Uganda workforce data - raw'!$B$4:$B$619,0), MATCH("Filled Female",'Uganda workforce data - raw'!$A$4:$F$4,0))*INDEX('Mapping cadres'!$B$1:$Z$616,MATCH($B502, 'Mapping cadres'!$B$1:$B$616,0), MATCH(AK$32,'Mapping cadres'!$B$1:$Z$1,0))</f>
        <v>0</v>
      </c>
      <c r="AL502" s="226">
        <f>INDEX('Uganda workforce data - raw'!$A$4:$F$619,MATCH($B502, 'Uganda workforce data - raw'!$B$4:$B$619,0), MATCH("Filled Female",'Uganda workforce data - raw'!$A$4:$F$4,0))*INDEX('Mapping cadres'!$B$1:$Z$616,MATCH($B502, 'Mapping cadres'!$B$1:$B$616,0), MATCH(AL$32,'Mapping cadres'!$B$1:$Z$1,0))</f>
        <v>0</v>
      </c>
      <c r="AM502" s="226">
        <f>INDEX('Uganda workforce data - raw'!$A$4:$F$619,MATCH($B502, 'Uganda workforce data - raw'!$B$4:$B$619,0), MATCH("Filled Female",'Uganda workforce data - raw'!$A$4:$F$4,0))*INDEX('Mapping cadres'!$B$1:$Z$616,MATCH($B502, 'Mapping cadres'!$B$1:$B$616,0), MATCH(AM$32,'Mapping cadres'!$B$1:$Z$1,0))</f>
        <v>0</v>
      </c>
      <c r="AN502" s="226">
        <f>INDEX('Uganda workforce data - raw'!$A$4:$F$619,MATCH($B502, 'Uganda workforce data - raw'!$B$4:$B$619,0), MATCH("Filled Female",'Uganda workforce data - raw'!$A$4:$F$4,0))*INDEX('Mapping cadres'!$B$1:$Z$616,MATCH($B502, 'Mapping cadres'!$B$1:$B$616,0), MATCH(AN$32,'Mapping cadres'!$B$1:$Z$1,0))</f>
        <v>0</v>
      </c>
      <c r="AO502" s="226">
        <f>INDEX('Uganda workforce data - raw'!$A$4:$F$619,MATCH($B502, 'Uganda workforce data - raw'!$B$4:$B$619,0), MATCH("Filled Female",'Uganda workforce data - raw'!$A$4:$F$4,0))*INDEX('Mapping cadres'!$B$1:$Z$616,MATCH($B502, 'Mapping cadres'!$B$1:$B$616,0), MATCH(AO$32,'Mapping cadres'!$B$1:$Z$1,0))</f>
        <v>0</v>
      </c>
      <c r="AP502" s="226">
        <f>INDEX('Uganda workforce data - raw'!$A$4:$F$619,MATCH($B502, 'Uganda workforce data - raw'!$B$4:$B$619,0), MATCH("Filled Female",'Uganda workforce data - raw'!$A$4:$F$4,0))*INDEX('Mapping cadres'!$B$1:$Z$616,MATCH($B502, 'Mapping cadres'!$B$1:$B$616,0), MATCH(AP$32,'Mapping cadres'!$B$1:$Z$1,0))</f>
        <v>0</v>
      </c>
      <c r="AQ502" s="226">
        <f>INDEX('Uganda workforce data - raw'!$A$4:$F$619,MATCH($B502, 'Uganda workforce data - raw'!$B$4:$B$619,0), MATCH("Filled Female",'Uganda workforce data - raw'!$A$4:$F$4,0))*INDEX('Mapping cadres'!$B$1:$Z$616,MATCH($B502, 'Mapping cadres'!$B$1:$B$616,0), MATCH(AQ$32,'Mapping cadres'!$B$1:$Z$1,0))</f>
        <v>0</v>
      </c>
      <c r="AR502" s="226">
        <f>INDEX('Uganda workforce data - raw'!$A$4:$F$619,MATCH($B502, 'Uganda workforce data - raw'!$B$4:$B$619,0), MATCH("Filled Female",'Uganda workforce data - raw'!$A$4:$F$4,0))*INDEX('Mapping cadres'!$B$1:$Z$616,MATCH($B502, 'Mapping cadres'!$B$1:$B$616,0), MATCH(AR$32,'Mapping cadres'!$B$1:$Z$1,0))</f>
        <v>0</v>
      </c>
      <c r="AS502" s="226">
        <f>INDEX('Uganda workforce data - raw'!$A$4:$F$619,MATCH($B502, 'Uganda workforce data - raw'!$B$4:$B$619,0), MATCH("Filled Female",'Uganda workforce data - raw'!$A$4:$F$4,0))*INDEX('Mapping cadres'!$B$1:$Z$616,MATCH($B502, 'Mapping cadres'!$B$1:$B$616,0), MATCH(AS$32,'Mapping cadres'!$B$1:$Z$1,0))</f>
        <v>0</v>
      </c>
      <c r="AT502" s="226">
        <f>INDEX('Uganda workforce data - raw'!$A$4:$F$619,MATCH($B502, 'Uganda workforce data - raw'!$B$4:$B$619,0), MATCH("Filled Female",'Uganda workforce data - raw'!$A$4:$F$4,0))*INDEX('Mapping cadres'!$B$1:$Z$616,MATCH($B502, 'Mapping cadres'!$B$1:$B$616,0), MATCH(AT$32,'Mapping cadres'!$B$1:$Z$1,0))</f>
        <v>0</v>
      </c>
      <c r="AU502" s="226">
        <f>INDEX('Uganda workforce data - raw'!$A$4:$F$619,MATCH($B502, 'Uganda workforce data - raw'!$B$4:$B$619,0), MATCH("Filled Female",'Uganda workforce data - raw'!$A$4:$F$4,0))*INDEX('Mapping cadres'!$B$1:$Z$616,MATCH($B502, 'Mapping cadres'!$B$1:$B$616,0), MATCH(AU$32,'Mapping cadres'!$B$1:$Z$1,0))</f>
        <v>0</v>
      </c>
      <c r="AV502" s="226">
        <f>INDEX('Uganda workforce data - raw'!$A$4:$F$619,MATCH($B502, 'Uganda workforce data - raw'!$B$4:$B$619,0), MATCH("Filled Female",'Uganda workforce data - raw'!$A$4:$F$4,0))*INDEX('Mapping cadres'!$B$1:$Z$616,MATCH($B502, 'Mapping cadres'!$B$1:$B$616,0), MATCH(AV$32,'Mapping cadres'!$B$1:$Z$1,0))</f>
        <v>0</v>
      </c>
      <c r="AW502" s="226">
        <f>INDEX('Uganda workforce data - raw'!$A$4:$F$619,MATCH($B502, 'Uganda workforce data - raw'!$B$4:$B$619,0), MATCH("Filled Female",'Uganda workforce data - raw'!$A$4:$F$4,0))*INDEX('Mapping cadres'!$B$1:$Z$616,MATCH($B502, 'Mapping cadres'!$B$1:$B$616,0), MATCH(AW$32,'Mapping cadres'!$B$1:$Z$1,0))</f>
        <v>0</v>
      </c>
      <c r="AX502" s="226">
        <f>INDEX('Uganda workforce data - raw'!$A$4:$F$619,MATCH($B502, 'Uganda workforce data - raw'!$B$4:$B$619,0), MATCH("Filled Female",'Uganda workforce data - raw'!$A$4:$F$4,0))*INDEX('Mapping cadres'!$B$1:$Z$616,MATCH($B502, 'Mapping cadres'!$B$1:$B$616,0), MATCH(AX$32,'Mapping cadres'!$B$1:$Z$1,0))</f>
        <v>0</v>
      </c>
      <c r="AY502" s="226">
        <f t="shared" si="173"/>
        <v>13</v>
      </c>
      <c r="AZ502" s="226">
        <f t="shared" si="174"/>
        <v>0</v>
      </c>
      <c r="BA502" s="226">
        <f t="shared" si="175"/>
        <v>0</v>
      </c>
      <c r="BB502" s="226">
        <f t="shared" si="176"/>
        <v>0</v>
      </c>
      <c r="BC502" s="226">
        <f t="shared" si="177"/>
        <v>0</v>
      </c>
      <c r="BD502" s="226">
        <f t="shared" si="178"/>
        <v>0</v>
      </c>
      <c r="BE502" s="226">
        <f t="shared" si="179"/>
        <v>0</v>
      </c>
      <c r="BF502" s="226">
        <f t="shared" si="180"/>
        <v>0</v>
      </c>
      <c r="BG502" s="226">
        <f t="shared" si="181"/>
        <v>0</v>
      </c>
      <c r="BH502" s="226">
        <f t="shared" si="182"/>
        <v>0</v>
      </c>
      <c r="BI502" s="226">
        <f t="shared" si="183"/>
        <v>0</v>
      </c>
      <c r="BJ502" s="226">
        <f t="shared" si="184"/>
        <v>0</v>
      </c>
      <c r="BK502" s="226">
        <f t="shared" si="185"/>
        <v>0</v>
      </c>
      <c r="BL502" s="226">
        <f t="shared" si="186"/>
        <v>0</v>
      </c>
      <c r="BM502" s="226">
        <f t="shared" si="187"/>
        <v>0</v>
      </c>
      <c r="BN502" s="226">
        <f t="shared" si="188"/>
        <v>0</v>
      </c>
      <c r="BO502" s="226">
        <f t="shared" si="189"/>
        <v>0</v>
      </c>
      <c r="BP502" s="226">
        <f t="shared" si="190"/>
        <v>0</v>
      </c>
      <c r="BQ502" s="226">
        <f t="shared" si="191"/>
        <v>0</v>
      </c>
      <c r="BR502" s="226">
        <f t="shared" si="192"/>
        <v>0</v>
      </c>
      <c r="BS502" s="226">
        <f t="shared" si="193"/>
        <v>0</v>
      </c>
      <c r="BT502" s="226">
        <f t="shared" si="194"/>
        <v>0</v>
      </c>
      <c r="BU502" s="226">
        <f t="shared" si="195"/>
        <v>0</v>
      </c>
      <c r="BV502" s="226">
        <f t="shared" si="196"/>
        <v>0</v>
      </c>
    </row>
    <row r="503" spans="1:74">
      <c r="A503" s="226">
        <v>471</v>
      </c>
      <c r="B503" s="226" t="s">
        <v>1769</v>
      </c>
      <c r="C503" s="226">
        <f>INDEX('Uganda workforce data - raw'!$A$4:$F$619,MATCH($B503, 'Uganda workforce data - raw'!$B$4:$B$619,0), MATCH("Filled Male",'Uganda workforce data - raw'!$A$4:$F$4,0))*INDEX('Mapping cadres'!$B$1:$Z$616,MATCH($B503, 'Mapping cadres'!$B$1:$B$616,0), MATCH(C$32,'Mapping cadres'!$B$1:$Z$1,0))</f>
        <v>3</v>
      </c>
      <c r="D503" s="226">
        <f>INDEX('Uganda workforce data - raw'!$A$4:$F$619,MATCH($B503, 'Uganda workforce data - raw'!$B$4:$B$619,0), MATCH("Filled Male",'Uganda workforce data - raw'!$A$4:$F$4,0))*INDEX('Mapping cadres'!$B$1:$Z$616,MATCH($B503, 'Mapping cadres'!$B$1:$B$616,0), MATCH(D$32,'Mapping cadres'!$B$1:$Z$1,0))</f>
        <v>0</v>
      </c>
      <c r="E503" s="226">
        <f>INDEX('Uganda workforce data - raw'!$A$4:$F$619,MATCH($B503, 'Uganda workforce data - raw'!$B$4:$B$619,0), MATCH("Filled Male",'Uganda workforce data - raw'!$A$4:$F$4,0))*INDEX('Mapping cadres'!$B$1:$Z$616,MATCH($B503, 'Mapping cadres'!$B$1:$B$616,0), MATCH(E$32,'Mapping cadres'!$B$1:$Z$1,0))</f>
        <v>0</v>
      </c>
      <c r="F503" s="226">
        <f>INDEX('Uganda workforce data - raw'!$A$4:$F$619,MATCH($B503, 'Uganda workforce data - raw'!$B$4:$B$619,0), MATCH("Filled Male",'Uganda workforce data - raw'!$A$4:$F$4,0))*INDEX('Mapping cadres'!$B$1:$Z$616,MATCH($B503, 'Mapping cadres'!$B$1:$B$616,0), MATCH(F$32,'Mapping cadres'!$B$1:$Z$1,0))</f>
        <v>0</v>
      </c>
      <c r="G503" s="226">
        <f>INDEX('Uganda workforce data - raw'!$A$4:$F$619,MATCH($B503, 'Uganda workforce data - raw'!$B$4:$B$619,0), MATCH("Filled Male",'Uganda workforce data - raw'!$A$4:$F$4,0))*INDEX('Mapping cadres'!$B$1:$Z$616,MATCH($B503, 'Mapping cadres'!$B$1:$B$616,0), MATCH(G$32,'Mapping cadres'!$B$1:$Z$1,0))</f>
        <v>0</v>
      </c>
      <c r="H503" s="226">
        <f>INDEX('Uganda workforce data - raw'!$A$4:$F$619,MATCH($B503, 'Uganda workforce data - raw'!$B$4:$B$619,0), MATCH("Filled Male",'Uganda workforce data - raw'!$A$4:$F$4,0))*INDEX('Mapping cadres'!$B$1:$Z$616,MATCH($B503, 'Mapping cadres'!$B$1:$B$616,0), MATCH(H$32,'Mapping cadres'!$B$1:$Z$1,0))</f>
        <v>0</v>
      </c>
      <c r="I503" s="226">
        <f>INDEX('Uganda workforce data - raw'!$A$4:$F$619,MATCH($B503, 'Uganda workforce data - raw'!$B$4:$B$619,0), MATCH("Filled Male",'Uganda workforce data - raw'!$A$4:$F$4,0))*INDEX('Mapping cadres'!$B$1:$Z$616,MATCH($B503, 'Mapping cadres'!$B$1:$B$616,0), MATCH(I$32,'Mapping cadres'!$B$1:$Z$1,0))</f>
        <v>0</v>
      </c>
      <c r="J503" s="226">
        <f>INDEX('Uganda workforce data - raw'!$A$4:$F$619,MATCH($B503, 'Uganda workforce data - raw'!$B$4:$B$619,0), MATCH("Filled Male",'Uganda workforce data - raw'!$A$4:$F$4,0))*INDEX('Mapping cadres'!$B$1:$Z$616,MATCH($B503, 'Mapping cadres'!$B$1:$B$616,0), MATCH(J$32,'Mapping cadres'!$B$1:$Z$1,0))</f>
        <v>0</v>
      </c>
      <c r="K503" s="226">
        <f>INDEX('Uganda workforce data - raw'!$A$4:$F$619,MATCH($B503, 'Uganda workforce data - raw'!$B$4:$B$619,0), MATCH("Filled Male",'Uganda workforce data - raw'!$A$4:$F$4,0))*INDEX('Mapping cadres'!$B$1:$Z$616,MATCH($B503, 'Mapping cadres'!$B$1:$B$616,0), MATCH(K$32,'Mapping cadres'!$B$1:$Z$1,0))</f>
        <v>0</v>
      </c>
      <c r="L503" s="226">
        <f>INDEX('Uganda workforce data - raw'!$A$4:$F$619,MATCH($B503, 'Uganda workforce data - raw'!$B$4:$B$619,0), MATCH("Filled Male",'Uganda workforce data - raw'!$A$4:$F$4,0))*INDEX('Mapping cadres'!$B$1:$Z$616,MATCH($B503, 'Mapping cadres'!$B$1:$B$616,0), MATCH(L$32,'Mapping cadres'!$B$1:$Z$1,0))</f>
        <v>0</v>
      </c>
      <c r="M503" s="226">
        <f>INDEX('Uganda workforce data - raw'!$A$4:$F$619,MATCH($B503, 'Uganda workforce data - raw'!$B$4:$B$619,0), MATCH("Filled Male",'Uganda workforce data - raw'!$A$4:$F$4,0))*INDEX('Mapping cadres'!$B$1:$Z$616,MATCH($B503, 'Mapping cadres'!$B$1:$B$616,0), MATCH(M$32,'Mapping cadres'!$B$1:$Z$1,0))</f>
        <v>0</v>
      </c>
      <c r="N503" s="226">
        <f>INDEX('Uganda workforce data - raw'!$A$4:$F$619,MATCH($B503, 'Uganda workforce data - raw'!$B$4:$B$619,0), MATCH("Filled Male",'Uganda workforce data - raw'!$A$4:$F$4,0))*INDEX('Mapping cadres'!$B$1:$Z$616,MATCH($B503, 'Mapping cadres'!$B$1:$B$616,0), MATCH(N$32,'Mapping cadres'!$B$1:$Z$1,0))</f>
        <v>0</v>
      </c>
      <c r="O503" s="226">
        <f>INDEX('Uganda workforce data - raw'!$A$4:$F$619,MATCH($B503, 'Uganda workforce data - raw'!$B$4:$B$619,0), MATCH("Filled Male",'Uganda workforce data - raw'!$A$4:$F$4,0))*INDEX('Mapping cadres'!$B$1:$Z$616,MATCH($B503, 'Mapping cadres'!$B$1:$B$616,0), MATCH(O$32,'Mapping cadres'!$B$1:$Z$1,0))</f>
        <v>0</v>
      </c>
      <c r="P503" s="226">
        <f>INDEX('Uganda workforce data - raw'!$A$4:$F$619,MATCH($B503, 'Uganda workforce data - raw'!$B$4:$B$619,0), MATCH("Filled Male",'Uganda workforce data - raw'!$A$4:$F$4,0))*INDEX('Mapping cadres'!$B$1:$Z$616,MATCH($B503, 'Mapping cadres'!$B$1:$B$616,0), MATCH(P$32,'Mapping cadres'!$B$1:$Z$1,0))</f>
        <v>0</v>
      </c>
      <c r="Q503" s="226">
        <f>INDEX('Uganda workforce data - raw'!$A$4:$F$619,MATCH($B503, 'Uganda workforce data - raw'!$B$4:$B$619,0), MATCH("Filled Male",'Uganda workforce data - raw'!$A$4:$F$4,0))*INDEX('Mapping cadres'!$B$1:$Z$616,MATCH($B503, 'Mapping cadres'!$B$1:$B$616,0), MATCH(Q$32,'Mapping cadres'!$B$1:$Z$1,0))</f>
        <v>0</v>
      </c>
      <c r="R503" s="226">
        <f>INDEX('Uganda workforce data - raw'!$A$4:$F$619,MATCH($B503, 'Uganda workforce data - raw'!$B$4:$B$619,0), MATCH("Filled Male",'Uganda workforce data - raw'!$A$4:$F$4,0))*INDEX('Mapping cadres'!$B$1:$Z$616,MATCH($B503, 'Mapping cadres'!$B$1:$B$616,0), MATCH(R$32,'Mapping cadres'!$B$1:$Z$1,0))</f>
        <v>0</v>
      </c>
      <c r="S503" s="226">
        <f>INDEX('Uganda workforce data - raw'!$A$4:$F$619,MATCH($B503, 'Uganda workforce data - raw'!$B$4:$B$619,0), MATCH("Filled Male",'Uganda workforce data - raw'!$A$4:$F$4,0))*INDEX('Mapping cadres'!$B$1:$Z$616,MATCH($B503, 'Mapping cadres'!$B$1:$B$616,0), MATCH(S$32,'Mapping cadres'!$B$1:$Z$1,0))</f>
        <v>0</v>
      </c>
      <c r="T503" s="226">
        <f>INDEX('Uganda workforce data - raw'!$A$4:$F$619,MATCH($B503, 'Uganda workforce data - raw'!$B$4:$B$619,0), MATCH("Filled Male",'Uganda workforce data - raw'!$A$4:$F$4,0))*INDEX('Mapping cadres'!$B$1:$Z$616,MATCH($B503, 'Mapping cadres'!$B$1:$B$616,0), MATCH(T$32,'Mapping cadres'!$B$1:$Z$1,0))</f>
        <v>0</v>
      </c>
      <c r="U503" s="226">
        <f>INDEX('Uganda workforce data - raw'!$A$4:$F$619,MATCH($B503, 'Uganda workforce data - raw'!$B$4:$B$619,0), MATCH("Filled Male",'Uganda workforce data - raw'!$A$4:$F$4,0))*INDEX('Mapping cadres'!$B$1:$Z$616,MATCH($B503, 'Mapping cadres'!$B$1:$B$616,0), MATCH(U$32,'Mapping cadres'!$B$1:$Z$1,0))</f>
        <v>0</v>
      </c>
      <c r="V503" s="226">
        <f>INDEX('Uganda workforce data - raw'!$A$4:$F$619,MATCH($B503, 'Uganda workforce data - raw'!$B$4:$B$619,0), MATCH("Filled Male",'Uganda workforce data - raw'!$A$4:$F$4,0))*INDEX('Mapping cadres'!$B$1:$Z$616,MATCH($B503, 'Mapping cadres'!$B$1:$B$616,0), MATCH(V$32,'Mapping cadres'!$B$1:$Z$1,0))</f>
        <v>0</v>
      </c>
      <c r="W503" s="226">
        <f>INDEX('Uganda workforce data - raw'!$A$4:$F$619,MATCH($B503, 'Uganda workforce data - raw'!$B$4:$B$619,0), MATCH("Filled Male",'Uganda workforce data - raw'!$A$4:$F$4,0))*INDEX('Mapping cadres'!$B$1:$Z$616,MATCH($B503, 'Mapping cadres'!$B$1:$B$616,0), MATCH(W$32,'Mapping cadres'!$B$1:$Z$1,0))</f>
        <v>0</v>
      </c>
      <c r="X503" s="226">
        <f>INDEX('Uganda workforce data - raw'!$A$4:$F$619,MATCH($B503, 'Uganda workforce data - raw'!$B$4:$B$619,0), MATCH("Filled Male",'Uganda workforce data - raw'!$A$4:$F$4,0))*INDEX('Mapping cadres'!$B$1:$Z$616,MATCH($B503, 'Mapping cadres'!$B$1:$B$616,0), MATCH(X$32,'Mapping cadres'!$B$1:$Z$1,0))</f>
        <v>0</v>
      </c>
      <c r="Y503" s="226">
        <f>INDEX('Uganda workforce data - raw'!$A$4:$F$619,MATCH($B503, 'Uganda workforce data - raw'!$B$4:$B$619,0), MATCH("Filled Male",'Uganda workforce data - raw'!$A$4:$F$4,0))*INDEX('Mapping cadres'!$B$1:$Z$616,MATCH($B503, 'Mapping cadres'!$B$1:$B$616,0), MATCH(Y$32,'Mapping cadres'!$B$1:$Z$1,0))</f>
        <v>0</v>
      </c>
      <c r="Z503" s="226">
        <f>INDEX('Uganda workforce data - raw'!$A$4:$F$619,MATCH($B503, 'Uganda workforce data - raw'!$B$4:$B$619,0), MATCH("Filled Male",'Uganda workforce data - raw'!$A$4:$F$4,0))*INDEX('Mapping cadres'!$B$1:$Z$616,MATCH($B503, 'Mapping cadres'!$B$1:$B$616,0), MATCH(Z$32,'Mapping cadres'!$B$1:$Z$1,0))</f>
        <v>0</v>
      </c>
      <c r="AA503" s="226">
        <f>INDEX('Uganda workforce data - raw'!$A$4:$F$619,MATCH($B503, 'Uganda workforce data - raw'!$B$4:$B$619,0), MATCH("Filled Female",'Uganda workforce data - raw'!$A$4:$F$4,0))*INDEX('Mapping cadres'!$B$1:$Z$616,MATCH($B503, 'Mapping cadres'!$B$1:$B$616,0), MATCH(AA$32,'Mapping cadres'!$B$1:$Z$1,0))</f>
        <v>6</v>
      </c>
      <c r="AB503" s="226">
        <f>INDEX('Uganda workforce data - raw'!$A$4:$F$619,MATCH($B503, 'Uganda workforce data - raw'!$B$4:$B$619,0), MATCH("Filled Female",'Uganda workforce data - raw'!$A$4:$F$4,0))*INDEX('Mapping cadres'!$B$1:$Z$616,MATCH($B503, 'Mapping cadres'!$B$1:$B$616,0), MATCH(AB$32,'Mapping cadres'!$B$1:$Z$1,0))</f>
        <v>0</v>
      </c>
      <c r="AC503" s="226">
        <f>INDEX('Uganda workforce data - raw'!$A$4:$F$619,MATCH($B503, 'Uganda workforce data - raw'!$B$4:$B$619,0), MATCH("Filled Female",'Uganda workforce data - raw'!$A$4:$F$4,0))*INDEX('Mapping cadres'!$B$1:$Z$616,MATCH($B503, 'Mapping cadres'!$B$1:$B$616,0), MATCH(AC$32,'Mapping cadres'!$B$1:$Z$1,0))</f>
        <v>0</v>
      </c>
      <c r="AD503" s="226">
        <f>INDEX('Uganda workforce data - raw'!$A$4:$F$619,MATCH($B503, 'Uganda workforce data - raw'!$B$4:$B$619,0), MATCH("Filled Female",'Uganda workforce data - raw'!$A$4:$F$4,0))*INDEX('Mapping cadres'!$B$1:$Z$616,MATCH($B503, 'Mapping cadres'!$B$1:$B$616,0), MATCH(AD$32,'Mapping cadres'!$B$1:$Z$1,0))</f>
        <v>0</v>
      </c>
      <c r="AE503" s="226">
        <f>INDEX('Uganda workforce data - raw'!$A$4:$F$619,MATCH($B503, 'Uganda workforce data - raw'!$B$4:$B$619,0), MATCH("Filled Female",'Uganda workforce data - raw'!$A$4:$F$4,0))*INDEX('Mapping cadres'!$B$1:$Z$616,MATCH($B503, 'Mapping cadres'!$B$1:$B$616,0), MATCH(AE$32,'Mapping cadres'!$B$1:$Z$1,0))</f>
        <v>0</v>
      </c>
      <c r="AF503" s="226">
        <f>INDEX('Uganda workforce data - raw'!$A$4:$F$619,MATCH($B503, 'Uganda workforce data - raw'!$B$4:$B$619,0), MATCH("Filled Female",'Uganda workforce data - raw'!$A$4:$F$4,0))*INDEX('Mapping cadres'!$B$1:$Z$616,MATCH($B503, 'Mapping cadres'!$B$1:$B$616,0), MATCH(AF$32,'Mapping cadres'!$B$1:$Z$1,0))</f>
        <v>0</v>
      </c>
      <c r="AG503" s="226">
        <f>INDEX('Uganda workforce data - raw'!$A$4:$F$619,MATCH($B503, 'Uganda workforce data - raw'!$B$4:$B$619,0), MATCH("Filled Female",'Uganda workforce data - raw'!$A$4:$F$4,0))*INDEX('Mapping cadres'!$B$1:$Z$616,MATCH($B503, 'Mapping cadres'!$B$1:$B$616,0), MATCH(AG$32,'Mapping cadres'!$B$1:$Z$1,0))</f>
        <v>0</v>
      </c>
      <c r="AH503" s="226">
        <f>INDEX('Uganda workforce data - raw'!$A$4:$F$619,MATCH($B503, 'Uganda workforce data - raw'!$B$4:$B$619,0), MATCH("Filled Female",'Uganda workforce data - raw'!$A$4:$F$4,0))*INDEX('Mapping cadres'!$B$1:$Z$616,MATCH($B503, 'Mapping cadres'!$B$1:$B$616,0), MATCH(AH$32,'Mapping cadres'!$B$1:$Z$1,0))</f>
        <v>0</v>
      </c>
      <c r="AI503" s="226">
        <f>INDEX('Uganda workforce data - raw'!$A$4:$F$619,MATCH($B503, 'Uganda workforce data - raw'!$B$4:$B$619,0), MATCH("Filled Female",'Uganda workforce data - raw'!$A$4:$F$4,0))*INDEX('Mapping cadres'!$B$1:$Z$616,MATCH($B503, 'Mapping cadres'!$B$1:$B$616,0), MATCH(AI$32,'Mapping cadres'!$B$1:$Z$1,0))</f>
        <v>0</v>
      </c>
      <c r="AJ503" s="226">
        <f>INDEX('Uganda workforce data - raw'!$A$4:$F$619,MATCH($B503, 'Uganda workforce data - raw'!$B$4:$B$619,0), MATCH("Filled Female",'Uganda workforce data - raw'!$A$4:$F$4,0))*INDEX('Mapping cadres'!$B$1:$Z$616,MATCH($B503, 'Mapping cadres'!$B$1:$B$616,0), MATCH(AJ$32,'Mapping cadres'!$B$1:$Z$1,0))</f>
        <v>0</v>
      </c>
      <c r="AK503" s="226">
        <f>INDEX('Uganda workforce data - raw'!$A$4:$F$619,MATCH($B503, 'Uganda workforce data - raw'!$B$4:$B$619,0), MATCH("Filled Female",'Uganda workforce data - raw'!$A$4:$F$4,0))*INDEX('Mapping cadres'!$B$1:$Z$616,MATCH($B503, 'Mapping cadres'!$B$1:$B$616,0), MATCH(AK$32,'Mapping cadres'!$B$1:$Z$1,0))</f>
        <v>0</v>
      </c>
      <c r="AL503" s="226">
        <f>INDEX('Uganda workforce data - raw'!$A$4:$F$619,MATCH($B503, 'Uganda workforce data - raw'!$B$4:$B$619,0), MATCH("Filled Female",'Uganda workforce data - raw'!$A$4:$F$4,0))*INDEX('Mapping cadres'!$B$1:$Z$616,MATCH($B503, 'Mapping cadres'!$B$1:$B$616,0), MATCH(AL$32,'Mapping cadres'!$B$1:$Z$1,0))</f>
        <v>0</v>
      </c>
      <c r="AM503" s="226">
        <f>INDEX('Uganda workforce data - raw'!$A$4:$F$619,MATCH($B503, 'Uganda workforce data - raw'!$B$4:$B$619,0), MATCH("Filled Female",'Uganda workforce data - raw'!$A$4:$F$4,0))*INDEX('Mapping cadres'!$B$1:$Z$616,MATCH($B503, 'Mapping cadres'!$B$1:$B$616,0), MATCH(AM$32,'Mapping cadres'!$B$1:$Z$1,0))</f>
        <v>0</v>
      </c>
      <c r="AN503" s="226">
        <f>INDEX('Uganda workforce data - raw'!$A$4:$F$619,MATCH($B503, 'Uganda workforce data - raw'!$B$4:$B$619,0), MATCH("Filled Female",'Uganda workforce data - raw'!$A$4:$F$4,0))*INDEX('Mapping cadres'!$B$1:$Z$616,MATCH($B503, 'Mapping cadres'!$B$1:$B$616,0), MATCH(AN$32,'Mapping cadres'!$B$1:$Z$1,0))</f>
        <v>0</v>
      </c>
      <c r="AO503" s="226">
        <f>INDEX('Uganda workforce data - raw'!$A$4:$F$619,MATCH($B503, 'Uganda workforce data - raw'!$B$4:$B$619,0), MATCH("Filled Female",'Uganda workforce data - raw'!$A$4:$F$4,0))*INDEX('Mapping cadres'!$B$1:$Z$616,MATCH($B503, 'Mapping cadres'!$B$1:$B$616,0), MATCH(AO$32,'Mapping cadres'!$B$1:$Z$1,0))</f>
        <v>0</v>
      </c>
      <c r="AP503" s="226">
        <f>INDEX('Uganda workforce data - raw'!$A$4:$F$619,MATCH($B503, 'Uganda workforce data - raw'!$B$4:$B$619,0), MATCH("Filled Female",'Uganda workforce data - raw'!$A$4:$F$4,0))*INDEX('Mapping cadres'!$B$1:$Z$616,MATCH($B503, 'Mapping cadres'!$B$1:$B$616,0), MATCH(AP$32,'Mapping cadres'!$B$1:$Z$1,0))</f>
        <v>0</v>
      </c>
      <c r="AQ503" s="226">
        <f>INDEX('Uganda workforce data - raw'!$A$4:$F$619,MATCH($B503, 'Uganda workforce data - raw'!$B$4:$B$619,0), MATCH("Filled Female",'Uganda workforce data - raw'!$A$4:$F$4,0))*INDEX('Mapping cadres'!$B$1:$Z$616,MATCH($B503, 'Mapping cadres'!$B$1:$B$616,0), MATCH(AQ$32,'Mapping cadres'!$B$1:$Z$1,0))</f>
        <v>0</v>
      </c>
      <c r="AR503" s="226">
        <f>INDEX('Uganda workforce data - raw'!$A$4:$F$619,MATCH($B503, 'Uganda workforce data - raw'!$B$4:$B$619,0), MATCH("Filled Female",'Uganda workforce data - raw'!$A$4:$F$4,0))*INDEX('Mapping cadres'!$B$1:$Z$616,MATCH($B503, 'Mapping cadres'!$B$1:$B$616,0), MATCH(AR$32,'Mapping cadres'!$B$1:$Z$1,0))</f>
        <v>0</v>
      </c>
      <c r="AS503" s="226">
        <f>INDEX('Uganda workforce data - raw'!$A$4:$F$619,MATCH($B503, 'Uganda workforce data - raw'!$B$4:$B$619,0), MATCH("Filled Female",'Uganda workforce data - raw'!$A$4:$F$4,0))*INDEX('Mapping cadres'!$B$1:$Z$616,MATCH($B503, 'Mapping cadres'!$B$1:$B$616,0), MATCH(AS$32,'Mapping cadres'!$B$1:$Z$1,0))</f>
        <v>0</v>
      </c>
      <c r="AT503" s="226">
        <f>INDEX('Uganda workforce data - raw'!$A$4:$F$619,MATCH($B503, 'Uganda workforce data - raw'!$B$4:$B$619,0), MATCH("Filled Female",'Uganda workforce data - raw'!$A$4:$F$4,0))*INDEX('Mapping cadres'!$B$1:$Z$616,MATCH($B503, 'Mapping cadres'!$B$1:$B$616,0), MATCH(AT$32,'Mapping cadres'!$B$1:$Z$1,0))</f>
        <v>0</v>
      </c>
      <c r="AU503" s="226">
        <f>INDEX('Uganda workforce data - raw'!$A$4:$F$619,MATCH($B503, 'Uganda workforce data - raw'!$B$4:$B$619,0), MATCH("Filled Female",'Uganda workforce data - raw'!$A$4:$F$4,0))*INDEX('Mapping cadres'!$B$1:$Z$616,MATCH($B503, 'Mapping cadres'!$B$1:$B$616,0), MATCH(AU$32,'Mapping cadres'!$B$1:$Z$1,0))</f>
        <v>0</v>
      </c>
      <c r="AV503" s="226">
        <f>INDEX('Uganda workforce data - raw'!$A$4:$F$619,MATCH($B503, 'Uganda workforce data - raw'!$B$4:$B$619,0), MATCH("Filled Female",'Uganda workforce data - raw'!$A$4:$F$4,0))*INDEX('Mapping cadres'!$B$1:$Z$616,MATCH($B503, 'Mapping cadres'!$B$1:$B$616,0), MATCH(AV$32,'Mapping cadres'!$B$1:$Z$1,0))</f>
        <v>0</v>
      </c>
      <c r="AW503" s="226">
        <f>INDEX('Uganda workforce data - raw'!$A$4:$F$619,MATCH($B503, 'Uganda workforce data - raw'!$B$4:$B$619,0), MATCH("Filled Female",'Uganda workforce data - raw'!$A$4:$F$4,0))*INDEX('Mapping cadres'!$B$1:$Z$616,MATCH($B503, 'Mapping cadres'!$B$1:$B$616,0), MATCH(AW$32,'Mapping cadres'!$B$1:$Z$1,0))</f>
        <v>0</v>
      </c>
      <c r="AX503" s="226">
        <f>INDEX('Uganda workforce data - raw'!$A$4:$F$619,MATCH($B503, 'Uganda workforce data - raw'!$B$4:$B$619,0), MATCH("Filled Female",'Uganda workforce data - raw'!$A$4:$F$4,0))*INDEX('Mapping cadres'!$B$1:$Z$616,MATCH($B503, 'Mapping cadres'!$B$1:$B$616,0), MATCH(AX$32,'Mapping cadres'!$B$1:$Z$1,0))</f>
        <v>0</v>
      </c>
      <c r="AY503" s="226">
        <f t="shared" si="173"/>
        <v>9</v>
      </c>
      <c r="AZ503" s="226">
        <f t="shared" si="174"/>
        <v>0</v>
      </c>
      <c r="BA503" s="226">
        <f t="shared" si="175"/>
        <v>0</v>
      </c>
      <c r="BB503" s="226">
        <f t="shared" si="176"/>
        <v>0</v>
      </c>
      <c r="BC503" s="226">
        <f t="shared" si="177"/>
        <v>0</v>
      </c>
      <c r="BD503" s="226">
        <f t="shared" si="178"/>
        <v>0</v>
      </c>
      <c r="BE503" s="226">
        <f t="shared" si="179"/>
        <v>0</v>
      </c>
      <c r="BF503" s="226">
        <f t="shared" si="180"/>
        <v>0</v>
      </c>
      <c r="BG503" s="226">
        <f t="shared" si="181"/>
        <v>0</v>
      </c>
      <c r="BH503" s="226">
        <f t="shared" si="182"/>
        <v>0</v>
      </c>
      <c r="BI503" s="226">
        <f t="shared" si="183"/>
        <v>0</v>
      </c>
      <c r="BJ503" s="226">
        <f t="shared" si="184"/>
        <v>0</v>
      </c>
      <c r="BK503" s="226">
        <f t="shared" si="185"/>
        <v>0</v>
      </c>
      <c r="BL503" s="226">
        <f t="shared" si="186"/>
        <v>0</v>
      </c>
      <c r="BM503" s="226">
        <f t="shared" si="187"/>
        <v>0</v>
      </c>
      <c r="BN503" s="226">
        <f t="shared" si="188"/>
        <v>0</v>
      </c>
      <c r="BO503" s="226">
        <f t="shared" si="189"/>
        <v>0</v>
      </c>
      <c r="BP503" s="226">
        <f t="shared" si="190"/>
        <v>0</v>
      </c>
      <c r="BQ503" s="226">
        <f t="shared" si="191"/>
        <v>0</v>
      </c>
      <c r="BR503" s="226">
        <f t="shared" si="192"/>
        <v>0</v>
      </c>
      <c r="BS503" s="226">
        <f t="shared" si="193"/>
        <v>0</v>
      </c>
      <c r="BT503" s="226">
        <f t="shared" si="194"/>
        <v>0</v>
      </c>
      <c r="BU503" s="226">
        <f t="shared" si="195"/>
        <v>0</v>
      </c>
      <c r="BV503" s="226">
        <f t="shared" si="196"/>
        <v>0</v>
      </c>
    </row>
    <row r="504" spans="1:74">
      <c r="A504" s="226">
        <v>472</v>
      </c>
      <c r="B504" s="226" t="s">
        <v>1770</v>
      </c>
      <c r="C504" s="226">
        <f>INDEX('Uganda workforce data - raw'!$A$4:$F$619,MATCH($B504, 'Uganda workforce data - raw'!$B$4:$B$619,0), MATCH("Filled Male",'Uganda workforce data - raw'!$A$4:$F$4,0))*INDEX('Mapping cadres'!$B$1:$Z$616,MATCH($B504, 'Mapping cadres'!$B$1:$B$616,0), MATCH(C$32,'Mapping cadres'!$B$1:$Z$1,0))</f>
        <v>1</v>
      </c>
      <c r="D504" s="226">
        <f>INDEX('Uganda workforce data - raw'!$A$4:$F$619,MATCH($B504, 'Uganda workforce data - raw'!$B$4:$B$619,0), MATCH("Filled Male",'Uganda workforce data - raw'!$A$4:$F$4,0))*INDEX('Mapping cadres'!$B$1:$Z$616,MATCH($B504, 'Mapping cadres'!$B$1:$B$616,0), MATCH(D$32,'Mapping cadres'!$B$1:$Z$1,0))</f>
        <v>0</v>
      </c>
      <c r="E504" s="226">
        <f>INDEX('Uganda workforce data - raw'!$A$4:$F$619,MATCH($B504, 'Uganda workforce data - raw'!$B$4:$B$619,0), MATCH("Filled Male",'Uganda workforce data - raw'!$A$4:$F$4,0))*INDEX('Mapping cadres'!$B$1:$Z$616,MATCH($B504, 'Mapping cadres'!$B$1:$B$616,0), MATCH(E$32,'Mapping cadres'!$B$1:$Z$1,0))</f>
        <v>0</v>
      </c>
      <c r="F504" s="226">
        <f>INDEX('Uganda workforce data - raw'!$A$4:$F$619,MATCH($B504, 'Uganda workforce data - raw'!$B$4:$B$619,0), MATCH("Filled Male",'Uganda workforce data - raw'!$A$4:$F$4,0))*INDEX('Mapping cadres'!$B$1:$Z$616,MATCH($B504, 'Mapping cadres'!$B$1:$B$616,0), MATCH(F$32,'Mapping cadres'!$B$1:$Z$1,0))</f>
        <v>0</v>
      </c>
      <c r="G504" s="226">
        <f>INDEX('Uganda workforce data - raw'!$A$4:$F$619,MATCH($B504, 'Uganda workforce data - raw'!$B$4:$B$619,0), MATCH("Filled Male",'Uganda workforce data - raw'!$A$4:$F$4,0))*INDEX('Mapping cadres'!$B$1:$Z$616,MATCH($B504, 'Mapping cadres'!$B$1:$B$616,0), MATCH(G$32,'Mapping cadres'!$B$1:$Z$1,0))</f>
        <v>0</v>
      </c>
      <c r="H504" s="226">
        <f>INDEX('Uganda workforce data - raw'!$A$4:$F$619,MATCH($B504, 'Uganda workforce data - raw'!$B$4:$B$619,0), MATCH("Filled Male",'Uganda workforce data - raw'!$A$4:$F$4,0))*INDEX('Mapping cadres'!$B$1:$Z$616,MATCH($B504, 'Mapping cadres'!$B$1:$B$616,0), MATCH(H$32,'Mapping cadres'!$B$1:$Z$1,0))</f>
        <v>0</v>
      </c>
      <c r="I504" s="226">
        <f>INDEX('Uganda workforce data - raw'!$A$4:$F$619,MATCH($B504, 'Uganda workforce data - raw'!$B$4:$B$619,0), MATCH("Filled Male",'Uganda workforce data - raw'!$A$4:$F$4,0))*INDEX('Mapping cadres'!$B$1:$Z$616,MATCH($B504, 'Mapping cadres'!$B$1:$B$616,0), MATCH(I$32,'Mapping cadres'!$B$1:$Z$1,0))</f>
        <v>0</v>
      </c>
      <c r="J504" s="226">
        <f>INDEX('Uganda workforce data - raw'!$A$4:$F$619,MATCH($B504, 'Uganda workforce data - raw'!$B$4:$B$619,0), MATCH("Filled Male",'Uganda workforce data - raw'!$A$4:$F$4,0))*INDEX('Mapping cadres'!$B$1:$Z$616,MATCH($B504, 'Mapping cadres'!$B$1:$B$616,0), MATCH(J$32,'Mapping cadres'!$B$1:$Z$1,0))</f>
        <v>0</v>
      </c>
      <c r="K504" s="226">
        <f>INDEX('Uganda workforce data - raw'!$A$4:$F$619,MATCH($B504, 'Uganda workforce data - raw'!$B$4:$B$619,0), MATCH("Filled Male",'Uganda workforce data - raw'!$A$4:$F$4,0))*INDEX('Mapping cadres'!$B$1:$Z$616,MATCH($B504, 'Mapping cadres'!$B$1:$B$616,0), MATCH(K$32,'Mapping cadres'!$B$1:$Z$1,0))</f>
        <v>0</v>
      </c>
      <c r="L504" s="226">
        <f>INDEX('Uganda workforce data - raw'!$A$4:$F$619,MATCH($B504, 'Uganda workforce data - raw'!$B$4:$B$619,0), MATCH("Filled Male",'Uganda workforce data - raw'!$A$4:$F$4,0))*INDEX('Mapping cadres'!$B$1:$Z$616,MATCH($B504, 'Mapping cadres'!$B$1:$B$616,0), MATCH(L$32,'Mapping cadres'!$B$1:$Z$1,0))</f>
        <v>0</v>
      </c>
      <c r="M504" s="226">
        <f>INDEX('Uganda workforce data - raw'!$A$4:$F$619,MATCH($B504, 'Uganda workforce data - raw'!$B$4:$B$619,0), MATCH("Filled Male",'Uganda workforce data - raw'!$A$4:$F$4,0))*INDEX('Mapping cadres'!$B$1:$Z$616,MATCH($B504, 'Mapping cadres'!$B$1:$B$616,0), MATCH(M$32,'Mapping cadres'!$B$1:$Z$1,0))</f>
        <v>0</v>
      </c>
      <c r="N504" s="226">
        <f>INDEX('Uganda workforce data - raw'!$A$4:$F$619,MATCH($B504, 'Uganda workforce data - raw'!$B$4:$B$619,0), MATCH("Filled Male",'Uganda workforce data - raw'!$A$4:$F$4,0))*INDEX('Mapping cadres'!$B$1:$Z$616,MATCH($B504, 'Mapping cadres'!$B$1:$B$616,0), MATCH(N$32,'Mapping cadres'!$B$1:$Z$1,0))</f>
        <v>0</v>
      </c>
      <c r="O504" s="226">
        <f>INDEX('Uganda workforce data - raw'!$A$4:$F$619,MATCH($B504, 'Uganda workforce data - raw'!$B$4:$B$619,0), MATCH("Filled Male",'Uganda workforce data - raw'!$A$4:$F$4,0))*INDEX('Mapping cadres'!$B$1:$Z$616,MATCH($B504, 'Mapping cadres'!$B$1:$B$616,0), MATCH(O$32,'Mapping cadres'!$B$1:$Z$1,0))</f>
        <v>0</v>
      </c>
      <c r="P504" s="226">
        <f>INDEX('Uganda workforce data - raw'!$A$4:$F$619,MATCH($B504, 'Uganda workforce data - raw'!$B$4:$B$619,0), MATCH("Filled Male",'Uganda workforce data - raw'!$A$4:$F$4,0))*INDEX('Mapping cadres'!$B$1:$Z$616,MATCH($B504, 'Mapping cadres'!$B$1:$B$616,0), MATCH(P$32,'Mapping cadres'!$B$1:$Z$1,0))</f>
        <v>0</v>
      </c>
      <c r="Q504" s="226">
        <f>INDEX('Uganda workforce data - raw'!$A$4:$F$619,MATCH($B504, 'Uganda workforce data - raw'!$B$4:$B$619,0), MATCH("Filled Male",'Uganda workforce data - raw'!$A$4:$F$4,0))*INDEX('Mapping cadres'!$B$1:$Z$616,MATCH($B504, 'Mapping cadres'!$B$1:$B$616,0), MATCH(Q$32,'Mapping cadres'!$B$1:$Z$1,0))</f>
        <v>0</v>
      </c>
      <c r="R504" s="226">
        <f>INDEX('Uganda workforce data - raw'!$A$4:$F$619,MATCH($B504, 'Uganda workforce data - raw'!$B$4:$B$619,0), MATCH("Filled Male",'Uganda workforce data - raw'!$A$4:$F$4,0))*INDEX('Mapping cadres'!$B$1:$Z$616,MATCH($B504, 'Mapping cadres'!$B$1:$B$616,0), MATCH(R$32,'Mapping cadres'!$B$1:$Z$1,0))</f>
        <v>0</v>
      </c>
      <c r="S504" s="226">
        <f>INDEX('Uganda workforce data - raw'!$A$4:$F$619,MATCH($B504, 'Uganda workforce data - raw'!$B$4:$B$619,0), MATCH("Filled Male",'Uganda workforce data - raw'!$A$4:$F$4,0))*INDEX('Mapping cadres'!$B$1:$Z$616,MATCH($B504, 'Mapping cadres'!$B$1:$B$616,0), MATCH(S$32,'Mapping cadres'!$B$1:$Z$1,0))</f>
        <v>0</v>
      </c>
      <c r="T504" s="226">
        <f>INDEX('Uganda workforce data - raw'!$A$4:$F$619,MATCH($B504, 'Uganda workforce data - raw'!$B$4:$B$619,0), MATCH("Filled Male",'Uganda workforce data - raw'!$A$4:$F$4,0))*INDEX('Mapping cadres'!$B$1:$Z$616,MATCH($B504, 'Mapping cadres'!$B$1:$B$616,0), MATCH(T$32,'Mapping cadres'!$B$1:$Z$1,0))</f>
        <v>0</v>
      </c>
      <c r="U504" s="226">
        <f>INDEX('Uganda workforce data - raw'!$A$4:$F$619,MATCH($B504, 'Uganda workforce data - raw'!$B$4:$B$619,0), MATCH("Filled Male",'Uganda workforce data - raw'!$A$4:$F$4,0))*INDEX('Mapping cadres'!$B$1:$Z$616,MATCH($B504, 'Mapping cadres'!$B$1:$B$616,0), MATCH(U$32,'Mapping cadres'!$B$1:$Z$1,0))</f>
        <v>0</v>
      </c>
      <c r="V504" s="226">
        <f>INDEX('Uganda workforce data - raw'!$A$4:$F$619,MATCH($B504, 'Uganda workforce data - raw'!$B$4:$B$619,0), MATCH("Filled Male",'Uganda workforce data - raw'!$A$4:$F$4,0))*INDEX('Mapping cadres'!$B$1:$Z$616,MATCH($B504, 'Mapping cadres'!$B$1:$B$616,0), MATCH(V$32,'Mapping cadres'!$B$1:$Z$1,0))</f>
        <v>0</v>
      </c>
      <c r="W504" s="226">
        <f>INDEX('Uganda workforce data - raw'!$A$4:$F$619,MATCH($B504, 'Uganda workforce data - raw'!$B$4:$B$619,0), MATCH("Filled Male",'Uganda workforce data - raw'!$A$4:$F$4,0))*INDEX('Mapping cadres'!$B$1:$Z$616,MATCH($B504, 'Mapping cadres'!$B$1:$B$616,0), MATCH(W$32,'Mapping cadres'!$B$1:$Z$1,0))</f>
        <v>0</v>
      </c>
      <c r="X504" s="226">
        <f>INDEX('Uganda workforce data - raw'!$A$4:$F$619,MATCH($B504, 'Uganda workforce data - raw'!$B$4:$B$619,0), MATCH("Filled Male",'Uganda workforce data - raw'!$A$4:$F$4,0))*INDEX('Mapping cadres'!$B$1:$Z$616,MATCH($B504, 'Mapping cadres'!$B$1:$B$616,0), MATCH(X$32,'Mapping cadres'!$B$1:$Z$1,0))</f>
        <v>0</v>
      </c>
      <c r="Y504" s="226">
        <f>INDEX('Uganda workforce data - raw'!$A$4:$F$619,MATCH($B504, 'Uganda workforce data - raw'!$B$4:$B$619,0), MATCH("Filled Male",'Uganda workforce data - raw'!$A$4:$F$4,0))*INDEX('Mapping cadres'!$B$1:$Z$616,MATCH($B504, 'Mapping cadres'!$B$1:$B$616,0), MATCH(Y$32,'Mapping cadres'!$B$1:$Z$1,0))</f>
        <v>0</v>
      </c>
      <c r="Z504" s="226">
        <f>INDEX('Uganda workforce data - raw'!$A$4:$F$619,MATCH($B504, 'Uganda workforce data - raw'!$B$4:$B$619,0), MATCH("Filled Male",'Uganda workforce data - raw'!$A$4:$F$4,0))*INDEX('Mapping cadres'!$B$1:$Z$616,MATCH($B504, 'Mapping cadres'!$B$1:$B$616,0), MATCH(Z$32,'Mapping cadres'!$B$1:$Z$1,0))</f>
        <v>0</v>
      </c>
      <c r="AA504" s="226">
        <f>INDEX('Uganda workforce data - raw'!$A$4:$F$619,MATCH($B504, 'Uganda workforce data - raw'!$B$4:$B$619,0), MATCH("Filled Female",'Uganda workforce data - raw'!$A$4:$F$4,0))*INDEX('Mapping cadres'!$B$1:$Z$616,MATCH($B504, 'Mapping cadres'!$B$1:$B$616,0), MATCH(AA$32,'Mapping cadres'!$B$1:$Z$1,0))</f>
        <v>3</v>
      </c>
      <c r="AB504" s="226">
        <f>INDEX('Uganda workforce data - raw'!$A$4:$F$619,MATCH($B504, 'Uganda workforce data - raw'!$B$4:$B$619,0), MATCH("Filled Female",'Uganda workforce data - raw'!$A$4:$F$4,0))*INDEX('Mapping cadres'!$B$1:$Z$616,MATCH($B504, 'Mapping cadres'!$B$1:$B$616,0), MATCH(AB$32,'Mapping cadres'!$B$1:$Z$1,0))</f>
        <v>0</v>
      </c>
      <c r="AC504" s="226">
        <f>INDEX('Uganda workforce data - raw'!$A$4:$F$619,MATCH($B504, 'Uganda workforce data - raw'!$B$4:$B$619,0), MATCH("Filled Female",'Uganda workforce data - raw'!$A$4:$F$4,0))*INDEX('Mapping cadres'!$B$1:$Z$616,MATCH($B504, 'Mapping cadres'!$B$1:$B$616,0), MATCH(AC$32,'Mapping cadres'!$B$1:$Z$1,0))</f>
        <v>0</v>
      </c>
      <c r="AD504" s="226">
        <f>INDEX('Uganda workforce data - raw'!$A$4:$F$619,MATCH($B504, 'Uganda workforce data - raw'!$B$4:$B$619,0), MATCH("Filled Female",'Uganda workforce data - raw'!$A$4:$F$4,0))*INDEX('Mapping cadres'!$B$1:$Z$616,MATCH($B504, 'Mapping cadres'!$B$1:$B$616,0), MATCH(AD$32,'Mapping cadres'!$B$1:$Z$1,0))</f>
        <v>0</v>
      </c>
      <c r="AE504" s="226">
        <f>INDEX('Uganda workforce data - raw'!$A$4:$F$619,MATCH($B504, 'Uganda workforce data - raw'!$B$4:$B$619,0), MATCH("Filled Female",'Uganda workforce data - raw'!$A$4:$F$4,0))*INDEX('Mapping cadres'!$B$1:$Z$616,MATCH($B504, 'Mapping cadres'!$B$1:$B$616,0), MATCH(AE$32,'Mapping cadres'!$B$1:$Z$1,0))</f>
        <v>0</v>
      </c>
      <c r="AF504" s="226">
        <f>INDEX('Uganda workforce data - raw'!$A$4:$F$619,MATCH($B504, 'Uganda workforce data - raw'!$B$4:$B$619,0), MATCH("Filled Female",'Uganda workforce data - raw'!$A$4:$F$4,0))*INDEX('Mapping cadres'!$B$1:$Z$616,MATCH($B504, 'Mapping cadres'!$B$1:$B$616,0), MATCH(AF$32,'Mapping cadres'!$B$1:$Z$1,0))</f>
        <v>0</v>
      </c>
      <c r="AG504" s="226">
        <f>INDEX('Uganda workforce data - raw'!$A$4:$F$619,MATCH($B504, 'Uganda workforce data - raw'!$B$4:$B$619,0), MATCH("Filled Female",'Uganda workforce data - raw'!$A$4:$F$4,0))*INDEX('Mapping cadres'!$B$1:$Z$616,MATCH($B504, 'Mapping cadres'!$B$1:$B$616,0), MATCH(AG$32,'Mapping cadres'!$B$1:$Z$1,0))</f>
        <v>0</v>
      </c>
      <c r="AH504" s="226">
        <f>INDEX('Uganda workforce data - raw'!$A$4:$F$619,MATCH($B504, 'Uganda workforce data - raw'!$B$4:$B$619,0), MATCH("Filled Female",'Uganda workforce data - raw'!$A$4:$F$4,0))*INDEX('Mapping cadres'!$B$1:$Z$616,MATCH($B504, 'Mapping cadres'!$B$1:$B$616,0), MATCH(AH$32,'Mapping cadres'!$B$1:$Z$1,0))</f>
        <v>0</v>
      </c>
      <c r="AI504" s="226">
        <f>INDEX('Uganda workforce data - raw'!$A$4:$F$619,MATCH($B504, 'Uganda workforce data - raw'!$B$4:$B$619,0), MATCH("Filled Female",'Uganda workforce data - raw'!$A$4:$F$4,0))*INDEX('Mapping cadres'!$B$1:$Z$616,MATCH($B504, 'Mapping cadres'!$B$1:$B$616,0), MATCH(AI$32,'Mapping cadres'!$B$1:$Z$1,0))</f>
        <v>0</v>
      </c>
      <c r="AJ504" s="226">
        <f>INDEX('Uganda workforce data - raw'!$A$4:$F$619,MATCH($B504, 'Uganda workforce data - raw'!$B$4:$B$619,0), MATCH("Filled Female",'Uganda workforce data - raw'!$A$4:$F$4,0))*INDEX('Mapping cadres'!$B$1:$Z$616,MATCH($B504, 'Mapping cadres'!$B$1:$B$616,0), MATCH(AJ$32,'Mapping cadres'!$B$1:$Z$1,0))</f>
        <v>0</v>
      </c>
      <c r="AK504" s="226">
        <f>INDEX('Uganda workforce data - raw'!$A$4:$F$619,MATCH($B504, 'Uganda workforce data - raw'!$B$4:$B$619,0), MATCH("Filled Female",'Uganda workforce data - raw'!$A$4:$F$4,0))*INDEX('Mapping cadres'!$B$1:$Z$616,MATCH($B504, 'Mapping cadres'!$B$1:$B$616,0), MATCH(AK$32,'Mapping cadres'!$B$1:$Z$1,0))</f>
        <v>0</v>
      </c>
      <c r="AL504" s="226">
        <f>INDEX('Uganda workforce data - raw'!$A$4:$F$619,MATCH($B504, 'Uganda workforce data - raw'!$B$4:$B$619,0), MATCH("Filled Female",'Uganda workforce data - raw'!$A$4:$F$4,0))*INDEX('Mapping cadres'!$B$1:$Z$616,MATCH($B504, 'Mapping cadres'!$B$1:$B$616,0), MATCH(AL$32,'Mapping cadres'!$B$1:$Z$1,0))</f>
        <v>0</v>
      </c>
      <c r="AM504" s="226">
        <f>INDEX('Uganda workforce data - raw'!$A$4:$F$619,MATCH($B504, 'Uganda workforce data - raw'!$B$4:$B$619,0), MATCH("Filled Female",'Uganda workforce data - raw'!$A$4:$F$4,0))*INDEX('Mapping cadres'!$B$1:$Z$616,MATCH($B504, 'Mapping cadres'!$B$1:$B$616,0), MATCH(AM$32,'Mapping cadres'!$B$1:$Z$1,0))</f>
        <v>0</v>
      </c>
      <c r="AN504" s="226">
        <f>INDEX('Uganda workforce data - raw'!$A$4:$F$619,MATCH($B504, 'Uganda workforce data - raw'!$B$4:$B$619,0), MATCH("Filled Female",'Uganda workforce data - raw'!$A$4:$F$4,0))*INDEX('Mapping cadres'!$B$1:$Z$616,MATCH($B504, 'Mapping cadres'!$B$1:$B$616,0), MATCH(AN$32,'Mapping cadres'!$B$1:$Z$1,0))</f>
        <v>0</v>
      </c>
      <c r="AO504" s="226">
        <f>INDEX('Uganda workforce data - raw'!$A$4:$F$619,MATCH($B504, 'Uganda workforce data - raw'!$B$4:$B$619,0), MATCH("Filled Female",'Uganda workforce data - raw'!$A$4:$F$4,0))*INDEX('Mapping cadres'!$B$1:$Z$616,MATCH($B504, 'Mapping cadres'!$B$1:$B$616,0), MATCH(AO$32,'Mapping cadres'!$B$1:$Z$1,0))</f>
        <v>0</v>
      </c>
      <c r="AP504" s="226">
        <f>INDEX('Uganda workforce data - raw'!$A$4:$F$619,MATCH($B504, 'Uganda workforce data - raw'!$B$4:$B$619,0), MATCH("Filled Female",'Uganda workforce data - raw'!$A$4:$F$4,0))*INDEX('Mapping cadres'!$B$1:$Z$616,MATCH($B504, 'Mapping cadres'!$B$1:$B$616,0), MATCH(AP$32,'Mapping cadres'!$B$1:$Z$1,0))</f>
        <v>0</v>
      </c>
      <c r="AQ504" s="226">
        <f>INDEX('Uganda workforce data - raw'!$A$4:$F$619,MATCH($B504, 'Uganda workforce data - raw'!$B$4:$B$619,0), MATCH("Filled Female",'Uganda workforce data - raw'!$A$4:$F$4,0))*INDEX('Mapping cadres'!$B$1:$Z$616,MATCH($B504, 'Mapping cadres'!$B$1:$B$616,0), MATCH(AQ$32,'Mapping cadres'!$B$1:$Z$1,0))</f>
        <v>0</v>
      </c>
      <c r="AR504" s="226">
        <f>INDEX('Uganda workforce data - raw'!$A$4:$F$619,MATCH($B504, 'Uganda workforce data - raw'!$B$4:$B$619,0), MATCH("Filled Female",'Uganda workforce data - raw'!$A$4:$F$4,0))*INDEX('Mapping cadres'!$B$1:$Z$616,MATCH($B504, 'Mapping cadres'!$B$1:$B$616,0), MATCH(AR$32,'Mapping cadres'!$B$1:$Z$1,0))</f>
        <v>0</v>
      </c>
      <c r="AS504" s="226">
        <f>INDEX('Uganda workforce data - raw'!$A$4:$F$619,MATCH($B504, 'Uganda workforce data - raw'!$B$4:$B$619,0), MATCH("Filled Female",'Uganda workforce data - raw'!$A$4:$F$4,0))*INDEX('Mapping cadres'!$B$1:$Z$616,MATCH($B504, 'Mapping cadres'!$B$1:$B$616,0), MATCH(AS$32,'Mapping cadres'!$B$1:$Z$1,0))</f>
        <v>0</v>
      </c>
      <c r="AT504" s="226">
        <f>INDEX('Uganda workforce data - raw'!$A$4:$F$619,MATCH($B504, 'Uganda workforce data - raw'!$B$4:$B$619,0), MATCH("Filled Female",'Uganda workforce data - raw'!$A$4:$F$4,0))*INDEX('Mapping cadres'!$B$1:$Z$616,MATCH($B504, 'Mapping cadres'!$B$1:$B$616,0), MATCH(AT$32,'Mapping cadres'!$B$1:$Z$1,0))</f>
        <v>0</v>
      </c>
      <c r="AU504" s="226">
        <f>INDEX('Uganda workforce data - raw'!$A$4:$F$619,MATCH($B504, 'Uganda workforce data - raw'!$B$4:$B$619,0), MATCH("Filled Female",'Uganda workforce data - raw'!$A$4:$F$4,0))*INDEX('Mapping cadres'!$B$1:$Z$616,MATCH($B504, 'Mapping cadres'!$B$1:$B$616,0), MATCH(AU$32,'Mapping cadres'!$B$1:$Z$1,0))</f>
        <v>0</v>
      </c>
      <c r="AV504" s="226">
        <f>INDEX('Uganda workforce data - raw'!$A$4:$F$619,MATCH($B504, 'Uganda workforce data - raw'!$B$4:$B$619,0), MATCH("Filled Female",'Uganda workforce data - raw'!$A$4:$F$4,0))*INDEX('Mapping cadres'!$B$1:$Z$616,MATCH($B504, 'Mapping cadres'!$B$1:$B$616,0), MATCH(AV$32,'Mapping cadres'!$B$1:$Z$1,0))</f>
        <v>0</v>
      </c>
      <c r="AW504" s="226">
        <f>INDEX('Uganda workforce data - raw'!$A$4:$F$619,MATCH($B504, 'Uganda workforce data - raw'!$B$4:$B$619,0), MATCH("Filled Female",'Uganda workforce data - raw'!$A$4:$F$4,0))*INDEX('Mapping cadres'!$B$1:$Z$616,MATCH($B504, 'Mapping cadres'!$B$1:$B$616,0), MATCH(AW$32,'Mapping cadres'!$B$1:$Z$1,0))</f>
        <v>0</v>
      </c>
      <c r="AX504" s="226">
        <f>INDEX('Uganda workforce data - raw'!$A$4:$F$619,MATCH($B504, 'Uganda workforce data - raw'!$B$4:$B$619,0), MATCH("Filled Female",'Uganda workforce data - raw'!$A$4:$F$4,0))*INDEX('Mapping cadres'!$B$1:$Z$616,MATCH($B504, 'Mapping cadres'!$B$1:$B$616,0), MATCH(AX$32,'Mapping cadres'!$B$1:$Z$1,0))</f>
        <v>0</v>
      </c>
      <c r="AY504" s="226">
        <f t="shared" si="173"/>
        <v>4</v>
      </c>
      <c r="AZ504" s="226">
        <f t="shared" si="174"/>
        <v>0</v>
      </c>
      <c r="BA504" s="226">
        <f t="shared" si="175"/>
        <v>0</v>
      </c>
      <c r="BB504" s="226">
        <f t="shared" si="176"/>
        <v>0</v>
      </c>
      <c r="BC504" s="226">
        <f t="shared" si="177"/>
        <v>0</v>
      </c>
      <c r="BD504" s="226">
        <f t="shared" si="178"/>
        <v>0</v>
      </c>
      <c r="BE504" s="226">
        <f t="shared" si="179"/>
        <v>0</v>
      </c>
      <c r="BF504" s="226">
        <f t="shared" si="180"/>
        <v>0</v>
      </c>
      <c r="BG504" s="226">
        <f t="shared" si="181"/>
        <v>0</v>
      </c>
      <c r="BH504" s="226">
        <f t="shared" si="182"/>
        <v>0</v>
      </c>
      <c r="BI504" s="226">
        <f t="shared" si="183"/>
        <v>0</v>
      </c>
      <c r="BJ504" s="226">
        <f t="shared" si="184"/>
        <v>0</v>
      </c>
      <c r="BK504" s="226">
        <f t="shared" si="185"/>
        <v>0</v>
      </c>
      <c r="BL504" s="226">
        <f t="shared" si="186"/>
        <v>0</v>
      </c>
      <c r="BM504" s="226">
        <f t="shared" si="187"/>
        <v>0</v>
      </c>
      <c r="BN504" s="226">
        <f t="shared" si="188"/>
        <v>0</v>
      </c>
      <c r="BO504" s="226">
        <f t="shared" si="189"/>
        <v>0</v>
      </c>
      <c r="BP504" s="226">
        <f t="shared" si="190"/>
        <v>0</v>
      </c>
      <c r="BQ504" s="226">
        <f t="shared" si="191"/>
        <v>0</v>
      </c>
      <c r="BR504" s="226">
        <f t="shared" si="192"/>
        <v>0</v>
      </c>
      <c r="BS504" s="226">
        <f t="shared" si="193"/>
        <v>0</v>
      </c>
      <c r="BT504" s="226">
        <f t="shared" si="194"/>
        <v>0</v>
      </c>
      <c r="BU504" s="226">
        <f t="shared" si="195"/>
        <v>0</v>
      </c>
      <c r="BV504" s="226">
        <f t="shared" si="196"/>
        <v>0</v>
      </c>
    </row>
    <row r="505" spans="1:74">
      <c r="A505" s="226">
        <v>473</v>
      </c>
      <c r="B505" s="226" t="s">
        <v>1771</v>
      </c>
      <c r="C505" s="226">
        <f>INDEX('Uganda workforce data - raw'!$A$4:$F$619,MATCH($B505, 'Uganda workforce data - raw'!$B$4:$B$619,0), MATCH("Filled Male",'Uganda workforce data - raw'!$A$4:$F$4,0))*INDEX('Mapping cadres'!$B$1:$Z$616,MATCH($B505, 'Mapping cadres'!$B$1:$B$616,0), MATCH(C$32,'Mapping cadres'!$B$1:$Z$1,0))</f>
        <v>0</v>
      </c>
      <c r="D505" s="226">
        <f>INDEX('Uganda workforce data - raw'!$A$4:$F$619,MATCH($B505, 'Uganda workforce data - raw'!$B$4:$B$619,0), MATCH("Filled Male",'Uganda workforce data - raw'!$A$4:$F$4,0))*INDEX('Mapping cadres'!$B$1:$Z$616,MATCH($B505, 'Mapping cadres'!$B$1:$B$616,0), MATCH(D$32,'Mapping cadres'!$B$1:$Z$1,0))</f>
        <v>0</v>
      </c>
      <c r="E505" s="226">
        <f>INDEX('Uganda workforce data - raw'!$A$4:$F$619,MATCH($B505, 'Uganda workforce data - raw'!$B$4:$B$619,0), MATCH("Filled Male",'Uganda workforce data - raw'!$A$4:$F$4,0))*INDEX('Mapping cadres'!$B$1:$Z$616,MATCH($B505, 'Mapping cadres'!$B$1:$B$616,0), MATCH(E$32,'Mapping cadres'!$B$1:$Z$1,0))</f>
        <v>0</v>
      </c>
      <c r="F505" s="226">
        <f>INDEX('Uganda workforce data - raw'!$A$4:$F$619,MATCH($B505, 'Uganda workforce data - raw'!$B$4:$B$619,0), MATCH("Filled Male",'Uganda workforce data - raw'!$A$4:$F$4,0))*INDEX('Mapping cadres'!$B$1:$Z$616,MATCH($B505, 'Mapping cadres'!$B$1:$B$616,0), MATCH(F$32,'Mapping cadres'!$B$1:$Z$1,0))</f>
        <v>0</v>
      </c>
      <c r="G505" s="226">
        <f>INDEX('Uganda workforce data - raw'!$A$4:$F$619,MATCH($B505, 'Uganda workforce data - raw'!$B$4:$B$619,0), MATCH("Filled Male",'Uganda workforce data - raw'!$A$4:$F$4,0))*INDEX('Mapping cadres'!$B$1:$Z$616,MATCH($B505, 'Mapping cadres'!$B$1:$B$616,0), MATCH(G$32,'Mapping cadres'!$B$1:$Z$1,0))</f>
        <v>0</v>
      </c>
      <c r="H505" s="226">
        <f>INDEX('Uganda workforce data - raw'!$A$4:$F$619,MATCH($B505, 'Uganda workforce data - raw'!$B$4:$B$619,0), MATCH("Filled Male",'Uganda workforce data - raw'!$A$4:$F$4,0))*INDEX('Mapping cadres'!$B$1:$Z$616,MATCH($B505, 'Mapping cadres'!$B$1:$B$616,0), MATCH(H$32,'Mapping cadres'!$B$1:$Z$1,0))</f>
        <v>0</v>
      </c>
      <c r="I505" s="226">
        <f>INDEX('Uganda workforce data - raw'!$A$4:$F$619,MATCH($B505, 'Uganda workforce data - raw'!$B$4:$B$619,0), MATCH("Filled Male",'Uganda workforce data - raw'!$A$4:$F$4,0))*INDEX('Mapping cadres'!$B$1:$Z$616,MATCH($B505, 'Mapping cadres'!$B$1:$B$616,0), MATCH(I$32,'Mapping cadres'!$B$1:$Z$1,0))</f>
        <v>0</v>
      </c>
      <c r="J505" s="226">
        <f>INDEX('Uganda workforce data - raw'!$A$4:$F$619,MATCH($B505, 'Uganda workforce data - raw'!$B$4:$B$619,0), MATCH("Filled Male",'Uganda workforce data - raw'!$A$4:$F$4,0))*INDEX('Mapping cadres'!$B$1:$Z$616,MATCH($B505, 'Mapping cadres'!$B$1:$B$616,0), MATCH(J$32,'Mapping cadres'!$B$1:$Z$1,0))</f>
        <v>0</v>
      </c>
      <c r="K505" s="226">
        <f>INDEX('Uganda workforce data - raw'!$A$4:$F$619,MATCH($B505, 'Uganda workforce data - raw'!$B$4:$B$619,0), MATCH("Filled Male",'Uganda workforce data - raw'!$A$4:$F$4,0))*INDEX('Mapping cadres'!$B$1:$Z$616,MATCH($B505, 'Mapping cadres'!$B$1:$B$616,0), MATCH(K$32,'Mapping cadres'!$B$1:$Z$1,0))</f>
        <v>0</v>
      </c>
      <c r="L505" s="226">
        <f>INDEX('Uganda workforce data - raw'!$A$4:$F$619,MATCH($B505, 'Uganda workforce data - raw'!$B$4:$B$619,0), MATCH("Filled Male",'Uganda workforce data - raw'!$A$4:$F$4,0))*INDEX('Mapping cadres'!$B$1:$Z$616,MATCH($B505, 'Mapping cadres'!$B$1:$B$616,0), MATCH(L$32,'Mapping cadres'!$B$1:$Z$1,0))</f>
        <v>0</v>
      </c>
      <c r="M505" s="226">
        <f>INDEX('Uganda workforce data - raw'!$A$4:$F$619,MATCH($B505, 'Uganda workforce data - raw'!$B$4:$B$619,0), MATCH("Filled Male",'Uganda workforce data - raw'!$A$4:$F$4,0))*INDEX('Mapping cadres'!$B$1:$Z$616,MATCH($B505, 'Mapping cadres'!$B$1:$B$616,0), MATCH(M$32,'Mapping cadres'!$B$1:$Z$1,0))</f>
        <v>1</v>
      </c>
      <c r="N505" s="226">
        <f>INDEX('Uganda workforce data - raw'!$A$4:$F$619,MATCH($B505, 'Uganda workforce data - raw'!$B$4:$B$619,0), MATCH("Filled Male",'Uganda workforce data - raw'!$A$4:$F$4,0))*INDEX('Mapping cadres'!$B$1:$Z$616,MATCH($B505, 'Mapping cadres'!$B$1:$B$616,0), MATCH(N$32,'Mapping cadres'!$B$1:$Z$1,0))</f>
        <v>0</v>
      </c>
      <c r="O505" s="226">
        <f>INDEX('Uganda workforce data - raw'!$A$4:$F$619,MATCH($B505, 'Uganda workforce data - raw'!$B$4:$B$619,0), MATCH("Filled Male",'Uganda workforce data - raw'!$A$4:$F$4,0))*INDEX('Mapping cadres'!$B$1:$Z$616,MATCH($B505, 'Mapping cadres'!$B$1:$B$616,0), MATCH(O$32,'Mapping cadres'!$B$1:$Z$1,0))</f>
        <v>0</v>
      </c>
      <c r="P505" s="226">
        <f>INDEX('Uganda workforce data - raw'!$A$4:$F$619,MATCH($B505, 'Uganda workforce data - raw'!$B$4:$B$619,0), MATCH("Filled Male",'Uganda workforce data - raw'!$A$4:$F$4,0))*INDEX('Mapping cadres'!$B$1:$Z$616,MATCH($B505, 'Mapping cadres'!$B$1:$B$616,0), MATCH(P$32,'Mapping cadres'!$B$1:$Z$1,0))</f>
        <v>0</v>
      </c>
      <c r="Q505" s="226">
        <f>INDEX('Uganda workforce data - raw'!$A$4:$F$619,MATCH($B505, 'Uganda workforce data - raw'!$B$4:$B$619,0), MATCH("Filled Male",'Uganda workforce data - raw'!$A$4:$F$4,0))*INDEX('Mapping cadres'!$B$1:$Z$616,MATCH($B505, 'Mapping cadres'!$B$1:$B$616,0), MATCH(Q$32,'Mapping cadres'!$B$1:$Z$1,0))</f>
        <v>0</v>
      </c>
      <c r="R505" s="226">
        <f>INDEX('Uganda workforce data - raw'!$A$4:$F$619,MATCH($B505, 'Uganda workforce data - raw'!$B$4:$B$619,0), MATCH("Filled Male",'Uganda workforce data - raw'!$A$4:$F$4,0))*INDEX('Mapping cadres'!$B$1:$Z$616,MATCH($B505, 'Mapping cadres'!$B$1:$B$616,0), MATCH(R$32,'Mapping cadres'!$B$1:$Z$1,0))</f>
        <v>0</v>
      </c>
      <c r="S505" s="226">
        <f>INDEX('Uganda workforce data - raw'!$A$4:$F$619,MATCH($B505, 'Uganda workforce data - raw'!$B$4:$B$619,0), MATCH("Filled Male",'Uganda workforce data - raw'!$A$4:$F$4,0))*INDEX('Mapping cadres'!$B$1:$Z$616,MATCH($B505, 'Mapping cadres'!$B$1:$B$616,0), MATCH(S$32,'Mapping cadres'!$B$1:$Z$1,0))</f>
        <v>0</v>
      </c>
      <c r="T505" s="226">
        <f>INDEX('Uganda workforce data - raw'!$A$4:$F$619,MATCH($B505, 'Uganda workforce data - raw'!$B$4:$B$619,0), MATCH("Filled Male",'Uganda workforce data - raw'!$A$4:$F$4,0))*INDEX('Mapping cadres'!$B$1:$Z$616,MATCH($B505, 'Mapping cadres'!$B$1:$B$616,0), MATCH(T$32,'Mapping cadres'!$B$1:$Z$1,0))</f>
        <v>0</v>
      </c>
      <c r="U505" s="226">
        <f>INDEX('Uganda workforce data - raw'!$A$4:$F$619,MATCH($B505, 'Uganda workforce data - raw'!$B$4:$B$619,0), MATCH("Filled Male",'Uganda workforce data - raw'!$A$4:$F$4,0))*INDEX('Mapping cadres'!$B$1:$Z$616,MATCH($B505, 'Mapping cadres'!$B$1:$B$616,0), MATCH(U$32,'Mapping cadres'!$B$1:$Z$1,0))</f>
        <v>0</v>
      </c>
      <c r="V505" s="226">
        <f>INDEX('Uganda workforce data - raw'!$A$4:$F$619,MATCH($B505, 'Uganda workforce data - raw'!$B$4:$B$619,0), MATCH("Filled Male",'Uganda workforce data - raw'!$A$4:$F$4,0))*INDEX('Mapping cadres'!$B$1:$Z$616,MATCH($B505, 'Mapping cadres'!$B$1:$B$616,0), MATCH(V$32,'Mapping cadres'!$B$1:$Z$1,0))</f>
        <v>0</v>
      </c>
      <c r="W505" s="226">
        <f>INDEX('Uganda workforce data - raw'!$A$4:$F$619,MATCH($B505, 'Uganda workforce data - raw'!$B$4:$B$619,0), MATCH("Filled Male",'Uganda workforce data - raw'!$A$4:$F$4,0))*INDEX('Mapping cadres'!$B$1:$Z$616,MATCH($B505, 'Mapping cadres'!$B$1:$B$616,0), MATCH(W$32,'Mapping cadres'!$B$1:$Z$1,0))</f>
        <v>0</v>
      </c>
      <c r="X505" s="226">
        <f>INDEX('Uganda workforce data - raw'!$A$4:$F$619,MATCH($B505, 'Uganda workforce data - raw'!$B$4:$B$619,0), MATCH("Filled Male",'Uganda workforce data - raw'!$A$4:$F$4,0))*INDEX('Mapping cadres'!$B$1:$Z$616,MATCH($B505, 'Mapping cadres'!$B$1:$B$616,0), MATCH(X$32,'Mapping cadres'!$B$1:$Z$1,0))</f>
        <v>0</v>
      </c>
      <c r="Y505" s="226">
        <f>INDEX('Uganda workforce data - raw'!$A$4:$F$619,MATCH($B505, 'Uganda workforce data - raw'!$B$4:$B$619,0), MATCH("Filled Male",'Uganda workforce data - raw'!$A$4:$F$4,0))*INDEX('Mapping cadres'!$B$1:$Z$616,MATCH($B505, 'Mapping cadres'!$B$1:$B$616,0), MATCH(Y$32,'Mapping cadres'!$B$1:$Z$1,0))</f>
        <v>0</v>
      </c>
      <c r="Z505" s="226">
        <f>INDEX('Uganda workforce data - raw'!$A$4:$F$619,MATCH($B505, 'Uganda workforce data - raw'!$B$4:$B$619,0), MATCH("Filled Male",'Uganda workforce data - raw'!$A$4:$F$4,0))*INDEX('Mapping cadres'!$B$1:$Z$616,MATCH($B505, 'Mapping cadres'!$B$1:$B$616,0), MATCH(Z$32,'Mapping cadres'!$B$1:$Z$1,0))</f>
        <v>0</v>
      </c>
      <c r="AA505" s="226">
        <f>INDEX('Uganda workforce data - raw'!$A$4:$F$619,MATCH($B505, 'Uganda workforce data - raw'!$B$4:$B$619,0), MATCH("Filled Female",'Uganda workforce data - raw'!$A$4:$F$4,0))*INDEX('Mapping cadres'!$B$1:$Z$616,MATCH($B505, 'Mapping cadres'!$B$1:$B$616,0), MATCH(AA$32,'Mapping cadres'!$B$1:$Z$1,0))</f>
        <v>0</v>
      </c>
      <c r="AB505" s="226">
        <f>INDEX('Uganda workforce data - raw'!$A$4:$F$619,MATCH($B505, 'Uganda workforce data - raw'!$B$4:$B$619,0), MATCH("Filled Female",'Uganda workforce data - raw'!$A$4:$F$4,0))*INDEX('Mapping cadres'!$B$1:$Z$616,MATCH($B505, 'Mapping cadres'!$B$1:$B$616,0), MATCH(AB$32,'Mapping cadres'!$B$1:$Z$1,0))</f>
        <v>0</v>
      </c>
      <c r="AC505" s="226">
        <f>INDEX('Uganda workforce data - raw'!$A$4:$F$619,MATCH($B505, 'Uganda workforce data - raw'!$B$4:$B$619,0), MATCH("Filled Female",'Uganda workforce data - raw'!$A$4:$F$4,0))*INDEX('Mapping cadres'!$B$1:$Z$616,MATCH($B505, 'Mapping cadres'!$B$1:$B$616,0), MATCH(AC$32,'Mapping cadres'!$B$1:$Z$1,0))</f>
        <v>0</v>
      </c>
      <c r="AD505" s="226">
        <f>INDEX('Uganda workforce data - raw'!$A$4:$F$619,MATCH($B505, 'Uganda workforce data - raw'!$B$4:$B$619,0), MATCH("Filled Female",'Uganda workforce data - raw'!$A$4:$F$4,0))*INDEX('Mapping cadres'!$B$1:$Z$616,MATCH($B505, 'Mapping cadres'!$B$1:$B$616,0), MATCH(AD$32,'Mapping cadres'!$B$1:$Z$1,0))</f>
        <v>0</v>
      </c>
      <c r="AE505" s="226">
        <f>INDEX('Uganda workforce data - raw'!$A$4:$F$619,MATCH($B505, 'Uganda workforce data - raw'!$B$4:$B$619,0), MATCH("Filled Female",'Uganda workforce data - raw'!$A$4:$F$4,0))*INDEX('Mapping cadres'!$B$1:$Z$616,MATCH($B505, 'Mapping cadres'!$B$1:$B$616,0), MATCH(AE$32,'Mapping cadres'!$B$1:$Z$1,0))</f>
        <v>0</v>
      </c>
      <c r="AF505" s="226">
        <f>INDEX('Uganda workforce data - raw'!$A$4:$F$619,MATCH($B505, 'Uganda workforce data - raw'!$B$4:$B$619,0), MATCH("Filled Female",'Uganda workforce data - raw'!$A$4:$F$4,0))*INDEX('Mapping cadres'!$B$1:$Z$616,MATCH($B505, 'Mapping cadres'!$B$1:$B$616,0), MATCH(AF$32,'Mapping cadres'!$B$1:$Z$1,0))</f>
        <v>0</v>
      </c>
      <c r="AG505" s="226">
        <f>INDEX('Uganda workforce data - raw'!$A$4:$F$619,MATCH($B505, 'Uganda workforce data - raw'!$B$4:$B$619,0), MATCH("Filled Female",'Uganda workforce data - raw'!$A$4:$F$4,0))*INDEX('Mapping cadres'!$B$1:$Z$616,MATCH($B505, 'Mapping cadres'!$B$1:$B$616,0), MATCH(AG$32,'Mapping cadres'!$B$1:$Z$1,0))</f>
        <v>0</v>
      </c>
      <c r="AH505" s="226">
        <f>INDEX('Uganda workforce data - raw'!$A$4:$F$619,MATCH($B505, 'Uganda workforce data - raw'!$B$4:$B$619,0), MATCH("Filled Female",'Uganda workforce data - raw'!$A$4:$F$4,0))*INDEX('Mapping cadres'!$B$1:$Z$616,MATCH($B505, 'Mapping cadres'!$B$1:$B$616,0), MATCH(AH$32,'Mapping cadres'!$B$1:$Z$1,0))</f>
        <v>0</v>
      </c>
      <c r="AI505" s="226">
        <f>INDEX('Uganda workforce data - raw'!$A$4:$F$619,MATCH($B505, 'Uganda workforce data - raw'!$B$4:$B$619,0), MATCH("Filled Female",'Uganda workforce data - raw'!$A$4:$F$4,0))*INDEX('Mapping cadres'!$B$1:$Z$616,MATCH($B505, 'Mapping cadres'!$B$1:$B$616,0), MATCH(AI$32,'Mapping cadres'!$B$1:$Z$1,0))</f>
        <v>0</v>
      </c>
      <c r="AJ505" s="226">
        <f>INDEX('Uganda workforce data - raw'!$A$4:$F$619,MATCH($B505, 'Uganda workforce data - raw'!$B$4:$B$619,0), MATCH("Filled Female",'Uganda workforce data - raw'!$A$4:$F$4,0))*INDEX('Mapping cadres'!$B$1:$Z$616,MATCH($B505, 'Mapping cadres'!$B$1:$B$616,0), MATCH(AJ$32,'Mapping cadres'!$B$1:$Z$1,0))</f>
        <v>0</v>
      </c>
      <c r="AK505" s="226">
        <f>INDEX('Uganda workforce data - raw'!$A$4:$F$619,MATCH($B505, 'Uganda workforce data - raw'!$B$4:$B$619,0), MATCH("Filled Female",'Uganda workforce data - raw'!$A$4:$F$4,0))*INDEX('Mapping cadres'!$B$1:$Z$616,MATCH($B505, 'Mapping cadres'!$B$1:$B$616,0), MATCH(AK$32,'Mapping cadres'!$B$1:$Z$1,0))</f>
        <v>0</v>
      </c>
      <c r="AL505" s="226">
        <f>INDEX('Uganda workforce data - raw'!$A$4:$F$619,MATCH($B505, 'Uganda workforce data - raw'!$B$4:$B$619,0), MATCH("Filled Female",'Uganda workforce data - raw'!$A$4:$F$4,0))*INDEX('Mapping cadres'!$B$1:$Z$616,MATCH($B505, 'Mapping cadres'!$B$1:$B$616,0), MATCH(AL$32,'Mapping cadres'!$B$1:$Z$1,0))</f>
        <v>0</v>
      </c>
      <c r="AM505" s="226">
        <f>INDEX('Uganda workforce data - raw'!$A$4:$F$619,MATCH($B505, 'Uganda workforce data - raw'!$B$4:$B$619,0), MATCH("Filled Female",'Uganda workforce data - raw'!$A$4:$F$4,0))*INDEX('Mapping cadres'!$B$1:$Z$616,MATCH($B505, 'Mapping cadres'!$B$1:$B$616,0), MATCH(AM$32,'Mapping cadres'!$B$1:$Z$1,0))</f>
        <v>0</v>
      </c>
      <c r="AN505" s="226">
        <f>INDEX('Uganda workforce data - raw'!$A$4:$F$619,MATCH($B505, 'Uganda workforce data - raw'!$B$4:$B$619,0), MATCH("Filled Female",'Uganda workforce data - raw'!$A$4:$F$4,0))*INDEX('Mapping cadres'!$B$1:$Z$616,MATCH($B505, 'Mapping cadres'!$B$1:$B$616,0), MATCH(AN$32,'Mapping cadres'!$B$1:$Z$1,0))</f>
        <v>0</v>
      </c>
      <c r="AO505" s="226">
        <f>INDEX('Uganda workforce data - raw'!$A$4:$F$619,MATCH($B505, 'Uganda workforce data - raw'!$B$4:$B$619,0), MATCH("Filled Female",'Uganda workforce data - raw'!$A$4:$F$4,0))*INDEX('Mapping cadres'!$B$1:$Z$616,MATCH($B505, 'Mapping cadres'!$B$1:$B$616,0), MATCH(AO$32,'Mapping cadres'!$B$1:$Z$1,0))</f>
        <v>0</v>
      </c>
      <c r="AP505" s="226">
        <f>INDEX('Uganda workforce data - raw'!$A$4:$F$619,MATCH($B505, 'Uganda workforce data - raw'!$B$4:$B$619,0), MATCH("Filled Female",'Uganda workforce data - raw'!$A$4:$F$4,0))*INDEX('Mapping cadres'!$B$1:$Z$616,MATCH($B505, 'Mapping cadres'!$B$1:$B$616,0), MATCH(AP$32,'Mapping cadres'!$B$1:$Z$1,0))</f>
        <v>0</v>
      </c>
      <c r="AQ505" s="226">
        <f>INDEX('Uganda workforce data - raw'!$A$4:$F$619,MATCH($B505, 'Uganda workforce data - raw'!$B$4:$B$619,0), MATCH("Filled Female",'Uganda workforce data - raw'!$A$4:$F$4,0))*INDEX('Mapping cadres'!$B$1:$Z$616,MATCH($B505, 'Mapping cadres'!$B$1:$B$616,0), MATCH(AQ$32,'Mapping cadres'!$B$1:$Z$1,0))</f>
        <v>0</v>
      </c>
      <c r="AR505" s="226">
        <f>INDEX('Uganda workforce data - raw'!$A$4:$F$619,MATCH($B505, 'Uganda workforce data - raw'!$B$4:$B$619,0), MATCH("Filled Female",'Uganda workforce data - raw'!$A$4:$F$4,0))*INDEX('Mapping cadres'!$B$1:$Z$616,MATCH($B505, 'Mapping cadres'!$B$1:$B$616,0), MATCH(AR$32,'Mapping cadres'!$B$1:$Z$1,0))</f>
        <v>0</v>
      </c>
      <c r="AS505" s="226">
        <f>INDEX('Uganda workforce data - raw'!$A$4:$F$619,MATCH($B505, 'Uganda workforce data - raw'!$B$4:$B$619,0), MATCH("Filled Female",'Uganda workforce data - raw'!$A$4:$F$4,0))*INDEX('Mapping cadres'!$B$1:$Z$616,MATCH($B505, 'Mapping cadres'!$B$1:$B$616,0), MATCH(AS$32,'Mapping cadres'!$B$1:$Z$1,0))</f>
        <v>0</v>
      </c>
      <c r="AT505" s="226">
        <f>INDEX('Uganda workforce data - raw'!$A$4:$F$619,MATCH($B505, 'Uganda workforce data - raw'!$B$4:$B$619,0), MATCH("Filled Female",'Uganda workforce data - raw'!$A$4:$F$4,0))*INDEX('Mapping cadres'!$B$1:$Z$616,MATCH($B505, 'Mapping cadres'!$B$1:$B$616,0), MATCH(AT$32,'Mapping cadres'!$B$1:$Z$1,0))</f>
        <v>0</v>
      </c>
      <c r="AU505" s="226">
        <f>INDEX('Uganda workforce data - raw'!$A$4:$F$619,MATCH($B505, 'Uganda workforce data - raw'!$B$4:$B$619,0), MATCH("Filled Female",'Uganda workforce data - raw'!$A$4:$F$4,0))*INDEX('Mapping cadres'!$B$1:$Z$616,MATCH($B505, 'Mapping cadres'!$B$1:$B$616,0), MATCH(AU$32,'Mapping cadres'!$B$1:$Z$1,0))</f>
        <v>0</v>
      </c>
      <c r="AV505" s="226">
        <f>INDEX('Uganda workforce data - raw'!$A$4:$F$619,MATCH($B505, 'Uganda workforce data - raw'!$B$4:$B$619,0), MATCH("Filled Female",'Uganda workforce data - raw'!$A$4:$F$4,0))*INDEX('Mapping cadres'!$B$1:$Z$616,MATCH($B505, 'Mapping cadres'!$B$1:$B$616,0), MATCH(AV$32,'Mapping cadres'!$B$1:$Z$1,0))</f>
        <v>0</v>
      </c>
      <c r="AW505" s="226">
        <f>INDEX('Uganda workforce data - raw'!$A$4:$F$619,MATCH($B505, 'Uganda workforce data - raw'!$B$4:$B$619,0), MATCH("Filled Female",'Uganda workforce data - raw'!$A$4:$F$4,0))*INDEX('Mapping cadres'!$B$1:$Z$616,MATCH($B505, 'Mapping cadres'!$B$1:$B$616,0), MATCH(AW$32,'Mapping cadres'!$B$1:$Z$1,0))</f>
        <v>0</v>
      </c>
      <c r="AX505" s="226">
        <f>INDEX('Uganda workforce data - raw'!$A$4:$F$619,MATCH($B505, 'Uganda workforce data - raw'!$B$4:$B$619,0), MATCH("Filled Female",'Uganda workforce data - raw'!$A$4:$F$4,0))*INDEX('Mapping cadres'!$B$1:$Z$616,MATCH($B505, 'Mapping cadres'!$B$1:$B$616,0), MATCH(AX$32,'Mapping cadres'!$B$1:$Z$1,0))</f>
        <v>0</v>
      </c>
      <c r="AY505" s="226">
        <f t="shared" si="173"/>
        <v>0</v>
      </c>
      <c r="AZ505" s="226">
        <f t="shared" si="174"/>
        <v>0</v>
      </c>
      <c r="BA505" s="226">
        <f t="shared" si="175"/>
        <v>0</v>
      </c>
      <c r="BB505" s="226">
        <f t="shared" si="176"/>
        <v>0</v>
      </c>
      <c r="BC505" s="226">
        <f t="shared" si="177"/>
        <v>0</v>
      </c>
      <c r="BD505" s="226">
        <f t="shared" si="178"/>
        <v>0</v>
      </c>
      <c r="BE505" s="226">
        <f t="shared" si="179"/>
        <v>0</v>
      </c>
      <c r="BF505" s="226">
        <f t="shared" si="180"/>
        <v>0</v>
      </c>
      <c r="BG505" s="226">
        <f t="shared" si="181"/>
        <v>0</v>
      </c>
      <c r="BH505" s="226">
        <f t="shared" si="182"/>
        <v>0</v>
      </c>
      <c r="BI505" s="226">
        <f t="shared" si="183"/>
        <v>1</v>
      </c>
      <c r="BJ505" s="226">
        <f t="shared" si="184"/>
        <v>0</v>
      </c>
      <c r="BK505" s="226">
        <f t="shared" si="185"/>
        <v>0</v>
      </c>
      <c r="BL505" s="226">
        <f t="shared" si="186"/>
        <v>0</v>
      </c>
      <c r="BM505" s="226">
        <f t="shared" si="187"/>
        <v>0</v>
      </c>
      <c r="BN505" s="226">
        <f t="shared" si="188"/>
        <v>0</v>
      </c>
      <c r="BO505" s="226">
        <f t="shared" si="189"/>
        <v>0</v>
      </c>
      <c r="BP505" s="226">
        <f t="shared" si="190"/>
        <v>0</v>
      </c>
      <c r="BQ505" s="226">
        <f t="shared" si="191"/>
        <v>0</v>
      </c>
      <c r="BR505" s="226">
        <f t="shared" si="192"/>
        <v>0</v>
      </c>
      <c r="BS505" s="226">
        <f t="shared" si="193"/>
        <v>0</v>
      </c>
      <c r="BT505" s="226">
        <f t="shared" si="194"/>
        <v>0</v>
      </c>
      <c r="BU505" s="226">
        <f t="shared" si="195"/>
        <v>0</v>
      </c>
      <c r="BV505" s="226">
        <f t="shared" si="196"/>
        <v>0</v>
      </c>
    </row>
    <row r="506" spans="1:74">
      <c r="A506" s="226">
        <v>474</v>
      </c>
      <c r="B506" s="226" t="s">
        <v>1772</v>
      </c>
      <c r="C506" s="226">
        <f>INDEX('Uganda workforce data - raw'!$A$4:$F$619,MATCH($B506, 'Uganda workforce data - raw'!$B$4:$B$619,0), MATCH("Filled Male",'Uganda workforce data - raw'!$A$4:$F$4,0))*INDEX('Mapping cadres'!$B$1:$Z$616,MATCH($B506, 'Mapping cadres'!$B$1:$B$616,0), MATCH(C$32,'Mapping cadres'!$B$1:$Z$1,0))</f>
        <v>0</v>
      </c>
      <c r="D506" s="226">
        <f>INDEX('Uganda workforce data - raw'!$A$4:$F$619,MATCH($B506, 'Uganda workforce data - raw'!$B$4:$B$619,0), MATCH("Filled Male",'Uganda workforce data - raw'!$A$4:$F$4,0))*INDEX('Mapping cadres'!$B$1:$Z$616,MATCH($B506, 'Mapping cadres'!$B$1:$B$616,0), MATCH(D$32,'Mapping cadres'!$B$1:$Z$1,0))</f>
        <v>0</v>
      </c>
      <c r="E506" s="226">
        <f>INDEX('Uganda workforce data - raw'!$A$4:$F$619,MATCH($B506, 'Uganda workforce data - raw'!$B$4:$B$619,0), MATCH("Filled Male",'Uganda workforce data - raw'!$A$4:$F$4,0))*INDEX('Mapping cadres'!$B$1:$Z$616,MATCH($B506, 'Mapping cadres'!$B$1:$B$616,0), MATCH(E$32,'Mapping cadres'!$B$1:$Z$1,0))</f>
        <v>1</v>
      </c>
      <c r="F506" s="226">
        <f>INDEX('Uganda workforce data - raw'!$A$4:$F$619,MATCH($B506, 'Uganda workforce data - raw'!$B$4:$B$619,0), MATCH("Filled Male",'Uganda workforce data - raw'!$A$4:$F$4,0))*INDEX('Mapping cadres'!$B$1:$Z$616,MATCH($B506, 'Mapping cadres'!$B$1:$B$616,0), MATCH(F$32,'Mapping cadres'!$B$1:$Z$1,0))</f>
        <v>0</v>
      </c>
      <c r="G506" s="226">
        <f>INDEX('Uganda workforce data - raw'!$A$4:$F$619,MATCH($B506, 'Uganda workforce data - raw'!$B$4:$B$619,0), MATCH("Filled Male",'Uganda workforce data - raw'!$A$4:$F$4,0))*INDEX('Mapping cadres'!$B$1:$Z$616,MATCH($B506, 'Mapping cadres'!$B$1:$B$616,0), MATCH(G$32,'Mapping cadres'!$B$1:$Z$1,0))</f>
        <v>0</v>
      </c>
      <c r="H506" s="226">
        <f>INDEX('Uganda workforce data - raw'!$A$4:$F$619,MATCH($B506, 'Uganda workforce data - raw'!$B$4:$B$619,0), MATCH("Filled Male",'Uganda workforce data - raw'!$A$4:$F$4,0))*INDEX('Mapping cadres'!$B$1:$Z$616,MATCH($B506, 'Mapping cadres'!$B$1:$B$616,0), MATCH(H$32,'Mapping cadres'!$B$1:$Z$1,0))</f>
        <v>0</v>
      </c>
      <c r="I506" s="226">
        <f>INDEX('Uganda workforce data - raw'!$A$4:$F$619,MATCH($B506, 'Uganda workforce data - raw'!$B$4:$B$619,0), MATCH("Filled Male",'Uganda workforce data - raw'!$A$4:$F$4,0))*INDEX('Mapping cadres'!$B$1:$Z$616,MATCH($B506, 'Mapping cadres'!$B$1:$B$616,0), MATCH(I$32,'Mapping cadres'!$B$1:$Z$1,0))</f>
        <v>0</v>
      </c>
      <c r="J506" s="226">
        <f>INDEX('Uganda workforce data - raw'!$A$4:$F$619,MATCH($B506, 'Uganda workforce data - raw'!$B$4:$B$619,0), MATCH("Filled Male",'Uganda workforce data - raw'!$A$4:$F$4,0))*INDEX('Mapping cadres'!$B$1:$Z$616,MATCH($B506, 'Mapping cadres'!$B$1:$B$616,0), MATCH(J$32,'Mapping cadres'!$B$1:$Z$1,0))</f>
        <v>0</v>
      </c>
      <c r="K506" s="226">
        <f>INDEX('Uganda workforce data - raw'!$A$4:$F$619,MATCH($B506, 'Uganda workforce data - raw'!$B$4:$B$619,0), MATCH("Filled Male",'Uganda workforce data - raw'!$A$4:$F$4,0))*INDEX('Mapping cadres'!$B$1:$Z$616,MATCH($B506, 'Mapping cadres'!$B$1:$B$616,0), MATCH(K$32,'Mapping cadres'!$B$1:$Z$1,0))</f>
        <v>0</v>
      </c>
      <c r="L506" s="226">
        <f>INDEX('Uganda workforce data - raw'!$A$4:$F$619,MATCH($B506, 'Uganda workforce data - raw'!$B$4:$B$619,0), MATCH("Filled Male",'Uganda workforce data - raw'!$A$4:$F$4,0))*INDEX('Mapping cadres'!$B$1:$Z$616,MATCH($B506, 'Mapping cadres'!$B$1:$B$616,0), MATCH(L$32,'Mapping cadres'!$B$1:$Z$1,0))</f>
        <v>0</v>
      </c>
      <c r="M506" s="226">
        <f>INDEX('Uganda workforce data - raw'!$A$4:$F$619,MATCH($B506, 'Uganda workforce data - raw'!$B$4:$B$619,0), MATCH("Filled Male",'Uganda workforce data - raw'!$A$4:$F$4,0))*INDEX('Mapping cadres'!$B$1:$Z$616,MATCH($B506, 'Mapping cadres'!$B$1:$B$616,0), MATCH(M$32,'Mapping cadres'!$B$1:$Z$1,0))</f>
        <v>0</v>
      </c>
      <c r="N506" s="226">
        <f>INDEX('Uganda workforce data - raw'!$A$4:$F$619,MATCH($B506, 'Uganda workforce data - raw'!$B$4:$B$619,0), MATCH("Filled Male",'Uganda workforce data - raw'!$A$4:$F$4,0))*INDEX('Mapping cadres'!$B$1:$Z$616,MATCH($B506, 'Mapping cadres'!$B$1:$B$616,0), MATCH(N$32,'Mapping cadres'!$B$1:$Z$1,0))</f>
        <v>0</v>
      </c>
      <c r="O506" s="226">
        <f>INDEX('Uganda workforce data - raw'!$A$4:$F$619,MATCH($B506, 'Uganda workforce data - raw'!$B$4:$B$619,0), MATCH("Filled Male",'Uganda workforce data - raw'!$A$4:$F$4,0))*INDEX('Mapping cadres'!$B$1:$Z$616,MATCH($B506, 'Mapping cadres'!$B$1:$B$616,0), MATCH(O$32,'Mapping cadres'!$B$1:$Z$1,0))</f>
        <v>0</v>
      </c>
      <c r="P506" s="226">
        <f>INDEX('Uganda workforce data - raw'!$A$4:$F$619,MATCH($B506, 'Uganda workforce data - raw'!$B$4:$B$619,0), MATCH("Filled Male",'Uganda workforce data - raw'!$A$4:$F$4,0))*INDEX('Mapping cadres'!$B$1:$Z$616,MATCH($B506, 'Mapping cadres'!$B$1:$B$616,0), MATCH(P$32,'Mapping cadres'!$B$1:$Z$1,0))</f>
        <v>0</v>
      </c>
      <c r="Q506" s="226">
        <f>INDEX('Uganda workforce data - raw'!$A$4:$F$619,MATCH($B506, 'Uganda workforce data - raw'!$B$4:$B$619,0), MATCH("Filled Male",'Uganda workforce data - raw'!$A$4:$F$4,0))*INDEX('Mapping cadres'!$B$1:$Z$616,MATCH($B506, 'Mapping cadres'!$B$1:$B$616,0), MATCH(Q$32,'Mapping cadres'!$B$1:$Z$1,0))</f>
        <v>0</v>
      </c>
      <c r="R506" s="226">
        <f>INDEX('Uganda workforce data - raw'!$A$4:$F$619,MATCH($B506, 'Uganda workforce data - raw'!$B$4:$B$619,0), MATCH("Filled Male",'Uganda workforce data - raw'!$A$4:$F$4,0))*INDEX('Mapping cadres'!$B$1:$Z$616,MATCH($B506, 'Mapping cadres'!$B$1:$B$616,0), MATCH(R$32,'Mapping cadres'!$B$1:$Z$1,0))</f>
        <v>0</v>
      </c>
      <c r="S506" s="226">
        <f>INDEX('Uganda workforce data - raw'!$A$4:$F$619,MATCH($B506, 'Uganda workforce data - raw'!$B$4:$B$619,0), MATCH("Filled Male",'Uganda workforce data - raw'!$A$4:$F$4,0))*INDEX('Mapping cadres'!$B$1:$Z$616,MATCH($B506, 'Mapping cadres'!$B$1:$B$616,0), MATCH(S$32,'Mapping cadres'!$B$1:$Z$1,0))</f>
        <v>0</v>
      </c>
      <c r="T506" s="226">
        <f>INDEX('Uganda workforce data - raw'!$A$4:$F$619,MATCH($B506, 'Uganda workforce data - raw'!$B$4:$B$619,0), MATCH("Filled Male",'Uganda workforce data - raw'!$A$4:$F$4,0))*INDEX('Mapping cadres'!$B$1:$Z$616,MATCH($B506, 'Mapping cadres'!$B$1:$B$616,0), MATCH(T$32,'Mapping cadres'!$B$1:$Z$1,0))</f>
        <v>0</v>
      </c>
      <c r="U506" s="226">
        <f>INDEX('Uganda workforce data - raw'!$A$4:$F$619,MATCH($B506, 'Uganda workforce data - raw'!$B$4:$B$619,0), MATCH("Filled Male",'Uganda workforce data - raw'!$A$4:$F$4,0))*INDEX('Mapping cadres'!$B$1:$Z$616,MATCH($B506, 'Mapping cadres'!$B$1:$B$616,0), MATCH(U$32,'Mapping cadres'!$B$1:$Z$1,0))</f>
        <v>0</v>
      </c>
      <c r="V506" s="226">
        <f>INDEX('Uganda workforce data - raw'!$A$4:$F$619,MATCH($B506, 'Uganda workforce data - raw'!$B$4:$B$619,0), MATCH("Filled Male",'Uganda workforce data - raw'!$A$4:$F$4,0))*INDEX('Mapping cadres'!$B$1:$Z$616,MATCH($B506, 'Mapping cadres'!$B$1:$B$616,0), MATCH(V$32,'Mapping cadres'!$B$1:$Z$1,0))</f>
        <v>0</v>
      </c>
      <c r="W506" s="226">
        <f>INDEX('Uganda workforce data - raw'!$A$4:$F$619,MATCH($B506, 'Uganda workforce data - raw'!$B$4:$B$619,0), MATCH("Filled Male",'Uganda workforce data - raw'!$A$4:$F$4,0))*INDEX('Mapping cadres'!$B$1:$Z$616,MATCH($B506, 'Mapping cadres'!$B$1:$B$616,0), MATCH(W$32,'Mapping cadres'!$B$1:$Z$1,0))</f>
        <v>0</v>
      </c>
      <c r="X506" s="226">
        <f>INDEX('Uganda workforce data - raw'!$A$4:$F$619,MATCH($B506, 'Uganda workforce data - raw'!$B$4:$B$619,0), MATCH("Filled Male",'Uganda workforce data - raw'!$A$4:$F$4,0))*INDEX('Mapping cadres'!$B$1:$Z$616,MATCH($B506, 'Mapping cadres'!$B$1:$B$616,0), MATCH(X$32,'Mapping cadres'!$B$1:$Z$1,0))</f>
        <v>0</v>
      </c>
      <c r="Y506" s="226">
        <f>INDEX('Uganda workforce data - raw'!$A$4:$F$619,MATCH($B506, 'Uganda workforce data - raw'!$B$4:$B$619,0), MATCH("Filled Male",'Uganda workforce data - raw'!$A$4:$F$4,0))*INDEX('Mapping cadres'!$B$1:$Z$616,MATCH($B506, 'Mapping cadres'!$B$1:$B$616,0), MATCH(Y$32,'Mapping cadres'!$B$1:$Z$1,0))</f>
        <v>0</v>
      </c>
      <c r="Z506" s="226">
        <f>INDEX('Uganda workforce data - raw'!$A$4:$F$619,MATCH($B506, 'Uganda workforce data - raw'!$B$4:$B$619,0), MATCH("Filled Male",'Uganda workforce data - raw'!$A$4:$F$4,0))*INDEX('Mapping cadres'!$B$1:$Z$616,MATCH($B506, 'Mapping cadres'!$B$1:$B$616,0), MATCH(Z$32,'Mapping cadres'!$B$1:$Z$1,0))</f>
        <v>0</v>
      </c>
      <c r="AA506" s="226">
        <f>INDEX('Uganda workforce data - raw'!$A$4:$F$619,MATCH($B506, 'Uganda workforce data - raw'!$B$4:$B$619,0), MATCH("Filled Female",'Uganda workforce data - raw'!$A$4:$F$4,0))*INDEX('Mapping cadres'!$B$1:$Z$616,MATCH($B506, 'Mapping cadres'!$B$1:$B$616,0), MATCH(AA$32,'Mapping cadres'!$B$1:$Z$1,0))</f>
        <v>0</v>
      </c>
      <c r="AB506" s="226">
        <f>INDEX('Uganda workforce data - raw'!$A$4:$F$619,MATCH($B506, 'Uganda workforce data - raw'!$B$4:$B$619,0), MATCH("Filled Female",'Uganda workforce data - raw'!$A$4:$F$4,0))*INDEX('Mapping cadres'!$B$1:$Z$616,MATCH($B506, 'Mapping cadres'!$B$1:$B$616,0), MATCH(AB$32,'Mapping cadres'!$B$1:$Z$1,0))</f>
        <v>0</v>
      </c>
      <c r="AC506" s="226">
        <f>INDEX('Uganda workforce data - raw'!$A$4:$F$619,MATCH($B506, 'Uganda workforce data - raw'!$B$4:$B$619,0), MATCH("Filled Female",'Uganda workforce data - raw'!$A$4:$F$4,0))*INDEX('Mapping cadres'!$B$1:$Z$616,MATCH($B506, 'Mapping cadres'!$B$1:$B$616,0), MATCH(AC$32,'Mapping cadres'!$B$1:$Z$1,0))</f>
        <v>0</v>
      </c>
      <c r="AD506" s="226">
        <f>INDEX('Uganda workforce data - raw'!$A$4:$F$619,MATCH($B506, 'Uganda workforce data - raw'!$B$4:$B$619,0), MATCH("Filled Female",'Uganda workforce data - raw'!$A$4:$F$4,0))*INDEX('Mapping cadres'!$B$1:$Z$616,MATCH($B506, 'Mapping cadres'!$B$1:$B$616,0), MATCH(AD$32,'Mapping cadres'!$B$1:$Z$1,0))</f>
        <v>0</v>
      </c>
      <c r="AE506" s="226">
        <f>INDEX('Uganda workforce data - raw'!$A$4:$F$619,MATCH($B506, 'Uganda workforce data - raw'!$B$4:$B$619,0), MATCH("Filled Female",'Uganda workforce data - raw'!$A$4:$F$4,0))*INDEX('Mapping cadres'!$B$1:$Z$616,MATCH($B506, 'Mapping cadres'!$B$1:$B$616,0), MATCH(AE$32,'Mapping cadres'!$B$1:$Z$1,0))</f>
        <v>0</v>
      </c>
      <c r="AF506" s="226">
        <f>INDEX('Uganda workforce data - raw'!$A$4:$F$619,MATCH($B506, 'Uganda workforce data - raw'!$B$4:$B$619,0), MATCH("Filled Female",'Uganda workforce data - raw'!$A$4:$F$4,0))*INDEX('Mapping cadres'!$B$1:$Z$616,MATCH($B506, 'Mapping cadres'!$B$1:$B$616,0), MATCH(AF$32,'Mapping cadres'!$B$1:$Z$1,0))</f>
        <v>0</v>
      </c>
      <c r="AG506" s="226">
        <f>INDEX('Uganda workforce data - raw'!$A$4:$F$619,MATCH($B506, 'Uganda workforce data - raw'!$B$4:$B$619,0), MATCH("Filled Female",'Uganda workforce data - raw'!$A$4:$F$4,0))*INDEX('Mapping cadres'!$B$1:$Z$616,MATCH($B506, 'Mapping cadres'!$B$1:$B$616,0), MATCH(AG$32,'Mapping cadres'!$B$1:$Z$1,0))</f>
        <v>0</v>
      </c>
      <c r="AH506" s="226">
        <f>INDEX('Uganda workforce data - raw'!$A$4:$F$619,MATCH($B506, 'Uganda workforce data - raw'!$B$4:$B$619,0), MATCH("Filled Female",'Uganda workforce data - raw'!$A$4:$F$4,0))*INDEX('Mapping cadres'!$B$1:$Z$616,MATCH($B506, 'Mapping cadres'!$B$1:$B$616,0), MATCH(AH$32,'Mapping cadres'!$B$1:$Z$1,0))</f>
        <v>0</v>
      </c>
      <c r="AI506" s="226">
        <f>INDEX('Uganda workforce data - raw'!$A$4:$F$619,MATCH($B506, 'Uganda workforce data - raw'!$B$4:$B$619,0), MATCH("Filled Female",'Uganda workforce data - raw'!$A$4:$F$4,0))*INDEX('Mapping cadres'!$B$1:$Z$616,MATCH($B506, 'Mapping cadres'!$B$1:$B$616,0), MATCH(AI$32,'Mapping cadres'!$B$1:$Z$1,0))</f>
        <v>0</v>
      </c>
      <c r="AJ506" s="226">
        <f>INDEX('Uganda workforce data - raw'!$A$4:$F$619,MATCH($B506, 'Uganda workforce data - raw'!$B$4:$B$619,0), MATCH("Filled Female",'Uganda workforce data - raw'!$A$4:$F$4,0))*INDEX('Mapping cadres'!$B$1:$Z$616,MATCH($B506, 'Mapping cadres'!$B$1:$B$616,0), MATCH(AJ$32,'Mapping cadres'!$B$1:$Z$1,0))</f>
        <v>0</v>
      </c>
      <c r="AK506" s="226">
        <f>INDEX('Uganda workforce data - raw'!$A$4:$F$619,MATCH($B506, 'Uganda workforce data - raw'!$B$4:$B$619,0), MATCH("Filled Female",'Uganda workforce data - raw'!$A$4:$F$4,0))*INDEX('Mapping cadres'!$B$1:$Z$616,MATCH($B506, 'Mapping cadres'!$B$1:$B$616,0), MATCH(AK$32,'Mapping cadres'!$B$1:$Z$1,0))</f>
        <v>0</v>
      </c>
      <c r="AL506" s="226">
        <f>INDEX('Uganda workforce data - raw'!$A$4:$F$619,MATCH($B506, 'Uganda workforce data - raw'!$B$4:$B$619,0), MATCH("Filled Female",'Uganda workforce data - raw'!$A$4:$F$4,0))*INDEX('Mapping cadres'!$B$1:$Z$616,MATCH($B506, 'Mapping cadres'!$B$1:$B$616,0), MATCH(AL$32,'Mapping cadres'!$B$1:$Z$1,0))</f>
        <v>0</v>
      </c>
      <c r="AM506" s="226">
        <f>INDEX('Uganda workforce data - raw'!$A$4:$F$619,MATCH($B506, 'Uganda workforce data - raw'!$B$4:$B$619,0), MATCH("Filled Female",'Uganda workforce data - raw'!$A$4:$F$4,0))*INDEX('Mapping cadres'!$B$1:$Z$616,MATCH($B506, 'Mapping cadres'!$B$1:$B$616,0), MATCH(AM$32,'Mapping cadres'!$B$1:$Z$1,0))</f>
        <v>0</v>
      </c>
      <c r="AN506" s="226">
        <f>INDEX('Uganda workforce data - raw'!$A$4:$F$619,MATCH($B506, 'Uganda workforce data - raw'!$B$4:$B$619,0), MATCH("Filled Female",'Uganda workforce data - raw'!$A$4:$F$4,0))*INDEX('Mapping cadres'!$B$1:$Z$616,MATCH($B506, 'Mapping cadres'!$B$1:$B$616,0), MATCH(AN$32,'Mapping cadres'!$B$1:$Z$1,0))</f>
        <v>0</v>
      </c>
      <c r="AO506" s="226">
        <f>INDEX('Uganda workforce data - raw'!$A$4:$F$619,MATCH($B506, 'Uganda workforce data - raw'!$B$4:$B$619,0), MATCH("Filled Female",'Uganda workforce data - raw'!$A$4:$F$4,0))*INDEX('Mapping cadres'!$B$1:$Z$616,MATCH($B506, 'Mapping cadres'!$B$1:$B$616,0), MATCH(AO$32,'Mapping cadres'!$B$1:$Z$1,0))</f>
        <v>0</v>
      </c>
      <c r="AP506" s="226">
        <f>INDEX('Uganda workforce data - raw'!$A$4:$F$619,MATCH($B506, 'Uganda workforce data - raw'!$B$4:$B$619,0), MATCH("Filled Female",'Uganda workforce data - raw'!$A$4:$F$4,0))*INDEX('Mapping cadres'!$B$1:$Z$616,MATCH($B506, 'Mapping cadres'!$B$1:$B$616,0), MATCH(AP$32,'Mapping cadres'!$B$1:$Z$1,0))</f>
        <v>0</v>
      </c>
      <c r="AQ506" s="226">
        <f>INDEX('Uganda workforce data - raw'!$A$4:$F$619,MATCH($B506, 'Uganda workforce data - raw'!$B$4:$B$619,0), MATCH("Filled Female",'Uganda workforce data - raw'!$A$4:$F$4,0))*INDEX('Mapping cadres'!$B$1:$Z$616,MATCH($B506, 'Mapping cadres'!$B$1:$B$616,0), MATCH(AQ$32,'Mapping cadres'!$B$1:$Z$1,0))</f>
        <v>0</v>
      </c>
      <c r="AR506" s="226">
        <f>INDEX('Uganda workforce data - raw'!$A$4:$F$619,MATCH($B506, 'Uganda workforce data - raw'!$B$4:$B$619,0), MATCH("Filled Female",'Uganda workforce data - raw'!$A$4:$F$4,0))*INDEX('Mapping cadres'!$B$1:$Z$616,MATCH($B506, 'Mapping cadres'!$B$1:$B$616,0), MATCH(AR$32,'Mapping cadres'!$B$1:$Z$1,0))</f>
        <v>0</v>
      </c>
      <c r="AS506" s="226">
        <f>INDEX('Uganda workforce data - raw'!$A$4:$F$619,MATCH($B506, 'Uganda workforce data - raw'!$B$4:$B$619,0), MATCH("Filled Female",'Uganda workforce data - raw'!$A$4:$F$4,0))*INDEX('Mapping cadres'!$B$1:$Z$616,MATCH($B506, 'Mapping cadres'!$B$1:$B$616,0), MATCH(AS$32,'Mapping cadres'!$B$1:$Z$1,0))</f>
        <v>0</v>
      </c>
      <c r="AT506" s="226">
        <f>INDEX('Uganda workforce data - raw'!$A$4:$F$619,MATCH($B506, 'Uganda workforce data - raw'!$B$4:$B$619,0), MATCH("Filled Female",'Uganda workforce data - raw'!$A$4:$F$4,0))*INDEX('Mapping cadres'!$B$1:$Z$616,MATCH($B506, 'Mapping cadres'!$B$1:$B$616,0), MATCH(AT$32,'Mapping cadres'!$B$1:$Z$1,0))</f>
        <v>0</v>
      </c>
      <c r="AU506" s="226">
        <f>INDEX('Uganda workforce data - raw'!$A$4:$F$619,MATCH($B506, 'Uganda workforce data - raw'!$B$4:$B$619,0), MATCH("Filled Female",'Uganda workforce data - raw'!$A$4:$F$4,0))*INDEX('Mapping cadres'!$B$1:$Z$616,MATCH($B506, 'Mapping cadres'!$B$1:$B$616,0), MATCH(AU$32,'Mapping cadres'!$B$1:$Z$1,0))</f>
        <v>0</v>
      </c>
      <c r="AV506" s="226">
        <f>INDEX('Uganda workforce data - raw'!$A$4:$F$619,MATCH($B506, 'Uganda workforce data - raw'!$B$4:$B$619,0), MATCH("Filled Female",'Uganda workforce data - raw'!$A$4:$F$4,0))*INDEX('Mapping cadres'!$B$1:$Z$616,MATCH($B506, 'Mapping cadres'!$B$1:$B$616,0), MATCH(AV$32,'Mapping cadres'!$B$1:$Z$1,0))</f>
        <v>0</v>
      </c>
      <c r="AW506" s="226">
        <f>INDEX('Uganda workforce data - raw'!$A$4:$F$619,MATCH($B506, 'Uganda workforce data - raw'!$B$4:$B$619,0), MATCH("Filled Female",'Uganda workforce data - raw'!$A$4:$F$4,0))*INDEX('Mapping cadres'!$B$1:$Z$616,MATCH($B506, 'Mapping cadres'!$B$1:$B$616,0), MATCH(AW$32,'Mapping cadres'!$B$1:$Z$1,0))</f>
        <v>0</v>
      </c>
      <c r="AX506" s="226">
        <f>INDEX('Uganda workforce data - raw'!$A$4:$F$619,MATCH($B506, 'Uganda workforce data - raw'!$B$4:$B$619,0), MATCH("Filled Female",'Uganda workforce data - raw'!$A$4:$F$4,0))*INDEX('Mapping cadres'!$B$1:$Z$616,MATCH($B506, 'Mapping cadres'!$B$1:$B$616,0), MATCH(AX$32,'Mapping cadres'!$B$1:$Z$1,0))</f>
        <v>0</v>
      </c>
      <c r="AY506" s="226">
        <f t="shared" si="173"/>
        <v>0</v>
      </c>
      <c r="AZ506" s="226">
        <f t="shared" si="174"/>
        <v>0</v>
      </c>
      <c r="BA506" s="226">
        <f t="shared" si="175"/>
        <v>1</v>
      </c>
      <c r="BB506" s="226">
        <f t="shared" si="176"/>
        <v>0</v>
      </c>
      <c r="BC506" s="226">
        <f t="shared" si="177"/>
        <v>0</v>
      </c>
      <c r="BD506" s="226">
        <f t="shared" si="178"/>
        <v>0</v>
      </c>
      <c r="BE506" s="226">
        <f t="shared" si="179"/>
        <v>0</v>
      </c>
      <c r="BF506" s="226">
        <f t="shared" si="180"/>
        <v>0</v>
      </c>
      <c r="BG506" s="226">
        <f t="shared" si="181"/>
        <v>0</v>
      </c>
      <c r="BH506" s="226">
        <f t="shared" si="182"/>
        <v>0</v>
      </c>
      <c r="BI506" s="226">
        <f t="shared" si="183"/>
        <v>0</v>
      </c>
      <c r="BJ506" s="226">
        <f t="shared" si="184"/>
        <v>0</v>
      </c>
      <c r="BK506" s="226">
        <f t="shared" si="185"/>
        <v>0</v>
      </c>
      <c r="BL506" s="226">
        <f t="shared" si="186"/>
        <v>0</v>
      </c>
      <c r="BM506" s="226">
        <f t="shared" si="187"/>
        <v>0</v>
      </c>
      <c r="BN506" s="226">
        <f t="shared" si="188"/>
        <v>0</v>
      </c>
      <c r="BO506" s="226">
        <f t="shared" si="189"/>
        <v>0</v>
      </c>
      <c r="BP506" s="226">
        <f t="shared" si="190"/>
        <v>0</v>
      </c>
      <c r="BQ506" s="226">
        <f t="shared" si="191"/>
        <v>0</v>
      </c>
      <c r="BR506" s="226">
        <f t="shared" si="192"/>
        <v>0</v>
      </c>
      <c r="BS506" s="226">
        <f t="shared" si="193"/>
        <v>0</v>
      </c>
      <c r="BT506" s="226">
        <f t="shared" si="194"/>
        <v>0</v>
      </c>
      <c r="BU506" s="226">
        <f t="shared" si="195"/>
        <v>0</v>
      </c>
      <c r="BV506" s="226">
        <f t="shared" si="196"/>
        <v>0</v>
      </c>
    </row>
    <row r="507" spans="1:74">
      <c r="A507" s="226">
        <v>475</v>
      </c>
      <c r="B507" s="226" t="s">
        <v>1773</v>
      </c>
      <c r="C507" s="226">
        <f>INDEX('Uganda workforce data - raw'!$A$4:$F$619,MATCH($B507, 'Uganda workforce data - raw'!$B$4:$B$619,0), MATCH("Filled Male",'Uganda workforce data - raw'!$A$4:$F$4,0))*INDEX('Mapping cadres'!$B$1:$Z$616,MATCH($B507, 'Mapping cadres'!$B$1:$B$616,0), MATCH(C$32,'Mapping cadres'!$B$1:$Z$1,0))</f>
        <v>0</v>
      </c>
      <c r="D507" s="226">
        <f>INDEX('Uganda workforce data - raw'!$A$4:$F$619,MATCH($B507, 'Uganda workforce data - raw'!$B$4:$B$619,0), MATCH("Filled Male",'Uganda workforce data - raw'!$A$4:$F$4,0))*INDEX('Mapping cadres'!$B$1:$Z$616,MATCH($B507, 'Mapping cadres'!$B$1:$B$616,0), MATCH(D$32,'Mapping cadres'!$B$1:$Z$1,0))</f>
        <v>0</v>
      </c>
      <c r="E507" s="226">
        <f>INDEX('Uganda workforce data - raw'!$A$4:$F$619,MATCH($B507, 'Uganda workforce data - raw'!$B$4:$B$619,0), MATCH("Filled Male",'Uganda workforce data - raw'!$A$4:$F$4,0))*INDEX('Mapping cadres'!$B$1:$Z$616,MATCH($B507, 'Mapping cadres'!$B$1:$B$616,0), MATCH(E$32,'Mapping cadres'!$B$1:$Z$1,0))</f>
        <v>1</v>
      </c>
      <c r="F507" s="226">
        <f>INDEX('Uganda workforce data - raw'!$A$4:$F$619,MATCH($B507, 'Uganda workforce data - raw'!$B$4:$B$619,0), MATCH("Filled Male",'Uganda workforce data - raw'!$A$4:$F$4,0))*INDEX('Mapping cadres'!$B$1:$Z$616,MATCH($B507, 'Mapping cadres'!$B$1:$B$616,0), MATCH(F$32,'Mapping cadres'!$B$1:$Z$1,0))</f>
        <v>0</v>
      </c>
      <c r="G507" s="226">
        <f>INDEX('Uganda workforce data - raw'!$A$4:$F$619,MATCH($B507, 'Uganda workforce data - raw'!$B$4:$B$619,0), MATCH("Filled Male",'Uganda workforce data - raw'!$A$4:$F$4,0))*INDEX('Mapping cadres'!$B$1:$Z$616,MATCH($B507, 'Mapping cadres'!$B$1:$B$616,0), MATCH(G$32,'Mapping cadres'!$B$1:$Z$1,0))</f>
        <v>0</v>
      </c>
      <c r="H507" s="226">
        <f>INDEX('Uganda workforce data - raw'!$A$4:$F$619,MATCH($B507, 'Uganda workforce data - raw'!$B$4:$B$619,0), MATCH("Filled Male",'Uganda workforce data - raw'!$A$4:$F$4,0))*INDEX('Mapping cadres'!$B$1:$Z$616,MATCH($B507, 'Mapping cadres'!$B$1:$B$616,0), MATCH(H$32,'Mapping cadres'!$B$1:$Z$1,0))</f>
        <v>0</v>
      </c>
      <c r="I507" s="226">
        <f>INDEX('Uganda workforce data - raw'!$A$4:$F$619,MATCH($B507, 'Uganda workforce data - raw'!$B$4:$B$619,0), MATCH("Filled Male",'Uganda workforce data - raw'!$A$4:$F$4,0))*INDEX('Mapping cadres'!$B$1:$Z$616,MATCH($B507, 'Mapping cadres'!$B$1:$B$616,0), MATCH(I$32,'Mapping cadres'!$B$1:$Z$1,0))</f>
        <v>0</v>
      </c>
      <c r="J507" s="226">
        <f>INDEX('Uganda workforce data - raw'!$A$4:$F$619,MATCH($B507, 'Uganda workforce data - raw'!$B$4:$B$619,0), MATCH("Filled Male",'Uganda workforce data - raw'!$A$4:$F$4,0))*INDEX('Mapping cadres'!$B$1:$Z$616,MATCH($B507, 'Mapping cadres'!$B$1:$B$616,0), MATCH(J$32,'Mapping cadres'!$B$1:$Z$1,0))</f>
        <v>0</v>
      </c>
      <c r="K507" s="226">
        <f>INDEX('Uganda workforce data - raw'!$A$4:$F$619,MATCH($B507, 'Uganda workforce data - raw'!$B$4:$B$619,0), MATCH("Filled Male",'Uganda workforce data - raw'!$A$4:$F$4,0))*INDEX('Mapping cadres'!$B$1:$Z$616,MATCH($B507, 'Mapping cadres'!$B$1:$B$616,0), MATCH(K$32,'Mapping cadres'!$B$1:$Z$1,0))</f>
        <v>0</v>
      </c>
      <c r="L507" s="226">
        <f>INDEX('Uganda workforce data - raw'!$A$4:$F$619,MATCH($B507, 'Uganda workforce data - raw'!$B$4:$B$619,0), MATCH("Filled Male",'Uganda workforce data - raw'!$A$4:$F$4,0))*INDEX('Mapping cadres'!$B$1:$Z$616,MATCH($B507, 'Mapping cadres'!$B$1:$B$616,0), MATCH(L$32,'Mapping cadres'!$B$1:$Z$1,0))</f>
        <v>0</v>
      </c>
      <c r="M507" s="226">
        <f>INDEX('Uganda workforce data - raw'!$A$4:$F$619,MATCH($B507, 'Uganda workforce data - raw'!$B$4:$B$619,0), MATCH("Filled Male",'Uganda workforce data - raw'!$A$4:$F$4,0))*INDEX('Mapping cadres'!$B$1:$Z$616,MATCH($B507, 'Mapping cadres'!$B$1:$B$616,0), MATCH(M$32,'Mapping cadres'!$B$1:$Z$1,0))</f>
        <v>0</v>
      </c>
      <c r="N507" s="226">
        <f>INDEX('Uganda workforce data - raw'!$A$4:$F$619,MATCH($B507, 'Uganda workforce data - raw'!$B$4:$B$619,0), MATCH("Filled Male",'Uganda workforce data - raw'!$A$4:$F$4,0))*INDEX('Mapping cadres'!$B$1:$Z$616,MATCH($B507, 'Mapping cadres'!$B$1:$B$616,0), MATCH(N$32,'Mapping cadres'!$B$1:$Z$1,0))</f>
        <v>0</v>
      </c>
      <c r="O507" s="226">
        <f>INDEX('Uganda workforce data - raw'!$A$4:$F$619,MATCH($B507, 'Uganda workforce data - raw'!$B$4:$B$619,0), MATCH("Filled Male",'Uganda workforce data - raw'!$A$4:$F$4,0))*INDEX('Mapping cadres'!$B$1:$Z$616,MATCH($B507, 'Mapping cadres'!$B$1:$B$616,0), MATCH(O$32,'Mapping cadres'!$B$1:$Z$1,0))</f>
        <v>0</v>
      </c>
      <c r="P507" s="226">
        <f>INDEX('Uganda workforce data - raw'!$A$4:$F$619,MATCH($B507, 'Uganda workforce data - raw'!$B$4:$B$619,0), MATCH("Filled Male",'Uganda workforce data - raw'!$A$4:$F$4,0))*INDEX('Mapping cadres'!$B$1:$Z$616,MATCH($B507, 'Mapping cadres'!$B$1:$B$616,0), MATCH(P$32,'Mapping cadres'!$B$1:$Z$1,0))</f>
        <v>0</v>
      </c>
      <c r="Q507" s="226">
        <f>INDEX('Uganda workforce data - raw'!$A$4:$F$619,MATCH($B507, 'Uganda workforce data - raw'!$B$4:$B$619,0), MATCH("Filled Male",'Uganda workforce data - raw'!$A$4:$F$4,0))*INDEX('Mapping cadres'!$B$1:$Z$616,MATCH($B507, 'Mapping cadres'!$B$1:$B$616,0), MATCH(Q$32,'Mapping cadres'!$B$1:$Z$1,0))</f>
        <v>0</v>
      </c>
      <c r="R507" s="226">
        <f>INDEX('Uganda workforce data - raw'!$A$4:$F$619,MATCH($B507, 'Uganda workforce data - raw'!$B$4:$B$619,0), MATCH("Filled Male",'Uganda workforce data - raw'!$A$4:$F$4,0))*INDEX('Mapping cadres'!$B$1:$Z$616,MATCH($B507, 'Mapping cadres'!$B$1:$B$616,0), MATCH(R$32,'Mapping cadres'!$B$1:$Z$1,0))</f>
        <v>0</v>
      </c>
      <c r="S507" s="226">
        <f>INDEX('Uganda workforce data - raw'!$A$4:$F$619,MATCH($B507, 'Uganda workforce data - raw'!$B$4:$B$619,0), MATCH("Filled Male",'Uganda workforce data - raw'!$A$4:$F$4,0))*INDEX('Mapping cadres'!$B$1:$Z$616,MATCH($B507, 'Mapping cadres'!$B$1:$B$616,0), MATCH(S$32,'Mapping cadres'!$B$1:$Z$1,0))</f>
        <v>0</v>
      </c>
      <c r="T507" s="226">
        <f>INDEX('Uganda workforce data - raw'!$A$4:$F$619,MATCH($B507, 'Uganda workforce data - raw'!$B$4:$B$619,0), MATCH("Filled Male",'Uganda workforce data - raw'!$A$4:$F$4,0))*INDEX('Mapping cadres'!$B$1:$Z$616,MATCH($B507, 'Mapping cadres'!$B$1:$B$616,0), MATCH(T$32,'Mapping cadres'!$B$1:$Z$1,0))</f>
        <v>0</v>
      </c>
      <c r="U507" s="226">
        <f>INDEX('Uganda workforce data - raw'!$A$4:$F$619,MATCH($B507, 'Uganda workforce data - raw'!$B$4:$B$619,0), MATCH("Filled Male",'Uganda workforce data - raw'!$A$4:$F$4,0))*INDEX('Mapping cadres'!$B$1:$Z$616,MATCH($B507, 'Mapping cadres'!$B$1:$B$616,0), MATCH(U$32,'Mapping cadres'!$B$1:$Z$1,0))</f>
        <v>0</v>
      </c>
      <c r="V507" s="226">
        <f>INDEX('Uganda workforce data - raw'!$A$4:$F$619,MATCH($B507, 'Uganda workforce data - raw'!$B$4:$B$619,0), MATCH("Filled Male",'Uganda workforce data - raw'!$A$4:$F$4,0))*INDEX('Mapping cadres'!$B$1:$Z$616,MATCH($B507, 'Mapping cadres'!$B$1:$B$616,0), MATCH(V$32,'Mapping cadres'!$B$1:$Z$1,0))</f>
        <v>0</v>
      </c>
      <c r="W507" s="226">
        <f>INDEX('Uganda workforce data - raw'!$A$4:$F$619,MATCH($B507, 'Uganda workforce data - raw'!$B$4:$B$619,0), MATCH("Filled Male",'Uganda workforce data - raw'!$A$4:$F$4,0))*INDEX('Mapping cadres'!$B$1:$Z$616,MATCH($B507, 'Mapping cadres'!$B$1:$B$616,0), MATCH(W$32,'Mapping cadres'!$B$1:$Z$1,0))</f>
        <v>0</v>
      </c>
      <c r="X507" s="226">
        <f>INDEX('Uganda workforce data - raw'!$A$4:$F$619,MATCH($B507, 'Uganda workforce data - raw'!$B$4:$B$619,0), MATCH("Filled Male",'Uganda workforce data - raw'!$A$4:$F$4,0))*INDEX('Mapping cadres'!$B$1:$Z$616,MATCH($B507, 'Mapping cadres'!$B$1:$B$616,0), MATCH(X$32,'Mapping cadres'!$B$1:$Z$1,0))</f>
        <v>0</v>
      </c>
      <c r="Y507" s="226">
        <f>INDEX('Uganda workforce data - raw'!$A$4:$F$619,MATCH($B507, 'Uganda workforce data - raw'!$B$4:$B$619,0), MATCH("Filled Male",'Uganda workforce data - raw'!$A$4:$F$4,0))*INDEX('Mapping cadres'!$B$1:$Z$616,MATCH($B507, 'Mapping cadres'!$B$1:$B$616,0), MATCH(Y$32,'Mapping cadres'!$B$1:$Z$1,0))</f>
        <v>0</v>
      </c>
      <c r="Z507" s="226">
        <f>INDEX('Uganda workforce data - raw'!$A$4:$F$619,MATCH($B507, 'Uganda workforce data - raw'!$B$4:$B$619,0), MATCH("Filled Male",'Uganda workforce data - raw'!$A$4:$F$4,0))*INDEX('Mapping cadres'!$B$1:$Z$616,MATCH($B507, 'Mapping cadres'!$B$1:$B$616,0), MATCH(Z$32,'Mapping cadres'!$B$1:$Z$1,0))</f>
        <v>0</v>
      </c>
      <c r="AA507" s="226">
        <f>INDEX('Uganda workforce data - raw'!$A$4:$F$619,MATCH($B507, 'Uganda workforce data - raw'!$B$4:$B$619,0), MATCH("Filled Female",'Uganda workforce data - raw'!$A$4:$F$4,0))*INDEX('Mapping cadres'!$B$1:$Z$616,MATCH($B507, 'Mapping cadres'!$B$1:$B$616,0), MATCH(AA$32,'Mapping cadres'!$B$1:$Z$1,0))</f>
        <v>0</v>
      </c>
      <c r="AB507" s="226">
        <f>INDEX('Uganda workforce data - raw'!$A$4:$F$619,MATCH($B507, 'Uganda workforce data - raw'!$B$4:$B$619,0), MATCH("Filled Female",'Uganda workforce data - raw'!$A$4:$F$4,0))*INDEX('Mapping cadres'!$B$1:$Z$616,MATCH($B507, 'Mapping cadres'!$B$1:$B$616,0), MATCH(AB$32,'Mapping cadres'!$B$1:$Z$1,0))</f>
        <v>0</v>
      </c>
      <c r="AC507" s="226">
        <f>INDEX('Uganda workforce data - raw'!$A$4:$F$619,MATCH($B507, 'Uganda workforce data - raw'!$B$4:$B$619,0), MATCH("Filled Female",'Uganda workforce data - raw'!$A$4:$F$4,0))*INDEX('Mapping cadres'!$B$1:$Z$616,MATCH($B507, 'Mapping cadres'!$B$1:$B$616,0), MATCH(AC$32,'Mapping cadres'!$B$1:$Z$1,0))</f>
        <v>1</v>
      </c>
      <c r="AD507" s="226">
        <f>INDEX('Uganda workforce data - raw'!$A$4:$F$619,MATCH($B507, 'Uganda workforce data - raw'!$B$4:$B$619,0), MATCH("Filled Female",'Uganda workforce data - raw'!$A$4:$F$4,0))*INDEX('Mapping cadres'!$B$1:$Z$616,MATCH($B507, 'Mapping cadres'!$B$1:$B$616,0), MATCH(AD$32,'Mapping cadres'!$B$1:$Z$1,0))</f>
        <v>0</v>
      </c>
      <c r="AE507" s="226">
        <f>INDEX('Uganda workforce data - raw'!$A$4:$F$619,MATCH($B507, 'Uganda workforce data - raw'!$B$4:$B$619,0), MATCH("Filled Female",'Uganda workforce data - raw'!$A$4:$F$4,0))*INDEX('Mapping cadres'!$B$1:$Z$616,MATCH($B507, 'Mapping cadres'!$B$1:$B$616,0), MATCH(AE$32,'Mapping cadres'!$B$1:$Z$1,0))</f>
        <v>0</v>
      </c>
      <c r="AF507" s="226">
        <f>INDEX('Uganda workforce data - raw'!$A$4:$F$619,MATCH($B507, 'Uganda workforce data - raw'!$B$4:$B$619,0), MATCH("Filled Female",'Uganda workforce data - raw'!$A$4:$F$4,0))*INDEX('Mapping cadres'!$B$1:$Z$616,MATCH($B507, 'Mapping cadres'!$B$1:$B$616,0), MATCH(AF$32,'Mapping cadres'!$B$1:$Z$1,0))</f>
        <v>0</v>
      </c>
      <c r="AG507" s="226">
        <f>INDEX('Uganda workforce data - raw'!$A$4:$F$619,MATCH($B507, 'Uganda workforce data - raw'!$B$4:$B$619,0), MATCH("Filled Female",'Uganda workforce data - raw'!$A$4:$F$4,0))*INDEX('Mapping cadres'!$B$1:$Z$616,MATCH($B507, 'Mapping cadres'!$B$1:$B$616,0), MATCH(AG$32,'Mapping cadres'!$B$1:$Z$1,0))</f>
        <v>0</v>
      </c>
      <c r="AH507" s="226">
        <f>INDEX('Uganda workforce data - raw'!$A$4:$F$619,MATCH($B507, 'Uganda workforce data - raw'!$B$4:$B$619,0), MATCH("Filled Female",'Uganda workforce data - raw'!$A$4:$F$4,0))*INDEX('Mapping cadres'!$B$1:$Z$616,MATCH($B507, 'Mapping cadres'!$B$1:$B$616,0), MATCH(AH$32,'Mapping cadres'!$B$1:$Z$1,0))</f>
        <v>0</v>
      </c>
      <c r="AI507" s="226">
        <f>INDEX('Uganda workforce data - raw'!$A$4:$F$619,MATCH($B507, 'Uganda workforce data - raw'!$B$4:$B$619,0), MATCH("Filled Female",'Uganda workforce data - raw'!$A$4:$F$4,0))*INDEX('Mapping cadres'!$B$1:$Z$616,MATCH($B507, 'Mapping cadres'!$B$1:$B$616,0), MATCH(AI$32,'Mapping cadres'!$B$1:$Z$1,0))</f>
        <v>0</v>
      </c>
      <c r="AJ507" s="226">
        <f>INDEX('Uganda workforce data - raw'!$A$4:$F$619,MATCH($B507, 'Uganda workforce data - raw'!$B$4:$B$619,0), MATCH("Filled Female",'Uganda workforce data - raw'!$A$4:$F$4,0))*INDEX('Mapping cadres'!$B$1:$Z$616,MATCH($B507, 'Mapping cadres'!$B$1:$B$616,0), MATCH(AJ$32,'Mapping cadres'!$B$1:$Z$1,0))</f>
        <v>0</v>
      </c>
      <c r="AK507" s="226">
        <f>INDEX('Uganda workforce data - raw'!$A$4:$F$619,MATCH($B507, 'Uganda workforce data - raw'!$B$4:$B$619,0), MATCH("Filled Female",'Uganda workforce data - raw'!$A$4:$F$4,0))*INDEX('Mapping cadres'!$B$1:$Z$616,MATCH($B507, 'Mapping cadres'!$B$1:$B$616,0), MATCH(AK$32,'Mapping cadres'!$B$1:$Z$1,0))</f>
        <v>0</v>
      </c>
      <c r="AL507" s="226">
        <f>INDEX('Uganda workforce data - raw'!$A$4:$F$619,MATCH($B507, 'Uganda workforce data - raw'!$B$4:$B$619,0), MATCH("Filled Female",'Uganda workforce data - raw'!$A$4:$F$4,0))*INDEX('Mapping cadres'!$B$1:$Z$616,MATCH($B507, 'Mapping cadres'!$B$1:$B$616,0), MATCH(AL$32,'Mapping cadres'!$B$1:$Z$1,0))</f>
        <v>0</v>
      </c>
      <c r="AM507" s="226">
        <f>INDEX('Uganda workforce data - raw'!$A$4:$F$619,MATCH($B507, 'Uganda workforce data - raw'!$B$4:$B$619,0), MATCH("Filled Female",'Uganda workforce data - raw'!$A$4:$F$4,0))*INDEX('Mapping cadres'!$B$1:$Z$616,MATCH($B507, 'Mapping cadres'!$B$1:$B$616,0), MATCH(AM$32,'Mapping cadres'!$B$1:$Z$1,0))</f>
        <v>0</v>
      </c>
      <c r="AN507" s="226">
        <f>INDEX('Uganda workforce data - raw'!$A$4:$F$619,MATCH($B507, 'Uganda workforce data - raw'!$B$4:$B$619,0), MATCH("Filled Female",'Uganda workforce data - raw'!$A$4:$F$4,0))*INDEX('Mapping cadres'!$B$1:$Z$616,MATCH($B507, 'Mapping cadres'!$B$1:$B$616,0), MATCH(AN$32,'Mapping cadres'!$B$1:$Z$1,0))</f>
        <v>0</v>
      </c>
      <c r="AO507" s="226">
        <f>INDEX('Uganda workforce data - raw'!$A$4:$F$619,MATCH($B507, 'Uganda workforce data - raw'!$B$4:$B$619,0), MATCH("Filled Female",'Uganda workforce data - raw'!$A$4:$F$4,0))*INDEX('Mapping cadres'!$B$1:$Z$616,MATCH($B507, 'Mapping cadres'!$B$1:$B$616,0), MATCH(AO$32,'Mapping cadres'!$B$1:$Z$1,0))</f>
        <v>0</v>
      </c>
      <c r="AP507" s="226">
        <f>INDEX('Uganda workforce data - raw'!$A$4:$F$619,MATCH($B507, 'Uganda workforce data - raw'!$B$4:$B$619,0), MATCH("Filled Female",'Uganda workforce data - raw'!$A$4:$F$4,0))*INDEX('Mapping cadres'!$B$1:$Z$616,MATCH($B507, 'Mapping cadres'!$B$1:$B$616,0), MATCH(AP$32,'Mapping cadres'!$B$1:$Z$1,0))</f>
        <v>0</v>
      </c>
      <c r="AQ507" s="226">
        <f>INDEX('Uganda workforce data - raw'!$A$4:$F$619,MATCH($B507, 'Uganda workforce data - raw'!$B$4:$B$619,0), MATCH("Filled Female",'Uganda workforce data - raw'!$A$4:$F$4,0))*INDEX('Mapping cadres'!$B$1:$Z$616,MATCH($B507, 'Mapping cadres'!$B$1:$B$616,0), MATCH(AQ$32,'Mapping cadres'!$B$1:$Z$1,0))</f>
        <v>0</v>
      </c>
      <c r="AR507" s="226">
        <f>INDEX('Uganda workforce data - raw'!$A$4:$F$619,MATCH($B507, 'Uganda workforce data - raw'!$B$4:$B$619,0), MATCH("Filled Female",'Uganda workforce data - raw'!$A$4:$F$4,0))*INDEX('Mapping cadres'!$B$1:$Z$616,MATCH($B507, 'Mapping cadres'!$B$1:$B$616,0), MATCH(AR$32,'Mapping cadres'!$B$1:$Z$1,0))</f>
        <v>0</v>
      </c>
      <c r="AS507" s="226">
        <f>INDEX('Uganda workforce data - raw'!$A$4:$F$619,MATCH($B507, 'Uganda workforce data - raw'!$B$4:$B$619,0), MATCH("Filled Female",'Uganda workforce data - raw'!$A$4:$F$4,0))*INDEX('Mapping cadres'!$B$1:$Z$616,MATCH($B507, 'Mapping cadres'!$B$1:$B$616,0), MATCH(AS$32,'Mapping cadres'!$B$1:$Z$1,0))</f>
        <v>0</v>
      </c>
      <c r="AT507" s="226">
        <f>INDEX('Uganda workforce data - raw'!$A$4:$F$619,MATCH($B507, 'Uganda workforce data - raw'!$B$4:$B$619,0), MATCH("Filled Female",'Uganda workforce data - raw'!$A$4:$F$4,0))*INDEX('Mapping cadres'!$B$1:$Z$616,MATCH($B507, 'Mapping cadres'!$B$1:$B$616,0), MATCH(AT$32,'Mapping cadres'!$B$1:$Z$1,0))</f>
        <v>0</v>
      </c>
      <c r="AU507" s="226">
        <f>INDEX('Uganda workforce data - raw'!$A$4:$F$619,MATCH($B507, 'Uganda workforce data - raw'!$B$4:$B$619,0), MATCH("Filled Female",'Uganda workforce data - raw'!$A$4:$F$4,0))*INDEX('Mapping cadres'!$B$1:$Z$616,MATCH($B507, 'Mapping cadres'!$B$1:$B$616,0), MATCH(AU$32,'Mapping cadres'!$B$1:$Z$1,0))</f>
        <v>0</v>
      </c>
      <c r="AV507" s="226">
        <f>INDEX('Uganda workforce data - raw'!$A$4:$F$619,MATCH($B507, 'Uganda workforce data - raw'!$B$4:$B$619,0), MATCH("Filled Female",'Uganda workforce data - raw'!$A$4:$F$4,0))*INDEX('Mapping cadres'!$B$1:$Z$616,MATCH($B507, 'Mapping cadres'!$B$1:$B$616,0), MATCH(AV$32,'Mapping cadres'!$B$1:$Z$1,0))</f>
        <v>0</v>
      </c>
      <c r="AW507" s="226">
        <f>INDEX('Uganda workforce data - raw'!$A$4:$F$619,MATCH($B507, 'Uganda workforce data - raw'!$B$4:$B$619,0), MATCH("Filled Female",'Uganda workforce data - raw'!$A$4:$F$4,0))*INDEX('Mapping cadres'!$B$1:$Z$616,MATCH($B507, 'Mapping cadres'!$B$1:$B$616,0), MATCH(AW$32,'Mapping cadres'!$B$1:$Z$1,0))</f>
        <v>0</v>
      </c>
      <c r="AX507" s="226">
        <f>INDEX('Uganda workforce data - raw'!$A$4:$F$619,MATCH($B507, 'Uganda workforce data - raw'!$B$4:$B$619,0), MATCH("Filled Female",'Uganda workforce data - raw'!$A$4:$F$4,0))*INDEX('Mapping cadres'!$B$1:$Z$616,MATCH($B507, 'Mapping cadres'!$B$1:$B$616,0), MATCH(AX$32,'Mapping cadres'!$B$1:$Z$1,0))</f>
        <v>0</v>
      </c>
      <c r="AY507" s="226">
        <f t="shared" si="173"/>
        <v>0</v>
      </c>
      <c r="AZ507" s="226">
        <f t="shared" si="174"/>
        <v>0</v>
      </c>
      <c r="BA507" s="226">
        <f t="shared" si="175"/>
        <v>2</v>
      </c>
      <c r="BB507" s="226">
        <f t="shared" si="176"/>
        <v>0</v>
      </c>
      <c r="BC507" s="226">
        <f t="shared" si="177"/>
        <v>0</v>
      </c>
      <c r="BD507" s="226">
        <f t="shared" si="178"/>
        <v>0</v>
      </c>
      <c r="BE507" s="226">
        <f t="shared" si="179"/>
        <v>0</v>
      </c>
      <c r="BF507" s="226">
        <f t="shared" si="180"/>
        <v>0</v>
      </c>
      <c r="BG507" s="226">
        <f t="shared" si="181"/>
        <v>0</v>
      </c>
      <c r="BH507" s="226">
        <f t="shared" si="182"/>
        <v>0</v>
      </c>
      <c r="BI507" s="226">
        <f t="shared" si="183"/>
        <v>0</v>
      </c>
      <c r="BJ507" s="226">
        <f t="shared" si="184"/>
        <v>0</v>
      </c>
      <c r="BK507" s="226">
        <f t="shared" si="185"/>
        <v>0</v>
      </c>
      <c r="BL507" s="226">
        <f t="shared" si="186"/>
        <v>0</v>
      </c>
      <c r="BM507" s="226">
        <f t="shared" si="187"/>
        <v>0</v>
      </c>
      <c r="BN507" s="226">
        <f t="shared" si="188"/>
        <v>0</v>
      </c>
      <c r="BO507" s="226">
        <f t="shared" si="189"/>
        <v>0</v>
      </c>
      <c r="BP507" s="226">
        <f t="shared" si="190"/>
        <v>0</v>
      </c>
      <c r="BQ507" s="226">
        <f t="shared" si="191"/>
        <v>0</v>
      </c>
      <c r="BR507" s="226">
        <f t="shared" si="192"/>
        <v>0</v>
      </c>
      <c r="BS507" s="226">
        <f t="shared" si="193"/>
        <v>0</v>
      </c>
      <c r="BT507" s="226">
        <f t="shared" si="194"/>
        <v>0</v>
      </c>
      <c r="BU507" s="226">
        <f t="shared" si="195"/>
        <v>0</v>
      </c>
      <c r="BV507" s="226">
        <f t="shared" si="196"/>
        <v>0</v>
      </c>
    </row>
    <row r="508" spans="1:74">
      <c r="A508" s="226">
        <v>476</v>
      </c>
      <c r="B508" s="226" t="s">
        <v>1774</v>
      </c>
      <c r="C508" s="226">
        <f>INDEX('Uganda workforce data - raw'!$A$4:$F$619,MATCH($B508, 'Uganda workforce data - raw'!$B$4:$B$619,0), MATCH("Filled Male",'Uganda workforce data - raw'!$A$4:$F$4,0))*INDEX('Mapping cadres'!$B$1:$Z$616,MATCH($B508, 'Mapping cadres'!$B$1:$B$616,0), MATCH(C$32,'Mapping cadres'!$B$1:$Z$1,0))</f>
        <v>0</v>
      </c>
      <c r="D508" s="226">
        <f>INDEX('Uganda workforce data - raw'!$A$4:$F$619,MATCH($B508, 'Uganda workforce data - raw'!$B$4:$B$619,0), MATCH("Filled Male",'Uganda workforce data - raw'!$A$4:$F$4,0))*INDEX('Mapping cadres'!$B$1:$Z$616,MATCH($B508, 'Mapping cadres'!$B$1:$B$616,0), MATCH(D$32,'Mapping cadres'!$B$1:$Z$1,0))</f>
        <v>0</v>
      </c>
      <c r="E508" s="226">
        <f>INDEX('Uganda workforce data - raw'!$A$4:$F$619,MATCH($B508, 'Uganda workforce data - raw'!$B$4:$B$619,0), MATCH("Filled Male",'Uganda workforce data - raw'!$A$4:$F$4,0))*INDEX('Mapping cadres'!$B$1:$Z$616,MATCH($B508, 'Mapping cadres'!$B$1:$B$616,0), MATCH(E$32,'Mapping cadres'!$B$1:$Z$1,0))</f>
        <v>0</v>
      </c>
      <c r="F508" s="226">
        <f>INDEX('Uganda workforce data - raw'!$A$4:$F$619,MATCH($B508, 'Uganda workforce data - raw'!$B$4:$B$619,0), MATCH("Filled Male",'Uganda workforce data - raw'!$A$4:$F$4,0))*INDEX('Mapping cadres'!$B$1:$Z$616,MATCH($B508, 'Mapping cadres'!$B$1:$B$616,0), MATCH(F$32,'Mapping cadres'!$B$1:$Z$1,0))</f>
        <v>0</v>
      </c>
      <c r="G508" s="226">
        <f>INDEX('Uganda workforce data - raw'!$A$4:$F$619,MATCH($B508, 'Uganda workforce data - raw'!$B$4:$B$619,0), MATCH("Filled Male",'Uganda workforce data - raw'!$A$4:$F$4,0))*INDEX('Mapping cadres'!$B$1:$Z$616,MATCH($B508, 'Mapping cadres'!$B$1:$B$616,0), MATCH(G$32,'Mapping cadres'!$B$1:$Z$1,0))</f>
        <v>0</v>
      </c>
      <c r="H508" s="226">
        <f>INDEX('Uganda workforce data - raw'!$A$4:$F$619,MATCH($B508, 'Uganda workforce data - raw'!$B$4:$B$619,0), MATCH("Filled Male",'Uganda workforce data - raw'!$A$4:$F$4,0))*INDEX('Mapping cadres'!$B$1:$Z$616,MATCH($B508, 'Mapping cadres'!$B$1:$B$616,0), MATCH(H$32,'Mapping cadres'!$B$1:$Z$1,0))</f>
        <v>0</v>
      </c>
      <c r="I508" s="226">
        <f>INDEX('Uganda workforce data - raw'!$A$4:$F$619,MATCH($B508, 'Uganda workforce data - raw'!$B$4:$B$619,0), MATCH("Filled Male",'Uganda workforce data - raw'!$A$4:$F$4,0))*INDEX('Mapping cadres'!$B$1:$Z$616,MATCH($B508, 'Mapping cadres'!$B$1:$B$616,0), MATCH(I$32,'Mapping cadres'!$B$1:$Z$1,0))</f>
        <v>0</v>
      </c>
      <c r="J508" s="226">
        <f>INDEX('Uganda workforce data - raw'!$A$4:$F$619,MATCH($B508, 'Uganda workforce data - raw'!$B$4:$B$619,0), MATCH("Filled Male",'Uganda workforce data - raw'!$A$4:$F$4,0))*INDEX('Mapping cadres'!$B$1:$Z$616,MATCH($B508, 'Mapping cadres'!$B$1:$B$616,0), MATCH(J$32,'Mapping cadres'!$B$1:$Z$1,0))</f>
        <v>0</v>
      </c>
      <c r="K508" s="226">
        <f>INDEX('Uganda workforce data - raw'!$A$4:$F$619,MATCH($B508, 'Uganda workforce data - raw'!$B$4:$B$619,0), MATCH("Filled Male",'Uganda workforce data - raw'!$A$4:$F$4,0))*INDEX('Mapping cadres'!$B$1:$Z$616,MATCH($B508, 'Mapping cadres'!$B$1:$B$616,0), MATCH(K$32,'Mapping cadres'!$B$1:$Z$1,0))</f>
        <v>0</v>
      </c>
      <c r="L508" s="226">
        <f>INDEX('Uganda workforce data - raw'!$A$4:$F$619,MATCH($B508, 'Uganda workforce data - raw'!$B$4:$B$619,0), MATCH("Filled Male",'Uganda workforce data - raw'!$A$4:$F$4,0))*INDEX('Mapping cadres'!$B$1:$Z$616,MATCH($B508, 'Mapping cadres'!$B$1:$B$616,0), MATCH(L$32,'Mapping cadres'!$B$1:$Z$1,0))</f>
        <v>0</v>
      </c>
      <c r="M508" s="226">
        <f>INDEX('Uganda workforce data - raw'!$A$4:$F$619,MATCH($B508, 'Uganda workforce data - raw'!$B$4:$B$619,0), MATCH("Filled Male",'Uganda workforce data - raw'!$A$4:$F$4,0))*INDEX('Mapping cadres'!$B$1:$Z$616,MATCH($B508, 'Mapping cadres'!$B$1:$B$616,0), MATCH(M$32,'Mapping cadres'!$B$1:$Z$1,0))</f>
        <v>0</v>
      </c>
      <c r="N508" s="226">
        <f>INDEX('Uganda workforce data - raw'!$A$4:$F$619,MATCH($B508, 'Uganda workforce data - raw'!$B$4:$B$619,0), MATCH("Filled Male",'Uganda workforce data - raw'!$A$4:$F$4,0))*INDEX('Mapping cadres'!$B$1:$Z$616,MATCH($B508, 'Mapping cadres'!$B$1:$B$616,0), MATCH(N$32,'Mapping cadres'!$B$1:$Z$1,0))</f>
        <v>0</v>
      </c>
      <c r="O508" s="226">
        <f>INDEX('Uganda workforce data - raw'!$A$4:$F$619,MATCH($B508, 'Uganda workforce data - raw'!$B$4:$B$619,0), MATCH("Filled Male",'Uganda workforce data - raw'!$A$4:$F$4,0))*INDEX('Mapping cadres'!$B$1:$Z$616,MATCH($B508, 'Mapping cadres'!$B$1:$B$616,0), MATCH(O$32,'Mapping cadres'!$B$1:$Z$1,0))</f>
        <v>0</v>
      </c>
      <c r="P508" s="226">
        <f>INDEX('Uganda workforce data - raw'!$A$4:$F$619,MATCH($B508, 'Uganda workforce data - raw'!$B$4:$B$619,0), MATCH("Filled Male",'Uganda workforce data - raw'!$A$4:$F$4,0))*INDEX('Mapping cadres'!$B$1:$Z$616,MATCH($B508, 'Mapping cadres'!$B$1:$B$616,0), MATCH(P$32,'Mapping cadres'!$B$1:$Z$1,0))</f>
        <v>0</v>
      </c>
      <c r="Q508" s="226">
        <f>INDEX('Uganda workforce data - raw'!$A$4:$F$619,MATCH($B508, 'Uganda workforce data - raw'!$B$4:$B$619,0), MATCH("Filled Male",'Uganda workforce data - raw'!$A$4:$F$4,0))*INDEX('Mapping cadres'!$B$1:$Z$616,MATCH($B508, 'Mapping cadres'!$B$1:$B$616,0), MATCH(Q$32,'Mapping cadres'!$B$1:$Z$1,0))</f>
        <v>0</v>
      </c>
      <c r="R508" s="226">
        <f>INDEX('Uganda workforce data - raw'!$A$4:$F$619,MATCH($B508, 'Uganda workforce data - raw'!$B$4:$B$619,0), MATCH("Filled Male",'Uganda workforce data - raw'!$A$4:$F$4,0))*INDEX('Mapping cadres'!$B$1:$Z$616,MATCH($B508, 'Mapping cadres'!$B$1:$B$616,0), MATCH(R$32,'Mapping cadres'!$B$1:$Z$1,0))</f>
        <v>0</v>
      </c>
      <c r="S508" s="226">
        <f>INDEX('Uganda workforce data - raw'!$A$4:$F$619,MATCH($B508, 'Uganda workforce data - raw'!$B$4:$B$619,0), MATCH("Filled Male",'Uganda workforce data - raw'!$A$4:$F$4,0))*INDEX('Mapping cadres'!$B$1:$Z$616,MATCH($B508, 'Mapping cadres'!$B$1:$B$616,0), MATCH(S$32,'Mapping cadres'!$B$1:$Z$1,0))</f>
        <v>0</v>
      </c>
      <c r="T508" s="226">
        <f>INDEX('Uganda workforce data - raw'!$A$4:$F$619,MATCH($B508, 'Uganda workforce data - raw'!$B$4:$B$619,0), MATCH("Filled Male",'Uganda workforce data - raw'!$A$4:$F$4,0))*INDEX('Mapping cadres'!$B$1:$Z$616,MATCH($B508, 'Mapping cadres'!$B$1:$B$616,0), MATCH(T$32,'Mapping cadres'!$B$1:$Z$1,0))</f>
        <v>0</v>
      </c>
      <c r="U508" s="226">
        <f>INDEX('Uganda workforce data - raw'!$A$4:$F$619,MATCH($B508, 'Uganda workforce data - raw'!$B$4:$B$619,0), MATCH("Filled Male",'Uganda workforce data - raw'!$A$4:$F$4,0))*INDEX('Mapping cadres'!$B$1:$Z$616,MATCH($B508, 'Mapping cadres'!$B$1:$B$616,0), MATCH(U$32,'Mapping cadres'!$B$1:$Z$1,0))</f>
        <v>0</v>
      </c>
      <c r="V508" s="226">
        <f>INDEX('Uganda workforce data - raw'!$A$4:$F$619,MATCH($B508, 'Uganda workforce data - raw'!$B$4:$B$619,0), MATCH("Filled Male",'Uganda workforce data - raw'!$A$4:$F$4,0))*INDEX('Mapping cadres'!$B$1:$Z$616,MATCH($B508, 'Mapping cadres'!$B$1:$B$616,0), MATCH(V$32,'Mapping cadres'!$B$1:$Z$1,0))</f>
        <v>0</v>
      </c>
      <c r="W508" s="226">
        <f>INDEX('Uganda workforce data - raw'!$A$4:$F$619,MATCH($B508, 'Uganda workforce data - raw'!$B$4:$B$619,0), MATCH("Filled Male",'Uganda workforce data - raw'!$A$4:$F$4,0))*INDEX('Mapping cadres'!$B$1:$Z$616,MATCH($B508, 'Mapping cadres'!$B$1:$B$616,0), MATCH(W$32,'Mapping cadres'!$B$1:$Z$1,0))</f>
        <v>0</v>
      </c>
      <c r="X508" s="226">
        <f>INDEX('Uganda workforce data - raw'!$A$4:$F$619,MATCH($B508, 'Uganda workforce data - raw'!$B$4:$B$619,0), MATCH("Filled Male",'Uganda workforce data - raw'!$A$4:$F$4,0))*INDEX('Mapping cadres'!$B$1:$Z$616,MATCH($B508, 'Mapping cadres'!$B$1:$B$616,0), MATCH(X$32,'Mapping cadres'!$B$1:$Z$1,0))</f>
        <v>0</v>
      </c>
      <c r="Y508" s="226">
        <f>INDEX('Uganda workforce data - raw'!$A$4:$F$619,MATCH($B508, 'Uganda workforce data - raw'!$B$4:$B$619,0), MATCH("Filled Male",'Uganda workforce data - raw'!$A$4:$F$4,0))*INDEX('Mapping cadres'!$B$1:$Z$616,MATCH($B508, 'Mapping cadres'!$B$1:$B$616,0), MATCH(Y$32,'Mapping cadres'!$B$1:$Z$1,0))</f>
        <v>0</v>
      </c>
      <c r="Z508" s="226">
        <f>INDEX('Uganda workforce data - raw'!$A$4:$F$619,MATCH($B508, 'Uganda workforce data - raw'!$B$4:$B$619,0), MATCH("Filled Male",'Uganda workforce data - raw'!$A$4:$F$4,0))*INDEX('Mapping cadres'!$B$1:$Z$616,MATCH($B508, 'Mapping cadres'!$B$1:$B$616,0), MATCH(Z$32,'Mapping cadres'!$B$1:$Z$1,0))</f>
        <v>0</v>
      </c>
      <c r="AA508" s="226">
        <f>INDEX('Uganda workforce data - raw'!$A$4:$F$619,MATCH($B508, 'Uganda workforce data - raw'!$B$4:$B$619,0), MATCH("Filled Female",'Uganda workforce data - raw'!$A$4:$F$4,0))*INDEX('Mapping cadres'!$B$1:$Z$616,MATCH($B508, 'Mapping cadres'!$B$1:$B$616,0), MATCH(AA$32,'Mapping cadres'!$B$1:$Z$1,0))</f>
        <v>1</v>
      </c>
      <c r="AB508" s="226">
        <f>INDEX('Uganda workforce data - raw'!$A$4:$F$619,MATCH($B508, 'Uganda workforce data - raw'!$B$4:$B$619,0), MATCH("Filled Female",'Uganda workforce data - raw'!$A$4:$F$4,0))*INDEX('Mapping cadres'!$B$1:$Z$616,MATCH($B508, 'Mapping cadres'!$B$1:$B$616,0), MATCH(AB$32,'Mapping cadres'!$B$1:$Z$1,0))</f>
        <v>0</v>
      </c>
      <c r="AC508" s="226">
        <f>INDEX('Uganda workforce data - raw'!$A$4:$F$619,MATCH($B508, 'Uganda workforce data - raw'!$B$4:$B$619,0), MATCH("Filled Female",'Uganda workforce data - raw'!$A$4:$F$4,0))*INDEX('Mapping cadres'!$B$1:$Z$616,MATCH($B508, 'Mapping cadres'!$B$1:$B$616,0), MATCH(AC$32,'Mapping cadres'!$B$1:$Z$1,0))</f>
        <v>0</v>
      </c>
      <c r="AD508" s="226">
        <f>INDEX('Uganda workforce data - raw'!$A$4:$F$619,MATCH($B508, 'Uganda workforce data - raw'!$B$4:$B$619,0), MATCH("Filled Female",'Uganda workforce data - raw'!$A$4:$F$4,0))*INDEX('Mapping cadres'!$B$1:$Z$616,MATCH($B508, 'Mapping cadres'!$B$1:$B$616,0), MATCH(AD$32,'Mapping cadres'!$B$1:$Z$1,0))</f>
        <v>0</v>
      </c>
      <c r="AE508" s="226">
        <f>INDEX('Uganda workforce data - raw'!$A$4:$F$619,MATCH($B508, 'Uganda workforce data - raw'!$B$4:$B$619,0), MATCH("Filled Female",'Uganda workforce data - raw'!$A$4:$F$4,0))*INDEX('Mapping cadres'!$B$1:$Z$616,MATCH($B508, 'Mapping cadres'!$B$1:$B$616,0), MATCH(AE$32,'Mapping cadres'!$B$1:$Z$1,0))</f>
        <v>0</v>
      </c>
      <c r="AF508" s="226">
        <f>INDEX('Uganda workforce data - raw'!$A$4:$F$619,MATCH($B508, 'Uganda workforce data - raw'!$B$4:$B$619,0), MATCH("Filled Female",'Uganda workforce data - raw'!$A$4:$F$4,0))*INDEX('Mapping cadres'!$B$1:$Z$616,MATCH($B508, 'Mapping cadres'!$B$1:$B$616,0), MATCH(AF$32,'Mapping cadres'!$B$1:$Z$1,0))</f>
        <v>0</v>
      </c>
      <c r="AG508" s="226">
        <f>INDEX('Uganda workforce data - raw'!$A$4:$F$619,MATCH($B508, 'Uganda workforce data - raw'!$B$4:$B$619,0), MATCH("Filled Female",'Uganda workforce data - raw'!$A$4:$F$4,0))*INDEX('Mapping cadres'!$B$1:$Z$616,MATCH($B508, 'Mapping cadres'!$B$1:$B$616,0), MATCH(AG$32,'Mapping cadres'!$B$1:$Z$1,0))</f>
        <v>0</v>
      </c>
      <c r="AH508" s="226">
        <f>INDEX('Uganda workforce data - raw'!$A$4:$F$619,MATCH($B508, 'Uganda workforce data - raw'!$B$4:$B$619,0), MATCH("Filled Female",'Uganda workforce data - raw'!$A$4:$F$4,0))*INDEX('Mapping cadres'!$B$1:$Z$616,MATCH($B508, 'Mapping cadres'!$B$1:$B$616,0), MATCH(AH$32,'Mapping cadres'!$B$1:$Z$1,0))</f>
        <v>0</v>
      </c>
      <c r="AI508" s="226">
        <f>INDEX('Uganda workforce data - raw'!$A$4:$F$619,MATCH($B508, 'Uganda workforce data - raw'!$B$4:$B$619,0), MATCH("Filled Female",'Uganda workforce data - raw'!$A$4:$F$4,0))*INDEX('Mapping cadres'!$B$1:$Z$616,MATCH($B508, 'Mapping cadres'!$B$1:$B$616,0), MATCH(AI$32,'Mapping cadres'!$B$1:$Z$1,0))</f>
        <v>0</v>
      </c>
      <c r="AJ508" s="226">
        <f>INDEX('Uganda workforce data - raw'!$A$4:$F$619,MATCH($B508, 'Uganda workforce data - raw'!$B$4:$B$619,0), MATCH("Filled Female",'Uganda workforce data - raw'!$A$4:$F$4,0))*INDEX('Mapping cadres'!$B$1:$Z$616,MATCH($B508, 'Mapping cadres'!$B$1:$B$616,0), MATCH(AJ$32,'Mapping cadres'!$B$1:$Z$1,0))</f>
        <v>0</v>
      </c>
      <c r="AK508" s="226">
        <f>INDEX('Uganda workforce data - raw'!$A$4:$F$619,MATCH($B508, 'Uganda workforce data - raw'!$B$4:$B$619,0), MATCH("Filled Female",'Uganda workforce data - raw'!$A$4:$F$4,0))*INDEX('Mapping cadres'!$B$1:$Z$616,MATCH($B508, 'Mapping cadres'!$B$1:$B$616,0), MATCH(AK$32,'Mapping cadres'!$B$1:$Z$1,0))</f>
        <v>0</v>
      </c>
      <c r="AL508" s="226">
        <f>INDEX('Uganda workforce data - raw'!$A$4:$F$619,MATCH($B508, 'Uganda workforce data - raw'!$B$4:$B$619,0), MATCH("Filled Female",'Uganda workforce data - raw'!$A$4:$F$4,0))*INDEX('Mapping cadres'!$B$1:$Z$616,MATCH($B508, 'Mapping cadres'!$B$1:$B$616,0), MATCH(AL$32,'Mapping cadres'!$B$1:$Z$1,0))</f>
        <v>0</v>
      </c>
      <c r="AM508" s="226">
        <f>INDEX('Uganda workforce data - raw'!$A$4:$F$619,MATCH($B508, 'Uganda workforce data - raw'!$B$4:$B$619,0), MATCH("Filled Female",'Uganda workforce data - raw'!$A$4:$F$4,0))*INDEX('Mapping cadres'!$B$1:$Z$616,MATCH($B508, 'Mapping cadres'!$B$1:$B$616,0), MATCH(AM$32,'Mapping cadres'!$B$1:$Z$1,0))</f>
        <v>0</v>
      </c>
      <c r="AN508" s="226">
        <f>INDEX('Uganda workforce data - raw'!$A$4:$F$619,MATCH($B508, 'Uganda workforce data - raw'!$B$4:$B$619,0), MATCH("Filled Female",'Uganda workforce data - raw'!$A$4:$F$4,0))*INDEX('Mapping cadres'!$B$1:$Z$616,MATCH($B508, 'Mapping cadres'!$B$1:$B$616,0), MATCH(AN$32,'Mapping cadres'!$B$1:$Z$1,0))</f>
        <v>0</v>
      </c>
      <c r="AO508" s="226">
        <f>INDEX('Uganda workforce data - raw'!$A$4:$F$619,MATCH($B508, 'Uganda workforce data - raw'!$B$4:$B$619,0), MATCH("Filled Female",'Uganda workforce data - raw'!$A$4:$F$4,0))*INDEX('Mapping cadres'!$B$1:$Z$616,MATCH($B508, 'Mapping cadres'!$B$1:$B$616,0), MATCH(AO$32,'Mapping cadres'!$B$1:$Z$1,0))</f>
        <v>0</v>
      </c>
      <c r="AP508" s="226">
        <f>INDEX('Uganda workforce data - raw'!$A$4:$F$619,MATCH($B508, 'Uganda workforce data - raw'!$B$4:$B$619,0), MATCH("Filled Female",'Uganda workforce data - raw'!$A$4:$F$4,0))*INDEX('Mapping cadres'!$B$1:$Z$616,MATCH($B508, 'Mapping cadres'!$B$1:$B$616,0), MATCH(AP$32,'Mapping cadres'!$B$1:$Z$1,0))</f>
        <v>0</v>
      </c>
      <c r="AQ508" s="226">
        <f>INDEX('Uganda workforce data - raw'!$A$4:$F$619,MATCH($B508, 'Uganda workforce data - raw'!$B$4:$B$619,0), MATCH("Filled Female",'Uganda workforce data - raw'!$A$4:$F$4,0))*INDEX('Mapping cadres'!$B$1:$Z$616,MATCH($B508, 'Mapping cadres'!$B$1:$B$616,0), MATCH(AQ$32,'Mapping cadres'!$B$1:$Z$1,0))</f>
        <v>0</v>
      </c>
      <c r="AR508" s="226">
        <f>INDEX('Uganda workforce data - raw'!$A$4:$F$619,MATCH($B508, 'Uganda workforce data - raw'!$B$4:$B$619,0), MATCH("Filled Female",'Uganda workforce data - raw'!$A$4:$F$4,0))*INDEX('Mapping cadres'!$B$1:$Z$616,MATCH($B508, 'Mapping cadres'!$B$1:$B$616,0), MATCH(AR$32,'Mapping cadres'!$B$1:$Z$1,0))</f>
        <v>0</v>
      </c>
      <c r="AS508" s="226">
        <f>INDEX('Uganda workforce data - raw'!$A$4:$F$619,MATCH($B508, 'Uganda workforce data - raw'!$B$4:$B$619,0), MATCH("Filled Female",'Uganda workforce data - raw'!$A$4:$F$4,0))*INDEX('Mapping cadres'!$B$1:$Z$616,MATCH($B508, 'Mapping cadres'!$B$1:$B$616,0), MATCH(AS$32,'Mapping cadres'!$B$1:$Z$1,0))</f>
        <v>0</v>
      </c>
      <c r="AT508" s="226">
        <f>INDEX('Uganda workforce data - raw'!$A$4:$F$619,MATCH($B508, 'Uganda workforce data - raw'!$B$4:$B$619,0), MATCH("Filled Female",'Uganda workforce data - raw'!$A$4:$F$4,0))*INDEX('Mapping cadres'!$B$1:$Z$616,MATCH($B508, 'Mapping cadres'!$B$1:$B$616,0), MATCH(AT$32,'Mapping cadres'!$B$1:$Z$1,0))</f>
        <v>0</v>
      </c>
      <c r="AU508" s="226">
        <f>INDEX('Uganda workforce data - raw'!$A$4:$F$619,MATCH($B508, 'Uganda workforce data - raw'!$B$4:$B$619,0), MATCH("Filled Female",'Uganda workforce data - raw'!$A$4:$F$4,0))*INDEX('Mapping cadres'!$B$1:$Z$616,MATCH($B508, 'Mapping cadres'!$B$1:$B$616,0), MATCH(AU$32,'Mapping cadres'!$B$1:$Z$1,0))</f>
        <v>0</v>
      </c>
      <c r="AV508" s="226">
        <f>INDEX('Uganda workforce data - raw'!$A$4:$F$619,MATCH($B508, 'Uganda workforce data - raw'!$B$4:$B$619,0), MATCH("Filled Female",'Uganda workforce data - raw'!$A$4:$F$4,0))*INDEX('Mapping cadres'!$B$1:$Z$616,MATCH($B508, 'Mapping cadres'!$B$1:$B$616,0), MATCH(AV$32,'Mapping cadres'!$B$1:$Z$1,0))</f>
        <v>0</v>
      </c>
      <c r="AW508" s="226">
        <f>INDEX('Uganda workforce data - raw'!$A$4:$F$619,MATCH($B508, 'Uganda workforce data - raw'!$B$4:$B$619,0), MATCH("Filled Female",'Uganda workforce data - raw'!$A$4:$F$4,0))*INDEX('Mapping cadres'!$B$1:$Z$616,MATCH($B508, 'Mapping cadres'!$B$1:$B$616,0), MATCH(AW$32,'Mapping cadres'!$B$1:$Z$1,0))</f>
        <v>0</v>
      </c>
      <c r="AX508" s="226">
        <f>INDEX('Uganda workforce data - raw'!$A$4:$F$619,MATCH($B508, 'Uganda workforce data - raw'!$B$4:$B$619,0), MATCH("Filled Female",'Uganda workforce data - raw'!$A$4:$F$4,0))*INDEX('Mapping cadres'!$B$1:$Z$616,MATCH($B508, 'Mapping cadres'!$B$1:$B$616,0), MATCH(AX$32,'Mapping cadres'!$B$1:$Z$1,0))</f>
        <v>0</v>
      </c>
      <c r="AY508" s="226">
        <f t="shared" si="173"/>
        <v>1</v>
      </c>
      <c r="AZ508" s="226">
        <f t="shared" si="174"/>
        <v>0</v>
      </c>
      <c r="BA508" s="226">
        <f t="shared" si="175"/>
        <v>0</v>
      </c>
      <c r="BB508" s="226">
        <f t="shared" si="176"/>
        <v>0</v>
      </c>
      <c r="BC508" s="226">
        <f t="shared" si="177"/>
        <v>0</v>
      </c>
      <c r="BD508" s="226">
        <f t="shared" si="178"/>
        <v>0</v>
      </c>
      <c r="BE508" s="226">
        <f t="shared" si="179"/>
        <v>0</v>
      </c>
      <c r="BF508" s="226">
        <f t="shared" si="180"/>
        <v>0</v>
      </c>
      <c r="BG508" s="226">
        <f t="shared" si="181"/>
        <v>0</v>
      </c>
      <c r="BH508" s="226">
        <f t="shared" si="182"/>
        <v>0</v>
      </c>
      <c r="BI508" s="226">
        <f t="shared" si="183"/>
        <v>0</v>
      </c>
      <c r="BJ508" s="226">
        <f t="shared" si="184"/>
        <v>0</v>
      </c>
      <c r="BK508" s="226">
        <f t="shared" si="185"/>
        <v>0</v>
      </c>
      <c r="BL508" s="226">
        <f t="shared" si="186"/>
        <v>0</v>
      </c>
      <c r="BM508" s="226">
        <f t="shared" si="187"/>
        <v>0</v>
      </c>
      <c r="BN508" s="226">
        <f t="shared" si="188"/>
        <v>0</v>
      </c>
      <c r="BO508" s="226">
        <f t="shared" si="189"/>
        <v>0</v>
      </c>
      <c r="BP508" s="226">
        <f t="shared" si="190"/>
        <v>0</v>
      </c>
      <c r="BQ508" s="226">
        <f t="shared" si="191"/>
        <v>0</v>
      </c>
      <c r="BR508" s="226">
        <f t="shared" si="192"/>
        <v>0</v>
      </c>
      <c r="BS508" s="226">
        <f t="shared" si="193"/>
        <v>0</v>
      </c>
      <c r="BT508" s="226">
        <f t="shared" si="194"/>
        <v>0</v>
      </c>
      <c r="BU508" s="226">
        <f t="shared" si="195"/>
        <v>0</v>
      </c>
      <c r="BV508" s="226">
        <f t="shared" si="196"/>
        <v>0</v>
      </c>
    </row>
    <row r="509" spans="1:74">
      <c r="A509" s="226">
        <v>477</v>
      </c>
      <c r="B509" s="226" t="s">
        <v>1775</v>
      </c>
      <c r="C509" s="226">
        <f>INDEX('Uganda workforce data - raw'!$A$4:$F$619,MATCH($B509, 'Uganda workforce data - raw'!$B$4:$B$619,0), MATCH("Filled Male",'Uganda workforce data - raw'!$A$4:$F$4,0))*INDEX('Mapping cadres'!$B$1:$Z$616,MATCH($B509, 'Mapping cadres'!$B$1:$B$616,0), MATCH(C$32,'Mapping cadres'!$B$1:$Z$1,0))</f>
        <v>0</v>
      </c>
      <c r="D509" s="226">
        <f>INDEX('Uganda workforce data - raw'!$A$4:$F$619,MATCH($B509, 'Uganda workforce data - raw'!$B$4:$B$619,0), MATCH("Filled Male",'Uganda workforce data - raw'!$A$4:$F$4,0))*INDEX('Mapping cadres'!$B$1:$Z$616,MATCH($B509, 'Mapping cadres'!$B$1:$B$616,0), MATCH(D$32,'Mapping cadres'!$B$1:$Z$1,0))</f>
        <v>0</v>
      </c>
      <c r="E509" s="226">
        <f>INDEX('Uganda workforce data - raw'!$A$4:$F$619,MATCH($B509, 'Uganda workforce data - raw'!$B$4:$B$619,0), MATCH("Filled Male",'Uganda workforce data - raw'!$A$4:$F$4,0))*INDEX('Mapping cadres'!$B$1:$Z$616,MATCH($B509, 'Mapping cadres'!$B$1:$B$616,0), MATCH(E$32,'Mapping cadres'!$B$1:$Z$1,0))</f>
        <v>0</v>
      </c>
      <c r="F509" s="226">
        <f>INDEX('Uganda workforce data - raw'!$A$4:$F$619,MATCH($B509, 'Uganda workforce data - raw'!$B$4:$B$619,0), MATCH("Filled Male",'Uganda workforce data - raw'!$A$4:$F$4,0))*INDEX('Mapping cadres'!$B$1:$Z$616,MATCH($B509, 'Mapping cadres'!$B$1:$B$616,0), MATCH(F$32,'Mapping cadres'!$B$1:$Z$1,0))</f>
        <v>0</v>
      </c>
      <c r="G509" s="226">
        <f>INDEX('Uganda workforce data - raw'!$A$4:$F$619,MATCH($B509, 'Uganda workforce data - raw'!$B$4:$B$619,0), MATCH("Filled Male",'Uganda workforce data - raw'!$A$4:$F$4,0))*INDEX('Mapping cadres'!$B$1:$Z$616,MATCH($B509, 'Mapping cadres'!$B$1:$B$616,0), MATCH(G$32,'Mapping cadres'!$B$1:$Z$1,0))</f>
        <v>0</v>
      </c>
      <c r="H509" s="226">
        <f>INDEX('Uganda workforce data - raw'!$A$4:$F$619,MATCH($B509, 'Uganda workforce data - raw'!$B$4:$B$619,0), MATCH("Filled Male",'Uganda workforce data - raw'!$A$4:$F$4,0))*INDEX('Mapping cadres'!$B$1:$Z$616,MATCH($B509, 'Mapping cadres'!$B$1:$B$616,0), MATCH(H$32,'Mapping cadres'!$B$1:$Z$1,0))</f>
        <v>0</v>
      </c>
      <c r="I509" s="226">
        <f>INDEX('Uganda workforce data - raw'!$A$4:$F$619,MATCH($B509, 'Uganda workforce data - raw'!$B$4:$B$619,0), MATCH("Filled Male",'Uganda workforce data - raw'!$A$4:$F$4,0))*INDEX('Mapping cadres'!$B$1:$Z$616,MATCH($B509, 'Mapping cadres'!$B$1:$B$616,0), MATCH(I$32,'Mapping cadres'!$B$1:$Z$1,0))</f>
        <v>0</v>
      </c>
      <c r="J509" s="226">
        <f>INDEX('Uganda workforce data - raw'!$A$4:$F$619,MATCH($B509, 'Uganda workforce data - raw'!$B$4:$B$619,0), MATCH("Filled Male",'Uganda workforce data - raw'!$A$4:$F$4,0))*INDEX('Mapping cadres'!$B$1:$Z$616,MATCH($B509, 'Mapping cadres'!$B$1:$B$616,0), MATCH(J$32,'Mapping cadres'!$B$1:$Z$1,0))</f>
        <v>0</v>
      </c>
      <c r="K509" s="226">
        <f>INDEX('Uganda workforce data - raw'!$A$4:$F$619,MATCH($B509, 'Uganda workforce data - raw'!$B$4:$B$619,0), MATCH("Filled Male",'Uganda workforce data - raw'!$A$4:$F$4,0))*INDEX('Mapping cadres'!$B$1:$Z$616,MATCH($B509, 'Mapping cadres'!$B$1:$B$616,0), MATCH(K$32,'Mapping cadres'!$B$1:$Z$1,0))</f>
        <v>0</v>
      </c>
      <c r="L509" s="226">
        <f>INDEX('Uganda workforce data - raw'!$A$4:$F$619,MATCH($B509, 'Uganda workforce data - raw'!$B$4:$B$619,0), MATCH("Filled Male",'Uganda workforce data - raw'!$A$4:$F$4,0))*INDEX('Mapping cadres'!$B$1:$Z$616,MATCH($B509, 'Mapping cadres'!$B$1:$B$616,0), MATCH(L$32,'Mapping cadres'!$B$1:$Z$1,0))</f>
        <v>0</v>
      </c>
      <c r="M509" s="226">
        <f>INDEX('Uganda workforce data - raw'!$A$4:$F$619,MATCH($B509, 'Uganda workforce data - raw'!$B$4:$B$619,0), MATCH("Filled Male",'Uganda workforce data - raw'!$A$4:$F$4,0))*INDEX('Mapping cadres'!$B$1:$Z$616,MATCH($B509, 'Mapping cadres'!$B$1:$B$616,0), MATCH(M$32,'Mapping cadres'!$B$1:$Z$1,0))</f>
        <v>0</v>
      </c>
      <c r="N509" s="226">
        <f>INDEX('Uganda workforce data - raw'!$A$4:$F$619,MATCH($B509, 'Uganda workforce data - raw'!$B$4:$B$619,0), MATCH("Filled Male",'Uganda workforce data - raw'!$A$4:$F$4,0))*INDEX('Mapping cadres'!$B$1:$Z$616,MATCH($B509, 'Mapping cadres'!$B$1:$B$616,0), MATCH(N$32,'Mapping cadres'!$B$1:$Z$1,0))</f>
        <v>0</v>
      </c>
      <c r="O509" s="226">
        <f>INDEX('Uganda workforce data - raw'!$A$4:$F$619,MATCH($B509, 'Uganda workforce data - raw'!$B$4:$B$619,0), MATCH("Filled Male",'Uganda workforce data - raw'!$A$4:$F$4,0))*INDEX('Mapping cadres'!$B$1:$Z$616,MATCH($B509, 'Mapping cadres'!$B$1:$B$616,0), MATCH(O$32,'Mapping cadres'!$B$1:$Z$1,0))</f>
        <v>0</v>
      </c>
      <c r="P509" s="226">
        <f>INDEX('Uganda workforce data - raw'!$A$4:$F$619,MATCH($B509, 'Uganda workforce data - raw'!$B$4:$B$619,0), MATCH("Filled Male",'Uganda workforce data - raw'!$A$4:$F$4,0))*INDEX('Mapping cadres'!$B$1:$Z$616,MATCH($B509, 'Mapping cadres'!$B$1:$B$616,0), MATCH(P$32,'Mapping cadres'!$B$1:$Z$1,0))</f>
        <v>0</v>
      </c>
      <c r="Q509" s="226">
        <f>INDEX('Uganda workforce data - raw'!$A$4:$F$619,MATCH($B509, 'Uganda workforce data - raw'!$B$4:$B$619,0), MATCH("Filled Male",'Uganda workforce data - raw'!$A$4:$F$4,0))*INDEX('Mapping cadres'!$B$1:$Z$616,MATCH($B509, 'Mapping cadres'!$B$1:$B$616,0), MATCH(Q$32,'Mapping cadres'!$B$1:$Z$1,0))</f>
        <v>0</v>
      </c>
      <c r="R509" s="226">
        <f>INDEX('Uganda workforce data - raw'!$A$4:$F$619,MATCH($B509, 'Uganda workforce data - raw'!$B$4:$B$619,0), MATCH("Filled Male",'Uganda workforce data - raw'!$A$4:$F$4,0))*INDEX('Mapping cadres'!$B$1:$Z$616,MATCH($B509, 'Mapping cadres'!$B$1:$B$616,0), MATCH(R$32,'Mapping cadres'!$B$1:$Z$1,0))</f>
        <v>0</v>
      </c>
      <c r="S509" s="226">
        <f>INDEX('Uganda workforce data - raw'!$A$4:$F$619,MATCH($B509, 'Uganda workforce data - raw'!$B$4:$B$619,0), MATCH("Filled Male",'Uganda workforce data - raw'!$A$4:$F$4,0))*INDEX('Mapping cadres'!$B$1:$Z$616,MATCH($B509, 'Mapping cadres'!$B$1:$B$616,0), MATCH(S$32,'Mapping cadres'!$B$1:$Z$1,0))</f>
        <v>0</v>
      </c>
      <c r="T509" s="226">
        <f>INDEX('Uganda workforce data - raw'!$A$4:$F$619,MATCH($B509, 'Uganda workforce data - raw'!$B$4:$B$619,0), MATCH("Filled Male",'Uganda workforce data - raw'!$A$4:$F$4,0))*INDEX('Mapping cadres'!$B$1:$Z$616,MATCH($B509, 'Mapping cadres'!$B$1:$B$616,0), MATCH(T$32,'Mapping cadres'!$B$1:$Z$1,0))</f>
        <v>0</v>
      </c>
      <c r="U509" s="226">
        <f>INDEX('Uganda workforce data - raw'!$A$4:$F$619,MATCH($B509, 'Uganda workforce data - raw'!$B$4:$B$619,0), MATCH("Filled Male",'Uganda workforce data - raw'!$A$4:$F$4,0))*INDEX('Mapping cadres'!$B$1:$Z$616,MATCH($B509, 'Mapping cadres'!$B$1:$B$616,0), MATCH(U$32,'Mapping cadres'!$B$1:$Z$1,0))</f>
        <v>0</v>
      </c>
      <c r="V509" s="226">
        <f>INDEX('Uganda workforce data - raw'!$A$4:$F$619,MATCH($B509, 'Uganda workforce data - raw'!$B$4:$B$619,0), MATCH("Filled Male",'Uganda workforce data - raw'!$A$4:$F$4,0))*INDEX('Mapping cadres'!$B$1:$Z$616,MATCH($B509, 'Mapping cadres'!$B$1:$B$616,0), MATCH(V$32,'Mapping cadres'!$B$1:$Z$1,0))</f>
        <v>0</v>
      </c>
      <c r="W509" s="226">
        <f>INDEX('Uganda workforce data - raw'!$A$4:$F$619,MATCH($B509, 'Uganda workforce data - raw'!$B$4:$B$619,0), MATCH("Filled Male",'Uganda workforce data - raw'!$A$4:$F$4,0))*INDEX('Mapping cadres'!$B$1:$Z$616,MATCH($B509, 'Mapping cadres'!$B$1:$B$616,0), MATCH(W$32,'Mapping cadres'!$B$1:$Z$1,0))</f>
        <v>0</v>
      </c>
      <c r="X509" s="226">
        <f>INDEX('Uganda workforce data - raw'!$A$4:$F$619,MATCH($B509, 'Uganda workforce data - raw'!$B$4:$B$619,0), MATCH("Filled Male",'Uganda workforce data - raw'!$A$4:$F$4,0))*INDEX('Mapping cadres'!$B$1:$Z$616,MATCH($B509, 'Mapping cadres'!$B$1:$B$616,0), MATCH(X$32,'Mapping cadres'!$B$1:$Z$1,0))</f>
        <v>0</v>
      </c>
      <c r="Y509" s="226">
        <f>INDEX('Uganda workforce data - raw'!$A$4:$F$619,MATCH($B509, 'Uganda workforce data - raw'!$B$4:$B$619,0), MATCH("Filled Male",'Uganda workforce data - raw'!$A$4:$F$4,0))*INDEX('Mapping cadres'!$B$1:$Z$616,MATCH($B509, 'Mapping cadres'!$B$1:$B$616,0), MATCH(Y$32,'Mapping cadres'!$B$1:$Z$1,0))</f>
        <v>0</v>
      </c>
      <c r="Z509" s="226">
        <f>INDEX('Uganda workforce data - raw'!$A$4:$F$619,MATCH($B509, 'Uganda workforce data - raw'!$B$4:$B$619,0), MATCH("Filled Male",'Uganda workforce data - raw'!$A$4:$F$4,0))*INDEX('Mapping cadres'!$B$1:$Z$616,MATCH($B509, 'Mapping cadres'!$B$1:$B$616,0), MATCH(Z$32,'Mapping cadres'!$B$1:$Z$1,0))</f>
        <v>0</v>
      </c>
      <c r="AA509" s="226">
        <f>INDEX('Uganda workforce data - raw'!$A$4:$F$619,MATCH($B509, 'Uganda workforce data - raw'!$B$4:$B$619,0), MATCH("Filled Female",'Uganda workforce data - raw'!$A$4:$F$4,0))*INDEX('Mapping cadres'!$B$1:$Z$616,MATCH($B509, 'Mapping cadres'!$B$1:$B$616,0), MATCH(AA$32,'Mapping cadres'!$B$1:$Z$1,0))</f>
        <v>0</v>
      </c>
      <c r="AB509" s="226">
        <f>INDEX('Uganda workforce data - raw'!$A$4:$F$619,MATCH($B509, 'Uganda workforce data - raw'!$B$4:$B$619,0), MATCH("Filled Female",'Uganda workforce data - raw'!$A$4:$F$4,0))*INDEX('Mapping cadres'!$B$1:$Z$616,MATCH($B509, 'Mapping cadres'!$B$1:$B$616,0), MATCH(AB$32,'Mapping cadres'!$B$1:$Z$1,0))</f>
        <v>1</v>
      </c>
      <c r="AC509" s="226">
        <f>INDEX('Uganda workforce data - raw'!$A$4:$F$619,MATCH($B509, 'Uganda workforce data - raw'!$B$4:$B$619,0), MATCH("Filled Female",'Uganda workforce data - raw'!$A$4:$F$4,0))*INDEX('Mapping cadres'!$B$1:$Z$616,MATCH($B509, 'Mapping cadres'!$B$1:$B$616,0), MATCH(AC$32,'Mapping cadres'!$B$1:$Z$1,0))</f>
        <v>0</v>
      </c>
      <c r="AD509" s="226">
        <f>INDEX('Uganda workforce data - raw'!$A$4:$F$619,MATCH($B509, 'Uganda workforce data - raw'!$B$4:$B$619,0), MATCH("Filled Female",'Uganda workforce data - raw'!$A$4:$F$4,0))*INDEX('Mapping cadres'!$B$1:$Z$616,MATCH($B509, 'Mapping cadres'!$B$1:$B$616,0), MATCH(AD$32,'Mapping cadres'!$B$1:$Z$1,0))</f>
        <v>0</v>
      </c>
      <c r="AE509" s="226">
        <f>INDEX('Uganda workforce data - raw'!$A$4:$F$619,MATCH($B509, 'Uganda workforce data - raw'!$B$4:$B$619,0), MATCH("Filled Female",'Uganda workforce data - raw'!$A$4:$F$4,0))*INDEX('Mapping cadres'!$B$1:$Z$616,MATCH($B509, 'Mapping cadres'!$B$1:$B$616,0), MATCH(AE$32,'Mapping cadres'!$B$1:$Z$1,0))</f>
        <v>0</v>
      </c>
      <c r="AF509" s="226">
        <f>INDEX('Uganda workforce data - raw'!$A$4:$F$619,MATCH($B509, 'Uganda workforce data - raw'!$B$4:$B$619,0), MATCH("Filled Female",'Uganda workforce data - raw'!$A$4:$F$4,0))*INDEX('Mapping cadres'!$B$1:$Z$616,MATCH($B509, 'Mapping cadres'!$B$1:$B$616,0), MATCH(AF$32,'Mapping cadres'!$B$1:$Z$1,0))</f>
        <v>0</v>
      </c>
      <c r="AG509" s="226">
        <f>INDEX('Uganda workforce data - raw'!$A$4:$F$619,MATCH($B509, 'Uganda workforce data - raw'!$B$4:$B$619,0), MATCH("Filled Female",'Uganda workforce data - raw'!$A$4:$F$4,0))*INDEX('Mapping cadres'!$B$1:$Z$616,MATCH($B509, 'Mapping cadres'!$B$1:$B$616,0), MATCH(AG$32,'Mapping cadres'!$B$1:$Z$1,0))</f>
        <v>0</v>
      </c>
      <c r="AH509" s="226">
        <f>INDEX('Uganda workforce data - raw'!$A$4:$F$619,MATCH($B509, 'Uganda workforce data - raw'!$B$4:$B$619,0), MATCH("Filled Female",'Uganda workforce data - raw'!$A$4:$F$4,0))*INDEX('Mapping cadres'!$B$1:$Z$616,MATCH($B509, 'Mapping cadres'!$B$1:$B$616,0), MATCH(AH$32,'Mapping cadres'!$B$1:$Z$1,0))</f>
        <v>0</v>
      </c>
      <c r="AI509" s="226">
        <f>INDEX('Uganda workforce data - raw'!$A$4:$F$619,MATCH($B509, 'Uganda workforce data - raw'!$B$4:$B$619,0), MATCH("Filled Female",'Uganda workforce data - raw'!$A$4:$F$4,0))*INDEX('Mapping cadres'!$B$1:$Z$616,MATCH($B509, 'Mapping cadres'!$B$1:$B$616,0), MATCH(AI$32,'Mapping cadres'!$B$1:$Z$1,0))</f>
        <v>0</v>
      </c>
      <c r="AJ509" s="226">
        <f>INDEX('Uganda workforce data - raw'!$A$4:$F$619,MATCH($B509, 'Uganda workforce data - raw'!$B$4:$B$619,0), MATCH("Filled Female",'Uganda workforce data - raw'!$A$4:$F$4,0))*INDEX('Mapping cadres'!$B$1:$Z$616,MATCH($B509, 'Mapping cadres'!$B$1:$B$616,0), MATCH(AJ$32,'Mapping cadres'!$B$1:$Z$1,0))</f>
        <v>0</v>
      </c>
      <c r="AK509" s="226">
        <f>INDEX('Uganda workforce data - raw'!$A$4:$F$619,MATCH($B509, 'Uganda workforce data - raw'!$B$4:$B$619,0), MATCH("Filled Female",'Uganda workforce data - raw'!$A$4:$F$4,0))*INDEX('Mapping cadres'!$B$1:$Z$616,MATCH($B509, 'Mapping cadres'!$B$1:$B$616,0), MATCH(AK$32,'Mapping cadres'!$B$1:$Z$1,0))</f>
        <v>0</v>
      </c>
      <c r="AL509" s="226">
        <f>INDEX('Uganda workforce data - raw'!$A$4:$F$619,MATCH($B509, 'Uganda workforce data - raw'!$B$4:$B$619,0), MATCH("Filled Female",'Uganda workforce data - raw'!$A$4:$F$4,0))*INDEX('Mapping cadres'!$B$1:$Z$616,MATCH($B509, 'Mapping cadres'!$B$1:$B$616,0), MATCH(AL$32,'Mapping cadres'!$B$1:$Z$1,0))</f>
        <v>0</v>
      </c>
      <c r="AM509" s="226">
        <f>INDEX('Uganda workforce data - raw'!$A$4:$F$619,MATCH($B509, 'Uganda workforce data - raw'!$B$4:$B$619,0), MATCH("Filled Female",'Uganda workforce data - raw'!$A$4:$F$4,0))*INDEX('Mapping cadres'!$B$1:$Z$616,MATCH($B509, 'Mapping cadres'!$B$1:$B$616,0), MATCH(AM$32,'Mapping cadres'!$B$1:$Z$1,0))</f>
        <v>0</v>
      </c>
      <c r="AN509" s="226">
        <f>INDEX('Uganda workforce data - raw'!$A$4:$F$619,MATCH($B509, 'Uganda workforce data - raw'!$B$4:$B$619,0), MATCH("Filled Female",'Uganda workforce data - raw'!$A$4:$F$4,0))*INDEX('Mapping cadres'!$B$1:$Z$616,MATCH($B509, 'Mapping cadres'!$B$1:$B$616,0), MATCH(AN$32,'Mapping cadres'!$B$1:$Z$1,0))</f>
        <v>0</v>
      </c>
      <c r="AO509" s="226">
        <f>INDEX('Uganda workforce data - raw'!$A$4:$F$619,MATCH($B509, 'Uganda workforce data - raw'!$B$4:$B$619,0), MATCH("Filled Female",'Uganda workforce data - raw'!$A$4:$F$4,0))*INDEX('Mapping cadres'!$B$1:$Z$616,MATCH($B509, 'Mapping cadres'!$B$1:$B$616,0), MATCH(AO$32,'Mapping cadres'!$B$1:$Z$1,0))</f>
        <v>0</v>
      </c>
      <c r="AP509" s="226">
        <f>INDEX('Uganda workforce data - raw'!$A$4:$F$619,MATCH($B509, 'Uganda workforce data - raw'!$B$4:$B$619,0), MATCH("Filled Female",'Uganda workforce data - raw'!$A$4:$F$4,0))*INDEX('Mapping cadres'!$B$1:$Z$616,MATCH($B509, 'Mapping cadres'!$B$1:$B$616,0), MATCH(AP$32,'Mapping cadres'!$B$1:$Z$1,0))</f>
        <v>0</v>
      </c>
      <c r="AQ509" s="226">
        <f>INDEX('Uganda workforce data - raw'!$A$4:$F$619,MATCH($B509, 'Uganda workforce data - raw'!$B$4:$B$619,0), MATCH("Filled Female",'Uganda workforce data - raw'!$A$4:$F$4,0))*INDEX('Mapping cadres'!$B$1:$Z$616,MATCH($B509, 'Mapping cadres'!$B$1:$B$616,0), MATCH(AQ$32,'Mapping cadres'!$B$1:$Z$1,0))</f>
        <v>0</v>
      </c>
      <c r="AR509" s="226">
        <f>INDEX('Uganda workforce data - raw'!$A$4:$F$619,MATCH($B509, 'Uganda workforce data - raw'!$B$4:$B$619,0), MATCH("Filled Female",'Uganda workforce data - raw'!$A$4:$F$4,0))*INDEX('Mapping cadres'!$B$1:$Z$616,MATCH($B509, 'Mapping cadres'!$B$1:$B$616,0), MATCH(AR$32,'Mapping cadres'!$B$1:$Z$1,0))</f>
        <v>0</v>
      </c>
      <c r="AS509" s="226">
        <f>INDEX('Uganda workforce data - raw'!$A$4:$F$619,MATCH($B509, 'Uganda workforce data - raw'!$B$4:$B$619,0), MATCH("Filled Female",'Uganda workforce data - raw'!$A$4:$F$4,0))*INDEX('Mapping cadres'!$B$1:$Z$616,MATCH($B509, 'Mapping cadres'!$B$1:$B$616,0), MATCH(AS$32,'Mapping cadres'!$B$1:$Z$1,0))</f>
        <v>0</v>
      </c>
      <c r="AT509" s="226">
        <f>INDEX('Uganda workforce data - raw'!$A$4:$F$619,MATCH($B509, 'Uganda workforce data - raw'!$B$4:$B$619,0), MATCH("Filled Female",'Uganda workforce data - raw'!$A$4:$F$4,0))*INDEX('Mapping cadres'!$B$1:$Z$616,MATCH($B509, 'Mapping cadres'!$B$1:$B$616,0), MATCH(AT$32,'Mapping cadres'!$B$1:$Z$1,0))</f>
        <v>0</v>
      </c>
      <c r="AU509" s="226">
        <f>INDEX('Uganda workforce data - raw'!$A$4:$F$619,MATCH($B509, 'Uganda workforce data - raw'!$B$4:$B$619,0), MATCH("Filled Female",'Uganda workforce data - raw'!$A$4:$F$4,0))*INDEX('Mapping cadres'!$B$1:$Z$616,MATCH($B509, 'Mapping cadres'!$B$1:$B$616,0), MATCH(AU$32,'Mapping cadres'!$B$1:$Z$1,0))</f>
        <v>0</v>
      </c>
      <c r="AV509" s="226">
        <f>INDEX('Uganda workforce data - raw'!$A$4:$F$619,MATCH($B509, 'Uganda workforce data - raw'!$B$4:$B$619,0), MATCH("Filled Female",'Uganda workforce data - raw'!$A$4:$F$4,0))*INDEX('Mapping cadres'!$B$1:$Z$616,MATCH($B509, 'Mapping cadres'!$B$1:$B$616,0), MATCH(AV$32,'Mapping cadres'!$B$1:$Z$1,0))</f>
        <v>0</v>
      </c>
      <c r="AW509" s="226">
        <f>INDEX('Uganda workforce data - raw'!$A$4:$F$619,MATCH($B509, 'Uganda workforce data - raw'!$B$4:$B$619,0), MATCH("Filled Female",'Uganda workforce data - raw'!$A$4:$F$4,0))*INDEX('Mapping cadres'!$B$1:$Z$616,MATCH($B509, 'Mapping cadres'!$B$1:$B$616,0), MATCH(AW$32,'Mapping cadres'!$B$1:$Z$1,0))</f>
        <v>0</v>
      </c>
      <c r="AX509" s="226">
        <f>INDEX('Uganda workforce data - raw'!$A$4:$F$619,MATCH($B509, 'Uganda workforce data - raw'!$B$4:$B$619,0), MATCH("Filled Female",'Uganda workforce data - raw'!$A$4:$F$4,0))*INDEX('Mapping cadres'!$B$1:$Z$616,MATCH($B509, 'Mapping cadres'!$B$1:$B$616,0), MATCH(AX$32,'Mapping cadres'!$B$1:$Z$1,0))</f>
        <v>0</v>
      </c>
      <c r="AY509" s="226">
        <f t="shared" si="173"/>
        <v>0</v>
      </c>
      <c r="AZ509" s="226">
        <f t="shared" si="174"/>
        <v>1</v>
      </c>
      <c r="BA509" s="226">
        <f t="shared" si="175"/>
        <v>0</v>
      </c>
      <c r="BB509" s="226">
        <f t="shared" si="176"/>
        <v>0</v>
      </c>
      <c r="BC509" s="226">
        <f t="shared" si="177"/>
        <v>0</v>
      </c>
      <c r="BD509" s="226">
        <f t="shared" si="178"/>
        <v>0</v>
      </c>
      <c r="BE509" s="226">
        <f t="shared" si="179"/>
        <v>0</v>
      </c>
      <c r="BF509" s="226">
        <f t="shared" si="180"/>
        <v>0</v>
      </c>
      <c r="BG509" s="226">
        <f t="shared" si="181"/>
        <v>0</v>
      </c>
      <c r="BH509" s="226">
        <f t="shared" si="182"/>
        <v>0</v>
      </c>
      <c r="BI509" s="226">
        <f t="shared" si="183"/>
        <v>0</v>
      </c>
      <c r="BJ509" s="226">
        <f t="shared" si="184"/>
        <v>0</v>
      </c>
      <c r="BK509" s="226">
        <f t="shared" si="185"/>
        <v>0</v>
      </c>
      <c r="BL509" s="226">
        <f t="shared" si="186"/>
        <v>0</v>
      </c>
      <c r="BM509" s="226">
        <f t="shared" si="187"/>
        <v>0</v>
      </c>
      <c r="BN509" s="226">
        <f t="shared" si="188"/>
        <v>0</v>
      </c>
      <c r="BO509" s="226">
        <f t="shared" si="189"/>
        <v>0</v>
      </c>
      <c r="BP509" s="226">
        <f t="shared" si="190"/>
        <v>0</v>
      </c>
      <c r="BQ509" s="226">
        <f t="shared" si="191"/>
        <v>0</v>
      </c>
      <c r="BR509" s="226">
        <f t="shared" si="192"/>
        <v>0</v>
      </c>
      <c r="BS509" s="226">
        <f t="shared" si="193"/>
        <v>0</v>
      </c>
      <c r="BT509" s="226">
        <f t="shared" si="194"/>
        <v>0</v>
      </c>
      <c r="BU509" s="226">
        <f t="shared" si="195"/>
        <v>0</v>
      </c>
      <c r="BV509" s="226">
        <f t="shared" si="196"/>
        <v>0</v>
      </c>
    </row>
    <row r="510" spans="1:74">
      <c r="A510" s="226">
        <v>478</v>
      </c>
      <c r="B510" s="226" t="s">
        <v>1776</v>
      </c>
      <c r="C510" s="226">
        <f>INDEX('Uganda workforce data - raw'!$A$4:$F$619,MATCH($B510, 'Uganda workforce data - raw'!$B$4:$B$619,0), MATCH("Filled Male",'Uganda workforce data - raw'!$A$4:$F$4,0))*INDEX('Mapping cadres'!$B$1:$Z$616,MATCH($B510, 'Mapping cadres'!$B$1:$B$616,0), MATCH(C$32,'Mapping cadres'!$B$1:$Z$1,0))</f>
        <v>67</v>
      </c>
      <c r="D510" s="226">
        <f>INDEX('Uganda workforce data - raw'!$A$4:$F$619,MATCH($B510, 'Uganda workforce data - raw'!$B$4:$B$619,0), MATCH("Filled Male",'Uganda workforce data - raw'!$A$4:$F$4,0))*INDEX('Mapping cadres'!$B$1:$Z$616,MATCH($B510, 'Mapping cadres'!$B$1:$B$616,0), MATCH(D$32,'Mapping cadres'!$B$1:$Z$1,0))</f>
        <v>0</v>
      </c>
      <c r="E510" s="226">
        <f>INDEX('Uganda workforce data - raw'!$A$4:$F$619,MATCH($B510, 'Uganda workforce data - raw'!$B$4:$B$619,0), MATCH("Filled Male",'Uganda workforce data - raw'!$A$4:$F$4,0))*INDEX('Mapping cadres'!$B$1:$Z$616,MATCH($B510, 'Mapping cadres'!$B$1:$B$616,0), MATCH(E$32,'Mapping cadres'!$B$1:$Z$1,0))</f>
        <v>0</v>
      </c>
      <c r="F510" s="226">
        <f>INDEX('Uganda workforce data - raw'!$A$4:$F$619,MATCH($B510, 'Uganda workforce data - raw'!$B$4:$B$619,0), MATCH("Filled Male",'Uganda workforce data - raw'!$A$4:$F$4,0))*INDEX('Mapping cadres'!$B$1:$Z$616,MATCH($B510, 'Mapping cadres'!$B$1:$B$616,0), MATCH(F$32,'Mapping cadres'!$B$1:$Z$1,0))</f>
        <v>0</v>
      </c>
      <c r="G510" s="226">
        <f>INDEX('Uganda workforce data - raw'!$A$4:$F$619,MATCH($B510, 'Uganda workforce data - raw'!$B$4:$B$619,0), MATCH("Filled Male",'Uganda workforce data - raw'!$A$4:$F$4,0))*INDEX('Mapping cadres'!$B$1:$Z$616,MATCH($B510, 'Mapping cadres'!$B$1:$B$616,0), MATCH(G$32,'Mapping cadres'!$B$1:$Z$1,0))</f>
        <v>0</v>
      </c>
      <c r="H510" s="226">
        <f>INDEX('Uganda workforce data - raw'!$A$4:$F$619,MATCH($B510, 'Uganda workforce data - raw'!$B$4:$B$619,0), MATCH("Filled Male",'Uganda workforce data - raw'!$A$4:$F$4,0))*INDEX('Mapping cadres'!$B$1:$Z$616,MATCH($B510, 'Mapping cadres'!$B$1:$B$616,0), MATCH(H$32,'Mapping cadres'!$B$1:$Z$1,0))</f>
        <v>0</v>
      </c>
      <c r="I510" s="226">
        <f>INDEX('Uganda workforce data - raw'!$A$4:$F$619,MATCH($B510, 'Uganda workforce data - raw'!$B$4:$B$619,0), MATCH("Filled Male",'Uganda workforce data - raw'!$A$4:$F$4,0))*INDEX('Mapping cadres'!$B$1:$Z$616,MATCH($B510, 'Mapping cadres'!$B$1:$B$616,0), MATCH(I$32,'Mapping cadres'!$B$1:$Z$1,0))</f>
        <v>0</v>
      </c>
      <c r="J510" s="226">
        <f>INDEX('Uganda workforce data - raw'!$A$4:$F$619,MATCH($B510, 'Uganda workforce data - raw'!$B$4:$B$619,0), MATCH("Filled Male",'Uganda workforce data - raw'!$A$4:$F$4,0))*INDEX('Mapping cadres'!$B$1:$Z$616,MATCH($B510, 'Mapping cadres'!$B$1:$B$616,0), MATCH(J$32,'Mapping cadres'!$B$1:$Z$1,0))</f>
        <v>0</v>
      </c>
      <c r="K510" s="226">
        <f>INDEX('Uganda workforce data - raw'!$A$4:$F$619,MATCH($B510, 'Uganda workforce data - raw'!$B$4:$B$619,0), MATCH("Filled Male",'Uganda workforce data - raw'!$A$4:$F$4,0))*INDEX('Mapping cadres'!$B$1:$Z$616,MATCH($B510, 'Mapping cadres'!$B$1:$B$616,0), MATCH(K$32,'Mapping cadres'!$B$1:$Z$1,0))</f>
        <v>0</v>
      </c>
      <c r="L510" s="226">
        <f>INDEX('Uganda workforce data - raw'!$A$4:$F$619,MATCH($B510, 'Uganda workforce data - raw'!$B$4:$B$619,0), MATCH("Filled Male",'Uganda workforce data - raw'!$A$4:$F$4,0))*INDEX('Mapping cadres'!$B$1:$Z$616,MATCH($B510, 'Mapping cadres'!$B$1:$B$616,0), MATCH(L$32,'Mapping cadres'!$B$1:$Z$1,0))</f>
        <v>0</v>
      </c>
      <c r="M510" s="226">
        <f>INDEX('Uganda workforce data - raw'!$A$4:$F$619,MATCH($B510, 'Uganda workforce data - raw'!$B$4:$B$619,0), MATCH("Filled Male",'Uganda workforce data - raw'!$A$4:$F$4,0))*INDEX('Mapping cadres'!$B$1:$Z$616,MATCH($B510, 'Mapping cadres'!$B$1:$B$616,0), MATCH(M$32,'Mapping cadres'!$B$1:$Z$1,0))</f>
        <v>0</v>
      </c>
      <c r="N510" s="226">
        <f>INDEX('Uganda workforce data - raw'!$A$4:$F$619,MATCH($B510, 'Uganda workforce data - raw'!$B$4:$B$619,0), MATCH("Filled Male",'Uganda workforce data - raw'!$A$4:$F$4,0))*INDEX('Mapping cadres'!$B$1:$Z$616,MATCH($B510, 'Mapping cadres'!$B$1:$B$616,0), MATCH(N$32,'Mapping cadres'!$B$1:$Z$1,0))</f>
        <v>0</v>
      </c>
      <c r="O510" s="226">
        <f>INDEX('Uganda workforce data - raw'!$A$4:$F$619,MATCH($B510, 'Uganda workforce data - raw'!$B$4:$B$619,0), MATCH("Filled Male",'Uganda workforce data - raw'!$A$4:$F$4,0))*INDEX('Mapping cadres'!$B$1:$Z$616,MATCH($B510, 'Mapping cadres'!$B$1:$B$616,0), MATCH(O$32,'Mapping cadres'!$B$1:$Z$1,0))</f>
        <v>0</v>
      </c>
      <c r="P510" s="226">
        <f>INDEX('Uganda workforce data - raw'!$A$4:$F$619,MATCH($B510, 'Uganda workforce data - raw'!$B$4:$B$619,0), MATCH("Filled Male",'Uganda workforce data - raw'!$A$4:$F$4,0))*INDEX('Mapping cadres'!$B$1:$Z$616,MATCH($B510, 'Mapping cadres'!$B$1:$B$616,0), MATCH(P$32,'Mapping cadres'!$B$1:$Z$1,0))</f>
        <v>0</v>
      </c>
      <c r="Q510" s="226">
        <f>INDEX('Uganda workforce data - raw'!$A$4:$F$619,MATCH($B510, 'Uganda workforce data - raw'!$B$4:$B$619,0), MATCH("Filled Male",'Uganda workforce data - raw'!$A$4:$F$4,0))*INDEX('Mapping cadres'!$B$1:$Z$616,MATCH($B510, 'Mapping cadres'!$B$1:$B$616,0), MATCH(Q$32,'Mapping cadres'!$B$1:$Z$1,0))</f>
        <v>0</v>
      </c>
      <c r="R510" s="226">
        <f>INDEX('Uganda workforce data - raw'!$A$4:$F$619,MATCH($B510, 'Uganda workforce data - raw'!$B$4:$B$619,0), MATCH("Filled Male",'Uganda workforce data - raw'!$A$4:$F$4,0))*INDEX('Mapping cadres'!$B$1:$Z$616,MATCH($B510, 'Mapping cadres'!$B$1:$B$616,0), MATCH(R$32,'Mapping cadres'!$B$1:$Z$1,0))</f>
        <v>0</v>
      </c>
      <c r="S510" s="226">
        <f>INDEX('Uganda workforce data - raw'!$A$4:$F$619,MATCH($B510, 'Uganda workforce data - raw'!$B$4:$B$619,0), MATCH("Filled Male",'Uganda workforce data - raw'!$A$4:$F$4,0))*INDEX('Mapping cadres'!$B$1:$Z$616,MATCH($B510, 'Mapping cadres'!$B$1:$B$616,0), MATCH(S$32,'Mapping cadres'!$B$1:$Z$1,0))</f>
        <v>0</v>
      </c>
      <c r="T510" s="226">
        <f>INDEX('Uganda workforce data - raw'!$A$4:$F$619,MATCH($B510, 'Uganda workforce data - raw'!$B$4:$B$619,0), MATCH("Filled Male",'Uganda workforce data - raw'!$A$4:$F$4,0))*INDEX('Mapping cadres'!$B$1:$Z$616,MATCH($B510, 'Mapping cadres'!$B$1:$B$616,0), MATCH(T$32,'Mapping cadres'!$B$1:$Z$1,0))</f>
        <v>0</v>
      </c>
      <c r="U510" s="226">
        <f>INDEX('Uganda workforce data - raw'!$A$4:$F$619,MATCH($B510, 'Uganda workforce data - raw'!$B$4:$B$619,0), MATCH("Filled Male",'Uganda workforce data - raw'!$A$4:$F$4,0))*INDEX('Mapping cadres'!$B$1:$Z$616,MATCH($B510, 'Mapping cadres'!$B$1:$B$616,0), MATCH(U$32,'Mapping cadres'!$B$1:$Z$1,0))</f>
        <v>0</v>
      </c>
      <c r="V510" s="226">
        <f>INDEX('Uganda workforce data - raw'!$A$4:$F$619,MATCH($B510, 'Uganda workforce data - raw'!$B$4:$B$619,0), MATCH("Filled Male",'Uganda workforce data - raw'!$A$4:$F$4,0))*INDEX('Mapping cadres'!$B$1:$Z$616,MATCH($B510, 'Mapping cadres'!$B$1:$B$616,0), MATCH(V$32,'Mapping cadres'!$B$1:$Z$1,0))</f>
        <v>0</v>
      </c>
      <c r="W510" s="226">
        <f>INDEX('Uganda workforce data - raw'!$A$4:$F$619,MATCH($B510, 'Uganda workforce data - raw'!$B$4:$B$619,0), MATCH("Filled Male",'Uganda workforce data - raw'!$A$4:$F$4,0))*INDEX('Mapping cadres'!$B$1:$Z$616,MATCH($B510, 'Mapping cadres'!$B$1:$B$616,0), MATCH(W$32,'Mapping cadres'!$B$1:$Z$1,0))</f>
        <v>0</v>
      </c>
      <c r="X510" s="226">
        <f>INDEX('Uganda workforce data - raw'!$A$4:$F$619,MATCH($B510, 'Uganda workforce data - raw'!$B$4:$B$619,0), MATCH("Filled Male",'Uganda workforce data - raw'!$A$4:$F$4,0))*INDEX('Mapping cadres'!$B$1:$Z$616,MATCH($B510, 'Mapping cadres'!$B$1:$B$616,0), MATCH(X$32,'Mapping cadres'!$B$1:$Z$1,0))</f>
        <v>0</v>
      </c>
      <c r="Y510" s="226">
        <f>INDEX('Uganda workforce data - raw'!$A$4:$F$619,MATCH($B510, 'Uganda workforce data - raw'!$B$4:$B$619,0), MATCH("Filled Male",'Uganda workforce data - raw'!$A$4:$F$4,0))*INDEX('Mapping cadres'!$B$1:$Z$616,MATCH($B510, 'Mapping cadres'!$B$1:$B$616,0), MATCH(Y$32,'Mapping cadres'!$B$1:$Z$1,0))</f>
        <v>0</v>
      </c>
      <c r="Z510" s="226">
        <f>INDEX('Uganda workforce data - raw'!$A$4:$F$619,MATCH($B510, 'Uganda workforce data - raw'!$B$4:$B$619,0), MATCH("Filled Male",'Uganda workforce data - raw'!$A$4:$F$4,0))*INDEX('Mapping cadres'!$B$1:$Z$616,MATCH($B510, 'Mapping cadres'!$B$1:$B$616,0), MATCH(Z$32,'Mapping cadres'!$B$1:$Z$1,0))</f>
        <v>0</v>
      </c>
      <c r="AA510" s="226">
        <f>INDEX('Uganda workforce data - raw'!$A$4:$F$619,MATCH($B510, 'Uganda workforce data - raw'!$B$4:$B$619,0), MATCH("Filled Female",'Uganda workforce data - raw'!$A$4:$F$4,0))*INDEX('Mapping cadres'!$B$1:$Z$616,MATCH($B510, 'Mapping cadres'!$B$1:$B$616,0), MATCH(AA$32,'Mapping cadres'!$B$1:$Z$1,0))</f>
        <v>4</v>
      </c>
      <c r="AB510" s="226">
        <f>INDEX('Uganda workforce data - raw'!$A$4:$F$619,MATCH($B510, 'Uganda workforce data - raw'!$B$4:$B$619,0), MATCH("Filled Female",'Uganda workforce data - raw'!$A$4:$F$4,0))*INDEX('Mapping cadres'!$B$1:$Z$616,MATCH($B510, 'Mapping cadres'!$B$1:$B$616,0), MATCH(AB$32,'Mapping cadres'!$B$1:$Z$1,0))</f>
        <v>0</v>
      </c>
      <c r="AC510" s="226">
        <f>INDEX('Uganda workforce data - raw'!$A$4:$F$619,MATCH($B510, 'Uganda workforce data - raw'!$B$4:$B$619,0), MATCH("Filled Female",'Uganda workforce data - raw'!$A$4:$F$4,0))*INDEX('Mapping cadres'!$B$1:$Z$616,MATCH($B510, 'Mapping cadres'!$B$1:$B$616,0), MATCH(AC$32,'Mapping cadres'!$B$1:$Z$1,0))</f>
        <v>0</v>
      </c>
      <c r="AD510" s="226">
        <f>INDEX('Uganda workforce data - raw'!$A$4:$F$619,MATCH($B510, 'Uganda workforce data - raw'!$B$4:$B$619,0), MATCH("Filled Female",'Uganda workforce data - raw'!$A$4:$F$4,0))*INDEX('Mapping cadres'!$B$1:$Z$616,MATCH($B510, 'Mapping cadres'!$B$1:$B$616,0), MATCH(AD$32,'Mapping cadres'!$B$1:$Z$1,0))</f>
        <v>0</v>
      </c>
      <c r="AE510" s="226">
        <f>INDEX('Uganda workforce data - raw'!$A$4:$F$619,MATCH($B510, 'Uganda workforce data - raw'!$B$4:$B$619,0), MATCH("Filled Female",'Uganda workforce data - raw'!$A$4:$F$4,0))*INDEX('Mapping cadres'!$B$1:$Z$616,MATCH($B510, 'Mapping cadres'!$B$1:$B$616,0), MATCH(AE$32,'Mapping cadres'!$B$1:$Z$1,0))</f>
        <v>0</v>
      </c>
      <c r="AF510" s="226">
        <f>INDEX('Uganda workforce data - raw'!$A$4:$F$619,MATCH($B510, 'Uganda workforce data - raw'!$B$4:$B$619,0), MATCH("Filled Female",'Uganda workforce data - raw'!$A$4:$F$4,0))*INDEX('Mapping cadres'!$B$1:$Z$616,MATCH($B510, 'Mapping cadres'!$B$1:$B$616,0), MATCH(AF$32,'Mapping cadres'!$B$1:$Z$1,0))</f>
        <v>0</v>
      </c>
      <c r="AG510" s="226">
        <f>INDEX('Uganda workforce data - raw'!$A$4:$F$619,MATCH($B510, 'Uganda workforce data - raw'!$B$4:$B$619,0), MATCH("Filled Female",'Uganda workforce data - raw'!$A$4:$F$4,0))*INDEX('Mapping cadres'!$B$1:$Z$616,MATCH($B510, 'Mapping cadres'!$B$1:$B$616,0), MATCH(AG$32,'Mapping cadres'!$B$1:$Z$1,0))</f>
        <v>0</v>
      </c>
      <c r="AH510" s="226">
        <f>INDEX('Uganda workforce data - raw'!$A$4:$F$619,MATCH($B510, 'Uganda workforce data - raw'!$B$4:$B$619,0), MATCH("Filled Female",'Uganda workforce data - raw'!$A$4:$F$4,0))*INDEX('Mapping cadres'!$B$1:$Z$616,MATCH($B510, 'Mapping cadres'!$B$1:$B$616,0), MATCH(AH$32,'Mapping cadres'!$B$1:$Z$1,0))</f>
        <v>0</v>
      </c>
      <c r="AI510" s="226">
        <f>INDEX('Uganda workforce data - raw'!$A$4:$F$619,MATCH($B510, 'Uganda workforce data - raw'!$B$4:$B$619,0), MATCH("Filled Female",'Uganda workforce data - raw'!$A$4:$F$4,0))*INDEX('Mapping cadres'!$B$1:$Z$616,MATCH($B510, 'Mapping cadres'!$B$1:$B$616,0), MATCH(AI$32,'Mapping cadres'!$B$1:$Z$1,0))</f>
        <v>0</v>
      </c>
      <c r="AJ510" s="226">
        <f>INDEX('Uganda workforce data - raw'!$A$4:$F$619,MATCH($B510, 'Uganda workforce data - raw'!$B$4:$B$619,0), MATCH("Filled Female",'Uganda workforce data - raw'!$A$4:$F$4,0))*INDEX('Mapping cadres'!$B$1:$Z$616,MATCH($B510, 'Mapping cadres'!$B$1:$B$616,0), MATCH(AJ$32,'Mapping cadres'!$B$1:$Z$1,0))</f>
        <v>0</v>
      </c>
      <c r="AK510" s="226">
        <f>INDEX('Uganda workforce data - raw'!$A$4:$F$619,MATCH($B510, 'Uganda workforce data - raw'!$B$4:$B$619,0), MATCH("Filled Female",'Uganda workforce data - raw'!$A$4:$F$4,0))*INDEX('Mapping cadres'!$B$1:$Z$616,MATCH($B510, 'Mapping cadres'!$B$1:$B$616,0), MATCH(AK$32,'Mapping cadres'!$B$1:$Z$1,0))</f>
        <v>0</v>
      </c>
      <c r="AL510" s="226">
        <f>INDEX('Uganda workforce data - raw'!$A$4:$F$619,MATCH($B510, 'Uganda workforce data - raw'!$B$4:$B$619,0), MATCH("Filled Female",'Uganda workforce data - raw'!$A$4:$F$4,0))*INDEX('Mapping cadres'!$B$1:$Z$616,MATCH($B510, 'Mapping cadres'!$B$1:$B$616,0), MATCH(AL$32,'Mapping cadres'!$B$1:$Z$1,0))</f>
        <v>0</v>
      </c>
      <c r="AM510" s="226">
        <f>INDEX('Uganda workforce data - raw'!$A$4:$F$619,MATCH($B510, 'Uganda workforce data - raw'!$B$4:$B$619,0), MATCH("Filled Female",'Uganda workforce data - raw'!$A$4:$F$4,0))*INDEX('Mapping cadres'!$B$1:$Z$616,MATCH($B510, 'Mapping cadres'!$B$1:$B$616,0), MATCH(AM$32,'Mapping cadres'!$B$1:$Z$1,0))</f>
        <v>0</v>
      </c>
      <c r="AN510" s="226">
        <f>INDEX('Uganda workforce data - raw'!$A$4:$F$619,MATCH($B510, 'Uganda workforce data - raw'!$B$4:$B$619,0), MATCH("Filled Female",'Uganda workforce data - raw'!$A$4:$F$4,0))*INDEX('Mapping cadres'!$B$1:$Z$616,MATCH($B510, 'Mapping cadres'!$B$1:$B$616,0), MATCH(AN$32,'Mapping cadres'!$B$1:$Z$1,0))</f>
        <v>0</v>
      </c>
      <c r="AO510" s="226">
        <f>INDEX('Uganda workforce data - raw'!$A$4:$F$619,MATCH($B510, 'Uganda workforce data - raw'!$B$4:$B$619,0), MATCH("Filled Female",'Uganda workforce data - raw'!$A$4:$F$4,0))*INDEX('Mapping cadres'!$B$1:$Z$616,MATCH($B510, 'Mapping cadres'!$B$1:$B$616,0), MATCH(AO$32,'Mapping cadres'!$B$1:$Z$1,0))</f>
        <v>0</v>
      </c>
      <c r="AP510" s="226">
        <f>INDEX('Uganda workforce data - raw'!$A$4:$F$619,MATCH($B510, 'Uganda workforce data - raw'!$B$4:$B$619,0), MATCH("Filled Female",'Uganda workforce data - raw'!$A$4:$F$4,0))*INDEX('Mapping cadres'!$B$1:$Z$616,MATCH($B510, 'Mapping cadres'!$B$1:$B$616,0), MATCH(AP$32,'Mapping cadres'!$B$1:$Z$1,0))</f>
        <v>0</v>
      </c>
      <c r="AQ510" s="226">
        <f>INDEX('Uganda workforce data - raw'!$A$4:$F$619,MATCH($B510, 'Uganda workforce data - raw'!$B$4:$B$619,0), MATCH("Filled Female",'Uganda workforce data - raw'!$A$4:$F$4,0))*INDEX('Mapping cadres'!$B$1:$Z$616,MATCH($B510, 'Mapping cadres'!$B$1:$B$616,0), MATCH(AQ$32,'Mapping cadres'!$B$1:$Z$1,0))</f>
        <v>0</v>
      </c>
      <c r="AR510" s="226">
        <f>INDEX('Uganda workforce data - raw'!$A$4:$F$619,MATCH($B510, 'Uganda workforce data - raw'!$B$4:$B$619,0), MATCH("Filled Female",'Uganda workforce data - raw'!$A$4:$F$4,0))*INDEX('Mapping cadres'!$B$1:$Z$616,MATCH($B510, 'Mapping cadres'!$B$1:$B$616,0), MATCH(AR$32,'Mapping cadres'!$B$1:$Z$1,0))</f>
        <v>0</v>
      </c>
      <c r="AS510" s="226">
        <f>INDEX('Uganda workforce data - raw'!$A$4:$F$619,MATCH($B510, 'Uganda workforce data - raw'!$B$4:$B$619,0), MATCH("Filled Female",'Uganda workforce data - raw'!$A$4:$F$4,0))*INDEX('Mapping cadres'!$B$1:$Z$616,MATCH($B510, 'Mapping cadres'!$B$1:$B$616,0), MATCH(AS$32,'Mapping cadres'!$B$1:$Z$1,0))</f>
        <v>0</v>
      </c>
      <c r="AT510" s="226">
        <f>INDEX('Uganda workforce data - raw'!$A$4:$F$619,MATCH($B510, 'Uganda workforce data - raw'!$B$4:$B$619,0), MATCH("Filled Female",'Uganda workforce data - raw'!$A$4:$F$4,0))*INDEX('Mapping cadres'!$B$1:$Z$616,MATCH($B510, 'Mapping cadres'!$B$1:$B$616,0), MATCH(AT$32,'Mapping cadres'!$B$1:$Z$1,0))</f>
        <v>0</v>
      </c>
      <c r="AU510" s="226">
        <f>INDEX('Uganda workforce data - raw'!$A$4:$F$619,MATCH($B510, 'Uganda workforce data - raw'!$B$4:$B$619,0), MATCH("Filled Female",'Uganda workforce data - raw'!$A$4:$F$4,0))*INDEX('Mapping cadres'!$B$1:$Z$616,MATCH($B510, 'Mapping cadres'!$B$1:$B$616,0), MATCH(AU$32,'Mapping cadres'!$B$1:$Z$1,0))</f>
        <v>0</v>
      </c>
      <c r="AV510" s="226">
        <f>INDEX('Uganda workforce data - raw'!$A$4:$F$619,MATCH($B510, 'Uganda workforce data - raw'!$B$4:$B$619,0), MATCH("Filled Female",'Uganda workforce data - raw'!$A$4:$F$4,0))*INDEX('Mapping cadres'!$B$1:$Z$616,MATCH($B510, 'Mapping cadres'!$B$1:$B$616,0), MATCH(AV$32,'Mapping cadres'!$B$1:$Z$1,0))</f>
        <v>0</v>
      </c>
      <c r="AW510" s="226">
        <f>INDEX('Uganda workforce data - raw'!$A$4:$F$619,MATCH($B510, 'Uganda workforce data - raw'!$B$4:$B$619,0), MATCH("Filled Female",'Uganda workforce data - raw'!$A$4:$F$4,0))*INDEX('Mapping cadres'!$B$1:$Z$616,MATCH($B510, 'Mapping cadres'!$B$1:$B$616,0), MATCH(AW$32,'Mapping cadres'!$B$1:$Z$1,0))</f>
        <v>0</v>
      </c>
      <c r="AX510" s="226">
        <f>INDEX('Uganda workforce data - raw'!$A$4:$F$619,MATCH($B510, 'Uganda workforce data - raw'!$B$4:$B$619,0), MATCH("Filled Female",'Uganda workforce data - raw'!$A$4:$F$4,0))*INDEX('Mapping cadres'!$B$1:$Z$616,MATCH($B510, 'Mapping cadres'!$B$1:$B$616,0), MATCH(AX$32,'Mapping cadres'!$B$1:$Z$1,0))</f>
        <v>0</v>
      </c>
      <c r="AY510" s="226">
        <f t="shared" si="173"/>
        <v>71</v>
      </c>
      <c r="AZ510" s="226">
        <f t="shared" si="174"/>
        <v>0</v>
      </c>
      <c r="BA510" s="226">
        <f t="shared" si="175"/>
        <v>0</v>
      </c>
      <c r="BB510" s="226">
        <f t="shared" si="176"/>
        <v>0</v>
      </c>
      <c r="BC510" s="226">
        <f t="shared" si="177"/>
        <v>0</v>
      </c>
      <c r="BD510" s="226">
        <f t="shared" si="178"/>
        <v>0</v>
      </c>
      <c r="BE510" s="226">
        <f t="shared" si="179"/>
        <v>0</v>
      </c>
      <c r="BF510" s="226">
        <f t="shared" si="180"/>
        <v>0</v>
      </c>
      <c r="BG510" s="226">
        <f t="shared" si="181"/>
        <v>0</v>
      </c>
      <c r="BH510" s="226">
        <f t="shared" si="182"/>
        <v>0</v>
      </c>
      <c r="BI510" s="226">
        <f t="shared" si="183"/>
        <v>0</v>
      </c>
      <c r="BJ510" s="226">
        <f t="shared" si="184"/>
        <v>0</v>
      </c>
      <c r="BK510" s="226">
        <f t="shared" si="185"/>
        <v>0</v>
      </c>
      <c r="BL510" s="226">
        <f t="shared" si="186"/>
        <v>0</v>
      </c>
      <c r="BM510" s="226">
        <f t="shared" si="187"/>
        <v>0</v>
      </c>
      <c r="BN510" s="226">
        <f t="shared" si="188"/>
        <v>0</v>
      </c>
      <c r="BO510" s="226">
        <f t="shared" si="189"/>
        <v>0</v>
      </c>
      <c r="BP510" s="226">
        <f t="shared" si="190"/>
        <v>0</v>
      </c>
      <c r="BQ510" s="226">
        <f t="shared" si="191"/>
        <v>0</v>
      </c>
      <c r="BR510" s="226">
        <f t="shared" si="192"/>
        <v>0</v>
      </c>
      <c r="BS510" s="226">
        <f t="shared" si="193"/>
        <v>0</v>
      </c>
      <c r="BT510" s="226">
        <f t="shared" si="194"/>
        <v>0</v>
      </c>
      <c r="BU510" s="226">
        <f t="shared" si="195"/>
        <v>0</v>
      </c>
      <c r="BV510" s="226">
        <f t="shared" si="196"/>
        <v>0</v>
      </c>
    </row>
    <row r="511" spans="1:74">
      <c r="A511" s="226">
        <v>479</v>
      </c>
      <c r="B511" s="226" t="s">
        <v>1777</v>
      </c>
      <c r="C511" s="226">
        <f>INDEX('Uganda workforce data - raw'!$A$4:$F$619,MATCH($B511, 'Uganda workforce data - raw'!$B$4:$B$619,0), MATCH("Filled Male",'Uganda workforce data - raw'!$A$4:$F$4,0))*INDEX('Mapping cadres'!$B$1:$Z$616,MATCH($B511, 'Mapping cadres'!$B$1:$B$616,0), MATCH(C$32,'Mapping cadres'!$B$1:$Z$1,0))</f>
        <v>1</v>
      </c>
      <c r="D511" s="226">
        <f>INDEX('Uganda workforce data - raw'!$A$4:$F$619,MATCH($B511, 'Uganda workforce data - raw'!$B$4:$B$619,0), MATCH("Filled Male",'Uganda workforce data - raw'!$A$4:$F$4,0))*INDEX('Mapping cadres'!$B$1:$Z$616,MATCH($B511, 'Mapping cadres'!$B$1:$B$616,0), MATCH(D$32,'Mapping cadres'!$B$1:$Z$1,0))</f>
        <v>0</v>
      </c>
      <c r="E511" s="226">
        <f>INDEX('Uganda workforce data - raw'!$A$4:$F$619,MATCH($B511, 'Uganda workforce data - raw'!$B$4:$B$619,0), MATCH("Filled Male",'Uganda workforce data - raw'!$A$4:$F$4,0))*INDEX('Mapping cadres'!$B$1:$Z$616,MATCH($B511, 'Mapping cadres'!$B$1:$B$616,0), MATCH(E$32,'Mapping cadres'!$B$1:$Z$1,0))</f>
        <v>0</v>
      </c>
      <c r="F511" s="226">
        <f>INDEX('Uganda workforce data - raw'!$A$4:$F$619,MATCH($B511, 'Uganda workforce data - raw'!$B$4:$B$619,0), MATCH("Filled Male",'Uganda workforce data - raw'!$A$4:$F$4,0))*INDEX('Mapping cadres'!$B$1:$Z$616,MATCH($B511, 'Mapping cadres'!$B$1:$B$616,0), MATCH(F$32,'Mapping cadres'!$B$1:$Z$1,0))</f>
        <v>0</v>
      </c>
      <c r="G511" s="226">
        <f>INDEX('Uganda workforce data - raw'!$A$4:$F$619,MATCH($B511, 'Uganda workforce data - raw'!$B$4:$B$619,0), MATCH("Filled Male",'Uganda workforce data - raw'!$A$4:$F$4,0))*INDEX('Mapping cadres'!$B$1:$Z$616,MATCH($B511, 'Mapping cadres'!$B$1:$B$616,0), MATCH(G$32,'Mapping cadres'!$B$1:$Z$1,0))</f>
        <v>0</v>
      </c>
      <c r="H511" s="226">
        <f>INDEX('Uganda workforce data - raw'!$A$4:$F$619,MATCH($B511, 'Uganda workforce data - raw'!$B$4:$B$619,0), MATCH("Filled Male",'Uganda workforce data - raw'!$A$4:$F$4,0))*INDEX('Mapping cadres'!$B$1:$Z$616,MATCH($B511, 'Mapping cadres'!$B$1:$B$616,0), MATCH(H$32,'Mapping cadres'!$B$1:$Z$1,0))</f>
        <v>0</v>
      </c>
      <c r="I511" s="226">
        <f>INDEX('Uganda workforce data - raw'!$A$4:$F$619,MATCH($B511, 'Uganda workforce data - raw'!$B$4:$B$619,0), MATCH("Filled Male",'Uganda workforce data - raw'!$A$4:$F$4,0))*INDEX('Mapping cadres'!$B$1:$Z$616,MATCH($B511, 'Mapping cadres'!$B$1:$B$616,0), MATCH(I$32,'Mapping cadres'!$B$1:$Z$1,0))</f>
        <v>0</v>
      </c>
      <c r="J511" s="226">
        <f>INDEX('Uganda workforce data - raw'!$A$4:$F$619,MATCH($B511, 'Uganda workforce data - raw'!$B$4:$B$619,0), MATCH("Filled Male",'Uganda workforce data - raw'!$A$4:$F$4,0))*INDEX('Mapping cadres'!$B$1:$Z$616,MATCH($B511, 'Mapping cadres'!$B$1:$B$616,0), MATCH(J$32,'Mapping cadres'!$B$1:$Z$1,0))</f>
        <v>0</v>
      </c>
      <c r="K511" s="226">
        <f>INDEX('Uganda workforce data - raw'!$A$4:$F$619,MATCH($B511, 'Uganda workforce data - raw'!$B$4:$B$619,0), MATCH("Filled Male",'Uganda workforce data - raw'!$A$4:$F$4,0))*INDEX('Mapping cadres'!$B$1:$Z$616,MATCH($B511, 'Mapping cadres'!$B$1:$B$616,0), MATCH(K$32,'Mapping cadres'!$B$1:$Z$1,0))</f>
        <v>0</v>
      </c>
      <c r="L511" s="226">
        <f>INDEX('Uganda workforce data - raw'!$A$4:$F$619,MATCH($B511, 'Uganda workforce data - raw'!$B$4:$B$619,0), MATCH("Filled Male",'Uganda workforce data - raw'!$A$4:$F$4,0))*INDEX('Mapping cadres'!$B$1:$Z$616,MATCH($B511, 'Mapping cadres'!$B$1:$B$616,0), MATCH(L$32,'Mapping cadres'!$B$1:$Z$1,0))</f>
        <v>0</v>
      </c>
      <c r="M511" s="226">
        <f>INDEX('Uganda workforce data - raw'!$A$4:$F$619,MATCH($B511, 'Uganda workforce data - raw'!$B$4:$B$619,0), MATCH("Filled Male",'Uganda workforce data - raw'!$A$4:$F$4,0))*INDEX('Mapping cadres'!$B$1:$Z$616,MATCH($B511, 'Mapping cadres'!$B$1:$B$616,0), MATCH(M$32,'Mapping cadres'!$B$1:$Z$1,0))</f>
        <v>0</v>
      </c>
      <c r="N511" s="226">
        <f>INDEX('Uganda workforce data - raw'!$A$4:$F$619,MATCH($B511, 'Uganda workforce data - raw'!$B$4:$B$619,0), MATCH("Filled Male",'Uganda workforce data - raw'!$A$4:$F$4,0))*INDEX('Mapping cadres'!$B$1:$Z$616,MATCH($B511, 'Mapping cadres'!$B$1:$B$616,0), MATCH(N$32,'Mapping cadres'!$B$1:$Z$1,0))</f>
        <v>0</v>
      </c>
      <c r="O511" s="226">
        <f>INDEX('Uganda workforce data - raw'!$A$4:$F$619,MATCH($B511, 'Uganda workforce data - raw'!$B$4:$B$619,0), MATCH("Filled Male",'Uganda workforce data - raw'!$A$4:$F$4,0))*INDEX('Mapping cadres'!$B$1:$Z$616,MATCH($B511, 'Mapping cadres'!$B$1:$B$616,0), MATCH(O$32,'Mapping cadres'!$B$1:$Z$1,0))</f>
        <v>0</v>
      </c>
      <c r="P511" s="226">
        <f>INDEX('Uganda workforce data - raw'!$A$4:$F$619,MATCH($B511, 'Uganda workforce data - raw'!$B$4:$B$619,0), MATCH("Filled Male",'Uganda workforce data - raw'!$A$4:$F$4,0))*INDEX('Mapping cadres'!$B$1:$Z$616,MATCH($B511, 'Mapping cadres'!$B$1:$B$616,0), MATCH(P$32,'Mapping cadres'!$B$1:$Z$1,0))</f>
        <v>0</v>
      </c>
      <c r="Q511" s="226">
        <f>INDEX('Uganda workforce data - raw'!$A$4:$F$619,MATCH($B511, 'Uganda workforce data - raw'!$B$4:$B$619,0), MATCH("Filled Male",'Uganda workforce data - raw'!$A$4:$F$4,0))*INDEX('Mapping cadres'!$B$1:$Z$616,MATCH($B511, 'Mapping cadres'!$B$1:$B$616,0), MATCH(Q$32,'Mapping cadres'!$B$1:$Z$1,0))</f>
        <v>0</v>
      </c>
      <c r="R511" s="226">
        <f>INDEX('Uganda workforce data - raw'!$A$4:$F$619,MATCH($B511, 'Uganda workforce data - raw'!$B$4:$B$619,0), MATCH("Filled Male",'Uganda workforce data - raw'!$A$4:$F$4,0))*INDEX('Mapping cadres'!$B$1:$Z$616,MATCH($B511, 'Mapping cadres'!$B$1:$B$616,0), MATCH(R$32,'Mapping cadres'!$B$1:$Z$1,0))</f>
        <v>0</v>
      </c>
      <c r="S511" s="226">
        <f>INDEX('Uganda workforce data - raw'!$A$4:$F$619,MATCH($B511, 'Uganda workforce data - raw'!$B$4:$B$619,0), MATCH("Filled Male",'Uganda workforce data - raw'!$A$4:$F$4,0))*INDEX('Mapping cadres'!$B$1:$Z$616,MATCH($B511, 'Mapping cadres'!$B$1:$B$616,0), MATCH(S$32,'Mapping cadres'!$B$1:$Z$1,0))</f>
        <v>0</v>
      </c>
      <c r="T511" s="226">
        <f>INDEX('Uganda workforce data - raw'!$A$4:$F$619,MATCH($B511, 'Uganda workforce data - raw'!$B$4:$B$619,0), MATCH("Filled Male",'Uganda workforce data - raw'!$A$4:$F$4,0))*INDEX('Mapping cadres'!$B$1:$Z$616,MATCH($B511, 'Mapping cadres'!$B$1:$B$616,0), MATCH(T$32,'Mapping cadres'!$B$1:$Z$1,0))</f>
        <v>0</v>
      </c>
      <c r="U511" s="226">
        <f>INDEX('Uganda workforce data - raw'!$A$4:$F$619,MATCH($B511, 'Uganda workforce data - raw'!$B$4:$B$619,0), MATCH("Filled Male",'Uganda workforce data - raw'!$A$4:$F$4,0))*INDEX('Mapping cadres'!$B$1:$Z$616,MATCH($B511, 'Mapping cadres'!$B$1:$B$616,0), MATCH(U$32,'Mapping cadres'!$B$1:$Z$1,0))</f>
        <v>0</v>
      </c>
      <c r="V511" s="226">
        <f>INDEX('Uganda workforce data - raw'!$A$4:$F$619,MATCH($B511, 'Uganda workforce data - raw'!$B$4:$B$619,0), MATCH("Filled Male",'Uganda workforce data - raw'!$A$4:$F$4,0))*INDEX('Mapping cadres'!$B$1:$Z$616,MATCH($B511, 'Mapping cadres'!$B$1:$B$616,0), MATCH(V$32,'Mapping cadres'!$B$1:$Z$1,0))</f>
        <v>0</v>
      </c>
      <c r="W511" s="226">
        <f>INDEX('Uganda workforce data - raw'!$A$4:$F$619,MATCH($B511, 'Uganda workforce data - raw'!$B$4:$B$619,0), MATCH("Filled Male",'Uganda workforce data - raw'!$A$4:$F$4,0))*INDEX('Mapping cadres'!$B$1:$Z$616,MATCH($B511, 'Mapping cadres'!$B$1:$B$616,0), MATCH(W$32,'Mapping cadres'!$B$1:$Z$1,0))</f>
        <v>0</v>
      </c>
      <c r="X511" s="226">
        <f>INDEX('Uganda workforce data - raw'!$A$4:$F$619,MATCH($B511, 'Uganda workforce data - raw'!$B$4:$B$619,0), MATCH("Filled Male",'Uganda workforce data - raw'!$A$4:$F$4,0))*INDEX('Mapping cadres'!$B$1:$Z$616,MATCH($B511, 'Mapping cadres'!$B$1:$B$616,0), MATCH(X$32,'Mapping cadres'!$B$1:$Z$1,0))</f>
        <v>0</v>
      </c>
      <c r="Y511" s="226">
        <f>INDEX('Uganda workforce data - raw'!$A$4:$F$619,MATCH($B511, 'Uganda workforce data - raw'!$B$4:$B$619,0), MATCH("Filled Male",'Uganda workforce data - raw'!$A$4:$F$4,0))*INDEX('Mapping cadres'!$B$1:$Z$616,MATCH($B511, 'Mapping cadres'!$B$1:$B$616,0), MATCH(Y$32,'Mapping cadres'!$B$1:$Z$1,0))</f>
        <v>0</v>
      </c>
      <c r="Z511" s="226">
        <f>INDEX('Uganda workforce data - raw'!$A$4:$F$619,MATCH($B511, 'Uganda workforce data - raw'!$B$4:$B$619,0), MATCH("Filled Male",'Uganda workforce data - raw'!$A$4:$F$4,0))*INDEX('Mapping cadres'!$B$1:$Z$616,MATCH($B511, 'Mapping cadres'!$B$1:$B$616,0), MATCH(Z$32,'Mapping cadres'!$B$1:$Z$1,0))</f>
        <v>0</v>
      </c>
      <c r="AA511" s="226">
        <f>INDEX('Uganda workforce data - raw'!$A$4:$F$619,MATCH($B511, 'Uganda workforce data - raw'!$B$4:$B$619,0), MATCH("Filled Female",'Uganda workforce data - raw'!$A$4:$F$4,0))*INDEX('Mapping cadres'!$B$1:$Z$616,MATCH($B511, 'Mapping cadres'!$B$1:$B$616,0), MATCH(AA$32,'Mapping cadres'!$B$1:$Z$1,0))</f>
        <v>0</v>
      </c>
      <c r="AB511" s="226">
        <f>INDEX('Uganda workforce data - raw'!$A$4:$F$619,MATCH($B511, 'Uganda workforce data - raw'!$B$4:$B$619,0), MATCH("Filled Female",'Uganda workforce data - raw'!$A$4:$F$4,0))*INDEX('Mapping cadres'!$B$1:$Z$616,MATCH($B511, 'Mapping cadres'!$B$1:$B$616,0), MATCH(AB$32,'Mapping cadres'!$B$1:$Z$1,0))</f>
        <v>0</v>
      </c>
      <c r="AC511" s="226">
        <f>INDEX('Uganda workforce data - raw'!$A$4:$F$619,MATCH($B511, 'Uganda workforce data - raw'!$B$4:$B$619,0), MATCH("Filled Female",'Uganda workforce data - raw'!$A$4:$F$4,0))*INDEX('Mapping cadres'!$B$1:$Z$616,MATCH($B511, 'Mapping cadres'!$B$1:$B$616,0), MATCH(AC$32,'Mapping cadres'!$B$1:$Z$1,0))</f>
        <v>0</v>
      </c>
      <c r="AD511" s="226">
        <f>INDEX('Uganda workforce data - raw'!$A$4:$F$619,MATCH($B511, 'Uganda workforce data - raw'!$B$4:$B$619,0), MATCH("Filled Female",'Uganda workforce data - raw'!$A$4:$F$4,0))*INDEX('Mapping cadres'!$B$1:$Z$616,MATCH($B511, 'Mapping cadres'!$B$1:$B$616,0), MATCH(AD$32,'Mapping cadres'!$B$1:$Z$1,0))</f>
        <v>0</v>
      </c>
      <c r="AE511" s="226">
        <f>INDEX('Uganda workforce data - raw'!$A$4:$F$619,MATCH($B511, 'Uganda workforce data - raw'!$B$4:$B$619,0), MATCH("Filled Female",'Uganda workforce data - raw'!$A$4:$F$4,0))*INDEX('Mapping cadres'!$B$1:$Z$616,MATCH($B511, 'Mapping cadres'!$B$1:$B$616,0), MATCH(AE$32,'Mapping cadres'!$B$1:$Z$1,0))</f>
        <v>0</v>
      </c>
      <c r="AF511" s="226">
        <f>INDEX('Uganda workforce data - raw'!$A$4:$F$619,MATCH($B511, 'Uganda workforce data - raw'!$B$4:$B$619,0), MATCH("Filled Female",'Uganda workforce data - raw'!$A$4:$F$4,0))*INDEX('Mapping cadres'!$B$1:$Z$616,MATCH($B511, 'Mapping cadres'!$B$1:$B$616,0), MATCH(AF$32,'Mapping cadres'!$B$1:$Z$1,0))</f>
        <v>0</v>
      </c>
      <c r="AG511" s="226">
        <f>INDEX('Uganda workforce data - raw'!$A$4:$F$619,MATCH($B511, 'Uganda workforce data - raw'!$B$4:$B$619,0), MATCH("Filled Female",'Uganda workforce data - raw'!$A$4:$F$4,0))*INDEX('Mapping cadres'!$B$1:$Z$616,MATCH($B511, 'Mapping cadres'!$B$1:$B$616,0), MATCH(AG$32,'Mapping cadres'!$B$1:$Z$1,0))</f>
        <v>0</v>
      </c>
      <c r="AH511" s="226">
        <f>INDEX('Uganda workforce data - raw'!$A$4:$F$619,MATCH($B511, 'Uganda workforce data - raw'!$B$4:$B$619,0), MATCH("Filled Female",'Uganda workforce data - raw'!$A$4:$F$4,0))*INDEX('Mapping cadres'!$B$1:$Z$616,MATCH($B511, 'Mapping cadres'!$B$1:$B$616,0), MATCH(AH$32,'Mapping cadres'!$B$1:$Z$1,0))</f>
        <v>0</v>
      </c>
      <c r="AI511" s="226">
        <f>INDEX('Uganda workforce data - raw'!$A$4:$F$619,MATCH($B511, 'Uganda workforce data - raw'!$B$4:$B$619,0), MATCH("Filled Female",'Uganda workforce data - raw'!$A$4:$F$4,0))*INDEX('Mapping cadres'!$B$1:$Z$616,MATCH($B511, 'Mapping cadres'!$B$1:$B$616,0), MATCH(AI$32,'Mapping cadres'!$B$1:$Z$1,0))</f>
        <v>0</v>
      </c>
      <c r="AJ511" s="226">
        <f>INDEX('Uganda workforce data - raw'!$A$4:$F$619,MATCH($B511, 'Uganda workforce data - raw'!$B$4:$B$619,0), MATCH("Filled Female",'Uganda workforce data - raw'!$A$4:$F$4,0))*INDEX('Mapping cadres'!$B$1:$Z$616,MATCH($B511, 'Mapping cadres'!$B$1:$B$616,0), MATCH(AJ$32,'Mapping cadres'!$B$1:$Z$1,0))</f>
        <v>0</v>
      </c>
      <c r="AK511" s="226">
        <f>INDEX('Uganda workforce data - raw'!$A$4:$F$619,MATCH($B511, 'Uganda workforce data - raw'!$B$4:$B$619,0), MATCH("Filled Female",'Uganda workforce data - raw'!$A$4:$F$4,0))*INDEX('Mapping cadres'!$B$1:$Z$616,MATCH($B511, 'Mapping cadres'!$B$1:$B$616,0), MATCH(AK$32,'Mapping cadres'!$B$1:$Z$1,0))</f>
        <v>0</v>
      </c>
      <c r="AL511" s="226">
        <f>INDEX('Uganda workforce data - raw'!$A$4:$F$619,MATCH($B511, 'Uganda workforce data - raw'!$B$4:$B$619,0), MATCH("Filled Female",'Uganda workforce data - raw'!$A$4:$F$4,0))*INDEX('Mapping cadres'!$B$1:$Z$616,MATCH($B511, 'Mapping cadres'!$B$1:$B$616,0), MATCH(AL$32,'Mapping cadres'!$B$1:$Z$1,0))</f>
        <v>0</v>
      </c>
      <c r="AM511" s="226">
        <f>INDEX('Uganda workforce data - raw'!$A$4:$F$619,MATCH($B511, 'Uganda workforce data - raw'!$B$4:$B$619,0), MATCH("Filled Female",'Uganda workforce data - raw'!$A$4:$F$4,0))*INDEX('Mapping cadres'!$B$1:$Z$616,MATCH($B511, 'Mapping cadres'!$B$1:$B$616,0), MATCH(AM$32,'Mapping cadres'!$B$1:$Z$1,0))</f>
        <v>0</v>
      </c>
      <c r="AN511" s="226">
        <f>INDEX('Uganda workforce data - raw'!$A$4:$F$619,MATCH($B511, 'Uganda workforce data - raw'!$B$4:$B$619,0), MATCH("Filled Female",'Uganda workforce data - raw'!$A$4:$F$4,0))*INDEX('Mapping cadres'!$B$1:$Z$616,MATCH($B511, 'Mapping cadres'!$B$1:$B$616,0), MATCH(AN$32,'Mapping cadres'!$B$1:$Z$1,0))</f>
        <v>0</v>
      </c>
      <c r="AO511" s="226">
        <f>INDEX('Uganda workforce data - raw'!$A$4:$F$619,MATCH($B511, 'Uganda workforce data - raw'!$B$4:$B$619,0), MATCH("Filled Female",'Uganda workforce data - raw'!$A$4:$F$4,0))*INDEX('Mapping cadres'!$B$1:$Z$616,MATCH($B511, 'Mapping cadres'!$B$1:$B$616,0), MATCH(AO$32,'Mapping cadres'!$B$1:$Z$1,0))</f>
        <v>0</v>
      </c>
      <c r="AP511" s="226">
        <f>INDEX('Uganda workforce data - raw'!$A$4:$F$619,MATCH($B511, 'Uganda workforce data - raw'!$B$4:$B$619,0), MATCH("Filled Female",'Uganda workforce data - raw'!$A$4:$F$4,0))*INDEX('Mapping cadres'!$B$1:$Z$616,MATCH($B511, 'Mapping cadres'!$B$1:$B$616,0), MATCH(AP$32,'Mapping cadres'!$B$1:$Z$1,0))</f>
        <v>0</v>
      </c>
      <c r="AQ511" s="226">
        <f>INDEX('Uganda workforce data - raw'!$A$4:$F$619,MATCH($B511, 'Uganda workforce data - raw'!$B$4:$B$619,0), MATCH("Filled Female",'Uganda workforce data - raw'!$A$4:$F$4,0))*INDEX('Mapping cadres'!$B$1:$Z$616,MATCH($B511, 'Mapping cadres'!$B$1:$B$616,0), MATCH(AQ$32,'Mapping cadres'!$B$1:$Z$1,0))</f>
        <v>0</v>
      </c>
      <c r="AR511" s="226">
        <f>INDEX('Uganda workforce data - raw'!$A$4:$F$619,MATCH($B511, 'Uganda workforce data - raw'!$B$4:$B$619,0), MATCH("Filled Female",'Uganda workforce data - raw'!$A$4:$F$4,0))*INDEX('Mapping cadres'!$B$1:$Z$616,MATCH($B511, 'Mapping cadres'!$B$1:$B$616,0), MATCH(AR$32,'Mapping cadres'!$B$1:$Z$1,0))</f>
        <v>0</v>
      </c>
      <c r="AS511" s="226">
        <f>INDEX('Uganda workforce data - raw'!$A$4:$F$619,MATCH($B511, 'Uganda workforce data - raw'!$B$4:$B$619,0), MATCH("Filled Female",'Uganda workforce data - raw'!$A$4:$F$4,0))*INDEX('Mapping cadres'!$B$1:$Z$616,MATCH($B511, 'Mapping cadres'!$B$1:$B$616,0), MATCH(AS$32,'Mapping cadres'!$B$1:$Z$1,0))</f>
        <v>0</v>
      </c>
      <c r="AT511" s="226">
        <f>INDEX('Uganda workforce data - raw'!$A$4:$F$619,MATCH($B511, 'Uganda workforce data - raw'!$B$4:$B$619,0), MATCH("Filled Female",'Uganda workforce data - raw'!$A$4:$F$4,0))*INDEX('Mapping cadres'!$B$1:$Z$616,MATCH($B511, 'Mapping cadres'!$B$1:$B$616,0), MATCH(AT$32,'Mapping cadres'!$B$1:$Z$1,0))</f>
        <v>0</v>
      </c>
      <c r="AU511" s="226">
        <f>INDEX('Uganda workforce data - raw'!$A$4:$F$619,MATCH($B511, 'Uganda workforce data - raw'!$B$4:$B$619,0), MATCH("Filled Female",'Uganda workforce data - raw'!$A$4:$F$4,0))*INDEX('Mapping cadres'!$B$1:$Z$616,MATCH($B511, 'Mapping cadres'!$B$1:$B$616,0), MATCH(AU$32,'Mapping cadres'!$B$1:$Z$1,0))</f>
        <v>0</v>
      </c>
      <c r="AV511" s="226">
        <f>INDEX('Uganda workforce data - raw'!$A$4:$F$619,MATCH($B511, 'Uganda workforce data - raw'!$B$4:$B$619,0), MATCH("Filled Female",'Uganda workforce data - raw'!$A$4:$F$4,0))*INDEX('Mapping cadres'!$B$1:$Z$616,MATCH($B511, 'Mapping cadres'!$B$1:$B$616,0), MATCH(AV$32,'Mapping cadres'!$B$1:$Z$1,0))</f>
        <v>0</v>
      </c>
      <c r="AW511" s="226">
        <f>INDEX('Uganda workforce data - raw'!$A$4:$F$619,MATCH($B511, 'Uganda workforce data - raw'!$B$4:$B$619,0), MATCH("Filled Female",'Uganda workforce data - raw'!$A$4:$F$4,0))*INDEX('Mapping cadres'!$B$1:$Z$616,MATCH($B511, 'Mapping cadres'!$B$1:$B$616,0), MATCH(AW$32,'Mapping cadres'!$B$1:$Z$1,0))</f>
        <v>0</v>
      </c>
      <c r="AX511" s="226">
        <f>INDEX('Uganda workforce data - raw'!$A$4:$F$619,MATCH($B511, 'Uganda workforce data - raw'!$B$4:$B$619,0), MATCH("Filled Female",'Uganda workforce data - raw'!$A$4:$F$4,0))*INDEX('Mapping cadres'!$B$1:$Z$616,MATCH($B511, 'Mapping cadres'!$B$1:$B$616,0), MATCH(AX$32,'Mapping cadres'!$B$1:$Z$1,0))</f>
        <v>0</v>
      </c>
      <c r="AY511" s="226">
        <f t="shared" si="173"/>
        <v>1</v>
      </c>
      <c r="AZ511" s="226">
        <f t="shared" si="174"/>
        <v>0</v>
      </c>
      <c r="BA511" s="226">
        <f t="shared" si="175"/>
        <v>0</v>
      </c>
      <c r="BB511" s="226">
        <f t="shared" si="176"/>
        <v>0</v>
      </c>
      <c r="BC511" s="226">
        <f t="shared" si="177"/>
        <v>0</v>
      </c>
      <c r="BD511" s="226">
        <f t="shared" si="178"/>
        <v>0</v>
      </c>
      <c r="BE511" s="226">
        <f t="shared" si="179"/>
        <v>0</v>
      </c>
      <c r="BF511" s="226">
        <f t="shared" si="180"/>
        <v>0</v>
      </c>
      <c r="BG511" s="226">
        <f t="shared" si="181"/>
        <v>0</v>
      </c>
      <c r="BH511" s="226">
        <f t="shared" si="182"/>
        <v>0</v>
      </c>
      <c r="BI511" s="226">
        <f t="shared" si="183"/>
        <v>0</v>
      </c>
      <c r="BJ511" s="226">
        <f t="shared" si="184"/>
        <v>0</v>
      </c>
      <c r="BK511" s="226">
        <f t="shared" si="185"/>
        <v>0</v>
      </c>
      <c r="BL511" s="226">
        <f t="shared" si="186"/>
        <v>0</v>
      </c>
      <c r="BM511" s="226">
        <f t="shared" si="187"/>
        <v>0</v>
      </c>
      <c r="BN511" s="226">
        <f t="shared" si="188"/>
        <v>0</v>
      </c>
      <c r="BO511" s="226">
        <f t="shared" si="189"/>
        <v>0</v>
      </c>
      <c r="BP511" s="226">
        <f t="shared" si="190"/>
        <v>0</v>
      </c>
      <c r="BQ511" s="226">
        <f t="shared" si="191"/>
        <v>0</v>
      </c>
      <c r="BR511" s="226">
        <f t="shared" si="192"/>
        <v>0</v>
      </c>
      <c r="BS511" s="226">
        <f t="shared" si="193"/>
        <v>0</v>
      </c>
      <c r="BT511" s="226">
        <f t="shared" si="194"/>
        <v>0</v>
      </c>
      <c r="BU511" s="226">
        <f t="shared" si="195"/>
        <v>0</v>
      </c>
      <c r="BV511" s="226">
        <f t="shared" si="196"/>
        <v>0</v>
      </c>
    </row>
    <row r="512" spans="1:74">
      <c r="A512" s="226">
        <v>480</v>
      </c>
      <c r="B512" s="237" t="s">
        <v>1778</v>
      </c>
      <c r="C512" s="226">
        <f>INDEX('Uganda workforce data - raw'!$A$4:$F$619,MATCH($B512, 'Uganda workforce data - raw'!$B$4:$B$619,0), MATCH("Filled Male",'Uganda workforce data - raw'!$A$4:$F$4,0))*INDEX('Mapping cadres'!$B$1:$Z$616,MATCH($B512, 'Mapping cadres'!$B$1:$B$616,0), MATCH(C$32,'Mapping cadres'!$B$1:$Z$1,0))</f>
        <v>0</v>
      </c>
      <c r="D512" s="226">
        <f>INDEX('Uganda workforce data - raw'!$A$4:$F$619,MATCH($B512, 'Uganda workforce data - raw'!$B$4:$B$619,0), MATCH("Filled Male",'Uganda workforce data - raw'!$A$4:$F$4,0))*INDEX('Mapping cadres'!$B$1:$Z$616,MATCH($B512, 'Mapping cadres'!$B$1:$B$616,0), MATCH(D$32,'Mapping cadres'!$B$1:$Z$1,0))</f>
        <v>0</v>
      </c>
      <c r="E512" s="226">
        <f>INDEX('Uganda workforce data - raw'!$A$4:$F$619,MATCH($B512, 'Uganda workforce data - raw'!$B$4:$B$619,0), MATCH("Filled Male",'Uganda workforce data - raw'!$A$4:$F$4,0))*INDEX('Mapping cadres'!$B$1:$Z$616,MATCH($B512, 'Mapping cadres'!$B$1:$B$616,0), MATCH(E$32,'Mapping cadres'!$B$1:$Z$1,0))</f>
        <v>0</v>
      </c>
      <c r="F512" s="226">
        <f>INDEX('Uganda workforce data - raw'!$A$4:$F$619,MATCH($B512, 'Uganda workforce data - raw'!$B$4:$B$619,0), MATCH("Filled Male",'Uganda workforce data - raw'!$A$4:$F$4,0))*INDEX('Mapping cadres'!$B$1:$Z$616,MATCH($B512, 'Mapping cadres'!$B$1:$B$616,0), MATCH(F$32,'Mapping cadres'!$B$1:$Z$1,0))</f>
        <v>0</v>
      </c>
      <c r="G512" s="226">
        <f>INDEX('Uganda workforce data - raw'!$A$4:$F$619,MATCH($B512, 'Uganda workforce data - raw'!$B$4:$B$619,0), MATCH("Filled Male",'Uganda workforce data - raw'!$A$4:$F$4,0))*INDEX('Mapping cadres'!$B$1:$Z$616,MATCH($B512, 'Mapping cadres'!$B$1:$B$616,0), MATCH(G$32,'Mapping cadres'!$B$1:$Z$1,0))</f>
        <v>0</v>
      </c>
      <c r="H512" s="226">
        <f>INDEX('Uganda workforce data - raw'!$A$4:$F$619,MATCH($B512, 'Uganda workforce data - raw'!$B$4:$B$619,0), MATCH("Filled Male",'Uganda workforce data - raw'!$A$4:$F$4,0))*INDEX('Mapping cadres'!$B$1:$Z$616,MATCH($B512, 'Mapping cadres'!$B$1:$B$616,0), MATCH(H$32,'Mapping cadres'!$B$1:$Z$1,0))</f>
        <v>0</v>
      </c>
      <c r="I512" s="226">
        <f>INDEX('Uganda workforce data - raw'!$A$4:$F$619,MATCH($B512, 'Uganda workforce data - raw'!$B$4:$B$619,0), MATCH("Filled Male",'Uganda workforce data - raw'!$A$4:$F$4,0))*INDEX('Mapping cadres'!$B$1:$Z$616,MATCH($B512, 'Mapping cadres'!$B$1:$B$616,0), MATCH(I$32,'Mapping cadres'!$B$1:$Z$1,0))</f>
        <v>0</v>
      </c>
      <c r="J512" s="226">
        <f>INDEX('Uganda workforce data - raw'!$A$4:$F$619,MATCH($B512, 'Uganda workforce data - raw'!$B$4:$B$619,0), MATCH("Filled Male",'Uganda workforce data - raw'!$A$4:$F$4,0))*INDEX('Mapping cadres'!$B$1:$Z$616,MATCH($B512, 'Mapping cadres'!$B$1:$B$616,0), MATCH(J$32,'Mapping cadres'!$B$1:$Z$1,0))</f>
        <v>0</v>
      </c>
      <c r="K512" s="226">
        <f>INDEX('Uganda workforce data - raw'!$A$4:$F$619,MATCH($B512, 'Uganda workforce data - raw'!$B$4:$B$619,0), MATCH("Filled Male",'Uganda workforce data - raw'!$A$4:$F$4,0))*INDEX('Mapping cadres'!$B$1:$Z$616,MATCH($B512, 'Mapping cadres'!$B$1:$B$616,0), MATCH(K$32,'Mapping cadres'!$B$1:$Z$1,0))</f>
        <v>0</v>
      </c>
      <c r="L512" s="226">
        <f>INDEX('Uganda workforce data - raw'!$A$4:$F$619,MATCH($B512, 'Uganda workforce data - raw'!$B$4:$B$619,0), MATCH("Filled Male",'Uganda workforce data - raw'!$A$4:$F$4,0))*INDEX('Mapping cadres'!$B$1:$Z$616,MATCH($B512, 'Mapping cadres'!$B$1:$B$616,0), MATCH(L$32,'Mapping cadres'!$B$1:$Z$1,0))</f>
        <v>0</v>
      </c>
      <c r="M512" s="226">
        <f>INDEX('Uganda workforce data - raw'!$A$4:$F$619,MATCH($B512, 'Uganda workforce data - raw'!$B$4:$B$619,0), MATCH("Filled Male",'Uganda workforce data - raw'!$A$4:$F$4,0))*INDEX('Mapping cadres'!$B$1:$Z$616,MATCH($B512, 'Mapping cadres'!$B$1:$B$616,0), MATCH(M$32,'Mapping cadres'!$B$1:$Z$1,0))</f>
        <v>0</v>
      </c>
      <c r="N512" s="226">
        <f>INDEX('Uganda workforce data - raw'!$A$4:$F$619,MATCH($B512, 'Uganda workforce data - raw'!$B$4:$B$619,0), MATCH("Filled Male",'Uganda workforce data - raw'!$A$4:$F$4,0))*INDEX('Mapping cadres'!$B$1:$Z$616,MATCH($B512, 'Mapping cadres'!$B$1:$B$616,0), MATCH(N$32,'Mapping cadres'!$B$1:$Z$1,0))</f>
        <v>0</v>
      </c>
      <c r="O512" s="226">
        <f>INDEX('Uganda workforce data - raw'!$A$4:$F$619,MATCH($B512, 'Uganda workforce data - raw'!$B$4:$B$619,0), MATCH("Filled Male",'Uganda workforce data - raw'!$A$4:$F$4,0))*INDEX('Mapping cadres'!$B$1:$Z$616,MATCH($B512, 'Mapping cadres'!$B$1:$B$616,0), MATCH(O$32,'Mapping cadres'!$B$1:$Z$1,0))</f>
        <v>0</v>
      </c>
      <c r="P512" s="226">
        <f>INDEX('Uganda workforce data - raw'!$A$4:$F$619,MATCH($B512, 'Uganda workforce data - raw'!$B$4:$B$619,0), MATCH("Filled Male",'Uganda workforce data - raw'!$A$4:$F$4,0))*INDEX('Mapping cadres'!$B$1:$Z$616,MATCH($B512, 'Mapping cadres'!$B$1:$B$616,0), MATCH(P$32,'Mapping cadres'!$B$1:$Z$1,0))</f>
        <v>0</v>
      </c>
      <c r="Q512" s="226">
        <f>INDEX('Uganda workforce data - raw'!$A$4:$F$619,MATCH($B512, 'Uganda workforce data - raw'!$B$4:$B$619,0), MATCH("Filled Male",'Uganda workforce data - raw'!$A$4:$F$4,0))*INDEX('Mapping cadres'!$B$1:$Z$616,MATCH($B512, 'Mapping cadres'!$B$1:$B$616,0), MATCH(Q$32,'Mapping cadres'!$B$1:$Z$1,0))</f>
        <v>0</v>
      </c>
      <c r="R512" s="226">
        <f>INDEX('Uganda workforce data - raw'!$A$4:$F$619,MATCH($B512, 'Uganda workforce data - raw'!$B$4:$B$619,0), MATCH("Filled Male",'Uganda workforce data - raw'!$A$4:$F$4,0))*INDEX('Mapping cadres'!$B$1:$Z$616,MATCH($B512, 'Mapping cadres'!$B$1:$B$616,0), MATCH(R$32,'Mapping cadres'!$B$1:$Z$1,0))</f>
        <v>0</v>
      </c>
      <c r="S512" s="226">
        <f>INDEX('Uganda workforce data - raw'!$A$4:$F$619,MATCH($B512, 'Uganda workforce data - raw'!$B$4:$B$619,0), MATCH("Filled Male",'Uganda workforce data - raw'!$A$4:$F$4,0))*INDEX('Mapping cadres'!$B$1:$Z$616,MATCH($B512, 'Mapping cadres'!$B$1:$B$616,0), MATCH(S$32,'Mapping cadres'!$B$1:$Z$1,0))</f>
        <v>0</v>
      </c>
      <c r="T512" s="226">
        <f>INDEX('Uganda workforce data - raw'!$A$4:$F$619,MATCH($B512, 'Uganda workforce data - raw'!$B$4:$B$619,0), MATCH("Filled Male",'Uganda workforce data - raw'!$A$4:$F$4,0))*INDEX('Mapping cadres'!$B$1:$Z$616,MATCH($B512, 'Mapping cadres'!$B$1:$B$616,0), MATCH(T$32,'Mapping cadres'!$B$1:$Z$1,0))</f>
        <v>0</v>
      </c>
      <c r="U512" s="226">
        <f>INDEX('Uganda workforce data - raw'!$A$4:$F$619,MATCH($B512, 'Uganda workforce data - raw'!$B$4:$B$619,0), MATCH("Filled Male",'Uganda workforce data - raw'!$A$4:$F$4,0))*INDEX('Mapping cadres'!$B$1:$Z$616,MATCH($B512, 'Mapping cadres'!$B$1:$B$616,0), MATCH(U$32,'Mapping cadres'!$B$1:$Z$1,0))</f>
        <v>11</v>
      </c>
      <c r="V512" s="226">
        <f>INDEX('Uganda workforce data - raw'!$A$4:$F$619,MATCH($B512, 'Uganda workforce data - raw'!$B$4:$B$619,0), MATCH("Filled Male",'Uganda workforce data - raw'!$A$4:$F$4,0))*INDEX('Mapping cadres'!$B$1:$Z$616,MATCH($B512, 'Mapping cadres'!$B$1:$B$616,0), MATCH(V$32,'Mapping cadres'!$B$1:$Z$1,0))</f>
        <v>0</v>
      </c>
      <c r="W512" s="226">
        <f>INDEX('Uganda workforce data - raw'!$A$4:$F$619,MATCH($B512, 'Uganda workforce data - raw'!$B$4:$B$619,0), MATCH("Filled Male",'Uganda workforce data - raw'!$A$4:$F$4,0))*INDEX('Mapping cadres'!$B$1:$Z$616,MATCH($B512, 'Mapping cadres'!$B$1:$B$616,0), MATCH(W$32,'Mapping cadres'!$B$1:$Z$1,0))</f>
        <v>0</v>
      </c>
      <c r="X512" s="226">
        <f>INDEX('Uganda workforce data - raw'!$A$4:$F$619,MATCH($B512, 'Uganda workforce data - raw'!$B$4:$B$619,0), MATCH("Filled Male",'Uganda workforce data - raw'!$A$4:$F$4,0))*INDEX('Mapping cadres'!$B$1:$Z$616,MATCH($B512, 'Mapping cadres'!$B$1:$B$616,0), MATCH(X$32,'Mapping cadres'!$B$1:$Z$1,0))</f>
        <v>0</v>
      </c>
      <c r="Y512" s="226">
        <f>INDEX('Uganda workforce data - raw'!$A$4:$F$619,MATCH($B512, 'Uganda workforce data - raw'!$B$4:$B$619,0), MATCH("Filled Male",'Uganda workforce data - raw'!$A$4:$F$4,0))*INDEX('Mapping cadres'!$B$1:$Z$616,MATCH($B512, 'Mapping cadres'!$B$1:$B$616,0), MATCH(Y$32,'Mapping cadres'!$B$1:$Z$1,0))</f>
        <v>0</v>
      </c>
      <c r="Z512" s="226">
        <f>INDEX('Uganda workforce data - raw'!$A$4:$F$619,MATCH($B512, 'Uganda workforce data - raw'!$B$4:$B$619,0), MATCH("Filled Male",'Uganda workforce data - raw'!$A$4:$F$4,0))*INDEX('Mapping cadres'!$B$1:$Z$616,MATCH($B512, 'Mapping cadres'!$B$1:$B$616,0), MATCH(Z$32,'Mapping cadres'!$B$1:$Z$1,0))</f>
        <v>0</v>
      </c>
      <c r="AA512" s="226">
        <f>INDEX('Uganda workforce data - raw'!$A$4:$F$619,MATCH($B512, 'Uganda workforce data - raw'!$B$4:$B$619,0), MATCH("Filled Female",'Uganda workforce data - raw'!$A$4:$F$4,0))*INDEX('Mapping cadres'!$B$1:$Z$616,MATCH($B512, 'Mapping cadres'!$B$1:$B$616,0), MATCH(AA$32,'Mapping cadres'!$B$1:$Z$1,0))</f>
        <v>0</v>
      </c>
      <c r="AB512" s="226">
        <f>INDEX('Uganda workforce data - raw'!$A$4:$F$619,MATCH($B512, 'Uganda workforce data - raw'!$B$4:$B$619,0), MATCH("Filled Female",'Uganda workforce data - raw'!$A$4:$F$4,0))*INDEX('Mapping cadres'!$B$1:$Z$616,MATCH($B512, 'Mapping cadres'!$B$1:$B$616,0), MATCH(AB$32,'Mapping cadres'!$B$1:$Z$1,0))</f>
        <v>0</v>
      </c>
      <c r="AC512" s="226">
        <f>INDEX('Uganda workforce data - raw'!$A$4:$F$619,MATCH($B512, 'Uganda workforce data - raw'!$B$4:$B$619,0), MATCH("Filled Female",'Uganda workforce data - raw'!$A$4:$F$4,0))*INDEX('Mapping cadres'!$B$1:$Z$616,MATCH($B512, 'Mapping cadres'!$B$1:$B$616,0), MATCH(AC$32,'Mapping cadres'!$B$1:$Z$1,0))</f>
        <v>0</v>
      </c>
      <c r="AD512" s="226">
        <f>INDEX('Uganda workforce data - raw'!$A$4:$F$619,MATCH($B512, 'Uganda workforce data - raw'!$B$4:$B$619,0), MATCH("Filled Female",'Uganda workforce data - raw'!$A$4:$F$4,0))*INDEX('Mapping cadres'!$B$1:$Z$616,MATCH($B512, 'Mapping cadres'!$B$1:$B$616,0), MATCH(AD$32,'Mapping cadres'!$B$1:$Z$1,0))</f>
        <v>0</v>
      </c>
      <c r="AE512" s="226">
        <f>INDEX('Uganda workforce data - raw'!$A$4:$F$619,MATCH($B512, 'Uganda workforce data - raw'!$B$4:$B$619,0), MATCH("Filled Female",'Uganda workforce data - raw'!$A$4:$F$4,0))*INDEX('Mapping cadres'!$B$1:$Z$616,MATCH($B512, 'Mapping cadres'!$B$1:$B$616,0), MATCH(AE$32,'Mapping cadres'!$B$1:$Z$1,0))</f>
        <v>0</v>
      </c>
      <c r="AF512" s="226">
        <f>INDEX('Uganda workforce data - raw'!$A$4:$F$619,MATCH($B512, 'Uganda workforce data - raw'!$B$4:$B$619,0), MATCH("Filled Female",'Uganda workforce data - raw'!$A$4:$F$4,0))*INDEX('Mapping cadres'!$B$1:$Z$616,MATCH($B512, 'Mapping cadres'!$B$1:$B$616,0), MATCH(AF$32,'Mapping cadres'!$B$1:$Z$1,0))</f>
        <v>0</v>
      </c>
      <c r="AG512" s="226">
        <f>INDEX('Uganda workforce data - raw'!$A$4:$F$619,MATCH($B512, 'Uganda workforce data - raw'!$B$4:$B$619,0), MATCH("Filled Female",'Uganda workforce data - raw'!$A$4:$F$4,0))*INDEX('Mapping cadres'!$B$1:$Z$616,MATCH($B512, 'Mapping cadres'!$B$1:$B$616,0), MATCH(AG$32,'Mapping cadres'!$B$1:$Z$1,0))</f>
        <v>0</v>
      </c>
      <c r="AH512" s="226">
        <f>INDEX('Uganda workforce data - raw'!$A$4:$F$619,MATCH($B512, 'Uganda workforce data - raw'!$B$4:$B$619,0), MATCH("Filled Female",'Uganda workforce data - raw'!$A$4:$F$4,0))*INDEX('Mapping cadres'!$B$1:$Z$616,MATCH($B512, 'Mapping cadres'!$B$1:$B$616,0), MATCH(AH$32,'Mapping cadres'!$B$1:$Z$1,0))</f>
        <v>0</v>
      </c>
      <c r="AI512" s="226">
        <f>INDEX('Uganda workforce data - raw'!$A$4:$F$619,MATCH($B512, 'Uganda workforce data - raw'!$B$4:$B$619,0), MATCH("Filled Female",'Uganda workforce data - raw'!$A$4:$F$4,0))*INDEX('Mapping cadres'!$B$1:$Z$616,MATCH($B512, 'Mapping cadres'!$B$1:$B$616,0), MATCH(AI$32,'Mapping cadres'!$B$1:$Z$1,0))</f>
        <v>0</v>
      </c>
      <c r="AJ512" s="226">
        <f>INDEX('Uganda workforce data - raw'!$A$4:$F$619,MATCH($B512, 'Uganda workforce data - raw'!$B$4:$B$619,0), MATCH("Filled Female",'Uganda workforce data - raw'!$A$4:$F$4,0))*INDEX('Mapping cadres'!$B$1:$Z$616,MATCH($B512, 'Mapping cadres'!$B$1:$B$616,0), MATCH(AJ$32,'Mapping cadres'!$B$1:$Z$1,0))</f>
        <v>0</v>
      </c>
      <c r="AK512" s="226">
        <f>INDEX('Uganda workforce data - raw'!$A$4:$F$619,MATCH($B512, 'Uganda workforce data - raw'!$B$4:$B$619,0), MATCH("Filled Female",'Uganda workforce data - raw'!$A$4:$F$4,0))*INDEX('Mapping cadres'!$B$1:$Z$616,MATCH($B512, 'Mapping cadres'!$B$1:$B$616,0), MATCH(AK$32,'Mapping cadres'!$B$1:$Z$1,0))</f>
        <v>0</v>
      </c>
      <c r="AL512" s="226">
        <f>INDEX('Uganda workforce data - raw'!$A$4:$F$619,MATCH($B512, 'Uganda workforce data - raw'!$B$4:$B$619,0), MATCH("Filled Female",'Uganda workforce data - raw'!$A$4:$F$4,0))*INDEX('Mapping cadres'!$B$1:$Z$616,MATCH($B512, 'Mapping cadres'!$B$1:$B$616,0), MATCH(AL$32,'Mapping cadres'!$B$1:$Z$1,0))</f>
        <v>0</v>
      </c>
      <c r="AM512" s="226">
        <f>INDEX('Uganda workforce data - raw'!$A$4:$F$619,MATCH($B512, 'Uganda workforce data - raw'!$B$4:$B$619,0), MATCH("Filled Female",'Uganda workforce data - raw'!$A$4:$F$4,0))*INDEX('Mapping cadres'!$B$1:$Z$616,MATCH($B512, 'Mapping cadres'!$B$1:$B$616,0), MATCH(AM$32,'Mapping cadres'!$B$1:$Z$1,0))</f>
        <v>0</v>
      </c>
      <c r="AN512" s="226">
        <f>INDEX('Uganda workforce data - raw'!$A$4:$F$619,MATCH($B512, 'Uganda workforce data - raw'!$B$4:$B$619,0), MATCH("Filled Female",'Uganda workforce data - raw'!$A$4:$F$4,0))*INDEX('Mapping cadres'!$B$1:$Z$616,MATCH($B512, 'Mapping cadres'!$B$1:$B$616,0), MATCH(AN$32,'Mapping cadres'!$B$1:$Z$1,0))</f>
        <v>0</v>
      </c>
      <c r="AO512" s="226">
        <f>INDEX('Uganda workforce data - raw'!$A$4:$F$619,MATCH($B512, 'Uganda workforce data - raw'!$B$4:$B$619,0), MATCH("Filled Female",'Uganda workforce data - raw'!$A$4:$F$4,0))*INDEX('Mapping cadres'!$B$1:$Z$616,MATCH($B512, 'Mapping cadres'!$B$1:$B$616,0), MATCH(AO$32,'Mapping cadres'!$B$1:$Z$1,0))</f>
        <v>0</v>
      </c>
      <c r="AP512" s="226">
        <f>INDEX('Uganda workforce data - raw'!$A$4:$F$619,MATCH($B512, 'Uganda workforce data - raw'!$B$4:$B$619,0), MATCH("Filled Female",'Uganda workforce data - raw'!$A$4:$F$4,0))*INDEX('Mapping cadres'!$B$1:$Z$616,MATCH($B512, 'Mapping cadres'!$B$1:$B$616,0), MATCH(AP$32,'Mapping cadres'!$B$1:$Z$1,0))</f>
        <v>0</v>
      </c>
      <c r="AQ512" s="226">
        <f>INDEX('Uganda workforce data - raw'!$A$4:$F$619,MATCH($B512, 'Uganda workforce data - raw'!$B$4:$B$619,0), MATCH("Filled Female",'Uganda workforce data - raw'!$A$4:$F$4,0))*INDEX('Mapping cadres'!$B$1:$Z$616,MATCH($B512, 'Mapping cadres'!$B$1:$B$616,0), MATCH(AQ$32,'Mapping cadres'!$B$1:$Z$1,0))</f>
        <v>0</v>
      </c>
      <c r="AR512" s="226">
        <f>INDEX('Uganda workforce data - raw'!$A$4:$F$619,MATCH($B512, 'Uganda workforce data - raw'!$B$4:$B$619,0), MATCH("Filled Female",'Uganda workforce data - raw'!$A$4:$F$4,0))*INDEX('Mapping cadres'!$B$1:$Z$616,MATCH($B512, 'Mapping cadres'!$B$1:$B$616,0), MATCH(AR$32,'Mapping cadres'!$B$1:$Z$1,0))</f>
        <v>0</v>
      </c>
      <c r="AS512" s="226">
        <f>INDEX('Uganda workforce data - raw'!$A$4:$F$619,MATCH($B512, 'Uganda workforce data - raw'!$B$4:$B$619,0), MATCH("Filled Female",'Uganda workforce data - raw'!$A$4:$F$4,0))*INDEX('Mapping cadres'!$B$1:$Z$616,MATCH($B512, 'Mapping cadres'!$B$1:$B$616,0), MATCH(AS$32,'Mapping cadres'!$B$1:$Z$1,0))</f>
        <v>11</v>
      </c>
      <c r="AT512" s="226">
        <f>INDEX('Uganda workforce data - raw'!$A$4:$F$619,MATCH($B512, 'Uganda workforce data - raw'!$B$4:$B$619,0), MATCH("Filled Female",'Uganda workforce data - raw'!$A$4:$F$4,0))*INDEX('Mapping cadres'!$B$1:$Z$616,MATCH($B512, 'Mapping cadres'!$B$1:$B$616,0), MATCH(AT$32,'Mapping cadres'!$B$1:$Z$1,0))</f>
        <v>0</v>
      </c>
      <c r="AU512" s="226">
        <f>INDEX('Uganda workforce data - raw'!$A$4:$F$619,MATCH($B512, 'Uganda workforce data - raw'!$B$4:$B$619,0), MATCH("Filled Female",'Uganda workforce data - raw'!$A$4:$F$4,0))*INDEX('Mapping cadres'!$B$1:$Z$616,MATCH($B512, 'Mapping cadres'!$B$1:$B$616,0), MATCH(AU$32,'Mapping cadres'!$B$1:$Z$1,0))</f>
        <v>0</v>
      </c>
      <c r="AV512" s="226">
        <f>INDEX('Uganda workforce data - raw'!$A$4:$F$619,MATCH($B512, 'Uganda workforce data - raw'!$B$4:$B$619,0), MATCH("Filled Female",'Uganda workforce data - raw'!$A$4:$F$4,0))*INDEX('Mapping cadres'!$B$1:$Z$616,MATCH($B512, 'Mapping cadres'!$B$1:$B$616,0), MATCH(AV$32,'Mapping cadres'!$B$1:$Z$1,0))</f>
        <v>0</v>
      </c>
      <c r="AW512" s="226">
        <f>INDEX('Uganda workforce data - raw'!$A$4:$F$619,MATCH($B512, 'Uganda workforce data - raw'!$B$4:$B$619,0), MATCH("Filled Female",'Uganda workforce data - raw'!$A$4:$F$4,0))*INDEX('Mapping cadres'!$B$1:$Z$616,MATCH($B512, 'Mapping cadres'!$B$1:$B$616,0), MATCH(AW$32,'Mapping cadres'!$B$1:$Z$1,0))</f>
        <v>0</v>
      </c>
      <c r="AX512" s="226">
        <f>INDEX('Uganda workforce data - raw'!$A$4:$F$619,MATCH($B512, 'Uganda workforce data - raw'!$B$4:$B$619,0), MATCH("Filled Female",'Uganda workforce data - raw'!$A$4:$F$4,0))*INDEX('Mapping cadres'!$B$1:$Z$616,MATCH($B512, 'Mapping cadres'!$B$1:$B$616,0), MATCH(AX$32,'Mapping cadres'!$B$1:$Z$1,0))</f>
        <v>0</v>
      </c>
      <c r="AY512" s="226">
        <f t="shared" si="173"/>
        <v>0</v>
      </c>
      <c r="AZ512" s="226">
        <f t="shared" si="174"/>
        <v>0</v>
      </c>
      <c r="BA512" s="226">
        <f t="shared" si="175"/>
        <v>0</v>
      </c>
      <c r="BB512" s="226">
        <f t="shared" si="176"/>
        <v>0</v>
      </c>
      <c r="BC512" s="226">
        <f t="shared" si="177"/>
        <v>0</v>
      </c>
      <c r="BD512" s="226">
        <f t="shared" si="178"/>
        <v>0</v>
      </c>
      <c r="BE512" s="226">
        <f t="shared" si="179"/>
        <v>0</v>
      </c>
      <c r="BF512" s="226">
        <f t="shared" si="180"/>
        <v>0</v>
      </c>
      <c r="BG512" s="226">
        <f t="shared" si="181"/>
        <v>0</v>
      </c>
      <c r="BH512" s="226">
        <f t="shared" si="182"/>
        <v>0</v>
      </c>
      <c r="BI512" s="226">
        <f t="shared" si="183"/>
        <v>0</v>
      </c>
      <c r="BJ512" s="226">
        <f t="shared" si="184"/>
        <v>0</v>
      </c>
      <c r="BK512" s="226">
        <f t="shared" si="185"/>
        <v>0</v>
      </c>
      <c r="BL512" s="226">
        <f t="shared" si="186"/>
        <v>0</v>
      </c>
      <c r="BM512" s="226">
        <f t="shared" si="187"/>
        <v>0</v>
      </c>
      <c r="BN512" s="226">
        <f t="shared" si="188"/>
        <v>0</v>
      </c>
      <c r="BO512" s="226">
        <f t="shared" si="189"/>
        <v>0</v>
      </c>
      <c r="BP512" s="226">
        <f t="shared" si="190"/>
        <v>0</v>
      </c>
      <c r="BQ512" s="226">
        <f t="shared" si="191"/>
        <v>22</v>
      </c>
      <c r="BR512" s="226">
        <f t="shared" si="192"/>
        <v>0</v>
      </c>
      <c r="BS512" s="226">
        <f t="shared" si="193"/>
        <v>0</v>
      </c>
      <c r="BT512" s="226">
        <f t="shared" si="194"/>
        <v>0</v>
      </c>
      <c r="BU512" s="226">
        <f t="shared" si="195"/>
        <v>0</v>
      </c>
      <c r="BV512" s="226">
        <f t="shared" si="196"/>
        <v>0</v>
      </c>
    </row>
    <row r="513" spans="1:74">
      <c r="A513" s="226">
        <v>481</v>
      </c>
      <c r="B513" s="226" t="s">
        <v>1779</v>
      </c>
      <c r="C513" s="226">
        <f>INDEX('Uganda workforce data - raw'!$A$4:$F$619,MATCH($B513, 'Uganda workforce data - raw'!$B$4:$B$619,0), MATCH("Filled Male",'Uganda workforce data - raw'!$A$4:$F$4,0))*INDEX('Mapping cadres'!$B$1:$Z$616,MATCH($B513, 'Mapping cadres'!$B$1:$B$616,0), MATCH(C$32,'Mapping cadres'!$B$1:$Z$1,0))</f>
        <v>9</v>
      </c>
      <c r="D513" s="226">
        <f>INDEX('Uganda workforce data - raw'!$A$4:$F$619,MATCH($B513, 'Uganda workforce data - raw'!$B$4:$B$619,0), MATCH("Filled Male",'Uganda workforce data - raw'!$A$4:$F$4,0))*INDEX('Mapping cadres'!$B$1:$Z$616,MATCH($B513, 'Mapping cadres'!$B$1:$B$616,0), MATCH(D$32,'Mapping cadres'!$B$1:$Z$1,0))</f>
        <v>0</v>
      </c>
      <c r="E513" s="226">
        <f>INDEX('Uganda workforce data - raw'!$A$4:$F$619,MATCH($B513, 'Uganda workforce data - raw'!$B$4:$B$619,0), MATCH("Filled Male",'Uganda workforce data - raw'!$A$4:$F$4,0))*INDEX('Mapping cadres'!$B$1:$Z$616,MATCH($B513, 'Mapping cadres'!$B$1:$B$616,0), MATCH(E$32,'Mapping cadres'!$B$1:$Z$1,0))</f>
        <v>0</v>
      </c>
      <c r="F513" s="226">
        <f>INDEX('Uganda workforce data - raw'!$A$4:$F$619,MATCH($B513, 'Uganda workforce data - raw'!$B$4:$B$619,0), MATCH("Filled Male",'Uganda workforce data - raw'!$A$4:$F$4,0))*INDEX('Mapping cadres'!$B$1:$Z$616,MATCH($B513, 'Mapping cadres'!$B$1:$B$616,0), MATCH(F$32,'Mapping cadres'!$B$1:$Z$1,0))</f>
        <v>0</v>
      </c>
      <c r="G513" s="226">
        <f>INDEX('Uganda workforce data - raw'!$A$4:$F$619,MATCH($B513, 'Uganda workforce data - raw'!$B$4:$B$619,0), MATCH("Filled Male",'Uganda workforce data - raw'!$A$4:$F$4,0))*INDEX('Mapping cadres'!$B$1:$Z$616,MATCH($B513, 'Mapping cadres'!$B$1:$B$616,0), MATCH(G$32,'Mapping cadres'!$B$1:$Z$1,0))</f>
        <v>0</v>
      </c>
      <c r="H513" s="226">
        <f>INDEX('Uganda workforce data - raw'!$A$4:$F$619,MATCH($B513, 'Uganda workforce data - raw'!$B$4:$B$619,0), MATCH("Filled Male",'Uganda workforce data - raw'!$A$4:$F$4,0))*INDEX('Mapping cadres'!$B$1:$Z$616,MATCH($B513, 'Mapping cadres'!$B$1:$B$616,0), MATCH(H$32,'Mapping cadres'!$B$1:$Z$1,0))</f>
        <v>0</v>
      </c>
      <c r="I513" s="226">
        <f>INDEX('Uganda workforce data - raw'!$A$4:$F$619,MATCH($B513, 'Uganda workforce data - raw'!$B$4:$B$619,0), MATCH("Filled Male",'Uganda workforce data - raw'!$A$4:$F$4,0))*INDEX('Mapping cadres'!$B$1:$Z$616,MATCH($B513, 'Mapping cadres'!$B$1:$B$616,0), MATCH(I$32,'Mapping cadres'!$B$1:$Z$1,0))</f>
        <v>0</v>
      </c>
      <c r="J513" s="226">
        <f>INDEX('Uganda workforce data - raw'!$A$4:$F$619,MATCH($B513, 'Uganda workforce data - raw'!$B$4:$B$619,0), MATCH("Filled Male",'Uganda workforce data - raw'!$A$4:$F$4,0))*INDEX('Mapping cadres'!$B$1:$Z$616,MATCH($B513, 'Mapping cadres'!$B$1:$B$616,0), MATCH(J$32,'Mapping cadres'!$B$1:$Z$1,0))</f>
        <v>0</v>
      </c>
      <c r="K513" s="226">
        <f>INDEX('Uganda workforce data - raw'!$A$4:$F$619,MATCH($B513, 'Uganda workforce data - raw'!$B$4:$B$619,0), MATCH("Filled Male",'Uganda workforce data - raw'!$A$4:$F$4,0))*INDEX('Mapping cadres'!$B$1:$Z$616,MATCH($B513, 'Mapping cadres'!$B$1:$B$616,0), MATCH(K$32,'Mapping cadres'!$B$1:$Z$1,0))</f>
        <v>0</v>
      </c>
      <c r="L513" s="226">
        <f>INDEX('Uganda workforce data - raw'!$A$4:$F$619,MATCH($B513, 'Uganda workforce data - raw'!$B$4:$B$619,0), MATCH("Filled Male",'Uganda workforce data - raw'!$A$4:$F$4,0))*INDEX('Mapping cadres'!$B$1:$Z$616,MATCH($B513, 'Mapping cadres'!$B$1:$B$616,0), MATCH(L$32,'Mapping cadres'!$B$1:$Z$1,0))</f>
        <v>0</v>
      </c>
      <c r="M513" s="226">
        <f>INDEX('Uganda workforce data - raw'!$A$4:$F$619,MATCH($B513, 'Uganda workforce data - raw'!$B$4:$B$619,0), MATCH("Filled Male",'Uganda workforce data - raw'!$A$4:$F$4,0))*INDEX('Mapping cadres'!$B$1:$Z$616,MATCH($B513, 'Mapping cadres'!$B$1:$B$616,0), MATCH(M$32,'Mapping cadres'!$B$1:$Z$1,0))</f>
        <v>0</v>
      </c>
      <c r="N513" s="226">
        <f>INDEX('Uganda workforce data - raw'!$A$4:$F$619,MATCH($B513, 'Uganda workforce data - raw'!$B$4:$B$619,0), MATCH("Filled Male",'Uganda workforce data - raw'!$A$4:$F$4,0))*INDEX('Mapping cadres'!$B$1:$Z$616,MATCH($B513, 'Mapping cadres'!$B$1:$B$616,0), MATCH(N$32,'Mapping cadres'!$B$1:$Z$1,0))</f>
        <v>0</v>
      </c>
      <c r="O513" s="226">
        <f>INDEX('Uganda workforce data - raw'!$A$4:$F$619,MATCH($B513, 'Uganda workforce data - raw'!$B$4:$B$619,0), MATCH("Filled Male",'Uganda workforce data - raw'!$A$4:$F$4,0))*INDEX('Mapping cadres'!$B$1:$Z$616,MATCH($B513, 'Mapping cadres'!$B$1:$B$616,0), MATCH(O$32,'Mapping cadres'!$B$1:$Z$1,0))</f>
        <v>0</v>
      </c>
      <c r="P513" s="226">
        <f>INDEX('Uganda workforce data - raw'!$A$4:$F$619,MATCH($B513, 'Uganda workforce data - raw'!$B$4:$B$619,0), MATCH("Filled Male",'Uganda workforce data - raw'!$A$4:$F$4,0))*INDEX('Mapping cadres'!$B$1:$Z$616,MATCH($B513, 'Mapping cadres'!$B$1:$B$616,0), MATCH(P$32,'Mapping cadres'!$B$1:$Z$1,0))</f>
        <v>0</v>
      </c>
      <c r="Q513" s="226">
        <f>INDEX('Uganda workforce data - raw'!$A$4:$F$619,MATCH($B513, 'Uganda workforce data - raw'!$B$4:$B$619,0), MATCH("Filled Male",'Uganda workforce data - raw'!$A$4:$F$4,0))*INDEX('Mapping cadres'!$B$1:$Z$616,MATCH($B513, 'Mapping cadres'!$B$1:$B$616,0), MATCH(Q$32,'Mapping cadres'!$B$1:$Z$1,0))</f>
        <v>0</v>
      </c>
      <c r="R513" s="226">
        <f>INDEX('Uganda workforce data - raw'!$A$4:$F$619,MATCH($B513, 'Uganda workforce data - raw'!$B$4:$B$619,0), MATCH("Filled Male",'Uganda workforce data - raw'!$A$4:$F$4,0))*INDEX('Mapping cadres'!$B$1:$Z$616,MATCH($B513, 'Mapping cadres'!$B$1:$B$616,0), MATCH(R$32,'Mapping cadres'!$B$1:$Z$1,0))</f>
        <v>0</v>
      </c>
      <c r="S513" s="226">
        <f>INDEX('Uganda workforce data - raw'!$A$4:$F$619,MATCH($B513, 'Uganda workforce data - raw'!$B$4:$B$619,0), MATCH("Filled Male",'Uganda workforce data - raw'!$A$4:$F$4,0))*INDEX('Mapping cadres'!$B$1:$Z$616,MATCH($B513, 'Mapping cadres'!$B$1:$B$616,0), MATCH(S$32,'Mapping cadres'!$B$1:$Z$1,0))</f>
        <v>0</v>
      </c>
      <c r="T513" s="226">
        <f>INDEX('Uganda workforce data - raw'!$A$4:$F$619,MATCH($B513, 'Uganda workforce data - raw'!$B$4:$B$619,0), MATCH("Filled Male",'Uganda workforce data - raw'!$A$4:$F$4,0))*INDEX('Mapping cadres'!$B$1:$Z$616,MATCH($B513, 'Mapping cadres'!$B$1:$B$616,0), MATCH(T$32,'Mapping cadres'!$B$1:$Z$1,0))</f>
        <v>0</v>
      </c>
      <c r="U513" s="226">
        <f>INDEX('Uganda workforce data - raw'!$A$4:$F$619,MATCH($B513, 'Uganda workforce data - raw'!$B$4:$B$619,0), MATCH("Filled Male",'Uganda workforce data - raw'!$A$4:$F$4,0))*INDEX('Mapping cadres'!$B$1:$Z$616,MATCH($B513, 'Mapping cadres'!$B$1:$B$616,0), MATCH(U$32,'Mapping cadres'!$B$1:$Z$1,0))</f>
        <v>0</v>
      </c>
      <c r="V513" s="226">
        <f>INDEX('Uganda workforce data - raw'!$A$4:$F$619,MATCH($B513, 'Uganda workforce data - raw'!$B$4:$B$619,0), MATCH("Filled Male",'Uganda workforce data - raw'!$A$4:$F$4,0))*INDEX('Mapping cadres'!$B$1:$Z$616,MATCH($B513, 'Mapping cadres'!$B$1:$B$616,0), MATCH(V$32,'Mapping cadres'!$B$1:$Z$1,0))</f>
        <v>0</v>
      </c>
      <c r="W513" s="226">
        <f>INDEX('Uganda workforce data - raw'!$A$4:$F$619,MATCH($B513, 'Uganda workforce data - raw'!$B$4:$B$619,0), MATCH("Filled Male",'Uganda workforce data - raw'!$A$4:$F$4,0))*INDEX('Mapping cadres'!$B$1:$Z$616,MATCH($B513, 'Mapping cadres'!$B$1:$B$616,0), MATCH(W$32,'Mapping cadres'!$B$1:$Z$1,0))</f>
        <v>0</v>
      </c>
      <c r="X513" s="226">
        <f>INDEX('Uganda workforce data - raw'!$A$4:$F$619,MATCH($B513, 'Uganda workforce data - raw'!$B$4:$B$619,0), MATCH("Filled Male",'Uganda workforce data - raw'!$A$4:$F$4,0))*INDEX('Mapping cadres'!$B$1:$Z$616,MATCH($B513, 'Mapping cadres'!$B$1:$B$616,0), MATCH(X$32,'Mapping cadres'!$B$1:$Z$1,0))</f>
        <v>0</v>
      </c>
      <c r="Y513" s="226">
        <f>INDEX('Uganda workforce data - raw'!$A$4:$F$619,MATCH($B513, 'Uganda workforce data - raw'!$B$4:$B$619,0), MATCH("Filled Male",'Uganda workforce data - raw'!$A$4:$F$4,0))*INDEX('Mapping cadres'!$B$1:$Z$616,MATCH($B513, 'Mapping cadres'!$B$1:$B$616,0), MATCH(Y$32,'Mapping cadres'!$B$1:$Z$1,0))</f>
        <v>0</v>
      </c>
      <c r="Z513" s="226">
        <f>INDEX('Uganda workforce data - raw'!$A$4:$F$619,MATCH($B513, 'Uganda workforce data - raw'!$B$4:$B$619,0), MATCH("Filled Male",'Uganda workforce data - raw'!$A$4:$F$4,0))*INDEX('Mapping cadres'!$B$1:$Z$616,MATCH($B513, 'Mapping cadres'!$B$1:$B$616,0), MATCH(Z$32,'Mapping cadres'!$B$1:$Z$1,0))</f>
        <v>0</v>
      </c>
      <c r="AA513" s="226">
        <f>INDEX('Uganda workforce data - raw'!$A$4:$F$619,MATCH($B513, 'Uganda workforce data - raw'!$B$4:$B$619,0), MATCH("Filled Female",'Uganda workforce data - raw'!$A$4:$F$4,0))*INDEX('Mapping cadres'!$B$1:$Z$616,MATCH($B513, 'Mapping cadres'!$B$1:$B$616,0), MATCH(AA$32,'Mapping cadres'!$B$1:$Z$1,0))</f>
        <v>5</v>
      </c>
      <c r="AB513" s="226">
        <f>INDEX('Uganda workforce data - raw'!$A$4:$F$619,MATCH($B513, 'Uganda workforce data - raw'!$B$4:$B$619,0), MATCH("Filled Female",'Uganda workforce data - raw'!$A$4:$F$4,0))*INDEX('Mapping cadres'!$B$1:$Z$616,MATCH($B513, 'Mapping cadres'!$B$1:$B$616,0), MATCH(AB$32,'Mapping cadres'!$B$1:$Z$1,0))</f>
        <v>0</v>
      </c>
      <c r="AC513" s="226">
        <f>INDEX('Uganda workforce data - raw'!$A$4:$F$619,MATCH($B513, 'Uganda workforce data - raw'!$B$4:$B$619,0), MATCH("Filled Female",'Uganda workforce data - raw'!$A$4:$F$4,0))*INDEX('Mapping cadres'!$B$1:$Z$616,MATCH($B513, 'Mapping cadres'!$B$1:$B$616,0), MATCH(AC$32,'Mapping cadres'!$B$1:$Z$1,0))</f>
        <v>0</v>
      </c>
      <c r="AD513" s="226">
        <f>INDEX('Uganda workforce data - raw'!$A$4:$F$619,MATCH($B513, 'Uganda workforce data - raw'!$B$4:$B$619,0), MATCH("Filled Female",'Uganda workforce data - raw'!$A$4:$F$4,0))*INDEX('Mapping cadres'!$B$1:$Z$616,MATCH($B513, 'Mapping cadres'!$B$1:$B$616,0), MATCH(AD$32,'Mapping cadres'!$B$1:$Z$1,0))</f>
        <v>0</v>
      </c>
      <c r="AE513" s="226">
        <f>INDEX('Uganda workforce data - raw'!$A$4:$F$619,MATCH($B513, 'Uganda workforce data - raw'!$B$4:$B$619,0), MATCH("Filled Female",'Uganda workforce data - raw'!$A$4:$F$4,0))*INDEX('Mapping cadres'!$B$1:$Z$616,MATCH($B513, 'Mapping cadres'!$B$1:$B$616,0), MATCH(AE$32,'Mapping cadres'!$B$1:$Z$1,0))</f>
        <v>0</v>
      </c>
      <c r="AF513" s="226">
        <f>INDEX('Uganda workforce data - raw'!$A$4:$F$619,MATCH($B513, 'Uganda workforce data - raw'!$B$4:$B$619,0), MATCH("Filled Female",'Uganda workforce data - raw'!$A$4:$F$4,0))*INDEX('Mapping cadres'!$B$1:$Z$616,MATCH($B513, 'Mapping cadres'!$B$1:$B$616,0), MATCH(AF$32,'Mapping cadres'!$B$1:$Z$1,0))</f>
        <v>0</v>
      </c>
      <c r="AG513" s="226">
        <f>INDEX('Uganda workforce data - raw'!$A$4:$F$619,MATCH($B513, 'Uganda workforce data - raw'!$B$4:$B$619,0), MATCH("Filled Female",'Uganda workforce data - raw'!$A$4:$F$4,0))*INDEX('Mapping cadres'!$B$1:$Z$616,MATCH($B513, 'Mapping cadres'!$B$1:$B$616,0), MATCH(AG$32,'Mapping cadres'!$B$1:$Z$1,0))</f>
        <v>0</v>
      </c>
      <c r="AH513" s="226">
        <f>INDEX('Uganda workforce data - raw'!$A$4:$F$619,MATCH($B513, 'Uganda workforce data - raw'!$B$4:$B$619,0), MATCH("Filled Female",'Uganda workforce data - raw'!$A$4:$F$4,0))*INDEX('Mapping cadres'!$B$1:$Z$616,MATCH($B513, 'Mapping cadres'!$B$1:$B$616,0), MATCH(AH$32,'Mapping cadres'!$B$1:$Z$1,0))</f>
        <v>0</v>
      </c>
      <c r="AI513" s="226">
        <f>INDEX('Uganda workforce data - raw'!$A$4:$F$619,MATCH($B513, 'Uganda workforce data - raw'!$B$4:$B$619,0), MATCH("Filled Female",'Uganda workforce data - raw'!$A$4:$F$4,0))*INDEX('Mapping cadres'!$B$1:$Z$616,MATCH($B513, 'Mapping cadres'!$B$1:$B$616,0), MATCH(AI$32,'Mapping cadres'!$B$1:$Z$1,0))</f>
        <v>0</v>
      </c>
      <c r="AJ513" s="226">
        <f>INDEX('Uganda workforce data - raw'!$A$4:$F$619,MATCH($B513, 'Uganda workforce data - raw'!$B$4:$B$619,0), MATCH("Filled Female",'Uganda workforce data - raw'!$A$4:$F$4,0))*INDEX('Mapping cadres'!$B$1:$Z$616,MATCH($B513, 'Mapping cadres'!$B$1:$B$616,0), MATCH(AJ$32,'Mapping cadres'!$B$1:$Z$1,0))</f>
        <v>0</v>
      </c>
      <c r="AK513" s="226">
        <f>INDEX('Uganda workforce data - raw'!$A$4:$F$619,MATCH($B513, 'Uganda workforce data - raw'!$B$4:$B$619,0), MATCH("Filled Female",'Uganda workforce data - raw'!$A$4:$F$4,0))*INDEX('Mapping cadres'!$B$1:$Z$616,MATCH($B513, 'Mapping cadres'!$B$1:$B$616,0), MATCH(AK$32,'Mapping cadres'!$B$1:$Z$1,0))</f>
        <v>0</v>
      </c>
      <c r="AL513" s="226">
        <f>INDEX('Uganda workforce data - raw'!$A$4:$F$619,MATCH($B513, 'Uganda workforce data - raw'!$B$4:$B$619,0), MATCH("Filled Female",'Uganda workforce data - raw'!$A$4:$F$4,0))*INDEX('Mapping cadres'!$B$1:$Z$616,MATCH($B513, 'Mapping cadres'!$B$1:$B$616,0), MATCH(AL$32,'Mapping cadres'!$B$1:$Z$1,0))</f>
        <v>0</v>
      </c>
      <c r="AM513" s="226">
        <f>INDEX('Uganda workforce data - raw'!$A$4:$F$619,MATCH($B513, 'Uganda workforce data - raw'!$B$4:$B$619,0), MATCH("Filled Female",'Uganda workforce data - raw'!$A$4:$F$4,0))*INDEX('Mapping cadres'!$B$1:$Z$616,MATCH($B513, 'Mapping cadres'!$B$1:$B$616,0), MATCH(AM$32,'Mapping cadres'!$B$1:$Z$1,0))</f>
        <v>0</v>
      </c>
      <c r="AN513" s="226">
        <f>INDEX('Uganda workforce data - raw'!$A$4:$F$619,MATCH($B513, 'Uganda workforce data - raw'!$B$4:$B$619,0), MATCH("Filled Female",'Uganda workforce data - raw'!$A$4:$F$4,0))*INDEX('Mapping cadres'!$B$1:$Z$616,MATCH($B513, 'Mapping cadres'!$B$1:$B$616,0), MATCH(AN$32,'Mapping cadres'!$B$1:$Z$1,0))</f>
        <v>0</v>
      </c>
      <c r="AO513" s="226">
        <f>INDEX('Uganda workforce data - raw'!$A$4:$F$619,MATCH($B513, 'Uganda workforce data - raw'!$B$4:$B$619,0), MATCH("Filled Female",'Uganda workforce data - raw'!$A$4:$F$4,0))*INDEX('Mapping cadres'!$B$1:$Z$616,MATCH($B513, 'Mapping cadres'!$B$1:$B$616,0), MATCH(AO$32,'Mapping cadres'!$B$1:$Z$1,0))</f>
        <v>0</v>
      </c>
      <c r="AP513" s="226">
        <f>INDEX('Uganda workforce data - raw'!$A$4:$F$619,MATCH($B513, 'Uganda workforce data - raw'!$B$4:$B$619,0), MATCH("Filled Female",'Uganda workforce data - raw'!$A$4:$F$4,0))*INDEX('Mapping cadres'!$B$1:$Z$616,MATCH($B513, 'Mapping cadres'!$B$1:$B$616,0), MATCH(AP$32,'Mapping cadres'!$B$1:$Z$1,0))</f>
        <v>0</v>
      </c>
      <c r="AQ513" s="226">
        <f>INDEX('Uganda workforce data - raw'!$A$4:$F$619,MATCH($B513, 'Uganda workforce data - raw'!$B$4:$B$619,0), MATCH("Filled Female",'Uganda workforce data - raw'!$A$4:$F$4,0))*INDEX('Mapping cadres'!$B$1:$Z$616,MATCH($B513, 'Mapping cadres'!$B$1:$B$616,0), MATCH(AQ$32,'Mapping cadres'!$B$1:$Z$1,0))</f>
        <v>0</v>
      </c>
      <c r="AR513" s="226">
        <f>INDEX('Uganda workforce data - raw'!$A$4:$F$619,MATCH($B513, 'Uganda workforce data - raw'!$B$4:$B$619,0), MATCH("Filled Female",'Uganda workforce data - raw'!$A$4:$F$4,0))*INDEX('Mapping cadres'!$B$1:$Z$616,MATCH($B513, 'Mapping cadres'!$B$1:$B$616,0), MATCH(AR$32,'Mapping cadres'!$B$1:$Z$1,0))</f>
        <v>0</v>
      </c>
      <c r="AS513" s="226">
        <f>INDEX('Uganda workforce data - raw'!$A$4:$F$619,MATCH($B513, 'Uganda workforce data - raw'!$B$4:$B$619,0), MATCH("Filled Female",'Uganda workforce data - raw'!$A$4:$F$4,0))*INDEX('Mapping cadres'!$B$1:$Z$616,MATCH($B513, 'Mapping cadres'!$B$1:$B$616,0), MATCH(AS$32,'Mapping cadres'!$B$1:$Z$1,0))</f>
        <v>0</v>
      </c>
      <c r="AT513" s="226">
        <f>INDEX('Uganda workforce data - raw'!$A$4:$F$619,MATCH($B513, 'Uganda workforce data - raw'!$B$4:$B$619,0), MATCH("Filled Female",'Uganda workforce data - raw'!$A$4:$F$4,0))*INDEX('Mapping cadres'!$B$1:$Z$616,MATCH($B513, 'Mapping cadres'!$B$1:$B$616,0), MATCH(AT$32,'Mapping cadres'!$B$1:$Z$1,0))</f>
        <v>0</v>
      </c>
      <c r="AU513" s="226">
        <f>INDEX('Uganda workforce data - raw'!$A$4:$F$619,MATCH($B513, 'Uganda workforce data - raw'!$B$4:$B$619,0), MATCH("Filled Female",'Uganda workforce data - raw'!$A$4:$F$4,0))*INDEX('Mapping cadres'!$B$1:$Z$616,MATCH($B513, 'Mapping cadres'!$B$1:$B$616,0), MATCH(AU$32,'Mapping cadres'!$B$1:$Z$1,0))</f>
        <v>0</v>
      </c>
      <c r="AV513" s="226">
        <f>INDEX('Uganda workforce data - raw'!$A$4:$F$619,MATCH($B513, 'Uganda workforce data - raw'!$B$4:$B$619,0), MATCH("Filled Female",'Uganda workforce data - raw'!$A$4:$F$4,0))*INDEX('Mapping cadres'!$B$1:$Z$616,MATCH($B513, 'Mapping cadres'!$B$1:$B$616,0), MATCH(AV$32,'Mapping cadres'!$B$1:$Z$1,0))</f>
        <v>0</v>
      </c>
      <c r="AW513" s="226">
        <f>INDEX('Uganda workforce data - raw'!$A$4:$F$619,MATCH($B513, 'Uganda workforce data - raw'!$B$4:$B$619,0), MATCH("Filled Female",'Uganda workforce data - raw'!$A$4:$F$4,0))*INDEX('Mapping cadres'!$B$1:$Z$616,MATCH($B513, 'Mapping cadres'!$B$1:$B$616,0), MATCH(AW$32,'Mapping cadres'!$B$1:$Z$1,0))</f>
        <v>0</v>
      </c>
      <c r="AX513" s="226">
        <f>INDEX('Uganda workforce data - raw'!$A$4:$F$619,MATCH($B513, 'Uganda workforce data - raw'!$B$4:$B$619,0), MATCH("Filled Female",'Uganda workforce data - raw'!$A$4:$F$4,0))*INDEX('Mapping cadres'!$B$1:$Z$616,MATCH($B513, 'Mapping cadres'!$B$1:$B$616,0), MATCH(AX$32,'Mapping cadres'!$B$1:$Z$1,0))</f>
        <v>0</v>
      </c>
      <c r="AY513" s="226">
        <f t="shared" si="173"/>
        <v>14</v>
      </c>
      <c r="AZ513" s="226">
        <f t="shared" si="174"/>
        <v>0</v>
      </c>
      <c r="BA513" s="226">
        <f t="shared" si="175"/>
        <v>0</v>
      </c>
      <c r="BB513" s="226">
        <f t="shared" si="176"/>
        <v>0</v>
      </c>
      <c r="BC513" s="226">
        <f t="shared" si="177"/>
        <v>0</v>
      </c>
      <c r="BD513" s="226">
        <f t="shared" si="178"/>
        <v>0</v>
      </c>
      <c r="BE513" s="226">
        <f t="shared" si="179"/>
        <v>0</v>
      </c>
      <c r="BF513" s="226">
        <f t="shared" si="180"/>
        <v>0</v>
      </c>
      <c r="BG513" s="226">
        <f t="shared" si="181"/>
        <v>0</v>
      </c>
      <c r="BH513" s="226">
        <f t="shared" si="182"/>
        <v>0</v>
      </c>
      <c r="BI513" s="226">
        <f t="shared" si="183"/>
        <v>0</v>
      </c>
      <c r="BJ513" s="226">
        <f t="shared" si="184"/>
        <v>0</v>
      </c>
      <c r="BK513" s="226">
        <f t="shared" si="185"/>
        <v>0</v>
      </c>
      <c r="BL513" s="226">
        <f t="shared" si="186"/>
        <v>0</v>
      </c>
      <c r="BM513" s="226">
        <f t="shared" si="187"/>
        <v>0</v>
      </c>
      <c r="BN513" s="226">
        <f t="shared" si="188"/>
        <v>0</v>
      </c>
      <c r="BO513" s="226">
        <f t="shared" si="189"/>
        <v>0</v>
      </c>
      <c r="BP513" s="226">
        <f t="shared" si="190"/>
        <v>0</v>
      </c>
      <c r="BQ513" s="226">
        <f t="shared" si="191"/>
        <v>0</v>
      </c>
      <c r="BR513" s="226">
        <f t="shared" si="192"/>
        <v>0</v>
      </c>
      <c r="BS513" s="226">
        <f t="shared" si="193"/>
        <v>0</v>
      </c>
      <c r="BT513" s="226">
        <f t="shared" si="194"/>
        <v>0</v>
      </c>
      <c r="BU513" s="226">
        <f t="shared" si="195"/>
        <v>0</v>
      </c>
      <c r="BV513" s="226">
        <f t="shared" si="196"/>
        <v>0</v>
      </c>
    </row>
    <row r="514" spans="1:74">
      <c r="A514" s="226">
        <v>482</v>
      </c>
      <c r="B514" s="226" t="s">
        <v>1780</v>
      </c>
      <c r="C514" s="226">
        <f>INDEX('Uganda workforce data - raw'!$A$4:$F$619,MATCH($B514, 'Uganda workforce data - raw'!$B$4:$B$619,0), MATCH("Filled Male",'Uganda workforce data - raw'!$A$4:$F$4,0))*INDEX('Mapping cadres'!$B$1:$Z$616,MATCH($B514, 'Mapping cadres'!$B$1:$B$616,0), MATCH(C$32,'Mapping cadres'!$B$1:$Z$1,0))</f>
        <v>4</v>
      </c>
      <c r="D514" s="226">
        <f>INDEX('Uganda workforce data - raw'!$A$4:$F$619,MATCH($B514, 'Uganda workforce data - raw'!$B$4:$B$619,0), MATCH("Filled Male",'Uganda workforce data - raw'!$A$4:$F$4,0))*INDEX('Mapping cadres'!$B$1:$Z$616,MATCH($B514, 'Mapping cadres'!$B$1:$B$616,0), MATCH(D$32,'Mapping cadres'!$B$1:$Z$1,0))</f>
        <v>0</v>
      </c>
      <c r="E514" s="226">
        <f>INDEX('Uganda workforce data - raw'!$A$4:$F$619,MATCH($B514, 'Uganda workforce data - raw'!$B$4:$B$619,0), MATCH("Filled Male",'Uganda workforce data - raw'!$A$4:$F$4,0))*INDEX('Mapping cadres'!$B$1:$Z$616,MATCH($B514, 'Mapping cadres'!$B$1:$B$616,0), MATCH(E$32,'Mapping cadres'!$B$1:$Z$1,0))</f>
        <v>0</v>
      </c>
      <c r="F514" s="226">
        <f>INDEX('Uganda workforce data - raw'!$A$4:$F$619,MATCH($B514, 'Uganda workforce data - raw'!$B$4:$B$619,0), MATCH("Filled Male",'Uganda workforce data - raw'!$A$4:$F$4,0))*INDEX('Mapping cadres'!$B$1:$Z$616,MATCH($B514, 'Mapping cadres'!$B$1:$B$616,0), MATCH(F$32,'Mapping cadres'!$B$1:$Z$1,0))</f>
        <v>0</v>
      </c>
      <c r="G514" s="226">
        <f>INDEX('Uganda workforce data - raw'!$A$4:$F$619,MATCH($B514, 'Uganda workforce data - raw'!$B$4:$B$619,0), MATCH("Filled Male",'Uganda workforce data - raw'!$A$4:$F$4,0))*INDEX('Mapping cadres'!$B$1:$Z$616,MATCH($B514, 'Mapping cadres'!$B$1:$B$616,0), MATCH(G$32,'Mapping cadres'!$B$1:$Z$1,0))</f>
        <v>0</v>
      </c>
      <c r="H514" s="226">
        <f>INDEX('Uganda workforce data - raw'!$A$4:$F$619,MATCH($B514, 'Uganda workforce data - raw'!$B$4:$B$619,0), MATCH("Filled Male",'Uganda workforce data - raw'!$A$4:$F$4,0))*INDEX('Mapping cadres'!$B$1:$Z$616,MATCH($B514, 'Mapping cadres'!$B$1:$B$616,0), MATCH(H$32,'Mapping cadres'!$B$1:$Z$1,0))</f>
        <v>0</v>
      </c>
      <c r="I514" s="226">
        <f>INDEX('Uganda workforce data - raw'!$A$4:$F$619,MATCH($B514, 'Uganda workforce data - raw'!$B$4:$B$619,0), MATCH("Filled Male",'Uganda workforce data - raw'!$A$4:$F$4,0))*INDEX('Mapping cadres'!$B$1:$Z$616,MATCH($B514, 'Mapping cadres'!$B$1:$B$616,0), MATCH(I$32,'Mapping cadres'!$B$1:$Z$1,0))</f>
        <v>0</v>
      </c>
      <c r="J514" s="226">
        <f>INDEX('Uganda workforce data - raw'!$A$4:$F$619,MATCH($B514, 'Uganda workforce data - raw'!$B$4:$B$619,0), MATCH("Filled Male",'Uganda workforce data - raw'!$A$4:$F$4,0))*INDEX('Mapping cadres'!$B$1:$Z$616,MATCH($B514, 'Mapping cadres'!$B$1:$B$616,0), MATCH(J$32,'Mapping cadres'!$B$1:$Z$1,0))</f>
        <v>0</v>
      </c>
      <c r="K514" s="226">
        <f>INDEX('Uganda workforce data - raw'!$A$4:$F$619,MATCH($B514, 'Uganda workforce data - raw'!$B$4:$B$619,0), MATCH("Filled Male",'Uganda workforce data - raw'!$A$4:$F$4,0))*INDEX('Mapping cadres'!$B$1:$Z$616,MATCH($B514, 'Mapping cadres'!$B$1:$B$616,0), MATCH(K$32,'Mapping cadres'!$B$1:$Z$1,0))</f>
        <v>0</v>
      </c>
      <c r="L514" s="226">
        <f>INDEX('Uganda workforce data - raw'!$A$4:$F$619,MATCH($B514, 'Uganda workforce data - raw'!$B$4:$B$619,0), MATCH("Filled Male",'Uganda workforce data - raw'!$A$4:$F$4,0))*INDEX('Mapping cadres'!$B$1:$Z$616,MATCH($B514, 'Mapping cadres'!$B$1:$B$616,0), MATCH(L$32,'Mapping cadres'!$B$1:$Z$1,0))</f>
        <v>0</v>
      </c>
      <c r="M514" s="226">
        <f>INDEX('Uganda workforce data - raw'!$A$4:$F$619,MATCH($B514, 'Uganda workforce data - raw'!$B$4:$B$619,0), MATCH("Filled Male",'Uganda workforce data - raw'!$A$4:$F$4,0))*INDEX('Mapping cadres'!$B$1:$Z$616,MATCH($B514, 'Mapping cadres'!$B$1:$B$616,0), MATCH(M$32,'Mapping cadres'!$B$1:$Z$1,0))</f>
        <v>0</v>
      </c>
      <c r="N514" s="226">
        <f>INDEX('Uganda workforce data - raw'!$A$4:$F$619,MATCH($B514, 'Uganda workforce data - raw'!$B$4:$B$619,0), MATCH("Filled Male",'Uganda workforce data - raw'!$A$4:$F$4,0))*INDEX('Mapping cadres'!$B$1:$Z$616,MATCH($B514, 'Mapping cadres'!$B$1:$B$616,0), MATCH(N$32,'Mapping cadres'!$B$1:$Z$1,0))</f>
        <v>0</v>
      </c>
      <c r="O514" s="226">
        <f>INDEX('Uganda workforce data - raw'!$A$4:$F$619,MATCH($B514, 'Uganda workforce data - raw'!$B$4:$B$619,0), MATCH("Filled Male",'Uganda workforce data - raw'!$A$4:$F$4,0))*INDEX('Mapping cadres'!$B$1:$Z$616,MATCH($B514, 'Mapping cadres'!$B$1:$B$616,0), MATCH(O$32,'Mapping cadres'!$B$1:$Z$1,0))</f>
        <v>0</v>
      </c>
      <c r="P514" s="226">
        <f>INDEX('Uganda workforce data - raw'!$A$4:$F$619,MATCH($B514, 'Uganda workforce data - raw'!$B$4:$B$619,0), MATCH("Filled Male",'Uganda workforce data - raw'!$A$4:$F$4,0))*INDEX('Mapping cadres'!$B$1:$Z$616,MATCH($B514, 'Mapping cadres'!$B$1:$B$616,0), MATCH(P$32,'Mapping cadres'!$B$1:$Z$1,0))</f>
        <v>0</v>
      </c>
      <c r="Q514" s="226">
        <f>INDEX('Uganda workforce data - raw'!$A$4:$F$619,MATCH($B514, 'Uganda workforce data - raw'!$B$4:$B$619,0), MATCH("Filled Male",'Uganda workforce data - raw'!$A$4:$F$4,0))*INDEX('Mapping cadres'!$B$1:$Z$616,MATCH($B514, 'Mapping cadres'!$B$1:$B$616,0), MATCH(Q$32,'Mapping cadres'!$B$1:$Z$1,0))</f>
        <v>0</v>
      </c>
      <c r="R514" s="226">
        <f>INDEX('Uganda workforce data - raw'!$A$4:$F$619,MATCH($B514, 'Uganda workforce data - raw'!$B$4:$B$619,0), MATCH("Filled Male",'Uganda workforce data - raw'!$A$4:$F$4,0))*INDEX('Mapping cadres'!$B$1:$Z$616,MATCH($B514, 'Mapping cadres'!$B$1:$B$616,0), MATCH(R$32,'Mapping cadres'!$B$1:$Z$1,0))</f>
        <v>0</v>
      </c>
      <c r="S514" s="226">
        <f>INDEX('Uganda workforce data - raw'!$A$4:$F$619,MATCH($B514, 'Uganda workforce data - raw'!$B$4:$B$619,0), MATCH("Filled Male",'Uganda workforce data - raw'!$A$4:$F$4,0))*INDEX('Mapping cadres'!$B$1:$Z$616,MATCH($B514, 'Mapping cadres'!$B$1:$B$616,0), MATCH(S$32,'Mapping cadres'!$B$1:$Z$1,0))</f>
        <v>0</v>
      </c>
      <c r="T514" s="226">
        <f>INDEX('Uganda workforce data - raw'!$A$4:$F$619,MATCH($B514, 'Uganda workforce data - raw'!$B$4:$B$619,0), MATCH("Filled Male",'Uganda workforce data - raw'!$A$4:$F$4,0))*INDEX('Mapping cadres'!$B$1:$Z$616,MATCH($B514, 'Mapping cadres'!$B$1:$B$616,0), MATCH(T$32,'Mapping cadres'!$B$1:$Z$1,0))</f>
        <v>0</v>
      </c>
      <c r="U514" s="226">
        <f>INDEX('Uganda workforce data - raw'!$A$4:$F$619,MATCH($B514, 'Uganda workforce data - raw'!$B$4:$B$619,0), MATCH("Filled Male",'Uganda workforce data - raw'!$A$4:$F$4,0))*INDEX('Mapping cadres'!$B$1:$Z$616,MATCH($B514, 'Mapping cadres'!$B$1:$B$616,0), MATCH(U$32,'Mapping cadres'!$B$1:$Z$1,0))</f>
        <v>0</v>
      </c>
      <c r="V514" s="226">
        <f>INDEX('Uganda workforce data - raw'!$A$4:$F$619,MATCH($B514, 'Uganda workforce data - raw'!$B$4:$B$619,0), MATCH("Filled Male",'Uganda workforce data - raw'!$A$4:$F$4,0))*INDEX('Mapping cadres'!$B$1:$Z$616,MATCH($B514, 'Mapping cadres'!$B$1:$B$616,0), MATCH(V$32,'Mapping cadres'!$B$1:$Z$1,0))</f>
        <v>0</v>
      </c>
      <c r="W514" s="226">
        <f>INDEX('Uganda workforce data - raw'!$A$4:$F$619,MATCH($B514, 'Uganda workforce data - raw'!$B$4:$B$619,0), MATCH("Filled Male",'Uganda workforce data - raw'!$A$4:$F$4,0))*INDEX('Mapping cadres'!$B$1:$Z$616,MATCH($B514, 'Mapping cadres'!$B$1:$B$616,0), MATCH(W$32,'Mapping cadres'!$B$1:$Z$1,0))</f>
        <v>0</v>
      </c>
      <c r="X514" s="226">
        <f>INDEX('Uganda workforce data - raw'!$A$4:$F$619,MATCH($B514, 'Uganda workforce data - raw'!$B$4:$B$619,0), MATCH("Filled Male",'Uganda workforce data - raw'!$A$4:$F$4,0))*INDEX('Mapping cadres'!$B$1:$Z$616,MATCH($B514, 'Mapping cadres'!$B$1:$B$616,0), MATCH(X$32,'Mapping cadres'!$B$1:$Z$1,0))</f>
        <v>0</v>
      </c>
      <c r="Y514" s="226">
        <f>INDEX('Uganda workforce data - raw'!$A$4:$F$619,MATCH($B514, 'Uganda workforce data - raw'!$B$4:$B$619,0), MATCH("Filled Male",'Uganda workforce data - raw'!$A$4:$F$4,0))*INDEX('Mapping cadres'!$B$1:$Z$616,MATCH($B514, 'Mapping cadres'!$B$1:$B$616,0), MATCH(Y$32,'Mapping cadres'!$B$1:$Z$1,0))</f>
        <v>0</v>
      </c>
      <c r="Z514" s="226">
        <f>INDEX('Uganda workforce data - raw'!$A$4:$F$619,MATCH($B514, 'Uganda workforce data - raw'!$B$4:$B$619,0), MATCH("Filled Male",'Uganda workforce data - raw'!$A$4:$F$4,0))*INDEX('Mapping cadres'!$B$1:$Z$616,MATCH($B514, 'Mapping cadres'!$B$1:$B$616,0), MATCH(Z$32,'Mapping cadres'!$B$1:$Z$1,0))</f>
        <v>0</v>
      </c>
      <c r="AA514" s="226">
        <f>INDEX('Uganda workforce data - raw'!$A$4:$F$619,MATCH($B514, 'Uganda workforce data - raw'!$B$4:$B$619,0), MATCH("Filled Female",'Uganda workforce data - raw'!$A$4:$F$4,0))*INDEX('Mapping cadres'!$B$1:$Z$616,MATCH($B514, 'Mapping cadres'!$B$1:$B$616,0), MATCH(AA$32,'Mapping cadres'!$B$1:$Z$1,0))</f>
        <v>0</v>
      </c>
      <c r="AB514" s="226">
        <f>INDEX('Uganda workforce data - raw'!$A$4:$F$619,MATCH($B514, 'Uganda workforce data - raw'!$B$4:$B$619,0), MATCH("Filled Female",'Uganda workforce data - raw'!$A$4:$F$4,0))*INDEX('Mapping cadres'!$B$1:$Z$616,MATCH($B514, 'Mapping cadres'!$B$1:$B$616,0), MATCH(AB$32,'Mapping cadres'!$B$1:$Z$1,0))</f>
        <v>0</v>
      </c>
      <c r="AC514" s="226">
        <f>INDEX('Uganda workforce data - raw'!$A$4:$F$619,MATCH($B514, 'Uganda workforce data - raw'!$B$4:$B$619,0), MATCH("Filled Female",'Uganda workforce data - raw'!$A$4:$F$4,0))*INDEX('Mapping cadres'!$B$1:$Z$616,MATCH($B514, 'Mapping cadres'!$B$1:$B$616,0), MATCH(AC$32,'Mapping cadres'!$B$1:$Z$1,0))</f>
        <v>0</v>
      </c>
      <c r="AD514" s="226">
        <f>INDEX('Uganda workforce data - raw'!$A$4:$F$619,MATCH($B514, 'Uganda workforce data - raw'!$B$4:$B$619,0), MATCH("Filled Female",'Uganda workforce data - raw'!$A$4:$F$4,0))*INDEX('Mapping cadres'!$B$1:$Z$616,MATCH($B514, 'Mapping cadres'!$B$1:$B$616,0), MATCH(AD$32,'Mapping cadres'!$B$1:$Z$1,0))</f>
        <v>0</v>
      </c>
      <c r="AE514" s="226">
        <f>INDEX('Uganda workforce data - raw'!$A$4:$F$619,MATCH($B514, 'Uganda workforce data - raw'!$B$4:$B$619,0), MATCH("Filled Female",'Uganda workforce data - raw'!$A$4:$F$4,0))*INDEX('Mapping cadres'!$B$1:$Z$616,MATCH($B514, 'Mapping cadres'!$B$1:$B$616,0), MATCH(AE$32,'Mapping cadres'!$B$1:$Z$1,0))</f>
        <v>0</v>
      </c>
      <c r="AF514" s="226">
        <f>INDEX('Uganda workforce data - raw'!$A$4:$F$619,MATCH($B514, 'Uganda workforce data - raw'!$B$4:$B$619,0), MATCH("Filled Female",'Uganda workforce data - raw'!$A$4:$F$4,0))*INDEX('Mapping cadres'!$B$1:$Z$616,MATCH($B514, 'Mapping cadres'!$B$1:$B$616,0), MATCH(AF$32,'Mapping cadres'!$B$1:$Z$1,0))</f>
        <v>0</v>
      </c>
      <c r="AG514" s="226">
        <f>INDEX('Uganda workforce data - raw'!$A$4:$F$619,MATCH($B514, 'Uganda workforce data - raw'!$B$4:$B$619,0), MATCH("Filled Female",'Uganda workforce data - raw'!$A$4:$F$4,0))*INDEX('Mapping cadres'!$B$1:$Z$616,MATCH($B514, 'Mapping cadres'!$B$1:$B$616,0), MATCH(AG$32,'Mapping cadres'!$B$1:$Z$1,0))</f>
        <v>0</v>
      </c>
      <c r="AH514" s="226">
        <f>INDEX('Uganda workforce data - raw'!$A$4:$F$619,MATCH($B514, 'Uganda workforce data - raw'!$B$4:$B$619,0), MATCH("Filled Female",'Uganda workforce data - raw'!$A$4:$F$4,0))*INDEX('Mapping cadres'!$B$1:$Z$616,MATCH($B514, 'Mapping cadres'!$B$1:$B$616,0), MATCH(AH$32,'Mapping cadres'!$B$1:$Z$1,0))</f>
        <v>0</v>
      </c>
      <c r="AI514" s="226">
        <f>INDEX('Uganda workforce data - raw'!$A$4:$F$619,MATCH($B514, 'Uganda workforce data - raw'!$B$4:$B$619,0), MATCH("Filled Female",'Uganda workforce data - raw'!$A$4:$F$4,0))*INDEX('Mapping cadres'!$B$1:$Z$616,MATCH($B514, 'Mapping cadres'!$B$1:$B$616,0), MATCH(AI$32,'Mapping cadres'!$B$1:$Z$1,0))</f>
        <v>0</v>
      </c>
      <c r="AJ514" s="226">
        <f>INDEX('Uganda workforce data - raw'!$A$4:$F$619,MATCH($B514, 'Uganda workforce data - raw'!$B$4:$B$619,0), MATCH("Filled Female",'Uganda workforce data - raw'!$A$4:$F$4,0))*INDEX('Mapping cadres'!$B$1:$Z$616,MATCH($B514, 'Mapping cadres'!$B$1:$B$616,0), MATCH(AJ$32,'Mapping cadres'!$B$1:$Z$1,0))</f>
        <v>0</v>
      </c>
      <c r="AK514" s="226">
        <f>INDEX('Uganda workforce data - raw'!$A$4:$F$619,MATCH($B514, 'Uganda workforce data - raw'!$B$4:$B$619,0), MATCH("Filled Female",'Uganda workforce data - raw'!$A$4:$F$4,0))*INDEX('Mapping cadres'!$B$1:$Z$616,MATCH($B514, 'Mapping cadres'!$B$1:$B$616,0), MATCH(AK$32,'Mapping cadres'!$B$1:$Z$1,0))</f>
        <v>0</v>
      </c>
      <c r="AL514" s="226">
        <f>INDEX('Uganda workforce data - raw'!$A$4:$F$619,MATCH($B514, 'Uganda workforce data - raw'!$B$4:$B$619,0), MATCH("Filled Female",'Uganda workforce data - raw'!$A$4:$F$4,0))*INDEX('Mapping cadres'!$B$1:$Z$616,MATCH($B514, 'Mapping cadres'!$B$1:$B$616,0), MATCH(AL$32,'Mapping cadres'!$B$1:$Z$1,0))</f>
        <v>0</v>
      </c>
      <c r="AM514" s="226">
        <f>INDEX('Uganda workforce data - raw'!$A$4:$F$619,MATCH($B514, 'Uganda workforce data - raw'!$B$4:$B$619,0), MATCH("Filled Female",'Uganda workforce data - raw'!$A$4:$F$4,0))*INDEX('Mapping cadres'!$B$1:$Z$616,MATCH($B514, 'Mapping cadres'!$B$1:$B$616,0), MATCH(AM$32,'Mapping cadres'!$B$1:$Z$1,0))</f>
        <v>0</v>
      </c>
      <c r="AN514" s="226">
        <f>INDEX('Uganda workforce data - raw'!$A$4:$F$619,MATCH($B514, 'Uganda workforce data - raw'!$B$4:$B$619,0), MATCH("Filled Female",'Uganda workforce data - raw'!$A$4:$F$4,0))*INDEX('Mapping cadres'!$B$1:$Z$616,MATCH($B514, 'Mapping cadres'!$B$1:$B$616,0), MATCH(AN$32,'Mapping cadres'!$B$1:$Z$1,0))</f>
        <v>0</v>
      </c>
      <c r="AO514" s="226">
        <f>INDEX('Uganda workforce data - raw'!$A$4:$F$619,MATCH($B514, 'Uganda workforce data - raw'!$B$4:$B$619,0), MATCH("Filled Female",'Uganda workforce data - raw'!$A$4:$F$4,0))*INDEX('Mapping cadres'!$B$1:$Z$616,MATCH($B514, 'Mapping cadres'!$B$1:$B$616,0), MATCH(AO$32,'Mapping cadres'!$B$1:$Z$1,0))</f>
        <v>0</v>
      </c>
      <c r="AP514" s="226">
        <f>INDEX('Uganda workforce data - raw'!$A$4:$F$619,MATCH($B514, 'Uganda workforce data - raw'!$B$4:$B$619,0), MATCH("Filled Female",'Uganda workforce data - raw'!$A$4:$F$4,0))*INDEX('Mapping cadres'!$B$1:$Z$616,MATCH($B514, 'Mapping cadres'!$B$1:$B$616,0), MATCH(AP$32,'Mapping cadres'!$B$1:$Z$1,0))</f>
        <v>0</v>
      </c>
      <c r="AQ514" s="226">
        <f>INDEX('Uganda workforce data - raw'!$A$4:$F$619,MATCH($B514, 'Uganda workforce data - raw'!$B$4:$B$619,0), MATCH("Filled Female",'Uganda workforce data - raw'!$A$4:$F$4,0))*INDEX('Mapping cadres'!$B$1:$Z$616,MATCH($B514, 'Mapping cadres'!$B$1:$B$616,0), MATCH(AQ$32,'Mapping cadres'!$B$1:$Z$1,0))</f>
        <v>0</v>
      </c>
      <c r="AR514" s="226">
        <f>INDEX('Uganda workforce data - raw'!$A$4:$F$619,MATCH($B514, 'Uganda workforce data - raw'!$B$4:$B$619,0), MATCH("Filled Female",'Uganda workforce data - raw'!$A$4:$F$4,0))*INDEX('Mapping cadres'!$B$1:$Z$616,MATCH($B514, 'Mapping cadres'!$B$1:$B$616,0), MATCH(AR$32,'Mapping cadres'!$B$1:$Z$1,0))</f>
        <v>0</v>
      </c>
      <c r="AS514" s="226">
        <f>INDEX('Uganda workforce data - raw'!$A$4:$F$619,MATCH($B514, 'Uganda workforce data - raw'!$B$4:$B$619,0), MATCH("Filled Female",'Uganda workforce data - raw'!$A$4:$F$4,0))*INDEX('Mapping cadres'!$B$1:$Z$616,MATCH($B514, 'Mapping cadres'!$B$1:$B$616,0), MATCH(AS$32,'Mapping cadres'!$B$1:$Z$1,0))</f>
        <v>0</v>
      </c>
      <c r="AT514" s="226">
        <f>INDEX('Uganda workforce data - raw'!$A$4:$F$619,MATCH($B514, 'Uganda workforce data - raw'!$B$4:$B$619,0), MATCH("Filled Female",'Uganda workforce data - raw'!$A$4:$F$4,0))*INDEX('Mapping cadres'!$B$1:$Z$616,MATCH($B514, 'Mapping cadres'!$B$1:$B$616,0), MATCH(AT$32,'Mapping cadres'!$B$1:$Z$1,0))</f>
        <v>0</v>
      </c>
      <c r="AU514" s="226">
        <f>INDEX('Uganda workforce data - raw'!$A$4:$F$619,MATCH($B514, 'Uganda workforce data - raw'!$B$4:$B$619,0), MATCH("Filled Female",'Uganda workforce data - raw'!$A$4:$F$4,0))*INDEX('Mapping cadres'!$B$1:$Z$616,MATCH($B514, 'Mapping cadres'!$B$1:$B$616,0), MATCH(AU$32,'Mapping cadres'!$B$1:$Z$1,0))</f>
        <v>0</v>
      </c>
      <c r="AV514" s="226">
        <f>INDEX('Uganda workforce data - raw'!$A$4:$F$619,MATCH($B514, 'Uganda workforce data - raw'!$B$4:$B$619,0), MATCH("Filled Female",'Uganda workforce data - raw'!$A$4:$F$4,0))*INDEX('Mapping cadres'!$B$1:$Z$616,MATCH($B514, 'Mapping cadres'!$B$1:$B$616,0), MATCH(AV$32,'Mapping cadres'!$B$1:$Z$1,0))</f>
        <v>0</v>
      </c>
      <c r="AW514" s="226">
        <f>INDEX('Uganda workforce data - raw'!$A$4:$F$619,MATCH($B514, 'Uganda workforce data - raw'!$B$4:$B$619,0), MATCH("Filled Female",'Uganda workforce data - raw'!$A$4:$F$4,0))*INDEX('Mapping cadres'!$B$1:$Z$616,MATCH($B514, 'Mapping cadres'!$B$1:$B$616,0), MATCH(AW$32,'Mapping cadres'!$B$1:$Z$1,0))</f>
        <v>0</v>
      </c>
      <c r="AX514" s="226">
        <f>INDEX('Uganda workforce data - raw'!$A$4:$F$619,MATCH($B514, 'Uganda workforce data - raw'!$B$4:$B$619,0), MATCH("Filled Female",'Uganda workforce data - raw'!$A$4:$F$4,0))*INDEX('Mapping cadres'!$B$1:$Z$616,MATCH($B514, 'Mapping cadres'!$B$1:$B$616,0), MATCH(AX$32,'Mapping cadres'!$B$1:$Z$1,0))</f>
        <v>0</v>
      </c>
      <c r="AY514" s="226">
        <f t="shared" si="173"/>
        <v>4</v>
      </c>
      <c r="AZ514" s="226">
        <f t="shared" si="174"/>
        <v>0</v>
      </c>
      <c r="BA514" s="226">
        <f t="shared" si="175"/>
        <v>0</v>
      </c>
      <c r="BB514" s="226">
        <f t="shared" si="176"/>
        <v>0</v>
      </c>
      <c r="BC514" s="226">
        <f t="shared" si="177"/>
        <v>0</v>
      </c>
      <c r="BD514" s="226">
        <f t="shared" si="178"/>
        <v>0</v>
      </c>
      <c r="BE514" s="226">
        <f t="shared" si="179"/>
        <v>0</v>
      </c>
      <c r="BF514" s="226">
        <f t="shared" si="180"/>
        <v>0</v>
      </c>
      <c r="BG514" s="226">
        <f t="shared" si="181"/>
        <v>0</v>
      </c>
      <c r="BH514" s="226">
        <f t="shared" si="182"/>
        <v>0</v>
      </c>
      <c r="BI514" s="226">
        <f t="shared" si="183"/>
        <v>0</v>
      </c>
      <c r="BJ514" s="226">
        <f t="shared" si="184"/>
        <v>0</v>
      </c>
      <c r="BK514" s="226">
        <f t="shared" si="185"/>
        <v>0</v>
      </c>
      <c r="BL514" s="226">
        <f t="shared" si="186"/>
        <v>0</v>
      </c>
      <c r="BM514" s="226">
        <f t="shared" si="187"/>
        <v>0</v>
      </c>
      <c r="BN514" s="226">
        <f t="shared" si="188"/>
        <v>0</v>
      </c>
      <c r="BO514" s="226">
        <f t="shared" si="189"/>
        <v>0</v>
      </c>
      <c r="BP514" s="226">
        <f t="shared" si="190"/>
        <v>0</v>
      </c>
      <c r="BQ514" s="226">
        <f t="shared" si="191"/>
        <v>0</v>
      </c>
      <c r="BR514" s="226">
        <f t="shared" si="192"/>
        <v>0</v>
      </c>
      <c r="BS514" s="226">
        <f t="shared" si="193"/>
        <v>0</v>
      </c>
      <c r="BT514" s="226">
        <f t="shared" si="194"/>
        <v>0</v>
      </c>
      <c r="BU514" s="226">
        <f t="shared" si="195"/>
        <v>0</v>
      </c>
      <c r="BV514" s="226">
        <f t="shared" si="196"/>
        <v>0</v>
      </c>
    </row>
    <row r="515" spans="1:74">
      <c r="A515" s="226">
        <v>483</v>
      </c>
      <c r="B515" s="226" t="s">
        <v>1781</v>
      </c>
      <c r="C515" s="226">
        <f>INDEX('Uganda workforce data - raw'!$A$4:$F$619,MATCH($B515, 'Uganda workforce data - raw'!$B$4:$B$619,0), MATCH("Filled Male",'Uganda workforce data - raw'!$A$4:$F$4,0))*INDEX('Mapping cadres'!$B$1:$Z$616,MATCH($B515, 'Mapping cadres'!$B$1:$B$616,0), MATCH(C$32,'Mapping cadres'!$B$1:$Z$1,0))</f>
        <v>0</v>
      </c>
      <c r="D515" s="226">
        <f>INDEX('Uganda workforce data - raw'!$A$4:$F$619,MATCH($B515, 'Uganda workforce data - raw'!$B$4:$B$619,0), MATCH("Filled Male",'Uganda workforce data - raw'!$A$4:$F$4,0))*INDEX('Mapping cadres'!$B$1:$Z$616,MATCH($B515, 'Mapping cadres'!$B$1:$B$616,0), MATCH(D$32,'Mapping cadres'!$B$1:$Z$1,0))</f>
        <v>0</v>
      </c>
      <c r="E515" s="226">
        <f>INDEX('Uganda workforce data - raw'!$A$4:$F$619,MATCH($B515, 'Uganda workforce data - raw'!$B$4:$B$619,0), MATCH("Filled Male",'Uganda workforce data - raw'!$A$4:$F$4,0))*INDEX('Mapping cadres'!$B$1:$Z$616,MATCH($B515, 'Mapping cadres'!$B$1:$B$616,0), MATCH(E$32,'Mapping cadres'!$B$1:$Z$1,0))</f>
        <v>0</v>
      </c>
      <c r="F515" s="226">
        <f>INDEX('Uganda workforce data - raw'!$A$4:$F$619,MATCH($B515, 'Uganda workforce data - raw'!$B$4:$B$619,0), MATCH("Filled Male",'Uganda workforce data - raw'!$A$4:$F$4,0))*INDEX('Mapping cadres'!$B$1:$Z$616,MATCH($B515, 'Mapping cadres'!$B$1:$B$616,0), MATCH(F$32,'Mapping cadres'!$B$1:$Z$1,0))</f>
        <v>0</v>
      </c>
      <c r="G515" s="226">
        <f>INDEX('Uganda workforce data - raw'!$A$4:$F$619,MATCH($B515, 'Uganda workforce data - raw'!$B$4:$B$619,0), MATCH("Filled Male",'Uganda workforce data - raw'!$A$4:$F$4,0))*INDEX('Mapping cadres'!$B$1:$Z$616,MATCH($B515, 'Mapping cadres'!$B$1:$B$616,0), MATCH(G$32,'Mapping cadres'!$B$1:$Z$1,0))</f>
        <v>0</v>
      </c>
      <c r="H515" s="226">
        <f>INDEX('Uganda workforce data - raw'!$A$4:$F$619,MATCH($B515, 'Uganda workforce data - raw'!$B$4:$B$619,0), MATCH("Filled Male",'Uganda workforce data - raw'!$A$4:$F$4,0))*INDEX('Mapping cadres'!$B$1:$Z$616,MATCH($B515, 'Mapping cadres'!$B$1:$B$616,0), MATCH(H$32,'Mapping cadres'!$B$1:$Z$1,0))</f>
        <v>0</v>
      </c>
      <c r="I515" s="226">
        <f>INDEX('Uganda workforce data - raw'!$A$4:$F$619,MATCH($B515, 'Uganda workforce data - raw'!$B$4:$B$619,0), MATCH("Filled Male",'Uganda workforce data - raw'!$A$4:$F$4,0))*INDEX('Mapping cadres'!$B$1:$Z$616,MATCH($B515, 'Mapping cadres'!$B$1:$B$616,0), MATCH(I$32,'Mapping cadres'!$B$1:$Z$1,0))</f>
        <v>0</v>
      </c>
      <c r="J515" s="226">
        <f>INDEX('Uganda workforce data - raw'!$A$4:$F$619,MATCH($B515, 'Uganda workforce data - raw'!$B$4:$B$619,0), MATCH("Filled Male",'Uganda workforce data - raw'!$A$4:$F$4,0))*INDEX('Mapping cadres'!$B$1:$Z$616,MATCH($B515, 'Mapping cadres'!$B$1:$B$616,0), MATCH(J$32,'Mapping cadres'!$B$1:$Z$1,0))</f>
        <v>0</v>
      </c>
      <c r="K515" s="226">
        <f>INDEX('Uganda workforce data - raw'!$A$4:$F$619,MATCH($B515, 'Uganda workforce data - raw'!$B$4:$B$619,0), MATCH("Filled Male",'Uganda workforce data - raw'!$A$4:$F$4,0))*INDEX('Mapping cadres'!$B$1:$Z$616,MATCH($B515, 'Mapping cadres'!$B$1:$B$616,0), MATCH(K$32,'Mapping cadres'!$B$1:$Z$1,0))</f>
        <v>0</v>
      </c>
      <c r="L515" s="226">
        <f>INDEX('Uganda workforce data - raw'!$A$4:$F$619,MATCH($B515, 'Uganda workforce data - raw'!$B$4:$B$619,0), MATCH("Filled Male",'Uganda workforce data - raw'!$A$4:$F$4,0))*INDEX('Mapping cadres'!$B$1:$Z$616,MATCH($B515, 'Mapping cadres'!$B$1:$B$616,0), MATCH(L$32,'Mapping cadres'!$B$1:$Z$1,0))</f>
        <v>0</v>
      </c>
      <c r="M515" s="226">
        <f>INDEX('Uganda workforce data - raw'!$A$4:$F$619,MATCH($B515, 'Uganda workforce data - raw'!$B$4:$B$619,0), MATCH("Filled Male",'Uganda workforce data - raw'!$A$4:$F$4,0))*INDEX('Mapping cadres'!$B$1:$Z$616,MATCH($B515, 'Mapping cadres'!$B$1:$B$616,0), MATCH(M$32,'Mapping cadres'!$B$1:$Z$1,0))</f>
        <v>0</v>
      </c>
      <c r="N515" s="226">
        <f>INDEX('Uganda workforce data - raw'!$A$4:$F$619,MATCH($B515, 'Uganda workforce data - raw'!$B$4:$B$619,0), MATCH("Filled Male",'Uganda workforce data - raw'!$A$4:$F$4,0))*INDEX('Mapping cadres'!$B$1:$Z$616,MATCH($B515, 'Mapping cadres'!$B$1:$B$616,0), MATCH(N$32,'Mapping cadres'!$B$1:$Z$1,0))</f>
        <v>0</v>
      </c>
      <c r="O515" s="226">
        <f>INDEX('Uganda workforce data - raw'!$A$4:$F$619,MATCH($B515, 'Uganda workforce data - raw'!$B$4:$B$619,0), MATCH("Filled Male",'Uganda workforce data - raw'!$A$4:$F$4,0))*INDEX('Mapping cadres'!$B$1:$Z$616,MATCH($B515, 'Mapping cadres'!$B$1:$B$616,0), MATCH(O$32,'Mapping cadres'!$B$1:$Z$1,0))</f>
        <v>0</v>
      </c>
      <c r="P515" s="226">
        <f>INDEX('Uganda workforce data - raw'!$A$4:$F$619,MATCH($B515, 'Uganda workforce data - raw'!$B$4:$B$619,0), MATCH("Filled Male",'Uganda workforce data - raw'!$A$4:$F$4,0))*INDEX('Mapping cadres'!$B$1:$Z$616,MATCH($B515, 'Mapping cadres'!$B$1:$B$616,0), MATCH(P$32,'Mapping cadres'!$B$1:$Z$1,0))</f>
        <v>0</v>
      </c>
      <c r="Q515" s="226">
        <f>INDEX('Uganda workforce data - raw'!$A$4:$F$619,MATCH($B515, 'Uganda workforce data - raw'!$B$4:$B$619,0), MATCH("Filled Male",'Uganda workforce data - raw'!$A$4:$F$4,0))*INDEX('Mapping cadres'!$B$1:$Z$616,MATCH($B515, 'Mapping cadres'!$B$1:$B$616,0), MATCH(Q$32,'Mapping cadres'!$B$1:$Z$1,0))</f>
        <v>0</v>
      </c>
      <c r="R515" s="226">
        <f>INDEX('Uganda workforce data - raw'!$A$4:$F$619,MATCH($B515, 'Uganda workforce data - raw'!$B$4:$B$619,0), MATCH("Filled Male",'Uganda workforce data - raw'!$A$4:$F$4,0))*INDEX('Mapping cadres'!$B$1:$Z$616,MATCH($B515, 'Mapping cadres'!$B$1:$B$616,0), MATCH(R$32,'Mapping cadres'!$B$1:$Z$1,0))</f>
        <v>0</v>
      </c>
      <c r="S515" s="226">
        <f>INDEX('Uganda workforce data - raw'!$A$4:$F$619,MATCH($B515, 'Uganda workforce data - raw'!$B$4:$B$619,0), MATCH("Filled Male",'Uganda workforce data - raw'!$A$4:$F$4,0))*INDEX('Mapping cadres'!$B$1:$Z$616,MATCH($B515, 'Mapping cadres'!$B$1:$B$616,0), MATCH(S$32,'Mapping cadres'!$B$1:$Z$1,0))</f>
        <v>0</v>
      </c>
      <c r="T515" s="226">
        <f>INDEX('Uganda workforce data - raw'!$A$4:$F$619,MATCH($B515, 'Uganda workforce data - raw'!$B$4:$B$619,0), MATCH("Filled Male",'Uganda workforce data - raw'!$A$4:$F$4,0))*INDEX('Mapping cadres'!$B$1:$Z$616,MATCH($B515, 'Mapping cadres'!$B$1:$B$616,0), MATCH(T$32,'Mapping cadres'!$B$1:$Z$1,0))</f>
        <v>0</v>
      </c>
      <c r="U515" s="226">
        <f>INDEX('Uganda workforce data - raw'!$A$4:$F$619,MATCH($B515, 'Uganda workforce data - raw'!$B$4:$B$619,0), MATCH("Filled Male",'Uganda workforce data - raw'!$A$4:$F$4,0))*INDEX('Mapping cadres'!$B$1:$Z$616,MATCH($B515, 'Mapping cadres'!$B$1:$B$616,0), MATCH(U$32,'Mapping cadres'!$B$1:$Z$1,0))</f>
        <v>0</v>
      </c>
      <c r="V515" s="226">
        <f>INDEX('Uganda workforce data - raw'!$A$4:$F$619,MATCH($B515, 'Uganda workforce data - raw'!$B$4:$B$619,0), MATCH("Filled Male",'Uganda workforce data - raw'!$A$4:$F$4,0))*INDEX('Mapping cadres'!$B$1:$Z$616,MATCH($B515, 'Mapping cadres'!$B$1:$B$616,0), MATCH(V$32,'Mapping cadres'!$B$1:$Z$1,0))</f>
        <v>0</v>
      </c>
      <c r="W515" s="226">
        <f>INDEX('Uganda workforce data - raw'!$A$4:$F$619,MATCH($B515, 'Uganda workforce data - raw'!$B$4:$B$619,0), MATCH("Filled Male",'Uganda workforce data - raw'!$A$4:$F$4,0))*INDEX('Mapping cadres'!$B$1:$Z$616,MATCH($B515, 'Mapping cadres'!$B$1:$B$616,0), MATCH(W$32,'Mapping cadres'!$B$1:$Z$1,0))</f>
        <v>0</v>
      </c>
      <c r="X515" s="226">
        <f>INDEX('Uganda workforce data - raw'!$A$4:$F$619,MATCH($B515, 'Uganda workforce data - raw'!$B$4:$B$619,0), MATCH("Filled Male",'Uganda workforce data - raw'!$A$4:$F$4,0))*INDEX('Mapping cadres'!$B$1:$Z$616,MATCH($B515, 'Mapping cadres'!$B$1:$B$616,0), MATCH(X$32,'Mapping cadres'!$B$1:$Z$1,0))</f>
        <v>0</v>
      </c>
      <c r="Y515" s="226">
        <f>INDEX('Uganda workforce data - raw'!$A$4:$F$619,MATCH($B515, 'Uganda workforce data - raw'!$B$4:$B$619,0), MATCH("Filled Male",'Uganda workforce data - raw'!$A$4:$F$4,0))*INDEX('Mapping cadres'!$B$1:$Z$616,MATCH($B515, 'Mapping cadres'!$B$1:$B$616,0), MATCH(Y$32,'Mapping cadres'!$B$1:$Z$1,0))</f>
        <v>0</v>
      </c>
      <c r="Z515" s="226">
        <f>INDEX('Uganda workforce data - raw'!$A$4:$F$619,MATCH($B515, 'Uganda workforce data - raw'!$B$4:$B$619,0), MATCH("Filled Male",'Uganda workforce data - raw'!$A$4:$F$4,0))*INDEX('Mapping cadres'!$B$1:$Z$616,MATCH($B515, 'Mapping cadres'!$B$1:$B$616,0), MATCH(Z$32,'Mapping cadres'!$B$1:$Z$1,0))</f>
        <v>0</v>
      </c>
      <c r="AA515" s="226">
        <f>INDEX('Uganda workforce data - raw'!$A$4:$F$619,MATCH($B515, 'Uganda workforce data - raw'!$B$4:$B$619,0), MATCH("Filled Female",'Uganda workforce data - raw'!$A$4:$F$4,0))*INDEX('Mapping cadres'!$B$1:$Z$616,MATCH($B515, 'Mapping cadres'!$B$1:$B$616,0), MATCH(AA$32,'Mapping cadres'!$B$1:$Z$1,0))</f>
        <v>24</v>
      </c>
      <c r="AB515" s="226">
        <f>INDEX('Uganda workforce data - raw'!$A$4:$F$619,MATCH($B515, 'Uganda workforce data - raw'!$B$4:$B$619,0), MATCH("Filled Female",'Uganda workforce data - raw'!$A$4:$F$4,0))*INDEX('Mapping cadres'!$B$1:$Z$616,MATCH($B515, 'Mapping cadres'!$B$1:$B$616,0), MATCH(AB$32,'Mapping cadres'!$B$1:$Z$1,0))</f>
        <v>0</v>
      </c>
      <c r="AC515" s="226">
        <f>INDEX('Uganda workforce data - raw'!$A$4:$F$619,MATCH($B515, 'Uganda workforce data - raw'!$B$4:$B$619,0), MATCH("Filled Female",'Uganda workforce data - raw'!$A$4:$F$4,0))*INDEX('Mapping cadres'!$B$1:$Z$616,MATCH($B515, 'Mapping cadres'!$B$1:$B$616,0), MATCH(AC$32,'Mapping cadres'!$B$1:$Z$1,0))</f>
        <v>0</v>
      </c>
      <c r="AD515" s="226">
        <f>INDEX('Uganda workforce data - raw'!$A$4:$F$619,MATCH($B515, 'Uganda workforce data - raw'!$B$4:$B$619,0), MATCH("Filled Female",'Uganda workforce data - raw'!$A$4:$F$4,0))*INDEX('Mapping cadres'!$B$1:$Z$616,MATCH($B515, 'Mapping cadres'!$B$1:$B$616,0), MATCH(AD$32,'Mapping cadres'!$B$1:$Z$1,0))</f>
        <v>0</v>
      </c>
      <c r="AE515" s="226">
        <f>INDEX('Uganda workforce data - raw'!$A$4:$F$619,MATCH($B515, 'Uganda workforce data - raw'!$B$4:$B$619,0), MATCH("Filled Female",'Uganda workforce data - raw'!$A$4:$F$4,0))*INDEX('Mapping cadres'!$B$1:$Z$616,MATCH($B515, 'Mapping cadres'!$B$1:$B$616,0), MATCH(AE$32,'Mapping cadres'!$B$1:$Z$1,0))</f>
        <v>0</v>
      </c>
      <c r="AF515" s="226">
        <f>INDEX('Uganda workforce data - raw'!$A$4:$F$619,MATCH($B515, 'Uganda workforce data - raw'!$B$4:$B$619,0), MATCH("Filled Female",'Uganda workforce data - raw'!$A$4:$F$4,0))*INDEX('Mapping cadres'!$B$1:$Z$616,MATCH($B515, 'Mapping cadres'!$B$1:$B$616,0), MATCH(AF$32,'Mapping cadres'!$B$1:$Z$1,0))</f>
        <v>0</v>
      </c>
      <c r="AG515" s="226">
        <f>INDEX('Uganda workforce data - raw'!$A$4:$F$619,MATCH($B515, 'Uganda workforce data - raw'!$B$4:$B$619,0), MATCH("Filled Female",'Uganda workforce data - raw'!$A$4:$F$4,0))*INDEX('Mapping cadres'!$B$1:$Z$616,MATCH($B515, 'Mapping cadres'!$B$1:$B$616,0), MATCH(AG$32,'Mapping cadres'!$B$1:$Z$1,0))</f>
        <v>0</v>
      </c>
      <c r="AH515" s="226">
        <f>INDEX('Uganda workforce data - raw'!$A$4:$F$619,MATCH($B515, 'Uganda workforce data - raw'!$B$4:$B$619,0), MATCH("Filled Female",'Uganda workforce data - raw'!$A$4:$F$4,0))*INDEX('Mapping cadres'!$B$1:$Z$616,MATCH($B515, 'Mapping cadres'!$B$1:$B$616,0), MATCH(AH$32,'Mapping cadres'!$B$1:$Z$1,0))</f>
        <v>0</v>
      </c>
      <c r="AI515" s="226">
        <f>INDEX('Uganda workforce data - raw'!$A$4:$F$619,MATCH($B515, 'Uganda workforce data - raw'!$B$4:$B$619,0), MATCH("Filled Female",'Uganda workforce data - raw'!$A$4:$F$4,0))*INDEX('Mapping cadres'!$B$1:$Z$616,MATCH($B515, 'Mapping cadres'!$B$1:$B$616,0), MATCH(AI$32,'Mapping cadres'!$B$1:$Z$1,0))</f>
        <v>0</v>
      </c>
      <c r="AJ515" s="226">
        <f>INDEX('Uganda workforce data - raw'!$A$4:$F$619,MATCH($B515, 'Uganda workforce data - raw'!$B$4:$B$619,0), MATCH("Filled Female",'Uganda workforce data - raw'!$A$4:$F$4,0))*INDEX('Mapping cadres'!$B$1:$Z$616,MATCH($B515, 'Mapping cadres'!$B$1:$B$616,0), MATCH(AJ$32,'Mapping cadres'!$B$1:$Z$1,0))</f>
        <v>0</v>
      </c>
      <c r="AK515" s="226">
        <f>INDEX('Uganda workforce data - raw'!$A$4:$F$619,MATCH($B515, 'Uganda workforce data - raw'!$B$4:$B$619,0), MATCH("Filled Female",'Uganda workforce data - raw'!$A$4:$F$4,0))*INDEX('Mapping cadres'!$B$1:$Z$616,MATCH($B515, 'Mapping cadres'!$B$1:$B$616,0), MATCH(AK$32,'Mapping cadres'!$B$1:$Z$1,0))</f>
        <v>0</v>
      </c>
      <c r="AL515" s="226">
        <f>INDEX('Uganda workforce data - raw'!$A$4:$F$619,MATCH($B515, 'Uganda workforce data - raw'!$B$4:$B$619,0), MATCH("Filled Female",'Uganda workforce data - raw'!$A$4:$F$4,0))*INDEX('Mapping cadres'!$B$1:$Z$616,MATCH($B515, 'Mapping cadres'!$B$1:$B$616,0), MATCH(AL$32,'Mapping cadres'!$B$1:$Z$1,0))</f>
        <v>0</v>
      </c>
      <c r="AM515" s="226">
        <f>INDEX('Uganda workforce data - raw'!$A$4:$F$619,MATCH($B515, 'Uganda workforce data - raw'!$B$4:$B$619,0), MATCH("Filled Female",'Uganda workforce data - raw'!$A$4:$F$4,0))*INDEX('Mapping cadres'!$B$1:$Z$616,MATCH($B515, 'Mapping cadres'!$B$1:$B$616,0), MATCH(AM$32,'Mapping cadres'!$B$1:$Z$1,0))</f>
        <v>0</v>
      </c>
      <c r="AN515" s="226">
        <f>INDEX('Uganda workforce data - raw'!$A$4:$F$619,MATCH($B515, 'Uganda workforce data - raw'!$B$4:$B$619,0), MATCH("Filled Female",'Uganda workforce data - raw'!$A$4:$F$4,0))*INDEX('Mapping cadres'!$B$1:$Z$616,MATCH($B515, 'Mapping cadres'!$B$1:$B$616,0), MATCH(AN$32,'Mapping cadres'!$B$1:$Z$1,0))</f>
        <v>0</v>
      </c>
      <c r="AO515" s="226">
        <f>INDEX('Uganda workforce data - raw'!$A$4:$F$619,MATCH($B515, 'Uganda workforce data - raw'!$B$4:$B$619,0), MATCH("Filled Female",'Uganda workforce data - raw'!$A$4:$F$4,0))*INDEX('Mapping cadres'!$B$1:$Z$616,MATCH($B515, 'Mapping cadres'!$B$1:$B$616,0), MATCH(AO$32,'Mapping cadres'!$B$1:$Z$1,0))</f>
        <v>0</v>
      </c>
      <c r="AP515" s="226">
        <f>INDEX('Uganda workforce data - raw'!$A$4:$F$619,MATCH($B515, 'Uganda workforce data - raw'!$B$4:$B$619,0), MATCH("Filled Female",'Uganda workforce data - raw'!$A$4:$F$4,0))*INDEX('Mapping cadres'!$B$1:$Z$616,MATCH($B515, 'Mapping cadres'!$B$1:$B$616,0), MATCH(AP$32,'Mapping cadres'!$B$1:$Z$1,0))</f>
        <v>0</v>
      </c>
      <c r="AQ515" s="226">
        <f>INDEX('Uganda workforce data - raw'!$A$4:$F$619,MATCH($B515, 'Uganda workforce data - raw'!$B$4:$B$619,0), MATCH("Filled Female",'Uganda workforce data - raw'!$A$4:$F$4,0))*INDEX('Mapping cadres'!$B$1:$Z$616,MATCH($B515, 'Mapping cadres'!$B$1:$B$616,0), MATCH(AQ$32,'Mapping cadres'!$B$1:$Z$1,0))</f>
        <v>0</v>
      </c>
      <c r="AR515" s="226">
        <f>INDEX('Uganda workforce data - raw'!$A$4:$F$619,MATCH($B515, 'Uganda workforce data - raw'!$B$4:$B$619,0), MATCH("Filled Female",'Uganda workforce data - raw'!$A$4:$F$4,0))*INDEX('Mapping cadres'!$B$1:$Z$616,MATCH($B515, 'Mapping cadres'!$B$1:$B$616,0), MATCH(AR$32,'Mapping cadres'!$B$1:$Z$1,0))</f>
        <v>0</v>
      </c>
      <c r="AS515" s="226">
        <f>INDEX('Uganda workforce data - raw'!$A$4:$F$619,MATCH($B515, 'Uganda workforce data - raw'!$B$4:$B$619,0), MATCH("Filled Female",'Uganda workforce data - raw'!$A$4:$F$4,0))*INDEX('Mapping cadres'!$B$1:$Z$616,MATCH($B515, 'Mapping cadres'!$B$1:$B$616,0), MATCH(AS$32,'Mapping cadres'!$B$1:$Z$1,0))</f>
        <v>0</v>
      </c>
      <c r="AT515" s="226">
        <f>INDEX('Uganda workforce data - raw'!$A$4:$F$619,MATCH($B515, 'Uganda workforce data - raw'!$B$4:$B$619,0), MATCH("Filled Female",'Uganda workforce data - raw'!$A$4:$F$4,0))*INDEX('Mapping cadres'!$B$1:$Z$616,MATCH($B515, 'Mapping cadres'!$B$1:$B$616,0), MATCH(AT$32,'Mapping cadres'!$B$1:$Z$1,0))</f>
        <v>0</v>
      </c>
      <c r="AU515" s="226">
        <f>INDEX('Uganda workforce data - raw'!$A$4:$F$619,MATCH($B515, 'Uganda workforce data - raw'!$B$4:$B$619,0), MATCH("Filled Female",'Uganda workforce data - raw'!$A$4:$F$4,0))*INDEX('Mapping cadres'!$B$1:$Z$616,MATCH($B515, 'Mapping cadres'!$B$1:$B$616,0), MATCH(AU$32,'Mapping cadres'!$B$1:$Z$1,0))</f>
        <v>0</v>
      </c>
      <c r="AV515" s="226">
        <f>INDEX('Uganda workforce data - raw'!$A$4:$F$619,MATCH($B515, 'Uganda workforce data - raw'!$B$4:$B$619,0), MATCH("Filled Female",'Uganda workforce data - raw'!$A$4:$F$4,0))*INDEX('Mapping cadres'!$B$1:$Z$616,MATCH($B515, 'Mapping cadres'!$B$1:$B$616,0), MATCH(AV$32,'Mapping cadres'!$B$1:$Z$1,0))</f>
        <v>0</v>
      </c>
      <c r="AW515" s="226">
        <f>INDEX('Uganda workforce data - raw'!$A$4:$F$619,MATCH($B515, 'Uganda workforce data - raw'!$B$4:$B$619,0), MATCH("Filled Female",'Uganda workforce data - raw'!$A$4:$F$4,0))*INDEX('Mapping cadres'!$B$1:$Z$616,MATCH($B515, 'Mapping cadres'!$B$1:$B$616,0), MATCH(AW$32,'Mapping cadres'!$B$1:$Z$1,0))</f>
        <v>0</v>
      </c>
      <c r="AX515" s="226">
        <f>INDEX('Uganda workforce data - raw'!$A$4:$F$619,MATCH($B515, 'Uganda workforce data - raw'!$B$4:$B$619,0), MATCH("Filled Female",'Uganda workforce data - raw'!$A$4:$F$4,0))*INDEX('Mapping cadres'!$B$1:$Z$616,MATCH($B515, 'Mapping cadres'!$B$1:$B$616,0), MATCH(AX$32,'Mapping cadres'!$B$1:$Z$1,0))</f>
        <v>0</v>
      </c>
      <c r="AY515" s="226">
        <f t="shared" si="173"/>
        <v>24</v>
      </c>
      <c r="AZ515" s="226">
        <f t="shared" si="174"/>
        <v>0</v>
      </c>
      <c r="BA515" s="226">
        <f t="shared" si="175"/>
        <v>0</v>
      </c>
      <c r="BB515" s="226">
        <f t="shared" si="176"/>
        <v>0</v>
      </c>
      <c r="BC515" s="226">
        <f t="shared" si="177"/>
        <v>0</v>
      </c>
      <c r="BD515" s="226">
        <f t="shared" si="178"/>
        <v>0</v>
      </c>
      <c r="BE515" s="226">
        <f t="shared" si="179"/>
        <v>0</v>
      </c>
      <c r="BF515" s="226">
        <f t="shared" si="180"/>
        <v>0</v>
      </c>
      <c r="BG515" s="226">
        <f t="shared" si="181"/>
        <v>0</v>
      </c>
      <c r="BH515" s="226">
        <f t="shared" si="182"/>
        <v>0</v>
      </c>
      <c r="BI515" s="226">
        <f t="shared" si="183"/>
        <v>0</v>
      </c>
      <c r="BJ515" s="226">
        <f t="shared" si="184"/>
        <v>0</v>
      </c>
      <c r="BK515" s="226">
        <f t="shared" si="185"/>
        <v>0</v>
      </c>
      <c r="BL515" s="226">
        <f t="shared" si="186"/>
        <v>0</v>
      </c>
      <c r="BM515" s="226">
        <f t="shared" si="187"/>
        <v>0</v>
      </c>
      <c r="BN515" s="226">
        <f t="shared" si="188"/>
        <v>0</v>
      </c>
      <c r="BO515" s="226">
        <f t="shared" si="189"/>
        <v>0</v>
      </c>
      <c r="BP515" s="226">
        <f t="shared" si="190"/>
        <v>0</v>
      </c>
      <c r="BQ515" s="226">
        <f t="shared" si="191"/>
        <v>0</v>
      </c>
      <c r="BR515" s="226">
        <f t="shared" si="192"/>
        <v>0</v>
      </c>
      <c r="BS515" s="226">
        <f t="shared" si="193"/>
        <v>0</v>
      </c>
      <c r="BT515" s="226">
        <f t="shared" si="194"/>
        <v>0</v>
      </c>
      <c r="BU515" s="226">
        <f t="shared" si="195"/>
        <v>0</v>
      </c>
      <c r="BV515" s="226">
        <f t="shared" si="196"/>
        <v>0</v>
      </c>
    </row>
    <row r="516" spans="1:74">
      <c r="A516" s="226">
        <v>484</v>
      </c>
      <c r="B516" s="226" t="s">
        <v>1782</v>
      </c>
      <c r="C516" s="226">
        <f>INDEX('Uganda workforce data - raw'!$A$4:$F$619,MATCH($B516, 'Uganda workforce data - raw'!$B$4:$B$619,0), MATCH("Filled Male",'Uganda workforce data - raw'!$A$4:$F$4,0))*INDEX('Mapping cadres'!$B$1:$Z$616,MATCH($B516, 'Mapping cadres'!$B$1:$B$616,0), MATCH(C$32,'Mapping cadres'!$B$1:$Z$1,0))</f>
        <v>0</v>
      </c>
      <c r="D516" s="226">
        <f>INDEX('Uganda workforce data - raw'!$A$4:$F$619,MATCH($B516, 'Uganda workforce data - raw'!$B$4:$B$619,0), MATCH("Filled Male",'Uganda workforce data - raw'!$A$4:$F$4,0))*INDEX('Mapping cadres'!$B$1:$Z$616,MATCH($B516, 'Mapping cadres'!$B$1:$B$616,0), MATCH(D$32,'Mapping cadres'!$B$1:$Z$1,0))</f>
        <v>0</v>
      </c>
      <c r="E516" s="226">
        <f>INDEX('Uganda workforce data - raw'!$A$4:$F$619,MATCH($B516, 'Uganda workforce data - raw'!$B$4:$B$619,0), MATCH("Filled Male",'Uganda workforce data - raw'!$A$4:$F$4,0))*INDEX('Mapping cadres'!$B$1:$Z$616,MATCH($B516, 'Mapping cadres'!$B$1:$B$616,0), MATCH(E$32,'Mapping cadres'!$B$1:$Z$1,0))</f>
        <v>0</v>
      </c>
      <c r="F516" s="226">
        <f>INDEX('Uganda workforce data - raw'!$A$4:$F$619,MATCH($B516, 'Uganda workforce data - raw'!$B$4:$B$619,0), MATCH("Filled Male",'Uganda workforce data - raw'!$A$4:$F$4,0))*INDEX('Mapping cadres'!$B$1:$Z$616,MATCH($B516, 'Mapping cadres'!$B$1:$B$616,0), MATCH(F$32,'Mapping cadres'!$B$1:$Z$1,0))</f>
        <v>0</v>
      </c>
      <c r="G516" s="226">
        <f>INDEX('Uganda workforce data - raw'!$A$4:$F$619,MATCH($B516, 'Uganda workforce data - raw'!$B$4:$B$619,0), MATCH("Filled Male",'Uganda workforce data - raw'!$A$4:$F$4,0))*INDEX('Mapping cadres'!$B$1:$Z$616,MATCH($B516, 'Mapping cadres'!$B$1:$B$616,0), MATCH(G$32,'Mapping cadres'!$B$1:$Z$1,0))</f>
        <v>0</v>
      </c>
      <c r="H516" s="226">
        <f>INDEX('Uganda workforce data - raw'!$A$4:$F$619,MATCH($B516, 'Uganda workforce data - raw'!$B$4:$B$619,0), MATCH("Filled Male",'Uganda workforce data - raw'!$A$4:$F$4,0))*INDEX('Mapping cadres'!$B$1:$Z$616,MATCH($B516, 'Mapping cadres'!$B$1:$B$616,0), MATCH(H$32,'Mapping cadres'!$B$1:$Z$1,0))</f>
        <v>0</v>
      </c>
      <c r="I516" s="226">
        <f>INDEX('Uganda workforce data - raw'!$A$4:$F$619,MATCH($B516, 'Uganda workforce data - raw'!$B$4:$B$619,0), MATCH("Filled Male",'Uganda workforce data - raw'!$A$4:$F$4,0))*INDEX('Mapping cadres'!$B$1:$Z$616,MATCH($B516, 'Mapping cadres'!$B$1:$B$616,0), MATCH(I$32,'Mapping cadres'!$B$1:$Z$1,0))</f>
        <v>0</v>
      </c>
      <c r="J516" s="226">
        <f>INDEX('Uganda workforce data - raw'!$A$4:$F$619,MATCH($B516, 'Uganda workforce data - raw'!$B$4:$B$619,0), MATCH("Filled Male",'Uganda workforce data - raw'!$A$4:$F$4,0))*INDEX('Mapping cadres'!$B$1:$Z$616,MATCH($B516, 'Mapping cadres'!$B$1:$B$616,0), MATCH(J$32,'Mapping cadres'!$B$1:$Z$1,0))</f>
        <v>0</v>
      </c>
      <c r="K516" s="226">
        <f>INDEX('Uganda workforce data - raw'!$A$4:$F$619,MATCH($B516, 'Uganda workforce data - raw'!$B$4:$B$619,0), MATCH("Filled Male",'Uganda workforce data - raw'!$A$4:$F$4,0))*INDEX('Mapping cadres'!$B$1:$Z$616,MATCH($B516, 'Mapping cadres'!$B$1:$B$616,0), MATCH(K$32,'Mapping cadres'!$B$1:$Z$1,0))</f>
        <v>0</v>
      </c>
      <c r="L516" s="226">
        <f>INDEX('Uganda workforce data - raw'!$A$4:$F$619,MATCH($B516, 'Uganda workforce data - raw'!$B$4:$B$619,0), MATCH("Filled Male",'Uganda workforce data - raw'!$A$4:$F$4,0))*INDEX('Mapping cadres'!$B$1:$Z$616,MATCH($B516, 'Mapping cadres'!$B$1:$B$616,0), MATCH(L$32,'Mapping cadres'!$B$1:$Z$1,0))</f>
        <v>0</v>
      </c>
      <c r="M516" s="226">
        <f>INDEX('Uganda workforce data - raw'!$A$4:$F$619,MATCH($B516, 'Uganda workforce data - raw'!$B$4:$B$619,0), MATCH("Filled Male",'Uganda workforce data - raw'!$A$4:$F$4,0))*INDEX('Mapping cadres'!$B$1:$Z$616,MATCH($B516, 'Mapping cadres'!$B$1:$B$616,0), MATCH(M$32,'Mapping cadres'!$B$1:$Z$1,0))</f>
        <v>0</v>
      </c>
      <c r="N516" s="226">
        <f>INDEX('Uganda workforce data - raw'!$A$4:$F$619,MATCH($B516, 'Uganda workforce data - raw'!$B$4:$B$619,0), MATCH("Filled Male",'Uganda workforce data - raw'!$A$4:$F$4,0))*INDEX('Mapping cadres'!$B$1:$Z$616,MATCH($B516, 'Mapping cadres'!$B$1:$B$616,0), MATCH(N$32,'Mapping cadres'!$B$1:$Z$1,0))</f>
        <v>0</v>
      </c>
      <c r="O516" s="226">
        <f>INDEX('Uganda workforce data - raw'!$A$4:$F$619,MATCH($B516, 'Uganda workforce data - raw'!$B$4:$B$619,0), MATCH("Filled Male",'Uganda workforce data - raw'!$A$4:$F$4,0))*INDEX('Mapping cadres'!$B$1:$Z$616,MATCH($B516, 'Mapping cadres'!$B$1:$B$616,0), MATCH(O$32,'Mapping cadres'!$B$1:$Z$1,0))</f>
        <v>0</v>
      </c>
      <c r="P516" s="226">
        <f>INDEX('Uganda workforce data - raw'!$A$4:$F$619,MATCH($B516, 'Uganda workforce data - raw'!$B$4:$B$619,0), MATCH("Filled Male",'Uganda workforce data - raw'!$A$4:$F$4,0))*INDEX('Mapping cadres'!$B$1:$Z$616,MATCH($B516, 'Mapping cadres'!$B$1:$B$616,0), MATCH(P$32,'Mapping cadres'!$B$1:$Z$1,0))</f>
        <v>0</v>
      </c>
      <c r="Q516" s="226">
        <f>INDEX('Uganda workforce data - raw'!$A$4:$F$619,MATCH($B516, 'Uganda workforce data - raw'!$B$4:$B$619,0), MATCH("Filled Male",'Uganda workforce data - raw'!$A$4:$F$4,0))*INDEX('Mapping cadres'!$B$1:$Z$616,MATCH($B516, 'Mapping cadres'!$B$1:$B$616,0), MATCH(Q$32,'Mapping cadres'!$B$1:$Z$1,0))</f>
        <v>0</v>
      </c>
      <c r="R516" s="226">
        <f>INDEX('Uganda workforce data - raw'!$A$4:$F$619,MATCH($B516, 'Uganda workforce data - raw'!$B$4:$B$619,0), MATCH("Filled Male",'Uganda workforce data - raw'!$A$4:$F$4,0))*INDEX('Mapping cadres'!$B$1:$Z$616,MATCH($B516, 'Mapping cadres'!$B$1:$B$616,0), MATCH(R$32,'Mapping cadres'!$B$1:$Z$1,0))</f>
        <v>0</v>
      </c>
      <c r="S516" s="226">
        <f>INDEX('Uganda workforce data - raw'!$A$4:$F$619,MATCH($B516, 'Uganda workforce data - raw'!$B$4:$B$619,0), MATCH("Filled Male",'Uganda workforce data - raw'!$A$4:$F$4,0))*INDEX('Mapping cadres'!$B$1:$Z$616,MATCH($B516, 'Mapping cadres'!$B$1:$B$616,0), MATCH(S$32,'Mapping cadres'!$B$1:$Z$1,0))</f>
        <v>0</v>
      </c>
      <c r="T516" s="226">
        <f>INDEX('Uganda workforce data - raw'!$A$4:$F$619,MATCH($B516, 'Uganda workforce data - raw'!$B$4:$B$619,0), MATCH("Filled Male",'Uganda workforce data - raw'!$A$4:$F$4,0))*INDEX('Mapping cadres'!$B$1:$Z$616,MATCH($B516, 'Mapping cadres'!$B$1:$B$616,0), MATCH(T$32,'Mapping cadres'!$B$1:$Z$1,0))</f>
        <v>0</v>
      </c>
      <c r="U516" s="226">
        <f>INDEX('Uganda workforce data - raw'!$A$4:$F$619,MATCH($B516, 'Uganda workforce data - raw'!$B$4:$B$619,0), MATCH("Filled Male",'Uganda workforce data - raw'!$A$4:$F$4,0))*INDEX('Mapping cadres'!$B$1:$Z$616,MATCH($B516, 'Mapping cadres'!$B$1:$B$616,0), MATCH(U$32,'Mapping cadres'!$B$1:$Z$1,0))</f>
        <v>0</v>
      </c>
      <c r="V516" s="226">
        <f>INDEX('Uganda workforce data - raw'!$A$4:$F$619,MATCH($B516, 'Uganda workforce data - raw'!$B$4:$B$619,0), MATCH("Filled Male",'Uganda workforce data - raw'!$A$4:$F$4,0))*INDEX('Mapping cadres'!$B$1:$Z$616,MATCH($B516, 'Mapping cadres'!$B$1:$B$616,0), MATCH(V$32,'Mapping cadres'!$B$1:$Z$1,0))</f>
        <v>0</v>
      </c>
      <c r="W516" s="226">
        <f>INDEX('Uganda workforce data - raw'!$A$4:$F$619,MATCH($B516, 'Uganda workforce data - raw'!$B$4:$B$619,0), MATCH("Filled Male",'Uganda workforce data - raw'!$A$4:$F$4,0))*INDEX('Mapping cadres'!$B$1:$Z$616,MATCH($B516, 'Mapping cadres'!$B$1:$B$616,0), MATCH(W$32,'Mapping cadres'!$B$1:$Z$1,0))</f>
        <v>0</v>
      </c>
      <c r="X516" s="226">
        <f>INDEX('Uganda workforce data - raw'!$A$4:$F$619,MATCH($B516, 'Uganda workforce data - raw'!$B$4:$B$619,0), MATCH("Filled Male",'Uganda workforce data - raw'!$A$4:$F$4,0))*INDEX('Mapping cadres'!$B$1:$Z$616,MATCH($B516, 'Mapping cadres'!$B$1:$B$616,0), MATCH(X$32,'Mapping cadres'!$B$1:$Z$1,0))</f>
        <v>0</v>
      </c>
      <c r="Y516" s="226">
        <f>INDEX('Uganda workforce data - raw'!$A$4:$F$619,MATCH($B516, 'Uganda workforce data - raw'!$B$4:$B$619,0), MATCH("Filled Male",'Uganda workforce data - raw'!$A$4:$F$4,0))*INDEX('Mapping cadres'!$B$1:$Z$616,MATCH($B516, 'Mapping cadres'!$B$1:$B$616,0), MATCH(Y$32,'Mapping cadres'!$B$1:$Z$1,0))</f>
        <v>0</v>
      </c>
      <c r="Z516" s="226">
        <f>INDEX('Uganda workforce data - raw'!$A$4:$F$619,MATCH($B516, 'Uganda workforce data - raw'!$B$4:$B$619,0), MATCH("Filled Male",'Uganda workforce data - raw'!$A$4:$F$4,0))*INDEX('Mapping cadres'!$B$1:$Z$616,MATCH($B516, 'Mapping cadres'!$B$1:$B$616,0), MATCH(Z$32,'Mapping cadres'!$B$1:$Z$1,0))</f>
        <v>0</v>
      </c>
      <c r="AA516" s="226">
        <f>INDEX('Uganda workforce data - raw'!$A$4:$F$619,MATCH($B516, 'Uganda workforce data - raw'!$B$4:$B$619,0), MATCH("Filled Female",'Uganda workforce data - raw'!$A$4:$F$4,0))*INDEX('Mapping cadres'!$B$1:$Z$616,MATCH($B516, 'Mapping cadres'!$B$1:$B$616,0), MATCH(AA$32,'Mapping cadres'!$B$1:$Z$1,0))</f>
        <v>0</v>
      </c>
      <c r="AB516" s="226">
        <f>INDEX('Uganda workforce data - raw'!$A$4:$F$619,MATCH($B516, 'Uganda workforce data - raw'!$B$4:$B$619,0), MATCH("Filled Female",'Uganda workforce data - raw'!$A$4:$F$4,0))*INDEX('Mapping cadres'!$B$1:$Z$616,MATCH($B516, 'Mapping cadres'!$B$1:$B$616,0), MATCH(AB$32,'Mapping cadres'!$B$1:$Z$1,0))</f>
        <v>0</v>
      </c>
      <c r="AC516" s="226">
        <f>INDEX('Uganda workforce data - raw'!$A$4:$F$619,MATCH($B516, 'Uganda workforce data - raw'!$B$4:$B$619,0), MATCH("Filled Female",'Uganda workforce data - raw'!$A$4:$F$4,0))*INDEX('Mapping cadres'!$B$1:$Z$616,MATCH($B516, 'Mapping cadres'!$B$1:$B$616,0), MATCH(AC$32,'Mapping cadres'!$B$1:$Z$1,0))</f>
        <v>0</v>
      </c>
      <c r="AD516" s="226">
        <f>INDEX('Uganda workforce data - raw'!$A$4:$F$619,MATCH($B516, 'Uganda workforce data - raw'!$B$4:$B$619,0), MATCH("Filled Female",'Uganda workforce data - raw'!$A$4:$F$4,0))*INDEX('Mapping cadres'!$B$1:$Z$616,MATCH($B516, 'Mapping cadres'!$B$1:$B$616,0), MATCH(AD$32,'Mapping cadres'!$B$1:$Z$1,0))</f>
        <v>0</v>
      </c>
      <c r="AE516" s="226">
        <f>INDEX('Uganda workforce data - raw'!$A$4:$F$619,MATCH($B516, 'Uganda workforce data - raw'!$B$4:$B$619,0), MATCH("Filled Female",'Uganda workforce data - raw'!$A$4:$F$4,0))*INDEX('Mapping cadres'!$B$1:$Z$616,MATCH($B516, 'Mapping cadres'!$B$1:$B$616,0), MATCH(AE$32,'Mapping cadres'!$B$1:$Z$1,0))</f>
        <v>0</v>
      </c>
      <c r="AF516" s="226">
        <f>INDEX('Uganda workforce data - raw'!$A$4:$F$619,MATCH($B516, 'Uganda workforce data - raw'!$B$4:$B$619,0), MATCH("Filled Female",'Uganda workforce data - raw'!$A$4:$F$4,0))*INDEX('Mapping cadres'!$B$1:$Z$616,MATCH($B516, 'Mapping cadres'!$B$1:$B$616,0), MATCH(AF$32,'Mapping cadres'!$B$1:$Z$1,0))</f>
        <v>0</v>
      </c>
      <c r="AG516" s="226">
        <f>INDEX('Uganda workforce data - raw'!$A$4:$F$619,MATCH($B516, 'Uganda workforce data - raw'!$B$4:$B$619,0), MATCH("Filled Female",'Uganda workforce data - raw'!$A$4:$F$4,0))*INDEX('Mapping cadres'!$B$1:$Z$616,MATCH($B516, 'Mapping cadres'!$B$1:$B$616,0), MATCH(AG$32,'Mapping cadres'!$B$1:$Z$1,0))</f>
        <v>12</v>
      </c>
      <c r="AH516" s="226">
        <f>INDEX('Uganda workforce data - raw'!$A$4:$F$619,MATCH($B516, 'Uganda workforce data - raw'!$B$4:$B$619,0), MATCH("Filled Female",'Uganda workforce data - raw'!$A$4:$F$4,0))*INDEX('Mapping cadres'!$B$1:$Z$616,MATCH($B516, 'Mapping cadres'!$B$1:$B$616,0), MATCH(AH$32,'Mapping cadres'!$B$1:$Z$1,0))</f>
        <v>0</v>
      </c>
      <c r="AI516" s="226">
        <f>INDEX('Uganda workforce data - raw'!$A$4:$F$619,MATCH($B516, 'Uganda workforce data - raw'!$B$4:$B$619,0), MATCH("Filled Female",'Uganda workforce data - raw'!$A$4:$F$4,0))*INDEX('Mapping cadres'!$B$1:$Z$616,MATCH($B516, 'Mapping cadres'!$B$1:$B$616,0), MATCH(AI$32,'Mapping cadres'!$B$1:$Z$1,0))</f>
        <v>0</v>
      </c>
      <c r="AJ516" s="226">
        <f>INDEX('Uganda workforce data - raw'!$A$4:$F$619,MATCH($B516, 'Uganda workforce data - raw'!$B$4:$B$619,0), MATCH("Filled Female",'Uganda workforce data - raw'!$A$4:$F$4,0))*INDEX('Mapping cadres'!$B$1:$Z$616,MATCH($B516, 'Mapping cadres'!$B$1:$B$616,0), MATCH(AJ$32,'Mapping cadres'!$B$1:$Z$1,0))</f>
        <v>0</v>
      </c>
      <c r="AK516" s="226">
        <f>INDEX('Uganda workforce data - raw'!$A$4:$F$619,MATCH($B516, 'Uganda workforce data - raw'!$B$4:$B$619,0), MATCH("Filled Female",'Uganda workforce data - raw'!$A$4:$F$4,0))*INDEX('Mapping cadres'!$B$1:$Z$616,MATCH($B516, 'Mapping cadres'!$B$1:$B$616,0), MATCH(AK$32,'Mapping cadres'!$B$1:$Z$1,0))</f>
        <v>0</v>
      </c>
      <c r="AL516" s="226">
        <f>INDEX('Uganda workforce data - raw'!$A$4:$F$619,MATCH($B516, 'Uganda workforce data - raw'!$B$4:$B$619,0), MATCH("Filled Female",'Uganda workforce data - raw'!$A$4:$F$4,0))*INDEX('Mapping cadres'!$B$1:$Z$616,MATCH($B516, 'Mapping cadres'!$B$1:$B$616,0), MATCH(AL$32,'Mapping cadres'!$B$1:$Z$1,0))</f>
        <v>0</v>
      </c>
      <c r="AM516" s="226">
        <f>INDEX('Uganda workforce data - raw'!$A$4:$F$619,MATCH($B516, 'Uganda workforce data - raw'!$B$4:$B$619,0), MATCH("Filled Female",'Uganda workforce data - raw'!$A$4:$F$4,0))*INDEX('Mapping cadres'!$B$1:$Z$616,MATCH($B516, 'Mapping cadres'!$B$1:$B$616,0), MATCH(AM$32,'Mapping cadres'!$B$1:$Z$1,0))</f>
        <v>0</v>
      </c>
      <c r="AN516" s="226">
        <f>INDEX('Uganda workforce data - raw'!$A$4:$F$619,MATCH($B516, 'Uganda workforce data - raw'!$B$4:$B$619,0), MATCH("Filled Female",'Uganda workforce data - raw'!$A$4:$F$4,0))*INDEX('Mapping cadres'!$B$1:$Z$616,MATCH($B516, 'Mapping cadres'!$B$1:$B$616,0), MATCH(AN$32,'Mapping cadres'!$B$1:$Z$1,0))</f>
        <v>0</v>
      </c>
      <c r="AO516" s="226">
        <f>INDEX('Uganda workforce data - raw'!$A$4:$F$619,MATCH($B516, 'Uganda workforce data - raw'!$B$4:$B$619,0), MATCH("Filled Female",'Uganda workforce data - raw'!$A$4:$F$4,0))*INDEX('Mapping cadres'!$B$1:$Z$616,MATCH($B516, 'Mapping cadres'!$B$1:$B$616,0), MATCH(AO$32,'Mapping cadres'!$B$1:$Z$1,0))</f>
        <v>0</v>
      </c>
      <c r="AP516" s="226">
        <f>INDEX('Uganda workforce data - raw'!$A$4:$F$619,MATCH($B516, 'Uganda workforce data - raw'!$B$4:$B$619,0), MATCH("Filled Female",'Uganda workforce data - raw'!$A$4:$F$4,0))*INDEX('Mapping cadres'!$B$1:$Z$616,MATCH($B516, 'Mapping cadres'!$B$1:$B$616,0), MATCH(AP$32,'Mapping cadres'!$B$1:$Z$1,0))</f>
        <v>0</v>
      </c>
      <c r="AQ516" s="226">
        <f>INDEX('Uganda workforce data - raw'!$A$4:$F$619,MATCH($B516, 'Uganda workforce data - raw'!$B$4:$B$619,0), MATCH("Filled Female",'Uganda workforce data - raw'!$A$4:$F$4,0))*INDEX('Mapping cadres'!$B$1:$Z$616,MATCH($B516, 'Mapping cadres'!$B$1:$B$616,0), MATCH(AQ$32,'Mapping cadres'!$B$1:$Z$1,0))</f>
        <v>0</v>
      </c>
      <c r="AR516" s="226">
        <f>INDEX('Uganda workforce data - raw'!$A$4:$F$619,MATCH($B516, 'Uganda workforce data - raw'!$B$4:$B$619,0), MATCH("Filled Female",'Uganda workforce data - raw'!$A$4:$F$4,0))*INDEX('Mapping cadres'!$B$1:$Z$616,MATCH($B516, 'Mapping cadres'!$B$1:$B$616,0), MATCH(AR$32,'Mapping cadres'!$B$1:$Z$1,0))</f>
        <v>0</v>
      </c>
      <c r="AS516" s="226">
        <f>INDEX('Uganda workforce data - raw'!$A$4:$F$619,MATCH($B516, 'Uganda workforce data - raw'!$B$4:$B$619,0), MATCH("Filled Female",'Uganda workforce data - raw'!$A$4:$F$4,0))*INDEX('Mapping cadres'!$B$1:$Z$616,MATCH($B516, 'Mapping cadres'!$B$1:$B$616,0), MATCH(AS$32,'Mapping cadres'!$B$1:$Z$1,0))</f>
        <v>0</v>
      </c>
      <c r="AT516" s="226">
        <f>INDEX('Uganda workforce data - raw'!$A$4:$F$619,MATCH($B516, 'Uganda workforce data - raw'!$B$4:$B$619,0), MATCH("Filled Female",'Uganda workforce data - raw'!$A$4:$F$4,0))*INDEX('Mapping cadres'!$B$1:$Z$616,MATCH($B516, 'Mapping cadres'!$B$1:$B$616,0), MATCH(AT$32,'Mapping cadres'!$B$1:$Z$1,0))</f>
        <v>0</v>
      </c>
      <c r="AU516" s="226">
        <f>INDEX('Uganda workforce data - raw'!$A$4:$F$619,MATCH($B516, 'Uganda workforce data - raw'!$B$4:$B$619,0), MATCH("Filled Female",'Uganda workforce data - raw'!$A$4:$F$4,0))*INDEX('Mapping cadres'!$B$1:$Z$616,MATCH($B516, 'Mapping cadres'!$B$1:$B$616,0), MATCH(AU$32,'Mapping cadres'!$B$1:$Z$1,0))</f>
        <v>0</v>
      </c>
      <c r="AV516" s="226">
        <f>INDEX('Uganda workforce data - raw'!$A$4:$F$619,MATCH($B516, 'Uganda workforce data - raw'!$B$4:$B$619,0), MATCH("Filled Female",'Uganda workforce data - raw'!$A$4:$F$4,0))*INDEX('Mapping cadres'!$B$1:$Z$616,MATCH($B516, 'Mapping cadres'!$B$1:$B$616,0), MATCH(AV$32,'Mapping cadres'!$B$1:$Z$1,0))</f>
        <v>0</v>
      </c>
      <c r="AW516" s="226">
        <f>INDEX('Uganda workforce data - raw'!$A$4:$F$619,MATCH($B516, 'Uganda workforce data - raw'!$B$4:$B$619,0), MATCH("Filled Female",'Uganda workforce data - raw'!$A$4:$F$4,0))*INDEX('Mapping cadres'!$B$1:$Z$616,MATCH($B516, 'Mapping cadres'!$B$1:$B$616,0), MATCH(AW$32,'Mapping cadres'!$B$1:$Z$1,0))</f>
        <v>0</v>
      </c>
      <c r="AX516" s="226">
        <f>INDEX('Uganda workforce data - raw'!$A$4:$F$619,MATCH($B516, 'Uganda workforce data - raw'!$B$4:$B$619,0), MATCH("Filled Female",'Uganda workforce data - raw'!$A$4:$F$4,0))*INDEX('Mapping cadres'!$B$1:$Z$616,MATCH($B516, 'Mapping cadres'!$B$1:$B$616,0), MATCH(AX$32,'Mapping cadres'!$B$1:$Z$1,0))</f>
        <v>0</v>
      </c>
      <c r="AY516" s="226">
        <f t="shared" si="173"/>
        <v>0</v>
      </c>
      <c r="AZ516" s="226">
        <f t="shared" si="174"/>
        <v>0</v>
      </c>
      <c r="BA516" s="226">
        <f t="shared" si="175"/>
        <v>0</v>
      </c>
      <c r="BB516" s="226">
        <f t="shared" si="176"/>
        <v>0</v>
      </c>
      <c r="BC516" s="226">
        <f t="shared" si="177"/>
        <v>0</v>
      </c>
      <c r="BD516" s="226">
        <f t="shared" si="178"/>
        <v>0</v>
      </c>
      <c r="BE516" s="226">
        <f t="shared" si="179"/>
        <v>12</v>
      </c>
      <c r="BF516" s="226">
        <f t="shared" si="180"/>
        <v>0</v>
      </c>
      <c r="BG516" s="226">
        <f t="shared" si="181"/>
        <v>0</v>
      </c>
      <c r="BH516" s="226">
        <f t="shared" si="182"/>
        <v>0</v>
      </c>
      <c r="BI516" s="226">
        <f t="shared" si="183"/>
        <v>0</v>
      </c>
      <c r="BJ516" s="226">
        <f t="shared" si="184"/>
        <v>0</v>
      </c>
      <c r="BK516" s="226">
        <f t="shared" si="185"/>
        <v>0</v>
      </c>
      <c r="BL516" s="226">
        <f t="shared" si="186"/>
        <v>0</v>
      </c>
      <c r="BM516" s="226">
        <f t="shared" si="187"/>
        <v>0</v>
      </c>
      <c r="BN516" s="226">
        <f t="shared" si="188"/>
        <v>0</v>
      </c>
      <c r="BO516" s="226">
        <f t="shared" si="189"/>
        <v>0</v>
      </c>
      <c r="BP516" s="226">
        <f t="shared" si="190"/>
        <v>0</v>
      </c>
      <c r="BQ516" s="226">
        <f t="shared" si="191"/>
        <v>0</v>
      </c>
      <c r="BR516" s="226">
        <f t="shared" si="192"/>
        <v>0</v>
      </c>
      <c r="BS516" s="226">
        <f t="shared" si="193"/>
        <v>0</v>
      </c>
      <c r="BT516" s="226">
        <f t="shared" si="194"/>
        <v>0</v>
      </c>
      <c r="BU516" s="226">
        <f t="shared" si="195"/>
        <v>0</v>
      </c>
      <c r="BV516" s="226">
        <f t="shared" si="196"/>
        <v>0</v>
      </c>
    </row>
    <row r="517" spans="1:74">
      <c r="A517" s="226">
        <v>485</v>
      </c>
      <c r="B517" s="226" t="s">
        <v>1783</v>
      </c>
      <c r="C517" s="226">
        <f>INDEX('Uganda workforce data - raw'!$A$4:$F$619,MATCH($B517, 'Uganda workforce data - raw'!$B$4:$B$619,0), MATCH("Filled Male",'Uganda workforce data - raw'!$A$4:$F$4,0))*INDEX('Mapping cadres'!$B$1:$Z$616,MATCH($B517, 'Mapping cadres'!$B$1:$B$616,0), MATCH(C$32,'Mapping cadres'!$B$1:$Z$1,0))</f>
        <v>0</v>
      </c>
      <c r="D517" s="226">
        <f>INDEX('Uganda workforce data - raw'!$A$4:$F$619,MATCH($B517, 'Uganda workforce data - raw'!$B$4:$B$619,0), MATCH("Filled Male",'Uganda workforce data - raw'!$A$4:$F$4,0))*INDEX('Mapping cadres'!$B$1:$Z$616,MATCH($B517, 'Mapping cadres'!$B$1:$B$616,0), MATCH(D$32,'Mapping cadres'!$B$1:$Z$1,0))</f>
        <v>0</v>
      </c>
      <c r="E517" s="226">
        <f>INDEX('Uganda workforce data - raw'!$A$4:$F$619,MATCH($B517, 'Uganda workforce data - raw'!$B$4:$B$619,0), MATCH("Filled Male",'Uganda workforce data - raw'!$A$4:$F$4,0))*INDEX('Mapping cadres'!$B$1:$Z$616,MATCH($B517, 'Mapping cadres'!$B$1:$B$616,0), MATCH(E$32,'Mapping cadres'!$B$1:$Z$1,0))</f>
        <v>0</v>
      </c>
      <c r="F517" s="226">
        <f>INDEX('Uganda workforce data - raw'!$A$4:$F$619,MATCH($B517, 'Uganda workforce data - raw'!$B$4:$B$619,0), MATCH("Filled Male",'Uganda workforce data - raw'!$A$4:$F$4,0))*INDEX('Mapping cadres'!$B$1:$Z$616,MATCH($B517, 'Mapping cadres'!$B$1:$B$616,0), MATCH(F$32,'Mapping cadres'!$B$1:$Z$1,0))</f>
        <v>0</v>
      </c>
      <c r="G517" s="226">
        <f>INDEX('Uganda workforce data - raw'!$A$4:$F$619,MATCH($B517, 'Uganda workforce data - raw'!$B$4:$B$619,0), MATCH("Filled Male",'Uganda workforce data - raw'!$A$4:$F$4,0))*INDEX('Mapping cadres'!$B$1:$Z$616,MATCH($B517, 'Mapping cadres'!$B$1:$B$616,0), MATCH(G$32,'Mapping cadres'!$B$1:$Z$1,0))</f>
        <v>0</v>
      </c>
      <c r="H517" s="226">
        <f>INDEX('Uganda workforce data - raw'!$A$4:$F$619,MATCH($B517, 'Uganda workforce data - raw'!$B$4:$B$619,0), MATCH("Filled Male",'Uganda workforce data - raw'!$A$4:$F$4,0))*INDEX('Mapping cadres'!$B$1:$Z$616,MATCH($B517, 'Mapping cadres'!$B$1:$B$616,0), MATCH(H$32,'Mapping cadres'!$B$1:$Z$1,0))</f>
        <v>0</v>
      </c>
      <c r="I517" s="226">
        <f>INDEX('Uganda workforce data - raw'!$A$4:$F$619,MATCH($B517, 'Uganda workforce data - raw'!$B$4:$B$619,0), MATCH("Filled Male",'Uganda workforce data - raw'!$A$4:$F$4,0))*INDEX('Mapping cadres'!$B$1:$Z$616,MATCH($B517, 'Mapping cadres'!$B$1:$B$616,0), MATCH(I$32,'Mapping cadres'!$B$1:$Z$1,0))</f>
        <v>6</v>
      </c>
      <c r="J517" s="226">
        <f>INDEX('Uganda workforce data - raw'!$A$4:$F$619,MATCH($B517, 'Uganda workforce data - raw'!$B$4:$B$619,0), MATCH("Filled Male",'Uganda workforce data - raw'!$A$4:$F$4,0))*INDEX('Mapping cadres'!$B$1:$Z$616,MATCH($B517, 'Mapping cadres'!$B$1:$B$616,0), MATCH(J$32,'Mapping cadres'!$B$1:$Z$1,0))</f>
        <v>0</v>
      </c>
      <c r="K517" s="226">
        <f>INDEX('Uganda workforce data - raw'!$A$4:$F$619,MATCH($B517, 'Uganda workforce data - raw'!$B$4:$B$619,0), MATCH("Filled Male",'Uganda workforce data - raw'!$A$4:$F$4,0))*INDEX('Mapping cadres'!$B$1:$Z$616,MATCH($B517, 'Mapping cadres'!$B$1:$B$616,0), MATCH(K$32,'Mapping cadres'!$B$1:$Z$1,0))</f>
        <v>0</v>
      </c>
      <c r="L517" s="226">
        <f>INDEX('Uganda workforce data - raw'!$A$4:$F$619,MATCH($B517, 'Uganda workforce data - raw'!$B$4:$B$619,0), MATCH("Filled Male",'Uganda workforce data - raw'!$A$4:$F$4,0))*INDEX('Mapping cadres'!$B$1:$Z$616,MATCH($B517, 'Mapping cadres'!$B$1:$B$616,0), MATCH(L$32,'Mapping cadres'!$B$1:$Z$1,0))</f>
        <v>0</v>
      </c>
      <c r="M517" s="226">
        <f>INDEX('Uganda workforce data - raw'!$A$4:$F$619,MATCH($B517, 'Uganda workforce data - raw'!$B$4:$B$619,0), MATCH("Filled Male",'Uganda workforce data - raw'!$A$4:$F$4,0))*INDEX('Mapping cadres'!$B$1:$Z$616,MATCH($B517, 'Mapping cadres'!$B$1:$B$616,0), MATCH(M$32,'Mapping cadres'!$B$1:$Z$1,0))</f>
        <v>0</v>
      </c>
      <c r="N517" s="226">
        <f>INDEX('Uganda workforce data - raw'!$A$4:$F$619,MATCH($B517, 'Uganda workforce data - raw'!$B$4:$B$619,0), MATCH("Filled Male",'Uganda workforce data - raw'!$A$4:$F$4,0))*INDEX('Mapping cadres'!$B$1:$Z$616,MATCH($B517, 'Mapping cadres'!$B$1:$B$616,0), MATCH(N$32,'Mapping cadres'!$B$1:$Z$1,0))</f>
        <v>0</v>
      </c>
      <c r="O517" s="226">
        <f>INDEX('Uganda workforce data - raw'!$A$4:$F$619,MATCH($B517, 'Uganda workforce data - raw'!$B$4:$B$619,0), MATCH("Filled Male",'Uganda workforce data - raw'!$A$4:$F$4,0))*INDEX('Mapping cadres'!$B$1:$Z$616,MATCH($B517, 'Mapping cadres'!$B$1:$B$616,0), MATCH(O$32,'Mapping cadres'!$B$1:$Z$1,0))</f>
        <v>0</v>
      </c>
      <c r="P517" s="226">
        <f>INDEX('Uganda workforce data - raw'!$A$4:$F$619,MATCH($B517, 'Uganda workforce data - raw'!$B$4:$B$619,0), MATCH("Filled Male",'Uganda workforce data - raw'!$A$4:$F$4,0))*INDEX('Mapping cadres'!$B$1:$Z$616,MATCH($B517, 'Mapping cadres'!$B$1:$B$616,0), MATCH(P$32,'Mapping cadres'!$B$1:$Z$1,0))</f>
        <v>0</v>
      </c>
      <c r="Q517" s="226">
        <f>INDEX('Uganda workforce data - raw'!$A$4:$F$619,MATCH($B517, 'Uganda workforce data - raw'!$B$4:$B$619,0), MATCH("Filled Male",'Uganda workforce data - raw'!$A$4:$F$4,0))*INDEX('Mapping cadres'!$B$1:$Z$616,MATCH($B517, 'Mapping cadres'!$B$1:$B$616,0), MATCH(Q$32,'Mapping cadres'!$B$1:$Z$1,0))</f>
        <v>0</v>
      </c>
      <c r="R517" s="226">
        <f>INDEX('Uganda workforce data - raw'!$A$4:$F$619,MATCH($B517, 'Uganda workforce data - raw'!$B$4:$B$619,0), MATCH("Filled Male",'Uganda workforce data - raw'!$A$4:$F$4,0))*INDEX('Mapping cadres'!$B$1:$Z$616,MATCH($B517, 'Mapping cadres'!$B$1:$B$616,0), MATCH(R$32,'Mapping cadres'!$B$1:$Z$1,0))</f>
        <v>0</v>
      </c>
      <c r="S517" s="226">
        <f>INDEX('Uganda workforce data - raw'!$A$4:$F$619,MATCH($B517, 'Uganda workforce data - raw'!$B$4:$B$619,0), MATCH("Filled Male",'Uganda workforce data - raw'!$A$4:$F$4,0))*INDEX('Mapping cadres'!$B$1:$Z$616,MATCH($B517, 'Mapping cadres'!$B$1:$B$616,0), MATCH(S$32,'Mapping cadres'!$B$1:$Z$1,0))</f>
        <v>0</v>
      </c>
      <c r="T517" s="226">
        <f>INDEX('Uganda workforce data - raw'!$A$4:$F$619,MATCH($B517, 'Uganda workforce data - raw'!$B$4:$B$619,0), MATCH("Filled Male",'Uganda workforce data - raw'!$A$4:$F$4,0))*INDEX('Mapping cadres'!$B$1:$Z$616,MATCH($B517, 'Mapping cadres'!$B$1:$B$616,0), MATCH(T$32,'Mapping cadres'!$B$1:$Z$1,0))</f>
        <v>0</v>
      </c>
      <c r="U517" s="226">
        <f>INDEX('Uganda workforce data - raw'!$A$4:$F$619,MATCH($B517, 'Uganda workforce data - raw'!$B$4:$B$619,0), MATCH("Filled Male",'Uganda workforce data - raw'!$A$4:$F$4,0))*INDEX('Mapping cadres'!$B$1:$Z$616,MATCH($B517, 'Mapping cadres'!$B$1:$B$616,0), MATCH(U$32,'Mapping cadres'!$B$1:$Z$1,0))</f>
        <v>0</v>
      </c>
      <c r="V517" s="226">
        <f>INDEX('Uganda workforce data - raw'!$A$4:$F$619,MATCH($B517, 'Uganda workforce data - raw'!$B$4:$B$619,0), MATCH("Filled Male",'Uganda workforce data - raw'!$A$4:$F$4,0))*INDEX('Mapping cadres'!$B$1:$Z$616,MATCH($B517, 'Mapping cadres'!$B$1:$B$616,0), MATCH(V$32,'Mapping cadres'!$B$1:$Z$1,0))</f>
        <v>0</v>
      </c>
      <c r="W517" s="226">
        <f>INDEX('Uganda workforce data - raw'!$A$4:$F$619,MATCH($B517, 'Uganda workforce data - raw'!$B$4:$B$619,0), MATCH("Filled Male",'Uganda workforce data - raw'!$A$4:$F$4,0))*INDEX('Mapping cadres'!$B$1:$Z$616,MATCH($B517, 'Mapping cadres'!$B$1:$B$616,0), MATCH(W$32,'Mapping cadres'!$B$1:$Z$1,0))</f>
        <v>0</v>
      </c>
      <c r="X517" s="226">
        <f>INDEX('Uganda workforce data - raw'!$A$4:$F$619,MATCH($B517, 'Uganda workforce data - raw'!$B$4:$B$619,0), MATCH("Filled Male",'Uganda workforce data - raw'!$A$4:$F$4,0))*INDEX('Mapping cadres'!$B$1:$Z$616,MATCH($B517, 'Mapping cadres'!$B$1:$B$616,0), MATCH(X$32,'Mapping cadres'!$B$1:$Z$1,0))</f>
        <v>0</v>
      </c>
      <c r="Y517" s="226">
        <f>INDEX('Uganda workforce data - raw'!$A$4:$F$619,MATCH($B517, 'Uganda workforce data - raw'!$B$4:$B$619,0), MATCH("Filled Male",'Uganda workforce data - raw'!$A$4:$F$4,0))*INDEX('Mapping cadres'!$B$1:$Z$616,MATCH($B517, 'Mapping cadres'!$B$1:$B$616,0), MATCH(Y$32,'Mapping cadres'!$B$1:$Z$1,0))</f>
        <v>0</v>
      </c>
      <c r="Z517" s="226">
        <f>INDEX('Uganda workforce data - raw'!$A$4:$F$619,MATCH($B517, 'Uganda workforce data - raw'!$B$4:$B$619,0), MATCH("Filled Male",'Uganda workforce data - raw'!$A$4:$F$4,0))*INDEX('Mapping cadres'!$B$1:$Z$616,MATCH($B517, 'Mapping cadres'!$B$1:$B$616,0), MATCH(Z$32,'Mapping cadres'!$B$1:$Z$1,0))</f>
        <v>0</v>
      </c>
      <c r="AA517" s="226">
        <f>INDEX('Uganda workforce data - raw'!$A$4:$F$619,MATCH($B517, 'Uganda workforce data - raw'!$B$4:$B$619,0), MATCH("Filled Female",'Uganda workforce data - raw'!$A$4:$F$4,0))*INDEX('Mapping cadres'!$B$1:$Z$616,MATCH($B517, 'Mapping cadres'!$B$1:$B$616,0), MATCH(AA$32,'Mapping cadres'!$B$1:$Z$1,0))</f>
        <v>0</v>
      </c>
      <c r="AB517" s="226">
        <f>INDEX('Uganda workforce data - raw'!$A$4:$F$619,MATCH($B517, 'Uganda workforce data - raw'!$B$4:$B$619,0), MATCH("Filled Female",'Uganda workforce data - raw'!$A$4:$F$4,0))*INDEX('Mapping cadres'!$B$1:$Z$616,MATCH($B517, 'Mapping cadres'!$B$1:$B$616,0), MATCH(AB$32,'Mapping cadres'!$B$1:$Z$1,0))</f>
        <v>0</v>
      </c>
      <c r="AC517" s="226">
        <f>INDEX('Uganda workforce data - raw'!$A$4:$F$619,MATCH($B517, 'Uganda workforce data - raw'!$B$4:$B$619,0), MATCH("Filled Female",'Uganda workforce data - raw'!$A$4:$F$4,0))*INDEX('Mapping cadres'!$B$1:$Z$616,MATCH($B517, 'Mapping cadres'!$B$1:$B$616,0), MATCH(AC$32,'Mapping cadres'!$B$1:$Z$1,0))</f>
        <v>0</v>
      </c>
      <c r="AD517" s="226">
        <f>INDEX('Uganda workforce data - raw'!$A$4:$F$619,MATCH($B517, 'Uganda workforce data - raw'!$B$4:$B$619,0), MATCH("Filled Female",'Uganda workforce data - raw'!$A$4:$F$4,0))*INDEX('Mapping cadres'!$B$1:$Z$616,MATCH($B517, 'Mapping cadres'!$B$1:$B$616,0), MATCH(AD$32,'Mapping cadres'!$B$1:$Z$1,0))</f>
        <v>0</v>
      </c>
      <c r="AE517" s="226">
        <f>INDEX('Uganda workforce data - raw'!$A$4:$F$619,MATCH($B517, 'Uganda workforce data - raw'!$B$4:$B$619,0), MATCH("Filled Female",'Uganda workforce data - raw'!$A$4:$F$4,0))*INDEX('Mapping cadres'!$B$1:$Z$616,MATCH($B517, 'Mapping cadres'!$B$1:$B$616,0), MATCH(AE$32,'Mapping cadres'!$B$1:$Z$1,0))</f>
        <v>0</v>
      </c>
      <c r="AF517" s="226">
        <f>INDEX('Uganda workforce data - raw'!$A$4:$F$619,MATCH($B517, 'Uganda workforce data - raw'!$B$4:$B$619,0), MATCH("Filled Female",'Uganda workforce data - raw'!$A$4:$F$4,0))*INDEX('Mapping cadres'!$B$1:$Z$616,MATCH($B517, 'Mapping cadres'!$B$1:$B$616,0), MATCH(AF$32,'Mapping cadres'!$B$1:$Z$1,0))</f>
        <v>0</v>
      </c>
      <c r="AG517" s="226">
        <f>INDEX('Uganda workforce data - raw'!$A$4:$F$619,MATCH($B517, 'Uganda workforce data - raw'!$B$4:$B$619,0), MATCH("Filled Female",'Uganda workforce data - raw'!$A$4:$F$4,0))*INDEX('Mapping cadres'!$B$1:$Z$616,MATCH($B517, 'Mapping cadres'!$B$1:$B$616,0), MATCH(AG$32,'Mapping cadres'!$B$1:$Z$1,0))</f>
        <v>14</v>
      </c>
      <c r="AH517" s="226">
        <f>INDEX('Uganda workforce data - raw'!$A$4:$F$619,MATCH($B517, 'Uganda workforce data - raw'!$B$4:$B$619,0), MATCH("Filled Female",'Uganda workforce data - raw'!$A$4:$F$4,0))*INDEX('Mapping cadres'!$B$1:$Z$616,MATCH($B517, 'Mapping cadres'!$B$1:$B$616,0), MATCH(AH$32,'Mapping cadres'!$B$1:$Z$1,0))</f>
        <v>0</v>
      </c>
      <c r="AI517" s="226">
        <f>INDEX('Uganda workforce data - raw'!$A$4:$F$619,MATCH($B517, 'Uganda workforce data - raw'!$B$4:$B$619,0), MATCH("Filled Female",'Uganda workforce data - raw'!$A$4:$F$4,0))*INDEX('Mapping cadres'!$B$1:$Z$616,MATCH($B517, 'Mapping cadres'!$B$1:$B$616,0), MATCH(AI$32,'Mapping cadres'!$B$1:$Z$1,0))</f>
        <v>0</v>
      </c>
      <c r="AJ517" s="226">
        <f>INDEX('Uganda workforce data - raw'!$A$4:$F$619,MATCH($B517, 'Uganda workforce data - raw'!$B$4:$B$619,0), MATCH("Filled Female",'Uganda workforce data - raw'!$A$4:$F$4,0))*INDEX('Mapping cadres'!$B$1:$Z$616,MATCH($B517, 'Mapping cadres'!$B$1:$B$616,0), MATCH(AJ$32,'Mapping cadres'!$B$1:$Z$1,0))</f>
        <v>0</v>
      </c>
      <c r="AK517" s="226">
        <f>INDEX('Uganda workforce data - raw'!$A$4:$F$619,MATCH($B517, 'Uganda workforce data - raw'!$B$4:$B$619,0), MATCH("Filled Female",'Uganda workforce data - raw'!$A$4:$F$4,0))*INDEX('Mapping cadres'!$B$1:$Z$616,MATCH($B517, 'Mapping cadres'!$B$1:$B$616,0), MATCH(AK$32,'Mapping cadres'!$B$1:$Z$1,0))</f>
        <v>0</v>
      </c>
      <c r="AL517" s="226">
        <f>INDEX('Uganda workforce data - raw'!$A$4:$F$619,MATCH($B517, 'Uganda workforce data - raw'!$B$4:$B$619,0), MATCH("Filled Female",'Uganda workforce data - raw'!$A$4:$F$4,0))*INDEX('Mapping cadres'!$B$1:$Z$616,MATCH($B517, 'Mapping cadres'!$B$1:$B$616,0), MATCH(AL$32,'Mapping cadres'!$B$1:$Z$1,0))</f>
        <v>0</v>
      </c>
      <c r="AM517" s="226">
        <f>INDEX('Uganda workforce data - raw'!$A$4:$F$619,MATCH($B517, 'Uganda workforce data - raw'!$B$4:$B$619,0), MATCH("Filled Female",'Uganda workforce data - raw'!$A$4:$F$4,0))*INDEX('Mapping cadres'!$B$1:$Z$616,MATCH($B517, 'Mapping cadres'!$B$1:$B$616,0), MATCH(AM$32,'Mapping cadres'!$B$1:$Z$1,0))</f>
        <v>0</v>
      </c>
      <c r="AN517" s="226">
        <f>INDEX('Uganda workforce data - raw'!$A$4:$F$619,MATCH($B517, 'Uganda workforce data - raw'!$B$4:$B$619,0), MATCH("Filled Female",'Uganda workforce data - raw'!$A$4:$F$4,0))*INDEX('Mapping cadres'!$B$1:$Z$616,MATCH($B517, 'Mapping cadres'!$B$1:$B$616,0), MATCH(AN$32,'Mapping cadres'!$B$1:$Z$1,0))</f>
        <v>0</v>
      </c>
      <c r="AO517" s="226">
        <f>INDEX('Uganda workforce data - raw'!$A$4:$F$619,MATCH($B517, 'Uganda workforce data - raw'!$B$4:$B$619,0), MATCH("Filled Female",'Uganda workforce data - raw'!$A$4:$F$4,0))*INDEX('Mapping cadres'!$B$1:$Z$616,MATCH($B517, 'Mapping cadres'!$B$1:$B$616,0), MATCH(AO$32,'Mapping cadres'!$B$1:$Z$1,0))</f>
        <v>0</v>
      </c>
      <c r="AP517" s="226">
        <f>INDEX('Uganda workforce data - raw'!$A$4:$F$619,MATCH($B517, 'Uganda workforce data - raw'!$B$4:$B$619,0), MATCH("Filled Female",'Uganda workforce data - raw'!$A$4:$F$4,0))*INDEX('Mapping cadres'!$B$1:$Z$616,MATCH($B517, 'Mapping cadres'!$B$1:$B$616,0), MATCH(AP$32,'Mapping cadres'!$B$1:$Z$1,0))</f>
        <v>0</v>
      </c>
      <c r="AQ517" s="226">
        <f>INDEX('Uganda workforce data - raw'!$A$4:$F$619,MATCH($B517, 'Uganda workforce data - raw'!$B$4:$B$619,0), MATCH("Filled Female",'Uganda workforce data - raw'!$A$4:$F$4,0))*INDEX('Mapping cadres'!$B$1:$Z$616,MATCH($B517, 'Mapping cadres'!$B$1:$B$616,0), MATCH(AQ$32,'Mapping cadres'!$B$1:$Z$1,0))</f>
        <v>0</v>
      </c>
      <c r="AR517" s="226">
        <f>INDEX('Uganda workforce data - raw'!$A$4:$F$619,MATCH($B517, 'Uganda workforce data - raw'!$B$4:$B$619,0), MATCH("Filled Female",'Uganda workforce data - raw'!$A$4:$F$4,0))*INDEX('Mapping cadres'!$B$1:$Z$616,MATCH($B517, 'Mapping cadres'!$B$1:$B$616,0), MATCH(AR$32,'Mapping cadres'!$B$1:$Z$1,0))</f>
        <v>0</v>
      </c>
      <c r="AS517" s="226">
        <f>INDEX('Uganda workforce data - raw'!$A$4:$F$619,MATCH($B517, 'Uganda workforce data - raw'!$B$4:$B$619,0), MATCH("Filled Female",'Uganda workforce data - raw'!$A$4:$F$4,0))*INDEX('Mapping cadres'!$B$1:$Z$616,MATCH($B517, 'Mapping cadres'!$B$1:$B$616,0), MATCH(AS$32,'Mapping cadres'!$B$1:$Z$1,0))</f>
        <v>0</v>
      </c>
      <c r="AT517" s="226">
        <f>INDEX('Uganda workforce data - raw'!$A$4:$F$619,MATCH($B517, 'Uganda workforce data - raw'!$B$4:$B$619,0), MATCH("Filled Female",'Uganda workforce data - raw'!$A$4:$F$4,0))*INDEX('Mapping cadres'!$B$1:$Z$616,MATCH($B517, 'Mapping cadres'!$B$1:$B$616,0), MATCH(AT$32,'Mapping cadres'!$B$1:$Z$1,0))</f>
        <v>0</v>
      </c>
      <c r="AU517" s="226">
        <f>INDEX('Uganda workforce data - raw'!$A$4:$F$619,MATCH($B517, 'Uganda workforce data - raw'!$B$4:$B$619,0), MATCH("Filled Female",'Uganda workforce data - raw'!$A$4:$F$4,0))*INDEX('Mapping cadres'!$B$1:$Z$616,MATCH($B517, 'Mapping cadres'!$B$1:$B$616,0), MATCH(AU$32,'Mapping cadres'!$B$1:$Z$1,0))</f>
        <v>0</v>
      </c>
      <c r="AV517" s="226">
        <f>INDEX('Uganda workforce data - raw'!$A$4:$F$619,MATCH($B517, 'Uganda workforce data - raw'!$B$4:$B$619,0), MATCH("Filled Female",'Uganda workforce data - raw'!$A$4:$F$4,0))*INDEX('Mapping cadres'!$B$1:$Z$616,MATCH($B517, 'Mapping cadres'!$B$1:$B$616,0), MATCH(AV$32,'Mapping cadres'!$B$1:$Z$1,0))</f>
        <v>0</v>
      </c>
      <c r="AW517" s="226">
        <f>INDEX('Uganda workforce data - raw'!$A$4:$F$619,MATCH($B517, 'Uganda workforce data - raw'!$B$4:$B$619,0), MATCH("Filled Female",'Uganda workforce data - raw'!$A$4:$F$4,0))*INDEX('Mapping cadres'!$B$1:$Z$616,MATCH($B517, 'Mapping cadres'!$B$1:$B$616,0), MATCH(AW$32,'Mapping cadres'!$B$1:$Z$1,0))</f>
        <v>0</v>
      </c>
      <c r="AX517" s="226">
        <f>INDEX('Uganda workforce data - raw'!$A$4:$F$619,MATCH($B517, 'Uganda workforce data - raw'!$B$4:$B$619,0), MATCH("Filled Female",'Uganda workforce data - raw'!$A$4:$F$4,0))*INDEX('Mapping cadres'!$B$1:$Z$616,MATCH($B517, 'Mapping cadres'!$B$1:$B$616,0), MATCH(AX$32,'Mapping cadres'!$B$1:$Z$1,0))</f>
        <v>0</v>
      </c>
      <c r="AY517" s="226">
        <f t="shared" si="173"/>
        <v>0</v>
      </c>
      <c r="AZ517" s="226">
        <f t="shared" si="174"/>
        <v>0</v>
      </c>
      <c r="BA517" s="226">
        <f t="shared" si="175"/>
        <v>0</v>
      </c>
      <c r="BB517" s="226">
        <f t="shared" si="176"/>
        <v>0</v>
      </c>
      <c r="BC517" s="226">
        <f t="shared" si="177"/>
        <v>0</v>
      </c>
      <c r="BD517" s="226">
        <f t="shared" si="178"/>
        <v>0</v>
      </c>
      <c r="BE517" s="226">
        <f t="shared" si="179"/>
        <v>20</v>
      </c>
      <c r="BF517" s="226">
        <f t="shared" si="180"/>
        <v>0</v>
      </c>
      <c r="BG517" s="226">
        <f t="shared" si="181"/>
        <v>0</v>
      </c>
      <c r="BH517" s="226">
        <f t="shared" si="182"/>
        <v>0</v>
      </c>
      <c r="BI517" s="226">
        <f t="shared" si="183"/>
        <v>0</v>
      </c>
      <c r="BJ517" s="226">
        <f t="shared" si="184"/>
        <v>0</v>
      </c>
      <c r="BK517" s="226">
        <f t="shared" si="185"/>
        <v>0</v>
      </c>
      <c r="BL517" s="226">
        <f t="shared" si="186"/>
        <v>0</v>
      </c>
      <c r="BM517" s="226">
        <f t="shared" si="187"/>
        <v>0</v>
      </c>
      <c r="BN517" s="226">
        <f t="shared" si="188"/>
        <v>0</v>
      </c>
      <c r="BO517" s="226">
        <f t="shared" si="189"/>
        <v>0</v>
      </c>
      <c r="BP517" s="226">
        <f t="shared" si="190"/>
        <v>0</v>
      </c>
      <c r="BQ517" s="226">
        <f t="shared" si="191"/>
        <v>0</v>
      </c>
      <c r="BR517" s="226">
        <f t="shared" si="192"/>
        <v>0</v>
      </c>
      <c r="BS517" s="226">
        <f t="shared" si="193"/>
        <v>0</v>
      </c>
      <c r="BT517" s="226">
        <f t="shared" si="194"/>
        <v>0</v>
      </c>
      <c r="BU517" s="226">
        <f t="shared" si="195"/>
        <v>0</v>
      </c>
      <c r="BV517" s="226">
        <f t="shared" si="196"/>
        <v>0</v>
      </c>
    </row>
    <row r="518" spans="1:74">
      <c r="A518" s="226">
        <v>486</v>
      </c>
      <c r="B518" s="237" t="s">
        <v>1784</v>
      </c>
      <c r="C518" s="226">
        <f>INDEX('Uganda workforce data - raw'!$A$4:$F$619,MATCH($B518, 'Uganda workforce data - raw'!$B$4:$B$619,0), MATCH("Filled Male",'Uganda workforce data - raw'!$A$4:$F$4,0))*INDEX('Mapping cadres'!$B$1:$Z$616,MATCH($B518, 'Mapping cadres'!$B$1:$B$616,0), MATCH(C$32,'Mapping cadres'!$B$1:$Z$1,0))</f>
        <v>0</v>
      </c>
      <c r="D518" s="226">
        <f>INDEX('Uganda workforce data - raw'!$A$4:$F$619,MATCH($B518, 'Uganda workforce data - raw'!$B$4:$B$619,0), MATCH("Filled Male",'Uganda workforce data - raw'!$A$4:$F$4,0))*INDEX('Mapping cadres'!$B$1:$Z$616,MATCH($B518, 'Mapping cadres'!$B$1:$B$616,0), MATCH(D$32,'Mapping cadres'!$B$1:$Z$1,0))</f>
        <v>0</v>
      </c>
      <c r="E518" s="226">
        <f>INDEX('Uganda workforce data - raw'!$A$4:$F$619,MATCH($B518, 'Uganda workforce data - raw'!$B$4:$B$619,0), MATCH("Filled Male",'Uganda workforce data - raw'!$A$4:$F$4,0))*INDEX('Mapping cadres'!$B$1:$Z$616,MATCH($B518, 'Mapping cadres'!$B$1:$B$616,0), MATCH(E$32,'Mapping cadres'!$B$1:$Z$1,0))</f>
        <v>0</v>
      </c>
      <c r="F518" s="226">
        <f>INDEX('Uganda workforce data - raw'!$A$4:$F$619,MATCH($B518, 'Uganda workforce data - raw'!$B$4:$B$619,0), MATCH("Filled Male",'Uganda workforce data - raw'!$A$4:$F$4,0))*INDEX('Mapping cadres'!$B$1:$Z$616,MATCH($B518, 'Mapping cadres'!$B$1:$B$616,0), MATCH(F$32,'Mapping cadres'!$B$1:$Z$1,0))</f>
        <v>0</v>
      </c>
      <c r="G518" s="226">
        <f>INDEX('Uganda workforce data - raw'!$A$4:$F$619,MATCH($B518, 'Uganda workforce data - raw'!$B$4:$B$619,0), MATCH("Filled Male",'Uganda workforce data - raw'!$A$4:$F$4,0))*INDEX('Mapping cadres'!$B$1:$Z$616,MATCH($B518, 'Mapping cadres'!$B$1:$B$616,0), MATCH(G$32,'Mapping cadres'!$B$1:$Z$1,0))</f>
        <v>0</v>
      </c>
      <c r="H518" s="226">
        <f>INDEX('Uganda workforce data - raw'!$A$4:$F$619,MATCH($B518, 'Uganda workforce data - raw'!$B$4:$B$619,0), MATCH("Filled Male",'Uganda workforce data - raw'!$A$4:$F$4,0))*INDEX('Mapping cadres'!$B$1:$Z$616,MATCH($B518, 'Mapping cadres'!$B$1:$B$616,0), MATCH(H$32,'Mapping cadres'!$B$1:$Z$1,0))</f>
        <v>3</v>
      </c>
      <c r="I518" s="226">
        <f>INDEX('Uganda workforce data - raw'!$A$4:$F$619,MATCH($B518, 'Uganda workforce data - raw'!$B$4:$B$619,0), MATCH("Filled Male",'Uganda workforce data - raw'!$A$4:$F$4,0))*INDEX('Mapping cadres'!$B$1:$Z$616,MATCH($B518, 'Mapping cadres'!$B$1:$B$616,0), MATCH(I$32,'Mapping cadres'!$B$1:$Z$1,0))</f>
        <v>0</v>
      </c>
      <c r="J518" s="226">
        <f>INDEX('Uganda workforce data - raw'!$A$4:$F$619,MATCH($B518, 'Uganda workforce data - raw'!$B$4:$B$619,0), MATCH("Filled Male",'Uganda workforce data - raw'!$A$4:$F$4,0))*INDEX('Mapping cadres'!$B$1:$Z$616,MATCH($B518, 'Mapping cadres'!$B$1:$B$616,0), MATCH(J$32,'Mapping cadres'!$B$1:$Z$1,0))</f>
        <v>0</v>
      </c>
      <c r="K518" s="226">
        <f>INDEX('Uganda workforce data - raw'!$A$4:$F$619,MATCH($B518, 'Uganda workforce data - raw'!$B$4:$B$619,0), MATCH("Filled Male",'Uganda workforce data - raw'!$A$4:$F$4,0))*INDEX('Mapping cadres'!$B$1:$Z$616,MATCH($B518, 'Mapping cadres'!$B$1:$B$616,0), MATCH(K$32,'Mapping cadres'!$B$1:$Z$1,0))</f>
        <v>0</v>
      </c>
      <c r="L518" s="226">
        <f>INDEX('Uganda workforce data - raw'!$A$4:$F$619,MATCH($B518, 'Uganda workforce data - raw'!$B$4:$B$619,0), MATCH("Filled Male",'Uganda workforce data - raw'!$A$4:$F$4,0))*INDEX('Mapping cadres'!$B$1:$Z$616,MATCH($B518, 'Mapping cadres'!$B$1:$B$616,0), MATCH(L$32,'Mapping cadres'!$B$1:$Z$1,0))</f>
        <v>0</v>
      </c>
      <c r="M518" s="226">
        <f>INDEX('Uganda workforce data - raw'!$A$4:$F$619,MATCH($B518, 'Uganda workforce data - raw'!$B$4:$B$619,0), MATCH("Filled Male",'Uganda workforce data - raw'!$A$4:$F$4,0))*INDEX('Mapping cadres'!$B$1:$Z$616,MATCH($B518, 'Mapping cadres'!$B$1:$B$616,0), MATCH(M$32,'Mapping cadres'!$B$1:$Z$1,0))</f>
        <v>0</v>
      </c>
      <c r="N518" s="226">
        <f>INDEX('Uganda workforce data - raw'!$A$4:$F$619,MATCH($B518, 'Uganda workforce data - raw'!$B$4:$B$619,0), MATCH("Filled Male",'Uganda workforce data - raw'!$A$4:$F$4,0))*INDEX('Mapping cadres'!$B$1:$Z$616,MATCH($B518, 'Mapping cadres'!$B$1:$B$616,0), MATCH(N$32,'Mapping cadres'!$B$1:$Z$1,0))</f>
        <v>0</v>
      </c>
      <c r="O518" s="226">
        <f>INDEX('Uganda workforce data - raw'!$A$4:$F$619,MATCH($B518, 'Uganda workforce data - raw'!$B$4:$B$619,0), MATCH("Filled Male",'Uganda workforce data - raw'!$A$4:$F$4,0))*INDEX('Mapping cadres'!$B$1:$Z$616,MATCH($B518, 'Mapping cadres'!$B$1:$B$616,0), MATCH(O$32,'Mapping cadres'!$B$1:$Z$1,0))</f>
        <v>0</v>
      </c>
      <c r="P518" s="226">
        <f>INDEX('Uganda workforce data - raw'!$A$4:$F$619,MATCH($B518, 'Uganda workforce data - raw'!$B$4:$B$619,0), MATCH("Filled Male",'Uganda workforce data - raw'!$A$4:$F$4,0))*INDEX('Mapping cadres'!$B$1:$Z$616,MATCH($B518, 'Mapping cadres'!$B$1:$B$616,0), MATCH(P$32,'Mapping cadres'!$B$1:$Z$1,0))</f>
        <v>0</v>
      </c>
      <c r="Q518" s="226">
        <f>INDEX('Uganda workforce data - raw'!$A$4:$F$619,MATCH($B518, 'Uganda workforce data - raw'!$B$4:$B$619,0), MATCH("Filled Male",'Uganda workforce data - raw'!$A$4:$F$4,0))*INDEX('Mapping cadres'!$B$1:$Z$616,MATCH($B518, 'Mapping cadres'!$B$1:$B$616,0), MATCH(Q$32,'Mapping cadres'!$B$1:$Z$1,0))</f>
        <v>0</v>
      </c>
      <c r="R518" s="226">
        <f>INDEX('Uganda workforce data - raw'!$A$4:$F$619,MATCH($B518, 'Uganda workforce data - raw'!$B$4:$B$619,0), MATCH("Filled Male",'Uganda workforce data - raw'!$A$4:$F$4,0))*INDEX('Mapping cadres'!$B$1:$Z$616,MATCH($B518, 'Mapping cadres'!$B$1:$B$616,0), MATCH(R$32,'Mapping cadres'!$B$1:$Z$1,0))</f>
        <v>0</v>
      </c>
      <c r="S518" s="226">
        <f>INDEX('Uganda workforce data - raw'!$A$4:$F$619,MATCH($B518, 'Uganda workforce data - raw'!$B$4:$B$619,0), MATCH("Filled Male",'Uganda workforce data - raw'!$A$4:$F$4,0))*INDEX('Mapping cadres'!$B$1:$Z$616,MATCH($B518, 'Mapping cadres'!$B$1:$B$616,0), MATCH(S$32,'Mapping cadres'!$B$1:$Z$1,0))</f>
        <v>0</v>
      </c>
      <c r="T518" s="226">
        <f>INDEX('Uganda workforce data - raw'!$A$4:$F$619,MATCH($B518, 'Uganda workforce data - raw'!$B$4:$B$619,0), MATCH("Filled Male",'Uganda workforce data - raw'!$A$4:$F$4,0))*INDEX('Mapping cadres'!$B$1:$Z$616,MATCH($B518, 'Mapping cadres'!$B$1:$B$616,0), MATCH(T$32,'Mapping cadres'!$B$1:$Z$1,0))</f>
        <v>0</v>
      </c>
      <c r="U518" s="226">
        <f>INDEX('Uganda workforce data - raw'!$A$4:$F$619,MATCH($B518, 'Uganda workforce data - raw'!$B$4:$B$619,0), MATCH("Filled Male",'Uganda workforce data - raw'!$A$4:$F$4,0))*INDEX('Mapping cadres'!$B$1:$Z$616,MATCH($B518, 'Mapping cadres'!$B$1:$B$616,0), MATCH(U$32,'Mapping cadres'!$B$1:$Z$1,0))</f>
        <v>0</v>
      </c>
      <c r="V518" s="226">
        <f>INDEX('Uganda workforce data - raw'!$A$4:$F$619,MATCH($B518, 'Uganda workforce data - raw'!$B$4:$B$619,0), MATCH("Filled Male",'Uganda workforce data - raw'!$A$4:$F$4,0))*INDEX('Mapping cadres'!$B$1:$Z$616,MATCH($B518, 'Mapping cadres'!$B$1:$B$616,0), MATCH(V$32,'Mapping cadres'!$B$1:$Z$1,0))</f>
        <v>0</v>
      </c>
      <c r="W518" s="226">
        <f>INDEX('Uganda workforce data - raw'!$A$4:$F$619,MATCH($B518, 'Uganda workforce data - raw'!$B$4:$B$619,0), MATCH("Filled Male",'Uganda workforce data - raw'!$A$4:$F$4,0))*INDEX('Mapping cadres'!$B$1:$Z$616,MATCH($B518, 'Mapping cadres'!$B$1:$B$616,0), MATCH(W$32,'Mapping cadres'!$B$1:$Z$1,0))</f>
        <v>0</v>
      </c>
      <c r="X518" s="226">
        <f>INDEX('Uganda workforce data - raw'!$A$4:$F$619,MATCH($B518, 'Uganda workforce data - raw'!$B$4:$B$619,0), MATCH("Filled Male",'Uganda workforce data - raw'!$A$4:$F$4,0))*INDEX('Mapping cadres'!$B$1:$Z$616,MATCH($B518, 'Mapping cadres'!$B$1:$B$616,0), MATCH(X$32,'Mapping cadres'!$B$1:$Z$1,0))</f>
        <v>0</v>
      </c>
      <c r="Y518" s="226">
        <f>INDEX('Uganda workforce data - raw'!$A$4:$F$619,MATCH($B518, 'Uganda workforce data - raw'!$B$4:$B$619,0), MATCH("Filled Male",'Uganda workforce data - raw'!$A$4:$F$4,0))*INDEX('Mapping cadres'!$B$1:$Z$616,MATCH($B518, 'Mapping cadres'!$B$1:$B$616,0), MATCH(Y$32,'Mapping cadres'!$B$1:$Z$1,0))</f>
        <v>0</v>
      </c>
      <c r="Z518" s="226">
        <f>INDEX('Uganda workforce data - raw'!$A$4:$F$619,MATCH($B518, 'Uganda workforce data - raw'!$B$4:$B$619,0), MATCH("Filled Male",'Uganda workforce data - raw'!$A$4:$F$4,0))*INDEX('Mapping cadres'!$B$1:$Z$616,MATCH($B518, 'Mapping cadres'!$B$1:$B$616,0), MATCH(Z$32,'Mapping cadres'!$B$1:$Z$1,0))</f>
        <v>0</v>
      </c>
      <c r="AA518" s="226">
        <f>INDEX('Uganda workforce data - raw'!$A$4:$F$619,MATCH($B518, 'Uganda workforce data - raw'!$B$4:$B$619,0), MATCH("Filled Female",'Uganda workforce data - raw'!$A$4:$F$4,0))*INDEX('Mapping cadres'!$B$1:$Z$616,MATCH($B518, 'Mapping cadres'!$B$1:$B$616,0), MATCH(AA$32,'Mapping cadres'!$B$1:$Z$1,0))</f>
        <v>0</v>
      </c>
      <c r="AB518" s="226">
        <f>INDEX('Uganda workforce data - raw'!$A$4:$F$619,MATCH($B518, 'Uganda workforce data - raw'!$B$4:$B$619,0), MATCH("Filled Female",'Uganda workforce data - raw'!$A$4:$F$4,0))*INDEX('Mapping cadres'!$B$1:$Z$616,MATCH($B518, 'Mapping cadres'!$B$1:$B$616,0), MATCH(AB$32,'Mapping cadres'!$B$1:$Z$1,0))</f>
        <v>0</v>
      </c>
      <c r="AC518" s="226">
        <f>INDEX('Uganda workforce data - raw'!$A$4:$F$619,MATCH($B518, 'Uganda workforce data - raw'!$B$4:$B$619,0), MATCH("Filled Female",'Uganda workforce data - raw'!$A$4:$F$4,0))*INDEX('Mapping cadres'!$B$1:$Z$616,MATCH($B518, 'Mapping cadres'!$B$1:$B$616,0), MATCH(AC$32,'Mapping cadres'!$B$1:$Z$1,0))</f>
        <v>0</v>
      </c>
      <c r="AD518" s="226">
        <f>INDEX('Uganda workforce data - raw'!$A$4:$F$619,MATCH($B518, 'Uganda workforce data - raw'!$B$4:$B$619,0), MATCH("Filled Female",'Uganda workforce data - raw'!$A$4:$F$4,0))*INDEX('Mapping cadres'!$B$1:$Z$616,MATCH($B518, 'Mapping cadres'!$B$1:$B$616,0), MATCH(AD$32,'Mapping cadres'!$B$1:$Z$1,0))</f>
        <v>0</v>
      </c>
      <c r="AE518" s="226">
        <f>INDEX('Uganda workforce data - raw'!$A$4:$F$619,MATCH($B518, 'Uganda workforce data - raw'!$B$4:$B$619,0), MATCH("Filled Female",'Uganda workforce data - raw'!$A$4:$F$4,0))*INDEX('Mapping cadres'!$B$1:$Z$616,MATCH($B518, 'Mapping cadres'!$B$1:$B$616,0), MATCH(AE$32,'Mapping cadres'!$B$1:$Z$1,0))</f>
        <v>0</v>
      </c>
      <c r="AF518" s="226">
        <f>INDEX('Uganda workforce data - raw'!$A$4:$F$619,MATCH($B518, 'Uganda workforce data - raw'!$B$4:$B$619,0), MATCH("Filled Female",'Uganda workforce data - raw'!$A$4:$F$4,0))*INDEX('Mapping cadres'!$B$1:$Z$616,MATCH($B518, 'Mapping cadres'!$B$1:$B$616,0), MATCH(AF$32,'Mapping cadres'!$B$1:$Z$1,0))</f>
        <v>1</v>
      </c>
      <c r="AG518" s="226">
        <f>INDEX('Uganda workforce data - raw'!$A$4:$F$619,MATCH($B518, 'Uganda workforce data - raw'!$B$4:$B$619,0), MATCH("Filled Female",'Uganda workforce data - raw'!$A$4:$F$4,0))*INDEX('Mapping cadres'!$B$1:$Z$616,MATCH($B518, 'Mapping cadres'!$B$1:$B$616,0), MATCH(AG$32,'Mapping cadres'!$B$1:$Z$1,0))</f>
        <v>0</v>
      </c>
      <c r="AH518" s="226">
        <f>INDEX('Uganda workforce data - raw'!$A$4:$F$619,MATCH($B518, 'Uganda workforce data - raw'!$B$4:$B$619,0), MATCH("Filled Female",'Uganda workforce data - raw'!$A$4:$F$4,0))*INDEX('Mapping cadres'!$B$1:$Z$616,MATCH($B518, 'Mapping cadres'!$B$1:$B$616,0), MATCH(AH$32,'Mapping cadres'!$B$1:$Z$1,0))</f>
        <v>0</v>
      </c>
      <c r="AI518" s="226">
        <f>INDEX('Uganda workforce data - raw'!$A$4:$F$619,MATCH($B518, 'Uganda workforce data - raw'!$B$4:$B$619,0), MATCH("Filled Female",'Uganda workforce data - raw'!$A$4:$F$4,0))*INDEX('Mapping cadres'!$B$1:$Z$616,MATCH($B518, 'Mapping cadres'!$B$1:$B$616,0), MATCH(AI$32,'Mapping cadres'!$B$1:$Z$1,0))</f>
        <v>0</v>
      </c>
      <c r="AJ518" s="226">
        <f>INDEX('Uganda workforce data - raw'!$A$4:$F$619,MATCH($B518, 'Uganda workforce data - raw'!$B$4:$B$619,0), MATCH("Filled Female",'Uganda workforce data - raw'!$A$4:$F$4,0))*INDEX('Mapping cadres'!$B$1:$Z$616,MATCH($B518, 'Mapping cadres'!$B$1:$B$616,0), MATCH(AJ$32,'Mapping cadres'!$B$1:$Z$1,0))</f>
        <v>0</v>
      </c>
      <c r="AK518" s="226">
        <f>INDEX('Uganda workforce data - raw'!$A$4:$F$619,MATCH($B518, 'Uganda workforce data - raw'!$B$4:$B$619,0), MATCH("Filled Female",'Uganda workforce data - raw'!$A$4:$F$4,0))*INDEX('Mapping cadres'!$B$1:$Z$616,MATCH($B518, 'Mapping cadres'!$B$1:$B$616,0), MATCH(AK$32,'Mapping cadres'!$B$1:$Z$1,0))</f>
        <v>0</v>
      </c>
      <c r="AL518" s="226">
        <f>INDEX('Uganda workforce data - raw'!$A$4:$F$619,MATCH($B518, 'Uganda workforce data - raw'!$B$4:$B$619,0), MATCH("Filled Female",'Uganda workforce data - raw'!$A$4:$F$4,0))*INDEX('Mapping cadres'!$B$1:$Z$616,MATCH($B518, 'Mapping cadres'!$B$1:$B$616,0), MATCH(AL$32,'Mapping cadres'!$B$1:$Z$1,0))</f>
        <v>0</v>
      </c>
      <c r="AM518" s="226">
        <f>INDEX('Uganda workforce data - raw'!$A$4:$F$619,MATCH($B518, 'Uganda workforce data - raw'!$B$4:$B$619,0), MATCH("Filled Female",'Uganda workforce data - raw'!$A$4:$F$4,0))*INDEX('Mapping cadres'!$B$1:$Z$616,MATCH($B518, 'Mapping cadres'!$B$1:$B$616,0), MATCH(AM$32,'Mapping cadres'!$B$1:$Z$1,0))</f>
        <v>0</v>
      </c>
      <c r="AN518" s="226">
        <f>INDEX('Uganda workforce data - raw'!$A$4:$F$619,MATCH($B518, 'Uganda workforce data - raw'!$B$4:$B$619,0), MATCH("Filled Female",'Uganda workforce data - raw'!$A$4:$F$4,0))*INDEX('Mapping cadres'!$B$1:$Z$616,MATCH($B518, 'Mapping cadres'!$B$1:$B$616,0), MATCH(AN$32,'Mapping cadres'!$B$1:$Z$1,0))</f>
        <v>0</v>
      </c>
      <c r="AO518" s="226">
        <f>INDEX('Uganda workforce data - raw'!$A$4:$F$619,MATCH($B518, 'Uganda workforce data - raw'!$B$4:$B$619,0), MATCH("Filled Female",'Uganda workforce data - raw'!$A$4:$F$4,0))*INDEX('Mapping cadres'!$B$1:$Z$616,MATCH($B518, 'Mapping cadres'!$B$1:$B$616,0), MATCH(AO$32,'Mapping cadres'!$B$1:$Z$1,0))</f>
        <v>0</v>
      </c>
      <c r="AP518" s="226">
        <f>INDEX('Uganda workforce data - raw'!$A$4:$F$619,MATCH($B518, 'Uganda workforce data - raw'!$B$4:$B$619,0), MATCH("Filled Female",'Uganda workforce data - raw'!$A$4:$F$4,0))*INDEX('Mapping cadres'!$B$1:$Z$616,MATCH($B518, 'Mapping cadres'!$B$1:$B$616,0), MATCH(AP$32,'Mapping cadres'!$B$1:$Z$1,0))</f>
        <v>0</v>
      </c>
      <c r="AQ518" s="226">
        <f>INDEX('Uganda workforce data - raw'!$A$4:$F$619,MATCH($B518, 'Uganda workforce data - raw'!$B$4:$B$619,0), MATCH("Filled Female",'Uganda workforce data - raw'!$A$4:$F$4,0))*INDEX('Mapping cadres'!$B$1:$Z$616,MATCH($B518, 'Mapping cadres'!$B$1:$B$616,0), MATCH(AQ$32,'Mapping cadres'!$B$1:$Z$1,0))</f>
        <v>0</v>
      </c>
      <c r="AR518" s="226">
        <f>INDEX('Uganda workforce data - raw'!$A$4:$F$619,MATCH($B518, 'Uganda workforce data - raw'!$B$4:$B$619,0), MATCH("Filled Female",'Uganda workforce data - raw'!$A$4:$F$4,0))*INDEX('Mapping cadres'!$B$1:$Z$616,MATCH($B518, 'Mapping cadres'!$B$1:$B$616,0), MATCH(AR$32,'Mapping cadres'!$B$1:$Z$1,0))</f>
        <v>0</v>
      </c>
      <c r="AS518" s="226">
        <f>INDEX('Uganda workforce data - raw'!$A$4:$F$619,MATCH($B518, 'Uganda workforce data - raw'!$B$4:$B$619,0), MATCH("Filled Female",'Uganda workforce data - raw'!$A$4:$F$4,0))*INDEX('Mapping cadres'!$B$1:$Z$616,MATCH($B518, 'Mapping cadres'!$B$1:$B$616,0), MATCH(AS$32,'Mapping cadres'!$B$1:$Z$1,0))</f>
        <v>0</v>
      </c>
      <c r="AT518" s="226">
        <f>INDEX('Uganda workforce data - raw'!$A$4:$F$619,MATCH($B518, 'Uganda workforce data - raw'!$B$4:$B$619,0), MATCH("Filled Female",'Uganda workforce data - raw'!$A$4:$F$4,0))*INDEX('Mapping cadres'!$B$1:$Z$616,MATCH($B518, 'Mapping cadres'!$B$1:$B$616,0), MATCH(AT$32,'Mapping cadres'!$B$1:$Z$1,0))</f>
        <v>0</v>
      </c>
      <c r="AU518" s="226">
        <f>INDEX('Uganda workforce data - raw'!$A$4:$F$619,MATCH($B518, 'Uganda workforce data - raw'!$B$4:$B$619,0), MATCH("Filled Female",'Uganda workforce data - raw'!$A$4:$F$4,0))*INDEX('Mapping cadres'!$B$1:$Z$616,MATCH($B518, 'Mapping cadres'!$B$1:$B$616,0), MATCH(AU$32,'Mapping cadres'!$B$1:$Z$1,0))</f>
        <v>0</v>
      </c>
      <c r="AV518" s="226">
        <f>INDEX('Uganda workforce data - raw'!$A$4:$F$619,MATCH($B518, 'Uganda workforce data - raw'!$B$4:$B$619,0), MATCH("Filled Female",'Uganda workforce data - raw'!$A$4:$F$4,0))*INDEX('Mapping cadres'!$B$1:$Z$616,MATCH($B518, 'Mapping cadres'!$B$1:$B$616,0), MATCH(AV$32,'Mapping cadres'!$B$1:$Z$1,0))</f>
        <v>0</v>
      </c>
      <c r="AW518" s="226">
        <f>INDEX('Uganda workforce data - raw'!$A$4:$F$619,MATCH($B518, 'Uganda workforce data - raw'!$B$4:$B$619,0), MATCH("Filled Female",'Uganda workforce data - raw'!$A$4:$F$4,0))*INDEX('Mapping cadres'!$B$1:$Z$616,MATCH($B518, 'Mapping cadres'!$B$1:$B$616,0), MATCH(AW$32,'Mapping cadres'!$B$1:$Z$1,0))</f>
        <v>0</v>
      </c>
      <c r="AX518" s="226">
        <f>INDEX('Uganda workforce data - raw'!$A$4:$F$619,MATCH($B518, 'Uganda workforce data - raw'!$B$4:$B$619,0), MATCH("Filled Female",'Uganda workforce data - raw'!$A$4:$F$4,0))*INDEX('Mapping cadres'!$B$1:$Z$616,MATCH($B518, 'Mapping cadres'!$B$1:$B$616,0), MATCH(AX$32,'Mapping cadres'!$B$1:$Z$1,0))</f>
        <v>0</v>
      </c>
      <c r="AY518" s="226">
        <f t="shared" si="173"/>
        <v>0</v>
      </c>
      <c r="AZ518" s="226">
        <f t="shared" si="174"/>
        <v>0</v>
      </c>
      <c r="BA518" s="226">
        <f t="shared" si="175"/>
        <v>0</v>
      </c>
      <c r="BB518" s="226">
        <f t="shared" si="176"/>
        <v>0</v>
      </c>
      <c r="BC518" s="226">
        <f t="shared" si="177"/>
        <v>0</v>
      </c>
      <c r="BD518" s="226">
        <f t="shared" si="178"/>
        <v>4</v>
      </c>
      <c r="BE518" s="226">
        <f t="shared" si="179"/>
        <v>0</v>
      </c>
      <c r="BF518" s="226">
        <f t="shared" si="180"/>
        <v>0</v>
      </c>
      <c r="BG518" s="226">
        <f t="shared" si="181"/>
        <v>0</v>
      </c>
      <c r="BH518" s="226">
        <f t="shared" si="182"/>
        <v>0</v>
      </c>
      <c r="BI518" s="226">
        <f t="shared" si="183"/>
        <v>0</v>
      </c>
      <c r="BJ518" s="226">
        <f t="shared" si="184"/>
        <v>0</v>
      </c>
      <c r="BK518" s="226">
        <f t="shared" si="185"/>
        <v>0</v>
      </c>
      <c r="BL518" s="226">
        <f t="shared" si="186"/>
        <v>0</v>
      </c>
      <c r="BM518" s="226">
        <f t="shared" si="187"/>
        <v>0</v>
      </c>
      <c r="BN518" s="226">
        <f t="shared" si="188"/>
        <v>0</v>
      </c>
      <c r="BO518" s="226">
        <f t="shared" si="189"/>
        <v>0</v>
      </c>
      <c r="BP518" s="226">
        <f t="shared" si="190"/>
        <v>0</v>
      </c>
      <c r="BQ518" s="226">
        <f t="shared" si="191"/>
        <v>0</v>
      </c>
      <c r="BR518" s="226">
        <f t="shared" si="192"/>
        <v>0</v>
      </c>
      <c r="BS518" s="226">
        <f t="shared" si="193"/>
        <v>0</v>
      </c>
      <c r="BT518" s="226">
        <f t="shared" si="194"/>
        <v>0</v>
      </c>
      <c r="BU518" s="226">
        <f t="shared" si="195"/>
        <v>0</v>
      </c>
      <c r="BV518" s="226">
        <f t="shared" si="196"/>
        <v>0</v>
      </c>
    </row>
    <row r="519" spans="1:74">
      <c r="A519" s="226">
        <v>487</v>
      </c>
      <c r="B519" s="226" t="s">
        <v>1785</v>
      </c>
      <c r="C519" s="226">
        <f>INDEX('Uganda workforce data - raw'!$A$4:$F$619,MATCH($B519, 'Uganda workforce data - raw'!$B$4:$B$619,0), MATCH("Filled Male",'Uganda workforce data - raw'!$A$4:$F$4,0))*INDEX('Mapping cadres'!$B$1:$Z$616,MATCH($B519, 'Mapping cadres'!$B$1:$B$616,0), MATCH(C$32,'Mapping cadres'!$B$1:$Z$1,0))</f>
        <v>0</v>
      </c>
      <c r="D519" s="226">
        <f>INDEX('Uganda workforce data - raw'!$A$4:$F$619,MATCH($B519, 'Uganda workforce data - raw'!$B$4:$B$619,0), MATCH("Filled Male",'Uganda workforce data - raw'!$A$4:$F$4,0))*INDEX('Mapping cadres'!$B$1:$Z$616,MATCH($B519, 'Mapping cadres'!$B$1:$B$616,0), MATCH(D$32,'Mapping cadres'!$B$1:$Z$1,0))</f>
        <v>0</v>
      </c>
      <c r="E519" s="226">
        <f>INDEX('Uganda workforce data - raw'!$A$4:$F$619,MATCH($B519, 'Uganda workforce data - raw'!$B$4:$B$619,0), MATCH("Filled Male",'Uganda workforce data - raw'!$A$4:$F$4,0))*INDEX('Mapping cadres'!$B$1:$Z$616,MATCH($B519, 'Mapping cadres'!$B$1:$B$616,0), MATCH(E$32,'Mapping cadres'!$B$1:$Z$1,0))</f>
        <v>0</v>
      </c>
      <c r="F519" s="226">
        <f>INDEX('Uganda workforce data - raw'!$A$4:$F$619,MATCH($B519, 'Uganda workforce data - raw'!$B$4:$B$619,0), MATCH("Filled Male",'Uganda workforce data - raw'!$A$4:$F$4,0))*INDEX('Mapping cadres'!$B$1:$Z$616,MATCH($B519, 'Mapping cadres'!$B$1:$B$616,0), MATCH(F$32,'Mapping cadres'!$B$1:$Z$1,0))</f>
        <v>0</v>
      </c>
      <c r="G519" s="226">
        <f>INDEX('Uganda workforce data - raw'!$A$4:$F$619,MATCH($B519, 'Uganda workforce data - raw'!$B$4:$B$619,0), MATCH("Filled Male",'Uganda workforce data - raw'!$A$4:$F$4,0))*INDEX('Mapping cadres'!$B$1:$Z$616,MATCH($B519, 'Mapping cadres'!$B$1:$B$616,0), MATCH(G$32,'Mapping cadres'!$B$1:$Z$1,0))</f>
        <v>0</v>
      </c>
      <c r="H519" s="226">
        <f>INDEX('Uganda workforce data - raw'!$A$4:$F$619,MATCH($B519, 'Uganda workforce data - raw'!$B$4:$B$619,0), MATCH("Filled Male",'Uganda workforce data - raw'!$A$4:$F$4,0))*INDEX('Mapping cadres'!$B$1:$Z$616,MATCH($B519, 'Mapping cadres'!$B$1:$B$616,0), MATCH(H$32,'Mapping cadres'!$B$1:$Z$1,0))</f>
        <v>0</v>
      </c>
      <c r="I519" s="226">
        <f>INDEX('Uganda workforce data - raw'!$A$4:$F$619,MATCH($B519, 'Uganda workforce data - raw'!$B$4:$B$619,0), MATCH("Filled Male",'Uganda workforce data - raw'!$A$4:$F$4,0))*INDEX('Mapping cadres'!$B$1:$Z$616,MATCH($B519, 'Mapping cadres'!$B$1:$B$616,0), MATCH(I$32,'Mapping cadres'!$B$1:$Z$1,0))</f>
        <v>0</v>
      </c>
      <c r="J519" s="226">
        <f>INDEX('Uganda workforce data - raw'!$A$4:$F$619,MATCH($B519, 'Uganda workforce data - raw'!$B$4:$B$619,0), MATCH("Filled Male",'Uganda workforce data - raw'!$A$4:$F$4,0))*INDEX('Mapping cadres'!$B$1:$Z$616,MATCH($B519, 'Mapping cadres'!$B$1:$B$616,0), MATCH(J$32,'Mapping cadres'!$B$1:$Z$1,0))</f>
        <v>0</v>
      </c>
      <c r="K519" s="226">
        <f>INDEX('Uganda workforce data - raw'!$A$4:$F$619,MATCH($B519, 'Uganda workforce data - raw'!$B$4:$B$619,0), MATCH("Filled Male",'Uganda workforce data - raw'!$A$4:$F$4,0))*INDEX('Mapping cadres'!$B$1:$Z$616,MATCH($B519, 'Mapping cadres'!$B$1:$B$616,0), MATCH(K$32,'Mapping cadres'!$B$1:$Z$1,0))</f>
        <v>0</v>
      </c>
      <c r="L519" s="226">
        <f>INDEX('Uganda workforce data - raw'!$A$4:$F$619,MATCH($B519, 'Uganda workforce data - raw'!$B$4:$B$619,0), MATCH("Filled Male",'Uganda workforce data - raw'!$A$4:$F$4,0))*INDEX('Mapping cadres'!$B$1:$Z$616,MATCH($B519, 'Mapping cadres'!$B$1:$B$616,0), MATCH(L$32,'Mapping cadres'!$B$1:$Z$1,0))</f>
        <v>0</v>
      </c>
      <c r="M519" s="226">
        <f>INDEX('Uganda workforce data - raw'!$A$4:$F$619,MATCH($B519, 'Uganda workforce data - raw'!$B$4:$B$619,0), MATCH("Filled Male",'Uganda workforce data - raw'!$A$4:$F$4,0))*INDEX('Mapping cadres'!$B$1:$Z$616,MATCH($B519, 'Mapping cadres'!$B$1:$B$616,0), MATCH(M$32,'Mapping cadres'!$B$1:$Z$1,0))</f>
        <v>0</v>
      </c>
      <c r="N519" s="226">
        <f>INDEX('Uganda workforce data - raw'!$A$4:$F$619,MATCH($B519, 'Uganda workforce data - raw'!$B$4:$B$619,0), MATCH("Filled Male",'Uganda workforce data - raw'!$A$4:$F$4,0))*INDEX('Mapping cadres'!$B$1:$Z$616,MATCH($B519, 'Mapping cadres'!$B$1:$B$616,0), MATCH(N$32,'Mapping cadres'!$B$1:$Z$1,0))</f>
        <v>0</v>
      </c>
      <c r="O519" s="226">
        <f>INDEX('Uganda workforce data - raw'!$A$4:$F$619,MATCH($B519, 'Uganda workforce data - raw'!$B$4:$B$619,0), MATCH("Filled Male",'Uganda workforce data - raw'!$A$4:$F$4,0))*INDEX('Mapping cadres'!$B$1:$Z$616,MATCH($B519, 'Mapping cadres'!$B$1:$B$616,0), MATCH(O$32,'Mapping cadres'!$B$1:$Z$1,0))</f>
        <v>0</v>
      </c>
      <c r="P519" s="226">
        <f>INDEX('Uganda workforce data - raw'!$A$4:$F$619,MATCH($B519, 'Uganda workforce data - raw'!$B$4:$B$619,0), MATCH("Filled Male",'Uganda workforce data - raw'!$A$4:$F$4,0))*INDEX('Mapping cadres'!$B$1:$Z$616,MATCH($B519, 'Mapping cadres'!$B$1:$B$616,0), MATCH(P$32,'Mapping cadres'!$B$1:$Z$1,0))</f>
        <v>9</v>
      </c>
      <c r="Q519" s="226">
        <f>INDEX('Uganda workforce data - raw'!$A$4:$F$619,MATCH($B519, 'Uganda workforce data - raw'!$B$4:$B$619,0), MATCH("Filled Male",'Uganda workforce data - raw'!$A$4:$F$4,0))*INDEX('Mapping cadres'!$B$1:$Z$616,MATCH($B519, 'Mapping cadres'!$B$1:$B$616,0), MATCH(Q$32,'Mapping cadres'!$B$1:$Z$1,0))</f>
        <v>0</v>
      </c>
      <c r="R519" s="226">
        <f>INDEX('Uganda workforce data - raw'!$A$4:$F$619,MATCH($B519, 'Uganda workforce data - raw'!$B$4:$B$619,0), MATCH("Filled Male",'Uganda workforce data - raw'!$A$4:$F$4,0))*INDEX('Mapping cadres'!$B$1:$Z$616,MATCH($B519, 'Mapping cadres'!$B$1:$B$616,0), MATCH(R$32,'Mapping cadres'!$B$1:$Z$1,0))</f>
        <v>0</v>
      </c>
      <c r="S519" s="226">
        <f>INDEX('Uganda workforce data - raw'!$A$4:$F$619,MATCH($B519, 'Uganda workforce data - raw'!$B$4:$B$619,0), MATCH("Filled Male",'Uganda workforce data - raw'!$A$4:$F$4,0))*INDEX('Mapping cadres'!$B$1:$Z$616,MATCH($B519, 'Mapping cadres'!$B$1:$B$616,0), MATCH(S$32,'Mapping cadres'!$B$1:$Z$1,0))</f>
        <v>0</v>
      </c>
      <c r="T519" s="226">
        <f>INDEX('Uganda workforce data - raw'!$A$4:$F$619,MATCH($B519, 'Uganda workforce data - raw'!$B$4:$B$619,0), MATCH("Filled Male",'Uganda workforce data - raw'!$A$4:$F$4,0))*INDEX('Mapping cadres'!$B$1:$Z$616,MATCH($B519, 'Mapping cadres'!$B$1:$B$616,0), MATCH(T$32,'Mapping cadres'!$B$1:$Z$1,0))</f>
        <v>0</v>
      </c>
      <c r="U519" s="226">
        <f>INDEX('Uganda workforce data - raw'!$A$4:$F$619,MATCH($B519, 'Uganda workforce data - raw'!$B$4:$B$619,0), MATCH("Filled Male",'Uganda workforce data - raw'!$A$4:$F$4,0))*INDEX('Mapping cadres'!$B$1:$Z$616,MATCH($B519, 'Mapping cadres'!$B$1:$B$616,0), MATCH(U$32,'Mapping cadres'!$B$1:$Z$1,0))</f>
        <v>0</v>
      </c>
      <c r="V519" s="226">
        <f>INDEX('Uganda workforce data - raw'!$A$4:$F$619,MATCH($B519, 'Uganda workforce data - raw'!$B$4:$B$619,0), MATCH("Filled Male",'Uganda workforce data - raw'!$A$4:$F$4,0))*INDEX('Mapping cadres'!$B$1:$Z$616,MATCH($B519, 'Mapping cadres'!$B$1:$B$616,0), MATCH(V$32,'Mapping cadres'!$B$1:$Z$1,0))</f>
        <v>0</v>
      </c>
      <c r="W519" s="226">
        <f>INDEX('Uganda workforce data - raw'!$A$4:$F$619,MATCH($B519, 'Uganda workforce data - raw'!$B$4:$B$619,0), MATCH("Filled Male",'Uganda workforce data - raw'!$A$4:$F$4,0))*INDEX('Mapping cadres'!$B$1:$Z$616,MATCH($B519, 'Mapping cadres'!$B$1:$B$616,0), MATCH(W$32,'Mapping cadres'!$B$1:$Z$1,0))</f>
        <v>0</v>
      </c>
      <c r="X519" s="226">
        <f>INDEX('Uganda workforce data - raw'!$A$4:$F$619,MATCH($B519, 'Uganda workforce data - raw'!$B$4:$B$619,0), MATCH("Filled Male",'Uganda workforce data - raw'!$A$4:$F$4,0))*INDEX('Mapping cadres'!$B$1:$Z$616,MATCH($B519, 'Mapping cadres'!$B$1:$B$616,0), MATCH(X$32,'Mapping cadres'!$B$1:$Z$1,0))</f>
        <v>0</v>
      </c>
      <c r="Y519" s="226">
        <f>INDEX('Uganda workforce data - raw'!$A$4:$F$619,MATCH($B519, 'Uganda workforce data - raw'!$B$4:$B$619,0), MATCH("Filled Male",'Uganda workforce data - raw'!$A$4:$F$4,0))*INDEX('Mapping cadres'!$B$1:$Z$616,MATCH($B519, 'Mapping cadres'!$B$1:$B$616,0), MATCH(Y$32,'Mapping cadres'!$B$1:$Z$1,0))</f>
        <v>0</v>
      </c>
      <c r="Z519" s="226">
        <f>INDEX('Uganda workforce data - raw'!$A$4:$F$619,MATCH($B519, 'Uganda workforce data - raw'!$B$4:$B$619,0), MATCH("Filled Male",'Uganda workforce data - raw'!$A$4:$F$4,0))*INDEX('Mapping cadres'!$B$1:$Z$616,MATCH($B519, 'Mapping cadres'!$B$1:$B$616,0), MATCH(Z$32,'Mapping cadres'!$B$1:$Z$1,0))</f>
        <v>0</v>
      </c>
      <c r="AA519" s="226">
        <f>INDEX('Uganda workforce data - raw'!$A$4:$F$619,MATCH($B519, 'Uganda workforce data - raw'!$B$4:$B$619,0), MATCH("Filled Female",'Uganda workforce data - raw'!$A$4:$F$4,0))*INDEX('Mapping cadres'!$B$1:$Z$616,MATCH($B519, 'Mapping cadres'!$B$1:$B$616,0), MATCH(AA$32,'Mapping cadres'!$B$1:$Z$1,0))</f>
        <v>0</v>
      </c>
      <c r="AB519" s="226">
        <f>INDEX('Uganda workforce data - raw'!$A$4:$F$619,MATCH($B519, 'Uganda workforce data - raw'!$B$4:$B$619,0), MATCH("Filled Female",'Uganda workforce data - raw'!$A$4:$F$4,0))*INDEX('Mapping cadres'!$B$1:$Z$616,MATCH($B519, 'Mapping cadres'!$B$1:$B$616,0), MATCH(AB$32,'Mapping cadres'!$B$1:$Z$1,0))</f>
        <v>0</v>
      </c>
      <c r="AC519" s="226">
        <f>INDEX('Uganda workforce data - raw'!$A$4:$F$619,MATCH($B519, 'Uganda workforce data - raw'!$B$4:$B$619,0), MATCH("Filled Female",'Uganda workforce data - raw'!$A$4:$F$4,0))*INDEX('Mapping cadres'!$B$1:$Z$616,MATCH($B519, 'Mapping cadres'!$B$1:$B$616,0), MATCH(AC$32,'Mapping cadres'!$B$1:$Z$1,0))</f>
        <v>0</v>
      </c>
      <c r="AD519" s="226">
        <f>INDEX('Uganda workforce data - raw'!$A$4:$F$619,MATCH($B519, 'Uganda workforce data - raw'!$B$4:$B$619,0), MATCH("Filled Female",'Uganda workforce data - raw'!$A$4:$F$4,0))*INDEX('Mapping cadres'!$B$1:$Z$616,MATCH($B519, 'Mapping cadres'!$B$1:$B$616,0), MATCH(AD$32,'Mapping cadres'!$B$1:$Z$1,0))</f>
        <v>0</v>
      </c>
      <c r="AE519" s="226">
        <f>INDEX('Uganda workforce data - raw'!$A$4:$F$619,MATCH($B519, 'Uganda workforce data - raw'!$B$4:$B$619,0), MATCH("Filled Female",'Uganda workforce data - raw'!$A$4:$F$4,0))*INDEX('Mapping cadres'!$B$1:$Z$616,MATCH($B519, 'Mapping cadres'!$B$1:$B$616,0), MATCH(AE$32,'Mapping cadres'!$B$1:$Z$1,0))</f>
        <v>0</v>
      </c>
      <c r="AF519" s="226">
        <f>INDEX('Uganda workforce data - raw'!$A$4:$F$619,MATCH($B519, 'Uganda workforce data - raw'!$B$4:$B$619,0), MATCH("Filled Female",'Uganda workforce data - raw'!$A$4:$F$4,0))*INDEX('Mapping cadres'!$B$1:$Z$616,MATCH($B519, 'Mapping cadres'!$B$1:$B$616,0), MATCH(AF$32,'Mapping cadres'!$B$1:$Z$1,0))</f>
        <v>0</v>
      </c>
      <c r="AG519" s="226">
        <f>INDEX('Uganda workforce data - raw'!$A$4:$F$619,MATCH($B519, 'Uganda workforce data - raw'!$B$4:$B$619,0), MATCH("Filled Female",'Uganda workforce data - raw'!$A$4:$F$4,0))*INDEX('Mapping cadres'!$B$1:$Z$616,MATCH($B519, 'Mapping cadres'!$B$1:$B$616,0), MATCH(AG$32,'Mapping cadres'!$B$1:$Z$1,0))</f>
        <v>0</v>
      </c>
      <c r="AH519" s="226">
        <f>INDEX('Uganda workforce data - raw'!$A$4:$F$619,MATCH($B519, 'Uganda workforce data - raw'!$B$4:$B$619,0), MATCH("Filled Female",'Uganda workforce data - raw'!$A$4:$F$4,0))*INDEX('Mapping cadres'!$B$1:$Z$616,MATCH($B519, 'Mapping cadres'!$B$1:$B$616,0), MATCH(AH$32,'Mapping cadres'!$B$1:$Z$1,0))</f>
        <v>0</v>
      </c>
      <c r="AI519" s="226">
        <f>INDEX('Uganda workforce data - raw'!$A$4:$F$619,MATCH($B519, 'Uganda workforce data - raw'!$B$4:$B$619,0), MATCH("Filled Female",'Uganda workforce data - raw'!$A$4:$F$4,0))*INDEX('Mapping cadres'!$B$1:$Z$616,MATCH($B519, 'Mapping cadres'!$B$1:$B$616,0), MATCH(AI$32,'Mapping cadres'!$B$1:$Z$1,0))</f>
        <v>0</v>
      </c>
      <c r="AJ519" s="226">
        <f>INDEX('Uganda workforce data - raw'!$A$4:$F$619,MATCH($B519, 'Uganda workforce data - raw'!$B$4:$B$619,0), MATCH("Filled Female",'Uganda workforce data - raw'!$A$4:$F$4,0))*INDEX('Mapping cadres'!$B$1:$Z$616,MATCH($B519, 'Mapping cadres'!$B$1:$B$616,0), MATCH(AJ$32,'Mapping cadres'!$B$1:$Z$1,0))</f>
        <v>0</v>
      </c>
      <c r="AK519" s="226">
        <f>INDEX('Uganda workforce data - raw'!$A$4:$F$619,MATCH($B519, 'Uganda workforce data - raw'!$B$4:$B$619,0), MATCH("Filled Female",'Uganda workforce data - raw'!$A$4:$F$4,0))*INDEX('Mapping cadres'!$B$1:$Z$616,MATCH($B519, 'Mapping cadres'!$B$1:$B$616,0), MATCH(AK$32,'Mapping cadres'!$B$1:$Z$1,0))</f>
        <v>0</v>
      </c>
      <c r="AL519" s="226">
        <f>INDEX('Uganda workforce data - raw'!$A$4:$F$619,MATCH($B519, 'Uganda workforce data - raw'!$B$4:$B$619,0), MATCH("Filled Female",'Uganda workforce data - raw'!$A$4:$F$4,0))*INDEX('Mapping cadres'!$B$1:$Z$616,MATCH($B519, 'Mapping cadres'!$B$1:$B$616,0), MATCH(AL$32,'Mapping cadres'!$B$1:$Z$1,0))</f>
        <v>0</v>
      </c>
      <c r="AM519" s="226">
        <f>INDEX('Uganda workforce data - raw'!$A$4:$F$619,MATCH($B519, 'Uganda workforce data - raw'!$B$4:$B$619,0), MATCH("Filled Female",'Uganda workforce data - raw'!$A$4:$F$4,0))*INDEX('Mapping cadres'!$B$1:$Z$616,MATCH($B519, 'Mapping cadres'!$B$1:$B$616,0), MATCH(AM$32,'Mapping cadres'!$B$1:$Z$1,0))</f>
        <v>0</v>
      </c>
      <c r="AN519" s="226">
        <f>INDEX('Uganda workforce data - raw'!$A$4:$F$619,MATCH($B519, 'Uganda workforce data - raw'!$B$4:$B$619,0), MATCH("Filled Female",'Uganda workforce data - raw'!$A$4:$F$4,0))*INDEX('Mapping cadres'!$B$1:$Z$616,MATCH($B519, 'Mapping cadres'!$B$1:$B$616,0), MATCH(AN$32,'Mapping cadres'!$B$1:$Z$1,0))</f>
        <v>5</v>
      </c>
      <c r="AO519" s="226">
        <f>INDEX('Uganda workforce data - raw'!$A$4:$F$619,MATCH($B519, 'Uganda workforce data - raw'!$B$4:$B$619,0), MATCH("Filled Female",'Uganda workforce data - raw'!$A$4:$F$4,0))*INDEX('Mapping cadres'!$B$1:$Z$616,MATCH($B519, 'Mapping cadres'!$B$1:$B$616,0), MATCH(AO$32,'Mapping cadres'!$B$1:$Z$1,0))</f>
        <v>0</v>
      </c>
      <c r="AP519" s="226">
        <f>INDEX('Uganda workforce data - raw'!$A$4:$F$619,MATCH($B519, 'Uganda workforce data - raw'!$B$4:$B$619,0), MATCH("Filled Female",'Uganda workforce data - raw'!$A$4:$F$4,0))*INDEX('Mapping cadres'!$B$1:$Z$616,MATCH($B519, 'Mapping cadres'!$B$1:$B$616,0), MATCH(AP$32,'Mapping cadres'!$B$1:$Z$1,0))</f>
        <v>0</v>
      </c>
      <c r="AQ519" s="226">
        <f>INDEX('Uganda workforce data - raw'!$A$4:$F$619,MATCH($B519, 'Uganda workforce data - raw'!$B$4:$B$619,0), MATCH("Filled Female",'Uganda workforce data - raw'!$A$4:$F$4,0))*INDEX('Mapping cadres'!$B$1:$Z$616,MATCH($B519, 'Mapping cadres'!$B$1:$B$616,0), MATCH(AQ$32,'Mapping cadres'!$B$1:$Z$1,0))</f>
        <v>0</v>
      </c>
      <c r="AR519" s="226">
        <f>INDEX('Uganda workforce data - raw'!$A$4:$F$619,MATCH($B519, 'Uganda workforce data - raw'!$B$4:$B$619,0), MATCH("Filled Female",'Uganda workforce data - raw'!$A$4:$F$4,0))*INDEX('Mapping cadres'!$B$1:$Z$616,MATCH($B519, 'Mapping cadres'!$B$1:$B$616,0), MATCH(AR$32,'Mapping cadres'!$B$1:$Z$1,0))</f>
        <v>0</v>
      </c>
      <c r="AS519" s="226">
        <f>INDEX('Uganda workforce data - raw'!$A$4:$F$619,MATCH($B519, 'Uganda workforce data - raw'!$B$4:$B$619,0), MATCH("Filled Female",'Uganda workforce data - raw'!$A$4:$F$4,0))*INDEX('Mapping cadres'!$B$1:$Z$616,MATCH($B519, 'Mapping cadres'!$B$1:$B$616,0), MATCH(AS$32,'Mapping cadres'!$B$1:$Z$1,0))</f>
        <v>0</v>
      </c>
      <c r="AT519" s="226">
        <f>INDEX('Uganda workforce data - raw'!$A$4:$F$619,MATCH($B519, 'Uganda workforce data - raw'!$B$4:$B$619,0), MATCH("Filled Female",'Uganda workforce data - raw'!$A$4:$F$4,0))*INDEX('Mapping cadres'!$B$1:$Z$616,MATCH($B519, 'Mapping cadres'!$B$1:$B$616,0), MATCH(AT$32,'Mapping cadres'!$B$1:$Z$1,0))</f>
        <v>0</v>
      </c>
      <c r="AU519" s="226">
        <f>INDEX('Uganda workforce data - raw'!$A$4:$F$619,MATCH($B519, 'Uganda workforce data - raw'!$B$4:$B$619,0), MATCH("Filled Female",'Uganda workforce data - raw'!$A$4:$F$4,0))*INDEX('Mapping cadres'!$B$1:$Z$616,MATCH($B519, 'Mapping cadres'!$B$1:$B$616,0), MATCH(AU$32,'Mapping cadres'!$B$1:$Z$1,0))</f>
        <v>0</v>
      </c>
      <c r="AV519" s="226">
        <f>INDEX('Uganda workforce data - raw'!$A$4:$F$619,MATCH($B519, 'Uganda workforce data - raw'!$B$4:$B$619,0), MATCH("Filled Female",'Uganda workforce data - raw'!$A$4:$F$4,0))*INDEX('Mapping cadres'!$B$1:$Z$616,MATCH($B519, 'Mapping cadres'!$B$1:$B$616,0), MATCH(AV$32,'Mapping cadres'!$B$1:$Z$1,0))</f>
        <v>0</v>
      </c>
      <c r="AW519" s="226">
        <f>INDEX('Uganda workforce data - raw'!$A$4:$F$619,MATCH($B519, 'Uganda workforce data - raw'!$B$4:$B$619,0), MATCH("Filled Female",'Uganda workforce data - raw'!$A$4:$F$4,0))*INDEX('Mapping cadres'!$B$1:$Z$616,MATCH($B519, 'Mapping cadres'!$B$1:$B$616,0), MATCH(AW$32,'Mapping cadres'!$B$1:$Z$1,0))</f>
        <v>0</v>
      </c>
      <c r="AX519" s="226">
        <f>INDEX('Uganda workforce data - raw'!$A$4:$F$619,MATCH($B519, 'Uganda workforce data - raw'!$B$4:$B$619,0), MATCH("Filled Female",'Uganda workforce data - raw'!$A$4:$F$4,0))*INDEX('Mapping cadres'!$B$1:$Z$616,MATCH($B519, 'Mapping cadres'!$B$1:$B$616,0), MATCH(AX$32,'Mapping cadres'!$B$1:$Z$1,0))</f>
        <v>0</v>
      </c>
      <c r="AY519" s="226">
        <f t="shared" si="173"/>
        <v>0</v>
      </c>
      <c r="AZ519" s="226">
        <f t="shared" si="174"/>
        <v>0</v>
      </c>
      <c r="BA519" s="226">
        <f t="shared" si="175"/>
        <v>0</v>
      </c>
      <c r="BB519" s="226">
        <f t="shared" si="176"/>
        <v>0</v>
      </c>
      <c r="BC519" s="226">
        <f t="shared" si="177"/>
        <v>0</v>
      </c>
      <c r="BD519" s="226">
        <f t="shared" si="178"/>
        <v>0</v>
      </c>
      <c r="BE519" s="226">
        <f t="shared" si="179"/>
        <v>0</v>
      </c>
      <c r="BF519" s="226">
        <f t="shared" si="180"/>
        <v>0</v>
      </c>
      <c r="BG519" s="226">
        <f t="shared" si="181"/>
        <v>0</v>
      </c>
      <c r="BH519" s="226">
        <f t="shared" si="182"/>
        <v>0</v>
      </c>
      <c r="BI519" s="226">
        <f t="shared" si="183"/>
        <v>0</v>
      </c>
      <c r="BJ519" s="226">
        <f t="shared" si="184"/>
        <v>0</v>
      </c>
      <c r="BK519" s="226">
        <f t="shared" si="185"/>
        <v>0</v>
      </c>
      <c r="BL519" s="226">
        <f t="shared" si="186"/>
        <v>14</v>
      </c>
      <c r="BM519" s="226">
        <f t="shared" si="187"/>
        <v>0</v>
      </c>
      <c r="BN519" s="226">
        <f t="shared" si="188"/>
        <v>0</v>
      </c>
      <c r="BO519" s="226">
        <f t="shared" si="189"/>
        <v>0</v>
      </c>
      <c r="BP519" s="226">
        <f t="shared" si="190"/>
        <v>0</v>
      </c>
      <c r="BQ519" s="226">
        <f t="shared" si="191"/>
        <v>0</v>
      </c>
      <c r="BR519" s="226">
        <f t="shared" si="192"/>
        <v>0</v>
      </c>
      <c r="BS519" s="226">
        <f t="shared" si="193"/>
        <v>0</v>
      </c>
      <c r="BT519" s="226">
        <f t="shared" si="194"/>
        <v>0</v>
      </c>
      <c r="BU519" s="226">
        <f t="shared" si="195"/>
        <v>0</v>
      </c>
      <c r="BV519" s="226">
        <f t="shared" si="196"/>
        <v>0</v>
      </c>
    </row>
    <row r="520" spans="1:74">
      <c r="A520" s="226">
        <v>488</v>
      </c>
      <c r="B520" s="226" t="s">
        <v>1786</v>
      </c>
      <c r="C520" s="226">
        <f>INDEX('Uganda workforce data - raw'!$A$4:$F$619,MATCH($B520, 'Uganda workforce data - raw'!$B$4:$B$619,0), MATCH("Filled Male",'Uganda workforce data - raw'!$A$4:$F$4,0))*INDEX('Mapping cadres'!$B$1:$Z$616,MATCH($B520, 'Mapping cadres'!$B$1:$B$616,0), MATCH(C$32,'Mapping cadres'!$B$1:$Z$1,0))</f>
        <v>2</v>
      </c>
      <c r="D520" s="226">
        <f>INDEX('Uganda workforce data - raw'!$A$4:$F$619,MATCH($B520, 'Uganda workforce data - raw'!$B$4:$B$619,0), MATCH("Filled Male",'Uganda workforce data - raw'!$A$4:$F$4,0))*INDEX('Mapping cadres'!$B$1:$Z$616,MATCH($B520, 'Mapping cadres'!$B$1:$B$616,0), MATCH(D$32,'Mapping cadres'!$B$1:$Z$1,0))</f>
        <v>0</v>
      </c>
      <c r="E520" s="226">
        <f>INDEX('Uganda workforce data - raw'!$A$4:$F$619,MATCH($B520, 'Uganda workforce data - raw'!$B$4:$B$619,0), MATCH("Filled Male",'Uganda workforce data - raw'!$A$4:$F$4,0))*INDEX('Mapping cadres'!$B$1:$Z$616,MATCH($B520, 'Mapping cadres'!$B$1:$B$616,0), MATCH(E$32,'Mapping cadres'!$B$1:$Z$1,0))</f>
        <v>0</v>
      </c>
      <c r="F520" s="226">
        <f>INDEX('Uganda workforce data - raw'!$A$4:$F$619,MATCH($B520, 'Uganda workforce data - raw'!$B$4:$B$619,0), MATCH("Filled Male",'Uganda workforce data - raw'!$A$4:$F$4,0))*INDEX('Mapping cadres'!$B$1:$Z$616,MATCH($B520, 'Mapping cadres'!$B$1:$B$616,0), MATCH(F$32,'Mapping cadres'!$B$1:$Z$1,0))</f>
        <v>0</v>
      </c>
      <c r="G520" s="226">
        <f>INDEX('Uganda workforce data - raw'!$A$4:$F$619,MATCH($B520, 'Uganda workforce data - raw'!$B$4:$B$619,0), MATCH("Filled Male",'Uganda workforce data - raw'!$A$4:$F$4,0))*INDEX('Mapping cadres'!$B$1:$Z$616,MATCH($B520, 'Mapping cadres'!$B$1:$B$616,0), MATCH(G$32,'Mapping cadres'!$B$1:$Z$1,0))</f>
        <v>0</v>
      </c>
      <c r="H520" s="226">
        <f>INDEX('Uganda workforce data - raw'!$A$4:$F$619,MATCH($B520, 'Uganda workforce data - raw'!$B$4:$B$619,0), MATCH("Filled Male",'Uganda workforce data - raw'!$A$4:$F$4,0))*INDEX('Mapping cadres'!$B$1:$Z$616,MATCH($B520, 'Mapping cadres'!$B$1:$B$616,0), MATCH(H$32,'Mapping cadres'!$B$1:$Z$1,0))</f>
        <v>0</v>
      </c>
      <c r="I520" s="226">
        <f>INDEX('Uganda workforce data - raw'!$A$4:$F$619,MATCH($B520, 'Uganda workforce data - raw'!$B$4:$B$619,0), MATCH("Filled Male",'Uganda workforce data - raw'!$A$4:$F$4,0))*INDEX('Mapping cadres'!$B$1:$Z$616,MATCH($B520, 'Mapping cadres'!$B$1:$B$616,0), MATCH(I$32,'Mapping cadres'!$B$1:$Z$1,0))</f>
        <v>0</v>
      </c>
      <c r="J520" s="226">
        <f>INDEX('Uganda workforce data - raw'!$A$4:$F$619,MATCH($B520, 'Uganda workforce data - raw'!$B$4:$B$619,0), MATCH("Filled Male",'Uganda workforce data - raw'!$A$4:$F$4,0))*INDEX('Mapping cadres'!$B$1:$Z$616,MATCH($B520, 'Mapping cadres'!$B$1:$B$616,0), MATCH(J$32,'Mapping cadres'!$B$1:$Z$1,0))</f>
        <v>0</v>
      </c>
      <c r="K520" s="226">
        <f>INDEX('Uganda workforce data - raw'!$A$4:$F$619,MATCH($B520, 'Uganda workforce data - raw'!$B$4:$B$619,0), MATCH("Filled Male",'Uganda workforce data - raw'!$A$4:$F$4,0))*INDEX('Mapping cadres'!$B$1:$Z$616,MATCH($B520, 'Mapping cadres'!$B$1:$B$616,0), MATCH(K$32,'Mapping cadres'!$B$1:$Z$1,0))</f>
        <v>0</v>
      </c>
      <c r="L520" s="226">
        <f>INDEX('Uganda workforce data - raw'!$A$4:$F$619,MATCH($B520, 'Uganda workforce data - raw'!$B$4:$B$619,0), MATCH("Filled Male",'Uganda workforce data - raw'!$A$4:$F$4,0))*INDEX('Mapping cadres'!$B$1:$Z$616,MATCH($B520, 'Mapping cadres'!$B$1:$B$616,0), MATCH(L$32,'Mapping cadres'!$B$1:$Z$1,0))</f>
        <v>0</v>
      </c>
      <c r="M520" s="226">
        <f>INDEX('Uganda workforce data - raw'!$A$4:$F$619,MATCH($B520, 'Uganda workforce data - raw'!$B$4:$B$619,0), MATCH("Filled Male",'Uganda workforce data - raw'!$A$4:$F$4,0))*INDEX('Mapping cadres'!$B$1:$Z$616,MATCH($B520, 'Mapping cadres'!$B$1:$B$616,0), MATCH(M$32,'Mapping cadres'!$B$1:$Z$1,0))</f>
        <v>0</v>
      </c>
      <c r="N520" s="226">
        <f>INDEX('Uganda workforce data - raw'!$A$4:$F$619,MATCH($B520, 'Uganda workforce data - raw'!$B$4:$B$619,0), MATCH("Filled Male",'Uganda workforce data - raw'!$A$4:$F$4,0))*INDEX('Mapping cadres'!$B$1:$Z$616,MATCH($B520, 'Mapping cadres'!$B$1:$B$616,0), MATCH(N$32,'Mapping cadres'!$B$1:$Z$1,0))</f>
        <v>0</v>
      </c>
      <c r="O520" s="226">
        <f>INDEX('Uganda workforce data - raw'!$A$4:$F$619,MATCH($B520, 'Uganda workforce data - raw'!$B$4:$B$619,0), MATCH("Filled Male",'Uganda workforce data - raw'!$A$4:$F$4,0))*INDEX('Mapping cadres'!$B$1:$Z$616,MATCH($B520, 'Mapping cadres'!$B$1:$B$616,0), MATCH(O$32,'Mapping cadres'!$B$1:$Z$1,0))</f>
        <v>0</v>
      </c>
      <c r="P520" s="226">
        <f>INDEX('Uganda workforce data - raw'!$A$4:$F$619,MATCH($B520, 'Uganda workforce data - raw'!$B$4:$B$619,0), MATCH("Filled Male",'Uganda workforce data - raw'!$A$4:$F$4,0))*INDEX('Mapping cadres'!$B$1:$Z$616,MATCH($B520, 'Mapping cadres'!$B$1:$B$616,0), MATCH(P$32,'Mapping cadres'!$B$1:$Z$1,0))</f>
        <v>0</v>
      </c>
      <c r="Q520" s="226">
        <f>INDEX('Uganda workforce data - raw'!$A$4:$F$619,MATCH($B520, 'Uganda workforce data - raw'!$B$4:$B$619,0), MATCH("Filled Male",'Uganda workforce data - raw'!$A$4:$F$4,0))*INDEX('Mapping cadres'!$B$1:$Z$616,MATCH($B520, 'Mapping cadres'!$B$1:$B$616,0), MATCH(Q$32,'Mapping cadres'!$B$1:$Z$1,0))</f>
        <v>0</v>
      </c>
      <c r="R520" s="226">
        <f>INDEX('Uganda workforce data - raw'!$A$4:$F$619,MATCH($B520, 'Uganda workforce data - raw'!$B$4:$B$619,0), MATCH("Filled Male",'Uganda workforce data - raw'!$A$4:$F$4,0))*INDEX('Mapping cadres'!$B$1:$Z$616,MATCH($B520, 'Mapping cadres'!$B$1:$B$616,0), MATCH(R$32,'Mapping cadres'!$B$1:$Z$1,0))</f>
        <v>0</v>
      </c>
      <c r="S520" s="226">
        <f>INDEX('Uganda workforce data - raw'!$A$4:$F$619,MATCH($B520, 'Uganda workforce data - raw'!$B$4:$B$619,0), MATCH("Filled Male",'Uganda workforce data - raw'!$A$4:$F$4,0))*INDEX('Mapping cadres'!$B$1:$Z$616,MATCH($B520, 'Mapping cadres'!$B$1:$B$616,0), MATCH(S$32,'Mapping cadres'!$B$1:$Z$1,0))</f>
        <v>0</v>
      </c>
      <c r="T520" s="226">
        <f>INDEX('Uganda workforce data - raw'!$A$4:$F$619,MATCH($B520, 'Uganda workforce data - raw'!$B$4:$B$619,0), MATCH("Filled Male",'Uganda workforce data - raw'!$A$4:$F$4,0))*INDEX('Mapping cadres'!$B$1:$Z$616,MATCH($B520, 'Mapping cadres'!$B$1:$B$616,0), MATCH(T$32,'Mapping cadres'!$B$1:$Z$1,0))</f>
        <v>0</v>
      </c>
      <c r="U520" s="226">
        <f>INDEX('Uganda workforce data - raw'!$A$4:$F$619,MATCH($B520, 'Uganda workforce data - raw'!$B$4:$B$619,0), MATCH("Filled Male",'Uganda workforce data - raw'!$A$4:$F$4,0))*INDEX('Mapping cadres'!$B$1:$Z$616,MATCH($B520, 'Mapping cadres'!$B$1:$B$616,0), MATCH(U$32,'Mapping cadres'!$B$1:$Z$1,0))</f>
        <v>0</v>
      </c>
      <c r="V520" s="226">
        <f>INDEX('Uganda workforce data - raw'!$A$4:$F$619,MATCH($B520, 'Uganda workforce data - raw'!$B$4:$B$619,0), MATCH("Filled Male",'Uganda workforce data - raw'!$A$4:$F$4,0))*INDEX('Mapping cadres'!$B$1:$Z$616,MATCH($B520, 'Mapping cadres'!$B$1:$B$616,0), MATCH(V$32,'Mapping cadres'!$B$1:$Z$1,0))</f>
        <v>0</v>
      </c>
      <c r="W520" s="226">
        <f>INDEX('Uganda workforce data - raw'!$A$4:$F$619,MATCH($B520, 'Uganda workforce data - raw'!$B$4:$B$619,0), MATCH("Filled Male",'Uganda workforce data - raw'!$A$4:$F$4,0))*INDEX('Mapping cadres'!$B$1:$Z$616,MATCH($B520, 'Mapping cadres'!$B$1:$B$616,0), MATCH(W$32,'Mapping cadres'!$B$1:$Z$1,0))</f>
        <v>0</v>
      </c>
      <c r="X520" s="226">
        <f>INDEX('Uganda workforce data - raw'!$A$4:$F$619,MATCH($B520, 'Uganda workforce data - raw'!$B$4:$B$619,0), MATCH("Filled Male",'Uganda workforce data - raw'!$A$4:$F$4,0))*INDEX('Mapping cadres'!$B$1:$Z$616,MATCH($B520, 'Mapping cadres'!$B$1:$B$616,0), MATCH(X$32,'Mapping cadres'!$B$1:$Z$1,0))</f>
        <v>0</v>
      </c>
      <c r="Y520" s="226">
        <f>INDEX('Uganda workforce data - raw'!$A$4:$F$619,MATCH($B520, 'Uganda workforce data - raw'!$B$4:$B$619,0), MATCH("Filled Male",'Uganda workforce data - raw'!$A$4:$F$4,0))*INDEX('Mapping cadres'!$B$1:$Z$616,MATCH($B520, 'Mapping cadres'!$B$1:$B$616,0), MATCH(Y$32,'Mapping cadres'!$B$1:$Z$1,0))</f>
        <v>0</v>
      </c>
      <c r="Z520" s="226">
        <f>INDEX('Uganda workforce data - raw'!$A$4:$F$619,MATCH($B520, 'Uganda workforce data - raw'!$B$4:$B$619,0), MATCH("Filled Male",'Uganda workforce data - raw'!$A$4:$F$4,0))*INDEX('Mapping cadres'!$B$1:$Z$616,MATCH($B520, 'Mapping cadres'!$B$1:$B$616,0), MATCH(Z$32,'Mapping cadres'!$B$1:$Z$1,0))</f>
        <v>0</v>
      </c>
      <c r="AA520" s="226">
        <f>INDEX('Uganda workforce data - raw'!$A$4:$F$619,MATCH($B520, 'Uganda workforce data - raw'!$B$4:$B$619,0), MATCH("Filled Female",'Uganda workforce data - raw'!$A$4:$F$4,0))*INDEX('Mapping cadres'!$B$1:$Z$616,MATCH($B520, 'Mapping cadres'!$B$1:$B$616,0), MATCH(AA$32,'Mapping cadres'!$B$1:$Z$1,0))</f>
        <v>2</v>
      </c>
      <c r="AB520" s="226">
        <f>INDEX('Uganda workforce data - raw'!$A$4:$F$619,MATCH($B520, 'Uganda workforce data - raw'!$B$4:$B$619,0), MATCH("Filled Female",'Uganda workforce data - raw'!$A$4:$F$4,0))*INDEX('Mapping cadres'!$B$1:$Z$616,MATCH($B520, 'Mapping cadres'!$B$1:$B$616,0), MATCH(AB$32,'Mapping cadres'!$B$1:$Z$1,0))</f>
        <v>0</v>
      </c>
      <c r="AC520" s="226">
        <f>INDEX('Uganda workforce data - raw'!$A$4:$F$619,MATCH($B520, 'Uganda workforce data - raw'!$B$4:$B$619,0), MATCH("Filled Female",'Uganda workforce data - raw'!$A$4:$F$4,0))*INDEX('Mapping cadres'!$B$1:$Z$616,MATCH($B520, 'Mapping cadres'!$B$1:$B$616,0), MATCH(AC$32,'Mapping cadres'!$B$1:$Z$1,0))</f>
        <v>0</v>
      </c>
      <c r="AD520" s="226">
        <f>INDEX('Uganda workforce data - raw'!$A$4:$F$619,MATCH($B520, 'Uganda workforce data - raw'!$B$4:$B$619,0), MATCH("Filled Female",'Uganda workforce data - raw'!$A$4:$F$4,0))*INDEX('Mapping cadres'!$B$1:$Z$616,MATCH($B520, 'Mapping cadres'!$B$1:$B$616,0), MATCH(AD$32,'Mapping cadres'!$B$1:$Z$1,0))</f>
        <v>0</v>
      </c>
      <c r="AE520" s="226">
        <f>INDEX('Uganda workforce data - raw'!$A$4:$F$619,MATCH($B520, 'Uganda workforce data - raw'!$B$4:$B$619,0), MATCH("Filled Female",'Uganda workforce data - raw'!$A$4:$F$4,0))*INDEX('Mapping cadres'!$B$1:$Z$616,MATCH($B520, 'Mapping cadres'!$B$1:$B$616,0), MATCH(AE$32,'Mapping cadres'!$B$1:$Z$1,0))</f>
        <v>0</v>
      </c>
      <c r="AF520" s="226">
        <f>INDEX('Uganda workforce data - raw'!$A$4:$F$619,MATCH($B520, 'Uganda workforce data - raw'!$B$4:$B$619,0), MATCH("Filled Female",'Uganda workforce data - raw'!$A$4:$F$4,0))*INDEX('Mapping cadres'!$B$1:$Z$616,MATCH($B520, 'Mapping cadres'!$B$1:$B$616,0), MATCH(AF$32,'Mapping cadres'!$B$1:$Z$1,0))</f>
        <v>0</v>
      </c>
      <c r="AG520" s="226">
        <f>INDEX('Uganda workforce data - raw'!$A$4:$F$619,MATCH($B520, 'Uganda workforce data - raw'!$B$4:$B$619,0), MATCH("Filled Female",'Uganda workforce data - raw'!$A$4:$F$4,0))*INDEX('Mapping cadres'!$B$1:$Z$616,MATCH($B520, 'Mapping cadres'!$B$1:$B$616,0), MATCH(AG$32,'Mapping cadres'!$B$1:$Z$1,0))</f>
        <v>0</v>
      </c>
      <c r="AH520" s="226">
        <f>INDEX('Uganda workforce data - raw'!$A$4:$F$619,MATCH($B520, 'Uganda workforce data - raw'!$B$4:$B$619,0), MATCH("Filled Female",'Uganda workforce data - raw'!$A$4:$F$4,0))*INDEX('Mapping cadres'!$B$1:$Z$616,MATCH($B520, 'Mapping cadres'!$B$1:$B$616,0), MATCH(AH$32,'Mapping cadres'!$B$1:$Z$1,0))</f>
        <v>0</v>
      </c>
      <c r="AI520" s="226">
        <f>INDEX('Uganda workforce data - raw'!$A$4:$F$619,MATCH($B520, 'Uganda workforce data - raw'!$B$4:$B$619,0), MATCH("Filled Female",'Uganda workforce data - raw'!$A$4:$F$4,0))*INDEX('Mapping cadres'!$B$1:$Z$616,MATCH($B520, 'Mapping cadres'!$B$1:$B$616,0), MATCH(AI$32,'Mapping cadres'!$B$1:$Z$1,0))</f>
        <v>0</v>
      </c>
      <c r="AJ520" s="226">
        <f>INDEX('Uganda workforce data - raw'!$A$4:$F$619,MATCH($B520, 'Uganda workforce data - raw'!$B$4:$B$619,0), MATCH("Filled Female",'Uganda workforce data - raw'!$A$4:$F$4,0))*INDEX('Mapping cadres'!$B$1:$Z$616,MATCH($B520, 'Mapping cadres'!$B$1:$B$616,0), MATCH(AJ$32,'Mapping cadres'!$B$1:$Z$1,0))</f>
        <v>0</v>
      </c>
      <c r="AK520" s="226">
        <f>INDEX('Uganda workforce data - raw'!$A$4:$F$619,MATCH($B520, 'Uganda workforce data - raw'!$B$4:$B$619,0), MATCH("Filled Female",'Uganda workforce data - raw'!$A$4:$F$4,0))*INDEX('Mapping cadres'!$B$1:$Z$616,MATCH($B520, 'Mapping cadres'!$B$1:$B$616,0), MATCH(AK$32,'Mapping cadres'!$B$1:$Z$1,0))</f>
        <v>0</v>
      </c>
      <c r="AL520" s="226">
        <f>INDEX('Uganda workforce data - raw'!$A$4:$F$619,MATCH($B520, 'Uganda workforce data - raw'!$B$4:$B$619,0), MATCH("Filled Female",'Uganda workforce data - raw'!$A$4:$F$4,0))*INDEX('Mapping cadres'!$B$1:$Z$616,MATCH($B520, 'Mapping cadres'!$B$1:$B$616,0), MATCH(AL$32,'Mapping cadres'!$B$1:$Z$1,0))</f>
        <v>0</v>
      </c>
      <c r="AM520" s="226">
        <f>INDEX('Uganda workforce data - raw'!$A$4:$F$619,MATCH($B520, 'Uganda workforce data - raw'!$B$4:$B$619,0), MATCH("Filled Female",'Uganda workforce data - raw'!$A$4:$F$4,0))*INDEX('Mapping cadres'!$B$1:$Z$616,MATCH($B520, 'Mapping cadres'!$B$1:$B$616,0), MATCH(AM$32,'Mapping cadres'!$B$1:$Z$1,0))</f>
        <v>0</v>
      </c>
      <c r="AN520" s="226">
        <f>INDEX('Uganda workforce data - raw'!$A$4:$F$619,MATCH($B520, 'Uganda workforce data - raw'!$B$4:$B$619,0), MATCH("Filled Female",'Uganda workforce data - raw'!$A$4:$F$4,0))*INDEX('Mapping cadres'!$B$1:$Z$616,MATCH($B520, 'Mapping cadres'!$B$1:$B$616,0), MATCH(AN$32,'Mapping cadres'!$B$1:$Z$1,0))</f>
        <v>0</v>
      </c>
      <c r="AO520" s="226">
        <f>INDEX('Uganda workforce data - raw'!$A$4:$F$619,MATCH($B520, 'Uganda workforce data - raw'!$B$4:$B$619,0), MATCH("Filled Female",'Uganda workforce data - raw'!$A$4:$F$4,0))*INDEX('Mapping cadres'!$B$1:$Z$616,MATCH($B520, 'Mapping cadres'!$B$1:$B$616,0), MATCH(AO$32,'Mapping cadres'!$B$1:$Z$1,0))</f>
        <v>0</v>
      </c>
      <c r="AP520" s="226">
        <f>INDEX('Uganda workforce data - raw'!$A$4:$F$619,MATCH($B520, 'Uganda workforce data - raw'!$B$4:$B$619,0), MATCH("Filled Female",'Uganda workforce data - raw'!$A$4:$F$4,0))*INDEX('Mapping cadres'!$B$1:$Z$616,MATCH($B520, 'Mapping cadres'!$B$1:$B$616,0), MATCH(AP$32,'Mapping cadres'!$B$1:$Z$1,0))</f>
        <v>0</v>
      </c>
      <c r="AQ520" s="226">
        <f>INDEX('Uganda workforce data - raw'!$A$4:$F$619,MATCH($B520, 'Uganda workforce data - raw'!$B$4:$B$619,0), MATCH("Filled Female",'Uganda workforce data - raw'!$A$4:$F$4,0))*INDEX('Mapping cadres'!$B$1:$Z$616,MATCH($B520, 'Mapping cadres'!$B$1:$B$616,0), MATCH(AQ$32,'Mapping cadres'!$B$1:$Z$1,0))</f>
        <v>0</v>
      </c>
      <c r="AR520" s="226">
        <f>INDEX('Uganda workforce data - raw'!$A$4:$F$619,MATCH($B520, 'Uganda workforce data - raw'!$B$4:$B$619,0), MATCH("Filled Female",'Uganda workforce data - raw'!$A$4:$F$4,0))*INDEX('Mapping cadres'!$B$1:$Z$616,MATCH($B520, 'Mapping cadres'!$B$1:$B$616,0), MATCH(AR$32,'Mapping cadres'!$B$1:$Z$1,0))</f>
        <v>0</v>
      </c>
      <c r="AS520" s="226">
        <f>INDEX('Uganda workforce data - raw'!$A$4:$F$619,MATCH($B520, 'Uganda workforce data - raw'!$B$4:$B$619,0), MATCH("Filled Female",'Uganda workforce data - raw'!$A$4:$F$4,0))*INDEX('Mapping cadres'!$B$1:$Z$616,MATCH($B520, 'Mapping cadres'!$B$1:$B$616,0), MATCH(AS$32,'Mapping cadres'!$B$1:$Z$1,0))</f>
        <v>0</v>
      </c>
      <c r="AT520" s="226">
        <f>INDEX('Uganda workforce data - raw'!$A$4:$F$619,MATCH($B520, 'Uganda workforce data - raw'!$B$4:$B$619,0), MATCH("Filled Female",'Uganda workforce data - raw'!$A$4:$F$4,0))*INDEX('Mapping cadres'!$B$1:$Z$616,MATCH($B520, 'Mapping cadres'!$B$1:$B$616,0), MATCH(AT$32,'Mapping cadres'!$B$1:$Z$1,0))</f>
        <v>0</v>
      </c>
      <c r="AU520" s="226">
        <f>INDEX('Uganda workforce data - raw'!$A$4:$F$619,MATCH($B520, 'Uganda workforce data - raw'!$B$4:$B$619,0), MATCH("Filled Female",'Uganda workforce data - raw'!$A$4:$F$4,0))*INDEX('Mapping cadres'!$B$1:$Z$616,MATCH($B520, 'Mapping cadres'!$B$1:$B$616,0), MATCH(AU$32,'Mapping cadres'!$B$1:$Z$1,0))</f>
        <v>0</v>
      </c>
      <c r="AV520" s="226">
        <f>INDEX('Uganda workforce data - raw'!$A$4:$F$619,MATCH($B520, 'Uganda workforce data - raw'!$B$4:$B$619,0), MATCH("Filled Female",'Uganda workforce data - raw'!$A$4:$F$4,0))*INDEX('Mapping cadres'!$B$1:$Z$616,MATCH($B520, 'Mapping cadres'!$B$1:$B$616,0), MATCH(AV$32,'Mapping cadres'!$B$1:$Z$1,0))</f>
        <v>0</v>
      </c>
      <c r="AW520" s="226">
        <f>INDEX('Uganda workforce data - raw'!$A$4:$F$619,MATCH($B520, 'Uganda workforce data - raw'!$B$4:$B$619,0), MATCH("Filled Female",'Uganda workforce data - raw'!$A$4:$F$4,0))*INDEX('Mapping cadres'!$B$1:$Z$616,MATCH($B520, 'Mapping cadres'!$B$1:$B$616,0), MATCH(AW$32,'Mapping cadres'!$B$1:$Z$1,0))</f>
        <v>0</v>
      </c>
      <c r="AX520" s="226">
        <f>INDEX('Uganda workforce data - raw'!$A$4:$F$619,MATCH($B520, 'Uganda workforce data - raw'!$B$4:$B$619,0), MATCH("Filled Female",'Uganda workforce data - raw'!$A$4:$F$4,0))*INDEX('Mapping cadres'!$B$1:$Z$616,MATCH($B520, 'Mapping cadres'!$B$1:$B$616,0), MATCH(AX$32,'Mapping cadres'!$B$1:$Z$1,0))</f>
        <v>0</v>
      </c>
      <c r="AY520" s="226">
        <f t="shared" si="173"/>
        <v>4</v>
      </c>
      <c r="AZ520" s="226">
        <f t="shared" si="174"/>
        <v>0</v>
      </c>
      <c r="BA520" s="226">
        <f t="shared" si="175"/>
        <v>0</v>
      </c>
      <c r="BB520" s="226">
        <f t="shared" si="176"/>
        <v>0</v>
      </c>
      <c r="BC520" s="226">
        <f t="shared" si="177"/>
        <v>0</v>
      </c>
      <c r="BD520" s="226">
        <f t="shared" si="178"/>
        <v>0</v>
      </c>
      <c r="BE520" s="226">
        <f t="shared" si="179"/>
        <v>0</v>
      </c>
      <c r="BF520" s="226">
        <f t="shared" si="180"/>
        <v>0</v>
      </c>
      <c r="BG520" s="226">
        <f t="shared" si="181"/>
        <v>0</v>
      </c>
      <c r="BH520" s="226">
        <f t="shared" si="182"/>
        <v>0</v>
      </c>
      <c r="BI520" s="226">
        <f t="shared" si="183"/>
        <v>0</v>
      </c>
      <c r="BJ520" s="226">
        <f t="shared" si="184"/>
        <v>0</v>
      </c>
      <c r="BK520" s="226">
        <f t="shared" si="185"/>
        <v>0</v>
      </c>
      <c r="BL520" s="226">
        <f t="shared" si="186"/>
        <v>0</v>
      </c>
      <c r="BM520" s="226">
        <f t="shared" si="187"/>
        <v>0</v>
      </c>
      <c r="BN520" s="226">
        <f t="shared" si="188"/>
        <v>0</v>
      </c>
      <c r="BO520" s="226">
        <f t="shared" si="189"/>
        <v>0</v>
      </c>
      <c r="BP520" s="226">
        <f t="shared" si="190"/>
        <v>0</v>
      </c>
      <c r="BQ520" s="226">
        <f t="shared" si="191"/>
        <v>0</v>
      </c>
      <c r="BR520" s="226">
        <f t="shared" si="192"/>
        <v>0</v>
      </c>
      <c r="BS520" s="226">
        <f t="shared" si="193"/>
        <v>0</v>
      </c>
      <c r="BT520" s="226">
        <f t="shared" si="194"/>
        <v>0</v>
      </c>
      <c r="BU520" s="226">
        <f t="shared" si="195"/>
        <v>0</v>
      </c>
      <c r="BV520" s="226">
        <f t="shared" si="196"/>
        <v>0</v>
      </c>
    </row>
    <row r="521" spans="1:74">
      <c r="A521" s="226">
        <v>489</v>
      </c>
      <c r="B521" s="226" t="s">
        <v>1787</v>
      </c>
      <c r="C521" s="226">
        <f>INDEX('Uganda workforce data - raw'!$A$4:$F$619,MATCH($B521, 'Uganda workforce data - raw'!$B$4:$B$619,0), MATCH("Filled Male",'Uganda workforce data - raw'!$A$4:$F$4,0))*INDEX('Mapping cadres'!$B$1:$Z$616,MATCH($B521, 'Mapping cadres'!$B$1:$B$616,0), MATCH(C$32,'Mapping cadres'!$B$1:$Z$1,0))</f>
        <v>0</v>
      </c>
      <c r="D521" s="226">
        <f>INDEX('Uganda workforce data - raw'!$A$4:$F$619,MATCH($B521, 'Uganda workforce data - raw'!$B$4:$B$619,0), MATCH("Filled Male",'Uganda workforce data - raw'!$A$4:$F$4,0))*INDEX('Mapping cadres'!$B$1:$Z$616,MATCH($B521, 'Mapping cadres'!$B$1:$B$616,0), MATCH(D$32,'Mapping cadres'!$B$1:$Z$1,0))</f>
        <v>0</v>
      </c>
      <c r="E521" s="226">
        <f>INDEX('Uganda workforce data - raw'!$A$4:$F$619,MATCH($B521, 'Uganda workforce data - raw'!$B$4:$B$619,0), MATCH("Filled Male",'Uganda workforce data - raw'!$A$4:$F$4,0))*INDEX('Mapping cadres'!$B$1:$Z$616,MATCH($B521, 'Mapping cadres'!$B$1:$B$616,0), MATCH(E$32,'Mapping cadres'!$B$1:$Z$1,0))</f>
        <v>0</v>
      </c>
      <c r="F521" s="226">
        <f>INDEX('Uganda workforce data - raw'!$A$4:$F$619,MATCH($B521, 'Uganda workforce data - raw'!$B$4:$B$619,0), MATCH("Filled Male",'Uganda workforce data - raw'!$A$4:$F$4,0))*INDEX('Mapping cadres'!$B$1:$Z$616,MATCH($B521, 'Mapping cadres'!$B$1:$B$616,0), MATCH(F$32,'Mapping cadres'!$B$1:$Z$1,0))</f>
        <v>0</v>
      </c>
      <c r="G521" s="226">
        <f>INDEX('Uganda workforce data - raw'!$A$4:$F$619,MATCH($B521, 'Uganda workforce data - raw'!$B$4:$B$619,0), MATCH("Filled Male",'Uganda workforce data - raw'!$A$4:$F$4,0))*INDEX('Mapping cadres'!$B$1:$Z$616,MATCH($B521, 'Mapping cadres'!$B$1:$B$616,0), MATCH(G$32,'Mapping cadres'!$B$1:$Z$1,0))</f>
        <v>0</v>
      </c>
      <c r="H521" s="226">
        <f>INDEX('Uganda workforce data - raw'!$A$4:$F$619,MATCH($B521, 'Uganda workforce data - raw'!$B$4:$B$619,0), MATCH("Filled Male",'Uganda workforce data - raw'!$A$4:$F$4,0))*INDEX('Mapping cadres'!$B$1:$Z$616,MATCH($B521, 'Mapping cadres'!$B$1:$B$616,0), MATCH(H$32,'Mapping cadres'!$B$1:$Z$1,0))</f>
        <v>0</v>
      </c>
      <c r="I521" s="226">
        <f>INDEX('Uganda workforce data - raw'!$A$4:$F$619,MATCH($B521, 'Uganda workforce data - raw'!$B$4:$B$619,0), MATCH("Filled Male",'Uganda workforce data - raw'!$A$4:$F$4,0))*INDEX('Mapping cadres'!$B$1:$Z$616,MATCH($B521, 'Mapping cadres'!$B$1:$B$616,0), MATCH(I$32,'Mapping cadres'!$B$1:$Z$1,0))</f>
        <v>0</v>
      </c>
      <c r="J521" s="226">
        <f>INDEX('Uganda workforce data - raw'!$A$4:$F$619,MATCH($B521, 'Uganda workforce data - raw'!$B$4:$B$619,0), MATCH("Filled Male",'Uganda workforce data - raw'!$A$4:$F$4,0))*INDEX('Mapping cadres'!$B$1:$Z$616,MATCH($B521, 'Mapping cadres'!$B$1:$B$616,0), MATCH(J$32,'Mapping cadres'!$B$1:$Z$1,0))</f>
        <v>0</v>
      </c>
      <c r="K521" s="226">
        <f>INDEX('Uganda workforce data - raw'!$A$4:$F$619,MATCH($B521, 'Uganda workforce data - raw'!$B$4:$B$619,0), MATCH("Filled Male",'Uganda workforce data - raw'!$A$4:$F$4,0))*INDEX('Mapping cadres'!$B$1:$Z$616,MATCH($B521, 'Mapping cadres'!$B$1:$B$616,0), MATCH(K$32,'Mapping cadres'!$B$1:$Z$1,0))</f>
        <v>0</v>
      </c>
      <c r="L521" s="226">
        <f>INDEX('Uganda workforce data - raw'!$A$4:$F$619,MATCH($B521, 'Uganda workforce data - raw'!$B$4:$B$619,0), MATCH("Filled Male",'Uganda workforce data - raw'!$A$4:$F$4,0))*INDEX('Mapping cadres'!$B$1:$Z$616,MATCH($B521, 'Mapping cadres'!$B$1:$B$616,0), MATCH(L$32,'Mapping cadres'!$B$1:$Z$1,0))</f>
        <v>0</v>
      </c>
      <c r="M521" s="226">
        <f>INDEX('Uganda workforce data - raw'!$A$4:$F$619,MATCH($B521, 'Uganda workforce data - raw'!$B$4:$B$619,0), MATCH("Filled Male",'Uganda workforce data - raw'!$A$4:$F$4,0))*INDEX('Mapping cadres'!$B$1:$Z$616,MATCH($B521, 'Mapping cadres'!$B$1:$B$616,0), MATCH(M$32,'Mapping cadres'!$B$1:$Z$1,0))</f>
        <v>0</v>
      </c>
      <c r="N521" s="226">
        <f>INDEX('Uganda workforce data - raw'!$A$4:$F$619,MATCH($B521, 'Uganda workforce data - raw'!$B$4:$B$619,0), MATCH("Filled Male",'Uganda workforce data - raw'!$A$4:$F$4,0))*INDEX('Mapping cadres'!$B$1:$Z$616,MATCH($B521, 'Mapping cadres'!$B$1:$B$616,0), MATCH(N$32,'Mapping cadres'!$B$1:$Z$1,0))</f>
        <v>0</v>
      </c>
      <c r="O521" s="226">
        <f>INDEX('Uganda workforce data - raw'!$A$4:$F$619,MATCH($B521, 'Uganda workforce data - raw'!$B$4:$B$619,0), MATCH("Filled Male",'Uganda workforce data - raw'!$A$4:$F$4,0))*INDEX('Mapping cadres'!$B$1:$Z$616,MATCH($B521, 'Mapping cadres'!$B$1:$B$616,0), MATCH(O$32,'Mapping cadres'!$B$1:$Z$1,0))</f>
        <v>0</v>
      </c>
      <c r="P521" s="226">
        <f>INDEX('Uganda workforce data - raw'!$A$4:$F$619,MATCH($B521, 'Uganda workforce data - raw'!$B$4:$B$619,0), MATCH("Filled Male",'Uganda workforce data - raw'!$A$4:$F$4,0))*INDEX('Mapping cadres'!$B$1:$Z$616,MATCH($B521, 'Mapping cadres'!$B$1:$B$616,0), MATCH(P$32,'Mapping cadres'!$B$1:$Z$1,0))</f>
        <v>0</v>
      </c>
      <c r="Q521" s="226">
        <f>INDEX('Uganda workforce data - raw'!$A$4:$F$619,MATCH($B521, 'Uganda workforce data - raw'!$B$4:$B$619,0), MATCH("Filled Male",'Uganda workforce data - raw'!$A$4:$F$4,0))*INDEX('Mapping cadres'!$B$1:$Z$616,MATCH($B521, 'Mapping cadres'!$B$1:$B$616,0), MATCH(Q$32,'Mapping cadres'!$B$1:$Z$1,0))</f>
        <v>0</v>
      </c>
      <c r="R521" s="226">
        <f>INDEX('Uganda workforce data - raw'!$A$4:$F$619,MATCH($B521, 'Uganda workforce data - raw'!$B$4:$B$619,0), MATCH("Filled Male",'Uganda workforce data - raw'!$A$4:$F$4,0))*INDEX('Mapping cadres'!$B$1:$Z$616,MATCH($B521, 'Mapping cadres'!$B$1:$B$616,0), MATCH(R$32,'Mapping cadres'!$B$1:$Z$1,0))</f>
        <v>0</v>
      </c>
      <c r="S521" s="226">
        <f>INDEX('Uganda workforce data - raw'!$A$4:$F$619,MATCH($B521, 'Uganda workforce data - raw'!$B$4:$B$619,0), MATCH("Filled Male",'Uganda workforce data - raw'!$A$4:$F$4,0))*INDEX('Mapping cadres'!$B$1:$Z$616,MATCH($B521, 'Mapping cadres'!$B$1:$B$616,0), MATCH(S$32,'Mapping cadres'!$B$1:$Z$1,0))</f>
        <v>0</v>
      </c>
      <c r="T521" s="226">
        <f>INDEX('Uganda workforce data - raw'!$A$4:$F$619,MATCH($B521, 'Uganda workforce data - raw'!$B$4:$B$619,0), MATCH("Filled Male",'Uganda workforce data - raw'!$A$4:$F$4,0))*INDEX('Mapping cadres'!$B$1:$Z$616,MATCH($B521, 'Mapping cadres'!$B$1:$B$616,0), MATCH(T$32,'Mapping cadres'!$B$1:$Z$1,0))</f>
        <v>0</v>
      </c>
      <c r="U521" s="226">
        <f>INDEX('Uganda workforce data - raw'!$A$4:$F$619,MATCH($B521, 'Uganda workforce data - raw'!$B$4:$B$619,0), MATCH("Filled Male",'Uganda workforce data - raw'!$A$4:$F$4,0))*INDEX('Mapping cadres'!$B$1:$Z$616,MATCH($B521, 'Mapping cadres'!$B$1:$B$616,0), MATCH(U$32,'Mapping cadres'!$B$1:$Z$1,0))</f>
        <v>0</v>
      </c>
      <c r="V521" s="226">
        <f>INDEX('Uganda workforce data - raw'!$A$4:$F$619,MATCH($B521, 'Uganda workforce data - raw'!$B$4:$B$619,0), MATCH("Filled Male",'Uganda workforce data - raw'!$A$4:$F$4,0))*INDEX('Mapping cadres'!$B$1:$Z$616,MATCH($B521, 'Mapping cadres'!$B$1:$B$616,0), MATCH(V$32,'Mapping cadres'!$B$1:$Z$1,0))</f>
        <v>0</v>
      </c>
      <c r="W521" s="226">
        <f>INDEX('Uganda workforce data - raw'!$A$4:$F$619,MATCH($B521, 'Uganda workforce data - raw'!$B$4:$B$619,0), MATCH("Filled Male",'Uganda workforce data - raw'!$A$4:$F$4,0))*INDEX('Mapping cadres'!$B$1:$Z$616,MATCH($B521, 'Mapping cadres'!$B$1:$B$616,0), MATCH(W$32,'Mapping cadres'!$B$1:$Z$1,0))</f>
        <v>0</v>
      </c>
      <c r="X521" s="226">
        <f>INDEX('Uganda workforce data - raw'!$A$4:$F$619,MATCH($B521, 'Uganda workforce data - raw'!$B$4:$B$619,0), MATCH("Filled Male",'Uganda workforce data - raw'!$A$4:$F$4,0))*INDEX('Mapping cadres'!$B$1:$Z$616,MATCH($B521, 'Mapping cadres'!$B$1:$B$616,0), MATCH(X$32,'Mapping cadres'!$B$1:$Z$1,0))</f>
        <v>0</v>
      </c>
      <c r="Y521" s="226">
        <f>INDEX('Uganda workforce data - raw'!$A$4:$F$619,MATCH($B521, 'Uganda workforce data - raw'!$B$4:$B$619,0), MATCH("Filled Male",'Uganda workforce data - raw'!$A$4:$F$4,0))*INDEX('Mapping cadres'!$B$1:$Z$616,MATCH($B521, 'Mapping cadres'!$B$1:$B$616,0), MATCH(Y$32,'Mapping cadres'!$B$1:$Z$1,0))</f>
        <v>0</v>
      </c>
      <c r="Z521" s="226">
        <f>INDEX('Uganda workforce data - raw'!$A$4:$F$619,MATCH($B521, 'Uganda workforce data - raw'!$B$4:$B$619,0), MATCH("Filled Male",'Uganda workforce data - raw'!$A$4:$F$4,0))*INDEX('Mapping cadres'!$B$1:$Z$616,MATCH($B521, 'Mapping cadres'!$B$1:$B$616,0), MATCH(Z$32,'Mapping cadres'!$B$1:$Z$1,0))</f>
        <v>0</v>
      </c>
      <c r="AA521" s="226">
        <f>INDEX('Uganda workforce data - raw'!$A$4:$F$619,MATCH($B521, 'Uganda workforce data - raw'!$B$4:$B$619,0), MATCH("Filled Female",'Uganda workforce data - raw'!$A$4:$F$4,0))*INDEX('Mapping cadres'!$B$1:$Z$616,MATCH($B521, 'Mapping cadres'!$B$1:$B$616,0), MATCH(AA$32,'Mapping cadres'!$B$1:$Z$1,0))</f>
        <v>5</v>
      </c>
      <c r="AB521" s="226">
        <f>INDEX('Uganda workforce data - raw'!$A$4:$F$619,MATCH($B521, 'Uganda workforce data - raw'!$B$4:$B$619,0), MATCH("Filled Female",'Uganda workforce data - raw'!$A$4:$F$4,0))*INDEX('Mapping cadres'!$B$1:$Z$616,MATCH($B521, 'Mapping cadres'!$B$1:$B$616,0), MATCH(AB$32,'Mapping cadres'!$B$1:$Z$1,0))</f>
        <v>0</v>
      </c>
      <c r="AC521" s="226">
        <f>INDEX('Uganda workforce data - raw'!$A$4:$F$619,MATCH($B521, 'Uganda workforce data - raw'!$B$4:$B$619,0), MATCH("Filled Female",'Uganda workforce data - raw'!$A$4:$F$4,0))*INDEX('Mapping cadres'!$B$1:$Z$616,MATCH($B521, 'Mapping cadres'!$B$1:$B$616,0), MATCH(AC$32,'Mapping cadres'!$B$1:$Z$1,0))</f>
        <v>0</v>
      </c>
      <c r="AD521" s="226">
        <f>INDEX('Uganda workforce data - raw'!$A$4:$F$619,MATCH($B521, 'Uganda workforce data - raw'!$B$4:$B$619,0), MATCH("Filled Female",'Uganda workforce data - raw'!$A$4:$F$4,0))*INDEX('Mapping cadres'!$B$1:$Z$616,MATCH($B521, 'Mapping cadres'!$B$1:$B$616,0), MATCH(AD$32,'Mapping cadres'!$B$1:$Z$1,0))</f>
        <v>0</v>
      </c>
      <c r="AE521" s="226">
        <f>INDEX('Uganda workforce data - raw'!$A$4:$F$619,MATCH($B521, 'Uganda workforce data - raw'!$B$4:$B$619,0), MATCH("Filled Female",'Uganda workforce data - raw'!$A$4:$F$4,0))*INDEX('Mapping cadres'!$B$1:$Z$616,MATCH($B521, 'Mapping cadres'!$B$1:$B$616,0), MATCH(AE$32,'Mapping cadres'!$B$1:$Z$1,0))</f>
        <v>0</v>
      </c>
      <c r="AF521" s="226">
        <f>INDEX('Uganda workforce data - raw'!$A$4:$F$619,MATCH($B521, 'Uganda workforce data - raw'!$B$4:$B$619,0), MATCH("Filled Female",'Uganda workforce data - raw'!$A$4:$F$4,0))*INDEX('Mapping cadres'!$B$1:$Z$616,MATCH($B521, 'Mapping cadres'!$B$1:$B$616,0), MATCH(AF$32,'Mapping cadres'!$B$1:$Z$1,0))</f>
        <v>0</v>
      </c>
      <c r="AG521" s="226">
        <f>INDEX('Uganda workforce data - raw'!$A$4:$F$619,MATCH($B521, 'Uganda workforce data - raw'!$B$4:$B$619,0), MATCH("Filled Female",'Uganda workforce data - raw'!$A$4:$F$4,0))*INDEX('Mapping cadres'!$B$1:$Z$616,MATCH($B521, 'Mapping cadres'!$B$1:$B$616,0), MATCH(AG$32,'Mapping cadres'!$B$1:$Z$1,0))</f>
        <v>0</v>
      </c>
      <c r="AH521" s="226">
        <f>INDEX('Uganda workforce data - raw'!$A$4:$F$619,MATCH($B521, 'Uganda workforce data - raw'!$B$4:$B$619,0), MATCH("Filled Female",'Uganda workforce data - raw'!$A$4:$F$4,0))*INDEX('Mapping cadres'!$B$1:$Z$616,MATCH($B521, 'Mapping cadres'!$B$1:$B$616,0), MATCH(AH$32,'Mapping cadres'!$B$1:$Z$1,0))</f>
        <v>0</v>
      </c>
      <c r="AI521" s="226">
        <f>INDEX('Uganda workforce data - raw'!$A$4:$F$619,MATCH($B521, 'Uganda workforce data - raw'!$B$4:$B$619,0), MATCH("Filled Female",'Uganda workforce data - raw'!$A$4:$F$4,0))*INDEX('Mapping cadres'!$B$1:$Z$616,MATCH($B521, 'Mapping cadres'!$B$1:$B$616,0), MATCH(AI$32,'Mapping cadres'!$B$1:$Z$1,0))</f>
        <v>0</v>
      </c>
      <c r="AJ521" s="226">
        <f>INDEX('Uganda workforce data - raw'!$A$4:$F$619,MATCH($B521, 'Uganda workforce data - raw'!$B$4:$B$619,0), MATCH("Filled Female",'Uganda workforce data - raw'!$A$4:$F$4,0))*INDEX('Mapping cadres'!$B$1:$Z$616,MATCH($B521, 'Mapping cadres'!$B$1:$B$616,0), MATCH(AJ$32,'Mapping cadres'!$B$1:$Z$1,0))</f>
        <v>0</v>
      </c>
      <c r="AK521" s="226">
        <f>INDEX('Uganda workforce data - raw'!$A$4:$F$619,MATCH($B521, 'Uganda workforce data - raw'!$B$4:$B$619,0), MATCH("Filled Female",'Uganda workforce data - raw'!$A$4:$F$4,0))*INDEX('Mapping cadres'!$B$1:$Z$616,MATCH($B521, 'Mapping cadres'!$B$1:$B$616,0), MATCH(AK$32,'Mapping cadres'!$B$1:$Z$1,0))</f>
        <v>0</v>
      </c>
      <c r="AL521" s="226">
        <f>INDEX('Uganda workforce data - raw'!$A$4:$F$619,MATCH($B521, 'Uganda workforce data - raw'!$B$4:$B$619,0), MATCH("Filled Female",'Uganda workforce data - raw'!$A$4:$F$4,0))*INDEX('Mapping cadres'!$B$1:$Z$616,MATCH($B521, 'Mapping cadres'!$B$1:$B$616,0), MATCH(AL$32,'Mapping cadres'!$B$1:$Z$1,0))</f>
        <v>0</v>
      </c>
      <c r="AM521" s="226">
        <f>INDEX('Uganda workforce data - raw'!$A$4:$F$619,MATCH($B521, 'Uganda workforce data - raw'!$B$4:$B$619,0), MATCH("Filled Female",'Uganda workforce data - raw'!$A$4:$F$4,0))*INDEX('Mapping cadres'!$B$1:$Z$616,MATCH($B521, 'Mapping cadres'!$B$1:$B$616,0), MATCH(AM$32,'Mapping cadres'!$B$1:$Z$1,0))</f>
        <v>0</v>
      </c>
      <c r="AN521" s="226">
        <f>INDEX('Uganda workforce data - raw'!$A$4:$F$619,MATCH($B521, 'Uganda workforce data - raw'!$B$4:$B$619,0), MATCH("Filled Female",'Uganda workforce data - raw'!$A$4:$F$4,0))*INDEX('Mapping cadres'!$B$1:$Z$616,MATCH($B521, 'Mapping cadres'!$B$1:$B$616,0), MATCH(AN$32,'Mapping cadres'!$B$1:$Z$1,0))</f>
        <v>0</v>
      </c>
      <c r="AO521" s="226">
        <f>INDEX('Uganda workforce data - raw'!$A$4:$F$619,MATCH($B521, 'Uganda workforce data - raw'!$B$4:$B$619,0), MATCH("Filled Female",'Uganda workforce data - raw'!$A$4:$F$4,0))*INDEX('Mapping cadres'!$B$1:$Z$616,MATCH($B521, 'Mapping cadres'!$B$1:$B$616,0), MATCH(AO$32,'Mapping cadres'!$B$1:$Z$1,0))</f>
        <v>0</v>
      </c>
      <c r="AP521" s="226">
        <f>INDEX('Uganda workforce data - raw'!$A$4:$F$619,MATCH($B521, 'Uganda workforce data - raw'!$B$4:$B$619,0), MATCH("Filled Female",'Uganda workforce data - raw'!$A$4:$F$4,0))*INDEX('Mapping cadres'!$B$1:$Z$616,MATCH($B521, 'Mapping cadres'!$B$1:$B$616,0), MATCH(AP$32,'Mapping cadres'!$B$1:$Z$1,0))</f>
        <v>0</v>
      </c>
      <c r="AQ521" s="226">
        <f>INDEX('Uganda workforce data - raw'!$A$4:$F$619,MATCH($B521, 'Uganda workforce data - raw'!$B$4:$B$619,0), MATCH("Filled Female",'Uganda workforce data - raw'!$A$4:$F$4,0))*INDEX('Mapping cadres'!$B$1:$Z$616,MATCH($B521, 'Mapping cadres'!$B$1:$B$616,0), MATCH(AQ$32,'Mapping cadres'!$B$1:$Z$1,0))</f>
        <v>0</v>
      </c>
      <c r="AR521" s="226">
        <f>INDEX('Uganda workforce data - raw'!$A$4:$F$619,MATCH($B521, 'Uganda workforce data - raw'!$B$4:$B$619,0), MATCH("Filled Female",'Uganda workforce data - raw'!$A$4:$F$4,0))*INDEX('Mapping cadres'!$B$1:$Z$616,MATCH($B521, 'Mapping cadres'!$B$1:$B$616,0), MATCH(AR$32,'Mapping cadres'!$B$1:$Z$1,0))</f>
        <v>0</v>
      </c>
      <c r="AS521" s="226">
        <f>INDEX('Uganda workforce data - raw'!$A$4:$F$619,MATCH($B521, 'Uganda workforce data - raw'!$B$4:$B$619,0), MATCH("Filled Female",'Uganda workforce data - raw'!$A$4:$F$4,0))*INDEX('Mapping cadres'!$B$1:$Z$616,MATCH($B521, 'Mapping cadres'!$B$1:$B$616,0), MATCH(AS$32,'Mapping cadres'!$B$1:$Z$1,0))</f>
        <v>0</v>
      </c>
      <c r="AT521" s="226">
        <f>INDEX('Uganda workforce data - raw'!$A$4:$F$619,MATCH($B521, 'Uganda workforce data - raw'!$B$4:$B$619,0), MATCH("Filled Female",'Uganda workforce data - raw'!$A$4:$F$4,0))*INDEX('Mapping cadres'!$B$1:$Z$616,MATCH($B521, 'Mapping cadres'!$B$1:$B$616,0), MATCH(AT$32,'Mapping cadres'!$B$1:$Z$1,0))</f>
        <v>0</v>
      </c>
      <c r="AU521" s="226">
        <f>INDEX('Uganda workforce data - raw'!$A$4:$F$619,MATCH($B521, 'Uganda workforce data - raw'!$B$4:$B$619,0), MATCH("Filled Female",'Uganda workforce data - raw'!$A$4:$F$4,0))*INDEX('Mapping cadres'!$B$1:$Z$616,MATCH($B521, 'Mapping cadres'!$B$1:$B$616,0), MATCH(AU$32,'Mapping cadres'!$B$1:$Z$1,0))</f>
        <v>0</v>
      </c>
      <c r="AV521" s="226">
        <f>INDEX('Uganda workforce data - raw'!$A$4:$F$619,MATCH($B521, 'Uganda workforce data - raw'!$B$4:$B$619,0), MATCH("Filled Female",'Uganda workforce data - raw'!$A$4:$F$4,0))*INDEX('Mapping cadres'!$B$1:$Z$616,MATCH($B521, 'Mapping cadres'!$B$1:$B$616,0), MATCH(AV$32,'Mapping cadres'!$B$1:$Z$1,0))</f>
        <v>0</v>
      </c>
      <c r="AW521" s="226">
        <f>INDEX('Uganda workforce data - raw'!$A$4:$F$619,MATCH($B521, 'Uganda workforce data - raw'!$B$4:$B$619,0), MATCH("Filled Female",'Uganda workforce data - raw'!$A$4:$F$4,0))*INDEX('Mapping cadres'!$B$1:$Z$616,MATCH($B521, 'Mapping cadres'!$B$1:$B$616,0), MATCH(AW$32,'Mapping cadres'!$B$1:$Z$1,0))</f>
        <v>0</v>
      </c>
      <c r="AX521" s="226">
        <f>INDEX('Uganda workforce data - raw'!$A$4:$F$619,MATCH($B521, 'Uganda workforce data - raw'!$B$4:$B$619,0), MATCH("Filled Female",'Uganda workforce data - raw'!$A$4:$F$4,0))*INDEX('Mapping cadres'!$B$1:$Z$616,MATCH($B521, 'Mapping cadres'!$B$1:$B$616,0), MATCH(AX$32,'Mapping cadres'!$B$1:$Z$1,0))</f>
        <v>0</v>
      </c>
      <c r="AY521" s="226">
        <f t="shared" si="173"/>
        <v>5</v>
      </c>
      <c r="AZ521" s="226">
        <f t="shared" si="174"/>
        <v>0</v>
      </c>
      <c r="BA521" s="226">
        <f t="shared" si="175"/>
        <v>0</v>
      </c>
      <c r="BB521" s="226">
        <f t="shared" si="176"/>
        <v>0</v>
      </c>
      <c r="BC521" s="226">
        <f t="shared" si="177"/>
        <v>0</v>
      </c>
      <c r="BD521" s="226">
        <f t="shared" si="178"/>
        <v>0</v>
      </c>
      <c r="BE521" s="226">
        <f t="shared" si="179"/>
        <v>0</v>
      </c>
      <c r="BF521" s="226">
        <f t="shared" si="180"/>
        <v>0</v>
      </c>
      <c r="BG521" s="226">
        <f t="shared" si="181"/>
        <v>0</v>
      </c>
      <c r="BH521" s="226">
        <f t="shared" si="182"/>
        <v>0</v>
      </c>
      <c r="BI521" s="226">
        <f t="shared" si="183"/>
        <v>0</v>
      </c>
      <c r="BJ521" s="226">
        <f t="shared" si="184"/>
        <v>0</v>
      </c>
      <c r="BK521" s="226">
        <f t="shared" si="185"/>
        <v>0</v>
      </c>
      <c r="BL521" s="226">
        <f t="shared" si="186"/>
        <v>0</v>
      </c>
      <c r="BM521" s="226">
        <f t="shared" si="187"/>
        <v>0</v>
      </c>
      <c r="BN521" s="226">
        <f t="shared" si="188"/>
        <v>0</v>
      </c>
      <c r="BO521" s="226">
        <f t="shared" si="189"/>
        <v>0</v>
      </c>
      <c r="BP521" s="226">
        <f t="shared" si="190"/>
        <v>0</v>
      </c>
      <c r="BQ521" s="226">
        <f t="shared" si="191"/>
        <v>0</v>
      </c>
      <c r="BR521" s="226">
        <f t="shared" si="192"/>
        <v>0</v>
      </c>
      <c r="BS521" s="226">
        <f t="shared" si="193"/>
        <v>0</v>
      </c>
      <c r="BT521" s="226">
        <f t="shared" si="194"/>
        <v>0</v>
      </c>
      <c r="BU521" s="226">
        <f t="shared" si="195"/>
        <v>0</v>
      </c>
      <c r="BV521" s="226">
        <f t="shared" si="196"/>
        <v>0</v>
      </c>
    </row>
    <row r="522" spans="1:74">
      <c r="A522" s="226">
        <v>490</v>
      </c>
      <c r="B522" s="226" t="s">
        <v>1788</v>
      </c>
      <c r="C522" s="226">
        <f>INDEX('Uganda workforce data - raw'!$A$4:$F$619,MATCH($B522, 'Uganda workforce data - raw'!$B$4:$B$619,0), MATCH("Filled Male",'Uganda workforce data - raw'!$A$4:$F$4,0))*INDEX('Mapping cadres'!$B$1:$Z$616,MATCH($B522, 'Mapping cadres'!$B$1:$B$616,0), MATCH(C$32,'Mapping cadres'!$B$1:$Z$1,0))</f>
        <v>3</v>
      </c>
      <c r="D522" s="226">
        <f>INDEX('Uganda workforce data - raw'!$A$4:$F$619,MATCH($B522, 'Uganda workforce data - raw'!$B$4:$B$619,0), MATCH("Filled Male",'Uganda workforce data - raw'!$A$4:$F$4,0))*INDEX('Mapping cadres'!$B$1:$Z$616,MATCH($B522, 'Mapping cadres'!$B$1:$B$616,0), MATCH(D$32,'Mapping cadres'!$B$1:$Z$1,0))</f>
        <v>0</v>
      </c>
      <c r="E522" s="226">
        <f>INDEX('Uganda workforce data - raw'!$A$4:$F$619,MATCH($B522, 'Uganda workforce data - raw'!$B$4:$B$619,0), MATCH("Filled Male",'Uganda workforce data - raw'!$A$4:$F$4,0))*INDEX('Mapping cadres'!$B$1:$Z$616,MATCH($B522, 'Mapping cadres'!$B$1:$B$616,0), MATCH(E$32,'Mapping cadres'!$B$1:$Z$1,0))</f>
        <v>0</v>
      </c>
      <c r="F522" s="226">
        <f>INDEX('Uganda workforce data - raw'!$A$4:$F$619,MATCH($B522, 'Uganda workforce data - raw'!$B$4:$B$619,0), MATCH("Filled Male",'Uganda workforce data - raw'!$A$4:$F$4,0))*INDEX('Mapping cadres'!$B$1:$Z$616,MATCH($B522, 'Mapping cadres'!$B$1:$B$616,0), MATCH(F$32,'Mapping cadres'!$B$1:$Z$1,0))</f>
        <v>0</v>
      </c>
      <c r="G522" s="226">
        <f>INDEX('Uganda workforce data - raw'!$A$4:$F$619,MATCH($B522, 'Uganda workforce data - raw'!$B$4:$B$619,0), MATCH("Filled Male",'Uganda workforce data - raw'!$A$4:$F$4,0))*INDEX('Mapping cadres'!$B$1:$Z$616,MATCH($B522, 'Mapping cadres'!$B$1:$B$616,0), MATCH(G$32,'Mapping cadres'!$B$1:$Z$1,0))</f>
        <v>0</v>
      </c>
      <c r="H522" s="226">
        <f>INDEX('Uganda workforce data - raw'!$A$4:$F$619,MATCH($B522, 'Uganda workforce data - raw'!$B$4:$B$619,0), MATCH("Filled Male",'Uganda workforce data - raw'!$A$4:$F$4,0))*INDEX('Mapping cadres'!$B$1:$Z$616,MATCH($B522, 'Mapping cadres'!$B$1:$B$616,0), MATCH(H$32,'Mapping cadres'!$B$1:$Z$1,0))</f>
        <v>0</v>
      </c>
      <c r="I522" s="226">
        <f>INDEX('Uganda workforce data - raw'!$A$4:$F$619,MATCH($B522, 'Uganda workforce data - raw'!$B$4:$B$619,0), MATCH("Filled Male",'Uganda workforce data - raw'!$A$4:$F$4,0))*INDEX('Mapping cadres'!$B$1:$Z$616,MATCH($B522, 'Mapping cadres'!$B$1:$B$616,0), MATCH(I$32,'Mapping cadres'!$B$1:$Z$1,0))</f>
        <v>0</v>
      </c>
      <c r="J522" s="226">
        <f>INDEX('Uganda workforce data - raw'!$A$4:$F$619,MATCH($B522, 'Uganda workforce data - raw'!$B$4:$B$619,0), MATCH("Filled Male",'Uganda workforce data - raw'!$A$4:$F$4,0))*INDEX('Mapping cadres'!$B$1:$Z$616,MATCH($B522, 'Mapping cadres'!$B$1:$B$616,0), MATCH(J$32,'Mapping cadres'!$B$1:$Z$1,0))</f>
        <v>0</v>
      </c>
      <c r="K522" s="226">
        <f>INDEX('Uganda workforce data - raw'!$A$4:$F$619,MATCH($B522, 'Uganda workforce data - raw'!$B$4:$B$619,0), MATCH("Filled Male",'Uganda workforce data - raw'!$A$4:$F$4,0))*INDEX('Mapping cadres'!$B$1:$Z$616,MATCH($B522, 'Mapping cadres'!$B$1:$B$616,0), MATCH(K$32,'Mapping cadres'!$B$1:$Z$1,0))</f>
        <v>0</v>
      </c>
      <c r="L522" s="226">
        <f>INDEX('Uganda workforce data - raw'!$A$4:$F$619,MATCH($B522, 'Uganda workforce data - raw'!$B$4:$B$619,0), MATCH("Filled Male",'Uganda workforce data - raw'!$A$4:$F$4,0))*INDEX('Mapping cadres'!$B$1:$Z$616,MATCH($B522, 'Mapping cadres'!$B$1:$B$616,0), MATCH(L$32,'Mapping cadres'!$B$1:$Z$1,0))</f>
        <v>0</v>
      </c>
      <c r="M522" s="226">
        <f>INDEX('Uganda workforce data - raw'!$A$4:$F$619,MATCH($B522, 'Uganda workforce data - raw'!$B$4:$B$619,0), MATCH("Filled Male",'Uganda workforce data - raw'!$A$4:$F$4,0))*INDEX('Mapping cadres'!$B$1:$Z$616,MATCH($B522, 'Mapping cadres'!$B$1:$B$616,0), MATCH(M$32,'Mapping cadres'!$B$1:$Z$1,0))</f>
        <v>0</v>
      </c>
      <c r="N522" s="226">
        <f>INDEX('Uganda workforce data - raw'!$A$4:$F$619,MATCH($B522, 'Uganda workforce data - raw'!$B$4:$B$619,0), MATCH("Filled Male",'Uganda workforce data - raw'!$A$4:$F$4,0))*INDEX('Mapping cadres'!$B$1:$Z$616,MATCH($B522, 'Mapping cadres'!$B$1:$B$616,0), MATCH(N$32,'Mapping cadres'!$B$1:$Z$1,0))</f>
        <v>0</v>
      </c>
      <c r="O522" s="226">
        <f>INDEX('Uganda workforce data - raw'!$A$4:$F$619,MATCH($B522, 'Uganda workforce data - raw'!$B$4:$B$619,0), MATCH("Filled Male",'Uganda workforce data - raw'!$A$4:$F$4,0))*INDEX('Mapping cadres'!$B$1:$Z$616,MATCH($B522, 'Mapping cadres'!$B$1:$B$616,0), MATCH(O$32,'Mapping cadres'!$B$1:$Z$1,0))</f>
        <v>0</v>
      </c>
      <c r="P522" s="226">
        <f>INDEX('Uganda workforce data - raw'!$A$4:$F$619,MATCH($B522, 'Uganda workforce data - raw'!$B$4:$B$619,0), MATCH("Filled Male",'Uganda workforce data - raw'!$A$4:$F$4,0))*INDEX('Mapping cadres'!$B$1:$Z$616,MATCH($B522, 'Mapping cadres'!$B$1:$B$616,0), MATCH(P$32,'Mapping cadres'!$B$1:$Z$1,0))</f>
        <v>0</v>
      </c>
      <c r="Q522" s="226">
        <f>INDEX('Uganda workforce data - raw'!$A$4:$F$619,MATCH($B522, 'Uganda workforce data - raw'!$B$4:$B$619,0), MATCH("Filled Male",'Uganda workforce data - raw'!$A$4:$F$4,0))*INDEX('Mapping cadres'!$B$1:$Z$616,MATCH($B522, 'Mapping cadres'!$B$1:$B$616,0), MATCH(Q$32,'Mapping cadres'!$B$1:$Z$1,0))</f>
        <v>0</v>
      </c>
      <c r="R522" s="226">
        <f>INDEX('Uganda workforce data - raw'!$A$4:$F$619,MATCH($B522, 'Uganda workforce data - raw'!$B$4:$B$619,0), MATCH("Filled Male",'Uganda workforce data - raw'!$A$4:$F$4,0))*INDEX('Mapping cadres'!$B$1:$Z$616,MATCH($B522, 'Mapping cadres'!$B$1:$B$616,0), MATCH(R$32,'Mapping cadres'!$B$1:$Z$1,0))</f>
        <v>0</v>
      </c>
      <c r="S522" s="226">
        <f>INDEX('Uganda workforce data - raw'!$A$4:$F$619,MATCH($B522, 'Uganda workforce data - raw'!$B$4:$B$619,0), MATCH("Filled Male",'Uganda workforce data - raw'!$A$4:$F$4,0))*INDEX('Mapping cadres'!$B$1:$Z$616,MATCH($B522, 'Mapping cadres'!$B$1:$B$616,0), MATCH(S$32,'Mapping cadres'!$B$1:$Z$1,0))</f>
        <v>0</v>
      </c>
      <c r="T522" s="226">
        <f>INDEX('Uganda workforce data - raw'!$A$4:$F$619,MATCH($B522, 'Uganda workforce data - raw'!$B$4:$B$619,0), MATCH("Filled Male",'Uganda workforce data - raw'!$A$4:$F$4,0))*INDEX('Mapping cadres'!$B$1:$Z$616,MATCH($B522, 'Mapping cadres'!$B$1:$B$616,0), MATCH(T$32,'Mapping cadres'!$B$1:$Z$1,0))</f>
        <v>0</v>
      </c>
      <c r="U522" s="226">
        <f>INDEX('Uganda workforce data - raw'!$A$4:$F$619,MATCH($B522, 'Uganda workforce data - raw'!$B$4:$B$619,0), MATCH("Filled Male",'Uganda workforce data - raw'!$A$4:$F$4,0))*INDEX('Mapping cadres'!$B$1:$Z$616,MATCH($B522, 'Mapping cadres'!$B$1:$B$616,0), MATCH(U$32,'Mapping cadres'!$B$1:$Z$1,0))</f>
        <v>0</v>
      </c>
      <c r="V522" s="226">
        <f>INDEX('Uganda workforce data - raw'!$A$4:$F$619,MATCH($B522, 'Uganda workforce data - raw'!$B$4:$B$619,0), MATCH("Filled Male",'Uganda workforce data - raw'!$A$4:$F$4,0))*INDEX('Mapping cadres'!$B$1:$Z$616,MATCH($B522, 'Mapping cadres'!$B$1:$B$616,0), MATCH(V$32,'Mapping cadres'!$B$1:$Z$1,0))</f>
        <v>0</v>
      </c>
      <c r="W522" s="226">
        <f>INDEX('Uganda workforce data - raw'!$A$4:$F$619,MATCH($B522, 'Uganda workforce data - raw'!$B$4:$B$619,0), MATCH("Filled Male",'Uganda workforce data - raw'!$A$4:$F$4,0))*INDEX('Mapping cadres'!$B$1:$Z$616,MATCH($B522, 'Mapping cadres'!$B$1:$B$616,0), MATCH(W$32,'Mapping cadres'!$B$1:$Z$1,0))</f>
        <v>0</v>
      </c>
      <c r="X522" s="226">
        <f>INDEX('Uganda workforce data - raw'!$A$4:$F$619,MATCH($B522, 'Uganda workforce data - raw'!$B$4:$B$619,0), MATCH("Filled Male",'Uganda workforce data - raw'!$A$4:$F$4,0))*INDEX('Mapping cadres'!$B$1:$Z$616,MATCH($B522, 'Mapping cadres'!$B$1:$B$616,0), MATCH(X$32,'Mapping cadres'!$B$1:$Z$1,0))</f>
        <v>0</v>
      </c>
      <c r="Y522" s="226">
        <f>INDEX('Uganda workforce data - raw'!$A$4:$F$619,MATCH($B522, 'Uganda workforce data - raw'!$B$4:$B$619,0), MATCH("Filled Male",'Uganda workforce data - raw'!$A$4:$F$4,0))*INDEX('Mapping cadres'!$B$1:$Z$616,MATCH($B522, 'Mapping cadres'!$B$1:$B$616,0), MATCH(Y$32,'Mapping cadres'!$B$1:$Z$1,0))</f>
        <v>0</v>
      </c>
      <c r="Z522" s="226">
        <f>INDEX('Uganda workforce data - raw'!$A$4:$F$619,MATCH($B522, 'Uganda workforce data - raw'!$B$4:$B$619,0), MATCH("Filled Male",'Uganda workforce data - raw'!$A$4:$F$4,0))*INDEX('Mapping cadres'!$B$1:$Z$616,MATCH($B522, 'Mapping cadres'!$B$1:$B$616,0), MATCH(Z$32,'Mapping cadres'!$B$1:$Z$1,0))</f>
        <v>0</v>
      </c>
      <c r="AA522" s="226">
        <f>INDEX('Uganda workforce data - raw'!$A$4:$F$619,MATCH($B522, 'Uganda workforce data - raw'!$B$4:$B$619,0), MATCH("Filled Female",'Uganda workforce data - raw'!$A$4:$F$4,0))*INDEX('Mapping cadres'!$B$1:$Z$616,MATCH($B522, 'Mapping cadres'!$B$1:$B$616,0), MATCH(AA$32,'Mapping cadres'!$B$1:$Z$1,0))</f>
        <v>0</v>
      </c>
      <c r="AB522" s="226">
        <f>INDEX('Uganda workforce data - raw'!$A$4:$F$619,MATCH($B522, 'Uganda workforce data - raw'!$B$4:$B$619,0), MATCH("Filled Female",'Uganda workforce data - raw'!$A$4:$F$4,0))*INDEX('Mapping cadres'!$B$1:$Z$616,MATCH($B522, 'Mapping cadres'!$B$1:$B$616,0), MATCH(AB$32,'Mapping cadres'!$B$1:$Z$1,0))</f>
        <v>0</v>
      </c>
      <c r="AC522" s="226">
        <f>INDEX('Uganda workforce data - raw'!$A$4:$F$619,MATCH($B522, 'Uganda workforce data - raw'!$B$4:$B$619,0), MATCH("Filled Female",'Uganda workforce data - raw'!$A$4:$F$4,0))*INDEX('Mapping cadres'!$B$1:$Z$616,MATCH($B522, 'Mapping cadres'!$B$1:$B$616,0), MATCH(AC$32,'Mapping cadres'!$B$1:$Z$1,0))</f>
        <v>0</v>
      </c>
      <c r="AD522" s="226">
        <f>INDEX('Uganda workforce data - raw'!$A$4:$F$619,MATCH($B522, 'Uganda workforce data - raw'!$B$4:$B$619,0), MATCH("Filled Female",'Uganda workforce data - raw'!$A$4:$F$4,0))*INDEX('Mapping cadres'!$B$1:$Z$616,MATCH($B522, 'Mapping cadres'!$B$1:$B$616,0), MATCH(AD$32,'Mapping cadres'!$B$1:$Z$1,0))</f>
        <v>0</v>
      </c>
      <c r="AE522" s="226">
        <f>INDEX('Uganda workforce data - raw'!$A$4:$F$619,MATCH($B522, 'Uganda workforce data - raw'!$B$4:$B$619,0), MATCH("Filled Female",'Uganda workforce data - raw'!$A$4:$F$4,0))*INDEX('Mapping cadres'!$B$1:$Z$616,MATCH($B522, 'Mapping cadres'!$B$1:$B$616,0), MATCH(AE$32,'Mapping cadres'!$B$1:$Z$1,0))</f>
        <v>0</v>
      </c>
      <c r="AF522" s="226">
        <f>INDEX('Uganda workforce data - raw'!$A$4:$F$619,MATCH($B522, 'Uganda workforce data - raw'!$B$4:$B$619,0), MATCH("Filled Female",'Uganda workforce data - raw'!$A$4:$F$4,0))*INDEX('Mapping cadres'!$B$1:$Z$616,MATCH($B522, 'Mapping cadres'!$B$1:$B$616,0), MATCH(AF$32,'Mapping cadres'!$B$1:$Z$1,0))</f>
        <v>0</v>
      </c>
      <c r="AG522" s="226">
        <f>INDEX('Uganda workforce data - raw'!$A$4:$F$619,MATCH($B522, 'Uganda workforce data - raw'!$B$4:$B$619,0), MATCH("Filled Female",'Uganda workforce data - raw'!$A$4:$F$4,0))*INDEX('Mapping cadres'!$B$1:$Z$616,MATCH($B522, 'Mapping cadres'!$B$1:$B$616,0), MATCH(AG$32,'Mapping cadres'!$B$1:$Z$1,0))</f>
        <v>0</v>
      </c>
      <c r="AH522" s="226">
        <f>INDEX('Uganda workforce data - raw'!$A$4:$F$619,MATCH($B522, 'Uganda workforce data - raw'!$B$4:$B$619,0), MATCH("Filled Female",'Uganda workforce data - raw'!$A$4:$F$4,0))*INDEX('Mapping cadres'!$B$1:$Z$616,MATCH($B522, 'Mapping cadres'!$B$1:$B$616,0), MATCH(AH$32,'Mapping cadres'!$B$1:$Z$1,0))</f>
        <v>0</v>
      </c>
      <c r="AI522" s="226">
        <f>INDEX('Uganda workforce data - raw'!$A$4:$F$619,MATCH($B522, 'Uganda workforce data - raw'!$B$4:$B$619,0), MATCH("Filled Female",'Uganda workforce data - raw'!$A$4:$F$4,0))*INDEX('Mapping cadres'!$B$1:$Z$616,MATCH($B522, 'Mapping cadres'!$B$1:$B$616,0), MATCH(AI$32,'Mapping cadres'!$B$1:$Z$1,0))</f>
        <v>0</v>
      </c>
      <c r="AJ522" s="226">
        <f>INDEX('Uganda workforce data - raw'!$A$4:$F$619,MATCH($B522, 'Uganda workforce data - raw'!$B$4:$B$619,0), MATCH("Filled Female",'Uganda workforce data - raw'!$A$4:$F$4,0))*INDEX('Mapping cadres'!$B$1:$Z$616,MATCH($B522, 'Mapping cadres'!$B$1:$B$616,0), MATCH(AJ$32,'Mapping cadres'!$B$1:$Z$1,0))</f>
        <v>0</v>
      </c>
      <c r="AK522" s="226">
        <f>INDEX('Uganda workforce data - raw'!$A$4:$F$619,MATCH($B522, 'Uganda workforce data - raw'!$B$4:$B$619,0), MATCH("Filled Female",'Uganda workforce data - raw'!$A$4:$F$4,0))*INDEX('Mapping cadres'!$B$1:$Z$616,MATCH($B522, 'Mapping cadres'!$B$1:$B$616,0), MATCH(AK$32,'Mapping cadres'!$B$1:$Z$1,0))</f>
        <v>0</v>
      </c>
      <c r="AL522" s="226">
        <f>INDEX('Uganda workforce data - raw'!$A$4:$F$619,MATCH($B522, 'Uganda workforce data - raw'!$B$4:$B$619,0), MATCH("Filled Female",'Uganda workforce data - raw'!$A$4:$F$4,0))*INDEX('Mapping cadres'!$B$1:$Z$616,MATCH($B522, 'Mapping cadres'!$B$1:$B$616,0), MATCH(AL$32,'Mapping cadres'!$B$1:$Z$1,0))</f>
        <v>0</v>
      </c>
      <c r="AM522" s="226">
        <f>INDEX('Uganda workforce data - raw'!$A$4:$F$619,MATCH($B522, 'Uganda workforce data - raw'!$B$4:$B$619,0), MATCH("Filled Female",'Uganda workforce data - raw'!$A$4:$F$4,0))*INDEX('Mapping cadres'!$B$1:$Z$616,MATCH($B522, 'Mapping cadres'!$B$1:$B$616,0), MATCH(AM$32,'Mapping cadres'!$B$1:$Z$1,0))</f>
        <v>0</v>
      </c>
      <c r="AN522" s="226">
        <f>INDEX('Uganda workforce data - raw'!$A$4:$F$619,MATCH($B522, 'Uganda workforce data - raw'!$B$4:$B$619,0), MATCH("Filled Female",'Uganda workforce data - raw'!$A$4:$F$4,0))*INDEX('Mapping cadres'!$B$1:$Z$616,MATCH($B522, 'Mapping cadres'!$B$1:$B$616,0), MATCH(AN$32,'Mapping cadres'!$B$1:$Z$1,0))</f>
        <v>0</v>
      </c>
      <c r="AO522" s="226">
        <f>INDEX('Uganda workforce data - raw'!$A$4:$F$619,MATCH($B522, 'Uganda workforce data - raw'!$B$4:$B$619,0), MATCH("Filled Female",'Uganda workforce data - raw'!$A$4:$F$4,0))*INDEX('Mapping cadres'!$B$1:$Z$616,MATCH($B522, 'Mapping cadres'!$B$1:$B$616,0), MATCH(AO$32,'Mapping cadres'!$B$1:$Z$1,0))</f>
        <v>0</v>
      </c>
      <c r="AP522" s="226">
        <f>INDEX('Uganda workforce data - raw'!$A$4:$F$619,MATCH($B522, 'Uganda workforce data - raw'!$B$4:$B$619,0), MATCH("Filled Female",'Uganda workforce data - raw'!$A$4:$F$4,0))*INDEX('Mapping cadres'!$B$1:$Z$616,MATCH($B522, 'Mapping cadres'!$B$1:$B$616,0), MATCH(AP$32,'Mapping cadres'!$B$1:$Z$1,0))</f>
        <v>0</v>
      </c>
      <c r="AQ522" s="226">
        <f>INDEX('Uganda workforce data - raw'!$A$4:$F$619,MATCH($B522, 'Uganda workforce data - raw'!$B$4:$B$619,0), MATCH("Filled Female",'Uganda workforce data - raw'!$A$4:$F$4,0))*INDEX('Mapping cadres'!$B$1:$Z$616,MATCH($B522, 'Mapping cadres'!$B$1:$B$616,0), MATCH(AQ$32,'Mapping cadres'!$B$1:$Z$1,0))</f>
        <v>0</v>
      </c>
      <c r="AR522" s="226">
        <f>INDEX('Uganda workforce data - raw'!$A$4:$F$619,MATCH($B522, 'Uganda workforce data - raw'!$B$4:$B$619,0), MATCH("Filled Female",'Uganda workforce data - raw'!$A$4:$F$4,0))*INDEX('Mapping cadres'!$B$1:$Z$616,MATCH($B522, 'Mapping cadres'!$B$1:$B$616,0), MATCH(AR$32,'Mapping cadres'!$B$1:$Z$1,0))</f>
        <v>0</v>
      </c>
      <c r="AS522" s="226">
        <f>INDEX('Uganda workforce data - raw'!$A$4:$F$619,MATCH($B522, 'Uganda workforce data - raw'!$B$4:$B$619,0), MATCH("Filled Female",'Uganda workforce data - raw'!$A$4:$F$4,0))*INDEX('Mapping cadres'!$B$1:$Z$616,MATCH($B522, 'Mapping cadres'!$B$1:$B$616,0), MATCH(AS$32,'Mapping cadres'!$B$1:$Z$1,0))</f>
        <v>0</v>
      </c>
      <c r="AT522" s="226">
        <f>INDEX('Uganda workforce data - raw'!$A$4:$F$619,MATCH($B522, 'Uganda workforce data - raw'!$B$4:$B$619,0), MATCH("Filled Female",'Uganda workforce data - raw'!$A$4:$F$4,0))*INDEX('Mapping cadres'!$B$1:$Z$616,MATCH($B522, 'Mapping cadres'!$B$1:$B$616,0), MATCH(AT$32,'Mapping cadres'!$B$1:$Z$1,0))</f>
        <v>0</v>
      </c>
      <c r="AU522" s="226">
        <f>INDEX('Uganda workforce data - raw'!$A$4:$F$619,MATCH($B522, 'Uganda workforce data - raw'!$B$4:$B$619,0), MATCH("Filled Female",'Uganda workforce data - raw'!$A$4:$F$4,0))*INDEX('Mapping cadres'!$B$1:$Z$616,MATCH($B522, 'Mapping cadres'!$B$1:$B$616,0), MATCH(AU$32,'Mapping cadres'!$B$1:$Z$1,0))</f>
        <v>0</v>
      </c>
      <c r="AV522" s="226">
        <f>INDEX('Uganda workforce data - raw'!$A$4:$F$619,MATCH($B522, 'Uganda workforce data - raw'!$B$4:$B$619,0), MATCH("Filled Female",'Uganda workforce data - raw'!$A$4:$F$4,0))*INDEX('Mapping cadres'!$B$1:$Z$616,MATCH($B522, 'Mapping cadres'!$B$1:$B$616,0), MATCH(AV$32,'Mapping cadres'!$B$1:$Z$1,0))</f>
        <v>0</v>
      </c>
      <c r="AW522" s="226">
        <f>INDEX('Uganda workforce data - raw'!$A$4:$F$619,MATCH($B522, 'Uganda workforce data - raw'!$B$4:$B$619,0), MATCH("Filled Female",'Uganda workforce data - raw'!$A$4:$F$4,0))*INDEX('Mapping cadres'!$B$1:$Z$616,MATCH($B522, 'Mapping cadres'!$B$1:$B$616,0), MATCH(AW$32,'Mapping cadres'!$B$1:$Z$1,0))</f>
        <v>0</v>
      </c>
      <c r="AX522" s="226">
        <f>INDEX('Uganda workforce data - raw'!$A$4:$F$619,MATCH($B522, 'Uganda workforce data - raw'!$B$4:$B$619,0), MATCH("Filled Female",'Uganda workforce data - raw'!$A$4:$F$4,0))*INDEX('Mapping cadres'!$B$1:$Z$616,MATCH($B522, 'Mapping cadres'!$B$1:$B$616,0), MATCH(AX$32,'Mapping cadres'!$B$1:$Z$1,0))</f>
        <v>0</v>
      </c>
      <c r="AY522" s="226">
        <f t="shared" si="173"/>
        <v>3</v>
      </c>
      <c r="AZ522" s="226">
        <f t="shared" si="174"/>
        <v>0</v>
      </c>
      <c r="BA522" s="226">
        <f t="shared" si="175"/>
        <v>0</v>
      </c>
      <c r="BB522" s="226">
        <f t="shared" si="176"/>
        <v>0</v>
      </c>
      <c r="BC522" s="226">
        <f t="shared" si="177"/>
        <v>0</v>
      </c>
      <c r="BD522" s="226">
        <f t="shared" si="178"/>
        <v>0</v>
      </c>
      <c r="BE522" s="226">
        <f t="shared" si="179"/>
        <v>0</v>
      </c>
      <c r="BF522" s="226">
        <f t="shared" si="180"/>
        <v>0</v>
      </c>
      <c r="BG522" s="226">
        <f t="shared" si="181"/>
        <v>0</v>
      </c>
      <c r="BH522" s="226">
        <f t="shared" si="182"/>
        <v>0</v>
      </c>
      <c r="BI522" s="226">
        <f t="shared" si="183"/>
        <v>0</v>
      </c>
      <c r="BJ522" s="226">
        <f t="shared" si="184"/>
        <v>0</v>
      </c>
      <c r="BK522" s="226">
        <f t="shared" si="185"/>
        <v>0</v>
      </c>
      <c r="BL522" s="226">
        <f t="shared" si="186"/>
        <v>0</v>
      </c>
      <c r="BM522" s="226">
        <f t="shared" si="187"/>
        <v>0</v>
      </c>
      <c r="BN522" s="226">
        <f t="shared" si="188"/>
        <v>0</v>
      </c>
      <c r="BO522" s="226">
        <f t="shared" si="189"/>
        <v>0</v>
      </c>
      <c r="BP522" s="226">
        <f t="shared" si="190"/>
        <v>0</v>
      </c>
      <c r="BQ522" s="226">
        <f t="shared" si="191"/>
        <v>0</v>
      </c>
      <c r="BR522" s="226">
        <f t="shared" si="192"/>
        <v>0</v>
      </c>
      <c r="BS522" s="226">
        <f t="shared" si="193"/>
        <v>0</v>
      </c>
      <c r="BT522" s="226">
        <f t="shared" si="194"/>
        <v>0</v>
      </c>
      <c r="BU522" s="226">
        <f t="shared" si="195"/>
        <v>0</v>
      </c>
      <c r="BV522" s="226">
        <f t="shared" si="196"/>
        <v>0</v>
      </c>
    </row>
    <row r="523" spans="1:74">
      <c r="A523" s="226">
        <v>491</v>
      </c>
      <c r="B523" s="226" t="s">
        <v>1789</v>
      </c>
      <c r="C523" s="226">
        <f>INDEX('Uganda workforce data - raw'!$A$4:$F$619,MATCH($B523, 'Uganda workforce data - raw'!$B$4:$B$619,0), MATCH("Filled Male",'Uganda workforce data - raw'!$A$4:$F$4,0))*INDEX('Mapping cadres'!$B$1:$Z$616,MATCH($B523, 'Mapping cadres'!$B$1:$B$616,0), MATCH(C$32,'Mapping cadres'!$B$1:$Z$1,0))</f>
        <v>4</v>
      </c>
      <c r="D523" s="226">
        <f>INDEX('Uganda workforce data - raw'!$A$4:$F$619,MATCH($B523, 'Uganda workforce data - raw'!$B$4:$B$619,0), MATCH("Filled Male",'Uganda workforce data - raw'!$A$4:$F$4,0))*INDEX('Mapping cadres'!$B$1:$Z$616,MATCH($B523, 'Mapping cadres'!$B$1:$B$616,0), MATCH(D$32,'Mapping cadres'!$B$1:$Z$1,0))</f>
        <v>0</v>
      </c>
      <c r="E523" s="226">
        <f>INDEX('Uganda workforce data - raw'!$A$4:$F$619,MATCH($B523, 'Uganda workforce data - raw'!$B$4:$B$619,0), MATCH("Filled Male",'Uganda workforce data - raw'!$A$4:$F$4,0))*INDEX('Mapping cadres'!$B$1:$Z$616,MATCH($B523, 'Mapping cadres'!$B$1:$B$616,0), MATCH(E$32,'Mapping cadres'!$B$1:$Z$1,0))</f>
        <v>0</v>
      </c>
      <c r="F523" s="226">
        <f>INDEX('Uganda workforce data - raw'!$A$4:$F$619,MATCH($B523, 'Uganda workforce data - raw'!$B$4:$B$619,0), MATCH("Filled Male",'Uganda workforce data - raw'!$A$4:$F$4,0))*INDEX('Mapping cadres'!$B$1:$Z$616,MATCH($B523, 'Mapping cadres'!$B$1:$B$616,0), MATCH(F$32,'Mapping cadres'!$B$1:$Z$1,0))</f>
        <v>0</v>
      </c>
      <c r="G523" s="226">
        <f>INDEX('Uganda workforce data - raw'!$A$4:$F$619,MATCH($B523, 'Uganda workforce data - raw'!$B$4:$B$619,0), MATCH("Filled Male",'Uganda workforce data - raw'!$A$4:$F$4,0))*INDEX('Mapping cadres'!$B$1:$Z$616,MATCH($B523, 'Mapping cadres'!$B$1:$B$616,0), MATCH(G$32,'Mapping cadres'!$B$1:$Z$1,0))</f>
        <v>0</v>
      </c>
      <c r="H523" s="226">
        <f>INDEX('Uganda workforce data - raw'!$A$4:$F$619,MATCH($B523, 'Uganda workforce data - raw'!$B$4:$B$619,0), MATCH("Filled Male",'Uganda workforce data - raw'!$A$4:$F$4,0))*INDEX('Mapping cadres'!$B$1:$Z$616,MATCH($B523, 'Mapping cadres'!$B$1:$B$616,0), MATCH(H$32,'Mapping cadres'!$B$1:$Z$1,0))</f>
        <v>0</v>
      </c>
      <c r="I523" s="226">
        <f>INDEX('Uganda workforce data - raw'!$A$4:$F$619,MATCH($B523, 'Uganda workforce data - raw'!$B$4:$B$619,0), MATCH("Filled Male",'Uganda workforce data - raw'!$A$4:$F$4,0))*INDEX('Mapping cadres'!$B$1:$Z$616,MATCH($B523, 'Mapping cadres'!$B$1:$B$616,0), MATCH(I$32,'Mapping cadres'!$B$1:$Z$1,0))</f>
        <v>0</v>
      </c>
      <c r="J523" s="226">
        <f>INDEX('Uganda workforce data - raw'!$A$4:$F$619,MATCH($B523, 'Uganda workforce data - raw'!$B$4:$B$619,0), MATCH("Filled Male",'Uganda workforce data - raw'!$A$4:$F$4,0))*INDEX('Mapping cadres'!$B$1:$Z$616,MATCH($B523, 'Mapping cadres'!$B$1:$B$616,0), MATCH(J$32,'Mapping cadres'!$B$1:$Z$1,0))</f>
        <v>0</v>
      </c>
      <c r="K523" s="226">
        <f>INDEX('Uganda workforce data - raw'!$A$4:$F$619,MATCH($B523, 'Uganda workforce data - raw'!$B$4:$B$619,0), MATCH("Filled Male",'Uganda workforce data - raw'!$A$4:$F$4,0))*INDEX('Mapping cadres'!$B$1:$Z$616,MATCH($B523, 'Mapping cadres'!$B$1:$B$616,0), MATCH(K$32,'Mapping cadres'!$B$1:$Z$1,0))</f>
        <v>0</v>
      </c>
      <c r="L523" s="226">
        <f>INDEX('Uganda workforce data - raw'!$A$4:$F$619,MATCH($B523, 'Uganda workforce data - raw'!$B$4:$B$619,0), MATCH("Filled Male",'Uganda workforce data - raw'!$A$4:$F$4,0))*INDEX('Mapping cadres'!$B$1:$Z$616,MATCH($B523, 'Mapping cadres'!$B$1:$B$616,0), MATCH(L$32,'Mapping cadres'!$B$1:$Z$1,0))</f>
        <v>0</v>
      </c>
      <c r="M523" s="226">
        <f>INDEX('Uganda workforce data - raw'!$A$4:$F$619,MATCH($B523, 'Uganda workforce data - raw'!$B$4:$B$619,0), MATCH("Filled Male",'Uganda workforce data - raw'!$A$4:$F$4,0))*INDEX('Mapping cadres'!$B$1:$Z$616,MATCH($B523, 'Mapping cadres'!$B$1:$B$616,0), MATCH(M$32,'Mapping cadres'!$B$1:$Z$1,0))</f>
        <v>0</v>
      </c>
      <c r="N523" s="226">
        <f>INDEX('Uganda workforce data - raw'!$A$4:$F$619,MATCH($B523, 'Uganda workforce data - raw'!$B$4:$B$619,0), MATCH("Filled Male",'Uganda workforce data - raw'!$A$4:$F$4,0))*INDEX('Mapping cadres'!$B$1:$Z$616,MATCH($B523, 'Mapping cadres'!$B$1:$B$616,0), MATCH(N$32,'Mapping cadres'!$B$1:$Z$1,0))</f>
        <v>0</v>
      </c>
      <c r="O523" s="226">
        <f>INDEX('Uganda workforce data - raw'!$A$4:$F$619,MATCH($B523, 'Uganda workforce data - raw'!$B$4:$B$619,0), MATCH("Filled Male",'Uganda workforce data - raw'!$A$4:$F$4,0))*INDEX('Mapping cadres'!$B$1:$Z$616,MATCH($B523, 'Mapping cadres'!$B$1:$B$616,0), MATCH(O$32,'Mapping cadres'!$B$1:$Z$1,0))</f>
        <v>0</v>
      </c>
      <c r="P523" s="226">
        <f>INDEX('Uganda workforce data - raw'!$A$4:$F$619,MATCH($B523, 'Uganda workforce data - raw'!$B$4:$B$619,0), MATCH("Filled Male",'Uganda workforce data - raw'!$A$4:$F$4,0))*INDEX('Mapping cadres'!$B$1:$Z$616,MATCH($B523, 'Mapping cadres'!$B$1:$B$616,0), MATCH(P$32,'Mapping cadres'!$B$1:$Z$1,0))</f>
        <v>0</v>
      </c>
      <c r="Q523" s="226">
        <f>INDEX('Uganda workforce data - raw'!$A$4:$F$619,MATCH($B523, 'Uganda workforce data - raw'!$B$4:$B$619,0), MATCH("Filled Male",'Uganda workforce data - raw'!$A$4:$F$4,0))*INDEX('Mapping cadres'!$B$1:$Z$616,MATCH($B523, 'Mapping cadres'!$B$1:$B$616,0), MATCH(Q$32,'Mapping cadres'!$B$1:$Z$1,0))</f>
        <v>0</v>
      </c>
      <c r="R523" s="226">
        <f>INDEX('Uganda workforce data - raw'!$A$4:$F$619,MATCH($B523, 'Uganda workforce data - raw'!$B$4:$B$619,0), MATCH("Filled Male",'Uganda workforce data - raw'!$A$4:$F$4,0))*INDEX('Mapping cadres'!$B$1:$Z$616,MATCH($B523, 'Mapping cadres'!$B$1:$B$616,0), MATCH(R$32,'Mapping cadres'!$B$1:$Z$1,0))</f>
        <v>0</v>
      </c>
      <c r="S523" s="226">
        <f>INDEX('Uganda workforce data - raw'!$A$4:$F$619,MATCH($B523, 'Uganda workforce data - raw'!$B$4:$B$619,0), MATCH("Filled Male",'Uganda workforce data - raw'!$A$4:$F$4,0))*INDEX('Mapping cadres'!$B$1:$Z$616,MATCH($B523, 'Mapping cadres'!$B$1:$B$616,0), MATCH(S$32,'Mapping cadres'!$B$1:$Z$1,0))</f>
        <v>0</v>
      </c>
      <c r="T523" s="226">
        <f>INDEX('Uganda workforce data - raw'!$A$4:$F$619,MATCH($B523, 'Uganda workforce data - raw'!$B$4:$B$619,0), MATCH("Filled Male",'Uganda workforce data - raw'!$A$4:$F$4,0))*INDEX('Mapping cadres'!$B$1:$Z$616,MATCH($B523, 'Mapping cadres'!$B$1:$B$616,0), MATCH(T$32,'Mapping cadres'!$B$1:$Z$1,0))</f>
        <v>0</v>
      </c>
      <c r="U523" s="226">
        <f>INDEX('Uganda workforce data - raw'!$A$4:$F$619,MATCH($B523, 'Uganda workforce data - raw'!$B$4:$B$619,0), MATCH("Filled Male",'Uganda workforce data - raw'!$A$4:$F$4,0))*INDEX('Mapping cadres'!$B$1:$Z$616,MATCH($B523, 'Mapping cadres'!$B$1:$B$616,0), MATCH(U$32,'Mapping cadres'!$B$1:$Z$1,0))</f>
        <v>0</v>
      </c>
      <c r="V523" s="226">
        <f>INDEX('Uganda workforce data - raw'!$A$4:$F$619,MATCH($B523, 'Uganda workforce data - raw'!$B$4:$B$619,0), MATCH("Filled Male",'Uganda workforce data - raw'!$A$4:$F$4,0))*INDEX('Mapping cadres'!$B$1:$Z$616,MATCH($B523, 'Mapping cadres'!$B$1:$B$616,0), MATCH(V$32,'Mapping cadres'!$B$1:$Z$1,0))</f>
        <v>0</v>
      </c>
      <c r="W523" s="226">
        <f>INDEX('Uganda workforce data - raw'!$A$4:$F$619,MATCH($B523, 'Uganda workforce data - raw'!$B$4:$B$619,0), MATCH("Filled Male",'Uganda workforce data - raw'!$A$4:$F$4,0))*INDEX('Mapping cadres'!$B$1:$Z$616,MATCH($B523, 'Mapping cadres'!$B$1:$B$616,0), MATCH(W$32,'Mapping cadres'!$B$1:$Z$1,0))</f>
        <v>0</v>
      </c>
      <c r="X523" s="226">
        <f>INDEX('Uganda workforce data - raw'!$A$4:$F$619,MATCH($B523, 'Uganda workforce data - raw'!$B$4:$B$619,0), MATCH("Filled Male",'Uganda workforce data - raw'!$A$4:$F$4,0))*INDEX('Mapping cadres'!$B$1:$Z$616,MATCH($B523, 'Mapping cadres'!$B$1:$B$616,0), MATCH(X$32,'Mapping cadres'!$B$1:$Z$1,0))</f>
        <v>0</v>
      </c>
      <c r="Y523" s="226">
        <f>INDEX('Uganda workforce data - raw'!$A$4:$F$619,MATCH($B523, 'Uganda workforce data - raw'!$B$4:$B$619,0), MATCH("Filled Male",'Uganda workforce data - raw'!$A$4:$F$4,0))*INDEX('Mapping cadres'!$B$1:$Z$616,MATCH($B523, 'Mapping cadres'!$B$1:$B$616,0), MATCH(Y$32,'Mapping cadres'!$B$1:$Z$1,0))</f>
        <v>0</v>
      </c>
      <c r="Z523" s="226">
        <f>INDEX('Uganda workforce data - raw'!$A$4:$F$619,MATCH($B523, 'Uganda workforce data - raw'!$B$4:$B$619,0), MATCH("Filled Male",'Uganda workforce data - raw'!$A$4:$F$4,0))*INDEX('Mapping cadres'!$B$1:$Z$616,MATCH($B523, 'Mapping cadres'!$B$1:$B$616,0), MATCH(Z$32,'Mapping cadres'!$B$1:$Z$1,0))</f>
        <v>0</v>
      </c>
      <c r="AA523" s="226">
        <f>INDEX('Uganda workforce data - raw'!$A$4:$F$619,MATCH($B523, 'Uganda workforce data - raw'!$B$4:$B$619,0), MATCH("Filled Female",'Uganda workforce data - raw'!$A$4:$F$4,0))*INDEX('Mapping cadres'!$B$1:$Z$616,MATCH($B523, 'Mapping cadres'!$B$1:$B$616,0), MATCH(AA$32,'Mapping cadres'!$B$1:$Z$1,0))</f>
        <v>5</v>
      </c>
      <c r="AB523" s="226">
        <f>INDEX('Uganda workforce data - raw'!$A$4:$F$619,MATCH($B523, 'Uganda workforce data - raw'!$B$4:$B$619,0), MATCH("Filled Female",'Uganda workforce data - raw'!$A$4:$F$4,0))*INDEX('Mapping cadres'!$B$1:$Z$616,MATCH($B523, 'Mapping cadres'!$B$1:$B$616,0), MATCH(AB$32,'Mapping cadres'!$B$1:$Z$1,0))</f>
        <v>0</v>
      </c>
      <c r="AC523" s="226">
        <f>INDEX('Uganda workforce data - raw'!$A$4:$F$619,MATCH($B523, 'Uganda workforce data - raw'!$B$4:$B$619,0), MATCH("Filled Female",'Uganda workforce data - raw'!$A$4:$F$4,0))*INDEX('Mapping cadres'!$B$1:$Z$616,MATCH($B523, 'Mapping cadres'!$B$1:$B$616,0), MATCH(AC$32,'Mapping cadres'!$B$1:$Z$1,0))</f>
        <v>0</v>
      </c>
      <c r="AD523" s="226">
        <f>INDEX('Uganda workforce data - raw'!$A$4:$F$619,MATCH($B523, 'Uganda workforce data - raw'!$B$4:$B$619,0), MATCH("Filled Female",'Uganda workforce data - raw'!$A$4:$F$4,0))*INDEX('Mapping cadres'!$B$1:$Z$616,MATCH($B523, 'Mapping cadres'!$B$1:$B$616,0), MATCH(AD$32,'Mapping cadres'!$B$1:$Z$1,0))</f>
        <v>0</v>
      </c>
      <c r="AE523" s="226">
        <f>INDEX('Uganda workforce data - raw'!$A$4:$F$619,MATCH($B523, 'Uganda workforce data - raw'!$B$4:$B$619,0), MATCH("Filled Female",'Uganda workforce data - raw'!$A$4:$F$4,0))*INDEX('Mapping cadres'!$B$1:$Z$616,MATCH($B523, 'Mapping cadres'!$B$1:$B$616,0), MATCH(AE$32,'Mapping cadres'!$B$1:$Z$1,0))</f>
        <v>0</v>
      </c>
      <c r="AF523" s="226">
        <f>INDEX('Uganda workforce data - raw'!$A$4:$F$619,MATCH($B523, 'Uganda workforce data - raw'!$B$4:$B$619,0), MATCH("Filled Female",'Uganda workforce data - raw'!$A$4:$F$4,0))*INDEX('Mapping cadres'!$B$1:$Z$616,MATCH($B523, 'Mapping cadres'!$B$1:$B$616,0), MATCH(AF$32,'Mapping cadres'!$B$1:$Z$1,0))</f>
        <v>0</v>
      </c>
      <c r="AG523" s="226">
        <f>INDEX('Uganda workforce data - raw'!$A$4:$F$619,MATCH($B523, 'Uganda workforce data - raw'!$B$4:$B$619,0), MATCH("Filled Female",'Uganda workforce data - raw'!$A$4:$F$4,0))*INDEX('Mapping cadres'!$B$1:$Z$616,MATCH($B523, 'Mapping cadres'!$B$1:$B$616,0), MATCH(AG$32,'Mapping cadres'!$B$1:$Z$1,0))</f>
        <v>0</v>
      </c>
      <c r="AH523" s="226">
        <f>INDEX('Uganda workforce data - raw'!$A$4:$F$619,MATCH($B523, 'Uganda workforce data - raw'!$B$4:$B$619,0), MATCH("Filled Female",'Uganda workforce data - raw'!$A$4:$F$4,0))*INDEX('Mapping cadres'!$B$1:$Z$616,MATCH($B523, 'Mapping cadres'!$B$1:$B$616,0), MATCH(AH$32,'Mapping cadres'!$B$1:$Z$1,0))</f>
        <v>0</v>
      </c>
      <c r="AI523" s="226">
        <f>INDEX('Uganda workforce data - raw'!$A$4:$F$619,MATCH($B523, 'Uganda workforce data - raw'!$B$4:$B$619,0), MATCH("Filled Female",'Uganda workforce data - raw'!$A$4:$F$4,0))*INDEX('Mapping cadres'!$B$1:$Z$616,MATCH($B523, 'Mapping cadres'!$B$1:$B$616,0), MATCH(AI$32,'Mapping cadres'!$B$1:$Z$1,0))</f>
        <v>0</v>
      </c>
      <c r="AJ523" s="226">
        <f>INDEX('Uganda workforce data - raw'!$A$4:$F$619,MATCH($B523, 'Uganda workforce data - raw'!$B$4:$B$619,0), MATCH("Filled Female",'Uganda workforce data - raw'!$A$4:$F$4,0))*INDEX('Mapping cadres'!$B$1:$Z$616,MATCH($B523, 'Mapping cadres'!$B$1:$B$616,0), MATCH(AJ$32,'Mapping cadres'!$B$1:$Z$1,0))</f>
        <v>0</v>
      </c>
      <c r="AK523" s="226">
        <f>INDEX('Uganda workforce data - raw'!$A$4:$F$619,MATCH($B523, 'Uganda workforce data - raw'!$B$4:$B$619,0), MATCH("Filled Female",'Uganda workforce data - raw'!$A$4:$F$4,0))*INDEX('Mapping cadres'!$B$1:$Z$616,MATCH($B523, 'Mapping cadres'!$B$1:$B$616,0), MATCH(AK$32,'Mapping cadres'!$B$1:$Z$1,0))</f>
        <v>0</v>
      </c>
      <c r="AL523" s="226">
        <f>INDEX('Uganda workforce data - raw'!$A$4:$F$619,MATCH($B523, 'Uganda workforce data - raw'!$B$4:$B$619,0), MATCH("Filled Female",'Uganda workforce data - raw'!$A$4:$F$4,0))*INDEX('Mapping cadres'!$B$1:$Z$616,MATCH($B523, 'Mapping cadres'!$B$1:$B$616,0), MATCH(AL$32,'Mapping cadres'!$B$1:$Z$1,0))</f>
        <v>0</v>
      </c>
      <c r="AM523" s="226">
        <f>INDEX('Uganda workforce data - raw'!$A$4:$F$619,MATCH($B523, 'Uganda workforce data - raw'!$B$4:$B$619,0), MATCH("Filled Female",'Uganda workforce data - raw'!$A$4:$F$4,0))*INDEX('Mapping cadres'!$B$1:$Z$616,MATCH($B523, 'Mapping cadres'!$B$1:$B$616,0), MATCH(AM$32,'Mapping cadres'!$B$1:$Z$1,0))</f>
        <v>0</v>
      </c>
      <c r="AN523" s="226">
        <f>INDEX('Uganda workforce data - raw'!$A$4:$F$619,MATCH($B523, 'Uganda workforce data - raw'!$B$4:$B$619,0), MATCH("Filled Female",'Uganda workforce data - raw'!$A$4:$F$4,0))*INDEX('Mapping cadres'!$B$1:$Z$616,MATCH($B523, 'Mapping cadres'!$B$1:$B$616,0), MATCH(AN$32,'Mapping cadres'!$B$1:$Z$1,0))</f>
        <v>0</v>
      </c>
      <c r="AO523" s="226">
        <f>INDEX('Uganda workforce data - raw'!$A$4:$F$619,MATCH($B523, 'Uganda workforce data - raw'!$B$4:$B$619,0), MATCH("Filled Female",'Uganda workforce data - raw'!$A$4:$F$4,0))*INDEX('Mapping cadres'!$B$1:$Z$616,MATCH($B523, 'Mapping cadres'!$B$1:$B$616,0), MATCH(AO$32,'Mapping cadres'!$B$1:$Z$1,0))</f>
        <v>0</v>
      </c>
      <c r="AP523" s="226">
        <f>INDEX('Uganda workforce data - raw'!$A$4:$F$619,MATCH($B523, 'Uganda workforce data - raw'!$B$4:$B$619,0), MATCH("Filled Female",'Uganda workforce data - raw'!$A$4:$F$4,0))*INDEX('Mapping cadres'!$B$1:$Z$616,MATCH($B523, 'Mapping cadres'!$B$1:$B$616,0), MATCH(AP$32,'Mapping cadres'!$B$1:$Z$1,0))</f>
        <v>0</v>
      </c>
      <c r="AQ523" s="226">
        <f>INDEX('Uganda workforce data - raw'!$A$4:$F$619,MATCH($B523, 'Uganda workforce data - raw'!$B$4:$B$619,0), MATCH("Filled Female",'Uganda workforce data - raw'!$A$4:$F$4,0))*INDEX('Mapping cadres'!$B$1:$Z$616,MATCH($B523, 'Mapping cadres'!$B$1:$B$616,0), MATCH(AQ$32,'Mapping cadres'!$B$1:$Z$1,0))</f>
        <v>0</v>
      </c>
      <c r="AR523" s="226">
        <f>INDEX('Uganda workforce data - raw'!$A$4:$F$619,MATCH($B523, 'Uganda workforce data - raw'!$B$4:$B$619,0), MATCH("Filled Female",'Uganda workforce data - raw'!$A$4:$F$4,0))*INDEX('Mapping cadres'!$B$1:$Z$616,MATCH($B523, 'Mapping cadres'!$B$1:$B$616,0), MATCH(AR$32,'Mapping cadres'!$B$1:$Z$1,0))</f>
        <v>0</v>
      </c>
      <c r="AS523" s="226">
        <f>INDEX('Uganda workforce data - raw'!$A$4:$F$619,MATCH($B523, 'Uganda workforce data - raw'!$B$4:$B$619,0), MATCH("Filled Female",'Uganda workforce data - raw'!$A$4:$F$4,0))*INDEX('Mapping cadres'!$B$1:$Z$616,MATCH($B523, 'Mapping cadres'!$B$1:$B$616,0), MATCH(AS$32,'Mapping cadres'!$B$1:$Z$1,0))</f>
        <v>0</v>
      </c>
      <c r="AT523" s="226">
        <f>INDEX('Uganda workforce data - raw'!$A$4:$F$619,MATCH($B523, 'Uganda workforce data - raw'!$B$4:$B$619,0), MATCH("Filled Female",'Uganda workforce data - raw'!$A$4:$F$4,0))*INDEX('Mapping cadres'!$B$1:$Z$616,MATCH($B523, 'Mapping cadres'!$B$1:$B$616,0), MATCH(AT$32,'Mapping cadres'!$B$1:$Z$1,0))</f>
        <v>0</v>
      </c>
      <c r="AU523" s="226">
        <f>INDEX('Uganda workforce data - raw'!$A$4:$F$619,MATCH($B523, 'Uganda workforce data - raw'!$B$4:$B$619,0), MATCH("Filled Female",'Uganda workforce data - raw'!$A$4:$F$4,0))*INDEX('Mapping cadres'!$B$1:$Z$616,MATCH($B523, 'Mapping cadres'!$B$1:$B$616,0), MATCH(AU$32,'Mapping cadres'!$B$1:$Z$1,0))</f>
        <v>0</v>
      </c>
      <c r="AV523" s="226">
        <f>INDEX('Uganda workforce data - raw'!$A$4:$F$619,MATCH($B523, 'Uganda workforce data - raw'!$B$4:$B$619,0), MATCH("Filled Female",'Uganda workforce data - raw'!$A$4:$F$4,0))*INDEX('Mapping cadres'!$B$1:$Z$616,MATCH($B523, 'Mapping cadres'!$B$1:$B$616,0), MATCH(AV$32,'Mapping cadres'!$B$1:$Z$1,0))</f>
        <v>0</v>
      </c>
      <c r="AW523" s="226">
        <f>INDEX('Uganda workforce data - raw'!$A$4:$F$619,MATCH($B523, 'Uganda workforce data - raw'!$B$4:$B$619,0), MATCH("Filled Female",'Uganda workforce data - raw'!$A$4:$F$4,0))*INDEX('Mapping cadres'!$B$1:$Z$616,MATCH($B523, 'Mapping cadres'!$B$1:$B$616,0), MATCH(AW$32,'Mapping cadres'!$B$1:$Z$1,0))</f>
        <v>0</v>
      </c>
      <c r="AX523" s="226">
        <f>INDEX('Uganda workforce data - raw'!$A$4:$F$619,MATCH($B523, 'Uganda workforce data - raw'!$B$4:$B$619,0), MATCH("Filled Female",'Uganda workforce data - raw'!$A$4:$F$4,0))*INDEX('Mapping cadres'!$B$1:$Z$616,MATCH($B523, 'Mapping cadres'!$B$1:$B$616,0), MATCH(AX$32,'Mapping cadres'!$B$1:$Z$1,0))</f>
        <v>0</v>
      </c>
      <c r="AY523" s="226">
        <f t="shared" si="173"/>
        <v>9</v>
      </c>
      <c r="AZ523" s="226">
        <f t="shared" si="174"/>
        <v>0</v>
      </c>
      <c r="BA523" s="226">
        <f t="shared" si="175"/>
        <v>0</v>
      </c>
      <c r="BB523" s="226">
        <f t="shared" si="176"/>
        <v>0</v>
      </c>
      <c r="BC523" s="226">
        <f t="shared" si="177"/>
        <v>0</v>
      </c>
      <c r="BD523" s="226">
        <f t="shared" si="178"/>
        <v>0</v>
      </c>
      <c r="BE523" s="226">
        <f t="shared" si="179"/>
        <v>0</v>
      </c>
      <c r="BF523" s="226">
        <f t="shared" si="180"/>
        <v>0</v>
      </c>
      <c r="BG523" s="226">
        <f t="shared" si="181"/>
        <v>0</v>
      </c>
      <c r="BH523" s="226">
        <f t="shared" si="182"/>
        <v>0</v>
      </c>
      <c r="BI523" s="226">
        <f t="shared" si="183"/>
        <v>0</v>
      </c>
      <c r="BJ523" s="226">
        <f t="shared" si="184"/>
        <v>0</v>
      </c>
      <c r="BK523" s="226">
        <f t="shared" si="185"/>
        <v>0</v>
      </c>
      <c r="BL523" s="226">
        <f t="shared" si="186"/>
        <v>0</v>
      </c>
      <c r="BM523" s="226">
        <f t="shared" si="187"/>
        <v>0</v>
      </c>
      <c r="BN523" s="226">
        <f t="shared" si="188"/>
        <v>0</v>
      </c>
      <c r="BO523" s="226">
        <f t="shared" si="189"/>
        <v>0</v>
      </c>
      <c r="BP523" s="226">
        <f t="shared" si="190"/>
        <v>0</v>
      </c>
      <c r="BQ523" s="226">
        <f t="shared" si="191"/>
        <v>0</v>
      </c>
      <c r="BR523" s="226">
        <f t="shared" si="192"/>
        <v>0</v>
      </c>
      <c r="BS523" s="226">
        <f t="shared" si="193"/>
        <v>0</v>
      </c>
      <c r="BT523" s="226">
        <f t="shared" si="194"/>
        <v>0</v>
      </c>
      <c r="BU523" s="226">
        <f t="shared" si="195"/>
        <v>0</v>
      </c>
      <c r="BV523" s="226">
        <f t="shared" si="196"/>
        <v>0</v>
      </c>
    </row>
    <row r="524" spans="1:74">
      <c r="A524" s="226">
        <v>492</v>
      </c>
      <c r="B524" s="237" t="s">
        <v>1790</v>
      </c>
      <c r="C524" s="226">
        <f>INDEX('Uganda workforce data - raw'!$A$4:$F$619,MATCH($B524, 'Uganda workforce data - raw'!$B$4:$B$619,0), MATCH("Filled Male",'Uganda workforce data - raw'!$A$4:$F$4,0))*INDEX('Mapping cadres'!$B$1:$Z$616,MATCH($B524, 'Mapping cadres'!$B$1:$B$616,0), MATCH(C$32,'Mapping cadres'!$B$1:$Z$1,0))</f>
        <v>0</v>
      </c>
      <c r="D524" s="226">
        <f>INDEX('Uganda workforce data - raw'!$A$4:$F$619,MATCH($B524, 'Uganda workforce data - raw'!$B$4:$B$619,0), MATCH("Filled Male",'Uganda workforce data - raw'!$A$4:$F$4,0))*INDEX('Mapping cadres'!$B$1:$Z$616,MATCH($B524, 'Mapping cadres'!$B$1:$B$616,0), MATCH(D$32,'Mapping cadres'!$B$1:$Z$1,0))</f>
        <v>0</v>
      </c>
      <c r="E524" s="226">
        <f>INDEX('Uganda workforce data - raw'!$A$4:$F$619,MATCH($B524, 'Uganda workforce data - raw'!$B$4:$B$619,0), MATCH("Filled Male",'Uganda workforce data - raw'!$A$4:$F$4,0))*INDEX('Mapping cadres'!$B$1:$Z$616,MATCH($B524, 'Mapping cadres'!$B$1:$B$616,0), MATCH(E$32,'Mapping cadres'!$B$1:$Z$1,0))</f>
        <v>1</v>
      </c>
      <c r="F524" s="226">
        <f>INDEX('Uganda workforce data - raw'!$A$4:$F$619,MATCH($B524, 'Uganda workforce data - raw'!$B$4:$B$619,0), MATCH("Filled Male",'Uganda workforce data - raw'!$A$4:$F$4,0))*INDEX('Mapping cadres'!$B$1:$Z$616,MATCH($B524, 'Mapping cadres'!$B$1:$B$616,0), MATCH(F$32,'Mapping cadres'!$B$1:$Z$1,0))</f>
        <v>0</v>
      </c>
      <c r="G524" s="226">
        <f>INDEX('Uganda workforce data - raw'!$A$4:$F$619,MATCH($B524, 'Uganda workforce data - raw'!$B$4:$B$619,0), MATCH("Filled Male",'Uganda workforce data - raw'!$A$4:$F$4,0))*INDEX('Mapping cadres'!$B$1:$Z$616,MATCH($B524, 'Mapping cadres'!$B$1:$B$616,0), MATCH(G$32,'Mapping cadres'!$B$1:$Z$1,0))</f>
        <v>0</v>
      </c>
      <c r="H524" s="226">
        <f>INDEX('Uganda workforce data - raw'!$A$4:$F$619,MATCH($B524, 'Uganda workforce data - raw'!$B$4:$B$619,0), MATCH("Filled Male",'Uganda workforce data - raw'!$A$4:$F$4,0))*INDEX('Mapping cadres'!$B$1:$Z$616,MATCH($B524, 'Mapping cadres'!$B$1:$B$616,0), MATCH(H$32,'Mapping cadres'!$B$1:$Z$1,0))</f>
        <v>0</v>
      </c>
      <c r="I524" s="226">
        <f>INDEX('Uganda workforce data - raw'!$A$4:$F$619,MATCH($B524, 'Uganda workforce data - raw'!$B$4:$B$619,0), MATCH("Filled Male",'Uganda workforce data - raw'!$A$4:$F$4,0))*INDEX('Mapping cadres'!$B$1:$Z$616,MATCH($B524, 'Mapping cadres'!$B$1:$B$616,0), MATCH(I$32,'Mapping cadres'!$B$1:$Z$1,0))</f>
        <v>0</v>
      </c>
      <c r="J524" s="226">
        <f>INDEX('Uganda workforce data - raw'!$A$4:$F$619,MATCH($B524, 'Uganda workforce data - raw'!$B$4:$B$619,0), MATCH("Filled Male",'Uganda workforce data - raw'!$A$4:$F$4,0))*INDEX('Mapping cadres'!$B$1:$Z$616,MATCH($B524, 'Mapping cadres'!$B$1:$B$616,0), MATCH(J$32,'Mapping cadres'!$B$1:$Z$1,0))</f>
        <v>0</v>
      </c>
      <c r="K524" s="226">
        <f>INDEX('Uganda workforce data - raw'!$A$4:$F$619,MATCH($B524, 'Uganda workforce data - raw'!$B$4:$B$619,0), MATCH("Filled Male",'Uganda workforce data - raw'!$A$4:$F$4,0))*INDEX('Mapping cadres'!$B$1:$Z$616,MATCH($B524, 'Mapping cadres'!$B$1:$B$616,0), MATCH(K$32,'Mapping cadres'!$B$1:$Z$1,0))</f>
        <v>0</v>
      </c>
      <c r="L524" s="226">
        <f>INDEX('Uganda workforce data - raw'!$A$4:$F$619,MATCH($B524, 'Uganda workforce data - raw'!$B$4:$B$619,0), MATCH("Filled Male",'Uganda workforce data - raw'!$A$4:$F$4,0))*INDEX('Mapping cadres'!$B$1:$Z$616,MATCH($B524, 'Mapping cadres'!$B$1:$B$616,0), MATCH(L$32,'Mapping cadres'!$B$1:$Z$1,0))</f>
        <v>0</v>
      </c>
      <c r="M524" s="226">
        <f>INDEX('Uganda workforce data - raw'!$A$4:$F$619,MATCH($B524, 'Uganda workforce data - raw'!$B$4:$B$619,0), MATCH("Filled Male",'Uganda workforce data - raw'!$A$4:$F$4,0))*INDEX('Mapping cadres'!$B$1:$Z$616,MATCH($B524, 'Mapping cadres'!$B$1:$B$616,0), MATCH(M$32,'Mapping cadres'!$B$1:$Z$1,0))</f>
        <v>0</v>
      </c>
      <c r="N524" s="226">
        <f>INDEX('Uganda workforce data - raw'!$A$4:$F$619,MATCH($B524, 'Uganda workforce data - raw'!$B$4:$B$619,0), MATCH("Filled Male",'Uganda workforce data - raw'!$A$4:$F$4,0))*INDEX('Mapping cadres'!$B$1:$Z$616,MATCH($B524, 'Mapping cadres'!$B$1:$B$616,0), MATCH(N$32,'Mapping cadres'!$B$1:$Z$1,0))</f>
        <v>0</v>
      </c>
      <c r="O524" s="226">
        <f>INDEX('Uganda workforce data - raw'!$A$4:$F$619,MATCH($B524, 'Uganda workforce data - raw'!$B$4:$B$619,0), MATCH("Filled Male",'Uganda workforce data - raw'!$A$4:$F$4,0))*INDEX('Mapping cadres'!$B$1:$Z$616,MATCH($B524, 'Mapping cadres'!$B$1:$B$616,0), MATCH(O$32,'Mapping cadres'!$B$1:$Z$1,0))</f>
        <v>0</v>
      </c>
      <c r="P524" s="226">
        <f>INDEX('Uganda workforce data - raw'!$A$4:$F$619,MATCH($B524, 'Uganda workforce data - raw'!$B$4:$B$619,0), MATCH("Filled Male",'Uganda workforce data - raw'!$A$4:$F$4,0))*INDEX('Mapping cadres'!$B$1:$Z$616,MATCH($B524, 'Mapping cadres'!$B$1:$B$616,0), MATCH(P$32,'Mapping cadres'!$B$1:$Z$1,0))</f>
        <v>0</v>
      </c>
      <c r="Q524" s="226">
        <f>INDEX('Uganda workforce data - raw'!$A$4:$F$619,MATCH($B524, 'Uganda workforce data - raw'!$B$4:$B$619,0), MATCH("Filled Male",'Uganda workforce data - raw'!$A$4:$F$4,0))*INDEX('Mapping cadres'!$B$1:$Z$616,MATCH($B524, 'Mapping cadres'!$B$1:$B$616,0), MATCH(Q$32,'Mapping cadres'!$B$1:$Z$1,0))</f>
        <v>0</v>
      </c>
      <c r="R524" s="226">
        <f>INDEX('Uganda workforce data - raw'!$A$4:$F$619,MATCH($B524, 'Uganda workforce data - raw'!$B$4:$B$619,0), MATCH("Filled Male",'Uganda workforce data - raw'!$A$4:$F$4,0))*INDEX('Mapping cadres'!$B$1:$Z$616,MATCH($B524, 'Mapping cadres'!$B$1:$B$616,0), MATCH(R$32,'Mapping cadres'!$B$1:$Z$1,0))</f>
        <v>0</v>
      </c>
      <c r="S524" s="226">
        <f>INDEX('Uganda workforce data - raw'!$A$4:$F$619,MATCH($B524, 'Uganda workforce data - raw'!$B$4:$B$619,0), MATCH("Filled Male",'Uganda workforce data - raw'!$A$4:$F$4,0))*INDEX('Mapping cadres'!$B$1:$Z$616,MATCH($B524, 'Mapping cadres'!$B$1:$B$616,0), MATCH(S$32,'Mapping cadres'!$B$1:$Z$1,0))</f>
        <v>0</v>
      </c>
      <c r="T524" s="226">
        <f>INDEX('Uganda workforce data - raw'!$A$4:$F$619,MATCH($B524, 'Uganda workforce data - raw'!$B$4:$B$619,0), MATCH("Filled Male",'Uganda workforce data - raw'!$A$4:$F$4,0))*INDEX('Mapping cadres'!$B$1:$Z$616,MATCH($B524, 'Mapping cadres'!$B$1:$B$616,0), MATCH(T$32,'Mapping cadres'!$B$1:$Z$1,0))</f>
        <v>0</v>
      </c>
      <c r="U524" s="226">
        <f>INDEX('Uganda workforce data - raw'!$A$4:$F$619,MATCH($B524, 'Uganda workforce data - raw'!$B$4:$B$619,0), MATCH("Filled Male",'Uganda workforce data - raw'!$A$4:$F$4,0))*INDEX('Mapping cadres'!$B$1:$Z$616,MATCH($B524, 'Mapping cadres'!$B$1:$B$616,0), MATCH(U$32,'Mapping cadres'!$B$1:$Z$1,0))</f>
        <v>0</v>
      </c>
      <c r="V524" s="226">
        <f>INDEX('Uganda workforce data - raw'!$A$4:$F$619,MATCH($B524, 'Uganda workforce data - raw'!$B$4:$B$619,0), MATCH("Filled Male",'Uganda workforce data - raw'!$A$4:$F$4,0))*INDEX('Mapping cadres'!$B$1:$Z$616,MATCH($B524, 'Mapping cadres'!$B$1:$B$616,0), MATCH(V$32,'Mapping cadres'!$B$1:$Z$1,0))</f>
        <v>0</v>
      </c>
      <c r="W524" s="226">
        <f>INDEX('Uganda workforce data - raw'!$A$4:$F$619,MATCH($B524, 'Uganda workforce data - raw'!$B$4:$B$619,0), MATCH("Filled Male",'Uganda workforce data - raw'!$A$4:$F$4,0))*INDEX('Mapping cadres'!$B$1:$Z$616,MATCH($B524, 'Mapping cadres'!$B$1:$B$616,0), MATCH(W$32,'Mapping cadres'!$B$1:$Z$1,0))</f>
        <v>0</v>
      </c>
      <c r="X524" s="226">
        <f>INDEX('Uganda workforce data - raw'!$A$4:$F$619,MATCH($B524, 'Uganda workforce data - raw'!$B$4:$B$619,0), MATCH("Filled Male",'Uganda workforce data - raw'!$A$4:$F$4,0))*INDEX('Mapping cadres'!$B$1:$Z$616,MATCH($B524, 'Mapping cadres'!$B$1:$B$616,0), MATCH(X$32,'Mapping cadres'!$B$1:$Z$1,0))</f>
        <v>0</v>
      </c>
      <c r="Y524" s="226">
        <f>INDEX('Uganda workforce data - raw'!$A$4:$F$619,MATCH($B524, 'Uganda workforce data - raw'!$B$4:$B$619,0), MATCH("Filled Male",'Uganda workforce data - raw'!$A$4:$F$4,0))*INDEX('Mapping cadres'!$B$1:$Z$616,MATCH($B524, 'Mapping cadres'!$B$1:$B$616,0), MATCH(Y$32,'Mapping cadres'!$B$1:$Z$1,0))</f>
        <v>0</v>
      </c>
      <c r="Z524" s="226">
        <f>INDEX('Uganda workforce data - raw'!$A$4:$F$619,MATCH($B524, 'Uganda workforce data - raw'!$B$4:$B$619,0), MATCH("Filled Male",'Uganda workforce data - raw'!$A$4:$F$4,0))*INDEX('Mapping cadres'!$B$1:$Z$616,MATCH($B524, 'Mapping cadres'!$B$1:$B$616,0), MATCH(Z$32,'Mapping cadres'!$B$1:$Z$1,0))</f>
        <v>0</v>
      </c>
      <c r="AA524" s="226">
        <f>INDEX('Uganda workforce data - raw'!$A$4:$F$619,MATCH($B524, 'Uganda workforce data - raw'!$B$4:$B$619,0), MATCH("Filled Female",'Uganda workforce data - raw'!$A$4:$F$4,0))*INDEX('Mapping cadres'!$B$1:$Z$616,MATCH($B524, 'Mapping cadres'!$B$1:$B$616,0), MATCH(AA$32,'Mapping cadres'!$B$1:$Z$1,0))</f>
        <v>0</v>
      </c>
      <c r="AB524" s="226">
        <f>INDEX('Uganda workforce data - raw'!$A$4:$F$619,MATCH($B524, 'Uganda workforce data - raw'!$B$4:$B$619,0), MATCH("Filled Female",'Uganda workforce data - raw'!$A$4:$F$4,0))*INDEX('Mapping cadres'!$B$1:$Z$616,MATCH($B524, 'Mapping cadres'!$B$1:$B$616,0), MATCH(AB$32,'Mapping cadres'!$B$1:$Z$1,0))</f>
        <v>0</v>
      </c>
      <c r="AC524" s="226">
        <f>INDEX('Uganda workforce data - raw'!$A$4:$F$619,MATCH($B524, 'Uganda workforce data - raw'!$B$4:$B$619,0), MATCH("Filled Female",'Uganda workforce data - raw'!$A$4:$F$4,0))*INDEX('Mapping cadres'!$B$1:$Z$616,MATCH($B524, 'Mapping cadres'!$B$1:$B$616,0), MATCH(AC$32,'Mapping cadres'!$B$1:$Z$1,0))</f>
        <v>0</v>
      </c>
      <c r="AD524" s="226">
        <f>INDEX('Uganda workforce data - raw'!$A$4:$F$619,MATCH($B524, 'Uganda workforce data - raw'!$B$4:$B$619,0), MATCH("Filled Female",'Uganda workforce data - raw'!$A$4:$F$4,0))*INDEX('Mapping cadres'!$B$1:$Z$616,MATCH($B524, 'Mapping cadres'!$B$1:$B$616,0), MATCH(AD$32,'Mapping cadres'!$B$1:$Z$1,0))</f>
        <v>0</v>
      </c>
      <c r="AE524" s="226">
        <f>INDEX('Uganda workforce data - raw'!$A$4:$F$619,MATCH($B524, 'Uganda workforce data - raw'!$B$4:$B$619,0), MATCH("Filled Female",'Uganda workforce data - raw'!$A$4:$F$4,0))*INDEX('Mapping cadres'!$B$1:$Z$616,MATCH($B524, 'Mapping cadres'!$B$1:$B$616,0), MATCH(AE$32,'Mapping cadres'!$B$1:$Z$1,0))</f>
        <v>0</v>
      </c>
      <c r="AF524" s="226">
        <f>INDEX('Uganda workforce data - raw'!$A$4:$F$619,MATCH($B524, 'Uganda workforce data - raw'!$B$4:$B$619,0), MATCH("Filled Female",'Uganda workforce data - raw'!$A$4:$F$4,0))*INDEX('Mapping cadres'!$B$1:$Z$616,MATCH($B524, 'Mapping cadres'!$B$1:$B$616,0), MATCH(AF$32,'Mapping cadres'!$B$1:$Z$1,0))</f>
        <v>0</v>
      </c>
      <c r="AG524" s="226">
        <f>INDEX('Uganda workforce data - raw'!$A$4:$F$619,MATCH($B524, 'Uganda workforce data - raw'!$B$4:$B$619,0), MATCH("Filled Female",'Uganda workforce data - raw'!$A$4:$F$4,0))*INDEX('Mapping cadres'!$B$1:$Z$616,MATCH($B524, 'Mapping cadres'!$B$1:$B$616,0), MATCH(AG$32,'Mapping cadres'!$B$1:$Z$1,0))</f>
        <v>0</v>
      </c>
      <c r="AH524" s="226">
        <f>INDEX('Uganda workforce data - raw'!$A$4:$F$619,MATCH($B524, 'Uganda workforce data - raw'!$B$4:$B$619,0), MATCH("Filled Female",'Uganda workforce data - raw'!$A$4:$F$4,0))*INDEX('Mapping cadres'!$B$1:$Z$616,MATCH($B524, 'Mapping cadres'!$B$1:$B$616,0), MATCH(AH$32,'Mapping cadres'!$B$1:$Z$1,0))</f>
        <v>0</v>
      </c>
      <c r="AI524" s="226">
        <f>INDEX('Uganda workforce data - raw'!$A$4:$F$619,MATCH($B524, 'Uganda workforce data - raw'!$B$4:$B$619,0), MATCH("Filled Female",'Uganda workforce data - raw'!$A$4:$F$4,0))*INDEX('Mapping cadres'!$B$1:$Z$616,MATCH($B524, 'Mapping cadres'!$B$1:$B$616,0), MATCH(AI$32,'Mapping cadres'!$B$1:$Z$1,0))</f>
        <v>0</v>
      </c>
      <c r="AJ524" s="226">
        <f>INDEX('Uganda workforce data - raw'!$A$4:$F$619,MATCH($B524, 'Uganda workforce data - raw'!$B$4:$B$619,0), MATCH("Filled Female",'Uganda workforce data - raw'!$A$4:$F$4,0))*INDEX('Mapping cadres'!$B$1:$Z$616,MATCH($B524, 'Mapping cadres'!$B$1:$B$616,0), MATCH(AJ$32,'Mapping cadres'!$B$1:$Z$1,0))</f>
        <v>0</v>
      </c>
      <c r="AK524" s="226">
        <f>INDEX('Uganda workforce data - raw'!$A$4:$F$619,MATCH($B524, 'Uganda workforce data - raw'!$B$4:$B$619,0), MATCH("Filled Female",'Uganda workforce data - raw'!$A$4:$F$4,0))*INDEX('Mapping cadres'!$B$1:$Z$616,MATCH($B524, 'Mapping cadres'!$B$1:$B$616,0), MATCH(AK$32,'Mapping cadres'!$B$1:$Z$1,0))</f>
        <v>0</v>
      </c>
      <c r="AL524" s="226">
        <f>INDEX('Uganda workforce data - raw'!$A$4:$F$619,MATCH($B524, 'Uganda workforce data - raw'!$B$4:$B$619,0), MATCH("Filled Female",'Uganda workforce data - raw'!$A$4:$F$4,0))*INDEX('Mapping cadres'!$B$1:$Z$616,MATCH($B524, 'Mapping cadres'!$B$1:$B$616,0), MATCH(AL$32,'Mapping cadres'!$B$1:$Z$1,0))</f>
        <v>0</v>
      </c>
      <c r="AM524" s="226">
        <f>INDEX('Uganda workforce data - raw'!$A$4:$F$619,MATCH($B524, 'Uganda workforce data - raw'!$B$4:$B$619,0), MATCH("Filled Female",'Uganda workforce data - raw'!$A$4:$F$4,0))*INDEX('Mapping cadres'!$B$1:$Z$616,MATCH($B524, 'Mapping cadres'!$B$1:$B$616,0), MATCH(AM$32,'Mapping cadres'!$B$1:$Z$1,0))</f>
        <v>0</v>
      </c>
      <c r="AN524" s="226">
        <f>INDEX('Uganda workforce data - raw'!$A$4:$F$619,MATCH($B524, 'Uganda workforce data - raw'!$B$4:$B$619,0), MATCH("Filled Female",'Uganda workforce data - raw'!$A$4:$F$4,0))*INDEX('Mapping cadres'!$B$1:$Z$616,MATCH($B524, 'Mapping cadres'!$B$1:$B$616,0), MATCH(AN$32,'Mapping cadres'!$B$1:$Z$1,0))</f>
        <v>0</v>
      </c>
      <c r="AO524" s="226">
        <f>INDEX('Uganda workforce data - raw'!$A$4:$F$619,MATCH($B524, 'Uganda workforce data - raw'!$B$4:$B$619,0), MATCH("Filled Female",'Uganda workforce data - raw'!$A$4:$F$4,0))*INDEX('Mapping cadres'!$B$1:$Z$616,MATCH($B524, 'Mapping cadres'!$B$1:$B$616,0), MATCH(AO$32,'Mapping cadres'!$B$1:$Z$1,0))</f>
        <v>0</v>
      </c>
      <c r="AP524" s="226">
        <f>INDEX('Uganda workforce data - raw'!$A$4:$F$619,MATCH($B524, 'Uganda workforce data - raw'!$B$4:$B$619,0), MATCH("Filled Female",'Uganda workforce data - raw'!$A$4:$F$4,0))*INDEX('Mapping cadres'!$B$1:$Z$616,MATCH($B524, 'Mapping cadres'!$B$1:$B$616,0), MATCH(AP$32,'Mapping cadres'!$B$1:$Z$1,0))</f>
        <v>0</v>
      </c>
      <c r="AQ524" s="226">
        <f>INDEX('Uganda workforce data - raw'!$A$4:$F$619,MATCH($B524, 'Uganda workforce data - raw'!$B$4:$B$619,0), MATCH("Filled Female",'Uganda workforce data - raw'!$A$4:$F$4,0))*INDEX('Mapping cadres'!$B$1:$Z$616,MATCH($B524, 'Mapping cadres'!$B$1:$B$616,0), MATCH(AQ$32,'Mapping cadres'!$B$1:$Z$1,0))</f>
        <v>0</v>
      </c>
      <c r="AR524" s="226">
        <f>INDEX('Uganda workforce data - raw'!$A$4:$F$619,MATCH($B524, 'Uganda workforce data - raw'!$B$4:$B$619,0), MATCH("Filled Female",'Uganda workforce data - raw'!$A$4:$F$4,0))*INDEX('Mapping cadres'!$B$1:$Z$616,MATCH($B524, 'Mapping cadres'!$B$1:$B$616,0), MATCH(AR$32,'Mapping cadres'!$B$1:$Z$1,0))</f>
        <v>0</v>
      </c>
      <c r="AS524" s="226">
        <f>INDEX('Uganda workforce data - raw'!$A$4:$F$619,MATCH($B524, 'Uganda workforce data - raw'!$B$4:$B$619,0), MATCH("Filled Female",'Uganda workforce data - raw'!$A$4:$F$4,0))*INDEX('Mapping cadres'!$B$1:$Z$616,MATCH($B524, 'Mapping cadres'!$B$1:$B$616,0), MATCH(AS$32,'Mapping cadres'!$B$1:$Z$1,0))</f>
        <v>0</v>
      </c>
      <c r="AT524" s="226">
        <f>INDEX('Uganda workforce data - raw'!$A$4:$F$619,MATCH($B524, 'Uganda workforce data - raw'!$B$4:$B$619,0), MATCH("Filled Female",'Uganda workforce data - raw'!$A$4:$F$4,0))*INDEX('Mapping cadres'!$B$1:$Z$616,MATCH($B524, 'Mapping cadres'!$B$1:$B$616,0), MATCH(AT$32,'Mapping cadres'!$B$1:$Z$1,0))</f>
        <v>0</v>
      </c>
      <c r="AU524" s="226">
        <f>INDEX('Uganda workforce data - raw'!$A$4:$F$619,MATCH($B524, 'Uganda workforce data - raw'!$B$4:$B$619,0), MATCH("Filled Female",'Uganda workforce data - raw'!$A$4:$F$4,0))*INDEX('Mapping cadres'!$B$1:$Z$616,MATCH($B524, 'Mapping cadres'!$B$1:$B$616,0), MATCH(AU$32,'Mapping cadres'!$B$1:$Z$1,0))</f>
        <v>0</v>
      </c>
      <c r="AV524" s="226">
        <f>INDEX('Uganda workforce data - raw'!$A$4:$F$619,MATCH($B524, 'Uganda workforce data - raw'!$B$4:$B$619,0), MATCH("Filled Female",'Uganda workforce data - raw'!$A$4:$F$4,0))*INDEX('Mapping cadres'!$B$1:$Z$616,MATCH($B524, 'Mapping cadres'!$B$1:$B$616,0), MATCH(AV$32,'Mapping cadres'!$B$1:$Z$1,0))</f>
        <v>0</v>
      </c>
      <c r="AW524" s="226">
        <f>INDEX('Uganda workforce data - raw'!$A$4:$F$619,MATCH($B524, 'Uganda workforce data - raw'!$B$4:$B$619,0), MATCH("Filled Female",'Uganda workforce data - raw'!$A$4:$F$4,0))*INDEX('Mapping cadres'!$B$1:$Z$616,MATCH($B524, 'Mapping cadres'!$B$1:$B$616,0), MATCH(AW$32,'Mapping cadres'!$B$1:$Z$1,0))</f>
        <v>0</v>
      </c>
      <c r="AX524" s="226">
        <f>INDEX('Uganda workforce data - raw'!$A$4:$F$619,MATCH($B524, 'Uganda workforce data - raw'!$B$4:$B$619,0), MATCH("Filled Female",'Uganda workforce data - raw'!$A$4:$F$4,0))*INDEX('Mapping cadres'!$B$1:$Z$616,MATCH($B524, 'Mapping cadres'!$B$1:$B$616,0), MATCH(AX$32,'Mapping cadres'!$B$1:$Z$1,0))</f>
        <v>0</v>
      </c>
      <c r="AY524" s="226">
        <f t="shared" si="173"/>
        <v>0</v>
      </c>
      <c r="AZ524" s="226">
        <f t="shared" si="174"/>
        <v>0</v>
      </c>
      <c r="BA524" s="226">
        <f t="shared" si="175"/>
        <v>1</v>
      </c>
      <c r="BB524" s="226">
        <f t="shared" si="176"/>
        <v>0</v>
      </c>
      <c r="BC524" s="226">
        <f t="shared" si="177"/>
        <v>0</v>
      </c>
      <c r="BD524" s="226">
        <f t="shared" si="178"/>
        <v>0</v>
      </c>
      <c r="BE524" s="226">
        <f t="shared" si="179"/>
        <v>0</v>
      </c>
      <c r="BF524" s="226">
        <f t="shared" si="180"/>
        <v>0</v>
      </c>
      <c r="BG524" s="226">
        <f t="shared" si="181"/>
        <v>0</v>
      </c>
      <c r="BH524" s="226">
        <f t="shared" si="182"/>
        <v>0</v>
      </c>
      <c r="BI524" s="226">
        <f t="shared" si="183"/>
        <v>0</v>
      </c>
      <c r="BJ524" s="226">
        <f t="shared" si="184"/>
        <v>0</v>
      </c>
      <c r="BK524" s="226">
        <f t="shared" si="185"/>
        <v>0</v>
      </c>
      <c r="BL524" s="226">
        <f t="shared" si="186"/>
        <v>0</v>
      </c>
      <c r="BM524" s="226">
        <f t="shared" si="187"/>
        <v>0</v>
      </c>
      <c r="BN524" s="226">
        <f t="shared" si="188"/>
        <v>0</v>
      </c>
      <c r="BO524" s="226">
        <f t="shared" si="189"/>
        <v>0</v>
      </c>
      <c r="BP524" s="226">
        <f t="shared" si="190"/>
        <v>0</v>
      </c>
      <c r="BQ524" s="226">
        <f t="shared" si="191"/>
        <v>0</v>
      </c>
      <c r="BR524" s="226">
        <f t="shared" si="192"/>
        <v>0</v>
      </c>
      <c r="BS524" s="226">
        <f t="shared" si="193"/>
        <v>0</v>
      </c>
      <c r="BT524" s="226">
        <f t="shared" si="194"/>
        <v>0</v>
      </c>
      <c r="BU524" s="226">
        <f t="shared" si="195"/>
        <v>0</v>
      </c>
      <c r="BV524" s="226">
        <f t="shared" si="196"/>
        <v>0</v>
      </c>
    </row>
    <row r="525" spans="1:74">
      <c r="A525" s="226">
        <v>493</v>
      </c>
      <c r="B525" s="226" t="s">
        <v>1791</v>
      </c>
      <c r="C525" s="226">
        <f>INDEX('Uganda workforce data - raw'!$A$4:$F$619,MATCH($B525, 'Uganda workforce data - raw'!$B$4:$B$619,0), MATCH("Filled Male",'Uganda workforce data - raw'!$A$4:$F$4,0))*INDEX('Mapping cadres'!$B$1:$Z$616,MATCH($B525, 'Mapping cadres'!$B$1:$B$616,0), MATCH(C$32,'Mapping cadres'!$B$1:$Z$1,0))</f>
        <v>0</v>
      </c>
      <c r="D525" s="226">
        <f>INDEX('Uganda workforce data - raw'!$A$4:$F$619,MATCH($B525, 'Uganda workforce data - raw'!$B$4:$B$619,0), MATCH("Filled Male",'Uganda workforce data - raw'!$A$4:$F$4,0))*INDEX('Mapping cadres'!$B$1:$Z$616,MATCH($B525, 'Mapping cadres'!$B$1:$B$616,0), MATCH(D$32,'Mapping cadres'!$B$1:$Z$1,0))</f>
        <v>0</v>
      </c>
      <c r="E525" s="226">
        <f>INDEX('Uganda workforce data - raw'!$A$4:$F$619,MATCH($B525, 'Uganda workforce data - raw'!$B$4:$B$619,0), MATCH("Filled Male",'Uganda workforce data - raw'!$A$4:$F$4,0))*INDEX('Mapping cadres'!$B$1:$Z$616,MATCH($B525, 'Mapping cadres'!$B$1:$B$616,0), MATCH(E$32,'Mapping cadres'!$B$1:$Z$1,0))</f>
        <v>0</v>
      </c>
      <c r="F525" s="226">
        <f>INDEX('Uganda workforce data - raw'!$A$4:$F$619,MATCH($B525, 'Uganda workforce data - raw'!$B$4:$B$619,0), MATCH("Filled Male",'Uganda workforce data - raw'!$A$4:$F$4,0))*INDEX('Mapping cadres'!$B$1:$Z$616,MATCH($B525, 'Mapping cadres'!$B$1:$B$616,0), MATCH(F$32,'Mapping cadres'!$B$1:$Z$1,0))</f>
        <v>0</v>
      </c>
      <c r="G525" s="226">
        <f>INDEX('Uganda workforce data - raw'!$A$4:$F$619,MATCH($B525, 'Uganda workforce data - raw'!$B$4:$B$619,0), MATCH("Filled Male",'Uganda workforce data - raw'!$A$4:$F$4,0))*INDEX('Mapping cadres'!$B$1:$Z$616,MATCH($B525, 'Mapping cadres'!$B$1:$B$616,0), MATCH(G$32,'Mapping cadres'!$B$1:$Z$1,0))</f>
        <v>0</v>
      </c>
      <c r="H525" s="226">
        <f>INDEX('Uganda workforce data - raw'!$A$4:$F$619,MATCH($B525, 'Uganda workforce data - raw'!$B$4:$B$619,0), MATCH("Filled Male",'Uganda workforce data - raw'!$A$4:$F$4,0))*INDEX('Mapping cadres'!$B$1:$Z$616,MATCH($B525, 'Mapping cadres'!$B$1:$B$616,0), MATCH(H$32,'Mapping cadres'!$B$1:$Z$1,0))</f>
        <v>129</v>
      </c>
      <c r="I525" s="226">
        <f>INDEX('Uganda workforce data - raw'!$A$4:$F$619,MATCH($B525, 'Uganda workforce data - raw'!$B$4:$B$619,0), MATCH("Filled Male",'Uganda workforce data - raw'!$A$4:$F$4,0))*INDEX('Mapping cadres'!$B$1:$Z$616,MATCH($B525, 'Mapping cadres'!$B$1:$B$616,0), MATCH(I$32,'Mapping cadres'!$B$1:$Z$1,0))</f>
        <v>0</v>
      </c>
      <c r="J525" s="226">
        <f>INDEX('Uganda workforce data - raw'!$A$4:$F$619,MATCH($B525, 'Uganda workforce data - raw'!$B$4:$B$619,0), MATCH("Filled Male",'Uganda workforce data - raw'!$A$4:$F$4,0))*INDEX('Mapping cadres'!$B$1:$Z$616,MATCH($B525, 'Mapping cadres'!$B$1:$B$616,0), MATCH(J$32,'Mapping cadres'!$B$1:$Z$1,0))</f>
        <v>0</v>
      </c>
      <c r="K525" s="226">
        <f>INDEX('Uganda workforce data - raw'!$A$4:$F$619,MATCH($B525, 'Uganda workforce data - raw'!$B$4:$B$619,0), MATCH("Filled Male",'Uganda workforce data - raw'!$A$4:$F$4,0))*INDEX('Mapping cadres'!$B$1:$Z$616,MATCH($B525, 'Mapping cadres'!$B$1:$B$616,0), MATCH(K$32,'Mapping cadres'!$B$1:$Z$1,0))</f>
        <v>0</v>
      </c>
      <c r="L525" s="226">
        <f>INDEX('Uganda workforce data - raw'!$A$4:$F$619,MATCH($B525, 'Uganda workforce data - raw'!$B$4:$B$619,0), MATCH("Filled Male",'Uganda workforce data - raw'!$A$4:$F$4,0))*INDEX('Mapping cadres'!$B$1:$Z$616,MATCH($B525, 'Mapping cadres'!$B$1:$B$616,0), MATCH(L$32,'Mapping cadres'!$B$1:$Z$1,0))</f>
        <v>0</v>
      </c>
      <c r="M525" s="226">
        <f>INDEX('Uganda workforce data - raw'!$A$4:$F$619,MATCH($B525, 'Uganda workforce data - raw'!$B$4:$B$619,0), MATCH("Filled Male",'Uganda workforce data - raw'!$A$4:$F$4,0))*INDEX('Mapping cadres'!$B$1:$Z$616,MATCH($B525, 'Mapping cadres'!$B$1:$B$616,0), MATCH(M$32,'Mapping cadres'!$B$1:$Z$1,0))</f>
        <v>0</v>
      </c>
      <c r="N525" s="226">
        <f>INDEX('Uganda workforce data - raw'!$A$4:$F$619,MATCH($B525, 'Uganda workforce data - raw'!$B$4:$B$619,0), MATCH("Filled Male",'Uganda workforce data - raw'!$A$4:$F$4,0))*INDEX('Mapping cadres'!$B$1:$Z$616,MATCH($B525, 'Mapping cadres'!$B$1:$B$616,0), MATCH(N$32,'Mapping cadres'!$B$1:$Z$1,0))</f>
        <v>0</v>
      </c>
      <c r="O525" s="226">
        <f>INDEX('Uganda workforce data - raw'!$A$4:$F$619,MATCH($B525, 'Uganda workforce data - raw'!$B$4:$B$619,0), MATCH("Filled Male",'Uganda workforce data - raw'!$A$4:$F$4,0))*INDEX('Mapping cadres'!$B$1:$Z$616,MATCH($B525, 'Mapping cadres'!$B$1:$B$616,0), MATCH(O$32,'Mapping cadres'!$B$1:$Z$1,0))</f>
        <v>0</v>
      </c>
      <c r="P525" s="226">
        <f>INDEX('Uganda workforce data - raw'!$A$4:$F$619,MATCH($B525, 'Uganda workforce data - raw'!$B$4:$B$619,0), MATCH("Filled Male",'Uganda workforce data - raw'!$A$4:$F$4,0))*INDEX('Mapping cadres'!$B$1:$Z$616,MATCH($B525, 'Mapping cadres'!$B$1:$B$616,0), MATCH(P$32,'Mapping cadres'!$B$1:$Z$1,0))</f>
        <v>0</v>
      </c>
      <c r="Q525" s="226">
        <f>INDEX('Uganda workforce data - raw'!$A$4:$F$619,MATCH($B525, 'Uganda workforce data - raw'!$B$4:$B$619,0), MATCH("Filled Male",'Uganda workforce data - raw'!$A$4:$F$4,0))*INDEX('Mapping cadres'!$B$1:$Z$616,MATCH($B525, 'Mapping cadres'!$B$1:$B$616,0), MATCH(Q$32,'Mapping cadres'!$B$1:$Z$1,0))</f>
        <v>0</v>
      </c>
      <c r="R525" s="226">
        <f>INDEX('Uganda workforce data - raw'!$A$4:$F$619,MATCH($B525, 'Uganda workforce data - raw'!$B$4:$B$619,0), MATCH("Filled Male",'Uganda workforce data - raw'!$A$4:$F$4,0))*INDEX('Mapping cadres'!$B$1:$Z$616,MATCH($B525, 'Mapping cadres'!$B$1:$B$616,0), MATCH(R$32,'Mapping cadres'!$B$1:$Z$1,0))</f>
        <v>0</v>
      </c>
      <c r="S525" s="226">
        <f>INDEX('Uganda workforce data - raw'!$A$4:$F$619,MATCH($B525, 'Uganda workforce data - raw'!$B$4:$B$619,0), MATCH("Filled Male",'Uganda workforce data - raw'!$A$4:$F$4,0))*INDEX('Mapping cadres'!$B$1:$Z$616,MATCH($B525, 'Mapping cadres'!$B$1:$B$616,0), MATCH(S$32,'Mapping cadres'!$B$1:$Z$1,0))</f>
        <v>0</v>
      </c>
      <c r="T525" s="226">
        <f>INDEX('Uganda workforce data - raw'!$A$4:$F$619,MATCH($B525, 'Uganda workforce data - raw'!$B$4:$B$619,0), MATCH("Filled Male",'Uganda workforce data - raw'!$A$4:$F$4,0))*INDEX('Mapping cadres'!$B$1:$Z$616,MATCH($B525, 'Mapping cadres'!$B$1:$B$616,0), MATCH(T$32,'Mapping cadres'!$B$1:$Z$1,0))</f>
        <v>0</v>
      </c>
      <c r="U525" s="226">
        <f>INDEX('Uganda workforce data - raw'!$A$4:$F$619,MATCH($B525, 'Uganda workforce data - raw'!$B$4:$B$619,0), MATCH("Filled Male",'Uganda workforce data - raw'!$A$4:$F$4,0))*INDEX('Mapping cadres'!$B$1:$Z$616,MATCH($B525, 'Mapping cadres'!$B$1:$B$616,0), MATCH(U$32,'Mapping cadres'!$B$1:$Z$1,0))</f>
        <v>0</v>
      </c>
      <c r="V525" s="226">
        <f>INDEX('Uganda workforce data - raw'!$A$4:$F$619,MATCH($B525, 'Uganda workforce data - raw'!$B$4:$B$619,0), MATCH("Filled Male",'Uganda workforce data - raw'!$A$4:$F$4,0))*INDEX('Mapping cadres'!$B$1:$Z$616,MATCH($B525, 'Mapping cadres'!$B$1:$B$616,0), MATCH(V$32,'Mapping cadres'!$B$1:$Z$1,0))</f>
        <v>0</v>
      </c>
      <c r="W525" s="226">
        <f>INDEX('Uganda workforce data - raw'!$A$4:$F$619,MATCH($B525, 'Uganda workforce data - raw'!$B$4:$B$619,0), MATCH("Filled Male",'Uganda workforce data - raw'!$A$4:$F$4,0))*INDEX('Mapping cadres'!$B$1:$Z$616,MATCH($B525, 'Mapping cadres'!$B$1:$B$616,0), MATCH(W$32,'Mapping cadres'!$B$1:$Z$1,0))</f>
        <v>0</v>
      </c>
      <c r="X525" s="226">
        <f>INDEX('Uganda workforce data - raw'!$A$4:$F$619,MATCH($B525, 'Uganda workforce data - raw'!$B$4:$B$619,0), MATCH("Filled Male",'Uganda workforce data - raw'!$A$4:$F$4,0))*INDEX('Mapping cadres'!$B$1:$Z$616,MATCH($B525, 'Mapping cadres'!$B$1:$B$616,0), MATCH(X$32,'Mapping cadres'!$B$1:$Z$1,0))</f>
        <v>0</v>
      </c>
      <c r="Y525" s="226">
        <f>INDEX('Uganda workforce data - raw'!$A$4:$F$619,MATCH($B525, 'Uganda workforce data - raw'!$B$4:$B$619,0), MATCH("Filled Male",'Uganda workforce data - raw'!$A$4:$F$4,0))*INDEX('Mapping cadres'!$B$1:$Z$616,MATCH($B525, 'Mapping cadres'!$B$1:$B$616,0), MATCH(Y$32,'Mapping cadres'!$B$1:$Z$1,0))</f>
        <v>0</v>
      </c>
      <c r="Z525" s="226">
        <f>INDEX('Uganda workforce data - raw'!$A$4:$F$619,MATCH($B525, 'Uganda workforce data - raw'!$B$4:$B$619,0), MATCH("Filled Male",'Uganda workforce data - raw'!$A$4:$F$4,0))*INDEX('Mapping cadres'!$B$1:$Z$616,MATCH($B525, 'Mapping cadres'!$B$1:$B$616,0), MATCH(Z$32,'Mapping cadres'!$B$1:$Z$1,0))</f>
        <v>0</v>
      </c>
      <c r="AA525" s="226">
        <f>INDEX('Uganda workforce data - raw'!$A$4:$F$619,MATCH($B525, 'Uganda workforce data - raw'!$B$4:$B$619,0), MATCH("Filled Female",'Uganda workforce data - raw'!$A$4:$F$4,0))*INDEX('Mapping cadres'!$B$1:$Z$616,MATCH($B525, 'Mapping cadres'!$B$1:$B$616,0), MATCH(AA$32,'Mapping cadres'!$B$1:$Z$1,0))</f>
        <v>0</v>
      </c>
      <c r="AB525" s="226">
        <f>INDEX('Uganda workforce data - raw'!$A$4:$F$619,MATCH($B525, 'Uganda workforce data - raw'!$B$4:$B$619,0), MATCH("Filled Female",'Uganda workforce data - raw'!$A$4:$F$4,0))*INDEX('Mapping cadres'!$B$1:$Z$616,MATCH($B525, 'Mapping cadres'!$B$1:$B$616,0), MATCH(AB$32,'Mapping cadres'!$B$1:$Z$1,0))</f>
        <v>0</v>
      </c>
      <c r="AC525" s="226">
        <f>INDEX('Uganda workforce data - raw'!$A$4:$F$619,MATCH($B525, 'Uganda workforce data - raw'!$B$4:$B$619,0), MATCH("Filled Female",'Uganda workforce data - raw'!$A$4:$F$4,0))*INDEX('Mapping cadres'!$B$1:$Z$616,MATCH($B525, 'Mapping cadres'!$B$1:$B$616,0), MATCH(AC$32,'Mapping cadres'!$B$1:$Z$1,0))</f>
        <v>0</v>
      </c>
      <c r="AD525" s="226">
        <f>INDEX('Uganda workforce data - raw'!$A$4:$F$619,MATCH($B525, 'Uganda workforce data - raw'!$B$4:$B$619,0), MATCH("Filled Female",'Uganda workforce data - raw'!$A$4:$F$4,0))*INDEX('Mapping cadres'!$B$1:$Z$616,MATCH($B525, 'Mapping cadres'!$B$1:$B$616,0), MATCH(AD$32,'Mapping cadres'!$B$1:$Z$1,0))</f>
        <v>0</v>
      </c>
      <c r="AE525" s="226">
        <f>INDEX('Uganda workforce data - raw'!$A$4:$F$619,MATCH($B525, 'Uganda workforce data - raw'!$B$4:$B$619,0), MATCH("Filled Female",'Uganda workforce data - raw'!$A$4:$F$4,0))*INDEX('Mapping cadres'!$B$1:$Z$616,MATCH($B525, 'Mapping cadres'!$B$1:$B$616,0), MATCH(AE$32,'Mapping cadres'!$B$1:$Z$1,0))</f>
        <v>0</v>
      </c>
      <c r="AF525" s="226">
        <f>INDEX('Uganda workforce data - raw'!$A$4:$F$619,MATCH($B525, 'Uganda workforce data - raw'!$B$4:$B$619,0), MATCH("Filled Female",'Uganda workforce data - raw'!$A$4:$F$4,0))*INDEX('Mapping cadres'!$B$1:$Z$616,MATCH($B525, 'Mapping cadres'!$B$1:$B$616,0), MATCH(AF$32,'Mapping cadres'!$B$1:$Z$1,0))</f>
        <v>162</v>
      </c>
      <c r="AG525" s="226">
        <f>INDEX('Uganda workforce data - raw'!$A$4:$F$619,MATCH($B525, 'Uganda workforce data - raw'!$B$4:$B$619,0), MATCH("Filled Female",'Uganda workforce data - raw'!$A$4:$F$4,0))*INDEX('Mapping cadres'!$B$1:$Z$616,MATCH($B525, 'Mapping cadres'!$B$1:$B$616,0), MATCH(AG$32,'Mapping cadres'!$B$1:$Z$1,0))</f>
        <v>0</v>
      </c>
      <c r="AH525" s="226">
        <f>INDEX('Uganda workforce data - raw'!$A$4:$F$619,MATCH($B525, 'Uganda workforce data - raw'!$B$4:$B$619,0), MATCH("Filled Female",'Uganda workforce data - raw'!$A$4:$F$4,0))*INDEX('Mapping cadres'!$B$1:$Z$616,MATCH($B525, 'Mapping cadres'!$B$1:$B$616,0), MATCH(AH$32,'Mapping cadres'!$B$1:$Z$1,0))</f>
        <v>0</v>
      </c>
      <c r="AI525" s="226">
        <f>INDEX('Uganda workforce data - raw'!$A$4:$F$619,MATCH($B525, 'Uganda workforce data - raw'!$B$4:$B$619,0), MATCH("Filled Female",'Uganda workforce data - raw'!$A$4:$F$4,0))*INDEX('Mapping cadres'!$B$1:$Z$616,MATCH($B525, 'Mapping cadres'!$B$1:$B$616,0), MATCH(AI$32,'Mapping cadres'!$B$1:$Z$1,0))</f>
        <v>0</v>
      </c>
      <c r="AJ525" s="226">
        <f>INDEX('Uganda workforce data - raw'!$A$4:$F$619,MATCH($B525, 'Uganda workforce data - raw'!$B$4:$B$619,0), MATCH("Filled Female",'Uganda workforce data - raw'!$A$4:$F$4,0))*INDEX('Mapping cadres'!$B$1:$Z$616,MATCH($B525, 'Mapping cadres'!$B$1:$B$616,0), MATCH(AJ$32,'Mapping cadres'!$B$1:$Z$1,0))</f>
        <v>0</v>
      </c>
      <c r="AK525" s="226">
        <f>INDEX('Uganda workforce data - raw'!$A$4:$F$619,MATCH($B525, 'Uganda workforce data - raw'!$B$4:$B$619,0), MATCH("Filled Female",'Uganda workforce data - raw'!$A$4:$F$4,0))*INDEX('Mapping cadres'!$B$1:$Z$616,MATCH($B525, 'Mapping cadres'!$B$1:$B$616,0), MATCH(AK$32,'Mapping cadres'!$B$1:$Z$1,0))</f>
        <v>0</v>
      </c>
      <c r="AL525" s="226">
        <f>INDEX('Uganda workforce data - raw'!$A$4:$F$619,MATCH($B525, 'Uganda workforce data - raw'!$B$4:$B$619,0), MATCH("Filled Female",'Uganda workforce data - raw'!$A$4:$F$4,0))*INDEX('Mapping cadres'!$B$1:$Z$616,MATCH($B525, 'Mapping cadres'!$B$1:$B$616,0), MATCH(AL$32,'Mapping cadres'!$B$1:$Z$1,0))</f>
        <v>0</v>
      </c>
      <c r="AM525" s="226">
        <f>INDEX('Uganda workforce data - raw'!$A$4:$F$619,MATCH($B525, 'Uganda workforce data - raw'!$B$4:$B$619,0), MATCH("Filled Female",'Uganda workforce data - raw'!$A$4:$F$4,0))*INDEX('Mapping cadres'!$B$1:$Z$616,MATCH($B525, 'Mapping cadres'!$B$1:$B$616,0), MATCH(AM$32,'Mapping cadres'!$B$1:$Z$1,0))</f>
        <v>0</v>
      </c>
      <c r="AN525" s="226">
        <f>INDEX('Uganda workforce data - raw'!$A$4:$F$619,MATCH($B525, 'Uganda workforce data - raw'!$B$4:$B$619,0), MATCH("Filled Female",'Uganda workforce data - raw'!$A$4:$F$4,0))*INDEX('Mapping cadres'!$B$1:$Z$616,MATCH($B525, 'Mapping cadres'!$B$1:$B$616,0), MATCH(AN$32,'Mapping cadres'!$B$1:$Z$1,0))</f>
        <v>0</v>
      </c>
      <c r="AO525" s="226">
        <f>INDEX('Uganda workforce data - raw'!$A$4:$F$619,MATCH($B525, 'Uganda workforce data - raw'!$B$4:$B$619,0), MATCH("Filled Female",'Uganda workforce data - raw'!$A$4:$F$4,0))*INDEX('Mapping cadres'!$B$1:$Z$616,MATCH($B525, 'Mapping cadres'!$B$1:$B$616,0), MATCH(AO$32,'Mapping cadres'!$B$1:$Z$1,0))</f>
        <v>0</v>
      </c>
      <c r="AP525" s="226">
        <f>INDEX('Uganda workforce data - raw'!$A$4:$F$619,MATCH($B525, 'Uganda workforce data - raw'!$B$4:$B$619,0), MATCH("Filled Female",'Uganda workforce data - raw'!$A$4:$F$4,0))*INDEX('Mapping cadres'!$B$1:$Z$616,MATCH($B525, 'Mapping cadres'!$B$1:$B$616,0), MATCH(AP$32,'Mapping cadres'!$B$1:$Z$1,0))</f>
        <v>0</v>
      </c>
      <c r="AQ525" s="226">
        <f>INDEX('Uganda workforce data - raw'!$A$4:$F$619,MATCH($B525, 'Uganda workforce data - raw'!$B$4:$B$619,0), MATCH("Filled Female",'Uganda workforce data - raw'!$A$4:$F$4,0))*INDEX('Mapping cadres'!$B$1:$Z$616,MATCH($B525, 'Mapping cadres'!$B$1:$B$616,0), MATCH(AQ$32,'Mapping cadres'!$B$1:$Z$1,0))</f>
        <v>0</v>
      </c>
      <c r="AR525" s="226">
        <f>INDEX('Uganda workforce data - raw'!$A$4:$F$619,MATCH($B525, 'Uganda workforce data - raw'!$B$4:$B$619,0), MATCH("Filled Female",'Uganda workforce data - raw'!$A$4:$F$4,0))*INDEX('Mapping cadres'!$B$1:$Z$616,MATCH($B525, 'Mapping cadres'!$B$1:$B$616,0), MATCH(AR$32,'Mapping cadres'!$B$1:$Z$1,0))</f>
        <v>0</v>
      </c>
      <c r="AS525" s="226">
        <f>INDEX('Uganda workforce data - raw'!$A$4:$F$619,MATCH($B525, 'Uganda workforce data - raw'!$B$4:$B$619,0), MATCH("Filled Female",'Uganda workforce data - raw'!$A$4:$F$4,0))*INDEX('Mapping cadres'!$B$1:$Z$616,MATCH($B525, 'Mapping cadres'!$B$1:$B$616,0), MATCH(AS$32,'Mapping cadres'!$B$1:$Z$1,0))</f>
        <v>0</v>
      </c>
      <c r="AT525" s="226">
        <f>INDEX('Uganda workforce data - raw'!$A$4:$F$619,MATCH($B525, 'Uganda workforce data - raw'!$B$4:$B$619,0), MATCH("Filled Female",'Uganda workforce data - raw'!$A$4:$F$4,0))*INDEX('Mapping cadres'!$B$1:$Z$616,MATCH($B525, 'Mapping cadres'!$B$1:$B$616,0), MATCH(AT$32,'Mapping cadres'!$B$1:$Z$1,0))</f>
        <v>0</v>
      </c>
      <c r="AU525" s="226">
        <f>INDEX('Uganda workforce data - raw'!$A$4:$F$619,MATCH($B525, 'Uganda workforce data - raw'!$B$4:$B$619,0), MATCH("Filled Female",'Uganda workforce data - raw'!$A$4:$F$4,0))*INDEX('Mapping cadres'!$B$1:$Z$616,MATCH($B525, 'Mapping cadres'!$B$1:$B$616,0), MATCH(AU$32,'Mapping cadres'!$B$1:$Z$1,0))</f>
        <v>0</v>
      </c>
      <c r="AV525" s="226">
        <f>INDEX('Uganda workforce data - raw'!$A$4:$F$619,MATCH($B525, 'Uganda workforce data - raw'!$B$4:$B$619,0), MATCH("Filled Female",'Uganda workforce data - raw'!$A$4:$F$4,0))*INDEX('Mapping cadres'!$B$1:$Z$616,MATCH($B525, 'Mapping cadres'!$B$1:$B$616,0), MATCH(AV$32,'Mapping cadres'!$B$1:$Z$1,0))</f>
        <v>0</v>
      </c>
      <c r="AW525" s="226">
        <f>INDEX('Uganda workforce data - raw'!$A$4:$F$619,MATCH($B525, 'Uganda workforce data - raw'!$B$4:$B$619,0), MATCH("Filled Female",'Uganda workforce data - raw'!$A$4:$F$4,0))*INDEX('Mapping cadres'!$B$1:$Z$616,MATCH($B525, 'Mapping cadres'!$B$1:$B$616,0), MATCH(AW$32,'Mapping cadres'!$B$1:$Z$1,0))</f>
        <v>0</v>
      </c>
      <c r="AX525" s="226">
        <f>INDEX('Uganda workforce data - raw'!$A$4:$F$619,MATCH($B525, 'Uganda workforce data - raw'!$B$4:$B$619,0), MATCH("Filled Female",'Uganda workforce data - raw'!$A$4:$F$4,0))*INDEX('Mapping cadres'!$B$1:$Z$616,MATCH($B525, 'Mapping cadres'!$B$1:$B$616,0), MATCH(AX$32,'Mapping cadres'!$B$1:$Z$1,0))</f>
        <v>0</v>
      </c>
      <c r="AY525" s="226">
        <f t="shared" si="173"/>
        <v>0</v>
      </c>
      <c r="AZ525" s="226">
        <f t="shared" si="174"/>
        <v>0</v>
      </c>
      <c r="BA525" s="226">
        <f t="shared" si="175"/>
        <v>0</v>
      </c>
      <c r="BB525" s="226">
        <f t="shared" si="176"/>
        <v>0</v>
      </c>
      <c r="BC525" s="226">
        <f t="shared" si="177"/>
        <v>0</v>
      </c>
      <c r="BD525" s="226">
        <f t="shared" si="178"/>
        <v>291</v>
      </c>
      <c r="BE525" s="226">
        <f t="shared" si="179"/>
        <v>0</v>
      </c>
      <c r="BF525" s="226">
        <f t="shared" si="180"/>
        <v>0</v>
      </c>
      <c r="BG525" s="226">
        <f t="shared" si="181"/>
        <v>0</v>
      </c>
      <c r="BH525" s="226">
        <f t="shared" si="182"/>
        <v>0</v>
      </c>
      <c r="BI525" s="226">
        <f t="shared" si="183"/>
        <v>0</v>
      </c>
      <c r="BJ525" s="226">
        <f t="shared" si="184"/>
        <v>0</v>
      </c>
      <c r="BK525" s="226">
        <f t="shared" si="185"/>
        <v>0</v>
      </c>
      <c r="BL525" s="226">
        <f t="shared" si="186"/>
        <v>0</v>
      </c>
      <c r="BM525" s="226">
        <f t="shared" si="187"/>
        <v>0</v>
      </c>
      <c r="BN525" s="226">
        <f t="shared" si="188"/>
        <v>0</v>
      </c>
      <c r="BO525" s="226">
        <f t="shared" si="189"/>
        <v>0</v>
      </c>
      <c r="BP525" s="226">
        <f t="shared" si="190"/>
        <v>0</v>
      </c>
      <c r="BQ525" s="226">
        <f t="shared" si="191"/>
        <v>0</v>
      </c>
      <c r="BR525" s="226">
        <f t="shared" si="192"/>
        <v>0</v>
      </c>
      <c r="BS525" s="226">
        <f t="shared" si="193"/>
        <v>0</v>
      </c>
      <c r="BT525" s="226">
        <f t="shared" si="194"/>
        <v>0</v>
      </c>
      <c r="BU525" s="226">
        <f t="shared" si="195"/>
        <v>0</v>
      </c>
      <c r="BV525" s="226">
        <f t="shared" si="196"/>
        <v>0</v>
      </c>
    </row>
    <row r="526" spans="1:74">
      <c r="A526" s="226">
        <v>494</v>
      </c>
      <c r="B526" s="226" t="s">
        <v>1792</v>
      </c>
      <c r="C526" s="226">
        <f>INDEX('Uganda workforce data - raw'!$A$4:$F$619,MATCH($B526, 'Uganda workforce data - raw'!$B$4:$B$619,0), MATCH("Filled Male",'Uganda workforce data - raw'!$A$4:$F$4,0))*INDEX('Mapping cadres'!$B$1:$Z$616,MATCH($B526, 'Mapping cadres'!$B$1:$B$616,0), MATCH(C$32,'Mapping cadres'!$B$1:$Z$1,0))</f>
        <v>6</v>
      </c>
      <c r="D526" s="226">
        <f>INDEX('Uganda workforce data - raw'!$A$4:$F$619,MATCH($B526, 'Uganda workforce data - raw'!$B$4:$B$619,0), MATCH("Filled Male",'Uganda workforce data - raw'!$A$4:$F$4,0))*INDEX('Mapping cadres'!$B$1:$Z$616,MATCH($B526, 'Mapping cadres'!$B$1:$B$616,0), MATCH(D$32,'Mapping cadres'!$B$1:$Z$1,0))</f>
        <v>0</v>
      </c>
      <c r="E526" s="226">
        <f>INDEX('Uganda workforce data - raw'!$A$4:$F$619,MATCH($B526, 'Uganda workforce data - raw'!$B$4:$B$619,0), MATCH("Filled Male",'Uganda workforce data - raw'!$A$4:$F$4,0))*INDEX('Mapping cadres'!$B$1:$Z$616,MATCH($B526, 'Mapping cadres'!$B$1:$B$616,0), MATCH(E$32,'Mapping cadres'!$B$1:$Z$1,0))</f>
        <v>0</v>
      </c>
      <c r="F526" s="226">
        <f>INDEX('Uganda workforce data - raw'!$A$4:$F$619,MATCH($B526, 'Uganda workforce data - raw'!$B$4:$B$619,0), MATCH("Filled Male",'Uganda workforce data - raw'!$A$4:$F$4,0))*INDEX('Mapping cadres'!$B$1:$Z$616,MATCH($B526, 'Mapping cadres'!$B$1:$B$616,0), MATCH(F$32,'Mapping cadres'!$B$1:$Z$1,0))</f>
        <v>0</v>
      </c>
      <c r="G526" s="226">
        <f>INDEX('Uganda workforce data - raw'!$A$4:$F$619,MATCH($B526, 'Uganda workforce data - raw'!$B$4:$B$619,0), MATCH("Filled Male",'Uganda workforce data - raw'!$A$4:$F$4,0))*INDEX('Mapping cadres'!$B$1:$Z$616,MATCH($B526, 'Mapping cadres'!$B$1:$B$616,0), MATCH(G$32,'Mapping cadres'!$B$1:$Z$1,0))</f>
        <v>0</v>
      </c>
      <c r="H526" s="226">
        <f>INDEX('Uganda workforce data - raw'!$A$4:$F$619,MATCH($B526, 'Uganda workforce data - raw'!$B$4:$B$619,0), MATCH("Filled Male",'Uganda workforce data - raw'!$A$4:$F$4,0))*INDEX('Mapping cadres'!$B$1:$Z$616,MATCH($B526, 'Mapping cadres'!$B$1:$B$616,0), MATCH(H$32,'Mapping cadres'!$B$1:$Z$1,0))</f>
        <v>0</v>
      </c>
      <c r="I526" s="226">
        <f>INDEX('Uganda workforce data - raw'!$A$4:$F$619,MATCH($B526, 'Uganda workforce data - raw'!$B$4:$B$619,0), MATCH("Filled Male",'Uganda workforce data - raw'!$A$4:$F$4,0))*INDEX('Mapping cadres'!$B$1:$Z$616,MATCH($B526, 'Mapping cadres'!$B$1:$B$616,0), MATCH(I$32,'Mapping cadres'!$B$1:$Z$1,0))</f>
        <v>0</v>
      </c>
      <c r="J526" s="226">
        <f>INDEX('Uganda workforce data - raw'!$A$4:$F$619,MATCH($B526, 'Uganda workforce data - raw'!$B$4:$B$619,0), MATCH("Filled Male",'Uganda workforce data - raw'!$A$4:$F$4,0))*INDEX('Mapping cadres'!$B$1:$Z$616,MATCH($B526, 'Mapping cadres'!$B$1:$B$616,0), MATCH(J$32,'Mapping cadres'!$B$1:$Z$1,0))</f>
        <v>0</v>
      </c>
      <c r="K526" s="226">
        <f>INDEX('Uganda workforce data - raw'!$A$4:$F$619,MATCH($B526, 'Uganda workforce data - raw'!$B$4:$B$619,0), MATCH("Filled Male",'Uganda workforce data - raw'!$A$4:$F$4,0))*INDEX('Mapping cadres'!$B$1:$Z$616,MATCH($B526, 'Mapping cadres'!$B$1:$B$616,0), MATCH(K$32,'Mapping cadres'!$B$1:$Z$1,0))</f>
        <v>0</v>
      </c>
      <c r="L526" s="226">
        <f>INDEX('Uganda workforce data - raw'!$A$4:$F$619,MATCH($B526, 'Uganda workforce data - raw'!$B$4:$B$619,0), MATCH("Filled Male",'Uganda workforce data - raw'!$A$4:$F$4,0))*INDEX('Mapping cadres'!$B$1:$Z$616,MATCH($B526, 'Mapping cadres'!$B$1:$B$616,0), MATCH(L$32,'Mapping cadres'!$B$1:$Z$1,0))</f>
        <v>0</v>
      </c>
      <c r="M526" s="226">
        <f>INDEX('Uganda workforce data - raw'!$A$4:$F$619,MATCH($B526, 'Uganda workforce data - raw'!$B$4:$B$619,0), MATCH("Filled Male",'Uganda workforce data - raw'!$A$4:$F$4,0))*INDEX('Mapping cadres'!$B$1:$Z$616,MATCH($B526, 'Mapping cadres'!$B$1:$B$616,0), MATCH(M$32,'Mapping cadres'!$B$1:$Z$1,0))</f>
        <v>0</v>
      </c>
      <c r="N526" s="226">
        <f>INDEX('Uganda workforce data - raw'!$A$4:$F$619,MATCH($B526, 'Uganda workforce data - raw'!$B$4:$B$619,0), MATCH("Filled Male",'Uganda workforce data - raw'!$A$4:$F$4,0))*INDEX('Mapping cadres'!$B$1:$Z$616,MATCH($B526, 'Mapping cadres'!$B$1:$B$616,0), MATCH(N$32,'Mapping cadres'!$B$1:$Z$1,0))</f>
        <v>0</v>
      </c>
      <c r="O526" s="226">
        <f>INDEX('Uganda workforce data - raw'!$A$4:$F$619,MATCH($B526, 'Uganda workforce data - raw'!$B$4:$B$619,0), MATCH("Filled Male",'Uganda workforce data - raw'!$A$4:$F$4,0))*INDEX('Mapping cadres'!$B$1:$Z$616,MATCH($B526, 'Mapping cadres'!$B$1:$B$616,0), MATCH(O$32,'Mapping cadres'!$B$1:$Z$1,0))</f>
        <v>0</v>
      </c>
      <c r="P526" s="226">
        <f>INDEX('Uganda workforce data - raw'!$A$4:$F$619,MATCH($B526, 'Uganda workforce data - raw'!$B$4:$B$619,0), MATCH("Filled Male",'Uganda workforce data - raw'!$A$4:$F$4,0))*INDEX('Mapping cadres'!$B$1:$Z$616,MATCH($B526, 'Mapping cadres'!$B$1:$B$616,0), MATCH(P$32,'Mapping cadres'!$B$1:$Z$1,0))</f>
        <v>0</v>
      </c>
      <c r="Q526" s="226">
        <f>INDEX('Uganda workforce data - raw'!$A$4:$F$619,MATCH($B526, 'Uganda workforce data - raw'!$B$4:$B$619,0), MATCH("Filled Male",'Uganda workforce data - raw'!$A$4:$F$4,0))*INDEX('Mapping cadres'!$B$1:$Z$616,MATCH($B526, 'Mapping cadres'!$B$1:$B$616,0), MATCH(Q$32,'Mapping cadres'!$B$1:$Z$1,0))</f>
        <v>0</v>
      </c>
      <c r="R526" s="226">
        <f>INDEX('Uganda workforce data - raw'!$A$4:$F$619,MATCH($B526, 'Uganda workforce data - raw'!$B$4:$B$619,0), MATCH("Filled Male",'Uganda workforce data - raw'!$A$4:$F$4,0))*INDEX('Mapping cadres'!$B$1:$Z$616,MATCH($B526, 'Mapping cadres'!$B$1:$B$616,0), MATCH(R$32,'Mapping cadres'!$B$1:$Z$1,0))</f>
        <v>0</v>
      </c>
      <c r="S526" s="226">
        <f>INDEX('Uganda workforce data - raw'!$A$4:$F$619,MATCH($B526, 'Uganda workforce data - raw'!$B$4:$B$619,0), MATCH("Filled Male",'Uganda workforce data - raw'!$A$4:$F$4,0))*INDEX('Mapping cadres'!$B$1:$Z$616,MATCH($B526, 'Mapping cadres'!$B$1:$B$616,0), MATCH(S$32,'Mapping cadres'!$B$1:$Z$1,0))</f>
        <v>0</v>
      </c>
      <c r="T526" s="226">
        <f>INDEX('Uganda workforce data - raw'!$A$4:$F$619,MATCH($B526, 'Uganda workforce data - raw'!$B$4:$B$619,0), MATCH("Filled Male",'Uganda workforce data - raw'!$A$4:$F$4,0))*INDEX('Mapping cadres'!$B$1:$Z$616,MATCH($B526, 'Mapping cadres'!$B$1:$B$616,0), MATCH(T$32,'Mapping cadres'!$B$1:$Z$1,0))</f>
        <v>0</v>
      </c>
      <c r="U526" s="226">
        <f>INDEX('Uganda workforce data - raw'!$A$4:$F$619,MATCH($B526, 'Uganda workforce data - raw'!$B$4:$B$619,0), MATCH("Filled Male",'Uganda workforce data - raw'!$A$4:$F$4,0))*INDEX('Mapping cadres'!$B$1:$Z$616,MATCH($B526, 'Mapping cadres'!$B$1:$B$616,0), MATCH(U$32,'Mapping cadres'!$B$1:$Z$1,0))</f>
        <v>0</v>
      </c>
      <c r="V526" s="226">
        <f>INDEX('Uganda workforce data - raw'!$A$4:$F$619,MATCH($B526, 'Uganda workforce data - raw'!$B$4:$B$619,0), MATCH("Filled Male",'Uganda workforce data - raw'!$A$4:$F$4,0))*INDEX('Mapping cadres'!$B$1:$Z$616,MATCH($B526, 'Mapping cadres'!$B$1:$B$616,0), MATCH(V$32,'Mapping cadres'!$B$1:$Z$1,0))</f>
        <v>0</v>
      </c>
      <c r="W526" s="226">
        <f>INDEX('Uganda workforce data - raw'!$A$4:$F$619,MATCH($B526, 'Uganda workforce data - raw'!$B$4:$B$619,0), MATCH("Filled Male",'Uganda workforce data - raw'!$A$4:$F$4,0))*INDEX('Mapping cadres'!$B$1:$Z$616,MATCH($B526, 'Mapping cadres'!$B$1:$B$616,0), MATCH(W$32,'Mapping cadres'!$B$1:$Z$1,0))</f>
        <v>0</v>
      </c>
      <c r="X526" s="226">
        <f>INDEX('Uganda workforce data - raw'!$A$4:$F$619,MATCH($B526, 'Uganda workforce data - raw'!$B$4:$B$619,0), MATCH("Filled Male",'Uganda workforce data - raw'!$A$4:$F$4,0))*INDEX('Mapping cadres'!$B$1:$Z$616,MATCH($B526, 'Mapping cadres'!$B$1:$B$616,0), MATCH(X$32,'Mapping cadres'!$B$1:$Z$1,0))</f>
        <v>0</v>
      </c>
      <c r="Y526" s="226">
        <f>INDEX('Uganda workforce data - raw'!$A$4:$F$619,MATCH($B526, 'Uganda workforce data - raw'!$B$4:$B$619,0), MATCH("Filled Male",'Uganda workforce data - raw'!$A$4:$F$4,0))*INDEX('Mapping cadres'!$B$1:$Z$616,MATCH($B526, 'Mapping cadres'!$B$1:$B$616,0), MATCH(Y$32,'Mapping cadres'!$B$1:$Z$1,0))</f>
        <v>0</v>
      </c>
      <c r="Z526" s="226">
        <f>INDEX('Uganda workforce data - raw'!$A$4:$F$619,MATCH($B526, 'Uganda workforce data - raw'!$B$4:$B$619,0), MATCH("Filled Male",'Uganda workforce data - raw'!$A$4:$F$4,0))*INDEX('Mapping cadres'!$B$1:$Z$616,MATCH($B526, 'Mapping cadres'!$B$1:$B$616,0), MATCH(Z$32,'Mapping cadres'!$B$1:$Z$1,0))</f>
        <v>0</v>
      </c>
      <c r="AA526" s="226">
        <f>INDEX('Uganda workforce data - raw'!$A$4:$F$619,MATCH($B526, 'Uganda workforce data - raw'!$B$4:$B$619,0), MATCH("Filled Female",'Uganda workforce data - raw'!$A$4:$F$4,0))*INDEX('Mapping cadres'!$B$1:$Z$616,MATCH($B526, 'Mapping cadres'!$B$1:$B$616,0), MATCH(AA$32,'Mapping cadres'!$B$1:$Z$1,0))</f>
        <v>3</v>
      </c>
      <c r="AB526" s="226">
        <f>INDEX('Uganda workforce data - raw'!$A$4:$F$619,MATCH($B526, 'Uganda workforce data - raw'!$B$4:$B$619,0), MATCH("Filled Female",'Uganda workforce data - raw'!$A$4:$F$4,0))*INDEX('Mapping cadres'!$B$1:$Z$616,MATCH($B526, 'Mapping cadres'!$B$1:$B$616,0), MATCH(AB$32,'Mapping cadres'!$B$1:$Z$1,0))</f>
        <v>0</v>
      </c>
      <c r="AC526" s="226">
        <f>INDEX('Uganda workforce data - raw'!$A$4:$F$619,MATCH($B526, 'Uganda workforce data - raw'!$B$4:$B$619,0), MATCH("Filled Female",'Uganda workforce data - raw'!$A$4:$F$4,0))*INDEX('Mapping cadres'!$B$1:$Z$616,MATCH($B526, 'Mapping cadres'!$B$1:$B$616,0), MATCH(AC$32,'Mapping cadres'!$B$1:$Z$1,0))</f>
        <v>0</v>
      </c>
      <c r="AD526" s="226">
        <f>INDEX('Uganda workforce data - raw'!$A$4:$F$619,MATCH($B526, 'Uganda workforce data - raw'!$B$4:$B$619,0), MATCH("Filled Female",'Uganda workforce data - raw'!$A$4:$F$4,0))*INDEX('Mapping cadres'!$B$1:$Z$616,MATCH($B526, 'Mapping cadres'!$B$1:$B$616,0), MATCH(AD$32,'Mapping cadres'!$B$1:$Z$1,0))</f>
        <v>0</v>
      </c>
      <c r="AE526" s="226">
        <f>INDEX('Uganda workforce data - raw'!$A$4:$F$619,MATCH($B526, 'Uganda workforce data - raw'!$B$4:$B$619,0), MATCH("Filled Female",'Uganda workforce data - raw'!$A$4:$F$4,0))*INDEX('Mapping cadres'!$B$1:$Z$616,MATCH($B526, 'Mapping cadres'!$B$1:$B$616,0), MATCH(AE$32,'Mapping cadres'!$B$1:$Z$1,0))</f>
        <v>0</v>
      </c>
      <c r="AF526" s="226">
        <f>INDEX('Uganda workforce data - raw'!$A$4:$F$619,MATCH($B526, 'Uganda workforce data - raw'!$B$4:$B$619,0), MATCH("Filled Female",'Uganda workforce data - raw'!$A$4:$F$4,0))*INDEX('Mapping cadres'!$B$1:$Z$616,MATCH($B526, 'Mapping cadres'!$B$1:$B$616,0), MATCH(AF$32,'Mapping cadres'!$B$1:$Z$1,0))</f>
        <v>0</v>
      </c>
      <c r="AG526" s="226">
        <f>INDEX('Uganda workforce data - raw'!$A$4:$F$619,MATCH($B526, 'Uganda workforce data - raw'!$B$4:$B$619,0), MATCH("Filled Female",'Uganda workforce data - raw'!$A$4:$F$4,0))*INDEX('Mapping cadres'!$B$1:$Z$616,MATCH($B526, 'Mapping cadres'!$B$1:$B$616,0), MATCH(AG$32,'Mapping cadres'!$B$1:$Z$1,0))</f>
        <v>0</v>
      </c>
      <c r="AH526" s="226">
        <f>INDEX('Uganda workforce data - raw'!$A$4:$F$619,MATCH($B526, 'Uganda workforce data - raw'!$B$4:$B$619,0), MATCH("Filled Female",'Uganda workforce data - raw'!$A$4:$F$4,0))*INDEX('Mapping cadres'!$B$1:$Z$616,MATCH($B526, 'Mapping cadres'!$B$1:$B$616,0), MATCH(AH$32,'Mapping cadres'!$B$1:$Z$1,0))</f>
        <v>0</v>
      </c>
      <c r="AI526" s="226">
        <f>INDEX('Uganda workforce data - raw'!$A$4:$F$619,MATCH($B526, 'Uganda workforce data - raw'!$B$4:$B$619,0), MATCH("Filled Female",'Uganda workforce data - raw'!$A$4:$F$4,0))*INDEX('Mapping cadres'!$B$1:$Z$616,MATCH($B526, 'Mapping cadres'!$B$1:$B$616,0), MATCH(AI$32,'Mapping cadres'!$B$1:$Z$1,0))</f>
        <v>0</v>
      </c>
      <c r="AJ526" s="226">
        <f>INDEX('Uganda workforce data - raw'!$A$4:$F$619,MATCH($B526, 'Uganda workforce data - raw'!$B$4:$B$619,0), MATCH("Filled Female",'Uganda workforce data - raw'!$A$4:$F$4,0))*INDEX('Mapping cadres'!$B$1:$Z$616,MATCH($B526, 'Mapping cadres'!$B$1:$B$616,0), MATCH(AJ$32,'Mapping cadres'!$B$1:$Z$1,0))</f>
        <v>0</v>
      </c>
      <c r="AK526" s="226">
        <f>INDEX('Uganda workforce data - raw'!$A$4:$F$619,MATCH($B526, 'Uganda workforce data - raw'!$B$4:$B$619,0), MATCH("Filled Female",'Uganda workforce data - raw'!$A$4:$F$4,0))*INDEX('Mapping cadres'!$B$1:$Z$616,MATCH($B526, 'Mapping cadres'!$B$1:$B$616,0), MATCH(AK$32,'Mapping cadres'!$B$1:$Z$1,0))</f>
        <v>0</v>
      </c>
      <c r="AL526" s="226">
        <f>INDEX('Uganda workforce data - raw'!$A$4:$F$619,MATCH($B526, 'Uganda workforce data - raw'!$B$4:$B$619,0), MATCH("Filled Female",'Uganda workforce data - raw'!$A$4:$F$4,0))*INDEX('Mapping cadres'!$B$1:$Z$616,MATCH($B526, 'Mapping cadres'!$B$1:$B$616,0), MATCH(AL$32,'Mapping cadres'!$B$1:$Z$1,0))</f>
        <v>0</v>
      </c>
      <c r="AM526" s="226">
        <f>INDEX('Uganda workforce data - raw'!$A$4:$F$619,MATCH($B526, 'Uganda workforce data - raw'!$B$4:$B$619,0), MATCH("Filled Female",'Uganda workforce data - raw'!$A$4:$F$4,0))*INDEX('Mapping cadres'!$B$1:$Z$616,MATCH($B526, 'Mapping cadres'!$B$1:$B$616,0), MATCH(AM$32,'Mapping cadres'!$B$1:$Z$1,0))</f>
        <v>0</v>
      </c>
      <c r="AN526" s="226">
        <f>INDEX('Uganda workforce data - raw'!$A$4:$F$619,MATCH($B526, 'Uganda workforce data - raw'!$B$4:$B$619,0), MATCH("Filled Female",'Uganda workforce data - raw'!$A$4:$F$4,0))*INDEX('Mapping cadres'!$B$1:$Z$616,MATCH($B526, 'Mapping cadres'!$B$1:$B$616,0), MATCH(AN$32,'Mapping cadres'!$B$1:$Z$1,0))</f>
        <v>0</v>
      </c>
      <c r="AO526" s="226">
        <f>INDEX('Uganda workforce data - raw'!$A$4:$F$619,MATCH($B526, 'Uganda workforce data - raw'!$B$4:$B$619,0), MATCH("Filled Female",'Uganda workforce data - raw'!$A$4:$F$4,0))*INDEX('Mapping cadres'!$B$1:$Z$616,MATCH($B526, 'Mapping cadres'!$B$1:$B$616,0), MATCH(AO$32,'Mapping cadres'!$B$1:$Z$1,0))</f>
        <v>0</v>
      </c>
      <c r="AP526" s="226">
        <f>INDEX('Uganda workforce data - raw'!$A$4:$F$619,MATCH($B526, 'Uganda workforce data - raw'!$B$4:$B$619,0), MATCH("Filled Female",'Uganda workforce data - raw'!$A$4:$F$4,0))*INDEX('Mapping cadres'!$B$1:$Z$616,MATCH($B526, 'Mapping cadres'!$B$1:$B$616,0), MATCH(AP$32,'Mapping cadres'!$B$1:$Z$1,0))</f>
        <v>0</v>
      </c>
      <c r="AQ526" s="226">
        <f>INDEX('Uganda workforce data - raw'!$A$4:$F$619,MATCH($B526, 'Uganda workforce data - raw'!$B$4:$B$619,0), MATCH("Filled Female",'Uganda workforce data - raw'!$A$4:$F$4,0))*INDEX('Mapping cadres'!$B$1:$Z$616,MATCH($B526, 'Mapping cadres'!$B$1:$B$616,0), MATCH(AQ$32,'Mapping cadres'!$B$1:$Z$1,0))</f>
        <v>0</v>
      </c>
      <c r="AR526" s="226">
        <f>INDEX('Uganda workforce data - raw'!$A$4:$F$619,MATCH($B526, 'Uganda workforce data - raw'!$B$4:$B$619,0), MATCH("Filled Female",'Uganda workforce data - raw'!$A$4:$F$4,0))*INDEX('Mapping cadres'!$B$1:$Z$616,MATCH($B526, 'Mapping cadres'!$B$1:$B$616,0), MATCH(AR$32,'Mapping cadres'!$B$1:$Z$1,0))</f>
        <v>0</v>
      </c>
      <c r="AS526" s="226">
        <f>INDEX('Uganda workforce data - raw'!$A$4:$F$619,MATCH($B526, 'Uganda workforce data - raw'!$B$4:$B$619,0), MATCH("Filled Female",'Uganda workforce data - raw'!$A$4:$F$4,0))*INDEX('Mapping cadres'!$B$1:$Z$616,MATCH($B526, 'Mapping cadres'!$B$1:$B$616,0), MATCH(AS$32,'Mapping cadres'!$B$1:$Z$1,0))</f>
        <v>0</v>
      </c>
      <c r="AT526" s="226">
        <f>INDEX('Uganda workforce data - raw'!$A$4:$F$619,MATCH($B526, 'Uganda workforce data - raw'!$B$4:$B$619,0), MATCH("Filled Female",'Uganda workforce data - raw'!$A$4:$F$4,0))*INDEX('Mapping cadres'!$B$1:$Z$616,MATCH($B526, 'Mapping cadres'!$B$1:$B$616,0), MATCH(AT$32,'Mapping cadres'!$B$1:$Z$1,0))</f>
        <v>0</v>
      </c>
      <c r="AU526" s="226">
        <f>INDEX('Uganda workforce data - raw'!$A$4:$F$619,MATCH($B526, 'Uganda workforce data - raw'!$B$4:$B$619,0), MATCH("Filled Female",'Uganda workforce data - raw'!$A$4:$F$4,0))*INDEX('Mapping cadres'!$B$1:$Z$616,MATCH($B526, 'Mapping cadres'!$B$1:$B$616,0), MATCH(AU$32,'Mapping cadres'!$B$1:$Z$1,0))</f>
        <v>0</v>
      </c>
      <c r="AV526" s="226">
        <f>INDEX('Uganda workforce data - raw'!$A$4:$F$619,MATCH($B526, 'Uganda workforce data - raw'!$B$4:$B$619,0), MATCH("Filled Female",'Uganda workforce data - raw'!$A$4:$F$4,0))*INDEX('Mapping cadres'!$B$1:$Z$616,MATCH($B526, 'Mapping cadres'!$B$1:$B$616,0), MATCH(AV$32,'Mapping cadres'!$B$1:$Z$1,0))</f>
        <v>0</v>
      </c>
      <c r="AW526" s="226">
        <f>INDEX('Uganda workforce data - raw'!$A$4:$F$619,MATCH($B526, 'Uganda workforce data - raw'!$B$4:$B$619,0), MATCH("Filled Female",'Uganda workforce data - raw'!$A$4:$F$4,0))*INDEX('Mapping cadres'!$B$1:$Z$616,MATCH($B526, 'Mapping cadres'!$B$1:$B$616,0), MATCH(AW$32,'Mapping cadres'!$B$1:$Z$1,0))</f>
        <v>0</v>
      </c>
      <c r="AX526" s="226">
        <f>INDEX('Uganda workforce data - raw'!$A$4:$F$619,MATCH($B526, 'Uganda workforce data - raw'!$B$4:$B$619,0), MATCH("Filled Female",'Uganda workforce data - raw'!$A$4:$F$4,0))*INDEX('Mapping cadres'!$B$1:$Z$616,MATCH($B526, 'Mapping cadres'!$B$1:$B$616,0), MATCH(AX$32,'Mapping cadres'!$B$1:$Z$1,0))</f>
        <v>0</v>
      </c>
      <c r="AY526" s="226">
        <f t="shared" si="173"/>
        <v>9</v>
      </c>
      <c r="AZ526" s="226">
        <f t="shared" si="174"/>
        <v>0</v>
      </c>
      <c r="BA526" s="226">
        <f t="shared" si="175"/>
        <v>0</v>
      </c>
      <c r="BB526" s="226">
        <f t="shared" si="176"/>
        <v>0</v>
      </c>
      <c r="BC526" s="226">
        <f t="shared" si="177"/>
        <v>0</v>
      </c>
      <c r="BD526" s="226">
        <f t="shared" si="178"/>
        <v>0</v>
      </c>
      <c r="BE526" s="226">
        <f t="shared" si="179"/>
        <v>0</v>
      </c>
      <c r="BF526" s="226">
        <f t="shared" si="180"/>
        <v>0</v>
      </c>
      <c r="BG526" s="226">
        <f t="shared" si="181"/>
        <v>0</v>
      </c>
      <c r="BH526" s="226">
        <f t="shared" si="182"/>
        <v>0</v>
      </c>
      <c r="BI526" s="226">
        <f t="shared" si="183"/>
        <v>0</v>
      </c>
      <c r="BJ526" s="226">
        <f t="shared" si="184"/>
        <v>0</v>
      </c>
      <c r="BK526" s="226">
        <f t="shared" si="185"/>
        <v>0</v>
      </c>
      <c r="BL526" s="226">
        <f t="shared" si="186"/>
        <v>0</v>
      </c>
      <c r="BM526" s="226">
        <f t="shared" si="187"/>
        <v>0</v>
      </c>
      <c r="BN526" s="226">
        <f t="shared" si="188"/>
        <v>0</v>
      </c>
      <c r="BO526" s="226">
        <f t="shared" si="189"/>
        <v>0</v>
      </c>
      <c r="BP526" s="226">
        <f t="shared" si="190"/>
        <v>0</v>
      </c>
      <c r="BQ526" s="226">
        <f t="shared" si="191"/>
        <v>0</v>
      </c>
      <c r="BR526" s="226">
        <f t="shared" si="192"/>
        <v>0</v>
      </c>
      <c r="BS526" s="226">
        <f t="shared" si="193"/>
        <v>0</v>
      </c>
      <c r="BT526" s="226">
        <f t="shared" si="194"/>
        <v>0</v>
      </c>
      <c r="BU526" s="226">
        <f t="shared" si="195"/>
        <v>0</v>
      </c>
      <c r="BV526" s="226">
        <f t="shared" si="196"/>
        <v>0</v>
      </c>
    </row>
    <row r="527" spans="1:74">
      <c r="A527" s="226">
        <v>495</v>
      </c>
      <c r="B527" s="226" t="s">
        <v>1793</v>
      </c>
      <c r="C527" s="226">
        <f>INDEX('Uganda workforce data - raw'!$A$4:$F$619,MATCH($B527, 'Uganda workforce data - raw'!$B$4:$B$619,0), MATCH("Filled Male",'Uganda workforce data - raw'!$A$4:$F$4,0))*INDEX('Mapping cadres'!$B$1:$Z$616,MATCH($B527, 'Mapping cadres'!$B$1:$B$616,0), MATCH(C$32,'Mapping cadres'!$B$1:$Z$1,0))</f>
        <v>92</v>
      </c>
      <c r="D527" s="226">
        <f>INDEX('Uganda workforce data - raw'!$A$4:$F$619,MATCH($B527, 'Uganda workforce data - raw'!$B$4:$B$619,0), MATCH("Filled Male",'Uganda workforce data - raw'!$A$4:$F$4,0))*INDEX('Mapping cadres'!$B$1:$Z$616,MATCH($B527, 'Mapping cadres'!$B$1:$B$616,0), MATCH(D$32,'Mapping cadres'!$B$1:$Z$1,0))</f>
        <v>0</v>
      </c>
      <c r="E527" s="226">
        <f>INDEX('Uganda workforce data - raw'!$A$4:$F$619,MATCH($B527, 'Uganda workforce data - raw'!$B$4:$B$619,0), MATCH("Filled Male",'Uganda workforce data - raw'!$A$4:$F$4,0))*INDEX('Mapping cadres'!$B$1:$Z$616,MATCH($B527, 'Mapping cadres'!$B$1:$B$616,0), MATCH(E$32,'Mapping cadres'!$B$1:$Z$1,0))</f>
        <v>0</v>
      </c>
      <c r="F527" s="226">
        <f>INDEX('Uganda workforce data - raw'!$A$4:$F$619,MATCH($B527, 'Uganda workforce data - raw'!$B$4:$B$619,0), MATCH("Filled Male",'Uganda workforce data - raw'!$A$4:$F$4,0))*INDEX('Mapping cadres'!$B$1:$Z$616,MATCH($B527, 'Mapping cadres'!$B$1:$B$616,0), MATCH(F$32,'Mapping cadres'!$B$1:$Z$1,0))</f>
        <v>0</v>
      </c>
      <c r="G527" s="226">
        <f>INDEX('Uganda workforce data - raw'!$A$4:$F$619,MATCH($B527, 'Uganda workforce data - raw'!$B$4:$B$619,0), MATCH("Filled Male",'Uganda workforce data - raw'!$A$4:$F$4,0))*INDEX('Mapping cadres'!$B$1:$Z$616,MATCH($B527, 'Mapping cadres'!$B$1:$B$616,0), MATCH(G$32,'Mapping cadres'!$B$1:$Z$1,0))</f>
        <v>0</v>
      </c>
      <c r="H527" s="226">
        <f>INDEX('Uganda workforce data - raw'!$A$4:$F$619,MATCH($B527, 'Uganda workforce data - raw'!$B$4:$B$619,0), MATCH("Filled Male",'Uganda workforce data - raw'!$A$4:$F$4,0))*INDEX('Mapping cadres'!$B$1:$Z$616,MATCH($B527, 'Mapping cadres'!$B$1:$B$616,0), MATCH(H$32,'Mapping cadres'!$B$1:$Z$1,0))</f>
        <v>0</v>
      </c>
      <c r="I527" s="226">
        <f>INDEX('Uganda workforce data - raw'!$A$4:$F$619,MATCH($B527, 'Uganda workforce data - raw'!$B$4:$B$619,0), MATCH("Filled Male",'Uganda workforce data - raw'!$A$4:$F$4,0))*INDEX('Mapping cadres'!$B$1:$Z$616,MATCH($B527, 'Mapping cadres'!$B$1:$B$616,0), MATCH(I$32,'Mapping cadres'!$B$1:$Z$1,0))</f>
        <v>0</v>
      </c>
      <c r="J527" s="226">
        <f>INDEX('Uganda workforce data - raw'!$A$4:$F$619,MATCH($B527, 'Uganda workforce data - raw'!$B$4:$B$619,0), MATCH("Filled Male",'Uganda workforce data - raw'!$A$4:$F$4,0))*INDEX('Mapping cadres'!$B$1:$Z$616,MATCH($B527, 'Mapping cadres'!$B$1:$B$616,0), MATCH(J$32,'Mapping cadres'!$B$1:$Z$1,0))</f>
        <v>0</v>
      </c>
      <c r="K527" s="226">
        <f>INDEX('Uganda workforce data - raw'!$A$4:$F$619,MATCH($B527, 'Uganda workforce data - raw'!$B$4:$B$619,0), MATCH("Filled Male",'Uganda workforce data - raw'!$A$4:$F$4,0))*INDEX('Mapping cadres'!$B$1:$Z$616,MATCH($B527, 'Mapping cadres'!$B$1:$B$616,0), MATCH(K$32,'Mapping cadres'!$B$1:$Z$1,0))</f>
        <v>0</v>
      </c>
      <c r="L527" s="226">
        <f>INDEX('Uganda workforce data - raw'!$A$4:$F$619,MATCH($B527, 'Uganda workforce data - raw'!$B$4:$B$619,0), MATCH("Filled Male",'Uganda workforce data - raw'!$A$4:$F$4,0))*INDEX('Mapping cadres'!$B$1:$Z$616,MATCH($B527, 'Mapping cadres'!$B$1:$B$616,0), MATCH(L$32,'Mapping cadres'!$B$1:$Z$1,0))</f>
        <v>0</v>
      </c>
      <c r="M527" s="226">
        <f>INDEX('Uganda workforce data - raw'!$A$4:$F$619,MATCH($B527, 'Uganda workforce data - raw'!$B$4:$B$619,0), MATCH("Filled Male",'Uganda workforce data - raw'!$A$4:$F$4,0))*INDEX('Mapping cadres'!$B$1:$Z$616,MATCH($B527, 'Mapping cadres'!$B$1:$B$616,0), MATCH(M$32,'Mapping cadres'!$B$1:$Z$1,0))</f>
        <v>0</v>
      </c>
      <c r="N527" s="226">
        <f>INDEX('Uganda workforce data - raw'!$A$4:$F$619,MATCH($B527, 'Uganda workforce data - raw'!$B$4:$B$619,0), MATCH("Filled Male",'Uganda workforce data - raw'!$A$4:$F$4,0))*INDEX('Mapping cadres'!$B$1:$Z$616,MATCH($B527, 'Mapping cadres'!$B$1:$B$616,0), MATCH(N$32,'Mapping cadres'!$B$1:$Z$1,0))</f>
        <v>0</v>
      </c>
      <c r="O527" s="226">
        <f>INDEX('Uganda workforce data - raw'!$A$4:$F$619,MATCH($B527, 'Uganda workforce data - raw'!$B$4:$B$619,0), MATCH("Filled Male",'Uganda workforce data - raw'!$A$4:$F$4,0))*INDEX('Mapping cadres'!$B$1:$Z$616,MATCH($B527, 'Mapping cadres'!$B$1:$B$616,0), MATCH(O$32,'Mapping cadres'!$B$1:$Z$1,0))</f>
        <v>0</v>
      </c>
      <c r="P527" s="226">
        <f>INDEX('Uganda workforce data - raw'!$A$4:$F$619,MATCH($B527, 'Uganda workforce data - raw'!$B$4:$B$619,0), MATCH("Filled Male",'Uganda workforce data - raw'!$A$4:$F$4,0))*INDEX('Mapping cadres'!$B$1:$Z$616,MATCH($B527, 'Mapping cadres'!$B$1:$B$616,0), MATCH(P$32,'Mapping cadres'!$B$1:$Z$1,0))</f>
        <v>0</v>
      </c>
      <c r="Q527" s="226">
        <f>INDEX('Uganda workforce data - raw'!$A$4:$F$619,MATCH($B527, 'Uganda workforce data - raw'!$B$4:$B$619,0), MATCH("Filled Male",'Uganda workforce data - raw'!$A$4:$F$4,0))*INDEX('Mapping cadres'!$B$1:$Z$616,MATCH($B527, 'Mapping cadres'!$B$1:$B$616,0), MATCH(Q$32,'Mapping cadres'!$B$1:$Z$1,0))</f>
        <v>0</v>
      </c>
      <c r="R527" s="226">
        <f>INDEX('Uganda workforce data - raw'!$A$4:$F$619,MATCH($B527, 'Uganda workforce data - raw'!$B$4:$B$619,0), MATCH("Filled Male",'Uganda workforce data - raw'!$A$4:$F$4,0))*INDEX('Mapping cadres'!$B$1:$Z$616,MATCH($B527, 'Mapping cadres'!$B$1:$B$616,0), MATCH(R$32,'Mapping cadres'!$B$1:$Z$1,0))</f>
        <v>0</v>
      </c>
      <c r="S527" s="226">
        <f>INDEX('Uganda workforce data - raw'!$A$4:$F$619,MATCH($B527, 'Uganda workforce data - raw'!$B$4:$B$619,0), MATCH("Filled Male",'Uganda workforce data - raw'!$A$4:$F$4,0))*INDEX('Mapping cadres'!$B$1:$Z$616,MATCH($B527, 'Mapping cadres'!$B$1:$B$616,0), MATCH(S$32,'Mapping cadres'!$B$1:$Z$1,0))</f>
        <v>0</v>
      </c>
      <c r="T527" s="226">
        <f>INDEX('Uganda workforce data - raw'!$A$4:$F$619,MATCH($B527, 'Uganda workforce data - raw'!$B$4:$B$619,0), MATCH("Filled Male",'Uganda workforce data - raw'!$A$4:$F$4,0))*INDEX('Mapping cadres'!$B$1:$Z$616,MATCH($B527, 'Mapping cadres'!$B$1:$B$616,0), MATCH(T$32,'Mapping cadres'!$B$1:$Z$1,0))</f>
        <v>0</v>
      </c>
      <c r="U527" s="226">
        <f>INDEX('Uganda workforce data - raw'!$A$4:$F$619,MATCH($B527, 'Uganda workforce data - raw'!$B$4:$B$619,0), MATCH("Filled Male",'Uganda workforce data - raw'!$A$4:$F$4,0))*INDEX('Mapping cadres'!$B$1:$Z$616,MATCH($B527, 'Mapping cadres'!$B$1:$B$616,0), MATCH(U$32,'Mapping cadres'!$B$1:$Z$1,0))</f>
        <v>0</v>
      </c>
      <c r="V527" s="226">
        <f>INDEX('Uganda workforce data - raw'!$A$4:$F$619,MATCH($B527, 'Uganda workforce data - raw'!$B$4:$B$619,0), MATCH("Filled Male",'Uganda workforce data - raw'!$A$4:$F$4,0))*INDEX('Mapping cadres'!$B$1:$Z$616,MATCH($B527, 'Mapping cadres'!$B$1:$B$616,0), MATCH(V$32,'Mapping cadres'!$B$1:$Z$1,0))</f>
        <v>0</v>
      </c>
      <c r="W527" s="226">
        <f>INDEX('Uganda workforce data - raw'!$A$4:$F$619,MATCH($B527, 'Uganda workforce data - raw'!$B$4:$B$619,0), MATCH("Filled Male",'Uganda workforce data - raw'!$A$4:$F$4,0))*INDEX('Mapping cadres'!$B$1:$Z$616,MATCH($B527, 'Mapping cadres'!$B$1:$B$616,0), MATCH(W$32,'Mapping cadres'!$B$1:$Z$1,0))</f>
        <v>0</v>
      </c>
      <c r="X527" s="226">
        <f>INDEX('Uganda workforce data - raw'!$A$4:$F$619,MATCH($B527, 'Uganda workforce data - raw'!$B$4:$B$619,0), MATCH("Filled Male",'Uganda workforce data - raw'!$A$4:$F$4,0))*INDEX('Mapping cadres'!$B$1:$Z$616,MATCH($B527, 'Mapping cadres'!$B$1:$B$616,0), MATCH(X$32,'Mapping cadres'!$B$1:$Z$1,0))</f>
        <v>0</v>
      </c>
      <c r="Y527" s="226">
        <f>INDEX('Uganda workforce data - raw'!$A$4:$F$619,MATCH($B527, 'Uganda workforce data - raw'!$B$4:$B$619,0), MATCH("Filled Male",'Uganda workforce data - raw'!$A$4:$F$4,0))*INDEX('Mapping cadres'!$B$1:$Z$616,MATCH($B527, 'Mapping cadres'!$B$1:$B$616,0), MATCH(Y$32,'Mapping cadres'!$B$1:$Z$1,0))</f>
        <v>0</v>
      </c>
      <c r="Z527" s="226">
        <f>INDEX('Uganda workforce data - raw'!$A$4:$F$619,MATCH($B527, 'Uganda workforce data - raw'!$B$4:$B$619,0), MATCH("Filled Male",'Uganda workforce data - raw'!$A$4:$F$4,0))*INDEX('Mapping cadres'!$B$1:$Z$616,MATCH($B527, 'Mapping cadres'!$B$1:$B$616,0), MATCH(Z$32,'Mapping cadres'!$B$1:$Z$1,0))</f>
        <v>0</v>
      </c>
      <c r="AA527" s="226">
        <f>INDEX('Uganda workforce data - raw'!$A$4:$F$619,MATCH($B527, 'Uganda workforce data - raw'!$B$4:$B$619,0), MATCH("Filled Female",'Uganda workforce data - raw'!$A$4:$F$4,0))*INDEX('Mapping cadres'!$B$1:$Z$616,MATCH($B527, 'Mapping cadres'!$B$1:$B$616,0), MATCH(AA$32,'Mapping cadres'!$B$1:$Z$1,0))</f>
        <v>12</v>
      </c>
      <c r="AB527" s="226">
        <f>INDEX('Uganda workforce data - raw'!$A$4:$F$619,MATCH($B527, 'Uganda workforce data - raw'!$B$4:$B$619,0), MATCH("Filled Female",'Uganda workforce data - raw'!$A$4:$F$4,0))*INDEX('Mapping cadres'!$B$1:$Z$616,MATCH($B527, 'Mapping cadres'!$B$1:$B$616,0), MATCH(AB$32,'Mapping cadres'!$B$1:$Z$1,0))</f>
        <v>0</v>
      </c>
      <c r="AC527" s="226">
        <f>INDEX('Uganda workforce data - raw'!$A$4:$F$619,MATCH($B527, 'Uganda workforce data - raw'!$B$4:$B$619,0), MATCH("Filled Female",'Uganda workforce data - raw'!$A$4:$F$4,0))*INDEX('Mapping cadres'!$B$1:$Z$616,MATCH($B527, 'Mapping cadres'!$B$1:$B$616,0), MATCH(AC$32,'Mapping cadres'!$B$1:$Z$1,0))</f>
        <v>0</v>
      </c>
      <c r="AD527" s="226">
        <f>INDEX('Uganda workforce data - raw'!$A$4:$F$619,MATCH($B527, 'Uganda workforce data - raw'!$B$4:$B$619,0), MATCH("Filled Female",'Uganda workforce data - raw'!$A$4:$F$4,0))*INDEX('Mapping cadres'!$B$1:$Z$616,MATCH($B527, 'Mapping cadres'!$B$1:$B$616,0), MATCH(AD$32,'Mapping cadres'!$B$1:$Z$1,0))</f>
        <v>0</v>
      </c>
      <c r="AE527" s="226">
        <f>INDEX('Uganda workforce data - raw'!$A$4:$F$619,MATCH($B527, 'Uganda workforce data - raw'!$B$4:$B$619,0), MATCH("Filled Female",'Uganda workforce data - raw'!$A$4:$F$4,0))*INDEX('Mapping cadres'!$B$1:$Z$616,MATCH($B527, 'Mapping cadres'!$B$1:$B$616,0), MATCH(AE$32,'Mapping cadres'!$B$1:$Z$1,0))</f>
        <v>0</v>
      </c>
      <c r="AF527" s="226">
        <f>INDEX('Uganda workforce data - raw'!$A$4:$F$619,MATCH($B527, 'Uganda workforce data - raw'!$B$4:$B$619,0), MATCH("Filled Female",'Uganda workforce data - raw'!$A$4:$F$4,0))*INDEX('Mapping cadres'!$B$1:$Z$616,MATCH($B527, 'Mapping cadres'!$B$1:$B$616,0), MATCH(AF$32,'Mapping cadres'!$B$1:$Z$1,0))</f>
        <v>0</v>
      </c>
      <c r="AG527" s="226">
        <f>INDEX('Uganda workforce data - raw'!$A$4:$F$619,MATCH($B527, 'Uganda workforce data - raw'!$B$4:$B$619,0), MATCH("Filled Female",'Uganda workforce data - raw'!$A$4:$F$4,0))*INDEX('Mapping cadres'!$B$1:$Z$616,MATCH($B527, 'Mapping cadres'!$B$1:$B$616,0), MATCH(AG$32,'Mapping cadres'!$B$1:$Z$1,0))</f>
        <v>0</v>
      </c>
      <c r="AH527" s="226">
        <f>INDEX('Uganda workforce data - raw'!$A$4:$F$619,MATCH($B527, 'Uganda workforce data - raw'!$B$4:$B$619,0), MATCH("Filled Female",'Uganda workforce data - raw'!$A$4:$F$4,0))*INDEX('Mapping cadres'!$B$1:$Z$616,MATCH($B527, 'Mapping cadres'!$B$1:$B$616,0), MATCH(AH$32,'Mapping cadres'!$B$1:$Z$1,0))</f>
        <v>0</v>
      </c>
      <c r="AI527" s="226">
        <f>INDEX('Uganda workforce data - raw'!$A$4:$F$619,MATCH($B527, 'Uganda workforce data - raw'!$B$4:$B$619,0), MATCH("Filled Female",'Uganda workforce data - raw'!$A$4:$F$4,0))*INDEX('Mapping cadres'!$B$1:$Z$616,MATCH($B527, 'Mapping cadres'!$B$1:$B$616,0), MATCH(AI$32,'Mapping cadres'!$B$1:$Z$1,0))</f>
        <v>0</v>
      </c>
      <c r="AJ527" s="226">
        <f>INDEX('Uganda workforce data - raw'!$A$4:$F$619,MATCH($B527, 'Uganda workforce data - raw'!$B$4:$B$619,0), MATCH("Filled Female",'Uganda workforce data - raw'!$A$4:$F$4,0))*INDEX('Mapping cadres'!$B$1:$Z$616,MATCH($B527, 'Mapping cadres'!$B$1:$B$616,0), MATCH(AJ$32,'Mapping cadres'!$B$1:$Z$1,0))</f>
        <v>0</v>
      </c>
      <c r="AK527" s="226">
        <f>INDEX('Uganda workforce data - raw'!$A$4:$F$619,MATCH($B527, 'Uganda workforce data - raw'!$B$4:$B$619,0), MATCH("Filled Female",'Uganda workforce data - raw'!$A$4:$F$4,0))*INDEX('Mapping cadres'!$B$1:$Z$616,MATCH($B527, 'Mapping cadres'!$B$1:$B$616,0), MATCH(AK$32,'Mapping cadres'!$B$1:$Z$1,0))</f>
        <v>0</v>
      </c>
      <c r="AL527" s="226">
        <f>INDEX('Uganda workforce data - raw'!$A$4:$F$619,MATCH($B527, 'Uganda workforce data - raw'!$B$4:$B$619,0), MATCH("Filled Female",'Uganda workforce data - raw'!$A$4:$F$4,0))*INDEX('Mapping cadres'!$B$1:$Z$616,MATCH($B527, 'Mapping cadres'!$B$1:$B$616,0), MATCH(AL$32,'Mapping cadres'!$B$1:$Z$1,0))</f>
        <v>0</v>
      </c>
      <c r="AM527" s="226">
        <f>INDEX('Uganda workforce data - raw'!$A$4:$F$619,MATCH($B527, 'Uganda workforce data - raw'!$B$4:$B$619,0), MATCH("Filled Female",'Uganda workforce data - raw'!$A$4:$F$4,0))*INDEX('Mapping cadres'!$B$1:$Z$616,MATCH($B527, 'Mapping cadres'!$B$1:$B$616,0), MATCH(AM$32,'Mapping cadres'!$B$1:$Z$1,0))</f>
        <v>0</v>
      </c>
      <c r="AN527" s="226">
        <f>INDEX('Uganda workforce data - raw'!$A$4:$F$619,MATCH($B527, 'Uganda workforce data - raw'!$B$4:$B$619,0), MATCH("Filled Female",'Uganda workforce data - raw'!$A$4:$F$4,0))*INDEX('Mapping cadres'!$B$1:$Z$616,MATCH($B527, 'Mapping cadres'!$B$1:$B$616,0), MATCH(AN$32,'Mapping cadres'!$B$1:$Z$1,0))</f>
        <v>0</v>
      </c>
      <c r="AO527" s="226">
        <f>INDEX('Uganda workforce data - raw'!$A$4:$F$619,MATCH($B527, 'Uganda workforce data - raw'!$B$4:$B$619,0), MATCH("Filled Female",'Uganda workforce data - raw'!$A$4:$F$4,0))*INDEX('Mapping cadres'!$B$1:$Z$616,MATCH($B527, 'Mapping cadres'!$B$1:$B$616,0), MATCH(AO$32,'Mapping cadres'!$B$1:$Z$1,0))</f>
        <v>0</v>
      </c>
      <c r="AP527" s="226">
        <f>INDEX('Uganda workforce data - raw'!$A$4:$F$619,MATCH($B527, 'Uganda workforce data - raw'!$B$4:$B$619,0), MATCH("Filled Female",'Uganda workforce data - raw'!$A$4:$F$4,0))*INDEX('Mapping cadres'!$B$1:$Z$616,MATCH($B527, 'Mapping cadres'!$B$1:$B$616,0), MATCH(AP$32,'Mapping cadres'!$B$1:$Z$1,0))</f>
        <v>0</v>
      </c>
      <c r="AQ527" s="226">
        <f>INDEX('Uganda workforce data - raw'!$A$4:$F$619,MATCH($B527, 'Uganda workforce data - raw'!$B$4:$B$619,0), MATCH("Filled Female",'Uganda workforce data - raw'!$A$4:$F$4,0))*INDEX('Mapping cadres'!$B$1:$Z$616,MATCH($B527, 'Mapping cadres'!$B$1:$B$616,0), MATCH(AQ$32,'Mapping cadres'!$B$1:$Z$1,0))</f>
        <v>0</v>
      </c>
      <c r="AR527" s="226">
        <f>INDEX('Uganda workforce data - raw'!$A$4:$F$619,MATCH($B527, 'Uganda workforce data - raw'!$B$4:$B$619,0), MATCH("Filled Female",'Uganda workforce data - raw'!$A$4:$F$4,0))*INDEX('Mapping cadres'!$B$1:$Z$616,MATCH($B527, 'Mapping cadres'!$B$1:$B$616,0), MATCH(AR$32,'Mapping cadres'!$B$1:$Z$1,0))</f>
        <v>0</v>
      </c>
      <c r="AS527" s="226">
        <f>INDEX('Uganda workforce data - raw'!$A$4:$F$619,MATCH($B527, 'Uganda workforce data - raw'!$B$4:$B$619,0), MATCH("Filled Female",'Uganda workforce data - raw'!$A$4:$F$4,0))*INDEX('Mapping cadres'!$B$1:$Z$616,MATCH($B527, 'Mapping cadres'!$B$1:$B$616,0), MATCH(AS$32,'Mapping cadres'!$B$1:$Z$1,0))</f>
        <v>0</v>
      </c>
      <c r="AT527" s="226">
        <f>INDEX('Uganda workforce data - raw'!$A$4:$F$619,MATCH($B527, 'Uganda workforce data - raw'!$B$4:$B$619,0), MATCH("Filled Female",'Uganda workforce data - raw'!$A$4:$F$4,0))*INDEX('Mapping cadres'!$B$1:$Z$616,MATCH($B527, 'Mapping cadres'!$B$1:$B$616,0), MATCH(AT$32,'Mapping cadres'!$B$1:$Z$1,0))</f>
        <v>0</v>
      </c>
      <c r="AU527" s="226">
        <f>INDEX('Uganda workforce data - raw'!$A$4:$F$619,MATCH($B527, 'Uganda workforce data - raw'!$B$4:$B$619,0), MATCH("Filled Female",'Uganda workforce data - raw'!$A$4:$F$4,0))*INDEX('Mapping cadres'!$B$1:$Z$616,MATCH($B527, 'Mapping cadres'!$B$1:$B$616,0), MATCH(AU$32,'Mapping cadres'!$B$1:$Z$1,0))</f>
        <v>0</v>
      </c>
      <c r="AV527" s="226">
        <f>INDEX('Uganda workforce data - raw'!$A$4:$F$619,MATCH($B527, 'Uganda workforce data - raw'!$B$4:$B$619,0), MATCH("Filled Female",'Uganda workforce data - raw'!$A$4:$F$4,0))*INDEX('Mapping cadres'!$B$1:$Z$616,MATCH($B527, 'Mapping cadres'!$B$1:$B$616,0), MATCH(AV$32,'Mapping cadres'!$B$1:$Z$1,0))</f>
        <v>0</v>
      </c>
      <c r="AW527" s="226">
        <f>INDEX('Uganda workforce data - raw'!$A$4:$F$619,MATCH($B527, 'Uganda workforce data - raw'!$B$4:$B$619,0), MATCH("Filled Female",'Uganda workforce data - raw'!$A$4:$F$4,0))*INDEX('Mapping cadres'!$B$1:$Z$616,MATCH($B527, 'Mapping cadres'!$B$1:$B$616,0), MATCH(AW$32,'Mapping cadres'!$B$1:$Z$1,0))</f>
        <v>0</v>
      </c>
      <c r="AX527" s="226">
        <f>INDEX('Uganda workforce data - raw'!$A$4:$F$619,MATCH($B527, 'Uganda workforce data - raw'!$B$4:$B$619,0), MATCH("Filled Female",'Uganda workforce data - raw'!$A$4:$F$4,0))*INDEX('Mapping cadres'!$B$1:$Z$616,MATCH($B527, 'Mapping cadres'!$B$1:$B$616,0), MATCH(AX$32,'Mapping cadres'!$B$1:$Z$1,0))</f>
        <v>0</v>
      </c>
      <c r="AY527" s="226">
        <f t="shared" si="173"/>
        <v>104</v>
      </c>
      <c r="AZ527" s="226">
        <f t="shared" si="174"/>
        <v>0</v>
      </c>
      <c r="BA527" s="226">
        <f t="shared" si="175"/>
        <v>0</v>
      </c>
      <c r="BB527" s="226">
        <f t="shared" si="176"/>
        <v>0</v>
      </c>
      <c r="BC527" s="226">
        <f t="shared" si="177"/>
        <v>0</v>
      </c>
      <c r="BD527" s="226">
        <f t="shared" si="178"/>
        <v>0</v>
      </c>
      <c r="BE527" s="226">
        <f t="shared" si="179"/>
        <v>0</v>
      </c>
      <c r="BF527" s="226">
        <f t="shared" si="180"/>
        <v>0</v>
      </c>
      <c r="BG527" s="226">
        <f t="shared" si="181"/>
        <v>0</v>
      </c>
      <c r="BH527" s="226">
        <f t="shared" si="182"/>
        <v>0</v>
      </c>
      <c r="BI527" s="226">
        <f t="shared" si="183"/>
        <v>0</v>
      </c>
      <c r="BJ527" s="226">
        <f t="shared" si="184"/>
        <v>0</v>
      </c>
      <c r="BK527" s="226">
        <f t="shared" si="185"/>
        <v>0</v>
      </c>
      <c r="BL527" s="226">
        <f t="shared" si="186"/>
        <v>0</v>
      </c>
      <c r="BM527" s="226">
        <f t="shared" si="187"/>
        <v>0</v>
      </c>
      <c r="BN527" s="226">
        <f t="shared" si="188"/>
        <v>0</v>
      </c>
      <c r="BO527" s="226">
        <f t="shared" si="189"/>
        <v>0</v>
      </c>
      <c r="BP527" s="226">
        <f t="shared" si="190"/>
        <v>0</v>
      </c>
      <c r="BQ527" s="226">
        <f t="shared" si="191"/>
        <v>0</v>
      </c>
      <c r="BR527" s="226">
        <f t="shared" si="192"/>
        <v>0</v>
      </c>
      <c r="BS527" s="226">
        <f t="shared" si="193"/>
        <v>0</v>
      </c>
      <c r="BT527" s="226">
        <f t="shared" si="194"/>
        <v>0</v>
      </c>
      <c r="BU527" s="226">
        <f t="shared" si="195"/>
        <v>0</v>
      </c>
      <c r="BV527" s="226">
        <f t="shared" si="196"/>
        <v>0</v>
      </c>
    </row>
    <row r="528" spans="1:74">
      <c r="A528" s="226">
        <v>496</v>
      </c>
      <c r="B528" s="226" t="s">
        <v>1794</v>
      </c>
      <c r="C528" s="226">
        <f>INDEX('Uganda workforce data - raw'!$A$4:$F$619,MATCH($B528, 'Uganda workforce data - raw'!$B$4:$B$619,0), MATCH("Filled Male",'Uganda workforce data - raw'!$A$4:$F$4,0))*INDEX('Mapping cadres'!$B$1:$Z$616,MATCH($B528, 'Mapping cadres'!$B$1:$B$616,0), MATCH(C$32,'Mapping cadres'!$B$1:$Z$1,0))</f>
        <v>1</v>
      </c>
      <c r="D528" s="226">
        <f>INDEX('Uganda workforce data - raw'!$A$4:$F$619,MATCH($B528, 'Uganda workforce data - raw'!$B$4:$B$619,0), MATCH("Filled Male",'Uganda workforce data - raw'!$A$4:$F$4,0))*INDEX('Mapping cadres'!$B$1:$Z$616,MATCH($B528, 'Mapping cadres'!$B$1:$B$616,0), MATCH(D$32,'Mapping cadres'!$B$1:$Z$1,0))</f>
        <v>0</v>
      </c>
      <c r="E528" s="226">
        <f>INDEX('Uganda workforce data - raw'!$A$4:$F$619,MATCH($B528, 'Uganda workforce data - raw'!$B$4:$B$619,0), MATCH("Filled Male",'Uganda workforce data - raw'!$A$4:$F$4,0))*INDEX('Mapping cadres'!$B$1:$Z$616,MATCH($B528, 'Mapping cadres'!$B$1:$B$616,0), MATCH(E$32,'Mapping cadres'!$B$1:$Z$1,0))</f>
        <v>0</v>
      </c>
      <c r="F528" s="226">
        <f>INDEX('Uganda workforce data - raw'!$A$4:$F$619,MATCH($B528, 'Uganda workforce data - raw'!$B$4:$B$619,0), MATCH("Filled Male",'Uganda workforce data - raw'!$A$4:$F$4,0))*INDEX('Mapping cadres'!$B$1:$Z$616,MATCH($B528, 'Mapping cadres'!$B$1:$B$616,0), MATCH(F$32,'Mapping cadres'!$B$1:$Z$1,0))</f>
        <v>0</v>
      </c>
      <c r="G528" s="226">
        <f>INDEX('Uganda workforce data - raw'!$A$4:$F$619,MATCH($B528, 'Uganda workforce data - raw'!$B$4:$B$619,0), MATCH("Filled Male",'Uganda workforce data - raw'!$A$4:$F$4,0))*INDEX('Mapping cadres'!$B$1:$Z$616,MATCH($B528, 'Mapping cadres'!$B$1:$B$616,0), MATCH(G$32,'Mapping cadres'!$B$1:$Z$1,0))</f>
        <v>0</v>
      </c>
      <c r="H528" s="226">
        <f>INDEX('Uganda workforce data - raw'!$A$4:$F$619,MATCH($B528, 'Uganda workforce data - raw'!$B$4:$B$619,0), MATCH("Filled Male",'Uganda workforce data - raw'!$A$4:$F$4,0))*INDEX('Mapping cadres'!$B$1:$Z$616,MATCH($B528, 'Mapping cadres'!$B$1:$B$616,0), MATCH(H$32,'Mapping cadres'!$B$1:$Z$1,0))</f>
        <v>0</v>
      </c>
      <c r="I528" s="226">
        <f>INDEX('Uganda workforce data - raw'!$A$4:$F$619,MATCH($B528, 'Uganda workforce data - raw'!$B$4:$B$619,0), MATCH("Filled Male",'Uganda workforce data - raw'!$A$4:$F$4,0))*INDEX('Mapping cadres'!$B$1:$Z$616,MATCH($B528, 'Mapping cadres'!$B$1:$B$616,0), MATCH(I$32,'Mapping cadres'!$B$1:$Z$1,0))</f>
        <v>0</v>
      </c>
      <c r="J528" s="226">
        <f>INDEX('Uganda workforce data - raw'!$A$4:$F$619,MATCH($B528, 'Uganda workforce data - raw'!$B$4:$B$619,0), MATCH("Filled Male",'Uganda workforce data - raw'!$A$4:$F$4,0))*INDEX('Mapping cadres'!$B$1:$Z$616,MATCH($B528, 'Mapping cadres'!$B$1:$B$616,0), MATCH(J$32,'Mapping cadres'!$B$1:$Z$1,0))</f>
        <v>0</v>
      </c>
      <c r="K528" s="226">
        <f>INDEX('Uganda workforce data - raw'!$A$4:$F$619,MATCH($B528, 'Uganda workforce data - raw'!$B$4:$B$619,0), MATCH("Filled Male",'Uganda workforce data - raw'!$A$4:$F$4,0))*INDEX('Mapping cadres'!$B$1:$Z$616,MATCH($B528, 'Mapping cadres'!$B$1:$B$616,0), MATCH(K$32,'Mapping cadres'!$B$1:$Z$1,0))</f>
        <v>0</v>
      </c>
      <c r="L528" s="226">
        <f>INDEX('Uganda workforce data - raw'!$A$4:$F$619,MATCH($B528, 'Uganda workforce data - raw'!$B$4:$B$619,0), MATCH("Filled Male",'Uganda workforce data - raw'!$A$4:$F$4,0))*INDEX('Mapping cadres'!$B$1:$Z$616,MATCH($B528, 'Mapping cadres'!$B$1:$B$616,0), MATCH(L$32,'Mapping cadres'!$B$1:$Z$1,0))</f>
        <v>0</v>
      </c>
      <c r="M528" s="226">
        <f>INDEX('Uganda workforce data - raw'!$A$4:$F$619,MATCH($B528, 'Uganda workforce data - raw'!$B$4:$B$619,0), MATCH("Filled Male",'Uganda workforce data - raw'!$A$4:$F$4,0))*INDEX('Mapping cadres'!$B$1:$Z$616,MATCH($B528, 'Mapping cadres'!$B$1:$B$616,0), MATCH(M$32,'Mapping cadres'!$B$1:$Z$1,0))</f>
        <v>0</v>
      </c>
      <c r="N528" s="226">
        <f>INDEX('Uganda workforce data - raw'!$A$4:$F$619,MATCH($B528, 'Uganda workforce data - raw'!$B$4:$B$619,0), MATCH("Filled Male",'Uganda workforce data - raw'!$A$4:$F$4,0))*INDEX('Mapping cadres'!$B$1:$Z$616,MATCH($B528, 'Mapping cadres'!$B$1:$B$616,0), MATCH(N$32,'Mapping cadres'!$B$1:$Z$1,0))</f>
        <v>0</v>
      </c>
      <c r="O528" s="226">
        <f>INDEX('Uganda workforce data - raw'!$A$4:$F$619,MATCH($B528, 'Uganda workforce data - raw'!$B$4:$B$619,0), MATCH("Filled Male",'Uganda workforce data - raw'!$A$4:$F$4,0))*INDEX('Mapping cadres'!$B$1:$Z$616,MATCH($B528, 'Mapping cadres'!$B$1:$B$616,0), MATCH(O$32,'Mapping cadres'!$B$1:$Z$1,0))</f>
        <v>0</v>
      </c>
      <c r="P528" s="226">
        <f>INDEX('Uganda workforce data - raw'!$A$4:$F$619,MATCH($B528, 'Uganda workforce data - raw'!$B$4:$B$619,0), MATCH("Filled Male",'Uganda workforce data - raw'!$A$4:$F$4,0))*INDEX('Mapping cadres'!$B$1:$Z$616,MATCH($B528, 'Mapping cadres'!$B$1:$B$616,0), MATCH(P$32,'Mapping cadres'!$B$1:$Z$1,0))</f>
        <v>0</v>
      </c>
      <c r="Q528" s="226">
        <f>INDEX('Uganda workforce data - raw'!$A$4:$F$619,MATCH($B528, 'Uganda workforce data - raw'!$B$4:$B$619,0), MATCH("Filled Male",'Uganda workforce data - raw'!$A$4:$F$4,0))*INDEX('Mapping cadres'!$B$1:$Z$616,MATCH($B528, 'Mapping cadres'!$B$1:$B$616,0), MATCH(Q$32,'Mapping cadres'!$B$1:$Z$1,0))</f>
        <v>0</v>
      </c>
      <c r="R528" s="226">
        <f>INDEX('Uganda workforce data - raw'!$A$4:$F$619,MATCH($B528, 'Uganda workforce data - raw'!$B$4:$B$619,0), MATCH("Filled Male",'Uganda workforce data - raw'!$A$4:$F$4,0))*INDEX('Mapping cadres'!$B$1:$Z$616,MATCH($B528, 'Mapping cadres'!$B$1:$B$616,0), MATCH(R$32,'Mapping cadres'!$B$1:$Z$1,0))</f>
        <v>0</v>
      </c>
      <c r="S528" s="226">
        <f>INDEX('Uganda workforce data - raw'!$A$4:$F$619,MATCH($B528, 'Uganda workforce data - raw'!$B$4:$B$619,0), MATCH("Filled Male",'Uganda workforce data - raw'!$A$4:$F$4,0))*INDEX('Mapping cadres'!$B$1:$Z$616,MATCH($B528, 'Mapping cadres'!$B$1:$B$616,0), MATCH(S$32,'Mapping cadres'!$B$1:$Z$1,0))</f>
        <v>0</v>
      </c>
      <c r="T528" s="226">
        <f>INDEX('Uganda workforce data - raw'!$A$4:$F$619,MATCH($B528, 'Uganda workforce data - raw'!$B$4:$B$619,0), MATCH("Filled Male",'Uganda workforce data - raw'!$A$4:$F$4,0))*INDEX('Mapping cadres'!$B$1:$Z$616,MATCH($B528, 'Mapping cadres'!$B$1:$B$616,0), MATCH(T$32,'Mapping cadres'!$B$1:$Z$1,0))</f>
        <v>0</v>
      </c>
      <c r="U528" s="226">
        <f>INDEX('Uganda workforce data - raw'!$A$4:$F$619,MATCH($B528, 'Uganda workforce data - raw'!$B$4:$B$619,0), MATCH("Filled Male",'Uganda workforce data - raw'!$A$4:$F$4,0))*INDEX('Mapping cadres'!$B$1:$Z$616,MATCH($B528, 'Mapping cadres'!$B$1:$B$616,0), MATCH(U$32,'Mapping cadres'!$B$1:$Z$1,0))</f>
        <v>0</v>
      </c>
      <c r="V528" s="226">
        <f>INDEX('Uganda workforce data - raw'!$A$4:$F$619,MATCH($B528, 'Uganda workforce data - raw'!$B$4:$B$619,0), MATCH("Filled Male",'Uganda workforce data - raw'!$A$4:$F$4,0))*INDEX('Mapping cadres'!$B$1:$Z$616,MATCH($B528, 'Mapping cadres'!$B$1:$B$616,0), MATCH(V$32,'Mapping cadres'!$B$1:$Z$1,0))</f>
        <v>0</v>
      </c>
      <c r="W528" s="226">
        <f>INDEX('Uganda workforce data - raw'!$A$4:$F$619,MATCH($B528, 'Uganda workforce data - raw'!$B$4:$B$619,0), MATCH("Filled Male",'Uganda workforce data - raw'!$A$4:$F$4,0))*INDEX('Mapping cadres'!$B$1:$Z$616,MATCH($B528, 'Mapping cadres'!$B$1:$B$616,0), MATCH(W$32,'Mapping cadres'!$B$1:$Z$1,0))</f>
        <v>0</v>
      </c>
      <c r="X528" s="226">
        <f>INDEX('Uganda workforce data - raw'!$A$4:$F$619,MATCH($B528, 'Uganda workforce data - raw'!$B$4:$B$619,0), MATCH("Filled Male",'Uganda workforce data - raw'!$A$4:$F$4,0))*INDEX('Mapping cadres'!$B$1:$Z$616,MATCH($B528, 'Mapping cadres'!$B$1:$B$616,0), MATCH(X$32,'Mapping cadres'!$B$1:$Z$1,0))</f>
        <v>0</v>
      </c>
      <c r="Y528" s="226">
        <f>INDEX('Uganda workforce data - raw'!$A$4:$F$619,MATCH($B528, 'Uganda workforce data - raw'!$B$4:$B$619,0), MATCH("Filled Male",'Uganda workforce data - raw'!$A$4:$F$4,0))*INDEX('Mapping cadres'!$B$1:$Z$616,MATCH($B528, 'Mapping cadres'!$B$1:$B$616,0), MATCH(Y$32,'Mapping cadres'!$B$1:$Z$1,0))</f>
        <v>0</v>
      </c>
      <c r="Z528" s="226">
        <f>INDEX('Uganda workforce data - raw'!$A$4:$F$619,MATCH($B528, 'Uganda workforce data - raw'!$B$4:$B$619,0), MATCH("Filled Male",'Uganda workforce data - raw'!$A$4:$F$4,0))*INDEX('Mapping cadres'!$B$1:$Z$616,MATCH($B528, 'Mapping cadres'!$B$1:$B$616,0), MATCH(Z$32,'Mapping cadres'!$B$1:$Z$1,0))</f>
        <v>0</v>
      </c>
      <c r="AA528" s="226">
        <f>INDEX('Uganda workforce data - raw'!$A$4:$F$619,MATCH($B528, 'Uganda workforce data - raw'!$B$4:$B$619,0), MATCH("Filled Female",'Uganda workforce data - raw'!$A$4:$F$4,0))*INDEX('Mapping cadres'!$B$1:$Z$616,MATCH($B528, 'Mapping cadres'!$B$1:$B$616,0), MATCH(AA$32,'Mapping cadres'!$B$1:$Z$1,0))</f>
        <v>4</v>
      </c>
      <c r="AB528" s="226">
        <f>INDEX('Uganda workforce data - raw'!$A$4:$F$619,MATCH($B528, 'Uganda workforce data - raw'!$B$4:$B$619,0), MATCH("Filled Female",'Uganda workforce data - raw'!$A$4:$F$4,0))*INDEX('Mapping cadres'!$B$1:$Z$616,MATCH($B528, 'Mapping cadres'!$B$1:$B$616,0), MATCH(AB$32,'Mapping cadres'!$B$1:$Z$1,0))</f>
        <v>0</v>
      </c>
      <c r="AC528" s="226">
        <f>INDEX('Uganda workforce data - raw'!$A$4:$F$619,MATCH($B528, 'Uganda workforce data - raw'!$B$4:$B$619,0), MATCH("Filled Female",'Uganda workforce data - raw'!$A$4:$F$4,0))*INDEX('Mapping cadres'!$B$1:$Z$616,MATCH($B528, 'Mapping cadres'!$B$1:$B$616,0), MATCH(AC$32,'Mapping cadres'!$B$1:$Z$1,0))</f>
        <v>0</v>
      </c>
      <c r="AD528" s="226">
        <f>INDEX('Uganda workforce data - raw'!$A$4:$F$619,MATCH($B528, 'Uganda workforce data - raw'!$B$4:$B$619,0), MATCH("Filled Female",'Uganda workforce data - raw'!$A$4:$F$4,0))*INDEX('Mapping cadres'!$B$1:$Z$616,MATCH($B528, 'Mapping cadres'!$B$1:$B$616,0), MATCH(AD$32,'Mapping cadres'!$B$1:$Z$1,0))</f>
        <v>0</v>
      </c>
      <c r="AE528" s="226">
        <f>INDEX('Uganda workforce data - raw'!$A$4:$F$619,MATCH($B528, 'Uganda workforce data - raw'!$B$4:$B$619,0), MATCH("Filled Female",'Uganda workforce data - raw'!$A$4:$F$4,0))*INDEX('Mapping cadres'!$B$1:$Z$616,MATCH($B528, 'Mapping cadres'!$B$1:$B$616,0), MATCH(AE$32,'Mapping cadres'!$B$1:$Z$1,0))</f>
        <v>0</v>
      </c>
      <c r="AF528" s="226">
        <f>INDEX('Uganda workforce data - raw'!$A$4:$F$619,MATCH($B528, 'Uganda workforce data - raw'!$B$4:$B$619,0), MATCH("Filled Female",'Uganda workforce data - raw'!$A$4:$F$4,0))*INDEX('Mapping cadres'!$B$1:$Z$616,MATCH($B528, 'Mapping cadres'!$B$1:$B$616,0), MATCH(AF$32,'Mapping cadres'!$B$1:$Z$1,0))</f>
        <v>0</v>
      </c>
      <c r="AG528" s="226">
        <f>INDEX('Uganda workforce data - raw'!$A$4:$F$619,MATCH($B528, 'Uganda workforce data - raw'!$B$4:$B$619,0), MATCH("Filled Female",'Uganda workforce data - raw'!$A$4:$F$4,0))*INDEX('Mapping cadres'!$B$1:$Z$616,MATCH($B528, 'Mapping cadres'!$B$1:$B$616,0), MATCH(AG$32,'Mapping cadres'!$B$1:$Z$1,0))</f>
        <v>0</v>
      </c>
      <c r="AH528" s="226">
        <f>INDEX('Uganda workforce data - raw'!$A$4:$F$619,MATCH($B528, 'Uganda workforce data - raw'!$B$4:$B$619,0), MATCH("Filled Female",'Uganda workforce data - raw'!$A$4:$F$4,0))*INDEX('Mapping cadres'!$B$1:$Z$616,MATCH($B528, 'Mapping cadres'!$B$1:$B$616,0), MATCH(AH$32,'Mapping cadres'!$B$1:$Z$1,0))</f>
        <v>0</v>
      </c>
      <c r="AI528" s="226">
        <f>INDEX('Uganda workforce data - raw'!$A$4:$F$619,MATCH($B528, 'Uganda workforce data - raw'!$B$4:$B$619,0), MATCH("Filled Female",'Uganda workforce data - raw'!$A$4:$F$4,0))*INDEX('Mapping cadres'!$B$1:$Z$616,MATCH($B528, 'Mapping cadres'!$B$1:$B$616,0), MATCH(AI$32,'Mapping cadres'!$B$1:$Z$1,0))</f>
        <v>0</v>
      </c>
      <c r="AJ528" s="226">
        <f>INDEX('Uganda workforce data - raw'!$A$4:$F$619,MATCH($B528, 'Uganda workforce data - raw'!$B$4:$B$619,0), MATCH("Filled Female",'Uganda workforce data - raw'!$A$4:$F$4,0))*INDEX('Mapping cadres'!$B$1:$Z$616,MATCH($B528, 'Mapping cadres'!$B$1:$B$616,0), MATCH(AJ$32,'Mapping cadres'!$B$1:$Z$1,0))</f>
        <v>0</v>
      </c>
      <c r="AK528" s="226">
        <f>INDEX('Uganda workforce data - raw'!$A$4:$F$619,MATCH($B528, 'Uganda workforce data - raw'!$B$4:$B$619,0), MATCH("Filled Female",'Uganda workforce data - raw'!$A$4:$F$4,0))*INDEX('Mapping cadres'!$B$1:$Z$616,MATCH($B528, 'Mapping cadres'!$B$1:$B$616,0), MATCH(AK$32,'Mapping cadres'!$B$1:$Z$1,0))</f>
        <v>0</v>
      </c>
      <c r="AL528" s="226">
        <f>INDEX('Uganda workforce data - raw'!$A$4:$F$619,MATCH($B528, 'Uganda workforce data - raw'!$B$4:$B$619,0), MATCH("Filled Female",'Uganda workforce data - raw'!$A$4:$F$4,0))*INDEX('Mapping cadres'!$B$1:$Z$616,MATCH($B528, 'Mapping cadres'!$B$1:$B$616,0), MATCH(AL$32,'Mapping cadres'!$B$1:$Z$1,0))</f>
        <v>0</v>
      </c>
      <c r="AM528" s="226">
        <f>INDEX('Uganda workforce data - raw'!$A$4:$F$619,MATCH($B528, 'Uganda workforce data - raw'!$B$4:$B$619,0), MATCH("Filled Female",'Uganda workforce data - raw'!$A$4:$F$4,0))*INDEX('Mapping cadres'!$B$1:$Z$616,MATCH($B528, 'Mapping cadres'!$B$1:$B$616,0), MATCH(AM$32,'Mapping cadres'!$B$1:$Z$1,0))</f>
        <v>0</v>
      </c>
      <c r="AN528" s="226">
        <f>INDEX('Uganda workforce data - raw'!$A$4:$F$619,MATCH($B528, 'Uganda workforce data - raw'!$B$4:$B$619,0), MATCH("Filled Female",'Uganda workforce data - raw'!$A$4:$F$4,0))*INDEX('Mapping cadres'!$B$1:$Z$616,MATCH($B528, 'Mapping cadres'!$B$1:$B$616,0), MATCH(AN$32,'Mapping cadres'!$B$1:$Z$1,0))</f>
        <v>0</v>
      </c>
      <c r="AO528" s="226">
        <f>INDEX('Uganda workforce data - raw'!$A$4:$F$619,MATCH($B528, 'Uganda workforce data - raw'!$B$4:$B$619,0), MATCH("Filled Female",'Uganda workforce data - raw'!$A$4:$F$4,0))*INDEX('Mapping cadres'!$B$1:$Z$616,MATCH($B528, 'Mapping cadres'!$B$1:$B$616,0), MATCH(AO$32,'Mapping cadres'!$B$1:$Z$1,0))</f>
        <v>0</v>
      </c>
      <c r="AP528" s="226">
        <f>INDEX('Uganda workforce data - raw'!$A$4:$F$619,MATCH($B528, 'Uganda workforce data - raw'!$B$4:$B$619,0), MATCH("Filled Female",'Uganda workforce data - raw'!$A$4:$F$4,0))*INDEX('Mapping cadres'!$B$1:$Z$616,MATCH($B528, 'Mapping cadres'!$B$1:$B$616,0), MATCH(AP$32,'Mapping cadres'!$B$1:$Z$1,0))</f>
        <v>0</v>
      </c>
      <c r="AQ528" s="226">
        <f>INDEX('Uganda workforce data - raw'!$A$4:$F$619,MATCH($B528, 'Uganda workforce data - raw'!$B$4:$B$619,0), MATCH("Filled Female",'Uganda workforce data - raw'!$A$4:$F$4,0))*INDEX('Mapping cadres'!$B$1:$Z$616,MATCH($B528, 'Mapping cadres'!$B$1:$B$616,0), MATCH(AQ$32,'Mapping cadres'!$B$1:$Z$1,0))</f>
        <v>0</v>
      </c>
      <c r="AR528" s="226">
        <f>INDEX('Uganda workforce data - raw'!$A$4:$F$619,MATCH($B528, 'Uganda workforce data - raw'!$B$4:$B$619,0), MATCH("Filled Female",'Uganda workforce data - raw'!$A$4:$F$4,0))*INDEX('Mapping cadres'!$B$1:$Z$616,MATCH($B528, 'Mapping cadres'!$B$1:$B$616,0), MATCH(AR$32,'Mapping cadres'!$B$1:$Z$1,0))</f>
        <v>0</v>
      </c>
      <c r="AS528" s="226">
        <f>INDEX('Uganda workforce data - raw'!$A$4:$F$619,MATCH($B528, 'Uganda workforce data - raw'!$B$4:$B$619,0), MATCH("Filled Female",'Uganda workforce data - raw'!$A$4:$F$4,0))*INDEX('Mapping cadres'!$B$1:$Z$616,MATCH($B528, 'Mapping cadres'!$B$1:$B$616,0), MATCH(AS$32,'Mapping cadres'!$B$1:$Z$1,0))</f>
        <v>0</v>
      </c>
      <c r="AT528" s="226">
        <f>INDEX('Uganda workforce data - raw'!$A$4:$F$619,MATCH($B528, 'Uganda workforce data - raw'!$B$4:$B$619,0), MATCH("Filled Female",'Uganda workforce data - raw'!$A$4:$F$4,0))*INDEX('Mapping cadres'!$B$1:$Z$616,MATCH($B528, 'Mapping cadres'!$B$1:$B$616,0), MATCH(AT$32,'Mapping cadres'!$B$1:$Z$1,0))</f>
        <v>0</v>
      </c>
      <c r="AU528" s="226">
        <f>INDEX('Uganda workforce data - raw'!$A$4:$F$619,MATCH($B528, 'Uganda workforce data - raw'!$B$4:$B$619,0), MATCH("Filled Female",'Uganda workforce data - raw'!$A$4:$F$4,0))*INDEX('Mapping cadres'!$B$1:$Z$616,MATCH($B528, 'Mapping cadres'!$B$1:$B$616,0), MATCH(AU$32,'Mapping cadres'!$B$1:$Z$1,0))</f>
        <v>0</v>
      </c>
      <c r="AV528" s="226">
        <f>INDEX('Uganda workforce data - raw'!$A$4:$F$619,MATCH($B528, 'Uganda workforce data - raw'!$B$4:$B$619,0), MATCH("Filled Female",'Uganda workforce data - raw'!$A$4:$F$4,0))*INDEX('Mapping cadres'!$B$1:$Z$616,MATCH($B528, 'Mapping cadres'!$B$1:$B$616,0), MATCH(AV$32,'Mapping cadres'!$B$1:$Z$1,0))</f>
        <v>0</v>
      </c>
      <c r="AW528" s="226">
        <f>INDEX('Uganda workforce data - raw'!$A$4:$F$619,MATCH($B528, 'Uganda workforce data - raw'!$B$4:$B$619,0), MATCH("Filled Female",'Uganda workforce data - raw'!$A$4:$F$4,0))*INDEX('Mapping cadres'!$B$1:$Z$616,MATCH($B528, 'Mapping cadres'!$B$1:$B$616,0), MATCH(AW$32,'Mapping cadres'!$B$1:$Z$1,0))</f>
        <v>0</v>
      </c>
      <c r="AX528" s="226">
        <f>INDEX('Uganda workforce data - raw'!$A$4:$F$619,MATCH($B528, 'Uganda workforce data - raw'!$B$4:$B$619,0), MATCH("Filled Female",'Uganda workforce data - raw'!$A$4:$F$4,0))*INDEX('Mapping cadres'!$B$1:$Z$616,MATCH($B528, 'Mapping cadres'!$B$1:$B$616,0), MATCH(AX$32,'Mapping cadres'!$B$1:$Z$1,0))</f>
        <v>0</v>
      </c>
      <c r="AY528" s="226">
        <f t="shared" si="173"/>
        <v>5</v>
      </c>
      <c r="AZ528" s="226">
        <f t="shared" si="174"/>
        <v>0</v>
      </c>
      <c r="BA528" s="226">
        <f t="shared" si="175"/>
        <v>0</v>
      </c>
      <c r="BB528" s="226">
        <f t="shared" si="176"/>
        <v>0</v>
      </c>
      <c r="BC528" s="226">
        <f t="shared" si="177"/>
        <v>0</v>
      </c>
      <c r="BD528" s="226">
        <f t="shared" si="178"/>
        <v>0</v>
      </c>
      <c r="BE528" s="226">
        <f t="shared" si="179"/>
        <v>0</v>
      </c>
      <c r="BF528" s="226">
        <f t="shared" si="180"/>
        <v>0</v>
      </c>
      <c r="BG528" s="226">
        <f t="shared" si="181"/>
        <v>0</v>
      </c>
      <c r="BH528" s="226">
        <f t="shared" si="182"/>
        <v>0</v>
      </c>
      <c r="BI528" s="226">
        <f t="shared" si="183"/>
        <v>0</v>
      </c>
      <c r="BJ528" s="226">
        <f t="shared" si="184"/>
        <v>0</v>
      </c>
      <c r="BK528" s="226">
        <f t="shared" si="185"/>
        <v>0</v>
      </c>
      <c r="BL528" s="226">
        <f t="shared" si="186"/>
        <v>0</v>
      </c>
      <c r="BM528" s="226">
        <f t="shared" si="187"/>
        <v>0</v>
      </c>
      <c r="BN528" s="226">
        <f t="shared" si="188"/>
        <v>0</v>
      </c>
      <c r="BO528" s="226">
        <f t="shared" si="189"/>
        <v>0</v>
      </c>
      <c r="BP528" s="226">
        <f t="shared" si="190"/>
        <v>0</v>
      </c>
      <c r="BQ528" s="226">
        <f t="shared" si="191"/>
        <v>0</v>
      </c>
      <c r="BR528" s="226">
        <f t="shared" si="192"/>
        <v>0</v>
      </c>
      <c r="BS528" s="226">
        <f t="shared" si="193"/>
        <v>0</v>
      </c>
      <c r="BT528" s="226">
        <f t="shared" si="194"/>
        <v>0</v>
      </c>
      <c r="BU528" s="226">
        <f t="shared" si="195"/>
        <v>0</v>
      </c>
      <c r="BV528" s="226">
        <f t="shared" si="196"/>
        <v>0</v>
      </c>
    </row>
    <row r="529" spans="1:74">
      <c r="A529" s="226">
        <v>497</v>
      </c>
      <c r="B529" s="226" t="s">
        <v>1795</v>
      </c>
      <c r="C529" s="226">
        <f>INDEX('Uganda workforce data - raw'!$A$4:$F$619,MATCH($B529, 'Uganda workforce data - raw'!$B$4:$B$619,0), MATCH("Filled Male",'Uganda workforce data - raw'!$A$4:$F$4,0))*INDEX('Mapping cadres'!$B$1:$Z$616,MATCH($B529, 'Mapping cadres'!$B$1:$B$616,0), MATCH(C$32,'Mapping cadres'!$B$1:$Z$1,0))</f>
        <v>13</v>
      </c>
      <c r="D529" s="226">
        <f>INDEX('Uganda workforce data - raw'!$A$4:$F$619,MATCH($B529, 'Uganda workforce data - raw'!$B$4:$B$619,0), MATCH("Filled Male",'Uganda workforce data - raw'!$A$4:$F$4,0))*INDEX('Mapping cadres'!$B$1:$Z$616,MATCH($B529, 'Mapping cadres'!$B$1:$B$616,0), MATCH(D$32,'Mapping cadres'!$B$1:$Z$1,0))</f>
        <v>0</v>
      </c>
      <c r="E529" s="226">
        <f>INDEX('Uganda workforce data - raw'!$A$4:$F$619,MATCH($B529, 'Uganda workforce data - raw'!$B$4:$B$619,0), MATCH("Filled Male",'Uganda workforce data - raw'!$A$4:$F$4,0))*INDEX('Mapping cadres'!$B$1:$Z$616,MATCH($B529, 'Mapping cadres'!$B$1:$B$616,0), MATCH(E$32,'Mapping cadres'!$B$1:$Z$1,0))</f>
        <v>0</v>
      </c>
      <c r="F529" s="226">
        <f>INDEX('Uganda workforce data - raw'!$A$4:$F$619,MATCH($B529, 'Uganda workforce data - raw'!$B$4:$B$619,0), MATCH("Filled Male",'Uganda workforce data - raw'!$A$4:$F$4,0))*INDEX('Mapping cadres'!$B$1:$Z$616,MATCH($B529, 'Mapping cadres'!$B$1:$B$616,0), MATCH(F$32,'Mapping cadres'!$B$1:$Z$1,0))</f>
        <v>0</v>
      </c>
      <c r="G529" s="226">
        <f>INDEX('Uganda workforce data - raw'!$A$4:$F$619,MATCH($B529, 'Uganda workforce data - raw'!$B$4:$B$619,0), MATCH("Filled Male",'Uganda workforce data - raw'!$A$4:$F$4,0))*INDEX('Mapping cadres'!$B$1:$Z$616,MATCH($B529, 'Mapping cadres'!$B$1:$B$616,0), MATCH(G$32,'Mapping cadres'!$B$1:$Z$1,0))</f>
        <v>0</v>
      </c>
      <c r="H529" s="226">
        <f>INDEX('Uganda workforce data - raw'!$A$4:$F$619,MATCH($B529, 'Uganda workforce data - raw'!$B$4:$B$619,0), MATCH("Filled Male",'Uganda workforce data - raw'!$A$4:$F$4,0))*INDEX('Mapping cadres'!$B$1:$Z$616,MATCH($B529, 'Mapping cadres'!$B$1:$B$616,0), MATCH(H$32,'Mapping cadres'!$B$1:$Z$1,0))</f>
        <v>0</v>
      </c>
      <c r="I529" s="226">
        <f>INDEX('Uganda workforce data - raw'!$A$4:$F$619,MATCH($B529, 'Uganda workforce data - raw'!$B$4:$B$619,0), MATCH("Filled Male",'Uganda workforce data - raw'!$A$4:$F$4,0))*INDEX('Mapping cadres'!$B$1:$Z$616,MATCH($B529, 'Mapping cadres'!$B$1:$B$616,0), MATCH(I$32,'Mapping cadres'!$B$1:$Z$1,0))</f>
        <v>0</v>
      </c>
      <c r="J529" s="226">
        <f>INDEX('Uganda workforce data - raw'!$A$4:$F$619,MATCH($B529, 'Uganda workforce data - raw'!$B$4:$B$619,0), MATCH("Filled Male",'Uganda workforce data - raw'!$A$4:$F$4,0))*INDEX('Mapping cadres'!$B$1:$Z$616,MATCH($B529, 'Mapping cadres'!$B$1:$B$616,0), MATCH(J$32,'Mapping cadres'!$B$1:$Z$1,0))</f>
        <v>0</v>
      </c>
      <c r="K529" s="226">
        <f>INDEX('Uganda workforce data - raw'!$A$4:$F$619,MATCH($B529, 'Uganda workforce data - raw'!$B$4:$B$619,0), MATCH("Filled Male",'Uganda workforce data - raw'!$A$4:$F$4,0))*INDEX('Mapping cadres'!$B$1:$Z$616,MATCH($B529, 'Mapping cadres'!$B$1:$B$616,0), MATCH(K$32,'Mapping cadres'!$B$1:$Z$1,0))</f>
        <v>0</v>
      </c>
      <c r="L529" s="226">
        <f>INDEX('Uganda workforce data - raw'!$A$4:$F$619,MATCH($B529, 'Uganda workforce data - raw'!$B$4:$B$619,0), MATCH("Filled Male",'Uganda workforce data - raw'!$A$4:$F$4,0))*INDEX('Mapping cadres'!$B$1:$Z$616,MATCH($B529, 'Mapping cadres'!$B$1:$B$616,0), MATCH(L$32,'Mapping cadres'!$B$1:$Z$1,0))</f>
        <v>0</v>
      </c>
      <c r="M529" s="226">
        <f>INDEX('Uganda workforce data - raw'!$A$4:$F$619,MATCH($B529, 'Uganda workforce data - raw'!$B$4:$B$619,0), MATCH("Filled Male",'Uganda workforce data - raw'!$A$4:$F$4,0))*INDEX('Mapping cadres'!$B$1:$Z$616,MATCH($B529, 'Mapping cadres'!$B$1:$B$616,0), MATCH(M$32,'Mapping cadres'!$B$1:$Z$1,0))</f>
        <v>0</v>
      </c>
      <c r="N529" s="226">
        <f>INDEX('Uganda workforce data - raw'!$A$4:$F$619,MATCH($B529, 'Uganda workforce data - raw'!$B$4:$B$619,0), MATCH("Filled Male",'Uganda workforce data - raw'!$A$4:$F$4,0))*INDEX('Mapping cadres'!$B$1:$Z$616,MATCH($B529, 'Mapping cadres'!$B$1:$B$616,0), MATCH(N$32,'Mapping cadres'!$B$1:$Z$1,0))</f>
        <v>0</v>
      </c>
      <c r="O529" s="226">
        <f>INDEX('Uganda workforce data - raw'!$A$4:$F$619,MATCH($B529, 'Uganda workforce data - raw'!$B$4:$B$619,0), MATCH("Filled Male",'Uganda workforce data - raw'!$A$4:$F$4,0))*INDEX('Mapping cadres'!$B$1:$Z$616,MATCH($B529, 'Mapping cadres'!$B$1:$B$616,0), MATCH(O$32,'Mapping cadres'!$B$1:$Z$1,0))</f>
        <v>0</v>
      </c>
      <c r="P529" s="226">
        <f>INDEX('Uganda workforce data - raw'!$A$4:$F$619,MATCH($B529, 'Uganda workforce data - raw'!$B$4:$B$619,0), MATCH("Filled Male",'Uganda workforce data - raw'!$A$4:$F$4,0))*INDEX('Mapping cadres'!$B$1:$Z$616,MATCH($B529, 'Mapping cadres'!$B$1:$B$616,0), MATCH(P$32,'Mapping cadres'!$B$1:$Z$1,0))</f>
        <v>0</v>
      </c>
      <c r="Q529" s="226">
        <f>INDEX('Uganda workforce data - raw'!$A$4:$F$619,MATCH($B529, 'Uganda workforce data - raw'!$B$4:$B$619,0), MATCH("Filled Male",'Uganda workforce data - raw'!$A$4:$F$4,0))*INDEX('Mapping cadres'!$B$1:$Z$616,MATCH($B529, 'Mapping cadres'!$B$1:$B$616,0), MATCH(Q$32,'Mapping cadres'!$B$1:$Z$1,0))</f>
        <v>0</v>
      </c>
      <c r="R529" s="226">
        <f>INDEX('Uganda workforce data - raw'!$A$4:$F$619,MATCH($B529, 'Uganda workforce data - raw'!$B$4:$B$619,0), MATCH("Filled Male",'Uganda workforce data - raw'!$A$4:$F$4,0))*INDEX('Mapping cadres'!$B$1:$Z$616,MATCH($B529, 'Mapping cadres'!$B$1:$B$616,0), MATCH(R$32,'Mapping cadres'!$B$1:$Z$1,0))</f>
        <v>0</v>
      </c>
      <c r="S529" s="226">
        <f>INDEX('Uganda workforce data - raw'!$A$4:$F$619,MATCH($B529, 'Uganda workforce data - raw'!$B$4:$B$619,0), MATCH("Filled Male",'Uganda workforce data - raw'!$A$4:$F$4,0))*INDEX('Mapping cadres'!$B$1:$Z$616,MATCH($B529, 'Mapping cadres'!$B$1:$B$616,0), MATCH(S$32,'Mapping cadres'!$B$1:$Z$1,0))</f>
        <v>0</v>
      </c>
      <c r="T529" s="226">
        <f>INDEX('Uganda workforce data - raw'!$A$4:$F$619,MATCH($B529, 'Uganda workforce data - raw'!$B$4:$B$619,0), MATCH("Filled Male",'Uganda workforce data - raw'!$A$4:$F$4,0))*INDEX('Mapping cadres'!$B$1:$Z$616,MATCH($B529, 'Mapping cadres'!$B$1:$B$616,0), MATCH(T$32,'Mapping cadres'!$B$1:$Z$1,0))</f>
        <v>0</v>
      </c>
      <c r="U529" s="226">
        <f>INDEX('Uganda workforce data - raw'!$A$4:$F$619,MATCH($B529, 'Uganda workforce data - raw'!$B$4:$B$619,0), MATCH("Filled Male",'Uganda workforce data - raw'!$A$4:$F$4,0))*INDEX('Mapping cadres'!$B$1:$Z$616,MATCH($B529, 'Mapping cadres'!$B$1:$B$616,0), MATCH(U$32,'Mapping cadres'!$B$1:$Z$1,0))</f>
        <v>0</v>
      </c>
      <c r="V529" s="226">
        <f>INDEX('Uganda workforce data - raw'!$A$4:$F$619,MATCH($B529, 'Uganda workforce data - raw'!$B$4:$B$619,0), MATCH("Filled Male",'Uganda workforce data - raw'!$A$4:$F$4,0))*INDEX('Mapping cadres'!$B$1:$Z$616,MATCH($B529, 'Mapping cadres'!$B$1:$B$616,0), MATCH(V$32,'Mapping cadres'!$B$1:$Z$1,0))</f>
        <v>0</v>
      </c>
      <c r="W529" s="226">
        <f>INDEX('Uganda workforce data - raw'!$A$4:$F$619,MATCH($B529, 'Uganda workforce data - raw'!$B$4:$B$619,0), MATCH("Filled Male",'Uganda workforce data - raw'!$A$4:$F$4,0))*INDEX('Mapping cadres'!$B$1:$Z$616,MATCH($B529, 'Mapping cadres'!$B$1:$B$616,0), MATCH(W$32,'Mapping cadres'!$B$1:$Z$1,0))</f>
        <v>0</v>
      </c>
      <c r="X529" s="226">
        <f>INDEX('Uganda workforce data - raw'!$A$4:$F$619,MATCH($B529, 'Uganda workforce data - raw'!$B$4:$B$619,0), MATCH("Filled Male",'Uganda workforce data - raw'!$A$4:$F$4,0))*INDEX('Mapping cadres'!$B$1:$Z$616,MATCH($B529, 'Mapping cadres'!$B$1:$B$616,0), MATCH(X$32,'Mapping cadres'!$B$1:$Z$1,0))</f>
        <v>0</v>
      </c>
      <c r="Y529" s="226">
        <f>INDEX('Uganda workforce data - raw'!$A$4:$F$619,MATCH($B529, 'Uganda workforce data - raw'!$B$4:$B$619,0), MATCH("Filled Male",'Uganda workforce data - raw'!$A$4:$F$4,0))*INDEX('Mapping cadres'!$B$1:$Z$616,MATCH($B529, 'Mapping cadres'!$B$1:$B$616,0), MATCH(Y$32,'Mapping cadres'!$B$1:$Z$1,0))</f>
        <v>0</v>
      </c>
      <c r="Z529" s="226">
        <f>INDEX('Uganda workforce data - raw'!$A$4:$F$619,MATCH($B529, 'Uganda workforce data - raw'!$B$4:$B$619,0), MATCH("Filled Male",'Uganda workforce data - raw'!$A$4:$F$4,0))*INDEX('Mapping cadres'!$B$1:$Z$616,MATCH($B529, 'Mapping cadres'!$B$1:$B$616,0), MATCH(Z$32,'Mapping cadres'!$B$1:$Z$1,0))</f>
        <v>0</v>
      </c>
      <c r="AA529" s="226">
        <f>INDEX('Uganda workforce data - raw'!$A$4:$F$619,MATCH($B529, 'Uganda workforce data - raw'!$B$4:$B$619,0), MATCH("Filled Female",'Uganda workforce data - raw'!$A$4:$F$4,0))*INDEX('Mapping cadres'!$B$1:$Z$616,MATCH($B529, 'Mapping cadres'!$B$1:$B$616,0), MATCH(AA$32,'Mapping cadres'!$B$1:$Z$1,0))</f>
        <v>12</v>
      </c>
      <c r="AB529" s="226">
        <f>INDEX('Uganda workforce data - raw'!$A$4:$F$619,MATCH($B529, 'Uganda workforce data - raw'!$B$4:$B$619,0), MATCH("Filled Female",'Uganda workforce data - raw'!$A$4:$F$4,0))*INDEX('Mapping cadres'!$B$1:$Z$616,MATCH($B529, 'Mapping cadres'!$B$1:$B$616,0), MATCH(AB$32,'Mapping cadres'!$B$1:$Z$1,0))</f>
        <v>0</v>
      </c>
      <c r="AC529" s="226">
        <f>INDEX('Uganda workforce data - raw'!$A$4:$F$619,MATCH($B529, 'Uganda workforce data - raw'!$B$4:$B$619,0), MATCH("Filled Female",'Uganda workforce data - raw'!$A$4:$F$4,0))*INDEX('Mapping cadres'!$B$1:$Z$616,MATCH($B529, 'Mapping cadres'!$B$1:$B$616,0), MATCH(AC$32,'Mapping cadres'!$B$1:$Z$1,0))</f>
        <v>0</v>
      </c>
      <c r="AD529" s="226">
        <f>INDEX('Uganda workforce data - raw'!$A$4:$F$619,MATCH($B529, 'Uganda workforce data - raw'!$B$4:$B$619,0), MATCH("Filled Female",'Uganda workforce data - raw'!$A$4:$F$4,0))*INDEX('Mapping cadres'!$B$1:$Z$616,MATCH($B529, 'Mapping cadres'!$B$1:$B$616,0), MATCH(AD$32,'Mapping cadres'!$B$1:$Z$1,0))</f>
        <v>0</v>
      </c>
      <c r="AE529" s="226">
        <f>INDEX('Uganda workforce data - raw'!$A$4:$F$619,MATCH($B529, 'Uganda workforce data - raw'!$B$4:$B$619,0), MATCH("Filled Female",'Uganda workforce data - raw'!$A$4:$F$4,0))*INDEX('Mapping cadres'!$B$1:$Z$616,MATCH($B529, 'Mapping cadres'!$B$1:$B$616,0), MATCH(AE$32,'Mapping cadres'!$B$1:$Z$1,0))</f>
        <v>0</v>
      </c>
      <c r="AF529" s="226">
        <f>INDEX('Uganda workforce data - raw'!$A$4:$F$619,MATCH($B529, 'Uganda workforce data - raw'!$B$4:$B$619,0), MATCH("Filled Female",'Uganda workforce data - raw'!$A$4:$F$4,0))*INDEX('Mapping cadres'!$B$1:$Z$616,MATCH($B529, 'Mapping cadres'!$B$1:$B$616,0), MATCH(AF$32,'Mapping cadres'!$B$1:$Z$1,0))</f>
        <v>0</v>
      </c>
      <c r="AG529" s="226">
        <f>INDEX('Uganda workforce data - raw'!$A$4:$F$619,MATCH($B529, 'Uganda workforce data - raw'!$B$4:$B$619,0), MATCH("Filled Female",'Uganda workforce data - raw'!$A$4:$F$4,0))*INDEX('Mapping cadres'!$B$1:$Z$616,MATCH($B529, 'Mapping cadres'!$B$1:$B$616,0), MATCH(AG$32,'Mapping cadres'!$B$1:$Z$1,0))</f>
        <v>0</v>
      </c>
      <c r="AH529" s="226">
        <f>INDEX('Uganda workforce data - raw'!$A$4:$F$619,MATCH($B529, 'Uganda workforce data - raw'!$B$4:$B$619,0), MATCH("Filled Female",'Uganda workforce data - raw'!$A$4:$F$4,0))*INDEX('Mapping cadres'!$B$1:$Z$616,MATCH($B529, 'Mapping cadres'!$B$1:$B$616,0), MATCH(AH$32,'Mapping cadres'!$B$1:$Z$1,0))</f>
        <v>0</v>
      </c>
      <c r="AI529" s="226">
        <f>INDEX('Uganda workforce data - raw'!$A$4:$F$619,MATCH($B529, 'Uganda workforce data - raw'!$B$4:$B$619,0), MATCH("Filled Female",'Uganda workforce data - raw'!$A$4:$F$4,0))*INDEX('Mapping cadres'!$B$1:$Z$616,MATCH($B529, 'Mapping cadres'!$B$1:$B$616,0), MATCH(AI$32,'Mapping cadres'!$B$1:$Z$1,0))</f>
        <v>0</v>
      </c>
      <c r="AJ529" s="226">
        <f>INDEX('Uganda workforce data - raw'!$A$4:$F$619,MATCH($B529, 'Uganda workforce data - raw'!$B$4:$B$619,0), MATCH("Filled Female",'Uganda workforce data - raw'!$A$4:$F$4,0))*INDEX('Mapping cadres'!$B$1:$Z$616,MATCH($B529, 'Mapping cadres'!$B$1:$B$616,0), MATCH(AJ$32,'Mapping cadres'!$B$1:$Z$1,0))</f>
        <v>0</v>
      </c>
      <c r="AK529" s="226">
        <f>INDEX('Uganda workforce data - raw'!$A$4:$F$619,MATCH($B529, 'Uganda workforce data - raw'!$B$4:$B$619,0), MATCH("Filled Female",'Uganda workforce data - raw'!$A$4:$F$4,0))*INDEX('Mapping cadres'!$B$1:$Z$616,MATCH($B529, 'Mapping cadres'!$B$1:$B$616,0), MATCH(AK$32,'Mapping cadres'!$B$1:$Z$1,0))</f>
        <v>0</v>
      </c>
      <c r="AL529" s="226">
        <f>INDEX('Uganda workforce data - raw'!$A$4:$F$619,MATCH($B529, 'Uganda workforce data - raw'!$B$4:$B$619,0), MATCH("Filled Female",'Uganda workforce data - raw'!$A$4:$F$4,0))*INDEX('Mapping cadres'!$B$1:$Z$616,MATCH($B529, 'Mapping cadres'!$B$1:$B$616,0), MATCH(AL$32,'Mapping cadres'!$B$1:$Z$1,0))</f>
        <v>0</v>
      </c>
      <c r="AM529" s="226">
        <f>INDEX('Uganda workforce data - raw'!$A$4:$F$619,MATCH($B529, 'Uganda workforce data - raw'!$B$4:$B$619,0), MATCH("Filled Female",'Uganda workforce data - raw'!$A$4:$F$4,0))*INDEX('Mapping cadres'!$B$1:$Z$616,MATCH($B529, 'Mapping cadres'!$B$1:$B$616,0), MATCH(AM$32,'Mapping cadres'!$B$1:$Z$1,0))</f>
        <v>0</v>
      </c>
      <c r="AN529" s="226">
        <f>INDEX('Uganda workforce data - raw'!$A$4:$F$619,MATCH($B529, 'Uganda workforce data - raw'!$B$4:$B$619,0), MATCH("Filled Female",'Uganda workforce data - raw'!$A$4:$F$4,0))*INDEX('Mapping cadres'!$B$1:$Z$616,MATCH($B529, 'Mapping cadres'!$B$1:$B$616,0), MATCH(AN$32,'Mapping cadres'!$B$1:$Z$1,0))</f>
        <v>0</v>
      </c>
      <c r="AO529" s="226">
        <f>INDEX('Uganda workforce data - raw'!$A$4:$F$619,MATCH($B529, 'Uganda workforce data - raw'!$B$4:$B$619,0), MATCH("Filled Female",'Uganda workforce data - raw'!$A$4:$F$4,0))*INDEX('Mapping cadres'!$B$1:$Z$616,MATCH($B529, 'Mapping cadres'!$B$1:$B$616,0), MATCH(AO$32,'Mapping cadres'!$B$1:$Z$1,0))</f>
        <v>0</v>
      </c>
      <c r="AP529" s="226">
        <f>INDEX('Uganda workforce data - raw'!$A$4:$F$619,MATCH($B529, 'Uganda workforce data - raw'!$B$4:$B$619,0), MATCH("Filled Female",'Uganda workforce data - raw'!$A$4:$F$4,0))*INDEX('Mapping cadres'!$B$1:$Z$616,MATCH($B529, 'Mapping cadres'!$B$1:$B$616,0), MATCH(AP$32,'Mapping cadres'!$B$1:$Z$1,0))</f>
        <v>0</v>
      </c>
      <c r="AQ529" s="226">
        <f>INDEX('Uganda workforce data - raw'!$A$4:$F$619,MATCH($B529, 'Uganda workforce data - raw'!$B$4:$B$619,0), MATCH("Filled Female",'Uganda workforce data - raw'!$A$4:$F$4,0))*INDEX('Mapping cadres'!$B$1:$Z$616,MATCH($B529, 'Mapping cadres'!$B$1:$B$616,0), MATCH(AQ$32,'Mapping cadres'!$B$1:$Z$1,0))</f>
        <v>0</v>
      </c>
      <c r="AR529" s="226">
        <f>INDEX('Uganda workforce data - raw'!$A$4:$F$619,MATCH($B529, 'Uganda workforce data - raw'!$B$4:$B$619,0), MATCH("Filled Female",'Uganda workforce data - raw'!$A$4:$F$4,0))*INDEX('Mapping cadres'!$B$1:$Z$616,MATCH($B529, 'Mapping cadres'!$B$1:$B$616,0), MATCH(AR$32,'Mapping cadres'!$B$1:$Z$1,0))</f>
        <v>0</v>
      </c>
      <c r="AS529" s="226">
        <f>INDEX('Uganda workforce data - raw'!$A$4:$F$619,MATCH($B529, 'Uganda workforce data - raw'!$B$4:$B$619,0), MATCH("Filled Female",'Uganda workforce data - raw'!$A$4:$F$4,0))*INDEX('Mapping cadres'!$B$1:$Z$616,MATCH($B529, 'Mapping cadres'!$B$1:$B$616,0), MATCH(AS$32,'Mapping cadres'!$B$1:$Z$1,0))</f>
        <v>0</v>
      </c>
      <c r="AT529" s="226">
        <f>INDEX('Uganda workforce data - raw'!$A$4:$F$619,MATCH($B529, 'Uganda workforce data - raw'!$B$4:$B$619,0), MATCH("Filled Female",'Uganda workforce data - raw'!$A$4:$F$4,0))*INDEX('Mapping cadres'!$B$1:$Z$616,MATCH($B529, 'Mapping cadres'!$B$1:$B$616,0), MATCH(AT$32,'Mapping cadres'!$B$1:$Z$1,0))</f>
        <v>0</v>
      </c>
      <c r="AU529" s="226">
        <f>INDEX('Uganda workforce data - raw'!$A$4:$F$619,MATCH($B529, 'Uganda workforce data - raw'!$B$4:$B$619,0), MATCH("Filled Female",'Uganda workforce data - raw'!$A$4:$F$4,0))*INDEX('Mapping cadres'!$B$1:$Z$616,MATCH($B529, 'Mapping cadres'!$B$1:$B$616,0), MATCH(AU$32,'Mapping cadres'!$B$1:$Z$1,0))</f>
        <v>0</v>
      </c>
      <c r="AV529" s="226">
        <f>INDEX('Uganda workforce data - raw'!$A$4:$F$619,MATCH($B529, 'Uganda workforce data - raw'!$B$4:$B$619,0), MATCH("Filled Female",'Uganda workforce data - raw'!$A$4:$F$4,0))*INDEX('Mapping cadres'!$B$1:$Z$616,MATCH($B529, 'Mapping cadres'!$B$1:$B$616,0), MATCH(AV$32,'Mapping cadres'!$B$1:$Z$1,0))</f>
        <v>0</v>
      </c>
      <c r="AW529" s="226">
        <f>INDEX('Uganda workforce data - raw'!$A$4:$F$619,MATCH($B529, 'Uganda workforce data - raw'!$B$4:$B$619,0), MATCH("Filled Female",'Uganda workforce data - raw'!$A$4:$F$4,0))*INDEX('Mapping cadres'!$B$1:$Z$616,MATCH($B529, 'Mapping cadres'!$B$1:$B$616,0), MATCH(AW$32,'Mapping cadres'!$B$1:$Z$1,0))</f>
        <v>0</v>
      </c>
      <c r="AX529" s="226">
        <f>INDEX('Uganda workforce data - raw'!$A$4:$F$619,MATCH($B529, 'Uganda workforce data - raw'!$B$4:$B$619,0), MATCH("Filled Female",'Uganda workforce data - raw'!$A$4:$F$4,0))*INDEX('Mapping cadres'!$B$1:$Z$616,MATCH($B529, 'Mapping cadres'!$B$1:$B$616,0), MATCH(AX$32,'Mapping cadres'!$B$1:$Z$1,0))</f>
        <v>0</v>
      </c>
      <c r="AY529" s="226">
        <f t="shared" si="173"/>
        <v>25</v>
      </c>
      <c r="AZ529" s="226">
        <f t="shared" si="174"/>
        <v>0</v>
      </c>
      <c r="BA529" s="226">
        <f t="shared" si="175"/>
        <v>0</v>
      </c>
      <c r="BB529" s="226">
        <f t="shared" si="176"/>
        <v>0</v>
      </c>
      <c r="BC529" s="226">
        <f t="shared" si="177"/>
        <v>0</v>
      </c>
      <c r="BD529" s="226">
        <f t="shared" si="178"/>
        <v>0</v>
      </c>
      <c r="BE529" s="226">
        <f t="shared" si="179"/>
        <v>0</v>
      </c>
      <c r="BF529" s="226">
        <f t="shared" si="180"/>
        <v>0</v>
      </c>
      <c r="BG529" s="226">
        <f t="shared" si="181"/>
        <v>0</v>
      </c>
      <c r="BH529" s="226">
        <f t="shared" si="182"/>
        <v>0</v>
      </c>
      <c r="BI529" s="226">
        <f t="shared" si="183"/>
        <v>0</v>
      </c>
      <c r="BJ529" s="226">
        <f t="shared" si="184"/>
        <v>0</v>
      </c>
      <c r="BK529" s="226">
        <f t="shared" si="185"/>
        <v>0</v>
      </c>
      <c r="BL529" s="226">
        <f t="shared" si="186"/>
        <v>0</v>
      </c>
      <c r="BM529" s="226">
        <f t="shared" si="187"/>
        <v>0</v>
      </c>
      <c r="BN529" s="226">
        <f t="shared" si="188"/>
        <v>0</v>
      </c>
      <c r="BO529" s="226">
        <f t="shared" si="189"/>
        <v>0</v>
      </c>
      <c r="BP529" s="226">
        <f t="shared" si="190"/>
        <v>0</v>
      </c>
      <c r="BQ529" s="226">
        <f t="shared" si="191"/>
        <v>0</v>
      </c>
      <c r="BR529" s="226">
        <f t="shared" si="192"/>
        <v>0</v>
      </c>
      <c r="BS529" s="226">
        <f t="shared" si="193"/>
        <v>0</v>
      </c>
      <c r="BT529" s="226">
        <f t="shared" si="194"/>
        <v>0</v>
      </c>
      <c r="BU529" s="226">
        <f t="shared" si="195"/>
        <v>0</v>
      </c>
      <c r="BV529" s="226">
        <f t="shared" si="196"/>
        <v>0</v>
      </c>
    </row>
    <row r="530" spans="1:74">
      <c r="A530" s="226">
        <v>498</v>
      </c>
      <c r="B530" s="226" t="s">
        <v>1796</v>
      </c>
      <c r="C530" s="226">
        <f>INDEX('Uganda workforce data - raw'!$A$4:$F$619,MATCH($B530, 'Uganda workforce data - raw'!$B$4:$B$619,0), MATCH("Filled Male",'Uganda workforce data - raw'!$A$4:$F$4,0))*INDEX('Mapping cadres'!$B$1:$Z$616,MATCH($B530, 'Mapping cadres'!$B$1:$B$616,0), MATCH(C$32,'Mapping cadres'!$B$1:$Z$1,0))</f>
        <v>10</v>
      </c>
      <c r="D530" s="226">
        <f>INDEX('Uganda workforce data - raw'!$A$4:$F$619,MATCH($B530, 'Uganda workforce data - raw'!$B$4:$B$619,0), MATCH("Filled Male",'Uganda workforce data - raw'!$A$4:$F$4,0))*INDEX('Mapping cadres'!$B$1:$Z$616,MATCH($B530, 'Mapping cadres'!$B$1:$B$616,0), MATCH(D$32,'Mapping cadres'!$B$1:$Z$1,0))</f>
        <v>0</v>
      </c>
      <c r="E530" s="226">
        <f>INDEX('Uganda workforce data - raw'!$A$4:$F$619,MATCH($B530, 'Uganda workforce data - raw'!$B$4:$B$619,0), MATCH("Filled Male",'Uganda workforce data - raw'!$A$4:$F$4,0))*INDEX('Mapping cadres'!$B$1:$Z$616,MATCH($B530, 'Mapping cadres'!$B$1:$B$616,0), MATCH(E$32,'Mapping cadres'!$B$1:$Z$1,0))</f>
        <v>0</v>
      </c>
      <c r="F530" s="226">
        <f>INDEX('Uganda workforce data - raw'!$A$4:$F$619,MATCH($B530, 'Uganda workforce data - raw'!$B$4:$B$619,0), MATCH("Filled Male",'Uganda workforce data - raw'!$A$4:$F$4,0))*INDEX('Mapping cadres'!$B$1:$Z$616,MATCH($B530, 'Mapping cadres'!$B$1:$B$616,0), MATCH(F$32,'Mapping cadres'!$B$1:$Z$1,0))</f>
        <v>0</v>
      </c>
      <c r="G530" s="226">
        <f>INDEX('Uganda workforce data - raw'!$A$4:$F$619,MATCH($B530, 'Uganda workforce data - raw'!$B$4:$B$619,0), MATCH("Filled Male",'Uganda workforce data - raw'!$A$4:$F$4,0))*INDEX('Mapping cadres'!$B$1:$Z$616,MATCH($B530, 'Mapping cadres'!$B$1:$B$616,0), MATCH(G$32,'Mapping cadres'!$B$1:$Z$1,0))</f>
        <v>0</v>
      </c>
      <c r="H530" s="226">
        <f>INDEX('Uganda workforce data - raw'!$A$4:$F$619,MATCH($B530, 'Uganda workforce data - raw'!$B$4:$B$619,0), MATCH("Filled Male",'Uganda workforce data - raw'!$A$4:$F$4,0))*INDEX('Mapping cadres'!$B$1:$Z$616,MATCH($B530, 'Mapping cadres'!$B$1:$B$616,0), MATCH(H$32,'Mapping cadres'!$B$1:$Z$1,0))</f>
        <v>0</v>
      </c>
      <c r="I530" s="226">
        <f>INDEX('Uganda workforce data - raw'!$A$4:$F$619,MATCH($B530, 'Uganda workforce data - raw'!$B$4:$B$619,0), MATCH("Filled Male",'Uganda workforce data - raw'!$A$4:$F$4,0))*INDEX('Mapping cadres'!$B$1:$Z$616,MATCH($B530, 'Mapping cadres'!$B$1:$B$616,0), MATCH(I$32,'Mapping cadres'!$B$1:$Z$1,0))</f>
        <v>0</v>
      </c>
      <c r="J530" s="226">
        <f>INDEX('Uganda workforce data - raw'!$A$4:$F$619,MATCH($B530, 'Uganda workforce data - raw'!$B$4:$B$619,0), MATCH("Filled Male",'Uganda workforce data - raw'!$A$4:$F$4,0))*INDEX('Mapping cadres'!$B$1:$Z$616,MATCH($B530, 'Mapping cadres'!$B$1:$B$616,0), MATCH(J$32,'Mapping cadres'!$B$1:$Z$1,0))</f>
        <v>0</v>
      </c>
      <c r="K530" s="226">
        <f>INDEX('Uganda workforce data - raw'!$A$4:$F$619,MATCH($B530, 'Uganda workforce data - raw'!$B$4:$B$619,0), MATCH("Filled Male",'Uganda workforce data - raw'!$A$4:$F$4,0))*INDEX('Mapping cadres'!$B$1:$Z$616,MATCH($B530, 'Mapping cadres'!$B$1:$B$616,0), MATCH(K$32,'Mapping cadres'!$B$1:$Z$1,0))</f>
        <v>0</v>
      </c>
      <c r="L530" s="226">
        <f>INDEX('Uganda workforce data - raw'!$A$4:$F$619,MATCH($B530, 'Uganda workforce data - raw'!$B$4:$B$619,0), MATCH("Filled Male",'Uganda workforce data - raw'!$A$4:$F$4,0))*INDEX('Mapping cadres'!$B$1:$Z$616,MATCH($B530, 'Mapping cadres'!$B$1:$B$616,0), MATCH(L$32,'Mapping cadres'!$B$1:$Z$1,0))</f>
        <v>0</v>
      </c>
      <c r="M530" s="226">
        <f>INDEX('Uganda workforce data - raw'!$A$4:$F$619,MATCH($B530, 'Uganda workforce data - raw'!$B$4:$B$619,0), MATCH("Filled Male",'Uganda workforce data - raw'!$A$4:$F$4,0))*INDEX('Mapping cadres'!$B$1:$Z$616,MATCH($B530, 'Mapping cadres'!$B$1:$B$616,0), MATCH(M$32,'Mapping cadres'!$B$1:$Z$1,0))</f>
        <v>0</v>
      </c>
      <c r="N530" s="226">
        <f>INDEX('Uganda workforce data - raw'!$A$4:$F$619,MATCH($B530, 'Uganda workforce data - raw'!$B$4:$B$619,0), MATCH("Filled Male",'Uganda workforce data - raw'!$A$4:$F$4,0))*INDEX('Mapping cadres'!$B$1:$Z$616,MATCH($B530, 'Mapping cadres'!$B$1:$B$616,0), MATCH(N$32,'Mapping cadres'!$B$1:$Z$1,0))</f>
        <v>0</v>
      </c>
      <c r="O530" s="226">
        <f>INDEX('Uganda workforce data - raw'!$A$4:$F$619,MATCH($B530, 'Uganda workforce data - raw'!$B$4:$B$619,0), MATCH("Filled Male",'Uganda workforce data - raw'!$A$4:$F$4,0))*INDEX('Mapping cadres'!$B$1:$Z$616,MATCH($B530, 'Mapping cadres'!$B$1:$B$616,0), MATCH(O$32,'Mapping cadres'!$B$1:$Z$1,0))</f>
        <v>0</v>
      </c>
      <c r="P530" s="226">
        <f>INDEX('Uganda workforce data - raw'!$A$4:$F$619,MATCH($B530, 'Uganda workforce data - raw'!$B$4:$B$619,0), MATCH("Filled Male",'Uganda workforce data - raw'!$A$4:$F$4,0))*INDEX('Mapping cadres'!$B$1:$Z$616,MATCH($B530, 'Mapping cadres'!$B$1:$B$616,0), MATCH(P$32,'Mapping cadres'!$B$1:$Z$1,0))</f>
        <v>0</v>
      </c>
      <c r="Q530" s="226">
        <f>INDEX('Uganda workforce data - raw'!$A$4:$F$619,MATCH($B530, 'Uganda workforce data - raw'!$B$4:$B$619,0), MATCH("Filled Male",'Uganda workforce data - raw'!$A$4:$F$4,0))*INDEX('Mapping cadres'!$B$1:$Z$616,MATCH($B530, 'Mapping cadres'!$B$1:$B$616,0), MATCH(Q$32,'Mapping cadres'!$B$1:$Z$1,0))</f>
        <v>0</v>
      </c>
      <c r="R530" s="226">
        <f>INDEX('Uganda workforce data - raw'!$A$4:$F$619,MATCH($B530, 'Uganda workforce data - raw'!$B$4:$B$619,0), MATCH("Filled Male",'Uganda workforce data - raw'!$A$4:$F$4,0))*INDEX('Mapping cadres'!$B$1:$Z$616,MATCH($B530, 'Mapping cadres'!$B$1:$B$616,0), MATCH(R$32,'Mapping cadres'!$B$1:$Z$1,0))</f>
        <v>0</v>
      </c>
      <c r="S530" s="226">
        <f>INDEX('Uganda workforce data - raw'!$A$4:$F$619,MATCH($B530, 'Uganda workforce data - raw'!$B$4:$B$619,0), MATCH("Filled Male",'Uganda workforce data - raw'!$A$4:$F$4,0))*INDEX('Mapping cadres'!$B$1:$Z$616,MATCH($B530, 'Mapping cadres'!$B$1:$B$616,0), MATCH(S$32,'Mapping cadres'!$B$1:$Z$1,0))</f>
        <v>0</v>
      </c>
      <c r="T530" s="226">
        <f>INDEX('Uganda workforce data - raw'!$A$4:$F$619,MATCH($B530, 'Uganda workforce data - raw'!$B$4:$B$619,0), MATCH("Filled Male",'Uganda workforce data - raw'!$A$4:$F$4,0))*INDEX('Mapping cadres'!$B$1:$Z$616,MATCH($B530, 'Mapping cadres'!$B$1:$B$616,0), MATCH(T$32,'Mapping cadres'!$B$1:$Z$1,0))</f>
        <v>0</v>
      </c>
      <c r="U530" s="226">
        <f>INDEX('Uganda workforce data - raw'!$A$4:$F$619,MATCH($B530, 'Uganda workforce data - raw'!$B$4:$B$619,0), MATCH("Filled Male",'Uganda workforce data - raw'!$A$4:$F$4,0))*INDEX('Mapping cadres'!$B$1:$Z$616,MATCH($B530, 'Mapping cadres'!$B$1:$B$616,0), MATCH(U$32,'Mapping cadres'!$B$1:$Z$1,0))</f>
        <v>0</v>
      </c>
      <c r="V530" s="226">
        <f>INDEX('Uganda workforce data - raw'!$A$4:$F$619,MATCH($B530, 'Uganda workforce data - raw'!$B$4:$B$619,0), MATCH("Filled Male",'Uganda workforce data - raw'!$A$4:$F$4,0))*INDEX('Mapping cadres'!$B$1:$Z$616,MATCH($B530, 'Mapping cadres'!$B$1:$B$616,0), MATCH(V$32,'Mapping cadres'!$B$1:$Z$1,0))</f>
        <v>0</v>
      </c>
      <c r="W530" s="226">
        <f>INDEX('Uganda workforce data - raw'!$A$4:$F$619,MATCH($B530, 'Uganda workforce data - raw'!$B$4:$B$619,0), MATCH("Filled Male",'Uganda workforce data - raw'!$A$4:$F$4,0))*INDEX('Mapping cadres'!$B$1:$Z$616,MATCH($B530, 'Mapping cadres'!$B$1:$B$616,0), MATCH(W$32,'Mapping cadres'!$B$1:$Z$1,0))</f>
        <v>0</v>
      </c>
      <c r="X530" s="226">
        <f>INDEX('Uganda workforce data - raw'!$A$4:$F$619,MATCH($B530, 'Uganda workforce data - raw'!$B$4:$B$619,0), MATCH("Filled Male",'Uganda workforce data - raw'!$A$4:$F$4,0))*INDEX('Mapping cadres'!$B$1:$Z$616,MATCH($B530, 'Mapping cadres'!$B$1:$B$616,0), MATCH(X$32,'Mapping cadres'!$B$1:$Z$1,0))</f>
        <v>0</v>
      </c>
      <c r="Y530" s="226">
        <f>INDEX('Uganda workforce data - raw'!$A$4:$F$619,MATCH($B530, 'Uganda workforce data - raw'!$B$4:$B$619,0), MATCH("Filled Male",'Uganda workforce data - raw'!$A$4:$F$4,0))*INDEX('Mapping cadres'!$B$1:$Z$616,MATCH($B530, 'Mapping cadres'!$B$1:$B$616,0), MATCH(Y$32,'Mapping cadres'!$B$1:$Z$1,0))</f>
        <v>0</v>
      </c>
      <c r="Z530" s="226">
        <f>INDEX('Uganda workforce data - raw'!$A$4:$F$619,MATCH($B530, 'Uganda workforce data - raw'!$B$4:$B$619,0), MATCH("Filled Male",'Uganda workforce data - raw'!$A$4:$F$4,0))*INDEX('Mapping cadres'!$B$1:$Z$616,MATCH($B530, 'Mapping cadres'!$B$1:$B$616,0), MATCH(Z$32,'Mapping cadres'!$B$1:$Z$1,0))</f>
        <v>0</v>
      </c>
      <c r="AA530" s="226">
        <f>INDEX('Uganda workforce data - raw'!$A$4:$F$619,MATCH($B530, 'Uganda workforce data - raw'!$B$4:$B$619,0), MATCH("Filled Female",'Uganda workforce data - raw'!$A$4:$F$4,0))*INDEX('Mapping cadres'!$B$1:$Z$616,MATCH($B530, 'Mapping cadres'!$B$1:$B$616,0), MATCH(AA$32,'Mapping cadres'!$B$1:$Z$1,0))</f>
        <v>1</v>
      </c>
      <c r="AB530" s="226">
        <f>INDEX('Uganda workforce data - raw'!$A$4:$F$619,MATCH($B530, 'Uganda workforce data - raw'!$B$4:$B$619,0), MATCH("Filled Female",'Uganda workforce data - raw'!$A$4:$F$4,0))*INDEX('Mapping cadres'!$B$1:$Z$616,MATCH($B530, 'Mapping cadres'!$B$1:$B$616,0), MATCH(AB$32,'Mapping cadres'!$B$1:$Z$1,0))</f>
        <v>0</v>
      </c>
      <c r="AC530" s="226">
        <f>INDEX('Uganda workforce data - raw'!$A$4:$F$619,MATCH($B530, 'Uganda workforce data - raw'!$B$4:$B$619,0), MATCH("Filled Female",'Uganda workforce data - raw'!$A$4:$F$4,0))*INDEX('Mapping cadres'!$B$1:$Z$616,MATCH($B530, 'Mapping cadres'!$B$1:$B$616,0), MATCH(AC$32,'Mapping cadres'!$B$1:$Z$1,0))</f>
        <v>0</v>
      </c>
      <c r="AD530" s="226">
        <f>INDEX('Uganda workforce data - raw'!$A$4:$F$619,MATCH($B530, 'Uganda workforce data - raw'!$B$4:$B$619,0), MATCH("Filled Female",'Uganda workforce data - raw'!$A$4:$F$4,0))*INDEX('Mapping cadres'!$B$1:$Z$616,MATCH($B530, 'Mapping cadres'!$B$1:$B$616,0), MATCH(AD$32,'Mapping cadres'!$B$1:$Z$1,0))</f>
        <v>0</v>
      </c>
      <c r="AE530" s="226">
        <f>INDEX('Uganda workforce data - raw'!$A$4:$F$619,MATCH($B530, 'Uganda workforce data - raw'!$B$4:$B$619,0), MATCH("Filled Female",'Uganda workforce data - raw'!$A$4:$F$4,0))*INDEX('Mapping cadres'!$B$1:$Z$616,MATCH($B530, 'Mapping cadres'!$B$1:$B$616,0), MATCH(AE$32,'Mapping cadres'!$B$1:$Z$1,0))</f>
        <v>0</v>
      </c>
      <c r="AF530" s="226">
        <f>INDEX('Uganda workforce data - raw'!$A$4:$F$619,MATCH($B530, 'Uganda workforce data - raw'!$B$4:$B$619,0), MATCH("Filled Female",'Uganda workforce data - raw'!$A$4:$F$4,0))*INDEX('Mapping cadres'!$B$1:$Z$616,MATCH($B530, 'Mapping cadres'!$B$1:$B$616,0), MATCH(AF$32,'Mapping cadres'!$B$1:$Z$1,0))</f>
        <v>0</v>
      </c>
      <c r="AG530" s="226">
        <f>INDEX('Uganda workforce data - raw'!$A$4:$F$619,MATCH($B530, 'Uganda workforce data - raw'!$B$4:$B$619,0), MATCH("Filled Female",'Uganda workforce data - raw'!$A$4:$F$4,0))*INDEX('Mapping cadres'!$B$1:$Z$616,MATCH($B530, 'Mapping cadres'!$B$1:$B$616,0), MATCH(AG$32,'Mapping cadres'!$B$1:$Z$1,0))</f>
        <v>0</v>
      </c>
      <c r="AH530" s="226">
        <f>INDEX('Uganda workforce data - raw'!$A$4:$F$619,MATCH($B530, 'Uganda workforce data - raw'!$B$4:$B$619,0), MATCH("Filled Female",'Uganda workforce data - raw'!$A$4:$F$4,0))*INDEX('Mapping cadres'!$B$1:$Z$616,MATCH($B530, 'Mapping cadres'!$B$1:$B$616,0), MATCH(AH$32,'Mapping cadres'!$B$1:$Z$1,0))</f>
        <v>0</v>
      </c>
      <c r="AI530" s="226">
        <f>INDEX('Uganda workforce data - raw'!$A$4:$F$619,MATCH($B530, 'Uganda workforce data - raw'!$B$4:$B$619,0), MATCH("Filled Female",'Uganda workforce data - raw'!$A$4:$F$4,0))*INDEX('Mapping cadres'!$B$1:$Z$616,MATCH($B530, 'Mapping cadres'!$B$1:$B$616,0), MATCH(AI$32,'Mapping cadres'!$B$1:$Z$1,0))</f>
        <v>0</v>
      </c>
      <c r="AJ530" s="226">
        <f>INDEX('Uganda workforce data - raw'!$A$4:$F$619,MATCH($B530, 'Uganda workforce data - raw'!$B$4:$B$619,0), MATCH("Filled Female",'Uganda workforce data - raw'!$A$4:$F$4,0))*INDEX('Mapping cadres'!$B$1:$Z$616,MATCH($B530, 'Mapping cadres'!$B$1:$B$616,0), MATCH(AJ$32,'Mapping cadres'!$B$1:$Z$1,0))</f>
        <v>0</v>
      </c>
      <c r="AK530" s="226">
        <f>INDEX('Uganda workforce data - raw'!$A$4:$F$619,MATCH($B530, 'Uganda workforce data - raw'!$B$4:$B$619,0), MATCH("Filled Female",'Uganda workforce data - raw'!$A$4:$F$4,0))*INDEX('Mapping cadres'!$B$1:$Z$616,MATCH($B530, 'Mapping cadres'!$B$1:$B$616,0), MATCH(AK$32,'Mapping cadres'!$B$1:$Z$1,0))</f>
        <v>0</v>
      </c>
      <c r="AL530" s="226">
        <f>INDEX('Uganda workforce data - raw'!$A$4:$F$619,MATCH($B530, 'Uganda workforce data - raw'!$B$4:$B$619,0), MATCH("Filled Female",'Uganda workforce data - raw'!$A$4:$F$4,0))*INDEX('Mapping cadres'!$B$1:$Z$616,MATCH($B530, 'Mapping cadres'!$B$1:$B$616,0), MATCH(AL$32,'Mapping cadres'!$B$1:$Z$1,0))</f>
        <v>0</v>
      </c>
      <c r="AM530" s="226">
        <f>INDEX('Uganda workforce data - raw'!$A$4:$F$619,MATCH($B530, 'Uganda workforce data - raw'!$B$4:$B$619,0), MATCH("Filled Female",'Uganda workforce data - raw'!$A$4:$F$4,0))*INDEX('Mapping cadres'!$B$1:$Z$616,MATCH($B530, 'Mapping cadres'!$B$1:$B$616,0), MATCH(AM$32,'Mapping cadres'!$B$1:$Z$1,0))</f>
        <v>0</v>
      </c>
      <c r="AN530" s="226">
        <f>INDEX('Uganda workforce data - raw'!$A$4:$F$619,MATCH($B530, 'Uganda workforce data - raw'!$B$4:$B$619,0), MATCH("Filled Female",'Uganda workforce data - raw'!$A$4:$F$4,0))*INDEX('Mapping cadres'!$B$1:$Z$616,MATCH($B530, 'Mapping cadres'!$B$1:$B$616,0), MATCH(AN$32,'Mapping cadres'!$B$1:$Z$1,0))</f>
        <v>0</v>
      </c>
      <c r="AO530" s="226">
        <f>INDEX('Uganda workforce data - raw'!$A$4:$F$619,MATCH($B530, 'Uganda workforce data - raw'!$B$4:$B$619,0), MATCH("Filled Female",'Uganda workforce data - raw'!$A$4:$F$4,0))*INDEX('Mapping cadres'!$B$1:$Z$616,MATCH($B530, 'Mapping cadres'!$B$1:$B$616,0), MATCH(AO$32,'Mapping cadres'!$B$1:$Z$1,0))</f>
        <v>0</v>
      </c>
      <c r="AP530" s="226">
        <f>INDEX('Uganda workforce data - raw'!$A$4:$F$619,MATCH($B530, 'Uganda workforce data - raw'!$B$4:$B$619,0), MATCH("Filled Female",'Uganda workforce data - raw'!$A$4:$F$4,0))*INDEX('Mapping cadres'!$B$1:$Z$616,MATCH($B530, 'Mapping cadres'!$B$1:$B$616,0), MATCH(AP$32,'Mapping cadres'!$B$1:$Z$1,0))</f>
        <v>0</v>
      </c>
      <c r="AQ530" s="226">
        <f>INDEX('Uganda workforce data - raw'!$A$4:$F$619,MATCH($B530, 'Uganda workforce data - raw'!$B$4:$B$619,0), MATCH("Filled Female",'Uganda workforce data - raw'!$A$4:$F$4,0))*INDEX('Mapping cadres'!$B$1:$Z$616,MATCH($B530, 'Mapping cadres'!$B$1:$B$616,0), MATCH(AQ$32,'Mapping cadres'!$B$1:$Z$1,0))</f>
        <v>0</v>
      </c>
      <c r="AR530" s="226">
        <f>INDEX('Uganda workforce data - raw'!$A$4:$F$619,MATCH($B530, 'Uganda workforce data - raw'!$B$4:$B$619,0), MATCH("Filled Female",'Uganda workforce data - raw'!$A$4:$F$4,0))*INDEX('Mapping cadres'!$B$1:$Z$616,MATCH($B530, 'Mapping cadres'!$B$1:$B$616,0), MATCH(AR$32,'Mapping cadres'!$B$1:$Z$1,0))</f>
        <v>0</v>
      </c>
      <c r="AS530" s="226">
        <f>INDEX('Uganda workforce data - raw'!$A$4:$F$619,MATCH($B530, 'Uganda workforce data - raw'!$B$4:$B$619,0), MATCH("Filled Female",'Uganda workforce data - raw'!$A$4:$F$4,0))*INDEX('Mapping cadres'!$B$1:$Z$616,MATCH($B530, 'Mapping cadres'!$B$1:$B$616,0), MATCH(AS$32,'Mapping cadres'!$B$1:$Z$1,0))</f>
        <v>0</v>
      </c>
      <c r="AT530" s="226">
        <f>INDEX('Uganda workforce data - raw'!$A$4:$F$619,MATCH($B530, 'Uganda workforce data - raw'!$B$4:$B$619,0), MATCH("Filled Female",'Uganda workforce data - raw'!$A$4:$F$4,0))*INDEX('Mapping cadres'!$B$1:$Z$616,MATCH($B530, 'Mapping cadres'!$B$1:$B$616,0), MATCH(AT$32,'Mapping cadres'!$B$1:$Z$1,0))</f>
        <v>0</v>
      </c>
      <c r="AU530" s="226">
        <f>INDEX('Uganda workforce data - raw'!$A$4:$F$619,MATCH($B530, 'Uganda workforce data - raw'!$B$4:$B$619,0), MATCH("Filled Female",'Uganda workforce data - raw'!$A$4:$F$4,0))*INDEX('Mapping cadres'!$B$1:$Z$616,MATCH($B530, 'Mapping cadres'!$B$1:$B$616,0), MATCH(AU$32,'Mapping cadres'!$B$1:$Z$1,0))</f>
        <v>0</v>
      </c>
      <c r="AV530" s="226">
        <f>INDEX('Uganda workforce data - raw'!$A$4:$F$619,MATCH($B530, 'Uganda workforce data - raw'!$B$4:$B$619,0), MATCH("Filled Female",'Uganda workforce data - raw'!$A$4:$F$4,0))*INDEX('Mapping cadres'!$B$1:$Z$616,MATCH($B530, 'Mapping cadres'!$B$1:$B$616,0), MATCH(AV$32,'Mapping cadres'!$B$1:$Z$1,0))</f>
        <v>0</v>
      </c>
      <c r="AW530" s="226">
        <f>INDEX('Uganda workforce data - raw'!$A$4:$F$619,MATCH($B530, 'Uganda workforce data - raw'!$B$4:$B$619,0), MATCH("Filled Female",'Uganda workforce data - raw'!$A$4:$F$4,0))*INDEX('Mapping cadres'!$B$1:$Z$616,MATCH($B530, 'Mapping cadres'!$B$1:$B$616,0), MATCH(AW$32,'Mapping cadres'!$B$1:$Z$1,0))</f>
        <v>0</v>
      </c>
      <c r="AX530" s="226">
        <f>INDEX('Uganda workforce data - raw'!$A$4:$F$619,MATCH($B530, 'Uganda workforce data - raw'!$B$4:$B$619,0), MATCH("Filled Female",'Uganda workforce data - raw'!$A$4:$F$4,0))*INDEX('Mapping cadres'!$B$1:$Z$616,MATCH($B530, 'Mapping cadres'!$B$1:$B$616,0), MATCH(AX$32,'Mapping cadres'!$B$1:$Z$1,0))</f>
        <v>0</v>
      </c>
      <c r="AY530" s="226">
        <f t="shared" si="173"/>
        <v>11</v>
      </c>
      <c r="AZ530" s="226">
        <f t="shared" si="174"/>
        <v>0</v>
      </c>
      <c r="BA530" s="226">
        <f t="shared" si="175"/>
        <v>0</v>
      </c>
      <c r="BB530" s="226">
        <f t="shared" si="176"/>
        <v>0</v>
      </c>
      <c r="BC530" s="226">
        <f t="shared" si="177"/>
        <v>0</v>
      </c>
      <c r="BD530" s="226">
        <f t="shared" si="178"/>
        <v>0</v>
      </c>
      <c r="BE530" s="226">
        <f t="shared" si="179"/>
        <v>0</v>
      </c>
      <c r="BF530" s="226">
        <f t="shared" si="180"/>
        <v>0</v>
      </c>
      <c r="BG530" s="226">
        <f t="shared" si="181"/>
        <v>0</v>
      </c>
      <c r="BH530" s="226">
        <f t="shared" si="182"/>
        <v>0</v>
      </c>
      <c r="BI530" s="226">
        <f t="shared" si="183"/>
        <v>0</v>
      </c>
      <c r="BJ530" s="226">
        <f t="shared" si="184"/>
        <v>0</v>
      </c>
      <c r="BK530" s="226">
        <f t="shared" si="185"/>
        <v>0</v>
      </c>
      <c r="BL530" s="226">
        <f t="shared" si="186"/>
        <v>0</v>
      </c>
      <c r="BM530" s="226">
        <f t="shared" si="187"/>
        <v>0</v>
      </c>
      <c r="BN530" s="226">
        <f t="shared" si="188"/>
        <v>0</v>
      </c>
      <c r="BO530" s="226">
        <f t="shared" si="189"/>
        <v>0</v>
      </c>
      <c r="BP530" s="226">
        <f t="shared" si="190"/>
        <v>0</v>
      </c>
      <c r="BQ530" s="226">
        <f t="shared" si="191"/>
        <v>0</v>
      </c>
      <c r="BR530" s="226">
        <f t="shared" si="192"/>
        <v>0</v>
      </c>
      <c r="BS530" s="226">
        <f t="shared" si="193"/>
        <v>0</v>
      </c>
      <c r="BT530" s="226">
        <f t="shared" si="194"/>
        <v>0</v>
      </c>
      <c r="BU530" s="226">
        <f t="shared" si="195"/>
        <v>0</v>
      </c>
      <c r="BV530" s="226">
        <f t="shared" si="196"/>
        <v>0</v>
      </c>
    </row>
    <row r="531" spans="1:74">
      <c r="A531" s="226">
        <v>499</v>
      </c>
      <c r="B531" s="226" t="s">
        <v>1797</v>
      </c>
      <c r="C531" s="226">
        <f>INDEX('Uganda workforce data - raw'!$A$4:$F$619,MATCH($B531, 'Uganda workforce data - raw'!$B$4:$B$619,0), MATCH("Filled Male",'Uganda workforce data - raw'!$A$4:$F$4,0))*INDEX('Mapping cadres'!$B$1:$Z$616,MATCH($B531, 'Mapping cadres'!$B$1:$B$616,0), MATCH(C$32,'Mapping cadres'!$B$1:$Z$1,0))</f>
        <v>6</v>
      </c>
      <c r="D531" s="226">
        <f>INDEX('Uganda workforce data - raw'!$A$4:$F$619,MATCH($B531, 'Uganda workforce data - raw'!$B$4:$B$619,0), MATCH("Filled Male",'Uganda workforce data - raw'!$A$4:$F$4,0))*INDEX('Mapping cadres'!$B$1:$Z$616,MATCH($B531, 'Mapping cadres'!$B$1:$B$616,0), MATCH(D$32,'Mapping cadres'!$B$1:$Z$1,0))</f>
        <v>0</v>
      </c>
      <c r="E531" s="226">
        <f>INDEX('Uganda workforce data - raw'!$A$4:$F$619,MATCH($B531, 'Uganda workforce data - raw'!$B$4:$B$619,0), MATCH("Filled Male",'Uganda workforce data - raw'!$A$4:$F$4,0))*INDEX('Mapping cadres'!$B$1:$Z$616,MATCH($B531, 'Mapping cadres'!$B$1:$B$616,0), MATCH(E$32,'Mapping cadres'!$B$1:$Z$1,0))</f>
        <v>0</v>
      </c>
      <c r="F531" s="226">
        <f>INDEX('Uganda workforce data - raw'!$A$4:$F$619,MATCH($B531, 'Uganda workforce data - raw'!$B$4:$B$619,0), MATCH("Filled Male",'Uganda workforce data - raw'!$A$4:$F$4,0))*INDEX('Mapping cadres'!$B$1:$Z$616,MATCH($B531, 'Mapping cadres'!$B$1:$B$616,0), MATCH(F$32,'Mapping cadres'!$B$1:$Z$1,0))</f>
        <v>0</v>
      </c>
      <c r="G531" s="226">
        <f>INDEX('Uganda workforce data - raw'!$A$4:$F$619,MATCH($B531, 'Uganda workforce data - raw'!$B$4:$B$619,0), MATCH("Filled Male",'Uganda workforce data - raw'!$A$4:$F$4,0))*INDEX('Mapping cadres'!$B$1:$Z$616,MATCH($B531, 'Mapping cadres'!$B$1:$B$616,0), MATCH(G$32,'Mapping cadres'!$B$1:$Z$1,0))</f>
        <v>0</v>
      </c>
      <c r="H531" s="226">
        <f>INDEX('Uganda workforce data - raw'!$A$4:$F$619,MATCH($B531, 'Uganda workforce data - raw'!$B$4:$B$619,0), MATCH("Filled Male",'Uganda workforce data - raw'!$A$4:$F$4,0))*INDEX('Mapping cadres'!$B$1:$Z$616,MATCH($B531, 'Mapping cadres'!$B$1:$B$616,0), MATCH(H$32,'Mapping cadres'!$B$1:$Z$1,0))</f>
        <v>0</v>
      </c>
      <c r="I531" s="226">
        <f>INDEX('Uganda workforce data - raw'!$A$4:$F$619,MATCH($B531, 'Uganda workforce data - raw'!$B$4:$B$619,0), MATCH("Filled Male",'Uganda workforce data - raw'!$A$4:$F$4,0))*INDEX('Mapping cadres'!$B$1:$Z$616,MATCH($B531, 'Mapping cadres'!$B$1:$B$616,0), MATCH(I$32,'Mapping cadres'!$B$1:$Z$1,0))</f>
        <v>0</v>
      </c>
      <c r="J531" s="226">
        <f>INDEX('Uganda workforce data - raw'!$A$4:$F$619,MATCH($B531, 'Uganda workforce data - raw'!$B$4:$B$619,0), MATCH("Filled Male",'Uganda workforce data - raw'!$A$4:$F$4,0))*INDEX('Mapping cadres'!$B$1:$Z$616,MATCH($B531, 'Mapping cadres'!$B$1:$B$616,0), MATCH(J$32,'Mapping cadres'!$B$1:$Z$1,0))</f>
        <v>0</v>
      </c>
      <c r="K531" s="226">
        <f>INDEX('Uganda workforce data - raw'!$A$4:$F$619,MATCH($B531, 'Uganda workforce data - raw'!$B$4:$B$619,0), MATCH("Filled Male",'Uganda workforce data - raw'!$A$4:$F$4,0))*INDEX('Mapping cadres'!$B$1:$Z$616,MATCH($B531, 'Mapping cadres'!$B$1:$B$616,0), MATCH(K$32,'Mapping cadres'!$B$1:$Z$1,0))</f>
        <v>0</v>
      </c>
      <c r="L531" s="226">
        <f>INDEX('Uganda workforce data - raw'!$A$4:$F$619,MATCH($B531, 'Uganda workforce data - raw'!$B$4:$B$619,0), MATCH("Filled Male",'Uganda workforce data - raw'!$A$4:$F$4,0))*INDEX('Mapping cadres'!$B$1:$Z$616,MATCH($B531, 'Mapping cadres'!$B$1:$B$616,0), MATCH(L$32,'Mapping cadres'!$B$1:$Z$1,0))</f>
        <v>0</v>
      </c>
      <c r="M531" s="226">
        <f>INDEX('Uganda workforce data - raw'!$A$4:$F$619,MATCH($B531, 'Uganda workforce data - raw'!$B$4:$B$619,0), MATCH("Filled Male",'Uganda workforce data - raw'!$A$4:$F$4,0))*INDEX('Mapping cadres'!$B$1:$Z$616,MATCH($B531, 'Mapping cadres'!$B$1:$B$616,0), MATCH(M$32,'Mapping cadres'!$B$1:$Z$1,0))</f>
        <v>0</v>
      </c>
      <c r="N531" s="226">
        <f>INDEX('Uganda workforce data - raw'!$A$4:$F$619,MATCH($B531, 'Uganda workforce data - raw'!$B$4:$B$619,0), MATCH("Filled Male",'Uganda workforce data - raw'!$A$4:$F$4,0))*INDEX('Mapping cadres'!$B$1:$Z$616,MATCH($B531, 'Mapping cadres'!$B$1:$B$616,0), MATCH(N$32,'Mapping cadres'!$B$1:$Z$1,0))</f>
        <v>0</v>
      </c>
      <c r="O531" s="226">
        <f>INDEX('Uganda workforce data - raw'!$A$4:$F$619,MATCH($B531, 'Uganda workforce data - raw'!$B$4:$B$619,0), MATCH("Filled Male",'Uganda workforce data - raw'!$A$4:$F$4,0))*INDEX('Mapping cadres'!$B$1:$Z$616,MATCH($B531, 'Mapping cadres'!$B$1:$B$616,0), MATCH(O$32,'Mapping cadres'!$B$1:$Z$1,0))</f>
        <v>0</v>
      </c>
      <c r="P531" s="226">
        <f>INDEX('Uganda workforce data - raw'!$A$4:$F$619,MATCH($B531, 'Uganda workforce data - raw'!$B$4:$B$619,0), MATCH("Filled Male",'Uganda workforce data - raw'!$A$4:$F$4,0))*INDEX('Mapping cadres'!$B$1:$Z$616,MATCH($B531, 'Mapping cadres'!$B$1:$B$616,0), MATCH(P$32,'Mapping cadres'!$B$1:$Z$1,0))</f>
        <v>0</v>
      </c>
      <c r="Q531" s="226">
        <f>INDEX('Uganda workforce data - raw'!$A$4:$F$619,MATCH($B531, 'Uganda workforce data - raw'!$B$4:$B$619,0), MATCH("Filled Male",'Uganda workforce data - raw'!$A$4:$F$4,0))*INDEX('Mapping cadres'!$B$1:$Z$616,MATCH($B531, 'Mapping cadres'!$B$1:$B$616,0), MATCH(Q$32,'Mapping cadres'!$B$1:$Z$1,0))</f>
        <v>0</v>
      </c>
      <c r="R531" s="226">
        <f>INDEX('Uganda workforce data - raw'!$A$4:$F$619,MATCH($B531, 'Uganda workforce data - raw'!$B$4:$B$619,0), MATCH("Filled Male",'Uganda workforce data - raw'!$A$4:$F$4,0))*INDEX('Mapping cadres'!$B$1:$Z$616,MATCH($B531, 'Mapping cadres'!$B$1:$B$616,0), MATCH(R$32,'Mapping cadres'!$B$1:$Z$1,0))</f>
        <v>0</v>
      </c>
      <c r="S531" s="226">
        <f>INDEX('Uganda workforce data - raw'!$A$4:$F$619,MATCH($B531, 'Uganda workforce data - raw'!$B$4:$B$619,0), MATCH("Filled Male",'Uganda workforce data - raw'!$A$4:$F$4,0))*INDEX('Mapping cadres'!$B$1:$Z$616,MATCH($B531, 'Mapping cadres'!$B$1:$B$616,0), MATCH(S$32,'Mapping cadres'!$B$1:$Z$1,0))</f>
        <v>0</v>
      </c>
      <c r="T531" s="226">
        <f>INDEX('Uganda workforce data - raw'!$A$4:$F$619,MATCH($B531, 'Uganda workforce data - raw'!$B$4:$B$619,0), MATCH("Filled Male",'Uganda workforce data - raw'!$A$4:$F$4,0))*INDEX('Mapping cadres'!$B$1:$Z$616,MATCH($B531, 'Mapping cadres'!$B$1:$B$616,0), MATCH(T$32,'Mapping cadres'!$B$1:$Z$1,0))</f>
        <v>0</v>
      </c>
      <c r="U531" s="226">
        <f>INDEX('Uganda workforce data - raw'!$A$4:$F$619,MATCH($B531, 'Uganda workforce data - raw'!$B$4:$B$619,0), MATCH("Filled Male",'Uganda workforce data - raw'!$A$4:$F$4,0))*INDEX('Mapping cadres'!$B$1:$Z$616,MATCH($B531, 'Mapping cadres'!$B$1:$B$616,0), MATCH(U$32,'Mapping cadres'!$B$1:$Z$1,0))</f>
        <v>0</v>
      </c>
      <c r="V531" s="226">
        <f>INDEX('Uganda workforce data - raw'!$A$4:$F$619,MATCH($B531, 'Uganda workforce data - raw'!$B$4:$B$619,0), MATCH("Filled Male",'Uganda workforce data - raw'!$A$4:$F$4,0))*INDEX('Mapping cadres'!$B$1:$Z$616,MATCH($B531, 'Mapping cadres'!$B$1:$B$616,0), MATCH(V$32,'Mapping cadres'!$B$1:$Z$1,0))</f>
        <v>0</v>
      </c>
      <c r="W531" s="226">
        <f>INDEX('Uganda workforce data - raw'!$A$4:$F$619,MATCH($B531, 'Uganda workforce data - raw'!$B$4:$B$619,0), MATCH("Filled Male",'Uganda workforce data - raw'!$A$4:$F$4,0))*INDEX('Mapping cadres'!$B$1:$Z$616,MATCH($B531, 'Mapping cadres'!$B$1:$B$616,0), MATCH(W$32,'Mapping cadres'!$B$1:$Z$1,0))</f>
        <v>0</v>
      </c>
      <c r="X531" s="226">
        <f>INDEX('Uganda workforce data - raw'!$A$4:$F$619,MATCH($B531, 'Uganda workforce data - raw'!$B$4:$B$619,0), MATCH("Filled Male",'Uganda workforce data - raw'!$A$4:$F$4,0))*INDEX('Mapping cadres'!$B$1:$Z$616,MATCH($B531, 'Mapping cadres'!$B$1:$B$616,0), MATCH(X$32,'Mapping cadres'!$B$1:$Z$1,0))</f>
        <v>0</v>
      </c>
      <c r="Y531" s="226">
        <f>INDEX('Uganda workforce data - raw'!$A$4:$F$619,MATCH($B531, 'Uganda workforce data - raw'!$B$4:$B$619,0), MATCH("Filled Male",'Uganda workforce data - raw'!$A$4:$F$4,0))*INDEX('Mapping cadres'!$B$1:$Z$616,MATCH($B531, 'Mapping cadres'!$B$1:$B$616,0), MATCH(Y$32,'Mapping cadres'!$B$1:$Z$1,0))</f>
        <v>0</v>
      </c>
      <c r="Z531" s="226">
        <f>INDEX('Uganda workforce data - raw'!$A$4:$F$619,MATCH($B531, 'Uganda workforce data - raw'!$B$4:$B$619,0), MATCH("Filled Male",'Uganda workforce data - raw'!$A$4:$F$4,0))*INDEX('Mapping cadres'!$B$1:$Z$616,MATCH($B531, 'Mapping cadres'!$B$1:$B$616,0), MATCH(Z$32,'Mapping cadres'!$B$1:$Z$1,0))</f>
        <v>0</v>
      </c>
      <c r="AA531" s="226">
        <f>INDEX('Uganda workforce data - raw'!$A$4:$F$619,MATCH($B531, 'Uganda workforce data - raw'!$B$4:$B$619,0), MATCH("Filled Female",'Uganda workforce data - raw'!$A$4:$F$4,0))*INDEX('Mapping cadres'!$B$1:$Z$616,MATCH($B531, 'Mapping cadres'!$B$1:$B$616,0), MATCH(AA$32,'Mapping cadres'!$B$1:$Z$1,0))</f>
        <v>4</v>
      </c>
      <c r="AB531" s="226">
        <f>INDEX('Uganda workforce data - raw'!$A$4:$F$619,MATCH($B531, 'Uganda workforce data - raw'!$B$4:$B$619,0), MATCH("Filled Female",'Uganda workforce data - raw'!$A$4:$F$4,0))*INDEX('Mapping cadres'!$B$1:$Z$616,MATCH($B531, 'Mapping cadres'!$B$1:$B$616,0), MATCH(AB$32,'Mapping cadres'!$B$1:$Z$1,0))</f>
        <v>0</v>
      </c>
      <c r="AC531" s="226">
        <f>INDEX('Uganda workforce data - raw'!$A$4:$F$619,MATCH($B531, 'Uganda workforce data - raw'!$B$4:$B$619,0), MATCH("Filled Female",'Uganda workforce data - raw'!$A$4:$F$4,0))*INDEX('Mapping cadres'!$B$1:$Z$616,MATCH($B531, 'Mapping cadres'!$B$1:$B$616,0), MATCH(AC$32,'Mapping cadres'!$B$1:$Z$1,0))</f>
        <v>0</v>
      </c>
      <c r="AD531" s="226">
        <f>INDEX('Uganda workforce data - raw'!$A$4:$F$619,MATCH($B531, 'Uganda workforce data - raw'!$B$4:$B$619,0), MATCH("Filled Female",'Uganda workforce data - raw'!$A$4:$F$4,0))*INDEX('Mapping cadres'!$B$1:$Z$616,MATCH($B531, 'Mapping cadres'!$B$1:$B$616,0), MATCH(AD$32,'Mapping cadres'!$B$1:$Z$1,0))</f>
        <v>0</v>
      </c>
      <c r="AE531" s="226">
        <f>INDEX('Uganda workforce data - raw'!$A$4:$F$619,MATCH($B531, 'Uganda workforce data - raw'!$B$4:$B$619,0), MATCH("Filled Female",'Uganda workforce data - raw'!$A$4:$F$4,0))*INDEX('Mapping cadres'!$B$1:$Z$616,MATCH($B531, 'Mapping cadres'!$B$1:$B$616,0), MATCH(AE$32,'Mapping cadres'!$B$1:$Z$1,0))</f>
        <v>0</v>
      </c>
      <c r="AF531" s="226">
        <f>INDEX('Uganda workforce data - raw'!$A$4:$F$619,MATCH($B531, 'Uganda workforce data - raw'!$B$4:$B$619,0), MATCH("Filled Female",'Uganda workforce data - raw'!$A$4:$F$4,0))*INDEX('Mapping cadres'!$B$1:$Z$616,MATCH($B531, 'Mapping cadres'!$B$1:$B$616,0), MATCH(AF$32,'Mapping cadres'!$B$1:$Z$1,0))</f>
        <v>0</v>
      </c>
      <c r="AG531" s="226">
        <f>INDEX('Uganda workforce data - raw'!$A$4:$F$619,MATCH($B531, 'Uganda workforce data - raw'!$B$4:$B$619,0), MATCH("Filled Female",'Uganda workforce data - raw'!$A$4:$F$4,0))*INDEX('Mapping cadres'!$B$1:$Z$616,MATCH($B531, 'Mapping cadres'!$B$1:$B$616,0), MATCH(AG$32,'Mapping cadres'!$B$1:$Z$1,0))</f>
        <v>0</v>
      </c>
      <c r="AH531" s="226">
        <f>INDEX('Uganda workforce data - raw'!$A$4:$F$619,MATCH($B531, 'Uganda workforce data - raw'!$B$4:$B$619,0), MATCH("Filled Female",'Uganda workforce data - raw'!$A$4:$F$4,0))*INDEX('Mapping cadres'!$B$1:$Z$616,MATCH($B531, 'Mapping cadres'!$B$1:$B$616,0), MATCH(AH$32,'Mapping cadres'!$B$1:$Z$1,0))</f>
        <v>0</v>
      </c>
      <c r="AI531" s="226">
        <f>INDEX('Uganda workforce data - raw'!$A$4:$F$619,MATCH($B531, 'Uganda workforce data - raw'!$B$4:$B$619,0), MATCH("Filled Female",'Uganda workforce data - raw'!$A$4:$F$4,0))*INDEX('Mapping cadres'!$B$1:$Z$616,MATCH($B531, 'Mapping cadres'!$B$1:$B$616,0), MATCH(AI$32,'Mapping cadres'!$B$1:$Z$1,0))</f>
        <v>0</v>
      </c>
      <c r="AJ531" s="226">
        <f>INDEX('Uganda workforce data - raw'!$A$4:$F$619,MATCH($B531, 'Uganda workforce data - raw'!$B$4:$B$619,0), MATCH("Filled Female",'Uganda workforce data - raw'!$A$4:$F$4,0))*INDEX('Mapping cadres'!$B$1:$Z$616,MATCH($B531, 'Mapping cadres'!$B$1:$B$616,0), MATCH(AJ$32,'Mapping cadres'!$B$1:$Z$1,0))</f>
        <v>0</v>
      </c>
      <c r="AK531" s="226">
        <f>INDEX('Uganda workforce data - raw'!$A$4:$F$619,MATCH($B531, 'Uganda workforce data - raw'!$B$4:$B$619,0), MATCH("Filled Female",'Uganda workforce data - raw'!$A$4:$F$4,0))*INDEX('Mapping cadres'!$B$1:$Z$616,MATCH($B531, 'Mapping cadres'!$B$1:$B$616,0), MATCH(AK$32,'Mapping cadres'!$B$1:$Z$1,0))</f>
        <v>0</v>
      </c>
      <c r="AL531" s="226">
        <f>INDEX('Uganda workforce data - raw'!$A$4:$F$619,MATCH($B531, 'Uganda workforce data - raw'!$B$4:$B$619,0), MATCH("Filled Female",'Uganda workforce data - raw'!$A$4:$F$4,0))*INDEX('Mapping cadres'!$B$1:$Z$616,MATCH($B531, 'Mapping cadres'!$B$1:$B$616,0), MATCH(AL$32,'Mapping cadres'!$B$1:$Z$1,0))</f>
        <v>0</v>
      </c>
      <c r="AM531" s="226">
        <f>INDEX('Uganda workforce data - raw'!$A$4:$F$619,MATCH($B531, 'Uganda workforce data - raw'!$B$4:$B$619,0), MATCH("Filled Female",'Uganda workforce data - raw'!$A$4:$F$4,0))*INDEX('Mapping cadres'!$B$1:$Z$616,MATCH($B531, 'Mapping cadres'!$B$1:$B$616,0), MATCH(AM$32,'Mapping cadres'!$B$1:$Z$1,0))</f>
        <v>0</v>
      </c>
      <c r="AN531" s="226">
        <f>INDEX('Uganda workforce data - raw'!$A$4:$F$619,MATCH($B531, 'Uganda workforce data - raw'!$B$4:$B$619,0), MATCH("Filled Female",'Uganda workforce data - raw'!$A$4:$F$4,0))*INDEX('Mapping cadres'!$B$1:$Z$616,MATCH($B531, 'Mapping cadres'!$B$1:$B$616,0), MATCH(AN$32,'Mapping cadres'!$B$1:$Z$1,0))</f>
        <v>0</v>
      </c>
      <c r="AO531" s="226">
        <f>INDEX('Uganda workforce data - raw'!$A$4:$F$619,MATCH($B531, 'Uganda workforce data - raw'!$B$4:$B$619,0), MATCH("Filled Female",'Uganda workforce data - raw'!$A$4:$F$4,0))*INDEX('Mapping cadres'!$B$1:$Z$616,MATCH($B531, 'Mapping cadres'!$B$1:$B$616,0), MATCH(AO$32,'Mapping cadres'!$B$1:$Z$1,0))</f>
        <v>0</v>
      </c>
      <c r="AP531" s="226">
        <f>INDEX('Uganda workforce data - raw'!$A$4:$F$619,MATCH($B531, 'Uganda workforce data - raw'!$B$4:$B$619,0), MATCH("Filled Female",'Uganda workforce data - raw'!$A$4:$F$4,0))*INDEX('Mapping cadres'!$B$1:$Z$616,MATCH($B531, 'Mapping cadres'!$B$1:$B$616,0), MATCH(AP$32,'Mapping cadres'!$B$1:$Z$1,0))</f>
        <v>0</v>
      </c>
      <c r="AQ531" s="226">
        <f>INDEX('Uganda workforce data - raw'!$A$4:$F$619,MATCH($B531, 'Uganda workforce data - raw'!$B$4:$B$619,0), MATCH("Filled Female",'Uganda workforce data - raw'!$A$4:$F$4,0))*INDEX('Mapping cadres'!$B$1:$Z$616,MATCH($B531, 'Mapping cadres'!$B$1:$B$616,0), MATCH(AQ$32,'Mapping cadres'!$B$1:$Z$1,0))</f>
        <v>0</v>
      </c>
      <c r="AR531" s="226">
        <f>INDEX('Uganda workforce data - raw'!$A$4:$F$619,MATCH($B531, 'Uganda workforce data - raw'!$B$4:$B$619,0), MATCH("Filled Female",'Uganda workforce data - raw'!$A$4:$F$4,0))*INDEX('Mapping cadres'!$B$1:$Z$616,MATCH($B531, 'Mapping cadres'!$B$1:$B$616,0), MATCH(AR$32,'Mapping cadres'!$B$1:$Z$1,0))</f>
        <v>0</v>
      </c>
      <c r="AS531" s="226">
        <f>INDEX('Uganda workforce data - raw'!$A$4:$F$619,MATCH($B531, 'Uganda workforce data - raw'!$B$4:$B$619,0), MATCH("Filled Female",'Uganda workforce data - raw'!$A$4:$F$4,0))*INDEX('Mapping cadres'!$B$1:$Z$616,MATCH($B531, 'Mapping cadres'!$B$1:$B$616,0), MATCH(AS$32,'Mapping cadres'!$B$1:$Z$1,0))</f>
        <v>0</v>
      </c>
      <c r="AT531" s="226">
        <f>INDEX('Uganda workforce data - raw'!$A$4:$F$619,MATCH($B531, 'Uganda workforce data - raw'!$B$4:$B$619,0), MATCH("Filled Female",'Uganda workforce data - raw'!$A$4:$F$4,0))*INDEX('Mapping cadres'!$B$1:$Z$616,MATCH($B531, 'Mapping cadres'!$B$1:$B$616,0), MATCH(AT$32,'Mapping cadres'!$B$1:$Z$1,0))</f>
        <v>0</v>
      </c>
      <c r="AU531" s="226">
        <f>INDEX('Uganda workforce data - raw'!$A$4:$F$619,MATCH($B531, 'Uganda workforce data - raw'!$B$4:$B$619,0), MATCH("Filled Female",'Uganda workforce data - raw'!$A$4:$F$4,0))*INDEX('Mapping cadres'!$B$1:$Z$616,MATCH($B531, 'Mapping cadres'!$B$1:$B$616,0), MATCH(AU$32,'Mapping cadres'!$B$1:$Z$1,0))</f>
        <v>0</v>
      </c>
      <c r="AV531" s="226">
        <f>INDEX('Uganda workforce data - raw'!$A$4:$F$619,MATCH($B531, 'Uganda workforce data - raw'!$B$4:$B$619,0), MATCH("Filled Female",'Uganda workforce data - raw'!$A$4:$F$4,0))*INDEX('Mapping cadres'!$B$1:$Z$616,MATCH($B531, 'Mapping cadres'!$B$1:$B$616,0), MATCH(AV$32,'Mapping cadres'!$B$1:$Z$1,0))</f>
        <v>0</v>
      </c>
      <c r="AW531" s="226">
        <f>INDEX('Uganda workforce data - raw'!$A$4:$F$619,MATCH($B531, 'Uganda workforce data - raw'!$B$4:$B$619,0), MATCH("Filled Female",'Uganda workforce data - raw'!$A$4:$F$4,0))*INDEX('Mapping cadres'!$B$1:$Z$616,MATCH($B531, 'Mapping cadres'!$B$1:$B$616,0), MATCH(AW$32,'Mapping cadres'!$B$1:$Z$1,0))</f>
        <v>0</v>
      </c>
      <c r="AX531" s="226">
        <f>INDEX('Uganda workforce data - raw'!$A$4:$F$619,MATCH($B531, 'Uganda workforce data - raw'!$B$4:$B$619,0), MATCH("Filled Female",'Uganda workforce data - raw'!$A$4:$F$4,0))*INDEX('Mapping cadres'!$B$1:$Z$616,MATCH($B531, 'Mapping cadres'!$B$1:$B$616,0), MATCH(AX$32,'Mapping cadres'!$B$1:$Z$1,0))</f>
        <v>0</v>
      </c>
      <c r="AY531" s="226">
        <f t="shared" si="173"/>
        <v>10</v>
      </c>
      <c r="AZ531" s="226">
        <f t="shared" si="174"/>
        <v>0</v>
      </c>
      <c r="BA531" s="226">
        <f t="shared" si="175"/>
        <v>0</v>
      </c>
      <c r="BB531" s="226">
        <f t="shared" si="176"/>
        <v>0</v>
      </c>
      <c r="BC531" s="226">
        <f t="shared" si="177"/>
        <v>0</v>
      </c>
      <c r="BD531" s="226">
        <f t="shared" si="178"/>
        <v>0</v>
      </c>
      <c r="BE531" s="226">
        <f t="shared" si="179"/>
        <v>0</v>
      </c>
      <c r="BF531" s="226">
        <f t="shared" si="180"/>
        <v>0</v>
      </c>
      <c r="BG531" s="226">
        <f t="shared" si="181"/>
        <v>0</v>
      </c>
      <c r="BH531" s="226">
        <f t="shared" si="182"/>
        <v>0</v>
      </c>
      <c r="BI531" s="226">
        <f t="shared" si="183"/>
        <v>0</v>
      </c>
      <c r="BJ531" s="226">
        <f t="shared" si="184"/>
        <v>0</v>
      </c>
      <c r="BK531" s="226">
        <f t="shared" si="185"/>
        <v>0</v>
      </c>
      <c r="BL531" s="226">
        <f t="shared" si="186"/>
        <v>0</v>
      </c>
      <c r="BM531" s="226">
        <f t="shared" si="187"/>
        <v>0</v>
      </c>
      <c r="BN531" s="226">
        <f t="shared" si="188"/>
        <v>0</v>
      </c>
      <c r="BO531" s="226">
        <f t="shared" si="189"/>
        <v>0</v>
      </c>
      <c r="BP531" s="226">
        <f t="shared" si="190"/>
        <v>0</v>
      </c>
      <c r="BQ531" s="226">
        <f t="shared" si="191"/>
        <v>0</v>
      </c>
      <c r="BR531" s="226">
        <f t="shared" si="192"/>
        <v>0</v>
      </c>
      <c r="BS531" s="226">
        <f t="shared" si="193"/>
        <v>0</v>
      </c>
      <c r="BT531" s="226">
        <f t="shared" si="194"/>
        <v>0</v>
      </c>
      <c r="BU531" s="226">
        <f t="shared" si="195"/>
        <v>0</v>
      </c>
      <c r="BV531" s="226">
        <f t="shared" si="196"/>
        <v>0</v>
      </c>
    </row>
    <row r="532" spans="1:74">
      <c r="A532" s="226">
        <v>500</v>
      </c>
      <c r="B532" s="226" t="s">
        <v>1798</v>
      </c>
      <c r="C532" s="226">
        <f>INDEX('Uganda workforce data - raw'!$A$4:$F$619,MATCH($B532, 'Uganda workforce data - raw'!$B$4:$B$619,0), MATCH("Filled Male",'Uganda workforce data - raw'!$A$4:$F$4,0))*INDEX('Mapping cadres'!$B$1:$Z$616,MATCH($B532, 'Mapping cadres'!$B$1:$B$616,0), MATCH(C$32,'Mapping cadres'!$B$1:$Z$1,0))</f>
        <v>11</v>
      </c>
      <c r="D532" s="226">
        <f>INDEX('Uganda workforce data - raw'!$A$4:$F$619,MATCH($B532, 'Uganda workforce data - raw'!$B$4:$B$619,0), MATCH("Filled Male",'Uganda workforce data - raw'!$A$4:$F$4,0))*INDEX('Mapping cadres'!$B$1:$Z$616,MATCH($B532, 'Mapping cadres'!$B$1:$B$616,0), MATCH(D$32,'Mapping cadres'!$B$1:$Z$1,0))</f>
        <v>0</v>
      </c>
      <c r="E532" s="226">
        <f>INDEX('Uganda workforce data - raw'!$A$4:$F$619,MATCH($B532, 'Uganda workforce data - raw'!$B$4:$B$619,0), MATCH("Filled Male",'Uganda workforce data - raw'!$A$4:$F$4,0))*INDEX('Mapping cadres'!$B$1:$Z$616,MATCH($B532, 'Mapping cadres'!$B$1:$B$616,0), MATCH(E$32,'Mapping cadres'!$B$1:$Z$1,0))</f>
        <v>0</v>
      </c>
      <c r="F532" s="226">
        <f>INDEX('Uganda workforce data - raw'!$A$4:$F$619,MATCH($B532, 'Uganda workforce data - raw'!$B$4:$B$619,0), MATCH("Filled Male",'Uganda workforce data - raw'!$A$4:$F$4,0))*INDEX('Mapping cadres'!$B$1:$Z$616,MATCH($B532, 'Mapping cadres'!$B$1:$B$616,0), MATCH(F$32,'Mapping cadres'!$B$1:$Z$1,0))</f>
        <v>0</v>
      </c>
      <c r="G532" s="226">
        <f>INDEX('Uganda workforce data - raw'!$A$4:$F$619,MATCH($B532, 'Uganda workforce data - raw'!$B$4:$B$619,0), MATCH("Filled Male",'Uganda workforce data - raw'!$A$4:$F$4,0))*INDEX('Mapping cadres'!$B$1:$Z$616,MATCH($B532, 'Mapping cadres'!$B$1:$B$616,0), MATCH(G$32,'Mapping cadres'!$B$1:$Z$1,0))</f>
        <v>0</v>
      </c>
      <c r="H532" s="226">
        <f>INDEX('Uganda workforce data - raw'!$A$4:$F$619,MATCH($B532, 'Uganda workforce data - raw'!$B$4:$B$619,0), MATCH("Filled Male",'Uganda workforce data - raw'!$A$4:$F$4,0))*INDEX('Mapping cadres'!$B$1:$Z$616,MATCH($B532, 'Mapping cadres'!$B$1:$B$616,0), MATCH(H$32,'Mapping cadres'!$B$1:$Z$1,0))</f>
        <v>0</v>
      </c>
      <c r="I532" s="226">
        <f>INDEX('Uganda workforce data - raw'!$A$4:$F$619,MATCH($B532, 'Uganda workforce data - raw'!$B$4:$B$619,0), MATCH("Filled Male",'Uganda workforce data - raw'!$A$4:$F$4,0))*INDEX('Mapping cadres'!$B$1:$Z$616,MATCH($B532, 'Mapping cadres'!$B$1:$B$616,0), MATCH(I$32,'Mapping cadres'!$B$1:$Z$1,0))</f>
        <v>0</v>
      </c>
      <c r="J532" s="226">
        <f>INDEX('Uganda workforce data - raw'!$A$4:$F$619,MATCH($B532, 'Uganda workforce data - raw'!$B$4:$B$619,0), MATCH("Filled Male",'Uganda workforce data - raw'!$A$4:$F$4,0))*INDEX('Mapping cadres'!$B$1:$Z$616,MATCH($B532, 'Mapping cadres'!$B$1:$B$616,0), MATCH(J$32,'Mapping cadres'!$B$1:$Z$1,0))</f>
        <v>0</v>
      </c>
      <c r="K532" s="226">
        <f>INDEX('Uganda workforce data - raw'!$A$4:$F$619,MATCH($B532, 'Uganda workforce data - raw'!$B$4:$B$619,0), MATCH("Filled Male",'Uganda workforce data - raw'!$A$4:$F$4,0))*INDEX('Mapping cadres'!$B$1:$Z$616,MATCH($B532, 'Mapping cadres'!$B$1:$B$616,0), MATCH(K$32,'Mapping cadres'!$B$1:$Z$1,0))</f>
        <v>0</v>
      </c>
      <c r="L532" s="226">
        <f>INDEX('Uganda workforce data - raw'!$A$4:$F$619,MATCH($B532, 'Uganda workforce data - raw'!$B$4:$B$619,0), MATCH("Filled Male",'Uganda workforce data - raw'!$A$4:$F$4,0))*INDEX('Mapping cadres'!$B$1:$Z$616,MATCH($B532, 'Mapping cadres'!$B$1:$B$616,0), MATCH(L$32,'Mapping cadres'!$B$1:$Z$1,0))</f>
        <v>0</v>
      </c>
      <c r="M532" s="226">
        <f>INDEX('Uganda workforce data - raw'!$A$4:$F$619,MATCH($B532, 'Uganda workforce data - raw'!$B$4:$B$619,0), MATCH("Filled Male",'Uganda workforce data - raw'!$A$4:$F$4,0))*INDEX('Mapping cadres'!$B$1:$Z$616,MATCH($B532, 'Mapping cadres'!$B$1:$B$616,0), MATCH(M$32,'Mapping cadres'!$B$1:$Z$1,0))</f>
        <v>0</v>
      </c>
      <c r="N532" s="226">
        <f>INDEX('Uganda workforce data - raw'!$A$4:$F$619,MATCH($B532, 'Uganda workforce data - raw'!$B$4:$B$619,0), MATCH("Filled Male",'Uganda workforce data - raw'!$A$4:$F$4,0))*INDEX('Mapping cadres'!$B$1:$Z$616,MATCH($B532, 'Mapping cadres'!$B$1:$B$616,0), MATCH(N$32,'Mapping cadres'!$B$1:$Z$1,0))</f>
        <v>0</v>
      </c>
      <c r="O532" s="226">
        <f>INDEX('Uganda workforce data - raw'!$A$4:$F$619,MATCH($B532, 'Uganda workforce data - raw'!$B$4:$B$619,0), MATCH("Filled Male",'Uganda workforce data - raw'!$A$4:$F$4,0))*INDEX('Mapping cadres'!$B$1:$Z$616,MATCH($B532, 'Mapping cadres'!$B$1:$B$616,0), MATCH(O$32,'Mapping cadres'!$B$1:$Z$1,0))</f>
        <v>0</v>
      </c>
      <c r="P532" s="226">
        <f>INDEX('Uganda workforce data - raw'!$A$4:$F$619,MATCH($B532, 'Uganda workforce data - raw'!$B$4:$B$619,0), MATCH("Filled Male",'Uganda workforce data - raw'!$A$4:$F$4,0))*INDEX('Mapping cadres'!$B$1:$Z$616,MATCH($B532, 'Mapping cadres'!$B$1:$B$616,0), MATCH(P$32,'Mapping cadres'!$B$1:$Z$1,0))</f>
        <v>0</v>
      </c>
      <c r="Q532" s="226">
        <f>INDEX('Uganda workforce data - raw'!$A$4:$F$619,MATCH($B532, 'Uganda workforce data - raw'!$B$4:$B$619,0), MATCH("Filled Male",'Uganda workforce data - raw'!$A$4:$F$4,0))*INDEX('Mapping cadres'!$B$1:$Z$616,MATCH($B532, 'Mapping cadres'!$B$1:$B$616,0), MATCH(Q$32,'Mapping cadres'!$B$1:$Z$1,0))</f>
        <v>0</v>
      </c>
      <c r="R532" s="226">
        <f>INDEX('Uganda workforce data - raw'!$A$4:$F$619,MATCH($B532, 'Uganda workforce data - raw'!$B$4:$B$619,0), MATCH("Filled Male",'Uganda workforce data - raw'!$A$4:$F$4,0))*INDEX('Mapping cadres'!$B$1:$Z$616,MATCH($B532, 'Mapping cadres'!$B$1:$B$616,0), MATCH(R$32,'Mapping cadres'!$B$1:$Z$1,0))</f>
        <v>0</v>
      </c>
      <c r="S532" s="226">
        <f>INDEX('Uganda workforce data - raw'!$A$4:$F$619,MATCH($B532, 'Uganda workforce data - raw'!$B$4:$B$619,0), MATCH("Filled Male",'Uganda workforce data - raw'!$A$4:$F$4,0))*INDEX('Mapping cadres'!$B$1:$Z$616,MATCH($B532, 'Mapping cadres'!$B$1:$B$616,0), MATCH(S$32,'Mapping cadres'!$B$1:$Z$1,0))</f>
        <v>0</v>
      </c>
      <c r="T532" s="226">
        <f>INDEX('Uganda workforce data - raw'!$A$4:$F$619,MATCH($B532, 'Uganda workforce data - raw'!$B$4:$B$619,0), MATCH("Filled Male",'Uganda workforce data - raw'!$A$4:$F$4,0))*INDEX('Mapping cadres'!$B$1:$Z$616,MATCH($B532, 'Mapping cadres'!$B$1:$B$616,0), MATCH(T$32,'Mapping cadres'!$B$1:$Z$1,0))</f>
        <v>0</v>
      </c>
      <c r="U532" s="226">
        <f>INDEX('Uganda workforce data - raw'!$A$4:$F$619,MATCH($B532, 'Uganda workforce data - raw'!$B$4:$B$619,0), MATCH("Filled Male",'Uganda workforce data - raw'!$A$4:$F$4,0))*INDEX('Mapping cadres'!$B$1:$Z$616,MATCH($B532, 'Mapping cadres'!$B$1:$B$616,0), MATCH(U$32,'Mapping cadres'!$B$1:$Z$1,0))</f>
        <v>0</v>
      </c>
      <c r="V532" s="226">
        <f>INDEX('Uganda workforce data - raw'!$A$4:$F$619,MATCH($B532, 'Uganda workforce data - raw'!$B$4:$B$619,0), MATCH("Filled Male",'Uganda workforce data - raw'!$A$4:$F$4,0))*INDEX('Mapping cadres'!$B$1:$Z$616,MATCH($B532, 'Mapping cadres'!$B$1:$B$616,0), MATCH(V$32,'Mapping cadres'!$B$1:$Z$1,0))</f>
        <v>0</v>
      </c>
      <c r="W532" s="226">
        <f>INDEX('Uganda workforce data - raw'!$A$4:$F$619,MATCH($B532, 'Uganda workforce data - raw'!$B$4:$B$619,0), MATCH("Filled Male",'Uganda workforce data - raw'!$A$4:$F$4,0))*INDEX('Mapping cadres'!$B$1:$Z$616,MATCH($B532, 'Mapping cadres'!$B$1:$B$616,0), MATCH(W$32,'Mapping cadres'!$B$1:$Z$1,0))</f>
        <v>0</v>
      </c>
      <c r="X532" s="226">
        <f>INDEX('Uganda workforce data - raw'!$A$4:$F$619,MATCH($B532, 'Uganda workforce data - raw'!$B$4:$B$619,0), MATCH("Filled Male",'Uganda workforce data - raw'!$A$4:$F$4,0))*INDEX('Mapping cadres'!$B$1:$Z$616,MATCH($B532, 'Mapping cadres'!$B$1:$B$616,0), MATCH(X$32,'Mapping cadres'!$B$1:$Z$1,0))</f>
        <v>0</v>
      </c>
      <c r="Y532" s="226">
        <f>INDEX('Uganda workforce data - raw'!$A$4:$F$619,MATCH($B532, 'Uganda workforce data - raw'!$B$4:$B$619,0), MATCH("Filled Male",'Uganda workforce data - raw'!$A$4:$F$4,0))*INDEX('Mapping cadres'!$B$1:$Z$616,MATCH($B532, 'Mapping cadres'!$B$1:$B$616,0), MATCH(Y$32,'Mapping cadres'!$B$1:$Z$1,0))</f>
        <v>0</v>
      </c>
      <c r="Z532" s="226">
        <f>INDEX('Uganda workforce data - raw'!$A$4:$F$619,MATCH($B532, 'Uganda workforce data - raw'!$B$4:$B$619,0), MATCH("Filled Male",'Uganda workforce data - raw'!$A$4:$F$4,0))*INDEX('Mapping cadres'!$B$1:$Z$616,MATCH($B532, 'Mapping cadres'!$B$1:$B$616,0), MATCH(Z$32,'Mapping cadres'!$B$1:$Z$1,0))</f>
        <v>0</v>
      </c>
      <c r="AA532" s="226">
        <f>INDEX('Uganda workforce data - raw'!$A$4:$F$619,MATCH($B532, 'Uganda workforce data - raw'!$B$4:$B$619,0), MATCH("Filled Female",'Uganda workforce data - raw'!$A$4:$F$4,0))*INDEX('Mapping cadres'!$B$1:$Z$616,MATCH($B532, 'Mapping cadres'!$B$1:$B$616,0), MATCH(AA$32,'Mapping cadres'!$B$1:$Z$1,0))</f>
        <v>95</v>
      </c>
      <c r="AB532" s="226">
        <f>INDEX('Uganda workforce data - raw'!$A$4:$F$619,MATCH($B532, 'Uganda workforce data - raw'!$B$4:$B$619,0), MATCH("Filled Female",'Uganda workforce data - raw'!$A$4:$F$4,0))*INDEX('Mapping cadres'!$B$1:$Z$616,MATCH($B532, 'Mapping cadres'!$B$1:$B$616,0), MATCH(AB$32,'Mapping cadres'!$B$1:$Z$1,0))</f>
        <v>0</v>
      </c>
      <c r="AC532" s="226">
        <f>INDEX('Uganda workforce data - raw'!$A$4:$F$619,MATCH($B532, 'Uganda workforce data - raw'!$B$4:$B$619,0), MATCH("Filled Female",'Uganda workforce data - raw'!$A$4:$F$4,0))*INDEX('Mapping cadres'!$B$1:$Z$616,MATCH($B532, 'Mapping cadres'!$B$1:$B$616,0), MATCH(AC$32,'Mapping cadres'!$B$1:$Z$1,0))</f>
        <v>0</v>
      </c>
      <c r="AD532" s="226">
        <f>INDEX('Uganda workforce data - raw'!$A$4:$F$619,MATCH($B532, 'Uganda workforce data - raw'!$B$4:$B$619,0), MATCH("Filled Female",'Uganda workforce data - raw'!$A$4:$F$4,0))*INDEX('Mapping cadres'!$B$1:$Z$616,MATCH($B532, 'Mapping cadres'!$B$1:$B$616,0), MATCH(AD$32,'Mapping cadres'!$B$1:$Z$1,0))</f>
        <v>0</v>
      </c>
      <c r="AE532" s="226">
        <f>INDEX('Uganda workforce data - raw'!$A$4:$F$619,MATCH($B532, 'Uganda workforce data - raw'!$B$4:$B$619,0), MATCH("Filled Female",'Uganda workforce data - raw'!$A$4:$F$4,0))*INDEX('Mapping cadres'!$B$1:$Z$616,MATCH($B532, 'Mapping cadres'!$B$1:$B$616,0), MATCH(AE$32,'Mapping cadres'!$B$1:$Z$1,0))</f>
        <v>0</v>
      </c>
      <c r="AF532" s="226">
        <f>INDEX('Uganda workforce data - raw'!$A$4:$F$619,MATCH($B532, 'Uganda workforce data - raw'!$B$4:$B$619,0), MATCH("Filled Female",'Uganda workforce data - raw'!$A$4:$F$4,0))*INDEX('Mapping cadres'!$B$1:$Z$616,MATCH($B532, 'Mapping cadres'!$B$1:$B$616,0), MATCH(AF$32,'Mapping cadres'!$B$1:$Z$1,0))</f>
        <v>0</v>
      </c>
      <c r="AG532" s="226">
        <f>INDEX('Uganda workforce data - raw'!$A$4:$F$619,MATCH($B532, 'Uganda workforce data - raw'!$B$4:$B$619,0), MATCH("Filled Female",'Uganda workforce data - raw'!$A$4:$F$4,0))*INDEX('Mapping cadres'!$B$1:$Z$616,MATCH($B532, 'Mapping cadres'!$B$1:$B$616,0), MATCH(AG$32,'Mapping cadres'!$B$1:$Z$1,0))</f>
        <v>0</v>
      </c>
      <c r="AH532" s="226">
        <f>INDEX('Uganda workforce data - raw'!$A$4:$F$619,MATCH($B532, 'Uganda workforce data - raw'!$B$4:$B$619,0), MATCH("Filled Female",'Uganda workforce data - raw'!$A$4:$F$4,0))*INDEX('Mapping cadres'!$B$1:$Z$616,MATCH($B532, 'Mapping cadres'!$B$1:$B$616,0), MATCH(AH$32,'Mapping cadres'!$B$1:$Z$1,0))</f>
        <v>0</v>
      </c>
      <c r="AI532" s="226">
        <f>INDEX('Uganda workforce data - raw'!$A$4:$F$619,MATCH($B532, 'Uganda workforce data - raw'!$B$4:$B$619,0), MATCH("Filled Female",'Uganda workforce data - raw'!$A$4:$F$4,0))*INDEX('Mapping cadres'!$B$1:$Z$616,MATCH($B532, 'Mapping cadres'!$B$1:$B$616,0), MATCH(AI$32,'Mapping cadres'!$B$1:$Z$1,0))</f>
        <v>0</v>
      </c>
      <c r="AJ532" s="226">
        <f>INDEX('Uganda workforce data - raw'!$A$4:$F$619,MATCH($B532, 'Uganda workforce data - raw'!$B$4:$B$619,0), MATCH("Filled Female",'Uganda workforce data - raw'!$A$4:$F$4,0))*INDEX('Mapping cadres'!$B$1:$Z$616,MATCH($B532, 'Mapping cadres'!$B$1:$B$616,0), MATCH(AJ$32,'Mapping cadres'!$B$1:$Z$1,0))</f>
        <v>0</v>
      </c>
      <c r="AK532" s="226">
        <f>INDEX('Uganda workforce data - raw'!$A$4:$F$619,MATCH($B532, 'Uganda workforce data - raw'!$B$4:$B$619,0), MATCH("Filled Female",'Uganda workforce data - raw'!$A$4:$F$4,0))*INDEX('Mapping cadres'!$B$1:$Z$616,MATCH($B532, 'Mapping cadres'!$B$1:$B$616,0), MATCH(AK$32,'Mapping cadres'!$B$1:$Z$1,0))</f>
        <v>0</v>
      </c>
      <c r="AL532" s="226">
        <f>INDEX('Uganda workforce data - raw'!$A$4:$F$619,MATCH($B532, 'Uganda workforce data - raw'!$B$4:$B$619,0), MATCH("Filled Female",'Uganda workforce data - raw'!$A$4:$F$4,0))*INDEX('Mapping cadres'!$B$1:$Z$616,MATCH($B532, 'Mapping cadres'!$B$1:$B$616,0), MATCH(AL$32,'Mapping cadres'!$B$1:$Z$1,0))</f>
        <v>0</v>
      </c>
      <c r="AM532" s="226">
        <f>INDEX('Uganda workforce data - raw'!$A$4:$F$619,MATCH($B532, 'Uganda workforce data - raw'!$B$4:$B$619,0), MATCH("Filled Female",'Uganda workforce data - raw'!$A$4:$F$4,0))*INDEX('Mapping cadres'!$B$1:$Z$616,MATCH($B532, 'Mapping cadres'!$B$1:$B$616,0), MATCH(AM$32,'Mapping cadres'!$B$1:$Z$1,0))</f>
        <v>0</v>
      </c>
      <c r="AN532" s="226">
        <f>INDEX('Uganda workforce data - raw'!$A$4:$F$619,MATCH($B532, 'Uganda workforce data - raw'!$B$4:$B$619,0), MATCH("Filled Female",'Uganda workforce data - raw'!$A$4:$F$4,0))*INDEX('Mapping cadres'!$B$1:$Z$616,MATCH($B532, 'Mapping cadres'!$B$1:$B$616,0), MATCH(AN$32,'Mapping cadres'!$B$1:$Z$1,0))</f>
        <v>0</v>
      </c>
      <c r="AO532" s="226">
        <f>INDEX('Uganda workforce data - raw'!$A$4:$F$619,MATCH($B532, 'Uganda workforce data - raw'!$B$4:$B$619,0), MATCH("Filled Female",'Uganda workforce data - raw'!$A$4:$F$4,0))*INDEX('Mapping cadres'!$B$1:$Z$616,MATCH($B532, 'Mapping cadres'!$B$1:$B$616,0), MATCH(AO$32,'Mapping cadres'!$B$1:$Z$1,0))</f>
        <v>0</v>
      </c>
      <c r="AP532" s="226">
        <f>INDEX('Uganda workforce data - raw'!$A$4:$F$619,MATCH($B532, 'Uganda workforce data - raw'!$B$4:$B$619,0), MATCH("Filled Female",'Uganda workforce data - raw'!$A$4:$F$4,0))*INDEX('Mapping cadres'!$B$1:$Z$616,MATCH($B532, 'Mapping cadres'!$B$1:$B$616,0), MATCH(AP$32,'Mapping cadres'!$B$1:$Z$1,0))</f>
        <v>0</v>
      </c>
      <c r="AQ532" s="226">
        <f>INDEX('Uganda workforce data - raw'!$A$4:$F$619,MATCH($B532, 'Uganda workforce data - raw'!$B$4:$B$619,0), MATCH("Filled Female",'Uganda workforce data - raw'!$A$4:$F$4,0))*INDEX('Mapping cadres'!$B$1:$Z$616,MATCH($B532, 'Mapping cadres'!$B$1:$B$616,0), MATCH(AQ$32,'Mapping cadres'!$B$1:$Z$1,0))</f>
        <v>0</v>
      </c>
      <c r="AR532" s="226">
        <f>INDEX('Uganda workforce data - raw'!$A$4:$F$619,MATCH($B532, 'Uganda workforce data - raw'!$B$4:$B$619,0), MATCH("Filled Female",'Uganda workforce data - raw'!$A$4:$F$4,0))*INDEX('Mapping cadres'!$B$1:$Z$616,MATCH($B532, 'Mapping cadres'!$B$1:$B$616,0), MATCH(AR$32,'Mapping cadres'!$B$1:$Z$1,0))</f>
        <v>0</v>
      </c>
      <c r="AS532" s="226">
        <f>INDEX('Uganda workforce data - raw'!$A$4:$F$619,MATCH($B532, 'Uganda workforce data - raw'!$B$4:$B$619,0), MATCH("Filled Female",'Uganda workforce data - raw'!$A$4:$F$4,0))*INDEX('Mapping cadres'!$B$1:$Z$616,MATCH($B532, 'Mapping cadres'!$B$1:$B$616,0), MATCH(AS$32,'Mapping cadres'!$B$1:$Z$1,0))</f>
        <v>0</v>
      </c>
      <c r="AT532" s="226">
        <f>INDEX('Uganda workforce data - raw'!$A$4:$F$619,MATCH($B532, 'Uganda workforce data - raw'!$B$4:$B$619,0), MATCH("Filled Female",'Uganda workforce data - raw'!$A$4:$F$4,0))*INDEX('Mapping cadres'!$B$1:$Z$616,MATCH($B532, 'Mapping cadres'!$B$1:$B$616,0), MATCH(AT$32,'Mapping cadres'!$B$1:$Z$1,0))</f>
        <v>0</v>
      </c>
      <c r="AU532" s="226">
        <f>INDEX('Uganda workforce data - raw'!$A$4:$F$619,MATCH($B532, 'Uganda workforce data - raw'!$B$4:$B$619,0), MATCH("Filled Female",'Uganda workforce data - raw'!$A$4:$F$4,0))*INDEX('Mapping cadres'!$B$1:$Z$616,MATCH($B532, 'Mapping cadres'!$B$1:$B$616,0), MATCH(AU$32,'Mapping cadres'!$B$1:$Z$1,0))</f>
        <v>0</v>
      </c>
      <c r="AV532" s="226">
        <f>INDEX('Uganda workforce data - raw'!$A$4:$F$619,MATCH($B532, 'Uganda workforce data - raw'!$B$4:$B$619,0), MATCH("Filled Female",'Uganda workforce data - raw'!$A$4:$F$4,0))*INDEX('Mapping cadres'!$B$1:$Z$616,MATCH($B532, 'Mapping cadres'!$B$1:$B$616,0), MATCH(AV$32,'Mapping cadres'!$B$1:$Z$1,0))</f>
        <v>0</v>
      </c>
      <c r="AW532" s="226">
        <f>INDEX('Uganda workforce data - raw'!$A$4:$F$619,MATCH($B532, 'Uganda workforce data - raw'!$B$4:$B$619,0), MATCH("Filled Female",'Uganda workforce data - raw'!$A$4:$F$4,0))*INDEX('Mapping cadres'!$B$1:$Z$616,MATCH($B532, 'Mapping cadres'!$B$1:$B$616,0), MATCH(AW$32,'Mapping cadres'!$B$1:$Z$1,0))</f>
        <v>0</v>
      </c>
      <c r="AX532" s="226">
        <f>INDEX('Uganda workforce data - raw'!$A$4:$F$619,MATCH($B532, 'Uganda workforce data - raw'!$B$4:$B$619,0), MATCH("Filled Female",'Uganda workforce data - raw'!$A$4:$F$4,0))*INDEX('Mapping cadres'!$B$1:$Z$616,MATCH($B532, 'Mapping cadres'!$B$1:$B$616,0), MATCH(AX$32,'Mapping cadres'!$B$1:$Z$1,0))</f>
        <v>0</v>
      </c>
      <c r="AY532" s="226">
        <f t="shared" si="173"/>
        <v>106</v>
      </c>
      <c r="AZ532" s="226">
        <f t="shared" si="174"/>
        <v>0</v>
      </c>
      <c r="BA532" s="226">
        <f t="shared" si="175"/>
        <v>0</v>
      </c>
      <c r="BB532" s="226">
        <f t="shared" si="176"/>
        <v>0</v>
      </c>
      <c r="BC532" s="226">
        <f t="shared" si="177"/>
        <v>0</v>
      </c>
      <c r="BD532" s="226">
        <f t="shared" si="178"/>
        <v>0</v>
      </c>
      <c r="BE532" s="226">
        <f t="shared" si="179"/>
        <v>0</v>
      </c>
      <c r="BF532" s="226">
        <f t="shared" si="180"/>
        <v>0</v>
      </c>
      <c r="BG532" s="226">
        <f t="shared" si="181"/>
        <v>0</v>
      </c>
      <c r="BH532" s="226">
        <f t="shared" si="182"/>
        <v>0</v>
      </c>
      <c r="BI532" s="226">
        <f t="shared" si="183"/>
        <v>0</v>
      </c>
      <c r="BJ532" s="226">
        <f t="shared" si="184"/>
        <v>0</v>
      </c>
      <c r="BK532" s="226">
        <f t="shared" si="185"/>
        <v>0</v>
      </c>
      <c r="BL532" s="226">
        <f t="shared" si="186"/>
        <v>0</v>
      </c>
      <c r="BM532" s="226">
        <f t="shared" si="187"/>
        <v>0</v>
      </c>
      <c r="BN532" s="226">
        <f t="shared" si="188"/>
        <v>0</v>
      </c>
      <c r="BO532" s="226">
        <f t="shared" si="189"/>
        <v>0</v>
      </c>
      <c r="BP532" s="226">
        <f t="shared" si="190"/>
        <v>0</v>
      </c>
      <c r="BQ532" s="226">
        <f t="shared" si="191"/>
        <v>0</v>
      </c>
      <c r="BR532" s="226">
        <f t="shared" si="192"/>
        <v>0</v>
      </c>
      <c r="BS532" s="226">
        <f t="shared" si="193"/>
        <v>0</v>
      </c>
      <c r="BT532" s="226">
        <f t="shared" si="194"/>
        <v>0</v>
      </c>
      <c r="BU532" s="226">
        <f t="shared" si="195"/>
        <v>0</v>
      </c>
      <c r="BV532" s="226">
        <f t="shared" si="196"/>
        <v>0</v>
      </c>
    </row>
    <row r="533" spans="1:74">
      <c r="A533" s="226">
        <v>501</v>
      </c>
      <c r="B533" s="237" t="s">
        <v>1799</v>
      </c>
      <c r="C533" s="226">
        <f>INDEX('Uganda workforce data - raw'!$A$4:$F$619,MATCH($B533, 'Uganda workforce data - raw'!$B$4:$B$619,0), MATCH("Filled Male",'Uganda workforce data - raw'!$A$4:$F$4,0))*INDEX('Mapping cadres'!$B$1:$Z$616,MATCH($B533, 'Mapping cadres'!$B$1:$B$616,0), MATCH(C$32,'Mapping cadres'!$B$1:$Z$1,0))</f>
        <v>0</v>
      </c>
      <c r="D533" s="226">
        <f>INDEX('Uganda workforce data - raw'!$A$4:$F$619,MATCH($B533, 'Uganda workforce data - raw'!$B$4:$B$619,0), MATCH("Filled Male",'Uganda workforce data - raw'!$A$4:$F$4,0))*INDEX('Mapping cadres'!$B$1:$Z$616,MATCH($B533, 'Mapping cadres'!$B$1:$B$616,0), MATCH(D$32,'Mapping cadres'!$B$1:$Z$1,0))</f>
        <v>0</v>
      </c>
      <c r="E533" s="226">
        <f>INDEX('Uganda workforce data - raw'!$A$4:$F$619,MATCH($B533, 'Uganda workforce data - raw'!$B$4:$B$619,0), MATCH("Filled Male",'Uganda workforce data - raw'!$A$4:$F$4,0))*INDEX('Mapping cadres'!$B$1:$Z$616,MATCH($B533, 'Mapping cadres'!$B$1:$B$616,0), MATCH(E$32,'Mapping cadres'!$B$1:$Z$1,0))</f>
        <v>0</v>
      </c>
      <c r="F533" s="226">
        <f>INDEX('Uganda workforce data - raw'!$A$4:$F$619,MATCH($B533, 'Uganda workforce data - raw'!$B$4:$B$619,0), MATCH("Filled Male",'Uganda workforce data - raw'!$A$4:$F$4,0))*INDEX('Mapping cadres'!$B$1:$Z$616,MATCH($B533, 'Mapping cadres'!$B$1:$B$616,0), MATCH(F$32,'Mapping cadres'!$B$1:$Z$1,0))</f>
        <v>0</v>
      </c>
      <c r="G533" s="226">
        <f>INDEX('Uganda workforce data - raw'!$A$4:$F$619,MATCH($B533, 'Uganda workforce data - raw'!$B$4:$B$619,0), MATCH("Filled Male",'Uganda workforce data - raw'!$A$4:$F$4,0))*INDEX('Mapping cadres'!$B$1:$Z$616,MATCH($B533, 'Mapping cadres'!$B$1:$B$616,0), MATCH(G$32,'Mapping cadres'!$B$1:$Z$1,0))</f>
        <v>0</v>
      </c>
      <c r="H533" s="226">
        <f>INDEX('Uganda workforce data - raw'!$A$4:$F$619,MATCH($B533, 'Uganda workforce data - raw'!$B$4:$B$619,0), MATCH("Filled Male",'Uganda workforce data - raw'!$A$4:$F$4,0))*INDEX('Mapping cadres'!$B$1:$Z$616,MATCH($B533, 'Mapping cadres'!$B$1:$B$616,0), MATCH(H$32,'Mapping cadres'!$B$1:$Z$1,0))</f>
        <v>0</v>
      </c>
      <c r="I533" s="226">
        <f>INDEX('Uganda workforce data - raw'!$A$4:$F$619,MATCH($B533, 'Uganda workforce data - raw'!$B$4:$B$619,0), MATCH("Filled Male",'Uganda workforce data - raw'!$A$4:$F$4,0))*INDEX('Mapping cadres'!$B$1:$Z$616,MATCH($B533, 'Mapping cadres'!$B$1:$B$616,0), MATCH(I$32,'Mapping cadres'!$B$1:$Z$1,0))</f>
        <v>0</v>
      </c>
      <c r="J533" s="226">
        <f>INDEX('Uganda workforce data - raw'!$A$4:$F$619,MATCH($B533, 'Uganda workforce data - raw'!$B$4:$B$619,0), MATCH("Filled Male",'Uganda workforce data - raw'!$A$4:$F$4,0))*INDEX('Mapping cadres'!$B$1:$Z$616,MATCH($B533, 'Mapping cadres'!$B$1:$B$616,0), MATCH(J$32,'Mapping cadres'!$B$1:$Z$1,0))</f>
        <v>0</v>
      </c>
      <c r="K533" s="226">
        <f>INDEX('Uganda workforce data - raw'!$A$4:$F$619,MATCH($B533, 'Uganda workforce data - raw'!$B$4:$B$619,0), MATCH("Filled Male",'Uganda workforce data - raw'!$A$4:$F$4,0))*INDEX('Mapping cadres'!$B$1:$Z$616,MATCH($B533, 'Mapping cadres'!$B$1:$B$616,0), MATCH(K$32,'Mapping cadres'!$B$1:$Z$1,0))</f>
        <v>0</v>
      </c>
      <c r="L533" s="226">
        <f>INDEX('Uganda workforce data - raw'!$A$4:$F$619,MATCH($B533, 'Uganda workforce data - raw'!$B$4:$B$619,0), MATCH("Filled Male",'Uganda workforce data - raw'!$A$4:$F$4,0))*INDEX('Mapping cadres'!$B$1:$Z$616,MATCH($B533, 'Mapping cadres'!$B$1:$B$616,0), MATCH(L$32,'Mapping cadres'!$B$1:$Z$1,0))</f>
        <v>0</v>
      </c>
      <c r="M533" s="226">
        <f>INDEX('Uganda workforce data - raw'!$A$4:$F$619,MATCH($B533, 'Uganda workforce data - raw'!$B$4:$B$619,0), MATCH("Filled Male",'Uganda workforce data - raw'!$A$4:$F$4,0))*INDEX('Mapping cadres'!$B$1:$Z$616,MATCH($B533, 'Mapping cadres'!$B$1:$B$616,0), MATCH(M$32,'Mapping cadres'!$B$1:$Z$1,0))</f>
        <v>0</v>
      </c>
      <c r="N533" s="226">
        <f>INDEX('Uganda workforce data - raw'!$A$4:$F$619,MATCH($B533, 'Uganda workforce data - raw'!$B$4:$B$619,0), MATCH("Filled Male",'Uganda workforce data - raw'!$A$4:$F$4,0))*INDEX('Mapping cadres'!$B$1:$Z$616,MATCH($B533, 'Mapping cadres'!$B$1:$B$616,0), MATCH(N$32,'Mapping cadres'!$B$1:$Z$1,0))</f>
        <v>0</v>
      </c>
      <c r="O533" s="226">
        <f>INDEX('Uganda workforce data - raw'!$A$4:$F$619,MATCH($B533, 'Uganda workforce data - raw'!$B$4:$B$619,0), MATCH("Filled Male",'Uganda workforce data - raw'!$A$4:$F$4,0))*INDEX('Mapping cadres'!$B$1:$Z$616,MATCH($B533, 'Mapping cadres'!$B$1:$B$616,0), MATCH(O$32,'Mapping cadres'!$B$1:$Z$1,0))</f>
        <v>0</v>
      </c>
      <c r="P533" s="226">
        <f>INDEX('Uganda workforce data - raw'!$A$4:$F$619,MATCH($B533, 'Uganda workforce data - raw'!$B$4:$B$619,0), MATCH("Filled Male",'Uganda workforce data - raw'!$A$4:$F$4,0))*INDEX('Mapping cadres'!$B$1:$Z$616,MATCH($B533, 'Mapping cadres'!$B$1:$B$616,0), MATCH(P$32,'Mapping cadres'!$B$1:$Z$1,0))</f>
        <v>0</v>
      </c>
      <c r="Q533" s="226">
        <f>INDEX('Uganda workforce data - raw'!$A$4:$F$619,MATCH($B533, 'Uganda workforce data - raw'!$B$4:$B$619,0), MATCH("Filled Male",'Uganda workforce data - raw'!$A$4:$F$4,0))*INDEX('Mapping cadres'!$B$1:$Z$616,MATCH($B533, 'Mapping cadres'!$B$1:$B$616,0), MATCH(Q$32,'Mapping cadres'!$B$1:$Z$1,0))</f>
        <v>0</v>
      </c>
      <c r="R533" s="226">
        <f>INDEX('Uganda workforce data - raw'!$A$4:$F$619,MATCH($B533, 'Uganda workforce data - raw'!$B$4:$B$619,0), MATCH("Filled Male",'Uganda workforce data - raw'!$A$4:$F$4,0))*INDEX('Mapping cadres'!$B$1:$Z$616,MATCH($B533, 'Mapping cadres'!$B$1:$B$616,0), MATCH(R$32,'Mapping cadres'!$B$1:$Z$1,0))</f>
        <v>0</v>
      </c>
      <c r="S533" s="226">
        <f>INDEX('Uganda workforce data - raw'!$A$4:$F$619,MATCH($B533, 'Uganda workforce data - raw'!$B$4:$B$619,0), MATCH("Filled Male",'Uganda workforce data - raw'!$A$4:$F$4,0))*INDEX('Mapping cadres'!$B$1:$Z$616,MATCH($B533, 'Mapping cadres'!$B$1:$B$616,0), MATCH(S$32,'Mapping cadres'!$B$1:$Z$1,0))</f>
        <v>0</v>
      </c>
      <c r="T533" s="226">
        <f>INDEX('Uganda workforce data - raw'!$A$4:$F$619,MATCH($B533, 'Uganda workforce data - raw'!$B$4:$B$619,0), MATCH("Filled Male",'Uganda workforce data - raw'!$A$4:$F$4,0))*INDEX('Mapping cadres'!$B$1:$Z$616,MATCH($B533, 'Mapping cadres'!$B$1:$B$616,0), MATCH(T$32,'Mapping cadres'!$B$1:$Z$1,0))</f>
        <v>0</v>
      </c>
      <c r="U533" s="226">
        <f>INDEX('Uganda workforce data - raw'!$A$4:$F$619,MATCH($B533, 'Uganda workforce data - raw'!$B$4:$B$619,0), MATCH("Filled Male",'Uganda workforce data - raw'!$A$4:$F$4,0))*INDEX('Mapping cadres'!$B$1:$Z$616,MATCH($B533, 'Mapping cadres'!$B$1:$B$616,0), MATCH(U$32,'Mapping cadres'!$B$1:$Z$1,0))</f>
        <v>0</v>
      </c>
      <c r="V533" s="226">
        <f>INDEX('Uganda workforce data - raw'!$A$4:$F$619,MATCH($B533, 'Uganda workforce data - raw'!$B$4:$B$619,0), MATCH("Filled Male",'Uganda workforce data - raw'!$A$4:$F$4,0))*INDEX('Mapping cadres'!$B$1:$Z$616,MATCH($B533, 'Mapping cadres'!$B$1:$B$616,0), MATCH(V$32,'Mapping cadres'!$B$1:$Z$1,0))</f>
        <v>0</v>
      </c>
      <c r="W533" s="226">
        <f>INDEX('Uganda workforce data - raw'!$A$4:$F$619,MATCH($B533, 'Uganda workforce data - raw'!$B$4:$B$619,0), MATCH("Filled Male",'Uganda workforce data - raw'!$A$4:$F$4,0))*INDEX('Mapping cadres'!$B$1:$Z$616,MATCH($B533, 'Mapping cadres'!$B$1:$B$616,0), MATCH(W$32,'Mapping cadres'!$B$1:$Z$1,0))</f>
        <v>0</v>
      </c>
      <c r="X533" s="226">
        <f>INDEX('Uganda workforce data - raw'!$A$4:$F$619,MATCH($B533, 'Uganda workforce data - raw'!$B$4:$B$619,0), MATCH("Filled Male",'Uganda workforce data - raw'!$A$4:$F$4,0))*INDEX('Mapping cadres'!$B$1:$Z$616,MATCH($B533, 'Mapping cadres'!$B$1:$B$616,0), MATCH(X$32,'Mapping cadres'!$B$1:$Z$1,0))</f>
        <v>0</v>
      </c>
      <c r="Y533" s="226">
        <f>INDEX('Uganda workforce data - raw'!$A$4:$F$619,MATCH($B533, 'Uganda workforce data - raw'!$B$4:$B$619,0), MATCH("Filled Male",'Uganda workforce data - raw'!$A$4:$F$4,0))*INDEX('Mapping cadres'!$B$1:$Z$616,MATCH($B533, 'Mapping cadres'!$B$1:$B$616,0), MATCH(Y$32,'Mapping cadres'!$B$1:$Z$1,0))</f>
        <v>0</v>
      </c>
      <c r="Z533" s="226">
        <f>INDEX('Uganda workforce data - raw'!$A$4:$F$619,MATCH($B533, 'Uganda workforce data - raw'!$B$4:$B$619,0), MATCH("Filled Male",'Uganda workforce data - raw'!$A$4:$F$4,0))*INDEX('Mapping cadres'!$B$1:$Z$616,MATCH($B533, 'Mapping cadres'!$B$1:$B$616,0), MATCH(Z$32,'Mapping cadres'!$B$1:$Z$1,0))</f>
        <v>0</v>
      </c>
      <c r="AA533" s="226">
        <f>INDEX('Uganda workforce data - raw'!$A$4:$F$619,MATCH($B533, 'Uganda workforce data - raw'!$B$4:$B$619,0), MATCH("Filled Female",'Uganda workforce data - raw'!$A$4:$F$4,0))*INDEX('Mapping cadres'!$B$1:$Z$616,MATCH($B533, 'Mapping cadres'!$B$1:$B$616,0), MATCH(AA$32,'Mapping cadres'!$B$1:$Z$1,0))</f>
        <v>0</v>
      </c>
      <c r="AB533" s="226">
        <f>INDEX('Uganda workforce data - raw'!$A$4:$F$619,MATCH($B533, 'Uganda workforce data - raw'!$B$4:$B$619,0), MATCH("Filled Female",'Uganda workforce data - raw'!$A$4:$F$4,0))*INDEX('Mapping cadres'!$B$1:$Z$616,MATCH($B533, 'Mapping cadres'!$B$1:$B$616,0), MATCH(AB$32,'Mapping cadres'!$B$1:$Z$1,0))</f>
        <v>0</v>
      </c>
      <c r="AC533" s="226">
        <f>INDEX('Uganda workforce data - raw'!$A$4:$F$619,MATCH($B533, 'Uganda workforce data - raw'!$B$4:$B$619,0), MATCH("Filled Female",'Uganda workforce data - raw'!$A$4:$F$4,0))*INDEX('Mapping cadres'!$B$1:$Z$616,MATCH($B533, 'Mapping cadres'!$B$1:$B$616,0), MATCH(AC$32,'Mapping cadres'!$B$1:$Z$1,0))</f>
        <v>0</v>
      </c>
      <c r="AD533" s="226">
        <f>INDEX('Uganda workforce data - raw'!$A$4:$F$619,MATCH($B533, 'Uganda workforce data - raw'!$B$4:$B$619,0), MATCH("Filled Female",'Uganda workforce data - raw'!$A$4:$F$4,0))*INDEX('Mapping cadres'!$B$1:$Z$616,MATCH($B533, 'Mapping cadres'!$B$1:$B$616,0), MATCH(AD$32,'Mapping cadres'!$B$1:$Z$1,0))</f>
        <v>0</v>
      </c>
      <c r="AE533" s="226">
        <f>INDEX('Uganda workforce data - raw'!$A$4:$F$619,MATCH($B533, 'Uganda workforce data - raw'!$B$4:$B$619,0), MATCH("Filled Female",'Uganda workforce data - raw'!$A$4:$F$4,0))*INDEX('Mapping cadres'!$B$1:$Z$616,MATCH($B533, 'Mapping cadres'!$B$1:$B$616,0), MATCH(AE$32,'Mapping cadres'!$B$1:$Z$1,0))</f>
        <v>0</v>
      </c>
      <c r="AF533" s="226">
        <f>INDEX('Uganda workforce data - raw'!$A$4:$F$619,MATCH($B533, 'Uganda workforce data - raw'!$B$4:$B$619,0), MATCH("Filled Female",'Uganda workforce data - raw'!$A$4:$F$4,0))*INDEX('Mapping cadres'!$B$1:$Z$616,MATCH($B533, 'Mapping cadres'!$B$1:$B$616,0), MATCH(AF$32,'Mapping cadres'!$B$1:$Z$1,0))</f>
        <v>0</v>
      </c>
      <c r="AG533" s="226">
        <f>INDEX('Uganda workforce data - raw'!$A$4:$F$619,MATCH($B533, 'Uganda workforce data - raw'!$B$4:$B$619,0), MATCH("Filled Female",'Uganda workforce data - raw'!$A$4:$F$4,0))*INDEX('Mapping cadres'!$B$1:$Z$616,MATCH($B533, 'Mapping cadres'!$B$1:$B$616,0), MATCH(AG$32,'Mapping cadres'!$B$1:$Z$1,0))</f>
        <v>0</v>
      </c>
      <c r="AH533" s="226">
        <f>INDEX('Uganda workforce data - raw'!$A$4:$F$619,MATCH($B533, 'Uganda workforce data - raw'!$B$4:$B$619,0), MATCH("Filled Female",'Uganda workforce data - raw'!$A$4:$F$4,0))*INDEX('Mapping cadres'!$B$1:$Z$616,MATCH($B533, 'Mapping cadres'!$B$1:$B$616,0), MATCH(AH$32,'Mapping cadres'!$B$1:$Z$1,0))</f>
        <v>0</v>
      </c>
      <c r="AI533" s="226">
        <f>INDEX('Uganda workforce data - raw'!$A$4:$F$619,MATCH($B533, 'Uganda workforce data - raw'!$B$4:$B$619,0), MATCH("Filled Female",'Uganda workforce data - raw'!$A$4:$F$4,0))*INDEX('Mapping cadres'!$B$1:$Z$616,MATCH($B533, 'Mapping cadres'!$B$1:$B$616,0), MATCH(AI$32,'Mapping cadres'!$B$1:$Z$1,0))</f>
        <v>0</v>
      </c>
      <c r="AJ533" s="226">
        <f>INDEX('Uganda workforce data - raw'!$A$4:$F$619,MATCH($B533, 'Uganda workforce data - raw'!$B$4:$B$619,0), MATCH("Filled Female",'Uganda workforce data - raw'!$A$4:$F$4,0))*INDEX('Mapping cadres'!$B$1:$Z$616,MATCH($B533, 'Mapping cadres'!$B$1:$B$616,0), MATCH(AJ$32,'Mapping cadres'!$B$1:$Z$1,0))</f>
        <v>0</v>
      </c>
      <c r="AK533" s="226">
        <f>INDEX('Uganda workforce data - raw'!$A$4:$F$619,MATCH($B533, 'Uganda workforce data - raw'!$B$4:$B$619,0), MATCH("Filled Female",'Uganda workforce data - raw'!$A$4:$F$4,0))*INDEX('Mapping cadres'!$B$1:$Z$616,MATCH($B533, 'Mapping cadres'!$B$1:$B$616,0), MATCH(AK$32,'Mapping cadres'!$B$1:$Z$1,0))</f>
        <v>0</v>
      </c>
      <c r="AL533" s="226">
        <f>INDEX('Uganda workforce data - raw'!$A$4:$F$619,MATCH($B533, 'Uganda workforce data - raw'!$B$4:$B$619,0), MATCH("Filled Female",'Uganda workforce data - raw'!$A$4:$F$4,0))*INDEX('Mapping cadres'!$B$1:$Z$616,MATCH($B533, 'Mapping cadres'!$B$1:$B$616,0), MATCH(AL$32,'Mapping cadres'!$B$1:$Z$1,0))</f>
        <v>0</v>
      </c>
      <c r="AM533" s="226">
        <f>INDEX('Uganda workforce data - raw'!$A$4:$F$619,MATCH($B533, 'Uganda workforce data - raw'!$B$4:$B$619,0), MATCH("Filled Female",'Uganda workforce data - raw'!$A$4:$F$4,0))*INDEX('Mapping cadres'!$B$1:$Z$616,MATCH($B533, 'Mapping cadres'!$B$1:$B$616,0), MATCH(AM$32,'Mapping cadres'!$B$1:$Z$1,0))</f>
        <v>0</v>
      </c>
      <c r="AN533" s="226">
        <f>INDEX('Uganda workforce data - raw'!$A$4:$F$619,MATCH($B533, 'Uganda workforce data - raw'!$B$4:$B$619,0), MATCH("Filled Female",'Uganda workforce data - raw'!$A$4:$F$4,0))*INDEX('Mapping cadres'!$B$1:$Z$616,MATCH($B533, 'Mapping cadres'!$B$1:$B$616,0), MATCH(AN$32,'Mapping cadres'!$B$1:$Z$1,0))</f>
        <v>1</v>
      </c>
      <c r="AO533" s="226">
        <f>INDEX('Uganda workforce data - raw'!$A$4:$F$619,MATCH($B533, 'Uganda workforce data - raw'!$B$4:$B$619,0), MATCH("Filled Female",'Uganda workforce data - raw'!$A$4:$F$4,0))*INDEX('Mapping cadres'!$B$1:$Z$616,MATCH($B533, 'Mapping cadres'!$B$1:$B$616,0), MATCH(AO$32,'Mapping cadres'!$B$1:$Z$1,0))</f>
        <v>0</v>
      </c>
      <c r="AP533" s="226">
        <f>INDEX('Uganda workforce data - raw'!$A$4:$F$619,MATCH($B533, 'Uganda workforce data - raw'!$B$4:$B$619,0), MATCH("Filled Female",'Uganda workforce data - raw'!$A$4:$F$4,0))*INDEX('Mapping cadres'!$B$1:$Z$616,MATCH($B533, 'Mapping cadres'!$B$1:$B$616,0), MATCH(AP$32,'Mapping cadres'!$B$1:$Z$1,0))</f>
        <v>0</v>
      </c>
      <c r="AQ533" s="226">
        <f>INDEX('Uganda workforce data - raw'!$A$4:$F$619,MATCH($B533, 'Uganda workforce data - raw'!$B$4:$B$619,0), MATCH("Filled Female",'Uganda workforce data - raw'!$A$4:$F$4,0))*INDEX('Mapping cadres'!$B$1:$Z$616,MATCH($B533, 'Mapping cadres'!$B$1:$B$616,0), MATCH(AQ$32,'Mapping cadres'!$B$1:$Z$1,0))</f>
        <v>0</v>
      </c>
      <c r="AR533" s="226">
        <f>INDEX('Uganda workforce data - raw'!$A$4:$F$619,MATCH($B533, 'Uganda workforce data - raw'!$B$4:$B$619,0), MATCH("Filled Female",'Uganda workforce data - raw'!$A$4:$F$4,0))*INDEX('Mapping cadres'!$B$1:$Z$616,MATCH($B533, 'Mapping cadres'!$B$1:$B$616,0), MATCH(AR$32,'Mapping cadres'!$B$1:$Z$1,0))</f>
        <v>0</v>
      </c>
      <c r="AS533" s="226">
        <f>INDEX('Uganda workforce data - raw'!$A$4:$F$619,MATCH($B533, 'Uganda workforce data - raw'!$B$4:$B$619,0), MATCH("Filled Female",'Uganda workforce data - raw'!$A$4:$F$4,0))*INDEX('Mapping cadres'!$B$1:$Z$616,MATCH($B533, 'Mapping cadres'!$B$1:$B$616,0), MATCH(AS$32,'Mapping cadres'!$B$1:$Z$1,0))</f>
        <v>0</v>
      </c>
      <c r="AT533" s="226">
        <f>INDEX('Uganda workforce data - raw'!$A$4:$F$619,MATCH($B533, 'Uganda workforce data - raw'!$B$4:$B$619,0), MATCH("Filled Female",'Uganda workforce data - raw'!$A$4:$F$4,0))*INDEX('Mapping cadres'!$B$1:$Z$616,MATCH($B533, 'Mapping cadres'!$B$1:$B$616,0), MATCH(AT$32,'Mapping cadres'!$B$1:$Z$1,0))</f>
        <v>0</v>
      </c>
      <c r="AU533" s="226">
        <f>INDEX('Uganda workforce data - raw'!$A$4:$F$619,MATCH($B533, 'Uganda workforce data - raw'!$B$4:$B$619,0), MATCH("Filled Female",'Uganda workforce data - raw'!$A$4:$F$4,0))*INDEX('Mapping cadres'!$B$1:$Z$616,MATCH($B533, 'Mapping cadres'!$B$1:$B$616,0), MATCH(AU$32,'Mapping cadres'!$B$1:$Z$1,0))</f>
        <v>0</v>
      </c>
      <c r="AV533" s="226">
        <f>INDEX('Uganda workforce data - raw'!$A$4:$F$619,MATCH($B533, 'Uganda workforce data - raw'!$B$4:$B$619,0), MATCH("Filled Female",'Uganda workforce data - raw'!$A$4:$F$4,0))*INDEX('Mapping cadres'!$B$1:$Z$616,MATCH($B533, 'Mapping cadres'!$B$1:$B$616,0), MATCH(AV$32,'Mapping cadres'!$B$1:$Z$1,0))</f>
        <v>0</v>
      </c>
      <c r="AW533" s="226">
        <f>INDEX('Uganda workforce data - raw'!$A$4:$F$619,MATCH($B533, 'Uganda workforce data - raw'!$B$4:$B$619,0), MATCH("Filled Female",'Uganda workforce data - raw'!$A$4:$F$4,0))*INDEX('Mapping cadres'!$B$1:$Z$616,MATCH($B533, 'Mapping cadres'!$B$1:$B$616,0), MATCH(AW$32,'Mapping cadres'!$B$1:$Z$1,0))</f>
        <v>0</v>
      </c>
      <c r="AX533" s="226">
        <f>INDEX('Uganda workforce data - raw'!$A$4:$F$619,MATCH($B533, 'Uganda workforce data - raw'!$B$4:$B$619,0), MATCH("Filled Female",'Uganda workforce data - raw'!$A$4:$F$4,0))*INDEX('Mapping cadres'!$B$1:$Z$616,MATCH($B533, 'Mapping cadres'!$B$1:$B$616,0), MATCH(AX$32,'Mapping cadres'!$B$1:$Z$1,0))</f>
        <v>0</v>
      </c>
      <c r="AY533" s="226">
        <f t="shared" si="173"/>
        <v>0</v>
      </c>
      <c r="AZ533" s="226">
        <f t="shared" si="174"/>
        <v>0</v>
      </c>
      <c r="BA533" s="226">
        <f t="shared" si="175"/>
        <v>0</v>
      </c>
      <c r="BB533" s="226">
        <f t="shared" si="176"/>
        <v>0</v>
      </c>
      <c r="BC533" s="226">
        <f t="shared" si="177"/>
        <v>0</v>
      </c>
      <c r="BD533" s="226">
        <f t="shared" si="178"/>
        <v>0</v>
      </c>
      <c r="BE533" s="226">
        <f t="shared" si="179"/>
        <v>0</v>
      </c>
      <c r="BF533" s="226">
        <f t="shared" si="180"/>
        <v>0</v>
      </c>
      <c r="BG533" s="226">
        <f t="shared" si="181"/>
        <v>0</v>
      </c>
      <c r="BH533" s="226">
        <f t="shared" si="182"/>
        <v>0</v>
      </c>
      <c r="BI533" s="226">
        <f t="shared" si="183"/>
        <v>0</v>
      </c>
      <c r="BJ533" s="226">
        <f t="shared" si="184"/>
        <v>0</v>
      </c>
      <c r="BK533" s="226">
        <f t="shared" si="185"/>
        <v>0</v>
      </c>
      <c r="BL533" s="226">
        <f t="shared" si="186"/>
        <v>1</v>
      </c>
      <c r="BM533" s="226">
        <f t="shared" si="187"/>
        <v>0</v>
      </c>
      <c r="BN533" s="226">
        <f t="shared" si="188"/>
        <v>0</v>
      </c>
      <c r="BO533" s="226">
        <f t="shared" si="189"/>
        <v>0</v>
      </c>
      <c r="BP533" s="226">
        <f t="shared" si="190"/>
        <v>0</v>
      </c>
      <c r="BQ533" s="226">
        <f t="shared" si="191"/>
        <v>0</v>
      </c>
      <c r="BR533" s="226">
        <f t="shared" si="192"/>
        <v>0</v>
      </c>
      <c r="BS533" s="226">
        <f t="shared" si="193"/>
        <v>0</v>
      </c>
      <c r="BT533" s="226">
        <f t="shared" si="194"/>
        <v>0</v>
      </c>
      <c r="BU533" s="226">
        <f t="shared" si="195"/>
        <v>0</v>
      </c>
      <c r="BV533" s="226">
        <f t="shared" si="196"/>
        <v>0</v>
      </c>
    </row>
    <row r="534" spans="1:74">
      <c r="A534" s="226">
        <v>502</v>
      </c>
      <c r="B534" s="226" t="s">
        <v>1800</v>
      </c>
      <c r="C534" s="226">
        <f>INDEX('Uganda workforce data - raw'!$A$4:$F$619,MATCH($B534, 'Uganda workforce data - raw'!$B$4:$B$619,0), MATCH("Filled Male",'Uganda workforce data - raw'!$A$4:$F$4,0))*INDEX('Mapping cadres'!$B$1:$Z$616,MATCH($B534, 'Mapping cadres'!$B$1:$B$616,0), MATCH(C$32,'Mapping cadres'!$B$1:$Z$1,0))</f>
        <v>1</v>
      </c>
      <c r="D534" s="226">
        <f>INDEX('Uganda workforce data - raw'!$A$4:$F$619,MATCH($B534, 'Uganda workforce data - raw'!$B$4:$B$619,0), MATCH("Filled Male",'Uganda workforce data - raw'!$A$4:$F$4,0))*INDEX('Mapping cadres'!$B$1:$Z$616,MATCH($B534, 'Mapping cadres'!$B$1:$B$616,0), MATCH(D$32,'Mapping cadres'!$B$1:$Z$1,0))</f>
        <v>0</v>
      </c>
      <c r="E534" s="226">
        <f>INDEX('Uganda workforce data - raw'!$A$4:$F$619,MATCH($B534, 'Uganda workforce data - raw'!$B$4:$B$619,0), MATCH("Filled Male",'Uganda workforce data - raw'!$A$4:$F$4,0))*INDEX('Mapping cadres'!$B$1:$Z$616,MATCH($B534, 'Mapping cadres'!$B$1:$B$616,0), MATCH(E$32,'Mapping cadres'!$B$1:$Z$1,0))</f>
        <v>0</v>
      </c>
      <c r="F534" s="226">
        <f>INDEX('Uganda workforce data - raw'!$A$4:$F$619,MATCH($B534, 'Uganda workforce data - raw'!$B$4:$B$619,0), MATCH("Filled Male",'Uganda workforce data - raw'!$A$4:$F$4,0))*INDEX('Mapping cadres'!$B$1:$Z$616,MATCH($B534, 'Mapping cadres'!$B$1:$B$616,0), MATCH(F$32,'Mapping cadres'!$B$1:$Z$1,0))</f>
        <v>0</v>
      </c>
      <c r="G534" s="226">
        <f>INDEX('Uganda workforce data - raw'!$A$4:$F$619,MATCH($B534, 'Uganda workforce data - raw'!$B$4:$B$619,0), MATCH("Filled Male",'Uganda workforce data - raw'!$A$4:$F$4,0))*INDEX('Mapping cadres'!$B$1:$Z$616,MATCH($B534, 'Mapping cadres'!$B$1:$B$616,0), MATCH(G$32,'Mapping cadres'!$B$1:$Z$1,0))</f>
        <v>0</v>
      </c>
      <c r="H534" s="226">
        <f>INDEX('Uganda workforce data - raw'!$A$4:$F$619,MATCH($B534, 'Uganda workforce data - raw'!$B$4:$B$619,0), MATCH("Filled Male",'Uganda workforce data - raw'!$A$4:$F$4,0))*INDEX('Mapping cadres'!$B$1:$Z$616,MATCH($B534, 'Mapping cadres'!$B$1:$B$616,0), MATCH(H$32,'Mapping cadres'!$B$1:$Z$1,0))</f>
        <v>0</v>
      </c>
      <c r="I534" s="226">
        <f>INDEX('Uganda workforce data - raw'!$A$4:$F$619,MATCH($B534, 'Uganda workforce data - raw'!$B$4:$B$619,0), MATCH("Filled Male",'Uganda workforce data - raw'!$A$4:$F$4,0))*INDEX('Mapping cadres'!$B$1:$Z$616,MATCH($B534, 'Mapping cadres'!$B$1:$B$616,0), MATCH(I$32,'Mapping cadres'!$B$1:$Z$1,0))</f>
        <v>0</v>
      </c>
      <c r="J534" s="226">
        <f>INDEX('Uganda workforce data - raw'!$A$4:$F$619,MATCH($B534, 'Uganda workforce data - raw'!$B$4:$B$619,0), MATCH("Filled Male",'Uganda workforce data - raw'!$A$4:$F$4,0))*INDEX('Mapping cadres'!$B$1:$Z$616,MATCH($B534, 'Mapping cadres'!$B$1:$B$616,0), MATCH(J$32,'Mapping cadres'!$B$1:$Z$1,0))</f>
        <v>0</v>
      </c>
      <c r="K534" s="226">
        <f>INDEX('Uganda workforce data - raw'!$A$4:$F$619,MATCH($B534, 'Uganda workforce data - raw'!$B$4:$B$619,0), MATCH("Filled Male",'Uganda workforce data - raw'!$A$4:$F$4,0))*INDEX('Mapping cadres'!$B$1:$Z$616,MATCH($B534, 'Mapping cadres'!$B$1:$B$616,0), MATCH(K$32,'Mapping cadres'!$B$1:$Z$1,0))</f>
        <v>0</v>
      </c>
      <c r="L534" s="226">
        <f>INDEX('Uganda workforce data - raw'!$A$4:$F$619,MATCH($B534, 'Uganda workforce data - raw'!$B$4:$B$619,0), MATCH("Filled Male",'Uganda workforce data - raw'!$A$4:$F$4,0))*INDEX('Mapping cadres'!$B$1:$Z$616,MATCH($B534, 'Mapping cadres'!$B$1:$B$616,0), MATCH(L$32,'Mapping cadres'!$B$1:$Z$1,0))</f>
        <v>0</v>
      </c>
      <c r="M534" s="226">
        <f>INDEX('Uganda workforce data - raw'!$A$4:$F$619,MATCH($B534, 'Uganda workforce data - raw'!$B$4:$B$619,0), MATCH("Filled Male",'Uganda workforce data - raw'!$A$4:$F$4,0))*INDEX('Mapping cadres'!$B$1:$Z$616,MATCH($B534, 'Mapping cadres'!$B$1:$B$616,0), MATCH(M$32,'Mapping cadres'!$B$1:$Z$1,0))</f>
        <v>0</v>
      </c>
      <c r="N534" s="226">
        <f>INDEX('Uganda workforce data - raw'!$A$4:$F$619,MATCH($B534, 'Uganda workforce data - raw'!$B$4:$B$619,0), MATCH("Filled Male",'Uganda workforce data - raw'!$A$4:$F$4,0))*INDEX('Mapping cadres'!$B$1:$Z$616,MATCH($B534, 'Mapping cadres'!$B$1:$B$616,0), MATCH(N$32,'Mapping cadres'!$B$1:$Z$1,0))</f>
        <v>0</v>
      </c>
      <c r="O534" s="226">
        <f>INDEX('Uganda workforce data - raw'!$A$4:$F$619,MATCH($B534, 'Uganda workforce data - raw'!$B$4:$B$619,0), MATCH("Filled Male",'Uganda workforce data - raw'!$A$4:$F$4,0))*INDEX('Mapping cadres'!$B$1:$Z$616,MATCH($B534, 'Mapping cadres'!$B$1:$B$616,0), MATCH(O$32,'Mapping cadres'!$B$1:$Z$1,0))</f>
        <v>0</v>
      </c>
      <c r="P534" s="226">
        <f>INDEX('Uganda workforce data - raw'!$A$4:$F$619,MATCH($B534, 'Uganda workforce data - raw'!$B$4:$B$619,0), MATCH("Filled Male",'Uganda workforce data - raw'!$A$4:$F$4,0))*INDEX('Mapping cadres'!$B$1:$Z$616,MATCH($B534, 'Mapping cadres'!$B$1:$B$616,0), MATCH(P$32,'Mapping cadres'!$B$1:$Z$1,0))</f>
        <v>0</v>
      </c>
      <c r="Q534" s="226">
        <f>INDEX('Uganda workforce data - raw'!$A$4:$F$619,MATCH($B534, 'Uganda workforce data - raw'!$B$4:$B$619,0), MATCH("Filled Male",'Uganda workforce data - raw'!$A$4:$F$4,0))*INDEX('Mapping cadres'!$B$1:$Z$616,MATCH($B534, 'Mapping cadres'!$B$1:$B$616,0), MATCH(Q$32,'Mapping cadres'!$B$1:$Z$1,0))</f>
        <v>0</v>
      </c>
      <c r="R534" s="226">
        <f>INDEX('Uganda workforce data - raw'!$A$4:$F$619,MATCH($B534, 'Uganda workforce data - raw'!$B$4:$B$619,0), MATCH("Filled Male",'Uganda workforce data - raw'!$A$4:$F$4,0))*INDEX('Mapping cadres'!$B$1:$Z$616,MATCH($B534, 'Mapping cadres'!$B$1:$B$616,0), MATCH(R$32,'Mapping cadres'!$B$1:$Z$1,0))</f>
        <v>0</v>
      </c>
      <c r="S534" s="226">
        <f>INDEX('Uganda workforce data - raw'!$A$4:$F$619,MATCH($B534, 'Uganda workforce data - raw'!$B$4:$B$619,0), MATCH("Filled Male",'Uganda workforce data - raw'!$A$4:$F$4,0))*INDEX('Mapping cadres'!$B$1:$Z$616,MATCH($B534, 'Mapping cadres'!$B$1:$B$616,0), MATCH(S$32,'Mapping cadres'!$B$1:$Z$1,0))</f>
        <v>0</v>
      </c>
      <c r="T534" s="226">
        <f>INDEX('Uganda workforce data - raw'!$A$4:$F$619,MATCH($B534, 'Uganda workforce data - raw'!$B$4:$B$619,0), MATCH("Filled Male",'Uganda workforce data - raw'!$A$4:$F$4,0))*INDEX('Mapping cadres'!$B$1:$Z$616,MATCH($B534, 'Mapping cadres'!$B$1:$B$616,0), MATCH(T$32,'Mapping cadres'!$B$1:$Z$1,0))</f>
        <v>0</v>
      </c>
      <c r="U534" s="226">
        <f>INDEX('Uganda workforce data - raw'!$A$4:$F$619,MATCH($B534, 'Uganda workforce data - raw'!$B$4:$B$619,0), MATCH("Filled Male",'Uganda workforce data - raw'!$A$4:$F$4,0))*INDEX('Mapping cadres'!$B$1:$Z$616,MATCH($B534, 'Mapping cadres'!$B$1:$B$616,0), MATCH(U$32,'Mapping cadres'!$B$1:$Z$1,0))</f>
        <v>0</v>
      </c>
      <c r="V534" s="226">
        <f>INDEX('Uganda workforce data - raw'!$A$4:$F$619,MATCH($B534, 'Uganda workforce data - raw'!$B$4:$B$619,0), MATCH("Filled Male",'Uganda workforce data - raw'!$A$4:$F$4,0))*INDEX('Mapping cadres'!$B$1:$Z$616,MATCH($B534, 'Mapping cadres'!$B$1:$B$616,0), MATCH(V$32,'Mapping cadres'!$B$1:$Z$1,0))</f>
        <v>0</v>
      </c>
      <c r="W534" s="226">
        <f>INDEX('Uganda workforce data - raw'!$A$4:$F$619,MATCH($B534, 'Uganda workforce data - raw'!$B$4:$B$619,0), MATCH("Filled Male",'Uganda workforce data - raw'!$A$4:$F$4,0))*INDEX('Mapping cadres'!$B$1:$Z$616,MATCH($B534, 'Mapping cadres'!$B$1:$B$616,0), MATCH(W$32,'Mapping cadres'!$B$1:$Z$1,0))</f>
        <v>0</v>
      </c>
      <c r="X534" s="226">
        <f>INDEX('Uganda workforce data - raw'!$A$4:$F$619,MATCH($B534, 'Uganda workforce data - raw'!$B$4:$B$619,0), MATCH("Filled Male",'Uganda workforce data - raw'!$A$4:$F$4,0))*INDEX('Mapping cadres'!$B$1:$Z$616,MATCH($B534, 'Mapping cadres'!$B$1:$B$616,0), MATCH(X$32,'Mapping cadres'!$B$1:$Z$1,0))</f>
        <v>0</v>
      </c>
      <c r="Y534" s="226">
        <f>INDEX('Uganda workforce data - raw'!$A$4:$F$619,MATCH($B534, 'Uganda workforce data - raw'!$B$4:$B$619,0), MATCH("Filled Male",'Uganda workforce data - raw'!$A$4:$F$4,0))*INDEX('Mapping cadres'!$B$1:$Z$616,MATCH($B534, 'Mapping cadres'!$B$1:$B$616,0), MATCH(Y$32,'Mapping cadres'!$B$1:$Z$1,0))</f>
        <v>0</v>
      </c>
      <c r="Z534" s="226">
        <f>INDEX('Uganda workforce data - raw'!$A$4:$F$619,MATCH($B534, 'Uganda workforce data - raw'!$B$4:$B$619,0), MATCH("Filled Male",'Uganda workforce data - raw'!$A$4:$F$4,0))*INDEX('Mapping cadres'!$B$1:$Z$616,MATCH($B534, 'Mapping cadres'!$B$1:$B$616,0), MATCH(Z$32,'Mapping cadres'!$B$1:$Z$1,0))</f>
        <v>0</v>
      </c>
      <c r="AA534" s="226">
        <f>INDEX('Uganda workforce data - raw'!$A$4:$F$619,MATCH($B534, 'Uganda workforce data - raw'!$B$4:$B$619,0), MATCH("Filled Female",'Uganda workforce data - raw'!$A$4:$F$4,0))*INDEX('Mapping cadres'!$B$1:$Z$616,MATCH($B534, 'Mapping cadres'!$B$1:$B$616,0), MATCH(AA$32,'Mapping cadres'!$B$1:$Z$1,0))</f>
        <v>10</v>
      </c>
      <c r="AB534" s="226">
        <f>INDEX('Uganda workforce data - raw'!$A$4:$F$619,MATCH($B534, 'Uganda workforce data - raw'!$B$4:$B$619,0), MATCH("Filled Female",'Uganda workforce data - raw'!$A$4:$F$4,0))*INDEX('Mapping cadres'!$B$1:$Z$616,MATCH($B534, 'Mapping cadres'!$B$1:$B$616,0), MATCH(AB$32,'Mapping cadres'!$B$1:$Z$1,0))</f>
        <v>0</v>
      </c>
      <c r="AC534" s="226">
        <f>INDEX('Uganda workforce data - raw'!$A$4:$F$619,MATCH($B534, 'Uganda workforce data - raw'!$B$4:$B$619,0), MATCH("Filled Female",'Uganda workforce data - raw'!$A$4:$F$4,0))*INDEX('Mapping cadres'!$B$1:$Z$616,MATCH($B534, 'Mapping cadres'!$B$1:$B$616,0), MATCH(AC$32,'Mapping cadres'!$B$1:$Z$1,0))</f>
        <v>0</v>
      </c>
      <c r="AD534" s="226">
        <f>INDEX('Uganda workforce data - raw'!$A$4:$F$619,MATCH($B534, 'Uganda workforce data - raw'!$B$4:$B$619,0), MATCH("Filled Female",'Uganda workforce data - raw'!$A$4:$F$4,0))*INDEX('Mapping cadres'!$B$1:$Z$616,MATCH($B534, 'Mapping cadres'!$B$1:$B$616,0), MATCH(AD$32,'Mapping cadres'!$B$1:$Z$1,0))</f>
        <v>0</v>
      </c>
      <c r="AE534" s="226">
        <f>INDEX('Uganda workforce data - raw'!$A$4:$F$619,MATCH($B534, 'Uganda workforce data - raw'!$B$4:$B$619,0), MATCH("Filled Female",'Uganda workforce data - raw'!$A$4:$F$4,0))*INDEX('Mapping cadres'!$B$1:$Z$616,MATCH($B534, 'Mapping cadres'!$B$1:$B$616,0), MATCH(AE$32,'Mapping cadres'!$B$1:$Z$1,0))</f>
        <v>0</v>
      </c>
      <c r="AF534" s="226">
        <f>INDEX('Uganda workforce data - raw'!$A$4:$F$619,MATCH($B534, 'Uganda workforce data - raw'!$B$4:$B$619,0), MATCH("Filled Female",'Uganda workforce data - raw'!$A$4:$F$4,0))*INDEX('Mapping cadres'!$B$1:$Z$616,MATCH($B534, 'Mapping cadres'!$B$1:$B$616,0), MATCH(AF$32,'Mapping cadres'!$B$1:$Z$1,0))</f>
        <v>0</v>
      </c>
      <c r="AG534" s="226">
        <f>INDEX('Uganda workforce data - raw'!$A$4:$F$619,MATCH($B534, 'Uganda workforce data - raw'!$B$4:$B$619,0), MATCH("Filled Female",'Uganda workforce data - raw'!$A$4:$F$4,0))*INDEX('Mapping cadres'!$B$1:$Z$616,MATCH($B534, 'Mapping cadres'!$B$1:$B$616,0), MATCH(AG$32,'Mapping cadres'!$B$1:$Z$1,0))</f>
        <v>0</v>
      </c>
      <c r="AH534" s="226">
        <f>INDEX('Uganda workforce data - raw'!$A$4:$F$619,MATCH($B534, 'Uganda workforce data - raw'!$B$4:$B$619,0), MATCH("Filled Female",'Uganda workforce data - raw'!$A$4:$F$4,0))*INDEX('Mapping cadres'!$B$1:$Z$616,MATCH($B534, 'Mapping cadres'!$B$1:$B$616,0), MATCH(AH$32,'Mapping cadres'!$B$1:$Z$1,0))</f>
        <v>0</v>
      </c>
      <c r="AI534" s="226">
        <f>INDEX('Uganda workforce data - raw'!$A$4:$F$619,MATCH($B534, 'Uganda workforce data - raw'!$B$4:$B$619,0), MATCH("Filled Female",'Uganda workforce data - raw'!$A$4:$F$4,0))*INDEX('Mapping cadres'!$B$1:$Z$616,MATCH($B534, 'Mapping cadres'!$B$1:$B$616,0), MATCH(AI$32,'Mapping cadres'!$B$1:$Z$1,0))</f>
        <v>0</v>
      </c>
      <c r="AJ534" s="226">
        <f>INDEX('Uganda workforce data - raw'!$A$4:$F$619,MATCH($B534, 'Uganda workforce data - raw'!$B$4:$B$619,0), MATCH("Filled Female",'Uganda workforce data - raw'!$A$4:$F$4,0))*INDEX('Mapping cadres'!$B$1:$Z$616,MATCH($B534, 'Mapping cadres'!$B$1:$B$616,0), MATCH(AJ$32,'Mapping cadres'!$B$1:$Z$1,0))</f>
        <v>0</v>
      </c>
      <c r="AK534" s="226">
        <f>INDEX('Uganda workforce data - raw'!$A$4:$F$619,MATCH($B534, 'Uganda workforce data - raw'!$B$4:$B$619,0), MATCH("Filled Female",'Uganda workforce data - raw'!$A$4:$F$4,0))*INDEX('Mapping cadres'!$B$1:$Z$616,MATCH($B534, 'Mapping cadres'!$B$1:$B$616,0), MATCH(AK$32,'Mapping cadres'!$B$1:$Z$1,0))</f>
        <v>0</v>
      </c>
      <c r="AL534" s="226">
        <f>INDEX('Uganda workforce data - raw'!$A$4:$F$619,MATCH($B534, 'Uganda workforce data - raw'!$B$4:$B$619,0), MATCH("Filled Female",'Uganda workforce data - raw'!$A$4:$F$4,0))*INDEX('Mapping cadres'!$B$1:$Z$616,MATCH($B534, 'Mapping cadres'!$B$1:$B$616,0), MATCH(AL$32,'Mapping cadres'!$B$1:$Z$1,0))</f>
        <v>0</v>
      </c>
      <c r="AM534" s="226">
        <f>INDEX('Uganda workforce data - raw'!$A$4:$F$619,MATCH($B534, 'Uganda workforce data - raw'!$B$4:$B$619,0), MATCH("Filled Female",'Uganda workforce data - raw'!$A$4:$F$4,0))*INDEX('Mapping cadres'!$B$1:$Z$616,MATCH($B534, 'Mapping cadres'!$B$1:$B$616,0), MATCH(AM$32,'Mapping cadres'!$B$1:$Z$1,0))</f>
        <v>0</v>
      </c>
      <c r="AN534" s="226">
        <f>INDEX('Uganda workforce data - raw'!$A$4:$F$619,MATCH($B534, 'Uganda workforce data - raw'!$B$4:$B$619,0), MATCH("Filled Female",'Uganda workforce data - raw'!$A$4:$F$4,0))*INDEX('Mapping cadres'!$B$1:$Z$616,MATCH($B534, 'Mapping cadres'!$B$1:$B$616,0), MATCH(AN$32,'Mapping cadres'!$B$1:$Z$1,0))</f>
        <v>0</v>
      </c>
      <c r="AO534" s="226">
        <f>INDEX('Uganda workforce data - raw'!$A$4:$F$619,MATCH($B534, 'Uganda workforce data - raw'!$B$4:$B$619,0), MATCH("Filled Female",'Uganda workforce data - raw'!$A$4:$F$4,0))*INDEX('Mapping cadres'!$B$1:$Z$616,MATCH($B534, 'Mapping cadres'!$B$1:$B$616,0), MATCH(AO$32,'Mapping cadres'!$B$1:$Z$1,0))</f>
        <v>0</v>
      </c>
      <c r="AP534" s="226">
        <f>INDEX('Uganda workforce data - raw'!$A$4:$F$619,MATCH($B534, 'Uganda workforce data - raw'!$B$4:$B$619,0), MATCH("Filled Female",'Uganda workforce data - raw'!$A$4:$F$4,0))*INDEX('Mapping cadres'!$B$1:$Z$616,MATCH($B534, 'Mapping cadres'!$B$1:$B$616,0), MATCH(AP$32,'Mapping cadres'!$B$1:$Z$1,0))</f>
        <v>0</v>
      </c>
      <c r="AQ534" s="226">
        <f>INDEX('Uganda workforce data - raw'!$A$4:$F$619,MATCH($B534, 'Uganda workforce data - raw'!$B$4:$B$619,0), MATCH("Filled Female",'Uganda workforce data - raw'!$A$4:$F$4,0))*INDEX('Mapping cadres'!$B$1:$Z$616,MATCH($B534, 'Mapping cadres'!$B$1:$B$616,0), MATCH(AQ$32,'Mapping cadres'!$B$1:$Z$1,0))</f>
        <v>0</v>
      </c>
      <c r="AR534" s="226">
        <f>INDEX('Uganda workforce data - raw'!$A$4:$F$619,MATCH($B534, 'Uganda workforce data - raw'!$B$4:$B$619,0), MATCH("Filled Female",'Uganda workforce data - raw'!$A$4:$F$4,0))*INDEX('Mapping cadres'!$B$1:$Z$616,MATCH($B534, 'Mapping cadres'!$B$1:$B$616,0), MATCH(AR$32,'Mapping cadres'!$B$1:$Z$1,0))</f>
        <v>0</v>
      </c>
      <c r="AS534" s="226">
        <f>INDEX('Uganda workforce data - raw'!$A$4:$F$619,MATCH($B534, 'Uganda workforce data - raw'!$B$4:$B$619,0), MATCH("Filled Female",'Uganda workforce data - raw'!$A$4:$F$4,0))*INDEX('Mapping cadres'!$B$1:$Z$616,MATCH($B534, 'Mapping cadres'!$B$1:$B$616,0), MATCH(AS$32,'Mapping cadres'!$B$1:$Z$1,0))</f>
        <v>0</v>
      </c>
      <c r="AT534" s="226">
        <f>INDEX('Uganda workforce data - raw'!$A$4:$F$619,MATCH($B534, 'Uganda workforce data - raw'!$B$4:$B$619,0), MATCH("Filled Female",'Uganda workforce data - raw'!$A$4:$F$4,0))*INDEX('Mapping cadres'!$B$1:$Z$616,MATCH($B534, 'Mapping cadres'!$B$1:$B$616,0), MATCH(AT$32,'Mapping cadres'!$B$1:$Z$1,0))</f>
        <v>0</v>
      </c>
      <c r="AU534" s="226">
        <f>INDEX('Uganda workforce data - raw'!$A$4:$F$619,MATCH($B534, 'Uganda workforce data - raw'!$B$4:$B$619,0), MATCH("Filled Female",'Uganda workforce data - raw'!$A$4:$F$4,0))*INDEX('Mapping cadres'!$B$1:$Z$616,MATCH($B534, 'Mapping cadres'!$B$1:$B$616,0), MATCH(AU$32,'Mapping cadres'!$B$1:$Z$1,0))</f>
        <v>0</v>
      </c>
      <c r="AV534" s="226">
        <f>INDEX('Uganda workforce data - raw'!$A$4:$F$619,MATCH($B534, 'Uganda workforce data - raw'!$B$4:$B$619,0), MATCH("Filled Female",'Uganda workforce data - raw'!$A$4:$F$4,0))*INDEX('Mapping cadres'!$B$1:$Z$616,MATCH($B534, 'Mapping cadres'!$B$1:$B$616,0), MATCH(AV$32,'Mapping cadres'!$B$1:$Z$1,0))</f>
        <v>0</v>
      </c>
      <c r="AW534" s="226">
        <f>INDEX('Uganda workforce data - raw'!$A$4:$F$619,MATCH($B534, 'Uganda workforce data - raw'!$B$4:$B$619,0), MATCH("Filled Female",'Uganda workforce data - raw'!$A$4:$F$4,0))*INDEX('Mapping cadres'!$B$1:$Z$616,MATCH($B534, 'Mapping cadres'!$B$1:$B$616,0), MATCH(AW$32,'Mapping cadres'!$B$1:$Z$1,0))</f>
        <v>0</v>
      </c>
      <c r="AX534" s="226">
        <f>INDEX('Uganda workforce data - raw'!$A$4:$F$619,MATCH($B534, 'Uganda workforce data - raw'!$B$4:$B$619,0), MATCH("Filled Female",'Uganda workforce data - raw'!$A$4:$F$4,0))*INDEX('Mapping cadres'!$B$1:$Z$616,MATCH($B534, 'Mapping cadres'!$B$1:$B$616,0), MATCH(AX$32,'Mapping cadres'!$B$1:$Z$1,0))</f>
        <v>0</v>
      </c>
      <c r="AY534" s="226">
        <f t="shared" si="173"/>
        <v>11</v>
      </c>
      <c r="AZ534" s="226">
        <f t="shared" si="174"/>
        <v>0</v>
      </c>
      <c r="BA534" s="226">
        <f t="shared" si="175"/>
        <v>0</v>
      </c>
      <c r="BB534" s="226">
        <f t="shared" si="176"/>
        <v>0</v>
      </c>
      <c r="BC534" s="226">
        <f t="shared" si="177"/>
        <v>0</v>
      </c>
      <c r="BD534" s="226">
        <f t="shared" si="178"/>
        <v>0</v>
      </c>
      <c r="BE534" s="226">
        <f t="shared" si="179"/>
        <v>0</v>
      </c>
      <c r="BF534" s="226">
        <f t="shared" si="180"/>
        <v>0</v>
      </c>
      <c r="BG534" s="226">
        <f t="shared" si="181"/>
        <v>0</v>
      </c>
      <c r="BH534" s="226">
        <f t="shared" si="182"/>
        <v>0</v>
      </c>
      <c r="BI534" s="226">
        <f t="shared" si="183"/>
        <v>0</v>
      </c>
      <c r="BJ534" s="226">
        <f t="shared" si="184"/>
        <v>0</v>
      </c>
      <c r="BK534" s="226">
        <f t="shared" si="185"/>
        <v>0</v>
      </c>
      <c r="BL534" s="226">
        <f t="shared" si="186"/>
        <v>0</v>
      </c>
      <c r="BM534" s="226">
        <f t="shared" si="187"/>
        <v>0</v>
      </c>
      <c r="BN534" s="226">
        <f t="shared" si="188"/>
        <v>0</v>
      </c>
      <c r="BO534" s="226">
        <f t="shared" si="189"/>
        <v>0</v>
      </c>
      <c r="BP534" s="226">
        <f t="shared" si="190"/>
        <v>0</v>
      </c>
      <c r="BQ534" s="226">
        <f t="shared" si="191"/>
        <v>0</v>
      </c>
      <c r="BR534" s="226">
        <f t="shared" si="192"/>
        <v>0</v>
      </c>
      <c r="BS534" s="226">
        <f t="shared" si="193"/>
        <v>0</v>
      </c>
      <c r="BT534" s="226">
        <f t="shared" si="194"/>
        <v>0</v>
      </c>
      <c r="BU534" s="226">
        <f t="shared" si="195"/>
        <v>0</v>
      </c>
      <c r="BV534" s="226">
        <f t="shared" si="196"/>
        <v>0</v>
      </c>
    </row>
    <row r="535" spans="1:74">
      <c r="A535" s="226">
        <v>503</v>
      </c>
      <c r="B535" s="226" t="s">
        <v>1801</v>
      </c>
      <c r="C535" s="226">
        <f>INDEX('Uganda workforce data - raw'!$A$4:$F$619,MATCH($B535, 'Uganda workforce data - raw'!$B$4:$B$619,0), MATCH("Filled Male",'Uganda workforce data - raw'!$A$4:$F$4,0))*INDEX('Mapping cadres'!$B$1:$Z$616,MATCH($B535, 'Mapping cadres'!$B$1:$B$616,0), MATCH(C$32,'Mapping cadres'!$B$1:$Z$1,0))</f>
        <v>3</v>
      </c>
      <c r="D535" s="226">
        <f>INDEX('Uganda workforce data - raw'!$A$4:$F$619,MATCH($B535, 'Uganda workforce data - raw'!$B$4:$B$619,0), MATCH("Filled Male",'Uganda workforce data - raw'!$A$4:$F$4,0))*INDEX('Mapping cadres'!$B$1:$Z$616,MATCH($B535, 'Mapping cadres'!$B$1:$B$616,0), MATCH(D$32,'Mapping cadres'!$B$1:$Z$1,0))</f>
        <v>0</v>
      </c>
      <c r="E535" s="226">
        <f>INDEX('Uganda workforce data - raw'!$A$4:$F$619,MATCH($B535, 'Uganda workforce data - raw'!$B$4:$B$619,0), MATCH("Filled Male",'Uganda workforce data - raw'!$A$4:$F$4,0))*INDEX('Mapping cadres'!$B$1:$Z$616,MATCH($B535, 'Mapping cadres'!$B$1:$B$616,0), MATCH(E$32,'Mapping cadres'!$B$1:$Z$1,0))</f>
        <v>0</v>
      </c>
      <c r="F535" s="226">
        <f>INDEX('Uganda workforce data - raw'!$A$4:$F$619,MATCH($B535, 'Uganda workforce data - raw'!$B$4:$B$619,0), MATCH("Filled Male",'Uganda workforce data - raw'!$A$4:$F$4,0))*INDEX('Mapping cadres'!$B$1:$Z$616,MATCH($B535, 'Mapping cadres'!$B$1:$B$616,0), MATCH(F$32,'Mapping cadres'!$B$1:$Z$1,0))</f>
        <v>0</v>
      </c>
      <c r="G535" s="226">
        <f>INDEX('Uganda workforce data - raw'!$A$4:$F$619,MATCH($B535, 'Uganda workforce data - raw'!$B$4:$B$619,0), MATCH("Filled Male",'Uganda workforce data - raw'!$A$4:$F$4,0))*INDEX('Mapping cadres'!$B$1:$Z$616,MATCH($B535, 'Mapping cadres'!$B$1:$B$616,0), MATCH(G$32,'Mapping cadres'!$B$1:$Z$1,0))</f>
        <v>0</v>
      </c>
      <c r="H535" s="226">
        <f>INDEX('Uganda workforce data - raw'!$A$4:$F$619,MATCH($B535, 'Uganda workforce data - raw'!$B$4:$B$619,0), MATCH("Filled Male",'Uganda workforce data - raw'!$A$4:$F$4,0))*INDEX('Mapping cadres'!$B$1:$Z$616,MATCH($B535, 'Mapping cadres'!$B$1:$B$616,0), MATCH(H$32,'Mapping cadres'!$B$1:$Z$1,0))</f>
        <v>0</v>
      </c>
      <c r="I535" s="226">
        <f>INDEX('Uganda workforce data - raw'!$A$4:$F$619,MATCH($B535, 'Uganda workforce data - raw'!$B$4:$B$619,0), MATCH("Filled Male",'Uganda workforce data - raw'!$A$4:$F$4,0))*INDEX('Mapping cadres'!$B$1:$Z$616,MATCH($B535, 'Mapping cadres'!$B$1:$B$616,0), MATCH(I$32,'Mapping cadres'!$B$1:$Z$1,0))</f>
        <v>0</v>
      </c>
      <c r="J535" s="226">
        <f>INDEX('Uganda workforce data - raw'!$A$4:$F$619,MATCH($B535, 'Uganda workforce data - raw'!$B$4:$B$619,0), MATCH("Filled Male",'Uganda workforce data - raw'!$A$4:$F$4,0))*INDEX('Mapping cadres'!$B$1:$Z$616,MATCH($B535, 'Mapping cadres'!$B$1:$B$616,0), MATCH(J$32,'Mapping cadres'!$B$1:$Z$1,0))</f>
        <v>0</v>
      </c>
      <c r="K535" s="226">
        <f>INDEX('Uganda workforce data - raw'!$A$4:$F$619,MATCH($B535, 'Uganda workforce data - raw'!$B$4:$B$619,0), MATCH("Filled Male",'Uganda workforce data - raw'!$A$4:$F$4,0))*INDEX('Mapping cadres'!$B$1:$Z$616,MATCH($B535, 'Mapping cadres'!$B$1:$B$616,0), MATCH(K$32,'Mapping cadres'!$B$1:$Z$1,0))</f>
        <v>0</v>
      </c>
      <c r="L535" s="226">
        <f>INDEX('Uganda workforce data - raw'!$A$4:$F$619,MATCH($B535, 'Uganda workforce data - raw'!$B$4:$B$619,0), MATCH("Filled Male",'Uganda workforce data - raw'!$A$4:$F$4,0))*INDEX('Mapping cadres'!$B$1:$Z$616,MATCH($B535, 'Mapping cadres'!$B$1:$B$616,0), MATCH(L$32,'Mapping cadres'!$B$1:$Z$1,0))</f>
        <v>0</v>
      </c>
      <c r="M535" s="226">
        <f>INDEX('Uganda workforce data - raw'!$A$4:$F$619,MATCH($B535, 'Uganda workforce data - raw'!$B$4:$B$619,0), MATCH("Filled Male",'Uganda workforce data - raw'!$A$4:$F$4,0))*INDEX('Mapping cadres'!$B$1:$Z$616,MATCH($B535, 'Mapping cadres'!$B$1:$B$616,0), MATCH(M$32,'Mapping cadres'!$B$1:$Z$1,0))</f>
        <v>0</v>
      </c>
      <c r="N535" s="226">
        <f>INDEX('Uganda workforce data - raw'!$A$4:$F$619,MATCH($B535, 'Uganda workforce data - raw'!$B$4:$B$619,0), MATCH("Filled Male",'Uganda workforce data - raw'!$A$4:$F$4,0))*INDEX('Mapping cadres'!$B$1:$Z$616,MATCH($B535, 'Mapping cadres'!$B$1:$B$616,0), MATCH(N$32,'Mapping cadres'!$B$1:$Z$1,0))</f>
        <v>0</v>
      </c>
      <c r="O535" s="226">
        <f>INDEX('Uganda workforce data - raw'!$A$4:$F$619,MATCH($B535, 'Uganda workforce data - raw'!$B$4:$B$619,0), MATCH("Filled Male",'Uganda workforce data - raw'!$A$4:$F$4,0))*INDEX('Mapping cadres'!$B$1:$Z$616,MATCH($B535, 'Mapping cadres'!$B$1:$B$616,0), MATCH(O$32,'Mapping cadres'!$B$1:$Z$1,0))</f>
        <v>0</v>
      </c>
      <c r="P535" s="226">
        <f>INDEX('Uganda workforce data - raw'!$A$4:$F$619,MATCH($B535, 'Uganda workforce data - raw'!$B$4:$B$619,0), MATCH("Filled Male",'Uganda workforce data - raw'!$A$4:$F$4,0))*INDEX('Mapping cadres'!$B$1:$Z$616,MATCH($B535, 'Mapping cadres'!$B$1:$B$616,0), MATCH(P$32,'Mapping cadres'!$B$1:$Z$1,0))</f>
        <v>0</v>
      </c>
      <c r="Q535" s="226">
        <f>INDEX('Uganda workforce data - raw'!$A$4:$F$619,MATCH($B535, 'Uganda workforce data - raw'!$B$4:$B$619,0), MATCH("Filled Male",'Uganda workforce data - raw'!$A$4:$F$4,0))*INDEX('Mapping cadres'!$B$1:$Z$616,MATCH($B535, 'Mapping cadres'!$B$1:$B$616,0), MATCH(Q$32,'Mapping cadres'!$B$1:$Z$1,0))</f>
        <v>0</v>
      </c>
      <c r="R535" s="226">
        <f>INDEX('Uganda workforce data - raw'!$A$4:$F$619,MATCH($B535, 'Uganda workforce data - raw'!$B$4:$B$619,0), MATCH("Filled Male",'Uganda workforce data - raw'!$A$4:$F$4,0))*INDEX('Mapping cadres'!$B$1:$Z$616,MATCH($B535, 'Mapping cadres'!$B$1:$B$616,0), MATCH(R$32,'Mapping cadres'!$B$1:$Z$1,0))</f>
        <v>0</v>
      </c>
      <c r="S535" s="226">
        <f>INDEX('Uganda workforce data - raw'!$A$4:$F$619,MATCH($B535, 'Uganda workforce data - raw'!$B$4:$B$619,0), MATCH("Filled Male",'Uganda workforce data - raw'!$A$4:$F$4,0))*INDEX('Mapping cadres'!$B$1:$Z$616,MATCH($B535, 'Mapping cadres'!$B$1:$B$616,0), MATCH(S$32,'Mapping cadres'!$B$1:$Z$1,0))</f>
        <v>0</v>
      </c>
      <c r="T535" s="226">
        <f>INDEX('Uganda workforce data - raw'!$A$4:$F$619,MATCH($B535, 'Uganda workforce data - raw'!$B$4:$B$619,0), MATCH("Filled Male",'Uganda workforce data - raw'!$A$4:$F$4,0))*INDEX('Mapping cadres'!$B$1:$Z$616,MATCH($B535, 'Mapping cadres'!$B$1:$B$616,0), MATCH(T$32,'Mapping cadres'!$B$1:$Z$1,0))</f>
        <v>0</v>
      </c>
      <c r="U535" s="226">
        <f>INDEX('Uganda workforce data - raw'!$A$4:$F$619,MATCH($B535, 'Uganda workforce data - raw'!$B$4:$B$619,0), MATCH("Filled Male",'Uganda workforce data - raw'!$A$4:$F$4,0))*INDEX('Mapping cadres'!$B$1:$Z$616,MATCH($B535, 'Mapping cadres'!$B$1:$B$616,0), MATCH(U$32,'Mapping cadres'!$B$1:$Z$1,0))</f>
        <v>0</v>
      </c>
      <c r="V535" s="226">
        <f>INDEX('Uganda workforce data - raw'!$A$4:$F$619,MATCH($B535, 'Uganda workforce data - raw'!$B$4:$B$619,0), MATCH("Filled Male",'Uganda workforce data - raw'!$A$4:$F$4,0))*INDEX('Mapping cadres'!$B$1:$Z$616,MATCH($B535, 'Mapping cadres'!$B$1:$B$616,0), MATCH(V$32,'Mapping cadres'!$B$1:$Z$1,0))</f>
        <v>0</v>
      </c>
      <c r="W535" s="226">
        <f>INDEX('Uganda workforce data - raw'!$A$4:$F$619,MATCH($B535, 'Uganda workforce data - raw'!$B$4:$B$619,0), MATCH("Filled Male",'Uganda workforce data - raw'!$A$4:$F$4,0))*INDEX('Mapping cadres'!$B$1:$Z$616,MATCH($B535, 'Mapping cadres'!$B$1:$B$616,0), MATCH(W$32,'Mapping cadres'!$B$1:$Z$1,0))</f>
        <v>0</v>
      </c>
      <c r="X535" s="226">
        <f>INDEX('Uganda workforce data - raw'!$A$4:$F$619,MATCH($B535, 'Uganda workforce data - raw'!$B$4:$B$619,0), MATCH("Filled Male",'Uganda workforce data - raw'!$A$4:$F$4,0))*INDEX('Mapping cadres'!$B$1:$Z$616,MATCH($B535, 'Mapping cadres'!$B$1:$B$616,0), MATCH(X$32,'Mapping cadres'!$B$1:$Z$1,0))</f>
        <v>0</v>
      </c>
      <c r="Y535" s="226">
        <f>INDEX('Uganda workforce data - raw'!$A$4:$F$619,MATCH($B535, 'Uganda workforce data - raw'!$B$4:$B$619,0), MATCH("Filled Male",'Uganda workforce data - raw'!$A$4:$F$4,0))*INDEX('Mapping cadres'!$B$1:$Z$616,MATCH($B535, 'Mapping cadres'!$B$1:$B$616,0), MATCH(Y$32,'Mapping cadres'!$B$1:$Z$1,0))</f>
        <v>0</v>
      </c>
      <c r="Z535" s="226">
        <f>INDEX('Uganda workforce data - raw'!$A$4:$F$619,MATCH($B535, 'Uganda workforce data - raw'!$B$4:$B$619,0), MATCH("Filled Male",'Uganda workforce data - raw'!$A$4:$F$4,0))*INDEX('Mapping cadres'!$B$1:$Z$616,MATCH($B535, 'Mapping cadres'!$B$1:$B$616,0), MATCH(Z$32,'Mapping cadres'!$B$1:$Z$1,0))</f>
        <v>0</v>
      </c>
      <c r="AA535" s="226">
        <f>INDEX('Uganda workforce data - raw'!$A$4:$F$619,MATCH($B535, 'Uganda workforce data - raw'!$B$4:$B$619,0), MATCH("Filled Female",'Uganda workforce data - raw'!$A$4:$F$4,0))*INDEX('Mapping cadres'!$B$1:$Z$616,MATCH($B535, 'Mapping cadres'!$B$1:$B$616,0), MATCH(AA$32,'Mapping cadres'!$B$1:$Z$1,0))</f>
        <v>2</v>
      </c>
      <c r="AB535" s="226">
        <f>INDEX('Uganda workforce data - raw'!$A$4:$F$619,MATCH($B535, 'Uganda workforce data - raw'!$B$4:$B$619,0), MATCH("Filled Female",'Uganda workforce data - raw'!$A$4:$F$4,0))*INDEX('Mapping cadres'!$B$1:$Z$616,MATCH($B535, 'Mapping cadres'!$B$1:$B$616,0), MATCH(AB$32,'Mapping cadres'!$B$1:$Z$1,0))</f>
        <v>0</v>
      </c>
      <c r="AC535" s="226">
        <f>INDEX('Uganda workforce data - raw'!$A$4:$F$619,MATCH($B535, 'Uganda workforce data - raw'!$B$4:$B$619,0), MATCH("Filled Female",'Uganda workforce data - raw'!$A$4:$F$4,0))*INDEX('Mapping cadres'!$B$1:$Z$616,MATCH($B535, 'Mapping cadres'!$B$1:$B$616,0), MATCH(AC$32,'Mapping cadres'!$B$1:$Z$1,0))</f>
        <v>0</v>
      </c>
      <c r="AD535" s="226">
        <f>INDEX('Uganda workforce data - raw'!$A$4:$F$619,MATCH($B535, 'Uganda workforce data - raw'!$B$4:$B$619,0), MATCH("Filled Female",'Uganda workforce data - raw'!$A$4:$F$4,0))*INDEX('Mapping cadres'!$B$1:$Z$616,MATCH($B535, 'Mapping cadres'!$B$1:$B$616,0), MATCH(AD$32,'Mapping cadres'!$B$1:$Z$1,0))</f>
        <v>0</v>
      </c>
      <c r="AE535" s="226">
        <f>INDEX('Uganda workforce data - raw'!$A$4:$F$619,MATCH($B535, 'Uganda workforce data - raw'!$B$4:$B$619,0), MATCH("Filled Female",'Uganda workforce data - raw'!$A$4:$F$4,0))*INDEX('Mapping cadres'!$B$1:$Z$616,MATCH($B535, 'Mapping cadres'!$B$1:$B$616,0), MATCH(AE$32,'Mapping cadres'!$B$1:$Z$1,0))</f>
        <v>0</v>
      </c>
      <c r="AF535" s="226">
        <f>INDEX('Uganda workforce data - raw'!$A$4:$F$619,MATCH($B535, 'Uganda workforce data - raw'!$B$4:$B$619,0), MATCH("Filled Female",'Uganda workforce data - raw'!$A$4:$F$4,0))*INDEX('Mapping cadres'!$B$1:$Z$616,MATCH($B535, 'Mapping cadres'!$B$1:$B$616,0), MATCH(AF$32,'Mapping cadres'!$B$1:$Z$1,0))</f>
        <v>0</v>
      </c>
      <c r="AG535" s="226">
        <f>INDEX('Uganda workforce data - raw'!$A$4:$F$619,MATCH($B535, 'Uganda workforce data - raw'!$B$4:$B$619,0), MATCH("Filled Female",'Uganda workforce data - raw'!$A$4:$F$4,0))*INDEX('Mapping cadres'!$B$1:$Z$616,MATCH($B535, 'Mapping cadres'!$B$1:$B$616,0), MATCH(AG$32,'Mapping cadres'!$B$1:$Z$1,0))</f>
        <v>0</v>
      </c>
      <c r="AH535" s="226">
        <f>INDEX('Uganda workforce data - raw'!$A$4:$F$619,MATCH($B535, 'Uganda workforce data - raw'!$B$4:$B$619,0), MATCH("Filled Female",'Uganda workforce data - raw'!$A$4:$F$4,0))*INDEX('Mapping cadres'!$B$1:$Z$616,MATCH($B535, 'Mapping cadres'!$B$1:$B$616,0), MATCH(AH$32,'Mapping cadres'!$B$1:$Z$1,0))</f>
        <v>0</v>
      </c>
      <c r="AI535" s="226">
        <f>INDEX('Uganda workforce data - raw'!$A$4:$F$619,MATCH($B535, 'Uganda workforce data - raw'!$B$4:$B$619,0), MATCH("Filled Female",'Uganda workforce data - raw'!$A$4:$F$4,0))*INDEX('Mapping cadres'!$B$1:$Z$616,MATCH($B535, 'Mapping cadres'!$B$1:$B$616,0), MATCH(AI$32,'Mapping cadres'!$B$1:$Z$1,0))</f>
        <v>0</v>
      </c>
      <c r="AJ535" s="226">
        <f>INDEX('Uganda workforce data - raw'!$A$4:$F$619,MATCH($B535, 'Uganda workforce data - raw'!$B$4:$B$619,0), MATCH("Filled Female",'Uganda workforce data - raw'!$A$4:$F$4,0))*INDEX('Mapping cadres'!$B$1:$Z$616,MATCH($B535, 'Mapping cadres'!$B$1:$B$616,0), MATCH(AJ$32,'Mapping cadres'!$B$1:$Z$1,0))</f>
        <v>0</v>
      </c>
      <c r="AK535" s="226">
        <f>INDEX('Uganda workforce data - raw'!$A$4:$F$619,MATCH($B535, 'Uganda workforce data - raw'!$B$4:$B$619,0), MATCH("Filled Female",'Uganda workforce data - raw'!$A$4:$F$4,0))*INDEX('Mapping cadres'!$B$1:$Z$616,MATCH($B535, 'Mapping cadres'!$B$1:$B$616,0), MATCH(AK$32,'Mapping cadres'!$B$1:$Z$1,0))</f>
        <v>0</v>
      </c>
      <c r="AL535" s="226">
        <f>INDEX('Uganda workforce data - raw'!$A$4:$F$619,MATCH($B535, 'Uganda workforce data - raw'!$B$4:$B$619,0), MATCH("Filled Female",'Uganda workforce data - raw'!$A$4:$F$4,0))*INDEX('Mapping cadres'!$B$1:$Z$616,MATCH($B535, 'Mapping cadres'!$B$1:$B$616,0), MATCH(AL$32,'Mapping cadres'!$B$1:$Z$1,0))</f>
        <v>0</v>
      </c>
      <c r="AM535" s="226">
        <f>INDEX('Uganda workforce data - raw'!$A$4:$F$619,MATCH($B535, 'Uganda workforce data - raw'!$B$4:$B$619,0), MATCH("Filled Female",'Uganda workforce data - raw'!$A$4:$F$4,0))*INDEX('Mapping cadres'!$B$1:$Z$616,MATCH($B535, 'Mapping cadres'!$B$1:$B$616,0), MATCH(AM$32,'Mapping cadres'!$B$1:$Z$1,0))</f>
        <v>0</v>
      </c>
      <c r="AN535" s="226">
        <f>INDEX('Uganda workforce data - raw'!$A$4:$F$619,MATCH($B535, 'Uganda workforce data - raw'!$B$4:$B$619,0), MATCH("Filled Female",'Uganda workforce data - raw'!$A$4:$F$4,0))*INDEX('Mapping cadres'!$B$1:$Z$616,MATCH($B535, 'Mapping cadres'!$B$1:$B$616,0), MATCH(AN$32,'Mapping cadres'!$B$1:$Z$1,0))</f>
        <v>0</v>
      </c>
      <c r="AO535" s="226">
        <f>INDEX('Uganda workforce data - raw'!$A$4:$F$619,MATCH($B535, 'Uganda workforce data - raw'!$B$4:$B$619,0), MATCH("Filled Female",'Uganda workforce data - raw'!$A$4:$F$4,0))*INDEX('Mapping cadres'!$B$1:$Z$616,MATCH($B535, 'Mapping cadres'!$B$1:$B$616,0), MATCH(AO$32,'Mapping cadres'!$B$1:$Z$1,0))</f>
        <v>0</v>
      </c>
      <c r="AP535" s="226">
        <f>INDEX('Uganda workforce data - raw'!$A$4:$F$619,MATCH($B535, 'Uganda workforce data - raw'!$B$4:$B$619,0), MATCH("Filled Female",'Uganda workforce data - raw'!$A$4:$F$4,0))*INDEX('Mapping cadres'!$B$1:$Z$616,MATCH($B535, 'Mapping cadres'!$B$1:$B$616,0), MATCH(AP$32,'Mapping cadres'!$B$1:$Z$1,0))</f>
        <v>0</v>
      </c>
      <c r="AQ535" s="226">
        <f>INDEX('Uganda workforce data - raw'!$A$4:$F$619,MATCH($B535, 'Uganda workforce data - raw'!$B$4:$B$619,0), MATCH("Filled Female",'Uganda workforce data - raw'!$A$4:$F$4,0))*INDEX('Mapping cadres'!$B$1:$Z$616,MATCH($B535, 'Mapping cadres'!$B$1:$B$616,0), MATCH(AQ$32,'Mapping cadres'!$B$1:$Z$1,0))</f>
        <v>0</v>
      </c>
      <c r="AR535" s="226">
        <f>INDEX('Uganda workforce data - raw'!$A$4:$F$619,MATCH($B535, 'Uganda workforce data - raw'!$B$4:$B$619,0), MATCH("Filled Female",'Uganda workforce data - raw'!$A$4:$F$4,0))*INDEX('Mapping cadres'!$B$1:$Z$616,MATCH($B535, 'Mapping cadres'!$B$1:$B$616,0), MATCH(AR$32,'Mapping cadres'!$B$1:$Z$1,0))</f>
        <v>0</v>
      </c>
      <c r="AS535" s="226">
        <f>INDEX('Uganda workforce data - raw'!$A$4:$F$619,MATCH($B535, 'Uganda workforce data - raw'!$B$4:$B$619,0), MATCH("Filled Female",'Uganda workforce data - raw'!$A$4:$F$4,0))*INDEX('Mapping cadres'!$B$1:$Z$616,MATCH($B535, 'Mapping cadres'!$B$1:$B$616,0), MATCH(AS$32,'Mapping cadres'!$B$1:$Z$1,0))</f>
        <v>0</v>
      </c>
      <c r="AT535" s="226">
        <f>INDEX('Uganda workforce data - raw'!$A$4:$F$619,MATCH($B535, 'Uganda workforce data - raw'!$B$4:$B$619,0), MATCH("Filled Female",'Uganda workforce data - raw'!$A$4:$F$4,0))*INDEX('Mapping cadres'!$B$1:$Z$616,MATCH($B535, 'Mapping cadres'!$B$1:$B$616,0), MATCH(AT$32,'Mapping cadres'!$B$1:$Z$1,0))</f>
        <v>0</v>
      </c>
      <c r="AU535" s="226">
        <f>INDEX('Uganda workforce data - raw'!$A$4:$F$619,MATCH($B535, 'Uganda workforce data - raw'!$B$4:$B$619,0), MATCH("Filled Female",'Uganda workforce data - raw'!$A$4:$F$4,0))*INDEX('Mapping cadres'!$B$1:$Z$616,MATCH($B535, 'Mapping cadres'!$B$1:$B$616,0), MATCH(AU$32,'Mapping cadres'!$B$1:$Z$1,0))</f>
        <v>0</v>
      </c>
      <c r="AV535" s="226">
        <f>INDEX('Uganda workforce data - raw'!$A$4:$F$619,MATCH($B535, 'Uganda workforce data - raw'!$B$4:$B$619,0), MATCH("Filled Female",'Uganda workforce data - raw'!$A$4:$F$4,0))*INDEX('Mapping cadres'!$B$1:$Z$616,MATCH($B535, 'Mapping cadres'!$B$1:$B$616,0), MATCH(AV$32,'Mapping cadres'!$B$1:$Z$1,0))</f>
        <v>0</v>
      </c>
      <c r="AW535" s="226">
        <f>INDEX('Uganda workforce data - raw'!$A$4:$F$619,MATCH($B535, 'Uganda workforce data - raw'!$B$4:$B$619,0), MATCH("Filled Female",'Uganda workforce data - raw'!$A$4:$F$4,0))*INDEX('Mapping cadres'!$B$1:$Z$616,MATCH($B535, 'Mapping cadres'!$B$1:$B$616,0), MATCH(AW$32,'Mapping cadres'!$B$1:$Z$1,0))</f>
        <v>0</v>
      </c>
      <c r="AX535" s="226">
        <f>INDEX('Uganda workforce data - raw'!$A$4:$F$619,MATCH($B535, 'Uganda workforce data - raw'!$B$4:$B$619,0), MATCH("Filled Female",'Uganda workforce data - raw'!$A$4:$F$4,0))*INDEX('Mapping cadres'!$B$1:$Z$616,MATCH($B535, 'Mapping cadres'!$B$1:$B$616,0), MATCH(AX$32,'Mapping cadres'!$B$1:$Z$1,0))</f>
        <v>0</v>
      </c>
      <c r="AY535" s="226">
        <f t="shared" si="173"/>
        <v>5</v>
      </c>
      <c r="AZ535" s="226">
        <f t="shared" si="174"/>
        <v>0</v>
      </c>
      <c r="BA535" s="226">
        <f t="shared" si="175"/>
        <v>0</v>
      </c>
      <c r="BB535" s="226">
        <f t="shared" si="176"/>
        <v>0</v>
      </c>
      <c r="BC535" s="226">
        <f t="shared" si="177"/>
        <v>0</v>
      </c>
      <c r="BD535" s="226">
        <f t="shared" si="178"/>
        <v>0</v>
      </c>
      <c r="BE535" s="226">
        <f t="shared" si="179"/>
        <v>0</v>
      </c>
      <c r="BF535" s="226">
        <f t="shared" si="180"/>
        <v>0</v>
      </c>
      <c r="BG535" s="226">
        <f t="shared" si="181"/>
        <v>0</v>
      </c>
      <c r="BH535" s="226">
        <f t="shared" si="182"/>
        <v>0</v>
      </c>
      <c r="BI535" s="226">
        <f t="shared" si="183"/>
        <v>0</v>
      </c>
      <c r="BJ535" s="226">
        <f t="shared" si="184"/>
        <v>0</v>
      </c>
      <c r="BK535" s="226">
        <f t="shared" si="185"/>
        <v>0</v>
      </c>
      <c r="BL535" s="226">
        <f t="shared" si="186"/>
        <v>0</v>
      </c>
      <c r="BM535" s="226">
        <f t="shared" si="187"/>
        <v>0</v>
      </c>
      <c r="BN535" s="226">
        <f t="shared" si="188"/>
        <v>0</v>
      </c>
      <c r="BO535" s="226">
        <f t="shared" si="189"/>
        <v>0</v>
      </c>
      <c r="BP535" s="226">
        <f t="shared" si="190"/>
        <v>0</v>
      </c>
      <c r="BQ535" s="226">
        <f t="shared" si="191"/>
        <v>0</v>
      </c>
      <c r="BR535" s="226">
        <f t="shared" si="192"/>
        <v>0</v>
      </c>
      <c r="BS535" s="226">
        <f t="shared" si="193"/>
        <v>0</v>
      </c>
      <c r="BT535" s="226">
        <f t="shared" si="194"/>
        <v>0</v>
      </c>
      <c r="BU535" s="226">
        <f t="shared" si="195"/>
        <v>0</v>
      </c>
      <c r="BV535" s="226">
        <f t="shared" si="196"/>
        <v>0</v>
      </c>
    </row>
    <row r="536" spans="1:74">
      <c r="A536" s="226">
        <v>504</v>
      </c>
      <c r="B536" s="226" t="s">
        <v>1802</v>
      </c>
      <c r="C536" s="226">
        <f>INDEX('Uganda workforce data - raw'!$A$4:$F$619,MATCH($B536, 'Uganda workforce data - raw'!$B$4:$B$619,0), MATCH("Filled Male",'Uganda workforce data - raw'!$A$4:$F$4,0))*INDEX('Mapping cadres'!$B$1:$Z$616,MATCH($B536, 'Mapping cadres'!$B$1:$B$616,0), MATCH(C$32,'Mapping cadres'!$B$1:$Z$1,0))</f>
        <v>1</v>
      </c>
      <c r="D536" s="226">
        <f>INDEX('Uganda workforce data - raw'!$A$4:$F$619,MATCH($B536, 'Uganda workforce data - raw'!$B$4:$B$619,0), MATCH("Filled Male",'Uganda workforce data - raw'!$A$4:$F$4,0))*INDEX('Mapping cadres'!$B$1:$Z$616,MATCH($B536, 'Mapping cadres'!$B$1:$B$616,0), MATCH(D$32,'Mapping cadres'!$B$1:$Z$1,0))</f>
        <v>0</v>
      </c>
      <c r="E536" s="226">
        <f>INDEX('Uganda workforce data - raw'!$A$4:$F$619,MATCH($B536, 'Uganda workforce data - raw'!$B$4:$B$619,0), MATCH("Filled Male",'Uganda workforce data - raw'!$A$4:$F$4,0))*INDEX('Mapping cadres'!$B$1:$Z$616,MATCH($B536, 'Mapping cadres'!$B$1:$B$616,0), MATCH(E$32,'Mapping cadres'!$B$1:$Z$1,0))</f>
        <v>0</v>
      </c>
      <c r="F536" s="226">
        <f>INDEX('Uganda workforce data - raw'!$A$4:$F$619,MATCH($B536, 'Uganda workforce data - raw'!$B$4:$B$619,0), MATCH("Filled Male",'Uganda workforce data - raw'!$A$4:$F$4,0))*INDEX('Mapping cadres'!$B$1:$Z$616,MATCH($B536, 'Mapping cadres'!$B$1:$B$616,0), MATCH(F$32,'Mapping cadres'!$B$1:$Z$1,0))</f>
        <v>0</v>
      </c>
      <c r="G536" s="226">
        <f>INDEX('Uganda workforce data - raw'!$A$4:$F$619,MATCH($B536, 'Uganda workforce data - raw'!$B$4:$B$619,0), MATCH("Filled Male",'Uganda workforce data - raw'!$A$4:$F$4,0))*INDEX('Mapping cadres'!$B$1:$Z$616,MATCH($B536, 'Mapping cadres'!$B$1:$B$616,0), MATCH(G$32,'Mapping cadres'!$B$1:$Z$1,0))</f>
        <v>0</v>
      </c>
      <c r="H536" s="226">
        <f>INDEX('Uganda workforce data - raw'!$A$4:$F$619,MATCH($B536, 'Uganda workforce data - raw'!$B$4:$B$619,0), MATCH("Filled Male",'Uganda workforce data - raw'!$A$4:$F$4,0))*INDEX('Mapping cadres'!$B$1:$Z$616,MATCH($B536, 'Mapping cadres'!$B$1:$B$616,0), MATCH(H$32,'Mapping cadres'!$B$1:$Z$1,0))</f>
        <v>0</v>
      </c>
      <c r="I536" s="226">
        <f>INDEX('Uganda workforce data - raw'!$A$4:$F$619,MATCH($B536, 'Uganda workforce data - raw'!$B$4:$B$619,0), MATCH("Filled Male",'Uganda workforce data - raw'!$A$4:$F$4,0))*INDEX('Mapping cadres'!$B$1:$Z$616,MATCH($B536, 'Mapping cadres'!$B$1:$B$616,0), MATCH(I$32,'Mapping cadres'!$B$1:$Z$1,0))</f>
        <v>0</v>
      </c>
      <c r="J536" s="226">
        <f>INDEX('Uganda workforce data - raw'!$A$4:$F$619,MATCH($B536, 'Uganda workforce data - raw'!$B$4:$B$619,0), MATCH("Filled Male",'Uganda workforce data - raw'!$A$4:$F$4,0))*INDEX('Mapping cadres'!$B$1:$Z$616,MATCH($B536, 'Mapping cadres'!$B$1:$B$616,0), MATCH(J$32,'Mapping cadres'!$B$1:$Z$1,0))</f>
        <v>0</v>
      </c>
      <c r="K536" s="226">
        <f>INDEX('Uganda workforce data - raw'!$A$4:$F$619,MATCH($B536, 'Uganda workforce data - raw'!$B$4:$B$619,0), MATCH("Filled Male",'Uganda workforce data - raw'!$A$4:$F$4,0))*INDEX('Mapping cadres'!$B$1:$Z$616,MATCH($B536, 'Mapping cadres'!$B$1:$B$616,0), MATCH(K$32,'Mapping cadres'!$B$1:$Z$1,0))</f>
        <v>0</v>
      </c>
      <c r="L536" s="226">
        <f>INDEX('Uganda workforce data - raw'!$A$4:$F$619,MATCH($B536, 'Uganda workforce data - raw'!$B$4:$B$619,0), MATCH("Filled Male",'Uganda workforce data - raw'!$A$4:$F$4,0))*INDEX('Mapping cadres'!$B$1:$Z$616,MATCH($B536, 'Mapping cadres'!$B$1:$B$616,0), MATCH(L$32,'Mapping cadres'!$B$1:$Z$1,0))</f>
        <v>0</v>
      </c>
      <c r="M536" s="226">
        <f>INDEX('Uganda workforce data - raw'!$A$4:$F$619,MATCH($B536, 'Uganda workforce data - raw'!$B$4:$B$619,0), MATCH("Filled Male",'Uganda workforce data - raw'!$A$4:$F$4,0))*INDEX('Mapping cadres'!$B$1:$Z$616,MATCH($B536, 'Mapping cadres'!$B$1:$B$616,0), MATCH(M$32,'Mapping cadres'!$B$1:$Z$1,0))</f>
        <v>0</v>
      </c>
      <c r="N536" s="226">
        <f>INDEX('Uganda workforce data - raw'!$A$4:$F$619,MATCH($B536, 'Uganda workforce data - raw'!$B$4:$B$619,0), MATCH("Filled Male",'Uganda workforce data - raw'!$A$4:$F$4,0))*INDEX('Mapping cadres'!$B$1:$Z$616,MATCH($B536, 'Mapping cadres'!$B$1:$B$616,0), MATCH(N$32,'Mapping cadres'!$B$1:$Z$1,0))</f>
        <v>0</v>
      </c>
      <c r="O536" s="226">
        <f>INDEX('Uganda workforce data - raw'!$A$4:$F$619,MATCH($B536, 'Uganda workforce data - raw'!$B$4:$B$619,0), MATCH("Filled Male",'Uganda workforce data - raw'!$A$4:$F$4,0))*INDEX('Mapping cadres'!$B$1:$Z$616,MATCH($B536, 'Mapping cadres'!$B$1:$B$616,0), MATCH(O$32,'Mapping cadres'!$B$1:$Z$1,0))</f>
        <v>0</v>
      </c>
      <c r="P536" s="226">
        <f>INDEX('Uganda workforce data - raw'!$A$4:$F$619,MATCH($B536, 'Uganda workforce data - raw'!$B$4:$B$619,0), MATCH("Filled Male",'Uganda workforce data - raw'!$A$4:$F$4,0))*INDEX('Mapping cadres'!$B$1:$Z$616,MATCH($B536, 'Mapping cadres'!$B$1:$B$616,0), MATCH(P$32,'Mapping cadres'!$B$1:$Z$1,0))</f>
        <v>0</v>
      </c>
      <c r="Q536" s="226">
        <f>INDEX('Uganda workforce data - raw'!$A$4:$F$619,MATCH($B536, 'Uganda workforce data - raw'!$B$4:$B$619,0), MATCH("Filled Male",'Uganda workforce data - raw'!$A$4:$F$4,0))*INDEX('Mapping cadres'!$B$1:$Z$616,MATCH($B536, 'Mapping cadres'!$B$1:$B$616,0), MATCH(Q$32,'Mapping cadres'!$B$1:$Z$1,0))</f>
        <v>0</v>
      </c>
      <c r="R536" s="226">
        <f>INDEX('Uganda workforce data - raw'!$A$4:$F$619,MATCH($B536, 'Uganda workforce data - raw'!$B$4:$B$619,0), MATCH("Filled Male",'Uganda workforce data - raw'!$A$4:$F$4,0))*INDEX('Mapping cadres'!$B$1:$Z$616,MATCH($B536, 'Mapping cadres'!$B$1:$B$616,0), MATCH(R$32,'Mapping cadres'!$B$1:$Z$1,0))</f>
        <v>0</v>
      </c>
      <c r="S536" s="226">
        <f>INDEX('Uganda workforce data - raw'!$A$4:$F$619,MATCH($B536, 'Uganda workforce data - raw'!$B$4:$B$619,0), MATCH("Filled Male",'Uganda workforce data - raw'!$A$4:$F$4,0))*INDEX('Mapping cadres'!$B$1:$Z$616,MATCH($B536, 'Mapping cadres'!$B$1:$B$616,0), MATCH(S$32,'Mapping cadres'!$B$1:$Z$1,0))</f>
        <v>0</v>
      </c>
      <c r="T536" s="226">
        <f>INDEX('Uganda workforce data - raw'!$A$4:$F$619,MATCH($B536, 'Uganda workforce data - raw'!$B$4:$B$619,0), MATCH("Filled Male",'Uganda workforce data - raw'!$A$4:$F$4,0))*INDEX('Mapping cadres'!$B$1:$Z$616,MATCH($B536, 'Mapping cadres'!$B$1:$B$616,0), MATCH(T$32,'Mapping cadres'!$B$1:$Z$1,0))</f>
        <v>0</v>
      </c>
      <c r="U536" s="226">
        <f>INDEX('Uganda workforce data - raw'!$A$4:$F$619,MATCH($B536, 'Uganda workforce data - raw'!$B$4:$B$619,0), MATCH("Filled Male",'Uganda workforce data - raw'!$A$4:$F$4,0))*INDEX('Mapping cadres'!$B$1:$Z$616,MATCH($B536, 'Mapping cadres'!$B$1:$B$616,0), MATCH(U$32,'Mapping cadres'!$B$1:$Z$1,0))</f>
        <v>0</v>
      </c>
      <c r="V536" s="226">
        <f>INDEX('Uganda workforce data - raw'!$A$4:$F$619,MATCH($B536, 'Uganda workforce data - raw'!$B$4:$B$619,0), MATCH("Filled Male",'Uganda workforce data - raw'!$A$4:$F$4,0))*INDEX('Mapping cadres'!$B$1:$Z$616,MATCH($B536, 'Mapping cadres'!$B$1:$B$616,0), MATCH(V$32,'Mapping cadres'!$B$1:$Z$1,0))</f>
        <v>0</v>
      </c>
      <c r="W536" s="226">
        <f>INDEX('Uganda workforce data - raw'!$A$4:$F$619,MATCH($B536, 'Uganda workforce data - raw'!$B$4:$B$619,0), MATCH("Filled Male",'Uganda workforce data - raw'!$A$4:$F$4,0))*INDEX('Mapping cadres'!$B$1:$Z$616,MATCH($B536, 'Mapping cadres'!$B$1:$B$616,0), MATCH(W$32,'Mapping cadres'!$B$1:$Z$1,0))</f>
        <v>0</v>
      </c>
      <c r="X536" s="226">
        <f>INDEX('Uganda workforce data - raw'!$A$4:$F$619,MATCH($B536, 'Uganda workforce data - raw'!$B$4:$B$619,0), MATCH("Filled Male",'Uganda workforce data - raw'!$A$4:$F$4,0))*INDEX('Mapping cadres'!$B$1:$Z$616,MATCH($B536, 'Mapping cadres'!$B$1:$B$616,0), MATCH(X$32,'Mapping cadres'!$B$1:$Z$1,0))</f>
        <v>0</v>
      </c>
      <c r="Y536" s="226">
        <f>INDEX('Uganda workforce data - raw'!$A$4:$F$619,MATCH($B536, 'Uganda workforce data - raw'!$B$4:$B$619,0), MATCH("Filled Male",'Uganda workforce data - raw'!$A$4:$F$4,0))*INDEX('Mapping cadres'!$B$1:$Z$616,MATCH($B536, 'Mapping cadres'!$B$1:$B$616,0), MATCH(Y$32,'Mapping cadres'!$B$1:$Z$1,0))</f>
        <v>0</v>
      </c>
      <c r="Z536" s="226">
        <f>INDEX('Uganda workforce data - raw'!$A$4:$F$619,MATCH($B536, 'Uganda workforce data - raw'!$B$4:$B$619,0), MATCH("Filled Male",'Uganda workforce data - raw'!$A$4:$F$4,0))*INDEX('Mapping cadres'!$B$1:$Z$616,MATCH($B536, 'Mapping cadres'!$B$1:$B$616,0), MATCH(Z$32,'Mapping cadres'!$B$1:$Z$1,0))</f>
        <v>0</v>
      </c>
      <c r="AA536" s="226">
        <f>INDEX('Uganda workforce data - raw'!$A$4:$F$619,MATCH($B536, 'Uganda workforce data - raw'!$B$4:$B$619,0), MATCH("Filled Female",'Uganda workforce data - raw'!$A$4:$F$4,0))*INDEX('Mapping cadres'!$B$1:$Z$616,MATCH($B536, 'Mapping cadres'!$B$1:$B$616,0), MATCH(AA$32,'Mapping cadres'!$B$1:$Z$1,0))</f>
        <v>2</v>
      </c>
      <c r="AB536" s="226">
        <f>INDEX('Uganda workforce data - raw'!$A$4:$F$619,MATCH($B536, 'Uganda workforce data - raw'!$B$4:$B$619,0), MATCH("Filled Female",'Uganda workforce data - raw'!$A$4:$F$4,0))*INDEX('Mapping cadres'!$B$1:$Z$616,MATCH($B536, 'Mapping cadres'!$B$1:$B$616,0), MATCH(AB$32,'Mapping cadres'!$B$1:$Z$1,0))</f>
        <v>0</v>
      </c>
      <c r="AC536" s="226">
        <f>INDEX('Uganda workforce data - raw'!$A$4:$F$619,MATCH($B536, 'Uganda workforce data - raw'!$B$4:$B$619,0), MATCH("Filled Female",'Uganda workforce data - raw'!$A$4:$F$4,0))*INDEX('Mapping cadres'!$B$1:$Z$616,MATCH($B536, 'Mapping cadres'!$B$1:$B$616,0), MATCH(AC$32,'Mapping cadres'!$B$1:$Z$1,0))</f>
        <v>0</v>
      </c>
      <c r="AD536" s="226">
        <f>INDEX('Uganda workforce data - raw'!$A$4:$F$619,MATCH($B536, 'Uganda workforce data - raw'!$B$4:$B$619,0), MATCH("Filled Female",'Uganda workforce data - raw'!$A$4:$F$4,0))*INDEX('Mapping cadres'!$B$1:$Z$616,MATCH($B536, 'Mapping cadres'!$B$1:$B$616,0), MATCH(AD$32,'Mapping cadres'!$B$1:$Z$1,0))</f>
        <v>0</v>
      </c>
      <c r="AE536" s="226">
        <f>INDEX('Uganda workforce data - raw'!$A$4:$F$619,MATCH($B536, 'Uganda workforce data - raw'!$B$4:$B$619,0), MATCH("Filled Female",'Uganda workforce data - raw'!$A$4:$F$4,0))*INDEX('Mapping cadres'!$B$1:$Z$616,MATCH($B536, 'Mapping cadres'!$B$1:$B$616,0), MATCH(AE$32,'Mapping cadres'!$B$1:$Z$1,0))</f>
        <v>0</v>
      </c>
      <c r="AF536" s="226">
        <f>INDEX('Uganda workforce data - raw'!$A$4:$F$619,MATCH($B536, 'Uganda workforce data - raw'!$B$4:$B$619,0), MATCH("Filled Female",'Uganda workforce data - raw'!$A$4:$F$4,0))*INDEX('Mapping cadres'!$B$1:$Z$616,MATCH($B536, 'Mapping cadres'!$B$1:$B$616,0), MATCH(AF$32,'Mapping cadres'!$B$1:$Z$1,0))</f>
        <v>0</v>
      </c>
      <c r="AG536" s="226">
        <f>INDEX('Uganda workforce data - raw'!$A$4:$F$619,MATCH($B536, 'Uganda workforce data - raw'!$B$4:$B$619,0), MATCH("Filled Female",'Uganda workforce data - raw'!$A$4:$F$4,0))*INDEX('Mapping cadres'!$B$1:$Z$616,MATCH($B536, 'Mapping cadres'!$B$1:$B$616,0), MATCH(AG$32,'Mapping cadres'!$B$1:$Z$1,0))</f>
        <v>0</v>
      </c>
      <c r="AH536" s="226">
        <f>INDEX('Uganda workforce data - raw'!$A$4:$F$619,MATCH($B536, 'Uganda workforce data - raw'!$B$4:$B$619,0), MATCH("Filled Female",'Uganda workforce data - raw'!$A$4:$F$4,0))*INDEX('Mapping cadres'!$B$1:$Z$616,MATCH($B536, 'Mapping cadres'!$B$1:$B$616,0), MATCH(AH$32,'Mapping cadres'!$B$1:$Z$1,0))</f>
        <v>0</v>
      </c>
      <c r="AI536" s="226">
        <f>INDEX('Uganda workforce data - raw'!$A$4:$F$619,MATCH($B536, 'Uganda workforce data - raw'!$B$4:$B$619,0), MATCH("Filled Female",'Uganda workforce data - raw'!$A$4:$F$4,0))*INDEX('Mapping cadres'!$B$1:$Z$616,MATCH($B536, 'Mapping cadres'!$B$1:$B$616,0), MATCH(AI$32,'Mapping cadres'!$B$1:$Z$1,0))</f>
        <v>0</v>
      </c>
      <c r="AJ536" s="226">
        <f>INDEX('Uganda workforce data - raw'!$A$4:$F$619,MATCH($B536, 'Uganda workforce data - raw'!$B$4:$B$619,0), MATCH("Filled Female",'Uganda workforce data - raw'!$A$4:$F$4,0))*INDEX('Mapping cadres'!$B$1:$Z$616,MATCH($B536, 'Mapping cadres'!$B$1:$B$616,0), MATCH(AJ$32,'Mapping cadres'!$B$1:$Z$1,0))</f>
        <v>0</v>
      </c>
      <c r="AK536" s="226">
        <f>INDEX('Uganda workforce data - raw'!$A$4:$F$619,MATCH($B536, 'Uganda workforce data - raw'!$B$4:$B$619,0), MATCH("Filled Female",'Uganda workforce data - raw'!$A$4:$F$4,0))*INDEX('Mapping cadres'!$B$1:$Z$616,MATCH($B536, 'Mapping cadres'!$B$1:$B$616,0), MATCH(AK$32,'Mapping cadres'!$B$1:$Z$1,0))</f>
        <v>0</v>
      </c>
      <c r="AL536" s="226">
        <f>INDEX('Uganda workforce data - raw'!$A$4:$F$619,MATCH($B536, 'Uganda workforce data - raw'!$B$4:$B$619,0), MATCH("Filled Female",'Uganda workforce data - raw'!$A$4:$F$4,0))*INDEX('Mapping cadres'!$B$1:$Z$616,MATCH($B536, 'Mapping cadres'!$B$1:$B$616,0), MATCH(AL$32,'Mapping cadres'!$B$1:$Z$1,0))</f>
        <v>0</v>
      </c>
      <c r="AM536" s="226">
        <f>INDEX('Uganda workforce data - raw'!$A$4:$F$619,MATCH($B536, 'Uganda workforce data - raw'!$B$4:$B$619,0), MATCH("Filled Female",'Uganda workforce data - raw'!$A$4:$F$4,0))*INDEX('Mapping cadres'!$B$1:$Z$616,MATCH($B536, 'Mapping cadres'!$B$1:$B$616,0), MATCH(AM$32,'Mapping cadres'!$B$1:$Z$1,0))</f>
        <v>0</v>
      </c>
      <c r="AN536" s="226">
        <f>INDEX('Uganda workforce data - raw'!$A$4:$F$619,MATCH($B536, 'Uganda workforce data - raw'!$B$4:$B$619,0), MATCH("Filled Female",'Uganda workforce data - raw'!$A$4:$F$4,0))*INDEX('Mapping cadres'!$B$1:$Z$616,MATCH($B536, 'Mapping cadres'!$B$1:$B$616,0), MATCH(AN$32,'Mapping cadres'!$B$1:$Z$1,0))</f>
        <v>0</v>
      </c>
      <c r="AO536" s="226">
        <f>INDEX('Uganda workforce data - raw'!$A$4:$F$619,MATCH($B536, 'Uganda workforce data - raw'!$B$4:$B$619,0), MATCH("Filled Female",'Uganda workforce data - raw'!$A$4:$F$4,0))*INDEX('Mapping cadres'!$B$1:$Z$616,MATCH($B536, 'Mapping cadres'!$B$1:$B$616,0), MATCH(AO$32,'Mapping cadres'!$B$1:$Z$1,0))</f>
        <v>0</v>
      </c>
      <c r="AP536" s="226">
        <f>INDEX('Uganda workforce data - raw'!$A$4:$F$619,MATCH($B536, 'Uganda workforce data - raw'!$B$4:$B$619,0), MATCH("Filled Female",'Uganda workforce data - raw'!$A$4:$F$4,0))*INDEX('Mapping cadres'!$B$1:$Z$616,MATCH($B536, 'Mapping cadres'!$B$1:$B$616,0), MATCH(AP$32,'Mapping cadres'!$B$1:$Z$1,0))</f>
        <v>0</v>
      </c>
      <c r="AQ536" s="226">
        <f>INDEX('Uganda workforce data - raw'!$A$4:$F$619,MATCH($B536, 'Uganda workforce data - raw'!$B$4:$B$619,0), MATCH("Filled Female",'Uganda workforce data - raw'!$A$4:$F$4,0))*INDEX('Mapping cadres'!$B$1:$Z$616,MATCH($B536, 'Mapping cadres'!$B$1:$B$616,0), MATCH(AQ$32,'Mapping cadres'!$B$1:$Z$1,0))</f>
        <v>0</v>
      </c>
      <c r="AR536" s="226">
        <f>INDEX('Uganda workforce data - raw'!$A$4:$F$619,MATCH($B536, 'Uganda workforce data - raw'!$B$4:$B$619,0), MATCH("Filled Female",'Uganda workforce data - raw'!$A$4:$F$4,0))*INDEX('Mapping cadres'!$B$1:$Z$616,MATCH($B536, 'Mapping cadres'!$B$1:$B$616,0), MATCH(AR$32,'Mapping cadres'!$B$1:$Z$1,0))</f>
        <v>0</v>
      </c>
      <c r="AS536" s="226">
        <f>INDEX('Uganda workforce data - raw'!$A$4:$F$619,MATCH($B536, 'Uganda workforce data - raw'!$B$4:$B$619,0), MATCH("Filled Female",'Uganda workforce data - raw'!$A$4:$F$4,0))*INDEX('Mapping cadres'!$B$1:$Z$616,MATCH($B536, 'Mapping cadres'!$B$1:$B$616,0), MATCH(AS$32,'Mapping cadres'!$B$1:$Z$1,0))</f>
        <v>0</v>
      </c>
      <c r="AT536" s="226">
        <f>INDEX('Uganda workforce data - raw'!$A$4:$F$619,MATCH($B536, 'Uganda workforce data - raw'!$B$4:$B$619,0), MATCH("Filled Female",'Uganda workforce data - raw'!$A$4:$F$4,0))*INDEX('Mapping cadres'!$B$1:$Z$616,MATCH($B536, 'Mapping cadres'!$B$1:$B$616,0), MATCH(AT$32,'Mapping cadres'!$B$1:$Z$1,0))</f>
        <v>0</v>
      </c>
      <c r="AU536" s="226">
        <f>INDEX('Uganda workforce data - raw'!$A$4:$F$619,MATCH($B536, 'Uganda workforce data - raw'!$B$4:$B$619,0), MATCH("Filled Female",'Uganda workforce data - raw'!$A$4:$F$4,0))*INDEX('Mapping cadres'!$B$1:$Z$616,MATCH($B536, 'Mapping cadres'!$B$1:$B$616,0), MATCH(AU$32,'Mapping cadres'!$B$1:$Z$1,0))</f>
        <v>0</v>
      </c>
      <c r="AV536" s="226">
        <f>INDEX('Uganda workforce data - raw'!$A$4:$F$619,MATCH($B536, 'Uganda workforce data - raw'!$B$4:$B$619,0), MATCH("Filled Female",'Uganda workforce data - raw'!$A$4:$F$4,0))*INDEX('Mapping cadres'!$B$1:$Z$616,MATCH($B536, 'Mapping cadres'!$B$1:$B$616,0), MATCH(AV$32,'Mapping cadres'!$B$1:$Z$1,0))</f>
        <v>0</v>
      </c>
      <c r="AW536" s="226">
        <f>INDEX('Uganda workforce data - raw'!$A$4:$F$619,MATCH($B536, 'Uganda workforce data - raw'!$B$4:$B$619,0), MATCH("Filled Female",'Uganda workforce data - raw'!$A$4:$F$4,0))*INDEX('Mapping cadres'!$B$1:$Z$616,MATCH($B536, 'Mapping cadres'!$B$1:$B$616,0), MATCH(AW$32,'Mapping cadres'!$B$1:$Z$1,0))</f>
        <v>0</v>
      </c>
      <c r="AX536" s="226">
        <f>INDEX('Uganda workforce data - raw'!$A$4:$F$619,MATCH($B536, 'Uganda workforce data - raw'!$B$4:$B$619,0), MATCH("Filled Female",'Uganda workforce data - raw'!$A$4:$F$4,0))*INDEX('Mapping cadres'!$B$1:$Z$616,MATCH($B536, 'Mapping cadres'!$B$1:$B$616,0), MATCH(AX$32,'Mapping cadres'!$B$1:$Z$1,0))</f>
        <v>0</v>
      </c>
      <c r="AY536" s="226">
        <f t="shared" si="173"/>
        <v>3</v>
      </c>
      <c r="AZ536" s="226">
        <f t="shared" si="174"/>
        <v>0</v>
      </c>
      <c r="BA536" s="226">
        <f t="shared" si="175"/>
        <v>0</v>
      </c>
      <c r="BB536" s="226">
        <f t="shared" si="176"/>
        <v>0</v>
      </c>
      <c r="BC536" s="226">
        <f t="shared" si="177"/>
        <v>0</v>
      </c>
      <c r="BD536" s="226">
        <f t="shared" si="178"/>
        <v>0</v>
      </c>
      <c r="BE536" s="226">
        <f t="shared" si="179"/>
        <v>0</v>
      </c>
      <c r="BF536" s="226">
        <f t="shared" si="180"/>
        <v>0</v>
      </c>
      <c r="BG536" s="226">
        <f t="shared" si="181"/>
        <v>0</v>
      </c>
      <c r="BH536" s="226">
        <f t="shared" si="182"/>
        <v>0</v>
      </c>
      <c r="BI536" s="226">
        <f t="shared" si="183"/>
        <v>0</v>
      </c>
      <c r="BJ536" s="226">
        <f t="shared" si="184"/>
        <v>0</v>
      </c>
      <c r="BK536" s="226">
        <f t="shared" si="185"/>
        <v>0</v>
      </c>
      <c r="BL536" s="226">
        <f t="shared" si="186"/>
        <v>0</v>
      </c>
      <c r="BM536" s="226">
        <f t="shared" si="187"/>
        <v>0</v>
      </c>
      <c r="BN536" s="226">
        <f t="shared" si="188"/>
        <v>0</v>
      </c>
      <c r="BO536" s="226">
        <f t="shared" si="189"/>
        <v>0</v>
      </c>
      <c r="BP536" s="226">
        <f t="shared" si="190"/>
        <v>0</v>
      </c>
      <c r="BQ536" s="226">
        <f t="shared" si="191"/>
        <v>0</v>
      </c>
      <c r="BR536" s="226">
        <f t="shared" si="192"/>
        <v>0</v>
      </c>
      <c r="BS536" s="226">
        <f t="shared" si="193"/>
        <v>0</v>
      </c>
      <c r="BT536" s="226">
        <f t="shared" si="194"/>
        <v>0</v>
      </c>
      <c r="BU536" s="226">
        <f t="shared" si="195"/>
        <v>0</v>
      </c>
      <c r="BV536" s="226">
        <f t="shared" si="196"/>
        <v>0</v>
      </c>
    </row>
    <row r="537" spans="1:74">
      <c r="A537" s="226">
        <v>505</v>
      </c>
      <c r="B537" s="226" t="s">
        <v>1803</v>
      </c>
      <c r="C537" s="226">
        <f>INDEX('Uganda workforce data - raw'!$A$4:$F$619,MATCH($B537, 'Uganda workforce data - raw'!$B$4:$B$619,0), MATCH("Filled Male",'Uganda workforce data - raw'!$A$4:$F$4,0))*INDEX('Mapping cadres'!$B$1:$Z$616,MATCH($B537, 'Mapping cadres'!$B$1:$B$616,0), MATCH(C$32,'Mapping cadres'!$B$1:$Z$1,0))</f>
        <v>123</v>
      </c>
      <c r="D537" s="226">
        <f>INDEX('Uganda workforce data - raw'!$A$4:$F$619,MATCH($B537, 'Uganda workforce data - raw'!$B$4:$B$619,0), MATCH("Filled Male",'Uganda workforce data - raw'!$A$4:$F$4,0))*INDEX('Mapping cadres'!$B$1:$Z$616,MATCH($B537, 'Mapping cadres'!$B$1:$B$616,0), MATCH(D$32,'Mapping cadres'!$B$1:$Z$1,0))</f>
        <v>0</v>
      </c>
      <c r="E537" s="226">
        <f>INDEX('Uganda workforce data - raw'!$A$4:$F$619,MATCH($B537, 'Uganda workforce data - raw'!$B$4:$B$619,0), MATCH("Filled Male",'Uganda workforce data - raw'!$A$4:$F$4,0))*INDEX('Mapping cadres'!$B$1:$Z$616,MATCH($B537, 'Mapping cadres'!$B$1:$B$616,0), MATCH(E$32,'Mapping cadres'!$B$1:$Z$1,0))</f>
        <v>0</v>
      </c>
      <c r="F537" s="226">
        <f>INDEX('Uganda workforce data - raw'!$A$4:$F$619,MATCH($B537, 'Uganda workforce data - raw'!$B$4:$B$619,0), MATCH("Filled Male",'Uganda workforce data - raw'!$A$4:$F$4,0))*INDEX('Mapping cadres'!$B$1:$Z$616,MATCH($B537, 'Mapping cadres'!$B$1:$B$616,0), MATCH(F$32,'Mapping cadres'!$B$1:$Z$1,0))</f>
        <v>0</v>
      </c>
      <c r="G537" s="226">
        <f>INDEX('Uganda workforce data - raw'!$A$4:$F$619,MATCH($B537, 'Uganda workforce data - raw'!$B$4:$B$619,0), MATCH("Filled Male",'Uganda workforce data - raw'!$A$4:$F$4,0))*INDEX('Mapping cadres'!$B$1:$Z$616,MATCH($B537, 'Mapping cadres'!$B$1:$B$616,0), MATCH(G$32,'Mapping cadres'!$B$1:$Z$1,0))</f>
        <v>0</v>
      </c>
      <c r="H537" s="226">
        <f>INDEX('Uganda workforce data - raw'!$A$4:$F$619,MATCH($B537, 'Uganda workforce data - raw'!$B$4:$B$619,0), MATCH("Filled Male",'Uganda workforce data - raw'!$A$4:$F$4,0))*INDEX('Mapping cadres'!$B$1:$Z$616,MATCH($B537, 'Mapping cadres'!$B$1:$B$616,0), MATCH(H$32,'Mapping cadres'!$B$1:$Z$1,0))</f>
        <v>0</v>
      </c>
      <c r="I537" s="226">
        <f>INDEX('Uganda workforce data - raw'!$A$4:$F$619,MATCH($B537, 'Uganda workforce data - raw'!$B$4:$B$619,0), MATCH("Filled Male",'Uganda workforce data - raw'!$A$4:$F$4,0))*INDEX('Mapping cadres'!$B$1:$Z$616,MATCH($B537, 'Mapping cadres'!$B$1:$B$616,0), MATCH(I$32,'Mapping cadres'!$B$1:$Z$1,0))</f>
        <v>0</v>
      </c>
      <c r="J537" s="226">
        <f>INDEX('Uganda workforce data - raw'!$A$4:$F$619,MATCH($B537, 'Uganda workforce data - raw'!$B$4:$B$619,0), MATCH("Filled Male",'Uganda workforce data - raw'!$A$4:$F$4,0))*INDEX('Mapping cadres'!$B$1:$Z$616,MATCH($B537, 'Mapping cadres'!$B$1:$B$616,0), MATCH(J$32,'Mapping cadres'!$B$1:$Z$1,0))</f>
        <v>0</v>
      </c>
      <c r="K537" s="226">
        <f>INDEX('Uganda workforce data - raw'!$A$4:$F$619,MATCH($B537, 'Uganda workforce data - raw'!$B$4:$B$619,0), MATCH("Filled Male",'Uganda workforce data - raw'!$A$4:$F$4,0))*INDEX('Mapping cadres'!$B$1:$Z$616,MATCH($B537, 'Mapping cadres'!$B$1:$B$616,0), MATCH(K$32,'Mapping cadres'!$B$1:$Z$1,0))</f>
        <v>0</v>
      </c>
      <c r="L537" s="226">
        <f>INDEX('Uganda workforce data - raw'!$A$4:$F$619,MATCH($B537, 'Uganda workforce data - raw'!$B$4:$B$619,0), MATCH("Filled Male",'Uganda workforce data - raw'!$A$4:$F$4,0))*INDEX('Mapping cadres'!$B$1:$Z$616,MATCH($B537, 'Mapping cadres'!$B$1:$B$616,0), MATCH(L$32,'Mapping cadres'!$B$1:$Z$1,0))</f>
        <v>0</v>
      </c>
      <c r="M537" s="226">
        <f>INDEX('Uganda workforce data - raw'!$A$4:$F$619,MATCH($B537, 'Uganda workforce data - raw'!$B$4:$B$619,0), MATCH("Filled Male",'Uganda workforce data - raw'!$A$4:$F$4,0))*INDEX('Mapping cadres'!$B$1:$Z$616,MATCH($B537, 'Mapping cadres'!$B$1:$B$616,0), MATCH(M$32,'Mapping cadres'!$B$1:$Z$1,0))</f>
        <v>0</v>
      </c>
      <c r="N537" s="226">
        <f>INDEX('Uganda workforce data - raw'!$A$4:$F$619,MATCH($B537, 'Uganda workforce data - raw'!$B$4:$B$619,0), MATCH("Filled Male",'Uganda workforce data - raw'!$A$4:$F$4,0))*INDEX('Mapping cadres'!$B$1:$Z$616,MATCH($B537, 'Mapping cadres'!$B$1:$B$616,0), MATCH(N$32,'Mapping cadres'!$B$1:$Z$1,0))</f>
        <v>0</v>
      </c>
      <c r="O537" s="226">
        <f>INDEX('Uganda workforce data - raw'!$A$4:$F$619,MATCH($B537, 'Uganda workforce data - raw'!$B$4:$B$619,0), MATCH("Filled Male",'Uganda workforce data - raw'!$A$4:$F$4,0))*INDEX('Mapping cadres'!$B$1:$Z$616,MATCH($B537, 'Mapping cadres'!$B$1:$B$616,0), MATCH(O$32,'Mapping cadres'!$B$1:$Z$1,0))</f>
        <v>0</v>
      </c>
      <c r="P537" s="226">
        <f>INDEX('Uganda workforce data - raw'!$A$4:$F$619,MATCH($B537, 'Uganda workforce data - raw'!$B$4:$B$619,0), MATCH("Filled Male",'Uganda workforce data - raw'!$A$4:$F$4,0))*INDEX('Mapping cadres'!$B$1:$Z$616,MATCH($B537, 'Mapping cadres'!$B$1:$B$616,0), MATCH(P$32,'Mapping cadres'!$B$1:$Z$1,0))</f>
        <v>0</v>
      </c>
      <c r="Q537" s="226">
        <f>INDEX('Uganda workforce data - raw'!$A$4:$F$619,MATCH($B537, 'Uganda workforce data - raw'!$B$4:$B$619,0), MATCH("Filled Male",'Uganda workforce data - raw'!$A$4:$F$4,0))*INDEX('Mapping cadres'!$B$1:$Z$616,MATCH($B537, 'Mapping cadres'!$B$1:$B$616,0), MATCH(Q$32,'Mapping cadres'!$B$1:$Z$1,0))</f>
        <v>0</v>
      </c>
      <c r="R537" s="226">
        <f>INDEX('Uganda workforce data - raw'!$A$4:$F$619,MATCH($B537, 'Uganda workforce data - raw'!$B$4:$B$619,0), MATCH("Filled Male",'Uganda workforce data - raw'!$A$4:$F$4,0))*INDEX('Mapping cadres'!$B$1:$Z$616,MATCH($B537, 'Mapping cadres'!$B$1:$B$616,0), MATCH(R$32,'Mapping cadres'!$B$1:$Z$1,0))</f>
        <v>0</v>
      </c>
      <c r="S537" s="226">
        <f>INDEX('Uganda workforce data - raw'!$A$4:$F$619,MATCH($B537, 'Uganda workforce data - raw'!$B$4:$B$619,0), MATCH("Filled Male",'Uganda workforce data - raw'!$A$4:$F$4,0))*INDEX('Mapping cadres'!$B$1:$Z$616,MATCH($B537, 'Mapping cadres'!$B$1:$B$616,0), MATCH(S$32,'Mapping cadres'!$B$1:$Z$1,0))</f>
        <v>0</v>
      </c>
      <c r="T537" s="226">
        <f>INDEX('Uganda workforce data - raw'!$A$4:$F$619,MATCH($B537, 'Uganda workforce data - raw'!$B$4:$B$619,0), MATCH("Filled Male",'Uganda workforce data - raw'!$A$4:$F$4,0))*INDEX('Mapping cadres'!$B$1:$Z$616,MATCH($B537, 'Mapping cadres'!$B$1:$B$616,0), MATCH(T$32,'Mapping cadres'!$B$1:$Z$1,0))</f>
        <v>0</v>
      </c>
      <c r="U537" s="226">
        <f>INDEX('Uganda workforce data - raw'!$A$4:$F$619,MATCH($B537, 'Uganda workforce data - raw'!$B$4:$B$619,0), MATCH("Filled Male",'Uganda workforce data - raw'!$A$4:$F$4,0))*INDEX('Mapping cadres'!$B$1:$Z$616,MATCH($B537, 'Mapping cadres'!$B$1:$B$616,0), MATCH(U$32,'Mapping cadres'!$B$1:$Z$1,0))</f>
        <v>0</v>
      </c>
      <c r="V537" s="226">
        <f>INDEX('Uganda workforce data - raw'!$A$4:$F$619,MATCH($B537, 'Uganda workforce data - raw'!$B$4:$B$619,0), MATCH("Filled Male",'Uganda workforce data - raw'!$A$4:$F$4,0))*INDEX('Mapping cadres'!$B$1:$Z$616,MATCH($B537, 'Mapping cadres'!$B$1:$B$616,0), MATCH(V$32,'Mapping cadres'!$B$1:$Z$1,0))</f>
        <v>0</v>
      </c>
      <c r="W537" s="226">
        <f>INDEX('Uganda workforce data - raw'!$A$4:$F$619,MATCH($B537, 'Uganda workforce data - raw'!$B$4:$B$619,0), MATCH("Filled Male",'Uganda workforce data - raw'!$A$4:$F$4,0))*INDEX('Mapping cadres'!$B$1:$Z$616,MATCH($B537, 'Mapping cadres'!$B$1:$B$616,0), MATCH(W$32,'Mapping cadres'!$B$1:$Z$1,0))</f>
        <v>0</v>
      </c>
      <c r="X537" s="226">
        <f>INDEX('Uganda workforce data - raw'!$A$4:$F$619,MATCH($B537, 'Uganda workforce data - raw'!$B$4:$B$619,0), MATCH("Filled Male",'Uganda workforce data - raw'!$A$4:$F$4,0))*INDEX('Mapping cadres'!$B$1:$Z$616,MATCH($B537, 'Mapping cadres'!$B$1:$B$616,0), MATCH(X$32,'Mapping cadres'!$B$1:$Z$1,0))</f>
        <v>0</v>
      </c>
      <c r="Y537" s="226">
        <f>INDEX('Uganda workforce data - raw'!$A$4:$F$619,MATCH($B537, 'Uganda workforce data - raw'!$B$4:$B$619,0), MATCH("Filled Male",'Uganda workforce data - raw'!$A$4:$F$4,0))*INDEX('Mapping cadres'!$B$1:$Z$616,MATCH($B537, 'Mapping cadres'!$B$1:$B$616,0), MATCH(Y$32,'Mapping cadres'!$B$1:$Z$1,0))</f>
        <v>0</v>
      </c>
      <c r="Z537" s="226">
        <f>INDEX('Uganda workforce data - raw'!$A$4:$F$619,MATCH($B537, 'Uganda workforce data - raw'!$B$4:$B$619,0), MATCH("Filled Male",'Uganda workforce data - raw'!$A$4:$F$4,0))*INDEX('Mapping cadres'!$B$1:$Z$616,MATCH($B537, 'Mapping cadres'!$B$1:$B$616,0), MATCH(Z$32,'Mapping cadres'!$B$1:$Z$1,0))</f>
        <v>0</v>
      </c>
      <c r="AA537" s="226">
        <f>INDEX('Uganda workforce data - raw'!$A$4:$F$619,MATCH($B537, 'Uganda workforce data - raw'!$B$4:$B$619,0), MATCH("Filled Female",'Uganda workforce data - raw'!$A$4:$F$4,0))*INDEX('Mapping cadres'!$B$1:$Z$616,MATCH($B537, 'Mapping cadres'!$B$1:$B$616,0), MATCH(AA$32,'Mapping cadres'!$B$1:$Z$1,0))</f>
        <v>62</v>
      </c>
      <c r="AB537" s="226">
        <f>INDEX('Uganda workforce data - raw'!$A$4:$F$619,MATCH($B537, 'Uganda workforce data - raw'!$B$4:$B$619,0), MATCH("Filled Female",'Uganda workforce data - raw'!$A$4:$F$4,0))*INDEX('Mapping cadres'!$B$1:$Z$616,MATCH($B537, 'Mapping cadres'!$B$1:$B$616,0), MATCH(AB$32,'Mapping cadres'!$B$1:$Z$1,0))</f>
        <v>0</v>
      </c>
      <c r="AC537" s="226">
        <f>INDEX('Uganda workforce data - raw'!$A$4:$F$619,MATCH($B537, 'Uganda workforce data - raw'!$B$4:$B$619,0), MATCH("Filled Female",'Uganda workforce data - raw'!$A$4:$F$4,0))*INDEX('Mapping cadres'!$B$1:$Z$616,MATCH($B537, 'Mapping cadres'!$B$1:$B$616,0), MATCH(AC$32,'Mapping cadres'!$B$1:$Z$1,0))</f>
        <v>0</v>
      </c>
      <c r="AD537" s="226">
        <f>INDEX('Uganda workforce data - raw'!$A$4:$F$619,MATCH($B537, 'Uganda workforce data - raw'!$B$4:$B$619,0), MATCH("Filled Female",'Uganda workforce data - raw'!$A$4:$F$4,0))*INDEX('Mapping cadres'!$B$1:$Z$616,MATCH($B537, 'Mapping cadres'!$B$1:$B$616,0), MATCH(AD$32,'Mapping cadres'!$B$1:$Z$1,0))</f>
        <v>0</v>
      </c>
      <c r="AE537" s="226">
        <f>INDEX('Uganda workforce data - raw'!$A$4:$F$619,MATCH($B537, 'Uganda workforce data - raw'!$B$4:$B$619,0), MATCH("Filled Female",'Uganda workforce data - raw'!$A$4:$F$4,0))*INDEX('Mapping cadres'!$B$1:$Z$616,MATCH($B537, 'Mapping cadres'!$B$1:$B$616,0), MATCH(AE$32,'Mapping cadres'!$B$1:$Z$1,0))</f>
        <v>0</v>
      </c>
      <c r="AF537" s="226">
        <f>INDEX('Uganda workforce data - raw'!$A$4:$F$619,MATCH($B537, 'Uganda workforce data - raw'!$B$4:$B$619,0), MATCH("Filled Female",'Uganda workforce data - raw'!$A$4:$F$4,0))*INDEX('Mapping cadres'!$B$1:$Z$616,MATCH($B537, 'Mapping cadres'!$B$1:$B$616,0), MATCH(AF$32,'Mapping cadres'!$B$1:$Z$1,0))</f>
        <v>0</v>
      </c>
      <c r="AG537" s="226">
        <f>INDEX('Uganda workforce data - raw'!$A$4:$F$619,MATCH($B537, 'Uganda workforce data - raw'!$B$4:$B$619,0), MATCH("Filled Female",'Uganda workforce data - raw'!$A$4:$F$4,0))*INDEX('Mapping cadres'!$B$1:$Z$616,MATCH($B537, 'Mapping cadres'!$B$1:$B$616,0), MATCH(AG$32,'Mapping cadres'!$B$1:$Z$1,0))</f>
        <v>0</v>
      </c>
      <c r="AH537" s="226">
        <f>INDEX('Uganda workforce data - raw'!$A$4:$F$619,MATCH($B537, 'Uganda workforce data - raw'!$B$4:$B$619,0), MATCH("Filled Female",'Uganda workforce data - raw'!$A$4:$F$4,0))*INDEX('Mapping cadres'!$B$1:$Z$616,MATCH($B537, 'Mapping cadres'!$B$1:$B$616,0), MATCH(AH$32,'Mapping cadres'!$B$1:$Z$1,0))</f>
        <v>0</v>
      </c>
      <c r="AI537" s="226">
        <f>INDEX('Uganda workforce data - raw'!$A$4:$F$619,MATCH($B537, 'Uganda workforce data - raw'!$B$4:$B$619,0), MATCH("Filled Female",'Uganda workforce data - raw'!$A$4:$F$4,0))*INDEX('Mapping cadres'!$B$1:$Z$616,MATCH($B537, 'Mapping cadres'!$B$1:$B$616,0), MATCH(AI$32,'Mapping cadres'!$B$1:$Z$1,0))</f>
        <v>0</v>
      </c>
      <c r="AJ537" s="226">
        <f>INDEX('Uganda workforce data - raw'!$A$4:$F$619,MATCH($B537, 'Uganda workforce data - raw'!$B$4:$B$619,0), MATCH("Filled Female",'Uganda workforce data - raw'!$A$4:$F$4,0))*INDEX('Mapping cadres'!$B$1:$Z$616,MATCH($B537, 'Mapping cadres'!$B$1:$B$616,0), MATCH(AJ$32,'Mapping cadres'!$B$1:$Z$1,0))</f>
        <v>0</v>
      </c>
      <c r="AK537" s="226">
        <f>INDEX('Uganda workforce data - raw'!$A$4:$F$619,MATCH($B537, 'Uganda workforce data - raw'!$B$4:$B$619,0), MATCH("Filled Female",'Uganda workforce data - raw'!$A$4:$F$4,0))*INDEX('Mapping cadres'!$B$1:$Z$616,MATCH($B537, 'Mapping cadres'!$B$1:$B$616,0), MATCH(AK$32,'Mapping cadres'!$B$1:$Z$1,0))</f>
        <v>0</v>
      </c>
      <c r="AL537" s="226">
        <f>INDEX('Uganda workforce data - raw'!$A$4:$F$619,MATCH($B537, 'Uganda workforce data - raw'!$B$4:$B$619,0), MATCH("Filled Female",'Uganda workforce data - raw'!$A$4:$F$4,0))*INDEX('Mapping cadres'!$B$1:$Z$616,MATCH($B537, 'Mapping cadres'!$B$1:$B$616,0), MATCH(AL$32,'Mapping cadres'!$B$1:$Z$1,0))</f>
        <v>0</v>
      </c>
      <c r="AM537" s="226">
        <f>INDEX('Uganda workforce data - raw'!$A$4:$F$619,MATCH($B537, 'Uganda workforce data - raw'!$B$4:$B$619,0), MATCH("Filled Female",'Uganda workforce data - raw'!$A$4:$F$4,0))*INDEX('Mapping cadres'!$B$1:$Z$616,MATCH($B537, 'Mapping cadres'!$B$1:$B$616,0), MATCH(AM$32,'Mapping cadres'!$B$1:$Z$1,0))</f>
        <v>0</v>
      </c>
      <c r="AN537" s="226">
        <f>INDEX('Uganda workforce data - raw'!$A$4:$F$619,MATCH($B537, 'Uganda workforce data - raw'!$B$4:$B$619,0), MATCH("Filled Female",'Uganda workforce data - raw'!$A$4:$F$4,0))*INDEX('Mapping cadres'!$B$1:$Z$616,MATCH($B537, 'Mapping cadres'!$B$1:$B$616,0), MATCH(AN$32,'Mapping cadres'!$B$1:$Z$1,0))</f>
        <v>0</v>
      </c>
      <c r="AO537" s="226">
        <f>INDEX('Uganda workforce data - raw'!$A$4:$F$619,MATCH($B537, 'Uganda workforce data - raw'!$B$4:$B$619,0), MATCH("Filled Female",'Uganda workforce data - raw'!$A$4:$F$4,0))*INDEX('Mapping cadres'!$B$1:$Z$616,MATCH($B537, 'Mapping cadres'!$B$1:$B$616,0), MATCH(AO$32,'Mapping cadres'!$B$1:$Z$1,0))</f>
        <v>0</v>
      </c>
      <c r="AP537" s="226">
        <f>INDEX('Uganda workforce data - raw'!$A$4:$F$619,MATCH($B537, 'Uganda workforce data - raw'!$B$4:$B$619,0), MATCH("Filled Female",'Uganda workforce data - raw'!$A$4:$F$4,0))*INDEX('Mapping cadres'!$B$1:$Z$616,MATCH($B537, 'Mapping cadres'!$B$1:$B$616,0), MATCH(AP$32,'Mapping cadres'!$B$1:$Z$1,0))</f>
        <v>0</v>
      </c>
      <c r="AQ537" s="226">
        <f>INDEX('Uganda workforce data - raw'!$A$4:$F$619,MATCH($B537, 'Uganda workforce data - raw'!$B$4:$B$619,0), MATCH("Filled Female",'Uganda workforce data - raw'!$A$4:$F$4,0))*INDEX('Mapping cadres'!$B$1:$Z$616,MATCH($B537, 'Mapping cadres'!$B$1:$B$616,0), MATCH(AQ$32,'Mapping cadres'!$B$1:$Z$1,0))</f>
        <v>0</v>
      </c>
      <c r="AR537" s="226">
        <f>INDEX('Uganda workforce data - raw'!$A$4:$F$619,MATCH($B537, 'Uganda workforce data - raw'!$B$4:$B$619,0), MATCH("Filled Female",'Uganda workforce data - raw'!$A$4:$F$4,0))*INDEX('Mapping cadres'!$B$1:$Z$616,MATCH($B537, 'Mapping cadres'!$B$1:$B$616,0), MATCH(AR$32,'Mapping cadres'!$B$1:$Z$1,0))</f>
        <v>0</v>
      </c>
      <c r="AS537" s="226">
        <f>INDEX('Uganda workforce data - raw'!$A$4:$F$619,MATCH($B537, 'Uganda workforce data - raw'!$B$4:$B$619,0), MATCH("Filled Female",'Uganda workforce data - raw'!$A$4:$F$4,0))*INDEX('Mapping cadres'!$B$1:$Z$616,MATCH($B537, 'Mapping cadres'!$B$1:$B$616,0), MATCH(AS$32,'Mapping cadres'!$B$1:$Z$1,0))</f>
        <v>0</v>
      </c>
      <c r="AT537" s="226">
        <f>INDEX('Uganda workforce data - raw'!$A$4:$F$619,MATCH($B537, 'Uganda workforce data - raw'!$B$4:$B$619,0), MATCH("Filled Female",'Uganda workforce data - raw'!$A$4:$F$4,0))*INDEX('Mapping cadres'!$B$1:$Z$616,MATCH($B537, 'Mapping cadres'!$B$1:$B$616,0), MATCH(AT$32,'Mapping cadres'!$B$1:$Z$1,0))</f>
        <v>0</v>
      </c>
      <c r="AU537" s="226">
        <f>INDEX('Uganda workforce data - raw'!$A$4:$F$619,MATCH($B537, 'Uganda workforce data - raw'!$B$4:$B$619,0), MATCH("Filled Female",'Uganda workforce data - raw'!$A$4:$F$4,0))*INDEX('Mapping cadres'!$B$1:$Z$616,MATCH($B537, 'Mapping cadres'!$B$1:$B$616,0), MATCH(AU$32,'Mapping cadres'!$B$1:$Z$1,0))</f>
        <v>0</v>
      </c>
      <c r="AV537" s="226">
        <f>INDEX('Uganda workforce data - raw'!$A$4:$F$619,MATCH($B537, 'Uganda workforce data - raw'!$B$4:$B$619,0), MATCH("Filled Female",'Uganda workforce data - raw'!$A$4:$F$4,0))*INDEX('Mapping cadres'!$B$1:$Z$616,MATCH($B537, 'Mapping cadres'!$B$1:$B$616,0), MATCH(AV$32,'Mapping cadres'!$B$1:$Z$1,0))</f>
        <v>0</v>
      </c>
      <c r="AW537" s="226">
        <f>INDEX('Uganda workforce data - raw'!$A$4:$F$619,MATCH($B537, 'Uganda workforce data - raw'!$B$4:$B$619,0), MATCH("Filled Female",'Uganda workforce data - raw'!$A$4:$F$4,0))*INDEX('Mapping cadres'!$B$1:$Z$616,MATCH($B537, 'Mapping cadres'!$B$1:$B$616,0), MATCH(AW$32,'Mapping cadres'!$B$1:$Z$1,0))</f>
        <v>0</v>
      </c>
      <c r="AX537" s="226">
        <f>INDEX('Uganda workforce data - raw'!$A$4:$F$619,MATCH($B537, 'Uganda workforce data - raw'!$B$4:$B$619,0), MATCH("Filled Female",'Uganda workforce data - raw'!$A$4:$F$4,0))*INDEX('Mapping cadres'!$B$1:$Z$616,MATCH($B537, 'Mapping cadres'!$B$1:$B$616,0), MATCH(AX$32,'Mapping cadres'!$B$1:$Z$1,0))</f>
        <v>0</v>
      </c>
      <c r="AY537" s="226">
        <f t="shared" si="173"/>
        <v>185</v>
      </c>
      <c r="AZ537" s="226">
        <f t="shared" si="174"/>
        <v>0</v>
      </c>
      <c r="BA537" s="226">
        <f t="shared" si="175"/>
        <v>0</v>
      </c>
      <c r="BB537" s="226">
        <f t="shared" si="176"/>
        <v>0</v>
      </c>
      <c r="BC537" s="226">
        <f t="shared" si="177"/>
        <v>0</v>
      </c>
      <c r="BD537" s="226">
        <f t="shared" si="178"/>
        <v>0</v>
      </c>
      <c r="BE537" s="226">
        <f t="shared" si="179"/>
        <v>0</v>
      </c>
      <c r="BF537" s="226">
        <f t="shared" si="180"/>
        <v>0</v>
      </c>
      <c r="BG537" s="226">
        <f t="shared" si="181"/>
        <v>0</v>
      </c>
      <c r="BH537" s="226">
        <f t="shared" si="182"/>
        <v>0</v>
      </c>
      <c r="BI537" s="226">
        <f t="shared" si="183"/>
        <v>0</v>
      </c>
      <c r="BJ537" s="226">
        <f t="shared" si="184"/>
        <v>0</v>
      </c>
      <c r="BK537" s="226">
        <f t="shared" si="185"/>
        <v>0</v>
      </c>
      <c r="BL537" s="226">
        <f t="shared" si="186"/>
        <v>0</v>
      </c>
      <c r="BM537" s="226">
        <f t="shared" si="187"/>
        <v>0</v>
      </c>
      <c r="BN537" s="226">
        <f t="shared" si="188"/>
        <v>0</v>
      </c>
      <c r="BO537" s="226">
        <f t="shared" si="189"/>
        <v>0</v>
      </c>
      <c r="BP537" s="226">
        <f t="shared" si="190"/>
        <v>0</v>
      </c>
      <c r="BQ537" s="226">
        <f t="shared" si="191"/>
        <v>0</v>
      </c>
      <c r="BR537" s="226">
        <f t="shared" si="192"/>
        <v>0</v>
      </c>
      <c r="BS537" s="226">
        <f t="shared" si="193"/>
        <v>0</v>
      </c>
      <c r="BT537" s="226">
        <f t="shared" si="194"/>
        <v>0</v>
      </c>
      <c r="BU537" s="226">
        <f t="shared" si="195"/>
        <v>0</v>
      </c>
      <c r="BV537" s="226">
        <f t="shared" si="196"/>
        <v>0</v>
      </c>
    </row>
    <row r="538" spans="1:74">
      <c r="A538" s="226">
        <v>506</v>
      </c>
      <c r="B538" s="226" t="s">
        <v>1804</v>
      </c>
      <c r="C538" s="226">
        <f>INDEX('Uganda workforce data - raw'!$A$4:$F$619,MATCH($B538, 'Uganda workforce data - raw'!$B$4:$B$619,0), MATCH("Filled Male",'Uganda workforce data - raw'!$A$4:$F$4,0))*INDEX('Mapping cadres'!$B$1:$Z$616,MATCH($B538, 'Mapping cadres'!$B$1:$B$616,0), MATCH(C$32,'Mapping cadres'!$B$1:$Z$1,0))</f>
        <v>0</v>
      </c>
      <c r="D538" s="226">
        <f>INDEX('Uganda workforce data - raw'!$A$4:$F$619,MATCH($B538, 'Uganda workforce data - raw'!$B$4:$B$619,0), MATCH("Filled Male",'Uganda workforce data - raw'!$A$4:$F$4,0))*INDEX('Mapping cadres'!$B$1:$Z$616,MATCH($B538, 'Mapping cadres'!$B$1:$B$616,0), MATCH(D$32,'Mapping cadres'!$B$1:$Z$1,0))</f>
        <v>0</v>
      </c>
      <c r="E538" s="226">
        <f>INDEX('Uganda workforce data - raw'!$A$4:$F$619,MATCH($B538, 'Uganda workforce data - raw'!$B$4:$B$619,0), MATCH("Filled Male",'Uganda workforce data - raw'!$A$4:$F$4,0))*INDEX('Mapping cadres'!$B$1:$Z$616,MATCH($B538, 'Mapping cadres'!$B$1:$B$616,0), MATCH(E$32,'Mapping cadres'!$B$1:$Z$1,0))</f>
        <v>0</v>
      </c>
      <c r="F538" s="226">
        <f>INDEX('Uganda workforce data - raw'!$A$4:$F$619,MATCH($B538, 'Uganda workforce data - raw'!$B$4:$B$619,0), MATCH("Filled Male",'Uganda workforce data - raw'!$A$4:$F$4,0))*INDEX('Mapping cadres'!$B$1:$Z$616,MATCH($B538, 'Mapping cadres'!$B$1:$B$616,0), MATCH(F$32,'Mapping cadres'!$B$1:$Z$1,0))</f>
        <v>0</v>
      </c>
      <c r="G538" s="226">
        <f>INDEX('Uganda workforce data - raw'!$A$4:$F$619,MATCH($B538, 'Uganda workforce data - raw'!$B$4:$B$619,0), MATCH("Filled Male",'Uganda workforce data - raw'!$A$4:$F$4,0))*INDEX('Mapping cadres'!$B$1:$Z$616,MATCH($B538, 'Mapping cadres'!$B$1:$B$616,0), MATCH(G$32,'Mapping cadres'!$B$1:$Z$1,0))</f>
        <v>0</v>
      </c>
      <c r="H538" s="226">
        <f>INDEX('Uganda workforce data - raw'!$A$4:$F$619,MATCH($B538, 'Uganda workforce data - raw'!$B$4:$B$619,0), MATCH("Filled Male",'Uganda workforce data - raw'!$A$4:$F$4,0))*INDEX('Mapping cadres'!$B$1:$Z$616,MATCH($B538, 'Mapping cadres'!$B$1:$B$616,0), MATCH(H$32,'Mapping cadres'!$B$1:$Z$1,0))</f>
        <v>16</v>
      </c>
      <c r="I538" s="226">
        <f>INDEX('Uganda workforce data - raw'!$A$4:$F$619,MATCH($B538, 'Uganda workforce data - raw'!$B$4:$B$619,0), MATCH("Filled Male",'Uganda workforce data - raw'!$A$4:$F$4,0))*INDEX('Mapping cadres'!$B$1:$Z$616,MATCH($B538, 'Mapping cadres'!$B$1:$B$616,0), MATCH(I$32,'Mapping cadres'!$B$1:$Z$1,0))</f>
        <v>0</v>
      </c>
      <c r="J538" s="226">
        <f>INDEX('Uganda workforce data - raw'!$A$4:$F$619,MATCH($B538, 'Uganda workforce data - raw'!$B$4:$B$619,0), MATCH("Filled Male",'Uganda workforce data - raw'!$A$4:$F$4,0))*INDEX('Mapping cadres'!$B$1:$Z$616,MATCH($B538, 'Mapping cadres'!$B$1:$B$616,0), MATCH(J$32,'Mapping cadres'!$B$1:$Z$1,0))</f>
        <v>0</v>
      </c>
      <c r="K538" s="226">
        <f>INDEX('Uganda workforce data - raw'!$A$4:$F$619,MATCH($B538, 'Uganda workforce data - raw'!$B$4:$B$619,0), MATCH("Filled Male",'Uganda workforce data - raw'!$A$4:$F$4,0))*INDEX('Mapping cadres'!$B$1:$Z$616,MATCH($B538, 'Mapping cadres'!$B$1:$B$616,0), MATCH(K$32,'Mapping cadres'!$B$1:$Z$1,0))</f>
        <v>0</v>
      </c>
      <c r="L538" s="226">
        <f>INDEX('Uganda workforce data - raw'!$A$4:$F$619,MATCH($B538, 'Uganda workforce data - raw'!$B$4:$B$619,0), MATCH("Filled Male",'Uganda workforce data - raw'!$A$4:$F$4,0))*INDEX('Mapping cadres'!$B$1:$Z$616,MATCH($B538, 'Mapping cadres'!$B$1:$B$616,0), MATCH(L$32,'Mapping cadres'!$B$1:$Z$1,0))</f>
        <v>0</v>
      </c>
      <c r="M538" s="226">
        <f>INDEX('Uganda workforce data - raw'!$A$4:$F$619,MATCH($B538, 'Uganda workforce data - raw'!$B$4:$B$619,0), MATCH("Filled Male",'Uganda workforce data - raw'!$A$4:$F$4,0))*INDEX('Mapping cadres'!$B$1:$Z$616,MATCH($B538, 'Mapping cadres'!$B$1:$B$616,0), MATCH(M$32,'Mapping cadres'!$B$1:$Z$1,0))</f>
        <v>0</v>
      </c>
      <c r="N538" s="226">
        <f>INDEX('Uganda workforce data - raw'!$A$4:$F$619,MATCH($B538, 'Uganda workforce data - raw'!$B$4:$B$619,0), MATCH("Filled Male",'Uganda workforce data - raw'!$A$4:$F$4,0))*INDEX('Mapping cadres'!$B$1:$Z$616,MATCH($B538, 'Mapping cadres'!$B$1:$B$616,0), MATCH(N$32,'Mapping cadres'!$B$1:$Z$1,0))</f>
        <v>0</v>
      </c>
      <c r="O538" s="226">
        <f>INDEX('Uganda workforce data - raw'!$A$4:$F$619,MATCH($B538, 'Uganda workforce data - raw'!$B$4:$B$619,0), MATCH("Filled Male",'Uganda workforce data - raw'!$A$4:$F$4,0))*INDEX('Mapping cadres'!$B$1:$Z$616,MATCH($B538, 'Mapping cadres'!$B$1:$B$616,0), MATCH(O$32,'Mapping cadres'!$B$1:$Z$1,0))</f>
        <v>0</v>
      </c>
      <c r="P538" s="226">
        <f>INDEX('Uganda workforce data - raw'!$A$4:$F$619,MATCH($B538, 'Uganda workforce data - raw'!$B$4:$B$619,0), MATCH("Filled Male",'Uganda workforce data - raw'!$A$4:$F$4,0))*INDEX('Mapping cadres'!$B$1:$Z$616,MATCH($B538, 'Mapping cadres'!$B$1:$B$616,0), MATCH(P$32,'Mapping cadres'!$B$1:$Z$1,0))</f>
        <v>0</v>
      </c>
      <c r="Q538" s="226">
        <f>INDEX('Uganda workforce data - raw'!$A$4:$F$619,MATCH($B538, 'Uganda workforce data - raw'!$B$4:$B$619,0), MATCH("Filled Male",'Uganda workforce data - raw'!$A$4:$F$4,0))*INDEX('Mapping cadres'!$B$1:$Z$616,MATCH($B538, 'Mapping cadres'!$B$1:$B$616,0), MATCH(Q$32,'Mapping cadres'!$B$1:$Z$1,0))</f>
        <v>0</v>
      </c>
      <c r="R538" s="226">
        <f>INDEX('Uganda workforce data - raw'!$A$4:$F$619,MATCH($B538, 'Uganda workforce data - raw'!$B$4:$B$619,0), MATCH("Filled Male",'Uganda workforce data - raw'!$A$4:$F$4,0))*INDEX('Mapping cadres'!$B$1:$Z$616,MATCH($B538, 'Mapping cadres'!$B$1:$B$616,0), MATCH(R$32,'Mapping cadres'!$B$1:$Z$1,0))</f>
        <v>0</v>
      </c>
      <c r="S538" s="226">
        <f>INDEX('Uganda workforce data - raw'!$A$4:$F$619,MATCH($B538, 'Uganda workforce data - raw'!$B$4:$B$619,0), MATCH("Filled Male",'Uganda workforce data - raw'!$A$4:$F$4,0))*INDEX('Mapping cadres'!$B$1:$Z$616,MATCH($B538, 'Mapping cadres'!$B$1:$B$616,0), MATCH(S$32,'Mapping cadres'!$B$1:$Z$1,0))</f>
        <v>0</v>
      </c>
      <c r="T538" s="226">
        <f>INDEX('Uganda workforce data - raw'!$A$4:$F$619,MATCH($B538, 'Uganda workforce data - raw'!$B$4:$B$619,0), MATCH("Filled Male",'Uganda workforce data - raw'!$A$4:$F$4,0))*INDEX('Mapping cadres'!$B$1:$Z$616,MATCH($B538, 'Mapping cadres'!$B$1:$B$616,0), MATCH(T$32,'Mapping cadres'!$B$1:$Z$1,0))</f>
        <v>0</v>
      </c>
      <c r="U538" s="226">
        <f>INDEX('Uganda workforce data - raw'!$A$4:$F$619,MATCH($B538, 'Uganda workforce data - raw'!$B$4:$B$619,0), MATCH("Filled Male",'Uganda workforce data - raw'!$A$4:$F$4,0))*INDEX('Mapping cadres'!$B$1:$Z$616,MATCH($B538, 'Mapping cadres'!$B$1:$B$616,0), MATCH(U$32,'Mapping cadres'!$B$1:$Z$1,0))</f>
        <v>0</v>
      </c>
      <c r="V538" s="226">
        <f>INDEX('Uganda workforce data - raw'!$A$4:$F$619,MATCH($B538, 'Uganda workforce data - raw'!$B$4:$B$619,0), MATCH("Filled Male",'Uganda workforce data - raw'!$A$4:$F$4,0))*INDEX('Mapping cadres'!$B$1:$Z$616,MATCH($B538, 'Mapping cadres'!$B$1:$B$616,0), MATCH(V$32,'Mapping cadres'!$B$1:$Z$1,0))</f>
        <v>0</v>
      </c>
      <c r="W538" s="226">
        <f>INDEX('Uganda workforce data - raw'!$A$4:$F$619,MATCH($B538, 'Uganda workforce data - raw'!$B$4:$B$619,0), MATCH("Filled Male",'Uganda workforce data - raw'!$A$4:$F$4,0))*INDEX('Mapping cadres'!$B$1:$Z$616,MATCH($B538, 'Mapping cadres'!$B$1:$B$616,0), MATCH(W$32,'Mapping cadres'!$B$1:$Z$1,0))</f>
        <v>0</v>
      </c>
      <c r="X538" s="226">
        <f>INDEX('Uganda workforce data - raw'!$A$4:$F$619,MATCH($B538, 'Uganda workforce data - raw'!$B$4:$B$619,0), MATCH("Filled Male",'Uganda workforce data - raw'!$A$4:$F$4,0))*INDEX('Mapping cadres'!$B$1:$Z$616,MATCH($B538, 'Mapping cadres'!$B$1:$B$616,0), MATCH(X$32,'Mapping cadres'!$B$1:$Z$1,0))</f>
        <v>0</v>
      </c>
      <c r="Y538" s="226">
        <f>INDEX('Uganda workforce data - raw'!$A$4:$F$619,MATCH($B538, 'Uganda workforce data - raw'!$B$4:$B$619,0), MATCH("Filled Male",'Uganda workforce data - raw'!$A$4:$F$4,0))*INDEX('Mapping cadres'!$B$1:$Z$616,MATCH($B538, 'Mapping cadres'!$B$1:$B$616,0), MATCH(Y$32,'Mapping cadres'!$B$1:$Z$1,0))</f>
        <v>0</v>
      </c>
      <c r="Z538" s="226">
        <f>INDEX('Uganda workforce data - raw'!$A$4:$F$619,MATCH($B538, 'Uganda workforce data - raw'!$B$4:$B$619,0), MATCH("Filled Male",'Uganda workforce data - raw'!$A$4:$F$4,0))*INDEX('Mapping cadres'!$B$1:$Z$616,MATCH($B538, 'Mapping cadres'!$B$1:$B$616,0), MATCH(Z$32,'Mapping cadres'!$B$1:$Z$1,0))</f>
        <v>0</v>
      </c>
      <c r="AA538" s="226">
        <f>INDEX('Uganda workforce data - raw'!$A$4:$F$619,MATCH($B538, 'Uganda workforce data - raw'!$B$4:$B$619,0), MATCH("Filled Female",'Uganda workforce data - raw'!$A$4:$F$4,0))*INDEX('Mapping cadres'!$B$1:$Z$616,MATCH($B538, 'Mapping cadres'!$B$1:$B$616,0), MATCH(AA$32,'Mapping cadres'!$B$1:$Z$1,0))</f>
        <v>0</v>
      </c>
      <c r="AB538" s="226">
        <f>INDEX('Uganda workforce data - raw'!$A$4:$F$619,MATCH($B538, 'Uganda workforce data - raw'!$B$4:$B$619,0), MATCH("Filled Female",'Uganda workforce data - raw'!$A$4:$F$4,0))*INDEX('Mapping cadres'!$B$1:$Z$616,MATCH($B538, 'Mapping cadres'!$B$1:$B$616,0), MATCH(AB$32,'Mapping cadres'!$B$1:$Z$1,0))</f>
        <v>0</v>
      </c>
      <c r="AC538" s="226">
        <f>INDEX('Uganda workforce data - raw'!$A$4:$F$619,MATCH($B538, 'Uganda workforce data - raw'!$B$4:$B$619,0), MATCH("Filled Female",'Uganda workforce data - raw'!$A$4:$F$4,0))*INDEX('Mapping cadres'!$B$1:$Z$616,MATCH($B538, 'Mapping cadres'!$B$1:$B$616,0), MATCH(AC$32,'Mapping cadres'!$B$1:$Z$1,0))</f>
        <v>0</v>
      </c>
      <c r="AD538" s="226">
        <f>INDEX('Uganda workforce data - raw'!$A$4:$F$619,MATCH($B538, 'Uganda workforce data - raw'!$B$4:$B$619,0), MATCH("Filled Female",'Uganda workforce data - raw'!$A$4:$F$4,0))*INDEX('Mapping cadres'!$B$1:$Z$616,MATCH($B538, 'Mapping cadres'!$B$1:$B$616,0), MATCH(AD$32,'Mapping cadres'!$B$1:$Z$1,0))</f>
        <v>0</v>
      </c>
      <c r="AE538" s="226">
        <f>INDEX('Uganda workforce data - raw'!$A$4:$F$619,MATCH($B538, 'Uganda workforce data - raw'!$B$4:$B$619,0), MATCH("Filled Female",'Uganda workforce data - raw'!$A$4:$F$4,0))*INDEX('Mapping cadres'!$B$1:$Z$616,MATCH($B538, 'Mapping cadres'!$B$1:$B$616,0), MATCH(AE$32,'Mapping cadres'!$B$1:$Z$1,0))</f>
        <v>0</v>
      </c>
      <c r="AF538" s="226">
        <f>INDEX('Uganda workforce data - raw'!$A$4:$F$619,MATCH($B538, 'Uganda workforce data - raw'!$B$4:$B$619,0), MATCH("Filled Female",'Uganda workforce data - raw'!$A$4:$F$4,0))*INDEX('Mapping cadres'!$B$1:$Z$616,MATCH($B538, 'Mapping cadres'!$B$1:$B$616,0), MATCH(AF$32,'Mapping cadres'!$B$1:$Z$1,0))</f>
        <v>20</v>
      </c>
      <c r="AG538" s="226">
        <f>INDEX('Uganda workforce data - raw'!$A$4:$F$619,MATCH($B538, 'Uganda workforce data - raw'!$B$4:$B$619,0), MATCH("Filled Female",'Uganda workforce data - raw'!$A$4:$F$4,0))*INDEX('Mapping cadres'!$B$1:$Z$616,MATCH($B538, 'Mapping cadres'!$B$1:$B$616,0), MATCH(AG$32,'Mapping cadres'!$B$1:$Z$1,0))</f>
        <v>0</v>
      </c>
      <c r="AH538" s="226">
        <f>INDEX('Uganda workforce data - raw'!$A$4:$F$619,MATCH($B538, 'Uganda workforce data - raw'!$B$4:$B$619,0), MATCH("Filled Female",'Uganda workforce data - raw'!$A$4:$F$4,0))*INDEX('Mapping cadres'!$B$1:$Z$616,MATCH($B538, 'Mapping cadres'!$B$1:$B$616,0), MATCH(AH$32,'Mapping cadres'!$B$1:$Z$1,0))</f>
        <v>0</v>
      </c>
      <c r="AI538" s="226">
        <f>INDEX('Uganda workforce data - raw'!$A$4:$F$619,MATCH($B538, 'Uganda workforce data - raw'!$B$4:$B$619,0), MATCH("Filled Female",'Uganda workforce data - raw'!$A$4:$F$4,0))*INDEX('Mapping cadres'!$B$1:$Z$616,MATCH($B538, 'Mapping cadres'!$B$1:$B$616,0), MATCH(AI$32,'Mapping cadres'!$B$1:$Z$1,0))</f>
        <v>0</v>
      </c>
      <c r="AJ538" s="226">
        <f>INDEX('Uganda workforce data - raw'!$A$4:$F$619,MATCH($B538, 'Uganda workforce data - raw'!$B$4:$B$619,0), MATCH("Filled Female",'Uganda workforce data - raw'!$A$4:$F$4,0))*INDEX('Mapping cadres'!$B$1:$Z$616,MATCH($B538, 'Mapping cadres'!$B$1:$B$616,0), MATCH(AJ$32,'Mapping cadres'!$B$1:$Z$1,0))</f>
        <v>0</v>
      </c>
      <c r="AK538" s="226">
        <f>INDEX('Uganda workforce data - raw'!$A$4:$F$619,MATCH($B538, 'Uganda workforce data - raw'!$B$4:$B$619,0), MATCH("Filled Female",'Uganda workforce data - raw'!$A$4:$F$4,0))*INDEX('Mapping cadres'!$B$1:$Z$616,MATCH($B538, 'Mapping cadres'!$B$1:$B$616,0), MATCH(AK$32,'Mapping cadres'!$B$1:$Z$1,0))</f>
        <v>0</v>
      </c>
      <c r="AL538" s="226">
        <f>INDEX('Uganda workforce data - raw'!$A$4:$F$619,MATCH($B538, 'Uganda workforce data - raw'!$B$4:$B$619,0), MATCH("Filled Female",'Uganda workforce data - raw'!$A$4:$F$4,0))*INDEX('Mapping cadres'!$B$1:$Z$616,MATCH($B538, 'Mapping cadres'!$B$1:$B$616,0), MATCH(AL$32,'Mapping cadres'!$B$1:$Z$1,0))</f>
        <v>0</v>
      </c>
      <c r="AM538" s="226">
        <f>INDEX('Uganda workforce data - raw'!$A$4:$F$619,MATCH($B538, 'Uganda workforce data - raw'!$B$4:$B$619,0), MATCH("Filled Female",'Uganda workforce data - raw'!$A$4:$F$4,0))*INDEX('Mapping cadres'!$B$1:$Z$616,MATCH($B538, 'Mapping cadres'!$B$1:$B$616,0), MATCH(AM$32,'Mapping cadres'!$B$1:$Z$1,0))</f>
        <v>0</v>
      </c>
      <c r="AN538" s="226">
        <f>INDEX('Uganda workforce data - raw'!$A$4:$F$619,MATCH($B538, 'Uganda workforce data - raw'!$B$4:$B$619,0), MATCH("Filled Female",'Uganda workforce data - raw'!$A$4:$F$4,0))*INDEX('Mapping cadres'!$B$1:$Z$616,MATCH($B538, 'Mapping cadres'!$B$1:$B$616,0), MATCH(AN$32,'Mapping cadres'!$B$1:$Z$1,0))</f>
        <v>0</v>
      </c>
      <c r="AO538" s="226">
        <f>INDEX('Uganda workforce data - raw'!$A$4:$F$619,MATCH($B538, 'Uganda workforce data - raw'!$B$4:$B$619,0), MATCH("Filled Female",'Uganda workforce data - raw'!$A$4:$F$4,0))*INDEX('Mapping cadres'!$B$1:$Z$616,MATCH($B538, 'Mapping cadres'!$B$1:$B$616,0), MATCH(AO$32,'Mapping cadres'!$B$1:$Z$1,0))</f>
        <v>0</v>
      </c>
      <c r="AP538" s="226">
        <f>INDEX('Uganda workforce data - raw'!$A$4:$F$619,MATCH($B538, 'Uganda workforce data - raw'!$B$4:$B$619,0), MATCH("Filled Female",'Uganda workforce data - raw'!$A$4:$F$4,0))*INDEX('Mapping cadres'!$B$1:$Z$616,MATCH($B538, 'Mapping cadres'!$B$1:$B$616,0), MATCH(AP$32,'Mapping cadres'!$B$1:$Z$1,0))</f>
        <v>0</v>
      </c>
      <c r="AQ538" s="226">
        <f>INDEX('Uganda workforce data - raw'!$A$4:$F$619,MATCH($B538, 'Uganda workforce data - raw'!$B$4:$B$619,0), MATCH("Filled Female",'Uganda workforce data - raw'!$A$4:$F$4,0))*INDEX('Mapping cadres'!$B$1:$Z$616,MATCH($B538, 'Mapping cadres'!$B$1:$B$616,0), MATCH(AQ$32,'Mapping cadres'!$B$1:$Z$1,0))</f>
        <v>0</v>
      </c>
      <c r="AR538" s="226">
        <f>INDEX('Uganda workforce data - raw'!$A$4:$F$619,MATCH($B538, 'Uganda workforce data - raw'!$B$4:$B$619,0), MATCH("Filled Female",'Uganda workforce data - raw'!$A$4:$F$4,0))*INDEX('Mapping cadres'!$B$1:$Z$616,MATCH($B538, 'Mapping cadres'!$B$1:$B$616,0), MATCH(AR$32,'Mapping cadres'!$B$1:$Z$1,0))</f>
        <v>0</v>
      </c>
      <c r="AS538" s="226">
        <f>INDEX('Uganda workforce data - raw'!$A$4:$F$619,MATCH($B538, 'Uganda workforce data - raw'!$B$4:$B$619,0), MATCH("Filled Female",'Uganda workforce data - raw'!$A$4:$F$4,0))*INDEX('Mapping cadres'!$B$1:$Z$616,MATCH($B538, 'Mapping cadres'!$B$1:$B$616,0), MATCH(AS$32,'Mapping cadres'!$B$1:$Z$1,0))</f>
        <v>0</v>
      </c>
      <c r="AT538" s="226">
        <f>INDEX('Uganda workforce data - raw'!$A$4:$F$619,MATCH($B538, 'Uganda workforce data - raw'!$B$4:$B$619,0), MATCH("Filled Female",'Uganda workforce data - raw'!$A$4:$F$4,0))*INDEX('Mapping cadres'!$B$1:$Z$616,MATCH($B538, 'Mapping cadres'!$B$1:$B$616,0), MATCH(AT$32,'Mapping cadres'!$B$1:$Z$1,0))</f>
        <v>0</v>
      </c>
      <c r="AU538" s="226">
        <f>INDEX('Uganda workforce data - raw'!$A$4:$F$619,MATCH($B538, 'Uganda workforce data - raw'!$B$4:$B$619,0), MATCH("Filled Female",'Uganda workforce data - raw'!$A$4:$F$4,0))*INDEX('Mapping cadres'!$B$1:$Z$616,MATCH($B538, 'Mapping cadres'!$B$1:$B$616,0), MATCH(AU$32,'Mapping cadres'!$B$1:$Z$1,0))</f>
        <v>0</v>
      </c>
      <c r="AV538" s="226">
        <f>INDEX('Uganda workforce data - raw'!$A$4:$F$619,MATCH($B538, 'Uganda workforce data - raw'!$B$4:$B$619,0), MATCH("Filled Female",'Uganda workforce data - raw'!$A$4:$F$4,0))*INDEX('Mapping cadres'!$B$1:$Z$616,MATCH($B538, 'Mapping cadres'!$B$1:$B$616,0), MATCH(AV$32,'Mapping cadres'!$B$1:$Z$1,0))</f>
        <v>0</v>
      </c>
      <c r="AW538" s="226">
        <f>INDEX('Uganda workforce data - raw'!$A$4:$F$619,MATCH($B538, 'Uganda workforce data - raw'!$B$4:$B$619,0), MATCH("Filled Female",'Uganda workforce data - raw'!$A$4:$F$4,0))*INDEX('Mapping cadres'!$B$1:$Z$616,MATCH($B538, 'Mapping cadres'!$B$1:$B$616,0), MATCH(AW$32,'Mapping cadres'!$B$1:$Z$1,0))</f>
        <v>0</v>
      </c>
      <c r="AX538" s="226">
        <f>INDEX('Uganda workforce data - raw'!$A$4:$F$619,MATCH($B538, 'Uganda workforce data - raw'!$B$4:$B$619,0), MATCH("Filled Female",'Uganda workforce data - raw'!$A$4:$F$4,0))*INDEX('Mapping cadres'!$B$1:$Z$616,MATCH($B538, 'Mapping cadres'!$B$1:$B$616,0), MATCH(AX$32,'Mapping cadres'!$B$1:$Z$1,0))</f>
        <v>0</v>
      </c>
      <c r="AY538" s="226">
        <f t="shared" si="173"/>
        <v>0</v>
      </c>
      <c r="AZ538" s="226">
        <f t="shared" si="174"/>
        <v>0</v>
      </c>
      <c r="BA538" s="226">
        <f t="shared" si="175"/>
        <v>0</v>
      </c>
      <c r="BB538" s="226">
        <f t="shared" si="176"/>
        <v>0</v>
      </c>
      <c r="BC538" s="226">
        <f t="shared" si="177"/>
        <v>0</v>
      </c>
      <c r="BD538" s="226">
        <f t="shared" si="178"/>
        <v>36</v>
      </c>
      <c r="BE538" s="226">
        <f t="shared" si="179"/>
        <v>0</v>
      </c>
      <c r="BF538" s="226">
        <f t="shared" si="180"/>
        <v>0</v>
      </c>
      <c r="BG538" s="226">
        <f t="shared" si="181"/>
        <v>0</v>
      </c>
      <c r="BH538" s="226">
        <f t="shared" si="182"/>
        <v>0</v>
      </c>
      <c r="BI538" s="226">
        <f t="shared" si="183"/>
        <v>0</v>
      </c>
      <c r="BJ538" s="226">
        <f t="shared" si="184"/>
        <v>0</v>
      </c>
      <c r="BK538" s="226">
        <f t="shared" si="185"/>
        <v>0</v>
      </c>
      <c r="BL538" s="226">
        <f t="shared" si="186"/>
        <v>0</v>
      </c>
      <c r="BM538" s="226">
        <f t="shared" si="187"/>
        <v>0</v>
      </c>
      <c r="BN538" s="226">
        <f t="shared" si="188"/>
        <v>0</v>
      </c>
      <c r="BO538" s="226">
        <f t="shared" si="189"/>
        <v>0</v>
      </c>
      <c r="BP538" s="226">
        <f t="shared" si="190"/>
        <v>0</v>
      </c>
      <c r="BQ538" s="226">
        <f t="shared" si="191"/>
        <v>0</v>
      </c>
      <c r="BR538" s="226">
        <f t="shared" si="192"/>
        <v>0</v>
      </c>
      <c r="BS538" s="226">
        <f t="shared" si="193"/>
        <v>0</v>
      </c>
      <c r="BT538" s="226">
        <f t="shared" si="194"/>
        <v>0</v>
      </c>
      <c r="BU538" s="226">
        <f t="shared" si="195"/>
        <v>0</v>
      </c>
      <c r="BV538" s="226">
        <f t="shared" si="196"/>
        <v>0</v>
      </c>
    </row>
    <row r="539" spans="1:74">
      <c r="A539" s="226">
        <v>507</v>
      </c>
      <c r="B539" s="226" t="s">
        <v>1805</v>
      </c>
      <c r="C539" s="226">
        <f>INDEX('Uganda workforce data - raw'!$A$4:$F$619,MATCH($B539, 'Uganda workforce data - raw'!$B$4:$B$619,0), MATCH("Filled Male",'Uganda workforce data - raw'!$A$4:$F$4,0))*INDEX('Mapping cadres'!$B$1:$Z$616,MATCH($B539, 'Mapping cadres'!$B$1:$B$616,0), MATCH(C$32,'Mapping cadres'!$B$1:$Z$1,0))</f>
        <v>0</v>
      </c>
      <c r="D539" s="226">
        <f>INDEX('Uganda workforce data - raw'!$A$4:$F$619,MATCH($B539, 'Uganda workforce data - raw'!$B$4:$B$619,0), MATCH("Filled Male",'Uganda workforce data - raw'!$A$4:$F$4,0))*INDEX('Mapping cadres'!$B$1:$Z$616,MATCH($B539, 'Mapping cadres'!$B$1:$B$616,0), MATCH(D$32,'Mapping cadres'!$B$1:$Z$1,0))</f>
        <v>0</v>
      </c>
      <c r="E539" s="226">
        <f>INDEX('Uganda workforce data - raw'!$A$4:$F$619,MATCH($B539, 'Uganda workforce data - raw'!$B$4:$B$619,0), MATCH("Filled Male",'Uganda workforce data - raw'!$A$4:$F$4,0))*INDEX('Mapping cadres'!$B$1:$Z$616,MATCH($B539, 'Mapping cadres'!$B$1:$B$616,0), MATCH(E$32,'Mapping cadres'!$B$1:$Z$1,0))</f>
        <v>0</v>
      </c>
      <c r="F539" s="226">
        <f>INDEX('Uganda workforce data - raw'!$A$4:$F$619,MATCH($B539, 'Uganda workforce data - raw'!$B$4:$B$619,0), MATCH("Filled Male",'Uganda workforce data - raw'!$A$4:$F$4,0))*INDEX('Mapping cadres'!$B$1:$Z$616,MATCH($B539, 'Mapping cadres'!$B$1:$B$616,0), MATCH(F$32,'Mapping cadres'!$B$1:$Z$1,0))</f>
        <v>0</v>
      </c>
      <c r="G539" s="226">
        <f>INDEX('Uganda workforce data - raw'!$A$4:$F$619,MATCH($B539, 'Uganda workforce data - raw'!$B$4:$B$619,0), MATCH("Filled Male",'Uganda workforce data - raw'!$A$4:$F$4,0))*INDEX('Mapping cadres'!$B$1:$Z$616,MATCH($B539, 'Mapping cadres'!$B$1:$B$616,0), MATCH(G$32,'Mapping cadres'!$B$1:$Z$1,0))</f>
        <v>1</v>
      </c>
      <c r="H539" s="226">
        <f>INDEX('Uganda workforce data - raw'!$A$4:$F$619,MATCH($B539, 'Uganda workforce data - raw'!$B$4:$B$619,0), MATCH("Filled Male",'Uganda workforce data - raw'!$A$4:$F$4,0))*INDEX('Mapping cadres'!$B$1:$Z$616,MATCH($B539, 'Mapping cadres'!$B$1:$B$616,0), MATCH(H$32,'Mapping cadres'!$B$1:$Z$1,0))</f>
        <v>0</v>
      </c>
      <c r="I539" s="226">
        <f>INDEX('Uganda workforce data - raw'!$A$4:$F$619,MATCH($B539, 'Uganda workforce data - raw'!$B$4:$B$619,0), MATCH("Filled Male",'Uganda workforce data - raw'!$A$4:$F$4,0))*INDEX('Mapping cadres'!$B$1:$Z$616,MATCH($B539, 'Mapping cadres'!$B$1:$B$616,0), MATCH(I$32,'Mapping cadres'!$B$1:$Z$1,0))</f>
        <v>0</v>
      </c>
      <c r="J539" s="226">
        <f>INDEX('Uganda workforce data - raw'!$A$4:$F$619,MATCH($B539, 'Uganda workforce data - raw'!$B$4:$B$619,0), MATCH("Filled Male",'Uganda workforce data - raw'!$A$4:$F$4,0))*INDEX('Mapping cadres'!$B$1:$Z$616,MATCH($B539, 'Mapping cadres'!$B$1:$B$616,0), MATCH(J$32,'Mapping cadres'!$B$1:$Z$1,0))</f>
        <v>0</v>
      </c>
      <c r="K539" s="226">
        <f>INDEX('Uganda workforce data - raw'!$A$4:$F$619,MATCH($B539, 'Uganda workforce data - raw'!$B$4:$B$619,0), MATCH("Filled Male",'Uganda workforce data - raw'!$A$4:$F$4,0))*INDEX('Mapping cadres'!$B$1:$Z$616,MATCH($B539, 'Mapping cadres'!$B$1:$B$616,0), MATCH(K$32,'Mapping cadres'!$B$1:$Z$1,0))</f>
        <v>0</v>
      </c>
      <c r="L539" s="226">
        <f>INDEX('Uganda workforce data - raw'!$A$4:$F$619,MATCH($B539, 'Uganda workforce data - raw'!$B$4:$B$619,0), MATCH("Filled Male",'Uganda workforce data - raw'!$A$4:$F$4,0))*INDEX('Mapping cadres'!$B$1:$Z$616,MATCH($B539, 'Mapping cadres'!$B$1:$B$616,0), MATCH(L$32,'Mapping cadres'!$B$1:$Z$1,0))</f>
        <v>0</v>
      </c>
      <c r="M539" s="226">
        <f>INDEX('Uganda workforce data - raw'!$A$4:$F$619,MATCH($B539, 'Uganda workforce data - raw'!$B$4:$B$619,0), MATCH("Filled Male",'Uganda workforce data - raw'!$A$4:$F$4,0))*INDEX('Mapping cadres'!$B$1:$Z$616,MATCH($B539, 'Mapping cadres'!$B$1:$B$616,0), MATCH(M$32,'Mapping cadres'!$B$1:$Z$1,0))</f>
        <v>0</v>
      </c>
      <c r="N539" s="226">
        <f>INDEX('Uganda workforce data - raw'!$A$4:$F$619,MATCH($B539, 'Uganda workforce data - raw'!$B$4:$B$619,0), MATCH("Filled Male",'Uganda workforce data - raw'!$A$4:$F$4,0))*INDEX('Mapping cadres'!$B$1:$Z$616,MATCH($B539, 'Mapping cadres'!$B$1:$B$616,0), MATCH(N$32,'Mapping cadres'!$B$1:$Z$1,0))</f>
        <v>0</v>
      </c>
      <c r="O539" s="226">
        <f>INDEX('Uganda workforce data - raw'!$A$4:$F$619,MATCH($B539, 'Uganda workforce data - raw'!$B$4:$B$619,0), MATCH("Filled Male",'Uganda workforce data - raw'!$A$4:$F$4,0))*INDEX('Mapping cadres'!$B$1:$Z$616,MATCH($B539, 'Mapping cadres'!$B$1:$B$616,0), MATCH(O$32,'Mapping cadres'!$B$1:$Z$1,0))</f>
        <v>0</v>
      </c>
      <c r="P539" s="226">
        <f>INDEX('Uganda workforce data - raw'!$A$4:$F$619,MATCH($B539, 'Uganda workforce data - raw'!$B$4:$B$619,0), MATCH("Filled Male",'Uganda workforce data - raw'!$A$4:$F$4,0))*INDEX('Mapping cadres'!$B$1:$Z$616,MATCH($B539, 'Mapping cadres'!$B$1:$B$616,0), MATCH(P$32,'Mapping cadres'!$B$1:$Z$1,0))</f>
        <v>0</v>
      </c>
      <c r="Q539" s="226">
        <f>INDEX('Uganda workforce data - raw'!$A$4:$F$619,MATCH($B539, 'Uganda workforce data - raw'!$B$4:$B$619,0), MATCH("Filled Male",'Uganda workforce data - raw'!$A$4:$F$4,0))*INDEX('Mapping cadres'!$B$1:$Z$616,MATCH($B539, 'Mapping cadres'!$B$1:$B$616,0), MATCH(Q$32,'Mapping cadres'!$B$1:$Z$1,0))</f>
        <v>0</v>
      </c>
      <c r="R539" s="226">
        <f>INDEX('Uganda workforce data - raw'!$A$4:$F$619,MATCH($B539, 'Uganda workforce data - raw'!$B$4:$B$619,0), MATCH("Filled Male",'Uganda workforce data - raw'!$A$4:$F$4,0))*INDEX('Mapping cadres'!$B$1:$Z$616,MATCH($B539, 'Mapping cadres'!$B$1:$B$616,0), MATCH(R$32,'Mapping cadres'!$B$1:$Z$1,0))</f>
        <v>0</v>
      </c>
      <c r="S539" s="226">
        <f>INDEX('Uganda workforce data - raw'!$A$4:$F$619,MATCH($B539, 'Uganda workforce data - raw'!$B$4:$B$619,0), MATCH("Filled Male",'Uganda workforce data - raw'!$A$4:$F$4,0))*INDEX('Mapping cadres'!$B$1:$Z$616,MATCH($B539, 'Mapping cadres'!$B$1:$B$616,0), MATCH(S$32,'Mapping cadres'!$B$1:$Z$1,0))</f>
        <v>0</v>
      </c>
      <c r="T539" s="226">
        <f>INDEX('Uganda workforce data - raw'!$A$4:$F$619,MATCH($B539, 'Uganda workforce data - raw'!$B$4:$B$619,0), MATCH("Filled Male",'Uganda workforce data - raw'!$A$4:$F$4,0))*INDEX('Mapping cadres'!$B$1:$Z$616,MATCH($B539, 'Mapping cadres'!$B$1:$B$616,0), MATCH(T$32,'Mapping cadres'!$B$1:$Z$1,0))</f>
        <v>0</v>
      </c>
      <c r="U539" s="226">
        <f>INDEX('Uganda workforce data - raw'!$A$4:$F$619,MATCH($B539, 'Uganda workforce data - raw'!$B$4:$B$619,0), MATCH("Filled Male",'Uganda workforce data - raw'!$A$4:$F$4,0))*INDEX('Mapping cadres'!$B$1:$Z$616,MATCH($B539, 'Mapping cadres'!$B$1:$B$616,0), MATCH(U$32,'Mapping cadres'!$B$1:$Z$1,0))</f>
        <v>0</v>
      </c>
      <c r="V539" s="226">
        <f>INDEX('Uganda workforce data - raw'!$A$4:$F$619,MATCH($B539, 'Uganda workforce data - raw'!$B$4:$B$619,0), MATCH("Filled Male",'Uganda workforce data - raw'!$A$4:$F$4,0))*INDEX('Mapping cadres'!$B$1:$Z$616,MATCH($B539, 'Mapping cadres'!$B$1:$B$616,0), MATCH(V$32,'Mapping cadres'!$B$1:$Z$1,0))</f>
        <v>0</v>
      </c>
      <c r="W539" s="226">
        <f>INDEX('Uganda workforce data - raw'!$A$4:$F$619,MATCH($B539, 'Uganda workforce data - raw'!$B$4:$B$619,0), MATCH("Filled Male",'Uganda workforce data - raw'!$A$4:$F$4,0))*INDEX('Mapping cadres'!$B$1:$Z$616,MATCH($B539, 'Mapping cadres'!$B$1:$B$616,0), MATCH(W$32,'Mapping cadres'!$B$1:$Z$1,0))</f>
        <v>0</v>
      </c>
      <c r="X539" s="226">
        <f>INDEX('Uganda workforce data - raw'!$A$4:$F$619,MATCH($B539, 'Uganda workforce data - raw'!$B$4:$B$619,0), MATCH("Filled Male",'Uganda workforce data - raw'!$A$4:$F$4,0))*INDEX('Mapping cadres'!$B$1:$Z$616,MATCH($B539, 'Mapping cadres'!$B$1:$B$616,0), MATCH(X$32,'Mapping cadres'!$B$1:$Z$1,0))</f>
        <v>0</v>
      </c>
      <c r="Y539" s="226">
        <f>INDEX('Uganda workforce data - raw'!$A$4:$F$619,MATCH($B539, 'Uganda workforce data - raw'!$B$4:$B$619,0), MATCH("Filled Male",'Uganda workforce data - raw'!$A$4:$F$4,0))*INDEX('Mapping cadres'!$B$1:$Z$616,MATCH($B539, 'Mapping cadres'!$B$1:$B$616,0), MATCH(Y$32,'Mapping cadres'!$B$1:$Z$1,0))</f>
        <v>0</v>
      </c>
      <c r="Z539" s="226">
        <f>INDEX('Uganda workforce data - raw'!$A$4:$F$619,MATCH($B539, 'Uganda workforce data - raw'!$B$4:$B$619,0), MATCH("Filled Male",'Uganda workforce data - raw'!$A$4:$F$4,0))*INDEX('Mapping cadres'!$B$1:$Z$616,MATCH($B539, 'Mapping cadres'!$B$1:$B$616,0), MATCH(Z$32,'Mapping cadres'!$B$1:$Z$1,0))</f>
        <v>0</v>
      </c>
      <c r="AA539" s="226">
        <f>INDEX('Uganda workforce data - raw'!$A$4:$F$619,MATCH($B539, 'Uganda workforce data - raw'!$B$4:$B$619,0), MATCH("Filled Female",'Uganda workforce data - raw'!$A$4:$F$4,0))*INDEX('Mapping cadres'!$B$1:$Z$616,MATCH($B539, 'Mapping cadres'!$B$1:$B$616,0), MATCH(AA$32,'Mapping cadres'!$B$1:$Z$1,0))</f>
        <v>0</v>
      </c>
      <c r="AB539" s="226">
        <f>INDEX('Uganda workforce data - raw'!$A$4:$F$619,MATCH($B539, 'Uganda workforce data - raw'!$B$4:$B$619,0), MATCH("Filled Female",'Uganda workforce data - raw'!$A$4:$F$4,0))*INDEX('Mapping cadres'!$B$1:$Z$616,MATCH($B539, 'Mapping cadres'!$B$1:$B$616,0), MATCH(AB$32,'Mapping cadres'!$B$1:$Z$1,0))</f>
        <v>0</v>
      </c>
      <c r="AC539" s="226">
        <f>INDEX('Uganda workforce data - raw'!$A$4:$F$619,MATCH($B539, 'Uganda workforce data - raw'!$B$4:$B$619,0), MATCH("Filled Female",'Uganda workforce data - raw'!$A$4:$F$4,0))*INDEX('Mapping cadres'!$B$1:$Z$616,MATCH($B539, 'Mapping cadres'!$B$1:$B$616,0), MATCH(AC$32,'Mapping cadres'!$B$1:$Z$1,0))</f>
        <v>0</v>
      </c>
      <c r="AD539" s="226">
        <f>INDEX('Uganda workforce data - raw'!$A$4:$F$619,MATCH($B539, 'Uganda workforce data - raw'!$B$4:$B$619,0), MATCH("Filled Female",'Uganda workforce data - raw'!$A$4:$F$4,0))*INDEX('Mapping cadres'!$B$1:$Z$616,MATCH($B539, 'Mapping cadres'!$B$1:$B$616,0), MATCH(AD$32,'Mapping cadres'!$B$1:$Z$1,0))</f>
        <v>0</v>
      </c>
      <c r="AE539" s="226">
        <f>INDEX('Uganda workforce data - raw'!$A$4:$F$619,MATCH($B539, 'Uganda workforce data - raw'!$B$4:$B$619,0), MATCH("Filled Female",'Uganda workforce data - raw'!$A$4:$F$4,0))*INDEX('Mapping cadres'!$B$1:$Z$616,MATCH($B539, 'Mapping cadres'!$B$1:$B$616,0), MATCH(AE$32,'Mapping cadres'!$B$1:$Z$1,0))</f>
        <v>0</v>
      </c>
      <c r="AF539" s="226">
        <f>INDEX('Uganda workforce data - raw'!$A$4:$F$619,MATCH($B539, 'Uganda workforce data - raw'!$B$4:$B$619,0), MATCH("Filled Female",'Uganda workforce data - raw'!$A$4:$F$4,0))*INDEX('Mapping cadres'!$B$1:$Z$616,MATCH($B539, 'Mapping cadres'!$B$1:$B$616,0), MATCH(AF$32,'Mapping cadres'!$B$1:$Z$1,0))</f>
        <v>0</v>
      </c>
      <c r="AG539" s="226">
        <f>INDEX('Uganda workforce data - raw'!$A$4:$F$619,MATCH($B539, 'Uganda workforce data - raw'!$B$4:$B$619,0), MATCH("Filled Female",'Uganda workforce data - raw'!$A$4:$F$4,0))*INDEX('Mapping cadres'!$B$1:$Z$616,MATCH($B539, 'Mapping cadres'!$B$1:$B$616,0), MATCH(AG$32,'Mapping cadres'!$B$1:$Z$1,0))</f>
        <v>0</v>
      </c>
      <c r="AH539" s="226">
        <f>INDEX('Uganda workforce data - raw'!$A$4:$F$619,MATCH($B539, 'Uganda workforce data - raw'!$B$4:$B$619,0), MATCH("Filled Female",'Uganda workforce data - raw'!$A$4:$F$4,0))*INDEX('Mapping cadres'!$B$1:$Z$616,MATCH($B539, 'Mapping cadres'!$B$1:$B$616,0), MATCH(AH$32,'Mapping cadres'!$B$1:$Z$1,0))</f>
        <v>0</v>
      </c>
      <c r="AI539" s="226">
        <f>INDEX('Uganda workforce data - raw'!$A$4:$F$619,MATCH($B539, 'Uganda workforce data - raw'!$B$4:$B$619,0), MATCH("Filled Female",'Uganda workforce data - raw'!$A$4:$F$4,0))*INDEX('Mapping cadres'!$B$1:$Z$616,MATCH($B539, 'Mapping cadres'!$B$1:$B$616,0), MATCH(AI$32,'Mapping cadres'!$B$1:$Z$1,0))</f>
        <v>0</v>
      </c>
      <c r="AJ539" s="226">
        <f>INDEX('Uganda workforce data - raw'!$A$4:$F$619,MATCH($B539, 'Uganda workforce data - raw'!$B$4:$B$619,0), MATCH("Filled Female",'Uganda workforce data - raw'!$A$4:$F$4,0))*INDEX('Mapping cadres'!$B$1:$Z$616,MATCH($B539, 'Mapping cadres'!$B$1:$B$616,0), MATCH(AJ$32,'Mapping cadres'!$B$1:$Z$1,0))</f>
        <v>0</v>
      </c>
      <c r="AK539" s="226">
        <f>INDEX('Uganda workforce data - raw'!$A$4:$F$619,MATCH($B539, 'Uganda workforce data - raw'!$B$4:$B$619,0), MATCH("Filled Female",'Uganda workforce data - raw'!$A$4:$F$4,0))*INDEX('Mapping cadres'!$B$1:$Z$616,MATCH($B539, 'Mapping cadres'!$B$1:$B$616,0), MATCH(AK$32,'Mapping cadres'!$B$1:$Z$1,0))</f>
        <v>0</v>
      </c>
      <c r="AL539" s="226">
        <f>INDEX('Uganda workforce data - raw'!$A$4:$F$619,MATCH($B539, 'Uganda workforce data - raw'!$B$4:$B$619,0), MATCH("Filled Female",'Uganda workforce data - raw'!$A$4:$F$4,0))*INDEX('Mapping cadres'!$B$1:$Z$616,MATCH($B539, 'Mapping cadres'!$B$1:$B$616,0), MATCH(AL$32,'Mapping cadres'!$B$1:$Z$1,0))</f>
        <v>0</v>
      </c>
      <c r="AM539" s="226">
        <f>INDEX('Uganda workforce data - raw'!$A$4:$F$619,MATCH($B539, 'Uganda workforce data - raw'!$B$4:$B$619,0), MATCH("Filled Female",'Uganda workforce data - raw'!$A$4:$F$4,0))*INDEX('Mapping cadres'!$B$1:$Z$616,MATCH($B539, 'Mapping cadres'!$B$1:$B$616,0), MATCH(AM$32,'Mapping cadres'!$B$1:$Z$1,0))</f>
        <v>0</v>
      </c>
      <c r="AN539" s="226">
        <f>INDEX('Uganda workforce data - raw'!$A$4:$F$619,MATCH($B539, 'Uganda workforce data - raw'!$B$4:$B$619,0), MATCH("Filled Female",'Uganda workforce data - raw'!$A$4:$F$4,0))*INDEX('Mapping cadres'!$B$1:$Z$616,MATCH($B539, 'Mapping cadres'!$B$1:$B$616,0), MATCH(AN$32,'Mapping cadres'!$B$1:$Z$1,0))</f>
        <v>0</v>
      </c>
      <c r="AO539" s="226">
        <f>INDEX('Uganda workforce data - raw'!$A$4:$F$619,MATCH($B539, 'Uganda workforce data - raw'!$B$4:$B$619,0), MATCH("Filled Female",'Uganda workforce data - raw'!$A$4:$F$4,0))*INDEX('Mapping cadres'!$B$1:$Z$616,MATCH($B539, 'Mapping cadres'!$B$1:$B$616,0), MATCH(AO$32,'Mapping cadres'!$B$1:$Z$1,0))</f>
        <v>0</v>
      </c>
      <c r="AP539" s="226">
        <f>INDEX('Uganda workforce data - raw'!$A$4:$F$619,MATCH($B539, 'Uganda workforce data - raw'!$B$4:$B$619,0), MATCH("Filled Female",'Uganda workforce data - raw'!$A$4:$F$4,0))*INDEX('Mapping cadres'!$B$1:$Z$616,MATCH($B539, 'Mapping cadres'!$B$1:$B$616,0), MATCH(AP$32,'Mapping cadres'!$B$1:$Z$1,0))</f>
        <v>0</v>
      </c>
      <c r="AQ539" s="226">
        <f>INDEX('Uganda workforce data - raw'!$A$4:$F$619,MATCH($B539, 'Uganda workforce data - raw'!$B$4:$B$619,0), MATCH("Filled Female",'Uganda workforce data - raw'!$A$4:$F$4,0))*INDEX('Mapping cadres'!$B$1:$Z$616,MATCH($B539, 'Mapping cadres'!$B$1:$B$616,0), MATCH(AQ$32,'Mapping cadres'!$B$1:$Z$1,0))</f>
        <v>0</v>
      </c>
      <c r="AR539" s="226">
        <f>INDEX('Uganda workforce data - raw'!$A$4:$F$619,MATCH($B539, 'Uganda workforce data - raw'!$B$4:$B$619,0), MATCH("Filled Female",'Uganda workforce data - raw'!$A$4:$F$4,0))*INDEX('Mapping cadres'!$B$1:$Z$616,MATCH($B539, 'Mapping cadres'!$B$1:$B$616,0), MATCH(AR$32,'Mapping cadres'!$B$1:$Z$1,0))</f>
        <v>0</v>
      </c>
      <c r="AS539" s="226">
        <f>INDEX('Uganda workforce data - raw'!$A$4:$F$619,MATCH($B539, 'Uganda workforce data - raw'!$B$4:$B$619,0), MATCH("Filled Female",'Uganda workforce data - raw'!$A$4:$F$4,0))*INDEX('Mapping cadres'!$B$1:$Z$616,MATCH($B539, 'Mapping cadres'!$B$1:$B$616,0), MATCH(AS$32,'Mapping cadres'!$B$1:$Z$1,0))</f>
        <v>0</v>
      </c>
      <c r="AT539" s="226">
        <f>INDEX('Uganda workforce data - raw'!$A$4:$F$619,MATCH($B539, 'Uganda workforce data - raw'!$B$4:$B$619,0), MATCH("Filled Female",'Uganda workforce data - raw'!$A$4:$F$4,0))*INDEX('Mapping cadres'!$B$1:$Z$616,MATCH($B539, 'Mapping cadres'!$B$1:$B$616,0), MATCH(AT$32,'Mapping cadres'!$B$1:$Z$1,0))</f>
        <v>0</v>
      </c>
      <c r="AU539" s="226">
        <f>INDEX('Uganda workforce data - raw'!$A$4:$F$619,MATCH($B539, 'Uganda workforce data - raw'!$B$4:$B$619,0), MATCH("Filled Female",'Uganda workforce data - raw'!$A$4:$F$4,0))*INDEX('Mapping cadres'!$B$1:$Z$616,MATCH($B539, 'Mapping cadres'!$B$1:$B$616,0), MATCH(AU$32,'Mapping cadres'!$B$1:$Z$1,0))</f>
        <v>0</v>
      </c>
      <c r="AV539" s="226">
        <f>INDEX('Uganda workforce data - raw'!$A$4:$F$619,MATCH($B539, 'Uganda workforce data - raw'!$B$4:$B$619,0), MATCH("Filled Female",'Uganda workforce data - raw'!$A$4:$F$4,0))*INDEX('Mapping cadres'!$B$1:$Z$616,MATCH($B539, 'Mapping cadres'!$B$1:$B$616,0), MATCH(AV$32,'Mapping cadres'!$B$1:$Z$1,0))</f>
        <v>0</v>
      </c>
      <c r="AW539" s="226">
        <f>INDEX('Uganda workforce data - raw'!$A$4:$F$619,MATCH($B539, 'Uganda workforce data - raw'!$B$4:$B$619,0), MATCH("Filled Female",'Uganda workforce data - raw'!$A$4:$F$4,0))*INDEX('Mapping cadres'!$B$1:$Z$616,MATCH($B539, 'Mapping cadres'!$B$1:$B$616,0), MATCH(AW$32,'Mapping cadres'!$B$1:$Z$1,0))</f>
        <v>0</v>
      </c>
      <c r="AX539" s="226">
        <f>INDEX('Uganda workforce data - raw'!$A$4:$F$619,MATCH($B539, 'Uganda workforce data - raw'!$B$4:$B$619,0), MATCH("Filled Female",'Uganda workforce data - raw'!$A$4:$F$4,0))*INDEX('Mapping cadres'!$B$1:$Z$616,MATCH($B539, 'Mapping cadres'!$B$1:$B$616,0), MATCH(AX$32,'Mapping cadres'!$B$1:$Z$1,0))</f>
        <v>0</v>
      </c>
      <c r="AY539" s="226">
        <f t="shared" si="173"/>
        <v>0</v>
      </c>
      <c r="AZ539" s="226">
        <f t="shared" si="174"/>
        <v>0</v>
      </c>
      <c r="BA539" s="226">
        <f t="shared" si="175"/>
        <v>0</v>
      </c>
      <c r="BB539" s="226">
        <f t="shared" si="176"/>
        <v>0</v>
      </c>
      <c r="BC539" s="226">
        <f t="shared" si="177"/>
        <v>1</v>
      </c>
      <c r="BD539" s="226">
        <f t="shared" si="178"/>
        <v>0</v>
      </c>
      <c r="BE539" s="226">
        <f t="shared" si="179"/>
        <v>0</v>
      </c>
      <c r="BF539" s="226">
        <f t="shared" si="180"/>
        <v>0</v>
      </c>
      <c r="BG539" s="226">
        <f t="shared" si="181"/>
        <v>0</v>
      </c>
      <c r="BH539" s="226">
        <f t="shared" si="182"/>
        <v>0</v>
      </c>
      <c r="BI539" s="226">
        <f t="shared" si="183"/>
        <v>0</v>
      </c>
      <c r="BJ539" s="226">
        <f t="shared" si="184"/>
        <v>0</v>
      </c>
      <c r="BK539" s="226">
        <f t="shared" si="185"/>
        <v>0</v>
      </c>
      <c r="BL539" s="226">
        <f t="shared" si="186"/>
        <v>0</v>
      </c>
      <c r="BM539" s="226">
        <f t="shared" si="187"/>
        <v>0</v>
      </c>
      <c r="BN539" s="226">
        <f t="shared" si="188"/>
        <v>0</v>
      </c>
      <c r="BO539" s="226">
        <f t="shared" si="189"/>
        <v>0</v>
      </c>
      <c r="BP539" s="226">
        <f t="shared" si="190"/>
        <v>0</v>
      </c>
      <c r="BQ539" s="226">
        <f t="shared" si="191"/>
        <v>0</v>
      </c>
      <c r="BR539" s="226">
        <f t="shared" si="192"/>
        <v>0</v>
      </c>
      <c r="BS539" s="226">
        <f t="shared" si="193"/>
        <v>0</v>
      </c>
      <c r="BT539" s="226">
        <f t="shared" si="194"/>
        <v>0</v>
      </c>
      <c r="BU539" s="226">
        <f t="shared" si="195"/>
        <v>0</v>
      </c>
      <c r="BV539" s="226">
        <f t="shared" si="196"/>
        <v>0</v>
      </c>
    </row>
    <row r="540" spans="1:74">
      <c r="A540" s="226">
        <v>508</v>
      </c>
      <c r="B540" s="226" t="s">
        <v>1806</v>
      </c>
      <c r="C540" s="226">
        <f>INDEX('Uganda workforce data - raw'!$A$4:$F$619,MATCH($B540, 'Uganda workforce data - raw'!$B$4:$B$619,0), MATCH("Filled Male",'Uganda workforce data - raw'!$A$4:$F$4,0))*INDEX('Mapping cadres'!$B$1:$Z$616,MATCH($B540, 'Mapping cadres'!$B$1:$B$616,0), MATCH(C$32,'Mapping cadres'!$B$1:$Z$1,0))</f>
        <v>0</v>
      </c>
      <c r="D540" s="226">
        <f>INDEX('Uganda workforce data - raw'!$A$4:$F$619,MATCH($B540, 'Uganda workforce data - raw'!$B$4:$B$619,0), MATCH("Filled Male",'Uganda workforce data - raw'!$A$4:$F$4,0))*INDEX('Mapping cadres'!$B$1:$Z$616,MATCH($B540, 'Mapping cadres'!$B$1:$B$616,0), MATCH(D$32,'Mapping cadres'!$B$1:$Z$1,0))</f>
        <v>2</v>
      </c>
      <c r="E540" s="226">
        <f>INDEX('Uganda workforce data - raw'!$A$4:$F$619,MATCH($B540, 'Uganda workforce data - raw'!$B$4:$B$619,0), MATCH("Filled Male",'Uganda workforce data - raw'!$A$4:$F$4,0))*INDEX('Mapping cadres'!$B$1:$Z$616,MATCH($B540, 'Mapping cadres'!$B$1:$B$616,0), MATCH(E$32,'Mapping cadres'!$B$1:$Z$1,0))</f>
        <v>0</v>
      </c>
      <c r="F540" s="226">
        <f>INDEX('Uganda workforce data - raw'!$A$4:$F$619,MATCH($B540, 'Uganda workforce data - raw'!$B$4:$B$619,0), MATCH("Filled Male",'Uganda workforce data - raw'!$A$4:$F$4,0))*INDEX('Mapping cadres'!$B$1:$Z$616,MATCH($B540, 'Mapping cadres'!$B$1:$B$616,0), MATCH(F$32,'Mapping cadres'!$B$1:$Z$1,0))</f>
        <v>0</v>
      </c>
      <c r="G540" s="226">
        <f>INDEX('Uganda workforce data - raw'!$A$4:$F$619,MATCH($B540, 'Uganda workforce data - raw'!$B$4:$B$619,0), MATCH("Filled Male",'Uganda workforce data - raw'!$A$4:$F$4,0))*INDEX('Mapping cadres'!$B$1:$Z$616,MATCH($B540, 'Mapping cadres'!$B$1:$B$616,0), MATCH(G$32,'Mapping cadres'!$B$1:$Z$1,0))</f>
        <v>0</v>
      </c>
      <c r="H540" s="226">
        <f>INDEX('Uganda workforce data - raw'!$A$4:$F$619,MATCH($B540, 'Uganda workforce data - raw'!$B$4:$B$619,0), MATCH("Filled Male",'Uganda workforce data - raw'!$A$4:$F$4,0))*INDEX('Mapping cadres'!$B$1:$Z$616,MATCH($B540, 'Mapping cadres'!$B$1:$B$616,0), MATCH(H$32,'Mapping cadres'!$B$1:$Z$1,0))</f>
        <v>0</v>
      </c>
      <c r="I540" s="226">
        <f>INDEX('Uganda workforce data - raw'!$A$4:$F$619,MATCH($B540, 'Uganda workforce data - raw'!$B$4:$B$619,0), MATCH("Filled Male",'Uganda workforce data - raw'!$A$4:$F$4,0))*INDEX('Mapping cadres'!$B$1:$Z$616,MATCH($B540, 'Mapping cadres'!$B$1:$B$616,0), MATCH(I$32,'Mapping cadres'!$B$1:$Z$1,0))</f>
        <v>0</v>
      </c>
      <c r="J540" s="226">
        <f>INDEX('Uganda workforce data - raw'!$A$4:$F$619,MATCH($B540, 'Uganda workforce data - raw'!$B$4:$B$619,0), MATCH("Filled Male",'Uganda workforce data - raw'!$A$4:$F$4,0))*INDEX('Mapping cadres'!$B$1:$Z$616,MATCH($B540, 'Mapping cadres'!$B$1:$B$616,0), MATCH(J$32,'Mapping cadres'!$B$1:$Z$1,0))</f>
        <v>0</v>
      </c>
      <c r="K540" s="226">
        <f>INDEX('Uganda workforce data - raw'!$A$4:$F$619,MATCH($B540, 'Uganda workforce data - raw'!$B$4:$B$619,0), MATCH("Filled Male",'Uganda workforce data - raw'!$A$4:$F$4,0))*INDEX('Mapping cadres'!$B$1:$Z$616,MATCH($B540, 'Mapping cadres'!$B$1:$B$616,0), MATCH(K$32,'Mapping cadres'!$B$1:$Z$1,0))</f>
        <v>0</v>
      </c>
      <c r="L540" s="226">
        <f>INDEX('Uganda workforce data - raw'!$A$4:$F$619,MATCH($B540, 'Uganda workforce data - raw'!$B$4:$B$619,0), MATCH("Filled Male",'Uganda workforce data - raw'!$A$4:$F$4,0))*INDEX('Mapping cadres'!$B$1:$Z$616,MATCH($B540, 'Mapping cadres'!$B$1:$B$616,0), MATCH(L$32,'Mapping cadres'!$B$1:$Z$1,0))</f>
        <v>0</v>
      </c>
      <c r="M540" s="226">
        <f>INDEX('Uganda workforce data - raw'!$A$4:$F$619,MATCH($B540, 'Uganda workforce data - raw'!$B$4:$B$619,0), MATCH("Filled Male",'Uganda workforce data - raw'!$A$4:$F$4,0))*INDEX('Mapping cadres'!$B$1:$Z$616,MATCH($B540, 'Mapping cadres'!$B$1:$B$616,0), MATCH(M$32,'Mapping cadres'!$B$1:$Z$1,0))</f>
        <v>0</v>
      </c>
      <c r="N540" s="226">
        <f>INDEX('Uganda workforce data - raw'!$A$4:$F$619,MATCH($B540, 'Uganda workforce data - raw'!$B$4:$B$619,0), MATCH("Filled Male",'Uganda workforce data - raw'!$A$4:$F$4,0))*INDEX('Mapping cadres'!$B$1:$Z$616,MATCH($B540, 'Mapping cadres'!$B$1:$B$616,0), MATCH(N$32,'Mapping cadres'!$B$1:$Z$1,0))</f>
        <v>0</v>
      </c>
      <c r="O540" s="226">
        <f>INDEX('Uganda workforce data - raw'!$A$4:$F$619,MATCH($B540, 'Uganda workforce data - raw'!$B$4:$B$619,0), MATCH("Filled Male",'Uganda workforce data - raw'!$A$4:$F$4,0))*INDEX('Mapping cadres'!$B$1:$Z$616,MATCH($B540, 'Mapping cadres'!$B$1:$B$616,0), MATCH(O$32,'Mapping cadres'!$B$1:$Z$1,0))</f>
        <v>0</v>
      </c>
      <c r="P540" s="226">
        <f>INDEX('Uganda workforce data - raw'!$A$4:$F$619,MATCH($B540, 'Uganda workforce data - raw'!$B$4:$B$619,0), MATCH("Filled Male",'Uganda workforce data - raw'!$A$4:$F$4,0))*INDEX('Mapping cadres'!$B$1:$Z$616,MATCH($B540, 'Mapping cadres'!$B$1:$B$616,0), MATCH(P$32,'Mapping cadres'!$B$1:$Z$1,0))</f>
        <v>0</v>
      </c>
      <c r="Q540" s="226">
        <f>INDEX('Uganda workforce data - raw'!$A$4:$F$619,MATCH($B540, 'Uganda workforce data - raw'!$B$4:$B$619,0), MATCH("Filled Male",'Uganda workforce data - raw'!$A$4:$F$4,0))*INDEX('Mapping cadres'!$B$1:$Z$616,MATCH($B540, 'Mapping cadres'!$B$1:$B$616,0), MATCH(Q$32,'Mapping cadres'!$B$1:$Z$1,0))</f>
        <v>0</v>
      </c>
      <c r="R540" s="226">
        <f>INDEX('Uganda workforce data - raw'!$A$4:$F$619,MATCH($B540, 'Uganda workforce data - raw'!$B$4:$B$619,0), MATCH("Filled Male",'Uganda workforce data - raw'!$A$4:$F$4,0))*INDEX('Mapping cadres'!$B$1:$Z$616,MATCH($B540, 'Mapping cadres'!$B$1:$B$616,0), MATCH(R$32,'Mapping cadres'!$B$1:$Z$1,0))</f>
        <v>0</v>
      </c>
      <c r="S540" s="226">
        <f>INDEX('Uganda workforce data - raw'!$A$4:$F$619,MATCH($B540, 'Uganda workforce data - raw'!$B$4:$B$619,0), MATCH("Filled Male",'Uganda workforce data - raw'!$A$4:$F$4,0))*INDEX('Mapping cadres'!$B$1:$Z$616,MATCH($B540, 'Mapping cadres'!$B$1:$B$616,0), MATCH(S$32,'Mapping cadres'!$B$1:$Z$1,0))</f>
        <v>0</v>
      </c>
      <c r="T540" s="226">
        <f>INDEX('Uganda workforce data - raw'!$A$4:$F$619,MATCH($B540, 'Uganda workforce data - raw'!$B$4:$B$619,0), MATCH("Filled Male",'Uganda workforce data - raw'!$A$4:$F$4,0))*INDEX('Mapping cadres'!$B$1:$Z$616,MATCH($B540, 'Mapping cadres'!$B$1:$B$616,0), MATCH(T$32,'Mapping cadres'!$B$1:$Z$1,0))</f>
        <v>0</v>
      </c>
      <c r="U540" s="226">
        <f>INDEX('Uganda workforce data - raw'!$A$4:$F$619,MATCH($B540, 'Uganda workforce data - raw'!$B$4:$B$619,0), MATCH("Filled Male",'Uganda workforce data - raw'!$A$4:$F$4,0))*INDEX('Mapping cadres'!$B$1:$Z$616,MATCH($B540, 'Mapping cadres'!$B$1:$B$616,0), MATCH(U$32,'Mapping cadres'!$B$1:$Z$1,0))</f>
        <v>0</v>
      </c>
      <c r="V540" s="226">
        <f>INDEX('Uganda workforce data - raw'!$A$4:$F$619,MATCH($B540, 'Uganda workforce data - raw'!$B$4:$B$619,0), MATCH("Filled Male",'Uganda workforce data - raw'!$A$4:$F$4,0))*INDEX('Mapping cadres'!$B$1:$Z$616,MATCH($B540, 'Mapping cadres'!$B$1:$B$616,0), MATCH(V$32,'Mapping cadres'!$B$1:$Z$1,0))</f>
        <v>0</v>
      </c>
      <c r="W540" s="226">
        <f>INDEX('Uganda workforce data - raw'!$A$4:$F$619,MATCH($B540, 'Uganda workforce data - raw'!$B$4:$B$619,0), MATCH("Filled Male",'Uganda workforce data - raw'!$A$4:$F$4,0))*INDEX('Mapping cadres'!$B$1:$Z$616,MATCH($B540, 'Mapping cadres'!$B$1:$B$616,0), MATCH(W$32,'Mapping cadres'!$B$1:$Z$1,0))</f>
        <v>0</v>
      </c>
      <c r="X540" s="226">
        <f>INDEX('Uganda workforce data - raw'!$A$4:$F$619,MATCH($B540, 'Uganda workforce data - raw'!$B$4:$B$619,0), MATCH("Filled Male",'Uganda workforce data - raw'!$A$4:$F$4,0))*INDEX('Mapping cadres'!$B$1:$Z$616,MATCH($B540, 'Mapping cadres'!$B$1:$B$616,0), MATCH(X$32,'Mapping cadres'!$B$1:$Z$1,0))</f>
        <v>0</v>
      </c>
      <c r="Y540" s="226">
        <f>INDEX('Uganda workforce data - raw'!$A$4:$F$619,MATCH($B540, 'Uganda workforce data - raw'!$B$4:$B$619,0), MATCH("Filled Male",'Uganda workforce data - raw'!$A$4:$F$4,0))*INDEX('Mapping cadres'!$B$1:$Z$616,MATCH($B540, 'Mapping cadres'!$B$1:$B$616,0), MATCH(Y$32,'Mapping cadres'!$B$1:$Z$1,0))</f>
        <v>0</v>
      </c>
      <c r="Z540" s="226">
        <f>INDEX('Uganda workforce data - raw'!$A$4:$F$619,MATCH($B540, 'Uganda workforce data - raw'!$B$4:$B$619,0), MATCH("Filled Male",'Uganda workforce data - raw'!$A$4:$F$4,0))*INDEX('Mapping cadres'!$B$1:$Z$616,MATCH($B540, 'Mapping cadres'!$B$1:$B$616,0), MATCH(Z$32,'Mapping cadres'!$B$1:$Z$1,0))</f>
        <v>0</v>
      </c>
      <c r="AA540" s="226">
        <f>INDEX('Uganda workforce data - raw'!$A$4:$F$619,MATCH($B540, 'Uganda workforce data - raw'!$B$4:$B$619,0), MATCH("Filled Female",'Uganda workforce data - raw'!$A$4:$F$4,0))*INDEX('Mapping cadres'!$B$1:$Z$616,MATCH($B540, 'Mapping cadres'!$B$1:$B$616,0), MATCH(AA$32,'Mapping cadres'!$B$1:$Z$1,0))</f>
        <v>0</v>
      </c>
      <c r="AB540" s="226">
        <f>INDEX('Uganda workforce data - raw'!$A$4:$F$619,MATCH($B540, 'Uganda workforce data - raw'!$B$4:$B$619,0), MATCH("Filled Female",'Uganda workforce data - raw'!$A$4:$F$4,0))*INDEX('Mapping cadres'!$B$1:$Z$616,MATCH($B540, 'Mapping cadres'!$B$1:$B$616,0), MATCH(AB$32,'Mapping cadres'!$B$1:$Z$1,0))</f>
        <v>0</v>
      </c>
      <c r="AC540" s="226">
        <f>INDEX('Uganda workforce data - raw'!$A$4:$F$619,MATCH($B540, 'Uganda workforce data - raw'!$B$4:$B$619,0), MATCH("Filled Female",'Uganda workforce data - raw'!$A$4:$F$4,0))*INDEX('Mapping cadres'!$B$1:$Z$616,MATCH($B540, 'Mapping cadres'!$B$1:$B$616,0), MATCH(AC$32,'Mapping cadres'!$B$1:$Z$1,0))</f>
        <v>0</v>
      </c>
      <c r="AD540" s="226">
        <f>INDEX('Uganda workforce data - raw'!$A$4:$F$619,MATCH($B540, 'Uganda workforce data - raw'!$B$4:$B$619,0), MATCH("Filled Female",'Uganda workforce data - raw'!$A$4:$F$4,0))*INDEX('Mapping cadres'!$B$1:$Z$616,MATCH($B540, 'Mapping cadres'!$B$1:$B$616,0), MATCH(AD$32,'Mapping cadres'!$B$1:$Z$1,0))</f>
        <v>0</v>
      </c>
      <c r="AE540" s="226">
        <f>INDEX('Uganda workforce data - raw'!$A$4:$F$619,MATCH($B540, 'Uganda workforce data - raw'!$B$4:$B$619,0), MATCH("Filled Female",'Uganda workforce data - raw'!$A$4:$F$4,0))*INDEX('Mapping cadres'!$B$1:$Z$616,MATCH($B540, 'Mapping cadres'!$B$1:$B$616,0), MATCH(AE$32,'Mapping cadres'!$B$1:$Z$1,0))</f>
        <v>0</v>
      </c>
      <c r="AF540" s="226">
        <f>INDEX('Uganda workforce data - raw'!$A$4:$F$619,MATCH($B540, 'Uganda workforce data - raw'!$B$4:$B$619,0), MATCH("Filled Female",'Uganda workforce data - raw'!$A$4:$F$4,0))*INDEX('Mapping cadres'!$B$1:$Z$616,MATCH($B540, 'Mapping cadres'!$B$1:$B$616,0), MATCH(AF$32,'Mapping cadres'!$B$1:$Z$1,0))</f>
        <v>0</v>
      </c>
      <c r="AG540" s="226">
        <f>INDEX('Uganda workforce data - raw'!$A$4:$F$619,MATCH($B540, 'Uganda workforce data - raw'!$B$4:$B$619,0), MATCH("Filled Female",'Uganda workforce data - raw'!$A$4:$F$4,0))*INDEX('Mapping cadres'!$B$1:$Z$616,MATCH($B540, 'Mapping cadres'!$B$1:$B$616,0), MATCH(AG$32,'Mapping cadres'!$B$1:$Z$1,0))</f>
        <v>0</v>
      </c>
      <c r="AH540" s="226">
        <f>INDEX('Uganda workforce data - raw'!$A$4:$F$619,MATCH($B540, 'Uganda workforce data - raw'!$B$4:$B$619,0), MATCH("Filled Female",'Uganda workforce data - raw'!$A$4:$F$4,0))*INDEX('Mapping cadres'!$B$1:$Z$616,MATCH($B540, 'Mapping cadres'!$B$1:$B$616,0), MATCH(AH$32,'Mapping cadres'!$B$1:$Z$1,0))</f>
        <v>0</v>
      </c>
      <c r="AI540" s="226">
        <f>INDEX('Uganda workforce data - raw'!$A$4:$F$619,MATCH($B540, 'Uganda workforce data - raw'!$B$4:$B$619,0), MATCH("Filled Female",'Uganda workforce data - raw'!$A$4:$F$4,0))*INDEX('Mapping cadres'!$B$1:$Z$616,MATCH($B540, 'Mapping cadres'!$B$1:$B$616,0), MATCH(AI$32,'Mapping cadres'!$B$1:$Z$1,0))</f>
        <v>0</v>
      </c>
      <c r="AJ540" s="226">
        <f>INDEX('Uganda workforce data - raw'!$A$4:$F$619,MATCH($B540, 'Uganda workforce data - raw'!$B$4:$B$619,0), MATCH("Filled Female",'Uganda workforce data - raw'!$A$4:$F$4,0))*INDEX('Mapping cadres'!$B$1:$Z$616,MATCH($B540, 'Mapping cadres'!$B$1:$B$616,0), MATCH(AJ$32,'Mapping cadres'!$B$1:$Z$1,0))</f>
        <v>0</v>
      </c>
      <c r="AK540" s="226">
        <f>INDEX('Uganda workforce data - raw'!$A$4:$F$619,MATCH($B540, 'Uganda workforce data - raw'!$B$4:$B$619,0), MATCH("Filled Female",'Uganda workforce data - raw'!$A$4:$F$4,0))*INDEX('Mapping cadres'!$B$1:$Z$616,MATCH($B540, 'Mapping cadres'!$B$1:$B$616,0), MATCH(AK$32,'Mapping cadres'!$B$1:$Z$1,0))</f>
        <v>0</v>
      </c>
      <c r="AL540" s="226">
        <f>INDEX('Uganda workforce data - raw'!$A$4:$F$619,MATCH($B540, 'Uganda workforce data - raw'!$B$4:$B$619,0), MATCH("Filled Female",'Uganda workforce data - raw'!$A$4:$F$4,0))*INDEX('Mapping cadres'!$B$1:$Z$616,MATCH($B540, 'Mapping cadres'!$B$1:$B$616,0), MATCH(AL$32,'Mapping cadres'!$B$1:$Z$1,0))</f>
        <v>0</v>
      </c>
      <c r="AM540" s="226">
        <f>INDEX('Uganda workforce data - raw'!$A$4:$F$619,MATCH($B540, 'Uganda workforce data - raw'!$B$4:$B$619,0), MATCH("Filled Female",'Uganda workforce data - raw'!$A$4:$F$4,0))*INDEX('Mapping cadres'!$B$1:$Z$616,MATCH($B540, 'Mapping cadres'!$B$1:$B$616,0), MATCH(AM$32,'Mapping cadres'!$B$1:$Z$1,0))</f>
        <v>0</v>
      </c>
      <c r="AN540" s="226">
        <f>INDEX('Uganda workforce data - raw'!$A$4:$F$619,MATCH($B540, 'Uganda workforce data - raw'!$B$4:$B$619,0), MATCH("Filled Female",'Uganda workforce data - raw'!$A$4:$F$4,0))*INDEX('Mapping cadres'!$B$1:$Z$616,MATCH($B540, 'Mapping cadres'!$B$1:$B$616,0), MATCH(AN$32,'Mapping cadres'!$B$1:$Z$1,0))</f>
        <v>0</v>
      </c>
      <c r="AO540" s="226">
        <f>INDEX('Uganda workforce data - raw'!$A$4:$F$619,MATCH($B540, 'Uganda workforce data - raw'!$B$4:$B$619,0), MATCH("Filled Female",'Uganda workforce data - raw'!$A$4:$F$4,0))*INDEX('Mapping cadres'!$B$1:$Z$616,MATCH($B540, 'Mapping cadres'!$B$1:$B$616,0), MATCH(AO$32,'Mapping cadres'!$B$1:$Z$1,0))</f>
        <v>0</v>
      </c>
      <c r="AP540" s="226">
        <f>INDEX('Uganda workforce data - raw'!$A$4:$F$619,MATCH($B540, 'Uganda workforce data - raw'!$B$4:$B$619,0), MATCH("Filled Female",'Uganda workforce data - raw'!$A$4:$F$4,0))*INDEX('Mapping cadres'!$B$1:$Z$616,MATCH($B540, 'Mapping cadres'!$B$1:$B$616,0), MATCH(AP$32,'Mapping cadres'!$B$1:$Z$1,0))</f>
        <v>0</v>
      </c>
      <c r="AQ540" s="226">
        <f>INDEX('Uganda workforce data - raw'!$A$4:$F$619,MATCH($B540, 'Uganda workforce data - raw'!$B$4:$B$619,0), MATCH("Filled Female",'Uganda workforce data - raw'!$A$4:$F$4,0))*INDEX('Mapping cadres'!$B$1:$Z$616,MATCH($B540, 'Mapping cadres'!$B$1:$B$616,0), MATCH(AQ$32,'Mapping cadres'!$B$1:$Z$1,0))</f>
        <v>0</v>
      </c>
      <c r="AR540" s="226">
        <f>INDEX('Uganda workforce data - raw'!$A$4:$F$619,MATCH($B540, 'Uganda workforce data - raw'!$B$4:$B$619,0), MATCH("Filled Female",'Uganda workforce data - raw'!$A$4:$F$4,0))*INDEX('Mapping cadres'!$B$1:$Z$616,MATCH($B540, 'Mapping cadres'!$B$1:$B$616,0), MATCH(AR$32,'Mapping cadres'!$B$1:$Z$1,0))</f>
        <v>0</v>
      </c>
      <c r="AS540" s="226">
        <f>INDEX('Uganda workforce data - raw'!$A$4:$F$619,MATCH($B540, 'Uganda workforce data - raw'!$B$4:$B$619,0), MATCH("Filled Female",'Uganda workforce data - raw'!$A$4:$F$4,0))*INDEX('Mapping cadres'!$B$1:$Z$616,MATCH($B540, 'Mapping cadres'!$B$1:$B$616,0), MATCH(AS$32,'Mapping cadres'!$B$1:$Z$1,0))</f>
        <v>0</v>
      </c>
      <c r="AT540" s="226">
        <f>INDEX('Uganda workforce data - raw'!$A$4:$F$619,MATCH($B540, 'Uganda workforce data - raw'!$B$4:$B$619,0), MATCH("Filled Female",'Uganda workforce data - raw'!$A$4:$F$4,0))*INDEX('Mapping cadres'!$B$1:$Z$616,MATCH($B540, 'Mapping cadres'!$B$1:$B$616,0), MATCH(AT$32,'Mapping cadres'!$B$1:$Z$1,0))</f>
        <v>0</v>
      </c>
      <c r="AU540" s="226">
        <f>INDEX('Uganda workforce data - raw'!$A$4:$F$619,MATCH($B540, 'Uganda workforce data - raw'!$B$4:$B$619,0), MATCH("Filled Female",'Uganda workforce data - raw'!$A$4:$F$4,0))*INDEX('Mapping cadres'!$B$1:$Z$616,MATCH($B540, 'Mapping cadres'!$B$1:$B$616,0), MATCH(AU$32,'Mapping cadres'!$B$1:$Z$1,0))</f>
        <v>0</v>
      </c>
      <c r="AV540" s="226">
        <f>INDEX('Uganda workforce data - raw'!$A$4:$F$619,MATCH($B540, 'Uganda workforce data - raw'!$B$4:$B$619,0), MATCH("Filled Female",'Uganda workforce data - raw'!$A$4:$F$4,0))*INDEX('Mapping cadres'!$B$1:$Z$616,MATCH($B540, 'Mapping cadres'!$B$1:$B$616,0), MATCH(AV$32,'Mapping cadres'!$B$1:$Z$1,0))</f>
        <v>0</v>
      </c>
      <c r="AW540" s="226">
        <f>INDEX('Uganda workforce data - raw'!$A$4:$F$619,MATCH($B540, 'Uganda workforce data - raw'!$B$4:$B$619,0), MATCH("Filled Female",'Uganda workforce data - raw'!$A$4:$F$4,0))*INDEX('Mapping cadres'!$B$1:$Z$616,MATCH($B540, 'Mapping cadres'!$B$1:$B$616,0), MATCH(AW$32,'Mapping cadres'!$B$1:$Z$1,0))</f>
        <v>0</v>
      </c>
      <c r="AX540" s="226">
        <f>INDEX('Uganda workforce data - raw'!$A$4:$F$619,MATCH($B540, 'Uganda workforce data - raw'!$B$4:$B$619,0), MATCH("Filled Female",'Uganda workforce data - raw'!$A$4:$F$4,0))*INDEX('Mapping cadres'!$B$1:$Z$616,MATCH($B540, 'Mapping cadres'!$B$1:$B$616,0), MATCH(AX$32,'Mapping cadres'!$B$1:$Z$1,0))</f>
        <v>0</v>
      </c>
      <c r="AY540" s="226">
        <f t="shared" si="173"/>
        <v>0</v>
      </c>
      <c r="AZ540" s="226">
        <f t="shared" si="174"/>
        <v>2</v>
      </c>
      <c r="BA540" s="226">
        <f t="shared" si="175"/>
        <v>0</v>
      </c>
      <c r="BB540" s="226">
        <f t="shared" si="176"/>
        <v>0</v>
      </c>
      <c r="BC540" s="226">
        <f t="shared" si="177"/>
        <v>0</v>
      </c>
      <c r="BD540" s="226">
        <f t="shared" si="178"/>
        <v>0</v>
      </c>
      <c r="BE540" s="226">
        <f t="shared" si="179"/>
        <v>0</v>
      </c>
      <c r="BF540" s="226">
        <f t="shared" si="180"/>
        <v>0</v>
      </c>
      <c r="BG540" s="226">
        <f t="shared" si="181"/>
        <v>0</v>
      </c>
      <c r="BH540" s="226">
        <f t="shared" si="182"/>
        <v>0</v>
      </c>
      <c r="BI540" s="226">
        <f t="shared" si="183"/>
        <v>0</v>
      </c>
      <c r="BJ540" s="226">
        <f t="shared" si="184"/>
        <v>0</v>
      </c>
      <c r="BK540" s="226">
        <f t="shared" si="185"/>
        <v>0</v>
      </c>
      <c r="BL540" s="226">
        <f t="shared" si="186"/>
        <v>0</v>
      </c>
      <c r="BM540" s="226">
        <f t="shared" si="187"/>
        <v>0</v>
      </c>
      <c r="BN540" s="226">
        <f t="shared" si="188"/>
        <v>0</v>
      </c>
      <c r="BO540" s="226">
        <f t="shared" si="189"/>
        <v>0</v>
      </c>
      <c r="BP540" s="226">
        <f t="shared" si="190"/>
        <v>0</v>
      </c>
      <c r="BQ540" s="226">
        <f t="shared" si="191"/>
        <v>0</v>
      </c>
      <c r="BR540" s="226">
        <f t="shared" si="192"/>
        <v>0</v>
      </c>
      <c r="BS540" s="226">
        <f t="shared" si="193"/>
        <v>0</v>
      </c>
      <c r="BT540" s="226">
        <f t="shared" si="194"/>
        <v>0</v>
      </c>
      <c r="BU540" s="226">
        <f t="shared" si="195"/>
        <v>0</v>
      </c>
      <c r="BV540" s="226">
        <f t="shared" si="196"/>
        <v>0</v>
      </c>
    </row>
    <row r="541" spans="1:74">
      <c r="A541" s="226">
        <v>509</v>
      </c>
      <c r="B541" s="226" t="s">
        <v>1807</v>
      </c>
      <c r="C541" s="226">
        <f>INDEX('Uganda workforce data - raw'!$A$4:$F$619,MATCH($B541, 'Uganda workforce data - raw'!$B$4:$B$619,0), MATCH("Filled Male",'Uganda workforce data - raw'!$A$4:$F$4,0))*INDEX('Mapping cadres'!$B$1:$Z$616,MATCH($B541, 'Mapping cadres'!$B$1:$B$616,0), MATCH(C$32,'Mapping cadres'!$B$1:$Z$1,0))</f>
        <v>2</v>
      </c>
      <c r="D541" s="226">
        <f>INDEX('Uganda workforce data - raw'!$A$4:$F$619,MATCH($B541, 'Uganda workforce data - raw'!$B$4:$B$619,0), MATCH("Filled Male",'Uganda workforce data - raw'!$A$4:$F$4,0))*INDEX('Mapping cadres'!$B$1:$Z$616,MATCH($B541, 'Mapping cadres'!$B$1:$B$616,0), MATCH(D$32,'Mapping cadres'!$B$1:$Z$1,0))</f>
        <v>0</v>
      </c>
      <c r="E541" s="226">
        <f>INDEX('Uganda workforce data - raw'!$A$4:$F$619,MATCH($B541, 'Uganda workforce data - raw'!$B$4:$B$619,0), MATCH("Filled Male",'Uganda workforce data - raw'!$A$4:$F$4,0))*INDEX('Mapping cadres'!$B$1:$Z$616,MATCH($B541, 'Mapping cadres'!$B$1:$B$616,0), MATCH(E$32,'Mapping cadres'!$B$1:$Z$1,0))</f>
        <v>0</v>
      </c>
      <c r="F541" s="226">
        <f>INDEX('Uganda workforce data - raw'!$A$4:$F$619,MATCH($B541, 'Uganda workforce data - raw'!$B$4:$B$619,0), MATCH("Filled Male",'Uganda workforce data - raw'!$A$4:$F$4,0))*INDEX('Mapping cadres'!$B$1:$Z$616,MATCH($B541, 'Mapping cadres'!$B$1:$B$616,0), MATCH(F$32,'Mapping cadres'!$B$1:$Z$1,0))</f>
        <v>0</v>
      </c>
      <c r="G541" s="226">
        <f>INDEX('Uganda workforce data - raw'!$A$4:$F$619,MATCH($B541, 'Uganda workforce data - raw'!$B$4:$B$619,0), MATCH("Filled Male",'Uganda workforce data - raw'!$A$4:$F$4,0))*INDEX('Mapping cadres'!$B$1:$Z$616,MATCH($B541, 'Mapping cadres'!$B$1:$B$616,0), MATCH(G$32,'Mapping cadres'!$B$1:$Z$1,0))</f>
        <v>0</v>
      </c>
      <c r="H541" s="226">
        <f>INDEX('Uganda workforce data - raw'!$A$4:$F$619,MATCH($B541, 'Uganda workforce data - raw'!$B$4:$B$619,0), MATCH("Filled Male",'Uganda workforce data - raw'!$A$4:$F$4,0))*INDEX('Mapping cadres'!$B$1:$Z$616,MATCH($B541, 'Mapping cadres'!$B$1:$B$616,0), MATCH(H$32,'Mapping cadres'!$B$1:$Z$1,0))</f>
        <v>0</v>
      </c>
      <c r="I541" s="226">
        <f>INDEX('Uganda workforce data - raw'!$A$4:$F$619,MATCH($B541, 'Uganda workforce data - raw'!$B$4:$B$619,0), MATCH("Filled Male",'Uganda workforce data - raw'!$A$4:$F$4,0))*INDEX('Mapping cadres'!$B$1:$Z$616,MATCH($B541, 'Mapping cadres'!$B$1:$B$616,0), MATCH(I$32,'Mapping cadres'!$B$1:$Z$1,0))</f>
        <v>0</v>
      </c>
      <c r="J541" s="226">
        <f>INDEX('Uganda workforce data - raw'!$A$4:$F$619,MATCH($B541, 'Uganda workforce data - raw'!$B$4:$B$619,0), MATCH("Filled Male",'Uganda workforce data - raw'!$A$4:$F$4,0))*INDEX('Mapping cadres'!$B$1:$Z$616,MATCH($B541, 'Mapping cadres'!$B$1:$B$616,0), MATCH(J$32,'Mapping cadres'!$B$1:$Z$1,0))</f>
        <v>0</v>
      </c>
      <c r="K541" s="226">
        <f>INDEX('Uganda workforce data - raw'!$A$4:$F$619,MATCH($B541, 'Uganda workforce data - raw'!$B$4:$B$619,0), MATCH("Filled Male",'Uganda workforce data - raw'!$A$4:$F$4,0))*INDEX('Mapping cadres'!$B$1:$Z$616,MATCH($B541, 'Mapping cadres'!$B$1:$B$616,0), MATCH(K$32,'Mapping cadres'!$B$1:$Z$1,0))</f>
        <v>0</v>
      </c>
      <c r="L541" s="226">
        <f>INDEX('Uganda workforce data - raw'!$A$4:$F$619,MATCH($B541, 'Uganda workforce data - raw'!$B$4:$B$619,0), MATCH("Filled Male",'Uganda workforce data - raw'!$A$4:$F$4,0))*INDEX('Mapping cadres'!$B$1:$Z$616,MATCH($B541, 'Mapping cadres'!$B$1:$B$616,0), MATCH(L$32,'Mapping cadres'!$B$1:$Z$1,0))</f>
        <v>0</v>
      </c>
      <c r="M541" s="226">
        <f>INDEX('Uganda workforce data - raw'!$A$4:$F$619,MATCH($B541, 'Uganda workforce data - raw'!$B$4:$B$619,0), MATCH("Filled Male",'Uganda workforce data - raw'!$A$4:$F$4,0))*INDEX('Mapping cadres'!$B$1:$Z$616,MATCH($B541, 'Mapping cadres'!$B$1:$B$616,0), MATCH(M$32,'Mapping cadres'!$B$1:$Z$1,0))</f>
        <v>0</v>
      </c>
      <c r="N541" s="226">
        <f>INDEX('Uganda workforce data - raw'!$A$4:$F$619,MATCH($B541, 'Uganda workforce data - raw'!$B$4:$B$619,0), MATCH("Filled Male",'Uganda workforce data - raw'!$A$4:$F$4,0))*INDEX('Mapping cadres'!$B$1:$Z$616,MATCH($B541, 'Mapping cadres'!$B$1:$B$616,0), MATCH(N$32,'Mapping cadres'!$B$1:$Z$1,0))</f>
        <v>0</v>
      </c>
      <c r="O541" s="226">
        <f>INDEX('Uganda workforce data - raw'!$A$4:$F$619,MATCH($B541, 'Uganda workforce data - raw'!$B$4:$B$619,0), MATCH("Filled Male",'Uganda workforce data - raw'!$A$4:$F$4,0))*INDEX('Mapping cadres'!$B$1:$Z$616,MATCH($B541, 'Mapping cadres'!$B$1:$B$616,0), MATCH(O$32,'Mapping cadres'!$B$1:$Z$1,0))</f>
        <v>0</v>
      </c>
      <c r="P541" s="226">
        <f>INDEX('Uganda workforce data - raw'!$A$4:$F$619,MATCH($B541, 'Uganda workforce data - raw'!$B$4:$B$619,0), MATCH("Filled Male",'Uganda workforce data - raw'!$A$4:$F$4,0))*INDEX('Mapping cadres'!$B$1:$Z$616,MATCH($B541, 'Mapping cadres'!$B$1:$B$616,0), MATCH(P$32,'Mapping cadres'!$B$1:$Z$1,0))</f>
        <v>0</v>
      </c>
      <c r="Q541" s="226">
        <f>INDEX('Uganda workforce data - raw'!$A$4:$F$619,MATCH($B541, 'Uganda workforce data - raw'!$B$4:$B$619,0), MATCH("Filled Male",'Uganda workforce data - raw'!$A$4:$F$4,0))*INDEX('Mapping cadres'!$B$1:$Z$616,MATCH($B541, 'Mapping cadres'!$B$1:$B$616,0), MATCH(Q$32,'Mapping cadres'!$B$1:$Z$1,0))</f>
        <v>0</v>
      </c>
      <c r="R541" s="226">
        <f>INDEX('Uganda workforce data - raw'!$A$4:$F$619,MATCH($B541, 'Uganda workforce data - raw'!$B$4:$B$619,0), MATCH("Filled Male",'Uganda workforce data - raw'!$A$4:$F$4,0))*INDEX('Mapping cadres'!$B$1:$Z$616,MATCH($B541, 'Mapping cadres'!$B$1:$B$616,0), MATCH(R$32,'Mapping cadres'!$B$1:$Z$1,0))</f>
        <v>0</v>
      </c>
      <c r="S541" s="226">
        <f>INDEX('Uganda workforce data - raw'!$A$4:$F$619,MATCH($B541, 'Uganda workforce data - raw'!$B$4:$B$619,0), MATCH("Filled Male",'Uganda workforce data - raw'!$A$4:$F$4,0))*INDEX('Mapping cadres'!$B$1:$Z$616,MATCH($B541, 'Mapping cadres'!$B$1:$B$616,0), MATCH(S$32,'Mapping cadres'!$B$1:$Z$1,0))</f>
        <v>0</v>
      </c>
      <c r="T541" s="226">
        <f>INDEX('Uganda workforce data - raw'!$A$4:$F$619,MATCH($B541, 'Uganda workforce data - raw'!$B$4:$B$619,0), MATCH("Filled Male",'Uganda workforce data - raw'!$A$4:$F$4,0))*INDEX('Mapping cadres'!$B$1:$Z$616,MATCH($B541, 'Mapping cadres'!$B$1:$B$616,0), MATCH(T$32,'Mapping cadres'!$B$1:$Z$1,0))</f>
        <v>0</v>
      </c>
      <c r="U541" s="226">
        <f>INDEX('Uganda workforce data - raw'!$A$4:$F$619,MATCH($B541, 'Uganda workforce data - raw'!$B$4:$B$619,0), MATCH("Filled Male",'Uganda workforce data - raw'!$A$4:$F$4,0))*INDEX('Mapping cadres'!$B$1:$Z$616,MATCH($B541, 'Mapping cadres'!$B$1:$B$616,0), MATCH(U$32,'Mapping cadres'!$B$1:$Z$1,0))</f>
        <v>0</v>
      </c>
      <c r="V541" s="226">
        <f>INDEX('Uganda workforce data - raw'!$A$4:$F$619,MATCH($B541, 'Uganda workforce data - raw'!$B$4:$B$619,0), MATCH("Filled Male",'Uganda workforce data - raw'!$A$4:$F$4,0))*INDEX('Mapping cadres'!$B$1:$Z$616,MATCH($B541, 'Mapping cadres'!$B$1:$B$616,0), MATCH(V$32,'Mapping cadres'!$B$1:$Z$1,0))</f>
        <v>0</v>
      </c>
      <c r="W541" s="226">
        <f>INDEX('Uganda workforce data - raw'!$A$4:$F$619,MATCH($B541, 'Uganda workforce data - raw'!$B$4:$B$619,0), MATCH("Filled Male",'Uganda workforce data - raw'!$A$4:$F$4,0))*INDEX('Mapping cadres'!$B$1:$Z$616,MATCH($B541, 'Mapping cadres'!$B$1:$B$616,0), MATCH(W$32,'Mapping cadres'!$B$1:$Z$1,0))</f>
        <v>0</v>
      </c>
      <c r="X541" s="226">
        <f>INDEX('Uganda workforce data - raw'!$A$4:$F$619,MATCH($B541, 'Uganda workforce data - raw'!$B$4:$B$619,0), MATCH("Filled Male",'Uganda workforce data - raw'!$A$4:$F$4,0))*INDEX('Mapping cadres'!$B$1:$Z$616,MATCH($B541, 'Mapping cadres'!$B$1:$B$616,0), MATCH(X$32,'Mapping cadres'!$B$1:$Z$1,0))</f>
        <v>0</v>
      </c>
      <c r="Y541" s="226">
        <f>INDEX('Uganda workforce data - raw'!$A$4:$F$619,MATCH($B541, 'Uganda workforce data - raw'!$B$4:$B$619,0), MATCH("Filled Male",'Uganda workforce data - raw'!$A$4:$F$4,0))*INDEX('Mapping cadres'!$B$1:$Z$616,MATCH($B541, 'Mapping cadres'!$B$1:$B$616,0), MATCH(Y$32,'Mapping cadres'!$B$1:$Z$1,0))</f>
        <v>0</v>
      </c>
      <c r="Z541" s="226">
        <f>INDEX('Uganda workforce data - raw'!$A$4:$F$619,MATCH($B541, 'Uganda workforce data - raw'!$B$4:$B$619,0), MATCH("Filled Male",'Uganda workforce data - raw'!$A$4:$F$4,0))*INDEX('Mapping cadres'!$B$1:$Z$616,MATCH($B541, 'Mapping cadres'!$B$1:$B$616,0), MATCH(Z$32,'Mapping cadres'!$B$1:$Z$1,0))</f>
        <v>0</v>
      </c>
      <c r="AA541" s="226">
        <f>INDEX('Uganda workforce data - raw'!$A$4:$F$619,MATCH($B541, 'Uganda workforce data - raw'!$B$4:$B$619,0), MATCH("Filled Female",'Uganda workforce data - raw'!$A$4:$F$4,0))*INDEX('Mapping cadres'!$B$1:$Z$616,MATCH($B541, 'Mapping cadres'!$B$1:$B$616,0), MATCH(AA$32,'Mapping cadres'!$B$1:$Z$1,0))</f>
        <v>0</v>
      </c>
      <c r="AB541" s="226">
        <f>INDEX('Uganda workforce data - raw'!$A$4:$F$619,MATCH($B541, 'Uganda workforce data - raw'!$B$4:$B$619,0), MATCH("Filled Female",'Uganda workforce data - raw'!$A$4:$F$4,0))*INDEX('Mapping cadres'!$B$1:$Z$616,MATCH($B541, 'Mapping cadres'!$B$1:$B$616,0), MATCH(AB$32,'Mapping cadres'!$B$1:$Z$1,0))</f>
        <v>0</v>
      </c>
      <c r="AC541" s="226">
        <f>INDEX('Uganda workforce data - raw'!$A$4:$F$619,MATCH($B541, 'Uganda workforce data - raw'!$B$4:$B$619,0), MATCH("Filled Female",'Uganda workforce data - raw'!$A$4:$F$4,0))*INDEX('Mapping cadres'!$B$1:$Z$616,MATCH($B541, 'Mapping cadres'!$B$1:$B$616,0), MATCH(AC$32,'Mapping cadres'!$B$1:$Z$1,0))</f>
        <v>0</v>
      </c>
      <c r="AD541" s="226">
        <f>INDEX('Uganda workforce data - raw'!$A$4:$F$619,MATCH($B541, 'Uganda workforce data - raw'!$B$4:$B$619,0), MATCH("Filled Female",'Uganda workforce data - raw'!$A$4:$F$4,0))*INDEX('Mapping cadres'!$B$1:$Z$616,MATCH($B541, 'Mapping cadres'!$B$1:$B$616,0), MATCH(AD$32,'Mapping cadres'!$B$1:$Z$1,0))</f>
        <v>0</v>
      </c>
      <c r="AE541" s="226">
        <f>INDEX('Uganda workforce data - raw'!$A$4:$F$619,MATCH($B541, 'Uganda workforce data - raw'!$B$4:$B$619,0), MATCH("Filled Female",'Uganda workforce data - raw'!$A$4:$F$4,0))*INDEX('Mapping cadres'!$B$1:$Z$616,MATCH($B541, 'Mapping cadres'!$B$1:$B$616,0), MATCH(AE$32,'Mapping cadres'!$B$1:$Z$1,0))</f>
        <v>0</v>
      </c>
      <c r="AF541" s="226">
        <f>INDEX('Uganda workforce data - raw'!$A$4:$F$619,MATCH($B541, 'Uganda workforce data - raw'!$B$4:$B$619,0), MATCH("Filled Female",'Uganda workforce data - raw'!$A$4:$F$4,0))*INDEX('Mapping cadres'!$B$1:$Z$616,MATCH($B541, 'Mapping cadres'!$B$1:$B$616,0), MATCH(AF$32,'Mapping cadres'!$B$1:$Z$1,0))</f>
        <v>0</v>
      </c>
      <c r="AG541" s="226">
        <f>INDEX('Uganda workforce data - raw'!$A$4:$F$619,MATCH($B541, 'Uganda workforce data - raw'!$B$4:$B$619,0), MATCH("Filled Female",'Uganda workforce data - raw'!$A$4:$F$4,0))*INDEX('Mapping cadres'!$B$1:$Z$616,MATCH($B541, 'Mapping cadres'!$B$1:$B$616,0), MATCH(AG$32,'Mapping cadres'!$B$1:$Z$1,0))</f>
        <v>0</v>
      </c>
      <c r="AH541" s="226">
        <f>INDEX('Uganda workforce data - raw'!$A$4:$F$619,MATCH($B541, 'Uganda workforce data - raw'!$B$4:$B$619,0), MATCH("Filled Female",'Uganda workforce data - raw'!$A$4:$F$4,0))*INDEX('Mapping cadres'!$B$1:$Z$616,MATCH($B541, 'Mapping cadres'!$B$1:$B$616,0), MATCH(AH$32,'Mapping cadres'!$B$1:$Z$1,0))</f>
        <v>0</v>
      </c>
      <c r="AI541" s="226">
        <f>INDEX('Uganda workforce data - raw'!$A$4:$F$619,MATCH($B541, 'Uganda workforce data - raw'!$B$4:$B$619,0), MATCH("Filled Female",'Uganda workforce data - raw'!$A$4:$F$4,0))*INDEX('Mapping cadres'!$B$1:$Z$616,MATCH($B541, 'Mapping cadres'!$B$1:$B$616,0), MATCH(AI$32,'Mapping cadres'!$B$1:$Z$1,0))</f>
        <v>0</v>
      </c>
      <c r="AJ541" s="226">
        <f>INDEX('Uganda workforce data - raw'!$A$4:$F$619,MATCH($B541, 'Uganda workforce data - raw'!$B$4:$B$619,0), MATCH("Filled Female",'Uganda workforce data - raw'!$A$4:$F$4,0))*INDEX('Mapping cadres'!$B$1:$Z$616,MATCH($B541, 'Mapping cadres'!$B$1:$B$616,0), MATCH(AJ$32,'Mapping cadres'!$B$1:$Z$1,0))</f>
        <v>0</v>
      </c>
      <c r="AK541" s="226">
        <f>INDEX('Uganda workforce data - raw'!$A$4:$F$619,MATCH($B541, 'Uganda workforce data - raw'!$B$4:$B$619,0), MATCH("Filled Female",'Uganda workforce data - raw'!$A$4:$F$4,0))*INDEX('Mapping cadres'!$B$1:$Z$616,MATCH($B541, 'Mapping cadres'!$B$1:$B$616,0), MATCH(AK$32,'Mapping cadres'!$B$1:$Z$1,0))</f>
        <v>0</v>
      </c>
      <c r="AL541" s="226">
        <f>INDEX('Uganda workforce data - raw'!$A$4:$F$619,MATCH($B541, 'Uganda workforce data - raw'!$B$4:$B$619,0), MATCH("Filled Female",'Uganda workforce data - raw'!$A$4:$F$4,0))*INDEX('Mapping cadres'!$B$1:$Z$616,MATCH($B541, 'Mapping cadres'!$B$1:$B$616,0), MATCH(AL$32,'Mapping cadres'!$B$1:$Z$1,0))</f>
        <v>0</v>
      </c>
      <c r="AM541" s="226">
        <f>INDEX('Uganda workforce data - raw'!$A$4:$F$619,MATCH($B541, 'Uganda workforce data - raw'!$B$4:$B$619,0), MATCH("Filled Female",'Uganda workforce data - raw'!$A$4:$F$4,0))*INDEX('Mapping cadres'!$B$1:$Z$616,MATCH($B541, 'Mapping cadres'!$B$1:$B$616,0), MATCH(AM$32,'Mapping cadres'!$B$1:$Z$1,0))</f>
        <v>0</v>
      </c>
      <c r="AN541" s="226">
        <f>INDEX('Uganda workforce data - raw'!$A$4:$F$619,MATCH($B541, 'Uganda workforce data - raw'!$B$4:$B$619,0), MATCH("Filled Female",'Uganda workforce data - raw'!$A$4:$F$4,0))*INDEX('Mapping cadres'!$B$1:$Z$616,MATCH($B541, 'Mapping cadres'!$B$1:$B$616,0), MATCH(AN$32,'Mapping cadres'!$B$1:$Z$1,0))</f>
        <v>0</v>
      </c>
      <c r="AO541" s="226">
        <f>INDEX('Uganda workforce data - raw'!$A$4:$F$619,MATCH($B541, 'Uganda workforce data - raw'!$B$4:$B$619,0), MATCH("Filled Female",'Uganda workforce data - raw'!$A$4:$F$4,0))*INDEX('Mapping cadres'!$B$1:$Z$616,MATCH($B541, 'Mapping cadres'!$B$1:$B$616,0), MATCH(AO$32,'Mapping cadres'!$B$1:$Z$1,0))</f>
        <v>0</v>
      </c>
      <c r="AP541" s="226">
        <f>INDEX('Uganda workforce data - raw'!$A$4:$F$619,MATCH($B541, 'Uganda workforce data - raw'!$B$4:$B$619,0), MATCH("Filled Female",'Uganda workforce data - raw'!$A$4:$F$4,0))*INDEX('Mapping cadres'!$B$1:$Z$616,MATCH($B541, 'Mapping cadres'!$B$1:$B$616,0), MATCH(AP$32,'Mapping cadres'!$B$1:$Z$1,0))</f>
        <v>0</v>
      </c>
      <c r="AQ541" s="226">
        <f>INDEX('Uganda workforce data - raw'!$A$4:$F$619,MATCH($B541, 'Uganda workforce data - raw'!$B$4:$B$619,0), MATCH("Filled Female",'Uganda workforce data - raw'!$A$4:$F$4,0))*INDEX('Mapping cadres'!$B$1:$Z$616,MATCH($B541, 'Mapping cadres'!$B$1:$B$616,0), MATCH(AQ$32,'Mapping cadres'!$B$1:$Z$1,0))</f>
        <v>0</v>
      </c>
      <c r="AR541" s="226">
        <f>INDEX('Uganda workforce data - raw'!$A$4:$F$619,MATCH($B541, 'Uganda workforce data - raw'!$B$4:$B$619,0), MATCH("Filled Female",'Uganda workforce data - raw'!$A$4:$F$4,0))*INDEX('Mapping cadres'!$B$1:$Z$616,MATCH($B541, 'Mapping cadres'!$B$1:$B$616,0), MATCH(AR$32,'Mapping cadres'!$B$1:$Z$1,0))</f>
        <v>0</v>
      </c>
      <c r="AS541" s="226">
        <f>INDEX('Uganda workforce data - raw'!$A$4:$F$619,MATCH($B541, 'Uganda workforce data - raw'!$B$4:$B$619,0), MATCH("Filled Female",'Uganda workforce data - raw'!$A$4:$F$4,0))*INDEX('Mapping cadres'!$B$1:$Z$616,MATCH($B541, 'Mapping cadres'!$B$1:$B$616,0), MATCH(AS$32,'Mapping cadres'!$B$1:$Z$1,0))</f>
        <v>0</v>
      </c>
      <c r="AT541" s="226">
        <f>INDEX('Uganda workforce data - raw'!$A$4:$F$619,MATCH($B541, 'Uganda workforce data - raw'!$B$4:$B$619,0), MATCH("Filled Female",'Uganda workforce data - raw'!$A$4:$F$4,0))*INDEX('Mapping cadres'!$B$1:$Z$616,MATCH($B541, 'Mapping cadres'!$B$1:$B$616,0), MATCH(AT$32,'Mapping cadres'!$B$1:$Z$1,0))</f>
        <v>0</v>
      </c>
      <c r="AU541" s="226">
        <f>INDEX('Uganda workforce data - raw'!$A$4:$F$619,MATCH($B541, 'Uganda workforce data - raw'!$B$4:$B$619,0), MATCH("Filled Female",'Uganda workforce data - raw'!$A$4:$F$4,0))*INDEX('Mapping cadres'!$B$1:$Z$616,MATCH($B541, 'Mapping cadres'!$B$1:$B$616,0), MATCH(AU$32,'Mapping cadres'!$B$1:$Z$1,0))</f>
        <v>0</v>
      </c>
      <c r="AV541" s="226">
        <f>INDEX('Uganda workforce data - raw'!$A$4:$F$619,MATCH($B541, 'Uganda workforce data - raw'!$B$4:$B$619,0), MATCH("Filled Female",'Uganda workforce data - raw'!$A$4:$F$4,0))*INDEX('Mapping cadres'!$B$1:$Z$616,MATCH($B541, 'Mapping cadres'!$B$1:$B$616,0), MATCH(AV$32,'Mapping cadres'!$B$1:$Z$1,0))</f>
        <v>0</v>
      </c>
      <c r="AW541" s="226">
        <f>INDEX('Uganda workforce data - raw'!$A$4:$F$619,MATCH($B541, 'Uganda workforce data - raw'!$B$4:$B$619,0), MATCH("Filled Female",'Uganda workforce data - raw'!$A$4:$F$4,0))*INDEX('Mapping cadres'!$B$1:$Z$616,MATCH($B541, 'Mapping cadres'!$B$1:$B$616,0), MATCH(AW$32,'Mapping cadres'!$B$1:$Z$1,0))</f>
        <v>0</v>
      </c>
      <c r="AX541" s="226">
        <f>INDEX('Uganda workforce data - raw'!$A$4:$F$619,MATCH($B541, 'Uganda workforce data - raw'!$B$4:$B$619,0), MATCH("Filled Female",'Uganda workforce data - raw'!$A$4:$F$4,0))*INDEX('Mapping cadres'!$B$1:$Z$616,MATCH($B541, 'Mapping cadres'!$B$1:$B$616,0), MATCH(AX$32,'Mapping cadres'!$B$1:$Z$1,0))</f>
        <v>0</v>
      </c>
      <c r="AY541" s="226">
        <f t="shared" si="173"/>
        <v>2</v>
      </c>
      <c r="AZ541" s="226">
        <f t="shared" si="174"/>
        <v>0</v>
      </c>
      <c r="BA541" s="226">
        <f t="shared" si="175"/>
        <v>0</v>
      </c>
      <c r="BB541" s="226">
        <f t="shared" si="176"/>
        <v>0</v>
      </c>
      <c r="BC541" s="226">
        <f t="shared" si="177"/>
        <v>0</v>
      </c>
      <c r="BD541" s="226">
        <f t="shared" si="178"/>
        <v>0</v>
      </c>
      <c r="BE541" s="226">
        <f t="shared" si="179"/>
        <v>0</v>
      </c>
      <c r="BF541" s="226">
        <f t="shared" si="180"/>
        <v>0</v>
      </c>
      <c r="BG541" s="226">
        <f t="shared" si="181"/>
        <v>0</v>
      </c>
      <c r="BH541" s="226">
        <f t="shared" si="182"/>
        <v>0</v>
      </c>
      <c r="BI541" s="226">
        <f t="shared" si="183"/>
        <v>0</v>
      </c>
      <c r="BJ541" s="226">
        <f t="shared" si="184"/>
        <v>0</v>
      </c>
      <c r="BK541" s="226">
        <f t="shared" si="185"/>
        <v>0</v>
      </c>
      <c r="BL541" s="226">
        <f t="shared" si="186"/>
        <v>0</v>
      </c>
      <c r="BM541" s="226">
        <f t="shared" si="187"/>
        <v>0</v>
      </c>
      <c r="BN541" s="226">
        <f t="shared" si="188"/>
        <v>0</v>
      </c>
      <c r="BO541" s="226">
        <f t="shared" si="189"/>
        <v>0</v>
      </c>
      <c r="BP541" s="226">
        <f t="shared" si="190"/>
        <v>0</v>
      </c>
      <c r="BQ541" s="226">
        <f t="shared" si="191"/>
        <v>0</v>
      </c>
      <c r="BR541" s="226">
        <f t="shared" si="192"/>
        <v>0</v>
      </c>
      <c r="BS541" s="226">
        <f t="shared" si="193"/>
        <v>0</v>
      </c>
      <c r="BT541" s="226">
        <f t="shared" si="194"/>
        <v>0</v>
      </c>
      <c r="BU541" s="226">
        <f t="shared" si="195"/>
        <v>0</v>
      </c>
      <c r="BV541" s="226">
        <f t="shared" si="196"/>
        <v>0</v>
      </c>
    </row>
    <row r="542" spans="1:74">
      <c r="A542" s="226">
        <v>510</v>
      </c>
      <c r="B542" s="226" t="s">
        <v>1808</v>
      </c>
      <c r="C542" s="226">
        <f>INDEX('Uganda workforce data - raw'!$A$4:$F$619,MATCH($B542, 'Uganda workforce data - raw'!$B$4:$B$619,0), MATCH("Filled Male",'Uganda workforce data - raw'!$A$4:$F$4,0))*INDEX('Mapping cadres'!$B$1:$Z$616,MATCH($B542, 'Mapping cadres'!$B$1:$B$616,0), MATCH(C$32,'Mapping cadres'!$B$1:$Z$1,0))</f>
        <v>78</v>
      </c>
      <c r="D542" s="226">
        <f>INDEX('Uganda workforce data - raw'!$A$4:$F$619,MATCH($B542, 'Uganda workforce data - raw'!$B$4:$B$619,0), MATCH("Filled Male",'Uganda workforce data - raw'!$A$4:$F$4,0))*INDEX('Mapping cadres'!$B$1:$Z$616,MATCH($B542, 'Mapping cadres'!$B$1:$B$616,0), MATCH(D$32,'Mapping cadres'!$B$1:$Z$1,0))</f>
        <v>0</v>
      </c>
      <c r="E542" s="226">
        <f>INDEX('Uganda workforce data - raw'!$A$4:$F$619,MATCH($B542, 'Uganda workforce data - raw'!$B$4:$B$619,0), MATCH("Filled Male",'Uganda workforce data - raw'!$A$4:$F$4,0))*INDEX('Mapping cadres'!$B$1:$Z$616,MATCH($B542, 'Mapping cadres'!$B$1:$B$616,0), MATCH(E$32,'Mapping cadres'!$B$1:$Z$1,0))</f>
        <v>0</v>
      </c>
      <c r="F542" s="226">
        <f>INDEX('Uganda workforce data - raw'!$A$4:$F$619,MATCH($B542, 'Uganda workforce data - raw'!$B$4:$B$619,0), MATCH("Filled Male",'Uganda workforce data - raw'!$A$4:$F$4,0))*INDEX('Mapping cadres'!$B$1:$Z$616,MATCH($B542, 'Mapping cadres'!$B$1:$B$616,0), MATCH(F$32,'Mapping cadres'!$B$1:$Z$1,0))</f>
        <v>0</v>
      </c>
      <c r="G542" s="226">
        <f>INDEX('Uganda workforce data - raw'!$A$4:$F$619,MATCH($B542, 'Uganda workforce data - raw'!$B$4:$B$619,0), MATCH("Filled Male",'Uganda workforce data - raw'!$A$4:$F$4,0))*INDEX('Mapping cadres'!$B$1:$Z$616,MATCH($B542, 'Mapping cadres'!$B$1:$B$616,0), MATCH(G$32,'Mapping cadres'!$B$1:$Z$1,0))</f>
        <v>0</v>
      </c>
      <c r="H542" s="226">
        <f>INDEX('Uganda workforce data - raw'!$A$4:$F$619,MATCH($B542, 'Uganda workforce data - raw'!$B$4:$B$619,0), MATCH("Filled Male",'Uganda workforce data - raw'!$A$4:$F$4,0))*INDEX('Mapping cadres'!$B$1:$Z$616,MATCH($B542, 'Mapping cadres'!$B$1:$B$616,0), MATCH(H$32,'Mapping cadres'!$B$1:$Z$1,0))</f>
        <v>0</v>
      </c>
      <c r="I542" s="226">
        <f>INDEX('Uganda workforce data - raw'!$A$4:$F$619,MATCH($B542, 'Uganda workforce data - raw'!$B$4:$B$619,0), MATCH("Filled Male",'Uganda workforce data - raw'!$A$4:$F$4,0))*INDEX('Mapping cadres'!$B$1:$Z$616,MATCH($B542, 'Mapping cadres'!$B$1:$B$616,0), MATCH(I$32,'Mapping cadres'!$B$1:$Z$1,0))</f>
        <v>0</v>
      </c>
      <c r="J542" s="226">
        <f>INDEX('Uganda workforce data - raw'!$A$4:$F$619,MATCH($B542, 'Uganda workforce data - raw'!$B$4:$B$619,0), MATCH("Filled Male",'Uganda workforce data - raw'!$A$4:$F$4,0))*INDEX('Mapping cadres'!$B$1:$Z$616,MATCH($B542, 'Mapping cadres'!$B$1:$B$616,0), MATCH(J$32,'Mapping cadres'!$B$1:$Z$1,0))</f>
        <v>0</v>
      </c>
      <c r="K542" s="226">
        <f>INDEX('Uganda workforce data - raw'!$A$4:$F$619,MATCH($B542, 'Uganda workforce data - raw'!$B$4:$B$619,0), MATCH("Filled Male",'Uganda workforce data - raw'!$A$4:$F$4,0))*INDEX('Mapping cadres'!$B$1:$Z$616,MATCH($B542, 'Mapping cadres'!$B$1:$B$616,0), MATCH(K$32,'Mapping cadres'!$B$1:$Z$1,0))</f>
        <v>0</v>
      </c>
      <c r="L542" s="226">
        <f>INDEX('Uganda workforce data - raw'!$A$4:$F$619,MATCH($B542, 'Uganda workforce data - raw'!$B$4:$B$619,0), MATCH("Filled Male",'Uganda workforce data - raw'!$A$4:$F$4,0))*INDEX('Mapping cadres'!$B$1:$Z$616,MATCH($B542, 'Mapping cadres'!$B$1:$B$616,0), MATCH(L$32,'Mapping cadres'!$B$1:$Z$1,0))</f>
        <v>0</v>
      </c>
      <c r="M542" s="226">
        <f>INDEX('Uganda workforce data - raw'!$A$4:$F$619,MATCH($B542, 'Uganda workforce data - raw'!$B$4:$B$619,0), MATCH("Filled Male",'Uganda workforce data - raw'!$A$4:$F$4,0))*INDEX('Mapping cadres'!$B$1:$Z$616,MATCH($B542, 'Mapping cadres'!$B$1:$B$616,0), MATCH(M$32,'Mapping cadres'!$B$1:$Z$1,0))</f>
        <v>0</v>
      </c>
      <c r="N542" s="226">
        <f>INDEX('Uganda workforce data - raw'!$A$4:$F$619,MATCH($B542, 'Uganda workforce data - raw'!$B$4:$B$619,0), MATCH("Filled Male",'Uganda workforce data - raw'!$A$4:$F$4,0))*INDEX('Mapping cadres'!$B$1:$Z$616,MATCH($B542, 'Mapping cadres'!$B$1:$B$616,0), MATCH(N$32,'Mapping cadres'!$B$1:$Z$1,0))</f>
        <v>0</v>
      </c>
      <c r="O542" s="226">
        <f>INDEX('Uganda workforce data - raw'!$A$4:$F$619,MATCH($B542, 'Uganda workforce data - raw'!$B$4:$B$619,0), MATCH("Filled Male",'Uganda workforce data - raw'!$A$4:$F$4,0))*INDEX('Mapping cadres'!$B$1:$Z$616,MATCH($B542, 'Mapping cadres'!$B$1:$B$616,0), MATCH(O$32,'Mapping cadres'!$B$1:$Z$1,0))</f>
        <v>0</v>
      </c>
      <c r="P542" s="226">
        <f>INDEX('Uganda workforce data - raw'!$A$4:$F$619,MATCH($B542, 'Uganda workforce data - raw'!$B$4:$B$619,0), MATCH("Filled Male",'Uganda workforce data - raw'!$A$4:$F$4,0))*INDEX('Mapping cadres'!$B$1:$Z$616,MATCH($B542, 'Mapping cadres'!$B$1:$B$616,0), MATCH(P$32,'Mapping cadres'!$B$1:$Z$1,0))</f>
        <v>0</v>
      </c>
      <c r="Q542" s="226">
        <f>INDEX('Uganda workforce data - raw'!$A$4:$F$619,MATCH($B542, 'Uganda workforce data - raw'!$B$4:$B$619,0), MATCH("Filled Male",'Uganda workforce data - raw'!$A$4:$F$4,0))*INDEX('Mapping cadres'!$B$1:$Z$616,MATCH($B542, 'Mapping cadres'!$B$1:$B$616,0), MATCH(Q$32,'Mapping cadres'!$B$1:$Z$1,0))</f>
        <v>0</v>
      </c>
      <c r="R542" s="226">
        <f>INDEX('Uganda workforce data - raw'!$A$4:$F$619,MATCH($B542, 'Uganda workforce data - raw'!$B$4:$B$619,0), MATCH("Filled Male",'Uganda workforce data - raw'!$A$4:$F$4,0))*INDEX('Mapping cadres'!$B$1:$Z$616,MATCH($B542, 'Mapping cadres'!$B$1:$B$616,0), MATCH(R$32,'Mapping cadres'!$B$1:$Z$1,0))</f>
        <v>0</v>
      </c>
      <c r="S542" s="226">
        <f>INDEX('Uganda workforce data - raw'!$A$4:$F$619,MATCH($B542, 'Uganda workforce data - raw'!$B$4:$B$619,0), MATCH("Filled Male",'Uganda workforce data - raw'!$A$4:$F$4,0))*INDEX('Mapping cadres'!$B$1:$Z$616,MATCH($B542, 'Mapping cadres'!$B$1:$B$616,0), MATCH(S$32,'Mapping cadres'!$B$1:$Z$1,0))</f>
        <v>0</v>
      </c>
      <c r="T542" s="226">
        <f>INDEX('Uganda workforce data - raw'!$A$4:$F$619,MATCH($B542, 'Uganda workforce data - raw'!$B$4:$B$619,0), MATCH("Filled Male",'Uganda workforce data - raw'!$A$4:$F$4,0))*INDEX('Mapping cadres'!$B$1:$Z$616,MATCH($B542, 'Mapping cadres'!$B$1:$B$616,0), MATCH(T$32,'Mapping cadres'!$B$1:$Z$1,0))</f>
        <v>0</v>
      </c>
      <c r="U542" s="226">
        <f>INDEX('Uganda workforce data - raw'!$A$4:$F$619,MATCH($B542, 'Uganda workforce data - raw'!$B$4:$B$619,0), MATCH("Filled Male",'Uganda workforce data - raw'!$A$4:$F$4,0))*INDEX('Mapping cadres'!$B$1:$Z$616,MATCH($B542, 'Mapping cadres'!$B$1:$B$616,0), MATCH(U$32,'Mapping cadres'!$B$1:$Z$1,0))</f>
        <v>0</v>
      </c>
      <c r="V542" s="226">
        <f>INDEX('Uganda workforce data - raw'!$A$4:$F$619,MATCH($B542, 'Uganda workforce data - raw'!$B$4:$B$619,0), MATCH("Filled Male",'Uganda workforce data - raw'!$A$4:$F$4,0))*INDEX('Mapping cadres'!$B$1:$Z$616,MATCH($B542, 'Mapping cadres'!$B$1:$B$616,0), MATCH(V$32,'Mapping cadres'!$B$1:$Z$1,0))</f>
        <v>0</v>
      </c>
      <c r="W542" s="226">
        <f>INDEX('Uganda workforce data - raw'!$A$4:$F$619,MATCH($B542, 'Uganda workforce data - raw'!$B$4:$B$619,0), MATCH("Filled Male",'Uganda workforce data - raw'!$A$4:$F$4,0))*INDEX('Mapping cadres'!$B$1:$Z$616,MATCH($B542, 'Mapping cadres'!$B$1:$B$616,0), MATCH(W$32,'Mapping cadres'!$B$1:$Z$1,0))</f>
        <v>0</v>
      </c>
      <c r="X542" s="226">
        <f>INDEX('Uganda workforce data - raw'!$A$4:$F$619,MATCH($B542, 'Uganda workforce data - raw'!$B$4:$B$619,0), MATCH("Filled Male",'Uganda workforce data - raw'!$A$4:$F$4,0))*INDEX('Mapping cadres'!$B$1:$Z$616,MATCH($B542, 'Mapping cadres'!$B$1:$B$616,0), MATCH(X$32,'Mapping cadres'!$B$1:$Z$1,0))</f>
        <v>0</v>
      </c>
      <c r="Y542" s="226">
        <f>INDEX('Uganda workforce data - raw'!$A$4:$F$619,MATCH($B542, 'Uganda workforce data - raw'!$B$4:$B$619,0), MATCH("Filled Male",'Uganda workforce data - raw'!$A$4:$F$4,0))*INDEX('Mapping cadres'!$B$1:$Z$616,MATCH($B542, 'Mapping cadres'!$B$1:$B$616,0), MATCH(Y$32,'Mapping cadres'!$B$1:$Z$1,0))</f>
        <v>0</v>
      </c>
      <c r="Z542" s="226">
        <f>INDEX('Uganda workforce data - raw'!$A$4:$F$619,MATCH($B542, 'Uganda workforce data - raw'!$B$4:$B$619,0), MATCH("Filled Male",'Uganda workforce data - raw'!$A$4:$F$4,0))*INDEX('Mapping cadres'!$B$1:$Z$616,MATCH($B542, 'Mapping cadres'!$B$1:$B$616,0), MATCH(Z$32,'Mapping cadres'!$B$1:$Z$1,0))</f>
        <v>0</v>
      </c>
      <c r="AA542" s="226">
        <f>INDEX('Uganda workforce data - raw'!$A$4:$F$619,MATCH($B542, 'Uganda workforce data - raw'!$B$4:$B$619,0), MATCH("Filled Female",'Uganda workforce data - raw'!$A$4:$F$4,0))*INDEX('Mapping cadres'!$B$1:$Z$616,MATCH($B542, 'Mapping cadres'!$B$1:$B$616,0), MATCH(AA$32,'Mapping cadres'!$B$1:$Z$1,0))</f>
        <v>0</v>
      </c>
      <c r="AB542" s="226">
        <f>INDEX('Uganda workforce data - raw'!$A$4:$F$619,MATCH($B542, 'Uganda workforce data - raw'!$B$4:$B$619,0), MATCH("Filled Female",'Uganda workforce data - raw'!$A$4:$F$4,0))*INDEX('Mapping cadres'!$B$1:$Z$616,MATCH($B542, 'Mapping cadres'!$B$1:$B$616,0), MATCH(AB$32,'Mapping cadres'!$B$1:$Z$1,0))</f>
        <v>0</v>
      </c>
      <c r="AC542" s="226">
        <f>INDEX('Uganda workforce data - raw'!$A$4:$F$619,MATCH($B542, 'Uganda workforce data - raw'!$B$4:$B$619,0), MATCH("Filled Female",'Uganda workforce data - raw'!$A$4:$F$4,0))*INDEX('Mapping cadres'!$B$1:$Z$616,MATCH($B542, 'Mapping cadres'!$B$1:$B$616,0), MATCH(AC$32,'Mapping cadres'!$B$1:$Z$1,0))</f>
        <v>0</v>
      </c>
      <c r="AD542" s="226">
        <f>INDEX('Uganda workforce data - raw'!$A$4:$F$619,MATCH($B542, 'Uganda workforce data - raw'!$B$4:$B$619,0), MATCH("Filled Female",'Uganda workforce data - raw'!$A$4:$F$4,0))*INDEX('Mapping cadres'!$B$1:$Z$616,MATCH($B542, 'Mapping cadres'!$B$1:$B$616,0), MATCH(AD$32,'Mapping cadres'!$B$1:$Z$1,0))</f>
        <v>0</v>
      </c>
      <c r="AE542" s="226">
        <f>INDEX('Uganda workforce data - raw'!$A$4:$F$619,MATCH($B542, 'Uganda workforce data - raw'!$B$4:$B$619,0), MATCH("Filled Female",'Uganda workforce data - raw'!$A$4:$F$4,0))*INDEX('Mapping cadres'!$B$1:$Z$616,MATCH($B542, 'Mapping cadres'!$B$1:$B$616,0), MATCH(AE$32,'Mapping cadres'!$B$1:$Z$1,0))</f>
        <v>0</v>
      </c>
      <c r="AF542" s="226">
        <f>INDEX('Uganda workforce data - raw'!$A$4:$F$619,MATCH($B542, 'Uganda workforce data - raw'!$B$4:$B$619,0), MATCH("Filled Female",'Uganda workforce data - raw'!$A$4:$F$4,0))*INDEX('Mapping cadres'!$B$1:$Z$616,MATCH($B542, 'Mapping cadres'!$B$1:$B$616,0), MATCH(AF$32,'Mapping cadres'!$B$1:$Z$1,0))</f>
        <v>0</v>
      </c>
      <c r="AG542" s="226">
        <f>INDEX('Uganda workforce data - raw'!$A$4:$F$619,MATCH($B542, 'Uganda workforce data - raw'!$B$4:$B$619,0), MATCH("Filled Female",'Uganda workforce data - raw'!$A$4:$F$4,0))*INDEX('Mapping cadres'!$B$1:$Z$616,MATCH($B542, 'Mapping cadres'!$B$1:$B$616,0), MATCH(AG$32,'Mapping cadres'!$B$1:$Z$1,0))</f>
        <v>0</v>
      </c>
      <c r="AH542" s="226">
        <f>INDEX('Uganda workforce data - raw'!$A$4:$F$619,MATCH($B542, 'Uganda workforce data - raw'!$B$4:$B$619,0), MATCH("Filled Female",'Uganda workforce data - raw'!$A$4:$F$4,0))*INDEX('Mapping cadres'!$B$1:$Z$616,MATCH($B542, 'Mapping cadres'!$B$1:$B$616,0), MATCH(AH$32,'Mapping cadres'!$B$1:$Z$1,0))</f>
        <v>0</v>
      </c>
      <c r="AI542" s="226">
        <f>INDEX('Uganda workforce data - raw'!$A$4:$F$619,MATCH($B542, 'Uganda workforce data - raw'!$B$4:$B$619,0), MATCH("Filled Female",'Uganda workforce data - raw'!$A$4:$F$4,0))*INDEX('Mapping cadres'!$B$1:$Z$616,MATCH($B542, 'Mapping cadres'!$B$1:$B$616,0), MATCH(AI$32,'Mapping cadres'!$B$1:$Z$1,0))</f>
        <v>0</v>
      </c>
      <c r="AJ542" s="226">
        <f>INDEX('Uganda workforce data - raw'!$A$4:$F$619,MATCH($B542, 'Uganda workforce data - raw'!$B$4:$B$619,0), MATCH("Filled Female",'Uganda workforce data - raw'!$A$4:$F$4,0))*INDEX('Mapping cadres'!$B$1:$Z$616,MATCH($B542, 'Mapping cadres'!$B$1:$B$616,0), MATCH(AJ$32,'Mapping cadres'!$B$1:$Z$1,0))</f>
        <v>0</v>
      </c>
      <c r="AK542" s="226">
        <f>INDEX('Uganda workforce data - raw'!$A$4:$F$619,MATCH($B542, 'Uganda workforce data - raw'!$B$4:$B$619,0), MATCH("Filled Female",'Uganda workforce data - raw'!$A$4:$F$4,0))*INDEX('Mapping cadres'!$B$1:$Z$616,MATCH($B542, 'Mapping cadres'!$B$1:$B$616,0), MATCH(AK$32,'Mapping cadres'!$B$1:$Z$1,0))</f>
        <v>0</v>
      </c>
      <c r="AL542" s="226">
        <f>INDEX('Uganda workforce data - raw'!$A$4:$F$619,MATCH($B542, 'Uganda workforce data - raw'!$B$4:$B$619,0), MATCH("Filled Female",'Uganda workforce data - raw'!$A$4:$F$4,0))*INDEX('Mapping cadres'!$B$1:$Z$616,MATCH($B542, 'Mapping cadres'!$B$1:$B$616,0), MATCH(AL$32,'Mapping cadres'!$B$1:$Z$1,0))</f>
        <v>0</v>
      </c>
      <c r="AM542" s="226">
        <f>INDEX('Uganda workforce data - raw'!$A$4:$F$619,MATCH($B542, 'Uganda workforce data - raw'!$B$4:$B$619,0), MATCH("Filled Female",'Uganda workforce data - raw'!$A$4:$F$4,0))*INDEX('Mapping cadres'!$B$1:$Z$616,MATCH($B542, 'Mapping cadres'!$B$1:$B$616,0), MATCH(AM$32,'Mapping cadres'!$B$1:$Z$1,0))</f>
        <v>0</v>
      </c>
      <c r="AN542" s="226">
        <f>INDEX('Uganda workforce data - raw'!$A$4:$F$619,MATCH($B542, 'Uganda workforce data - raw'!$B$4:$B$619,0), MATCH("Filled Female",'Uganda workforce data - raw'!$A$4:$F$4,0))*INDEX('Mapping cadres'!$B$1:$Z$616,MATCH($B542, 'Mapping cadres'!$B$1:$B$616,0), MATCH(AN$32,'Mapping cadres'!$B$1:$Z$1,0))</f>
        <v>0</v>
      </c>
      <c r="AO542" s="226">
        <f>INDEX('Uganda workforce data - raw'!$A$4:$F$619,MATCH($B542, 'Uganda workforce data - raw'!$B$4:$B$619,0), MATCH("Filled Female",'Uganda workforce data - raw'!$A$4:$F$4,0))*INDEX('Mapping cadres'!$B$1:$Z$616,MATCH($B542, 'Mapping cadres'!$B$1:$B$616,0), MATCH(AO$32,'Mapping cadres'!$B$1:$Z$1,0))</f>
        <v>0</v>
      </c>
      <c r="AP542" s="226">
        <f>INDEX('Uganda workforce data - raw'!$A$4:$F$619,MATCH($B542, 'Uganda workforce data - raw'!$B$4:$B$619,0), MATCH("Filled Female",'Uganda workforce data - raw'!$A$4:$F$4,0))*INDEX('Mapping cadres'!$B$1:$Z$616,MATCH($B542, 'Mapping cadres'!$B$1:$B$616,0), MATCH(AP$32,'Mapping cadres'!$B$1:$Z$1,0))</f>
        <v>0</v>
      </c>
      <c r="AQ542" s="226">
        <f>INDEX('Uganda workforce data - raw'!$A$4:$F$619,MATCH($B542, 'Uganda workforce data - raw'!$B$4:$B$619,0), MATCH("Filled Female",'Uganda workforce data - raw'!$A$4:$F$4,0))*INDEX('Mapping cadres'!$B$1:$Z$616,MATCH($B542, 'Mapping cadres'!$B$1:$B$616,0), MATCH(AQ$32,'Mapping cadres'!$B$1:$Z$1,0))</f>
        <v>0</v>
      </c>
      <c r="AR542" s="226">
        <f>INDEX('Uganda workforce data - raw'!$A$4:$F$619,MATCH($B542, 'Uganda workforce data - raw'!$B$4:$B$619,0), MATCH("Filled Female",'Uganda workforce data - raw'!$A$4:$F$4,0))*INDEX('Mapping cadres'!$B$1:$Z$616,MATCH($B542, 'Mapping cadres'!$B$1:$B$616,0), MATCH(AR$32,'Mapping cadres'!$B$1:$Z$1,0))</f>
        <v>0</v>
      </c>
      <c r="AS542" s="226">
        <f>INDEX('Uganda workforce data - raw'!$A$4:$F$619,MATCH($B542, 'Uganda workforce data - raw'!$B$4:$B$619,0), MATCH("Filled Female",'Uganda workforce data - raw'!$A$4:$F$4,0))*INDEX('Mapping cadres'!$B$1:$Z$616,MATCH($B542, 'Mapping cadres'!$B$1:$B$616,0), MATCH(AS$32,'Mapping cadres'!$B$1:$Z$1,0))</f>
        <v>0</v>
      </c>
      <c r="AT542" s="226">
        <f>INDEX('Uganda workforce data - raw'!$A$4:$F$619,MATCH($B542, 'Uganda workforce data - raw'!$B$4:$B$619,0), MATCH("Filled Female",'Uganda workforce data - raw'!$A$4:$F$4,0))*INDEX('Mapping cadres'!$B$1:$Z$616,MATCH($B542, 'Mapping cadres'!$B$1:$B$616,0), MATCH(AT$32,'Mapping cadres'!$B$1:$Z$1,0))</f>
        <v>0</v>
      </c>
      <c r="AU542" s="226">
        <f>INDEX('Uganda workforce data - raw'!$A$4:$F$619,MATCH($B542, 'Uganda workforce data - raw'!$B$4:$B$619,0), MATCH("Filled Female",'Uganda workforce data - raw'!$A$4:$F$4,0))*INDEX('Mapping cadres'!$B$1:$Z$616,MATCH($B542, 'Mapping cadres'!$B$1:$B$616,0), MATCH(AU$32,'Mapping cadres'!$B$1:$Z$1,0))</f>
        <v>0</v>
      </c>
      <c r="AV542" s="226">
        <f>INDEX('Uganda workforce data - raw'!$A$4:$F$619,MATCH($B542, 'Uganda workforce data - raw'!$B$4:$B$619,0), MATCH("Filled Female",'Uganda workforce data - raw'!$A$4:$F$4,0))*INDEX('Mapping cadres'!$B$1:$Z$616,MATCH($B542, 'Mapping cadres'!$B$1:$B$616,0), MATCH(AV$32,'Mapping cadres'!$B$1:$Z$1,0))</f>
        <v>0</v>
      </c>
      <c r="AW542" s="226">
        <f>INDEX('Uganda workforce data - raw'!$A$4:$F$619,MATCH($B542, 'Uganda workforce data - raw'!$B$4:$B$619,0), MATCH("Filled Female",'Uganda workforce data - raw'!$A$4:$F$4,0))*INDEX('Mapping cadres'!$B$1:$Z$616,MATCH($B542, 'Mapping cadres'!$B$1:$B$616,0), MATCH(AW$32,'Mapping cadres'!$B$1:$Z$1,0))</f>
        <v>0</v>
      </c>
      <c r="AX542" s="226">
        <f>INDEX('Uganda workforce data - raw'!$A$4:$F$619,MATCH($B542, 'Uganda workforce data - raw'!$B$4:$B$619,0), MATCH("Filled Female",'Uganda workforce data - raw'!$A$4:$F$4,0))*INDEX('Mapping cadres'!$B$1:$Z$616,MATCH($B542, 'Mapping cadres'!$B$1:$B$616,0), MATCH(AX$32,'Mapping cadres'!$B$1:$Z$1,0))</f>
        <v>0</v>
      </c>
      <c r="AY542" s="226">
        <f t="shared" si="173"/>
        <v>78</v>
      </c>
      <c r="AZ542" s="226">
        <f t="shared" si="174"/>
        <v>0</v>
      </c>
      <c r="BA542" s="226">
        <f t="shared" si="175"/>
        <v>0</v>
      </c>
      <c r="BB542" s="226">
        <f t="shared" si="176"/>
        <v>0</v>
      </c>
      <c r="BC542" s="226">
        <f t="shared" si="177"/>
        <v>0</v>
      </c>
      <c r="BD542" s="226">
        <f t="shared" si="178"/>
        <v>0</v>
      </c>
      <c r="BE542" s="226">
        <f t="shared" si="179"/>
        <v>0</v>
      </c>
      <c r="BF542" s="226">
        <f t="shared" si="180"/>
        <v>0</v>
      </c>
      <c r="BG542" s="226">
        <f t="shared" si="181"/>
        <v>0</v>
      </c>
      <c r="BH542" s="226">
        <f t="shared" si="182"/>
        <v>0</v>
      </c>
      <c r="BI542" s="226">
        <f t="shared" si="183"/>
        <v>0</v>
      </c>
      <c r="BJ542" s="226">
        <f t="shared" si="184"/>
        <v>0</v>
      </c>
      <c r="BK542" s="226">
        <f t="shared" si="185"/>
        <v>0</v>
      </c>
      <c r="BL542" s="226">
        <f t="shared" si="186"/>
        <v>0</v>
      </c>
      <c r="BM542" s="226">
        <f t="shared" si="187"/>
        <v>0</v>
      </c>
      <c r="BN542" s="226">
        <f t="shared" si="188"/>
        <v>0</v>
      </c>
      <c r="BO542" s="226">
        <f t="shared" si="189"/>
        <v>0</v>
      </c>
      <c r="BP542" s="226">
        <f t="shared" si="190"/>
        <v>0</v>
      </c>
      <c r="BQ542" s="226">
        <f t="shared" si="191"/>
        <v>0</v>
      </c>
      <c r="BR542" s="226">
        <f t="shared" si="192"/>
        <v>0</v>
      </c>
      <c r="BS542" s="226">
        <f t="shared" si="193"/>
        <v>0</v>
      </c>
      <c r="BT542" s="226">
        <f t="shared" si="194"/>
        <v>0</v>
      </c>
      <c r="BU542" s="226">
        <f t="shared" si="195"/>
        <v>0</v>
      </c>
      <c r="BV542" s="226">
        <f t="shared" si="196"/>
        <v>0</v>
      </c>
    </row>
    <row r="543" spans="1:74">
      <c r="A543" s="226">
        <v>511</v>
      </c>
      <c r="B543" s="226" t="s">
        <v>1809</v>
      </c>
      <c r="C543" s="226">
        <f>INDEX('Uganda workforce data - raw'!$A$4:$F$619,MATCH($B543, 'Uganda workforce data - raw'!$B$4:$B$619,0), MATCH("Filled Male",'Uganda workforce data - raw'!$A$4:$F$4,0))*INDEX('Mapping cadres'!$B$1:$Z$616,MATCH($B543, 'Mapping cadres'!$B$1:$B$616,0), MATCH(C$32,'Mapping cadres'!$B$1:$Z$1,0))</f>
        <v>1</v>
      </c>
      <c r="D543" s="226">
        <f>INDEX('Uganda workforce data - raw'!$A$4:$F$619,MATCH($B543, 'Uganda workforce data - raw'!$B$4:$B$619,0), MATCH("Filled Male",'Uganda workforce data - raw'!$A$4:$F$4,0))*INDEX('Mapping cadres'!$B$1:$Z$616,MATCH($B543, 'Mapping cadres'!$B$1:$B$616,0), MATCH(D$32,'Mapping cadres'!$B$1:$Z$1,0))</f>
        <v>0</v>
      </c>
      <c r="E543" s="226">
        <f>INDEX('Uganda workforce data - raw'!$A$4:$F$619,MATCH($B543, 'Uganda workforce data - raw'!$B$4:$B$619,0), MATCH("Filled Male",'Uganda workforce data - raw'!$A$4:$F$4,0))*INDEX('Mapping cadres'!$B$1:$Z$616,MATCH($B543, 'Mapping cadres'!$B$1:$B$616,0), MATCH(E$32,'Mapping cadres'!$B$1:$Z$1,0))</f>
        <v>0</v>
      </c>
      <c r="F543" s="226">
        <f>INDEX('Uganda workforce data - raw'!$A$4:$F$619,MATCH($B543, 'Uganda workforce data - raw'!$B$4:$B$619,0), MATCH("Filled Male",'Uganda workforce data - raw'!$A$4:$F$4,0))*INDEX('Mapping cadres'!$B$1:$Z$616,MATCH($B543, 'Mapping cadres'!$B$1:$B$616,0), MATCH(F$32,'Mapping cadres'!$B$1:$Z$1,0))</f>
        <v>0</v>
      </c>
      <c r="G543" s="226">
        <f>INDEX('Uganda workforce data - raw'!$A$4:$F$619,MATCH($B543, 'Uganda workforce data - raw'!$B$4:$B$619,0), MATCH("Filled Male",'Uganda workforce data - raw'!$A$4:$F$4,0))*INDEX('Mapping cadres'!$B$1:$Z$616,MATCH($B543, 'Mapping cadres'!$B$1:$B$616,0), MATCH(G$32,'Mapping cadres'!$B$1:$Z$1,0))</f>
        <v>0</v>
      </c>
      <c r="H543" s="226">
        <f>INDEX('Uganda workforce data - raw'!$A$4:$F$619,MATCH($B543, 'Uganda workforce data - raw'!$B$4:$B$619,0), MATCH("Filled Male",'Uganda workforce data - raw'!$A$4:$F$4,0))*INDEX('Mapping cadres'!$B$1:$Z$616,MATCH($B543, 'Mapping cadres'!$B$1:$B$616,0), MATCH(H$32,'Mapping cadres'!$B$1:$Z$1,0))</f>
        <v>0</v>
      </c>
      <c r="I543" s="226">
        <f>INDEX('Uganda workforce data - raw'!$A$4:$F$619,MATCH($B543, 'Uganda workforce data - raw'!$B$4:$B$619,0), MATCH("Filled Male",'Uganda workforce data - raw'!$A$4:$F$4,0))*INDEX('Mapping cadres'!$B$1:$Z$616,MATCH($B543, 'Mapping cadres'!$B$1:$B$616,0), MATCH(I$32,'Mapping cadres'!$B$1:$Z$1,0))</f>
        <v>0</v>
      </c>
      <c r="J543" s="226">
        <f>INDEX('Uganda workforce data - raw'!$A$4:$F$619,MATCH($B543, 'Uganda workforce data - raw'!$B$4:$B$619,0), MATCH("Filled Male",'Uganda workforce data - raw'!$A$4:$F$4,0))*INDEX('Mapping cadres'!$B$1:$Z$616,MATCH($B543, 'Mapping cadres'!$B$1:$B$616,0), MATCH(J$32,'Mapping cadres'!$B$1:$Z$1,0))</f>
        <v>0</v>
      </c>
      <c r="K543" s="226">
        <f>INDEX('Uganda workforce data - raw'!$A$4:$F$619,MATCH($B543, 'Uganda workforce data - raw'!$B$4:$B$619,0), MATCH("Filled Male",'Uganda workforce data - raw'!$A$4:$F$4,0))*INDEX('Mapping cadres'!$B$1:$Z$616,MATCH($B543, 'Mapping cadres'!$B$1:$B$616,0), MATCH(K$32,'Mapping cadres'!$B$1:$Z$1,0))</f>
        <v>0</v>
      </c>
      <c r="L543" s="226">
        <f>INDEX('Uganda workforce data - raw'!$A$4:$F$619,MATCH($B543, 'Uganda workforce data - raw'!$B$4:$B$619,0), MATCH("Filled Male",'Uganda workforce data - raw'!$A$4:$F$4,0))*INDEX('Mapping cadres'!$B$1:$Z$616,MATCH($B543, 'Mapping cadres'!$B$1:$B$616,0), MATCH(L$32,'Mapping cadres'!$B$1:$Z$1,0))</f>
        <v>0</v>
      </c>
      <c r="M543" s="226">
        <f>INDEX('Uganda workforce data - raw'!$A$4:$F$619,MATCH($B543, 'Uganda workforce data - raw'!$B$4:$B$619,0), MATCH("Filled Male",'Uganda workforce data - raw'!$A$4:$F$4,0))*INDEX('Mapping cadres'!$B$1:$Z$616,MATCH($B543, 'Mapping cadres'!$B$1:$B$616,0), MATCH(M$32,'Mapping cadres'!$B$1:$Z$1,0))</f>
        <v>0</v>
      </c>
      <c r="N543" s="226">
        <f>INDEX('Uganda workforce data - raw'!$A$4:$F$619,MATCH($B543, 'Uganda workforce data - raw'!$B$4:$B$619,0), MATCH("Filled Male",'Uganda workforce data - raw'!$A$4:$F$4,0))*INDEX('Mapping cadres'!$B$1:$Z$616,MATCH($B543, 'Mapping cadres'!$B$1:$B$616,0), MATCH(N$32,'Mapping cadres'!$B$1:$Z$1,0))</f>
        <v>0</v>
      </c>
      <c r="O543" s="226">
        <f>INDEX('Uganda workforce data - raw'!$A$4:$F$619,MATCH($B543, 'Uganda workforce data - raw'!$B$4:$B$619,0), MATCH("Filled Male",'Uganda workforce data - raw'!$A$4:$F$4,0))*INDEX('Mapping cadres'!$B$1:$Z$616,MATCH($B543, 'Mapping cadres'!$B$1:$B$616,0), MATCH(O$32,'Mapping cadres'!$B$1:$Z$1,0))</f>
        <v>0</v>
      </c>
      <c r="P543" s="226">
        <f>INDEX('Uganda workforce data - raw'!$A$4:$F$619,MATCH($B543, 'Uganda workforce data - raw'!$B$4:$B$619,0), MATCH("Filled Male",'Uganda workforce data - raw'!$A$4:$F$4,0))*INDEX('Mapping cadres'!$B$1:$Z$616,MATCH($B543, 'Mapping cadres'!$B$1:$B$616,0), MATCH(P$32,'Mapping cadres'!$B$1:$Z$1,0))</f>
        <v>0</v>
      </c>
      <c r="Q543" s="226">
        <f>INDEX('Uganda workforce data - raw'!$A$4:$F$619,MATCH($B543, 'Uganda workforce data - raw'!$B$4:$B$619,0), MATCH("Filled Male",'Uganda workforce data - raw'!$A$4:$F$4,0))*INDEX('Mapping cadres'!$B$1:$Z$616,MATCH($B543, 'Mapping cadres'!$B$1:$B$616,0), MATCH(Q$32,'Mapping cadres'!$B$1:$Z$1,0))</f>
        <v>0</v>
      </c>
      <c r="R543" s="226">
        <f>INDEX('Uganda workforce data - raw'!$A$4:$F$619,MATCH($B543, 'Uganda workforce data - raw'!$B$4:$B$619,0), MATCH("Filled Male",'Uganda workforce data - raw'!$A$4:$F$4,0))*INDEX('Mapping cadres'!$B$1:$Z$616,MATCH($B543, 'Mapping cadres'!$B$1:$B$616,0), MATCH(R$32,'Mapping cadres'!$B$1:$Z$1,0))</f>
        <v>0</v>
      </c>
      <c r="S543" s="226">
        <f>INDEX('Uganda workforce data - raw'!$A$4:$F$619,MATCH($B543, 'Uganda workforce data - raw'!$B$4:$B$619,0), MATCH("Filled Male",'Uganda workforce data - raw'!$A$4:$F$4,0))*INDEX('Mapping cadres'!$B$1:$Z$616,MATCH($B543, 'Mapping cadres'!$B$1:$B$616,0), MATCH(S$32,'Mapping cadres'!$B$1:$Z$1,0))</f>
        <v>0</v>
      </c>
      <c r="T543" s="226">
        <f>INDEX('Uganda workforce data - raw'!$A$4:$F$619,MATCH($B543, 'Uganda workforce data - raw'!$B$4:$B$619,0), MATCH("Filled Male",'Uganda workforce data - raw'!$A$4:$F$4,0))*INDEX('Mapping cadres'!$B$1:$Z$616,MATCH($B543, 'Mapping cadres'!$B$1:$B$616,0), MATCH(T$32,'Mapping cadres'!$B$1:$Z$1,0))</f>
        <v>0</v>
      </c>
      <c r="U543" s="226">
        <f>INDEX('Uganda workforce data - raw'!$A$4:$F$619,MATCH($B543, 'Uganda workforce data - raw'!$B$4:$B$619,0), MATCH("Filled Male",'Uganda workforce data - raw'!$A$4:$F$4,0))*INDEX('Mapping cadres'!$B$1:$Z$616,MATCH($B543, 'Mapping cadres'!$B$1:$B$616,0), MATCH(U$32,'Mapping cadres'!$B$1:$Z$1,0))</f>
        <v>0</v>
      </c>
      <c r="V543" s="226">
        <f>INDEX('Uganda workforce data - raw'!$A$4:$F$619,MATCH($B543, 'Uganda workforce data - raw'!$B$4:$B$619,0), MATCH("Filled Male",'Uganda workforce data - raw'!$A$4:$F$4,0))*INDEX('Mapping cadres'!$B$1:$Z$616,MATCH($B543, 'Mapping cadres'!$B$1:$B$616,0), MATCH(V$32,'Mapping cadres'!$B$1:$Z$1,0))</f>
        <v>0</v>
      </c>
      <c r="W543" s="226">
        <f>INDEX('Uganda workforce data - raw'!$A$4:$F$619,MATCH($B543, 'Uganda workforce data - raw'!$B$4:$B$619,0), MATCH("Filled Male",'Uganda workforce data - raw'!$A$4:$F$4,0))*INDEX('Mapping cadres'!$B$1:$Z$616,MATCH($B543, 'Mapping cadres'!$B$1:$B$616,0), MATCH(W$32,'Mapping cadres'!$B$1:$Z$1,0))</f>
        <v>0</v>
      </c>
      <c r="X543" s="226">
        <f>INDEX('Uganda workforce data - raw'!$A$4:$F$619,MATCH($B543, 'Uganda workforce data - raw'!$B$4:$B$619,0), MATCH("Filled Male",'Uganda workforce data - raw'!$A$4:$F$4,0))*INDEX('Mapping cadres'!$B$1:$Z$616,MATCH($B543, 'Mapping cadres'!$B$1:$B$616,0), MATCH(X$32,'Mapping cadres'!$B$1:$Z$1,0))</f>
        <v>0</v>
      </c>
      <c r="Y543" s="226">
        <f>INDEX('Uganda workforce data - raw'!$A$4:$F$619,MATCH($B543, 'Uganda workforce data - raw'!$B$4:$B$619,0), MATCH("Filled Male",'Uganda workforce data - raw'!$A$4:$F$4,0))*INDEX('Mapping cadres'!$B$1:$Z$616,MATCH($B543, 'Mapping cadres'!$B$1:$B$616,0), MATCH(Y$32,'Mapping cadres'!$B$1:$Z$1,0))</f>
        <v>0</v>
      </c>
      <c r="Z543" s="226">
        <f>INDEX('Uganda workforce data - raw'!$A$4:$F$619,MATCH($B543, 'Uganda workforce data - raw'!$B$4:$B$619,0), MATCH("Filled Male",'Uganda workforce data - raw'!$A$4:$F$4,0))*INDEX('Mapping cadres'!$B$1:$Z$616,MATCH($B543, 'Mapping cadres'!$B$1:$B$616,0), MATCH(Z$32,'Mapping cadres'!$B$1:$Z$1,0))</f>
        <v>0</v>
      </c>
      <c r="AA543" s="226">
        <f>INDEX('Uganda workforce data - raw'!$A$4:$F$619,MATCH($B543, 'Uganda workforce data - raw'!$B$4:$B$619,0), MATCH("Filled Female",'Uganda workforce data - raw'!$A$4:$F$4,0))*INDEX('Mapping cadres'!$B$1:$Z$616,MATCH($B543, 'Mapping cadres'!$B$1:$B$616,0), MATCH(AA$32,'Mapping cadres'!$B$1:$Z$1,0))</f>
        <v>0</v>
      </c>
      <c r="AB543" s="226">
        <f>INDEX('Uganda workforce data - raw'!$A$4:$F$619,MATCH($B543, 'Uganda workforce data - raw'!$B$4:$B$619,0), MATCH("Filled Female",'Uganda workforce data - raw'!$A$4:$F$4,0))*INDEX('Mapping cadres'!$B$1:$Z$616,MATCH($B543, 'Mapping cadres'!$B$1:$B$616,0), MATCH(AB$32,'Mapping cadres'!$B$1:$Z$1,0))</f>
        <v>0</v>
      </c>
      <c r="AC543" s="226">
        <f>INDEX('Uganda workforce data - raw'!$A$4:$F$619,MATCH($B543, 'Uganda workforce data - raw'!$B$4:$B$619,0), MATCH("Filled Female",'Uganda workforce data - raw'!$A$4:$F$4,0))*INDEX('Mapping cadres'!$B$1:$Z$616,MATCH($B543, 'Mapping cadres'!$B$1:$B$616,0), MATCH(AC$32,'Mapping cadres'!$B$1:$Z$1,0))</f>
        <v>0</v>
      </c>
      <c r="AD543" s="226">
        <f>INDEX('Uganda workforce data - raw'!$A$4:$F$619,MATCH($B543, 'Uganda workforce data - raw'!$B$4:$B$619,0), MATCH("Filled Female",'Uganda workforce data - raw'!$A$4:$F$4,0))*INDEX('Mapping cadres'!$B$1:$Z$616,MATCH($B543, 'Mapping cadres'!$B$1:$B$616,0), MATCH(AD$32,'Mapping cadres'!$B$1:$Z$1,0))</f>
        <v>0</v>
      </c>
      <c r="AE543" s="226">
        <f>INDEX('Uganda workforce data - raw'!$A$4:$F$619,MATCH($B543, 'Uganda workforce data - raw'!$B$4:$B$619,0), MATCH("Filled Female",'Uganda workforce data - raw'!$A$4:$F$4,0))*INDEX('Mapping cadres'!$B$1:$Z$616,MATCH($B543, 'Mapping cadres'!$B$1:$B$616,0), MATCH(AE$32,'Mapping cadres'!$B$1:$Z$1,0))</f>
        <v>0</v>
      </c>
      <c r="AF543" s="226">
        <f>INDEX('Uganda workforce data - raw'!$A$4:$F$619,MATCH($B543, 'Uganda workforce data - raw'!$B$4:$B$619,0), MATCH("Filled Female",'Uganda workforce data - raw'!$A$4:$F$4,0))*INDEX('Mapping cadres'!$B$1:$Z$616,MATCH($B543, 'Mapping cadres'!$B$1:$B$616,0), MATCH(AF$32,'Mapping cadres'!$B$1:$Z$1,0))</f>
        <v>0</v>
      </c>
      <c r="AG543" s="226">
        <f>INDEX('Uganda workforce data - raw'!$A$4:$F$619,MATCH($B543, 'Uganda workforce data - raw'!$B$4:$B$619,0), MATCH("Filled Female",'Uganda workforce data - raw'!$A$4:$F$4,0))*INDEX('Mapping cadres'!$B$1:$Z$616,MATCH($B543, 'Mapping cadres'!$B$1:$B$616,0), MATCH(AG$32,'Mapping cadres'!$B$1:$Z$1,0))</f>
        <v>0</v>
      </c>
      <c r="AH543" s="226">
        <f>INDEX('Uganda workforce data - raw'!$A$4:$F$619,MATCH($B543, 'Uganda workforce data - raw'!$B$4:$B$619,0), MATCH("Filled Female",'Uganda workforce data - raw'!$A$4:$F$4,0))*INDEX('Mapping cadres'!$B$1:$Z$616,MATCH($B543, 'Mapping cadres'!$B$1:$B$616,0), MATCH(AH$32,'Mapping cadres'!$B$1:$Z$1,0))</f>
        <v>0</v>
      </c>
      <c r="AI543" s="226">
        <f>INDEX('Uganda workforce data - raw'!$A$4:$F$619,MATCH($B543, 'Uganda workforce data - raw'!$B$4:$B$619,0), MATCH("Filled Female",'Uganda workforce data - raw'!$A$4:$F$4,0))*INDEX('Mapping cadres'!$B$1:$Z$616,MATCH($B543, 'Mapping cadres'!$B$1:$B$616,0), MATCH(AI$32,'Mapping cadres'!$B$1:$Z$1,0))</f>
        <v>0</v>
      </c>
      <c r="AJ543" s="226">
        <f>INDEX('Uganda workforce data - raw'!$A$4:$F$619,MATCH($B543, 'Uganda workforce data - raw'!$B$4:$B$619,0), MATCH("Filled Female",'Uganda workforce data - raw'!$A$4:$F$4,0))*INDEX('Mapping cadres'!$B$1:$Z$616,MATCH($B543, 'Mapping cadres'!$B$1:$B$616,0), MATCH(AJ$32,'Mapping cadres'!$B$1:$Z$1,0))</f>
        <v>0</v>
      </c>
      <c r="AK543" s="226">
        <f>INDEX('Uganda workforce data - raw'!$A$4:$F$619,MATCH($B543, 'Uganda workforce data - raw'!$B$4:$B$619,0), MATCH("Filled Female",'Uganda workforce data - raw'!$A$4:$F$4,0))*INDEX('Mapping cadres'!$B$1:$Z$616,MATCH($B543, 'Mapping cadres'!$B$1:$B$616,0), MATCH(AK$32,'Mapping cadres'!$B$1:$Z$1,0))</f>
        <v>0</v>
      </c>
      <c r="AL543" s="226">
        <f>INDEX('Uganda workforce data - raw'!$A$4:$F$619,MATCH($B543, 'Uganda workforce data - raw'!$B$4:$B$619,0), MATCH("Filled Female",'Uganda workforce data - raw'!$A$4:$F$4,0))*INDEX('Mapping cadres'!$B$1:$Z$616,MATCH($B543, 'Mapping cadres'!$B$1:$B$616,0), MATCH(AL$32,'Mapping cadres'!$B$1:$Z$1,0))</f>
        <v>0</v>
      </c>
      <c r="AM543" s="226">
        <f>INDEX('Uganda workforce data - raw'!$A$4:$F$619,MATCH($B543, 'Uganda workforce data - raw'!$B$4:$B$619,0), MATCH("Filled Female",'Uganda workforce data - raw'!$A$4:$F$4,0))*INDEX('Mapping cadres'!$B$1:$Z$616,MATCH($B543, 'Mapping cadres'!$B$1:$B$616,0), MATCH(AM$32,'Mapping cadres'!$B$1:$Z$1,0))</f>
        <v>0</v>
      </c>
      <c r="AN543" s="226">
        <f>INDEX('Uganda workforce data - raw'!$A$4:$F$619,MATCH($B543, 'Uganda workforce data - raw'!$B$4:$B$619,0), MATCH("Filled Female",'Uganda workforce data - raw'!$A$4:$F$4,0))*INDEX('Mapping cadres'!$B$1:$Z$616,MATCH($B543, 'Mapping cadres'!$B$1:$B$616,0), MATCH(AN$32,'Mapping cadres'!$B$1:$Z$1,0))</f>
        <v>0</v>
      </c>
      <c r="AO543" s="226">
        <f>INDEX('Uganda workforce data - raw'!$A$4:$F$619,MATCH($B543, 'Uganda workforce data - raw'!$B$4:$B$619,0), MATCH("Filled Female",'Uganda workforce data - raw'!$A$4:$F$4,0))*INDEX('Mapping cadres'!$B$1:$Z$616,MATCH($B543, 'Mapping cadres'!$B$1:$B$616,0), MATCH(AO$32,'Mapping cadres'!$B$1:$Z$1,0))</f>
        <v>0</v>
      </c>
      <c r="AP543" s="226">
        <f>INDEX('Uganda workforce data - raw'!$A$4:$F$619,MATCH($B543, 'Uganda workforce data - raw'!$B$4:$B$619,0), MATCH("Filled Female",'Uganda workforce data - raw'!$A$4:$F$4,0))*INDEX('Mapping cadres'!$B$1:$Z$616,MATCH($B543, 'Mapping cadres'!$B$1:$B$616,0), MATCH(AP$32,'Mapping cadres'!$B$1:$Z$1,0))</f>
        <v>0</v>
      </c>
      <c r="AQ543" s="226">
        <f>INDEX('Uganda workforce data - raw'!$A$4:$F$619,MATCH($B543, 'Uganda workforce data - raw'!$B$4:$B$619,0), MATCH("Filled Female",'Uganda workforce data - raw'!$A$4:$F$4,0))*INDEX('Mapping cadres'!$B$1:$Z$616,MATCH($B543, 'Mapping cadres'!$B$1:$B$616,0), MATCH(AQ$32,'Mapping cadres'!$B$1:$Z$1,0))</f>
        <v>0</v>
      </c>
      <c r="AR543" s="226">
        <f>INDEX('Uganda workforce data - raw'!$A$4:$F$619,MATCH($B543, 'Uganda workforce data - raw'!$B$4:$B$619,0), MATCH("Filled Female",'Uganda workforce data - raw'!$A$4:$F$4,0))*INDEX('Mapping cadres'!$B$1:$Z$616,MATCH($B543, 'Mapping cadres'!$B$1:$B$616,0), MATCH(AR$32,'Mapping cadres'!$B$1:$Z$1,0))</f>
        <v>0</v>
      </c>
      <c r="AS543" s="226">
        <f>INDEX('Uganda workforce data - raw'!$A$4:$F$619,MATCH($B543, 'Uganda workforce data - raw'!$B$4:$B$619,0), MATCH("Filled Female",'Uganda workforce data - raw'!$A$4:$F$4,0))*INDEX('Mapping cadres'!$B$1:$Z$616,MATCH($B543, 'Mapping cadres'!$B$1:$B$616,0), MATCH(AS$32,'Mapping cadres'!$B$1:$Z$1,0))</f>
        <v>0</v>
      </c>
      <c r="AT543" s="226">
        <f>INDEX('Uganda workforce data - raw'!$A$4:$F$619,MATCH($B543, 'Uganda workforce data - raw'!$B$4:$B$619,0), MATCH("Filled Female",'Uganda workforce data - raw'!$A$4:$F$4,0))*INDEX('Mapping cadres'!$B$1:$Z$616,MATCH($B543, 'Mapping cadres'!$B$1:$B$616,0), MATCH(AT$32,'Mapping cadres'!$B$1:$Z$1,0))</f>
        <v>0</v>
      </c>
      <c r="AU543" s="226">
        <f>INDEX('Uganda workforce data - raw'!$A$4:$F$619,MATCH($B543, 'Uganda workforce data - raw'!$B$4:$B$619,0), MATCH("Filled Female",'Uganda workforce data - raw'!$A$4:$F$4,0))*INDEX('Mapping cadres'!$B$1:$Z$616,MATCH($B543, 'Mapping cadres'!$B$1:$B$616,0), MATCH(AU$32,'Mapping cadres'!$B$1:$Z$1,0))</f>
        <v>0</v>
      </c>
      <c r="AV543" s="226">
        <f>INDEX('Uganda workforce data - raw'!$A$4:$F$619,MATCH($B543, 'Uganda workforce data - raw'!$B$4:$B$619,0), MATCH("Filled Female",'Uganda workforce data - raw'!$A$4:$F$4,0))*INDEX('Mapping cadres'!$B$1:$Z$616,MATCH($B543, 'Mapping cadres'!$B$1:$B$616,0), MATCH(AV$32,'Mapping cadres'!$B$1:$Z$1,0))</f>
        <v>0</v>
      </c>
      <c r="AW543" s="226">
        <f>INDEX('Uganda workforce data - raw'!$A$4:$F$619,MATCH($B543, 'Uganda workforce data - raw'!$B$4:$B$619,0), MATCH("Filled Female",'Uganda workforce data - raw'!$A$4:$F$4,0))*INDEX('Mapping cadres'!$B$1:$Z$616,MATCH($B543, 'Mapping cadres'!$B$1:$B$616,0), MATCH(AW$32,'Mapping cadres'!$B$1:$Z$1,0))</f>
        <v>0</v>
      </c>
      <c r="AX543" s="226">
        <f>INDEX('Uganda workforce data - raw'!$A$4:$F$619,MATCH($B543, 'Uganda workforce data - raw'!$B$4:$B$619,0), MATCH("Filled Female",'Uganda workforce data - raw'!$A$4:$F$4,0))*INDEX('Mapping cadres'!$B$1:$Z$616,MATCH($B543, 'Mapping cadres'!$B$1:$B$616,0), MATCH(AX$32,'Mapping cadres'!$B$1:$Z$1,0))</f>
        <v>0</v>
      </c>
      <c r="AY543" s="226">
        <f t="shared" si="173"/>
        <v>1</v>
      </c>
      <c r="AZ543" s="226">
        <f t="shared" si="174"/>
        <v>0</v>
      </c>
      <c r="BA543" s="226">
        <f t="shared" si="175"/>
        <v>0</v>
      </c>
      <c r="BB543" s="226">
        <f t="shared" si="176"/>
        <v>0</v>
      </c>
      <c r="BC543" s="226">
        <f t="shared" si="177"/>
        <v>0</v>
      </c>
      <c r="BD543" s="226">
        <f t="shared" si="178"/>
        <v>0</v>
      </c>
      <c r="BE543" s="226">
        <f t="shared" si="179"/>
        <v>0</v>
      </c>
      <c r="BF543" s="226">
        <f t="shared" si="180"/>
        <v>0</v>
      </c>
      <c r="BG543" s="226">
        <f t="shared" si="181"/>
        <v>0</v>
      </c>
      <c r="BH543" s="226">
        <f t="shared" si="182"/>
        <v>0</v>
      </c>
      <c r="BI543" s="226">
        <f t="shared" si="183"/>
        <v>0</v>
      </c>
      <c r="BJ543" s="226">
        <f t="shared" si="184"/>
        <v>0</v>
      </c>
      <c r="BK543" s="226">
        <f t="shared" si="185"/>
        <v>0</v>
      </c>
      <c r="BL543" s="226">
        <f t="shared" si="186"/>
        <v>0</v>
      </c>
      <c r="BM543" s="226">
        <f t="shared" si="187"/>
        <v>0</v>
      </c>
      <c r="BN543" s="226">
        <f t="shared" si="188"/>
        <v>0</v>
      </c>
      <c r="BO543" s="226">
        <f t="shared" si="189"/>
        <v>0</v>
      </c>
      <c r="BP543" s="226">
        <f t="shared" si="190"/>
        <v>0</v>
      </c>
      <c r="BQ543" s="226">
        <f t="shared" si="191"/>
        <v>0</v>
      </c>
      <c r="BR543" s="226">
        <f t="shared" si="192"/>
        <v>0</v>
      </c>
      <c r="BS543" s="226">
        <f t="shared" si="193"/>
        <v>0</v>
      </c>
      <c r="BT543" s="226">
        <f t="shared" si="194"/>
        <v>0</v>
      </c>
      <c r="BU543" s="226">
        <f t="shared" si="195"/>
        <v>0</v>
      </c>
      <c r="BV543" s="226">
        <f t="shared" si="196"/>
        <v>0</v>
      </c>
    </row>
    <row r="544" spans="1:74">
      <c r="A544" s="226">
        <v>512</v>
      </c>
      <c r="B544" s="226" t="s">
        <v>1810</v>
      </c>
      <c r="C544" s="226">
        <f>INDEX('Uganda workforce data - raw'!$A$4:$F$619,MATCH($B544, 'Uganda workforce data - raw'!$B$4:$B$619,0), MATCH("Filled Male",'Uganda workforce data - raw'!$A$4:$F$4,0))*INDEX('Mapping cadres'!$B$1:$Z$616,MATCH($B544, 'Mapping cadres'!$B$1:$B$616,0), MATCH(C$32,'Mapping cadres'!$B$1:$Z$1,0))</f>
        <v>2</v>
      </c>
      <c r="D544" s="226">
        <f>INDEX('Uganda workforce data - raw'!$A$4:$F$619,MATCH($B544, 'Uganda workforce data - raw'!$B$4:$B$619,0), MATCH("Filled Male",'Uganda workforce data - raw'!$A$4:$F$4,0))*INDEX('Mapping cadres'!$B$1:$Z$616,MATCH($B544, 'Mapping cadres'!$B$1:$B$616,0), MATCH(D$32,'Mapping cadres'!$B$1:$Z$1,0))</f>
        <v>0</v>
      </c>
      <c r="E544" s="226">
        <f>INDEX('Uganda workforce data - raw'!$A$4:$F$619,MATCH($B544, 'Uganda workforce data - raw'!$B$4:$B$619,0), MATCH("Filled Male",'Uganda workforce data - raw'!$A$4:$F$4,0))*INDEX('Mapping cadres'!$B$1:$Z$616,MATCH($B544, 'Mapping cadres'!$B$1:$B$616,0), MATCH(E$32,'Mapping cadres'!$B$1:$Z$1,0))</f>
        <v>0</v>
      </c>
      <c r="F544" s="226">
        <f>INDEX('Uganda workforce data - raw'!$A$4:$F$619,MATCH($B544, 'Uganda workforce data - raw'!$B$4:$B$619,0), MATCH("Filled Male",'Uganda workforce data - raw'!$A$4:$F$4,0))*INDEX('Mapping cadres'!$B$1:$Z$616,MATCH($B544, 'Mapping cadres'!$B$1:$B$616,0), MATCH(F$32,'Mapping cadres'!$B$1:$Z$1,0))</f>
        <v>0</v>
      </c>
      <c r="G544" s="226">
        <f>INDEX('Uganda workforce data - raw'!$A$4:$F$619,MATCH($B544, 'Uganda workforce data - raw'!$B$4:$B$619,0), MATCH("Filled Male",'Uganda workforce data - raw'!$A$4:$F$4,0))*INDEX('Mapping cadres'!$B$1:$Z$616,MATCH($B544, 'Mapping cadres'!$B$1:$B$616,0), MATCH(G$32,'Mapping cadres'!$B$1:$Z$1,0))</f>
        <v>0</v>
      </c>
      <c r="H544" s="226">
        <f>INDEX('Uganda workforce data - raw'!$A$4:$F$619,MATCH($B544, 'Uganda workforce data - raw'!$B$4:$B$619,0), MATCH("Filled Male",'Uganda workforce data - raw'!$A$4:$F$4,0))*INDEX('Mapping cadres'!$B$1:$Z$616,MATCH($B544, 'Mapping cadres'!$B$1:$B$616,0), MATCH(H$32,'Mapping cadres'!$B$1:$Z$1,0))</f>
        <v>0</v>
      </c>
      <c r="I544" s="226">
        <f>INDEX('Uganda workforce data - raw'!$A$4:$F$619,MATCH($B544, 'Uganda workforce data - raw'!$B$4:$B$619,0), MATCH("Filled Male",'Uganda workforce data - raw'!$A$4:$F$4,0))*INDEX('Mapping cadres'!$B$1:$Z$616,MATCH($B544, 'Mapping cadres'!$B$1:$B$616,0), MATCH(I$32,'Mapping cadres'!$B$1:$Z$1,0))</f>
        <v>0</v>
      </c>
      <c r="J544" s="226">
        <f>INDEX('Uganda workforce data - raw'!$A$4:$F$619,MATCH($B544, 'Uganda workforce data - raw'!$B$4:$B$619,0), MATCH("Filled Male",'Uganda workforce data - raw'!$A$4:$F$4,0))*INDEX('Mapping cadres'!$B$1:$Z$616,MATCH($B544, 'Mapping cadres'!$B$1:$B$616,0), MATCH(J$32,'Mapping cadres'!$B$1:$Z$1,0))</f>
        <v>0</v>
      </c>
      <c r="K544" s="226">
        <f>INDEX('Uganda workforce data - raw'!$A$4:$F$619,MATCH($B544, 'Uganda workforce data - raw'!$B$4:$B$619,0), MATCH("Filled Male",'Uganda workforce data - raw'!$A$4:$F$4,0))*INDEX('Mapping cadres'!$B$1:$Z$616,MATCH($B544, 'Mapping cadres'!$B$1:$B$616,0), MATCH(K$32,'Mapping cadres'!$B$1:$Z$1,0))</f>
        <v>0</v>
      </c>
      <c r="L544" s="226">
        <f>INDEX('Uganda workforce data - raw'!$A$4:$F$619,MATCH($B544, 'Uganda workforce data - raw'!$B$4:$B$619,0), MATCH("Filled Male",'Uganda workforce data - raw'!$A$4:$F$4,0))*INDEX('Mapping cadres'!$B$1:$Z$616,MATCH($B544, 'Mapping cadres'!$B$1:$B$616,0), MATCH(L$32,'Mapping cadres'!$B$1:$Z$1,0))</f>
        <v>0</v>
      </c>
      <c r="M544" s="226">
        <f>INDEX('Uganda workforce data - raw'!$A$4:$F$619,MATCH($B544, 'Uganda workforce data - raw'!$B$4:$B$619,0), MATCH("Filled Male",'Uganda workforce data - raw'!$A$4:$F$4,0))*INDEX('Mapping cadres'!$B$1:$Z$616,MATCH($B544, 'Mapping cadres'!$B$1:$B$616,0), MATCH(M$32,'Mapping cadres'!$B$1:$Z$1,0))</f>
        <v>0</v>
      </c>
      <c r="N544" s="226">
        <f>INDEX('Uganda workforce data - raw'!$A$4:$F$619,MATCH($B544, 'Uganda workforce data - raw'!$B$4:$B$619,0), MATCH("Filled Male",'Uganda workforce data - raw'!$A$4:$F$4,0))*INDEX('Mapping cadres'!$B$1:$Z$616,MATCH($B544, 'Mapping cadres'!$B$1:$B$616,0), MATCH(N$32,'Mapping cadres'!$B$1:$Z$1,0))</f>
        <v>0</v>
      </c>
      <c r="O544" s="226">
        <f>INDEX('Uganda workforce data - raw'!$A$4:$F$619,MATCH($B544, 'Uganda workforce data - raw'!$B$4:$B$619,0), MATCH("Filled Male",'Uganda workforce data - raw'!$A$4:$F$4,0))*INDEX('Mapping cadres'!$B$1:$Z$616,MATCH($B544, 'Mapping cadres'!$B$1:$B$616,0), MATCH(O$32,'Mapping cadres'!$B$1:$Z$1,0))</f>
        <v>0</v>
      </c>
      <c r="P544" s="226">
        <f>INDEX('Uganda workforce data - raw'!$A$4:$F$619,MATCH($B544, 'Uganda workforce data - raw'!$B$4:$B$619,0), MATCH("Filled Male",'Uganda workforce data - raw'!$A$4:$F$4,0))*INDEX('Mapping cadres'!$B$1:$Z$616,MATCH($B544, 'Mapping cadres'!$B$1:$B$616,0), MATCH(P$32,'Mapping cadres'!$B$1:$Z$1,0))</f>
        <v>0</v>
      </c>
      <c r="Q544" s="226">
        <f>INDEX('Uganda workforce data - raw'!$A$4:$F$619,MATCH($B544, 'Uganda workforce data - raw'!$B$4:$B$619,0), MATCH("Filled Male",'Uganda workforce data - raw'!$A$4:$F$4,0))*INDEX('Mapping cadres'!$B$1:$Z$616,MATCH($B544, 'Mapping cadres'!$B$1:$B$616,0), MATCH(Q$32,'Mapping cadres'!$B$1:$Z$1,0))</f>
        <v>0</v>
      </c>
      <c r="R544" s="226">
        <f>INDEX('Uganda workforce data - raw'!$A$4:$F$619,MATCH($B544, 'Uganda workforce data - raw'!$B$4:$B$619,0), MATCH("Filled Male",'Uganda workforce data - raw'!$A$4:$F$4,0))*INDEX('Mapping cadres'!$B$1:$Z$616,MATCH($B544, 'Mapping cadres'!$B$1:$B$616,0), MATCH(R$32,'Mapping cadres'!$B$1:$Z$1,0))</f>
        <v>0</v>
      </c>
      <c r="S544" s="226">
        <f>INDEX('Uganda workforce data - raw'!$A$4:$F$619,MATCH($B544, 'Uganda workforce data - raw'!$B$4:$B$619,0), MATCH("Filled Male",'Uganda workforce data - raw'!$A$4:$F$4,0))*INDEX('Mapping cadres'!$B$1:$Z$616,MATCH($B544, 'Mapping cadres'!$B$1:$B$616,0), MATCH(S$32,'Mapping cadres'!$B$1:$Z$1,0))</f>
        <v>0</v>
      </c>
      <c r="T544" s="226">
        <f>INDEX('Uganda workforce data - raw'!$A$4:$F$619,MATCH($B544, 'Uganda workforce data - raw'!$B$4:$B$619,0), MATCH("Filled Male",'Uganda workforce data - raw'!$A$4:$F$4,0))*INDEX('Mapping cadres'!$B$1:$Z$616,MATCH($B544, 'Mapping cadres'!$B$1:$B$616,0), MATCH(T$32,'Mapping cadres'!$B$1:$Z$1,0))</f>
        <v>0</v>
      </c>
      <c r="U544" s="226">
        <f>INDEX('Uganda workforce data - raw'!$A$4:$F$619,MATCH($B544, 'Uganda workforce data - raw'!$B$4:$B$619,0), MATCH("Filled Male",'Uganda workforce data - raw'!$A$4:$F$4,0))*INDEX('Mapping cadres'!$B$1:$Z$616,MATCH($B544, 'Mapping cadres'!$B$1:$B$616,0), MATCH(U$32,'Mapping cadres'!$B$1:$Z$1,0))</f>
        <v>0</v>
      </c>
      <c r="V544" s="226">
        <f>INDEX('Uganda workforce data - raw'!$A$4:$F$619,MATCH($B544, 'Uganda workforce data - raw'!$B$4:$B$619,0), MATCH("Filled Male",'Uganda workforce data - raw'!$A$4:$F$4,0))*INDEX('Mapping cadres'!$B$1:$Z$616,MATCH($B544, 'Mapping cadres'!$B$1:$B$616,0), MATCH(V$32,'Mapping cadres'!$B$1:$Z$1,0))</f>
        <v>0</v>
      </c>
      <c r="W544" s="226">
        <f>INDEX('Uganda workforce data - raw'!$A$4:$F$619,MATCH($B544, 'Uganda workforce data - raw'!$B$4:$B$619,0), MATCH("Filled Male",'Uganda workforce data - raw'!$A$4:$F$4,0))*INDEX('Mapping cadres'!$B$1:$Z$616,MATCH($B544, 'Mapping cadres'!$B$1:$B$616,0), MATCH(W$32,'Mapping cadres'!$B$1:$Z$1,0))</f>
        <v>0</v>
      </c>
      <c r="X544" s="226">
        <f>INDEX('Uganda workforce data - raw'!$A$4:$F$619,MATCH($B544, 'Uganda workforce data - raw'!$B$4:$B$619,0), MATCH("Filled Male",'Uganda workforce data - raw'!$A$4:$F$4,0))*INDEX('Mapping cadres'!$B$1:$Z$616,MATCH($B544, 'Mapping cadres'!$B$1:$B$616,0), MATCH(X$32,'Mapping cadres'!$B$1:$Z$1,0))</f>
        <v>0</v>
      </c>
      <c r="Y544" s="226">
        <f>INDEX('Uganda workforce data - raw'!$A$4:$F$619,MATCH($B544, 'Uganda workforce data - raw'!$B$4:$B$619,0), MATCH("Filled Male",'Uganda workforce data - raw'!$A$4:$F$4,0))*INDEX('Mapping cadres'!$B$1:$Z$616,MATCH($B544, 'Mapping cadres'!$B$1:$B$616,0), MATCH(Y$32,'Mapping cadres'!$B$1:$Z$1,0))</f>
        <v>0</v>
      </c>
      <c r="Z544" s="226">
        <f>INDEX('Uganda workforce data - raw'!$A$4:$F$619,MATCH($B544, 'Uganda workforce data - raw'!$B$4:$B$619,0), MATCH("Filled Male",'Uganda workforce data - raw'!$A$4:$F$4,0))*INDEX('Mapping cadres'!$B$1:$Z$616,MATCH($B544, 'Mapping cadres'!$B$1:$B$616,0), MATCH(Z$32,'Mapping cadres'!$B$1:$Z$1,0))</f>
        <v>0</v>
      </c>
      <c r="AA544" s="226">
        <f>INDEX('Uganda workforce data - raw'!$A$4:$F$619,MATCH($B544, 'Uganda workforce data - raw'!$B$4:$B$619,0), MATCH("Filled Female",'Uganda workforce data - raw'!$A$4:$F$4,0))*INDEX('Mapping cadres'!$B$1:$Z$616,MATCH($B544, 'Mapping cadres'!$B$1:$B$616,0), MATCH(AA$32,'Mapping cadres'!$B$1:$Z$1,0))</f>
        <v>1</v>
      </c>
      <c r="AB544" s="226">
        <f>INDEX('Uganda workforce data - raw'!$A$4:$F$619,MATCH($B544, 'Uganda workforce data - raw'!$B$4:$B$619,0), MATCH("Filled Female",'Uganda workforce data - raw'!$A$4:$F$4,0))*INDEX('Mapping cadres'!$B$1:$Z$616,MATCH($B544, 'Mapping cadres'!$B$1:$B$616,0), MATCH(AB$32,'Mapping cadres'!$B$1:$Z$1,0))</f>
        <v>0</v>
      </c>
      <c r="AC544" s="226">
        <f>INDEX('Uganda workforce data - raw'!$A$4:$F$619,MATCH($B544, 'Uganda workforce data - raw'!$B$4:$B$619,0), MATCH("Filled Female",'Uganda workforce data - raw'!$A$4:$F$4,0))*INDEX('Mapping cadres'!$B$1:$Z$616,MATCH($B544, 'Mapping cadres'!$B$1:$B$616,0), MATCH(AC$32,'Mapping cadres'!$B$1:$Z$1,0))</f>
        <v>0</v>
      </c>
      <c r="AD544" s="226">
        <f>INDEX('Uganda workforce data - raw'!$A$4:$F$619,MATCH($B544, 'Uganda workforce data - raw'!$B$4:$B$619,0), MATCH("Filled Female",'Uganda workforce data - raw'!$A$4:$F$4,0))*INDEX('Mapping cadres'!$B$1:$Z$616,MATCH($B544, 'Mapping cadres'!$B$1:$B$616,0), MATCH(AD$32,'Mapping cadres'!$B$1:$Z$1,0))</f>
        <v>0</v>
      </c>
      <c r="AE544" s="226">
        <f>INDEX('Uganda workforce data - raw'!$A$4:$F$619,MATCH($B544, 'Uganda workforce data - raw'!$B$4:$B$619,0), MATCH("Filled Female",'Uganda workforce data - raw'!$A$4:$F$4,0))*INDEX('Mapping cadres'!$B$1:$Z$616,MATCH($B544, 'Mapping cadres'!$B$1:$B$616,0), MATCH(AE$32,'Mapping cadres'!$B$1:$Z$1,0))</f>
        <v>0</v>
      </c>
      <c r="AF544" s="226">
        <f>INDEX('Uganda workforce data - raw'!$A$4:$F$619,MATCH($B544, 'Uganda workforce data - raw'!$B$4:$B$619,0), MATCH("Filled Female",'Uganda workforce data - raw'!$A$4:$F$4,0))*INDEX('Mapping cadres'!$B$1:$Z$616,MATCH($B544, 'Mapping cadres'!$B$1:$B$616,0), MATCH(AF$32,'Mapping cadres'!$B$1:$Z$1,0))</f>
        <v>0</v>
      </c>
      <c r="AG544" s="226">
        <f>INDEX('Uganda workforce data - raw'!$A$4:$F$619,MATCH($B544, 'Uganda workforce data - raw'!$B$4:$B$619,0), MATCH("Filled Female",'Uganda workforce data - raw'!$A$4:$F$4,0))*INDEX('Mapping cadres'!$B$1:$Z$616,MATCH($B544, 'Mapping cadres'!$B$1:$B$616,0), MATCH(AG$32,'Mapping cadres'!$B$1:$Z$1,0))</f>
        <v>0</v>
      </c>
      <c r="AH544" s="226">
        <f>INDEX('Uganda workforce data - raw'!$A$4:$F$619,MATCH($B544, 'Uganda workforce data - raw'!$B$4:$B$619,0), MATCH("Filled Female",'Uganda workforce data - raw'!$A$4:$F$4,0))*INDEX('Mapping cadres'!$B$1:$Z$616,MATCH($B544, 'Mapping cadres'!$B$1:$B$616,0), MATCH(AH$32,'Mapping cadres'!$B$1:$Z$1,0))</f>
        <v>0</v>
      </c>
      <c r="AI544" s="226">
        <f>INDEX('Uganda workforce data - raw'!$A$4:$F$619,MATCH($B544, 'Uganda workforce data - raw'!$B$4:$B$619,0), MATCH("Filled Female",'Uganda workforce data - raw'!$A$4:$F$4,0))*INDEX('Mapping cadres'!$B$1:$Z$616,MATCH($B544, 'Mapping cadres'!$B$1:$B$616,0), MATCH(AI$32,'Mapping cadres'!$B$1:$Z$1,0))</f>
        <v>0</v>
      </c>
      <c r="AJ544" s="226">
        <f>INDEX('Uganda workforce data - raw'!$A$4:$F$619,MATCH($B544, 'Uganda workforce data - raw'!$B$4:$B$619,0), MATCH("Filled Female",'Uganda workforce data - raw'!$A$4:$F$4,0))*INDEX('Mapping cadres'!$B$1:$Z$616,MATCH($B544, 'Mapping cadres'!$B$1:$B$616,0), MATCH(AJ$32,'Mapping cadres'!$B$1:$Z$1,0))</f>
        <v>0</v>
      </c>
      <c r="AK544" s="226">
        <f>INDEX('Uganda workforce data - raw'!$A$4:$F$619,MATCH($B544, 'Uganda workforce data - raw'!$B$4:$B$619,0), MATCH("Filled Female",'Uganda workforce data - raw'!$A$4:$F$4,0))*INDEX('Mapping cadres'!$B$1:$Z$616,MATCH($B544, 'Mapping cadres'!$B$1:$B$616,0), MATCH(AK$32,'Mapping cadres'!$B$1:$Z$1,0))</f>
        <v>0</v>
      </c>
      <c r="AL544" s="226">
        <f>INDEX('Uganda workforce data - raw'!$A$4:$F$619,MATCH($B544, 'Uganda workforce data - raw'!$B$4:$B$619,0), MATCH("Filled Female",'Uganda workforce data - raw'!$A$4:$F$4,0))*INDEX('Mapping cadres'!$B$1:$Z$616,MATCH($B544, 'Mapping cadres'!$B$1:$B$616,0), MATCH(AL$32,'Mapping cadres'!$B$1:$Z$1,0))</f>
        <v>0</v>
      </c>
      <c r="AM544" s="226">
        <f>INDEX('Uganda workforce data - raw'!$A$4:$F$619,MATCH($B544, 'Uganda workforce data - raw'!$B$4:$B$619,0), MATCH("Filled Female",'Uganda workforce data - raw'!$A$4:$F$4,0))*INDEX('Mapping cadres'!$B$1:$Z$616,MATCH($B544, 'Mapping cadres'!$B$1:$B$616,0), MATCH(AM$32,'Mapping cadres'!$B$1:$Z$1,0))</f>
        <v>0</v>
      </c>
      <c r="AN544" s="226">
        <f>INDEX('Uganda workforce data - raw'!$A$4:$F$619,MATCH($B544, 'Uganda workforce data - raw'!$B$4:$B$619,0), MATCH("Filled Female",'Uganda workforce data - raw'!$A$4:$F$4,0))*INDEX('Mapping cadres'!$B$1:$Z$616,MATCH($B544, 'Mapping cadres'!$B$1:$B$616,0), MATCH(AN$32,'Mapping cadres'!$B$1:$Z$1,0))</f>
        <v>0</v>
      </c>
      <c r="AO544" s="226">
        <f>INDEX('Uganda workforce data - raw'!$A$4:$F$619,MATCH($B544, 'Uganda workforce data - raw'!$B$4:$B$619,0), MATCH("Filled Female",'Uganda workforce data - raw'!$A$4:$F$4,0))*INDEX('Mapping cadres'!$B$1:$Z$616,MATCH($B544, 'Mapping cadres'!$B$1:$B$616,0), MATCH(AO$32,'Mapping cadres'!$B$1:$Z$1,0))</f>
        <v>0</v>
      </c>
      <c r="AP544" s="226">
        <f>INDEX('Uganda workforce data - raw'!$A$4:$F$619,MATCH($B544, 'Uganda workforce data - raw'!$B$4:$B$619,0), MATCH("Filled Female",'Uganda workforce data - raw'!$A$4:$F$4,0))*INDEX('Mapping cadres'!$B$1:$Z$616,MATCH($B544, 'Mapping cadres'!$B$1:$B$616,0), MATCH(AP$32,'Mapping cadres'!$B$1:$Z$1,0))</f>
        <v>0</v>
      </c>
      <c r="AQ544" s="226">
        <f>INDEX('Uganda workforce data - raw'!$A$4:$F$619,MATCH($B544, 'Uganda workforce data - raw'!$B$4:$B$619,0), MATCH("Filled Female",'Uganda workforce data - raw'!$A$4:$F$4,0))*INDEX('Mapping cadres'!$B$1:$Z$616,MATCH($B544, 'Mapping cadres'!$B$1:$B$616,0), MATCH(AQ$32,'Mapping cadres'!$B$1:$Z$1,0))</f>
        <v>0</v>
      </c>
      <c r="AR544" s="226">
        <f>INDEX('Uganda workforce data - raw'!$A$4:$F$619,MATCH($B544, 'Uganda workforce data - raw'!$B$4:$B$619,0), MATCH("Filled Female",'Uganda workforce data - raw'!$A$4:$F$4,0))*INDEX('Mapping cadres'!$B$1:$Z$616,MATCH($B544, 'Mapping cadres'!$B$1:$B$616,0), MATCH(AR$32,'Mapping cadres'!$B$1:$Z$1,0))</f>
        <v>0</v>
      </c>
      <c r="AS544" s="226">
        <f>INDEX('Uganda workforce data - raw'!$A$4:$F$619,MATCH($B544, 'Uganda workforce data - raw'!$B$4:$B$619,0), MATCH("Filled Female",'Uganda workforce data - raw'!$A$4:$F$4,0))*INDEX('Mapping cadres'!$B$1:$Z$616,MATCH($B544, 'Mapping cadres'!$B$1:$B$616,0), MATCH(AS$32,'Mapping cadres'!$B$1:$Z$1,0))</f>
        <v>0</v>
      </c>
      <c r="AT544" s="226">
        <f>INDEX('Uganda workforce data - raw'!$A$4:$F$619,MATCH($B544, 'Uganda workforce data - raw'!$B$4:$B$619,0), MATCH("Filled Female",'Uganda workforce data - raw'!$A$4:$F$4,0))*INDEX('Mapping cadres'!$B$1:$Z$616,MATCH($B544, 'Mapping cadres'!$B$1:$B$616,0), MATCH(AT$32,'Mapping cadres'!$B$1:$Z$1,0))</f>
        <v>0</v>
      </c>
      <c r="AU544" s="226">
        <f>INDEX('Uganda workforce data - raw'!$A$4:$F$619,MATCH($B544, 'Uganda workforce data - raw'!$B$4:$B$619,0), MATCH("Filled Female",'Uganda workforce data - raw'!$A$4:$F$4,0))*INDEX('Mapping cadres'!$B$1:$Z$616,MATCH($B544, 'Mapping cadres'!$B$1:$B$616,0), MATCH(AU$32,'Mapping cadres'!$B$1:$Z$1,0))</f>
        <v>0</v>
      </c>
      <c r="AV544" s="226">
        <f>INDEX('Uganda workforce data - raw'!$A$4:$F$619,MATCH($B544, 'Uganda workforce data - raw'!$B$4:$B$619,0), MATCH("Filled Female",'Uganda workforce data - raw'!$A$4:$F$4,0))*INDEX('Mapping cadres'!$B$1:$Z$616,MATCH($B544, 'Mapping cadres'!$B$1:$B$616,0), MATCH(AV$32,'Mapping cadres'!$B$1:$Z$1,0))</f>
        <v>0</v>
      </c>
      <c r="AW544" s="226">
        <f>INDEX('Uganda workforce data - raw'!$A$4:$F$619,MATCH($B544, 'Uganda workforce data - raw'!$B$4:$B$619,0), MATCH("Filled Female",'Uganda workforce data - raw'!$A$4:$F$4,0))*INDEX('Mapping cadres'!$B$1:$Z$616,MATCH($B544, 'Mapping cadres'!$B$1:$B$616,0), MATCH(AW$32,'Mapping cadres'!$B$1:$Z$1,0))</f>
        <v>0</v>
      </c>
      <c r="AX544" s="226">
        <f>INDEX('Uganda workforce data - raw'!$A$4:$F$619,MATCH($B544, 'Uganda workforce data - raw'!$B$4:$B$619,0), MATCH("Filled Female",'Uganda workforce data - raw'!$A$4:$F$4,0))*INDEX('Mapping cadres'!$B$1:$Z$616,MATCH($B544, 'Mapping cadres'!$B$1:$B$616,0), MATCH(AX$32,'Mapping cadres'!$B$1:$Z$1,0))</f>
        <v>0</v>
      </c>
      <c r="AY544" s="226">
        <f t="shared" si="173"/>
        <v>3</v>
      </c>
      <c r="AZ544" s="226">
        <f t="shared" si="174"/>
        <v>0</v>
      </c>
      <c r="BA544" s="226">
        <f t="shared" si="175"/>
        <v>0</v>
      </c>
      <c r="BB544" s="226">
        <f t="shared" si="176"/>
        <v>0</v>
      </c>
      <c r="BC544" s="226">
        <f t="shared" si="177"/>
        <v>0</v>
      </c>
      <c r="BD544" s="226">
        <f t="shared" si="178"/>
        <v>0</v>
      </c>
      <c r="BE544" s="226">
        <f t="shared" si="179"/>
        <v>0</v>
      </c>
      <c r="BF544" s="226">
        <f t="shared" si="180"/>
        <v>0</v>
      </c>
      <c r="BG544" s="226">
        <f t="shared" si="181"/>
        <v>0</v>
      </c>
      <c r="BH544" s="226">
        <f t="shared" si="182"/>
        <v>0</v>
      </c>
      <c r="BI544" s="226">
        <f t="shared" si="183"/>
        <v>0</v>
      </c>
      <c r="BJ544" s="226">
        <f t="shared" si="184"/>
        <v>0</v>
      </c>
      <c r="BK544" s="226">
        <f t="shared" si="185"/>
        <v>0</v>
      </c>
      <c r="BL544" s="226">
        <f t="shared" si="186"/>
        <v>0</v>
      </c>
      <c r="BM544" s="226">
        <f t="shared" si="187"/>
        <v>0</v>
      </c>
      <c r="BN544" s="226">
        <f t="shared" si="188"/>
        <v>0</v>
      </c>
      <c r="BO544" s="226">
        <f t="shared" si="189"/>
        <v>0</v>
      </c>
      <c r="BP544" s="226">
        <f t="shared" si="190"/>
        <v>0</v>
      </c>
      <c r="BQ544" s="226">
        <f t="shared" si="191"/>
        <v>0</v>
      </c>
      <c r="BR544" s="226">
        <f t="shared" si="192"/>
        <v>0</v>
      </c>
      <c r="BS544" s="226">
        <f t="shared" si="193"/>
        <v>0</v>
      </c>
      <c r="BT544" s="226">
        <f t="shared" si="194"/>
        <v>0</v>
      </c>
      <c r="BU544" s="226">
        <f t="shared" si="195"/>
        <v>0</v>
      </c>
      <c r="BV544" s="226">
        <f t="shared" si="196"/>
        <v>0</v>
      </c>
    </row>
    <row r="545" spans="1:74">
      <c r="A545" s="226">
        <v>513</v>
      </c>
      <c r="B545" s="226" t="s">
        <v>1811</v>
      </c>
      <c r="C545" s="226">
        <f>INDEX('Uganda workforce data - raw'!$A$4:$F$619,MATCH($B545, 'Uganda workforce data - raw'!$B$4:$B$619,0), MATCH("Filled Male",'Uganda workforce data - raw'!$A$4:$F$4,0))*INDEX('Mapping cadres'!$B$1:$Z$616,MATCH($B545, 'Mapping cadres'!$B$1:$B$616,0), MATCH(C$32,'Mapping cadres'!$B$1:$Z$1,0))</f>
        <v>0</v>
      </c>
      <c r="D545" s="226">
        <f>INDEX('Uganda workforce data - raw'!$A$4:$F$619,MATCH($B545, 'Uganda workforce data - raw'!$B$4:$B$619,0), MATCH("Filled Male",'Uganda workforce data - raw'!$A$4:$F$4,0))*INDEX('Mapping cadres'!$B$1:$Z$616,MATCH($B545, 'Mapping cadres'!$B$1:$B$616,0), MATCH(D$32,'Mapping cadres'!$B$1:$Z$1,0))</f>
        <v>0</v>
      </c>
      <c r="E545" s="226">
        <f>INDEX('Uganda workforce data - raw'!$A$4:$F$619,MATCH($B545, 'Uganda workforce data - raw'!$B$4:$B$619,0), MATCH("Filled Male",'Uganda workforce data - raw'!$A$4:$F$4,0))*INDEX('Mapping cadres'!$B$1:$Z$616,MATCH($B545, 'Mapping cadres'!$B$1:$B$616,0), MATCH(E$32,'Mapping cadres'!$B$1:$Z$1,0))</f>
        <v>0</v>
      </c>
      <c r="F545" s="226">
        <f>INDEX('Uganda workforce data - raw'!$A$4:$F$619,MATCH($B545, 'Uganda workforce data - raw'!$B$4:$B$619,0), MATCH("Filled Male",'Uganda workforce data - raw'!$A$4:$F$4,0))*INDEX('Mapping cadres'!$B$1:$Z$616,MATCH($B545, 'Mapping cadres'!$B$1:$B$616,0), MATCH(F$32,'Mapping cadres'!$B$1:$Z$1,0))</f>
        <v>0</v>
      </c>
      <c r="G545" s="226">
        <f>INDEX('Uganda workforce data - raw'!$A$4:$F$619,MATCH($B545, 'Uganda workforce data - raw'!$B$4:$B$619,0), MATCH("Filled Male",'Uganda workforce data - raw'!$A$4:$F$4,0))*INDEX('Mapping cadres'!$B$1:$Z$616,MATCH($B545, 'Mapping cadres'!$B$1:$B$616,0), MATCH(G$32,'Mapping cadres'!$B$1:$Z$1,0))</f>
        <v>0</v>
      </c>
      <c r="H545" s="226">
        <f>INDEX('Uganda workforce data - raw'!$A$4:$F$619,MATCH($B545, 'Uganda workforce data - raw'!$B$4:$B$619,0), MATCH("Filled Male",'Uganda workforce data - raw'!$A$4:$F$4,0))*INDEX('Mapping cadres'!$B$1:$Z$616,MATCH($B545, 'Mapping cadres'!$B$1:$B$616,0), MATCH(H$32,'Mapping cadres'!$B$1:$Z$1,0))</f>
        <v>0</v>
      </c>
      <c r="I545" s="226">
        <f>INDEX('Uganda workforce data - raw'!$A$4:$F$619,MATCH($B545, 'Uganda workforce data - raw'!$B$4:$B$619,0), MATCH("Filled Male",'Uganda workforce data - raw'!$A$4:$F$4,0))*INDEX('Mapping cadres'!$B$1:$Z$616,MATCH($B545, 'Mapping cadres'!$B$1:$B$616,0), MATCH(I$32,'Mapping cadres'!$B$1:$Z$1,0))</f>
        <v>24</v>
      </c>
      <c r="J545" s="226">
        <f>INDEX('Uganda workforce data - raw'!$A$4:$F$619,MATCH($B545, 'Uganda workforce data - raw'!$B$4:$B$619,0), MATCH("Filled Male",'Uganda workforce data - raw'!$A$4:$F$4,0))*INDEX('Mapping cadres'!$B$1:$Z$616,MATCH($B545, 'Mapping cadres'!$B$1:$B$616,0), MATCH(J$32,'Mapping cadres'!$B$1:$Z$1,0))</f>
        <v>0</v>
      </c>
      <c r="K545" s="226">
        <f>INDEX('Uganda workforce data - raw'!$A$4:$F$619,MATCH($B545, 'Uganda workforce data - raw'!$B$4:$B$619,0), MATCH("Filled Male",'Uganda workforce data - raw'!$A$4:$F$4,0))*INDEX('Mapping cadres'!$B$1:$Z$616,MATCH($B545, 'Mapping cadres'!$B$1:$B$616,0), MATCH(K$32,'Mapping cadres'!$B$1:$Z$1,0))</f>
        <v>0</v>
      </c>
      <c r="L545" s="226">
        <f>INDEX('Uganda workforce data - raw'!$A$4:$F$619,MATCH($B545, 'Uganda workforce data - raw'!$B$4:$B$619,0), MATCH("Filled Male",'Uganda workforce data - raw'!$A$4:$F$4,0))*INDEX('Mapping cadres'!$B$1:$Z$616,MATCH($B545, 'Mapping cadres'!$B$1:$B$616,0), MATCH(L$32,'Mapping cadres'!$B$1:$Z$1,0))</f>
        <v>0</v>
      </c>
      <c r="M545" s="226">
        <f>INDEX('Uganda workforce data - raw'!$A$4:$F$619,MATCH($B545, 'Uganda workforce data - raw'!$B$4:$B$619,0), MATCH("Filled Male",'Uganda workforce data - raw'!$A$4:$F$4,0))*INDEX('Mapping cadres'!$B$1:$Z$616,MATCH($B545, 'Mapping cadres'!$B$1:$B$616,0), MATCH(M$32,'Mapping cadres'!$B$1:$Z$1,0))</f>
        <v>0</v>
      </c>
      <c r="N545" s="226">
        <f>INDEX('Uganda workforce data - raw'!$A$4:$F$619,MATCH($B545, 'Uganda workforce data - raw'!$B$4:$B$619,0), MATCH("Filled Male",'Uganda workforce data - raw'!$A$4:$F$4,0))*INDEX('Mapping cadres'!$B$1:$Z$616,MATCH($B545, 'Mapping cadres'!$B$1:$B$616,0), MATCH(N$32,'Mapping cadres'!$B$1:$Z$1,0))</f>
        <v>0</v>
      </c>
      <c r="O545" s="226">
        <f>INDEX('Uganda workforce data - raw'!$A$4:$F$619,MATCH($B545, 'Uganda workforce data - raw'!$B$4:$B$619,0), MATCH("Filled Male",'Uganda workforce data - raw'!$A$4:$F$4,0))*INDEX('Mapping cadres'!$B$1:$Z$616,MATCH($B545, 'Mapping cadres'!$B$1:$B$616,0), MATCH(O$32,'Mapping cadres'!$B$1:$Z$1,0))</f>
        <v>0</v>
      </c>
      <c r="P545" s="226">
        <f>INDEX('Uganda workforce data - raw'!$A$4:$F$619,MATCH($B545, 'Uganda workforce data - raw'!$B$4:$B$619,0), MATCH("Filled Male",'Uganda workforce data - raw'!$A$4:$F$4,0))*INDEX('Mapping cadres'!$B$1:$Z$616,MATCH($B545, 'Mapping cadres'!$B$1:$B$616,0), MATCH(P$32,'Mapping cadres'!$B$1:$Z$1,0))</f>
        <v>0</v>
      </c>
      <c r="Q545" s="226">
        <f>INDEX('Uganda workforce data - raw'!$A$4:$F$619,MATCH($B545, 'Uganda workforce data - raw'!$B$4:$B$619,0), MATCH("Filled Male",'Uganda workforce data - raw'!$A$4:$F$4,0))*INDEX('Mapping cadres'!$B$1:$Z$616,MATCH($B545, 'Mapping cadres'!$B$1:$B$616,0), MATCH(Q$32,'Mapping cadres'!$B$1:$Z$1,0))</f>
        <v>0</v>
      </c>
      <c r="R545" s="226">
        <f>INDEX('Uganda workforce data - raw'!$A$4:$F$619,MATCH($B545, 'Uganda workforce data - raw'!$B$4:$B$619,0), MATCH("Filled Male",'Uganda workforce data - raw'!$A$4:$F$4,0))*INDEX('Mapping cadres'!$B$1:$Z$616,MATCH($B545, 'Mapping cadres'!$B$1:$B$616,0), MATCH(R$32,'Mapping cadres'!$B$1:$Z$1,0))</f>
        <v>0</v>
      </c>
      <c r="S545" s="226">
        <f>INDEX('Uganda workforce data - raw'!$A$4:$F$619,MATCH($B545, 'Uganda workforce data - raw'!$B$4:$B$619,0), MATCH("Filled Male",'Uganda workforce data - raw'!$A$4:$F$4,0))*INDEX('Mapping cadres'!$B$1:$Z$616,MATCH($B545, 'Mapping cadres'!$B$1:$B$616,0), MATCH(S$32,'Mapping cadres'!$B$1:$Z$1,0))</f>
        <v>0</v>
      </c>
      <c r="T545" s="226">
        <f>INDEX('Uganda workforce data - raw'!$A$4:$F$619,MATCH($B545, 'Uganda workforce data - raw'!$B$4:$B$619,0), MATCH("Filled Male",'Uganda workforce data - raw'!$A$4:$F$4,0))*INDEX('Mapping cadres'!$B$1:$Z$616,MATCH($B545, 'Mapping cadres'!$B$1:$B$616,0), MATCH(T$32,'Mapping cadres'!$B$1:$Z$1,0))</f>
        <v>0</v>
      </c>
      <c r="U545" s="226">
        <f>INDEX('Uganda workforce data - raw'!$A$4:$F$619,MATCH($B545, 'Uganda workforce data - raw'!$B$4:$B$619,0), MATCH("Filled Male",'Uganda workforce data - raw'!$A$4:$F$4,0))*INDEX('Mapping cadres'!$B$1:$Z$616,MATCH($B545, 'Mapping cadres'!$B$1:$B$616,0), MATCH(U$32,'Mapping cadres'!$B$1:$Z$1,0))</f>
        <v>0</v>
      </c>
      <c r="V545" s="226">
        <f>INDEX('Uganda workforce data - raw'!$A$4:$F$619,MATCH($B545, 'Uganda workforce data - raw'!$B$4:$B$619,0), MATCH("Filled Male",'Uganda workforce data - raw'!$A$4:$F$4,0))*INDEX('Mapping cadres'!$B$1:$Z$616,MATCH($B545, 'Mapping cadres'!$B$1:$B$616,0), MATCH(V$32,'Mapping cadres'!$B$1:$Z$1,0))</f>
        <v>0</v>
      </c>
      <c r="W545" s="226">
        <f>INDEX('Uganda workforce data - raw'!$A$4:$F$619,MATCH($B545, 'Uganda workforce data - raw'!$B$4:$B$619,0), MATCH("Filled Male",'Uganda workforce data - raw'!$A$4:$F$4,0))*INDEX('Mapping cadres'!$B$1:$Z$616,MATCH($B545, 'Mapping cadres'!$B$1:$B$616,0), MATCH(W$32,'Mapping cadres'!$B$1:$Z$1,0))</f>
        <v>0</v>
      </c>
      <c r="X545" s="226">
        <f>INDEX('Uganda workforce data - raw'!$A$4:$F$619,MATCH($B545, 'Uganda workforce data - raw'!$B$4:$B$619,0), MATCH("Filled Male",'Uganda workforce data - raw'!$A$4:$F$4,0))*INDEX('Mapping cadres'!$B$1:$Z$616,MATCH($B545, 'Mapping cadres'!$B$1:$B$616,0), MATCH(X$32,'Mapping cadres'!$B$1:$Z$1,0))</f>
        <v>0</v>
      </c>
      <c r="Y545" s="226">
        <f>INDEX('Uganda workforce data - raw'!$A$4:$F$619,MATCH($B545, 'Uganda workforce data - raw'!$B$4:$B$619,0), MATCH("Filled Male",'Uganda workforce data - raw'!$A$4:$F$4,0))*INDEX('Mapping cadres'!$B$1:$Z$616,MATCH($B545, 'Mapping cadres'!$B$1:$B$616,0), MATCH(Y$32,'Mapping cadres'!$B$1:$Z$1,0))</f>
        <v>0</v>
      </c>
      <c r="Z545" s="226">
        <f>INDEX('Uganda workforce data - raw'!$A$4:$F$619,MATCH($B545, 'Uganda workforce data - raw'!$B$4:$B$619,0), MATCH("Filled Male",'Uganda workforce data - raw'!$A$4:$F$4,0))*INDEX('Mapping cadres'!$B$1:$Z$616,MATCH($B545, 'Mapping cadres'!$B$1:$B$616,0), MATCH(Z$32,'Mapping cadres'!$B$1:$Z$1,0))</f>
        <v>0</v>
      </c>
      <c r="AA545" s="226">
        <f>INDEX('Uganda workforce data - raw'!$A$4:$F$619,MATCH($B545, 'Uganda workforce data - raw'!$B$4:$B$619,0), MATCH("Filled Female",'Uganda workforce data - raw'!$A$4:$F$4,0))*INDEX('Mapping cadres'!$B$1:$Z$616,MATCH($B545, 'Mapping cadres'!$B$1:$B$616,0), MATCH(AA$32,'Mapping cadres'!$B$1:$Z$1,0))</f>
        <v>0</v>
      </c>
      <c r="AB545" s="226">
        <f>INDEX('Uganda workforce data - raw'!$A$4:$F$619,MATCH($B545, 'Uganda workforce data - raw'!$B$4:$B$619,0), MATCH("Filled Female",'Uganda workforce data - raw'!$A$4:$F$4,0))*INDEX('Mapping cadres'!$B$1:$Z$616,MATCH($B545, 'Mapping cadres'!$B$1:$B$616,0), MATCH(AB$32,'Mapping cadres'!$B$1:$Z$1,0))</f>
        <v>0</v>
      </c>
      <c r="AC545" s="226">
        <f>INDEX('Uganda workforce data - raw'!$A$4:$F$619,MATCH($B545, 'Uganda workforce data - raw'!$B$4:$B$619,0), MATCH("Filled Female",'Uganda workforce data - raw'!$A$4:$F$4,0))*INDEX('Mapping cadres'!$B$1:$Z$616,MATCH($B545, 'Mapping cadres'!$B$1:$B$616,0), MATCH(AC$32,'Mapping cadres'!$B$1:$Z$1,0))</f>
        <v>0</v>
      </c>
      <c r="AD545" s="226">
        <f>INDEX('Uganda workforce data - raw'!$A$4:$F$619,MATCH($B545, 'Uganda workforce data - raw'!$B$4:$B$619,0), MATCH("Filled Female",'Uganda workforce data - raw'!$A$4:$F$4,0))*INDEX('Mapping cadres'!$B$1:$Z$616,MATCH($B545, 'Mapping cadres'!$B$1:$B$616,0), MATCH(AD$32,'Mapping cadres'!$B$1:$Z$1,0))</f>
        <v>0</v>
      </c>
      <c r="AE545" s="226">
        <f>INDEX('Uganda workforce data - raw'!$A$4:$F$619,MATCH($B545, 'Uganda workforce data - raw'!$B$4:$B$619,0), MATCH("Filled Female",'Uganda workforce data - raw'!$A$4:$F$4,0))*INDEX('Mapping cadres'!$B$1:$Z$616,MATCH($B545, 'Mapping cadres'!$B$1:$B$616,0), MATCH(AE$32,'Mapping cadres'!$B$1:$Z$1,0))</f>
        <v>0</v>
      </c>
      <c r="AF545" s="226">
        <f>INDEX('Uganda workforce data - raw'!$A$4:$F$619,MATCH($B545, 'Uganda workforce data - raw'!$B$4:$B$619,0), MATCH("Filled Female",'Uganda workforce data - raw'!$A$4:$F$4,0))*INDEX('Mapping cadres'!$B$1:$Z$616,MATCH($B545, 'Mapping cadres'!$B$1:$B$616,0), MATCH(AF$32,'Mapping cadres'!$B$1:$Z$1,0))</f>
        <v>0</v>
      </c>
      <c r="AG545" s="226">
        <f>INDEX('Uganda workforce data - raw'!$A$4:$F$619,MATCH($B545, 'Uganda workforce data - raw'!$B$4:$B$619,0), MATCH("Filled Female",'Uganda workforce data - raw'!$A$4:$F$4,0))*INDEX('Mapping cadres'!$B$1:$Z$616,MATCH($B545, 'Mapping cadres'!$B$1:$B$616,0), MATCH(AG$32,'Mapping cadres'!$B$1:$Z$1,0))</f>
        <v>30</v>
      </c>
      <c r="AH545" s="226">
        <f>INDEX('Uganda workforce data - raw'!$A$4:$F$619,MATCH($B545, 'Uganda workforce data - raw'!$B$4:$B$619,0), MATCH("Filled Female",'Uganda workforce data - raw'!$A$4:$F$4,0))*INDEX('Mapping cadres'!$B$1:$Z$616,MATCH($B545, 'Mapping cadres'!$B$1:$B$616,0), MATCH(AH$32,'Mapping cadres'!$B$1:$Z$1,0))</f>
        <v>0</v>
      </c>
      <c r="AI545" s="226">
        <f>INDEX('Uganda workforce data - raw'!$A$4:$F$619,MATCH($B545, 'Uganda workforce data - raw'!$B$4:$B$619,0), MATCH("Filled Female",'Uganda workforce data - raw'!$A$4:$F$4,0))*INDEX('Mapping cadres'!$B$1:$Z$616,MATCH($B545, 'Mapping cadres'!$B$1:$B$616,0), MATCH(AI$32,'Mapping cadres'!$B$1:$Z$1,0))</f>
        <v>0</v>
      </c>
      <c r="AJ545" s="226">
        <f>INDEX('Uganda workforce data - raw'!$A$4:$F$619,MATCH($B545, 'Uganda workforce data - raw'!$B$4:$B$619,0), MATCH("Filled Female",'Uganda workforce data - raw'!$A$4:$F$4,0))*INDEX('Mapping cadres'!$B$1:$Z$616,MATCH($B545, 'Mapping cadres'!$B$1:$B$616,0), MATCH(AJ$32,'Mapping cadres'!$B$1:$Z$1,0))</f>
        <v>0</v>
      </c>
      <c r="AK545" s="226">
        <f>INDEX('Uganda workforce data - raw'!$A$4:$F$619,MATCH($B545, 'Uganda workforce data - raw'!$B$4:$B$619,0), MATCH("Filled Female",'Uganda workforce data - raw'!$A$4:$F$4,0))*INDEX('Mapping cadres'!$B$1:$Z$616,MATCH($B545, 'Mapping cadres'!$B$1:$B$616,0), MATCH(AK$32,'Mapping cadres'!$B$1:$Z$1,0))</f>
        <v>0</v>
      </c>
      <c r="AL545" s="226">
        <f>INDEX('Uganda workforce data - raw'!$A$4:$F$619,MATCH($B545, 'Uganda workforce data - raw'!$B$4:$B$619,0), MATCH("Filled Female",'Uganda workforce data - raw'!$A$4:$F$4,0))*INDEX('Mapping cadres'!$B$1:$Z$616,MATCH($B545, 'Mapping cadres'!$B$1:$B$616,0), MATCH(AL$32,'Mapping cadres'!$B$1:$Z$1,0))</f>
        <v>0</v>
      </c>
      <c r="AM545" s="226">
        <f>INDEX('Uganda workforce data - raw'!$A$4:$F$619,MATCH($B545, 'Uganda workforce data - raw'!$B$4:$B$619,0), MATCH("Filled Female",'Uganda workforce data - raw'!$A$4:$F$4,0))*INDEX('Mapping cadres'!$B$1:$Z$616,MATCH($B545, 'Mapping cadres'!$B$1:$B$616,0), MATCH(AM$32,'Mapping cadres'!$B$1:$Z$1,0))</f>
        <v>0</v>
      </c>
      <c r="AN545" s="226">
        <f>INDEX('Uganda workforce data - raw'!$A$4:$F$619,MATCH($B545, 'Uganda workforce data - raw'!$B$4:$B$619,0), MATCH("Filled Female",'Uganda workforce data - raw'!$A$4:$F$4,0))*INDEX('Mapping cadres'!$B$1:$Z$616,MATCH($B545, 'Mapping cadres'!$B$1:$B$616,0), MATCH(AN$32,'Mapping cadres'!$B$1:$Z$1,0))</f>
        <v>0</v>
      </c>
      <c r="AO545" s="226">
        <f>INDEX('Uganda workforce data - raw'!$A$4:$F$619,MATCH($B545, 'Uganda workforce data - raw'!$B$4:$B$619,0), MATCH("Filled Female",'Uganda workforce data - raw'!$A$4:$F$4,0))*INDEX('Mapping cadres'!$B$1:$Z$616,MATCH($B545, 'Mapping cadres'!$B$1:$B$616,0), MATCH(AO$32,'Mapping cadres'!$B$1:$Z$1,0))</f>
        <v>0</v>
      </c>
      <c r="AP545" s="226">
        <f>INDEX('Uganda workforce data - raw'!$A$4:$F$619,MATCH($B545, 'Uganda workforce data - raw'!$B$4:$B$619,0), MATCH("Filled Female",'Uganda workforce data - raw'!$A$4:$F$4,0))*INDEX('Mapping cadres'!$B$1:$Z$616,MATCH($B545, 'Mapping cadres'!$B$1:$B$616,0), MATCH(AP$32,'Mapping cadres'!$B$1:$Z$1,0))</f>
        <v>0</v>
      </c>
      <c r="AQ545" s="226">
        <f>INDEX('Uganda workforce data - raw'!$A$4:$F$619,MATCH($B545, 'Uganda workforce data - raw'!$B$4:$B$619,0), MATCH("Filled Female",'Uganda workforce data - raw'!$A$4:$F$4,0))*INDEX('Mapping cadres'!$B$1:$Z$616,MATCH($B545, 'Mapping cadres'!$B$1:$B$616,0), MATCH(AQ$32,'Mapping cadres'!$B$1:$Z$1,0))</f>
        <v>0</v>
      </c>
      <c r="AR545" s="226">
        <f>INDEX('Uganda workforce data - raw'!$A$4:$F$619,MATCH($B545, 'Uganda workforce data - raw'!$B$4:$B$619,0), MATCH("Filled Female",'Uganda workforce data - raw'!$A$4:$F$4,0))*INDEX('Mapping cadres'!$B$1:$Z$616,MATCH($B545, 'Mapping cadres'!$B$1:$B$616,0), MATCH(AR$32,'Mapping cadres'!$B$1:$Z$1,0))</f>
        <v>0</v>
      </c>
      <c r="AS545" s="226">
        <f>INDEX('Uganda workforce data - raw'!$A$4:$F$619,MATCH($B545, 'Uganda workforce data - raw'!$B$4:$B$619,0), MATCH("Filled Female",'Uganda workforce data - raw'!$A$4:$F$4,0))*INDEX('Mapping cadres'!$B$1:$Z$616,MATCH($B545, 'Mapping cadres'!$B$1:$B$616,0), MATCH(AS$32,'Mapping cadres'!$B$1:$Z$1,0))</f>
        <v>0</v>
      </c>
      <c r="AT545" s="226">
        <f>INDEX('Uganda workforce data - raw'!$A$4:$F$619,MATCH($B545, 'Uganda workforce data - raw'!$B$4:$B$619,0), MATCH("Filled Female",'Uganda workforce data - raw'!$A$4:$F$4,0))*INDEX('Mapping cadres'!$B$1:$Z$616,MATCH($B545, 'Mapping cadres'!$B$1:$B$616,0), MATCH(AT$32,'Mapping cadres'!$B$1:$Z$1,0))</f>
        <v>0</v>
      </c>
      <c r="AU545" s="226">
        <f>INDEX('Uganda workforce data - raw'!$A$4:$F$619,MATCH($B545, 'Uganda workforce data - raw'!$B$4:$B$619,0), MATCH("Filled Female",'Uganda workforce data - raw'!$A$4:$F$4,0))*INDEX('Mapping cadres'!$B$1:$Z$616,MATCH($B545, 'Mapping cadres'!$B$1:$B$616,0), MATCH(AU$32,'Mapping cadres'!$B$1:$Z$1,0))</f>
        <v>0</v>
      </c>
      <c r="AV545" s="226">
        <f>INDEX('Uganda workforce data - raw'!$A$4:$F$619,MATCH($B545, 'Uganda workforce data - raw'!$B$4:$B$619,0), MATCH("Filled Female",'Uganda workforce data - raw'!$A$4:$F$4,0))*INDEX('Mapping cadres'!$B$1:$Z$616,MATCH($B545, 'Mapping cadres'!$B$1:$B$616,0), MATCH(AV$32,'Mapping cadres'!$B$1:$Z$1,0))</f>
        <v>0</v>
      </c>
      <c r="AW545" s="226">
        <f>INDEX('Uganda workforce data - raw'!$A$4:$F$619,MATCH($B545, 'Uganda workforce data - raw'!$B$4:$B$619,0), MATCH("Filled Female",'Uganda workforce data - raw'!$A$4:$F$4,0))*INDEX('Mapping cadres'!$B$1:$Z$616,MATCH($B545, 'Mapping cadres'!$B$1:$B$616,0), MATCH(AW$32,'Mapping cadres'!$B$1:$Z$1,0))</f>
        <v>0</v>
      </c>
      <c r="AX545" s="226">
        <f>INDEX('Uganda workforce data - raw'!$A$4:$F$619,MATCH($B545, 'Uganda workforce data - raw'!$B$4:$B$619,0), MATCH("Filled Female",'Uganda workforce data - raw'!$A$4:$F$4,0))*INDEX('Mapping cadres'!$B$1:$Z$616,MATCH($B545, 'Mapping cadres'!$B$1:$B$616,0), MATCH(AX$32,'Mapping cadres'!$B$1:$Z$1,0))</f>
        <v>0</v>
      </c>
      <c r="AY545" s="226">
        <f t="shared" si="173"/>
        <v>0</v>
      </c>
      <c r="AZ545" s="226">
        <f t="shared" si="174"/>
        <v>0</v>
      </c>
      <c r="BA545" s="226">
        <f t="shared" si="175"/>
        <v>0</v>
      </c>
      <c r="BB545" s="226">
        <f t="shared" si="176"/>
        <v>0</v>
      </c>
      <c r="BC545" s="226">
        <f t="shared" si="177"/>
        <v>0</v>
      </c>
      <c r="BD545" s="226">
        <f t="shared" si="178"/>
        <v>0</v>
      </c>
      <c r="BE545" s="226">
        <f t="shared" si="179"/>
        <v>54</v>
      </c>
      <c r="BF545" s="226">
        <f t="shared" si="180"/>
        <v>0</v>
      </c>
      <c r="BG545" s="226">
        <f t="shared" si="181"/>
        <v>0</v>
      </c>
      <c r="BH545" s="226">
        <f t="shared" si="182"/>
        <v>0</v>
      </c>
      <c r="BI545" s="226">
        <f t="shared" si="183"/>
        <v>0</v>
      </c>
      <c r="BJ545" s="226">
        <f t="shared" si="184"/>
        <v>0</v>
      </c>
      <c r="BK545" s="226">
        <f t="shared" si="185"/>
        <v>0</v>
      </c>
      <c r="BL545" s="226">
        <f t="shared" si="186"/>
        <v>0</v>
      </c>
      <c r="BM545" s="226">
        <f t="shared" si="187"/>
        <v>0</v>
      </c>
      <c r="BN545" s="226">
        <f t="shared" si="188"/>
        <v>0</v>
      </c>
      <c r="BO545" s="226">
        <f t="shared" si="189"/>
        <v>0</v>
      </c>
      <c r="BP545" s="226">
        <f t="shared" si="190"/>
        <v>0</v>
      </c>
      <c r="BQ545" s="226">
        <f t="shared" si="191"/>
        <v>0</v>
      </c>
      <c r="BR545" s="226">
        <f t="shared" si="192"/>
        <v>0</v>
      </c>
      <c r="BS545" s="226">
        <f t="shared" si="193"/>
        <v>0</v>
      </c>
      <c r="BT545" s="226">
        <f t="shared" si="194"/>
        <v>0</v>
      </c>
      <c r="BU545" s="226">
        <f t="shared" si="195"/>
        <v>0</v>
      </c>
      <c r="BV545" s="226">
        <f t="shared" si="196"/>
        <v>0</v>
      </c>
    </row>
    <row r="546" spans="1:74">
      <c r="A546" s="226">
        <v>514</v>
      </c>
      <c r="B546" s="226" t="s">
        <v>1812</v>
      </c>
      <c r="C546" s="226">
        <f>INDEX('Uganda workforce data - raw'!$A$4:$F$619,MATCH($B546, 'Uganda workforce data - raw'!$B$4:$B$619,0), MATCH("Filled Male",'Uganda workforce data - raw'!$A$4:$F$4,0))*INDEX('Mapping cadres'!$B$1:$Z$616,MATCH($B546, 'Mapping cadres'!$B$1:$B$616,0), MATCH(C$32,'Mapping cadres'!$B$1:$Z$1,0))</f>
        <v>0</v>
      </c>
      <c r="D546" s="226">
        <f>INDEX('Uganda workforce data - raw'!$A$4:$F$619,MATCH($B546, 'Uganda workforce data - raw'!$B$4:$B$619,0), MATCH("Filled Male",'Uganda workforce data - raw'!$A$4:$F$4,0))*INDEX('Mapping cadres'!$B$1:$Z$616,MATCH($B546, 'Mapping cadres'!$B$1:$B$616,0), MATCH(D$32,'Mapping cadres'!$B$1:$Z$1,0))</f>
        <v>0</v>
      </c>
      <c r="E546" s="226">
        <f>INDEX('Uganda workforce data - raw'!$A$4:$F$619,MATCH($B546, 'Uganda workforce data - raw'!$B$4:$B$619,0), MATCH("Filled Male",'Uganda workforce data - raw'!$A$4:$F$4,0))*INDEX('Mapping cadres'!$B$1:$Z$616,MATCH($B546, 'Mapping cadres'!$B$1:$B$616,0), MATCH(E$32,'Mapping cadres'!$B$1:$Z$1,0))</f>
        <v>0</v>
      </c>
      <c r="F546" s="226">
        <f>INDEX('Uganda workforce data - raw'!$A$4:$F$619,MATCH($B546, 'Uganda workforce data - raw'!$B$4:$B$619,0), MATCH("Filled Male",'Uganda workforce data - raw'!$A$4:$F$4,0))*INDEX('Mapping cadres'!$B$1:$Z$616,MATCH($B546, 'Mapping cadres'!$B$1:$B$616,0), MATCH(F$32,'Mapping cadres'!$B$1:$Z$1,0))</f>
        <v>0</v>
      </c>
      <c r="G546" s="226">
        <f>INDEX('Uganda workforce data - raw'!$A$4:$F$619,MATCH($B546, 'Uganda workforce data - raw'!$B$4:$B$619,0), MATCH("Filled Male",'Uganda workforce data - raw'!$A$4:$F$4,0))*INDEX('Mapping cadres'!$B$1:$Z$616,MATCH($B546, 'Mapping cadres'!$B$1:$B$616,0), MATCH(G$32,'Mapping cadres'!$B$1:$Z$1,0))</f>
        <v>0</v>
      </c>
      <c r="H546" s="226">
        <f>INDEX('Uganda workforce data - raw'!$A$4:$F$619,MATCH($B546, 'Uganda workforce data - raw'!$B$4:$B$619,0), MATCH("Filled Male",'Uganda workforce data - raw'!$A$4:$F$4,0))*INDEX('Mapping cadres'!$B$1:$Z$616,MATCH($B546, 'Mapping cadres'!$B$1:$B$616,0), MATCH(H$32,'Mapping cadres'!$B$1:$Z$1,0))</f>
        <v>0</v>
      </c>
      <c r="I546" s="226">
        <f>INDEX('Uganda workforce data - raw'!$A$4:$F$619,MATCH($B546, 'Uganda workforce data - raw'!$B$4:$B$619,0), MATCH("Filled Male",'Uganda workforce data - raw'!$A$4:$F$4,0))*INDEX('Mapping cadres'!$B$1:$Z$616,MATCH($B546, 'Mapping cadres'!$B$1:$B$616,0), MATCH(I$32,'Mapping cadres'!$B$1:$Z$1,0))</f>
        <v>0</v>
      </c>
      <c r="J546" s="226">
        <f>INDEX('Uganda workforce data - raw'!$A$4:$F$619,MATCH($B546, 'Uganda workforce data - raw'!$B$4:$B$619,0), MATCH("Filled Male",'Uganda workforce data - raw'!$A$4:$F$4,0))*INDEX('Mapping cadres'!$B$1:$Z$616,MATCH($B546, 'Mapping cadres'!$B$1:$B$616,0), MATCH(J$32,'Mapping cadres'!$B$1:$Z$1,0))</f>
        <v>0</v>
      </c>
      <c r="K546" s="226">
        <f>INDEX('Uganda workforce data - raw'!$A$4:$F$619,MATCH($B546, 'Uganda workforce data - raw'!$B$4:$B$619,0), MATCH("Filled Male",'Uganda workforce data - raw'!$A$4:$F$4,0))*INDEX('Mapping cadres'!$B$1:$Z$616,MATCH($B546, 'Mapping cadres'!$B$1:$B$616,0), MATCH(K$32,'Mapping cadres'!$B$1:$Z$1,0))</f>
        <v>0</v>
      </c>
      <c r="L546" s="226">
        <f>INDEX('Uganda workforce data - raw'!$A$4:$F$619,MATCH($B546, 'Uganda workforce data - raw'!$B$4:$B$619,0), MATCH("Filled Male",'Uganda workforce data - raw'!$A$4:$F$4,0))*INDEX('Mapping cadres'!$B$1:$Z$616,MATCH($B546, 'Mapping cadres'!$B$1:$B$616,0), MATCH(L$32,'Mapping cadres'!$B$1:$Z$1,0))</f>
        <v>0</v>
      </c>
      <c r="M546" s="226">
        <f>INDEX('Uganda workforce data - raw'!$A$4:$F$619,MATCH($B546, 'Uganda workforce data - raw'!$B$4:$B$619,0), MATCH("Filled Male",'Uganda workforce data - raw'!$A$4:$F$4,0))*INDEX('Mapping cadres'!$B$1:$Z$616,MATCH($B546, 'Mapping cadres'!$B$1:$B$616,0), MATCH(M$32,'Mapping cadres'!$B$1:$Z$1,0))</f>
        <v>0</v>
      </c>
      <c r="N546" s="226">
        <f>INDEX('Uganda workforce data - raw'!$A$4:$F$619,MATCH($B546, 'Uganda workforce data - raw'!$B$4:$B$619,0), MATCH("Filled Male",'Uganda workforce data - raw'!$A$4:$F$4,0))*INDEX('Mapping cadres'!$B$1:$Z$616,MATCH($B546, 'Mapping cadres'!$B$1:$B$616,0), MATCH(N$32,'Mapping cadres'!$B$1:$Z$1,0))</f>
        <v>0</v>
      </c>
      <c r="O546" s="226">
        <f>INDEX('Uganda workforce data - raw'!$A$4:$F$619,MATCH($B546, 'Uganda workforce data - raw'!$B$4:$B$619,0), MATCH("Filled Male",'Uganda workforce data - raw'!$A$4:$F$4,0))*INDEX('Mapping cadres'!$B$1:$Z$616,MATCH($B546, 'Mapping cadres'!$B$1:$B$616,0), MATCH(O$32,'Mapping cadres'!$B$1:$Z$1,0))</f>
        <v>0</v>
      </c>
      <c r="P546" s="226">
        <f>INDEX('Uganda workforce data - raw'!$A$4:$F$619,MATCH($B546, 'Uganda workforce data - raw'!$B$4:$B$619,0), MATCH("Filled Male",'Uganda workforce data - raw'!$A$4:$F$4,0))*INDEX('Mapping cadres'!$B$1:$Z$616,MATCH($B546, 'Mapping cadres'!$B$1:$B$616,0), MATCH(P$32,'Mapping cadres'!$B$1:$Z$1,0))</f>
        <v>0</v>
      </c>
      <c r="Q546" s="226">
        <f>INDEX('Uganda workforce data - raw'!$A$4:$F$619,MATCH($B546, 'Uganda workforce data - raw'!$B$4:$B$619,0), MATCH("Filled Male",'Uganda workforce data - raw'!$A$4:$F$4,0))*INDEX('Mapping cadres'!$B$1:$Z$616,MATCH($B546, 'Mapping cadres'!$B$1:$B$616,0), MATCH(Q$32,'Mapping cadres'!$B$1:$Z$1,0))</f>
        <v>0</v>
      </c>
      <c r="R546" s="226">
        <f>INDEX('Uganda workforce data - raw'!$A$4:$F$619,MATCH($B546, 'Uganda workforce data - raw'!$B$4:$B$619,0), MATCH("Filled Male",'Uganda workforce data - raw'!$A$4:$F$4,0))*INDEX('Mapping cadres'!$B$1:$Z$616,MATCH($B546, 'Mapping cadres'!$B$1:$B$616,0), MATCH(R$32,'Mapping cadres'!$B$1:$Z$1,0))</f>
        <v>0</v>
      </c>
      <c r="S546" s="226">
        <f>INDEX('Uganda workforce data - raw'!$A$4:$F$619,MATCH($B546, 'Uganda workforce data - raw'!$B$4:$B$619,0), MATCH("Filled Male",'Uganda workforce data - raw'!$A$4:$F$4,0))*INDEX('Mapping cadres'!$B$1:$Z$616,MATCH($B546, 'Mapping cadres'!$B$1:$B$616,0), MATCH(S$32,'Mapping cadres'!$B$1:$Z$1,0))</f>
        <v>0</v>
      </c>
      <c r="T546" s="226">
        <f>INDEX('Uganda workforce data - raw'!$A$4:$F$619,MATCH($B546, 'Uganda workforce data - raw'!$B$4:$B$619,0), MATCH("Filled Male",'Uganda workforce data - raw'!$A$4:$F$4,0))*INDEX('Mapping cadres'!$B$1:$Z$616,MATCH($B546, 'Mapping cadres'!$B$1:$B$616,0), MATCH(T$32,'Mapping cadres'!$B$1:$Z$1,0))</f>
        <v>0</v>
      </c>
      <c r="U546" s="226">
        <f>INDEX('Uganda workforce data - raw'!$A$4:$F$619,MATCH($B546, 'Uganda workforce data - raw'!$B$4:$B$619,0), MATCH("Filled Male",'Uganda workforce data - raw'!$A$4:$F$4,0))*INDEX('Mapping cadres'!$B$1:$Z$616,MATCH($B546, 'Mapping cadres'!$B$1:$B$616,0), MATCH(U$32,'Mapping cadres'!$B$1:$Z$1,0))</f>
        <v>1</v>
      </c>
      <c r="V546" s="226">
        <f>INDEX('Uganda workforce data - raw'!$A$4:$F$619,MATCH($B546, 'Uganda workforce data - raw'!$B$4:$B$619,0), MATCH("Filled Male",'Uganda workforce data - raw'!$A$4:$F$4,0))*INDEX('Mapping cadres'!$B$1:$Z$616,MATCH($B546, 'Mapping cadres'!$B$1:$B$616,0), MATCH(V$32,'Mapping cadres'!$B$1:$Z$1,0))</f>
        <v>0</v>
      </c>
      <c r="W546" s="226">
        <f>INDEX('Uganda workforce data - raw'!$A$4:$F$619,MATCH($B546, 'Uganda workforce data - raw'!$B$4:$B$619,0), MATCH("Filled Male",'Uganda workforce data - raw'!$A$4:$F$4,0))*INDEX('Mapping cadres'!$B$1:$Z$616,MATCH($B546, 'Mapping cadres'!$B$1:$B$616,0), MATCH(W$32,'Mapping cadres'!$B$1:$Z$1,0))</f>
        <v>0</v>
      </c>
      <c r="X546" s="226">
        <f>INDEX('Uganda workforce data - raw'!$A$4:$F$619,MATCH($B546, 'Uganda workforce data - raw'!$B$4:$B$619,0), MATCH("Filled Male",'Uganda workforce data - raw'!$A$4:$F$4,0))*INDEX('Mapping cadres'!$B$1:$Z$616,MATCH($B546, 'Mapping cadres'!$B$1:$B$616,0), MATCH(X$32,'Mapping cadres'!$B$1:$Z$1,0))</f>
        <v>0</v>
      </c>
      <c r="Y546" s="226">
        <f>INDEX('Uganda workforce data - raw'!$A$4:$F$619,MATCH($B546, 'Uganda workforce data - raw'!$B$4:$B$619,0), MATCH("Filled Male",'Uganda workforce data - raw'!$A$4:$F$4,0))*INDEX('Mapping cadres'!$B$1:$Z$616,MATCH($B546, 'Mapping cadres'!$B$1:$B$616,0), MATCH(Y$32,'Mapping cadres'!$B$1:$Z$1,0))</f>
        <v>0</v>
      </c>
      <c r="Z546" s="226">
        <f>INDEX('Uganda workforce data - raw'!$A$4:$F$619,MATCH($B546, 'Uganda workforce data - raw'!$B$4:$B$619,0), MATCH("Filled Male",'Uganda workforce data - raw'!$A$4:$F$4,0))*INDEX('Mapping cadres'!$B$1:$Z$616,MATCH($B546, 'Mapping cadres'!$B$1:$B$616,0), MATCH(Z$32,'Mapping cadres'!$B$1:$Z$1,0))</f>
        <v>0</v>
      </c>
      <c r="AA546" s="226">
        <f>INDEX('Uganda workforce data - raw'!$A$4:$F$619,MATCH($B546, 'Uganda workforce data - raw'!$B$4:$B$619,0), MATCH("Filled Female",'Uganda workforce data - raw'!$A$4:$F$4,0))*INDEX('Mapping cadres'!$B$1:$Z$616,MATCH($B546, 'Mapping cadres'!$B$1:$B$616,0), MATCH(AA$32,'Mapping cadres'!$B$1:$Z$1,0))</f>
        <v>0</v>
      </c>
      <c r="AB546" s="226">
        <f>INDEX('Uganda workforce data - raw'!$A$4:$F$619,MATCH($B546, 'Uganda workforce data - raw'!$B$4:$B$619,0), MATCH("Filled Female",'Uganda workforce data - raw'!$A$4:$F$4,0))*INDEX('Mapping cadres'!$B$1:$Z$616,MATCH($B546, 'Mapping cadres'!$B$1:$B$616,0), MATCH(AB$32,'Mapping cadres'!$B$1:$Z$1,0))</f>
        <v>0</v>
      </c>
      <c r="AC546" s="226">
        <f>INDEX('Uganda workforce data - raw'!$A$4:$F$619,MATCH($B546, 'Uganda workforce data - raw'!$B$4:$B$619,0), MATCH("Filled Female",'Uganda workforce data - raw'!$A$4:$F$4,0))*INDEX('Mapping cadres'!$B$1:$Z$616,MATCH($B546, 'Mapping cadres'!$B$1:$B$616,0), MATCH(AC$32,'Mapping cadres'!$B$1:$Z$1,0))</f>
        <v>0</v>
      </c>
      <c r="AD546" s="226">
        <f>INDEX('Uganda workforce data - raw'!$A$4:$F$619,MATCH($B546, 'Uganda workforce data - raw'!$B$4:$B$619,0), MATCH("Filled Female",'Uganda workforce data - raw'!$A$4:$F$4,0))*INDEX('Mapping cadres'!$B$1:$Z$616,MATCH($B546, 'Mapping cadres'!$B$1:$B$616,0), MATCH(AD$32,'Mapping cadres'!$B$1:$Z$1,0))</f>
        <v>0</v>
      </c>
      <c r="AE546" s="226">
        <f>INDEX('Uganda workforce data - raw'!$A$4:$F$619,MATCH($B546, 'Uganda workforce data - raw'!$B$4:$B$619,0), MATCH("Filled Female",'Uganda workforce data - raw'!$A$4:$F$4,0))*INDEX('Mapping cadres'!$B$1:$Z$616,MATCH($B546, 'Mapping cadres'!$B$1:$B$616,0), MATCH(AE$32,'Mapping cadres'!$B$1:$Z$1,0))</f>
        <v>0</v>
      </c>
      <c r="AF546" s="226">
        <f>INDEX('Uganda workforce data - raw'!$A$4:$F$619,MATCH($B546, 'Uganda workforce data - raw'!$B$4:$B$619,0), MATCH("Filled Female",'Uganda workforce data - raw'!$A$4:$F$4,0))*INDEX('Mapping cadres'!$B$1:$Z$616,MATCH($B546, 'Mapping cadres'!$B$1:$B$616,0), MATCH(AF$32,'Mapping cadres'!$B$1:$Z$1,0))</f>
        <v>0</v>
      </c>
      <c r="AG546" s="226">
        <f>INDEX('Uganda workforce data - raw'!$A$4:$F$619,MATCH($B546, 'Uganda workforce data - raw'!$B$4:$B$619,0), MATCH("Filled Female",'Uganda workforce data - raw'!$A$4:$F$4,0))*INDEX('Mapping cadres'!$B$1:$Z$616,MATCH($B546, 'Mapping cadres'!$B$1:$B$616,0), MATCH(AG$32,'Mapping cadres'!$B$1:$Z$1,0))</f>
        <v>0</v>
      </c>
      <c r="AH546" s="226">
        <f>INDEX('Uganda workforce data - raw'!$A$4:$F$619,MATCH($B546, 'Uganda workforce data - raw'!$B$4:$B$619,0), MATCH("Filled Female",'Uganda workforce data - raw'!$A$4:$F$4,0))*INDEX('Mapping cadres'!$B$1:$Z$616,MATCH($B546, 'Mapping cadres'!$B$1:$B$616,0), MATCH(AH$32,'Mapping cadres'!$B$1:$Z$1,0))</f>
        <v>0</v>
      </c>
      <c r="AI546" s="226">
        <f>INDEX('Uganda workforce data - raw'!$A$4:$F$619,MATCH($B546, 'Uganda workforce data - raw'!$B$4:$B$619,0), MATCH("Filled Female",'Uganda workforce data - raw'!$A$4:$F$4,0))*INDEX('Mapping cadres'!$B$1:$Z$616,MATCH($B546, 'Mapping cadres'!$B$1:$B$616,0), MATCH(AI$32,'Mapping cadres'!$B$1:$Z$1,0))</f>
        <v>0</v>
      </c>
      <c r="AJ546" s="226">
        <f>INDEX('Uganda workforce data - raw'!$A$4:$F$619,MATCH($B546, 'Uganda workforce data - raw'!$B$4:$B$619,0), MATCH("Filled Female",'Uganda workforce data - raw'!$A$4:$F$4,0))*INDEX('Mapping cadres'!$B$1:$Z$616,MATCH($B546, 'Mapping cadres'!$B$1:$B$616,0), MATCH(AJ$32,'Mapping cadres'!$B$1:$Z$1,0))</f>
        <v>0</v>
      </c>
      <c r="AK546" s="226">
        <f>INDEX('Uganda workforce data - raw'!$A$4:$F$619,MATCH($B546, 'Uganda workforce data - raw'!$B$4:$B$619,0), MATCH("Filled Female",'Uganda workforce data - raw'!$A$4:$F$4,0))*INDEX('Mapping cadres'!$B$1:$Z$616,MATCH($B546, 'Mapping cadres'!$B$1:$B$616,0), MATCH(AK$32,'Mapping cadres'!$B$1:$Z$1,0))</f>
        <v>0</v>
      </c>
      <c r="AL546" s="226">
        <f>INDEX('Uganda workforce data - raw'!$A$4:$F$619,MATCH($B546, 'Uganda workforce data - raw'!$B$4:$B$619,0), MATCH("Filled Female",'Uganda workforce data - raw'!$A$4:$F$4,0))*INDEX('Mapping cadres'!$B$1:$Z$616,MATCH($B546, 'Mapping cadres'!$B$1:$B$616,0), MATCH(AL$32,'Mapping cadres'!$B$1:$Z$1,0))</f>
        <v>0</v>
      </c>
      <c r="AM546" s="226">
        <f>INDEX('Uganda workforce data - raw'!$A$4:$F$619,MATCH($B546, 'Uganda workforce data - raw'!$B$4:$B$619,0), MATCH("Filled Female",'Uganda workforce data - raw'!$A$4:$F$4,0))*INDEX('Mapping cadres'!$B$1:$Z$616,MATCH($B546, 'Mapping cadres'!$B$1:$B$616,0), MATCH(AM$32,'Mapping cadres'!$B$1:$Z$1,0))</f>
        <v>0</v>
      </c>
      <c r="AN546" s="226">
        <f>INDEX('Uganda workforce data - raw'!$A$4:$F$619,MATCH($B546, 'Uganda workforce data - raw'!$B$4:$B$619,0), MATCH("Filled Female",'Uganda workforce data - raw'!$A$4:$F$4,0))*INDEX('Mapping cadres'!$B$1:$Z$616,MATCH($B546, 'Mapping cadres'!$B$1:$B$616,0), MATCH(AN$32,'Mapping cadres'!$B$1:$Z$1,0))</f>
        <v>0</v>
      </c>
      <c r="AO546" s="226">
        <f>INDEX('Uganda workforce data - raw'!$A$4:$F$619,MATCH($B546, 'Uganda workforce data - raw'!$B$4:$B$619,0), MATCH("Filled Female",'Uganda workforce data - raw'!$A$4:$F$4,0))*INDEX('Mapping cadres'!$B$1:$Z$616,MATCH($B546, 'Mapping cadres'!$B$1:$B$616,0), MATCH(AO$32,'Mapping cadres'!$B$1:$Z$1,0))</f>
        <v>0</v>
      </c>
      <c r="AP546" s="226">
        <f>INDEX('Uganda workforce data - raw'!$A$4:$F$619,MATCH($B546, 'Uganda workforce data - raw'!$B$4:$B$619,0), MATCH("Filled Female",'Uganda workforce data - raw'!$A$4:$F$4,0))*INDEX('Mapping cadres'!$B$1:$Z$616,MATCH($B546, 'Mapping cadres'!$B$1:$B$616,0), MATCH(AP$32,'Mapping cadres'!$B$1:$Z$1,0))</f>
        <v>0</v>
      </c>
      <c r="AQ546" s="226">
        <f>INDEX('Uganda workforce data - raw'!$A$4:$F$619,MATCH($B546, 'Uganda workforce data - raw'!$B$4:$B$619,0), MATCH("Filled Female",'Uganda workforce data - raw'!$A$4:$F$4,0))*INDEX('Mapping cadres'!$B$1:$Z$616,MATCH($B546, 'Mapping cadres'!$B$1:$B$616,0), MATCH(AQ$32,'Mapping cadres'!$B$1:$Z$1,0))</f>
        <v>0</v>
      </c>
      <c r="AR546" s="226">
        <f>INDEX('Uganda workforce data - raw'!$A$4:$F$619,MATCH($B546, 'Uganda workforce data - raw'!$B$4:$B$619,0), MATCH("Filled Female",'Uganda workforce data - raw'!$A$4:$F$4,0))*INDEX('Mapping cadres'!$B$1:$Z$616,MATCH($B546, 'Mapping cadres'!$B$1:$B$616,0), MATCH(AR$32,'Mapping cadres'!$B$1:$Z$1,0))</f>
        <v>0</v>
      </c>
      <c r="AS546" s="226">
        <f>INDEX('Uganda workforce data - raw'!$A$4:$F$619,MATCH($B546, 'Uganda workforce data - raw'!$B$4:$B$619,0), MATCH("Filled Female",'Uganda workforce data - raw'!$A$4:$F$4,0))*INDEX('Mapping cadres'!$B$1:$Z$616,MATCH($B546, 'Mapping cadres'!$B$1:$B$616,0), MATCH(AS$32,'Mapping cadres'!$B$1:$Z$1,0))</f>
        <v>4</v>
      </c>
      <c r="AT546" s="226">
        <f>INDEX('Uganda workforce data - raw'!$A$4:$F$619,MATCH($B546, 'Uganda workforce data - raw'!$B$4:$B$619,0), MATCH("Filled Female",'Uganda workforce data - raw'!$A$4:$F$4,0))*INDEX('Mapping cadres'!$B$1:$Z$616,MATCH($B546, 'Mapping cadres'!$B$1:$B$616,0), MATCH(AT$32,'Mapping cadres'!$B$1:$Z$1,0))</f>
        <v>0</v>
      </c>
      <c r="AU546" s="226">
        <f>INDEX('Uganda workforce data - raw'!$A$4:$F$619,MATCH($B546, 'Uganda workforce data - raw'!$B$4:$B$619,0), MATCH("Filled Female",'Uganda workforce data - raw'!$A$4:$F$4,0))*INDEX('Mapping cadres'!$B$1:$Z$616,MATCH($B546, 'Mapping cadres'!$B$1:$B$616,0), MATCH(AU$32,'Mapping cadres'!$B$1:$Z$1,0))</f>
        <v>0</v>
      </c>
      <c r="AV546" s="226">
        <f>INDEX('Uganda workforce data - raw'!$A$4:$F$619,MATCH($B546, 'Uganda workforce data - raw'!$B$4:$B$619,0), MATCH("Filled Female",'Uganda workforce data - raw'!$A$4:$F$4,0))*INDEX('Mapping cadres'!$B$1:$Z$616,MATCH($B546, 'Mapping cadres'!$B$1:$B$616,0), MATCH(AV$32,'Mapping cadres'!$B$1:$Z$1,0))</f>
        <v>0</v>
      </c>
      <c r="AW546" s="226">
        <f>INDEX('Uganda workforce data - raw'!$A$4:$F$619,MATCH($B546, 'Uganda workforce data - raw'!$B$4:$B$619,0), MATCH("Filled Female",'Uganda workforce data - raw'!$A$4:$F$4,0))*INDEX('Mapping cadres'!$B$1:$Z$616,MATCH($B546, 'Mapping cadres'!$B$1:$B$616,0), MATCH(AW$32,'Mapping cadres'!$B$1:$Z$1,0))</f>
        <v>0</v>
      </c>
      <c r="AX546" s="226">
        <f>INDEX('Uganda workforce data - raw'!$A$4:$F$619,MATCH($B546, 'Uganda workforce data - raw'!$B$4:$B$619,0), MATCH("Filled Female",'Uganda workforce data - raw'!$A$4:$F$4,0))*INDEX('Mapping cadres'!$B$1:$Z$616,MATCH($B546, 'Mapping cadres'!$B$1:$B$616,0), MATCH(AX$32,'Mapping cadres'!$B$1:$Z$1,0))</f>
        <v>0</v>
      </c>
      <c r="AY546" s="226">
        <f t="shared" ref="AY546:AY609" si="197">SUM(C546,AA546)</f>
        <v>0</v>
      </c>
      <c r="AZ546" s="226">
        <f t="shared" ref="AZ546:AZ609" si="198">SUM(D546,AB546)</f>
        <v>0</v>
      </c>
      <c r="BA546" s="226">
        <f t="shared" ref="BA546:BA609" si="199">SUM(E546,AC546)</f>
        <v>0</v>
      </c>
      <c r="BB546" s="226">
        <f t="shared" ref="BB546:BB609" si="200">SUM(F546,AD546)</f>
        <v>0</v>
      </c>
      <c r="BC546" s="226">
        <f t="shared" ref="BC546:BC609" si="201">SUM(G546,AE546)</f>
        <v>0</v>
      </c>
      <c r="BD546" s="226">
        <f t="shared" ref="BD546:BD609" si="202">SUM(H546,AF546)</f>
        <v>0</v>
      </c>
      <c r="BE546" s="226">
        <f t="shared" ref="BE546:BE609" si="203">SUM(I546,AG546)</f>
        <v>0</v>
      </c>
      <c r="BF546" s="226">
        <f t="shared" ref="BF546:BF609" si="204">SUM(J546,AH546)</f>
        <v>0</v>
      </c>
      <c r="BG546" s="226">
        <f t="shared" ref="BG546:BG609" si="205">SUM(K546,AI546)</f>
        <v>0</v>
      </c>
      <c r="BH546" s="226">
        <f t="shared" ref="BH546:BH609" si="206">SUM(L546,AJ546)</f>
        <v>0</v>
      </c>
      <c r="BI546" s="226">
        <f t="shared" ref="BI546:BI609" si="207">SUM(M546,AK546)</f>
        <v>0</v>
      </c>
      <c r="BJ546" s="226">
        <f t="shared" ref="BJ546:BJ609" si="208">SUM(N546,AL546)</f>
        <v>0</v>
      </c>
      <c r="BK546" s="226">
        <f t="shared" ref="BK546:BK609" si="209">SUM(O546,AM546)</f>
        <v>0</v>
      </c>
      <c r="BL546" s="226">
        <f t="shared" ref="BL546:BL609" si="210">SUM(P546,AN546)</f>
        <v>0</v>
      </c>
      <c r="BM546" s="226">
        <f t="shared" ref="BM546:BM609" si="211">SUM(Q546,AO546)</f>
        <v>0</v>
      </c>
      <c r="BN546" s="226">
        <f t="shared" ref="BN546:BN609" si="212">SUM(R546,AP546)</f>
        <v>0</v>
      </c>
      <c r="BO546" s="226">
        <f t="shared" ref="BO546:BO609" si="213">SUM(S546,AQ546)</f>
        <v>0</v>
      </c>
      <c r="BP546" s="226">
        <f t="shared" ref="BP546:BP609" si="214">SUM(T546,AR546)</f>
        <v>0</v>
      </c>
      <c r="BQ546" s="226">
        <f t="shared" ref="BQ546:BQ609" si="215">SUM(U546,AS546)</f>
        <v>5</v>
      </c>
      <c r="BR546" s="226">
        <f t="shared" ref="BR546:BR609" si="216">SUM(V546,AT546)</f>
        <v>0</v>
      </c>
      <c r="BS546" s="226">
        <f t="shared" ref="BS546:BS609" si="217">SUM(W546,AU546)</f>
        <v>0</v>
      </c>
      <c r="BT546" s="226">
        <f t="shared" ref="BT546:BT609" si="218">SUM(X546,AV546)</f>
        <v>0</v>
      </c>
      <c r="BU546" s="226">
        <f t="shared" ref="BU546:BU609" si="219">SUM(Y546,AW546)</f>
        <v>0</v>
      </c>
      <c r="BV546" s="226">
        <f t="shared" ref="BV546:BV609" si="220">SUM(Z546,AX546)</f>
        <v>0</v>
      </c>
    </row>
    <row r="547" spans="1:74">
      <c r="A547" s="226">
        <v>515</v>
      </c>
      <c r="B547" s="226" t="s">
        <v>1317</v>
      </c>
      <c r="C547" s="226">
        <f>INDEX('Uganda workforce data - raw'!$A$4:$F$619,MATCH($B547, 'Uganda workforce data - raw'!$B$4:$B$619,0), MATCH("Filled Male",'Uganda workforce data - raw'!$A$4:$F$4,0))*INDEX('Mapping cadres'!$B$1:$Z$616,MATCH($B547, 'Mapping cadres'!$B$1:$B$616,0), MATCH(C$32,'Mapping cadres'!$B$1:$Z$1,0))</f>
        <v>0</v>
      </c>
      <c r="D547" s="226">
        <f>INDEX('Uganda workforce data - raw'!$A$4:$F$619,MATCH($B547, 'Uganda workforce data - raw'!$B$4:$B$619,0), MATCH("Filled Male",'Uganda workforce data - raw'!$A$4:$F$4,0))*INDEX('Mapping cadres'!$B$1:$Z$616,MATCH($B547, 'Mapping cadres'!$B$1:$B$616,0), MATCH(D$32,'Mapping cadres'!$B$1:$Z$1,0))</f>
        <v>0</v>
      </c>
      <c r="E547" s="226">
        <f>INDEX('Uganda workforce data - raw'!$A$4:$F$619,MATCH($B547, 'Uganda workforce data - raw'!$B$4:$B$619,0), MATCH("Filled Male",'Uganda workforce data - raw'!$A$4:$F$4,0))*INDEX('Mapping cadres'!$B$1:$Z$616,MATCH($B547, 'Mapping cadres'!$B$1:$B$616,0), MATCH(E$32,'Mapping cadres'!$B$1:$Z$1,0))</f>
        <v>0</v>
      </c>
      <c r="F547" s="226">
        <f>INDEX('Uganda workforce data - raw'!$A$4:$F$619,MATCH($B547, 'Uganda workforce data - raw'!$B$4:$B$619,0), MATCH("Filled Male",'Uganda workforce data - raw'!$A$4:$F$4,0))*INDEX('Mapping cadres'!$B$1:$Z$616,MATCH($B547, 'Mapping cadres'!$B$1:$B$616,0), MATCH(F$32,'Mapping cadres'!$B$1:$Z$1,0))</f>
        <v>0</v>
      </c>
      <c r="G547" s="226">
        <f>INDEX('Uganda workforce data - raw'!$A$4:$F$619,MATCH($B547, 'Uganda workforce data - raw'!$B$4:$B$619,0), MATCH("Filled Male",'Uganda workforce data - raw'!$A$4:$F$4,0))*INDEX('Mapping cadres'!$B$1:$Z$616,MATCH($B547, 'Mapping cadres'!$B$1:$B$616,0), MATCH(G$32,'Mapping cadres'!$B$1:$Z$1,0))</f>
        <v>0</v>
      </c>
      <c r="H547" s="226">
        <f>INDEX('Uganda workforce data - raw'!$A$4:$F$619,MATCH($B547, 'Uganda workforce data - raw'!$B$4:$B$619,0), MATCH("Filled Male",'Uganda workforce data - raw'!$A$4:$F$4,0))*INDEX('Mapping cadres'!$B$1:$Z$616,MATCH($B547, 'Mapping cadres'!$B$1:$B$616,0), MATCH(H$32,'Mapping cadres'!$B$1:$Z$1,0))</f>
        <v>0</v>
      </c>
      <c r="I547" s="226">
        <f>INDEX('Uganda workforce data - raw'!$A$4:$F$619,MATCH($B547, 'Uganda workforce data - raw'!$B$4:$B$619,0), MATCH("Filled Male",'Uganda workforce data - raw'!$A$4:$F$4,0))*INDEX('Mapping cadres'!$B$1:$Z$616,MATCH($B547, 'Mapping cadres'!$B$1:$B$616,0), MATCH(I$32,'Mapping cadres'!$B$1:$Z$1,0))</f>
        <v>0</v>
      </c>
      <c r="J547" s="226">
        <f>INDEX('Uganda workforce data - raw'!$A$4:$F$619,MATCH($B547, 'Uganda workforce data - raw'!$B$4:$B$619,0), MATCH("Filled Male",'Uganda workforce data - raw'!$A$4:$F$4,0))*INDEX('Mapping cadres'!$B$1:$Z$616,MATCH($B547, 'Mapping cadres'!$B$1:$B$616,0), MATCH(J$32,'Mapping cadres'!$B$1:$Z$1,0))</f>
        <v>0</v>
      </c>
      <c r="K547" s="226">
        <f>INDEX('Uganda workforce data - raw'!$A$4:$F$619,MATCH($B547, 'Uganda workforce data - raw'!$B$4:$B$619,0), MATCH("Filled Male",'Uganda workforce data - raw'!$A$4:$F$4,0))*INDEX('Mapping cadres'!$B$1:$Z$616,MATCH($B547, 'Mapping cadres'!$B$1:$B$616,0), MATCH(K$32,'Mapping cadres'!$B$1:$Z$1,0))</f>
        <v>0</v>
      </c>
      <c r="L547" s="226">
        <f>INDEX('Uganda workforce data - raw'!$A$4:$F$619,MATCH($B547, 'Uganda workforce data - raw'!$B$4:$B$619,0), MATCH("Filled Male",'Uganda workforce data - raw'!$A$4:$F$4,0))*INDEX('Mapping cadres'!$B$1:$Z$616,MATCH($B547, 'Mapping cadres'!$B$1:$B$616,0), MATCH(L$32,'Mapping cadres'!$B$1:$Z$1,0))</f>
        <v>0</v>
      </c>
      <c r="M547" s="226">
        <f>INDEX('Uganda workforce data - raw'!$A$4:$F$619,MATCH($B547, 'Uganda workforce data - raw'!$B$4:$B$619,0), MATCH("Filled Male",'Uganda workforce data - raw'!$A$4:$F$4,0))*INDEX('Mapping cadres'!$B$1:$Z$616,MATCH($B547, 'Mapping cadres'!$B$1:$B$616,0), MATCH(M$32,'Mapping cadres'!$B$1:$Z$1,0))</f>
        <v>0</v>
      </c>
      <c r="N547" s="226">
        <f>INDEX('Uganda workforce data - raw'!$A$4:$F$619,MATCH($B547, 'Uganda workforce data - raw'!$B$4:$B$619,0), MATCH("Filled Male",'Uganda workforce data - raw'!$A$4:$F$4,0))*INDEX('Mapping cadres'!$B$1:$Z$616,MATCH($B547, 'Mapping cadres'!$B$1:$B$616,0), MATCH(N$32,'Mapping cadres'!$B$1:$Z$1,0))</f>
        <v>0</v>
      </c>
      <c r="O547" s="226">
        <f>INDEX('Uganda workforce data - raw'!$A$4:$F$619,MATCH($B547, 'Uganda workforce data - raw'!$B$4:$B$619,0), MATCH("Filled Male",'Uganda workforce data - raw'!$A$4:$F$4,0))*INDEX('Mapping cadres'!$B$1:$Z$616,MATCH($B547, 'Mapping cadres'!$B$1:$B$616,0), MATCH(O$32,'Mapping cadres'!$B$1:$Z$1,0))</f>
        <v>0</v>
      </c>
      <c r="P547" s="226">
        <f>INDEX('Uganda workforce data - raw'!$A$4:$F$619,MATCH($B547, 'Uganda workforce data - raw'!$B$4:$B$619,0), MATCH("Filled Male",'Uganda workforce data - raw'!$A$4:$F$4,0))*INDEX('Mapping cadres'!$B$1:$Z$616,MATCH($B547, 'Mapping cadres'!$B$1:$B$616,0), MATCH(P$32,'Mapping cadres'!$B$1:$Z$1,0))</f>
        <v>0</v>
      </c>
      <c r="Q547" s="226">
        <f>INDEX('Uganda workforce data - raw'!$A$4:$F$619,MATCH($B547, 'Uganda workforce data - raw'!$B$4:$B$619,0), MATCH("Filled Male",'Uganda workforce data - raw'!$A$4:$F$4,0))*INDEX('Mapping cadres'!$B$1:$Z$616,MATCH($B547, 'Mapping cadres'!$B$1:$B$616,0), MATCH(Q$32,'Mapping cadres'!$B$1:$Z$1,0))</f>
        <v>0</v>
      </c>
      <c r="R547" s="226">
        <f>INDEX('Uganda workforce data - raw'!$A$4:$F$619,MATCH($B547, 'Uganda workforce data - raw'!$B$4:$B$619,0), MATCH("Filled Male",'Uganda workforce data - raw'!$A$4:$F$4,0))*INDEX('Mapping cadres'!$B$1:$Z$616,MATCH($B547, 'Mapping cadres'!$B$1:$B$616,0), MATCH(R$32,'Mapping cadres'!$B$1:$Z$1,0))</f>
        <v>0</v>
      </c>
      <c r="S547" s="226">
        <f>INDEX('Uganda workforce data - raw'!$A$4:$F$619,MATCH($B547, 'Uganda workforce data - raw'!$B$4:$B$619,0), MATCH("Filled Male",'Uganda workforce data - raw'!$A$4:$F$4,0))*INDEX('Mapping cadres'!$B$1:$Z$616,MATCH($B547, 'Mapping cadres'!$B$1:$B$616,0), MATCH(S$32,'Mapping cadres'!$B$1:$Z$1,0))</f>
        <v>0</v>
      </c>
      <c r="T547" s="226">
        <f>INDEX('Uganda workforce data - raw'!$A$4:$F$619,MATCH($B547, 'Uganda workforce data - raw'!$B$4:$B$619,0), MATCH("Filled Male",'Uganda workforce data - raw'!$A$4:$F$4,0))*INDEX('Mapping cadres'!$B$1:$Z$616,MATCH($B547, 'Mapping cadres'!$B$1:$B$616,0), MATCH(T$32,'Mapping cadres'!$B$1:$Z$1,0))</f>
        <v>0</v>
      </c>
      <c r="U547" s="226">
        <f>INDEX('Uganda workforce data - raw'!$A$4:$F$619,MATCH($B547, 'Uganda workforce data - raw'!$B$4:$B$619,0), MATCH("Filled Male",'Uganda workforce data - raw'!$A$4:$F$4,0))*INDEX('Mapping cadres'!$B$1:$Z$616,MATCH($B547, 'Mapping cadres'!$B$1:$B$616,0), MATCH(U$32,'Mapping cadres'!$B$1:$Z$1,0))</f>
        <v>0</v>
      </c>
      <c r="V547" s="226">
        <f>INDEX('Uganda workforce data - raw'!$A$4:$F$619,MATCH($B547, 'Uganda workforce data - raw'!$B$4:$B$619,0), MATCH("Filled Male",'Uganda workforce data - raw'!$A$4:$F$4,0))*INDEX('Mapping cadres'!$B$1:$Z$616,MATCH($B547, 'Mapping cadres'!$B$1:$B$616,0), MATCH(V$32,'Mapping cadres'!$B$1:$Z$1,0))</f>
        <v>0</v>
      </c>
      <c r="W547" s="226">
        <f>INDEX('Uganda workforce data - raw'!$A$4:$F$619,MATCH($B547, 'Uganda workforce data - raw'!$B$4:$B$619,0), MATCH("Filled Male",'Uganda workforce data - raw'!$A$4:$F$4,0))*INDEX('Mapping cadres'!$B$1:$Z$616,MATCH($B547, 'Mapping cadres'!$B$1:$B$616,0), MATCH(W$32,'Mapping cadres'!$B$1:$Z$1,0))</f>
        <v>0</v>
      </c>
      <c r="X547" s="226">
        <f>INDEX('Uganda workforce data - raw'!$A$4:$F$619,MATCH($B547, 'Uganda workforce data - raw'!$B$4:$B$619,0), MATCH("Filled Male",'Uganda workforce data - raw'!$A$4:$F$4,0))*INDEX('Mapping cadres'!$B$1:$Z$616,MATCH($B547, 'Mapping cadres'!$B$1:$B$616,0), MATCH(X$32,'Mapping cadres'!$B$1:$Z$1,0))</f>
        <v>0</v>
      </c>
      <c r="Y547" s="226">
        <f>INDEX('Uganda workforce data - raw'!$A$4:$F$619,MATCH($B547, 'Uganda workforce data - raw'!$B$4:$B$619,0), MATCH("Filled Male",'Uganda workforce data - raw'!$A$4:$F$4,0))*INDEX('Mapping cadres'!$B$1:$Z$616,MATCH($B547, 'Mapping cadres'!$B$1:$B$616,0), MATCH(Y$32,'Mapping cadres'!$B$1:$Z$1,0))</f>
        <v>0</v>
      </c>
      <c r="Z547" s="226">
        <f>INDEX('Uganda workforce data - raw'!$A$4:$F$619,MATCH($B547, 'Uganda workforce data - raw'!$B$4:$B$619,0), MATCH("Filled Male",'Uganda workforce data - raw'!$A$4:$F$4,0))*INDEX('Mapping cadres'!$B$1:$Z$616,MATCH($B547, 'Mapping cadres'!$B$1:$B$616,0), MATCH(Z$32,'Mapping cadres'!$B$1:$Z$1,0))</f>
        <v>0</v>
      </c>
      <c r="AA547" s="226">
        <f>INDEX('Uganda workforce data - raw'!$A$4:$F$619,MATCH($B547, 'Uganda workforce data - raw'!$B$4:$B$619,0), MATCH("Filled Female",'Uganda workforce data - raw'!$A$4:$F$4,0))*INDEX('Mapping cadres'!$B$1:$Z$616,MATCH($B547, 'Mapping cadres'!$B$1:$B$616,0), MATCH(AA$32,'Mapping cadres'!$B$1:$Z$1,0))</f>
        <v>0</v>
      </c>
      <c r="AB547" s="226">
        <f>INDEX('Uganda workforce data - raw'!$A$4:$F$619,MATCH($B547, 'Uganda workforce data - raw'!$B$4:$B$619,0), MATCH("Filled Female",'Uganda workforce data - raw'!$A$4:$F$4,0))*INDEX('Mapping cadres'!$B$1:$Z$616,MATCH($B547, 'Mapping cadres'!$B$1:$B$616,0), MATCH(AB$32,'Mapping cadres'!$B$1:$Z$1,0))</f>
        <v>0</v>
      </c>
      <c r="AC547" s="226">
        <f>INDEX('Uganda workforce data - raw'!$A$4:$F$619,MATCH($B547, 'Uganda workforce data - raw'!$B$4:$B$619,0), MATCH("Filled Female",'Uganda workforce data - raw'!$A$4:$F$4,0))*INDEX('Mapping cadres'!$B$1:$Z$616,MATCH($B547, 'Mapping cadres'!$B$1:$B$616,0), MATCH(AC$32,'Mapping cadres'!$B$1:$Z$1,0))</f>
        <v>0</v>
      </c>
      <c r="AD547" s="226">
        <f>INDEX('Uganda workforce data - raw'!$A$4:$F$619,MATCH($B547, 'Uganda workforce data - raw'!$B$4:$B$619,0), MATCH("Filled Female",'Uganda workforce data - raw'!$A$4:$F$4,0))*INDEX('Mapping cadres'!$B$1:$Z$616,MATCH($B547, 'Mapping cadres'!$B$1:$B$616,0), MATCH(AD$32,'Mapping cadres'!$B$1:$Z$1,0))</f>
        <v>0</v>
      </c>
      <c r="AE547" s="226">
        <f>INDEX('Uganda workforce data - raw'!$A$4:$F$619,MATCH($B547, 'Uganda workforce data - raw'!$B$4:$B$619,0), MATCH("Filled Female",'Uganda workforce data - raw'!$A$4:$F$4,0))*INDEX('Mapping cadres'!$B$1:$Z$616,MATCH($B547, 'Mapping cadres'!$B$1:$B$616,0), MATCH(AE$32,'Mapping cadres'!$B$1:$Z$1,0))</f>
        <v>0</v>
      </c>
      <c r="AF547" s="226">
        <f>INDEX('Uganda workforce data - raw'!$A$4:$F$619,MATCH($B547, 'Uganda workforce data - raw'!$B$4:$B$619,0), MATCH("Filled Female",'Uganda workforce data - raw'!$A$4:$F$4,0))*INDEX('Mapping cadres'!$B$1:$Z$616,MATCH($B547, 'Mapping cadres'!$B$1:$B$616,0), MATCH(AF$32,'Mapping cadres'!$B$1:$Z$1,0))</f>
        <v>0</v>
      </c>
      <c r="AG547" s="226">
        <f>INDEX('Uganda workforce data - raw'!$A$4:$F$619,MATCH($B547, 'Uganda workforce data - raw'!$B$4:$B$619,0), MATCH("Filled Female",'Uganda workforce data - raw'!$A$4:$F$4,0))*INDEX('Mapping cadres'!$B$1:$Z$616,MATCH($B547, 'Mapping cadres'!$B$1:$B$616,0), MATCH(AG$32,'Mapping cadres'!$B$1:$Z$1,0))</f>
        <v>0</v>
      </c>
      <c r="AH547" s="226">
        <f>INDEX('Uganda workforce data - raw'!$A$4:$F$619,MATCH($B547, 'Uganda workforce data - raw'!$B$4:$B$619,0), MATCH("Filled Female",'Uganda workforce data - raw'!$A$4:$F$4,0))*INDEX('Mapping cadres'!$B$1:$Z$616,MATCH($B547, 'Mapping cadres'!$B$1:$B$616,0), MATCH(AH$32,'Mapping cadres'!$B$1:$Z$1,0))</f>
        <v>322</v>
      </c>
      <c r="AI547" s="226">
        <f>INDEX('Uganda workforce data - raw'!$A$4:$F$619,MATCH($B547, 'Uganda workforce data - raw'!$B$4:$B$619,0), MATCH("Filled Female",'Uganda workforce data - raw'!$A$4:$F$4,0))*INDEX('Mapping cadres'!$B$1:$Z$616,MATCH($B547, 'Mapping cadres'!$B$1:$B$616,0), MATCH(AI$32,'Mapping cadres'!$B$1:$Z$1,0))</f>
        <v>0</v>
      </c>
      <c r="AJ547" s="226">
        <f>INDEX('Uganda workforce data - raw'!$A$4:$F$619,MATCH($B547, 'Uganda workforce data - raw'!$B$4:$B$619,0), MATCH("Filled Female",'Uganda workforce data - raw'!$A$4:$F$4,0))*INDEX('Mapping cadres'!$B$1:$Z$616,MATCH($B547, 'Mapping cadres'!$B$1:$B$616,0), MATCH(AJ$32,'Mapping cadres'!$B$1:$Z$1,0))</f>
        <v>0</v>
      </c>
      <c r="AK547" s="226">
        <f>INDEX('Uganda workforce data - raw'!$A$4:$F$619,MATCH($B547, 'Uganda workforce data - raw'!$B$4:$B$619,0), MATCH("Filled Female",'Uganda workforce data - raw'!$A$4:$F$4,0))*INDEX('Mapping cadres'!$B$1:$Z$616,MATCH($B547, 'Mapping cadres'!$B$1:$B$616,0), MATCH(AK$32,'Mapping cadres'!$B$1:$Z$1,0))</f>
        <v>0</v>
      </c>
      <c r="AL547" s="226">
        <f>INDEX('Uganda workforce data - raw'!$A$4:$F$619,MATCH($B547, 'Uganda workforce data - raw'!$B$4:$B$619,0), MATCH("Filled Female",'Uganda workforce data - raw'!$A$4:$F$4,0))*INDEX('Mapping cadres'!$B$1:$Z$616,MATCH($B547, 'Mapping cadres'!$B$1:$B$616,0), MATCH(AL$32,'Mapping cadres'!$B$1:$Z$1,0))</f>
        <v>0</v>
      </c>
      <c r="AM547" s="226">
        <f>INDEX('Uganda workforce data - raw'!$A$4:$F$619,MATCH($B547, 'Uganda workforce data - raw'!$B$4:$B$619,0), MATCH("Filled Female",'Uganda workforce data - raw'!$A$4:$F$4,0))*INDEX('Mapping cadres'!$B$1:$Z$616,MATCH($B547, 'Mapping cadres'!$B$1:$B$616,0), MATCH(AM$32,'Mapping cadres'!$B$1:$Z$1,0))</f>
        <v>0</v>
      </c>
      <c r="AN547" s="226">
        <f>INDEX('Uganda workforce data - raw'!$A$4:$F$619,MATCH($B547, 'Uganda workforce data - raw'!$B$4:$B$619,0), MATCH("Filled Female",'Uganda workforce data - raw'!$A$4:$F$4,0))*INDEX('Mapping cadres'!$B$1:$Z$616,MATCH($B547, 'Mapping cadres'!$B$1:$B$616,0), MATCH(AN$32,'Mapping cadres'!$B$1:$Z$1,0))</f>
        <v>0</v>
      </c>
      <c r="AO547" s="226">
        <f>INDEX('Uganda workforce data - raw'!$A$4:$F$619,MATCH($B547, 'Uganda workforce data - raw'!$B$4:$B$619,0), MATCH("Filled Female",'Uganda workforce data - raw'!$A$4:$F$4,0))*INDEX('Mapping cadres'!$B$1:$Z$616,MATCH($B547, 'Mapping cadres'!$B$1:$B$616,0), MATCH(AO$32,'Mapping cadres'!$B$1:$Z$1,0))</f>
        <v>0</v>
      </c>
      <c r="AP547" s="226">
        <f>INDEX('Uganda workforce data - raw'!$A$4:$F$619,MATCH($B547, 'Uganda workforce data - raw'!$B$4:$B$619,0), MATCH("Filled Female",'Uganda workforce data - raw'!$A$4:$F$4,0))*INDEX('Mapping cadres'!$B$1:$Z$616,MATCH($B547, 'Mapping cadres'!$B$1:$B$616,0), MATCH(AP$32,'Mapping cadres'!$B$1:$Z$1,0))</f>
        <v>0</v>
      </c>
      <c r="AQ547" s="226">
        <f>INDEX('Uganda workforce data - raw'!$A$4:$F$619,MATCH($B547, 'Uganda workforce data - raw'!$B$4:$B$619,0), MATCH("Filled Female",'Uganda workforce data - raw'!$A$4:$F$4,0))*INDEX('Mapping cadres'!$B$1:$Z$616,MATCH($B547, 'Mapping cadres'!$B$1:$B$616,0), MATCH(AQ$32,'Mapping cadres'!$B$1:$Z$1,0))</f>
        <v>0</v>
      </c>
      <c r="AR547" s="226">
        <f>INDEX('Uganda workforce data - raw'!$A$4:$F$619,MATCH($B547, 'Uganda workforce data - raw'!$B$4:$B$619,0), MATCH("Filled Female",'Uganda workforce data - raw'!$A$4:$F$4,0))*INDEX('Mapping cadres'!$B$1:$Z$616,MATCH($B547, 'Mapping cadres'!$B$1:$B$616,0), MATCH(AR$32,'Mapping cadres'!$B$1:$Z$1,0))</f>
        <v>0</v>
      </c>
      <c r="AS547" s="226">
        <f>INDEX('Uganda workforce data - raw'!$A$4:$F$619,MATCH($B547, 'Uganda workforce data - raw'!$B$4:$B$619,0), MATCH("Filled Female",'Uganda workforce data - raw'!$A$4:$F$4,0))*INDEX('Mapping cadres'!$B$1:$Z$616,MATCH($B547, 'Mapping cadres'!$B$1:$B$616,0), MATCH(AS$32,'Mapping cadres'!$B$1:$Z$1,0))</f>
        <v>0</v>
      </c>
      <c r="AT547" s="226">
        <f>INDEX('Uganda workforce data - raw'!$A$4:$F$619,MATCH($B547, 'Uganda workforce data - raw'!$B$4:$B$619,0), MATCH("Filled Female",'Uganda workforce data - raw'!$A$4:$F$4,0))*INDEX('Mapping cadres'!$B$1:$Z$616,MATCH($B547, 'Mapping cadres'!$B$1:$B$616,0), MATCH(AT$32,'Mapping cadres'!$B$1:$Z$1,0))</f>
        <v>0</v>
      </c>
      <c r="AU547" s="226">
        <f>INDEX('Uganda workforce data - raw'!$A$4:$F$619,MATCH($B547, 'Uganda workforce data - raw'!$B$4:$B$619,0), MATCH("Filled Female",'Uganda workforce data - raw'!$A$4:$F$4,0))*INDEX('Mapping cadres'!$B$1:$Z$616,MATCH($B547, 'Mapping cadres'!$B$1:$B$616,0), MATCH(AU$32,'Mapping cadres'!$B$1:$Z$1,0))</f>
        <v>0</v>
      </c>
      <c r="AV547" s="226">
        <f>INDEX('Uganda workforce data - raw'!$A$4:$F$619,MATCH($B547, 'Uganda workforce data - raw'!$B$4:$B$619,0), MATCH("Filled Female",'Uganda workforce data - raw'!$A$4:$F$4,0))*INDEX('Mapping cadres'!$B$1:$Z$616,MATCH($B547, 'Mapping cadres'!$B$1:$B$616,0), MATCH(AV$32,'Mapping cadres'!$B$1:$Z$1,0))</f>
        <v>0</v>
      </c>
      <c r="AW547" s="226">
        <f>INDEX('Uganda workforce data - raw'!$A$4:$F$619,MATCH($B547, 'Uganda workforce data - raw'!$B$4:$B$619,0), MATCH("Filled Female",'Uganda workforce data - raw'!$A$4:$F$4,0))*INDEX('Mapping cadres'!$B$1:$Z$616,MATCH($B547, 'Mapping cadres'!$B$1:$B$616,0), MATCH(AW$32,'Mapping cadres'!$B$1:$Z$1,0))</f>
        <v>0</v>
      </c>
      <c r="AX547" s="226">
        <f>INDEX('Uganda workforce data - raw'!$A$4:$F$619,MATCH($B547, 'Uganda workforce data - raw'!$B$4:$B$619,0), MATCH("Filled Female",'Uganda workforce data - raw'!$A$4:$F$4,0))*INDEX('Mapping cadres'!$B$1:$Z$616,MATCH($B547, 'Mapping cadres'!$B$1:$B$616,0), MATCH(AX$32,'Mapping cadres'!$B$1:$Z$1,0))</f>
        <v>0</v>
      </c>
      <c r="AY547" s="226">
        <f t="shared" si="197"/>
        <v>0</v>
      </c>
      <c r="AZ547" s="226">
        <f t="shared" si="198"/>
        <v>0</v>
      </c>
      <c r="BA547" s="226">
        <f t="shared" si="199"/>
        <v>0</v>
      </c>
      <c r="BB547" s="226">
        <f t="shared" si="200"/>
        <v>0</v>
      </c>
      <c r="BC547" s="226">
        <f t="shared" si="201"/>
        <v>0</v>
      </c>
      <c r="BD547" s="226">
        <f t="shared" si="202"/>
        <v>0</v>
      </c>
      <c r="BE547" s="226">
        <f t="shared" si="203"/>
        <v>0</v>
      </c>
      <c r="BF547" s="226">
        <f t="shared" si="204"/>
        <v>322</v>
      </c>
      <c r="BG547" s="226">
        <f t="shared" si="205"/>
        <v>0</v>
      </c>
      <c r="BH547" s="226">
        <f t="shared" si="206"/>
        <v>0</v>
      </c>
      <c r="BI547" s="226">
        <f t="shared" si="207"/>
        <v>0</v>
      </c>
      <c r="BJ547" s="226">
        <f t="shared" si="208"/>
        <v>0</v>
      </c>
      <c r="BK547" s="226">
        <f t="shared" si="209"/>
        <v>0</v>
      </c>
      <c r="BL547" s="226">
        <f t="shared" si="210"/>
        <v>0</v>
      </c>
      <c r="BM547" s="226">
        <f t="shared" si="211"/>
        <v>0</v>
      </c>
      <c r="BN547" s="226">
        <f t="shared" si="212"/>
        <v>0</v>
      </c>
      <c r="BO547" s="226">
        <f t="shared" si="213"/>
        <v>0</v>
      </c>
      <c r="BP547" s="226">
        <f t="shared" si="214"/>
        <v>0</v>
      </c>
      <c r="BQ547" s="226">
        <f t="shared" si="215"/>
        <v>0</v>
      </c>
      <c r="BR547" s="226">
        <f t="shared" si="216"/>
        <v>0</v>
      </c>
      <c r="BS547" s="226">
        <f t="shared" si="217"/>
        <v>0</v>
      </c>
      <c r="BT547" s="226">
        <f t="shared" si="218"/>
        <v>0</v>
      </c>
      <c r="BU547" s="226">
        <f t="shared" si="219"/>
        <v>0</v>
      </c>
      <c r="BV547" s="226">
        <f t="shared" si="220"/>
        <v>0</v>
      </c>
    </row>
    <row r="548" spans="1:74">
      <c r="A548" s="226">
        <v>516</v>
      </c>
      <c r="B548" s="226" t="s">
        <v>1813</v>
      </c>
      <c r="C548" s="226">
        <f>INDEX('Uganda workforce data - raw'!$A$4:$F$619,MATCH($B548, 'Uganda workforce data - raw'!$B$4:$B$619,0), MATCH("Filled Male",'Uganda workforce data - raw'!$A$4:$F$4,0))*INDEX('Mapping cadres'!$B$1:$Z$616,MATCH($B548, 'Mapping cadres'!$B$1:$B$616,0), MATCH(C$32,'Mapping cadres'!$B$1:$Z$1,0))</f>
        <v>0</v>
      </c>
      <c r="D548" s="226">
        <f>INDEX('Uganda workforce data - raw'!$A$4:$F$619,MATCH($B548, 'Uganda workforce data - raw'!$B$4:$B$619,0), MATCH("Filled Male",'Uganda workforce data - raw'!$A$4:$F$4,0))*INDEX('Mapping cadres'!$B$1:$Z$616,MATCH($B548, 'Mapping cadres'!$B$1:$B$616,0), MATCH(D$32,'Mapping cadres'!$B$1:$Z$1,0))</f>
        <v>0</v>
      </c>
      <c r="E548" s="226">
        <f>INDEX('Uganda workforce data - raw'!$A$4:$F$619,MATCH($B548, 'Uganda workforce data - raw'!$B$4:$B$619,0), MATCH("Filled Male",'Uganda workforce data - raw'!$A$4:$F$4,0))*INDEX('Mapping cadres'!$B$1:$Z$616,MATCH($B548, 'Mapping cadres'!$B$1:$B$616,0), MATCH(E$32,'Mapping cadres'!$B$1:$Z$1,0))</f>
        <v>0</v>
      </c>
      <c r="F548" s="226">
        <f>INDEX('Uganda workforce data - raw'!$A$4:$F$619,MATCH($B548, 'Uganda workforce data - raw'!$B$4:$B$619,0), MATCH("Filled Male",'Uganda workforce data - raw'!$A$4:$F$4,0))*INDEX('Mapping cadres'!$B$1:$Z$616,MATCH($B548, 'Mapping cadres'!$B$1:$B$616,0), MATCH(F$32,'Mapping cadres'!$B$1:$Z$1,0))</f>
        <v>0</v>
      </c>
      <c r="G548" s="226">
        <f>INDEX('Uganda workforce data - raw'!$A$4:$F$619,MATCH($B548, 'Uganda workforce data - raw'!$B$4:$B$619,0), MATCH("Filled Male",'Uganda workforce data - raw'!$A$4:$F$4,0))*INDEX('Mapping cadres'!$B$1:$Z$616,MATCH($B548, 'Mapping cadres'!$B$1:$B$616,0), MATCH(G$32,'Mapping cadres'!$B$1:$Z$1,0))</f>
        <v>0</v>
      </c>
      <c r="H548" s="226">
        <f>INDEX('Uganda workforce data - raw'!$A$4:$F$619,MATCH($B548, 'Uganda workforce data - raw'!$B$4:$B$619,0), MATCH("Filled Male",'Uganda workforce data - raw'!$A$4:$F$4,0))*INDEX('Mapping cadres'!$B$1:$Z$616,MATCH($B548, 'Mapping cadres'!$B$1:$B$616,0), MATCH(H$32,'Mapping cadres'!$B$1:$Z$1,0))</f>
        <v>0</v>
      </c>
      <c r="I548" s="226">
        <f>INDEX('Uganda workforce data - raw'!$A$4:$F$619,MATCH($B548, 'Uganda workforce data - raw'!$B$4:$B$619,0), MATCH("Filled Male",'Uganda workforce data - raw'!$A$4:$F$4,0))*INDEX('Mapping cadres'!$B$1:$Z$616,MATCH($B548, 'Mapping cadres'!$B$1:$B$616,0), MATCH(I$32,'Mapping cadres'!$B$1:$Z$1,0))</f>
        <v>2904</v>
      </c>
      <c r="J548" s="226">
        <f>INDEX('Uganda workforce data - raw'!$A$4:$F$619,MATCH($B548, 'Uganda workforce data - raw'!$B$4:$B$619,0), MATCH("Filled Male",'Uganda workforce data - raw'!$A$4:$F$4,0))*INDEX('Mapping cadres'!$B$1:$Z$616,MATCH($B548, 'Mapping cadres'!$B$1:$B$616,0), MATCH(J$32,'Mapping cadres'!$B$1:$Z$1,0))</f>
        <v>0</v>
      </c>
      <c r="K548" s="226">
        <f>INDEX('Uganda workforce data - raw'!$A$4:$F$619,MATCH($B548, 'Uganda workforce data - raw'!$B$4:$B$619,0), MATCH("Filled Male",'Uganda workforce data - raw'!$A$4:$F$4,0))*INDEX('Mapping cadres'!$B$1:$Z$616,MATCH($B548, 'Mapping cadres'!$B$1:$B$616,0), MATCH(K$32,'Mapping cadres'!$B$1:$Z$1,0))</f>
        <v>0</v>
      </c>
      <c r="L548" s="226">
        <f>INDEX('Uganda workforce data - raw'!$A$4:$F$619,MATCH($B548, 'Uganda workforce data - raw'!$B$4:$B$619,0), MATCH("Filled Male",'Uganda workforce data - raw'!$A$4:$F$4,0))*INDEX('Mapping cadres'!$B$1:$Z$616,MATCH($B548, 'Mapping cadres'!$B$1:$B$616,0), MATCH(L$32,'Mapping cadres'!$B$1:$Z$1,0))</f>
        <v>0</v>
      </c>
      <c r="M548" s="226">
        <f>INDEX('Uganda workforce data - raw'!$A$4:$F$619,MATCH($B548, 'Uganda workforce data - raw'!$B$4:$B$619,0), MATCH("Filled Male",'Uganda workforce data - raw'!$A$4:$F$4,0))*INDEX('Mapping cadres'!$B$1:$Z$616,MATCH($B548, 'Mapping cadres'!$B$1:$B$616,0), MATCH(M$32,'Mapping cadres'!$B$1:$Z$1,0))</f>
        <v>0</v>
      </c>
      <c r="N548" s="226">
        <f>INDEX('Uganda workforce data - raw'!$A$4:$F$619,MATCH($B548, 'Uganda workforce data - raw'!$B$4:$B$619,0), MATCH("Filled Male",'Uganda workforce data - raw'!$A$4:$F$4,0))*INDEX('Mapping cadres'!$B$1:$Z$616,MATCH($B548, 'Mapping cadres'!$B$1:$B$616,0), MATCH(N$32,'Mapping cadres'!$B$1:$Z$1,0))</f>
        <v>0</v>
      </c>
      <c r="O548" s="226">
        <f>INDEX('Uganda workforce data - raw'!$A$4:$F$619,MATCH($B548, 'Uganda workforce data - raw'!$B$4:$B$619,0), MATCH("Filled Male",'Uganda workforce data - raw'!$A$4:$F$4,0))*INDEX('Mapping cadres'!$B$1:$Z$616,MATCH($B548, 'Mapping cadres'!$B$1:$B$616,0), MATCH(O$32,'Mapping cadres'!$B$1:$Z$1,0))</f>
        <v>0</v>
      </c>
      <c r="P548" s="226">
        <f>INDEX('Uganda workforce data - raw'!$A$4:$F$619,MATCH($B548, 'Uganda workforce data - raw'!$B$4:$B$619,0), MATCH("Filled Male",'Uganda workforce data - raw'!$A$4:$F$4,0))*INDEX('Mapping cadres'!$B$1:$Z$616,MATCH($B548, 'Mapping cadres'!$B$1:$B$616,0), MATCH(P$32,'Mapping cadres'!$B$1:$Z$1,0))</f>
        <v>0</v>
      </c>
      <c r="Q548" s="226">
        <f>INDEX('Uganda workforce data - raw'!$A$4:$F$619,MATCH($B548, 'Uganda workforce data - raw'!$B$4:$B$619,0), MATCH("Filled Male",'Uganda workforce data - raw'!$A$4:$F$4,0))*INDEX('Mapping cadres'!$B$1:$Z$616,MATCH($B548, 'Mapping cadres'!$B$1:$B$616,0), MATCH(Q$32,'Mapping cadres'!$B$1:$Z$1,0))</f>
        <v>0</v>
      </c>
      <c r="R548" s="226">
        <f>INDEX('Uganda workforce data - raw'!$A$4:$F$619,MATCH($B548, 'Uganda workforce data - raw'!$B$4:$B$619,0), MATCH("Filled Male",'Uganda workforce data - raw'!$A$4:$F$4,0))*INDEX('Mapping cadres'!$B$1:$Z$616,MATCH($B548, 'Mapping cadres'!$B$1:$B$616,0), MATCH(R$32,'Mapping cadres'!$B$1:$Z$1,0))</f>
        <v>0</v>
      </c>
      <c r="S548" s="226">
        <f>INDEX('Uganda workforce data - raw'!$A$4:$F$619,MATCH($B548, 'Uganda workforce data - raw'!$B$4:$B$619,0), MATCH("Filled Male",'Uganda workforce data - raw'!$A$4:$F$4,0))*INDEX('Mapping cadres'!$B$1:$Z$616,MATCH($B548, 'Mapping cadres'!$B$1:$B$616,0), MATCH(S$32,'Mapping cadres'!$B$1:$Z$1,0))</f>
        <v>0</v>
      </c>
      <c r="T548" s="226">
        <f>INDEX('Uganda workforce data - raw'!$A$4:$F$619,MATCH($B548, 'Uganda workforce data - raw'!$B$4:$B$619,0), MATCH("Filled Male",'Uganda workforce data - raw'!$A$4:$F$4,0))*INDEX('Mapping cadres'!$B$1:$Z$616,MATCH($B548, 'Mapping cadres'!$B$1:$B$616,0), MATCH(T$32,'Mapping cadres'!$B$1:$Z$1,0))</f>
        <v>0</v>
      </c>
      <c r="U548" s="226">
        <f>INDEX('Uganda workforce data - raw'!$A$4:$F$619,MATCH($B548, 'Uganda workforce data - raw'!$B$4:$B$619,0), MATCH("Filled Male",'Uganda workforce data - raw'!$A$4:$F$4,0))*INDEX('Mapping cadres'!$B$1:$Z$616,MATCH($B548, 'Mapping cadres'!$B$1:$B$616,0), MATCH(U$32,'Mapping cadres'!$B$1:$Z$1,0))</f>
        <v>0</v>
      </c>
      <c r="V548" s="226">
        <f>INDEX('Uganda workforce data - raw'!$A$4:$F$619,MATCH($B548, 'Uganda workforce data - raw'!$B$4:$B$619,0), MATCH("Filled Male",'Uganda workforce data - raw'!$A$4:$F$4,0))*INDEX('Mapping cadres'!$B$1:$Z$616,MATCH($B548, 'Mapping cadres'!$B$1:$B$616,0), MATCH(V$32,'Mapping cadres'!$B$1:$Z$1,0))</f>
        <v>0</v>
      </c>
      <c r="W548" s="226">
        <f>INDEX('Uganda workforce data - raw'!$A$4:$F$619,MATCH($B548, 'Uganda workforce data - raw'!$B$4:$B$619,0), MATCH("Filled Male",'Uganda workforce data - raw'!$A$4:$F$4,0))*INDEX('Mapping cadres'!$B$1:$Z$616,MATCH($B548, 'Mapping cadres'!$B$1:$B$616,0), MATCH(W$32,'Mapping cadres'!$B$1:$Z$1,0))</f>
        <v>0</v>
      </c>
      <c r="X548" s="226">
        <f>INDEX('Uganda workforce data - raw'!$A$4:$F$619,MATCH($B548, 'Uganda workforce data - raw'!$B$4:$B$619,0), MATCH("Filled Male",'Uganda workforce data - raw'!$A$4:$F$4,0))*INDEX('Mapping cadres'!$B$1:$Z$616,MATCH($B548, 'Mapping cadres'!$B$1:$B$616,0), MATCH(X$32,'Mapping cadres'!$B$1:$Z$1,0))</f>
        <v>0</v>
      </c>
      <c r="Y548" s="226">
        <f>INDEX('Uganda workforce data - raw'!$A$4:$F$619,MATCH($B548, 'Uganda workforce data - raw'!$B$4:$B$619,0), MATCH("Filled Male",'Uganda workforce data - raw'!$A$4:$F$4,0))*INDEX('Mapping cadres'!$B$1:$Z$616,MATCH($B548, 'Mapping cadres'!$B$1:$B$616,0), MATCH(Y$32,'Mapping cadres'!$B$1:$Z$1,0))</f>
        <v>0</v>
      </c>
      <c r="Z548" s="226">
        <f>INDEX('Uganda workforce data - raw'!$A$4:$F$619,MATCH($B548, 'Uganda workforce data - raw'!$B$4:$B$619,0), MATCH("Filled Male",'Uganda workforce data - raw'!$A$4:$F$4,0))*INDEX('Mapping cadres'!$B$1:$Z$616,MATCH($B548, 'Mapping cadres'!$B$1:$B$616,0), MATCH(Z$32,'Mapping cadres'!$B$1:$Z$1,0))</f>
        <v>0</v>
      </c>
      <c r="AA548" s="226">
        <f>INDEX('Uganda workforce data - raw'!$A$4:$F$619,MATCH($B548, 'Uganda workforce data - raw'!$B$4:$B$619,0), MATCH("Filled Female",'Uganda workforce data - raw'!$A$4:$F$4,0))*INDEX('Mapping cadres'!$B$1:$Z$616,MATCH($B548, 'Mapping cadres'!$B$1:$B$616,0), MATCH(AA$32,'Mapping cadres'!$B$1:$Z$1,0))</f>
        <v>0</v>
      </c>
      <c r="AB548" s="226">
        <f>INDEX('Uganda workforce data - raw'!$A$4:$F$619,MATCH($B548, 'Uganda workforce data - raw'!$B$4:$B$619,0), MATCH("Filled Female",'Uganda workforce data - raw'!$A$4:$F$4,0))*INDEX('Mapping cadres'!$B$1:$Z$616,MATCH($B548, 'Mapping cadres'!$B$1:$B$616,0), MATCH(AB$32,'Mapping cadres'!$B$1:$Z$1,0))</f>
        <v>0</v>
      </c>
      <c r="AC548" s="226">
        <f>INDEX('Uganda workforce data - raw'!$A$4:$F$619,MATCH($B548, 'Uganda workforce data - raw'!$B$4:$B$619,0), MATCH("Filled Female",'Uganda workforce data - raw'!$A$4:$F$4,0))*INDEX('Mapping cadres'!$B$1:$Z$616,MATCH($B548, 'Mapping cadres'!$B$1:$B$616,0), MATCH(AC$32,'Mapping cadres'!$B$1:$Z$1,0))</f>
        <v>0</v>
      </c>
      <c r="AD548" s="226">
        <f>INDEX('Uganda workforce data - raw'!$A$4:$F$619,MATCH($B548, 'Uganda workforce data - raw'!$B$4:$B$619,0), MATCH("Filled Female",'Uganda workforce data - raw'!$A$4:$F$4,0))*INDEX('Mapping cadres'!$B$1:$Z$616,MATCH($B548, 'Mapping cadres'!$B$1:$B$616,0), MATCH(AD$32,'Mapping cadres'!$B$1:$Z$1,0))</f>
        <v>0</v>
      </c>
      <c r="AE548" s="226">
        <f>INDEX('Uganda workforce data - raw'!$A$4:$F$619,MATCH($B548, 'Uganda workforce data - raw'!$B$4:$B$619,0), MATCH("Filled Female",'Uganda workforce data - raw'!$A$4:$F$4,0))*INDEX('Mapping cadres'!$B$1:$Z$616,MATCH($B548, 'Mapping cadres'!$B$1:$B$616,0), MATCH(AE$32,'Mapping cadres'!$B$1:$Z$1,0))</f>
        <v>0</v>
      </c>
      <c r="AF548" s="226">
        <f>INDEX('Uganda workforce data - raw'!$A$4:$F$619,MATCH($B548, 'Uganda workforce data - raw'!$B$4:$B$619,0), MATCH("Filled Female",'Uganda workforce data - raw'!$A$4:$F$4,0))*INDEX('Mapping cadres'!$B$1:$Z$616,MATCH($B548, 'Mapping cadres'!$B$1:$B$616,0), MATCH(AF$32,'Mapping cadres'!$B$1:$Z$1,0))</f>
        <v>0</v>
      </c>
      <c r="AG548" s="226">
        <f>INDEX('Uganda workforce data - raw'!$A$4:$F$619,MATCH($B548, 'Uganda workforce data - raw'!$B$4:$B$619,0), MATCH("Filled Female",'Uganda workforce data - raw'!$A$4:$F$4,0))*INDEX('Mapping cadres'!$B$1:$Z$616,MATCH($B548, 'Mapping cadres'!$B$1:$B$616,0), MATCH(AG$32,'Mapping cadres'!$B$1:$Z$1,0))</f>
        <v>5148</v>
      </c>
      <c r="AH548" s="226">
        <f>INDEX('Uganda workforce data - raw'!$A$4:$F$619,MATCH($B548, 'Uganda workforce data - raw'!$B$4:$B$619,0), MATCH("Filled Female",'Uganda workforce data - raw'!$A$4:$F$4,0))*INDEX('Mapping cadres'!$B$1:$Z$616,MATCH($B548, 'Mapping cadres'!$B$1:$B$616,0), MATCH(AH$32,'Mapping cadres'!$B$1:$Z$1,0))</f>
        <v>0</v>
      </c>
      <c r="AI548" s="226">
        <f>INDEX('Uganda workforce data - raw'!$A$4:$F$619,MATCH($B548, 'Uganda workforce data - raw'!$B$4:$B$619,0), MATCH("Filled Female",'Uganda workforce data - raw'!$A$4:$F$4,0))*INDEX('Mapping cadres'!$B$1:$Z$616,MATCH($B548, 'Mapping cadres'!$B$1:$B$616,0), MATCH(AI$32,'Mapping cadres'!$B$1:$Z$1,0))</f>
        <v>0</v>
      </c>
      <c r="AJ548" s="226">
        <f>INDEX('Uganda workforce data - raw'!$A$4:$F$619,MATCH($B548, 'Uganda workforce data - raw'!$B$4:$B$619,0), MATCH("Filled Female",'Uganda workforce data - raw'!$A$4:$F$4,0))*INDEX('Mapping cadres'!$B$1:$Z$616,MATCH($B548, 'Mapping cadres'!$B$1:$B$616,0), MATCH(AJ$32,'Mapping cadres'!$B$1:$Z$1,0))</f>
        <v>0</v>
      </c>
      <c r="AK548" s="226">
        <f>INDEX('Uganda workforce data - raw'!$A$4:$F$619,MATCH($B548, 'Uganda workforce data - raw'!$B$4:$B$619,0), MATCH("Filled Female",'Uganda workforce data - raw'!$A$4:$F$4,0))*INDEX('Mapping cadres'!$B$1:$Z$616,MATCH($B548, 'Mapping cadres'!$B$1:$B$616,0), MATCH(AK$32,'Mapping cadres'!$B$1:$Z$1,0))</f>
        <v>0</v>
      </c>
      <c r="AL548" s="226">
        <f>INDEX('Uganda workforce data - raw'!$A$4:$F$619,MATCH($B548, 'Uganda workforce data - raw'!$B$4:$B$619,0), MATCH("Filled Female",'Uganda workforce data - raw'!$A$4:$F$4,0))*INDEX('Mapping cadres'!$B$1:$Z$616,MATCH($B548, 'Mapping cadres'!$B$1:$B$616,0), MATCH(AL$32,'Mapping cadres'!$B$1:$Z$1,0))</f>
        <v>0</v>
      </c>
      <c r="AM548" s="226">
        <f>INDEX('Uganda workforce data - raw'!$A$4:$F$619,MATCH($B548, 'Uganda workforce data - raw'!$B$4:$B$619,0), MATCH("Filled Female",'Uganda workforce data - raw'!$A$4:$F$4,0))*INDEX('Mapping cadres'!$B$1:$Z$616,MATCH($B548, 'Mapping cadres'!$B$1:$B$616,0), MATCH(AM$32,'Mapping cadres'!$B$1:$Z$1,0))</f>
        <v>0</v>
      </c>
      <c r="AN548" s="226">
        <f>INDEX('Uganda workforce data - raw'!$A$4:$F$619,MATCH($B548, 'Uganda workforce data - raw'!$B$4:$B$619,0), MATCH("Filled Female",'Uganda workforce data - raw'!$A$4:$F$4,0))*INDEX('Mapping cadres'!$B$1:$Z$616,MATCH($B548, 'Mapping cadres'!$B$1:$B$616,0), MATCH(AN$32,'Mapping cadres'!$B$1:$Z$1,0))</f>
        <v>0</v>
      </c>
      <c r="AO548" s="226">
        <f>INDEX('Uganda workforce data - raw'!$A$4:$F$619,MATCH($B548, 'Uganda workforce data - raw'!$B$4:$B$619,0), MATCH("Filled Female",'Uganda workforce data - raw'!$A$4:$F$4,0))*INDEX('Mapping cadres'!$B$1:$Z$616,MATCH($B548, 'Mapping cadres'!$B$1:$B$616,0), MATCH(AO$32,'Mapping cadres'!$B$1:$Z$1,0))</f>
        <v>0</v>
      </c>
      <c r="AP548" s="226">
        <f>INDEX('Uganda workforce data - raw'!$A$4:$F$619,MATCH($B548, 'Uganda workforce data - raw'!$B$4:$B$619,0), MATCH("Filled Female",'Uganda workforce data - raw'!$A$4:$F$4,0))*INDEX('Mapping cadres'!$B$1:$Z$616,MATCH($B548, 'Mapping cadres'!$B$1:$B$616,0), MATCH(AP$32,'Mapping cadres'!$B$1:$Z$1,0))</f>
        <v>0</v>
      </c>
      <c r="AQ548" s="226">
        <f>INDEX('Uganda workforce data - raw'!$A$4:$F$619,MATCH($B548, 'Uganda workforce data - raw'!$B$4:$B$619,0), MATCH("Filled Female",'Uganda workforce data - raw'!$A$4:$F$4,0))*INDEX('Mapping cadres'!$B$1:$Z$616,MATCH($B548, 'Mapping cadres'!$B$1:$B$616,0), MATCH(AQ$32,'Mapping cadres'!$B$1:$Z$1,0))</f>
        <v>0</v>
      </c>
      <c r="AR548" s="226">
        <f>INDEX('Uganda workforce data - raw'!$A$4:$F$619,MATCH($B548, 'Uganda workforce data - raw'!$B$4:$B$619,0), MATCH("Filled Female",'Uganda workforce data - raw'!$A$4:$F$4,0))*INDEX('Mapping cadres'!$B$1:$Z$616,MATCH($B548, 'Mapping cadres'!$B$1:$B$616,0), MATCH(AR$32,'Mapping cadres'!$B$1:$Z$1,0))</f>
        <v>0</v>
      </c>
      <c r="AS548" s="226">
        <f>INDEX('Uganda workforce data - raw'!$A$4:$F$619,MATCH($B548, 'Uganda workforce data - raw'!$B$4:$B$619,0), MATCH("Filled Female",'Uganda workforce data - raw'!$A$4:$F$4,0))*INDEX('Mapping cadres'!$B$1:$Z$616,MATCH($B548, 'Mapping cadres'!$B$1:$B$616,0), MATCH(AS$32,'Mapping cadres'!$B$1:$Z$1,0))</f>
        <v>0</v>
      </c>
      <c r="AT548" s="226">
        <f>INDEX('Uganda workforce data - raw'!$A$4:$F$619,MATCH($B548, 'Uganda workforce data - raw'!$B$4:$B$619,0), MATCH("Filled Female",'Uganda workforce data - raw'!$A$4:$F$4,0))*INDEX('Mapping cadres'!$B$1:$Z$616,MATCH($B548, 'Mapping cadres'!$B$1:$B$616,0), MATCH(AT$32,'Mapping cadres'!$B$1:$Z$1,0))</f>
        <v>0</v>
      </c>
      <c r="AU548" s="226">
        <f>INDEX('Uganda workforce data - raw'!$A$4:$F$619,MATCH($B548, 'Uganda workforce data - raw'!$B$4:$B$619,0), MATCH("Filled Female",'Uganda workforce data - raw'!$A$4:$F$4,0))*INDEX('Mapping cadres'!$B$1:$Z$616,MATCH($B548, 'Mapping cadres'!$B$1:$B$616,0), MATCH(AU$32,'Mapping cadres'!$B$1:$Z$1,0))</f>
        <v>0</v>
      </c>
      <c r="AV548" s="226">
        <f>INDEX('Uganda workforce data - raw'!$A$4:$F$619,MATCH($B548, 'Uganda workforce data - raw'!$B$4:$B$619,0), MATCH("Filled Female",'Uganda workforce data - raw'!$A$4:$F$4,0))*INDEX('Mapping cadres'!$B$1:$Z$616,MATCH($B548, 'Mapping cadres'!$B$1:$B$616,0), MATCH(AV$32,'Mapping cadres'!$B$1:$Z$1,0))</f>
        <v>0</v>
      </c>
      <c r="AW548" s="226">
        <f>INDEX('Uganda workforce data - raw'!$A$4:$F$619,MATCH($B548, 'Uganda workforce data - raw'!$B$4:$B$619,0), MATCH("Filled Female",'Uganda workforce data - raw'!$A$4:$F$4,0))*INDEX('Mapping cadres'!$B$1:$Z$616,MATCH($B548, 'Mapping cadres'!$B$1:$B$616,0), MATCH(AW$32,'Mapping cadres'!$B$1:$Z$1,0))</f>
        <v>0</v>
      </c>
      <c r="AX548" s="226">
        <f>INDEX('Uganda workforce data - raw'!$A$4:$F$619,MATCH($B548, 'Uganda workforce data - raw'!$B$4:$B$619,0), MATCH("Filled Female",'Uganda workforce data - raw'!$A$4:$F$4,0))*INDEX('Mapping cadres'!$B$1:$Z$616,MATCH($B548, 'Mapping cadres'!$B$1:$B$616,0), MATCH(AX$32,'Mapping cadres'!$B$1:$Z$1,0))</f>
        <v>0</v>
      </c>
      <c r="AY548" s="226">
        <f t="shared" si="197"/>
        <v>0</v>
      </c>
      <c r="AZ548" s="226">
        <f t="shared" si="198"/>
        <v>0</v>
      </c>
      <c r="BA548" s="226">
        <f t="shared" si="199"/>
        <v>0</v>
      </c>
      <c r="BB548" s="226">
        <f t="shared" si="200"/>
        <v>0</v>
      </c>
      <c r="BC548" s="226">
        <f t="shared" si="201"/>
        <v>0</v>
      </c>
      <c r="BD548" s="226">
        <f t="shared" si="202"/>
        <v>0</v>
      </c>
      <c r="BE548" s="226">
        <f t="shared" si="203"/>
        <v>8052</v>
      </c>
      <c r="BF548" s="226">
        <f t="shared" si="204"/>
        <v>0</v>
      </c>
      <c r="BG548" s="226">
        <f t="shared" si="205"/>
        <v>0</v>
      </c>
      <c r="BH548" s="226">
        <f t="shared" si="206"/>
        <v>0</v>
      </c>
      <c r="BI548" s="226">
        <f t="shared" si="207"/>
        <v>0</v>
      </c>
      <c r="BJ548" s="226">
        <f t="shared" si="208"/>
        <v>0</v>
      </c>
      <c r="BK548" s="226">
        <f t="shared" si="209"/>
        <v>0</v>
      </c>
      <c r="BL548" s="226">
        <f t="shared" si="210"/>
        <v>0</v>
      </c>
      <c r="BM548" s="226">
        <f t="shared" si="211"/>
        <v>0</v>
      </c>
      <c r="BN548" s="226">
        <f t="shared" si="212"/>
        <v>0</v>
      </c>
      <c r="BO548" s="226">
        <f t="shared" si="213"/>
        <v>0</v>
      </c>
      <c r="BP548" s="226">
        <f t="shared" si="214"/>
        <v>0</v>
      </c>
      <c r="BQ548" s="226">
        <f t="shared" si="215"/>
        <v>0</v>
      </c>
      <c r="BR548" s="226">
        <f t="shared" si="216"/>
        <v>0</v>
      </c>
      <c r="BS548" s="226">
        <f t="shared" si="217"/>
        <v>0</v>
      </c>
      <c r="BT548" s="226">
        <f t="shared" si="218"/>
        <v>0</v>
      </c>
      <c r="BU548" s="226">
        <f t="shared" si="219"/>
        <v>0</v>
      </c>
      <c r="BV548" s="226">
        <f t="shared" si="220"/>
        <v>0</v>
      </c>
    </row>
    <row r="549" spans="1:74">
      <c r="A549" s="226">
        <v>517</v>
      </c>
      <c r="B549" s="226" t="s">
        <v>1814</v>
      </c>
      <c r="C549" s="226">
        <f>INDEX('Uganda workforce data - raw'!$A$4:$F$619,MATCH($B549, 'Uganda workforce data - raw'!$B$4:$B$619,0), MATCH("Filled Male",'Uganda workforce data - raw'!$A$4:$F$4,0))*INDEX('Mapping cadres'!$B$1:$Z$616,MATCH($B549, 'Mapping cadres'!$B$1:$B$616,0), MATCH(C$32,'Mapping cadres'!$B$1:$Z$1,0))</f>
        <v>0</v>
      </c>
      <c r="D549" s="226">
        <f>INDEX('Uganda workforce data - raw'!$A$4:$F$619,MATCH($B549, 'Uganda workforce data - raw'!$B$4:$B$619,0), MATCH("Filled Male",'Uganda workforce data - raw'!$A$4:$F$4,0))*INDEX('Mapping cadres'!$B$1:$Z$616,MATCH($B549, 'Mapping cadres'!$B$1:$B$616,0), MATCH(D$32,'Mapping cadres'!$B$1:$Z$1,0))</f>
        <v>0</v>
      </c>
      <c r="E549" s="226">
        <f>INDEX('Uganda workforce data - raw'!$A$4:$F$619,MATCH($B549, 'Uganda workforce data - raw'!$B$4:$B$619,0), MATCH("Filled Male",'Uganda workforce data - raw'!$A$4:$F$4,0))*INDEX('Mapping cadres'!$B$1:$Z$616,MATCH($B549, 'Mapping cadres'!$B$1:$B$616,0), MATCH(E$32,'Mapping cadres'!$B$1:$Z$1,0))</f>
        <v>0</v>
      </c>
      <c r="F549" s="226">
        <f>INDEX('Uganda workforce data - raw'!$A$4:$F$619,MATCH($B549, 'Uganda workforce data - raw'!$B$4:$B$619,0), MATCH("Filled Male",'Uganda workforce data - raw'!$A$4:$F$4,0))*INDEX('Mapping cadres'!$B$1:$Z$616,MATCH($B549, 'Mapping cadres'!$B$1:$B$616,0), MATCH(F$32,'Mapping cadres'!$B$1:$Z$1,0))</f>
        <v>0</v>
      </c>
      <c r="G549" s="226">
        <f>INDEX('Uganda workforce data - raw'!$A$4:$F$619,MATCH($B549, 'Uganda workforce data - raw'!$B$4:$B$619,0), MATCH("Filled Male",'Uganda workforce data - raw'!$A$4:$F$4,0))*INDEX('Mapping cadres'!$B$1:$Z$616,MATCH($B549, 'Mapping cadres'!$B$1:$B$616,0), MATCH(G$32,'Mapping cadres'!$B$1:$Z$1,0))</f>
        <v>0</v>
      </c>
      <c r="H549" s="226">
        <f>INDEX('Uganda workforce data - raw'!$A$4:$F$619,MATCH($B549, 'Uganda workforce data - raw'!$B$4:$B$619,0), MATCH("Filled Male",'Uganda workforce data - raw'!$A$4:$F$4,0))*INDEX('Mapping cadres'!$B$1:$Z$616,MATCH($B549, 'Mapping cadres'!$B$1:$B$616,0), MATCH(H$32,'Mapping cadres'!$B$1:$Z$1,0))</f>
        <v>0</v>
      </c>
      <c r="I549" s="226">
        <f>INDEX('Uganda workforce data - raw'!$A$4:$F$619,MATCH($B549, 'Uganda workforce data - raw'!$B$4:$B$619,0), MATCH("Filled Male",'Uganda workforce data - raw'!$A$4:$F$4,0))*INDEX('Mapping cadres'!$B$1:$Z$616,MATCH($B549, 'Mapping cadres'!$B$1:$B$616,0), MATCH(I$32,'Mapping cadres'!$B$1:$Z$1,0))</f>
        <v>201</v>
      </c>
      <c r="J549" s="226">
        <f>INDEX('Uganda workforce data - raw'!$A$4:$F$619,MATCH($B549, 'Uganda workforce data - raw'!$B$4:$B$619,0), MATCH("Filled Male",'Uganda workforce data - raw'!$A$4:$F$4,0))*INDEX('Mapping cadres'!$B$1:$Z$616,MATCH($B549, 'Mapping cadres'!$B$1:$B$616,0), MATCH(J$32,'Mapping cadres'!$B$1:$Z$1,0))</f>
        <v>0</v>
      </c>
      <c r="K549" s="226">
        <f>INDEX('Uganda workforce data - raw'!$A$4:$F$619,MATCH($B549, 'Uganda workforce data - raw'!$B$4:$B$619,0), MATCH("Filled Male",'Uganda workforce data - raw'!$A$4:$F$4,0))*INDEX('Mapping cadres'!$B$1:$Z$616,MATCH($B549, 'Mapping cadres'!$B$1:$B$616,0), MATCH(K$32,'Mapping cadres'!$B$1:$Z$1,0))</f>
        <v>0</v>
      </c>
      <c r="L549" s="226">
        <f>INDEX('Uganda workforce data - raw'!$A$4:$F$619,MATCH($B549, 'Uganda workforce data - raw'!$B$4:$B$619,0), MATCH("Filled Male",'Uganda workforce data - raw'!$A$4:$F$4,0))*INDEX('Mapping cadres'!$B$1:$Z$616,MATCH($B549, 'Mapping cadres'!$B$1:$B$616,0), MATCH(L$32,'Mapping cadres'!$B$1:$Z$1,0))</f>
        <v>0</v>
      </c>
      <c r="M549" s="226">
        <f>INDEX('Uganda workforce data - raw'!$A$4:$F$619,MATCH($B549, 'Uganda workforce data - raw'!$B$4:$B$619,0), MATCH("Filled Male",'Uganda workforce data - raw'!$A$4:$F$4,0))*INDEX('Mapping cadres'!$B$1:$Z$616,MATCH($B549, 'Mapping cadres'!$B$1:$B$616,0), MATCH(M$32,'Mapping cadres'!$B$1:$Z$1,0))</f>
        <v>0</v>
      </c>
      <c r="N549" s="226">
        <f>INDEX('Uganda workforce data - raw'!$A$4:$F$619,MATCH($B549, 'Uganda workforce data - raw'!$B$4:$B$619,0), MATCH("Filled Male",'Uganda workforce data - raw'!$A$4:$F$4,0))*INDEX('Mapping cadres'!$B$1:$Z$616,MATCH($B549, 'Mapping cadres'!$B$1:$B$616,0), MATCH(N$32,'Mapping cadres'!$B$1:$Z$1,0))</f>
        <v>0</v>
      </c>
      <c r="O549" s="226">
        <f>INDEX('Uganda workforce data - raw'!$A$4:$F$619,MATCH($B549, 'Uganda workforce data - raw'!$B$4:$B$619,0), MATCH("Filled Male",'Uganda workforce data - raw'!$A$4:$F$4,0))*INDEX('Mapping cadres'!$B$1:$Z$616,MATCH($B549, 'Mapping cadres'!$B$1:$B$616,0), MATCH(O$32,'Mapping cadres'!$B$1:$Z$1,0))</f>
        <v>0</v>
      </c>
      <c r="P549" s="226">
        <f>INDEX('Uganda workforce data - raw'!$A$4:$F$619,MATCH($B549, 'Uganda workforce data - raw'!$B$4:$B$619,0), MATCH("Filled Male",'Uganda workforce data - raw'!$A$4:$F$4,0))*INDEX('Mapping cadres'!$B$1:$Z$616,MATCH($B549, 'Mapping cadres'!$B$1:$B$616,0), MATCH(P$32,'Mapping cadres'!$B$1:$Z$1,0))</f>
        <v>0</v>
      </c>
      <c r="Q549" s="226">
        <f>INDEX('Uganda workforce data - raw'!$A$4:$F$619,MATCH($B549, 'Uganda workforce data - raw'!$B$4:$B$619,0), MATCH("Filled Male",'Uganda workforce data - raw'!$A$4:$F$4,0))*INDEX('Mapping cadres'!$B$1:$Z$616,MATCH($B549, 'Mapping cadres'!$B$1:$B$616,0), MATCH(Q$32,'Mapping cadres'!$B$1:$Z$1,0))</f>
        <v>0</v>
      </c>
      <c r="R549" s="226">
        <f>INDEX('Uganda workforce data - raw'!$A$4:$F$619,MATCH($B549, 'Uganda workforce data - raw'!$B$4:$B$619,0), MATCH("Filled Male",'Uganda workforce data - raw'!$A$4:$F$4,0))*INDEX('Mapping cadres'!$B$1:$Z$616,MATCH($B549, 'Mapping cadres'!$B$1:$B$616,0), MATCH(R$32,'Mapping cadres'!$B$1:$Z$1,0))</f>
        <v>0</v>
      </c>
      <c r="S549" s="226">
        <f>INDEX('Uganda workforce data - raw'!$A$4:$F$619,MATCH($B549, 'Uganda workforce data - raw'!$B$4:$B$619,0), MATCH("Filled Male",'Uganda workforce data - raw'!$A$4:$F$4,0))*INDEX('Mapping cadres'!$B$1:$Z$616,MATCH($B549, 'Mapping cadres'!$B$1:$B$616,0), MATCH(S$32,'Mapping cadres'!$B$1:$Z$1,0))</f>
        <v>0</v>
      </c>
      <c r="T549" s="226">
        <f>INDEX('Uganda workforce data - raw'!$A$4:$F$619,MATCH($B549, 'Uganda workforce data - raw'!$B$4:$B$619,0), MATCH("Filled Male",'Uganda workforce data - raw'!$A$4:$F$4,0))*INDEX('Mapping cadres'!$B$1:$Z$616,MATCH($B549, 'Mapping cadres'!$B$1:$B$616,0), MATCH(T$32,'Mapping cadres'!$B$1:$Z$1,0))</f>
        <v>0</v>
      </c>
      <c r="U549" s="226">
        <f>INDEX('Uganda workforce data - raw'!$A$4:$F$619,MATCH($B549, 'Uganda workforce data - raw'!$B$4:$B$619,0), MATCH("Filled Male",'Uganda workforce data - raw'!$A$4:$F$4,0))*INDEX('Mapping cadres'!$B$1:$Z$616,MATCH($B549, 'Mapping cadres'!$B$1:$B$616,0), MATCH(U$32,'Mapping cadres'!$B$1:$Z$1,0))</f>
        <v>0</v>
      </c>
      <c r="V549" s="226">
        <f>INDEX('Uganda workforce data - raw'!$A$4:$F$619,MATCH($B549, 'Uganda workforce data - raw'!$B$4:$B$619,0), MATCH("Filled Male",'Uganda workforce data - raw'!$A$4:$F$4,0))*INDEX('Mapping cadres'!$B$1:$Z$616,MATCH($B549, 'Mapping cadres'!$B$1:$B$616,0), MATCH(V$32,'Mapping cadres'!$B$1:$Z$1,0))</f>
        <v>0</v>
      </c>
      <c r="W549" s="226">
        <f>INDEX('Uganda workforce data - raw'!$A$4:$F$619,MATCH($B549, 'Uganda workforce data - raw'!$B$4:$B$619,0), MATCH("Filled Male",'Uganda workforce data - raw'!$A$4:$F$4,0))*INDEX('Mapping cadres'!$B$1:$Z$616,MATCH($B549, 'Mapping cadres'!$B$1:$B$616,0), MATCH(W$32,'Mapping cadres'!$B$1:$Z$1,0))</f>
        <v>0</v>
      </c>
      <c r="X549" s="226">
        <f>INDEX('Uganda workforce data - raw'!$A$4:$F$619,MATCH($B549, 'Uganda workforce data - raw'!$B$4:$B$619,0), MATCH("Filled Male",'Uganda workforce data - raw'!$A$4:$F$4,0))*INDEX('Mapping cadres'!$B$1:$Z$616,MATCH($B549, 'Mapping cadres'!$B$1:$B$616,0), MATCH(X$32,'Mapping cadres'!$B$1:$Z$1,0))</f>
        <v>0</v>
      </c>
      <c r="Y549" s="226">
        <f>INDEX('Uganda workforce data - raw'!$A$4:$F$619,MATCH($B549, 'Uganda workforce data - raw'!$B$4:$B$619,0), MATCH("Filled Male",'Uganda workforce data - raw'!$A$4:$F$4,0))*INDEX('Mapping cadres'!$B$1:$Z$616,MATCH($B549, 'Mapping cadres'!$B$1:$B$616,0), MATCH(Y$32,'Mapping cadres'!$B$1:$Z$1,0))</f>
        <v>0</v>
      </c>
      <c r="Z549" s="226">
        <f>INDEX('Uganda workforce data - raw'!$A$4:$F$619,MATCH($B549, 'Uganda workforce data - raw'!$B$4:$B$619,0), MATCH("Filled Male",'Uganda workforce data - raw'!$A$4:$F$4,0))*INDEX('Mapping cadres'!$B$1:$Z$616,MATCH($B549, 'Mapping cadres'!$B$1:$B$616,0), MATCH(Z$32,'Mapping cadres'!$B$1:$Z$1,0))</f>
        <v>0</v>
      </c>
      <c r="AA549" s="226">
        <f>INDEX('Uganda workforce data - raw'!$A$4:$F$619,MATCH($B549, 'Uganda workforce data - raw'!$B$4:$B$619,0), MATCH("Filled Female",'Uganda workforce data - raw'!$A$4:$F$4,0))*INDEX('Mapping cadres'!$B$1:$Z$616,MATCH($B549, 'Mapping cadres'!$B$1:$B$616,0), MATCH(AA$32,'Mapping cadres'!$B$1:$Z$1,0))</f>
        <v>0</v>
      </c>
      <c r="AB549" s="226">
        <f>INDEX('Uganda workforce data - raw'!$A$4:$F$619,MATCH($B549, 'Uganda workforce data - raw'!$B$4:$B$619,0), MATCH("Filled Female",'Uganda workforce data - raw'!$A$4:$F$4,0))*INDEX('Mapping cadres'!$B$1:$Z$616,MATCH($B549, 'Mapping cadres'!$B$1:$B$616,0), MATCH(AB$32,'Mapping cadres'!$B$1:$Z$1,0))</f>
        <v>0</v>
      </c>
      <c r="AC549" s="226">
        <f>INDEX('Uganda workforce data - raw'!$A$4:$F$619,MATCH($B549, 'Uganda workforce data - raw'!$B$4:$B$619,0), MATCH("Filled Female",'Uganda workforce data - raw'!$A$4:$F$4,0))*INDEX('Mapping cadres'!$B$1:$Z$616,MATCH($B549, 'Mapping cadres'!$B$1:$B$616,0), MATCH(AC$32,'Mapping cadres'!$B$1:$Z$1,0))</f>
        <v>0</v>
      </c>
      <c r="AD549" s="226">
        <f>INDEX('Uganda workforce data - raw'!$A$4:$F$619,MATCH($B549, 'Uganda workforce data - raw'!$B$4:$B$619,0), MATCH("Filled Female",'Uganda workforce data - raw'!$A$4:$F$4,0))*INDEX('Mapping cadres'!$B$1:$Z$616,MATCH($B549, 'Mapping cadres'!$B$1:$B$616,0), MATCH(AD$32,'Mapping cadres'!$B$1:$Z$1,0))</f>
        <v>0</v>
      </c>
      <c r="AE549" s="226">
        <f>INDEX('Uganda workforce data - raw'!$A$4:$F$619,MATCH($B549, 'Uganda workforce data - raw'!$B$4:$B$619,0), MATCH("Filled Female",'Uganda workforce data - raw'!$A$4:$F$4,0))*INDEX('Mapping cadres'!$B$1:$Z$616,MATCH($B549, 'Mapping cadres'!$B$1:$B$616,0), MATCH(AE$32,'Mapping cadres'!$B$1:$Z$1,0))</f>
        <v>0</v>
      </c>
      <c r="AF549" s="226">
        <f>INDEX('Uganda workforce data - raw'!$A$4:$F$619,MATCH($B549, 'Uganda workforce data - raw'!$B$4:$B$619,0), MATCH("Filled Female",'Uganda workforce data - raw'!$A$4:$F$4,0))*INDEX('Mapping cadres'!$B$1:$Z$616,MATCH($B549, 'Mapping cadres'!$B$1:$B$616,0), MATCH(AF$32,'Mapping cadres'!$B$1:$Z$1,0))</f>
        <v>0</v>
      </c>
      <c r="AG549" s="226">
        <f>INDEX('Uganda workforce data - raw'!$A$4:$F$619,MATCH($B549, 'Uganda workforce data - raw'!$B$4:$B$619,0), MATCH("Filled Female",'Uganda workforce data - raw'!$A$4:$F$4,0))*INDEX('Mapping cadres'!$B$1:$Z$616,MATCH($B549, 'Mapping cadres'!$B$1:$B$616,0), MATCH(AG$32,'Mapping cadres'!$B$1:$Z$1,0))</f>
        <v>144</v>
      </c>
      <c r="AH549" s="226">
        <f>INDEX('Uganda workforce data - raw'!$A$4:$F$619,MATCH($B549, 'Uganda workforce data - raw'!$B$4:$B$619,0), MATCH("Filled Female",'Uganda workforce data - raw'!$A$4:$F$4,0))*INDEX('Mapping cadres'!$B$1:$Z$616,MATCH($B549, 'Mapping cadres'!$B$1:$B$616,0), MATCH(AH$32,'Mapping cadres'!$B$1:$Z$1,0))</f>
        <v>0</v>
      </c>
      <c r="AI549" s="226">
        <f>INDEX('Uganda workforce data - raw'!$A$4:$F$619,MATCH($B549, 'Uganda workforce data - raw'!$B$4:$B$619,0), MATCH("Filled Female",'Uganda workforce data - raw'!$A$4:$F$4,0))*INDEX('Mapping cadres'!$B$1:$Z$616,MATCH($B549, 'Mapping cadres'!$B$1:$B$616,0), MATCH(AI$32,'Mapping cadres'!$B$1:$Z$1,0))</f>
        <v>0</v>
      </c>
      <c r="AJ549" s="226">
        <f>INDEX('Uganda workforce data - raw'!$A$4:$F$619,MATCH($B549, 'Uganda workforce data - raw'!$B$4:$B$619,0), MATCH("Filled Female",'Uganda workforce data - raw'!$A$4:$F$4,0))*INDEX('Mapping cadres'!$B$1:$Z$616,MATCH($B549, 'Mapping cadres'!$B$1:$B$616,0), MATCH(AJ$32,'Mapping cadres'!$B$1:$Z$1,0))</f>
        <v>0</v>
      </c>
      <c r="AK549" s="226">
        <f>INDEX('Uganda workforce data - raw'!$A$4:$F$619,MATCH($B549, 'Uganda workforce data - raw'!$B$4:$B$619,0), MATCH("Filled Female",'Uganda workforce data - raw'!$A$4:$F$4,0))*INDEX('Mapping cadres'!$B$1:$Z$616,MATCH($B549, 'Mapping cadres'!$B$1:$B$616,0), MATCH(AK$32,'Mapping cadres'!$B$1:$Z$1,0))</f>
        <v>0</v>
      </c>
      <c r="AL549" s="226">
        <f>INDEX('Uganda workforce data - raw'!$A$4:$F$619,MATCH($B549, 'Uganda workforce data - raw'!$B$4:$B$619,0), MATCH("Filled Female",'Uganda workforce data - raw'!$A$4:$F$4,0))*INDEX('Mapping cadres'!$B$1:$Z$616,MATCH($B549, 'Mapping cadres'!$B$1:$B$616,0), MATCH(AL$32,'Mapping cadres'!$B$1:$Z$1,0))</f>
        <v>0</v>
      </c>
      <c r="AM549" s="226">
        <f>INDEX('Uganda workforce data - raw'!$A$4:$F$619,MATCH($B549, 'Uganda workforce data - raw'!$B$4:$B$619,0), MATCH("Filled Female",'Uganda workforce data - raw'!$A$4:$F$4,0))*INDEX('Mapping cadres'!$B$1:$Z$616,MATCH($B549, 'Mapping cadres'!$B$1:$B$616,0), MATCH(AM$32,'Mapping cadres'!$B$1:$Z$1,0))</f>
        <v>0</v>
      </c>
      <c r="AN549" s="226">
        <f>INDEX('Uganda workforce data - raw'!$A$4:$F$619,MATCH($B549, 'Uganda workforce data - raw'!$B$4:$B$619,0), MATCH("Filled Female",'Uganda workforce data - raw'!$A$4:$F$4,0))*INDEX('Mapping cadres'!$B$1:$Z$616,MATCH($B549, 'Mapping cadres'!$B$1:$B$616,0), MATCH(AN$32,'Mapping cadres'!$B$1:$Z$1,0))</f>
        <v>0</v>
      </c>
      <c r="AO549" s="226">
        <f>INDEX('Uganda workforce data - raw'!$A$4:$F$619,MATCH($B549, 'Uganda workforce data - raw'!$B$4:$B$619,0), MATCH("Filled Female",'Uganda workforce data - raw'!$A$4:$F$4,0))*INDEX('Mapping cadres'!$B$1:$Z$616,MATCH($B549, 'Mapping cadres'!$B$1:$B$616,0), MATCH(AO$32,'Mapping cadres'!$B$1:$Z$1,0))</f>
        <v>0</v>
      </c>
      <c r="AP549" s="226">
        <f>INDEX('Uganda workforce data - raw'!$A$4:$F$619,MATCH($B549, 'Uganda workforce data - raw'!$B$4:$B$619,0), MATCH("Filled Female",'Uganda workforce data - raw'!$A$4:$F$4,0))*INDEX('Mapping cadres'!$B$1:$Z$616,MATCH($B549, 'Mapping cadres'!$B$1:$B$616,0), MATCH(AP$32,'Mapping cadres'!$B$1:$Z$1,0))</f>
        <v>0</v>
      </c>
      <c r="AQ549" s="226">
        <f>INDEX('Uganda workforce data - raw'!$A$4:$F$619,MATCH($B549, 'Uganda workforce data - raw'!$B$4:$B$619,0), MATCH("Filled Female",'Uganda workforce data - raw'!$A$4:$F$4,0))*INDEX('Mapping cadres'!$B$1:$Z$616,MATCH($B549, 'Mapping cadres'!$B$1:$B$616,0), MATCH(AQ$32,'Mapping cadres'!$B$1:$Z$1,0))</f>
        <v>0</v>
      </c>
      <c r="AR549" s="226">
        <f>INDEX('Uganda workforce data - raw'!$A$4:$F$619,MATCH($B549, 'Uganda workforce data - raw'!$B$4:$B$619,0), MATCH("Filled Female",'Uganda workforce data - raw'!$A$4:$F$4,0))*INDEX('Mapping cadres'!$B$1:$Z$616,MATCH($B549, 'Mapping cadres'!$B$1:$B$616,0), MATCH(AR$32,'Mapping cadres'!$B$1:$Z$1,0))</f>
        <v>0</v>
      </c>
      <c r="AS549" s="226">
        <f>INDEX('Uganda workforce data - raw'!$A$4:$F$619,MATCH($B549, 'Uganda workforce data - raw'!$B$4:$B$619,0), MATCH("Filled Female",'Uganda workforce data - raw'!$A$4:$F$4,0))*INDEX('Mapping cadres'!$B$1:$Z$616,MATCH($B549, 'Mapping cadres'!$B$1:$B$616,0), MATCH(AS$32,'Mapping cadres'!$B$1:$Z$1,0))</f>
        <v>0</v>
      </c>
      <c r="AT549" s="226">
        <f>INDEX('Uganda workforce data - raw'!$A$4:$F$619,MATCH($B549, 'Uganda workforce data - raw'!$B$4:$B$619,0), MATCH("Filled Female",'Uganda workforce data - raw'!$A$4:$F$4,0))*INDEX('Mapping cadres'!$B$1:$Z$616,MATCH($B549, 'Mapping cadres'!$B$1:$B$616,0), MATCH(AT$32,'Mapping cadres'!$B$1:$Z$1,0))</f>
        <v>0</v>
      </c>
      <c r="AU549" s="226">
        <f>INDEX('Uganda workforce data - raw'!$A$4:$F$619,MATCH($B549, 'Uganda workforce data - raw'!$B$4:$B$619,0), MATCH("Filled Female",'Uganda workforce data - raw'!$A$4:$F$4,0))*INDEX('Mapping cadres'!$B$1:$Z$616,MATCH($B549, 'Mapping cadres'!$B$1:$B$616,0), MATCH(AU$32,'Mapping cadres'!$B$1:$Z$1,0))</f>
        <v>0</v>
      </c>
      <c r="AV549" s="226">
        <f>INDEX('Uganda workforce data - raw'!$A$4:$F$619,MATCH($B549, 'Uganda workforce data - raw'!$B$4:$B$619,0), MATCH("Filled Female",'Uganda workforce data - raw'!$A$4:$F$4,0))*INDEX('Mapping cadres'!$B$1:$Z$616,MATCH($B549, 'Mapping cadres'!$B$1:$B$616,0), MATCH(AV$32,'Mapping cadres'!$B$1:$Z$1,0))</f>
        <v>0</v>
      </c>
      <c r="AW549" s="226">
        <f>INDEX('Uganda workforce data - raw'!$A$4:$F$619,MATCH($B549, 'Uganda workforce data - raw'!$B$4:$B$619,0), MATCH("Filled Female",'Uganda workforce data - raw'!$A$4:$F$4,0))*INDEX('Mapping cadres'!$B$1:$Z$616,MATCH($B549, 'Mapping cadres'!$B$1:$B$616,0), MATCH(AW$32,'Mapping cadres'!$B$1:$Z$1,0))</f>
        <v>0</v>
      </c>
      <c r="AX549" s="226">
        <f>INDEX('Uganda workforce data - raw'!$A$4:$F$619,MATCH($B549, 'Uganda workforce data - raw'!$B$4:$B$619,0), MATCH("Filled Female",'Uganda workforce data - raw'!$A$4:$F$4,0))*INDEX('Mapping cadres'!$B$1:$Z$616,MATCH($B549, 'Mapping cadres'!$B$1:$B$616,0), MATCH(AX$32,'Mapping cadres'!$B$1:$Z$1,0))</f>
        <v>0</v>
      </c>
      <c r="AY549" s="226">
        <f t="shared" si="197"/>
        <v>0</v>
      </c>
      <c r="AZ549" s="226">
        <f t="shared" si="198"/>
        <v>0</v>
      </c>
      <c r="BA549" s="226">
        <f t="shared" si="199"/>
        <v>0</v>
      </c>
      <c r="BB549" s="226">
        <f t="shared" si="200"/>
        <v>0</v>
      </c>
      <c r="BC549" s="226">
        <f t="shared" si="201"/>
        <v>0</v>
      </c>
      <c r="BD549" s="226">
        <f t="shared" si="202"/>
        <v>0</v>
      </c>
      <c r="BE549" s="226">
        <f t="shared" si="203"/>
        <v>345</v>
      </c>
      <c r="BF549" s="226">
        <f t="shared" si="204"/>
        <v>0</v>
      </c>
      <c r="BG549" s="226">
        <f t="shared" si="205"/>
        <v>0</v>
      </c>
      <c r="BH549" s="226">
        <f t="shared" si="206"/>
        <v>0</v>
      </c>
      <c r="BI549" s="226">
        <f t="shared" si="207"/>
        <v>0</v>
      </c>
      <c r="BJ549" s="226">
        <f t="shared" si="208"/>
        <v>0</v>
      </c>
      <c r="BK549" s="226">
        <f t="shared" si="209"/>
        <v>0</v>
      </c>
      <c r="BL549" s="226">
        <f t="shared" si="210"/>
        <v>0</v>
      </c>
      <c r="BM549" s="226">
        <f t="shared" si="211"/>
        <v>0</v>
      </c>
      <c r="BN549" s="226">
        <f t="shared" si="212"/>
        <v>0</v>
      </c>
      <c r="BO549" s="226">
        <f t="shared" si="213"/>
        <v>0</v>
      </c>
      <c r="BP549" s="226">
        <f t="shared" si="214"/>
        <v>0</v>
      </c>
      <c r="BQ549" s="226">
        <f t="shared" si="215"/>
        <v>0</v>
      </c>
      <c r="BR549" s="226">
        <f t="shared" si="216"/>
        <v>0</v>
      </c>
      <c r="BS549" s="226">
        <f t="shared" si="217"/>
        <v>0</v>
      </c>
      <c r="BT549" s="226">
        <f t="shared" si="218"/>
        <v>0</v>
      </c>
      <c r="BU549" s="226">
        <f t="shared" si="219"/>
        <v>0</v>
      </c>
      <c r="BV549" s="226">
        <f t="shared" si="220"/>
        <v>0</v>
      </c>
    </row>
    <row r="550" spans="1:74">
      <c r="A550" s="226">
        <v>518</v>
      </c>
      <c r="B550" s="237" t="s">
        <v>1815</v>
      </c>
      <c r="C550" s="226">
        <f>INDEX('Uganda workforce data - raw'!$A$4:$F$619,MATCH($B550, 'Uganda workforce data - raw'!$B$4:$B$619,0), MATCH("Filled Male",'Uganda workforce data - raw'!$A$4:$F$4,0))*INDEX('Mapping cadres'!$B$1:$Z$616,MATCH($B550, 'Mapping cadres'!$B$1:$B$616,0), MATCH(C$32,'Mapping cadres'!$B$1:$Z$1,0))</f>
        <v>0</v>
      </c>
      <c r="D550" s="226">
        <f>INDEX('Uganda workforce data - raw'!$A$4:$F$619,MATCH($B550, 'Uganda workforce data - raw'!$B$4:$B$619,0), MATCH("Filled Male",'Uganda workforce data - raw'!$A$4:$F$4,0))*INDEX('Mapping cadres'!$B$1:$Z$616,MATCH($B550, 'Mapping cadres'!$B$1:$B$616,0), MATCH(D$32,'Mapping cadres'!$B$1:$Z$1,0))</f>
        <v>0</v>
      </c>
      <c r="E550" s="226">
        <f>INDEX('Uganda workforce data - raw'!$A$4:$F$619,MATCH($B550, 'Uganda workforce data - raw'!$B$4:$B$619,0), MATCH("Filled Male",'Uganda workforce data - raw'!$A$4:$F$4,0))*INDEX('Mapping cadres'!$B$1:$Z$616,MATCH($B550, 'Mapping cadres'!$B$1:$B$616,0), MATCH(E$32,'Mapping cadres'!$B$1:$Z$1,0))</f>
        <v>51</v>
      </c>
      <c r="F550" s="226">
        <f>INDEX('Uganda workforce data - raw'!$A$4:$F$619,MATCH($B550, 'Uganda workforce data - raw'!$B$4:$B$619,0), MATCH("Filled Male",'Uganda workforce data - raw'!$A$4:$F$4,0))*INDEX('Mapping cadres'!$B$1:$Z$616,MATCH($B550, 'Mapping cadres'!$B$1:$B$616,0), MATCH(F$32,'Mapping cadres'!$B$1:$Z$1,0))</f>
        <v>0</v>
      </c>
      <c r="G550" s="226">
        <f>INDEX('Uganda workforce data - raw'!$A$4:$F$619,MATCH($B550, 'Uganda workforce data - raw'!$B$4:$B$619,0), MATCH("Filled Male",'Uganda workforce data - raw'!$A$4:$F$4,0))*INDEX('Mapping cadres'!$B$1:$Z$616,MATCH($B550, 'Mapping cadres'!$B$1:$B$616,0), MATCH(G$32,'Mapping cadres'!$B$1:$Z$1,0))</f>
        <v>0</v>
      </c>
      <c r="H550" s="226">
        <f>INDEX('Uganda workforce data - raw'!$A$4:$F$619,MATCH($B550, 'Uganda workforce data - raw'!$B$4:$B$619,0), MATCH("Filled Male",'Uganda workforce data - raw'!$A$4:$F$4,0))*INDEX('Mapping cadres'!$B$1:$Z$616,MATCH($B550, 'Mapping cadres'!$B$1:$B$616,0), MATCH(H$32,'Mapping cadres'!$B$1:$Z$1,0))</f>
        <v>0</v>
      </c>
      <c r="I550" s="226">
        <f>INDEX('Uganda workforce data - raw'!$A$4:$F$619,MATCH($B550, 'Uganda workforce data - raw'!$B$4:$B$619,0), MATCH("Filled Male",'Uganda workforce data - raw'!$A$4:$F$4,0))*INDEX('Mapping cadres'!$B$1:$Z$616,MATCH($B550, 'Mapping cadres'!$B$1:$B$616,0), MATCH(I$32,'Mapping cadres'!$B$1:$Z$1,0))</f>
        <v>0</v>
      </c>
      <c r="J550" s="226">
        <f>INDEX('Uganda workforce data - raw'!$A$4:$F$619,MATCH($B550, 'Uganda workforce data - raw'!$B$4:$B$619,0), MATCH("Filled Male",'Uganda workforce data - raw'!$A$4:$F$4,0))*INDEX('Mapping cadres'!$B$1:$Z$616,MATCH($B550, 'Mapping cadres'!$B$1:$B$616,0), MATCH(J$32,'Mapping cadres'!$B$1:$Z$1,0))</f>
        <v>0</v>
      </c>
      <c r="K550" s="226">
        <f>INDEX('Uganda workforce data - raw'!$A$4:$F$619,MATCH($B550, 'Uganda workforce data - raw'!$B$4:$B$619,0), MATCH("Filled Male",'Uganda workforce data - raw'!$A$4:$F$4,0))*INDEX('Mapping cadres'!$B$1:$Z$616,MATCH($B550, 'Mapping cadres'!$B$1:$B$616,0), MATCH(K$32,'Mapping cadres'!$B$1:$Z$1,0))</f>
        <v>0</v>
      </c>
      <c r="L550" s="226">
        <f>INDEX('Uganda workforce data - raw'!$A$4:$F$619,MATCH($B550, 'Uganda workforce data - raw'!$B$4:$B$619,0), MATCH("Filled Male",'Uganda workforce data - raw'!$A$4:$F$4,0))*INDEX('Mapping cadres'!$B$1:$Z$616,MATCH($B550, 'Mapping cadres'!$B$1:$B$616,0), MATCH(L$32,'Mapping cadres'!$B$1:$Z$1,0))</f>
        <v>0</v>
      </c>
      <c r="M550" s="226">
        <f>INDEX('Uganda workforce data - raw'!$A$4:$F$619,MATCH($B550, 'Uganda workforce data - raw'!$B$4:$B$619,0), MATCH("Filled Male",'Uganda workforce data - raw'!$A$4:$F$4,0))*INDEX('Mapping cadres'!$B$1:$Z$616,MATCH($B550, 'Mapping cadres'!$B$1:$B$616,0), MATCH(M$32,'Mapping cadres'!$B$1:$Z$1,0))</f>
        <v>0</v>
      </c>
      <c r="N550" s="226">
        <f>INDEX('Uganda workforce data - raw'!$A$4:$F$619,MATCH($B550, 'Uganda workforce data - raw'!$B$4:$B$619,0), MATCH("Filled Male",'Uganda workforce data - raw'!$A$4:$F$4,0))*INDEX('Mapping cadres'!$B$1:$Z$616,MATCH($B550, 'Mapping cadres'!$B$1:$B$616,0), MATCH(N$32,'Mapping cadres'!$B$1:$Z$1,0))</f>
        <v>0</v>
      </c>
      <c r="O550" s="226">
        <f>INDEX('Uganda workforce data - raw'!$A$4:$F$619,MATCH($B550, 'Uganda workforce data - raw'!$B$4:$B$619,0), MATCH("Filled Male",'Uganda workforce data - raw'!$A$4:$F$4,0))*INDEX('Mapping cadres'!$B$1:$Z$616,MATCH($B550, 'Mapping cadres'!$B$1:$B$616,0), MATCH(O$32,'Mapping cadres'!$B$1:$Z$1,0))</f>
        <v>0</v>
      </c>
      <c r="P550" s="226">
        <f>INDEX('Uganda workforce data - raw'!$A$4:$F$619,MATCH($B550, 'Uganda workforce data - raw'!$B$4:$B$619,0), MATCH("Filled Male",'Uganda workforce data - raw'!$A$4:$F$4,0))*INDEX('Mapping cadres'!$B$1:$Z$616,MATCH($B550, 'Mapping cadres'!$B$1:$B$616,0), MATCH(P$32,'Mapping cadres'!$B$1:$Z$1,0))</f>
        <v>0</v>
      </c>
      <c r="Q550" s="226">
        <f>INDEX('Uganda workforce data - raw'!$A$4:$F$619,MATCH($B550, 'Uganda workforce data - raw'!$B$4:$B$619,0), MATCH("Filled Male",'Uganda workforce data - raw'!$A$4:$F$4,0))*INDEX('Mapping cadres'!$B$1:$Z$616,MATCH($B550, 'Mapping cadres'!$B$1:$B$616,0), MATCH(Q$32,'Mapping cadres'!$B$1:$Z$1,0))</f>
        <v>0</v>
      </c>
      <c r="R550" s="226">
        <f>INDEX('Uganda workforce data - raw'!$A$4:$F$619,MATCH($B550, 'Uganda workforce data - raw'!$B$4:$B$619,0), MATCH("Filled Male",'Uganda workforce data - raw'!$A$4:$F$4,0))*INDEX('Mapping cadres'!$B$1:$Z$616,MATCH($B550, 'Mapping cadres'!$B$1:$B$616,0), MATCH(R$32,'Mapping cadres'!$B$1:$Z$1,0))</f>
        <v>0</v>
      </c>
      <c r="S550" s="226">
        <f>INDEX('Uganda workforce data - raw'!$A$4:$F$619,MATCH($B550, 'Uganda workforce data - raw'!$B$4:$B$619,0), MATCH("Filled Male",'Uganda workforce data - raw'!$A$4:$F$4,0))*INDEX('Mapping cadres'!$B$1:$Z$616,MATCH($B550, 'Mapping cadres'!$B$1:$B$616,0), MATCH(S$32,'Mapping cadres'!$B$1:$Z$1,0))</f>
        <v>0</v>
      </c>
      <c r="T550" s="226">
        <f>INDEX('Uganda workforce data - raw'!$A$4:$F$619,MATCH($B550, 'Uganda workforce data - raw'!$B$4:$B$619,0), MATCH("Filled Male",'Uganda workforce data - raw'!$A$4:$F$4,0))*INDEX('Mapping cadres'!$B$1:$Z$616,MATCH($B550, 'Mapping cadres'!$B$1:$B$616,0), MATCH(T$32,'Mapping cadres'!$B$1:$Z$1,0))</f>
        <v>0</v>
      </c>
      <c r="U550" s="226">
        <f>INDEX('Uganda workforce data - raw'!$A$4:$F$619,MATCH($B550, 'Uganda workforce data - raw'!$B$4:$B$619,0), MATCH("Filled Male",'Uganda workforce data - raw'!$A$4:$F$4,0))*INDEX('Mapping cadres'!$B$1:$Z$616,MATCH($B550, 'Mapping cadres'!$B$1:$B$616,0), MATCH(U$32,'Mapping cadres'!$B$1:$Z$1,0))</f>
        <v>0</v>
      </c>
      <c r="V550" s="226">
        <f>INDEX('Uganda workforce data - raw'!$A$4:$F$619,MATCH($B550, 'Uganda workforce data - raw'!$B$4:$B$619,0), MATCH("Filled Male",'Uganda workforce data - raw'!$A$4:$F$4,0))*INDEX('Mapping cadres'!$B$1:$Z$616,MATCH($B550, 'Mapping cadres'!$B$1:$B$616,0), MATCH(V$32,'Mapping cadres'!$B$1:$Z$1,0))</f>
        <v>0</v>
      </c>
      <c r="W550" s="226">
        <f>INDEX('Uganda workforce data - raw'!$A$4:$F$619,MATCH($B550, 'Uganda workforce data - raw'!$B$4:$B$619,0), MATCH("Filled Male",'Uganda workforce data - raw'!$A$4:$F$4,0))*INDEX('Mapping cadres'!$B$1:$Z$616,MATCH($B550, 'Mapping cadres'!$B$1:$B$616,0), MATCH(W$32,'Mapping cadres'!$B$1:$Z$1,0))</f>
        <v>0</v>
      </c>
      <c r="X550" s="226">
        <f>INDEX('Uganda workforce data - raw'!$A$4:$F$619,MATCH($B550, 'Uganda workforce data - raw'!$B$4:$B$619,0), MATCH("Filled Male",'Uganda workforce data - raw'!$A$4:$F$4,0))*INDEX('Mapping cadres'!$B$1:$Z$616,MATCH($B550, 'Mapping cadres'!$B$1:$B$616,0), MATCH(X$32,'Mapping cadres'!$B$1:$Z$1,0))</f>
        <v>0</v>
      </c>
      <c r="Y550" s="226">
        <f>INDEX('Uganda workforce data - raw'!$A$4:$F$619,MATCH($B550, 'Uganda workforce data - raw'!$B$4:$B$619,0), MATCH("Filled Male",'Uganda workforce data - raw'!$A$4:$F$4,0))*INDEX('Mapping cadres'!$B$1:$Z$616,MATCH($B550, 'Mapping cadres'!$B$1:$B$616,0), MATCH(Y$32,'Mapping cadres'!$B$1:$Z$1,0))</f>
        <v>0</v>
      </c>
      <c r="Z550" s="226">
        <f>INDEX('Uganda workforce data - raw'!$A$4:$F$619,MATCH($B550, 'Uganda workforce data - raw'!$B$4:$B$619,0), MATCH("Filled Male",'Uganda workforce data - raw'!$A$4:$F$4,0))*INDEX('Mapping cadres'!$B$1:$Z$616,MATCH($B550, 'Mapping cadres'!$B$1:$B$616,0), MATCH(Z$32,'Mapping cadres'!$B$1:$Z$1,0))</f>
        <v>0</v>
      </c>
      <c r="AA550" s="226">
        <f>INDEX('Uganda workforce data - raw'!$A$4:$F$619,MATCH($B550, 'Uganda workforce data - raw'!$B$4:$B$619,0), MATCH("Filled Female",'Uganda workforce data - raw'!$A$4:$F$4,0))*INDEX('Mapping cadres'!$B$1:$Z$616,MATCH($B550, 'Mapping cadres'!$B$1:$B$616,0), MATCH(AA$32,'Mapping cadres'!$B$1:$Z$1,0))</f>
        <v>0</v>
      </c>
      <c r="AB550" s="226">
        <f>INDEX('Uganda workforce data - raw'!$A$4:$F$619,MATCH($B550, 'Uganda workforce data - raw'!$B$4:$B$619,0), MATCH("Filled Female",'Uganda workforce data - raw'!$A$4:$F$4,0))*INDEX('Mapping cadres'!$B$1:$Z$616,MATCH($B550, 'Mapping cadres'!$B$1:$B$616,0), MATCH(AB$32,'Mapping cadres'!$B$1:$Z$1,0))</f>
        <v>0</v>
      </c>
      <c r="AC550" s="226">
        <f>INDEX('Uganda workforce data - raw'!$A$4:$F$619,MATCH($B550, 'Uganda workforce data - raw'!$B$4:$B$619,0), MATCH("Filled Female",'Uganda workforce data - raw'!$A$4:$F$4,0))*INDEX('Mapping cadres'!$B$1:$Z$616,MATCH($B550, 'Mapping cadres'!$B$1:$B$616,0), MATCH(AC$32,'Mapping cadres'!$B$1:$Z$1,0))</f>
        <v>6</v>
      </c>
      <c r="AD550" s="226">
        <f>INDEX('Uganda workforce data - raw'!$A$4:$F$619,MATCH($B550, 'Uganda workforce data - raw'!$B$4:$B$619,0), MATCH("Filled Female",'Uganda workforce data - raw'!$A$4:$F$4,0))*INDEX('Mapping cadres'!$B$1:$Z$616,MATCH($B550, 'Mapping cadres'!$B$1:$B$616,0), MATCH(AD$32,'Mapping cadres'!$B$1:$Z$1,0))</f>
        <v>0</v>
      </c>
      <c r="AE550" s="226">
        <f>INDEX('Uganda workforce data - raw'!$A$4:$F$619,MATCH($B550, 'Uganda workforce data - raw'!$B$4:$B$619,0), MATCH("Filled Female",'Uganda workforce data - raw'!$A$4:$F$4,0))*INDEX('Mapping cadres'!$B$1:$Z$616,MATCH($B550, 'Mapping cadres'!$B$1:$B$616,0), MATCH(AE$32,'Mapping cadres'!$B$1:$Z$1,0))</f>
        <v>0</v>
      </c>
      <c r="AF550" s="226">
        <f>INDEX('Uganda workforce data - raw'!$A$4:$F$619,MATCH($B550, 'Uganda workforce data - raw'!$B$4:$B$619,0), MATCH("Filled Female",'Uganda workforce data - raw'!$A$4:$F$4,0))*INDEX('Mapping cadres'!$B$1:$Z$616,MATCH($B550, 'Mapping cadres'!$B$1:$B$616,0), MATCH(AF$32,'Mapping cadres'!$B$1:$Z$1,0))</f>
        <v>0</v>
      </c>
      <c r="AG550" s="226">
        <f>INDEX('Uganda workforce data - raw'!$A$4:$F$619,MATCH($B550, 'Uganda workforce data - raw'!$B$4:$B$619,0), MATCH("Filled Female",'Uganda workforce data - raw'!$A$4:$F$4,0))*INDEX('Mapping cadres'!$B$1:$Z$616,MATCH($B550, 'Mapping cadres'!$B$1:$B$616,0), MATCH(AG$32,'Mapping cadres'!$B$1:$Z$1,0))</f>
        <v>0</v>
      </c>
      <c r="AH550" s="226">
        <f>INDEX('Uganda workforce data - raw'!$A$4:$F$619,MATCH($B550, 'Uganda workforce data - raw'!$B$4:$B$619,0), MATCH("Filled Female",'Uganda workforce data - raw'!$A$4:$F$4,0))*INDEX('Mapping cadres'!$B$1:$Z$616,MATCH($B550, 'Mapping cadres'!$B$1:$B$616,0), MATCH(AH$32,'Mapping cadres'!$B$1:$Z$1,0))</f>
        <v>0</v>
      </c>
      <c r="AI550" s="226">
        <f>INDEX('Uganda workforce data - raw'!$A$4:$F$619,MATCH($B550, 'Uganda workforce data - raw'!$B$4:$B$619,0), MATCH("Filled Female",'Uganda workforce data - raw'!$A$4:$F$4,0))*INDEX('Mapping cadres'!$B$1:$Z$616,MATCH($B550, 'Mapping cadres'!$B$1:$B$616,0), MATCH(AI$32,'Mapping cadres'!$B$1:$Z$1,0))</f>
        <v>0</v>
      </c>
      <c r="AJ550" s="226">
        <f>INDEX('Uganda workforce data - raw'!$A$4:$F$619,MATCH($B550, 'Uganda workforce data - raw'!$B$4:$B$619,0), MATCH("Filled Female",'Uganda workforce data - raw'!$A$4:$F$4,0))*INDEX('Mapping cadres'!$B$1:$Z$616,MATCH($B550, 'Mapping cadres'!$B$1:$B$616,0), MATCH(AJ$32,'Mapping cadres'!$B$1:$Z$1,0))</f>
        <v>0</v>
      </c>
      <c r="AK550" s="226">
        <f>INDEX('Uganda workforce data - raw'!$A$4:$F$619,MATCH($B550, 'Uganda workforce data - raw'!$B$4:$B$619,0), MATCH("Filled Female",'Uganda workforce data - raw'!$A$4:$F$4,0))*INDEX('Mapping cadres'!$B$1:$Z$616,MATCH($B550, 'Mapping cadres'!$B$1:$B$616,0), MATCH(AK$32,'Mapping cadres'!$B$1:$Z$1,0))</f>
        <v>0</v>
      </c>
      <c r="AL550" s="226">
        <f>INDEX('Uganda workforce data - raw'!$A$4:$F$619,MATCH($B550, 'Uganda workforce data - raw'!$B$4:$B$619,0), MATCH("Filled Female",'Uganda workforce data - raw'!$A$4:$F$4,0))*INDEX('Mapping cadres'!$B$1:$Z$616,MATCH($B550, 'Mapping cadres'!$B$1:$B$616,0), MATCH(AL$32,'Mapping cadres'!$B$1:$Z$1,0))</f>
        <v>0</v>
      </c>
      <c r="AM550" s="226">
        <f>INDEX('Uganda workforce data - raw'!$A$4:$F$619,MATCH($B550, 'Uganda workforce data - raw'!$B$4:$B$619,0), MATCH("Filled Female",'Uganda workforce data - raw'!$A$4:$F$4,0))*INDEX('Mapping cadres'!$B$1:$Z$616,MATCH($B550, 'Mapping cadres'!$B$1:$B$616,0), MATCH(AM$32,'Mapping cadres'!$B$1:$Z$1,0))</f>
        <v>0</v>
      </c>
      <c r="AN550" s="226">
        <f>INDEX('Uganda workforce data - raw'!$A$4:$F$619,MATCH($B550, 'Uganda workforce data - raw'!$B$4:$B$619,0), MATCH("Filled Female",'Uganda workforce data - raw'!$A$4:$F$4,0))*INDEX('Mapping cadres'!$B$1:$Z$616,MATCH($B550, 'Mapping cadres'!$B$1:$B$616,0), MATCH(AN$32,'Mapping cadres'!$B$1:$Z$1,0))</f>
        <v>0</v>
      </c>
      <c r="AO550" s="226">
        <f>INDEX('Uganda workforce data - raw'!$A$4:$F$619,MATCH($B550, 'Uganda workforce data - raw'!$B$4:$B$619,0), MATCH("Filled Female",'Uganda workforce data - raw'!$A$4:$F$4,0))*INDEX('Mapping cadres'!$B$1:$Z$616,MATCH($B550, 'Mapping cadres'!$B$1:$B$616,0), MATCH(AO$32,'Mapping cadres'!$B$1:$Z$1,0))</f>
        <v>0</v>
      </c>
      <c r="AP550" s="226">
        <f>INDEX('Uganda workforce data - raw'!$A$4:$F$619,MATCH($B550, 'Uganda workforce data - raw'!$B$4:$B$619,0), MATCH("Filled Female",'Uganda workforce data - raw'!$A$4:$F$4,0))*INDEX('Mapping cadres'!$B$1:$Z$616,MATCH($B550, 'Mapping cadres'!$B$1:$B$616,0), MATCH(AP$32,'Mapping cadres'!$B$1:$Z$1,0))</f>
        <v>0</v>
      </c>
      <c r="AQ550" s="226">
        <f>INDEX('Uganda workforce data - raw'!$A$4:$F$619,MATCH($B550, 'Uganda workforce data - raw'!$B$4:$B$619,0), MATCH("Filled Female",'Uganda workforce data - raw'!$A$4:$F$4,0))*INDEX('Mapping cadres'!$B$1:$Z$616,MATCH($B550, 'Mapping cadres'!$B$1:$B$616,0), MATCH(AQ$32,'Mapping cadres'!$B$1:$Z$1,0))</f>
        <v>0</v>
      </c>
      <c r="AR550" s="226">
        <f>INDEX('Uganda workforce data - raw'!$A$4:$F$619,MATCH($B550, 'Uganda workforce data - raw'!$B$4:$B$619,0), MATCH("Filled Female",'Uganda workforce data - raw'!$A$4:$F$4,0))*INDEX('Mapping cadres'!$B$1:$Z$616,MATCH($B550, 'Mapping cadres'!$B$1:$B$616,0), MATCH(AR$32,'Mapping cadres'!$B$1:$Z$1,0))</f>
        <v>0</v>
      </c>
      <c r="AS550" s="226">
        <f>INDEX('Uganda workforce data - raw'!$A$4:$F$619,MATCH($B550, 'Uganda workforce data - raw'!$B$4:$B$619,0), MATCH("Filled Female",'Uganda workforce data - raw'!$A$4:$F$4,0))*INDEX('Mapping cadres'!$B$1:$Z$616,MATCH($B550, 'Mapping cadres'!$B$1:$B$616,0), MATCH(AS$32,'Mapping cadres'!$B$1:$Z$1,0))</f>
        <v>0</v>
      </c>
      <c r="AT550" s="226">
        <f>INDEX('Uganda workforce data - raw'!$A$4:$F$619,MATCH($B550, 'Uganda workforce data - raw'!$B$4:$B$619,0), MATCH("Filled Female",'Uganda workforce data - raw'!$A$4:$F$4,0))*INDEX('Mapping cadres'!$B$1:$Z$616,MATCH($B550, 'Mapping cadres'!$B$1:$B$616,0), MATCH(AT$32,'Mapping cadres'!$B$1:$Z$1,0))</f>
        <v>0</v>
      </c>
      <c r="AU550" s="226">
        <f>INDEX('Uganda workforce data - raw'!$A$4:$F$619,MATCH($B550, 'Uganda workforce data - raw'!$B$4:$B$619,0), MATCH("Filled Female",'Uganda workforce data - raw'!$A$4:$F$4,0))*INDEX('Mapping cadres'!$B$1:$Z$616,MATCH($B550, 'Mapping cadres'!$B$1:$B$616,0), MATCH(AU$32,'Mapping cadres'!$B$1:$Z$1,0))</f>
        <v>0</v>
      </c>
      <c r="AV550" s="226">
        <f>INDEX('Uganda workforce data - raw'!$A$4:$F$619,MATCH($B550, 'Uganda workforce data - raw'!$B$4:$B$619,0), MATCH("Filled Female",'Uganda workforce data - raw'!$A$4:$F$4,0))*INDEX('Mapping cadres'!$B$1:$Z$616,MATCH($B550, 'Mapping cadres'!$B$1:$B$616,0), MATCH(AV$32,'Mapping cadres'!$B$1:$Z$1,0))</f>
        <v>0</v>
      </c>
      <c r="AW550" s="226">
        <f>INDEX('Uganda workforce data - raw'!$A$4:$F$619,MATCH($B550, 'Uganda workforce data - raw'!$B$4:$B$619,0), MATCH("Filled Female",'Uganda workforce data - raw'!$A$4:$F$4,0))*INDEX('Mapping cadres'!$B$1:$Z$616,MATCH($B550, 'Mapping cadres'!$B$1:$B$616,0), MATCH(AW$32,'Mapping cadres'!$B$1:$Z$1,0))</f>
        <v>0</v>
      </c>
      <c r="AX550" s="226">
        <f>INDEX('Uganda workforce data - raw'!$A$4:$F$619,MATCH($B550, 'Uganda workforce data - raw'!$B$4:$B$619,0), MATCH("Filled Female",'Uganda workforce data - raw'!$A$4:$F$4,0))*INDEX('Mapping cadres'!$B$1:$Z$616,MATCH($B550, 'Mapping cadres'!$B$1:$B$616,0), MATCH(AX$32,'Mapping cadres'!$B$1:$Z$1,0))</f>
        <v>0</v>
      </c>
      <c r="AY550" s="226">
        <f t="shared" si="197"/>
        <v>0</v>
      </c>
      <c r="AZ550" s="226">
        <f t="shared" si="198"/>
        <v>0</v>
      </c>
      <c r="BA550" s="226">
        <f t="shared" si="199"/>
        <v>57</v>
      </c>
      <c r="BB550" s="226">
        <f t="shared" si="200"/>
        <v>0</v>
      </c>
      <c r="BC550" s="226">
        <f t="shared" si="201"/>
        <v>0</v>
      </c>
      <c r="BD550" s="226">
        <f t="shared" si="202"/>
        <v>0</v>
      </c>
      <c r="BE550" s="226">
        <f t="shared" si="203"/>
        <v>0</v>
      </c>
      <c r="BF550" s="226">
        <f t="shared" si="204"/>
        <v>0</v>
      </c>
      <c r="BG550" s="226">
        <f t="shared" si="205"/>
        <v>0</v>
      </c>
      <c r="BH550" s="226">
        <f t="shared" si="206"/>
        <v>0</v>
      </c>
      <c r="BI550" s="226">
        <f t="shared" si="207"/>
        <v>0</v>
      </c>
      <c r="BJ550" s="226">
        <f t="shared" si="208"/>
        <v>0</v>
      </c>
      <c r="BK550" s="226">
        <f t="shared" si="209"/>
        <v>0</v>
      </c>
      <c r="BL550" s="226">
        <f t="shared" si="210"/>
        <v>0</v>
      </c>
      <c r="BM550" s="226">
        <f t="shared" si="211"/>
        <v>0</v>
      </c>
      <c r="BN550" s="226">
        <f t="shared" si="212"/>
        <v>0</v>
      </c>
      <c r="BO550" s="226">
        <f t="shared" si="213"/>
        <v>0</v>
      </c>
      <c r="BP550" s="226">
        <f t="shared" si="214"/>
        <v>0</v>
      </c>
      <c r="BQ550" s="226">
        <f t="shared" si="215"/>
        <v>0</v>
      </c>
      <c r="BR550" s="226">
        <f t="shared" si="216"/>
        <v>0</v>
      </c>
      <c r="BS550" s="226">
        <f t="shared" si="217"/>
        <v>0</v>
      </c>
      <c r="BT550" s="226">
        <f t="shared" si="218"/>
        <v>0</v>
      </c>
      <c r="BU550" s="226">
        <f t="shared" si="219"/>
        <v>0</v>
      </c>
      <c r="BV550" s="226">
        <f t="shared" si="220"/>
        <v>0</v>
      </c>
    </row>
    <row r="551" spans="1:74">
      <c r="A551" s="226">
        <v>519</v>
      </c>
      <c r="B551" s="237" t="s">
        <v>1816</v>
      </c>
      <c r="C551" s="226">
        <f>INDEX('Uganda workforce data - raw'!$A$4:$F$619,MATCH($B551, 'Uganda workforce data - raw'!$B$4:$B$619,0), MATCH("Filled Male",'Uganda workforce data - raw'!$A$4:$F$4,0))*INDEX('Mapping cadres'!$B$1:$Z$616,MATCH($B551, 'Mapping cadres'!$B$1:$B$616,0), MATCH(C$32,'Mapping cadres'!$B$1:$Z$1,0))</f>
        <v>0</v>
      </c>
      <c r="D551" s="226">
        <f>INDEX('Uganda workforce data - raw'!$A$4:$F$619,MATCH($B551, 'Uganda workforce data - raw'!$B$4:$B$619,0), MATCH("Filled Male",'Uganda workforce data - raw'!$A$4:$F$4,0))*INDEX('Mapping cadres'!$B$1:$Z$616,MATCH($B551, 'Mapping cadres'!$B$1:$B$616,0), MATCH(D$32,'Mapping cadres'!$B$1:$Z$1,0))</f>
        <v>0</v>
      </c>
      <c r="E551" s="226">
        <f>INDEX('Uganda workforce data - raw'!$A$4:$F$619,MATCH($B551, 'Uganda workforce data - raw'!$B$4:$B$619,0), MATCH("Filled Male",'Uganda workforce data - raw'!$A$4:$F$4,0))*INDEX('Mapping cadres'!$B$1:$Z$616,MATCH($B551, 'Mapping cadres'!$B$1:$B$616,0), MATCH(E$32,'Mapping cadres'!$B$1:$Z$1,0))</f>
        <v>0</v>
      </c>
      <c r="F551" s="226">
        <f>INDEX('Uganda workforce data - raw'!$A$4:$F$619,MATCH($B551, 'Uganda workforce data - raw'!$B$4:$B$619,0), MATCH("Filled Male",'Uganda workforce data - raw'!$A$4:$F$4,0))*INDEX('Mapping cadres'!$B$1:$Z$616,MATCH($B551, 'Mapping cadres'!$B$1:$B$616,0), MATCH(F$32,'Mapping cadres'!$B$1:$Z$1,0))</f>
        <v>0</v>
      </c>
      <c r="G551" s="226">
        <f>INDEX('Uganda workforce data - raw'!$A$4:$F$619,MATCH($B551, 'Uganda workforce data - raw'!$B$4:$B$619,0), MATCH("Filled Male",'Uganda workforce data - raw'!$A$4:$F$4,0))*INDEX('Mapping cadres'!$B$1:$Z$616,MATCH($B551, 'Mapping cadres'!$B$1:$B$616,0), MATCH(G$32,'Mapping cadres'!$B$1:$Z$1,0))</f>
        <v>0</v>
      </c>
      <c r="H551" s="226">
        <f>INDEX('Uganda workforce data - raw'!$A$4:$F$619,MATCH($B551, 'Uganda workforce data - raw'!$B$4:$B$619,0), MATCH("Filled Male",'Uganda workforce data - raw'!$A$4:$F$4,0))*INDEX('Mapping cadres'!$B$1:$Z$616,MATCH($B551, 'Mapping cadres'!$B$1:$B$616,0), MATCH(H$32,'Mapping cadres'!$B$1:$Z$1,0))</f>
        <v>946</v>
      </c>
      <c r="I551" s="226">
        <f>INDEX('Uganda workforce data - raw'!$A$4:$F$619,MATCH($B551, 'Uganda workforce data - raw'!$B$4:$B$619,0), MATCH("Filled Male",'Uganda workforce data - raw'!$A$4:$F$4,0))*INDEX('Mapping cadres'!$B$1:$Z$616,MATCH($B551, 'Mapping cadres'!$B$1:$B$616,0), MATCH(I$32,'Mapping cadres'!$B$1:$Z$1,0))</f>
        <v>0</v>
      </c>
      <c r="J551" s="226">
        <f>INDEX('Uganda workforce data - raw'!$A$4:$F$619,MATCH($B551, 'Uganda workforce data - raw'!$B$4:$B$619,0), MATCH("Filled Male",'Uganda workforce data - raw'!$A$4:$F$4,0))*INDEX('Mapping cadres'!$B$1:$Z$616,MATCH($B551, 'Mapping cadres'!$B$1:$B$616,0), MATCH(J$32,'Mapping cadres'!$B$1:$Z$1,0))</f>
        <v>0</v>
      </c>
      <c r="K551" s="226">
        <f>INDEX('Uganda workforce data - raw'!$A$4:$F$619,MATCH($B551, 'Uganda workforce data - raw'!$B$4:$B$619,0), MATCH("Filled Male",'Uganda workforce data - raw'!$A$4:$F$4,0))*INDEX('Mapping cadres'!$B$1:$Z$616,MATCH($B551, 'Mapping cadres'!$B$1:$B$616,0), MATCH(K$32,'Mapping cadres'!$B$1:$Z$1,0))</f>
        <v>0</v>
      </c>
      <c r="L551" s="226">
        <f>INDEX('Uganda workforce data - raw'!$A$4:$F$619,MATCH($B551, 'Uganda workforce data - raw'!$B$4:$B$619,0), MATCH("Filled Male",'Uganda workforce data - raw'!$A$4:$F$4,0))*INDEX('Mapping cadres'!$B$1:$Z$616,MATCH($B551, 'Mapping cadres'!$B$1:$B$616,0), MATCH(L$32,'Mapping cadres'!$B$1:$Z$1,0))</f>
        <v>0</v>
      </c>
      <c r="M551" s="226">
        <f>INDEX('Uganda workforce data - raw'!$A$4:$F$619,MATCH($B551, 'Uganda workforce data - raw'!$B$4:$B$619,0), MATCH("Filled Male",'Uganda workforce data - raw'!$A$4:$F$4,0))*INDEX('Mapping cadres'!$B$1:$Z$616,MATCH($B551, 'Mapping cadres'!$B$1:$B$616,0), MATCH(M$32,'Mapping cadres'!$B$1:$Z$1,0))</f>
        <v>0</v>
      </c>
      <c r="N551" s="226">
        <f>INDEX('Uganda workforce data - raw'!$A$4:$F$619,MATCH($B551, 'Uganda workforce data - raw'!$B$4:$B$619,0), MATCH("Filled Male",'Uganda workforce data - raw'!$A$4:$F$4,0))*INDEX('Mapping cadres'!$B$1:$Z$616,MATCH($B551, 'Mapping cadres'!$B$1:$B$616,0), MATCH(N$32,'Mapping cadres'!$B$1:$Z$1,0))</f>
        <v>0</v>
      </c>
      <c r="O551" s="226">
        <f>INDEX('Uganda workforce data - raw'!$A$4:$F$619,MATCH($B551, 'Uganda workforce data - raw'!$B$4:$B$619,0), MATCH("Filled Male",'Uganda workforce data - raw'!$A$4:$F$4,0))*INDEX('Mapping cadres'!$B$1:$Z$616,MATCH($B551, 'Mapping cadres'!$B$1:$B$616,0), MATCH(O$32,'Mapping cadres'!$B$1:$Z$1,0))</f>
        <v>0</v>
      </c>
      <c r="P551" s="226">
        <f>INDEX('Uganda workforce data - raw'!$A$4:$F$619,MATCH($B551, 'Uganda workforce data - raw'!$B$4:$B$619,0), MATCH("Filled Male",'Uganda workforce data - raw'!$A$4:$F$4,0))*INDEX('Mapping cadres'!$B$1:$Z$616,MATCH($B551, 'Mapping cadres'!$B$1:$B$616,0), MATCH(P$32,'Mapping cadres'!$B$1:$Z$1,0))</f>
        <v>0</v>
      </c>
      <c r="Q551" s="226">
        <f>INDEX('Uganda workforce data - raw'!$A$4:$F$619,MATCH($B551, 'Uganda workforce data - raw'!$B$4:$B$619,0), MATCH("Filled Male",'Uganda workforce data - raw'!$A$4:$F$4,0))*INDEX('Mapping cadres'!$B$1:$Z$616,MATCH($B551, 'Mapping cadres'!$B$1:$B$616,0), MATCH(Q$32,'Mapping cadres'!$B$1:$Z$1,0))</f>
        <v>0</v>
      </c>
      <c r="R551" s="226">
        <f>INDEX('Uganda workforce data - raw'!$A$4:$F$619,MATCH($B551, 'Uganda workforce data - raw'!$B$4:$B$619,0), MATCH("Filled Male",'Uganda workforce data - raw'!$A$4:$F$4,0))*INDEX('Mapping cadres'!$B$1:$Z$616,MATCH($B551, 'Mapping cadres'!$B$1:$B$616,0), MATCH(R$32,'Mapping cadres'!$B$1:$Z$1,0))</f>
        <v>0</v>
      </c>
      <c r="S551" s="226">
        <f>INDEX('Uganda workforce data - raw'!$A$4:$F$619,MATCH($B551, 'Uganda workforce data - raw'!$B$4:$B$619,0), MATCH("Filled Male",'Uganda workforce data - raw'!$A$4:$F$4,0))*INDEX('Mapping cadres'!$B$1:$Z$616,MATCH($B551, 'Mapping cadres'!$B$1:$B$616,0), MATCH(S$32,'Mapping cadres'!$B$1:$Z$1,0))</f>
        <v>0</v>
      </c>
      <c r="T551" s="226">
        <f>INDEX('Uganda workforce data - raw'!$A$4:$F$619,MATCH($B551, 'Uganda workforce data - raw'!$B$4:$B$619,0), MATCH("Filled Male",'Uganda workforce data - raw'!$A$4:$F$4,0))*INDEX('Mapping cadres'!$B$1:$Z$616,MATCH($B551, 'Mapping cadres'!$B$1:$B$616,0), MATCH(T$32,'Mapping cadres'!$B$1:$Z$1,0))</f>
        <v>0</v>
      </c>
      <c r="U551" s="226">
        <f>INDEX('Uganda workforce data - raw'!$A$4:$F$619,MATCH($B551, 'Uganda workforce data - raw'!$B$4:$B$619,0), MATCH("Filled Male",'Uganda workforce data - raw'!$A$4:$F$4,0))*INDEX('Mapping cadres'!$B$1:$Z$616,MATCH($B551, 'Mapping cadres'!$B$1:$B$616,0), MATCH(U$32,'Mapping cadres'!$B$1:$Z$1,0))</f>
        <v>0</v>
      </c>
      <c r="V551" s="226">
        <f>INDEX('Uganda workforce data - raw'!$A$4:$F$619,MATCH($B551, 'Uganda workforce data - raw'!$B$4:$B$619,0), MATCH("Filled Male",'Uganda workforce data - raw'!$A$4:$F$4,0))*INDEX('Mapping cadres'!$B$1:$Z$616,MATCH($B551, 'Mapping cadres'!$B$1:$B$616,0), MATCH(V$32,'Mapping cadres'!$B$1:$Z$1,0))</f>
        <v>0</v>
      </c>
      <c r="W551" s="226">
        <f>INDEX('Uganda workforce data - raw'!$A$4:$F$619,MATCH($B551, 'Uganda workforce data - raw'!$B$4:$B$619,0), MATCH("Filled Male",'Uganda workforce data - raw'!$A$4:$F$4,0))*INDEX('Mapping cadres'!$B$1:$Z$616,MATCH($B551, 'Mapping cadres'!$B$1:$B$616,0), MATCH(W$32,'Mapping cadres'!$B$1:$Z$1,0))</f>
        <v>0</v>
      </c>
      <c r="X551" s="226">
        <f>INDEX('Uganda workforce data - raw'!$A$4:$F$619,MATCH($B551, 'Uganda workforce data - raw'!$B$4:$B$619,0), MATCH("Filled Male",'Uganda workforce data - raw'!$A$4:$F$4,0))*INDEX('Mapping cadres'!$B$1:$Z$616,MATCH($B551, 'Mapping cadres'!$B$1:$B$616,0), MATCH(X$32,'Mapping cadres'!$B$1:$Z$1,0))</f>
        <v>0</v>
      </c>
      <c r="Y551" s="226">
        <f>INDEX('Uganda workforce data - raw'!$A$4:$F$619,MATCH($B551, 'Uganda workforce data - raw'!$B$4:$B$619,0), MATCH("Filled Male",'Uganda workforce data - raw'!$A$4:$F$4,0))*INDEX('Mapping cadres'!$B$1:$Z$616,MATCH($B551, 'Mapping cadres'!$B$1:$B$616,0), MATCH(Y$32,'Mapping cadres'!$B$1:$Z$1,0))</f>
        <v>0</v>
      </c>
      <c r="Z551" s="226">
        <f>INDEX('Uganda workforce data - raw'!$A$4:$F$619,MATCH($B551, 'Uganda workforce data - raw'!$B$4:$B$619,0), MATCH("Filled Male",'Uganda workforce data - raw'!$A$4:$F$4,0))*INDEX('Mapping cadres'!$B$1:$Z$616,MATCH($B551, 'Mapping cadres'!$B$1:$B$616,0), MATCH(Z$32,'Mapping cadres'!$B$1:$Z$1,0))</f>
        <v>0</v>
      </c>
      <c r="AA551" s="226">
        <f>INDEX('Uganda workforce data - raw'!$A$4:$F$619,MATCH($B551, 'Uganda workforce data - raw'!$B$4:$B$619,0), MATCH("Filled Female",'Uganda workforce data - raw'!$A$4:$F$4,0))*INDEX('Mapping cadres'!$B$1:$Z$616,MATCH($B551, 'Mapping cadres'!$B$1:$B$616,0), MATCH(AA$32,'Mapping cadres'!$B$1:$Z$1,0))</f>
        <v>0</v>
      </c>
      <c r="AB551" s="226">
        <f>INDEX('Uganda workforce data - raw'!$A$4:$F$619,MATCH($B551, 'Uganda workforce data - raw'!$B$4:$B$619,0), MATCH("Filled Female",'Uganda workforce data - raw'!$A$4:$F$4,0))*INDEX('Mapping cadres'!$B$1:$Z$616,MATCH($B551, 'Mapping cadres'!$B$1:$B$616,0), MATCH(AB$32,'Mapping cadres'!$B$1:$Z$1,0))</f>
        <v>0</v>
      </c>
      <c r="AC551" s="226">
        <f>INDEX('Uganda workforce data - raw'!$A$4:$F$619,MATCH($B551, 'Uganda workforce data - raw'!$B$4:$B$619,0), MATCH("Filled Female",'Uganda workforce data - raw'!$A$4:$F$4,0))*INDEX('Mapping cadres'!$B$1:$Z$616,MATCH($B551, 'Mapping cadres'!$B$1:$B$616,0), MATCH(AC$32,'Mapping cadres'!$B$1:$Z$1,0))</f>
        <v>0</v>
      </c>
      <c r="AD551" s="226">
        <f>INDEX('Uganda workforce data - raw'!$A$4:$F$619,MATCH($B551, 'Uganda workforce data - raw'!$B$4:$B$619,0), MATCH("Filled Female",'Uganda workforce data - raw'!$A$4:$F$4,0))*INDEX('Mapping cadres'!$B$1:$Z$616,MATCH($B551, 'Mapping cadres'!$B$1:$B$616,0), MATCH(AD$32,'Mapping cadres'!$B$1:$Z$1,0))</f>
        <v>0</v>
      </c>
      <c r="AE551" s="226">
        <f>INDEX('Uganda workforce data - raw'!$A$4:$F$619,MATCH($B551, 'Uganda workforce data - raw'!$B$4:$B$619,0), MATCH("Filled Female",'Uganda workforce data - raw'!$A$4:$F$4,0))*INDEX('Mapping cadres'!$B$1:$Z$616,MATCH($B551, 'Mapping cadres'!$B$1:$B$616,0), MATCH(AE$32,'Mapping cadres'!$B$1:$Z$1,0))</f>
        <v>0</v>
      </c>
      <c r="AF551" s="226">
        <f>INDEX('Uganda workforce data - raw'!$A$4:$F$619,MATCH($B551, 'Uganda workforce data - raw'!$B$4:$B$619,0), MATCH("Filled Female",'Uganda workforce data - raw'!$A$4:$F$4,0))*INDEX('Mapping cadres'!$B$1:$Z$616,MATCH($B551, 'Mapping cadres'!$B$1:$B$616,0), MATCH(AF$32,'Mapping cadres'!$B$1:$Z$1,0))</f>
        <v>503</v>
      </c>
      <c r="AG551" s="226">
        <f>INDEX('Uganda workforce data - raw'!$A$4:$F$619,MATCH($B551, 'Uganda workforce data - raw'!$B$4:$B$619,0), MATCH("Filled Female",'Uganda workforce data - raw'!$A$4:$F$4,0))*INDEX('Mapping cadres'!$B$1:$Z$616,MATCH($B551, 'Mapping cadres'!$B$1:$B$616,0), MATCH(AG$32,'Mapping cadres'!$B$1:$Z$1,0))</f>
        <v>0</v>
      </c>
      <c r="AH551" s="226">
        <f>INDEX('Uganda workforce data - raw'!$A$4:$F$619,MATCH($B551, 'Uganda workforce data - raw'!$B$4:$B$619,0), MATCH("Filled Female",'Uganda workforce data - raw'!$A$4:$F$4,0))*INDEX('Mapping cadres'!$B$1:$Z$616,MATCH($B551, 'Mapping cadres'!$B$1:$B$616,0), MATCH(AH$32,'Mapping cadres'!$B$1:$Z$1,0))</f>
        <v>0</v>
      </c>
      <c r="AI551" s="226">
        <f>INDEX('Uganda workforce data - raw'!$A$4:$F$619,MATCH($B551, 'Uganda workforce data - raw'!$B$4:$B$619,0), MATCH("Filled Female",'Uganda workforce data - raw'!$A$4:$F$4,0))*INDEX('Mapping cadres'!$B$1:$Z$616,MATCH($B551, 'Mapping cadres'!$B$1:$B$616,0), MATCH(AI$32,'Mapping cadres'!$B$1:$Z$1,0))</f>
        <v>0</v>
      </c>
      <c r="AJ551" s="226">
        <f>INDEX('Uganda workforce data - raw'!$A$4:$F$619,MATCH($B551, 'Uganda workforce data - raw'!$B$4:$B$619,0), MATCH("Filled Female",'Uganda workforce data - raw'!$A$4:$F$4,0))*INDEX('Mapping cadres'!$B$1:$Z$616,MATCH($B551, 'Mapping cadres'!$B$1:$B$616,0), MATCH(AJ$32,'Mapping cadres'!$B$1:$Z$1,0))</f>
        <v>0</v>
      </c>
      <c r="AK551" s="226">
        <f>INDEX('Uganda workforce data - raw'!$A$4:$F$619,MATCH($B551, 'Uganda workforce data - raw'!$B$4:$B$619,0), MATCH("Filled Female",'Uganda workforce data - raw'!$A$4:$F$4,0))*INDEX('Mapping cadres'!$B$1:$Z$616,MATCH($B551, 'Mapping cadres'!$B$1:$B$616,0), MATCH(AK$32,'Mapping cadres'!$B$1:$Z$1,0))</f>
        <v>0</v>
      </c>
      <c r="AL551" s="226">
        <f>INDEX('Uganda workforce data - raw'!$A$4:$F$619,MATCH($B551, 'Uganda workforce data - raw'!$B$4:$B$619,0), MATCH("Filled Female",'Uganda workforce data - raw'!$A$4:$F$4,0))*INDEX('Mapping cadres'!$B$1:$Z$616,MATCH($B551, 'Mapping cadres'!$B$1:$B$616,0), MATCH(AL$32,'Mapping cadres'!$B$1:$Z$1,0))</f>
        <v>0</v>
      </c>
      <c r="AM551" s="226">
        <f>INDEX('Uganda workforce data - raw'!$A$4:$F$619,MATCH($B551, 'Uganda workforce data - raw'!$B$4:$B$619,0), MATCH("Filled Female",'Uganda workforce data - raw'!$A$4:$F$4,0))*INDEX('Mapping cadres'!$B$1:$Z$616,MATCH($B551, 'Mapping cadres'!$B$1:$B$616,0), MATCH(AM$32,'Mapping cadres'!$B$1:$Z$1,0))</f>
        <v>0</v>
      </c>
      <c r="AN551" s="226">
        <f>INDEX('Uganda workforce data - raw'!$A$4:$F$619,MATCH($B551, 'Uganda workforce data - raw'!$B$4:$B$619,0), MATCH("Filled Female",'Uganda workforce data - raw'!$A$4:$F$4,0))*INDEX('Mapping cadres'!$B$1:$Z$616,MATCH($B551, 'Mapping cadres'!$B$1:$B$616,0), MATCH(AN$32,'Mapping cadres'!$B$1:$Z$1,0))</f>
        <v>0</v>
      </c>
      <c r="AO551" s="226">
        <f>INDEX('Uganda workforce data - raw'!$A$4:$F$619,MATCH($B551, 'Uganda workforce data - raw'!$B$4:$B$619,0), MATCH("Filled Female",'Uganda workforce data - raw'!$A$4:$F$4,0))*INDEX('Mapping cadres'!$B$1:$Z$616,MATCH($B551, 'Mapping cadres'!$B$1:$B$616,0), MATCH(AO$32,'Mapping cadres'!$B$1:$Z$1,0))</f>
        <v>0</v>
      </c>
      <c r="AP551" s="226">
        <f>INDEX('Uganda workforce data - raw'!$A$4:$F$619,MATCH($B551, 'Uganda workforce data - raw'!$B$4:$B$619,0), MATCH("Filled Female",'Uganda workforce data - raw'!$A$4:$F$4,0))*INDEX('Mapping cadres'!$B$1:$Z$616,MATCH($B551, 'Mapping cadres'!$B$1:$B$616,0), MATCH(AP$32,'Mapping cadres'!$B$1:$Z$1,0))</f>
        <v>0</v>
      </c>
      <c r="AQ551" s="226">
        <f>INDEX('Uganda workforce data - raw'!$A$4:$F$619,MATCH($B551, 'Uganda workforce data - raw'!$B$4:$B$619,0), MATCH("Filled Female",'Uganda workforce data - raw'!$A$4:$F$4,0))*INDEX('Mapping cadres'!$B$1:$Z$616,MATCH($B551, 'Mapping cadres'!$B$1:$B$616,0), MATCH(AQ$32,'Mapping cadres'!$B$1:$Z$1,0))</f>
        <v>0</v>
      </c>
      <c r="AR551" s="226">
        <f>INDEX('Uganda workforce data - raw'!$A$4:$F$619,MATCH($B551, 'Uganda workforce data - raw'!$B$4:$B$619,0), MATCH("Filled Female",'Uganda workforce data - raw'!$A$4:$F$4,0))*INDEX('Mapping cadres'!$B$1:$Z$616,MATCH($B551, 'Mapping cadres'!$B$1:$B$616,0), MATCH(AR$32,'Mapping cadres'!$B$1:$Z$1,0))</f>
        <v>0</v>
      </c>
      <c r="AS551" s="226">
        <f>INDEX('Uganda workforce data - raw'!$A$4:$F$619,MATCH($B551, 'Uganda workforce data - raw'!$B$4:$B$619,0), MATCH("Filled Female",'Uganda workforce data - raw'!$A$4:$F$4,0))*INDEX('Mapping cadres'!$B$1:$Z$616,MATCH($B551, 'Mapping cadres'!$B$1:$B$616,0), MATCH(AS$32,'Mapping cadres'!$B$1:$Z$1,0))</f>
        <v>0</v>
      </c>
      <c r="AT551" s="226">
        <f>INDEX('Uganda workforce data - raw'!$A$4:$F$619,MATCH($B551, 'Uganda workforce data - raw'!$B$4:$B$619,0), MATCH("Filled Female",'Uganda workforce data - raw'!$A$4:$F$4,0))*INDEX('Mapping cadres'!$B$1:$Z$616,MATCH($B551, 'Mapping cadres'!$B$1:$B$616,0), MATCH(AT$32,'Mapping cadres'!$B$1:$Z$1,0))</f>
        <v>0</v>
      </c>
      <c r="AU551" s="226">
        <f>INDEX('Uganda workforce data - raw'!$A$4:$F$619,MATCH($B551, 'Uganda workforce data - raw'!$B$4:$B$619,0), MATCH("Filled Female",'Uganda workforce data - raw'!$A$4:$F$4,0))*INDEX('Mapping cadres'!$B$1:$Z$616,MATCH($B551, 'Mapping cadres'!$B$1:$B$616,0), MATCH(AU$32,'Mapping cadres'!$B$1:$Z$1,0))</f>
        <v>0</v>
      </c>
      <c r="AV551" s="226">
        <f>INDEX('Uganda workforce data - raw'!$A$4:$F$619,MATCH($B551, 'Uganda workforce data - raw'!$B$4:$B$619,0), MATCH("Filled Female",'Uganda workforce data - raw'!$A$4:$F$4,0))*INDEX('Mapping cadres'!$B$1:$Z$616,MATCH($B551, 'Mapping cadres'!$B$1:$B$616,0), MATCH(AV$32,'Mapping cadres'!$B$1:$Z$1,0))</f>
        <v>0</v>
      </c>
      <c r="AW551" s="226">
        <f>INDEX('Uganda workforce data - raw'!$A$4:$F$619,MATCH($B551, 'Uganda workforce data - raw'!$B$4:$B$619,0), MATCH("Filled Female",'Uganda workforce data - raw'!$A$4:$F$4,0))*INDEX('Mapping cadres'!$B$1:$Z$616,MATCH($B551, 'Mapping cadres'!$B$1:$B$616,0), MATCH(AW$32,'Mapping cadres'!$B$1:$Z$1,0))</f>
        <v>0</v>
      </c>
      <c r="AX551" s="226">
        <f>INDEX('Uganda workforce data - raw'!$A$4:$F$619,MATCH($B551, 'Uganda workforce data - raw'!$B$4:$B$619,0), MATCH("Filled Female",'Uganda workforce data - raw'!$A$4:$F$4,0))*INDEX('Mapping cadres'!$B$1:$Z$616,MATCH($B551, 'Mapping cadres'!$B$1:$B$616,0), MATCH(AX$32,'Mapping cadres'!$B$1:$Z$1,0))</f>
        <v>0</v>
      </c>
      <c r="AY551" s="226">
        <f t="shared" si="197"/>
        <v>0</v>
      </c>
      <c r="AZ551" s="226">
        <f t="shared" si="198"/>
        <v>0</v>
      </c>
      <c r="BA551" s="226">
        <f t="shared" si="199"/>
        <v>0</v>
      </c>
      <c r="BB551" s="226">
        <f t="shared" si="200"/>
        <v>0</v>
      </c>
      <c r="BC551" s="226">
        <f t="shared" si="201"/>
        <v>0</v>
      </c>
      <c r="BD551" s="226">
        <f t="shared" si="202"/>
        <v>1449</v>
      </c>
      <c r="BE551" s="226">
        <f t="shared" si="203"/>
        <v>0</v>
      </c>
      <c r="BF551" s="226">
        <f t="shared" si="204"/>
        <v>0</v>
      </c>
      <c r="BG551" s="226">
        <f t="shared" si="205"/>
        <v>0</v>
      </c>
      <c r="BH551" s="226">
        <f t="shared" si="206"/>
        <v>0</v>
      </c>
      <c r="BI551" s="226">
        <f t="shared" si="207"/>
        <v>0</v>
      </c>
      <c r="BJ551" s="226">
        <f t="shared" si="208"/>
        <v>0</v>
      </c>
      <c r="BK551" s="226">
        <f t="shared" si="209"/>
        <v>0</v>
      </c>
      <c r="BL551" s="226">
        <f t="shared" si="210"/>
        <v>0</v>
      </c>
      <c r="BM551" s="226">
        <f t="shared" si="211"/>
        <v>0</v>
      </c>
      <c r="BN551" s="226">
        <f t="shared" si="212"/>
        <v>0</v>
      </c>
      <c r="BO551" s="226">
        <f t="shared" si="213"/>
        <v>0</v>
      </c>
      <c r="BP551" s="226">
        <f t="shared" si="214"/>
        <v>0</v>
      </c>
      <c r="BQ551" s="226">
        <f t="shared" si="215"/>
        <v>0</v>
      </c>
      <c r="BR551" s="226">
        <f t="shared" si="216"/>
        <v>0</v>
      </c>
      <c r="BS551" s="226">
        <f t="shared" si="217"/>
        <v>0</v>
      </c>
      <c r="BT551" s="226">
        <f t="shared" si="218"/>
        <v>0</v>
      </c>
      <c r="BU551" s="226">
        <f t="shared" si="219"/>
        <v>0</v>
      </c>
      <c r="BV551" s="226">
        <f t="shared" si="220"/>
        <v>0</v>
      </c>
    </row>
    <row r="552" spans="1:74">
      <c r="A552" s="226">
        <v>520</v>
      </c>
      <c r="B552" s="226" t="s">
        <v>1817</v>
      </c>
      <c r="C552" s="226">
        <f>INDEX('Uganda workforce data - raw'!$A$4:$F$619,MATCH($B552, 'Uganda workforce data - raw'!$B$4:$B$619,0), MATCH("Filled Male",'Uganda workforce data - raw'!$A$4:$F$4,0))*INDEX('Mapping cadres'!$B$1:$Z$616,MATCH($B552, 'Mapping cadres'!$B$1:$B$616,0), MATCH(C$32,'Mapping cadres'!$B$1:$Z$1,0))</f>
        <v>482</v>
      </c>
      <c r="D552" s="226">
        <f>INDEX('Uganda workforce data - raw'!$A$4:$F$619,MATCH($B552, 'Uganda workforce data - raw'!$B$4:$B$619,0), MATCH("Filled Male",'Uganda workforce data - raw'!$A$4:$F$4,0))*INDEX('Mapping cadres'!$B$1:$Z$616,MATCH($B552, 'Mapping cadres'!$B$1:$B$616,0), MATCH(D$32,'Mapping cadres'!$B$1:$Z$1,0))</f>
        <v>0</v>
      </c>
      <c r="E552" s="226">
        <f>INDEX('Uganda workforce data - raw'!$A$4:$F$619,MATCH($B552, 'Uganda workforce data - raw'!$B$4:$B$619,0), MATCH("Filled Male",'Uganda workforce data - raw'!$A$4:$F$4,0))*INDEX('Mapping cadres'!$B$1:$Z$616,MATCH($B552, 'Mapping cadres'!$B$1:$B$616,0), MATCH(E$32,'Mapping cadres'!$B$1:$Z$1,0))</f>
        <v>0</v>
      </c>
      <c r="F552" s="226">
        <f>INDEX('Uganda workforce data - raw'!$A$4:$F$619,MATCH($B552, 'Uganda workforce data - raw'!$B$4:$B$619,0), MATCH("Filled Male",'Uganda workforce data - raw'!$A$4:$F$4,0))*INDEX('Mapping cadres'!$B$1:$Z$616,MATCH($B552, 'Mapping cadres'!$B$1:$B$616,0), MATCH(F$32,'Mapping cadres'!$B$1:$Z$1,0))</f>
        <v>0</v>
      </c>
      <c r="G552" s="226">
        <f>INDEX('Uganda workforce data - raw'!$A$4:$F$619,MATCH($B552, 'Uganda workforce data - raw'!$B$4:$B$619,0), MATCH("Filled Male",'Uganda workforce data - raw'!$A$4:$F$4,0))*INDEX('Mapping cadres'!$B$1:$Z$616,MATCH($B552, 'Mapping cadres'!$B$1:$B$616,0), MATCH(G$32,'Mapping cadres'!$B$1:$Z$1,0))</f>
        <v>0</v>
      </c>
      <c r="H552" s="226">
        <f>INDEX('Uganda workforce data - raw'!$A$4:$F$619,MATCH($B552, 'Uganda workforce data - raw'!$B$4:$B$619,0), MATCH("Filled Male",'Uganda workforce data - raw'!$A$4:$F$4,0))*INDEX('Mapping cadres'!$B$1:$Z$616,MATCH($B552, 'Mapping cadres'!$B$1:$B$616,0), MATCH(H$32,'Mapping cadres'!$B$1:$Z$1,0))</f>
        <v>0</v>
      </c>
      <c r="I552" s="226">
        <f>INDEX('Uganda workforce data - raw'!$A$4:$F$619,MATCH($B552, 'Uganda workforce data - raw'!$B$4:$B$619,0), MATCH("Filled Male",'Uganda workforce data - raw'!$A$4:$F$4,0))*INDEX('Mapping cadres'!$B$1:$Z$616,MATCH($B552, 'Mapping cadres'!$B$1:$B$616,0), MATCH(I$32,'Mapping cadres'!$B$1:$Z$1,0))</f>
        <v>0</v>
      </c>
      <c r="J552" s="226">
        <f>INDEX('Uganda workforce data - raw'!$A$4:$F$619,MATCH($B552, 'Uganda workforce data - raw'!$B$4:$B$619,0), MATCH("Filled Male",'Uganda workforce data - raw'!$A$4:$F$4,0))*INDEX('Mapping cadres'!$B$1:$Z$616,MATCH($B552, 'Mapping cadres'!$B$1:$B$616,0), MATCH(J$32,'Mapping cadres'!$B$1:$Z$1,0))</f>
        <v>0</v>
      </c>
      <c r="K552" s="226">
        <f>INDEX('Uganda workforce data - raw'!$A$4:$F$619,MATCH($B552, 'Uganda workforce data - raw'!$B$4:$B$619,0), MATCH("Filled Male",'Uganda workforce data - raw'!$A$4:$F$4,0))*INDEX('Mapping cadres'!$B$1:$Z$616,MATCH($B552, 'Mapping cadres'!$B$1:$B$616,0), MATCH(K$32,'Mapping cadres'!$B$1:$Z$1,0))</f>
        <v>0</v>
      </c>
      <c r="L552" s="226">
        <f>INDEX('Uganda workforce data - raw'!$A$4:$F$619,MATCH($B552, 'Uganda workforce data - raw'!$B$4:$B$619,0), MATCH("Filled Male",'Uganda workforce data - raw'!$A$4:$F$4,0))*INDEX('Mapping cadres'!$B$1:$Z$616,MATCH($B552, 'Mapping cadres'!$B$1:$B$616,0), MATCH(L$32,'Mapping cadres'!$B$1:$Z$1,0))</f>
        <v>0</v>
      </c>
      <c r="M552" s="226">
        <f>INDEX('Uganda workforce data - raw'!$A$4:$F$619,MATCH($B552, 'Uganda workforce data - raw'!$B$4:$B$619,0), MATCH("Filled Male",'Uganda workforce data - raw'!$A$4:$F$4,0))*INDEX('Mapping cadres'!$B$1:$Z$616,MATCH($B552, 'Mapping cadres'!$B$1:$B$616,0), MATCH(M$32,'Mapping cadres'!$B$1:$Z$1,0))</f>
        <v>0</v>
      </c>
      <c r="N552" s="226">
        <f>INDEX('Uganda workforce data - raw'!$A$4:$F$619,MATCH($B552, 'Uganda workforce data - raw'!$B$4:$B$619,0), MATCH("Filled Male",'Uganda workforce data - raw'!$A$4:$F$4,0))*INDEX('Mapping cadres'!$B$1:$Z$616,MATCH($B552, 'Mapping cadres'!$B$1:$B$616,0), MATCH(N$32,'Mapping cadres'!$B$1:$Z$1,0))</f>
        <v>0</v>
      </c>
      <c r="O552" s="226">
        <f>INDEX('Uganda workforce data - raw'!$A$4:$F$619,MATCH($B552, 'Uganda workforce data - raw'!$B$4:$B$619,0), MATCH("Filled Male",'Uganda workforce data - raw'!$A$4:$F$4,0))*INDEX('Mapping cadres'!$B$1:$Z$616,MATCH($B552, 'Mapping cadres'!$B$1:$B$616,0), MATCH(O$32,'Mapping cadres'!$B$1:$Z$1,0))</f>
        <v>0</v>
      </c>
      <c r="P552" s="226">
        <f>INDEX('Uganda workforce data - raw'!$A$4:$F$619,MATCH($B552, 'Uganda workforce data - raw'!$B$4:$B$619,0), MATCH("Filled Male",'Uganda workforce data - raw'!$A$4:$F$4,0))*INDEX('Mapping cadres'!$B$1:$Z$616,MATCH($B552, 'Mapping cadres'!$B$1:$B$616,0), MATCH(P$32,'Mapping cadres'!$B$1:$Z$1,0))</f>
        <v>0</v>
      </c>
      <c r="Q552" s="226">
        <f>INDEX('Uganda workforce data - raw'!$A$4:$F$619,MATCH($B552, 'Uganda workforce data - raw'!$B$4:$B$619,0), MATCH("Filled Male",'Uganda workforce data - raw'!$A$4:$F$4,0))*INDEX('Mapping cadres'!$B$1:$Z$616,MATCH($B552, 'Mapping cadres'!$B$1:$B$616,0), MATCH(Q$32,'Mapping cadres'!$B$1:$Z$1,0))</f>
        <v>0</v>
      </c>
      <c r="R552" s="226">
        <f>INDEX('Uganda workforce data - raw'!$A$4:$F$619,MATCH($B552, 'Uganda workforce data - raw'!$B$4:$B$619,0), MATCH("Filled Male",'Uganda workforce data - raw'!$A$4:$F$4,0))*INDEX('Mapping cadres'!$B$1:$Z$616,MATCH($B552, 'Mapping cadres'!$B$1:$B$616,0), MATCH(R$32,'Mapping cadres'!$B$1:$Z$1,0))</f>
        <v>0</v>
      </c>
      <c r="S552" s="226">
        <f>INDEX('Uganda workforce data - raw'!$A$4:$F$619,MATCH($B552, 'Uganda workforce data - raw'!$B$4:$B$619,0), MATCH("Filled Male",'Uganda workforce data - raw'!$A$4:$F$4,0))*INDEX('Mapping cadres'!$B$1:$Z$616,MATCH($B552, 'Mapping cadres'!$B$1:$B$616,0), MATCH(S$32,'Mapping cadres'!$B$1:$Z$1,0))</f>
        <v>0</v>
      </c>
      <c r="T552" s="226">
        <f>INDEX('Uganda workforce data - raw'!$A$4:$F$619,MATCH($B552, 'Uganda workforce data - raw'!$B$4:$B$619,0), MATCH("Filled Male",'Uganda workforce data - raw'!$A$4:$F$4,0))*INDEX('Mapping cadres'!$B$1:$Z$616,MATCH($B552, 'Mapping cadres'!$B$1:$B$616,0), MATCH(T$32,'Mapping cadres'!$B$1:$Z$1,0))</f>
        <v>0</v>
      </c>
      <c r="U552" s="226">
        <f>INDEX('Uganda workforce data - raw'!$A$4:$F$619,MATCH($B552, 'Uganda workforce data - raw'!$B$4:$B$619,0), MATCH("Filled Male",'Uganda workforce data - raw'!$A$4:$F$4,0))*INDEX('Mapping cadres'!$B$1:$Z$616,MATCH($B552, 'Mapping cadres'!$B$1:$B$616,0), MATCH(U$32,'Mapping cadres'!$B$1:$Z$1,0))</f>
        <v>0</v>
      </c>
      <c r="V552" s="226">
        <f>INDEX('Uganda workforce data - raw'!$A$4:$F$619,MATCH($B552, 'Uganda workforce data - raw'!$B$4:$B$619,0), MATCH("Filled Male",'Uganda workforce data - raw'!$A$4:$F$4,0))*INDEX('Mapping cadres'!$B$1:$Z$616,MATCH($B552, 'Mapping cadres'!$B$1:$B$616,0), MATCH(V$32,'Mapping cadres'!$B$1:$Z$1,0))</f>
        <v>0</v>
      </c>
      <c r="W552" s="226">
        <f>INDEX('Uganda workforce data - raw'!$A$4:$F$619,MATCH($B552, 'Uganda workforce data - raw'!$B$4:$B$619,0), MATCH("Filled Male",'Uganda workforce data - raw'!$A$4:$F$4,0))*INDEX('Mapping cadres'!$B$1:$Z$616,MATCH($B552, 'Mapping cadres'!$B$1:$B$616,0), MATCH(W$32,'Mapping cadres'!$B$1:$Z$1,0))</f>
        <v>0</v>
      </c>
      <c r="X552" s="226">
        <f>INDEX('Uganda workforce data - raw'!$A$4:$F$619,MATCH($B552, 'Uganda workforce data - raw'!$B$4:$B$619,0), MATCH("Filled Male",'Uganda workforce data - raw'!$A$4:$F$4,0))*INDEX('Mapping cadres'!$B$1:$Z$616,MATCH($B552, 'Mapping cadres'!$B$1:$B$616,0), MATCH(X$32,'Mapping cadres'!$B$1:$Z$1,0))</f>
        <v>0</v>
      </c>
      <c r="Y552" s="226">
        <f>INDEX('Uganda workforce data - raw'!$A$4:$F$619,MATCH($B552, 'Uganda workforce data - raw'!$B$4:$B$619,0), MATCH("Filled Male",'Uganda workforce data - raw'!$A$4:$F$4,0))*INDEX('Mapping cadres'!$B$1:$Z$616,MATCH($B552, 'Mapping cadres'!$B$1:$B$616,0), MATCH(Y$32,'Mapping cadres'!$B$1:$Z$1,0))</f>
        <v>0</v>
      </c>
      <c r="Z552" s="226">
        <f>INDEX('Uganda workforce data - raw'!$A$4:$F$619,MATCH($B552, 'Uganda workforce data - raw'!$B$4:$B$619,0), MATCH("Filled Male",'Uganda workforce data - raw'!$A$4:$F$4,0))*INDEX('Mapping cadres'!$B$1:$Z$616,MATCH($B552, 'Mapping cadres'!$B$1:$B$616,0), MATCH(Z$32,'Mapping cadres'!$B$1:$Z$1,0))</f>
        <v>0</v>
      </c>
      <c r="AA552" s="226">
        <f>INDEX('Uganda workforce data - raw'!$A$4:$F$619,MATCH($B552, 'Uganda workforce data - raw'!$B$4:$B$619,0), MATCH("Filled Female",'Uganda workforce data - raw'!$A$4:$F$4,0))*INDEX('Mapping cadres'!$B$1:$Z$616,MATCH($B552, 'Mapping cadres'!$B$1:$B$616,0), MATCH(AA$32,'Mapping cadres'!$B$1:$Z$1,0))</f>
        <v>452</v>
      </c>
      <c r="AB552" s="226">
        <f>INDEX('Uganda workforce data - raw'!$A$4:$F$619,MATCH($B552, 'Uganda workforce data - raw'!$B$4:$B$619,0), MATCH("Filled Female",'Uganda workforce data - raw'!$A$4:$F$4,0))*INDEX('Mapping cadres'!$B$1:$Z$616,MATCH($B552, 'Mapping cadres'!$B$1:$B$616,0), MATCH(AB$32,'Mapping cadres'!$B$1:$Z$1,0))</f>
        <v>0</v>
      </c>
      <c r="AC552" s="226">
        <f>INDEX('Uganda workforce data - raw'!$A$4:$F$619,MATCH($B552, 'Uganda workforce data - raw'!$B$4:$B$619,0), MATCH("Filled Female",'Uganda workforce data - raw'!$A$4:$F$4,0))*INDEX('Mapping cadres'!$B$1:$Z$616,MATCH($B552, 'Mapping cadres'!$B$1:$B$616,0), MATCH(AC$32,'Mapping cadres'!$B$1:$Z$1,0))</f>
        <v>0</v>
      </c>
      <c r="AD552" s="226">
        <f>INDEX('Uganda workforce data - raw'!$A$4:$F$619,MATCH($B552, 'Uganda workforce data - raw'!$B$4:$B$619,0), MATCH("Filled Female",'Uganda workforce data - raw'!$A$4:$F$4,0))*INDEX('Mapping cadres'!$B$1:$Z$616,MATCH($B552, 'Mapping cadres'!$B$1:$B$616,0), MATCH(AD$32,'Mapping cadres'!$B$1:$Z$1,0))</f>
        <v>0</v>
      </c>
      <c r="AE552" s="226">
        <f>INDEX('Uganda workforce data - raw'!$A$4:$F$619,MATCH($B552, 'Uganda workforce data - raw'!$B$4:$B$619,0), MATCH("Filled Female",'Uganda workforce data - raw'!$A$4:$F$4,0))*INDEX('Mapping cadres'!$B$1:$Z$616,MATCH($B552, 'Mapping cadres'!$B$1:$B$616,0), MATCH(AE$32,'Mapping cadres'!$B$1:$Z$1,0))</f>
        <v>0</v>
      </c>
      <c r="AF552" s="226">
        <f>INDEX('Uganda workforce data - raw'!$A$4:$F$619,MATCH($B552, 'Uganda workforce data - raw'!$B$4:$B$619,0), MATCH("Filled Female",'Uganda workforce data - raw'!$A$4:$F$4,0))*INDEX('Mapping cadres'!$B$1:$Z$616,MATCH($B552, 'Mapping cadres'!$B$1:$B$616,0), MATCH(AF$32,'Mapping cadres'!$B$1:$Z$1,0))</f>
        <v>0</v>
      </c>
      <c r="AG552" s="226">
        <f>INDEX('Uganda workforce data - raw'!$A$4:$F$619,MATCH($B552, 'Uganda workforce data - raw'!$B$4:$B$619,0), MATCH("Filled Female",'Uganda workforce data - raw'!$A$4:$F$4,0))*INDEX('Mapping cadres'!$B$1:$Z$616,MATCH($B552, 'Mapping cadres'!$B$1:$B$616,0), MATCH(AG$32,'Mapping cadres'!$B$1:$Z$1,0))</f>
        <v>0</v>
      </c>
      <c r="AH552" s="226">
        <f>INDEX('Uganda workforce data - raw'!$A$4:$F$619,MATCH($B552, 'Uganda workforce data - raw'!$B$4:$B$619,0), MATCH("Filled Female",'Uganda workforce data - raw'!$A$4:$F$4,0))*INDEX('Mapping cadres'!$B$1:$Z$616,MATCH($B552, 'Mapping cadres'!$B$1:$B$616,0), MATCH(AH$32,'Mapping cadres'!$B$1:$Z$1,0))</f>
        <v>0</v>
      </c>
      <c r="AI552" s="226">
        <f>INDEX('Uganda workforce data - raw'!$A$4:$F$619,MATCH($B552, 'Uganda workforce data - raw'!$B$4:$B$619,0), MATCH("Filled Female",'Uganda workforce data - raw'!$A$4:$F$4,0))*INDEX('Mapping cadres'!$B$1:$Z$616,MATCH($B552, 'Mapping cadres'!$B$1:$B$616,0), MATCH(AI$32,'Mapping cadres'!$B$1:$Z$1,0))</f>
        <v>0</v>
      </c>
      <c r="AJ552" s="226">
        <f>INDEX('Uganda workforce data - raw'!$A$4:$F$619,MATCH($B552, 'Uganda workforce data - raw'!$B$4:$B$619,0), MATCH("Filled Female",'Uganda workforce data - raw'!$A$4:$F$4,0))*INDEX('Mapping cadres'!$B$1:$Z$616,MATCH($B552, 'Mapping cadres'!$B$1:$B$616,0), MATCH(AJ$32,'Mapping cadres'!$B$1:$Z$1,0))</f>
        <v>0</v>
      </c>
      <c r="AK552" s="226">
        <f>INDEX('Uganda workforce data - raw'!$A$4:$F$619,MATCH($B552, 'Uganda workforce data - raw'!$B$4:$B$619,0), MATCH("Filled Female",'Uganda workforce data - raw'!$A$4:$F$4,0))*INDEX('Mapping cadres'!$B$1:$Z$616,MATCH($B552, 'Mapping cadres'!$B$1:$B$616,0), MATCH(AK$32,'Mapping cadres'!$B$1:$Z$1,0))</f>
        <v>0</v>
      </c>
      <c r="AL552" s="226">
        <f>INDEX('Uganda workforce data - raw'!$A$4:$F$619,MATCH($B552, 'Uganda workforce data - raw'!$B$4:$B$619,0), MATCH("Filled Female",'Uganda workforce data - raw'!$A$4:$F$4,0))*INDEX('Mapping cadres'!$B$1:$Z$616,MATCH($B552, 'Mapping cadres'!$B$1:$B$616,0), MATCH(AL$32,'Mapping cadres'!$B$1:$Z$1,0))</f>
        <v>0</v>
      </c>
      <c r="AM552" s="226">
        <f>INDEX('Uganda workforce data - raw'!$A$4:$F$619,MATCH($B552, 'Uganda workforce data - raw'!$B$4:$B$619,0), MATCH("Filled Female",'Uganda workforce data - raw'!$A$4:$F$4,0))*INDEX('Mapping cadres'!$B$1:$Z$616,MATCH($B552, 'Mapping cadres'!$B$1:$B$616,0), MATCH(AM$32,'Mapping cadres'!$B$1:$Z$1,0))</f>
        <v>0</v>
      </c>
      <c r="AN552" s="226">
        <f>INDEX('Uganda workforce data - raw'!$A$4:$F$619,MATCH($B552, 'Uganda workforce data - raw'!$B$4:$B$619,0), MATCH("Filled Female",'Uganda workforce data - raw'!$A$4:$F$4,0))*INDEX('Mapping cadres'!$B$1:$Z$616,MATCH($B552, 'Mapping cadres'!$B$1:$B$616,0), MATCH(AN$32,'Mapping cadres'!$B$1:$Z$1,0))</f>
        <v>0</v>
      </c>
      <c r="AO552" s="226">
        <f>INDEX('Uganda workforce data - raw'!$A$4:$F$619,MATCH($B552, 'Uganda workforce data - raw'!$B$4:$B$619,0), MATCH("Filled Female",'Uganda workforce data - raw'!$A$4:$F$4,0))*INDEX('Mapping cadres'!$B$1:$Z$616,MATCH($B552, 'Mapping cadres'!$B$1:$B$616,0), MATCH(AO$32,'Mapping cadres'!$B$1:$Z$1,0))</f>
        <v>0</v>
      </c>
      <c r="AP552" s="226">
        <f>INDEX('Uganda workforce data - raw'!$A$4:$F$619,MATCH($B552, 'Uganda workforce data - raw'!$B$4:$B$619,0), MATCH("Filled Female",'Uganda workforce data - raw'!$A$4:$F$4,0))*INDEX('Mapping cadres'!$B$1:$Z$616,MATCH($B552, 'Mapping cadres'!$B$1:$B$616,0), MATCH(AP$32,'Mapping cadres'!$B$1:$Z$1,0))</f>
        <v>0</v>
      </c>
      <c r="AQ552" s="226">
        <f>INDEX('Uganda workforce data - raw'!$A$4:$F$619,MATCH($B552, 'Uganda workforce data - raw'!$B$4:$B$619,0), MATCH("Filled Female",'Uganda workforce data - raw'!$A$4:$F$4,0))*INDEX('Mapping cadres'!$B$1:$Z$616,MATCH($B552, 'Mapping cadres'!$B$1:$B$616,0), MATCH(AQ$32,'Mapping cadres'!$B$1:$Z$1,0))</f>
        <v>0</v>
      </c>
      <c r="AR552" s="226">
        <f>INDEX('Uganda workforce data - raw'!$A$4:$F$619,MATCH($B552, 'Uganda workforce data - raw'!$B$4:$B$619,0), MATCH("Filled Female",'Uganda workforce data - raw'!$A$4:$F$4,0))*INDEX('Mapping cadres'!$B$1:$Z$616,MATCH($B552, 'Mapping cadres'!$B$1:$B$616,0), MATCH(AR$32,'Mapping cadres'!$B$1:$Z$1,0))</f>
        <v>0</v>
      </c>
      <c r="AS552" s="226">
        <f>INDEX('Uganda workforce data - raw'!$A$4:$F$619,MATCH($B552, 'Uganda workforce data - raw'!$B$4:$B$619,0), MATCH("Filled Female",'Uganda workforce data - raw'!$A$4:$F$4,0))*INDEX('Mapping cadres'!$B$1:$Z$616,MATCH($B552, 'Mapping cadres'!$B$1:$B$616,0), MATCH(AS$32,'Mapping cadres'!$B$1:$Z$1,0))</f>
        <v>0</v>
      </c>
      <c r="AT552" s="226">
        <f>INDEX('Uganda workforce data - raw'!$A$4:$F$619,MATCH($B552, 'Uganda workforce data - raw'!$B$4:$B$619,0), MATCH("Filled Female",'Uganda workforce data - raw'!$A$4:$F$4,0))*INDEX('Mapping cadres'!$B$1:$Z$616,MATCH($B552, 'Mapping cadres'!$B$1:$B$616,0), MATCH(AT$32,'Mapping cadres'!$B$1:$Z$1,0))</f>
        <v>0</v>
      </c>
      <c r="AU552" s="226">
        <f>INDEX('Uganda workforce data - raw'!$A$4:$F$619,MATCH($B552, 'Uganda workforce data - raw'!$B$4:$B$619,0), MATCH("Filled Female",'Uganda workforce data - raw'!$A$4:$F$4,0))*INDEX('Mapping cadres'!$B$1:$Z$616,MATCH($B552, 'Mapping cadres'!$B$1:$B$616,0), MATCH(AU$32,'Mapping cadres'!$B$1:$Z$1,0))</f>
        <v>0</v>
      </c>
      <c r="AV552" s="226">
        <f>INDEX('Uganda workforce data - raw'!$A$4:$F$619,MATCH($B552, 'Uganda workforce data - raw'!$B$4:$B$619,0), MATCH("Filled Female",'Uganda workforce data - raw'!$A$4:$F$4,0))*INDEX('Mapping cadres'!$B$1:$Z$616,MATCH($B552, 'Mapping cadres'!$B$1:$B$616,0), MATCH(AV$32,'Mapping cadres'!$B$1:$Z$1,0))</f>
        <v>0</v>
      </c>
      <c r="AW552" s="226">
        <f>INDEX('Uganda workforce data - raw'!$A$4:$F$619,MATCH($B552, 'Uganda workforce data - raw'!$B$4:$B$619,0), MATCH("Filled Female",'Uganda workforce data - raw'!$A$4:$F$4,0))*INDEX('Mapping cadres'!$B$1:$Z$616,MATCH($B552, 'Mapping cadres'!$B$1:$B$616,0), MATCH(AW$32,'Mapping cadres'!$B$1:$Z$1,0))</f>
        <v>0</v>
      </c>
      <c r="AX552" s="226">
        <f>INDEX('Uganda workforce data - raw'!$A$4:$F$619,MATCH($B552, 'Uganda workforce data - raw'!$B$4:$B$619,0), MATCH("Filled Female",'Uganda workforce data - raw'!$A$4:$F$4,0))*INDEX('Mapping cadres'!$B$1:$Z$616,MATCH($B552, 'Mapping cadres'!$B$1:$B$616,0), MATCH(AX$32,'Mapping cadres'!$B$1:$Z$1,0))</f>
        <v>0</v>
      </c>
      <c r="AY552" s="226">
        <f t="shared" si="197"/>
        <v>934</v>
      </c>
      <c r="AZ552" s="226">
        <f t="shared" si="198"/>
        <v>0</v>
      </c>
      <c r="BA552" s="226">
        <f t="shared" si="199"/>
        <v>0</v>
      </c>
      <c r="BB552" s="226">
        <f t="shared" si="200"/>
        <v>0</v>
      </c>
      <c r="BC552" s="226">
        <f t="shared" si="201"/>
        <v>0</v>
      </c>
      <c r="BD552" s="226">
        <f t="shared" si="202"/>
        <v>0</v>
      </c>
      <c r="BE552" s="226">
        <f t="shared" si="203"/>
        <v>0</v>
      </c>
      <c r="BF552" s="226">
        <f t="shared" si="204"/>
        <v>0</v>
      </c>
      <c r="BG552" s="226">
        <f t="shared" si="205"/>
        <v>0</v>
      </c>
      <c r="BH552" s="226">
        <f t="shared" si="206"/>
        <v>0</v>
      </c>
      <c r="BI552" s="226">
        <f t="shared" si="207"/>
        <v>0</v>
      </c>
      <c r="BJ552" s="226">
        <f t="shared" si="208"/>
        <v>0</v>
      </c>
      <c r="BK552" s="226">
        <f t="shared" si="209"/>
        <v>0</v>
      </c>
      <c r="BL552" s="226">
        <f t="shared" si="210"/>
        <v>0</v>
      </c>
      <c r="BM552" s="226">
        <f t="shared" si="211"/>
        <v>0</v>
      </c>
      <c r="BN552" s="226">
        <f t="shared" si="212"/>
        <v>0</v>
      </c>
      <c r="BO552" s="226">
        <f t="shared" si="213"/>
        <v>0</v>
      </c>
      <c r="BP552" s="226">
        <f t="shared" si="214"/>
        <v>0</v>
      </c>
      <c r="BQ552" s="226">
        <f t="shared" si="215"/>
        <v>0</v>
      </c>
      <c r="BR552" s="226">
        <f t="shared" si="216"/>
        <v>0</v>
      </c>
      <c r="BS552" s="226">
        <f t="shared" si="217"/>
        <v>0</v>
      </c>
      <c r="BT552" s="226">
        <f t="shared" si="218"/>
        <v>0</v>
      </c>
      <c r="BU552" s="226">
        <f t="shared" si="219"/>
        <v>0</v>
      </c>
      <c r="BV552" s="226">
        <f t="shared" si="220"/>
        <v>0</v>
      </c>
    </row>
    <row r="553" spans="1:74">
      <c r="A553" s="226">
        <v>521</v>
      </c>
      <c r="B553" s="226" t="s">
        <v>1818</v>
      </c>
      <c r="C553" s="226">
        <f>INDEX('Uganda workforce data - raw'!$A$4:$F$619,MATCH($B553, 'Uganda workforce data - raw'!$B$4:$B$619,0), MATCH("Filled Male",'Uganda workforce data - raw'!$A$4:$F$4,0))*INDEX('Mapping cadres'!$B$1:$Z$616,MATCH($B553, 'Mapping cadres'!$B$1:$B$616,0), MATCH(C$32,'Mapping cadres'!$B$1:$Z$1,0))</f>
        <v>1</v>
      </c>
      <c r="D553" s="226">
        <f>INDEX('Uganda workforce data - raw'!$A$4:$F$619,MATCH($B553, 'Uganda workforce data - raw'!$B$4:$B$619,0), MATCH("Filled Male",'Uganda workforce data - raw'!$A$4:$F$4,0))*INDEX('Mapping cadres'!$B$1:$Z$616,MATCH($B553, 'Mapping cadres'!$B$1:$B$616,0), MATCH(D$32,'Mapping cadres'!$B$1:$Z$1,0))</f>
        <v>0</v>
      </c>
      <c r="E553" s="226">
        <f>INDEX('Uganda workforce data - raw'!$A$4:$F$619,MATCH($B553, 'Uganda workforce data - raw'!$B$4:$B$619,0), MATCH("Filled Male",'Uganda workforce data - raw'!$A$4:$F$4,0))*INDEX('Mapping cadres'!$B$1:$Z$616,MATCH($B553, 'Mapping cadres'!$B$1:$B$616,0), MATCH(E$32,'Mapping cadres'!$B$1:$Z$1,0))</f>
        <v>0</v>
      </c>
      <c r="F553" s="226">
        <f>INDEX('Uganda workforce data - raw'!$A$4:$F$619,MATCH($B553, 'Uganda workforce data - raw'!$B$4:$B$619,0), MATCH("Filled Male",'Uganda workforce data - raw'!$A$4:$F$4,0))*INDEX('Mapping cadres'!$B$1:$Z$616,MATCH($B553, 'Mapping cadres'!$B$1:$B$616,0), MATCH(F$32,'Mapping cadres'!$B$1:$Z$1,0))</f>
        <v>0</v>
      </c>
      <c r="G553" s="226">
        <f>INDEX('Uganda workforce data - raw'!$A$4:$F$619,MATCH($B553, 'Uganda workforce data - raw'!$B$4:$B$619,0), MATCH("Filled Male",'Uganda workforce data - raw'!$A$4:$F$4,0))*INDEX('Mapping cadres'!$B$1:$Z$616,MATCH($B553, 'Mapping cadres'!$B$1:$B$616,0), MATCH(G$32,'Mapping cadres'!$B$1:$Z$1,0))</f>
        <v>0</v>
      </c>
      <c r="H553" s="226">
        <f>INDEX('Uganda workforce data - raw'!$A$4:$F$619,MATCH($B553, 'Uganda workforce data - raw'!$B$4:$B$619,0), MATCH("Filled Male",'Uganda workforce data - raw'!$A$4:$F$4,0))*INDEX('Mapping cadres'!$B$1:$Z$616,MATCH($B553, 'Mapping cadres'!$B$1:$B$616,0), MATCH(H$32,'Mapping cadres'!$B$1:$Z$1,0))</f>
        <v>0</v>
      </c>
      <c r="I553" s="226">
        <f>INDEX('Uganda workforce data - raw'!$A$4:$F$619,MATCH($B553, 'Uganda workforce data - raw'!$B$4:$B$619,0), MATCH("Filled Male",'Uganda workforce data - raw'!$A$4:$F$4,0))*INDEX('Mapping cadres'!$B$1:$Z$616,MATCH($B553, 'Mapping cadres'!$B$1:$B$616,0), MATCH(I$32,'Mapping cadres'!$B$1:$Z$1,0))</f>
        <v>0</v>
      </c>
      <c r="J553" s="226">
        <f>INDEX('Uganda workforce data - raw'!$A$4:$F$619,MATCH($B553, 'Uganda workforce data - raw'!$B$4:$B$619,0), MATCH("Filled Male",'Uganda workforce data - raw'!$A$4:$F$4,0))*INDEX('Mapping cadres'!$B$1:$Z$616,MATCH($B553, 'Mapping cadres'!$B$1:$B$616,0), MATCH(J$32,'Mapping cadres'!$B$1:$Z$1,0))</f>
        <v>0</v>
      </c>
      <c r="K553" s="226">
        <f>INDEX('Uganda workforce data - raw'!$A$4:$F$619,MATCH($B553, 'Uganda workforce data - raw'!$B$4:$B$619,0), MATCH("Filled Male",'Uganda workforce data - raw'!$A$4:$F$4,0))*INDEX('Mapping cadres'!$B$1:$Z$616,MATCH($B553, 'Mapping cadres'!$B$1:$B$616,0), MATCH(K$32,'Mapping cadres'!$B$1:$Z$1,0))</f>
        <v>0</v>
      </c>
      <c r="L553" s="226">
        <f>INDEX('Uganda workforce data - raw'!$A$4:$F$619,MATCH($B553, 'Uganda workforce data - raw'!$B$4:$B$619,0), MATCH("Filled Male",'Uganda workforce data - raw'!$A$4:$F$4,0))*INDEX('Mapping cadres'!$B$1:$Z$616,MATCH($B553, 'Mapping cadres'!$B$1:$B$616,0), MATCH(L$32,'Mapping cadres'!$B$1:$Z$1,0))</f>
        <v>0</v>
      </c>
      <c r="M553" s="226">
        <f>INDEX('Uganda workforce data - raw'!$A$4:$F$619,MATCH($B553, 'Uganda workforce data - raw'!$B$4:$B$619,0), MATCH("Filled Male",'Uganda workforce data - raw'!$A$4:$F$4,0))*INDEX('Mapping cadres'!$B$1:$Z$616,MATCH($B553, 'Mapping cadres'!$B$1:$B$616,0), MATCH(M$32,'Mapping cadres'!$B$1:$Z$1,0))</f>
        <v>0</v>
      </c>
      <c r="N553" s="226">
        <f>INDEX('Uganda workforce data - raw'!$A$4:$F$619,MATCH($B553, 'Uganda workforce data - raw'!$B$4:$B$619,0), MATCH("Filled Male",'Uganda workforce data - raw'!$A$4:$F$4,0))*INDEX('Mapping cadres'!$B$1:$Z$616,MATCH($B553, 'Mapping cadres'!$B$1:$B$616,0), MATCH(N$32,'Mapping cadres'!$B$1:$Z$1,0))</f>
        <v>0</v>
      </c>
      <c r="O553" s="226">
        <f>INDEX('Uganda workforce data - raw'!$A$4:$F$619,MATCH($B553, 'Uganda workforce data - raw'!$B$4:$B$619,0), MATCH("Filled Male",'Uganda workforce data - raw'!$A$4:$F$4,0))*INDEX('Mapping cadres'!$B$1:$Z$616,MATCH($B553, 'Mapping cadres'!$B$1:$B$616,0), MATCH(O$32,'Mapping cadres'!$B$1:$Z$1,0))</f>
        <v>0</v>
      </c>
      <c r="P553" s="226">
        <f>INDEX('Uganda workforce data - raw'!$A$4:$F$619,MATCH($B553, 'Uganda workforce data - raw'!$B$4:$B$619,0), MATCH("Filled Male",'Uganda workforce data - raw'!$A$4:$F$4,0))*INDEX('Mapping cadres'!$B$1:$Z$616,MATCH($B553, 'Mapping cadres'!$B$1:$B$616,0), MATCH(P$32,'Mapping cadres'!$B$1:$Z$1,0))</f>
        <v>0</v>
      </c>
      <c r="Q553" s="226">
        <f>INDEX('Uganda workforce data - raw'!$A$4:$F$619,MATCH($B553, 'Uganda workforce data - raw'!$B$4:$B$619,0), MATCH("Filled Male",'Uganda workforce data - raw'!$A$4:$F$4,0))*INDEX('Mapping cadres'!$B$1:$Z$616,MATCH($B553, 'Mapping cadres'!$B$1:$B$616,0), MATCH(Q$32,'Mapping cadres'!$B$1:$Z$1,0))</f>
        <v>0</v>
      </c>
      <c r="R553" s="226">
        <f>INDEX('Uganda workforce data - raw'!$A$4:$F$619,MATCH($B553, 'Uganda workforce data - raw'!$B$4:$B$619,0), MATCH("Filled Male",'Uganda workforce data - raw'!$A$4:$F$4,0))*INDEX('Mapping cadres'!$B$1:$Z$616,MATCH($B553, 'Mapping cadres'!$B$1:$B$616,0), MATCH(R$32,'Mapping cadres'!$B$1:$Z$1,0))</f>
        <v>0</v>
      </c>
      <c r="S553" s="226">
        <f>INDEX('Uganda workforce data - raw'!$A$4:$F$619,MATCH($B553, 'Uganda workforce data - raw'!$B$4:$B$619,0), MATCH("Filled Male",'Uganda workforce data - raw'!$A$4:$F$4,0))*INDEX('Mapping cadres'!$B$1:$Z$616,MATCH($B553, 'Mapping cadres'!$B$1:$B$616,0), MATCH(S$32,'Mapping cadres'!$B$1:$Z$1,0))</f>
        <v>0</v>
      </c>
      <c r="T553" s="226">
        <f>INDEX('Uganda workforce data - raw'!$A$4:$F$619,MATCH($B553, 'Uganda workforce data - raw'!$B$4:$B$619,0), MATCH("Filled Male",'Uganda workforce data - raw'!$A$4:$F$4,0))*INDEX('Mapping cadres'!$B$1:$Z$616,MATCH($B553, 'Mapping cadres'!$B$1:$B$616,0), MATCH(T$32,'Mapping cadres'!$B$1:$Z$1,0))</f>
        <v>0</v>
      </c>
      <c r="U553" s="226">
        <f>INDEX('Uganda workforce data - raw'!$A$4:$F$619,MATCH($B553, 'Uganda workforce data - raw'!$B$4:$B$619,0), MATCH("Filled Male",'Uganda workforce data - raw'!$A$4:$F$4,0))*INDEX('Mapping cadres'!$B$1:$Z$616,MATCH($B553, 'Mapping cadres'!$B$1:$B$616,0), MATCH(U$32,'Mapping cadres'!$B$1:$Z$1,0))</f>
        <v>0</v>
      </c>
      <c r="V553" s="226">
        <f>INDEX('Uganda workforce data - raw'!$A$4:$F$619,MATCH($B553, 'Uganda workforce data - raw'!$B$4:$B$619,0), MATCH("Filled Male",'Uganda workforce data - raw'!$A$4:$F$4,0))*INDEX('Mapping cadres'!$B$1:$Z$616,MATCH($B553, 'Mapping cadres'!$B$1:$B$616,0), MATCH(V$32,'Mapping cadres'!$B$1:$Z$1,0))</f>
        <v>0</v>
      </c>
      <c r="W553" s="226">
        <f>INDEX('Uganda workforce data - raw'!$A$4:$F$619,MATCH($B553, 'Uganda workforce data - raw'!$B$4:$B$619,0), MATCH("Filled Male",'Uganda workforce data - raw'!$A$4:$F$4,0))*INDEX('Mapping cadres'!$B$1:$Z$616,MATCH($B553, 'Mapping cadres'!$B$1:$B$616,0), MATCH(W$32,'Mapping cadres'!$B$1:$Z$1,0))</f>
        <v>0</v>
      </c>
      <c r="X553" s="226">
        <f>INDEX('Uganda workforce data - raw'!$A$4:$F$619,MATCH($B553, 'Uganda workforce data - raw'!$B$4:$B$619,0), MATCH("Filled Male",'Uganda workforce data - raw'!$A$4:$F$4,0))*INDEX('Mapping cadres'!$B$1:$Z$616,MATCH($B553, 'Mapping cadres'!$B$1:$B$616,0), MATCH(X$32,'Mapping cadres'!$B$1:$Z$1,0))</f>
        <v>0</v>
      </c>
      <c r="Y553" s="226">
        <f>INDEX('Uganda workforce data - raw'!$A$4:$F$619,MATCH($B553, 'Uganda workforce data - raw'!$B$4:$B$619,0), MATCH("Filled Male",'Uganda workforce data - raw'!$A$4:$F$4,0))*INDEX('Mapping cadres'!$B$1:$Z$616,MATCH($B553, 'Mapping cadres'!$B$1:$B$616,0), MATCH(Y$32,'Mapping cadres'!$B$1:$Z$1,0))</f>
        <v>0</v>
      </c>
      <c r="Z553" s="226">
        <f>INDEX('Uganda workforce data - raw'!$A$4:$F$619,MATCH($B553, 'Uganda workforce data - raw'!$B$4:$B$619,0), MATCH("Filled Male",'Uganda workforce data - raw'!$A$4:$F$4,0))*INDEX('Mapping cadres'!$B$1:$Z$616,MATCH($B553, 'Mapping cadres'!$B$1:$B$616,0), MATCH(Z$32,'Mapping cadres'!$B$1:$Z$1,0))</f>
        <v>0</v>
      </c>
      <c r="AA553" s="226">
        <f>INDEX('Uganda workforce data - raw'!$A$4:$F$619,MATCH($B553, 'Uganda workforce data - raw'!$B$4:$B$619,0), MATCH("Filled Female",'Uganda workforce data - raw'!$A$4:$F$4,0))*INDEX('Mapping cadres'!$B$1:$Z$616,MATCH($B553, 'Mapping cadres'!$B$1:$B$616,0), MATCH(AA$32,'Mapping cadres'!$B$1:$Z$1,0))</f>
        <v>2</v>
      </c>
      <c r="AB553" s="226">
        <f>INDEX('Uganda workforce data - raw'!$A$4:$F$619,MATCH($B553, 'Uganda workforce data - raw'!$B$4:$B$619,0), MATCH("Filled Female",'Uganda workforce data - raw'!$A$4:$F$4,0))*INDEX('Mapping cadres'!$B$1:$Z$616,MATCH($B553, 'Mapping cadres'!$B$1:$B$616,0), MATCH(AB$32,'Mapping cadres'!$B$1:$Z$1,0))</f>
        <v>0</v>
      </c>
      <c r="AC553" s="226">
        <f>INDEX('Uganda workforce data - raw'!$A$4:$F$619,MATCH($B553, 'Uganda workforce data - raw'!$B$4:$B$619,0), MATCH("Filled Female",'Uganda workforce data - raw'!$A$4:$F$4,0))*INDEX('Mapping cadres'!$B$1:$Z$616,MATCH($B553, 'Mapping cadres'!$B$1:$B$616,0), MATCH(AC$32,'Mapping cadres'!$B$1:$Z$1,0))</f>
        <v>0</v>
      </c>
      <c r="AD553" s="226">
        <f>INDEX('Uganda workforce data - raw'!$A$4:$F$619,MATCH($B553, 'Uganda workforce data - raw'!$B$4:$B$619,0), MATCH("Filled Female",'Uganda workforce data - raw'!$A$4:$F$4,0))*INDEX('Mapping cadres'!$B$1:$Z$616,MATCH($B553, 'Mapping cadres'!$B$1:$B$616,0), MATCH(AD$32,'Mapping cadres'!$B$1:$Z$1,0))</f>
        <v>0</v>
      </c>
      <c r="AE553" s="226">
        <f>INDEX('Uganda workforce data - raw'!$A$4:$F$619,MATCH($B553, 'Uganda workforce data - raw'!$B$4:$B$619,0), MATCH("Filled Female",'Uganda workforce data - raw'!$A$4:$F$4,0))*INDEX('Mapping cadres'!$B$1:$Z$616,MATCH($B553, 'Mapping cadres'!$B$1:$B$616,0), MATCH(AE$32,'Mapping cadres'!$B$1:$Z$1,0))</f>
        <v>0</v>
      </c>
      <c r="AF553" s="226">
        <f>INDEX('Uganda workforce data - raw'!$A$4:$F$619,MATCH($B553, 'Uganda workforce data - raw'!$B$4:$B$619,0), MATCH("Filled Female",'Uganda workforce data - raw'!$A$4:$F$4,0))*INDEX('Mapping cadres'!$B$1:$Z$616,MATCH($B553, 'Mapping cadres'!$B$1:$B$616,0), MATCH(AF$32,'Mapping cadres'!$B$1:$Z$1,0))</f>
        <v>0</v>
      </c>
      <c r="AG553" s="226">
        <f>INDEX('Uganda workforce data - raw'!$A$4:$F$619,MATCH($B553, 'Uganda workforce data - raw'!$B$4:$B$619,0), MATCH("Filled Female",'Uganda workforce data - raw'!$A$4:$F$4,0))*INDEX('Mapping cadres'!$B$1:$Z$616,MATCH($B553, 'Mapping cadres'!$B$1:$B$616,0), MATCH(AG$32,'Mapping cadres'!$B$1:$Z$1,0))</f>
        <v>0</v>
      </c>
      <c r="AH553" s="226">
        <f>INDEX('Uganda workforce data - raw'!$A$4:$F$619,MATCH($B553, 'Uganda workforce data - raw'!$B$4:$B$619,0), MATCH("Filled Female",'Uganda workforce data - raw'!$A$4:$F$4,0))*INDEX('Mapping cadres'!$B$1:$Z$616,MATCH($B553, 'Mapping cadres'!$B$1:$B$616,0), MATCH(AH$32,'Mapping cadres'!$B$1:$Z$1,0))</f>
        <v>0</v>
      </c>
      <c r="AI553" s="226">
        <f>INDEX('Uganda workforce data - raw'!$A$4:$F$619,MATCH($B553, 'Uganda workforce data - raw'!$B$4:$B$619,0), MATCH("Filled Female",'Uganda workforce data - raw'!$A$4:$F$4,0))*INDEX('Mapping cadres'!$B$1:$Z$616,MATCH($B553, 'Mapping cadres'!$B$1:$B$616,0), MATCH(AI$32,'Mapping cadres'!$B$1:$Z$1,0))</f>
        <v>0</v>
      </c>
      <c r="AJ553" s="226">
        <f>INDEX('Uganda workforce data - raw'!$A$4:$F$619,MATCH($B553, 'Uganda workforce data - raw'!$B$4:$B$619,0), MATCH("Filled Female",'Uganda workforce data - raw'!$A$4:$F$4,0))*INDEX('Mapping cadres'!$B$1:$Z$616,MATCH($B553, 'Mapping cadres'!$B$1:$B$616,0), MATCH(AJ$32,'Mapping cadres'!$B$1:$Z$1,0))</f>
        <v>0</v>
      </c>
      <c r="AK553" s="226">
        <f>INDEX('Uganda workforce data - raw'!$A$4:$F$619,MATCH($B553, 'Uganda workforce data - raw'!$B$4:$B$619,0), MATCH("Filled Female",'Uganda workforce data - raw'!$A$4:$F$4,0))*INDEX('Mapping cadres'!$B$1:$Z$616,MATCH($B553, 'Mapping cadres'!$B$1:$B$616,0), MATCH(AK$32,'Mapping cadres'!$B$1:$Z$1,0))</f>
        <v>0</v>
      </c>
      <c r="AL553" s="226">
        <f>INDEX('Uganda workforce data - raw'!$A$4:$F$619,MATCH($B553, 'Uganda workforce data - raw'!$B$4:$B$619,0), MATCH("Filled Female",'Uganda workforce data - raw'!$A$4:$F$4,0))*INDEX('Mapping cadres'!$B$1:$Z$616,MATCH($B553, 'Mapping cadres'!$B$1:$B$616,0), MATCH(AL$32,'Mapping cadres'!$B$1:$Z$1,0))</f>
        <v>0</v>
      </c>
      <c r="AM553" s="226">
        <f>INDEX('Uganda workforce data - raw'!$A$4:$F$619,MATCH($B553, 'Uganda workforce data - raw'!$B$4:$B$619,0), MATCH("Filled Female",'Uganda workforce data - raw'!$A$4:$F$4,0))*INDEX('Mapping cadres'!$B$1:$Z$616,MATCH($B553, 'Mapping cadres'!$B$1:$B$616,0), MATCH(AM$32,'Mapping cadres'!$B$1:$Z$1,0))</f>
        <v>0</v>
      </c>
      <c r="AN553" s="226">
        <f>INDEX('Uganda workforce data - raw'!$A$4:$F$619,MATCH($B553, 'Uganda workforce data - raw'!$B$4:$B$619,0), MATCH("Filled Female",'Uganda workforce data - raw'!$A$4:$F$4,0))*INDEX('Mapping cadres'!$B$1:$Z$616,MATCH($B553, 'Mapping cadres'!$B$1:$B$616,0), MATCH(AN$32,'Mapping cadres'!$B$1:$Z$1,0))</f>
        <v>0</v>
      </c>
      <c r="AO553" s="226">
        <f>INDEX('Uganda workforce data - raw'!$A$4:$F$619,MATCH($B553, 'Uganda workforce data - raw'!$B$4:$B$619,0), MATCH("Filled Female",'Uganda workforce data - raw'!$A$4:$F$4,0))*INDEX('Mapping cadres'!$B$1:$Z$616,MATCH($B553, 'Mapping cadres'!$B$1:$B$616,0), MATCH(AO$32,'Mapping cadres'!$B$1:$Z$1,0))</f>
        <v>0</v>
      </c>
      <c r="AP553" s="226">
        <f>INDEX('Uganda workforce data - raw'!$A$4:$F$619,MATCH($B553, 'Uganda workforce data - raw'!$B$4:$B$619,0), MATCH("Filled Female",'Uganda workforce data - raw'!$A$4:$F$4,0))*INDEX('Mapping cadres'!$B$1:$Z$616,MATCH($B553, 'Mapping cadres'!$B$1:$B$616,0), MATCH(AP$32,'Mapping cadres'!$B$1:$Z$1,0))</f>
        <v>0</v>
      </c>
      <c r="AQ553" s="226">
        <f>INDEX('Uganda workforce data - raw'!$A$4:$F$619,MATCH($B553, 'Uganda workforce data - raw'!$B$4:$B$619,0), MATCH("Filled Female",'Uganda workforce data - raw'!$A$4:$F$4,0))*INDEX('Mapping cadres'!$B$1:$Z$616,MATCH($B553, 'Mapping cadres'!$B$1:$B$616,0), MATCH(AQ$32,'Mapping cadres'!$B$1:$Z$1,0))</f>
        <v>0</v>
      </c>
      <c r="AR553" s="226">
        <f>INDEX('Uganda workforce data - raw'!$A$4:$F$619,MATCH($B553, 'Uganda workforce data - raw'!$B$4:$B$619,0), MATCH("Filled Female",'Uganda workforce data - raw'!$A$4:$F$4,0))*INDEX('Mapping cadres'!$B$1:$Z$616,MATCH($B553, 'Mapping cadres'!$B$1:$B$616,0), MATCH(AR$32,'Mapping cadres'!$B$1:$Z$1,0))</f>
        <v>0</v>
      </c>
      <c r="AS553" s="226">
        <f>INDEX('Uganda workforce data - raw'!$A$4:$F$619,MATCH($B553, 'Uganda workforce data - raw'!$B$4:$B$619,0), MATCH("Filled Female",'Uganda workforce data - raw'!$A$4:$F$4,0))*INDEX('Mapping cadres'!$B$1:$Z$616,MATCH($B553, 'Mapping cadres'!$B$1:$B$616,0), MATCH(AS$32,'Mapping cadres'!$B$1:$Z$1,0))</f>
        <v>0</v>
      </c>
      <c r="AT553" s="226">
        <f>INDEX('Uganda workforce data - raw'!$A$4:$F$619,MATCH($B553, 'Uganda workforce data - raw'!$B$4:$B$619,0), MATCH("Filled Female",'Uganda workforce data - raw'!$A$4:$F$4,0))*INDEX('Mapping cadres'!$B$1:$Z$616,MATCH($B553, 'Mapping cadres'!$B$1:$B$616,0), MATCH(AT$32,'Mapping cadres'!$B$1:$Z$1,0))</f>
        <v>0</v>
      </c>
      <c r="AU553" s="226">
        <f>INDEX('Uganda workforce data - raw'!$A$4:$F$619,MATCH($B553, 'Uganda workforce data - raw'!$B$4:$B$619,0), MATCH("Filled Female",'Uganda workforce data - raw'!$A$4:$F$4,0))*INDEX('Mapping cadres'!$B$1:$Z$616,MATCH($B553, 'Mapping cadres'!$B$1:$B$616,0), MATCH(AU$32,'Mapping cadres'!$B$1:$Z$1,0))</f>
        <v>0</v>
      </c>
      <c r="AV553" s="226">
        <f>INDEX('Uganda workforce data - raw'!$A$4:$F$619,MATCH($B553, 'Uganda workforce data - raw'!$B$4:$B$619,0), MATCH("Filled Female",'Uganda workforce data - raw'!$A$4:$F$4,0))*INDEX('Mapping cadres'!$B$1:$Z$616,MATCH($B553, 'Mapping cadres'!$B$1:$B$616,0), MATCH(AV$32,'Mapping cadres'!$B$1:$Z$1,0))</f>
        <v>0</v>
      </c>
      <c r="AW553" s="226">
        <f>INDEX('Uganda workforce data - raw'!$A$4:$F$619,MATCH($B553, 'Uganda workforce data - raw'!$B$4:$B$619,0), MATCH("Filled Female",'Uganda workforce data - raw'!$A$4:$F$4,0))*INDEX('Mapping cadres'!$B$1:$Z$616,MATCH($B553, 'Mapping cadres'!$B$1:$B$616,0), MATCH(AW$32,'Mapping cadres'!$B$1:$Z$1,0))</f>
        <v>0</v>
      </c>
      <c r="AX553" s="226">
        <f>INDEX('Uganda workforce data - raw'!$A$4:$F$619,MATCH($B553, 'Uganda workforce data - raw'!$B$4:$B$619,0), MATCH("Filled Female",'Uganda workforce data - raw'!$A$4:$F$4,0))*INDEX('Mapping cadres'!$B$1:$Z$616,MATCH($B553, 'Mapping cadres'!$B$1:$B$616,0), MATCH(AX$32,'Mapping cadres'!$B$1:$Z$1,0))</f>
        <v>0</v>
      </c>
      <c r="AY553" s="226">
        <f t="shared" si="197"/>
        <v>3</v>
      </c>
      <c r="AZ553" s="226">
        <f t="shared" si="198"/>
        <v>0</v>
      </c>
      <c r="BA553" s="226">
        <f t="shared" si="199"/>
        <v>0</v>
      </c>
      <c r="BB553" s="226">
        <f t="shared" si="200"/>
        <v>0</v>
      </c>
      <c r="BC553" s="226">
        <f t="shared" si="201"/>
        <v>0</v>
      </c>
      <c r="BD553" s="226">
        <f t="shared" si="202"/>
        <v>0</v>
      </c>
      <c r="BE553" s="226">
        <f t="shared" si="203"/>
        <v>0</v>
      </c>
      <c r="BF553" s="226">
        <f t="shared" si="204"/>
        <v>0</v>
      </c>
      <c r="BG553" s="226">
        <f t="shared" si="205"/>
        <v>0</v>
      </c>
      <c r="BH553" s="226">
        <f t="shared" si="206"/>
        <v>0</v>
      </c>
      <c r="BI553" s="226">
        <f t="shared" si="207"/>
        <v>0</v>
      </c>
      <c r="BJ553" s="226">
        <f t="shared" si="208"/>
        <v>0</v>
      </c>
      <c r="BK553" s="226">
        <f t="shared" si="209"/>
        <v>0</v>
      </c>
      <c r="BL553" s="226">
        <f t="shared" si="210"/>
        <v>0</v>
      </c>
      <c r="BM553" s="226">
        <f t="shared" si="211"/>
        <v>0</v>
      </c>
      <c r="BN553" s="226">
        <f t="shared" si="212"/>
        <v>0</v>
      </c>
      <c r="BO553" s="226">
        <f t="shared" si="213"/>
        <v>0</v>
      </c>
      <c r="BP553" s="226">
        <f t="shared" si="214"/>
        <v>0</v>
      </c>
      <c r="BQ553" s="226">
        <f t="shared" si="215"/>
        <v>0</v>
      </c>
      <c r="BR553" s="226">
        <f t="shared" si="216"/>
        <v>0</v>
      </c>
      <c r="BS553" s="226">
        <f t="shared" si="217"/>
        <v>0</v>
      </c>
      <c r="BT553" s="226">
        <f t="shared" si="218"/>
        <v>0</v>
      </c>
      <c r="BU553" s="226">
        <f t="shared" si="219"/>
        <v>0</v>
      </c>
      <c r="BV553" s="226">
        <f t="shared" si="220"/>
        <v>0</v>
      </c>
    </row>
    <row r="554" spans="1:74">
      <c r="A554" s="226">
        <v>522</v>
      </c>
      <c r="B554" s="226" t="s">
        <v>1819</v>
      </c>
      <c r="C554" s="226">
        <f>INDEX('Uganda workforce data - raw'!$A$4:$F$619,MATCH($B554, 'Uganda workforce data - raw'!$B$4:$B$619,0), MATCH("Filled Male",'Uganda workforce data - raw'!$A$4:$F$4,0))*INDEX('Mapping cadres'!$B$1:$Z$616,MATCH($B554, 'Mapping cadres'!$B$1:$B$616,0), MATCH(C$32,'Mapping cadres'!$B$1:$Z$1,0))</f>
        <v>0</v>
      </c>
      <c r="D554" s="226">
        <f>INDEX('Uganda workforce data - raw'!$A$4:$F$619,MATCH($B554, 'Uganda workforce data - raw'!$B$4:$B$619,0), MATCH("Filled Male",'Uganda workforce data - raw'!$A$4:$F$4,0))*INDEX('Mapping cadres'!$B$1:$Z$616,MATCH($B554, 'Mapping cadres'!$B$1:$B$616,0), MATCH(D$32,'Mapping cadres'!$B$1:$Z$1,0))</f>
        <v>0</v>
      </c>
      <c r="E554" s="226">
        <f>INDEX('Uganda workforce data - raw'!$A$4:$F$619,MATCH($B554, 'Uganda workforce data - raw'!$B$4:$B$619,0), MATCH("Filled Male",'Uganda workforce data - raw'!$A$4:$F$4,0))*INDEX('Mapping cadres'!$B$1:$Z$616,MATCH($B554, 'Mapping cadres'!$B$1:$B$616,0), MATCH(E$32,'Mapping cadres'!$B$1:$Z$1,0))</f>
        <v>0</v>
      </c>
      <c r="F554" s="226">
        <f>INDEX('Uganda workforce data - raw'!$A$4:$F$619,MATCH($B554, 'Uganda workforce data - raw'!$B$4:$B$619,0), MATCH("Filled Male",'Uganda workforce data - raw'!$A$4:$F$4,0))*INDEX('Mapping cadres'!$B$1:$Z$616,MATCH($B554, 'Mapping cadres'!$B$1:$B$616,0), MATCH(F$32,'Mapping cadres'!$B$1:$Z$1,0))</f>
        <v>0</v>
      </c>
      <c r="G554" s="226">
        <f>INDEX('Uganda workforce data - raw'!$A$4:$F$619,MATCH($B554, 'Uganda workforce data - raw'!$B$4:$B$619,0), MATCH("Filled Male",'Uganda workforce data - raw'!$A$4:$F$4,0))*INDEX('Mapping cadres'!$B$1:$Z$616,MATCH($B554, 'Mapping cadres'!$B$1:$B$616,0), MATCH(G$32,'Mapping cadres'!$B$1:$Z$1,0))</f>
        <v>0</v>
      </c>
      <c r="H554" s="226">
        <f>INDEX('Uganda workforce data - raw'!$A$4:$F$619,MATCH($B554, 'Uganda workforce data - raw'!$B$4:$B$619,0), MATCH("Filled Male",'Uganda workforce data - raw'!$A$4:$F$4,0))*INDEX('Mapping cadres'!$B$1:$Z$616,MATCH($B554, 'Mapping cadres'!$B$1:$B$616,0), MATCH(H$32,'Mapping cadres'!$B$1:$Z$1,0))</f>
        <v>0</v>
      </c>
      <c r="I554" s="226">
        <f>INDEX('Uganda workforce data - raw'!$A$4:$F$619,MATCH($B554, 'Uganda workforce data - raw'!$B$4:$B$619,0), MATCH("Filled Male",'Uganda workforce data - raw'!$A$4:$F$4,0))*INDEX('Mapping cadres'!$B$1:$Z$616,MATCH($B554, 'Mapping cadres'!$B$1:$B$616,0), MATCH(I$32,'Mapping cadres'!$B$1:$Z$1,0))</f>
        <v>0</v>
      </c>
      <c r="J554" s="226">
        <f>INDEX('Uganda workforce data - raw'!$A$4:$F$619,MATCH($B554, 'Uganda workforce data - raw'!$B$4:$B$619,0), MATCH("Filled Male",'Uganda workforce data - raw'!$A$4:$F$4,0))*INDEX('Mapping cadres'!$B$1:$Z$616,MATCH($B554, 'Mapping cadres'!$B$1:$B$616,0), MATCH(J$32,'Mapping cadres'!$B$1:$Z$1,0))</f>
        <v>0</v>
      </c>
      <c r="K554" s="226">
        <f>INDEX('Uganda workforce data - raw'!$A$4:$F$619,MATCH($B554, 'Uganda workforce data - raw'!$B$4:$B$619,0), MATCH("Filled Male",'Uganda workforce data - raw'!$A$4:$F$4,0))*INDEX('Mapping cadres'!$B$1:$Z$616,MATCH($B554, 'Mapping cadres'!$B$1:$B$616,0), MATCH(K$32,'Mapping cadres'!$B$1:$Z$1,0))</f>
        <v>0</v>
      </c>
      <c r="L554" s="226">
        <f>INDEX('Uganda workforce data - raw'!$A$4:$F$619,MATCH($B554, 'Uganda workforce data - raw'!$B$4:$B$619,0), MATCH("Filled Male",'Uganda workforce data - raw'!$A$4:$F$4,0))*INDEX('Mapping cadres'!$B$1:$Z$616,MATCH($B554, 'Mapping cadres'!$B$1:$B$616,0), MATCH(L$32,'Mapping cadres'!$B$1:$Z$1,0))</f>
        <v>0</v>
      </c>
      <c r="M554" s="226">
        <f>INDEX('Uganda workforce data - raw'!$A$4:$F$619,MATCH($B554, 'Uganda workforce data - raw'!$B$4:$B$619,0), MATCH("Filled Male",'Uganda workforce data - raw'!$A$4:$F$4,0))*INDEX('Mapping cadres'!$B$1:$Z$616,MATCH($B554, 'Mapping cadres'!$B$1:$B$616,0), MATCH(M$32,'Mapping cadres'!$B$1:$Z$1,0))</f>
        <v>0</v>
      </c>
      <c r="N554" s="226">
        <f>INDEX('Uganda workforce data - raw'!$A$4:$F$619,MATCH($B554, 'Uganda workforce data - raw'!$B$4:$B$619,0), MATCH("Filled Male",'Uganda workforce data - raw'!$A$4:$F$4,0))*INDEX('Mapping cadres'!$B$1:$Z$616,MATCH($B554, 'Mapping cadres'!$B$1:$B$616,0), MATCH(N$32,'Mapping cadres'!$B$1:$Z$1,0))</f>
        <v>0</v>
      </c>
      <c r="O554" s="226">
        <f>INDEX('Uganda workforce data - raw'!$A$4:$F$619,MATCH($B554, 'Uganda workforce data - raw'!$B$4:$B$619,0), MATCH("Filled Male",'Uganda workforce data - raw'!$A$4:$F$4,0))*INDEX('Mapping cadres'!$B$1:$Z$616,MATCH($B554, 'Mapping cadres'!$B$1:$B$616,0), MATCH(O$32,'Mapping cadres'!$B$1:$Z$1,0))</f>
        <v>0</v>
      </c>
      <c r="P554" s="226">
        <f>INDEX('Uganda workforce data - raw'!$A$4:$F$619,MATCH($B554, 'Uganda workforce data - raw'!$B$4:$B$619,0), MATCH("Filled Male",'Uganda workforce data - raw'!$A$4:$F$4,0))*INDEX('Mapping cadres'!$B$1:$Z$616,MATCH($B554, 'Mapping cadres'!$B$1:$B$616,0), MATCH(P$32,'Mapping cadres'!$B$1:$Z$1,0))</f>
        <v>16</v>
      </c>
      <c r="Q554" s="226">
        <f>INDEX('Uganda workforce data - raw'!$A$4:$F$619,MATCH($B554, 'Uganda workforce data - raw'!$B$4:$B$619,0), MATCH("Filled Male",'Uganda workforce data - raw'!$A$4:$F$4,0))*INDEX('Mapping cadres'!$B$1:$Z$616,MATCH($B554, 'Mapping cadres'!$B$1:$B$616,0), MATCH(Q$32,'Mapping cadres'!$B$1:$Z$1,0))</f>
        <v>0</v>
      </c>
      <c r="R554" s="226">
        <f>INDEX('Uganda workforce data - raw'!$A$4:$F$619,MATCH($B554, 'Uganda workforce data - raw'!$B$4:$B$619,0), MATCH("Filled Male",'Uganda workforce data - raw'!$A$4:$F$4,0))*INDEX('Mapping cadres'!$B$1:$Z$616,MATCH($B554, 'Mapping cadres'!$B$1:$B$616,0), MATCH(R$32,'Mapping cadres'!$B$1:$Z$1,0))</f>
        <v>0</v>
      </c>
      <c r="S554" s="226">
        <f>INDEX('Uganda workforce data - raw'!$A$4:$F$619,MATCH($B554, 'Uganda workforce data - raw'!$B$4:$B$619,0), MATCH("Filled Male",'Uganda workforce data - raw'!$A$4:$F$4,0))*INDEX('Mapping cadres'!$B$1:$Z$616,MATCH($B554, 'Mapping cadres'!$B$1:$B$616,0), MATCH(S$32,'Mapping cadres'!$B$1:$Z$1,0))</f>
        <v>0</v>
      </c>
      <c r="T554" s="226">
        <f>INDEX('Uganda workforce data - raw'!$A$4:$F$619,MATCH($B554, 'Uganda workforce data - raw'!$B$4:$B$619,0), MATCH("Filled Male",'Uganda workforce data - raw'!$A$4:$F$4,0))*INDEX('Mapping cadres'!$B$1:$Z$616,MATCH($B554, 'Mapping cadres'!$B$1:$B$616,0), MATCH(T$32,'Mapping cadres'!$B$1:$Z$1,0))</f>
        <v>0</v>
      </c>
      <c r="U554" s="226">
        <f>INDEX('Uganda workforce data - raw'!$A$4:$F$619,MATCH($B554, 'Uganda workforce data - raw'!$B$4:$B$619,0), MATCH("Filled Male",'Uganda workforce data - raw'!$A$4:$F$4,0))*INDEX('Mapping cadres'!$B$1:$Z$616,MATCH($B554, 'Mapping cadres'!$B$1:$B$616,0), MATCH(U$32,'Mapping cadres'!$B$1:$Z$1,0))</f>
        <v>0</v>
      </c>
      <c r="V554" s="226">
        <f>INDEX('Uganda workforce data - raw'!$A$4:$F$619,MATCH($B554, 'Uganda workforce data - raw'!$B$4:$B$619,0), MATCH("Filled Male",'Uganda workforce data - raw'!$A$4:$F$4,0))*INDEX('Mapping cadres'!$B$1:$Z$616,MATCH($B554, 'Mapping cadres'!$B$1:$B$616,0), MATCH(V$32,'Mapping cadres'!$B$1:$Z$1,0))</f>
        <v>0</v>
      </c>
      <c r="W554" s="226">
        <f>INDEX('Uganda workforce data - raw'!$A$4:$F$619,MATCH($B554, 'Uganda workforce data - raw'!$B$4:$B$619,0), MATCH("Filled Male",'Uganda workforce data - raw'!$A$4:$F$4,0))*INDEX('Mapping cadres'!$B$1:$Z$616,MATCH($B554, 'Mapping cadres'!$B$1:$B$616,0), MATCH(W$32,'Mapping cadres'!$B$1:$Z$1,0))</f>
        <v>0</v>
      </c>
      <c r="X554" s="226">
        <f>INDEX('Uganda workforce data - raw'!$A$4:$F$619,MATCH($B554, 'Uganda workforce data - raw'!$B$4:$B$619,0), MATCH("Filled Male",'Uganda workforce data - raw'!$A$4:$F$4,0))*INDEX('Mapping cadres'!$B$1:$Z$616,MATCH($B554, 'Mapping cadres'!$B$1:$B$616,0), MATCH(X$32,'Mapping cadres'!$B$1:$Z$1,0))</f>
        <v>0</v>
      </c>
      <c r="Y554" s="226">
        <f>INDEX('Uganda workforce data - raw'!$A$4:$F$619,MATCH($B554, 'Uganda workforce data - raw'!$B$4:$B$619,0), MATCH("Filled Male",'Uganda workforce data - raw'!$A$4:$F$4,0))*INDEX('Mapping cadres'!$B$1:$Z$616,MATCH($B554, 'Mapping cadres'!$B$1:$B$616,0), MATCH(Y$32,'Mapping cadres'!$B$1:$Z$1,0))</f>
        <v>0</v>
      </c>
      <c r="Z554" s="226">
        <f>INDEX('Uganda workforce data - raw'!$A$4:$F$619,MATCH($B554, 'Uganda workforce data - raw'!$B$4:$B$619,0), MATCH("Filled Male",'Uganda workforce data - raw'!$A$4:$F$4,0))*INDEX('Mapping cadres'!$B$1:$Z$616,MATCH($B554, 'Mapping cadres'!$B$1:$B$616,0), MATCH(Z$32,'Mapping cadres'!$B$1:$Z$1,0))</f>
        <v>0</v>
      </c>
      <c r="AA554" s="226">
        <f>INDEX('Uganda workforce data - raw'!$A$4:$F$619,MATCH($B554, 'Uganda workforce data - raw'!$B$4:$B$619,0), MATCH("Filled Female",'Uganda workforce data - raw'!$A$4:$F$4,0))*INDEX('Mapping cadres'!$B$1:$Z$616,MATCH($B554, 'Mapping cadres'!$B$1:$B$616,0), MATCH(AA$32,'Mapping cadres'!$B$1:$Z$1,0))</f>
        <v>0</v>
      </c>
      <c r="AB554" s="226">
        <f>INDEX('Uganda workforce data - raw'!$A$4:$F$619,MATCH($B554, 'Uganda workforce data - raw'!$B$4:$B$619,0), MATCH("Filled Female",'Uganda workforce data - raw'!$A$4:$F$4,0))*INDEX('Mapping cadres'!$B$1:$Z$616,MATCH($B554, 'Mapping cadres'!$B$1:$B$616,0), MATCH(AB$32,'Mapping cadres'!$B$1:$Z$1,0))</f>
        <v>0</v>
      </c>
      <c r="AC554" s="226">
        <f>INDEX('Uganda workforce data - raw'!$A$4:$F$619,MATCH($B554, 'Uganda workforce data - raw'!$B$4:$B$619,0), MATCH("Filled Female",'Uganda workforce data - raw'!$A$4:$F$4,0))*INDEX('Mapping cadres'!$B$1:$Z$616,MATCH($B554, 'Mapping cadres'!$B$1:$B$616,0), MATCH(AC$32,'Mapping cadres'!$B$1:$Z$1,0))</f>
        <v>0</v>
      </c>
      <c r="AD554" s="226">
        <f>INDEX('Uganda workforce data - raw'!$A$4:$F$619,MATCH($B554, 'Uganda workforce data - raw'!$B$4:$B$619,0), MATCH("Filled Female",'Uganda workforce data - raw'!$A$4:$F$4,0))*INDEX('Mapping cadres'!$B$1:$Z$616,MATCH($B554, 'Mapping cadres'!$B$1:$B$616,0), MATCH(AD$32,'Mapping cadres'!$B$1:$Z$1,0))</f>
        <v>0</v>
      </c>
      <c r="AE554" s="226">
        <f>INDEX('Uganda workforce data - raw'!$A$4:$F$619,MATCH($B554, 'Uganda workforce data - raw'!$B$4:$B$619,0), MATCH("Filled Female",'Uganda workforce data - raw'!$A$4:$F$4,0))*INDEX('Mapping cadres'!$B$1:$Z$616,MATCH($B554, 'Mapping cadres'!$B$1:$B$616,0), MATCH(AE$32,'Mapping cadres'!$B$1:$Z$1,0))</f>
        <v>0</v>
      </c>
      <c r="AF554" s="226">
        <f>INDEX('Uganda workforce data - raw'!$A$4:$F$619,MATCH($B554, 'Uganda workforce data - raw'!$B$4:$B$619,0), MATCH("Filled Female",'Uganda workforce data - raw'!$A$4:$F$4,0))*INDEX('Mapping cadres'!$B$1:$Z$616,MATCH($B554, 'Mapping cadres'!$B$1:$B$616,0), MATCH(AF$32,'Mapping cadres'!$B$1:$Z$1,0))</f>
        <v>0</v>
      </c>
      <c r="AG554" s="226">
        <f>INDEX('Uganda workforce data - raw'!$A$4:$F$619,MATCH($B554, 'Uganda workforce data - raw'!$B$4:$B$619,0), MATCH("Filled Female",'Uganda workforce data - raw'!$A$4:$F$4,0))*INDEX('Mapping cadres'!$B$1:$Z$616,MATCH($B554, 'Mapping cadres'!$B$1:$B$616,0), MATCH(AG$32,'Mapping cadres'!$B$1:$Z$1,0))</f>
        <v>0</v>
      </c>
      <c r="AH554" s="226">
        <f>INDEX('Uganda workforce data - raw'!$A$4:$F$619,MATCH($B554, 'Uganda workforce data - raw'!$B$4:$B$619,0), MATCH("Filled Female",'Uganda workforce data - raw'!$A$4:$F$4,0))*INDEX('Mapping cadres'!$B$1:$Z$616,MATCH($B554, 'Mapping cadres'!$B$1:$B$616,0), MATCH(AH$32,'Mapping cadres'!$B$1:$Z$1,0))</f>
        <v>0</v>
      </c>
      <c r="AI554" s="226">
        <f>INDEX('Uganda workforce data - raw'!$A$4:$F$619,MATCH($B554, 'Uganda workforce data - raw'!$B$4:$B$619,0), MATCH("Filled Female",'Uganda workforce data - raw'!$A$4:$F$4,0))*INDEX('Mapping cadres'!$B$1:$Z$616,MATCH($B554, 'Mapping cadres'!$B$1:$B$616,0), MATCH(AI$32,'Mapping cadres'!$B$1:$Z$1,0))</f>
        <v>0</v>
      </c>
      <c r="AJ554" s="226">
        <f>INDEX('Uganda workforce data - raw'!$A$4:$F$619,MATCH($B554, 'Uganda workforce data - raw'!$B$4:$B$619,0), MATCH("Filled Female",'Uganda workforce data - raw'!$A$4:$F$4,0))*INDEX('Mapping cadres'!$B$1:$Z$616,MATCH($B554, 'Mapping cadres'!$B$1:$B$616,0), MATCH(AJ$32,'Mapping cadres'!$B$1:$Z$1,0))</f>
        <v>0</v>
      </c>
      <c r="AK554" s="226">
        <f>INDEX('Uganda workforce data - raw'!$A$4:$F$619,MATCH($B554, 'Uganda workforce data - raw'!$B$4:$B$619,0), MATCH("Filled Female",'Uganda workforce data - raw'!$A$4:$F$4,0))*INDEX('Mapping cadres'!$B$1:$Z$616,MATCH($B554, 'Mapping cadres'!$B$1:$B$616,0), MATCH(AK$32,'Mapping cadres'!$B$1:$Z$1,0))</f>
        <v>0</v>
      </c>
      <c r="AL554" s="226">
        <f>INDEX('Uganda workforce data - raw'!$A$4:$F$619,MATCH($B554, 'Uganda workforce data - raw'!$B$4:$B$619,0), MATCH("Filled Female",'Uganda workforce data - raw'!$A$4:$F$4,0))*INDEX('Mapping cadres'!$B$1:$Z$616,MATCH($B554, 'Mapping cadres'!$B$1:$B$616,0), MATCH(AL$32,'Mapping cadres'!$B$1:$Z$1,0))</f>
        <v>0</v>
      </c>
      <c r="AM554" s="226">
        <f>INDEX('Uganda workforce data - raw'!$A$4:$F$619,MATCH($B554, 'Uganda workforce data - raw'!$B$4:$B$619,0), MATCH("Filled Female",'Uganda workforce data - raw'!$A$4:$F$4,0))*INDEX('Mapping cadres'!$B$1:$Z$616,MATCH($B554, 'Mapping cadres'!$B$1:$B$616,0), MATCH(AM$32,'Mapping cadres'!$B$1:$Z$1,0))</f>
        <v>0</v>
      </c>
      <c r="AN554" s="226">
        <f>INDEX('Uganda workforce data - raw'!$A$4:$F$619,MATCH($B554, 'Uganda workforce data - raw'!$B$4:$B$619,0), MATCH("Filled Female",'Uganda workforce data - raw'!$A$4:$F$4,0))*INDEX('Mapping cadres'!$B$1:$Z$616,MATCH($B554, 'Mapping cadres'!$B$1:$B$616,0), MATCH(AN$32,'Mapping cadres'!$B$1:$Z$1,0))</f>
        <v>6</v>
      </c>
      <c r="AO554" s="226">
        <f>INDEX('Uganda workforce data - raw'!$A$4:$F$619,MATCH($B554, 'Uganda workforce data - raw'!$B$4:$B$619,0), MATCH("Filled Female",'Uganda workforce data - raw'!$A$4:$F$4,0))*INDEX('Mapping cadres'!$B$1:$Z$616,MATCH($B554, 'Mapping cadres'!$B$1:$B$616,0), MATCH(AO$32,'Mapping cadres'!$B$1:$Z$1,0))</f>
        <v>0</v>
      </c>
      <c r="AP554" s="226">
        <f>INDEX('Uganda workforce data - raw'!$A$4:$F$619,MATCH($B554, 'Uganda workforce data - raw'!$B$4:$B$619,0), MATCH("Filled Female",'Uganda workforce data - raw'!$A$4:$F$4,0))*INDEX('Mapping cadres'!$B$1:$Z$616,MATCH($B554, 'Mapping cadres'!$B$1:$B$616,0), MATCH(AP$32,'Mapping cadres'!$B$1:$Z$1,0))</f>
        <v>0</v>
      </c>
      <c r="AQ554" s="226">
        <f>INDEX('Uganda workforce data - raw'!$A$4:$F$619,MATCH($B554, 'Uganda workforce data - raw'!$B$4:$B$619,0), MATCH("Filled Female",'Uganda workforce data - raw'!$A$4:$F$4,0))*INDEX('Mapping cadres'!$B$1:$Z$616,MATCH($B554, 'Mapping cadres'!$B$1:$B$616,0), MATCH(AQ$32,'Mapping cadres'!$B$1:$Z$1,0))</f>
        <v>0</v>
      </c>
      <c r="AR554" s="226">
        <f>INDEX('Uganda workforce data - raw'!$A$4:$F$619,MATCH($B554, 'Uganda workforce data - raw'!$B$4:$B$619,0), MATCH("Filled Female",'Uganda workforce data - raw'!$A$4:$F$4,0))*INDEX('Mapping cadres'!$B$1:$Z$616,MATCH($B554, 'Mapping cadres'!$B$1:$B$616,0), MATCH(AR$32,'Mapping cadres'!$B$1:$Z$1,0))</f>
        <v>0</v>
      </c>
      <c r="AS554" s="226">
        <f>INDEX('Uganda workforce data - raw'!$A$4:$F$619,MATCH($B554, 'Uganda workforce data - raw'!$B$4:$B$619,0), MATCH("Filled Female",'Uganda workforce data - raw'!$A$4:$F$4,0))*INDEX('Mapping cadres'!$B$1:$Z$616,MATCH($B554, 'Mapping cadres'!$B$1:$B$616,0), MATCH(AS$32,'Mapping cadres'!$B$1:$Z$1,0))</f>
        <v>0</v>
      </c>
      <c r="AT554" s="226">
        <f>INDEX('Uganda workforce data - raw'!$A$4:$F$619,MATCH($B554, 'Uganda workforce data - raw'!$B$4:$B$619,0), MATCH("Filled Female",'Uganda workforce data - raw'!$A$4:$F$4,0))*INDEX('Mapping cadres'!$B$1:$Z$616,MATCH($B554, 'Mapping cadres'!$B$1:$B$616,0), MATCH(AT$32,'Mapping cadres'!$B$1:$Z$1,0))</f>
        <v>0</v>
      </c>
      <c r="AU554" s="226">
        <f>INDEX('Uganda workforce data - raw'!$A$4:$F$619,MATCH($B554, 'Uganda workforce data - raw'!$B$4:$B$619,0), MATCH("Filled Female",'Uganda workforce data - raw'!$A$4:$F$4,0))*INDEX('Mapping cadres'!$B$1:$Z$616,MATCH($B554, 'Mapping cadres'!$B$1:$B$616,0), MATCH(AU$32,'Mapping cadres'!$B$1:$Z$1,0))</f>
        <v>0</v>
      </c>
      <c r="AV554" s="226">
        <f>INDEX('Uganda workforce data - raw'!$A$4:$F$619,MATCH($B554, 'Uganda workforce data - raw'!$B$4:$B$619,0), MATCH("Filled Female",'Uganda workforce data - raw'!$A$4:$F$4,0))*INDEX('Mapping cadres'!$B$1:$Z$616,MATCH($B554, 'Mapping cadres'!$B$1:$B$616,0), MATCH(AV$32,'Mapping cadres'!$B$1:$Z$1,0))</f>
        <v>0</v>
      </c>
      <c r="AW554" s="226">
        <f>INDEX('Uganda workforce data - raw'!$A$4:$F$619,MATCH($B554, 'Uganda workforce data - raw'!$B$4:$B$619,0), MATCH("Filled Female",'Uganda workforce data - raw'!$A$4:$F$4,0))*INDEX('Mapping cadres'!$B$1:$Z$616,MATCH($B554, 'Mapping cadres'!$B$1:$B$616,0), MATCH(AW$32,'Mapping cadres'!$B$1:$Z$1,0))</f>
        <v>0</v>
      </c>
      <c r="AX554" s="226">
        <f>INDEX('Uganda workforce data - raw'!$A$4:$F$619,MATCH($B554, 'Uganda workforce data - raw'!$B$4:$B$619,0), MATCH("Filled Female",'Uganda workforce data - raw'!$A$4:$F$4,0))*INDEX('Mapping cadres'!$B$1:$Z$616,MATCH($B554, 'Mapping cadres'!$B$1:$B$616,0), MATCH(AX$32,'Mapping cadres'!$B$1:$Z$1,0))</f>
        <v>0</v>
      </c>
      <c r="AY554" s="226">
        <f t="shared" si="197"/>
        <v>0</v>
      </c>
      <c r="AZ554" s="226">
        <f t="shared" si="198"/>
        <v>0</v>
      </c>
      <c r="BA554" s="226">
        <f t="shared" si="199"/>
        <v>0</v>
      </c>
      <c r="BB554" s="226">
        <f t="shared" si="200"/>
        <v>0</v>
      </c>
      <c r="BC554" s="226">
        <f t="shared" si="201"/>
        <v>0</v>
      </c>
      <c r="BD554" s="226">
        <f t="shared" si="202"/>
        <v>0</v>
      </c>
      <c r="BE554" s="226">
        <f t="shared" si="203"/>
        <v>0</v>
      </c>
      <c r="BF554" s="226">
        <f t="shared" si="204"/>
        <v>0</v>
      </c>
      <c r="BG554" s="226">
        <f t="shared" si="205"/>
        <v>0</v>
      </c>
      <c r="BH554" s="226">
        <f t="shared" si="206"/>
        <v>0</v>
      </c>
      <c r="BI554" s="226">
        <f t="shared" si="207"/>
        <v>0</v>
      </c>
      <c r="BJ554" s="226">
        <f t="shared" si="208"/>
        <v>0</v>
      </c>
      <c r="BK554" s="226">
        <f t="shared" si="209"/>
        <v>0</v>
      </c>
      <c r="BL554" s="226">
        <f t="shared" si="210"/>
        <v>22</v>
      </c>
      <c r="BM554" s="226">
        <f t="shared" si="211"/>
        <v>0</v>
      </c>
      <c r="BN554" s="226">
        <f t="shared" si="212"/>
        <v>0</v>
      </c>
      <c r="BO554" s="226">
        <f t="shared" si="213"/>
        <v>0</v>
      </c>
      <c r="BP554" s="226">
        <f t="shared" si="214"/>
        <v>0</v>
      </c>
      <c r="BQ554" s="226">
        <f t="shared" si="215"/>
        <v>0</v>
      </c>
      <c r="BR554" s="226">
        <f t="shared" si="216"/>
        <v>0</v>
      </c>
      <c r="BS554" s="226">
        <f t="shared" si="217"/>
        <v>0</v>
      </c>
      <c r="BT554" s="226">
        <f t="shared" si="218"/>
        <v>0</v>
      </c>
      <c r="BU554" s="226">
        <f t="shared" si="219"/>
        <v>0</v>
      </c>
      <c r="BV554" s="226">
        <f t="shared" si="220"/>
        <v>0</v>
      </c>
    </row>
    <row r="555" spans="1:74">
      <c r="A555" s="226">
        <v>523</v>
      </c>
      <c r="B555" s="226" t="s">
        <v>1820</v>
      </c>
      <c r="C555" s="226">
        <f>INDEX('Uganda workforce data - raw'!$A$4:$F$619,MATCH($B555, 'Uganda workforce data - raw'!$B$4:$B$619,0), MATCH("Filled Male",'Uganda workforce data - raw'!$A$4:$F$4,0))*INDEX('Mapping cadres'!$B$1:$Z$616,MATCH($B555, 'Mapping cadres'!$B$1:$B$616,0), MATCH(C$32,'Mapping cadres'!$B$1:$Z$1,0))</f>
        <v>0</v>
      </c>
      <c r="D555" s="226">
        <f>INDEX('Uganda workforce data - raw'!$A$4:$F$619,MATCH($B555, 'Uganda workforce data - raw'!$B$4:$B$619,0), MATCH("Filled Male",'Uganda workforce data - raw'!$A$4:$F$4,0))*INDEX('Mapping cadres'!$B$1:$Z$616,MATCH($B555, 'Mapping cadres'!$B$1:$B$616,0), MATCH(D$32,'Mapping cadres'!$B$1:$Z$1,0))</f>
        <v>0</v>
      </c>
      <c r="E555" s="226">
        <f>INDEX('Uganda workforce data - raw'!$A$4:$F$619,MATCH($B555, 'Uganda workforce data - raw'!$B$4:$B$619,0), MATCH("Filled Male",'Uganda workforce data - raw'!$A$4:$F$4,0))*INDEX('Mapping cadres'!$B$1:$Z$616,MATCH($B555, 'Mapping cadres'!$B$1:$B$616,0), MATCH(E$32,'Mapping cadres'!$B$1:$Z$1,0))</f>
        <v>0</v>
      </c>
      <c r="F555" s="226">
        <f>INDEX('Uganda workforce data - raw'!$A$4:$F$619,MATCH($B555, 'Uganda workforce data - raw'!$B$4:$B$619,0), MATCH("Filled Male",'Uganda workforce data - raw'!$A$4:$F$4,0))*INDEX('Mapping cadres'!$B$1:$Z$616,MATCH($B555, 'Mapping cadres'!$B$1:$B$616,0), MATCH(F$32,'Mapping cadres'!$B$1:$Z$1,0))</f>
        <v>0</v>
      </c>
      <c r="G555" s="226">
        <f>INDEX('Uganda workforce data - raw'!$A$4:$F$619,MATCH($B555, 'Uganda workforce data - raw'!$B$4:$B$619,0), MATCH("Filled Male",'Uganda workforce data - raw'!$A$4:$F$4,0))*INDEX('Mapping cadres'!$B$1:$Z$616,MATCH($B555, 'Mapping cadres'!$B$1:$B$616,0), MATCH(G$32,'Mapping cadres'!$B$1:$Z$1,0))</f>
        <v>0</v>
      </c>
      <c r="H555" s="226">
        <f>INDEX('Uganda workforce data - raw'!$A$4:$F$619,MATCH($B555, 'Uganda workforce data - raw'!$B$4:$B$619,0), MATCH("Filled Male",'Uganda workforce data - raw'!$A$4:$F$4,0))*INDEX('Mapping cadres'!$B$1:$Z$616,MATCH($B555, 'Mapping cadres'!$B$1:$B$616,0), MATCH(H$32,'Mapping cadres'!$B$1:$Z$1,0))</f>
        <v>0</v>
      </c>
      <c r="I555" s="226">
        <f>INDEX('Uganda workforce data - raw'!$A$4:$F$619,MATCH($B555, 'Uganda workforce data - raw'!$B$4:$B$619,0), MATCH("Filled Male",'Uganda workforce data - raw'!$A$4:$F$4,0))*INDEX('Mapping cadres'!$B$1:$Z$616,MATCH($B555, 'Mapping cadres'!$B$1:$B$616,0), MATCH(I$32,'Mapping cadres'!$B$1:$Z$1,0))</f>
        <v>0</v>
      </c>
      <c r="J555" s="226">
        <f>INDEX('Uganda workforce data - raw'!$A$4:$F$619,MATCH($B555, 'Uganda workforce data - raw'!$B$4:$B$619,0), MATCH("Filled Male",'Uganda workforce data - raw'!$A$4:$F$4,0))*INDEX('Mapping cadres'!$B$1:$Z$616,MATCH($B555, 'Mapping cadres'!$B$1:$B$616,0), MATCH(J$32,'Mapping cadres'!$B$1:$Z$1,0))</f>
        <v>0</v>
      </c>
      <c r="K555" s="226">
        <f>INDEX('Uganda workforce data - raw'!$A$4:$F$619,MATCH($B555, 'Uganda workforce data - raw'!$B$4:$B$619,0), MATCH("Filled Male",'Uganda workforce data - raw'!$A$4:$F$4,0))*INDEX('Mapping cadres'!$B$1:$Z$616,MATCH($B555, 'Mapping cadres'!$B$1:$B$616,0), MATCH(K$32,'Mapping cadres'!$B$1:$Z$1,0))</f>
        <v>0</v>
      </c>
      <c r="L555" s="226">
        <f>INDEX('Uganda workforce data - raw'!$A$4:$F$619,MATCH($B555, 'Uganda workforce data - raw'!$B$4:$B$619,0), MATCH("Filled Male",'Uganda workforce data - raw'!$A$4:$F$4,0))*INDEX('Mapping cadres'!$B$1:$Z$616,MATCH($B555, 'Mapping cadres'!$B$1:$B$616,0), MATCH(L$32,'Mapping cadres'!$B$1:$Z$1,0))</f>
        <v>0</v>
      </c>
      <c r="M555" s="226">
        <f>INDEX('Uganda workforce data - raw'!$A$4:$F$619,MATCH($B555, 'Uganda workforce data - raw'!$B$4:$B$619,0), MATCH("Filled Male",'Uganda workforce data - raw'!$A$4:$F$4,0))*INDEX('Mapping cadres'!$B$1:$Z$616,MATCH($B555, 'Mapping cadres'!$B$1:$B$616,0), MATCH(M$32,'Mapping cadres'!$B$1:$Z$1,0))</f>
        <v>0</v>
      </c>
      <c r="N555" s="226">
        <f>INDEX('Uganda workforce data - raw'!$A$4:$F$619,MATCH($B555, 'Uganda workforce data - raw'!$B$4:$B$619,0), MATCH("Filled Male",'Uganda workforce data - raw'!$A$4:$F$4,0))*INDEX('Mapping cadres'!$B$1:$Z$616,MATCH($B555, 'Mapping cadres'!$B$1:$B$616,0), MATCH(N$32,'Mapping cadres'!$B$1:$Z$1,0))</f>
        <v>0</v>
      </c>
      <c r="O555" s="226">
        <f>INDEX('Uganda workforce data - raw'!$A$4:$F$619,MATCH($B555, 'Uganda workforce data - raw'!$B$4:$B$619,0), MATCH("Filled Male",'Uganda workforce data - raw'!$A$4:$F$4,0))*INDEX('Mapping cadres'!$B$1:$Z$616,MATCH($B555, 'Mapping cadres'!$B$1:$B$616,0), MATCH(O$32,'Mapping cadres'!$B$1:$Z$1,0))</f>
        <v>0</v>
      </c>
      <c r="P555" s="226">
        <f>INDEX('Uganda workforce data - raw'!$A$4:$F$619,MATCH($B555, 'Uganda workforce data - raw'!$B$4:$B$619,0), MATCH("Filled Male",'Uganda workforce data - raw'!$A$4:$F$4,0))*INDEX('Mapping cadres'!$B$1:$Z$616,MATCH($B555, 'Mapping cadres'!$B$1:$B$616,0), MATCH(P$32,'Mapping cadres'!$B$1:$Z$1,0))</f>
        <v>9</v>
      </c>
      <c r="Q555" s="226">
        <f>INDEX('Uganda workforce data - raw'!$A$4:$F$619,MATCH($B555, 'Uganda workforce data - raw'!$B$4:$B$619,0), MATCH("Filled Male",'Uganda workforce data - raw'!$A$4:$F$4,0))*INDEX('Mapping cadres'!$B$1:$Z$616,MATCH($B555, 'Mapping cadres'!$B$1:$B$616,0), MATCH(Q$32,'Mapping cadres'!$B$1:$Z$1,0))</f>
        <v>0</v>
      </c>
      <c r="R555" s="226">
        <f>INDEX('Uganda workforce data - raw'!$A$4:$F$619,MATCH($B555, 'Uganda workforce data - raw'!$B$4:$B$619,0), MATCH("Filled Male",'Uganda workforce data - raw'!$A$4:$F$4,0))*INDEX('Mapping cadres'!$B$1:$Z$616,MATCH($B555, 'Mapping cadres'!$B$1:$B$616,0), MATCH(R$32,'Mapping cadres'!$B$1:$Z$1,0))</f>
        <v>0</v>
      </c>
      <c r="S555" s="226">
        <f>INDEX('Uganda workforce data - raw'!$A$4:$F$619,MATCH($B555, 'Uganda workforce data - raw'!$B$4:$B$619,0), MATCH("Filled Male",'Uganda workforce data - raw'!$A$4:$F$4,0))*INDEX('Mapping cadres'!$B$1:$Z$616,MATCH($B555, 'Mapping cadres'!$B$1:$B$616,0), MATCH(S$32,'Mapping cadres'!$B$1:$Z$1,0))</f>
        <v>0</v>
      </c>
      <c r="T555" s="226">
        <f>INDEX('Uganda workforce data - raw'!$A$4:$F$619,MATCH($B555, 'Uganda workforce data - raw'!$B$4:$B$619,0), MATCH("Filled Male",'Uganda workforce data - raw'!$A$4:$F$4,0))*INDEX('Mapping cadres'!$B$1:$Z$616,MATCH($B555, 'Mapping cadres'!$B$1:$B$616,0), MATCH(T$32,'Mapping cadres'!$B$1:$Z$1,0))</f>
        <v>0</v>
      </c>
      <c r="U555" s="226">
        <f>INDEX('Uganda workforce data - raw'!$A$4:$F$619,MATCH($B555, 'Uganda workforce data - raw'!$B$4:$B$619,0), MATCH("Filled Male",'Uganda workforce data - raw'!$A$4:$F$4,0))*INDEX('Mapping cadres'!$B$1:$Z$616,MATCH($B555, 'Mapping cadres'!$B$1:$B$616,0), MATCH(U$32,'Mapping cadres'!$B$1:$Z$1,0))</f>
        <v>0</v>
      </c>
      <c r="V555" s="226">
        <f>INDEX('Uganda workforce data - raw'!$A$4:$F$619,MATCH($B555, 'Uganda workforce data - raw'!$B$4:$B$619,0), MATCH("Filled Male",'Uganda workforce data - raw'!$A$4:$F$4,0))*INDEX('Mapping cadres'!$B$1:$Z$616,MATCH($B555, 'Mapping cadres'!$B$1:$B$616,0), MATCH(V$32,'Mapping cadres'!$B$1:$Z$1,0))</f>
        <v>0</v>
      </c>
      <c r="W555" s="226">
        <f>INDEX('Uganda workforce data - raw'!$A$4:$F$619,MATCH($B555, 'Uganda workforce data - raw'!$B$4:$B$619,0), MATCH("Filled Male",'Uganda workforce data - raw'!$A$4:$F$4,0))*INDEX('Mapping cadres'!$B$1:$Z$616,MATCH($B555, 'Mapping cadres'!$B$1:$B$616,0), MATCH(W$32,'Mapping cadres'!$B$1:$Z$1,0))</f>
        <v>0</v>
      </c>
      <c r="X555" s="226">
        <f>INDEX('Uganda workforce data - raw'!$A$4:$F$619,MATCH($B555, 'Uganda workforce data - raw'!$B$4:$B$619,0), MATCH("Filled Male",'Uganda workforce data - raw'!$A$4:$F$4,0))*INDEX('Mapping cadres'!$B$1:$Z$616,MATCH($B555, 'Mapping cadres'!$B$1:$B$616,0), MATCH(X$32,'Mapping cadres'!$B$1:$Z$1,0))</f>
        <v>0</v>
      </c>
      <c r="Y555" s="226">
        <f>INDEX('Uganda workforce data - raw'!$A$4:$F$619,MATCH($B555, 'Uganda workforce data - raw'!$B$4:$B$619,0), MATCH("Filled Male",'Uganda workforce data - raw'!$A$4:$F$4,0))*INDEX('Mapping cadres'!$B$1:$Z$616,MATCH($B555, 'Mapping cadres'!$B$1:$B$616,0), MATCH(Y$32,'Mapping cadres'!$B$1:$Z$1,0))</f>
        <v>0</v>
      </c>
      <c r="Z555" s="226">
        <f>INDEX('Uganda workforce data - raw'!$A$4:$F$619,MATCH($B555, 'Uganda workforce data - raw'!$B$4:$B$619,0), MATCH("Filled Male",'Uganda workforce data - raw'!$A$4:$F$4,0))*INDEX('Mapping cadres'!$B$1:$Z$616,MATCH($B555, 'Mapping cadres'!$B$1:$B$616,0), MATCH(Z$32,'Mapping cadres'!$B$1:$Z$1,0))</f>
        <v>0</v>
      </c>
      <c r="AA555" s="226">
        <f>INDEX('Uganda workforce data - raw'!$A$4:$F$619,MATCH($B555, 'Uganda workforce data - raw'!$B$4:$B$619,0), MATCH("Filled Female",'Uganda workforce data - raw'!$A$4:$F$4,0))*INDEX('Mapping cadres'!$B$1:$Z$616,MATCH($B555, 'Mapping cadres'!$B$1:$B$616,0), MATCH(AA$32,'Mapping cadres'!$B$1:$Z$1,0))</f>
        <v>0</v>
      </c>
      <c r="AB555" s="226">
        <f>INDEX('Uganda workforce data - raw'!$A$4:$F$619,MATCH($B555, 'Uganda workforce data - raw'!$B$4:$B$619,0), MATCH("Filled Female",'Uganda workforce data - raw'!$A$4:$F$4,0))*INDEX('Mapping cadres'!$B$1:$Z$616,MATCH($B555, 'Mapping cadres'!$B$1:$B$616,0), MATCH(AB$32,'Mapping cadres'!$B$1:$Z$1,0))</f>
        <v>0</v>
      </c>
      <c r="AC555" s="226">
        <f>INDEX('Uganda workforce data - raw'!$A$4:$F$619,MATCH($B555, 'Uganda workforce data - raw'!$B$4:$B$619,0), MATCH("Filled Female",'Uganda workforce data - raw'!$A$4:$F$4,0))*INDEX('Mapping cadres'!$B$1:$Z$616,MATCH($B555, 'Mapping cadres'!$B$1:$B$616,0), MATCH(AC$32,'Mapping cadres'!$B$1:$Z$1,0))</f>
        <v>0</v>
      </c>
      <c r="AD555" s="226">
        <f>INDEX('Uganda workforce data - raw'!$A$4:$F$619,MATCH($B555, 'Uganda workforce data - raw'!$B$4:$B$619,0), MATCH("Filled Female",'Uganda workforce data - raw'!$A$4:$F$4,0))*INDEX('Mapping cadres'!$B$1:$Z$616,MATCH($B555, 'Mapping cadres'!$B$1:$B$616,0), MATCH(AD$32,'Mapping cadres'!$B$1:$Z$1,0))</f>
        <v>0</v>
      </c>
      <c r="AE555" s="226">
        <f>INDEX('Uganda workforce data - raw'!$A$4:$F$619,MATCH($B555, 'Uganda workforce data - raw'!$B$4:$B$619,0), MATCH("Filled Female",'Uganda workforce data - raw'!$A$4:$F$4,0))*INDEX('Mapping cadres'!$B$1:$Z$616,MATCH($B555, 'Mapping cadres'!$B$1:$B$616,0), MATCH(AE$32,'Mapping cadres'!$B$1:$Z$1,0))</f>
        <v>0</v>
      </c>
      <c r="AF555" s="226">
        <f>INDEX('Uganda workforce data - raw'!$A$4:$F$619,MATCH($B555, 'Uganda workforce data - raw'!$B$4:$B$619,0), MATCH("Filled Female",'Uganda workforce data - raw'!$A$4:$F$4,0))*INDEX('Mapping cadres'!$B$1:$Z$616,MATCH($B555, 'Mapping cadres'!$B$1:$B$616,0), MATCH(AF$32,'Mapping cadres'!$B$1:$Z$1,0))</f>
        <v>0</v>
      </c>
      <c r="AG555" s="226">
        <f>INDEX('Uganda workforce data - raw'!$A$4:$F$619,MATCH($B555, 'Uganda workforce data - raw'!$B$4:$B$619,0), MATCH("Filled Female",'Uganda workforce data - raw'!$A$4:$F$4,0))*INDEX('Mapping cadres'!$B$1:$Z$616,MATCH($B555, 'Mapping cadres'!$B$1:$B$616,0), MATCH(AG$32,'Mapping cadres'!$B$1:$Z$1,0))</f>
        <v>0</v>
      </c>
      <c r="AH555" s="226">
        <f>INDEX('Uganda workforce data - raw'!$A$4:$F$619,MATCH($B555, 'Uganda workforce data - raw'!$B$4:$B$619,0), MATCH("Filled Female",'Uganda workforce data - raw'!$A$4:$F$4,0))*INDEX('Mapping cadres'!$B$1:$Z$616,MATCH($B555, 'Mapping cadres'!$B$1:$B$616,0), MATCH(AH$32,'Mapping cadres'!$B$1:$Z$1,0))</f>
        <v>0</v>
      </c>
      <c r="AI555" s="226">
        <f>INDEX('Uganda workforce data - raw'!$A$4:$F$619,MATCH($B555, 'Uganda workforce data - raw'!$B$4:$B$619,0), MATCH("Filled Female",'Uganda workforce data - raw'!$A$4:$F$4,0))*INDEX('Mapping cadres'!$B$1:$Z$616,MATCH($B555, 'Mapping cadres'!$B$1:$B$616,0), MATCH(AI$32,'Mapping cadres'!$B$1:$Z$1,0))</f>
        <v>0</v>
      </c>
      <c r="AJ555" s="226">
        <f>INDEX('Uganda workforce data - raw'!$A$4:$F$619,MATCH($B555, 'Uganda workforce data - raw'!$B$4:$B$619,0), MATCH("Filled Female",'Uganda workforce data - raw'!$A$4:$F$4,0))*INDEX('Mapping cadres'!$B$1:$Z$616,MATCH($B555, 'Mapping cadres'!$B$1:$B$616,0), MATCH(AJ$32,'Mapping cadres'!$B$1:$Z$1,0))</f>
        <v>0</v>
      </c>
      <c r="AK555" s="226">
        <f>INDEX('Uganda workforce data - raw'!$A$4:$F$619,MATCH($B555, 'Uganda workforce data - raw'!$B$4:$B$619,0), MATCH("Filled Female",'Uganda workforce data - raw'!$A$4:$F$4,0))*INDEX('Mapping cadres'!$B$1:$Z$616,MATCH($B555, 'Mapping cadres'!$B$1:$B$616,0), MATCH(AK$32,'Mapping cadres'!$B$1:$Z$1,0))</f>
        <v>0</v>
      </c>
      <c r="AL555" s="226">
        <f>INDEX('Uganda workforce data - raw'!$A$4:$F$619,MATCH($B555, 'Uganda workforce data - raw'!$B$4:$B$619,0), MATCH("Filled Female",'Uganda workforce data - raw'!$A$4:$F$4,0))*INDEX('Mapping cadres'!$B$1:$Z$616,MATCH($B555, 'Mapping cadres'!$B$1:$B$616,0), MATCH(AL$32,'Mapping cadres'!$B$1:$Z$1,0))</f>
        <v>0</v>
      </c>
      <c r="AM555" s="226">
        <f>INDEX('Uganda workforce data - raw'!$A$4:$F$619,MATCH($B555, 'Uganda workforce data - raw'!$B$4:$B$619,0), MATCH("Filled Female",'Uganda workforce data - raw'!$A$4:$F$4,0))*INDEX('Mapping cadres'!$B$1:$Z$616,MATCH($B555, 'Mapping cadres'!$B$1:$B$616,0), MATCH(AM$32,'Mapping cadres'!$B$1:$Z$1,0))</f>
        <v>0</v>
      </c>
      <c r="AN555" s="226">
        <f>INDEX('Uganda workforce data - raw'!$A$4:$F$619,MATCH($B555, 'Uganda workforce data - raw'!$B$4:$B$619,0), MATCH("Filled Female",'Uganda workforce data - raw'!$A$4:$F$4,0))*INDEX('Mapping cadres'!$B$1:$Z$616,MATCH($B555, 'Mapping cadres'!$B$1:$B$616,0), MATCH(AN$32,'Mapping cadres'!$B$1:$Z$1,0))</f>
        <v>1</v>
      </c>
      <c r="AO555" s="226">
        <f>INDEX('Uganda workforce data - raw'!$A$4:$F$619,MATCH($B555, 'Uganda workforce data - raw'!$B$4:$B$619,0), MATCH("Filled Female",'Uganda workforce data - raw'!$A$4:$F$4,0))*INDEX('Mapping cadres'!$B$1:$Z$616,MATCH($B555, 'Mapping cadres'!$B$1:$B$616,0), MATCH(AO$32,'Mapping cadres'!$B$1:$Z$1,0))</f>
        <v>0</v>
      </c>
      <c r="AP555" s="226">
        <f>INDEX('Uganda workforce data - raw'!$A$4:$F$619,MATCH($B555, 'Uganda workforce data - raw'!$B$4:$B$619,0), MATCH("Filled Female",'Uganda workforce data - raw'!$A$4:$F$4,0))*INDEX('Mapping cadres'!$B$1:$Z$616,MATCH($B555, 'Mapping cadres'!$B$1:$B$616,0), MATCH(AP$32,'Mapping cadres'!$B$1:$Z$1,0))</f>
        <v>0</v>
      </c>
      <c r="AQ555" s="226">
        <f>INDEX('Uganda workforce data - raw'!$A$4:$F$619,MATCH($B555, 'Uganda workforce data - raw'!$B$4:$B$619,0), MATCH("Filled Female",'Uganda workforce data - raw'!$A$4:$F$4,0))*INDEX('Mapping cadres'!$B$1:$Z$616,MATCH($B555, 'Mapping cadres'!$B$1:$B$616,0), MATCH(AQ$32,'Mapping cadres'!$B$1:$Z$1,0))</f>
        <v>0</v>
      </c>
      <c r="AR555" s="226">
        <f>INDEX('Uganda workforce data - raw'!$A$4:$F$619,MATCH($B555, 'Uganda workforce data - raw'!$B$4:$B$619,0), MATCH("Filled Female",'Uganda workforce data - raw'!$A$4:$F$4,0))*INDEX('Mapping cadres'!$B$1:$Z$616,MATCH($B555, 'Mapping cadres'!$B$1:$B$616,0), MATCH(AR$32,'Mapping cadres'!$B$1:$Z$1,0))</f>
        <v>0</v>
      </c>
      <c r="AS555" s="226">
        <f>INDEX('Uganda workforce data - raw'!$A$4:$F$619,MATCH($B555, 'Uganda workforce data - raw'!$B$4:$B$619,0), MATCH("Filled Female",'Uganda workforce data - raw'!$A$4:$F$4,0))*INDEX('Mapping cadres'!$B$1:$Z$616,MATCH($B555, 'Mapping cadres'!$B$1:$B$616,0), MATCH(AS$32,'Mapping cadres'!$B$1:$Z$1,0))</f>
        <v>0</v>
      </c>
      <c r="AT555" s="226">
        <f>INDEX('Uganda workforce data - raw'!$A$4:$F$619,MATCH($B555, 'Uganda workforce data - raw'!$B$4:$B$619,0), MATCH("Filled Female",'Uganda workforce data - raw'!$A$4:$F$4,0))*INDEX('Mapping cadres'!$B$1:$Z$616,MATCH($B555, 'Mapping cadres'!$B$1:$B$616,0), MATCH(AT$32,'Mapping cadres'!$B$1:$Z$1,0))</f>
        <v>0</v>
      </c>
      <c r="AU555" s="226">
        <f>INDEX('Uganda workforce data - raw'!$A$4:$F$619,MATCH($B555, 'Uganda workforce data - raw'!$B$4:$B$619,0), MATCH("Filled Female",'Uganda workforce data - raw'!$A$4:$F$4,0))*INDEX('Mapping cadres'!$B$1:$Z$616,MATCH($B555, 'Mapping cadres'!$B$1:$B$616,0), MATCH(AU$32,'Mapping cadres'!$B$1:$Z$1,0))</f>
        <v>0</v>
      </c>
      <c r="AV555" s="226">
        <f>INDEX('Uganda workforce data - raw'!$A$4:$F$619,MATCH($B555, 'Uganda workforce data - raw'!$B$4:$B$619,0), MATCH("Filled Female",'Uganda workforce data - raw'!$A$4:$F$4,0))*INDEX('Mapping cadres'!$B$1:$Z$616,MATCH($B555, 'Mapping cadres'!$B$1:$B$616,0), MATCH(AV$32,'Mapping cadres'!$B$1:$Z$1,0))</f>
        <v>0</v>
      </c>
      <c r="AW555" s="226">
        <f>INDEX('Uganda workforce data - raw'!$A$4:$F$619,MATCH($B555, 'Uganda workforce data - raw'!$B$4:$B$619,0), MATCH("Filled Female",'Uganda workforce data - raw'!$A$4:$F$4,0))*INDEX('Mapping cadres'!$B$1:$Z$616,MATCH($B555, 'Mapping cadres'!$B$1:$B$616,0), MATCH(AW$32,'Mapping cadres'!$B$1:$Z$1,0))</f>
        <v>0</v>
      </c>
      <c r="AX555" s="226">
        <f>INDEX('Uganda workforce data - raw'!$A$4:$F$619,MATCH($B555, 'Uganda workforce data - raw'!$B$4:$B$619,0), MATCH("Filled Female",'Uganda workforce data - raw'!$A$4:$F$4,0))*INDEX('Mapping cadres'!$B$1:$Z$616,MATCH($B555, 'Mapping cadres'!$B$1:$B$616,0), MATCH(AX$32,'Mapping cadres'!$B$1:$Z$1,0))</f>
        <v>0</v>
      </c>
      <c r="AY555" s="226">
        <f t="shared" si="197"/>
        <v>0</v>
      </c>
      <c r="AZ555" s="226">
        <f t="shared" si="198"/>
        <v>0</v>
      </c>
      <c r="BA555" s="226">
        <f t="shared" si="199"/>
        <v>0</v>
      </c>
      <c r="BB555" s="226">
        <f t="shared" si="200"/>
        <v>0</v>
      </c>
      <c r="BC555" s="226">
        <f t="shared" si="201"/>
        <v>0</v>
      </c>
      <c r="BD555" s="226">
        <f t="shared" si="202"/>
        <v>0</v>
      </c>
      <c r="BE555" s="226">
        <f t="shared" si="203"/>
        <v>0</v>
      </c>
      <c r="BF555" s="226">
        <f t="shared" si="204"/>
        <v>0</v>
      </c>
      <c r="BG555" s="226">
        <f t="shared" si="205"/>
        <v>0</v>
      </c>
      <c r="BH555" s="226">
        <f t="shared" si="206"/>
        <v>0</v>
      </c>
      <c r="BI555" s="226">
        <f t="shared" si="207"/>
        <v>0</v>
      </c>
      <c r="BJ555" s="226">
        <f t="shared" si="208"/>
        <v>0</v>
      </c>
      <c r="BK555" s="226">
        <f t="shared" si="209"/>
        <v>0</v>
      </c>
      <c r="BL555" s="226">
        <f t="shared" si="210"/>
        <v>10</v>
      </c>
      <c r="BM555" s="226">
        <f t="shared" si="211"/>
        <v>0</v>
      </c>
      <c r="BN555" s="226">
        <f t="shared" si="212"/>
        <v>0</v>
      </c>
      <c r="BO555" s="226">
        <f t="shared" si="213"/>
        <v>0</v>
      </c>
      <c r="BP555" s="226">
        <f t="shared" si="214"/>
        <v>0</v>
      </c>
      <c r="BQ555" s="226">
        <f t="shared" si="215"/>
        <v>0</v>
      </c>
      <c r="BR555" s="226">
        <f t="shared" si="216"/>
        <v>0</v>
      </c>
      <c r="BS555" s="226">
        <f t="shared" si="217"/>
        <v>0</v>
      </c>
      <c r="BT555" s="226">
        <f t="shared" si="218"/>
        <v>0</v>
      </c>
      <c r="BU555" s="226">
        <f t="shared" si="219"/>
        <v>0</v>
      </c>
      <c r="BV555" s="226">
        <f t="shared" si="220"/>
        <v>0</v>
      </c>
    </row>
    <row r="556" spans="1:74">
      <c r="A556" s="226">
        <v>524</v>
      </c>
      <c r="B556" s="226" t="s">
        <v>1821</v>
      </c>
      <c r="C556" s="226">
        <f>INDEX('Uganda workforce data - raw'!$A$4:$F$619,MATCH($B556, 'Uganda workforce data - raw'!$B$4:$B$619,0), MATCH("Filled Male",'Uganda workforce data - raw'!$A$4:$F$4,0))*INDEX('Mapping cadres'!$B$1:$Z$616,MATCH($B556, 'Mapping cadres'!$B$1:$B$616,0), MATCH(C$32,'Mapping cadres'!$B$1:$Z$1,0))</f>
        <v>0</v>
      </c>
      <c r="D556" s="226">
        <f>INDEX('Uganda workforce data - raw'!$A$4:$F$619,MATCH($B556, 'Uganda workforce data - raw'!$B$4:$B$619,0), MATCH("Filled Male",'Uganda workforce data - raw'!$A$4:$F$4,0))*INDEX('Mapping cadres'!$B$1:$Z$616,MATCH($B556, 'Mapping cadres'!$B$1:$B$616,0), MATCH(D$32,'Mapping cadres'!$B$1:$Z$1,0))</f>
        <v>0</v>
      </c>
      <c r="E556" s="226">
        <f>INDEX('Uganda workforce data - raw'!$A$4:$F$619,MATCH($B556, 'Uganda workforce data - raw'!$B$4:$B$619,0), MATCH("Filled Male",'Uganda workforce data - raw'!$A$4:$F$4,0))*INDEX('Mapping cadres'!$B$1:$Z$616,MATCH($B556, 'Mapping cadres'!$B$1:$B$616,0), MATCH(E$32,'Mapping cadres'!$B$1:$Z$1,0))</f>
        <v>0</v>
      </c>
      <c r="F556" s="226">
        <f>INDEX('Uganda workforce data - raw'!$A$4:$F$619,MATCH($B556, 'Uganda workforce data - raw'!$B$4:$B$619,0), MATCH("Filled Male",'Uganda workforce data - raw'!$A$4:$F$4,0))*INDEX('Mapping cadres'!$B$1:$Z$616,MATCH($B556, 'Mapping cadres'!$B$1:$B$616,0), MATCH(F$32,'Mapping cadres'!$B$1:$Z$1,0))</f>
        <v>0</v>
      </c>
      <c r="G556" s="226">
        <f>INDEX('Uganda workforce data - raw'!$A$4:$F$619,MATCH($B556, 'Uganda workforce data - raw'!$B$4:$B$619,0), MATCH("Filled Male",'Uganda workforce data - raw'!$A$4:$F$4,0))*INDEX('Mapping cadres'!$B$1:$Z$616,MATCH($B556, 'Mapping cadres'!$B$1:$B$616,0), MATCH(G$32,'Mapping cadres'!$B$1:$Z$1,0))</f>
        <v>0</v>
      </c>
      <c r="H556" s="226">
        <f>INDEX('Uganda workforce data - raw'!$A$4:$F$619,MATCH($B556, 'Uganda workforce data - raw'!$B$4:$B$619,0), MATCH("Filled Male",'Uganda workforce data - raw'!$A$4:$F$4,0))*INDEX('Mapping cadres'!$B$1:$Z$616,MATCH($B556, 'Mapping cadres'!$B$1:$B$616,0), MATCH(H$32,'Mapping cadres'!$B$1:$Z$1,0))</f>
        <v>0</v>
      </c>
      <c r="I556" s="226">
        <f>INDEX('Uganda workforce data - raw'!$A$4:$F$619,MATCH($B556, 'Uganda workforce data - raw'!$B$4:$B$619,0), MATCH("Filled Male",'Uganda workforce data - raw'!$A$4:$F$4,0))*INDEX('Mapping cadres'!$B$1:$Z$616,MATCH($B556, 'Mapping cadres'!$B$1:$B$616,0), MATCH(I$32,'Mapping cadres'!$B$1:$Z$1,0))</f>
        <v>0</v>
      </c>
      <c r="J556" s="226">
        <f>INDEX('Uganda workforce data - raw'!$A$4:$F$619,MATCH($B556, 'Uganda workforce data - raw'!$B$4:$B$619,0), MATCH("Filled Male",'Uganda workforce data - raw'!$A$4:$F$4,0))*INDEX('Mapping cadres'!$B$1:$Z$616,MATCH($B556, 'Mapping cadres'!$B$1:$B$616,0), MATCH(J$32,'Mapping cadres'!$B$1:$Z$1,0))</f>
        <v>0</v>
      </c>
      <c r="K556" s="226">
        <f>INDEX('Uganda workforce data - raw'!$A$4:$F$619,MATCH($B556, 'Uganda workforce data - raw'!$B$4:$B$619,0), MATCH("Filled Male",'Uganda workforce data - raw'!$A$4:$F$4,0))*INDEX('Mapping cadres'!$B$1:$Z$616,MATCH($B556, 'Mapping cadres'!$B$1:$B$616,0), MATCH(K$32,'Mapping cadres'!$B$1:$Z$1,0))</f>
        <v>0</v>
      </c>
      <c r="L556" s="226">
        <f>INDEX('Uganda workforce data - raw'!$A$4:$F$619,MATCH($B556, 'Uganda workforce data - raw'!$B$4:$B$619,0), MATCH("Filled Male",'Uganda workforce data - raw'!$A$4:$F$4,0))*INDEX('Mapping cadres'!$B$1:$Z$616,MATCH($B556, 'Mapping cadres'!$B$1:$B$616,0), MATCH(L$32,'Mapping cadres'!$B$1:$Z$1,0))</f>
        <v>0</v>
      </c>
      <c r="M556" s="226">
        <f>INDEX('Uganda workforce data - raw'!$A$4:$F$619,MATCH($B556, 'Uganda workforce data - raw'!$B$4:$B$619,0), MATCH("Filled Male",'Uganda workforce data - raw'!$A$4:$F$4,0))*INDEX('Mapping cadres'!$B$1:$Z$616,MATCH($B556, 'Mapping cadres'!$B$1:$B$616,0), MATCH(M$32,'Mapping cadres'!$B$1:$Z$1,0))</f>
        <v>0</v>
      </c>
      <c r="N556" s="226">
        <f>INDEX('Uganda workforce data - raw'!$A$4:$F$619,MATCH($B556, 'Uganda workforce data - raw'!$B$4:$B$619,0), MATCH("Filled Male",'Uganda workforce data - raw'!$A$4:$F$4,0))*INDEX('Mapping cadres'!$B$1:$Z$616,MATCH($B556, 'Mapping cadres'!$B$1:$B$616,0), MATCH(N$32,'Mapping cadres'!$B$1:$Z$1,0))</f>
        <v>0</v>
      </c>
      <c r="O556" s="226">
        <f>INDEX('Uganda workforce data - raw'!$A$4:$F$619,MATCH($B556, 'Uganda workforce data - raw'!$B$4:$B$619,0), MATCH("Filled Male",'Uganda workforce data - raw'!$A$4:$F$4,0))*INDEX('Mapping cadres'!$B$1:$Z$616,MATCH($B556, 'Mapping cadres'!$B$1:$B$616,0), MATCH(O$32,'Mapping cadres'!$B$1:$Z$1,0))</f>
        <v>0</v>
      </c>
      <c r="P556" s="226">
        <f>INDEX('Uganda workforce data - raw'!$A$4:$F$619,MATCH($B556, 'Uganda workforce data - raw'!$B$4:$B$619,0), MATCH("Filled Male",'Uganda workforce data - raw'!$A$4:$F$4,0))*INDEX('Mapping cadres'!$B$1:$Z$616,MATCH($B556, 'Mapping cadres'!$B$1:$B$616,0), MATCH(P$32,'Mapping cadres'!$B$1:$Z$1,0))</f>
        <v>1112</v>
      </c>
      <c r="Q556" s="226">
        <f>INDEX('Uganda workforce data - raw'!$A$4:$F$619,MATCH($B556, 'Uganda workforce data - raw'!$B$4:$B$619,0), MATCH("Filled Male",'Uganda workforce data - raw'!$A$4:$F$4,0))*INDEX('Mapping cadres'!$B$1:$Z$616,MATCH($B556, 'Mapping cadres'!$B$1:$B$616,0), MATCH(Q$32,'Mapping cadres'!$B$1:$Z$1,0))</f>
        <v>0</v>
      </c>
      <c r="R556" s="226">
        <f>INDEX('Uganda workforce data - raw'!$A$4:$F$619,MATCH($B556, 'Uganda workforce data - raw'!$B$4:$B$619,0), MATCH("Filled Male",'Uganda workforce data - raw'!$A$4:$F$4,0))*INDEX('Mapping cadres'!$B$1:$Z$616,MATCH($B556, 'Mapping cadres'!$B$1:$B$616,0), MATCH(R$32,'Mapping cadres'!$B$1:$Z$1,0))</f>
        <v>0</v>
      </c>
      <c r="S556" s="226">
        <f>INDEX('Uganda workforce data - raw'!$A$4:$F$619,MATCH($B556, 'Uganda workforce data - raw'!$B$4:$B$619,0), MATCH("Filled Male",'Uganda workforce data - raw'!$A$4:$F$4,0))*INDEX('Mapping cadres'!$B$1:$Z$616,MATCH($B556, 'Mapping cadres'!$B$1:$B$616,0), MATCH(S$32,'Mapping cadres'!$B$1:$Z$1,0))</f>
        <v>0</v>
      </c>
      <c r="T556" s="226">
        <f>INDEX('Uganda workforce data - raw'!$A$4:$F$619,MATCH($B556, 'Uganda workforce data - raw'!$B$4:$B$619,0), MATCH("Filled Male",'Uganda workforce data - raw'!$A$4:$F$4,0))*INDEX('Mapping cadres'!$B$1:$Z$616,MATCH($B556, 'Mapping cadres'!$B$1:$B$616,0), MATCH(T$32,'Mapping cadres'!$B$1:$Z$1,0))</f>
        <v>0</v>
      </c>
      <c r="U556" s="226">
        <f>INDEX('Uganda workforce data - raw'!$A$4:$F$619,MATCH($B556, 'Uganda workforce data - raw'!$B$4:$B$619,0), MATCH("Filled Male",'Uganda workforce data - raw'!$A$4:$F$4,0))*INDEX('Mapping cadres'!$B$1:$Z$616,MATCH($B556, 'Mapping cadres'!$B$1:$B$616,0), MATCH(U$32,'Mapping cadres'!$B$1:$Z$1,0))</f>
        <v>0</v>
      </c>
      <c r="V556" s="226">
        <f>INDEX('Uganda workforce data - raw'!$A$4:$F$619,MATCH($B556, 'Uganda workforce data - raw'!$B$4:$B$619,0), MATCH("Filled Male",'Uganda workforce data - raw'!$A$4:$F$4,0))*INDEX('Mapping cadres'!$B$1:$Z$616,MATCH($B556, 'Mapping cadres'!$B$1:$B$616,0), MATCH(V$32,'Mapping cadres'!$B$1:$Z$1,0))</f>
        <v>0</v>
      </c>
      <c r="W556" s="226">
        <f>INDEX('Uganda workforce data - raw'!$A$4:$F$619,MATCH($B556, 'Uganda workforce data - raw'!$B$4:$B$619,0), MATCH("Filled Male",'Uganda workforce data - raw'!$A$4:$F$4,0))*INDEX('Mapping cadres'!$B$1:$Z$616,MATCH($B556, 'Mapping cadres'!$B$1:$B$616,0), MATCH(W$32,'Mapping cadres'!$B$1:$Z$1,0))</f>
        <v>0</v>
      </c>
      <c r="X556" s="226">
        <f>INDEX('Uganda workforce data - raw'!$A$4:$F$619,MATCH($B556, 'Uganda workforce data - raw'!$B$4:$B$619,0), MATCH("Filled Male",'Uganda workforce data - raw'!$A$4:$F$4,0))*INDEX('Mapping cadres'!$B$1:$Z$616,MATCH($B556, 'Mapping cadres'!$B$1:$B$616,0), MATCH(X$32,'Mapping cadres'!$B$1:$Z$1,0))</f>
        <v>0</v>
      </c>
      <c r="Y556" s="226">
        <f>INDEX('Uganda workforce data - raw'!$A$4:$F$619,MATCH($B556, 'Uganda workforce data - raw'!$B$4:$B$619,0), MATCH("Filled Male",'Uganda workforce data - raw'!$A$4:$F$4,0))*INDEX('Mapping cadres'!$B$1:$Z$616,MATCH($B556, 'Mapping cadres'!$B$1:$B$616,0), MATCH(Y$32,'Mapping cadres'!$B$1:$Z$1,0))</f>
        <v>0</v>
      </c>
      <c r="Z556" s="226">
        <f>INDEX('Uganda workforce data - raw'!$A$4:$F$619,MATCH($B556, 'Uganda workforce data - raw'!$B$4:$B$619,0), MATCH("Filled Male",'Uganda workforce data - raw'!$A$4:$F$4,0))*INDEX('Mapping cadres'!$B$1:$Z$616,MATCH($B556, 'Mapping cadres'!$B$1:$B$616,0), MATCH(Z$32,'Mapping cadres'!$B$1:$Z$1,0))</f>
        <v>0</v>
      </c>
      <c r="AA556" s="226">
        <f>INDEX('Uganda workforce data - raw'!$A$4:$F$619,MATCH($B556, 'Uganda workforce data - raw'!$B$4:$B$619,0), MATCH("Filled Female",'Uganda workforce data - raw'!$A$4:$F$4,0))*INDEX('Mapping cadres'!$B$1:$Z$616,MATCH($B556, 'Mapping cadres'!$B$1:$B$616,0), MATCH(AA$32,'Mapping cadres'!$B$1:$Z$1,0))</f>
        <v>0</v>
      </c>
      <c r="AB556" s="226">
        <f>INDEX('Uganda workforce data - raw'!$A$4:$F$619,MATCH($B556, 'Uganda workforce data - raw'!$B$4:$B$619,0), MATCH("Filled Female",'Uganda workforce data - raw'!$A$4:$F$4,0))*INDEX('Mapping cadres'!$B$1:$Z$616,MATCH($B556, 'Mapping cadres'!$B$1:$B$616,0), MATCH(AB$32,'Mapping cadres'!$B$1:$Z$1,0))</f>
        <v>0</v>
      </c>
      <c r="AC556" s="226">
        <f>INDEX('Uganda workforce data - raw'!$A$4:$F$619,MATCH($B556, 'Uganda workforce data - raw'!$B$4:$B$619,0), MATCH("Filled Female",'Uganda workforce data - raw'!$A$4:$F$4,0))*INDEX('Mapping cadres'!$B$1:$Z$616,MATCH($B556, 'Mapping cadres'!$B$1:$B$616,0), MATCH(AC$32,'Mapping cadres'!$B$1:$Z$1,0))</f>
        <v>0</v>
      </c>
      <c r="AD556" s="226">
        <f>INDEX('Uganda workforce data - raw'!$A$4:$F$619,MATCH($B556, 'Uganda workforce data - raw'!$B$4:$B$619,0), MATCH("Filled Female",'Uganda workforce data - raw'!$A$4:$F$4,0))*INDEX('Mapping cadres'!$B$1:$Z$616,MATCH($B556, 'Mapping cadres'!$B$1:$B$616,0), MATCH(AD$32,'Mapping cadres'!$B$1:$Z$1,0))</f>
        <v>0</v>
      </c>
      <c r="AE556" s="226">
        <f>INDEX('Uganda workforce data - raw'!$A$4:$F$619,MATCH($B556, 'Uganda workforce data - raw'!$B$4:$B$619,0), MATCH("Filled Female",'Uganda workforce data - raw'!$A$4:$F$4,0))*INDEX('Mapping cadres'!$B$1:$Z$616,MATCH($B556, 'Mapping cadres'!$B$1:$B$616,0), MATCH(AE$32,'Mapping cadres'!$B$1:$Z$1,0))</f>
        <v>0</v>
      </c>
      <c r="AF556" s="226">
        <f>INDEX('Uganda workforce data - raw'!$A$4:$F$619,MATCH($B556, 'Uganda workforce data - raw'!$B$4:$B$619,0), MATCH("Filled Female",'Uganda workforce data - raw'!$A$4:$F$4,0))*INDEX('Mapping cadres'!$B$1:$Z$616,MATCH($B556, 'Mapping cadres'!$B$1:$B$616,0), MATCH(AF$32,'Mapping cadres'!$B$1:$Z$1,0))</f>
        <v>0</v>
      </c>
      <c r="AG556" s="226">
        <f>INDEX('Uganda workforce data - raw'!$A$4:$F$619,MATCH($B556, 'Uganda workforce data - raw'!$B$4:$B$619,0), MATCH("Filled Female",'Uganda workforce data - raw'!$A$4:$F$4,0))*INDEX('Mapping cadres'!$B$1:$Z$616,MATCH($B556, 'Mapping cadres'!$B$1:$B$616,0), MATCH(AG$32,'Mapping cadres'!$B$1:$Z$1,0))</f>
        <v>0</v>
      </c>
      <c r="AH556" s="226">
        <f>INDEX('Uganda workforce data - raw'!$A$4:$F$619,MATCH($B556, 'Uganda workforce data - raw'!$B$4:$B$619,0), MATCH("Filled Female",'Uganda workforce data - raw'!$A$4:$F$4,0))*INDEX('Mapping cadres'!$B$1:$Z$616,MATCH($B556, 'Mapping cadres'!$B$1:$B$616,0), MATCH(AH$32,'Mapping cadres'!$B$1:$Z$1,0))</f>
        <v>0</v>
      </c>
      <c r="AI556" s="226">
        <f>INDEX('Uganda workforce data - raw'!$A$4:$F$619,MATCH($B556, 'Uganda workforce data - raw'!$B$4:$B$619,0), MATCH("Filled Female",'Uganda workforce data - raw'!$A$4:$F$4,0))*INDEX('Mapping cadres'!$B$1:$Z$616,MATCH($B556, 'Mapping cadres'!$B$1:$B$616,0), MATCH(AI$32,'Mapping cadres'!$B$1:$Z$1,0))</f>
        <v>0</v>
      </c>
      <c r="AJ556" s="226">
        <f>INDEX('Uganda workforce data - raw'!$A$4:$F$619,MATCH($B556, 'Uganda workforce data - raw'!$B$4:$B$619,0), MATCH("Filled Female",'Uganda workforce data - raw'!$A$4:$F$4,0))*INDEX('Mapping cadres'!$B$1:$Z$616,MATCH($B556, 'Mapping cadres'!$B$1:$B$616,0), MATCH(AJ$32,'Mapping cadres'!$B$1:$Z$1,0))</f>
        <v>0</v>
      </c>
      <c r="AK556" s="226">
        <f>INDEX('Uganda workforce data - raw'!$A$4:$F$619,MATCH($B556, 'Uganda workforce data - raw'!$B$4:$B$619,0), MATCH("Filled Female",'Uganda workforce data - raw'!$A$4:$F$4,0))*INDEX('Mapping cadres'!$B$1:$Z$616,MATCH($B556, 'Mapping cadres'!$B$1:$B$616,0), MATCH(AK$32,'Mapping cadres'!$B$1:$Z$1,0))</f>
        <v>0</v>
      </c>
      <c r="AL556" s="226">
        <f>INDEX('Uganda workforce data - raw'!$A$4:$F$619,MATCH($B556, 'Uganda workforce data - raw'!$B$4:$B$619,0), MATCH("Filled Female",'Uganda workforce data - raw'!$A$4:$F$4,0))*INDEX('Mapping cadres'!$B$1:$Z$616,MATCH($B556, 'Mapping cadres'!$B$1:$B$616,0), MATCH(AL$32,'Mapping cadres'!$B$1:$Z$1,0))</f>
        <v>0</v>
      </c>
      <c r="AM556" s="226">
        <f>INDEX('Uganda workforce data - raw'!$A$4:$F$619,MATCH($B556, 'Uganda workforce data - raw'!$B$4:$B$619,0), MATCH("Filled Female",'Uganda workforce data - raw'!$A$4:$F$4,0))*INDEX('Mapping cadres'!$B$1:$Z$616,MATCH($B556, 'Mapping cadres'!$B$1:$B$616,0), MATCH(AM$32,'Mapping cadres'!$B$1:$Z$1,0))</f>
        <v>0</v>
      </c>
      <c r="AN556" s="226">
        <f>INDEX('Uganda workforce data - raw'!$A$4:$F$619,MATCH($B556, 'Uganda workforce data - raw'!$B$4:$B$619,0), MATCH("Filled Female",'Uganda workforce data - raw'!$A$4:$F$4,0))*INDEX('Mapping cadres'!$B$1:$Z$616,MATCH($B556, 'Mapping cadres'!$B$1:$B$616,0), MATCH(AN$32,'Mapping cadres'!$B$1:$Z$1,0))</f>
        <v>476</v>
      </c>
      <c r="AO556" s="226">
        <f>INDEX('Uganda workforce data - raw'!$A$4:$F$619,MATCH($B556, 'Uganda workforce data - raw'!$B$4:$B$619,0), MATCH("Filled Female",'Uganda workforce data - raw'!$A$4:$F$4,0))*INDEX('Mapping cadres'!$B$1:$Z$616,MATCH($B556, 'Mapping cadres'!$B$1:$B$616,0), MATCH(AO$32,'Mapping cadres'!$B$1:$Z$1,0))</f>
        <v>0</v>
      </c>
      <c r="AP556" s="226">
        <f>INDEX('Uganda workforce data - raw'!$A$4:$F$619,MATCH($B556, 'Uganda workforce data - raw'!$B$4:$B$619,0), MATCH("Filled Female",'Uganda workforce data - raw'!$A$4:$F$4,0))*INDEX('Mapping cadres'!$B$1:$Z$616,MATCH($B556, 'Mapping cadres'!$B$1:$B$616,0), MATCH(AP$32,'Mapping cadres'!$B$1:$Z$1,0))</f>
        <v>0</v>
      </c>
      <c r="AQ556" s="226">
        <f>INDEX('Uganda workforce data - raw'!$A$4:$F$619,MATCH($B556, 'Uganda workforce data - raw'!$B$4:$B$619,0), MATCH("Filled Female",'Uganda workforce data - raw'!$A$4:$F$4,0))*INDEX('Mapping cadres'!$B$1:$Z$616,MATCH($B556, 'Mapping cadres'!$B$1:$B$616,0), MATCH(AQ$32,'Mapping cadres'!$B$1:$Z$1,0))</f>
        <v>0</v>
      </c>
      <c r="AR556" s="226">
        <f>INDEX('Uganda workforce data - raw'!$A$4:$F$619,MATCH($B556, 'Uganda workforce data - raw'!$B$4:$B$619,0), MATCH("Filled Female",'Uganda workforce data - raw'!$A$4:$F$4,0))*INDEX('Mapping cadres'!$B$1:$Z$616,MATCH($B556, 'Mapping cadres'!$B$1:$B$616,0), MATCH(AR$32,'Mapping cadres'!$B$1:$Z$1,0))</f>
        <v>0</v>
      </c>
      <c r="AS556" s="226">
        <f>INDEX('Uganda workforce data - raw'!$A$4:$F$619,MATCH($B556, 'Uganda workforce data - raw'!$B$4:$B$619,0), MATCH("Filled Female",'Uganda workforce data - raw'!$A$4:$F$4,0))*INDEX('Mapping cadres'!$B$1:$Z$616,MATCH($B556, 'Mapping cadres'!$B$1:$B$616,0), MATCH(AS$32,'Mapping cadres'!$B$1:$Z$1,0))</f>
        <v>0</v>
      </c>
      <c r="AT556" s="226">
        <f>INDEX('Uganda workforce data - raw'!$A$4:$F$619,MATCH($B556, 'Uganda workforce data - raw'!$B$4:$B$619,0), MATCH("Filled Female",'Uganda workforce data - raw'!$A$4:$F$4,0))*INDEX('Mapping cadres'!$B$1:$Z$616,MATCH($B556, 'Mapping cadres'!$B$1:$B$616,0), MATCH(AT$32,'Mapping cadres'!$B$1:$Z$1,0))</f>
        <v>0</v>
      </c>
      <c r="AU556" s="226">
        <f>INDEX('Uganda workforce data - raw'!$A$4:$F$619,MATCH($B556, 'Uganda workforce data - raw'!$B$4:$B$619,0), MATCH("Filled Female",'Uganda workforce data - raw'!$A$4:$F$4,0))*INDEX('Mapping cadres'!$B$1:$Z$616,MATCH($B556, 'Mapping cadres'!$B$1:$B$616,0), MATCH(AU$32,'Mapping cadres'!$B$1:$Z$1,0))</f>
        <v>0</v>
      </c>
      <c r="AV556" s="226">
        <f>INDEX('Uganda workforce data - raw'!$A$4:$F$619,MATCH($B556, 'Uganda workforce data - raw'!$B$4:$B$619,0), MATCH("Filled Female",'Uganda workforce data - raw'!$A$4:$F$4,0))*INDEX('Mapping cadres'!$B$1:$Z$616,MATCH($B556, 'Mapping cadres'!$B$1:$B$616,0), MATCH(AV$32,'Mapping cadres'!$B$1:$Z$1,0))</f>
        <v>0</v>
      </c>
      <c r="AW556" s="226">
        <f>INDEX('Uganda workforce data - raw'!$A$4:$F$619,MATCH($B556, 'Uganda workforce data - raw'!$B$4:$B$619,0), MATCH("Filled Female",'Uganda workforce data - raw'!$A$4:$F$4,0))*INDEX('Mapping cadres'!$B$1:$Z$616,MATCH($B556, 'Mapping cadres'!$B$1:$B$616,0), MATCH(AW$32,'Mapping cadres'!$B$1:$Z$1,0))</f>
        <v>0</v>
      </c>
      <c r="AX556" s="226">
        <f>INDEX('Uganda workforce data - raw'!$A$4:$F$619,MATCH($B556, 'Uganda workforce data - raw'!$B$4:$B$619,0), MATCH("Filled Female",'Uganda workforce data - raw'!$A$4:$F$4,0))*INDEX('Mapping cadres'!$B$1:$Z$616,MATCH($B556, 'Mapping cadres'!$B$1:$B$616,0), MATCH(AX$32,'Mapping cadres'!$B$1:$Z$1,0))</f>
        <v>0</v>
      </c>
      <c r="AY556" s="226">
        <f t="shared" si="197"/>
        <v>0</v>
      </c>
      <c r="AZ556" s="226">
        <f t="shared" si="198"/>
        <v>0</v>
      </c>
      <c r="BA556" s="226">
        <f t="shared" si="199"/>
        <v>0</v>
      </c>
      <c r="BB556" s="226">
        <f t="shared" si="200"/>
        <v>0</v>
      </c>
      <c r="BC556" s="226">
        <f t="shared" si="201"/>
        <v>0</v>
      </c>
      <c r="BD556" s="226">
        <f t="shared" si="202"/>
        <v>0</v>
      </c>
      <c r="BE556" s="226">
        <f t="shared" si="203"/>
        <v>0</v>
      </c>
      <c r="BF556" s="226">
        <f t="shared" si="204"/>
        <v>0</v>
      </c>
      <c r="BG556" s="226">
        <f t="shared" si="205"/>
        <v>0</v>
      </c>
      <c r="BH556" s="226">
        <f t="shared" si="206"/>
        <v>0</v>
      </c>
      <c r="BI556" s="226">
        <f t="shared" si="207"/>
        <v>0</v>
      </c>
      <c r="BJ556" s="226">
        <f t="shared" si="208"/>
        <v>0</v>
      </c>
      <c r="BK556" s="226">
        <f t="shared" si="209"/>
        <v>0</v>
      </c>
      <c r="BL556" s="226">
        <f t="shared" si="210"/>
        <v>1588</v>
      </c>
      <c r="BM556" s="226">
        <f t="shared" si="211"/>
        <v>0</v>
      </c>
      <c r="BN556" s="226">
        <f t="shared" si="212"/>
        <v>0</v>
      </c>
      <c r="BO556" s="226">
        <f t="shared" si="213"/>
        <v>0</v>
      </c>
      <c r="BP556" s="226">
        <f t="shared" si="214"/>
        <v>0</v>
      </c>
      <c r="BQ556" s="226">
        <f t="shared" si="215"/>
        <v>0</v>
      </c>
      <c r="BR556" s="226">
        <f t="shared" si="216"/>
        <v>0</v>
      </c>
      <c r="BS556" s="226">
        <f t="shared" si="217"/>
        <v>0</v>
      </c>
      <c r="BT556" s="226">
        <f t="shared" si="218"/>
        <v>0</v>
      </c>
      <c r="BU556" s="226">
        <f t="shared" si="219"/>
        <v>0</v>
      </c>
      <c r="BV556" s="226">
        <f t="shared" si="220"/>
        <v>0</v>
      </c>
    </row>
    <row r="557" spans="1:74">
      <c r="A557" s="226">
        <v>525</v>
      </c>
      <c r="B557" s="226" t="s">
        <v>1822</v>
      </c>
      <c r="C557" s="226">
        <f>INDEX('Uganda workforce data - raw'!$A$4:$F$619,MATCH($B557, 'Uganda workforce data - raw'!$B$4:$B$619,0), MATCH("Filled Male",'Uganda workforce data - raw'!$A$4:$F$4,0))*INDEX('Mapping cadres'!$B$1:$Z$616,MATCH($B557, 'Mapping cadres'!$B$1:$B$616,0), MATCH(C$32,'Mapping cadres'!$B$1:$Z$1,0))</f>
        <v>192</v>
      </c>
      <c r="D557" s="226">
        <f>INDEX('Uganda workforce data - raw'!$A$4:$F$619,MATCH($B557, 'Uganda workforce data - raw'!$B$4:$B$619,0), MATCH("Filled Male",'Uganda workforce data - raw'!$A$4:$F$4,0))*INDEX('Mapping cadres'!$B$1:$Z$616,MATCH($B557, 'Mapping cadres'!$B$1:$B$616,0), MATCH(D$32,'Mapping cadres'!$B$1:$Z$1,0))</f>
        <v>0</v>
      </c>
      <c r="E557" s="226">
        <f>INDEX('Uganda workforce data - raw'!$A$4:$F$619,MATCH($B557, 'Uganda workforce data - raw'!$B$4:$B$619,0), MATCH("Filled Male",'Uganda workforce data - raw'!$A$4:$F$4,0))*INDEX('Mapping cadres'!$B$1:$Z$616,MATCH($B557, 'Mapping cadres'!$B$1:$B$616,0), MATCH(E$32,'Mapping cadres'!$B$1:$Z$1,0))</f>
        <v>0</v>
      </c>
      <c r="F557" s="226">
        <f>INDEX('Uganda workforce data - raw'!$A$4:$F$619,MATCH($B557, 'Uganda workforce data - raw'!$B$4:$B$619,0), MATCH("Filled Male",'Uganda workforce data - raw'!$A$4:$F$4,0))*INDEX('Mapping cadres'!$B$1:$Z$616,MATCH($B557, 'Mapping cadres'!$B$1:$B$616,0), MATCH(F$32,'Mapping cadres'!$B$1:$Z$1,0))</f>
        <v>0</v>
      </c>
      <c r="G557" s="226">
        <f>INDEX('Uganda workforce data - raw'!$A$4:$F$619,MATCH($B557, 'Uganda workforce data - raw'!$B$4:$B$619,0), MATCH("Filled Male",'Uganda workforce data - raw'!$A$4:$F$4,0))*INDEX('Mapping cadres'!$B$1:$Z$616,MATCH($B557, 'Mapping cadres'!$B$1:$B$616,0), MATCH(G$32,'Mapping cadres'!$B$1:$Z$1,0))</f>
        <v>0</v>
      </c>
      <c r="H557" s="226">
        <f>INDEX('Uganda workforce data - raw'!$A$4:$F$619,MATCH($B557, 'Uganda workforce data - raw'!$B$4:$B$619,0), MATCH("Filled Male",'Uganda workforce data - raw'!$A$4:$F$4,0))*INDEX('Mapping cadres'!$B$1:$Z$616,MATCH($B557, 'Mapping cadres'!$B$1:$B$616,0), MATCH(H$32,'Mapping cadres'!$B$1:$Z$1,0))</f>
        <v>0</v>
      </c>
      <c r="I557" s="226">
        <f>INDEX('Uganda workforce data - raw'!$A$4:$F$619,MATCH($B557, 'Uganda workforce data - raw'!$B$4:$B$619,0), MATCH("Filled Male",'Uganda workforce data - raw'!$A$4:$F$4,0))*INDEX('Mapping cadres'!$B$1:$Z$616,MATCH($B557, 'Mapping cadres'!$B$1:$B$616,0), MATCH(I$32,'Mapping cadres'!$B$1:$Z$1,0))</f>
        <v>0</v>
      </c>
      <c r="J557" s="226">
        <f>INDEX('Uganda workforce data - raw'!$A$4:$F$619,MATCH($B557, 'Uganda workforce data - raw'!$B$4:$B$619,0), MATCH("Filled Male",'Uganda workforce data - raw'!$A$4:$F$4,0))*INDEX('Mapping cadres'!$B$1:$Z$616,MATCH($B557, 'Mapping cadres'!$B$1:$B$616,0), MATCH(J$32,'Mapping cadres'!$B$1:$Z$1,0))</f>
        <v>0</v>
      </c>
      <c r="K557" s="226">
        <f>INDEX('Uganda workforce data - raw'!$A$4:$F$619,MATCH($B557, 'Uganda workforce data - raw'!$B$4:$B$619,0), MATCH("Filled Male",'Uganda workforce data - raw'!$A$4:$F$4,0))*INDEX('Mapping cadres'!$B$1:$Z$616,MATCH($B557, 'Mapping cadres'!$B$1:$B$616,0), MATCH(K$32,'Mapping cadres'!$B$1:$Z$1,0))</f>
        <v>0</v>
      </c>
      <c r="L557" s="226">
        <f>INDEX('Uganda workforce data - raw'!$A$4:$F$619,MATCH($B557, 'Uganda workforce data - raw'!$B$4:$B$619,0), MATCH("Filled Male",'Uganda workforce data - raw'!$A$4:$F$4,0))*INDEX('Mapping cadres'!$B$1:$Z$616,MATCH($B557, 'Mapping cadres'!$B$1:$B$616,0), MATCH(L$32,'Mapping cadres'!$B$1:$Z$1,0))</f>
        <v>0</v>
      </c>
      <c r="M557" s="226">
        <f>INDEX('Uganda workforce data - raw'!$A$4:$F$619,MATCH($B557, 'Uganda workforce data - raw'!$B$4:$B$619,0), MATCH("Filled Male",'Uganda workforce data - raw'!$A$4:$F$4,0))*INDEX('Mapping cadres'!$B$1:$Z$616,MATCH($B557, 'Mapping cadres'!$B$1:$B$616,0), MATCH(M$32,'Mapping cadres'!$B$1:$Z$1,0))</f>
        <v>0</v>
      </c>
      <c r="N557" s="226">
        <f>INDEX('Uganda workforce data - raw'!$A$4:$F$619,MATCH($B557, 'Uganda workforce data - raw'!$B$4:$B$619,0), MATCH("Filled Male",'Uganda workforce data - raw'!$A$4:$F$4,0))*INDEX('Mapping cadres'!$B$1:$Z$616,MATCH($B557, 'Mapping cadres'!$B$1:$B$616,0), MATCH(N$32,'Mapping cadres'!$B$1:$Z$1,0))</f>
        <v>0</v>
      </c>
      <c r="O557" s="226">
        <f>INDEX('Uganda workforce data - raw'!$A$4:$F$619,MATCH($B557, 'Uganda workforce data - raw'!$B$4:$B$619,0), MATCH("Filled Male",'Uganda workforce data - raw'!$A$4:$F$4,0))*INDEX('Mapping cadres'!$B$1:$Z$616,MATCH($B557, 'Mapping cadres'!$B$1:$B$616,0), MATCH(O$32,'Mapping cadres'!$B$1:$Z$1,0))</f>
        <v>0</v>
      </c>
      <c r="P557" s="226">
        <f>INDEX('Uganda workforce data - raw'!$A$4:$F$619,MATCH($B557, 'Uganda workforce data - raw'!$B$4:$B$619,0), MATCH("Filled Male",'Uganda workforce data - raw'!$A$4:$F$4,0))*INDEX('Mapping cadres'!$B$1:$Z$616,MATCH($B557, 'Mapping cadres'!$B$1:$B$616,0), MATCH(P$32,'Mapping cadres'!$B$1:$Z$1,0))</f>
        <v>0</v>
      </c>
      <c r="Q557" s="226">
        <f>INDEX('Uganda workforce data - raw'!$A$4:$F$619,MATCH($B557, 'Uganda workforce data - raw'!$B$4:$B$619,0), MATCH("Filled Male",'Uganda workforce data - raw'!$A$4:$F$4,0))*INDEX('Mapping cadres'!$B$1:$Z$616,MATCH($B557, 'Mapping cadres'!$B$1:$B$616,0), MATCH(Q$32,'Mapping cadres'!$B$1:$Z$1,0))</f>
        <v>0</v>
      </c>
      <c r="R557" s="226">
        <f>INDEX('Uganda workforce data - raw'!$A$4:$F$619,MATCH($B557, 'Uganda workforce data - raw'!$B$4:$B$619,0), MATCH("Filled Male",'Uganda workforce data - raw'!$A$4:$F$4,0))*INDEX('Mapping cadres'!$B$1:$Z$616,MATCH($B557, 'Mapping cadres'!$B$1:$B$616,0), MATCH(R$32,'Mapping cadres'!$B$1:$Z$1,0))</f>
        <v>0</v>
      </c>
      <c r="S557" s="226">
        <f>INDEX('Uganda workforce data - raw'!$A$4:$F$619,MATCH($B557, 'Uganda workforce data - raw'!$B$4:$B$619,0), MATCH("Filled Male",'Uganda workforce data - raw'!$A$4:$F$4,0))*INDEX('Mapping cadres'!$B$1:$Z$616,MATCH($B557, 'Mapping cadres'!$B$1:$B$616,0), MATCH(S$32,'Mapping cadres'!$B$1:$Z$1,0))</f>
        <v>0</v>
      </c>
      <c r="T557" s="226">
        <f>INDEX('Uganda workforce data - raw'!$A$4:$F$619,MATCH($B557, 'Uganda workforce data - raw'!$B$4:$B$619,0), MATCH("Filled Male",'Uganda workforce data - raw'!$A$4:$F$4,0))*INDEX('Mapping cadres'!$B$1:$Z$616,MATCH($B557, 'Mapping cadres'!$B$1:$B$616,0), MATCH(T$32,'Mapping cadres'!$B$1:$Z$1,0))</f>
        <v>0</v>
      </c>
      <c r="U557" s="226">
        <f>INDEX('Uganda workforce data - raw'!$A$4:$F$619,MATCH($B557, 'Uganda workforce data - raw'!$B$4:$B$619,0), MATCH("Filled Male",'Uganda workforce data - raw'!$A$4:$F$4,0))*INDEX('Mapping cadres'!$B$1:$Z$616,MATCH($B557, 'Mapping cadres'!$B$1:$B$616,0), MATCH(U$32,'Mapping cadres'!$B$1:$Z$1,0))</f>
        <v>0</v>
      </c>
      <c r="V557" s="226">
        <f>INDEX('Uganda workforce data - raw'!$A$4:$F$619,MATCH($B557, 'Uganda workforce data - raw'!$B$4:$B$619,0), MATCH("Filled Male",'Uganda workforce data - raw'!$A$4:$F$4,0))*INDEX('Mapping cadres'!$B$1:$Z$616,MATCH($B557, 'Mapping cadres'!$B$1:$B$616,0), MATCH(V$32,'Mapping cadres'!$B$1:$Z$1,0))</f>
        <v>0</v>
      </c>
      <c r="W557" s="226">
        <f>INDEX('Uganda workforce data - raw'!$A$4:$F$619,MATCH($B557, 'Uganda workforce data - raw'!$B$4:$B$619,0), MATCH("Filled Male",'Uganda workforce data - raw'!$A$4:$F$4,0))*INDEX('Mapping cadres'!$B$1:$Z$616,MATCH($B557, 'Mapping cadres'!$B$1:$B$616,0), MATCH(W$32,'Mapping cadres'!$B$1:$Z$1,0))</f>
        <v>0</v>
      </c>
      <c r="X557" s="226">
        <f>INDEX('Uganda workforce data - raw'!$A$4:$F$619,MATCH($B557, 'Uganda workforce data - raw'!$B$4:$B$619,0), MATCH("Filled Male",'Uganda workforce data - raw'!$A$4:$F$4,0))*INDEX('Mapping cadres'!$B$1:$Z$616,MATCH($B557, 'Mapping cadres'!$B$1:$B$616,0), MATCH(X$32,'Mapping cadres'!$B$1:$Z$1,0))</f>
        <v>0</v>
      </c>
      <c r="Y557" s="226">
        <f>INDEX('Uganda workforce data - raw'!$A$4:$F$619,MATCH($B557, 'Uganda workforce data - raw'!$B$4:$B$619,0), MATCH("Filled Male",'Uganda workforce data - raw'!$A$4:$F$4,0))*INDEX('Mapping cadres'!$B$1:$Z$616,MATCH($B557, 'Mapping cadres'!$B$1:$B$616,0), MATCH(Y$32,'Mapping cadres'!$B$1:$Z$1,0))</f>
        <v>0</v>
      </c>
      <c r="Z557" s="226">
        <f>INDEX('Uganda workforce data - raw'!$A$4:$F$619,MATCH($B557, 'Uganda workforce data - raw'!$B$4:$B$619,0), MATCH("Filled Male",'Uganda workforce data - raw'!$A$4:$F$4,0))*INDEX('Mapping cadres'!$B$1:$Z$616,MATCH($B557, 'Mapping cadres'!$B$1:$B$616,0), MATCH(Z$32,'Mapping cadres'!$B$1:$Z$1,0))</f>
        <v>0</v>
      </c>
      <c r="AA557" s="226">
        <f>INDEX('Uganda workforce data - raw'!$A$4:$F$619,MATCH($B557, 'Uganda workforce data - raw'!$B$4:$B$619,0), MATCH("Filled Female",'Uganda workforce data - raw'!$A$4:$F$4,0))*INDEX('Mapping cadres'!$B$1:$Z$616,MATCH($B557, 'Mapping cadres'!$B$1:$B$616,0), MATCH(AA$32,'Mapping cadres'!$B$1:$Z$1,0))</f>
        <v>140</v>
      </c>
      <c r="AB557" s="226">
        <f>INDEX('Uganda workforce data - raw'!$A$4:$F$619,MATCH($B557, 'Uganda workforce data - raw'!$B$4:$B$619,0), MATCH("Filled Female",'Uganda workforce data - raw'!$A$4:$F$4,0))*INDEX('Mapping cadres'!$B$1:$Z$616,MATCH($B557, 'Mapping cadres'!$B$1:$B$616,0), MATCH(AB$32,'Mapping cadres'!$B$1:$Z$1,0))</f>
        <v>0</v>
      </c>
      <c r="AC557" s="226">
        <f>INDEX('Uganda workforce data - raw'!$A$4:$F$619,MATCH($B557, 'Uganda workforce data - raw'!$B$4:$B$619,0), MATCH("Filled Female",'Uganda workforce data - raw'!$A$4:$F$4,0))*INDEX('Mapping cadres'!$B$1:$Z$616,MATCH($B557, 'Mapping cadres'!$B$1:$B$616,0), MATCH(AC$32,'Mapping cadres'!$B$1:$Z$1,0))</f>
        <v>0</v>
      </c>
      <c r="AD557" s="226">
        <f>INDEX('Uganda workforce data - raw'!$A$4:$F$619,MATCH($B557, 'Uganda workforce data - raw'!$B$4:$B$619,0), MATCH("Filled Female",'Uganda workforce data - raw'!$A$4:$F$4,0))*INDEX('Mapping cadres'!$B$1:$Z$616,MATCH($B557, 'Mapping cadres'!$B$1:$B$616,0), MATCH(AD$32,'Mapping cadres'!$B$1:$Z$1,0))</f>
        <v>0</v>
      </c>
      <c r="AE557" s="226">
        <f>INDEX('Uganda workforce data - raw'!$A$4:$F$619,MATCH($B557, 'Uganda workforce data - raw'!$B$4:$B$619,0), MATCH("Filled Female",'Uganda workforce data - raw'!$A$4:$F$4,0))*INDEX('Mapping cadres'!$B$1:$Z$616,MATCH($B557, 'Mapping cadres'!$B$1:$B$616,0), MATCH(AE$32,'Mapping cadres'!$B$1:$Z$1,0))</f>
        <v>0</v>
      </c>
      <c r="AF557" s="226">
        <f>INDEX('Uganda workforce data - raw'!$A$4:$F$619,MATCH($B557, 'Uganda workforce data - raw'!$B$4:$B$619,0), MATCH("Filled Female",'Uganda workforce data - raw'!$A$4:$F$4,0))*INDEX('Mapping cadres'!$B$1:$Z$616,MATCH($B557, 'Mapping cadres'!$B$1:$B$616,0), MATCH(AF$32,'Mapping cadres'!$B$1:$Z$1,0))</f>
        <v>0</v>
      </c>
      <c r="AG557" s="226">
        <f>INDEX('Uganda workforce data - raw'!$A$4:$F$619,MATCH($B557, 'Uganda workforce data - raw'!$B$4:$B$619,0), MATCH("Filled Female",'Uganda workforce data - raw'!$A$4:$F$4,0))*INDEX('Mapping cadres'!$B$1:$Z$616,MATCH($B557, 'Mapping cadres'!$B$1:$B$616,0), MATCH(AG$32,'Mapping cadres'!$B$1:$Z$1,0))</f>
        <v>0</v>
      </c>
      <c r="AH557" s="226">
        <f>INDEX('Uganda workforce data - raw'!$A$4:$F$619,MATCH($B557, 'Uganda workforce data - raw'!$B$4:$B$619,0), MATCH("Filled Female",'Uganda workforce data - raw'!$A$4:$F$4,0))*INDEX('Mapping cadres'!$B$1:$Z$616,MATCH($B557, 'Mapping cadres'!$B$1:$B$616,0), MATCH(AH$32,'Mapping cadres'!$B$1:$Z$1,0))</f>
        <v>0</v>
      </c>
      <c r="AI557" s="226">
        <f>INDEX('Uganda workforce data - raw'!$A$4:$F$619,MATCH($B557, 'Uganda workforce data - raw'!$B$4:$B$619,0), MATCH("Filled Female",'Uganda workforce data - raw'!$A$4:$F$4,0))*INDEX('Mapping cadres'!$B$1:$Z$616,MATCH($B557, 'Mapping cadres'!$B$1:$B$616,0), MATCH(AI$32,'Mapping cadres'!$B$1:$Z$1,0))</f>
        <v>0</v>
      </c>
      <c r="AJ557" s="226">
        <f>INDEX('Uganda workforce data - raw'!$A$4:$F$619,MATCH($B557, 'Uganda workforce data - raw'!$B$4:$B$619,0), MATCH("Filled Female",'Uganda workforce data - raw'!$A$4:$F$4,0))*INDEX('Mapping cadres'!$B$1:$Z$616,MATCH($B557, 'Mapping cadres'!$B$1:$B$616,0), MATCH(AJ$32,'Mapping cadres'!$B$1:$Z$1,0))</f>
        <v>0</v>
      </c>
      <c r="AK557" s="226">
        <f>INDEX('Uganda workforce data - raw'!$A$4:$F$619,MATCH($B557, 'Uganda workforce data - raw'!$B$4:$B$619,0), MATCH("Filled Female",'Uganda workforce data - raw'!$A$4:$F$4,0))*INDEX('Mapping cadres'!$B$1:$Z$616,MATCH($B557, 'Mapping cadres'!$B$1:$B$616,0), MATCH(AK$32,'Mapping cadres'!$B$1:$Z$1,0))</f>
        <v>0</v>
      </c>
      <c r="AL557" s="226">
        <f>INDEX('Uganda workforce data - raw'!$A$4:$F$619,MATCH($B557, 'Uganda workforce data - raw'!$B$4:$B$619,0), MATCH("Filled Female",'Uganda workforce data - raw'!$A$4:$F$4,0))*INDEX('Mapping cadres'!$B$1:$Z$616,MATCH($B557, 'Mapping cadres'!$B$1:$B$616,0), MATCH(AL$32,'Mapping cadres'!$B$1:$Z$1,0))</f>
        <v>0</v>
      </c>
      <c r="AM557" s="226">
        <f>INDEX('Uganda workforce data - raw'!$A$4:$F$619,MATCH($B557, 'Uganda workforce data - raw'!$B$4:$B$619,0), MATCH("Filled Female",'Uganda workforce data - raw'!$A$4:$F$4,0))*INDEX('Mapping cadres'!$B$1:$Z$616,MATCH($B557, 'Mapping cadres'!$B$1:$B$616,0), MATCH(AM$32,'Mapping cadres'!$B$1:$Z$1,0))</f>
        <v>0</v>
      </c>
      <c r="AN557" s="226">
        <f>INDEX('Uganda workforce data - raw'!$A$4:$F$619,MATCH($B557, 'Uganda workforce data - raw'!$B$4:$B$619,0), MATCH("Filled Female",'Uganda workforce data - raw'!$A$4:$F$4,0))*INDEX('Mapping cadres'!$B$1:$Z$616,MATCH($B557, 'Mapping cadres'!$B$1:$B$616,0), MATCH(AN$32,'Mapping cadres'!$B$1:$Z$1,0))</f>
        <v>0</v>
      </c>
      <c r="AO557" s="226">
        <f>INDEX('Uganda workforce data - raw'!$A$4:$F$619,MATCH($B557, 'Uganda workforce data - raw'!$B$4:$B$619,0), MATCH("Filled Female",'Uganda workforce data - raw'!$A$4:$F$4,0))*INDEX('Mapping cadres'!$B$1:$Z$616,MATCH($B557, 'Mapping cadres'!$B$1:$B$616,0), MATCH(AO$32,'Mapping cadres'!$B$1:$Z$1,0))</f>
        <v>0</v>
      </c>
      <c r="AP557" s="226">
        <f>INDEX('Uganda workforce data - raw'!$A$4:$F$619,MATCH($B557, 'Uganda workforce data - raw'!$B$4:$B$619,0), MATCH("Filled Female",'Uganda workforce data - raw'!$A$4:$F$4,0))*INDEX('Mapping cadres'!$B$1:$Z$616,MATCH($B557, 'Mapping cadres'!$B$1:$B$616,0), MATCH(AP$32,'Mapping cadres'!$B$1:$Z$1,0))</f>
        <v>0</v>
      </c>
      <c r="AQ557" s="226">
        <f>INDEX('Uganda workforce data - raw'!$A$4:$F$619,MATCH($B557, 'Uganda workforce data - raw'!$B$4:$B$619,0), MATCH("Filled Female",'Uganda workforce data - raw'!$A$4:$F$4,0))*INDEX('Mapping cadres'!$B$1:$Z$616,MATCH($B557, 'Mapping cadres'!$B$1:$B$616,0), MATCH(AQ$32,'Mapping cadres'!$B$1:$Z$1,0))</f>
        <v>0</v>
      </c>
      <c r="AR557" s="226">
        <f>INDEX('Uganda workforce data - raw'!$A$4:$F$619,MATCH($B557, 'Uganda workforce data - raw'!$B$4:$B$619,0), MATCH("Filled Female",'Uganda workforce data - raw'!$A$4:$F$4,0))*INDEX('Mapping cadres'!$B$1:$Z$616,MATCH($B557, 'Mapping cadres'!$B$1:$B$616,0), MATCH(AR$32,'Mapping cadres'!$B$1:$Z$1,0))</f>
        <v>0</v>
      </c>
      <c r="AS557" s="226">
        <f>INDEX('Uganda workforce data - raw'!$A$4:$F$619,MATCH($B557, 'Uganda workforce data - raw'!$B$4:$B$619,0), MATCH("Filled Female",'Uganda workforce data - raw'!$A$4:$F$4,0))*INDEX('Mapping cadres'!$B$1:$Z$616,MATCH($B557, 'Mapping cadres'!$B$1:$B$616,0), MATCH(AS$32,'Mapping cadres'!$B$1:$Z$1,0))</f>
        <v>0</v>
      </c>
      <c r="AT557" s="226">
        <f>INDEX('Uganda workforce data - raw'!$A$4:$F$619,MATCH($B557, 'Uganda workforce data - raw'!$B$4:$B$619,0), MATCH("Filled Female",'Uganda workforce data - raw'!$A$4:$F$4,0))*INDEX('Mapping cadres'!$B$1:$Z$616,MATCH($B557, 'Mapping cadres'!$B$1:$B$616,0), MATCH(AT$32,'Mapping cadres'!$B$1:$Z$1,0))</f>
        <v>0</v>
      </c>
      <c r="AU557" s="226">
        <f>INDEX('Uganda workforce data - raw'!$A$4:$F$619,MATCH($B557, 'Uganda workforce data - raw'!$B$4:$B$619,0), MATCH("Filled Female",'Uganda workforce data - raw'!$A$4:$F$4,0))*INDEX('Mapping cadres'!$B$1:$Z$616,MATCH($B557, 'Mapping cadres'!$B$1:$B$616,0), MATCH(AU$32,'Mapping cadres'!$B$1:$Z$1,0))</f>
        <v>0</v>
      </c>
      <c r="AV557" s="226">
        <f>INDEX('Uganda workforce data - raw'!$A$4:$F$619,MATCH($B557, 'Uganda workforce data - raw'!$B$4:$B$619,0), MATCH("Filled Female",'Uganda workforce data - raw'!$A$4:$F$4,0))*INDEX('Mapping cadres'!$B$1:$Z$616,MATCH($B557, 'Mapping cadres'!$B$1:$B$616,0), MATCH(AV$32,'Mapping cadres'!$B$1:$Z$1,0))</f>
        <v>0</v>
      </c>
      <c r="AW557" s="226">
        <f>INDEX('Uganda workforce data - raw'!$A$4:$F$619,MATCH($B557, 'Uganda workforce data - raw'!$B$4:$B$619,0), MATCH("Filled Female",'Uganda workforce data - raw'!$A$4:$F$4,0))*INDEX('Mapping cadres'!$B$1:$Z$616,MATCH($B557, 'Mapping cadres'!$B$1:$B$616,0), MATCH(AW$32,'Mapping cadres'!$B$1:$Z$1,0))</f>
        <v>0</v>
      </c>
      <c r="AX557" s="226">
        <f>INDEX('Uganda workforce data - raw'!$A$4:$F$619,MATCH($B557, 'Uganda workforce data - raw'!$B$4:$B$619,0), MATCH("Filled Female",'Uganda workforce data - raw'!$A$4:$F$4,0))*INDEX('Mapping cadres'!$B$1:$Z$616,MATCH($B557, 'Mapping cadres'!$B$1:$B$616,0), MATCH(AX$32,'Mapping cadres'!$B$1:$Z$1,0))</f>
        <v>0</v>
      </c>
      <c r="AY557" s="226">
        <f t="shared" si="197"/>
        <v>332</v>
      </c>
      <c r="AZ557" s="226">
        <f t="shared" si="198"/>
        <v>0</v>
      </c>
      <c r="BA557" s="226">
        <f t="shared" si="199"/>
        <v>0</v>
      </c>
      <c r="BB557" s="226">
        <f t="shared" si="200"/>
        <v>0</v>
      </c>
      <c r="BC557" s="226">
        <f t="shared" si="201"/>
        <v>0</v>
      </c>
      <c r="BD557" s="226">
        <f t="shared" si="202"/>
        <v>0</v>
      </c>
      <c r="BE557" s="226">
        <f t="shared" si="203"/>
        <v>0</v>
      </c>
      <c r="BF557" s="226">
        <f t="shared" si="204"/>
        <v>0</v>
      </c>
      <c r="BG557" s="226">
        <f t="shared" si="205"/>
        <v>0</v>
      </c>
      <c r="BH557" s="226">
        <f t="shared" si="206"/>
        <v>0</v>
      </c>
      <c r="BI557" s="226">
        <f t="shared" si="207"/>
        <v>0</v>
      </c>
      <c r="BJ557" s="226">
        <f t="shared" si="208"/>
        <v>0</v>
      </c>
      <c r="BK557" s="226">
        <f t="shared" si="209"/>
        <v>0</v>
      </c>
      <c r="BL557" s="226">
        <f t="shared" si="210"/>
        <v>0</v>
      </c>
      <c r="BM557" s="226">
        <f t="shared" si="211"/>
        <v>0</v>
      </c>
      <c r="BN557" s="226">
        <f t="shared" si="212"/>
        <v>0</v>
      </c>
      <c r="BO557" s="226">
        <f t="shared" si="213"/>
        <v>0</v>
      </c>
      <c r="BP557" s="226">
        <f t="shared" si="214"/>
        <v>0</v>
      </c>
      <c r="BQ557" s="226">
        <f t="shared" si="215"/>
        <v>0</v>
      </c>
      <c r="BR557" s="226">
        <f t="shared" si="216"/>
        <v>0</v>
      </c>
      <c r="BS557" s="226">
        <f t="shared" si="217"/>
        <v>0</v>
      </c>
      <c r="BT557" s="226">
        <f t="shared" si="218"/>
        <v>0</v>
      </c>
      <c r="BU557" s="226">
        <f t="shared" si="219"/>
        <v>0</v>
      </c>
      <c r="BV557" s="226">
        <f t="shared" si="220"/>
        <v>0</v>
      </c>
    </row>
    <row r="558" spans="1:74">
      <c r="A558" s="226">
        <v>526</v>
      </c>
      <c r="B558" s="226" t="s">
        <v>1823</v>
      </c>
      <c r="C558" s="226">
        <f>INDEX('Uganda workforce data - raw'!$A$4:$F$619,MATCH($B558, 'Uganda workforce data - raw'!$B$4:$B$619,0), MATCH("Filled Male",'Uganda workforce data - raw'!$A$4:$F$4,0))*INDEX('Mapping cadres'!$B$1:$Z$616,MATCH($B558, 'Mapping cadres'!$B$1:$B$616,0), MATCH(C$32,'Mapping cadres'!$B$1:$Z$1,0))</f>
        <v>87</v>
      </c>
      <c r="D558" s="226">
        <f>INDEX('Uganda workforce data - raw'!$A$4:$F$619,MATCH($B558, 'Uganda workforce data - raw'!$B$4:$B$619,0), MATCH("Filled Male",'Uganda workforce data - raw'!$A$4:$F$4,0))*INDEX('Mapping cadres'!$B$1:$Z$616,MATCH($B558, 'Mapping cadres'!$B$1:$B$616,0), MATCH(D$32,'Mapping cadres'!$B$1:$Z$1,0))</f>
        <v>0</v>
      </c>
      <c r="E558" s="226">
        <f>INDEX('Uganda workforce data - raw'!$A$4:$F$619,MATCH($B558, 'Uganda workforce data - raw'!$B$4:$B$619,0), MATCH("Filled Male",'Uganda workforce data - raw'!$A$4:$F$4,0))*INDEX('Mapping cadres'!$B$1:$Z$616,MATCH($B558, 'Mapping cadres'!$B$1:$B$616,0), MATCH(E$32,'Mapping cadres'!$B$1:$Z$1,0))</f>
        <v>0</v>
      </c>
      <c r="F558" s="226">
        <f>INDEX('Uganda workforce data - raw'!$A$4:$F$619,MATCH($B558, 'Uganda workforce data - raw'!$B$4:$B$619,0), MATCH("Filled Male",'Uganda workforce data - raw'!$A$4:$F$4,0))*INDEX('Mapping cadres'!$B$1:$Z$616,MATCH($B558, 'Mapping cadres'!$B$1:$B$616,0), MATCH(F$32,'Mapping cadres'!$B$1:$Z$1,0))</f>
        <v>0</v>
      </c>
      <c r="G558" s="226">
        <f>INDEX('Uganda workforce data - raw'!$A$4:$F$619,MATCH($B558, 'Uganda workforce data - raw'!$B$4:$B$619,0), MATCH("Filled Male",'Uganda workforce data - raw'!$A$4:$F$4,0))*INDEX('Mapping cadres'!$B$1:$Z$616,MATCH($B558, 'Mapping cadres'!$B$1:$B$616,0), MATCH(G$32,'Mapping cadres'!$B$1:$Z$1,0))</f>
        <v>0</v>
      </c>
      <c r="H558" s="226">
        <f>INDEX('Uganda workforce data - raw'!$A$4:$F$619,MATCH($B558, 'Uganda workforce data - raw'!$B$4:$B$619,0), MATCH("Filled Male",'Uganda workforce data - raw'!$A$4:$F$4,0))*INDEX('Mapping cadres'!$B$1:$Z$616,MATCH($B558, 'Mapping cadres'!$B$1:$B$616,0), MATCH(H$32,'Mapping cadres'!$B$1:$Z$1,0))</f>
        <v>0</v>
      </c>
      <c r="I558" s="226">
        <f>INDEX('Uganda workforce data - raw'!$A$4:$F$619,MATCH($B558, 'Uganda workforce data - raw'!$B$4:$B$619,0), MATCH("Filled Male",'Uganda workforce data - raw'!$A$4:$F$4,0))*INDEX('Mapping cadres'!$B$1:$Z$616,MATCH($B558, 'Mapping cadres'!$B$1:$B$616,0), MATCH(I$32,'Mapping cadres'!$B$1:$Z$1,0))</f>
        <v>0</v>
      </c>
      <c r="J558" s="226">
        <f>INDEX('Uganda workforce data - raw'!$A$4:$F$619,MATCH($B558, 'Uganda workforce data - raw'!$B$4:$B$619,0), MATCH("Filled Male",'Uganda workforce data - raw'!$A$4:$F$4,0))*INDEX('Mapping cadres'!$B$1:$Z$616,MATCH($B558, 'Mapping cadres'!$B$1:$B$616,0), MATCH(J$32,'Mapping cadres'!$B$1:$Z$1,0))</f>
        <v>0</v>
      </c>
      <c r="K558" s="226">
        <f>INDEX('Uganda workforce data - raw'!$A$4:$F$619,MATCH($B558, 'Uganda workforce data - raw'!$B$4:$B$619,0), MATCH("Filled Male",'Uganda workforce data - raw'!$A$4:$F$4,0))*INDEX('Mapping cadres'!$B$1:$Z$616,MATCH($B558, 'Mapping cadres'!$B$1:$B$616,0), MATCH(K$32,'Mapping cadres'!$B$1:$Z$1,0))</f>
        <v>0</v>
      </c>
      <c r="L558" s="226">
        <f>INDEX('Uganda workforce data - raw'!$A$4:$F$619,MATCH($B558, 'Uganda workforce data - raw'!$B$4:$B$619,0), MATCH("Filled Male",'Uganda workforce data - raw'!$A$4:$F$4,0))*INDEX('Mapping cadres'!$B$1:$Z$616,MATCH($B558, 'Mapping cadres'!$B$1:$B$616,0), MATCH(L$32,'Mapping cadres'!$B$1:$Z$1,0))</f>
        <v>0</v>
      </c>
      <c r="M558" s="226">
        <f>INDEX('Uganda workforce data - raw'!$A$4:$F$619,MATCH($B558, 'Uganda workforce data - raw'!$B$4:$B$619,0), MATCH("Filled Male",'Uganda workforce data - raw'!$A$4:$F$4,0))*INDEX('Mapping cadres'!$B$1:$Z$616,MATCH($B558, 'Mapping cadres'!$B$1:$B$616,0), MATCH(M$32,'Mapping cadres'!$B$1:$Z$1,0))</f>
        <v>0</v>
      </c>
      <c r="N558" s="226">
        <f>INDEX('Uganda workforce data - raw'!$A$4:$F$619,MATCH($B558, 'Uganda workforce data - raw'!$B$4:$B$619,0), MATCH("Filled Male",'Uganda workforce data - raw'!$A$4:$F$4,0))*INDEX('Mapping cadres'!$B$1:$Z$616,MATCH($B558, 'Mapping cadres'!$B$1:$B$616,0), MATCH(N$32,'Mapping cadres'!$B$1:$Z$1,0))</f>
        <v>0</v>
      </c>
      <c r="O558" s="226">
        <f>INDEX('Uganda workforce data - raw'!$A$4:$F$619,MATCH($B558, 'Uganda workforce data - raw'!$B$4:$B$619,0), MATCH("Filled Male",'Uganda workforce data - raw'!$A$4:$F$4,0))*INDEX('Mapping cadres'!$B$1:$Z$616,MATCH($B558, 'Mapping cadres'!$B$1:$B$616,0), MATCH(O$32,'Mapping cadres'!$B$1:$Z$1,0))</f>
        <v>0</v>
      </c>
      <c r="P558" s="226">
        <f>INDEX('Uganda workforce data - raw'!$A$4:$F$619,MATCH($B558, 'Uganda workforce data - raw'!$B$4:$B$619,0), MATCH("Filled Male",'Uganda workforce data - raw'!$A$4:$F$4,0))*INDEX('Mapping cadres'!$B$1:$Z$616,MATCH($B558, 'Mapping cadres'!$B$1:$B$616,0), MATCH(P$32,'Mapping cadres'!$B$1:$Z$1,0))</f>
        <v>0</v>
      </c>
      <c r="Q558" s="226">
        <f>INDEX('Uganda workforce data - raw'!$A$4:$F$619,MATCH($B558, 'Uganda workforce data - raw'!$B$4:$B$619,0), MATCH("Filled Male",'Uganda workforce data - raw'!$A$4:$F$4,0))*INDEX('Mapping cadres'!$B$1:$Z$616,MATCH($B558, 'Mapping cadres'!$B$1:$B$616,0), MATCH(Q$32,'Mapping cadres'!$B$1:$Z$1,0))</f>
        <v>0</v>
      </c>
      <c r="R558" s="226">
        <f>INDEX('Uganda workforce data - raw'!$A$4:$F$619,MATCH($B558, 'Uganda workforce data - raw'!$B$4:$B$619,0), MATCH("Filled Male",'Uganda workforce data - raw'!$A$4:$F$4,0))*INDEX('Mapping cadres'!$B$1:$Z$616,MATCH($B558, 'Mapping cadres'!$B$1:$B$616,0), MATCH(R$32,'Mapping cadres'!$B$1:$Z$1,0))</f>
        <v>0</v>
      </c>
      <c r="S558" s="226">
        <f>INDEX('Uganda workforce data - raw'!$A$4:$F$619,MATCH($B558, 'Uganda workforce data - raw'!$B$4:$B$619,0), MATCH("Filled Male",'Uganda workforce data - raw'!$A$4:$F$4,0))*INDEX('Mapping cadres'!$B$1:$Z$616,MATCH($B558, 'Mapping cadres'!$B$1:$B$616,0), MATCH(S$32,'Mapping cadres'!$B$1:$Z$1,0))</f>
        <v>0</v>
      </c>
      <c r="T558" s="226">
        <f>INDEX('Uganda workforce data - raw'!$A$4:$F$619,MATCH($B558, 'Uganda workforce data - raw'!$B$4:$B$619,0), MATCH("Filled Male",'Uganda workforce data - raw'!$A$4:$F$4,0))*INDEX('Mapping cadres'!$B$1:$Z$616,MATCH($B558, 'Mapping cadres'!$B$1:$B$616,0), MATCH(T$32,'Mapping cadres'!$B$1:$Z$1,0))</f>
        <v>0</v>
      </c>
      <c r="U558" s="226">
        <f>INDEX('Uganda workforce data - raw'!$A$4:$F$619,MATCH($B558, 'Uganda workforce data - raw'!$B$4:$B$619,0), MATCH("Filled Male",'Uganda workforce data - raw'!$A$4:$F$4,0))*INDEX('Mapping cadres'!$B$1:$Z$616,MATCH($B558, 'Mapping cadres'!$B$1:$B$616,0), MATCH(U$32,'Mapping cadres'!$B$1:$Z$1,0))</f>
        <v>0</v>
      </c>
      <c r="V558" s="226">
        <f>INDEX('Uganda workforce data - raw'!$A$4:$F$619,MATCH($B558, 'Uganda workforce data - raw'!$B$4:$B$619,0), MATCH("Filled Male",'Uganda workforce data - raw'!$A$4:$F$4,0))*INDEX('Mapping cadres'!$B$1:$Z$616,MATCH($B558, 'Mapping cadres'!$B$1:$B$616,0), MATCH(V$32,'Mapping cadres'!$B$1:$Z$1,0))</f>
        <v>0</v>
      </c>
      <c r="W558" s="226">
        <f>INDEX('Uganda workforce data - raw'!$A$4:$F$619,MATCH($B558, 'Uganda workforce data - raw'!$B$4:$B$619,0), MATCH("Filled Male",'Uganda workforce data - raw'!$A$4:$F$4,0))*INDEX('Mapping cadres'!$B$1:$Z$616,MATCH($B558, 'Mapping cadres'!$B$1:$B$616,0), MATCH(W$32,'Mapping cadres'!$B$1:$Z$1,0))</f>
        <v>0</v>
      </c>
      <c r="X558" s="226">
        <f>INDEX('Uganda workforce data - raw'!$A$4:$F$619,MATCH($B558, 'Uganda workforce data - raw'!$B$4:$B$619,0), MATCH("Filled Male",'Uganda workforce data - raw'!$A$4:$F$4,0))*INDEX('Mapping cadres'!$B$1:$Z$616,MATCH($B558, 'Mapping cadres'!$B$1:$B$616,0), MATCH(X$32,'Mapping cadres'!$B$1:$Z$1,0))</f>
        <v>0</v>
      </c>
      <c r="Y558" s="226">
        <f>INDEX('Uganda workforce data - raw'!$A$4:$F$619,MATCH($B558, 'Uganda workforce data - raw'!$B$4:$B$619,0), MATCH("Filled Male",'Uganda workforce data - raw'!$A$4:$F$4,0))*INDEX('Mapping cadres'!$B$1:$Z$616,MATCH($B558, 'Mapping cadres'!$B$1:$B$616,0), MATCH(Y$32,'Mapping cadres'!$B$1:$Z$1,0))</f>
        <v>0</v>
      </c>
      <c r="Z558" s="226">
        <f>INDEX('Uganda workforce data - raw'!$A$4:$F$619,MATCH($B558, 'Uganda workforce data - raw'!$B$4:$B$619,0), MATCH("Filled Male",'Uganda workforce data - raw'!$A$4:$F$4,0))*INDEX('Mapping cadres'!$B$1:$Z$616,MATCH($B558, 'Mapping cadres'!$B$1:$B$616,0), MATCH(Z$32,'Mapping cadres'!$B$1:$Z$1,0))</f>
        <v>0</v>
      </c>
      <c r="AA558" s="226">
        <f>INDEX('Uganda workforce data - raw'!$A$4:$F$619,MATCH($B558, 'Uganda workforce data - raw'!$B$4:$B$619,0), MATCH("Filled Female",'Uganda workforce data - raw'!$A$4:$F$4,0))*INDEX('Mapping cadres'!$B$1:$Z$616,MATCH($B558, 'Mapping cadres'!$B$1:$B$616,0), MATCH(AA$32,'Mapping cadres'!$B$1:$Z$1,0))</f>
        <v>73</v>
      </c>
      <c r="AB558" s="226">
        <f>INDEX('Uganda workforce data - raw'!$A$4:$F$619,MATCH($B558, 'Uganda workforce data - raw'!$B$4:$B$619,0), MATCH("Filled Female",'Uganda workforce data - raw'!$A$4:$F$4,0))*INDEX('Mapping cadres'!$B$1:$Z$616,MATCH($B558, 'Mapping cadres'!$B$1:$B$616,0), MATCH(AB$32,'Mapping cadres'!$B$1:$Z$1,0))</f>
        <v>0</v>
      </c>
      <c r="AC558" s="226">
        <f>INDEX('Uganda workforce data - raw'!$A$4:$F$619,MATCH($B558, 'Uganda workforce data - raw'!$B$4:$B$619,0), MATCH("Filled Female",'Uganda workforce data - raw'!$A$4:$F$4,0))*INDEX('Mapping cadres'!$B$1:$Z$616,MATCH($B558, 'Mapping cadres'!$B$1:$B$616,0), MATCH(AC$32,'Mapping cadres'!$B$1:$Z$1,0))</f>
        <v>0</v>
      </c>
      <c r="AD558" s="226">
        <f>INDEX('Uganda workforce data - raw'!$A$4:$F$619,MATCH($B558, 'Uganda workforce data - raw'!$B$4:$B$619,0), MATCH("Filled Female",'Uganda workforce data - raw'!$A$4:$F$4,0))*INDEX('Mapping cadres'!$B$1:$Z$616,MATCH($B558, 'Mapping cadres'!$B$1:$B$616,0), MATCH(AD$32,'Mapping cadres'!$B$1:$Z$1,0))</f>
        <v>0</v>
      </c>
      <c r="AE558" s="226">
        <f>INDEX('Uganda workforce data - raw'!$A$4:$F$619,MATCH($B558, 'Uganda workforce data - raw'!$B$4:$B$619,0), MATCH("Filled Female",'Uganda workforce data - raw'!$A$4:$F$4,0))*INDEX('Mapping cadres'!$B$1:$Z$616,MATCH($B558, 'Mapping cadres'!$B$1:$B$616,0), MATCH(AE$32,'Mapping cadres'!$B$1:$Z$1,0))</f>
        <v>0</v>
      </c>
      <c r="AF558" s="226">
        <f>INDEX('Uganda workforce data - raw'!$A$4:$F$619,MATCH($B558, 'Uganda workforce data - raw'!$B$4:$B$619,0), MATCH("Filled Female",'Uganda workforce data - raw'!$A$4:$F$4,0))*INDEX('Mapping cadres'!$B$1:$Z$616,MATCH($B558, 'Mapping cadres'!$B$1:$B$616,0), MATCH(AF$32,'Mapping cadres'!$B$1:$Z$1,0))</f>
        <v>0</v>
      </c>
      <c r="AG558" s="226">
        <f>INDEX('Uganda workforce data - raw'!$A$4:$F$619,MATCH($B558, 'Uganda workforce data - raw'!$B$4:$B$619,0), MATCH("Filled Female",'Uganda workforce data - raw'!$A$4:$F$4,0))*INDEX('Mapping cadres'!$B$1:$Z$616,MATCH($B558, 'Mapping cadres'!$B$1:$B$616,0), MATCH(AG$32,'Mapping cadres'!$B$1:$Z$1,0))</f>
        <v>0</v>
      </c>
      <c r="AH558" s="226">
        <f>INDEX('Uganda workforce data - raw'!$A$4:$F$619,MATCH($B558, 'Uganda workforce data - raw'!$B$4:$B$619,0), MATCH("Filled Female",'Uganda workforce data - raw'!$A$4:$F$4,0))*INDEX('Mapping cadres'!$B$1:$Z$616,MATCH($B558, 'Mapping cadres'!$B$1:$B$616,0), MATCH(AH$32,'Mapping cadres'!$B$1:$Z$1,0))</f>
        <v>0</v>
      </c>
      <c r="AI558" s="226">
        <f>INDEX('Uganda workforce data - raw'!$A$4:$F$619,MATCH($B558, 'Uganda workforce data - raw'!$B$4:$B$619,0), MATCH("Filled Female",'Uganda workforce data - raw'!$A$4:$F$4,0))*INDEX('Mapping cadres'!$B$1:$Z$616,MATCH($B558, 'Mapping cadres'!$B$1:$B$616,0), MATCH(AI$32,'Mapping cadres'!$B$1:$Z$1,0))</f>
        <v>0</v>
      </c>
      <c r="AJ558" s="226">
        <f>INDEX('Uganda workforce data - raw'!$A$4:$F$619,MATCH($B558, 'Uganda workforce data - raw'!$B$4:$B$619,0), MATCH("Filled Female",'Uganda workforce data - raw'!$A$4:$F$4,0))*INDEX('Mapping cadres'!$B$1:$Z$616,MATCH($B558, 'Mapping cadres'!$B$1:$B$616,0), MATCH(AJ$32,'Mapping cadres'!$B$1:$Z$1,0))</f>
        <v>0</v>
      </c>
      <c r="AK558" s="226">
        <f>INDEX('Uganda workforce data - raw'!$A$4:$F$619,MATCH($B558, 'Uganda workforce data - raw'!$B$4:$B$619,0), MATCH("Filled Female",'Uganda workforce data - raw'!$A$4:$F$4,0))*INDEX('Mapping cadres'!$B$1:$Z$616,MATCH($B558, 'Mapping cadres'!$B$1:$B$616,0), MATCH(AK$32,'Mapping cadres'!$B$1:$Z$1,0))</f>
        <v>0</v>
      </c>
      <c r="AL558" s="226">
        <f>INDEX('Uganda workforce data - raw'!$A$4:$F$619,MATCH($B558, 'Uganda workforce data - raw'!$B$4:$B$619,0), MATCH("Filled Female",'Uganda workforce data - raw'!$A$4:$F$4,0))*INDEX('Mapping cadres'!$B$1:$Z$616,MATCH($B558, 'Mapping cadres'!$B$1:$B$616,0), MATCH(AL$32,'Mapping cadres'!$B$1:$Z$1,0))</f>
        <v>0</v>
      </c>
      <c r="AM558" s="226">
        <f>INDEX('Uganda workforce data - raw'!$A$4:$F$619,MATCH($B558, 'Uganda workforce data - raw'!$B$4:$B$619,0), MATCH("Filled Female",'Uganda workforce data - raw'!$A$4:$F$4,0))*INDEX('Mapping cadres'!$B$1:$Z$616,MATCH($B558, 'Mapping cadres'!$B$1:$B$616,0), MATCH(AM$32,'Mapping cadres'!$B$1:$Z$1,0))</f>
        <v>0</v>
      </c>
      <c r="AN558" s="226">
        <f>INDEX('Uganda workforce data - raw'!$A$4:$F$619,MATCH($B558, 'Uganda workforce data - raw'!$B$4:$B$619,0), MATCH("Filled Female",'Uganda workforce data - raw'!$A$4:$F$4,0))*INDEX('Mapping cadres'!$B$1:$Z$616,MATCH($B558, 'Mapping cadres'!$B$1:$B$616,0), MATCH(AN$32,'Mapping cadres'!$B$1:$Z$1,0))</f>
        <v>0</v>
      </c>
      <c r="AO558" s="226">
        <f>INDEX('Uganda workforce data - raw'!$A$4:$F$619,MATCH($B558, 'Uganda workforce data - raw'!$B$4:$B$619,0), MATCH("Filled Female",'Uganda workforce data - raw'!$A$4:$F$4,0))*INDEX('Mapping cadres'!$B$1:$Z$616,MATCH($B558, 'Mapping cadres'!$B$1:$B$616,0), MATCH(AO$32,'Mapping cadres'!$B$1:$Z$1,0))</f>
        <v>0</v>
      </c>
      <c r="AP558" s="226">
        <f>INDEX('Uganda workforce data - raw'!$A$4:$F$619,MATCH($B558, 'Uganda workforce data - raw'!$B$4:$B$619,0), MATCH("Filled Female",'Uganda workforce data - raw'!$A$4:$F$4,0))*INDEX('Mapping cadres'!$B$1:$Z$616,MATCH($B558, 'Mapping cadres'!$B$1:$B$616,0), MATCH(AP$32,'Mapping cadres'!$B$1:$Z$1,0))</f>
        <v>0</v>
      </c>
      <c r="AQ558" s="226">
        <f>INDEX('Uganda workforce data - raw'!$A$4:$F$619,MATCH($B558, 'Uganda workforce data - raw'!$B$4:$B$619,0), MATCH("Filled Female",'Uganda workforce data - raw'!$A$4:$F$4,0))*INDEX('Mapping cadres'!$B$1:$Z$616,MATCH($B558, 'Mapping cadres'!$B$1:$B$616,0), MATCH(AQ$32,'Mapping cadres'!$B$1:$Z$1,0))</f>
        <v>0</v>
      </c>
      <c r="AR558" s="226">
        <f>INDEX('Uganda workforce data - raw'!$A$4:$F$619,MATCH($B558, 'Uganda workforce data - raw'!$B$4:$B$619,0), MATCH("Filled Female",'Uganda workforce data - raw'!$A$4:$F$4,0))*INDEX('Mapping cadres'!$B$1:$Z$616,MATCH($B558, 'Mapping cadres'!$B$1:$B$616,0), MATCH(AR$32,'Mapping cadres'!$B$1:$Z$1,0))</f>
        <v>0</v>
      </c>
      <c r="AS558" s="226">
        <f>INDEX('Uganda workforce data - raw'!$A$4:$F$619,MATCH($B558, 'Uganda workforce data - raw'!$B$4:$B$619,0), MATCH("Filled Female",'Uganda workforce data - raw'!$A$4:$F$4,0))*INDEX('Mapping cadres'!$B$1:$Z$616,MATCH($B558, 'Mapping cadres'!$B$1:$B$616,0), MATCH(AS$32,'Mapping cadres'!$B$1:$Z$1,0))</f>
        <v>0</v>
      </c>
      <c r="AT558" s="226">
        <f>INDEX('Uganda workforce data - raw'!$A$4:$F$619,MATCH($B558, 'Uganda workforce data - raw'!$B$4:$B$619,0), MATCH("Filled Female",'Uganda workforce data - raw'!$A$4:$F$4,0))*INDEX('Mapping cadres'!$B$1:$Z$616,MATCH($B558, 'Mapping cadres'!$B$1:$B$616,0), MATCH(AT$32,'Mapping cadres'!$B$1:$Z$1,0))</f>
        <v>0</v>
      </c>
      <c r="AU558" s="226">
        <f>INDEX('Uganda workforce data - raw'!$A$4:$F$619,MATCH($B558, 'Uganda workforce data - raw'!$B$4:$B$619,0), MATCH("Filled Female",'Uganda workforce data - raw'!$A$4:$F$4,0))*INDEX('Mapping cadres'!$B$1:$Z$616,MATCH($B558, 'Mapping cadres'!$B$1:$B$616,0), MATCH(AU$32,'Mapping cadres'!$B$1:$Z$1,0))</f>
        <v>0</v>
      </c>
      <c r="AV558" s="226">
        <f>INDEX('Uganda workforce data - raw'!$A$4:$F$619,MATCH($B558, 'Uganda workforce data - raw'!$B$4:$B$619,0), MATCH("Filled Female",'Uganda workforce data - raw'!$A$4:$F$4,0))*INDEX('Mapping cadres'!$B$1:$Z$616,MATCH($B558, 'Mapping cadres'!$B$1:$B$616,0), MATCH(AV$32,'Mapping cadres'!$B$1:$Z$1,0))</f>
        <v>0</v>
      </c>
      <c r="AW558" s="226">
        <f>INDEX('Uganda workforce data - raw'!$A$4:$F$619,MATCH($B558, 'Uganda workforce data - raw'!$B$4:$B$619,0), MATCH("Filled Female",'Uganda workforce data - raw'!$A$4:$F$4,0))*INDEX('Mapping cadres'!$B$1:$Z$616,MATCH($B558, 'Mapping cadres'!$B$1:$B$616,0), MATCH(AW$32,'Mapping cadres'!$B$1:$Z$1,0))</f>
        <v>0</v>
      </c>
      <c r="AX558" s="226">
        <f>INDEX('Uganda workforce data - raw'!$A$4:$F$619,MATCH($B558, 'Uganda workforce data - raw'!$B$4:$B$619,0), MATCH("Filled Female",'Uganda workforce data - raw'!$A$4:$F$4,0))*INDEX('Mapping cadres'!$B$1:$Z$616,MATCH($B558, 'Mapping cadres'!$B$1:$B$616,0), MATCH(AX$32,'Mapping cadres'!$B$1:$Z$1,0))</f>
        <v>0</v>
      </c>
      <c r="AY558" s="226">
        <f t="shared" si="197"/>
        <v>160</v>
      </c>
      <c r="AZ558" s="226">
        <f t="shared" si="198"/>
        <v>0</v>
      </c>
      <c r="BA558" s="226">
        <f t="shared" si="199"/>
        <v>0</v>
      </c>
      <c r="BB558" s="226">
        <f t="shared" si="200"/>
        <v>0</v>
      </c>
      <c r="BC558" s="226">
        <f t="shared" si="201"/>
        <v>0</v>
      </c>
      <c r="BD558" s="226">
        <f t="shared" si="202"/>
        <v>0</v>
      </c>
      <c r="BE558" s="226">
        <f t="shared" si="203"/>
        <v>0</v>
      </c>
      <c r="BF558" s="226">
        <f t="shared" si="204"/>
        <v>0</v>
      </c>
      <c r="BG558" s="226">
        <f t="shared" si="205"/>
        <v>0</v>
      </c>
      <c r="BH558" s="226">
        <f t="shared" si="206"/>
        <v>0</v>
      </c>
      <c r="BI558" s="226">
        <f t="shared" si="207"/>
        <v>0</v>
      </c>
      <c r="BJ558" s="226">
        <f t="shared" si="208"/>
        <v>0</v>
      </c>
      <c r="BK558" s="226">
        <f t="shared" si="209"/>
        <v>0</v>
      </c>
      <c r="BL558" s="226">
        <f t="shared" si="210"/>
        <v>0</v>
      </c>
      <c r="BM558" s="226">
        <f t="shared" si="211"/>
        <v>0</v>
      </c>
      <c r="BN558" s="226">
        <f t="shared" si="212"/>
        <v>0</v>
      </c>
      <c r="BO558" s="226">
        <f t="shared" si="213"/>
        <v>0</v>
      </c>
      <c r="BP558" s="226">
        <f t="shared" si="214"/>
        <v>0</v>
      </c>
      <c r="BQ558" s="226">
        <f t="shared" si="215"/>
        <v>0</v>
      </c>
      <c r="BR558" s="226">
        <f t="shared" si="216"/>
        <v>0</v>
      </c>
      <c r="BS558" s="226">
        <f t="shared" si="217"/>
        <v>0</v>
      </c>
      <c r="BT558" s="226">
        <f t="shared" si="218"/>
        <v>0</v>
      </c>
      <c r="BU558" s="226">
        <f t="shared" si="219"/>
        <v>0</v>
      </c>
      <c r="BV558" s="226">
        <f t="shared" si="220"/>
        <v>0</v>
      </c>
    </row>
    <row r="559" spans="1:74">
      <c r="A559" s="226">
        <v>527</v>
      </c>
      <c r="B559" s="226" t="s">
        <v>1824</v>
      </c>
      <c r="C559" s="226">
        <f>INDEX('Uganda workforce data - raw'!$A$4:$F$619,MATCH($B559, 'Uganda workforce data - raw'!$B$4:$B$619,0), MATCH("Filled Male",'Uganda workforce data - raw'!$A$4:$F$4,0))*INDEX('Mapping cadres'!$B$1:$Z$616,MATCH($B559, 'Mapping cadres'!$B$1:$B$616,0), MATCH(C$32,'Mapping cadres'!$B$1:$Z$1,0))</f>
        <v>0</v>
      </c>
      <c r="D559" s="226">
        <f>INDEX('Uganda workforce data - raw'!$A$4:$F$619,MATCH($B559, 'Uganda workforce data - raw'!$B$4:$B$619,0), MATCH("Filled Male",'Uganda workforce data - raw'!$A$4:$F$4,0))*INDEX('Mapping cadres'!$B$1:$Z$616,MATCH($B559, 'Mapping cadres'!$B$1:$B$616,0), MATCH(D$32,'Mapping cadres'!$B$1:$Z$1,0))</f>
        <v>0</v>
      </c>
      <c r="E559" s="226">
        <f>INDEX('Uganda workforce data - raw'!$A$4:$F$619,MATCH($B559, 'Uganda workforce data - raw'!$B$4:$B$619,0), MATCH("Filled Male",'Uganda workforce data - raw'!$A$4:$F$4,0))*INDEX('Mapping cadres'!$B$1:$Z$616,MATCH($B559, 'Mapping cadres'!$B$1:$B$616,0), MATCH(E$32,'Mapping cadres'!$B$1:$Z$1,0))</f>
        <v>0</v>
      </c>
      <c r="F559" s="226">
        <f>INDEX('Uganda workforce data - raw'!$A$4:$F$619,MATCH($B559, 'Uganda workforce data - raw'!$B$4:$B$619,0), MATCH("Filled Male",'Uganda workforce data - raw'!$A$4:$F$4,0))*INDEX('Mapping cadres'!$B$1:$Z$616,MATCH($B559, 'Mapping cadres'!$B$1:$B$616,0), MATCH(F$32,'Mapping cadres'!$B$1:$Z$1,0))</f>
        <v>0</v>
      </c>
      <c r="G559" s="226">
        <f>INDEX('Uganda workforce data - raw'!$A$4:$F$619,MATCH($B559, 'Uganda workforce data - raw'!$B$4:$B$619,0), MATCH("Filled Male",'Uganda workforce data - raw'!$A$4:$F$4,0))*INDEX('Mapping cadres'!$B$1:$Z$616,MATCH($B559, 'Mapping cadres'!$B$1:$B$616,0), MATCH(G$32,'Mapping cadres'!$B$1:$Z$1,0))</f>
        <v>0</v>
      </c>
      <c r="H559" s="226">
        <f>INDEX('Uganda workforce data - raw'!$A$4:$F$619,MATCH($B559, 'Uganda workforce data - raw'!$B$4:$B$619,0), MATCH("Filled Male",'Uganda workforce data - raw'!$A$4:$F$4,0))*INDEX('Mapping cadres'!$B$1:$Z$616,MATCH($B559, 'Mapping cadres'!$B$1:$B$616,0), MATCH(H$32,'Mapping cadres'!$B$1:$Z$1,0))</f>
        <v>0</v>
      </c>
      <c r="I559" s="226">
        <f>INDEX('Uganda workforce data - raw'!$A$4:$F$619,MATCH($B559, 'Uganda workforce data - raw'!$B$4:$B$619,0), MATCH("Filled Male",'Uganda workforce data - raw'!$A$4:$F$4,0))*INDEX('Mapping cadres'!$B$1:$Z$616,MATCH($B559, 'Mapping cadres'!$B$1:$B$616,0), MATCH(I$32,'Mapping cadres'!$B$1:$Z$1,0))</f>
        <v>0</v>
      </c>
      <c r="J559" s="226">
        <f>INDEX('Uganda workforce data - raw'!$A$4:$F$619,MATCH($B559, 'Uganda workforce data - raw'!$B$4:$B$619,0), MATCH("Filled Male",'Uganda workforce data - raw'!$A$4:$F$4,0))*INDEX('Mapping cadres'!$B$1:$Z$616,MATCH($B559, 'Mapping cadres'!$B$1:$B$616,0), MATCH(J$32,'Mapping cadres'!$B$1:$Z$1,0))</f>
        <v>0</v>
      </c>
      <c r="K559" s="226">
        <f>INDEX('Uganda workforce data - raw'!$A$4:$F$619,MATCH($B559, 'Uganda workforce data - raw'!$B$4:$B$619,0), MATCH("Filled Male",'Uganda workforce data - raw'!$A$4:$F$4,0))*INDEX('Mapping cadres'!$B$1:$Z$616,MATCH($B559, 'Mapping cadres'!$B$1:$B$616,0), MATCH(K$32,'Mapping cadres'!$B$1:$Z$1,0))</f>
        <v>0</v>
      </c>
      <c r="L559" s="226">
        <f>INDEX('Uganda workforce data - raw'!$A$4:$F$619,MATCH($B559, 'Uganda workforce data - raw'!$B$4:$B$619,0), MATCH("Filled Male",'Uganda workforce data - raw'!$A$4:$F$4,0))*INDEX('Mapping cadres'!$B$1:$Z$616,MATCH($B559, 'Mapping cadres'!$B$1:$B$616,0), MATCH(L$32,'Mapping cadres'!$B$1:$Z$1,0))</f>
        <v>0</v>
      </c>
      <c r="M559" s="226">
        <f>INDEX('Uganda workforce data - raw'!$A$4:$F$619,MATCH($B559, 'Uganda workforce data - raw'!$B$4:$B$619,0), MATCH("Filled Male",'Uganda workforce data - raw'!$A$4:$F$4,0))*INDEX('Mapping cadres'!$B$1:$Z$616,MATCH($B559, 'Mapping cadres'!$B$1:$B$616,0), MATCH(M$32,'Mapping cadres'!$B$1:$Z$1,0))</f>
        <v>0</v>
      </c>
      <c r="N559" s="226">
        <f>INDEX('Uganda workforce data - raw'!$A$4:$F$619,MATCH($B559, 'Uganda workforce data - raw'!$B$4:$B$619,0), MATCH("Filled Male",'Uganda workforce data - raw'!$A$4:$F$4,0))*INDEX('Mapping cadres'!$B$1:$Z$616,MATCH($B559, 'Mapping cadres'!$B$1:$B$616,0), MATCH(N$32,'Mapping cadres'!$B$1:$Z$1,0))</f>
        <v>0</v>
      </c>
      <c r="O559" s="226">
        <f>INDEX('Uganda workforce data - raw'!$A$4:$F$619,MATCH($B559, 'Uganda workforce data - raw'!$B$4:$B$619,0), MATCH("Filled Male",'Uganda workforce data - raw'!$A$4:$F$4,0))*INDEX('Mapping cadres'!$B$1:$Z$616,MATCH($B559, 'Mapping cadres'!$B$1:$B$616,0), MATCH(O$32,'Mapping cadres'!$B$1:$Z$1,0))</f>
        <v>0</v>
      </c>
      <c r="P559" s="226">
        <f>INDEX('Uganda workforce data - raw'!$A$4:$F$619,MATCH($B559, 'Uganda workforce data - raw'!$B$4:$B$619,0), MATCH("Filled Male",'Uganda workforce data - raw'!$A$4:$F$4,0))*INDEX('Mapping cadres'!$B$1:$Z$616,MATCH($B559, 'Mapping cadres'!$B$1:$B$616,0), MATCH(P$32,'Mapping cadres'!$B$1:$Z$1,0))</f>
        <v>0</v>
      </c>
      <c r="Q559" s="226">
        <f>INDEX('Uganda workforce data - raw'!$A$4:$F$619,MATCH($B559, 'Uganda workforce data - raw'!$B$4:$B$619,0), MATCH("Filled Male",'Uganda workforce data - raw'!$A$4:$F$4,0))*INDEX('Mapping cadres'!$B$1:$Z$616,MATCH($B559, 'Mapping cadres'!$B$1:$B$616,0), MATCH(Q$32,'Mapping cadres'!$B$1:$Z$1,0))</f>
        <v>0</v>
      </c>
      <c r="R559" s="226">
        <f>INDEX('Uganda workforce data - raw'!$A$4:$F$619,MATCH($B559, 'Uganda workforce data - raw'!$B$4:$B$619,0), MATCH("Filled Male",'Uganda workforce data - raw'!$A$4:$F$4,0))*INDEX('Mapping cadres'!$B$1:$Z$616,MATCH($B559, 'Mapping cadres'!$B$1:$B$616,0), MATCH(R$32,'Mapping cadres'!$B$1:$Z$1,0))</f>
        <v>0</v>
      </c>
      <c r="S559" s="226">
        <f>INDEX('Uganda workforce data - raw'!$A$4:$F$619,MATCH($B559, 'Uganda workforce data - raw'!$B$4:$B$619,0), MATCH("Filled Male",'Uganda workforce data - raw'!$A$4:$F$4,0))*INDEX('Mapping cadres'!$B$1:$Z$616,MATCH($B559, 'Mapping cadres'!$B$1:$B$616,0), MATCH(S$32,'Mapping cadres'!$B$1:$Z$1,0))</f>
        <v>0</v>
      </c>
      <c r="T559" s="226">
        <f>INDEX('Uganda workforce data - raw'!$A$4:$F$619,MATCH($B559, 'Uganda workforce data - raw'!$B$4:$B$619,0), MATCH("Filled Male",'Uganda workforce data - raw'!$A$4:$F$4,0))*INDEX('Mapping cadres'!$B$1:$Z$616,MATCH($B559, 'Mapping cadres'!$B$1:$B$616,0), MATCH(T$32,'Mapping cadres'!$B$1:$Z$1,0))</f>
        <v>0</v>
      </c>
      <c r="U559" s="226">
        <f>INDEX('Uganda workforce data - raw'!$A$4:$F$619,MATCH($B559, 'Uganda workforce data - raw'!$B$4:$B$619,0), MATCH("Filled Male",'Uganda workforce data - raw'!$A$4:$F$4,0))*INDEX('Mapping cadres'!$B$1:$Z$616,MATCH($B559, 'Mapping cadres'!$B$1:$B$616,0), MATCH(U$32,'Mapping cadres'!$B$1:$Z$1,0))</f>
        <v>0</v>
      </c>
      <c r="V559" s="226">
        <f>INDEX('Uganda workforce data - raw'!$A$4:$F$619,MATCH($B559, 'Uganda workforce data - raw'!$B$4:$B$619,0), MATCH("Filled Male",'Uganda workforce data - raw'!$A$4:$F$4,0))*INDEX('Mapping cadres'!$B$1:$Z$616,MATCH($B559, 'Mapping cadres'!$B$1:$B$616,0), MATCH(V$32,'Mapping cadres'!$B$1:$Z$1,0))</f>
        <v>0</v>
      </c>
      <c r="W559" s="226">
        <f>INDEX('Uganda workforce data - raw'!$A$4:$F$619,MATCH($B559, 'Uganda workforce data - raw'!$B$4:$B$619,0), MATCH("Filled Male",'Uganda workforce data - raw'!$A$4:$F$4,0))*INDEX('Mapping cadres'!$B$1:$Z$616,MATCH($B559, 'Mapping cadres'!$B$1:$B$616,0), MATCH(W$32,'Mapping cadres'!$B$1:$Z$1,0))</f>
        <v>0</v>
      </c>
      <c r="X559" s="226">
        <f>INDEX('Uganda workforce data - raw'!$A$4:$F$619,MATCH($B559, 'Uganda workforce data - raw'!$B$4:$B$619,0), MATCH("Filled Male",'Uganda workforce data - raw'!$A$4:$F$4,0))*INDEX('Mapping cadres'!$B$1:$Z$616,MATCH($B559, 'Mapping cadres'!$B$1:$B$616,0), MATCH(X$32,'Mapping cadres'!$B$1:$Z$1,0))</f>
        <v>0</v>
      </c>
      <c r="Y559" s="226">
        <f>INDEX('Uganda workforce data - raw'!$A$4:$F$619,MATCH($B559, 'Uganda workforce data - raw'!$B$4:$B$619,0), MATCH("Filled Male",'Uganda workforce data - raw'!$A$4:$F$4,0))*INDEX('Mapping cadres'!$B$1:$Z$616,MATCH($B559, 'Mapping cadres'!$B$1:$B$616,0), MATCH(Y$32,'Mapping cadres'!$B$1:$Z$1,0))</f>
        <v>0</v>
      </c>
      <c r="Z559" s="226">
        <f>INDEX('Uganda workforce data - raw'!$A$4:$F$619,MATCH($B559, 'Uganda workforce data - raw'!$B$4:$B$619,0), MATCH("Filled Male",'Uganda workforce data - raw'!$A$4:$F$4,0))*INDEX('Mapping cadres'!$B$1:$Z$616,MATCH($B559, 'Mapping cadres'!$B$1:$B$616,0), MATCH(Z$32,'Mapping cadres'!$B$1:$Z$1,0))</f>
        <v>0</v>
      </c>
      <c r="AA559" s="226">
        <f>INDEX('Uganda workforce data - raw'!$A$4:$F$619,MATCH($B559, 'Uganda workforce data - raw'!$B$4:$B$619,0), MATCH("Filled Female",'Uganda workforce data - raw'!$A$4:$F$4,0))*INDEX('Mapping cadres'!$B$1:$Z$616,MATCH($B559, 'Mapping cadres'!$B$1:$B$616,0), MATCH(AA$32,'Mapping cadres'!$B$1:$Z$1,0))</f>
        <v>1</v>
      </c>
      <c r="AB559" s="226">
        <f>INDEX('Uganda workforce data - raw'!$A$4:$F$619,MATCH($B559, 'Uganda workforce data - raw'!$B$4:$B$619,0), MATCH("Filled Female",'Uganda workforce data - raw'!$A$4:$F$4,0))*INDEX('Mapping cadres'!$B$1:$Z$616,MATCH($B559, 'Mapping cadres'!$B$1:$B$616,0), MATCH(AB$32,'Mapping cadres'!$B$1:$Z$1,0))</f>
        <v>0</v>
      </c>
      <c r="AC559" s="226">
        <f>INDEX('Uganda workforce data - raw'!$A$4:$F$619,MATCH($B559, 'Uganda workforce data - raw'!$B$4:$B$619,0), MATCH("Filled Female",'Uganda workforce data - raw'!$A$4:$F$4,0))*INDEX('Mapping cadres'!$B$1:$Z$616,MATCH($B559, 'Mapping cadres'!$B$1:$B$616,0), MATCH(AC$32,'Mapping cadres'!$B$1:$Z$1,0))</f>
        <v>0</v>
      </c>
      <c r="AD559" s="226">
        <f>INDEX('Uganda workforce data - raw'!$A$4:$F$619,MATCH($B559, 'Uganda workforce data - raw'!$B$4:$B$619,0), MATCH("Filled Female",'Uganda workforce data - raw'!$A$4:$F$4,0))*INDEX('Mapping cadres'!$B$1:$Z$616,MATCH($B559, 'Mapping cadres'!$B$1:$B$616,0), MATCH(AD$32,'Mapping cadres'!$B$1:$Z$1,0))</f>
        <v>0</v>
      </c>
      <c r="AE559" s="226">
        <f>INDEX('Uganda workforce data - raw'!$A$4:$F$619,MATCH($B559, 'Uganda workforce data - raw'!$B$4:$B$619,0), MATCH("Filled Female",'Uganda workforce data - raw'!$A$4:$F$4,0))*INDEX('Mapping cadres'!$B$1:$Z$616,MATCH($B559, 'Mapping cadres'!$B$1:$B$616,0), MATCH(AE$32,'Mapping cadres'!$B$1:$Z$1,0))</f>
        <v>0</v>
      </c>
      <c r="AF559" s="226">
        <f>INDEX('Uganda workforce data - raw'!$A$4:$F$619,MATCH($B559, 'Uganda workforce data - raw'!$B$4:$B$619,0), MATCH("Filled Female",'Uganda workforce data - raw'!$A$4:$F$4,0))*INDEX('Mapping cadres'!$B$1:$Z$616,MATCH($B559, 'Mapping cadres'!$B$1:$B$616,0), MATCH(AF$32,'Mapping cadres'!$B$1:$Z$1,0))</f>
        <v>0</v>
      </c>
      <c r="AG559" s="226">
        <f>INDEX('Uganda workforce data - raw'!$A$4:$F$619,MATCH($B559, 'Uganda workforce data - raw'!$B$4:$B$619,0), MATCH("Filled Female",'Uganda workforce data - raw'!$A$4:$F$4,0))*INDEX('Mapping cadres'!$B$1:$Z$616,MATCH($B559, 'Mapping cadres'!$B$1:$B$616,0), MATCH(AG$32,'Mapping cadres'!$B$1:$Z$1,0))</f>
        <v>0</v>
      </c>
      <c r="AH559" s="226">
        <f>INDEX('Uganda workforce data - raw'!$A$4:$F$619,MATCH($B559, 'Uganda workforce data - raw'!$B$4:$B$619,0), MATCH("Filled Female",'Uganda workforce data - raw'!$A$4:$F$4,0))*INDEX('Mapping cadres'!$B$1:$Z$616,MATCH($B559, 'Mapping cadres'!$B$1:$B$616,0), MATCH(AH$32,'Mapping cadres'!$B$1:$Z$1,0))</f>
        <v>0</v>
      </c>
      <c r="AI559" s="226">
        <f>INDEX('Uganda workforce data - raw'!$A$4:$F$619,MATCH($B559, 'Uganda workforce data - raw'!$B$4:$B$619,0), MATCH("Filled Female",'Uganda workforce data - raw'!$A$4:$F$4,0))*INDEX('Mapping cadres'!$B$1:$Z$616,MATCH($B559, 'Mapping cadres'!$B$1:$B$616,0), MATCH(AI$32,'Mapping cadres'!$B$1:$Z$1,0))</f>
        <v>0</v>
      </c>
      <c r="AJ559" s="226">
        <f>INDEX('Uganda workforce data - raw'!$A$4:$F$619,MATCH($B559, 'Uganda workforce data - raw'!$B$4:$B$619,0), MATCH("Filled Female",'Uganda workforce data - raw'!$A$4:$F$4,0))*INDEX('Mapping cadres'!$B$1:$Z$616,MATCH($B559, 'Mapping cadres'!$B$1:$B$616,0), MATCH(AJ$32,'Mapping cadres'!$B$1:$Z$1,0))</f>
        <v>0</v>
      </c>
      <c r="AK559" s="226">
        <f>INDEX('Uganda workforce data - raw'!$A$4:$F$619,MATCH($B559, 'Uganda workforce data - raw'!$B$4:$B$619,0), MATCH("Filled Female",'Uganda workforce data - raw'!$A$4:$F$4,0))*INDEX('Mapping cadres'!$B$1:$Z$616,MATCH($B559, 'Mapping cadres'!$B$1:$B$616,0), MATCH(AK$32,'Mapping cadres'!$B$1:$Z$1,0))</f>
        <v>0</v>
      </c>
      <c r="AL559" s="226">
        <f>INDEX('Uganda workforce data - raw'!$A$4:$F$619,MATCH($B559, 'Uganda workforce data - raw'!$B$4:$B$619,0), MATCH("Filled Female",'Uganda workforce data - raw'!$A$4:$F$4,0))*INDEX('Mapping cadres'!$B$1:$Z$616,MATCH($B559, 'Mapping cadres'!$B$1:$B$616,0), MATCH(AL$32,'Mapping cadres'!$B$1:$Z$1,0))</f>
        <v>0</v>
      </c>
      <c r="AM559" s="226">
        <f>INDEX('Uganda workforce data - raw'!$A$4:$F$619,MATCH($B559, 'Uganda workforce data - raw'!$B$4:$B$619,0), MATCH("Filled Female",'Uganda workforce data - raw'!$A$4:$F$4,0))*INDEX('Mapping cadres'!$B$1:$Z$616,MATCH($B559, 'Mapping cadres'!$B$1:$B$616,0), MATCH(AM$32,'Mapping cadres'!$B$1:$Z$1,0))</f>
        <v>0</v>
      </c>
      <c r="AN559" s="226">
        <f>INDEX('Uganda workforce data - raw'!$A$4:$F$619,MATCH($B559, 'Uganda workforce data - raw'!$B$4:$B$619,0), MATCH("Filled Female",'Uganda workforce data - raw'!$A$4:$F$4,0))*INDEX('Mapping cadres'!$B$1:$Z$616,MATCH($B559, 'Mapping cadres'!$B$1:$B$616,0), MATCH(AN$32,'Mapping cadres'!$B$1:$Z$1,0))</f>
        <v>0</v>
      </c>
      <c r="AO559" s="226">
        <f>INDEX('Uganda workforce data - raw'!$A$4:$F$619,MATCH($B559, 'Uganda workforce data - raw'!$B$4:$B$619,0), MATCH("Filled Female",'Uganda workforce data - raw'!$A$4:$F$4,0))*INDEX('Mapping cadres'!$B$1:$Z$616,MATCH($B559, 'Mapping cadres'!$B$1:$B$616,0), MATCH(AO$32,'Mapping cadres'!$B$1:$Z$1,0))</f>
        <v>0</v>
      </c>
      <c r="AP559" s="226">
        <f>INDEX('Uganda workforce data - raw'!$A$4:$F$619,MATCH($B559, 'Uganda workforce data - raw'!$B$4:$B$619,0), MATCH("Filled Female",'Uganda workforce data - raw'!$A$4:$F$4,0))*INDEX('Mapping cadres'!$B$1:$Z$616,MATCH($B559, 'Mapping cadres'!$B$1:$B$616,0), MATCH(AP$32,'Mapping cadres'!$B$1:$Z$1,0))</f>
        <v>0</v>
      </c>
      <c r="AQ559" s="226">
        <f>INDEX('Uganda workforce data - raw'!$A$4:$F$619,MATCH($B559, 'Uganda workforce data - raw'!$B$4:$B$619,0), MATCH("Filled Female",'Uganda workforce data - raw'!$A$4:$F$4,0))*INDEX('Mapping cadres'!$B$1:$Z$616,MATCH($B559, 'Mapping cadres'!$B$1:$B$616,0), MATCH(AQ$32,'Mapping cadres'!$B$1:$Z$1,0))</f>
        <v>0</v>
      </c>
      <c r="AR559" s="226">
        <f>INDEX('Uganda workforce data - raw'!$A$4:$F$619,MATCH($B559, 'Uganda workforce data - raw'!$B$4:$B$619,0), MATCH("Filled Female",'Uganda workforce data - raw'!$A$4:$F$4,0))*INDEX('Mapping cadres'!$B$1:$Z$616,MATCH($B559, 'Mapping cadres'!$B$1:$B$616,0), MATCH(AR$32,'Mapping cadres'!$B$1:$Z$1,0))</f>
        <v>0</v>
      </c>
      <c r="AS559" s="226">
        <f>INDEX('Uganda workforce data - raw'!$A$4:$F$619,MATCH($B559, 'Uganda workforce data - raw'!$B$4:$B$619,0), MATCH("Filled Female",'Uganda workforce data - raw'!$A$4:$F$4,0))*INDEX('Mapping cadres'!$B$1:$Z$616,MATCH($B559, 'Mapping cadres'!$B$1:$B$616,0), MATCH(AS$32,'Mapping cadres'!$B$1:$Z$1,0))</f>
        <v>0</v>
      </c>
      <c r="AT559" s="226">
        <f>INDEX('Uganda workforce data - raw'!$A$4:$F$619,MATCH($B559, 'Uganda workforce data - raw'!$B$4:$B$619,0), MATCH("Filled Female",'Uganda workforce data - raw'!$A$4:$F$4,0))*INDEX('Mapping cadres'!$B$1:$Z$616,MATCH($B559, 'Mapping cadres'!$B$1:$B$616,0), MATCH(AT$32,'Mapping cadres'!$B$1:$Z$1,0))</f>
        <v>0</v>
      </c>
      <c r="AU559" s="226">
        <f>INDEX('Uganda workforce data - raw'!$A$4:$F$619,MATCH($B559, 'Uganda workforce data - raw'!$B$4:$B$619,0), MATCH("Filled Female",'Uganda workforce data - raw'!$A$4:$F$4,0))*INDEX('Mapping cadres'!$B$1:$Z$616,MATCH($B559, 'Mapping cadres'!$B$1:$B$616,0), MATCH(AU$32,'Mapping cadres'!$B$1:$Z$1,0))</f>
        <v>0</v>
      </c>
      <c r="AV559" s="226">
        <f>INDEX('Uganda workforce data - raw'!$A$4:$F$619,MATCH($B559, 'Uganda workforce data - raw'!$B$4:$B$619,0), MATCH("Filled Female",'Uganda workforce data - raw'!$A$4:$F$4,0))*INDEX('Mapping cadres'!$B$1:$Z$616,MATCH($B559, 'Mapping cadres'!$B$1:$B$616,0), MATCH(AV$32,'Mapping cadres'!$B$1:$Z$1,0))</f>
        <v>0</v>
      </c>
      <c r="AW559" s="226">
        <f>INDEX('Uganda workforce data - raw'!$A$4:$F$619,MATCH($B559, 'Uganda workforce data - raw'!$B$4:$B$619,0), MATCH("Filled Female",'Uganda workforce data - raw'!$A$4:$F$4,0))*INDEX('Mapping cadres'!$B$1:$Z$616,MATCH($B559, 'Mapping cadres'!$B$1:$B$616,0), MATCH(AW$32,'Mapping cadres'!$B$1:$Z$1,0))</f>
        <v>0</v>
      </c>
      <c r="AX559" s="226">
        <f>INDEX('Uganda workforce data - raw'!$A$4:$F$619,MATCH($B559, 'Uganda workforce data - raw'!$B$4:$B$619,0), MATCH("Filled Female",'Uganda workforce data - raw'!$A$4:$F$4,0))*INDEX('Mapping cadres'!$B$1:$Z$616,MATCH($B559, 'Mapping cadres'!$B$1:$B$616,0), MATCH(AX$32,'Mapping cadres'!$B$1:$Z$1,0))</f>
        <v>0</v>
      </c>
      <c r="AY559" s="226">
        <f t="shared" si="197"/>
        <v>1</v>
      </c>
      <c r="AZ559" s="226">
        <f t="shared" si="198"/>
        <v>0</v>
      </c>
      <c r="BA559" s="226">
        <f t="shared" si="199"/>
        <v>0</v>
      </c>
      <c r="BB559" s="226">
        <f t="shared" si="200"/>
        <v>0</v>
      </c>
      <c r="BC559" s="226">
        <f t="shared" si="201"/>
        <v>0</v>
      </c>
      <c r="BD559" s="226">
        <f t="shared" si="202"/>
        <v>0</v>
      </c>
      <c r="BE559" s="226">
        <f t="shared" si="203"/>
        <v>0</v>
      </c>
      <c r="BF559" s="226">
        <f t="shared" si="204"/>
        <v>0</v>
      </c>
      <c r="BG559" s="226">
        <f t="shared" si="205"/>
        <v>0</v>
      </c>
      <c r="BH559" s="226">
        <f t="shared" si="206"/>
        <v>0</v>
      </c>
      <c r="BI559" s="226">
        <f t="shared" si="207"/>
        <v>0</v>
      </c>
      <c r="BJ559" s="226">
        <f t="shared" si="208"/>
        <v>0</v>
      </c>
      <c r="BK559" s="226">
        <f t="shared" si="209"/>
        <v>0</v>
      </c>
      <c r="BL559" s="226">
        <f t="shared" si="210"/>
        <v>0</v>
      </c>
      <c r="BM559" s="226">
        <f t="shared" si="211"/>
        <v>0</v>
      </c>
      <c r="BN559" s="226">
        <f t="shared" si="212"/>
        <v>0</v>
      </c>
      <c r="BO559" s="226">
        <f t="shared" si="213"/>
        <v>0</v>
      </c>
      <c r="BP559" s="226">
        <f t="shared" si="214"/>
        <v>0</v>
      </c>
      <c r="BQ559" s="226">
        <f t="shared" si="215"/>
        <v>0</v>
      </c>
      <c r="BR559" s="226">
        <f t="shared" si="216"/>
        <v>0</v>
      </c>
      <c r="BS559" s="226">
        <f t="shared" si="217"/>
        <v>0</v>
      </c>
      <c r="BT559" s="226">
        <f t="shared" si="218"/>
        <v>0</v>
      </c>
      <c r="BU559" s="226">
        <f t="shared" si="219"/>
        <v>0</v>
      </c>
      <c r="BV559" s="226">
        <f t="shared" si="220"/>
        <v>0</v>
      </c>
    </row>
    <row r="560" spans="1:74">
      <c r="A560" s="226">
        <v>528</v>
      </c>
      <c r="B560" s="226" t="s">
        <v>1825</v>
      </c>
      <c r="C560" s="226">
        <f>INDEX('Uganda workforce data - raw'!$A$4:$F$619,MATCH($B560, 'Uganda workforce data - raw'!$B$4:$B$619,0), MATCH("Filled Male",'Uganda workforce data - raw'!$A$4:$F$4,0))*INDEX('Mapping cadres'!$B$1:$Z$616,MATCH($B560, 'Mapping cadres'!$B$1:$B$616,0), MATCH(C$32,'Mapping cadres'!$B$1:$Z$1,0))</f>
        <v>0</v>
      </c>
      <c r="D560" s="226">
        <f>INDEX('Uganda workforce data - raw'!$A$4:$F$619,MATCH($B560, 'Uganda workforce data - raw'!$B$4:$B$619,0), MATCH("Filled Male",'Uganda workforce data - raw'!$A$4:$F$4,0))*INDEX('Mapping cadres'!$B$1:$Z$616,MATCH($B560, 'Mapping cadres'!$B$1:$B$616,0), MATCH(D$32,'Mapping cadres'!$B$1:$Z$1,0))</f>
        <v>0</v>
      </c>
      <c r="E560" s="226">
        <f>INDEX('Uganda workforce data - raw'!$A$4:$F$619,MATCH($B560, 'Uganda workforce data - raw'!$B$4:$B$619,0), MATCH("Filled Male",'Uganda workforce data - raw'!$A$4:$F$4,0))*INDEX('Mapping cadres'!$B$1:$Z$616,MATCH($B560, 'Mapping cadres'!$B$1:$B$616,0), MATCH(E$32,'Mapping cadres'!$B$1:$Z$1,0))</f>
        <v>0</v>
      </c>
      <c r="F560" s="226">
        <f>INDEX('Uganda workforce data - raw'!$A$4:$F$619,MATCH($B560, 'Uganda workforce data - raw'!$B$4:$B$619,0), MATCH("Filled Male",'Uganda workforce data - raw'!$A$4:$F$4,0))*INDEX('Mapping cadres'!$B$1:$Z$616,MATCH($B560, 'Mapping cadres'!$B$1:$B$616,0), MATCH(F$32,'Mapping cadres'!$B$1:$Z$1,0))</f>
        <v>0</v>
      </c>
      <c r="G560" s="226">
        <f>INDEX('Uganda workforce data - raw'!$A$4:$F$619,MATCH($B560, 'Uganda workforce data - raw'!$B$4:$B$619,0), MATCH("Filled Male",'Uganda workforce data - raw'!$A$4:$F$4,0))*INDEX('Mapping cadres'!$B$1:$Z$616,MATCH($B560, 'Mapping cadres'!$B$1:$B$616,0), MATCH(G$32,'Mapping cadres'!$B$1:$Z$1,0))</f>
        <v>0</v>
      </c>
      <c r="H560" s="226">
        <f>INDEX('Uganda workforce data - raw'!$A$4:$F$619,MATCH($B560, 'Uganda workforce data - raw'!$B$4:$B$619,0), MATCH("Filled Male",'Uganda workforce data - raw'!$A$4:$F$4,0))*INDEX('Mapping cadres'!$B$1:$Z$616,MATCH($B560, 'Mapping cadres'!$B$1:$B$616,0), MATCH(H$32,'Mapping cadres'!$B$1:$Z$1,0))</f>
        <v>0</v>
      </c>
      <c r="I560" s="226">
        <f>INDEX('Uganda workforce data - raw'!$A$4:$F$619,MATCH($B560, 'Uganda workforce data - raw'!$B$4:$B$619,0), MATCH("Filled Male",'Uganda workforce data - raw'!$A$4:$F$4,0))*INDEX('Mapping cadres'!$B$1:$Z$616,MATCH($B560, 'Mapping cadres'!$B$1:$B$616,0), MATCH(I$32,'Mapping cadres'!$B$1:$Z$1,0))</f>
        <v>0</v>
      </c>
      <c r="J560" s="226">
        <f>INDEX('Uganda workforce data - raw'!$A$4:$F$619,MATCH($B560, 'Uganda workforce data - raw'!$B$4:$B$619,0), MATCH("Filled Male",'Uganda workforce data - raw'!$A$4:$F$4,0))*INDEX('Mapping cadres'!$B$1:$Z$616,MATCH($B560, 'Mapping cadres'!$B$1:$B$616,0), MATCH(J$32,'Mapping cadres'!$B$1:$Z$1,0))</f>
        <v>0</v>
      </c>
      <c r="K560" s="226">
        <f>INDEX('Uganda workforce data - raw'!$A$4:$F$619,MATCH($B560, 'Uganda workforce data - raw'!$B$4:$B$619,0), MATCH("Filled Male",'Uganda workforce data - raw'!$A$4:$F$4,0))*INDEX('Mapping cadres'!$B$1:$Z$616,MATCH($B560, 'Mapping cadres'!$B$1:$B$616,0), MATCH(K$32,'Mapping cadres'!$B$1:$Z$1,0))</f>
        <v>0</v>
      </c>
      <c r="L560" s="226">
        <f>INDEX('Uganda workforce data - raw'!$A$4:$F$619,MATCH($B560, 'Uganda workforce data - raw'!$B$4:$B$619,0), MATCH("Filled Male",'Uganda workforce data - raw'!$A$4:$F$4,0))*INDEX('Mapping cadres'!$B$1:$Z$616,MATCH($B560, 'Mapping cadres'!$B$1:$B$616,0), MATCH(L$32,'Mapping cadres'!$B$1:$Z$1,0))</f>
        <v>0</v>
      </c>
      <c r="M560" s="226">
        <f>INDEX('Uganda workforce data - raw'!$A$4:$F$619,MATCH($B560, 'Uganda workforce data - raw'!$B$4:$B$619,0), MATCH("Filled Male",'Uganda workforce data - raw'!$A$4:$F$4,0))*INDEX('Mapping cadres'!$B$1:$Z$616,MATCH($B560, 'Mapping cadres'!$B$1:$B$616,0), MATCH(M$32,'Mapping cadres'!$B$1:$Z$1,0))</f>
        <v>0</v>
      </c>
      <c r="N560" s="226">
        <f>INDEX('Uganda workforce data - raw'!$A$4:$F$619,MATCH($B560, 'Uganda workforce data - raw'!$B$4:$B$619,0), MATCH("Filled Male",'Uganda workforce data - raw'!$A$4:$F$4,0))*INDEX('Mapping cadres'!$B$1:$Z$616,MATCH($B560, 'Mapping cadres'!$B$1:$B$616,0), MATCH(N$32,'Mapping cadres'!$B$1:$Z$1,0))</f>
        <v>0</v>
      </c>
      <c r="O560" s="226">
        <f>INDEX('Uganda workforce data - raw'!$A$4:$F$619,MATCH($B560, 'Uganda workforce data - raw'!$B$4:$B$619,0), MATCH("Filled Male",'Uganda workforce data - raw'!$A$4:$F$4,0))*INDEX('Mapping cadres'!$B$1:$Z$616,MATCH($B560, 'Mapping cadres'!$B$1:$B$616,0), MATCH(O$32,'Mapping cadres'!$B$1:$Z$1,0))</f>
        <v>0</v>
      </c>
      <c r="P560" s="226">
        <f>INDEX('Uganda workforce data - raw'!$A$4:$F$619,MATCH($B560, 'Uganda workforce data - raw'!$B$4:$B$619,0), MATCH("Filled Male",'Uganda workforce data - raw'!$A$4:$F$4,0))*INDEX('Mapping cadres'!$B$1:$Z$616,MATCH($B560, 'Mapping cadres'!$B$1:$B$616,0), MATCH(P$32,'Mapping cadres'!$B$1:$Z$1,0))</f>
        <v>0</v>
      </c>
      <c r="Q560" s="226">
        <f>INDEX('Uganda workforce data - raw'!$A$4:$F$619,MATCH($B560, 'Uganda workforce data - raw'!$B$4:$B$619,0), MATCH("Filled Male",'Uganda workforce data - raw'!$A$4:$F$4,0))*INDEX('Mapping cadres'!$B$1:$Z$616,MATCH($B560, 'Mapping cadres'!$B$1:$B$616,0), MATCH(Q$32,'Mapping cadres'!$B$1:$Z$1,0))</f>
        <v>0</v>
      </c>
      <c r="R560" s="226">
        <f>INDEX('Uganda workforce data - raw'!$A$4:$F$619,MATCH($B560, 'Uganda workforce data - raw'!$B$4:$B$619,0), MATCH("Filled Male",'Uganda workforce data - raw'!$A$4:$F$4,0))*INDEX('Mapping cadres'!$B$1:$Z$616,MATCH($B560, 'Mapping cadres'!$B$1:$B$616,0), MATCH(R$32,'Mapping cadres'!$B$1:$Z$1,0))</f>
        <v>0</v>
      </c>
      <c r="S560" s="226">
        <f>INDEX('Uganda workforce data - raw'!$A$4:$F$619,MATCH($B560, 'Uganda workforce data - raw'!$B$4:$B$619,0), MATCH("Filled Male",'Uganda workforce data - raw'!$A$4:$F$4,0))*INDEX('Mapping cadres'!$B$1:$Z$616,MATCH($B560, 'Mapping cadres'!$B$1:$B$616,0), MATCH(S$32,'Mapping cadres'!$B$1:$Z$1,0))</f>
        <v>0</v>
      </c>
      <c r="T560" s="226">
        <f>INDEX('Uganda workforce data - raw'!$A$4:$F$619,MATCH($B560, 'Uganda workforce data - raw'!$B$4:$B$619,0), MATCH("Filled Male",'Uganda workforce data - raw'!$A$4:$F$4,0))*INDEX('Mapping cadres'!$B$1:$Z$616,MATCH($B560, 'Mapping cadres'!$B$1:$B$616,0), MATCH(T$32,'Mapping cadres'!$B$1:$Z$1,0))</f>
        <v>0</v>
      </c>
      <c r="U560" s="226">
        <f>INDEX('Uganda workforce data - raw'!$A$4:$F$619,MATCH($B560, 'Uganda workforce data - raw'!$B$4:$B$619,0), MATCH("Filled Male",'Uganda workforce data - raw'!$A$4:$F$4,0))*INDEX('Mapping cadres'!$B$1:$Z$616,MATCH($B560, 'Mapping cadres'!$B$1:$B$616,0), MATCH(U$32,'Mapping cadres'!$B$1:$Z$1,0))</f>
        <v>0</v>
      </c>
      <c r="V560" s="226">
        <f>INDEX('Uganda workforce data - raw'!$A$4:$F$619,MATCH($B560, 'Uganda workforce data - raw'!$B$4:$B$619,0), MATCH("Filled Male",'Uganda workforce data - raw'!$A$4:$F$4,0))*INDEX('Mapping cadres'!$B$1:$Z$616,MATCH($B560, 'Mapping cadres'!$B$1:$B$616,0), MATCH(V$32,'Mapping cadres'!$B$1:$Z$1,0))</f>
        <v>0</v>
      </c>
      <c r="W560" s="226">
        <f>INDEX('Uganda workforce data - raw'!$A$4:$F$619,MATCH($B560, 'Uganda workforce data - raw'!$B$4:$B$619,0), MATCH("Filled Male",'Uganda workforce data - raw'!$A$4:$F$4,0))*INDEX('Mapping cadres'!$B$1:$Z$616,MATCH($B560, 'Mapping cadres'!$B$1:$B$616,0), MATCH(W$32,'Mapping cadres'!$B$1:$Z$1,0))</f>
        <v>0</v>
      </c>
      <c r="X560" s="226">
        <f>INDEX('Uganda workforce data - raw'!$A$4:$F$619,MATCH($B560, 'Uganda workforce data - raw'!$B$4:$B$619,0), MATCH("Filled Male",'Uganda workforce data - raw'!$A$4:$F$4,0))*INDEX('Mapping cadres'!$B$1:$Z$616,MATCH($B560, 'Mapping cadres'!$B$1:$B$616,0), MATCH(X$32,'Mapping cadres'!$B$1:$Z$1,0))</f>
        <v>0</v>
      </c>
      <c r="Y560" s="226">
        <f>INDEX('Uganda workforce data - raw'!$A$4:$F$619,MATCH($B560, 'Uganda workforce data - raw'!$B$4:$B$619,0), MATCH("Filled Male",'Uganda workforce data - raw'!$A$4:$F$4,0))*INDEX('Mapping cadres'!$B$1:$Z$616,MATCH($B560, 'Mapping cadres'!$B$1:$B$616,0), MATCH(Y$32,'Mapping cadres'!$B$1:$Z$1,0))</f>
        <v>0</v>
      </c>
      <c r="Z560" s="226">
        <f>INDEX('Uganda workforce data - raw'!$A$4:$F$619,MATCH($B560, 'Uganda workforce data - raw'!$B$4:$B$619,0), MATCH("Filled Male",'Uganda workforce data - raw'!$A$4:$F$4,0))*INDEX('Mapping cadres'!$B$1:$Z$616,MATCH($B560, 'Mapping cadres'!$B$1:$B$616,0), MATCH(Z$32,'Mapping cadres'!$B$1:$Z$1,0))</f>
        <v>0</v>
      </c>
      <c r="AA560" s="226">
        <f>INDEX('Uganda workforce data - raw'!$A$4:$F$619,MATCH($B560, 'Uganda workforce data - raw'!$B$4:$B$619,0), MATCH("Filled Female",'Uganda workforce data - raw'!$A$4:$F$4,0))*INDEX('Mapping cadres'!$B$1:$Z$616,MATCH($B560, 'Mapping cadres'!$B$1:$B$616,0), MATCH(AA$32,'Mapping cadres'!$B$1:$Z$1,0))</f>
        <v>0</v>
      </c>
      <c r="AB560" s="226">
        <f>INDEX('Uganda workforce data - raw'!$A$4:$F$619,MATCH($B560, 'Uganda workforce data - raw'!$B$4:$B$619,0), MATCH("Filled Female",'Uganda workforce data - raw'!$A$4:$F$4,0))*INDEX('Mapping cadres'!$B$1:$Z$616,MATCH($B560, 'Mapping cadres'!$B$1:$B$616,0), MATCH(AB$32,'Mapping cadres'!$B$1:$Z$1,0))</f>
        <v>0</v>
      </c>
      <c r="AC560" s="226">
        <f>INDEX('Uganda workforce data - raw'!$A$4:$F$619,MATCH($B560, 'Uganda workforce data - raw'!$B$4:$B$619,0), MATCH("Filled Female",'Uganda workforce data - raw'!$A$4:$F$4,0))*INDEX('Mapping cadres'!$B$1:$Z$616,MATCH($B560, 'Mapping cadres'!$B$1:$B$616,0), MATCH(AC$32,'Mapping cadres'!$B$1:$Z$1,0))</f>
        <v>0</v>
      </c>
      <c r="AD560" s="226">
        <f>INDEX('Uganda workforce data - raw'!$A$4:$F$619,MATCH($B560, 'Uganda workforce data - raw'!$B$4:$B$619,0), MATCH("Filled Female",'Uganda workforce data - raw'!$A$4:$F$4,0))*INDEX('Mapping cadres'!$B$1:$Z$616,MATCH($B560, 'Mapping cadres'!$B$1:$B$616,0), MATCH(AD$32,'Mapping cadres'!$B$1:$Z$1,0))</f>
        <v>0</v>
      </c>
      <c r="AE560" s="226">
        <f>INDEX('Uganda workforce data - raw'!$A$4:$F$619,MATCH($B560, 'Uganda workforce data - raw'!$B$4:$B$619,0), MATCH("Filled Female",'Uganda workforce data - raw'!$A$4:$F$4,0))*INDEX('Mapping cadres'!$B$1:$Z$616,MATCH($B560, 'Mapping cadres'!$B$1:$B$616,0), MATCH(AE$32,'Mapping cadres'!$B$1:$Z$1,0))</f>
        <v>0</v>
      </c>
      <c r="AF560" s="226">
        <f>INDEX('Uganda workforce data - raw'!$A$4:$F$619,MATCH($B560, 'Uganda workforce data - raw'!$B$4:$B$619,0), MATCH("Filled Female",'Uganda workforce data - raw'!$A$4:$F$4,0))*INDEX('Mapping cadres'!$B$1:$Z$616,MATCH($B560, 'Mapping cadres'!$B$1:$B$616,0), MATCH(AF$32,'Mapping cadres'!$B$1:$Z$1,0))</f>
        <v>0</v>
      </c>
      <c r="AG560" s="226">
        <f>INDEX('Uganda workforce data - raw'!$A$4:$F$619,MATCH($B560, 'Uganda workforce data - raw'!$B$4:$B$619,0), MATCH("Filled Female",'Uganda workforce data - raw'!$A$4:$F$4,0))*INDEX('Mapping cadres'!$B$1:$Z$616,MATCH($B560, 'Mapping cadres'!$B$1:$B$616,0), MATCH(AG$32,'Mapping cadres'!$B$1:$Z$1,0))</f>
        <v>10</v>
      </c>
      <c r="AH560" s="226">
        <f>INDEX('Uganda workforce data - raw'!$A$4:$F$619,MATCH($B560, 'Uganda workforce data - raw'!$B$4:$B$619,0), MATCH("Filled Female",'Uganda workforce data - raw'!$A$4:$F$4,0))*INDEX('Mapping cadres'!$B$1:$Z$616,MATCH($B560, 'Mapping cadres'!$B$1:$B$616,0), MATCH(AH$32,'Mapping cadres'!$B$1:$Z$1,0))</f>
        <v>0</v>
      </c>
      <c r="AI560" s="226">
        <f>INDEX('Uganda workforce data - raw'!$A$4:$F$619,MATCH($B560, 'Uganda workforce data - raw'!$B$4:$B$619,0), MATCH("Filled Female",'Uganda workforce data - raw'!$A$4:$F$4,0))*INDEX('Mapping cadres'!$B$1:$Z$616,MATCH($B560, 'Mapping cadres'!$B$1:$B$616,0), MATCH(AI$32,'Mapping cadres'!$B$1:$Z$1,0))</f>
        <v>0</v>
      </c>
      <c r="AJ560" s="226">
        <f>INDEX('Uganda workforce data - raw'!$A$4:$F$619,MATCH($B560, 'Uganda workforce data - raw'!$B$4:$B$619,0), MATCH("Filled Female",'Uganda workforce data - raw'!$A$4:$F$4,0))*INDEX('Mapping cadres'!$B$1:$Z$616,MATCH($B560, 'Mapping cadres'!$B$1:$B$616,0), MATCH(AJ$32,'Mapping cadres'!$B$1:$Z$1,0))</f>
        <v>0</v>
      </c>
      <c r="AK560" s="226">
        <f>INDEX('Uganda workforce data - raw'!$A$4:$F$619,MATCH($B560, 'Uganda workforce data - raw'!$B$4:$B$619,0), MATCH("Filled Female",'Uganda workforce data - raw'!$A$4:$F$4,0))*INDEX('Mapping cadres'!$B$1:$Z$616,MATCH($B560, 'Mapping cadres'!$B$1:$B$616,0), MATCH(AK$32,'Mapping cadres'!$B$1:$Z$1,0))</f>
        <v>0</v>
      </c>
      <c r="AL560" s="226">
        <f>INDEX('Uganda workforce data - raw'!$A$4:$F$619,MATCH($B560, 'Uganda workforce data - raw'!$B$4:$B$619,0), MATCH("Filled Female",'Uganda workforce data - raw'!$A$4:$F$4,0))*INDEX('Mapping cadres'!$B$1:$Z$616,MATCH($B560, 'Mapping cadres'!$B$1:$B$616,0), MATCH(AL$32,'Mapping cadres'!$B$1:$Z$1,0))</f>
        <v>0</v>
      </c>
      <c r="AM560" s="226">
        <f>INDEX('Uganda workforce data - raw'!$A$4:$F$619,MATCH($B560, 'Uganda workforce data - raw'!$B$4:$B$619,0), MATCH("Filled Female",'Uganda workforce data - raw'!$A$4:$F$4,0))*INDEX('Mapping cadres'!$B$1:$Z$616,MATCH($B560, 'Mapping cadres'!$B$1:$B$616,0), MATCH(AM$32,'Mapping cadres'!$B$1:$Z$1,0))</f>
        <v>0</v>
      </c>
      <c r="AN560" s="226">
        <f>INDEX('Uganda workforce data - raw'!$A$4:$F$619,MATCH($B560, 'Uganda workforce data - raw'!$B$4:$B$619,0), MATCH("Filled Female",'Uganda workforce data - raw'!$A$4:$F$4,0))*INDEX('Mapping cadres'!$B$1:$Z$616,MATCH($B560, 'Mapping cadres'!$B$1:$B$616,0), MATCH(AN$32,'Mapping cadres'!$B$1:$Z$1,0))</f>
        <v>0</v>
      </c>
      <c r="AO560" s="226">
        <f>INDEX('Uganda workforce data - raw'!$A$4:$F$619,MATCH($B560, 'Uganda workforce data - raw'!$B$4:$B$619,0), MATCH("Filled Female",'Uganda workforce data - raw'!$A$4:$F$4,0))*INDEX('Mapping cadres'!$B$1:$Z$616,MATCH($B560, 'Mapping cadres'!$B$1:$B$616,0), MATCH(AO$32,'Mapping cadres'!$B$1:$Z$1,0))</f>
        <v>0</v>
      </c>
      <c r="AP560" s="226">
        <f>INDEX('Uganda workforce data - raw'!$A$4:$F$619,MATCH($B560, 'Uganda workforce data - raw'!$B$4:$B$619,0), MATCH("Filled Female",'Uganda workforce data - raw'!$A$4:$F$4,0))*INDEX('Mapping cadres'!$B$1:$Z$616,MATCH($B560, 'Mapping cadres'!$B$1:$B$616,0), MATCH(AP$32,'Mapping cadres'!$B$1:$Z$1,0))</f>
        <v>0</v>
      </c>
      <c r="AQ560" s="226">
        <f>INDEX('Uganda workforce data - raw'!$A$4:$F$619,MATCH($B560, 'Uganda workforce data - raw'!$B$4:$B$619,0), MATCH("Filled Female",'Uganda workforce data - raw'!$A$4:$F$4,0))*INDEX('Mapping cadres'!$B$1:$Z$616,MATCH($B560, 'Mapping cadres'!$B$1:$B$616,0), MATCH(AQ$32,'Mapping cadres'!$B$1:$Z$1,0))</f>
        <v>0</v>
      </c>
      <c r="AR560" s="226">
        <f>INDEX('Uganda workforce data - raw'!$A$4:$F$619,MATCH($B560, 'Uganda workforce data - raw'!$B$4:$B$619,0), MATCH("Filled Female",'Uganda workforce data - raw'!$A$4:$F$4,0))*INDEX('Mapping cadres'!$B$1:$Z$616,MATCH($B560, 'Mapping cadres'!$B$1:$B$616,0), MATCH(AR$32,'Mapping cadres'!$B$1:$Z$1,0))</f>
        <v>0</v>
      </c>
      <c r="AS560" s="226">
        <f>INDEX('Uganda workforce data - raw'!$A$4:$F$619,MATCH($B560, 'Uganda workforce data - raw'!$B$4:$B$619,0), MATCH("Filled Female",'Uganda workforce data - raw'!$A$4:$F$4,0))*INDEX('Mapping cadres'!$B$1:$Z$616,MATCH($B560, 'Mapping cadres'!$B$1:$B$616,0), MATCH(AS$32,'Mapping cadres'!$B$1:$Z$1,0))</f>
        <v>0</v>
      </c>
      <c r="AT560" s="226">
        <f>INDEX('Uganda workforce data - raw'!$A$4:$F$619,MATCH($B560, 'Uganda workforce data - raw'!$B$4:$B$619,0), MATCH("Filled Female",'Uganda workforce data - raw'!$A$4:$F$4,0))*INDEX('Mapping cadres'!$B$1:$Z$616,MATCH($B560, 'Mapping cadres'!$B$1:$B$616,0), MATCH(AT$32,'Mapping cadres'!$B$1:$Z$1,0))</f>
        <v>0</v>
      </c>
      <c r="AU560" s="226">
        <f>INDEX('Uganda workforce data - raw'!$A$4:$F$619,MATCH($B560, 'Uganda workforce data - raw'!$B$4:$B$619,0), MATCH("Filled Female",'Uganda workforce data - raw'!$A$4:$F$4,0))*INDEX('Mapping cadres'!$B$1:$Z$616,MATCH($B560, 'Mapping cadres'!$B$1:$B$616,0), MATCH(AU$32,'Mapping cadres'!$B$1:$Z$1,0))</f>
        <v>0</v>
      </c>
      <c r="AV560" s="226">
        <f>INDEX('Uganda workforce data - raw'!$A$4:$F$619,MATCH($B560, 'Uganda workforce data - raw'!$B$4:$B$619,0), MATCH("Filled Female",'Uganda workforce data - raw'!$A$4:$F$4,0))*INDEX('Mapping cadres'!$B$1:$Z$616,MATCH($B560, 'Mapping cadres'!$B$1:$B$616,0), MATCH(AV$32,'Mapping cadres'!$B$1:$Z$1,0))</f>
        <v>0</v>
      </c>
      <c r="AW560" s="226">
        <f>INDEX('Uganda workforce data - raw'!$A$4:$F$619,MATCH($B560, 'Uganda workforce data - raw'!$B$4:$B$619,0), MATCH("Filled Female",'Uganda workforce data - raw'!$A$4:$F$4,0))*INDEX('Mapping cadres'!$B$1:$Z$616,MATCH($B560, 'Mapping cadres'!$B$1:$B$616,0), MATCH(AW$32,'Mapping cadres'!$B$1:$Z$1,0))</f>
        <v>0</v>
      </c>
      <c r="AX560" s="226">
        <f>INDEX('Uganda workforce data - raw'!$A$4:$F$619,MATCH($B560, 'Uganda workforce data - raw'!$B$4:$B$619,0), MATCH("Filled Female",'Uganda workforce data - raw'!$A$4:$F$4,0))*INDEX('Mapping cadres'!$B$1:$Z$616,MATCH($B560, 'Mapping cadres'!$B$1:$B$616,0), MATCH(AX$32,'Mapping cadres'!$B$1:$Z$1,0))</f>
        <v>0</v>
      </c>
      <c r="AY560" s="226">
        <f t="shared" si="197"/>
        <v>0</v>
      </c>
      <c r="AZ560" s="226">
        <f t="shared" si="198"/>
        <v>0</v>
      </c>
      <c r="BA560" s="226">
        <f t="shared" si="199"/>
        <v>0</v>
      </c>
      <c r="BB560" s="226">
        <f t="shared" si="200"/>
        <v>0</v>
      </c>
      <c r="BC560" s="226">
        <f t="shared" si="201"/>
        <v>0</v>
      </c>
      <c r="BD560" s="226">
        <f t="shared" si="202"/>
        <v>0</v>
      </c>
      <c r="BE560" s="226">
        <f t="shared" si="203"/>
        <v>10</v>
      </c>
      <c r="BF560" s="226">
        <f t="shared" si="204"/>
        <v>0</v>
      </c>
      <c r="BG560" s="226">
        <f t="shared" si="205"/>
        <v>0</v>
      </c>
      <c r="BH560" s="226">
        <f t="shared" si="206"/>
        <v>0</v>
      </c>
      <c r="BI560" s="226">
        <f t="shared" si="207"/>
        <v>0</v>
      </c>
      <c r="BJ560" s="226">
        <f t="shared" si="208"/>
        <v>0</v>
      </c>
      <c r="BK560" s="226">
        <f t="shared" si="209"/>
        <v>0</v>
      </c>
      <c r="BL560" s="226">
        <f t="shared" si="210"/>
        <v>0</v>
      </c>
      <c r="BM560" s="226">
        <f t="shared" si="211"/>
        <v>0</v>
      </c>
      <c r="BN560" s="226">
        <f t="shared" si="212"/>
        <v>0</v>
      </c>
      <c r="BO560" s="226">
        <f t="shared" si="213"/>
        <v>0</v>
      </c>
      <c r="BP560" s="226">
        <f t="shared" si="214"/>
        <v>0</v>
      </c>
      <c r="BQ560" s="226">
        <f t="shared" si="215"/>
        <v>0</v>
      </c>
      <c r="BR560" s="226">
        <f t="shared" si="216"/>
        <v>0</v>
      </c>
      <c r="BS560" s="226">
        <f t="shared" si="217"/>
        <v>0</v>
      </c>
      <c r="BT560" s="226">
        <f t="shared" si="218"/>
        <v>0</v>
      </c>
      <c r="BU560" s="226">
        <f t="shared" si="219"/>
        <v>0</v>
      </c>
      <c r="BV560" s="226">
        <f t="shared" si="220"/>
        <v>0</v>
      </c>
    </row>
    <row r="561" spans="1:74">
      <c r="A561" s="226">
        <v>529</v>
      </c>
      <c r="B561" s="226" t="s">
        <v>1826</v>
      </c>
      <c r="C561" s="226">
        <f>INDEX('Uganda workforce data - raw'!$A$4:$F$619,MATCH($B561, 'Uganda workforce data - raw'!$B$4:$B$619,0), MATCH("Filled Male",'Uganda workforce data - raw'!$A$4:$F$4,0))*INDEX('Mapping cadres'!$B$1:$Z$616,MATCH($B561, 'Mapping cadres'!$B$1:$B$616,0), MATCH(C$32,'Mapping cadres'!$B$1:$Z$1,0))</f>
        <v>122</v>
      </c>
      <c r="D561" s="226">
        <f>INDEX('Uganda workforce data - raw'!$A$4:$F$619,MATCH($B561, 'Uganda workforce data - raw'!$B$4:$B$619,0), MATCH("Filled Male",'Uganda workforce data - raw'!$A$4:$F$4,0))*INDEX('Mapping cadres'!$B$1:$Z$616,MATCH($B561, 'Mapping cadres'!$B$1:$B$616,0), MATCH(D$32,'Mapping cadres'!$B$1:$Z$1,0))</f>
        <v>0</v>
      </c>
      <c r="E561" s="226">
        <f>INDEX('Uganda workforce data - raw'!$A$4:$F$619,MATCH($B561, 'Uganda workforce data - raw'!$B$4:$B$619,0), MATCH("Filled Male",'Uganda workforce data - raw'!$A$4:$F$4,0))*INDEX('Mapping cadres'!$B$1:$Z$616,MATCH($B561, 'Mapping cadres'!$B$1:$B$616,0), MATCH(E$32,'Mapping cadres'!$B$1:$Z$1,0))</f>
        <v>0</v>
      </c>
      <c r="F561" s="226">
        <f>INDEX('Uganda workforce data - raw'!$A$4:$F$619,MATCH($B561, 'Uganda workforce data - raw'!$B$4:$B$619,0), MATCH("Filled Male",'Uganda workforce data - raw'!$A$4:$F$4,0))*INDEX('Mapping cadres'!$B$1:$Z$616,MATCH($B561, 'Mapping cadres'!$B$1:$B$616,0), MATCH(F$32,'Mapping cadres'!$B$1:$Z$1,0))</f>
        <v>0</v>
      </c>
      <c r="G561" s="226">
        <f>INDEX('Uganda workforce data - raw'!$A$4:$F$619,MATCH($B561, 'Uganda workforce data - raw'!$B$4:$B$619,0), MATCH("Filled Male",'Uganda workforce data - raw'!$A$4:$F$4,0))*INDEX('Mapping cadres'!$B$1:$Z$616,MATCH($B561, 'Mapping cadres'!$B$1:$B$616,0), MATCH(G$32,'Mapping cadres'!$B$1:$Z$1,0))</f>
        <v>0</v>
      </c>
      <c r="H561" s="226">
        <f>INDEX('Uganda workforce data - raw'!$A$4:$F$619,MATCH($B561, 'Uganda workforce data - raw'!$B$4:$B$619,0), MATCH("Filled Male",'Uganda workforce data - raw'!$A$4:$F$4,0))*INDEX('Mapping cadres'!$B$1:$Z$616,MATCH($B561, 'Mapping cadres'!$B$1:$B$616,0), MATCH(H$32,'Mapping cadres'!$B$1:$Z$1,0))</f>
        <v>0</v>
      </c>
      <c r="I561" s="226">
        <f>INDEX('Uganda workforce data - raw'!$A$4:$F$619,MATCH($B561, 'Uganda workforce data - raw'!$B$4:$B$619,0), MATCH("Filled Male",'Uganda workforce data - raw'!$A$4:$F$4,0))*INDEX('Mapping cadres'!$B$1:$Z$616,MATCH($B561, 'Mapping cadres'!$B$1:$B$616,0), MATCH(I$32,'Mapping cadres'!$B$1:$Z$1,0))</f>
        <v>0</v>
      </c>
      <c r="J561" s="226">
        <f>INDEX('Uganda workforce data - raw'!$A$4:$F$619,MATCH($B561, 'Uganda workforce data - raw'!$B$4:$B$619,0), MATCH("Filled Male",'Uganda workforce data - raw'!$A$4:$F$4,0))*INDEX('Mapping cadres'!$B$1:$Z$616,MATCH($B561, 'Mapping cadres'!$B$1:$B$616,0), MATCH(J$32,'Mapping cadres'!$B$1:$Z$1,0))</f>
        <v>0</v>
      </c>
      <c r="K561" s="226">
        <f>INDEX('Uganda workforce data - raw'!$A$4:$F$619,MATCH($B561, 'Uganda workforce data - raw'!$B$4:$B$619,0), MATCH("Filled Male",'Uganda workforce data - raw'!$A$4:$F$4,0))*INDEX('Mapping cadres'!$B$1:$Z$616,MATCH($B561, 'Mapping cadres'!$B$1:$B$616,0), MATCH(K$32,'Mapping cadres'!$B$1:$Z$1,0))</f>
        <v>0</v>
      </c>
      <c r="L561" s="226">
        <f>INDEX('Uganda workforce data - raw'!$A$4:$F$619,MATCH($B561, 'Uganda workforce data - raw'!$B$4:$B$619,0), MATCH("Filled Male",'Uganda workforce data - raw'!$A$4:$F$4,0))*INDEX('Mapping cadres'!$B$1:$Z$616,MATCH($B561, 'Mapping cadres'!$B$1:$B$616,0), MATCH(L$32,'Mapping cadres'!$B$1:$Z$1,0))</f>
        <v>0</v>
      </c>
      <c r="M561" s="226">
        <f>INDEX('Uganda workforce data - raw'!$A$4:$F$619,MATCH($B561, 'Uganda workforce data - raw'!$B$4:$B$619,0), MATCH("Filled Male",'Uganda workforce data - raw'!$A$4:$F$4,0))*INDEX('Mapping cadres'!$B$1:$Z$616,MATCH($B561, 'Mapping cadres'!$B$1:$B$616,0), MATCH(M$32,'Mapping cadres'!$B$1:$Z$1,0))</f>
        <v>0</v>
      </c>
      <c r="N561" s="226">
        <f>INDEX('Uganda workforce data - raw'!$A$4:$F$619,MATCH($B561, 'Uganda workforce data - raw'!$B$4:$B$619,0), MATCH("Filled Male",'Uganda workforce data - raw'!$A$4:$F$4,0))*INDEX('Mapping cadres'!$B$1:$Z$616,MATCH($B561, 'Mapping cadres'!$B$1:$B$616,0), MATCH(N$32,'Mapping cadres'!$B$1:$Z$1,0))</f>
        <v>0</v>
      </c>
      <c r="O561" s="226">
        <f>INDEX('Uganda workforce data - raw'!$A$4:$F$619,MATCH($B561, 'Uganda workforce data - raw'!$B$4:$B$619,0), MATCH("Filled Male",'Uganda workforce data - raw'!$A$4:$F$4,0))*INDEX('Mapping cadres'!$B$1:$Z$616,MATCH($B561, 'Mapping cadres'!$B$1:$B$616,0), MATCH(O$32,'Mapping cadres'!$B$1:$Z$1,0))</f>
        <v>0</v>
      </c>
      <c r="P561" s="226">
        <f>INDEX('Uganda workforce data - raw'!$A$4:$F$619,MATCH($B561, 'Uganda workforce data - raw'!$B$4:$B$619,0), MATCH("Filled Male",'Uganda workforce data - raw'!$A$4:$F$4,0))*INDEX('Mapping cadres'!$B$1:$Z$616,MATCH($B561, 'Mapping cadres'!$B$1:$B$616,0), MATCH(P$32,'Mapping cadres'!$B$1:$Z$1,0))</f>
        <v>0</v>
      </c>
      <c r="Q561" s="226">
        <f>INDEX('Uganda workforce data - raw'!$A$4:$F$619,MATCH($B561, 'Uganda workforce data - raw'!$B$4:$B$619,0), MATCH("Filled Male",'Uganda workforce data - raw'!$A$4:$F$4,0))*INDEX('Mapping cadres'!$B$1:$Z$616,MATCH($B561, 'Mapping cadres'!$B$1:$B$616,0), MATCH(Q$32,'Mapping cadres'!$B$1:$Z$1,0))</f>
        <v>0</v>
      </c>
      <c r="R561" s="226">
        <f>INDEX('Uganda workforce data - raw'!$A$4:$F$619,MATCH($B561, 'Uganda workforce data - raw'!$B$4:$B$619,0), MATCH("Filled Male",'Uganda workforce data - raw'!$A$4:$F$4,0))*INDEX('Mapping cadres'!$B$1:$Z$616,MATCH($B561, 'Mapping cadres'!$B$1:$B$616,0), MATCH(R$32,'Mapping cadres'!$B$1:$Z$1,0))</f>
        <v>0</v>
      </c>
      <c r="S561" s="226">
        <f>INDEX('Uganda workforce data - raw'!$A$4:$F$619,MATCH($B561, 'Uganda workforce data - raw'!$B$4:$B$619,0), MATCH("Filled Male",'Uganda workforce data - raw'!$A$4:$F$4,0))*INDEX('Mapping cadres'!$B$1:$Z$616,MATCH($B561, 'Mapping cadres'!$B$1:$B$616,0), MATCH(S$32,'Mapping cadres'!$B$1:$Z$1,0))</f>
        <v>0</v>
      </c>
      <c r="T561" s="226">
        <f>INDEX('Uganda workforce data - raw'!$A$4:$F$619,MATCH($B561, 'Uganda workforce data - raw'!$B$4:$B$619,0), MATCH("Filled Male",'Uganda workforce data - raw'!$A$4:$F$4,0))*INDEX('Mapping cadres'!$B$1:$Z$616,MATCH($B561, 'Mapping cadres'!$B$1:$B$616,0), MATCH(T$32,'Mapping cadres'!$B$1:$Z$1,0))</f>
        <v>0</v>
      </c>
      <c r="U561" s="226">
        <f>INDEX('Uganda workforce data - raw'!$A$4:$F$619,MATCH($B561, 'Uganda workforce data - raw'!$B$4:$B$619,0), MATCH("Filled Male",'Uganda workforce data - raw'!$A$4:$F$4,0))*INDEX('Mapping cadres'!$B$1:$Z$616,MATCH($B561, 'Mapping cadres'!$B$1:$B$616,0), MATCH(U$32,'Mapping cadres'!$B$1:$Z$1,0))</f>
        <v>0</v>
      </c>
      <c r="V561" s="226">
        <f>INDEX('Uganda workforce data - raw'!$A$4:$F$619,MATCH($B561, 'Uganda workforce data - raw'!$B$4:$B$619,0), MATCH("Filled Male",'Uganda workforce data - raw'!$A$4:$F$4,0))*INDEX('Mapping cadres'!$B$1:$Z$616,MATCH($B561, 'Mapping cadres'!$B$1:$B$616,0), MATCH(V$32,'Mapping cadres'!$B$1:$Z$1,0))</f>
        <v>0</v>
      </c>
      <c r="W561" s="226">
        <f>INDEX('Uganda workforce data - raw'!$A$4:$F$619,MATCH($B561, 'Uganda workforce data - raw'!$B$4:$B$619,0), MATCH("Filled Male",'Uganda workforce data - raw'!$A$4:$F$4,0))*INDEX('Mapping cadres'!$B$1:$Z$616,MATCH($B561, 'Mapping cadres'!$B$1:$B$616,0), MATCH(W$32,'Mapping cadres'!$B$1:$Z$1,0))</f>
        <v>0</v>
      </c>
      <c r="X561" s="226">
        <f>INDEX('Uganda workforce data - raw'!$A$4:$F$619,MATCH($B561, 'Uganda workforce data - raw'!$B$4:$B$619,0), MATCH("Filled Male",'Uganda workforce data - raw'!$A$4:$F$4,0))*INDEX('Mapping cadres'!$B$1:$Z$616,MATCH($B561, 'Mapping cadres'!$B$1:$B$616,0), MATCH(X$32,'Mapping cadres'!$B$1:$Z$1,0))</f>
        <v>0</v>
      </c>
      <c r="Y561" s="226">
        <f>INDEX('Uganda workforce data - raw'!$A$4:$F$619,MATCH($B561, 'Uganda workforce data - raw'!$B$4:$B$619,0), MATCH("Filled Male",'Uganda workforce data - raw'!$A$4:$F$4,0))*INDEX('Mapping cadres'!$B$1:$Z$616,MATCH($B561, 'Mapping cadres'!$B$1:$B$616,0), MATCH(Y$32,'Mapping cadres'!$B$1:$Z$1,0))</f>
        <v>0</v>
      </c>
      <c r="Z561" s="226">
        <f>INDEX('Uganda workforce data - raw'!$A$4:$F$619,MATCH($B561, 'Uganda workforce data - raw'!$B$4:$B$619,0), MATCH("Filled Male",'Uganda workforce data - raw'!$A$4:$F$4,0))*INDEX('Mapping cadres'!$B$1:$Z$616,MATCH($B561, 'Mapping cadres'!$B$1:$B$616,0), MATCH(Z$32,'Mapping cadres'!$B$1:$Z$1,0))</f>
        <v>0</v>
      </c>
      <c r="AA561" s="226">
        <f>INDEX('Uganda workforce data - raw'!$A$4:$F$619,MATCH($B561, 'Uganda workforce data - raw'!$B$4:$B$619,0), MATCH("Filled Female",'Uganda workforce data - raw'!$A$4:$F$4,0))*INDEX('Mapping cadres'!$B$1:$Z$616,MATCH($B561, 'Mapping cadres'!$B$1:$B$616,0), MATCH(AA$32,'Mapping cadres'!$B$1:$Z$1,0))</f>
        <v>62</v>
      </c>
      <c r="AB561" s="226">
        <f>INDEX('Uganda workforce data - raw'!$A$4:$F$619,MATCH($B561, 'Uganda workforce data - raw'!$B$4:$B$619,0), MATCH("Filled Female",'Uganda workforce data - raw'!$A$4:$F$4,0))*INDEX('Mapping cadres'!$B$1:$Z$616,MATCH($B561, 'Mapping cadres'!$B$1:$B$616,0), MATCH(AB$32,'Mapping cadres'!$B$1:$Z$1,0))</f>
        <v>0</v>
      </c>
      <c r="AC561" s="226">
        <f>INDEX('Uganda workforce data - raw'!$A$4:$F$619,MATCH($B561, 'Uganda workforce data - raw'!$B$4:$B$619,0), MATCH("Filled Female",'Uganda workforce data - raw'!$A$4:$F$4,0))*INDEX('Mapping cadres'!$B$1:$Z$616,MATCH($B561, 'Mapping cadres'!$B$1:$B$616,0), MATCH(AC$32,'Mapping cadres'!$B$1:$Z$1,0))</f>
        <v>0</v>
      </c>
      <c r="AD561" s="226">
        <f>INDEX('Uganda workforce data - raw'!$A$4:$F$619,MATCH($B561, 'Uganda workforce data - raw'!$B$4:$B$619,0), MATCH("Filled Female",'Uganda workforce data - raw'!$A$4:$F$4,0))*INDEX('Mapping cadres'!$B$1:$Z$616,MATCH($B561, 'Mapping cadres'!$B$1:$B$616,0), MATCH(AD$32,'Mapping cadres'!$B$1:$Z$1,0))</f>
        <v>0</v>
      </c>
      <c r="AE561" s="226">
        <f>INDEX('Uganda workforce data - raw'!$A$4:$F$619,MATCH($B561, 'Uganda workforce data - raw'!$B$4:$B$619,0), MATCH("Filled Female",'Uganda workforce data - raw'!$A$4:$F$4,0))*INDEX('Mapping cadres'!$B$1:$Z$616,MATCH($B561, 'Mapping cadres'!$B$1:$B$616,0), MATCH(AE$32,'Mapping cadres'!$B$1:$Z$1,0))</f>
        <v>0</v>
      </c>
      <c r="AF561" s="226">
        <f>INDEX('Uganda workforce data - raw'!$A$4:$F$619,MATCH($B561, 'Uganda workforce data - raw'!$B$4:$B$619,0), MATCH("Filled Female",'Uganda workforce data - raw'!$A$4:$F$4,0))*INDEX('Mapping cadres'!$B$1:$Z$616,MATCH($B561, 'Mapping cadres'!$B$1:$B$616,0), MATCH(AF$32,'Mapping cadres'!$B$1:$Z$1,0))</f>
        <v>0</v>
      </c>
      <c r="AG561" s="226">
        <f>INDEX('Uganda workforce data - raw'!$A$4:$F$619,MATCH($B561, 'Uganda workforce data - raw'!$B$4:$B$619,0), MATCH("Filled Female",'Uganda workforce data - raw'!$A$4:$F$4,0))*INDEX('Mapping cadres'!$B$1:$Z$616,MATCH($B561, 'Mapping cadres'!$B$1:$B$616,0), MATCH(AG$32,'Mapping cadres'!$B$1:$Z$1,0))</f>
        <v>0</v>
      </c>
      <c r="AH561" s="226">
        <f>INDEX('Uganda workforce data - raw'!$A$4:$F$619,MATCH($B561, 'Uganda workforce data - raw'!$B$4:$B$619,0), MATCH("Filled Female",'Uganda workforce data - raw'!$A$4:$F$4,0))*INDEX('Mapping cadres'!$B$1:$Z$616,MATCH($B561, 'Mapping cadres'!$B$1:$B$616,0), MATCH(AH$32,'Mapping cadres'!$B$1:$Z$1,0))</f>
        <v>0</v>
      </c>
      <c r="AI561" s="226">
        <f>INDEX('Uganda workforce data - raw'!$A$4:$F$619,MATCH($B561, 'Uganda workforce data - raw'!$B$4:$B$619,0), MATCH("Filled Female",'Uganda workforce data - raw'!$A$4:$F$4,0))*INDEX('Mapping cadres'!$B$1:$Z$616,MATCH($B561, 'Mapping cadres'!$B$1:$B$616,0), MATCH(AI$32,'Mapping cadres'!$B$1:$Z$1,0))</f>
        <v>0</v>
      </c>
      <c r="AJ561" s="226">
        <f>INDEX('Uganda workforce data - raw'!$A$4:$F$619,MATCH($B561, 'Uganda workforce data - raw'!$B$4:$B$619,0), MATCH("Filled Female",'Uganda workforce data - raw'!$A$4:$F$4,0))*INDEX('Mapping cadres'!$B$1:$Z$616,MATCH($B561, 'Mapping cadres'!$B$1:$B$616,0), MATCH(AJ$32,'Mapping cadres'!$B$1:$Z$1,0))</f>
        <v>0</v>
      </c>
      <c r="AK561" s="226">
        <f>INDEX('Uganda workforce data - raw'!$A$4:$F$619,MATCH($B561, 'Uganda workforce data - raw'!$B$4:$B$619,0), MATCH("Filled Female",'Uganda workforce data - raw'!$A$4:$F$4,0))*INDEX('Mapping cadres'!$B$1:$Z$616,MATCH($B561, 'Mapping cadres'!$B$1:$B$616,0), MATCH(AK$32,'Mapping cadres'!$B$1:$Z$1,0))</f>
        <v>0</v>
      </c>
      <c r="AL561" s="226">
        <f>INDEX('Uganda workforce data - raw'!$A$4:$F$619,MATCH($B561, 'Uganda workforce data - raw'!$B$4:$B$619,0), MATCH("Filled Female",'Uganda workforce data - raw'!$A$4:$F$4,0))*INDEX('Mapping cadres'!$B$1:$Z$616,MATCH($B561, 'Mapping cadres'!$B$1:$B$616,0), MATCH(AL$32,'Mapping cadres'!$B$1:$Z$1,0))</f>
        <v>0</v>
      </c>
      <c r="AM561" s="226">
        <f>INDEX('Uganda workforce data - raw'!$A$4:$F$619,MATCH($B561, 'Uganda workforce data - raw'!$B$4:$B$619,0), MATCH("Filled Female",'Uganda workforce data - raw'!$A$4:$F$4,0))*INDEX('Mapping cadres'!$B$1:$Z$616,MATCH($B561, 'Mapping cadres'!$B$1:$B$616,0), MATCH(AM$32,'Mapping cadres'!$B$1:$Z$1,0))</f>
        <v>0</v>
      </c>
      <c r="AN561" s="226">
        <f>INDEX('Uganda workforce data - raw'!$A$4:$F$619,MATCH($B561, 'Uganda workforce data - raw'!$B$4:$B$619,0), MATCH("Filled Female",'Uganda workforce data - raw'!$A$4:$F$4,0))*INDEX('Mapping cadres'!$B$1:$Z$616,MATCH($B561, 'Mapping cadres'!$B$1:$B$616,0), MATCH(AN$32,'Mapping cadres'!$B$1:$Z$1,0))</f>
        <v>0</v>
      </c>
      <c r="AO561" s="226">
        <f>INDEX('Uganda workforce data - raw'!$A$4:$F$619,MATCH($B561, 'Uganda workforce data - raw'!$B$4:$B$619,0), MATCH("Filled Female",'Uganda workforce data - raw'!$A$4:$F$4,0))*INDEX('Mapping cadres'!$B$1:$Z$616,MATCH($B561, 'Mapping cadres'!$B$1:$B$616,0), MATCH(AO$32,'Mapping cadres'!$B$1:$Z$1,0))</f>
        <v>0</v>
      </c>
      <c r="AP561" s="226">
        <f>INDEX('Uganda workforce data - raw'!$A$4:$F$619,MATCH($B561, 'Uganda workforce data - raw'!$B$4:$B$619,0), MATCH("Filled Female",'Uganda workforce data - raw'!$A$4:$F$4,0))*INDEX('Mapping cadres'!$B$1:$Z$616,MATCH($B561, 'Mapping cadres'!$B$1:$B$616,0), MATCH(AP$32,'Mapping cadres'!$B$1:$Z$1,0))</f>
        <v>0</v>
      </c>
      <c r="AQ561" s="226">
        <f>INDEX('Uganda workforce data - raw'!$A$4:$F$619,MATCH($B561, 'Uganda workforce data - raw'!$B$4:$B$619,0), MATCH("Filled Female",'Uganda workforce data - raw'!$A$4:$F$4,0))*INDEX('Mapping cadres'!$B$1:$Z$616,MATCH($B561, 'Mapping cadres'!$B$1:$B$616,0), MATCH(AQ$32,'Mapping cadres'!$B$1:$Z$1,0))</f>
        <v>0</v>
      </c>
      <c r="AR561" s="226">
        <f>INDEX('Uganda workforce data - raw'!$A$4:$F$619,MATCH($B561, 'Uganda workforce data - raw'!$B$4:$B$619,0), MATCH("Filled Female",'Uganda workforce data - raw'!$A$4:$F$4,0))*INDEX('Mapping cadres'!$B$1:$Z$616,MATCH($B561, 'Mapping cadres'!$B$1:$B$616,0), MATCH(AR$32,'Mapping cadres'!$B$1:$Z$1,0))</f>
        <v>0</v>
      </c>
      <c r="AS561" s="226">
        <f>INDEX('Uganda workforce data - raw'!$A$4:$F$619,MATCH($B561, 'Uganda workforce data - raw'!$B$4:$B$619,0), MATCH("Filled Female",'Uganda workforce data - raw'!$A$4:$F$4,0))*INDEX('Mapping cadres'!$B$1:$Z$616,MATCH($B561, 'Mapping cadres'!$B$1:$B$616,0), MATCH(AS$32,'Mapping cadres'!$B$1:$Z$1,0))</f>
        <v>0</v>
      </c>
      <c r="AT561" s="226">
        <f>INDEX('Uganda workforce data - raw'!$A$4:$F$619,MATCH($B561, 'Uganda workforce data - raw'!$B$4:$B$619,0), MATCH("Filled Female",'Uganda workforce data - raw'!$A$4:$F$4,0))*INDEX('Mapping cadres'!$B$1:$Z$616,MATCH($B561, 'Mapping cadres'!$B$1:$B$616,0), MATCH(AT$32,'Mapping cadres'!$B$1:$Z$1,0))</f>
        <v>0</v>
      </c>
      <c r="AU561" s="226">
        <f>INDEX('Uganda workforce data - raw'!$A$4:$F$619,MATCH($B561, 'Uganda workforce data - raw'!$B$4:$B$619,0), MATCH("Filled Female",'Uganda workforce data - raw'!$A$4:$F$4,0))*INDEX('Mapping cadres'!$B$1:$Z$616,MATCH($B561, 'Mapping cadres'!$B$1:$B$616,0), MATCH(AU$32,'Mapping cadres'!$B$1:$Z$1,0))</f>
        <v>0</v>
      </c>
      <c r="AV561" s="226">
        <f>INDEX('Uganda workforce data - raw'!$A$4:$F$619,MATCH($B561, 'Uganda workforce data - raw'!$B$4:$B$619,0), MATCH("Filled Female",'Uganda workforce data - raw'!$A$4:$F$4,0))*INDEX('Mapping cadres'!$B$1:$Z$616,MATCH($B561, 'Mapping cadres'!$B$1:$B$616,0), MATCH(AV$32,'Mapping cadres'!$B$1:$Z$1,0))</f>
        <v>0</v>
      </c>
      <c r="AW561" s="226">
        <f>INDEX('Uganda workforce data - raw'!$A$4:$F$619,MATCH($B561, 'Uganda workforce data - raw'!$B$4:$B$619,0), MATCH("Filled Female",'Uganda workforce data - raw'!$A$4:$F$4,0))*INDEX('Mapping cadres'!$B$1:$Z$616,MATCH($B561, 'Mapping cadres'!$B$1:$B$616,0), MATCH(AW$32,'Mapping cadres'!$B$1:$Z$1,0))</f>
        <v>0</v>
      </c>
      <c r="AX561" s="226">
        <f>INDEX('Uganda workforce data - raw'!$A$4:$F$619,MATCH($B561, 'Uganda workforce data - raw'!$B$4:$B$619,0), MATCH("Filled Female",'Uganda workforce data - raw'!$A$4:$F$4,0))*INDEX('Mapping cadres'!$B$1:$Z$616,MATCH($B561, 'Mapping cadres'!$B$1:$B$616,0), MATCH(AX$32,'Mapping cadres'!$B$1:$Z$1,0))</f>
        <v>0</v>
      </c>
      <c r="AY561" s="226">
        <f t="shared" si="197"/>
        <v>184</v>
      </c>
      <c r="AZ561" s="226">
        <f t="shared" si="198"/>
        <v>0</v>
      </c>
      <c r="BA561" s="226">
        <f t="shared" si="199"/>
        <v>0</v>
      </c>
      <c r="BB561" s="226">
        <f t="shared" si="200"/>
        <v>0</v>
      </c>
      <c r="BC561" s="226">
        <f t="shared" si="201"/>
        <v>0</v>
      </c>
      <c r="BD561" s="226">
        <f t="shared" si="202"/>
        <v>0</v>
      </c>
      <c r="BE561" s="226">
        <f t="shared" si="203"/>
        <v>0</v>
      </c>
      <c r="BF561" s="226">
        <f t="shared" si="204"/>
        <v>0</v>
      </c>
      <c r="BG561" s="226">
        <f t="shared" si="205"/>
        <v>0</v>
      </c>
      <c r="BH561" s="226">
        <f t="shared" si="206"/>
        <v>0</v>
      </c>
      <c r="BI561" s="226">
        <f t="shared" si="207"/>
        <v>0</v>
      </c>
      <c r="BJ561" s="226">
        <f t="shared" si="208"/>
        <v>0</v>
      </c>
      <c r="BK561" s="226">
        <f t="shared" si="209"/>
        <v>0</v>
      </c>
      <c r="BL561" s="226">
        <f t="shared" si="210"/>
        <v>0</v>
      </c>
      <c r="BM561" s="226">
        <f t="shared" si="211"/>
        <v>0</v>
      </c>
      <c r="BN561" s="226">
        <f t="shared" si="212"/>
        <v>0</v>
      </c>
      <c r="BO561" s="226">
        <f t="shared" si="213"/>
        <v>0</v>
      </c>
      <c r="BP561" s="226">
        <f t="shared" si="214"/>
        <v>0</v>
      </c>
      <c r="BQ561" s="226">
        <f t="shared" si="215"/>
        <v>0</v>
      </c>
      <c r="BR561" s="226">
        <f t="shared" si="216"/>
        <v>0</v>
      </c>
      <c r="BS561" s="226">
        <f t="shared" si="217"/>
        <v>0</v>
      </c>
      <c r="BT561" s="226">
        <f t="shared" si="218"/>
        <v>0</v>
      </c>
      <c r="BU561" s="226">
        <f t="shared" si="219"/>
        <v>0</v>
      </c>
      <c r="BV561" s="226">
        <f t="shared" si="220"/>
        <v>0</v>
      </c>
    </row>
    <row r="562" spans="1:74">
      <c r="A562" s="226">
        <v>530</v>
      </c>
      <c r="B562" s="237" t="s">
        <v>1827</v>
      </c>
      <c r="C562" s="226">
        <f>INDEX('Uganda workforce data - raw'!$A$4:$F$619,MATCH($B562, 'Uganda workforce data - raw'!$B$4:$B$619,0), MATCH("Filled Male",'Uganda workforce data - raw'!$A$4:$F$4,0))*INDEX('Mapping cadres'!$B$1:$Z$616,MATCH($B562, 'Mapping cadres'!$B$1:$B$616,0), MATCH(C$32,'Mapping cadres'!$B$1:$Z$1,0))</f>
        <v>0</v>
      </c>
      <c r="D562" s="226">
        <f>INDEX('Uganda workforce data - raw'!$A$4:$F$619,MATCH($B562, 'Uganda workforce data - raw'!$B$4:$B$619,0), MATCH("Filled Male",'Uganda workforce data - raw'!$A$4:$F$4,0))*INDEX('Mapping cadres'!$B$1:$Z$616,MATCH($B562, 'Mapping cadres'!$B$1:$B$616,0), MATCH(D$32,'Mapping cadres'!$B$1:$Z$1,0))</f>
        <v>0</v>
      </c>
      <c r="E562" s="226">
        <f>INDEX('Uganda workforce data - raw'!$A$4:$F$619,MATCH($B562, 'Uganda workforce data - raw'!$B$4:$B$619,0), MATCH("Filled Male",'Uganda workforce data - raw'!$A$4:$F$4,0))*INDEX('Mapping cadres'!$B$1:$Z$616,MATCH($B562, 'Mapping cadres'!$B$1:$B$616,0), MATCH(E$32,'Mapping cadres'!$B$1:$Z$1,0))</f>
        <v>13</v>
      </c>
      <c r="F562" s="226">
        <f>INDEX('Uganda workforce data - raw'!$A$4:$F$619,MATCH($B562, 'Uganda workforce data - raw'!$B$4:$B$619,0), MATCH("Filled Male",'Uganda workforce data - raw'!$A$4:$F$4,0))*INDEX('Mapping cadres'!$B$1:$Z$616,MATCH($B562, 'Mapping cadres'!$B$1:$B$616,0), MATCH(F$32,'Mapping cadres'!$B$1:$Z$1,0))</f>
        <v>0</v>
      </c>
      <c r="G562" s="226">
        <f>INDEX('Uganda workforce data - raw'!$A$4:$F$619,MATCH($B562, 'Uganda workforce data - raw'!$B$4:$B$619,0), MATCH("Filled Male",'Uganda workforce data - raw'!$A$4:$F$4,0))*INDEX('Mapping cadres'!$B$1:$Z$616,MATCH($B562, 'Mapping cadres'!$B$1:$B$616,0), MATCH(G$32,'Mapping cadres'!$B$1:$Z$1,0))</f>
        <v>0</v>
      </c>
      <c r="H562" s="226">
        <f>INDEX('Uganda workforce data - raw'!$A$4:$F$619,MATCH($B562, 'Uganda workforce data - raw'!$B$4:$B$619,0), MATCH("Filled Male",'Uganda workforce data - raw'!$A$4:$F$4,0))*INDEX('Mapping cadres'!$B$1:$Z$616,MATCH($B562, 'Mapping cadres'!$B$1:$B$616,0), MATCH(H$32,'Mapping cadres'!$B$1:$Z$1,0))</f>
        <v>0</v>
      </c>
      <c r="I562" s="226">
        <f>INDEX('Uganda workforce data - raw'!$A$4:$F$619,MATCH($B562, 'Uganda workforce data - raw'!$B$4:$B$619,0), MATCH("Filled Male",'Uganda workforce data - raw'!$A$4:$F$4,0))*INDEX('Mapping cadres'!$B$1:$Z$616,MATCH($B562, 'Mapping cadres'!$B$1:$B$616,0), MATCH(I$32,'Mapping cadres'!$B$1:$Z$1,0))</f>
        <v>0</v>
      </c>
      <c r="J562" s="226">
        <f>INDEX('Uganda workforce data - raw'!$A$4:$F$619,MATCH($B562, 'Uganda workforce data - raw'!$B$4:$B$619,0), MATCH("Filled Male",'Uganda workforce data - raw'!$A$4:$F$4,0))*INDEX('Mapping cadres'!$B$1:$Z$616,MATCH($B562, 'Mapping cadres'!$B$1:$B$616,0), MATCH(J$32,'Mapping cadres'!$B$1:$Z$1,0))</f>
        <v>0</v>
      </c>
      <c r="K562" s="226">
        <f>INDEX('Uganda workforce data - raw'!$A$4:$F$619,MATCH($B562, 'Uganda workforce data - raw'!$B$4:$B$619,0), MATCH("Filled Male",'Uganda workforce data - raw'!$A$4:$F$4,0))*INDEX('Mapping cadres'!$B$1:$Z$616,MATCH($B562, 'Mapping cadres'!$B$1:$B$616,0), MATCH(K$32,'Mapping cadres'!$B$1:$Z$1,0))</f>
        <v>0</v>
      </c>
      <c r="L562" s="226">
        <f>INDEX('Uganda workforce data - raw'!$A$4:$F$619,MATCH($B562, 'Uganda workforce data - raw'!$B$4:$B$619,0), MATCH("Filled Male",'Uganda workforce data - raw'!$A$4:$F$4,0))*INDEX('Mapping cadres'!$B$1:$Z$616,MATCH($B562, 'Mapping cadres'!$B$1:$B$616,0), MATCH(L$32,'Mapping cadres'!$B$1:$Z$1,0))</f>
        <v>0</v>
      </c>
      <c r="M562" s="226">
        <f>INDEX('Uganda workforce data - raw'!$A$4:$F$619,MATCH($B562, 'Uganda workforce data - raw'!$B$4:$B$619,0), MATCH("Filled Male",'Uganda workforce data - raw'!$A$4:$F$4,0))*INDEX('Mapping cadres'!$B$1:$Z$616,MATCH($B562, 'Mapping cadres'!$B$1:$B$616,0), MATCH(M$32,'Mapping cadres'!$B$1:$Z$1,0))</f>
        <v>0</v>
      </c>
      <c r="N562" s="226">
        <f>INDEX('Uganda workforce data - raw'!$A$4:$F$619,MATCH($B562, 'Uganda workforce data - raw'!$B$4:$B$619,0), MATCH("Filled Male",'Uganda workforce data - raw'!$A$4:$F$4,0))*INDEX('Mapping cadres'!$B$1:$Z$616,MATCH($B562, 'Mapping cadres'!$B$1:$B$616,0), MATCH(N$32,'Mapping cadres'!$B$1:$Z$1,0))</f>
        <v>0</v>
      </c>
      <c r="O562" s="226">
        <f>INDEX('Uganda workforce data - raw'!$A$4:$F$619,MATCH($B562, 'Uganda workforce data - raw'!$B$4:$B$619,0), MATCH("Filled Male",'Uganda workforce data - raw'!$A$4:$F$4,0))*INDEX('Mapping cadres'!$B$1:$Z$616,MATCH($B562, 'Mapping cadres'!$B$1:$B$616,0), MATCH(O$32,'Mapping cadres'!$B$1:$Z$1,0))</f>
        <v>0</v>
      </c>
      <c r="P562" s="226">
        <f>INDEX('Uganda workforce data - raw'!$A$4:$F$619,MATCH($B562, 'Uganda workforce data - raw'!$B$4:$B$619,0), MATCH("Filled Male",'Uganda workforce data - raw'!$A$4:$F$4,0))*INDEX('Mapping cadres'!$B$1:$Z$616,MATCH($B562, 'Mapping cadres'!$B$1:$B$616,0), MATCH(P$32,'Mapping cadres'!$B$1:$Z$1,0))</f>
        <v>0</v>
      </c>
      <c r="Q562" s="226">
        <f>INDEX('Uganda workforce data - raw'!$A$4:$F$619,MATCH($B562, 'Uganda workforce data - raw'!$B$4:$B$619,0), MATCH("Filled Male",'Uganda workforce data - raw'!$A$4:$F$4,0))*INDEX('Mapping cadres'!$B$1:$Z$616,MATCH($B562, 'Mapping cadres'!$B$1:$B$616,0), MATCH(Q$32,'Mapping cadres'!$B$1:$Z$1,0))</f>
        <v>0</v>
      </c>
      <c r="R562" s="226">
        <f>INDEX('Uganda workforce data - raw'!$A$4:$F$619,MATCH($B562, 'Uganda workforce data - raw'!$B$4:$B$619,0), MATCH("Filled Male",'Uganda workforce data - raw'!$A$4:$F$4,0))*INDEX('Mapping cadres'!$B$1:$Z$616,MATCH($B562, 'Mapping cadres'!$B$1:$B$616,0), MATCH(R$32,'Mapping cadres'!$B$1:$Z$1,0))</f>
        <v>0</v>
      </c>
      <c r="S562" s="226">
        <f>INDEX('Uganda workforce data - raw'!$A$4:$F$619,MATCH($B562, 'Uganda workforce data - raw'!$B$4:$B$619,0), MATCH("Filled Male",'Uganda workforce data - raw'!$A$4:$F$4,0))*INDEX('Mapping cadres'!$B$1:$Z$616,MATCH($B562, 'Mapping cadres'!$B$1:$B$616,0), MATCH(S$32,'Mapping cadres'!$B$1:$Z$1,0))</f>
        <v>0</v>
      </c>
      <c r="T562" s="226">
        <f>INDEX('Uganda workforce data - raw'!$A$4:$F$619,MATCH($B562, 'Uganda workforce data - raw'!$B$4:$B$619,0), MATCH("Filled Male",'Uganda workforce data - raw'!$A$4:$F$4,0))*INDEX('Mapping cadres'!$B$1:$Z$616,MATCH($B562, 'Mapping cadres'!$B$1:$B$616,0), MATCH(T$32,'Mapping cadres'!$B$1:$Z$1,0))</f>
        <v>0</v>
      </c>
      <c r="U562" s="226">
        <f>INDEX('Uganda workforce data - raw'!$A$4:$F$619,MATCH($B562, 'Uganda workforce data - raw'!$B$4:$B$619,0), MATCH("Filled Male",'Uganda workforce data - raw'!$A$4:$F$4,0))*INDEX('Mapping cadres'!$B$1:$Z$616,MATCH($B562, 'Mapping cadres'!$B$1:$B$616,0), MATCH(U$32,'Mapping cadres'!$B$1:$Z$1,0))</f>
        <v>0</v>
      </c>
      <c r="V562" s="226">
        <f>INDEX('Uganda workforce data - raw'!$A$4:$F$619,MATCH($B562, 'Uganda workforce data - raw'!$B$4:$B$619,0), MATCH("Filled Male",'Uganda workforce data - raw'!$A$4:$F$4,0))*INDEX('Mapping cadres'!$B$1:$Z$616,MATCH($B562, 'Mapping cadres'!$B$1:$B$616,0), MATCH(V$32,'Mapping cadres'!$B$1:$Z$1,0))</f>
        <v>0</v>
      </c>
      <c r="W562" s="226">
        <f>INDEX('Uganda workforce data - raw'!$A$4:$F$619,MATCH($B562, 'Uganda workforce data - raw'!$B$4:$B$619,0), MATCH("Filled Male",'Uganda workforce data - raw'!$A$4:$F$4,0))*INDEX('Mapping cadres'!$B$1:$Z$616,MATCH($B562, 'Mapping cadres'!$B$1:$B$616,0), MATCH(W$32,'Mapping cadres'!$B$1:$Z$1,0))</f>
        <v>0</v>
      </c>
      <c r="X562" s="226">
        <f>INDEX('Uganda workforce data - raw'!$A$4:$F$619,MATCH($B562, 'Uganda workforce data - raw'!$B$4:$B$619,0), MATCH("Filled Male",'Uganda workforce data - raw'!$A$4:$F$4,0))*INDEX('Mapping cadres'!$B$1:$Z$616,MATCH($B562, 'Mapping cadres'!$B$1:$B$616,0), MATCH(X$32,'Mapping cadres'!$B$1:$Z$1,0))</f>
        <v>0</v>
      </c>
      <c r="Y562" s="226">
        <f>INDEX('Uganda workforce data - raw'!$A$4:$F$619,MATCH($B562, 'Uganda workforce data - raw'!$B$4:$B$619,0), MATCH("Filled Male",'Uganda workforce data - raw'!$A$4:$F$4,0))*INDEX('Mapping cadres'!$B$1:$Z$616,MATCH($B562, 'Mapping cadres'!$B$1:$B$616,0), MATCH(Y$32,'Mapping cadres'!$B$1:$Z$1,0))</f>
        <v>0</v>
      </c>
      <c r="Z562" s="226">
        <f>INDEX('Uganda workforce data - raw'!$A$4:$F$619,MATCH($B562, 'Uganda workforce data - raw'!$B$4:$B$619,0), MATCH("Filled Male",'Uganda workforce data - raw'!$A$4:$F$4,0))*INDEX('Mapping cadres'!$B$1:$Z$616,MATCH($B562, 'Mapping cadres'!$B$1:$B$616,0), MATCH(Z$32,'Mapping cadres'!$B$1:$Z$1,0))</f>
        <v>0</v>
      </c>
      <c r="AA562" s="226">
        <f>INDEX('Uganda workforce data - raw'!$A$4:$F$619,MATCH($B562, 'Uganda workforce data - raw'!$B$4:$B$619,0), MATCH("Filled Female",'Uganda workforce data - raw'!$A$4:$F$4,0))*INDEX('Mapping cadres'!$B$1:$Z$616,MATCH($B562, 'Mapping cadres'!$B$1:$B$616,0), MATCH(AA$32,'Mapping cadres'!$B$1:$Z$1,0))</f>
        <v>0</v>
      </c>
      <c r="AB562" s="226">
        <f>INDEX('Uganda workforce data - raw'!$A$4:$F$619,MATCH($B562, 'Uganda workforce data - raw'!$B$4:$B$619,0), MATCH("Filled Female",'Uganda workforce data - raw'!$A$4:$F$4,0))*INDEX('Mapping cadres'!$B$1:$Z$616,MATCH($B562, 'Mapping cadres'!$B$1:$B$616,0), MATCH(AB$32,'Mapping cadres'!$B$1:$Z$1,0))</f>
        <v>0</v>
      </c>
      <c r="AC562" s="226">
        <f>INDEX('Uganda workforce data - raw'!$A$4:$F$619,MATCH($B562, 'Uganda workforce data - raw'!$B$4:$B$619,0), MATCH("Filled Female",'Uganda workforce data - raw'!$A$4:$F$4,0))*INDEX('Mapping cadres'!$B$1:$Z$616,MATCH($B562, 'Mapping cadres'!$B$1:$B$616,0), MATCH(AC$32,'Mapping cadres'!$B$1:$Z$1,0))</f>
        <v>0</v>
      </c>
      <c r="AD562" s="226">
        <f>INDEX('Uganda workforce data - raw'!$A$4:$F$619,MATCH($B562, 'Uganda workforce data - raw'!$B$4:$B$619,0), MATCH("Filled Female",'Uganda workforce data - raw'!$A$4:$F$4,0))*INDEX('Mapping cadres'!$B$1:$Z$616,MATCH($B562, 'Mapping cadres'!$B$1:$B$616,0), MATCH(AD$32,'Mapping cadres'!$B$1:$Z$1,0))</f>
        <v>0</v>
      </c>
      <c r="AE562" s="226">
        <f>INDEX('Uganda workforce data - raw'!$A$4:$F$619,MATCH($B562, 'Uganda workforce data - raw'!$B$4:$B$619,0), MATCH("Filled Female",'Uganda workforce data - raw'!$A$4:$F$4,0))*INDEX('Mapping cadres'!$B$1:$Z$616,MATCH($B562, 'Mapping cadres'!$B$1:$B$616,0), MATCH(AE$32,'Mapping cadres'!$B$1:$Z$1,0))</f>
        <v>0</v>
      </c>
      <c r="AF562" s="226">
        <f>INDEX('Uganda workforce data - raw'!$A$4:$F$619,MATCH($B562, 'Uganda workforce data - raw'!$B$4:$B$619,0), MATCH("Filled Female",'Uganda workforce data - raw'!$A$4:$F$4,0))*INDEX('Mapping cadres'!$B$1:$Z$616,MATCH($B562, 'Mapping cadres'!$B$1:$B$616,0), MATCH(AF$32,'Mapping cadres'!$B$1:$Z$1,0))</f>
        <v>0</v>
      </c>
      <c r="AG562" s="226">
        <f>INDEX('Uganda workforce data - raw'!$A$4:$F$619,MATCH($B562, 'Uganda workforce data - raw'!$B$4:$B$619,0), MATCH("Filled Female",'Uganda workforce data - raw'!$A$4:$F$4,0))*INDEX('Mapping cadres'!$B$1:$Z$616,MATCH($B562, 'Mapping cadres'!$B$1:$B$616,0), MATCH(AG$32,'Mapping cadres'!$B$1:$Z$1,0))</f>
        <v>0</v>
      </c>
      <c r="AH562" s="226">
        <f>INDEX('Uganda workforce data - raw'!$A$4:$F$619,MATCH($B562, 'Uganda workforce data - raw'!$B$4:$B$619,0), MATCH("Filled Female",'Uganda workforce data - raw'!$A$4:$F$4,0))*INDEX('Mapping cadres'!$B$1:$Z$616,MATCH($B562, 'Mapping cadres'!$B$1:$B$616,0), MATCH(AH$32,'Mapping cadres'!$B$1:$Z$1,0))</f>
        <v>0</v>
      </c>
      <c r="AI562" s="226">
        <f>INDEX('Uganda workforce data - raw'!$A$4:$F$619,MATCH($B562, 'Uganda workforce data - raw'!$B$4:$B$619,0), MATCH("Filled Female",'Uganda workforce data - raw'!$A$4:$F$4,0))*INDEX('Mapping cadres'!$B$1:$Z$616,MATCH($B562, 'Mapping cadres'!$B$1:$B$616,0), MATCH(AI$32,'Mapping cadres'!$B$1:$Z$1,0))</f>
        <v>0</v>
      </c>
      <c r="AJ562" s="226">
        <f>INDEX('Uganda workforce data - raw'!$A$4:$F$619,MATCH($B562, 'Uganda workforce data - raw'!$B$4:$B$619,0), MATCH("Filled Female",'Uganda workforce data - raw'!$A$4:$F$4,0))*INDEX('Mapping cadres'!$B$1:$Z$616,MATCH($B562, 'Mapping cadres'!$B$1:$B$616,0), MATCH(AJ$32,'Mapping cadres'!$B$1:$Z$1,0))</f>
        <v>0</v>
      </c>
      <c r="AK562" s="226">
        <f>INDEX('Uganda workforce data - raw'!$A$4:$F$619,MATCH($B562, 'Uganda workforce data - raw'!$B$4:$B$619,0), MATCH("Filled Female",'Uganda workforce data - raw'!$A$4:$F$4,0))*INDEX('Mapping cadres'!$B$1:$Z$616,MATCH($B562, 'Mapping cadres'!$B$1:$B$616,0), MATCH(AK$32,'Mapping cadres'!$B$1:$Z$1,0))</f>
        <v>0</v>
      </c>
      <c r="AL562" s="226">
        <f>INDEX('Uganda workforce data - raw'!$A$4:$F$619,MATCH($B562, 'Uganda workforce data - raw'!$B$4:$B$619,0), MATCH("Filled Female",'Uganda workforce data - raw'!$A$4:$F$4,0))*INDEX('Mapping cadres'!$B$1:$Z$616,MATCH($B562, 'Mapping cadres'!$B$1:$B$616,0), MATCH(AL$32,'Mapping cadres'!$B$1:$Z$1,0))</f>
        <v>0</v>
      </c>
      <c r="AM562" s="226">
        <f>INDEX('Uganda workforce data - raw'!$A$4:$F$619,MATCH($B562, 'Uganda workforce data - raw'!$B$4:$B$619,0), MATCH("Filled Female",'Uganda workforce data - raw'!$A$4:$F$4,0))*INDEX('Mapping cadres'!$B$1:$Z$616,MATCH($B562, 'Mapping cadres'!$B$1:$B$616,0), MATCH(AM$32,'Mapping cadres'!$B$1:$Z$1,0))</f>
        <v>0</v>
      </c>
      <c r="AN562" s="226">
        <f>INDEX('Uganda workforce data - raw'!$A$4:$F$619,MATCH($B562, 'Uganda workforce data - raw'!$B$4:$B$619,0), MATCH("Filled Female",'Uganda workforce data - raw'!$A$4:$F$4,0))*INDEX('Mapping cadres'!$B$1:$Z$616,MATCH($B562, 'Mapping cadres'!$B$1:$B$616,0), MATCH(AN$32,'Mapping cadres'!$B$1:$Z$1,0))</f>
        <v>0</v>
      </c>
      <c r="AO562" s="226">
        <f>INDEX('Uganda workforce data - raw'!$A$4:$F$619,MATCH($B562, 'Uganda workforce data - raw'!$B$4:$B$619,0), MATCH("Filled Female",'Uganda workforce data - raw'!$A$4:$F$4,0))*INDEX('Mapping cadres'!$B$1:$Z$616,MATCH($B562, 'Mapping cadres'!$B$1:$B$616,0), MATCH(AO$32,'Mapping cadres'!$B$1:$Z$1,0))</f>
        <v>0</v>
      </c>
      <c r="AP562" s="226">
        <f>INDEX('Uganda workforce data - raw'!$A$4:$F$619,MATCH($B562, 'Uganda workforce data - raw'!$B$4:$B$619,0), MATCH("Filled Female",'Uganda workforce data - raw'!$A$4:$F$4,0))*INDEX('Mapping cadres'!$B$1:$Z$616,MATCH($B562, 'Mapping cadres'!$B$1:$B$616,0), MATCH(AP$32,'Mapping cadres'!$B$1:$Z$1,0))</f>
        <v>0</v>
      </c>
      <c r="AQ562" s="226">
        <f>INDEX('Uganda workforce data - raw'!$A$4:$F$619,MATCH($B562, 'Uganda workforce data - raw'!$B$4:$B$619,0), MATCH("Filled Female",'Uganda workforce data - raw'!$A$4:$F$4,0))*INDEX('Mapping cadres'!$B$1:$Z$616,MATCH($B562, 'Mapping cadres'!$B$1:$B$616,0), MATCH(AQ$32,'Mapping cadres'!$B$1:$Z$1,0))</f>
        <v>0</v>
      </c>
      <c r="AR562" s="226">
        <f>INDEX('Uganda workforce data - raw'!$A$4:$F$619,MATCH($B562, 'Uganda workforce data - raw'!$B$4:$B$619,0), MATCH("Filled Female",'Uganda workforce data - raw'!$A$4:$F$4,0))*INDEX('Mapping cadres'!$B$1:$Z$616,MATCH($B562, 'Mapping cadres'!$B$1:$B$616,0), MATCH(AR$32,'Mapping cadres'!$B$1:$Z$1,0))</f>
        <v>0</v>
      </c>
      <c r="AS562" s="226">
        <f>INDEX('Uganda workforce data - raw'!$A$4:$F$619,MATCH($B562, 'Uganda workforce data - raw'!$B$4:$B$619,0), MATCH("Filled Female",'Uganda workforce data - raw'!$A$4:$F$4,0))*INDEX('Mapping cadres'!$B$1:$Z$616,MATCH($B562, 'Mapping cadres'!$B$1:$B$616,0), MATCH(AS$32,'Mapping cadres'!$B$1:$Z$1,0))</f>
        <v>0</v>
      </c>
      <c r="AT562" s="226">
        <f>INDEX('Uganda workforce data - raw'!$A$4:$F$619,MATCH($B562, 'Uganda workforce data - raw'!$B$4:$B$619,0), MATCH("Filled Female",'Uganda workforce data - raw'!$A$4:$F$4,0))*INDEX('Mapping cadres'!$B$1:$Z$616,MATCH($B562, 'Mapping cadres'!$B$1:$B$616,0), MATCH(AT$32,'Mapping cadres'!$B$1:$Z$1,0))</f>
        <v>0</v>
      </c>
      <c r="AU562" s="226">
        <f>INDEX('Uganda workforce data - raw'!$A$4:$F$619,MATCH($B562, 'Uganda workforce data - raw'!$B$4:$B$619,0), MATCH("Filled Female",'Uganda workforce data - raw'!$A$4:$F$4,0))*INDEX('Mapping cadres'!$B$1:$Z$616,MATCH($B562, 'Mapping cadres'!$B$1:$B$616,0), MATCH(AU$32,'Mapping cadres'!$B$1:$Z$1,0))</f>
        <v>0</v>
      </c>
      <c r="AV562" s="226">
        <f>INDEX('Uganda workforce data - raw'!$A$4:$F$619,MATCH($B562, 'Uganda workforce data - raw'!$B$4:$B$619,0), MATCH("Filled Female",'Uganda workforce data - raw'!$A$4:$F$4,0))*INDEX('Mapping cadres'!$B$1:$Z$616,MATCH($B562, 'Mapping cadres'!$B$1:$B$616,0), MATCH(AV$32,'Mapping cadres'!$B$1:$Z$1,0))</f>
        <v>0</v>
      </c>
      <c r="AW562" s="226">
        <f>INDEX('Uganda workforce data - raw'!$A$4:$F$619,MATCH($B562, 'Uganda workforce data - raw'!$B$4:$B$619,0), MATCH("Filled Female",'Uganda workforce data - raw'!$A$4:$F$4,0))*INDEX('Mapping cadres'!$B$1:$Z$616,MATCH($B562, 'Mapping cadres'!$B$1:$B$616,0), MATCH(AW$32,'Mapping cadres'!$B$1:$Z$1,0))</f>
        <v>0</v>
      </c>
      <c r="AX562" s="226">
        <f>INDEX('Uganda workforce data - raw'!$A$4:$F$619,MATCH($B562, 'Uganda workforce data - raw'!$B$4:$B$619,0), MATCH("Filled Female",'Uganda workforce data - raw'!$A$4:$F$4,0))*INDEX('Mapping cadres'!$B$1:$Z$616,MATCH($B562, 'Mapping cadres'!$B$1:$B$616,0), MATCH(AX$32,'Mapping cadres'!$B$1:$Z$1,0))</f>
        <v>0</v>
      </c>
      <c r="AY562" s="226">
        <f t="shared" si="197"/>
        <v>0</v>
      </c>
      <c r="AZ562" s="226">
        <f t="shared" si="198"/>
        <v>0</v>
      </c>
      <c r="BA562" s="226">
        <f t="shared" si="199"/>
        <v>13</v>
      </c>
      <c r="BB562" s="226">
        <f t="shared" si="200"/>
        <v>0</v>
      </c>
      <c r="BC562" s="226">
        <f t="shared" si="201"/>
        <v>0</v>
      </c>
      <c r="BD562" s="226">
        <f t="shared" si="202"/>
        <v>0</v>
      </c>
      <c r="BE562" s="226">
        <f t="shared" si="203"/>
        <v>0</v>
      </c>
      <c r="BF562" s="226">
        <f t="shared" si="204"/>
        <v>0</v>
      </c>
      <c r="BG562" s="226">
        <f t="shared" si="205"/>
        <v>0</v>
      </c>
      <c r="BH562" s="226">
        <f t="shared" si="206"/>
        <v>0</v>
      </c>
      <c r="BI562" s="226">
        <f t="shared" si="207"/>
        <v>0</v>
      </c>
      <c r="BJ562" s="226">
        <f t="shared" si="208"/>
        <v>0</v>
      </c>
      <c r="BK562" s="226">
        <f t="shared" si="209"/>
        <v>0</v>
      </c>
      <c r="BL562" s="226">
        <f t="shared" si="210"/>
        <v>0</v>
      </c>
      <c r="BM562" s="226">
        <f t="shared" si="211"/>
        <v>0</v>
      </c>
      <c r="BN562" s="226">
        <f t="shared" si="212"/>
        <v>0</v>
      </c>
      <c r="BO562" s="226">
        <f t="shared" si="213"/>
        <v>0</v>
      </c>
      <c r="BP562" s="226">
        <f t="shared" si="214"/>
        <v>0</v>
      </c>
      <c r="BQ562" s="226">
        <f t="shared" si="215"/>
        <v>0</v>
      </c>
      <c r="BR562" s="226">
        <f t="shared" si="216"/>
        <v>0</v>
      </c>
      <c r="BS562" s="226">
        <f t="shared" si="217"/>
        <v>0</v>
      </c>
      <c r="BT562" s="226">
        <f t="shared" si="218"/>
        <v>0</v>
      </c>
      <c r="BU562" s="226">
        <f t="shared" si="219"/>
        <v>0</v>
      </c>
      <c r="BV562" s="226">
        <f t="shared" si="220"/>
        <v>0</v>
      </c>
    </row>
    <row r="563" spans="1:74">
      <c r="A563" s="226">
        <v>531</v>
      </c>
      <c r="B563" s="226" t="s">
        <v>1828</v>
      </c>
      <c r="C563" s="226">
        <f>INDEX('Uganda workforce data - raw'!$A$4:$F$619,MATCH($B563, 'Uganda workforce data - raw'!$B$4:$B$619,0), MATCH("Filled Male",'Uganda workforce data - raw'!$A$4:$F$4,0))*INDEX('Mapping cadres'!$B$1:$Z$616,MATCH($B563, 'Mapping cadres'!$B$1:$B$616,0), MATCH(C$32,'Mapping cadres'!$B$1:$Z$1,0))</f>
        <v>8</v>
      </c>
      <c r="D563" s="226">
        <f>INDEX('Uganda workforce data - raw'!$A$4:$F$619,MATCH($B563, 'Uganda workforce data - raw'!$B$4:$B$619,0), MATCH("Filled Male",'Uganda workforce data - raw'!$A$4:$F$4,0))*INDEX('Mapping cadres'!$B$1:$Z$616,MATCH($B563, 'Mapping cadres'!$B$1:$B$616,0), MATCH(D$32,'Mapping cadres'!$B$1:$Z$1,0))</f>
        <v>0</v>
      </c>
      <c r="E563" s="226">
        <f>INDEX('Uganda workforce data - raw'!$A$4:$F$619,MATCH($B563, 'Uganda workforce data - raw'!$B$4:$B$619,0), MATCH("Filled Male",'Uganda workforce data - raw'!$A$4:$F$4,0))*INDEX('Mapping cadres'!$B$1:$Z$616,MATCH($B563, 'Mapping cadres'!$B$1:$B$616,0), MATCH(E$32,'Mapping cadres'!$B$1:$Z$1,0))</f>
        <v>0</v>
      </c>
      <c r="F563" s="226">
        <f>INDEX('Uganda workforce data - raw'!$A$4:$F$619,MATCH($B563, 'Uganda workforce data - raw'!$B$4:$B$619,0), MATCH("Filled Male",'Uganda workforce data - raw'!$A$4:$F$4,0))*INDEX('Mapping cadres'!$B$1:$Z$616,MATCH($B563, 'Mapping cadres'!$B$1:$B$616,0), MATCH(F$32,'Mapping cadres'!$B$1:$Z$1,0))</f>
        <v>0</v>
      </c>
      <c r="G563" s="226">
        <f>INDEX('Uganda workforce data - raw'!$A$4:$F$619,MATCH($B563, 'Uganda workforce data - raw'!$B$4:$B$619,0), MATCH("Filled Male",'Uganda workforce data - raw'!$A$4:$F$4,0))*INDEX('Mapping cadres'!$B$1:$Z$616,MATCH($B563, 'Mapping cadres'!$B$1:$B$616,0), MATCH(G$32,'Mapping cadres'!$B$1:$Z$1,0))</f>
        <v>0</v>
      </c>
      <c r="H563" s="226">
        <f>INDEX('Uganda workforce data - raw'!$A$4:$F$619,MATCH($B563, 'Uganda workforce data - raw'!$B$4:$B$619,0), MATCH("Filled Male",'Uganda workforce data - raw'!$A$4:$F$4,0))*INDEX('Mapping cadres'!$B$1:$Z$616,MATCH($B563, 'Mapping cadres'!$B$1:$B$616,0), MATCH(H$32,'Mapping cadres'!$B$1:$Z$1,0))</f>
        <v>0</v>
      </c>
      <c r="I563" s="226">
        <f>INDEX('Uganda workforce data - raw'!$A$4:$F$619,MATCH($B563, 'Uganda workforce data - raw'!$B$4:$B$619,0), MATCH("Filled Male",'Uganda workforce data - raw'!$A$4:$F$4,0))*INDEX('Mapping cadres'!$B$1:$Z$616,MATCH($B563, 'Mapping cadres'!$B$1:$B$616,0), MATCH(I$32,'Mapping cadres'!$B$1:$Z$1,0))</f>
        <v>0</v>
      </c>
      <c r="J563" s="226">
        <f>INDEX('Uganda workforce data - raw'!$A$4:$F$619,MATCH($B563, 'Uganda workforce data - raw'!$B$4:$B$619,0), MATCH("Filled Male",'Uganda workforce data - raw'!$A$4:$F$4,0))*INDEX('Mapping cadres'!$B$1:$Z$616,MATCH($B563, 'Mapping cadres'!$B$1:$B$616,0), MATCH(J$32,'Mapping cadres'!$B$1:$Z$1,0))</f>
        <v>0</v>
      </c>
      <c r="K563" s="226">
        <f>INDEX('Uganda workforce data - raw'!$A$4:$F$619,MATCH($B563, 'Uganda workforce data - raw'!$B$4:$B$619,0), MATCH("Filled Male",'Uganda workforce data - raw'!$A$4:$F$4,0))*INDEX('Mapping cadres'!$B$1:$Z$616,MATCH($B563, 'Mapping cadres'!$B$1:$B$616,0), MATCH(K$32,'Mapping cadres'!$B$1:$Z$1,0))</f>
        <v>0</v>
      </c>
      <c r="L563" s="226">
        <f>INDEX('Uganda workforce data - raw'!$A$4:$F$619,MATCH($B563, 'Uganda workforce data - raw'!$B$4:$B$619,0), MATCH("Filled Male",'Uganda workforce data - raw'!$A$4:$F$4,0))*INDEX('Mapping cadres'!$B$1:$Z$616,MATCH($B563, 'Mapping cadres'!$B$1:$B$616,0), MATCH(L$32,'Mapping cadres'!$B$1:$Z$1,0))</f>
        <v>0</v>
      </c>
      <c r="M563" s="226">
        <f>INDEX('Uganda workforce data - raw'!$A$4:$F$619,MATCH($B563, 'Uganda workforce data - raw'!$B$4:$B$619,0), MATCH("Filled Male",'Uganda workforce data - raw'!$A$4:$F$4,0))*INDEX('Mapping cadres'!$B$1:$Z$616,MATCH($B563, 'Mapping cadres'!$B$1:$B$616,0), MATCH(M$32,'Mapping cadres'!$B$1:$Z$1,0))</f>
        <v>0</v>
      </c>
      <c r="N563" s="226">
        <f>INDEX('Uganda workforce data - raw'!$A$4:$F$619,MATCH($B563, 'Uganda workforce data - raw'!$B$4:$B$619,0), MATCH("Filled Male",'Uganda workforce data - raw'!$A$4:$F$4,0))*INDEX('Mapping cadres'!$B$1:$Z$616,MATCH($B563, 'Mapping cadres'!$B$1:$B$616,0), MATCH(N$32,'Mapping cadres'!$B$1:$Z$1,0))</f>
        <v>0</v>
      </c>
      <c r="O563" s="226">
        <f>INDEX('Uganda workforce data - raw'!$A$4:$F$619,MATCH($B563, 'Uganda workforce data - raw'!$B$4:$B$619,0), MATCH("Filled Male",'Uganda workforce data - raw'!$A$4:$F$4,0))*INDEX('Mapping cadres'!$B$1:$Z$616,MATCH($B563, 'Mapping cadres'!$B$1:$B$616,0), MATCH(O$32,'Mapping cadres'!$B$1:$Z$1,0))</f>
        <v>0</v>
      </c>
      <c r="P563" s="226">
        <f>INDEX('Uganda workforce data - raw'!$A$4:$F$619,MATCH($B563, 'Uganda workforce data - raw'!$B$4:$B$619,0), MATCH("Filled Male",'Uganda workforce data - raw'!$A$4:$F$4,0))*INDEX('Mapping cadres'!$B$1:$Z$616,MATCH($B563, 'Mapping cadres'!$B$1:$B$616,0), MATCH(P$32,'Mapping cadres'!$B$1:$Z$1,0))</f>
        <v>0</v>
      </c>
      <c r="Q563" s="226">
        <f>INDEX('Uganda workforce data - raw'!$A$4:$F$619,MATCH($B563, 'Uganda workforce data - raw'!$B$4:$B$619,0), MATCH("Filled Male",'Uganda workforce data - raw'!$A$4:$F$4,0))*INDEX('Mapping cadres'!$B$1:$Z$616,MATCH($B563, 'Mapping cadres'!$B$1:$B$616,0), MATCH(Q$32,'Mapping cadres'!$B$1:$Z$1,0))</f>
        <v>0</v>
      </c>
      <c r="R563" s="226">
        <f>INDEX('Uganda workforce data - raw'!$A$4:$F$619,MATCH($B563, 'Uganda workforce data - raw'!$B$4:$B$619,0), MATCH("Filled Male",'Uganda workforce data - raw'!$A$4:$F$4,0))*INDEX('Mapping cadres'!$B$1:$Z$616,MATCH($B563, 'Mapping cadres'!$B$1:$B$616,0), MATCH(R$32,'Mapping cadres'!$B$1:$Z$1,0))</f>
        <v>0</v>
      </c>
      <c r="S563" s="226">
        <f>INDEX('Uganda workforce data - raw'!$A$4:$F$619,MATCH($B563, 'Uganda workforce data - raw'!$B$4:$B$619,0), MATCH("Filled Male",'Uganda workforce data - raw'!$A$4:$F$4,0))*INDEX('Mapping cadres'!$B$1:$Z$616,MATCH($B563, 'Mapping cadres'!$B$1:$B$616,0), MATCH(S$32,'Mapping cadres'!$B$1:$Z$1,0))</f>
        <v>0</v>
      </c>
      <c r="T563" s="226">
        <f>INDEX('Uganda workforce data - raw'!$A$4:$F$619,MATCH($B563, 'Uganda workforce data - raw'!$B$4:$B$619,0), MATCH("Filled Male",'Uganda workforce data - raw'!$A$4:$F$4,0))*INDEX('Mapping cadres'!$B$1:$Z$616,MATCH($B563, 'Mapping cadres'!$B$1:$B$616,0), MATCH(T$32,'Mapping cadres'!$B$1:$Z$1,0))</f>
        <v>0</v>
      </c>
      <c r="U563" s="226">
        <f>INDEX('Uganda workforce data - raw'!$A$4:$F$619,MATCH($B563, 'Uganda workforce data - raw'!$B$4:$B$619,0), MATCH("Filled Male",'Uganda workforce data - raw'!$A$4:$F$4,0))*INDEX('Mapping cadres'!$B$1:$Z$616,MATCH($B563, 'Mapping cadres'!$B$1:$B$616,0), MATCH(U$32,'Mapping cadres'!$B$1:$Z$1,0))</f>
        <v>0</v>
      </c>
      <c r="V563" s="226">
        <f>INDEX('Uganda workforce data - raw'!$A$4:$F$619,MATCH($B563, 'Uganda workforce data - raw'!$B$4:$B$619,0), MATCH("Filled Male",'Uganda workforce data - raw'!$A$4:$F$4,0))*INDEX('Mapping cadres'!$B$1:$Z$616,MATCH($B563, 'Mapping cadres'!$B$1:$B$616,0), MATCH(V$32,'Mapping cadres'!$B$1:$Z$1,0))</f>
        <v>0</v>
      </c>
      <c r="W563" s="226">
        <f>INDEX('Uganda workforce data - raw'!$A$4:$F$619,MATCH($B563, 'Uganda workforce data - raw'!$B$4:$B$619,0), MATCH("Filled Male",'Uganda workforce data - raw'!$A$4:$F$4,0))*INDEX('Mapping cadres'!$B$1:$Z$616,MATCH($B563, 'Mapping cadres'!$B$1:$B$616,0), MATCH(W$32,'Mapping cadres'!$B$1:$Z$1,0))</f>
        <v>0</v>
      </c>
      <c r="X563" s="226">
        <f>INDEX('Uganda workforce data - raw'!$A$4:$F$619,MATCH($B563, 'Uganda workforce data - raw'!$B$4:$B$619,0), MATCH("Filled Male",'Uganda workforce data - raw'!$A$4:$F$4,0))*INDEX('Mapping cadres'!$B$1:$Z$616,MATCH($B563, 'Mapping cadres'!$B$1:$B$616,0), MATCH(X$32,'Mapping cadres'!$B$1:$Z$1,0))</f>
        <v>0</v>
      </c>
      <c r="Y563" s="226">
        <f>INDEX('Uganda workforce data - raw'!$A$4:$F$619,MATCH($B563, 'Uganda workforce data - raw'!$B$4:$B$619,0), MATCH("Filled Male",'Uganda workforce data - raw'!$A$4:$F$4,0))*INDEX('Mapping cadres'!$B$1:$Z$616,MATCH($B563, 'Mapping cadres'!$B$1:$B$616,0), MATCH(Y$32,'Mapping cadres'!$B$1:$Z$1,0))</f>
        <v>0</v>
      </c>
      <c r="Z563" s="226">
        <f>INDEX('Uganda workforce data - raw'!$A$4:$F$619,MATCH($B563, 'Uganda workforce data - raw'!$B$4:$B$619,0), MATCH("Filled Male",'Uganda workforce data - raw'!$A$4:$F$4,0))*INDEX('Mapping cadres'!$B$1:$Z$616,MATCH($B563, 'Mapping cadres'!$B$1:$B$616,0), MATCH(Z$32,'Mapping cadres'!$B$1:$Z$1,0))</f>
        <v>0</v>
      </c>
      <c r="AA563" s="226">
        <f>INDEX('Uganda workforce data - raw'!$A$4:$F$619,MATCH($B563, 'Uganda workforce data - raw'!$B$4:$B$619,0), MATCH("Filled Female",'Uganda workforce data - raw'!$A$4:$F$4,0))*INDEX('Mapping cadres'!$B$1:$Z$616,MATCH($B563, 'Mapping cadres'!$B$1:$B$616,0), MATCH(AA$32,'Mapping cadres'!$B$1:$Z$1,0))</f>
        <v>5</v>
      </c>
      <c r="AB563" s="226">
        <f>INDEX('Uganda workforce data - raw'!$A$4:$F$619,MATCH($B563, 'Uganda workforce data - raw'!$B$4:$B$619,0), MATCH("Filled Female",'Uganda workforce data - raw'!$A$4:$F$4,0))*INDEX('Mapping cadres'!$B$1:$Z$616,MATCH($B563, 'Mapping cadres'!$B$1:$B$616,0), MATCH(AB$32,'Mapping cadres'!$B$1:$Z$1,0))</f>
        <v>0</v>
      </c>
      <c r="AC563" s="226">
        <f>INDEX('Uganda workforce data - raw'!$A$4:$F$619,MATCH($B563, 'Uganda workforce data - raw'!$B$4:$B$619,0), MATCH("Filled Female",'Uganda workforce data - raw'!$A$4:$F$4,0))*INDEX('Mapping cadres'!$B$1:$Z$616,MATCH($B563, 'Mapping cadres'!$B$1:$B$616,0), MATCH(AC$32,'Mapping cadres'!$B$1:$Z$1,0))</f>
        <v>0</v>
      </c>
      <c r="AD563" s="226">
        <f>INDEX('Uganda workforce data - raw'!$A$4:$F$619,MATCH($B563, 'Uganda workforce data - raw'!$B$4:$B$619,0), MATCH("Filled Female",'Uganda workforce data - raw'!$A$4:$F$4,0))*INDEX('Mapping cadres'!$B$1:$Z$616,MATCH($B563, 'Mapping cadres'!$B$1:$B$616,0), MATCH(AD$32,'Mapping cadres'!$B$1:$Z$1,0))</f>
        <v>0</v>
      </c>
      <c r="AE563" s="226">
        <f>INDEX('Uganda workforce data - raw'!$A$4:$F$619,MATCH($B563, 'Uganda workforce data - raw'!$B$4:$B$619,0), MATCH("Filled Female",'Uganda workforce data - raw'!$A$4:$F$4,0))*INDEX('Mapping cadres'!$B$1:$Z$616,MATCH($B563, 'Mapping cadres'!$B$1:$B$616,0), MATCH(AE$32,'Mapping cadres'!$B$1:$Z$1,0))</f>
        <v>0</v>
      </c>
      <c r="AF563" s="226">
        <f>INDEX('Uganda workforce data - raw'!$A$4:$F$619,MATCH($B563, 'Uganda workforce data - raw'!$B$4:$B$619,0), MATCH("Filled Female",'Uganda workforce data - raw'!$A$4:$F$4,0))*INDEX('Mapping cadres'!$B$1:$Z$616,MATCH($B563, 'Mapping cadres'!$B$1:$B$616,0), MATCH(AF$32,'Mapping cadres'!$B$1:$Z$1,0))</f>
        <v>0</v>
      </c>
      <c r="AG563" s="226">
        <f>INDEX('Uganda workforce data - raw'!$A$4:$F$619,MATCH($B563, 'Uganda workforce data - raw'!$B$4:$B$619,0), MATCH("Filled Female",'Uganda workforce data - raw'!$A$4:$F$4,0))*INDEX('Mapping cadres'!$B$1:$Z$616,MATCH($B563, 'Mapping cadres'!$B$1:$B$616,0), MATCH(AG$32,'Mapping cadres'!$B$1:$Z$1,0))</f>
        <v>0</v>
      </c>
      <c r="AH563" s="226">
        <f>INDEX('Uganda workforce data - raw'!$A$4:$F$619,MATCH($B563, 'Uganda workforce data - raw'!$B$4:$B$619,0), MATCH("Filled Female",'Uganda workforce data - raw'!$A$4:$F$4,0))*INDEX('Mapping cadres'!$B$1:$Z$616,MATCH($B563, 'Mapping cadres'!$B$1:$B$616,0), MATCH(AH$32,'Mapping cadres'!$B$1:$Z$1,0))</f>
        <v>0</v>
      </c>
      <c r="AI563" s="226">
        <f>INDEX('Uganda workforce data - raw'!$A$4:$F$619,MATCH($B563, 'Uganda workforce data - raw'!$B$4:$B$619,0), MATCH("Filled Female",'Uganda workforce data - raw'!$A$4:$F$4,0))*INDEX('Mapping cadres'!$B$1:$Z$616,MATCH($B563, 'Mapping cadres'!$B$1:$B$616,0), MATCH(AI$32,'Mapping cadres'!$B$1:$Z$1,0))</f>
        <v>0</v>
      </c>
      <c r="AJ563" s="226">
        <f>INDEX('Uganda workforce data - raw'!$A$4:$F$619,MATCH($B563, 'Uganda workforce data - raw'!$B$4:$B$619,0), MATCH("Filled Female",'Uganda workforce data - raw'!$A$4:$F$4,0))*INDEX('Mapping cadres'!$B$1:$Z$616,MATCH($B563, 'Mapping cadres'!$B$1:$B$616,0), MATCH(AJ$32,'Mapping cadres'!$B$1:$Z$1,0))</f>
        <v>0</v>
      </c>
      <c r="AK563" s="226">
        <f>INDEX('Uganda workforce data - raw'!$A$4:$F$619,MATCH($B563, 'Uganda workforce data - raw'!$B$4:$B$619,0), MATCH("Filled Female",'Uganda workforce data - raw'!$A$4:$F$4,0))*INDEX('Mapping cadres'!$B$1:$Z$616,MATCH($B563, 'Mapping cadres'!$B$1:$B$616,0), MATCH(AK$32,'Mapping cadres'!$B$1:$Z$1,0))</f>
        <v>0</v>
      </c>
      <c r="AL563" s="226">
        <f>INDEX('Uganda workforce data - raw'!$A$4:$F$619,MATCH($B563, 'Uganda workforce data - raw'!$B$4:$B$619,0), MATCH("Filled Female",'Uganda workforce data - raw'!$A$4:$F$4,0))*INDEX('Mapping cadres'!$B$1:$Z$616,MATCH($B563, 'Mapping cadres'!$B$1:$B$616,0), MATCH(AL$32,'Mapping cadres'!$B$1:$Z$1,0))</f>
        <v>0</v>
      </c>
      <c r="AM563" s="226">
        <f>INDEX('Uganda workforce data - raw'!$A$4:$F$619,MATCH($B563, 'Uganda workforce data - raw'!$B$4:$B$619,0), MATCH("Filled Female",'Uganda workforce data - raw'!$A$4:$F$4,0))*INDEX('Mapping cadres'!$B$1:$Z$616,MATCH($B563, 'Mapping cadres'!$B$1:$B$616,0), MATCH(AM$32,'Mapping cadres'!$B$1:$Z$1,0))</f>
        <v>0</v>
      </c>
      <c r="AN563" s="226">
        <f>INDEX('Uganda workforce data - raw'!$A$4:$F$619,MATCH($B563, 'Uganda workforce data - raw'!$B$4:$B$619,0), MATCH("Filled Female",'Uganda workforce data - raw'!$A$4:$F$4,0))*INDEX('Mapping cadres'!$B$1:$Z$616,MATCH($B563, 'Mapping cadres'!$B$1:$B$616,0), MATCH(AN$32,'Mapping cadres'!$B$1:$Z$1,0))</f>
        <v>0</v>
      </c>
      <c r="AO563" s="226">
        <f>INDEX('Uganda workforce data - raw'!$A$4:$F$619,MATCH($B563, 'Uganda workforce data - raw'!$B$4:$B$619,0), MATCH("Filled Female",'Uganda workforce data - raw'!$A$4:$F$4,0))*INDEX('Mapping cadres'!$B$1:$Z$616,MATCH($B563, 'Mapping cadres'!$B$1:$B$616,0), MATCH(AO$32,'Mapping cadres'!$B$1:$Z$1,0))</f>
        <v>0</v>
      </c>
      <c r="AP563" s="226">
        <f>INDEX('Uganda workforce data - raw'!$A$4:$F$619,MATCH($B563, 'Uganda workforce data - raw'!$B$4:$B$619,0), MATCH("Filled Female",'Uganda workforce data - raw'!$A$4:$F$4,0))*INDEX('Mapping cadres'!$B$1:$Z$616,MATCH($B563, 'Mapping cadres'!$B$1:$B$616,0), MATCH(AP$32,'Mapping cadres'!$B$1:$Z$1,0))</f>
        <v>0</v>
      </c>
      <c r="AQ563" s="226">
        <f>INDEX('Uganda workforce data - raw'!$A$4:$F$619,MATCH($B563, 'Uganda workforce data - raw'!$B$4:$B$619,0), MATCH("Filled Female",'Uganda workforce data - raw'!$A$4:$F$4,0))*INDEX('Mapping cadres'!$B$1:$Z$616,MATCH($B563, 'Mapping cadres'!$B$1:$B$616,0), MATCH(AQ$32,'Mapping cadres'!$B$1:$Z$1,0))</f>
        <v>0</v>
      </c>
      <c r="AR563" s="226">
        <f>INDEX('Uganda workforce data - raw'!$A$4:$F$619,MATCH($B563, 'Uganda workforce data - raw'!$B$4:$B$619,0), MATCH("Filled Female",'Uganda workforce data - raw'!$A$4:$F$4,0))*INDEX('Mapping cadres'!$B$1:$Z$616,MATCH($B563, 'Mapping cadres'!$B$1:$B$616,0), MATCH(AR$32,'Mapping cadres'!$B$1:$Z$1,0))</f>
        <v>0</v>
      </c>
      <c r="AS563" s="226">
        <f>INDEX('Uganda workforce data - raw'!$A$4:$F$619,MATCH($B563, 'Uganda workforce data - raw'!$B$4:$B$619,0), MATCH("Filled Female",'Uganda workforce data - raw'!$A$4:$F$4,0))*INDEX('Mapping cadres'!$B$1:$Z$616,MATCH($B563, 'Mapping cadres'!$B$1:$B$616,0), MATCH(AS$32,'Mapping cadres'!$B$1:$Z$1,0))</f>
        <v>0</v>
      </c>
      <c r="AT563" s="226">
        <f>INDEX('Uganda workforce data - raw'!$A$4:$F$619,MATCH($B563, 'Uganda workforce data - raw'!$B$4:$B$619,0), MATCH("Filled Female",'Uganda workforce data - raw'!$A$4:$F$4,0))*INDEX('Mapping cadres'!$B$1:$Z$616,MATCH($B563, 'Mapping cadres'!$B$1:$B$616,0), MATCH(AT$32,'Mapping cadres'!$B$1:$Z$1,0))</f>
        <v>0</v>
      </c>
      <c r="AU563" s="226">
        <f>INDEX('Uganda workforce data - raw'!$A$4:$F$619,MATCH($B563, 'Uganda workforce data - raw'!$B$4:$B$619,0), MATCH("Filled Female",'Uganda workforce data - raw'!$A$4:$F$4,0))*INDEX('Mapping cadres'!$B$1:$Z$616,MATCH($B563, 'Mapping cadres'!$B$1:$B$616,0), MATCH(AU$32,'Mapping cadres'!$B$1:$Z$1,0))</f>
        <v>0</v>
      </c>
      <c r="AV563" s="226">
        <f>INDEX('Uganda workforce data - raw'!$A$4:$F$619,MATCH($B563, 'Uganda workforce data - raw'!$B$4:$B$619,0), MATCH("Filled Female",'Uganda workforce data - raw'!$A$4:$F$4,0))*INDEX('Mapping cadres'!$B$1:$Z$616,MATCH($B563, 'Mapping cadres'!$B$1:$B$616,0), MATCH(AV$32,'Mapping cadres'!$B$1:$Z$1,0))</f>
        <v>0</v>
      </c>
      <c r="AW563" s="226">
        <f>INDEX('Uganda workforce data - raw'!$A$4:$F$619,MATCH($B563, 'Uganda workforce data - raw'!$B$4:$B$619,0), MATCH("Filled Female",'Uganda workforce data - raw'!$A$4:$F$4,0))*INDEX('Mapping cadres'!$B$1:$Z$616,MATCH($B563, 'Mapping cadres'!$B$1:$B$616,0), MATCH(AW$32,'Mapping cadres'!$B$1:$Z$1,0))</f>
        <v>0</v>
      </c>
      <c r="AX563" s="226">
        <f>INDEX('Uganda workforce data - raw'!$A$4:$F$619,MATCH($B563, 'Uganda workforce data - raw'!$B$4:$B$619,0), MATCH("Filled Female",'Uganda workforce data - raw'!$A$4:$F$4,0))*INDEX('Mapping cadres'!$B$1:$Z$616,MATCH($B563, 'Mapping cadres'!$B$1:$B$616,0), MATCH(AX$32,'Mapping cadres'!$B$1:$Z$1,0))</f>
        <v>0</v>
      </c>
      <c r="AY563" s="226">
        <f t="shared" si="197"/>
        <v>13</v>
      </c>
      <c r="AZ563" s="226">
        <f t="shared" si="198"/>
        <v>0</v>
      </c>
      <c r="BA563" s="226">
        <f t="shared" si="199"/>
        <v>0</v>
      </c>
      <c r="BB563" s="226">
        <f t="shared" si="200"/>
        <v>0</v>
      </c>
      <c r="BC563" s="226">
        <f t="shared" si="201"/>
        <v>0</v>
      </c>
      <c r="BD563" s="226">
        <f t="shared" si="202"/>
        <v>0</v>
      </c>
      <c r="BE563" s="226">
        <f t="shared" si="203"/>
        <v>0</v>
      </c>
      <c r="BF563" s="226">
        <f t="shared" si="204"/>
        <v>0</v>
      </c>
      <c r="BG563" s="226">
        <f t="shared" si="205"/>
        <v>0</v>
      </c>
      <c r="BH563" s="226">
        <f t="shared" si="206"/>
        <v>0</v>
      </c>
      <c r="BI563" s="226">
        <f t="shared" si="207"/>
        <v>0</v>
      </c>
      <c r="BJ563" s="226">
        <f t="shared" si="208"/>
        <v>0</v>
      </c>
      <c r="BK563" s="226">
        <f t="shared" si="209"/>
        <v>0</v>
      </c>
      <c r="BL563" s="226">
        <f t="shared" si="210"/>
        <v>0</v>
      </c>
      <c r="BM563" s="226">
        <f t="shared" si="211"/>
        <v>0</v>
      </c>
      <c r="BN563" s="226">
        <f t="shared" si="212"/>
        <v>0</v>
      </c>
      <c r="BO563" s="226">
        <f t="shared" si="213"/>
        <v>0</v>
      </c>
      <c r="BP563" s="226">
        <f t="shared" si="214"/>
        <v>0</v>
      </c>
      <c r="BQ563" s="226">
        <f t="shared" si="215"/>
        <v>0</v>
      </c>
      <c r="BR563" s="226">
        <f t="shared" si="216"/>
        <v>0</v>
      </c>
      <c r="BS563" s="226">
        <f t="shared" si="217"/>
        <v>0</v>
      </c>
      <c r="BT563" s="226">
        <f t="shared" si="218"/>
        <v>0</v>
      </c>
      <c r="BU563" s="226">
        <f t="shared" si="219"/>
        <v>0</v>
      </c>
      <c r="BV563" s="226">
        <f t="shared" si="220"/>
        <v>0</v>
      </c>
    </row>
    <row r="564" spans="1:74">
      <c r="A564" s="226">
        <v>532</v>
      </c>
      <c r="B564" s="226" t="s">
        <v>1829</v>
      </c>
      <c r="C564" s="226">
        <f>INDEX('Uganda workforce data - raw'!$A$4:$F$619,MATCH($B564, 'Uganda workforce data - raw'!$B$4:$B$619,0), MATCH("Filled Male",'Uganda workforce data - raw'!$A$4:$F$4,0))*INDEX('Mapping cadres'!$B$1:$Z$616,MATCH($B564, 'Mapping cadres'!$B$1:$B$616,0), MATCH(C$32,'Mapping cadres'!$B$1:$Z$1,0))</f>
        <v>2784</v>
      </c>
      <c r="D564" s="226">
        <f>INDEX('Uganda workforce data - raw'!$A$4:$F$619,MATCH($B564, 'Uganda workforce data - raw'!$B$4:$B$619,0), MATCH("Filled Male",'Uganda workforce data - raw'!$A$4:$F$4,0))*INDEX('Mapping cadres'!$B$1:$Z$616,MATCH($B564, 'Mapping cadres'!$B$1:$B$616,0), MATCH(D$32,'Mapping cadres'!$B$1:$Z$1,0))</f>
        <v>0</v>
      </c>
      <c r="E564" s="226">
        <f>INDEX('Uganda workforce data - raw'!$A$4:$F$619,MATCH($B564, 'Uganda workforce data - raw'!$B$4:$B$619,0), MATCH("Filled Male",'Uganda workforce data - raw'!$A$4:$F$4,0))*INDEX('Mapping cadres'!$B$1:$Z$616,MATCH($B564, 'Mapping cadres'!$B$1:$B$616,0), MATCH(E$32,'Mapping cadres'!$B$1:$Z$1,0))</f>
        <v>0</v>
      </c>
      <c r="F564" s="226">
        <f>INDEX('Uganda workforce data - raw'!$A$4:$F$619,MATCH($B564, 'Uganda workforce data - raw'!$B$4:$B$619,0), MATCH("Filled Male",'Uganda workforce data - raw'!$A$4:$F$4,0))*INDEX('Mapping cadres'!$B$1:$Z$616,MATCH($B564, 'Mapping cadres'!$B$1:$B$616,0), MATCH(F$32,'Mapping cadres'!$B$1:$Z$1,0))</f>
        <v>0</v>
      </c>
      <c r="G564" s="226">
        <f>INDEX('Uganda workforce data - raw'!$A$4:$F$619,MATCH($B564, 'Uganda workforce data - raw'!$B$4:$B$619,0), MATCH("Filled Male",'Uganda workforce data - raw'!$A$4:$F$4,0))*INDEX('Mapping cadres'!$B$1:$Z$616,MATCH($B564, 'Mapping cadres'!$B$1:$B$616,0), MATCH(G$32,'Mapping cadres'!$B$1:$Z$1,0))</f>
        <v>0</v>
      </c>
      <c r="H564" s="226">
        <f>INDEX('Uganda workforce data - raw'!$A$4:$F$619,MATCH($B564, 'Uganda workforce data - raw'!$B$4:$B$619,0), MATCH("Filled Male",'Uganda workforce data - raw'!$A$4:$F$4,0))*INDEX('Mapping cadres'!$B$1:$Z$616,MATCH($B564, 'Mapping cadres'!$B$1:$B$616,0), MATCH(H$32,'Mapping cadres'!$B$1:$Z$1,0))</f>
        <v>0</v>
      </c>
      <c r="I564" s="226">
        <f>INDEX('Uganda workforce data - raw'!$A$4:$F$619,MATCH($B564, 'Uganda workforce data - raw'!$B$4:$B$619,0), MATCH("Filled Male",'Uganda workforce data - raw'!$A$4:$F$4,0))*INDEX('Mapping cadres'!$B$1:$Z$616,MATCH($B564, 'Mapping cadres'!$B$1:$B$616,0), MATCH(I$32,'Mapping cadres'!$B$1:$Z$1,0))</f>
        <v>0</v>
      </c>
      <c r="J564" s="226">
        <f>INDEX('Uganda workforce data - raw'!$A$4:$F$619,MATCH($B564, 'Uganda workforce data - raw'!$B$4:$B$619,0), MATCH("Filled Male",'Uganda workforce data - raw'!$A$4:$F$4,0))*INDEX('Mapping cadres'!$B$1:$Z$616,MATCH($B564, 'Mapping cadres'!$B$1:$B$616,0), MATCH(J$32,'Mapping cadres'!$B$1:$Z$1,0))</f>
        <v>0</v>
      </c>
      <c r="K564" s="226">
        <f>INDEX('Uganda workforce data - raw'!$A$4:$F$619,MATCH($B564, 'Uganda workforce data - raw'!$B$4:$B$619,0), MATCH("Filled Male",'Uganda workforce data - raw'!$A$4:$F$4,0))*INDEX('Mapping cadres'!$B$1:$Z$616,MATCH($B564, 'Mapping cadres'!$B$1:$B$616,0), MATCH(K$32,'Mapping cadres'!$B$1:$Z$1,0))</f>
        <v>0</v>
      </c>
      <c r="L564" s="226">
        <f>INDEX('Uganda workforce data - raw'!$A$4:$F$619,MATCH($B564, 'Uganda workforce data - raw'!$B$4:$B$619,0), MATCH("Filled Male",'Uganda workforce data - raw'!$A$4:$F$4,0))*INDEX('Mapping cadres'!$B$1:$Z$616,MATCH($B564, 'Mapping cadres'!$B$1:$B$616,0), MATCH(L$32,'Mapping cadres'!$B$1:$Z$1,0))</f>
        <v>0</v>
      </c>
      <c r="M564" s="226">
        <f>INDEX('Uganda workforce data - raw'!$A$4:$F$619,MATCH($B564, 'Uganda workforce data - raw'!$B$4:$B$619,0), MATCH("Filled Male",'Uganda workforce data - raw'!$A$4:$F$4,0))*INDEX('Mapping cadres'!$B$1:$Z$616,MATCH($B564, 'Mapping cadres'!$B$1:$B$616,0), MATCH(M$32,'Mapping cadres'!$B$1:$Z$1,0))</f>
        <v>0</v>
      </c>
      <c r="N564" s="226">
        <f>INDEX('Uganda workforce data - raw'!$A$4:$F$619,MATCH($B564, 'Uganda workforce data - raw'!$B$4:$B$619,0), MATCH("Filled Male",'Uganda workforce data - raw'!$A$4:$F$4,0))*INDEX('Mapping cadres'!$B$1:$Z$616,MATCH($B564, 'Mapping cadres'!$B$1:$B$616,0), MATCH(N$32,'Mapping cadres'!$B$1:$Z$1,0))</f>
        <v>0</v>
      </c>
      <c r="O564" s="226">
        <f>INDEX('Uganda workforce data - raw'!$A$4:$F$619,MATCH($B564, 'Uganda workforce data - raw'!$B$4:$B$619,0), MATCH("Filled Male",'Uganda workforce data - raw'!$A$4:$F$4,0))*INDEX('Mapping cadres'!$B$1:$Z$616,MATCH($B564, 'Mapping cadres'!$B$1:$B$616,0), MATCH(O$32,'Mapping cadres'!$B$1:$Z$1,0))</f>
        <v>0</v>
      </c>
      <c r="P564" s="226">
        <f>INDEX('Uganda workforce data - raw'!$A$4:$F$619,MATCH($B564, 'Uganda workforce data - raw'!$B$4:$B$619,0), MATCH("Filled Male",'Uganda workforce data - raw'!$A$4:$F$4,0))*INDEX('Mapping cadres'!$B$1:$Z$616,MATCH($B564, 'Mapping cadres'!$B$1:$B$616,0), MATCH(P$32,'Mapping cadres'!$B$1:$Z$1,0))</f>
        <v>0</v>
      </c>
      <c r="Q564" s="226">
        <f>INDEX('Uganda workforce data - raw'!$A$4:$F$619,MATCH($B564, 'Uganda workforce data - raw'!$B$4:$B$619,0), MATCH("Filled Male",'Uganda workforce data - raw'!$A$4:$F$4,0))*INDEX('Mapping cadres'!$B$1:$Z$616,MATCH($B564, 'Mapping cadres'!$B$1:$B$616,0), MATCH(Q$32,'Mapping cadres'!$B$1:$Z$1,0))</f>
        <v>0</v>
      </c>
      <c r="R564" s="226">
        <f>INDEX('Uganda workforce data - raw'!$A$4:$F$619,MATCH($B564, 'Uganda workforce data - raw'!$B$4:$B$619,0), MATCH("Filled Male",'Uganda workforce data - raw'!$A$4:$F$4,0))*INDEX('Mapping cadres'!$B$1:$Z$616,MATCH($B564, 'Mapping cadres'!$B$1:$B$616,0), MATCH(R$32,'Mapping cadres'!$B$1:$Z$1,0))</f>
        <v>0</v>
      </c>
      <c r="S564" s="226">
        <f>INDEX('Uganda workforce data - raw'!$A$4:$F$619,MATCH($B564, 'Uganda workforce data - raw'!$B$4:$B$619,0), MATCH("Filled Male",'Uganda workforce data - raw'!$A$4:$F$4,0))*INDEX('Mapping cadres'!$B$1:$Z$616,MATCH($B564, 'Mapping cadres'!$B$1:$B$616,0), MATCH(S$32,'Mapping cadres'!$B$1:$Z$1,0))</f>
        <v>0</v>
      </c>
      <c r="T564" s="226">
        <f>INDEX('Uganda workforce data - raw'!$A$4:$F$619,MATCH($B564, 'Uganda workforce data - raw'!$B$4:$B$619,0), MATCH("Filled Male",'Uganda workforce data - raw'!$A$4:$F$4,0))*INDEX('Mapping cadres'!$B$1:$Z$616,MATCH($B564, 'Mapping cadres'!$B$1:$B$616,0), MATCH(T$32,'Mapping cadres'!$B$1:$Z$1,0))</f>
        <v>0</v>
      </c>
      <c r="U564" s="226">
        <f>INDEX('Uganda workforce data - raw'!$A$4:$F$619,MATCH($B564, 'Uganda workforce data - raw'!$B$4:$B$619,0), MATCH("Filled Male",'Uganda workforce data - raw'!$A$4:$F$4,0))*INDEX('Mapping cadres'!$B$1:$Z$616,MATCH($B564, 'Mapping cadres'!$B$1:$B$616,0), MATCH(U$32,'Mapping cadres'!$B$1:$Z$1,0))</f>
        <v>0</v>
      </c>
      <c r="V564" s="226">
        <f>INDEX('Uganda workforce data - raw'!$A$4:$F$619,MATCH($B564, 'Uganda workforce data - raw'!$B$4:$B$619,0), MATCH("Filled Male",'Uganda workforce data - raw'!$A$4:$F$4,0))*INDEX('Mapping cadres'!$B$1:$Z$616,MATCH($B564, 'Mapping cadres'!$B$1:$B$616,0), MATCH(V$32,'Mapping cadres'!$B$1:$Z$1,0))</f>
        <v>0</v>
      </c>
      <c r="W564" s="226">
        <f>INDEX('Uganda workforce data - raw'!$A$4:$F$619,MATCH($B564, 'Uganda workforce data - raw'!$B$4:$B$619,0), MATCH("Filled Male",'Uganda workforce data - raw'!$A$4:$F$4,0))*INDEX('Mapping cadres'!$B$1:$Z$616,MATCH($B564, 'Mapping cadres'!$B$1:$B$616,0), MATCH(W$32,'Mapping cadres'!$B$1:$Z$1,0))</f>
        <v>0</v>
      </c>
      <c r="X564" s="226">
        <f>INDEX('Uganda workforce data - raw'!$A$4:$F$619,MATCH($B564, 'Uganda workforce data - raw'!$B$4:$B$619,0), MATCH("Filled Male",'Uganda workforce data - raw'!$A$4:$F$4,0))*INDEX('Mapping cadres'!$B$1:$Z$616,MATCH($B564, 'Mapping cadres'!$B$1:$B$616,0), MATCH(X$32,'Mapping cadres'!$B$1:$Z$1,0))</f>
        <v>0</v>
      </c>
      <c r="Y564" s="226">
        <f>INDEX('Uganda workforce data - raw'!$A$4:$F$619,MATCH($B564, 'Uganda workforce data - raw'!$B$4:$B$619,0), MATCH("Filled Male",'Uganda workforce data - raw'!$A$4:$F$4,0))*INDEX('Mapping cadres'!$B$1:$Z$616,MATCH($B564, 'Mapping cadres'!$B$1:$B$616,0), MATCH(Y$32,'Mapping cadres'!$B$1:$Z$1,0))</f>
        <v>0</v>
      </c>
      <c r="Z564" s="226">
        <f>INDEX('Uganda workforce data - raw'!$A$4:$F$619,MATCH($B564, 'Uganda workforce data - raw'!$B$4:$B$619,0), MATCH("Filled Male",'Uganda workforce data - raw'!$A$4:$F$4,0))*INDEX('Mapping cadres'!$B$1:$Z$616,MATCH($B564, 'Mapping cadres'!$B$1:$B$616,0), MATCH(Z$32,'Mapping cadres'!$B$1:$Z$1,0))</f>
        <v>0</v>
      </c>
      <c r="AA564" s="226">
        <f>INDEX('Uganda workforce data - raw'!$A$4:$F$619,MATCH($B564, 'Uganda workforce data - raw'!$B$4:$B$619,0), MATCH("Filled Female",'Uganda workforce data - raw'!$A$4:$F$4,0))*INDEX('Mapping cadres'!$B$1:$Z$616,MATCH($B564, 'Mapping cadres'!$B$1:$B$616,0), MATCH(AA$32,'Mapping cadres'!$B$1:$Z$1,0))</f>
        <v>246</v>
      </c>
      <c r="AB564" s="226">
        <f>INDEX('Uganda workforce data - raw'!$A$4:$F$619,MATCH($B564, 'Uganda workforce data - raw'!$B$4:$B$619,0), MATCH("Filled Female",'Uganda workforce data - raw'!$A$4:$F$4,0))*INDEX('Mapping cadres'!$B$1:$Z$616,MATCH($B564, 'Mapping cadres'!$B$1:$B$616,0), MATCH(AB$32,'Mapping cadres'!$B$1:$Z$1,0))</f>
        <v>0</v>
      </c>
      <c r="AC564" s="226">
        <f>INDEX('Uganda workforce data - raw'!$A$4:$F$619,MATCH($B564, 'Uganda workforce data - raw'!$B$4:$B$619,0), MATCH("Filled Female",'Uganda workforce data - raw'!$A$4:$F$4,0))*INDEX('Mapping cadres'!$B$1:$Z$616,MATCH($B564, 'Mapping cadres'!$B$1:$B$616,0), MATCH(AC$32,'Mapping cadres'!$B$1:$Z$1,0))</f>
        <v>0</v>
      </c>
      <c r="AD564" s="226">
        <f>INDEX('Uganda workforce data - raw'!$A$4:$F$619,MATCH($B564, 'Uganda workforce data - raw'!$B$4:$B$619,0), MATCH("Filled Female",'Uganda workforce data - raw'!$A$4:$F$4,0))*INDEX('Mapping cadres'!$B$1:$Z$616,MATCH($B564, 'Mapping cadres'!$B$1:$B$616,0), MATCH(AD$32,'Mapping cadres'!$B$1:$Z$1,0))</f>
        <v>0</v>
      </c>
      <c r="AE564" s="226">
        <f>INDEX('Uganda workforce data - raw'!$A$4:$F$619,MATCH($B564, 'Uganda workforce data - raw'!$B$4:$B$619,0), MATCH("Filled Female",'Uganda workforce data - raw'!$A$4:$F$4,0))*INDEX('Mapping cadres'!$B$1:$Z$616,MATCH($B564, 'Mapping cadres'!$B$1:$B$616,0), MATCH(AE$32,'Mapping cadres'!$B$1:$Z$1,0))</f>
        <v>0</v>
      </c>
      <c r="AF564" s="226">
        <f>INDEX('Uganda workforce data - raw'!$A$4:$F$619,MATCH($B564, 'Uganda workforce data - raw'!$B$4:$B$619,0), MATCH("Filled Female",'Uganda workforce data - raw'!$A$4:$F$4,0))*INDEX('Mapping cadres'!$B$1:$Z$616,MATCH($B564, 'Mapping cadres'!$B$1:$B$616,0), MATCH(AF$32,'Mapping cadres'!$B$1:$Z$1,0))</f>
        <v>0</v>
      </c>
      <c r="AG564" s="226">
        <f>INDEX('Uganda workforce data - raw'!$A$4:$F$619,MATCH($B564, 'Uganda workforce data - raw'!$B$4:$B$619,0), MATCH("Filled Female",'Uganda workforce data - raw'!$A$4:$F$4,0))*INDEX('Mapping cadres'!$B$1:$Z$616,MATCH($B564, 'Mapping cadres'!$B$1:$B$616,0), MATCH(AG$32,'Mapping cadres'!$B$1:$Z$1,0))</f>
        <v>0</v>
      </c>
      <c r="AH564" s="226">
        <f>INDEX('Uganda workforce data - raw'!$A$4:$F$619,MATCH($B564, 'Uganda workforce data - raw'!$B$4:$B$619,0), MATCH("Filled Female",'Uganda workforce data - raw'!$A$4:$F$4,0))*INDEX('Mapping cadres'!$B$1:$Z$616,MATCH($B564, 'Mapping cadres'!$B$1:$B$616,0), MATCH(AH$32,'Mapping cadres'!$B$1:$Z$1,0))</f>
        <v>0</v>
      </c>
      <c r="AI564" s="226">
        <f>INDEX('Uganda workforce data - raw'!$A$4:$F$619,MATCH($B564, 'Uganda workforce data - raw'!$B$4:$B$619,0), MATCH("Filled Female",'Uganda workforce data - raw'!$A$4:$F$4,0))*INDEX('Mapping cadres'!$B$1:$Z$616,MATCH($B564, 'Mapping cadres'!$B$1:$B$616,0), MATCH(AI$32,'Mapping cadres'!$B$1:$Z$1,0))</f>
        <v>0</v>
      </c>
      <c r="AJ564" s="226">
        <f>INDEX('Uganda workforce data - raw'!$A$4:$F$619,MATCH($B564, 'Uganda workforce data - raw'!$B$4:$B$619,0), MATCH("Filled Female",'Uganda workforce data - raw'!$A$4:$F$4,0))*INDEX('Mapping cadres'!$B$1:$Z$616,MATCH($B564, 'Mapping cadres'!$B$1:$B$616,0), MATCH(AJ$32,'Mapping cadres'!$B$1:$Z$1,0))</f>
        <v>0</v>
      </c>
      <c r="AK564" s="226">
        <f>INDEX('Uganda workforce data - raw'!$A$4:$F$619,MATCH($B564, 'Uganda workforce data - raw'!$B$4:$B$619,0), MATCH("Filled Female",'Uganda workforce data - raw'!$A$4:$F$4,0))*INDEX('Mapping cadres'!$B$1:$Z$616,MATCH($B564, 'Mapping cadres'!$B$1:$B$616,0), MATCH(AK$32,'Mapping cadres'!$B$1:$Z$1,0))</f>
        <v>0</v>
      </c>
      <c r="AL564" s="226">
        <f>INDEX('Uganda workforce data - raw'!$A$4:$F$619,MATCH($B564, 'Uganda workforce data - raw'!$B$4:$B$619,0), MATCH("Filled Female",'Uganda workforce data - raw'!$A$4:$F$4,0))*INDEX('Mapping cadres'!$B$1:$Z$616,MATCH($B564, 'Mapping cadres'!$B$1:$B$616,0), MATCH(AL$32,'Mapping cadres'!$B$1:$Z$1,0))</f>
        <v>0</v>
      </c>
      <c r="AM564" s="226">
        <f>INDEX('Uganda workforce data - raw'!$A$4:$F$619,MATCH($B564, 'Uganda workforce data - raw'!$B$4:$B$619,0), MATCH("Filled Female",'Uganda workforce data - raw'!$A$4:$F$4,0))*INDEX('Mapping cadres'!$B$1:$Z$616,MATCH($B564, 'Mapping cadres'!$B$1:$B$616,0), MATCH(AM$32,'Mapping cadres'!$B$1:$Z$1,0))</f>
        <v>0</v>
      </c>
      <c r="AN564" s="226">
        <f>INDEX('Uganda workforce data - raw'!$A$4:$F$619,MATCH($B564, 'Uganda workforce data - raw'!$B$4:$B$619,0), MATCH("Filled Female",'Uganda workforce data - raw'!$A$4:$F$4,0))*INDEX('Mapping cadres'!$B$1:$Z$616,MATCH($B564, 'Mapping cadres'!$B$1:$B$616,0), MATCH(AN$32,'Mapping cadres'!$B$1:$Z$1,0))</f>
        <v>0</v>
      </c>
      <c r="AO564" s="226">
        <f>INDEX('Uganda workforce data - raw'!$A$4:$F$619,MATCH($B564, 'Uganda workforce data - raw'!$B$4:$B$619,0), MATCH("Filled Female",'Uganda workforce data - raw'!$A$4:$F$4,0))*INDEX('Mapping cadres'!$B$1:$Z$616,MATCH($B564, 'Mapping cadres'!$B$1:$B$616,0), MATCH(AO$32,'Mapping cadres'!$B$1:$Z$1,0))</f>
        <v>0</v>
      </c>
      <c r="AP564" s="226">
        <f>INDEX('Uganda workforce data - raw'!$A$4:$F$619,MATCH($B564, 'Uganda workforce data - raw'!$B$4:$B$619,0), MATCH("Filled Female",'Uganda workforce data - raw'!$A$4:$F$4,0))*INDEX('Mapping cadres'!$B$1:$Z$616,MATCH($B564, 'Mapping cadres'!$B$1:$B$616,0), MATCH(AP$32,'Mapping cadres'!$B$1:$Z$1,0))</f>
        <v>0</v>
      </c>
      <c r="AQ564" s="226">
        <f>INDEX('Uganda workforce data - raw'!$A$4:$F$619,MATCH($B564, 'Uganda workforce data - raw'!$B$4:$B$619,0), MATCH("Filled Female",'Uganda workforce data - raw'!$A$4:$F$4,0))*INDEX('Mapping cadres'!$B$1:$Z$616,MATCH($B564, 'Mapping cadres'!$B$1:$B$616,0), MATCH(AQ$32,'Mapping cadres'!$B$1:$Z$1,0))</f>
        <v>0</v>
      </c>
      <c r="AR564" s="226">
        <f>INDEX('Uganda workforce data - raw'!$A$4:$F$619,MATCH($B564, 'Uganda workforce data - raw'!$B$4:$B$619,0), MATCH("Filled Female",'Uganda workforce data - raw'!$A$4:$F$4,0))*INDEX('Mapping cadres'!$B$1:$Z$616,MATCH($B564, 'Mapping cadres'!$B$1:$B$616,0), MATCH(AR$32,'Mapping cadres'!$B$1:$Z$1,0))</f>
        <v>0</v>
      </c>
      <c r="AS564" s="226">
        <f>INDEX('Uganda workforce data - raw'!$A$4:$F$619,MATCH($B564, 'Uganda workforce data - raw'!$B$4:$B$619,0), MATCH("Filled Female",'Uganda workforce data - raw'!$A$4:$F$4,0))*INDEX('Mapping cadres'!$B$1:$Z$616,MATCH($B564, 'Mapping cadres'!$B$1:$B$616,0), MATCH(AS$32,'Mapping cadres'!$B$1:$Z$1,0))</f>
        <v>0</v>
      </c>
      <c r="AT564" s="226">
        <f>INDEX('Uganda workforce data - raw'!$A$4:$F$619,MATCH($B564, 'Uganda workforce data - raw'!$B$4:$B$619,0), MATCH("Filled Female",'Uganda workforce data - raw'!$A$4:$F$4,0))*INDEX('Mapping cadres'!$B$1:$Z$616,MATCH($B564, 'Mapping cadres'!$B$1:$B$616,0), MATCH(AT$32,'Mapping cadres'!$B$1:$Z$1,0))</f>
        <v>0</v>
      </c>
      <c r="AU564" s="226">
        <f>INDEX('Uganda workforce data - raw'!$A$4:$F$619,MATCH($B564, 'Uganda workforce data - raw'!$B$4:$B$619,0), MATCH("Filled Female",'Uganda workforce data - raw'!$A$4:$F$4,0))*INDEX('Mapping cadres'!$B$1:$Z$616,MATCH($B564, 'Mapping cadres'!$B$1:$B$616,0), MATCH(AU$32,'Mapping cadres'!$B$1:$Z$1,0))</f>
        <v>0</v>
      </c>
      <c r="AV564" s="226">
        <f>INDEX('Uganda workforce data - raw'!$A$4:$F$619,MATCH($B564, 'Uganda workforce data - raw'!$B$4:$B$619,0), MATCH("Filled Female",'Uganda workforce data - raw'!$A$4:$F$4,0))*INDEX('Mapping cadres'!$B$1:$Z$616,MATCH($B564, 'Mapping cadres'!$B$1:$B$616,0), MATCH(AV$32,'Mapping cadres'!$B$1:$Z$1,0))</f>
        <v>0</v>
      </c>
      <c r="AW564" s="226">
        <f>INDEX('Uganda workforce data - raw'!$A$4:$F$619,MATCH($B564, 'Uganda workforce data - raw'!$B$4:$B$619,0), MATCH("Filled Female",'Uganda workforce data - raw'!$A$4:$F$4,0))*INDEX('Mapping cadres'!$B$1:$Z$616,MATCH($B564, 'Mapping cadres'!$B$1:$B$616,0), MATCH(AW$32,'Mapping cadres'!$B$1:$Z$1,0))</f>
        <v>0</v>
      </c>
      <c r="AX564" s="226">
        <f>INDEX('Uganda workforce data - raw'!$A$4:$F$619,MATCH($B564, 'Uganda workforce data - raw'!$B$4:$B$619,0), MATCH("Filled Female",'Uganda workforce data - raw'!$A$4:$F$4,0))*INDEX('Mapping cadres'!$B$1:$Z$616,MATCH($B564, 'Mapping cadres'!$B$1:$B$616,0), MATCH(AX$32,'Mapping cadres'!$B$1:$Z$1,0))</f>
        <v>0</v>
      </c>
      <c r="AY564" s="226">
        <f t="shared" si="197"/>
        <v>3030</v>
      </c>
      <c r="AZ564" s="226">
        <f t="shared" si="198"/>
        <v>0</v>
      </c>
      <c r="BA564" s="226">
        <f t="shared" si="199"/>
        <v>0</v>
      </c>
      <c r="BB564" s="226">
        <f t="shared" si="200"/>
        <v>0</v>
      </c>
      <c r="BC564" s="226">
        <f t="shared" si="201"/>
        <v>0</v>
      </c>
      <c r="BD564" s="226">
        <f t="shared" si="202"/>
        <v>0</v>
      </c>
      <c r="BE564" s="226">
        <f t="shared" si="203"/>
        <v>0</v>
      </c>
      <c r="BF564" s="226">
        <f t="shared" si="204"/>
        <v>0</v>
      </c>
      <c r="BG564" s="226">
        <f t="shared" si="205"/>
        <v>0</v>
      </c>
      <c r="BH564" s="226">
        <f t="shared" si="206"/>
        <v>0</v>
      </c>
      <c r="BI564" s="226">
        <f t="shared" si="207"/>
        <v>0</v>
      </c>
      <c r="BJ564" s="226">
        <f t="shared" si="208"/>
        <v>0</v>
      </c>
      <c r="BK564" s="226">
        <f t="shared" si="209"/>
        <v>0</v>
      </c>
      <c r="BL564" s="226">
        <f t="shared" si="210"/>
        <v>0</v>
      </c>
      <c r="BM564" s="226">
        <f t="shared" si="211"/>
        <v>0</v>
      </c>
      <c r="BN564" s="226">
        <f t="shared" si="212"/>
        <v>0</v>
      </c>
      <c r="BO564" s="226">
        <f t="shared" si="213"/>
        <v>0</v>
      </c>
      <c r="BP564" s="226">
        <f t="shared" si="214"/>
        <v>0</v>
      </c>
      <c r="BQ564" s="226">
        <f t="shared" si="215"/>
        <v>0</v>
      </c>
      <c r="BR564" s="226">
        <f t="shared" si="216"/>
        <v>0</v>
      </c>
      <c r="BS564" s="226">
        <f t="shared" si="217"/>
        <v>0</v>
      </c>
      <c r="BT564" s="226">
        <f t="shared" si="218"/>
        <v>0</v>
      </c>
      <c r="BU564" s="226">
        <f t="shared" si="219"/>
        <v>0</v>
      </c>
      <c r="BV564" s="226">
        <f t="shared" si="220"/>
        <v>0</v>
      </c>
    </row>
    <row r="565" spans="1:74">
      <c r="A565" s="226">
        <v>533</v>
      </c>
      <c r="B565" s="226" t="s">
        <v>1830</v>
      </c>
      <c r="C565" s="226">
        <f>INDEX('Uganda workforce data - raw'!$A$4:$F$619,MATCH($B565, 'Uganda workforce data - raw'!$B$4:$B$619,0), MATCH("Filled Male",'Uganda workforce data - raw'!$A$4:$F$4,0))*INDEX('Mapping cadres'!$B$1:$Z$616,MATCH($B565, 'Mapping cadres'!$B$1:$B$616,0), MATCH(C$32,'Mapping cadres'!$B$1:$Z$1,0))</f>
        <v>1</v>
      </c>
      <c r="D565" s="226">
        <f>INDEX('Uganda workforce data - raw'!$A$4:$F$619,MATCH($B565, 'Uganda workforce data - raw'!$B$4:$B$619,0), MATCH("Filled Male",'Uganda workforce data - raw'!$A$4:$F$4,0))*INDEX('Mapping cadres'!$B$1:$Z$616,MATCH($B565, 'Mapping cadres'!$B$1:$B$616,0), MATCH(D$32,'Mapping cadres'!$B$1:$Z$1,0))</f>
        <v>0</v>
      </c>
      <c r="E565" s="226">
        <f>INDEX('Uganda workforce data - raw'!$A$4:$F$619,MATCH($B565, 'Uganda workforce data - raw'!$B$4:$B$619,0), MATCH("Filled Male",'Uganda workforce data - raw'!$A$4:$F$4,0))*INDEX('Mapping cadres'!$B$1:$Z$616,MATCH($B565, 'Mapping cadres'!$B$1:$B$616,0), MATCH(E$32,'Mapping cadres'!$B$1:$Z$1,0))</f>
        <v>0</v>
      </c>
      <c r="F565" s="226">
        <f>INDEX('Uganda workforce data - raw'!$A$4:$F$619,MATCH($B565, 'Uganda workforce data - raw'!$B$4:$B$619,0), MATCH("Filled Male",'Uganda workforce data - raw'!$A$4:$F$4,0))*INDEX('Mapping cadres'!$B$1:$Z$616,MATCH($B565, 'Mapping cadres'!$B$1:$B$616,0), MATCH(F$32,'Mapping cadres'!$B$1:$Z$1,0))</f>
        <v>0</v>
      </c>
      <c r="G565" s="226">
        <f>INDEX('Uganda workforce data - raw'!$A$4:$F$619,MATCH($B565, 'Uganda workforce data - raw'!$B$4:$B$619,0), MATCH("Filled Male",'Uganda workforce data - raw'!$A$4:$F$4,0))*INDEX('Mapping cadres'!$B$1:$Z$616,MATCH($B565, 'Mapping cadres'!$B$1:$B$616,0), MATCH(G$32,'Mapping cadres'!$B$1:$Z$1,0))</f>
        <v>0</v>
      </c>
      <c r="H565" s="226">
        <f>INDEX('Uganda workforce data - raw'!$A$4:$F$619,MATCH($B565, 'Uganda workforce data - raw'!$B$4:$B$619,0), MATCH("Filled Male",'Uganda workforce data - raw'!$A$4:$F$4,0))*INDEX('Mapping cadres'!$B$1:$Z$616,MATCH($B565, 'Mapping cadres'!$B$1:$B$616,0), MATCH(H$32,'Mapping cadres'!$B$1:$Z$1,0))</f>
        <v>0</v>
      </c>
      <c r="I565" s="226">
        <f>INDEX('Uganda workforce data - raw'!$A$4:$F$619,MATCH($B565, 'Uganda workforce data - raw'!$B$4:$B$619,0), MATCH("Filled Male",'Uganda workforce data - raw'!$A$4:$F$4,0))*INDEX('Mapping cadres'!$B$1:$Z$616,MATCH($B565, 'Mapping cadres'!$B$1:$B$616,0), MATCH(I$32,'Mapping cadres'!$B$1:$Z$1,0))</f>
        <v>0</v>
      </c>
      <c r="J565" s="226">
        <f>INDEX('Uganda workforce data - raw'!$A$4:$F$619,MATCH($B565, 'Uganda workforce data - raw'!$B$4:$B$619,0), MATCH("Filled Male",'Uganda workforce data - raw'!$A$4:$F$4,0))*INDEX('Mapping cadres'!$B$1:$Z$616,MATCH($B565, 'Mapping cadres'!$B$1:$B$616,0), MATCH(J$32,'Mapping cadres'!$B$1:$Z$1,0))</f>
        <v>0</v>
      </c>
      <c r="K565" s="226">
        <f>INDEX('Uganda workforce data - raw'!$A$4:$F$619,MATCH($B565, 'Uganda workforce data - raw'!$B$4:$B$619,0), MATCH("Filled Male",'Uganda workforce data - raw'!$A$4:$F$4,0))*INDEX('Mapping cadres'!$B$1:$Z$616,MATCH($B565, 'Mapping cadres'!$B$1:$B$616,0), MATCH(K$32,'Mapping cadres'!$B$1:$Z$1,0))</f>
        <v>0</v>
      </c>
      <c r="L565" s="226">
        <f>INDEX('Uganda workforce data - raw'!$A$4:$F$619,MATCH($B565, 'Uganda workforce data - raw'!$B$4:$B$619,0), MATCH("Filled Male",'Uganda workforce data - raw'!$A$4:$F$4,0))*INDEX('Mapping cadres'!$B$1:$Z$616,MATCH($B565, 'Mapping cadres'!$B$1:$B$616,0), MATCH(L$32,'Mapping cadres'!$B$1:$Z$1,0))</f>
        <v>0</v>
      </c>
      <c r="M565" s="226">
        <f>INDEX('Uganda workforce data - raw'!$A$4:$F$619,MATCH($B565, 'Uganda workforce data - raw'!$B$4:$B$619,0), MATCH("Filled Male",'Uganda workforce data - raw'!$A$4:$F$4,0))*INDEX('Mapping cadres'!$B$1:$Z$616,MATCH($B565, 'Mapping cadres'!$B$1:$B$616,0), MATCH(M$32,'Mapping cadres'!$B$1:$Z$1,0))</f>
        <v>0</v>
      </c>
      <c r="N565" s="226">
        <f>INDEX('Uganda workforce data - raw'!$A$4:$F$619,MATCH($B565, 'Uganda workforce data - raw'!$B$4:$B$619,0), MATCH("Filled Male",'Uganda workforce data - raw'!$A$4:$F$4,0))*INDEX('Mapping cadres'!$B$1:$Z$616,MATCH($B565, 'Mapping cadres'!$B$1:$B$616,0), MATCH(N$32,'Mapping cadres'!$B$1:$Z$1,0))</f>
        <v>0</v>
      </c>
      <c r="O565" s="226">
        <f>INDEX('Uganda workforce data - raw'!$A$4:$F$619,MATCH($B565, 'Uganda workforce data - raw'!$B$4:$B$619,0), MATCH("Filled Male",'Uganda workforce data - raw'!$A$4:$F$4,0))*INDEX('Mapping cadres'!$B$1:$Z$616,MATCH($B565, 'Mapping cadres'!$B$1:$B$616,0), MATCH(O$32,'Mapping cadres'!$B$1:$Z$1,0))</f>
        <v>0</v>
      </c>
      <c r="P565" s="226">
        <f>INDEX('Uganda workforce data - raw'!$A$4:$F$619,MATCH($B565, 'Uganda workforce data - raw'!$B$4:$B$619,0), MATCH("Filled Male",'Uganda workforce data - raw'!$A$4:$F$4,0))*INDEX('Mapping cadres'!$B$1:$Z$616,MATCH($B565, 'Mapping cadres'!$B$1:$B$616,0), MATCH(P$32,'Mapping cadres'!$B$1:$Z$1,0))</f>
        <v>0</v>
      </c>
      <c r="Q565" s="226">
        <f>INDEX('Uganda workforce data - raw'!$A$4:$F$619,MATCH($B565, 'Uganda workforce data - raw'!$B$4:$B$619,0), MATCH("Filled Male",'Uganda workforce data - raw'!$A$4:$F$4,0))*INDEX('Mapping cadres'!$B$1:$Z$616,MATCH($B565, 'Mapping cadres'!$B$1:$B$616,0), MATCH(Q$32,'Mapping cadres'!$B$1:$Z$1,0))</f>
        <v>0</v>
      </c>
      <c r="R565" s="226">
        <f>INDEX('Uganda workforce data - raw'!$A$4:$F$619,MATCH($B565, 'Uganda workforce data - raw'!$B$4:$B$619,0), MATCH("Filled Male",'Uganda workforce data - raw'!$A$4:$F$4,0))*INDEX('Mapping cadres'!$B$1:$Z$616,MATCH($B565, 'Mapping cadres'!$B$1:$B$616,0), MATCH(R$32,'Mapping cadres'!$B$1:$Z$1,0))</f>
        <v>0</v>
      </c>
      <c r="S565" s="226">
        <f>INDEX('Uganda workforce data - raw'!$A$4:$F$619,MATCH($B565, 'Uganda workforce data - raw'!$B$4:$B$619,0), MATCH("Filled Male",'Uganda workforce data - raw'!$A$4:$F$4,0))*INDEX('Mapping cadres'!$B$1:$Z$616,MATCH($B565, 'Mapping cadres'!$B$1:$B$616,0), MATCH(S$32,'Mapping cadres'!$B$1:$Z$1,0))</f>
        <v>0</v>
      </c>
      <c r="T565" s="226">
        <f>INDEX('Uganda workforce data - raw'!$A$4:$F$619,MATCH($B565, 'Uganda workforce data - raw'!$B$4:$B$619,0), MATCH("Filled Male",'Uganda workforce data - raw'!$A$4:$F$4,0))*INDEX('Mapping cadres'!$B$1:$Z$616,MATCH($B565, 'Mapping cadres'!$B$1:$B$616,0), MATCH(T$32,'Mapping cadres'!$B$1:$Z$1,0))</f>
        <v>0</v>
      </c>
      <c r="U565" s="226">
        <f>INDEX('Uganda workforce data - raw'!$A$4:$F$619,MATCH($B565, 'Uganda workforce data - raw'!$B$4:$B$619,0), MATCH("Filled Male",'Uganda workforce data - raw'!$A$4:$F$4,0))*INDEX('Mapping cadres'!$B$1:$Z$616,MATCH($B565, 'Mapping cadres'!$B$1:$B$616,0), MATCH(U$32,'Mapping cadres'!$B$1:$Z$1,0))</f>
        <v>0</v>
      </c>
      <c r="V565" s="226">
        <f>INDEX('Uganda workforce data - raw'!$A$4:$F$619,MATCH($B565, 'Uganda workforce data - raw'!$B$4:$B$619,0), MATCH("Filled Male",'Uganda workforce data - raw'!$A$4:$F$4,0))*INDEX('Mapping cadres'!$B$1:$Z$616,MATCH($B565, 'Mapping cadres'!$B$1:$B$616,0), MATCH(V$32,'Mapping cadres'!$B$1:$Z$1,0))</f>
        <v>0</v>
      </c>
      <c r="W565" s="226">
        <f>INDEX('Uganda workforce data - raw'!$A$4:$F$619,MATCH($B565, 'Uganda workforce data - raw'!$B$4:$B$619,0), MATCH("Filled Male",'Uganda workforce data - raw'!$A$4:$F$4,0))*INDEX('Mapping cadres'!$B$1:$Z$616,MATCH($B565, 'Mapping cadres'!$B$1:$B$616,0), MATCH(W$32,'Mapping cadres'!$B$1:$Z$1,0))</f>
        <v>0</v>
      </c>
      <c r="X565" s="226">
        <f>INDEX('Uganda workforce data - raw'!$A$4:$F$619,MATCH($B565, 'Uganda workforce data - raw'!$B$4:$B$619,0), MATCH("Filled Male",'Uganda workforce data - raw'!$A$4:$F$4,0))*INDEX('Mapping cadres'!$B$1:$Z$616,MATCH($B565, 'Mapping cadres'!$B$1:$B$616,0), MATCH(X$32,'Mapping cadres'!$B$1:$Z$1,0))</f>
        <v>0</v>
      </c>
      <c r="Y565" s="226">
        <f>INDEX('Uganda workforce data - raw'!$A$4:$F$619,MATCH($B565, 'Uganda workforce data - raw'!$B$4:$B$619,0), MATCH("Filled Male",'Uganda workforce data - raw'!$A$4:$F$4,0))*INDEX('Mapping cadres'!$B$1:$Z$616,MATCH($B565, 'Mapping cadres'!$B$1:$B$616,0), MATCH(Y$32,'Mapping cadres'!$B$1:$Z$1,0))</f>
        <v>0</v>
      </c>
      <c r="Z565" s="226">
        <f>INDEX('Uganda workforce data - raw'!$A$4:$F$619,MATCH($B565, 'Uganda workforce data - raw'!$B$4:$B$619,0), MATCH("Filled Male",'Uganda workforce data - raw'!$A$4:$F$4,0))*INDEX('Mapping cadres'!$B$1:$Z$616,MATCH($B565, 'Mapping cadres'!$B$1:$B$616,0), MATCH(Z$32,'Mapping cadres'!$B$1:$Z$1,0))</f>
        <v>0</v>
      </c>
      <c r="AA565" s="226">
        <f>INDEX('Uganda workforce data - raw'!$A$4:$F$619,MATCH($B565, 'Uganda workforce data - raw'!$B$4:$B$619,0), MATCH("Filled Female",'Uganda workforce data - raw'!$A$4:$F$4,0))*INDEX('Mapping cadres'!$B$1:$Z$616,MATCH($B565, 'Mapping cadres'!$B$1:$B$616,0), MATCH(AA$32,'Mapping cadres'!$B$1:$Z$1,0))</f>
        <v>0</v>
      </c>
      <c r="AB565" s="226">
        <f>INDEX('Uganda workforce data - raw'!$A$4:$F$619,MATCH($B565, 'Uganda workforce data - raw'!$B$4:$B$619,0), MATCH("Filled Female",'Uganda workforce data - raw'!$A$4:$F$4,0))*INDEX('Mapping cadres'!$B$1:$Z$616,MATCH($B565, 'Mapping cadres'!$B$1:$B$616,0), MATCH(AB$32,'Mapping cadres'!$B$1:$Z$1,0))</f>
        <v>0</v>
      </c>
      <c r="AC565" s="226">
        <f>INDEX('Uganda workforce data - raw'!$A$4:$F$619,MATCH($B565, 'Uganda workforce data - raw'!$B$4:$B$619,0), MATCH("Filled Female",'Uganda workforce data - raw'!$A$4:$F$4,0))*INDEX('Mapping cadres'!$B$1:$Z$616,MATCH($B565, 'Mapping cadres'!$B$1:$B$616,0), MATCH(AC$32,'Mapping cadres'!$B$1:$Z$1,0))</f>
        <v>0</v>
      </c>
      <c r="AD565" s="226">
        <f>INDEX('Uganda workforce data - raw'!$A$4:$F$619,MATCH($B565, 'Uganda workforce data - raw'!$B$4:$B$619,0), MATCH("Filled Female",'Uganda workforce data - raw'!$A$4:$F$4,0))*INDEX('Mapping cadres'!$B$1:$Z$616,MATCH($B565, 'Mapping cadres'!$B$1:$B$616,0), MATCH(AD$32,'Mapping cadres'!$B$1:$Z$1,0))</f>
        <v>0</v>
      </c>
      <c r="AE565" s="226">
        <f>INDEX('Uganda workforce data - raw'!$A$4:$F$619,MATCH($B565, 'Uganda workforce data - raw'!$B$4:$B$619,0), MATCH("Filled Female",'Uganda workforce data - raw'!$A$4:$F$4,0))*INDEX('Mapping cadres'!$B$1:$Z$616,MATCH($B565, 'Mapping cadres'!$B$1:$B$616,0), MATCH(AE$32,'Mapping cadres'!$B$1:$Z$1,0))</f>
        <v>0</v>
      </c>
      <c r="AF565" s="226">
        <f>INDEX('Uganda workforce data - raw'!$A$4:$F$619,MATCH($B565, 'Uganda workforce data - raw'!$B$4:$B$619,0), MATCH("Filled Female",'Uganda workforce data - raw'!$A$4:$F$4,0))*INDEX('Mapping cadres'!$B$1:$Z$616,MATCH($B565, 'Mapping cadres'!$B$1:$B$616,0), MATCH(AF$32,'Mapping cadres'!$B$1:$Z$1,0))</f>
        <v>0</v>
      </c>
      <c r="AG565" s="226">
        <f>INDEX('Uganda workforce data - raw'!$A$4:$F$619,MATCH($B565, 'Uganda workforce data - raw'!$B$4:$B$619,0), MATCH("Filled Female",'Uganda workforce data - raw'!$A$4:$F$4,0))*INDEX('Mapping cadres'!$B$1:$Z$616,MATCH($B565, 'Mapping cadres'!$B$1:$B$616,0), MATCH(AG$32,'Mapping cadres'!$B$1:$Z$1,0))</f>
        <v>0</v>
      </c>
      <c r="AH565" s="226">
        <f>INDEX('Uganda workforce data - raw'!$A$4:$F$619,MATCH($B565, 'Uganda workforce data - raw'!$B$4:$B$619,0), MATCH("Filled Female",'Uganda workforce data - raw'!$A$4:$F$4,0))*INDEX('Mapping cadres'!$B$1:$Z$616,MATCH($B565, 'Mapping cadres'!$B$1:$B$616,0), MATCH(AH$32,'Mapping cadres'!$B$1:$Z$1,0))</f>
        <v>0</v>
      </c>
      <c r="AI565" s="226">
        <f>INDEX('Uganda workforce data - raw'!$A$4:$F$619,MATCH($B565, 'Uganda workforce data - raw'!$B$4:$B$619,0), MATCH("Filled Female",'Uganda workforce data - raw'!$A$4:$F$4,0))*INDEX('Mapping cadres'!$B$1:$Z$616,MATCH($B565, 'Mapping cadres'!$B$1:$B$616,0), MATCH(AI$32,'Mapping cadres'!$B$1:$Z$1,0))</f>
        <v>0</v>
      </c>
      <c r="AJ565" s="226">
        <f>INDEX('Uganda workforce data - raw'!$A$4:$F$619,MATCH($B565, 'Uganda workforce data - raw'!$B$4:$B$619,0), MATCH("Filled Female",'Uganda workforce data - raw'!$A$4:$F$4,0))*INDEX('Mapping cadres'!$B$1:$Z$616,MATCH($B565, 'Mapping cadres'!$B$1:$B$616,0), MATCH(AJ$32,'Mapping cadres'!$B$1:$Z$1,0))</f>
        <v>0</v>
      </c>
      <c r="AK565" s="226">
        <f>INDEX('Uganda workforce data - raw'!$A$4:$F$619,MATCH($B565, 'Uganda workforce data - raw'!$B$4:$B$619,0), MATCH("Filled Female",'Uganda workforce data - raw'!$A$4:$F$4,0))*INDEX('Mapping cadres'!$B$1:$Z$616,MATCH($B565, 'Mapping cadres'!$B$1:$B$616,0), MATCH(AK$32,'Mapping cadres'!$B$1:$Z$1,0))</f>
        <v>0</v>
      </c>
      <c r="AL565" s="226">
        <f>INDEX('Uganda workforce data - raw'!$A$4:$F$619,MATCH($B565, 'Uganda workforce data - raw'!$B$4:$B$619,0), MATCH("Filled Female",'Uganda workforce data - raw'!$A$4:$F$4,0))*INDEX('Mapping cadres'!$B$1:$Z$616,MATCH($B565, 'Mapping cadres'!$B$1:$B$616,0), MATCH(AL$32,'Mapping cadres'!$B$1:$Z$1,0))</f>
        <v>0</v>
      </c>
      <c r="AM565" s="226">
        <f>INDEX('Uganda workforce data - raw'!$A$4:$F$619,MATCH($B565, 'Uganda workforce data - raw'!$B$4:$B$619,0), MATCH("Filled Female",'Uganda workforce data - raw'!$A$4:$F$4,0))*INDEX('Mapping cadres'!$B$1:$Z$616,MATCH($B565, 'Mapping cadres'!$B$1:$B$616,0), MATCH(AM$32,'Mapping cadres'!$B$1:$Z$1,0))</f>
        <v>0</v>
      </c>
      <c r="AN565" s="226">
        <f>INDEX('Uganda workforce data - raw'!$A$4:$F$619,MATCH($B565, 'Uganda workforce data - raw'!$B$4:$B$619,0), MATCH("Filled Female",'Uganda workforce data - raw'!$A$4:$F$4,0))*INDEX('Mapping cadres'!$B$1:$Z$616,MATCH($B565, 'Mapping cadres'!$B$1:$B$616,0), MATCH(AN$32,'Mapping cadres'!$B$1:$Z$1,0))</f>
        <v>0</v>
      </c>
      <c r="AO565" s="226">
        <f>INDEX('Uganda workforce data - raw'!$A$4:$F$619,MATCH($B565, 'Uganda workforce data - raw'!$B$4:$B$619,0), MATCH("Filled Female",'Uganda workforce data - raw'!$A$4:$F$4,0))*INDEX('Mapping cadres'!$B$1:$Z$616,MATCH($B565, 'Mapping cadres'!$B$1:$B$616,0), MATCH(AO$32,'Mapping cadres'!$B$1:$Z$1,0))</f>
        <v>0</v>
      </c>
      <c r="AP565" s="226">
        <f>INDEX('Uganda workforce data - raw'!$A$4:$F$619,MATCH($B565, 'Uganda workforce data - raw'!$B$4:$B$619,0), MATCH("Filled Female",'Uganda workforce data - raw'!$A$4:$F$4,0))*INDEX('Mapping cadres'!$B$1:$Z$616,MATCH($B565, 'Mapping cadres'!$B$1:$B$616,0), MATCH(AP$32,'Mapping cadres'!$B$1:$Z$1,0))</f>
        <v>0</v>
      </c>
      <c r="AQ565" s="226">
        <f>INDEX('Uganda workforce data - raw'!$A$4:$F$619,MATCH($B565, 'Uganda workforce data - raw'!$B$4:$B$619,0), MATCH("Filled Female",'Uganda workforce data - raw'!$A$4:$F$4,0))*INDEX('Mapping cadres'!$B$1:$Z$616,MATCH($B565, 'Mapping cadres'!$B$1:$B$616,0), MATCH(AQ$32,'Mapping cadres'!$B$1:$Z$1,0))</f>
        <v>0</v>
      </c>
      <c r="AR565" s="226">
        <f>INDEX('Uganda workforce data - raw'!$A$4:$F$619,MATCH($B565, 'Uganda workforce data - raw'!$B$4:$B$619,0), MATCH("Filled Female",'Uganda workforce data - raw'!$A$4:$F$4,0))*INDEX('Mapping cadres'!$B$1:$Z$616,MATCH($B565, 'Mapping cadres'!$B$1:$B$616,0), MATCH(AR$32,'Mapping cadres'!$B$1:$Z$1,0))</f>
        <v>0</v>
      </c>
      <c r="AS565" s="226">
        <f>INDEX('Uganda workforce data - raw'!$A$4:$F$619,MATCH($B565, 'Uganda workforce data - raw'!$B$4:$B$619,0), MATCH("Filled Female",'Uganda workforce data - raw'!$A$4:$F$4,0))*INDEX('Mapping cadres'!$B$1:$Z$616,MATCH($B565, 'Mapping cadres'!$B$1:$B$616,0), MATCH(AS$32,'Mapping cadres'!$B$1:$Z$1,0))</f>
        <v>0</v>
      </c>
      <c r="AT565" s="226">
        <f>INDEX('Uganda workforce data - raw'!$A$4:$F$619,MATCH($B565, 'Uganda workforce data - raw'!$B$4:$B$619,0), MATCH("Filled Female",'Uganda workforce data - raw'!$A$4:$F$4,0))*INDEX('Mapping cadres'!$B$1:$Z$616,MATCH($B565, 'Mapping cadres'!$B$1:$B$616,0), MATCH(AT$32,'Mapping cadres'!$B$1:$Z$1,0))</f>
        <v>0</v>
      </c>
      <c r="AU565" s="226">
        <f>INDEX('Uganda workforce data - raw'!$A$4:$F$619,MATCH($B565, 'Uganda workforce data - raw'!$B$4:$B$619,0), MATCH("Filled Female",'Uganda workforce data - raw'!$A$4:$F$4,0))*INDEX('Mapping cadres'!$B$1:$Z$616,MATCH($B565, 'Mapping cadres'!$B$1:$B$616,0), MATCH(AU$32,'Mapping cadres'!$B$1:$Z$1,0))</f>
        <v>0</v>
      </c>
      <c r="AV565" s="226">
        <f>INDEX('Uganda workforce data - raw'!$A$4:$F$619,MATCH($B565, 'Uganda workforce data - raw'!$B$4:$B$619,0), MATCH("Filled Female",'Uganda workforce data - raw'!$A$4:$F$4,0))*INDEX('Mapping cadres'!$B$1:$Z$616,MATCH($B565, 'Mapping cadres'!$B$1:$B$616,0), MATCH(AV$32,'Mapping cadres'!$B$1:$Z$1,0))</f>
        <v>0</v>
      </c>
      <c r="AW565" s="226">
        <f>INDEX('Uganda workforce data - raw'!$A$4:$F$619,MATCH($B565, 'Uganda workforce data - raw'!$B$4:$B$619,0), MATCH("Filled Female",'Uganda workforce data - raw'!$A$4:$F$4,0))*INDEX('Mapping cadres'!$B$1:$Z$616,MATCH($B565, 'Mapping cadres'!$B$1:$B$616,0), MATCH(AW$32,'Mapping cadres'!$B$1:$Z$1,0))</f>
        <v>0</v>
      </c>
      <c r="AX565" s="226">
        <f>INDEX('Uganda workforce data - raw'!$A$4:$F$619,MATCH($B565, 'Uganda workforce data - raw'!$B$4:$B$619,0), MATCH("Filled Female",'Uganda workforce data - raw'!$A$4:$F$4,0))*INDEX('Mapping cadres'!$B$1:$Z$616,MATCH($B565, 'Mapping cadres'!$B$1:$B$616,0), MATCH(AX$32,'Mapping cadres'!$B$1:$Z$1,0))</f>
        <v>0</v>
      </c>
      <c r="AY565" s="226">
        <f t="shared" si="197"/>
        <v>1</v>
      </c>
      <c r="AZ565" s="226">
        <f t="shared" si="198"/>
        <v>0</v>
      </c>
      <c r="BA565" s="226">
        <f t="shared" si="199"/>
        <v>0</v>
      </c>
      <c r="BB565" s="226">
        <f t="shared" si="200"/>
        <v>0</v>
      </c>
      <c r="BC565" s="226">
        <f t="shared" si="201"/>
        <v>0</v>
      </c>
      <c r="BD565" s="226">
        <f t="shared" si="202"/>
        <v>0</v>
      </c>
      <c r="BE565" s="226">
        <f t="shared" si="203"/>
        <v>0</v>
      </c>
      <c r="BF565" s="226">
        <f t="shared" si="204"/>
        <v>0</v>
      </c>
      <c r="BG565" s="226">
        <f t="shared" si="205"/>
        <v>0</v>
      </c>
      <c r="BH565" s="226">
        <f t="shared" si="206"/>
        <v>0</v>
      </c>
      <c r="BI565" s="226">
        <f t="shared" si="207"/>
        <v>0</v>
      </c>
      <c r="BJ565" s="226">
        <f t="shared" si="208"/>
        <v>0</v>
      </c>
      <c r="BK565" s="226">
        <f t="shared" si="209"/>
        <v>0</v>
      </c>
      <c r="BL565" s="226">
        <f t="shared" si="210"/>
        <v>0</v>
      </c>
      <c r="BM565" s="226">
        <f t="shared" si="211"/>
        <v>0</v>
      </c>
      <c r="BN565" s="226">
        <f t="shared" si="212"/>
        <v>0</v>
      </c>
      <c r="BO565" s="226">
        <f t="shared" si="213"/>
        <v>0</v>
      </c>
      <c r="BP565" s="226">
        <f t="shared" si="214"/>
        <v>0</v>
      </c>
      <c r="BQ565" s="226">
        <f t="shared" si="215"/>
        <v>0</v>
      </c>
      <c r="BR565" s="226">
        <f t="shared" si="216"/>
        <v>0</v>
      </c>
      <c r="BS565" s="226">
        <f t="shared" si="217"/>
        <v>0</v>
      </c>
      <c r="BT565" s="226">
        <f t="shared" si="218"/>
        <v>0</v>
      </c>
      <c r="BU565" s="226">
        <f t="shared" si="219"/>
        <v>0</v>
      </c>
      <c r="BV565" s="226">
        <f t="shared" si="220"/>
        <v>0</v>
      </c>
    </row>
    <row r="566" spans="1:74">
      <c r="A566" s="226">
        <v>534</v>
      </c>
      <c r="B566" s="226" t="s">
        <v>1831</v>
      </c>
      <c r="C566" s="226">
        <f>INDEX('Uganda workforce data - raw'!$A$4:$F$619,MATCH($B566, 'Uganda workforce data - raw'!$B$4:$B$619,0), MATCH("Filled Male",'Uganda workforce data - raw'!$A$4:$F$4,0))*INDEX('Mapping cadres'!$B$1:$Z$616,MATCH($B566, 'Mapping cadres'!$B$1:$B$616,0), MATCH(C$32,'Mapping cadres'!$B$1:$Z$1,0))</f>
        <v>2</v>
      </c>
      <c r="D566" s="226">
        <f>INDEX('Uganda workforce data - raw'!$A$4:$F$619,MATCH($B566, 'Uganda workforce data - raw'!$B$4:$B$619,0), MATCH("Filled Male",'Uganda workforce data - raw'!$A$4:$F$4,0))*INDEX('Mapping cadres'!$B$1:$Z$616,MATCH($B566, 'Mapping cadres'!$B$1:$B$616,0), MATCH(D$32,'Mapping cadres'!$B$1:$Z$1,0))</f>
        <v>0</v>
      </c>
      <c r="E566" s="226">
        <f>INDEX('Uganda workforce data - raw'!$A$4:$F$619,MATCH($B566, 'Uganda workforce data - raw'!$B$4:$B$619,0), MATCH("Filled Male",'Uganda workforce data - raw'!$A$4:$F$4,0))*INDEX('Mapping cadres'!$B$1:$Z$616,MATCH($B566, 'Mapping cadres'!$B$1:$B$616,0), MATCH(E$32,'Mapping cadres'!$B$1:$Z$1,0))</f>
        <v>0</v>
      </c>
      <c r="F566" s="226">
        <f>INDEX('Uganda workforce data - raw'!$A$4:$F$619,MATCH($B566, 'Uganda workforce data - raw'!$B$4:$B$619,0), MATCH("Filled Male",'Uganda workforce data - raw'!$A$4:$F$4,0))*INDEX('Mapping cadres'!$B$1:$Z$616,MATCH($B566, 'Mapping cadres'!$B$1:$B$616,0), MATCH(F$32,'Mapping cadres'!$B$1:$Z$1,0))</f>
        <v>0</v>
      </c>
      <c r="G566" s="226">
        <f>INDEX('Uganda workforce data - raw'!$A$4:$F$619,MATCH($B566, 'Uganda workforce data - raw'!$B$4:$B$619,0), MATCH("Filled Male",'Uganda workforce data - raw'!$A$4:$F$4,0))*INDEX('Mapping cadres'!$B$1:$Z$616,MATCH($B566, 'Mapping cadres'!$B$1:$B$616,0), MATCH(G$32,'Mapping cadres'!$B$1:$Z$1,0))</f>
        <v>0</v>
      </c>
      <c r="H566" s="226">
        <f>INDEX('Uganda workforce data - raw'!$A$4:$F$619,MATCH($B566, 'Uganda workforce data - raw'!$B$4:$B$619,0), MATCH("Filled Male",'Uganda workforce data - raw'!$A$4:$F$4,0))*INDEX('Mapping cadres'!$B$1:$Z$616,MATCH($B566, 'Mapping cadres'!$B$1:$B$616,0), MATCH(H$32,'Mapping cadres'!$B$1:$Z$1,0))</f>
        <v>0</v>
      </c>
      <c r="I566" s="226">
        <f>INDEX('Uganda workforce data - raw'!$A$4:$F$619,MATCH($B566, 'Uganda workforce data - raw'!$B$4:$B$619,0), MATCH("Filled Male",'Uganda workforce data - raw'!$A$4:$F$4,0))*INDEX('Mapping cadres'!$B$1:$Z$616,MATCH($B566, 'Mapping cadres'!$B$1:$B$616,0), MATCH(I$32,'Mapping cadres'!$B$1:$Z$1,0))</f>
        <v>0</v>
      </c>
      <c r="J566" s="226">
        <f>INDEX('Uganda workforce data - raw'!$A$4:$F$619,MATCH($B566, 'Uganda workforce data - raw'!$B$4:$B$619,0), MATCH("Filled Male",'Uganda workforce data - raw'!$A$4:$F$4,0))*INDEX('Mapping cadres'!$B$1:$Z$616,MATCH($B566, 'Mapping cadres'!$B$1:$B$616,0), MATCH(J$32,'Mapping cadres'!$B$1:$Z$1,0))</f>
        <v>0</v>
      </c>
      <c r="K566" s="226">
        <f>INDEX('Uganda workforce data - raw'!$A$4:$F$619,MATCH($B566, 'Uganda workforce data - raw'!$B$4:$B$619,0), MATCH("Filled Male",'Uganda workforce data - raw'!$A$4:$F$4,0))*INDEX('Mapping cadres'!$B$1:$Z$616,MATCH($B566, 'Mapping cadres'!$B$1:$B$616,0), MATCH(K$32,'Mapping cadres'!$B$1:$Z$1,0))</f>
        <v>0</v>
      </c>
      <c r="L566" s="226">
        <f>INDEX('Uganda workforce data - raw'!$A$4:$F$619,MATCH($B566, 'Uganda workforce data - raw'!$B$4:$B$619,0), MATCH("Filled Male",'Uganda workforce data - raw'!$A$4:$F$4,0))*INDEX('Mapping cadres'!$B$1:$Z$616,MATCH($B566, 'Mapping cadres'!$B$1:$B$616,0), MATCH(L$32,'Mapping cadres'!$B$1:$Z$1,0))</f>
        <v>0</v>
      </c>
      <c r="M566" s="226">
        <f>INDEX('Uganda workforce data - raw'!$A$4:$F$619,MATCH($B566, 'Uganda workforce data - raw'!$B$4:$B$619,0), MATCH("Filled Male",'Uganda workforce data - raw'!$A$4:$F$4,0))*INDEX('Mapping cadres'!$B$1:$Z$616,MATCH($B566, 'Mapping cadres'!$B$1:$B$616,0), MATCH(M$32,'Mapping cadres'!$B$1:$Z$1,0))</f>
        <v>0</v>
      </c>
      <c r="N566" s="226">
        <f>INDEX('Uganda workforce data - raw'!$A$4:$F$619,MATCH($B566, 'Uganda workforce data - raw'!$B$4:$B$619,0), MATCH("Filled Male",'Uganda workforce data - raw'!$A$4:$F$4,0))*INDEX('Mapping cadres'!$B$1:$Z$616,MATCH($B566, 'Mapping cadres'!$B$1:$B$616,0), MATCH(N$32,'Mapping cadres'!$B$1:$Z$1,0))</f>
        <v>0</v>
      </c>
      <c r="O566" s="226">
        <f>INDEX('Uganda workforce data - raw'!$A$4:$F$619,MATCH($B566, 'Uganda workforce data - raw'!$B$4:$B$619,0), MATCH("Filled Male",'Uganda workforce data - raw'!$A$4:$F$4,0))*INDEX('Mapping cadres'!$B$1:$Z$616,MATCH($B566, 'Mapping cadres'!$B$1:$B$616,0), MATCH(O$32,'Mapping cadres'!$B$1:$Z$1,0))</f>
        <v>0</v>
      </c>
      <c r="P566" s="226">
        <f>INDEX('Uganda workforce data - raw'!$A$4:$F$619,MATCH($B566, 'Uganda workforce data - raw'!$B$4:$B$619,0), MATCH("Filled Male",'Uganda workforce data - raw'!$A$4:$F$4,0))*INDEX('Mapping cadres'!$B$1:$Z$616,MATCH($B566, 'Mapping cadres'!$B$1:$B$616,0), MATCH(P$32,'Mapping cadres'!$B$1:$Z$1,0))</f>
        <v>0</v>
      </c>
      <c r="Q566" s="226">
        <f>INDEX('Uganda workforce data - raw'!$A$4:$F$619,MATCH($B566, 'Uganda workforce data - raw'!$B$4:$B$619,0), MATCH("Filled Male",'Uganda workforce data - raw'!$A$4:$F$4,0))*INDEX('Mapping cadres'!$B$1:$Z$616,MATCH($B566, 'Mapping cadres'!$B$1:$B$616,0), MATCH(Q$32,'Mapping cadres'!$B$1:$Z$1,0))</f>
        <v>0</v>
      </c>
      <c r="R566" s="226">
        <f>INDEX('Uganda workforce data - raw'!$A$4:$F$619,MATCH($B566, 'Uganda workforce data - raw'!$B$4:$B$619,0), MATCH("Filled Male",'Uganda workforce data - raw'!$A$4:$F$4,0))*INDEX('Mapping cadres'!$B$1:$Z$616,MATCH($B566, 'Mapping cadres'!$B$1:$B$616,0), MATCH(R$32,'Mapping cadres'!$B$1:$Z$1,0))</f>
        <v>0</v>
      </c>
      <c r="S566" s="226">
        <f>INDEX('Uganda workforce data - raw'!$A$4:$F$619,MATCH($B566, 'Uganda workforce data - raw'!$B$4:$B$619,0), MATCH("Filled Male",'Uganda workforce data - raw'!$A$4:$F$4,0))*INDEX('Mapping cadres'!$B$1:$Z$616,MATCH($B566, 'Mapping cadres'!$B$1:$B$616,0), MATCH(S$32,'Mapping cadres'!$B$1:$Z$1,0))</f>
        <v>0</v>
      </c>
      <c r="T566" s="226">
        <f>INDEX('Uganda workforce data - raw'!$A$4:$F$619,MATCH($B566, 'Uganda workforce data - raw'!$B$4:$B$619,0), MATCH("Filled Male",'Uganda workforce data - raw'!$A$4:$F$4,0))*INDEX('Mapping cadres'!$B$1:$Z$616,MATCH($B566, 'Mapping cadres'!$B$1:$B$616,0), MATCH(T$32,'Mapping cadres'!$B$1:$Z$1,0))</f>
        <v>0</v>
      </c>
      <c r="U566" s="226">
        <f>INDEX('Uganda workforce data - raw'!$A$4:$F$619,MATCH($B566, 'Uganda workforce data - raw'!$B$4:$B$619,0), MATCH("Filled Male",'Uganda workforce data - raw'!$A$4:$F$4,0))*INDEX('Mapping cadres'!$B$1:$Z$616,MATCH($B566, 'Mapping cadres'!$B$1:$B$616,0), MATCH(U$32,'Mapping cadres'!$B$1:$Z$1,0))</f>
        <v>0</v>
      </c>
      <c r="V566" s="226">
        <f>INDEX('Uganda workforce data - raw'!$A$4:$F$619,MATCH($B566, 'Uganda workforce data - raw'!$B$4:$B$619,0), MATCH("Filled Male",'Uganda workforce data - raw'!$A$4:$F$4,0))*INDEX('Mapping cadres'!$B$1:$Z$616,MATCH($B566, 'Mapping cadres'!$B$1:$B$616,0), MATCH(V$32,'Mapping cadres'!$B$1:$Z$1,0))</f>
        <v>0</v>
      </c>
      <c r="W566" s="226">
        <f>INDEX('Uganda workforce data - raw'!$A$4:$F$619,MATCH($B566, 'Uganda workforce data - raw'!$B$4:$B$619,0), MATCH("Filled Male",'Uganda workforce data - raw'!$A$4:$F$4,0))*INDEX('Mapping cadres'!$B$1:$Z$616,MATCH($B566, 'Mapping cadres'!$B$1:$B$616,0), MATCH(W$32,'Mapping cadres'!$B$1:$Z$1,0))</f>
        <v>0</v>
      </c>
      <c r="X566" s="226">
        <f>INDEX('Uganda workforce data - raw'!$A$4:$F$619,MATCH($B566, 'Uganda workforce data - raw'!$B$4:$B$619,0), MATCH("Filled Male",'Uganda workforce data - raw'!$A$4:$F$4,0))*INDEX('Mapping cadres'!$B$1:$Z$616,MATCH($B566, 'Mapping cadres'!$B$1:$B$616,0), MATCH(X$32,'Mapping cadres'!$B$1:$Z$1,0))</f>
        <v>0</v>
      </c>
      <c r="Y566" s="226">
        <f>INDEX('Uganda workforce data - raw'!$A$4:$F$619,MATCH($B566, 'Uganda workforce data - raw'!$B$4:$B$619,0), MATCH("Filled Male",'Uganda workforce data - raw'!$A$4:$F$4,0))*INDEX('Mapping cadres'!$B$1:$Z$616,MATCH($B566, 'Mapping cadres'!$B$1:$B$616,0), MATCH(Y$32,'Mapping cadres'!$B$1:$Z$1,0))</f>
        <v>0</v>
      </c>
      <c r="Z566" s="226">
        <f>INDEX('Uganda workforce data - raw'!$A$4:$F$619,MATCH($B566, 'Uganda workforce data - raw'!$B$4:$B$619,0), MATCH("Filled Male",'Uganda workforce data - raw'!$A$4:$F$4,0))*INDEX('Mapping cadres'!$B$1:$Z$616,MATCH($B566, 'Mapping cadres'!$B$1:$B$616,0), MATCH(Z$32,'Mapping cadres'!$B$1:$Z$1,0))</f>
        <v>0</v>
      </c>
      <c r="AA566" s="226">
        <f>INDEX('Uganda workforce data - raw'!$A$4:$F$619,MATCH($B566, 'Uganda workforce data - raw'!$B$4:$B$619,0), MATCH("Filled Female",'Uganda workforce data - raw'!$A$4:$F$4,0))*INDEX('Mapping cadres'!$B$1:$Z$616,MATCH($B566, 'Mapping cadres'!$B$1:$B$616,0), MATCH(AA$32,'Mapping cadres'!$B$1:$Z$1,0))</f>
        <v>1</v>
      </c>
      <c r="AB566" s="226">
        <f>INDEX('Uganda workforce data - raw'!$A$4:$F$619,MATCH($B566, 'Uganda workforce data - raw'!$B$4:$B$619,0), MATCH("Filled Female",'Uganda workforce data - raw'!$A$4:$F$4,0))*INDEX('Mapping cadres'!$B$1:$Z$616,MATCH($B566, 'Mapping cadres'!$B$1:$B$616,0), MATCH(AB$32,'Mapping cadres'!$B$1:$Z$1,0))</f>
        <v>0</v>
      </c>
      <c r="AC566" s="226">
        <f>INDEX('Uganda workforce data - raw'!$A$4:$F$619,MATCH($B566, 'Uganda workforce data - raw'!$B$4:$B$619,0), MATCH("Filled Female",'Uganda workforce data - raw'!$A$4:$F$4,0))*INDEX('Mapping cadres'!$B$1:$Z$616,MATCH($B566, 'Mapping cadres'!$B$1:$B$616,0), MATCH(AC$32,'Mapping cadres'!$B$1:$Z$1,0))</f>
        <v>0</v>
      </c>
      <c r="AD566" s="226">
        <f>INDEX('Uganda workforce data - raw'!$A$4:$F$619,MATCH($B566, 'Uganda workforce data - raw'!$B$4:$B$619,0), MATCH("Filled Female",'Uganda workforce data - raw'!$A$4:$F$4,0))*INDEX('Mapping cadres'!$B$1:$Z$616,MATCH($B566, 'Mapping cadres'!$B$1:$B$616,0), MATCH(AD$32,'Mapping cadres'!$B$1:$Z$1,0))</f>
        <v>0</v>
      </c>
      <c r="AE566" s="226">
        <f>INDEX('Uganda workforce data - raw'!$A$4:$F$619,MATCH($B566, 'Uganda workforce data - raw'!$B$4:$B$619,0), MATCH("Filled Female",'Uganda workforce data - raw'!$A$4:$F$4,0))*INDEX('Mapping cadres'!$B$1:$Z$616,MATCH($B566, 'Mapping cadres'!$B$1:$B$616,0), MATCH(AE$32,'Mapping cadres'!$B$1:$Z$1,0))</f>
        <v>0</v>
      </c>
      <c r="AF566" s="226">
        <f>INDEX('Uganda workforce data - raw'!$A$4:$F$619,MATCH($B566, 'Uganda workforce data - raw'!$B$4:$B$619,0), MATCH("Filled Female",'Uganda workforce data - raw'!$A$4:$F$4,0))*INDEX('Mapping cadres'!$B$1:$Z$616,MATCH($B566, 'Mapping cadres'!$B$1:$B$616,0), MATCH(AF$32,'Mapping cadres'!$B$1:$Z$1,0))</f>
        <v>0</v>
      </c>
      <c r="AG566" s="226">
        <f>INDEX('Uganda workforce data - raw'!$A$4:$F$619,MATCH($B566, 'Uganda workforce data - raw'!$B$4:$B$619,0), MATCH("Filled Female",'Uganda workforce data - raw'!$A$4:$F$4,0))*INDEX('Mapping cadres'!$B$1:$Z$616,MATCH($B566, 'Mapping cadres'!$B$1:$B$616,0), MATCH(AG$32,'Mapping cadres'!$B$1:$Z$1,0))</f>
        <v>0</v>
      </c>
      <c r="AH566" s="226">
        <f>INDEX('Uganda workforce data - raw'!$A$4:$F$619,MATCH($B566, 'Uganda workforce data - raw'!$B$4:$B$619,0), MATCH("Filled Female",'Uganda workforce data - raw'!$A$4:$F$4,0))*INDEX('Mapping cadres'!$B$1:$Z$616,MATCH($B566, 'Mapping cadres'!$B$1:$B$616,0), MATCH(AH$32,'Mapping cadres'!$B$1:$Z$1,0))</f>
        <v>0</v>
      </c>
      <c r="AI566" s="226">
        <f>INDEX('Uganda workforce data - raw'!$A$4:$F$619,MATCH($B566, 'Uganda workforce data - raw'!$B$4:$B$619,0), MATCH("Filled Female",'Uganda workforce data - raw'!$A$4:$F$4,0))*INDEX('Mapping cadres'!$B$1:$Z$616,MATCH($B566, 'Mapping cadres'!$B$1:$B$616,0), MATCH(AI$32,'Mapping cadres'!$B$1:$Z$1,0))</f>
        <v>0</v>
      </c>
      <c r="AJ566" s="226">
        <f>INDEX('Uganda workforce data - raw'!$A$4:$F$619,MATCH($B566, 'Uganda workforce data - raw'!$B$4:$B$619,0), MATCH("Filled Female",'Uganda workforce data - raw'!$A$4:$F$4,0))*INDEX('Mapping cadres'!$B$1:$Z$616,MATCH($B566, 'Mapping cadres'!$B$1:$B$616,0), MATCH(AJ$32,'Mapping cadres'!$B$1:$Z$1,0))</f>
        <v>0</v>
      </c>
      <c r="AK566" s="226">
        <f>INDEX('Uganda workforce data - raw'!$A$4:$F$619,MATCH($B566, 'Uganda workforce data - raw'!$B$4:$B$619,0), MATCH("Filled Female",'Uganda workforce data - raw'!$A$4:$F$4,0))*INDEX('Mapping cadres'!$B$1:$Z$616,MATCH($B566, 'Mapping cadres'!$B$1:$B$616,0), MATCH(AK$32,'Mapping cadres'!$B$1:$Z$1,0))</f>
        <v>0</v>
      </c>
      <c r="AL566" s="226">
        <f>INDEX('Uganda workforce data - raw'!$A$4:$F$619,MATCH($B566, 'Uganda workforce data - raw'!$B$4:$B$619,0), MATCH("Filled Female",'Uganda workforce data - raw'!$A$4:$F$4,0))*INDEX('Mapping cadres'!$B$1:$Z$616,MATCH($B566, 'Mapping cadres'!$B$1:$B$616,0), MATCH(AL$32,'Mapping cadres'!$B$1:$Z$1,0))</f>
        <v>0</v>
      </c>
      <c r="AM566" s="226">
        <f>INDEX('Uganda workforce data - raw'!$A$4:$F$619,MATCH($B566, 'Uganda workforce data - raw'!$B$4:$B$619,0), MATCH("Filled Female",'Uganda workforce data - raw'!$A$4:$F$4,0))*INDEX('Mapping cadres'!$B$1:$Z$616,MATCH($B566, 'Mapping cadres'!$B$1:$B$616,0), MATCH(AM$32,'Mapping cadres'!$B$1:$Z$1,0))</f>
        <v>0</v>
      </c>
      <c r="AN566" s="226">
        <f>INDEX('Uganda workforce data - raw'!$A$4:$F$619,MATCH($B566, 'Uganda workforce data - raw'!$B$4:$B$619,0), MATCH("Filled Female",'Uganda workforce data - raw'!$A$4:$F$4,0))*INDEX('Mapping cadres'!$B$1:$Z$616,MATCH($B566, 'Mapping cadres'!$B$1:$B$616,0), MATCH(AN$32,'Mapping cadres'!$B$1:$Z$1,0))</f>
        <v>0</v>
      </c>
      <c r="AO566" s="226">
        <f>INDEX('Uganda workforce data - raw'!$A$4:$F$619,MATCH($B566, 'Uganda workforce data - raw'!$B$4:$B$619,0), MATCH("Filled Female",'Uganda workforce data - raw'!$A$4:$F$4,0))*INDEX('Mapping cadres'!$B$1:$Z$616,MATCH($B566, 'Mapping cadres'!$B$1:$B$616,0), MATCH(AO$32,'Mapping cadres'!$B$1:$Z$1,0))</f>
        <v>0</v>
      </c>
      <c r="AP566" s="226">
        <f>INDEX('Uganda workforce data - raw'!$A$4:$F$619,MATCH($B566, 'Uganda workforce data - raw'!$B$4:$B$619,0), MATCH("Filled Female",'Uganda workforce data - raw'!$A$4:$F$4,0))*INDEX('Mapping cadres'!$B$1:$Z$616,MATCH($B566, 'Mapping cadres'!$B$1:$B$616,0), MATCH(AP$32,'Mapping cadres'!$B$1:$Z$1,0))</f>
        <v>0</v>
      </c>
      <c r="AQ566" s="226">
        <f>INDEX('Uganda workforce data - raw'!$A$4:$F$619,MATCH($B566, 'Uganda workforce data - raw'!$B$4:$B$619,0), MATCH("Filled Female",'Uganda workforce data - raw'!$A$4:$F$4,0))*INDEX('Mapping cadres'!$B$1:$Z$616,MATCH($B566, 'Mapping cadres'!$B$1:$B$616,0), MATCH(AQ$32,'Mapping cadres'!$B$1:$Z$1,0))</f>
        <v>0</v>
      </c>
      <c r="AR566" s="226">
        <f>INDEX('Uganda workforce data - raw'!$A$4:$F$619,MATCH($B566, 'Uganda workforce data - raw'!$B$4:$B$619,0), MATCH("Filled Female",'Uganda workforce data - raw'!$A$4:$F$4,0))*INDEX('Mapping cadres'!$B$1:$Z$616,MATCH($B566, 'Mapping cadres'!$B$1:$B$616,0), MATCH(AR$32,'Mapping cadres'!$B$1:$Z$1,0))</f>
        <v>0</v>
      </c>
      <c r="AS566" s="226">
        <f>INDEX('Uganda workforce data - raw'!$A$4:$F$619,MATCH($B566, 'Uganda workforce data - raw'!$B$4:$B$619,0), MATCH("Filled Female",'Uganda workforce data - raw'!$A$4:$F$4,0))*INDEX('Mapping cadres'!$B$1:$Z$616,MATCH($B566, 'Mapping cadres'!$B$1:$B$616,0), MATCH(AS$32,'Mapping cadres'!$B$1:$Z$1,0))</f>
        <v>0</v>
      </c>
      <c r="AT566" s="226">
        <f>INDEX('Uganda workforce data - raw'!$A$4:$F$619,MATCH($B566, 'Uganda workforce data - raw'!$B$4:$B$619,0), MATCH("Filled Female",'Uganda workforce data - raw'!$A$4:$F$4,0))*INDEX('Mapping cadres'!$B$1:$Z$616,MATCH($B566, 'Mapping cadres'!$B$1:$B$616,0), MATCH(AT$32,'Mapping cadres'!$B$1:$Z$1,0))</f>
        <v>0</v>
      </c>
      <c r="AU566" s="226">
        <f>INDEX('Uganda workforce data - raw'!$A$4:$F$619,MATCH($B566, 'Uganda workforce data - raw'!$B$4:$B$619,0), MATCH("Filled Female",'Uganda workforce data - raw'!$A$4:$F$4,0))*INDEX('Mapping cadres'!$B$1:$Z$616,MATCH($B566, 'Mapping cadres'!$B$1:$B$616,0), MATCH(AU$32,'Mapping cadres'!$B$1:$Z$1,0))</f>
        <v>0</v>
      </c>
      <c r="AV566" s="226">
        <f>INDEX('Uganda workforce data - raw'!$A$4:$F$619,MATCH($B566, 'Uganda workforce data - raw'!$B$4:$B$619,0), MATCH("Filled Female",'Uganda workforce data - raw'!$A$4:$F$4,0))*INDEX('Mapping cadres'!$B$1:$Z$616,MATCH($B566, 'Mapping cadres'!$B$1:$B$616,0), MATCH(AV$32,'Mapping cadres'!$B$1:$Z$1,0))</f>
        <v>0</v>
      </c>
      <c r="AW566" s="226">
        <f>INDEX('Uganda workforce data - raw'!$A$4:$F$619,MATCH($B566, 'Uganda workforce data - raw'!$B$4:$B$619,0), MATCH("Filled Female",'Uganda workforce data - raw'!$A$4:$F$4,0))*INDEX('Mapping cadres'!$B$1:$Z$616,MATCH($B566, 'Mapping cadres'!$B$1:$B$616,0), MATCH(AW$32,'Mapping cadres'!$B$1:$Z$1,0))</f>
        <v>0</v>
      </c>
      <c r="AX566" s="226">
        <f>INDEX('Uganda workforce data - raw'!$A$4:$F$619,MATCH($B566, 'Uganda workforce data - raw'!$B$4:$B$619,0), MATCH("Filled Female",'Uganda workforce data - raw'!$A$4:$F$4,0))*INDEX('Mapping cadres'!$B$1:$Z$616,MATCH($B566, 'Mapping cadres'!$B$1:$B$616,0), MATCH(AX$32,'Mapping cadres'!$B$1:$Z$1,0))</f>
        <v>0</v>
      </c>
      <c r="AY566" s="226">
        <f t="shared" si="197"/>
        <v>3</v>
      </c>
      <c r="AZ566" s="226">
        <f t="shared" si="198"/>
        <v>0</v>
      </c>
      <c r="BA566" s="226">
        <f t="shared" si="199"/>
        <v>0</v>
      </c>
      <c r="BB566" s="226">
        <f t="shared" si="200"/>
        <v>0</v>
      </c>
      <c r="BC566" s="226">
        <f t="shared" si="201"/>
        <v>0</v>
      </c>
      <c r="BD566" s="226">
        <f t="shared" si="202"/>
        <v>0</v>
      </c>
      <c r="BE566" s="226">
        <f t="shared" si="203"/>
        <v>0</v>
      </c>
      <c r="BF566" s="226">
        <f t="shared" si="204"/>
        <v>0</v>
      </c>
      <c r="BG566" s="226">
        <f t="shared" si="205"/>
        <v>0</v>
      </c>
      <c r="BH566" s="226">
        <f t="shared" si="206"/>
        <v>0</v>
      </c>
      <c r="BI566" s="226">
        <f t="shared" si="207"/>
        <v>0</v>
      </c>
      <c r="BJ566" s="226">
        <f t="shared" si="208"/>
        <v>0</v>
      </c>
      <c r="BK566" s="226">
        <f t="shared" si="209"/>
        <v>0</v>
      </c>
      <c r="BL566" s="226">
        <f t="shared" si="210"/>
        <v>0</v>
      </c>
      <c r="BM566" s="226">
        <f t="shared" si="211"/>
        <v>0</v>
      </c>
      <c r="BN566" s="226">
        <f t="shared" si="212"/>
        <v>0</v>
      </c>
      <c r="BO566" s="226">
        <f t="shared" si="213"/>
        <v>0</v>
      </c>
      <c r="BP566" s="226">
        <f t="shared" si="214"/>
        <v>0</v>
      </c>
      <c r="BQ566" s="226">
        <f t="shared" si="215"/>
        <v>0</v>
      </c>
      <c r="BR566" s="226">
        <f t="shared" si="216"/>
        <v>0</v>
      </c>
      <c r="BS566" s="226">
        <f t="shared" si="217"/>
        <v>0</v>
      </c>
      <c r="BT566" s="226">
        <f t="shared" si="218"/>
        <v>0</v>
      </c>
      <c r="BU566" s="226">
        <f t="shared" si="219"/>
        <v>0</v>
      </c>
      <c r="BV566" s="226">
        <f t="shared" si="220"/>
        <v>0</v>
      </c>
    </row>
    <row r="567" spans="1:74">
      <c r="A567" s="226">
        <v>535</v>
      </c>
      <c r="B567" s="226" t="s">
        <v>1832</v>
      </c>
      <c r="C567" s="226">
        <f>INDEX('Uganda workforce data - raw'!$A$4:$F$619,MATCH($B567, 'Uganda workforce data - raw'!$B$4:$B$619,0), MATCH("Filled Male",'Uganda workforce data - raw'!$A$4:$F$4,0))*INDEX('Mapping cadres'!$B$1:$Z$616,MATCH($B567, 'Mapping cadres'!$B$1:$B$616,0), MATCH(C$32,'Mapping cadres'!$B$1:$Z$1,0))</f>
        <v>21</v>
      </c>
      <c r="D567" s="226">
        <f>INDEX('Uganda workforce data - raw'!$A$4:$F$619,MATCH($B567, 'Uganda workforce data - raw'!$B$4:$B$619,0), MATCH("Filled Male",'Uganda workforce data - raw'!$A$4:$F$4,0))*INDEX('Mapping cadres'!$B$1:$Z$616,MATCH($B567, 'Mapping cadres'!$B$1:$B$616,0), MATCH(D$32,'Mapping cadres'!$B$1:$Z$1,0))</f>
        <v>0</v>
      </c>
      <c r="E567" s="226">
        <f>INDEX('Uganda workforce data - raw'!$A$4:$F$619,MATCH($B567, 'Uganda workforce data - raw'!$B$4:$B$619,0), MATCH("Filled Male",'Uganda workforce data - raw'!$A$4:$F$4,0))*INDEX('Mapping cadres'!$B$1:$Z$616,MATCH($B567, 'Mapping cadres'!$B$1:$B$616,0), MATCH(E$32,'Mapping cadres'!$B$1:$Z$1,0))</f>
        <v>0</v>
      </c>
      <c r="F567" s="226">
        <f>INDEX('Uganda workforce data - raw'!$A$4:$F$619,MATCH($B567, 'Uganda workforce data - raw'!$B$4:$B$619,0), MATCH("Filled Male",'Uganda workforce data - raw'!$A$4:$F$4,0))*INDEX('Mapping cadres'!$B$1:$Z$616,MATCH($B567, 'Mapping cadres'!$B$1:$B$616,0), MATCH(F$32,'Mapping cadres'!$B$1:$Z$1,0))</f>
        <v>0</v>
      </c>
      <c r="G567" s="226">
        <f>INDEX('Uganda workforce data - raw'!$A$4:$F$619,MATCH($B567, 'Uganda workforce data - raw'!$B$4:$B$619,0), MATCH("Filled Male",'Uganda workforce data - raw'!$A$4:$F$4,0))*INDEX('Mapping cadres'!$B$1:$Z$616,MATCH($B567, 'Mapping cadres'!$B$1:$B$616,0), MATCH(G$32,'Mapping cadres'!$B$1:$Z$1,0))</f>
        <v>0</v>
      </c>
      <c r="H567" s="226">
        <f>INDEX('Uganda workforce data - raw'!$A$4:$F$619,MATCH($B567, 'Uganda workforce data - raw'!$B$4:$B$619,0), MATCH("Filled Male",'Uganda workforce data - raw'!$A$4:$F$4,0))*INDEX('Mapping cadres'!$B$1:$Z$616,MATCH($B567, 'Mapping cadres'!$B$1:$B$616,0), MATCH(H$32,'Mapping cadres'!$B$1:$Z$1,0))</f>
        <v>0</v>
      </c>
      <c r="I567" s="226">
        <f>INDEX('Uganda workforce data - raw'!$A$4:$F$619,MATCH($B567, 'Uganda workforce data - raw'!$B$4:$B$619,0), MATCH("Filled Male",'Uganda workforce data - raw'!$A$4:$F$4,0))*INDEX('Mapping cadres'!$B$1:$Z$616,MATCH($B567, 'Mapping cadres'!$B$1:$B$616,0), MATCH(I$32,'Mapping cadres'!$B$1:$Z$1,0))</f>
        <v>0</v>
      </c>
      <c r="J567" s="226">
        <f>INDEX('Uganda workforce data - raw'!$A$4:$F$619,MATCH($B567, 'Uganda workforce data - raw'!$B$4:$B$619,0), MATCH("Filled Male",'Uganda workforce data - raw'!$A$4:$F$4,0))*INDEX('Mapping cadres'!$B$1:$Z$616,MATCH($B567, 'Mapping cadres'!$B$1:$B$616,0), MATCH(J$32,'Mapping cadres'!$B$1:$Z$1,0))</f>
        <v>0</v>
      </c>
      <c r="K567" s="226">
        <f>INDEX('Uganda workforce data - raw'!$A$4:$F$619,MATCH($B567, 'Uganda workforce data - raw'!$B$4:$B$619,0), MATCH("Filled Male",'Uganda workforce data - raw'!$A$4:$F$4,0))*INDEX('Mapping cadres'!$B$1:$Z$616,MATCH($B567, 'Mapping cadres'!$B$1:$B$616,0), MATCH(K$32,'Mapping cadres'!$B$1:$Z$1,0))</f>
        <v>0</v>
      </c>
      <c r="L567" s="226">
        <f>INDEX('Uganda workforce data - raw'!$A$4:$F$619,MATCH($B567, 'Uganda workforce data - raw'!$B$4:$B$619,0), MATCH("Filled Male",'Uganda workforce data - raw'!$A$4:$F$4,0))*INDEX('Mapping cadres'!$B$1:$Z$616,MATCH($B567, 'Mapping cadres'!$B$1:$B$616,0), MATCH(L$32,'Mapping cadres'!$B$1:$Z$1,0))</f>
        <v>0</v>
      </c>
      <c r="M567" s="226">
        <f>INDEX('Uganda workforce data - raw'!$A$4:$F$619,MATCH($B567, 'Uganda workforce data - raw'!$B$4:$B$619,0), MATCH("Filled Male",'Uganda workforce data - raw'!$A$4:$F$4,0))*INDEX('Mapping cadres'!$B$1:$Z$616,MATCH($B567, 'Mapping cadres'!$B$1:$B$616,0), MATCH(M$32,'Mapping cadres'!$B$1:$Z$1,0))</f>
        <v>0</v>
      </c>
      <c r="N567" s="226">
        <f>INDEX('Uganda workforce data - raw'!$A$4:$F$619,MATCH($B567, 'Uganda workforce data - raw'!$B$4:$B$619,0), MATCH("Filled Male",'Uganda workforce data - raw'!$A$4:$F$4,0))*INDEX('Mapping cadres'!$B$1:$Z$616,MATCH($B567, 'Mapping cadres'!$B$1:$B$616,0), MATCH(N$32,'Mapping cadres'!$B$1:$Z$1,0))</f>
        <v>0</v>
      </c>
      <c r="O567" s="226">
        <f>INDEX('Uganda workforce data - raw'!$A$4:$F$619,MATCH($B567, 'Uganda workforce data - raw'!$B$4:$B$619,0), MATCH("Filled Male",'Uganda workforce data - raw'!$A$4:$F$4,0))*INDEX('Mapping cadres'!$B$1:$Z$616,MATCH($B567, 'Mapping cadres'!$B$1:$B$616,0), MATCH(O$32,'Mapping cadres'!$B$1:$Z$1,0))</f>
        <v>0</v>
      </c>
      <c r="P567" s="226">
        <f>INDEX('Uganda workforce data - raw'!$A$4:$F$619,MATCH($B567, 'Uganda workforce data - raw'!$B$4:$B$619,0), MATCH("Filled Male",'Uganda workforce data - raw'!$A$4:$F$4,0))*INDEX('Mapping cadres'!$B$1:$Z$616,MATCH($B567, 'Mapping cadres'!$B$1:$B$616,0), MATCH(P$32,'Mapping cadres'!$B$1:$Z$1,0))</f>
        <v>0</v>
      </c>
      <c r="Q567" s="226">
        <f>INDEX('Uganda workforce data - raw'!$A$4:$F$619,MATCH($B567, 'Uganda workforce data - raw'!$B$4:$B$619,0), MATCH("Filled Male",'Uganda workforce data - raw'!$A$4:$F$4,0))*INDEX('Mapping cadres'!$B$1:$Z$616,MATCH($B567, 'Mapping cadres'!$B$1:$B$616,0), MATCH(Q$32,'Mapping cadres'!$B$1:$Z$1,0))</f>
        <v>0</v>
      </c>
      <c r="R567" s="226">
        <f>INDEX('Uganda workforce data - raw'!$A$4:$F$619,MATCH($B567, 'Uganda workforce data - raw'!$B$4:$B$619,0), MATCH("Filled Male",'Uganda workforce data - raw'!$A$4:$F$4,0))*INDEX('Mapping cadres'!$B$1:$Z$616,MATCH($B567, 'Mapping cadres'!$B$1:$B$616,0), MATCH(R$32,'Mapping cadres'!$B$1:$Z$1,0))</f>
        <v>0</v>
      </c>
      <c r="S567" s="226">
        <f>INDEX('Uganda workforce data - raw'!$A$4:$F$619,MATCH($B567, 'Uganda workforce data - raw'!$B$4:$B$619,0), MATCH("Filled Male",'Uganda workforce data - raw'!$A$4:$F$4,0))*INDEX('Mapping cadres'!$B$1:$Z$616,MATCH($B567, 'Mapping cadres'!$B$1:$B$616,0), MATCH(S$32,'Mapping cadres'!$B$1:$Z$1,0))</f>
        <v>0</v>
      </c>
      <c r="T567" s="226">
        <f>INDEX('Uganda workforce data - raw'!$A$4:$F$619,MATCH($B567, 'Uganda workforce data - raw'!$B$4:$B$619,0), MATCH("Filled Male",'Uganda workforce data - raw'!$A$4:$F$4,0))*INDEX('Mapping cadres'!$B$1:$Z$616,MATCH($B567, 'Mapping cadres'!$B$1:$B$616,0), MATCH(T$32,'Mapping cadres'!$B$1:$Z$1,0))</f>
        <v>0</v>
      </c>
      <c r="U567" s="226">
        <f>INDEX('Uganda workforce data - raw'!$A$4:$F$619,MATCH($B567, 'Uganda workforce data - raw'!$B$4:$B$619,0), MATCH("Filled Male",'Uganda workforce data - raw'!$A$4:$F$4,0))*INDEX('Mapping cadres'!$B$1:$Z$616,MATCH($B567, 'Mapping cadres'!$B$1:$B$616,0), MATCH(U$32,'Mapping cadres'!$B$1:$Z$1,0))</f>
        <v>0</v>
      </c>
      <c r="V567" s="226">
        <f>INDEX('Uganda workforce data - raw'!$A$4:$F$619,MATCH($B567, 'Uganda workforce data - raw'!$B$4:$B$619,0), MATCH("Filled Male",'Uganda workforce data - raw'!$A$4:$F$4,0))*INDEX('Mapping cadres'!$B$1:$Z$616,MATCH($B567, 'Mapping cadres'!$B$1:$B$616,0), MATCH(V$32,'Mapping cadres'!$B$1:$Z$1,0))</f>
        <v>0</v>
      </c>
      <c r="W567" s="226">
        <f>INDEX('Uganda workforce data - raw'!$A$4:$F$619,MATCH($B567, 'Uganda workforce data - raw'!$B$4:$B$619,0), MATCH("Filled Male",'Uganda workforce data - raw'!$A$4:$F$4,0))*INDEX('Mapping cadres'!$B$1:$Z$616,MATCH($B567, 'Mapping cadres'!$B$1:$B$616,0), MATCH(W$32,'Mapping cadres'!$B$1:$Z$1,0))</f>
        <v>0</v>
      </c>
      <c r="X567" s="226">
        <f>INDEX('Uganda workforce data - raw'!$A$4:$F$619,MATCH($B567, 'Uganda workforce data - raw'!$B$4:$B$619,0), MATCH("Filled Male",'Uganda workforce data - raw'!$A$4:$F$4,0))*INDEX('Mapping cadres'!$B$1:$Z$616,MATCH($B567, 'Mapping cadres'!$B$1:$B$616,0), MATCH(X$32,'Mapping cadres'!$B$1:$Z$1,0))</f>
        <v>0</v>
      </c>
      <c r="Y567" s="226">
        <f>INDEX('Uganda workforce data - raw'!$A$4:$F$619,MATCH($B567, 'Uganda workforce data - raw'!$B$4:$B$619,0), MATCH("Filled Male",'Uganda workforce data - raw'!$A$4:$F$4,0))*INDEX('Mapping cadres'!$B$1:$Z$616,MATCH($B567, 'Mapping cadres'!$B$1:$B$616,0), MATCH(Y$32,'Mapping cadres'!$B$1:$Z$1,0))</f>
        <v>0</v>
      </c>
      <c r="Z567" s="226">
        <f>INDEX('Uganda workforce data - raw'!$A$4:$F$619,MATCH($B567, 'Uganda workforce data - raw'!$B$4:$B$619,0), MATCH("Filled Male",'Uganda workforce data - raw'!$A$4:$F$4,0))*INDEX('Mapping cadres'!$B$1:$Z$616,MATCH($B567, 'Mapping cadres'!$B$1:$B$616,0), MATCH(Z$32,'Mapping cadres'!$B$1:$Z$1,0))</f>
        <v>0</v>
      </c>
      <c r="AA567" s="226">
        <f>INDEX('Uganda workforce data - raw'!$A$4:$F$619,MATCH($B567, 'Uganda workforce data - raw'!$B$4:$B$619,0), MATCH("Filled Female",'Uganda workforce data - raw'!$A$4:$F$4,0))*INDEX('Mapping cadres'!$B$1:$Z$616,MATCH($B567, 'Mapping cadres'!$B$1:$B$616,0), MATCH(AA$32,'Mapping cadres'!$B$1:$Z$1,0))</f>
        <v>28</v>
      </c>
      <c r="AB567" s="226">
        <f>INDEX('Uganda workforce data - raw'!$A$4:$F$619,MATCH($B567, 'Uganda workforce data - raw'!$B$4:$B$619,0), MATCH("Filled Female",'Uganda workforce data - raw'!$A$4:$F$4,0))*INDEX('Mapping cadres'!$B$1:$Z$616,MATCH($B567, 'Mapping cadres'!$B$1:$B$616,0), MATCH(AB$32,'Mapping cadres'!$B$1:$Z$1,0))</f>
        <v>0</v>
      </c>
      <c r="AC567" s="226">
        <f>INDEX('Uganda workforce data - raw'!$A$4:$F$619,MATCH($B567, 'Uganda workforce data - raw'!$B$4:$B$619,0), MATCH("Filled Female",'Uganda workforce data - raw'!$A$4:$F$4,0))*INDEX('Mapping cadres'!$B$1:$Z$616,MATCH($B567, 'Mapping cadres'!$B$1:$B$616,0), MATCH(AC$32,'Mapping cadres'!$B$1:$Z$1,0))</f>
        <v>0</v>
      </c>
      <c r="AD567" s="226">
        <f>INDEX('Uganda workforce data - raw'!$A$4:$F$619,MATCH($B567, 'Uganda workforce data - raw'!$B$4:$B$619,0), MATCH("Filled Female",'Uganda workforce data - raw'!$A$4:$F$4,0))*INDEX('Mapping cadres'!$B$1:$Z$616,MATCH($B567, 'Mapping cadres'!$B$1:$B$616,0), MATCH(AD$32,'Mapping cadres'!$B$1:$Z$1,0))</f>
        <v>0</v>
      </c>
      <c r="AE567" s="226">
        <f>INDEX('Uganda workforce data - raw'!$A$4:$F$619,MATCH($B567, 'Uganda workforce data - raw'!$B$4:$B$619,0), MATCH("Filled Female",'Uganda workforce data - raw'!$A$4:$F$4,0))*INDEX('Mapping cadres'!$B$1:$Z$616,MATCH($B567, 'Mapping cadres'!$B$1:$B$616,0), MATCH(AE$32,'Mapping cadres'!$B$1:$Z$1,0))</f>
        <v>0</v>
      </c>
      <c r="AF567" s="226">
        <f>INDEX('Uganda workforce data - raw'!$A$4:$F$619,MATCH($B567, 'Uganda workforce data - raw'!$B$4:$B$619,0), MATCH("Filled Female",'Uganda workforce data - raw'!$A$4:$F$4,0))*INDEX('Mapping cadres'!$B$1:$Z$616,MATCH($B567, 'Mapping cadres'!$B$1:$B$616,0), MATCH(AF$32,'Mapping cadres'!$B$1:$Z$1,0))</f>
        <v>0</v>
      </c>
      <c r="AG567" s="226">
        <f>INDEX('Uganda workforce data - raw'!$A$4:$F$619,MATCH($B567, 'Uganda workforce data - raw'!$B$4:$B$619,0), MATCH("Filled Female",'Uganda workforce data - raw'!$A$4:$F$4,0))*INDEX('Mapping cadres'!$B$1:$Z$616,MATCH($B567, 'Mapping cadres'!$B$1:$B$616,0), MATCH(AG$32,'Mapping cadres'!$B$1:$Z$1,0))</f>
        <v>0</v>
      </c>
      <c r="AH567" s="226">
        <f>INDEX('Uganda workforce data - raw'!$A$4:$F$619,MATCH($B567, 'Uganda workforce data - raw'!$B$4:$B$619,0), MATCH("Filled Female",'Uganda workforce data - raw'!$A$4:$F$4,0))*INDEX('Mapping cadres'!$B$1:$Z$616,MATCH($B567, 'Mapping cadres'!$B$1:$B$616,0), MATCH(AH$32,'Mapping cadres'!$B$1:$Z$1,0))</f>
        <v>0</v>
      </c>
      <c r="AI567" s="226">
        <f>INDEX('Uganda workforce data - raw'!$A$4:$F$619,MATCH($B567, 'Uganda workforce data - raw'!$B$4:$B$619,0), MATCH("Filled Female",'Uganda workforce data - raw'!$A$4:$F$4,0))*INDEX('Mapping cadres'!$B$1:$Z$616,MATCH($B567, 'Mapping cadres'!$B$1:$B$616,0), MATCH(AI$32,'Mapping cadres'!$B$1:$Z$1,0))</f>
        <v>0</v>
      </c>
      <c r="AJ567" s="226">
        <f>INDEX('Uganda workforce data - raw'!$A$4:$F$619,MATCH($B567, 'Uganda workforce data - raw'!$B$4:$B$619,0), MATCH("Filled Female",'Uganda workforce data - raw'!$A$4:$F$4,0))*INDEX('Mapping cadres'!$B$1:$Z$616,MATCH($B567, 'Mapping cadres'!$B$1:$B$616,0), MATCH(AJ$32,'Mapping cadres'!$B$1:$Z$1,0))</f>
        <v>0</v>
      </c>
      <c r="AK567" s="226">
        <f>INDEX('Uganda workforce data - raw'!$A$4:$F$619,MATCH($B567, 'Uganda workforce data - raw'!$B$4:$B$619,0), MATCH("Filled Female",'Uganda workforce data - raw'!$A$4:$F$4,0))*INDEX('Mapping cadres'!$B$1:$Z$616,MATCH($B567, 'Mapping cadres'!$B$1:$B$616,0), MATCH(AK$32,'Mapping cadres'!$B$1:$Z$1,0))</f>
        <v>0</v>
      </c>
      <c r="AL567" s="226">
        <f>INDEX('Uganda workforce data - raw'!$A$4:$F$619,MATCH($B567, 'Uganda workforce data - raw'!$B$4:$B$619,0), MATCH("Filled Female",'Uganda workforce data - raw'!$A$4:$F$4,0))*INDEX('Mapping cadres'!$B$1:$Z$616,MATCH($B567, 'Mapping cadres'!$B$1:$B$616,0), MATCH(AL$32,'Mapping cadres'!$B$1:$Z$1,0))</f>
        <v>0</v>
      </c>
      <c r="AM567" s="226">
        <f>INDEX('Uganda workforce data - raw'!$A$4:$F$619,MATCH($B567, 'Uganda workforce data - raw'!$B$4:$B$619,0), MATCH("Filled Female",'Uganda workforce data - raw'!$A$4:$F$4,0))*INDEX('Mapping cadres'!$B$1:$Z$616,MATCH($B567, 'Mapping cadres'!$B$1:$B$616,0), MATCH(AM$32,'Mapping cadres'!$B$1:$Z$1,0))</f>
        <v>0</v>
      </c>
      <c r="AN567" s="226">
        <f>INDEX('Uganda workforce data - raw'!$A$4:$F$619,MATCH($B567, 'Uganda workforce data - raw'!$B$4:$B$619,0), MATCH("Filled Female",'Uganda workforce data - raw'!$A$4:$F$4,0))*INDEX('Mapping cadres'!$B$1:$Z$616,MATCH($B567, 'Mapping cadres'!$B$1:$B$616,0), MATCH(AN$32,'Mapping cadres'!$B$1:$Z$1,0))</f>
        <v>0</v>
      </c>
      <c r="AO567" s="226">
        <f>INDEX('Uganda workforce data - raw'!$A$4:$F$619,MATCH($B567, 'Uganda workforce data - raw'!$B$4:$B$619,0), MATCH("Filled Female",'Uganda workforce data - raw'!$A$4:$F$4,0))*INDEX('Mapping cadres'!$B$1:$Z$616,MATCH($B567, 'Mapping cadres'!$B$1:$B$616,0), MATCH(AO$32,'Mapping cadres'!$B$1:$Z$1,0))</f>
        <v>0</v>
      </c>
      <c r="AP567" s="226">
        <f>INDEX('Uganda workforce data - raw'!$A$4:$F$619,MATCH($B567, 'Uganda workforce data - raw'!$B$4:$B$619,0), MATCH("Filled Female",'Uganda workforce data - raw'!$A$4:$F$4,0))*INDEX('Mapping cadres'!$B$1:$Z$616,MATCH($B567, 'Mapping cadres'!$B$1:$B$616,0), MATCH(AP$32,'Mapping cadres'!$B$1:$Z$1,0))</f>
        <v>0</v>
      </c>
      <c r="AQ567" s="226">
        <f>INDEX('Uganda workforce data - raw'!$A$4:$F$619,MATCH($B567, 'Uganda workforce data - raw'!$B$4:$B$619,0), MATCH("Filled Female",'Uganda workforce data - raw'!$A$4:$F$4,0))*INDEX('Mapping cadres'!$B$1:$Z$616,MATCH($B567, 'Mapping cadres'!$B$1:$B$616,0), MATCH(AQ$32,'Mapping cadres'!$B$1:$Z$1,0))</f>
        <v>0</v>
      </c>
      <c r="AR567" s="226">
        <f>INDEX('Uganda workforce data - raw'!$A$4:$F$619,MATCH($B567, 'Uganda workforce data - raw'!$B$4:$B$619,0), MATCH("Filled Female",'Uganda workforce data - raw'!$A$4:$F$4,0))*INDEX('Mapping cadres'!$B$1:$Z$616,MATCH($B567, 'Mapping cadres'!$B$1:$B$616,0), MATCH(AR$32,'Mapping cadres'!$B$1:$Z$1,0))</f>
        <v>0</v>
      </c>
      <c r="AS567" s="226">
        <f>INDEX('Uganda workforce data - raw'!$A$4:$F$619,MATCH($B567, 'Uganda workforce data - raw'!$B$4:$B$619,0), MATCH("Filled Female",'Uganda workforce data - raw'!$A$4:$F$4,0))*INDEX('Mapping cadres'!$B$1:$Z$616,MATCH($B567, 'Mapping cadres'!$B$1:$B$616,0), MATCH(AS$32,'Mapping cadres'!$B$1:$Z$1,0))</f>
        <v>0</v>
      </c>
      <c r="AT567" s="226">
        <f>INDEX('Uganda workforce data - raw'!$A$4:$F$619,MATCH($B567, 'Uganda workforce data - raw'!$B$4:$B$619,0), MATCH("Filled Female",'Uganda workforce data - raw'!$A$4:$F$4,0))*INDEX('Mapping cadres'!$B$1:$Z$616,MATCH($B567, 'Mapping cadres'!$B$1:$B$616,0), MATCH(AT$32,'Mapping cadres'!$B$1:$Z$1,0))</f>
        <v>0</v>
      </c>
      <c r="AU567" s="226">
        <f>INDEX('Uganda workforce data - raw'!$A$4:$F$619,MATCH($B567, 'Uganda workforce data - raw'!$B$4:$B$619,0), MATCH("Filled Female",'Uganda workforce data - raw'!$A$4:$F$4,0))*INDEX('Mapping cadres'!$B$1:$Z$616,MATCH($B567, 'Mapping cadres'!$B$1:$B$616,0), MATCH(AU$32,'Mapping cadres'!$B$1:$Z$1,0))</f>
        <v>0</v>
      </c>
      <c r="AV567" s="226">
        <f>INDEX('Uganda workforce data - raw'!$A$4:$F$619,MATCH($B567, 'Uganda workforce data - raw'!$B$4:$B$619,0), MATCH("Filled Female",'Uganda workforce data - raw'!$A$4:$F$4,0))*INDEX('Mapping cadres'!$B$1:$Z$616,MATCH($B567, 'Mapping cadres'!$B$1:$B$616,0), MATCH(AV$32,'Mapping cadres'!$B$1:$Z$1,0))</f>
        <v>0</v>
      </c>
      <c r="AW567" s="226">
        <f>INDEX('Uganda workforce data - raw'!$A$4:$F$619,MATCH($B567, 'Uganda workforce data - raw'!$B$4:$B$619,0), MATCH("Filled Female",'Uganda workforce data - raw'!$A$4:$F$4,0))*INDEX('Mapping cadres'!$B$1:$Z$616,MATCH($B567, 'Mapping cadres'!$B$1:$B$616,0), MATCH(AW$32,'Mapping cadres'!$B$1:$Z$1,0))</f>
        <v>0</v>
      </c>
      <c r="AX567" s="226">
        <f>INDEX('Uganda workforce data - raw'!$A$4:$F$619,MATCH($B567, 'Uganda workforce data - raw'!$B$4:$B$619,0), MATCH("Filled Female",'Uganda workforce data - raw'!$A$4:$F$4,0))*INDEX('Mapping cadres'!$B$1:$Z$616,MATCH($B567, 'Mapping cadres'!$B$1:$B$616,0), MATCH(AX$32,'Mapping cadres'!$B$1:$Z$1,0))</f>
        <v>0</v>
      </c>
      <c r="AY567" s="226">
        <f t="shared" si="197"/>
        <v>49</v>
      </c>
      <c r="AZ567" s="226">
        <f t="shared" si="198"/>
        <v>0</v>
      </c>
      <c r="BA567" s="226">
        <f t="shared" si="199"/>
        <v>0</v>
      </c>
      <c r="BB567" s="226">
        <f t="shared" si="200"/>
        <v>0</v>
      </c>
      <c r="BC567" s="226">
        <f t="shared" si="201"/>
        <v>0</v>
      </c>
      <c r="BD567" s="226">
        <f t="shared" si="202"/>
        <v>0</v>
      </c>
      <c r="BE567" s="226">
        <f t="shared" si="203"/>
        <v>0</v>
      </c>
      <c r="BF567" s="226">
        <f t="shared" si="204"/>
        <v>0</v>
      </c>
      <c r="BG567" s="226">
        <f t="shared" si="205"/>
        <v>0</v>
      </c>
      <c r="BH567" s="226">
        <f t="shared" si="206"/>
        <v>0</v>
      </c>
      <c r="BI567" s="226">
        <f t="shared" si="207"/>
        <v>0</v>
      </c>
      <c r="BJ567" s="226">
        <f t="shared" si="208"/>
        <v>0</v>
      </c>
      <c r="BK567" s="226">
        <f t="shared" si="209"/>
        <v>0</v>
      </c>
      <c r="BL567" s="226">
        <f t="shared" si="210"/>
        <v>0</v>
      </c>
      <c r="BM567" s="226">
        <f t="shared" si="211"/>
        <v>0</v>
      </c>
      <c r="BN567" s="226">
        <f t="shared" si="212"/>
        <v>0</v>
      </c>
      <c r="BO567" s="226">
        <f t="shared" si="213"/>
        <v>0</v>
      </c>
      <c r="BP567" s="226">
        <f t="shared" si="214"/>
        <v>0</v>
      </c>
      <c r="BQ567" s="226">
        <f t="shared" si="215"/>
        <v>0</v>
      </c>
      <c r="BR567" s="226">
        <f t="shared" si="216"/>
        <v>0</v>
      </c>
      <c r="BS567" s="226">
        <f t="shared" si="217"/>
        <v>0</v>
      </c>
      <c r="BT567" s="226">
        <f t="shared" si="218"/>
        <v>0</v>
      </c>
      <c r="BU567" s="226">
        <f t="shared" si="219"/>
        <v>0</v>
      </c>
      <c r="BV567" s="226">
        <f t="shared" si="220"/>
        <v>0</v>
      </c>
    </row>
    <row r="568" spans="1:74">
      <c r="A568" s="226">
        <v>536</v>
      </c>
      <c r="B568" s="226" t="s">
        <v>1833</v>
      </c>
      <c r="C568" s="226">
        <f>INDEX('Uganda workforce data - raw'!$A$4:$F$619,MATCH($B568, 'Uganda workforce data - raw'!$B$4:$B$619,0), MATCH("Filled Male",'Uganda workforce data - raw'!$A$4:$F$4,0))*INDEX('Mapping cadres'!$B$1:$Z$616,MATCH($B568, 'Mapping cadres'!$B$1:$B$616,0), MATCH(C$32,'Mapping cadres'!$B$1:$Z$1,0))</f>
        <v>24</v>
      </c>
      <c r="D568" s="226">
        <f>INDEX('Uganda workforce data - raw'!$A$4:$F$619,MATCH($B568, 'Uganda workforce data - raw'!$B$4:$B$619,0), MATCH("Filled Male",'Uganda workforce data - raw'!$A$4:$F$4,0))*INDEX('Mapping cadres'!$B$1:$Z$616,MATCH($B568, 'Mapping cadres'!$B$1:$B$616,0), MATCH(D$32,'Mapping cadres'!$B$1:$Z$1,0))</f>
        <v>0</v>
      </c>
      <c r="E568" s="226">
        <f>INDEX('Uganda workforce data - raw'!$A$4:$F$619,MATCH($B568, 'Uganda workforce data - raw'!$B$4:$B$619,0), MATCH("Filled Male",'Uganda workforce data - raw'!$A$4:$F$4,0))*INDEX('Mapping cadres'!$B$1:$Z$616,MATCH($B568, 'Mapping cadres'!$B$1:$B$616,0), MATCH(E$32,'Mapping cadres'!$B$1:$Z$1,0))</f>
        <v>0</v>
      </c>
      <c r="F568" s="226">
        <f>INDEX('Uganda workforce data - raw'!$A$4:$F$619,MATCH($B568, 'Uganda workforce data - raw'!$B$4:$B$619,0), MATCH("Filled Male",'Uganda workforce data - raw'!$A$4:$F$4,0))*INDEX('Mapping cadres'!$B$1:$Z$616,MATCH($B568, 'Mapping cadres'!$B$1:$B$616,0), MATCH(F$32,'Mapping cadres'!$B$1:$Z$1,0))</f>
        <v>0</v>
      </c>
      <c r="G568" s="226">
        <f>INDEX('Uganda workforce data - raw'!$A$4:$F$619,MATCH($B568, 'Uganda workforce data - raw'!$B$4:$B$619,0), MATCH("Filled Male",'Uganda workforce data - raw'!$A$4:$F$4,0))*INDEX('Mapping cadres'!$B$1:$Z$616,MATCH($B568, 'Mapping cadres'!$B$1:$B$616,0), MATCH(G$32,'Mapping cadres'!$B$1:$Z$1,0))</f>
        <v>0</v>
      </c>
      <c r="H568" s="226">
        <f>INDEX('Uganda workforce data - raw'!$A$4:$F$619,MATCH($B568, 'Uganda workforce data - raw'!$B$4:$B$619,0), MATCH("Filled Male",'Uganda workforce data - raw'!$A$4:$F$4,0))*INDEX('Mapping cadres'!$B$1:$Z$616,MATCH($B568, 'Mapping cadres'!$B$1:$B$616,0), MATCH(H$32,'Mapping cadres'!$B$1:$Z$1,0))</f>
        <v>0</v>
      </c>
      <c r="I568" s="226">
        <f>INDEX('Uganda workforce data - raw'!$A$4:$F$619,MATCH($B568, 'Uganda workforce data - raw'!$B$4:$B$619,0), MATCH("Filled Male",'Uganda workforce data - raw'!$A$4:$F$4,0))*INDEX('Mapping cadres'!$B$1:$Z$616,MATCH($B568, 'Mapping cadres'!$B$1:$B$616,0), MATCH(I$32,'Mapping cadres'!$B$1:$Z$1,0))</f>
        <v>0</v>
      </c>
      <c r="J568" s="226">
        <f>INDEX('Uganda workforce data - raw'!$A$4:$F$619,MATCH($B568, 'Uganda workforce data - raw'!$B$4:$B$619,0), MATCH("Filled Male",'Uganda workforce data - raw'!$A$4:$F$4,0))*INDEX('Mapping cadres'!$B$1:$Z$616,MATCH($B568, 'Mapping cadres'!$B$1:$B$616,0), MATCH(J$32,'Mapping cadres'!$B$1:$Z$1,0))</f>
        <v>0</v>
      </c>
      <c r="K568" s="226">
        <f>INDEX('Uganda workforce data - raw'!$A$4:$F$619,MATCH($B568, 'Uganda workforce data - raw'!$B$4:$B$619,0), MATCH("Filled Male",'Uganda workforce data - raw'!$A$4:$F$4,0))*INDEX('Mapping cadres'!$B$1:$Z$616,MATCH($B568, 'Mapping cadres'!$B$1:$B$616,0), MATCH(K$32,'Mapping cadres'!$B$1:$Z$1,0))</f>
        <v>0</v>
      </c>
      <c r="L568" s="226">
        <f>INDEX('Uganda workforce data - raw'!$A$4:$F$619,MATCH($B568, 'Uganda workforce data - raw'!$B$4:$B$619,0), MATCH("Filled Male",'Uganda workforce data - raw'!$A$4:$F$4,0))*INDEX('Mapping cadres'!$B$1:$Z$616,MATCH($B568, 'Mapping cadres'!$B$1:$B$616,0), MATCH(L$32,'Mapping cadres'!$B$1:$Z$1,0))</f>
        <v>0</v>
      </c>
      <c r="M568" s="226">
        <f>INDEX('Uganda workforce data - raw'!$A$4:$F$619,MATCH($B568, 'Uganda workforce data - raw'!$B$4:$B$619,0), MATCH("Filled Male",'Uganda workforce data - raw'!$A$4:$F$4,0))*INDEX('Mapping cadres'!$B$1:$Z$616,MATCH($B568, 'Mapping cadres'!$B$1:$B$616,0), MATCH(M$32,'Mapping cadres'!$B$1:$Z$1,0))</f>
        <v>0</v>
      </c>
      <c r="N568" s="226">
        <f>INDEX('Uganda workforce data - raw'!$A$4:$F$619,MATCH($B568, 'Uganda workforce data - raw'!$B$4:$B$619,0), MATCH("Filled Male",'Uganda workforce data - raw'!$A$4:$F$4,0))*INDEX('Mapping cadres'!$B$1:$Z$616,MATCH($B568, 'Mapping cadres'!$B$1:$B$616,0), MATCH(N$32,'Mapping cadres'!$B$1:$Z$1,0))</f>
        <v>0</v>
      </c>
      <c r="O568" s="226">
        <f>INDEX('Uganda workforce data - raw'!$A$4:$F$619,MATCH($B568, 'Uganda workforce data - raw'!$B$4:$B$619,0), MATCH("Filled Male",'Uganda workforce data - raw'!$A$4:$F$4,0))*INDEX('Mapping cadres'!$B$1:$Z$616,MATCH($B568, 'Mapping cadres'!$B$1:$B$616,0), MATCH(O$32,'Mapping cadres'!$B$1:$Z$1,0))</f>
        <v>0</v>
      </c>
      <c r="P568" s="226">
        <f>INDEX('Uganda workforce data - raw'!$A$4:$F$619,MATCH($B568, 'Uganda workforce data - raw'!$B$4:$B$619,0), MATCH("Filled Male",'Uganda workforce data - raw'!$A$4:$F$4,0))*INDEX('Mapping cadres'!$B$1:$Z$616,MATCH($B568, 'Mapping cadres'!$B$1:$B$616,0), MATCH(P$32,'Mapping cadres'!$B$1:$Z$1,0))</f>
        <v>0</v>
      </c>
      <c r="Q568" s="226">
        <f>INDEX('Uganda workforce data - raw'!$A$4:$F$619,MATCH($B568, 'Uganda workforce data - raw'!$B$4:$B$619,0), MATCH("Filled Male",'Uganda workforce data - raw'!$A$4:$F$4,0))*INDEX('Mapping cadres'!$B$1:$Z$616,MATCH($B568, 'Mapping cadres'!$B$1:$B$616,0), MATCH(Q$32,'Mapping cadres'!$B$1:$Z$1,0))</f>
        <v>0</v>
      </c>
      <c r="R568" s="226">
        <f>INDEX('Uganda workforce data - raw'!$A$4:$F$619,MATCH($B568, 'Uganda workforce data - raw'!$B$4:$B$619,0), MATCH("Filled Male",'Uganda workforce data - raw'!$A$4:$F$4,0))*INDEX('Mapping cadres'!$B$1:$Z$616,MATCH($B568, 'Mapping cadres'!$B$1:$B$616,0), MATCH(R$32,'Mapping cadres'!$B$1:$Z$1,0))</f>
        <v>0</v>
      </c>
      <c r="S568" s="226">
        <f>INDEX('Uganda workforce data - raw'!$A$4:$F$619,MATCH($B568, 'Uganda workforce data - raw'!$B$4:$B$619,0), MATCH("Filled Male",'Uganda workforce data - raw'!$A$4:$F$4,0))*INDEX('Mapping cadres'!$B$1:$Z$616,MATCH($B568, 'Mapping cadres'!$B$1:$B$616,0), MATCH(S$32,'Mapping cadres'!$B$1:$Z$1,0))</f>
        <v>0</v>
      </c>
      <c r="T568" s="226">
        <f>INDEX('Uganda workforce data - raw'!$A$4:$F$619,MATCH($B568, 'Uganda workforce data - raw'!$B$4:$B$619,0), MATCH("Filled Male",'Uganda workforce data - raw'!$A$4:$F$4,0))*INDEX('Mapping cadres'!$B$1:$Z$616,MATCH($B568, 'Mapping cadres'!$B$1:$B$616,0), MATCH(T$32,'Mapping cadres'!$B$1:$Z$1,0))</f>
        <v>0</v>
      </c>
      <c r="U568" s="226">
        <f>INDEX('Uganda workforce data - raw'!$A$4:$F$619,MATCH($B568, 'Uganda workforce data - raw'!$B$4:$B$619,0), MATCH("Filled Male",'Uganda workforce data - raw'!$A$4:$F$4,0))*INDEX('Mapping cadres'!$B$1:$Z$616,MATCH($B568, 'Mapping cadres'!$B$1:$B$616,0), MATCH(U$32,'Mapping cadres'!$B$1:$Z$1,0))</f>
        <v>0</v>
      </c>
      <c r="V568" s="226">
        <f>INDEX('Uganda workforce data - raw'!$A$4:$F$619,MATCH($B568, 'Uganda workforce data - raw'!$B$4:$B$619,0), MATCH("Filled Male",'Uganda workforce data - raw'!$A$4:$F$4,0))*INDEX('Mapping cadres'!$B$1:$Z$616,MATCH($B568, 'Mapping cadres'!$B$1:$B$616,0), MATCH(V$32,'Mapping cadres'!$B$1:$Z$1,0))</f>
        <v>0</v>
      </c>
      <c r="W568" s="226">
        <f>INDEX('Uganda workforce data - raw'!$A$4:$F$619,MATCH($B568, 'Uganda workforce data - raw'!$B$4:$B$619,0), MATCH("Filled Male",'Uganda workforce data - raw'!$A$4:$F$4,0))*INDEX('Mapping cadres'!$B$1:$Z$616,MATCH($B568, 'Mapping cadres'!$B$1:$B$616,0), MATCH(W$32,'Mapping cadres'!$B$1:$Z$1,0))</f>
        <v>0</v>
      </c>
      <c r="X568" s="226">
        <f>INDEX('Uganda workforce data - raw'!$A$4:$F$619,MATCH($B568, 'Uganda workforce data - raw'!$B$4:$B$619,0), MATCH("Filled Male",'Uganda workforce data - raw'!$A$4:$F$4,0))*INDEX('Mapping cadres'!$B$1:$Z$616,MATCH($B568, 'Mapping cadres'!$B$1:$B$616,0), MATCH(X$32,'Mapping cadres'!$B$1:$Z$1,0))</f>
        <v>0</v>
      </c>
      <c r="Y568" s="226">
        <f>INDEX('Uganda workforce data - raw'!$A$4:$F$619,MATCH($B568, 'Uganda workforce data - raw'!$B$4:$B$619,0), MATCH("Filled Male",'Uganda workforce data - raw'!$A$4:$F$4,0))*INDEX('Mapping cadres'!$B$1:$Z$616,MATCH($B568, 'Mapping cadres'!$B$1:$B$616,0), MATCH(Y$32,'Mapping cadres'!$B$1:$Z$1,0))</f>
        <v>0</v>
      </c>
      <c r="Z568" s="226">
        <f>INDEX('Uganda workforce data - raw'!$A$4:$F$619,MATCH($B568, 'Uganda workforce data - raw'!$B$4:$B$619,0), MATCH("Filled Male",'Uganda workforce data - raw'!$A$4:$F$4,0))*INDEX('Mapping cadres'!$B$1:$Z$616,MATCH($B568, 'Mapping cadres'!$B$1:$B$616,0), MATCH(Z$32,'Mapping cadres'!$B$1:$Z$1,0))</f>
        <v>0</v>
      </c>
      <c r="AA568" s="226">
        <f>INDEX('Uganda workforce data - raw'!$A$4:$F$619,MATCH($B568, 'Uganda workforce data - raw'!$B$4:$B$619,0), MATCH("Filled Female",'Uganda workforce data - raw'!$A$4:$F$4,0))*INDEX('Mapping cadres'!$B$1:$Z$616,MATCH($B568, 'Mapping cadres'!$B$1:$B$616,0), MATCH(AA$32,'Mapping cadres'!$B$1:$Z$1,0))</f>
        <v>46</v>
      </c>
      <c r="AB568" s="226">
        <f>INDEX('Uganda workforce data - raw'!$A$4:$F$619,MATCH($B568, 'Uganda workforce data - raw'!$B$4:$B$619,0), MATCH("Filled Female",'Uganda workforce data - raw'!$A$4:$F$4,0))*INDEX('Mapping cadres'!$B$1:$Z$616,MATCH($B568, 'Mapping cadres'!$B$1:$B$616,0), MATCH(AB$32,'Mapping cadres'!$B$1:$Z$1,0))</f>
        <v>0</v>
      </c>
      <c r="AC568" s="226">
        <f>INDEX('Uganda workforce data - raw'!$A$4:$F$619,MATCH($B568, 'Uganda workforce data - raw'!$B$4:$B$619,0), MATCH("Filled Female",'Uganda workforce data - raw'!$A$4:$F$4,0))*INDEX('Mapping cadres'!$B$1:$Z$616,MATCH($B568, 'Mapping cadres'!$B$1:$B$616,0), MATCH(AC$32,'Mapping cadres'!$B$1:$Z$1,0))</f>
        <v>0</v>
      </c>
      <c r="AD568" s="226">
        <f>INDEX('Uganda workforce data - raw'!$A$4:$F$619,MATCH($B568, 'Uganda workforce data - raw'!$B$4:$B$619,0), MATCH("Filled Female",'Uganda workforce data - raw'!$A$4:$F$4,0))*INDEX('Mapping cadres'!$B$1:$Z$616,MATCH($B568, 'Mapping cadres'!$B$1:$B$616,0), MATCH(AD$32,'Mapping cadres'!$B$1:$Z$1,0))</f>
        <v>0</v>
      </c>
      <c r="AE568" s="226">
        <f>INDEX('Uganda workforce data - raw'!$A$4:$F$619,MATCH($B568, 'Uganda workforce data - raw'!$B$4:$B$619,0), MATCH("Filled Female",'Uganda workforce data - raw'!$A$4:$F$4,0))*INDEX('Mapping cadres'!$B$1:$Z$616,MATCH($B568, 'Mapping cadres'!$B$1:$B$616,0), MATCH(AE$32,'Mapping cadres'!$B$1:$Z$1,0))</f>
        <v>0</v>
      </c>
      <c r="AF568" s="226">
        <f>INDEX('Uganda workforce data - raw'!$A$4:$F$619,MATCH($B568, 'Uganda workforce data - raw'!$B$4:$B$619,0), MATCH("Filled Female",'Uganda workforce data - raw'!$A$4:$F$4,0))*INDEX('Mapping cadres'!$B$1:$Z$616,MATCH($B568, 'Mapping cadres'!$B$1:$B$616,0), MATCH(AF$32,'Mapping cadres'!$B$1:$Z$1,0))</f>
        <v>0</v>
      </c>
      <c r="AG568" s="226">
        <f>INDEX('Uganda workforce data - raw'!$A$4:$F$619,MATCH($B568, 'Uganda workforce data - raw'!$B$4:$B$619,0), MATCH("Filled Female",'Uganda workforce data - raw'!$A$4:$F$4,0))*INDEX('Mapping cadres'!$B$1:$Z$616,MATCH($B568, 'Mapping cadres'!$B$1:$B$616,0), MATCH(AG$32,'Mapping cadres'!$B$1:$Z$1,0))</f>
        <v>0</v>
      </c>
      <c r="AH568" s="226">
        <f>INDEX('Uganda workforce data - raw'!$A$4:$F$619,MATCH($B568, 'Uganda workforce data - raw'!$B$4:$B$619,0), MATCH("Filled Female",'Uganda workforce data - raw'!$A$4:$F$4,0))*INDEX('Mapping cadres'!$B$1:$Z$616,MATCH($B568, 'Mapping cadres'!$B$1:$B$616,0), MATCH(AH$32,'Mapping cadres'!$B$1:$Z$1,0))</f>
        <v>0</v>
      </c>
      <c r="AI568" s="226">
        <f>INDEX('Uganda workforce data - raw'!$A$4:$F$619,MATCH($B568, 'Uganda workforce data - raw'!$B$4:$B$619,0), MATCH("Filled Female",'Uganda workforce data - raw'!$A$4:$F$4,0))*INDEX('Mapping cadres'!$B$1:$Z$616,MATCH($B568, 'Mapping cadres'!$B$1:$B$616,0), MATCH(AI$32,'Mapping cadres'!$B$1:$Z$1,0))</f>
        <v>0</v>
      </c>
      <c r="AJ568" s="226">
        <f>INDEX('Uganda workforce data - raw'!$A$4:$F$619,MATCH($B568, 'Uganda workforce data - raw'!$B$4:$B$619,0), MATCH("Filled Female",'Uganda workforce data - raw'!$A$4:$F$4,0))*INDEX('Mapping cadres'!$B$1:$Z$616,MATCH($B568, 'Mapping cadres'!$B$1:$B$616,0), MATCH(AJ$32,'Mapping cadres'!$B$1:$Z$1,0))</f>
        <v>0</v>
      </c>
      <c r="AK568" s="226">
        <f>INDEX('Uganda workforce data - raw'!$A$4:$F$619,MATCH($B568, 'Uganda workforce data - raw'!$B$4:$B$619,0), MATCH("Filled Female",'Uganda workforce data - raw'!$A$4:$F$4,0))*INDEX('Mapping cadres'!$B$1:$Z$616,MATCH($B568, 'Mapping cadres'!$B$1:$B$616,0), MATCH(AK$32,'Mapping cadres'!$B$1:$Z$1,0))</f>
        <v>0</v>
      </c>
      <c r="AL568" s="226">
        <f>INDEX('Uganda workforce data - raw'!$A$4:$F$619,MATCH($B568, 'Uganda workforce data - raw'!$B$4:$B$619,0), MATCH("Filled Female",'Uganda workforce data - raw'!$A$4:$F$4,0))*INDEX('Mapping cadres'!$B$1:$Z$616,MATCH($B568, 'Mapping cadres'!$B$1:$B$616,0), MATCH(AL$32,'Mapping cadres'!$B$1:$Z$1,0))</f>
        <v>0</v>
      </c>
      <c r="AM568" s="226">
        <f>INDEX('Uganda workforce data - raw'!$A$4:$F$619,MATCH($B568, 'Uganda workforce data - raw'!$B$4:$B$619,0), MATCH("Filled Female",'Uganda workforce data - raw'!$A$4:$F$4,0))*INDEX('Mapping cadres'!$B$1:$Z$616,MATCH($B568, 'Mapping cadres'!$B$1:$B$616,0), MATCH(AM$32,'Mapping cadres'!$B$1:$Z$1,0))</f>
        <v>0</v>
      </c>
      <c r="AN568" s="226">
        <f>INDEX('Uganda workforce data - raw'!$A$4:$F$619,MATCH($B568, 'Uganda workforce data - raw'!$B$4:$B$619,0), MATCH("Filled Female",'Uganda workforce data - raw'!$A$4:$F$4,0))*INDEX('Mapping cadres'!$B$1:$Z$616,MATCH($B568, 'Mapping cadres'!$B$1:$B$616,0), MATCH(AN$32,'Mapping cadres'!$B$1:$Z$1,0))</f>
        <v>0</v>
      </c>
      <c r="AO568" s="226">
        <f>INDEX('Uganda workforce data - raw'!$A$4:$F$619,MATCH($B568, 'Uganda workforce data - raw'!$B$4:$B$619,0), MATCH("Filled Female",'Uganda workforce data - raw'!$A$4:$F$4,0))*INDEX('Mapping cadres'!$B$1:$Z$616,MATCH($B568, 'Mapping cadres'!$B$1:$B$616,0), MATCH(AO$32,'Mapping cadres'!$B$1:$Z$1,0))</f>
        <v>0</v>
      </c>
      <c r="AP568" s="226">
        <f>INDEX('Uganda workforce data - raw'!$A$4:$F$619,MATCH($B568, 'Uganda workforce data - raw'!$B$4:$B$619,0), MATCH("Filled Female",'Uganda workforce data - raw'!$A$4:$F$4,0))*INDEX('Mapping cadres'!$B$1:$Z$616,MATCH($B568, 'Mapping cadres'!$B$1:$B$616,0), MATCH(AP$32,'Mapping cadres'!$B$1:$Z$1,0))</f>
        <v>0</v>
      </c>
      <c r="AQ568" s="226">
        <f>INDEX('Uganda workforce data - raw'!$A$4:$F$619,MATCH($B568, 'Uganda workforce data - raw'!$B$4:$B$619,0), MATCH("Filled Female",'Uganda workforce data - raw'!$A$4:$F$4,0))*INDEX('Mapping cadres'!$B$1:$Z$616,MATCH($B568, 'Mapping cadres'!$B$1:$B$616,0), MATCH(AQ$32,'Mapping cadres'!$B$1:$Z$1,0))</f>
        <v>0</v>
      </c>
      <c r="AR568" s="226">
        <f>INDEX('Uganda workforce data - raw'!$A$4:$F$619,MATCH($B568, 'Uganda workforce data - raw'!$B$4:$B$619,0), MATCH("Filled Female",'Uganda workforce data - raw'!$A$4:$F$4,0))*INDEX('Mapping cadres'!$B$1:$Z$616,MATCH($B568, 'Mapping cadres'!$B$1:$B$616,0), MATCH(AR$32,'Mapping cadres'!$B$1:$Z$1,0))</f>
        <v>0</v>
      </c>
      <c r="AS568" s="226">
        <f>INDEX('Uganda workforce data - raw'!$A$4:$F$619,MATCH($B568, 'Uganda workforce data - raw'!$B$4:$B$619,0), MATCH("Filled Female",'Uganda workforce data - raw'!$A$4:$F$4,0))*INDEX('Mapping cadres'!$B$1:$Z$616,MATCH($B568, 'Mapping cadres'!$B$1:$B$616,0), MATCH(AS$32,'Mapping cadres'!$B$1:$Z$1,0))</f>
        <v>0</v>
      </c>
      <c r="AT568" s="226">
        <f>INDEX('Uganda workforce data - raw'!$A$4:$F$619,MATCH($B568, 'Uganda workforce data - raw'!$B$4:$B$619,0), MATCH("Filled Female",'Uganda workforce data - raw'!$A$4:$F$4,0))*INDEX('Mapping cadres'!$B$1:$Z$616,MATCH($B568, 'Mapping cadres'!$B$1:$B$616,0), MATCH(AT$32,'Mapping cadres'!$B$1:$Z$1,0))</f>
        <v>0</v>
      </c>
      <c r="AU568" s="226">
        <f>INDEX('Uganda workforce data - raw'!$A$4:$F$619,MATCH($B568, 'Uganda workforce data - raw'!$B$4:$B$619,0), MATCH("Filled Female",'Uganda workforce data - raw'!$A$4:$F$4,0))*INDEX('Mapping cadres'!$B$1:$Z$616,MATCH($B568, 'Mapping cadres'!$B$1:$B$616,0), MATCH(AU$32,'Mapping cadres'!$B$1:$Z$1,0))</f>
        <v>0</v>
      </c>
      <c r="AV568" s="226">
        <f>INDEX('Uganda workforce data - raw'!$A$4:$F$619,MATCH($B568, 'Uganda workforce data - raw'!$B$4:$B$619,0), MATCH("Filled Female",'Uganda workforce data - raw'!$A$4:$F$4,0))*INDEX('Mapping cadres'!$B$1:$Z$616,MATCH($B568, 'Mapping cadres'!$B$1:$B$616,0), MATCH(AV$32,'Mapping cadres'!$B$1:$Z$1,0))</f>
        <v>0</v>
      </c>
      <c r="AW568" s="226">
        <f>INDEX('Uganda workforce data - raw'!$A$4:$F$619,MATCH($B568, 'Uganda workforce data - raw'!$B$4:$B$619,0), MATCH("Filled Female",'Uganda workforce data - raw'!$A$4:$F$4,0))*INDEX('Mapping cadres'!$B$1:$Z$616,MATCH($B568, 'Mapping cadres'!$B$1:$B$616,0), MATCH(AW$32,'Mapping cadres'!$B$1:$Z$1,0))</f>
        <v>0</v>
      </c>
      <c r="AX568" s="226">
        <f>INDEX('Uganda workforce data - raw'!$A$4:$F$619,MATCH($B568, 'Uganda workforce data - raw'!$B$4:$B$619,0), MATCH("Filled Female",'Uganda workforce data - raw'!$A$4:$F$4,0))*INDEX('Mapping cadres'!$B$1:$Z$616,MATCH($B568, 'Mapping cadres'!$B$1:$B$616,0), MATCH(AX$32,'Mapping cadres'!$B$1:$Z$1,0))</f>
        <v>0</v>
      </c>
      <c r="AY568" s="226">
        <f t="shared" si="197"/>
        <v>70</v>
      </c>
      <c r="AZ568" s="226">
        <f t="shared" si="198"/>
        <v>0</v>
      </c>
      <c r="BA568" s="226">
        <f t="shared" si="199"/>
        <v>0</v>
      </c>
      <c r="BB568" s="226">
        <f t="shared" si="200"/>
        <v>0</v>
      </c>
      <c r="BC568" s="226">
        <f t="shared" si="201"/>
        <v>0</v>
      </c>
      <c r="BD568" s="226">
        <f t="shared" si="202"/>
        <v>0</v>
      </c>
      <c r="BE568" s="226">
        <f t="shared" si="203"/>
        <v>0</v>
      </c>
      <c r="BF568" s="226">
        <f t="shared" si="204"/>
        <v>0</v>
      </c>
      <c r="BG568" s="226">
        <f t="shared" si="205"/>
        <v>0</v>
      </c>
      <c r="BH568" s="226">
        <f t="shared" si="206"/>
        <v>0</v>
      </c>
      <c r="BI568" s="226">
        <f t="shared" si="207"/>
        <v>0</v>
      </c>
      <c r="BJ568" s="226">
        <f t="shared" si="208"/>
        <v>0</v>
      </c>
      <c r="BK568" s="226">
        <f t="shared" si="209"/>
        <v>0</v>
      </c>
      <c r="BL568" s="226">
        <f t="shared" si="210"/>
        <v>0</v>
      </c>
      <c r="BM568" s="226">
        <f t="shared" si="211"/>
        <v>0</v>
      </c>
      <c r="BN568" s="226">
        <f t="shared" si="212"/>
        <v>0</v>
      </c>
      <c r="BO568" s="226">
        <f t="shared" si="213"/>
        <v>0</v>
      </c>
      <c r="BP568" s="226">
        <f t="shared" si="214"/>
        <v>0</v>
      </c>
      <c r="BQ568" s="226">
        <f t="shared" si="215"/>
        <v>0</v>
      </c>
      <c r="BR568" s="226">
        <f t="shared" si="216"/>
        <v>0</v>
      </c>
      <c r="BS568" s="226">
        <f t="shared" si="217"/>
        <v>0</v>
      </c>
      <c r="BT568" s="226">
        <f t="shared" si="218"/>
        <v>0</v>
      </c>
      <c r="BU568" s="226">
        <f t="shared" si="219"/>
        <v>0</v>
      </c>
      <c r="BV568" s="226">
        <f t="shared" si="220"/>
        <v>0</v>
      </c>
    </row>
    <row r="569" spans="1:74">
      <c r="A569" s="226">
        <v>537</v>
      </c>
      <c r="B569" s="237" t="s">
        <v>1834</v>
      </c>
      <c r="C569" s="226">
        <f>INDEX('Uganda workforce data - raw'!$A$4:$F$619,MATCH($B569, 'Uganda workforce data - raw'!$B$4:$B$619,0), MATCH("Filled Male",'Uganda workforce data - raw'!$A$4:$F$4,0))*INDEX('Mapping cadres'!$B$1:$Z$616,MATCH($B569, 'Mapping cadres'!$B$1:$B$616,0), MATCH(C$32,'Mapping cadres'!$B$1:$Z$1,0))</f>
        <v>0</v>
      </c>
      <c r="D569" s="226">
        <f>INDEX('Uganda workforce data - raw'!$A$4:$F$619,MATCH($B569, 'Uganda workforce data - raw'!$B$4:$B$619,0), MATCH("Filled Male",'Uganda workforce data - raw'!$A$4:$F$4,0))*INDEX('Mapping cadres'!$B$1:$Z$616,MATCH($B569, 'Mapping cadres'!$B$1:$B$616,0), MATCH(D$32,'Mapping cadres'!$B$1:$Z$1,0))</f>
        <v>0</v>
      </c>
      <c r="E569" s="226">
        <f>INDEX('Uganda workforce data - raw'!$A$4:$F$619,MATCH($B569, 'Uganda workforce data - raw'!$B$4:$B$619,0), MATCH("Filled Male",'Uganda workforce data - raw'!$A$4:$F$4,0))*INDEX('Mapping cadres'!$B$1:$Z$616,MATCH($B569, 'Mapping cadres'!$B$1:$B$616,0), MATCH(E$32,'Mapping cadres'!$B$1:$Z$1,0))</f>
        <v>0</v>
      </c>
      <c r="F569" s="226">
        <f>INDEX('Uganda workforce data - raw'!$A$4:$F$619,MATCH($B569, 'Uganda workforce data - raw'!$B$4:$B$619,0), MATCH("Filled Male",'Uganda workforce data - raw'!$A$4:$F$4,0))*INDEX('Mapping cadres'!$B$1:$Z$616,MATCH($B569, 'Mapping cadres'!$B$1:$B$616,0), MATCH(F$32,'Mapping cadres'!$B$1:$Z$1,0))</f>
        <v>0</v>
      </c>
      <c r="G569" s="226">
        <f>INDEX('Uganda workforce data - raw'!$A$4:$F$619,MATCH($B569, 'Uganda workforce data - raw'!$B$4:$B$619,0), MATCH("Filled Male",'Uganda workforce data - raw'!$A$4:$F$4,0))*INDEX('Mapping cadres'!$B$1:$Z$616,MATCH($B569, 'Mapping cadres'!$B$1:$B$616,0), MATCH(G$32,'Mapping cadres'!$B$1:$Z$1,0))</f>
        <v>0</v>
      </c>
      <c r="H569" s="226">
        <f>INDEX('Uganda workforce data - raw'!$A$4:$F$619,MATCH($B569, 'Uganda workforce data - raw'!$B$4:$B$619,0), MATCH("Filled Male",'Uganda workforce data - raw'!$A$4:$F$4,0))*INDEX('Mapping cadres'!$B$1:$Z$616,MATCH($B569, 'Mapping cadres'!$B$1:$B$616,0), MATCH(H$32,'Mapping cadres'!$B$1:$Z$1,0))</f>
        <v>0</v>
      </c>
      <c r="I569" s="226">
        <f>INDEX('Uganda workforce data - raw'!$A$4:$F$619,MATCH($B569, 'Uganda workforce data - raw'!$B$4:$B$619,0), MATCH("Filled Male",'Uganda workforce data - raw'!$A$4:$F$4,0))*INDEX('Mapping cadres'!$B$1:$Z$616,MATCH($B569, 'Mapping cadres'!$B$1:$B$616,0), MATCH(I$32,'Mapping cadres'!$B$1:$Z$1,0))</f>
        <v>0</v>
      </c>
      <c r="J569" s="226">
        <f>INDEX('Uganda workforce data - raw'!$A$4:$F$619,MATCH($B569, 'Uganda workforce data - raw'!$B$4:$B$619,0), MATCH("Filled Male",'Uganda workforce data - raw'!$A$4:$F$4,0))*INDEX('Mapping cadres'!$B$1:$Z$616,MATCH($B569, 'Mapping cadres'!$B$1:$B$616,0), MATCH(J$32,'Mapping cadres'!$B$1:$Z$1,0))</f>
        <v>0</v>
      </c>
      <c r="K569" s="226">
        <f>INDEX('Uganda workforce data - raw'!$A$4:$F$619,MATCH($B569, 'Uganda workforce data - raw'!$B$4:$B$619,0), MATCH("Filled Male",'Uganda workforce data - raw'!$A$4:$F$4,0))*INDEX('Mapping cadres'!$B$1:$Z$616,MATCH($B569, 'Mapping cadres'!$B$1:$B$616,0), MATCH(K$32,'Mapping cadres'!$B$1:$Z$1,0))</f>
        <v>0</v>
      </c>
      <c r="L569" s="226">
        <f>INDEX('Uganda workforce data - raw'!$A$4:$F$619,MATCH($B569, 'Uganda workforce data - raw'!$B$4:$B$619,0), MATCH("Filled Male",'Uganda workforce data - raw'!$A$4:$F$4,0))*INDEX('Mapping cadres'!$B$1:$Z$616,MATCH($B569, 'Mapping cadres'!$B$1:$B$616,0), MATCH(L$32,'Mapping cadres'!$B$1:$Z$1,0))</f>
        <v>0</v>
      </c>
      <c r="M569" s="226">
        <f>INDEX('Uganda workforce data - raw'!$A$4:$F$619,MATCH($B569, 'Uganda workforce data - raw'!$B$4:$B$619,0), MATCH("Filled Male",'Uganda workforce data - raw'!$A$4:$F$4,0))*INDEX('Mapping cadres'!$B$1:$Z$616,MATCH($B569, 'Mapping cadres'!$B$1:$B$616,0), MATCH(M$32,'Mapping cadres'!$B$1:$Z$1,0))</f>
        <v>0</v>
      </c>
      <c r="N569" s="226">
        <f>INDEX('Uganda workforce data - raw'!$A$4:$F$619,MATCH($B569, 'Uganda workforce data - raw'!$B$4:$B$619,0), MATCH("Filled Male",'Uganda workforce data - raw'!$A$4:$F$4,0))*INDEX('Mapping cadres'!$B$1:$Z$616,MATCH($B569, 'Mapping cadres'!$B$1:$B$616,0), MATCH(N$32,'Mapping cadres'!$B$1:$Z$1,0))</f>
        <v>0</v>
      </c>
      <c r="O569" s="226">
        <f>INDEX('Uganda workforce data - raw'!$A$4:$F$619,MATCH($B569, 'Uganda workforce data - raw'!$B$4:$B$619,0), MATCH("Filled Male",'Uganda workforce data - raw'!$A$4:$F$4,0))*INDEX('Mapping cadres'!$B$1:$Z$616,MATCH($B569, 'Mapping cadres'!$B$1:$B$616,0), MATCH(O$32,'Mapping cadres'!$B$1:$Z$1,0))</f>
        <v>0</v>
      </c>
      <c r="P569" s="226">
        <f>INDEX('Uganda workforce data - raw'!$A$4:$F$619,MATCH($B569, 'Uganda workforce data - raw'!$B$4:$B$619,0), MATCH("Filled Male",'Uganda workforce data - raw'!$A$4:$F$4,0))*INDEX('Mapping cadres'!$B$1:$Z$616,MATCH($B569, 'Mapping cadres'!$B$1:$B$616,0), MATCH(P$32,'Mapping cadres'!$B$1:$Z$1,0))</f>
        <v>0</v>
      </c>
      <c r="Q569" s="226">
        <f>INDEX('Uganda workforce data - raw'!$A$4:$F$619,MATCH($B569, 'Uganda workforce data - raw'!$B$4:$B$619,0), MATCH("Filled Male",'Uganda workforce data - raw'!$A$4:$F$4,0))*INDEX('Mapping cadres'!$B$1:$Z$616,MATCH($B569, 'Mapping cadres'!$B$1:$B$616,0), MATCH(Q$32,'Mapping cadres'!$B$1:$Z$1,0))</f>
        <v>0</v>
      </c>
      <c r="R569" s="226">
        <f>INDEX('Uganda workforce data - raw'!$A$4:$F$619,MATCH($B569, 'Uganda workforce data - raw'!$B$4:$B$619,0), MATCH("Filled Male",'Uganda workforce data - raw'!$A$4:$F$4,0))*INDEX('Mapping cadres'!$B$1:$Z$616,MATCH($B569, 'Mapping cadres'!$B$1:$B$616,0), MATCH(R$32,'Mapping cadres'!$B$1:$Z$1,0))</f>
        <v>0</v>
      </c>
      <c r="S569" s="226">
        <f>INDEX('Uganda workforce data - raw'!$A$4:$F$619,MATCH($B569, 'Uganda workforce data - raw'!$B$4:$B$619,0), MATCH("Filled Male",'Uganda workforce data - raw'!$A$4:$F$4,0))*INDEX('Mapping cadres'!$B$1:$Z$616,MATCH($B569, 'Mapping cadres'!$B$1:$B$616,0), MATCH(S$32,'Mapping cadres'!$B$1:$Z$1,0))</f>
        <v>0</v>
      </c>
      <c r="T569" s="226">
        <f>INDEX('Uganda workforce data - raw'!$A$4:$F$619,MATCH($B569, 'Uganda workforce data - raw'!$B$4:$B$619,0), MATCH("Filled Male",'Uganda workforce data - raw'!$A$4:$F$4,0))*INDEX('Mapping cadres'!$B$1:$Z$616,MATCH($B569, 'Mapping cadres'!$B$1:$B$616,0), MATCH(T$32,'Mapping cadres'!$B$1:$Z$1,0))</f>
        <v>0</v>
      </c>
      <c r="U569" s="226">
        <f>INDEX('Uganda workforce data - raw'!$A$4:$F$619,MATCH($B569, 'Uganda workforce data - raw'!$B$4:$B$619,0), MATCH("Filled Male",'Uganda workforce data - raw'!$A$4:$F$4,0))*INDEX('Mapping cadres'!$B$1:$Z$616,MATCH($B569, 'Mapping cadres'!$B$1:$B$616,0), MATCH(U$32,'Mapping cadres'!$B$1:$Z$1,0))</f>
        <v>0</v>
      </c>
      <c r="V569" s="226">
        <f>INDEX('Uganda workforce data - raw'!$A$4:$F$619,MATCH($B569, 'Uganda workforce data - raw'!$B$4:$B$619,0), MATCH("Filled Male",'Uganda workforce data - raw'!$A$4:$F$4,0))*INDEX('Mapping cadres'!$B$1:$Z$616,MATCH($B569, 'Mapping cadres'!$B$1:$B$616,0), MATCH(V$32,'Mapping cadres'!$B$1:$Z$1,0))</f>
        <v>0</v>
      </c>
      <c r="W569" s="226">
        <f>INDEX('Uganda workforce data - raw'!$A$4:$F$619,MATCH($B569, 'Uganda workforce data - raw'!$B$4:$B$619,0), MATCH("Filled Male",'Uganda workforce data - raw'!$A$4:$F$4,0))*INDEX('Mapping cadres'!$B$1:$Z$616,MATCH($B569, 'Mapping cadres'!$B$1:$B$616,0), MATCH(W$32,'Mapping cadres'!$B$1:$Z$1,0))</f>
        <v>0</v>
      </c>
      <c r="X569" s="226">
        <f>INDEX('Uganda workforce data - raw'!$A$4:$F$619,MATCH($B569, 'Uganda workforce data - raw'!$B$4:$B$619,0), MATCH("Filled Male",'Uganda workforce data - raw'!$A$4:$F$4,0))*INDEX('Mapping cadres'!$B$1:$Z$616,MATCH($B569, 'Mapping cadres'!$B$1:$B$616,0), MATCH(X$32,'Mapping cadres'!$B$1:$Z$1,0))</f>
        <v>42</v>
      </c>
      <c r="Y569" s="226">
        <f>INDEX('Uganda workforce data - raw'!$A$4:$F$619,MATCH($B569, 'Uganda workforce data - raw'!$B$4:$B$619,0), MATCH("Filled Male",'Uganda workforce data - raw'!$A$4:$F$4,0))*INDEX('Mapping cadres'!$B$1:$Z$616,MATCH($B569, 'Mapping cadres'!$B$1:$B$616,0), MATCH(Y$32,'Mapping cadres'!$B$1:$Z$1,0))</f>
        <v>0</v>
      </c>
      <c r="Z569" s="226">
        <f>INDEX('Uganda workforce data - raw'!$A$4:$F$619,MATCH($B569, 'Uganda workforce data - raw'!$B$4:$B$619,0), MATCH("Filled Male",'Uganda workforce data - raw'!$A$4:$F$4,0))*INDEX('Mapping cadres'!$B$1:$Z$616,MATCH($B569, 'Mapping cadres'!$B$1:$B$616,0), MATCH(Z$32,'Mapping cadres'!$B$1:$Z$1,0))</f>
        <v>0</v>
      </c>
      <c r="AA569" s="226">
        <f>INDEX('Uganda workforce data - raw'!$A$4:$F$619,MATCH($B569, 'Uganda workforce data - raw'!$B$4:$B$619,0), MATCH("Filled Female",'Uganda workforce data - raw'!$A$4:$F$4,0))*INDEX('Mapping cadres'!$B$1:$Z$616,MATCH($B569, 'Mapping cadres'!$B$1:$B$616,0), MATCH(AA$32,'Mapping cadres'!$B$1:$Z$1,0))</f>
        <v>0</v>
      </c>
      <c r="AB569" s="226">
        <f>INDEX('Uganda workforce data - raw'!$A$4:$F$619,MATCH($B569, 'Uganda workforce data - raw'!$B$4:$B$619,0), MATCH("Filled Female",'Uganda workforce data - raw'!$A$4:$F$4,0))*INDEX('Mapping cadres'!$B$1:$Z$616,MATCH($B569, 'Mapping cadres'!$B$1:$B$616,0), MATCH(AB$32,'Mapping cadres'!$B$1:$Z$1,0))</f>
        <v>0</v>
      </c>
      <c r="AC569" s="226">
        <f>INDEX('Uganda workforce data - raw'!$A$4:$F$619,MATCH($B569, 'Uganda workforce data - raw'!$B$4:$B$619,0), MATCH("Filled Female",'Uganda workforce data - raw'!$A$4:$F$4,0))*INDEX('Mapping cadres'!$B$1:$Z$616,MATCH($B569, 'Mapping cadres'!$B$1:$B$616,0), MATCH(AC$32,'Mapping cadres'!$B$1:$Z$1,0))</f>
        <v>0</v>
      </c>
      <c r="AD569" s="226">
        <f>INDEX('Uganda workforce data - raw'!$A$4:$F$619,MATCH($B569, 'Uganda workforce data - raw'!$B$4:$B$619,0), MATCH("Filled Female",'Uganda workforce data - raw'!$A$4:$F$4,0))*INDEX('Mapping cadres'!$B$1:$Z$616,MATCH($B569, 'Mapping cadres'!$B$1:$B$616,0), MATCH(AD$32,'Mapping cadres'!$B$1:$Z$1,0))</f>
        <v>0</v>
      </c>
      <c r="AE569" s="226">
        <f>INDEX('Uganda workforce data - raw'!$A$4:$F$619,MATCH($B569, 'Uganda workforce data - raw'!$B$4:$B$619,0), MATCH("Filled Female",'Uganda workforce data - raw'!$A$4:$F$4,0))*INDEX('Mapping cadres'!$B$1:$Z$616,MATCH($B569, 'Mapping cadres'!$B$1:$B$616,0), MATCH(AE$32,'Mapping cadres'!$B$1:$Z$1,0))</f>
        <v>0</v>
      </c>
      <c r="AF569" s="226">
        <f>INDEX('Uganda workforce data - raw'!$A$4:$F$619,MATCH($B569, 'Uganda workforce data - raw'!$B$4:$B$619,0), MATCH("Filled Female",'Uganda workforce data - raw'!$A$4:$F$4,0))*INDEX('Mapping cadres'!$B$1:$Z$616,MATCH($B569, 'Mapping cadres'!$B$1:$B$616,0), MATCH(AF$32,'Mapping cadres'!$B$1:$Z$1,0))</f>
        <v>0</v>
      </c>
      <c r="AG569" s="226">
        <f>INDEX('Uganda workforce data - raw'!$A$4:$F$619,MATCH($B569, 'Uganda workforce data - raw'!$B$4:$B$619,0), MATCH("Filled Female",'Uganda workforce data - raw'!$A$4:$F$4,0))*INDEX('Mapping cadres'!$B$1:$Z$616,MATCH($B569, 'Mapping cadres'!$B$1:$B$616,0), MATCH(AG$32,'Mapping cadres'!$B$1:$Z$1,0))</f>
        <v>0</v>
      </c>
      <c r="AH569" s="226">
        <f>INDEX('Uganda workforce data - raw'!$A$4:$F$619,MATCH($B569, 'Uganda workforce data - raw'!$B$4:$B$619,0), MATCH("Filled Female",'Uganda workforce data - raw'!$A$4:$F$4,0))*INDEX('Mapping cadres'!$B$1:$Z$616,MATCH($B569, 'Mapping cadres'!$B$1:$B$616,0), MATCH(AH$32,'Mapping cadres'!$B$1:$Z$1,0))</f>
        <v>0</v>
      </c>
      <c r="AI569" s="226">
        <f>INDEX('Uganda workforce data - raw'!$A$4:$F$619,MATCH($B569, 'Uganda workforce data - raw'!$B$4:$B$619,0), MATCH("Filled Female",'Uganda workforce data - raw'!$A$4:$F$4,0))*INDEX('Mapping cadres'!$B$1:$Z$616,MATCH($B569, 'Mapping cadres'!$B$1:$B$616,0), MATCH(AI$32,'Mapping cadres'!$B$1:$Z$1,0))</f>
        <v>0</v>
      </c>
      <c r="AJ569" s="226">
        <f>INDEX('Uganda workforce data - raw'!$A$4:$F$619,MATCH($B569, 'Uganda workforce data - raw'!$B$4:$B$619,0), MATCH("Filled Female",'Uganda workforce data - raw'!$A$4:$F$4,0))*INDEX('Mapping cadres'!$B$1:$Z$616,MATCH($B569, 'Mapping cadres'!$B$1:$B$616,0), MATCH(AJ$32,'Mapping cadres'!$B$1:$Z$1,0))</f>
        <v>0</v>
      </c>
      <c r="AK569" s="226">
        <f>INDEX('Uganda workforce data - raw'!$A$4:$F$619,MATCH($B569, 'Uganda workforce data - raw'!$B$4:$B$619,0), MATCH("Filled Female",'Uganda workforce data - raw'!$A$4:$F$4,0))*INDEX('Mapping cadres'!$B$1:$Z$616,MATCH($B569, 'Mapping cadres'!$B$1:$B$616,0), MATCH(AK$32,'Mapping cadres'!$B$1:$Z$1,0))</f>
        <v>0</v>
      </c>
      <c r="AL569" s="226">
        <f>INDEX('Uganda workforce data - raw'!$A$4:$F$619,MATCH($B569, 'Uganda workforce data - raw'!$B$4:$B$619,0), MATCH("Filled Female",'Uganda workforce data - raw'!$A$4:$F$4,0))*INDEX('Mapping cadres'!$B$1:$Z$616,MATCH($B569, 'Mapping cadres'!$B$1:$B$616,0), MATCH(AL$32,'Mapping cadres'!$B$1:$Z$1,0))</f>
        <v>0</v>
      </c>
      <c r="AM569" s="226">
        <f>INDEX('Uganda workforce data - raw'!$A$4:$F$619,MATCH($B569, 'Uganda workforce data - raw'!$B$4:$B$619,0), MATCH("Filled Female",'Uganda workforce data - raw'!$A$4:$F$4,0))*INDEX('Mapping cadres'!$B$1:$Z$616,MATCH($B569, 'Mapping cadres'!$B$1:$B$616,0), MATCH(AM$32,'Mapping cadres'!$B$1:$Z$1,0))</f>
        <v>0</v>
      </c>
      <c r="AN569" s="226">
        <f>INDEX('Uganda workforce data - raw'!$A$4:$F$619,MATCH($B569, 'Uganda workforce data - raw'!$B$4:$B$619,0), MATCH("Filled Female",'Uganda workforce data - raw'!$A$4:$F$4,0))*INDEX('Mapping cadres'!$B$1:$Z$616,MATCH($B569, 'Mapping cadres'!$B$1:$B$616,0), MATCH(AN$32,'Mapping cadres'!$B$1:$Z$1,0))</f>
        <v>0</v>
      </c>
      <c r="AO569" s="226">
        <f>INDEX('Uganda workforce data - raw'!$A$4:$F$619,MATCH($B569, 'Uganda workforce data - raw'!$B$4:$B$619,0), MATCH("Filled Female",'Uganda workforce data - raw'!$A$4:$F$4,0))*INDEX('Mapping cadres'!$B$1:$Z$616,MATCH($B569, 'Mapping cadres'!$B$1:$B$616,0), MATCH(AO$32,'Mapping cadres'!$B$1:$Z$1,0))</f>
        <v>0</v>
      </c>
      <c r="AP569" s="226">
        <f>INDEX('Uganda workforce data - raw'!$A$4:$F$619,MATCH($B569, 'Uganda workforce data - raw'!$B$4:$B$619,0), MATCH("Filled Female",'Uganda workforce data - raw'!$A$4:$F$4,0))*INDEX('Mapping cadres'!$B$1:$Z$616,MATCH($B569, 'Mapping cadres'!$B$1:$B$616,0), MATCH(AP$32,'Mapping cadres'!$B$1:$Z$1,0))</f>
        <v>0</v>
      </c>
      <c r="AQ569" s="226">
        <f>INDEX('Uganda workforce data - raw'!$A$4:$F$619,MATCH($B569, 'Uganda workforce data - raw'!$B$4:$B$619,0), MATCH("Filled Female",'Uganda workforce data - raw'!$A$4:$F$4,0))*INDEX('Mapping cadres'!$B$1:$Z$616,MATCH($B569, 'Mapping cadres'!$B$1:$B$616,0), MATCH(AQ$32,'Mapping cadres'!$B$1:$Z$1,0))</f>
        <v>0</v>
      </c>
      <c r="AR569" s="226">
        <f>INDEX('Uganda workforce data - raw'!$A$4:$F$619,MATCH($B569, 'Uganda workforce data - raw'!$B$4:$B$619,0), MATCH("Filled Female",'Uganda workforce data - raw'!$A$4:$F$4,0))*INDEX('Mapping cadres'!$B$1:$Z$616,MATCH($B569, 'Mapping cadres'!$B$1:$B$616,0), MATCH(AR$32,'Mapping cadres'!$B$1:$Z$1,0))</f>
        <v>0</v>
      </c>
      <c r="AS569" s="226">
        <f>INDEX('Uganda workforce data - raw'!$A$4:$F$619,MATCH($B569, 'Uganda workforce data - raw'!$B$4:$B$619,0), MATCH("Filled Female",'Uganda workforce data - raw'!$A$4:$F$4,0))*INDEX('Mapping cadres'!$B$1:$Z$616,MATCH($B569, 'Mapping cadres'!$B$1:$B$616,0), MATCH(AS$32,'Mapping cadres'!$B$1:$Z$1,0))</f>
        <v>0</v>
      </c>
      <c r="AT569" s="226">
        <f>INDEX('Uganda workforce data - raw'!$A$4:$F$619,MATCH($B569, 'Uganda workforce data - raw'!$B$4:$B$619,0), MATCH("Filled Female",'Uganda workforce data - raw'!$A$4:$F$4,0))*INDEX('Mapping cadres'!$B$1:$Z$616,MATCH($B569, 'Mapping cadres'!$B$1:$B$616,0), MATCH(AT$32,'Mapping cadres'!$B$1:$Z$1,0))</f>
        <v>0</v>
      </c>
      <c r="AU569" s="226">
        <f>INDEX('Uganda workforce data - raw'!$A$4:$F$619,MATCH($B569, 'Uganda workforce data - raw'!$B$4:$B$619,0), MATCH("Filled Female",'Uganda workforce data - raw'!$A$4:$F$4,0))*INDEX('Mapping cadres'!$B$1:$Z$616,MATCH($B569, 'Mapping cadres'!$B$1:$B$616,0), MATCH(AU$32,'Mapping cadres'!$B$1:$Z$1,0))</f>
        <v>0</v>
      </c>
      <c r="AV569" s="226">
        <f>INDEX('Uganda workforce data - raw'!$A$4:$F$619,MATCH($B569, 'Uganda workforce data - raw'!$B$4:$B$619,0), MATCH("Filled Female",'Uganda workforce data - raw'!$A$4:$F$4,0))*INDEX('Mapping cadres'!$B$1:$Z$616,MATCH($B569, 'Mapping cadres'!$B$1:$B$616,0), MATCH(AV$32,'Mapping cadres'!$B$1:$Z$1,0))</f>
        <v>26</v>
      </c>
      <c r="AW569" s="226">
        <f>INDEX('Uganda workforce data - raw'!$A$4:$F$619,MATCH($B569, 'Uganda workforce data - raw'!$B$4:$B$619,0), MATCH("Filled Female",'Uganda workforce data - raw'!$A$4:$F$4,0))*INDEX('Mapping cadres'!$B$1:$Z$616,MATCH($B569, 'Mapping cadres'!$B$1:$B$616,0), MATCH(AW$32,'Mapping cadres'!$B$1:$Z$1,0))</f>
        <v>0</v>
      </c>
      <c r="AX569" s="226">
        <f>INDEX('Uganda workforce data - raw'!$A$4:$F$619,MATCH($B569, 'Uganda workforce data - raw'!$B$4:$B$619,0), MATCH("Filled Female",'Uganda workforce data - raw'!$A$4:$F$4,0))*INDEX('Mapping cadres'!$B$1:$Z$616,MATCH($B569, 'Mapping cadres'!$B$1:$B$616,0), MATCH(AX$32,'Mapping cadres'!$B$1:$Z$1,0))</f>
        <v>0</v>
      </c>
      <c r="AY569" s="226">
        <f t="shared" si="197"/>
        <v>0</v>
      </c>
      <c r="AZ569" s="226">
        <f t="shared" si="198"/>
        <v>0</v>
      </c>
      <c r="BA569" s="226">
        <f t="shared" si="199"/>
        <v>0</v>
      </c>
      <c r="BB569" s="226">
        <f t="shared" si="200"/>
        <v>0</v>
      </c>
      <c r="BC569" s="226">
        <f t="shared" si="201"/>
        <v>0</v>
      </c>
      <c r="BD569" s="226">
        <f t="shared" si="202"/>
        <v>0</v>
      </c>
      <c r="BE569" s="226">
        <f t="shared" si="203"/>
        <v>0</v>
      </c>
      <c r="BF569" s="226">
        <f t="shared" si="204"/>
        <v>0</v>
      </c>
      <c r="BG569" s="226">
        <f t="shared" si="205"/>
        <v>0</v>
      </c>
      <c r="BH569" s="226">
        <f t="shared" si="206"/>
        <v>0</v>
      </c>
      <c r="BI569" s="226">
        <f t="shared" si="207"/>
        <v>0</v>
      </c>
      <c r="BJ569" s="226">
        <f t="shared" si="208"/>
        <v>0</v>
      </c>
      <c r="BK569" s="226">
        <f t="shared" si="209"/>
        <v>0</v>
      </c>
      <c r="BL569" s="226">
        <f t="shared" si="210"/>
        <v>0</v>
      </c>
      <c r="BM569" s="226">
        <f t="shared" si="211"/>
        <v>0</v>
      </c>
      <c r="BN569" s="226">
        <f t="shared" si="212"/>
        <v>0</v>
      </c>
      <c r="BO569" s="226">
        <f t="shared" si="213"/>
        <v>0</v>
      </c>
      <c r="BP569" s="226">
        <f t="shared" si="214"/>
        <v>0</v>
      </c>
      <c r="BQ569" s="226">
        <f t="shared" si="215"/>
        <v>0</v>
      </c>
      <c r="BR569" s="226">
        <f t="shared" si="216"/>
        <v>0</v>
      </c>
      <c r="BS569" s="226">
        <f t="shared" si="217"/>
        <v>0</v>
      </c>
      <c r="BT569" s="226">
        <f t="shared" si="218"/>
        <v>68</v>
      </c>
      <c r="BU569" s="226">
        <f t="shared" si="219"/>
        <v>0</v>
      </c>
      <c r="BV569" s="226">
        <f t="shared" si="220"/>
        <v>0</v>
      </c>
    </row>
    <row r="570" spans="1:74">
      <c r="A570" s="226">
        <v>538</v>
      </c>
      <c r="B570" s="226" t="s">
        <v>1835</v>
      </c>
      <c r="C570" s="226">
        <f>INDEX('Uganda workforce data - raw'!$A$4:$F$619,MATCH($B570, 'Uganda workforce data - raw'!$B$4:$B$619,0), MATCH("Filled Male",'Uganda workforce data - raw'!$A$4:$F$4,0))*INDEX('Mapping cadres'!$B$1:$Z$616,MATCH($B570, 'Mapping cadres'!$B$1:$B$616,0), MATCH(C$32,'Mapping cadres'!$B$1:$Z$1,0))</f>
        <v>50</v>
      </c>
      <c r="D570" s="226">
        <f>INDEX('Uganda workforce data - raw'!$A$4:$F$619,MATCH($B570, 'Uganda workforce data - raw'!$B$4:$B$619,0), MATCH("Filled Male",'Uganda workforce data - raw'!$A$4:$F$4,0))*INDEX('Mapping cadres'!$B$1:$Z$616,MATCH($B570, 'Mapping cadres'!$B$1:$B$616,0), MATCH(D$32,'Mapping cadres'!$B$1:$Z$1,0))</f>
        <v>0</v>
      </c>
      <c r="E570" s="226">
        <f>INDEX('Uganda workforce data - raw'!$A$4:$F$619,MATCH($B570, 'Uganda workforce data - raw'!$B$4:$B$619,0), MATCH("Filled Male",'Uganda workforce data - raw'!$A$4:$F$4,0))*INDEX('Mapping cadres'!$B$1:$Z$616,MATCH($B570, 'Mapping cadres'!$B$1:$B$616,0), MATCH(E$32,'Mapping cadres'!$B$1:$Z$1,0))</f>
        <v>0</v>
      </c>
      <c r="F570" s="226">
        <f>INDEX('Uganda workforce data - raw'!$A$4:$F$619,MATCH($B570, 'Uganda workforce data - raw'!$B$4:$B$619,0), MATCH("Filled Male",'Uganda workforce data - raw'!$A$4:$F$4,0))*INDEX('Mapping cadres'!$B$1:$Z$616,MATCH($B570, 'Mapping cadres'!$B$1:$B$616,0), MATCH(F$32,'Mapping cadres'!$B$1:$Z$1,0))</f>
        <v>0</v>
      </c>
      <c r="G570" s="226">
        <f>INDEX('Uganda workforce data - raw'!$A$4:$F$619,MATCH($B570, 'Uganda workforce data - raw'!$B$4:$B$619,0), MATCH("Filled Male",'Uganda workforce data - raw'!$A$4:$F$4,0))*INDEX('Mapping cadres'!$B$1:$Z$616,MATCH($B570, 'Mapping cadres'!$B$1:$B$616,0), MATCH(G$32,'Mapping cadres'!$B$1:$Z$1,0))</f>
        <v>0</v>
      </c>
      <c r="H570" s="226">
        <f>INDEX('Uganda workforce data - raw'!$A$4:$F$619,MATCH($B570, 'Uganda workforce data - raw'!$B$4:$B$619,0), MATCH("Filled Male",'Uganda workforce data - raw'!$A$4:$F$4,0))*INDEX('Mapping cadres'!$B$1:$Z$616,MATCH($B570, 'Mapping cadres'!$B$1:$B$616,0), MATCH(H$32,'Mapping cadres'!$B$1:$Z$1,0))</f>
        <v>0</v>
      </c>
      <c r="I570" s="226">
        <f>INDEX('Uganda workforce data - raw'!$A$4:$F$619,MATCH($B570, 'Uganda workforce data - raw'!$B$4:$B$619,0), MATCH("Filled Male",'Uganda workforce data - raw'!$A$4:$F$4,0))*INDEX('Mapping cadres'!$B$1:$Z$616,MATCH($B570, 'Mapping cadres'!$B$1:$B$616,0), MATCH(I$32,'Mapping cadres'!$B$1:$Z$1,0))</f>
        <v>0</v>
      </c>
      <c r="J570" s="226">
        <f>INDEX('Uganda workforce data - raw'!$A$4:$F$619,MATCH($B570, 'Uganda workforce data - raw'!$B$4:$B$619,0), MATCH("Filled Male",'Uganda workforce data - raw'!$A$4:$F$4,0))*INDEX('Mapping cadres'!$B$1:$Z$616,MATCH($B570, 'Mapping cadres'!$B$1:$B$616,0), MATCH(J$32,'Mapping cadres'!$B$1:$Z$1,0))</f>
        <v>0</v>
      </c>
      <c r="K570" s="226">
        <f>INDEX('Uganda workforce data - raw'!$A$4:$F$619,MATCH($B570, 'Uganda workforce data - raw'!$B$4:$B$619,0), MATCH("Filled Male",'Uganda workforce data - raw'!$A$4:$F$4,0))*INDEX('Mapping cadres'!$B$1:$Z$616,MATCH($B570, 'Mapping cadres'!$B$1:$B$616,0), MATCH(K$32,'Mapping cadres'!$B$1:$Z$1,0))</f>
        <v>0</v>
      </c>
      <c r="L570" s="226">
        <f>INDEX('Uganda workforce data - raw'!$A$4:$F$619,MATCH($B570, 'Uganda workforce data - raw'!$B$4:$B$619,0), MATCH("Filled Male",'Uganda workforce data - raw'!$A$4:$F$4,0))*INDEX('Mapping cadres'!$B$1:$Z$616,MATCH($B570, 'Mapping cadres'!$B$1:$B$616,0), MATCH(L$32,'Mapping cadres'!$B$1:$Z$1,0))</f>
        <v>0</v>
      </c>
      <c r="M570" s="226">
        <f>INDEX('Uganda workforce data - raw'!$A$4:$F$619,MATCH($B570, 'Uganda workforce data - raw'!$B$4:$B$619,0), MATCH("Filled Male",'Uganda workforce data - raw'!$A$4:$F$4,0))*INDEX('Mapping cadres'!$B$1:$Z$616,MATCH($B570, 'Mapping cadres'!$B$1:$B$616,0), MATCH(M$32,'Mapping cadres'!$B$1:$Z$1,0))</f>
        <v>0</v>
      </c>
      <c r="N570" s="226">
        <f>INDEX('Uganda workforce data - raw'!$A$4:$F$619,MATCH($B570, 'Uganda workforce data - raw'!$B$4:$B$619,0), MATCH("Filled Male",'Uganda workforce data - raw'!$A$4:$F$4,0))*INDEX('Mapping cadres'!$B$1:$Z$616,MATCH($B570, 'Mapping cadres'!$B$1:$B$616,0), MATCH(N$32,'Mapping cadres'!$B$1:$Z$1,0))</f>
        <v>0</v>
      </c>
      <c r="O570" s="226">
        <f>INDEX('Uganda workforce data - raw'!$A$4:$F$619,MATCH($B570, 'Uganda workforce data - raw'!$B$4:$B$619,0), MATCH("Filled Male",'Uganda workforce data - raw'!$A$4:$F$4,0))*INDEX('Mapping cadres'!$B$1:$Z$616,MATCH($B570, 'Mapping cadres'!$B$1:$B$616,0), MATCH(O$32,'Mapping cadres'!$B$1:$Z$1,0))</f>
        <v>0</v>
      </c>
      <c r="P570" s="226">
        <f>INDEX('Uganda workforce data - raw'!$A$4:$F$619,MATCH($B570, 'Uganda workforce data - raw'!$B$4:$B$619,0), MATCH("Filled Male",'Uganda workforce data - raw'!$A$4:$F$4,0))*INDEX('Mapping cadres'!$B$1:$Z$616,MATCH($B570, 'Mapping cadres'!$B$1:$B$616,0), MATCH(P$32,'Mapping cadres'!$B$1:$Z$1,0))</f>
        <v>0</v>
      </c>
      <c r="Q570" s="226">
        <f>INDEX('Uganda workforce data - raw'!$A$4:$F$619,MATCH($B570, 'Uganda workforce data - raw'!$B$4:$B$619,0), MATCH("Filled Male",'Uganda workforce data - raw'!$A$4:$F$4,0))*INDEX('Mapping cadres'!$B$1:$Z$616,MATCH($B570, 'Mapping cadres'!$B$1:$B$616,0), MATCH(Q$32,'Mapping cadres'!$B$1:$Z$1,0))</f>
        <v>0</v>
      </c>
      <c r="R570" s="226">
        <f>INDEX('Uganda workforce data - raw'!$A$4:$F$619,MATCH($B570, 'Uganda workforce data - raw'!$B$4:$B$619,0), MATCH("Filled Male",'Uganda workforce data - raw'!$A$4:$F$4,0))*INDEX('Mapping cadres'!$B$1:$Z$616,MATCH($B570, 'Mapping cadres'!$B$1:$B$616,0), MATCH(R$32,'Mapping cadres'!$B$1:$Z$1,0))</f>
        <v>0</v>
      </c>
      <c r="S570" s="226">
        <f>INDEX('Uganda workforce data - raw'!$A$4:$F$619,MATCH($B570, 'Uganda workforce data - raw'!$B$4:$B$619,0), MATCH("Filled Male",'Uganda workforce data - raw'!$A$4:$F$4,0))*INDEX('Mapping cadres'!$B$1:$Z$616,MATCH($B570, 'Mapping cadres'!$B$1:$B$616,0), MATCH(S$32,'Mapping cadres'!$B$1:$Z$1,0))</f>
        <v>0</v>
      </c>
      <c r="T570" s="226">
        <f>INDEX('Uganda workforce data - raw'!$A$4:$F$619,MATCH($B570, 'Uganda workforce data - raw'!$B$4:$B$619,0), MATCH("Filled Male",'Uganda workforce data - raw'!$A$4:$F$4,0))*INDEX('Mapping cadres'!$B$1:$Z$616,MATCH($B570, 'Mapping cadres'!$B$1:$B$616,0), MATCH(T$32,'Mapping cadres'!$B$1:$Z$1,0))</f>
        <v>0</v>
      </c>
      <c r="U570" s="226">
        <f>INDEX('Uganda workforce data - raw'!$A$4:$F$619,MATCH($B570, 'Uganda workforce data - raw'!$B$4:$B$619,0), MATCH("Filled Male",'Uganda workforce data - raw'!$A$4:$F$4,0))*INDEX('Mapping cadres'!$B$1:$Z$616,MATCH($B570, 'Mapping cadres'!$B$1:$B$616,0), MATCH(U$32,'Mapping cadres'!$B$1:$Z$1,0))</f>
        <v>0</v>
      </c>
      <c r="V570" s="226">
        <f>INDEX('Uganda workforce data - raw'!$A$4:$F$619,MATCH($B570, 'Uganda workforce data - raw'!$B$4:$B$619,0), MATCH("Filled Male",'Uganda workforce data - raw'!$A$4:$F$4,0))*INDEX('Mapping cadres'!$B$1:$Z$616,MATCH($B570, 'Mapping cadres'!$B$1:$B$616,0), MATCH(V$32,'Mapping cadres'!$B$1:$Z$1,0))</f>
        <v>0</v>
      </c>
      <c r="W570" s="226">
        <f>INDEX('Uganda workforce data - raw'!$A$4:$F$619,MATCH($B570, 'Uganda workforce data - raw'!$B$4:$B$619,0), MATCH("Filled Male",'Uganda workforce data - raw'!$A$4:$F$4,0))*INDEX('Mapping cadres'!$B$1:$Z$616,MATCH($B570, 'Mapping cadres'!$B$1:$B$616,0), MATCH(W$32,'Mapping cadres'!$B$1:$Z$1,0))</f>
        <v>0</v>
      </c>
      <c r="X570" s="226">
        <f>INDEX('Uganda workforce data - raw'!$A$4:$F$619,MATCH($B570, 'Uganda workforce data - raw'!$B$4:$B$619,0), MATCH("Filled Male",'Uganda workforce data - raw'!$A$4:$F$4,0))*INDEX('Mapping cadres'!$B$1:$Z$616,MATCH($B570, 'Mapping cadres'!$B$1:$B$616,0), MATCH(X$32,'Mapping cadres'!$B$1:$Z$1,0))</f>
        <v>0</v>
      </c>
      <c r="Y570" s="226">
        <f>INDEX('Uganda workforce data - raw'!$A$4:$F$619,MATCH($B570, 'Uganda workforce data - raw'!$B$4:$B$619,0), MATCH("Filled Male",'Uganda workforce data - raw'!$A$4:$F$4,0))*INDEX('Mapping cadres'!$B$1:$Z$616,MATCH($B570, 'Mapping cadres'!$B$1:$B$616,0), MATCH(Y$32,'Mapping cadres'!$B$1:$Z$1,0))</f>
        <v>0</v>
      </c>
      <c r="Z570" s="226">
        <f>INDEX('Uganda workforce data - raw'!$A$4:$F$619,MATCH($B570, 'Uganda workforce data - raw'!$B$4:$B$619,0), MATCH("Filled Male",'Uganda workforce data - raw'!$A$4:$F$4,0))*INDEX('Mapping cadres'!$B$1:$Z$616,MATCH($B570, 'Mapping cadres'!$B$1:$B$616,0), MATCH(Z$32,'Mapping cadres'!$B$1:$Z$1,0))</f>
        <v>0</v>
      </c>
      <c r="AA570" s="226">
        <f>INDEX('Uganda workforce data - raw'!$A$4:$F$619,MATCH($B570, 'Uganda workforce data - raw'!$B$4:$B$619,0), MATCH("Filled Female",'Uganda workforce data - raw'!$A$4:$F$4,0))*INDEX('Mapping cadres'!$B$1:$Z$616,MATCH($B570, 'Mapping cadres'!$B$1:$B$616,0), MATCH(AA$32,'Mapping cadres'!$B$1:$Z$1,0))</f>
        <v>53</v>
      </c>
      <c r="AB570" s="226">
        <f>INDEX('Uganda workforce data - raw'!$A$4:$F$619,MATCH($B570, 'Uganda workforce data - raw'!$B$4:$B$619,0), MATCH("Filled Female",'Uganda workforce data - raw'!$A$4:$F$4,0))*INDEX('Mapping cadres'!$B$1:$Z$616,MATCH($B570, 'Mapping cadres'!$B$1:$B$616,0), MATCH(AB$32,'Mapping cadres'!$B$1:$Z$1,0))</f>
        <v>0</v>
      </c>
      <c r="AC570" s="226">
        <f>INDEX('Uganda workforce data - raw'!$A$4:$F$619,MATCH($B570, 'Uganda workforce data - raw'!$B$4:$B$619,0), MATCH("Filled Female",'Uganda workforce data - raw'!$A$4:$F$4,0))*INDEX('Mapping cadres'!$B$1:$Z$616,MATCH($B570, 'Mapping cadres'!$B$1:$B$616,0), MATCH(AC$32,'Mapping cadres'!$B$1:$Z$1,0))</f>
        <v>0</v>
      </c>
      <c r="AD570" s="226">
        <f>INDEX('Uganda workforce data - raw'!$A$4:$F$619,MATCH($B570, 'Uganda workforce data - raw'!$B$4:$B$619,0), MATCH("Filled Female",'Uganda workforce data - raw'!$A$4:$F$4,0))*INDEX('Mapping cadres'!$B$1:$Z$616,MATCH($B570, 'Mapping cadres'!$B$1:$B$616,0), MATCH(AD$32,'Mapping cadres'!$B$1:$Z$1,0))</f>
        <v>0</v>
      </c>
      <c r="AE570" s="226">
        <f>INDEX('Uganda workforce data - raw'!$A$4:$F$619,MATCH($B570, 'Uganda workforce data - raw'!$B$4:$B$619,0), MATCH("Filled Female",'Uganda workforce data - raw'!$A$4:$F$4,0))*INDEX('Mapping cadres'!$B$1:$Z$616,MATCH($B570, 'Mapping cadres'!$B$1:$B$616,0), MATCH(AE$32,'Mapping cadres'!$B$1:$Z$1,0))</f>
        <v>0</v>
      </c>
      <c r="AF570" s="226">
        <f>INDEX('Uganda workforce data - raw'!$A$4:$F$619,MATCH($B570, 'Uganda workforce data - raw'!$B$4:$B$619,0), MATCH("Filled Female",'Uganda workforce data - raw'!$A$4:$F$4,0))*INDEX('Mapping cadres'!$B$1:$Z$616,MATCH($B570, 'Mapping cadres'!$B$1:$B$616,0), MATCH(AF$32,'Mapping cadres'!$B$1:$Z$1,0))</f>
        <v>0</v>
      </c>
      <c r="AG570" s="226">
        <f>INDEX('Uganda workforce data - raw'!$A$4:$F$619,MATCH($B570, 'Uganda workforce data - raw'!$B$4:$B$619,0), MATCH("Filled Female",'Uganda workforce data - raw'!$A$4:$F$4,0))*INDEX('Mapping cadres'!$B$1:$Z$616,MATCH($B570, 'Mapping cadres'!$B$1:$B$616,0), MATCH(AG$32,'Mapping cadres'!$B$1:$Z$1,0))</f>
        <v>0</v>
      </c>
      <c r="AH570" s="226">
        <f>INDEX('Uganda workforce data - raw'!$A$4:$F$619,MATCH($B570, 'Uganda workforce data - raw'!$B$4:$B$619,0), MATCH("Filled Female",'Uganda workforce data - raw'!$A$4:$F$4,0))*INDEX('Mapping cadres'!$B$1:$Z$616,MATCH($B570, 'Mapping cadres'!$B$1:$B$616,0), MATCH(AH$32,'Mapping cadres'!$B$1:$Z$1,0))</f>
        <v>0</v>
      </c>
      <c r="AI570" s="226">
        <f>INDEX('Uganda workforce data - raw'!$A$4:$F$619,MATCH($B570, 'Uganda workforce data - raw'!$B$4:$B$619,0), MATCH("Filled Female",'Uganda workforce data - raw'!$A$4:$F$4,0))*INDEX('Mapping cadres'!$B$1:$Z$616,MATCH($B570, 'Mapping cadres'!$B$1:$B$616,0), MATCH(AI$32,'Mapping cadres'!$B$1:$Z$1,0))</f>
        <v>0</v>
      </c>
      <c r="AJ570" s="226">
        <f>INDEX('Uganda workforce data - raw'!$A$4:$F$619,MATCH($B570, 'Uganda workforce data - raw'!$B$4:$B$619,0), MATCH("Filled Female",'Uganda workforce data - raw'!$A$4:$F$4,0))*INDEX('Mapping cadres'!$B$1:$Z$616,MATCH($B570, 'Mapping cadres'!$B$1:$B$616,0), MATCH(AJ$32,'Mapping cadres'!$B$1:$Z$1,0))</f>
        <v>0</v>
      </c>
      <c r="AK570" s="226">
        <f>INDEX('Uganda workforce data - raw'!$A$4:$F$619,MATCH($B570, 'Uganda workforce data - raw'!$B$4:$B$619,0), MATCH("Filled Female",'Uganda workforce data - raw'!$A$4:$F$4,0))*INDEX('Mapping cadres'!$B$1:$Z$616,MATCH($B570, 'Mapping cadres'!$B$1:$B$616,0), MATCH(AK$32,'Mapping cadres'!$B$1:$Z$1,0))</f>
        <v>0</v>
      </c>
      <c r="AL570" s="226">
        <f>INDEX('Uganda workforce data - raw'!$A$4:$F$619,MATCH($B570, 'Uganda workforce data - raw'!$B$4:$B$619,0), MATCH("Filled Female",'Uganda workforce data - raw'!$A$4:$F$4,0))*INDEX('Mapping cadres'!$B$1:$Z$616,MATCH($B570, 'Mapping cadres'!$B$1:$B$616,0), MATCH(AL$32,'Mapping cadres'!$B$1:$Z$1,0))</f>
        <v>0</v>
      </c>
      <c r="AM570" s="226">
        <f>INDEX('Uganda workforce data - raw'!$A$4:$F$619,MATCH($B570, 'Uganda workforce data - raw'!$B$4:$B$619,0), MATCH("Filled Female",'Uganda workforce data - raw'!$A$4:$F$4,0))*INDEX('Mapping cadres'!$B$1:$Z$616,MATCH($B570, 'Mapping cadres'!$B$1:$B$616,0), MATCH(AM$32,'Mapping cadres'!$B$1:$Z$1,0))</f>
        <v>0</v>
      </c>
      <c r="AN570" s="226">
        <f>INDEX('Uganda workforce data - raw'!$A$4:$F$619,MATCH($B570, 'Uganda workforce data - raw'!$B$4:$B$619,0), MATCH("Filled Female",'Uganda workforce data - raw'!$A$4:$F$4,0))*INDEX('Mapping cadres'!$B$1:$Z$616,MATCH($B570, 'Mapping cadres'!$B$1:$B$616,0), MATCH(AN$32,'Mapping cadres'!$B$1:$Z$1,0))</f>
        <v>0</v>
      </c>
      <c r="AO570" s="226">
        <f>INDEX('Uganda workforce data - raw'!$A$4:$F$619,MATCH($B570, 'Uganda workforce data - raw'!$B$4:$B$619,0), MATCH("Filled Female",'Uganda workforce data - raw'!$A$4:$F$4,0))*INDEX('Mapping cadres'!$B$1:$Z$616,MATCH($B570, 'Mapping cadres'!$B$1:$B$616,0), MATCH(AO$32,'Mapping cadres'!$B$1:$Z$1,0))</f>
        <v>0</v>
      </c>
      <c r="AP570" s="226">
        <f>INDEX('Uganda workforce data - raw'!$A$4:$F$619,MATCH($B570, 'Uganda workforce data - raw'!$B$4:$B$619,0), MATCH("Filled Female",'Uganda workforce data - raw'!$A$4:$F$4,0))*INDEX('Mapping cadres'!$B$1:$Z$616,MATCH($B570, 'Mapping cadres'!$B$1:$B$616,0), MATCH(AP$32,'Mapping cadres'!$B$1:$Z$1,0))</f>
        <v>0</v>
      </c>
      <c r="AQ570" s="226">
        <f>INDEX('Uganda workforce data - raw'!$A$4:$F$619,MATCH($B570, 'Uganda workforce data - raw'!$B$4:$B$619,0), MATCH("Filled Female",'Uganda workforce data - raw'!$A$4:$F$4,0))*INDEX('Mapping cadres'!$B$1:$Z$616,MATCH($B570, 'Mapping cadres'!$B$1:$B$616,0), MATCH(AQ$32,'Mapping cadres'!$B$1:$Z$1,0))</f>
        <v>0</v>
      </c>
      <c r="AR570" s="226">
        <f>INDEX('Uganda workforce data - raw'!$A$4:$F$619,MATCH($B570, 'Uganda workforce data - raw'!$B$4:$B$619,0), MATCH("Filled Female",'Uganda workforce data - raw'!$A$4:$F$4,0))*INDEX('Mapping cadres'!$B$1:$Z$616,MATCH($B570, 'Mapping cadres'!$B$1:$B$616,0), MATCH(AR$32,'Mapping cadres'!$B$1:$Z$1,0))</f>
        <v>0</v>
      </c>
      <c r="AS570" s="226">
        <f>INDEX('Uganda workforce data - raw'!$A$4:$F$619,MATCH($B570, 'Uganda workforce data - raw'!$B$4:$B$619,0), MATCH("Filled Female",'Uganda workforce data - raw'!$A$4:$F$4,0))*INDEX('Mapping cadres'!$B$1:$Z$616,MATCH($B570, 'Mapping cadres'!$B$1:$B$616,0), MATCH(AS$32,'Mapping cadres'!$B$1:$Z$1,0))</f>
        <v>0</v>
      </c>
      <c r="AT570" s="226">
        <f>INDEX('Uganda workforce data - raw'!$A$4:$F$619,MATCH($B570, 'Uganda workforce data - raw'!$B$4:$B$619,0), MATCH("Filled Female",'Uganda workforce data - raw'!$A$4:$F$4,0))*INDEX('Mapping cadres'!$B$1:$Z$616,MATCH($B570, 'Mapping cadres'!$B$1:$B$616,0), MATCH(AT$32,'Mapping cadres'!$B$1:$Z$1,0))</f>
        <v>0</v>
      </c>
      <c r="AU570" s="226">
        <f>INDEX('Uganda workforce data - raw'!$A$4:$F$619,MATCH($B570, 'Uganda workforce data - raw'!$B$4:$B$619,0), MATCH("Filled Female",'Uganda workforce data - raw'!$A$4:$F$4,0))*INDEX('Mapping cadres'!$B$1:$Z$616,MATCH($B570, 'Mapping cadres'!$B$1:$B$616,0), MATCH(AU$32,'Mapping cadres'!$B$1:$Z$1,0))</f>
        <v>0</v>
      </c>
      <c r="AV570" s="226">
        <f>INDEX('Uganda workforce data - raw'!$A$4:$F$619,MATCH($B570, 'Uganda workforce data - raw'!$B$4:$B$619,0), MATCH("Filled Female",'Uganda workforce data - raw'!$A$4:$F$4,0))*INDEX('Mapping cadres'!$B$1:$Z$616,MATCH($B570, 'Mapping cadres'!$B$1:$B$616,0), MATCH(AV$32,'Mapping cadres'!$B$1:$Z$1,0))</f>
        <v>0</v>
      </c>
      <c r="AW570" s="226">
        <f>INDEX('Uganda workforce data - raw'!$A$4:$F$619,MATCH($B570, 'Uganda workforce data - raw'!$B$4:$B$619,0), MATCH("Filled Female",'Uganda workforce data - raw'!$A$4:$F$4,0))*INDEX('Mapping cadres'!$B$1:$Z$616,MATCH($B570, 'Mapping cadres'!$B$1:$B$616,0), MATCH(AW$32,'Mapping cadres'!$B$1:$Z$1,0))</f>
        <v>0</v>
      </c>
      <c r="AX570" s="226">
        <f>INDEX('Uganda workforce data - raw'!$A$4:$F$619,MATCH($B570, 'Uganda workforce data - raw'!$B$4:$B$619,0), MATCH("Filled Female",'Uganda workforce data - raw'!$A$4:$F$4,0))*INDEX('Mapping cadres'!$B$1:$Z$616,MATCH($B570, 'Mapping cadres'!$B$1:$B$616,0), MATCH(AX$32,'Mapping cadres'!$B$1:$Z$1,0))</f>
        <v>0</v>
      </c>
      <c r="AY570" s="226">
        <f t="shared" si="197"/>
        <v>103</v>
      </c>
      <c r="AZ570" s="226">
        <f t="shared" si="198"/>
        <v>0</v>
      </c>
      <c r="BA570" s="226">
        <f t="shared" si="199"/>
        <v>0</v>
      </c>
      <c r="BB570" s="226">
        <f t="shared" si="200"/>
        <v>0</v>
      </c>
      <c r="BC570" s="226">
        <f t="shared" si="201"/>
        <v>0</v>
      </c>
      <c r="BD570" s="226">
        <f t="shared" si="202"/>
        <v>0</v>
      </c>
      <c r="BE570" s="226">
        <f t="shared" si="203"/>
        <v>0</v>
      </c>
      <c r="BF570" s="226">
        <f t="shared" si="204"/>
        <v>0</v>
      </c>
      <c r="BG570" s="226">
        <f t="shared" si="205"/>
        <v>0</v>
      </c>
      <c r="BH570" s="226">
        <f t="shared" si="206"/>
        <v>0</v>
      </c>
      <c r="BI570" s="226">
        <f t="shared" si="207"/>
        <v>0</v>
      </c>
      <c r="BJ570" s="226">
        <f t="shared" si="208"/>
        <v>0</v>
      </c>
      <c r="BK570" s="226">
        <f t="shared" si="209"/>
        <v>0</v>
      </c>
      <c r="BL570" s="226">
        <f t="shared" si="210"/>
        <v>0</v>
      </c>
      <c r="BM570" s="226">
        <f t="shared" si="211"/>
        <v>0</v>
      </c>
      <c r="BN570" s="226">
        <f t="shared" si="212"/>
        <v>0</v>
      </c>
      <c r="BO570" s="226">
        <f t="shared" si="213"/>
        <v>0</v>
      </c>
      <c r="BP570" s="226">
        <f t="shared" si="214"/>
        <v>0</v>
      </c>
      <c r="BQ570" s="226">
        <f t="shared" si="215"/>
        <v>0</v>
      </c>
      <c r="BR570" s="226">
        <f t="shared" si="216"/>
        <v>0</v>
      </c>
      <c r="BS570" s="226">
        <f t="shared" si="217"/>
        <v>0</v>
      </c>
      <c r="BT570" s="226">
        <f t="shared" si="218"/>
        <v>0</v>
      </c>
      <c r="BU570" s="226">
        <f t="shared" si="219"/>
        <v>0</v>
      </c>
      <c r="BV570" s="226">
        <f t="shared" si="220"/>
        <v>0</v>
      </c>
    </row>
    <row r="571" spans="1:74">
      <c r="A571" s="226">
        <v>539</v>
      </c>
      <c r="B571" s="226" t="s">
        <v>1836</v>
      </c>
      <c r="C571" s="226">
        <f>INDEX('Uganda workforce data - raw'!$A$4:$F$619,MATCH($B571, 'Uganda workforce data - raw'!$B$4:$B$619,0), MATCH("Filled Male",'Uganda workforce data - raw'!$A$4:$F$4,0))*INDEX('Mapping cadres'!$B$1:$Z$616,MATCH($B571, 'Mapping cadres'!$B$1:$B$616,0), MATCH(C$32,'Mapping cadres'!$B$1:$Z$1,0))</f>
        <v>6</v>
      </c>
      <c r="D571" s="226">
        <f>INDEX('Uganda workforce data - raw'!$A$4:$F$619,MATCH($B571, 'Uganda workforce data - raw'!$B$4:$B$619,0), MATCH("Filled Male",'Uganda workforce data - raw'!$A$4:$F$4,0))*INDEX('Mapping cadres'!$B$1:$Z$616,MATCH($B571, 'Mapping cadres'!$B$1:$B$616,0), MATCH(D$32,'Mapping cadres'!$B$1:$Z$1,0))</f>
        <v>0</v>
      </c>
      <c r="E571" s="226">
        <f>INDEX('Uganda workforce data - raw'!$A$4:$F$619,MATCH($B571, 'Uganda workforce data - raw'!$B$4:$B$619,0), MATCH("Filled Male",'Uganda workforce data - raw'!$A$4:$F$4,0))*INDEX('Mapping cadres'!$B$1:$Z$616,MATCH($B571, 'Mapping cadres'!$B$1:$B$616,0), MATCH(E$32,'Mapping cadres'!$B$1:$Z$1,0))</f>
        <v>0</v>
      </c>
      <c r="F571" s="226">
        <f>INDEX('Uganda workforce data - raw'!$A$4:$F$619,MATCH($B571, 'Uganda workforce data - raw'!$B$4:$B$619,0), MATCH("Filled Male",'Uganda workforce data - raw'!$A$4:$F$4,0))*INDEX('Mapping cadres'!$B$1:$Z$616,MATCH($B571, 'Mapping cadres'!$B$1:$B$616,0), MATCH(F$32,'Mapping cadres'!$B$1:$Z$1,0))</f>
        <v>0</v>
      </c>
      <c r="G571" s="226">
        <f>INDEX('Uganda workforce data - raw'!$A$4:$F$619,MATCH($B571, 'Uganda workforce data - raw'!$B$4:$B$619,0), MATCH("Filled Male",'Uganda workforce data - raw'!$A$4:$F$4,0))*INDEX('Mapping cadres'!$B$1:$Z$616,MATCH($B571, 'Mapping cadres'!$B$1:$B$616,0), MATCH(G$32,'Mapping cadres'!$B$1:$Z$1,0))</f>
        <v>0</v>
      </c>
      <c r="H571" s="226">
        <f>INDEX('Uganda workforce data - raw'!$A$4:$F$619,MATCH($B571, 'Uganda workforce data - raw'!$B$4:$B$619,0), MATCH("Filled Male",'Uganda workforce data - raw'!$A$4:$F$4,0))*INDEX('Mapping cadres'!$B$1:$Z$616,MATCH($B571, 'Mapping cadres'!$B$1:$B$616,0), MATCH(H$32,'Mapping cadres'!$B$1:$Z$1,0))</f>
        <v>0</v>
      </c>
      <c r="I571" s="226">
        <f>INDEX('Uganda workforce data - raw'!$A$4:$F$619,MATCH($B571, 'Uganda workforce data - raw'!$B$4:$B$619,0), MATCH("Filled Male",'Uganda workforce data - raw'!$A$4:$F$4,0))*INDEX('Mapping cadres'!$B$1:$Z$616,MATCH($B571, 'Mapping cadres'!$B$1:$B$616,0), MATCH(I$32,'Mapping cadres'!$B$1:$Z$1,0))</f>
        <v>0</v>
      </c>
      <c r="J571" s="226">
        <f>INDEX('Uganda workforce data - raw'!$A$4:$F$619,MATCH($B571, 'Uganda workforce data - raw'!$B$4:$B$619,0), MATCH("Filled Male",'Uganda workforce data - raw'!$A$4:$F$4,0))*INDEX('Mapping cadres'!$B$1:$Z$616,MATCH($B571, 'Mapping cadres'!$B$1:$B$616,0), MATCH(J$32,'Mapping cadres'!$B$1:$Z$1,0))</f>
        <v>0</v>
      </c>
      <c r="K571" s="226">
        <f>INDEX('Uganda workforce data - raw'!$A$4:$F$619,MATCH($B571, 'Uganda workforce data - raw'!$B$4:$B$619,0), MATCH("Filled Male",'Uganda workforce data - raw'!$A$4:$F$4,0))*INDEX('Mapping cadres'!$B$1:$Z$616,MATCH($B571, 'Mapping cadres'!$B$1:$B$616,0), MATCH(K$32,'Mapping cadres'!$B$1:$Z$1,0))</f>
        <v>0</v>
      </c>
      <c r="L571" s="226">
        <f>INDEX('Uganda workforce data - raw'!$A$4:$F$619,MATCH($B571, 'Uganda workforce data - raw'!$B$4:$B$619,0), MATCH("Filled Male",'Uganda workforce data - raw'!$A$4:$F$4,0))*INDEX('Mapping cadres'!$B$1:$Z$616,MATCH($B571, 'Mapping cadres'!$B$1:$B$616,0), MATCH(L$32,'Mapping cadres'!$B$1:$Z$1,0))</f>
        <v>0</v>
      </c>
      <c r="M571" s="226">
        <f>INDEX('Uganda workforce data - raw'!$A$4:$F$619,MATCH($B571, 'Uganda workforce data - raw'!$B$4:$B$619,0), MATCH("Filled Male",'Uganda workforce data - raw'!$A$4:$F$4,0))*INDEX('Mapping cadres'!$B$1:$Z$616,MATCH($B571, 'Mapping cadres'!$B$1:$B$616,0), MATCH(M$32,'Mapping cadres'!$B$1:$Z$1,0))</f>
        <v>0</v>
      </c>
      <c r="N571" s="226">
        <f>INDEX('Uganda workforce data - raw'!$A$4:$F$619,MATCH($B571, 'Uganda workforce data - raw'!$B$4:$B$619,0), MATCH("Filled Male",'Uganda workforce data - raw'!$A$4:$F$4,0))*INDEX('Mapping cadres'!$B$1:$Z$616,MATCH($B571, 'Mapping cadres'!$B$1:$B$616,0), MATCH(N$32,'Mapping cadres'!$B$1:$Z$1,0))</f>
        <v>0</v>
      </c>
      <c r="O571" s="226">
        <f>INDEX('Uganda workforce data - raw'!$A$4:$F$619,MATCH($B571, 'Uganda workforce data - raw'!$B$4:$B$619,0), MATCH("Filled Male",'Uganda workforce data - raw'!$A$4:$F$4,0))*INDEX('Mapping cadres'!$B$1:$Z$616,MATCH($B571, 'Mapping cadres'!$B$1:$B$616,0), MATCH(O$32,'Mapping cadres'!$B$1:$Z$1,0))</f>
        <v>0</v>
      </c>
      <c r="P571" s="226">
        <f>INDEX('Uganda workforce data - raw'!$A$4:$F$619,MATCH($B571, 'Uganda workforce data - raw'!$B$4:$B$619,0), MATCH("Filled Male",'Uganda workforce data - raw'!$A$4:$F$4,0))*INDEX('Mapping cadres'!$B$1:$Z$616,MATCH($B571, 'Mapping cadres'!$B$1:$B$616,0), MATCH(P$32,'Mapping cadres'!$B$1:$Z$1,0))</f>
        <v>0</v>
      </c>
      <c r="Q571" s="226">
        <f>INDEX('Uganda workforce data - raw'!$A$4:$F$619,MATCH($B571, 'Uganda workforce data - raw'!$B$4:$B$619,0), MATCH("Filled Male",'Uganda workforce data - raw'!$A$4:$F$4,0))*INDEX('Mapping cadres'!$B$1:$Z$616,MATCH($B571, 'Mapping cadres'!$B$1:$B$616,0), MATCH(Q$32,'Mapping cadres'!$B$1:$Z$1,0))</f>
        <v>0</v>
      </c>
      <c r="R571" s="226">
        <f>INDEX('Uganda workforce data - raw'!$A$4:$F$619,MATCH($B571, 'Uganda workforce data - raw'!$B$4:$B$619,0), MATCH("Filled Male",'Uganda workforce data - raw'!$A$4:$F$4,0))*INDEX('Mapping cadres'!$B$1:$Z$616,MATCH($B571, 'Mapping cadres'!$B$1:$B$616,0), MATCH(R$32,'Mapping cadres'!$B$1:$Z$1,0))</f>
        <v>0</v>
      </c>
      <c r="S571" s="226">
        <f>INDEX('Uganda workforce data - raw'!$A$4:$F$619,MATCH($B571, 'Uganda workforce data - raw'!$B$4:$B$619,0), MATCH("Filled Male",'Uganda workforce data - raw'!$A$4:$F$4,0))*INDEX('Mapping cadres'!$B$1:$Z$616,MATCH($B571, 'Mapping cadres'!$B$1:$B$616,0), MATCH(S$32,'Mapping cadres'!$B$1:$Z$1,0))</f>
        <v>0</v>
      </c>
      <c r="T571" s="226">
        <f>INDEX('Uganda workforce data - raw'!$A$4:$F$619,MATCH($B571, 'Uganda workforce data - raw'!$B$4:$B$619,0), MATCH("Filled Male",'Uganda workforce data - raw'!$A$4:$F$4,0))*INDEX('Mapping cadres'!$B$1:$Z$616,MATCH($B571, 'Mapping cadres'!$B$1:$B$616,0), MATCH(T$32,'Mapping cadres'!$B$1:$Z$1,0))</f>
        <v>0</v>
      </c>
      <c r="U571" s="226">
        <f>INDEX('Uganda workforce data - raw'!$A$4:$F$619,MATCH($B571, 'Uganda workforce data - raw'!$B$4:$B$619,0), MATCH("Filled Male",'Uganda workforce data - raw'!$A$4:$F$4,0))*INDEX('Mapping cadres'!$B$1:$Z$616,MATCH($B571, 'Mapping cadres'!$B$1:$B$616,0), MATCH(U$32,'Mapping cadres'!$B$1:$Z$1,0))</f>
        <v>0</v>
      </c>
      <c r="V571" s="226">
        <f>INDEX('Uganda workforce data - raw'!$A$4:$F$619,MATCH($B571, 'Uganda workforce data - raw'!$B$4:$B$619,0), MATCH("Filled Male",'Uganda workforce data - raw'!$A$4:$F$4,0))*INDEX('Mapping cadres'!$B$1:$Z$616,MATCH($B571, 'Mapping cadres'!$B$1:$B$616,0), MATCH(V$32,'Mapping cadres'!$B$1:$Z$1,0))</f>
        <v>0</v>
      </c>
      <c r="W571" s="226">
        <f>INDEX('Uganda workforce data - raw'!$A$4:$F$619,MATCH($B571, 'Uganda workforce data - raw'!$B$4:$B$619,0), MATCH("Filled Male",'Uganda workforce data - raw'!$A$4:$F$4,0))*INDEX('Mapping cadres'!$B$1:$Z$616,MATCH($B571, 'Mapping cadres'!$B$1:$B$616,0), MATCH(W$32,'Mapping cadres'!$B$1:$Z$1,0))</f>
        <v>0</v>
      </c>
      <c r="X571" s="226">
        <f>INDEX('Uganda workforce data - raw'!$A$4:$F$619,MATCH($B571, 'Uganda workforce data - raw'!$B$4:$B$619,0), MATCH("Filled Male",'Uganda workforce data - raw'!$A$4:$F$4,0))*INDEX('Mapping cadres'!$B$1:$Z$616,MATCH($B571, 'Mapping cadres'!$B$1:$B$616,0), MATCH(X$32,'Mapping cadres'!$B$1:$Z$1,0))</f>
        <v>0</v>
      </c>
      <c r="Y571" s="226">
        <f>INDEX('Uganda workforce data - raw'!$A$4:$F$619,MATCH($B571, 'Uganda workforce data - raw'!$B$4:$B$619,0), MATCH("Filled Male",'Uganda workforce data - raw'!$A$4:$F$4,0))*INDEX('Mapping cadres'!$B$1:$Z$616,MATCH($B571, 'Mapping cadres'!$B$1:$B$616,0), MATCH(Y$32,'Mapping cadres'!$B$1:$Z$1,0))</f>
        <v>0</v>
      </c>
      <c r="Z571" s="226">
        <f>INDEX('Uganda workforce data - raw'!$A$4:$F$619,MATCH($B571, 'Uganda workforce data - raw'!$B$4:$B$619,0), MATCH("Filled Male",'Uganda workforce data - raw'!$A$4:$F$4,0))*INDEX('Mapping cadres'!$B$1:$Z$616,MATCH($B571, 'Mapping cadres'!$B$1:$B$616,0), MATCH(Z$32,'Mapping cadres'!$B$1:$Z$1,0))</f>
        <v>0</v>
      </c>
      <c r="AA571" s="226">
        <f>INDEX('Uganda workforce data - raw'!$A$4:$F$619,MATCH($B571, 'Uganda workforce data - raw'!$B$4:$B$619,0), MATCH("Filled Female",'Uganda workforce data - raw'!$A$4:$F$4,0))*INDEX('Mapping cadres'!$B$1:$Z$616,MATCH($B571, 'Mapping cadres'!$B$1:$B$616,0), MATCH(AA$32,'Mapping cadres'!$B$1:$Z$1,0))</f>
        <v>17</v>
      </c>
      <c r="AB571" s="226">
        <f>INDEX('Uganda workforce data - raw'!$A$4:$F$619,MATCH($B571, 'Uganda workforce data - raw'!$B$4:$B$619,0), MATCH("Filled Female",'Uganda workforce data - raw'!$A$4:$F$4,0))*INDEX('Mapping cadres'!$B$1:$Z$616,MATCH($B571, 'Mapping cadres'!$B$1:$B$616,0), MATCH(AB$32,'Mapping cadres'!$B$1:$Z$1,0))</f>
        <v>0</v>
      </c>
      <c r="AC571" s="226">
        <f>INDEX('Uganda workforce data - raw'!$A$4:$F$619,MATCH($B571, 'Uganda workforce data - raw'!$B$4:$B$619,0), MATCH("Filled Female",'Uganda workforce data - raw'!$A$4:$F$4,0))*INDEX('Mapping cadres'!$B$1:$Z$616,MATCH($B571, 'Mapping cadres'!$B$1:$B$616,0), MATCH(AC$32,'Mapping cadres'!$B$1:$Z$1,0))</f>
        <v>0</v>
      </c>
      <c r="AD571" s="226">
        <f>INDEX('Uganda workforce data - raw'!$A$4:$F$619,MATCH($B571, 'Uganda workforce data - raw'!$B$4:$B$619,0), MATCH("Filled Female",'Uganda workforce data - raw'!$A$4:$F$4,0))*INDEX('Mapping cadres'!$B$1:$Z$616,MATCH($B571, 'Mapping cadres'!$B$1:$B$616,0), MATCH(AD$32,'Mapping cadres'!$B$1:$Z$1,0))</f>
        <v>0</v>
      </c>
      <c r="AE571" s="226">
        <f>INDEX('Uganda workforce data - raw'!$A$4:$F$619,MATCH($B571, 'Uganda workforce data - raw'!$B$4:$B$619,0), MATCH("Filled Female",'Uganda workforce data - raw'!$A$4:$F$4,0))*INDEX('Mapping cadres'!$B$1:$Z$616,MATCH($B571, 'Mapping cadres'!$B$1:$B$616,0), MATCH(AE$32,'Mapping cadres'!$B$1:$Z$1,0))</f>
        <v>0</v>
      </c>
      <c r="AF571" s="226">
        <f>INDEX('Uganda workforce data - raw'!$A$4:$F$619,MATCH($B571, 'Uganda workforce data - raw'!$B$4:$B$619,0), MATCH("Filled Female",'Uganda workforce data - raw'!$A$4:$F$4,0))*INDEX('Mapping cadres'!$B$1:$Z$616,MATCH($B571, 'Mapping cadres'!$B$1:$B$616,0), MATCH(AF$32,'Mapping cadres'!$B$1:$Z$1,0))</f>
        <v>0</v>
      </c>
      <c r="AG571" s="226">
        <f>INDEX('Uganda workforce data - raw'!$A$4:$F$619,MATCH($B571, 'Uganda workforce data - raw'!$B$4:$B$619,0), MATCH("Filled Female",'Uganda workforce data - raw'!$A$4:$F$4,0))*INDEX('Mapping cadres'!$B$1:$Z$616,MATCH($B571, 'Mapping cadres'!$B$1:$B$616,0), MATCH(AG$32,'Mapping cadres'!$B$1:$Z$1,0))</f>
        <v>0</v>
      </c>
      <c r="AH571" s="226">
        <f>INDEX('Uganda workforce data - raw'!$A$4:$F$619,MATCH($B571, 'Uganda workforce data - raw'!$B$4:$B$619,0), MATCH("Filled Female",'Uganda workforce data - raw'!$A$4:$F$4,0))*INDEX('Mapping cadres'!$B$1:$Z$616,MATCH($B571, 'Mapping cadres'!$B$1:$B$616,0), MATCH(AH$32,'Mapping cadres'!$B$1:$Z$1,0))</f>
        <v>0</v>
      </c>
      <c r="AI571" s="226">
        <f>INDEX('Uganda workforce data - raw'!$A$4:$F$619,MATCH($B571, 'Uganda workforce data - raw'!$B$4:$B$619,0), MATCH("Filled Female",'Uganda workforce data - raw'!$A$4:$F$4,0))*INDEX('Mapping cadres'!$B$1:$Z$616,MATCH($B571, 'Mapping cadres'!$B$1:$B$616,0), MATCH(AI$32,'Mapping cadres'!$B$1:$Z$1,0))</f>
        <v>0</v>
      </c>
      <c r="AJ571" s="226">
        <f>INDEX('Uganda workforce data - raw'!$A$4:$F$619,MATCH($B571, 'Uganda workforce data - raw'!$B$4:$B$619,0), MATCH("Filled Female",'Uganda workforce data - raw'!$A$4:$F$4,0))*INDEX('Mapping cadres'!$B$1:$Z$616,MATCH($B571, 'Mapping cadres'!$B$1:$B$616,0), MATCH(AJ$32,'Mapping cadres'!$B$1:$Z$1,0))</f>
        <v>0</v>
      </c>
      <c r="AK571" s="226">
        <f>INDEX('Uganda workforce data - raw'!$A$4:$F$619,MATCH($B571, 'Uganda workforce data - raw'!$B$4:$B$619,0), MATCH("Filled Female",'Uganda workforce data - raw'!$A$4:$F$4,0))*INDEX('Mapping cadres'!$B$1:$Z$616,MATCH($B571, 'Mapping cadres'!$B$1:$B$616,0), MATCH(AK$32,'Mapping cadres'!$B$1:$Z$1,0))</f>
        <v>0</v>
      </c>
      <c r="AL571" s="226">
        <f>INDEX('Uganda workforce data - raw'!$A$4:$F$619,MATCH($B571, 'Uganda workforce data - raw'!$B$4:$B$619,0), MATCH("Filled Female",'Uganda workforce data - raw'!$A$4:$F$4,0))*INDEX('Mapping cadres'!$B$1:$Z$616,MATCH($B571, 'Mapping cadres'!$B$1:$B$616,0), MATCH(AL$32,'Mapping cadres'!$B$1:$Z$1,0))</f>
        <v>0</v>
      </c>
      <c r="AM571" s="226">
        <f>INDEX('Uganda workforce data - raw'!$A$4:$F$619,MATCH($B571, 'Uganda workforce data - raw'!$B$4:$B$619,0), MATCH("Filled Female",'Uganda workforce data - raw'!$A$4:$F$4,0))*INDEX('Mapping cadres'!$B$1:$Z$616,MATCH($B571, 'Mapping cadres'!$B$1:$B$616,0), MATCH(AM$32,'Mapping cadres'!$B$1:$Z$1,0))</f>
        <v>0</v>
      </c>
      <c r="AN571" s="226">
        <f>INDEX('Uganda workforce data - raw'!$A$4:$F$619,MATCH($B571, 'Uganda workforce data - raw'!$B$4:$B$619,0), MATCH("Filled Female",'Uganda workforce data - raw'!$A$4:$F$4,0))*INDEX('Mapping cadres'!$B$1:$Z$616,MATCH($B571, 'Mapping cadres'!$B$1:$B$616,0), MATCH(AN$32,'Mapping cadres'!$B$1:$Z$1,0))</f>
        <v>0</v>
      </c>
      <c r="AO571" s="226">
        <f>INDEX('Uganda workforce data - raw'!$A$4:$F$619,MATCH($B571, 'Uganda workforce data - raw'!$B$4:$B$619,0), MATCH("Filled Female",'Uganda workforce data - raw'!$A$4:$F$4,0))*INDEX('Mapping cadres'!$B$1:$Z$616,MATCH($B571, 'Mapping cadres'!$B$1:$B$616,0), MATCH(AO$32,'Mapping cadres'!$B$1:$Z$1,0))</f>
        <v>0</v>
      </c>
      <c r="AP571" s="226">
        <f>INDEX('Uganda workforce data - raw'!$A$4:$F$619,MATCH($B571, 'Uganda workforce data - raw'!$B$4:$B$619,0), MATCH("Filled Female",'Uganda workforce data - raw'!$A$4:$F$4,0))*INDEX('Mapping cadres'!$B$1:$Z$616,MATCH($B571, 'Mapping cadres'!$B$1:$B$616,0), MATCH(AP$32,'Mapping cadres'!$B$1:$Z$1,0))</f>
        <v>0</v>
      </c>
      <c r="AQ571" s="226">
        <f>INDEX('Uganda workforce data - raw'!$A$4:$F$619,MATCH($B571, 'Uganda workforce data - raw'!$B$4:$B$619,0), MATCH("Filled Female",'Uganda workforce data - raw'!$A$4:$F$4,0))*INDEX('Mapping cadres'!$B$1:$Z$616,MATCH($B571, 'Mapping cadres'!$B$1:$B$616,0), MATCH(AQ$32,'Mapping cadres'!$B$1:$Z$1,0))</f>
        <v>0</v>
      </c>
      <c r="AR571" s="226">
        <f>INDEX('Uganda workforce data - raw'!$A$4:$F$619,MATCH($B571, 'Uganda workforce data - raw'!$B$4:$B$619,0), MATCH("Filled Female",'Uganda workforce data - raw'!$A$4:$F$4,0))*INDEX('Mapping cadres'!$B$1:$Z$616,MATCH($B571, 'Mapping cadres'!$B$1:$B$616,0), MATCH(AR$32,'Mapping cadres'!$B$1:$Z$1,0))</f>
        <v>0</v>
      </c>
      <c r="AS571" s="226">
        <f>INDEX('Uganda workforce data - raw'!$A$4:$F$619,MATCH($B571, 'Uganda workforce data - raw'!$B$4:$B$619,0), MATCH("Filled Female",'Uganda workforce data - raw'!$A$4:$F$4,0))*INDEX('Mapping cadres'!$B$1:$Z$616,MATCH($B571, 'Mapping cadres'!$B$1:$B$616,0), MATCH(AS$32,'Mapping cadres'!$B$1:$Z$1,0))</f>
        <v>0</v>
      </c>
      <c r="AT571" s="226">
        <f>INDEX('Uganda workforce data - raw'!$A$4:$F$619,MATCH($B571, 'Uganda workforce data - raw'!$B$4:$B$619,0), MATCH("Filled Female",'Uganda workforce data - raw'!$A$4:$F$4,0))*INDEX('Mapping cadres'!$B$1:$Z$616,MATCH($B571, 'Mapping cadres'!$B$1:$B$616,0), MATCH(AT$32,'Mapping cadres'!$B$1:$Z$1,0))</f>
        <v>0</v>
      </c>
      <c r="AU571" s="226">
        <f>INDEX('Uganda workforce data - raw'!$A$4:$F$619,MATCH($B571, 'Uganda workforce data - raw'!$B$4:$B$619,0), MATCH("Filled Female",'Uganda workforce data - raw'!$A$4:$F$4,0))*INDEX('Mapping cadres'!$B$1:$Z$616,MATCH($B571, 'Mapping cadres'!$B$1:$B$616,0), MATCH(AU$32,'Mapping cadres'!$B$1:$Z$1,0))</f>
        <v>0</v>
      </c>
      <c r="AV571" s="226">
        <f>INDEX('Uganda workforce data - raw'!$A$4:$F$619,MATCH($B571, 'Uganda workforce data - raw'!$B$4:$B$619,0), MATCH("Filled Female",'Uganda workforce data - raw'!$A$4:$F$4,0))*INDEX('Mapping cadres'!$B$1:$Z$616,MATCH($B571, 'Mapping cadres'!$B$1:$B$616,0), MATCH(AV$32,'Mapping cadres'!$B$1:$Z$1,0))</f>
        <v>0</v>
      </c>
      <c r="AW571" s="226">
        <f>INDEX('Uganda workforce data - raw'!$A$4:$F$619,MATCH($B571, 'Uganda workforce data - raw'!$B$4:$B$619,0), MATCH("Filled Female",'Uganda workforce data - raw'!$A$4:$F$4,0))*INDEX('Mapping cadres'!$B$1:$Z$616,MATCH($B571, 'Mapping cadres'!$B$1:$B$616,0), MATCH(AW$32,'Mapping cadres'!$B$1:$Z$1,0))</f>
        <v>0</v>
      </c>
      <c r="AX571" s="226">
        <f>INDEX('Uganda workforce data - raw'!$A$4:$F$619,MATCH($B571, 'Uganda workforce data - raw'!$B$4:$B$619,0), MATCH("Filled Female",'Uganda workforce data - raw'!$A$4:$F$4,0))*INDEX('Mapping cadres'!$B$1:$Z$616,MATCH($B571, 'Mapping cadres'!$B$1:$B$616,0), MATCH(AX$32,'Mapping cadres'!$B$1:$Z$1,0))</f>
        <v>0</v>
      </c>
      <c r="AY571" s="226">
        <f t="shared" si="197"/>
        <v>23</v>
      </c>
      <c r="AZ571" s="226">
        <f t="shared" si="198"/>
        <v>0</v>
      </c>
      <c r="BA571" s="226">
        <f t="shared" si="199"/>
        <v>0</v>
      </c>
      <c r="BB571" s="226">
        <f t="shared" si="200"/>
        <v>0</v>
      </c>
      <c r="BC571" s="226">
        <f t="shared" si="201"/>
        <v>0</v>
      </c>
      <c r="BD571" s="226">
        <f t="shared" si="202"/>
        <v>0</v>
      </c>
      <c r="BE571" s="226">
        <f t="shared" si="203"/>
        <v>0</v>
      </c>
      <c r="BF571" s="226">
        <f t="shared" si="204"/>
        <v>0</v>
      </c>
      <c r="BG571" s="226">
        <f t="shared" si="205"/>
        <v>0</v>
      </c>
      <c r="BH571" s="226">
        <f t="shared" si="206"/>
        <v>0</v>
      </c>
      <c r="BI571" s="226">
        <f t="shared" si="207"/>
        <v>0</v>
      </c>
      <c r="BJ571" s="226">
        <f t="shared" si="208"/>
        <v>0</v>
      </c>
      <c r="BK571" s="226">
        <f t="shared" si="209"/>
        <v>0</v>
      </c>
      <c r="BL571" s="226">
        <f t="shared" si="210"/>
        <v>0</v>
      </c>
      <c r="BM571" s="226">
        <f t="shared" si="211"/>
        <v>0</v>
      </c>
      <c r="BN571" s="226">
        <f t="shared" si="212"/>
        <v>0</v>
      </c>
      <c r="BO571" s="226">
        <f t="shared" si="213"/>
        <v>0</v>
      </c>
      <c r="BP571" s="226">
        <f t="shared" si="214"/>
        <v>0</v>
      </c>
      <c r="BQ571" s="226">
        <f t="shared" si="215"/>
        <v>0</v>
      </c>
      <c r="BR571" s="226">
        <f t="shared" si="216"/>
        <v>0</v>
      </c>
      <c r="BS571" s="226">
        <f t="shared" si="217"/>
        <v>0</v>
      </c>
      <c r="BT571" s="226">
        <f t="shared" si="218"/>
        <v>0</v>
      </c>
      <c r="BU571" s="226">
        <f t="shared" si="219"/>
        <v>0</v>
      </c>
      <c r="BV571" s="226">
        <f t="shared" si="220"/>
        <v>0</v>
      </c>
    </row>
    <row r="572" spans="1:74">
      <c r="A572" s="226">
        <v>540</v>
      </c>
      <c r="B572" s="226" t="s">
        <v>1837</v>
      </c>
      <c r="C572" s="226">
        <f>INDEX('Uganda workforce data - raw'!$A$4:$F$619,MATCH($B572, 'Uganda workforce data - raw'!$B$4:$B$619,0), MATCH("Filled Male",'Uganda workforce data - raw'!$A$4:$F$4,0))*INDEX('Mapping cadres'!$B$1:$Z$616,MATCH($B572, 'Mapping cadres'!$B$1:$B$616,0), MATCH(C$32,'Mapping cadres'!$B$1:$Z$1,0))</f>
        <v>43</v>
      </c>
      <c r="D572" s="226">
        <f>INDEX('Uganda workforce data - raw'!$A$4:$F$619,MATCH($B572, 'Uganda workforce data - raw'!$B$4:$B$619,0), MATCH("Filled Male",'Uganda workforce data - raw'!$A$4:$F$4,0))*INDEX('Mapping cadres'!$B$1:$Z$616,MATCH($B572, 'Mapping cadres'!$B$1:$B$616,0), MATCH(D$32,'Mapping cadres'!$B$1:$Z$1,0))</f>
        <v>0</v>
      </c>
      <c r="E572" s="226">
        <f>INDEX('Uganda workforce data - raw'!$A$4:$F$619,MATCH($B572, 'Uganda workforce data - raw'!$B$4:$B$619,0), MATCH("Filled Male",'Uganda workforce data - raw'!$A$4:$F$4,0))*INDEX('Mapping cadres'!$B$1:$Z$616,MATCH($B572, 'Mapping cadres'!$B$1:$B$616,0), MATCH(E$32,'Mapping cadres'!$B$1:$Z$1,0))</f>
        <v>0</v>
      </c>
      <c r="F572" s="226">
        <f>INDEX('Uganda workforce data - raw'!$A$4:$F$619,MATCH($B572, 'Uganda workforce data - raw'!$B$4:$B$619,0), MATCH("Filled Male",'Uganda workforce data - raw'!$A$4:$F$4,0))*INDEX('Mapping cadres'!$B$1:$Z$616,MATCH($B572, 'Mapping cadres'!$B$1:$B$616,0), MATCH(F$32,'Mapping cadres'!$B$1:$Z$1,0))</f>
        <v>0</v>
      </c>
      <c r="G572" s="226">
        <f>INDEX('Uganda workforce data - raw'!$A$4:$F$619,MATCH($B572, 'Uganda workforce data - raw'!$B$4:$B$619,0), MATCH("Filled Male",'Uganda workforce data - raw'!$A$4:$F$4,0))*INDEX('Mapping cadres'!$B$1:$Z$616,MATCH($B572, 'Mapping cadres'!$B$1:$B$616,0), MATCH(G$32,'Mapping cadres'!$B$1:$Z$1,0))</f>
        <v>0</v>
      </c>
      <c r="H572" s="226">
        <f>INDEX('Uganda workforce data - raw'!$A$4:$F$619,MATCH($B572, 'Uganda workforce data - raw'!$B$4:$B$619,0), MATCH("Filled Male",'Uganda workforce data - raw'!$A$4:$F$4,0))*INDEX('Mapping cadres'!$B$1:$Z$616,MATCH($B572, 'Mapping cadres'!$B$1:$B$616,0), MATCH(H$32,'Mapping cadres'!$B$1:$Z$1,0))</f>
        <v>0</v>
      </c>
      <c r="I572" s="226">
        <f>INDEX('Uganda workforce data - raw'!$A$4:$F$619,MATCH($B572, 'Uganda workforce data - raw'!$B$4:$B$619,0), MATCH("Filled Male",'Uganda workforce data - raw'!$A$4:$F$4,0))*INDEX('Mapping cadres'!$B$1:$Z$616,MATCH($B572, 'Mapping cadres'!$B$1:$B$616,0), MATCH(I$32,'Mapping cadres'!$B$1:$Z$1,0))</f>
        <v>0</v>
      </c>
      <c r="J572" s="226">
        <f>INDEX('Uganda workforce data - raw'!$A$4:$F$619,MATCH($B572, 'Uganda workforce data - raw'!$B$4:$B$619,0), MATCH("Filled Male",'Uganda workforce data - raw'!$A$4:$F$4,0))*INDEX('Mapping cadres'!$B$1:$Z$616,MATCH($B572, 'Mapping cadres'!$B$1:$B$616,0), MATCH(J$32,'Mapping cadres'!$B$1:$Z$1,0))</f>
        <v>0</v>
      </c>
      <c r="K572" s="226">
        <f>INDEX('Uganda workforce data - raw'!$A$4:$F$619,MATCH($B572, 'Uganda workforce data - raw'!$B$4:$B$619,0), MATCH("Filled Male",'Uganda workforce data - raw'!$A$4:$F$4,0))*INDEX('Mapping cadres'!$B$1:$Z$616,MATCH($B572, 'Mapping cadres'!$B$1:$B$616,0), MATCH(K$32,'Mapping cadres'!$B$1:$Z$1,0))</f>
        <v>0</v>
      </c>
      <c r="L572" s="226">
        <f>INDEX('Uganda workforce data - raw'!$A$4:$F$619,MATCH($B572, 'Uganda workforce data - raw'!$B$4:$B$619,0), MATCH("Filled Male",'Uganda workforce data - raw'!$A$4:$F$4,0))*INDEX('Mapping cadres'!$B$1:$Z$616,MATCH($B572, 'Mapping cadres'!$B$1:$B$616,0), MATCH(L$32,'Mapping cadres'!$B$1:$Z$1,0))</f>
        <v>0</v>
      </c>
      <c r="M572" s="226">
        <f>INDEX('Uganda workforce data - raw'!$A$4:$F$619,MATCH($B572, 'Uganda workforce data - raw'!$B$4:$B$619,0), MATCH("Filled Male",'Uganda workforce data - raw'!$A$4:$F$4,0))*INDEX('Mapping cadres'!$B$1:$Z$616,MATCH($B572, 'Mapping cadres'!$B$1:$B$616,0), MATCH(M$32,'Mapping cadres'!$B$1:$Z$1,0))</f>
        <v>0</v>
      </c>
      <c r="N572" s="226">
        <f>INDEX('Uganda workforce data - raw'!$A$4:$F$619,MATCH($B572, 'Uganda workforce data - raw'!$B$4:$B$619,0), MATCH("Filled Male",'Uganda workforce data - raw'!$A$4:$F$4,0))*INDEX('Mapping cadres'!$B$1:$Z$616,MATCH($B572, 'Mapping cadres'!$B$1:$B$616,0), MATCH(N$32,'Mapping cadres'!$B$1:$Z$1,0))</f>
        <v>0</v>
      </c>
      <c r="O572" s="226">
        <f>INDEX('Uganda workforce data - raw'!$A$4:$F$619,MATCH($B572, 'Uganda workforce data - raw'!$B$4:$B$619,0), MATCH("Filled Male",'Uganda workforce data - raw'!$A$4:$F$4,0))*INDEX('Mapping cadres'!$B$1:$Z$616,MATCH($B572, 'Mapping cadres'!$B$1:$B$616,0), MATCH(O$32,'Mapping cadres'!$B$1:$Z$1,0))</f>
        <v>0</v>
      </c>
      <c r="P572" s="226">
        <f>INDEX('Uganda workforce data - raw'!$A$4:$F$619,MATCH($B572, 'Uganda workforce data - raw'!$B$4:$B$619,0), MATCH("Filled Male",'Uganda workforce data - raw'!$A$4:$F$4,0))*INDEX('Mapping cadres'!$B$1:$Z$616,MATCH($B572, 'Mapping cadres'!$B$1:$B$616,0), MATCH(P$32,'Mapping cadres'!$B$1:$Z$1,0))</f>
        <v>0</v>
      </c>
      <c r="Q572" s="226">
        <f>INDEX('Uganda workforce data - raw'!$A$4:$F$619,MATCH($B572, 'Uganda workforce data - raw'!$B$4:$B$619,0), MATCH("Filled Male",'Uganda workforce data - raw'!$A$4:$F$4,0))*INDEX('Mapping cadres'!$B$1:$Z$616,MATCH($B572, 'Mapping cadres'!$B$1:$B$616,0), MATCH(Q$32,'Mapping cadres'!$B$1:$Z$1,0))</f>
        <v>0</v>
      </c>
      <c r="R572" s="226">
        <f>INDEX('Uganda workforce data - raw'!$A$4:$F$619,MATCH($B572, 'Uganda workforce data - raw'!$B$4:$B$619,0), MATCH("Filled Male",'Uganda workforce data - raw'!$A$4:$F$4,0))*INDEX('Mapping cadres'!$B$1:$Z$616,MATCH($B572, 'Mapping cadres'!$B$1:$B$616,0), MATCH(R$32,'Mapping cadres'!$B$1:$Z$1,0))</f>
        <v>0</v>
      </c>
      <c r="S572" s="226">
        <f>INDEX('Uganda workforce data - raw'!$A$4:$F$619,MATCH($B572, 'Uganda workforce data - raw'!$B$4:$B$619,0), MATCH("Filled Male",'Uganda workforce data - raw'!$A$4:$F$4,0))*INDEX('Mapping cadres'!$B$1:$Z$616,MATCH($B572, 'Mapping cadres'!$B$1:$B$616,0), MATCH(S$32,'Mapping cadres'!$B$1:$Z$1,0))</f>
        <v>0</v>
      </c>
      <c r="T572" s="226">
        <f>INDEX('Uganda workforce data - raw'!$A$4:$F$619,MATCH($B572, 'Uganda workforce data - raw'!$B$4:$B$619,0), MATCH("Filled Male",'Uganda workforce data - raw'!$A$4:$F$4,0))*INDEX('Mapping cadres'!$B$1:$Z$616,MATCH($B572, 'Mapping cadres'!$B$1:$B$616,0), MATCH(T$32,'Mapping cadres'!$B$1:$Z$1,0))</f>
        <v>0</v>
      </c>
      <c r="U572" s="226">
        <f>INDEX('Uganda workforce data - raw'!$A$4:$F$619,MATCH($B572, 'Uganda workforce data - raw'!$B$4:$B$619,0), MATCH("Filled Male",'Uganda workforce data - raw'!$A$4:$F$4,0))*INDEX('Mapping cadres'!$B$1:$Z$616,MATCH($B572, 'Mapping cadres'!$B$1:$B$616,0), MATCH(U$32,'Mapping cadres'!$B$1:$Z$1,0))</f>
        <v>0</v>
      </c>
      <c r="V572" s="226">
        <f>INDEX('Uganda workforce data - raw'!$A$4:$F$619,MATCH($B572, 'Uganda workforce data - raw'!$B$4:$B$619,0), MATCH("Filled Male",'Uganda workforce data - raw'!$A$4:$F$4,0))*INDEX('Mapping cadres'!$B$1:$Z$616,MATCH($B572, 'Mapping cadres'!$B$1:$B$616,0), MATCH(V$32,'Mapping cadres'!$B$1:$Z$1,0))</f>
        <v>0</v>
      </c>
      <c r="W572" s="226">
        <f>INDEX('Uganda workforce data - raw'!$A$4:$F$619,MATCH($B572, 'Uganda workforce data - raw'!$B$4:$B$619,0), MATCH("Filled Male",'Uganda workforce data - raw'!$A$4:$F$4,0))*INDEX('Mapping cadres'!$B$1:$Z$616,MATCH($B572, 'Mapping cadres'!$B$1:$B$616,0), MATCH(W$32,'Mapping cadres'!$B$1:$Z$1,0))</f>
        <v>0</v>
      </c>
      <c r="X572" s="226">
        <f>INDEX('Uganda workforce data - raw'!$A$4:$F$619,MATCH($B572, 'Uganda workforce data - raw'!$B$4:$B$619,0), MATCH("Filled Male",'Uganda workforce data - raw'!$A$4:$F$4,0))*INDEX('Mapping cadres'!$B$1:$Z$616,MATCH($B572, 'Mapping cadres'!$B$1:$B$616,0), MATCH(X$32,'Mapping cadres'!$B$1:$Z$1,0))</f>
        <v>0</v>
      </c>
      <c r="Y572" s="226">
        <f>INDEX('Uganda workforce data - raw'!$A$4:$F$619,MATCH($B572, 'Uganda workforce data - raw'!$B$4:$B$619,0), MATCH("Filled Male",'Uganda workforce data - raw'!$A$4:$F$4,0))*INDEX('Mapping cadres'!$B$1:$Z$616,MATCH($B572, 'Mapping cadres'!$B$1:$B$616,0), MATCH(Y$32,'Mapping cadres'!$B$1:$Z$1,0))</f>
        <v>0</v>
      </c>
      <c r="Z572" s="226">
        <f>INDEX('Uganda workforce data - raw'!$A$4:$F$619,MATCH($B572, 'Uganda workforce data - raw'!$B$4:$B$619,0), MATCH("Filled Male",'Uganda workforce data - raw'!$A$4:$F$4,0))*INDEX('Mapping cadres'!$B$1:$Z$616,MATCH($B572, 'Mapping cadres'!$B$1:$B$616,0), MATCH(Z$32,'Mapping cadres'!$B$1:$Z$1,0))</f>
        <v>0</v>
      </c>
      <c r="AA572" s="226">
        <f>INDEX('Uganda workforce data - raw'!$A$4:$F$619,MATCH($B572, 'Uganda workforce data - raw'!$B$4:$B$619,0), MATCH("Filled Female",'Uganda workforce data - raw'!$A$4:$F$4,0))*INDEX('Mapping cadres'!$B$1:$Z$616,MATCH($B572, 'Mapping cadres'!$B$1:$B$616,0), MATCH(AA$32,'Mapping cadres'!$B$1:$Z$1,0))</f>
        <v>72</v>
      </c>
      <c r="AB572" s="226">
        <f>INDEX('Uganda workforce data - raw'!$A$4:$F$619,MATCH($B572, 'Uganda workforce data - raw'!$B$4:$B$619,0), MATCH("Filled Female",'Uganda workforce data - raw'!$A$4:$F$4,0))*INDEX('Mapping cadres'!$B$1:$Z$616,MATCH($B572, 'Mapping cadres'!$B$1:$B$616,0), MATCH(AB$32,'Mapping cadres'!$B$1:$Z$1,0))</f>
        <v>0</v>
      </c>
      <c r="AC572" s="226">
        <f>INDEX('Uganda workforce data - raw'!$A$4:$F$619,MATCH($B572, 'Uganda workforce data - raw'!$B$4:$B$619,0), MATCH("Filled Female",'Uganda workforce data - raw'!$A$4:$F$4,0))*INDEX('Mapping cadres'!$B$1:$Z$616,MATCH($B572, 'Mapping cadres'!$B$1:$B$616,0), MATCH(AC$32,'Mapping cadres'!$B$1:$Z$1,0))</f>
        <v>0</v>
      </c>
      <c r="AD572" s="226">
        <f>INDEX('Uganda workforce data - raw'!$A$4:$F$619,MATCH($B572, 'Uganda workforce data - raw'!$B$4:$B$619,0), MATCH("Filled Female",'Uganda workforce data - raw'!$A$4:$F$4,0))*INDEX('Mapping cadres'!$B$1:$Z$616,MATCH($B572, 'Mapping cadres'!$B$1:$B$616,0), MATCH(AD$32,'Mapping cadres'!$B$1:$Z$1,0))</f>
        <v>0</v>
      </c>
      <c r="AE572" s="226">
        <f>INDEX('Uganda workforce data - raw'!$A$4:$F$619,MATCH($B572, 'Uganda workforce data - raw'!$B$4:$B$619,0), MATCH("Filled Female",'Uganda workforce data - raw'!$A$4:$F$4,0))*INDEX('Mapping cadres'!$B$1:$Z$616,MATCH($B572, 'Mapping cadres'!$B$1:$B$616,0), MATCH(AE$32,'Mapping cadres'!$B$1:$Z$1,0))</f>
        <v>0</v>
      </c>
      <c r="AF572" s="226">
        <f>INDEX('Uganda workforce data - raw'!$A$4:$F$619,MATCH($B572, 'Uganda workforce data - raw'!$B$4:$B$619,0), MATCH("Filled Female",'Uganda workforce data - raw'!$A$4:$F$4,0))*INDEX('Mapping cadres'!$B$1:$Z$616,MATCH($B572, 'Mapping cadres'!$B$1:$B$616,0), MATCH(AF$32,'Mapping cadres'!$B$1:$Z$1,0))</f>
        <v>0</v>
      </c>
      <c r="AG572" s="226">
        <f>INDEX('Uganda workforce data - raw'!$A$4:$F$619,MATCH($B572, 'Uganda workforce data - raw'!$B$4:$B$619,0), MATCH("Filled Female",'Uganda workforce data - raw'!$A$4:$F$4,0))*INDEX('Mapping cadres'!$B$1:$Z$616,MATCH($B572, 'Mapping cadres'!$B$1:$B$616,0), MATCH(AG$32,'Mapping cadres'!$B$1:$Z$1,0))</f>
        <v>0</v>
      </c>
      <c r="AH572" s="226">
        <f>INDEX('Uganda workforce data - raw'!$A$4:$F$619,MATCH($B572, 'Uganda workforce data - raw'!$B$4:$B$619,0), MATCH("Filled Female",'Uganda workforce data - raw'!$A$4:$F$4,0))*INDEX('Mapping cadres'!$B$1:$Z$616,MATCH($B572, 'Mapping cadres'!$B$1:$B$616,0), MATCH(AH$32,'Mapping cadres'!$B$1:$Z$1,0))</f>
        <v>0</v>
      </c>
      <c r="AI572" s="226">
        <f>INDEX('Uganda workforce data - raw'!$A$4:$F$619,MATCH($B572, 'Uganda workforce data - raw'!$B$4:$B$619,0), MATCH("Filled Female",'Uganda workforce data - raw'!$A$4:$F$4,0))*INDEX('Mapping cadres'!$B$1:$Z$616,MATCH($B572, 'Mapping cadres'!$B$1:$B$616,0), MATCH(AI$32,'Mapping cadres'!$B$1:$Z$1,0))</f>
        <v>0</v>
      </c>
      <c r="AJ572" s="226">
        <f>INDEX('Uganda workforce data - raw'!$A$4:$F$619,MATCH($B572, 'Uganda workforce data - raw'!$B$4:$B$619,0), MATCH("Filled Female",'Uganda workforce data - raw'!$A$4:$F$4,0))*INDEX('Mapping cadres'!$B$1:$Z$616,MATCH($B572, 'Mapping cadres'!$B$1:$B$616,0), MATCH(AJ$32,'Mapping cadres'!$B$1:$Z$1,0))</f>
        <v>0</v>
      </c>
      <c r="AK572" s="226">
        <f>INDEX('Uganda workforce data - raw'!$A$4:$F$619,MATCH($B572, 'Uganda workforce data - raw'!$B$4:$B$619,0), MATCH("Filled Female",'Uganda workforce data - raw'!$A$4:$F$4,0))*INDEX('Mapping cadres'!$B$1:$Z$616,MATCH($B572, 'Mapping cadres'!$B$1:$B$616,0), MATCH(AK$32,'Mapping cadres'!$B$1:$Z$1,0))</f>
        <v>0</v>
      </c>
      <c r="AL572" s="226">
        <f>INDEX('Uganda workforce data - raw'!$A$4:$F$619,MATCH($B572, 'Uganda workforce data - raw'!$B$4:$B$619,0), MATCH("Filled Female",'Uganda workforce data - raw'!$A$4:$F$4,0))*INDEX('Mapping cadres'!$B$1:$Z$616,MATCH($B572, 'Mapping cadres'!$B$1:$B$616,0), MATCH(AL$32,'Mapping cadres'!$B$1:$Z$1,0))</f>
        <v>0</v>
      </c>
      <c r="AM572" s="226">
        <f>INDEX('Uganda workforce data - raw'!$A$4:$F$619,MATCH($B572, 'Uganda workforce data - raw'!$B$4:$B$619,0), MATCH("Filled Female",'Uganda workforce data - raw'!$A$4:$F$4,0))*INDEX('Mapping cadres'!$B$1:$Z$616,MATCH($B572, 'Mapping cadres'!$B$1:$B$616,0), MATCH(AM$32,'Mapping cadres'!$B$1:$Z$1,0))</f>
        <v>0</v>
      </c>
      <c r="AN572" s="226">
        <f>INDEX('Uganda workforce data - raw'!$A$4:$F$619,MATCH($B572, 'Uganda workforce data - raw'!$B$4:$B$619,0), MATCH("Filled Female",'Uganda workforce data - raw'!$A$4:$F$4,0))*INDEX('Mapping cadres'!$B$1:$Z$616,MATCH($B572, 'Mapping cadres'!$B$1:$B$616,0), MATCH(AN$32,'Mapping cadres'!$B$1:$Z$1,0))</f>
        <v>0</v>
      </c>
      <c r="AO572" s="226">
        <f>INDEX('Uganda workforce data - raw'!$A$4:$F$619,MATCH($B572, 'Uganda workforce data - raw'!$B$4:$B$619,0), MATCH("Filled Female",'Uganda workforce data - raw'!$A$4:$F$4,0))*INDEX('Mapping cadres'!$B$1:$Z$616,MATCH($B572, 'Mapping cadres'!$B$1:$B$616,0), MATCH(AO$32,'Mapping cadres'!$B$1:$Z$1,0))</f>
        <v>0</v>
      </c>
      <c r="AP572" s="226">
        <f>INDEX('Uganda workforce data - raw'!$A$4:$F$619,MATCH($B572, 'Uganda workforce data - raw'!$B$4:$B$619,0), MATCH("Filled Female",'Uganda workforce data - raw'!$A$4:$F$4,0))*INDEX('Mapping cadres'!$B$1:$Z$616,MATCH($B572, 'Mapping cadres'!$B$1:$B$616,0), MATCH(AP$32,'Mapping cadres'!$B$1:$Z$1,0))</f>
        <v>0</v>
      </c>
      <c r="AQ572" s="226">
        <f>INDEX('Uganda workforce data - raw'!$A$4:$F$619,MATCH($B572, 'Uganda workforce data - raw'!$B$4:$B$619,0), MATCH("Filled Female",'Uganda workforce data - raw'!$A$4:$F$4,0))*INDEX('Mapping cadres'!$B$1:$Z$616,MATCH($B572, 'Mapping cadres'!$B$1:$B$616,0), MATCH(AQ$32,'Mapping cadres'!$B$1:$Z$1,0))</f>
        <v>0</v>
      </c>
      <c r="AR572" s="226">
        <f>INDEX('Uganda workforce data - raw'!$A$4:$F$619,MATCH($B572, 'Uganda workforce data - raw'!$B$4:$B$619,0), MATCH("Filled Female",'Uganda workforce data - raw'!$A$4:$F$4,0))*INDEX('Mapping cadres'!$B$1:$Z$616,MATCH($B572, 'Mapping cadres'!$B$1:$B$616,0), MATCH(AR$32,'Mapping cadres'!$B$1:$Z$1,0))</f>
        <v>0</v>
      </c>
      <c r="AS572" s="226">
        <f>INDEX('Uganda workforce data - raw'!$A$4:$F$619,MATCH($B572, 'Uganda workforce data - raw'!$B$4:$B$619,0), MATCH("Filled Female",'Uganda workforce data - raw'!$A$4:$F$4,0))*INDEX('Mapping cadres'!$B$1:$Z$616,MATCH($B572, 'Mapping cadres'!$B$1:$B$616,0), MATCH(AS$32,'Mapping cadres'!$B$1:$Z$1,0))</f>
        <v>0</v>
      </c>
      <c r="AT572" s="226">
        <f>INDEX('Uganda workforce data - raw'!$A$4:$F$619,MATCH($B572, 'Uganda workforce data - raw'!$B$4:$B$619,0), MATCH("Filled Female",'Uganda workforce data - raw'!$A$4:$F$4,0))*INDEX('Mapping cadres'!$B$1:$Z$616,MATCH($B572, 'Mapping cadres'!$B$1:$B$616,0), MATCH(AT$32,'Mapping cadres'!$B$1:$Z$1,0))</f>
        <v>0</v>
      </c>
      <c r="AU572" s="226">
        <f>INDEX('Uganda workforce data - raw'!$A$4:$F$619,MATCH($B572, 'Uganda workforce data - raw'!$B$4:$B$619,0), MATCH("Filled Female",'Uganda workforce data - raw'!$A$4:$F$4,0))*INDEX('Mapping cadres'!$B$1:$Z$616,MATCH($B572, 'Mapping cadres'!$B$1:$B$616,0), MATCH(AU$32,'Mapping cadres'!$B$1:$Z$1,0))</f>
        <v>0</v>
      </c>
      <c r="AV572" s="226">
        <f>INDEX('Uganda workforce data - raw'!$A$4:$F$619,MATCH($B572, 'Uganda workforce data - raw'!$B$4:$B$619,0), MATCH("Filled Female",'Uganda workforce data - raw'!$A$4:$F$4,0))*INDEX('Mapping cadres'!$B$1:$Z$616,MATCH($B572, 'Mapping cadres'!$B$1:$B$616,0), MATCH(AV$32,'Mapping cadres'!$B$1:$Z$1,0))</f>
        <v>0</v>
      </c>
      <c r="AW572" s="226">
        <f>INDEX('Uganda workforce data - raw'!$A$4:$F$619,MATCH($B572, 'Uganda workforce data - raw'!$B$4:$B$619,0), MATCH("Filled Female",'Uganda workforce data - raw'!$A$4:$F$4,0))*INDEX('Mapping cadres'!$B$1:$Z$616,MATCH($B572, 'Mapping cadres'!$B$1:$B$616,0), MATCH(AW$32,'Mapping cadres'!$B$1:$Z$1,0))</f>
        <v>0</v>
      </c>
      <c r="AX572" s="226">
        <f>INDEX('Uganda workforce data - raw'!$A$4:$F$619,MATCH($B572, 'Uganda workforce data - raw'!$B$4:$B$619,0), MATCH("Filled Female",'Uganda workforce data - raw'!$A$4:$F$4,0))*INDEX('Mapping cadres'!$B$1:$Z$616,MATCH($B572, 'Mapping cadres'!$B$1:$B$616,0), MATCH(AX$32,'Mapping cadres'!$B$1:$Z$1,0))</f>
        <v>0</v>
      </c>
      <c r="AY572" s="226">
        <f t="shared" si="197"/>
        <v>115</v>
      </c>
      <c r="AZ572" s="226">
        <f t="shared" si="198"/>
        <v>0</v>
      </c>
      <c r="BA572" s="226">
        <f t="shared" si="199"/>
        <v>0</v>
      </c>
      <c r="BB572" s="226">
        <f t="shared" si="200"/>
        <v>0</v>
      </c>
      <c r="BC572" s="226">
        <f t="shared" si="201"/>
        <v>0</v>
      </c>
      <c r="BD572" s="226">
        <f t="shared" si="202"/>
        <v>0</v>
      </c>
      <c r="BE572" s="226">
        <f t="shared" si="203"/>
        <v>0</v>
      </c>
      <c r="BF572" s="226">
        <f t="shared" si="204"/>
        <v>0</v>
      </c>
      <c r="BG572" s="226">
        <f t="shared" si="205"/>
        <v>0</v>
      </c>
      <c r="BH572" s="226">
        <f t="shared" si="206"/>
        <v>0</v>
      </c>
      <c r="BI572" s="226">
        <f t="shared" si="207"/>
        <v>0</v>
      </c>
      <c r="BJ572" s="226">
        <f t="shared" si="208"/>
        <v>0</v>
      </c>
      <c r="BK572" s="226">
        <f t="shared" si="209"/>
        <v>0</v>
      </c>
      <c r="BL572" s="226">
        <f t="shared" si="210"/>
        <v>0</v>
      </c>
      <c r="BM572" s="226">
        <f t="shared" si="211"/>
        <v>0</v>
      </c>
      <c r="BN572" s="226">
        <f t="shared" si="212"/>
        <v>0</v>
      </c>
      <c r="BO572" s="226">
        <f t="shared" si="213"/>
        <v>0</v>
      </c>
      <c r="BP572" s="226">
        <f t="shared" si="214"/>
        <v>0</v>
      </c>
      <c r="BQ572" s="226">
        <f t="shared" si="215"/>
        <v>0</v>
      </c>
      <c r="BR572" s="226">
        <f t="shared" si="216"/>
        <v>0</v>
      </c>
      <c r="BS572" s="226">
        <f t="shared" si="217"/>
        <v>0</v>
      </c>
      <c r="BT572" s="226">
        <f t="shared" si="218"/>
        <v>0</v>
      </c>
      <c r="BU572" s="226">
        <f t="shared" si="219"/>
        <v>0</v>
      </c>
      <c r="BV572" s="226">
        <f t="shared" si="220"/>
        <v>0</v>
      </c>
    </row>
    <row r="573" spans="1:74">
      <c r="A573" s="226">
        <v>541</v>
      </c>
      <c r="B573" s="226" t="s">
        <v>1838</v>
      </c>
      <c r="C573" s="226">
        <f>INDEX('Uganda workforce data - raw'!$A$4:$F$619,MATCH($B573, 'Uganda workforce data - raw'!$B$4:$B$619,0), MATCH("Filled Male",'Uganda workforce data - raw'!$A$4:$F$4,0))*INDEX('Mapping cadres'!$B$1:$Z$616,MATCH($B573, 'Mapping cadres'!$B$1:$B$616,0), MATCH(C$32,'Mapping cadres'!$B$1:$Z$1,0))</f>
        <v>0</v>
      </c>
      <c r="D573" s="226">
        <f>INDEX('Uganda workforce data - raw'!$A$4:$F$619,MATCH($B573, 'Uganda workforce data - raw'!$B$4:$B$619,0), MATCH("Filled Male",'Uganda workforce data - raw'!$A$4:$F$4,0))*INDEX('Mapping cadres'!$B$1:$Z$616,MATCH($B573, 'Mapping cadres'!$B$1:$B$616,0), MATCH(D$32,'Mapping cadres'!$B$1:$Z$1,0))</f>
        <v>0</v>
      </c>
      <c r="E573" s="226">
        <f>INDEX('Uganda workforce data - raw'!$A$4:$F$619,MATCH($B573, 'Uganda workforce data - raw'!$B$4:$B$619,0), MATCH("Filled Male",'Uganda workforce data - raw'!$A$4:$F$4,0))*INDEX('Mapping cadres'!$B$1:$Z$616,MATCH($B573, 'Mapping cadres'!$B$1:$B$616,0), MATCH(E$32,'Mapping cadres'!$B$1:$Z$1,0))</f>
        <v>0</v>
      </c>
      <c r="F573" s="226">
        <f>INDEX('Uganda workforce data - raw'!$A$4:$F$619,MATCH($B573, 'Uganda workforce data - raw'!$B$4:$B$619,0), MATCH("Filled Male",'Uganda workforce data - raw'!$A$4:$F$4,0))*INDEX('Mapping cadres'!$B$1:$Z$616,MATCH($B573, 'Mapping cadres'!$B$1:$B$616,0), MATCH(F$32,'Mapping cadres'!$B$1:$Z$1,0))</f>
        <v>0</v>
      </c>
      <c r="G573" s="226">
        <f>INDEX('Uganda workforce data - raw'!$A$4:$F$619,MATCH($B573, 'Uganda workforce data - raw'!$B$4:$B$619,0), MATCH("Filled Male",'Uganda workforce data - raw'!$A$4:$F$4,0))*INDEX('Mapping cadres'!$B$1:$Z$616,MATCH($B573, 'Mapping cadres'!$B$1:$B$616,0), MATCH(G$32,'Mapping cadres'!$B$1:$Z$1,0))</f>
        <v>0</v>
      </c>
      <c r="H573" s="226">
        <f>INDEX('Uganda workforce data - raw'!$A$4:$F$619,MATCH($B573, 'Uganda workforce data - raw'!$B$4:$B$619,0), MATCH("Filled Male",'Uganda workforce data - raw'!$A$4:$F$4,0))*INDEX('Mapping cadres'!$B$1:$Z$616,MATCH($B573, 'Mapping cadres'!$B$1:$B$616,0), MATCH(H$32,'Mapping cadres'!$B$1:$Z$1,0))</f>
        <v>0</v>
      </c>
      <c r="I573" s="226">
        <f>INDEX('Uganda workforce data - raw'!$A$4:$F$619,MATCH($B573, 'Uganda workforce data - raw'!$B$4:$B$619,0), MATCH("Filled Male",'Uganda workforce data - raw'!$A$4:$F$4,0))*INDEX('Mapping cadres'!$B$1:$Z$616,MATCH($B573, 'Mapping cadres'!$B$1:$B$616,0), MATCH(I$32,'Mapping cadres'!$B$1:$Z$1,0))</f>
        <v>0</v>
      </c>
      <c r="J573" s="226">
        <f>INDEX('Uganda workforce data - raw'!$A$4:$F$619,MATCH($B573, 'Uganda workforce data - raw'!$B$4:$B$619,0), MATCH("Filled Male",'Uganda workforce data - raw'!$A$4:$F$4,0))*INDEX('Mapping cadres'!$B$1:$Z$616,MATCH($B573, 'Mapping cadres'!$B$1:$B$616,0), MATCH(J$32,'Mapping cadres'!$B$1:$Z$1,0))</f>
        <v>0</v>
      </c>
      <c r="K573" s="226">
        <f>INDEX('Uganda workforce data - raw'!$A$4:$F$619,MATCH($B573, 'Uganda workforce data - raw'!$B$4:$B$619,0), MATCH("Filled Male",'Uganda workforce data - raw'!$A$4:$F$4,0))*INDEX('Mapping cadres'!$B$1:$Z$616,MATCH($B573, 'Mapping cadres'!$B$1:$B$616,0), MATCH(K$32,'Mapping cadres'!$B$1:$Z$1,0))</f>
        <v>0</v>
      </c>
      <c r="L573" s="226">
        <f>INDEX('Uganda workforce data - raw'!$A$4:$F$619,MATCH($B573, 'Uganda workforce data - raw'!$B$4:$B$619,0), MATCH("Filled Male",'Uganda workforce data - raw'!$A$4:$F$4,0))*INDEX('Mapping cadres'!$B$1:$Z$616,MATCH($B573, 'Mapping cadres'!$B$1:$B$616,0), MATCH(L$32,'Mapping cadres'!$B$1:$Z$1,0))</f>
        <v>0</v>
      </c>
      <c r="M573" s="226">
        <f>INDEX('Uganda workforce data - raw'!$A$4:$F$619,MATCH($B573, 'Uganda workforce data - raw'!$B$4:$B$619,0), MATCH("Filled Male",'Uganda workforce data - raw'!$A$4:$F$4,0))*INDEX('Mapping cadres'!$B$1:$Z$616,MATCH($B573, 'Mapping cadres'!$B$1:$B$616,0), MATCH(M$32,'Mapping cadres'!$B$1:$Z$1,0))</f>
        <v>0</v>
      </c>
      <c r="N573" s="226">
        <f>INDEX('Uganda workforce data - raw'!$A$4:$F$619,MATCH($B573, 'Uganda workforce data - raw'!$B$4:$B$619,0), MATCH("Filled Male",'Uganda workforce data - raw'!$A$4:$F$4,0))*INDEX('Mapping cadres'!$B$1:$Z$616,MATCH($B573, 'Mapping cadres'!$B$1:$B$616,0), MATCH(N$32,'Mapping cadres'!$B$1:$Z$1,0))</f>
        <v>0</v>
      </c>
      <c r="O573" s="226">
        <f>INDEX('Uganda workforce data - raw'!$A$4:$F$619,MATCH($B573, 'Uganda workforce data - raw'!$B$4:$B$619,0), MATCH("Filled Male",'Uganda workforce data - raw'!$A$4:$F$4,0))*INDEX('Mapping cadres'!$B$1:$Z$616,MATCH($B573, 'Mapping cadres'!$B$1:$B$616,0), MATCH(O$32,'Mapping cadres'!$B$1:$Z$1,0))</f>
        <v>0</v>
      </c>
      <c r="P573" s="226">
        <f>INDEX('Uganda workforce data - raw'!$A$4:$F$619,MATCH($B573, 'Uganda workforce data - raw'!$B$4:$B$619,0), MATCH("Filled Male",'Uganda workforce data - raw'!$A$4:$F$4,0))*INDEX('Mapping cadres'!$B$1:$Z$616,MATCH($B573, 'Mapping cadres'!$B$1:$B$616,0), MATCH(P$32,'Mapping cadres'!$B$1:$Z$1,0))</f>
        <v>28</v>
      </c>
      <c r="Q573" s="226">
        <f>INDEX('Uganda workforce data - raw'!$A$4:$F$619,MATCH($B573, 'Uganda workforce data - raw'!$B$4:$B$619,0), MATCH("Filled Male",'Uganda workforce data - raw'!$A$4:$F$4,0))*INDEX('Mapping cadres'!$B$1:$Z$616,MATCH($B573, 'Mapping cadres'!$B$1:$B$616,0), MATCH(Q$32,'Mapping cadres'!$B$1:$Z$1,0))</f>
        <v>0</v>
      </c>
      <c r="R573" s="226">
        <f>INDEX('Uganda workforce data - raw'!$A$4:$F$619,MATCH($B573, 'Uganda workforce data - raw'!$B$4:$B$619,0), MATCH("Filled Male",'Uganda workforce data - raw'!$A$4:$F$4,0))*INDEX('Mapping cadres'!$B$1:$Z$616,MATCH($B573, 'Mapping cadres'!$B$1:$B$616,0), MATCH(R$32,'Mapping cadres'!$B$1:$Z$1,0))</f>
        <v>0</v>
      </c>
      <c r="S573" s="226">
        <f>INDEX('Uganda workforce data - raw'!$A$4:$F$619,MATCH($B573, 'Uganda workforce data - raw'!$B$4:$B$619,0), MATCH("Filled Male",'Uganda workforce data - raw'!$A$4:$F$4,0))*INDEX('Mapping cadres'!$B$1:$Z$616,MATCH($B573, 'Mapping cadres'!$B$1:$B$616,0), MATCH(S$32,'Mapping cadres'!$B$1:$Z$1,0))</f>
        <v>0</v>
      </c>
      <c r="T573" s="226">
        <f>INDEX('Uganda workforce data - raw'!$A$4:$F$619,MATCH($B573, 'Uganda workforce data - raw'!$B$4:$B$619,0), MATCH("Filled Male",'Uganda workforce data - raw'!$A$4:$F$4,0))*INDEX('Mapping cadres'!$B$1:$Z$616,MATCH($B573, 'Mapping cadres'!$B$1:$B$616,0), MATCH(T$32,'Mapping cadres'!$B$1:$Z$1,0))</f>
        <v>0</v>
      </c>
      <c r="U573" s="226">
        <f>INDEX('Uganda workforce data - raw'!$A$4:$F$619,MATCH($B573, 'Uganda workforce data - raw'!$B$4:$B$619,0), MATCH("Filled Male",'Uganda workforce data - raw'!$A$4:$F$4,0))*INDEX('Mapping cadres'!$B$1:$Z$616,MATCH($B573, 'Mapping cadres'!$B$1:$B$616,0), MATCH(U$32,'Mapping cadres'!$B$1:$Z$1,0))</f>
        <v>0</v>
      </c>
      <c r="V573" s="226">
        <f>INDEX('Uganda workforce data - raw'!$A$4:$F$619,MATCH($B573, 'Uganda workforce data - raw'!$B$4:$B$619,0), MATCH("Filled Male",'Uganda workforce data - raw'!$A$4:$F$4,0))*INDEX('Mapping cadres'!$B$1:$Z$616,MATCH($B573, 'Mapping cadres'!$B$1:$B$616,0), MATCH(V$32,'Mapping cadres'!$B$1:$Z$1,0))</f>
        <v>0</v>
      </c>
      <c r="W573" s="226">
        <f>INDEX('Uganda workforce data - raw'!$A$4:$F$619,MATCH($B573, 'Uganda workforce data - raw'!$B$4:$B$619,0), MATCH("Filled Male",'Uganda workforce data - raw'!$A$4:$F$4,0))*INDEX('Mapping cadres'!$B$1:$Z$616,MATCH($B573, 'Mapping cadres'!$B$1:$B$616,0), MATCH(W$32,'Mapping cadres'!$B$1:$Z$1,0))</f>
        <v>0</v>
      </c>
      <c r="X573" s="226">
        <f>INDEX('Uganda workforce data - raw'!$A$4:$F$619,MATCH($B573, 'Uganda workforce data - raw'!$B$4:$B$619,0), MATCH("Filled Male",'Uganda workforce data - raw'!$A$4:$F$4,0))*INDEX('Mapping cadres'!$B$1:$Z$616,MATCH($B573, 'Mapping cadres'!$B$1:$B$616,0), MATCH(X$32,'Mapping cadres'!$B$1:$Z$1,0))</f>
        <v>0</v>
      </c>
      <c r="Y573" s="226">
        <f>INDEX('Uganda workforce data - raw'!$A$4:$F$619,MATCH($B573, 'Uganda workforce data - raw'!$B$4:$B$619,0), MATCH("Filled Male",'Uganda workforce data - raw'!$A$4:$F$4,0))*INDEX('Mapping cadres'!$B$1:$Z$616,MATCH($B573, 'Mapping cadres'!$B$1:$B$616,0), MATCH(Y$32,'Mapping cadres'!$B$1:$Z$1,0))</f>
        <v>0</v>
      </c>
      <c r="Z573" s="226">
        <f>INDEX('Uganda workforce data - raw'!$A$4:$F$619,MATCH($B573, 'Uganda workforce data - raw'!$B$4:$B$619,0), MATCH("Filled Male",'Uganda workforce data - raw'!$A$4:$F$4,0))*INDEX('Mapping cadres'!$B$1:$Z$616,MATCH($B573, 'Mapping cadres'!$B$1:$B$616,0), MATCH(Z$32,'Mapping cadres'!$B$1:$Z$1,0))</f>
        <v>0</v>
      </c>
      <c r="AA573" s="226">
        <f>INDEX('Uganda workforce data - raw'!$A$4:$F$619,MATCH($B573, 'Uganda workforce data - raw'!$B$4:$B$619,0), MATCH("Filled Female",'Uganda workforce data - raw'!$A$4:$F$4,0))*INDEX('Mapping cadres'!$B$1:$Z$616,MATCH($B573, 'Mapping cadres'!$B$1:$B$616,0), MATCH(AA$32,'Mapping cadres'!$B$1:$Z$1,0))</f>
        <v>0</v>
      </c>
      <c r="AB573" s="226">
        <f>INDEX('Uganda workforce data - raw'!$A$4:$F$619,MATCH($B573, 'Uganda workforce data - raw'!$B$4:$B$619,0), MATCH("Filled Female",'Uganda workforce data - raw'!$A$4:$F$4,0))*INDEX('Mapping cadres'!$B$1:$Z$616,MATCH($B573, 'Mapping cadres'!$B$1:$B$616,0), MATCH(AB$32,'Mapping cadres'!$B$1:$Z$1,0))</f>
        <v>0</v>
      </c>
      <c r="AC573" s="226">
        <f>INDEX('Uganda workforce data - raw'!$A$4:$F$619,MATCH($B573, 'Uganda workforce data - raw'!$B$4:$B$619,0), MATCH("Filled Female",'Uganda workforce data - raw'!$A$4:$F$4,0))*INDEX('Mapping cadres'!$B$1:$Z$616,MATCH($B573, 'Mapping cadres'!$B$1:$B$616,0), MATCH(AC$32,'Mapping cadres'!$B$1:$Z$1,0))</f>
        <v>0</v>
      </c>
      <c r="AD573" s="226">
        <f>INDEX('Uganda workforce data - raw'!$A$4:$F$619,MATCH($B573, 'Uganda workforce data - raw'!$B$4:$B$619,0), MATCH("Filled Female",'Uganda workforce data - raw'!$A$4:$F$4,0))*INDEX('Mapping cadres'!$B$1:$Z$616,MATCH($B573, 'Mapping cadres'!$B$1:$B$616,0), MATCH(AD$32,'Mapping cadres'!$B$1:$Z$1,0))</f>
        <v>0</v>
      </c>
      <c r="AE573" s="226">
        <f>INDEX('Uganda workforce data - raw'!$A$4:$F$619,MATCH($B573, 'Uganda workforce data - raw'!$B$4:$B$619,0), MATCH("Filled Female",'Uganda workforce data - raw'!$A$4:$F$4,0))*INDEX('Mapping cadres'!$B$1:$Z$616,MATCH($B573, 'Mapping cadres'!$B$1:$B$616,0), MATCH(AE$32,'Mapping cadres'!$B$1:$Z$1,0))</f>
        <v>0</v>
      </c>
      <c r="AF573" s="226">
        <f>INDEX('Uganda workforce data - raw'!$A$4:$F$619,MATCH($B573, 'Uganda workforce data - raw'!$B$4:$B$619,0), MATCH("Filled Female",'Uganda workforce data - raw'!$A$4:$F$4,0))*INDEX('Mapping cadres'!$B$1:$Z$616,MATCH($B573, 'Mapping cadres'!$B$1:$B$616,0), MATCH(AF$32,'Mapping cadres'!$B$1:$Z$1,0))</f>
        <v>0</v>
      </c>
      <c r="AG573" s="226">
        <f>INDEX('Uganda workforce data - raw'!$A$4:$F$619,MATCH($B573, 'Uganda workforce data - raw'!$B$4:$B$619,0), MATCH("Filled Female",'Uganda workforce data - raw'!$A$4:$F$4,0))*INDEX('Mapping cadres'!$B$1:$Z$616,MATCH($B573, 'Mapping cadres'!$B$1:$B$616,0), MATCH(AG$32,'Mapping cadres'!$B$1:$Z$1,0))</f>
        <v>0</v>
      </c>
      <c r="AH573" s="226">
        <f>INDEX('Uganda workforce data - raw'!$A$4:$F$619,MATCH($B573, 'Uganda workforce data - raw'!$B$4:$B$619,0), MATCH("Filled Female",'Uganda workforce data - raw'!$A$4:$F$4,0))*INDEX('Mapping cadres'!$B$1:$Z$616,MATCH($B573, 'Mapping cadres'!$B$1:$B$616,0), MATCH(AH$32,'Mapping cadres'!$B$1:$Z$1,0))</f>
        <v>0</v>
      </c>
      <c r="AI573" s="226">
        <f>INDEX('Uganda workforce data - raw'!$A$4:$F$619,MATCH($B573, 'Uganda workforce data - raw'!$B$4:$B$619,0), MATCH("Filled Female",'Uganda workforce data - raw'!$A$4:$F$4,0))*INDEX('Mapping cadres'!$B$1:$Z$616,MATCH($B573, 'Mapping cadres'!$B$1:$B$616,0), MATCH(AI$32,'Mapping cadres'!$B$1:$Z$1,0))</f>
        <v>0</v>
      </c>
      <c r="AJ573" s="226">
        <f>INDEX('Uganda workforce data - raw'!$A$4:$F$619,MATCH($B573, 'Uganda workforce data - raw'!$B$4:$B$619,0), MATCH("Filled Female",'Uganda workforce data - raw'!$A$4:$F$4,0))*INDEX('Mapping cadres'!$B$1:$Z$616,MATCH($B573, 'Mapping cadres'!$B$1:$B$616,0), MATCH(AJ$32,'Mapping cadres'!$B$1:$Z$1,0))</f>
        <v>0</v>
      </c>
      <c r="AK573" s="226">
        <f>INDEX('Uganda workforce data - raw'!$A$4:$F$619,MATCH($B573, 'Uganda workforce data - raw'!$B$4:$B$619,0), MATCH("Filled Female",'Uganda workforce data - raw'!$A$4:$F$4,0))*INDEX('Mapping cadres'!$B$1:$Z$616,MATCH($B573, 'Mapping cadres'!$B$1:$B$616,0), MATCH(AK$32,'Mapping cadres'!$B$1:$Z$1,0))</f>
        <v>0</v>
      </c>
      <c r="AL573" s="226">
        <f>INDEX('Uganda workforce data - raw'!$A$4:$F$619,MATCH($B573, 'Uganda workforce data - raw'!$B$4:$B$619,0), MATCH("Filled Female",'Uganda workforce data - raw'!$A$4:$F$4,0))*INDEX('Mapping cadres'!$B$1:$Z$616,MATCH($B573, 'Mapping cadres'!$B$1:$B$616,0), MATCH(AL$32,'Mapping cadres'!$B$1:$Z$1,0))</f>
        <v>0</v>
      </c>
      <c r="AM573" s="226">
        <f>INDEX('Uganda workforce data - raw'!$A$4:$F$619,MATCH($B573, 'Uganda workforce data - raw'!$B$4:$B$619,0), MATCH("Filled Female",'Uganda workforce data - raw'!$A$4:$F$4,0))*INDEX('Mapping cadres'!$B$1:$Z$616,MATCH($B573, 'Mapping cadres'!$B$1:$B$616,0), MATCH(AM$32,'Mapping cadres'!$B$1:$Z$1,0))</f>
        <v>0</v>
      </c>
      <c r="AN573" s="226">
        <f>INDEX('Uganda workforce data - raw'!$A$4:$F$619,MATCH($B573, 'Uganda workforce data - raw'!$B$4:$B$619,0), MATCH("Filled Female",'Uganda workforce data - raw'!$A$4:$F$4,0))*INDEX('Mapping cadres'!$B$1:$Z$616,MATCH($B573, 'Mapping cadres'!$B$1:$B$616,0), MATCH(AN$32,'Mapping cadres'!$B$1:$Z$1,0))</f>
        <v>15</v>
      </c>
      <c r="AO573" s="226">
        <f>INDEX('Uganda workforce data - raw'!$A$4:$F$619,MATCH($B573, 'Uganda workforce data - raw'!$B$4:$B$619,0), MATCH("Filled Female",'Uganda workforce data - raw'!$A$4:$F$4,0))*INDEX('Mapping cadres'!$B$1:$Z$616,MATCH($B573, 'Mapping cadres'!$B$1:$B$616,0), MATCH(AO$32,'Mapping cadres'!$B$1:$Z$1,0))</f>
        <v>0</v>
      </c>
      <c r="AP573" s="226">
        <f>INDEX('Uganda workforce data - raw'!$A$4:$F$619,MATCH($B573, 'Uganda workforce data - raw'!$B$4:$B$619,0), MATCH("Filled Female",'Uganda workforce data - raw'!$A$4:$F$4,0))*INDEX('Mapping cadres'!$B$1:$Z$616,MATCH($B573, 'Mapping cadres'!$B$1:$B$616,0), MATCH(AP$32,'Mapping cadres'!$B$1:$Z$1,0))</f>
        <v>0</v>
      </c>
      <c r="AQ573" s="226">
        <f>INDEX('Uganda workforce data - raw'!$A$4:$F$619,MATCH($B573, 'Uganda workforce data - raw'!$B$4:$B$619,0), MATCH("Filled Female",'Uganda workforce data - raw'!$A$4:$F$4,0))*INDEX('Mapping cadres'!$B$1:$Z$616,MATCH($B573, 'Mapping cadres'!$B$1:$B$616,0), MATCH(AQ$32,'Mapping cadres'!$B$1:$Z$1,0))</f>
        <v>0</v>
      </c>
      <c r="AR573" s="226">
        <f>INDEX('Uganda workforce data - raw'!$A$4:$F$619,MATCH($B573, 'Uganda workforce data - raw'!$B$4:$B$619,0), MATCH("Filled Female",'Uganda workforce data - raw'!$A$4:$F$4,0))*INDEX('Mapping cadres'!$B$1:$Z$616,MATCH($B573, 'Mapping cadres'!$B$1:$B$616,0), MATCH(AR$32,'Mapping cadres'!$B$1:$Z$1,0))</f>
        <v>0</v>
      </c>
      <c r="AS573" s="226">
        <f>INDEX('Uganda workforce data - raw'!$A$4:$F$619,MATCH($B573, 'Uganda workforce data - raw'!$B$4:$B$619,0), MATCH("Filled Female",'Uganda workforce data - raw'!$A$4:$F$4,0))*INDEX('Mapping cadres'!$B$1:$Z$616,MATCH($B573, 'Mapping cadres'!$B$1:$B$616,0), MATCH(AS$32,'Mapping cadres'!$B$1:$Z$1,0))</f>
        <v>0</v>
      </c>
      <c r="AT573" s="226">
        <f>INDEX('Uganda workforce data - raw'!$A$4:$F$619,MATCH($B573, 'Uganda workforce data - raw'!$B$4:$B$619,0), MATCH("Filled Female",'Uganda workforce data - raw'!$A$4:$F$4,0))*INDEX('Mapping cadres'!$B$1:$Z$616,MATCH($B573, 'Mapping cadres'!$B$1:$B$616,0), MATCH(AT$32,'Mapping cadres'!$B$1:$Z$1,0))</f>
        <v>0</v>
      </c>
      <c r="AU573" s="226">
        <f>INDEX('Uganda workforce data - raw'!$A$4:$F$619,MATCH($B573, 'Uganda workforce data - raw'!$B$4:$B$619,0), MATCH("Filled Female",'Uganda workforce data - raw'!$A$4:$F$4,0))*INDEX('Mapping cadres'!$B$1:$Z$616,MATCH($B573, 'Mapping cadres'!$B$1:$B$616,0), MATCH(AU$32,'Mapping cadres'!$B$1:$Z$1,0))</f>
        <v>0</v>
      </c>
      <c r="AV573" s="226">
        <f>INDEX('Uganda workforce data - raw'!$A$4:$F$619,MATCH($B573, 'Uganda workforce data - raw'!$B$4:$B$619,0), MATCH("Filled Female",'Uganda workforce data - raw'!$A$4:$F$4,0))*INDEX('Mapping cadres'!$B$1:$Z$616,MATCH($B573, 'Mapping cadres'!$B$1:$B$616,0), MATCH(AV$32,'Mapping cadres'!$B$1:$Z$1,0))</f>
        <v>0</v>
      </c>
      <c r="AW573" s="226">
        <f>INDEX('Uganda workforce data - raw'!$A$4:$F$619,MATCH($B573, 'Uganda workforce data - raw'!$B$4:$B$619,0), MATCH("Filled Female",'Uganda workforce data - raw'!$A$4:$F$4,0))*INDEX('Mapping cadres'!$B$1:$Z$616,MATCH($B573, 'Mapping cadres'!$B$1:$B$616,0), MATCH(AW$32,'Mapping cadres'!$B$1:$Z$1,0))</f>
        <v>0</v>
      </c>
      <c r="AX573" s="226">
        <f>INDEX('Uganda workforce data - raw'!$A$4:$F$619,MATCH($B573, 'Uganda workforce data - raw'!$B$4:$B$619,0), MATCH("Filled Female",'Uganda workforce data - raw'!$A$4:$F$4,0))*INDEX('Mapping cadres'!$B$1:$Z$616,MATCH($B573, 'Mapping cadres'!$B$1:$B$616,0), MATCH(AX$32,'Mapping cadres'!$B$1:$Z$1,0))</f>
        <v>0</v>
      </c>
      <c r="AY573" s="226">
        <f t="shared" si="197"/>
        <v>0</v>
      </c>
      <c r="AZ573" s="226">
        <f t="shared" si="198"/>
        <v>0</v>
      </c>
      <c r="BA573" s="226">
        <f t="shared" si="199"/>
        <v>0</v>
      </c>
      <c r="BB573" s="226">
        <f t="shared" si="200"/>
        <v>0</v>
      </c>
      <c r="BC573" s="226">
        <f t="shared" si="201"/>
        <v>0</v>
      </c>
      <c r="BD573" s="226">
        <f t="shared" si="202"/>
        <v>0</v>
      </c>
      <c r="BE573" s="226">
        <f t="shared" si="203"/>
        <v>0</v>
      </c>
      <c r="BF573" s="226">
        <f t="shared" si="204"/>
        <v>0</v>
      </c>
      <c r="BG573" s="226">
        <f t="shared" si="205"/>
        <v>0</v>
      </c>
      <c r="BH573" s="226">
        <f t="shared" si="206"/>
        <v>0</v>
      </c>
      <c r="BI573" s="226">
        <f t="shared" si="207"/>
        <v>0</v>
      </c>
      <c r="BJ573" s="226">
        <f t="shared" si="208"/>
        <v>0</v>
      </c>
      <c r="BK573" s="226">
        <f t="shared" si="209"/>
        <v>0</v>
      </c>
      <c r="BL573" s="226">
        <f t="shared" si="210"/>
        <v>43</v>
      </c>
      <c r="BM573" s="226">
        <f t="shared" si="211"/>
        <v>0</v>
      </c>
      <c r="BN573" s="226">
        <f t="shared" si="212"/>
        <v>0</v>
      </c>
      <c r="BO573" s="226">
        <f t="shared" si="213"/>
        <v>0</v>
      </c>
      <c r="BP573" s="226">
        <f t="shared" si="214"/>
        <v>0</v>
      </c>
      <c r="BQ573" s="226">
        <f t="shared" si="215"/>
        <v>0</v>
      </c>
      <c r="BR573" s="226">
        <f t="shared" si="216"/>
        <v>0</v>
      </c>
      <c r="BS573" s="226">
        <f t="shared" si="217"/>
        <v>0</v>
      </c>
      <c r="BT573" s="226">
        <f t="shared" si="218"/>
        <v>0</v>
      </c>
      <c r="BU573" s="226">
        <f t="shared" si="219"/>
        <v>0</v>
      </c>
      <c r="BV573" s="226">
        <f t="shared" si="220"/>
        <v>0</v>
      </c>
    </row>
    <row r="574" spans="1:74">
      <c r="A574" s="226">
        <v>542</v>
      </c>
      <c r="B574" s="226" t="s">
        <v>1839</v>
      </c>
      <c r="C574" s="226">
        <f>INDEX('Uganda workforce data - raw'!$A$4:$F$619,MATCH($B574, 'Uganda workforce data - raw'!$B$4:$B$619,0), MATCH("Filled Male",'Uganda workforce data - raw'!$A$4:$F$4,0))*INDEX('Mapping cadres'!$B$1:$Z$616,MATCH($B574, 'Mapping cadres'!$B$1:$B$616,0), MATCH(C$32,'Mapping cadres'!$B$1:$Z$1,0))</f>
        <v>3</v>
      </c>
      <c r="D574" s="226">
        <f>INDEX('Uganda workforce data - raw'!$A$4:$F$619,MATCH($B574, 'Uganda workforce data - raw'!$B$4:$B$619,0), MATCH("Filled Male",'Uganda workforce data - raw'!$A$4:$F$4,0))*INDEX('Mapping cadres'!$B$1:$Z$616,MATCH($B574, 'Mapping cadres'!$B$1:$B$616,0), MATCH(D$32,'Mapping cadres'!$B$1:$Z$1,0))</f>
        <v>0</v>
      </c>
      <c r="E574" s="226">
        <f>INDEX('Uganda workforce data - raw'!$A$4:$F$619,MATCH($B574, 'Uganda workforce data - raw'!$B$4:$B$619,0), MATCH("Filled Male",'Uganda workforce data - raw'!$A$4:$F$4,0))*INDEX('Mapping cadres'!$B$1:$Z$616,MATCH($B574, 'Mapping cadres'!$B$1:$B$616,0), MATCH(E$32,'Mapping cadres'!$B$1:$Z$1,0))</f>
        <v>0</v>
      </c>
      <c r="F574" s="226">
        <f>INDEX('Uganda workforce data - raw'!$A$4:$F$619,MATCH($B574, 'Uganda workforce data - raw'!$B$4:$B$619,0), MATCH("Filled Male",'Uganda workforce data - raw'!$A$4:$F$4,0))*INDEX('Mapping cadres'!$B$1:$Z$616,MATCH($B574, 'Mapping cadres'!$B$1:$B$616,0), MATCH(F$32,'Mapping cadres'!$B$1:$Z$1,0))</f>
        <v>0</v>
      </c>
      <c r="G574" s="226">
        <f>INDEX('Uganda workforce data - raw'!$A$4:$F$619,MATCH($B574, 'Uganda workforce data - raw'!$B$4:$B$619,0), MATCH("Filled Male",'Uganda workforce data - raw'!$A$4:$F$4,0))*INDEX('Mapping cadres'!$B$1:$Z$616,MATCH($B574, 'Mapping cadres'!$B$1:$B$616,0), MATCH(G$32,'Mapping cadres'!$B$1:$Z$1,0))</f>
        <v>0</v>
      </c>
      <c r="H574" s="226">
        <f>INDEX('Uganda workforce data - raw'!$A$4:$F$619,MATCH($B574, 'Uganda workforce data - raw'!$B$4:$B$619,0), MATCH("Filled Male",'Uganda workforce data - raw'!$A$4:$F$4,0))*INDEX('Mapping cadres'!$B$1:$Z$616,MATCH($B574, 'Mapping cadres'!$B$1:$B$616,0), MATCH(H$32,'Mapping cadres'!$B$1:$Z$1,0))</f>
        <v>0</v>
      </c>
      <c r="I574" s="226">
        <f>INDEX('Uganda workforce data - raw'!$A$4:$F$619,MATCH($B574, 'Uganda workforce data - raw'!$B$4:$B$619,0), MATCH("Filled Male",'Uganda workforce data - raw'!$A$4:$F$4,0))*INDEX('Mapping cadres'!$B$1:$Z$616,MATCH($B574, 'Mapping cadres'!$B$1:$B$616,0), MATCH(I$32,'Mapping cadres'!$B$1:$Z$1,0))</f>
        <v>0</v>
      </c>
      <c r="J574" s="226">
        <f>INDEX('Uganda workforce data - raw'!$A$4:$F$619,MATCH($B574, 'Uganda workforce data - raw'!$B$4:$B$619,0), MATCH("Filled Male",'Uganda workforce data - raw'!$A$4:$F$4,0))*INDEX('Mapping cadres'!$B$1:$Z$616,MATCH($B574, 'Mapping cadres'!$B$1:$B$616,0), MATCH(J$32,'Mapping cadres'!$B$1:$Z$1,0))</f>
        <v>0</v>
      </c>
      <c r="K574" s="226">
        <f>INDEX('Uganda workforce data - raw'!$A$4:$F$619,MATCH($B574, 'Uganda workforce data - raw'!$B$4:$B$619,0), MATCH("Filled Male",'Uganda workforce data - raw'!$A$4:$F$4,0))*INDEX('Mapping cadres'!$B$1:$Z$616,MATCH($B574, 'Mapping cadres'!$B$1:$B$616,0), MATCH(K$32,'Mapping cadres'!$B$1:$Z$1,0))</f>
        <v>0</v>
      </c>
      <c r="L574" s="226">
        <f>INDEX('Uganda workforce data - raw'!$A$4:$F$619,MATCH($B574, 'Uganda workforce data - raw'!$B$4:$B$619,0), MATCH("Filled Male",'Uganda workforce data - raw'!$A$4:$F$4,0))*INDEX('Mapping cadres'!$B$1:$Z$616,MATCH($B574, 'Mapping cadres'!$B$1:$B$616,0), MATCH(L$32,'Mapping cadres'!$B$1:$Z$1,0))</f>
        <v>0</v>
      </c>
      <c r="M574" s="226">
        <f>INDEX('Uganda workforce data - raw'!$A$4:$F$619,MATCH($B574, 'Uganda workforce data - raw'!$B$4:$B$619,0), MATCH("Filled Male",'Uganda workforce data - raw'!$A$4:$F$4,0))*INDEX('Mapping cadres'!$B$1:$Z$616,MATCH($B574, 'Mapping cadres'!$B$1:$B$616,0), MATCH(M$32,'Mapping cadres'!$B$1:$Z$1,0))</f>
        <v>0</v>
      </c>
      <c r="N574" s="226">
        <f>INDEX('Uganda workforce data - raw'!$A$4:$F$619,MATCH($B574, 'Uganda workforce data - raw'!$B$4:$B$619,0), MATCH("Filled Male",'Uganda workforce data - raw'!$A$4:$F$4,0))*INDEX('Mapping cadres'!$B$1:$Z$616,MATCH($B574, 'Mapping cadres'!$B$1:$B$616,0), MATCH(N$32,'Mapping cadres'!$B$1:$Z$1,0))</f>
        <v>0</v>
      </c>
      <c r="O574" s="226">
        <f>INDEX('Uganda workforce data - raw'!$A$4:$F$619,MATCH($B574, 'Uganda workforce data - raw'!$B$4:$B$619,0), MATCH("Filled Male",'Uganda workforce data - raw'!$A$4:$F$4,0))*INDEX('Mapping cadres'!$B$1:$Z$616,MATCH($B574, 'Mapping cadres'!$B$1:$B$616,0), MATCH(O$32,'Mapping cadres'!$B$1:$Z$1,0))</f>
        <v>0</v>
      </c>
      <c r="P574" s="226">
        <f>INDEX('Uganda workforce data - raw'!$A$4:$F$619,MATCH($B574, 'Uganda workforce data - raw'!$B$4:$B$619,0), MATCH("Filled Male",'Uganda workforce data - raw'!$A$4:$F$4,0))*INDEX('Mapping cadres'!$B$1:$Z$616,MATCH($B574, 'Mapping cadres'!$B$1:$B$616,0), MATCH(P$32,'Mapping cadres'!$B$1:$Z$1,0))</f>
        <v>0</v>
      </c>
      <c r="Q574" s="226">
        <f>INDEX('Uganda workforce data - raw'!$A$4:$F$619,MATCH($B574, 'Uganda workforce data - raw'!$B$4:$B$619,0), MATCH("Filled Male",'Uganda workforce data - raw'!$A$4:$F$4,0))*INDEX('Mapping cadres'!$B$1:$Z$616,MATCH($B574, 'Mapping cadres'!$B$1:$B$616,0), MATCH(Q$32,'Mapping cadres'!$B$1:$Z$1,0))</f>
        <v>0</v>
      </c>
      <c r="R574" s="226">
        <f>INDEX('Uganda workforce data - raw'!$A$4:$F$619,MATCH($B574, 'Uganda workforce data - raw'!$B$4:$B$619,0), MATCH("Filled Male",'Uganda workforce data - raw'!$A$4:$F$4,0))*INDEX('Mapping cadres'!$B$1:$Z$616,MATCH($B574, 'Mapping cadres'!$B$1:$B$616,0), MATCH(R$32,'Mapping cadres'!$B$1:$Z$1,0))</f>
        <v>0</v>
      </c>
      <c r="S574" s="226">
        <f>INDEX('Uganda workforce data - raw'!$A$4:$F$619,MATCH($B574, 'Uganda workforce data - raw'!$B$4:$B$619,0), MATCH("Filled Male",'Uganda workforce data - raw'!$A$4:$F$4,0))*INDEX('Mapping cadres'!$B$1:$Z$616,MATCH($B574, 'Mapping cadres'!$B$1:$B$616,0), MATCH(S$32,'Mapping cadres'!$B$1:$Z$1,0))</f>
        <v>0</v>
      </c>
      <c r="T574" s="226">
        <f>INDEX('Uganda workforce data - raw'!$A$4:$F$619,MATCH($B574, 'Uganda workforce data - raw'!$B$4:$B$619,0), MATCH("Filled Male",'Uganda workforce data - raw'!$A$4:$F$4,0))*INDEX('Mapping cadres'!$B$1:$Z$616,MATCH($B574, 'Mapping cadres'!$B$1:$B$616,0), MATCH(T$32,'Mapping cadres'!$B$1:$Z$1,0))</f>
        <v>0</v>
      </c>
      <c r="U574" s="226">
        <f>INDEX('Uganda workforce data - raw'!$A$4:$F$619,MATCH($B574, 'Uganda workforce data - raw'!$B$4:$B$619,0), MATCH("Filled Male",'Uganda workforce data - raw'!$A$4:$F$4,0))*INDEX('Mapping cadres'!$B$1:$Z$616,MATCH($B574, 'Mapping cadres'!$B$1:$B$616,0), MATCH(U$32,'Mapping cadres'!$B$1:$Z$1,0))</f>
        <v>0</v>
      </c>
      <c r="V574" s="226">
        <f>INDEX('Uganda workforce data - raw'!$A$4:$F$619,MATCH($B574, 'Uganda workforce data - raw'!$B$4:$B$619,0), MATCH("Filled Male",'Uganda workforce data - raw'!$A$4:$F$4,0))*INDEX('Mapping cadres'!$B$1:$Z$616,MATCH($B574, 'Mapping cadres'!$B$1:$B$616,0), MATCH(V$32,'Mapping cadres'!$B$1:$Z$1,0))</f>
        <v>0</v>
      </c>
      <c r="W574" s="226">
        <f>INDEX('Uganda workforce data - raw'!$A$4:$F$619,MATCH($B574, 'Uganda workforce data - raw'!$B$4:$B$619,0), MATCH("Filled Male",'Uganda workforce data - raw'!$A$4:$F$4,0))*INDEX('Mapping cadres'!$B$1:$Z$616,MATCH($B574, 'Mapping cadres'!$B$1:$B$616,0), MATCH(W$32,'Mapping cadres'!$B$1:$Z$1,0))</f>
        <v>0</v>
      </c>
      <c r="X574" s="226">
        <f>INDEX('Uganda workforce data - raw'!$A$4:$F$619,MATCH($B574, 'Uganda workforce data - raw'!$B$4:$B$619,0), MATCH("Filled Male",'Uganda workforce data - raw'!$A$4:$F$4,0))*INDEX('Mapping cadres'!$B$1:$Z$616,MATCH($B574, 'Mapping cadres'!$B$1:$B$616,0), MATCH(X$32,'Mapping cadres'!$B$1:$Z$1,0))</f>
        <v>0</v>
      </c>
      <c r="Y574" s="226">
        <f>INDEX('Uganda workforce data - raw'!$A$4:$F$619,MATCH($B574, 'Uganda workforce data - raw'!$B$4:$B$619,0), MATCH("Filled Male",'Uganda workforce data - raw'!$A$4:$F$4,0))*INDEX('Mapping cadres'!$B$1:$Z$616,MATCH($B574, 'Mapping cadres'!$B$1:$B$616,0), MATCH(Y$32,'Mapping cadres'!$B$1:$Z$1,0))</f>
        <v>0</v>
      </c>
      <c r="Z574" s="226">
        <f>INDEX('Uganda workforce data - raw'!$A$4:$F$619,MATCH($B574, 'Uganda workforce data - raw'!$B$4:$B$619,0), MATCH("Filled Male",'Uganda workforce data - raw'!$A$4:$F$4,0))*INDEX('Mapping cadres'!$B$1:$Z$616,MATCH($B574, 'Mapping cadres'!$B$1:$B$616,0), MATCH(Z$32,'Mapping cadres'!$B$1:$Z$1,0))</f>
        <v>0</v>
      </c>
      <c r="AA574" s="226">
        <f>INDEX('Uganda workforce data - raw'!$A$4:$F$619,MATCH($B574, 'Uganda workforce data - raw'!$B$4:$B$619,0), MATCH("Filled Female",'Uganda workforce data - raw'!$A$4:$F$4,0))*INDEX('Mapping cadres'!$B$1:$Z$616,MATCH($B574, 'Mapping cadres'!$B$1:$B$616,0), MATCH(AA$32,'Mapping cadres'!$B$1:$Z$1,0))</f>
        <v>0</v>
      </c>
      <c r="AB574" s="226">
        <f>INDEX('Uganda workforce data - raw'!$A$4:$F$619,MATCH($B574, 'Uganda workforce data - raw'!$B$4:$B$619,0), MATCH("Filled Female",'Uganda workforce data - raw'!$A$4:$F$4,0))*INDEX('Mapping cadres'!$B$1:$Z$616,MATCH($B574, 'Mapping cadres'!$B$1:$B$616,0), MATCH(AB$32,'Mapping cadres'!$B$1:$Z$1,0))</f>
        <v>0</v>
      </c>
      <c r="AC574" s="226">
        <f>INDEX('Uganda workforce data - raw'!$A$4:$F$619,MATCH($B574, 'Uganda workforce data - raw'!$B$4:$B$619,0), MATCH("Filled Female",'Uganda workforce data - raw'!$A$4:$F$4,0))*INDEX('Mapping cadres'!$B$1:$Z$616,MATCH($B574, 'Mapping cadres'!$B$1:$B$616,0), MATCH(AC$32,'Mapping cadres'!$B$1:$Z$1,0))</f>
        <v>0</v>
      </c>
      <c r="AD574" s="226">
        <f>INDEX('Uganda workforce data - raw'!$A$4:$F$619,MATCH($B574, 'Uganda workforce data - raw'!$B$4:$B$619,0), MATCH("Filled Female",'Uganda workforce data - raw'!$A$4:$F$4,0))*INDEX('Mapping cadres'!$B$1:$Z$616,MATCH($B574, 'Mapping cadres'!$B$1:$B$616,0), MATCH(AD$32,'Mapping cadres'!$B$1:$Z$1,0))</f>
        <v>0</v>
      </c>
      <c r="AE574" s="226">
        <f>INDEX('Uganda workforce data - raw'!$A$4:$F$619,MATCH($B574, 'Uganda workforce data - raw'!$B$4:$B$619,0), MATCH("Filled Female",'Uganda workforce data - raw'!$A$4:$F$4,0))*INDEX('Mapping cadres'!$B$1:$Z$616,MATCH($B574, 'Mapping cadres'!$B$1:$B$616,0), MATCH(AE$32,'Mapping cadres'!$B$1:$Z$1,0))</f>
        <v>0</v>
      </c>
      <c r="AF574" s="226">
        <f>INDEX('Uganda workforce data - raw'!$A$4:$F$619,MATCH($B574, 'Uganda workforce data - raw'!$B$4:$B$619,0), MATCH("Filled Female",'Uganda workforce data - raw'!$A$4:$F$4,0))*INDEX('Mapping cadres'!$B$1:$Z$616,MATCH($B574, 'Mapping cadres'!$B$1:$B$616,0), MATCH(AF$32,'Mapping cadres'!$B$1:$Z$1,0))</f>
        <v>0</v>
      </c>
      <c r="AG574" s="226">
        <f>INDEX('Uganda workforce data - raw'!$A$4:$F$619,MATCH($B574, 'Uganda workforce data - raw'!$B$4:$B$619,0), MATCH("Filled Female",'Uganda workforce data - raw'!$A$4:$F$4,0))*INDEX('Mapping cadres'!$B$1:$Z$616,MATCH($B574, 'Mapping cadres'!$B$1:$B$616,0), MATCH(AG$32,'Mapping cadres'!$B$1:$Z$1,0))</f>
        <v>0</v>
      </c>
      <c r="AH574" s="226">
        <f>INDEX('Uganda workforce data - raw'!$A$4:$F$619,MATCH($B574, 'Uganda workforce data - raw'!$B$4:$B$619,0), MATCH("Filled Female",'Uganda workforce data - raw'!$A$4:$F$4,0))*INDEX('Mapping cadres'!$B$1:$Z$616,MATCH($B574, 'Mapping cadres'!$B$1:$B$616,0), MATCH(AH$32,'Mapping cadres'!$B$1:$Z$1,0))</f>
        <v>0</v>
      </c>
      <c r="AI574" s="226">
        <f>INDEX('Uganda workforce data - raw'!$A$4:$F$619,MATCH($B574, 'Uganda workforce data - raw'!$B$4:$B$619,0), MATCH("Filled Female",'Uganda workforce data - raw'!$A$4:$F$4,0))*INDEX('Mapping cadres'!$B$1:$Z$616,MATCH($B574, 'Mapping cadres'!$B$1:$B$616,0), MATCH(AI$32,'Mapping cadres'!$B$1:$Z$1,0))</f>
        <v>0</v>
      </c>
      <c r="AJ574" s="226">
        <f>INDEX('Uganda workforce data - raw'!$A$4:$F$619,MATCH($B574, 'Uganda workforce data - raw'!$B$4:$B$619,0), MATCH("Filled Female",'Uganda workforce data - raw'!$A$4:$F$4,0))*INDEX('Mapping cadres'!$B$1:$Z$616,MATCH($B574, 'Mapping cadres'!$B$1:$B$616,0), MATCH(AJ$32,'Mapping cadres'!$B$1:$Z$1,0))</f>
        <v>0</v>
      </c>
      <c r="AK574" s="226">
        <f>INDEX('Uganda workforce data - raw'!$A$4:$F$619,MATCH($B574, 'Uganda workforce data - raw'!$B$4:$B$619,0), MATCH("Filled Female",'Uganda workforce data - raw'!$A$4:$F$4,0))*INDEX('Mapping cadres'!$B$1:$Z$616,MATCH($B574, 'Mapping cadres'!$B$1:$B$616,0), MATCH(AK$32,'Mapping cadres'!$B$1:$Z$1,0))</f>
        <v>0</v>
      </c>
      <c r="AL574" s="226">
        <f>INDEX('Uganda workforce data - raw'!$A$4:$F$619,MATCH($B574, 'Uganda workforce data - raw'!$B$4:$B$619,0), MATCH("Filled Female",'Uganda workforce data - raw'!$A$4:$F$4,0))*INDEX('Mapping cadres'!$B$1:$Z$616,MATCH($B574, 'Mapping cadres'!$B$1:$B$616,0), MATCH(AL$32,'Mapping cadres'!$B$1:$Z$1,0))</f>
        <v>0</v>
      </c>
      <c r="AM574" s="226">
        <f>INDEX('Uganda workforce data - raw'!$A$4:$F$619,MATCH($B574, 'Uganda workforce data - raw'!$B$4:$B$619,0), MATCH("Filled Female",'Uganda workforce data - raw'!$A$4:$F$4,0))*INDEX('Mapping cadres'!$B$1:$Z$616,MATCH($B574, 'Mapping cadres'!$B$1:$B$616,0), MATCH(AM$32,'Mapping cadres'!$B$1:$Z$1,0))</f>
        <v>0</v>
      </c>
      <c r="AN574" s="226">
        <f>INDEX('Uganda workforce data - raw'!$A$4:$F$619,MATCH($B574, 'Uganda workforce data - raw'!$B$4:$B$619,0), MATCH("Filled Female",'Uganda workforce data - raw'!$A$4:$F$4,0))*INDEX('Mapping cadres'!$B$1:$Z$616,MATCH($B574, 'Mapping cadres'!$B$1:$B$616,0), MATCH(AN$32,'Mapping cadres'!$B$1:$Z$1,0))</f>
        <v>0</v>
      </c>
      <c r="AO574" s="226">
        <f>INDEX('Uganda workforce data - raw'!$A$4:$F$619,MATCH($B574, 'Uganda workforce data - raw'!$B$4:$B$619,0), MATCH("Filled Female",'Uganda workforce data - raw'!$A$4:$F$4,0))*INDEX('Mapping cadres'!$B$1:$Z$616,MATCH($B574, 'Mapping cadres'!$B$1:$B$616,0), MATCH(AO$32,'Mapping cadres'!$B$1:$Z$1,0))</f>
        <v>0</v>
      </c>
      <c r="AP574" s="226">
        <f>INDEX('Uganda workforce data - raw'!$A$4:$F$619,MATCH($B574, 'Uganda workforce data - raw'!$B$4:$B$619,0), MATCH("Filled Female",'Uganda workforce data - raw'!$A$4:$F$4,0))*INDEX('Mapping cadres'!$B$1:$Z$616,MATCH($B574, 'Mapping cadres'!$B$1:$B$616,0), MATCH(AP$32,'Mapping cadres'!$B$1:$Z$1,0))</f>
        <v>0</v>
      </c>
      <c r="AQ574" s="226">
        <f>INDEX('Uganda workforce data - raw'!$A$4:$F$619,MATCH($B574, 'Uganda workforce data - raw'!$B$4:$B$619,0), MATCH("Filled Female",'Uganda workforce data - raw'!$A$4:$F$4,0))*INDEX('Mapping cadres'!$B$1:$Z$616,MATCH($B574, 'Mapping cadres'!$B$1:$B$616,0), MATCH(AQ$32,'Mapping cadres'!$B$1:$Z$1,0))</f>
        <v>0</v>
      </c>
      <c r="AR574" s="226">
        <f>INDEX('Uganda workforce data - raw'!$A$4:$F$619,MATCH($B574, 'Uganda workforce data - raw'!$B$4:$B$619,0), MATCH("Filled Female",'Uganda workforce data - raw'!$A$4:$F$4,0))*INDEX('Mapping cadres'!$B$1:$Z$616,MATCH($B574, 'Mapping cadres'!$B$1:$B$616,0), MATCH(AR$32,'Mapping cadres'!$B$1:$Z$1,0))</f>
        <v>0</v>
      </c>
      <c r="AS574" s="226">
        <f>INDEX('Uganda workforce data - raw'!$A$4:$F$619,MATCH($B574, 'Uganda workforce data - raw'!$B$4:$B$619,0), MATCH("Filled Female",'Uganda workforce data - raw'!$A$4:$F$4,0))*INDEX('Mapping cadres'!$B$1:$Z$616,MATCH($B574, 'Mapping cadres'!$B$1:$B$616,0), MATCH(AS$32,'Mapping cadres'!$B$1:$Z$1,0))</f>
        <v>0</v>
      </c>
      <c r="AT574" s="226">
        <f>INDEX('Uganda workforce data - raw'!$A$4:$F$619,MATCH($B574, 'Uganda workforce data - raw'!$B$4:$B$619,0), MATCH("Filled Female",'Uganda workforce data - raw'!$A$4:$F$4,0))*INDEX('Mapping cadres'!$B$1:$Z$616,MATCH($B574, 'Mapping cadres'!$B$1:$B$616,0), MATCH(AT$32,'Mapping cadres'!$B$1:$Z$1,0))</f>
        <v>0</v>
      </c>
      <c r="AU574" s="226">
        <f>INDEX('Uganda workforce data - raw'!$A$4:$F$619,MATCH($B574, 'Uganda workforce data - raw'!$B$4:$B$619,0), MATCH("Filled Female",'Uganda workforce data - raw'!$A$4:$F$4,0))*INDEX('Mapping cadres'!$B$1:$Z$616,MATCH($B574, 'Mapping cadres'!$B$1:$B$616,0), MATCH(AU$32,'Mapping cadres'!$B$1:$Z$1,0))</f>
        <v>0</v>
      </c>
      <c r="AV574" s="226">
        <f>INDEX('Uganda workforce data - raw'!$A$4:$F$619,MATCH($B574, 'Uganda workforce data - raw'!$B$4:$B$619,0), MATCH("Filled Female",'Uganda workforce data - raw'!$A$4:$F$4,0))*INDEX('Mapping cadres'!$B$1:$Z$616,MATCH($B574, 'Mapping cadres'!$B$1:$B$616,0), MATCH(AV$32,'Mapping cadres'!$B$1:$Z$1,0))</f>
        <v>0</v>
      </c>
      <c r="AW574" s="226">
        <f>INDEX('Uganda workforce data - raw'!$A$4:$F$619,MATCH($B574, 'Uganda workforce data - raw'!$B$4:$B$619,0), MATCH("Filled Female",'Uganda workforce data - raw'!$A$4:$F$4,0))*INDEX('Mapping cadres'!$B$1:$Z$616,MATCH($B574, 'Mapping cadres'!$B$1:$B$616,0), MATCH(AW$32,'Mapping cadres'!$B$1:$Z$1,0))</f>
        <v>0</v>
      </c>
      <c r="AX574" s="226">
        <f>INDEX('Uganda workforce data - raw'!$A$4:$F$619,MATCH($B574, 'Uganda workforce data - raw'!$B$4:$B$619,0), MATCH("Filled Female",'Uganda workforce data - raw'!$A$4:$F$4,0))*INDEX('Mapping cadres'!$B$1:$Z$616,MATCH($B574, 'Mapping cadres'!$B$1:$B$616,0), MATCH(AX$32,'Mapping cadres'!$B$1:$Z$1,0))</f>
        <v>0</v>
      </c>
      <c r="AY574" s="226">
        <f t="shared" si="197"/>
        <v>3</v>
      </c>
      <c r="AZ574" s="226">
        <f t="shared" si="198"/>
        <v>0</v>
      </c>
      <c r="BA574" s="226">
        <f t="shared" si="199"/>
        <v>0</v>
      </c>
      <c r="BB574" s="226">
        <f t="shared" si="200"/>
        <v>0</v>
      </c>
      <c r="BC574" s="226">
        <f t="shared" si="201"/>
        <v>0</v>
      </c>
      <c r="BD574" s="226">
        <f t="shared" si="202"/>
        <v>0</v>
      </c>
      <c r="BE574" s="226">
        <f t="shared" si="203"/>
        <v>0</v>
      </c>
      <c r="BF574" s="226">
        <f t="shared" si="204"/>
        <v>0</v>
      </c>
      <c r="BG574" s="226">
        <f t="shared" si="205"/>
        <v>0</v>
      </c>
      <c r="BH574" s="226">
        <f t="shared" si="206"/>
        <v>0</v>
      </c>
      <c r="BI574" s="226">
        <f t="shared" si="207"/>
        <v>0</v>
      </c>
      <c r="BJ574" s="226">
        <f t="shared" si="208"/>
        <v>0</v>
      </c>
      <c r="BK574" s="226">
        <f t="shared" si="209"/>
        <v>0</v>
      </c>
      <c r="BL574" s="226">
        <f t="shared" si="210"/>
        <v>0</v>
      </c>
      <c r="BM574" s="226">
        <f t="shared" si="211"/>
        <v>0</v>
      </c>
      <c r="BN574" s="226">
        <f t="shared" si="212"/>
        <v>0</v>
      </c>
      <c r="BO574" s="226">
        <f t="shared" si="213"/>
        <v>0</v>
      </c>
      <c r="BP574" s="226">
        <f t="shared" si="214"/>
        <v>0</v>
      </c>
      <c r="BQ574" s="226">
        <f t="shared" si="215"/>
        <v>0</v>
      </c>
      <c r="BR574" s="226">
        <f t="shared" si="216"/>
        <v>0</v>
      </c>
      <c r="BS574" s="226">
        <f t="shared" si="217"/>
        <v>0</v>
      </c>
      <c r="BT574" s="226">
        <f t="shared" si="218"/>
        <v>0</v>
      </c>
      <c r="BU574" s="226">
        <f t="shared" si="219"/>
        <v>0</v>
      </c>
      <c r="BV574" s="226">
        <f t="shared" si="220"/>
        <v>0</v>
      </c>
    </row>
    <row r="575" spans="1:74">
      <c r="A575" s="226">
        <v>543</v>
      </c>
      <c r="B575" s="226" t="s">
        <v>1840</v>
      </c>
      <c r="C575" s="226">
        <f>INDEX('Uganda workforce data - raw'!$A$4:$F$619,MATCH($B575, 'Uganda workforce data - raw'!$B$4:$B$619,0), MATCH("Filled Male",'Uganda workforce data - raw'!$A$4:$F$4,0))*INDEX('Mapping cadres'!$B$1:$Z$616,MATCH($B575, 'Mapping cadres'!$B$1:$B$616,0), MATCH(C$32,'Mapping cadres'!$B$1:$Z$1,0))</f>
        <v>5</v>
      </c>
      <c r="D575" s="226">
        <f>INDEX('Uganda workforce data - raw'!$A$4:$F$619,MATCH($B575, 'Uganda workforce data - raw'!$B$4:$B$619,0), MATCH("Filled Male",'Uganda workforce data - raw'!$A$4:$F$4,0))*INDEX('Mapping cadres'!$B$1:$Z$616,MATCH($B575, 'Mapping cadres'!$B$1:$B$616,0), MATCH(D$32,'Mapping cadres'!$B$1:$Z$1,0))</f>
        <v>0</v>
      </c>
      <c r="E575" s="226">
        <f>INDEX('Uganda workforce data - raw'!$A$4:$F$619,MATCH($B575, 'Uganda workforce data - raw'!$B$4:$B$619,0), MATCH("Filled Male",'Uganda workforce data - raw'!$A$4:$F$4,0))*INDEX('Mapping cadres'!$B$1:$Z$616,MATCH($B575, 'Mapping cadres'!$B$1:$B$616,0), MATCH(E$32,'Mapping cadres'!$B$1:$Z$1,0))</f>
        <v>0</v>
      </c>
      <c r="F575" s="226">
        <f>INDEX('Uganda workforce data - raw'!$A$4:$F$619,MATCH($B575, 'Uganda workforce data - raw'!$B$4:$B$619,0), MATCH("Filled Male",'Uganda workforce data - raw'!$A$4:$F$4,0))*INDEX('Mapping cadres'!$B$1:$Z$616,MATCH($B575, 'Mapping cadres'!$B$1:$B$616,0), MATCH(F$32,'Mapping cadres'!$B$1:$Z$1,0))</f>
        <v>0</v>
      </c>
      <c r="G575" s="226">
        <f>INDEX('Uganda workforce data - raw'!$A$4:$F$619,MATCH($B575, 'Uganda workforce data - raw'!$B$4:$B$619,0), MATCH("Filled Male",'Uganda workforce data - raw'!$A$4:$F$4,0))*INDEX('Mapping cadres'!$B$1:$Z$616,MATCH($B575, 'Mapping cadres'!$B$1:$B$616,0), MATCH(G$32,'Mapping cadres'!$B$1:$Z$1,0))</f>
        <v>0</v>
      </c>
      <c r="H575" s="226">
        <f>INDEX('Uganda workforce data - raw'!$A$4:$F$619,MATCH($B575, 'Uganda workforce data - raw'!$B$4:$B$619,0), MATCH("Filled Male",'Uganda workforce data - raw'!$A$4:$F$4,0))*INDEX('Mapping cadres'!$B$1:$Z$616,MATCH($B575, 'Mapping cadres'!$B$1:$B$616,0), MATCH(H$32,'Mapping cadres'!$B$1:$Z$1,0))</f>
        <v>0</v>
      </c>
      <c r="I575" s="226">
        <f>INDEX('Uganda workforce data - raw'!$A$4:$F$619,MATCH($B575, 'Uganda workforce data - raw'!$B$4:$B$619,0), MATCH("Filled Male",'Uganda workforce data - raw'!$A$4:$F$4,0))*INDEX('Mapping cadres'!$B$1:$Z$616,MATCH($B575, 'Mapping cadres'!$B$1:$B$616,0), MATCH(I$32,'Mapping cadres'!$B$1:$Z$1,0))</f>
        <v>0</v>
      </c>
      <c r="J575" s="226">
        <f>INDEX('Uganda workforce data - raw'!$A$4:$F$619,MATCH($B575, 'Uganda workforce data - raw'!$B$4:$B$619,0), MATCH("Filled Male",'Uganda workforce data - raw'!$A$4:$F$4,0))*INDEX('Mapping cadres'!$B$1:$Z$616,MATCH($B575, 'Mapping cadres'!$B$1:$B$616,0), MATCH(J$32,'Mapping cadres'!$B$1:$Z$1,0))</f>
        <v>0</v>
      </c>
      <c r="K575" s="226">
        <f>INDEX('Uganda workforce data - raw'!$A$4:$F$619,MATCH($B575, 'Uganda workforce data - raw'!$B$4:$B$619,0), MATCH("Filled Male",'Uganda workforce data - raw'!$A$4:$F$4,0))*INDEX('Mapping cadres'!$B$1:$Z$616,MATCH($B575, 'Mapping cadres'!$B$1:$B$616,0), MATCH(K$32,'Mapping cadres'!$B$1:$Z$1,0))</f>
        <v>0</v>
      </c>
      <c r="L575" s="226">
        <f>INDEX('Uganda workforce data - raw'!$A$4:$F$619,MATCH($B575, 'Uganda workforce data - raw'!$B$4:$B$619,0), MATCH("Filled Male",'Uganda workforce data - raw'!$A$4:$F$4,0))*INDEX('Mapping cadres'!$B$1:$Z$616,MATCH($B575, 'Mapping cadres'!$B$1:$B$616,0), MATCH(L$32,'Mapping cadres'!$B$1:$Z$1,0))</f>
        <v>0</v>
      </c>
      <c r="M575" s="226">
        <f>INDEX('Uganda workforce data - raw'!$A$4:$F$619,MATCH($B575, 'Uganda workforce data - raw'!$B$4:$B$619,0), MATCH("Filled Male",'Uganda workforce data - raw'!$A$4:$F$4,0))*INDEX('Mapping cadres'!$B$1:$Z$616,MATCH($B575, 'Mapping cadres'!$B$1:$B$616,0), MATCH(M$32,'Mapping cadres'!$B$1:$Z$1,0))</f>
        <v>0</v>
      </c>
      <c r="N575" s="226">
        <f>INDEX('Uganda workforce data - raw'!$A$4:$F$619,MATCH($B575, 'Uganda workforce data - raw'!$B$4:$B$619,0), MATCH("Filled Male",'Uganda workforce data - raw'!$A$4:$F$4,0))*INDEX('Mapping cadres'!$B$1:$Z$616,MATCH($B575, 'Mapping cadres'!$B$1:$B$616,0), MATCH(N$32,'Mapping cadres'!$B$1:$Z$1,0))</f>
        <v>0</v>
      </c>
      <c r="O575" s="226">
        <f>INDEX('Uganda workforce data - raw'!$A$4:$F$619,MATCH($B575, 'Uganda workforce data - raw'!$B$4:$B$619,0), MATCH("Filled Male",'Uganda workforce data - raw'!$A$4:$F$4,0))*INDEX('Mapping cadres'!$B$1:$Z$616,MATCH($B575, 'Mapping cadres'!$B$1:$B$616,0), MATCH(O$32,'Mapping cadres'!$B$1:$Z$1,0))</f>
        <v>0</v>
      </c>
      <c r="P575" s="226">
        <f>INDEX('Uganda workforce data - raw'!$A$4:$F$619,MATCH($B575, 'Uganda workforce data - raw'!$B$4:$B$619,0), MATCH("Filled Male",'Uganda workforce data - raw'!$A$4:$F$4,0))*INDEX('Mapping cadres'!$B$1:$Z$616,MATCH($B575, 'Mapping cadres'!$B$1:$B$616,0), MATCH(P$32,'Mapping cadres'!$B$1:$Z$1,0))</f>
        <v>0</v>
      </c>
      <c r="Q575" s="226">
        <f>INDEX('Uganda workforce data - raw'!$A$4:$F$619,MATCH($B575, 'Uganda workforce data - raw'!$B$4:$B$619,0), MATCH("Filled Male",'Uganda workforce data - raw'!$A$4:$F$4,0))*INDEX('Mapping cadres'!$B$1:$Z$616,MATCH($B575, 'Mapping cadres'!$B$1:$B$616,0), MATCH(Q$32,'Mapping cadres'!$B$1:$Z$1,0))</f>
        <v>0</v>
      </c>
      <c r="R575" s="226">
        <f>INDEX('Uganda workforce data - raw'!$A$4:$F$619,MATCH($B575, 'Uganda workforce data - raw'!$B$4:$B$619,0), MATCH("Filled Male",'Uganda workforce data - raw'!$A$4:$F$4,0))*INDEX('Mapping cadres'!$B$1:$Z$616,MATCH($B575, 'Mapping cadres'!$B$1:$B$616,0), MATCH(R$32,'Mapping cadres'!$B$1:$Z$1,0))</f>
        <v>0</v>
      </c>
      <c r="S575" s="226">
        <f>INDEX('Uganda workforce data - raw'!$A$4:$F$619,MATCH($B575, 'Uganda workforce data - raw'!$B$4:$B$619,0), MATCH("Filled Male",'Uganda workforce data - raw'!$A$4:$F$4,0))*INDEX('Mapping cadres'!$B$1:$Z$616,MATCH($B575, 'Mapping cadres'!$B$1:$B$616,0), MATCH(S$32,'Mapping cadres'!$B$1:$Z$1,0))</f>
        <v>0</v>
      </c>
      <c r="T575" s="226">
        <f>INDEX('Uganda workforce data - raw'!$A$4:$F$619,MATCH($B575, 'Uganda workforce data - raw'!$B$4:$B$619,0), MATCH("Filled Male",'Uganda workforce data - raw'!$A$4:$F$4,0))*INDEX('Mapping cadres'!$B$1:$Z$616,MATCH($B575, 'Mapping cadres'!$B$1:$B$616,0), MATCH(T$32,'Mapping cadres'!$B$1:$Z$1,0))</f>
        <v>0</v>
      </c>
      <c r="U575" s="226">
        <f>INDEX('Uganda workforce data - raw'!$A$4:$F$619,MATCH($B575, 'Uganda workforce data - raw'!$B$4:$B$619,0), MATCH("Filled Male",'Uganda workforce data - raw'!$A$4:$F$4,0))*INDEX('Mapping cadres'!$B$1:$Z$616,MATCH($B575, 'Mapping cadres'!$B$1:$B$616,0), MATCH(U$32,'Mapping cadres'!$B$1:$Z$1,0))</f>
        <v>0</v>
      </c>
      <c r="V575" s="226">
        <f>INDEX('Uganda workforce data - raw'!$A$4:$F$619,MATCH($B575, 'Uganda workforce data - raw'!$B$4:$B$619,0), MATCH("Filled Male",'Uganda workforce data - raw'!$A$4:$F$4,0))*INDEX('Mapping cadres'!$B$1:$Z$616,MATCH($B575, 'Mapping cadres'!$B$1:$B$616,0), MATCH(V$32,'Mapping cadres'!$B$1:$Z$1,0))</f>
        <v>0</v>
      </c>
      <c r="W575" s="226">
        <f>INDEX('Uganda workforce data - raw'!$A$4:$F$619,MATCH($B575, 'Uganda workforce data - raw'!$B$4:$B$619,0), MATCH("Filled Male",'Uganda workforce data - raw'!$A$4:$F$4,0))*INDEX('Mapping cadres'!$B$1:$Z$616,MATCH($B575, 'Mapping cadres'!$B$1:$B$616,0), MATCH(W$32,'Mapping cadres'!$B$1:$Z$1,0))</f>
        <v>0</v>
      </c>
      <c r="X575" s="226">
        <f>INDEX('Uganda workforce data - raw'!$A$4:$F$619,MATCH($B575, 'Uganda workforce data - raw'!$B$4:$B$619,0), MATCH("Filled Male",'Uganda workforce data - raw'!$A$4:$F$4,0))*INDEX('Mapping cadres'!$B$1:$Z$616,MATCH($B575, 'Mapping cadres'!$B$1:$B$616,0), MATCH(X$32,'Mapping cadres'!$B$1:$Z$1,0))</f>
        <v>0</v>
      </c>
      <c r="Y575" s="226">
        <f>INDEX('Uganda workforce data - raw'!$A$4:$F$619,MATCH($B575, 'Uganda workforce data - raw'!$B$4:$B$619,0), MATCH("Filled Male",'Uganda workforce data - raw'!$A$4:$F$4,0))*INDEX('Mapping cadres'!$B$1:$Z$616,MATCH($B575, 'Mapping cadres'!$B$1:$B$616,0), MATCH(Y$32,'Mapping cadres'!$B$1:$Z$1,0))</f>
        <v>0</v>
      </c>
      <c r="Z575" s="226">
        <f>INDEX('Uganda workforce data - raw'!$A$4:$F$619,MATCH($B575, 'Uganda workforce data - raw'!$B$4:$B$619,0), MATCH("Filled Male",'Uganda workforce data - raw'!$A$4:$F$4,0))*INDEX('Mapping cadres'!$B$1:$Z$616,MATCH($B575, 'Mapping cadres'!$B$1:$B$616,0), MATCH(Z$32,'Mapping cadres'!$B$1:$Z$1,0))</f>
        <v>0</v>
      </c>
      <c r="AA575" s="226">
        <f>INDEX('Uganda workforce data - raw'!$A$4:$F$619,MATCH($B575, 'Uganda workforce data - raw'!$B$4:$B$619,0), MATCH("Filled Female",'Uganda workforce data - raw'!$A$4:$F$4,0))*INDEX('Mapping cadres'!$B$1:$Z$616,MATCH($B575, 'Mapping cadres'!$B$1:$B$616,0), MATCH(AA$32,'Mapping cadres'!$B$1:$Z$1,0))</f>
        <v>4</v>
      </c>
      <c r="AB575" s="226">
        <f>INDEX('Uganda workforce data - raw'!$A$4:$F$619,MATCH($B575, 'Uganda workforce data - raw'!$B$4:$B$619,0), MATCH("Filled Female",'Uganda workforce data - raw'!$A$4:$F$4,0))*INDEX('Mapping cadres'!$B$1:$Z$616,MATCH($B575, 'Mapping cadres'!$B$1:$B$616,0), MATCH(AB$32,'Mapping cadres'!$B$1:$Z$1,0))</f>
        <v>0</v>
      </c>
      <c r="AC575" s="226">
        <f>INDEX('Uganda workforce data - raw'!$A$4:$F$619,MATCH($B575, 'Uganda workforce data - raw'!$B$4:$B$619,0), MATCH("Filled Female",'Uganda workforce data - raw'!$A$4:$F$4,0))*INDEX('Mapping cadres'!$B$1:$Z$616,MATCH($B575, 'Mapping cadres'!$B$1:$B$616,0), MATCH(AC$32,'Mapping cadres'!$B$1:$Z$1,0))</f>
        <v>0</v>
      </c>
      <c r="AD575" s="226">
        <f>INDEX('Uganda workforce data - raw'!$A$4:$F$619,MATCH($B575, 'Uganda workforce data - raw'!$B$4:$B$619,0), MATCH("Filled Female",'Uganda workforce data - raw'!$A$4:$F$4,0))*INDEX('Mapping cadres'!$B$1:$Z$616,MATCH($B575, 'Mapping cadres'!$B$1:$B$616,0), MATCH(AD$32,'Mapping cadres'!$B$1:$Z$1,0))</f>
        <v>0</v>
      </c>
      <c r="AE575" s="226">
        <f>INDEX('Uganda workforce data - raw'!$A$4:$F$619,MATCH($B575, 'Uganda workforce data - raw'!$B$4:$B$619,0), MATCH("Filled Female",'Uganda workforce data - raw'!$A$4:$F$4,0))*INDEX('Mapping cadres'!$B$1:$Z$616,MATCH($B575, 'Mapping cadres'!$B$1:$B$616,0), MATCH(AE$32,'Mapping cadres'!$B$1:$Z$1,0))</f>
        <v>0</v>
      </c>
      <c r="AF575" s="226">
        <f>INDEX('Uganda workforce data - raw'!$A$4:$F$619,MATCH($B575, 'Uganda workforce data - raw'!$B$4:$B$619,0), MATCH("Filled Female",'Uganda workforce data - raw'!$A$4:$F$4,0))*INDEX('Mapping cadres'!$B$1:$Z$616,MATCH($B575, 'Mapping cadres'!$B$1:$B$616,0), MATCH(AF$32,'Mapping cadres'!$B$1:$Z$1,0))</f>
        <v>0</v>
      </c>
      <c r="AG575" s="226">
        <f>INDEX('Uganda workforce data - raw'!$A$4:$F$619,MATCH($B575, 'Uganda workforce data - raw'!$B$4:$B$619,0), MATCH("Filled Female",'Uganda workforce data - raw'!$A$4:$F$4,0))*INDEX('Mapping cadres'!$B$1:$Z$616,MATCH($B575, 'Mapping cadres'!$B$1:$B$616,0), MATCH(AG$32,'Mapping cadres'!$B$1:$Z$1,0))</f>
        <v>0</v>
      </c>
      <c r="AH575" s="226">
        <f>INDEX('Uganda workforce data - raw'!$A$4:$F$619,MATCH($B575, 'Uganda workforce data - raw'!$B$4:$B$619,0), MATCH("Filled Female",'Uganda workforce data - raw'!$A$4:$F$4,0))*INDEX('Mapping cadres'!$B$1:$Z$616,MATCH($B575, 'Mapping cadres'!$B$1:$B$616,0), MATCH(AH$32,'Mapping cadres'!$B$1:$Z$1,0))</f>
        <v>0</v>
      </c>
      <c r="AI575" s="226">
        <f>INDEX('Uganda workforce data - raw'!$A$4:$F$619,MATCH($B575, 'Uganda workforce data - raw'!$B$4:$B$619,0), MATCH("Filled Female",'Uganda workforce data - raw'!$A$4:$F$4,0))*INDEX('Mapping cadres'!$B$1:$Z$616,MATCH($B575, 'Mapping cadres'!$B$1:$B$616,0), MATCH(AI$32,'Mapping cadres'!$B$1:$Z$1,0))</f>
        <v>0</v>
      </c>
      <c r="AJ575" s="226">
        <f>INDEX('Uganda workforce data - raw'!$A$4:$F$619,MATCH($B575, 'Uganda workforce data - raw'!$B$4:$B$619,0), MATCH("Filled Female",'Uganda workforce data - raw'!$A$4:$F$4,0))*INDEX('Mapping cadres'!$B$1:$Z$616,MATCH($B575, 'Mapping cadres'!$B$1:$B$616,0), MATCH(AJ$32,'Mapping cadres'!$B$1:$Z$1,0))</f>
        <v>0</v>
      </c>
      <c r="AK575" s="226">
        <f>INDEX('Uganda workforce data - raw'!$A$4:$F$619,MATCH($B575, 'Uganda workforce data - raw'!$B$4:$B$619,0), MATCH("Filled Female",'Uganda workforce data - raw'!$A$4:$F$4,0))*INDEX('Mapping cadres'!$B$1:$Z$616,MATCH($B575, 'Mapping cadres'!$B$1:$B$616,0), MATCH(AK$32,'Mapping cadres'!$B$1:$Z$1,0))</f>
        <v>0</v>
      </c>
      <c r="AL575" s="226">
        <f>INDEX('Uganda workforce data - raw'!$A$4:$F$619,MATCH($B575, 'Uganda workforce data - raw'!$B$4:$B$619,0), MATCH("Filled Female",'Uganda workforce data - raw'!$A$4:$F$4,0))*INDEX('Mapping cadres'!$B$1:$Z$616,MATCH($B575, 'Mapping cadres'!$B$1:$B$616,0), MATCH(AL$32,'Mapping cadres'!$B$1:$Z$1,0))</f>
        <v>0</v>
      </c>
      <c r="AM575" s="226">
        <f>INDEX('Uganda workforce data - raw'!$A$4:$F$619,MATCH($B575, 'Uganda workforce data - raw'!$B$4:$B$619,0), MATCH("Filled Female",'Uganda workforce data - raw'!$A$4:$F$4,0))*INDEX('Mapping cadres'!$B$1:$Z$616,MATCH($B575, 'Mapping cadres'!$B$1:$B$616,0), MATCH(AM$32,'Mapping cadres'!$B$1:$Z$1,0))</f>
        <v>0</v>
      </c>
      <c r="AN575" s="226">
        <f>INDEX('Uganda workforce data - raw'!$A$4:$F$619,MATCH($B575, 'Uganda workforce data - raw'!$B$4:$B$619,0), MATCH("Filled Female",'Uganda workforce data - raw'!$A$4:$F$4,0))*INDEX('Mapping cadres'!$B$1:$Z$616,MATCH($B575, 'Mapping cadres'!$B$1:$B$616,0), MATCH(AN$32,'Mapping cadres'!$B$1:$Z$1,0))</f>
        <v>0</v>
      </c>
      <c r="AO575" s="226">
        <f>INDEX('Uganda workforce data - raw'!$A$4:$F$619,MATCH($B575, 'Uganda workforce data - raw'!$B$4:$B$619,0), MATCH("Filled Female",'Uganda workforce data - raw'!$A$4:$F$4,0))*INDEX('Mapping cadres'!$B$1:$Z$616,MATCH($B575, 'Mapping cadres'!$B$1:$B$616,0), MATCH(AO$32,'Mapping cadres'!$B$1:$Z$1,0))</f>
        <v>0</v>
      </c>
      <c r="AP575" s="226">
        <f>INDEX('Uganda workforce data - raw'!$A$4:$F$619,MATCH($B575, 'Uganda workforce data - raw'!$B$4:$B$619,0), MATCH("Filled Female",'Uganda workforce data - raw'!$A$4:$F$4,0))*INDEX('Mapping cadres'!$B$1:$Z$616,MATCH($B575, 'Mapping cadres'!$B$1:$B$616,0), MATCH(AP$32,'Mapping cadres'!$B$1:$Z$1,0))</f>
        <v>0</v>
      </c>
      <c r="AQ575" s="226">
        <f>INDEX('Uganda workforce data - raw'!$A$4:$F$619,MATCH($B575, 'Uganda workforce data - raw'!$B$4:$B$619,0), MATCH("Filled Female",'Uganda workforce data - raw'!$A$4:$F$4,0))*INDEX('Mapping cadres'!$B$1:$Z$616,MATCH($B575, 'Mapping cadres'!$B$1:$B$616,0), MATCH(AQ$32,'Mapping cadres'!$B$1:$Z$1,0))</f>
        <v>0</v>
      </c>
      <c r="AR575" s="226">
        <f>INDEX('Uganda workforce data - raw'!$A$4:$F$619,MATCH($B575, 'Uganda workforce data - raw'!$B$4:$B$619,0), MATCH("Filled Female",'Uganda workforce data - raw'!$A$4:$F$4,0))*INDEX('Mapping cadres'!$B$1:$Z$616,MATCH($B575, 'Mapping cadres'!$B$1:$B$616,0), MATCH(AR$32,'Mapping cadres'!$B$1:$Z$1,0))</f>
        <v>0</v>
      </c>
      <c r="AS575" s="226">
        <f>INDEX('Uganda workforce data - raw'!$A$4:$F$619,MATCH($B575, 'Uganda workforce data - raw'!$B$4:$B$619,0), MATCH("Filled Female",'Uganda workforce data - raw'!$A$4:$F$4,0))*INDEX('Mapping cadres'!$B$1:$Z$616,MATCH($B575, 'Mapping cadres'!$B$1:$B$616,0), MATCH(AS$32,'Mapping cadres'!$B$1:$Z$1,0))</f>
        <v>0</v>
      </c>
      <c r="AT575" s="226">
        <f>INDEX('Uganda workforce data - raw'!$A$4:$F$619,MATCH($B575, 'Uganda workforce data - raw'!$B$4:$B$619,0), MATCH("Filled Female",'Uganda workforce data - raw'!$A$4:$F$4,0))*INDEX('Mapping cadres'!$B$1:$Z$616,MATCH($B575, 'Mapping cadres'!$B$1:$B$616,0), MATCH(AT$32,'Mapping cadres'!$B$1:$Z$1,0))</f>
        <v>0</v>
      </c>
      <c r="AU575" s="226">
        <f>INDEX('Uganda workforce data - raw'!$A$4:$F$619,MATCH($B575, 'Uganda workforce data - raw'!$B$4:$B$619,0), MATCH("Filled Female",'Uganda workforce data - raw'!$A$4:$F$4,0))*INDEX('Mapping cadres'!$B$1:$Z$616,MATCH($B575, 'Mapping cadres'!$B$1:$B$616,0), MATCH(AU$32,'Mapping cadres'!$B$1:$Z$1,0))</f>
        <v>0</v>
      </c>
      <c r="AV575" s="226">
        <f>INDEX('Uganda workforce data - raw'!$A$4:$F$619,MATCH($B575, 'Uganda workforce data - raw'!$B$4:$B$619,0), MATCH("Filled Female",'Uganda workforce data - raw'!$A$4:$F$4,0))*INDEX('Mapping cadres'!$B$1:$Z$616,MATCH($B575, 'Mapping cadres'!$B$1:$B$616,0), MATCH(AV$32,'Mapping cadres'!$B$1:$Z$1,0))</f>
        <v>0</v>
      </c>
      <c r="AW575" s="226">
        <f>INDEX('Uganda workforce data - raw'!$A$4:$F$619,MATCH($B575, 'Uganda workforce data - raw'!$B$4:$B$619,0), MATCH("Filled Female",'Uganda workforce data - raw'!$A$4:$F$4,0))*INDEX('Mapping cadres'!$B$1:$Z$616,MATCH($B575, 'Mapping cadres'!$B$1:$B$616,0), MATCH(AW$32,'Mapping cadres'!$B$1:$Z$1,0))</f>
        <v>0</v>
      </c>
      <c r="AX575" s="226">
        <f>INDEX('Uganda workforce data - raw'!$A$4:$F$619,MATCH($B575, 'Uganda workforce data - raw'!$B$4:$B$619,0), MATCH("Filled Female",'Uganda workforce data - raw'!$A$4:$F$4,0))*INDEX('Mapping cadres'!$B$1:$Z$616,MATCH($B575, 'Mapping cadres'!$B$1:$B$616,0), MATCH(AX$32,'Mapping cadres'!$B$1:$Z$1,0))</f>
        <v>0</v>
      </c>
      <c r="AY575" s="226">
        <f t="shared" si="197"/>
        <v>9</v>
      </c>
      <c r="AZ575" s="226">
        <f t="shared" si="198"/>
        <v>0</v>
      </c>
      <c r="BA575" s="226">
        <f t="shared" si="199"/>
        <v>0</v>
      </c>
      <c r="BB575" s="226">
        <f t="shared" si="200"/>
        <v>0</v>
      </c>
      <c r="BC575" s="226">
        <f t="shared" si="201"/>
        <v>0</v>
      </c>
      <c r="BD575" s="226">
        <f t="shared" si="202"/>
        <v>0</v>
      </c>
      <c r="BE575" s="226">
        <f t="shared" si="203"/>
        <v>0</v>
      </c>
      <c r="BF575" s="226">
        <f t="shared" si="204"/>
        <v>0</v>
      </c>
      <c r="BG575" s="226">
        <f t="shared" si="205"/>
        <v>0</v>
      </c>
      <c r="BH575" s="226">
        <f t="shared" si="206"/>
        <v>0</v>
      </c>
      <c r="BI575" s="226">
        <f t="shared" si="207"/>
        <v>0</v>
      </c>
      <c r="BJ575" s="226">
        <f t="shared" si="208"/>
        <v>0</v>
      </c>
      <c r="BK575" s="226">
        <f t="shared" si="209"/>
        <v>0</v>
      </c>
      <c r="BL575" s="226">
        <f t="shared" si="210"/>
        <v>0</v>
      </c>
      <c r="BM575" s="226">
        <f t="shared" si="211"/>
        <v>0</v>
      </c>
      <c r="BN575" s="226">
        <f t="shared" si="212"/>
        <v>0</v>
      </c>
      <c r="BO575" s="226">
        <f t="shared" si="213"/>
        <v>0</v>
      </c>
      <c r="BP575" s="226">
        <f t="shared" si="214"/>
        <v>0</v>
      </c>
      <c r="BQ575" s="226">
        <f t="shared" si="215"/>
        <v>0</v>
      </c>
      <c r="BR575" s="226">
        <f t="shared" si="216"/>
        <v>0</v>
      </c>
      <c r="BS575" s="226">
        <f t="shared" si="217"/>
        <v>0</v>
      </c>
      <c r="BT575" s="226">
        <f t="shared" si="218"/>
        <v>0</v>
      </c>
      <c r="BU575" s="226">
        <f t="shared" si="219"/>
        <v>0</v>
      </c>
      <c r="BV575" s="226">
        <f t="shared" si="220"/>
        <v>0</v>
      </c>
    </row>
    <row r="576" spans="1:74">
      <c r="A576" s="226">
        <v>544</v>
      </c>
      <c r="B576" s="226" t="s">
        <v>1841</v>
      </c>
      <c r="C576" s="226">
        <f>INDEX('Uganda workforce data - raw'!$A$4:$F$619,MATCH($B576, 'Uganda workforce data - raw'!$B$4:$B$619,0), MATCH("Filled Male",'Uganda workforce data - raw'!$A$4:$F$4,0))*INDEX('Mapping cadres'!$B$1:$Z$616,MATCH($B576, 'Mapping cadres'!$B$1:$B$616,0), MATCH(C$32,'Mapping cadres'!$B$1:$Z$1,0))</f>
        <v>2</v>
      </c>
      <c r="D576" s="226">
        <f>INDEX('Uganda workforce data - raw'!$A$4:$F$619,MATCH($B576, 'Uganda workforce data - raw'!$B$4:$B$619,0), MATCH("Filled Male",'Uganda workforce data - raw'!$A$4:$F$4,0))*INDEX('Mapping cadres'!$B$1:$Z$616,MATCH($B576, 'Mapping cadres'!$B$1:$B$616,0), MATCH(D$32,'Mapping cadres'!$B$1:$Z$1,0))</f>
        <v>0</v>
      </c>
      <c r="E576" s="226">
        <f>INDEX('Uganda workforce data - raw'!$A$4:$F$619,MATCH($B576, 'Uganda workforce data - raw'!$B$4:$B$619,0), MATCH("Filled Male",'Uganda workforce data - raw'!$A$4:$F$4,0))*INDEX('Mapping cadres'!$B$1:$Z$616,MATCH($B576, 'Mapping cadres'!$B$1:$B$616,0), MATCH(E$32,'Mapping cadres'!$B$1:$Z$1,0))</f>
        <v>0</v>
      </c>
      <c r="F576" s="226">
        <f>INDEX('Uganda workforce data - raw'!$A$4:$F$619,MATCH($B576, 'Uganda workforce data - raw'!$B$4:$B$619,0), MATCH("Filled Male",'Uganda workforce data - raw'!$A$4:$F$4,0))*INDEX('Mapping cadres'!$B$1:$Z$616,MATCH($B576, 'Mapping cadres'!$B$1:$B$616,0), MATCH(F$32,'Mapping cadres'!$B$1:$Z$1,0))</f>
        <v>0</v>
      </c>
      <c r="G576" s="226">
        <f>INDEX('Uganda workforce data - raw'!$A$4:$F$619,MATCH($B576, 'Uganda workforce data - raw'!$B$4:$B$619,0), MATCH("Filled Male",'Uganda workforce data - raw'!$A$4:$F$4,0))*INDEX('Mapping cadres'!$B$1:$Z$616,MATCH($B576, 'Mapping cadres'!$B$1:$B$616,0), MATCH(G$32,'Mapping cadres'!$B$1:$Z$1,0))</f>
        <v>0</v>
      </c>
      <c r="H576" s="226">
        <f>INDEX('Uganda workforce data - raw'!$A$4:$F$619,MATCH($B576, 'Uganda workforce data - raw'!$B$4:$B$619,0), MATCH("Filled Male",'Uganda workforce data - raw'!$A$4:$F$4,0))*INDEX('Mapping cadres'!$B$1:$Z$616,MATCH($B576, 'Mapping cadres'!$B$1:$B$616,0), MATCH(H$32,'Mapping cadres'!$B$1:$Z$1,0))</f>
        <v>0</v>
      </c>
      <c r="I576" s="226">
        <f>INDEX('Uganda workforce data - raw'!$A$4:$F$619,MATCH($B576, 'Uganda workforce data - raw'!$B$4:$B$619,0), MATCH("Filled Male",'Uganda workforce data - raw'!$A$4:$F$4,0))*INDEX('Mapping cadres'!$B$1:$Z$616,MATCH($B576, 'Mapping cadres'!$B$1:$B$616,0), MATCH(I$32,'Mapping cadres'!$B$1:$Z$1,0))</f>
        <v>0</v>
      </c>
      <c r="J576" s="226">
        <f>INDEX('Uganda workforce data - raw'!$A$4:$F$619,MATCH($B576, 'Uganda workforce data - raw'!$B$4:$B$619,0), MATCH("Filled Male",'Uganda workforce data - raw'!$A$4:$F$4,0))*INDEX('Mapping cadres'!$B$1:$Z$616,MATCH($B576, 'Mapping cadres'!$B$1:$B$616,0), MATCH(J$32,'Mapping cadres'!$B$1:$Z$1,0))</f>
        <v>0</v>
      </c>
      <c r="K576" s="226">
        <f>INDEX('Uganda workforce data - raw'!$A$4:$F$619,MATCH($B576, 'Uganda workforce data - raw'!$B$4:$B$619,0), MATCH("Filled Male",'Uganda workforce data - raw'!$A$4:$F$4,0))*INDEX('Mapping cadres'!$B$1:$Z$616,MATCH($B576, 'Mapping cadres'!$B$1:$B$616,0), MATCH(K$32,'Mapping cadres'!$B$1:$Z$1,0))</f>
        <v>0</v>
      </c>
      <c r="L576" s="226">
        <f>INDEX('Uganda workforce data - raw'!$A$4:$F$619,MATCH($B576, 'Uganda workforce data - raw'!$B$4:$B$619,0), MATCH("Filled Male",'Uganda workforce data - raw'!$A$4:$F$4,0))*INDEX('Mapping cadres'!$B$1:$Z$616,MATCH($B576, 'Mapping cadres'!$B$1:$B$616,0), MATCH(L$32,'Mapping cadres'!$B$1:$Z$1,0))</f>
        <v>0</v>
      </c>
      <c r="M576" s="226">
        <f>INDEX('Uganda workforce data - raw'!$A$4:$F$619,MATCH($B576, 'Uganda workforce data - raw'!$B$4:$B$619,0), MATCH("Filled Male",'Uganda workforce data - raw'!$A$4:$F$4,0))*INDEX('Mapping cadres'!$B$1:$Z$616,MATCH($B576, 'Mapping cadres'!$B$1:$B$616,0), MATCH(M$32,'Mapping cadres'!$B$1:$Z$1,0))</f>
        <v>0</v>
      </c>
      <c r="N576" s="226">
        <f>INDEX('Uganda workforce data - raw'!$A$4:$F$619,MATCH($B576, 'Uganda workforce data - raw'!$B$4:$B$619,0), MATCH("Filled Male",'Uganda workforce data - raw'!$A$4:$F$4,0))*INDEX('Mapping cadres'!$B$1:$Z$616,MATCH($B576, 'Mapping cadres'!$B$1:$B$616,0), MATCH(N$32,'Mapping cadres'!$B$1:$Z$1,0))</f>
        <v>0</v>
      </c>
      <c r="O576" s="226">
        <f>INDEX('Uganda workforce data - raw'!$A$4:$F$619,MATCH($B576, 'Uganda workforce data - raw'!$B$4:$B$619,0), MATCH("Filled Male",'Uganda workforce data - raw'!$A$4:$F$4,0))*INDEX('Mapping cadres'!$B$1:$Z$616,MATCH($B576, 'Mapping cadres'!$B$1:$B$616,0), MATCH(O$32,'Mapping cadres'!$B$1:$Z$1,0))</f>
        <v>0</v>
      </c>
      <c r="P576" s="226">
        <f>INDEX('Uganda workforce data - raw'!$A$4:$F$619,MATCH($B576, 'Uganda workforce data - raw'!$B$4:$B$619,0), MATCH("Filled Male",'Uganda workforce data - raw'!$A$4:$F$4,0))*INDEX('Mapping cadres'!$B$1:$Z$616,MATCH($B576, 'Mapping cadres'!$B$1:$B$616,0), MATCH(P$32,'Mapping cadres'!$B$1:$Z$1,0))</f>
        <v>0</v>
      </c>
      <c r="Q576" s="226">
        <f>INDEX('Uganda workforce data - raw'!$A$4:$F$619,MATCH($B576, 'Uganda workforce data - raw'!$B$4:$B$619,0), MATCH("Filled Male",'Uganda workforce data - raw'!$A$4:$F$4,0))*INDEX('Mapping cadres'!$B$1:$Z$616,MATCH($B576, 'Mapping cadres'!$B$1:$B$616,0), MATCH(Q$32,'Mapping cadres'!$B$1:$Z$1,0))</f>
        <v>0</v>
      </c>
      <c r="R576" s="226">
        <f>INDEX('Uganda workforce data - raw'!$A$4:$F$619,MATCH($B576, 'Uganda workforce data - raw'!$B$4:$B$619,0), MATCH("Filled Male",'Uganda workforce data - raw'!$A$4:$F$4,0))*INDEX('Mapping cadres'!$B$1:$Z$616,MATCH($B576, 'Mapping cadres'!$B$1:$B$616,0), MATCH(R$32,'Mapping cadres'!$B$1:$Z$1,0))</f>
        <v>0</v>
      </c>
      <c r="S576" s="226">
        <f>INDEX('Uganda workforce data - raw'!$A$4:$F$619,MATCH($B576, 'Uganda workforce data - raw'!$B$4:$B$619,0), MATCH("Filled Male",'Uganda workforce data - raw'!$A$4:$F$4,0))*INDEX('Mapping cadres'!$B$1:$Z$616,MATCH($B576, 'Mapping cadres'!$B$1:$B$616,0), MATCH(S$32,'Mapping cadres'!$B$1:$Z$1,0))</f>
        <v>0</v>
      </c>
      <c r="T576" s="226">
        <f>INDEX('Uganda workforce data - raw'!$A$4:$F$619,MATCH($B576, 'Uganda workforce data - raw'!$B$4:$B$619,0), MATCH("Filled Male",'Uganda workforce data - raw'!$A$4:$F$4,0))*INDEX('Mapping cadres'!$B$1:$Z$616,MATCH($B576, 'Mapping cadres'!$B$1:$B$616,0), MATCH(T$32,'Mapping cadres'!$B$1:$Z$1,0))</f>
        <v>0</v>
      </c>
      <c r="U576" s="226">
        <f>INDEX('Uganda workforce data - raw'!$A$4:$F$619,MATCH($B576, 'Uganda workforce data - raw'!$B$4:$B$619,0), MATCH("Filled Male",'Uganda workforce data - raw'!$A$4:$F$4,0))*INDEX('Mapping cadres'!$B$1:$Z$616,MATCH($B576, 'Mapping cadres'!$B$1:$B$616,0), MATCH(U$32,'Mapping cadres'!$B$1:$Z$1,0))</f>
        <v>0</v>
      </c>
      <c r="V576" s="226">
        <f>INDEX('Uganda workforce data - raw'!$A$4:$F$619,MATCH($B576, 'Uganda workforce data - raw'!$B$4:$B$619,0), MATCH("Filled Male",'Uganda workforce data - raw'!$A$4:$F$4,0))*INDEX('Mapping cadres'!$B$1:$Z$616,MATCH($B576, 'Mapping cadres'!$B$1:$B$616,0), MATCH(V$32,'Mapping cadres'!$B$1:$Z$1,0))</f>
        <v>0</v>
      </c>
      <c r="W576" s="226">
        <f>INDEX('Uganda workforce data - raw'!$A$4:$F$619,MATCH($B576, 'Uganda workforce data - raw'!$B$4:$B$619,0), MATCH("Filled Male",'Uganda workforce data - raw'!$A$4:$F$4,0))*INDEX('Mapping cadres'!$B$1:$Z$616,MATCH($B576, 'Mapping cadres'!$B$1:$B$616,0), MATCH(W$32,'Mapping cadres'!$B$1:$Z$1,0))</f>
        <v>0</v>
      </c>
      <c r="X576" s="226">
        <f>INDEX('Uganda workforce data - raw'!$A$4:$F$619,MATCH($B576, 'Uganda workforce data - raw'!$B$4:$B$619,0), MATCH("Filled Male",'Uganda workforce data - raw'!$A$4:$F$4,0))*INDEX('Mapping cadres'!$B$1:$Z$616,MATCH($B576, 'Mapping cadres'!$B$1:$B$616,0), MATCH(X$32,'Mapping cadres'!$B$1:$Z$1,0))</f>
        <v>0</v>
      </c>
      <c r="Y576" s="226">
        <f>INDEX('Uganda workforce data - raw'!$A$4:$F$619,MATCH($B576, 'Uganda workforce data - raw'!$B$4:$B$619,0), MATCH("Filled Male",'Uganda workforce data - raw'!$A$4:$F$4,0))*INDEX('Mapping cadres'!$B$1:$Z$616,MATCH($B576, 'Mapping cadres'!$B$1:$B$616,0), MATCH(Y$32,'Mapping cadres'!$B$1:$Z$1,0))</f>
        <v>0</v>
      </c>
      <c r="Z576" s="226">
        <f>INDEX('Uganda workforce data - raw'!$A$4:$F$619,MATCH($B576, 'Uganda workforce data - raw'!$B$4:$B$619,0), MATCH("Filled Male",'Uganda workforce data - raw'!$A$4:$F$4,0))*INDEX('Mapping cadres'!$B$1:$Z$616,MATCH($B576, 'Mapping cadres'!$B$1:$B$616,0), MATCH(Z$32,'Mapping cadres'!$B$1:$Z$1,0))</f>
        <v>0</v>
      </c>
      <c r="AA576" s="226">
        <f>INDEX('Uganda workforce data - raw'!$A$4:$F$619,MATCH($B576, 'Uganda workforce data - raw'!$B$4:$B$619,0), MATCH("Filled Female",'Uganda workforce data - raw'!$A$4:$F$4,0))*INDEX('Mapping cadres'!$B$1:$Z$616,MATCH($B576, 'Mapping cadres'!$B$1:$B$616,0), MATCH(AA$32,'Mapping cadres'!$B$1:$Z$1,0))</f>
        <v>1</v>
      </c>
      <c r="AB576" s="226">
        <f>INDEX('Uganda workforce data - raw'!$A$4:$F$619,MATCH($B576, 'Uganda workforce data - raw'!$B$4:$B$619,0), MATCH("Filled Female",'Uganda workforce data - raw'!$A$4:$F$4,0))*INDEX('Mapping cadres'!$B$1:$Z$616,MATCH($B576, 'Mapping cadres'!$B$1:$B$616,0), MATCH(AB$32,'Mapping cadres'!$B$1:$Z$1,0))</f>
        <v>0</v>
      </c>
      <c r="AC576" s="226">
        <f>INDEX('Uganda workforce data - raw'!$A$4:$F$619,MATCH($B576, 'Uganda workforce data - raw'!$B$4:$B$619,0), MATCH("Filled Female",'Uganda workforce data - raw'!$A$4:$F$4,0))*INDEX('Mapping cadres'!$B$1:$Z$616,MATCH($B576, 'Mapping cadres'!$B$1:$B$616,0), MATCH(AC$32,'Mapping cadres'!$B$1:$Z$1,0))</f>
        <v>0</v>
      </c>
      <c r="AD576" s="226">
        <f>INDEX('Uganda workforce data - raw'!$A$4:$F$619,MATCH($B576, 'Uganda workforce data - raw'!$B$4:$B$619,0), MATCH("Filled Female",'Uganda workforce data - raw'!$A$4:$F$4,0))*INDEX('Mapping cadres'!$B$1:$Z$616,MATCH($B576, 'Mapping cadres'!$B$1:$B$616,0), MATCH(AD$32,'Mapping cadres'!$B$1:$Z$1,0))</f>
        <v>0</v>
      </c>
      <c r="AE576" s="226">
        <f>INDEX('Uganda workforce data - raw'!$A$4:$F$619,MATCH($B576, 'Uganda workforce data - raw'!$B$4:$B$619,0), MATCH("Filled Female",'Uganda workforce data - raw'!$A$4:$F$4,0))*INDEX('Mapping cadres'!$B$1:$Z$616,MATCH($B576, 'Mapping cadres'!$B$1:$B$616,0), MATCH(AE$32,'Mapping cadres'!$B$1:$Z$1,0))</f>
        <v>0</v>
      </c>
      <c r="AF576" s="226">
        <f>INDEX('Uganda workforce data - raw'!$A$4:$F$619,MATCH($B576, 'Uganda workforce data - raw'!$B$4:$B$619,0), MATCH("Filled Female",'Uganda workforce data - raw'!$A$4:$F$4,0))*INDEX('Mapping cadres'!$B$1:$Z$616,MATCH($B576, 'Mapping cadres'!$B$1:$B$616,0), MATCH(AF$32,'Mapping cadres'!$B$1:$Z$1,0))</f>
        <v>0</v>
      </c>
      <c r="AG576" s="226">
        <f>INDEX('Uganda workforce data - raw'!$A$4:$F$619,MATCH($B576, 'Uganda workforce data - raw'!$B$4:$B$619,0), MATCH("Filled Female",'Uganda workforce data - raw'!$A$4:$F$4,0))*INDEX('Mapping cadres'!$B$1:$Z$616,MATCH($B576, 'Mapping cadres'!$B$1:$B$616,0), MATCH(AG$32,'Mapping cadres'!$B$1:$Z$1,0))</f>
        <v>0</v>
      </c>
      <c r="AH576" s="226">
        <f>INDEX('Uganda workforce data - raw'!$A$4:$F$619,MATCH($B576, 'Uganda workforce data - raw'!$B$4:$B$619,0), MATCH("Filled Female",'Uganda workforce data - raw'!$A$4:$F$4,0))*INDEX('Mapping cadres'!$B$1:$Z$616,MATCH($B576, 'Mapping cadres'!$B$1:$B$616,0), MATCH(AH$32,'Mapping cadres'!$B$1:$Z$1,0))</f>
        <v>0</v>
      </c>
      <c r="AI576" s="226">
        <f>INDEX('Uganda workforce data - raw'!$A$4:$F$619,MATCH($B576, 'Uganda workforce data - raw'!$B$4:$B$619,0), MATCH("Filled Female",'Uganda workforce data - raw'!$A$4:$F$4,0))*INDEX('Mapping cadres'!$B$1:$Z$616,MATCH($B576, 'Mapping cadres'!$B$1:$B$616,0), MATCH(AI$32,'Mapping cadres'!$B$1:$Z$1,0))</f>
        <v>0</v>
      </c>
      <c r="AJ576" s="226">
        <f>INDEX('Uganda workforce data - raw'!$A$4:$F$619,MATCH($B576, 'Uganda workforce data - raw'!$B$4:$B$619,0), MATCH("Filled Female",'Uganda workforce data - raw'!$A$4:$F$4,0))*INDEX('Mapping cadres'!$B$1:$Z$616,MATCH($B576, 'Mapping cadres'!$B$1:$B$616,0), MATCH(AJ$32,'Mapping cadres'!$B$1:$Z$1,0))</f>
        <v>0</v>
      </c>
      <c r="AK576" s="226">
        <f>INDEX('Uganda workforce data - raw'!$A$4:$F$619,MATCH($B576, 'Uganda workforce data - raw'!$B$4:$B$619,0), MATCH("Filled Female",'Uganda workforce data - raw'!$A$4:$F$4,0))*INDEX('Mapping cadres'!$B$1:$Z$616,MATCH($B576, 'Mapping cadres'!$B$1:$B$616,0), MATCH(AK$32,'Mapping cadres'!$B$1:$Z$1,0))</f>
        <v>0</v>
      </c>
      <c r="AL576" s="226">
        <f>INDEX('Uganda workforce data - raw'!$A$4:$F$619,MATCH($B576, 'Uganda workforce data - raw'!$B$4:$B$619,0), MATCH("Filled Female",'Uganda workforce data - raw'!$A$4:$F$4,0))*INDEX('Mapping cadres'!$B$1:$Z$616,MATCH($B576, 'Mapping cadres'!$B$1:$B$616,0), MATCH(AL$32,'Mapping cadres'!$B$1:$Z$1,0))</f>
        <v>0</v>
      </c>
      <c r="AM576" s="226">
        <f>INDEX('Uganda workforce data - raw'!$A$4:$F$619,MATCH($B576, 'Uganda workforce data - raw'!$B$4:$B$619,0), MATCH("Filled Female",'Uganda workforce data - raw'!$A$4:$F$4,0))*INDEX('Mapping cadres'!$B$1:$Z$616,MATCH($B576, 'Mapping cadres'!$B$1:$B$616,0), MATCH(AM$32,'Mapping cadres'!$B$1:$Z$1,0))</f>
        <v>0</v>
      </c>
      <c r="AN576" s="226">
        <f>INDEX('Uganda workforce data - raw'!$A$4:$F$619,MATCH($B576, 'Uganda workforce data - raw'!$B$4:$B$619,0), MATCH("Filled Female",'Uganda workforce data - raw'!$A$4:$F$4,0))*INDEX('Mapping cadres'!$B$1:$Z$616,MATCH($B576, 'Mapping cadres'!$B$1:$B$616,0), MATCH(AN$32,'Mapping cadres'!$B$1:$Z$1,0))</f>
        <v>0</v>
      </c>
      <c r="AO576" s="226">
        <f>INDEX('Uganda workforce data - raw'!$A$4:$F$619,MATCH($B576, 'Uganda workforce data - raw'!$B$4:$B$619,0), MATCH("Filled Female",'Uganda workforce data - raw'!$A$4:$F$4,0))*INDEX('Mapping cadres'!$B$1:$Z$616,MATCH($B576, 'Mapping cadres'!$B$1:$B$616,0), MATCH(AO$32,'Mapping cadres'!$B$1:$Z$1,0))</f>
        <v>0</v>
      </c>
      <c r="AP576" s="226">
        <f>INDEX('Uganda workforce data - raw'!$A$4:$F$619,MATCH($B576, 'Uganda workforce data - raw'!$B$4:$B$619,0), MATCH("Filled Female",'Uganda workforce data - raw'!$A$4:$F$4,0))*INDEX('Mapping cadres'!$B$1:$Z$616,MATCH($B576, 'Mapping cadres'!$B$1:$B$616,0), MATCH(AP$32,'Mapping cadres'!$B$1:$Z$1,0))</f>
        <v>0</v>
      </c>
      <c r="AQ576" s="226">
        <f>INDEX('Uganda workforce data - raw'!$A$4:$F$619,MATCH($B576, 'Uganda workforce data - raw'!$B$4:$B$619,0), MATCH("Filled Female",'Uganda workforce data - raw'!$A$4:$F$4,0))*INDEX('Mapping cadres'!$B$1:$Z$616,MATCH($B576, 'Mapping cadres'!$B$1:$B$616,0), MATCH(AQ$32,'Mapping cadres'!$B$1:$Z$1,0))</f>
        <v>0</v>
      </c>
      <c r="AR576" s="226">
        <f>INDEX('Uganda workforce data - raw'!$A$4:$F$619,MATCH($B576, 'Uganda workforce data - raw'!$B$4:$B$619,0), MATCH("Filled Female",'Uganda workforce data - raw'!$A$4:$F$4,0))*INDEX('Mapping cadres'!$B$1:$Z$616,MATCH($B576, 'Mapping cadres'!$B$1:$B$616,0), MATCH(AR$32,'Mapping cadres'!$B$1:$Z$1,0))</f>
        <v>0</v>
      </c>
      <c r="AS576" s="226">
        <f>INDEX('Uganda workforce data - raw'!$A$4:$F$619,MATCH($B576, 'Uganda workforce data - raw'!$B$4:$B$619,0), MATCH("Filled Female",'Uganda workforce data - raw'!$A$4:$F$4,0))*INDEX('Mapping cadres'!$B$1:$Z$616,MATCH($B576, 'Mapping cadres'!$B$1:$B$616,0), MATCH(AS$32,'Mapping cadres'!$B$1:$Z$1,0))</f>
        <v>0</v>
      </c>
      <c r="AT576" s="226">
        <f>INDEX('Uganda workforce data - raw'!$A$4:$F$619,MATCH($B576, 'Uganda workforce data - raw'!$B$4:$B$619,0), MATCH("Filled Female",'Uganda workforce data - raw'!$A$4:$F$4,0))*INDEX('Mapping cadres'!$B$1:$Z$616,MATCH($B576, 'Mapping cadres'!$B$1:$B$616,0), MATCH(AT$32,'Mapping cadres'!$B$1:$Z$1,0))</f>
        <v>0</v>
      </c>
      <c r="AU576" s="226">
        <f>INDEX('Uganda workforce data - raw'!$A$4:$F$619,MATCH($B576, 'Uganda workforce data - raw'!$B$4:$B$619,0), MATCH("Filled Female",'Uganda workforce data - raw'!$A$4:$F$4,0))*INDEX('Mapping cadres'!$B$1:$Z$616,MATCH($B576, 'Mapping cadres'!$B$1:$B$616,0), MATCH(AU$32,'Mapping cadres'!$B$1:$Z$1,0))</f>
        <v>0</v>
      </c>
      <c r="AV576" s="226">
        <f>INDEX('Uganda workforce data - raw'!$A$4:$F$619,MATCH($B576, 'Uganda workforce data - raw'!$B$4:$B$619,0), MATCH("Filled Female",'Uganda workforce data - raw'!$A$4:$F$4,0))*INDEX('Mapping cadres'!$B$1:$Z$616,MATCH($B576, 'Mapping cadres'!$B$1:$B$616,0), MATCH(AV$32,'Mapping cadres'!$B$1:$Z$1,0))</f>
        <v>0</v>
      </c>
      <c r="AW576" s="226">
        <f>INDEX('Uganda workforce data - raw'!$A$4:$F$619,MATCH($B576, 'Uganda workforce data - raw'!$B$4:$B$619,0), MATCH("Filled Female",'Uganda workforce data - raw'!$A$4:$F$4,0))*INDEX('Mapping cadres'!$B$1:$Z$616,MATCH($B576, 'Mapping cadres'!$B$1:$B$616,0), MATCH(AW$32,'Mapping cadres'!$B$1:$Z$1,0))</f>
        <v>0</v>
      </c>
      <c r="AX576" s="226">
        <f>INDEX('Uganda workforce data - raw'!$A$4:$F$619,MATCH($B576, 'Uganda workforce data - raw'!$B$4:$B$619,0), MATCH("Filled Female",'Uganda workforce data - raw'!$A$4:$F$4,0))*INDEX('Mapping cadres'!$B$1:$Z$616,MATCH($B576, 'Mapping cadres'!$B$1:$B$616,0), MATCH(AX$32,'Mapping cadres'!$B$1:$Z$1,0))</f>
        <v>0</v>
      </c>
      <c r="AY576" s="226">
        <f t="shared" si="197"/>
        <v>3</v>
      </c>
      <c r="AZ576" s="226">
        <f t="shared" si="198"/>
        <v>0</v>
      </c>
      <c r="BA576" s="226">
        <f t="shared" si="199"/>
        <v>0</v>
      </c>
      <c r="BB576" s="226">
        <f t="shared" si="200"/>
        <v>0</v>
      </c>
      <c r="BC576" s="226">
        <f t="shared" si="201"/>
        <v>0</v>
      </c>
      <c r="BD576" s="226">
        <f t="shared" si="202"/>
        <v>0</v>
      </c>
      <c r="BE576" s="226">
        <f t="shared" si="203"/>
        <v>0</v>
      </c>
      <c r="BF576" s="226">
        <f t="shared" si="204"/>
        <v>0</v>
      </c>
      <c r="BG576" s="226">
        <f t="shared" si="205"/>
        <v>0</v>
      </c>
      <c r="BH576" s="226">
        <f t="shared" si="206"/>
        <v>0</v>
      </c>
      <c r="BI576" s="226">
        <f t="shared" si="207"/>
        <v>0</v>
      </c>
      <c r="BJ576" s="226">
        <f t="shared" si="208"/>
        <v>0</v>
      </c>
      <c r="BK576" s="226">
        <f t="shared" si="209"/>
        <v>0</v>
      </c>
      <c r="BL576" s="226">
        <f t="shared" si="210"/>
        <v>0</v>
      </c>
      <c r="BM576" s="226">
        <f t="shared" si="211"/>
        <v>0</v>
      </c>
      <c r="BN576" s="226">
        <f t="shared" si="212"/>
        <v>0</v>
      </c>
      <c r="BO576" s="226">
        <f t="shared" si="213"/>
        <v>0</v>
      </c>
      <c r="BP576" s="226">
        <f t="shared" si="214"/>
        <v>0</v>
      </c>
      <c r="BQ576" s="226">
        <f t="shared" si="215"/>
        <v>0</v>
      </c>
      <c r="BR576" s="226">
        <f t="shared" si="216"/>
        <v>0</v>
      </c>
      <c r="BS576" s="226">
        <f t="shared" si="217"/>
        <v>0</v>
      </c>
      <c r="BT576" s="226">
        <f t="shared" si="218"/>
        <v>0</v>
      </c>
      <c r="BU576" s="226">
        <f t="shared" si="219"/>
        <v>0</v>
      </c>
      <c r="BV576" s="226">
        <f t="shared" si="220"/>
        <v>0</v>
      </c>
    </row>
    <row r="577" spans="1:74">
      <c r="A577" s="226">
        <v>545</v>
      </c>
      <c r="B577" s="226" t="s">
        <v>1842</v>
      </c>
      <c r="C577" s="226">
        <f>INDEX('Uganda workforce data - raw'!$A$4:$F$619,MATCH($B577, 'Uganda workforce data - raw'!$B$4:$B$619,0), MATCH("Filled Male",'Uganda workforce data - raw'!$A$4:$F$4,0))*INDEX('Mapping cadres'!$B$1:$Z$616,MATCH($B577, 'Mapping cadres'!$B$1:$B$616,0), MATCH(C$32,'Mapping cadres'!$B$1:$Z$1,0))</f>
        <v>0</v>
      </c>
      <c r="D577" s="226">
        <f>INDEX('Uganda workforce data - raw'!$A$4:$F$619,MATCH($B577, 'Uganda workforce data - raw'!$B$4:$B$619,0), MATCH("Filled Male",'Uganda workforce data - raw'!$A$4:$F$4,0))*INDEX('Mapping cadres'!$B$1:$Z$616,MATCH($B577, 'Mapping cadres'!$B$1:$B$616,0), MATCH(D$32,'Mapping cadres'!$B$1:$Z$1,0))</f>
        <v>0</v>
      </c>
      <c r="E577" s="226">
        <f>INDEX('Uganda workforce data - raw'!$A$4:$F$619,MATCH($B577, 'Uganda workforce data - raw'!$B$4:$B$619,0), MATCH("Filled Male",'Uganda workforce data - raw'!$A$4:$F$4,0))*INDEX('Mapping cadres'!$B$1:$Z$616,MATCH($B577, 'Mapping cadres'!$B$1:$B$616,0), MATCH(E$32,'Mapping cadres'!$B$1:$Z$1,0))</f>
        <v>0</v>
      </c>
      <c r="F577" s="226">
        <f>INDEX('Uganda workforce data - raw'!$A$4:$F$619,MATCH($B577, 'Uganda workforce data - raw'!$B$4:$B$619,0), MATCH("Filled Male",'Uganda workforce data - raw'!$A$4:$F$4,0))*INDEX('Mapping cadres'!$B$1:$Z$616,MATCH($B577, 'Mapping cadres'!$B$1:$B$616,0), MATCH(F$32,'Mapping cadres'!$B$1:$Z$1,0))</f>
        <v>0</v>
      </c>
      <c r="G577" s="226">
        <f>INDEX('Uganda workforce data - raw'!$A$4:$F$619,MATCH($B577, 'Uganda workforce data - raw'!$B$4:$B$619,0), MATCH("Filled Male",'Uganda workforce data - raw'!$A$4:$F$4,0))*INDEX('Mapping cadres'!$B$1:$Z$616,MATCH($B577, 'Mapping cadres'!$B$1:$B$616,0), MATCH(G$32,'Mapping cadres'!$B$1:$Z$1,0))</f>
        <v>0</v>
      </c>
      <c r="H577" s="226">
        <f>INDEX('Uganda workforce data - raw'!$A$4:$F$619,MATCH($B577, 'Uganda workforce data - raw'!$B$4:$B$619,0), MATCH("Filled Male",'Uganda workforce data - raw'!$A$4:$F$4,0))*INDEX('Mapping cadres'!$B$1:$Z$616,MATCH($B577, 'Mapping cadres'!$B$1:$B$616,0), MATCH(H$32,'Mapping cadres'!$B$1:$Z$1,0))</f>
        <v>0</v>
      </c>
      <c r="I577" s="226">
        <f>INDEX('Uganda workforce data - raw'!$A$4:$F$619,MATCH($B577, 'Uganda workforce data - raw'!$B$4:$B$619,0), MATCH("Filled Male",'Uganda workforce data - raw'!$A$4:$F$4,0))*INDEX('Mapping cadres'!$B$1:$Z$616,MATCH($B577, 'Mapping cadres'!$B$1:$B$616,0), MATCH(I$32,'Mapping cadres'!$B$1:$Z$1,0))</f>
        <v>0</v>
      </c>
      <c r="J577" s="226">
        <f>INDEX('Uganda workforce data - raw'!$A$4:$F$619,MATCH($B577, 'Uganda workforce data - raw'!$B$4:$B$619,0), MATCH("Filled Male",'Uganda workforce data - raw'!$A$4:$F$4,0))*INDEX('Mapping cadres'!$B$1:$Z$616,MATCH($B577, 'Mapping cadres'!$B$1:$B$616,0), MATCH(J$32,'Mapping cadres'!$B$1:$Z$1,0))</f>
        <v>0</v>
      </c>
      <c r="K577" s="226">
        <f>INDEX('Uganda workforce data - raw'!$A$4:$F$619,MATCH($B577, 'Uganda workforce data - raw'!$B$4:$B$619,0), MATCH("Filled Male",'Uganda workforce data - raw'!$A$4:$F$4,0))*INDEX('Mapping cadres'!$B$1:$Z$616,MATCH($B577, 'Mapping cadres'!$B$1:$B$616,0), MATCH(K$32,'Mapping cadres'!$B$1:$Z$1,0))</f>
        <v>0</v>
      </c>
      <c r="L577" s="226">
        <f>INDEX('Uganda workforce data - raw'!$A$4:$F$619,MATCH($B577, 'Uganda workforce data - raw'!$B$4:$B$619,0), MATCH("Filled Male",'Uganda workforce data - raw'!$A$4:$F$4,0))*INDEX('Mapping cadres'!$B$1:$Z$616,MATCH($B577, 'Mapping cadres'!$B$1:$B$616,0), MATCH(L$32,'Mapping cadres'!$B$1:$Z$1,0))</f>
        <v>0</v>
      </c>
      <c r="M577" s="226">
        <f>INDEX('Uganda workforce data - raw'!$A$4:$F$619,MATCH($B577, 'Uganda workforce data - raw'!$B$4:$B$619,0), MATCH("Filled Male",'Uganda workforce data - raw'!$A$4:$F$4,0))*INDEX('Mapping cadres'!$B$1:$Z$616,MATCH($B577, 'Mapping cadres'!$B$1:$B$616,0), MATCH(M$32,'Mapping cadres'!$B$1:$Z$1,0))</f>
        <v>0</v>
      </c>
      <c r="N577" s="226">
        <f>INDEX('Uganda workforce data - raw'!$A$4:$F$619,MATCH($B577, 'Uganda workforce data - raw'!$B$4:$B$619,0), MATCH("Filled Male",'Uganda workforce data - raw'!$A$4:$F$4,0))*INDEX('Mapping cadres'!$B$1:$Z$616,MATCH($B577, 'Mapping cadres'!$B$1:$B$616,0), MATCH(N$32,'Mapping cadres'!$B$1:$Z$1,0))</f>
        <v>0</v>
      </c>
      <c r="O577" s="226">
        <f>INDEX('Uganda workforce data - raw'!$A$4:$F$619,MATCH($B577, 'Uganda workforce data - raw'!$B$4:$B$619,0), MATCH("Filled Male",'Uganda workforce data - raw'!$A$4:$F$4,0))*INDEX('Mapping cadres'!$B$1:$Z$616,MATCH($B577, 'Mapping cadres'!$B$1:$B$616,0), MATCH(O$32,'Mapping cadres'!$B$1:$Z$1,0))</f>
        <v>0</v>
      </c>
      <c r="P577" s="226">
        <f>INDEX('Uganda workforce data - raw'!$A$4:$F$619,MATCH($B577, 'Uganda workforce data - raw'!$B$4:$B$619,0), MATCH("Filled Male",'Uganda workforce data - raw'!$A$4:$F$4,0))*INDEX('Mapping cadres'!$B$1:$Z$616,MATCH($B577, 'Mapping cadres'!$B$1:$B$616,0), MATCH(P$32,'Mapping cadres'!$B$1:$Z$1,0))</f>
        <v>0</v>
      </c>
      <c r="Q577" s="226">
        <f>INDEX('Uganda workforce data - raw'!$A$4:$F$619,MATCH($B577, 'Uganda workforce data - raw'!$B$4:$B$619,0), MATCH("Filled Male",'Uganda workforce data - raw'!$A$4:$F$4,0))*INDEX('Mapping cadres'!$B$1:$Z$616,MATCH($B577, 'Mapping cadres'!$B$1:$B$616,0), MATCH(Q$32,'Mapping cadres'!$B$1:$Z$1,0))</f>
        <v>0</v>
      </c>
      <c r="R577" s="226">
        <f>INDEX('Uganda workforce data - raw'!$A$4:$F$619,MATCH($B577, 'Uganda workforce data - raw'!$B$4:$B$619,0), MATCH("Filled Male",'Uganda workforce data - raw'!$A$4:$F$4,0))*INDEX('Mapping cadres'!$B$1:$Z$616,MATCH($B577, 'Mapping cadres'!$B$1:$B$616,0), MATCH(R$32,'Mapping cadres'!$B$1:$Z$1,0))</f>
        <v>0</v>
      </c>
      <c r="S577" s="226">
        <f>INDEX('Uganda workforce data - raw'!$A$4:$F$619,MATCH($B577, 'Uganda workforce data - raw'!$B$4:$B$619,0), MATCH("Filled Male",'Uganda workforce data - raw'!$A$4:$F$4,0))*INDEX('Mapping cadres'!$B$1:$Z$616,MATCH($B577, 'Mapping cadres'!$B$1:$B$616,0), MATCH(S$32,'Mapping cadres'!$B$1:$Z$1,0))</f>
        <v>0</v>
      </c>
      <c r="T577" s="226">
        <f>INDEX('Uganda workforce data - raw'!$A$4:$F$619,MATCH($B577, 'Uganda workforce data - raw'!$B$4:$B$619,0), MATCH("Filled Male",'Uganda workforce data - raw'!$A$4:$F$4,0))*INDEX('Mapping cadres'!$B$1:$Z$616,MATCH($B577, 'Mapping cadres'!$B$1:$B$616,0), MATCH(T$32,'Mapping cadres'!$B$1:$Z$1,0))</f>
        <v>0</v>
      </c>
      <c r="U577" s="226">
        <f>INDEX('Uganda workforce data - raw'!$A$4:$F$619,MATCH($B577, 'Uganda workforce data - raw'!$B$4:$B$619,0), MATCH("Filled Male",'Uganda workforce data - raw'!$A$4:$F$4,0))*INDEX('Mapping cadres'!$B$1:$Z$616,MATCH($B577, 'Mapping cadres'!$B$1:$B$616,0), MATCH(U$32,'Mapping cadres'!$B$1:$Z$1,0))</f>
        <v>0</v>
      </c>
      <c r="V577" s="226">
        <f>INDEX('Uganda workforce data - raw'!$A$4:$F$619,MATCH($B577, 'Uganda workforce data - raw'!$B$4:$B$619,0), MATCH("Filled Male",'Uganda workforce data - raw'!$A$4:$F$4,0))*INDEX('Mapping cadres'!$B$1:$Z$616,MATCH($B577, 'Mapping cadres'!$B$1:$B$616,0), MATCH(V$32,'Mapping cadres'!$B$1:$Z$1,0))</f>
        <v>0</v>
      </c>
      <c r="W577" s="226">
        <f>INDEX('Uganda workforce data - raw'!$A$4:$F$619,MATCH($B577, 'Uganda workforce data - raw'!$B$4:$B$619,0), MATCH("Filled Male",'Uganda workforce data - raw'!$A$4:$F$4,0))*INDEX('Mapping cadres'!$B$1:$Z$616,MATCH($B577, 'Mapping cadres'!$B$1:$B$616,0), MATCH(W$32,'Mapping cadres'!$B$1:$Z$1,0))</f>
        <v>0</v>
      </c>
      <c r="X577" s="226">
        <f>INDEX('Uganda workforce data - raw'!$A$4:$F$619,MATCH($B577, 'Uganda workforce data - raw'!$B$4:$B$619,0), MATCH("Filled Male",'Uganda workforce data - raw'!$A$4:$F$4,0))*INDEX('Mapping cadres'!$B$1:$Z$616,MATCH($B577, 'Mapping cadres'!$B$1:$B$616,0), MATCH(X$32,'Mapping cadres'!$B$1:$Z$1,0))</f>
        <v>0</v>
      </c>
      <c r="Y577" s="226">
        <f>INDEX('Uganda workforce data - raw'!$A$4:$F$619,MATCH($B577, 'Uganda workforce data - raw'!$B$4:$B$619,0), MATCH("Filled Male",'Uganda workforce data - raw'!$A$4:$F$4,0))*INDEX('Mapping cadres'!$B$1:$Z$616,MATCH($B577, 'Mapping cadres'!$B$1:$B$616,0), MATCH(Y$32,'Mapping cadres'!$B$1:$Z$1,0))</f>
        <v>3</v>
      </c>
      <c r="Z577" s="226">
        <f>INDEX('Uganda workforce data - raw'!$A$4:$F$619,MATCH($B577, 'Uganda workforce data - raw'!$B$4:$B$619,0), MATCH("Filled Male",'Uganda workforce data - raw'!$A$4:$F$4,0))*INDEX('Mapping cadres'!$B$1:$Z$616,MATCH($B577, 'Mapping cadres'!$B$1:$B$616,0), MATCH(Z$32,'Mapping cadres'!$B$1:$Z$1,0))</f>
        <v>0</v>
      </c>
      <c r="AA577" s="226">
        <f>INDEX('Uganda workforce data - raw'!$A$4:$F$619,MATCH($B577, 'Uganda workforce data - raw'!$B$4:$B$619,0), MATCH("Filled Female",'Uganda workforce data - raw'!$A$4:$F$4,0))*INDEX('Mapping cadres'!$B$1:$Z$616,MATCH($B577, 'Mapping cadres'!$B$1:$B$616,0), MATCH(AA$32,'Mapping cadres'!$B$1:$Z$1,0))</f>
        <v>0</v>
      </c>
      <c r="AB577" s="226">
        <f>INDEX('Uganda workforce data - raw'!$A$4:$F$619,MATCH($B577, 'Uganda workforce data - raw'!$B$4:$B$619,0), MATCH("Filled Female",'Uganda workforce data - raw'!$A$4:$F$4,0))*INDEX('Mapping cadres'!$B$1:$Z$616,MATCH($B577, 'Mapping cadres'!$B$1:$B$616,0), MATCH(AB$32,'Mapping cadres'!$B$1:$Z$1,0))</f>
        <v>0</v>
      </c>
      <c r="AC577" s="226">
        <f>INDEX('Uganda workforce data - raw'!$A$4:$F$619,MATCH($B577, 'Uganda workforce data - raw'!$B$4:$B$619,0), MATCH("Filled Female",'Uganda workforce data - raw'!$A$4:$F$4,0))*INDEX('Mapping cadres'!$B$1:$Z$616,MATCH($B577, 'Mapping cadres'!$B$1:$B$616,0), MATCH(AC$32,'Mapping cadres'!$B$1:$Z$1,0))</f>
        <v>0</v>
      </c>
      <c r="AD577" s="226">
        <f>INDEX('Uganda workforce data - raw'!$A$4:$F$619,MATCH($B577, 'Uganda workforce data - raw'!$B$4:$B$619,0), MATCH("Filled Female",'Uganda workforce data - raw'!$A$4:$F$4,0))*INDEX('Mapping cadres'!$B$1:$Z$616,MATCH($B577, 'Mapping cadres'!$B$1:$B$616,0), MATCH(AD$32,'Mapping cadres'!$B$1:$Z$1,0))</f>
        <v>0</v>
      </c>
      <c r="AE577" s="226">
        <f>INDEX('Uganda workforce data - raw'!$A$4:$F$619,MATCH($B577, 'Uganda workforce data - raw'!$B$4:$B$619,0), MATCH("Filled Female",'Uganda workforce data - raw'!$A$4:$F$4,0))*INDEX('Mapping cadres'!$B$1:$Z$616,MATCH($B577, 'Mapping cadres'!$B$1:$B$616,0), MATCH(AE$32,'Mapping cadres'!$B$1:$Z$1,0))</f>
        <v>0</v>
      </c>
      <c r="AF577" s="226">
        <f>INDEX('Uganda workforce data - raw'!$A$4:$F$619,MATCH($B577, 'Uganda workforce data - raw'!$B$4:$B$619,0), MATCH("Filled Female",'Uganda workforce data - raw'!$A$4:$F$4,0))*INDEX('Mapping cadres'!$B$1:$Z$616,MATCH($B577, 'Mapping cadres'!$B$1:$B$616,0), MATCH(AF$32,'Mapping cadres'!$B$1:$Z$1,0))</f>
        <v>0</v>
      </c>
      <c r="AG577" s="226">
        <f>INDEX('Uganda workforce data - raw'!$A$4:$F$619,MATCH($B577, 'Uganda workforce data - raw'!$B$4:$B$619,0), MATCH("Filled Female",'Uganda workforce data - raw'!$A$4:$F$4,0))*INDEX('Mapping cadres'!$B$1:$Z$616,MATCH($B577, 'Mapping cadres'!$B$1:$B$616,0), MATCH(AG$32,'Mapping cadres'!$B$1:$Z$1,0))</f>
        <v>0</v>
      </c>
      <c r="AH577" s="226">
        <f>INDEX('Uganda workforce data - raw'!$A$4:$F$619,MATCH($B577, 'Uganda workforce data - raw'!$B$4:$B$619,0), MATCH("Filled Female",'Uganda workforce data - raw'!$A$4:$F$4,0))*INDEX('Mapping cadres'!$B$1:$Z$616,MATCH($B577, 'Mapping cadres'!$B$1:$B$616,0), MATCH(AH$32,'Mapping cadres'!$B$1:$Z$1,0))</f>
        <v>0</v>
      </c>
      <c r="AI577" s="226">
        <f>INDEX('Uganda workforce data - raw'!$A$4:$F$619,MATCH($B577, 'Uganda workforce data - raw'!$B$4:$B$619,0), MATCH("Filled Female",'Uganda workforce data - raw'!$A$4:$F$4,0))*INDEX('Mapping cadres'!$B$1:$Z$616,MATCH($B577, 'Mapping cadres'!$B$1:$B$616,0), MATCH(AI$32,'Mapping cadres'!$B$1:$Z$1,0))</f>
        <v>0</v>
      </c>
      <c r="AJ577" s="226">
        <f>INDEX('Uganda workforce data - raw'!$A$4:$F$619,MATCH($B577, 'Uganda workforce data - raw'!$B$4:$B$619,0), MATCH("Filled Female",'Uganda workforce data - raw'!$A$4:$F$4,0))*INDEX('Mapping cadres'!$B$1:$Z$616,MATCH($B577, 'Mapping cadres'!$B$1:$B$616,0), MATCH(AJ$32,'Mapping cadres'!$B$1:$Z$1,0))</f>
        <v>0</v>
      </c>
      <c r="AK577" s="226">
        <f>INDEX('Uganda workforce data - raw'!$A$4:$F$619,MATCH($B577, 'Uganda workforce data - raw'!$B$4:$B$619,0), MATCH("Filled Female",'Uganda workforce data - raw'!$A$4:$F$4,0))*INDEX('Mapping cadres'!$B$1:$Z$616,MATCH($B577, 'Mapping cadres'!$B$1:$B$616,0), MATCH(AK$32,'Mapping cadres'!$B$1:$Z$1,0))</f>
        <v>0</v>
      </c>
      <c r="AL577" s="226">
        <f>INDEX('Uganda workforce data - raw'!$A$4:$F$619,MATCH($B577, 'Uganda workforce data - raw'!$B$4:$B$619,0), MATCH("Filled Female",'Uganda workforce data - raw'!$A$4:$F$4,0))*INDEX('Mapping cadres'!$B$1:$Z$616,MATCH($B577, 'Mapping cadres'!$B$1:$B$616,0), MATCH(AL$32,'Mapping cadres'!$B$1:$Z$1,0))</f>
        <v>0</v>
      </c>
      <c r="AM577" s="226">
        <f>INDEX('Uganda workforce data - raw'!$A$4:$F$619,MATCH($B577, 'Uganda workforce data - raw'!$B$4:$B$619,0), MATCH("Filled Female",'Uganda workforce data - raw'!$A$4:$F$4,0))*INDEX('Mapping cadres'!$B$1:$Z$616,MATCH($B577, 'Mapping cadres'!$B$1:$B$616,0), MATCH(AM$32,'Mapping cadres'!$B$1:$Z$1,0))</f>
        <v>0</v>
      </c>
      <c r="AN577" s="226">
        <f>INDEX('Uganda workforce data - raw'!$A$4:$F$619,MATCH($B577, 'Uganda workforce data - raw'!$B$4:$B$619,0), MATCH("Filled Female",'Uganda workforce data - raw'!$A$4:$F$4,0))*INDEX('Mapping cadres'!$B$1:$Z$616,MATCH($B577, 'Mapping cadres'!$B$1:$B$616,0), MATCH(AN$32,'Mapping cadres'!$B$1:$Z$1,0))</f>
        <v>0</v>
      </c>
      <c r="AO577" s="226">
        <f>INDEX('Uganda workforce data - raw'!$A$4:$F$619,MATCH($B577, 'Uganda workforce data - raw'!$B$4:$B$619,0), MATCH("Filled Female",'Uganda workforce data - raw'!$A$4:$F$4,0))*INDEX('Mapping cadres'!$B$1:$Z$616,MATCH($B577, 'Mapping cadres'!$B$1:$B$616,0), MATCH(AO$32,'Mapping cadres'!$B$1:$Z$1,0))</f>
        <v>0</v>
      </c>
      <c r="AP577" s="226">
        <f>INDEX('Uganda workforce data - raw'!$A$4:$F$619,MATCH($B577, 'Uganda workforce data - raw'!$B$4:$B$619,0), MATCH("Filled Female",'Uganda workforce data - raw'!$A$4:$F$4,0))*INDEX('Mapping cadres'!$B$1:$Z$616,MATCH($B577, 'Mapping cadres'!$B$1:$B$616,0), MATCH(AP$32,'Mapping cadres'!$B$1:$Z$1,0))</f>
        <v>0</v>
      </c>
      <c r="AQ577" s="226">
        <f>INDEX('Uganda workforce data - raw'!$A$4:$F$619,MATCH($B577, 'Uganda workforce data - raw'!$B$4:$B$619,0), MATCH("Filled Female",'Uganda workforce data - raw'!$A$4:$F$4,0))*INDEX('Mapping cadres'!$B$1:$Z$616,MATCH($B577, 'Mapping cadres'!$B$1:$B$616,0), MATCH(AQ$32,'Mapping cadres'!$B$1:$Z$1,0))</f>
        <v>0</v>
      </c>
      <c r="AR577" s="226">
        <f>INDEX('Uganda workforce data - raw'!$A$4:$F$619,MATCH($B577, 'Uganda workforce data - raw'!$B$4:$B$619,0), MATCH("Filled Female",'Uganda workforce data - raw'!$A$4:$F$4,0))*INDEX('Mapping cadres'!$B$1:$Z$616,MATCH($B577, 'Mapping cadres'!$B$1:$B$616,0), MATCH(AR$32,'Mapping cadres'!$B$1:$Z$1,0))</f>
        <v>0</v>
      </c>
      <c r="AS577" s="226">
        <f>INDEX('Uganda workforce data - raw'!$A$4:$F$619,MATCH($B577, 'Uganda workforce data - raw'!$B$4:$B$619,0), MATCH("Filled Female",'Uganda workforce data - raw'!$A$4:$F$4,0))*INDEX('Mapping cadres'!$B$1:$Z$616,MATCH($B577, 'Mapping cadres'!$B$1:$B$616,0), MATCH(AS$32,'Mapping cadres'!$B$1:$Z$1,0))</f>
        <v>0</v>
      </c>
      <c r="AT577" s="226">
        <f>INDEX('Uganda workforce data - raw'!$A$4:$F$619,MATCH($B577, 'Uganda workforce data - raw'!$B$4:$B$619,0), MATCH("Filled Female",'Uganda workforce data - raw'!$A$4:$F$4,0))*INDEX('Mapping cadres'!$B$1:$Z$616,MATCH($B577, 'Mapping cadres'!$B$1:$B$616,0), MATCH(AT$32,'Mapping cadres'!$B$1:$Z$1,0))</f>
        <v>0</v>
      </c>
      <c r="AU577" s="226">
        <f>INDEX('Uganda workforce data - raw'!$A$4:$F$619,MATCH($B577, 'Uganda workforce data - raw'!$B$4:$B$619,0), MATCH("Filled Female",'Uganda workforce data - raw'!$A$4:$F$4,0))*INDEX('Mapping cadres'!$B$1:$Z$616,MATCH($B577, 'Mapping cadres'!$B$1:$B$616,0), MATCH(AU$32,'Mapping cadres'!$B$1:$Z$1,0))</f>
        <v>0</v>
      </c>
      <c r="AV577" s="226">
        <f>INDEX('Uganda workforce data - raw'!$A$4:$F$619,MATCH($B577, 'Uganda workforce data - raw'!$B$4:$B$619,0), MATCH("Filled Female",'Uganda workforce data - raw'!$A$4:$F$4,0))*INDEX('Mapping cadres'!$B$1:$Z$616,MATCH($B577, 'Mapping cadres'!$B$1:$B$616,0), MATCH(AV$32,'Mapping cadres'!$B$1:$Z$1,0))</f>
        <v>0</v>
      </c>
      <c r="AW577" s="226">
        <f>INDEX('Uganda workforce data - raw'!$A$4:$F$619,MATCH($B577, 'Uganda workforce data - raw'!$B$4:$B$619,0), MATCH("Filled Female",'Uganda workforce data - raw'!$A$4:$F$4,0))*INDEX('Mapping cadres'!$B$1:$Z$616,MATCH($B577, 'Mapping cadres'!$B$1:$B$616,0), MATCH(AW$32,'Mapping cadres'!$B$1:$Z$1,0))</f>
        <v>0</v>
      </c>
      <c r="AX577" s="226">
        <f>INDEX('Uganda workforce data - raw'!$A$4:$F$619,MATCH($B577, 'Uganda workforce data - raw'!$B$4:$B$619,0), MATCH("Filled Female",'Uganda workforce data - raw'!$A$4:$F$4,0))*INDEX('Mapping cadres'!$B$1:$Z$616,MATCH($B577, 'Mapping cadres'!$B$1:$B$616,0), MATCH(AX$32,'Mapping cadres'!$B$1:$Z$1,0))</f>
        <v>0</v>
      </c>
      <c r="AY577" s="226">
        <f t="shared" si="197"/>
        <v>0</v>
      </c>
      <c r="AZ577" s="226">
        <f t="shared" si="198"/>
        <v>0</v>
      </c>
      <c r="BA577" s="226">
        <f t="shared" si="199"/>
        <v>0</v>
      </c>
      <c r="BB577" s="226">
        <f t="shared" si="200"/>
        <v>0</v>
      </c>
      <c r="BC577" s="226">
        <f t="shared" si="201"/>
        <v>0</v>
      </c>
      <c r="BD577" s="226">
        <f t="shared" si="202"/>
        <v>0</v>
      </c>
      <c r="BE577" s="226">
        <f t="shared" si="203"/>
        <v>0</v>
      </c>
      <c r="BF577" s="226">
        <f t="shared" si="204"/>
        <v>0</v>
      </c>
      <c r="BG577" s="226">
        <f t="shared" si="205"/>
        <v>0</v>
      </c>
      <c r="BH577" s="226">
        <f t="shared" si="206"/>
        <v>0</v>
      </c>
      <c r="BI577" s="226">
        <f t="shared" si="207"/>
        <v>0</v>
      </c>
      <c r="BJ577" s="226">
        <f t="shared" si="208"/>
        <v>0</v>
      </c>
      <c r="BK577" s="226">
        <f t="shared" si="209"/>
        <v>0</v>
      </c>
      <c r="BL577" s="226">
        <f t="shared" si="210"/>
        <v>0</v>
      </c>
      <c r="BM577" s="226">
        <f t="shared" si="211"/>
        <v>0</v>
      </c>
      <c r="BN577" s="226">
        <f t="shared" si="212"/>
        <v>0</v>
      </c>
      <c r="BO577" s="226">
        <f t="shared" si="213"/>
        <v>0</v>
      </c>
      <c r="BP577" s="226">
        <f t="shared" si="214"/>
        <v>0</v>
      </c>
      <c r="BQ577" s="226">
        <f t="shared" si="215"/>
        <v>0</v>
      </c>
      <c r="BR577" s="226">
        <f t="shared" si="216"/>
        <v>0</v>
      </c>
      <c r="BS577" s="226">
        <f t="shared" si="217"/>
        <v>0</v>
      </c>
      <c r="BT577" s="226">
        <f t="shared" si="218"/>
        <v>0</v>
      </c>
      <c r="BU577" s="226">
        <f t="shared" si="219"/>
        <v>3</v>
      </c>
      <c r="BV577" s="226">
        <f t="shared" si="220"/>
        <v>0</v>
      </c>
    </row>
    <row r="578" spans="1:74">
      <c r="A578" s="226">
        <v>546</v>
      </c>
      <c r="B578" s="226" t="s">
        <v>1843</v>
      </c>
      <c r="C578" s="226">
        <f>INDEX('Uganda workforce data - raw'!$A$4:$F$619,MATCH($B578, 'Uganda workforce data - raw'!$B$4:$B$619,0), MATCH("Filled Male",'Uganda workforce data - raw'!$A$4:$F$4,0))*INDEX('Mapping cadres'!$B$1:$Z$616,MATCH($B578, 'Mapping cadres'!$B$1:$B$616,0), MATCH(C$32,'Mapping cadres'!$B$1:$Z$1,0))</f>
        <v>87</v>
      </c>
      <c r="D578" s="226">
        <f>INDEX('Uganda workforce data - raw'!$A$4:$F$619,MATCH($B578, 'Uganda workforce data - raw'!$B$4:$B$619,0), MATCH("Filled Male",'Uganda workforce data - raw'!$A$4:$F$4,0))*INDEX('Mapping cadres'!$B$1:$Z$616,MATCH($B578, 'Mapping cadres'!$B$1:$B$616,0), MATCH(D$32,'Mapping cadres'!$B$1:$Z$1,0))</f>
        <v>0</v>
      </c>
      <c r="E578" s="226">
        <f>INDEX('Uganda workforce data - raw'!$A$4:$F$619,MATCH($B578, 'Uganda workforce data - raw'!$B$4:$B$619,0), MATCH("Filled Male",'Uganda workforce data - raw'!$A$4:$F$4,0))*INDEX('Mapping cadres'!$B$1:$Z$616,MATCH($B578, 'Mapping cadres'!$B$1:$B$616,0), MATCH(E$32,'Mapping cadres'!$B$1:$Z$1,0))</f>
        <v>0</v>
      </c>
      <c r="F578" s="226">
        <f>INDEX('Uganda workforce data - raw'!$A$4:$F$619,MATCH($B578, 'Uganda workforce data - raw'!$B$4:$B$619,0), MATCH("Filled Male",'Uganda workforce data - raw'!$A$4:$F$4,0))*INDEX('Mapping cadres'!$B$1:$Z$616,MATCH($B578, 'Mapping cadres'!$B$1:$B$616,0), MATCH(F$32,'Mapping cadres'!$B$1:$Z$1,0))</f>
        <v>0</v>
      </c>
      <c r="G578" s="226">
        <f>INDEX('Uganda workforce data - raw'!$A$4:$F$619,MATCH($B578, 'Uganda workforce data - raw'!$B$4:$B$619,0), MATCH("Filled Male",'Uganda workforce data - raw'!$A$4:$F$4,0))*INDEX('Mapping cadres'!$B$1:$Z$616,MATCH($B578, 'Mapping cadres'!$B$1:$B$616,0), MATCH(G$32,'Mapping cadres'!$B$1:$Z$1,0))</f>
        <v>0</v>
      </c>
      <c r="H578" s="226">
        <f>INDEX('Uganda workforce data - raw'!$A$4:$F$619,MATCH($B578, 'Uganda workforce data - raw'!$B$4:$B$619,0), MATCH("Filled Male",'Uganda workforce data - raw'!$A$4:$F$4,0))*INDEX('Mapping cadres'!$B$1:$Z$616,MATCH($B578, 'Mapping cadres'!$B$1:$B$616,0), MATCH(H$32,'Mapping cadres'!$B$1:$Z$1,0))</f>
        <v>0</v>
      </c>
      <c r="I578" s="226">
        <f>INDEX('Uganda workforce data - raw'!$A$4:$F$619,MATCH($B578, 'Uganda workforce data - raw'!$B$4:$B$619,0), MATCH("Filled Male",'Uganda workforce data - raw'!$A$4:$F$4,0))*INDEX('Mapping cadres'!$B$1:$Z$616,MATCH($B578, 'Mapping cadres'!$B$1:$B$616,0), MATCH(I$32,'Mapping cadres'!$B$1:$Z$1,0))</f>
        <v>0</v>
      </c>
      <c r="J578" s="226">
        <f>INDEX('Uganda workforce data - raw'!$A$4:$F$619,MATCH($B578, 'Uganda workforce data - raw'!$B$4:$B$619,0), MATCH("Filled Male",'Uganda workforce data - raw'!$A$4:$F$4,0))*INDEX('Mapping cadres'!$B$1:$Z$616,MATCH($B578, 'Mapping cadres'!$B$1:$B$616,0), MATCH(J$32,'Mapping cadres'!$B$1:$Z$1,0))</f>
        <v>0</v>
      </c>
      <c r="K578" s="226">
        <f>INDEX('Uganda workforce data - raw'!$A$4:$F$619,MATCH($B578, 'Uganda workforce data - raw'!$B$4:$B$619,0), MATCH("Filled Male",'Uganda workforce data - raw'!$A$4:$F$4,0))*INDEX('Mapping cadres'!$B$1:$Z$616,MATCH($B578, 'Mapping cadres'!$B$1:$B$616,0), MATCH(K$32,'Mapping cadres'!$B$1:$Z$1,0))</f>
        <v>0</v>
      </c>
      <c r="L578" s="226">
        <f>INDEX('Uganda workforce data - raw'!$A$4:$F$619,MATCH($B578, 'Uganda workforce data - raw'!$B$4:$B$619,0), MATCH("Filled Male",'Uganda workforce data - raw'!$A$4:$F$4,0))*INDEX('Mapping cadres'!$B$1:$Z$616,MATCH($B578, 'Mapping cadres'!$B$1:$B$616,0), MATCH(L$32,'Mapping cadres'!$B$1:$Z$1,0))</f>
        <v>0</v>
      </c>
      <c r="M578" s="226">
        <f>INDEX('Uganda workforce data - raw'!$A$4:$F$619,MATCH($B578, 'Uganda workforce data - raw'!$B$4:$B$619,0), MATCH("Filled Male",'Uganda workforce data - raw'!$A$4:$F$4,0))*INDEX('Mapping cadres'!$B$1:$Z$616,MATCH($B578, 'Mapping cadres'!$B$1:$B$616,0), MATCH(M$32,'Mapping cadres'!$B$1:$Z$1,0))</f>
        <v>0</v>
      </c>
      <c r="N578" s="226">
        <f>INDEX('Uganda workforce data - raw'!$A$4:$F$619,MATCH($B578, 'Uganda workforce data - raw'!$B$4:$B$619,0), MATCH("Filled Male",'Uganda workforce data - raw'!$A$4:$F$4,0))*INDEX('Mapping cadres'!$B$1:$Z$616,MATCH($B578, 'Mapping cadres'!$B$1:$B$616,0), MATCH(N$32,'Mapping cadres'!$B$1:$Z$1,0))</f>
        <v>0</v>
      </c>
      <c r="O578" s="226">
        <f>INDEX('Uganda workforce data - raw'!$A$4:$F$619,MATCH($B578, 'Uganda workforce data - raw'!$B$4:$B$619,0), MATCH("Filled Male",'Uganda workforce data - raw'!$A$4:$F$4,0))*INDEX('Mapping cadres'!$B$1:$Z$616,MATCH($B578, 'Mapping cadres'!$B$1:$B$616,0), MATCH(O$32,'Mapping cadres'!$B$1:$Z$1,0))</f>
        <v>0</v>
      </c>
      <c r="P578" s="226">
        <f>INDEX('Uganda workforce data - raw'!$A$4:$F$619,MATCH($B578, 'Uganda workforce data - raw'!$B$4:$B$619,0), MATCH("Filled Male",'Uganda workforce data - raw'!$A$4:$F$4,0))*INDEX('Mapping cadres'!$B$1:$Z$616,MATCH($B578, 'Mapping cadres'!$B$1:$B$616,0), MATCH(P$32,'Mapping cadres'!$B$1:$Z$1,0))</f>
        <v>0</v>
      </c>
      <c r="Q578" s="226">
        <f>INDEX('Uganda workforce data - raw'!$A$4:$F$619,MATCH($B578, 'Uganda workforce data - raw'!$B$4:$B$619,0), MATCH("Filled Male",'Uganda workforce data - raw'!$A$4:$F$4,0))*INDEX('Mapping cadres'!$B$1:$Z$616,MATCH($B578, 'Mapping cadres'!$B$1:$B$616,0), MATCH(Q$32,'Mapping cadres'!$B$1:$Z$1,0))</f>
        <v>0</v>
      </c>
      <c r="R578" s="226">
        <f>INDEX('Uganda workforce data - raw'!$A$4:$F$619,MATCH($B578, 'Uganda workforce data - raw'!$B$4:$B$619,0), MATCH("Filled Male",'Uganda workforce data - raw'!$A$4:$F$4,0))*INDEX('Mapping cadres'!$B$1:$Z$616,MATCH($B578, 'Mapping cadres'!$B$1:$B$616,0), MATCH(R$32,'Mapping cadres'!$B$1:$Z$1,0))</f>
        <v>0</v>
      </c>
      <c r="S578" s="226">
        <f>INDEX('Uganda workforce data - raw'!$A$4:$F$619,MATCH($B578, 'Uganda workforce data - raw'!$B$4:$B$619,0), MATCH("Filled Male",'Uganda workforce data - raw'!$A$4:$F$4,0))*INDEX('Mapping cadres'!$B$1:$Z$616,MATCH($B578, 'Mapping cadres'!$B$1:$B$616,0), MATCH(S$32,'Mapping cadres'!$B$1:$Z$1,0))</f>
        <v>0</v>
      </c>
      <c r="T578" s="226">
        <f>INDEX('Uganda workforce data - raw'!$A$4:$F$619,MATCH($B578, 'Uganda workforce data - raw'!$B$4:$B$619,0), MATCH("Filled Male",'Uganda workforce data - raw'!$A$4:$F$4,0))*INDEX('Mapping cadres'!$B$1:$Z$616,MATCH($B578, 'Mapping cadres'!$B$1:$B$616,0), MATCH(T$32,'Mapping cadres'!$B$1:$Z$1,0))</f>
        <v>0</v>
      </c>
      <c r="U578" s="226">
        <f>INDEX('Uganda workforce data - raw'!$A$4:$F$619,MATCH($B578, 'Uganda workforce data - raw'!$B$4:$B$619,0), MATCH("Filled Male",'Uganda workforce data - raw'!$A$4:$F$4,0))*INDEX('Mapping cadres'!$B$1:$Z$616,MATCH($B578, 'Mapping cadres'!$B$1:$B$616,0), MATCH(U$32,'Mapping cadres'!$B$1:$Z$1,0))</f>
        <v>0</v>
      </c>
      <c r="V578" s="226">
        <f>INDEX('Uganda workforce data - raw'!$A$4:$F$619,MATCH($B578, 'Uganda workforce data - raw'!$B$4:$B$619,0), MATCH("Filled Male",'Uganda workforce data - raw'!$A$4:$F$4,0))*INDEX('Mapping cadres'!$B$1:$Z$616,MATCH($B578, 'Mapping cadres'!$B$1:$B$616,0), MATCH(V$32,'Mapping cadres'!$B$1:$Z$1,0))</f>
        <v>0</v>
      </c>
      <c r="W578" s="226">
        <f>INDEX('Uganda workforce data - raw'!$A$4:$F$619,MATCH($B578, 'Uganda workforce data - raw'!$B$4:$B$619,0), MATCH("Filled Male",'Uganda workforce data - raw'!$A$4:$F$4,0))*INDEX('Mapping cadres'!$B$1:$Z$616,MATCH($B578, 'Mapping cadres'!$B$1:$B$616,0), MATCH(W$32,'Mapping cadres'!$B$1:$Z$1,0))</f>
        <v>0</v>
      </c>
      <c r="X578" s="226">
        <f>INDEX('Uganda workforce data - raw'!$A$4:$F$619,MATCH($B578, 'Uganda workforce data - raw'!$B$4:$B$619,0), MATCH("Filled Male",'Uganda workforce data - raw'!$A$4:$F$4,0))*INDEX('Mapping cadres'!$B$1:$Z$616,MATCH($B578, 'Mapping cadres'!$B$1:$B$616,0), MATCH(X$32,'Mapping cadres'!$B$1:$Z$1,0))</f>
        <v>0</v>
      </c>
      <c r="Y578" s="226">
        <f>INDEX('Uganda workforce data - raw'!$A$4:$F$619,MATCH($B578, 'Uganda workforce data - raw'!$B$4:$B$619,0), MATCH("Filled Male",'Uganda workforce data - raw'!$A$4:$F$4,0))*INDEX('Mapping cadres'!$B$1:$Z$616,MATCH($B578, 'Mapping cadres'!$B$1:$B$616,0), MATCH(Y$32,'Mapping cadres'!$B$1:$Z$1,0))</f>
        <v>0</v>
      </c>
      <c r="Z578" s="226">
        <f>INDEX('Uganda workforce data - raw'!$A$4:$F$619,MATCH($B578, 'Uganda workforce data - raw'!$B$4:$B$619,0), MATCH("Filled Male",'Uganda workforce data - raw'!$A$4:$F$4,0))*INDEX('Mapping cadres'!$B$1:$Z$616,MATCH($B578, 'Mapping cadres'!$B$1:$B$616,0), MATCH(Z$32,'Mapping cadres'!$B$1:$Z$1,0))</f>
        <v>0</v>
      </c>
      <c r="AA578" s="226">
        <f>INDEX('Uganda workforce data - raw'!$A$4:$F$619,MATCH($B578, 'Uganda workforce data - raw'!$B$4:$B$619,0), MATCH("Filled Female",'Uganda workforce data - raw'!$A$4:$F$4,0))*INDEX('Mapping cadres'!$B$1:$Z$616,MATCH($B578, 'Mapping cadres'!$B$1:$B$616,0), MATCH(AA$32,'Mapping cadres'!$B$1:$Z$1,0))</f>
        <v>4</v>
      </c>
      <c r="AB578" s="226">
        <f>INDEX('Uganda workforce data - raw'!$A$4:$F$619,MATCH($B578, 'Uganda workforce data - raw'!$B$4:$B$619,0), MATCH("Filled Female",'Uganda workforce data - raw'!$A$4:$F$4,0))*INDEX('Mapping cadres'!$B$1:$Z$616,MATCH($B578, 'Mapping cadres'!$B$1:$B$616,0), MATCH(AB$32,'Mapping cadres'!$B$1:$Z$1,0))</f>
        <v>0</v>
      </c>
      <c r="AC578" s="226">
        <f>INDEX('Uganda workforce data - raw'!$A$4:$F$619,MATCH($B578, 'Uganda workforce data - raw'!$B$4:$B$619,0), MATCH("Filled Female",'Uganda workforce data - raw'!$A$4:$F$4,0))*INDEX('Mapping cadres'!$B$1:$Z$616,MATCH($B578, 'Mapping cadres'!$B$1:$B$616,0), MATCH(AC$32,'Mapping cadres'!$B$1:$Z$1,0))</f>
        <v>0</v>
      </c>
      <c r="AD578" s="226">
        <f>INDEX('Uganda workforce data - raw'!$A$4:$F$619,MATCH($B578, 'Uganda workforce data - raw'!$B$4:$B$619,0), MATCH("Filled Female",'Uganda workforce data - raw'!$A$4:$F$4,0))*INDEX('Mapping cadres'!$B$1:$Z$616,MATCH($B578, 'Mapping cadres'!$B$1:$B$616,0), MATCH(AD$32,'Mapping cadres'!$B$1:$Z$1,0))</f>
        <v>0</v>
      </c>
      <c r="AE578" s="226">
        <f>INDEX('Uganda workforce data - raw'!$A$4:$F$619,MATCH($B578, 'Uganda workforce data - raw'!$B$4:$B$619,0), MATCH("Filled Female",'Uganda workforce data - raw'!$A$4:$F$4,0))*INDEX('Mapping cadres'!$B$1:$Z$616,MATCH($B578, 'Mapping cadres'!$B$1:$B$616,0), MATCH(AE$32,'Mapping cadres'!$B$1:$Z$1,0))</f>
        <v>0</v>
      </c>
      <c r="AF578" s="226">
        <f>INDEX('Uganda workforce data - raw'!$A$4:$F$619,MATCH($B578, 'Uganda workforce data - raw'!$B$4:$B$619,0), MATCH("Filled Female",'Uganda workforce data - raw'!$A$4:$F$4,0))*INDEX('Mapping cadres'!$B$1:$Z$616,MATCH($B578, 'Mapping cadres'!$B$1:$B$616,0), MATCH(AF$32,'Mapping cadres'!$B$1:$Z$1,0))</f>
        <v>0</v>
      </c>
      <c r="AG578" s="226">
        <f>INDEX('Uganda workforce data - raw'!$A$4:$F$619,MATCH($B578, 'Uganda workforce data - raw'!$B$4:$B$619,0), MATCH("Filled Female",'Uganda workforce data - raw'!$A$4:$F$4,0))*INDEX('Mapping cadres'!$B$1:$Z$616,MATCH($B578, 'Mapping cadres'!$B$1:$B$616,0), MATCH(AG$32,'Mapping cadres'!$B$1:$Z$1,0))</f>
        <v>0</v>
      </c>
      <c r="AH578" s="226">
        <f>INDEX('Uganda workforce data - raw'!$A$4:$F$619,MATCH($B578, 'Uganda workforce data - raw'!$B$4:$B$619,0), MATCH("Filled Female",'Uganda workforce data - raw'!$A$4:$F$4,0))*INDEX('Mapping cadres'!$B$1:$Z$616,MATCH($B578, 'Mapping cadres'!$B$1:$B$616,0), MATCH(AH$32,'Mapping cadres'!$B$1:$Z$1,0))</f>
        <v>0</v>
      </c>
      <c r="AI578" s="226">
        <f>INDEX('Uganda workforce data - raw'!$A$4:$F$619,MATCH($B578, 'Uganda workforce data - raw'!$B$4:$B$619,0), MATCH("Filled Female",'Uganda workforce data - raw'!$A$4:$F$4,0))*INDEX('Mapping cadres'!$B$1:$Z$616,MATCH($B578, 'Mapping cadres'!$B$1:$B$616,0), MATCH(AI$32,'Mapping cadres'!$B$1:$Z$1,0))</f>
        <v>0</v>
      </c>
      <c r="AJ578" s="226">
        <f>INDEX('Uganda workforce data - raw'!$A$4:$F$619,MATCH($B578, 'Uganda workforce data - raw'!$B$4:$B$619,0), MATCH("Filled Female",'Uganda workforce data - raw'!$A$4:$F$4,0))*INDEX('Mapping cadres'!$B$1:$Z$616,MATCH($B578, 'Mapping cadres'!$B$1:$B$616,0), MATCH(AJ$32,'Mapping cadres'!$B$1:$Z$1,0))</f>
        <v>0</v>
      </c>
      <c r="AK578" s="226">
        <f>INDEX('Uganda workforce data - raw'!$A$4:$F$619,MATCH($B578, 'Uganda workforce data - raw'!$B$4:$B$619,0), MATCH("Filled Female",'Uganda workforce data - raw'!$A$4:$F$4,0))*INDEX('Mapping cadres'!$B$1:$Z$616,MATCH($B578, 'Mapping cadres'!$B$1:$B$616,0), MATCH(AK$32,'Mapping cadres'!$B$1:$Z$1,0))</f>
        <v>0</v>
      </c>
      <c r="AL578" s="226">
        <f>INDEX('Uganda workforce data - raw'!$A$4:$F$619,MATCH($B578, 'Uganda workforce data - raw'!$B$4:$B$619,0), MATCH("Filled Female",'Uganda workforce data - raw'!$A$4:$F$4,0))*INDEX('Mapping cadres'!$B$1:$Z$616,MATCH($B578, 'Mapping cadres'!$B$1:$B$616,0), MATCH(AL$32,'Mapping cadres'!$B$1:$Z$1,0))</f>
        <v>0</v>
      </c>
      <c r="AM578" s="226">
        <f>INDEX('Uganda workforce data - raw'!$A$4:$F$619,MATCH($B578, 'Uganda workforce data - raw'!$B$4:$B$619,0), MATCH("Filled Female",'Uganda workforce data - raw'!$A$4:$F$4,0))*INDEX('Mapping cadres'!$B$1:$Z$616,MATCH($B578, 'Mapping cadres'!$B$1:$B$616,0), MATCH(AM$32,'Mapping cadres'!$B$1:$Z$1,0))</f>
        <v>0</v>
      </c>
      <c r="AN578" s="226">
        <f>INDEX('Uganda workforce data - raw'!$A$4:$F$619,MATCH($B578, 'Uganda workforce data - raw'!$B$4:$B$619,0), MATCH("Filled Female",'Uganda workforce data - raw'!$A$4:$F$4,0))*INDEX('Mapping cadres'!$B$1:$Z$616,MATCH($B578, 'Mapping cadres'!$B$1:$B$616,0), MATCH(AN$32,'Mapping cadres'!$B$1:$Z$1,0))</f>
        <v>0</v>
      </c>
      <c r="AO578" s="226">
        <f>INDEX('Uganda workforce data - raw'!$A$4:$F$619,MATCH($B578, 'Uganda workforce data - raw'!$B$4:$B$619,0), MATCH("Filled Female",'Uganda workforce data - raw'!$A$4:$F$4,0))*INDEX('Mapping cadres'!$B$1:$Z$616,MATCH($B578, 'Mapping cadres'!$B$1:$B$616,0), MATCH(AO$32,'Mapping cadres'!$B$1:$Z$1,0))</f>
        <v>0</v>
      </c>
      <c r="AP578" s="226">
        <f>INDEX('Uganda workforce data - raw'!$A$4:$F$619,MATCH($B578, 'Uganda workforce data - raw'!$B$4:$B$619,0), MATCH("Filled Female",'Uganda workforce data - raw'!$A$4:$F$4,0))*INDEX('Mapping cadres'!$B$1:$Z$616,MATCH($B578, 'Mapping cadres'!$B$1:$B$616,0), MATCH(AP$32,'Mapping cadres'!$B$1:$Z$1,0))</f>
        <v>0</v>
      </c>
      <c r="AQ578" s="226">
        <f>INDEX('Uganda workforce data - raw'!$A$4:$F$619,MATCH($B578, 'Uganda workforce data - raw'!$B$4:$B$619,0), MATCH("Filled Female",'Uganda workforce data - raw'!$A$4:$F$4,0))*INDEX('Mapping cadres'!$B$1:$Z$616,MATCH($B578, 'Mapping cadres'!$B$1:$B$616,0), MATCH(AQ$32,'Mapping cadres'!$B$1:$Z$1,0))</f>
        <v>0</v>
      </c>
      <c r="AR578" s="226">
        <f>INDEX('Uganda workforce data - raw'!$A$4:$F$619,MATCH($B578, 'Uganda workforce data - raw'!$B$4:$B$619,0), MATCH("Filled Female",'Uganda workforce data - raw'!$A$4:$F$4,0))*INDEX('Mapping cadres'!$B$1:$Z$616,MATCH($B578, 'Mapping cadres'!$B$1:$B$616,0), MATCH(AR$32,'Mapping cadres'!$B$1:$Z$1,0))</f>
        <v>0</v>
      </c>
      <c r="AS578" s="226">
        <f>INDEX('Uganda workforce data - raw'!$A$4:$F$619,MATCH($B578, 'Uganda workforce data - raw'!$B$4:$B$619,0), MATCH("Filled Female",'Uganda workforce data - raw'!$A$4:$F$4,0))*INDEX('Mapping cadres'!$B$1:$Z$616,MATCH($B578, 'Mapping cadres'!$B$1:$B$616,0), MATCH(AS$32,'Mapping cadres'!$B$1:$Z$1,0))</f>
        <v>0</v>
      </c>
      <c r="AT578" s="226">
        <f>INDEX('Uganda workforce data - raw'!$A$4:$F$619,MATCH($B578, 'Uganda workforce data - raw'!$B$4:$B$619,0), MATCH("Filled Female",'Uganda workforce data - raw'!$A$4:$F$4,0))*INDEX('Mapping cadres'!$B$1:$Z$616,MATCH($B578, 'Mapping cadres'!$B$1:$B$616,0), MATCH(AT$32,'Mapping cadres'!$B$1:$Z$1,0))</f>
        <v>0</v>
      </c>
      <c r="AU578" s="226">
        <f>INDEX('Uganda workforce data - raw'!$A$4:$F$619,MATCH($B578, 'Uganda workforce data - raw'!$B$4:$B$619,0), MATCH("Filled Female",'Uganda workforce data - raw'!$A$4:$F$4,0))*INDEX('Mapping cadres'!$B$1:$Z$616,MATCH($B578, 'Mapping cadres'!$B$1:$B$616,0), MATCH(AU$32,'Mapping cadres'!$B$1:$Z$1,0))</f>
        <v>0</v>
      </c>
      <c r="AV578" s="226">
        <f>INDEX('Uganda workforce data - raw'!$A$4:$F$619,MATCH($B578, 'Uganda workforce data - raw'!$B$4:$B$619,0), MATCH("Filled Female",'Uganda workforce data - raw'!$A$4:$F$4,0))*INDEX('Mapping cadres'!$B$1:$Z$616,MATCH($B578, 'Mapping cadres'!$B$1:$B$616,0), MATCH(AV$32,'Mapping cadres'!$B$1:$Z$1,0))</f>
        <v>0</v>
      </c>
      <c r="AW578" s="226">
        <f>INDEX('Uganda workforce data - raw'!$A$4:$F$619,MATCH($B578, 'Uganda workforce data - raw'!$B$4:$B$619,0), MATCH("Filled Female",'Uganda workforce data - raw'!$A$4:$F$4,0))*INDEX('Mapping cadres'!$B$1:$Z$616,MATCH($B578, 'Mapping cadres'!$B$1:$B$616,0), MATCH(AW$32,'Mapping cadres'!$B$1:$Z$1,0))</f>
        <v>0</v>
      </c>
      <c r="AX578" s="226">
        <f>INDEX('Uganda workforce data - raw'!$A$4:$F$619,MATCH($B578, 'Uganda workforce data - raw'!$B$4:$B$619,0), MATCH("Filled Female",'Uganda workforce data - raw'!$A$4:$F$4,0))*INDEX('Mapping cadres'!$B$1:$Z$616,MATCH($B578, 'Mapping cadres'!$B$1:$B$616,0), MATCH(AX$32,'Mapping cadres'!$B$1:$Z$1,0))</f>
        <v>0</v>
      </c>
      <c r="AY578" s="226">
        <f t="shared" si="197"/>
        <v>91</v>
      </c>
      <c r="AZ578" s="226">
        <f t="shared" si="198"/>
        <v>0</v>
      </c>
      <c r="BA578" s="226">
        <f t="shared" si="199"/>
        <v>0</v>
      </c>
      <c r="BB578" s="226">
        <f t="shared" si="200"/>
        <v>0</v>
      </c>
      <c r="BC578" s="226">
        <f t="shared" si="201"/>
        <v>0</v>
      </c>
      <c r="BD578" s="226">
        <f t="shared" si="202"/>
        <v>0</v>
      </c>
      <c r="BE578" s="226">
        <f t="shared" si="203"/>
        <v>0</v>
      </c>
      <c r="BF578" s="226">
        <f t="shared" si="204"/>
        <v>0</v>
      </c>
      <c r="BG578" s="226">
        <f t="shared" si="205"/>
        <v>0</v>
      </c>
      <c r="BH578" s="226">
        <f t="shared" si="206"/>
        <v>0</v>
      </c>
      <c r="BI578" s="226">
        <f t="shared" si="207"/>
        <v>0</v>
      </c>
      <c r="BJ578" s="226">
        <f t="shared" si="208"/>
        <v>0</v>
      </c>
      <c r="BK578" s="226">
        <f t="shared" si="209"/>
        <v>0</v>
      </c>
      <c r="BL578" s="226">
        <f t="shared" si="210"/>
        <v>0</v>
      </c>
      <c r="BM578" s="226">
        <f t="shared" si="211"/>
        <v>0</v>
      </c>
      <c r="BN578" s="226">
        <f t="shared" si="212"/>
        <v>0</v>
      </c>
      <c r="BO578" s="226">
        <f t="shared" si="213"/>
        <v>0</v>
      </c>
      <c r="BP578" s="226">
        <f t="shared" si="214"/>
        <v>0</v>
      </c>
      <c r="BQ578" s="226">
        <f t="shared" si="215"/>
        <v>0</v>
      </c>
      <c r="BR578" s="226">
        <f t="shared" si="216"/>
        <v>0</v>
      </c>
      <c r="BS578" s="226">
        <f t="shared" si="217"/>
        <v>0</v>
      </c>
      <c r="BT578" s="226">
        <f t="shared" si="218"/>
        <v>0</v>
      </c>
      <c r="BU578" s="226">
        <f t="shared" si="219"/>
        <v>0</v>
      </c>
      <c r="BV578" s="226">
        <f t="shared" si="220"/>
        <v>0</v>
      </c>
    </row>
    <row r="579" spans="1:74">
      <c r="A579" s="226">
        <v>547</v>
      </c>
      <c r="B579" s="226" t="s">
        <v>1844</v>
      </c>
      <c r="C579" s="226">
        <f>INDEX('Uganda workforce data - raw'!$A$4:$F$619,MATCH($B579, 'Uganda workforce data - raw'!$B$4:$B$619,0), MATCH("Filled Male",'Uganda workforce data - raw'!$A$4:$F$4,0))*INDEX('Mapping cadres'!$B$1:$Z$616,MATCH($B579, 'Mapping cadres'!$B$1:$B$616,0), MATCH(C$32,'Mapping cadres'!$B$1:$Z$1,0))</f>
        <v>176</v>
      </c>
      <c r="D579" s="226">
        <f>INDEX('Uganda workforce data - raw'!$A$4:$F$619,MATCH($B579, 'Uganda workforce data - raw'!$B$4:$B$619,0), MATCH("Filled Male",'Uganda workforce data - raw'!$A$4:$F$4,0))*INDEX('Mapping cadres'!$B$1:$Z$616,MATCH($B579, 'Mapping cadres'!$B$1:$B$616,0), MATCH(D$32,'Mapping cadres'!$B$1:$Z$1,0))</f>
        <v>0</v>
      </c>
      <c r="E579" s="226">
        <f>INDEX('Uganda workforce data - raw'!$A$4:$F$619,MATCH($B579, 'Uganda workforce data - raw'!$B$4:$B$619,0), MATCH("Filled Male",'Uganda workforce data - raw'!$A$4:$F$4,0))*INDEX('Mapping cadres'!$B$1:$Z$616,MATCH($B579, 'Mapping cadres'!$B$1:$B$616,0), MATCH(E$32,'Mapping cadres'!$B$1:$Z$1,0))</f>
        <v>0</v>
      </c>
      <c r="F579" s="226">
        <f>INDEX('Uganda workforce data - raw'!$A$4:$F$619,MATCH($B579, 'Uganda workforce data - raw'!$B$4:$B$619,0), MATCH("Filled Male",'Uganda workforce data - raw'!$A$4:$F$4,0))*INDEX('Mapping cadres'!$B$1:$Z$616,MATCH($B579, 'Mapping cadres'!$B$1:$B$616,0), MATCH(F$32,'Mapping cadres'!$B$1:$Z$1,0))</f>
        <v>0</v>
      </c>
      <c r="G579" s="226">
        <f>INDEX('Uganda workforce data - raw'!$A$4:$F$619,MATCH($B579, 'Uganda workforce data - raw'!$B$4:$B$619,0), MATCH("Filled Male",'Uganda workforce data - raw'!$A$4:$F$4,0))*INDEX('Mapping cadres'!$B$1:$Z$616,MATCH($B579, 'Mapping cadres'!$B$1:$B$616,0), MATCH(G$32,'Mapping cadres'!$B$1:$Z$1,0))</f>
        <v>0</v>
      </c>
      <c r="H579" s="226">
        <f>INDEX('Uganda workforce data - raw'!$A$4:$F$619,MATCH($B579, 'Uganda workforce data - raw'!$B$4:$B$619,0), MATCH("Filled Male",'Uganda workforce data - raw'!$A$4:$F$4,0))*INDEX('Mapping cadres'!$B$1:$Z$616,MATCH($B579, 'Mapping cadres'!$B$1:$B$616,0), MATCH(H$32,'Mapping cadres'!$B$1:$Z$1,0))</f>
        <v>0</v>
      </c>
      <c r="I579" s="226">
        <f>INDEX('Uganda workforce data - raw'!$A$4:$F$619,MATCH($B579, 'Uganda workforce data - raw'!$B$4:$B$619,0), MATCH("Filled Male",'Uganda workforce data - raw'!$A$4:$F$4,0))*INDEX('Mapping cadres'!$B$1:$Z$616,MATCH($B579, 'Mapping cadres'!$B$1:$B$616,0), MATCH(I$32,'Mapping cadres'!$B$1:$Z$1,0))</f>
        <v>0</v>
      </c>
      <c r="J579" s="226">
        <f>INDEX('Uganda workforce data - raw'!$A$4:$F$619,MATCH($B579, 'Uganda workforce data - raw'!$B$4:$B$619,0), MATCH("Filled Male",'Uganda workforce data - raw'!$A$4:$F$4,0))*INDEX('Mapping cadres'!$B$1:$Z$616,MATCH($B579, 'Mapping cadres'!$B$1:$B$616,0), MATCH(J$32,'Mapping cadres'!$B$1:$Z$1,0))</f>
        <v>0</v>
      </c>
      <c r="K579" s="226">
        <f>INDEX('Uganda workforce data - raw'!$A$4:$F$619,MATCH($B579, 'Uganda workforce data - raw'!$B$4:$B$619,0), MATCH("Filled Male",'Uganda workforce data - raw'!$A$4:$F$4,0))*INDEX('Mapping cadres'!$B$1:$Z$616,MATCH($B579, 'Mapping cadres'!$B$1:$B$616,0), MATCH(K$32,'Mapping cadres'!$B$1:$Z$1,0))</f>
        <v>0</v>
      </c>
      <c r="L579" s="226">
        <f>INDEX('Uganda workforce data - raw'!$A$4:$F$619,MATCH($B579, 'Uganda workforce data - raw'!$B$4:$B$619,0), MATCH("Filled Male",'Uganda workforce data - raw'!$A$4:$F$4,0))*INDEX('Mapping cadres'!$B$1:$Z$616,MATCH($B579, 'Mapping cadres'!$B$1:$B$616,0), MATCH(L$32,'Mapping cadres'!$B$1:$Z$1,0))</f>
        <v>0</v>
      </c>
      <c r="M579" s="226">
        <f>INDEX('Uganda workforce data - raw'!$A$4:$F$619,MATCH($B579, 'Uganda workforce data - raw'!$B$4:$B$619,0), MATCH("Filled Male",'Uganda workforce data - raw'!$A$4:$F$4,0))*INDEX('Mapping cadres'!$B$1:$Z$616,MATCH($B579, 'Mapping cadres'!$B$1:$B$616,0), MATCH(M$32,'Mapping cadres'!$B$1:$Z$1,0))</f>
        <v>0</v>
      </c>
      <c r="N579" s="226">
        <f>INDEX('Uganda workforce data - raw'!$A$4:$F$619,MATCH($B579, 'Uganda workforce data - raw'!$B$4:$B$619,0), MATCH("Filled Male",'Uganda workforce data - raw'!$A$4:$F$4,0))*INDEX('Mapping cadres'!$B$1:$Z$616,MATCH($B579, 'Mapping cadres'!$B$1:$B$616,0), MATCH(N$32,'Mapping cadres'!$B$1:$Z$1,0))</f>
        <v>0</v>
      </c>
      <c r="O579" s="226">
        <f>INDEX('Uganda workforce data - raw'!$A$4:$F$619,MATCH($B579, 'Uganda workforce data - raw'!$B$4:$B$619,0), MATCH("Filled Male",'Uganda workforce data - raw'!$A$4:$F$4,0))*INDEX('Mapping cadres'!$B$1:$Z$616,MATCH($B579, 'Mapping cadres'!$B$1:$B$616,0), MATCH(O$32,'Mapping cadres'!$B$1:$Z$1,0))</f>
        <v>0</v>
      </c>
      <c r="P579" s="226">
        <f>INDEX('Uganda workforce data - raw'!$A$4:$F$619,MATCH($B579, 'Uganda workforce data - raw'!$B$4:$B$619,0), MATCH("Filled Male",'Uganda workforce data - raw'!$A$4:$F$4,0))*INDEX('Mapping cadres'!$B$1:$Z$616,MATCH($B579, 'Mapping cadres'!$B$1:$B$616,0), MATCH(P$32,'Mapping cadres'!$B$1:$Z$1,0))</f>
        <v>0</v>
      </c>
      <c r="Q579" s="226">
        <f>INDEX('Uganda workforce data - raw'!$A$4:$F$619,MATCH($B579, 'Uganda workforce data - raw'!$B$4:$B$619,0), MATCH("Filled Male",'Uganda workforce data - raw'!$A$4:$F$4,0))*INDEX('Mapping cadres'!$B$1:$Z$616,MATCH($B579, 'Mapping cadres'!$B$1:$B$616,0), MATCH(Q$32,'Mapping cadres'!$B$1:$Z$1,0))</f>
        <v>0</v>
      </c>
      <c r="R579" s="226">
        <f>INDEX('Uganda workforce data - raw'!$A$4:$F$619,MATCH($B579, 'Uganda workforce data - raw'!$B$4:$B$619,0), MATCH("Filled Male",'Uganda workforce data - raw'!$A$4:$F$4,0))*INDEX('Mapping cadres'!$B$1:$Z$616,MATCH($B579, 'Mapping cadres'!$B$1:$B$616,0), MATCH(R$32,'Mapping cadres'!$B$1:$Z$1,0))</f>
        <v>0</v>
      </c>
      <c r="S579" s="226">
        <f>INDEX('Uganda workforce data - raw'!$A$4:$F$619,MATCH($B579, 'Uganda workforce data - raw'!$B$4:$B$619,0), MATCH("Filled Male",'Uganda workforce data - raw'!$A$4:$F$4,0))*INDEX('Mapping cadres'!$B$1:$Z$616,MATCH($B579, 'Mapping cadres'!$B$1:$B$616,0), MATCH(S$32,'Mapping cadres'!$B$1:$Z$1,0))</f>
        <v>0</v>
      </c>
      <c r="T579" s="226">
        <f>INDEX('Uganda workforce data - raw'!$A$4:$F$619,MATCH($B579, 'Uganda workforce data - raw'!$B$4:$B$619,0), MATCH("Filled Male",'Uganda workforce data - raw'!$A$4:$F$4,0))*INDEX('Mapping cadres'!$B$1:$Z$616,MATCH($B579, 'Mapping cadres'!$B$1:$B$616,0), MATCH(T$32,'Mapping cadres'!$B$1:$Z$1,0))</f>
        <v>0</v>
      </c>
      <c r="U579" s="226">
        <f>INDEX('Uganda workforce data - raw'!$A$4:$F$619,MATCH($B579, 'Uganda workforce data - raw'!$B$4:$B$619,0), MATCH("Filled Male",'Uganda workforce data - raw'!$A$4:$F$4,0))*INDEX('Mapping cadres'!$B$1:$Z$616,MATCH($B579, 'Mapping cadres'!$B$1:$B$616,0), MATCH(U$32,'Mapping cadres'!$B$1:$Z$1,0))</f>
        <v>0</v>
      </c>
      <c r="V579" s="226">
        <f>INDEX('Uganda workforce data - raw'!$A$4:$F$619,MATCH($B579, 'Uganda workforce data - raw'!$B$4:$B$619,0), MATCH("Filled Male",'Uganda workforce data - raw'!$A$4:$F$4,0))*INDEX('Mapping cadres'!$B$1:$Z$616,MATCH($B579, 'Mapping cadres'!$B$1:$B$616,0), MATCH(V$32,'Mapping cadres'!$B$1:$Z$1,0))</f>
        <v>0</v>
      </c>
      <c r="W579" s="226">
        <f>INDEX('Uganda workforce data - raw'!$A$4:$F$619,MATCH($B579, 'Uganda workforce data - raw'!$B$4:$B$619,0), MATCH("Filled Male",'Uganda workforce data - raw'!$A$4:$F$4,0))*INDEX('Mapping cadres'!$B$1:$Z$616,MATCH($B579, 'Mapping cadres'!$B$1:$B$616,0), MATCH(W$32,'Mapping cadres'!$B$1:$Z$1,0))</f>
        <v>0</v>
      </c>
      <c r="X579" s="226">
        <f>INDEX('Uganda workforce data - raw'!$A$4:$F$619,MATCH($B579, 'Uganda workforce data - raw'!$B$4:$B$619,0), MATCH("Filled Male",'Uganda workforce data - raw'!$A$4:$F$4,0))*INDEX('Mapping cadres'!$B$1:$Z$616,MATCH($B579, 'Mapping cadres'!$B$1:$B$616,0), MATCH(X$32,'Mapping cadres'!$B$1:$Z$1,0))</f>
        <v>0</v>
      </c>
      <c r="Y579" s="226">
        <f>INDEX('Uganda workforce data - raw'!$A$4:$F$619,MATCH($B579, 'Uganda workforce data - raw'!$B$4:$B$619,0), MATCH("Filled Male",'Uganda workforce data - raw'!$A$4:$F$4,0))*INDEX('Mapping cadres'!$B$1:$Z$616,MATCH($B579, 'Mapping cadres'!$B$1:$B$616,0), MATCH(Y$32,'Mapping cadres'!$B$1:$Z$1,0))</f>
        <v>0</v>
      </c>
      <c r="Z579" s="226">
        <f>INDEX('Uganda workforce data - raw'!$A$4:$F$619,MATCH($B579, 'Uganda workforce data - raw'!$B$4:$B$619,0), MATCH("Filled Male",'Uganda workforce data - raw'!$A$4:$F$4,0))*INDEX('Mapping cadres'!$B$1:$Z$616,MATCH($B579, 'Mapping cadres'!$B$1:$B$616,0), MATCH(Z$32,'Mapping cadres'!$B$1:$Z$1,0))</f>
        <v>0</v>
      </c>
      <c r="AA579" s="226">
        <f>INDEX('Uganda workforce data - raw'!$A$4:$F$619,MATCH($B579, 'Uganda workforce data - raw'!$B$4:$B$619,0), MATCH("Filled Female",'Uganda workforce data - raw'!$A$4:$F$4,0))*INDEX('Mapping cadres'!$B$1:$Z$616,MATCH($B579, 'Mapping cadres'!$B$1:$B$616,0), MATCH(AA$32,'Mapping cadres'!$B$1:$Z$1,0))</f>
        <v>148</v>
      </c>
      <c r="AB579" s="226">
        <f>INDEX('Uganda workforce data - raw'!$A$4:$F$619,MATCH($B579, 'Uganda workforce data - raw'!$B$4:$B$619,0), MATCH("Filled Female",'Uganda workforce data - raw'!$A$4:$F$4,0))*INDEX('Mapping cadres'!$B$1:$Z$616,MATCH($B579, 'Mapping cadres'!$B$1:$B$616,0), MATCH(AB$32,'Mapping cadres'!$B$1:$Z$1,0))</f>
        <v>0</v>
      </c>
      <c r="AC579" s="226">
        <f>INDEX('Uganda workforce data - raw'!$A$4:$F$619,MATCH($B579, 'Uganda workforce data - raw'!$B$4:$B$619,0), MATCH("Filled Female",'Uganda workforce data - raw'!$A$4:$F$4,0))*INDEX('Mapping cadres'!$B$1:$Z$616,MATCH($B579, 'Mapping cadres'!$B$1:$B$616,0), MATCH(AC$32,'Mapping cadres'!$B$1:$Z$1,0))</f>
        <v>0</v>
      </c>
      <c r="AD579" s="226">
        <f>INDEX('Uganda workforce data - raw'!$A$4:$F$619,MATCH($B579, 'Uganda workforce data - raw'!$B$4:$B$619,0), MATCH("Filled Female",'Uganda workforce data - raw'!$A$4:$F$4,0))*INDEX('Mapping cadres'!$B$1:$Z$616,MATCH($B579, 'Mapping cadres'!$B$1:$B$616,0), MATCH(AD$32,'Mapping cadres'!$B$1:$Z$1,0))</f>
        <v>0</v>
      </c>
      <c r="AE579" s="226">
        <f>INDEX('Uganda workforce data - raw'!$A$4:$F$619,MATCH($B579, 'Uganda workforce data - raw'!$B$4:$B$619,0), MATCH("Filled Female",'Uganda workforce data - raw'!$A$4:$F$4,0))*INDEX('Mapping cadres'!$B$1:$Z$616,MATCH($B579, 'Mapping cadres'!$B$1:$B$616,0), MATCH(AE$32,'Mapping cadres'!$B$1:$Z$1,0))</f>
        <v>0</v>
      </c>
      <c r="AF579" s="226">
        <f>INDEX('Uganda workforce data - raw'!$A$4:$F$619,MATCH($B579, 'Uganda workforce data - raw'!$B$4:$B$619,0), MATCH("Filled Female",'Uganda workforce data - raw'!$A$4:$F$4,0))*INDEX('Mapping cadres'!$B$1:$Z$616,MATCH($B579, 'Mapping cadres'!$B$1:$B$616,0), MATCH(AF$32,'Mapping cadres'!$B$1:$Z$1,0))</f>
        <v>0</v>
      </c>
      <c r="AG579" s="226">
        <f>INDEX('Uganda workforce data - raw'!$A$4:$F$619,MATCH($B579, 'Uganda workforce data - raw'!$B$4:$B$619,0), MATCH("Filled Female",'Uganda workforce data - raw'!$A$4:$F$4,0))*INDEX('Mapping cadres'!$B$1:$Z$616,MATCH($B579, 'Mapping cadres'!$B$1:$B$616,0), MATCH(AG$32,'Mapping cadres'!$B$1:$Z$1,0))</f>
        <v>0</v>
      </c>
      <c r="AH579" s="226">
        <f>INDEX('Uganda workforce data - raw'!$A$4:$F$619,MATCH($B579, 'Uganda workforce data - raw'!$B$4:$B$619,0), MATCH("Filled Female",'Uganda workforce data - raw'!$A$4:$F$4,0))*INDEX('Mapping cadres'!$B$1:$Z$616,MATCH($B579, 'Mapping cadres'!$B$1:$B$616,0), MATCH(AH$32,'Mapping cadres'!$B$1:$Z$1,0))</f>
        <v>0</v>
      </c>
      <c r="AI579" s="226">
        <f>INDEX('Uganda workforce data - raw'!$A$4:$F$619,MATCH($B579, 'Uganda workforce data - raw'!$B$4:$B$619,0), MATCH("Filled Female",'Uganda workforce data - raw'!$A$4:$F$4,0))*INDEX('Mapping cadres'!$B$1:$Z$616,MATCH($B579, 'Mapping cadres'!$B$1:$B$616,0), MATCH(AI$32,'Mapping cadres'!$B$1:$Z$1,0))</f>
        <v>0</v>
      </c>
      <c r="AJ579" s="226">
        <f>INDEX('Uganda workforce data - raw'!$A$4:$F$619,MATCH($B579, 'Uganda workforce data - raw'!$B$4:$B$619,0), MATCH("Filled Female",'Uganda workforce data - raw'!$A$4:$F$4,0))*INDEX('Mapping cadres'!$B$1:$Z$616,MATCH($B579, 'Mapping cadres'!$B$1:$B$616,0), MATCH(AJ$32,'Mapping cadres'!$B$1:$Z$1,0))</f>
        <v>0</v>
      </c>
      <c r="AK579" s="226">
        <f>INDEX('Uganda workforce data - raw'!$A$4:$F$619,MATCH($B579, 'Uganda workforce data - raw'!$B$4:$B$619,0), MATCH("Filled Female",'Uganda workforce data - raw'!$A$4:$F$4,0))*INDEX('Mapping cadres'!$B$1:$Z$616,MATCH($B579, 'Mapping cadres'!$B$1:$B$616,0), MATCH(AK$32,'Mapping cadres'!$B$1:$Z$1,0))</f>
        <v>0</v>
      </c>
      <c r="AL579" s="226">
        <f>INDEX('Uganda workforce data - raw'!$A$4:$F$619,MATCH($B579, 'Uganda workforce data - raw'!$B$4:$B$619,0), MATCH("Filled Female",'Uganda workforce data - raw'!$A$4:$F$4,0))*INDEX('Mapping cadres'!$B$1:$Z$616,MATCH($B579, 'Mapping cadres'!$B$1:$B$616,0), MATCH(AL$32,'Mapping cadres'!$B$1:$Z$1,0))</f>
        <v>0</v>
      </c>
      <c r="AM579" s="226">
        <f>INDEX('Uganda workforce data - raw'!$A$4:$F$619,MATCH($B579, 'Uganda workforce data - raw'!$B$4:$B$619,0), MATCH("Filled Female",'Uganda workforce data - raw'!$A$4:$F$4,0))*INDEX('Mapping cadres'!$B$1:$Z$616,MATCH($B579, 'Mapping cadres'!$B$1:$B$616,0), MATCH(AM$32,'Mapping cadres'!$B$1:$Z$1,0))</f>
        <v>0</v>
      </c>
      <c r="AN579" s="226">
        <f>INDEX('Uganda workforce data - raw'!$A$4:$F$619,MATCH($B579, 'Uganda workforce data - raw'!$B$4:$B$619,0), MATCH("Filled Female",'Uganda workforce data - raw'!$A$4:$F$4,0))*INDEX('Mapping cadres'!$B$1:$Z$616,MATCH($B579, 'Mapping cadres'!$B$1:$B$616,0), MATCH(AN$32,'Mapping cadres'!$B$1:$Z$1,0))</f>
        <v>0</v>
      </c>
      <c r="AO579" s="226">
        <f>INDEX('Uganda workforce data - raw'!$A$4:$F$619,MATCH($B579, 'Uganda workforce data - raw'!$B$4:$B$619,0), MATCH("Filled Female",'Uganda workforce data - raw'!$A$4:$F$4,0))*INDEX('Mapping cadres'!$B$1:$Z$616,MATCH($B579, 'Mapping cadres'!$B$1:$B$616,0), MATCH(AO$32,'Mapping cadres'!$B$1:$Z$1,0))</f>
        <v>0</v>
      </c>
      <c r="AP579" s="226">
        <f>INDEX('Uganda workforce data - raw'!$A$4:$F$619,MATCH($B579, 'Uganda workforce data - raw'!$B$4:$B$619,0), MATCH("Filled Female",'Uganda workforce data - raw'!$A$4:$F$4,0))*INDEX('Mapping cadres'!$B$1:$Z$616,MATCH($B579, 'Mapping cadres'!$B$1:$B$616,0), MATCH(AP$32,'Mapping cadres'!$B$1:$Z$1,0))</f>
        <v>0</v>
      </c>
      <c r="AQ579" s="226">
        <f>INDEX('Uganda workforce data - raw'!$A$4:$F$619,MATCH($B579, 'Uganda workforce data - raw'!$B$4:$B$619,0), MATCH("Filled Female",'Uganda workforce data - raw'!$A$4:$F$4,0))*INDEX('Mapping cadres'!$B$1:$Z$616,MATCH($B579, 'Mapping cadres'!$B$1:$B$616,0), MATCH(AQ$32,'Mapping cadres'!$B$1:$Z$1,0))</f>
        <v>0</v>
      </c>
      <c r="AR579" s="226">
        <f>INDEX('Uganda workforce data - raw'!$A$4:$F$619,MATCH($B579, 'Uganda workforce data - raw'!$B$4:$B$619,0), MATCH("Filled Female",'Uganda workforce data - raw'!$A$4:$F$4,0))*INDEX('Mapping cadres'!$B$1:$Z$616,MATCH($B579, 'Mapping cadres'!$B$1:$B$616,0), MATCH(AR$32,'Mapping cadres'!$B$1:$Z$1,0))</f>
        <v>0</v>
      </c>
      <c r="AS579" s="226">
        <f>INDEX('Uganda workforce data - raw'!$A$4:$F$619,MATCH($B579, 'Uganda workforce data - raw'!$B$4:$B$619,0), MATCH("Filled Female",'Uganda workforce data - raw'!$A$4:$F$4,0))*INDEX('Mapping cadres'!$B$1:$Z$616,MATCH($B579, 'Mapping cadres'!$B$1:$B$616,0), MATCH(AS$32,'Mapping cadres'!$B$1:$Z$1,0))</f>
        <v>0</v>
      </c>
      <c r="AT579" s="226">
        <f>INDEX('Uganda workforce data - raw'!$A$4:$F$619,MATCH($B579, 'Uganda workforce data - raw'!$B$4:$B$619,0), MATCH("Filled Female",'Uganda workforce data - raw'!$A$4:$F$4,0))*INDEX('Mapping cadres'!$B$1:$Z$616,MATCH($B579, 'Mapping cadres'!$B$1:$B$616,0), MATCH(AT$32,'Mapping cadres'!$B$1:$Z$1,0))</f>
        <v>0</v>
      </c>
      <c r="AU579" s="226">
        <f>INDEX('Uganda workforce data - raw'!$A$4:$F$619,MATCH($B579, 'Uganda workforce data - raw'!$B$4:$B$619,0), MATCH("Filled Female",'Uganda workforce data - raw'!$A$4:$F$4,0))*INDEX('Mapping cadres'!$B$1:$Z$616,MATCH($B579, 'Mapping cadres'!$B$1:$B$616,0), MATCH(AU$32,'Mapping cadres'!$B$1:$Z$1,0))</f>
        <v>0</v>
      </c>
      <c r="AV579" s="226">
        <f>INDEX('Uganda workforce data - raw'!$A$4:$F$619,MATCH($B579, 'Uganda workforce data - raw'!$B$4:$B$619,0), MATCH("Filled Female",'Uganda workforce data - raw'!$A$4:$F$4,0))*INDEX('Mapping cadres'!$B$1:$Z$616,MATCH($B579, 'Mapping cadres'!$B$1:$B$616,0), MATCH(AV$32,'Mapping cadres'!$B$1:$Z$1,0))</f>
        <v>0</v>
      </c>
      <c r="AW579" s="226">
        <f>INDEX('Uganda workforce data - raw'!$A$4:$F$619,MATCH($B579, 'Uganda workforce data - raw'!$B$4:$B$619,0), MATCH("Filled Female",'Uganda workforce data - raw'!$A$4:$F$4,0))*INDEX('Mapping cadres'!$B$1:$Z$616,MATCH($B579, 'Mapping cadres'!$B$1:$B$616,0), MATCH(AW$32,'Mapping cadres'!$B$1:$Z$1,0))</f>
        <v>0</v>
      </c>
      <c r="AX579" s="226">
        <f>INDEX('Uganda workforce data - raw'!$A$4:$F$619,MATCH($B579, 'Uganda workforce data - raw'!$B$4:$B$619,0), MATCH("Filled Female",'Uganda workforce data - raw'!$A$4:$F$4,0))*INDEX('Mapping cadres'!$B$1:$Z$616,MATCH($B579, 'Mapping cadres'!$B$1:$B$616,0), MATCH(AX$32,'Mapping cadres'!$B$1:$Z$1,0))</f>
        <v>0</v>
      </c>
      <c r="AY579" s="226">
        <f t="shared" si="197"/>
        <v>324</v>
      </c>
      <c r="AZ579" s="226">
        <f t="shared" si="198"/>
        <v>0</v>
      </c>
      <c r="BA579" s="226">
        <f t="shared" si="199"/>
        <v>0</v>
      </c>
      <c r="BB579" s="226">
        <f t="shared" si="200"/>
        <v>0</v>
      </c>
      <c r="BC579" s="226">
        <f t="shared" si="201"/>
        <v>0</v>
      </c>
      <c r="BD579" s="226">
        <f t="shared" si="202"/>
        <v>0</v>
      </c>
      <c r="BE579" s="226">
        <f t="shared" si="203"/>
        <v>0</v>
      </c>
      <c r="BF579" s="226">
        <f t="shared" si="204"/>
        <v>0</v>
      </c>
      <c r="BG579" s="226">
        <f t="shared" si="205"/>
        <v>0</v>
      </c>
      <c r="BH579" s="226">
        <f t="shared" si="206"/>
        <v>0</v>
      </c>
      <c r="BI579" s="226">
        <f t="shared" si="207"/>
        <v>0</v>
      </c>
      <c r="BJ579" s="226">
        <f t="shared" si="208"/>
        <v>0</v>
      </c>
      <c r="BK579" s="226">
        <f t="shared" si="209"/>
        <v>0</v>
      </c>
      <c r="BL579" s="226">
        <f t="shared" si="210"/>
        <v>0</v>
      </c>
      <c r="BM579" s="226">
        <f t="shared" si="211"/>
        <v>0</v>
      </c>
      <c r="BN579" s="226">
        <f t="shared" si="212"/>
        <v>0</v>
      </c>
      <c r="BO579" s="226">
        <f t="shared" si="213"/>
        <v>0</v>
      </c>
      <c r="BP579" s="226">
        <f t="shared" si="214"/>
        <v>0</v>
      </c>
      <c r="BQ579" s="226">
        <f t="shared" si="215"/>
        <v>0</v>
      </c>
      <c r="BR579" s="226">
        <f t="shared" si="216"/>
        <v>0</v>
      </c>
      <c r="BS579" s="226">
        <f t="shared" si="217"/>
        <v>0</v>
      </c>
      <c r="BT579" s="226">
        <f t="shared" si="218"/>
        <v>0</v>
      </c>
      <c r="BU579" s="226">
        <f t="shared" si="219"/>
        <v>0</v>
      </c>
      <c r="BV579" s="226">
        <f t="shared" si="220"/>
        <v>0</v>
      </c>
    </row>
    <row r="580" spans="1:74">
      <c r="A580" s="226">
        <v>548</v>
      </c>
      <c r="B580" s="226" t="s">
        <v>1845</v>
      </c>
      <c r="C580" s="226">
        <f>INDEX('Uganda workforce data - raw'!$A$4:$F$619,MATCH($B580, 'Uganda workforce data - raw'!$B$4:$B$619,0), MATCH("Filled Male",'Uganda workforce data - raw'!$A$4:$F$4,0))*INDEX('Mapping cadres'!$B$1:$Z$616,MATCH($B580, 'Mapping cadres'!$B$1:$B$616,0), MATCH(C$32,'Mapping cadres'!$B$1:$Z$1,0))</f>
        <v>0</v>
      </c>
      <c r="D580" s="226">
        <f>INDEX('Uganda workforce data - raw'!$A$4:$F$619,MATCH($B580, 'Uganda workforce data - raw'!$B$4:$B$619,0), MATCH("Filled Male",'Uganda workforce data - raw'!$A$4:$F$4,0))*INDEX('Mapping cadres'!$B$1:$Z$616,MATCH($B580, 'Mapping cadres'!$B$1:$B$616,0), MATCH(D$32,'Mapping cadres'!$B$1:$Z$1,0))</f>
        <v>0</v>
      </c>
      <c r="E580" s="226">
        <f>INDEX('Uganda workforce data - raw'!$A$4:$F$619,MATCH($B580, 'Uganda workforce data - raw'!$B$4:$B$619,0), MATCH("Filled Male",'Uganda workforce data - raw'!$A$4:$F$4,0))*INDEX('Mapping cadres'!$B$1:$Z$616,MATCH($B580, 'Mapping cadres'!$B$1:$B$616,0), MATCH(E$32,'Mapping cadres'!$B$1:$Z$1,0))</f>
        <v>0</v>
      </c>
      <c r="F580" s="226">
        <f>INDEX('Uganda workforce data - raw'!$A$4:$F$619,MATCH($B580, 'Uganda workforce data - raw'!$B$4:$B$619,0), MATCH("Filled Male",'Uganda workforce data - raw'!$A$4:$F$4,0))*INDEX('Mapping cadres'!$B$1:$Z$616,MATCH($B580, 'Mapping cadres'!$B$1:$B$616,0), MATCH(F$32,'Mapping cadres'!$B$1:$Z$1,0))</f>
        <v>0</v>
      </c>
      <c r="G580" s="226">
        <f>INDEX('Uganda workforce data - raw'!$A$4:$F$619,MATCH($B580, 'Uganda workforce data - raw'!$B$4:$B$619,0), MATCH("Filled Male",'Uganda workforce data - raw'!$A$4:$F$4,0))*INDEX('Mapping cadres'!$B$1:$Z$616,MATCH($B580, 'Mapping cadres'!$B$1:$B$616,0), MATCH(G$32,'Mapping cadres'!$B$1:$Z$1,0))</f>
        <v>0</v>
      </c>
      <c r="H580" s="226">
        <f>INDEX('Uganda workforce data - raw'!$A$4:$F$619,MATCH($B580, 'Uganda workforce data - raw'!$B$4:$B$619,0), MATCH("Filled Male",'Uganda workforce data - raw'!$A$4:$F$4,0))*INDEX('Mapping cadres'!$B$1:$Z$616,MATCH($B580, 'Mapping cadres'!$B$1:$B$616,0), MATCH(H$32,'Mapping cadres'!$B$1:$Z$1,0))</f>
        <v>0</v>
      </c>
      <c r="I580" s="226">
        <f>INDEX('Uganda workforce data - raw'!$A$4:$F$619,MATCH($B580, 'Uganda workforce data - raw'!$B$4:$B$619,0), MATCH("Filled Male",'Uganda workforce data - raw'!$A$4:$F$4,0))*INDEX('Mapping cadres'!$B$1:$Z$616,MATCH($B580, 'Mapping cadres'!$B$1:$B$616,0), MATCH(I$32,'Mapping cadres'!$B$1:$Z$1,0))</f>
        <v>0</v>
      </c>
      <c r="J580" s="226">
        <f>INDEX('Uganda workforce data - raw'!$A$4:$F$619,MATCH($B580, 'Uganda workforce data - raw'!$B$4:$B$619,0), MATCH("Filled Male",'Uganda workforce data - raw'!$A$4:$F$4,0))*INDEX('Mapping cadres'!$B$1:$Z$616,MATCH($B580, 'Mapping cadres'!$B$1:$B$616,0), MATCH(J$32,'Mapping cadres'!$B$1:$Z$1,0))</f>
        <v>0</v>
      </c>
      <c r="K580" s="226">
        <f>INDEX('Uganda workforce data - raw'!$A$4:$F$619,MATCH($B580, 'Uganda workforce data - raw'!$B$4:$B$619,0), MATCH("Filled Male",'Uganda workforce data - raw'!$A$4:$F$4,0))*INDEX('Mapping cadres'!$B$1:$Z$616,MATCH($B580, 'Mapping cadres'!$B$1:$B$616,0), MATCH(K$32,'Mapping cadres'!$B$1:$Z$1,0))</f>
        <v>0</v>
      </c>
      <c r="L580" s="226">
        <f>INDEX('Uganda workforce data - raw'!$A$4:$F$619,MATCH($B580, 'Uganda workforce data - raw'!$B$4:$B$619,0), MATCH("Filled Male",'Uganda workforce data - raw'!$A$4:$F$4,0))*INDEX('Mapping cadres'!$B$1:$Z$616,MATCH($B580, 'Mapping cadres'!$B$1:$B$616,0), MATCH(L$32,'Mapping cadres'!$B$1:$Z$1,0))</f>
        <v>0</v>
      </c>
      <c r="M580" s="226">
        <f>INDEX('Uganda workforce data - raw'!$A$4:$F$619,MATCH($B580, 'Uganda workforce data - raw'!$B$4:$B$619,0), MATCH("Filled Male",'Uganda workforce data - raw'!$A$4:$F$4,0))*INDEX('Mapping cadres'!$B$1:$Z$616,MATCH($B580, 'Mapping cadres'!$B$1:$B$616,0), MATCH(M$32,'Mapping cadres'!$B$1:$Z$1,0))</f>
        <v>0</v>
      </c>
      <c r="N580" s="226">
        <f>INDEX('Uganda workforce data - raw'!$A$4:$F$619,MATCH($B580, 'Uganda workforce data - raw'!$B$4:$B$619,0), MATCH("Filled Male",'Uganda workforce data - raw'!$A$4:$F$4,0))*INDEX('Mapping cadres'!$B$1:$Z$616,MATCH($B580, 'Mapping cadres'!$B$1:$B$616,0), MATCH(N$32,'Mapping cadres'!$B$1:$Z$1,0))</f>
        <v>0</v>
      </c>
      <c r="O580" s="226">
        <f>INDEX('Uganda workforce data - raw'!$A$4:$F$619,MATCH($B580, 'Uganda workforce data - raw'!$B$4:$B$619,0), MATCH("Filled Male",'Uganda workforce data - raw'!$A$4:$F$4,0))*INDEX('Mapping cadres'!$B$1:$Z$616,MATCH($B580, 'Mapping cadres'!$B$1:$B$616,0), MATCH(O$32,'Mapping cadres'!$B$1:$Z$1,0))</f>
        <v>0</v>
      </c>
      <c r="P580" s="226">
        <f>INDEX('Uganda workforce data - raw'!$A$4:$F$619,MATCH($B580, 'Uganda workforce data - raw'!$B$4:$B$619,0), MATCH("Filled Male",'Uganda workforce data - raw'!$A$4:$F$4,0))*INDEX('Mapping cadres'!$B$1:$Z$616,MATCH($B580, 'Mapping cadres'!$B$1:$B$616,0), MATCH(P$32,'Mapping cadres'!$B$1:$Z$1,0))</f>
        <v>0</v>
      </c>
      <c r="Q580" s="226">
        <f>INDEX('Uganda workforce data - raw'!$A$4:$F$619,MATCH($B580, 'Uganda workforce data - raw'!$B$4:$B$619,0), MATCH("Filled Male",'Uganda workforce data - raw'!$A$4:$F$4,0))*INDEX('Mapping cadres'!$B$1:$Z$616,MATCH($B580, 'Mapping cadres'!$B$1:$B$616,0), MATCH(Q$32,'Mapping cadres'!$B$1:$Z$1,0))</f>
        <v>0</v>
      </c>
      <c r="R580" s="226">
        <f>INDEX('Uganda workforce data - raw'!$A$4:$F$619,MATCH($B580, 'Uganda workforce data - raw'!$B$4:$B$619,0), MATCH("Filled Male",'Uganda workforce data - raw'!$A$4:$F$4,0))*INDEX('Mapping cadres'!$B$1:$Z$616,MATCH($B580, 'Mapping cadres'!$B$1:$B$616,0), MATCH(R$32,'Mapping cadres'!$B$1:$Z$1,0))</f>
        <v>0</v>
      </c>
      <c r="S580" s="226">
        <f>INDEX('Uganda workforce data - raw'!$A$4:$F$619,MATCH($B580, 'Uganda workforce data - raw'!$B$4:$B$619,0), MATCH("Filled Male",'Uganda workforce data - raw'!$A$4:$F$4,0))*INDEX('Mapping cadres'!$B$1:$Z$616,MATCH($B580, 'Mapping cadres'!$B$1:$B$616,0), MATCH(S$32,'Mapping cadres'!$B$1:$Z$1,0))</f>
        <v>0</v>
      </c>
      <c r="T580" s="226">
        <f>INDEX('Uganda workforce data - raw'!$A$4:$F$619,MATCH($B580, 'Uganda workforce data - raw'!$B$4:$B$619,0), MATCH("Filled Male",'Uganda workforce data - raw'!$A$4:$F$4,0))*INDEX('Mapping cadres'!$B$1:$Z$616,MATCH($B580, 'Mapping cadres'!$B$1:$B$616,0), MATCH(T$32,'Mapping cadres'!$B$1:$Z$1,0))</f>
        <v>0</v>
      </c>
      <c r="U580" s="226">
        <f>INDEX('Uganda workforce data - raw'!$A$4:$F$619,MATCH($B580, 'Uganda workforce data - raw'!$B$4:$B$619,0), MATCH("Filled Male",'Uganda workforce data - raw'!$A$4:$F$4,0))*INDEX('Mapping cadres'!$B$1:$Z$616,MATCH($B580, 'Mapping cadres'!$B$1:$B$616,0), MATCH(U$32,'Mapping cadres'!$B$1:$Z$1,0))</f>
        <v>0</v>
      </c>
      <c r="V580" s="226">
        <f>INDEX('Uganda workforce data - raw'!$A$4:$F$619,MATCH($B580, 'Uganda workforce data - raw'!$B$4:$B$619,0), MATCH("Filled Male",'Uganda workforce data - raw'!$A$4:$F$4,0))*INDEX('Mapping cadres'!$B$1:$Z$616,MATCH($B580, 'Mapping cadres'!$B$1:$B$616,0), MATCH(V$32,'Mapping cadres'!$B$1:$Z$1,0))</f>
        <v>0</v>
      </c>
      <c r="W580" s="226">
        <f>INDEX('Uganda workforce data - raw'!$A$4:$F$619,MATCH($B580, 'Uganda workforce data - raw'!$B$4:$B$619,0), MATCH("Filled Male",'Uganda workforce data - raw'!$A$4:$F$4,0))*INDEX('Mapping cadres'!$B$1:$Z$616,MATCH($B580, 'Mapping cadres'!$B$1:$B$616,0), MATCH(W$32,'Mapping cadres'!$B$1:$Z$1,0))</f>
        <v>0</v>
      </c>
      <c r="X580" s="226">
        <f>INDEX('Uganda workforce data - raw'!$A$4:$F$619,MATCH($B580, 'Uganda workforce data - raw'!$B$4:$B$619,0), MATCH("Filled Male",'Uganda workforce data - raw'!$A$4:$F$4,0))*INDEX('Mapping cadres'!$B$1:$Z$616,MATCH($B580, 'Mapping cadres'!$B$1:$B$616,0), MATCH(X$32,'Mapping cadres'!$B$1:$Z$1,0))</f>
        <v>0</v>
      </c>
      <c r="Y580" s="226">
        <f>INDEX('Uganda workforce data - raw'!$A$4:$F$619,MATCH($B580, 'Uganda workforce data - raw'!$B$4:$B$619,0), MATCH("Filled Male",'Uganda workforce data - raw'!$A$4:$F$4,0))*INDEX('Mapping cadres'!$B$1:$Z$616,MATCH($B580, 'Mapping cadres'!$B$1:$B$616,0), MATCH(Y$32,'Mapping cadres'!$B$1:$Z$1,0))</f>
        <v>0</v>
      </c>
      <c r="Z580" s="226">
        <f>INDEX('Uganda workforce data - raw'!$A$4:$F$619,MATCH($B580, 'Uganda workforce data - raw'!$B$4:$B$619,0), MATCH("Filled Male",'Uganda workforce data - raw'!$A$4:$F$4,0))*INDEX('Mapping cadres'!$B$1:$Z$616,MATCH($B580, 'Mapping cadres'!$B$1:$B$616,0), MATCH(Z$32,'Mapping cadres'!$B$1:$Z$1,0))</f>
        <v>0</v>
      </c>
      <c r="AA580" s="226">
        <f>INDEX('Uganda workforce data - raw'!$A$4:$F$619,MATCH($B580, 'Uganda workforce data - raw'!$B$4:$B$619,0), MATCH("Filled Female",'Uganda workforce data - raw'!$A$4:$F$4,0))*INDEX('Mapping cadres'!$B$1:$Z$616,MATCH($B580, 'Mapping cadres'!$B$1:$B$616,0), MATCH(AA$32,'Mapping cadres'!$B$1:$Z$1,0))</f>
        <v>2</v>
      </c>
      <c r="AB580" s="226">
        <f>INDEX('Uganda workforce data - raw'!$A$4:$F$619,MATCH($B580, 'Uganda workforce data - raw'!$B$4:$B$619,0), MATCH("Filled Female",'Uganda workforce data - raw'!$A$4:$F$4,0))*INDEX('Mapping cadres'!$B$1:$Z$616,MATCH($B580, 'Mapping cadres'!$B$1:$B$616,0), MATCH(AB$32,'Mapping cadres'!$B$1:$Z$1,0))</f>
        <v>0</v>
      </c>
      <c r="AC580" s="226">
        <f>INDEX('Uganda workforce data - raw'!$A$4:$F$619,MATCH($B580, 'Uganda workforce data - raw'!$B$4:$B$619,0), MATCH("Filled Female",'Uganda workforce data - raw'!$A$4:$F$4,0))*INDEX('Mapping cadres'!$B$1:$Z$616,MATCH($B580, 'Mapping cadres'!$B$1:$B$616,0), MATCH(AC$32,'Mapping cadres'!$B$1:$Z$1,0))</f>
        <v>0</v>
      </c>
      <c r="AD580" s="226">
        <f>INDEX('Uganda workforce data - raw'!$A$4:$F$619,MATCH($B580, 'Uganda workforce data - raw'!$B$4:$B$619,0), MATCH("Filled Female",'Uganda workforce data - raw'!$A$4:$F$4,0))*INDEX('Mapping cadres'!$B$1:$Z$616,MATCH($B580, 'Mapping cadres'!$B$1:$B$616,0), MATCH(AD$32,'Mapping cadres'!$B$1:$Z$1,0))</f>
        <v>0</v>
      </c>
      <c r="AE580" s="226">
        <f>INDEX('Uganda workforce data - raw'!$A$4:$F$619,MATCH($B580, 'Uganda workforce data - raw'!$B$4:$B$619,0), MATCH("Filled Female",'Uganda workforce data - raw'!$A$4:$F$4,0))*INDEX('Mapping cadres'!$B$1:$Z$616,MATCH($B580, 'Mapping cadres'!$B$1:$B$616,0), MATCH(AE$32,'Mapping cadres'!$B$1:$Z$1,0))</f>
        <v>0</v>
      </c>
      <c r="AF580" s="226">
        <f>INDEX('Uganda workforce data - raw'!$A$4:$F$619,MATCH($B580, 'Uganda workforce data - raw'!$B$4:$B$619,0), MATCH("Filled Female",'Uganda workforce data - raw'!$A$4:$F$4,0))*INDEX('Mapping cadres'!$B$1:$Z$616,MATCH($B580, 'Mapping cadres'!$B$1:$B$616,0), MATCH(AF$32,'Mapping cadres'!$B$1:$Z$1,0))</f>
        <v>0</v>
      </c>
      <c r="AG580" s="226">
        <f>INDEX('Uganda workforce data - raw'!$A$4:$F$619,MATCH($B580, 'Uganda workforce data - raw'!$B$4:$B$619,0), MATCH("Filled Female",'Uganda workforce data - raw'!$A$4:$F$4,0))*INDEX('Mapping cadres'!$B$1:$Z$616,MATCH($B580, 'Mapping cadres'!$B$1:$B$616,0), MATCH(AG$32,'Mapping cadres'!$B$1:$Z$1,0))</f>
        <v>0</v>
      </c>
      <c r="AH580" s="226">
        <f>INDEX('Uganda workforce data - raw'!$A$4:$F$619,MATCH($B580, 'Uganda workforce data - raw'!$B$4:$B$619,0), MATCH("Filled Female",'Uganda workforce data - raw'!$A$4:$F$4,0))*INDEX('Mapping cadres'!$B$1:$Z$616,MATCH($B580, 'Mapping cadres'!$B$1:$B$616,0), MATCH(AH$32,'Mapping cadres'!$B$1:$Z$1,0))</f>
        <v>0</v>
      </c>
      <c r="AI580" s="226">
        <f>INDEX('Uganda workforce data - raw'!$A$4:$F$619,MATCH($B580, 'Uganda workforce data - raw'!$B$4:$B$619,0), MATCH("Filled Female",'Uganda workforce data - raw'!$A$4:$F$4,0))*INDEX('Mapping cadres'!$B$1:$Z$616,MATCH($B580, 'Mapping cadres'!$B$1:$B$616,0), MATCH(AI$32,'Mapping cadres'!$B$1:$Z$1,0))</f>
        <v>0</v>
      </c>
      <c r="AJ580" s="226">
        <f>INDEX('Uganda workforce data - raw'!$A$4:$F$619,MATCH($B580, 'Uganda workforce data - raw'!$B$4:$B$619,0), MATCH("Filled Female",'Uganda workforce data - raw'!$A$4:$F$4,0))*INDEX('Mapping cadres'!$B$1:$Z$616,MATCH($B580, 'Mapping cadres'!$B$1:$B$616,0), MATCH(AJ$32,'Mapping cadres'!$B$1:$Z$1,0))</f>
        <v>0</v>
      </c>
      <c r="AK580" s="226">
        <f>INDEX('Uganda workforce data - raw'!$A$4:$F$619,MATCH($B580, 'Uganda workforce data - raw'!$B$4:$B$619,0), MATCH("Filled Female",'Uganda workforce data - raw'!$A$4:$F$4,0))*INDEX('Mapping cadres'!$B$1:$Z$616,MATCH($B580, 'Mapping cadres'!$B$1:$B$616,0), MATCH(AK$32,'Mapping cadres'!$B$1:$Z$1,0))</f>
        <v>0</v>
      </c>
      <c r="AL580" s="226">
        <f>INDEX('Uganda workforce data - raw'!$A$4:$F$619,MATCH($B580, 'Uganda workforce data - raw'!$B$4:$B$619,0), MATCH("Filled Female",'Uganda workforce data - raw'!$A$4:$F$4,0))*INDEX('Mapping cadres'!$B$1:$Z$616,MATCH($B580, 'Mapping cadres'!$B$1:$B$616,0), MATCH(AL$32,'Mapping cadres'!$B$1:$Z$1,0))</f>
        <v>0</v>
      </c>
      <c r="AM580" s="226">
        <f>INDEX('Uganda workforce data - raw'!$A$4:$F$619,MATCH($B580, 'Uganda workforce data - raw'!$B$4:$B$619,0), MATCH("Filled Female",'Uganda workforce data - raw'!$A$4:$F$4,0))*INDEX('Mapping cadres'!$B$1:$Z$616,MATCH($B580, 'Mapping cadres'!$B$1:$B$616,0), MATCH(AM$32,'Mapping cadres'!$B$1:$Z$1,0))</f>
        <v>0</v>
      </c>
      <c r="AN580" s="226">
        <f>INDEX('Uganda workforce data - raw'!$A$4:$F$619,MATCH($B580, 'Uganda workforce data - raw'!$B$4:$B$619,0), MATCH("Filled Female",'Uganda workforce data - raw'!$A$4:$F$4,0))*INDEX('Mapping cadres'!$B$1:$Z$616,MATCH($B580, 'Mapping cadres'!$B$1:$B$616,0), MATCH(AN$32,'Mapping cadres'!$B$1:$Z$1,0))</f>
        <v>0</v>
      </c>
      <c r="AO580" s="226">
        <f>INDEX('Uganda workforce data - raw'!$A$4:$F$619,MATCH($B580, 'Uganda workforce data - raw'!$B$4:$B$619,0), MATCH("Filled Female",'Uganda workforce data - raw'!$A$4:$F$4,0))*INDEX('Mapping cadres'!$B$1:$Z$616,MATCH($B580, 'Mapping cadres'!$B$1:$B$616,0), MATCH(AO$32,'Mapping cadres'!$B$1:$Z$1,0))</f>
        <v>0</v>
      </c>
      <c r="AP580" s="226">
        <f>INDEX('Uganda workforce data - raw'!$A$4:$F$619,MATCH($B580, 'Uganda workforce data - raw'!$B$4:$B$619,0), MATCH("Filled Female",'Uganda workforce data - raw'!$A$4:$F$4,0))*INDEX('Mapping cadres'!$B$1:$Z$616,MATCH($B580, 'Mapping cadres'!$B$1:$B$616,0), MATCH(AP$32,'Mapping cadres'!$B$1:$Z$1,0))</f>
        <v>0</v>
      </c>
      <c r="AQ580" s="226">
        <f>INDEX('Uganda workforce data - raw'!$A$4:$F$619,MATCH($B580, 'Uganda workforce data - raw'!$B$4:$B$619,0), MATCH("Filled Female",'Uganda workforce data - raw'!$A$4:$F$4,0))*INDEX('Mapping cadres'!$B$1:$Z$616,MATCH($B580, 'Mapping cadres'!$B$1:$B$616,0), MATCH(AQ$32,'Mapping cadres'!$B$1:$Z$1,0))</f>
        <v>0</v>
      </c>
      <c r="AR580" s="226">
        <f>INDEX('Uganda workforce data - raw'!$A$4:$F$619,MATCH($B580, 'Uganda workforce data - raw'!$B$4:$B$619,0), MATCH("Filled Female",'Uganda workforce data - raw'!$A$4:$F$4,0))*INDEX('Mapping cadres'!$B$1:$Z$616,MATCH($B580, 'Mapping cadres'!$B$1:$B$616,0), MATCH(AR$32,'Mapping cadres'!$B$1:$Z$1,0))</f>
        <v>0</v>
      </c>
      <c r="AS580" s="226">
        <f>INDEX('Uganda workforce data - raw'!$A$4:$F$619,MATCH($B580, 'Uganda workforce data - raw'!$B$4:$B$619,0), MATCH("Filled Female",'Uganda workforce data - raw'!$A$4:$F$4,0))*INDEX('Mapping cadres'!$B$1:$Z$616,MATCH($B580, 'Mapping cadres'!$B$1:$B$616,0), MATCH(AS$32,'Mapping cadres'!$B$1:$Z$1,0))</f>
        <v>0</v>
      </c>
      <c r="AT580" s="226">
        <f>INDEX('Uganda workforce data - raw'!$A$4:$F$619,MATCH($B580, 'Uganda workforce data - raw'!$B$4:$B$619,0), MATCH("Filled Female",'Uganda workforce data - raw'!$A$4:$F$4,0))*INDEX('Mapping cadres'!$B$1:$Z$616,MATCH($B580, 'Mapping cadres'!$B$1:$B$616,0), MATCH(AT$32,'Mapping cadres'!$B$1:$Z$1,0))</f>
        <v>0</v>
      </c>
      <c r="AU580" s="226">
        <f>INDEX('Uganda workforce data - raw'!$A$4:$F$619,MATCH($B580, 'Uganda workforce data - raw'!$B$4:$B$619,0), MATCH("Filled Female",'Uganda workforce data - raw'!$A$4:$F$4,0))*INDEX('Mapping cadres'!$B$1:$Z$616,MATCH($B580, 'Mapping cadres'!$B$1:$B$616,0), MATCH(AU$32,'Mapping cadres'!$B$1:$Z$1,0))</f>
        <v>0</v>
      </c>
      <c r="AV580" s="226">
        <f>INDEX('Uganda workforce data - raw'!$A$4:$F$619,MATCH($B580, 'Uganda workforce data - raw'!$B$4:$B$619,0), MATCH("Filled Female",'Uganda workforce data - raw'!$A$4:$F$4,0))*INDEX('Mapping cadres'!$B$1:$Z$616,MATCH($B580, 'Mapping cadres'!$B$1:$B$616,0), MATCH(AV$32,'Mapping cadres'!$B$1:$Z$1,0))</f>
        <v>0</v>
      </c>
      <c r="AW580" s="226">
        <f>INDEX('Uganda workforce data - raw'!$A$4:$F$619,MATCH($B580, 'Uganda workforce data - raw'!$B$4:$B$619,0), MATCH("Filled Female",'Uganda workforce data - raw'!$A$4:$F$4,0))*INDEX('Mapping cadres'!$B$1:$Z$616,MATCH($B580, 'Mapping cadres'!$B$1:$B$616,0), MATCH(AW$32,'Mapping cadres'!$B$1:$Z$1,0))</f>
        <v>0</v>
      </c>
      <c r="AX580" s="226">
        <f>INDEX('Uganda workforce data - raw'!$A$4:$F$619,MATCH($B580, 'Uganda workforce data - raw'!$B$4:$B$619,0), MATCH("Filled Female",'Uganda workforce data - raw'!$A$4:$F$4,0))*INDEX('Mapping cadres'!$B$1:$Z$616,MATCH($B580, 'Mapping cadres'!$B$1:$B$616,0), MATCH(AX$32,'Mapping cadres'!$B$1:$Z$1,0))</f>
        <v>0</v>
      </c>
      <c r="AY580" s="226">
        <f t="shared" si="197"/>
        <v>2</v>
      </c>
      <c r="AZ580" s="226">
        <f t="shared" si="198"/>
        <v>0</v>
      </c>
      <c r="BA580" s="226">
        <f t="shared" si="199"/>
        <v>0</v>
      </c>
      <c r="BB580" s="226">
        <f t="shared" si="200"/>
        <v>0</v>
      </c>
      <c r="BC580" s="226">
        <f t="shared" si="201"/>
        <v>0</v>
      </c>
      <c r="BD580" s="226">
        <f t="shared" si="202"/>
        <v>0</v>
      </c>
      <c r="BE580" s="226">
        <f t="shared" si="203"/>
        <v>0</v>
      </c>
      <c r="BF580" s="226">
        <f t="shared" si="204"/>
        <v>0</v>
      </c>
      <c r="BG580" s="226">
        <f t="shared" si="205"/>
        <v>0</v>
      </c>
      <c r="BH580" s="226">
        <f t="shared" si="206"/>
        <v>0</v>
      </c>
      <c r="BI580" s="226">
        <f t="shared" si="207"/>
        <v>0</v>
      </c>
      <c r="BJ580" s="226">
        <f t="shared" si="208"/>
        <v>0</v>
      </c>
      <c r="BK580" s="226">
        <f t="shared" si="209"/>
        <v>0</v>
      </c>
      <c r="BL580" s="226">
        <f t="shared" si="210"/>
        <v>0</v>
      </c>
      <c r="BM580" s="226">
        <f t="shared" si="211"/>
        <v>0</v>
      </c>
      <c r="BN580" s="226">
        <f t="shared" si="212"/>
        <v>0</v>
      </c>
      <c r="BO580" s="226">
        <f t="shared" si="213"/>
        <v>0</v>
      </c>
      <c r="BP580" s="226">
        <f t="shared" si="214"/>
        <v>0</v>
      </c>
      <c r="BQ580" s="226">
        <f t="shared" si="215"/>
        <v>0</v>
      </c>
      <c r="BR580" s="226">
        <f t="shared" si="216"/>
        <v>0</v>
      </c>
      <c r="BS580" s="226">
        <f t="shared" si="217"/>
        <v>0</v>
      </c>
      <c r="BT580" s="226">
        <f t="shared" si="218"/>
        <v>0</v>
      </c>
      <c r="BU580" s="226">
        <f t="shared" si="219"/>
        <v>0</v>
      </c>
      <c r="BV580" s="226">
        <f t="shared" si="220"/>
        <v>0</v>
      </c>
    </row>
    <row r="581" spans="1:74">
      <c r="A581" s="226">
        <v>549</v>
      </c>
      <c r="B581" s="226" t="s">
        <v>1846</v>
      </c>
      <c r="C581" s="226">
        <f>INDEX('Uganda workforce data - raw'!$A$4:$F$619,MATCH($B581, 'Uganda workforce data - raw'!$B$4:$B$619,0), MATCH("Filled Male",'Uganda workforce data - raw'!$A$4:$F$4,0))*INDEX('Mapping cadres'!$B$1:$Z$616,MATCH($B581, 'Mapping cadres'!$B$1:$B$616,0), MATCH(C$32,'Mapping cadres'!$B$1:$Z$1,0))</f>
        <v>0</v>
      </c>
      <c r="D581" s="226">
        <f>INDEX('Uganda workforce data - raw'!$A$4:$F$619,MATCH($B581, 'Uganda workforce data - raw'!$B$4:$B$619,0), MATCH("Filled Male",'Uganda workforce data - raw'!$A$4:$F$4,0))*INDEX('Mapping cadres'!$B$1:$Z$616,MATCH($B581, 'Mapping cadres'!$B$1:$B$616,0), MATCH(D$32,'Mapping cadres'!$B$1:$Z$1,0))</f>
        <v>0</v>
      </c>
      <c r="E581" s="226">
        <f>INDEX('Uganda workforce data - raw'!$A$4:$F$619,MATCH($B581, 'Uganda workforce data - raw'!$B$4:$B$619,0), MATCH("Filled Male",'Uganda workforce data - raw'!$A$4:$F$4,0))*INDEX('Mapping cadres'!$B$1:$Z$616,MATCH($B581, 'Mapping cadres'!$B$1:$B$616,0), MATCH(E$32,'Mapping cadres'!$B$1:$Z$1,0))</f>
        <v>0</v>
      </c>
      <c r="F581" s="226">
        <f>INDEX('Uganda workforce data - raw'!$A$4:$F$619,MATCH($B581, 'Uganda workforce data - raw'!$B$4:$B$619,0), MATCH("Filled Male",'Uganda workforce data - raw'!$A$4:$F$4,0))*INDEX('Mapping cadres'!$B$1:$Z$616,MATCH($B581, 'Mapping cadres'!$B$1:$B$616,0), MATCH(F$32,'Mapping cadres'!$B$1:$Z$1,0))</f>
        <v>0</v>
      </c>
      <c r="G581" s="226">
        <f>INDEX('Uganda workforce data - raw'!$A$4:$F$619,MATCH($B581, 'Uganda workforce data - raw'!$B$4:$B$619,0), MATCH("Filled Male",'Uganda workforce data - raw'!$A$4:$F$4,0))*INDEX('Mapping cadres'!$B$1:$Z$616,MATCH($B581, 'Mapping cadres'!$B$1:$B$616,0), MATCH(G$32,'Mapping cadres'!$B$1:$Z$1,0))</f>
        <v>0</v>
      </c>
      <c r="H581" s="226">
        <f>INDEX('Uganda workforce data - raw'!$A$4:$F$619,MATCH($B581, 'Uganda workforce data - raw'!$B$4:$B$619,0), MATCH("Filled Male",'Uganda workforce data - raw'!$A$4:$F$4,0))*INDEX('Mapping cadres'!$B$1:$Z$616,MATCH($B581, 'Mapping cadres'!$B$1:$B$616,0), MATCH(H$32,'Mapping cadres'!$B$1:$Z$1,0))</f>
        <v>2</v>
      </c>
      <c r="I581" s="226">
        <f>INDEX('Uganda workforce data - raw'!$A$4:$F$619,MATCH($B581, 'Uganda workforce data - raw'!$B$4:$B$619,0), MATCH("Filled Male",'Uganda workforce data - raw'!$A$4:$F$4,0))*INDEX('Mapping cadres'!$B$1:$Z$616,MATCH($B581, 'Mapping cadres'!$B$1:$B$616,0), MATCH(I$32,'Mapping cadres'!$B$1:$Z$1,0))</f>
        <v>0</v>
      </c>
      <c r="J581" s="226">
        <f>INDEX('Uganda workforce data - raw'!$A$4:$F$619,MATCH($B581, 'Uganda workforce data - raw'!$B$4:$B$619,0), MATCH("Filled Male",'Uganda workforce data - raw'!$A$4:$F$4,0))*INDEX('Mapping cadres'!$B$1:$Z$616,MATCH($B581, 'Mapping cadres'!$B$1:$B$616,0), MATCH(J$32,'Mapping cadres'!$B$1:$Z$1,0))</f>
        <v>0</v>
      </c>
      <c r="K581" s="226">
        <f>INDEX('Uganda workforce data - raw'!$A$4:$F$619,MATCH($B581, 'Uganda workforce data - raw'!$B$4:$B$619,0), MATCH("Filled Male",'Uganda workforce data - raw'!$A$4:$F$4,0))*INDEX('Mapping cadres'!$B$1:$Z$616,MATCH($B581, 'Mapping cadres'!$B$1:$B$616,0), MATCH(K$32,'Mapping cadres'!$B$1:$Z$1,0))</f>
        <v>0</v>
      </c>
      <c r="L581" s="226">
        <f>INDEX('Uganda workforce data - raw'!$A$4:$F$619,MATCH($B581, 'Uganda workforce data - raw'!$B$4:$B$619,0), MATCH("Filled Male",'Uganda workforce data - raw'!$A$4:$F$4,0))*INDEX('Mapping cadres'!$B$1:$Z$616,MATCH($B581, 'Mapping cadres'!$B$1:$B$616,0), MATCH(L$32,'Mapping cadres'!$B$1:$Z$1,0))</f>
        <v>0</v>
      </c>
      <c r="M581" s="226">
        <f>INDEX('Uganda workforce data - raw'!$A$4:$F$619,MATCH($B581, 'Uganda workforce data - raw'!$B$4:$B$619,0), MATCH("Filled Male",'Uganda workforce data - raw'!$A$4:$F$4,0))*INDEX('Mapping cadres'!$B$1:$Z$616,MATCH($B581, 'Mapping cadres'!$B$1:$B$616,0), MATCH(M$32,'Mapping cadres'!$B$1:$Z$1,0))</f>
        <v>0</v>
      </c>
      <c r="N581" s="226">
        <f>INDEX('Uganda workforce data - raw'!$A$4:$F$619,MATCH($B581, 'Uganda workforce data - raw'!$B$4:$B$619,0), MATCH("Filled Male",'Uganda workforce data - raw'!$A$4:$F$4,0))*INDEX('Mapping cadres'!$B$1:$Z$616,MATCH($B581, 'Mapping cadres'!$B$1:$B$616,0), MATCH(N$32,'Mapping cadres'!$B$1:$Z$1,0))</f>
        <v>0</v>
      </c>
      <c r="O581" s="226">
        <f>INDEX('Uganda workforce data - raw'!$A$4:$F$619,MATCH($B581, 'Uganda workforce data - raw'!$B$4:$B$619,0), MATCH("Filled Male",'Uganda workforce data - raw'!$A$4:$F$4,0))*INDEX('Mapping cadres'!$B$1:$Z$616,MATCH($B581, 'Mapping cadres'!$B$1:$B$616,0), MATCH(O$32,'Mapping cadres'!$B$1:$Z$1,0))</f>
        <v>0</v>
      </c>
      <c r="P581" s="226">
        <f>INDEX('Uganda workforce data - raw'!$A$4:$F$619,MATCH($B581, 'Uganda workforce data - raw'!$B$4:$B$619,0), MATCH("Filled Male",'Uganda workforce data - raw'!$A$4:$F$4,0))*INDEX('Mapping cadres'!$B$1:$Z$616,MATCH($B581, 'Mapping cadres'!$B$1:$B$616,0), MATCH(P$32,'Mapping cadres'!$B$1:$Z$1,0))</f>
        <v>0</v>
      </c>
      <c r="Q581" s="226">
        <f>INDEX('Uganda workforce data - raw'!$A$4:$F$619,MATCH($B581, 'Uganda workforce data - raw'!$B$4:$B$619,0), MATCH("Filled Male",'Uganda workforce data - raw'!$A$4:$F$4,0))*INDEX('Mapping cadres'!$B$1:$Z$616,MATCH($B581, 'Mapping cadres'!$B$1:$B$616,0), MATCH(Q$32,'Mapping cadres'!$B$1:$Z$1,0))</f>
        <v>0</v>
      </c>
      <c r="R581" s="226">
        <f>INDEX('Uganda workforce data - raw'!$A$4:$F$619,MATCH($B581, 'Uganda workforce data - raw'!$B$4:$B$619,0), MATCH("Filled Male",'Uganda workforce data - raw'!$A$4:$F$4,0))*INDEX('Mapping cadres'!$B$1:$Z$616,MATCH($B581, 'Mapping cadres'!$B$1:$B$616,0), MATCH(R$32,'Mapping cadres'!$B$1:$Z$1,0))</f>
        <v>0</v>
      </c>
      <c r="S581" s="226">
        <f>INDEX('Uganda workforce data - raw'!$A$4:$F$619,MATCH($B581, 'Uganda workforce data - raw'!$B$4:$B$619,0), MATCH("Filled Male",'Uganda workforce data - raw'!$A$4:$F$4,0))*INDEX('Mapping cadres'!$B$1:$Z$616,MATCH($B581, 'Mapping cadres'!$B$1:$B$616,0), MATCH(S$32,'Mapping cadres'!$B$1:$Z$1,0))</f>
        <v>0</v>
      </c>
      <c r="T581" s="226">
        <f>INDEX('Uganda workforce data - raw'!$A$4:$F$619,MATCH($B581, 'Uganda workforce data - raw'!$B$4:$B$619,0), MATCH("Filled Male",'Uganda workforce data - raw'!$A$4:$F$4,0))*INDEX('Mapping cadres'!$B$1:$Z$616,MATCH($B581, 'Mapping cadres'!$B$1:$B$616,0), MATCH(T$32,'Mapping cadres'!$B$1:$Z$1,0))</f>
        <v>0</v>
      </c>
      <c r="U581" s="226">
        <f>INDEX('Uganda workforce data - raw'!$A$4:$F$619,MATCH($B581, 'Uganda workforce data - raw'!$B$4:$B$619,0), MATCH("Filled Male",'Uganda workforce data - raw'!$A$4:$F$4,0))*INDEX('Mapping cadres'!$B$1:$Z$616,MATCH($B581, 'Mapping cadres'!$B$1:$B$616,0), MATCH(U$32,'Mapping cadres'!$B$1:$Z$1,0))</f>
        <v>0</v>
      </c>
      <c r="V581" s="226">
        <f>INDEX('Uganda workforce data - raw'!$A$4:$F$619,MATCH($B581, 'Uganda workforce data - raw'!$B$4:$B$619,0), MATCH("Filled Male",'Uganda workforce data - raw'!$A$4:$F$4,0))*INDEX('Mapping cadres'!$B$1:$Z$616,MATCH($B581, 'Mapping cadres'!$B$1:$B$616,0), MATCH(V$32,'Mapping cadres'!$B$1:$Z$1,0))</f>
        <v>0</v>
      </c>
      <c r="W581" s="226">
        <f>INDEX('Uganda workforce data - raw'!$A$4:$F$619,MATCH($B581, 'Uganda workforce data - raw'!$B$4:$B$619,0), MATCH("Filled Male",'Uganda workforce data - raw'!$A$4:$F$4,0))*INDEX('Mapping cadres'!$B$1:$Z$616,MATCH($B581, 'Mapping cadres'!$B$1:$B$616,0), MATCH(W$32,'Mapping cadres'!$B$1:$Z$1,0))</f>
        <v>0</v>
      </c>
      <c r="X581" s="226">
        <f>INDEX('Uganda workforce data - raw'!$A$4:$F$619,MATCH($B581, 'Uganda workforce data - raw'!$B$4:$B$619,0), MATCH("Filled Male",'Uganda workforce data - raw'!$A$4:$F$4,0))*INDEX('Mapping cadres'!$B$1:$Z$616,MATCH($B581, 'Mapping cadres'!$B$1:$B$616,0), MATCH(X$32,'Mapping cadres'!$B$1:$Z$1,0))</f>
        <v>0</v>
      </c>
      <c r="Y581" s="226">
        <f>INDEX('Uganda workforce data - raw'!$A$4:$F$619,MATCH($B581, 'Uganda workforce data - raw'!$B$4:$B$619,0), MATCH("Filled Male",'Uganda workforce data - raw'!$A$4:$F$4,0))*INDEX('Mapping cadres'!$B$1:$Z$616,MATCH($B581, 'Mapping cadres'!$B$1:$B$616,0), MATCH(Y$32,'Mapping cadres'!$B$1:$Z$1,0))</f>
        <v>0</v>
      </c>
      <c r="Z581" s="226">
        <f>INDEX('Uganda workforce data - raw'!$A$4:$F$619,MATCH($B581, 'Uganda workforce data - raw'!$B$4:$B$619,0), MATCH("Filled Male",'Uganda workforce data - raw'!$A$4:$F$4,0))*INDEX('Mapping cadres'!$B$1:$Z$616,MATCH($B581, 'Mapping cadres'!$B$1:$B$616,0), MATCH(Z$32,'Mapping cadres'!$B$1:$Z$1,0))</f>
        <v>0</v>
      </c>
      <c r="AA581" s="226">
        <f>INDEX('Uganda workforce data - raw'!$A$4:$F$619,MATCH($B581, 'Uganda workforce data - raw'!$B$4:$B$619,0), MATCH("Filled Female",'Uganda workforce data - raw'!$A$4:$F$4,0))*INDEX('Mapping cadres'!$B$1:$Z$616,MATCH($B581, 'Mapping cadres'!$B$1:$B$616,0), MATCH(AA$32,'Mapping cadres'!$B$1:$Z$1,0))</f>
        <v>0</v>
      </c>
      <c r="AB581" s="226">
        <f>INDEX('Uganda workforce data - raw'!$A$4:$F$619,MATCH($B581, 'Uganda workforce data - raw'!$B$4:$B$619,0), MATCH("Filled Female",'Uganda workforce data - raw'!$A$4:$F$4,0))*INDEX('Mapping cadres'!$B$1:$Z$616,MATCH($B581, 'Mapping cadres'!$B$1:$B$616,0), MATCH(AB$32,'Mapping cadres'!$B$1:$Z$1,0))</f>
        <v>0</v>
      </c>
      <c r="AC581" s="226">
        <f>INDEX('Uganda workforce data - raw'!$A$4:$F$619,MATCH($B581, 'Uganda workforce data - raw'!$B$4:$B$619,0), MATCH("Filled Female",'Uganda workforce data - raw'!$A$4:$F$4,0))*INDEX('Mapping cadres'!$B$1:$Z$616,MATCH($B581, 'Mapping cadres'!$B$1:$B$616,0), MATCH(AC$32,'Mapping cadres'!$B$1:$Z$1,0))</f>
        <v>0</v>
      </c>
      <c r="AD581" s="226">
        <f>INDEX('Uganda workforce data - raw'!$A$4:$F$619,MATCH($B581, 'Uganda workforce data - raw'!$B$4:$B$619,0), MATCH("Filled Female",'Uganda workforce data - raw'!$A$4:$F$4,0))*INDEX('Mapping cadres'!$B$1:$Z$616,MATCH($B581, 'Mapping cadres'!$B$1:$B$616,0), MATCH(AD$32,'Mapping cadres'!$B$1:$Z$1,0))</f>
        <v>0</v>
      </c>
      <c r="AE581" s="226">
        <f>INDEX('Uganda workforce data - raw'!$A$4:$F$619,MATCH($B581, 'Uganda workforce data - raw'!$B$4:$B$619,0), MATCH("Filled Female",'Uganda workforce data - raw'!$A$4:$F$4,0))*INDEX('Mapping cadres'!$B$1:$Z$616,MATCH($B581, 'Mapping cadres'!$B$1:$B$616,0), MATCH(AE$32,'Mapping cadres'!$B$1:$Z$1,0))</f>
        <v>0</v>
      </c>
      <c r="AF581" s="226">
        <f>INDEX('Uganda workforce data - raw'!$A$4:$F$619,MATCH($B581, 'Uganda workforce data - raw'!$B$4:$B$619,0), MATCH("Filled Female",'Uganda workforce data - raw'!$A$4:$F$4,0))*INDEX('Mapping cadres'!$B$1:$Z$616,MATCH($B581, 'Mapping cadres'!$B$1:$B$616,0), MATCH(AF$32,'Mapping cadres'!$B$1:$Z$1,0))</f>
        <v>2</v>
      </c>
      <c r="AG581" s="226">
        <f>INDEX('Uganda workforce data - raw'!$A$4:$F$619,MATCH($B581, 'Uganda workforce data - raw'!$B$4:$B$619,0), MATCH("Filled Female",'Uganda workforce data - raw'!$A$4:$F$4,0))*INDEX('Mapping cadres'!$B$1:$Z$616,MATCH($B581, 'Mapping cadres'!$B$1:$B$616,0), MATCH(AG$32,'Mapping cadres'!$B$1:$Z$1,0))</f>
        <v>0</v>
      </c>
      <c r="AH581" s="226">
        <f>INDEX('Uganda workforce data - raw'!$A$4:$F$619,MATCH($B581, 'Uganda workforce data - raw'!$B$4:$B$619,0), MATCH("Filled Female",'Uganda workforce data - raw'!$A$4:$F$4,0))*INDEX('Mapping cadres'!$B$1:$Z$616,MATCH($B581, 'Mapping cadres'!$B$1:$B$616,0), MATCH(AH$32,'Mapping cadres'!$B$1:$Z$1,0))</f>
        <v>0</v>
      </c>
      <c r="AI581" s="226">
        <f>INDEX('Uganda workforce data - raw'!$A$4:$F$619,MATCH($B581, 'Uganda workforce data - raw'!$B$4:$B$619,0), MATCH("Filled Female",'Uganda workforce data - raw'!$A$4:$F$4,0))*INDEX('Mapping cadres'!$B$1:$Z$616,MATCH($B581, 'Mapping cadres'!$B$1:$B$616,0), MATCH(AI$32,'Mapping cadres'!$B$1:$Z$1,0))</f>
        <v>0</v>
      </c>
      <c r="AJ581" s="226">
        <f>INDEX('Uganda workforce data - raw'!$A$4:$F$619,MATCH($B581, 'Uganda workforce data - raw'!$B$4:$B$619,0), MATCH("Filled Female",'Uganda workforce data - raw'!$A$4:$F$4,0))*INDEX('Mapping cadres'!$B$1:$Z$616,MATCH($B581, 'Mapping cadres'!$B$1:$B$616,0), MATCH(AJ$32,'Mapping cadres'!$B$1:$Z$1,0))</f>
        <v>0</v>
      </c>
      <c r="AK581" s="226">
        <f>INDEX('Uganda workforce data - raw'!$A$4:$F$619,MATCH($B581, 'Uganda workforce data - raw'!$B$4:$B$619,0), MATCH("Filled Female",'Uganda workforce data - raw'!$A$4:$F$4,0))*INDEX('Mapping cadres'!$B$1:$Z$616,MATCH($B581, 'Mapping cadres'!$B$1:$B$616,0), MATCH(AK$32,'Mapping cadres'!$B$1:$Z$1,0))</f>
        <v>0</v>
      </c>
      <c r="AL581" s="226">
        <f>INDEX('Uganda workforce data - raw'!$A$4:$F$619,MATCH($B581, 'Uganda workforce data - raw'!$B$4:$B$619,0), MATCH("Filled Female",'Uganda workforce data - raw'!$A$4:$F$4,0))*INDEX('Mapping cadres'!$B$1:$Z$616,MATCH($B581, 'Mapping cadres'!$B$1:$B$616,0), MATCH(AL$32,'Mapping cadres'!$B$1:$Z$1,0))</f>
        <v>0</v>
      </c>
      <c r="AM581" s="226">
        <f>INDEX('Uganda workforce data - raw'!$A$4:$F$619,MATCH($B581, 'Uganda workforce data - raw'!$B$4:$B$619,0), MATCH("Filled Female",'Uganda workforce data - raw'!$A$4:$F$4,0))*INDEX('Mapping cadres'!$B$1:$Z$616,MATCH($B581, 'Mapping cadres'!$B$1:$B$616,0), MATCH(AM$32,'Mapping cadres'!$B$1:$Z$1,0))</f>
        <v>0</v>
      </c>
      <c r="AN581" s="226">
        <f>INDEX('Uganda workforce data - raw'!$A$4:$F$619,MATCH($B581, 'Uganda workforce data - raw'!$B$4:$B$619,0), MATCH("Filled Female",'Uganda workforce data - raw'!$A$4:$F$4,0))*INDEX('Mapping cadres'!$B$1:$Z$616,MATCH($B581, 'Mapping cadres'!$B$1:$B$616,0), MATCH(AN$32,'Mapping cadres'!$B$1:$Z$1,0))</f>
        <v>0</v>
      </c>
      <c r="AO581" s="226">
        <f>INDEX('Uganda workforce data - raw'!$A$4:$F$619,MATCH($B581, 'Uganda workforce data - raw'!$B$4:$B$619,0), MATCH("Filled Female",'Uganda workforce data - raw'!$A$4:$F$4,0))*INDEX('Mapping cadres'!$B$1:$Z$616,MATCH($B581, 'Mapping cadres'!$B$1:$B$616,0), MATCH(AO$32,'Mapping cadres'!$B$1:$Z$1,0))</f>
        <v>0</v>
      </c>
      <c r="AP581" s="226">
        <f>INDEX('Uganda workforce data - raw'!$A$4:$F$619,MATCH($B581, 'Uganda workforce data - raw'!$B$4:$B$619,0), MATCH("Filled Female",'Uganda workforce data - raw'!$A$4:$F$4,0))*INDEX('Mapping cadres'!$B$1:$Z$616,MATCH($B581, 'Mapping cadres'!$B$1:$B$616,0), MATCH(AP$32,'Mapping cadres'!$B$1:$Z$1,0))</f>
        <v>0</v>
      </c>
      <c r="AQ581" s="226">
        <f>INDEX('Uganda workforce data - raw'!$A$4:$F$619,MATCH($B581, 'Uganda workforce data - raw'!$B$4:$B$619,0), MATCH("Filled Female",'Uganda workforce data - raw'!$A$4:$F$4,0))*INDEX('Mapping cadres'!$B$1:$Z$616,MATCH($B581, 'Mapping cadres'!$B$1:$B$616,0), MATCH(AQ$32,'Mapping cadres'!$B$1:$Z$1,0))</f>
        <v>0</v>
      </c>
      <c r="AR581" s="226">
        <f>INDEX('Uganda workforce data - raw'!$A$4:$F$619,MATCH($B581, 'Uganda workforce data - raw'!$B$4:$B$619,0), MATCH("Filled Female",'Uganda workforce data - raw'!$A$4:$F$4,0))*INDEX('Mapping cadres'!$B$1:$Z$616,MATCH($B581, 'Mapping cadres'!$B$1:$B$616,0), MATCH(AR$32,'Mapping cadres'!$B$1:$Z$1,0))</f>
        <v>0</v>
      </c>
      <c r="AS581" s="226">
        <f>INDEX('Uganda workforce data - raw'!$A$4:$F$619,MATCH($B581, 'Uganda workforce data - raw'!$B$4:$B$619,0), MATCH("Filled Female",'Uganda workforce data - raw'!$A$4:$F$4,0))*INDEX('Mapping cadres'!$B$1:$Z$616,MATCH($B581, 'Mapping cadres'!$B$1:$B$616,0), MATCH(AS$32,'Mapping cadres'!$B$1:$Z$1,0))</f>
        <v>0</v>
      </c>
      <c r="AT581" s="226">
        <f>INDEX('Uganda workforce data - raw'!$A$4:$F$619,MATCH($B581, 'Uganda workforce data - raw'!$B$4:$B$619,0), MATCH("Filled Female",'Uganda workforce data - raw'!$A$4:$F$4,0))*INDEX('Mapping cadres'!$B$1:$Z$616,MATCH($B581, 'Mapping cadres'!$B$1:$B$616,0), MATCH(AT$32,'Mapping cadres'!$B$1:$Z$1,0))</f>
        <v>0</v>
      </c>
      <c r="AU581" s="226">
        <f>INDEX('Uganda workforce data - raw'!$A$4:$F$619,MATCH($B581, 'Uganda workforce data - raw'!$B$4:$B$619,0), MATCH("Filled Female",'Uganda workforce data - raw'!$A$4:$F$4,0))*INDEX('Mapping cadres'!$B$1:$Z$616,MATCH($B581, 'Mapping cadres'!$B$1:$B$616,0), MATCH(AU$32,'Mapping cadres'!$B$1:$Z$1,0))</f>
        <v>0</v>
      </c>
      <c r="AV581" s="226">
        <f>INDEX('Uganda workforce data - raw'!$A$4:$F$619,MATCH($B581, 'Uganda workforce data - raw'!$B$4:$B$619,0), MATCH("Filled Female",'Uganda workforce data - raw'!$A$4:$F$4,0))*INDEX('Mapping cadres'!$B$1:$Z$616,MATCH($B581, 'Mapping cadres'!$B$1:$B$616,0), MATCH(AV$32,'Mapping cadres'!$B$1:$Z$1,0))</f>
        <v>0</v>
      </c>
      <c r="AW581" s="226">
        <f>INDEX('Uganda workforce data - raw'!$A$4:$F$619,MATCH($B581, 'Uganda workforce data - raw'!$B$4:$B$619,0), MATCH("Filled Female",'Uganda workforce data - raw'!$A$4:$F$4,0))*INDEX('Mapping cadres'!$B$1:$Z$616,MATCH($B581, 'Mapping cadres'!$B$1:$B$616,0), MATCH(AW$32,'Mapping cadres'!$B$1:$Z$1,0))</f>
        <v>0</v>
      </c>
      <c r="AX581" s="226">
        <f>INDEX('Uganda workforce data - raw'!$A$4:$F$619,MATCH($B581, 'Uganda workforce data - raw'!$B$4:$B$619,0), MATCH("Filled Female",'Uganda workforce data - raw'!$A$4:$F$4,0))*INDEX('Mapping cadres'!$B$1:$Z$616,MATCH($B581, 'Mapping cadres'!$B$1:$B$616,0), MATCH(AX$32,'Mapping cadres'!$B$1:$Z$1,0))</f>
        <v>0</v>
      </c>
      <c r="AY581" s="226">
        <f t="shared" si="197"/>
        <v>0</v>
      </c>
      <c r="AZ581" s="226">
        <f t="shared" si="198"/>
        <v>0</v>
      </c>
      <c r="BA581" s="226">
        <f t="shared" si="199"/>
        <v>0</v>
      </c>
      <c r="BB581" s="226">
        <f t="shared" si="200"/>
        <v>0</v>
      </c>
      <c r="BC581" s="226">
        <f t="shared" si="201"/>
        <v>0</v>
      </c>
      <c r="BD581" s="226">
        <f t="shared" si="202"/>
        <v>4</v>
      </c>
      <c r="BE581" s="226">
        <f t="shared" si="203"/>
        <v>0</v>
      </c>
      <c r="BF581" s="226">
        <f t="shared" si="204"/>
        <v>0</v>
      </c>
      <c r="BG581" s="226">
        <f t="shared" si="205"/>
        <v>0</v>
      </c>
      <c r="BH581" s="226">
        <f t="shared" si="206"/>
        <v>0</v>
      </c>
      <c r="BI581" s="226">
        <f t="shared" si="207"/>
        <v>0</v>
      </c>
      <c r="BJ581" s="226">
        <f t="shared" si="208"/>
        <v>0</v>
      </c>
      <c r="BK581" s="226">
        <f t="shared" si="209"/>
        <v>0</v>
      </c>
      <c r="BL581" s="226">
        <f t="shared" si="210"/>
        <v>0</v>
      </c>
      <c r="BM581" s="226">
        <f t="shared" si="211"/>
        <v>0</v>
      </c>
      <c r="BN581" s="226">
        <f t="shared" si="212"/>
        <v>0</v>
      </c>
      <c r="BO581" s="226">
        <f t="shared" si="213"/>
        <v>0</v>
      </c>
      <c r="BP581" s="226">
        <f t="shared" si="214"/>
        <v>0</v>
      </c>
      <c r="BQ581" s="226">
        <f t="shared" si="215"/>
        <v>0</v>
      </c>
      <c r="BR581" s="226">
        <f t="shared" si="216"/>
        <v>0</v>
      </c>
      <c r="BS581" s="226">
        <f t="shared" si="217"/>
        <v>0</v>
      </c>
      <c r="BT581" s="226">
        <f t="shared" si="218"/>
        <v>0</v>
      </c>
      <c r="BU581" s="226">
        <f t="shared" si="219"/>
        <v>0</v>
      </c>
      <c r="BV581" s="226">
        <f t="shared" si="220"/>
        <v>0</v>
      </c>
    </row>
    <row r="582" spans="1:74">
      <c r="A582" s="226">
        <v>550</v>
      </c>
      <c r="B582" s="226" t="s">
        <v>1847</v>
      </c>
      <c r="C582" s="226">
        <f>INDEX('Uganda workforce data - raw'!$A$4:$F$619,MATCH($B582, 'Uganda workforce data - raw'!$B$4:$B$619,0), MATCH("Filled Male",'Uganda workforce data - raw'!$A$4:$F$4,0))*INDEX('Mapping cadres'!$B$1:$Z$616,MATCH($B582, 'Mapping cadres'!$B$1:$B$616,0), MATCH(C$32,'Mapping cadres'!$B$1:$Z$1,0))</f>
        <v>0</v>
      </c>
      <c r="D582" s="226">
        <f>INDEX('Uganda workforce data - raw'!$A$4:$F$619,MATCH($B582, 'Uganda workforce data - raw'!$B$4:$B$619,0), MATCH("Filled Male",'Uganda workforce data - raw'!$A$4:$F$4,0))*INDEX('Mapping cadres'!$B$1:$Z$616,MATCH($B582, 'Mapping cadres'!$B$1:$B$616,0), MATCH(D$32,'Mapping cadres'!$B$1:$Z$1,0))</f>
        <v>0</v>
      </c>
      <c r="E582" s="226">
        <f>INDEX('Uganda workforce data - raw'!$A$4:$F$619,MATCH($B582, 'Uganda workforce data - raw'!$B$4:$B$619,0), MATCH("Filled Male",'Uganda workforce data - raw'!$A$4:$F$4,0))*INDEX('Mapping cadres'!$B$1:$Z$616,MATCH($B582, 'Mapping cadres'!$B$1:$B$616,0), MATCH(E$32,'Mapping cadres'!$B$1:$Z$1,0))</f>
        <v>0</v>
      </c>
      <c r="F582" s="226">
        <f>INDEX('Uganda workforce data - raw'!$A$4:$F$619,MATCH($B582, 'Uganda workforce data - raw'!$B$4:$B$619,0), MATCH("Filled Male",'Uganda workforce data - raw'!$A$4:$F$4,0))*INDEX('Mapping cadres'!$B$1:$Z$616,MATCH($B582, 'Mapping cadres'!$B$1:$B$616,0), MATCH(F$32,'Mapping cadres'!$B$1:$Z$1,0))</f>
        <v>0</v>
      </c>
      <c r="G582" s="226">
        <f>INDEX('Uganda workforce data - raw'!$A$4:$F$619,MATCH($B582, 'Uganda workforce data - raw'!$B$4:$B$619,0), MATCH("Filled Male",'Uganda workforce data - raw'!$A$4:$F$4,0))*INDEX('Mapping cadres'!$B$1:$Z$616,MATCH($B582, 'Mapping cadres'!$B$1:$B$616,0), MATCH(G$32,'Mapping cadres'!$B$1:$Z$1,0))</f>
        <v>0</v>
      </c>
      <c r="H582" s="226">
        <f>INDEX('Uganda workforce data - raw'!$A$4:$F$619,MATCH($B582, 'Uganda workforce data - raw'!$B$4:$B$619,0), MATCH("Filled Male",'Uganda workforce data - raw'!$A$4:$F$4,0))*INDEX('Mapping cadres'!$B$1:$Z$616,MATCH($B582, 'Mapping cadres'!$B$1:$B$616,0), MATCH(H$32,'Mapping cadres'!$B$1:$Z$1,0))</f>
        <v>0</v>
      </c>
      <c r="I582" s="226">
        <f>INDEX('Uganda workforce data - raw'!$A$4:$F$619,MATCH($B582, 'Uganda workforce data - raw'!$B$4:$B$619,0), MATCH("Filled Male",'Uganda workforce data - raw'!$A$4:$F$4,0))*INDEX('Mapping cadres'!$B$1:$Z$616,MATCH($B582, 'Mapping cadres'!$B$1:$B$616,0), MATCH(I$32,'Mapping cadres'!$B$1:$Z$1,0))</f>
        <v>0</v>
      </c>
      <c r="J582" s="226">
        <f>INDEX('Uganda workforce data - raw'!$A$4:$F$619,MATCH($B582, 'Uganda workforce data - raw'!$B$4:$B$619,0), MATCH("Filled Male",'Uganda workforce data - raw'!$A$4:$F$4,0))*INDEX('Mapping cadres'!$B$1:$Z$616,MATCH($B582, 'Mapping cadres'!$B$1:$B$616,0), MATCH(J$32,'Mapping cadres'!$B$1:$Z$1,0))</f>
        <v>0</v>
      </c>
      <c r="K582" s="226">
        <f>INDEX('Uganda workforce data - raw'!$A$4:$F$619,MATCH($B582, 'Uganda workforce data - raw'!$B$4:$B$619,0), MATCH("Filled Male",'Uganda workforce data - raw'!$A$4:$F$4,0))*INDEX('Mapping cadres'!$B$1:$Z$616,MATCH($B582, 'Mapping cadres'!$B$1:$B$616,0), MATCH(K$32,'Mapping cadres'!$B$1:$Z$1,0))</f>
        <v>0</v>
      </c>
      <c r="L582" s="226">
        <f>INDEX('Uganda workforce data - raw'!$A$4:$F$619,MATCH($B582, 'Uganda workforce data - raw'!$B$4:$B$619,0), MATCH("Filled Male",'Uganda workforce data - raw'!$A$4:$F$4,0))*INDEX('Mapping cadres'!$B$1:$Z$616,MATCH($B582, 'Mapping cadres'!$B$1:$B$616,0), MATCH(L$32,'Mapping cadres'!$B$1:$Z$1,0))</f>
        <v>0</v>
      </c>
      <c r="M582" s="226">
        <f>INDEX('Uganda workforce data - raw'!$A$4:$F$619,MATCH($B582, 'Uganda workforce data - raw'!$B$4:$B$619,0), MATCH("Filled Male",'Uganda workforce data - raw'!$A$4:$F$4,0))*INDEX('Mapping cadres'!$B$1:$Z$616,MATCH($B582, 'Mapping cadres'!$B$1:$B$616,0), MATCH(M$32,'Mapping cadres'!$B$1:$Z$1,0))</f>
        <v>34</v>
      </c>
      <c r="N582" s="226">
        <f>INDEX('Uganda workforce data - raw'!$A$4:$F$619,MATCH($B582, 'Uganda workforce data - raw'!$B$4:$B$619,0), MATCH("Filled Male",'Uganda workforce data - raw'!$A$4:$F$4,0))*INDEX('Mapping cadres'!$B$1:$Z$616,MATCH($B582, 'Mapping cadres'!$B$1:$B$616,0), MATCH(N$32,'Mapping cadres'!$B$1:$Z$1,0))</f>
        <v>0</v>
      </c>
      <c r="O582" s="226">
        <f>INDEX('Uganda workforce data - raw'!$A$4:$F$619,MATCH($B582, 'Uganda workforce data - raw'!$B$4:$B$619,0), MATCH("Filled Male",'Uganda workforce data - raw'!$A$4:$F$4,0))*INDEX('Mapping cadres'!$B$1:$Z$616,MATCH($B582, 'Mapping cadres'!$B$1:$B$616,0), MATCH(O$32,'Mapping cadres'!$B$1:$Z$1,0))</f>
        <v>0</v>
      </c>
      <c r="P582" s="226">
        <f>INDEX('Uganda workforce data - raw'!$A$4:$F$619,MATCH($B582, 'Uganda workforce data - raw'!$B$4:$B$619,0), MATCH("Filled Male",'Uganda workforce data - raw'!$A$4:$F$4,0))*INDEX('Mapping cadres'!$B$1:$Z$616,MATCH($B582, 'Mapping cadres'!$B$1:$B$616,0), MATCH(P$32,'Mapping cadres'!$B$1:$Z$1,0))</f>
        <v>0</v>
      </c>
      <c r="Q582" s="226">
        <f>INDEX('Uganda workforce data - raw'!$A$4:$F$619,MATCH($B582, 'Uganda workforce data - raw'!$B$4:$B$619,0), MATCH("Filled Male",'Uganda workforce data - raw'!$A$4:$F$4,0))*INDEX('Mapping cadres'!$B$1:$Z$616,MATCH($B582, 'Mapping cadres'!$B$1:$B$616,0), MATCH(Q$32,'Mapping cadres'!$B$1:$Z$1,0))</f>
        <v>0</v>
      </c>
      <c r="R582" s="226">
        <f>INDEX('Uganda workforce data - raw'!$A$4:$F$619,MATCH($B582, 'Uganda workforce data - raw'!$B$4:$B$619,0), MATCH("Filled Male",'Uganda workforce data - raw'!$A$4:$F$4,0))*INDEX('Mapping cadres'!$B$1:$Z$616,MATCH($B582, 'Mapping cadres'!$B$1:$B$616,0), MATCH(R$32,'Mapping cadres'!$B$1:$Z$1,0))</f>
        <v>0</v>
      </c>
      <c r="S582" s="226">
        <f>INDEX('Uganda workforce data - raw'!$A$4:$F$619,MATCH($B582, 'Uganda workforce data - raw'!$B$4:$B$619,0), MATCH("Filled Male",'Uganda workforce data - raw'!$A$4:$F$4,0))*INDEX('Mapping cadres'!$B$1:$Z$616,MATCH($B582, 'Mapping cadres'!$B$1:$B$616,0), MATCH(S$32,'Mapping cadres'!$B$1:$Z$1,0))</f>
        <v>0</v>
      </c>
      <c r="T582" s="226">
        <f>INDEX('Uganda workforce data - raw'!$A$4:$F$619,MATCH($B582, 'Uganda workforce data - raw'!$B$4:$B$619,0), MATCH("Filled Male",'Uganda workforce data - raw'!$A$4:$F$4,0))*INDEX('Mapping cadres'!$B$1:$Z$616,MATCH($B582, 'Mapping cadres'!$B$1:$B$616,0), MATCH(T$32,'Mapping cadres'!$B$1:$Z$1,0))</f>
        <v>0</v>
      </c>
      <c r="U582" s="226">
        <f>INDEX('Uganda workforce data - raw'!$A$4:$F$619,MATCH($B582, 'Uganda workforce data - raw'!$B$4:$B$619,0), MATCH("Filled Male",'Uganda workforce data - raw'!$A$4:$F$4,0))*INDEX('Mapping cadres'!$B$1:$Z$616,MATCH($B582, 'Mapping cadres'!$B$1:$B$616,0), MATCH(U$32,'Mapping cadres'!$B$1:$Z$1,0))</f>
        <v>0</v>
      </c>
      <c r="V582" s="226">
        <f>INDEX('Uganda workforce data - raw'!$A$4:$F$619,MATCH($B582, 'Uganda workforce data - raw'!$B$4:$B$619,0), MATCH("Filled Male",'Uganda workforce data - raw'!$A$4:$F$4,0))*INDEX('Mapping cadres'!$B$1:$Z$616,MATCH($B582, 'Mapping cadres'!$B$1:$B$616,0), MATCH(V$32,'Mapping cadres'!$B$1:$Z$1,0))</f>
        <v>0</v>
      </c>
      <c r="W582" s="226">
        <f>INDEX('Uganda workforce data - raw'!$A$4:$F$619,MATCH($B582, 'Uganda workforce data - raw'!$B$4:$B$619,0), MATCH("Filled Male",'Uganda workforce data - raw'!$A$4:$F$4,0))*INDEX('Mapping cadres'!$B$1:$Z$616,MATCH($B582, 'Mapping cadres'!$B$1:$B$616,0), MATCH(W$32,'Mapping cadres'!$B$1:$Z$1,0))</f>
        <v>0</v>
      </c>
      <c r="X582" s="226">
        <f>INDEX('Uganda workforce data - raw'!$A$4:$F$619,MATCH($B582, 'Uganda workforce data - raw'!$B$4:$B$619,0), MATCH("Filled Male",'Uganda workforce data - raw'!$A$4:$F$4,0))*INDEX('Mapping cadres'!$B$1:$Z$616,MATCH($B582, 'Mapping cadres'!$B$1:$B$616,0), MATCH(X$32,'Mapping cadres'!$B$1:$Z$1,0))</f>
        <v>0</v>
      </c>
      <c r="Y582" s="226">
        <f>INDEX('Uganda workforce data - raw'!$A$4:$F$619,MATCH($B582, 'Uganda workforce data - raw'!$B$4:$B$619,0), MATCH("Filled Male",'Uganda workforce data - raw'!$A$4:$F$4,0))*INDEX('Mapping cadres'!$B$1:$Z$616,MATCH($B582, 'Mapping cadres'!$B$1:$B$616,0), MATCH(Y$32,'Mapping cadres'!$B$1:$Z$1,0))</f>
        <v>0</v>
      </c>
      <c r="Z582" s="226">
        <f>INDEX('Uganda workforce data - raw'!$A$4:$F$619,MATCH($B582, 'Uganda workforce data - raw'!$B$4:$B$619,0), MATCH("Filled Male",'Uganda workforce data - raw'!$A$4:$F$4,0))*INDEX('Mapping cadres'!$B$1:$Z$616,MATCH($B582, 'Mapping cadres'!$B$1:$B$616,0), MATCH(Z$32,'Mapping cadres'!$B$1:$Z$1,0))</f>
        <v>0</v>
      </c>
      <c r="AA582" s="226">
        <f>INDEX('Uganda workforce data - raw'!$A$4:$F$619,MATCH($B582, 'Uganda workforce data - raw'!$B$4:$B$619,0), MATCH("Filled Female",'Uganda workforce data - raw'!$A$4:$F$4,0))*INDEX('Mapping cadres'!$B$1:$Z$616,MATCH($B582, 'Mapping cadres'!$B$1:$B$616,0), MATCH(AA$32,'Mapping cadres'!$B$1:$Z$1,0))</f>
        <v>0</v>
      </c>
      <c r="AB582" s="226">
        <f>INDEX('Uganda workforce data - raw'!$A$4:$F$619,MATCH($B582, 'Uganda workforce data - raw'!$B$4:$B$619,0), MATCH("Filled Female",'Uganda workforce data - raw'!$A$4:$F$4,0))*INDEX('Mapping cadres'!$B$1:$Z$616,MATCH($B582, 'Mapping cadres'!$B$1:$B$616,0), MATCH(AB$32,'Mapping cadres'!$B$1:$Z$1,0))</f>
        <v>0</v>
      </c>
      <c r="AC582" s="226">
        <f>INDEX('Uganda workforce data - raw'!$A$4:$F$619,MATCH($B582, 'Uganda workforce data - raw'!$B$4:$B$619,0), MATCH("Filled Female",'Uganda workforce data - raw'!$A$4:$F$4,0))*INDEX('Mapping cadres'!$B$1:$Z$616,MATCH($B582, 'Mapping cadres'!$B$1:$B$616,0), MATCH(AC$32,'Mapping cadres'!$B$1:$Z$1,0))</f>
        <v>0</v>
      </c>
      <c r="AD582" s="226">
        <f>INDEX('Uganda workforce data - raw'!$A$4:$F$619,MATCH($B582, 'Uganda workforce data - raw'!$B$4:$B$619,0), MATCH("Filled Female",'Uganda workforce data - raw'!$A$4:$F$4,0))*INDEX('Mapping cadres'!$B$1:$Z$616,MATCH($B582, 'Mapping cadres'!$B$1:$B$616,0), MATCH(AD$32,'Mapping cadres'!$B$1:$Z$1,0))</f>
        <v>0</v>
      </c>
      <c r="AE582" s="226">
        <f>INDEX('Uganda workforce data - raw'!$A$4:$F$619,MATCH($B582, 'Uganda workforce data - raw'!$B$4:$B$619,0), MATCH("Filled Female",'Uganda workforce data - raw'!$A$4:$F$4,0))*INDEX('Mapping cadres'!$B$1:$Z$616,MATCH($B582, 'Mapping cadres'!$B$1:$B$616,0), MATCH(AE$32,'Mapping cadres'!$B$1:$Z$1,0))</f>
        <v>0</v>
      </c>
      <c r="AF582" s="226">
        <f>INDEX('Uganda workforce data - raw'!$A$4:$F$619,MATCH($B582, 'Uganda workforce data - raw'!$B$4:$B$619,0), MATCH("Filled Female",'Uganda workforce data - raw'!$A$4:$F$4,0))*INDEX('Mapping cadres'!$B$1:$Z$616,MATCH($B582, 'Mapping cadres'!$B$1:$B$616,0), MATCH(AF$32,'Mapping cadres'!$B$1:$Z$1,0))</f>
        <v>0</v>
      </c>
      <c r="AG582" s="226">
        <f>INDEX('Uganda workforce data - raw'!$A$4:$F$619,MATCH($B582, 'Uganda workforce data - raw'!$B$4:$B$619,0), MATCH("Filled Female",'Uganda workforce data - raw'!$A$4:$F$4,0))*INDEX('Mapping cadres'!$B$1:$Z$616,MATCH($B582, 'Mapping cadres'!$B$1:$B$616,0), MATCH(AG$32,'Mapping cadres'!$B$1:$Z$1,0))</f>
        <v>0</v>
      </c>
      <c r="AH582" s="226">
        <f>INDEX('Uganda workforce data - raw'!$A$4:$F$619,MATCH($B582, 'Uganda workforce data - raw'!$B$4:$B$619,0), MATCH("Filled Female",'Uganda workforce data - raw'!$A$4:$F$4,0))*INDEX('Mapping cadres'!$B$1:$Z$616,MATCH($B582, 'Mapping cadres'!$B$1:$B$616,0), MATCH(AH$32,'Mapping cadres'!$B$1:$Z$1,0))</f>
        <v>0</v>
      </c>
      <c r="AI582" s="226">
        <f>INDEX('Uganda workforce data - raw'!$A$4:$F$619,MATCH($B582, 'Uganda workforce data - raw'!$B$4:$B$619,0), MATCH("Filled Female",'Uganda workforce data - raw'!$A$4:$F$4,0))*INDEX('Mapping cadres'!$B$1:$Z$616,MATCH($B582, 'Mapping cadres'!$B$1:$B$616,0), MATCH(AI$32,'Mapping cadres'!$B$1:$Z$1,0))</f>
        <v>0</v>
      </c>
      <c r="AJ582" s="226">
        <f>INDEX('Uganda workforce data - raw'!$A$4:$F$619,MATCH($B582, 'Uganda workforce data - raw'!$B$4:$B$619,0), MATCH("Filled Female",'Uganda workforce data - raw'!$A$4:$F$4,0))*INDEX('Mapping cadres'!$B$1:$Z$616,MATCH($B582, 'Mapping cadres'!$B$1:$B$616,0), MATCH(AJ$32,'Mapping cadres'!$B$1:$Z$1,0))</f>
        <v>0</v>
      </c>
      <c r="AK582" s="226">
        <f>INDEX('Uganda workforce data - raw'!$A$4:$F$619,MATCH($B582, 'Uganda workforce data - raw'!$B$4:$B$619,0), MATCH("Filled Female",'Uganda workforce data - raw'!$A$4:$F$4,0))*INDEX('Mapping cadres'!$B$1:$Z$616,MATCH($B582, 'Mapping cadres'!$B$1:$B$616,0), MATCH(AK$32,'Mapping cadres'!$B$1:$Z$1,0))</f>
        <v>16</v>
      </c>
      <c r="AL582" s="226">
        <f>INDEX('Uganda workforce data - raw'!$A$4:$F$619,MATCH($B582, 'Uganda workforce data - raw'!$B$4:$B$619,0), MATCH("Filled Female",'Uganda workforce data - raw'!$A$4:$F$4,0))*INDEX('Mapping cadres'!$B$1:$Z$616,MATCH($B582, 'Mapping cadres'!$B$1:$B$616,0), MATCH(AL$32,'Mapping cadres'!$B$1:$Z$1,0))</f>
        <v>0</v>
      </c>
      <c r="AM582" s="226">
        <f>INDEX('Uganda workforce data - raw'!$A$4:$F$619,MATCH($B582, 'Uganda workforce data - raw'!$B$4:$B$619,0), MATCH("Filled Female",'Uganda workforce data - raw'!$A$4:$F$4,0))*INDEX('Mapping cadres'!$B$1:$Z$616,MATCH($B582, 'Mapping cadres'!$B$1:$B$616,0), MATCH(AM$32,'Mapping cadres'!$B$1:$Z$1,0))</f>
        <v>0</v>
      </c>
      <c r="AN582" s="226">
        <f>INDEX('Uganda workforce data - raw'!$A$4:$F$619,MATCH($B582, 'Uganda workforce data - raw'!$B$4:$B$619,0), MATCH("Filled Female",'Uganda workforce data - raw'!$A$4:$F$4,0))*INDEX('Mapping cadres'!$B$1:$Z$616,MATCH($B582, 'Mapping cadres'!$B$1:$B$616,0), MATCH(AN$32,'Mapping cadres'!$B$1:$Z$1,0))</f>
        <v>0</v>
      </c>
      <c r="AO582" s="226">
        <f>INDEX('Uganda workforce data - raw'!$A$4:$F$619,MATCH($B582, 'Uganda workforce data - raw'!$B$4:$B$619,0), MATCH("Filled Female",'Uganda workforce data - raw'!$A$4:$F$4,0))*INDEX('Mapping cadres'!$B$1:$Z$616,MATCH($B582, 'Mapping cadres'!$B$1:$B$616,0), MATCH(AO$32,'Mapping cadres'!$B$1:$Z$1,0))</f>
        <v>0</v>
      </c>
      <c r="AP582" s="226">
        <f>INDEX('Uganda workforce data - raw'!$A$4:$F$619,MATCH($B582, 'Uganda workforce data - raw'!$B$4:$B$619,0), MATCH("Filled Female",'Uganda workforce data - raw'!$A$4:$F$4,0))*INDEX('Mapping cadres'!$B$1:$Z$616,MATCH($B582, 'Mapping cadres'!$B$1:$B$616,0), MATCH(AP$32,'Mapping cadres'!$B$1:$Z$1,0))</f>
        <v>0</v>
      </c>
      <c r="AQ582" s="226">
        <f>INDEX('Uganda workforce data - raw'!$A$4:$F$619,MATCH($B582, 'Uganda workforce data - raw'!$B$4:$B$619,0), MATCH("Filled Female",'Uganda workforce data - raw'!$A$4:$F$4,0))*INDEX('Mapping cadres'!$B$1:$Z$616,MATCH($B582, 'Mapping cadres'!$B$1:$B$616,0), MATCH(AQ$32,'Mapping cadres'!$B$1:$Z$1,0))</f>
        <v>0</v>
      </c>
      <c r="AR582" s="226">
        <f>INDEX('Uganda workforce data - raw'!$A$4:$F$619,MATCH($B582, 'Uganda workforce data - raw'!$B$4:$B$619,0), MATCH("Filled Female",'Uganda workforce data - raw'!$A$4:$F$4,0))*INDEX('Mapping cadres'!$B$1:$Z$616,MATCH($B582, 'Mapping cadres'!$B$1:$B$616,0), MATCH(AR$32,'Mapping cadres'!$B$1:$Z$1,0))</f>
        <v>0</v>
      </c>
      <c r="AS582" s="226">
        <f>INDEX('Uganda workforce data - raw'!$A$4:$F$619,MATCH($B582, 'Uganda workforce data - raw'!$B$4:$B$619,0), MATCH("Filled Female",'Uganda workforce data - raw'!$A$4:$F$4,0))*INDEX('Mapping cadres'!$B$1:$Z$616,MATCH($B582, 'Mapping cadres'!$B$1:$B$616,0), MATCH(AS$32,'Mapping cadres'!$B$1:$Z$1,0))</f>
        <v>0</v>
      </c>
      <c r="AT582" s="226">
        <f>INDEX('Uganda workforce data - raw'!$A$4:$F$619,MATCH($B582, 'Uganda workforce data - raw'!$B$4:$B$619,0), MATCH("Filled Female",'Uganda workforce data - raw'!$A$4:$F$4,0))*INDEX('Mapping cadres'!$B$1:$Z$616,MATCH($B582, 'Mapping cadres'!$B$1:$B$616,0), MATCH(AT$32,'Mapping cadres'!$B$1:$Z$1,0))</f>
        <v>0</v>
      </c>
      <c r="AU582" s="226">
        <f>INDEX('Uganda workforce data - raw'!$A$4:$F$619,MATCH($B582, 'Uganda workforce data - raw'!$B$4:$B$619,0), MATCH("Filled Female",'Uganda workforce data - raw'!$A$4:$F$4,0))*INDEX('Mapping cadres'!$B$1:$Z$616,MATCH($B582, 'Mapping cadres'!$B$1:$B$616,0), MATCH(AU$32,'Mapping cadres'!$B$1:$Z$1,0))</f>
        <v>0</v>
      </c>
      <c r="AV582" s="226">
        <f>INDEX('Uganda workforce data - raw'!$A$4:$F$619,MATCH($B582, 'Uganda workforce data - raw'!$B$4:$B$619,0), MATCH("Filled Female",'Uganda workforce data - raw'!$A$4:$F$4,0))*INDEX('Mapping cadres'!$B$1:$Z$616,MATCH($B582, 'Mapping cadres'!$B$1:$B$616,0), MATCH(AV$32,'Mapping cadres'!$B$1:$Z$1,0))</f>
        <v>0</v>
      </c>
      <c r="AW582" s="226">
        <f>INDEX('Uganda workforce data - raw'!$A$4:$F$619,MATCH($B582, 'Uganda workforce data - raw'!$B$4:$B$619,0), MATCH("Filled Female",'Uganda workforce data - raw'!$A$4:$F$4,0))*INDEX('Mapping cadres'!$B$1:$Z$616,MATCH($B582, 'Mapping cadres'!$B$1:$B$616,0), MATCH(AW$32,'Mapping cadres'!$B$1:$Z$1,0))</f>
        <v>0</v>
      </c>
      <c r="AX582" s="226">
        <f>INDEX('Uganda workforce data - raw'!$A$4:$F$619,MATCH($B582, 'Uganda workforce data - raw'!$B$4:$B$619,0), MATCH("Filled Female",'Uganda workforce data - raw'!$A$4:$F$4,0))*INDEX('Mapping cadres'!$B$1:$Z$616,MATCH($B582, 'Mapping cadres'!$B$1:$B$616,0), MATCH(AX$32,'Mapping cadres'!$B$1:$Z$1,0))</f>
        <v>0</v>
      </c>
      <c r="AY582" s="226">
        <f t="shared" si="197"/>
        <v>0</v>
      </c>
      <c r="AZ582" s="226">
        <f t="shared" si="198"/>
        <v>0</v>
      </c>
      <c r="BA582" s="226">
        <f t="shared" si="199"/>
        <v>0</v>
      </c>
      <c r="BB582" s="226">
        <f t="shared" si="200"/>
        <v>0</v>
      </c>
      <c r="BC582" s="226">
        <f t="shared" si="201"/>
        <v>0</v>
      </c>
      <c r="BD582" s="226">
        <f t="shared" si="202"/>
        <v>0</v>
      </c>
      <c r="BE582" s="226">
        <f t="shared" si="203"/>
        <v>0</v>
      </c>
      <c r="BF582" s="226">
        <f t="shared" si="204"/>
        <v>0</v>
      </c>
      <c r="BG582" s="226">
        <f t="shared" si="205"/>
        <v>0</v>
      </c>
      <c r="BH582" s="226">
        <f t="shared" si="206"/>
        <v>0</v>
      </c>
      <c r="BI582" s="226">
        <f t="shared" si="207"/>
        <v>50</v>
      </c>
      <c r="BJ582" s="226">
        <f t="shared" si="208"/>
        <v>0</v>
      </c>
      <c r="BK582" s="226">
        <f t="shared" si="209"/>
        <v>0</v>
      </c>
      <c r="BL582" s="226">
        <f t="shared" si="210"/>
        <v>0</v>
      </c>
      <c r="BM582" s="226">
        <f t="shared" si="211"/>
        <v>0</v>
      </c>
      <c r="BN582" s="226">
        <f t="shared" si="212"/>
        <v>0</v>
      </c>
      <c r="BO582" s="226">
        <f t="shared" si="213"/>
        <v>0</v>
      </c>
      <c r="BP582" s="226">
        <f t="shared" si="214"/>
        <v>0</v>
      </c>
      <c r="BQ582" s="226">
        <f t="shared" si="215"/>
        <v>0</v>
      </c>
      <c r="BR582" s="226">
        <f t="shared" si="216"/>
        <v>0</v>
      </c>
      <c r="BS582" s="226">
        <f t="shared" si="217"/>
        <v>0</v>
      </c>
      <c r="BT582" s="226">
        <f t="shared" si="218"/>
        <v>0</v>
      </c>
      <c r="BU582" s="226">
        <f t="shared" si="219"/>
        <v>0</v>
      </c>
      <c r="BV582" s="226">
        <f t="shared" si="220"/>
        <v>0</v>
      </c>
    </row>
    <row r="583" spans="1:74">
      <c r="A583" s="226">
        <v>551</v>
      </c>
      <c r="B583" s="226" t="s">
        <v>1848</v>
      </c>
      <c r="C583" s="226">
        <f>INDEX('Uganda workforce data - raw'!$A$4:$F$619,MATCH($B583, 'Uganda workforce data - raw'!$B$4:$B$619,0), MATCH("Filled Male",'Uganda workforce data - raw'!$A$4:$F$4,0))*INDEX('Mapping cadres'!$B$1:$Z$616,MATCH($B583, 'Mapping cadres'!$B$1:$B$616,0), MATCH(C$32,'Mapping cadres'!$B$1:$Z$1,0))</f>
        <v>1595</v>
      </c>
      <c r="D583" s="226">
        <f>INDEX('Uganda workforce data - raw'!$A$4:$F$619,MATCH($B583, 'Uganda workforce data - raw'!$B$4:$B$619,0), MATCH("Filled Male",'Uganda workforce data - raw'!$A$4:$F$4,0))*INDEX('Mapping cadres'!$B$1:$Z$616,MATCH($B583, 'Mapping cadres'!$B$1:$B$616,0), MATCH(D$32,'Mapping cadres'!$B$1:$Z$1,0))</f>
        <v>0</v>
      </c>
      <c r="E583" s="226">
        <f>INDEX('Uganda workforce data - raw'!$A$4:$F$619,MATCH($B583, 'Uganda workforce data - raw'!$B$4:$B$619,0), MATCH("Filled Male",'Uganda workforce data - raw'!$A$4:$F$4,0))*INDEX('Mapping cadres'!$B$1:$Z$616,MATCH($B583, 'Mapping cadres'!$B$1:$B$616,0), MATCH(E$32,'Mapping cadres'!$B$1:$Z$1,0))</f>
        <v>0</v>
      </c>
      <c r="F583" s="226">
        <f>INDEX('Uganda workforce data - raw'!$A$4:$F$619,MATCH($B583, 'Uganda workforce data - raw'!$B$4:$B$619,0), MATCH("Filled Male",'Uganda workforce data - raw'!$A$4:$F$4,0))*INDEX('Mapping cadres'!$B$1:$Z$616,MATCH($B583, 'Mapping cadres'!$B$1:$B$616,0), MATCH(F$32,'Mapping cadres'!$B$1:$Z$1,0))</f>
        <v>0</v>
      </c>
      <c r="G583" s="226">
        <f>INDEX('Uganda workforce data - raw'!$A$4:$F$619,MATCH($B583, 'Uganda workforce data - raw'!$B$4:$B$619,0), MATCH("Filled Male",'Uganda workforce data - raw'!$A$4:$F$4,0))*INDEX('Mapping cadres'!$B$1:$Z$616,MATCH($B583, 'Mapping cadres'!$B$1:$B$616,0), MATCH(G$32,'Mapping cadres'!$B$1:$Z$1,0))</f>
        <v>0</v>
      </c>
      <c r="H583" s="226">
        <f>INDEX('Uganda workforce data - raw'!$A$4:$F$619,MATCH($B583, 'Uganda workforce data - raw'!$B$4:$B$619,0), MATCH("Filled Male",'Uganda workforce data - raw'!$A$4:$F$4,0))*INDEX('Mapping cadres'!$B$1:$Z$616,MATCH($B583, 'Mapping cadres'!$B$1:$B$616,0), MATCH(H$32,'Mapping cadres'!$B$1:$Z$1,0))</f>
        <v>0</v>
      </c>
      <c r="I583" s="226">
        <f>INDEX('Uganda workforce data - raw'!$A$4:$F$619,MATCH($B583, 'Uganda workforce data - raw'!$B$4:$B$619,0), MATCH("Filled Male",'Uganda workforce data - raw'!$A$4:$F$4,0))*INDEX('Mapping cadres'!$B$1:$Z$616,MATCH($B583, 'Mapping cadres'!$B$1:$B$616,0), MATCH(I$32,'Mapping cadres'!$B$1:$Z$1,0))</f>
        <v>0</v>
      </c>
      <c r="J583" s="226">
        <f>INDEX('Uganda workforce data - raw'!$A$4:$F$619,MATCH($B583, 'Uganda workforce data - raw'!$B$4:$B$619,0), MATCH("Filled Male",'Uganda workforce data - raw'!$A$4:$F$4,0))*INDEX('Mapping cadres'!$B$1:$Z$616,MATCH($B583, 'Mapping cadres'!$B$1:$B$616,0), MATCH(J$32,'Mapping cadres'!$B$1:$Z$1,0))</f>
        <v>0</v>
      </c>
      <c r="K583" s="226">
        <f>INDEX('Uganda workforce data - raw'!$A$4:$F$619,MATCH($B583, 'Uganda workforce data - raw'!$B$4:$B$619,0), MATCH("Filled Male",'Uganda workforce data - raw'!$A$4:$F$4,0))*INDEX('Mapping cadres'!$B$1:$Z$616,MATCH($B583, 'Mapping cadres'!$B$1:$B$616,0), MATCH(K$32,'Mapping cadres'!$B$1:$Z$1,0))</f>
        <v>0</v>
      </c>
      <c r="L583" s="226">
        <f>INDEX('Uganda workforce data - raw'!$A$4:$F$619,MATCH($B583, 'Uganda workforce data - raw'!$B$4:$B$619,0), MATCH("Filled Male",'Uganda workforce data - raw'!$A$4:$F$4,0))*INDEX('Mapping cadres'!$B$1:$Z$616,MATCH($B583, 'Mapping cadres'!$B$1:$B$616,0), MATCH(L$32,'Mapping cadres'!$B$1:$Z$1,0))</f>
        <v>0</v>
      </c>
      <c r="M583" s="226">
        <f>INDEX('Uganda workforce data - raw'!$A$4:$F$619,MATCH($B583, 'Uganda workforce data - raw'!$B$4:$B$619,0), MATCH("Filled Male",'Uganda workforce data - raw'!$A$4:$F$4,0))*INDEX('Mapping cadres'!$B$1:$Z$616,MATCH($B583, 'Mapping cadres'!$B$1:$B$616,0), MATCH(M$32,'Mapping cadres'!$B$1:$Z$1,0))</f>
        <v>0</v>
      </c>
      <c r="N583" s="226">
        <f>INDEX('Uganda workforce data - raw'!$A$4:$F$619,MATCH($B583, 'Uganda workforce data - raw'!$B$4:$B$619,0), MATCH("Filled Male",'Uganda workforce data - raw'!$A$4:$F$4,0))*INDEX('Mapping cadres'!$B$1:$Z$616,MATCH($B583, 'Mapping cadres'!$B$1:$B$616,0), MATCH(N$32,'Mapping cadres'!$B$1:$Z$1,0))</f>
        <v>0</v>
      </c>
      <c r="O583" s="226">
        <f>INDEX('Uganda workforce data - raw'!$A$4:$F$619,MATCH($B583, 'Uganda workforce data - raw'!$B$4:$B$619,0), MATCH("Filled Male",'Uganda workforce data - raw'!$A$4:$F$4,0))*INDEX('Mapping cadres'!$B$1:$Z$616,MATCH($B583, 'Mapping cadres'!$B$1:$B$616,0), MATCH(O$32,'Mapping cadres'!$B$1:$Z$1,0))</f>
        <v>0</v>
      </c>
      <c r="P583" s="226">
        <f>INDEX('Uganda workforce data - raw'!$A$4:$F$619,MATCH($B583, 'Uganda workforce data - raw'!$B$4:$B$619,0), MATCH("Filled Male",'Uganda workforce data - raw'!$A$4:$F$4,0))*INDEX('Mapping cadres'!$B$1:$Z$616,MATCH($B583, 'Mapping cadres'!$B$1:$B$616,0), MATCH(P$32,'Mapping cadres'!$B$1:$Z$1,0))</f>
        <v>0</v>
      </c>
      <c r="Q583" s="226">
        <f>INDEX('Uganda workforce data - raw'!$A$4:$F$619,MATCH($B583, 'Uganda workforce data - raw'!$B$4:$B$619,0), MATCH("Filled Male",'Uganda workforce data - raw'!$A$4:$F$4,0))*INDEX('Mapping cadres'!$B$1:$Z$616,MATCH($B583, 'Mapping cadres'!$B$1:$B$616,0), MATCH(Q$32,'Mapping cadres'!$B$1:$Z$1,0))</f>
        <v>0</v>
      </c>
      <c r="R583" s="226">
        <f>INDEX('Uganda workforce data - raw'!$A$4:$F$619,MATCH($B583, 'Uganda workforce data - raw'!$B$4:$B$619,0), MATCH("Filled Male",'Uganda workforce data - raw'!$A$4:$F$4,0))*INDEX('Mapping cadres'!$B$1:$Z$616,MATCH($B583, 'Mapping cadres'!$B$1:$B$616,0), MATCH(R$32,'Mapping cadres'!$B$1:$Z$1,0))</f>
        <v>0</v>
      </c>
      <c r="S583" s="226">
        <f>INDEX('Uganda workforce data - raw'!$A$4:$F$619,MATCH($B583, 'Uganda workforce data - raw'!$B$4:$B$619,0), MATCH("Filled Male",'Uganda workforce data - raw'!$A$4:$F$4,0))*INDEX('Mapping cadres'!$B$1:$Z$616,MATCH($B583, 'Mapping cadres'!$B$1:$B$616,0), MATCH(S$32,'Mapping cadres'!$B$1:$Z$1,0))</f>
        <v>0</v>
      </c>
      <c r="T583" s="226">
        <f>INDEX('Uganda workforce data - raw'!$A$4:$F$619,MATCH($B583, 'Uganda workforce data - raw'!$B$4:$B$619,0), MATCH("Filled Male",'Uganda workforce data - raw'!$A$4:$F$4,0))*INDEX('Mapping cadres'!$B$1:$Z$616,MATCH($B583, 'Mapping cadres'!$B$1:$B$616,0), MATCH(T$32,'Mapping cadres'!$B$1:$Z$1,0))</f>
        <v>0</v>
      </c>
      <c r="U583" s="226">
        <f>INDEX('Uganda workforce data - raw'!$A$4:$F$619,MATCH($B583, 'Uganda workforce data - raw'!$B$4:$B$619,0), MATCH("Filled Male",'Uganda workforce data - raw'!$A$4:$F$4,0))*INDEX('Mapping cadres'!$B$1:$Z$616,MATCH($B583, 'Mapping cadres'!$B$1:$B$616,0), MATCH(U$32,'Mapping cadres'!$B$1:$Z$1,0))</f>
        <v>0</v>
      </c>
      <c r="V583" s="226">
        <f>INDEX('Uganda workforce data - raw'!$A$4:$F$619,MATCH($B583, 'Uganda workforce data - raw'!$B$4:$B$619,0), MATCH("Filled Male",'Uganda workforce data - raw'!$A$4:$F$4,0))*INDEX('Mapping cadres'!$B$1:$Z$616,MATCH($B583, 'Mapping cadres'!$B$1:$B$616,0), MATCH(V$32,'Mapping cadres'!$B$1:$Z$1,0))</f>
        <v>0</v>
      </c>
      <c r="W583" s="226">
        <f>INDEX('Uganda workforce data - raw'!$A$4:$F$619,MATCH($B583, 'Uganda workforce data - raw'!$B$4:$B$619,0), MATCH("Filled Male",'Uganda workforce data - raw'!$A$4:$F$4,0))*INDEX('Mapping cadres'!$B$1:$Z$616,MATCH($B583, 'Mapping cadres'!$B$1:$B$616,0), MATCH(W$32,'Mapping cadres'!$B$1:$Z$1,0))</f>
        <v>0</v>
      </c>
      <c r="X583" s="226">
        <f>INDEX('Uganda workforce data - raw'!$A$4:$F$619,MATCH($B583, 'Uganda workforce data - raw'!$B$4:$B$619,0), MATCH("Filled Male",'Uganda workforce data - raw'!$A$4:$F$4,0))*INDEX('Mapping cadres'!$B$1:$Z$616,MATCH($B583, 'Mapping cadres'!$B$1:$B$616,0), MATCH(X$32,'Mapping cadres'!$B$1:$Z$1,0))</f>
        <v>0</v>
      </c>
      <c r="Y583" s="226">
        <f>INDEX('Uganda workforce data - raw'!$A$4:$F$619,MATCH($B583, 'Uganda workforce data - raw'!$B$4:$B$619,0), MATCH("Filled Male",'Uganda workforce data - raw'!$A$4:$F$4,0))*INDEX('Mapping cadres'!$B$1:$Z$616,MATCH($B583, 'Mapping cadres'!$B$1:$B$616,0), MATCH(Y$32,'Mapping cadres'!$B$1:$Z$1,0))</f>
        <v>0</v>
      </c>
      <c r="Z583" s="226">
        <f>INDEX('Uganda workforce data - raw'!$A$4:$F$619,MATCH($B583, 'Uganda workforce data - raw'!$B$4:$B$619,0), MATCH("Filled Male",'Uganda workforce data - raw'!$A$4:$F$4,0))*INDEX('Mapping cadres'!$B$1:$Z$616,MATCH($B583, 'Mapping cadres'!$B$1:$B$616,0), MATCH(Z$32,'Mapping cadres'!$B$1:$Z$1,0))</f>
        <v>0</v>
      </c>
      <c r="AA583" s="226">
        <f>INDEX('Uganda workforce data - raw'!$A$4:$F$619,MATCH($B583, 'Uganda workforce data - raw'!$B$4:$B$619,0), MATCH("Filled Female",'Uganda workforce data - raw'!$A$4:$F$4,0))*INDEX('Mapping cadres'!$B$1:$Z$616,MATCH($B583, 'Mapping cadres'!$B$1:$B$616,0), MATCH(AA$32,'Mapping cadres'!$B$1:$Z$1,0))</f>
        <v>1177</v>
      </c>
      <c r="AB583" s="226">
        <f>INDEX('Uganda workforce data - raw'!$A$4:$F$619,MATCH($B583, 'Uganda workforce data - raw'!$B$4:$B$619,0), MATCH("Filled Female",'Uganda workforce data - raw'!$A$4:$F$4,0))*INDEX('Mapping cadres'!$B$1:$Z$616,MATCH($B583, 'Mapping cadres'!$B$1:$B$616,0), MATCH(AB$32,'Mapping cadres'!$B$1:$Z$1,0))</f>
        <v>0</v>
      </c>
      <c r="AC583" s="226">
        <f>INDEX('Uganda workforce data - raw'!$A$4:$F$619,MATCH($B583, 'Uganda workforce data - raw'!$B$4:$B$619,0), MATCH("Filled Female",'Uganda workforce data - raw'!$A$4:$F$4,0))*INDEX('Mapping cadres'!$B$1:$Z$616,MATCH($B583, 'Mapping cadres'!$B$1:$B$616,0), MATCH(AC$32,'Mapping cadres'!$B$1:$Z$1,0))</f>
        <v>0</v>
      </c>
      <c r="AD583" s="226">
        <f>INDEX('Uganda workforce data - raw'!$A$4:$F$619,MATCH($B583, 'Uganda workforce data - raw'!$B$4:$B$619,0), MATCH("Filled Female",'Uganda workforce data - raw'!$A$4:$F$4,0))*INDEX('Mapping cadres'!$B$1:$Z$616,MATCH($B583, 'Mapping cadres'!$B$1:$B$616,0), MATCH(AD$32,'Mapping cadres'!$B$1:$Z$1,0))</f>
        <v>0</v>
      </c>
      <c r="AE583" s="226">
        <f>INDEX('Uganda workforce data - raw'!$A$4:$F$619,MATCH($B583, 'Uganda workforce data - raw'!$B$4:$B$619,0), MATCH("Filled Female",'Uganda workforce data - raw'!$A$4:$F$4,0))*INDEX('Mapping cadres'!$B$1:$Z$616,MATCH($B583, 'Mapping cadres'!$B$1:$B$616,0), MATCH(AE$32,'Mapping cadres'!$B$1:$Z$1,0))</f>
        <v>0</v>
      </c>
      <c r="AF583" s="226">
        <f>INDEX('Uganda workforce data - raw'!$A$4:$F$619,MATCH($B583, 'Uganda workforce data - raw'!$B$4:$B$619,0), MATCH("Filled Female",'Uganda workforce data - raw'!$A$4:$F$4,0))*INDEX('Mapping cadres'!$B$1:$Z$616,MATCH($B583, 'Mapping cadres'!$B$1:$B$616,0), MATCH(AF$32,'Mapping cadres'!$B$1:$Z$1,0))</f>
        <v>0</v>
      </c>
      <c r="AG583" s="226">
        <f>INDEX('Uganda workforce data - raw'!$A$4:$F$619,MATCH($B583, 'Uganda workforce data - raw'!$B$4:$B$619,0), MATCH("Filled Female",'Uganda workforce data - raw'!$A$4:$F$4,0))*INDEX('Mapping cadres'!$B$1:$Z$616,MATCH($B583, 'Mapping cadres'!$B$1:$B$616,0), MATCH(AG$32,'Mapping cadres'!$B$1:$Z$1,0))</f>
        <v>0</v>
      </c>
      <c r="AH583" s="226">
        <f>INDEX('Uganda workforce data - raw'!$A$4:$F$619,MATCH($B583, 'Uganda workforce data - raw'!$B$4:$B$619,0), MATCH("Filled Female",'Uganda workforce data - raw'!$A$4:$F$4,0))*INDEX('Mapping cadres'!$B$1:$Z$616,MATCH($B583, 'Mapping cadres'!$B$1:$B$616,0), MATCH(AH$32,'Mapping cadres'!$B$1:$Z$1,0))</f>
        <v>0</v>
      </c>
      <c r="AI583" s="226">
        <f>INDEX('Uganda workforce data - raw'!$A$4:$F$619,MATCH($B583, 'Uganda workforce data - raw'!$B$4:$B$619,0), MATCH("Filled Female",'Uganda workforce data - raw'!$A$4:$F$4,0))*INDEX('Mapping cadres'!$B$1:$Z$616,MATCH($B583, 'Mapping cadres'!$B$1:$B$616,0), MATCH(AI$32,'Mapping cadres'!$B$1:$Z$1,0))</f>
        <v>0</v>
      </c>
      <c r="AJ583" s="226">
        <f>INDEX('Uganda workforce data - raw'!$A$4:$F$619,MATCH($B583, 'Uganda workforce data - raw'!$B$4:$B$619,0), MATCH("Filled Female",'Uganda workforce data - raw'!$A$4:$F$4,0))*INDEX('Mapping cadres'!$B$1:$Z$616,MATCH($B583, 'Mapping cadres'!$B$1:$B$616,0), MATCH(AJ$32,'Mapping cadres'!$B$1:$Z$1,0))</f>
        <v>0</v>
      </c>
      <c r="AK583" s="226">
        <f>INDEX('Uganda workforce data - raw'!$A$4:$F$619,MATCH($B583, 'Uganda workforce data - raw'!$B$4:$B$619,0), MATCH("Filled Female",'Uganda workforce data - raw'!$A$4:$F$4,0))*INDEX('Mapping cadres'!$B$1:$Z$616,MATCH($B583, 'Mapping cadres'!$B$1:$B$616,0), MATCH(AK$32,'Mapping cadres'!$B$1:$Z$1,0))</f>
        <v>0</v>
      </c>
      <c r="AL583" s="226">
        <f>INDEX('Uganda workforce data - raw'!$A$4:$F$619,MATCH($B583, 'Uganda workforce data - raw'!$B$4:$B$619,0), MATCH("Filled Female",'Uganda workforce data - raw'!$A$4:$F$4,0))*INDEX('Mapping cadres'!$B$1:$Z$616,MATCH($B583, 'Mapping cadres'!$B$1:$B$616,0), MATCH(AL$32,'Mapping cadres'!$B$1:$Z$1,0))</f>
        <v>0</v>
      </c>
      <c r="AM583" s="226">
        <f>INDEX('Uganda workforce data - raw'!$A$4:$F$619,MATCH($B583, 'Uganda workforce data - raw'!$B$4:$B$619,0), MATCH("Filled Female",'Uganda workforce data - raw'!$A$4:$F$4,0))*INDEX('Mapping cadres'!$B$1:$Z$616,MATCH($B583, 'Mapping cadres'!$B$1:$B$616,0), MATCH(AM$32,'Mapping cadres'!$B$1:$Z$1,0))</f>
        <v>0</v>
      </c>
      <c r="AN583" s="226">
        <f>INDEX('Uganda workforce data - raw'!$A$4:$F$619,MATCH($B583, 'Uganda workforce data - raw'!$B$4:$B$619,0), MATCH("Filled Female",'Uganda workforce data - raw'!$A$4:$F$4,0))*INDEX('Mapping cadres'!$B$1:$Z$616,MATCH($B583, 'Mapping cadres'!$B$1:$B$616,0), MATCH(AN$32,'Mapping cadres'!$B$1:$Z$1,0))</f>
        <v>0</v>
      </c>
      <c r="AO583" s="226">
        <f>INDEX('Uganda workforce data - raw'!$A$4:$F$619,MATCH($B583, 'Uganda workforce data - raw'!$B$4:$B$619,0), MATCH("Filled Female",'Uganda workforce data - raw'!$A$4:$F$4,0))*INDEX('Mapping cadres'!$B$1:$Z$616,MATCH($B583, 'Mapping cadres'!$B$1:$B$616,0), MATCH(AO$32,'Mapping cadres'!$B$1:$Z$1,0))</f>
        <v>0</v>
      </c>
      <c r="AP583" s="226">
        <f>INDEX('Uganda workforce data - raw'!$A$4:$F$619,MATCH($B583, 'Uganda workforce data - raw'!$B$4:$B$619,0), MATCH("Filled Female",'Uganda workforce data - raw'!$A$4:$F$4,0))*INDEX('Mapping cadres'!$B$1:$Z$616,MATCH($B583, 'Mapping cadres'!$B$1:$B$616,0), MATCH(AP$32,'Mapping cadres'!$B$1:$Z$1,0))</f>
        <v>0</v>
      </c>
      <c r="AQ583" s="226">
        <f>INDEX('Uganda workforce data - raw'!$A$4:$F$619,MATCH($B583, 'Uganda workforce data - raw'!$B$4:$B$619,0), MATCH("Filled Female",'Uganda workforce data - raw'!$A$4:$F$4,0))*INDEX('Mapping cadres'!$B$1:$Z$616,MATCH($B583, 'Mapping cadres'!$B$1:$B$616,0), MATCH(AQ$32,'Mapping cadres'!$B$1:$Z$1,0))</f>
        <v>0</v>
      </c>
      <c r="AR583" s="226">
        <f>INDEX('Uganda workforce data - raw'!$A$4:$F$619,MATCH($B583, 'Uganda workforce data - raw'!$B$4:$B$619,0), MATCH("Filled Female",'Uganda workforce data - raw'!$A$4:$F$4,0))*INDEX('Mapping cadres'!$B$1:$Z$616,MATCH($B583, 'Mapping cadres'!$B$1:$B$616,0), MATCH(AR$32,'Mapping cadres'!$B$1:$Z$1,0))</f>
        <v>0</v>
      </c>
      <c r="AS583" s="226">
        <f>INDEX('Uganda workforce data - raw'!$A$4:$F$619,MATCH($B583, 'Uganda workforce data - raw'!$B$4:$B$619,0), MATCH("Filled Female",'Uganda workforce data - raw'!$A$4:$F$4,0))*INDEX('Mapping cadres'!$B$1:$Z$616,MATCH($B583, 'Mapping cadres'!$B$1:$B$616,0), MATCH(AS$32,'Mapping cadres'!$B$1:$Z$1,0))</f>
        <v>0</v>
      </c>
      <c r="AT583" s="226">
        <f>INDEX('Uganda workforce data - raw'!$A$4:$F$619,MATCH($B583, 'Uganda workforce data - raw'!$B$4:$B$619,0), MATCH("Filled Female",'Uganda workforce data - raw'!$A$4:$F$4,0))*INDEX('Mapping cadres'!$B$1:$Z$616,MATCH($B583, 'Mapping cadres'!$B$1:$B$616,0), MATCH(AT$32,'Mapping cadres'!$B$1:$Z$1,0))</f>
        <v>0</v>
      </c>
      <c r="AU583" s="226">
        <f>INDEX('Uganda workforce data - raw'!$A$4:$F$619,MATCH($B583, 'Uganda workforce data - raw'!$B$4:$B$619,0), MATCH("Filled Female",'Uganda workforce data - raw'!$A$4:$F$4,0))*INDEX('Mapping cadres'!$B$1:$Z$616,MATCH($B583, 'Mapping cadres'!$B$1:$B$616,0), MATCH(AU$32,'Mapping cadres'!$B$1:$Z$1,0))</f>
        <v>0</v>
      </c>
      <c r="AV583" s="226">
        <f>INDEX('Uganda workforce data - raw'!$A$4:$F$619,MATCH($B583, 'Uganda workforce data - raw'!$B$4:$B$619,0), MATCH("Filled Female",'Uganda workforce data - raw'!$A$4:$F$4,0))*INDEX('Mapping cadres'!$B$1:$Z$616,MATCH($B583, 'Mapping cadres'!$B$1:$B$616,0), MATCH(AV$32,'Mapping cadres'!$B$1:$Z$1,0))</f>
        <v>0</v>
      </c>
      <c r="AW583" s="226">
        <f>INDEX('Uganda workforce data - raw'!$A$4:$F$619,MATCH($B583, 'Uganda workforce data - raw'!$B$4:$B$619,0), MATCH("Filled Female",'Uganda workforce data - raw'!$A$4:$F$4,0))*INDEX('Mapping cadres'!$B$1:$Z$616,MATCH($B583, 'Mapping cadres'!$B$1:$B$616,0), MATCH(AW$32,'Mapping cadres'!$B$1:$Z$1,0))</f>
        <v>0</v>
      </c>
      <c r="AX583" s="226">
        <f>INDEX('Uganda workforce data - raw'!$A$4:$F$619,MATCH($B583, 'Uganda workforce data - raw'!$B$4:$B$619,0), MATCH("Filled Female",'Uganda workforce data - raw'!$A$4:$F$4,0))*INDEX('Mapping cadres'!$B$1:$Z$616,MATCH($B583, 'Mapping cadres'!$B$1:$B$616,0), MATCH(AX$32,'Mapping cadres'!$B$1:$Z$1,0))</f>
        <v>0</v>
      </c>
      <c r="AY583" s="226">
        <f t="shared" si="197"/>
        <v>2772</v>
      </c>
      <c r="AZ583" s="226">
        <f t="shared" si="198"/>
        <v>0</v>
      </c>
      <c r="BA583" s="226">
        <f t="shared" si="199"/>
        <v>0</v>
      </c>
      <c r="BB583" s="226">
        <f t="shared" si="200"/>
        <v>0</v>
      </c>
      <c r="BC583" s="226">
        <f t="shared" si="201"/>
        <v>0</v>
      </c>
      <c r="BD583" s="226">
        <f t="shared" si="202"/>
        <v>0</v>
      </c>
      <c r="BE583" s="226">
        <f t="shared" si="203"/>
        <v>0</v>
      </c>
      <c r="BF583" s="226">
        <f t="shared" si="204"/>
        <v>0</v>
      </c>
      <c r="BG583" s="226">
        <f t="shared" si="205"/>
        <v>0</v>
      </c>
      <c r="BH583" s="226">
        <f t="shared" si="206"/>
        <v>0</v>
      </c>
      <c r="BI583" s="226">
        <f t="shared" si="207"/>
        <v>0</v>
      </c>
      <c r="BJ583" s="226">
        <f t="shared" si="208"/>
        <v>0</v>
      </c>
      <c r="BK583" s="226">
        <f t="shared" si="209"/>
        <v>0</v>
      </c>
      <c r="BL583" s="226">
        <f t="shared" si="210"/>
        <v>0</v>
      </c>
      <c r="BM583" s="226">
        <f t="shared" si="211"/>
        <v>0</v>
      </c>
      <c r="BN583" s="226">
        <f t="shared" si="212"/>
        <v>0</v>
      </c>
      <c r="BO583" s="226">
        <f t="shared" si="213"/>
        <v>0</v>
      </c>
      <c r="BP583" s="226">
        <f t="shared" si="214"/>
        <v>0</v>
      </c>
      <c r="BQ583" s="226">
        <f t="shared" si="215"/>
        <v>0</v>
      </c>
      <c r="BR583" s="226">
        <f t="shared" si="216"/>
        <v>0</v>
      </c>
      <c r="BS583" s="226">
        <f t="shared" si="217"/>
        <v>0</v>
      </c>
      <c r="BT583" s="226">
        <f t="shared" si="218"/>
        <v>0</v>
      </c>
      <c r="BU583" s="226">
        <f t="shared" si="219"/>
        <v>0</v>
      </c>
      <c r="BV583" s="226">
        <f t="shared" si="220"/>
        <v>0</v>
      </c>
    </row>
    <row r="584" spans="1:74">
      <c r="A584" s="226">
        <v>552</v>
      </c>
      <c r="B584" s="226" t="s">
        <v>1849</v>
      </c>
      <c r="C584" s="226">
        <f>INDEX('Uganda workforce data - raw'!$A$4:$F$619,MATCH($B584, 'Uganda workforce data - raw'!$B$4:$B$619,0), MATCH("Filled Male",'Uganda workforce data - raw'!$A$4:$F$4,0))*INDEX('Mapping cadres'!$B$1:$Z$616,MATCH($B584, 'Mapping cadres'!$B$1:$B$616,0), MATCH(C$32,'Mapping cadres'!$B$1:$Z$1,0))</f>
        <v>0</v>
      </c>
      <c r="D584" s="226">
        <f>INDEX('Uganda workforce data - raw'!$A$4:$F$619,MATCH($B584, 'Uganda workforce data - raw'!$B$4:$B$619,0), MATCH("Filled Male",'Uganda workforce data - raw'!$A$4:$F$4,0))*INDEX('Mapping cadres'!$B$1:$Z$616,MATCH($B584, 'Mapping cadres'!$B$1:$B$616,0), MATCH(D$32,'Mapping cadres'!$B$1:$Z$1,0))</f>
        <v>0</v>
      </c>
      <c r="E584" s="226">
        <f>INDEX('Uganda workforce data - raw'!$A$4:$F$619,MATCH($B584, 'Uganda workforce data - raw'!$B$4:$B$619,0), MATCH("Filled Male",'Uganda workforce data - raw'!$A$4:$F$4,0))*INDEX('Mapping cadres'!$B$1:$Z$616,MATCH($B584, 'Mapping cadres'!$B$1:$B$616,0), MATCH(E$32,'Mapping cadres'!$B$1:$Z$1,0))</f>
        <v>0</v>
      </c>
      <c r="F584" s="226">
        <f>INDEX('Uganda workforce data - raw'!$A$4:$F$619,MATCH($B584, 'Uganda workforce data - raw'!$B$4:$B$619,0), MATCH("Filled Male",'Uganda workforce data - raw'!$A$4:$F$4,0))*INDEX('Mapping cadres'!$B$1:$Z$616,MATCH($B584, 'Mapping cadres'!$B$1:$B$616,0), MATCH(F$32,'Mapping cadres'!$B$1:$Z$1,0))</f>
        <v>0</v>
      </c>
      <c r="G584" s="226">
        <f>INDEX('Uganda workforce data - raw'!$A$4:$F$619,MATCH($B584, 'Uganda workforce data - raw'!$B$4:$B$619,0), MATCH("Filled Male",'Uganda workforce data - raw'!$A$4:$F$4,0))*INDEX('Mapping cadres'!$B$1:$Z$616,MATCH($B584, 'Mapping cadres'!$B$1:$B$616,0), MATCH(G$32,'Mapping cadres'!$B$1:$Z$1,0))</f>
        <v>0</v>
      </c>
      <c r="H584" s="226">
        <f>INDEX('Uganda workforce data - raw'!$A$4:$F$619,MATCH($B584, 'Uganda workforce data - raw'!$B$4:$B$619,0), MATCH("Filled Male",'Uganda workforce data - raw'!$A$4:$F$4,0))*INDEX('Mapping cadres'!$B$1:$Z$616,MATCH($B584, 'Mapping cadres'!$B$1:$B$616,0), MATCH(H$32,'Mapping cadres'!$B$1:$Z$1,0))</f>
        <v>0</v>
      </c>
      <c r="I584" s="226">
        <f>INDEX('Uganda workforce data - raw'!$A$4:$F$619,MATCH($B584, 'Uganda workforce data - raw'!$B$4:$B$619,0), MATCH("Filled Male",'Uganda workforce data - raw'!$A$4:$F$4,0))*INDEX('Mapping cadres'!$B$1:$Z$616,MATCH($B584, 'Mapping cadres'!$B$1:$B$616,0), MATCH(I$32,'Mapping cadres'!$B$1:$Z$1,0))</f>
        <v>0</v>
      </c>
      <c r="J584" s="226">
        <f>INDEX('Uganda workforce data - raw'!$A$4:$F$619,MATCH($B584, 'Uganda workforce data - raw'!$B$4:$B$619,0), MATCH("Filled Male",'Uganda workforce data - raw'!$A$4:$F$4,0))*INDEX('Mapping cadres'!$B$1:$Z$616,MATCH($B584, 'Mapping cadres'!$B$1:$B$616,0), MATCH(J$32,'Mapping cadres'!$B$1:$Z$1,0))</f>
        <v>0</v>
      </c>
      <c r="K584" s="226">
        <f>INDEX('Uganda workforce data - raw'!$A$4:$F$619,MATCH($B584, 'Uganda workforce data - raw'!$B$4:$B$619,0), MATCH("Filled Male",'Uganda workforce data - raw'!$A$4:$F$4,0))*INDEX('Mapping cadres'!$B$1:$Z$616,MATCH($B584, 'Mapping cadres'!$B$1:$B$616,0), MATCH(K$32,'Mapping cadres'!$B$1:$Z$1,0))</f>
        <v>0</v>
      </c>
      <c r="L584" s="226">
        <f>INDEX('Uganda workforce data - raw'!$A$4:$F$619,MATCH($B584, 'Uganda workforce data - raw'!$B$4:$B$619,0), MATCH("Filled Male",'Uganda workforce data - raw'!$A$4:$F$4,0))*INDEX('Mapping cadres'!$B$1:$Z$616,MATCH($B584, 'Mapping cadres'!$B$1:$B$616,0), MATCH(L$32,'Mapping cadres'!$B$1:$Z$1,0))</f>
        <v>0</v>
      </c>
      <c r="M584" s="226">
        <f>INDEX('Uganda workforce data - raw'!$A$4:$F$619,MATCH($B584, 'Uganda workforce data - raw'!$B$4:$B$619,0), MATCH("Filled Male",'Uganda workforce data - raw'!$A$4:$F$4,0))*INDEX('Mapping cadres'!$B$1:$Z$616,MATCH($B584, 'Mapping cadres'!$B$1:$B$616,0), MATCH(M$32,'Mapping cadres'!$B$1:$Z$1,0))</f>
        <v>0</v>
      </c>
      <c r="N584" s="226">
        <f>INDEX('Uganda workforce data - raw'!$A$4:$F$619,MATCH($B584, 'Uganda workforce data - raw'!$B$4:$B$619,0), MATCH("Filled Male",'Uganda workforce data - raw'!$A$4:$F$4,0))*INDEX('Mapping cadres'!$B$1:$Z$616,MATCH($B584, 'Mapping cadres'!$B$1:$B$616,0), MATCH(N$32,'Mapping cadres'!$B$1:$Z$1,0))</f>
        <v>0</v>
      </c>
      <c r="O584" s="226">
        <f>INDEX('Uganda workforce data - raw'!$A$4:$F$619,MATCH($B584, 'Uganda workforce data - raw'!$B$4:$B$619,0), MATCH("Filled Male",'Uganda workforce data - raw'!$A$4:$F$4,0))*INDEX('Mapping cadres'!$B$1:$Z$616,MATCH($B584, 'Mapping cadres'!$B$1:$B$616,0), MATCH(O$32,'Mapping cadres'!$B$1:$Z$1,0))</f>
        <v>0</v>
      </c>
      <c r="P584" s="226">
        <f>INDEX('Uganda workforce data - raw'!$A$4:$F$619,MATCH($B584, 'Uganda workforce data - raw'!$B$4:$B$619,0), MATCH("Filled Male",'Uganda workforce data - raw'!$A$4:$F$4,0))*INDEX('Mapping cadres'!$B$1:$Z$616,MATCH($B584, 'Mapping cadres'!$B$1:$B$616,0), MATCH(P$32,'Mapping cadres'!$B$1:$Z$1,0))</f>
        <v>0</v>
      </c>
      <c r="Q584" s="226">
        <f>INDEX('Uganda workforce data - raw'!$A$4:$F$619,MATCH($B584, 'Uganda workforce data - raw'!$B$4:$B$619,0), MATCH("Filled Male",'Uganda workforce data - raw'!$A$4:$F$4,0))*INDEX('Mapping cadres'!$B$1:$Z$616,MATCH($B584, 'Mapping cadres'!$B$1:$B$616,0), MATCH(Q$32,'Mapping cadres'!$B$1:$Z$1,0))</f>
        <v>0</v>
      </c>
      <c r="R584" s="226">
        <f>INDEX('Uganda workforce data - raw'!$A$4:$F$619,MATCH($B584, 'Uganda workforce data - raw'!$B$4:$B$619,0), MATCH("Filled Male",'Uganda workforce data - raw'!$A$4:$F$4,0))*INDEX('Mapping cadres'!$B$1:$Z$616,MATCH($B584, 'Mapping cadres'!$B$1:$B$616,0), MATCH(R$32,'Mapping cadres'!$B$1:$Z$1,0))</f>
        <v>0</v>
      </c>
      <c r="S584" s="226">
        <f>INDEX('Uganda workforce data - raw'!$A$4:$F$619,MATCH($B584, 'Uganda workforce data - raw'!$B$4:$B$619,0), MATCH("Filled Male",'Uganda workforce data - raw'!$A$4:$F$4,0))*INDEX('Mapping cadres'!$B$1:$Z$616,MATCH($B584, 'Mapping cadres'!$B$1:$B$616,0), MATCH(S$32,'Mapping cadres'!$B$1:$Z$1,0))</f>
        <v>0</v>
      </c>
      <c r="T584" s="226">
        <f>INDEX('Uganda workforce data - raw'!$A$4:$F$619,MATCH($B584, 'Uganda workforce data - raw'!$B$4:$B$619,0), MATCH("Filled Male",'Uganda workforce data - raw'!$A$4:$F$4,0))*INDEX('Mapping cadres'!$B$1:$Z$616,MATCH($B584, 'Mapping cadres'!$B$1:$B$616,0), MATCH(T$32,'Mapping cadres'!$B$1:$Z$1,0))</f>
        <v>0</v>
      </c>
      <c r="U584" s="226">
        <f>INDEX('Uganda workforce data - raw'!$A$4:$F$619,MATCH($B584, 'Uganda workforce data - raw'!$B$4:$B$619,0), MATCH("Filled Male",'Uganda workforce data - raw'!$A$4:$F$4,0))*INDEX('Mapping cadres'!$B$1:$Z$616,MATCH($B584, 'Mapping cadres'!$B$1:$B$616,0), MATCH(U$32,'Mapping cadres'!$B$1:$Z$1,0))</f>
        <v>0</v>
      </c>
      <c r="V584" s="226">
        <f>INDEX('Uganda workforce data - raw'!$A$4:$F$619,MATCH($B584, 'Uganda workforce data - raw'!$B$4:$B$619,0), MATCH("Filled Male",'Uganda workforce data - raw'!$A$4:$F$4,0))*INDEX('Mapping cadres'!$B$1:$Z$616,MATCH($B584, 'Mapping cadres'!$B$1:$B$616,0), MATCH(V$32,'Mapping cadres'!$B$1:$Z$1,0))</f>
        <v>0</v>
      </c>
      <c r="W584" s="226">
        <f>INDEX('Uganda workforce data - raw'!$A$4:$F$619,MATCH($B584, 'Uganda workforce data - raw'!$B$4:$B$619,0), MATCH("Filled Male",'Uganda workforce data - raw'!$A$4:$F$4,0))*INDEX('Mapping cadres'!$B$1:$Z$616,MATCH($B584, 'Mapping cadres'!$B$1:$B$616,0), MATCH(W$32,'Mapping cadres'!$B$1:$Z$1,0))</f>
        <v>0</v>
      </c>
      <c r="X584" s="226">
        <f>INDEX('Uganda workforce data - raw'!$A$4:$F$619,MATCH($B584, 'Uganda workforce data - raw'!$B$4:$B$619,0), MATCH("Filled Male",'Uganda workforce data - raw'!$A$4:$F$4,0))*INDEX('Mapping cadres'!$B$1:$Z$616,MATCH($B584, 'Mapping cadres'!$B$1:$B$616,0), MATCH(X$32,'Mapping cadres'!$B$1:$Z$1,0))</f>
        <v>0</v>
      </c>
      <c r="Y584" s="226">
        <f>INDEX('Uganda workforce data - raw'!$A$4:$F$619,MATCH($B584, 'Uganda workforce data - raw'!$B$4:$B$619,0), MATCH("Filled Male",'Uganda workforce data - raw'!$A$4:$F$4,0))*INDEX('Mapping cadres'!$B$1:$Z$616,MATCH($B584, 'Mapping cadres'!$B$1:$B$616,0), MATCH(Y$32,'Mapping cadres'!$B$1:$Z$1,0))</f>
        <v>0</v>
      </c>
      <c r="Z584" s="226">
        <f>INDEX('Uganda workforce data - raw'!$A$4:$F$619,MATCH($B584, 'Uganda workforce data - raw'!$B$4:$B$619,0), MATCH("Filled Male",'Uganda workforce data - raw'!$A$4:$F$4,0))*INDEX('Mapping cadres'!$B$1:$Z$616,MATCH($B584, 'Mapping cadres'!$B$1:$B$616,0), MATCH(Z$32,'Mapping cadres'!$B$1:$Z$1,0))</f>
        <v>0</v>
      </c>
      <c r="AA584" s="226">
        <f>INDEX('Uganda workforce data - raw'!$A$4:$F$619,MATCH($B584, 'Uganda workforce data - raw'!$B$4:$B$619,0), MATCH("Filled Female",'Uganda workforce data - raw'!$A$4:$F$4,0))*INDEX('Mapping cadres'!$B$1:$Z$616,MATCH($B584, 'Mapping cadres'!$B$1:$B$616,0), MATCH(AA$32,'Mapping cadres'!$B$1:$Z$1,0))</f>
        <v>3</v>
      </c>
      <c r="AB584" s="226">
        <f>INDEX('Uganda workforce data - raw'!$A$4:$F$619,MATCH($B584, 'Uganda workforce data - raw'!$B$4:$B$619,0), MATCH("Filled Female",'Uganda workforce data - raw'!$A$4:$F$4,0))*INDEX('Mapping cadres'!$B$1:$Z$616,MATCH($B584, 'Mapping cadres'!$B$1:$B$616,0), MATCH(AB$32,'Mapping cadres'!$B$1:$Z$1,0))</f>
        <v>0</v>
      </c>
      <c r="AC584" s="226">
        <f>INDEX('Uganda workforce data - raw'!$A$4:$F$619,MATCH($B584, 'Uganda workforce data - raw'!$B$4:$B$619,0), MATCH("Filled Female",'Uganda workforce data - raw'!$A$4:$F$4,0))*INDEX('Mapping cadres'!$B$1:$Z$616,MATCH($B584, 'Mapping cadres'!$B$1:$B$616,0), MATCH(AC$32,'Mapping cadres'!$B$1:$Z$1,0))</f>
        <v>0</v>
      </c>
      <c r="AD584" s="226">
        <f>INDEX('Uganda workforce data - raw'!$A$4:$F$619,MATCH($B584, 'Uganda workforce data - raw'!$B$4:$B$619,0), MATCH("Filled Female",'Uganda workforce data - raw'!$A$4:$F$4,0))*INDEX('Mapping cadres'!$B$1:$Z$616,MATCH($B584, 'Mapping cadres'!$B$1:$B$616,0), MATCH(AD$32,'Mapping cadres'!$B$1:$Z$1,0))</f>
        <v>0</v>
      </c>
      <c r="AE584" s="226">
        <f>INDEX('Uganda workforce data - raw'!$A$4:$F$619,MATCH($B584, 'Uganda workforce data - raw'!$B$4:$B$619,0), MATCH("Filled Female",'Uganda workforce data - raw'!$A$4:$F$4,0))*INDEX('Mapping cadres'!$B$1:$Z$616,MATCH($B584, 'Mapping cadres'!$B$1:$B$616,0), MATCH(AE$32,'Mapping cadres'!$B$1:$Z$1,0))</f>
        <v>0</v>
      </c>
      <c r="AF584" s="226">
        <f>INDEX('Uganda workforce data - raw'!$A$4:$F$619,MATCH($B584, 'Uganda workforce data - raw'!$B$4:$B$619,0), MATCH("Filled Female",'Uganda workforce data - raw'!$A$4:$F$4,0))*INDEX('Mapping cadres'!$B$1:$Z$616,MATCH($B584, 'Mapping cadres'!$B$1:$B$616,0), MATCH(AF$32,'Mapping cadres'!$B$1:$Z$1,0))</f>
        <v>0</v>
      </c>
      <c r="AG584" s="226">
        <f>INDEX('Uganda workforce data - raw'!$A$4:$F$619,MATCH($B584, 'Uganda workforce data - raw'!$B$4:$B$619,0), MATCH("Filled Female",'Uganda workforce data - raw'!$A$4:$F$4,0))*INDEX('Mapping cadres'!$B$1:$Z$616,MATCH($B584, 'Mapping cadres'!$B$1:$B$616,0), MATCH(AG$32,'Mapping cadres'!$B$1:$Z$1,0))</f>
        <v>0</v>
      </c>
      <c r="AH584" s="226">
        <f>INDEX('Uganda workforce data - raw'!$A$4:$F$619,MATCH($B584, 'Uganda workforce data - raw'!$B$4:$B$619,0), MATCH("Filled Female",'Uganda workforce data - raw'!$A$4:$F$4,0))*INDEX('Mapping cadres'!$B$1:$Z$616,MATCH($B584, 'Mapping cadres'!$B$1:$B$616,0), MATCH(AH$32,'Mapping cadres'!$B$1:$Z$1,0))</f>
        <v>0</v>
      </c>
      <c r="AI584" s="226">
        <f>INDEX('Uganda workforce data - raw'!$A$4:$F$619,MATCH($B584, 'Uganda workforce data - raw'!$B$4:$B$619,0), MATCH("Filled Female",'Uganda workforce data - raw'!$A$4:$F$4,0))*INDEX('Mapping cadres'!$B$1:$Z$616,MATCH($B584, 'Mapping cadres'!$B$1:$B$616,0), MATCH(AI$32,'Mapping cadres'!$B$1:$Z$1,0))</f>
        <v>0</v>
      </c>
      <c r="AJ584" s="226">
        <f>INDEX('Uganda workforce data - raw'!$A$4:$F$619,MATCH($B584, 'Uganda workforce data - raw'!$B$4:$B$619,0), MATCH("Filled Female",'Uganda workforce data - raw'!$A$4:$F$4,0))*INDEX('Mapping cadres'!$B$1:$Z$616,MATCH($B584, 'Mapping cadres'!$B$1:$B$616,0), MATCH(AJ$32,'Mapping cadres'!$B$1:$Z$1,0))</f>
        <v>0</v>
      </c>
      <c r="AK584" s="226">
        <f>INDEX('Uganda workforce data - raw'!$A$4:$F$619,MATCH($B584, 'Uganda workforce data - raw'!$B$4:$B$619,0), MATCH("Filled Female",'Uganda workforce data - raw'!$A$4:$F$4,0))*INDEX('Mapping cadres'!$B$1:$Z$616,MATCH($B584, 'Mapping cadres'!$B$1:$B$616,0), MATCH(AK$32,'Mapping cadres'!$B$1:$Z$1,0))</f>
        <v>0</v>
      </c>
      <c r="AL584" s="226">
        <f>INDEX('Uganda workforce data - raw'!$A$4:$F$619,MATCH($B584, 'Uganda workforce data - raw'!$B$4:$B$619,0), MATCH("Filled Female",'Uganda workforce data - raw'!$A$4:$F$4,0))*INDEX('Mapping cadres'!$B$1:$Z$616,MATCH($B584, 'Mapping cadres'!$B$1:$B$616,0), MATCH(AL$32,'Mapping cadres'!$B$1:$Z$1,0))</f>
        <v>0</v>
      </c>
      <c r="AM584" s="226">
        <f>INDEX('Uganda workforce data - raw'!$A$4:$F$619,MATCH($B584, 'Uganda workforce data - raw'!$B$4:$B$619,0), MATCH("Filled Female",'Uganda workforce data - raw'!$A$4:$F$4,0))*INDEX('Mapping cadres'!$B$1:$Z$616,MATCH($B584, 'Mapping cadres'!$B$1:$B$616,0), MATCH(AM$32,'Mapping cadres'!$B$1:$Z$1,0))</f>
        <v>0</v>
      </c>
      <c r="AN584" s="226">
        <f>INDEX('Uganda workforce data - raw'!$A$4:$F$619,MATCH($B584, 'Uganda workforce data - raw'!$B$4:$B$619,0), MATCH("Filled Female",'Uganda workforce data - raw'!$A$4:$F$4,0))*INDEX('Mapping cadres'!$B$1:$Z$616,MATCH($B584, 'Mapping cadres'!$B$1:$B$616,0), MATCH(AN$32,'Mapping cadres'!$B$1:$Z$1,0))</f>
        <v>0</v>
      </c>
      <c r="AO584" s="226">
        <f>INDEX('Uganda workforce data - raw'!$A$4:$F$619,MATCH($B584, 'Uganda workforce data - raw'!$B$4:$B$619,0), MATCH("Filled Female",'Uganda workforce data - raw'!$A$4:$F$4,0))*INDEX('Mapping cadres'!$B$1:$Z$616,MATCH($B584, 'Mapping cadres'!$B$1:$B$616,0), MATCH(AO$32,'Mapping cadres'!$B$1:$Z$1,0))</f>
        <v>0</v>
      </c>
      <c r="AP584" s="226">
        <f>INDEX('Uganda workforce data - raw'!$A$4:$F$619,MATCH($B584, 'Uganda workforce data - raw'!$B$4:$B$619,0), MATCH("Filled Female",'Uganda workforce data - raw'!$A$4:$F$4,0))*INDEX('Mapping cadres'!$B$1:$Z$616,MATCH($B584, 'Mapping cadres'!$B$1:$B$616,0), MATCH(AP$32,'Mapping cadres'!$B$1:$Z$1,0))</f>
        <v>0</v>
      </c>
      <c r="AQ584" s="226">
        <f>INDEX('Uganda workforce data - raw'!$A$4:$F$619,MATCH($B584, 'Uganda workforce data - raw'!$B$4:$B$619,0), MATCH("Filled Female",'Uganda workforce data - raw'!$A$4:$F$4,0))*INDEX('Mapping cadres'!$B$1:$Z$616,MATCH($B584, 'Mapping cadres'!$B$1:$B$616,0), MATCH(AQ$32,'Mapping cadres'!$B$1:$Z$1,0))</f>
        <v>0</v>
      </c>
      <c r="AR584" s="226">
        <f>INDEX('Uganda workforce data - raw'!$A$4:$F$619,MATCH($B584, 'Uganda workforce data - raw'!$B$4:$B$619,0), MATCH("Filled Female",'Uganda workforce data - raw'!$A$4:$F$4,0))*INDEX('Mapping cadres'!$B$1:$Z$616,MATCH($B584, 'Mapping cadres'!$B$1:$B$616,0), MATCH(AR$32,'Mapping cadres'!$B$1:$Z$1,0))</f>
        <v>0</v>
      </c>
      <c r="AS584" s="226">
        <f>INDEX('Uganda workforce data - raw'!$A$4:$F$619,MATCH($B584, 'Uganda workforce data - raw'!$B$4:$B$619,0), MATCH("Filled Female",'Uganda workforce data - raw'!$A$4:$F$4,0))*INDEX('Mapping cadres'!$B$1:$Z$616,MATCH($B584, 'Mapping cadres'!$B$1:$B$616,0), MATCH(AS$32,'Mapping cadres'!$B$1:$Z$1,0))</f>
        <v>0</v>
      </c>
      <c r="AT584" s="226">
        <f>INDEX('Uganda workforce data - raw'!$A$4:$F$619,MATCH($B584, 'Uganda workforce data - raw'!$B$4:$B$619,0), MATCH("Filled Female",'Uganda workforce data - raw'!$A$4:$F$4,0))*INDEX('Mapping cadres'!$B$1:$Z$616,MATCH($B584, 'Mapping cadres'!$B$1:$B$616,0), MATCH(AT$32,'Mapping cadres'!$B$1:$Z$1,0))</f>
        <v>0</v>
      </c>
      <c r="AU584" s="226">
        <f>INDEX('Uganda workforce data - raw'!$A$4:$F$619,MATCH($B584, 'Uganda workforce data - raw'!$B$4:$B$619,0), MATCH("Filled Female",'Uganda workforce data - raw'!$A$4:$F$4,0))*INDEX('Mapping cadres'!$B$1:$Z$616,MATCH($B584, 'Mapping cadres'!$B$1:$B$616,0), MATCH(AU$32,'Mapping cadres'!$B$1:$Z$1,0))</f>
        <v>0</v>
      </c>
      <c r="AV584" s="226">
        <f>INDEX('Uganda workforce data - raw'!$A$4:$F$619,MATCH($B584, 'Uganda workforce data - raw'!$B$4:$B$619,0), MATCH("Filled Female",'Uganda workforce data - raw'!$A$4:$F$4,0))*INDEX('Mapping cadres'!$B$1:$Z$616,MATCH($B584, 'Mapping cadres'!$B$1:$B$616,0), MATCH(AV$32,'Mapping cadres'!$B$1:$Z$1,0))</f>
        <v>0</v>
      </c>
      <c r="AW584" s="226">
        <f>INDEX('Uganda workforce data - raw'!$A$4:$F$619,MATCH($B584, 'Uganda workforce data - raw'!$B$4:$B$619,0), MATCH("Filled Female",'Uganda workforce data - raw'!$A$4:$F$4,0))*INDEX('Mapping cadres'!$B$1:$Z$616,MATCH($B584, 'Mapping cadres'!$B$1:$B$616,0), MATCH(AW$32,'Mapping cadres'!$B$1:$Z$1,0))</f>
        <v>0</v>
      </c>
      <c r="AX584" s="226">
        <f>INDEX('Uganda workforce data - raw'!$A$4:$F$619,MATCH($B584, 'Uganda workforce data - raw'!$B$4:$B$619,0), MATCH("Filled Female",'Uganda workforce data - raw'!$A$4:$F$4,0))*INDEX('Mapping cadres'!$B$1:$Z$616,MATCH($B584, 'Mapping cadres'!$B$1:$B$616,0), MATCH(AX$32,'Mapping cadres'!$B$1:$Z$1,0))</f>
        <v>0</v>
      </c>
      <c r="AY584" s="226">
        <f t="shared" si="197"/>
        <v>3</v>
      </c>
      <c r="AZ584" s="226">
        <f t="shared" si="198"/>
        <v>0</v>
      </c>
      <c r="BA584" s="226">
        <f t="shared" si="199"/>
        <v>0</v>
      </c>
      <c r="BB584" s="226">
        <f t="shared" si="200"/>
        <v>0</v>
      </c>
      <c r="BC584" s="226">
        <f t="shared" si="201"/>
        <v>0</v>
      </c>
      <c r="BD584" s="226">
        <f t="shared" si="202"/>
        <v>0</v>
      </c>
      <c r="BE584" s="226">
        <f t="shared" si="203"/>
        <v>0</v>
      </c>
      <c r="BF584" s="226">
        <f t="shared" si="204"/>
        <v>0</v>
      </c>
      <c r="BG584" s="226">
        <f t="shared" si="205"/>
        <v>0</v>
      </c>
      <c r="BH584" s="226">
        <f t="shared" si="206"/>
        <v>0</v>
      </c>
      <c r="BI584" s="226">
        <f t="shared" si="207"/>
        <v>0</v>
      </c>
      <c r="BJ584" s="226">
        <f t="shared" si="208"/>
        <v>0</v>
      </c>
      <c r="BK584" s="226">
        <f t="shared" si="209"/>
        <v>0</v>
      </c>
      <c r="BL584" s="226">
        <f t="shared" si="210"/>
        <v>0</v>
      </c>
      <c r="BM584" s="226">
        <f t="shared" si="211"/>
        <v>0</v>
      </c>
      <c r="BN584" s="226">
        <f t="shared" si="212"/>
        <v>0</v>
      </c>
      <c r="BO584" s="226">
        <f t="shared" si="213"/>
        <v>0</v>
      </c>
      <c r="BP584" s="226">
        <f t="shared" si="214"/>
        <v>0</v>
      </c>
      <c r="BQ584" s="226">
        <f t="shared" si="215"/>
        <v>0</v>
      </c>
      <c r="BR584" s="226">
        <f t="shared" si="216"/>
        <v>0</v>
      </c>
      <c r="BS584" s="226">
        <f t="shared" si="217"/>
        <v>0</v>
      </c>
      <c r="BT584" s="226">
        <f t="shared" si="218"/>
        <v>0</v>
      </c>
      <c r="BU584" s="226">
        <f t="shared" si="219"/>
        <v>0</v>
      </c>
      <c r="BV584" s="226">
        <f t="shared" si="220"/>
        <v>0</v>
      </c>
    </row>
    <row r="585" spans="1:74">
      <c r="A585" s="226">
        <v>553</v>
      </c>
      <c r="B585" s="226" t="s">
        <v>1850</v>
      </c>
      <c r="C585" s="226">
        <f>INDEX('Uganda workforce data - raw'!$A$4:$F$619,MATCH($B585, 'Uganda workforce data - raw'!$B$4:$B$619,0), MATCH("Filled Male",'Uganda workforce data - raw'!$A$4:$F$4,0))*INDEX('Mapping cadres'!$B$1:$Z$616,MATCH($B585, 'Mapping cadres'!$B$1:$B$616,0), MATCH(C$32,'Mapping cadres'!$B$1:$Z$1,0))</f>
        <v>13</v>
      </c>
      <c r="D585" s="226">
        <f>INDEX('Uganda workforce data - raw'!$A$4:$F$619,MATCH($B585, 'Uganda workforce data - raw'!$B$4:$B$619,0), MATCH("Filled Male",'Uganda workforce data - raw'!$A$4:$F$4,0))*INDEX('Mapping cadres'!$B$1:$Z$616,MATCH($B585, 'Mapping cadres'!$B$1:$B$616,0), MATCH(D$32,'Mapping cadres'!$B$1:$Z$1,0))</f>
        <v>0</v>
      </c>
      <c r="E585" s="226">
        <f>INDEX('Uganda workforce data - raw'!$A$4:$F$619,MATCH($B585, 'Uganda workforce data - raw'!$B$4:$B$619,0), MATCH("Filled Male",'Uganda workforce data - raw'!$A$4:$F$4,0))*INDEX('Mapping cadres'!$B$1:$Z$616,MATCH($B585, 'Mapping cadres'!$B$1:$B$616,0), MATCH(E$32,'Mapping cadres'!$B$1:$Z$1,0))</f>
        <v>0</v>
      </c>
      <c r="F585" s="226">
        <f>INDEX('Uganda workforce data - raw'!$A$4:$F$619,MATCH($B585, 'Uganda workforce data - raw'!$B$4:$B$619,0), MATCH("Filled Male",'Uganda workforce data - raw'!$A$4:$F$4,0))*INDEX('Mapping cadres'!$B$1:$Z$616,MATCH($B585, 'Mapping cadres'!$B$1:$B$616,0), MATCH(F$32,'Mapping cadres'!$B$1:$Z$1,0))</f>
        <v>0</v>
      </c>
      <c r="G585" s="226">
        <f>INDEX('Uganda workforce data - raw'!$A$4:$F$619,MATCH($B585, 'Uganda workforce data - raw'!$B$4:$B$619,0), MATCH("Filled Male",'Uganda workforce data - raw'!$A$4:$F$4,0))*INDEX('Mapping cadres'!$B$1:$Z$616,MATCH($B585, 'Mapping cadres'!$B$1:$B$616,0), MATCH(G$32,'Mapping cadres'!$B$1:$Z$1,0))</f>
        <v>0</v>
      </c>
      <c r="H585" s="226">
        <f>INDEX('Uganda workforce data - raw'!$A$4:$F$619,MATCH($B585, 'Uganda workforce data - raw'!$B$4:$B$619,0), MATCH("Filled Male",'Uganda workforce data - raw'!$A$4:$F$4,0))*INDEX('Mapping cadres'!$B$1:$Z$616,MATCH($B585, 'Mapping cadres'!$B$1:$B$616,0), MATCH(H$32,'Mapping cadres'!$B$1:$Z$1,0))</f>
        <v>0</v>
      </c>
      <c r="I585" s="226">
        <f>INDEX('Uganda workforce data - raw'!$A$4:$F$619,MATCH($B585, 'Uganda workforce data - raw'!$B$4:$B$619,0), MATCH("Filled Male",'Uganda workforce data - raw'!$A$4:$F$4,0))*INDEX('Mapping cadres'!$B$1:$Z$616,MATCH($B585, 'Mapping cadres'!$B$1:$B$616,0), MATCH(I$32,'Mapping cadres'!$B$1:$Z$1,0))</f>
        <v>0</v>
      </c>
      <c r="J585" s="226">
        <f>INDEX('Uganda workforce data - raw'!$A$4:$F$619,MATCH($B585, 'Uganda workforce data - raw'!$B$4:$B$619,0), MATCH("Filled Male",'Uganda workforce data - raw'!$A$4:$F$4,0))*INDEX('Mapping cadres'!$B$1:$Z$616,MATCH($B585, 'Mapping cadres'!$B$1:$B$616,0), MATCH(J$32,'Mapping cadres'!$B$1:$Z$1,0))</f>
        <v>0</v>
      </c>
      <c r="K585" s="226">
        <f>INDEX('Uganda workforce data - raw'!$A$4:$F$619,MATCH($B585, 'Uganda workforce data - raw'!$B$4:$B$619,0), MATCH("Filled Male",'Uganda workforce data - raw'!$A$4:$F$4,0))*INDEX('Mapping cadres'!$B$1:$Z$616,MATCH($B585, 'Mapping cadres'!$B$1:$B$616,0), MATCH(K$32,'Mapping cadres'!$B$1:$Z$1,0))</f>
        <v>0</v>
      </c>
      <c r="L585" s="226">
        <f>INDEX('Uganda workforce data - raw'!$A$4:$F$619,MATCH($B585, 'Uganda workforce data - raw'!$B$4:$B$619,0), MATCH("Filled Male",'Uganda workforce data - raw'!$A$4:$F$4,0))*INDEX('Mapping cadres'!$B$1:$Z$616,MATCH($B585, 'Mapping cadres'!$B$1:$B$616,0), MATCH(L$32,'Mapping cadres'!$B$1:$Z$1,0))</f>
        <v>0</v>
      </c>
      <c r="M585" s="226">
        <f>INDEX('Uganda workforce data - raw'!$A$4:$F$619,MATCH($B585, 'Uganda workforce data - raw'!$B$4:$B$619,0), MATCH("Filled Male",'Uganda workforce data - raw'!$A$4:$F$4,0))*INDEX('Mapping cadres'!$B$1:$Z$616,MATCH($B585, 'Mapping cadres'!$B$1:$B$616,0), MATCH(M$32,'Mapping cadres'!$B$1:$Z$1,0))</f>
        <v>0</v>
      </c>
      <c r="N585" s="226">
        <f>INDEX('Uganda workforce data - raw'!$A$4:$F$619,MATCH($B585, 'Uganda workforce data - raw'!$B$4:$B$619,0), MATCH("Filled Male",'Uganda workforce data - raw'!$A$4:$F$4,0))*INDEX('Mapping cadres'!$B$1:$Z$616,MATCH($B585, 'Mapping cadres'!$B$1:$B$616,0), MATCH(N$32,'Mapping cadres'!$B$1:$Z$1,0))</f>
        <v>0</v>
      </c>
      <c r="O585" s="226">
        <f>INDEX('Uganda workforce data - raw'!$A$4:$F$619,MATCH($B585, 'Uganda workforce data - raw'!$B$4:$B$619,0), MATCH("Filled Male",'Uganda workforce data - raw'!$A$4:$F$4,0))*INDEX('Mapping cadres'!$B$1:$Z$616,MATCH($B585, 'Mapping cadres'!$B$1:$B$616,0), MATCH(O$32,'Mapping cadres'!$B$1:$Z$1,0))</f>
        <v>0</v>
      </c>
      <c r="P585" s="226">
        <f>INDEX('Uganda workforce data - raw'!$A$4:$F$619,MATCH($B585, 'Uganda workforce data - raw'!$B$4:$B$619,0), MATCH("Filled Male",'Uganda workforce data - raw'!$A$4:$F$4,0))*INDEX('Mapping cadres'!$B$1:$Z$616,MATCH($B585, 'Mapping cadres'!$B$1:$B$616,0), MATCH(P$32,'Mapping cadres'!$B$1:$Z$1,0))</f>
        <v>0</v>
      </c>
      <c r="Q585" s="226">
        <f>INDEX('Uganda workforce data - raw'!$A$4:$F$619,MATCH($B585, 'Uganda workforce data - raw'!$B$4:$B$619,0), MATCH("Filled Male",'Uganda workforce data - raw'!$A$4:$F$4,0))*INDEX('Mapping cadres'!$B$1:$Z$616,MATCH($B585, 'Mapping cadres'!$B$1:$B$616,0), MATCH(Q$32,'Mapping cadres'!$B$1:$Z$1,0))</f>
        <v>0</v>
      </c>
      <c r="R585" s="226">
        <f>INDEX('Uganda workforce data - raw'!$A$4:$F$619,MATCH($B585, 'Uganda workforce data - raw'!$B$4:$B$619,0), MATCH("Filled Male",'Uganda workforce data - raw'!$A$4:$F$4,0))*INDEX('Mapping cadres'!$B$1:$Z$616,MATCH($B585, 'Mapping cadres'!$B$1:$B$616,0), MATCH(R$32,'Mapping cadres'!$B$1:$Z$1,0))</f>
        <v>0</v>
      </c>
      <c r="S585" s="226">
        <f>INDEX('Uganda workforce data - raw'!$A$4:$F$619,MATCH($B585, 'Uganda workforce data - raw'!$B$4:$B$619,0), MATCH("Filled Male",'Uganda workforce data - raw'!$A$4:$F$4,0))*INDEX('Mapping cadres'!$B$1:$Z$616,MATCH($B585, 'Mapping cadres'!$B$1:$B$616,0), MATCH(S$32,'Mapping cadres'!$B$1:$Z$1,0))</f>
        <v>0</v>
      </c>
      <c r="T585" s="226">
        <f>INDEX('Uganda workforce data - raw'!$A$4:$F$619,MATCH($B585, 'Uganda workforce data - raw'!$B$4:$B$619,0), MATCH("Filled Male",'Uganda workforce data - raw'!$A$4:$F$4,0))*INDEX('Mapping cadres'!$B$1:$Z$616,MATCH($B585, 'Mapping cadres'!$B$1:$B$616,0), MATCH(T$32,'Mapping cadres'!$B$1:$Z$1,0))</f>
        <v>0</v>
      </c>
      <c r="U585" s="226">
        <f>INDEX('Uganda workforce data - raw'!$A$4:$F$619,MATCH($B585, 'Uganda workforce data - raw'!$B$4:$B$619,0), MATCH("Filled Male",'Uganda workforce data - raw'!$A$4:$F$4,0))*INDEX('Mapping cadres'!$B$1:$Z$616,MATCH($B585, 'Mapping cadres'!$B$1:$B$616,0), MATCH(U$32,'Mapping cadres'!$B$1:$Z$1,0))</f>
        <v>0</v>
      </c>
      <c r="V585" s="226">
        <f>INDEX('Uganda workforce data - raw'!$A$4:$F$619,MATCH($B585, 'Uganda workforce data - raw'!$B$4:$B$619,0), MATCH("Filled Male",'Uganda workforce data - raw'!$A$4:$F$4,0))*INDEX('Mapping cadres'!$B$1:$Z$616,MATCH($B585, 'Mapping cadres'!$B$1:$B$616,0), MATCH(V$32,'Mapping cadres'!$B$1:$Z$1,0))</f>
        <v>0</v>
      </c>
      <c r="W585" s="226">
        <f>INDEX('Uganda workforce data - raw'!$A$4:$F$619,MATCH($B585, 'Uganda workforce data - raw'!$B$4:$B$619,0), MATCH("Filled Male",'Uganda workforce data - raw'!$A$4:$F$4,0))*INDEX('Mapping cadres'!$B$1:$Z$616,MATCH($B585, 'Mapping cadres'!$B$1:$B$616,0), MATCH(W$32,'Mapping cadres'!$B$1:$Z$1,0))</f>
        <v>0</v>
      </c>
      <c r="X585" s="226">
        <f>INDEX('Uganda workforce data - raw'!$A$4:$F$619,MATCH($B585, 'Uganda workforce data - raw'!$B$4:$B$619,0), MATCH("Filled Male",'Uganda workforce data - raw'!$A$4:$F$4,0))*INDEX('Mapping cadres'!$B$1:$Z$616,MATCH($B585, 'Mapping cadres'!$B$1:$B$616,0), MATCH(X$32,'Mapping cadres'!$B$1:$Z$1,0))</f>
        <v>0</v>
      </c>
      <c r="Y585" s="226">
        <f>INDEX('Uganda workforce data - raw'!$A$4:$F$619,MATCH($B585, 'Uganda workforce data - raw'!$B$4:$B$619,0), MATCH("Filled Male",'Uganda workforce data - raw'!$A$4:$F$4,0))*INDEX('Mapping cadres'!$B$1:$Z$616,MATCH($B585, 'Mapping cadres'!$B$1:$B$616,0), MATCH(Y$32,'Mapping cadres'!$B$1:$Z$1,0))</f>
        <v>0</v>
      </c>
      <c r="Z585" s="226">
        <f>INDEX('Uganda workforce data - raw'!$A$4:$F$619,MATCH($B585, 'Uganda workforce data - raw'!$B$4:$B$619,0), MATCH("Filled Male",'Uganda workforce data - raw'!$A$4:$F$4,0))*INDEX('Mapping cadres'!$B$1:$Z$616,MATCH($B585, 'Mapping cadres'!$B$1:$B$616,0), MATCH(Z$32,'Mapping cadres'!$B$1:$Z$1,0))</f>
        <v>0</v>
      </c>
      <c r="AA585" s="226">
        <f>INDEX('Uganda workforce data - raw'!$A$4:$F$619,MATCH($B585, 'Uganda workforce data - raw'!$B$4:$B$619,0), MATCH("Filled Female",'Uganda workforce data - raw'!$A$4:$F$4,0))*INDEX('Mapping cadres'!$B$1:$Z$616,MATCH($B585, 'Mapping cadres'!$B$1:$B$616,0), MATCH(AA$32,'Mapping cadres'!$B$1:$Z$1,0))</f>
        <v>0</v>
      </c>
      <c r="AB585" s="226">
        <f>INDEX('Uganda workforce data - raw'!$A$4:$F$619,MATCH($B585, 'Uganda workforce data - raw'!$B$4:$B$619,0), MATCH("Filled Female",'Uganda workforce data - raw'!$A$4:$F$4,0))*INDEX('Mapping cadres'!$B$1:$Z$616,MATCH($B585, 'Mapping cadres'!$B$1:$B$616,0), MATCH(AB$32,'Mapping cadres'!$B$1:$Z$1,0))</f>
        <v>0</v>
      </c>
      <c r="AC585" s="226">
        <f>INDEX('Uganda workforce data - raw'!$A$4:$F$619,MATCH($B585, 'Uganda workforce data - raw'!$B$4:$B$619,0), MATCH("Filled Female",'Uganda workforce data - raw'!$A$4:$F$4,0))*INDEX('Mapping cadres'!$B$1:$Z$616,MATCH($B585, 'Mapping cadres'!$B$1:$B$616,0), MATCH(AC$32,'Mapping cadres'!$B$1:$Z$1,0))</f>
        <v>0</v>
      </c>
      <c r="AD585" s="226">
        <f>INDEX('Uganda workforce data - raw'!$A$4:$F$619,MATCH($B585, 'Uganda workforce data - raw'!$B$4:$B$619,0), MATCH("Filled Female",'Uganda workforce data - raw'!$A$4:$F$4,0))*INDEX('Mapping cadres'!$B$1:$Z$616,MATCH($B585, 'Mapping cadres'!$B$1:$B$616,0), MATCH(AD$32,'Mapping cadres'!$B$1:$Z$1,0))</f>
        <v>0</v>
      </c>
      <c r="AE585" s="226">
        <f>INDEX('Uganda workforce data - raw'!$A$4:$F$619,MATCH($B585, 'Uganda workforce data - raw'!$B$4:$B$619,0), MATCH("Filled Female",'Uganda workforce data - raw'!$A$4:$F$4,0))*INDEX('Mapping cadres'!$B$1:$Z$616,MATCH($B585, 'Mapping cadres'!$B$1:$B$616,0), MATCH(AE$32,'Mapping cadres'!$B$1:$Z$1,0))</f>
        <v>0</v>
      </c>
      <c r="AF585" s="226">
        <f>INDEX('Uganda workforce data - raw'!$A$4:$F$619,MATCH($B585, 'Uganda workforce data - raw'!$B$4:$B$619,0), MATCH("Filled Female",'Uganda workforce data - raw'!$A$4:$F$4,0))*INDEX('Mapping cadres'!$B$1:$Z$616,MATCH($B585, 'Mapping cadres'!$B$1:$B$616,0), MATCH(AF$32,'Mapping cadres'!$B$1:$Z$1,0))</f>
        <v>0</v>
      </c>
      <c r="AG585" s="226">
        <f>INDEX('Uganda workforce data - raw'!$A$4:$F$619,MATCH($B585, 'Uganda workforce data - raw'!$B$4:$B$619,0), MATCH("Filled Female",'Uganda workforce data - raw'!$A$4:$F$4,0))*INDEX('Mapping cadres'!$B$1:$Z$616,MATCH($B585, 'Mapping cadres'!$B$1:$B$616,0), MATCH(AG$32,'Mapping cadres'!$B$1:$Z$1,0))</f>
        <v>0</v>
      </c>
      <c r="AH585" s="226">
        <f>INDEX('Uganda workforce data - raw'!$A$4:$F$619,MATCH($B585, 'Uganda workforce data - raw'!$B$4:$B$619,0), MATCH("Filled Female",'Uganda workforce data - raw'!$A$4:$F$4,0))*INDEX('Mapping cadres'!$B$1:$Z$616,MATCH($B585, 'Mapping cadres'!$B$1:$B$616,0), MATCH(AH$32,'Mapping cadres'!$B$1:$Z$1,0))</f>
        <v>0</v>
      </c>
      <c r="AI585" s="226">
        <f>INDEX('Uganda workforce data - raw'!$A$4:$F$619,MATCH($B585, 'Uganda workforce data - raw'!$B$4:$B$619,0), MATCH("Filled Female",'Uganda workforce data - raw'!$A$4:$F$4,0))*INDEX('Mapping cadres'!$B$1:$Z$616,MATCH($B585, 'Mapping cadres'!$B$1:$B$616,0), MATCH(AI$32,'Mapping cadres'!$B$1:$Z$1,0))</f>
        <v>0</v>
      </c>
      <c r="AJ585" s="226">
        <f>INDEX('Uganda workforce data - raw'!$A$4:$F$619,MATCH($B585, 'Uganda workforce data - raw'!$B$4:$B$619,0), MATCH("Filled Female",'Uganda workforce data - raw'!$A$4:$F$4,0))*INDEX('Mapping cadres'!$B$1:$Z$616,MATCH($B585, 'Mapping cadres'!$B$1:$B$616,0), MATCH(AJ$32,'Mapping cadres'!$B$1:$Z$1,0))</f>
        <v>0</v>
      </c>
      <c r="AK585" s="226">
        <f>INDEX('Uganda workforce data - raw'!$A$4:$F$619,MATCH($B585, 'Uganda workforce data - raw'!$B$4:$B$619,0), MATCH("Filled Female",'Uganda workforce data - raw'!$A$4:$F$4,0))*INDEX('Mapping cadres'!$B$1:$Z$616,MATCH($B585, 'Mapping cadres'!$B$1:$B$616,0), MATCH(AK$32,'Mapping cadres'!$B$1:$Z$1,0))</f>
        <v>0</v>
      </c>
      <c r="AL585" s="226">
        <f>INDEX('Uganda workforce data - raw'!$A$4:$F$619,MATCH($B585, 'Uganda workforce data - raw'!$B$4:$B$619,0), MATCH("Filled Female",'Uganda workforce data - raw'!$A$4:$F$4,0))*INDEX('Mapping cadres'!$B$1:$Z$616,MATCH($B585, 'Mapping cadres'!$B$1:$B$616,0), MATCH(AL$32,'Mapping cadres'!$B$1:$Z$1,0))</f>
        <v>0</v>
      </c>
      <c r="AM585" s="226">
        <f>INDEX('Uganda workforce data - raw'!$A$4:$F$619,MATCH($B585, 'Uganda workforce data - raw'!$B$4:$B$619,0), MATCH("Filled Female",'Uganda workforce data - raw'!$A$4:$F$4,0))*INDEX('Mapping cadres'!$B$1:$Z$616,MATCH($B585, 'Mapping cadres'!$B$1:$B$616,0), MATCH(AM$32,'Mapping cadres'!$B$1:$Z$1,0))</f>
        <v>0</v>
      </c>
      <c r="AN585" s="226">
        <f>INDEX('Uganda workforce data - raw'!$A$4:$F$619,MATCH($B585, 'Uganda workforce data - raw'!$B$4:$B$619,0), MATCH("Filled Female",'Uganda workforce data - raw'!$A$4:$F$4,0))*INDEX('Mapping cadres'!$B$1:$Z$616,MATCH($B585, 'Mapping cadres'!$B$1:$B$616,0), MATCH(AN$32,'Mapping cadres'!$B$1:$Z$1,0))</f>
        <v>0</v>
      </c>
      <c r="AO585" s="226">
        <f>INDEX('Uganda workforce data - raw'!$A$4:$F$619,MATCH($B585, 'Uganda workforce data - raw'!$B$4:$B$619,0), MATCH("Filled Female",'Uganda workforce data - raw'!$A$4:$F$4,0))*INDEX('Mapping cadres'!$B$1:$Z$616,MATCH($B585, 'Mapping cadres'!$B$1:$B$616,0), MATCH(AO$32,'Mapping cadres'!$B$1:$Z$1,0))</f>
        <v>0</v>
      </c>
      <c r="AP585" s="226">
        <f>INDEX('Uganda workforce data - raw'!$A$4:$F$619,MATCH($B585, 'Uganda workforce data - raw'!$B$4:$B$619,0), MATCH("Filled Female",'Uganda workforce data - raw'!$A$4:$F$4,0))*INDEX('Mapping cadres'!$B$1:$Z$616,MATCH($B585, 'Mapping cadres'!$B$1:$B$616,0), MATCH(AP$32,'Mapping cadres'!$B$1:$Z$1,0))</f>
        <v>0</v>
      </c>
      <c r="AQ585" s="226">
        <f>INDEX('Uganda workforce data - raw'!$A$4:$F$619,MATCH($B585, 'Uganda workforce data - raw'!$B$4:$B$619,0), MATCH("Filled Female",'Uganda workforce data - raw'!$A$4:$F$4,0))*INDEX('Mapping cadres'!$B$1:$Z$616,MATCH($B585, 'Mapping cadres'!$B$1:$B$616,0), MATCH(AQ$32,'Mapping cadres'!$B$1:$Z$1,0))</f>
        <v>0</v>
      </c>
      <c r="AR585" s="226">
        <f>INDEX('Uganda workforce data - raw'!$A$4:$F$619,MATCH($B585, 'Uganda workforce data - raw'!$B$4:$B$619,0), MATCH("Filled Female",'Uganda workforce data - raw'!$A$4:$F$4,0))*INDEX('Mapping cadres'!$B$1:$Z$616,MATCH($B585, 'Mapping cadres'!$B$1:$B$616,0), MATCH(AR$32,'Mapping cadres'!$B$1:$Z$1,0))</f>
        <v>0</v>
      </c>
      <c r="AS585" s="226">
        <f>INDEX('Uganda workforce data - raw'!$A$4:$F$619,MATCH($B585, 'Uganda workforce data - raw'!$B$4:$B$619,0), MATCH("Filled Female",'Uganda workforce data - raw'!$A$4:$F$4,0))*INDEX('Mapping cadres'!$B$1:$Z$616,MATCH($B585, 'Mapping cadres'!$B$1:$B$616,0), MATCH(AS$32,'Mapping cadres'!$B$1:$Z$1,0))</f>
        <v>0</v>
      </c>
      <c r="AT585" s="226">
        <f>INDEX('Uganda workforce data - raw'!$A$4:$F$619,MATCH($B585, 'Uganda workforce data - raw'!$B$4:$B$619,0), MATCH("Filled Female",'Uganda workforce data - raw'!$A$4:$F$4,0))*INDEX('Mapping cadres'!$B$1:$Z$616,MATCH($B585, 'Mapping cadres'!$B$1:$B$616,0), MATCH(AT$32,'Mapping cadres'!$B$1:$Z$1,0))</f>
        <v>0</v>
      </c>
      <c r="AU585" s="226">
        <f>INDEX('Uganda workforce data - raw'!$A$4:$F$619,MATCH($B585, 'Uganda workforce data - raw'!$B$4:$B$619,0), MATCH("Filled Female",'Uganda workforce data - raw'!$A$4:$F$4,0))*INDEX('Mapping cadres'!$B$1:$Z$616,MATCH($B585, 'Mapping cadres'!$B$1:$B$616,0), MATCH(AU$32,'Mapping cadres'!$B$1:$Z$1,0))</f>
        <v>0</v>
      </c>
      <c r="AV585" s="226">
        <f>INDEX('Uganda workforce data - raw'!$A$4:$F$619,MATCH($B585, 'Uganda workforce data - raw'!$B$4:$B$619,0), MATCH("Filled Female",'Uganda workforce data - raw'!$A$4:$F$4,0))*INDEX('Mapping cadres'!$B$1:$Z$616,MATCH($B585, 'Mapping cadres'!$B$1:$B$616,0), MATCH(AV$32,'Mapping cadres'!$B$1:$Z$1,0))</f>
        <v>0</v>
      </c>
      <c r="AW585" s="226">
        <f>INDEX('Uganda workforce data - raw'!$A$4:$F$619,MATCH($B585, 'Uganda workforce data - raw'!$B$4:$B$619,0), MATCH("Filled Female",'Uganda workforce data - raw'!$A$4:$F$4,0))*INDEX('Mapping cadres'!$B$1:$Z$616,MATCH($B585, 'Mapping cadres'!$B$1:$B$616,0), MATCH(AW$32,'Mapping cadres'!$B$1:$Z$1,0))</f>
        <v>0</v>
      </c>
      <c r="AX585" s="226">
        <f>INDEX('Uganda workforce data - raw'!$A$4:$F$619,MATCH($B585, 'Uganda workforce data - raw'!$B$4:$B$619,0), MATCH("Filled Female",'Uganda workforce data - raw'!$A$4:$F$4,0))*INDEX('Mapping cadres'!$B$1:$Z$616,MATCH($B585, 'Mapping cadres'!$B$1:$B$616,0), MATCH(AX$32,'Mapping cadres'!$B$1:$Z$1,0))</f>
        <v>0</v>
      </c>
      <c r="AY585" s="226">
        <f t="shared" si="197"/>
        <v>13</v>
      </c>
      <c r="AZ585" s="226">
        <f t="shared" si="198"/>
        <v>0</v>
      </c>
      <c r="BA585" s="226">
        <f t="shared" si="199"/>
        <v>0</v>
      </c>
      <c r="BB585" s="226">
        <f t="shared" si="200"/>
        <v>0</v>
      </c>
      <c r="BC585" s="226">
        <f t="shared" si="201"/>
        <v>0</v>
      </c>
      <c r="BD585" s="226">
        <f t="shared" si="202"/>
        <v>0</v>
      </c>
      <c r="BE585" s="226">
        <f t="shared" si="203"/>
        <v>0</v>
      </c>
      <c r="BF585" s="226">
        <f t="shared" si="204"/>
        <v>0</v>
      </c>
      <c r="BG585" s="226">
        <f t="shared" si="205"/>
        <v>0</v>
      </c>
      <c r="BH585" s="226">
        <f t="shared" si="206"/>
        <v>0</v>
      </c>
      <c r="BI585" s="226">
        <f t="shared" si="207"/>
        <v>0</v>
      </c>
      <c r="BJ585" s="226">
        <f t="shared" si="208"/>
        <v>0</v>
      </c>
      <c r="BK585" s="226">
        <f t="shared" si="209"/>
        <v>0</v>
      </c>
      <c r="BL585" s="226">
        <f t="shared" si="210"/>
        <v>0</v>
      </c>
      <c r="BM585" s="226">
        <f t="shared" si="211"/>
        <v>0</v>
      </c>
      <c r="BN585" s="226">
        <f t="shared" si="212"/>
        <v>0</v>
      </c>
      <c r="BO585" s="226">
        <f t="shared" si="213"/>
        <v>0</v>
      </c>
      <c r="BP585" s="226">
        <f t="shared" si="214"/>
        <v>0</v>
      </c>
      <c r="BQ585" s="226">
        <f t="shared" si="215"/>
        <v>0</v>
      </c>
      <c r="BR585" s="226">
        <f t="shared" si="216"/>
        <v>0</v>
      </c>
      <c r="BS585" s="226">
        <f t="shared" si="217"/>
        <v>0</v>
      </c>
      <c r="BT585" s="226">
        <f t="shared" si="218"/>
        <v>0</v>
      </c>
      <c r="BU585" s="226">
        <f t="shared" si="219"/>
        <v>0</v>
      </c>
      <c r="BV585" s="226">
        <f t="shared" si="220"/>
        <v>0</v>
      </c>
    </row>
    <row r="586" spans="1:74">
      <c r="A586" s="226">
        <v>554</v>
      </c>
      <c r="B586" s="226" t="s">
        <v>1851</v>
      </c>
      <c r="C586" s="226">
        <f>INDEX('Uganda workforce data - raw'!$A$4:$F$619,MATCH($B586, 'Uganda workforce data - raw'!$B$4:$B$619,0), MATCH("Filled Male",'Uganda workforce data - raw'!$A$4:$F$4,0))*INDEX('Mapping cadres'!$B$1:$Z$616,MATCH($B586, 'Mapping cadres'!$B$1:$B$616,0), MATCH(C$32,'Mapping cadres'!$B$1:$Z$1,0))</f>
        <v>1</v>
      </c>
      <c r="D586" s="226">
        <f>INDEX('Uganda workforce data - raw'!$A$4:$F$619,MATCH($B586, 'Uganda workforce data - raw'!$B$4:$B$619,0), MATCH("Filled Male",'Uganda workforce data - raw'!$A$4:$F$4,0))*INDEX('Mapping cadres'!$B$1:$Z$616,MATCH($B586, 'Mapping cadres'!$B$1:$B$616,0), MATCH(D$32,'Mapping cadres'!$B$1:$Z$1,0))</f>
        <v>0</v>
      </c>
      <c r="E586" s="226">
        <f>INDEX('Uganda workforce data - raw'!$A$4:$F$619,MATCH($B586, 'Uganda workforce data - raw'!$B$4:$B$619,0), MATCH("Filled Male",'Uganda workforce data - raw'!$A$4:$F$4,0))*INDEX('Mapping cadres'!$B$1:$Z$616,MATCH($B586, 'Mapping cadres'!$B$1:$B$616,0), MATCH(E$32,'Mapping cadres'!$B$1:$Z$1,0))</f>
        <v>0</v>
      </c>
      <c r="F586" s="226">
        <f>INDEX('Uganda workforce data - raw'!$A$4:$F$619,MATCH($B586, 'Uganda workforce data - raw'!$B$4:$B$619,0), MATCH("Filled Male",'Uganda workforce data - raw'!$A$4:$F$4,0))*INDEX('Mapping cadres'!$B$1:$Z$616,MATCH($B586, 'Mapping cadres'!$B$1:$B$616,0), MATCH(F$32,'Mapping cadres'!$B$1:$Z$1,0))</f>
        <v>0</v>
      </c>
      <c r="G586" s="226">
        <f>INDEX('Uganda workforce data - raw'!$A$4:$F$619,MATCH($B586, 'Uganda workforce data - raw'!$B$4:$B$619,0), MATCH("Filled Male",'Uganda workforce data - raw'!$A$4:$F$4,0))*INDEX('Mapping cadres'!$B$1:$Z$616,MATCH($B586, 'Mapping cadres'!$B$1:$B$616,0), MATCH(G$32,'Mapping cadres'!$B$1:$Z$1,0))</f>
        <v>0</v>
      </c>
      <c r="H586" s="226">
        <f>INDEX('Uganda workforce data - raw'!$A$4:$F$619,MATCH($B586, 'Uganda workforce data - raw'!$B$4:$B$619,0), MATCH("Filled Male",'Uganda workforce data - raw'!$A$4:$F$4,0))*INDEX('Mapping cadres'!$B$1:$Z$616,MATCH($B586, 'Mapping cadres'!$B$1:$B$616,0), MATCH(H$32,'Mapping cadres'!$B$1:$Z$1,0))</f>
        <v>0</v>
      </c>
      <c r="I586" s="226">
        <f>INDEX('Uganda workforce data - raw'!$A$4:$F$619,MATCH($B586, 'Uganda workforce data - raw'!$B$4:$B$619,0), MATCH("Filled Male",'Uganda workforce data - raw'!$A$4:$F$4,0))*INDEX('Mapping cadres'!$B$1:$Z$616,MATCH($B586, 'Mapping cadres'!$B$1:$B$616,0), MATCH(I$32,'Mapping cadres'!$B$1:$Z$1,0))</f>
        <v>0</v>
      </c>
      <c r="J586" s="226">
        <f>INDEX('Uganda workforce data - raw'!$A$4:$F$619,MATCH($B586, 'Uganda workforce data - raw'!$B$4:$B$619,0), MATCH("Filled Male",'Uganda workforce data - raw'!$A$4:$F$4,0))*INDEX('Mapping cadres'!$B$1:$Z$616,MATCH($B586, 'Mapping cadres'!$B$1:$B$616,0), MATCH(J$32,'Mapping cadres'!$B$1:$Z$1,0))</f>
        <v>0</v>
      </c>
      <c r="K586" s="226">
        <f>INDEX('Uganda workforce data - raw'!$A$4:$F$619,MATCH($B586, 'Uganda workforce data - raw'!$B$4:$B$619,0), MATCH("Filled Male",'Uganda workforce data - raw'!$A$4:$F$4,0))*INDEX('Mapping cadres'!$B$1:$Z$616,MATCH($B586, 'Mapping cadres'!$B$1:$B$616,0), MATCH(K$32,'Mapping cadres'!$B$1:$Z$1,0))</f>
        <v>0</v>
      </c>
      <c r="L586" s="226">
        <f>INDEX('Uganda workforce data - raw'!$A$4:$F$619,MATCH($B586, 'Uganda workforce data - raw'!$B$4:$B$619,0), MATCH("Filled Male",'Uganda workforce data - raw'!$A$4:$F$4,0))*INDEX('Mapping cadres'!$B$1:$Z$616,MATCH($B586, 'Mapping cadres'!$B$1:$B$616,0), MATCH(L$32,'Mapping cadres'!$B$1:$Z$1,0))</f>
        <v>0</v>
      </c>
      <c r="M586" s="226">
        <f>INDEX('Uganda workforce data - raw'!$A$4:$F$619,MATCH($B586, 'Uganda workforce data - raw'!$B$4:$B$619,0), MATCH("Filled Male",'Uganda workforce data - raw'!$A$4:$F$4,0))*INDEX('Mapping cadres'!$B$1:$Z$616,MATCH($B586, 'Mapping cadres'!$B$1:$B$616,0), MATCH(M$32,'Mapping cadres'!$B$1:$Z$1,0))</f>
        <v>0</v>
      </c>
      <c r="N586" s="226">
        <f>INDEX('Uganda workforce data - raw'!$A$4:$F$619,MATCH($B586, 'Uganda workforce data - raw'!$B$4:$B$619,0), MATCH("Filled Male",'Uganda workforce data - raw'!$A$4:$F$4,0))*INDEX('Mapping cadres'!$B$1:$Z$616,MATCH($B586, 'Mapping cadres'!$B$1:$B$616,0), MATCH(N$32,'Mapping cadres'!$B$1:$Z$1,0))</f>
        <v>0</v>
      </c>
      <c r="O586" s="226">
        <f>INDEX('Uganda workforce data - raw'!$A$4:$F$619,MATCH($B586, 'Uganda workforce data - raw'!$B$4:$B$619,0), MATCH("Filled Male",'Uganda workforce data - raw'!$A$4:$F$4,0))*INDEX('Mapping cadres'!$B$1:$Z$616,MATCH($B586, 'Mapping cadres'!$B$1:$B$616,0), MATCH(O$32,'Mapping cadres'!$B$1:$Z$1,0))</f>
        <v>0</v>
      </c>
      <c r="P586" s="226">
        <f>INDEX('Uganda workforce data - raw'!$A$4:$F$619,MATCH($B586, 'Uganda workforce data - raw'!$B$4:$B$619,0), MATCH("Filled Male",'Uganda workforce data - raw'!$A$4:$F$4,0))*INDEX('Mapping cadres'!$B$1:$Z$616,MATCH($B586, 'Mapping cadres'!$B$1:$B$616,0), MATCH(P$32,'Mapping cadres'!$B$1:$Z$1,0))</f>
        <v>0</v>
      </c>
      <c r="Q586" s="226">
        <f>INDEX('Uganda workforce data - raw'!$A$4:$F$619,MATCH($B586, 'Uganda workforce data - raw'!$B$4:$B$619,0), MATCH("Filled Male",'Uganda workforce data - raw'!$A$4:$F$4,0))*INDEX('Mapping cadres'!$B$1:$Z$616,MATCH($B586, 'Mapping cadres'!$B$1:$B$616,0), MATCH(Q$32,'Mapping cadres'!$B$1:$Z$1,0))</f>
        <v>0</v>
      </c>
      <c r="R586" s="226">
        <f>INDEX('Uganda workforce data - raw'!$A$4:$F$619,MATCH($B586, 'Uganda workforce data - raw'!$B$4:$B$619,0), MATCH("Filled Male",'Uganda workforce data - raw'!$A$4:$F$4,0))*INDEX('Mapping cadres'!$B$1:$Z$616,MATCH($B586, 'Mapping cadres'!$B$1:$B$616,0), MATCH(R$32,'Mapping cadres'!$B$1:$Z$1,0))</f>
        <v>0</v>
      </c>
      <c r="S586" s="226">
        <f>INDEX('Uganda workforce data - raw'!$A$4:$F$619,MATCH($B586, 'Uganda workforce data - raw'!$B$4:$B$619,0), MATCH("Filled Male",'Uganda workforce data - raw'!$A$4:$F$4,0))*INDEX('Mapping cadres'!$B$1:$Z$616,MATCH($B586, 'Mapping cadres'!$B$1:$B$616,0), MATCH(S$32,'Mapping cadres'!$B$1:$Z$1,0))</f>
        <v>0</v>
      </c>
      <c r="T586" s="226">
        <f>INDEX('Uganda workforce data - raw'!$A$4:$F$619,MATCH($B586, 'Uganda workforce data - raw'!$B$4:$B$619,0), MATCH("Filled Male",'Uganda workforce data - raw'!$A$4:$F$4,0))*INDEX('Mapping cadres'!$B$1:$Z$616,MATCH($B586, 'Mapping cadres'!$B$1:$B$616,0), MATCH(T$32,'Mapping cadres'!$B$1:$Z$1,0))</f>
        <v>0</v>
      </c>
      <c r="U586" s="226">
        <f>INDEX('Uganda workforce data - raw'!$A$4:$F$619,MATCH($B586, 'Uganda workforce data - raw'!$B$4:$B$619,0), MATCH("Filled Male",'Uganda workforce data - raw'!$A$4:$F$4,0))*INDEX('Mapping cadres'!$B$1:$Z$616,MATCH($B586, 'Mapping cadres'!$B$1:$B$616,0), MATCH(U$32,'Mapping cadres'!$B$1:$Z$1,0))</f>
        <v>0</v>
      </c>
      <c r="V586" s="226">
        <f>INDEX('Uganda workforce data - raw'!$A$4:$F$619,MATCH($B586, 'Uganda workforce data - raw'!$B$4:$B$619,0), MATCH("Filled Male",'Uganda workforce data - raw'!$A$4:$F$4,0))*INDEX('Mapping cadres'!$B$1:$Z$616,MATCH($B586, 'Mapping cadres'!$B$1:$B$616,0), MATCH(V$32,'Mapping cadres'!$B$1:$Z$1,0))</f>
        <v>0</v>
      </c>
      <c r="W586" s="226">
        <f>INDEX('Uganda workforce data - raw'!$A$4:$F$619,MATCH($B586, 'Uganda workforce data - raw'!$B$4:$B$619,0), MATCH("Filled Male",'Uganda workforce data - raw'!$A$4:$F$4,0))*INDEX('Mapping cadres'!$B$1:$Z$616,MATCH($B586, 'Mapping cadres'!$B$1:$B$616,0), MATCH(W$32,'Mapping cadres'!$B$1:$Z$1,0))</f>
        <v>0</v>
      </c>
      <c r="X586" s="226">
        <f>INDEX('Uganda workforce data - raw'!$A$4:$F$619,MATCH($B586, 'Uganda workforce data - raw'!$B$4:$B$619,0), MATCH("Filled Male",'Uganda workforce data - raw'!$A$4:$F$4,0))*INDEX('Mapping cadres'!$B$1:$Z$616,MATCH($B586, 'Mapping cadres'!$B$1:$B$616,0), MATCH(X$32,'Mapping cadres'!$B$1:$Z$1,0))</f>
        <v>0</v>
      </c>
      <c r="Y586" s="226">
        <f>INDEX('Uganda workforce data - raw'!$A$4:$F$619,MATCH($B586, 'Uganda workforce data - raw'!$B$4:$B$619,0), MATCH("Filled Male",'Uganda workforce data - raw'!$A$4:$F$4,0))*INDEX('Mapping cadres'!$B$1:$Z$616,MATCH($B586, 'Mapping cadres'!$B$1:$B$616,0), MATCH(Y$32,'Mapping cadres'!$B$1:$Z$1,0))</f>
        <v>0</v>
      </c>
      <c r="Z586" s="226">
        <f>INDEX('Uganda workforce data - raw'!$A$4:$F$619,MATCH($B586, 'Uganda workforce data - raw'!$B$4:$B$619,0), MATCH("Filled Male",'Uganda workforce data - raw'!$A$4:$F$4,0))*INDEX('Mapping cadres'!$B$1:$Z$616,MATCH($B586, 'Mapping cadres'!$B$1:$B$616,0), MATCH(Z$32,'Mapping cadres'!$B$1:$Z$1,0))</f>
        <v>0</v>
      </c>
      <c r="AA586" s="226">
        <f>INDEX('Uganda workforce data - raw'!$A$4:$F$619,MATCH($B586, 'Uganda workforce data - raw'!$B$4:$B$619,0), MATCH("Filled Female",'Uganda workforce data - raw'!$A$4:$F$4,0))*INDEX('Mapping cadres'!$B$1:$Z$616,MATCH($B586, 'Mapping cadres'!$B$1:$B$616,0), MATCH(AA$32,'Mapping cadres'!$B$1:$Z$1,0))</f>
        <v>22</v>
      </c>
      <c r="AB586" s="226">
        <f>INDEX('Uganda workforce data - raw'!$A$4:$F$619,MATCH($B586, 'Uganda workforce data - raw'!$B$4:$B$619,0), MATCH("Filled Female",'Uganda workforce data - raw'!$A$4:$F$4,0))*INDEX('Mapping cadres'!$B$1:$Z$616,MATCH($B586, 'Mapping cadres'!$B$1:$B$616,0), MATCH(AB$32,'Mapping cadres'!$B$1:$Z$1,0))</f>
        <v>0</v>
      </c>
      <c r="AC586" s="226">
        <f>INDEX('Uganda workforce data - raw'!$A$4:$F$619,MATCH($B586, 'Uganda workforce data - raw'!$B$4:$B$619,0), MATCH("Filled Female",'Uganda workforce data - raw'!$A$4:$F$4,0))*INDEX('Mapping cadres'!$B$1:$Z$616,MATCH($B586, 'Mapping cadres'!$B$1:$B$616,0), MATCH(AC$32,'Mapping cadres'!$B$1:$Z$1,0))</f>
        <v>0</v>
      </c>
      <c r="AD586" s="226">
        <f>INDEX('Uganda workforce data - raw'!$A$4:$F$619,MATCH($B586, 'Uganda workforce data - raw'!$B$4:$B$619,0), MATCH("Filled Female",'Uganda workforce data - raw'!$A$4:$F$4,0))*INDEX('Mapping cadres'!$B$1:$Z$616,MATCH($B586, 'Mapping cadres'!$B$1:$B$616,0), MATCH(AD$32,'Mapping cadres'!$B$1:$Z$1,0))</f>
        <v>0</v>
      </c>
      <c r="AE586" s="226">
        <f>INDEX('Uganda workforce data - raw'!$A$4:$F$619,MATCH($B586, 'Uganda workforce data - raw'!$B$4:$B$619,0), MATCH("Filled Female",'Uganda workforce data - raw'!$A$4:$F$4,0))*INDEX('Mapping cadres'!$B$1:$Z$616,MATCH($B586, 'Mapping cadres'!$B$1:$B$616,0), MATCH(AE$32,'Mapping cadres'!$B$1:$Z$1,0))</f>
        <v>0</v>
      </c>
      <c r="AF586" s="226">
        <f>INDEX('Uganda workforce data - raw'!$A$4:$F$619,MATCH($B586, 'Uganda workforce data - raw'!$B$4:$B$619,0), MATCH("Filled Female",'Uganda workforce data - raw'!$A$4:$F$4,0))*INDEX('Mapping cadres'!$B$1:$Z$616,MATCH($B586, 'Mapping cadres'!$B$1:$B$616,0), MATCH(AF$32,'Mapping cadres'!$B$1:$Z$1,0))</f>
        <v>0</v>
      </c>
      <c r="AG586" s="226">
        <f>INDEX('Uganda workforce data - raw'!$A$4:$F$619,MATCH($B586, 'Uganda workforce data - raw'!$B$4:$B$619,0), MATCH("Filled Female",'Uganda workforce data - raw'!$A$4:$F$4,0))*INDEX('Mapping cadres'!$B$1:$Z$616,MATCH($B586, 'Mapping cadres'!$B$1:$B$616,0), MATCH(AG$32,'Mapping cadres'!$B$1:$Z$1,0))</f>
        <v>0</v>
      </c>
      <c r="AH586" s="226">
        <f>INDEX('Uganda workforce data - raw'!$A$4:$F$619,MATCH($B586, 'Uganda workforce data - raw'!$B$4:$B$619,0), MATCH("Filled Female",'Uganda workforce data - raw'!$A$4:$F$4,0))*INDEX('Mapping cadres'!$B$1:$Z$616,MATCH($B586, 'Mapping cadres'!$B$1:$B$616,0), MATCH(AH$32,'Mapping cadres'!$B$1:$Z$1,0))</f>
        <v>0</v>
      </c>
      <c r="AI586" s="226">
        <f>INDEX('Uganda workforce data - raw'!$A$4:$F$619,MATCH($B586, 'Uganda workforce data - raw'!$B$4:$B$619,0), MATCH("Filled Female",'Uganda workforce data - raw'!$A$4:$F$4,0))*INDEX('Mapping cadres'!$B$1:$Z$616,MATCH($B586, 'Mapping cadres'!$B$1:$B$616,0), MATCH(AI$32,'Mapping cadres'!$B$1:$Z$1,0))</f>
        <v>0</v>
      </c>
      <c r="AJ586" s="226">
        <f>INDEX('Uganda workforce data - raw'!$A$4:$F$619,MATCH($B586, 'Uganda workforce data - raw'!$B$4:$B$619,0), MATCH("Filled Female",'Uganda workforce data - raw'!$A$4:$F$4,0))*INDEX('Mapping cadres'!$B$1:$Z$616,MATCH($B586, 'Mapping cadres'!$B$1:$B$616,0), MATCH(AJ$32,'Mapping cadres'!$B$1:$Z$1,0))</f>
        <v>0</v>
      </c>
      <c r="AK586" s="226">
        <f>INDEX('Uganda workforce data - raw'!$A$4:$F$619,MATCH($B586, 'Uganda workforce data - raw'!$B$4:$B$619,0), MATCH("Filled Female",'Uganda workforce data - raw'!$A$4:$F$4,0))*INDEX('Mapping cadres'!$B$1:$Z$616,MATCH($B586, 'Mapping cadres'!$B$1:$B$616,0), MATCH(AK$32,'Mapping cadres'!$B$1:$Z$1,0))</f>
        <v>0</v>
      </c>
      <c r="AL586" s="226">
        <f>INDEX('Uganda workforce data - raw'!$A$4:$F$619,MATCH($B586, 'Uganda workforce data - raw'!$B$4:$B$619,0), MATCH("Filled Female",'Uganda workforce data - raw'!$A$4:$F$4,0))*INDEX('Mapping cadres'!$B$1:$Z$616,MATCH($B586, 'Mapping cadres'!$B$1:$B$616,0), MATCH(AL$32,'Mapping cadres'!$B$1:$Z$1,0))</f>
        <v>0</v>
      </c>
      <c r="AM586" s="226">
        <f>INDEX('Uganda workforce data - raw'!$A$4:$F$619,MATCH($B586, 'Uganda workforce data - raw'!$B$4:$B$619,0), MATCH("Filled Female",'Uganda workforce data - raw'!$A$4:$F$4,0))*INDEX('Mapping cadres'!$B$1:$Z$616,MATCH($B586, 'Mapping cadres'!$B$1:$B$616,0), MATCH(AM$32,'Mapping cadres'!$B$1:$Z$1,0))</f>
        <v>0</v>
      </c>
      <c r="AN586" s="226">
        <f>INDEX('Uganda workforce data - raw'!$A$4:$F$619,MATCH($B586, 'Uganda workforce data - raw'!$B$4:$B$619,0), MATCH("Filled Female",'Uganda workforce data - raw'!$A$4:$F$4,0))*INDEX('Mapping cadres'!$B$1:$Z$616,MATCH($B586, 'Mapping cadres'!$B$1:$B$616,0), MATCH(AN$32,'Mapping cadres'!$B$1:$Z$1,0))</f>
        <v>0</v>
      </c>
      <c r="AO586" s="226">
        <f>INDEX('Uganda workforce data - raw'!$A$4:$F$619,MATCH($B586, 'Uganda workforce data - raw'!$B$4:$B$619,0), MATCH("Filled Female",'Uganda workforce data - raw'!$A$4:$F$4,0))*INDEX('Mapping cadres'!$B$1:$Z$616,MATCH($B586, 'Mapping cadres'!$B$1:$B$616,0), MATCH(AO$32,'Mapping cadres'!$B$1:$Z$1,0))</f>
        <v>0</v>
      </c>
      <c r="AP586" s="226">
        <f>INDEX('Uganda workforce data - raw'!$A$4:$F$619,MATCH($B586, 'Uganda workforce data - raw'!$B$4:$B$619,0), MATCH("Filled Female",'Uganda workforce data - raw'!$A$4:$F$4,0))*INDEX('Mapping cadres'!$B$1:$Z$616,MATCH($B586, 'Mapping cadres'!$B$1:$B$616,0), MATCH(AP$32,'Mapping cadres'!$B$1:$Z$1,0))</f>
        <v>0</v>
      </c>
      <c r="AQ586" s="226">
        <f>INDEX('Uganda workforce data - raw'!$A$4:$F$619,MATCH($B586, 'Uganda workforce data - raw'!$B$4:$B$619,0), MATCH("Filled Female",'Uganda workforce data - raw'!$A$4:$F$4,0))*INDEX('Mapping cadres'!$B$1:$Z$616,MATCH($B586, 'Mapping cadres'!$B$1:$B$616,0), MATCH(AQ$32,'Mapping cadres'!$B$1:$Z$1,0))</f>
        <v>0</v>
      </c>
      <c r="AR586" s="226">
        <f>INDEX('Uganda workforce data - raw'!$A$4:$F$619,MATCH($B586, 'Uganda workforce data - raw'!$B$4:$B$619,0), MATCH("Filled Female",'Uganda workforce data - raw'!$A$4:$F$4,0))*INDEX('Mapping cadres'!$B$1:$Z$616,MATCH($B586, 'Mapping cadres'!$B$1:$B$616,0), MATCH(AR$32,'Mapping cadres'!$B$1:$Z$1,0))</f>
        <v>0</v>
      </c>
      <c r="AS586" s="226">
        <f>INDEX('Uganda workforce data - raw'!$A$4:$F$619,MATCH($B586, 'Uganda workforce data - raw'!$B$4:$B$619,0), MATCH("Filled Female",'Uganda workforce data - raw'!$A$4:$F$4,0))*INDEX('Mapping cadres'!$B$1:$Z$616,MATCH($B586, 'Mapping cadres'!$B$1:$B$616,0), MATCH(AS$32,'Mapping cadres'!$B$1:$Z$1,0))</f>
        <v>0</v>
      </c>
      <c r="AT586" s="226">
        <f>INDEX('Uganda workforce data - raw'!$A$4:$F$619,MATCH($B586, 'Uganda workforce data - raw'!$B$4:$B$619,0), MATCH("Filled Female",'Uganda workforce data - raw'!$A$4:$F$4,0))*INDEX('Mapping cadres'!$B$1:$Z$616,MATCH($B586, 'Mapping cadres'!$B$1:$B$616,0), MATCH(AT$32,'Mapping cadres'!$B$1:$Z$1,0))</f>
        <v>0</v>
      </c>
      <c r="AU586" s="226">
        <f>INDEX('Uganda workforce data - raw'!$A$4:$F$619,MATCH($B586, 'Uganda workforce data - raw'!$B$4:$B$619,0), MATCH("Filled Female",'Uganda workforce data - raw'!$A$4:$F$4,0))*INDEX('Mapping cadres'!$B$1:$Z$616,MATCH($B586, 'Mapping cadres'!$B$1:$B$616,0), MATCH(AU$32,'Mapping cadres'!$B$1:$Z$1,0))</f>
        <v>0</v>
      </c>
      <c r="AV586" s="226">
        <f>INDEX('Uganda workforce data - raw'!$A$4:$F$619,MATCH($B586, 'Uganda workforce data - raw'!$B$4:$B$619,0), MATCH("Filled Female",'Uganda workforce data - raw'!$A$4:$F$4,0))*INDEX('Mapping cadres'!$B$1:$Z$616,MATCH($B586, 'Mapping cadres'!$B$1:$B$616,0), MATCH(AV$32,'Mapping cadres'!$B$1:$Z$1,0))</f>
        <v>0</v>
      </c>
      <c r="AW586" s="226">
        <f>INDEX('Uganda workforce data - raw'!$A$4:$F$619,MATCH($B586, 'Uganda workforce data - raw'!$B$4:$B$619,0), MATCH("Filled Female",'Uganda workforce data - raw'!$A$4:$F$4,0))*INDEX('Mapping cadres'!$B$1:$Z$616,MATCH($B586, 'Mapping cadres'!$B$1:$B$616,0), MATCH(AW$32,'Mapping cadres'!$B$1:$Z$1,0))</f>
        <v>0</v>
      </c>
      <c r="AX586" s="226">
        <f>INDEX('Uganda workforce data - raw'!$A$4:$F$619,MATCH($B586, 'Uganda workforce data - raw'!$B$4:$B$619,0), MATCH("Filled Female",'Uganda workforce data - raw'!$A$4:$F$4,0))*INDEX('Mapping cadres'!$B$1:$Z$616,MATCH($B586, 'Mapping cadres'!$B$1:$B$616,0), MATCH(AX$32,'Mapping cadres'!$B$1:$Z$1,0))</f>
        <v>0</v>
      </c>
      <c r="AY586" s="226">
        <f t="shared" si="197"/>
        <v>23</v>
      </c>
      <c r="AZ586" s="226">
        <f t="shared" si="198"/>
        <v>0</v>
      </c>
      <c r="BA586" s="226">
        <f t="shared" si="199"/>
        <v>0</v>
      </c>
      <c r="BB586" s="226">
        <f t="shared" si="200"/>
        <v>0</v>
      </c>
      <c r="BC586" s="226">
        <f t="shared" si="201"/>
        <v>0</v>
      </c>
      <c r="BD586" s="226">
        <f t="shared" si="202"/>
        <v>0</v>
      </c>
      <c r="BE586" s="226">
        <f t="shared" si="203"/>
        <v>0</v>
      </c>
      <c r="BF586" s="226">
        <f t="shared" si="204"/>
        <v>0</v>
      </c>
      <c r="BG586" s="226">
        <f t="shared" si="205"/>
        <v>0</v>
      </c>
      <c r="BH586" s="226">
        <f t="shared" si="206"/>
        <v>0</v>
      </c>
      <c r="BI586" s="226">
        <f t="shared" si="207"/>
        <v>0</v>
      </c>
      <c r="BJ586" s="226">
        <f t="shared" si="208"/>
        <v>0</v>
      </c>
      <c r="BK586" s="226">
        <f t="shared" si="209"/>
        <v>0</v>
      </c>
      <c r="BL586" s="226">
        <f t="shared" si="210"/>
        <v>0</v>
      </c>
      <c r="BM586" s="226">
        <f t="shared" si="211"/>
        <v>0</v>
      </c>
      <c r="BN586" s="226">
        <f t="shared" si="212"/>
        <v>0</v>
      </c>
      <c r="BO586" s="226">
        <f t="shared" si="213"/>
        <v>0</v>
      </c>
      <c r="BP586" s="226">
        <f t="shared" si="214"/>
        <v>0</v>
      </c>
      <c r="BQ586" s="226">
        <f t="shared" si="215"/>
        <v>0</v>
      </c>
      <c r="BR586" s="226">
        <f t="shared" si="216"/>
        <v>0</v>
      </c>
      <c r="BS586" s="226">
        <f t="shared" si="217"/>
        <v>0</v>
      </c>
      <c r="BT586" s="226">
        <f t="shared" si="218"/>
        <v>0</v>
      </c>
      <c r="BU586" s="226">
        <f t="shared" si="219"/>
        <v>0</v>
      </c>
      <c r="BV586" s="226">
        <f t="shared" si="220"/>
        <v>0</v>
      </c>
    </row>
    <row r="587" spans="1:74">
      <c r="A587" s="226">
        <v>555</v>
      </c>
      <c r="B587" s="237" t="s">
        <v>1852</v>
      </c>
      <c r="C587" s="226">
        <f>INDEX('Uganda workforce data - raw'!$A$4:$F$619,MATCH($B587, 'Uganda workforce data - raw'!$B$4:$B$619,0), MATCH("Filled Male",'Uganda workforce data - raw'!$A$4:$F$4,0))*INDEX('Mapping cadres'!$B$1:$Z$616,MATCH($B587, 'Mapping cadres'!$B$1:$B$616,0), MATCH(C$32,'Mapping cadres'!$B$1:$Z$1,0))</f>
        <v>0</v>
      </c>
      <c r="D587" s="226">
        <f>INDEX('Uganda workforce data - raw'!$A$4:$F$619,MATCH($B587, 'Uganda workforce data - raw'!$B$4:$B$619,0), MATCH("Filled Male",'Uganda workforce data - raw'!$A$4:$F$4,0))*INDEX('Mapping cadres'!$B$1:$Z$616,MATCH($B587, 'Mapping cadres'!$B$1:$B$616,0), MATCH(D$32,'Mapping cadres'!$B$1:$Z$1,0))</f>
        <v>0</v>
      </c>
      <c r="E587" s="226">
        <f>INDEX('Uganda workforce data - raw'!$A$4:$F$619,MATCH($B587, 'Uganda workforce data - raw'!$B$4:$B$619,0), MATCH("Filled Male",'Uganda workforce data - raw'!$A$4:$F$4,0))*INDEX('Mapping cadres'!$B$1:$Z$616,MATCH($B587, 'Mapping cadres'!$B$1:$B$616,0), MATCH(E$32,'Mapping cadres'!$B$1:$Z$1,0))</f>
        <v>202</v>
      </c>
      <c r="F587" s="226">
        <f>INDEX('Uganda workforce data - raw'!$A$4:$F$619,MATCH($B587, 'Uganda workforce data - raw'!$B$4:$B$619,0), MATCH("Filled Male",'Uganda workforce data - raw'!$A$4:$F$4,0))*INDEX('Mapping cadres'!$B$1:$Z$616,MATCH($B587, 'Mapping cadres'!$B$1:$B$616,0), MATCH(F$32,'Mapping cadres'!$B$1:$Z$1,0))</f>
        <v>0</v>
      </c>
      <c r="G587" s="226">
        <f>INDEX('Uganda workforce data - raw'!$A$4:$F$619,MATCH($B587, 'Uganda workforce data - raw'!$B$4:$B$619,0), MATCH("Filled Male",'Uganda workforce data - raw'!$A$4:$F$4,0))*INDEX('Mapping cadres'!$B$1:$Z$616,MATCH($B587, 'Mapping cadres'!$B$1:$B$616,0), MATCH(G$32,'Mapping cadres'!$B$1:$Z$1,0))</f>
        <v>0</v>
      </c>
      <c r="H587" s="226">
        <f>INDEX('Uganda workforce data - raw'!$A$4:$F$619,MATCH($B587, 'Uganda workforce data - raw'!$B$4:$B$619,0), MATCH("Filled Male",'Uganda workforce data - raw'!$A$4:$F$4,0))*INDEX('Mapping cadres'!$B$1:$Z$616,MATCH($B587, 'Mapping cadres'!$B$1:$B$616,0), MATCH(H$32,'Mapping cadres'!$B$1:$Z$1,0))</f>
        <v>0</v>
      </c>
      <c r="I587" s="226">
        <f>INDEX('Uganda workforce data - raw'!$A$4:$F$619,MATCH($B587, 'Uganda workforce data - raw'!$B$4:$B$619,0), MATCH("Filled Male",'Uganda workforce data - raw'!$A$4:$F$4,0))*INDEX('Mapping cadres'!$B$1:$Z$616,MATCH($B587, 'Mapping cadres'!$B$1:$B$616,0), MATCH(I$32,'Mapping cadres'!$B$1:$Z$1,0))</f>
        <v>0</v>
      </c>
      <c r="J587" s="226">
        <f>INDEX('Uganda workforce data - raw'!$A$4:$F$619,MATCH($B587, 'Uganda workforce data - raw'!$B$4:$B$619,0), MATCH("Filled Male",'Uganda workforce data - raw'!$A$4:$F$4,0))*INDEX('Mapping cadres'!$B$1:$Z$616,MATCH($B587, 'Mapping cadres'!$B$1:$B$616,0), MATCH(J$32,'Mapping cadres'!$B$1:$Z$1,0))</f>
        <v>0</v>
      </c>
      <c r="K587" s="226">
        <f>INDEX('Uganda workforce data - raw'!$A$4:$F$619,MATCH($B587, 'Uganda workforce data - raw'!$B$4:$B$619,0), MATCH("Filled Male",'Uganda workforce data - raw'!$A$4:$F$4,0))*INDEX('Mapping cadres'!$B$1:$Z$616,MATCH($B587, 'Mapping cadres'!$B$1:$B$616,0), MATCH(K$32,'Mapping cadres'!$B$1:$Z$1,0))</f>
        <v>0</v>
      </c>
      <c r="L587" s="226">
        <f>INDEX('Uganda workforce data - raw'!$A$4:$F$619,MATCH($B587, 'Uganda workforce data - raw'!$B$4:$B$619,0), MATCH("Filled Male",'Uganda workforce data - raw'!$A$4:$F$4,0))*INDEX('Mapping cadres'!$B$1:$Z$616,MATCH($B587, 'Mapping cadres'!$B$1:$B$616,0), MATCH(L$32,'Mapping cadres'!$B$1:$Z$1,0))</f>
        <v>0</v>
      </c>
      <c r="M587" s="226">
        <f>INDEX('Uganda workforce data - raw'!$A$4:$F$619,MATCH($B587, 'Uganda workforce data - raw'!$B$4:$B$619,0), MATCH("Filled Male",'Uganda workforce data - raw'!$A$4:$F$4,0))*INDEX('Mapping cadres'!$B$1:$Z$616,MATCH($B587, 'Mapping cadres'!$B$1:$B$616,0), MATCH(M$32,'Mapping cadres'!$B$1:$Z$1,0))</f>
        <v>0</v>
      </c>
      <c r="N587" s="226">
        <f>INDEX('Uganda workforce data - raw'!$A$4:$F$619,MATCH($B587, 'Uganda workforce data - raw'!$B$4:$B$619,0), MATCH("Filled Male",'Uganda workforce data - raw'!$A$4:$F$4,0))*INDEX('Mapping cadres'!$B$1:$Z$616,MATCH($B587, 'Mapping cadres'!$B$1:$B$616,0), MATCH(N$32,'Mapping cadres'!$B$1:$Z$1,0))</f>
        <v>0</v>
      </c>
      <c r="O587" s="226">
        <f>INDEX('Uganda workforce data - raw'!$A$4:$F$619,MATCH($B587, 'Uganda workforce data - raw'!$B$4:$B$619,0), MATCH("Filled Male",'Uganda workforce data - raw'!$A$4:$F$4,0))*INDEX('Mapping cadres'!$B$1:$Z$616,MATCH($B587, 'Mapping cadres'!$B$1:$B$616,0), MATCH(O$32,'Mapping cadres'!$B$1:$Z$1,0))</f>
        <v>0</v>
      </c>
      <c r="P587" s="226">
        <f>INDEX('Uganda workforce data - raw'!$A$4:$F$619,MATCH($B587, 'Uganda workforce data - raw'!$B$4:$B$619,0), MATCH("Filled Male",'Uganda workforce data - raw'!$A$4:$F$4,0))*INDEX('Mapping cadres'!$B$1:$Z$616,MATCH($B587, 'Mapping cadres'!$B$1:$B$616,0), MATCH(P$32,'Mapping cadres'!$B$1:$Z$1,0))</f>
        <v>0</v>
      </c>
      <c r="Q587" s="226">
        <f>INDEX('Uganda workforce data - raw'!$A$4:$F$619,MATCH($B587, 'Uganda workforce data - raw'!$B$4:$B$619,0), MATCH("Filled Male",'Uganda workforce data - raw'!$A$4:$F$4,0))*INDEX('Mapping cadres'!$B$1:$Z$616,MATCH($B587, 'Mapping cadres'!$B$1:$B$616,0), MATCH(Q$32,'Mapping cadres'!$B$1:$Z$1,0))</f>
        <v>0</v>
      </c>
      <c r="R587" s="226">
        <f>INDEX('Uganda workforce data - raw'!$A$4:$F$619,MATCH($B587, 'Uganda workforce data - raw'!$B$4:$B$619,0), MATCH("Filled Male",'Uganda workforce data - raw'!$A$4:$F$4,0))*INDEX('Mapping cadres'!$B$1:$Z$616,MATCH($B587, 'Mapping cadres'!$B$1:$B$616,0), MATCH(R$32,'Mapping cadres'!$B$1:$Z$1,0))</f>
        <v>0</v>
      </c>
      <c r="S587" s="226">
        <f>INDEX('Uganda workforce data - raw'!$A$4:$F$619,MATCH($B587, 'Uganda workforce data - raw'!$B$4:$B$619,0), MATCH("Filled Male",'Uganda workforce data - raw'!$A$4:$F$4,0))*INDEX('Mapping cadres'!$B$1:$Z$616,MATCH($B587, 'Mapping cadres'!$B$1:$B$616,0), MATCH(S$32,'Mapping cadres'!$B$1:$Z$1,0))</f>
        <v>0</v>
      </c>
      <c r="T587" s="226">
        <f>INDEX('Uganda workforce data - raw'!$A$4:$F$619,MATCH($B587, 'Uganda workforce data - raw'!$B$4:$B$619,0), MATCH("Filled Male",'Uganda workforce data - raw'!$A$4:$F$4,0))*INDEX('Mapping cadres'!$B$1:$Z$616,MATCH($B587, 'Mapping cadres'!$B$1:$B$616,0), MATCH(T$32,'Mapping cadres'!$B$1:$Z$1,0))</f>
        <v>0</v>
      </c>
      <c r="U587" s="226">
        <f>INDEX('Uganda workforce data - raw'!$A$4:$F$619,MATCH($B587, 'Uganda workforce data - raw'!$B$4:$B$619,0), MATCH("Filled Male",'Uganda workforce data - raw'!$A$4:$F$4,0))*INDEX('Mapping cadres'!$B$1:$Z$616,MATCH($B587, 'Mapping cadres'!$B$1:$B$616,0), MATCH(U$32,'Mapping cadres'!$B$1:$Z$1,0))</f>
        <v>0</v>
      </c>
      <c r="V587" s="226">
        <f>INDEX('Uganda workforce data - raw'!$A$4:$F$619,MATCH($B587, 'Uganda workforce data - raw'!$B$4:$B$619,0), MATCH("Filled Male",'Uganda workforce data - raw'!$A$4:$F$4,0))*INDEX('Mapping cadres'!$B$1:$Z$616,MATCH($B587, 'Mapping cadres'!$B$1:$B$616,0), MATCH(V$32,'Mapping cadres'!$B$1:$Z$1,0))</f>
        <v>0</v>
      </c>
      <c r="W587" s="226">
        <f>INDEX('Uganda workforce data - raw'!$A$4:$F$619,MATCH($B587, 'Uganda workforce data - raw'!$B$4:$B$619,0), MATCH("Filled Male",'Uganda workforce data - raw'!$A$4:$F$4,0))*INDEX('Mapping cadres'!$B$1:$Z$616,MATCH($B587, 'Mapping cadres'!$B$1:$B$616,0), MATCH(W$32,'Mapping cadres'!$B$1:$Z$1,0))</f>
        <v>0</v>
      </c>
      <c r="X587" s="226">
        <f>INDEX('Uganda workforce data - raw'!$A$4:$F$619,MATCH($B587, 'Uganda workforce data - raw'!$B$4:$B$619,0), MATCH("Filled Male",'Uganda workforce data - raw'!$A$4:$F$4,0))*INDEX('Mapping cadres'!$B$1:$Z$616,MATCH($B587, 'Mapping cadres'!$B$1:$B$616,0), MATCH(X$32,'Mapping cadres'!$B$1:$Z$1,0))</f>
        <v>0</v>
      </c>
      <c r="Y587" s="226">
        <f>INDEX('Uganda workforce data - raw'!$A$4:$F$619,MATCH($B587, 'Uganda workforce data - raw'!$B$4:$B$619,0), MATCH("Filled Male",'Uganda workforce data - raw'!$A$4:$F$4,0))*INDEX('Mapping cadres'!$B$1:$Z$616,MATCH($B587, 'Mapping cadres'!$B$1:$B$616,0), MATCH(Y$32,'Mapping cadres'!$B$1:$Z$1,0))</f>
        <v>0</v>
      </c>
      <c r="Z587" s="226">
        <f>INDEX('Uganda workforce data - raw'!$A$4:$F$619,MATCH($B587, 'Uganda workforce data - raw'!$B$4:$B$619,0), MATCH("Filled Male",'Uganda workforce data - raw'!$A$4:$F$4,0))*INDEX('Mapping cadres'!$B$1:$Z$616,MATCH($B587, 'Mapping cadres'!$B$1:$B$616,0), MATCH(Z$32,'Mapping cadres'!$B$1:$Z$1,0))</f>
        <v>0</v>
      </c>
      <c r="AA587" s="226">
        <f>INDEX('Uganda workforce data - raw'!$A$4:$F$619,MATCH($B587, 'Uganda workforce data - raw'!$B$4:$B$619,0), MATCH("Filled Female",'Uganda workforce data - raw'!$A$4:$F$4,0))*INDEX('Mapping cadres'!$B$1:$Z$616,MATCH($B587, 'Mapping cadres'!$B$1:$B$616,0), MATCH(AA$32,'Mapping cadres'!$B$1:$Z$1,0))</f>
        <v>0</v>
      </c>
      <c r="AB587" s="226">
        <f>INDEX('Uganda workforce data - raw'!$A$4:$F$619,MATCH($B587, 'Uganda workforce data - raw'!$B$4:$B$619,0), MATCH("Filled Female",'Uganda workforce data - raw'!$A$4:$F$4,0))*INDEX('Mapping cadres'!$B$1:$Z$616,MATCH($B587, 'Mapping cadres'!$B$1:$B$616,0), MATCH(AB$32,'Mapping cadres'!$B$1:$Z$1,0))</f>
        <v>0</v>
      </c>
      <c r="AC587" s="226">
        <f>INDEX('Uganda workforce data - raw'!$A$4:$F$619,MATCH($B587, 'Uganda workforce data - raw'!$B$4:$B$619,0), MATCH("Filled Female",'Uganda workforce data - raw'!$A$4:$F$4,0))*INDEX('Mapping cadres'!$B$1:$Z$616,MATCH($B587, 'Mapping cadres'!$B$1:$B$616,0), MATCH(AC$32,'Mapping cadres'!$B$1:$Z$1,0))</f>
        <v>37</v>
      </c>
      <c r="AD587" s="226">
        <f>INDEX('Uganda workforce data - raw'!$A$4:$F$619,MATCH($B587, 'Uganda workforce data - raw'!$B$4:$B$619,0), MATCH("Filled Female",'Uganda workforce data - raw'!$A$4:$F$4,0))*INDEX('Mapping cadres'!$B$1:$Z$616,MATCH($B587, 'Mapping cadres'!$B$1:$B$616,0), MATCH(AD$32,'Mapping cadres'!$B$1:$Z$1,0))</f>
        <v>0</v>
      </c>
      <c r="AE587" s="226">
        <f>INDEX('Uganda workforce data - raw'!$A$4:$F$619,MATCH($B587, 'Uganda workforce data - raw'!$B$4:$B$619,0), MATCH("Filled Female",'Uganda workforce data - raw'!$A$4:$F$4,0))*INDEX('Mapping cadres'!$B$1:$Z$616,MATCH($B587, 'Mapping cadres'!$B$1:$B$616,0), MATCH(AE$32,'Mapping cadres'!$B$1:$Z$1,0))</f>
        <v>0</v>
      </c>
      <c r="AF587" s="226">
        <f>INDEX('Uganda workforce data - raw'!$A$4:$F$619,MATCH($B587, 'Uganda workforce data - raw'!$B$4:$B$619,0), MATCH("Filled Female",'Uganda workforce data - raw'!$A$4:$F$4,0))*INDEX('Mapping cadres'!$B$1:$Z$616,MATCH($B587, 'Mapping cadres'!$B$1:$B$616,0), MATCH(AF$32,'Mapping cadres'!$B$1:$Z$1,0))</f>
        <v>0</v>
      </c>
      <c r="AG587" s="226">
        <f>INDEX('Uganda workforce data - raw'!$A$4:$F$619,MATCH($B587, 'Uganda workforce data - raw'!$B$4:$B$619,0), MATCH("Filled Female",'Uganda workforce data - raw'!$A$4:$F$4,0))*INDEX('Mapping cadres'!$B$1:$Z$616,MATCH($B587, 'Mapping cadres'!$B$1:$B$616,0), MATCH(AG$32,'Mapping cadres'!$B$1:$Z$1,0))</f>
        <v>0</v>
      </c>
      <c r="AH587" s="226">
        <f>INDEX('Uganda workforce data - raw'!$A$4:$F$619,MATCH($B587, 'Uganda workforce data - raw'!$B$4:$B$619,0), MATCH("Filled Female",'Uganda workforce data - raw'!$A$4:$F$4,0))*INDEX('Mapping cadres'!$B$1:$Z$616,MATCH($B587, 'Mapping cadres'!$B$1:$B$616,0), MATCH(AH$32,'Mapping cadres'!$B$1:$Z$1,0))</f>
        <v>0</v>
      </c>
      <c r="AI587" s="226">
        <f>INDEX('Uganda workforce data - raw'!$A$4:$F$619,MATCH($B587, 'Uganda workforce data - raw'!$B$4:$B$619,0), MATCH("Filled Female",'Uganda workforce data - raw'!$A$4:$F$4,0))*INDEX('Mapping cadres'!$B$1:$Z$616,MATCH($B587, 'Mapping cadres'!$B$1:$B$616,0), MATCH(AI$32,'Mapping cadres'!$B$1:$Z$1,0))</f>
        <v>0</v>
      </c>
      <c r="AJ587" s="226">
        <f>INDEX('Uganda workforce data - raw'!$A$4:$F$619,MATCH($B587, 'Uganda workforce data - raw'!$B$4:$B$619,0), MATCH("Filled Female",'Uganda workforce data - raw'!$A$4:$F$4,0))*INDEX('Mapping cadres'!$B$1:$Z$616,MATCH($B587, 'Mapping cadres'!$B$1:$B$616,0), MATCH(AJ$32,'Mapping cadres'!$B$1:$Z$1,0))</f>
        <v>0</v>
      </c>
      <c r="AK587" s="226">
        <f>INDEX('Uganda workforce data - raw'!$A$4:$F$619,MATCH($B587, 'Uganda workforce data - raw'!$B$4:$B$619,0), MATCH("Filled Female",'Uganda workforce data - raw'!$A$4:$F$4,0))*INDEX('Mapping cadres'!$B$1:$Z$616,MATCH($B587, 'Mapping cadres'!$B$1:$B$616,0), MATCH(AK$32,'Mapping cadres'!$B$1:$Z$1,0))</f>
        <v>0</v>
      </c>
      <c r="AL587" s="226">
        <f>INDEX('Uganda workforce data - raw'!$A$4:$F$619,MATCH($B587, 'Uganda workforce data - raw'!$B$4:$B$619,0), MATCH("Filled Female",'Uganda workforce data - raw'!$A$4:$F$4,0))*INDEX('Mapping cadres'!$B$1:$Z$616,MATCH($B587, 'Mapping cadres'!$B$1:$B$616,0), MATCH(AL$32,'Mapping cadres'!$B$1:$Z$1,0))</f>
        <v>0</v>
      </c>
      <c r="AM587" s="226">
        <f>INDEX('Uganda workforce data - raw'!$A$4:$F$619,MATCH($B587, 'Uganda workforce data - raw'!$B$4:$B$619,0), MATCH("Filled Female",'Uganda workforce data - raw'!$A$4:$F$4,0))*INDEX('Mapping cadres'!$B$1:$Z$616,MATCH($B587, 'Mapping cadres'!$B$1:$B$616,0), MATCH(AM$32,'Mapping cadres'!$B$1:$Z$1,0))</f>
        <v>0</v>
      </c>
      <c r="AN587" s="226">
        <f>INDEX('Uganda workforce data - raw'!$A$4:$F$619,MATCH($B587, 'Uganda workforce data - raw'!$B$4:$B$619,0), MATCH("Filled Female",'Uganda workforce data - raw'!$A$4:$F$4,0))*INDEX('Mapping cadres'!$B$1:$Z$616,MATCH($B587, 'Mapping cadres'!$B$1:$B$616,0), MATCH(AN$32,'Mapping cadres'!$B$1:$Z$1,0))</f>
        <v>0</v>
      </c>
      <c r="AO587" s="226">
        <f>INDEX('Uganda workforce data - raw'!$A$4:$F$619,MATCH($B587, 'Uganda workforce data - raw'!$B$4:$B$619,0), MATCH("Filled Female",'Uganda workforce data - raw'!$A$4:$F$4,0))*INDEX('Mapping cadres'!$B$1:$Z$616,MATCH($B587, 'Mapping cadres'!$B$1:$B$616,0), MATCH(AO$32,'Mapping cadres'!$B$1:$Z$1,0))</f>
        <v>0</v>
      </c>
      <c r="AP587" s="226">
        <f>INDEX('Uganda workforce data - raw'!$A$4:$F$619,MATCH($B587, 'Uganda workforce data - raw'!$B$4:$B$619,0), MATCH("Filled Female",'Uganda workforce data - raw'!$A$4:$F$4,0))*INDEX('Mapping cadres'!$B$1:$Z$616,MATCH($B587, 'Mapping cadres'!$B$1:$B$616,0), MATCH(AP$32,'Mapping cadres'!$B$1:$Z$1,0))</f>
        <v>0</v>
      </c>
      <c r="AQ587" s="226">
        <f>INDEX('Uganda workforce data - raw'!$A$4:$F$619,MATCH($B587, 'Uganda workforce data - raw'!$B$4:$B$619,0), MATCH("Filled Female",'Uganda workforce data - raw'!$A$4:$F$4,0))*INDEX('Mapping cadres'!$B$1:$Z$616,MATCH($B587, 'Mapping cadres'!$B$1:$B$616,0), MATCH(AQ$32,'Mapping cadres'!$B$1:$Z$1,0))</f>
        <v>0</v>
      </c>
      <c r="AR587" s="226">
        <f>INDEX('Uganda workforce data - raw'!$A$4:$F$619,MATCH($B587, 'Uganda workforce data - raw'!$B$4:$B$619,0), MATCH("Filled Female",'Uganda workforce data - raw'!$A$4:$F$4,0))*INDEX('Mapping cadres'!$B$1:$Z$616,MATCH($B587, 'Mapping cadres'!$B$1:$B$616,0), MATCH(AR$32,'Mapping cadres'!$B$1:$Z$1,0))</f>
        <v>0</v>
      </c>
      <c r="AS587" s="226">
        <f>INDEX('Uganda workforce data - raw'!$A$4:$F$619,MATCH($B587, 'Uganda workforce data - raw'!$B$4:$B$619,0), MATCH("Filled Female",'Uganda workforce data - raw'!$A$4:$F$4,0))*INDEX('Mapping cadres'!$B$1:$Z$616,MATCH($B587, 'Mapping cadres'!$B$1:$B$616,0), MATCH(AS$32,'Mapping cadres'!$B$1:$Z$1,0))</f>
        <v>0</v>
      </c>
      <c r="AT587" s="226">
        <f>INDEX('Uganda workforce data - raw'!$A$4:$F$619,MATCH($B587, 'Uganda workforce data - raw'!$B$4:$B$619,0), MATCH("Filled Female",'Uganda workforce data - raw'!$A$4:$F$4,0))*INDEX('Mapping cadres'!$B$1:$Z$616,MATCH($B587, 'Mapping cadres'!$B$1:$B$616,0), MATCH(AT$32,'Mapping cadres'!$B$1:$Z$1,0))</f>
        <v>0</v>
      </c>
      <c r="AU587" s="226">
        <f>INDEX('Uganda workforce data - raw'!$A$4:$F$619,MATCH($B587, 'Uganda workforce data - raw'!$B$4:$B$619,0), MATCH("Filled Female",'Uganda workforce data - raw'!$A$4:$F$4,0))*INDEX('Mapping cadres'!$B$1:$Z$616,MATCH($B587, 'Mapping cadres'!$B$1:$B$616,0), MATCH(AU$32,'Mapping cadres'!$B$1:$Z$1,0))</f>
        <v>0</v>
      </c>
      <c r="AV587" s="226">
        <f>INDEX('Uganda workforce data - raw'!$A$4:$F$619,MATCH($B587, 'Uganda workforce data - raw'!$B$4:$B$619,0), MATCH("Filled Female",'Uganda workforce data - raw'!$A$4:$F$4,0))*INDEX('Mapping cadres'!$B$1:$Z$616,MATCH($B587, 'Mapping cadres'!$B$1:$B$616,0), MATCH(AV$32,'Mapping cadres'!$B$1:$Z$1,0))</f>
        <v>0</v>
      </c>
      <c r="AW587" s="226">
        <f>INDEX('Uganda workforce data - raw'!$A$4:$F$619,MATCH($B587, 'Uganda workforce data - raw'!$B$4:$B$619,0), MATCH("Filled Female",'Uganda workforce data - raw'!$A$4:$F$4,0))*INDEX('Mapping cadres'!$B$1:$Z$616,MATCH($B587, 'Mapping cadres'!$B$1:$B$616,0), MATCH(AW$32,'Mapping cadres'!$B$1:$Z$1,0))</f>
        <v>0</v>
      </c>
      <c r="AX587" s="226">
        <f>INDEX('Uganda workforce data - raw'!$A$4:$F$619,MATCH($B587, 'Uganda workforce data - raw'!$B$4:$B$619,0), MATCH("Filled Female",'Uganda workforce data - raw'!$A$4:$F$4,0))*INDEX('Mapping cadres'!$B$1:$Z$616,MATCH($B587, 'Mapping cadres'!$B$1:$B$616,0), MATCH(AX$32,'Mapping cadres'!$B$1:$Z$1,0))</f>
        <v>0</v>
      </c>
      <c r="AY587" s="226">
        <f t="shared" si="197"/>
        <v>0</v>
      </c>
      <c r="AZ587" s="226">
        <f t="shared" si="198"/>
        <v>0</v>
      </c>
      <c r="BA587" s="226">
        <f t="shared" si="199"/>
        <v>239</v>
      </c>
      <c r="BB587" s="226">
        <f t="shared" si="200"/>
        <v>0</v>
      </c>
      <c r="BC587" s="226">
        <f t="shared" si="201"/>
        <v>0</v>
      </c>
      <c r="BD587" s="226">
        <f t="shared" si="202"/>
        <v>0</v>
      </c>
      <c r="BE587" s="226">
        <f t="shared" si="203"/>
        <v>0</v>
      </c>
      <c r="BF587" s="226">
        <f t="shared" si="204"/>
        <v>0</v>
      </c>
      <c r="BG587" s="226">
        <f t="shared" si="205"/>
        <v>0</v>
      </c>
      <c r="BH587" s="226">
        <f t="shared" si="206"/>
        <v>0</v>
      </c>
      <c r="BI587" s="226">
        <f t="shared" si="207"/>
        <v>0</v>
      </c>
      <c r="BJ587" s="226">
        <f t="shared" si="208"/>
        <v>0</v>
      </c>
      <c r="BK587" s="226">
        <f t="shared" si="209"/>
        <v>0</v>
      </c>
      <c r="BL587" s="226">
        <f t="shared" si="210"/>
        <v>0</v>
      </c>
      <c r="BM587" s="226">
        <f t="shared" si="211"/>
        <v>0</v>
      </c>
      <c r="BN587" s="226">
        <f t="shared" si="212"/>
        <v>0</v>
      </c>
      <c r="BO587" s="226">
        <f t="shared" si="213"/>
        <v>0</v>
      </c>
      <c r="BP587" s="226">
        <f t="shared" si="214"/>
        <v>0</v>
      </c>
      <c r="BQ587" s="226">
        <f t="shared" si="215"/>
        <v>0</v>
      </c>
      <c r="BR587" s="226">
        <f t="shared" si="216"/>
        <v>0</v>
      </c>
      <c r="BS587" s="226">
        <f t="shared" si="217"/>
        <v>0</v>
      </c>
      <c r="BT587" s="226">
        <f t="shared" si="218"/>
        <v>0</v>
      </c>
      <c r="BU587" s="226">
        <f t="shared" si="219"/>
        <v>0</v>
      </c>
      <c r="BV587" s="226">
        <f t="shared" si="220"/>
        <v>0</v>
      </c>
    </row>
    <row r="588" spans="1:74">
      <c r="A588" s="226">
        <v>556</v>
      </c>
      <c r="B588" s="226" t="s">
        <v>1853</v>
      </c>
      <c r="C588" s="226">
        <f>INDEX('Uganda workforce data - raw'!$A$4:$F$619,MATCH($B588, 'Uganda workforce data - raw'!$B$4:$B$619,0), MATCH("Filled Male",'Uganda workforce data - raw'!$A$4:$F$4,0))*INDEX('Mapping cadres'!$B$1:$Z$616,MATCH($B588, 'Mapping cadres'!$B$1:$B$616,0), MATCH(C$32,'Mapping cadres'!$B$1:$Z$1,0))</f>
        <v>0</v>
      </c>
      <c r="D588" s="226">
        <f>INDEX('Uganda workforce data - raw'!$A$4:$F$619,MATCH($B588, 'Uganda workforce data - raw'!$B$4:$B$619,0), MATCH("Filled Male",'Uganda workforce data - raw'!$A$4:$F$4,0))*INDEX('Mapping cadres'!$B$1:$Z$616,MATCH($B588, 'Mapping cadres'!$B$1:$B$616,0), MATCH(D$32,'Mapping cadres'!$B$1:$Z$1,0))</f>
        <v>0</v>
      </c>
      <c r="E588" s="226">
        <f>INDEX('Uganda workforce data - raw'!$A$4:$F$619,MATCH($B588, 'Uganda workforce data - raw'!$B$4:$B$619,0), MATCH("Filled Male",'Uganda workforce data - raw'!$A$4:$F$4,0))*INDEX('Mapping cadres'!$B$1:$Z$616,MATCH($B588, 'Mapping cadres'!$B$1:$B$616,0), MATCH(E$32,'Mapping cadres'!$B$1:$Z$1,0))</f>
        <v>0</v>
      </c>
      <c r="F588" s="226">
        <f>INDEX('Uganda workforce data - raw'!$A$4:$F$619,MATCH($B588, 'Uganda workforce data - raw'!$B$4:$B$619,0), MATCH("Filled Male",'Uganda workforce data - raw'!$A$4:$F$4,0))*INDEX('Mapping cadres'!$B$1:$Z$616,MATCH($B588, 'Mapping cadres'!$B$1:$B$616,0), MATCH(F$32,'Mapping cadres'!$B$1:$Z$1,0))</f>
        <v>0</v>
      </c>
      <c r="G588" s="226">
        <f>INDEX('Uganda workforce data - raw'!$A$4:$F$619,MATCH($B588, 'Uganda workforce data - raw'!$B$4:$B$619,0), MATCH("Filled Male",'Uganda workforce data - raw'!$A$4:$F$4,0))*INDEX('Mapping cadres'!$B$1:$Z$616,MATCH($B588, 'Mapping cadres'!$B$1:$B$616,0), MATCH(G$32,'Mapping cadres'!$B$1:$Z$1,0))</f>
        <v>0</v>
      </c>
      <c r="H588" s="226">
        <f>INDEX('Uganda workforce data - raw'!$A$4:$F$619,MATCH($B588, 'Uganda workforce data - raw'!$B$4:$B$619,0), MATCH("Filled Male",'Uganda workforce data - raw'!$A$4:$F$4,0))*INDEX('Mapping cadres'!$B$1:$Z$616,MATCH($B588, 'Mapping cadres'!$B$1:$B$616,0), MATCH(H$32,'Mapping cadres'!$B$1:$Z$1,0))</f>
        <v>50</v>
      </c>
      <c r="I588" s="226">
        <f>INDEX('Uganda workforce data - raw'!$A$4:$F$619,MATCH($B588, 'Uganda workforce data - raw'!$B$4:$B$619,0), MATCH("Filled Male",'Uganda workforce data - raw'!$A$4:$F$4,0))*INDEX('Mapping cadres'!$B$1:$Z$616,MATCH($B588, 'Mapping cadres'!$B$1:$B$616,0), MATCH(I$32,'Mapping cadres'!$B$1:$Z$1,0))</f>
        <v>0</v>
      </c>
      <c r="J588" s="226">
        <f>INDEX('Uganda workforce data - raw'!$A$4:$F$619,MATCH($B588, 'Uganda workforce data - raw'!$B$4:$B$619,0), MATCH("Filled Male",'Uganda workforce data - raw'!$A$4:$F$4,0))*INDEX('Mapping cadres'!$B$1:$Z$616,MATCH($B588, 'Mapping cadres'!$B$1:$B$616,0), MATCH(J$32,'Mapping cadres'!$B$1:$Z$1,0))</f>
        <v>0</v>
      </c>
      <c r="K588" s="226">
        <f>INDEX('Uganda workforce data - raw'!$A$4:$F$619,MATCH($B588, 'Uganda workforce data - raw'!$B$4:$B$619,0), MATCH("Filled Male",'Uganda workforce data - raw'!$A$4:$F$4,0))*INDEX('Mapping cadres'!$B$1:$Z$616,MATCH($B588, 'Mapping cadres'!$B$1:$B$616,0), MATCH(K$32,'Mapping cadres'!$B$1:$Z$1,0))</f>
        <v>0</v>
      </c>
      <c r="L588" s="226">
        <f>INDEX('Uganda workforce data - raw'!$A$4:$F$619,MATCH($B588, 'Uganda workforce data - raw'!$B$4:$B$619,0), MATCH("Filled Male",'Uganda workforce data - raw'!$A$4:$F$4,0))*INDEX('Mapping cadres'!$B$1:$Z$616,MATCH($B588, 'Mapping cadres'!$B$1:$B$616,0), MATCH(L$32,'Mapping cadres'!$B$1:$Z$1,0))</f>
        <v>0</v>
      </c>
      <c r="M588" s="226">
        <f>INDEX('Uganda workforce data - raw'!$A$4:$F$619,MATCH($B588, 'Uganda workforce data - raw'!$B$4:$B$619,0), MATCH("Filled Male",'Uganda workforce data - raw'!$A$4:$F$4,0))*INDEX('Mapping cadres'!$B$1:$Z$616,MATCH($B588, 'Mapping cadres'!$B$1:$B$616,0), MATCH(M$32,'Mapping cadres'!$B$1:$Z$1,0))</f>
        <v>0</v>
      </c>
      <c r="N588" s="226">
        <f>INDEX('Uganda workforce data - raw'!$A$4:$F$619,MATCH($B588, 'Uganda workforce data - raw'!$B$4:$B$619,0), MATCH("Filled Male",'Uganda workforce data - raw'!$A$4:$F$4,0))*INDEX('Mapping cadres'!$B$1:$Z$616,MATCH($B588, 'Mapping cadres'!$B$1:$B$616,0), MATCH(N$32,'Mapping cadres'!$B$1:$Z$1,0))</f>
        <v>0</v>
      </c>
      <c r="O588" s="226">
        <f>INDEX('Uganda workforce data - raw'!$A$4:$F$619,MATCH($B588, 'Uganda workforce data - raw'!$B$4:$B$619,0), MATCH("Filled Male",'Uganda workforce data - raw'!$A$4:$F$4,0))*INDEX('Mapping cadres'!$B$1:$Z$616,MATCH($B588, 'Mapping cadres'!$B$1:$B$616,0), MATCH(O$32,'Mapping cadres'!$B$1:$Z$1,0))</f>
        <v>0</v>
      </c>
      <c r="P588" s="226">
        <f>INDEX('Uganda workforce data - raw'!$A$4:$F$619,MATCH($B588, 'Uganda workforce data - raw'!$B$4:$B$619,0), MATCH("Filled Male",'Uganda workforce data - raw'!$A$4:$F$4,0))*INDEX('Mapping cadres'!$B$1:$Z$616,MATCH($B588, 'Mapping cadres'!$B$1:$B$616,0), MATCH(P$32,'Mapping cadres'!$B$1:$Z$1,0))</f>
        <v>0</v>
      </c>
      <c r="Q588" s="226">
        <f>INDEX('Uganda workforce data - raw'!$A$4:$F$619,MATCH($B588, 'Uganda workforce data - raw'!$B$4:$B$619,0), MATCH("Filled Male",'Uganda workforce data - raw'!$A$4:$F$4,0))*INDEX('Mapping cadres'!$B$1:$Z$616,MATCH($B588, 'Mapping cadres'!$B$1:$B$616,0), MATCH(Q$32,'Mapping cadres'!$B$1:$Z$1,0))</f>
        <v>0</v>
      </c>
      <c r="R588" s="226">
        <f>INDEX('Uganda workforce data - raw'!$A$4:$F$619,MATCH($B588, 'Uganda workforce data - raw'!$B$4:$B$619,0), MATCH("Filled Male",'Uganda workforce data - raw'!$A$4:$F$4,0))*INDEX('Mapping cadres'!$B$1:$Z$616,MATCH($B588, 'Mapping cadres'!$B$1:$B$616,0), MATCH(R$32,'Mapping cadres'!$B$1:$Z$1,0))</f>
        <v>0</v>
      </c>
      <c r="S588" s="226">
        <f>INDEX('Uganda workforce data - raw'!$A$4:$F$619,MATCH($B588, 'Uganda workforce data - raw'!$B$4:$B$619,0), MATCH("Filled Male",'Uganda workforce data - raw'!$A$4:$F$4,0))*INDEX('Mapping cadres'!$B$1:$Z$616,MATCH($B588, 'Mapping cadres'!$B$1:$B$616,0), MATCH(S$32,'Mapping cadres'!$B$1:$Z$1,0))</f>
        <v>0</v>
      </c>
      <c r="T588" s="226">
        <f>INDEX('Uganda workforce data - raw'!$A$4:$F$619,MATCH($B588, 'Uganda workforce data - raw'!$B$4:$B$619,0), MATCH("Filled Male",'Uganda workforce data - raw'!$A$4:$F$4,0))*INDEX('Mapping cadres'!$B$1:$Z$616,MATCH($B588, 'Mapping cadres'!$B$1:$B$616,0), MATCH(T$32,'Mapping cadres'!$B$1:$Z$1,0))</f>
        <v>0</v>
      </c>
      <c r="U588" s="226">
        <f>INDEX('Uganda workforce data - raw'!$A$4:$F$619,MATCH($B588, 'Uganda workforce data - raw'!$B$4:$B$619,0), MATCH("Filled Male",'Uganda workforce data - raw'!$A$4:$F$4,0))*INDEX('Mapping cadres'!$B$1:$Z$616,MATCH($B588, 'Mapping cadres'!$B$1:$B$616,0), MATCH(U$32,'Mapping cadres'!$B$1:$Z$1,0))</f>
        <v>0</v>
      </c>
      <c r="V588" s="226">
        <f>INDEX('Uganda workforce data - raw'!$A$4:$F$619,MATCH($B588, 'Uganda workforce data - raw'!$B$4:$B$619,0), MATCH("Filled Male",'Uganda workforce data - raw'!$A$4:$F$4,0))*INDEX('Mapping cadres'!$B$1:$Z$616,MATCH($B588, 'Mapping cadres'!$B$1:$B$616,0), MATCH(V$32,'Mapping cadres'!$B$1:$Z$1,0))</f>
        <v>0</v>
      </c>
      <c r="W588" s="226">
        <f>INDEX('Uganda workforce data - raw'!$A$4:$F$619,MATCH($B588, 'Uganda workforce data - raw'!$B$4:$B$619,0), MATCH("Filled Male",'Uganda workforce data - raw'!$A$4:$F$4,0))*INDEX('Mapping cadres'!$B$1:$Z$616,MATCH($B588, 'Mapping cadres'!$B$1:$B$616,0), MATCH(W$32,'Mapping cadres'!$B$1:$Z$1,0))</f>
        <v>0</v>
      </c>
      <c r="X588" s="226">
        <f>INDEX('Uganda workforce data - raw'!$A$4:$F$619,MATCH($B588, 'Uganda workforce data - raw'!$B$4:$B$619,0), MATCH("Filled Male",'Uganda workforce data - raw'!$A$4:$F$4,0))*INDEX('Mapping cadres'!$B$1:$Z$616,MATCH($B588, 'Mapping cadres'!$B$1:$B$616,0), MATCH(X$32,'Mapping cadres'!$B$1:$Z$1,0))</f>
        <v>0</v>
      </c>
      <c r="Y588" s="226">
        <f>INDEX('Uganda workforce data - raw'!$A$4:$F$619,MATCH($B588, 'Uganda workforce data - raw'!$B$4:$B$619,0), MATCH("Filled Male",'Uganda workforce data - raw'!$A$4:$F$4,0))*INDEX('Mapping cadres'!$B$1:$Z$616,MATCH($B588, 'Mapping cadres'!$B$1:$B$616,0), MATCH(Y$32,'Mapping cadres'!$B$1:$Z$1,0))</f>
        <v>0</v>
      </c>
      <c r="Z588" s="226">
        <f>INDEX('Uganda workforce data - raw'!$A$4:$F$619,MATCH($B588, 'Uganda workforce data - raw'!$B$4:$B$619,0), MATCH("Filled Male",'Uganda workforce data - raw'!$A$4:$F$4,0))*INDEX('Mapping cadres'!$B$1:$Z$616,MATCH($B588, 'Mapping cadres'!$B$1:$B$616,0), MATCH(Z$32,'Mapping cadres'!$B$1:$Z$1,0))</f>
        <v>0</v>
      </c>
      <c r="AA588" s="226">
        <f>INDEX('Uganda workforce data - raw'!$A$4:$F$619,MATCH($B588, 'Uganda workforce data - raw'!$B$4:$B$619,0), MATCH("Filled Female",'Uganda workforce data - raw'!$A$4:$F$4,0))*INDEX('Mapping cadres'!$B$1:$Z$616,MATCH($B588, 'Mapping cadres'!$B$1:$B$616,0), MATCH(AA$32,'Mapping cadres'!$B$1:$Z$1,0))</f>
        <v>0</v>
      </c>
      <c r="AB588" s="226">
        <f>INDEX('Uganda workforce data - raw'!$A$4:$F$619,MATCH($B588, 'Uganda workforce data - raw'!$B$4:$B$619,0), MATCH("Filled Female",'Uganda workforce data - raw'!$A$4:$F$4,0))*INDEX('Mapping cadres'!$B$1:$Z$616,MATCH($B588, 'Mapping cadres'!$B$1:$B$616,0), MATCH(AB$32,'Mapping cadres'!$B$1:$Z$1,0))</f>
        <v>0</v>
      </c>
      <c r="AC588" s="226">
        <f>INDEX('Uganda workforce data - raw'!$A$4:$F$619,MATCH($B588, 'Uganda workforce data - raw'!$B$4:$B$619,0), MATCH("Filled Female",'Uganda workforce data - raw'!$A$4:$F$4,0))*INDEX('Mapping cadres'!$B$1:$Z$616,MATCH($B588, 'Mapping cadres'!$B$1:$B$616,0), MATCH(AC$32,'Mapping cadres'!$B$1:$Z$1,0))</f>
        <v>0</v>
      </c>
      <c r="AD588" s="226">
        <f>INDEX('Uganda workforce data - raw'!$A$4:$F$619,MATCH($B588, 'Uganda workforce data - raw'!$B$4:$B$619,0), MATCH("Filled Female",'Uganda workforce data - raw'!$A$4:$F$4,0))*INDEX('Mapping cadres'!$B$1:$Z$616,MATCH($B588, 'Mapping cadres'!$B$1:$B$616,0), MATCH(AD$32,'Mapping cadres'!$B$1:$Z$1,0))</f>
        <v>0</v>
      </c>
      <c r="AE588" s="226">
        <f>INDEX('Uganda workforce data - raw'!$A$4:$F$619,MATCH($B588, 'Uganda workforce data - raw'!$B$4:$B$619,0), MATCH("Filled Female",'Uganda workforce data - raw'!$A$4:$F$4,0))*INDEX('Mapping cadres'!$B$1:$Z$616,MATCH($B588, 'Mapping cadres'!$B$1:$B$616,0), MATCH(AE$32,'Mapping cadres'!$B$1:$Z$1,0))</f>
        <v>0</v>
      </c>
      <c r="AF588" s="226">
        <f>INDEX('Uganda workforce data - raw'!$A$4:$F$619,MATCH($B588, 'Uganda workforce data - raw'!$B$4:$B$619,0), MATCH("Filled Female",'Uganda workforce data - raw'!$A$4:$F$4,0))*INDEX('Mapping cadres'!$B$1:$Z$616,MATCH($B588, 'Mapping cadres'!$B$1:$B$616,0), MATCH(AF$32,'Mapping cadres'!$B$1:$Z$1,0))</f>
        <v>62</v>
      </c>
      <c r="AG588" s="226">
        <f>INDEX('Uganda workforce data - raw'!$A$4:$F$619,MATCH($B588, 'Uganda workforce data - raw'!$B$4:$B$619,0), MATCH("Filled Female",'Uganda workforce data - raw'!$A$4:$F$4,0))*INDEX('Mapping cadres'!$B$1:$Z$616,MATCH($B588, 'Mapping cadres'!$B$1:$B$616,0), MATCH(AG$32,'Mapping cadres'!$B$1:$Z$1,0))</f>
        <v>0</v>
      </c>
      <c r="AH588" s="226">
        <f>INDEX('Uganda workforce data - raw'!$A$4:$F$619,MATCH($B588, 'Uganda workforce data - raw'!$B$4:$B$619,0), MATCH("Filled Female",'Uganda workforce data - raw'!$A$4:$F$4,0))*INDEX('Mapping cadres'!$B$1:$Z$616,MATCH($B588, 'Mapping cadres'!$B$1:$B$616,0), MATCH(AH$32,'Mapping cadres'!$B$1:$Z$1,0))</f>
        <v>0</v>
      </c>
      <c r="AI588" s="226">
        <f>INDEX('Uganda workforce data - raw'!$A$4:$F$619,MATCH($B588, 'Uganda workforce data - raw'!$B$4:$B$619,0), MATCH("Filled Female",'Uganda workforce data - raw'!$A$4:$F$4,0))*INDEX('Mapping cadres'!$B$1:$Z$616,MATCH($B588, 'Mapping cadres'!$B$1:$B$616,0), MATCH(AI$32,'Mapping cadres'!$B$1:$Z$1,0))</f>
        <v>0</v>
      </c>
      <c r="AJ588" s="226">
        <f>INDEX('Uganda workforce data - raw'!$A$4:$F$619,MATCH($B588, 'Uganda workforce data - raw'!$B$4:$B$619,0), MATCH("Filled Female",'Uganda workforce data - raw'!$A$4:$F$4,0))*INDEX('Mapping cadres'!$B$1:$Z$616,MATCH($B588, 'Mapping cadres'!$B$1:$B$616,0), MATCH(AJ$32,'Mapping cadres'!$B$1:$Z$1,0))</f>
        <v>0</v>
      </c>
      <c r="AK588" s="226">
        <f>INDEX('Uganda workforce data - raw'!$A$4:$F$619,MATCH($B588, 'Uganda workforce data - raw'!$B$4:$B$619,0), MATCH("Filled Female",'Uganda workforce data - raw'!$A$4:$F$4,0))*INDEX('Mapping cadres'!$B$1:$Z$616,MATCH($B588, 'Mapping cadres'!$B$1:$B$616,0), MATCH(AK$32,'Mapping cadres'!$B$1:$Z$1,0))</f>
        <v>0</v>
      </c>
      <c r="AL588" s="226">
        <f>INDEX('Uganda workforce data - raw'!$A$4:$F$619,MATCH($B588, 'Uganda workforce data - raw'!$B$4:$B$619,0), MATCH("Filled Female",'Uganda workforce data - raw'!$A$4:$F$4,0))*INDEX('Mapping cadres'!$B$1:$Z$616,MATCH($B588, 'Mapping cadres'!$B$1:$B$616,0), MATCH(AL$32,'Mapping cadres'!$B$1:$Z$1,0))</f>
        <v>0</v>
      </c>
      <c r="AM588" s="226">
        <f>INDEX('Uganda workforce data - raw'!$A$4:$F$619,MATCH($B588, 'Uganda workforce data - raw'!$B$4:$B$619,0), MATCH("Filled Female",'Uganda workforce data - raw'!$A$4:$F$4,0))*INDEX('Mapping cadres'!$B$1:$Z$616,MATCH($B588, 'Mapping cadres'!$B$1:$B$616,0), MATCH(AM$32,'Mapping cadres'!$B$1:$Z$1,0))</f>
        <v>0</v>
      </c>
      <c r="AN588" s="226">
        <f>INDEX('Uganda workforce data - raw'!$A$4:$F$619,MATCH($B588, 'Uganda workforce data - raw'!$B$4:$B$619,0), MATCH("Filled Female",'Uganda workforce data - raw'!$A$4:$F$4,0))*INDEX('Mapping cadres'!$B$1:$Z$616,MATCH($B588, 'Mapping cadres'!$B$1:$B$616,0), MATCH(AN$32,'Mapping cadres'!$B$1:$Z$1,0))</f>
        <v>0</v>
      </c>
      <c r="AO588" s="226">
        <f>INDEX('Uganda workforce data - raw'!$A$4:$F$619,MATCH($B588, 'Uganda workforce data - raw'!$B$4:$B$619,0), MATCH("Filled Female",'Uganda workforce data - raw'!$A$4:$F$4,0))*INDEX('Mapping cadres'!$B$1:$Z$616,MATCH($B588, 'Mapping cadres'!$B$1:$B$616,0), MATCH(AO$32,'Mapping cadres'!$B$1:$Z$1,0))</f>
        <v>0</v>
      </c>
      <c r="AP588" s="226">
        <f>INDEX('Uganda workforce data - raw'!$A$4:$F$619,MATCH($B588, 'Uganda workforce data - raw'!$B$4:$B$619,0), MATCH("Filled Female",'Uganda workforce data - raw'!$A$4:$F$4,0))*INDEX('Mapping cadres'!$B$1:$Z$616,MATCH($B588, 'Mapping cadres'!$B$1:$B$616,0), MATCH(AP$32,'Mapping cadres'!$B$1:$Z$1,0))</f>
        <v>0</v>
      </c>
      <c r="AQ588" s="226">
        <f>INDEX('Uganda workforce data - raw'!$A$4:$F$619,MATCH($B588, 'Uganda workforce data - raw'!$B$4:$B$619,0), MATCH("Filled Female",'Uganda workforce data - raw'!$A$4:$F$4,0))*INDEX('Mapping cadres'!$B$1:$Z$616,MATCH($B588, 'Mapping cadres'!$B$1:$B$616,0), MATCH(AQ$32,'Mapping cadres'!$B$1:$Z$1,0))</f>
        <v>0</v>
      </c>
      <c r="AR588" s="226">
        <f>INDEX('Uganda workforce data - raw'!$A$4:$F$619,MATCH($B588, 'Uganda workforce data - raw'!$B$4:$B$619,0), MATCH("Filled Female",'Uganda workforce data - raw'!$A$4:$F$4,0))*INDEX('Mapping cadres'!$B$1:$Z$616,MATCH($B588, 'Mapping cadres'!$B$1:$B$616,0), MATCH(AR$32,'Mapping cadres'!$B$1:$Z$1,0))</f>
        <v>0</v>
      </c>
      <c r="AS588" s="226">
        <f>INDEX('Uganda workforce data - raw'!$A$4:$F$619,MATCH($B588, 'Uganda workforce data - raw'!$B$4:$B$619,0), MATCH("Filled Female",'Uganda workforce data - raw'!$A$4:$F$4,0))*INDEX('Mapping cadres'!$B$1:$Z$616,MATCH($B588, 'Mapping cadres'!$B$1:$B$616,0), MATCH(AS$32,'Mapping cadres'!$B$1:$Z$1,0))</f>
        <v>0</v>
      </c>
      <c r="AT588" s="226">
        <f>INDEX('Uganda workforce data - raw'!$A$4:$F$619,MATCH($B588, 'Uganda workforce data - raw'!$B$4:$B$619,0), MATCH("Filled Female",'Uganda workforce data - raw'!$A$4:$F$4,0))*INDEX('Mapping cadres'!$B$1:$Z$616,MATCH($B588, 'Mapping cadres'!$B$1:$B$616,0), MATCH(AT$32,'Mapping cadres'!$B$1:$Z$1,0))</f>
        <v>0</v>
      </c>
      <c r="AU588" s="226">
        <f>INDEX('Uganda workforce data - raw'!$A$4:$F$619,MATCH($B588, 'Uganda workforce data - raw'!$B$4:$B$619,0), MATCH("Filled Female",'Uganda workforce data - raw'!$A$4:$F$4,0))*INDEX('Mapping cadres'!$B$1:$Z$616,MATCH($B588, 'Mapping cadres'!$B$1:$B$616,0), MATCH(AU$32,'Mapping cadres'!$B$1:$Z$1,0))</f>
        <v>0</v>
      </c>
      <c r="AV588" s="226">
        <f>INDEX('Uganda workforce data - raw'!$A$4:$F$619,MATCH($B588, 'Uganda workforce data - raw'!$B$4:$B$619,0), MATCH("Filled Female",'Uganda workforce data - raw'!$A$4:$F$4,0))*INDEX('Mapping cadres'!$B$1:$Z$616,MATCH($B588, 'Mapping cadres'!$B$1:$B$616,0), MATCH(AV$32,'Mapping cadres'!$B$1:$Z$1,0))</f>
        <v>0</v>
      </c>
      <c r="AW588" s="226">
        <f>INDEX('Uganda workforce data - raw'!$A$4:$F$619,MATCH($B588, 'Uganda workforce data - raw'!$B$4:$B$619,0), MATCH("Filled Female",'Uganda workforce data - raw'!$A$4:$F$4,0))*INDEX('Mapping cadres'!$B$1:$Z$616,MATCH($B588, 'Mapping cadres'!$B$1:$B$616,0), MATCH(AW$32,'Mapping cadres'!$B$1:$Z$1,0))</f>
        <v>0</v>
      </c>
      <c r="AX588" s="226">
        <f>INDEX('Uganda workforce data - raw'!$A$4:$F$619,MATCH($B588, 'Uganda workforce data - raw'!$B$4:$B$619,0), MATCH("Filled Female",'Uganda workforce data - raw'!$A$4:$F$4,0))*INDEX('Mapping cadres'!$B$1:$Z$616,MATCH($B588, 'Mapping cadres'!$B$1:$B$616,0), MATCH(AX$32,'Mapping cadres'!$B$1:$Z$1,0))</f>
        <v>0</v>
      </c>
      <c r="AY588" s="226">
        <f t="shared" si="197"/>
        <v>0</v>
      </c>
      <c r="AZ588" s="226">
        <f t="shared" si="198"/>
        <v>0</v>
      </c>
      <c r="BA588" s="226">
        <f t="shared" si="199"/>
        <v>0</v>
      </c>
      <c r="BB588" s="226">
        <f t="shared" si="200"/>
        <v>0</v>
      </c>
      <c r="BC588" s="226">
        <f t="shared" si="201"/>
        <v>0</v>
      </c>
      <c r="BD588" s="226">
        <f t="shared" si="202"/>
        <v>112</v>
      </c>
      <c r="BE588" s="226">
        <f t="shared" si="203"/>
        <v>0</v>
      </c>
      <c r="BF588" s="226">
        <f t="shared" si="204"/>
        <v>0</v>
      </c>
      <c r="BG588" s="226">
        <f t="shared" si="205"/>
        <v>0</v>
      </c>
      <c r="BH588" s="226">
        <f t="shared" si="206"/>
        <v>0</v>
      </c>
      <c r="BI588" s="226">
        <f t="shared" si="207"/>
        <v>0</v>
      </c>
      <c r="BJ588" s="226">
        <f t="shared" si="208"/>
        <v>0</v>
      </c>
      <c r="BK588" s="226">
        <f t="shared" si="209"/>
        <v>0</v>
      </c>
      <c r="BL588" s="226">
        <f t="shared" si="210"/>
        <v>0</v>
      </c>
      <c r="BM588" s="226">
        <f t="shared" si="211"/>
        <v>0</v>
      </c>
      <c r="BN588" s="226">
        <f t="shared" si="212"/>
        <v>0</v>
      </c>
      <c r="BO588" s="226">
        <f t="shared" si="213"/>
        <v>0</v>
      </c>
      <c r="BP588" s="226">
        <f t="shared" si="214"/>
        <v>0</v>
      </c>
      <c r="BQ588" s="226">
        <f t="shared" si="215"/>
        <v>0</v>
      </c>
      <c r="BR588" s="226">
        <f t="shared" si="216"/>
        <v>0</v>
      </c>
      <c r="BS588" s="226">
        <f t="shared" si="217"/>
        <v>0</v>
      </c>
      <c r="BT588" s="226">
        <f t="shared" si="218"/>
        <v>0</v>
      </c>
      <c r="BU588" s="226">
        <f t="shared" si="219"/>
        <v>0</v>
      </c>
      <c r="BV588" s="226">
        <f t="shared" si="220"/>
        <v>0</v>
      </c>
    </row>
    <row r="589" spans="1:74">
      <c r="A589" s="226">
        <v>557</v>
      </c>
      <c r="B589" s="226" t="s">
        <v>1854</v>
      </c>
      <c r="C589" s="226">
        <f>INDEX('Uganda workforce data - raw'!$A$4:$F$619,MATCH($B589, 'Uganda workforce data - raw'!$B$4:$B$619,0), MATCH("Filled Male",'Uganda workforce data - raw'!$A$4:$F$4,0))*INDEX('Mapping cadres'!$B$1:$Z$616,MATCH($B589, 'Mapping cadres'!$B$1:$B$616,0), MATCH(C$32,'Mapping cadres'!$B$1:$Z$1,0))</f>
        <v>4</v>
      </c>
      <c r="D589" s="226">
        <f>INDEX('Uganda workforce data - raw'!$A$4:$F$619,MATCH($B589, 'Uganda workforce data - raw'!$B$4:$B$619,0), MATCH("Filled Male",'Uganda workforce data - raw'!$A$4:$F$4,0))*INDEX('Mapping cadres'!$B$1:$Z$616,MATCH($B589, 'Mapping cadres'!$B$1:$B$616,0), MATCH(D$32,'Mapping cadres'!$B$1:$Z$1,0))</f>
        <v>0</v>
      </c>
      <c r="E589" s="226">
        <f>INDEX('Uganda workforce data - raw'!$A$4:$F$619,MATCH($B589, 'Uganda workforce data - raw'!$B$4:$B$619,0), MATCH("Filled Male",'Uganda workforce data - raw'!$A$4:$F$4,0))*INDEX('Mapping cadres'!$B$1:$Z$616,MATCH($B589, 'Mapping cadres'!$B$1:$B$616,0), MATCH(E$32,'Mapping cadres'!$B$1:$Z$1,0))</f>
        <v>0</v>
      </c>
      <c r="F589" s="226">
        <f>INDEX('Uganda workforce data - raw'!$A$4:$F$619,MATCH($B589, 'Uganda workforce data - raw'!$B$4:$B$619,0), MATCH("Filled Male",'Uganda workforce data - raw'!$A$4:$F$4,0))*INDEX('Mapping cadres'!$B$1:$Z$616,MATCH($B589, 'Mapping cadres'!$B$1:$B$616,0), MATCH(F$32,'Mapping cadres'!$B$1:$Z$1,0))</f>
        <v>0</v>
      </c>
      <c r="G589" s="226">
        <f>INDEX('Uganda workforce data - raw'!$A$4:$F$619,MATCH($B589, 'Uganda workforce data - raw'!$B$4:$B$619,0), MATCH("Filled Male",'Uganda workforce data - raw'!$A$4:$F$4,0))*INDEX('Mapping cadres'!$B$1:$Z$616,MATCH($B589, 'Mapping cadres'!$B$1:$B$616,0), MATCH(G$32,'Mapping cadres'!$B$1:$Z$1,0))</f>
        <v>0</v>
      </c>
      <c r="H589" s="226">
        <f>INDEX('Uganda workforce data - raw'!$A$4:$F$619,MATCH($B589, 'Uganda workforce data - raw'!$B$4:$B$619,0), MATCH("Filled Male",'Uganda workforce data - raw'!$A$4:$F$4,0))*INDEX('Mapping cadres'!$B$1:$Z$616,MATCH($B589, 'Mapping cadres'!$B$1:$B$616,0), MATCH(H$32,'Mapping cadres'!$B$1:$Z$1,0))</f>
        <v>0</v>
      </c>
      <c r="I589" s="226">
        <f>INDEX('Uganda workforce data - raw'!$A$4:$F$619,MATCH($B589, 'Uganda workforce data - raw'!$B$4:$B$619,0), MATCH("Filled Male",'Uganda workforce data - raw'!$A$4:$F$4,0))*INDEX('Mapping cadres'!$B$1:$Z$616,MATCH($B589, 'Mapping cadres'!$B$1:$B$616,0), MATCH(I$32,'Mapping cadres'!$B$1:$Z$1,0))</f>
        <v>0</v>
      </c>
      <c r="J589" s="226">
        <f>INDEX('Uganda workforce data - raw'!$A$4:$F$619,MATCH($B589, 'Uganda workforce data - raw'!$B$4:$B$619,0), MATCH("Filled Male",'Uganda workforce data - raw'!$A$4:$F$4,0))*INDEX('Mapping cadres'!$B$1:$Z$616,MATCH($B589, 'Mapping cadres'!$B$1:$B$616,0), MATCH(J$32,'Mapping cadres'!$B$1:$Z$1,0))</f>
        <v>0</v>
      </c>
      <c r="K589" s="226">
        <f>INDEX('Uganda workforce data - raw'!$A$4:$F$619,MATCH($B589, 'Uganda workforce data - raw'!$B$4:$B$619,0), MATCH("Filled Male",'Uganda workforce data - raw'!$A$4:$F$4,0))*INDEX('Mapping cadres'!$B$1:$Z$616,MATCH($B589, 'Mapping cadres'!$B$1:$B$616,0), MATCH(K$32,'Mapping cadres'!$B$1:$Z$1,0))</f>
        <v>0</v>
      </c>
      <c r="L589" s="226">
        <f>INDEX('Uganda workforce data - raw'!$A$4:$F$619,MATCH($B589, 'Uganda workforce data - raw'!$B$4:$B$619,0), MATCH("Filled Male",'Uganda workforce data - raw'!$A$4:$F$4,0))*INDEX('Mapping cadres'!$B$1:$Z$616,MATCH($B589, 'Mapping cadres'!$B$1:$B$616,0), MATCH(L$32,'Mapping cadres'!$B$1:$Z$1,0))</f>
        <v>0</v>
      </c>
      <c r="M589" s="226">
        <f>INDEX('Uganda workforce data - raw'!$A$4:$F$619,MATCH($B589, 'Uganda workforce data - raw'!$B$4:$B$619,0), MATCH("Filled Male",'Uganda workforce data - raw'!$A$4:$F$4,0))*INDEX('Mapping cadres'!$B$1:$Z$616,MATCH($B589, 'Mapping cadres'!$B$1:$B$616,0), MATCH(M$32,'Mapping cadres'!$B$1:$Z$1,0))</f>
        <v>0</v>
      </c>
      <c r="N589" s="226">
        <f>INDEX('Uganda workforce data - raw'!$A$4:$F$619,MATCH($B589, 'Uganda workforce data - raw'!$B$4:$B$619,0), MATCH("Filled Male",'Uganda workforce data - raw'!$A$4:$F$4,0))*INDEX('Mapping cadres'!$B$1:$Z$616,MATCH($B589, 'Mapping cadres'!$B$1:$B$616,0), MATCH(N$32,'Mapping cadres'!$B$1:$Z$1,0))</f>
        <v>0</v>
      </c>
      <c r="O589" s="226">
        <f>INDEX('Uganda workforce data - raw'!$A$4:$F$619,MATCH($B589, 'Uganda workforce data - raw'!$B$4:$B$619,0), MATCH("Filled Male",'Uganda workforce data - raw'!$A$4:$F$4,0))*INDEX('Mapping cadres'!$B$1:$Z$616,MATCH($B589, 'Mapping cadres'!$B$1:$B$616,0), MATCH(O$32,'Mapping cadres'!$B$1:$Z$1,0))</f>
        <v>0</v>
      </c>
      <c r="P589" s="226">
        <f>INDEX('Uganda workforce data - raw'!$A$4:$F$619,MATCH($B589, 'Uganda workforce data - raw'!$B$4:$B$619,0), MATCH("Filled Male",'Uganda workforce data - raw'!$A$4:$F$4,0))*INDEX('Mapping cadres'!$B$1:$Z$616,MATCH($B589, 'Mapping cadres'!$B$1:$B$616,0), MATCH(P$32,'Mapping cadres'!$B$1:$Z$1,0))</f>
        <v>0</v>
      </c>
      <c r="Q589" s="226">
        <f>INDEX('Uganda workforce data - raw'!$A$4:$F$619,MATCH($B589, 'Uganda workforce data - raw'!$B$4:$B$619,0), MATCH("Filled Male",'Uganda workforce data - raw'!$A$4:$F$4,0))*INDEX('Mapping cadres'!$B$1:$Z$616,MATCH($B589, 'Mapping cadres'!$B$1:$B$616,0), MATCH(Q$32,'Mapping cadres'!$B$1:$Z$1,0))</f>
        <v>0</v>
      </c>
      <c r="R589" s="226">
        <f>INDEX('Uganda workforce data - raw'!$A$4:$F$619,MATCH($B589, 'Uganda workforce data - raw'!$B$4:$B$619,0), MATCH("Filled Male",'Uganda workforce data - raw'!$A$4:$F$4,0))*INDEX('Mapping cadres'!$B$1:$Z$616,MATCH($B589, 'Mapping cadres'!$B$1:$B$616,0), MATCH(R$32,'Mapping cadres'!$B$1:$Z$1,0))</f>
        <v>0</v>
      </c>
      <c r="S589" s="226">
        <f>INDEX('Uganda workforce data - raw'!$A$4:$F$619,MATCH($B589, 'Uganda workforce data - raw'!$B$4:$B$619,0), MATCH("Filled Male",'Uganda workforce data - raw'!$A$4:$F$4,0))*INDEX('Mapping cadres'!$B$1:$Z$616,MATCH($B589, 'Mapping cadres'!$B$1:$B$616,0), MATCH(S$32,'Mapping cadres'!$B$1:$Z$1,0))</f>
        <v>0</v>
      </c>
      <c r="T589" s="226">
        <f>INDEX('Uganda workforce data - raw'!$A$4:$F$619,MATCH($B589, 'Uganda workforce data - raw'!$B$4:$B$619,0), MATCH("Filled Male",'Uganda workforce data - raw'!$A$4:$F$4,0))*INDEX('Mapping cadres'!$B$1:$Z$616,MATCH($B589, 'Mapping cadres'!$B$1:$B$616,0), MATCH(T$32,'Mapping cadres'!$B$1:$Z$1,0))</f>
        <v>0</v>
      </c>
      <c r="U589" s="226">
        <f>INDEX('Uganda workforce data - raw'!$A$4:$F$619,MATCH($B589, 'Uganda workforce data - raw'!$B$4:$B$619,0), MATCH("Filled Male",'Uganda workforce data - raw'!$A$4:$F$4,0))*INDEX('Mapping cadres'!$B$1:$Z$616,MATCH($B589, 'Mapping cadres'!$B$1:$B$616,0), MATCH(U$32,'Mapping cadres'!$B$1:$Z$1,0))</f>
        <v>0</v>
      </c>
      <c r="V589" s="226">
        <f>INDEX('Uganda workforce data - raw'!$A$4:$F$619,MATCH($B589, 'Uganda workforce data - raw'!$B$4:$B$619,0), MATCH("Filled Male",'Uganda workforce data - raw'!$A$4:$F$4,0))*INDEX('Mapping cadres'!$B$1:$Z$616,MATCH($B589, 'Mapping cadres'!$B$1:$B$616,0), MATCH(V$32,'Mapping cadres'!$B$1:$Z$1,0))</f>
        <v>0</v>
      </c>
      <c r="W589" s="226">
        <f>INDEX('Uganda workforce data - raw'!$A$4:$F$619,MATCH($B589, 'Uganda workforce data - raw'!$B$4:$B$619,0), MATCH("Filled Male",'Uganda workforce data - raw'!$A$4:$F$4,0))*INDEX('Mapping cadres'!$B$1:$Z$616,MATCH($B589, 'Mapping cadres'!$B$1:$B$616,0), MATCH(W$32,'Mapping cadres'!$B$1:$Z$1,0))</f>
        <v>0</v>
      </c>
      <c r="X589" s="226">
        <f>INDEX('Uganda workforce data - raw'!$A$4:$F$619,MATCH($B589, 'Uganda workforce data - raw'!$B$4:$B$619,0), MATCH("Filled Male",'Uganda workforce data - raw'!$A$4:$F$4,0))*INDEX('Mapping cadres'!$B$1:$Z$616,MATCH($B589, 'Mapping cadres'!$B$1:$B$616,0), MATCH(X$32,'Mapping cadres'!$B$1:$Z$1,0))</f>
        <v>0</v>
      </c>
      <c r="Y589" s="226">
        <f>INDEX('Uganda workforce data - raw'!$A$4:$F$619,MATCH($B589, 'Uganda workforce data - raw'!$B$4:$B$619,0), MATCH("Filled Male",'Uganda workforce data - raw'!$A$4:$F$4,0))*INDEX('Mapping cadres'!$B$1:$Z$616,MATCH($B589, 'Mapping cadres'!$B$1:$B$616,0), MATCH(Y$32,'Mapping cadres'!$B$1:$Z$1,0))</f>
        <v>0</v>
      </c>
      <c r="Z589" s="226">
        <f>INDEX('Uganda workforce data - raw'!$A$4:$F$619,MATCH($B589, 'Uganda workforce data - raw'!$B$4:$B$619,0), MATCH("Filled Male",'Uganda workforce data - raw'!$A$4:$F$4,0))*INDEX('Mapping cadres'!$B$1:$Z$616,MATCH($B589, 'Mapping cadres'!$B$1:$B$616,0), MATCH(Z$32,'Mapping cadres'!$B$1:$Z$1,0))</f>
        <v>0</v>
      </c>
      <c r="AA589" s="226">
        <f>INDEX('Uganda workforce data - raw'!$A$4:$F$619,MATCH($B589, 'Uganda workforce data - raw'!$B$4:$B$619,0), MATCH("Filled Female",'Uganda workforce data - raw'!$A$4:$F$4,0))*INDEX('Mapping cadres'!$B$1:$Z$616,MATCH($B589, 'Mapping cadres'!$B$1:$B$616,0), MATCH(AA$32,'Mapping cadres'!$B$1:$Z$1,0))</f>
        <v>0</v>
      </c>
      <c r="AB589" s="226">
        <f>INDEX('Uganda workforce data - raw'!$A$4:$F$619,MATCH($B589, 'Uganda workforce data - raw'!$B$4:$B$619,0), MATCH("Filled Female",'Uganda workforce data - raw'!$A$4:$F$4,0))*INDEX('Mapping cadres'!$B$1:$Z$616,MATCH($B589, 'Mapping cadres'!$B$1:$B$616,0), MATCH(AB$32,'Mapping cadres'!$B$1:$Z$1,0))</f>
        <v>0</v>
      </c>
      <c r="AC589" s="226">
        <f>INDEX('Uganda workforce data - raw'!$A$4:$F$619,MATCH($B589, 'Uganda workforce data - raw'!$B$4:$B$619,0), MATCH("Filled Female",'Uganda workforce data - raw'!$A$4:$F$4,0))*INDEX('Mapping cadres'!$B$1:$Z$616,MATCH($B589, 'Mapping cadres'!$B$1:$B$616,0), MATCH(AC$32,'Mapping cadres'!$B$1:$Z$1,0))</f>
        <v>0</v>
      </c>
      <c r="AD589" s="226">
        <f>INDEX('Uganda workforce data - raw'!$A$4:$F$619,MATCH($B589, 'Uganda workforce data - raw'!$B$4:$B$619,0), MATCH("Filled Female",'Uganda workforce data - raw'!$A$4:$F$4,0))*INDEX('Mapping cadres'!$B$1:$Z$616,MATCH($B589, 'Mapping cadres'!$B$1:$B$616,0), MATCH(AD$32,'Mapping cadres'!$B$1:$Z$1,0))</f>
        <v>0</v>
      </c>
      <c r="AE589" s="226">
        <f>INDEX('Uganda workforce data - raw'!$A$4:$F$619,MATCH($B589, 'Uganda workforce data - raw'!$B$4:$B$619,0), MATCH("Filled Female",'Uganda workforce data - raw'!$A$4:$F$4,0))*INDEX('Mapping cadres'!$B$1:$Z$616,MATCH($B589, 'Mapping cadres'!$B$1:$B$616,0), MATCH(AE$32,'Mapping cadres'!$B$1:$Z$1,0))</f>
        <v>0</v>
      </c>
      <c r="AF589" s="226">
        <f>INDEX('Uganda workforce data - raw'!$A$4:$F$619,MATCH($B589, 'Uganda workforce data - raw'!$B$4:$B$619,0), MATCH("Filled Female",'Uganda workforce data - raw'!$A$4:$F$4,0))*INDEX('Mapping cadres'!$B$1:$Z$616,MATCH($B589, 'Mapping cadres'!$B$1:$B$616,0), MATCH(AF$32,'Mapping cadres'!$B$1:$Z$1,0))</f>
        <v>0</v>
      </c>
      <c r="AG589" s="226">
        <f>INDEX('Uganda workforce data - raw'!$A$4:$F$619,MATCH($B589, 'Uganda workforce data - raw'!$B$4:$B$619,0), MATCH("Filled Female",'Uganda workforce data - raw'!$A$4:$F$4,0))*INDEX('Mapping cadres'!$B$1:$Z$616,MATCH($B589, 'Mapping cadres'!$B$1:$B$616,0), MATCH(AG$32,'Mapping cadres'!$B$1:$Z$1,0))</f>
        <v>0</v>
      </c>
      <c r="AH589" s="226">
        <f>INDEX('Uganda workforce data - raw'!$A$4:$F$619,MATCH($B589, 'Uganda workforce data - raw'!$B$4:$B$619,0), MATCH("Filled Female",'Uganda workforce data - raw'!$A$4:$F$4,0))*INDEX('Mapping cadres'!$B$1:$Z$616,MATCH($B589, 'Mapping cadres'!$B$1:$B$616,0), MATCH(AH$32,'Mapping cadres'!$B$1:$Z$1,0))</f>
        <v>0</v>
      </c>
      <c r="AI589" s="226">
        <f>INDEX('Uganda workforce data - raw'!$A$4:$F$619,MATCH($B589, 'Uganda workforce data - raw'!$B$4:$B$619,0), MATCH("Filled Female",'Uganda workforce data - raw'!$A$4:$F$4,0))*INDEX('Mapping cadres'!$B$1:$Z$616,MATCH($B589, 'Mapping cadres'!$B$1:$B$616,0), MATCH(AI$32,'Mapping cadres'!$B$1:$Z$1,0))</f>
        <v>0</v>
      </c>
      <c r="AJ589" s="226">
        <f>INDEX('Uganda workforce data - raw'!$A$4:$F$619,MATCH($B589, 'Uganda workforce data - raw'!$B$4:$B$619,0), MATCH("Filled Female",'Uganda workforce data - raw'!$A$4:$F$4,0))*INDEX('Mapping cadres'!$B$1:$Z$616,MATCH($B589, 'Mapping cadres'!$B$1:$B$616,0), MATCH(AJ$32,'Mapping cadres'!$B$1:$Z$1,0))</f>
        <v>0</v>
      </c>
      <c r="AK589" s="226">
        <f>INDEX('Uganda workforce data - raw'!$A$4:$F$619,MATCH($B589, 'Uganda workforce data - raw'!$B$4:$B$619,0), MATCH("Filled Female",'Uganda workforce data - raw'!$A$4:$F$4,0))*INDEX('Mapping cadres'!$B$1:$Z$616,MATCH($B589, 'Mapping cadres'!$B$1:$B$616,0), MATCH(AK$32,'Mapping cadres'!$B$1:$Z$1,0))</f>
        <v>0</v>
      </c>
      <c r="AL589" s="226">
        <f>INDEX('Uganda workforce data - raw'!$A$4:$F$619,MATCH($B589, 'Uganda workforce data - raw'!$B$4:$B$619,0), MATCH("Filled Female",'Uganda workforce data - raw'!$A$4:$F$4,0))*INDEX('Mapping cadres'!$B$1:$Z$616,MATCH($B589, 'Mapping cadres'!$B$1:$B$616,0), MATCH(AL$32,'Mapping cadres'!$B$1:$Z$1,0))</f>
        <v>0</v>
      </c>
      <c r="AM589" s="226">
        <f>INDEX('Uganda workforce data - raw'!$A$4:$F$619,MATCH($B589, 'Uganda workforce data - raw'!$B$4:$B$619,0), MATCH("Filled Female",'Uganda workforce data - raw'!$A$4:$F$4,0))*INDEX('Mapping cadres'!$B$1:$Z$616,MATCH($B589, 'Mapping cadres'!$B$1:$B$616,0), MATCH(AM$32,'Mapping cadres'!$B$1:$Z$1,0))</f>
        <v>0</v>
      </c>
      <c r="AN589" s="226">
        <f>INDEX('Uganda workforce data - raw'!$A$4:$F$619,MATCH($B589, 'Uganda workforce data - raw'!$B$4:$B$619,0), MATCH("Filled Female",'Uganda workforce data - raw'!$A$4:$F$4,0))*INDEX('Mapping cadres'!$B$1:$Z$616,MATCH($B589, 'Mapping cadres'!$B$1:$B$616,0), MATCH(AN$32,'Mapping cadres'!$B$1:$Z$1,0))</f>
        <v>0</v>
      </c>
      <c r="AO589" s="226">
        <f>INDEX('Uganda workforce data - raw'!$A$4:$F$619,MATCH($B589, 'Uganda workforce data - raw'!$B$4:$B$619,0), MATCH("Filled Female",'Uganda workforce data - raw'!$A$4:$F$4,0))*INDEX('Mapping cadres'!$B$1:$Z$616,MATCH($B589, 'Mapping cadres'!$B$1:$B$616,0), MATCH(AO$32,'Mapping cadres'!$B$1:$Z$1,0))</f>
        <v>0</v>
      </c>
      <c r="AP589" s="226">
        <f>INDEX('Uganda workforce data - raw'!$A$4:$F$619,MATCH($B589, 'Uganda workforce data - raw'!$B$4:$B$619,0), MATCH("Filled Female",'Uganda workforce data - raw'!$A$4:$F$4,0))*INDEX('Mapping cadres'!$B$1:$Z$616,MATCH($B589, 'Mapping cadres'!$B$1:$B$616,0), MATCH(AP$32,'Mapping cadres'!$B$1:$Z$1,0))</f>
        <v>0</v>
      </c>
      <c r="AQ589" s="226">
        <f>INDEX('Uganda workforce data - raw'!$A$4:$F$619,MATCH($B589, 'Uganda workforce data - raw'!$B$4:$B$619,0), MATCH("Filled Female",'Uganda workforce data - raw'!$A$4:$F$4,0))*INDEX('Mapping cadres'!$B$1:$Z$616,MATCH($B589, 'Mapping cadres'!$B$1:$B$616,0), MATCH(AQ$32,'Mapping cadres'!$B$1:$Z$1,0))</f>
        <v>0</v>
      </c>
      <c r="AR589" s="226">
        <f>INDEX('Uganda workforce data - raw'!$A$4:$F$619,MATCH($B589, 'Uganda workforce data - raw'!$B$4:$B$619,0), MATCH("Filled Female",'Uganda workforce data - raw'!$A$4:$F$4,0))*INDEX('Mapping cadres'!$B$1:$Z$616,MATCH($B589, 'Mapping cadres'!$B$1:$B$616,0), MATCH(AR$32,'Mapping cadres'!$B$1:$Z$1,0))</f>
        <v>0</v>
      </c>
      <c r="AS589" s="226">
        <f>INDEX('Uganda workforce data - raw'!$A$4:$F$619,MATCH($B589, 'Uganda workforce data - raw'!$B$4:$B$619,0), MATCH("Filled Female",'Uganda workforce data - raw'!$A$4:$F$4,0))*INDEX('Mapping cadres'!$B$1:$Z$616,MATCH($B589, 'Mapping cadres'!$B$1:$B$616,0), MATCH(AS$32,'Mapping cadres'!$B$1:$Z$1,0))</f>
        <v>0</v>
      </c>
      <c r="AT589" s="226">
        <f>INDEX('Uganda workforce data - raw'!$A$4:$F$619,MATCH($B589, 'Uganda workforce data - raw'!$B$4:$B$619,0), MATCH("Filled Female",'Uganda workforce data - raw'!$A$4:$F$4,0))*INDEX('Mapping cadres'!$B$1:$Z$616,MATCH($B589, 'Mapping cadres'!$B$1:$B$616,0), MATCH(AT$32,'Mapping cadres'!$B$1:$Z$1,0))</f>
        <v>0</v>
      </c>
      <c r="AU589" s="226">
        <f>INDEX('Uganda workforce data - raw'!$A$4:$F$619,MATCH($B589, 'Uganda workforce data - raw'!$B$4:$B$619,0), MATCH("Filled Female",'Uganda workforce data - raw'!$A$4:$F$4,0))*INDEX('Mapping cadres'!$B$1:$Z$616,MATCH($B589, 'Mapping cadres'!$B$1:$B$616,0), MATCH(AU$32,'Mapping cadres'!$B$1:$Z$1,0))</f>
        <v>0</v>
      </c>
      <c r="AV589" s="226">
        <f>INDEX('Uganda workforce data - raw'!$A$4:$F$619,MATCH($B589, 'Uganda workforce data - raw'!$B$4:$B$619,0), MATCH("Filled Female",'Uganda workforce data - raw'!$A$4:$F$4,0))*INDEX('Mapping cadres'!$B$1:$Z$616,MATCH($B589, 'Mapping cadres'!$B$1:$B$616,0), MATCH(AV$32,'Mapping cadres'!$B$1:$Z$1,0))</f>
        <v>0</v>
      </c>
      <c r="AW589" s="226">
        <f>INDEX('Uganda workforce data - raw'!$A$4:$F$619,MATCH($B589, 'Uganda workforce data - raw'!$B$4:$B$619,0), MATCH("Filled Female",'Uganda workforce data - raw'!$A$4:$F$4,0))*INDEX('Mapping cadres'!$B$1:$Z$616,MATCH($B589, 'Mapping cadres'!$B$1:$B$616,0), MATCH(AW$32,'Mapping cadres'!$B$1:$Z$1,0))</f>
        <v>0</v>
      </c>
      <c r="AX589" s="226">
        <f>INDEX('Uganda workforce data - raw'!$A$4:$F$619,MATCH($B589, 'Uganda workforce data - raw'!$B$4:$B$619,0), MATCH("Filled Female",'Uganda workforce data - raw'!$A$4:$F$4,0))*INDEX('Mapping cadres'!$B$1:$Z$616,MATCH($B589, 'Mapping cadres'!$B$1:$B$616,0), MATCH(AX$32,'Mapping cadres'!$B$1:$Z$1,0))</f>
        <v>0</v>
      </c>
      <c r="AY589" s="226">
        <f t="shared" si="197"/>
        <v>4</v>
      </c>
      <c r="AZ589" s="226">
        <f t="shared" si="198"/>
        <v>0</v>
      </c>
      <c r="BA589" s="226">
        <f t="shared" si="199"/>
        <v>0</v>
      </c>
      <c r="BB589" s="226">
        <f t="shared" si="200"/>
        <v>0</v>
      </c>
      <c r="BC589" s="226">
        <f t="shared" si="201"/>
        <v>0</v>
      </c>
      <c r="BD589" s="226">
        <f t="shared" si="202"/>
        <v>0</v>
      </c>
      <c r="BE589" s="226">
        <f t="shared" si="203"/>
        <v>0</v>
      </c>
      <c r="BF589" s="226">
        <f t="shared" si="204"/>
        <v>0</v>
      </c>
      <c r="BG589" s="226">
        <f t="shared" si="205"/>
        <v>0</v>
      </c>
      <c r="BH589" s="226">
        <f t="shared" si="206"/>
        <v>0</v>
      </c>
      <c r="BI589" s="226">
        <f t="shared" si="207"/>
        <v>0</v>
      </c>
      <c r="BJ589" s="226">
        <f t="shared" si="208"/>
        <v>0</v>
      </c>
      <c r="BK589" s="226">
        <f t="shared" si="209"/>
        <v>0</v>
      </c>
      <c r="BL589" s="226">
        <f t="shared" si="210"/>
        <v>0</v>
      </c>
      <c r="BM589" s="226">
        <f t="shared" si="211"/>
        <v>0</v>
      </c>
      <c r="BN589" s="226">
        <f t="shared" si="212"/>
        <v>0</v>
      </c>
      <c r="BO589" s="226">
        <f t="shared" si="213"/>
        <v>0</v>
      </c>
      <c r="BP589" s="226">
        <f t="shared" si="214"/>
        <v>0</v>
      </c>
      <c r="BQ589" s="226">
        <f t="shared" si="215"/>
        <v>0</v>
      </c>
      <c r="BR589" s="226">
        <f t="shared" si="216"/>
        <v>0</v>
      </c>
      <c r="BS589" s="226">
        <f t="shared" si="217"/>
        <v>0</v>
      </c>
      <c r="BT589" s="226">
        <f t="shared" si="218"/>
        <v>0</v>
      </c>
      <c r="BU589" s="226">
        <f t="shared" si="219"/>
        <v>0</v>
      </c>
      <c r="BV589" s="226">
        <f t="shared" si="220"/>
        <v>0</v>
      </c>
    </row>
    <row r="590" spans="1:74">
      <c r="A590" s="226">
        <v>558</v>
      </c>
      <c r="B590" s="226" t="s">
        <v>1855</v>
      </c>
      <c r="C590" s="226">
        <f>INDEX('Uganda workforce data - raw'!$A$4:$F$619,MATCH($B590, 'Uganda workforce data - raw'!$B$4:$B$619,0), MATCH("Filled Male",'Uganda workforce data - raw'!$A$4:$F$4,0))*INDEX('Mapping cadres'!$B$1:$Z$616,MATCH($B590, 'Mapping cadres'!$B$1:$B$616,0), MATCH(C$32,'Mapping cadres'!$B$1:$Z$1,0))</f>
        <v>2</v>
      </c>
      <c r="D590" s="226">
        <f>INDEX('Uganda workforce data - raw'!$A$4:$F$619,MATCH($B590, 'Uganda workforce data - raw'!$B$4:$B$619,0), MATCH("Filled Male",'Uganda workforce data - raw'!$A$4:$F$4,0))*INDEX('Mapping cadres'!$B$1:$Z$616,MATCH($B590, 'Mapping cadres'!$B$1:$B$616,0), MATCH(D$32,'Mapping cadres'!$B$1:$Z$1,0))</f>
        <v>0</v>
      </c>
      <c r="E590" s="226">
        <f>INDEX('Uganda workforce data - raw'!$A$4:$F$619,MATCH($B590, 'Uganda workforce data - raw'!$B$4:$B$619,0), MATCH("Filled Male",'Uganda workforce data - raw'!$A$4:$F$4,0))*INDEX('Mapping cadres'!$B$1:$Z$616,MATCH($B590, 'Mapping cadres'!$B$1:$B$616,0), MATCH(E$32,'Mapping cadres'!$B$1:$Z$1,0))</f>
        <v>0</v>
      </c>
      <c r="F590" s="226">
        <f>INDEX('Uganda workforce data - raw'!$A$4:$F$619,MATCH($B590, 'Uganda workforce data - raw'!$B$4:$B$619,0), MATCH("Filled Male",'Uganda workforce data - raw'!$A$4:$F$4,0))*INDEX('Mapping cadres'!$B$1:$Z$616,MATCH($B590, 'Mapping cadres'!$B$1:$B$616,0), MATCH(F$32,'Mapping cadres'!$B$1:$Z$1,0))</f>
        <v>0</v>
      </c>
      <c r="G590" s="226">
        <f>INDEX('Uganda workforce data - raw'!$A$4:$F$619,MATCH($B590, 'Uganda workforce data - raw'!$B$4:$B$619,0), MATCH("Filled Male",'Uganda workforce data - raw'!$A$4:$F$4,0))*INDEX('Mapping cadres'!$B$1:$Z$616,MATCH($B590, 'Mapping cadres'!$B$1:$B$616,0), MATCH(G$32,'Mapping cadres'!$B$1:$Z$1,0))</f>
        <v>0</v>
      </c>
      <c r="H590" s="226">
        <f>INDEX('Uganda workforce data - raw'!$A$4:$F$619,MATCH($B590, 'Uganda workforce data - raw'!$B$4:$B$619,0), MATCH("Filled Male",'Uganda workforce data - raw'!$A$4:$F$4,0))*INDEX('Mapping cadres'!$B$1:$Z$616,MATCH($B590, 'Mapping cadres'!$B$1:$B$616,0), MATCH(H$32,'Mapping cadres'!$B$1:$Z$1,0))</f>
        <v>0</v>
      </c>
      <c r="I590" s="226">
        <f>INDEX('Uganda workforce data - raw'!$A$4:$F$619,MATCH($B590, 'Uganda workforce data - raw'!$B$4:$B$619,0), MATCH("Filled Male",'Uganda workforce data - raw'!$A$4:$F$4,0))*INDEX('Mapping cadres'!$B$1:$Z$616,MATCH($B590, 'Mapping cadres'!$B$1:$B$616,0), MATCH(I$32,'Mapping cadres'!$B$1:$Z$1,0))</f>
        <v>0</v>
      </c>
      <c r="J590" s="226">
        <f>INDEX('Uganda workforce data - raw'!$A$4:$F$619,MATCH($B590, 'Uganda workforce data - raw'!$B$4:$B$619,0), MATCH("Filled Male",'Uganda workforce data - raw'!$A$4:$F$4,0))*INDEX('Mapping cadres'!$B$1:$Z$616,MATCH($B590, 'Mapping cadres'!$B$1:$B$616,0), MATCH(J$32,'Mapping cadres'!$B$1:$Z$1,0))</f>
        <v>0</v>
      </c>
      <c r="K590" s="226">
        <f>INDEX('Uganda workforce data - raw'!$A$4:$F$619,MATCH($B590, 'Uganda workforce data - raw'!$B$4:$B$619,0), MATCH("Filled Male",'Uganda workforce data - raw'!$A$4:$F$4,0))*INDEX('Mapping cadres'!$B$1:$Z$616,MATCH($B590, 'Mapping cadres'!$B$1:$B$616,0), MATCH(K$32,'Mapping cadres'!$B$1:$Z$1,0))</f>
        <v>0</v>
      </c>
      <c r="L590" s="226">
        <f>INDEX('Uganda workforce data - raw'!$A$4:$F$619,MATCH($B590, 'Uganda workforce data - raw'!$B$4:$B$619,0), MATCH("Filled Male",'Uganda workforce data - raw'!$A$4:$F$4,0))*INDEX('Mapping cadres'!$B$1:$Z$616,MATCH($B590, 'Mapping cadres'!$B$1:$B$616,0), MATCH(L$32,'Mapping cadres'!$B$1:$Z$1,0))</f>
        <v>0</v>
      </c>
      <c r="M590" s="226">
        <f>INDEX('Uganda workforce data - raw'!$A$4:$F$619,MATCH($B590, 'Uganda workforce data - raw'!$B$4:$B$619,0), MATCH("Filled Male",'Uganda workforce data - raw'!$A$4:$F$4,0))*INDEX('Mapping cadres'!$B$1:$Z$616,MATCH($B590, 'Mapping cadres'!$B$1:$B$616,0), MATCH(M$32,'Mapping cadres'!$B$1:$Z$1,0))</f>
        <v>0</v>
      </c>
      <c r="N590" s="226">
        <f>INDEX('Uganda workforce data - raw'!$A$4:$F$619,MATCH($B590, 'Uganda workforce data - raw'!$B$4:$B$619,0), MATCH("Filled Male",'Uganda workforce data - raw'!$A$4:$F$4,0))*INDEX('Mapping cadres'!$B$1:$Z$616,MATCH($B590, 'Mapping cadres'!$B$1:$B$616,0), MATCH(N$32,'Mapping cadres'!$B$1:$Z$1,0))</f>
        <v>0</v>
      </c>
      <c r="O590" s="226">
        <f>INDEX('Uganda workforce data - raw'!$A$4:$F$619,MATCH($B590, 'Uganda workforce data - raw'!$B$4:$B$619,0), MATCH("Filled Male",'Uganda workforce data - raw'!$A$4:$F$4,0))*INDEX('Mapping cadres'!$B$1:$Z$616,MATCH($B590, 'Mapping cadres'!$B$1:$B$616,0), MATCH(O$32,'Mapping cadres'!$B$1:$Z$1,0))</f>
        <v>0</v>
      </c>
      <c r="P590" s="226">
        <f>INDEX('Uganda workforce data - raw'!$A$4:$F$619,MATCH($B590, 'Uganda workforce data - raw'!$B$4:$B$619,0), MATCH("Filled Male",'Uganda workforce data - raw'!$A$4:$F$4,0))*INDEX('Mapping cadres'!$B$1:$Z$616,MATCH($B590, 'Mapping cadres'!$B$1:$B$616,0), MATCH(P$32,'Mapping cadres'!$B$1:$Z$1,0))</f>
        <v>0</v>
      </c>
      <c r="Q590" s="226">
        <f>INDEX('Uganda workforce data - raw'!$A$4:$F$619,MATCH($B590, 'Uganda workforce data - raw'!$B$4:$B$619,0), MATCH("Filled Male",'Uganda workforce data - raw'!$A$4:$F$4,0))*INDEX('Mapping cadres'!$B$1:$Z$616,MATCH($B590, 'Mapping cadres'!$B$1:$B$616,0), MATCH(Q$32,'Mapping cadres'!$B$1:$Z$1,0))</f>
        <v>0</v>
      </c>
      <c r="R590" s="226">
        <f>INDEX('Uganda workforce data - raw'!$A$4:$F$619,MATCH($B590, 'Uganda workforce data - raw'!$B$4:$B$619,0), MATCH("Filled Male",'Uganda workforce data - raw'!$A$4:$F$4,0))*INDEX('Mapping cadres'!$B$1:$Z$616,MATCH($B590, 'Mapping cadres'!$B$1:$B$616,0), MATCH(R$32,'Mapping cadres'!$B$1:$Z$1,0))</f>
        <v>0</v>
      </c>
      <c r="S590" s="226">
        <f>INDEX('Uganda workforce data - raw'!$A$4:$F$619,MATCH($B590, 'Uganda workforce data - raw'!$B$4:$B$619,0), MATCH("Filled Male",'Uganda workforce data - raw'!$A$4:$F$4,0))*INDEX('Mapping cadres'!$B$1:$Z$616,MATCH($B590, 'Mapping cadres'!$B$1:$B$616,0), MATCH(S$32,'Mapping cadres'!$B$1:$Z$1,0))</f>
        <v>0</v>
      </c>
      <c r="T590" s="226">
        <f>INDEX('Uganda workforce data - raw'!$A$4:$F$619,MATCH($B590, 'Uganda workforce data - raw'!$B$4:$B$619,0), MATCH("Filled Male",'Uganda workforce data - raw'!$A$4:$F$4,0))*INDEX('Mapping cadres'!$B$1:$Z$616,MATCH($B590, 'Mapping cadres'!$B$1:$B$616,0), MATCH(T$32,'Mapping cadres'!$B$1:$Z$1,0))</f>
        <v>0</v>
      </c>
      <c r="U590" s="226">
        <f>INDEX('Uganda workforce data - raw'!$A$4:$F$619,MATCH($B590, 'Uganda workforce data - raw'!$B$4:$B$619,0), MATCH("Filled Male",'Uganda workforce data - raw'!$A$4:$F$4,0))*INDEX('Mapping cadres'!$B$1:$Z$616,MATCH($B590, 'Mapping cadres'!$B$1:$B$616,0), MATCH(U$32,'Mapping cadres'!$B$1:$Z$1,0))</f>
        <v>0</v>
      </c>
      <c r="V590" s="226">
        <f>INDEX('Uganda workforce data - raw'!$A$4:$F$619,MATCH($B590, 'Uganda workforce data - raw'!$B$4:$B$619,0), MATCH("Filled Male",'Uganda workforce data - raw'!$A$4:$F$4,0))*INDEX('Mapping cadres'!$B$1:$Z$616,MATCH($B590, 'Mapping cadres'!$B$1:$B$616,0), MATCH(V$32,'Mapping cadres'!$B$1:$Z$1,0))</f>
        <v>0</v>
      </c>
      <c r="W590" s="226">
        <f>INDEX('Uganda workforce data - raw'!$A$4:$F$619,MATCH($B590, 'Uganda workforce data - raw'!$B$4:$B$619,0), MATCH("Filled Male",'Uganda workforce data - raw'!$A$4:$F$4,0))*INDEX('Mapping cadres'!$B$1:$Z$616,MATCH($B590, 'Mapping cadres'!$B$1:$B$616,0), MATCH(W$32,'Mapping cadres'!$B$1:$Z$1,0))</f>
        <v>0</v>
      </c>
      <c r="X590" s="226">
        <f>INDEX('Uganda workforce data - raw'!$A$4:$F$619,MATCH($B590, 'Uganda workforce data - raw'!$B$4:$B$619,0), MATCH("Filled Male",'Uganda workforce data - raw'!$A$4:$F$4,0))*INDEX('Mapping cadres'!$B$1:$Z$616,MATCH($B590, 'Mapping cadres'!$B$1:$B$616,0), MATCH(X$32,'Mapping cadres'!$B$1:$Z$1,0))</f>
        <v>0</v>
      </c>
      <c r="Y590" s="226">
        <f>INDEX('Uganda workforce data - raw'!$A$4:$F$619,MATCH($B590, 'Uganda workforce data - raw'!$B$4:$B$619,0), MATCH("Filled Male",'Uganda workforce data - raw'!$A$4:$F$4,0))*INDEX('Mapping cadres'!$B$1:$Z$616,MATCH($B590, 'Mapping cadres'!$B$1:$B$616,0), MATCH(Y$32,'Mapping cadres'!$B$1:$Z$1,0))</f>
        <v>0</v>
      </c>
      <c r="Z590" s="226">
        <f>INDEX('Uganda workforce data - raw'!$A$4:$F$619,MATCH($B590, 'Uganda workforce data - raw'!$B$4:$B$619,0), MATCH("Filled Male",'Uganda workforce data - raw'!$A$4:$F$4,0))*INDEX('Mapping cadres'!$B$1:$Z$616,MATCH($B590, 'Mapping cadres'!$B$1:$B$616,0), MATCH(Z$32,'Mapping cadres'!$B$1:$Z$1,0))</f>
        <v>0</v>
      </c>
      <c r="AA590" s="226">
        <f>INDEX('Uganda workforce data - raw'!$A$4:$F$619,MATCH($B590, 'Uganda workforce data - raw'!$B$4:$B$619,0), MATCH("Filled Female",'Uganda workforce data - raw'!$A$4:$F$4,0))*INDEX('Mapping cadres'!$B$1:$Z$616,MATCH($B590, 'Mapping cadres'!$B$1:$B$616,0), MATCH(AA$32,'Mapping cadres'!$B$1:$Z$1,0))</f>
        <v>15</v>
      </c>
      <c r="AB590" s="226">
        <f>INDEX('Uganda workforce data - raw'!$A$4:$F$619,MATCH($B590, 'Uganda workforce data - raw'!$B$4:$B$619,0), MATCH("Filled Female",'Uganda workforce data - raw'!$A$4:$F$4,0))*INDEX('Mapping cadres'!$B$1:$Z$616,MATCH($B590, 'Mapping cadres'!$B$1:$B$616,0), MATCH(AB$32,'Mapping cadres'!$B$1:$Z$1,0))</f>
        <v>0</v>
      </c>
      <c r="AC590" s="226">
        <f>INDEX('Uganda workforce data - raw'!$A$4:$F$619,MATCH($B590, 'Uganda workforce data - raw'!$B$4:$B$619,0), MATCH("Filled Female",'Uganda workforce data - raw'!$A$4:$F$4,0))*INDEX('Mapping cadres'!$B$1:$Z$616,MATCH($B590, 'Mapping cadres'!$B$1:$B$616,0), MATCH(AC$32,'Mapping cadres'!$B$1:$Z$1,0))</f>
        <v>0</v>
      </c>
      <c r="AD590" s="226">
        <f>INDEX('Uganda workforce data - raw'!$A$4:$F$619,MATCH($B590, 'Uganda workforce data - raw'!$B$4:$B$619,0), MATCH("Filled Female",'Uganda workforce data - raw'!$A$4:$F$4,0))*INDEX('Mapping cadres'!$B$1:$Z$616,MATCH($B590, 'Mapping cadres'!$B$1:$B$616,0), MATCH(AD$32,'Mapping cadres'!$B$1:$Z$1,0))</f>
        <v>0</v>
      </c>
      <c r="AE590" s="226">
        <f>INDEX('Uganda workforce data - raw'!$A$4:$F$619,MATCH($B590, 'Uganda workforce data - raw'!$B$4:$B$619,0), MATCH("Filled Female",'Uganda workforce data - raw'!$A$4:$F$4,0))*INDEX('Mapping cadres'!$B$1:$Z$616,MATCH($B590, 'Mapping cadres'!$B$1:$B$616,0), MATCH(AE$32,'Mapping cadres'!$B$1:$Z$1,0))</f>
        <v>0</v>
      </c>
      <c r="AF590" s="226">
        <f>INDEX('Uganda workforce data - raw'!$A$4:$F$619,MATCH($B590, 'Uganda workforce data - raw'!$B$4:$B$619,0), MATCH("Filled Female",'Uganda workforce data - raw'!$A$4:$F$4,0))*INDEX('Mapping cadres'!$B$1:$Z$616,MATCH($B590, 'Mapping cadres'!$B$1:$B$616,0), MATCH(AF$32,'Mapping cadres'!$B$1:$Z$1,0))</f>
        <v>0</v>
      </c>
      <c r="AG590" s="226">
        <f>INDEX('Uganda workforce data - raw'!$A$4:$F$619,MATCH($B590, 'Uganda workforce data - raw'!$B$4:$B$619,0), MATCH("Filled Female",'Uganda workforce data - raw'!$A$4:$F$4,0))*INDEX('Mapping cadres'!$B$1:$Z$616,MATCH($B590, 'Mapping cadres'!$B$1:$B$616,0), MATCH(AG$32,'Mapping cadres'!$B$1:$Z$1,0))</f>
        <v>0</v>
      </c>
      <c r="AH590" s="226">
        <f>INDEX('Uganda workforce data - raw'!$A$4:$F$619,MATCH($B590, 'Uganda workforce data - raw'!$B$4:$B$619,0), MATCH("Filled Female",'Uganda workforce data - raw'!$A$4:$F$4,0))*INDEX('Mapping cadres'!$B$1:$Z$616,MATCH($B590, 'Mapping cadres'!$B$1:$B$616,0), MATCH(AH$32,'Mapping cadres'!$B$1:$Z$1,0))</f>
        <v>0</v>
      </c>
      <c r="AI590" s="226">
        <f>INDEX('Uganda workforce data - raw'!$A$4:$F$619,MATCH($B590, 'Uganda workforce data - raw'!$B$4:$B$619,0), MATCH("Filled Female",'Uganda workforce data - raw'!$A$4:$F$4,0))*INDEX('Mapping cadres'!$B$1:$Z$616,MATCH($B590, 'Mapping cadres'!$B$1:$B$616,0), MATCH(AI$32,'Mapping cadres'!$B$1:$Z$1,0))</f>
        <v>0</v>
      </c>
      <c r="AJ590" s="226">
        <f>INDEX('Uganda workforce data - raw'!$A$4:$F$619,MATCH($B590, 'Uganda workforce data - raw'!$B$4:$B$619,0), MATCH("Filled Female",'Uganda workforce data - raw'!$A$4:$F$4,0))*INDEX('Mapping cadres'!$B$1:$Z$616,MATCH($B590, 'Mapping cadres'!$B$1:$B$616,0), MATCH(AJ$32,'Mapping cadres'!$B$1:$Z$1,0))</f>
        <v>0</v>
      </c>
      <c r="AK590" s="226">
        <f>INDEX('Uganda workforce data - raw'!$A$4:$F$619,MATCH($B590, 'Uganda workforce data - raw'!$B$4:$B$619,0), MATCH("Filled Female",'Uganda workforce data - raw'!$A$4:$F$4,0))*INDEX('Mapping cadres'!$B$1:$Z$616,MATCH($B590, 'Mapping cadres'!$B$1:$B$616,0), MATCH(AK$32,'Mapping cadres'!$B$1:$Z$1,0))</f>
        <v>0</v>
      </c>
      <c r="AL590" s="226">
        <f>INDEX('Uganda workforce data - raw'!$A$4:$F$619,MATCH($B590, 'Uganda workforce data - raw'!$B$4:$B$619,0), MATCH("Filled Female",'Uganda workforce data - raw'!$A$4:$F$4,0))*INDEX('Mapping cadres'!$B$1:$Z$616,MATCH($B590, 'Mapping cadres'!$B$1:$B$616,0), MATCH(AL$32,'Mapping cadres'!$B$1:$Z$1,0))</f>
        <v>0</v>
      </c>
      <c r="AM590" s="226">
        <f>INDEX('Uganda workforce data - raw'!$A$4:$F$619,MATCH($B590, 'Uganda workforce data - raw'!$B$4:$B$619,0), MATCH("Filled Female",'Uganda workforce data - raw'!$A$4:$F$4,0))*INDEX('Mapping cadres'!$B$1:$Z$616,MATCH($B590, 'Mapping cadres'!$B$1:$B$616,0), MATCH(AM$32,'Mapping cadres'!$B$1:$Z$1,0))</f>
        <v>0</v>
      </c>
      <c r="AN590" s="226">
        <f>INDEX('Uganda workforce data - raw'!$A$4:$F$619,MATCH($B590, 'Uganda workforce data - raw'!$B$4:$B$619,0), MATCH("Filled Female",'Uganda workforce data - raw'!$A$4:$F$4,0))*INDEX('Mapping cadres'!$B$1:$Z$616,MATCH($B590, 'Mapping cadres'!$B$1:$B$616,0), MATCH(AN$32,'Mapping cadres'!$B$1:$Z$1,0))</f>
        <v>0</v>
      </c>
      <c r="AO590" s="226">
        <f>INDEX('Uganda workforce data - raw'!$A$4:$F$619,MATCH($B590, 'Uganda workforce data - raw'!$B$4:$B$619,0), MATCH("Filled Female",'Uganda workforce data - raw'!$A$4:$F$4,0))*INDEX('Mapping cadres'!$B$1:$Z$616,MATCH($B590, 'Mapping cadres'!$B$1:$B$616,0), MATCH(AO$32,'Mapping cadres'!$B$1:$Z$1,0))</f>
        <v>0</v>
      </c>
      <c r="AP590" s="226">
        <f>INDEX('Uganda workforce data - raw'!$A$4:$F$619,MATCH($B590, 'Uganda workforce data - raw'!$B$4:$B$619,0), MATCH("Filled Female",'Uganda workforce data - raw'!$A$4:$F$4,0))*INDEX('Mapping cadres'!$B$1:$Z$616,MATCH($B590, 'Mapping cadres'!$B$1:$B$616,0), MATCH(AP$32,'Mapping cadres'!$B$1:$Z$1,0))</f>
        <v>0</v>
      </c>
      <c r="AQ590" s="226">
        <f>INDEX('Uganda workforce data - raw'!$A$4:$F$619,MATCH($B590, 'Uganda workforce data - raw'!$B$4:$B$619,0), MATCH("Filled Female",'Uganda workforce data - raw'!$A$4:$F$4,0))*INDEX('Mapping cadres'!$B$1:$Z$616,MATCH($B590, 'Mapping cadres'!$B$1:$B$616,0), MATCH(AQ$32,'Mapping cadres'!$B$1:$Z$1,0))</f>
        <v>0</v>
      </c>
      <c r="AR590" s="226">
        <f>INDEX('Uganda workforce data - raw'!$A$4:$F$619,MATCH($B590, 'Uganda workforce data - raw'!$B$4:$B$619,0), MATCH("Filled Female",'Uganda workforce data - raw'!$A$4:$F$4,0))*INDEX('Mapping cadres'!$B$1:$Z$616,MATCH($B590, 'Mapping cadres'!$B$1:$B$616,0), MATCH(AR$32,'Mapping cadres'!$B$1:$Z$1,0))</f>
        <v>0</v>
      </c>
      <c r="AS590" s="226">
        <f>INDEX('Uganda workforce data - raw'!$A$4:$F$619,MATCH($B590, 'Uganda workforce data - raw'!$B$4:$B$619,0), MATCH("Filled Female",'Uganda workforce data - raw'!$A$4:$F$4,0))*INDEX('Mapping cadres'!$B$1:$Z$616,MATCH($B590, 'Mapping cadres'!$B$1:$B$616,0), MATCH(AS$32,'Mapping cadres'!$B$1:$Z$1,0))</f>
        <v>0</v>
      </c>
      <c r="AT590" s="226">
        <f>INDEX('Uganda workforce data - raw'!$A$4:$F$619,MATCH($B590, 'Uganda workforce data - raw'!$B$4:$B$619,0), MATCH("Filled Female",'Uganda workforce data - raw'!$A$4:$F$4,0))*INDEX('Mapping cadres'!$B$1:$Z$616,MATCH($B590, 'Mapping cadres'!$B$1:$B$616,0), MATCH(AT$32,'Mapping cadres'!$B$1:$Z$1,0))</f>
        <v>0</v>
      </c>
      <c r="AU590" s="226">
        <f>INDEX('Uganda workforce data - raw'!$A$4:$F$619,MATCH($B590, 'Uganda workforce data - raw'!$B$4:$B$619,0), MATCH("Filled Female",'Uganda workforce data - raw'!$A$4:$F$4,0))*INDEX('Mapping cadres'!$B$1:$Z$616,MATCH($B590, 'Mapping cadres'!$B$1:$B$616,0), MATCH(AU$32,'Mapping cadres'!$B$1:$Z$1,0))</f>
        <v>0</v>
      </c>
      <c r="AV590" s="226">
        <f>INDEX('Uganda workforce data - raw'!$A$4:$F$619,MATCH($B590, 'Uganda workforce data - raw'!$B$4:$B$619,0), MATCH("Filled Female",'Uganda workforce data - raw'!$A$4:$F$4,0))*INDEX('Mapping cadres'!$B$1:$Z$616,MATCH($B590, 'Mapping cadres'!$B$1:$B$616,0), MATCH(AV$32,'Mapping cadres'!$B$1:$Z$1,0))</f>
        <v>0</v>
      </c>
      <c r="AW590" s="226">
        <f>INDEX('Uganda workforce data - raw'!$A$4:$F$619,MATCH($B590, 'Uganda workforce data - raw'!$B$4:$B$619,0), MATCH("Filled Female",'Uganda workforce data - raw'!$A$4:$F$4,0))*INDEX('Mapping cadres'!$B$1:$Z$616,MATCH($B590, 'Mapping cadres'!$B$1:$B$616,0), MATCH(AW$32,'Mapping cadres'!$B$1:$Z$1,0))</f>
        <v>0</v>
      </c>
      <c r="AX590" s="226">
        <f>INDEX('Uganda workforce data - raw'!$A$4:$F$619,MATCH($B590, 'Uganda workforce data - raw'!$B$4:$B$619,0), MATCH("Filled Female",'Uganda workforce data - raw'!$A$4:$F$4,0))*INDEX('Mapping cadres'!$B$1:$Z$616,MATCH($B590, 'Mapping cadres'!$B$1:$B$616,0), MATCH(AX$32,'Mapping cadres'!$B$1:$Z$1,0))</f>
        <v>0</v>
      </c>
      <c r="AY590" s="226">
        <f t="shared" si="197"/>
        <v>17</v>
      </c>
      <c r="AZ590" s="226">
        <f t="shared" si="198"/>
        <v>0</v>
      </c>
      <c r="BA590" s="226">
        <f t="shared" si="199"/>
        <v>0</v>
      </c>
      <c r="BB590" s="226">
        <f t="shared" si="200"/>
        <v>0</v>
      </c>
      <c r="BC590" s="226">
        <f t="shared" si="201"/>
        <v>0</v>
      </c>
      <c r="BD590" s="226">
        <f t="shared" si="202"/>
        <v>0</v>
      </c>
      <c r="BE590" s="226">
        <f t="shared" si="203"/>
        <v>0</v>
      </c>
      <c r="BF590" s="226">
        <f t="shared" si="204"/>
        <v>0</v>
      </c>
      <c r="BG590" s="226">
        <f t="shared" si="205"/>
        <v>0</v>
      </c>
      <c r="BH590" s="226">
        <f t="shared" si="206"/>
        <v>0</v>
      </c>
      <c r="BI590" s="226">
        <f t="shared" si="207"/>
        <v>0</v>
      </c>
      <c r="BJ590" s="226">
        <f t="shared" si="208"/>
        <v>0</v>
      </c>
      <c r="BK590" s="226">
        <f t="shared" si="209"/>
        <v>0</v>
      </c>
      <c r="BL590" s="226">
        <f t="shared" si="210"/>
        <v>0</v>
      </c>
      <c r="BM590" s="226">
        <f t="shared" si="211"/>
        <v>0</v>
      </c>
      <c r="BN590" s="226">
        <f t="shared" si="212"/>
        <v>0</v>
      </c>
      <c r="BO590" s="226">
        <f t="shared" si="213"/>
        <v>0</v>
      </c>
      <c r="BP590" s="226">
        <f t="shared" si="214"/>
        <v>0</v>
      </c>
      <c r="BQ590" s="226">
        <f t="shared" si="215"/>
        <v>0</v>
      </c>
      <c r="BR590" s="226">
        <f t="shared" si="216"/>
        <v>0</v>
      </c>
      <c r="BS590" s="226">
        <f t="shared" si="217"/>
        <v>0</v>
      </c>
      <c r="BT590" s="226">
        <f t="shared" si="218"/>
        <v>0</v>
      </c>
      <c r="BU590" s="226">
        <f t="shared" si="219"/>
        <v>0</v>
      </c>
      <c r="BV590" s="226">
        <f t="shared" si="220"/>
        <v>0</v>
      </c>
    </row>
    <row r="591" spans="1:74">
      <c r="A591" s="226">
        <v>559</v>
      </c>
      <c r="B591" s="226" t="s">
        <v>1856</v>
      </c>
      <c r="C591" s="226">
        <f>INDEX('Uganda workforce data - raw'!$A$4:$F$619,MATCH($B591, 'Uganda workforce data - raw'!$B$4:$B$619,0), MATCH("Filled Male",'Uganda workforce data - raw'!$A$4:$F$4,0))*INDEX('Mapping cadres'!$B$1:$Z$616,MATCH($B591, 'Mapping cadres'!$B$1:$B$616,0), MATCH(C$32,'Mapping cadres'!$B$1:$Z$1,0))</f>
        <v>3</v>
      </c>
      <c r="D591" s="226">
        <f>INDEX('Uganda workforce data - raw'!$A$4:$F$619,MATCH($B591, 'Uganda workforce data - raw'!$B$4:$B$619,0), MATCH("Filled Male",'Uganda workforce data - raw'!$A$4:$F$4,0))*INDEX('Mapping cadres'!$B$1:$Z$616,MATCH($B591, 'Mapping cadres'!$B$1:$B$616,0), MATCH(D$32,'Mapping cadres'!$B$1:$Z$1,0))</f>
        <v>0</v>
      </c>
      <c r="E591" s="226">
        <f>INDEX('Uganda workforce data - raw'!$A$4:$F$619,MATCH($B591, 'Uganda workforce data - raw'!$B$4:$B$619,0), MATCH("Filled Male",'Uganda workforce data - raw'!$A$4:$F$4,0))*INDEX('Mapping cadres'!$B$1:$Z$616,MATCH($B591, 'Mapping cadres'!$B$1:$B$616,0), MATCH(E$32,'Mapping cadres'!$B$1:$Z$1,0))</f>
        <v>0</v>
      </c>
      <c r="F591" s="226">
        <f>INDEX('Uganda workforce data - raw'!$A$4:$F$619,MATCH($B591, 'Uganda workforce data - raw'!$B$4:$B$619,0), MATCH("Filled Male",'Uganda workforce data - raw'!$A$4:$F$4,0))*INDEX('Mapping cadres'!$B$1:$Z$616,MATCH($B591, 'Mapping cadres'!$B$1:$B$616,0), MATCH(F$32,'Mapping cadres'!$B$1:$Z$1,0))</f>
        <v>0</v>
      </c>
      <c r="G591" s="226">
        <f>INDEX('Uganda workforce data - raw'!$A$4:$F$619,MATCH($B591, 'Uganda workforce data - raw'!$B$4:$B$619,0), MATCH("Filled Male",'Uganda workforce data - raw'!$A$4:$F$4,0))*INDEX('Mapping cadres'!$B$1:$Z$616,MATCH($B591, 'Mapping cadres'!$B$1:$B$616,0), MATCH(G$32,'Mapping cadres'!$B$1:$Z$1,0))</f>
        <v>0</v>
      </c>
      <c r="H591" s="226">
        <f>INDEX('Uganda workforce data - raw'!$A$4:$F$619,MATCH($B591, 'Uganda workforce data - raw'!$B$4:$B$619,0), MATCH("Filled Male",'Uganda workforce data - raw'!$A$4:$F$4,0))*INDEX('Mapping cadres'!$B$1:$Z$616,MATCH($B591, 'Mapping cadres'!$B$1:$B$616,0), MATCH(H$32,'Mapping cadres'!$B$1:$Z$1,0))</f>
        <v>0</v>
      </c>
      <c r="I591" s="226">
        <f>INDEX('Uganda workforce data - raw'!$A$4:$F$619,MATCH($B591, 'Uganda workforce data - raw'!$B$4:$B$619,0), MATCH("Filled Male",'Uganda workforce data - raw'!$A$4:$F$4,0))*INDEX('Mapping cadres'!$B$1:$Z$616,MATCH($B591, 'Mapping cadres'!$B$1:$B$616,0), MATCH(I$32,'Mapping cadres'!$B$1:$Z$1,0))</f>
        <v>0</v>
      </c>
      <c r="J591" s="226">
        <f>INDEX('Uganda workforce data - raw'!$A$4:$F$619,MATCH($B591, 'Uganda workforce data - raw'!$B$4:$B$619,0), MATCH("Filled Male",'Uganda workforce data - raw'!$A$4:$F$4,0))*INDEX('Mapping cadres'!$B$1:$Z$616,MATCH($B591, 'Mapping cadres'!$B$1:$B$616,0), MATCH(J$32,'Mapping cadres'!$B$1:$Z$1,0))</f>
        <v>0</v>
      </c>
      <c r="K591" s="226">
        <f>INDEX('Uganda workforce data - raw'!$A$4:$F$619,MATCH($B591, 'Uganda workforce data - raw'!$B$4:$B$619,0), MATCH("Filled Male",'Uganda workforce data - raw'!$A$4:$F$4,0))*INDEX('Mapping cadres'!$B$1:$Z$616,MATCH($B591, 'Mapping cadres'!$B$1:$B$616,0), MATCH(K$32,'Mapping cadres'!$B$1:$Z$1,0))</f>
        <v>0</v>
      </c>
      <c r="L591" s="226">
        <f>INDEX('Uganda workforce data - raw'!$A$4:$F$619,MATCH($B591, 'Uganda workforce data - raw'!$B$4:$B$619,0), MATCH("Filled Male",'Uganda workforce data - raw'!$A$4:$F$4,0))*INDEX('Mapping cadres'!$B$1:$Z$616,MATCH($B591, 'Mapping cadres'!$B$1:$B$616,0), MATCH(L$32,'Mapping cadres'!$B$1:$Z$1,0))</f>
        <v>0</v>
      </c>
      <c r="M591" s="226">
        <f>INDEX('Uganda workforce data - raw'!$A$4:$F$619,MATCH($B591, 'Uganda workforce data - raw'!$B$4:$B$619,0), MATCH("Filled Male",'Uganda workforce data - raw'!$A$4:$F$4,0))*INDEX('Mapping cadres'!$B$1:$Z$616,MATCH($B591, 'Mapping cadres'!$B$1:$B$616,0), MATCH(M$32,'Mapping cadres'!$B$1:$Z$1,0))</f>
        <v>0</v>
      </c>
      <c r="N591" s="226">
        <f>INDEX('Uganda workforce data - raw'!$A$4:$F$619,MATCH($B591, 'Uganda workforce data - raw'!$B$4:$B$619,0), MATCH("Filled Male",'Uganda workforce data - raw'!$A$4:$F$4,0))*INDEX('Mapping cadres'!$B$1:$Z$616,MATCH($B591, 'Mapping cadres'!$B$1:$B$616,0), MATCH(N$32,'Mapping cadres'!$B$1:$Z$1,0))</f>
        <v>0</v>
      </c>
      <c r="O591" s="226">
        <f>INDEX('Uganda workforce data - raw'!$A$4:$F$619,MATCH($B591, 'Uganda workforce data - raw'!$B$4:$B$619,0), MATCH("Filled Male",'Uganda workforce data - raw'!$A$4:$F$4,0))*INDEX('Mapping cadres'!$B$1:$Z$616,MATCH($B591, 'Mapping cadres'!$B$1:$B$616,0), MATCH(O$32,'Mapping cadres'!$B$1:$Z$1,0))</f>
        <v>0</v>
      </c>
      <c r="P591" s="226">
        <f>INDEX('Uganda workforce data - raw'!$A$4:$F$619,MATCH($B591, 'Uganda workforce data - raw'!$B$4:$B$619,0), MATCH("Filled Male",'Uganda workforce data - raw'!$A$4:$F$4,0))*INDEX('Mapping cadres'!$B$1:$Z$616,MATCH($B591, 'Mapping cadres'!$B$1:$B$616,0), MATCH(P$32,'Mapping cadres'!$B$1:$Z$1,0))</f>
        <v>0</v>
      </c>
      <c r="Q591" s="226">
        <f>INDEX('Uganda workforce data - raw'!$A$4:$F$619,MATCH($B591, 'Uganda workforce data - raw'!$B$4:$B$619,0), MATCH("Filled Male",'Uganda workforce data - raw'!$A$4:$F$4,0))*INDEX('Mapping cadres'!$B$1:$Z$616,MATCH($B591, 'Mapping cadres'!$B$1:$B$616,0), MATCH(Q$32,'Mapping cadres'!$B$1:$Z$1,0))</f>
        <v>0</v>
      </c>
      <c r="R591" s="226">
        <f>INDEX('Uganda workforce data - raw'!$A$4:$F$619,MATCH($B591, 'Uganda workforce data - raw'!$B$4:$B$619,0), MATCH("Filled Male",'Uganda workforce data - raw'!$A$4:$F$4,0))*INDEX('Mapping cadres'!$B$1:$Z$616,MATCH($B591, 'Mapping cadres'!$B$1:$B$616,0), MATCH(R$32,'Mapping cadres'!$B$1:$Z$1,0))</f>
        <v>0</v>
      </c>
      <c r="S591" s="226">
        <f>INDEX('Uganda workforce data - raw'!$A$4:$F$619,MATCH($B591, 'Uganda workforce data - raw'!$B$4:$B$619,0), MATCH("Filled Male",'Uganda workforce data - raw'!$A$4:$F$4,0))*INDEX('Mapping cadres'!$B$1:$Z$616,MATCH($B591, 'Mapping cadres'!$B$1:$B$616,0), MATCH(S$32,'Mapping cadres'!$B$1:$Z$1,0))</f>
        <v>0</v>
      </c>
      <c r="T591" s="226">
        <f>INDEX('Uganda workforce data - raw'!$A$4:$F$619,MATCH($B591, 'Uganda workforce data - raw'!$B$4:$B$619,0), MATCH("Filled Male",'Uganda workforce data - raw'!$A$4:$F$4,0))*INDEX('Mapping cadres'!$B$1:$Z$616,MATCH($B591, 'Mapping cadres'!$B$1:$B$616,0), MATCH(T$32,'Mapping cadres'!$B$1:$Z$1,0))</f>
        <v>0</v>
      </c>
      <c r="U591" s="226">
        <f>INDEX('Uganda workforce data - raw'!$A$4:$F$619,MATCH($B591, 'Uganda workforce data - raw'!$B$4:$B$619,0), MATCH("Filled Male",'Uganda workforce data - raw'!$A$4:$F$4,0))*INDEX('Mapping cadres'!$B$1:$Z$616,MATCH($B591, 'Mapping cadres'!$B$1:$B$616,0), MATCH(U$32,'Mapping cadres'!$B$1:$Z$1,0))</f>
        <v>0</v>
      </c>
      <c r="V591" s="226">
        <f>INDEX('Uganda workforce data - raw'!$A$4:$F$619,MATCH($B591, 'Uganda workforce data - raw'!$B$4:$B$619,0), MATCH("Filled Male",'Uganda workforce data - raw'!$A$4:$F$4,0))*INDEX('Mapping cadres'!$B$1:$Z$616,MATCH($B591, 'Mapping cadres'!$B$1:$B$616,0), MATCH(V$32,'Mapping cadres'!$B$1:$Z$1,0))</f>
        <v>0</v>
      </c>
      <c r="W591" s="226">
        <f>INDEX('Uganda workforce data - raw'!$A$4:$F$619,MATCH($B591, 'Uganda workforce data - raw'!$B$4:$B$619,0), MATCH("Filled Male",'Uganda workforce data - raw'!$A$4:$F$4,0))*INDEX('Mapping cadres'!$B$1:$Z$616,MATCH($B591, 'Mapping cadres'!$B$1:$B$616,0), MATCH(W$32,'Mapping cadres'!$B$1:$Z$1,0))</f>
        <v>0</v>
      </c>
      <c r="X591" s="226">
        <f>INDEX('Uganda workforce data - raw'!$A$4:$F$619,MATCH($B591, 'Uganda workforce data - raw'!$B$4:$B$619,0), MATCH("Filled Male",'Uganda workforce data - raw'!$A$4:$F$4,0))*INDEX('Mapping cadres'!$B$1:$Z$616,MATCH($B591, 'Mapping cadres'!$B$1:$B$616,0), MATCH(X$32,'Mapping cadres'!$B$1:$Z$1,0))</f>
        <v>0</v>
      </c>
      <c r="Y591" s="226">
        <f>INDEX('Uganda workforce data - raw'!$A$4:$F$619,MATCH($B591, 'Uganda workforce data - raw'!$B$4:$B$619,0), MATCH("Filled Male",'Uganda workforce data - raw'!$A$4:$F$4,0))*INDEX('Mapping cadres'!$B$1:$Z$616,MATCH($B591, 'Mapping cadres'!$B$1:$B$616,0), MATCH(Y$32,'Mapping cadres'!$B$1:$Z$1,0))</f>
        <v>0</v>
      </c>
      <c r="Z591" s="226">
        <f>INDEX('Uganda workforce data - raw'!$A$4:$F$619,MATCH($B591, 'Uganda workforce data - raw'!$B$4:$B$619,0), MATCH("Filled Male",'Uganda workforce data - raw'!$A$4:$F$4,0))*INDEX('Mapping cadres'!$B$1:$Z$616,MATCH($B591, 'Mapping cadres'!$B$1:$B$616,0), MATCH(Z$32,'Mapping cadres'!$B$1:$Z$1,0))</f>
        <v>0</v>
      </c>
      <c r="AA591" s="226">
        <f>INDEX('Uganda workforce data - raw'!$A$4:$F$619,MATCH($B591, 'Uganda workforce data - raw'!$B$4:$B$619,0), MATCH("Filled Female",'Uganda workforce data - raw'!$A$4:$F$4,0))*INDEX('Mapping cadres'!$B$1:$Z$616,MATCH($B591, 'Mapping cadres'!$B$1:$B$616,0), MATCH(AA$32,'Mapping cadres'!$B$1:$Z$1,0))</f>
        <v>1</v>
      </c>
      <c r="AB591" s="226">
        <f>INDEX('Uganda workforce data - raw'!$A$4:$F$619,MATCH($B591, 'Uganda workforce data - raw'!$B$4:$B$619,0), MATCH("Filled Female",'Uganda workforce data - raw'!$A$4:$F$4,0))*INDEX('Mapping cadres'!$B$1:$Z$616,MATCH($B591, 'Mapping cadres'!$B$1:$B$616,0), MATCH(AB$32,'Mapping cadres'!$B$1:$Z$1,0))</f>
        <v>0</v>
      </c>
      <c r="AC591" s="226">
        <f>INDEX('Uganda workforce data - raw'!$A$4:$F$619,MATCH($B591, 'Uganda workforce data - raw'!$B$4:$B$619,0), MATCH("Filled Female",'Uganda workforce data - raw'!$A$4:$F$4,0))*INDEX('Mapping cadres'!$B$1:$Z$616,MATCH($B591, 'Mapping cadres'!$B$1:$B$616,0), MATCH(AC$32,'Mapping cadres'!$B$1:$Z$1,0))</f>
        <v>0</v>
      </c>
      <c r="AD591" s="226">
        <f>INDEX('Uganda workforce data - raw'!$A$4:$F$619,MATCH($B591, 'Uganda workforce data - raw'!$B$4:$B$619,0), MATCH("Filled Female",'Uganda workforce data - raw'!$A$4:$F$4,0))*INDEX('Mapping cadres'!$B$1:$Z$616,MATCH($B591, 'Mapping cadres'!$B$1:$B$616,0), MATCH(AD$32,'Mapping cadres'!$B$1:$Z$1,0))</f>
        <v>0</v>
      </c>
      <c r="AE591" s="226">
        <f>INDEX('Uganda workforce data - raw'!$A$4:$F$619,MATCH($B591, 'Uganda workforce data - raw'!$B$4:$B$619,0), MATCH("Filled Female",'Uganda workforce data - raw'!$A$4:$F$4,0))*INDEX('Mapping cadres'!$B$1:$Z$616,MATCH($B591, 'Mapping cadres'!$B$1:$B$616,0), MATCH(AE$32,'Mapping cadres'!$B$1:$Z$1,0))</f>
        <v>0</v>
      </c>
      <c r="AF591" s="226">
        <f>INDEX('Uganda workforce data - raw'!$A$4:$F$619,MATCH($B591, 'Uganda workforce data - raw'!$B$4:$B$619,0), MATCH("Filled Female",'Uganda workforce data - raw'!$A$4:$F$4,0))*INDEX('Mapping cadres'!$B$1:$Z$616,MATCH($B591, 'Mapping cadres'!$B$1:$B$616,0), MATCH(AF$32,'Mapping cadres'!$B$1:$Z$1,0))</f>
        <v>0</v>
      </c>
      <c r="AG591" s="226">
        <f>INDEX('Uganda workforce data - raw'!$A$4:$F$619,MATCH($B591, 'Uganda workforce data - raw'!$B$4:$B$619,0), MATCH("Filled Female",'Uganda workforce data - raw'!$A$4:$F$4,0))*INDEX('Mapping cadres'!$B$1:$Z$616,MATCH($B591, 'Mapping cadres'!$B$1:$B$616,0), MATCH(AG$32,'Mapping cadres'!$B$1:$Z$1,0))</f>
        <v>0</v>
      </c>
      <c r="AH591" s="226">
        <f>INDEX('Uganda workforce data - raw'!$A$4:$F$619,MATCH($B591, 'Uganda workforce data - raw'!$B$4:$B$619,0), MATCH("Filled Female",'Uganda workforce data - raw'!$A$4:$F$4,0))*INDEX('Mapping cadres'!$B$1:$Z$616,MATCH($B591, 'Mapping cadres'!$B$1:$B$616,0), MATCH(AH$32,'Mapping cadres'!$B$1:$Z$1,0))</f>
        <v>0</v>
      </c>
      <c r="AI591" s="226">
        <f>INDEX('Uganda workforce data - raw'!$A$4:$F$619,MATCH($B591, 'Uganda workforce data - raw'!$B$4:$B$619,0), MATCH("Filled Female",'Uganda workforce data - raw'!$A$4:$F$4,0))*INDEX('Mapping cadres'!$B$1:$Z$616,MATCH($B591, 'Mapping cadres'!$B$1:$B$616,0), MATCH(AI$32,'Mapping cadres'!$B$1:$Z$1,0))</f>
        <v>0</v>
      </c>
      <c r="AJ591" s="226">
        <f>INDEX('Uganda workforce data - raw'!$A$4:$F$619,MATCH($B591, 'Uganda workforce data - raw'!$B$4:$B$619,0), MATCH("Filled Female",'Uganda workforce data - raw'!$A$4:$F$4,0))*INDEX('Mapping cadres'!$B$1:$Z$616,MATCH($B591, 'Mapping cadres'!$B$1:$B$616,0), MATCH(AJ$32,'Mapping cadres'!$B$1:$Z$1,0))</f>
        <v>0</v>
      </c>
      <c r="AK591" s="226">
        <f>INDEX('Uganda workforce data - raw'!$A$4:$F$619,MATCH($B591, 'Uganda workforce data - raw'!$B$4:$B$619,0), MATCH("Filled Female",'Uganda workforce data - raw'!$A$4:$F$4,0))*INDEX('Mapping cadres'!$B$1:$Z$616,MATCH($B591, 'Mapping cadres'!$B$1:$B$616,0), MATCH(AK$32,'Mapping cadres'!$B$1:$Z$1,0))</f>
        <v>0</v>
      </c>
      <c r="AL591" s="226">
        <f>INDEX('Uganda workforce data - raw'!$A$4:$F$619,MATCH($B591, 'Uganda workforce data - raw'!$B$4:$B$619,0), MATCH("Filled Female",'Uganda workforce data - raw'!$A$4:$F$4,0))*INDEX('Mapping cadres'!$B$1:$Z$616,MATCH($B591, 'Mapping cadres'!$B$1:$B$616,0), MATCH(AL$32,'Mapping cadres'!$B$1:$Z$1,0))</f>
        <v>0</v>
      </c>
      <c r="AM591" s="226">
        <f>INDEX('Uganda workforce data - raw'!$A$4:$F$619,MATCH($B591, 'Uganda workforce data - raw'!$B$4:$B$619,0), MATCH("Filled Female",'Uganda workforce data - raw'!$A$4:$F$4,0))*INDEX('Mapping cadres'!$B$1:$Z$616,MATCH($B591, 'Mapping cadres'!$B$1:$B$616,0), MATCH(AM$32,'Mapping cadres'!$B$1:$Z$1,0))</f>
        <v>0</v>
      </c>
      <c r="AN591" s="226">
        <f>INDEX('Uganda workforce data - raw'!$A$4:$F$619,MATCH($B591, 'Uganda workforce data - raw'!$B$4:$B$619,0), MATCH("Filled Female",'Uganda workforce data - raw'!$A$4:$F$4,0))*INDEX('Mapping cadres'!$B$1:$Z$616,MATCH($B591, 'Mapping cadres'!$B$1:$B$616,0), MATCH(AN$32,'Mapping cadres'!$B$1:$Z$1,0))</f>
        <v>0</v>
      </c>
      <c r="AO591" s="226">
        <f>INDEX('Uganda workforce data - raw'!$A$4:$F$619,MATCH($B591, 'Uganda workforce data - raw'!$B$4:$B$619,0), MATCH("Filled Female",'Uganda workforce data - raw'!$A$4:$F$4,0))*INDEX('Mapping cadres'!$B$1:$Z$616,MATCH($B591, 'Mapping cadres'!$B$1:$B$616,0), MATCH(AO$32,'Mapping cadres'!$B$1:$Z$1,0))</f>
        <v>0</v>
      </c>
      <c r="AP591" s="226">
        <f>INDEX('Uganda workforce data - raw'!$A$4:$F$619,MATCH($B591, 'Uganda workforce data - raw'!$B$4:$B$619,0), MATCH("Filled Female",'Uganda workforce data - raw'!$A$4:$F$4,0))*INDEX('Mapping cadres'!$B$1:$Z$616,MATCH($B591, 'Mapping cadres'!$B$1:$B$616,0), MATCH(AP$32,'Mapping cadres'!$B$1:$Z$1,0))</f>
        <v>0</v>
      </c>
      <c r="AQ591" s="226">
        <f>INDEX('Uganda workforce data - raw'!$A$4:$F$619,MATCH($B591, 'Uganda workforce data - raw'!$B$4:$B$619,0), MATCH("Filled Female",'Uganda workforce data - raw'!$A$4:$F$4,0))*INDEX('Mapping cadres'!$B$1:$Z$616,MATCH($B591, 'Mapping cadres'!$B$1:$B$616,0), MATCH(AQ$32,'Mapping cadres'!$B$1:$Z$1,0))</f>
        <v>0</v>
      </c>
      <c r="AR591" s="226">
        <f>INDEX('Uganda workforce data - raw'!$A$4:$F$619,MATCH($B591, 'Uganda workforce data - raw'!$B$4:$B$619,0), MATCH("Filled Female",'Uganda workforce data - raw'!$A$4:$F$4,0))*INDEX('Mapping cadres'!$B$1:$Z$616,MATCH($B591, 'Mapping cadres'!$B$1:$B$616,0), MATCH(AR$32,'Mapping cadres'!$B$1:$Z$1,0))</f>
        <v>0</v>
      </c>
      <c r="AS591" s="226">
        <f>INDEX('Uganda workforce data - raw'!$A$4:$F$619,MATCH($B591, 'Uganda workforce data - raw'!$B$4:$B$619,0), MATCH("Filled Female",'Uganda workforce data - raw'!$A$4:$F$4,0))*INDEX('Mapping cadres'!$B$1:$Z$616,MATCH($B591, 'Mapping cadres'!$B$1:$B$616,0), MATCH(AS$32,'Mapping cadres'!$B$1:$Z$1,0))</f>
        <v>0</v>
      </c>
      <c r="AT591" s="226">
        <f>INDEX('Uganda workforce data - raw'!$A$4:$F$619,MATCH($B591, 'Uganda workforce data - raw'!$B$4:$B$619,0), MATCH("Filled Female",'Uganda workforce data - raw'!$A$4:$F$4,0))*INDEX('Mapping cadres'!$B$1:$Z$616,MATCH($B591, 'Mapping cadres'!$B$1:$B$616,0), MATCH(AT$32,'Mapping cadres'!$B$1:$Z$1,0))</f>
        <v>0</v>
      </c>
      <c r="AU591" s="226">
        <f>INDEX('Uganda workforce data - raw'!$A$4:$F$619,MATCH($B591, 'Uganda workforce data - raw'!$B$4:$B$619,0), MATCH("Filled Female",'Uganda workforce data - raw'!$A$4:$F$4,0))*INDEX('Mapping cadres'!$B$1:$Z$616,MATCH($B591, 'Mapping cadres'!$B$1:$B$616,0), MATCH(AU$32,'Mapping cadres'!$B$1:$Z$1,0))</f>
        <v>0</v>
      </c>
      <c r="AV591" s="226">
        <f>INDEX('Uganda workforce data - raw'!$A$4:$F$619,MATCH($B591, 'Uganda workforce data - raw'!$B$4:$B$619,0), MATCH("Filled Female",'Uganda workforce data - raw'!$A$4:$F$4,0))*INDEX('Mapping cadres'!$B$1:$Z$616,MATCH($B591, 'Mapping cadres'!$B$1:$B$616,0), MATCH(AV$32,'Mapping cadres'!$B$1:$Z$1,0))</f>
        <v>0</v>
      </c>
      <c r="AW591" s="226">
        <f>INDEX('Uganda workforce data - raw'!$A$4:$F$619,MATCH($B591, 'Uganda workforce data - raw'!$B$4:$B$619,0), MATCH("Filled Female",'Uganda workforce data - raw'!$A$4:$F$4,0))*INDEX('Mapping cadres'!$B$1:$Z$616,MATCH($B591, 'Mapping cadres'!$B$1:$B$616,0), MATCH(AW$32,'Mapping cadres'!$B$1:$Z$1,0))</f>
        <v>0</v>
      </c>
      <c r="AX591" s="226">
        <f>INDEX('Uganda workforce data - raw'!$A$4:$F$619,MATCH($B591, 'Uganda workforce data - raw'!$B$4:$B$619,0), MATCH("Filled Female",'Uganda workforce data - raw'!$A$4:$F$4,0))*INDEX('Mapping cadres'!$B$1:$Z$616,MATCH($B591, 'Mapping cadres'!$B$1:$B$616,0), MATCH(AX$32,'Mapping cadres'!$B$1:$Z$1,0))</f>
        <v>0</v>
      </c>
      <c r="AY591" s="226">
        <f t="shared" si="197"/>
        <v>4</v>
      </c>
      <c r="AZ591" s="226">
        <f t="shared" si="198"/>
        <v>0</v>
      </c>
      <c r="BA591" s="226">
        <f t="shared" si="199"/>
        <v>0</v>
      </c>
      <c r="BB591" s="226">
        <f t="shared" si="200"/>
        <v>0</v>
      </c>
      <c r="BC591" s="226">
        <f t="shared" si="201"/>
        <v>0</v>
      </c>
      <c r="BD591" s="226">
        <f t="shared" si="202"/>
        <v>0</v>
      </c>
      <c r="BE591" s="226">
        <f t="shared" si="203"/>
        <v>0</v>
      </c>
      <c r="BF591" s="226">
        <f t="shared" si="204"/>
        <v>0</v>
      </c>
      <c r="BG591" s="226">
        <f t="shared" si="205"/>
        <v>0</v>
      </c>
      <c r="BH591" s="226">
        <f t="shared" si="206"/>
        <v>0</v>
      </c>
      <c r="BI591" s="226">
        <f t="shared" si="207"/>
        <v>0</v>
      </c>
      <c r="BJ591" s="226">
        <f t="shared" si="208"/>
        <v>0</v>
      </c>
      <c r="BK591" s="226">
        <f t="shared" si="209"/>
        <v>0</v>
      </c>
      <c r="BL591" s="226">
        <f t="shared" si="210"/>
        <v>0</v>
      </c>
      <c r="BM591" s="226">
        <f t="shared" si="211"/>
        <v>0</v>
      </c>
      <c r="BN591" s="226">
        <f t="shared" si="212"/>
        <v>0</v>
      </c>
      <c r="BO591" s="226">
        <f t="shared" si="213"/>
        <v>0</v>
      </c>
      <c r="BP591" s="226">
        <f t="shared" si="214"/>
        <v>0</v>
      </c>
      <c r="BQ591" s="226">
        <f t="shared" si="215"/>
        <v>0</v>
      </c>
      <c r="BR591" s="226">
        <f t="shared" si="216"/>
        <v>0</v>
      </c>
      <c r="BS591" s="226">
        <f t="shared" si="217"/>
        <v>0</v>
      </c>
      <c r="BT591" s="226">
        <f t="shared" si="218"/>
        <v>0</v>
      </c>
      <c r="BU591" s="226">
        <f t="shared" si="219"/>
        <v>0</v>
      </c>
      <c r="BV591" s="226">
        <f t="shared" si="220"/>
        <v>0</v>
      </c>
    </row>
    <row r="592" spans="1:74">
      <c r="A592" s="226">
        <v>560</v>
      </c>
      <c r="B592" s="226" t="s">
        <v>1857</v>
      </c>
      <c r="C592" s="226">
        <f>INDEX('Uganda workforce data - raw'!$A$4:$F$619,MATCH($B592, 'Uganda workforce data - raw'!$B$4:$B$619,0), MATCH("Filled Male",'Uganda workforce data - raw'!$A$4:$F$4,0))*INDEX('Mapping cadres'!$B$1:$Z$616,MATCH($B592, 'Mapping cadres'!$B$1:$B$616,0), MATCH(C$32,'Mapping cadres'!$B$1:$Z$1,0))</f>
        <v>0</v>
      </c>
      <c r="D592" s="226">
        <f>INDEX('Uganda workforce data - raw'!$A$4:$F$619,MATCH($B592, 'Uganda workforce data - raw'!$B$4:$B$619,0), MATCH("Filled Male",'Uganda workforce data - raw'!$A$4:$F$4,0))*INDEX('Mapping cadres'!$B$1:$Z$616,MATCH($B592, 'Mapping cadres'!$B$1:$B$616,0), MATCH(D$32,'Mapping cadres'!$B$1:$Z$1,0))</f>
        <v>0</v>
      </c>
      <c r="E592" s="226">
        <f>INDEX('Uganda workforce data - raw'!$A$4:$F$619,MATCH($B592, 'Uganda workforce data - raw'!$B$4:$B$619,0), MATCH("Filled Male",'Uganda workforce data - raw'!$A$4:$F$4,0))*INDEX('Mapping cadres'!$B$1:$Z$616,MATCH($B592, 'Mapping cadres'!$B$1:$B$616,0), MATCH(E$32,'Mapping cadres'!$B$1:$Z$1,0))</f>
        <v>0</v>
      </c>
      <c r="F592" s="226">
        <f>INDEX('Uganda workforce data - raw'!$A$4:$F$619,MATCH($B592, 'Uganda workforce data - raw'!$B$4:$B$619,0), MATCH("Filled Male",'Uganda workforce data - raw'!$A$4:$F$4,0))*INDEX('Mapping cadres'!$B$1:$Z$616,MATCH($B592, 'Mapping cadres'!$B$1:$B$616,0), MATCH(F$32,'Mapping cadres'!$B$1:$Z$1,0))</f>
        <v>0</v>
      </c>
      <c r="G592" s="226">
        <f>INDEX('Uganda workforce data - raw'!$A$4:$F$619,MATCH($B592, 'Uganda workforce data - raw'!$B$4:$B$619,0), MATCH("Filled Male",'Uganda workforce data - raw'!$A$4:$F$4,0))*INDEX('Mapping cadres'!$B$1:$Z$616,MATCH($B592, 'Mapping cadres'!$B$1:$B$616,0), MATCH(G$32,'Mapping cadres'!$B$1:$Z$1,0))</f>
        <v>0</v>
      </c>
      <c r="H592" s="226">
        <f>INDEX('Uganda workforce data - raw'!$A$4:$F$619,MATCH($B592, 'Uganda workforce data - raw'!$B$4:$B$619,0), MATCH("Filled Male",'Uganda workforce data - raw'!$A$4:$F$4,0))*INDEX('Mapping cadres'!$B$1:$Z$616,MATCH($B592, 'Mapping cadres'!$B$1:$B$616,0), MATCH(H$32,'Mapping cadres'!$B$1:$Z$1,0))</f>
        <v>17</v>
      </c>
      <c r="I592" s="226">
        <f>INDEX('Uganda workforce data - raw'!$A$4:$F$619,MATCH($B592, 'Uganda workforce data - raw'!$B$4:$B$619,0), MATCH("Filled Male",'Uganda workforce data - raw'!$A$4:$F$4,0))*INDEX('Mapping cadres'!$B$1:$Z$616,MATCH($B592, 'Mapping cadres'!$B$1:$B$616,0), MATCH(I$32,'Mapping cadres'!$B$1:$Z$1,0))</f>
        <v>0</v>
      </c>
      <c r="J592" s="226">
        <f>INDEX('Uganda workforce data - raw'!$A$4:$F$619,MATCH($B592, 'Uganda workforce data - raw'!$B$4:$B$619,0), MATCH("Filled Male",'Uganda workforce data - raw'!$A$4:$F$4,0))*INDEX('Mapping cadres'!$B$1:$Z$616,MATCH($B592, 'Mapping cadres'!$B$1:$B$616,0), MATCH(J$32,'Mapping cadres'!$B$1:$Z$1,0))</f>
        <v>0</v>
      </c>
      <c r="K592" s="226">
        <f>INDEX('Uganda workforce data - raw'!$A$4:$F$619,MATCH($B592, 'Uganda workforce data - raw'!$B$4:$B$619,0), MATCH("Filled Male",'Uganda workforce data - raw'!$A$4:$F$4,0))*INDEX('Mapping cadres'!$B$1:$Z$616,MATCH($B592, 'Mapping cadres'!$B$1:$B$616,0), MATCH(K$32,'Mapping cadres'!$B$1:$Z$1,0))</f>
        <v>0</v>
      </c>
      <c r="L592" s="226">
        <f>INDEX('Uganda workforce data - raw'!$A$4:$F$619,MATCH($B592, 'Uganda workforce data - raw'!$B$4:$B$619,0), MATCH("Filled Male",'Uganda workforce data - raw'!$A$4:$F$4,0))*INDEX('Mapping cadres'!$B$1:$Z$616,MATCH($B592, 'Mapping cadres'!$B$1:$B$616,0), MATCH(L$32,'Mapping cadres'!$B$1:$Z$1,0))</f>
        <v>0</v>
      </c>
      <c r="M592" s="226">
        <f>INDEX('Uganda workforce data - raw'!$A$4:$F$619,MATCH($B592, 'Uganda workforce data - raw'!$B$4:$B$619,0), MATCH("Filled Male",'Uganda workforce data - raw'!$A$4:$F$4,0))*INDEX('Mapping cadres'!$B$1:$Z$616,MATCH($B592, 'Mapping cadres'!$B$1:$B$616,0), MATCH(M$32,'Mapping cadres'!$B$1:$Z$1,0))</f>
        <v>0</v>
      </c>
      <c r="N592" s="226">
        <f>INDEX('Uganda workforce data - raw'!$A$4:$F$619,MATCH($B592, 'Uganda workforce data - raw'!$B$4:$B$619,0), MATCH("Filled Male",'Uganda workforce data - raw'!$A$4:$F$4,0))*INDEX('Mapping cadres'!$B$1:$Z$616,MATCH($B592, 'Mapping cadres'!$B$1:$B$616,0), MATCH(N$32,'Mapping cadres'!$B$1:$Z$1,0))</f>
        <v>0</v>
      </c>
      <c r="O592" s="226">
        <f>INDEX('Uganda workforce data - raw'!$A$4:$F$619,MATCH($B592, 'Uganda workforce data - raw'!$B$4:$B$619,0), MATCH("Filled Male",'Uganda workforce data - raw'!$A$4:$F$4,0))*INDEX('Mapping cadres'!$B$1:$Z$616,MATCH($B592, 'Mapping cadres'!$B$1:$B$616,0), MATCH(O$32,'Mapping cadres'!$B$1:$Z$1,0))</f>
        <v>0</v>
      </c>
      <c r="P592" s="226">
        <f>INDEX('Uganda workforce data - raw'!$A$4:$F$619,MATCH($B592, 'Uganda workforce data - raw'!$B$4:$B$619,0), MATCH("Filled Male",'Uganda workforce data - raw'!$A$4:$F$4,0))*INDEX('Mapping cadres'!$B$1:$Z$616,MATCH($B592, 'Mapping cadres'!$B$1:$B$616,0), MATCH(P$32,'Mapping cadres'!$B$1:$Z$1,0))</f>
        <v>0</v>
      </c>
      <c r="Q592" s="226">
        <f>INDEX('Uganda workforce data - raw'!$A$4:$F$619,MATCH($B592, 'Uganda workforce data - raw'!$B$4:$B$619,0), MATCH("Filled Male",'Uganda workforce data - raw'!$A$4:$F$4,0))*INDEX('Mapping cadres'!$B$1:$Z$616,MATCH($B592, 'Mapping cadres'!$B$1:$B$616,0), MATCH(Q$32,'Mapping cadres'!$B$1:$Z$1,0))</f>
        <v>0</v>
      </c>
      <c r="R592" s="226">
        <f>INDEX('Uganda workforce data - raw'!$A$4:$F$619,MATCH($B592, 'Uganda workforce data - raw'!$B$4:$B$619,0), MATCH("Filled Male",'Uganda workforce data - raw'!$A$4:$F$4,0))*INDEX('Mapping cadres'!$B$1:$Z$616,MATCH($B592, 'Mapping cadres'!$B$1:$B$616,0), MATCH(R$32,'Mapping cadres'!$B$1:$Z$1,0))</f>
        <v>0</v>
      </c>
      <c r="S592" s="226">
        <f>INDEX('Uganda workforce data - raw'!$A$4:$F$619,MATCH($B592, 'Uganda workforce data - raw'!$B$4:$B$619,0), MATCH("Filled Male",'Uganda workforce data - raw'!$A$4:$F$4,0))*INDEX('Mapping cadres'!$B$1:$Z$616,MATCH($B592, 'Mapping cadres'!$B$1:$B$616,0), MATCH(S$32,'Mapping cadres'!$B$1:$Z$1,0))</f>
        <v>0</v>
      </c>
      <c r="T592" s="226">
        <f>INDEX('Uganda workforce data - raw'!$A$4:$F$619,MATCH($B592, 'Uganda workforce data - raw'!$B$4:$B$619,0), MATCH("Filled Male",'Uganda workforce data - raw'!$A$4:$F$4,0))*INDEX('Mapping cadres'!$B$1:$Z$616,MATCH($B592, 'Mapping cadres'!$B$1:$B$616,0), MATCH(T$32,'Mapping cadres'!$B$1:$Z$1,0))</f>
        <v>0</v>
      </c>
      <c r="U592" s="226">
        <f>INDEX('Uganda workforce data - raw'!$A$4:$F$619,MATCH($B592, 'Uganda workforce data - raw'!$B$4:$B$619,0), MATCH("Filled Male",'Uganda workforce data - raw'!$A$4:$F$4,0))*INDEX('Mapping cadres'!$B$1:$Z$616,MATCH($B592, 'Mapping cadres'!$B$1:$B$616,0), MATCH(U$32,'Mapping cadres'!$B$1:$Z$1,0))</f>
        <v>0</v>
      </c>
      <c r="V592" s="226">
        <f>INDEX('Uganda workforce data - raw'!$A$4:$F$619,MATCH($B592, 'Uganda workforce data - raw'!$B$4:$B$619,0), MATCH("Filled Male",'Uganda workforce data - raw'!$A$4:$F$4,0))*INDEX('Mapping cadres'!$B$1:$Z$616,MATCH($B592, 'Mapping cadres'!$B$1:$B$616,0), MATCH(V$32,'Mapping cadres'!$B$1:$Z$1,0))</f>
        <v>0</v>
      </c>
      <c r="W592" s="226">
        <f>INDEX('Uganda workforce data - raw'!$A$4:$F$619,MATCH($B592, 'Uganda workforce data - raw'!$B$4:$B$619,0), MATCH("Filled Male",'Uganda workforce data - raw'!$A$4:$F$4,0))*INDEX('Mapping cadres'!$B$1:$Z$616,MATCH($B592, 'Mapping cadres'!$B$1:$B$616,0), MATCH(W$32,'Mapping cadres'!$B$1:$Z$1,0))</f>
        <v>0</v>
      </c>
      <c r="X592" s="226">
        <f>INDEX('Uganda workforce data - raw'!$A$4:$F$619,MATCH($B592, 'Uganda workforce data - raw'!$B$4:$B$619,0), MATCH("Filled Male",'Uganda workforce data - raw'!$A$4:$F$4,0))*INDEX('Mapping cadres'!$B$1:$Z$616,MATCH($B592, 'Mapping cadres'!$B$1:$B$616,0), MATCH(X$32,'Mapping cadres'!$B$1:$Z$1,0))</f>
        <v>0</v>
      </c>
      <c r="Y592" s="226">
        <f>INDEX('Uganda workforce data - raw'!$A$4:$F$619,MATCH($B592, 'Uganda workforce data - raw'!$B$4:$B$619,0), MATCH("Filled Male",'Uganda workforce data - raw'!$A$4:$F$4,0))*INDEX('Mapping cadres'!$B$1:$Z$616,MATCH($B592, 'Mapping cadres'!$B$1:$B$616,0), MATCH(Y$32,'Mapping cadres'!$B$1:$Z$1,0))</f>
        <v>0</v>
      </c>
      <c r="Z592" s="226">
        <f>INDEX('Uganda workforce data - raw'!$A$4:$F$619,MATCH($B592, 'Uganda workforce data - raw'!$B$4:$B$619,0), MATCH("Filled Male",'Uganda workforce data - raw'!$A$4:$F$4,0))*INDEX('Mapping cadres'!$B$1:$Z$616,MATCH($B592, 'Mapping cadres'!$B$1:$B$616,0), MATCH(Z$32,'Mapping cadres'!$B$1:$Z$1,0))</f>
        <v>0</v>
      </c>
      <c r="AA592" s="226">
        <f>INDEX('Uganda workforce data - raw'!$A$4:$F$619,MATCH($B592, 'Uganda workforce data - raw'!$B$4:$B$619,0), MATCH("Filled Female",'Uganda workforce data - raw'!$A$4:$F$4,0))*INDEX('Mapping cadres'!$B$1:$Z$616,MATCH($B592, 'Mapping cadres'!$B$1:$B$616,0), MATCH(AA$32,'Mapping cadres'!$B$1:$Z$1,0))</f>
        <v>0</v>
      </c>
      <c r="AB592" s="226">
        <f>INDEX('Uganda workforce data - raw'!$A$4:$F$619,MATCH($B592, 'Uganda workforce data - raw'!$B$4:$B$619,0), MATCH("Filled Female",'Uganda workforce data - raw'!$A$4:$F$4,0))*INDEX('Mapping cadres'!$B$1:$Z$616,MATCH($B592, 'Mapping cadres'!$B$1:$B$616,0), MATCH(AB$32,'Mapping cadres'!$B$1:$Z$1,0))</f>
        <v>0</v>
      </c>
      <c r="AC592" s="226">
        <f>INDEX('Uganda workforce data - raw'!$A$4:$F$619,MATCH($B592, 'Uganda workforce data - raw'!$B$4:$B$619,0), MATCH("Filled Female",'Uganda workforce data - raw'!$A$4:$F$4,0))*INDEX('Mapping cadres'!$B$1:$Z$616,MATCH($B592, 'Mapping cadres'!$B$1:$B$616,0), MATCH(AC$32,'Mapping cadres'!$B$1:$Z$1,0))</f>
        <v>0</v>
      </c>
      <c r="AD592" s="226">
        <f>INDEX('Uganda workforce data - raw'!$A$4:$F$619,MATCH($B592, 'Uganda workforce data - raw'!$B$4:$B$619,0), MATCH("Filled Female",'Uganda workforce data - raw'!$A$4:$F$4,0))*INDEX('Mapping cadres'!$B$1:$Z$616,MATCH($B592, 'Mapping cadres'!$B$1:$B$616,0), MATCH(AD$32,'Mapping cadres'!$B$1:$Z$1,0))</f>
        <v>0</v>
      </c>
      <c r="AE592" s="226">
        <f>INDEX('Uganda workforce data - raw'!$A$4:$F$619,MATCH($B592, 'Uganda workforce data - raw'!$B$4:$B$619,0), MATCH("Filled Female",'Uganda workforce data - raw'!$A$4:$F$4,0))*INDEX('Mapping cadres'!$B$1:$Z$616,MATCH($B592, 'Mapping cadres'!$B$1:$B$616,0), MATCH(AE$32,'Mapping cadres'!$B$1:$Z$1,0))</f>
        <v>0</v>
      </c>
      <c r="AF592" s="226">
        <f>INDEX('Uganda workforce data - raw'!$A$4:$F$619,MATCH($B592, 'Uganda workforce data - raw'!$B$4:$B$619,0), MATCH("Filled Female",'Uganda workforce data - raw'!$A$4:$F$4,0))*INDEX('Mapping cadres'!$B$1:$Z$616,MATCH($B592, 'Mapping cadres'!$B$1:$B$616,0), MATCH(AF$32,'Mapping cadres'!$B$1:$Z$1,0))</f>
        <v>13</v>
      </c>
      <c r="AG592" s="226">
        <f>INDEX('Uganda workforce data - raw'!$A$4:$F$619,MATCH($B592, 'Uganda workforce data - raw'!$B$4:$B$619,0), MATCH("Filled Female",'Uganda workforce data - raw'!$A$4:$F$4,0))*INDEX('Mapping cadres'!$B$1:$Z$616,MATCH($B592, 'Mapping cadres'!$B$1:$B$616,0), MATCH(AG$32,'Mapping cadres'!$B$1:$Z$1,0))</f>
        <v>0</v>
      </c>
      <c r="AH592" s="226">
        <f>INDEX('Uganda workforce data - raw'!$A$4:$F$619,MATCH($B592, 'Uganda workforce data - raw'!$B$4:$B$619,0), MATCH("Filled Female",'Uganda workforce data - raw'!$A$4:$F$4,0))*INDEX('Mapping cadres'!$B$1:$Z$616,MATCH($B592, 'Mapping cadres'!$B$1:$B$616,0), MATCH(AH$32,'Mapping cadres'!$B$1:$Z$1,0))</f>
        <v>0</v>
      </c>
      <c r="AI592" s="226">
        <f>INDEX('Uganda workforce data - raw'!$A$4:$F$619,MATCH($B592, 'Uganda workforce data - raw'!$B$4:$B$619,0), MATCH("Filled Female",'Uganda workforce data - raw'!$A$4:$F$4,0))*INDEX('Mapping cadres'!$B$1:$Z$616,MATCH($B592, 'Mapping cadres'!$B$1:$B$616,0), MATCH(AI$32,'Mapping cadres'!$B$1:$Z$1,0))</f>
        <v>0</v>
      </c>
      <c r="AJ592" s="226">
        <f>INDEX('Uganda workforce data - raw'!$A$4:$F$619,MATCH($B592, 'Uganda workforce data - raw'!$B$4:$B$619,0), MATCH("Filled Female",'Uganda workforce data - raw'!$A$4:$F$4,0))*INDEX('Mapping cadres'!$B$1:$Z$616,MATCH($B592, 'Mapping cadres'!$B$1:$B$616,0), MATCH(AJ$32,'Mapping cadres'!$B$1:$Z$1,0))</f>
        <v>0</v>
      </c>
      <c r="AK592" s="226">
        <f>INDEX('Uganda workforce data - raw'!$A$4:$F$619,MATCH($B592, 'Uganda workforce data - raw'!$B$4:$B$619,0), MATCH("Filled Female",'Uganda workforce data - raw'!$A$4:$F$4,0))*INDEX('Mapping cadres'!$B$1:$Z$616,MATCH($B592, 'Mapping cadres'!$B$1:$B$616,0), MATCH(AK$32,'Mapping cadres'!$B$1:$Z$1,0))</f>
        <v>0</v>
      </c>
      <c r="AL592" s="226">
        <f>INDEX('Uganda workforce data - raw'!$A$4:$F$619,MATCH($B592, 'Uganda workforce data - raw'!$B$4:$B$619,0), MATCH("Filled Female",'Uganda workforce data - raw'!$A$4:$F$4,0))*INDEX('Mapping cadres'!$B$1:$Z$616,MATCH($B592, 'Mapping cadres'!$B$1:$B$616,0), MATCH(AL$32,'Mapping cadres'!$B$1:$Z$1,0))</f>
        <v>0</v>
      </c>
      <c r="AM592" s="226">
        <f>INDEX('Uganda workforce data - raw'!$A$4:$F$619,MATCH($B592, 'Uganda workforce data - raw'!$B$4:$B$619,0), MATCH("Filled Female",'Uganda workforce data - raw'!$A$4:$F$4,0))*INDEX('Mapping cadres'!$B$1:$Z$616,MATCH($B592, 'Mapping cadres'!$B$1:$B$616,0), MATCH(AM$32,'Mapping cadres'!$B$1:$Z$1,0))</f>
        <v>0</v>
      </c>
      <c r="AN592" s="226">
        <f>INDEX('Uganda workforce data - raw'!$A$4:$F$619,MATCH($B592, 'Uganda workforce data - raw'!$B$4:$B$619,0), MATCH("Filled Female",'Uganda workforce data - raw'!$A$4:$F$4,0))*INDEX('Mapping cadres'!$B$1:$Z$616,MATCH($B592, 'Mapping cadres'!$B$1:$B$616,0), MATCH(AN$32,'Mapping cadres'!$B$1:$Z$1,0))</f>
        <v>0</v>
      </c>
      <c r="AO592" s="226">
        <f>INDEX('Uganda workforce data - raw'!$A$4:$F$619,MATCH($B592, 'Uganda workforce data - raw'!$B$4:$B$619,0), MATCH("Filled Female",'Uganda workforce data - raw'!$A$4:$F$4,0))*INDEX('Mapping cadres'!$B$1:$Z$616,MATCH($B592, 'Mapping cadres'!$B$1:$B$616,0), MATCH(AO$32,'Mapping cadres'!$B$1:$Z$1,0))</f>
        <v>0</v>
      </c>
      <c r="AP592" s="226">
        <f>INDEX('Uganda workforce data - raw'!$A$4:$F$619,MATCH($B592, 'Uganda workforce data - raw'!$B$4:$B$619,0), MATCH("Filled Female",'Uganda workforce data - raw'!$A$4:$F$4,0))*INDEX('Mapping cadres'!$B$1:$Z$616,MATCH($B592, 'Mapping cadres'!$B$1:$B$616,0), MATCH(AP$32,'Mapping cadres'!$B$1:$Z$1,0))</f>
        <v>0</v>
      </c>
      <c r="AQ592" s="226">
        <f>INDEX('Uganda workforce data - raw'!$A$4:$F$619,MATCH($B592, 'Uganda workforce data - raw'!$B$4:$B$619,0), MATCH("Filled Female",'Uganda workforce data - raw'!$A$4:$F$4,0))*INDEX('Mapping cadres'!$B$1:$Z$616,MATCH($B592, 'Mapping cadres'!$B$1:$B$616,0), MATCH(AQ$32,'Mapping cadres'!$B$1:$Z$1,0))</f>
        <v>0</v>
      </c>
      <c r="AR592" s="226">
        <f>INDEX('Uganda workforce data - raw'!$A$4:$F$619,MATCH($B592, 'Uganda workforce data - raw'!$B$4:$B$619,0), MATCH("Filled Female",'Uganda workforce data - raw'!$A$4:$F$4,0))*INDEX('Mapping cadres'!$B$1:$Z$616,MATCH($B592, 'Mapping cadres'!$B$1:$B$616,0), MATCH(AR$32,'Mapping cadres'!$B$1:$Z$1,0))</f>
        <v>0</v>
      </c>
      <c r="AS592" s="226">
        <f>INDEX('Uganda workforce data - raw'!$A$4:$F$619,MATCH($B592, 'Uganda workforce data - raw'!$B$4:$B$619,0), MATCH("Filled Female",'Uganda workforce data - raw'!$A$4:$F$4,0))*INDEX('Mapping cadres'!$B$1:$Z$616,MATCH($B592, 'Mapping cadres'!$B$1:$B$616,0), MATCH(AS$32,'Mapping cadres'!$B$1:$Z$1,0))</f>
        <v>0</v>
      </c>
      <c r="AT592" s="226">
        <f>INDEX('Uganda workforce data - raw'!$A$4:$F$619,MATCH($B592, 'Uganda workforce data - raw'!$B$4:$B$619,0), MATCH("Filled Female",'Uganda workforce data - raw'!$A$4:$F$4,0))*INDEX('Mapping cadres'!$B$1:$Z$616,MATCH($B592, 'Mapping cadres'!$B$1:$B$616,0), MATCH(AT$32,'Mapping cadres'!$B$1:$Z$1,0))</f>
        <v>0</v>
      </c>
      <c r="AU592" s="226">
        <f>INDEX('Uganda workforce data - raw'!$A$4:$F$619,MATCH($B592, 'Uganda workforce data - raw'!$B$4:$B$619,0), MATCH("Filled Female",'Uganda workforce data - raw'!$A$4:$F$4,0))*INDEX('Mapping cadres'!$B$1:$Z$616,MATCH($B592, 'Mapping cadres'!$B$1:$B$616,0), MATCH(AU$32,'Mapping cadres'!$B$1:$Z$1,0))</f>
        <v>0</v>
      </c>
      <c r="AV592" s="226">
        <f>INDEX('Uganda workforce data - raw'!$A$4:$F$619,MATCH($B592, 'Uganda workforce data - raw'!$B$4:$B$619,0), MATCH("Filled Female",'Uganda workforce data - raw'!$A$4:$F$4,0))*INDEX('Mapping cadres'!$B$1:$Z$616,MATCH($B592, 'Mapping cadres'!$B$1:$B$616,0), MATCH(AV$32,'Mapping cadres'!$B$1:$Z$1,0))</f>
        <v>0</v>
      </c>
      <c r="AW592" s="226">
        <f>INDEX('Uganda workforce data - raw'!$A$4:$F$619,MATCH($B592, 'Uganda workforce data - raw'!$B$4:$B$619,0), MATCH("Filled Female",'Uganda workforce data - raw'!$A$4:$F$4,0))*INDEX('Mapping cadres'!$B$1:$Z$616,MATCH($B592, 'Mapping cadres'!$B$1:$B$616,0), MATCH(AW$32,'Mapping cadres'!$B$1:$Z$1,0))</f>
        <v>0</v>
      </c>
      <c r="AX592" s="226">
        <f>INDEX('Uganda workforce data - raw'!$A$4:$F$619,MATCH($B592, 'Uganda workforce data - raw'!$B$4:$B$619,0), MATCH("Filled Female",'Uganda workforce data - raw'!$A$4:$F$4,0))*INDEX('Mapping cadres'!$B$1:$Z$616,MATCH($B592, 'Mapping cadres'!$B$1:$B$616,0), MATCH(AX$32,'Mapping cadres'!$B$1:$Z$1,0))</f>
        <v>0</v>
      </c>
      <c r="AY592" s="226">
        <f t="shared" si="197"/>
        <v>0</v>
      </c>
      <c r="AZ592" s="226">
        <f t="shared" si="198"/>
        <v>0</v>
      </c>
      <c r="BA592" s="226">
        <f t="shared" si="199"/>
        <v>0</v>
      </c>
      <c r="BB592" s="226">
        <f t="shared" si="200"/>
        <v>0</v>
      </c>
      <c r="BC592" s="226">
        <f t="shared" si="201"/>
        <v>0</v>
      </c>
      <c r="BD592" s="226">
        <f t="shared" si="202"/>
        <v>30</v>
      </c>
      <c r="BE592" s="226">
        <f t="shared" si="203"/>
        <v>0</v>
      </c>
      <c r="BF592" s="226">
        <f t="shared" si="204"/>
        <v>0</v>
      </c>
      <c r="BG592" s="226">
        <f t="shared" si="205"/>
        <v>0</v>
      </c>
      <c r="BH592" s="226">
        <f t="shared" si="206"/>
        <v>0</v>
      </c>
      <c r="BI592" s="226">
        <f t="shared" si="207"/>
        <v>0</v>
      </c>
      <c r="BJ592" s="226">
        <f t="shared" si="208"/>
        <v>0</v>
      </c>
      <c r="BK592" s="226">
        <f t="shared" si="209"/>
        <v>0</v>
      </c>
      <c r="BL592" s="226">
        <f t="shared" si="210"/>
        <v>0</v>
      </c>
      <c r="BM592" s="226">
        <f t="shared" si="211"/>
        <v>0</v>
      </c>
      <c r="BN592" s="226">
        <f t="shared" si="212"/>
        <v>0</v>
      </c>
      <c r="BO592" s="226">
        <f t="shared" si="213"/>
        <v>0</v>
      </c>
      <c r="BP592" s="226">
        <f t="shared" si="214"/>
        <v>0</v>
      </c>
      <c r="BQ592" s="226">
        <f t="shared" si="215"/>
        <v>0</v>
      </c>
      <c r="BR592" s="226">
        <f t="shared" si="216"/>
        <v>0</v>
      </c>
      <c r="BS592" s="226">
        <f t="shared" si="217"/>
        <v>0</v>
      </c>
      <c r="BT592" s="226">
        <f t="shared" si="218"/>
        <v>0</v>
      </c>
      <c r="BU592" s="226">
        <f t="shared" si="219"/>
        <v>0</v>
      </c>
      <c r="BV592" s="226">
        <f t="shared" si="220"/>
        <v>0</v>
      </c>
    </row>
    <row r="593" spans="1:74">
      <c r="A593" s="226">
        <v>561</v>
      </c>
      <c r="B593" s="226" t="s">
        <v>1858</v>
      </c>
      <c r="C593" s="226">
        <f>INDEX('Uganda workforce data - raw'!$A$4:$F$619,MATCH($B593, 'Uganda workforce data - raw'!$B$4:$B$619,0), MATCH("Filled Male",'Uganda workforce data - raw'!$A$4:$F$4,0))*INDEX('Mapping cadres'!$B$1:$Z$616,MATCH($B593, 'Mapping cadres'!$B$1:$B$616,0), MATCH(C$32,'Mapping cadres'!$B$1:$Z$1,0))</f>
        <v>5</v>
      </c>
      <c r="D593" s="226">
        <f>INDEX('Uganda workforce data - raw'!$A$4:$F$619,MATCH($B593, 'Uganda workforce data - raw'!$B$4:$B$619,0), MATCH("Filled Male",'Uganda workforce data - raw'!$A$4:$F$4,0))*INDEX('Mapping cadres'!$B$1:$Z$616,MATCH($B593, 'Mapping cadres'!$B$1:$B$616,0), MATCH(D$32,'Mapping cadres'!$B$1:$Z$1,0))</f>
        <v>0</v>
      </c>
      <c r="E593" s="226">
        <f>INDEX('Uganda workforce data - raw'!$A$4:$F$619,MATCH($B593, 'Uganda workforce data - raw'!$B$4:$B$619,0), MATCH("Filled Male",'Uganda workforce data - raw'!$A$4:$F$4,0))*INDEX('Mapping cadres'!$B$1:$Z$616,MATCH($B593, 'Mapping cadres'!$B$1:$B$616,0), MATCH(E$32,'Mapping cadres'!$B$1:$Z$1,0))</f>
        <v>0</v>
      </c>
      <c r="F593" s="226">
        <f>INDEX('Uganda workforce data - raw'!$A$4:$F$619,MATCH($B593, 'Uganda workforce data - raw'!$B$4:$B$619,0), MATCH("Filled Male",'Uganda workforce data - raw'!$A$4:$F$4,0))*INDEX('Mapping cadres'!$B$1:$Z$616,MATCH($B593, 'Mapping cadres'!$B$1:$B$616,0), MATCH(F$32,'Mapping cadres'!$B$1:$Z$1,0))</f>
        <v>0</v>
      </c>
      <c r="G593" s="226">
        <f>INDEX('Uganda workforce data - raw'!$A$4:$F$619,MATCH($B593, 'Uganda workforce data - raw'!$B$4:$B$619,0), MATCH("Filled Male",'Uganda workforce data - raw'!$A$4:$F$4,0))*INDEX('Mapping cadres'!$B$1:$Z$616,MATCH($B593, 'Mapping cadres'!$B$1:$B$616,0), MATCH(G$32,'Mapping cadres'!$B$1:$Z$1,0))</f>
        <v>0</v>
      </c>
      <c r="H593" s="226">
        <f>INDEX('Uganda workforce data - raw'!$A$4:$F$619,MATCH($B593, 'Uganda workforce data - raw'!$B$4:$B$619,0), MATCH("Filled Male",'Uganda workforce data - raw'!$A$4:$F$4,0))*INDEX('Mapping cadres'!$B$1:$Z$616,MATCH($B593, 'Mapping cadres'!$B$1:$B$616,0), MATCH(H$32,'Mapping cadres'!$B$1:$Z$1,0))</f>
        <v>0</v>
      </c>
      <c r="I593" s="226">
        <f>INDEX('Uganda workforce data - raw'!$A$4:$F$619,MATCH($B593, 'Uganda workforce data - raw'!$B$4:$B$619,0), MATCH("Filled Male",'Uganda workforce data - raw'!$A$4:$F$4,0))*INDEX('Mapping cadres'!$B$1:$Z$616,MATCH($B593, 'Mapping cadres'!$B$1:$B$616,0), MATCH(I$32,'Mapping cadres'!$B$1:$Z$1,0))</f>
        <v>0</v>
      </c>
      <c r="J593" s="226">
        <f>INDEX('Uganda workforce data - raw'!$A$4:$F$619,MATCH($B593, 'Uganda workforce data - raw'!$B$4:$B$619,0), MATCH("Filled Male",'Uganda workforce data - raw'!$A$4:$F$4,0))*INDEX('Mapping cadres'!$B$1:$Z$616,MATCH($B593, 'Mapping cadres'!$B$1:$B$616,0), MATCH(J$32,'Mapping cadres'!$B$1:$Z$1,0))</f>
        <v>0</v>
      </c>
      <c r="K593" s="226">
        <f>INDEX('Uganda workforce data - raw'!$A$4:$F$619,MATCH($B593, 'Uganda workforce data - raw'!$B$4:$B$619,0), MATCH("Filled Male",'Uganda workforce data - raw'!$A$4:$F$4,0))*INDEX('Mapping cadres'!$B$1:$Z$616,MATCH($B593, 'Mapping cadres'!$B$1:$B$616,0), MATCH(K$32,'Mapping cadres'!$B$1:$Z$1,0))</f>
        <v>0</v>
      </c>
      <c r="L593" s="226">
        <f>INDEX('Uganda workforce data - raw'!$A$4:$F$619,MATCH($B593, 'Uganda workforce data - raw'!$B$4:$B$619,0), MATCH("Filled Male",'Uganda workforce data - raw'!$A$4:$F$4,0))*INDEX('Mapping cadres'!$B$1:$Z$616,MATCH($B593, 'Mapping cadres'!$B$1:$B$616,0), MATCH(L$32,'Mapping cadres'!$B$1:$Z$1,0))</f>
        <v>0</v>
      </c>
      <c r="M593" s="226">
        <f>INDEX('Uganda workforce data - raw'!$A$4:$F$619,MATCH($B593, 'Uganda workforce data - raw'!$B$4:$B$619,0), MATCH("Filled Male",'Uganda workforce data - raw'!$A$4:$F$4,0))*INDEX('Mapping cadres'!$B$1:$Z$616,MATCH($B593, 'Mapping cadres'!$B$1:$B$616,0), MATCH(M$32,'Mapping cadres'!$B$1:$Z$1,0))</f>
        <v>0</v>
      </c>
      <c r="N593" s="226">
        <f>INDEX('Uganda workforce data - raw'!$A$4:$F$619,MATCH($B593, 'Uganda workforce data - raw'!$B$4:$B$619,0), MATCH("Filled Male",'Uganda workforce data - raw'!$A$4:$F$4,0))*INDEX('Mapping cadres'!$B$1:$Z$616,MATCH($B593, 'Mapping cadres'!$B$1:$B$616,0), MATCH(N$32,'Mapping cadres'!$B$1:$Z$1,0))</f>
        <v>0</v>
      </c>
      <c r="O593" s="226">
        <f>INDEX('Uganda workforce data - raw'!$A$4:$F$619,MATCH($B593, 'Uganda workforce data - raw'!$B$4:$B$619,0), MATCH("Filled Male",'Uganda workforce data - raw'!$A$4:$F$4,0))*INDEX('Mapping cadres'!$B$1:$Z$616,MATCH($B593, 'Mapping cadres'!$B$1:$B$616,0), MATCH(O$32,'Mapping cadres'!$B$1:$Z$1,0))</f>
        <v>0</v>
      </c>
      <c r="P593" s="226">
        <f>INDEX('Uganda workforce data - raw'!$A$4:$F$619,MATCH($B593, 'Uganda workforce data - raw'!$B$4:$B$619,0), MATCH("Filled Male",'Uganda workforce data - raw'!$A$4:$F$4,0))*INDEX('Mapping cadres'!$B$1:$Z$616,MATCH($B593, 'Mapping cadres'!$B$1:$B$616,0), MATCH(P$32,'Mapping cadres'!$B$1:$Z$1,0))</f>
        <v>0</v>
      </c>
      <c r="Q593" s="226">
        <f>INDEX('Uganda workforce data - raw'!$A$4:$F$619,MATCH($B593, 'Uganda workforce data - raw'!$B$4:$B$619,0), MATCH("Filled Male",'Uganda workforce data - raw'!$A$4:$F$4,0))*INDEX('Mapping cadres'!$B$1:$Z$616,MATCH($B593, 'Mapping cadres'!$B$1:$B$616,0), MATCH(Q$32,'Mapping cadres'!$B$1:$Z$1,0))</f>
        <v>0</v>
      </c>
      <c r="R593" s="226">
        <f>INDEX('Uganda workforce data - raw'!$A$4:$F$619,MATCH($B593, 'Uganda workforce data - raw'!$B$4:$B$619,0), MATCH("Filled Male",'Uganda workforce data - raw'!$A$4:$F$4,0))*INDEX('Mapping cadres'!$B$1:$Z$616,MATCH($B593, 'Mapping cadres'!$B$1:$B$616,0), MATCH(R$32,'Mapping cadres'!$B$1:$Z$1,0))</f>
        <v>0</v>
      </c>
      <c r="S593" s="226">
        <f>INDEX('Uganda workforce data - raw'!$A$4:$F$619,MATCH($B593, 'Uganda workforce data - raw'!$B$4:$B$619,0), MATCH("Filled Male",'Uganda workforce data - raw'!$A$4:$F$4,0))*INDEX('Mapping cadres'!$B$1:$Z$616,MATCH($B593, 'Mapping cadres'!$B$1:$B$616,0), MATCH(S$32,'Mapping cadres'!$B$1:$Z$1,0))</f>
        <v>0</v>
      </c>
      <c r="T593" s="226">
        <f>INDEX('Uganda workforce data - raw'!$A$4:$F$619,MATCH($B593, 'Uganda workforce data - raw'!$B$4:$B$619,0), MATCH("Filled Male",'Uganda workforce data - raw'!$A$4:$F$4,0))*INDEX('Mapping cadres'!$B$1:$Z$616,MATCH($B593, 'Mapping cadres'!$B$1:$B$616,0), MATCH(T$32,'Mapping cadres'!$B$1:$Z$1,0))</f>
        <v>0</v>
      </c>
      <c r="U593" s="226">
        <f>INDEX('Uganda workforce data - raw'!$A$4:$F$619,MATCH($B593, 'Uganda workforce data - raw'!$B$4:$B$619,0), MATCH("Filled Male",'Uganda workforce data - raw'!$A$4:$F$4,0))*INDEX('Mapping cadres'!$B$1:$Z$616,MATCH($B593, 'Mapping cadres'!$B$1:$B$616,0), MATCH(U$32,'Mapping cadres'!$B$1:$Z$1,0))</f>
        <v>0</v>
      </c>
      <c r="V593" s="226">
        <f>INDEX('Uganda workforce data - raw'!$A$4:$F$619,MATCH($B593, 'Uganda workforce data - raw'!$B$4:$B$619,0), MATCH("Filled Male",'Uganda workforce data - raw'!$A$4:$F$4,0))*INDEX('Mapping cadres'!$B$1:$Z$616,MATCH($B593, 'Mapping cadres'!$B$1:$B$616,0), MATCH(V$32,'Mapping cadres'!$B$1:$Z$1,0))</f>
        <v>0</v>
      </c>
      <c r="W593" s="226">
        <f>INDEX('Uganda workforce data - raw'!$A$4:$F$619,MATCH($B593, 'Uganda workforce data - raw'!$B$4:$B$619,0), MATCH("Filled Male",'Uganda workforce data - raw'!$A$4:$F$4,0))*INDEX('Mapping cadres'!$B$1:$Z$616,MATCH($B593, 'Mapping cadres'!$B$1:$B$616,0), MATCH(W$32,'Mapping cadres'!$B$1:$Z$1,0))</f>
        <v>0</v>
      </c>
      <c r="X593" s="226">
        <f>INDEX('Uganda workforce data - raw'!$A$4:$F$619,MATCH($B593, 'Uganda workforce data - raw'!$B$4:$B$619,0), MATCH("Filled Male",'Uganda workforce data - raw'!$A$4:$F$4,0))*INDEX('Mapping cadres'!$B$1:$Z$616,MATCH($B593, 'Mapping cadres'!$B$1:$B$616,0), MATCH(X$32,'Mapping cadres'!$B$1:$Z$1,0))</f>
        <v>0</v>
      </c>
      <c r="Y593" s="226">
        <f>INDEX('Uganda workforce data - raw'!$A$4:$F$619,MATCH($B593, 'Uganda workforce data - raw'!$B$4:$B$619,0), MATCH("Filled Male",'Uganda workforce data - raw'!$A$4:$F$4,0))*INDEX('Mapping cadres'!$B$1:$Z$616,MATCH($B593, 'Mapping cadres'!$B$1:$B$616,0), MATCH(Y$32,'Mapping cadres'!$B$1:$Z$1,0))</f>
        <v>0</v>
      </c>
      <c r="Z593" s="226">
        <f>INDEX('Uganda workforce data - raw'!$A$4:$F$619,MATCH($B593, 'Uganda workforce data - raw'!$B$4:$B$619,0), MATCH("Filled Male",'Uganda workforce data - raw'!$A$4:$F$4,0))*INDEX('Mapping cadres'!$B$1:$Z$616,MATCH($B593, 'Mapping cadres'!$B$1:$B$616,0), MATCH(Z$32,'Mapping cadres'!$B$1:$Z$1,0))</f>
        <v>0</v>
      </c>
      <c r="AA593" s="226">
        <f>INDEX('Uganda workforce data - raw'!$A$4:$F$619,MATCH($B593, 'Uganda workforce data - raw'!$B$4:$B$619,0), MATCH("Filled Female",'Uganda workforce data - raw'!$A$4:$F$4,0))*INDEX('Mapping cadres'!$B$1:$Z$616,MATCH($B593, 'Mapping cadres'!$B$1:$B$616,0), MATCH(AA$32,'Mapping cadres'!$B$1:$Z$1,0))</f>
        <v>0</v>
      </c>
      <c r="AB593" s="226">
        <f>INDEX('Uganda workforce data - raw'!$A$4:$F$619,MATCH($B593, 'Uganda workforce data - raw'!$B$4:$B$619,0), MATCH("Filled Female",'Uganda workforce data - raw'!$A$4:$F$4,0))*INDEX('Mapping cadres'!$B$1:$Z$616,MATCH($B593, 'Mapping cadres'!$B$1:$B$616,0), MATCH(AB$32,'Mapping cadres'!$B$1:$Z$1,0))</f>
        <v>0</v>
      </c>
      <c r="AC593" s="226">
        <f>INDEX('Uganda workforce data - raw'!$A$4:$F$619,MATCH($B593, 'Uganda workforce data - raw'!$B$4:$B$619,0), MATCH("Filled Female",'Uganda workforce data - raw'!$A$4:$F$4,0))*INDEX('Mapping cadres'!$B$1:$Z$616,MATCH($B593, 'Mapping cadres'!$B$1:$B$616,0), MATCH(AC$32,'Mapping cadres'!$B$1:$Z$1,0))</f>
        <v>0</v>
      </c>
      <c r="AD593" s="226">
        <f>INDEX('Uganda workforce data - raw'!$A$4:$F$619,MATCH($B593, 'Uganda workforce data - raw'!$B$4:$B$619,0), MATCH("Filled Female",'Uganda workforce data - raw'!$A$4:$F$4,0))*INDEX('Mapping cadres'!$B$1:$Z$616,MATCH($B593, 'Mapping cadres'!$B$1:$B$616,0), MATCH(AD$32,'Mapping cadres'!$B$1:$Z$1,0))</f>
        <v>0</v>
      </c>
      <c r="AE593" s="226">
        <f>INDEX('Uganda workforce data - raw'!$A$4:$F$619,MATCH($B593, 'Uganda workforce data - raw'!$B$4:$B$619,0), MATCH("Filled Female",'Uganda workforce data - raw'!$A$4:$F$4,0))*INDEX('Mapping cadres'!$B$1:$Z$616,MATCH($B593, 'Mapping cadres'!$B$1:$B$616,0), MATCH(AE$32,'Mapping cadres'!$B$1:$Z$1,0))</f>
        <v>0</v>
      </c>
      <c r="AF593" s="226">
        <f>INDEX('Uganda workforce data - raw'!$A$4:$F$619,MATCH($B593, 'Uganda workforce data - raw'!$B$4:$B$619,0), MATCH("Filled Female",'Uganda workforce data - raw'!$A$4:$F$4,0))*INDEX('Mapping cadres'!$B$1:$Z$616,MATCH($B593, 'Mapping cadres'!$B$1:$B$616,0), MATCH(AF$32,'Mapping cadres'!$B$1:$Z$1,0))</f>
        <v>0</v>
      </c>
      <c r="AG593" s="226">
        <f>INDEX('Uganda workforce data - raw'!$A$4:$F$619,MATCH($B593, 'Uganda workforce data - raw'!$B$4:$B$619,0), MATCH("Filled Female",'Uganda workforce data - raw'!$A$4:$F$4,0))*INDEX('Mapping cadres'!$B$1:$Z$616,MATCH($B593, 'Mapping cadres'!$B$1:$B$616,0), MATCH(AG$32,'Mapping cadres'!$B$1:$Z$1,0))</f>
        <v>0</v>
      </c>
      <c r="AH593" s="226">
        <f>INDEX('Uganda workforce data - raw'!$A$4:$F$619,MATCH($B593, 'Uganda workforce data - raw'!$B$4:$B$619,0), MATCH("Filled Female",'Uganda workforce data - raw'!$A$4:$F$4,0))*INDEX('Mapping cadres'!$B$1:$Z$616,MATCH($B593, 'Mapping cadres'!$B$1:$B$616,0), MATCH(AH$32,'Mapping cadres'!$B$1:$Z$1,0))</f>
        <v>0</v>
      </c>
      <c r="AI593" s="226">
        <f>INDEX('Uganda workforce data - raw'!$A$4:$F$619,MATCH($B593, 'Uganda workforce data - raw'!$B$4:$B$619,0), MATCH("Filled Female",'Uganda workforce data - raw'!$A$4:$F$4,0))*INDEX('Mapping cadres'!$B$1:$Z$616,MATCH($B593, 'Mapping cadres'!$B$1:$B$616,0), MATCH(AI$32,'Mapping cadres'!$B$1:$Z$1,0))</f>
        <v>0</v>
      </c>
      <c r="AJ593" s="226">
        <f>INDEX('Uganda workforce data - raw'!$A$4:$F$619,MATCH($B593, 'Uganda workforce data - raw'!$B$4:$B$619,0), MATCH("Filled Female",'Uganda workforce data - raw'!$A$4:$F$4,0))*INDEX('Mapping cadres'!$B$1:$Z$616,MATCH($B593, 'Mapping cadres'!$B$1:$B$616,0), MATCH(AJ$32,'Mapping cadres'!$B$1:$Z$1,0))</f>
        <v>0</v>
      </c>
      <c r="AK593" s="226">
        <f>INDEX('Uganda workforce data - raw'!$A$4:$F$619,MATCH($B593, 'Uganda workforce data - raw'!$B$4:$B$619,0), MATCH("Filled Female",'Uganda workforce data - raw'!$A$4:$F$4,0))*INDEX('Mapping cadres'!$B$1:$Z$616,MATCH($B593, 'Mapping cadres'!$B$1:$B$616,0), MATCH(AK$32,'Mapping cadres'!$B$1:$Z$1,0))</f>
        <v>0</v>
      </c>
      <c r="AL593" s="226">
        <f>INDEX('Uganda workforce data - raw'!$A$4:$F$619,MATCH($B593, 'Uganda workforce data - raw'!$B$4:$B$619,0), MATCH("Filled Female",'Uganda workforce data - raw'!$A$4:$F$4,0))*INDEX('Mapping cadres'!$B$1:$Z$616,MATCH($B593, 'Mapping cadres'!$B$1:$B$616,0), MATCH(AL$32,'Mapping cadres'!$B$1:$Z$1,0))</f>
        <v>0</v>
      </c>
      <c r="AM593" s="226">
        <f>INDEX('Uganda workforce data - raw'!$A$4:$F$619,MATCH($B593, 'Uganda workforce data - raw'!$B$4:$B$619,0), MATCH("Filled Female",'Uganda workforce data - raw'!$A$4:$F$4,0))*INDEX('Mapping cadres'!$B$1:$Z$616,MATCH($B593, 'Mapping cadres'!$B$1:$B$616,0), MATCH(AM$32,'Mapping cadres'!$B$1:$Z$1,0))</f>
        <v>0</v>
      </c>
      <c r="AN593" s="226">
        <f>INDEX('Uganda workforce data - raw'!$A$4:$F$619,MATCH($B593, 'Uganda workforce data - raw'!$B$4:$B$619,0), MATCH("Filled Female",'Uganda workforce data - raw'!$A$4:$F$4,0))*INDEX('Mapping cadres'!$B$1:$Z$616,MATCH($B593, 'Mapping cadres'!$B$1:$B$616,0), MATCH(AN$32,'Mapping cadres'!$B$1:$Z$1,0))</f>
        <v>0</v>
      </c>
      <c r="AO593" s="226">
        <f>INDEX('Uganda workforce data - raw'!$A$4:$F$619,MATCH($B593, 'Uganda workforce data - raw'!$B$4:$B$619,0), MATCH("Filled Female",'Uganda workforce data - raw'!$A$4:$F$4,0))*INDEX('Mapping cadres'!$B$1:$Z$616,MATCH($B593, 'Mapping cadres'!$B$1:$B$616,0), MATCH(AO$32,'Mapping cadres'!$B$1:$Z$1,0))</f>
        <v>0</v>
      </c>
      <c r="AP593" s="226">
        <f>INDEX('Uganda workforce data - raw'!$A$4:$F$619,MATCH($B593, 'Uganda workforce data - raw'!$B$4:$B$619,0), MATCH("Filled Female",'Uganda workforce data - raw'!$A$4:$F$4,0))*INDEX('Mapping cadres'!$B$1:$Z$616,MATCH($B593, 'Mapping cadres'!$B$1:$B$616,0), MATCH(AP$32,'Mapping cadres'!$B$1:$Z$1,0))</f>
        <v>0</v>
      </c>
      <c r="AQ593" s="226">
        <f>INDEX('Uganda workforce data - raw'!$A$4:$F$619,MATCH($B593, 'Uganda workforce data - raw'!$B$4:$B$619,0), MATCH("Filled Female",'Uganda workforce data - raw'!$A$4:$F$4,0))*INDEX('Mapping cadres'!$B$1:$Z$616,MATCH($B593, 'Mapping cadres'!$B$1:$B$616,0), MATCH(AQ$32,'Mapping cadres'!$B$1:$Z$1,0))</f>
        <v>0</v>
      </c>
      <c r="AR593" s="226">
        <f>INDEX('Uganda workforce data - raw'!$A$4:$F$619,MATCH($B593, 'Uganda workforce data - raw'!$B$4:$B$619,0), MATCH("Filled Female",'Uganda workforce data - raw'!$A$4:$F$4,0))*INDEX('Mapping cadres'!$B$1:$Z$616,MATCH($B593, 'Mapping cadres'!$B$1:$B$616,0), MATCH(AR$32,'Mapping cadres'!$B$1:$Z$1,0))</f>
        <v>0</v>
      </c>
      <c r="AS593" s="226">
        <f>INDEX('Uganda workforce data - raw'!$A$4:$F$619,MATCH($B593, 'Uganda workforce data - raw'!$B$4:$B$619,0), MATCH("Filled Female",'Uganda workforce data - raw'!$A$4:$F$4,0))*INDEX('Mapping cadres'!$B$1:$Z$616,MATCH($B593, 'Mapping cadres'!$B$1:$B$616,0), MATCH(AS$32,'Mapping cadres'!$B$1:$Z$1,0))</f>
        <v>0</v>
      </c>
      <c r="AT593" s="226">
        <f>INDEX('Uganda workforce data - raw'!$A$4:$F$619,MATCH($B593, 'Uganda workforce data - raw'!$B$4:$B$619,0), MATCH("Filled Female",'Uganda workforce data - raw'!$A$4:$F$4,0))*INDEX('Mapping cadres'!$B$1:$Z$616,MATCH($B593, 'Mapping cadres'!$B$1:$B$616,0), MATCH(AT$32,'Mapping cadres'!$B$1:$Z$1,0))</f>
        <v>0</v>
      </c>
      <c r="AU593" s="226">
        <f>INDEX('Uganda workforce data - raw'!$A$4:$F$619,MATCH($B593, 'Uganda workforce data - raw'!$B$4:$B$619,0), MATCH("Filled Female",'Uganda workforce data - raw'!$A$4:$F$4,0))*INDEX('Mapping cadres'!$B$1:$Z$616,MATCH($B593, 'Mapping cadres'!$B$1:$B$616,0), MATCH(AU$32,'Mapping cadres'!$B$1:$Z$1,0))</f>
        <v>0</v>
      </c>
      <c r="AV593" s="226">
        <f>INDEX('Uganda workforce data - raw'!$A$4:$F$619,MATCH($B593, 'Uganda workforce data - raw'!$B$4:$B$619,0), MATCH("Filled Female",'Uganda workforce data - raw'!$A$4:$F$4,0))*INDEX('Mapping cadres'!$B$1:$Z$616,MATCH($B593, 'Mapping cadres'!$B$1:$B$616,0), MATCH(AV$32,'Mapping cadres'!$B$1:$Z$1,0))</f>
        <v>0</v>
      </c>
      <c r="AW593" s="226">
        <f>INDEX('Uganda workforce data - raw'!$A$4:$F$619,MATCH($B593, 'Uganda workforce data - raw'!$B$4:$B$619,0), MATCH("Filled Female",'Uganda workforce data - raw'!$A$4:$F$4,0))*INDEX('Mapping cadres'!$B$1:$Z$616,MATCH($B593, 'Mapping cadres'!$B$1:$B$616,0), MATCH(AW$32,'Mapping cadres'!$B$1:$Z$1,0))</f>
        <v>0</v>
      </c>
      <c r="AX593" s="226">
        <f>INDEX('Uganda workforce data - raw'!$A$4:$F$619,MATCH($B593, 'Uganda workforce data - raw'!$B$4:$B$619,0), MATCH("Filled Female",'Uganda workforce data - raw'!$A$4:$F$4,0))*INDEX('Mapping cadres'!$B$1:$Z$616,MATCH($B593, 'Mapping cadres'!$B$1:$B$616,0), MATCH(AX$32,'Mapping cadres'!$B$1:$Z$1,0))</f>
        <v>0</v>
      </c>
      <c r="AY593" s="226">
        <f t="shared" si="197"/>
        <v>5</v>
      </c>
      <c r="AZ593" s="226">
        <f t="shared" si="198"/>
        <v>0</v>
      </c>
      <c r="BA593" s="226">
        <f t="shared" si="199"/>
        <v>0</v>
      </c>
      <c r="BB593" s="226">
        <f t="shared" si="200"/>
        <v>0</v>
      </c>
      <c r="BC593" s="226">
        <f t="shared" si="201"/>
        <v>0</v>
      </c>
      <c r="BD593" s="226">
        <f t="shared" si="202"/>
        <v>0</v>
      </c>
      <c r="BE593" s="226">
        <f t="shared" si="203"/>
        <v>0</v>
      </c>
      <c r="BF593" s="226">
        <f t="shared" si="204"/>
        <v>0</v>
      </c>
      <c r="BG593" s="226">
        <f t="shared" si="205"/>
        <v>0</v>
      </c>
      <c r="BH593" s="226">
        <f t="shared" si="206"/>
        <v>0</v>
      </c>
      <c r="BI593" s="226">
        <f t="shared" si="207"/>
        <v>0</v>
      </c>
      <c r="BJ593" s="226">
        <f t="shared" si="208"/>
        <v>0</v>
      </c>
      <c r="BK593" s="226">
        <f t="shared" si="209"/>
        <v>0</v>
      </c>
      <c r="BL593" s="226">
        <f t="shared" si="210"/>
        <v>0</v>
      </c>
      <c r="BM593" s="226">
        <f t="shared" si="211"/>
        <v>0</v>
      </c>
      <c r="BN593" s="226">
        <f t="shared" si="212"/>
        <v>0</v>
      </c>
      <c r="BO593" s="226">
        <f t="shared" si="213"/>
        <v>0</v>
      </c>
      <c r="BP593" s="226">
        <f t="shared" si="214"/>
        <v>0</v>
      </c>
      <c r="BQ593" s="226">
        <f t="shared" si="215"/>
        <v>0</v>
      </c>
      <c r="BR593" s="226">
        <f t="shared" si="216"/>
        <v>0</v>
      </c>
      <c r="BS593" s="226">
        <f t="shared" si="217"/>
        <v>0</v>
      </c>
      <c r="BT593" s="226">
        <f t="shared" si="218"/>
        <v>0</v>
      </c>
      <c r="BU593" s="226">
        <f t="shared" si="219"/>
        <v>0</v>
      </c>
      <c r="BV593" s="226">
        <f t="shared" si="220"/>
        <v>0</v>
      </c>
    </row>
    <row r="594" spans="1:74">
      <c r="A594" s="226">
        <v>562</v>
      </c>
      <c r="B594" s="226" t="s">
        <v>1859</v>
      </c>
      <c r="C594" s="226">
        <f>INDEX('Uganda workforce data - raw'!$A$4:$F$619,MATCH($B594, 'Uganda workforce data - raw'!$B$4:$B$619,0), MATCH("Filled Male",'Uganda workforce data - raw'!$A$4:$F$4,0))*INDEX('Mapping cadres'!$B$1:$Z$616,MATCH($B594, 'Mapping cadres'!$B$1:$B$616,0), MATCH(C$32,'Mapping cadres'!$B$1:$Z$1,0))</f>
        <v>83</v>
      </c>
      <c r="D594" s="226">
        <f>INDEX('Uganda workforce data - raw'!$A$4:$F$619,MATCH($B594, 'Uganda workforce data - raw'!$B$4:$B$619,0), MATCH("Filled Male",'Uganda workforce data - raw'!$A$4:$F$4,0))*INDEX('Mapping cadres'!$B$1:$Z$616,MATCH($B594, 'Mapping cadres'!$B$1:$B$616,0), MATCH(D$32,'Mapping cadres'!$B$1:$Z$1,0))</f>
        <v>0</v>
      </c>
      <c r="E594" s="226">
        <f>INDEX('Uganda workforce data - raw'!$A$4:$F$619,MATCH($B594, 'Uganda workforce data - raw'!$B$4:$B$619,0), MATCH("Filled Male",'Uganda workforce data - raw'!$A$4:$F$4,0))*INDEX('Mapping cadres'!$B$1:$Z$616,MATCH($B594, 'Mapping cadres'!$B$1:$B$616,0), MATCH(E$32,'Mapping cadres'!$B$1:$Z$1,0))</f>
        <v>0</v>
      </c>
      <c r="F594" s="226">
        <f>INDEX('Uganda workforce data - raw'!$A$4:$F$619,MATCH($B594, 'Uganda workforce data - raw'!$B$4:$B$619,0), MATCH("Filled Male",'Uganda workforce data - raw'!$A$4:$F$4,0))*INDEX('Mapping cadres'!$B$1:$Z$616,MATCH($B594, 'Mapping cadres'!$B$1:$B$616,0), MATCH(F$32,'Mapping cadres'!$B$1:$Z$1,0))</f>
        <v>0</v>
      </c>
      <c r="G594" s="226">
        <f>INDEX('Uganda workforce data - raw'!$A$4:$F$619,MATCH($B594, 'Uganda workforce data - raw'!$B$4:$B$619,0), MATCH("Filled Male",'Uganda workforce data - raw'!$A$4:$F$4,0))*INDEX('Mapping cadres'!$B$1:$Z$616,MATCH($B594, 'Mapping cadres'!$B$1:$B$616,0), MATCH(G$32,'Mapping cadres'!$B$1:$Z$1,0))</f>
        <v>0</v>
      </c>
      <c r="H594" s="226">
        <f>INDEX('Uganda workforce data - raw'!$A$4:$F$619,MATCH($B594, 'Uganda workforce data - raw'!$B$4:$B$619,0), MATCH("Filled Male",'Uganda workforce data - raw'!$A$4:$F$4,0))*INDEX('Mapping cadres'!$B$1:$Z$616,MATCH($B594, 'Mapping cadres'!$B$1:$B$616,0), MATCH(H$32,'Mapping cadres'!$B$1:$Z$1,0))</f>
        <v>0</v>
      </c>
      <c r="I594" s="226">
        <f>INDEX('Uganda workforce data - raw'!$A$4:$F$619,MATCH($B594, 'Uganda workforce data - raw'!$B$4:$B$619,0), MATCH("Filled Male",'Uganda workforce data - raw'!$A$4:$F$4,0))*INDEX('Mapping cadres'!$B$1:$Z$616,MATCH($B594, 'Mapping cadres'!$B$1:$B$616,0), MATCH(I$32,'Mapping cadres'!$B$1:$Z$1,0))</f>
        <v>0</v>
      </c>
      <c r="J594" s="226">
        <f>INDEX('Uganda workforce data - raw'!$A$4:$F$619,MATCH($B594, 'Uganda workforce data - raw'!$B$4:$B$619,0), MATCH("Filled Male",'Uganda workforce data - raw'!$A$4:$F$4,0))*INDEX('Mapping cadres'!$B$1:$Z$616,MATCH($B594, 'Mapping cadres'!$B$1:$B$616,0), MATCH(J$32,'Mapping cadres'!$B$1:$Z$1,0))</f>
        <v>0</v>
      </c>
      <c r="K594" s="226">
        <f>INDEX('Uganda workforce data - raw'!$A$4:$F$619,MATCH($B594, 'Uganda workforce data - raw'!$B$4:$B$619,0), MATCH("Filled Male",'Uganda workforce data - raw'!$A$4:$F$4,0))*INDEX('Mapping cadres'!$B$1:$Z$616,MATCH($B594, 'Mapping cadres'!$B$1:$B$616,0), MATCH(K$32,'Mapping cadres'!$B$1:$Z$1,0))</f>
        <v>0</v>
      </c>
      <c r="L594" s="226">
        <f>INDEX('Uganda workforce data - raw'!$A$4:$F$619,MATCH($B594, 'Uganda workforce data - raw'!$B$4:$B$619,0), MATCH("Filled Male",'Uganda workforce data - raw'!$A$4:$F$4,0))*INDEX('Mapping cadres'!$B$1:$Z$616,MATCH($B594, 'Mapping cadres'!$B$1:$B$616,0), MATCH(L$32,'Mapping cadres'!$B$1:$Z$1,0))</f>
        <v>0</v>
      </c>
      <c r="M594" s="226">
        <f>INDEX('Uganda workforce data - raw'!$A$4:$F$619,MATCH($B594, 'Uganda workforce data - raw'!$B$4:$B$619,0), MATCH("Filled Male",'Uganda workforce data - raw'!$A$4:$F$4,0))*INDEX('Mapping cadres'!$B$1:$Z$616,MATCH($B594, 'Mapping cadres'!$B$1:$B$616,0), MATCH(M$32,'Mapping cadres'!$B$1:$Z$1,0))</f>
        <v>0</v>
      </c>
      <c r="N594" s="226">
        <f>INDEX('Uganda workforce data - raw'!$A$4:$F$619,MATCH($B594, 'Uganda workforce data - raw'!$B$4:$B$619,0), MATCH("Filled Male",'Uganda workforce data - raw'!$A$4:$F$4,0))*INDEX('Mapping cadres'!$B$1:$Z$616,MATCH($B594, 'Mapping cadres'!$B$1:$B$616,0), MATCH(N$32,'Mapping cadres'!$B$1:$Z$1,0))</f>
        <v>0</v>
      </c>
      <c r="O594" s="226">
        <f>INDEX('Uganda workforce data - raw'!$A$4:$F$619,MATCH($B594, 'Uganda workforce data - raw'!$B$4:$B$619,0), MATCH("Filled Male",'Uganda workforce data - raw'!$A$4:$F$4,0))*INDEX('Mapping cadres'!$B$1:$Z$616,MATCH($B594, 'Mapping cadres'!$B$1:$B$616,0), MATCH(O$32,'Mapping cadres'!$B$1:$Z$1,0))</f>
        <v>0</v>
      </c>
      <c r="P594" s="226">
        <f>INDEX('Uganda workforce data - raw'!$A$4:$F$619,MATCH($B594, 'Uganda workforce data - raw'!$B$4:$B$619,0), MATCH("Filled Male",'Uganda workforce data - raw'!$A$4:$F$4,0))*INDEX('Mapping cadres'!$B$1:$Z$616,MATCH($B594, 'Mapping cadres'!$B$1:$B$616,0), MATCH(P$32,'Mapping cadres'!$B$1:$Z$1,0))</f>
        <v>0</v>
      </c>
      <c r="Q594" s="226">
        <f>INDEX('Uganda workforce data - raw'!$A$4:$F$619,MATCH($B594, 'Uganda workforce data - raw'!$B$4:$B$619,0), MATCH("Filled Male",'Uganda workforce data - raw'!$A$4:$F$4,0))*INDEX('Mapping cadres'!$B$1:$Z$616,MATCH($B594, 'Mapping cadres'!$B$1:$B$616,0), MATCH(Q$32,'Mapping cadres'!$B$1:$Z$1,0))</f>
        <v>0</v>
      </c>
      <c r="R594" s="226">
        <f>INDEX('Uganda workforce data - raw'!$A$4:$F$619,MATCH($B594, 'Uganda workforce data - raw'!$B$4:$B$619,0), MATCH("Filled Male",'Uganda workforce data - raw'!$A$4:$F$4,0))*INDEX('Mapping cadres'!$B$1:$Z$616,MATCH($B594, 'Mapping cadres'!$B$1:$B$616,0), MATCH(R$32,'Mapping cadres'!$B$1:$Z$1,0))</f>
        <v>0</v>
      </c>
      <c r="S594" s="226">
        <f>INDEX('Uganda workforce data - raw'!$A$4:$F$619,MATCH($B594, 'Uganda workforce data - raw'!$B$4:$B$619,0), MATCH("Filled Male",'Uganda workforce data - raw'!$A$4:$F$4,0))*INDEX('Mapping cadres'!$B$1:$Z$616,MATCH($B594, 'Mapping cadres'!$B$1:$B$616,0), MATCH(S$32,'Mapping cadres'!$B$1:$Z$1,0))</f>
        <v>0</v>
      </c>
      <c r="T594" s="226">
        <f>INDEX('Uganda workforce data - raw'!$A$4:$F$619,MATCH($B594, 'Uganda workforce data - raw'!$B$4:$B$619,0), MATCH("Filled Male",'Uganda workforce data - raw'!$A$4:$F$4,0))*INDEX('Mapping cadres'!$B$1:$Z$616,MATCH($B594, 'Mapping cadres'!$B$1:$B$616,0), MATCH(T$32,'Mapping cadres'!$B$1:$Z$1,0))</f>
        <v>0</v>
      </c>
      <c r="U594" s="226">
        <f>INDEX('Uganda workforce data - raw'!$A$4:$F$619,MATCH($B594, 'Uganda workforce data - raw'!$B$4:$B$619,0), MATCH("Filled Male",'Uganda workforce data - raw'!$A$4:$F$4,0))*INDEX('Mapping cadres'!$B$1:$Z$616,MATCH($B594, 'Mapping cadres'!$B$1:$B$616,0), MATCH(U$32,'Mapping cadres'!$B$1:$Z$1,0))</f>
        <v>0</v>
      </c>
      <c r="V594" s="226">
        <f>INDEX('Uganda workforce data - raw'!$A$4:$F$619,MATCH($B594, 'Uganda workforce data - raw'!$B$4:$B$619,0), MATCH("Filled Male",'Uganda workforce data - raw'!$A$4:$F$4,0))*INDEX('Mapping cadres'!$B$1:$Z$616,MATCH($B594, 'Mapping cadres'!$B$1:$B$616,0), MATCH(V$32,'Mapping cadres'!$B$1:$Z$1,0))</f>
        <v>0</v>
      </c>
      <c r="W594" s="226">
        <f>INDEX('Uganda workforce data - raw'!$A$4:$F$619,MATCH($B594, 'Uganda workforce data - raw'!$B$4:$B$619,0), MATCH("Filled Male",'Uganda workforce data - raw'!$A$4:$F$4,0))*INDEX('Mapping cadres'!$B$1:$Z$616,MATCH($B594, 'Mapping cadres'!$B$1:$B$616,0), MATCH(W$32,'Mapping cadres'!$B$1:$Z$1,0))</f>
        <v>0</v>
      </c>
      <c r="X594" s="226">
        <f>INDEX('Uganda workforce data - raw'!$A$4:$F$619,MATCH($B594, 'Uganda workforce data - raw'!$B$4:$B$619,0), MATCH("Filled Male",'Uganda workforce data - raw'!$A$4:$F$4,0))*INDEX('Mapping cadres'!$B$1:$Z$616,MATCH($B594, 'Mapping cadres'!$B$1:$B$616,0), MATCH(X$32,'Mapping cadres'!$B$1:$Z$1,0))</f>
        <v>0</v>
      </c>
      <c r="Y594" s="226">
        <f>INDEX('Uganda workforce data - raw'!$A$4:$F$619,MATCH($B594, 'Uganda workforce data - raw'!$B$4:$B$619,0), MATCH("Filled Male",'Uganda workforce data - raw'!$A$4:$F$4,0))*INDEX('Mapping cadres'!$B$1:$Z$616,MATCH($B594, 'Mapping cadres'!$B$1:$B$616,0), MATCH(Y$32,'Mapping cadres'!$B$1:$Z$1,0))</f>
        <v>0</v>
      </c>
      <c r="Z594" s="226">
        <f>INDEX('Uganda workforce data - raw'!$A$4:$F$619,MATCH($B594, 'Uganda workforce data - raw'!$B$4:$B$619,0), MATCH("Filled Male",'Uganda workforce data - raw'!$A$4:$F$4,0))*INDEX('Mapping cadres'!$B$1:$Z$616,MATCH($B594, 'Mapping cadres'!$B$1:$B$616,0), MATCH(Z$32,'Mapping cadres'!$B$1:$Z$1,0))</f>
        <v>0</v>
      </c>
      <c r="AA594" s="226">
        <f>INDEX('Uganda workforce data - raw'!$A$4:$F$619,MATCH($B594, 'Uganda workforce data - raw'!$B$4:$B$619,0), MATCH("Filled Female",'Uganda workforce data - raw'!$A$4:$F$4,0))*INDEX('Mapping cadres'!$B$1:$Z$616,MATCH($B594, 'Mapping cadres'!$B$1:$B$616,0), MATCH(AA$32,'Mapping cadres'!$B$1:$Z$1,0))</f>
        <v>7</v>
      </c>
      <c r="AB594" s="226">
        <f>INDEX('Uganda workforce data - raw'!$A$4:$F$619,MATCH($B594, 'Uganda workforce data - raw'!$B$4:$B$619,0), MATCH("Filled Female",'Uganda workforce data - raw'!$A$4:$F$4,0))*INDEX('Mapping cadres'!$B$1:$Z$616,MATCH($B594, 'Mapping cadres'!$B$1:$B$616,0), MATCH(AB$32,'Mapping cadres'!$B$1:$Z$1,0))</f>
        <v>0</v>
      </c>
      <c r="AC594" s="226">
        <f>INDEX('Uganda workforce data - raw'!$A$4:$F$619,MATCH($B594, 'Uganda workforce data - raw'!$B$4:$B$619,0), MATCH("Filled Female",'Uganda workforce data - raw'!$A$4:$F$4,0))*INDEX('Mapping cadres'!$B$1:$Z$616,MATCH($B594, 'Mapping cadres'!$B$1:$B$616,0), MATCH(AC$32,'Mapping cadres'!$B$1:$Z$1,0))</f>
        <v>0</v>
      </c>
      <c r="AD594" s="226">
        <f>INDEX('Uganda workforce data - raw'!$A$4:$F$619,MATCH($B594, 'Uganda workforce data - raw'!$B$4:$B$619,0), MATCH("Filled Female",'Uganda workforce data - raw'!$A$4:$F$4,0))*INDEX('Mapping cadres'!$B$1:$Z$616,MATCH($B594, 'Mapping cadres'!$B$1:$B$616,0), MATCH(AD$32,'Mapping cadres'!$B$1:$Z$1,0))</f>
        <v>0</v>
      </c>
      <c r="AE594" s="226">
        <f>INDEX('Uganda workforce data - raw'!$A$4:$F$619,MATCH($B594, 'Uganda workforce data - raw'!$B$4:$B$619,0), MATCH("Filled Female",'Uganda workforce data - raw'!$A$4:$F$4,0))*INDEX('Mapping cadres'!$B$1:$Z$616,MATCH($B594, 'Mapping cadres'!$B$1:$B$616,0), MATCH(AE$32,'Mapping cadres'!$B$1:$Z$1,0))</f>
        <v>0</v>
      </c>
      <c r="AF594" s="226">
        <f>INDEX('Uganda workforce data - raw'!$A$4:$F$619,MATCH($B594, 'Uganda workforce data - raw'!$B$4:$B$619,0), MATCH("Filled Female",'Uganda workforce data - raw'!$A$4:$F$4,0))*INDEX('Mapping cadres'!$B$1:$Z$616,MATCH($B594, 'Mapping cadres'!$B$1:$B$616,0), MATCH(AF$32,'Mapping cadres'!$B$1:$Z$1,0))</f>
        <v>0</v>
      </c>
      <c r="AG594" s="226">
        <f>INDEX('Uganda workforce data - raw'!$A$4:$F$619,MATCH($B594, 'Uganda workforce data - raw'!$B$4:$B$619,0), MATCH("Filled Female",'Uganda workforce data - raw'!$A$4:$F$4,0))*INDEX('Mapping cadres'!$B$1:$Z$616,MATCH($B594, 'Mapping cadres'!$B$1:$B$616,0), MATCH(AG$32,'Mapping cadres'!$B$1:$Z$1,0))</f>
        <v>0</v>
      </c>
      <c r="AH594" s="226">
        <f>INDEX('Uganda workforce data - raw'!$A$4:$F$619,MATCH($B594, 'Uganda workforce data - raw'!$B$4:$B$619,0), MATCH("Filled Female",'Uganda workforce data - raw'!$A$4:$F$4,0))*INDEX('Mapping cadres'!$B$1:$Z$616,MATCH($B594, 'Mapping cadres'!$B$1:$B$616,0), MATCH(AH$32,'Mapping cadres'!$B$1:$Z$1,0))</f>
        <v>0</v>
      </c>
      <c r="AI594" s="226">
        <f>INDEX('Uganda workforce data - raw'!$A$4:$F$619,MATCH($B594, 'Uganda workforce data - raw'!$B$4:$B$619,0), MATCH("Filled Female",'Uganda workforce data - raw'!$A$4:$F$4,0))*INDEX('Mapping cadres'!$B$1:$Z$616,MATCH($B594, 'Mapping cadres'!$B$1:$B$616,0), MATCH(AI$32,'Mapping cadres'!$B$1:$Z$1,0))</f>
        <v>0</v>
      </c>
      <c r="AJ594" s="226">
        <f>INDEX('Uganda workforce data - raw'!$A$4:$F$619,MATCH($B594, 'Uganda workforce data - raw'!$B$4:$B$619,0), MATCH("Filled Female",'Uganda workforce data - raw'!$A$4:$F$4,0))*INDEX('Mapping cadres'!$B$1:$Z$616,MATCH($B594, 'Mapping cadres'!$B$1:$B$616,0), MATCH(AJ$32,'Mapping cadres'!$B$1:$Z$1,0))</f>
        <v>0</v>
      </c>
      <c r="AK594" s="226">
        <f>INDEX('Uganda workforce data - raw'!$A$4:$F$619,MATCH($B594, 'Uganda workforce data - raw'!$B$4:$B$619,0), MATCH("Filled Female",'Uganda workforce data - raw'!$A$4:$F$4,0))*INDEX('Mapping cadres'!$B$1:$Z$616,MATCH($B594, 'Mapping cadres'!$B$1:$B$616,0), MATCH(AK$32,'Mapping cadres'!$B$1:$Z$1,0))</f>
        <v>0</v>
      </c>
      <c r="AL594" s="226">
        <f>INDEX('Uganda workforce data - raw'!$A$4:$F$619,MATCH($B594, 'Uganda workforce data - raw'!$B$4:$B$619,0), MATCH("Filled Female",'Uganda workforce data - raw'!$A$4:$F$4,0))*INDEX('Mapping cadres'!$B$1:$Z$616,MATCH($B594, 'Mapping cadres'!$B$1:$B$616,0), MATCH(AL$32,'Mapping cadres'!$B$1:$Z$1,0))</f>
        <v>0</v>
      </c>
      <c r="AM594" s="226">
        <f>INDEX('Uganda workforce data - raw'!$A$4:$F$619,MATCH($B594, 'Uganda workforce data - raw'!$B$4:$B$619,0), MATCH("Filled Female",'Uganda workforce data - raw'!$A$4:$F$4,0))*INDEX('Mapping cadres'!$B$1:$Z$616,MATCH($B594, 'Mapping cadres'!$B$1:$B$616,0), MATCH(AM$32,'Mapping cadres'!$B$1:$Z$1,0))</f>
        <v>0</v>
      </c>
      <c r="AN594" s="226">
        <f>INDEX('Uganda workforce data - raw'!$A$4:$F$619,MATCH($B594, 'Uganda workforce data - raw'!$B$4:$B$619,0), MATCH("Filled Female",'Uganda workforce data - raw'!$A$4:$F$4,0))*INDEX('Mapping cadres'!$B$1:$Z$616,MATCH($B594, 'Mapping cadres'!$B$1:$B$616,0), MATCH(AN$32,'Mapping cadres'!$B$1:$Z$1,0))</f>
        <v>0</v>
      </c>
      <c r="AO594" s="226">
        <f>INDEX('Uganda workforce data - raw'!$A$4:$F$619,MATCH($B594, 'Uganda workforce data - raw'!$B$4:$B$619,0), MATCH("Filled Female",'Uganda workforce data - raw'!$A$4:$F$4,0))*INDEX('Mapping cadres'!$B$1:$Z$616,MATCH($B594, 'Mapping cadres'!$B$1:$B$616,0), MATCH(AO$32,'Mapping cadres'!$B$1:$Z$1,0))</f>
        <v>0</v>
      </c>
      <c r="AP594" s="226">
        <f>INDEX('Uganda workforce data - raw'!$A$4:$F$619,MATCH($B594, 'Uganda workforce data - raw'!$B$4:$B$619,0), MATCH("Filled Female",'Uganda workforce data - raw'!$A$4:$F$4,0))*INDEX('Mapping cadres'!$B$1:$Z$616,MATCH($B594, 'Mapping cadres'!$B$1:$B$616,0), MATCH(AP$32,'Mapping cadres'!$B$1:$Z$1,0))</f>
        <v>0</v>
      </c>
      <c r="AQ594" s="226">
        <f>INDEX('Uganda workforce data - raw'!$A$4:$F$619,MATCH($B594, 'Uganda workforce data - raw'!$B$4:$B$619,0), MATCH("Filled Female",'Uganda workforce data - raw'!$A$4:$F$4,0))*INDEX('Mapping cadres'!$B$1:$Z$616,MATCH($B594, 'Mapping cadres'!$B$1:$B$616,0), MATCH(AQ$32,'Mapping cadres'!$B$1:$Z$1,0))</f>
        <v>0</v>
      </c>
      <c r="AR594" s="226">
        <f>INDEX('Uganda workforce data - raw'!$A$4:$F$619,MATCH($B594, 'Uganda workforce data - raw'!$B$4:$B$619,0), MATCH("Filled Female",'Uganda workforce data - raw'!$A$4:$F$4,0))*INDEX('Mapping cadres'!$B$1:$Z$616,MATCH($B594, 'Mapping cadres'!$B$1:$B$616,0), MATCH(AR$32,'Mapping cadres'!$B$1:$Z$1,0))</f>
        <v>0</v>
      </c>
      <c r="AS594" s="226">
        <f>INDEX('Uganda workforce data - raw'!$A$4:$F$619,MATCH($B594, 'Uganda workforce data - raw'!$B$4:$B$619,0), MATCH("Filled Female",'Uganda workforce data - raw'!$A$4:$F$4,0))*INDEX('Mapping cadres'!$B$1:$Z$616,MATCH($B594, 'Mapping cadres'!$B$1:$B$616,0), MATCH(AS$32,'Mapping cadres'!$B$1:$Z$1,0))</f>
        <v>0</v>
      </c>
      <c r="AT594" s="226">
        <f>INDEX('Uganda workforce data - raw'!$A$4:$F$619,MATCH($B594, 'Uganda workforce data - raw'!$B$4:$B$619,0), MATCH("Filled Female",'Uganda workforce data - raw'!$A$4:$F$4,0))*INDEX('Mapping cadres'!$B$1:$Z$616,MATCH($B594, 'Mapping cadres'!$B$1:$B$616,0), MATCH(AT$32,'Mapping cadres'!$B$1:$Z$1,0))</f>
        <v>0</v>
      </c>
      <c r="AU594" s="226">
        <f>INDEX('Uganda workforce data - raw'!$A$4:$F$619,MATCH($B594, 'Uganda workforce data - raw'!$B$4:$B$619,0), MATCH("Filled Female",'Uganda workforce data - raw'!$A$4:$F$4,0))*INDEX('Mapping cadres'!$B$1:$Z$616,MATCH($B594, 'Mapping cadres'!$B$1:$B$616,0), MATCH(AU$32,'Mapping cadres'!$B$1:$Z$1,0))</f>
        <v>0</v>
      </c>
      <c r="AV594" s="226">
        <f>INDEX('Uganda workforce data - raw'!$A$4:$F$619,MATCH($B594, 'Uganda workforce data - raw'!$B$4:$B$619,0), MATCH("Filled Female",'Uganda workforce data - raw'!$A$4:$F$4,0))*INDEX('Mapping cadres'!$B$1:$Z$616,MATCH($B594, 'Mapping cadres'!$B$1:$B$616,0), MATCH(AV$32,'Mapping cadres'!$B$1:$Z$1,0))</f>
        <v>0</v>
      </c>
      <c r="AW594" s="226">
        <f>INDEX('Uganda workforce data - raw'!$A$4:$F$619,MATCH($B594, 'Uganda workforce data - raw'!$B$4:$B$619,0), MATCH("Filled Female",'Uganda workforce data - raw'!$A$4:$F$4,0))*INDEX('Mapping cadres'!$B$1:$Z$616,MATCH($B594, 'Mapping cadres'!$B$1:$B$616,0), MATCH(AW$32,'Mapping cadres'!$B$1:$Z$1,0))</f>
        <v>0</v>
      </c>
      <c r="AX594" s="226">
        <f>INDEX('Uganda workforce data - raw'!$A$4:$F$619,MATCH($B594, 'Uganda workforce data - raw'!$B$4:$B$619,0), MATCH("Filled Female",'Uganda workforce data - raw'!$A$4:$F$4,0))*INDEX('Mapping cadres'!$B$1:$Z$616,MATCH($B594, 'Mapping cadres'!$B$1:$B$616,0), MATCH(AX$32,'Mapping cadres'!$B$1:$Z$1,0))</f>
        <v>0</v>
      </c>
      <c r="AY594" s="226">
        <f t="shared" si="197"/>
        <v>90</v>
      </c>
      <c r="AZ594" s="226">
        <f t="shared" si="198"/>
        <v>0</v>
      </c>
      <c r="BA594" s="226">
        <f t="shared" si="199"/>
        <v>0</v>
      </c>
      <c r="BB594" s="226">
        <f t="shared" si="200"/>
        <v>0</v>
      </c>
      <c r="BC594" s="226">
        <f t="shared" si="201"/>
        <v>0</v>
      </c>
      <c r="BD594" s="226">
        <f t="shared" si="202"/>
        <v>0</v>
      </c>
      <c r="BE594" s="226">
        <f t="shared" si="203"/>
        <v>0</v>
      </c>
      <c r="BF594" s="226">
        <f t="shared" si="204"/>
        <v>0</v>
      </c>
      <c r="BG594" s="226">
        <f t="shared" si="205"/>
        <v>0</v>
      </c>
      <c r="BH594" s="226">
        <f t="shared" si="206"/>
        <v>0</v>
      </c>
      <c r="BI594" s="226">
        <f t="shared" si="207"/>
        <v>0</v>
      </c>
      <c r="BJ594" s="226">
        <f t="shared" si="208"/>
        <v>0</v>
      </c>
      <c r="BK594" s="226">
        <f t="shared" si="209"/>
        <v>0</v>
      </c>
      <c r="BL594" s="226">
        <f t="shared" si="210"/>
        <v>0</v>
      </c>
      <c r="BM594" s="226">
        <f t="shared" si="211"/>
        <v>0</v>
      </c>
      <c r="BN594" s="226">
        <f t="shared" si="212"/>
        <v>0</v>
      </c>
      <c r="BO594" s="226">
        <f t="shared" si="213"/>
        <v>0</v>
      </c>
      <c r="BP594" s="226">
        <f t="shared" si="214"/>
        <v>0</v>
      </c>
      <c r="BQ594" s="226">
        <f t="shared" si="215"/>
        <v>0</v>
      </c>
      <c r="BR594" s="226">
        <f t="shared" si="216"/>
        <v>0</v>
      </c>
      <c r="BS594" s="226">
        <f t="shared" si="217"/>
        <v>0</v>
      </c>
      <c r="BT594" s="226">
        <f t="shared" si="218"/>
        <v>0</v>
      </c>
      <c r="BU594" s="226">
        <f t="shared" si="219"/>
        <v>0</v>
      </c>
      <c r="BV594" s="226">
        <f t="shared" si="220"/>
        <v>0</v>
      </c>
    </row>
    <row r="595" spans="1:74">
      <c r="A595" s="226">
        <v>563</v>
      </c>
      <c r="B595" s="226" t="s">
        <v>1860</v>
      </c>
      <c r="C595" s="226">
        <f>INDEX('Uganda workforce data - raw'!$A$4:$F$619,MATCH($B595, 'Uganda workforce data - raw'!$B$4:$B$619,0), MATCH("Filled Male",'Uganda workforce data - raw'!$A$4:$F$4,0))*INDEX('Mapping cadres'!$B$1:$Z$616,MATCH($B595, 'Mapping cadres'!$B$1:$B$616,0), MATCH(C$32,'Mapping cadres'!$B$1:$Z$1,0))</f>
        <v>7</v>
      </c>
      <c r="D595" s="226">
        <f>INDEX('Uganda workforce data - raw'!$A$4:$F$619,MATCH($B595, 'Uganda workforce data - raw'!$B$4:$B$619,0), MATCH("Filled Male",'Uganda workforce data - raw'!$A$4:$F$4,0))*INDEX('Mapping cadres'!$B$1:$Z$616,MATCH($B595, 'Mapping cadres'!$B$1:$B$616,0), MATCH(D$32,'Mapping cadres'!$B$1:$Z$1,0))</f>
        <v>0</v>
      </c>
      <c r="E595" s="226">
        <f>INDEX('Uganda workforce data - raw'!$A$4:$F$619,MATCH($B595, 'Uganda workforce data - raw'!$B$4:$B$619,0), MATCH("Filled Male",'Uganda workforce data - raw'!$A$4:$F$4,0))*INDEX('Mapping cadres'!$B$1:$Z$616,MATCH($B595, 'Mapping cadres'!$B$1:$B$616,0), MATCH(E$32,'Mapping cadres'!$B$1:$Z$1,0))</f>
        <v>0</v>
      </c>
      <c r="F595" s="226">
        <f>INDEX('Uganda workforce data - raw'!$A$4:$F$619,MATCH($B595, 'Uganda workforce data - raw'!$B$4:$B$619,0), MATCH("Filled Male",'Uganda workforce data - raw'!$A$4:$F$4,0))*INDEX('Mapping cadres'!$B$1:$Z$616,MATCH($B595, 'Mapping cadres'!$B$1:$B$616,0), MATCH(F$32,'Mapping cadres'!$B$1:$Z$1,0))</f>
        <v>0</v>
      </c>
      <c r="G595" s="226">
        <f>INDEX('Uganda workforce data - raw'!$A$4:$F$619,MATCH($B595, 'Uganda workforce data - raw'!$B$4:$B$619,0), MATCH("Filled Male",'Uganda workforce data - raw'!$A$4:$F$4,0))*INDEX('Mapping cadres'!$B$1:$Z$616,MATCH($B595, 'Mapping cadres'!$B$1:$B$616,0), MATCH(G$32,'Mapping cadres'!$B$1:$Z$1,0))</f>
        <v>0</v>
      </c>
      <c r="H595" s="226">
        <f>INDEX('Uganda workforce data - raw'!$A$4:$F$619,MATCH($B595, 'Uganda workforce data - raw'!$B$4:$B$619,0), MATCH("Filled Male",'Uganda workforce data - raw'!$A$4:$F$4,0))*INDEX('Mapping cadres'!$B$1:$Z$616,MATCH($B595, 'Mapping cadres'!$B$1:$B$616,0), MATCH(H$32,'Mapping cadres'!$B$1:$Z$1,0))</f>
        <v>0</v>
      </c>
      <c r="I595" s="226">
        <f>INDEX('Uganda workforce data - raw'!$A$4:$F$619,MATCH($B595, 'Uganda workforce data - raw'!$B$4:$B$619,0), MATCH("Filled Male",'Uganda workforce data - raw'!$A$4:$F$4,0))*INDEX('Mapping cadres'!$B$1:$Z$616,MATCH($B595, 'Mapping cadres'!$B$1:$B$616,0), MATCH(I$32,'Mapping cadres'!$B$1:$Z$1,0))</f>
        <v>0</v>
      </c>
      <c r="J595" s="226">
        <f>INDEX('Uganda workforce data - raw'!$A$4:$F$619,MATCH($B595, 'Uganda workforce data - raw'!$B$4:$B$619,0), MATCH("Filled Male",'Uganda workforce data - raw'!$A$4:$F$4,0))*INDEX('Mapping cadres'!$B$1:$Z$616,MATCH($B595, 'Mapping cadres'!$B$1:$B$616,0), MATCH(J$32,'Mapping cadres'!$B$1:$Z$1,0))</f>
        <v>0</v>
      </c>
      <c r="K595" s="226">
        <f>INDEX('Uganda workforce data - raw'!$A$4:$F$619,MATCH($B595, 'Uganda workforce data - raw'!$B$4:$B$619,0), MATCH("Filled Male",'Uganda workforce data - raw'!$A$4:$F$4,0))*INDEX('Mapping cadres'!$B$1:$Z$616,MATCH($B595, 'Mapping cadres'!$B$1:$B$616,0), MATCH(K$32,'Mapping cadres'!$B$1:$Z$1,0))</f>
        <v>0</v>
      </c>
      <c r="L595" s="226">
        <f>INDEX('Uganda workforce data - raw'!$A$4:$F$619,MATCH($B595, 'Uganda workforce data - raw'!$B$4:$B$619,0), MATCH("Filled Male",'Uganda workforce data - raw'!$A$4:$F$4,0))*INDEX('Mapping cadres'!$B$1:$Z$616,MATCH($B595, 'Mapping cadres'!$B$1:$B$616,0), MATCH(L$32,'Mapping cadres'!$B$1:$Z$1,0))</f>
        <v>0</v>
      </c>
      <c r="M595" s="226">
        <f>INDEX('Uganda workforce data - raw'!$A$4:$F$619,MATCH($B595, 'Uganda workforce data - raw'!$B$4:$B$619,0), MATCH("Filled Male",'Uganda workforce data - raw'!$A$4:$F$4,0))*INDEX('Mapping cadres'!$B$1:$Z$616,MATCH($B595, 'Mapping cadres'!$B$1:$B$616,0), MATCH(M$32,'Mapping cadres'!$B$1:$Z$1,0))</f>
        <v>0</v>
      </c>
      <c r="N595" s="226">
        <f>INDEX('Uganda workforce data - raw'!$A$4:$F$619,MATCH($B595, 'Uganda workforce data - raw'!$B$4:$B$619,0), MATCH("Filled Male",'Uganda workforce data - raw'!$A$4:$F$4,0))*INDEX('Mapping cadres'!$B$1:$Z$616,MATCH($B595, 'Mapping cadres'!$B$1:$B$616,0), MATCH(N$32,'Mapping cadres'!$B$1:$Z$1,0))</f>
        <v>0</v>
      </c>
      <c r="O595" s="226">
        <f>INDEX('Uganda workforce data - raw'!$A$4:$F$619,MATCH($B595, 'Uganda workforce data - raw'!$B$4:$B$619,0), MATCH("Filled Male",'Uganda workforce data - raw'!$A$4:$F$4,0))*INDEX('Mapping cadres'!$B$1:$Z$616,MATCH($B595, 'Mapping cadres'!$B$1:$B$616,0), MATCH(O$32,'Mapping cadres'!$B$1:$Z$1,0))</f>
        <v>0</v>
      </c>
      <c r="P595" s="226">
        <f>INDEX('Uganda workforce data - raw'!$A$4:$F$619,MATCH($B595, 'Uganda workforce data - raw'!$B$4:$B$619,0), MATCH("Filled Male",'Uganda workforce data - raw'!$A$4:$F$4,0))*INDEX('Mapping cadres'!$B$1:$Z$616,MATCH($B595, 'Mapping cadres'!$B$1:$B$616,0), MATCH(P$32,'Mapping cadres'!$B$1:$Z$1,0))</f>
        <v>0</v>
      </c>
      <c r="Q595" s="226">
        <f>INDEX('Uganda workforce data - raw'!$A$4:$F$619,MATCH($B595, 'Uganda workforce data - raw'!$B$4:$B$619,0), MATCH("Filled Male",'Uganda workforce data - raw'!$A$4:$F$4,0))*INDEX('Mapping cadres'!$B$1:$Z$616,MATCH($B595, 'Mapping cadres'!$B$1:$B$616,0), MATCH(Q$32,'Mapping cadres'!$B$1:$Z$1,0))</f>
        <v>0</v>
      </c>
      <c r="R595" s="226">
        <f>INDEX('Uganda workforce data - raw'!$A$4:$F$619,MATCH($B595, 'Uganda workforce data - raw'!$B$4:$B$619,0), MATCH("Filled Male",'Uganda workforce data - raw'!$A$4:$F$4,0))*INDEX('Mapping cadres'!$B$1:$Z$616,MATCH($B595, 'Mapping cadres'!$B$1:$B$616,0), MATCH(R$32,'Mapping cadres'!$B$1:$Z$1,0))</f>
        <v>0</v>
      </c>
      <c r="S595" s="226">
        <f>INDEX('Uganda workforce data - raw'!$A$4:$F$619,MATCH($B595, 'Uganda workforce data - raw'!$B$4:$B$619,0), MATCH("Filled Male",'Uganda workforce data - raw'!$A$4:$F$4,0))*INDEX('Mapping cadres'!$B$1:$Z$616,MATCH($B595, 'Mapping cadres'!$B$1:$B$616,0), MATCH(S$32,'Mapping cadres'!$B$1:$Z$1,0))</f>
        <v>0</v>
      </c>
      <c r="T595" s="226">
        <f>INDEX('Uganda workforce data - raw'!$A$4:$F$619,MATCH($B595, 'Uganda workforce data - raw'!$B$4:$B$619,0), MATCH("Filled Male",'Uganda workforce data - raw'!$A$4:$F$4,0))*INDEX('Mapping cadres'!$B$1:$Z$616,MATCH($B595, 'Mapping cadres'!$B$1:$B$616,0), MATCH(T$32,'Mapping cadres'!$B$1:$Z$1,0))</f>
        <v>0</v>
      </c>
      <c r="U595" s="226">
        <f>INDEX('Uganda workforce data - raw'!$A$4:$F$619,MATCH($B595, 'Uganda workforce data - raw'!$B$4:$B$619,0), MATCH("Filled Male",'Uganda workforce data - raw'!$A$4:$F$4,0))*INDEX('Mapping cadres'!$B$1:$Z$616,MATCH($B595, 'Mapping cadres'!$B$1:$B$616,0), MATCH(U$32,'Mapping cadres'!$B$1:$Z$1,0))</f>
        <v>0</v>
      </c>
      <c r="V595" s="226">
        <f>INDEX('Uganda workforce data - raw'!$A$4:$F$619,MATCH($B595, 'Uganda workforce data - raw'!$B$4:$B$619,0), MATCH("Filled Male",'Uganda workforce data - raw'!$A$4:$F$4,0))*INDEX('Mapping cadres'!$B$1:$Z$616,MATCH($B595, 'Mapping cadres'!$B$1:$B$616,0), MATCH(V$32,'Mapping cadres'!$B$1:$Z$1,0))</f>
        <v>0</v>
      </c>
      <c r="W595" s="226">
        <f>INDEX('Uganda workforce data - raw'!$A$4:$F$619,MATCH($B595, 'Uganda workforce data - raw'!$B$4:$B$619,0), MATCH("Filled Male",'Uganda workforce data - raw'!$A$4:$F$4,0))*INDEX('Mapping cadres'!$B$1:$Z$616,MATCH($B595, 'Mapping cadres'!$B$1:$B$616,0), MATCH(W$32,'Mapping cadres'!$B$1:$Z$1,0))</f>
        <v>0</v>
      </c>
      <c r="X595" s="226">
        <f>INDEX('Uganda workforce data - raw'!$A$4:$F$619,MATCH($B595, 'Uganda workforce data - raw'!$B$4:$B$619,0), MATCH("Filled Male",'Uganda workforce data - raw'!$A$4:$F$4,0))*INDEX('Mapping cadres'!$B$1:$Z$616,MATCH($B595, 'Mapping cadres'!$B$1:$B$616,0), MATCH(X$32,'Mapping cadres'!$B$1:$Z$1,0))</f>
        <v>0</v>
      </c>
      <c r="Y595" s="226">
        <f>INDEX('Uganda workforce data - raw'!$A$4:$F$619,MATCH($B595, 'Uganda workforce data - raw'!$B$4:$B$619,0), MATCH("Filled Male",'Uganda workforce data - raw'!$A$4:$F$4,0))*INDEX('Mapping cadres'!$B$1:$Z$616,MATCH($B595, 'Mapping cadres'!$B$1:$B$616,0), MATCH(Y$32,'Mapping cadres'!$B$1:$Z$1,0))</f>
        <v>0</v>
      </c>
      <c r="Z595" s="226">
        <f>INDEX('Uganda workforce data - raw'!$A$4:$F$619,MATCH($B595, 'Uganda workforce data - raw'!$B$4:$B$619,0), MATCH("Filled Male",'Uganda workforce data - raw'!$A$4:$F$4,0))*INDEX('Mapping cadres'!$B$1:$Z$616,MATCH($B595, 'Mapping cadres'!$B$1:$B$616,0), MATCH(Z$32,'Mapping cadres'!$B$1:$Z$1,0))</f>
        <v>0</v>
      </c>
      <c r="AA595" s="226">
        <f>INDEX('Uganda workforce data - raw'!$A$4:$F$619,MATCH($B595, 'Uganda workforce data - raw'!$B$4:$B$619,0), MATCH("Filled Female",'Uganda workforce data - raw'!$A$4:$F$4,0))*INDEX('Mapping cadres'!$B$1:$Z$616,MATCH($B595, 'Mapping cadres'!$B$1:$B$616,0), MATCH(AA$32,'Mapping cadres'!$B$1:$Z$1,0))</f>
        <v>0</v>
      </c>
      <c r="AB595" s="226">
        <f>INDEX('Uganda workforce data - raw'!$A$4:$F$619,MATCH($B595, 'Uganda workforce data - raw'!$B$4:$B$619,0), MATCH("Filled Female",'Uganda workforce data - raw'!$A$4:$F$4,0))*INDEX('Mapping cadres'!$B$1:$Z$616,MATCH($B595, 'Mapping cadres'!$B$1:$B$616,0), MATCH(AB$32,'Mapping cadres'!$B$1:$Z$1,0))</f>
        <v>0</v>
      </c>
      <c r="AC595" s="226">
        <f>INDEX('Uganda workforce data - raw'!$A$4:$F$619,MATCH($B595, 'Uganda workforce data - raw'!$B$4:$B$619,0), MATCH("Filled Female",'Uganda workforce data - raw'!$A$4:$F$4,0))*INDEX('Mapping cadres'!$B$1:$Z$616,MATCH($B595, 'Mapping cadres'!$B$1:$B$616,0), MATCH(AC$32,'Mapping cadres'!$B$1:$Z$1,0))</f>
        <v>0</v>
      </c>
      <c r="AD595" s="226">
        <f>INDEX('Uganda workforce data - raw'!$A$4:$F$619,MATCH($B595, 'Uganda workforce data - raw'!$B$4:$B$619,0), MATCH("Filled Female",'Uganda workforce data - raw'!$A$4:$F$4,0))*INDEX('Mapping cadres'!$B$1:$Z$616,MATCH($B595, 'Mapping cadres'!$B$1:$B$616,0), MATCH(AD$32,'Mapping cadres'!$B$1:$Z$1,0))</f>
        <v>0</v>
      </c>
      <c r="AE595" s="226">
        <f>INDEX('Uganda workforce data - raw'!$A$4:$F$619,MATCH($B595, 'Uganda workforce data - raw'!$B$4:$B$619,0), MATCH("Filled Female",'Uganda workforce data - raw'!$A$4:$F$4,0))*INDEX('Mapping cadres'!$B$1:$Z$616,MATCH($B595, 'Mapping cadres'!$B$1:$B$616,0), MATCH(AE$32,'Mapping cadres'!$B$1:$Z$1,0))</f>
        <v>0</v>
      </c>
      <c r="AF595" s="226">
        <f>INDEX('Uganda workforce data - raw'!$A$4:$F$619,MATCH($B595, 'Uganda workforce data - raw'!$B$4:$B$619,0), MATCH("Filled Female",'Uganda workforce data - raw'!$A$4:$F$4,0))*INDEX('Mapping cadres'!$B$1:$Z$616,MATCH($B595, 'Mapping cadres'!$B$1:$B$616,0), MATCH(AF$32,'Mapping cadres'!$B$1:$Z$1,0))</f>
        <v>0</v>
      </c>
      <c r="AG595" s="226">
        <f>INDEX('Uganda workforce data - raw'!$A$4:$F$619,MATCH($B595, 'Uganda workforce data - raw'!$B$4:$B$619,0), MATCH("Filled Female",'Uganda workforce data - raw'!$A$4:$F$4,0))*INDEX('Mapping cadres'!$B$1:$Z$616,MATCH($B595, 'Mapping cadres'!$B$1:$B$616,0), MATCH(AG$32,'Mapping cadres'!$B$1:$Z$1,0))</f>
        <v>0</v>
      </c>
      <c r="AH595" s="226">
        <f>INDEX('Uganda workforce data - raw'!$A$4:$F$619,MATCH($B595, 'Uganda workforce data - raw'!$B$4:$B$619,0), MATCH("Filled Female",'Uganda workforce data - raw'!$A$4:$F$4,0))*INDEX('Mapping cadres'!$B$1:$Z$616,MATCH($B595, 'Mapping cadres'!$B$1:$B$616,0), MATCH(AH$32,'Mapping cadres'!$B$1:$Z$1,0))</f>
        <v>0</v>
      </c>
      <c r="AI595" s="226">
        <f>INDEX('Uganda workforce data - raw'!$A$4:$F$619,MATCH($B595, 'Uganda workforce data - raw'!$B$4:$B$619,0), MATCH("Filled Female",'Uganda workforce data - raw'!$A$4:$F$4,0))*INDEX('Mapping cadres'!$B$1:$Z$616,MATCH($B595, 'Mapping cadres'!$B$1:$B$616,0), MATCH(AI$32,'Mapping cadres'!$B$1:$Z$1,0))</f>
        <v>0</v>
      </c>
      <c r="AJ595" s="226">
        <f>INDEX('Uganda workforce data - raw'!$A$4:$F$619,MATCH($B595, 'Uganda workforce data - raw'!$B$4:$B$619,0), MATCH("Filled Female",'Uganda workforce data - raw'!$A$4:$F$4,0))*INDEX('Mapping cadres'!$B$1:$Z$616,MATCH($B595, 'Mapping cadres'!$B$1:$B$616,0), MATCH(AJ$32,'Mapping cadres'!$B$1:$Z$1,0))</f>
        <v>0</v>
      </c>
      <c r="AK595" s="226">
        <f>INDEX('Uganda workforce data - raw'!$A$4:$F$619,MATCH($B595, 'Uganda workforce data - raw'!$B$4:$B$619,0), MATCH("Filled Female",'Uganda workforce data - raw'!$A$4:$F$4,0))*INDEX('Mapping cadres'!$B$1:$Z$616,MATCH($B595, 'Mapping cadres'!$B$1:$B$616,0), MATCH(AK$32,'Mapping cadres'!$B$1:$Z$1,0))</f>
        <v>0</v>
      </c>
      <c r="AL595" s="226">
        <f>INDEX('Uganda workforce data - raw'!$A$4:$F$619,MATCH($B595, 'Uganda workforce data - raw'!$B$4:$B$619,0), MATCH("Filled Female",'Uganda workforce data - raw'!$A$4:$F$4,0))*INDEX('Mapping cadres'!$B$1:$Z$616,MATCH($B595, 'Mapping cadres'!$B$1:$B$616,0), MATCH(AL$32,'Mapping cadres'!$B$1:$Z$1,0))</f>
        <v>0</v>
      </c>
      <c r="AM595" s="226">
        <f>INDEX('Uganda workforce data - raw'!$A$4:$F$619,MATCH($B595, 'Uganda workforce data - raw'!$B$4:$B$619,0), MATCH("Filled Female",'Uganda workforce data - raw'!$A$4:$F$4,0))*INDEX('Mapping cadres'!$B$1:$Z$616,MATCH($B595, 'Mapping cadres'!$B$1:$B$616,0), MATCH(AM$32,'Mapping cadres'!$B$1:$Z$1,0))</f>
        <v>0</v>
      </c>
      <c r="AN595" s="226">
        <f>INDEX('Uganda workforce data - raw'!$A$4:$F$619,MATCH($B595, 'Uganda workforce data - raw'!$B$4:$B$619,0), MATCH("Filled Female",'Uganda workforce data - raw'!$A$4:$F$4,0))*INDEX('Mapping cadres'!$B$1:$Z$616,MATCH($B595, 'Mapping cadres'!$B$1:$B$616,0), MATCH(AN$32,'Mapping cadres'!$B$1:$Z$1,0))</f>
        <v>0</v>
      </c>
      <c r="AO595" s="226">
        <f>INDEX('Uganda workforce data - raw'!$A$4:$F$619,MATCH($B595, 'Uganda workforce data - raw'!$B$4:$B$619,0), MATCH("Filled Female",'Uganda workforce data - raw'!$A$4:$F$4,0))*INDEX('Mapping cadres'!$B$1:$Z$616,MATCH($B595, 'Mapping cadres'!$B$1:$B$616,0), MATCH(AO$32,'Mapping cadres'!$B$1:$Z$1,0))</f>
        <v>0</v>
      </c>
      <c r="AP595" s="226">
        <f>INDEX('Uganda workforce data - raw'!$A$4:$F$619,MATCH($B595, 'Uganda workforce data - raw'!$B$4:$B$619,0), MATCH("Filled Female",'Uganda workforce data - raw'!$A$4:$F$4,0))*INDEX('Mapping cadres'!$B$1:$Z$616,MATCH($B595, 'Mapping cadres'!$B$1:$B$616,0), MATCH(AP$32,'Mapping cadres'!$B$1:$Z$1,0))</f>
        <v>0</v>
      </c>
      <c r="AQ595" s="226">
        <f>INDEX('Uganda workforce data - raw'!$A$4:$F$619,MATCH($B595, 'Uganda workforce data - raw'!$B$4:$B$619,0), MATCH("Filled Female",'Uganda workforce data - raw'!$A$4:$F$4,0))*INDEX('Mapping cadres'!$B$1:$Z$616,MATCH($B595, 'Mapping cadres'!$B$1:$B$616,0), MATCH(AQ$32,'Mapping cadres'!$B$1:$Z$1,0))</f>
        <v>0</v>
      </c>
      <c r="AR595" s="226">
        <f>INDEX('Uganda workforce data - raw'!$A$4:$F$619,MATCH($B595, 'Uganda workforce data - raw'!$B$4:$B$619,0), MATCH("Filled Female",'Uganda workforce data - raw'!$A$4:$F$4,0))*INDEX('Mapping cadres'!$B$1:$Z$616,MATCH($B595, 'Mapping cadres'!$B$1:$B$616,0), MATCH(AR$32,'Mapping cadres'!$B$1:$Z$1,0))</f>
        <v>0</v>
      </c>
      <c r="AS595" s="226">
        <f>INDEX('Uganda workforce data - raw'!$A$4:$F$619,MATCH($B595, 'Uganda workforce data - raw'!$B$4:$B$619,0), MATCH("Filled Female",'Uganda workforce data - raw'!$A$4:$F$4,0))*INDEX('Mapping cadres'!$B$1:$Z$616,MATCH($B595, 'Mapping cadres'!$B$1:$B$616,0), MATCH(AS$32,'Mapping cadres'!$B$1:$Z$1,0))</f>
        <v>0</v>
      </c>
      <c r="AT595" s="226">
        <f>INDEX('Uganda workforce data - raw'!$A$4:$F$619,MATCH($B595, 'Uganda workforce data - raw'!$B$4:$B$619,0), MATCH("Filled Female",'Uganda workforce data - raw'!$A$4:$F$4,0))*INDEX('Mapping cadres'!$B$1:$Z$616,MATCH($B595, 'Mapping cadres'!$B$1:$B$616,0), MATCH(AT$32,'Mapping cadres'!$B$1:$Z$1,0))</f>
        <v>0</v>
      </c>
      <c r="AU595" s="226">
        <f>INDEX('Uganda workforce data - raw'!$A$4:$F$619,MATCH($B595, 'Uganda workforce data - raw'!$B$4:$B$619,0), MATCH("Filled Female",'Uganda workforce data - raw'!$A$4:$F$4,0))*INDEX('Mapping cadres'!$B$1:$Z$616,MATCH($B595, 'Mapping cadres'!$B$1:$B$616,0), MATCH(AU$32,'Mapping cadres'!$B$1:$Z$1,0))</f>
        <v>0</v>
      </c>
      <c r="AV595" s="226">
        <f>INDEX('Uganda workforce data - raw'!$A$4:$F$619,MATCH($B595, 'Uganda workforce data - raw'!$B$4:$B$619,0), MATCH("Filled Female",'Uganda workforce data - raw'!$A$4:$F$4,0))*INDEX('Mapping cadres'!$B$1:$Z$616,MATCH($B595, 'Mapping cadres'!$B$1:$B$616,0), MATCH(AV$32,'Mapping cadres'!$B$1:$Z$1,0))</f>
        <v>0</v>
      </c>
      <c r="AW595" s="226">
        <f>INDEX('Uganda workforce data - raw'!$A$4:$F$619,MATCH($B595, 'Uganda workforce data - raw'!$B$4:$B$619,0), MATCH("Filled Female",'Uganda workforce data - raw'!$A$4:$F$4,0))*INDEX('Mapping cadres'!$B$1:$Z$616,MATCH($B595, 'Mapping cadres'!$B$1:$B$616,0), MATCH(AW$32,'Mapping cadres'!$B$1:$Z$1,0))</f>
        <v>0</v>
      </c>
      <c r="AX595" s="226">
        <f>INDEX('Uganda workforce data - raw'!$A$4:$F$619,MATCH($B595, 'Uganda workforce data - raw'!$B$4:$B$619,0), MATCH("Filled Female",'Uganda workforce data - raw'!$A$4:$F$4,0))*INDEX('Mapping cadres'!$B$1:$Z$616,MATCH($B595, 'Mapping cadres'!$B$1:$B$616,0), MATCH(AX$32,'Mapping cadres'!$B$1:$Z$1,0))</f>
        <v>0</v>
      </c>
      <c r="AY595" s="226">
        <f t="shared" si="197"/>
        <v>7</v>
      </c>
      <c r="AZ595" s="226">
        <f t="shared" si="198"/>
        <v>0</v>
      </c>
      <c r="BA595" s="226">
        <f t="shared" si="199"/>
        <v>0</v>
      </c>
      <c r="BB595" s="226">
        <f t="shared" si="200"/>
        <v>0</v>
      </c>
      <c r="BC595" s="226">
        <f t="shared" si="201"/>
        <v>0</v>
      </c>
      <c r="BD595" s="226">
        <f t="shared" si="202"/>
        <v>0</v>
      </c>
      <c r="BE595" s="226">
        <f t="shared" si="203"/>
        <v>0</v>
      </c>
      <c r="BF595" s="226">
        <f t="shared" si="204"/>
        <v>0</v>
      </c>
      <c r="BG595" s="226">
        <f t="shared" si="205"/>
        <v>0</v>
      </c>
      <c r="BH595" s="226">
        <f t="shared" si="206"/>
        <v>0</v>
      </c>
      <c r="BI595" s="226">
        <f t="shared" si="207"/>
        <v>0</v>
      </c>
      <c r="BJ595" s="226">
        <f t="shared" si="208"/>
        <v>0</v>
      </c>
      <c r="BK595" s="226">
        <f t="shared" si="209"/>
        <v>0</v>
      </c>
      <c r="BL595" s="226">
        <f t="shared" si="210"/>
        <v>0</v>
      </c>
      <c r="BM595" s="226">
        <f t="shared" si="211"/>
        <v>0</v>
      </c>
      <c r="BN595" s="226">
        <f t="shared" si="212"/>
        <v>0</v>
      </c>
      <c r="BO595" s="226">
        <f t="shared" si="213"/>
        <v>0</v>
      </c>
      <c r="BP595" s="226">
        <f t="shared" si="214"/>
        <v>0</v>
      </c>
      <c r="BQ595" s="226">
        <f t="shared" si="215"/>
        <v>0</v>
      </c>
      <c r="BR595" s="226">
        <f t="shared" si="216"/>
        <v>0</v>
      </c>
      <c r="BS595" s="226">
        <f t="shared" si="217"/>
        <v>0</v>
      </c>
      <c r="BT595" s="226">
        <f t="shared" si="218"/>
        <v>0</v>
      </c>
      <c r="BU595" s="226">
        <f t="shared" si="219"/>
        <v>0</v>
      </c>
      <c r="BV595" s="226">
        <f t="shared" si="220"/>
        <v>0</v>
      </c>
    </row>
    <row r="596" spans="1:74">
      <c r="A596" s="226">
        <v>564</v>
      </c>
      <c r="B596" s="226" t="s">
        <v>1861</v>
      </c>
      <c r="C596" s="226">
        <f>INDEX('Uganda workforce data - raw'!$A$4:$F$619,MATCH($B596, 'Uganda workforce data - raw'!$B$4:$B$619,0), MATCH("Filled Male",'Uganda workforce data - raw'!$A$4:$F$4,0))*INDEX('Mapping cadres'!$B$1:$Z$616,MATCH($B596, 'Mapping cadres'!$B$1:$B$616,0), MATCH(C$32,'Mapping cadres'!$B$1:$Z$1,0))</f>
        <v>8</v>
      </c>
      <c r="D596" s="226">
        <f>INDEX('Uganda workforce data - raw'!$A$4:$F$619,MATCH($B596, 'Uganda workforce data - raw'!$B$4:$B$619,0), MATCH("Filled Male",'Uganda workforce data - raw'!$A$4:$F$4,0))*INDEX('Mapping cadres'!$B$1:$Z$616,MATCH($B596, 'Mapping cadres'!$B$1:$B$616,0), MATCH(D$32,'Mapping cadres'!$B$1:$Z$1,0))</f>
        <v>0</v>
      </c>
      <c r="E596" s="226">
        <f>INDEX('Uganda workforce data - raw'!$A$4:$F$619,MATCH($B596, 'Uganda workforce data - raw'!$B$4:$B$619,0), MATCH("Filled Male",'Uganda workforce data - raw'!$A$4:$F$4,0))*INDEX('Mapping cadres'!$B$1:$Z$616,MATCH($B596, 'Mapping cadres'!$B$1:$B$616,0), MATCH(E$32,'Mapping cadres'!$B$1:$Z$1,0))</f>
        <v>0</v>
      </c>
      <c r="F596" s="226">
        <f>INDEX('Uganda workforce data - raw'!$A$4:$F$619,MATCH($B596, 'Uganda workforce data - raw'!$B$4:$B$619,0), MATCH("Filled Male",'Uganda workforce data - raw'!$A$4:$F$4,0))*INDEX('Mapping cadres'!$B$1:$Z$616,MATCH($B596, 'Mapping cadres'!$B$1:$B$616,0), MATCH(F$32,'Mapping cadres'!$B$1:$Z$1,0))</f>
        <v>0</v>
      </c>
      <c r="G596" s="226">
        <f>INDEX('Uganda workforce data - raw'!$A$4:$F$619,MATCH($B596, 'Uganda workforce data - raw'!$B$4:$B$619,0), MATCH("Filled Male",'Uganda workforce data - raw'!$A$4:$F$4,0))*INDEX('Mapping cadres'!$B$1:$Z$616,MATCH($B596, 'Mapping cadres'!$B$1:$B$616,0), MATCH(G$32,'Mapping cadres'!$B$1:$Z$1,0))</f>
        <v>0</v>
      </c>
      <c r="H596" s="226">
        <f>INDEX('Uganda workforce data - raw'!$A$4:$F$619,MATCH($B596, 'Uganda workforce data - raw'!$B$4:$B$619,0), MATCH("Filled Male",'Uganda workforce data - raw'!$A$4:$F$4,0))*INDEX('Mapping cadres'!$B$1:$Z$616,MATCH($B596, 'Mapping cadres'!$B$1:$B$616,0), MATCH(H$32,'Mapping cadres'!$B$1:$Z$1,0))</f>
        <v>0</v>
      </c>
      <c r="I596" s="226">
        <f>INDEX('Uganda workforce data - raw'!$A$4:$F$619,MATCH($B596, 'Uganda workforce data - raw'!$B$4:$B$619,0), MATCH("Filled Male",'Uganda workforce data - raw'!$A$4:$F$4,0))*INDEX('Mapping cadres'!$B$1:$Z$616,MATCH($B596, 'Mapping cadres'!$B$1:$B$616,0), MATCH(I$32,'Mapping cadres'!$B$1:$Z$1,0))</f>
        <v>0</v>
      </c>
      <c r="J596" s="226">
        <f>INDEX('Uganda workforce data - raw'!$A$4:$F$619,MATCH($B596, 'Uganda workforce data - raw'!$B$4:$B$619,0), MATCH("Filled Male",'Uganda workforce data - raw'!$A$4:$F$4,0))*INDEX('Mapping cadres'!$B$1:$Z$616,MATCH($B596, 'Mapping cadres'!$B$1:$B$616,0), MATCH(J$32,'Mapping cadres'!$B$1:$Z$1,0))</f>
        <v>0</v>
      </c>
      <c r="K596" s="226">
        <f>INDEX('Uganda workforce data - raw'!$A$4:$F$619,MATCH($B596, 'Uganda workforce data - raw'!$B$4:$B$619,0), MATCH("Filled Male",'Uganda workforce data - raw'!$A$4:$F$4,0))*INDEX('Mapping cadres'!$B$1:$Z$616,MATCH($B596, 'Mapping cadres'!$B$1:$B$616,0), MATCH(K$32,'Mapping cadres'!$B$1:$Z$1,0))</f>
        <v>0</v>
      </c>
      <c r="L596" s="226">
        <f>INDEX('Uganda workforce data - raw'!$A$4:$F$619,MATCH($B596, 'Uganda workforce data - raw'!$B$4:$B$619,0), MATCH("Filled Male",'Uganda workforce data - raw'!$A$4:$F$4,0))*INDEX('Mapping cadres'!$B$1:$Z$616,MATCH($B596, 'Mapping cadres'!$B$1:$B$616,0), MATCH(L$32,'Mapping cadres'!$B$1:$Z$1,0))</f>
        <v>0</v>
      </c>
      <c r="M596" s="226">
        <f>INDEX('Uganda workforce data - raw'!$A$4:$F$619,MATCH($B596, 'Uganda workforce data - raw'!$B$4:$B$619,0), MATCH("Filled Male",'Uganda workforce data - raw'!$A$4:$F$4,0))*INDEX('Mapping cadres'!$B$1:$Z$616,MATCH($B596, 'Mapping cadres'!$B$1:$B$616,0), MATCH(M$32,'Mapping cadres'!$B$1:$Z$1,0))</f>
        <v>0</v>
      </c>
      <c r="N596" s="226">
        <f>INDEX('Uganda workforce data - raw'!$A$4:$F$619,MATCH($B596, 'Uganda workforce data - raw'!$B$4:$B$619,0), MATCH("Filled Male",'Uganda workforce data - raw'!$A$4:$F$4,0))*INDEX('Mapping cadres'!$B$1:$Z$616,MATCH($B596, 'Mapping cadres'!$B$1:$B$616,0), MATCH(N$32,'Mapping cadres'!$B$1:$Z$1,0))</f>
        <v>0</v>
      </c>
      <c r="O596" s="226">
        <f>INDEX('Uganda workforce data - raw'!$A$4:$F$619,MATCH($B596, 'Uganda workforce data - raw'!$B$4:$B$619,0), MATCH("Filled Male",'Uganda workforce data - raw'!$A$4:$F$4,0))*INDEX('Mapping cadres'!$B$1:$Z$616,MATCH($B596, 'Mapping cadres'!$B$1:$B$616,0), MATCH(O$32,'Mapping cadres'!$B$1:$Z$1,0))</f>
        <v>0</v>
      </c>
      <c r="P596" s="226">
        <f>INDEX('Uganda workforce data - raw'!$A$4:$F$619,MATCH($B596, 'Uganda workforce data - raw'!$B$4:$B$619,0), MATCH("Filled Male",'Uganda workforce data - raw'!$A$4:$F$4,0))*INDEX('Mapping cadres'!$B$1:$Z$616,MATCH($B596, 'Mapping cadres'!$B$1:$B$616,0), MATCH(P$32,'Mapping cadres'!$B$1:$Z$1,0))</f>
        <v>0</v>
      </c>
      <c r="Q596" s="226">
        <f>INDEX('Uganda workforce data - raw'!$A$4:$F$619,MATCH($B596, 'Uganda workforce data - raw'!$B$4:$B$619,0), MATCH("Filled Male",'Uganda workforce data - raw'!$A$4:$F$4,0))*INDEX('Mapping cadres'!$B$1:$Z$616,MATCH($B596, 'Mapping cadres'!$B$1:$B$616,0), MATCH(Q$32,'Mapping cadres'!$B$1:$Z$1,0))</f>
        <v>0</v>
      </c>
      <c r="R596" s="226">
        <f>INDEX('Uganda workforce data - raw'!$A$4:$F$619,MATCH($B596, 'Uganda workforce data - raw'!$B$4:$B$619,0), MATCH("Filled Male",'Uganda workforce data - raw'!$A$4:$F$4,0))*INDEX('Mapping cadres'!$B$1:$Z$616,MATCH($B596, 'Mapping cadres'!$B$1:$B$616,0), MATCH(R$32,'Mapping cadres'!$B$1:$Z$1,0))</f>
        <v>0</v>
      </c>
      <c r="S596" s="226">
        <f>INDEX('Uganda workforce data - raw'!$A$4:$F$619,MATCH($B596, 'Uganda workforce data - raw'!$B$4:$B$619,0), MATCH("Filled Male",'Uganda workforce data - raw'!$A$4:$F$4,0))*INDEX('Mapping cadres'!$B$1:$Z$616,MATCH($B596, 'Mapping cadres'!$B$1:$B$616,0), MATCH(S$32,'Mapping cadres'!$B$1:$Z$1,0))</f>
        <v>0</v>
      </c>
      <c r="T596" s="226">
        <f>INDEX('Uganda workforce data - raw'!$A$4:$F$619,MATCH($B596, 'Uganda workforce data - raw'!$B$4:$B$619,0), MATCH("Filled Male",'Uganda workforce data - raw'!$A$4:$F$4,0))*INDEX('Mapping cadres'!$B$1:$Z$616,MATCH($B596, 'Mapping cadres'!$B$1:$B$616,0), MATCH(T$32,'Mapping cadres'!$B$1:$Z$1,0))</f>
        <v>0</v>
      </c>
      <c r="U596" s="226">
        <f>INDEX('Uganda workforce data - raw'!$A$4:$F$619,MATCH($B596, 'Uganda workforce data - raw'!$B$4:$B$619,0), MATCH("Filled Male",'Uganda workforce data - raw'!$A$4:$F$4,0))*INDEX('Mapping cadres'!$B$1:$Z$616,MATCH($B596, 'Mapping cadres'!$B$1:$B$616,0), MATCH(U$32,'Mapping cadres'!$B$1:$Z$1,0))</f>
        <v>0</v>
      </c>
      <c r="V596" s="226">
        <f>INDEX('Uganda workforce data - raw'!$A$4:$F$619,MATCH($B596, 'Uganda workforce data - raw'!$B$4:$B$619,0), MATCH("Filled Male",'Uganda workforce data - raw'!$A$4:$F$4,0))*INDEX('Mapping cadres'!$B$1:$Z$616,MATCH($B596, 'Mapping cadres'!$B$1:$B$616,0), MATCH(V$32,'Mapping cadres'!$B$1:$Z$1,0))</f>
        <v>0</v>
      </c>
      <c r="W596" s="226">
        <f>INDEX('Uganda workforce data - raw'!$A$4:$F$619,MATCH($B596, 'Uganda workforce data - raw'!$B$4:$B$619,0), MATCH("Filled Male",'Uganda workforce data - raw'!$A$4:$F$4,0))*INDEX('Mapping cadres'!$B$1:$Z$616,MATCH($B596, 'Mapping cadres'!$B$1:$B$616,0), MATCH(W$32,'Mapping cadres'!$B$1:$Z$1,0))</f>
        <v>0</v>
      </c>
      <c r="X596" s="226">
        <f>INDEX('Uganda workforce data - raw'!$A$4:$F$619,MATCH($B596, 'Uganda workforce data - raw'!$B$4:$B$619,0), MATCH("Filled Male",'Uganda workforce data - raw'!$A$4:$F$4,0))*INDEX('Mapping cadres'!$B$1:$Z$616,MATCH($B596, 'Mapping cadres'!$B$1:$B$616,0), MATCH(X$32,'Mapping cadres'!$B$1:$Z$1,0))</f>
        <v>0</v>
      </c>
      <c r="Y596" s="226">
        <f>INDEX('Uganda workforce data - raw'!$A$4:$F$619,MATCH($B596, 'Uganda workforce data - raw'!$B$4:$B$619,0), MATCH("Filled Male",'Uganda workforce data - raw'!$A$4:$F$4,0))*INDEX('Mapping cadres'!$B$1:$Z$616,MATCH($B596, 'Mapping cadres'!$B$1:$B$616,0), MATCH(Y$32,'Mapping cadres'!$B$1:$Z$1,0))</f>
        <v>0</v>
      </c>
      <c r="Z596" s="226">
        <f>INDEX('Uganda workforce data - raw'!$A$4:$F$619,MATCH($B596, 'Uganda workforce data - raw'!$B$4:$B$619,0), MATCH("Filled Male",'Uganda workforce data - raw'!$A$4:$F$4,0))*INDEX('Mapping cadres'!$B$1:$Z$616,MATCH($B596, 'Mapping cadres'!$B$1:$B$616,0), MATCH(Z$32,'Mapping cadres'!$B$1:$Z$1,0))</f>
        <v>0</v>
      </c>
      <c r="AA596" s="226">
        <f>INDEX('Uganda workforce data - raw'!$A$4:$F$619,MATCH($B596, 'Uganda workforce data - raw'!$B$4:$B$619,0), MATCH("Filled Female",'Uganda workforce data - raw'!$A$4:$F$4,0))*INDEX('Mapping cadres'!$B$1:$Z$616,MATCH($B596, 'Mapping cadres'!$B$1:$B$616,0), MATCH(AA$32,'Mapping cadres'!$B$1:$Z$1,0))</f>
        <v>1</v>
      </c>
      <c r="AB596" s="226">
        <f>INDEX('Uganda workforce data - raw'!$A$4:$F$619,MATCH($B596, 'Uganda workforce data - raw'!$B$4:$B$619,0), MATCH("Filled Female",'Uganda workforce data - raw'!$A$4:$F$4,0))*INDEX('Mapping cadres'!$B$1:$Z$616,MATCH($B596, 'Mapping cadres'!$B$1:$B$616,0), MATCH(AB$32,'Mapping cadres'!$B$1:$Z$1,0))</f>
        <v>0</v>
      </c>
      <c r="AC596" s="226">
        <f>INDEX('Uganda workforce data - raw'!$A$4:$F$619,MATCH($B596, 'Uganda workforce data - raw'!$B$4:$B$619,0), MATCH("Filled Female",'Uganda workforce data - raw'!$A$4:$F$4,0))*INDEX('Mapping cadres'!$B$1:$Z$616,MATCH($B596, 'Mapping cadres'!$B$1:$B$616,0), MATCH(AC$32,'Mapping cadres'!$B$1:$Z$1,0))</f>
        <v>0</v>
      </c>
      <c r="AD596" s="226">
        <f>INDEX('Uganda workforce data - raw'!$A$4:$F$619,MATCH($B596, 'Uganda workforce data - raw'!$B$4:$B$619,0), MATCH("Filled Female",'Uganda workforce data - raw'!$A$4:$F$4,0))*INDEX('Mapping cadres'!$B$1:$Z$616,MATCH($B596, 'Mapping cadres'!$B$1:$B$616,0), MATCH(AD$32,'Mapping cadres'!$B$1:$Z$1,0))</f>
        <v>0</v>
      </c>
      <c r="AE596" s="226">
        <f>INDEX('Uganda workforce data - raw'!$A$4:$F$619,MATCH($B596, 'Uganda workforce data - raw'!$B$4:$B$619,0), MATCH("Filled Female",'Uganda workforce data - raw'!$A$4:$F$4,0))*INDEX('Mapping cadres'!$B$1:$Z$616,MATCH($B596, 'Mapping cadres'!$B$1:$B$616,0), MATCH(AE$32,'Mapping cadres'!$B$1:$Z$1,0))</f>
        <v>0</v>
      </c>
      <c r="AF596" s="226">
        <f>INDEX('Uganda workforce data - raw'!$A$4:$F$619,MATCH($B596, 'Uganda workforce data - raw'!$B$4:$B$619,0), MATCH("Filled Female",'Uganda workforce data - raw'!$A$4:$F$4,0))*INDEX('Mapping cadres'!$B$1:$Z$616,MATCH($B596, 'Mapping cadres'!$B$1:$B$616,0), MATCH(AF$32,'Mapping cadres'!$B$1:$Z$1,0))</f>
        <v>0</v>
      </c>
      <c r="AG596" s="226">
        <f>INDEX('Uganda workforce data - raw'!$A$4:$F$619,MATCH($B596, 'Uganda workforce data - raw'!$B$4:$B$619,0), MATCH("Filled Female",'Uganda workforce data - raw'!$A$4:$F$4,0))*INDEX('Mapping cadres'!$B$1:$Z$616,MATCH($B596, 'Mapping cadres'!$B$1:$B$616,0), MATCH(AG$32,'Mapping cadres'!$B$1:$Z$1,0))</f>
        <v>0</v>
      </c>
      <c r="AH596" s="226">
        <f>INDEX('Uganda workforce data - raw'!$A$4:$F$619,MATCH($B596, 'Uganda workforce data - raw'!$B$4:$B$619,0), MATCH("Filled Female",'Uganda workforce data - raw'!$A$4:$F$4,0))*INDEX('Mapping cadres'!$B$1:$Z$616,MATCH($B596, 'Mapping cadres'!$B$1:$B$616,0), MATCH(AH$32,'Mapping cadres'!$B$1:$Z$1,0))</f>
        <v>0</v>
      </c>
      <c r="AI596" s="226">
        <f>INDEX('Uganda workforce data - raw'!$A$4:$F$619,MATCH($B596, 'Uganda workforce data - raw'!$B$4:$B$619,0), MATCH("Filled Female",'Uganda workforce data - raw'!$A$4:$F$4,0))*INDEX('Mapping cadres'!$B$1:$Z$616,MATCH($B596, 'Mapping cadres'!$B$1:$B$616,0), MATCH(AI$32,'Mapping cadres'!$B$1:$Z$1,0))</f>
        <v>0</v>
      </c>
      <c r="AJ596" s="226">
        <f>INDEX('Uganda workforce data - raw'!$A$4:$F$619,MATCH($B596, 'Uganda workforce data - raw'!$B$4:$B$619,0), MATCH("Filled Female",'Uganda workforce data - raw'!$A$4:$F$4,0))*INDEX('Mapping cadres'!$B$1:$Z$616,MATCH($B596, 'Mapping cadres'!$B$1:$B$616,0), MATCH(AJ$32,'Mapping cadres'!$B$1:$Z$1,0))</f>
        <v>0</v>
      </c>
      <c r="AK596" s="226">
        <f>INDEX('Uganda workforce data - raw'!$A$4:$F$619,MATCH($B596, 'Uganda workforce data - raw'!$B$4:$B$619,0), MATCH("Filled Female",'Uganda workforce data - raw'!$A$4:$F$4,0))*INDEX('Mapping cadres'!$B$1:$Z$616,MATCH($B596, 'Mapping cadres'!$B$1:$B$616,0), MATCH(AK$32,'Mapping cadres'!$B$1:$Z$1,0))</f>
        <v>0</v>
      </c>
      <c r="AL596" s="226">
        <f>INDEX('Uganda workforce data - raw'!$A$4:$F$619,MATCH($B596, 'Uganda workforce data - raw'!$B$4:$B$619,0), MATCH("Filled Female",'Uganda workforce data - raw'!$A$4:$F$4,0))*INDEX('Mapping cadres'!$B$1:$Z$616,MATCH($B596, 'Mapping cadres'!$B$1:$B$616,0), MATCH(AL$32,'Mapping cadres'!$B$1:$Z$1,0))</f>
        <v>0</v>
      </c>
      <c r="AM596" s="226">
        <f>INDEX('Uganda workforce data - raw'!$A$4:$F$619,MATCH($B596, 'Uganda workforce data - raw'!$B$4:$B$619,0), MATCH("Filled Female",'Uganda workforce data - raw'!$A$4:$F$4,0))*INDEX('Mapping cadres'!$B$1:$Z$616,MATCH($B596, 'Mapping cadres'!$B$1:$B$616,0), MATCH(AM$32,'Mapping cadres'!$B$1:$Z$1,0))</f>
        <v>0</v>
      </c>
      <c r="AN596" s="226">
        <f>INDEX('Uganda workforce data - raw'!$A$4:$F$619,MATCH($B596, 'Uganda workforce data - raw'!$B$4:$B$619,0), MATCH("Filled Female",'Uganda workforce data - raw'!$A$4:$F$4,0))*INDEX('Mapping cadres'!$B$1:$Z$616,MATCH($B596, 'Mapping cadres'!$B$1:$B$616,0), MATCH(AN$32,'Mapping cadres'!$B$1:$Z$1,0))</f>
        <v>0</v>
      </c>
      <c r="AO596" s="226">
        <f>INDEX('Uganda workforce data - raw'!$A$4:$F$619,MATCH($B596, 'Uganda workforce data - raw'!$B$4:$B$619,0), MATCH("Filled Female",'Uganda workforce data - raw'!$A$4:$F$4,0))*INDEX('Mapping cadres'!$B$1:$Z$616,MATCH($B596, 'Mapping cadres'!$B$1:$B$616,0), MATCH(AO$32,'Mapping cadres'!$B$1:$Z$1,0))</f>
        <v>0</v>
      </c>
      <c r="AP596" s="226">
        <f>INDEX('Uganda workforce data - raw'!$A$4:$F$619,MATCH($B596, 'Uganda workforce data - raw'!$B$4:$B$619,0), MATCH("Filled Female",'Uganda workforce data - raw'!$A$4:$F$4,0))*INDEX('Mapping cadres'!$B$1:$Z$616,MATCH($B596, 'Mapping cadres'!$B$1:$B$616,0), MATCH(AP$32,'Mapping cadres'!$B$1:$Z$1,0))</f>
        <v>0</v>
      </c>
      <c r="AQ596" s="226">
        <f>INDEX('Uganda workforce data - raw'!$A$4:$F$619,MATCH($B596, 'Uganda workforce data - raw'!$B$4:$B$619,0), MATCH("Filled Female",'Uganda workforce data - raw'!$A$4:$F$4,0))*INDEX('Mapping cadres'!$B$1:$Z$616,MATCH($B596, 'Mapping cadres'!$B$1:$B$616,0), MATCH(AQ$32,'Mapping cadres'!$B$1:$Z$1,0))</f>
        <v>0</v>
      </c>
      <c r="AR596" s="226">
        <f>INDEX('Uganda workforce data - raw'!$A$4:$F$619,MATCH($B596, 'Uganda workforce data - raw'!$B$4:$B$619,0), MATCH("Filled Female",'Uganda workforce data - raw'!$A$4:$F$4,0))*INDEX('Mapping cadres'!$B$1:$Z$616,MATCH($B596, 'Mapping cadres'!$B$1:$B$616,0), MATCH(AR$32,'Mapping cadres'!$B$1:$Z$1,0))</f>
        <v>0</v>
      </c>
      <c r="AS596" s="226">
        <f>INDEX('Uganda workforce data - raw'!$A$4:$F$619,MATCH($B596, 'Uganda workforce data - raw'!$B$4:$B$619,0), MATCH("Filled Female",'Uganda workforce data - raw'!$A$4:$F$4,0))*INDEX('Mapping cadres'!$B$1:$Z$616,MATCH($B596, 'Mapping cadres'!$B$1:$B$616,0), MATCH(AS$32,'Mapping cadres'!$B$1:$Z$1,0))</f>
        <v>0</v>
      </c>
      <c r="AT596" s="226">
        <f>INDEX('Uganda workforce data - raw'!$A$4:$F$619,MATCH($B596, 'Uganda workforce data - raw'!$B$4:$B$619,0), MATCH("Filled Female",'Uganda workforce data - raw'!$A$4:$F$4,0))*INDEX('Mapping cadres'!$B$1:$Z$616,MATCH($B596, 'Mapping cadres'!$B$1:$B$616,0), MATCH(AT$32,'Mapping cadres'!$B$1:$Z$1,0))</f>
        <v>0</v>
      </c>
      <c r="AU596" s="226">
        <f>INDEX('Uganda workforce data - raw'!$A$4:$F$619,MATCH($B596, 'Uganda workforce data - raw'!$B$4:$B$619,0), MATCH("Filled Female",'Uganda workforce data - raw'!$A$4:$F$4,0))*INDEX('Mapping cadres'!$B$1:$Z$616,MATCH($B596, 'Mapping cadres'!$B$1:$B$616,0), MATCH(AU$32,'Mapping cadres'!$B$1:$Z$1,0))</f>
        <v>0</v>
      </c>
      <c r="AV596" s="226">
        <f>INDEX('Uganda workforce data - raw'!$A$4:$F$619,MATCH($B596, 'Uganda workforce data - raw'!$B$4:$B$619,0), MATCH("Filled Female",'Uganda workforce data - raw'!$A$4:$F$4,0))*INDEX('Mapping cadres'!$B$1:$Z$616,MATCH($B596, 'Mapping cadres'!$B$1:$B$616,0), MATCH(AV$32,'Mapping cadres'!$B$1:$Z$1,0))</f>
        <v>0</v>
      </c>
      <c r="AW596" s="226">
        <f>INDEX('Uganda workforce data - raw'!$A$4:$F$619,MATCH($B596, 'Uganda workforce data - raw'!$B$4:$B$619,0), MATCH("Filled Female",'Uganda workforce data - raw'!$A$4:$F$4,0))*INDEX('Mapping cadres'!$B$1:$Z$616,MATCH($B596, 'Mapping cadres'!$B$1:$B$616,0), MATCH(AW$32,'Mapping cadres'!$B$1:$Z$1,0))</f>
        <v>0</v>
      </c>
      <c r="AX596" s="226">
        <f>INDEX('Uganda workforce data - raw'!$A$4:$F$619,MATCH($B596, 'Uganda workforce data - raw'!$B$4:$B$619,0), MATCH("Filled Female",'Uganda workforce data - raw'!$A$4:$F$4,0))*INDEX('Mapping cadres'!$B$1:$Z$616,MATCH($B596, 'Mapping cadres'!$B$1:$B$616,0), MATCH(AX$32,'Mapping cadres'!$B$1:$Z$1,0))</f>
        <v>0</v>
      </c>
      <c r="AY596" s="226">
        <f t="shared" si="197"/>
        <v>9</v>
      </c>
      <c r="AZ596" s="226">
        <f t="shared" si="198"/>
        <v>0</v>
      </c>
      <c r="BA596" s="226">
        <f t="shared" si="199"/>
        <v>0</v>
      </c>
      <c r="BB596" s="226">
        <f t="shared" si="200"/>
        <v>0</v>
      </c>
      <c r="BC596" s="226">
        <f t="shared" si="201"/>
        <v>0</v>
      </c>
      <c r="BD596" s="226">
        <f t="shared" si="202"/>
        <v>0</v>
      </c>
      <c r="BE596" s="226">
        <f t="shared" si="203"/>
        <v>0</v>
      </c>
      <c r="BF596" s="226">
        <f t="shared" si="204"/>
        <v>0</v>
      </c>
      <c r="BG596" s="226">
        <f t="shared" si="205"/>
        <v>0</v>
      </c>
      <c r="BH596" s="226">
        <f t="shared" si="206"/>
        <v>0</v>
      </c>
      <c r="BI596" s="226">
        <f t="shared" si="207"/>
        <v>0</v>
      </c>
      <c r="BJ596" s="226">
        <f t="shared" si="208"/>
        <v>0</v>
      </c>
      <c r="BK596" s="226">
        <f t="shared" si="209"/>
        <v>0</v>
      </c>
      <c r="BL596" s="226">
        <f t="shared" si="210"/>
        <v>0</v>
      </c>
      <c r="BM596" s="226">
        <f t="shared" si="211"/>
        <v>0</v>
      </c>
      <c r="BN596" s="226">
        <f t="shared" si="212"/>
        <v>0</v>
      </c>
      <c r="BO596" s="226">
        <f t="shared" si="213"/>
        <v>0</v>
      </c>
      <c r="BP596" s="226">
        <f t="shared" si="214"/>
        <v>0</v>
      </c>
      <c r="BQ596" s="226">
        <f t="shared" si="215"/>
        <v>0</v>
      </c>
      <c r="BR596" s="226">
        <f t="shared" si="216"/>
        <v>0</v>
      </c>
      <c r="BS596" s="226">
        <f t="shared" si="217"/>
        <v>0</v>
      </c>
      <c r="BT596" s="226">
        <f t="shared" si="218"/>
        <v>0</v>
      </c>
      <c r="BU596" s="226">
        <f t="shared" si="219"/>
        <v>0</v>
      </c>
      <c r="BV596" s="226">
        <f t="shared" si="220"/>
        <v>0</v>
      </c>
    </row>
    <row r="597" spans="1:74">
      <c r="A597" s="226">
        <v>565</v>
      </c>
      <c r="B597" s="226" t="s">
        <v>1862</v>
      </c>
      <c r="C597" s="226">
        <f>INDEX('Uganda workforce data - raw'!$A$4:$F$619,MATCH($B597, 'Uganda workforce data - raw'!$B$4:$B$619,0), MATCH("Filled Male",'Uganda workforce data - raw'!$A$4:$F$4,0))*INDEX('Mapping cadres'!$B$1:$Z$616,MATCH($B597, 'Mapping cadres'!$B$1:$B$616,0), MATCH(C$32,'Mapping cadres'!$B$1:$Z$1,0))</f>
        <v>3</v>
      </c>
      <c r="D597" s="226">
        <f>INDEX('Uganda workforce data - raw'!$A$4:$F$619,MATCH($B597, 'Uganda workforce data - raw'!$B$4:$B$619,0), MATCH("Filled Male",'Uganda workforce data - raw'!$A$4:$F$4,0))*INDEX('Mapping cadres'!$B$1:$Z$616,MATCH($B597, 'Mapping cadres'!$B$1:$B$616,0), MATCH(D$32,'Mapping cadres'!$B$1:$Z$1,0))</f>
        <v>0</v>
      </c>
      <c r="E597" s="226">
        <f>INDEX('Uganda workforce data - raw'!$A$4:$F$619,MATCH($B597, 'Uganda workforce data - raw'!$B$4:$B$619,0), MATCH("Filled Male",'Uganda workforce data - raw'!$A$4:$F$4,0))*INDEX('Mapping cadres'!$B$1:$Z$616,MATCH($B597, 'Mapping cadres'!$B$1:$B$616,0), MATCH(E$32,'Mapping cadres'!$B$1:$Z$1,0))</f>
        <v>0</v>
      </c>
      <c r="F597" s="226">
        <f>INDEX('Uganda workforce data - raw'!$A$4:$F$619,MATCH($B597, 'Uganda workforce data - raw'!$B$4:$B$619,0), MATCH("Filled Male",'Uganda workforce data - raw'!$A$4:$F$4,0))*INDEX('Mapping cadres'!$B$1:$Z$616,MATCH($B597, 'Mapping cadres'!$B$1:$B$616,0), MATCH(F$32,'Mapping cadres'!$B$1:$Z$1,0))</f>
        <v>0</v>
      </c>
      <c r="G597" s="226">
        <f>INDEX('Uganda workforce data - raw'!$A$4:$F$619,MATCH($B597, 'Uganda workforce data - raw'!$B$4:$B$619,0), MATCH("Filled Male",'Uganda workforce data - raw'!$A$4:$F$4,0))*INDEX('Mapping cadres'!$B$1:$Z$616,MATCH($B597, 'Mapping cadres'!$B$1:$B$616,0), MATCH(G$32,'Mapping cadres'!$B$1:$Z$1,0))</f>
        <v>0</v>
      </c>
      <c r="H597" s="226">
        <f>INDEX('Uganda workforce data - raw'!$A$4:$F$619,MATCH($B597, 'Uganda workforce data - raw'!$B$4:$B$619,0), MATCH("Filled Male",'Uganda workforce data - raw'!$A$4:$F$4,0))*INDEX('Mapping cadres'!$B$1:$Z$616,MATCH($B597, 'Mapping cadres'!$B$1:$B$616,0), MATCH(H$32,'Mapping cadres'!$B$1:$Z$1,0))</f>
        <v>0</v>
      </c>
      <c r="I597" s="226">
        <f>INDEX('Uganda workforce data - raw'!$A$4:$F$619,MATCH($B597, 'Uganda workforce data - raw'!$B$4:$B$619,0), MATCH("Filled Male",'Uganda workforce data - raw'!$A$4:$F$4,0))*INDEX('Mapping cadres'!$B$1:$Z$616,MATCH($B597, 'Mapping cadres'!$B$1:$B$616,0), MATCH(I$32,'Mapping cadres'!$B$1:$Z$1,0))</f>
        <v>0</v>
      </c>
      <c r="J597" s="226">
        <f>INDEX('Uganda workforce data - raw'!$A$4:$F$619,MATCH($B597, 'Uganda workforce data - raw'!$B$4:$B$619,0), MATCH("Filled Male",'Uganda workforce data - raw'!$A$4:$F$4,0))*INDEX('Mapping cadres'!$B$1:$Z$616,MATCH($B597, 'Mapping cadres'!$B$1:$B$616,0), MATCH(J$32,'Mapping cadres'!$B$1:$Z$1,0))</f>
        <v>0</v>
      </c>
      <c r="K597" s="226">
        <f>INDEX('Uganda workforce data - raw'!$A$4:$F$619,MATCH($B597, 'Uganda workforce data - raw'!$B$4:$B$619,0), MATCH("Filled Male",'Uganda workforce data - raw'!$A$4:$F$4,0))*INDEX('Mapping cadres'!$B$1:$Z$616,MATCH($B597, 'Mapping cadres'!$B$1:$B$616,0), MATCH(K$32,'Mapping cadres'!$B$1:$Z$1,0))</f>
        <v>0</v>
      </c>
      <c r="L597" s="226">
        <f>INDEX('Uganda workforce data - raw'!$A$4:$F$619,MATCH($B597, 'Uganda workforce data - raw'!$B$4:$B$619,0), MATCH("Filled Male",'Uganda workforce data - raw'!$A$4:$F$4,0))*INDEX('Mapping cadres'!$B$1:$Z$616,MATCH($B597, 'Mapping cadres'!$B$1:$B$616,0), MATCH(L$32,'Mapping cadres'!$B$1:$Z$1,0))</f>
        <v>0</v>
      </c>
      <c r="M597" s="226">
        <f>INDEX('Uganda workforce data - raw'!$A$4:$F$619,MATCH($B597, 'Uganda workforce data - raw'!$B$4:$B$619,0), MATCH("Filled Male",'Uganda workforce data - raw'!$A$4:$F$4,0))*INDEX('Mapping cadres'!$B$1:$Z$616,MATCH($B597, 'Mapping cadres'!$B$1:$B$616,0), MATCH(M$32,'Mapping cadres'!$B$1:$Z$1,0))</f>
        <v>0</v>
      </c>
      <c r="N597" s="226">
        <f>INDEX('Uganda workforce data - raw'!$A$4:$F$619,MATCH($B597, 'Uganda workforce data - raw'!$B$4:$B$619,0), MATCH("Filled Male",'Uganda workforce data - raw'!$A$4:$F$4,0))*INDEX('Mapping cadres'!$B$1:$Z$616,MATCH($B597, 'Mapping cadres'!$B$1:$B$616,0), MATCH(N$32,'Mapping cadres'!$B$1:$Z$1,0))</f>
        <v>0</v>
      </c>
      <c r="O597" s="226">
        <f>INDEX('Uganda workforce data - raw'!$A$4:$F$619,MATCH($B597, 'Uganda workforce data - raw'!$B$4:$B$619,0), MATCH("Filled Male",'Uganda workforce data - raw'!$A$4:$F$4,0))*INDEX('Mapping cadres'!$B$1:$Z$616,MATCH($B597, 'Mapping cadres'!$B$1:$B$616,0), MATCH(O$32,'Mapping cadres'!$B$1:$Z$1,0))</f>
        <v>0</v>
      </c>
      <c r="P597" s="226">
        <f>INDEX('Uganda workforce data - raw'!$A$4:$F$619,MATCH($B597, 'Uganda workforce data - raw'!$B$4:$B$619,0), MATCH("Filled Male",'Uganda workforce data - raw'!$A$4:$F$4,0))*INDEX('Mapping cadres'!$B$1:$Z$616,MATCH($B597, 'Mapping cadres'!$B$1:$B$616,0), MATCH(P$32,'Mapping cadres'!$B$1:$Z$1,0))</f>
        <v>0</v>
      </c>
      <c r="Q597" s="226">
        <f>INDEX('Uganda workforce data - raw'!$A$4:$F$619,MATCH($B597, 'Uganda workforce data - raw'!$B$4:$B$619,0), MATCH("Filled Male",'Uganda workforce data - raw'!$A$4:$F$4,0))*INDEX('Mapping cadres'!$B$1:$Z$616,MATCH($B597, 'Mapping cadres'!$B$1:$B$616,0), MATCH(Q$32,'Mapping cadres'!$B$1:$Z$1,0))</f>
        <v>0</v>
      </c>
      <c r="R597" s="226">
        <f>INDEX('Uganda workforce data - raw'!$A$4:$F$619,MATCH($B597, 'Uganda workforce data - raw'!$B$4:$B$619,0), MATCH("Filled Male",'Uganda workforce data - raw'!$A$4:$F$4,0))*INDEX('Mapping cadres'!$B$1:$Z$616,MATCH($B597, 'Mapping cadres'!$B$1:$B$616,0), MATCH(R$32,'Mapping cadres'!$B$1:$Z$1,0))</f>
        <v>0</v>
      </c>
      <c r="S597" s="226">
        <f>INDEX('Uganda workforce data - raw'!$A$4:$F$619,MATCH($B597, 'Uganda workforce data - raw'!$B$4:$B$619,0), MATCH("Filled Male",'Uganda workforce data - raw'!$A$4:$F$4,0))*INDEX('Mapping cadres'!$B$1:$Z$616,MATCH($B597, 'Mapping cadres'!$B$1:$B$616,0), MATCH(S$32,'Mapping cadres'!$B$1:$Z$1,0))</f>
        <v>0</v>
      </c>
      <c r="T597" s="226">
        <f>INDEX('Uganda workforce data - raw'!$A$4:$F$619,MATCH($B597, 'Uganda workforce data - raw'!$B$4:$B$619,0), MATCH("Filled Male",'Uganda workforce data - raw'!$A$4:$F$4,0))*INDEX('Mapping cadres'!$B$1:$Z$616,MATCH($B597, 'Mapping cadres'!$B$1:$B$616,0), MATCH(T$32,'Mapping cadres'!$B$1:$Z$1,0))</f>
        <v>0</v>
      </c>
      <c r="U597" s="226">
        <f>INDEX('Uganda workforce data - raw'!$A$4:$F$619,MATCH($B597, 'Uganda workforce data - raw'!$B$4:$B$619,0), MATCH("Filled Male",'Uganda workforce data - raw'!$A$4:$F$4,0))*INDEX('Mapping cadres'!$B$1:$Z$616,MATCH($B597, 'Mapping cadres'!$B$1:$B$616,0), MATCH(U$32,'Mapping cadres'!$B$1:$Z$1,0))</f>
        <v>0</v>
      </c>
      <c r="V597" s="226">
        <f>INDEX('Uganda workforce data - raw'!$A$4:$F$619,MATCH($B597, 'Uganda workforce data - raw'!$B$4:$B$619,0), MATCH("Filled Male",'Uganda workforce data - raw'!$A$4:$F$4,0))*INDEX('Mapping cadres'!$B$1:$Z$616,MATCH($B597, 'Mapping cadres'!$B$1:$B$616,0), MATCH(V$32,'Mapping cadres'!$B$1:$Z$1,0))</f>
        <v>0</v>
      </c>
      <c r="W597" s="226">
        <f>INDEX('Uganda workforce data - raw'!$A$4:$F$619,MATCH($B597, 'Uganda workforce data - raw'!$B$4:$B$619,0), MATCH("Filled Male",'Uganda workforce data - raw'!$A$4:$F$4,0))*INDEX('Mapping cadres'!$B$1:$Z$616,MATCH($B597, 'Mapping cadres'!$B$1:$B$616,0), MATCH(W$32,'Mapping cadres'!$B$1:$Z$1,0))</f>
        <v>0</v>
      </c>
      <c r="X597" s="226">
        <f>INDEX('Uganda workforce data - raw'!$A$4:$F$619,MATCH($B597, 'Uganda workforce data - raw'!$B$4:$B$619,0), MATCH("Filled Male",'Uganda workforce data - raw'!$A$4:$F$4,0))*INDEX('Mapping cadres'!$B$1:$Z$616,MATCH($B597, 'Mapping cadres'!$B$1:$B$616,0), MATCH(X$32,'Mapping cadres'!$B$1:$Z$1,0))</f>
        <v>0</v>
      </c>
      <c r="Y597" s="226">
        <f>INDEX('Uganda workforce data - raw'!$A$4:$F$619,MATCH($B597, 'Uganda workforce data - raw'!$B$4:$B$619,0), MATCH("Filled Male",'Uganda workforce data - raw'!$A$4:$F$4,0))*INDEX('Mapping cadres'!$B$1:$Z$616,MATCH($B597, 'Mapping cadres'!$B$1:$B$616,0), MATCH(Y$32,'Mapping cadres'!$B$1:$Z$1,0))</f>
        <v>0</v>
      </c>
      <c r="Z597" s="226">
        <f>INDEX('Uganda workforce data - raw'!$A$4:$F$619,MATCH($B597, 'Uganda workforce data - raw'!$B$4:$B$619,0), MATCH("Filled Male",'Uganda workforce data - raw'!$A$4:$F$4,0))*INDEX('Mapping cadres'!$B$1:$Z$616,MATCH($B597, 'Mapping cadres'!$B$1:$B$616,0), MATCH(Z$32,'Mapping cadres'!$B$1:$Z$1,0))</f>
        <v>0</v>
      </c>
      <c r="AA597" s="226">
        <f>INDEX('Uganda workforce data - raw'!$A$4:$F$619,MATCH($B597, 'Uganda workforce data - raw'!$B$4:$B$619,0), MATCH("Filled Female",'Uganda workforce data - raw'!$A$4:$F$4,0))*INDEX('Mapping cadres'!$B$1:$Z$616,MATCH($B597, 'Mapping cadres'!$B$1:$B$616,0), MATCH(AA$32,'Mapping cadres'!$B$1:$Z$1,0))</f>
        <v>0</v>
      </c>
      <c r="AB597" s="226">
        <f>INDEX('Uganda workforce data - raw'!$A$4:$F$619,MATCH($B597, 'Uganda workforce data - raw'!$B$4:$B$619,0), MATCH("Filled Female",'Uganda workforce data - raw'!$A$4:$F$4,0))*INDEX('Mapping cadres'!$B$1:$Z$616,MATCH($B597, 'Mapping cadres'!$B$1:$B$616,0), MATCH(AB$32,'Mapping cadres'!$B$1:$Z$1,0))</f>
        <v>0</v>
      </c>
      <c r="AC597" s="226">
        <f>INDEX('Uganda workforce data - raw'!$A$4:$F$619,MATCH($B597, 'Uganda workforce data - raw'!$B$4:$B$619,0), MATCH("Filled Female",'Uganda workforce data - raw'!$A$4:$F$4,0))*INDEX('Mapping cadres'!$B$1:$Z$616,MATCH($B597, 'Mapping cadres'!$B$1:$B$616,0), MATCH(AC$32,'Mapping cadres'!$B$1:$Z$1,0))</f>
        <v>0</v>
      </c>
      <c r="AD597" s="226">
        <f>INDEX('Uganda workforce data - raw'!$A$4:$F$619,MATCH($B597, 'Uganda workforce data - raw'!$B$4:$B$619,0), MATCH("Filled Female",'Uganda workforce data - raw'!$A$4:$F$4,0))*INDEX('Mapping cadres'!$B$1:$Z$616,MATCH($B597, 'Mapping cadres'!$B$1:$B$616,0), MATCH(AD$32,'Mapping cadres'!$B$1:$Z$1,0))</f>
        <v>0</v>
      </c>
      <c r="AE597" s="226">
        <f>INDEX('Uganda workforce data - raw'!$A$4:$F$619,MATCH($B597, 'Uganda workforce data - raw'!$B$4:$B$619,0), MATCH("Filled Female",'Uganda workforce data - raw'!$A$4:$F$4,0))*INDEX('Mapping cadres'!$B$1:$Z$616,MATCH($B597, 'Mapping cadres'!$B$1:$B$616,0), MATCH(AE$32,'Mapping cadres'!$B$1:$Z$1,0))</f>
        <v>0</v>
      </c>
      <c r="AF597" s="226">
        <f>INDEX('Uganda workforce data - raw'!$A$4:$F$619,MATCH($B597, 'Uganda workforce data - raw'!$B$4:$B$619,0), MATCH("Filled Female",'Uganda workforce data - raw'!$A$4:$F$4,0))*INDEX('Mapping cadres'!$B$1:$Z$616,MATCH($B597, 'Mapping cadres'!$B$1:$B$616,0), MATCH(AF$32,'Mapping cadres'!$B$1:$Z$1,0))</f>
        <v>0</v>
      </c>
      <c r="AG597" s="226">
        <f>INDEX('Uganda workforce data - raw'!$A$4:$F$619,MATCH($B597, 'Uganda workforce data - raw'!$B$4:$B$619,0), MATCH("Filled Female",'Uganda workforce data - raw'!$A$4:$F$4,0))*INDEX('Mapping cadres'!$B$1:$Z$616,MATCH($B597, 'Mapping cadres'!$B$1:$B$616,0), MATCH(AG$32,'Mapping cadres'!$B$1:$Z$1,0))</f>
        <v>0</v>
      </c>
      <c r="AH597" s="226">
        <f>INDEX('Uganda workforce data - raw'!$A$4:$F$619,MATCH($B597, 'Uganda workforce data - raw'!$B$4:$B$619,0), MATCH("Filled Female",'Uganda workforce data - raw'!$A$4:$F$4,0))*INDEX('Mapping cadres'!$B$1:$Z$616,MATCH($B597, 'Mapping cadres'!$B$1:$B$616,0), MATCH(AH$32,'Mapping cadres'!$B$1:$Z$1,0))</f>
        <v>0</v>
      </c>
      <c r="AI597" s="226">
        <f>INDEX('Uganda workforce data - raw'!$A$4:$F$619,MATCH($B597, 'Uganda workforce data - raw'!$B$4:$B$619,0), MATCH("Filled Female",'Uganda workforce data - raw'!$A$4:$F$4,0))*INDEX('Mapping cadres'!$B$1:$Z$616,MATCH($B597, 'Mapping cadres'!$B$1:$B$616,0), MATCH(AI$32,'Mapping cadres'!$B$1:$Z$1,0))</f>
        <v>0</v>
      </c>
      <c r="AJ597" s="226">
        <f>INDEX('Uganda workforce data - raw'!$A$4:$F$619,MATCH($B597, 'Uganda workforce data - raw'!$B$4:$B$619,0), MATCH("Filled Female",'Uganda workforce data - raw'!$A$4:$F$4,0))*INDEX('Mapping cadres'!$B$1:$Z$616,MATCH($B597, 'Mapping cadres'!$B$1:$B$616,0), MATCH(AJ$32,'Mapping cadres'!$B$1:$Z$1,0))</f>
        <v>0</v>
      </c>
      <c r="AK597" s="226">
        <f>INDEX('Uganda workforce data - raw'!$A$4:$F$619,MATCH($B597, 'Uganda workforce data - raw'!$B$4:$B$619,0), MATCH("Filled Female",'Uganda workforce data - raw'!$A$4:$F$4,0))*INDEX('Mapping cadres'!$B$1:$Z$616,MATCH($B597, 'Mapping cadres'!$B$1:$B$616,0), MATCH(AK$32,'Mapping cadres'!$B$1:$Z$1,0))</f>
        <v>0</v>
      </c>
      <c r="AL597" s="226">
        <f>INDEX('Uganda workforce data - raw'!$A$4:$F$619,MATCH($B597, 'Uganda workforce data - raw'!$B$4:$B$619,0), MATCH("Filled Female",'Uganda workforce data - raw'!$A$4:$F$4,0))*INDEX('Mapping cadres'!$B$1:$Z$616,MATCH($B597, 'Mapping cadres'!$B$1:$B$616,0), MATCH(AL$32,'Mapping cadres'!$B$1:$Z$1,0))</f>
        <v>0</v>
      </c>
      <c r="AM597" s="226">
        <f>INDEX('Uganda workforce data - raw'!$A$4:$F$619,MATCH($B597, 'Uganda workforce data - raw'!$B$4:$B$619,0), MATCH("Filled Female",'Uganda workforce data - raw'!$A$4:$F$4,0))*INDEX('Mapping cadres'!$B$1:$Z$616,MATCH($B597, 'Mapping cadres'!$B$1:$B$616,0), MATCH(AM$32,'Mapping cadres'!$B$1:$Z$1,0))</f>
        <v>0</v>
      </c>
      <c r="AN597" s="226">
        <f>INDEX('Uganda workforce data - raw'!$A$4:$F$619,MATCH($B597, 'Uganda workforce data - raw'!$B$4:$B$619,0), MATCH("Filled Female",'Uganda workforce data - raw'!$A$4:$F$4,0))*INDEX('Mapping cadres'!$B$1:$Z$616,MATCH($B597, 'Mapping cadres'!$B$1:$B$616,0), MATCH(AN$32,'Mapping cadres'!$B$1:$Z$1,0))</f>
        <v>0</v>
      </c>
      <c r="AO597" s="226">
        <f>INDEX('Uganda workforce data - raw'!$A$4:$F$619,MATCH($B597, 'Uganda workforce data - raw'!$B$4:$B$619,0), MATCH("Filled Female",'Uganda workforce data - raw'!$A$4:$F$4,0))*INDEX('Mapping cadres'!$B$1:$Z$616,MATCH($B597, 'Mapping cadres'!$B$1:$B$616,0), MATCH(AO$32,'Mapping cadres'!$B$1:$Z$1,0))</f>
        <v>0</v>
      </c>
      <c r="AP597" s="226">
        <f>INDEX('Uganda workforce data - raw'!$A$4:$F$619,MATCH($B597, 'Uganda workforce data - raw'!$B$4:$B$619,0), MATCH("Filled Female",'Uganda workforce data - raw'!$A$4:$F$4,0))*INDEX('Mapping cadres'!$B$1:$Z$616,MATCH($B597, 'Mapping cadres'!$B$1:$B$616,0), MATCH(AP$32,'Mapping cadres'!$B$1:$Z$1,0))</f>
        <v>0</v>
      </c>
      <c r="AQ597" s="226">
        <f>INDEX('Uganda workforce data - raw'!$A$4:$F$619,MATCH($B597, 'Uganda workforce data - raw'!$B$4:$B$619,0), MATCH("Filled Female",'Uganda workforce data - raw'!$A$4:$F$4,0))*INDEX('Mapping cadres'!$B$1:$Z$616,MATCH($B597, 'Mapping cadres'!$B$1:$B$616,0), MATCH(AQ$32,'Mapping cadres'!$B$1:$Z$1,0))</f>
        <v>0</v>
      </c>
      <c r="AR597" s="226">
        <f>INDEX('Uganda workforce data - raw'!$A$4:$F$619,MATCH($B597, 'Uganda workforce data - raw'!$B$4:$B$619,0), MATCH("Filled Female",'Uganda workforce data - raw'!$A$4:$F$4,0))*INDEX('Mapping cadres'!$B$1:$Z$616,MATCH($B597, 'Mapping cadres'!$B$1:$B$616,0), MATCH(AR$32,'Mapping cadres'!$B$1:$Z$1,0))</f>
        <v>0</v>
      </c>
      <c r="AS597" s="226">
        <f>INDEX('Uganda workforce data - raw'!$A$4:$F$619,MATCH($B597, 'Uganda workforce data - raw'!$B$4:$B$619,0), MATCH("Filled Female",'Uganda workforce data - raw'!$A$4:$F$4,0))*INDEX('Mapping cadres'!$B$1:$Z$616,MATCH($B597, 'Mapping cadres'!$B$1:$B$616,0), MATCH(AS$32,'Mapping cadres'!$B$1:$Z$1,0))</f>
        <v>0</v>
      </c>
      <c r="AT597" s="226">
        <f>INDEX('Uganda workforce data - raw'!$A$4:$F$619,MATCH($B597, 'Uganda workforce data - raw'!$B$4:$B$619,0), MATCH("Filled Female",'Uganda workforce data - raw'!$A$4:$F$4,0))*INDEX('Mapping cadres'!$B$1:$Z$616,MATCH($B597, 'Mapping cadres'!$B$1:$B$616,0), MATCH(AT$32,'Mapping cadres'!$B$1:$Z$1,0))</f>
        <v>0</v>
      </c>
      <c r="AU597" s="226">
        <f>INDEX('Uganda workforce data - raw'!$A$4:$F$619,MATCH($B597, 'Uganda workforce data - raw'!$B$4:$B$619,0), MATCH("Filled Female",'Uganda workforce data - raw'!$A$4:$F$4,0))*INDEX('Mapping cadres'!$B$1:$Z$616,MATCH($B597, 'Mapping cadres'!$B$1:$B$616,0), MATCH(AU$32,'Mapping cadres'!$B$1:$Z$1,0))</f>
        <v>0</v>
      </c>
      <c r="AV597" s="226">
        <f>INDEX('Uganda workforce data - raw'!$A$4:$F$619,MATCH($B597, 'Uganda workforce data - raw'!$B$4:$B$619,0), MATCH("Filled Female",'Uganda workforce data - raw'!$A$4:$F$4,0))*INDEX('Mapping cadres'!$B$1:$Z$616,MATCH($B597, 'Mapping cadres'!$B$1:$B$616,0), MATCH(AV$32,'Mapping cadres'!$B$1:$Z$1,0))</f>
        <v>0</v>
      </c>
      <c r="AW597" s="226">
        <f>INDEX('Uganda workforce data - raw'!$A$4:$F$619,MATCH($B597, 'Uganda workforce data - raw'!$B$4:$B$619,0), MATCH("Filled Female",'Uganda workforce data - raw'!$A$4:$F$4,0))*INDEX('Mapping cadres'!$B$1:$Z$616,MATCH($B597, 'Mapping cadres'!$B$1:$B$616,0), MATCH(AW$32,'Mapping cadres'!$B$1:$Z$1,0))</f>
        <v>0</v>
      </c>
      <c r="AX597" s="226">
        <f>INDEX('Uganda workforce data - raw'!$A$4:$F$619,MATCH($B597, 'Uganda workforce data - raw'!$B$4:$B$619,0), MATCH("Filled Female",'Uganda workforce data - raw'!$A$4:$F$4,0))*INDEX('Mapping cadres'!$B$1:$Z$616,MATCH($B597, 'Mapping cadres'!$B$1:$B$616,0), MATCH(AX$32,'Mapping cadres'!$B$1:$Z$1,0))</f>
        <v>0</v>
      </c>
      <c r="AY597" s="226">
        <f t="shared" si="197"/>
        <v>3</v>
      </c>
      <c r="AZ597" s="226">
        <f t="shared" si="198"/>
        <v>0</v>
      </c>
      <c r="BA597" s="226">
        <f t="shared" si="199"/>
        <v>0</v>
      </c>
      <c r="BB597" s="226">
        <f t="shared" si="200"/>
        <v>0</v>
      </c>
      <c r="BC597" s="226">
        <f t="shared" si="201"/>
        <v>0</v>
      </c>
      <c r="BD597" s="226">
        <f t="shared" si="202"/>
        <v>0</v>
      </c>
      <c r="BE597" s="226">
        <f t="shared" si="203"/>
        <v>0</v>
      </c>
      <c r="BF597" s="226">
        <f t="shared" si="204"/>
        <v>0</v>
      </c>
      <c r="BG597" s="226">
        <f t="shared" si="205"/>
        <v>0</v>
      </c>
      <c r="BH597" s="226">
        <f t="shared" si="206"/>
        <v>0</v>
      </c>
      <c r="BI597" s="226">
        <f t="shared" si="207"/>
        <v>0</v>
      </c>
      <c r="BJ597" s="226">
        <f t="shared" si="208"/>
        <v>0</v>
      </c>
      <c r="BK597" s="226">
        <f t="shared" si="209"/>
        <v>0</v>
      </c>
      <c r="BL597" s="226">
        <f t="shared" si="210"/>
        <v>0</v>
      </c>
      <c r="BM597" s="226">
        <f t="shared" si="211"/>
        <v>0</v>
      </c>
      <c r="BN597" s="226">
        <f t="shared" si="212"/>
        <v>0</v>
      </c>
      <c r="BO597" s="226">
        <f t="shared" si="213"/>
        <v>0</v>
      </c>
      <c r="BP597" s="226">
        <f t="shared" si="214"/>
        <v>0</v>
      </c>
      <c r="BQ597" s="226">
        <f t="shared" si="215"/>
        <v>0</v>
      </c>
      <c r="BR597" s="226">
        <f t="shared" si="216"/>
        <v>0</v>
      </c>
      <c r="BS597" s="226">
        <f t="shared" si="217"/>
        <v>0</v>
      </c>
      <c r="BT597" s="226">
        <f t="shared" si="218"/>
        <v>0</v>
      </c>
      <c r="BU597" s="226">
        <f t="shared" si="219"/>
        <v>0</v>
      </c>
      <c r="BV597" s="226">
        <f t="shared" si="220"/>
        <v>0</v>
      </c>
    </row>
    <row r="598" spans="1:74">
      <c r="A598" s="226">
        <v>566</v>
      </c>
      <c r="B598" s="226" t="s">
        <v>1863</v>
      </c>
      <c r="C598" s="226">
        <f>INDEX('Uganda workforce data - raw'!$A$4:$F$619,MATCH($B598, 'Uganda workforce data - raw'!$B$4:$B$619,0), MATCH("Filled Male",'Uganda workforce data - raw'!$A$4:$F$4,0))*INDEX('Mapping cadres'!$B$1:$Z$616,MATCH($B598, 'Mapping cadres'!$B$1:$B$616,0), MATCH(C$32,'Mapping cadres'!$B$1:$Z$1,0))</f>
        <v>6</v>
      </c>
      <c r="D598" s="226">
        <f>INDEX('Uganda workforce data - raw'!$A$4:$F$619,MATCH($B598, 'Uganda workforce data - raw'!$B$4:$B$619,0), MATCH("Filled Male",'Uganda workforce data - raw'!$A$4:$F$4,0))*INDEX('Mapping cadres'!$B$1:$Z$616,MATCH($B598, 'Mapping cadres'!$B$1:$B$616,0), MATCH(D$32,'Mapping cadres'!$B$1:$Z$1,0))</f>
        <v>0</v>
      </c>
      <c r="E598" s="226">
        <f>INDEX('Uganda workforce data - raw'!$A$4:$F$619,MATCH($B598, 'Uganda workforce data - raw'!$B$4:$B$619,0), MATCH("Filled Male",'Uganda workforce data - raw'!$A$4:$F$4,0))*INDEX('Mapping cadres'!$B$1:$Z$616,MATCH($B598, 'Mapping cadres'!$B$1:$B$616,0), MATCH(E$32,'Mapping cadres'!$B$1:$Z$1,0))</f>
        <v>0</v>
      </c>
      <c r="F598" s="226">
        <f>INDEX('Uganda workforce data - raw'!$A$4:$F$619,MATCH($B598, 'Uganda workforce data - raw'!$B$4:$B$619,0), MATCH("Filled Male",'Uganda workforce data - raw'!$A$4:$F$4,0))*INDEX('Mapping cadres'!$B$1:$Z$616,MATCH($B598, 'Mapping cadres'!$B$1:$B$616,0), MATCH(F$32,'Mapping cadres'!$B$1:$Z$1,0))</f>
        <v>0</v>
      </c>
      <c r="G598" s="226">
        <f>INDEX('Uganda workforce data - raw'!$A$4:$F$619,MATCH($B598, 'Uganda workforce data - raw'!$B$4:$B$619,0), MATCH("Filled Male",'Uganda workforce data - raw'!$A$4:$F$4,0))*INDEX('Mapping cadres'!$B$1:$Z$616,MATCH($B598, 'Mapping cadres'!$B$1:$B$616,0), MATCH(G$32,'Mapping cadres'!$B$1:$Z$1,0))</f>
        <v>0</v>
      </c>
      <c r="H598" s="226">
        <f>INDEX('Uganda workforce data - raw'!$A$4:$F$619,MATCH($B598, 'Uganda workforce data - raw'!$B$4:$B$619,0), MATCH("Filled Male",'Uganda workforce data - raw'!$A$4:$F$4,0))*INDEX('Mapping cadres'!$B$1:$Z$616,MATCH($B598, 'Mapping cadres'!$B$1:$B$616,0), MATCH(H$32,'Mapping cadres'!$B$1:$Z$1,0))</f>
        <v>0</v>
      </c>
      <c r="I598" s="226">
        <f>INDEX('Uganda workforce data - raw'!$A$4:$F$619,MATCH($B598, 'Uganda workforce data - raw'!$B$4:$B$619,0), MATCH("Filled Male",'Uganda workforce data - raw'!$A$4:$F$4,0))*INDEX('Mapping cadres'!$B$1:$Z$616,MATCH($B598, 'Mapping cadres'!$B$1:$B$616,0), MATCH(I$32,'Mapping cadres'!$B$1:$Z$1,0))</f>
        <v>0</v>
      </c>
      <c r="J598" s="226">
        <f>INDEX('Uganda workforce data - raw'!$A$4:$F$619,MATCH($B598, 'Uganda workforce data - raw'!$B$4:$B$619,0), MATCH("Filled Male",'Uganda workforce data - raw'!$A$4:$F$4,0))*INDEX('Mapping cadres'!$B$1:$Z$616,MATCH($B598, 'Mapping cadres'!$B$1:$B$616,0), MATCH(J$32,'Mapping cadres'!$B$1:$Z$1,0))</f>
        <v>0</v>
      </c>
      <c r="K598" s="226">
        <f>INDEX('Uganda workforce data - raw'!$A$4:$F$619,MATCH($B598, 'Uganda workforce data - raw'!$B$4:$B$619,0), MATCH("Filled Male",'Uganda workforce data - raw'!$A$4:$F$4,0))*INDEX('Mapping cadres'!$B$1:$Z$616,MATCH($B598, 'Mapping cadres'!$B$1:$B$616,0), MATCH(K$32,'Mapping cadres'!$B$1:$Z$1,0))</f>
        <v>0</v>
      </c>
      <c r="L598" s="226">
        <f>INDEX('Uganda workforce data - raw'!$A$4:$F$619,MATCH($B598, 'Uganda workforce data - raw'!$B$4:$B$619,0), MATCH("Filled Male",'Uganda workforce data - raw'!$A$4:$F$4,0))*INDEX('Mapping cadres'!$B$1:$Z$616,MATCH($B598, 'Mapping cadres'!$B$1:$B$616,0), MATCH(L$32,'Mapping cadres'!$B$1:$Z$1,0))</f>
        <v>0</v>
      </c>
      <c r="M598" s="226">
        <f>INDEX('Uganda workforce data - raw'!$A$4:$F$619,MATCH($B598, 'Uganda workforce data - raw'!$B$4:$B$619,0), MATCH("Filled Male",'Uganda workforce data - raw'!$A$4:$F$4,0))*INDEX('Mapping cadres'!$B$1:$Z$616,MATCH($B598, 'Mapping cadres'!$B$1:$B$616,0), MATCH(M$32,'Mapping cadres'!$B$1:$Z$1,0))</f>
        <v>0</v>
      </c>
      <c r="N598" s="226">
        <f>INDEX('Uganda workforce data - raw'!$A$4:$F$619,MATCH($B598, 'Uganda workforce data - raw'!$B$4:$B$619,0), MATCH("Filled Male",'Uganda workforce data - raw'!$A$4:$F$4,0))*INDEX('Mapping cadres'!$B$1:$Z$616,MATCH($B598, 'Mapping cadres'!$B$1:$B$616,0), MATCH(N$32,'Mapping cadres'!$B$1:$Z$1,0))</f>
        <v>0</v>
      </c>
      <c r="O598" s="226">
        <f>INDEX('Uganda workforce data - raw'!$A$4:$F$619,MATCH($B598, 'Uganda workforce data - raw'!$B$4:$B$619,0), MATCH("Filled Male",'Uganda workforce data - raw'!$A$4:$F$4,0))*INDEX('Mapping cadres'!$B$1:$Z$616,MATCH($B598, 'Mapping cadres'!$B$1:$B$616,0), MATCH(O$32,'Mapping cadres'!$B$1:$Z$1,0))</f>
        <v>0</v>
      </c>
      <c r="P598" s="226">
        <f>INDEX('Uganda workforce data - raw'!$A$4:$F$619,MATCH($B598, 'Uganda workforce data - raw'!$B$4:$B$619,0), MATCH("Filled Male",'Uganda workforce data - raw'!$A$4:$F$4,0))*INDEX('Mapping cadres'!$B$1:$Z$616,MATCH($B598, 'Mapping cadres'!$B$1:$B$616,0), MATCH(P$32,'Mapping cadres'!$B$1:$Z$1,0))</f>
        <v>0</v>
      </c>
      <c r="Q598" s="226">
        <f>INDEX('Uganda workforce data - raw'!$A$4:$F$619,MATCH($B598, 'Uganda workforce data - raw'!$B$4:$B$619,0), MATCH("Filled Male",'Uganda workforce data - raw'!$A$4:$F$4,0))*INDEX('Mapping cadres'!$B$1:$Z$616,MATCH($B598, 'Mapping cadres'!$B$1:$B$616,0), MATCH(Q$32,'Mapping cadres'!$B$1:$Z$1,0))</f>
        <v>0</v>
      </c>
      <c r="R598" s="226">
        <f>INDEX('Uganda workforce data - raw'!$A$4:$F$619,MATCH($B598, 'Uganda workforce data - raw'!$B$4:$B$619,0), MATCH("Filled Male",'Uganda workforce data - raw'!$A$4:$F$4,0))*INDEX('Mapping cadres'!$B$1:$Z$616,MATCH($B598, 'Mapping cadres'!$B$1:$B$616,0), MATCH(R$32,'Mapping cadres'!$B$1:$Z$1,0))</f>
        <v>0</v>
      </c>
      <c r="S598" s="226">
        <f>INDEX('Uganda workforce data - raw'!$A$4:$F$619,MATCH($B598, 'Uganda workforce data - raw'!$B$4:$B$619,0), MATCH("Filled Male",'Uganda workforce data - raw'!$A$4:$F$4,0))*INDEX('Mapping cadres'!$B$1:$Z$616,MATCH($B598, 'Mapping cadres'!$B$1:$B$616,0), MATCH(S$32,'Mapping cadres'!$B$1:$Z$1,0))</f>
        <v>0</v>
      </c>
      <c r="T598" s="226">
        <f>INDEX('Uganda workforce data - raw'!$A$4:$F$619,MATCH($B598, 'Uganda workforce data - raw'!$B$4:$B$619,0), MATCH("Filled Male",'Uganda workforce data - raw'!$A$4:$F$4,0))*INDEX('Mapping cadres'!$B$1:$Z$616,MATCH($B598, 'Mapping cadres'!$B$1:$B$616,0), MATCH(T$32,'Mapping cadres'!$B$1:$Z$1,0))</f>
        <v>0</v>
      </c>
      <c r="U598" s="226">
        <f>INDEX('Uganda workforce data - raw'!$A$4:$F$619,MATCH($B598, 'Uganda workforce data - raw'!$B$4:$B$619,0), MATCH("Filled Male",'Uganda workforce data - raw'!$A$4:$F$4,0))*INDEX('Mapping cadres'!$B$1:$Z$616,MATCH($B598, 'Mapping cadres'!$B$1:$B$616,0), MATCH(U$32,'Mapping cadres'!$B$1:$Z$1,0))</f>
        <v>0</v>
      </c>
      <c r="V598" s="226">
        <f>INDEX('Uganda workforce data - raw'!$A$4:$F$619,MATCH($B598, 'Uganda workforce data - raw'!$B$4:$B$619,0), MATCH("Filled Male",'Uganda workforce data - raw'!$A$4:$F$4,0))*INDEX('Mapping cadres'!$B$1:$Z$616,MATCH($B598, 'Mapping cadres'!$B$1:$B$616,0), MATCH(V$32,'Mapping cadres'!$B$1:$Z$1,0))</f>
        <v>0</v>
      </c>
      <c r="W598" s="226">
        <f>INDEX('Uganda workforce data - raw'!$A$4:$F$619,MATCH($B598, 'Uganda workforce data - raw'!$B$4:$B$619,0), MATCH("Filled Male",'Uganda workforce data - raw'!$A$4:$F$4,0))*INDEX('Mapping cadres'!$B$1:$Z$616,MATCH($B598, 'Mapping cadres'!$B$1:$B$616,0), MATCH(W$32,'Mapping cadres'!$B$1:$Z$1,0))</f>
        <v>0</v>
      </c>
      <c r="X598" s="226">
        <f>INDEX('Uganda workforce data - raw'!$A$4:$F$619,MATCH($B598, 'Uganda workforce data - raw'!$B$4:$B$619,0), MATCH("Filled Male",'Uganda workforce data - raw'!$A$4:$F$4,0))*INDEX('Mapping cadres'!$B$1:$Z$616,MATCH($B598, 'Mapping cadres'!$B$1:$B$616,0), MATCH(X$32,'Mapping cadres'!$B$1:$Z$1,0))</f>
        <v>0</v>
      </c>
      <c r="Y598" s="226">
        <f>INDEX('Uganda workforce data - raw'!$A$4:$F$619,MATCH($B598, 'Uganda workforce data - raw'!$B$4:$B$619,0), MATCH("Filled Male",'Uganda workforce data - raw'!$A$4:$F$4,0))*INDEX('Mapping cadres'!$B$1:$Z$616,MATCH($B598, 'Mapping cadres'!$B$1:$B$616,0), MATCH(Y$32,'Mapping cadres'!$B$1:$Z$1,0))</f>
        <v>0</v>
      </c>
      <c r="Z598" s="226">
        <f>INDEX('Uganda workforce data - raw'!$A$4:$F$619,MATCH($B598, 'Uganda workforce data - raw'!$B$4:$B$619,0), MATCH("Filled Male",'Uganda workforce data - raw'!$A$4:$F$4,0))*INDEX('Mapping cadres'!$B$1:$Z$616,MATCH($B598, 'Mapping cadres'!$B$1:$B$616,0), MATCH(Z$32,'Mapping cadres'!$B$1:$Z$1,0))</f>
        <v>0</v>
      </c>
      <c r="AA598" s="226">
        <f>INDEX('Uganda workforce data - raw'!$A$4:$F$619,MATCH($B598, 'Uganda workforce data - raw'!$B$4:$B$619,0), MATCH("Filled Female",'Uganda workforce data - raw'!$A$4:$F$4,0))*INDEX('Mapping cadres'!$B$1:$Z$616,MATCH($B598, 'Mapping cadres'!$B$1:$B$616,0), MATCH(AA$32,'Mapping cadres'!$B$1:$Z$1,0))</f>
        <v>0</v>
      </c>
      <c r="AB598" s="226">
        <f>INDEX('Uganda workforce data - raw'!$A$4:$F$619,MATCH($B598, 'Uganda workforce data - raw'!$B$4:$B$619,0), MATCH("Filled Female",'Uganda workforce data - raw'!$A$4:$F$4,0))*INDEX('Mapping cadres'!$B$1:$Z$616,MATCH($B598, 'Mapping cadres'!$B$1:$B$616,0), MATCH(AB$32,'Mapping cadres'!$B$1:$Z$1,0))</f>
        <v>0</v>
      </c>
      <c r="AC598" s="226">
        <f>INDEX('Uganda workforce data - raw'!$A$4:$F$619,MATCH($B598, 'Uganda workforce data - raw'!$B$4:$B$619,0), MATCH("Filled Female",'Uganda workforce data - raw'!$A$4:$F$4,0))*INDEX('Mapping cadres'!$B$1:$Z$616,MATCH($B598, 'Mapping cadres'!$B$1:$B$616,0), MATCH(AC$32,'Mapping cadres'!$B$1:$Z$1,0))</f>
        <v>0</v>
      </c>
      <c r="AD598" s="226">
        <f>INDEX('Uganda workforce data - raw'!$A$4:$F$619,MATCH($B598, 'Uganda workforce data - raw'!$B$4:$B$619,0), MATCH("Filled Female",'Uganda workforce data - raw'!$A$4:$F$4,0))*INDEX('Mapping cadres'!$B$1:$Z$616,MATCH($B598, 'Mapping cadres'!$B$1:$B$616,0), MATCH(AD$32,'Mapping cadres'!$B$1:$Z$1,0))</f>
        <v>0</v>
      </c>
      <c r="AE598" s="226">
        <f>INDEX('Uganda workforce data - raw'!$A$4:$F$619,MATCH($B598, 'Uganda workforce data - raw'!$B$4:$B$619,0), MATCH("Filled Female",'Uganda workforce data - raw'!$A$4:$F$4,0))*INDEX('Mapping cadres'!$B$1:$Z$616,MATCH($B598, 'Mapping cadres'!$B$1:$B$616,0), MATCH(AE$32,'Mapping cadres'!$B$1:$Z$1,0))</f>
        <v>0</v>
      </c>
      <c r="AF598" s="226">
        <f>INDEX('Uganda workforce data - raw'!$A$4:$F$619,MATCH($B598, 'Uganda workforce data - raw'!$B$4:$B$619,0), MATCH("Filled Female",'Uganda workforce data - raw'!$A$4:$F$4,0))*INDEX('Mapping cadres'!$B$1:$Z$616,MATCH($B598, 'Mapping cadres'!$B$1:$B$616,0), MATCH(AF$32,'Mapping cadres'!$B$1:$Z$1,0))</f>
        <v>0</v>
      </c>
      <c r="AG598" s="226">
        <f>INDEX('Uganda workforce data - raw'!$A$4:$F$619,MATCH($B598, 'Uganda workforce data - raw'!$B$4:$B$619,0), MATCH("Filled Female",'Uganda workforce data - raw'!$A$4:$F$4,0))*INDEX('Mapping cadres'!$B$1:$Z$616,MATCH($B598, 'Mapping cadres'!$B$1:$B$616,0), MATCH(AG$32,'Mapping cadres'!$B$1:$Z$1,0))</f>
        <v>0</v>
      </c>
      <c r="AH598" s="226">
        <f>INDEX('Uganda workforce data - raw'!$A$4:$F$619,MATCH($B598, 'Uganda workforce data - raw'!$B$4:$B$619,0), MATCH("Filled Female",'Uganda workforce data - raw'!$A$4:$F$4,0))*INDEX('Mapping cadres'!$B$1:$Z$616,MATCH($B598, 'Mapping cadres'!$B$1:$B$616,0), MATCH(AH$32,'Mapping cadres'!$B$1:$Z$1,0))</f>
        <v>0</v>
      </c>
      <c r="AI598" s="226">
        <f>INDEX('Uganda workforce data - raw'!$A$4:$F$619,MATCH($B598, 'Uganda workforce data - raw'!$B$4:$B$619,0), MATCH("Filled Female",'Uganda workforce data - raw'!$A$4:$F$4,0))*INDEX('Mapping cadres'!$B$1:$Z$616,MATCH($B598, 'Mapping cadres'!$B$1:$B$616,0), MATCH(AI$32,'Mapping cadres'!$B$1:$Z$1,0))</f>
        <v>0</v>
      </c>
      <c r="AJ598" s="226">
        <f>INDEX('Uganda workforce data - raw'!$A$4:$F$619,MATCH($B598, 'Uganda workforce data - raw'!$B$4:$B$619,0), MATCH("Filled Female",'Uganda workforce data - raw'!$A$4:$F$4,0))*INDEX('Mapping cadres'!$B$1:$Z$616,MATCH($B598, 'Mapping cadres'!$B$1:$B$616,0), MATCH(AJ$32,'Mapping cadres'!$B$1:$Z$1,0))</f>
        <v>0</v>
      </c>
      <c r="AK598" s="226">
        <f>INDEX('Uganda workforce data - raw'!$A$4:$F$619,MATCH($B598, 'Uganda workforce data - raw'!$B$4:$B$619,0), MATCH("Filled Female",'Uganda workforce data - raw'!$A$4:$F$4,0))*INDEX('Mapping cadres'!$B$1:$Z$616,MATCH($B598, 'Mapping cadres'!$B$1:$B$616,0), MATCH(AK$32,'Mapping cadres'!$B$1:$Z$1,0))</f>
        <v>0</v>
      </c>
      <c r="AL598" s="226">
        <f>INDEX('Uganda workforce data - raw'!$A$4:$F$619,MATCH($B598, 'Uganda workforce data - raw'!$B$4:$B$619,0), MATCH("Filled Female",'Uganda workforce data - raw'!$A$4:$F$4,0))*INDEX('Mapping cadres'!$B$1:$Z$616,MATCH($B598, 'Mapping cadres'!$B$1:$B$616,0), MATCH(AL$32,'Mapping cadres'!$B$1:$Z$1,0))</f>
        <v>0</v>
      </c>
      <c r="AM598" s="226">
        <f>INDEX('Uganda workforce data - raw'!$A$4:$F$619,MATCH($B598, 'Uganda workforce data - raw'!$B$4:$B$619,0), MATCH("Filled Female",'Uganda workforce data - raw'!$A$4:$F$4,0))*INDEX('Mapping cadres'!$B$1:$Z$616,MATCH($B598, 'Mapping cadres'!$B$1:$B$616,0), MATCH(AM$32,'Mapping cadres'!$B$1:$Z$1,0))</f>
        <v>0</v>
      </c>
      <c r="AN598" s="226">
        <f>INDEX('Uganda workforce data - raw'!$A$4:$F$619,MATCH($B598, 'Uganda workforce data - raw'!$B$4:$B$619,0), MATCH("Filled Female",'Uganda workforce data - raw'!$A$4:$F$4,0))*INDEX('Mapping cadres'!$B$1:$Z$616,MATCH($B598, 'Mapping cadres'!$B$1:$B$616,0), MATCH(AN$32,'Mapping cadres'!$B$1:$Z$1,0))</f>
        <v>0</v>
      </c>
      <c r="AO598" s="226">
        <f>INDEX('Uganda workforce data - raw'!$A$4:$F$619,MATCH($B598, 'Uganda workforce data - raw'!$B$4:$B$619,0), MATCH("Filled Female",'Uganda workforce data - raw'!$A$4:$F$4,0))*INDEX('Mapping cadres'!$B$1:$Z$616,MATCH($B598, 'Mapping cadres'!$B$1:$B$616,0), MATCH(AO$32,'Mapping cadres'!$B$1:$Z$1,0))</f>
        <v>0</v>
      </c>
      <c r="AP598" s="226">
        <f>INDEX('Uganda workforce data - raw'!$A$4:$F$619,MATCH($B598, 'Uganda workforce data - raw'!$B$4:$B$619,0), MATCH("Filled Female",'Uganda workforce data - raw'!$A$4:$F$4,0))*INDEX('Mapping cadres'!$B$1:$Z$616,MATCH($B598, 'Mapping cadres'!$B$1:$B$616,0), MATCH(AP$32,'Mapping cadres'!$B$1:$Z$1,0))</f>
        <v>0</v>
      </c>
      <c r="AQ598" s="226">
        <f>INDEX('Uganda workforce data - raw'!$A$4:$F$619,MATCH($B598, 'Uganda workforce data - raw'!$B$4:$B$619,0), MATCH("Filled Female",'Uganda workforce data - raw'!$A$4:$F$4,0))*INDEX('Mapping cadres'!$B$1:$Z$616,MATCH($B598, 'Mapping cadres'!$B$1:$B$616,0), MATCH(AQ$32,'Mapping cadres'!$B$1:$Z$1,0))</f>
        <v>0</v>
      </c>
      <c r="AR598" s="226">
        <f>INDEX('Uganda workforce data - raw'!$A$4:$F$619,MATCH($B598, 'Uganda workforce data - raw'!$B$4:$B$619,0), MATCH("Filled Female",'Uganda workforce data - raw'!$A$4:$F$4,0))*INDEX('Mapping cadres'!$B$1:$Z$616,MATCH($B598, 'Mapping cadres'!$B$1:$B$616,0), MATCH(AR$32,'Mapping cadres'!$B$1:$Z$1,0))</f>
        <v>0</v>
      </c>
      <c r="AS598" s="226">
        <f>INDEX('Uganda workforce data - raw'!$A$4:$F$619,MATCH($B598, 'Uganda workforce data - raw'!$B$4:$B$619,0), MATCH("Filled Female",'Uganda workforce data - raw'!$A$4:$F$4,0))*INDEX('Mapping cadres'!$B$1:$Z$616,MATCH($B598, 'Mapping cadres'!$B$1:$B$616,0), MATCH(AS$32,'Mapping cadres'!$B$1:$Z$1,0))</f>
        <v>0</v>
      </c>
      <c r="AT598" s="226">
        <f>INDEX('Uganda workforce data - raw'!$A$4:$F$619,MATCH($B598, 'Uganda workforce data - raw'!$B$4:$B$619,0), MATCH("Filled Female",'Uganda workforce data - raw'!$A$4:$F$4,0))*INDEX('Mapping cadres'!$B$1:$Z$616,MATCH($B598, 'Mapping cadres'!$B$1:$B$616,0), MATCH(AT$32,'Mapping cadres'!$B$1:$Z$1,0))</f>
        <v>0</v>
      </c>
      <c r="AU598" s="226">
        <f>INDEX('Uganda workforce data - raw'!$A$4:$F$619,MATCH($B598, 'Uganda workforce data - raw'!$B$4:$B$619,0), MATCH("Filled Female",'Uganda workforce data - raw'!$A$4:$F$4,0))*INDEX('Mapping cadres'!$B$1:$Z$616,MATCH($B598, 'Mapping cadres'!$B$1:$B$616,0), MATCH(AU$32,'Mapping cadres'!$B$1:$Z$1,0))</f>
        <v>0</v>
      </c>
      <c r="AV598" s="226">
        <f>INDEX('Uganda workforce data - raw'!$A$4:$F$619,MATCH($B598, 'Uganda workforce data - raw'!$B$4:$B$619,0), MATCH("Filled Female",'Uganda workforce data - raw'!$A$4:$F$4,0))*INDEX('Mapping cadres'!$B$1:$Z$616,MATCH($B598, 'Mapping cadres'!$B$1:$B$616,0), MATCH(AV$32,'Mapping cadres'!$B$1:$Z$1,0))</f>
        <v>0</v>
      </c>
      <c r="AW598" s="226">
        <f>INDEX('Uganda workforce data - raw'!$A$4:$F$619,MATCH($B598, 'Uganda workforce data - raw'!$B$4:$B$619,0), MATCH("Filled Female",'Uganda workforce data - raw'!$A$4:$F$4,0))*INDEX('Mapping cadres'!$B$1:$Z$616,MATCH($B598, 'Mapping cadres'!$B$1:$B$616,0), MATCH(AW$32,'Mapping cadres'!$B$1:$Z$1,0))</f>
        <v>0</v>
      </c>
      <c r="AX598" s="226">
        <f>INDEX('Uganda workforce data - raw'!$A$4:$F$619,MATCH($B598, 'Uganda workforce data - raw'!$B$4:$B$619,0), MATCH("Filled Female",'Uganda workforce data - raw'!$A$4:$F$4,0))*INDEX('Mapping cadres'!$B$1:$Z$616,MATCH($B598, 'Mapping cadres'!$B$1:$B$616,0), MATCH(AX$32,'Mapping cadres'!$B$1:$Z$1,0))</f>
        <v>0</v>
      </c>
      <c r="AY598" s="226">
        <f t="shared" si="197"/>
        <v>6</v>
      </c>
      <c r="AZ598" s="226">
        <f t="shared" si="198"/>
        <v>0</v>
      </c>
      <c r="BA598" s="226">
        <f t="shared" si="199"/>
        <v>0</v>
      </c>
      <c r="BB598" s="226">
        <f t="shared" si="200"/>
        <v>0</v>
      </c>
      <c r="BC598" s="226">
        <f t="shared" si="201"/>
        <v>0</v>
      </c>
      <c r="BD598" s="226">
        <f t="shared" si="202"/>
        <v>0</v>
      </c>
      <c r="BE598" s="226">
        <f t="shared" si="203"/>
        <v>0</v>
      </c>
      <c r="BF598" s="226">
        <f t="shared" si="204"/>
        <v>0</v>
      </c>
      <c r="BG598" s="226">
        <f t="shared" si="205"/>
        <v>0</v>
      </c>
      <c r="BH598" s="226">
        <f t="shared" si="206"/>
        <v>0</v>
      </c>
      <c r="BI598" s="226">
        <f t="shared" si="207"/>
        <v>0</v>
      </c>
      <c r="BJ598" s="226">
        <f t="shared" si="208"/>
        <v>0</v>
      </c>
      <c r="BK598" s="226">
        <f t="shared" si="209"/>
        <v>0</v>
      </c>
      <c r="BL598" s="226">
        <f t="shared" si="210"/>
        <v>0</v>
      </c>
      <c r="BM598" s="226">
        <f t="shared" si="211"/>
        <v>0</v>
      </c>
      <c r="BN598" s="226">
        <f t="shared" si="212"/>
        <v>0</v>
      </c>
      <c r="BO598" s="226">
        <f t="shared" si="213"/>
        <v>0</v>
      </c>
      <c r="BP598" s="226">
        <f t="shared" si="214"/>
        <v>0</v>
      </c>
      <c r="BQ598" s="226">
        <f t="shared" si="215"/>
        <v>0</v>
      </c>
      <c r="BR598" s="226">
        <f t="shared" si="216"/>
        <v>0</v>
      </c>
      <c r="BS598" s="226">
        <f t="shared" si="217"/>
        <v>0</v>
      </c>
      <c r="BT598" s="226">
        <f t="shared" si="218"/>
        <v>0</v>
      </c>
      <c r="BU598" s="226">
        <f t="shared" si="219"/>
        <v>0</v>
      </c>
      <c r="BV598" s="226">
        <f t="shared" si="220"/>
        <v>0</v>
      </c>
    </row>
    <row r="599" spans="1:74">
      <c r="A599" s="226">
        <v>567</v>
      </c>
      <c r="B599" s="226" t="s">
        <v>1864</v>
      </c>
      <c r="C599" s="226">
        <f>INDEX('Uganda workforce data - raw'!$A$4:$F$619,MATCH($B599, 'Uganda workforce data - raw'!$B$4:$B$619,0), MATCH("Filled Male",'Uganda workforce data - raw'!$A$4:$F$4,0))*INDEX('Mapping cadres'!$B$1:$Z$616,MATCH($B599, 'Mapping cadres'!$B$1:$B$616,0), MATCH(C$32,'Mapping cadres'!$B$1:$Z$1,0))</f>
        <v>3</v>
      </c>
      <c r="D599" s="226">
        <f>INDEX('Uganda workforce data - raw'!$A$4:$F$619,MATCH($B599, 'Uganda workforce data - raw'!$B$4:$B$619,0), MATCH("Filled Male",'Uganda workforce data - raw'!$A$4:$F$4,0))*INDEX('Mapping cadres'!$B$1:$Z$616,MATCH($B599, 'Mapping cadres'!$B$1:$B$616,0), MATCH(D$32,'Mapping cadres'!$B$1:$Z$1,0))</f>
        <v>0</v>
      </c>
      <c r="E599" s="226">
        <f>INDEX('Uganda workforce data - raw'!$A$4:$F$619,MATCH($B599, 'Uganda workforce data - raw'!$B$4:$B$619,0), MATCH("Filled Male",'Uganda workforce data - raw'!$A$4:$F$4,0))*INDEX('Mapping cadres'!$B$1:$Z$616,MATCH($B599, 'Mapping cadres'!$B$1:$B$616,0), MATCH(E$32,'Mapping cadres'!$B$1:$Z$1,0))</f>
        <v>0</v>
      </c>
      <c r="F599" s="226">
        <f>INDEX('Uganda workforce data - raw'!$A$4:$F$619,MATCH($B599, 'Uganda workforce data - raw'!$B$4:$B$619,0), MATCH("Filled Male",'Uganda workforce data - raw'!$A$4:$F$4,0))*INDEX('Mapping cadres'!$B$1:$Z$616,MATCH($B599, 'Mapping cadres'!$B$1:$B$616,0), MATCH(F$32,'Mapping cadres'!$B$1:$Z$1,0))</f>
        <v>0</v>
      </c>
      <c r="G599" s="226">
        <f>INDEX('Uganda workforce data - raw'!$A$4:$F$619,MATCH($B599, 'Uganda workforce data - raw'!$B$4:$B$619,0), MATCH("Filled Male",'Uganda workforce data - raw'!$A$4:$F$4,0))*INDEX('Mapping cadres'!$B$1:$Z$616,MATCH($B599, 'Mapping cadres'!$B$1:$B$616,0), MATCH(G$32,'Mapping cadres'!$B$1:$Z$1,0))</f>
        <v>0</v>
      </c>
      <c r="H599" s="226">
        <f>INDEX('Uganda workforce data - raw'!$A$4:$F$619,MATCH($B599, 'Uganda workforce data - raw'!$B$4:$B$619,0), MATCH("Filled Male",'Uganda workforce data - raw'!$A$4:$F$4,0))*INDEX('Mapping cadres'!$B$1:$Z$616,MATCH($B599, 'Mapping cadres'!$B$1:$B$616,0), MATCH(H$32,'Mapping cadres'!$B$1:$Z$1,0))</f>
        <v>0</v>
      </c>
      <c r="I599" s="226">
        <f>INDEX('Uganda workforce data - raw'!$A$4:$F$619,MATCH($B599, 'Uganda workforce data - raw'!$B$4:$B$619,0), MATCH("Filled Male",'Uganda workforce data - raw'!$A$4:$F$4,0))*INDEX('Mapping cadres'!$B$1:$Z$616,MATCH($B599, 'Mapping cadres'!$B$1:$B$616,0), MATCH(I$32,'Mapping cadres'!$B$1:$Z$1,0))</f>
        <v>0</v>
      </c>
      <c r="J599" s="226">
        <f>INDEX('Uganda workforce data - raw'!$A$4:$F$619,MATCH($B599, 'Uganda workforce data - raw'!$B$4:$B$619,0), MATCH("Filled Male",'Uganda workforce data - raw'!$A$4:$F$4,0))*INDEX('Mapping cadres'!$B$1:$Z$616,MATCH($B599, 'Mapping cadres'!$B$1:$B$616,0), MATCH(J$32,'Mapping cadres'!$B$1:$Z$1,0))</f>
        <v>0</v>
      </c>
      <c r="K599" s="226">
        <f>INDEX('Uganda workforce data - raw'!$A$4:$F$619,MATCH($B599, 'Uganda workforce data - raw'!$B$4:$B$619,0), MATCH("Filled Male",'Uganda workforce data - raw'!$A$4:$F$4,0))*INDEX('Mapping cadres'!$B$1:$Z$616,MATCH($B599, 'Mapping cadres'!$B$1:$B$616,0), MATCH(K$32,'Mapping cadres'!$B$1:$Z$1,0))</f>
        <v>0</v>
      </c>
      <c r="L599" s="226">
        <f>INDEX('Uganda workforce data - raw'!$A$4:$F$619,MATCH($B599, 'Uganda workforce data - raw'!$B$4:$B$619,0), MATCH("Filled Male",'Uganda workforce data - raw'!$A$4:$F$4,0))*INDEX('Mapping cadres'!$B$1:$Z$616,MATCH($B599, 'Mapping cadres'!$B$1:$B$616,0), MATCH(L$32,'Mapping cadres'!$B$1:$Z$1,0))</f>
        <v>0</v>
      </c>
      <c r="M599" s="226">
        <f>INDEX('Uganda workforce data - raw'!$A$4:$F$619,MATCH($B599, 'Uganda workforce data - raw'!$B$4:$B$619,0), MATCH("Filled Male",'Uganda workforce data - raw'!$A$4:$F$4,0))*INDEX('Mapping cadres'!$B$1:$Z$616,MATCH($B599, 'Mapping cadres'!$B$1:$B$616,0), MATCH(M$32,'Mapping cadres'!$B$1:$Z$1,0))</f>
        <v>0</v>
      </c>
      <c r="N599" s="226">
        <f>INDEX('Uganda workforce data - raw'!$A$4:$F$619,MATCH($B599, 'Uganda workforce data - raw'!$B$4:$B$619,0), MATCH("Filled Male",'Uganda workforce data - raw'!$A$4:$F$4,0))*INDEX('Mapping cadres'!$B$1:$Z$616,MATCH($B599, 'Mapping cadres'!$B$1:$B$616,0), MATCH(N$32,'Mapping cadres'!$B$1:$Z$1,0))</f>
        <v>0</v>
      </c>
      <c r="O599" s="226">
        <f>INDEX('Uganda workforce data - raw'!$A$4:$F$619,MATCH($B599, 'Uganda workforce data - raw'!$B$4:$B$619,0), MATCH("Filled Male",'Uganda workforce data - raw'!$A$4:$F$4,0))*INDEX('Mapping cadres'!$B$1:$Z$616,MATCH($B599, 'Mapping cadres'!$B$1:$B$616,0), MATCH(O$32,'Mapping cadres'!$B$1:$Z$1,0))</f>
        <v>0</v>
      </c>
      <c r="P599" s="226">
        <f>INDEX('Uganda workforce data - raw'!$A$4:$F$619,MATCH($B599, 'Uganda workforce data - raw'!$B$4:$B$619,0), MATCH("Filled Male",'Uganda workforce data - raw'!$A$4:$F$4,0))*INDEX('Mapping cadres'!$B$1:$Z$616,MATCH($B599, 'Mapping cadres'!$B$1:$B$616,0), MATCH(P$32,'Mapping cadres'!$B$1:$Z$1,0))</f>
        <v>0</v>
      </c>
      <c r="Q599" s="226">
        <f>INDEX('Uganda workforce data - raw'!$A$4:$F$619,MATCH($B599, 'Uganda workforce data - raw'!$B$4:$B$619,0), MATCH("Filled Male",'Uganda workforce data - raw'!$A$4:$F$4,0))*INDEX('Mapping cadres'!$B$1:$Z$616,MATCH($B599, 'Mapping cadres'!$B$1:$B$616,0), MATCH(Q$32,'Mapping cadres'!$B$1:$Z$1,0))</f>
        <v>0</v>
      </c>
      <c r="R599" s="226">
        <f>INDEX('Uganda workforce data - raw'!$A$4:$F$619,MATCH($B599, 'Uganda workforce data - raw'!$B$4:$B$619,0), MATCH("Filled Male",'Uganda workforce data - raw'!$A$4:$F$4,0))*INDEX('Mapping cadres'!$B$1:$Z$616,MATCH($B599, 'Mapping cadres'!$B$1:$B$616,0), MATCH(R$32,'Mapping cadres'!$B$1:$Z$1,0))</f>
        <v>0</v>
      </c>
      <c r="S599" s="226">
        <f>INDEX('Uganda workforce data - raw'!$A$4:$F$619,MATCH($B599, 'Uganda workforce data - raw'!$B$4:$B$619,0), MATCH("Filled Male",'Uganda workforce data - raw'!$A$4:$F$4,0))*INDEX('Mapping cadres'!$B$1:$Z$616,MATCH($B599, 'Mapping cadres'!$B$1:$B$616,0), MATCH(S$32,'Mapping cadres'!$B$1:$Z$1,0))</f>
        <v>0</v>
      </c>
      <c r="T599" s="226">
        <f>INDEX('Uganda workforce data - raw'!$A$4:$F$619,MATCH($B599, 'Uganda workforce data - raw'!$B$4:$B$619,0), MATCH("Filled Male",'Uganda workforce data - raw'!$A$4:$F$4,0))*INDEX('Mapping cadres'!$B$1:$Z$616,MATCH($B599, 'Mapping cadres'!$B$1:$B$616,0), MATCH(T$32,'Mapping cadres'!$B$1:$Z$1,0))</f>
        <v>0</v>
      </c>
      <c r="U599" s="226">
        <f>INDEX('Uganda workforce data - raw'!$A$4:$F$619,MATCH($B599, 'Uganda workforce data - raw'!$B$4:$B$619,0), MATCH("Filled Male",'Uganda workforce data - raw'!$A$4:$F$4,0))*INDEX('Mapping cadres'!$B$1:$Z$616,MATCH($B599, 'Mapping cadres'!$B$1:$B$616,0), MATCH(U$32,'Mapping cadres'!$B$1:$Z$1,0))</f>
        <v>0</v>
      </c>
      <c r="V599" s="226">
        <f>INDEX('Uganda workforce data - raw'!$A$4:$F$619,MATCH($B599, 'Uganda workforce data - raw'!$B$4:$B$619,0), MATCH("Filled Male",'Uganda workforce data - raw'!$A$4:$F$4,0))*INDEX('Mapping cadres'!$B$1:$Z$616,MATCH($B599, 'Mapping cadres'!$B$1:$B$616,0), MATCH(V$32,'Mapping cadres'!$B$1:$Z$1,0))</f>
        <v>0</v>
      </c>
      <c r="W599" s="226">
        <f>INDEX('Uganda workforce data - raw'!$A$4:$F$619,MATCH($B599, 'Uganda workforce data - raw'!$B$4:$B$619,0), MATCH("Filled Male",'Uganda workforce data - raw'!$A$4:$F$4,0))*INDEX('Mapping cadres'!$B$1:$Z$616,MATCH($B599, 'Mapping cadres'!$B$1:$B$616,0), MATCH(W$32,'Mapping cadres'!$B$1:$Z$1,0))</f>
        <v>0</v>
      </c>
      <c r="X599" s="226">
        <f>INDEX('Uganda workforce data - raw'!$A$4:$F$619,MATCH($B599, 'Uganda workforce data - raw'!$B$4:$B$619,0), MATCH("Filled Male",'Uganda workforce data - raw'!$A$4:$F$4,0))*INDEX('Mapping cadres'!$B$1:$Z$616,MATCH($B599, 'Mapping cadres'!$B$1:$B$616,0), MATCH(X$32,'Mapping cadres'!$B$1:$Z$1,0))</f>
        <v>0</v>
      </c>
      <c r="Y599" s="226">
        <f>INDEX('Uganda workforce data - raw'!$A$4:$F$619,MATCH($B599, 'Uganda workforce data - raw'!$B$4:$B$619,0), MATCH("Filled Male",'Uganda workforce data - raw'!$A$4:$F$4,0))*INDEX('Mapping cadres'!$B$1:$Z$616,MATCH($B599, 'Mapping cadres'!$B$1:$B$616,0), MATCH(Y$32,'Mapping cadres'!$B$1:$Z$1,0))</f>
        <v>0</v>
      </c>
      <c r="Z599" s="226">
        <f>INDEX('Uganda workforce data - raw'!$A$4:$F$619,MATCH($B599, 'Uganda workforce data - raw'!$B$4:$B$619,0), MATCH("Filled Male",'Uganda workforce data - raw'!$A$4:$F$4,0))*INDEX('Mapping cadres'!$B$1:$Z$616,MATCH($B599, 'Mapping cadres'!$B$1:$B$616,0), MATCH(Z$32,'Mapping cadres'!$B$1:$Z$1,0))</f>
        <v>0</v>
      </c>
      <c r="AA599" s="226">
        <f>INDEX('Uganda workforce data - raw'!$A$4:$F$619,MATCH($B599, 'Uganda workforce data - raw'!$B$4:$B$619,0), MATCH("Filled Female",'Uganda workforce data - raw'!$A$4:$F$4,0))*INDEX('Mapping cadres'!$B$1:$Z$616,MATCH($B599, 'Mapping cadres'!$B$1:$B$616,0), MATCH(AA$32,'Mapping cadres'!$B$1:$Z$1,0))</f>
        <v>0</v>
      </c>
      <c r="AB599" s="226">
        <f>INDEX('Uganda workforce data - raw'!$A$4:$F$619,MATCH($B599, 'Uganda workforce data - raw'!$B$4:$B$619,0), MATCH("Filled Female",'Uganda workforce data - raw'!$A$4:$F$4,0))*INDEX('Mapping cadres'!$B$1:$Z$616,MATCH($B599, 'Mapping cadres'!$B$1:$B$616,0), MATCH(AB$32,'Mapping cadres'!$B$1:$Z$1,0))</f>
        <v>0</v>
      </c>
      <c r="AC599" s="226">
        <f>INDEX('Uganda workforce data - raw'!$A$4:$F$619,MATCH($B599, 'Uganda workforce data - raw'!$B$4:$B$619,0), MATCH("Filled Female",'Uganda workforce data - raw'!$A$4:$F$4,0))*INDEX('Mapping cadres'!$B$1:$Z$616,MATCH($B599, 'Mapping cadres'!$B$1:$B$616,0), MATCH(AC$32,'Mapping cadres'!$B$1:$Z$1,0))</f>
        <v>0</v>
      </c>
      <c r="AD599" s="226">
        <f>INDEX('Uganda workforce data - raw'!$A$4:$F$619,MATCH($B599, 'Uganda workforce data - raw'!$B$4:$B$619,0), MATCH("Filled Female",'Uganda workforce data - raw'!$A$4:$F$4,0))*INDEX('Mapping cadres'!$B$1:$Z$616,MATCH($B599, 'Mapping cadres'!$B$1:$B$616,0), MATCH(AD$32,'Mapping cadres'!$B$1:$Z$1,0))</f>
        <v>0</v>
      </c>
      <c r="AE599" s="226">
        <f>INDEX('Uganda workforce data - raw'!$A$4:$F$619,MATCH($B599, 'Uganda workforce data - raw'!$B$4:$B$619,0), MATCH("Filled Female",'Uganda workforce data - raw'!$A$4:$F$4,0))*INDEX('Mapping cadres'!$B$1:$Z$616,MATCH($B599, 'Mapping cadres'!$B$1:$B$616,0), MATCH(AE$32,'Mapping cadres'!$B$1:$Z$1,0))</f>
        <v>0</v>
      </c>
      <c r="AF599" s="226">
        <f>INDEX('Uganda workforce data - raw'!$A$4:$F$619,MATCH($B599, 'Uganda workforce data - raw'!$B$4:$B$619,0), MATCH("Filled Female",'Uganda workforce data - raw'!$A$4:$F$4,0))*INDEX('Mapping cadres'!$B$1:$Z$616,MATCH($B599, 'Mapping cadres'!$B$1:$B$616,0), MATCH(AF$32,'Mapping cadres'!$B$1:$Z$1,0))</f>
        <v>0</v>
      </c>
      <c r="AG599" s="226">
        <f>INDEX('Uganda workforce data - raw'!$A$4:$F$619,MATCH($B599, 'Uganda workforce data - raw'!$B$4:$B$619,0), MATCH("Filled Female",'Uganda workforce data - raw'!$A$4:$F$4,0))*INDEX('Mapping cadres'!$B$1:$Z$616,MATCH($B599, 'Mapping cadres'!$B$1:$B$616,0), MATCH(AG$32,'Mapping cadres'!$B$1:$Z$1,0))</f>
        <v>0</v>
      </c>
      <c r="AH599" s="226">
        <f>INDEX('Uganda workforce data - raw'!$A$4:$F$619,MATCH($B599, 'Uganda workforce data - raw'!$B$4:$B$619,0), MATCH("Filled Female",'Uganda workforce data - raw'!$A$4:$F$4,0))*INDEX('Mapping cadres'!$B$1:$Z$616,MATCH($B599, 'Mapping cadres'!$B$1:$B$616,0), MATCH(AH$32,'Mapping cadres'!$B$1:$Z$1,0))</f>
        <v>0</v>
      </c>
      <c r="AI599" s="226">
        <f>INDEX('Uganda workforce data - raw'!$A$4:$F$619,MATCH($B599, 'Uganda workforce data - raw'!$B$4:$B$619,0), MATCH("Filled Female",'Uganda workforce data - raw'!$A$4:$F$4,0))*INDEX('Mapping cadres'!$B$1:$Z$616,MATCH($B599, 'Mapping cadres'!$B$1:$B$616,0), MATCH(AI$32,'Mapping cadres'!$B$1:$Z$1,0))</f>
        <v>0</v>
      </c>
      <c r="AJ599" s="226">
        <f>INDEX('Uganda workforce data - raw'!$A$4:$F$619,MATCH($B599, 'Uganda workforce data - raw'!$B$4:$B$619,0), MATCH("Filled Female",'Uganda workforce data - raw'!$A$4:$F$4,0))*INDEX('Mapping cadres'!$B$1:$Z$616,MATCH($B599, 'Mapping cadres'!$B$1:$B$616,0), MATCH(AJ$32,'Mapping cadres'!$B$1:$Z$1,0))</f>
        <v>0</v>
      </c>
      <c r="AK599" s="226">
        <f>INDEX('Uganda workforce data - raw'!$A$4:$F$619,MATCH($B599, 'Uganda workforce data - raw'!$B$4:$B$619,0), MATCH("Filled Female",'Uganda workforce data - raw'!$A$4:$F$4,0))*INDEX('Mapping cadres'!$B$1:$Z$616,MATCH($B599, 'Mapping cadres'!$B$1:$B$616,0), MATCH(AK$32,'Mapping cadres'!$B$1:$Z$1,0))</f>
        <v>0</v>
      </c>
      <c r="AL599" s="226">
        <f>INDEX('Uganda workforce data - raw'!$A$4:$F$619,MATCH($B599, 'Uganda workforce data - raw'!$B$4:$B$619,0), MATCH("Filled Female",'Uganda workforce data - raw'!$A$4:$F$4,0))*INDEX('Mapping cadres'!$B$1:$Z$616,MATCH($B599, 'Mapping cadres'!$B$1:$B$616,0), MATCH(AL$32,'Mapping cadres'!$B$1:$Z$1,0))</f>
        <v>0</v>
      </c>
      <c r="AM599" s="226">
        <f>INDEX('Uganda workforce data - raw'!$A$4:$F$619,MATCH($B599, 'Uganda workforce data - raw'!$B$4:$B$619,0), MATCH("Filled Female",'Uganda workforce data - raw'!$A$4:$F$4,0))*INDEX('Mapping cadres'!$B$1:$Z$616,MATCH($B599, 'Mapping cadres'!$B$1:$B$616,0), MATCH(AM$32,'Mapping cadres'!$B$1:$Z$1,0))</f>
        <v>0</v>
      </c>
      <c r="AN599" s="226">
        <f>INDEX('Uganda workforce data - raw'!$A$4:$F$619,MATCH($B599, 'Uganda workforce data - raw'!$B$4:$B$619,0), MATCH("Filled Female",'Uganda workforce data - raw'!$A$4:$F$4,0))*INDEX('Mapping cadres'!$B$1:$Z$616,MATCH($B599, 'Mapping cadres'!$B$1:$B$616,0), MATCH(AN$32,'Mapping cadres'!$B$1:$Z$1,0))</f>
        <v>0</v>
      </c>
      <c r="AO599" s="226">
        <f>INDEX('Uganda workforce data - raw'!$A$4:$F$619,MATCH($B599, 'Uganda workforce data - raw'!$B$4:$B$619,0), MATCH("Filled Female",'Uganda workforce data - raw'!$A$4:$F$4,0))*INDEX('Mapping cadres'!$B$1:$Z$616,MATCH($B599, 'Mapping cadres'!$B$1:$B$616,0), MATCH(AO$32,'Mapping cadres'!$B$1:$Z$1,0))</f>
        <v>0</v>
      </c>
      <c r="AP599" s="226">
        <f>INDEX('Uganda workforce data - raw'!$A$4:$F$619,MATCH($B599, 'Uganda workforce data - raw'!$B$4:$B$619,0), MATCH("Filled Female",'Uganda workforce data - raw'!$A$4:$F$4,0))*INDEX('Mapping cadres'!$B$1:$Z$616,MATCH($B599, 'Mapping cadres'!$B$1:$B$616,0), MATCH(AP$32,'Mapping cadres'!$B$1:$Z$1,0))</f>
        <v>0</v>
      </c>
      <c r="AQ599" s="226">
        <f>INDEX('Uganda workforce data - raw'!$A$4:$F$619,MATCH($B599, 'Uganda workforce data - raw'!$B$4:$B$619,0), MATCH("Filled Female",'Uganda workforce data - raw'!$A$4:$F$4,0))*INDEX('Mapping cadres'!$B$1:$Z$616,MATCH($B599, 'Mapping cadres'!$B$1:$B$616,0), MATCH(AQ$32,'Mapping cadres'!$B$1:$Z$1,0))</f>
        <v>0</v>
      </c>
      <c r="AR599" s="226">
        <f>INDEX('Uganda workforce data - raw'!$A$4:$F$619,MATCH($B599, 'Uganda workforce data - raw'!$B$4:$B$619,0), MATCH("Filled Female",'Uganda workforce data - raw'!$A$4:$F$4,0))*INDEX('Mapping cadres'!$B$1:$Z$616,MATCH($B599, 'Mapping cadres'!$B$1:$B$616,0), MATCH(AR$32,'Mapping cadres'!$B$1:$Z$1,0))</f>
        <v>0</v>
      </c>
      <c r="AS599" s="226">
        <f>INDEX('Uganda workforce data - raw'!$A$4:$F$619,MATCH($B599, 'Uganda workforce data - raw'!$B$4:$B$619,0), MATCH("Filled Female",'Uganda workforce data - raw'!$A$4:$F$4,0))*INDEX('Mapping cadres'!$B$1:$Z$616,MATCH($B599, 'Mapping cadres'!$B$1:$B$616,0), MATCH(AS$32,'Mapping cadres'!$B$1:$Z$1,0))</f>
        <v>0</v>
      </c>
      <c r="AT599" s="226">
        <f>INDEX('Uganda workforce data - raw'!$A$4:$F$619,MATCH($B599, 'Uganda workforce data - raw'!$B$4:$B$619,0), MATCH("Filled Female",'Uganda workforce data - raw'!$A$4:$F$4,0))*INDEX('Mapping cadres'!$B$1:$Z$616,MATCH($B599, 'Mapping cadres'!$B$1:$B$616,0), MATCH(AT$32,'Mapping cadres'!$B$1:$Z$1,0))</f>
        <v>0</v>
      </c>
      <c r="AU599" s="226">
        <f>INDEX('Uganda workforce data - raw'!$A$4:$F$619,MATCH($B599, 'Uganda workforce data - raw'!$B$4:$B$619,0), MATCH("Filled Female",'Uganda workforce data - raw'!$A$4:$F$4,0))*INDEX('Mapping cadres'!$B$1:$Z$616,MATCH($B599, 'Mapping cadres'!$B$1:$B$616,0), MATCH(AU$32,'Mapping cadres'!$B$1:$Z$1,0))</f>
        <v>0</v>
      </c>
      <c r="AV599" s="226">
        <f>INDEX('Uganda workforce data - raw'!$A$4:$F$619,MATCH($B599, 'Uganda workforce data - raw'!$B$4:$B$619,0), MATCH("Filled Female",'Uganda workforce data - raw'!$A$4:$F$4,0))*INDEX('Mapping cadres'!$B$1:$Z$616,MATCH($B599, 'Mapping cadres'!$B$1:$B$616,0), MATCH(AV$32,'Mapping cadres'!$B$1:$Z$1,0))</f>
        <v>0</v>
      </c>
      <c r="AW599" s="226">
        <f>INDEX('Uganda workforce data - raw'!$A$4:$F$619,MATCH($B599, 'Uganda workforce data - raw'!$B$4:$B$619,0), MATCH("Filled Female",'Uganda workforce data - raw'!$A$4:$F$4,0))*INDEX('Mapping cadres'!$B$1:$Z$616,MATCH($B599, 'Mapping cadres'!$B$1:$B$616,0), MATCH(AW$32,'Mapping cadres'!$B$1:$Z$1,0))</f>
        <v>0</v>
      </c>
      <c r="AX599" s="226">
        <f>INDEX('Uganda workforce data - raw'!$A$4:$F$619,MATCH($B599, 'Uganda workforce data - raw'!$B$4:$B$619,0), MATCH("Filled Female",'Uganda workforce data - raw'!$A$4:$F$4,0))*INDEX('Mapping cadres'!$B$1:$Z$616,MATCH($B599, 'Mapping cadres'!$B$1:$B$616,0), MATCH(AX$32,'Mapping cadres'!$B$1:$Z$1,0))</f>
        <v>0</v>
      </c>
      <c r="AY599" s="226">
        <f t="shared" si="197"/>
        <v>3</v>
      </c>
      <c r="AZ599" s="226">
        <f t="shared" si="198"/>
        <v>0</v>
      </c>
      <c r="BA599" s="226">
        <f t="shared" si="199"/>
        <v>0</v>
      </c>
      <c r="BB599" s="226">
        <f t="shared" si="200"/>
        <v>0</v>
      </c>
      <c r="BC599" s="226">
        <f t="shared" si="201"/>
        <v>0</v>
      </c>
      <c r="BD599" s="226">
        <f t="shared" si="202"/>
        <v>0</v>
      </c>
      <c r="BE599" s="226">
        <f t="shared" si="203"/>
        <v>0</v>
      </c>
      <c r="BF599" s="226">
        <f t="shared" si="204"/>
        <v>0</v>
      </c>
      <c r="BG599" s="226">
        <f t="shared" si="205"/>
        <v>0</v>
      </c>
      <c r="BH599" s="226">
        <f t="shared" si="206"/>
        <v>0</v>
      </c>
      <c r="BI599" s="226">
        <f t="shared" si="207"/>
        <v>0</v>
      </c>
      <c r="BJ599" s="226">
        <f t="shared" si="208"/>
        <v>0</v>
      </c>
      <c r="BK599" s="226">
        <f t="shared" si="209"/>
        <v>0</v>
      </c>
      <c r="BL599" s="226">
        <f t="shared" si="210"/>
        <v>0</v>
      </c>
      <c r="BM599" s="226">
        <f t="shared" si="211"/>
        <v>0</v>
      </c>
      <c r="BN599" s="226">
        <f t="shared" si="212"/>
        <v>0</v>
      </c>
      <c r="BO599" s="226">
        <f t="shared" si="213"/>
        <v>0</v>
      </c>
      <c r="BP599" s="226">
        <f t="shared" si="214"/>
        <v>0</v>
      </c>
      <c r="BQ599" s="226">
        <f t="shared" si="215"/>
        <v>0</v>
      </c>
      <c r="BR599" s="226">
        <f t="shared" si="216"/>
        <v>0</v>
      </c>
      <c r="BS599" s="226">
        <f t="shared" si="217"/>
        <v>0</v>
      </c>
      <c r="BT599" s="226">
        <f t="shared" si="218"/>
        <v>0</v>
      </c>
      <c r="BU599" s="226">
        <f t="shared" si="219"/>
        <v>0</v>
      </c>
      <c r="BV599" s="226">
        <f t="shared" si="220"/>
        <v>0</v>
      </c>
    </row>
    <row r="600" spans="1:74">
      <c r="A600" s="226">
        <v>568</v>
      </c>
      <c r="B600" s="226" t="s">
        <v>1865</v>
      </c>
      <c r="C600" s="226">
        <f>INDEX('Uganda workforce data - raw'!$A$4:$F$619,MATCH($B600, 'Uganda workforce data - raw'!$B$4:$B$619,0), MATCH("Filled Male",'Uganda workforce data - raw'!$A$4:$F$4,0))*INDEX('Mapping cadres'!$B$1:$Z$616,MATCH($B600, 'Mapping cadres'!$B$1:$B$616,0), MATCH(C$32,'Mapping cadres'!$B$1:$Z$1,0))</f>
        <v>4</v>
      </c>
      <c r="D600" s="226">
        <f>INDEX('Uganda workforce data - raw'!$A$4:$F$619,MATCH($B600, 'Uganda workforce data - raw'!$B$4:$B$619,0), MATCH("Filled Male",'Uganda workforce data - raw'!$A$4:$F$4,0))*INDEX('Mapping cadres'!$B$1:$Z$616,MATCH($B600, 'Mapping cadres'!$B$1:$B$616,0), MATCH(D$32,'Mapping cadres'!$B$1:$Z$1,0))</f>
        <v>0</v>
      </c>
      <c r="E600" s="226">
        <f>INDEX('Uganda workforce data - raw'!$A$4:$F$619,MATCH($B600, 'Uganda workforce data - raw'!$B$4:$B$619,0), MATCH("Filled Male",'Uganda workforce data - raw'!$A$4:$F$4,0))*INDEX('Mapping cadres'!$B$1:$Z$616,MATCH($B600, 'Mapping cadres'!$B$1:$B$616,0), MATCH(E$32,'Mapping cadres'!$B$1:$Z$1,0))</f>
        <v>0</v>
      </c>
      <c r="F600" s="226">
        <f>INDEX('Uganda workforce data - raw'!$A$4:$F$619,MATCH($B600, 'Uganda workforce data - raw'!$B$4:$B$619,0), MATCH("Filled Male",'Uganda workforce data - raw'!$A$4:$F$4,0))*INDEX('Mapping cadres'!$B$1:$Z$616,MATCH($B600, 'Mapping cadres'!$B$1:$B$616,0), MATCH(F$32,'Mapping cadres'!$B$1:$Z$1,0))</f>
        <v>0</v>
      </c>
      <c r="G600" s="226">
        <f>INDEX('Uganda workforce data - raw'!$A$4:$F$619,MATCH($B600, 'Uganda workforce data - raw'!$B$4:$B$619,0), MATCH("Filled Male",'Uganda workforce data - raw'!$A$4:$F$4,0))*INDEX('Mapping cadres'!$B$1:$Z$616,MATCH($B600, 'Mapping cadres'!$B$1:$B$616,0), MATCH(G$32,'Mapping cadres'!$B$1:$Z$1,0))</f>
        <v>0</v>
      </c>
      <c r="H600" s="226">
        <f>INDEX('Uganda workforce data - raw'!$A$4:$F$619,MATCH($B600, 'Uganda workforce data - raw'!$B$4:$B$619,0), MATCH("Filled Male",'Uganda workforce data - raw'!$A$4:$F$4,0))*INDEX('Mapping cadres'!$B$1:$Z$616,MATCH($B600, 'Mapping cadres'!$B$1:$B$616,0), MATCH(H$32,'Mapping cadres'!$B$1:$Z$1,0))</f>
        <v>0</v>
      </c>
      <c r="I600" s="226">
        <f>INDEX('Uganda workforce data - raw'!$A$4:$F$619,MATCH($B600, 'Uganda workforce data - raw'!$B$4:$B$619,0), MATCH("Filled Male",'Uganda workforce data - raw'!$A$4:$F$4,0))*INDEX('Mapping cadres'!$B$1:$Z$616,MATCH($B600, 'Mapping cadres'!$B$1:$B$616,0), MATCH(I$32,'Mapping cadres'!$B$1:$Z$1,0))</f>
        <v>0</v>
      </c>
      <c r="J600" s="226">
        <f>INDEX('Uganda workforce data - raw'!$A$4:$F$619,MATCH($B600, 'Uganda workforce data - raw'!$B$4:$B$619,0), MATCH("Filled Male",'Uganda workforce data - raw'!$A$4:$F$4,0))*INDEX('Mapping cadres'!$B$1:$Z$616,MATCH($B600, 'Mapping cadres'!$B$1:$B$616,0), MATCH(J$32,'Mapping cadres'!$B$1:$Z$1,0))</f>
        <v>0</v>
      </c>
      <c r="K600" s="226">
        <f>INDEX('Uganda workforce data - raw'!$A$4:$F$619,MATCH($B600, 'Uganda workforce data - raw'!$B$4:$B$619,0), MATCH("Filled Male",'Uganda workforce data - raw'!$A$4:$F$4,0))*INDEX('Mapping cadres'!$B$1:$Z$616,MATCH($B600, 'Mapping cadres'!$B$1:$B$616,0), MATCH(K$32,'Mapping cadres'!$B$1:$Z$1,0))</f>
        <v>0</v>
      </c>
      <c r="L600" s="226">
        <f>INDEX('Uganda workforce data - raw'!$A$4:$F$619,MATCH($B600, 'Uganda workforce data - raw'!$B$4:$B$619,0), MATCH("Filled Male",'Uganda workforce data - raw'!$A$4:$F$4,0))*INDEX('Mapping cadres'!$B$1:$Z$616,MATCH($B600, 'Mapping cadres'!$B$1:$B$616,0), MATCH(L$32,'Mapping cadres'!$B$1:$Z$1,0))</f>
        <v>0</v>
      </c>
      <c r="M600" s="226">
        <f>INDEX('Uganda workforce data - raw'!$A$4:$F$619,MATCH($B600, 'Uganda workforce data - raw'!$B$4:$B$619,0), MATCH("Filled Male",'Uganda workforce data - raw'!$A$4:$F$4,0))*INDEX('Mapping cadres'!$B$1:$Z$616,MATCH($B600, 'Mapping cadres'!$B$1:$B$616,0), MATCH(M$32,'Mapping cadres'!$B$1:$Z$1,0))</f>
        <v>0</v>
      </c>
      <c r="N600" s="226">
        <f>INDEX('Uganda workforce data - raw'!$A$4:$F$619,MATCH($B600, 'Uganda workforce data - raw'!$B$4:$B$619,0), MATCH("Filled Male",'Uganda workforce data - raw'!$A$4:$F$4,0))*INDEX('Mapping cadres'!$B$1:$Z$616,MATCH($B600, 'Mapping cadres'!$B$1:$B$616,0), MATCH(N$32,'Mapping cadres'!$B$1:$Z$1,0))</f>
        <v>0</v>
      </c>
      <c r="O600" s="226">
        <f>INDEX('Uganda workforce data - raw'!$A$4:$F$619,MATCH($B600, 'Uganda workforce data - raw'!$B$4:$B$619,0), MATCH("Filled Male",'Uganda workforce data - raw'!$A$4:$F$4,0))*INDEX('Mapping cadres'!$B$1:$Z$616,MATCH($B600, 'Mapping cadres'!$B$1:$B$616,0), MATCH(O$32,'Mapping cadres'!$B$1:$Z$1,0))</f>
        <v>0</v>
      </c>
      <c r="P600" s="226">
        <f>INDEX('Uganda workforce data - raw'!$A$4:$F$619,MATCH($B600, 'Uganda workforce data - raw'!$B$4:$B$619,0), MATCH("Filled Male",'Uganda workforce data - raw'!$A$4:$F$4,0))*INDEX('Mapping cadres'!$B$1:$Z$616,MATCH($B600, 'Mapping cadres'!$B$1:$B$616,0), MATCH(P$32,'Mapping cadres'!$B$1:$Z$1,0))</f>
        <v>0</v>
      </c>
      <c r="Q600" s="226">
        <f>INDEX('Uganda workforce data - raw'!$A$4:$F$619,MATCH($B600, 'Uganda workforce data - raw'!$B$4:$B$619,0), MATCH("Filled Male",'Uganda workforce data - raw'!$A$4:$F$4,0))*INDEX('Mapping cadres'!$B$1:$Z$616,MATCH($B600, 'Mapping cadres'!$B$1:$B$616,0), MATCH(Q$32,'Mapping cadres'!$B$1:$Z$1,0))</f>
        <v>0</v>
      </c>
      <c r="R600" s="226">
        <f>INDEX('Uganda workforce data - raw'!$A$4:$F$619,MATCH($B600, 'Uganda workforce data - raw'!$B$4:$B$619,0), MATCH("Filled Male",'Uganda workforce data - raw'!$A$4:$F$4,0))*INDEX('Mapping cadres'!$B$1:$Z$616,MATCH($B600, 'Mapping cadres'!$B$1:$B$616,0), MATCH(R$32,'Mapping cadres'!$B$1:$Z$1,0))</f>
        <v>0</v>
      </c>
      <c r="S600" s="226">
        <f>INDEX('Uganda workforce data - raw'!$A$4:$F$619,MATCH($B600, 'Uganda workforce data - raw'!$B$4:$B$619,0), MATCH("Filled Male",'Uganda workforce data - raw'!$A$4:$F$4,0))*INDEX('Mapping cadres'!$B$1:$Z$616,MATCH($B600, 'Mapping cadres'!$B$1:$B$616,0), MATCH(S$32,'Mapping cadres'!$B$1:$Z$1,0))</f>
        <v>0</v>
      </c>
      <c r="T600" s="226">
        <f>INDEX('Uganda workforce data - raw'!$A$4:$F$619,MATCH($B600, 'Uganda workforce data - raw'!$B$4:$B$619,0), MATCH("Filled Male",'Uganda workforce data - raw'!$A$4:$F$4,0))*INDEX('Mapping cadres'!$B$1:$Z$616,MATCH($B600, 'Mapping cadres'!$B$1:$B$616,0), MATCH(T$32,'Mapping cadres'!$B$1:$Z$1,0))</f>
        <v>0</v>
      </c>
      <c r="U600" s="226">
        <f>INDEX('Uganda workforce data - raw'!$A$4:$F$619,MATCH($B600, 'Uganda workforce data - raw'!$B$4:$B$619,0), MATCH("Filled Male",'Uganda workforce data - raw'!$A$4:$F$4,0))*INDEX('Mapping cadres'!$B$1:$Z$616,MATCH($B600, 'Mapping cadres'!$B$1:$B$616,0), MATCH(U$32,'Mapping cadres'!$B$1:$Z$1,0))</f>
        <v>0</v>
      </c>
      <c r="V600" s="226">
        <f>INDEX('Uganda workforce data - raw'!$A$4:$F$619,MATCH($B600, 'Uganda workforce data - raw'!$B$4:$B$619,0), MATCH("Filled Male",'Uganda workforce data - raw'!$A$4:$F$4,0))*INDEX('Mapping cadres'!$B$1:$Z$616,MATCH($B600, 'Mapping cadres'!$B$1:$B$616,0), MATCH(V$32,'Mapping cadres'!$B$1:$Z$1,0))</f>
        <v>0</v>
      </c>
      <c r="W600" s="226">
        <f>INDEX('Uganda workforce data - raw'!$A$4:$F$619,MATCH($B600, 'Uganda workforce data - raw'!$B$4:$B$619,0), MATCH("Filled Male",'Uganda workforce data - raw'!$A$4:$F$4,0))*INDEX('Mapping cadres'!$B$1:$Z$616,MATCH($B600, 'Mapping cadres'!$B$1:$B$616,0), MATCH(W$32,'Mapping cadres'!$B$1:$Z$1,0))</f>
        <v>0</v>
      </c>
      <c r="X600" s="226">
        <f>INDEX('Uganda workforce data - raw'!$A$4:$F$619,MATCH($B600, 'Uganda workforce data - raw'!$B$4:$B$619,0), MATCH("Filled Male",'Uganda workforce data - raw'!$A$4:$F$4,0))*INDEX('Mapping cadres'!$B$1:$Z$616,MATCH($B600, 'Mapping cadres'!$B$1:$B$616,0), MATCH(X$32,'Mapping cadres'!$B$1:$Z$1,0))</f>
        <v>0</v>
      </c>
      <c r="Y600" s="226">
        <f>INDEX('Uganda workforce data - raw'!$A$4:$F$619,MATCH($B600, 'Uganda workforce data - raw'!$B$4:$B$619,0), MATCH("Filled Male",'Uganda workforce data - raw'!$A$4:$F$4,0))*INDEX('Mapping cadres'!$B$1:$Z$616,MATCH($B600, 'Mapping cadres'!$B$1:$B$616,0), MATCH(Y$32,'Mapping cadres'!$B$1:$Z$1,0))</f>
        <v>0</v>
      </c>
      <c r="Z600" s="226">
        <f>INDEX('Uganda workforce data - raw'!$A$4:$F$619,MATCH($B600, 'Uganda workforce data - raw'!$B$4:$B$619,0), MATCH("Filled Male",'Uganda workforce data - raw'!$A$4:$F$4,0))*INDEX('Mapping cadres'!$B$1:$Z$616,MATCH($B600, 'Mapping cadres'!$B$1:$B$616,0), MATCH(Z$32,'Mapping cadres'!$B$1:$Z$1,0))</f>
        <v>0</v>
      </c>
      <c r="AA600" s="226">
        <f>INDEX('Uganda workforce data - raw'!$A$4:$F$619,MATCH($B600, 'Uganda workforce data - raw'!$B$4:$B$619,0), MATCH("Filled Female",'Uganda workforce data - raw'!$A$4:$F$4,0))*INDEX('Mapping cadres'!$B$1:$Z$616,MATCH($B600, 'Mapping cadres'!$B$1:$B$616,0), MATCH(AA$32,'Mapping cadres'!$B$1:$Z$1,0))</f>
        <v>0</v>
      </c>
      <c r="AB600" s="226">
        <f>INDEX('Uganda workforce data - raw'!$A$4:$F$619,MATCH($B600, 'Uganda workforce data - raw'!$B$4:$B$619,0), MATCH("Filled Female",'Uganda workforce data - raw'!$A$4:$F$4,0))*INDEX('Mapping cadres'!$B$1:$Z$616,MATCH($B600, 'Mapping cadres'!$B$1:$B$616,0), MATCH(AB$32,'Mapping cadres'!$B$1:$Z$1,0))</f>
        <v>0</v>
      </c>
      <c r="AC600" s="226">
        <f>INDEX('Uganda workforce data - raw'!$A$4:$F$619,MATCH($B600, 'Uganda workforce data - raw'!$B$4:$B$619,0), MATCH("Filled Female",'Uganda workforce data - raw'!$A$4:$F$4,0))*INDEX('Mapping cadres'!$B$1:$Z$616,MATCH($B600, 'Mapping cadres'!$B$1:$B$616,0), MATCH(AC$32,'Mapping cadres'!$B$1:$Z$1,0))</f>
        <v>0</v>
      </c>
      <c r="AD600" s="226">
        <f>INDEX('Uganda workforce data - raw'!$A$4:$F$619,MATCH($B600, 'Uganda workforce data - raw'!$B$4:$B$619,0), MATCH("Filled Female",'Uganda workforce data - raw'!$A$4:$F$4,0))*INDEX('Mapping cadres'!$B$1:$Z$616,MATCH($B600, 'Mapping cadres'!$B$1:$B$616,0), MATCH(AD$32,'Mapping cadres'!$B$1:$Z$1,0))</f>
        <v>0</v>
      </c>
      <c r="AE600" s="226">
        <f>INDEX('Uganda workforce data - raw'!$A$4:$F$619,MATCH($B600, 'Uganda workforce data - raw'!$B$4:$B$619,0), MATCH("Filled Female",'Uganda workforce data - raw'!$A$4:$F$4,0))*INDEX('Mapping cadres'!$B$1:$Z$616,MATCH($B600, 'Mapping cadres'!$B$1:$B$616,0), MATCH(AE$32,'Mapping cadres'!$B$1:$Z$1,0))</f>
        <v>0</v>
      </c>
      <c r="AF600" s="226">
        <f>INDEX('Uganda workforce data - raw'!$A$4:$F$619,MATCH($B600, 'Uganda workforce data - raw'!$B$4:$B$619,0), MATCH("Filled Female",'Uganda workforce data - raw'!$A$4:$F$4,0))*INDEX('Mapping cadres'!$B$1:$Z$616,MATCH($B600, 'Mapping cadres'!$B$1:$B$616,0), MATCH(AF$32,'Mapping cadres'!$B$1:$Z$1,0))</f>
        <v>0</v>
      </c>
      <c r="AG600" s="226">
        <f>INDEX('Uganda workforce data - raw'!$A$4:$F$619,MATCH($B600, 'Uganda workforce data - raw'!$B$4:$B$619,0), MATCH("Filled Female",'Uganda workforce data - raw'!$A$4:$F$4,0))*INDEX('Mapping cadres'!$B$1:$Z$616,MATCH($B600, 'Mapping cadres'!$B$1:$B$616,0), MATCH(AG$32,'Mapping cadres'!$B$1:$Z$1,0))</f>
        <v>0</v>
      </c>
      <c r="AH600" s="226">
        <f>INDEX('Uganda workforce data - raw'!$A$4:$F$619,MATCH($B600, 'Uganda workforce data - raw'!$B$4:$B$619,0), MATCH("Filled Female",'Uganda workforce data - raw'!$A$4:$F$4,0))*INDEX('Mapping cadres'!$B$1:$Z$616,MATCH($B600, 'Mapping cadres'!$B$1:$B$616,0), MATCH(AH$32,'Mapping cadres'!$B$1:$Z$1,0))</f>
        <v>0</v>
      </c>
      <c r="AI600" s="226">
        <f>INDEX('Uganda workforce data - raw'!$A$4:$F$619,MATCH($B600, 'Uganda workforce data - raw'!$B$4:$B$619,0), MATCH("Filled Female",'Uganda workforce data - raw'!$A$4:$F$4,0))*INDEX('Mapping cadres'!$B$1:$Z$616,MATCH($B600, 'Mapping cadres'!$B$1:$B$616,0), MATCH(AI$32,'Mapping cadres'!$B$1:$Z$1,0))</f>
        <v>0</v>
      </c>
      <c r="AJ600" s="226">
        <f>INDEX('Uganda workforce data - raw'!$A$4:$F$619,MATCH($B600, 'Uganda workforce data - raw'!$B$4:$B$619,0), MATCH("Filled Female",'Uganda workforce data - raw'!$A$4:$F$4,0))*INDEX('Mapping cadres'!$B$1:$Z$616,MATCH($B600, 'Mapping cadres'!$B$1:$B$616,0), MATCH(AJ$32,'Mapping cadres'!$B$1:$Z$1,0))</f>
        <v>0</v>
      </c>
      <c r="AK600" s="226">
        <f>INDEX('Uganda workforce data - raw'!$A$4:$F$619,MATCH($B600, 'Uganda workforce data - raw'!$B$4:$B$619,0), MATCH("Filled Female",'Uganda workforce data - raw'!$A$4:$F$4,0))*INDEX('Mapping cadres'!$B$1:$Z$616,MATCH($B600, 'Mapping cadres'!$B$1:$B$616,0), MATCH(AK$32,'Mapping cadres'!$B$1:$Z$1,0))</f>
        <v>0</v>
      </c>
      <c r="AL600" s="226">
        <f>INDEX('Uganda workforce data - raw'!$A$4:$F$619,MATCH($B600, 'Uganda workforce data - raw'!$B$4:$B$619,0), MATCH("Filled Female",'Uganda workforce data - raw'!$A$4:$F$4,0))*INDEX('Mapping cadres'!$B$1:$Z$616,MATCH($B600, 'Mapping cadres'!$B$1:$B$616,0), MATCH(AL$32,'Mapping cadres'!$B$1:$Z$1,0))</f>
        <v>0</v>
      </c>
      <c r="AM600" s="226">
        <f>INDEX('Uganda workforce data - raw'!$A$4:$F$619,MATCH($B600, 'Uganda workforce data - raw'!$B$4:$B$619,0), MATCH("Filled Female",'Uganda workforce data - raw'!$A$4:$F$4,0))*INDEX('Mapping cadres'!$B$1:$Z$616,MATCH($B600, 'Mapping cadres'!$B$1:$B$616,0), MATCH(AM$32,'Mapping cadres'!$B$1:$Z$1,0))</f>
        <v>0</v>
      </c>
      <c r="AN600" s="226">
        <f>INDEX('Uganda workforce data - raw'!$A$4:$F$619,MATCH($B600, 'Uganda workforce data - raw'!$B$4:$B$619,0), MATCH("Filled Female",'Uganda workforce data - raw'!$A$4:$F$4,0))*INDEX('Mapping cadres'!$B$1:$Z$616,MATCH($B600, 'Mapping cadres'!$B$1:$B$616,0), MATCH(AN$32,'Mapping cadres'!$B$1:$Z$1,0))</f>
        <v>0</v>
      </c>
      <c r="AO600" s="226">
        <f>INDEX('Uganda workforce data - raw'!$A$4:$F$619,MATCH($B600, 'Uganda workforce data - raw'!$B$4:$B$619,0), MATCH("Filled Female",'Uganda workforce data - raw'!$A$4:$F$4,0))*INDEX('Mapping cadres'!$B$1:$Z$616,MATCH($B600, 'Mapping cadres'!$B$1:$B$616,0), MATCH(AO$32,'Mapping cadres'!$B$1:$Z$1,0))</f>
        <v>0</v>
      </c>
      <c r="AP600" s="226">
        <f>INDEX('Uganda workforce data - raw'!$A$4:$F$619,MATCH($B600, 'Uganda workforce data - raw'!$B$4:$B$619,0), MATCH("Filled Female",'Uganda workforce data - raw'!$A$4:$F$4,0))*INDEX('Mapping cadres'!$B$1:$Z$616,MATCH($B600, 'Mapping cadres'!$B$1:$B$616,0), MATCH(AP$32,'Mapping cadres'!$B$1:$Z$1,0))</f>
        <v>0</v>
      </c>
      <c r="AQ600" s="226">
        <f>INDEX('Uganda workforce data - raw'!$A$4:$F$619,MATCH($B600, 'Uganda workforce data - raw'!$B$4:$B$619,0), MATCH("Filled Female",'Uganda workforce data - raw'!$A$4:$F$4,0))*INDEX('Mapping cadres'!$B$1:$Z$616,MATCH($B600, 'Mapping cadres'!$B$1:$B$616,0), MATCH(AQ$32,'Mapping cadres'!$B$1:$Z$1,0))</f>
        <v>0</v>
      </c>
      <c r="AR600" s="226">
        <f>INDEX('Uganda workforce data - raw'!$A$4:$F$619,MATCH($B600, 'Uganda workforce data - raw'!$B$4:$B$619,0), MATCH("Filled Female",'Uganda workforce data - raw'!$A$4:$F$4,0))*INDEX('Mapping cadres'!$B$1:$Z$616,MATCH($B600, 'Mapping cadres'!$B$1:$B$616,0), MATCH(AR$32,'Mapping cadres'!$B$1:$Z$1,0))</f>
        <v>0</v>
      </c>
      <c r="AS600" s="226">
        <f>INDEX('Uganda workforce data - raw'!$A$4:$F$619,MATCH($B600, 'Uganda workforce data - raw'!$B$4:$B$619,0), MATCH("Filled Female",'Uganda workforce data - raw'!$A$4:$F$4,0))*INDEX('Mapping cadres'!$B$1:$Z$616,MATCH($B600, 'Mapping cadres'!$B$1:$B$616,0), MATCH(AS$32,'Mapping cadres'!$B$1:$Z$1,0))</f>
        <v>0</v>
      </c>
      <c r="AT600" s="226">
        <f>INDEX('Uganda workforce data - raw'!$A$4:$F$619,MATCH($B600, 'Uganda workforce data - raw'!$B$4:$B$619,0), MATCH("Filled Female",'Uganda workforce data - raw'!$A$4:$F$4,0))*INDEX('Mapping cadres'!$B$1:$Z$616,MATCH($B600, 'Mapping cadres'!$B$1:$B$616,0), MATCH(AT$32,'Mapping cadres'!$B$1:$Z$1,0))</f>
        <v>0</v>
      </c>
      <c r="AU600" s="226">
        <f>INDEX('Uganda workforce data - raw'!$A$4:$F$619,MATCH($B600, 'Uganda workforce data - raw'!$B$4:$B$619,0), MATCH("Filled Female",'Uganda workforce data - raw'!$A$4:$F$4,0))*INDEX('Mapping cadres'!$B$1:$Z$616,MATCH($B600, 'Mapping cadres'!$B$1:$B$616,0), MATCH(AU$32,'Mapping cadres'!$B$1:$Z$1,0))</f>
        <v>0</v>
      </c>
      <c r="AV600" s="226">
        <f>INDEX('Uganda workforce data - raw'!$A$4:$F$619,MATCH($B600, 'Uganda workforce data - raw'!$B$4:$B$619,0), MATCH("Filled Female",'Uganda workforce data - raw'!$A$4:$F$4,0))*INDEX('Mapping cadres'!$B$1:$Z$616,MATCH($B600, 'Mapping cadres'!$B$1:$B$616,0), MATCH(AV$32,'Mapping cadres'!$B$1:$Z$1,0))</f>
        <v>0</v>
      </c>
      <c r="AW600" s="226">
        <f>INDEX('Uganda workforce data - raw'!$A$4:$F$619,MATCH($B600, 'Uganda workforce data - raw'!$B$4:$B$619,0), MATCH("Filled Female",'Uganda workforce data - raw'!$A$4:$F$4,0))*INDEX('Mapping cadres'!$B$1:$Z$616,MATCH($B600, 'Mapping cadres'!$B$1:$B$616,0), MATCH(AW$32,'Mapping cadres'!$B$1:$Z$1,0))</f>
        <v>0</v>
      </c>
      <c r="AX600" s="226">
        <f>INDEX('Uganda workforce data - raw'!$A$4:$F$619,MATCH($B600, 'Uganda workforce data - raw'!$B$4:$B$619,0), MATCH("Filled Female",'Uganda workforce data - raw'!$A$4:$F$4,0))*INDEX('Mapping cadres'!$B$1:$Z$616,MATCH($B600, 'Mapping cadres'!$B$1:$B$616,0), MATCH(AX$32,'Mapping cadres'!$B$1:$Z$1,0))</f>
        <v>0</v>
      </c>
      <c r="AY600" s="226">
        <f t="shared" si="197"/>
        <v>4</v>
      </c>
      <c r="AZ600" s="226">
        <f t="shared" si="198"/>
        <v>0</v>
      </c>
      <c r="BA600" s="226">
        <f t="shared" si="199"/>
        <v>0</v>
      </c>
      <c r="BB600" s="226">
        <f t="shared" si="200"/>
        <v>0</v>
      </c>
      <c r="BC600" s="226">
        <f t="shared" si="201"/>
        <v>0</v>
      </c>
      <c r="BD600" s="226">
        <f t="shared" si="202"/>
        <v>0</v>
      </c>
      <c r="BE600" s="226">
        <f t="shared" si="203"/>
        <v>0</v>
      </c>
      <c r="BF600" s="226">
        <f t="shared" si="204"/>
        <v>0</v>
      </c>
      <c r="BG600" s="226">
        <f t="shared" si="205"/>
        <v>0</v>
      </c>
      <c r="BH600" s="226">
        <f t="shared" si="206"/>
        <v>0</v>
      </c>
      <c r="BI600" s="226">
        <f t="shared" si="207"/>
        <v>0</v>
      </c>
      <c r="BJ600" s="226">
        <f t="shared" si="208"/>
        <v>0</v>
      </c>
      <c r="BK600" s="226">
        <f t="shared" si="209"/>
        <v>0</v>
      </c>
      <c r="BL600" s="226">
        <f t="shared" si="210"/>
        <v>0</v>
      </c>
      <c r="BM600" s="226">
        <f t="shared" si="211"/>
        <v>0</v>
      </c>
      <c r="BN600" s="226">
        <f t="shared" si="212"/>
        <v>0</v>
      </c>
      <c r="BO600" s="226">
        <f t="shared" si="213"/>
        <v>0</v>
      </c>
      <c r="BP600" s="226">
        <f t="shared" si="214"/>
        <v>0</v>
      </c>
      <c r="BQ600" s="226">
        <f t="shared" si="215"/>
        <v>0</v>
      </c>
      <c r="BR600" s="226">
        <f t="shared" si="216"/>
        <v>0</v>
      </c>
      <c r="BS600" s="226">
        <f t="shared" si="217"/>
        <v>0</v>
      </c>
      <c r="BT600" s="226">
        <f t="shared" si="218"/>
        <v>0</v>
      </c>
      <c r="BU600" s="226">
        <f t="shared" si="219"/>
        <v>0</v>
      </c>
      <c r="BV600" s="226">
        <f t="shared" si="220"/>
        <v>0</v>
      </c>
    </row>
    <row r="601" spans="1:74">
      <c r="A601" s="226">
        <v>569</v>
      </c>
      <c r="B601" s="226" t="s">
        <v>1866</v>
      </c>
      <c r="C601" s="226">
        <f>INDEX('Uganda workforce data - raw'!$A$4:$F$619,MATCH($B601, 'Uganda workforce data - raw'!$B$4:$B$619,0), MATCH("Filled Male",'Uganda workforce data - raw'!$A$4:$F$4,0))*INDEX('Mapping cadres'!$B$1:$Z$616,MATCH($B601, 'Mapping cadres'!$B$1:$B$616,0), MATCH(C$32,'Mapping cadres'!$B$1:$Z$1,0))</f>
        <v>2</v>
      </c>
      <c r="D601" s="226">
        <f>INDEX('Uganda workforce data - raw'!$A$4:$F$619,MATCH($B601, 'Uganda workforce data - raw'!$B$4:$B$619,0), MATCH("Filled Male",'Uganda workforce data - raw'!$A$4:$F$4,0))*INDEX('Mapping cadres'!$B$1:$Z$616,MATCH($B601, 'Mapping cadres'!$B$1:$B$616,0), MATCH(D$32,'Mapping cadres'!$B$1:$Z$1,0))</f>
        <v>0</v>
      </c>
      <c r="E601" s="226">
        <f>INDEX('Uganda workforce data - raw'!$A$4:$F$619,MATCH($B601, 'Uganda workforce data - raw'!$B$4:$B$619,0), MATCH("Filled Male",'Uganda workforce data - raw'!$A$4:$F$4,0))*INDEX('Mapping cadres'!$B$1:$Z$616,MATCH($B601, 'Mapping cadres'!$B$1:$B$616,0), MATCH(E$32,'Mapping cadres'!$B$1:$Z$1,0))</f>
        <v>0</v>
      </c>
      <c r="F601" s="226">
        <f>INDEX('Uganda workforce data - raw'!$A$4:$F$619,MATCH($B601, 'Uganda workforce data - raw'!$B$4:$B$619,0), MATCH("Filled Male",'Uganda workforce data - raw'!$A$4:$F$4,0))*INDEX('Mapping cadres'!$B$1:$Z$616,MATCH($B601, 'Mapping cadres'!$B$1:$B$616,0), MATCH(F$32,'Mapping cadres'!$B$1:$Z$1,0))</f>
        <v>0</v>
      </c>
      <c r="G601" s="226">
        <f>INDEX('Uganda workforce data - raw'!$A$4:$F$619,MATCH($B601, 'Uganda workforce data - raw'!$B$4:$B$619,0), MATCH("Filled Male",'Uganda workforce data - raw'!$A$4:$F$4,0))*INDEX('Mapping cadres'!$B$1:$Z$616,MATCH($B601, 'Mapping cadres'!$B$1:$B$616,0), MATCH(G$32,'Mapping cadres'!$B$1:$Z$1,0))</f>
        <v>0</v>
      </c>
      <c r="H601" s="226">
        <f>INDEX('Uganda workforce data - raw'!$A$4:$F$619,MATCH($B601, 'Uganda workforce data - raw'!$B$4:$B$619,0), MATCH("Filled Male",'Uganda workforce data - raw'!$A$4:$F$4,0))*INDEX('Mapping cadres'!$B$1:$Z$616,MATCH($B601, 'Mapping cadres'!$B$1:$B$616,0), MATCH(H$32,'Mapping cadres'!$B$1:$Z$1,0))</f>
        <v>0</v>
      </c>
      <c r="I601" s="226">
        <f>INDEX('Uganda workforce data - raw'!$A$4:$F$619,MATCH($B601, 'Uganda workforce data - raw'!$B$4:$B$619,0), MATCH("Filled Male",'Uganda workforce data - raw'!$A$4:$F$4,0))*INDEX('Mapping cadres'!$B$1:$Z$616,MATCH($B601, 'Mapping cadres'!$B$1:$B$616,0), MATCH(I$32,'Mapping cadres'!$B$1:$Z$1,0))</f>
        <v>0</v>
      </c>
      <c r="J601" s="226">
        <f>INDEX('Uganda workforce data - raw'!$A$4:$F$619,MATCH($B601, 'Uganda workforce data - raw'!$B$4:$B$619,0), MATCH("Filled Male",'Uganda workforce data - raw'!$A$4:$F$4,0))*INDEX('Mapping cadres'!$B$1:$Z$616,MATCH($B601, 'Mapping cadres'!$B$1:$B$616,0), MATCH(J$32,'Mapping cadres'!$B$1:$Z$1,0))</f>
        <v>0</v>
      </c>
      <c r="K601" s="226">
        <f>INDEX('Uganda workforce data - raw'!$A$4:$F$619,MATCH($B601, 'Uganda workforce data - raw'!$B$4:$B$619,0), MATCH("Filled Male",'Uganda workforce data - raw'!$A$4:$F$4,0))*INDEX('Mapping cadres'!$B$1:$Z$616,MATCH($B601, 'Mapping cadres'!$B$1:$B$616,0), MATCH(K$32,'Mapping cadres'!$B$1:$Z$1,0))</f>
        <v>0</v>
      </c>
      <c r="L601" s="226">
        <f>INDEX('Uganda workforce data - raw'!$A$4:$F$619,MATCH($B601, 'Uganda workforce data - raw'!$B$4:$B$619,0), MATCH("Filled Male",'Uganda workforce data - raw'!$A$4:$F$4,0))*INDEX('Mapping cadres'!$B$1:$Z$616,MATCH($B601, 'Mapping cadres'!$B$1:$B$616,0), MATCH(L$32,'Mapping cadres'!$B$1:$Z$1,0))</f>
        <v>0</v>
      </c>
      <c r="M601" s="226">
        <f>INDEX('Uganda workforce data - raw'!$A$4:$F$619,MATCH($B601, 'Uganda workforce data - raw'!$B$4:$B$619,0), MATCH("Filled Male",'Uganda workforce data - raw'!$A$4:$F$4,0))*INDEX('Mapping cadres'!$B$1:$Z$616,MATCH($B601, 'Mapping cadres'!$B$1:$B$616,0), MATCH(M$32,'Mapping cadres'!$B$1:$Z$1,0))</f>
        <v>0</v>
      </c>
      <c r="N601" s="226">
        <f>INDEX('Uganda workforce data - raw'!$A$4:$F$619,MATCH($B601, 'Uganda workforce data - raw'!$B$4:$B$619,0), MATCH("Filled Male",'Uganda workforce data - raw'!$A$4:$F$4,0))*INDEX('Mapping cadres'!$B$1:$Z$616,MATCH($B601, 'Mapping cadres'!$B$1:$B$616,0), MATCH(N$32,'Mapping cadres'!$B$1:$Z$1,0))</f>
        <v>0</v>
      </c>
      <c r="O601" s="226">
        <f>INDEX('Uganda workforce data - raw'!$A$4:$F$619,MATCH($B601, 'Uganda workforce data - raw'!$B$4:$B$619,0), MATCH("Filled Male",'Uganda workforce data - raw'!$A$4:$F$4,0))*INDEX('Mapping cadres'!$B$1:$Z$616,MATCH($B601, 'Mapping cadres'!$B$1:$B$616,0), MATCH(O$32,'Mapping cadres'!$B$1:$Z$1,0))</f>
        <v>0</v>
      </c>
      <c r="P601" s="226">
        <f>INDEX('Uganda workforce data - raw'!$A$4:$F$619,MATCH($B601, 'Uganda workforce data - raw'!$B$4:$B$619,0), MATCH("Filled Male",'Uganda workforce data - raw'!$A$4:$F$4,0))*INDEX('Mapping cadres'!$B$1:$Z$616,MATCH($B601, 'Mapping cadres'!$B$1:$B$616,0), MATCH(P$32,'Mapping cadres'!$B$1:$Z$1,0))</f>
        <v>0</v>
      </c>
      <c r="Q601" s="226">
        <f>INDEX('Uganda workforce data - raw'!$A$4:$F$619,MATCH($B601, 'Uganda workforce data - raw'!$B$4:$B$619,0), MATCH("Filled Male",'Uganda workforce data - raw'!$A$4:$F$4,0))*INDEX('Mapping cadres'!$B$1:$Z$616,MATCH($B601, 'Mapping cadres'!$B$1:$B$616,0), MATCH(Q$32,'Mapping cadres'!$B$1:$Z$1,0))</f>
        <v>0</v>
      </c>
      <c r="R601" s="226">
        <f>INDEX('Uganda workforce data - raw'!$A$4:$F$619,MATCH($B601, 'Uganda workforce data - raw'!$B$4:$B$619,0), MATCH("Filled Male",'Uganda workforce data - raw'!$A$4:$F$4,0))*INDEX('Mapping cadres'!$B$1:$Z$616,MATCH($B601, 'Mapping cadres'!$B$1:$B$616,0), MATCH(R$32,'Mapping cadres'!$B$1:$Z$1,0))</f>
        <v>0</v>
      </c>
      <c r="S601" s="226">
        <f>INDEX('Uganda workforce data - raw'!$A$4:$F$619,MATCH($B601, 'Uganda workforce data - raw'!$B$4:$B$619,0), MATCH("Filled Male",'Uganda workforce data - raw'!$A$4:$F$4,0))*INDEX('Mapping cadres'!$B$1:$Z$616,MATCH($B601, 'Mapping cadres'!$B$1:$B$616,0), MATCH(S$32,'Mapping cadres'!$B$1:$Z$1,0))</f>
        <v>0</v>
      </c>
      <c r="T601" s="226">
        <f>INDEX('Uganda workforce data - raw'!$A$4:$F$619,MATCH($B601, 'Uganda workforce data - raw'!$B$4:$B$619,0), MATCH("Filled Male",'Uganda workforce data - raw'!$A$4:$F$4,0))*INDEX('Mapping cadres'!$B$1:$Z$616,MATCH($B601, 'Mapping cadres'!$B$1:$B$616,0), MATCH(T$32,'Mapping cadres'!$B$1:$Z$1,0))</f>
        <v>0</v>
      </c>
      <c r="U601" s="226">
        <f>INDEX('Uganda workforce data - raw'!$A$4:$F$619,MATCH($B601, 'Uganda workforce data - raw'!$B$4:$B$619,0), MATCH("Filled Male",'Uganda workforce data - raw'!$A$4:$F$4,0))*INDEX('Mapping cadres'!$B$1:$Z$616,MATCH($B601, 'Mapping cadres'!$B$1:$B$616,0), MATCH(U$32,'Mapping cadres'!$B$1:$Z$1,0))</f>
        <v>0</v>
      </c>
      <c r="V601" s="226">
        <f>INDEX('Uganda workforce data - raw'!$A$4:$F$619,MATCH($B601, 'Uganda workforce data - raw'!$B$4:$B$619,0), MATCH("Filled Male",'Uganda workforce data - raw'!$A$4:$F$4,0))*INDEX('Mapping cadres'!$B$1:$Z$616,MATCH($B601, 'Mapping cadres'!$B$1:$B$616,0), MATCH(V$32,'Mapping cadres'!$B$1:$Z$1,0))</f>
        <v>0</v>
      </c>
      <c r="W601" s="226">
        <f>INDEX('Uganda workforce data - raw'!$A$4:$F$619,MATCH($B601, 'Uganda workforce data - raw'!$B$4:$B$619,0), MATCH("Filled Male",'Uganda workforce data - raw'!$A$4:$F$4,0))*INDEX('Mapping cadres'!$B$1:$Z$616,MATCH($B601, 'Mapping cadres'!$B$1:$B$616,0), MATCH(W$32,'Mapping cadres'!$B$1:$Z$1,0))</f>
        <v>0</v>
      </c>
      <c r="X601" s="226">
        <f>INDEX('Uganda workforce data - raw'!$A$4:$F$619,MATCH($B601, 'Uganda workforce data - raw'!$B$4:$B$619,0), MATCH("Filled Male",'Uganda workforce data - raw'!$A$4:$F$4,0))*INDEX('Mapping cadres'!$B$1:$Z$616,MATCH($B601, 'Mapping cadres'!$B$1:$B$616,0), MATCH(X$32,'Mapping cadres'!$B$1:$Z$1,0))</f>
        <v>0</v>
      </c>
      <c r="Y601" s="226">
        <f>INDEX('Uganda workforce data - raw'!$A$4:$F$619,MATCH($B601, 'Uganda workforce data - raw'!$B$4:$B$619,0), MATCH("Filled Male",'Uganda workforce data - raw'!$A$4:$F$4,0))*INDEX('Mapping cadres'!$B$1:$Z$616,MATCH($B601, 'Mapping cadres'!$B$1:$B$616,0), MATCH(Y$32,'Mapping cadres'!$B$1:$Z$1,0))</f>
        <v>0</v>
      </c>
      <c r="Z601" s="226">
        <f>INDEX('Uganda workforce data - raw'!$A$4:$F$619,MATCH($B601, 'Uganda workforce data - raw'!$B$4:$B$619,0), MATCH("Filled Male",'Uganda workforce data - raw'!$A$4:$F$4,0))*INDEX('Mapping cadres'!$B$1:$Z$616,MATCH($B601, 'Mapping cadres'!$B$1:$B$616,0), MATCH(Z$32,'Mapping cadres'!$B$1:$Z$1,0))</f>
        <v>0</v>
      </c>
      <c r="AA601" s="226">
        <f>INDEX('Uganda workforce data - raw'!$A$4:$F$619,MATCH($B601, 'Uganda workforce data - raw'!$B$4:$B$619,0), MATCH("Filled Female",'Uganda workforce data - raw'!$A$4:$F$4,0))*INDEX('Mapping cadres'!$B$1:$Z$616,MATCH($B601, 'Mapping cadres'!$B$1:$B$616,0), MATCH(AA$32,'Mapping cadres'!$B$1:$Z$1,0))</f>
        <v>1</v>
      </c>
      <c r="AB601" s="226">
        <f>INDEX('Uganda workforce data - raw'!$A$4:$F$619,MATCH($B601, 'Uganda workforce data - raw'!$B$4:$B$619,0), MATCH("Filled Female",'Uganda workforce data - raw'!$A$4:$F$4,0))*INDEX('Mapping cadres'!$B$1:$Z$616,MATCH($B601, 'Mapping cadres'!$B$1:$B$616,0), MATCH(AB$32,'Mapping cadres'!$B$1:$Z$1,0))</f>
        <v>0</v>
      </c>
      <c r="AC601" s="226">
        <f>INDEX('Uganda workforce data - raw'!$A$4:$F$619,MATCH($B601, 'Uganda workforce data - raw'!$B$4:$B$619,0), MATCH("Filled Female",'Uganda workforce data - raw'!$A$4:$F$4,0))*INDEX('Mapping cadres'!$B$1:$Z$616,MATCH($B601, 'Mapping cadres'!$B$1:$B$616,0), MATCH(AC$32,'Mapping cadres'!$B$1:$Z$1,0))</f>
        <v>0</v>
      </c>
      <c r="AD601" s="226">
        <f>INDEX('Uganda workforce data - raw'!$A$4:$F$619,MATCH($B601, 'Uganda workforce data - raw'!$B$4:$B$619,0), MATCH("Filled Female",'Uganda workforce data - raw'!$A$4:$F$4,0))*INDEX('Mapping cadres'!$B$1:$Z$616,MATCH($B601, 'Mapping cadres'!$B$1:$B$616,0), MATCH(AD$32,'Mapping cadres'!$B$1:$Z$1,0))</f>
        <v>0</v>
      </c>
      <c r="AE601" s="226">
        <f>INDEX('Uganda workforce data - raw'!$A$4:$F$619,MATCH($B601, 'Uganda workforce data - raw'!$B$4:$B$619,0), MATCH("Filled Female",'Uganda workforce data - raw'!$A$4:$F$4,0))*INDEX('Mapping cadres'!$B$1:$Z$616,MATCH($B601, 'Mapping cadres'!$B$1:$B$616,0), MATCH(AE$32,'Mapping cadres'!$B$1:$Z$1,0))</f>
        <v>0</v>
      </c>
      <c r="AF601" s="226">
        <f>INDEX('Uganda workforce data - raw'!$A$4:$F$619,MATCH($B601, 'Uganda workforce data - raw'!$B$4:$B$619,0), MATCH("Filled Female",'Uganda workforce data - raw'!$A$4:$F$4,0))*INDEX('Mapping cadres'!$B$1:$Z$616,MATCH($B601, 'Mapping cadres'!$B$1:$B$616,0), MATCH(AF$32,'Mapping cadres'!$B$1:$Z$1,0))</f>
        <v>0</v>
      </c>
      <c r="AG601" s="226">
        <f>INDEX('Uganda workforce data - raw'!$A$4:$F$619,MATCH($B601, 'Uganda workforce data - raw'!$B$4:$B$619,0), MATCH("Filled Female",'Uganda workforce data - raw'!$A$4:$F$4,0))*INDEX('Mapping cadres'!$B$1:$Z$616,MATCH($B601, 'Mapping cadres'!$B$1:$B$616,0), MATCH(AG$32,'Mapping cadres'!$B$1:$Z$1,0))</f>
        <v>0</v>
      </c>
      <c r="AH601" s="226">
        <f>INDEX('Uganda workforce data - raw'!$A$4:$F$619,MATCH($B601, 'Uganda workforce data - raw'!$B$4:$B$619,0), MATCH("Filled Female",'Uganda workforce data - raw'!$A$4:$F$4,0))*INDEX('Mapping cadres'!$B$1:$Z$616,MATCH($B601, 'Mapping cadres'!$B$1:$B$616,0), MATCH(AH$32,'Mapping cadres'!$B$1:$Z$1,0))</f>
        <v>0</v>
      </c>
      <c r="AI601" s="226">
        <f>INDEX('Uganda workforce data - raw'!$A$4:$F$619,MATCH($B601, 'Uganda workforce data - raw'!$B$4:$B$619,0), MATCH("Filled Female",'Uganda workforce data - raw'!$A$4:$F$4,0))*INDEX('Mapping cadres'!$B$1:$Z$616,MATCH($B601, 'Mapping cadres'!$B$1:$B$616,0), MATCH(AI$32,'Mapping cadres'!$B$1:$Z$1,0))</f>
        <v>0</v>
      </c>
      <c r="AJ601" s="226">
        <f>INDEX('Uganda workforce data - raw'!$A$4:$F$619,MATCH($B601, 'Uganda workforce data - raw'!$B$4:$B$619,0), MATCH("Filled Female",'Uganda workforce data - raw'!$A$4:$F$4,0))*INDEX('Mapping cadres'!$B$1:$Z$616,MATCH($B601, 'Mapping cadres'!$B$1:$B$616,0), MATCH(AJ$32,'Mapping cadres'!$B$1:$Z$1,0))</f>
        <v>0</v>
      </c>
      <c r="AK601" s="226">
        <f>INDEX('Uganda workforce data - raw'!$A$4:$F$619,MATCH($B601, 'Uganda workforce data - raw'!$B$4:$B$619,0), MATCH("Filled Female",'Uganda workforce data - raw'!$A$4:$F$4,0))*INDEX('Mapping cadres'!$B$1:$Z$616,MATCH($B601, 'Mapping cadres'!$B$1:$B$616,0), MATCH(AK$32,'Mapping cadres'!$B$1:$Z$1,0))</f>
        <v>0</v>
      </c>
      <c r="AL601" s="226">
        <f>INDEX('Uganda workforce data - raw'!$A$4:$F$619,MATCH($B601, 'Uganda workforce data - raw'!$B$4:$B$619,0), MATCH("Filled Female",'Uganda workforce data - raw'!$A$4:$F$4,0))*INDEX('Mapping cadres'!$B$1:$Z$616,MATCH($B601, 'Mapping cadres'!$B$1:$B$616,0), MATCH(AL$32,'Mapping cadres'!$B$1:$Z$1,0))</f>
        <v>0</v>
      </c>
      <c r="AM601" s="226">
        <f>INDEX('Uganda workforce data - raw'!$A$4:$F$619,MATCH($B601, 'Uganda workforce data - raw'!$B$4:$B$619,0), MATCH("Filled Female",'Uganda workforce data - raw'!$A$4:$F$4,0))*INDEX('Mapping cadres'!$B$1:$Z$616,MATCH($B601, 'Mapping cadres'!$B$1:$B$616,0), MATCH(AM$32,'Mapping cadres'!$B$1:$Z$1,0))</f>
        <v>0</v>
      </c>
      <c r="AN601" s="226">
        <f>INDEX('Uganda workforce data - raw'!$A$4:$F$619,MATCH($B601, 'Uganda workforce data - raw'!$B$4:$B$619,0), MATCH("Filled Female",'Uganda workforce data - raw'!$A$4:$F$4,0))*INDEX('Mapping cadres'!$B$1:$Z$616,MATCH($B601, 'Mapping cadres'!$B$1:$B$616,0), MATCH(AN$32,'Mapping cadres'!$B$1:$Z$1,0))</f>
        <v>0</v>
      </c>
      <c r="AO601" s="226">
        <f>INDEX('Uganda workforce data - raw'!$A$4:$F$619,MATCH($B601, 'Uganda workforce data - raw'!$B$4:$B$619,0), MATCH("Filled Female",'Uganda workforce data - raw'!$A$4:$F$4,0))*INDEX('Mapping cadres'!$B$1:$Z$616,MATCH($B601, 'Mapping cadres'!$B$1:$B$616,0), MATCH(AO$32,'Mapping cadres'!$B$1:$Z$1,0))</f>
        <v>0</v>
      </c>
      <c r="AP601" s="226">
        <f>INDEX('Uganda workforce data - raw'!$A$4:$F$619,MATCH($B601, 'Uganda workforce data - raw'!$B$4:$B$619,0), MATCH("Filled Female",'Uganda workforce data - raw'!$A$4:$F$4,0))*INDEX('Mapping cadres'!$B$1:$Z$616,MATCH($B601, 'Mapping cadres'!$B$1:$B$616,0), MATCH(AP$32,'Mapping cadres'!$B$1:$Z$1,0))</f>
        <v>0</v>
      </c>
      <c r="AQ601" s="226">
        <f>INDEX('Uganda workforce data - raw'!$A$4:$F$619,MATCH($B601, 'Uganda workforce data - raw'!$B$4:$B$619,0), MATCH("Filled Female",'Uganda workforce data - raw'!$A$4:$F$4,0))*INDEX('Mapping cadres'!$B$1:$Z$616,MATCH($B601, 'Mapping cadres'!$B$1:$B$616,0), MATCH(AQ$32,'Mapping cadres'!$B$1:$Z$1,0))</f>
        <v>0</v>
      </c>
      <c r="AR601" s="226">
        <f>INDEX('Uganda workforce data - raw'!$A$4:$F$619,MATCH($B601, 'Uganda workforce data - raw'!$B$4:$B$619,0), MATCH("Filled Female",'Uganda workforce data - raw'!$A$4:$F$4,0))*INDEX('Mapping cadres'!$B$1:$Z$616,MATCH($B601, 'Mapping cadres'!$B$1:$B$616,0), MATCH(AR$32,'Mapping cadres'!$B$1:$Z$1,0))</f>
        <v>0</v>
      </c>
      <c r="AS601" s="226">
        <f>INDEX('Uganda workforce data - raw'!$A$4:$F$619,MATCH($B601, 'Uganda workforce data - raw'!$B$4:$B$619,0), MATCH("Filled Female",'Uganda workforce data - raw'!$A$4:$F$4,0))*INDEX('Mapping cadres'!$B$1:$Z$616,MATCH($B601, 'Mapping cadres'!$B$1:$B$616,0), MATCH(AS$32,'Mapping cadres'!$B$1:$Z$1,0))</f>
        <v>0</v>
      </c>
      <c r="AT601" s="226">
        <f>INDEX('Uganda workforce data - raw'!$A$4:$F$619,MATCH($B601, 'Uganda workforce data - raw'!$B$4:$B$619,0), MATCH("Filled Female",'Uganda workforce data - raw'!$A$4:$F$4,0))*INDEX('Mapping cadres'!$B$1:$Z$616,MATCH($B601, 'Mapping cadres'!$B$1:$B$616,0), MATCH(AT$32,'Mapping cadres'!$B$1:$Z$1,0))</f>
        <v>0</v>
      </c>
      <c r="AU601" s="226">
        <f>INDEX('Uganda workforce data - raw'!$A$4:$F$619,MATCH($B601, 'Uganda workforce data - raw'!$B$4:$B$619,0), MATCH("Filled Female",'Uganda workforce data - raw'!$A$4:$F$4,0))*INDEX('Mapping cadres'!$B$1:$Z$616,MATCH($B601, 'Mapping cadres'!$B$1:$B$616,0), MATCH(AU$32,'Mapping cadres'!$B$1:$Z$1,0))</f>
        <v>0</v>
      </c>
      <c r="AV601" s="226">
        <f>INDEX('Uganda workforce data - raw'!$A$4:$F$619,MATCH($B601, 'Uganda workforce data - raw'!$B$4:$B$619,0), MATCH("Filled Female",'Uganda workforce data - raw'!$A$4:$F$4,0))*INDEX('Mapping cadres'!$B$1:$Z$616,MATCH($B601, 'Mapping cadres'!$B$1:$B$616,0), MATCH(AV$32,'Mapping cadres'!$B$1:$Z$1,0))</f>
        <v>0</v>
      </c>
      <c r="AW601" s="226">
        <f>INDEX('Uganda workforce data - raw'!$A$4:$F$619,MATCH($B601, 'Uganda workforce data - raw'!$B$4:$B$619,0), MATCH("Filled Female",'Uganda workforce data - raw'!$A$4:$F$4,0))*INDEX('Mapping cadres'!$B$1:$Z$616,MATCH($B601, 'Mapping cadres'!$B$1:$B$616,0), MATCH(AW$32,'Mapping cadres'!$B$1:$Z$1,0))</f>
        <v>0</v>
      </c>
      <c r="AX601" s="226">
        <f>INDEX('Uganda workforce data - raw'!$A$4:$F$619,MATCH($B601, 'Uganda workforce data - raw'!$B$4:$B$619,0), MATCH("Filled Female",'Uganda workforce data - raw'!$A$4:$F$4,0))*INDEX('Mapping cadres'!$B$1:$Z$616,MATCH($B601, 'Mapping cadres'!$B$1:$B$616,0), MATCH(AX$32,'Mapping cadres'!$B$1:$Z$1,0))</f>
        <v>0</v>
      </c>
      <c r="AY601" s="226">
        <f t="shared" si="197"/>
        <v>3</v>
      </c>
      <c r="AZ601" s="226">
        <f t="shared" si="198"/>
        <v>0</v>
      </c>
      <c r="BA601" s="226">
        <f t="shared" si="199"/>
        <v>0</v>
      </c>
      <c r="BB601" s="226">
        <f t="shared" si="200"/>
        <v>0</v>
      </c>
      <c r="BC601" s="226">
        <f t="shared" si="201"/>
        <v>0</v>
      </c>
      <c r="BD601" s="226">
        <f t="shared" si="202"/>
        <v>0</v>
      </c>
      <c r="BE601" s="226">
        <f t="shared" si="203"/>
        <v>0</v>
      </c>
      <c r="BF601" s="226">
        <f t="shared" si="204"/>
        <v>0</v>
      </c>
      <c r="BG601" s="226">
        <f t="shared" si="205"/>
        <v>0</v>
      </c>
      <c r="BH601" s="226">
        <f t="shared" si="206"/>
        <v>0</v>
      </c>
      <c r="BI601" s="226">
        <f t="shared" si="207"/>
        <v>0</v>
      </c>
      <c r="BJ601" s="226">
        <f t="shared" si="208"/>
        <v>0</v>
      </c>
      <c r="BK601" s="226">
        <f t="shared" si="209"/>
        <v>0</v>
      </c>
      <c r="BL601" s="226">
        <f t="shared" si="210"/>
        <v>0</v>
      </c>
      <c r="BM601" s="226">
        <f t="shared" si="211"/>
        <v>0</v>
      </c>
      <c r="BN601" s="226">
        <f t="shared" si="212"/>
        <v>0</v>
      </c>
      <c r="BO601" s="226">
        <f t="shared" si="213"/>
        <v>0</v>
      </c>
      <c r="BP601" s="226">
        <f t="shared" si="214"/>
        <v>0</v>
      </c>
      <c r="BQ601" s="226">
        <f t="shared" si="215"/>
        <v>0</v>
      </c>
      <c r="BR601" s="226">
        <f t="shared" si="216"/>
        <v>0</v>
      </c>
      <c r="BS601" s="226">
        <f t="shared" si="217"/>
        <v>0</v>
      </c>
      <c r="BT601" s="226">
        <f t="shared" si="218"/>
        <v>0</v>
      </c>
      <c r="BU601" s="226">
        <f t="shared" si="219"/>
        <v>0</v>
      </c>
      <c r="BV601" s="226">
        <f t="shared" si="220"/>
        <v>0</v>
      </c>
    </row>
    <row r="602" spans="1:74">
      <c r="A602" s="226">
        <v>570</v>
      </c>
      <c r="B602" s="226" t="s">
        <v>1867</v>
      </c>
      <c r="C602" s="226">
        <f>INDEX('Uganda workforce data - raw'!$A$4:$F$619,MATCH($B602, 'Uganda workforce data - raw'!$B$4:$B$619,0), MATCH("Filled Male",'Uganda workforce data - raw'!$A$4:$F$4,0))*INDEX('Mapping cadres'!$B$1:$Z$616,MATCH($B602, 'Mapping cadres'!$B$1:$B$616,0), MATCH(C$32,'Mapping cadres'!$B$1:$Z$1,0))</f>
        <v>1</v>
      </c>
      <c r="D602" s="226">
        <f>INDEX('Uganda workforce data - raw'!$A$4:$F$619,MATCH($B602, 'Uganda workforce data - raw'!$B$4:$B$619,0), MATCH("Filled Male",'Uganda workforce data - raw'!$A$4:$F$4,0))*INDEX('Mapping cadres'!$B$1:$Z$616,MATCH($B602, 'Mapping cadres'!$B$1:$B$616,0), MATCH(D$32,'Mapping cadres'!$B$1:$Z$1,0))</f>
        <v>0</v>
      </c>
      <c r="E602" s="226">
        <f>INDEX('Uganda workforce data - raw'!$A$4:$F$619,MATCH($B602, 'Uganda workforce data - raw'!$B$4:$B$619,0), MATCH("Filled Male",'Uganda workforce data - raw'!$A$4:$F$4,0))*INDEX('Mapping cadres'!$B$1:$Z$616,MATCH($B602, 'Mapping cadres'!$B$1:$B$616,0), MATCH(E$32,'Mapping cadres'!$B$1:$Z$1,0))</f>
        <v>0</v>
      </c>
      <c r="F602" s="226">
        <f>INDEX('Uganda workforce data - raw'!$A$4:$F$619,MATCH($B602, 'Uganda workforce data - raw'!$B$4:$B$619,0), MATCH("Filled Male",'Uganda workforce data - raw'!$A$4:$F$4,0))*INDEX('Mapping cadres'!$B$1:$Z$616,MATCH($B602, 'Mapping cadres'!$B$1:$B$616,0), MATCH(F$32,'Mapping cadres'!$B$1:$Z$1,0))</f>
        <v>0</v>
      </c>
      <c r="G602" s="226">
        <f>INDEX('Uganda workforce data - raw'!$A$4:$F$619,MATCH($B602, 'Uganda workforce data - raw'!$B$4:$B$619,0), MATCH("Filled Male",'Uganda workforce data - raw'!$A$4:$F$4,0))*INDEX('Mapping cadres'!$B$1:$Z$616,MATCH($B602, 'Mapping cadres'!$B$1:$B$616,0), MATCH(G$32,'Mapping cadres'!$B$1:$Z$1,0))</f>
        <v>0</v>
      </c>
      <c r="H602" s="226">
        <f>INDEX('Uganda workforce data - raw'!$A$4:$F$619,MATCH($B602, 'Uganda workforce data - raw'!$B$4:$B$619,0), MATCH("Filled Male",'Uganda workforce data - raw'!$A$4:$F$4,0))*INDEX('Mapping cadres'!$B$1:$Z$616,MATCH($B602, 'Mapping cadres'!$B$1:$B$616,0), MATCH(H$32,'Mapping cadres'!$B$1:$Z$1,0))</f>
        <v>0</v>
      </c>
      <c r="I602" s="226">
        <f>INDEX('Uganda workforce data - raw'!$A$4:$F$619,MATCH($B602, 'Uganda workforce data - raw'!$B$4:$B$619,0), MATCH("Filled Male",'Uganda workforce data - raw'!$A$4:$F$4,0))*INDEX('Mapping cadres'!$B$1:$Z$616,MATCH($B602, 'Mapping cadres'!$B$1:$B$616,0), MATCH(I$32,'Mapping cadres'!$B$1:$Z$1,0))</f>
        <v>0</v>
      </c>
      <c r="J602" s="226">
        <f>INDEX('Uganda workforce data - raw'!$A$4:$F$619,MATCH($B602, 'Uganda workforce data - raw'!$B$4:$B$619,0), MATCH("Filled Male",'Uganda workforce data - raw'!$A$4:$F$4,0))*INDEX('Mapping cadres'!$B$1:$Z$616,MATCH($B602, 'Mapping cadres'!$B$1:$B$616,0), MATCH(J$32,'Mapping cadres'!$B$1:$Z$1,0))</f>
        <v>0</v>
      </c>
      <c r="K602" s="226">
        <f>INDEX('Uganda workforce data - raw'!$A$4:$F$619,MATCH($B602, 'Uganda workforce data - raw'!$B$4:$B$619,0), MATCH("Filled Male",'Uganda workforce data - raw'!$A$4:$F$4,0))*INDEX('Mapping cadres'!$B$1:$Z$616,MATCH($B602, 'Mapping cadres'!$B$1:$B$616,0), MATCH(K$32,'Mapping cadres'!$B$1:$Z$1,0))</f>
        <v>0</v>
      </c>
      <c r="L602" s="226">
        <f>INDEX('Uganda workforce data - raw'!$A$4:$F$619,MATCH($B602, 'Uganda workforce data - raw'!$B$4:$B$619,0), MATCH("Filled Male",'Uganda workforce data - raw'!$A$4:$F$4,0))*INDEX('Mapping cadres'!$B$1:$Z$616,MATCH($B602, 'Mapping cadres'!$B$1:$B$616,0), MATCH(L$32,'Mapping cadres'!$B$1:$Z$1,0))</f>
        <v>0</v>
      </c>
      <c r="M602" s="226">
        <f>INDEX('Uganda workforce data - raw'!$A$4:$F$619,MATCH($B602, 'Uganda workforce data - raw'!$B$4:$B$619,0), MATCH("Filled Male",'Uganda workforce data - raw'!$A$4:$F$4,0))*INDEX('Mapping cadres'!$B$1:$Z$616,MATCH($B602, 'Mapping cadres'!$B$1:$B$616,0), MATCH(M$32,'Mapping cadres'!$B$1:$Z$1,0))</f>
        <v>0</v>
      </c>
      <c r="N602" s="226">
        <f>INDEX('Uganda workforce data - raw'!$A$4:$F$619,MATCH($B602, 'Uganda workforce data - raw'!$B$4:$B$619,0), MATCH("Filled Male",'Uganda workforce data - raw'!$A$4:$F$4,0))*INDEX('Mapping cadres'!$B$1:$Z$616,MATCH($B602, 'Mapping cadres'!$B$1:$B$616,0), MATCH(N$32,'Mapping cadres'!$B$1:$Z$1,0))</f>
        <v>0</v>
      </c>
      <c r="O602" s="226">
        <f>INDEX('Uganda workforce data - raw'!$A$4:$F$619,MATCH($B602, 'Uganda workforce data - raw'!$B$4:$B$619,0), MATCH("Filled Male",'Uganda workforce data - raw'!$A$4:$F$4,0))*INDEX('Mapping cadres'!$B$1:$Z$616,MATCH($B602, 'Mapping cadres'!$B$1:$B$616,0), MATCH(O$32,'Mapping cadres'!$B$1:$Z$1,0))</f>
        <v>0</v>
      </c>
      <c r="P602" s="226">
        <f>INDEX('Uganda workforce data - raw'!$A$4:$F$619,MATCH($B602, 'Uganda workforce data - raw'!$B$4:$B$619,0), MATCH("Filled Male",'Uganda workforce data - raw'!$A$4:$F$4,0))*INDEX('Mapping cadres'!$B$1:$Z$616,MATCH($B602, 'Mapping cadres'!$B$1:$B$616,0), MATCH(P$32,'Mapping cadres'!$B$1:$Z$1,0))</f>
        <v>0</v>
      </c>
      <c r="Q602" s="226">
        <f>INDEX('Uganda workforce data - raw'!$A$4:$F$619,MATCH($B602, 'Uganda workforce data - raw'!$B$4:$B$619,0), MATCH("Filled Male",'Uganda workforce data - raw'!$A$4:$F$4,0))*INDEX('Mapping cadres'!$B$1:$Z$616,MATCH($B602, 'Mapping cadres'!$B$1:$B$616,0), MATCH(Q$32,'Mapping cadres'!$B$1:$Z$1,0))</f>
        <v>0</v>
      </c>
      <c r="R602" s="226">
        <f>INDEX('Uganda workforce data - raw'!$A$4:$F$619,MATCH($B602, 'Uganda workforce data - raw'!$B$4:$B$619,0), MATCH("Filled Male",'Uganda workforce data - raw'!$A$4:$F$4,0))*INDEX('Mapping cadres'!$B$1:$Z$616,MATCH($B602, 'Mapping cadres'!$B$1:$B$616,0), MATCH(R$32,'Mapping cadres'!$B$1:$Z$1,0))</f>
        <v>0</v>
      </c>
      <c r="S602" s="226">
        <f>INDEX('Uganda workforce data - raw'!$A$4:$F$619,MATCH($B602, 'Uganda workforce data - raw'!$B$4:$B$619,0), MATCH("Filled Male",'Uganda workforce data - raw'!$A$4:$F$4,0))*INDEX('Mapping cadres'!$B$1:$Z$616,MATCH($B602, 'Mapping cadres'!$B$1:$B$616,0), MATCH(S$32,'Mapping cadres'!$B$1:$Z$1,0))</f>
        <v>0</v>
      </c>
      <c r="T602" s="226">
        <f>INDEX('Uganda workforce data - raw'!$A$4:$F$619,MATCH($B602, 'Uganda workforce data - raw'!$B$4:$B$619,0), MATCH("Filled Male",'Uganda workforce data - raw'!$A$4:$F$4,0))*INDEX('Mapping cadres'!$B$1:$Z$616,MATCH($B602, 'Mapping cadres'!$B$1:$B$616,0), MATCH(T$32,'Mapping cadres'!$B$1:$Z$1,0))</f>
        <v>0</v>
      </c>
      <c r="U602" s="226">
        <f>INDEX('Uganda workforce data - raw'!$A$4:$F$619,MATCH($B602, 'Uganda workforce data - raw'!$B$4:$B$619,0), MATCH("Filled Male",'Uganda workforce data - raw'!$A$4:$F$4,0))*INDEX('Mapping cadres'!$B$1:$Z$616,MATCH($B602, 'Mapping cadres'!$B$1:$B$616,0), MATCH(U$32,'Mapping cadres'!$B$1:$Z$1,0))</f>
        <v>0</v>
      </c>
      <c r="V602" s="226">
        <f>INDEX('Uganda workforce data - raw'!$A$4:$F$619,MATCH($B602, 'Uganda workforce data - raw'!$B$4:$B$619,0), MATCH("Filled Male",'Uganda workforce data - raw'!$A$4:$F$4,0))*INDEX('Mapping cadres'!$B$1:$Z$616,MATCH($B602, 'Mapping cadres'!$B$1:$B$616,0), MATCH(V$32,'Mapping cadres'!$B$1:$Z$1,0))</f>
        <v>0</v>
      </c>
      <c r="W602" s="226">
        <f>INDEX('Uganda workforce data - raw'!$A$4:$F$619,MATCH($B602, 'Uganda workforce data - raw'!$B$4:$B$619,0), MATCH("Filled Male",'Uganda workforce data - raw'!$A$4:$F$4,0))*INDEX('Mapping cadres'!$B$1:$Z$616,MATCH($B602, 'Mapping cadres'!$B$1:$B$616,0), MATCH(W$32,'Mapping cadres'!$B$1:$Z$1,0))</f>
        <v>0</v>
      </c>
      <c r="X602" s="226">
        <f>INDEX('Uganda workforce data - raw'!$A$4:$F$619,MATCH($B602, 'Uganda workforce data - raw'!$B$4:$B$619,0), MATCH("Filled Male",'Uganda workforce data - raw'!$A$4:$F$4,0))*INDEX('Mapping cadres'!$B$1:$Z$616,MATCH($B602, 'Mapping cadres'!$B$1:$B$616,0), MATCH(X$32,'Mapping cadres'!$B$1:$Z$1,0))</f>
        <v>0</v>
      </c>
      <c r="Y602" s="226">
        <f>INDEX('Uganda workforce data - raw'!$A$4:$F$619,MATCH($B602, 'Uganda workforce data - raw'!$B$4:$B$619,0), MATCH("Filled Male",'Uganda workforce data - raw'!$A$4:$F$4,0))*INDEX('Mapping cadres'!$B$1:$Z$616,MATCH($B602, 'Mapping cadres'!$B$1:$B$616,0), MATCH(Y$32,'Mapping cadres'!$B$1:$Z$1,0))</f>
        <v>0</v>
      </c>
      <c r="Z602" s="226">
        <f>INDEX('Uganda workforce data - raw'!$A$4:$F$619,MATCH($B602, 'Uganda workforce data - raw'!$B$4:$B$619,0), MATCH("Filled Male",'Uganda workforce data - raw'!$A$4:$F$4,0))*INDEX('Mapping cadres'!$B$1:$Z$616,MATCH($B602, 'Mapping cadres'!$B$1:$B$616,0), MATCH(Z$32,'Mapping cadres'!$B$1:$Z$1,0))</f>
        <v>0</v>
      </c>
      <c r="AA602" s="226">
        <f>INDEX('Uganda workforce data - raw'!$A$4:$F$619,MATCH($B602, 'Uganda workforce data - raw'!$B$4:$B$619,0), MATCH("Filled Female",'Uganda workforce data - raw'!$A$4:$F$4,0))*INDEX('Mapping cadres'!$B$1:$Z$616,MATCH($B602, 'Mapping cadres'!$B$1:$B$616,0), MATCH(AA$32,'Mapping cadres'!$B$1:$Z$1,0))</f>
        <v>0</v>
      </c>
      <c r="AB602" s="226">
        <f>INDEX('Uganda workforce data - raw'!$A$4:$F$619,MATCH($B602, 'Uganda workforce data - raw'!$B$4:$B$619,0), MATCH("Filled Female",'Uganda workforce data - raw'!$A$4:$F$4,0))*INDEX('Mapping cadres'!$B$1:$Z$616,MATCH($B602, 'Mapping cadres'!$B$1:$B$616,0), MATCH(AB$32,'Mapping cadres'!$B$1:$Z$1,0))</f>
        <v>0</v>
      </c>
      <c r="AC602" s="226">
        <f>INDEX('Uganda workforce data - raw'!$A$4:$F$619,MATCH($B602, 'Uganda workforce data - raw'!$B$4:$B$619,0), MATCH("Filled Female",'Uganda workforce data - raw'!$A$4:$F$4,0))*INDEX('Mapping cadres'!$B$1:$Z$616,MATCH($B602, 'Mapping cadres'!$B$1:$B$616,0), MATCH(AC$32,'Mapping cadres'!$B$1:$Z$1,0))</f>
        <v>0</v>
      </c>
      <c r="AD602" s="226">
        <f>INDEX('Uganda workforce data - raw'!$A$4:$F$619,MATCH($B602, 'Uganda workforce data - raw'!$B$4:$B$619,0), MATCH("Filled Female",'Uganda workforce data - raw'!$A$4:$F$4,0))*INDEX('Mapping cadres'!$B$1:$Z$616,MATCH($B602, 'Mapping cadres'!$B$1:$B$616,0), MATCH(AD$32,'Mapping cadres'!$B$1:$Z$1,0))</f>
        <v>0</v>
      </c>
      <c r="AE602" s="226">
        <f>INDEX('Uganda workforce data - raw'!$A$4:$F$619,MATCH($B602, 'Uganda workforce data - raw'!$B$4:$B$619,0), MATCH("Filled Female",'Uganda workforce data - raw'!$A$4:$F$4,0))*INDEX('Mapping cadres'!$B$1:$Z$616,MATCH($B602, 'Mapping cadres'!$B$1:$B$616,0), MATCH(AE$32,'Mapping cadres'!$B$1:$Z$1,0))</f>
        <v>0</v>
      </c>
      <c r="AF602" s="226">
        <f>INDEX('Uganda workforce data - raw'!$A$4:$F$619,MATCH($B602, 'Uganda workforce data - raw'!$B$4:$B$619,0), MATCH("Filled Female",'Uganda workforce data - raw'!$A$4:$F$4,0))*INDEX('Mapping cadres'!$B$1:$Z$616,MATCH($B602, 'Mapping cadres'!$B$1:$B$616,0), MATCH(AF$32,'Mapping cadres'!$B$1:$Z$1,0))</f>
        <v>0</v>
      </c>
      <c r="AG602" s="226">
        <f>INDEX('Uganda workforce data - raw'!$A$4:$F$619,MATCH($B602, 'Uganda workforce data - raw'!$B$4:$B$619,0), MATCH("Filled Female",'Uganda workforce data - raw'!$A$4:$F$4,0))*INDEX('Mapping cadres'!$B$1:$Z$616,MATCH($B602, 'Mapping cadres'!$B$1:$B$616,0), MATCH(AG$32,'Mapping cadres'!$B$1:$Z$1,0))</f>
        <v>0</v>
      </c>
      <c r="AH602" s="226">
        <f>INDEX('Uganda workforce data - raw'!$A$4:$F$619,MATCH($B602, 'Uganda workforce data - raw'!$B$4:$B$619,0), MATCH("Filled Female",'Uganda workforce data - raw'!$A$4:$F$4,0))*INDEX('Mapping cadres'!$B$1:$Z$616,MATCH($B602, 'Mapping cadres'!$B$1:$B$616,0), MATCH(AH$32,'Mapping cadres'!$B$1:$Z$1,0))</f>
        <v>0</v>
      </c>
      <c r="AI602" s="226">
        <f>INDEX('Uganda workforce data - raw'!$A$4:$F$619,MATCH($B602, 'Uganda workforce data - raw'!$B$4:$B$619,0), MATCH("Filled Female",'Uganda workforce data - raw'!$A$4:$F$4,0))*INDEX('Mapping cadres'!$B$1:$Z$616,MATCH($B602, 'Mapping cadres'!$B$1:$B$616,0), MATCH(AI$32,'Mapping cadres'!$B$1:$Z$1,0))</f>
        <v>0</v>
      </c>
      <c r="AJ602" s="226">
        <f>INDEX('Uganda workforce data - raw'!$A$4:$F$619,MATCH($B602, 'Uganda workforce data - raw'!$B$4:$B$619,0), MATCH("Filled Female",'Uganda workforce data - raw'!$A$4:$F$4,0))*INDEX('Mapping cadres'!$B$1:$Z$616,MATCH($B602, 'Mapping cadres'!$B$1:$B$616,0), MATCH(AJ$32,'Mapping cadres'!$B$1:$Z$1,0))</f>
        <v>0</v>
      </c>
      <c r="AK602" s="226">
        <f>INDEX('Uganda workforce data - raw'!$A$4:$F$619,MATCH($B602, 'Uganda workforce data - raw'!$B$4:$B$619,0), MATCH("Filled Female",'Uganda workforce data - raw'!$A$4:$F$4,0))*INDEX('Mapping cadres'!$B$1:$Z$616,MATCH($B602, 'Mapping cadres'!$B$1:$B$616,0), MATCH(AK$32,'Mapping cadres'!$B$1:$Z$1,0))</f>
        <v>0</v>
      </c>
      <c r="AL602" s="226">
        <f>INDEX('Uganda workforce data - raw'!$A$4:$F$619,MATCH($B602, 'Uganda workforce data - raw'!$B$4:$B$619,0), MATCH("Filled Female",'Uganda workforce data - raw'!$A$4:$F$4,0))*INDEX('Mapping cadres'!$B$1:$Z$616,MATCH($B602, 'Mapping cadres'!$B$1:$B$616,0), MATCH(AL$32,'Mapping cadres'!$B$1:$Z$1,0))</f>
        <v>0</v>
      </c>
      <c r="AM602" s="226">
        <f>INDEX('Uganda workforce data - raw'!$A$4:$F$619,MATCH($B602, 'Uganda workforce data - raw'!$B$4:$B$619,0), MATCH("Filled Female",'Uganda workforce data - raw'!$A$4:$F$4,0))*INDEX('Mapping cadres'!$B$1:$Z$616,MATCH($B602, 'Mapping cadres'!$B$1:$B$616,0), MATCH(AM$32,'Mapping cadres'!$B$1:$Z$1,0))</f>
        <v>0</v>
      </c>
      <c r="AN602" s="226">
        <f>INDEX('Uganda workforce data - raw'!$A$4:$F$619,MATCH($B602, 'Uganda workforce data - raw'!$B$4:$B$619,0), MATCH("Filled Female",'Uganda workforce data - raw'!$A$4:$F$4,0))*INDEX('Mapping cadres'!$B$1:$Z$616,MATCH($B602, 'Mapping cadres'!$B$1:$B$616,0), MATCH(AN$32,'Mapping cadres'!$B$1:$Z$1,0))</f>
        <v>0</v>
      </c>
      <c r="AO602" s="226">
        <f>INDEX('Uganda workforce data - raw'!$A$4:$F$619,MATCH($B602, 'Uganda workforce data - raw'!$B$4:$B$619,0), MATCH("Filled Female",'Uganda workforce data - raw'!$A$4:$F$4,0))*INDEX('Mapping cadres'!$B$1:$Z$616,MATCH($B602, 'Mapping cadres'!$B$1:$B$616,0), MATCH(AO$32,'Mapping cadres'!$B$1:$Z$1,0))</f>
        <v>0</v>
      </c>
      <c r="AP602" s="226">
        <f>INDEX('Uganda workforce data - raw'!$A$4:$F$619,MATCH($B602, 'Uganda workforce data - raw'!$B$4:$B$619,0), MATCH("Filled Female",'Uganda workforce data - raw'!$A$4:$F$4,0))*INDEX('Mapping cadres'!$B$1:$Z$616,MATCH($B602, 'Mapping cadres'!$B$1:$B$616,0), MATCH(AP$32,'Mapping cadres'!$B$1:$Z$1,0))</f>
        <v>0</v>
      </c>
      <c r="AQ602" s="226">
        <f>INDEX('Uganda workforce data - raw'!$A$4:$F$619,MATCH($B602, 'Uganda workforce data - raw'!$B$4:$B$619,0), MATCH("Filled Female",'Uganda workforce data - raw'!$A$4:$F$4,0))*INDEX('Mapping cadres'!$B$1:$Z$616,MATCH($B602, 'Mapping cadres'!$B$1:$B$616,0), MATCH(AQ$32,'Mapping cadres'!$B$1:$Z$1,0))</f>
        <v>0</v>
      </c>
      <c r="AR602" s="226">
        <f>INDEX('Uganda workforce data - raw'!$A$4:$F$619,MATCH($B602, 'Uganda workforce data - raw'!$B$4:$B$619,0), MATCH("Filled Female",'Uganda workforce data - raw'!$A$4:$F$4,0))*INDEX('Mapping cadres'!$B$1:$Z$616,MATCH($B602, 'Mapping cadres'!$B$1:$B$616,0), MATCH(AR$32,'Mapping cadres'!$B$1:$Z$1,0))</f>
        <v>0</v>
      </c>
      <c r="AS602" s="226">
        <f>INDEX('Uganda workforce data - raw'!$A$4:$F$619,MATCH($B602, 'Uganda workforce data - raw'!$B$4:$B$619,0), MATCH("Filled Female",'Uganda workforce data - raw'!$A$4:$F$4,0))*INDEX('Mapping cadres'!$B$1:$Z$616,MATCH($B602, 'Mapping cadres'!$B$1:$B$616,0), MATCH(AS$32,'Mapping cadres'!$B$1:$Z$1,0))</f>
        <v>0</v>
      </c>
      <c r="AT602" s="226">
        <f>INDEX('Uganda workforce data - raw'!$A$4:$F$619,MATCH($B602, 'Uganda workforce data - raw'!$B$4:$B$619,0), MATCH("Filled Female",'Uganda workforce data - raw'!$A$4:$F$4,0))*INDEX('Mapping cadres'!$B$1:$Z$616,MATCH($B602, 'Mapping cadres'!$B$1:$B$616,0), MATCH(AT$32,'Mapping cadres'!$B$1:$Z$1,0))</f>
        <v>0</v>
      </c>
      <c r="AU602" s="226">
        <f>INDEX('Uganda workforce data - raw'!$A$4:$F$619,MATCH($B602, 'Uganda workforce data - raw'!$B$4:$B$619,0), MATCH("Filled Female",'Uganda workforce data - raw'!$A$4:$F$4,0))*INDEX('Mapping cadres'!$B$1:$Z$616,MATCH($B602, 'Mapping cadres'!$B$1:$B$616,0), MATCH(AU$32,'Mapping cadres'!$B$1:$Z$1,0))</f>
        <v>0</v>
      </c>
      <c r="AV602" s="226">
        <f>INDEX('Uganda workforce data - raw'!$A$4:$F$619,MATCH($B602, 'Uganda workforce data - raw'!$B$4:$B$619,0), MATCH("Filled Female",'Uganda workforce data - raw'!$A$4:$F$4,0))*INDEX('Mapping cadres'!$B$1:$Z$616,MATCH($B602, 'Mapping cadres'!$B$1:$B$616,0), MATCH(AV$32,'Mapping cadres'!$B$1:$Z$1,0))</f>
        <v>0</v>
      </c>
      <c r="AW602" s="226">
        <f>INDEX('Uganda workforce data - raw'!$A$4:$F$619,MATCH($B602, 'Uganda workforce data - raw'!$B$4:$B$619,0), MATCH("Filled Female",'Uganda workforce data - raw'!$A$4:$F$4,0))*INDEX('Mapping cadres'!$B$1:$Z$616,MATCH($B602, 'Mapping cadres'!$B$1:$B$616,0), MATCH(AW$32,'Mapping cadres'!$B$1:$Z$1,0))</f>
        <v>0</v>
      </c>
      <c r="AX602" s="226">
        <f>INDEX('Uganda workforce data - raw'!$A$4:$F$619,MATCH($B602, 'Uganda workforce data - raw'!$B$4:$B$619,0), MATCH("Filled Female",'Uganda workforce data - raw'!$A$4:$F$4,0))*INDEX('Mapping cadres'!$B$1:$Z$616,MATCH($B602, 'Mapping cadres'!$B$1:$B$616,0), MATCH(AX$32,'Mapping cadres'!$B$1:$Z$1,0))</f>
        <v>0</v>
      </c>
      <c r="AY602" s="226">
        <f t="shared" si="197"/>
        <v>1</v>
      </c>
      <c r="AZ602" s="226">
        <f t="shared" si="198"/>
        <v>0</v>
      </c>
      <c r="BA602" s="226">
        <f t="shared" si="199"/>
        <v>0</v>
      </c>
      <c r="BB602" s="226">
        <f t="shared" si="200"/>
        <v>0</v>
      </c>
      <c r="BC602" s="226">
        <f t="shared" si="201"/>
        <v>0</v>
      </c>
      <c r="BD602" s="226">
        <f t="shared" si="202"/>
        <v>0</v>
      </c>
      <c r="BE602" s="226">
        <f t="shared" si="203"/>
        <v>0</v>
      </c>
      <c r="BF602" s="226">
        <f t="shared" si="204"/>
        <v>0</v>
      </c>
      <c r="BG602" s="226">
        <f t="shared" si="205"/>
        <v>0</v>
      </c>
      <c r="BH602" s="226">
        <f t="shared" si="206"/>
        <v>0</v>
      </c>
      <c r="BI602" s="226">
        <f t="shared" si="207"/>
        <v>0</v>
      </c>
      <c r="BJ602" s="226">
        <f t="shared" si="208"/>
        <v>0</v>
      </c>
      <c r="BK602" s="226">
        <f t="shared" si="209"/>
        <v>0</v>
      </c>
      <c r="BL602" s="226">
        <f t="shared" si="210"/>
        <v>0</v>
      </c>
      <c r="BM602" s="226">
        <f t="shared" si="211"/>
        <v>0</v>
      </c>
      <c r="BN602" s="226">
        <f t="shared" si="212"/>
        <v>0</v>
      </c>
      <c r="BO602" s="226">
        <f t="shared" si="213"/>
        <v>0</v>
      </c>
      <c r="BP602" s="226">
        <f t="shared" si="214"/>
        <v>0</v>
      </c>
      <c r="BQ602" s="226">
        <f t="shared" si="215"/>
        <v>0</v>
      </c>
      <c r="BR602" s="226">
        <f t="shared" si="216"/>
        <v>0</v>
      </c>
      <c r="BS602" s="226">
        <f t="shared" si="217"/>
        <v>0</v>
      </c>
      <c r="BT602" s="226">
        <f t="shared" si="218"/>
        <v>0</v>
      </c>
      <c r="BU602" s="226">
        <f t="shared" si="219"/>
        <v>0</v>
      </c>
      <c r="BV602" s="226">
        <f t="shared" si="220"/>
        <v>0</v>
      </c>
    </row>
    <row r="603" spans="1:74">
      <c r="A603" s="226">
        <v>571</v>
      </c>
      <c r="B603" s="226" t="s">
        <v>1868</v>
      </c>
      <c r="C603" s="226">
        <f>INDEX('Uganda workforce data - raw'!$A$4:$F$619,MATCH($B603, 'Uganda workforce data - raw'!$B$4:$B$619,0), MATCH("Filled Male",'Uganda workforce data - raw'!$A$4:$F$4,0))*INDEX('Mapping cadres'!$B$1:$Z$616,MATCH($B603, 'Mapping cadres'!$B$1:$B$616,0), MATCH(C$32,'Mapping cadres'!$B$1:$Z$1,0))</f>
        <v>635</v>
      </c>
      <c r="D603" s="226">
        <f>INDEX('Uganda workforce data - raw'!$A$4:$F$619,MATCH($B603, 'Uganda workforce data - raw'!$B$4:$B$619,0), MATCH("Filled Male",'Uganda workforce data - raw'!$A$4:$F$4,0))*INDEX('Mapping cadres'!$B$1:$Z$616,MATCH($B603, 'Mapping cadres'!$B$1:$B$616,0), MATCH(D$32,'Mapping cadres'!$B$1:$Z$1,0))</f>
        <v>0</v>
      </c>
      <c r="E603" s="226">
        <f>INDEX('Uganda workforce data - raw'!$A$4:$F$619,MATCH($B603, 'Uganda workforce data - raw'!$B$4:$B$619,0), MATCH("Filled Male",'Uganda workforce data - raw'!$A$4:$F$4,0))*INDEX('Mapping cadres'!$B$1:$Z$616,MATCH($B603, 'Mapping cadres'!$B$1:$B$616,0), MATCH(E$32,'Mapping cadres'!$B$1:$Z$1,0))</f>
        <v>0</v>
      </c>
      <c r="F603" s="226">
        <f>INDEX('Uganda workforce data - raw'!$A$4:$F$619,MATCH($B603, 'Uganda workforce data - raw'!$B$4:$B$619,0), MATCH("Filled Male",'Uganda workforce data - raw'!$A$4:$F$4,0))*INDEX('Mapping cadres'!$B$1:$Z$616,MATCH($B603, 'Mapping cadres'!$B$1:$B$616,0), MATCH(F$32,'Mapping cadres'!$B$1:$Z$1,0))</f>
        <v>0</v>
      </c>
      <c r="G603" s="226">
        <f>INDEX('Uganda workforce data - raw'!$A$4:$F$619,MATCH($B603, 'Uganda workforce data - raw'!$B$4:$B$619,0), MATCH("Filled Male",'Uganda workforce data - raw'!$A$4:$F$4,0))*INDEX('Mapping cadres'!$B$1:$Z$616,MATCH($B603, 'Mapping cadres'!$B$1:$B$616,0), MATCH(G$32,'Mapping cadres'!$B$1:$Z$1,0))</f>
        <v>0</v>
      </c>
      <c r="H603" s="226">
        <f>INDEX('Uganda workforce data - raw'!$A$4:$F$619,MATCH($B603, 'Uganda workforce data - raw'!$B$4:$B$619,0), MATCH("Filled Male",'Uganda workforce data - raw'!$A$4:$F$4,0))*INDEX('Mapping cadres'!$B$1:$Z$616,MATCH($B603, 'Mapping cadres'!$B$1:$B$616,0), MATCH(H$32,'Mapping cadres'!$B$1:$Z$1,0))</f>
        <v>0</v>
      </c>
      <c r="I603" s="226">
        <f>INDEX('Uganda workforce data - raw'!$A$4:$F$619,MATCH($B603, 'Uganda workforce data - raw'!$B$4:$B$619,0), MATCH("Filled Male",'Uganda workforce data - raw'!$A$4:$F$4,0))*INDEX('Mapping cadres'!$B$1:$Z$616,MATCH($B603, 'Mapping cadres'!$B$1:$B$616,0), MATCH(I$32,'Mapping cadres'!$B$1:$Z$1,0))</f>
        <v>0</v>
      </c>
      <c r="J603" s="226">
        <f>INDEX('Uganda workforce data - raw'!$A$4:$F$619,MATCH($B603, 'Uganda workforce data - raw'!$B$4:$B$619,0), MATCH("Filled Male",'Uganda workforce data - raw'!$A$4:$F$4,0))*INDEX('Mapping cadres'!$B$1:$Z$616,MATCH($B603, 'Mapping cadres'!$B$1:$B$616,0), MATCH(J$32,'Mapping cadres'!$B$1:$Z$1,0))</f>
        <v>0</v>
      </c>
      <c r="K603" s="226">
        <f>INDEX('Uganda workforce data - raw'!$A$4:$F$619,MATCH($B603, 'Uganda workforce data - raw'!$B$4:$B$619,0), MATCH("Filled Male",'Uganda workforce data - raw'!$A$4:$F$4,0))*INDEX('Mapping cadres'!$B$1:$Z$616,MATCH($B603, 'Mapping cadres'!$B$1:$B$616,0), MATCH(K$32,'Mapping cadres'!$B$1:$Z$1,0))</f>
        <v>0</v>
      </c>
      <c r="L603" s="226">
        <f>INDEX('Uganda workforce data - raw'!$A$4:$F$619,MATCH($B603, 'Uganda workforce data - raw'!$B$4:$B$619,0), MATCH("Filled Male",'Uganda workforce data - raw'!$A$4:$F$4,0))*INDEX('Mapping cadres'!$B$1:$Z$616,MATCH($B603, 'Mapping cadres'!$B$1:$B$616,0), MATCH(L$32,'Mapping cadres'!$B$1:$Z$1,0))</f>
        <v>0</v>
      </c>
      <c r="M603" s="226">
        <f>INDEX('Uganda workforce data - raw'!$A$4:$F$619,MATCH($B603, 'Uganda workforce data - raw'!$B$4:$B$619,0), MATCH("Filled Male",'Uganda workforce data - raw'!$A$4:$F$4,0))*INDEX('Mapping cadres'!$B$1:$Z$616,MATCH($B603, 'Mapping cadres'!$B$1:$B$616,0), MATCH(M$32,'Mapping cadres'!$B$1:$Z$1,0))</f>
        <v>0</v>
      </c>
      <c r="N603" s="226">
        <f>INDEX('Uganda workforce data - raw'!$A$4:$F$619,MATCH($B603, 'Uganda workforce data - raw'!$B$4:$B$619,0), MATCH("Filled Male",'Uganda workforce data - raw'!$A$4:$F$4,0))*INDEX('Mapping cadres'!$B$1:$Z$616,MATCH($B603, 'Mapping cadres'!$B$1:$B$616,0), MATCH(N$32,'Mapping cadres'!$B$1:$Z$1,0))</f>
        <v>0</v>
      </c>
      <c r="O603" s="226">
        <f>INDEX('Uganda workforce data - raw'!$A$4:$F$619,MATCH($B603, 'Uganda workforce data - raw'!$B$4:$B$619,0), MATCH("Filled Male",'Uganda workforce data - raw'!$A$4:$F$4,0))*INDEX('Mapping cadres'!$B$1:$Z$616,MATCH($B603, 'Mapping cadres'!$B$1:$B$616,0), MATCH(O$32,'Mapping cadres'!$B$1:$Z$1,0))</f>
        <v>0</v>
      </c>
      <c r="P603" s="226">
        <f>INDEX('Uganda workforce data - raw'!$A$4:$F$619,MATCH($B603, 'Uganda workforce data - raw'!$B$4:$B$619,0), MATCH("Filled Male",'Uganda workforce data - raw'!$A$4:$F$4,0))*INDEX('Mapping cadres'!$B$1:$Z$616,MATCH($B603, 'Mapping cadres'!$B$1:$B$616,0), MATCH(P$32,'Mapping cadres'!$B$1:$Z$1,0))</f>
        <v>0</v>
      </c>
      <c r="Q603" s="226">
        <f>INDEX('Uganda workforce data - raw'!$A$4:$F$619,MATCH($B603, 'Uganda workforce data - raw'!$B$4:$B$619,0), MATCH("Filled Male",'Uganda workforce data - raw'!$A$4:$F$4,0))*INDEX('Mapping cadres'!$B$1:$Z$616,MATCH($B603, 'Mapping cadres'!$B$1:$B$616,0), MATCH(Q$32,'Mapping cadres'!$B$1:$Z$1,0))</f>
        <v>0</v>
      </c>
      <c r="R603" s="226">
        <f>INDEX('Uganda workforce data - raw'!$A$4:$F$619,MATCH($B603, 'Uganda workforce data - raw'!$B$4:$B$619,0), MATCH("Filled Male",'Uganda workforce data - raw'!$A$4:$F$4,0))*INDEX('Mapping cadres'!$B$1:$Z$616,MATCH($B603, 'Mapping cadres'!$B$1:$B$616,0), MATCH(R$32,'Mapping cadres'!$B$1:$Z$1,0))</f>
        <v>0</v>
      </c>
      <c r="S603" s="226">
        <f>INDEX('Uganda workforce data - raw'!$A$4:$F$619,MATCH($B603, 'Uganda workforce data - raw'!$B$4:$B$619,0), MATCH("Filled Male",'Uganda workforce data - raw'!$A$4:$F$4,0))*INDEX('Mapping cadres'!$B$1:$Z$616,MATCH($B603, 'Mapping cadres'!$B$1:$B$616,0), MATCH(S$32,'Mapping cadres'!$B$1:$Z$1,0))</f>
        <v>0</v>
      </c>
      <c r="T603" s="226">
        <f>INDEX('Uganda workforce data - raw'!$A$4:$F$619,MATCH($B603, 'Uganda workforce data - raw'!$B$4:$B$619,0), MATCH("Filled Male",'Uganda workforce data - raw'!$A$4:$F$4,0))*INDEX('Mapping cadres'!$B$1:$Z$616,MATCH($B603, 'Mapping cadres'!$B$1:$B$616,0), MATCH(T$32,'Mapping cadres'!$B$1:$Z$1,0))</f>
        <v>0</v>
      </c>
      <c r="U603" s="226">
        <f>INDEX('Uganda workforce data - raw'!$A$4:$F$619,MATCH($B603, 'Uganda workforce data - raw'!$B$4:$B$619,0), MATCH("Filled Male",'Uganda workforce data - raw'!$A$4:$F$4,0))*INDEX('Mapping cadres'!$B$1:$Z$616,MATCH($B603, 'Mapping cadres'!$B$1:$B$616,0), MATCH(U$32,'Mapping cadres'!$B$1:$Z$1,0))</f>
        <v>0</v>
      </c>
      <c r="V603" s="226">
        <f>INDEX('Uganda workforce data - raw'!$A$4:$F$619,MATCH($B603, 'Uganda workforce data - raw'!$B$4:$B$619,0), MATCH("Filled Male",'Uganda workforce data - raw'!$A$4:$F$4,0))*INDEX('Mapping cadres'!$B$1:$Z$616,MATCH($B603, 'Mapping cadres'!$B$1:$B$616,0), MATCH(V$32,'Mapping cadres'!$B$1:$Z$1,0))</f>
        <v>0</v>
      </c>
      <c r="W603" s="226">
        <f>INDEX('Uganda workforce data - raw'!$A$4:$F$619,MATCH($B603, 'Uganda workforce data - raw'!$B$4:$B$619,0), MATCH("Filled Male",'Uganda workforce data - raw'!$A$4:$F$4,0))*INDEX('Mapping cadres'!$B$1:$Z$616,MATCH($B603, 'Mapping cadres'!$B$1:$B$616,0), MATCH(W$32,'Mapping cadres'!$B$1:$Z$1,0))</f>
        <v>0</v>
      </c>
      <c r="X603" s="226">
        <f>INDEX('Uganda workforce data - raw'!$A$4:$F$619,MATCH($B603, 'Uganda workforce data - raw'!$B$4:$B$619,0), MATCH("Filled Male",'Uganda workforce data - raw'!$A$4:$F$4,0))*INDEX('Mapping cadres'!$B$1:$Z$616,MATCH($B603, 'Mapping cadres'!$B$1:$B$616,0), MATCH(X$32,'Mapping cadres'!$B$1:$Z$1,0))</f>
        <v>0</v>
      </c>
      <c r="Y603" s="226">
        <f>INDEX('Uganda workforce data - raw'!$A$4:$F$619,MATCH($B603, 'Uganda workforce data - raw'!$B$4:$B$619,0), MATCH("Filled Male",'Uganda workforce data - raw'!$A$4:$F$4,0))*INDEX('Mapping cadres'!$B$1:$Z$616,MATCH($B603, 'Mapping cadres'!$B$1:$B$616,0), MATCH(Y$32,'Mapping cadres'!$B$1:$Z$1,0))</f>
        <v>0</v>
      </c>
      <c r="Z603" s="226">
        <f>INDEX('Uganda workforce data - raw'!$A$4:$F$619,MATCH($B603, 'Uganda workforce data - raw'!$B$4:$B$619,0), MATCH("Filled Male",'Uganda workforce data - raw'!$A$4:$F$4,0))*INDEX('Mapping cadres'!$B$1:$Z$616,MATCH($B603, 'Mapping cadres'!$B$1:$B$616,0), MATCH(Z$32,'Mapping cadres'!$B$1:$Z$1,0))</f>
        <v>0</v>
      </c>
      <c r="AA603" s="226">
        <f>INDEX('Uganda workforce data - raw'!$A$4:$F$619,MATCH($B603, 'Uganda workforce data - raw'!$B$4:$B$619,0), MATCH("Filled Female",'Uganda workforce data - raw'!$A$4:$F$4,0))*INDEX('Mapping cadres'!$B$1:$Z$616,MATCH($B603, 'Mapping cadres'!$B$1:$B$616,0), MATCH(AA$32,'Mapping cadres'!$B$1:$Z$1,0))</f>
        <v>8</v>
      </c>
      <c r="AB603" s="226">
        <f>INDEX('Uganda workforce data - raw'!$A$4:$F$619,MATCH($B603, 'Uganda workforce data - raw'!$B$4:$B$619,0), MATCH("Filled Female",'Uganda workforce data - raw'!$A$4:$F$4,0))*INDEX('Mapping cadres'!$B$1:$Z$616,MATCH($B603, 'Mapping cadres'!$B$1:$B$616,0), MATCH(AB$32,'Mapping cadres'!$B$1:$Z$1,0))</f>
        <v>0</v>
      </c>
      <c r="AC603" s="226">
        <f>INDEX('Uganda workforce data - raw'!$A$4:$F$619,MATCH($B603, 'Uganda workforce data - raw'!$B$4:$B$619,0), MATCH("Filled Female",'Uganda workforce data - raw'!$A$4:$F$4,0))*INDEX('Mapping cadres'!$B$1:$Z$616,MATCH($B603, 'Mapping cadres'!$B$1:$B$616,0), MATCH(AC$32,'Mapping cadres'!$B$1:$Z$1,0))</f>
        <v>0</v>
      </c>
      <c r="AD603" s="226">
        <f>INDEX('Uganda workforce data - raw'!$A$4:$F$619,MATCH($B603, 'Uganda workforce data - raw'!$B$4:$B$619,0), MATCH("Filled Female",'Uganda workforce data - raw'!$A$4:$F$4,0))*INDEX('Mapping cadres'!$B$1:$Z$616,MATCH($B603, 'Mapping cadres'!$B$1:$B$616,0), MATCH(AD$32,'Mapping cadres'!$B$1:$Z$1,0))</f>
        <v>0</v>
      </c>
      <c r="AE603" s="226">
        <f>INDEX('Uganda workforce data - raw'!$A$4:$F$619,MATCH($B603, 'Uganda workforce data - raw'!$B$4:$B$619,0), MATCH("Filled Female",'Uganda workforce data - raw'!$A$4:$F$4,0))*INDEX('Mapping cadres'!$B$1:$Z$616,MATCH($B603, 'Mapping cadres'!$B$1:$B$616,0), MATCH(AE$32,'Mapping cadres'!$B$1:$Z$1,0))</f>
        <v>0</v>
      </c>
      <c r="AF603" s="226">
        <f>INDEX('Uganda workforce data - raw'!$A$4:$F$619,MATCH($B603, 'Uganda workforce data - raw'!$B$4:$B$619,0), MATCH("Filled Female",'Uganda workforce data - raw'!$A$4:$F$4,0))*INDEX('Mapping cadres'!$B$1:$Z$616,MATCH($B603, 'Mapping cadres'!$B$1:$B$616,0), MATCH(AF$32,'Mapping cadres'!$B$1:$Z$1,0))</f>
        <v>0</v>
      </c>
      <c r="AG603" s="226">
        <f>INDEX('Uganda workforce data - raw'!$A$4:$F$619,MATCH($B603, 'Uganda workforce data - raw'!$B$4:$B$619,0), MATCH("Filled Female",'Uganda workforce data - raw'!$A$4:$F$4,0))*INDEX('Mapping cadres'!$B$1:$Z$616,MATCH($B603, 'Mapping cadres'!$B$1:$B$616,0), MATCH(AG$32,'Mapping cadres'!$B$1:$Z$1,0))</f>
        <v>0</v>
      </c>
      <c r="AH603" s="226">
        <f>INDEX('Uganda workforce data - raw'!$A$4:$F$619,MATCH($B603, 'Uganda workforce data - raw'!$B$4:$B$619,0), MATCH("Filled Female",'Uganda workforce data - raw'!$A$4:$F$4,0))*INDEX('Mapping cadres'!$B$1:$Z$616,MATCH($B603, 'Mapping cadres'!$B$1:$B$616,0), MATCH(AH$32,'Mapping cadres'!$B$1:$Z$1,0))</f>
        <v>0</v>
      </c>
      <c r="AI603" s="226">
        <f>INDEX('Uganda workforce data - raw'!$A$4:$F$619,MATCH($B603, 'Uganda workforce data - raw'!$B$4:$B$619,0), MATCH("Filled Female",'Uganda workforce data - raw'!$A$4:$F$4,0))*INDEX('Mapping cadres'!$B$1:$Z$616,MATCH($B603, 'Mapping cadres'!$B$1:$B$616,0), MATCH(AI$32,'Mapping cadres'!$B$1:$Z$1,0))</f>
        <v>0</v>
      </c>
      <c r="AJ603" s="226">
        <f>INDEX('Uganda workforce data - raw'!$A$4:$F$619,MATCH($B603, 'Uganda workforce data - raw'!$B$4:$B$619,0), MATCH("Filled Female",'Uganda workforce data - raw'!$A$4:$F$4,0))*INDEX('Mapping cadres'!$B$1:$Z$616,MATCH($B603, 'Mapping cadres'!$B$1:$B$616,0), MATCH(AJ$32,'Mapping cadres'!$B$1:$Z$1,0))</f>
        <v>0</v>
      </c>
      <c r="AK603" s="226">
        <f>INDEX('Uganda workforce data - raw'!$A$4:$F$619,MATCH($B603, 'Uganda workforce data - raw'!$B$4:$B$619,0), MATCH("Filled Female",'Uganda workforce data - raw'!$A$4:$F$4,0))*INDEX('Mapping cadres'!$B$1:$Z$616,MATCH($B603, 'Mapping cadres'!$B$1:$B$616,0), MATCH(AK$32,'Mapping cadres'!$B$1:$Z$1,0))</f>
        <v>0</v>
      </c>
      <c r="AL603" s="226">
        <f>INDEX('Uganda workforce data - raw'!$A$4:$F$619,MATCH($B603, 'Uganda workforce data - raw'!$B$4:$B$619,0), MATCH("Filled Female",'Uganda workforce data - raw'!$A$4:$F$4,0))*INDEX('Mapping cadres'!$B$1:$Z$616,MATCH($B603, 'Mapping cadres'!$B$1:$B$616,0), MATCH(AL$32,'Mapping cadres'!$B$1:$Z$1,0))</f>
        <v>0</v>
      </c>
      <c r="AM603" s="226">
        <f>INDEX('Uganda workforce data - raw'!$A$4:$F$619,MATCH($B603, 'Uganda workforce data - raw'!$B$4:$B$619,0), MATCH("Filled Female",'Uganda workforce data - raw'!$A$4:$F$4,0))*INDEX('Mapping cadres'!$B$1:$Z$616,MATCH($B603, 'Mapping cadres'!$B$1:$B$616,0), MATCH(AM$32,'Mapping cadres'!$B$1:$Z$1,0))</f>
        <v>0</v>
      </c>
      <c r="AN603" s="226">
        <f>INDEX('Uganda workforce data - raw'!$A$4:$F$619,MATCH($B603, 'Uganda workforce data - raw'!$B$4:$B$619,0), MATCH("Filled Female",'Uganda workforce data - raw'!$A$4:$F$4,0))*INDEX('Mapping cadres'!$B$1:$Z$616,MATCH($B603, 'Mapping cadres'!$B$1:$B$616,0), MATCH(AN$32,'Mapping cadres'!$B$1:$Z$1,0))</f>
        <v>0</v>
      </c>
      <c r="AO603" s="226">
        <f>INDEX('Uganda workforce data - raw'!$A$4:$F$619,MATCH($B603, 'Uganda workforce data - raw'!$B$4:$B$619,0), MATCH("Filled Female",'Uganda workforce data - raw'!$A$4:$F$4,0))*INDEX('Mapping cadres'!$B$1:$Z$616,MATCH($B603, 'Mapping cadres'!$B$1:$B$616,0), MATCH(AO$32,'Mapping cadres'!$B$1:$Z$1,0))</f>
        <v>0</v>
      </c>
      <c r="AP603" s="226">
        <f>INDEX('Uganda workforce data - raw'!$A$4:$F$619,MATCH($B603, 'Uganda workforce data - raw'!$B$4:$B$619,0), MATCH("Filled Female",'Uganda workforce data - raw'!$A$4:$F$4,0))*INDEX('Mapping cadres'!$B$1:$Z$616,MATCH($B603, 'Mapping cadres'!$B$1:$B$616,0), MATCH(AP$32,'Mapping cadres'!$B$1:$Z$1,0))</f>
        <v>0</v>
      </c>
      <c r="AQ603" s="226">
        <f>INDEX('Uganda workforce data - raw'!$A$4:$F$619,MATCH($B603, 'Uganda workforce data - raw'!$B$4:$B$619,0), MATCH("Filled Female",'Uganda workforce data - raw'!$A$4:$F$4,0))*INDEX('Mapping cadres'!$B$1:$Z$616,MATCH($B603, 'Mapping cadres'!$B$1:$B$616,0), MATCH(AQ$32,'Mapping cadres'!$B$1:$Z$1,0))</f>
        <v>0</v>
      </c>
      <c r="AR603" s="226">
        <f>INDEX('Uganda workforce data - raw'!$A$4:$F$619,MATCH($B603, 'Uganda workforce data - raw'!$B$4:$B$619,0), MATCH("Filled Female",'Uganda workforce data - raw'!$A$4:$F$4,0))*INDEX('Mapping cadres'!$B$1:$Z$616,MATCH($B603, 'Mapping cadres'!$B$1:$B$616,0), MATCH(AR$32,'Mapping cadres'!$B$1:$Z$1,0))</f>
        <v>0</v>
      </c>
      <c r="AS603" s="226">
        <f>INDEX('Uganda workforce data - raw'!$A$4:$F$619,MATCH($B603, 'Uganda workforce data - raw'!$B$4:$B$619,0), MATCH("Filled Female",'Uganda workforce data - raw'!$A$4:$F$4,0))*INDEX('Mapping cadres'!$B$1:$Z$616,MATCH($B603, 'Mapping cadres'!$B$1:$B$616,0), MATCH(AS$32,'Mapping cadres'!$B$1:$Z$1,0))</f>
        <v>0</v>
      </c>
      <c r="AT603" s="226">
        <f>INDEX('Uganda workforce data - raw'!$A$4:$F$619,MATCH($B603, 'Uganda workforce data - raw'!$B$4:$B$619,0), MATCH("Filled Female",'Uganda workforce data - raw'!$A$4:$F$4,0))*INDEX('Mapping cadres'!$B$1:$Z$616,MATCH($B603, 'Mapping cadres'!$B$1:$B$616,0), MATCH(AT$32,'Mapping cadres'!$B$1:$Z$1,0))</f>
        <v>0</v>
      </c>
      <c r="AU603" s="226">
        <f>INDEX('Uganda workforce data - raw'!$A$4:$F$619,MATCH($B603, 'Uganda workforce data - raw'!$B$4:$B$619,0), MATCH("Filled Female",'Uganda workforce data - raw'!$A$4:$F$4,0))*INDEX('Mapping cadres'!$B$1:$Z$616,MATCH($B603, 'Mapping cadres'!$B$1:$B$616,0), MATCH(AU$32,'Mapping cadres'!$B$1:$Z$1,0))</f>
        <v>0</v>
      </c>
      <c r="AV603" s="226">
        <f>INDEX('Uganda workforce data - raw'!$A$4:$F$619,MATCH($B603, 'Uganda workforce data - raw'!$B$4:$B$619,0), MATCH("Filled Female",'Uganda workforce data - raw'!$A$4:$F$4,0))*INDEX('Mapping cadres'!$B$1:$Z$616,MATCH($B603, 'Mapping cadres'!$B$1:$B$616,0), MATCH(AV$32,'Mapping cadres'!$B$1:$Z$1,0))</f>
        <v>0</v>
      </c>
      <c r="AW603" s="226">
        <f>INDEX('Uganda workforce data - raw'!$A$4:$F$619,MATCH($B603, 'Uganda workforce data - raw'!$B$4:$B$619,0), MATCH("Filled Female",'Uganda workforce data - raw'!$A$4:$F$4,0))*INDEX('Mapping cadres'!$B$1:$Z$616,MATCH($B603, 'Mapping cadres'!$B$1:$B$616,0), MATCH(AW$32,'Mapping cadres'!$B$1:$Z$1,0))</f>
        <v>0</v>
      </c>
      <c r="AX603" s="226">
        <f>INDEX('Uganda workforce data - raw'!$A$4:$F$619,MATCH($B603, 'Uganda workforce data - raw'!$B$4:$B$619,0), MATCH("Filled Female",'Uganda workforce data - raw'!$A$4:$F$4,0))*INDEX('Mapping cadres'!$B$1:$Z$616,MATCH($B603, 'Mapping cadres'!$B$1:$B$616,0), MATCH(AX$32,'Mapping cadres'!$B$1:$Z$1,0))</f>
        <v>0</v>
      </c>
      <c r="AY603" s="226">
        <f t="shared" si="197"/>
        <v>643</v>
      </c>
      <c r="AZ603" s="226">
        <f t="shared" si="198"/>
        <v>0</v>
      </c>
      <c r="BA603" s="226">
        <f t="shared" si="199"/>
        <v>0</v>
      </c>
      <c r="BB603" s="226">
        <f t="shared" si="200"/>
        <v>0</v>
      </c>
      <c r="BC603" s="226">
        <f t="shared" si="201"/>
        <v>0</v>
      </c>
      <c r="BD603" s="226">
        <f t="shared" si="202"/>
        <v>0</v>
      </c>
      <c r="BE603" s="226">
        <f t="shared" si="203"/>
        <v>0</v>
      </c>
      <c r="BF603" s="226">
        <f t="shared" si="204"/>
        <v>0</v>
      </c>
      <c r="BG603" s="226">
        <f t="shared" si="205"/>
        <v>0</v>
      </c>
      <c r="BH603" s="226">
        <f t="shared" si="206"/>
        <v>0</v>
      </c>
      <c r="BI603" s="226">
        <f t="shared" si="207"/>
        <v>0</v>
      </c>
      <c r="BJ603" s="226">
        <f t="shared" si="208"/>
        <v>0</v>
      </c>
      <c r="BK603" s="226">
        <f t="shared" si="209"/>
        <v>0</v>
      </c>
      <c r="BL603" s="226">
        <f t="shared" si="210"/>
        <v>0</v>
      </c>
      <c r="BM603" s="226">
        <f t="shared" si="211"/>
        <v>0</v>
      </c>
      <c r="BN603" s="226">
        <f t="shared" si="212"/>
        <v>0</v>
      </c>
      <c r="BO603" s="226">
        <f t="shared" si="213"/>
        <v>0</v>
      </c>
      <c r="BP603" s="226">
        <f t="shared" si="214"/>
        <v>0</v>
      </c>
      <c r="BQ603" s="226">
        <f t="shared" si="215"/>
        <v>0</v>
      </c>
      <c r="BR603" s="226">
        <f t="shared" si="216"/>
        <v>0</v>
      </c>
      <c r="BS603" s="226">
        <f t="shared" si="217"/>
        <v>0</v>
      </c>
      <c r="BT603" s="226">
        <f t="shared" si="218"/>
        <v>0</v>
      </c>
      <c r="BU603" s="226">
        <f t="shared" si="219"/>
        <v>0</v>
      </c>
      <c r="BV603" s="226">
        <f t="shared" si="220"/>
        <v>0</v>
      </c>
    </row>
    <row r="604" spans="1:74">
      <c r="A604" s="226">
        <v>572</v>
      </c>
      <c r="B604" s="226" t="s">
        <v>1869</v>
      </c>
      <c r="C604" s="226">
        <f>INDEX('Uganda workforce data - raw'!$A$4:$F$619,MATCH($B604, 'Uganda workforce data - raw'!$B$4:$B$619,0), MATCH("Filled Male",'Uganda workforce data - raw'!$A$4:$F$4,0))*INDEX('Mapping cadres'!$B$1:$Z$616,MATCH($B604, 'Mapping cadres'!$B$1:$B$616,0), MATCH(C$32,'Mapping cadres'!$B$1:$Z$1,0))</f>
        <v>1</v>
      </c>
      <c r="D604" s="226">
        <f>INDEX('Uganda workforce data - raw'!$A$4:$F$619,MATCH($B604, 'Uganda workforce data - raw'!$B$4:$B$619,0), MATCH("Filled Male",'Uganda workforce data - raw'!$A$4:$F$4,0))*INDEX('Mapping cadres'!$B$1:$Z$616,MATCH($B604, 'Mapping cadres'!$B$1:$B$616,0), MATCH(D$32,'Mapping cadres'!$B$1:$Z$1,0))</f>
        <v>0</v>
      </c>
      <c r="E604" s="226">
        <f>INDEX('Uganda workforce data - raw'!$A$4:$F$619,MATCH($B604, 'Uganda workforce data - raw'!$B$4:$B$619,0), MATCH("Filled Male",'Uganda workforce data - raw'!$A$4:$F$4,0))*INDEX('Mapping cadres'!$B$1:$Z$616,MATCH($B604, 'Mapping cadres'!$B$1:$B$616,0), MATCH(E$32,'Mapping cadres'!$B$1:$Z$1,0))</f>
        <v>0</v>
      </c>
      <c r="F604" s="226">
        <f>INDEX('Uganda workforce data - raw'!$A$4:$F$619,MATCH($B604, 'Uganda workforce data - raw'!$B$4:$B$619,0), MATCH("Filled Male",'Uganda workforce data - raw'!$A$4:$F$4,0))*INDEX('Mapping cadres'!$B$1:$Z$616,MATCH($B604, 'Mapping cadres'!$B$1:$B$616,0), MATCH(F$32,'Mapping cadres'!$B$1:$Z$1,0))</f>
        <v>0</v>
      </c>
      <c r="G604" s="226">
        <f>INDEX('Uganda workforce data - raw'!$A$4:$F$619,MATCH($B604, 'Uganda workforce data - raw'!$B$4:$B$619,0), MATCH("Filled Male",'Uganda workforce data - raw'!$A$4:$F$4,0))*INDEX('Mapping cadres'!$B$1:$Z$616,MATCH($B604, 'Mapping cadres'!$B$1:$B$616,0), MATCH(G$32,'Mapping cadres'!$B$1:$Z$1,0))</f>
        <v>0</v>
      </c>
      <c r="H604" s="226">
        <f>INDEX('Uganda workforce data - raw'!$A$4:$F$619,MATCH($B604, 'Uganda workforce data - raw'!$B$4:$B$619,0), MATCH("Filled Male",'Uganda workforce data - raw'!$A$4:$F$4,0))*INDEX('Mapping cadres'!$B$1:$Z$616,MATCH($B604, 'Mapping cadres'!$B$1:$B$616,0), MATCH(H$32,'Mapping cadres'!$B$1:$Z$1,0))</f>
        <v>0</v>
      </c>
      <c r="I604" s="226">
        <f>INDEX('Uganda workforce data - raw'!$A$4:$F$619,MATCH($B604, 'Uganda workforce data - raw'!$B$4:$B$619,0), MATCH("Filled Male",'Uganda workforce data - raw'!$A$4:$F$4,0))*INDEX('Mapping cadres'!$B$1:$Z$616,MATCH($B604, 'Mapping cadres'!$B$1:$B$616,0), MATCH(I$32,'Mapping cadres'!$B$1:$Z$1,0))</f>
        <v>0</v>
      </c>
      <c r="J604" s="226">
        <f>INDEX('Uganda workforce data - raw'!$A$4:$F$619,MATCH($B604, 'Uganda workforce data - raw'!$B$4:$B$619,0), MATCH("Filled Male",'Uganda workforce data - raw'!$A$4:$F$4,0))*INDEX('Mapping cadres'!$B$1:$Z$616,MATCH($B604, 'Mapping cadres'!$B$1:$B$616,0), MATCH(J$32,'Mapping cadres'!$B$1:$Z$1,0))</f>
        <v>0</v>
      </c>
      <c r="K604" s="226">
        <f>INDEX('Uganda workforce data - raw'!$A$4:$F$619,MATCH($B604, 'Uganda workforce data - raw'!$B$4:$B$619,0), MATCH("Filled Male",'Uganda workforce data - raw'!$A$4:$F$4,0))*INDEX('Mapping cadres'!$B$1:$Z$616,MATCH($B604, 'Mapping cadres'!$B$1:$B$616,0), MATCH(K$32,'Mapping cadres'!$B$1:$Z$1,0))</f>
        <v>0</v>
      </c>
      <c r="L604" s="226">
        <f>INDEX('Uganda workforce data - raw'!$A$4:$F$619,MATCH($B604, 'Uganda workforce data - raw'!$B$4:$B$619,0), MATCH("Filled Male",'Uganda workforce data - raw'!$A$4:$F$4,0))*INDEX('Mapping cadres'!$B$1:$Z$616,MATCH($B604, 'Mapping cadres'!$B$1:$B$616,0), MATCH(L$32,'Mapping cadres'!$B$1:$Z$1,0))</f>
        <v>0</v>
      </c>
      <c r="M604" s="226">
        <f>INDEX('Uganda workforce data - raw'!$A$4:$F$619,MATCH($B604, 'Uganda workforce data - raw'!$B$4:$B$619,0), MATCH("Filled Male",'Uganda workforce data - raw'!$A$4:$F$4,0))*INDEX('Mapping cadres'!$B$1:$Z$616,MATCH($B604, 'Mapping cadres'!$B$1:$B$616,0), MATCH(M$32,'Mapping cadres'!$B$1:$Z$1,0))</f>
        <v>0</v>
      </c>
      <c r="N604" s="226">
        <f>INDEX('Uganda workforce data - raw'!$A$4:$F$619,MATCH($B604, 'Uganda workforce data - raw'!$B$4:$B$619,0), MATCH("Filled Male",'Uganda workforce data - raw'!$A$4:$F$4,0))*INDEX('Mapping cadres'!$B$1:$Z$616,MATCH($B604, 'Mapping cadres'!$B$1:$B$616,0), MATCH(N$32,'Mapping cadres'!$B$1:$Z$1,0))</f>
        <v>0</v>
      </c>
      <c r="O604" s="226">
        <f>INDEX('Uganda workforce data - raw'!$A$4:$F$619,MATCH($B604, 'Uganda workforce data - raw'!$B$4:$B$619,0), MATCH("Filled Male",'Uganda workforce data - raw'!$A$4:$F$4,0))*INDEX('Mapping cadres'!$B$1:$Z$616,MATCH($B604, 'Mapping cadres'!$B$1:$B$616,0), MATCH(O$32,'Mapping cadres'!$B$1:$Z$1,0))</f>
        <v>0</v>
      </c>
      <c r="P604" s="226">
        <f>INDEX('Uganda workforce data - raw'!$A$4:$F$619,MATCH($B604, 'Uganda workforce data - raw'!$B$4:$B$619,0), MATCH("Filled Male",'Uganda workforce data - raw'!$A$4:$F$4,0))*INDEX('Mapping cadres'!$B$1:$Z$616,MATCH($B604, 'Mapping cadres'!$B$1:$B$616,0), MATCH(P$32,'Mapping cadres'!$B$1:$Z$1,0))</f>
        <v>0</v>
      </c>
      <c r="Q604" s="226">
        <f>INDEX('Uganda workforce data - raw'!$A$4:$F$619,MATCH($B604, 'Uganda workforce data - raw'!$B$4:$B$619,0), MATCH("Filled Male",'Uganda workforce data - raw'!$A$4:$F$4,0))*INDEX('Mapping cadres'!$B$1:$Z$616,MATCH($B604, 'Mapping cadres'!$B$1:$B$616,0), MATCH(Q$32,'Mapping cadres'!$B$1:$Z$1,0))</f>
        <v>0</v>
      </c>
      <c r="R604" s="226">
        <f>INDEX('Uganda workforce data - raw'!$A$4:$F$619,MATCH($B604, 'Uganda workforce data - raw'!$B$4:$B$619,0), MATCH("Filled Male",'Uganda workforce data - raw'!$A$4:$F$4,0))*INDEX('Mapping cadres'!$B$1:$Z$616,MATCH($B604, 'Mapping cadres'!$B$1:$B$616,0), MATCH(R$32,'Mapping cadres'!$B$1:$Z$1,0))</f>
        <v>0</v>
      </c>
      <c r="S604" s="226">
        <f>INDEX('Uganda workforce data - raw'!$A$4:$F$619,MATCH($B604, 'Uganda workforce data - raw'!$B$4:$B$619,0), MATCH("Filled Male",'Uganda workforce data - raw'!$A$4:$F$4,0))*INDEX('Mapping cadres'!$B$1:$Z$616,MATCH($B604, 'Mapping cadres'!$B$1:$B$616,0), MATCH(S$32,'Mapping cadres'!$B$1:$Z$1,0))</f>
        <v>0</v>
      </c>
      <c r="T604" s="226">
        <f>INDEX('Uganda workforce data - raw'!$A$4:$F$619,MATCH($B604, 'Uganda workforce data - raw'!$B$4:$B$619,0), MATCH("Filled Male",'Uganda workforce data - raw'!$A$4:$F$4,0))*INDEX('Mapping cadres'!$B$1:$Z$616,MATCH($B604, 'Mapping cadres'!$B$1:$B$616,0), MATCH(T$32,'Mapping cadres'!$B$1:$Z$1,0))</f>
        <v>0</v>
      </c>
      <c r="U604" s="226">
        <f>INDEX('Uganda workforce data - raw'!$A$4:$F$619,MATCH($B604, 'Uganda workforce data - raw'!$B$4:$B$619,0), MATCH("Filled Male",'Uganda workforce data - raw'!$A$4:$F$4,0))*INDEX('Mapping cadres'!$B$1:$Z$616,MATCH($B604, 'Mapping cadres'!$B$1:$B$616,0), MATCH(U$32,'Mapping cadres'!$B$1:$Z$1,0))</f>
        <v>0</v>
      </c>
      <c r="V604" s="226">
        <f>INDEX('Uganda workforce data - raw'!$A$4:$F$619,MATCH($B604, 'Uganda workforce data - raw'!$B$4:$B$619,0), MATCH("Filled Male",'Uganda workforce data - raw'!$A$4:$F$4,0))*INDEX('Mapping cadres'!$B$1:$Z$616,MATCH($B604, 'Mapping cadres'!$B$1:$B$616,0), MATCH(V$32,'Mapping cadres'!$B$1:$Z$1,0))</f>
        <v>0</v>
      </c>
      <c r="W604" s="226">
        <f>INDEX('Uganda workforce data - raw'!$A$4:$F$619,MATCH($B604, 'Uganda workforce data - raw'!$B$4:$B$619,0), MATCH("Filled Male",'Uganda workforce data - raw'!$A$4:$F$4,0))*INDEX('Mapping cadres'!$B$1:$Z$616,MATCH($B604, 'Mapping cadres'!$B$1:$B$616,0), MATCH(W$32,'Mapping cadres'!$B$1:$Z$1,0))</f>
        <v>0</v>
      </c>
      <c r="X604" s="226">
        <f>INDEX('Uganda workforce data - raw'!$A$4:$F$619,MATCH($B604, 'Uganda workforce data - raw'!$B$4:$B$619,0), MATCH("Filled Male",'Uganda workforce data - raw'!$A$4:$F$4,0))*INDEX('Mapping cadres'!$B$1:$Z$616,MATCH($B604, 'Mapping cadres'!$B$1:$B$616,0), MATCH(X$32,'Mapping cadres'!$B$1:$Z$1,0))</f>
        <v>0</v>
      </c>
      <c r="Y604" s="226">
        <f>INDEX('Uganda workforce data - raw'!$A$4:$F$619,MATCH($B604, 'Uganda workforce data - raw'!$B$4:$B$619,0), MATCH("Filled Male",'Uganda workforce data - raw'!$A$4:$F$4,0))*INDEX('Mapping cadres'!$B$1:$Z$616,MATCH($B604, 'Mapping cadres'!$B$1:$B$616,0), MATCH(Y$32,'Mapping cadres'!$B$1:$Z$1,0))</f>
        <v>0</v>
      </c>
      <c r="Z604" s="226">
        <f>INDEX('Uganda workforce data - raw'!$A$4:$F$619,MATCH($B604, 'Uganda workforce data - raw'!$B$4:$B$619,0), MATCH("Filled Male",'Uganda workforce data - raw'!$A$4:$F$4,0))*INDEX('Mapping cadres'!$B$1:$Z$616,MATCH($B604, 'Mapping cadres'!$B$1:$B$616,0), MATCH(Z$32,'Mapping cadres'!$B$1:$Z$1,0))</f>
        <v>0</v>
      </c>
      <c r="AA604" s="226">
        <f>INDEX('Uganda workforce data - raw'!$A$4:$F$619,MATCH($B604, 'Uganda workforce data - raw'!$B$4:$B$619,0), MATCH("Filled Female",'Uganda workforce data - raw'!$A$4:$F$4,0))*INDEX('Mapping cadres'!$B$1:$Z$616,MATCH($B604, 'Mapping cadres'!$B$1:$B$616,0), MATCH(AA$32,'Mapping cadres'!$B$1:$Z$1,0))</f>
        <v>0</v>
      </c>
      <c r="AB604" s="226">
        <f>INDEX('Uganda workforce data - raw'!$A$4:$F$619,MATCH($B604, 'Uganda workforce data - raw'!$B$4:$B$619,0), MATCH("Filled Female",'Uganda workforce data - raw'!$A$4:$F$4,0))*INDEX('Mapping cadres'!$B$1:$Z$616,MATCH($B604, 'Mapping cadres'!$B$1:$B$616,0), MATCH(AB$32,'Mapping cadres'!$B$1:$Z$1,0))</f>
        <v>0</v>
      </c>
      <c r="AC604" s="226">
        <f>INDEX('Uganda workforce data - raw'!$A$4:$F$619,MATCH($B604, 'Uganda workforce data - raw'!$B$4:$B$619,0), MATCH("Filled Female",'Uganda workforce data - raw'!$A$4:$F$4,0))*INDEX('Mapping cadres'!$B$1:$Z$616,MATCH($B604, 'Mapping cadres'!$B$1:$B$616,0), MATCH(AC$32,'Mapping cadres'!$B$1:$Z$1,0))</f>
        <v>0</v>
      </c>
      <c r="AD604" s="226">
        <f>INDEX('Uganda workforce data - raw'!$A$4:$F$619,MATCH($B604, 'Uganda workforce data - raw'!$B$4:$B$619,0), MATCH("Filled Female",'Uganda workforce data - raw'!$A$4:$F$4,0))*INDEX('Mapping cadres'!$B$1:$Z$616,MATCH($B604, 'Mapping cadres'!$B$1:$B$616,0), MATCH(AD$32,'Mapping cadres'!$B$1:$Z$1,0))</f>
        <v>0</v>
      </c>
      <c r="AE604" s="226">
        <f>INDEX('Uganda workforce data - raw'!$A$4:$F$619,MATCH($B604, 'Uganda workforce data - raw'!$B$4:$B$619,0), MATCH("Filled Female",'Uganda workforce data - raw'!$A$4:$F$4,0))*INDEX('Mapping cadres'!$B$1:$Z$616,MATCH($B604, 'Mapping cadres'!$B$1:$B$616,0), MATCH(AE$32,'Mapping cadres'!$B$1:$Z$1,0))</f>
        <v>0</v>
      </c>
      <c r="AF604" s="226">
        <f>INDEX('Uganda workforce data - raw'!$A$4:$F$619,MATCH($B604, 'Uganda workforce data - raw'!$B$4:$B$619,0), MATCH("Filled Female",'Uganda workforce data - raw'!$A$4:$F$4,0))*INDEX('Mapping cadres'!$B$1:$Z$616,MATCH($B604, 'Mapping cadres'!$B$1:$B$616,0), MATCH(AF$32,'Mapping cadres'!$B$1:$Z$1,0))</f>
        <v>0</v>
      </c>
      <c r="AG604" s="226">
        <f>INDEX('Uganda workforce data - raw'!$A$4:$F$619,MATCH($B604, 'Uganda workforce data - raw'!$B$4:$B$619,0), MATCH("Filled Female",'Uganda workforce data - raw'!$A$4:$F$4,0))*INDEX('Mapping cadres'!$B$1:$Z$616,MATCH($B604, 'Mapping cadres'!$B$1:$B$616,0), MATCH(AG$32,'Mapping cadres'!$B$1:$Z$1,0))</f>
        <v>0</v>
      </c>
      <c r="AH604" s="226">
        <f>INDEX('Uganda workforce data - raw'!$A$4:$F$619,MATCH($B604, 'Uganda workforce data - raw'!$B$4:$B$619,0), MATCH("Filled Female",'Uganda workforce data - raw'!$A$4:$F$4,0))*INDEX('Mapping cadres'!$B$1:$Z$616,MATCH($B604, 'Mapping cadres'!$B$1:$B$616,0), MATCH(AH$32,'Mapping cadres'!$B$1:$Z$1,0))</f>
        <v>0</v>
      </c>
      <c r="AI604" s="226">
        <f>INDEX('Uganda workforce data - raw'!$A$4:$F$619,MATCH($B604, 'Uganda workforce data - raw'!$B$4:$B$619,0), MATCH("Filled Female",'Uganda workforce data - raw'!$A$4:$F$4,0))*INDEX('Mapping cadres'!$B$1:$Z$616,MATCH($B604, 'Mapping cadres'!$B$1:$B$616,0), MATCH(AI$32,'Mapping cadres'!$B$1:$Z$1,0))</f>
        <v>0</v>
      </c>
      <c r="AJ604" s="226">
        <f>INDEX('Uganda workforce data - raw'!$A$4:$F$619,MATCH($B604, 'Uganda workforce data - raw'!$B$4:$B$619,0), MATCH("Filled Female",'Uganda workforce data - raw'!$A$4:$F$4,0))*INDEX('Mapping cadres'!$B$1:$Z$616,MATCH($B604, 'Mapping cadres'!$B$1:$B$616,0), MATCH(AJ$32,'Mapping cadres'!$B$1:$Z$1,0))</f>
        <v>0</v>
      </c>
      <c r="AK604" s="226">
        <f>INDEX('Uganda workforce data - raw'!$A$4:$F$619,MATCH($B604, 'Uganda workforce data - raw'!$B$4:$B$619,0), MATCH("Filled Female",'Uganda workforce data - raw'!$A$4:$F$4,0))*INDEX('Mapping cadres'!$B$1:$Z$616,MATCH($B604, 'Mapping cadres'!$B$1:$B$616,0), MATCH(AK$32,'Mapping cadres'!$B$1:$Z$1,0))</f>
        <v>0</v>
      </c>
      <c r="AL604" s="226">
        <f>INDEX('Uganda workforce data - raw'!$A$4:$F$619,MATCH($B604, 'Uganda workforce data - raw'!$B$4:$B$619,0), MATCH("Filled Female",'Uganda workforce data - raw'!$A$4:$F$4,0))*INDEX('Mapping cadres'!$B$1:$Z$616,MATCH($B604, 'Mapping cadres'!$B$1:$B$616,0), MATCH(AL$32,'Mapping cadres'!$B$1:$Z$1,0))</f>
        <v>0</v>
      </c>
      <c r="AM604" s="226">
        <f>INDEX('Uganda workforce data - raw'!$A$4:$F$619,MATCH($B604, 'Uganda workforce data - raw'!$B$4:$B$619,0), MATCH("Filled Female",'Uganda workforce data - raw'!$A$4:$F$4,0))*INDEX('Mapping cadres'!$B$1:$Z$616,MATCH($B604, 'Mapping cadres'!$B$1:$B$616,0), MATCH(AM$32,'Mapping cadres'!$B$1:$Z$1,0))</f>
        <v>0</v>
      </c>
      <c r="AN604" s="226">
        <f>INDEX('Uganda workforce data - raw'!$A$4:$F$619,MATCH($B604, 'Uganda workforce data - raw'!$B$4:$B$619,0), MATCH("Filled Female",'Uganda workforce data - raw'!$A$4:$F$4,0))*INDEX('Mapping cadres'!$B$1:$Z$616,MATCH($B604, 'Mapping cadres'!$B$1:$B$616,0), MATCH(AN$32,'Mapping cadres'!$B$1:$Z$1,0))</f>
        <v>0</v>
      </c>
      <c r="AO604" s="226">
        <f>INDEX('Uganda workforce data - raw'!$A$4:$F$619,MATCH($B604, 'Uganda workforce data - raw'!$B$4:$B$619,0), MATCH("Filled Female",'Uganda workforce data - raw'!$A$4:$F$4,0))*INDEX('Mapping cadres'!$B$1:$Z$616,MATCH($B604, 'Mapping cadres'!$B$1:$B$616,0), MATCH(AO$32,'Mapping cadres'!$B$1:$Z$1,0))</f>
        <v>0</v>
      </c>
      <c r="AP604" s="226">
        <f>INDEX('Uganda workforce data - raw'!$A$4:$F$619,MATCH($B604, 'Uganda workforce data - raw'!$B$4:$B$619,0), MATCH("Filled Female",'Uganda workforce data - raw'!$A$4:$F$4,0))*INDEX('Mapping cadres'!$B$1:$Z$616,MATCH($B604, 'Mapping cadres'!$B$1:$B$616,0), MATCH(AP$32,'Mapping cadres'!$B$1:$Z$1,0))</f>
        <v>0</v>
      </c>
      <c r="AQ604" s="226">
        <f>INDEX('Uganda workforce data - raw'!$A$4:$F$619,MATCH($B604, 'Uganda workforce data - raw'!$B$4:$B$619,0), MATCH("Filled Female",'Uganda workforce data - raw'!$A$4:$F$4,0))*INDEX('Mapping cadres'!$B$1:$Z$616,MATCH($B604, 'Mapping cadres'!$B$1:$B$616,0), MATCH(AQ$32,'Mapping cadres'!$B$1:$Z$1,0))</f>
        <v>0</v>
      </c>
      <c r="AR604" s="226">
        <f>INDEX('Uganda workforce data - raw'!$A$4:$F$619,MATCH($B604, 'Uganda workforce data - raw'!$B$4:$B$619,0), MATCH("Filled Female",'Uganda workforce data - raw'!$A$4:$F$4,0))*INDEX('Mapping cadres'!$B$1:$Z$616,MATCH($B604, 'Mapping cadres'!$B$1:$B$616,0), MATCH(AR$32,'Mapping cadres'!$B$1:$Z$1,0))</f>
        <v>0</v>
      </c>
      <c r="AS604" s="226">
        <f>INDEX('Uganda workforce data - raw'!$A$4:$F$619,MATCH($B604, 'Uganda workforce data - raw'!$B$4:$B$619,0), MATCH("Filled Female",'Uganda workforce data - raw'!$A$4:$F$4,0))*INDEX('Mapping cadres'!$B$1:$Z$616,MATCH($B604, 'Mapping cadres'!$B$1:$B$616,0), MATCH(AS$32,'Mapping cadres'!$B$1:$Z$1,0))</f>
        <v>0</v>
      </c>
      <c r="AT604" s="226">
        <f>INDEX('Uganda workforce data - raw'!$A$4:$F$619,MATCH($B604, 'Uganda workforce data - raw'!$B$4:$B$619,0), MATCH("Filled Female",'Uganda workforce data - raw'!$A$4:$F$4,0))*INDEX('Mapping cadres'!$B$1:$Z$616,MATCH($B604, 'Mapping cadres'!$B$1:$B$616,0), MATCH(AT$32,'Mapping cadres'!$B$1:$Z$1,0))</f>
        <v>0</v>
      </c>
      <c r="AU604" s="226">
        <f>INDEX('Uganda workforce data - raw'!$A$4:$F$619,MATCH($B604, 'Uganda workforce data - raw'!$B$4:$B$619,0), MATCH("Filled Female",'Uganda workforce data - raw'!$A$4:$F$4,0))*INDEX('Mapping cadres'!$B$1:$Z$616,MATCH($B604, 'Mapping cadres'!$B$1:$B$616,0), MATCH(AU$32,'Mapping cadres'!$B$1:$Z$1,0))</f>
        <v>0</v>
      </c>
      <c r="AV604" s="226">
        <f>INDEX('Uganda workforce data - raw'!$A$4:$F$619,MATCH($B604, 'Uganda workforce data - raw'!$B$4:$B$619,0), MATCH("Filled Female",'Uganda workforce data - raw'!$A$4:$F$4,0))*INDEX('Mapping cadres'!$B$1:$Z$616,MATCH($B604, 'Mapping cadres'!$B$1:$B$616,0), MATCH(AV$32,'Mapping cadres'!$B$1:$Z$1,0))</f>
        <v>0</v>
      </c>
      <c r="AW604" s="226">
        <f>INDEX('Uganda workforce data - raw'!$A$4:$F$619,MATCH($B604, 'Uganda workforce data - raw'!$B$4:$B$619,0), MATCH("Filled Female",'Uganda workforce data - raw'!$A$4:$F$4,0))*INDEX('Mapping cadres'!$B$1:$Z$616,MATCH($B604, 'Mapping cadres'!$B$1:$B$616,0), MATCH(AW$32,'Mapping cadres'!$B$1:$Z$1,0))</f>
        <v>0</v>
      </c>
      <c r="AX604" s="226">
        <f>INDEX('Uganda workforce data - raw'!$A$4:$F$619,MATCH($B604, 'Uganda workforce data - raw'!$B$4:$B$619,0), MATCH("Filled Female",'Uganda workforce data - raw'!$A$4:$F$4,0))*INDEX('Mapping cadres'!$B$1:$Z$616,MATCH($B604, 'Mapping cadres'!$B$1:$B$616,0), MATCH(AX$32,'Mapping cadres'!$B$1:$Z$1,0))</f>
        <v>0</v>
      </c>
      <c r="AY604" s="226">
        <f t="shared" si="197"/>
        <v>1</v>
      </c>
      <c r="AZ604" s="226">
        <f t="shared" si="198"/>
        <v>0</v>
      </c>
      <c r="BA604" s="226">
        <f t="shared" si="199"/>
        <v>0</v>
      </c>
      <c r="BB604" s="226">
        <f t="shared" si="200"/>
        <v>0</v>
      </c>
      <c r="BC604" s="226">
        <f t="shared" si="201"/>
        <v>0</v>
      </c>
      <c r="BD604" s="226">
        <f t="shared" si="202"/>
        <v>0</v>
      </c>
      <c r="BE604" s="226">
        <f t="shared" si="203"/>
        <v>0</v>
      </c>
      <c r="BF604" s="226">
        <f t="shared" si="204"/>
        <v>0</v>
      </c>
      <c r="BG604" s="226">
        <f t="shared" si="205"/>
        <v>0</v>
      </c>
      <c r="BH604" s="226">
        <f t="shared" si="206"/>
        <v>0</v>
      </c>
      <c r="BI604" s="226">
        <f t="shared" si="207"/>
        <v>0</v>
      </c>
      <c r="BJ604" s="226">
        <f t="shared" si="208"/>
        <v>0</v>
      </c>
      <c r="BK604" s="226">
        <f t="shared" si="209"/>
        <v>0</v>
      </c>
      <c r="BL604" s="226">
        <f t="shared" si="210"/>
        <v>0</v>
      </c>
      <c r="BM604" s="226">
        <f t="shared" si="211"/>
        <v>0</v>
      </c>
      <c r="BN604" s="226">
        <f t="shared" si="212"/>
        <v>0</v>
      </c>
      <c r="BO604" s="226">
        <f t="shared" si="213"/>
        <v>0</v>
      </c>
      <c r="BP604" s="226">
        <f t="shared" si="214"/>
        <v>0</v>
      </c>
      <c r="BQ604" s="226">
        <f t="shared" si="215"/>
        <v>0</v>
      </c>
      <c r="BR604" s="226">
        <f t="shared" si="216"/>
        <v>0</v>
      </c>
      <c r="BS604" s="226">
        <f t="shared" si="217"/>
        <v>0</v>
      </c>
      <c r="BT604" s="226">
        <f t="shared" si="218"/>
        <v>0</v>
      </c>
      <c r="BU604" s="226">
        <f t="shared" si="219"/>
        <v>0</v>
      </c>
      <c r="BV604" s="226">
        <f t="shared" si="220"/>
        <v>0</v>
      </c>
    </row>
    <row r="605" spans="1:74">
      <c r="A605" s="226">
        <v>573</v>
      </c>
      <c r="B605" s="226" t="s">
        <v>1870</v>
      </c>
      <c r="C605" s="226">
        <f>INDEX('Uganda workforce data - raw'!$A$4:$F$619,MATCH($B605, 'Uganda workforce data - raw'!$B$4:$B$619,0), MATCH("Filled Male",'Uganda workforce data - raw'!$A$4:$F$4,0))*INDEX('Mapping cadres'!$B$1:$Z$616,MATCH($B605, 'Mapping cadres'!$B$1:$B$616,0), MATCH(C$32,'Mapping cadres'!$B$1:$Z$1,0))</f>
        <v>5</v>
      </c>
      <c r="D605" s="226">
        <f>INDEX('Uganda workforce data - raw'!$A$4:$F$619,MATCH($B605, 'Uganda workforce data - raw'!$B$4:$B$619,0), MATCH("Filled Male",'Uganda workforce data - raw'!$A$4:$F$4,0))*INDEX('Mapping cadres'!$B$1:$Z$616,MATCH($B605, 'Mapping cadres'!$B$1:$B$616,0), MATCH(D$32,'Mapping cadres'!$B$1:$Z$1,0))</f>
        <v>0</v>
      </c>
      <c r="E605" s="226">
        <f>INDEX('Uganda workforce data - raw'!$A$4:$F$619,MATCH($B605, 'Uganda workforce data - raw'!$B$4:$B$619,0), MATCH("Filled Male",'Uganda workforce data - raw'!$A$4:$F$4,0))*INDEX('Mapping cadres'!$B$1:$Z$616,MATCH($B605, 'Mapping cadres'!$B$1:$B$616,0), MATCH(E$32,'Mapping cadres'!$B$1:$Z$1,0))</f>
        <v>0</v>
      </c>
      <c r="F605" s="226">
        <f>INDEX('Uganda workforce data - raw'!$A$4:$F$619,MATCH($B605, 'Uganda workforce data - raw'!$B$4:$B$619,0), MATCH("Filled Male",'Uganda workforce data - raw'!$A$4:$F$4,0))*INDEX('Mapping cadres'!$B$1:$Z$616,MATCH($B605, 'Mapping cadres'!$B$1:$B$616,0), MATCH(F$32,'Mapping cadres'!$B$1:$Z$1,0))</f>
        <v>0</v>
      </c>
      <c r="G605" s="226">
        <f>INDEX('Uganda workforce data - raw'!$A$4:$F$619,MATCH($B605, 'Uganda workforce data - raw'!$B$4:$B$619,0), MATCH("Filled Male",'Uganda workforce data - raw'!$A$4:$F$4,0))*INDEX('Mapping cadres'!$B$1:$Z$616,MATCH($B605, 'Mapping cadres'!$B$1:$B$616,0), MATCH(G$32,'Mapping cadres'!$B$1:$Z$1,0))</f>
        <v>0</v>
      </c>
      <c r="H605" s="226">
        <f>INDEX('Uganda workforce data - raw'!$A$4:$F$619,MATCH($B605, 'Uganda workforce data - raw'!$B$4:$B$619,0), MATCH("Filled Male",'Uganda workforce data - raw'!$A$4:$F$4,0))*INDEX('Mapping cadres'!$B$1:$Z$616,MATCH($B605, 'Mapping cadres'!$B$1:$B$616,0), MATCH(H$32,'Mapping cadres'!$B$1:$Z$1,0))</f>
        <v>0</v>
      </c>
      <c r="I605" s="226">
        <f>INDEX('Uganda workforce data - raw'!$A$4:$F$619,MATCH($B605, 'Uganda workforce data - raw'!$B$4:$B$619,0), MATCH("Filled Male",'Uganda workforce data - raw'!$A$4:$F$4,0))*INDEX('Mapping cadres'!$B$1:$Z$616,MATCH($B605, 'Mapping cadres'!$B$1:$B$616,0), MATCH(I$32,'Mapping cadres'!$B$1:$Z$1,0))</f>
        <v>0</v>
      </c>
      <c r="J605" s="226">
        <f>INDEX('Uganda workforce data - raw'!$A$4:$F$619,MATCH($B605, 'Uganda workforce data - raw'!$B$4:$B$619,0), MATCH("Filled Male",'Uganda workforce data - raw'!$A$4:$F$4,0))*INDEX('Mapping cadres'!$B$1:$Z$616,MATCH($B605, 'Mapping cadres'!$B$1:$B$616,0), MATCH(J$32,'Mapping cadres'!$B$1:$Z$1,0))</f>
        <v>0</v>
      </c>
      <c r="K605" s="226">
        <f>INDEX('Uganda workforce data - raw'!$A$4:$F$619,MATCH($B605, 'Uganda workforce data - raw'!$B$4:$B$619,0), MATCH("Filled Male",'Uganda workforce data - raw'!$A$4:$F$4,0))*INDEX('Mapping cadres'!$B$1:$Z$616,MATCH($B605, 'Mapping cadres'!$B$1:$B$616,0), MATCH(K$32,'Mapping cadres'!$B$1:$Z$1,0))</f>
        <v>0</v>
      </c>
      <c r="L605" s="226">
        <f>INDEX('Uganda workforce data - raw'!$A$4:$F$619,MATCH($B605, 'Uganda workforce data - raw'!$B$4:$B$619,0), MATCH("Filled Male",'Uganda workforce data - raw'!$A$4:$F$4,0))*INDEX('Mapping cadres'!$B$1:$Z$616,MATCH($B605, 'Mapping cadres'!$B$1:$B$616,0), MATCH(L$32,'Mapping cadres'!$B$1:$Z$1,0))</f>
        <v>0</v>
      </c>
      <c r="M605" s="226">
        <f>INDEX('Uganda workforce data - raw'!$A$4:$F$619,MATCH($B605, 'Uganda workforce data - raw'!$B$4:$B$619,0), MATCH("Filled Male",'Uganda workforce data - raw'!$A$4:$F$4,0))*INDEX('Mapping cadres'!$B$1:$Z$616,MATCH($B605, 'Mapping cadres'!$B$1:$B$616,0), MATCH(M$32,'Mapping cadres'!$B$1:$Z$1,0))</f>
        <v>0</v>
      </c>
      <c r="N605" s="226">
        <f>INDEX('Uganda workforce data - raw'!$A$4:$F$619,MATCH($B605, 'Uganda workforce data - raw'!$B$4:$B$619,0), MATCH("Filled Male",'Uganda workforce data - raw'!$A$4:$F$4,0))*INDEX('Mapping cadres'!$B$1:$Z$616,MATCH($B605, 'Mapping cadres'!$B$1:$B$616,0), MATCH(N$32,'Mapping cadres'!$B$1:$Z$1,0))</f>
        <v>0</v>
      </c>
      <c r="O605" s="226">
        <f>INDEX('Uganda workforce data - raw'!$A$4:$F$619,MATCH($B605, 'Uganda workforce data - raw'!$B$4:$B$619,0), MATCH("Filled Male",'Uganda workforce data - raw'!$A$4:$F$4,0))*INDEX('Mapping cadres'!$B$1:$Z$616,MATCH($B605, 'Mapping cadres'!$B$1:$B$616,0), MATCH(O$32,'Mapping cadres'!$B$1:$Z$1,0))</f>
        <v>0</v>
      </c>
      <c r="P605" s="226">
        <f>INDEX('Uganda workforce data - raw'!$A$4:$F$619,MATCH($B605, 'Uganda workforce data - raw'!$B$4:$B$619,0), MATCH("Filled Male",'Uganda workforce data - raw'!$A$4:$F$4,0))*INDEX('Mapping cadres'!$B$1:$Z$616,MATCH($B605, 'Mapping cadres'!$B$1:$B$616,0), MATCH(P$32,'Mapping cadres'!$B$1:$Z$1,0))</f>
        <v>0</v>
      </c>
      <c r="Q605" s="226">
        <f>INDEX('Uganda workforce data - raw'!$A$4:$F$619,MATCH($B605, 'Uganda workforce data - raw'!$B$4:$B$619,0), MATCH("Filled Male",'Uganda workforce data - raw'!$A$4:$F$4,0))*INDEX('Mapping cadres'!$B$1:$Z$616,MATCH($B605, 'Mapping cadres'!$B$1:$B$616,0), MATCH(Q$32,'Mapping cadres'!$B$1:$Z$1,0))</f>
        <v>0</v>
      </c>
      <c r="R605" s="226">
        <f>INDEX('Uganda workforce data - raw'!$A$4:$F$619,MATCH($B605, 'Uganda workforce data - raw'!$B$4:$B$619,0), MATCH("Filled Male",'Uganda workforce data - raw'!$A$4:$F$4,0))*INDEX('Mapping cadres'!$B$1:$Z$616,MATCH($B605, 'Mapping cadres'!$B$1:$B$616,0), MATCH(R$32,'Mapping cadres'!$B$1:$Z$1,0))</f>
        <v>0</v>
      </c>
      <c r="S605" s="226">
        <f>INDEX('Uganda workforce data - raw'!$A$4:$F$619,MATCH($B605, 'Uganda workforce data - raw'!$B$4:$B$619,0), MATCH("Filled Male",'Uganda workforce data - raw'!$A$4:$F$4,0))*INDEX('Mapping cadres'!$B$1:$Z$616,MATCH($B605, 'Mapping cadres'!$B$1:$B$616,0), MATCH(S$32,'Mapping cadres'!$B$1:$Z$1,0))</f>
        <v>0</v>
      </c>
      <c r="T605" s="226">
        <f>INDEX('Uganda workforce data - raw'!$A$4:$F$619,MATCH($B605, 'Uganda workforce data - raw'!$B$4:$B$619,0), MATCH("Filled Male",'Uganda workforce data - raw'!$A$4:$F$4,0))*INDEX('Mapping cadres'!$B$1:$Z$616,MATCH($B605, 'Mapping cadres'!$B$1:$B$616,0), MATCH(T$32,'Mapping cadres'!$B$1:$Z$1,0))</f>
        <v>0</v>
      </c>
      <c r="U605" s="226">
        <f>INDEX('Uganda workforce data - raw'!$A$4:$F$619,MATCH($B605, 'Uganda workforce data - raw'!$B$4:$B$619,0), MATCH("Filled Male",'Uganda workforce data - raw'!$A$4:$F$4,0))*INDEX('Mapping cadres'!$B$1:$Z$616,MATCH($B605, 'Mapping cadres'!$B$1:$B$616,0), MATCH(U$32,'Mapping cadres'!$B$1:$Z$1,0))</f>
        <v>0</v>
      </c>
      <c r="V605" s="226">
        <f>INDEX('Uganda workforce data - raw'!$A$4:$F$619,MATCH($B605, 'Uganda workforce data - raw'!$B$4:$B$619,0), MATCH("Filled Male",'Uganda workforce data - raw'!$A$4:$F$4,0))*INDEX('Mapping cadres'!$B$1:$Z$616,MATCH($B605, 'Mapping cadres'!$B$1:$B$616,0), MATCH(V$32,'Mapping cadres'!$B$1:$Z$1,0))</f>
        <v>0</v>
      </c>
      <c r="W605" s="226">
        <f>INDEX('Uganda workforce data - raw'!$A$4:$F$619,MATCH($B605, 'Uganda workforce data - raw'!$B$4:$B$619,0), MATCH("Filled Male",'Uganda workforce data - raw'!$A$4:$F$4,0))*INDEX('Mapping cadres'!$B$1:$Z$616,MATCH($B605, 'Mapping cadres'!$B$1:$B$616,0), MATCH(W$32,'Mapping cadres'!$B$1:$Z$1,0))</f>
        <v>0</v>
      </c>
      <c r="X605" s="226">
        <f>INDEX('Uganda workforce data - raw'!$A$4:$F$619,MATCH($B605, 'Uganda workforce data - raw'!$B$4:$B$619,0), MATCH("Filled Male",'Uganda workforce data - raw'!$A$4:$F$4,0))*INDEX('Mapping cadres'!$B$1:$Z$616,MATCH($B605, 'Mapping cadres'!$B$1:$B$616,0), MATCH(X$32,'Mapping cadres'!$B$1:$Z$1,0))</f>
        <v>0</v>
      </c>
      <c r="Y605" s="226">
        <f>INDEX('Uganda workforce data - raw'!$A$4:$F$619,MATCH($B605, 'Uganda workforce data - raw'!$B$4:$B$619,0), MATCH("Filled Male",'Uganda workforce data - raw'!$A$4:$F$4,0))*INDEX('Mapping cadres'!$B$1:$Z$616,MATCH($B605, 'Mapping cadres'!$B$1:$B$616,0), MATCH(Y$32,'Mapping cadres'!$B$1:$Z$1,0))</f>
        <v>0</v>
      </c>
      <c r="Z605" s="226">
        <f>INDEX('Uganda workforce data - raw'!$A$4:$F$619,MATCH($B605, 'Uganda workforce data - raw'!$B$4:$B$619,0), MATCH("Filled Male",'Uganda workforce data - raw'!$A$4:$F$4,0))*INDEX('Mapping cadres'!$B$1:$Z$616,MATCH($B605, 'Mapping cadres'!$B$1:$B$616,0), MATCH(Z$32,'Mapping cadres'!$B$1:$Z$1,0))</f>
        <v>0</v>
      </c>
      <c r="AA605" s="226">
        <f>INDEX('Uganda workforce data - raw'!$A$4:$F$619,MATCH($B605, 'Uganda workforce data - raw'!$B$4:$B$619,0), MATCH("Filled Female",'Uganda workforce data - raw'!$A$4:$F$4,0))*INDEX('Mapping cadres'!$B$1:$Z$616,MATCH($B605, 'Mapping cadres'!$B$1:$B$616,0), MATCH(AA$32,'Mapping cadres'!$B$1:$Z$1,0))</f>
        <v>0</v>
      </c>
      <c r="AB605" s="226">
        <f>INDEX('Uganda workforce data - raw'!$A$4:$F$619,MATCH($B605, 'Uganda workforce data - raw'!$B$4:$B$619,0), MATCH("Filled Female",'Uganda workforce data - raw'!$A$4:$F$4,0))*INDEX('Mapping cadres'!$B$1:$Z$616,MATCH($B605, 'Mapping cadres'!$B$1:$B$616,0), MATCH(AB$32,'Mapping cadres'!$B$1:$Z$1,0))</f>
        <v>0</v>
      </c>
      <c r="AC605" s="226">
        <f>INDEX('Uganda workforce data - raw'!$A$4:$F$619,MATCH($B605, 'Uganda workforce data - raw'!$B$4:$B$619,0), MATCH("Filled Female",'Uganda workforce data - raw'!$A$4:$F$4,0))*INDEX('Mapping cadres'!$B$1:$Z$616,MATCH($B605, 'Mapping cadres'!$B$1:$B$616,0), MATCH(AC$32,'Mapping cadres'!$B$1:$Z$1,0))</f>
        <v>0</v>
      </c>
      <c r="AD605" s="226">
        <f>INDEX('Uganda workforce data - raw'!$A$4:$F$619,MATCH($B605, 'Uganda workforce data - raw'!$B$4:$B$619,0), MATCH("Filled Female",'Uganda workforce data - raw'!$A$4:$F$4,0))*INDEX('Mapping cadres'!$B$1:$Z$616,MATCH($B605, 'Mapping cadres'!$B$1:$B$616,0), MATCH(AD$32,'Mapping cadres'!$B$1:$Z$1,0))</f>
        <v>0</v>
      </c>
      <c r="AE605" s="226">
        <f>INDEX('Uganda workforce data - raw'!$A$4:$F$619,MATCH($B605, 'Uganda workforce data - raw'!$B$4:$B$619,0), MATCH("Filled Female",'Uganda workforce data - raw'!$A$4:$F$4,0))*INDEX('Mapping cadres'!$B$1:$Z$616,MATCH($B605, 'Mapping cadres'!$B$1:$B$616,0), MATCH(AE$32,'Mapping cadres'!$B$1:$Z$1,0))</f>
        <v>0</v>
      </c>
      <c r="AF605" s="226">
        <f>INDEX('Uganda workforce data - raw'!$A$4:$F$619,MATCH($B605, 'Uganda workforce data - raw'!$B$4:$B$619,0), MATCH("Filled Female",'Uganda workforce data - raw'!$A$4:$F$4,0))*INDEX('Mapping cadres'!$B$1:$Z$616,MATCH($B605, 'Mapping cadres'!$B$1:$B$616,0), MATCH(AF$32,'Mapping cadres'!$B$1:$Z$1,0))</f>
        <v>0</v>
      </c>
      <c r="AG605" s="226">
        <f>INDEX('Uganda workforce data - raw'!$A$4:$F$619,MATCH($B605, 'Uganda workforce data - raw'!$B$4:$B$619,0), MATCH("Filled Female",'Uganda workforce data - raw'!$A$4:$F$4,0))*INDEX('Mapping cadres'!$B$1:$Z$616,MATCH($B605, 'Mapping cadres'!$B$1:$B$616,0), MATCH(AG$32,'Mapping cadres'!$B$1:$Z$1,0))</f>
        <v>0</v>
      </c>
      <c r="AH605" s="226">
        <f>INDEX('Uganda workforce data - raw'!$A$4:$F$619,MATCH($B605, 'Uganda workforce data - raw'!$B$4:$B$619,0), MATCH("Filled Female",'Uganda workforce data - raw'!$A$4:$F$4,0))*INDEX('Mapping cadres'!$B$1:$Z$616,MATCH($B605, 'Mapping cadres'!$B$1:$B$616,0), MATCH(AH$32,'Mapping cadres'!$B$1:$Z$1,0))</f>
        <v>0</v>
      </c>
      <c r="AI605" s="226">
        <f>INDEX('Uganda workforce data - raw'!$A$4:$F$619,MATCH($B605, 'Uganda workforce data - raw'!$B$4:$B$619,0), MATCH("Filled Female",'Uganda workforce data - raw'!$A$4:$F$4,0))*INDEX('Mapping cadres'!$B$1:$Z$616,MATCH($B605, 'Mapping cadres'!$B$1:$B$616,0), MATCH(AI$32,'Mapping cadres'!$B$1:$Z$1,0))</f>
        <v>0</v>
      </c>
      <c r="AJ605" s="226">
        <f>INDEX('Uganda workforce data - raw'!$A$4:$F$619,MATCH($B605, 'Uganda workforce data - raw'!$B$4:$B$619,0), MATCH("Filled Female",'Uganda workforce data - raw'!$A$4:$F$4,0))*INDEX('Mapping cadres'!$B$1:$Z$616,MATCH($B605, 'Mapping cadres'!$B$1:$B$616,0), MATCH(AJ$32,'Mapping cadres'!$B$1:$Z$1,0))</f>
        <v>0</v>
      </c>
      <c r="AK605" s="226">
        <f>INDEX('Uganda workforce data - raw'!$A$4:$F$619,MATCH($B605, 'Uganda workforce data - raw'!$B$4:$B$619,0), MATCH("Filled Female",'Uganda workforce data - raw'!$A$4:$F$4,0))*INDEX('Mapping cadres'!$B$1:$Z$616,MATCH($B605, 'Mapping cadres'!$B$1:$B$616,0), MATCH(AK$32,'Mapping cadres'!$B$1:$Z$1,0))</f>
        <v>0</v>
      </c>
      <c r="AL605" s="226">
        <f>INDEX('Uganda workforce data - raw'!$A$4:$F$619,MATCH($B605, 'Uganda workforce data - raw'!$B$4:$B$619,0), MATCH("Filled Female",'Uganda workforce data - raw'!$A$4:$F$4,0))*INDEX('Mapping cadres'!$B$1:$Z$616,MATCH($B605, 'Mapping cadres'!$B$1:$B$616,0), MATCH(AL$32,'Mapping cadres'!$B$1:$Z$1,0))</f>
        <v>0</v>
      </c>
      <c r="AM605" s="226">
        <f>INDEX('Uganda workforce data - raw'!$A$4:$F$619,MATCH($B605, 'Uganda workforce data - raw'!$B$4:$B$619,0), MATCH("Filled Female",'Uganda workforce data - raw'!$A$4:$F$4,0))*INDEX('Mapping cadres'!$B$1:$Z$616,MATCH($B605, 'Mapping cadres'!$B$1:$B$616,0), MATCH(AM$32,'Mapping cadres'!$B$1:$Z$1,0))</f>
        <v>0</v>
      </c>
      <c r="AN605" s="226">
        <f>INDEX('Uganda workforce data - raw'!$A$4:$F$619,MATCH($B605, 'Uganda workforce data - raw'!$B$4:$B$619,0), MATCH("Filled Female",'Uganda workforce data - raw'!$A$4:$F$4,0))*INDEX('Mapping cadres'!$B$1:$Z$616,MATCH($B605, 'Mapping cadres'!$B$1:$B$616,0), MATCH(AN$32,'Mapping cadres'!$B$1:$Z$1,0))</f>
        <v>0</v>
      </c>
      <c r="AO605" s="226">
        <f>INDEX('Uganda workforce data - raw'!$A$4:$F$619,MATCH($B605, 'Uganda workforce data - raw'!$B$4:$B$619,0), MATCH("Filled Female",'Uganda workforce data - raw'!$A$4:$F$4,0))*INDEX('Mapping cadres'!$B$1:$Z$616,MATCH($B605, 'Mapping cadres'!$B$1:$B$616,0), MATCH(AO$32,'Mapping cadres'!$B$1:$Z$1,0))</f>
        <v>0</v>
      </c>
      <c r="AP605" s="226">
        <f>INDEX('Uganda workforce data - raw'!$A$4:$F$619,MATCH($B605, 'Uganda workforce data - raw'!$B$4:$B$619,0), MATCH("Filled Female",'Uganda workforce data - raw'!$A$4:$F$4,0))*INDEX('Mapping cadres'!$B$1:$Z$616,MATCH($B605, 'Mapping cadres'!$B$1:$B$616,0), MATCH(AP$32,'Mapping cadres'!$B$1:$Z$1,0))</f>
        <v>0</v>
      </c>
      <c r="AQ605" s="226">
        <f>INDEX('Uganda workforce data - raw'!$A$4:$F$619,MATCH($B605, 'Uganda workforce data - raw'!$B$4:$B$619,0), MATCH("Filled Female",'Uganda workforce data - raw'!$A$4:$F$4,0))*INDEX('Mapping cadres'!$B$1:$Z$616,MATCH($B605, 'Mapping cadres'!$B$1:$B$616,0), MATCH(AQ$32,'Mapping cadres'!$B$1:$Z$1,0))</f>
        <v>0</v>
      </c>
      <c r="AR605" s="226">
        <f>INDEX('Uganda workforce data - raw'!$A$4:$F$619,MATCH($B605, 'Uganda workforce data - raw'!$B$4:$B$619,0), MATCH("Filled Female",'Uganda workforce data - raw'!$A$4:$F$4,0))*INDEX('Mapping cadres'!$B$1:$Z$616,MATCH($B605, 'Mapping cadres'!$B$1:$B$616,0), MATCH(AR$32,'Mapping cadres'!$B$1:$Z$1,0))</f>
        <v>0</v>
      </c>
      <c r="AS605" s="226">
        <f>INDEX('Uganda workforce data - raw'!$A$4:$F$619,MATCH($B605, 'Uganda workforce data - raw'!$B$4:$B$619,0), MATCH("Filled Female",'Uganda workforce data - raw'!$A$4:$F$4,0))*INDEX('Mapping cadres'!$B$1:$Z$616,MATCH($B605, 'Mapping cadres'!$B$1:$B$616,0), MATCH(AS$32,'Mapping cadres'!$B$1:$Z$1,0))</f>
        <v>0</v>
      </c>
      <c r="AT605" s="226">
        <f>INDEX('Uganda workforce data - raw'!$A$4:$F$619,MATCH($B605, 'Uganda workforce data - raw'!$B$4:$B$619,0), MATCH("Filled Female",'Uganda workforce data - raw'!$A$4:$F$4,0))*INDEX('Mapping cadres'!$B$1:$Z$616,MATCH($B605, 'Mapping cadres'!$B$1:$B$616,0), MATCH(AT$32,'Mapping cadres'!$B$1:$Z$1,0))</f>
        <v>0</v>
      </c>
      <c r="AU605" s="226">
        <f>INDEX('Uganda workforce data - raw'!$A$4:$F$619,MATCH($B605, 'Uganda workforce data - raw'!$B$4:$B$619,0), MATCH("Filled Female",'Uganda workforce data - raw'!$A$4:$F$4,0))*INDEX('Mapping cadres'!$B$1:$Z$616,MATCH($B605, 'Mapping cadres'!$B$1:$B$616,0), MATCH(AU$32,'Mapping cadres'!$B$1:$Z$1,0))</f>
        <v>0</v>
      </c>
      <c r="AV605" s="226">
        <f>INDEX('Uganda workforce data - raw'!$A$4:$F$619,MATCH($B605, 'Uganda workforce data - raw'!$B$4:$B$619,0), MATCH("Filled Female",'Uganda workforce data - raw'!$A$4:$F$4,0))*INDEX('Mapping cadres'!$B$1:$Z$616,MATCH($B605, 'Mapping cadres'!$B$1:$B$616,0), MATCH(AV$32,'Mapping cadres'!$B$1:$Z$1,0))</f>
        <v>0</v>
      </c>
      <c r="AW605" s="226">
        <f>INDEX('Uganda workforce data - raw'!$A$4:$F$619,MATCH($B605, 'Uganda workforce data - raw'!$B$4:$B$619,0), MATCH("Filled Female",'Uganda workforce data - raw'!$A$4:$F$4,0))*INDEX('Mapping cadres'!$B$1:$Z$616,MATCH($B605, 'Mapping cadres'!$B$1:$B$616,0), MATCH(AW$32,'Mapping cadres'!$B$1:$Z$1,0))</f>
        <v>0</v>
      </c>
      <c r="AX605" s="226">
        <f>INDEX('Uganda workforce data - raw'!$A$4:$F$619,MATCH($B605, 'Uganda workforce data - raw'!$B$4:$B$619,0), MATCH("Filled Female",'Uganda workforce data - raw'!$A$4:$F$4,0))*INDEX('Mapping cadres'!$B$1:$Z$616,MATCH($B605, 'Mapping cadres'!$B$1:$B$616,0), MATCH(AX$32,'Mapping cadres'!$B$1:$Z$1,0))</f>
        <v>0</v>
      </c>
      <c r="AY605" s="226">
        <f t="shared" si="197"/>
        <v>5</v>
      </c>
      <c r="AZ605" s="226">
        <f t="shared" si="198"/>
        <v>0</v>
      </c>
      <c r="BA605" s="226">
        <f t="shared" si="199"/>
        <v>0</v>
      </c>
      <c r="BB605" s="226">
        <f t="shared" si="200"/>
        <v>0</v>
      </c>
      <c r="BC605" s="226">
        <f t="shared" si="201"/>
        <v>0</v>
      </c>
      <c r="BD605" s="226">
        <f t="shared" si="202"/>
        <v>0</v>
      </c>
      <c r="BE605" s="226">
        <f t="shared" si="203"/>
        <v>0</v>
      </c>
      <c r="BF605" s="226">
        <f t="shared" si="204"/>
        <v>0</v>
      </c>
      <c r="BG605" s="226">
        <f t="shared" si="205"/>
        <v>0</v>
      </c>
      <c r="BH605" s="226">
        <f t="shared" si="206"/>
        <v>0</v>
      </c>
      <c r="BI605" s="226">
        <f t="shared" si="207"/>
        <v>0</v>
      </c>
      <c r="BJ605" s="226">
        <f t="shared" si="208"/>
        <v>0</v>
      </c>
      <c r="BK605" s="226">
        <f t="shared" si="209"/>
        <v>0</v>
      </c>
      <c r="BL605" s="226">
        <f t="shared" si="210"/>
        <v>0</v>
      </c>
      <c r="BM605" s="226">
        <f t="shared" si="211"/>
        <v>0</v>
      </c>
      <c r="BN605" s="226">
        <f t="shared" si="212"/>
        <v>0</v>
      </c>
      <c r="BO605" s="226">
        <f t="shared" si="213"/>
        <v>0</v>
      </c>
      <c r="BP605" s="226">
        <f t="shared" si="214"/>
        <v>0</v>
      </c>
      <c r="BQ605" s="226">
        <f t="shared" si="215"/>
        <v>0</v>
      </c>
      <c r="BR605" s="226">
        <f t="shared" si="216"/>
        <v>0</v>
      </c>
      <c r="BS605" s="226">
        <f t="shared" si="217"/>
        <v>0</v>
      </c>
      <c r="BT605" s="226">
        <f t="shared" si="218"/>
        <v>0</v>
      </c>
      <c r="BU605" s="226">
        <f t="shared" si="219"/>
        <v>0</v>
      </c>
      <c r="BV605" s="226">
        <f t="shared" si="220"/>
        <v>0</v>
      </c>
    </row>
    <row r="606" spans="1:74">
      <c r="A606" s="226">
        <v>574</v>
      </c>
      <c r="B606" s="226" t="s">
        <v>1871</v>
      </c>
      <c r="C606" s="226">
        <f>INDEX('Uganda workforce data - raw'!$A$4:$F$619,MATCH($B606, 'Uganda workforce data - raw'!$B$4:$B$619,0), MATCH("Filled Male",'Uganda workforce data - raw'!$A$4:$F$4,0))*INDEX('Mapping cadres'!$B$1:$Z$616,MATCH($B606, 'Mapping cadres'!$B$1:$B$616,0), MATCH(C$32,'Mapping cadres'!$B$1:$Z$1,0))</f>
        <v>3</v>
      </c>
      <c r="D606" s="226">
        <f>INDEX('Uganda workforce data - raw'!$A$4:$F$619,MATCH($B606, 'Uganda workforce data - raw'!$B$4:$B$619,0), MATCH("Filled Male",'Uganda workforce data - raw'!$A$4:$F$4,0))*INDEX('Mapping cadres'!$B$1:$Z$616,MATCH($B606, 'Mapping cadres'!$B$1:$B$616,0), MATCH(D$32,'Mapping cadres'!$B$1:$Z$1,0))</f>
        <v>0</v>
      </c>
      <c r="E606" s="226">
        <f>INDEX('Uganda workforce data - raw'!$A$4:$F$619,MATCH($B606, 'Uganda workforce data - raw'!$B$4:$B$619,0), MATCH("Filled Male",'Uganda workforce data - raw'!$A$4:$F$4,0))*INDEX('Mapping cadres'!$B$1:$Z$616,MATCH($B606, 'Mapping cadres'!$B$1:$B$616,0), MATCH(E$32,'Mapping cadres'!$B$1:$Z$1,0))</f>
        <v>0</v>
      </c>
      <c r="F606" s="226">
        <f>INDEX('Uganda workforce data - raw'!$A$4:$F$619,MATCH($B606, 'Uganda workforce data - raw'!$B$4:$B$619,0), MATCH("Filled Male",'Uganda workforce data - raw'!$A$4:$F$4,0))*INDEX('Mapping cadres'!$B$1:$Z$616,MATCH($B606, 'Mapping cadres'!$B$1:$B$616,0), MATCH(F$32,'Mapping cadres'!$B$1:$Z$1,0))</f>
        <v>0</v>
      </c>
      <c r="G606" s="226">
        <f>INDEX('Uganda workforce data - raw'!$A$4:$F$619,MATCH($B606, 'Uganda workforce data - raw'!$B$4:$B$619,0), MATCH("Filled Male",'Uganda workforce data - raw'!$A$4:$F$4,0))*INDEX('Mapping cadres'!$B$1:$Z$616,MATCH($B606, 'Mapping cadres'!$B$1:$B$616,0), MATCH(G$32,'Mapping cadres'!$B$1:$Z$1,0))</f>
        <v>0</v>
      </c>
      <c r="H606" s="226">
        <f>INDEX('Uganda workforce data - raw'!$A$4:$F$619,MATCH($B606, 'Uganda workforce data - raw'!$B$4:$B$619,0), MATCH("Filled Male",'Uganda workforce data - raw'!$A$4:$F$4,0))*INDEX('Mapping cadres'!$B$1:$Z$616,MATCH($B606, 'Mapping cadres'!$B$1:$B$616,0), MATCH(H$32,'Mapping cadres'!$B$1:$Z$1,0))</f>
        <v>0</v>
      </c>
      <c r="I606" s="226">
        <f>INDEX('Uganda workforce data - raw'!$A$4:$F$619,MATCH($B606, 'Uganda workforce data - raw'!$B$4:$B$619,0), MATCH("Filled Male",'Uganda workforce data - raw'!$A$4:$F$4,0))*INDEX('Mapping cadres'!$B$1:$Z$616,MATCH($B606, 'Mapping cadres'!$B$1:$B$616,0), MATCH(I$32,'Mapping cadres'!$B$1:$Z$1,0))</f>
        <v>0</v>
      </c>
      <c r="J606" s="226">
        <f>INDEX('Uganda workforce data - raw'!$A$4:$F$619,MATCH($B606, 'Uganda workforce data - raw'!$B$4:$B$619,0), MATCH("Filled Male",'Uganda workforce data - raw'!$A$4:$F$4,0))*INDEX('Mapping cadres'!$B$1:$Z$616,MATCH($B606, 'Mapping cadres'!$B$1:$B$616,0), MATCH(J$32,'Mapping cadres'!$B$1:$Z$1,0))</f>
        <v>0</v>
      </c>
      <c r="K606" s="226">
        <f>INDEX('Uganda workforce data - raw'!$A$4:$F$619,MATCH($B606, 'Uganda workforce data - raw'!$B$4:$B$619,0), MATCH("Filled Male",'Uganda workforce data - raw'!$A$4:$F$4,0))*INDEX('Mapping cadres'!$B$1:$Z$616,MATCH($B606, 'Mapping cadres'!$B$1:$B$616,0), MATCH(K$32,'Mapping cadres'!$B$1:$Z$1,0))</f>
        <v>0</v>
      </c>
      <c r="L606" s="226">
        <f>INDEX('Uganda workforce data - raw'!$A$4:$F$619,MATCH($B606, 'Uganda workforce data - raw'!$B$4:$B$619,0), MATCH("Filled Male",'Uganda workforce data - raw'!$A$4:$F$4,0))*INDEX('Mapping cadres'!$B$1:$Z$616,MATCH($B606, 'Mapping cadres'!$B$1:$B$616,0), MATCH(L$32,'Mapping cadres'!$B$1:$Z$1,0))</f>
        <v>0</v>
      </c>
      <c r="M606" s="226">
        <f>INDEX('Uganda workforce data - raw'!$A$4:$F$619,MATCH($B606, 'Uganda workforce data - raw'!$B$4:$B$619,0), MATCH("Filled Male",'Uganda workforce data - raw'!$A$4:$F$4,0))*INDEX('Mapping cadres'!$B$1:$Z$616,MATCH($B606, 'Mapping cadres'!$B$1:$B$616,0), MATCH(M$32,'Mapping cadres'!$B$1:$Z$1,0))</f>
        <v>0</v>
      </c>
      <c r="N606" s="226">
        <f>INDEX('Uganda workforce data - raw'!$A$4:$F$619,MATCH($B606, 'Uganda workforce data - raw'!$B$4:$B$619,0), MATCH("Filled Male",'Uganda workforce data - raw'!$A$4:$F$4,0))*INDEX('Mapping cadres'!$B$1:$Z$616,MATCH($B606, 'Mapping cadres'!$B$1:$B$616,0), MATCH(N$32,'Mapping cadres'!$B$1:$Z$1,0))</f>
        <v>0</v>
      </c>
      <c r="O606" s="226">
        <f>INDEX('Uganda workforce data - raw'!$A$4:$F$619,MATCH($B606, 'Uganda workforce data - raw'!$B$4:$B$619,0), MATCH("Filled Male",'Uganda workforce data - raw'!$A$4:$F$4,0))*INDEX('Mapping cadres'!$B$1:$Z$616,MATCH($B606, 'Mapping cadres'!$B$1:$B$616,0), MATCH(O$32,'Mapping cadres'!$B$1:$Z$1,0))</f>
        <v>0</v>
      </c>
      <c r="P606" s="226">
        <f>INDEX('Uganda workforce data - raw'!$A$4:$F$619,MATCH($B606, 'Uganda workforce data - raw'!$B$4:$B$619,0), MATCH("Filled Male",'Uganda workforce data - raw'!$A$4:$F$4,0))*INDEX('Mapping cadres'!$B$1:$Z$616,MATCH($B606, 'Mapping cadres'!$B$1:$B$616,0), MATCH(P$32,'Mapping cadres'!$B$1:$Z$1,0))</f>
        <v>0</v>
      </c>
      <c r="Q606" s="226">
        <f>INDEX('Uganda workforce data - raw'!$A$4:$F$619,MATCH($B606, 'Uganda workforce data - raw'!$B$4:$B$619,0), MATCH("Filled Male",'Uganda workforce data - raw'!$A$4:$F$4,0))*INDEX('Mapping cadres'!$B$1:$Z$616,MATCH($B606, 'Mapping cadres'!$B$1:$B$616,0), MATCH(Q$32,'Mapping cadres'!$B$1:$Z$1,0))</f>
        <v>0</v>
      </c>
      <c r="R606" s="226">
        <f>INDEX('Uganda workforce data - raw'!$A$4:$F$619,MATCH($B606, 'Uganda workforce data - raw'!$B$4:$B$619,0), MATCH("Filled Male",'Uganda workforce data - raw'!$A$4:$F$4,0))*INDEX('Mapping cadres'!$B$1:$Z$616,MATCH($B606, 'Mapping cadres'!$B$1:$B$616,0), MATCH(R$32,'Mapping cadres'!$B$1:$Z$1,0))</f>
        <v>0</v>
      </c>
      <c r="S606" s="226">
        <f>INDEX('Uganda workforce data - raw'!$A$4:$F$619,MATCH($B606, 'Uganda workforce data - raw'!$B$4:$B$619,0), MATCH("Filled Male",'Uganda workforce data - raw'!$A$4:$F$4,0))*INDEX('Mapping cadres'!$B$1:$Z$616,MATCH($B606, 'Mapping cadres'!$B$1:$B$616,0), MATCH(S$32,'Mapping cadres'!$B$1:$Z$1,0))</f>
        <v>0</v>
      </c>
      <c r="T606" s="226">
        <f>INDEX('Uganda workforce data - raw'!$A$4:$F$619,MATCH($B606, 'Uganda workforce data - raw'!$B$4:$B$619,0), MATCH("Filled Male",'Uganda workforce data - raw'!$A$4:$F$4,0))*INDEX('Mapping cadres'!$B$1:$Z$616,MATCH($B606, 'Mapping cadres'!$B$1:$B$616,0), MATCH(T$32,'Mapping cadres'!$B$1:$Z$1,0))</f>
        <v>0</v>
      </c>
      <c r="U606" s="226">
        <f>INDEX('Uganda workforce data - raw'!$A$4:$F$619,MATCH($B606, 'Uganda workforce data - raw'!$B$4:$B$619,0), MATCH("Filled Male",'Uganda workforce data - raw'!$A$4:$F$4,0))*INDEX('Mapping cadres'!$B$1:$Z$616,MATCH($B606, 'Mapping cadres'!$B$1:$B$616,0), MATCH(U$32,'Mapping cadres'!$B$1:$Z$1,0))</f>
        <v>0</v>
      </c>
      <c r="V606" s="226">
        <f>INDEX('Uganda workforce data - raw'!$A$4:$F$619,MATCH($B606, 'Uganda workforce data - raw'!$B$4:$B$619,0), MATCH("Filled Male",'Uganda workforce data - raw'!$A$4:$F$4,0))*INDEX('Mapping cadres'!$B$1:$Z$616,MATCH($B606, 'Mapping cadres'!$B$1:$B$616,0), MATCH(V$32,'Mapping cadres'!$B$1:$Z$1,0))</f>
        <v>0</v>
      </c>
      <c r="W606" s="226">
        <f>INDEX('Uganda workforce data - raw'!$A$4:$F$619,MATCH($B606, 'Uganda workforce data - raw'!$B$4:$B$619,0), MATCH("Filled Male",'Uganda workforce data - raw'!$A$4:$F$4,0))*INDEX('Mapping cadres'!$B$1:$Z$616,MATCH($B606, 'Mapping cadres'!$B$1:$B$616,0), MATCH(W$32,'Mapping cadres'!$B$1:$Z$1,0))</f>
        <v>0</v>
      </c>
      <c r="X606" s="226">
        <f>INDEX('Uganda workforce data - raw'!$A$4:$F$619,MATCH($B606, 'Uganda workforce data - raw'!$B$4:$B$619,0), MATCH("Filled Male",'Uganda workforce data - raw'!$A$4:$F$4,0))*INDEX('Mapping cadres'!$B$1:$Z$616,MATCH($B606, 'Mapping cadres'!$B$1:$B$616,0), MATCH(X$32,'Mapping cadres'!$B$1:$Z$1,0))</f>
        <v>0</v>
      </c>
      <c r="Y606" s="226">
        <f>INDEX('Uganda workforce data - raw'!$A$4:$F$619,MATCH($B606, 'Uganda workforce data - raw'!$B$4:$B$619,0), MATCH("Filled Male",'Uganda workforce data - raw'!$A$4:$F$4,0))*INDEX('Mapping cadres'!$B$1:$Z$616,MATCH($B606, 'Mapping cadres'!$B$1:$B$616,0), MATCH(Y$32,'Mapping cadres'!$B$1:$Z$1,0))</f>
        <v>0</v>
      </c>
      <c r="Z606" s="226">
        <f>INDEX('Uganda workforce data - raw'!$A$4:$F$619,MATCH($B606, 'Uganda workforce data - raw'!$B$4:$B$619,0), MATCH("Filled Male",'Uganda workforce data - raw'!$A$4:$F$4,0))*INDEX('Mapping cadres'!$B$1:$Z$616,MATCH($B606, 'Mapping cadres'!$B$1:$B$616,0), MATCH(Z$32,'Mapping cadres'!$B$1:$Z$1,0))</f>
        <v>0</v>
      </c>
      <c r="AA606" s="226">
        <f>INDEX('Uganda workforce data - raw'!$A$4:$F$619,MATCH($B606, 'Uganda workforce data - raw'!$B$4:$B$619,0), MATCH("Filled Female",'Uganda workforce data - raw'!$A$4:$F$4,0))*INDEX('Mapping cadres'!$B$1:$Z$616,MATCH($B606, 'Mapping cadres'!$B$1:$B$616,0), MATCH(AA$32,'Mapping cadres'!$B$1:$Z$1,0))</f>
        <v>3</v>
      </c>
      <c r="AB606" s="226">
        <f>INDEX('Uganda workforce data - raw'!$A$4:$F$619,MATCH($B606, 'Uganda workforce data - raw'!$B$4:$B$619,0), MATCH("Filled Female",'Uganda workforce data - raw'!$A$4:$F$4,0))*INDEX('Mapping cadres'!$B$1:$Z$616,MATCH($B606, 'Mapping cadres'!$B$1:$B$616,0), MATCH(AB$32,'Mapping cadres'!$B$1:$Z$1,0))</f>
        <v>0</v>
      </c>
      <c r="AC606" s="226">
        <f>INDEX('Uganda workforce data - raw'!$A$4:$F$619,MATCH($B606, 'Uganda workforce data - raw'!$B$4:$B$619,0), MATCH("Filled Female",'Uganda workforce data - raw'!$A$4:$F$4,0))*INDEX('Mapping cadres'!$B$1:$Z$616,MATCH($B606, 'Mapping cadres'!$B$1:$B$616,0), MATCH(AC$32,'Mapping cadres'!$B$1:$Z$1,0))</f>
        <v>0</v>
      </c>
      <c r="AD606" s="226">
        <f>INDEX('Uganda workforce data - raw'!$A$4:$F$619,MATCH($B606, 'Uganda workforce data - raw'!$B$4:$B$619,0), MATCH("Filled Female",'Uganda workforce data - raw'!$A$4:$F$4,0))*INDEX('Mapping cadres'!$B$1:$Z$616,MATCH($B606, 'Mapping cadres'!$B$1:$B$616,0), MATCH(AD$32,'Mapping cadres'!$B$1:$Z$1,0))</f>
        <v>0</v>
      </c>
      <c r="AE606" s="226">
        <f>INDEX('Uganda workforce data - raw'!$A$4:$F$619,MATCH($B606, 'Uganda workforce data - raw'!$B$4:$B$619,0), MATCH("Filled Female",'Uganda workforce data - raw'!$A$4:$F$4,0))*INDEX('Mapping cadres'!$B$1:$Z$616,MATCH($B606, 'Mapping cadres'!$B$1:$B$616,0), MATCH(AE$32,'Mapping cadres'!$B$1:$Z$1,0))</f>
        <v>0</v>
      </c>
      <c r="AF606" s="226">
        <f>INDEX('Uganda workforce data - raw'!$A$4:$F$619,MATCH($B606, 'Uganda workforce data - raw'!$B$4:$B$619,0), MATCH("Filled Female",'Uganda workforce data - raw'!$A$4:$F$4,0))*INDEX('Mapping cadres'!$B$1:$Z$616,MATCH($B606, 'Mapping cadres'!$B$1:$B$616,0), MATCH(AF$32,'Mapping cadres'!$B$1:$Z$1,0))</f>
        <v>0</v>
      </c>
      <c r="AG606" s="226">
        <f>INDEX('Uganda workforce data - raw'!$A$4:$F$619,MATCH($B606, 'Uganda workforce data - raw'!$B$4:$B$619,0), MATCH("Filled Female",'Uganda workforce data - raw'!$A$4:$F$4,0))*INDEX('Mapping cadres'!$B$1:$Z$616,MATCH($B606, 'Mapping cadres'!$B$1:$B$616,0), MATCH(AG$32,'Mapping cadres'!$B$1:$Z$1,0))</f>
        <v>0</v>
      </c>
      <c r="AH606" s="226">
        <f>INDEX('Uganda workforce data - raw'!$A$4:$F$619,MATCH($B606, 'Uganda workforce data - raw'!$B$4:$B$619,0), MATCH("Filled Female",'Uganda workforce data - raw'!$A$4:$F$4,0))*INDEX('Mapping cadres'!$B$1:$Z$616,MATCH($B606, 'Mapping cadres'!$B$1:$B$616,0), MATCH(AH$32,'Mapping cadres'!$B$1:$Z$1,0))</f>
        <v>0</v>
      </c>
      <c r="AI606" s="226">
        <f>INDEX('Uganda workforce data - raw'!$A$4:$F$619,MATCH($B606, 'Uganda workforce data - raw'!$B$4:$B$619,0), MATCH("Filled Female",'Uganda workforce data - raw'!$A$4:$F$4,0))*INDEX('Mapping cadres'!$B$1:$Z$616,MATCH($B606, 'Mapping cadres'!$B$1:$B$616,0), MATCH(AI$32,'Mapping cadres'!$B$1:$Z$1,0))</f>
        <v>0</v>
      </c>
      <c r="AJ606" s="226">
        <f>INDEX('Uganda workforce data - raw'!$A$4:$F$619,MATCH($B606, 'Uganda workforce data - raw'!$B$4:$B$619,0), MATCH("Filled Female",'Uganda workforce data - raw'!$A$4:$F$4,0))*INDEX('Mapping cadres'!$B$1:$Z$616,MATCH($B606, 'Mapping cadres'!$B$1:$B$616,0), MATCH(AJ$32,'Mapping cadres'!$B$1:$Z$1,0))</f>
        <v>0</v>
      </c>
      <c r="AK606" s="226">
        <f>INDEX('Uganda workforce data - raw'!$A$4:$F$619,MATCH($B606, 'Uganda workforce data - raw'!$B$4:$B$619,0), MATCH("Filled Female",'Uganda workforce data - raw'!$A$4:$F$4,0))*INDEX('Mapping cadres'!$B$1:$Z$616,MATCH($B606, 'Mapping cadres'!$B$1:$B$616,0), MATCH(AK$32,'Mapping cadres'!$B$1:$Z$1,0))</f>
        <v>0</v>
      </c>
      <c r="AL606" s="226">
        <f>INDEX('Uganda workforce data - raw'!$A$4:$F$619,MATCH($B606, 'Uganda workforce data - raw'!$B$4:$B$619,0), MATCH("Filled Female",'Uganda workforce data - raw'!$A$4:$F$4,0))*INDEX('Mapping cadres'!$B$1:$Z$616,MATCH($B606, 'Mapping cadres'!$B$1:$B$616,0), MATCH(AL$32,'Mapping cadres'!$B$1:$Z$1,0))</f>
        <v>0</v>
      </c>
      <c r="AM606" s="226">
        <f>INDEX('Uganda workforce data - raw'!$A$4:$F$619,MATCH($B606, 'Uganda workforce data - raw'!$B$4:$B$619,0), MATCH("Filled Female",'Uganda workforce data - raw'!$A$4:$F$4,0))*INDEX('Mapping cadres'!$B$1:$Z$616,MATCH($B606, 'Mapping cadres'!$B$1:$B$616,0), MATCH(AM$32,'Mapping cadres'!$B$1:$Z$1,0))</f>
        <v>0</v>
      </c>
      <c r="AN606" s="226">
        <f>INDEX('Uganda workforce data - raw'!$A$4:$F$619,MATCH($B606, 'Uganda workforce data - raw'!$B$4:$B$619,0), MATCH("Filled Female",'Uganda workforce data - raw'!$A$4:$F$4,0))*INDEX('Mapping cadres'!$B$1:$Z$616,MATCH($B606, 'Mapping cadres'!$B$1:$B$616,0), MATCH(AN$32,'Mapping cadres'!$B$1:$Z$1,0))</f>
        <v>0</v>
      </c>
      <c r="AO606" s="226">
        <f>INDEX('Uganda workforce data - raw'!$A$4:$F$619,MATCH($B606, 'Uganda workforce data - raw'!$B$4:$B$619,0), MATCH("Filled Female",'Uganda workforce data - raw'!$A$4:$F$4,0))*INDEX('Mapping cadres'!$B$1:$Z$616,MATCH($B606, 'Mapping cadres'!$B$1:$B$616,0), MATCH(AO$32,'Mapping cadres'!$B$1:$Z$1,0))</f>
        <v>0</v>
      </c>
      <c r="AP606" s="226">
        <f>INDEX('Uganda workforce data - raw'!$A$4:$F$619,MATCH($B606, 'Uganda workforce data - raw'!$B$4:$B$619,0), MATCH("Filled Female",'Uganda workforce data - raw'!$A$4:$F$4,0))*INDEX('Mapping cadres'!$B$1:$Z$616,MATCH($B606, 'Mapping cadres'!$B$1:$B$616,0), MATCH(AP$32,'Mapping cadres'!$B$1:$Z$1,0))</f>
        <v>0</v>
      </c>
      <c r="AQ606" s="226">
        <f>INDEX('Uganda workforce data - raw'!$A$4:$F$619,MATCH($B606, 'Uganda workforce data - raw'!$B$4:$B$619,0), MATCH("Filled Female",'Uganda workforce data - raw'!$A$4:$F$4,0))*INDEX('Mapping cadres'!$B$1:$Z$616,MATCH($B606, 'Mapping cadres'!$B$1:$B$616,0), MATCH(AQ$32,'Mapping cadres'!$B$1:$Z$1,0))</f>
        <v>0</v>
      </c>
      <c r="AR606" s="226">
        <f>INDEX('Uganda workforce data - raw'!$A$4:$F$619,MATCH($B606, 'Uganda workforce data - raw'!$B$4:$B$619,0), MATCH("Filled Female",'Uganda workforce data - raw'!$A$4:$F$4,0))*INDEX('Mapping cadres'!$B$1:$Z$616,MATCH($B606, 'Mapping cadres'!$B$1:$B$616,0), MATCH(AR$32,'Mapping cadres'!$B$1:$Z$1,0))</f>
        <v>0</v>
      </c>
      <c r="AS606" s="226">
        <f>INDEX('Uganda workforce data - raw'!$A$4:$F$619,MATCH($B606, 'Uganda workforce data - raw'!$B$4:$B$619,0), MATCH("Filled Female",'Uganda workforce data - raw'!$A$4:$F$4,0))*INDEX('Mapping cadres'!$B$1:$Z$616,MATCH($B606, 'Mapping cadres'!$B$1:$B$616,0), MATCH(AS$32,'Mapping cadres'!$B$1:$Z$1,0))</f>
        <v>0</v>
      </c>
      <c r="AT606" s="226">
        <f>INDEX('Uganda workforce data - raw'!$A$4:$F$619,MATCH($B606, 'Uganda workforce data - raw'!$B$4:$B$619,0), MATCH("Filled Female",'Uganda workforce data - raw'!$A$4:$F$4,0))*INDEX('Mapping cadres'!$B$1:$Z$616,MATCH($B606, 'Mapping cadres'!$B$1:$B$616,0), MATCH(AT$32,'Mapping cadres'!$B$1:$Z$1,0))</f>
        <v>0</v>
      </c>
      <c r="AU606" s="226">
        <f>INDEX('Uganda workforce data - raw'!$A$4:$F$619,MATCH($B606, 'Uganda workforce data - raw'!$B$4:$B$619,0), MATCH("Filled Female",'Uganda workforce data - raw'!$A$4:$F$4,0))*INDEX('Mapping cadres'!$B$1:$Z$616,MATCH($B606, 'Mapping cadres'!$B$1:$B$616,0), MATCH(AU$32,'Mapping cadres'!$B$1:$Z$1,0))</f>
        <v>0</v>
      </c>
      <c r="AV606" s="226">
        <f>INDEX('Uganda workforce data - raw'!$A$4:$F$619,MATCH($B606, 'Uganda workforce data - raw'!$B$4:$B$619,0), MATCH("Filled Female",'Uganda workforce data - raw'!$A$4:$F$4,0))*INDEX('Mapping cadres'!$B$1:$Z$616,MATCH($B606, 'Mapping cadres'!$B$1:$B$616,0), MATCH(AV$32,'Mapping cadres'!$B$1:$Z$1,0))</f>
        <v>0</v>
      </c>
      <c r="AW606" s="226">
        <f>INDEX('Uganda workforce data - raw'!$A$4:$F$619,MATCH($B606, 'Uganda workforce data - raw'!$B$4:$B$619,0), MATCH("Filled Female",'Uganda workforce data - raw'!$A$4:$F$4,0))*INDEX('Mapping cadres'!$B$1:$Z$616,MATCH($B606, 'Mapping cadres'!$B$1:$B$616,0), MATCH(AW$32,'Mapping cadres'!$B$1:$Z$1,0))</f>
        <v>0</v>
      </c>
      <c r="AX606" s="226">
        <f>INDEX('Uganda workforce data - raw'!$A$4:$F$619,MATCH($B606, 'Uganda workforce data - raw'!$B$4:$B$619,0), MATCH("Filled Female",'Uganda workforce data - raw'!$A$4:$F$4,0))*INDEX('Mapping cadres'!$B$1:$Z$616,MATCH($B606, 'Mapping cadres'!$B$1:$B$616,0), MATCH(AX$32,'Mapping cadres'!$B$1:$Z$1,0))</f>
        <v>0</v>
      </c>
      <c r="AY606" s="226">
        <f t="shared" si="197"/>
        <v>6</v>
      </c>
      <c r="AZ606" s="226">
        <f t="shared" si="198"/>
        <v>0</v>
      </c>
      <c r="BA606" s="226">
        <f t="shared" si="199"/>
        <v>0</v>
      </c>
      <c r="BB606" s="226">
        <f t="shared" si="200"/>
        <v>0</v>
      </c>
      <c r="BC606" s="226">
        <f t="shared" si="201"/>
        <v>0</v>
      </c>
      <c r="BD606" s="226">
        <f t="shared" si="202"/>
        <v>0</v>
      </c>
      <c r="BE606" s="226">
        <f t="shared" si="203"/>
        <v>0</v>
      </c>
      <c r="BF606" s="226">
        <f t="shared" si="204"/>
        <v>0</v>
      </c>
      <c r="BG606" s="226">
        <f t="shared" si="205"/>
        <v>0</v>
      </c>
      <c r="BH606" s="226">
        <f t="shared" si="206"/>
        <v>0</v>
      </c>
      <c r="BI606" s="226">
        <f t="shared" si="207"/>
        <v>0</v>
      </c>
      <c r="BJ606" s="226">
        <f t="shared" si="208"/>
        <v>0</v>
      </c>
      <c r="BK606" s="226">
        <f t="shared" si="209"/>
        <v>0</v>
      </c>
      <c r="BL606" s="226">
        <f t="shared" si="210"/>
        <v>0</v>
      </c>
      <c r="BM606" s="226">
        <f t="shared" si="211"/>
        <v>0</v>
      </c>
      <c r="BN606" s="226">
        <f t="shared" si="212"/>
        <v>0</v>
      </c>
      <c r="BO606" s="226">
        <f t="shared" si="213"/>
        <v>0</v>
      </c>
      <c r="BP606" s="226">
        <f t="shared" si="214"/>
        <v>0</v>
      </c>
      <c r="BQ606" s="226">
        <f t="shared" si="215"/>
        <v>0</v>
      </c>
      <c r="BR606" s="226">
        <f t="shared" si="216"/>
        <v>0</v>
      </c>
      <c r="BS606" s="226">
        <f t="shared" si="217"/>
        <v>0</v>
      </c>
      <c r="BT606" s="226">
        <f t="shared" si="218"/>
        <v>0</v>
      </c>
      <c r="BU606" s="226">
        <f t="shared" si="219"/>
        <v>0</v>
      </c>
      <c r="BV606" s="226">
        <f t="shared" si="220"/>
        <v>0</v>
      </c>
    </row>
    <row r="607" spans="1:74">
      <c r="A607" s="226">
        <v>575</v>
      </c>
      <c r="B607" s="226" t="s">
        <v>1872</v>
      </c>
      <c r="C607" s="226">
        <f>INDEX('Uganda workforce data - raw'!$A$4:$F$619,MATCH($B607, 'Uganda workforce data - raw'!$B$4:$B$619,0), MATCH("Filled Male",'Uganda workforce data - raw'!$A$4:$F$4,0))*INDEX('Mapping cadres'!$B$1:$Z$616,MATCH($B607, 'Mapping cadres'!$B$1:$B$616,0), MATCH(C$32,'Mapping cadres'!$B$1:$Z$1,0))</f>
        <v>3</v>
      </c>
      <c r="D607" s="226">
        <f>INDEX('Uganda workforce data - raw'!$A$4:$F$619,MATCH($B607, 'Uganda workforce data - raw'!$B$4:$B$619,0), MATCH("Filled Male",'Uganda workforce data - raw'!$A$4:$F$4,0))*INDEX('Mapping cadres'!$B$1:$Z$616,MATCH($B607, 'Mapping cadres'!$B$1:$B$616,0), MATCH(D$32,'Mapping cadres'!$B$1:$Z$1,0))</f>
        <v>0</v>
      </c>
      <c r="E607" s="226">
        <f>INDEX('Uganda workforce data - raw'!$A$4:$F$619,MATCH($B607, 'Uganda workforce data - raw'!$B$4:$B$619,0), MATCH("Filled Male",'Uganda workforce data - raw'!$A$4:$F$4,0))*INDEX('Mapping cadres'!$B$1:$Z$616,MATCH($B607, 'Mapping cadres'!$B$1:$B$616,0), MATCH(E$32,'Mapping cadres'!$B$1:$Z$1,0))</f>
        <v>0</v>
      </c>
      <c r="F607" s="226">
        <f>INDEX('Uganda workforce data - raw'!$A$4:$F$619,MATCH($B607, 'Uganda workforce data - raw'!$B$4:$B$619,0), MATCH("Filled Male",'Uganda workforce data - raw'!$A$4:$F$4,0))*INDEX('Mapping cadres'!$B$1:$Z$616,MATCH($B607, 'Mapping cadres'!$B$1:$B$616,0), MATCH(F$32,'Mapping cadres'!$B$1:$Z$1,0))</f>
        <v>0</v>
      </c>
      <c r="G607" s="226">
        <f>INDEX('Uganda workforce data - raw'!$A$4:$F$619,MATCH($B607, 'Uganda workforce data - raw'!$B$4:$B$619,0), MATCH("Filled Male",'Uganda workforce data - raw'!$A$4:$F$4,0))*INDEX('Mapping cadres'!$B$1:$Z$616,MATCH($B607, 'Mapping cadres'!$B$1:$B$616,0), MATCH(G$32,'Mapping cadres'!$B$1:$Z$1,0))</f>
        <v>0</v>
      </c>
      <c r="H607" s="226">
        <f>INDEX('Uganda workforce data - raw'!$A$4:$F$619,MATCH($B607, 'Uganda workforce data - raw'!$B$4:$B$619,0), MATCH("Filled Male",'Uganda workforce data - raw'!$A$4:$F$4,0))*INDEX('Mapping cadres'!$B$1:$Z$616,MATCH($B607, 'Mapping cadres'!$B$1:$B$616,0), MATCH(H$32,'Mapping cadres'!$B$1:$Z$1,0))</f>
        <v>0</v>
      </c>
      <c r="I607" s="226">
        <f>INDEX('Uganda workforce data - raw'!$A$4:$F$619,MATCH($B607, 'Uganda workforce data - raw'!$B$4:$B$619,0), MATCH("Filled Male",'Uganda workforce data - raw'!$A$4:$F$4,0))*INDEX('Mapping cadres'!$B$1:$Z$616,MATCH($B607, 'Mapping cadres'!$B$1:$B$616,0), MATCH(I$32,'Mapping cadres'!$B$1:$Z$1,0))</f>
        <v>0</v>
      </c>
      <c r="J607" s="226">
        <f>INDEX('Uganda workforce data - raw'!$A$4:$F$619,MATCH($B607, 'Uganda workforce data - raw'!$B$4:$B$619,0), MATCH("Filled Male",'Uganda workforce data - raw'!$A$4:$F$4,0))*INDEX('Mapping cadres'!$B$1:$Z$616,MATCH($B607, 'Mapping cadres'!$B$1:$B$616,0), MATCH(J$32,'Mapping cadres'!$B$1:$Z$1,0))</f>
        <v>0</v>
      </c>
      <c r="K607" s="226">
        <f>INDEX('Uganda workforce data - raw'!$A$4:$F$619,MATCH($B607, 'Uganda workforce data - raw'!$B$4:$B$619,0), MATCH("Filled Male",'Uganda workforce data - raw'!$A$4:$F$4,0))*INDEX('Mapping cadres'!$B$1:$Z$616,MATCH($B607, 'Mapping cadres'!$B$1:$B$616,0), MATCH(K$32,'Mapping cadres'!$B$1:$Z$1,0))</f>
        <v>0</v>
      </c>
      <c r="L607" s="226">
        <f>INDEX('Uganda workforce data - raw'!$A$4:$F$619,MATCH($B607, 'Uganda workforce data - raw'!$B$4:$B$619,0), MATCH("Filled Male",'Uganda workforce data - raw'!$A$4:$F$4,0))*INDEX('Mapping cadres'!$B$1:$Z$616,MATCH($B607, 'Mapping cadres'!$B$1:$B$616,0), MATCH(L$32,'Mapping cadres'!$B$1:$Z$1,0))</f>
        <v>0</v>
      </c>
      <c r="M607" s="226">
        <f>INDEX('Uganda workforce data - raw'!$A$4:$F$619,MATCH($B607, 'Uganda workforce data - raw'!$B$4:$B$619,0), MATCH("Filled Male",'Uganda workforce data - raw'!$A$4:$F$4,0))*INDEX('Mapping cadres'!$B$1:$Z$616,MATCH($B607, 'Mapping cadres'!$B$1:$B$616,0), MATCH(M$32,'Mapping cadres'!$B$1:$Z$1,0))</f>
        <v>0</v>
      </c>
      <c r="N607" s="226">
        <f>INDEX('Uganda workforce data - raw'!$A$4:$F$619,MATCH($B607, 'Uganda workforce data - raw'!$B$4:$B$619,0), MATCH("Filled Male",'Uganda workforce data - raw'!$A$4:$F$4,0))*INDEX('Mapping cadres'!$B$1:$Z$616,MATCH($B607, 'Mapping cadres'!$B$1:$B$616,0), MATCH(N$32,'Mapping cadres'!$B$1:$Z$1,0))</f>
        <v>0</v>
      </c>
      <c r="O607" s="226">
        <f>INDEX('Uganda workforce data - raw'!$A$4:$F$619,MATCH($B607, 'Uganda workforce data - raw'!$B$4:$B$619,0), MATCH("Filled Male",'Uganda workforce data - raw'!$A$4:$F$4,0))*INDEX('Mapping cadres'!$B$1:$Z$616,MATCH($B607, 'Mapping cadres'!$B$1:$B$616,0), MATCH(O$32,'Mapping cadres'!$B$1:$Z$1,0))</f>
        <v>0</v>
      </c>
      <c r="P607" s="226">
        <f>INDEX('Uganda workforce data - raw'!$A$4:$F$619,MATCH($B607, 'Uganda workforce data - raw'!$B$4:$B$619,0), MATCH("Filled Male",'Uganda workforce data - raw'!$A$4:$F$4,0))*INDEX('Mapping cadres'!$B$1:$Z$616,MATCH($B607, 'Mapping cadres'!$B$1:$B$616,0), MATCH(P$32,'Mapping cadres'!$B$1:$Z$1,0))</f>
        <v>0</v>
      </c>
      <c r="Q607" s="226">
        <f>INDEX('Uganda workforce data - raw'!$A$4:$F$619,MATCH($B607, 'Uganda workforce data - raw'!$B$4:$B$619,0), MATCH("Filled Male",'Uganda workforce data - raw'!$A$4:$F$4,0))*INDEX('Mapping cadres'!$B$1:$Z$616,MATCH($B607, 'Mapping cadres'!$B$1:$B$616,0), MATCH(Q$32,'Mapping cadres'!$B$1:$Z$1,0))</f>
        <v>0</v>
      </c>
      <c r="R607" s="226">
        <f>INDEX('Uganda workforce data - raw'!$A$4:$F$619,MATCH($B607, 'Uganda workforce data - raw'!$B$4:$B$619,0), MATCH("Filled Male",'Uganda workforce data - raw'!$A$4:$F$4,0))*INDEX('Mapping cadres'!$B$1:$Z$616,MATCH($B607, 'Mapping cadres'!$B$1:$B$616,0), MATCH(R$32,'Mapping cadres'!$B$1:$Z$1,0))</f>
        <v>0</v>
      </c>
      <c r="S607" s="226">
        <f>INDEX('Uganda workforce data - raw'!$A$4:$F$619,MATCH($B607, 'Uganda workforce data - raw'!$B$4:$B$619,0), MATCH("Filled Male",'Uganda workforce data - raw'!$A$4:$F$4,0))*INDEX('Mapping cadres'!$B$1:$Z$616,MATCH($B607, 'Mapping cadres'!$B$1:$B$616,0), MATCH(S$32,'Mapping cadres'!$B$1:$Z$1,0))</f>
        <v>0</v>
      </c>
      <c r="T607" s="226">
        <f>INDEX('Uganda workforce data - raw'!$A$4:$F$619,MATCH($B607, 'Uganda workforce data - raw'!$B$4:$B$619,0), MATCH("Filled Male",'Uganda workforce data - raw'!$A$4:$F$4,0))*INDEX('Mapping cadres'!$B$1:$Z$616,MATCH($B607, 'Mapping cadres'!$B$1:$B$616,0), MATCH(T$32,'Mapping cadres'!$B$1:$Z$1,0))</f>
        <v>0</v>
      </c>
      <c r="U607" s="226">
        <f>INDEX('Uganda workforce data - raw'!$A$4:$F$619,MATCH($B607, 'Uganda workforce data - raw'!$B$4:$B$619,0), MATCH("Filled Male",'Uganda workforce data - raw'!$A$4:$F$4,0))*INDEX('Mapping cadres'!$B$1:$Z$616,MATCH($B607, 'Mapping cadres'!$B$1:$B$616,0), MATCH(U$32,'Mapping cadres'!$B$1:$Z$1,0))</f>
        <v>0</v>
      </c>
      <c r="V607" s="226">
        <f>INDEX('Uganda workforce data - raw'!$A$4:$F$619,MATCH($B607, 'Uganda workforce data - raw'!$B$4:$B$619,0), MATCH("Filled Male",'Uganda workforce data - raw'!$A$4:$F$4,0))*INDEX('Mapping cadres'!$B$1:$Z$616,MATCH($B607, 'Mapping cadres'!$B$1:$B$616,0), MATCH(V$32,'Mapping cadres'!$B$1:$Z$1,0))</f>
        <v>0</v>
      </c>
      <c r="W607" s="226">
        <f>INDEX('Uganda workforce data - raw'!$A$4:$F$619,MATCH($B607, 'Uganda workforce data - raw'!$B$4:$B$619,0), MATCH("Filled Male",'Uganda workforce data - raw'!$A$4:$F$4,0))*INDEX('Mapping cadres'!$B$1:$Z$616,MATCH($B607, 'Mapping cadres'!$B$1:$B$616,0), MATCH(W$32,'Mapping cadres'!$B$1:$Z$1,0))</f>
        <v>0</v>
      </c>
      <c r="X607" s="226">
        <f>INDEX('Uganda workforce data - raw'!$A$4:$F$619,MATCH($B607, 'Uganda workforce data - raw'!$B$4:$B$619,0), MATCH("Filled Male",'Uganda workforce data - raw'!$A$4:$F$4,0))*INDEX('Mapping cadres'!$B$1:$Z$616,MATCH($B607, 'Mapping cadres'!$B$1:$B$616,0), MATCH(X$32,'Mapping cadres'!$B$1:$Z$1,0))</f>
        <v>0</v>
      </c>
      <c r="Y607" s="226">
        <f>INDEX('Uganda workforce data - raw'!$A$4:$F$619,MATCH($B607, 'Uganda workforce data - raw'!$B$4:$B$619,0), MATCH("Filled Male",'Uganda workforce data - raw'!$A$4:$F$4,0))*INDEX('Mapping cadres'!$B$1:$Z$616,MATCH($B607, 'Mapping cadres'!$B$1:$B$616,0), MATCH(Y$32,'Mapping cadres'!$B$1:$Z$1,0))</f>
        <v>0</v>
      </c>
      <c r="Z607" s="226">
        <f>INDEX('Uganda workforce data - raw'!$A$4:$F$619,MATCH($B607, 'Uganda workforce data - raw'!$B$4:$B$619,0), MATCH("Filled Male",'Uganda workforce data - raw'!$A$4:$F$4,0))*INDEX('Mapping cadres'!$B$1:$Z$616,MATCH($B607, 'Mapping cadres'!$B$1:$B$616,0), MATCH(Z$32,'Mapping cadres'!$B$1:$Z$1,0))</f>
        <v>0</v>
      </c>
      <c r="AA607" s="226">
        <f>INDEX('Uganda workforce data - raw'!$A$4:$F$619,MATCH($B607, 'Uganda workforce data - raw'!$B$4:$B$619,0), MATCH("Filled Female",'Uganda workforce data - raw'!$A$4:$F$4,0))*INDEX('Mapping cadres'!$B$1:$Z$616,MATCH($B607, 'Mapping cadres'!$B$1:$B$616,0), MATCH(AA$32,'Mapping cadres'!$B$1:$Z$1,0))</f>
        <v>0</v>
      </c>
      <c r="AB607" s="226">
        <f>INDEX('Uganda workforce data - raw'!$A$4:$F$619,MATCH($B607, 'Uganda workforce data - raw'!$B$4:$B$619,0), MATCH("Filled Female",'Uganda workforce data - raw'!$A$4:$F$4,0))*INDEX('Mapping cadres'!$B$1:$Z$616,MATCH($B607, 'Mapping cadres'!$B$1:$B$616,0), MATCH(AB$32,'Mapping cadres'!$B$1:$Z$1,0))</f>
        <v>0</v>
      </c>
      <c r="AC607" s="226">
        <f>INDEX('Uganda workforce data - raw'!$A$4:$F$619,MATCH($B607, 'Uganda workforce data - raw'!$B$4:$B$619,0), MATCH("Filled Female",'Uganda workforce data - raw'!$A$4:$F$4,0))*INDEX('Mapping cadres'!$B$1:$Z$616,MATCH($B607, 'Mapping cadres'!$B$1:$B$616,0), MATCH(AC$32,'Mapping cadres'!$B$1:$Z$1,0))</f>
        <v>0</v>
      </c>
      <c r="AD607" s="226">
        <f>INDEX('Uganda workforce data - raw'!$A$4:$F$619,MATCH($B607, 'Uganda workforce data - raw'!$B$4:$B$619,0), MATCH("Filled Female",'Uganda workforce data - raw'!$A$4:$F$4,0))*INDEX('Mapping cadres'!$B$1:$Z$616,MATCH($B607, 'Mapping cadres'!$B$1:$B$616,0), MATCH(AD$32,'Mapping cadres'!$B$1:$Z$1,0))</f>
        <v>0</v>
      </c>
      <c r="AE607" s="226">
        <f>INDEX('Uganda workforce data - raw'!$A$4:$F$619,MATCH($B607, 'Uganda workforce data - raw'!$B$4:$B$619,0), MATCH("Filled Female",'Uganda workforce data - raw'!$A$4:$F$4,0))*INDEX('Mapping cadres'!$B$1:$Z$616,MATCH($B607, 'Mapping cadres'!$B$1:$B$616,0), MATCH(AE$32,'Mapping cadres'!$B$1:$Z$1,0))</f>
        <v>0</v>
      </c>
      <c r="AF607" s="226">
        <f>INDEX('Uganda workforce data - raw'!$A$4:$F$619,MATCH($B607, 'Uganda workforce data - raw'!$B$4:$B$619,0), MATCH("Filled Female",'Uganda workforce data - raw'!$A$4:$F$4,0))*INDEX('Mapping cadres'!$B$1:$Z$616,MATCH($B607, 'Mapping cadres'!$B$1:$B$616,0), MATCH(AF$32,'Mapping cadres'!$B$1:$Z$1,0))</f>
        <v>0</v>
      </c>
      <c r="AG607" s="226">
        <f>INDEX('Uganda workforce data - raw'!$A$4:$F$619,MATCH($B607, 'Uganda workforce data - raw'!$B$4:$B$619,0), MATCH("Filled Female",'Uganda workforce data - raw'!$A$4:$F$4,0))*INDEX('Mapping cadres'!$B$1:$Z$616,MATCH($B607, 'Mapping cadres'!$B$1:$B$616,0), MATCH(AG$32,'Mapping cadres'!$B$1:$Z$1,0))</f>
        <v>0</v>
      </c>
      <c r="AH607" s="226">
        <f>INDEX('Uganda workforce data - raw'!$A$4:$F$619,MATCH($B607, 'Uganda workforce data - raw'!$B$4:$B$619,0), MATCH("Filled Female",'Uganda workforce data - raw'!$A$4:$F$4,0))*INDEX('Mapping cadres'!$B$1:$Z$616,MATCH($B607, 'Mapping cadres'!$B$1:$B$616,0), MATCH(AH$32,'Mapping cadres'!$B$1:$Z$1,0))</f>
        <v>0</v>
      </c>
      <c r="AI607" s="226">
        <f>INDEX('Uganda workforce data - raw'!$A$4:$F$619,MATCH($B607, 'Uganda workforce data - raw'!$B$4:$B$619,0), MATCH("Filled Female",'Uganda workforce data - raw'!$A$4:$F$4,0))*INDEX('Mapping cadres'!$B$1:$Z$616,MATCH($B607, 'Mapping cadres'!$B$1:$B$616,0), MATCH(AI$32,'Mapping cadres'!$B$1:$Z$1,0))</f>
        <v>0</v>
      </c>
      <c r="AJ607" s="226">
        <f>INDEX('Uganda workforce data - raw'!$A$4:$F$619,MATCH($B607, 'Uganda workforce data - raw'!$B$4:$B$619,0), MATCH("Filled Female",'Uganda workforce data - raw'!$A$4:$F$4,0))*INDEX('Mapping cadres'!$B$1:$Z$616,MATCH($B607, 'Mapping cadres'!$B$1:$B$616,0), MATCH(AJ$32,'Mapping cadres'!$B$1:$Z$1,0))</f>
        <v>0</v>
      </c>
      <c r="AK607" s="226">
        <f>INDEX('Uganda workforce data - raw'!$A$4:$F$619,MATCH($B607, 'Uganda workforce data - raw'!$B$4:$B$619,0), MATCH("Filled Female",'Uganda workforce data - raw'!$A$4:$F$4,0))*INDEX('Mapping cadres'!$B$1:$Z$616,MATCH($B607, 'Mapping cadres'!$B$1:$B$616,0), MATCH(AK$32,'Mapping cadres'!$B$1:$Z$1,0))</f>
        <v>0</v>
      </c>
      <c r="AL607" s="226">
        <f>INDEX('Uganda workforce data - raw'!$A$4:$F$619,MATCH($B607, 'Uganda workforce data - raw'!$B$4:$B$619,0), MATCH("Filled Female",'Uganda workforce data - raw'!$A$4:$F$4,0))*INDEX('Mapping cadres'!$B$1:$Z$616,MATCH($B607, 'Mapping cadres'!$B$1:$B$616,0), MATCH(AL$32,'Mapping cadres'!$B$1:$Z$1,0))</f>
        <v>0</v>
      </c>
      <c r="AM607" s="226">
        <f>INDEX('Uganda workforce data - raw'!$A$4:$F$619,MATCH($B607, 'Uganda workforce data - raw'!$B$4:$B$619,0), MATCH("Filled Female",'Uganda workforce data - raw'!$A$4:$F$4,0))*INDEX('Mapping cadres'!$B$1:$Z$616,MATCH($B607, 'Mapping cadres'!$B$1:$B$616,0), MATCH(AM$32,'Mapping cadres'!$B$1:$Z$1,0))</f>
        <v>0</v>
      </c>
      <c r="AN607" s="226">
        <f>INDEX('Uganda workforce data - raw'!$A$4:$F$619,MATCH($B607, 'Uganda workforce data - raw'!$B$4:$B$619,0), MATCH("Filled Female",'Uganda workforce data - raw'!$A$4:$F$4,0))*INDEX('Mapping cadres'!$B$1:$Z$616,MATCH($B607, 'Mapping cadres'!$B$1:$B$616,0), MATCH(AN$32,'Mapping cadres'!$B$1:$Z$1,0))</f>
        <v>0</v>
      </c>
      <c r="AO607" s="226">
        <f>INDEX('Uganda workforce data - raw'!$A$4:$F$619,MATCH($B607, 'Uganda workforce data - raw'!$B$4:$B$619,0), MATCH("Filled Female",'Uganda workforce data - raw'!$A$4:$F$4,0))*INDEX('Mapping cadres'!$B$1:$Z$616,MATCH($B607, 'Mapping cadres'!$B$1:$B$616,0), MATCH(AO$32,'Mapping cadres'!$B$1:$Z$1,0))</f>
        <v>0</v>
      </c>
      <c r="AP607" s="226">
        <f>INDEX('Uganda workforce data - raw'!$A$4:$F$619,MATCH($B607, 'Uganda workforce data - raw'!$B$4:$B$619,0), MATCH("Filled Female",'Uganda workforce data - raw'!$A$4:$F$4,0))*INDEX('Mapping cadres'!$B$1:$Z$616,MATCH($B607, 'Mapping cadres'!$B$1:$B$616,0), MATCH(AP$32,'Mapping cadres'!$B$1:$Z$1,0))</f>
        <v>0</v>
      </c>
      <c r="AQ607" s="226">
        <f>INDEX('Uganda workforce data - raw'!$A$4:$F$619,MATCH($B607, 'Uganda workforce data - raw'!$B$4:$B$619,0), MATCH("Filled Female",'Uganda workforce data - raw'!$A$4:$F$4,0))*INDEX('Mapping cadres'!$B$1:$Z$616,MATCH($B607, 'Mapping cadres'!$B$1:$B$616,0), MATCH(AQ$32,'Mapping cadres'!$B$1:$Z$1,0))</f>
        <v>0</v>
      </c>
      <c r="AR607" s="226">
        <f>INDEX('Uganda workforce data - raw'!$A$4:$F$619,MATCH($B607, 'Uganda workforce data - raw'!$B$4:$B$619,0), MATCH("Filled Female",'Uganda workforce data - raw'!$A$4:$F$4,0))*INDEX('Mapping cadres'!$B$1:$Z$616,MATCH($B607, 'Mapping cadres'!$B$1:$B$616,0), MATCH(AR$32,'Mapping cadres'!$B$1:$Z$1,0))</f>
        <v>0</v>
      </c>
      <c r="AS607" s="226">
        <f>INDEX('Uganda workforce data - raw'!$A$4:$F$619,MATCH($B607, 'Uganda workforce data - raw'!$B$4:$B$619,0), MATCH("Filled Female",'Uganda workforce data - raw'!$A$4:$F$4,0))*INDEX('Mapping cadres'!$B$1:$Z$616,MATCH($B607, 'Mapping cadres'!$B$1:$B$616,0), MATCH(AS$32,'Mapping cadres'!$B$1:$Z$1,0))</f>
        <v>0</v>
      </c>
      <c r="AT607" s="226">
        <f>INDEX('Uganda workforce data - raw'!$A$4:$F$619,MATCH($B607, 'Uganda workforce data - raw'!$B$4:$B$619,0), MATCH("Filled Female",'Uganda workforce data - raw'!$A$4:$F$4,0))*INDEX('Mapping cadres'!$B$1:$Z$616,MATCH($B607, 'Mapping cadres'!$B$1:$B$616,0), MATCH(AT$32,'Mapping cadres'!$B$1:$Z$1,0))</f>
        <v>0</v>
      </c>
      <c r="AU607" s="226">
        <f>INDEX('Uganda workforce data - raw'!$A$4:$F$619,MATCH($B607, 'Uganda workforce data - raw'!$B$4:$B$619,0), MATCH("Filled Female",'Uganda workforce data - raw'!$A$4:$F$4,0))*INDEX('Mapping cadres'!$B$1:$Z$616,MATCH($B607, 'Mapping cadres'!$B$1:$B$616,0), MATCH(AU$32,'Mapping cadres'!$B$1:$Z$1,0))</f>
        <v>0</v>
      </c>
      <c r="AV607" s="226">
        <f>INDEX('Uganda workforce data - raw'!$A$4:$F$619,MATCH($B607, 'Uganda workforce data - raw'!$B$4:$B$619,0), MATCH("Filled Female",'Uganda workforce data - raw'!$A$4:$F$4,0))*INDEX('Mapping cadres'!$B$1:$Z$616,MATCH($B607, 'Mapping cadres'!$B$1:$B$616,0), MATCH(AV$32,'Mapping cadres'!$B$1:$Z$1,0))</f>
        <v>0</v>
      </c>
      <c r="AW607" s="226">
        <f>INDEX('Uganda workforce data - raw'!$A$4:$F$619,MATCH($B607, 'Uganda workforce data - raw'!$B$4:$B$619,0), MATCH("Filled Female",'Uganda workforce data - raw'!$A$4:$F$4,0))*INDEX('Mapping cadres'!$B$1:$Z$616,MATCH($B607, 'Mapping cadres'!$B$1:$B$616,0), MATCH(AW$32,'Mapping cadres'!$B$1:$Z$1,0))</f>
        <v>0</v>
      </c>
      <c r="AX607" s="226">
        <f>INDEX('Uganda workforce data - raw'!$A$4:$F$619,MATCH($B607, 'Uganda workforce data - raw'!$B$4:$B$619,0), MATCH("Filled Female",'Uganda workforce data - raw'!$A$4:$F$4,0))*INDEX('Mapping cadres'!$B$1:$Z$616,MATCH($B607, 'Mapping cadres'!$B$1:$B$616,0), MATCH(AX$32,'Mapping cadres'!$B$1:$Z$1,0))</f>
        <v>0</v>
      </c>
      <c r="AY607" s="226">
        <f t="shared" si="197"/>
        <v>3</v>
      </c>
      <c r="AZ607" s="226">
        <f t="shared" si="198"/>
        <v>0</v>
      </c>
      <c r="BA607" s="226">
        <f t="shared" si="199"/>
        <v>0</v>
      </c>
      <c r="BB607" s="226">
        <f t="shared" si="200"/>
        <v>0</v>
      </c>
      <c r="BC607" s="226">
        <f t="shared" si="201"/>
        <v>0</v>
      </c>
      <c r="BD607" s="226">
        <f t="shared" si="202"/>
        <v>0</v>
      </c>
      <c r="BE607" s="226">
        <f t="shared" si="203"/>
        <v>0</v>
      </c>
      <c r="BF607" s="226">
        <f t="shared" si="204"/>
        <v>0</v>
      </c>
      <c r="BG607" s="226">
        <f t="shared" si="205"/>
        <v>0</v>
      </c>
      <c r="BH607" s="226">
        <f t="shared" si="206"/>
        <v>0</v>
      </c>
      <c r="BI607" s="226">
        <f t="shared" si="207"/>
        <v>0</v>
      </c>
      <c r="BJ607" s="226">
        <f t="shared" si="208"/>
        <v>0</v>
      </c>
      <c r="BK607" s="226">
        <f t="shared" si="209"/>
        <v>0</v>
      </c>
      <c r="BL607" s="226">
        <f t="shared" si="210"/>
        <v>0</v>
      </c>
      <c r="BM607" s="226">
        <f t="shared" si="211"/>
        <v>0</v>
      </c>
      <c r="BN607" s="226">
        <f t="shared" si="212"/>
        <v>0</v>
      </c>
      <c r="BO607" s="226">
        <f t="shared" si="213"/>
        <v>0</v>
      </c>
      <c r="BP607" s="226">
        <f t="shared" si="214"/>
        <v>0</v>
      </c>
      <c r="BQ607" s="226">
        <f t="shared" si="215"/>
        <v>0</v>
      </c>
      <c r="BR607" s="226">
        <f t="shared" si="216"/>
        <v>0</v>
      </c>
      <c r="BS607" s="226">
        <f t="shared" si="217"/>
        <v>0</v>
      </c>
      <c r="BT607" s="226">
        <f t="shared" si="218"/>
        <v>0</v>
      </c>
      <c r="BU607" s="226">
        <f t="shared" si="219"/>
        <v>0</v>
      </c>
      <c r="BV607" s="226">
        <f t="shared" si="220"/>
        <v>0</v>
      </c>
    </row>
    <row r="608" spans="1:74">
      <c r="A608" s="226">
        <v>576</v>
      </c>
      <c r="B608" s="226" t="s">
        <v>59</v>
      </c>
      <c r="C608" s="226">
        <f>INDEX('Uganda workforce data - raw'!$A$4:$F$619,MATCH($B608, 'Uganda workforce data - raw'!$B$4:$B$619,0), MATCH("Filled Male",'Uganda workforce data - raw'!$A$4:$F$4,0))*INDEX('Mapping cadres'!$B$1:$Z$616,MATCH($B608, 'Mapping cadres'!$B$1:$B$616,0), MATCH(C$32,'Mapping cadres'!$B$1:$Z$1,0))</f>
        <v>0</v>
      </c>
      <c r="D608" s="226">
        <f>INDEX('Uganda workforce data - raw'!$A$4:$F$619,MATCH($B608, 'Uganda workforce data - raw'!$B$4:$B$619,0), MATCH("Filled Male",'Uganda workforce data - raw'!$A$4:$F$4,0))*INDEX('Mapping cadres'!$B$1:$Z$616,MATCH($B608, 'Mapping cadres'!$B$1:$B$616,0), MATCH(D$32,'Mapping cadres'!$B$1:$Z$1,0))</f>
        <v>0</v>
      </c>
      <c r="E608" s="226">
        <f>INDEX('Uganda workforce data - raw'!$A$4:$F$619,MATCH($B608, 'Uganda workforce data - raw'!$B$4:$B$619,0), MATCH("Filled Male",'Uganda workforce data - raw'!$A$4:$F$4,0))*INDEX('Mapping cadres'!$B$1:$Z$616,MATCH($B608, 'Mapping cadres'!$B$1:$B$616,0), MATCH(E$32,'Mapping cadres'!$B$1:$Z$1,0))</f>
        <v>0</v>
      </c>
      <c r="F608" s="226">
        <f>INDEX('Uganda workforce data - raw'!$A$4:$F$619,MATCH($B608, 'Uganda workforce data - raw'!$B$4:$B$619,0), MATCH("Filled Male",'Uganda workforce data - raw'!$A$4:$F$4,0))*INDEX('Mapping cadres'!$B$1:$Z$616,MATCH($B608, 'Mapping cadres'!$B$1:$B$616,0), MATCH(F$32,'Mapping cadres'!$B$1:$Z$1,0))</f>
        <v>0</v>
      </c>
      <c r="G608" s="226">
        <f>INDEX('Uganda workforce data - raw'!$A$4:$F$619,MATCH($B608, 'Uganda workforce data - raw'!$B$4:$B$619,0), MATCH("Filled Male",'Uganda workforce data - raw'!$A$4:$F$4,0))*INDEX('Mapping cadres'!$B$1:$Z$616,MATCH($B608, 'Mapping cadres'!$B$1:$B$616,0), MATCH(G$32,'Mapping cadres'!$B$1:$Z$1,0))</f>
        <v>0</v>
      </c>
      <c r="H608" s="226">
        <f>INDEX('Uganda workforce data - raw'!$A$4:$F$619,MATCH($B608, 'Uganda workforce data - raw'!$B$4:$B$619,0), MATCH("Filled Male",'Uganda workforce data - raw'!$A$4:$F$4,0))*INDEX('Mapping cadres'!$B$1:$Z$616,MATCH($B608, 'Mapping cadres'!$B$1:$B$616,0), MATCH(H$32,'Mapping cadres'!$B$1:$Z$1,0))</f>
        <v>0</v>
      </c>
      <c r="I608" s="226">
        <f>INDEX('Uganda workforce data - raw'!$A$4:$F$619,MATCH($B608, 'Uganda workforce data - raw'!$B$4:$B$619,0), MATCH("Filled Male",'Uganda workforce data - raw'!$A$4:$F$4,0))*INDEX('Mapping cadres'!$B$1:$Z$616,MATCH($B608, 'Mapping cadres'!$B$1:$B$616,0), MATCH(I$32,'Mapping cadres'!$B$1:$Z$1,0))</f>
        <v>0</v>
      </c>
      <c r="J608" s="226">
        <f>INDEX('Uganda workforce data - raw'!$A$4:$F$619,MATCH($B608, 'Uganda workforce data - raw'!$B$4:$B$619,0), MATCH("Filled Male",'Uganda workforce data - raw'!$A$4:$F$4,0))*INDEX('Mapping cadres'!$B$1:$Z$616,MATCH($B608, 'Mapping cadres'!$B$1:$B$616,0), MATCH(J$32,'Mapping cadres'!$B$1:$Z$1,0))</f>
        <v>0</v>
      </c>
      <c r="K608" s="226">
        <f>INDEX('Uganda workforce data - raw'!$A$4:$F$619,MATCH($B608, 'Uganda workforce data - raw'!$B$4:$B$619,0), MATCH("Filled Male",'Uganda workforce data - raw'!$A$4:$F$4,0))*INDEX('Mapping cadres'!$B$1:$Z$616,MATCH($B608, 'Mapping cadres'!$B$1:$B$616,0), MATCH(K$32,'Mapping cadres'!$B$1:$Z$1,0))</f>
        <v>0</v>
      </c>
      <c r="L608" s="226">
        <f>INDEX('Uganda workforce data - raw'!$A$4:$F$619,MATCH($B608, 'Uganda workforce data - raw'!$B$4:$B$619,0), MATCH("Filled Male",'Uganda workforce data - raw'!$A$4:$F$4,0))*INDEX('Mapping cadres'!$B$1:$Z$616,MATCH($B608, 'Mapping cadres'!$B$1:$B$616,0), MATCH(L$32,'Mapping cadres'!$B$1:$Z$1,0))</f>
        <v>0</v>
      </c>
      <c r="M608" s="226">
        <f>INDEX('Uganda workforce data - raw'!$A$4:$F$619,MATCH($B608, 'Uganda workforce data - raw'!$B$4:$B$619,0), MATCH("Filled Male",'Uganda workforce data - raw'!$A$4:$F$4,0))*INDEX('Mapping cadres'!$B$1:$Z$616,MATCH($B608, 'Mapping cadres'!$B$1:$B$616,0), MATCH(M$32,'Mapping cadres'!$B$1:$Z$1,0))</f>
        <v>0</v>
      </c>
      <c r="N608" s="226">
        <f>INDEX('Uganda workforce data - raw'!$A$4:$F$619,MATCH($B608, 'Uganda workforce data - raw'!$B$4:$B$619,0), MATCH("Filled Male",'Uganda workforce data - raw'!$A$4:$F$4,0))*INDEX('Mapping cadres'!$B$1:$Z$616,MATCH($B608, 'Mapping cadres'!$B$1:$B$616,0), MATCH(N$32,'Mapping cadres'!$B$1:$Z$1,0))</f>
        <v>0</v>
      </c>
      <c r="O608" s="226">
        <f>INDEX('Uganda workforce data - raw'!$A$4:$F$619,MATCH($B608, 'Uganda workforce data - raw'!$B$4:$B$619,0), MATCH("Filled Male",'Uganda workforce data - raw'!$A$4:$F$4,0))*INDEX('Mapping cadres'!$B$1:$Z$616,MATCH($B608, 'Mapping cadres'!$B$1:$B$616,0), MATCH(O$32,'Mapping cadres'!$B$1:$Z$1,0))</f>
        <v>0</v>
      </c>
      <c r="P608" s="226">
        <f>INDEX('Uganda workforce data - raw'!$A$4:$F$619,MATCH($B608, 'Uganda workforce data - raw'!$B$4:$B$619,0), MATCH("Filled Male",'Uganda workforce data - raw'!$A$4:$F$4,0))*INDEX('Mapping cadres'!$B$1:$Z$616,MATCH($B608, 'Mapping cadres'!$B$1:$B$616,0), MATCH(P$32,'Mapping cadres'!$B$1:$Z$1,0))</f>
        <v>0</v>
      </c>
      <c r="Q608" s="226">
        <f>INDEX('Uganda workforce data - raw'!$A$4:$F$619,MATCH($B608, 'Uganda workforce data - raw'!$B$4:$B$619,0), MATCH("Filled Male",'Uganda workforce data - raw'!$A$4:$F$4,0))*INDEX('Mapping cadres'!$B$1:$Z$616,MATCH($B608, 'Mapping cadres'!$B$1:$B$616,0), MATCH(Q$32,'Mapping cadres'!$B$1:$Z$1,0))</f>
        <v>0</v>
      </c>
      <c r="R608" s="226">
        <f>INDEX('Uganda workforce data - raw'!$A$4:$F$619,MATCH($B608, 'Uganda workforce data - raw'!$B$4:$B$619,0), MATCH("Filled Male",'Uganda workforce data - raw'!$A$4:$F$4,0))*INDEX('Mapping cadres'!$B$1:$Z$616,MATCH($B608, 'Mapping cadres'!$B$1:$B$616,0), MATCH(R$32,'Mapping cadres'!$B$1:$Z$1,0))</f>
        <v>0</v>
      </c>
      <c r="S608" s="226">
        <f>INDEX('Uganda workforce data - raw'!$A$4:$F$619,MATCH($B608, 'Uganda workforce data - raw'!$B$4:$B$619,0), MATCH("Filled Male",'Uganda workforce data - raw'!$A$4:$F$4,0))*INDEX('Mapping cadres'!$B$1:$Z$616,MATCH($B608, 'Mapping cadres'!$B$1:$B$616,0), MATCH(S$32,'Mapping cadres'!$B$1:$Z$1,0))</f>
        <v>0</v>
      </c>
      <c r="T608" s="226">
        <f>INDEX('Uganda workforce data - raw'!$A$4:$F$619,MATCH($B608, 'Uganda workforce data - raw'!$B$4:$B$619,0), MATCH("Filled Male",'Uganda workforce data - raw'!$A$4:$F$4,0))*INDEX('Mapping cadres'!$B$1:$Z$616,MATCH($B608, 'Mapping cadres'!$B$1:$B$616,0), MATCH(T$32,'Mapping cadres'!$B$1:$Z$1,0))</f>
        <v>0</v>
      </c>
      <c r="U608" s="226">
        <f>INDEX('Uganda workforce data - raw'!$A$4:$F$619,MATCH($B608, 'Uganda workforce data - raw'!$B$4:$B$619,0), MATCH("Filled Male",'Uganda workforce data - raw'!$A$4:$F$4,0))*INDEX('Mapping cadres'!$B$1:$Z$616,MATCH($B608, 'Mapping cadres'!$B$1:$B$616,0), MATCH(U$32,'Mapping cadres'!$B$1:$Z$1,0))</f>
        <v>0</v>
      </c>
      <c r="V608" s="226">
        <f>INDEX('Uganda workforce data - raw'!$A$4:$F$619,MATCH($B608, 'Uganda workforce data - raw'!$B$4:$B$619,0), MATCH("Filled Male",'Uganda workforce data - raw'!$A$4:$F$4,0))*INDEX('Mapping cadres'!$B$1:$Z$616,MATCH($B608, 'Mapping cadres'!$B$1:$B$616,0), MATCH(V$32,'Mapping cadres'!$B$1:$Z$1,0))</f>
        <v>0</v>
      </c>
      <c r="W608" s="226">
        <f>INDEX('Uganda workforce data - raw'!$A$4:$F$619,MATCH($B608, 'Uganda workforce data - raw'!$B$4:$B$619,0), MATCH("Filled Male",'Uganda workforce data - raw'!$A$4:$F$4,0))*INDEX('Mapping cadres'!$B$1:$Z$616,MATCH($B608, 'Mapping cadres'!$B$1:$B$616,0), MATCH(W$32,'Mapping cadres'!$B$1:$Z$1,0))</f>
        <v>0</v>
      </c>
      <c r="X608" s="226">
        <f>INDEX('Uganda workforce data - raw'!$A$4:$F$619,MATCH($B608, 'Uganda workforce data - raw'!$B$4:$B$619,0), MATCH("Filled Male",'Uganda workforce data - raw'!$A$4:$F$4,0))*INDEX('Mapping cadres'!$B$1:$Z$616,MATCH($B608, 'Mapping cadres'!$B$1:$B$616,0), MATCH(X$32,'Mapping cadres'!$B$1:$Z$1,0))</f>
        <v>0</v>
      </c>
      <c r="Y608" s="226">
        <f>INDEX('Uganda workforce data - raw'!$A$4:$F$619,MATCH($B608, 'Uganda workforce data - raw'!$B$4:$B$619,0), MATCH("Filled Male",'Uganda workforce data - raw'!$A$4:$F$4,0))*INDEX('Mapping cadres'!$B$1:$Z$616,MATCH($B608, 'Mapping cadres'!$B$1:$B$616,0), MATCH(Y$32,'Mapping cadres'!$B$1:$Z$1,0))</f>
        <v>0</v>
      </c>
      <c r="Z608" s="226">
        <f>INDEX('Uganda workforce data - raw'!$A$4:$F$619,MATCH($B608, 'Uganda workforce data - raw'!$B$4:$B$619,0), MATCH("Filled Male",'Uganda workforce data - raw'!$A$4:$F$4,0))*INDEX('Mapping cadres'!$B$1:$Z$616,MATCH($B608, 'Mapping cadres'!$B$1:$B$616,0), MATCH(Z$32,'Mapping cadres'!$B$1:$Z$1,0))</f>
        <v>0</v>
      </c>
      <c r="AA608" s="226">
        <f>INDEX('Uganda workforce data - raw'!$A$4:$F$619,MATCH($B608, 'Uganda workforce data - raw'!$B$4:$B$619,0), MATCH("Filled Female",'Uganda workforce data - raw'!$A$4:$F$4,0))*INDEX('Mapping cadres'!$B$1:$Z$616,MATCH($B608, 'Mapping cadres'!$B$1:$B$616,0), MATCH(AA$32,'Mapping cadres'!$B$1:$Z$1,0))</f>
        <v>0</v>
      </c>
      <c r="AB608" s="226">
        <f>INDEX('Uganda workforce data - raw'!$A$4:$F$619,MATCH($B608, 'Uganda workforce data - raw'!$B$4:$B$619,0), MATCH("Filled Female",'Uganda workforce data - raw'!$A$4:$F$4,0))*INDEX('Mapping cadres'!$B$1:$Z$616,MATCH($B608, 'Mapping cadres'!$B$1:$B$616,0), MATCH(AB$32,'Mapping cadres'!$B$1:$Z$1,0))</f>
        <v>0</v>
      </c>
      <c r="AC608" s="226">
        <f>INDEX('Uganda workforce data - raw'!$A$4:$F$619,MATCH($B608, 'Uganda workforce data - raw'!$B$4:$B$619,0), MATCH("Filled Female",'Uganda workforce data - raw'!$A$4:$F$4,0))*INDEX('Mapping cadres'!$B$1:$Z$616,MATCH($B608, 'Mapping cadres'!$B$1:$B$616,0), MATCH(AC$32,'Mapping cadres'!$B$1:$Z$1,0))</f>
        <v>0</v>
      </c>
      <c r="AD608" s="226">
        <f>INDEX('Uganda workforce data - raw'!$A$4:$F$619,MATCH($B608, 'Uganda workforce data - raw'!$B$4:$B$619,0), MATCH("Filled Female",'Uganda workforce data - raw'!$A$4:$F$4,0))*INDEX('Mapping cadres'!$B$1:$Z$616,MATCH($B608, 'Mapping cadres'!$B$1:$B$616,0), MATCH(AD$32,'Mapping cadres'!$B$1:$Z$1,0))</f>
        <v>0</v>
      </c>
      <c r="AE608" s="226">
        <f>INDEX('Uganda workforce data - raw'!$A$4:$F$619,MATCH($B608, 'Uganda workforce data - raw'!$B$4:$B$619,0), MATCH("Filled Female",'Uganda workforce data - raw'!$A$4:$F$4,0))*INDEX('Mapping cadres'!$B$1:$Z$616,MATCH($B608, 'Mapping cadres'!$B$1:$B$616,0), MATCH(AE$32,'Mapping cadres'!$B$1:$Z$1,0))</f>
        <v>0</v>
      </c>
      <c r="AF608" s="226">
        <f>INDEX('Uganda workforce data - raw'!$A$4:$F$619,MATCH($B608, 'Uganda workforce data - raw'!$B$4:$B$619,0), MATCH("Filled Female",'Uganda workforce data - raw'!$A$4:$F$4,0))*INDEX('Mapping cadres'!$B$1:$Z$616,MATCH($B608, 'Mapping cadres'!$B$1:$B$616,0), MATCH(AF$32,'Mapping cadres'!$B$1:$Z$1,0))</f>
        <v>0</v>
      </c>
      <c r="AG608" s="226">
        <f>INDEX('Uganda workforce data - raw'!$A$4:$F$619,MATCH($B608, 'Uganda workforce data - raw'!$B$4:$B$619,0), MATCH("Filled Female",'Uganda workforce data - raw'!$A$4:$F$4,0))*INDEX('Mapping cadres'!$B$1:$Z$616,MATCH($B608, 'Mapping cadres'!$B$1:$B$616,0), MATCH(AG$32,'Mapping cadres'!$B$1:$Z$1,0))</f>
        <v>0</v>
      </c>
      <c r="AH608" s="226">
        <f>INDEX('Uganda workforce data - raw'!$A$4:$F$619,MATCH($B608, 'Uganda workforce data - raw'!$B$4:$B$619,0), MATCH("Filled Female",'Uganda workforce data - raw'!$A$4:$F$4,0))*INDEX('Mapping cadres'!$B$1:$Z$616,MATCH($B608, 'Mapping cadres'!$B$1:$B$616,0), MATCH(AH$32,'Mapping cadres'!$B$1:$Z$1,0))</f>
        <v>0</v>
      </c>
      <c r="AI608" s="226">
        <f>INDEX('Uganda workforce data - raw'!$A$4:$F$619,MATCH($B608, 'Uganda workforce data - raw'!$B$4:$B$619,0), MATCH("Filled Female",'Uganda workforce data - raw'!$A$4:$F$4,0))*INDEX('Mapping cadres'!$B$1:$Z$616,MATCH($B608, 'Mapping cadres'!$B$1:$B$616,0), MATCH(AI$32,'Mapping cadres'!$B$1:$Z$1,0))</f>
        <v>0</v>
      </c>
      <c r="AJ608" s="226">
        <f>INDEX('Uganda workforce data - raw'!$A$4:$F$619,MATCH($B608, 'Uganda workforce data - raw'!$B$4:$B$619,0), MATCH("Filled Female",'Uganda workforce data - raw'!$A$4:$F$4,0))*INDEX('Mapping cadres'!$B$1:$Z$616,MATCH($B608, 'Mapping cadres'!$B$1:$B$616,0), MATCH(AJ$32,'Mapping cadres'!$B$1:$Z$1,0))</f>
        <v>0</v>
      </c>
      <c r="AK608" s="226">
        <f>INDEX('Uganda workforce data - raw'!$A$4:$F$619,MATCH($B608, 'Uganda workforce data - raw'!$B$4:$B$619,0), MATCH("Filled Female",'Uganda workforce data - raw'!$A$4:$F$4,0))*INDEX('Mapping cadres'!$B$1:$Z$616,MATCH($B608, 'Mapping cadres'!$B$1:$B$616,0), MATCH(AK$32,'Mapping cadres'!$B$1:$Z$1,0))</f>
        <v>0</v>
      </c>
      <c r="AL608" s="226">
        <f>INDEX('Uganda workforce data - raw'!$A$4:$F$619,MATCH($B608, 'Uganda workforce data - raw'!$B$4:$B$619,0), MATCH("Filled Female",'Uganda workforce data - raw'!$A$4:$F$4,0))*INDEX('Mapping cadres'!$B$1:$Z$616,MATCH($B608, 'Mapping cadres'!$B$1:$B$616,0), MATCH(AL$32,'Mapping cadres'!$B$1:$Z$1,0))</f>
        <v>0</v>
      </c>
      <c r="AM608" s="226">
        <f>INDEX('Uganda workforce data - raw'!$A$4:$F$619,MATCH($B608, 'Uganda workforce data - raw'!$B$4:$B$619,0), MATCH("Filled Female",'Uganda workforce data - raw'!$A$4:$F$4,0))*INDEX('Mapping cadres'!$B$1:$Z$616,MATCH($B608, 'Mapping cadres'!$B$1:$B$616,0), MATCH(AM$32,'Mapping cadres'!$B$1:$Z$1,0))</f>
        <v>0</v>
      </c>
      <c r="AN608" s="226">
        <f>INDEX('Uganda workforce data - raw'!$A$4:$F$619,MATCH($B608, 'Uganda workforce data - raw'!$B$4:$B$619,0), MATCH("Filled Female",'Uganda workforce data - raw'!$A$4:$F$4,0))*INDEX('Mapping cadres'!$B$1:$Z$616,MATCH($B608, 'Mapping cadres'!$B$1:$B$616,0), MATCH(AN$32,'Mapping cadres'!$B$1:$Z$1,0))</f>
        <v>0</v>
      </c>
      <c r="AO608" s="226">
        <f>INDEX('Uganda workforce data - raw'!$A$4:$F$619,MATCH($B608, 'Uganda workforce data - raw'!$B$4:$B$619,0), MATCH("Filled Female",'Uganda workforce data - raw'!$A$4:$F$4,0))*INDEX('Mapping cadres'!$B$1:$Z$616,MATCH($B608, 'Mapping cadres'!$B$1:$B$616,0), MATCH(AO$32,'Mapping cadres'!$B$1:$Z$1,0))</f>
        <v>0</v>
      </c>
      <c r="AP608" s="226">
        <f>INDEX('Uganda workforce data - raw'!$A$4:$F$619,MATCH($B608, 'Uganda workforce data - raw'!$B$4:$B$619,0), MATCH("Filled Female",'Uganda workforce data - raw'!$A$4:$F$4,0))*INDEX('Mapping cadres'!$B$1:$Z$616,MATCH($B608, 'Mapping cadres'!$B$1:$B$616,0), MATCH(AP$32,'Mapping cadres'!$B$1:$Z$1,0))</f>
        <v>0</v>
      </c>
      <c r="AQ608" s="226">
        <f>INDEX('Uganda workforce data - raw'!$A$4:$F$619,MATCH($B608, 'Uganda workforce data - raw'!$B$4:$B$619,0), MATCH("Filled Female",'Uganda workforce data - raw'!$A$4:$F$4,0))*INDEX('Mapping cadres'!$B$1:$Z$616,MATCH($B608, 'Mapping cadres'!$B$1:$B$616,0), MATCH(AQ$32,'Mapping cadres'!$B$1:$Z$1,0))</f>
        <v>0</v>
      </c>
      <c r="AR608" s="226">
        <f>INDEX('Uganda workforce data - raw'!$A$4:$F$619,MATCH($B608, 'Uganda workforce data - raw'!$B$4:$B$619,0), MATCH("Filled Female",'Uganda workforce data - raw'!$A$4:$F$4,0))*INDEX('Mapping cadres'!$B$1:$Z$616,MATCH($B608, 'Mapping cadres'!$B$1:$B$616,0), MATCH(AR$32,'Mapping cadres'!$B$1:$Z$1,0))</f>
        <v>3</v>
      </c>
      <c r="AS608" s="226">
        <f>INDEX('Uganda workforce data - raw'!$A$4:$F$619,MATCH($B608, 'Uganda workforce data - raw'!$B$4:$B$619,0), MATCH("Filled Female",'Uganda workforce data - raw'!$A$4:$F$4,0))*INDEX('Mapping cadres'!$B$1:$Z$616,MATCH($B608, 'Mapping cadres'!$B$1:$B$616,0), MATCH(AS$32,'Mapping cadres'!$B$1:$Z$1,0))</f>
        <v>0</v>
      </c>
      <c r="AT608" s="226">
        <f>INDEX('Uganda workforce data - raw'!$A$4:$F$619,MATCH($B608, 'Uganda workforce data - raw'!$B$4:$B$619,0), MATCH("Filled Female",'Uganda workforce data - raw'!$A$4:$F$4,0))*INDEX('Mapping cadres'!$B$1:$Z$616,MATCH($B608, 'Mapping cadres'!$B$1:$B$616,0), MATCH(AT$32,'Mapping cadres'!$B$1:$Z$1,0))</f>
        <v>0</v>
      </c>
      <c r="AU608" s="226">
        <f>INDEX('Uganda workforce data - raw'!$A$4:$F$619,MATCH($B608, 'Uganda workforce data - raw'!$B$4:$B$619,0), MATCH("Filled Female",'Uganda workforce data - raw'!$A$4:$F$4,0))*INDEX('Mapping cadres'!$B$1:$Z$616,MATCH($B608, 'Mapping cadres'!$B$1:$B$616,0), MATCH(AU$32,'Mapping cadres'!$B$1:$Z$1,0))</f>
        <v>0</v>
      </c>
      <c r="AV608" s="226">
        <f>INDEX('Uganda workforce data - raw'!$A$4:$F$619,MATCH($B608, 'Uganda workforce data - raw'!$B$4:$B$619,0), MATCH("Filled Female",'Uganda workforce data - raw'!$A$4:$F$4,0))*INDEX('Mapping cadres'!$B$1:$Z$616,MATCH($B608, 'Mapping cadres'!$B$1:$B$616,0), MATCH(AV$32,'Mapping cadres'!$B$1:$Z$1,0))</f>
        <v>0</v>
      </c>
      <c r="AW608" s="226">
        <f>INDEX('Uganda workforce data - raw'!$A$4:$F$619,MATCH($B608, 'Uganda workforce data - raw'!$B$4:$B$619,0), MATCH("Filled Female",'Uganda workforce data - raw'!$A$4:$F$4,0))*INDEX('Mapping cadres'!$B$1:$Z$616,MATCH($B608, 'Mapping cadres'!$B$1:$B$616,0), MATCH(AW$32,'Mapping cadres'!$B$1:$Z$1,0))</f>
        <v>0</v>
      </c>
      <c r="AX608" s="226">
        <f>INDEX('Uganda workforce data - raw'!$A$4:$F$619,MATCH($B608, 'Uganda workforce data - raw'!$B$4:$B$619,0), MATCH("Filled Female",'Uganda workforce data - raw'!$A$4:$F$4,0))*INDEX('Mapping cadres'!$B$1:$Z$616,MATCH($B608, 'Mapping cadres'!$B$1:$B$616,0), MATCH(AX$32,'Mapping cadres'!$B$1:$Z$1,0))</f>
        <v>0</v>
      </c>
      <c r="AY608" s="226">
        <f t="shared" si="197"/>
        <v>0</v>
      </c>
      <c r="AZ608" s="226">
        <f t="shared" si="198"/>
        <v>0</v>
      </c>
      <c r="BA608" s="226">
        <f t="shared" si="199"/>
        <v>0</v>
      </c>
      <c r="BB608" s="226">
        <f t="shared" si="200"/>
        <v>0</v>
      </c>
      <c r="BC608" s="226">
        <f t="shared" si="201"/>
        <v>0</v>
      </c>
      <c r="BD608" s="226">
        <f t="shared" si="202"/>
        <v>0</v>
      </c>
      <c r="BE608" s="226">
        <f t="shared" si="203"/>
        <v>0</v>
      </c>
      <c r="BF608" s="226">
        <f t="shared" si="204"/>
        <v>0</v>
      </c>
      <c r="BG608" s="226">
        <f t="shared" si="205"/>
        <v>0</v>
      </c>
      <c r="BH608" s="226">
        <f t="shared" si="206"/>
        <v>0</v>
      </c>
      <c r="BI608" s="226">
        <f t="shared" si="207"/>
        <v>0</v>
      </c>
      <c r="BJ608" s="226">
        <f t="shared" si="208"/>
        <v>0</v>
      </c>
      <c r="BK608" s="226">
        <f t="shared" si="209"/>
        <v>0</v>
      </c>
      <c r="BL608" s="226">
        <f t="shared" si="210"/>
        <v>0</v>
      </c>
      <c r="BM608" s="226">
        <f t="shared" si="211"/>
        <v>0</v>
      </c>
      <c r="BN608" s="226">
        <f t="shared" si="212"/>
        <v>0</v>
      </c>
      <c r="BO608" s="226">
        <f t="shared" si="213"/>
        <v>0</v>
      </c>
      <c r="BP608" s="226">
        <f t="shared" si="214"/>
        <v>3</v>
      </c>
      <c r="BQ608" s="226">
        <f t="shared" si="215"/>
        <v>0</v>
      </c>
      <c r="BR608" s="226">
        <f t="shared" si="216"/>
        <v>0</v>
      </c>
      <c r="BS608" s="226">
        <f t="shared" si="217"/>
        <v>0</v>
      </c>
      <c r="BT608" s="226">
        <f t="shared" si="218"/>
        <v>0</v>
      </c>
      <c r="BU608" s="226">
        <f t="shared" si="219"/>
        <v>0</v>
      </c>
      <c r="BV608" s="226">
        <f t="shared" si="220"/>
        <v>0</v>
      </c>
    </row>
    <row r="609" spans="1:74">
      <c r="A609" s="226">
        <v>577</v>
      </c>
      <c r="B609" s="226" t="s">
        <v>1873</v>
      </c>
      <c r="C609" s="226">
        <f>INDEX('Uganda workforce data - raw'!$A$4:$F$619,MATCH($B609, 'Uganda workforce data - raw'!$B$4:$B$619,0), MATCH("Filled Male",'Uganda workforce data - raw'!$A$4:$F$4,0))*INDEX('Mapping cadres'!$B$1:$Z$616,MATCH($B609, 'Mapping cadres'!$B$1:$B$616,0), MATCH(C$32,'Mapping cadres'!$B$1:$Z$1,0))</f>
        <v>0</v>
      </c>
      <c r="D609" s="226">
        <f>INDEX('Uganda workforce data - raw'!$A$4:$F$619,MATCH($B609, 'Uganda workforce data - raw'!$B$4:$B$619,0), MATCH("Filled Male",'Uganda workforce data - raw'!$A$4:$F$4,0))*INDEX('Mapping cadres'!$B$1:$Z$616,MATCH($B609, 'Mapping cadres'!$B$1:$B$616,0), MATCH(D$32,'Mapping cadres'!$B$1:$Z$1,0))</f>
        <v>0</v>
      </c>
      <c r="E609" s="226">
        <f>INDEX('Uganda workforce data - raw'!$A$4:$F$619,MATCH($B609, 'Uganda workforce data - raw'!$B$4:$B$619,0), MATCH("Filled Male",'Uganda workforce data - raw'!$A$4:$F$4,0))*INDEX('Mapping cadres'!$B$1:$Z$616,MATCH($B609, 'Mapping cadres'!$B$1:$B$616,0), MATCH(E$32,'Mapping cadres'!$B$1:$Z$1,0))</f>
        <v>0</v>
      </c>
      <c r="F609" s="226">
        <f>INDEX('Uganda workforce data - raw'!$A$4:$F$619,MATCH($B609, 'Uganda workforce data - raw'!$B$4:$B$619,0), MATCH("Filled Male",'Uganda workforce data - raw'!$A$4:$F$4,0))*INDEX('Mapping cadres'!$B$1:$Z$616,MATCH($B609, 'Mapping cadres'!$B$1:$B$616,0), MATCH(F$32,'Mapping cadres'!$B$1:$Z$1,0))</f>
        <v>0</v>
      </c>
      <c r="G609" s="226">
        <f>INDEX('Uganda workforce data - raw'!$A$4:$F$619,MATCH($B609, 'Uganda workforce data - raw'!$B$4:$B$619,0), MATCH("Filled Male",'Uganda workforce data - raw'!$A$4:$F$4,0))*INDEX('Mapping cadres'!$B$1:$Z$616,MATCH($B609, 'Mapping cadres'!$B$1:$B$616,0), MATCH(G$32,'Mapping cadres'!$B$1:$Z$1,0))</f>
        <v>0</v>
      </c>
      <c r="H609" s="226">
        <f>INDEX('Uganda workforce data - raw'!$A$4:$F$619,MATCH($B609, 'Uganda workforce data - raw'!$B$4:$B$619,0), MATCH("Filled Male",'Uganda workforce data - raw'!$A$4:$F$4,0))*INDEX('Mapping cadres'!$B$1:$Z$616,MATCH($B609, 'Mapping cadres'!$B$1:$B$616,0), MATCH(H$32,'Mapping cadres'!$B$1:$Z$1,0))</f>
        <v>0</v>
      </c>
      <c r="I609" s="226">
        <f>INDEX('Uganda workforce data - raw'!$A$4:$F$619,MATCH($B609, 'Uganda workforce data - raw'!$B$4:$B$619,0), MATCH("Filled Male",'Uganda workforce data - raw'!$A$4:$F$4,0))*INDEX('Mapping cadres'!$B$1:$Z$616,MATCH($B609, 'Mapping cadres'!$B$1:$B$616,0), MATCH(I$32,'Mapping cadres'!$B$1:$Z$1,0))</f>
        <v>0</v>
      </c>
      <c r="J609" s="226">
        <f>INDEX('Uganda workforce data - raw'!$A$4:$F$619,MATCH($B609, 'Uganda workforce data - raw'!$B$4:$B$619,0), MATCH("Filled Male",'Uganda workforce data - raw'!$A$4:$F$4,0))*INDEX('Mapping cadres'!$B$1:$Z$616,MATCH($B609, 'Mapping cadres'!$B$1:$B$616,0), MATCH(J$32,'Mapping cadres'!$B$1:$Z$1,0))</f>
        <v>0</v>
      </c>
      <c r="K609" s="226">
        <f>INDEX('Uganda workforce data - raw'!$A$4:$F$619,MATCH($B609, 'Uganda workforce data - raw'!$B$4:$B$619,0), MATCH("Filled Male",'Uganda workforce data - raw'!$A$4:$F$4,0))*INDEX('Mapping cadres'!$B$1:$Z$616,MATCH($B609, 'Mapping cadres'!$B$1:$B$616,0), MATCH(K$32,'Mapping cadres'!$B$1:$Z$1,0))</f>
        <v>0</v>
      </c>
      <c r="L609" s="226">
        <f>INDEX('Uganda workforce data - raw'!$A$4:$F$619,MATCH($B609, 'Uganda workforce data - raw'!$B$4:$B$619,0), MATCH("Filled Male",'Uganda workforce data - raw'!$A$4:$F$4,0))*INDEX('Mapping cadres'!$B$1:$Z$616,MATCH($B609, 'Mapping cadres'!$B$1:$B$616,0), MATCH(L$32,'Mapping cadres'!$B$1:$Z$1,0))</f>
        <v>0</v>
      </c>
      <c r="M609" s="226">
        <f>INDEX('Uganda workforce data - raw'!$A$4:$F$619,MATCH($B609, 'Uganda workforce data - raw'!$B$4:$B$619,0), MATCH("Filled Male",'Uganda workforce data - raw'!$A$4:$F$4,0))*INDEX('Mapping cadres'!$B$1:$Z$616,MATCH($B609, 'Mapping cadres'!$B$1:$B$616,0), MATCH(M$32,'Mapping cadres'!$B$1:$Z$1,0))</f>
        <v>0</v>
      </c>
      <c r="N609" s="226">
        <f>INDEX('Uganda workforce data - raw'!$A$4:$F$619,MATCH($B609, 'Uganda workforce data - raw'!$B$4:$B$619,0), MATCH("Filled Male",'Uganda workforce data - raw'!$A$4:$F$4,0))*INDEX('Mapping cadres'!$B$1:$Z$616,MATCH($B609, 'Mapping cadres'!$B$1:$B$616,0), MATCH(N$32,'Mapping cadres'!$B$1:$Z$1,0))</f>
        <v>0</v>
      </c>
      <c r="O609" s="226">
        <f>INDEX('Uganda workforce data - raw'!$A$4:$F$619,MATCH($B609, 'Uganda workforce data - raw'!$B$4:$B$619,0), MATCH("Filled Male",'Uganda workforce data - raw'!$A$4:$F$4,0))*INDEX('Mapping cadres'!$B$1:$Z$616,MATCH($B609, 'Mapping cadres'!$B$1:$B$616,0), MATCH(O$32,'Mapping cadres'!$B$1:$Z$1,0))</f>
        <v>0</v>
      </c>
      <c r="P609" s="226">
        <f>INDEX('Uganda workforce data - raw'!$A$4:$F$619,MATCH($B609, 'Uganda workforce data - raw'!$B$4:$B$619,0), MATCH("Filled Male",'Uganda workforce data - raw'!$A$4:$F$4,0))*INDEX('Mapping cadres'!$B$1:$Z$616,MATCH($B609, 'Mapping cadres'!$B$1:$B$616,0), MATCH(P$32,'Mapping cadres'!$B$1:$Z$1,0))</f>
        <v>0</v>
      </c>
      <c r="Q609" s="226">
        <f>INDEX('Uganda workforce data - raw'!$A$4:$F$619,MATCH($B609, 'Uganda workforce data - raw'!$B$4:$B$619,0), MATCH("Filled Male",'Uganda workforce data - raw'!$A$4:$F$4,0))*INDEX('Mapping cadres'!$B$1:$Z$616,MATCH($B609, 'Mapping cadres'!$B$1:$B$616,0), MATCH(Q$32,'Mapping cadres'!$B$1:$Z$1,0))</f>
        <v>0</v>
      </c>
      <c r="R609" s="226">
        <f>INDEX('Uganda workforce data - raw'!$A$4:$F$619,MATCH($B609, 'Uganda workforce data - raw'!$B$4:$B$619,0), MATCH("Filled Male",'Uganda workforce data - raw'!$A$4:$F$4,0))*INDEX('Mapping cadres'!$B$1:$Z$616,MATCH($B609, 'Mapping cadres'!$B$1:$B$616,0), MATCH(R$32,'Mapping cadres'!$B$1:$Z$1,0))</f>
        <v>0</v>
      </c>
      <c r="S609" s="226">
        <f>INDEX('Uganda workforce data - raw'!$A$4:$F$619,MATCH($B609, 'Uganda workforce data - raw'!$B$4:$B$619,0), MATCH("Filled Male",'Uganda workforce data - raw'!$A$4:$F$4,0))*INDEX('Mapping cadres'!$B$1:$Z$616,MATCH($B609, 'Mapping cadres'!$B$1:$B$616,0), MATCH(S$32,'Mapping cadres'!$B$1:$Z$1,0))</f>
        <v>0</v>
      </c>
      <c r="T609" s="226">
        <f>INDEX('Uganda workforce data - raw'!$A$4:$F$619,MATCH($B609, 'Uganda workforce data - raw'!$B$4:$B$619,0), MATCH("Filled Male",'Uganda workforce data - raw'!$A$4:$F$4,0))*INDEX('Mapping cadres'!$B$1:$Z$616,MATCH($B609, 'Mapping cadres'!$B$1:$B$616,0), MATCH(T$32,'Mapping cadres'!$B$1:$Z$1,0))</f>
        <v>40</v>
      </c>
      <c r="U609" s="226">
        <f>INDEX('Uganda workforce data - raw'!$A$4:$F$619,MATCH($B609, 'Uganda workforce data - raw'!$B$4:$B$619,0), MATCH("Filled Male",'Uganda workforce data - raw'!$A$4:$F$4,0))*INDEX('Mapping cadres'!$B$1:$Z$616,MATCH($B609, 'Mapping cadres'!$B$1:$B$616,0), MATCH(U$32,'Mapping cadres'!$B$1:$Z$1,0))</f>
        <v>0</v>
      </c>
      <c r="V609" s="226">
        <f>INDEX('Uganda workforce data - raw'!$A$4:$F$619,MATCH($B609, 'Uganda workforce data - raw'!$B$4:$B$619,0), MATCH("Filled Male",'Uganda workforce data - raw'!$A$4:$F$4,0))*INDEX('Mapping cadres'!$B$1:$Z$616,MATCH($B609, 'Mapping cadres'!$B$1:$B$616,0), MATCH(V$32,'Mapping cadres'!$B$1:$Z$1,0))</f>
        <v>0</v>
      </c>
      <c r="W609" s="226">
        <f>INDEX('Uganda workforce data - raw'!$A$4:$F$619,MATCH($B609, 'Uganda workforce data - raw'!$B$4:$B$619,0), MATCH("Filled Male",'Uganda workforce data - raw'!$A$4:$F$4,0))*INDEX('Mapping cadres'!$B$1:$Z$616,MATCH($B609, 'Mapping cadres'!$B$1:$B$616,0), MATCH(W$32,'Mapping cadres'!$B$1:$Z$1,0))</f>
        <v>0</v>
      </c>
      <c r="X609" s="226">
        <f>INDEX('Uganda workforce data - raw'!$A$4:$F$619,MATCH($B609, 'Uganda workforce data - raw'!$B$4:$B$619,0), MATCH("Filled Male",'Uganda workforce data - raw'!$A$4:$F$4,0))*INDEX('Mapping cadres'!$B$1:$Z$616,MATCH($B609, 'Mapping cadres'!$B$1:$B$616,0), MATCH(X$32,'Mapping cadres'!$B$1:$Z$1,0))</f>
        <v>0</v>
      </c>
      <c r="Y609" s="226">
        <f>INDEX('Uganda workforce data - raw'!$A$4:$F$619,MATCH($B609, 'Uganda workforce data - raw'!$B$4:$B$619,0), MATCH("Filled Male",'Uganda workforce data - raw'!$A$4:$F$4,0))*INDEX('Mapping cadres'!$B$1:$Z$616,MATCH($B609, 'Mapping cadres'!$B$1:$B$616,0), MATCH(Y$32,'Mapping cadres'!$B$1:$Z$1,0))</f>
        <v>0</v>
      </c>
      <c r="Z609" s="226">
        <f>INDEX('Uganda workforce data - raw'!$A$4:$F$619,MATCH($B609, 'Uganda workforce data - raw'!$B$4:$B$619,0), MATCH("Filled Male",'Uganda workforce data - raw'!$A$4:$F$4,0))*INDEX('Mapping cadres'!$B$1:$Z$616,MATCH($B609, 'Mapping cadres'!$B$1:$B$616,0), MATCH(Z$32,'Mapping cadres'!$B$1:$Z$1,0))</f>
        <v>0</v>
      </c>
      <c r="AA609" s="226">
        <f>INDEX('Uganda workforce data - raw'!$A$4:$F$619,MATCH($B609, 'Uganda workforce data - raw'!$B$4:$B$619,0), MATCH("Filled Female",'Uganda workforce data - raw'!$A$4:$F$4,0))*INDEX('Mapping cadres'!$B$1:$Z$616,MATCH($B609, 'Mapping cadres'!$B$1:$B$616,0), MATCH(AA$32,'Mapping cadres'!$B$1:$Z$1,0))</f>
        <v>0</v>
      </c>
      <c r="AB609" s="226">
        <f>INDEX('Uganda workforce data - raw'!$A$4:$F$619,MATCH($B609, 'Uganda workforce data - raw'!$B$4:$B$619,0), MATCH("Filled Female",'Uganda workforce data - raw'!$A$4:$F$4,0))*INDEX('Mapping cadres'!$B$1:$Z$616,MATCH($B609, 'Mapping cadres'!$B$1:$B$616,0), MATCH(AB$32,'Mapping cadres'!$B$1:$Z$1,0))</f>
        <v>0</v>
      </c>
      <c r="AC609" s="226">
        <f>INDEX('Uganda workforce data - raw'!$A$4:$F$619,MATCH($B609, 'Uganda workforce data - raw'!$B$4:$B$619,0), MATCH("Filled Female",'Uganda workforce data - raw'!$A$4:$F$4,0))*INDEX('Mapping cadres'!$B$1:$Z$616,MATCH($B609, 'Mapping cadres'!$B$1:$B$616,0), MATCH(AC$32,'Mapping cadres'!$B$1:$Z$1,0))</f>
        <v>0</v>
      </c>
      <c r="AD609" s="226">
        <f>INDEX('Uganda workforce data - raw'!$A$4:$F$619,MATCH($B609, 'Uganda workforce data - raw'!$B$4:$B$619,0), MATCH("Filled Female",'Uganda workforce data - raw'!$A$4:$F$4,0))*INDEX('Mapping cadres'!$B$1:$Z$616,MATCH($B609, 'Mapping cadres'!$B$1:$B$616,0), MATCH(AD$32,'Mapping cadres'!$B$1:$Z$1,0))</f>
        <v>0</v>
      </c>
      <c r="AE609" s="226">
        <f>INDEX('Uganda workforce data - raw'!$A$4:$F$619,MATCH($B609, 'Uganda workforce data - raw'!$B$4:$B$619,0), MATCH("Filled Female",'Uganda workforce data - raw'!$A$4:$F$4,0))*INDEX('Mapping cadres'!$B$1:$Z$616,MATCH($B609, 'Mapping cadres'!$B$1:$B$616,0), MATCH(AE$32,'Mapping cadres'!$B$1:$Z$1,0))</f>
        <v>0</v>
      </c>
      <c r="AF609" s="226">
        <f>INDEX('Uganda workforce data - raw'!$A$4:$F$619,MATCH($B609, 'Uganda workforce data - raw'!$B$4:$B$619,0), MATCH("Filled Female",'Uganda workforce data - raw'!$A$4:$F$4,0))*INDEX('Mapping cadres'!$B$1:$Z$616,MATCH($B609, 'Mapping cadres'!$B$1:$B$616,0), MATCH(AF$32,'Mapping cadres'!$B$1:$Z$1,0))</f>
        <v>0</v>
      </c>
      <c r="AG609" s="226">
        <f>INDEX('Uganda workforce data - raw'!$A$4:$F$619,MATCH($B609, 'Uganda workforce data - raw'!$B$4:$B$619,0), MATCH("Filled Female",'Uganda workforce data - raw'!$A$4:$F$4,0))*INDEX('Mapping cadres'!$B$1:$Z$616,MATCH($B609, 'Mapping cadres'!$B$1:$B$616,0), MATCH(AG$32,'Mapping cadres'!$B$1:$Z$1,0))</f>
        <v>0</v>
      </c>
      <c r="AH609" s="226">
        <f>INDEX('Uganda workforce data - raw'!$A$4:$F$619,MATCH($B609, 'Uganda workforce data - raw'!$B$4:$B$619,0), MATCH("Filled Female",'Uganda workforce data - raw'!$A$4:$F$4,0))*INDEX('Mapping cadres'!$B$1:$Z$616,MATCH($B609, 'Mapping cadres'!$B$1:$B$616,0), MATCH(AH$32,'Mapping cadres'!$B$1:$Z$1,0))</f>
        <v>0</v>
      </c>
      <c r="AI609" s="226">
        <f>INDEX('Uganda workforce data - raw'!$A$4:$F$619,MATCH($B609, 'Uganda workforce data - raw'!$B$4:$B$619,0), MATCH("Filled Female",'Uganda workforce data - raw'!$A$4:$F$4,0))*INDEX('Mapping cadres'!$B$1:$Z$616,MATCH($B609, 'Mapping cadres'!$B$1:$B$616,0), MATCH(AI$32,'Mapping cadres'!$B$1:$Z$1,0))</f>
        <v>0</v>
      </c>
      <c r="AJ609" s="226">
        <f>INDEX('Uganda workforce data - raw'!$A$4:$F$619,MATCH($B609, 'Uganda workforce data - raw'!$B$4:$B$619,0), MATCH("Filled Female",'Uganda workforce data - raw'!$A$4:$F$4,0))*INDEX('Mapping cadres'!$B$1:$Z$616,MATCH($B609, 'Mapping cadres'!$B$1:$B$616,0), MATCH(AJ$32,'Mapping cadres'!$B$1:$Z$1,0))</f>
        <v>0</v>
      </c>
      <c r="AK609" s="226">
        <f>INDEX('Uganda workforce data - raw'!$A$4:$F$619,MATCH($B609, 'Uganda workforce data - raw'!$B$4:$B$619,0), MATCH("Filled Female",'Uganda workforce data - raw'!$A$4:$F$4,0))*INDEX('Mapping cadres'!$B$1:$Z$616,MATCH($B609, 'Mapping cadres'!$B$1:$B$616,0), MATCH(AK$32,'Mapping cadres'!$B$1:$Z$1,0))</f>
        <v>0</v>
      </c>
      <c r="AL609" s="226">
        <f>INDEX('Uganda workforce data - raw'!$A$4:$F$619,MATCH($B609, 'Uganda workforce data - raw'!$B$4:$B$619,0), MATCH("Filled Female",'Uganda workforce data - raw'!$A$4:$F$4,0))*INDEX('Mapping cadres'!$B$1:$Z$616,MATCH($B609, 'Mapping cadres'!$B$1:$B$616,0), MATCH(AL$32,'Mapping cadres'!$B$1:$Z$1,0))</f>
        <v>0</v>
      </c>
      <c r="AM609" s="226">
        <f>INDEX('Uganda workforce data - raw'!$A$4:$F$619,MATCH($B609, 'Uganda workforce data - raw'!$B$4:$B$619,0), MATCH("Filled Female",'Uganda workforce data - raw'!$A$4:$F$4,0))*INDEX('Mapping cadres'!$B$1:$Z$616,MATCH($B609, 'Mapping cadres'!$B$1:$B$616,0), MATCH(AM$32,'Mapping cadres'!$B$1:$Z$1,0))</f>
        <v>0</v>
      </c>
      <c r="AN609" s="226">
        <f>INDEX('Uganda workforce data - raw'!$A$4:$F$619,MATCH($B609, 'Uganda workforce data - raw'!$B$4:$B$619,0), MATCH("Filled Female",'Uganda workforce data - raw'!$A$4:$F$4,0))*INDEX('Mapping cadres'!$B$1:$Z$616,MATCH($B609, 'Mapping cadres'!$B$1:$B$616,0), MATCH(AN$32,'Mapping cadres'!$B$1:$Z$1,0))</f>
        <v>0</v>
      </c>
      <c r="AO609" s="226">
        <f>INDEX('Uganda workforce data - raw'!$A$4:$F$619,MATCH($B609, 'Uganda workforce data - raw'!$B$4:$B$619,0), MATCH("Filled Female",'Uganda workforce data - raw'!$A$4:$F$4,0))*INDEX('Mapping cadres'!$B$1:$Z$616,MATCH($B609, 'Mapping cadres'!$B$1:$B$616,0), MATCH(AO$32,'Mapping cadres'!$B$1:$Z$1,0))</f>
        <v>0</v>
      </c>
      <c r="AP609" s="226">
        <f>INDEX('Uganda workforce data - raw'!$A$4:$F$619,MATCH($B609, 'Uganda workforce data - raw'!$B$4:$B$619,0), MATCH("Filled Female",'Uganda workforce data - raw'!$A$4:$F$4,0))*INDEX('Mapping cadres'!$B$1:$Z$616,MATCH($B609, 'Mapping cadres'!$B$1:$B$616,0), MATCH(AP$32,'Mapping cadres'!$B$1:$Z$1,0))</f>
        <v>0</v>
      </c>
      <c r="AQ609" s="226">
        <f>INDEX('Uganda workforce data - raw'!$A$4:$F$619,MATCH($B609, 'Uganda workforce data - raw'!$B$4:$B$619,0), MATCH("Filled Female",'Uganda workforce data - raw'!$A$4:$F$4,0))*INDEX('Mapping cadres'!$B$1:$Z$616,MATCH($B609, 'Mapping cadres'!$B$1:$B$616,0), MATCH(AQ$32,'Mapping cadres'!$B$1:$Z$1,0))</f>
        <v>0</v>
      </c>
      <c r="AR609" s="226">
        <f>INDEX('Uganda workforce data - raw'!$A$4:$F$619,MATCH($B609, 'Uganda workforce data - raw'!$B$4:$B$619,0), MATCH("Filled Female",'Uganda workforce data - raw'!$A$4:$F$4,0))*INDEX('Mapping cadres'!$B$1:$Z$616,MATCH($B609, 'Mapping cadres'!$B$1:$B$616,0), MATCH(AR$32,'Mapping cadres'!$B$1:$Z$1,0))</f>
        <v>35</v>
      </c>
      <c r="AS609" s="226">
        <f>INDEX('Uganda workforce data - raw'!$A$4:$F$619,MATCH($B609, 'Uganda workforce data - raw'!$B$4:$B$619,0), MATCH("Filled Female",'Uganda workforce data - raw'!$A$4:$F$4,0))*INDEX('Mapping cadres'!$B$1:$Z$616,MATCH($B609, 'Mapping cadres'!$B$1:$B$616,0), MATCH(AS$32,'Mapping cadres'!$B$1:$Z$1,0))</f>
        <v>0</v>
      </c>
      <c r="AT609" s="226">
        <f>INDEX('Uganda workforce data - raw'!$A$4:$F$619,MATCH($B609, 'Uganda workforce data - raw'!$B$4:$B$619,0), MATCH("Filled Female",'Uganda workforce data - raw'!$A$4:$F$4,0))*INDEX('Mapping cadres'!$B$1:$Z$616,MATCH($B609, 'Mapping cadres'!$B$1:$B$616,0), MATCH(AT$32,'Mapping cadres'!$B$1:$Z$1,0))</f>
        <v>0</v>
      </c>
      <c r="AU609" s="226">
        <f>INDEX('Uganda workforce data - raw'!$A$4:$F$619,MATCH($B609, 'Uganda workforce data - raw'!$B$4:$B$619,0), MATCH("Filled Female",'Uganda workforce data - raw'!$A$4:$F$4,0))*INDEX('Mapping cadres'!$B$1:$Z$616,MATCH($B609, 'Mapping cadres'!$B$1:$B$616,0), MATCH(AU$32,'Mapping cadres'!$B$1:$Z$1,0))</f>
        <v>0</v>
      </c>
      <c r="AV609" s="226">
        <f>INDEX('Uganda workforce data - raw'!$A$4:$F$619,MATCH($B609, 'Uganda workforce data - raw'!$B$4:$B$619,0), MATCH("Filled Female",'Uganda workforce data - raw'!$A$4:$F$4,0))*INDEX('Mapping cadres'!$B$1:$Z$616,MATCH($B609, 'Mapping cadres'!$B$1:$B$616,0), MATCH(AV$32,'Mapping cadres'!$B$1:$Z$1,0))</f>
        <v>0</v>
      </c>
      <c r="AW609" s="226">
        <f>INDEX('Uganda workforce data - raw'!$A$4:$F$619,MATCH($B609, 'Uganda workforce data - raw'!$B$4:$B$619,0), MATCH("Filled Female",'Uganda workforce data - raw'!$A$4:$F$4,0))*INDEX('Mapping cadres'!$B$1:$Z$616,MATCH($B609, 'Mapping cadres'!$B$1:$B$616,0), MATCH(AW$32,'Mapping cadres'!$B$1:$Z$1,0))</f>
        <v>0</v>
      </c>
      <c r="AX609" s="226">
        <f>INDEX('Uganda workforce data - raw'!$A$4:$F$619,MATCH($B609, 'Uganda workforce data - raw'!$B$4:$B$619,0), MATCH("Filled Female",'Uganda workforce data - raw'!$A$4:$F$4,0))*INDEX('Mapping cadres'!$B$1:$Z$616,MATCH($B609, 'Mapping cadres'!$B$1:$B$616,0), MATCH(AX$32,'Mapping cadres'!$B$1:$Z$1,0))</f>
        <v>0</v>
      </c>
      <c r="AY609" s="226">
        <f t="shared" si="197"/>
        <v>0</v>
      </c>
      <c r="AZ609" s="226">
        <f t="shared" si="198"/>
        <v>0</v>
      </c>
      <c r="BA609" s="226">
        <f t="shared" si="199"/>
        <v>0</v>
      </c>
      <c r="BB609" s="226">
        <f t="shared" si="200"/>
        <v>0</v>
      </c>
      <c r="BC609" s="226">
        <f t="shared" si="201"/>
        <v>0</v>
      </c>
      <c r="BD609" s="226">
        <f t="shared" si="202"/>
        <v>0</v>
      </c>
      <c r="BE609" s="226">
        <f t="shared" si="203"/>
        <v>0</v>
      </c>
      <c r="BF609" s="226">
        <f t="shared" si="204"/>
        <v>0</v>
      </c>
      <c r="BG609" s="226">
        <f t="shared" si="205"/>
        <v>0</v>
      </c>
      <c r="BH609" s="226">
        <f t="shared" si="206"/>
        <v>0</v>
      </c>
      <c r="BI609" s="226">
        <f t="shared" si="207"/>
        <v>0</v>
      </c>
      <c r="BJ609" s="226">
        <f t="shared" si="208"/>
        <v>0</v>
      </c>
      <c r="BK609" s="226">
        <f t="shared" si="209"/>
        <v>0</v>
      </c>
      <c r="BL609" s="226">
        <f t="shared" si="210"/>
        <v>0</v>
      </c>
      <c r="BM609" s="226">
        <f t="shared" si="211"/>
        <v>0</v>
      </c>
      <c r="BN609" s="226">
        <f t="shared" si="212"/>
        <v>0</v>
      </c>
      <c r="BO609" s="226">
        <f t="shared" si="213"/>
        <v>0</v>
      </c>
      <c r="BP609" s="226">
        <f t="shared" si="214"/>
        <v>75</v>
      </c>
      <c r="BQ609" s="226">
        <f t="shared" si="215"/>
        <v>0</v>
      </c>
      <c r="BR609" s="226">
        <f t="shared" si="216"/>
        <v>0</v>
      </c>
      <c r="BS609" s="226">
        <f t="shared" si="217"/>
        <v>0</v>
      </c>
      <c r="BT609" s="226">
        <f t="shared" si="218"/>
        <v>0</v>
      </c>
      <c r="BU609" s="226">
        <f t="shared" si="219"/>
        <v>0</v>
      </c>
      <c r="BV609" s="226">
        <f t="shared" si="220"/>
        <v>0</v>
      </c>
    </row>
    <row r="610" spans="1:74">
      <c r="A610" s="226">
        <v>578</v>
      </c>
      <c r="B610" s="226" t="s">
        <v>1874</v>
      </c>
      <c r="C610" s="226">
        <f>INDEX('Uganda workforce data - raw'!$A$4:$F$619,MATCH($B610, 'Uganda workforce data - raw'!$B$4:$B$619,0), MATCH("Filled Male",'Uganda workforce data - raw'!$A$4:$F$4,0))*INDEX('Mapping cadres'!$B$1:$Z$616,MATCH($B610, 'Mapping cadres'!$B$1:$B$616,0), MATCH(C$32,'Mapping cadres'!$B$1:$Z$1,0))</f>
        <v>7</v>
      </c>
      <c r="D610" s="226">
        <f>INDEX('Uganda workforce data - raw'!$A$4:$F$619,MATCH($B610, 'Uganda workforce data - raw'!$B$4:$B$619,0), MATCH("Filled Male",'Uganda workforce data - raw'!$A$4:$F$4,0))*INDEX('Mapping cadres'!$B$1:$Z$616,MATCH($B610, 'Mapping cadres'!$B$1:$B$616,0), MATCH(D$32,'Mapping cadres'!$B$1:$Z$1,0))</f>
        <v>0</v>
      </c>
      <c r="E610" s="226">
        <f>INDEX('Uganda workforce data - raw'!$A$4:$F$619,MATCH($B610, 'Uganda workforce data - raw'!$B$4:$B$619,0), MATCH("Filled Male",'Uganda workforce data - raw'!$A$4:$F$4,0))*INDEX('Mapping cadres'!$B$1:$Z$616,MATCH($B610, 'Mapping cadres'!$B$1:$B$616,0), MATCH(E$32,'Mapping cadres'!$B$1:$Z$1,0))</f>
        <v>0</v>
      </c>
      <c r="F610" s="226">
        <f>INDEX('Uganda workforce data - raw'!$A$4:$F$619,MATCH($B610, 'Uganda workforce data - raw'!$B$4:$B$619,0), MATCH("Filled Male",'Uganda workforce data - raw'!$A$4:$F$4,0))*INDEX('Mapping cadres'!$B$1:$Z$616,MATCH($B610, 'Mapping cadres'!$B$1:$B$616,0), MATCH(F$32,'Mapping cadres'!$B$1:$Z$1,0))</f>
        <v>0</v>
      </c>
      <c r="G610" s="226">
        <f>INDEX('Uganda workforce data - raw'!$A$4:$F$619,MATCH($B610, 'Uganda workforce data - raw'!$B$4:$B$619,0), MATCH("Filled Male",'Uganda workforce data - raw'!$A$4:$F$4,0))*INDEX('Mapping cadres'!$B$1:$Z$616,MATCH($B610, 'Mapping cadres'!$B$1:$B$616,0), MATCH(G$32,'Mapping cadres'!$B$1:$Z$1,0))</f>
        <v>0</v>
      </c>
      <c r="H610" s="226">
        <f>INDEX('Uganda workforce data - raw'!$A$4:$F$619,MATCH($B610, 'Uganda workforce data - raw'!$B$4:$B$619,0), MATCH("Filled Male",'Uganda workforce data - raw'!$A$4:$F$4,0))*INDEX('Mapping cadres'!$B$1:$Z$616,MATCH($B610, 'Mapping cadres'!$B$1:$B$616,0), MATCH(H$32,'Mapping cadres'!$B$1:$Z$1,0))</f>
        <v>0</v>
      </c>
      <c r="I610" s="226">
        <f>INDEX('Uganda workforce data - raw'!$A$4:$F$619,MATCH($B610, 'Uganda workforce data - raw'!$B$4:$B$619,0), MATCH("Filled Male",'Uganda workforce data - raw'!$A$4:$F$4,0))*INDEX('Mapping cadres'!$B$1:$Z$616,MATCH($B610, 'Mapping cadres'!$B$1:$B$616,0), MATCH(I$32,'Mapping cadres'!$B$1:$Z$1,0))</f>
        <v>0</v>
      </c>
      <c r="J610" s="226">
        <f>INDEX('Uganda workforce data - raw'!$A$4:$F$619,MATCH($B610, 'Uganda workforce data - raw'!$B$4:$B$619,0), MATCH("Filled Male",'Uganda workforce data - raw'!$A$4:$F$4,0))*INDEX('Mapping cadres'!$B$1:$Z$616,MATCH($B610, 'Mapping cadres'!$B$1:$B$616,0), MATCH(J$32,'Mapping cadres'!$B$1:$Z$1,0))</f>
        <v>0</v>
      </c>
      <c r="K610" s="226">
        <f>INDEX('Uganda workforce data - raw'!$A$4:$F$619,MATCH($B610, 'Uganda workforce data - raw'!$B$4:$B$619,0), MATCH("Filled Male",'Uganda workforce data - raw'!$A$4:$F$4,0))*INDEX('Mapping cadres'!$B$1:$Z$616,MATCH($B610, 'Mapping cadres'!$B$1:$B$616,0), MATCH(K$32,'Mapping cadres'!$B$1:$Z$1,0))</f>
        <v>0</v>
      </c>
      <c r="L610" s="226">
        <f>INDEX('Uganda workforce data - raw'!$A$4:$F$619,MATCH($B610, 'Uganda workforce data - raw'!$B$4:$B$619,0), MATCH("Filled Male",'Uganda workforce data - raw'!$A$4:$F$4,0))*INDEX('Mapping cadres'!$B$1:$Z$616,MATCH($B610, 'Mapping cadres'!$B$1:$B$616,0), MATCH(L$32,'Mapping cadres'!$B$1:$Z$1,0))</f>
        <v>0</v>
      </c>
      <c r="M610" s="226">
        <f>INDEX('Uganda workforce data - raw'!$A$4:$F$619,MATCH($B610, 'Uganda workforce data - raw'!$B$4:$B$619,0), MATCH("Filled Male",'Uganda workforce data - raw'!$A$4:$F$4,0))*INDEX('Mapping cadres'!$B$1:$Z$616,MATCH($B610, 'Mapping cadres'!$B$1:$B$616,0), MATCH(M$32,'Mapping cadres'!$B$1:$Z$1,0))</f>
        <v>0</v>
      </c>
      <c r="N610" s="226">
        <f>INDEX('Uganda workforce data - raw'!$A$4:$F$619,MATCH($B610, 'Uganda workforce data - raw'!$B$4:$B$619,0), MATCH("Filled Male",'Uganda workforce data - raw'!$A$4:$F$4,0))*INDEX('Mapping cadres'!$B$1:$Z$616,MATCH($B610, 'Mapping cadres'!$B$1:$B$616,0), MATCH(N$32,'Mapping cadres'!$B$1:$Z$1,0))</f>
        <v>0</v>
      </c>
      <c r="O610" s="226">
        <f>INDEX('Uganda workforce data - raw'!$A$4:$F$619,MATCH($B610, 'Uganda workforce data - raw'!$B$4:$B$619,0), MATCH("Filled Male",'Uganda workforce data - raw'!$A$4:$F$4,0))*INDEX('Mapping cadres'!$B$1:$Z$616,MATCH($B610, 'Mapping cadres'!$B$1:$B$616,0), MATCH(O$32,'Mapping cadres'!$B$1:$Z$1,0))</f>
        <v>0</v>
      </c>
      <c r="P610" s="226">
        <f>INDEX('Uganda workforce data - raw'!$A$4:$F$619,MATCH($B610, 'Uganda workforce data - raw'!$B$4:$B$619,0), MATCH("Filled Male",'Uganda workforce data - raw'!$A$4:$F$4,0))*INDEX('Mapping cadres'!$B$1:$Z$616,MATCH($B610, 'Mapping cadres'!$B$1:$B$616,0), MATCH(P$32,'Mapping cadres'!$B$1:$Z$1,0))</f>
        <v>0</v>
      </c>
      <c r="Q610" s="226">
        <f>INDEX('Uganda workforce data - raw'!$A$4:$F$619,MATCH($B610, 'Uganda workforce data - raw'!$B$4:$B$619,0), MATCH("Filled Male",'Uganda workforce data - raw'!$A$4:$F$4,0))*INDEX('Mapping cadres'!$B$1:$Z$616,MATCH($B610, 'Mapping cadres'!$B$1:$B$616,0), MATCH(Q$32,'Mapping cadres'!$B$1:$Z$1,0))</f>
        <v>0</v>
      </c>
      <c r="R610" s="226">
        <f>INDEX('Uganda workforce data - raw'!$A$4:$F$619,MATCH($B610, 'Uganda workforce data - raw'!$B$4:$B$619,0), MATCH("Filled Male",'Uganda workforce data - raw'!$A$4:$F$4,0))*INDEX('Mapping cadres'!$B$1:$Z$616,MATCH($B610, 'Mapping cadres'!$B$1:$B$616,0), MATCH(R$32,'Mapping cadres'!$B$1:$Z$1,0))</f>
        <v>0</v>
      </c>
      <c r="S610" s="226">
        <f>INDEX('Uganda workforce data - raw'!$A$4:$F$619,MATCH($B610, 'Uganda workforce data - raw'!$B$4:$B$619,0), MATCH("Filled Male",'Uganda workforce data - raw'!$A$4:$F$4,0))*INDEX('Mapping cadres'!$B$1:$Z$616,MATCH($B610, 'Mapping cadres'!$B$1:$B$616,0), MATCH(S$32,'Mapping cadres'!$B$1:$Z$1,0))</f>
        <v>0</v>
      </c>
      <c r="T610" s="226">
        <f>INDEX('Uganda workforce data - raw'!$A$4:$F$619,MATCH($B610, 'Uganda workforce data - raw'!$B$4:$B$619,0), MATCH("Filled Male",'Uganda workforce data - raw'!$A$4:$F$4,0))*INDEX('Mapping cadres'!$B$1:$Z$616,MATCH($B610, 'Mapping cadres'!$B$1:$B$616,0), MATCH(T$32,'Mapping cadres'!$B$1:$Z$1,0))</f>
        <v>0</v>
      </c>
      <c r="U610" s="226">
        <f>INDEX('Uganda workforce data - raw'!$A$4:$F$619,MATCH($B610, 'Uganda workforce data - raw'!$B$4:$B$619,0), MATCH("Filled Male",'Uganda workforce data - raw'!$A$4:$F$4,0))*INDEX('Mapping cadres'!$B$1:$Z$616,MATCH($B610, 'Mapping cadres'!$B$1:$B$616,0), MATCH(U$32,'Mapping cadres'!$B$1:$Z$1,0))</f>
        <v>0</v>
      </c>
      <c r="V610" s="226">
        <f>INDEX('Uganda workforce data - raw'!$A$4:$F$619,MATCH($B610, 'Uganda workforce data - raw'!$B$4:$B$619,0), MATCH("Filled Male",'Uganda workforce data - raw'!$A$4:$F$4,0))*INDEX('Mapping cadres'!$B$1:$Z$616,MATCH($B610, 'Mapping cadres'!$B$1:$B$616,0), MATCH(V$32,'Mapping cadres'!$B$1:$Z$1,0))</f>
        <v>0</v>
      </c>
      <c r="W610" s="226">
        <f>INDEX('Uganda workforce data - raw'!$A$4:$F$619,MATCH($B610, 'Uganda workforce data - raw'!$B$4:$B$619,0), MATCH("Filled Male",'Uganda workforce data - raw'!$A$4:$F$4,0))*INDEX('Mapping cadres'!$B$1:$Z$616,MATCH($B610, 'Mapping cadres'!$B$1:$B$616,0), MATCH(W$32,'Mapping cadres'!$B$1:$Z$1,0))</f>
        <v>0</v>
      </c>
      <c r="X610" s="226">
        <f>INDEX('Uganda workforce data - raw'!$A$4:$F$619,MATCH($B610, 'Uganda workforce data - raw'!$B$4:$B$619,0), MATCH("Filled Male",'Uganda workforce data - raw'!$A$4:$F$4,0))*INDEX('Mapping cadres'!$B$1:$Z$616,MATCH($B610, 'Mapping cadres'!$B$1:$B$616,0), MATCH(X$32,'Mapping cadres'!$B$1:$Z$1,0))</f>
        <v>0</v>
      </c>
      <c r="Y610" s="226">
        <f>INDEX('Uganda workforce data - raw'!$A$4:$F$619,MATCH($B610, 'Uganda workforce data - raw'!$B$4:$B$619,0), MATCH("Filled Male",'Uganda workforce data - raw'!$A$4:$F$4,0))*INDEX('Mapping cadres'!$B$1:$Z$616,MATCH($B610, 'Mapping cadres'!$B$1:$B$616,0), MATCH(Y$32,'Mapping cadres'!$B$1:$Z$1,0))</f>
        <v>0</v>
      </c>
      <c r="Z610" s="226">
        <f>INDEX('Uganda workforce data - raw'!$A$4:$F$619,MATCH($B610, 'Uganda workforce data - raw'!$B$4:$B$619,0), MATCH("Filled Male",'Uganda workforce data - raw'!$A$4:$F$4,0))*INDEX('Mapping cadres'!$B$1:$Z$616,MATCH($B610, 'Mapping cadres'!$B$1:$B$616,0), MATCH(Z$32,'Mapping cadres'!$B$1:$Z$1,0))</f>
        <v>0</v>
      </c>
      <c r="AA610" s="226">
        <f>INDEX('Uganda workforce data - raw'!$A$4:$F$619,MATCH($B610, 'Uganda workforce data - raw'!$B$4:$B$619,0), MATCH("Filled Female",'Uganda workforce data - raw'!$A$4:$F$4,0))*INDEX('Mapping cadres'!$B$1:$Z$616,MATCH($B610, 'Mapping cadres'!$B$1:$B$616,0), MATCH(AA$32,'Mapping cadres'!$B$1:$Z$1,0))</f>
        <v>0</v>
      </c>
      <c r="AB610" s="226">
        <f>INDEX('Uganda workforce data - raw'!$A$4:$F$619,MATCH($B610, 'Uganda workforce data - raw'!$B$4:$B$619,0), MATCH("Filled Female",'Uganda workforce data - raw'!$A$4:$F$4,0))*INDEX('Mapping cadres'!$B$1:$Z$616,MATCH($B610, 'Mapping cadres'!$B$1:$B$616,0), MATCH(AB$32,'Mapping cadres'!$B$1:$Z$1,0))</f>
        <v>0</v>
      </c>
      <c r="AC610" s="226">
        <f>INDEX('Uganda workforce data - raw'!$A$4:$F$619,MATCH($B610, 'Uganda workforce data - raw'!$B$4:$B$619,0), MATCH("Filled Female",'Uganda workforce data - raw'!$A$4:$F$4,0))*INDEX('Mapping cadres'!$B$1:$Z$616,MATCH($B610, 'Mapping cadres'!$B$1:$B$616,0), MATCH(AC$32,'Mapping cadres'!$B$1:$Z$1,0))</f>
        <v>0</v>
      </c>
      <c r="AD610" s="226">
        <f>INDEX('Uganda workforce data - raw'!$A$4:$F$619,MATCH($B610, 'Uganda workforce data - raw'!$B$4:$B$619,0), MATCH("Filled Female",'Uganda workforce data - raw'!$A$4:$F$4,0))*INDEX('Mapping cadres'!$B$1:$Z$616,MATCH($B610, 'Mapping cadres'!$B$1:$B$616,0), MATCH(AD$32,'Mapping cadres'!$B$1:$Z$1,0))</f>
        <v>0</v>
      </c>
      <c r="AE610" s="226">
        <f>INDEX('Uganda workforce data - raw'!$A$4:$F$619,MATCH($B610, 'Uganda workforce data - raw'!$B$4:$B$619,0), MATCH("Filled Female",'Uganda workforce data - raw'!$A$4:$F$4,0))*INDEX('Mapping cadres'!$B$1:$Z$616,MATCH($B610, 'Mapping cadres'!$B$1:$B$616,0), MATCH(AE$32,'Mapping cadres'!$B$1:$Z$1,0))</f>
        <v>0</v>
      </c>
      <c r="AF610" s="226">
        <f>INDEX('Uganda workforce data - raw'!$A$4:$F$619,MATCH($B610, 'Uganda workforce data - raw'!$B$4:$B$619,0), MATCH("Filled Female",'Uganda workforce data - raw'!$A$4:$F$4,0))*INDEX('Mapping cadres'!$B$1:$Z$616,MATCH($B610, 'Mapping cadres'!$B$1:$B$616,0), MATCH(AF$32,'Mapping cadres'!$B$1:$Z$1,0))</f>
        <v>0</v>
      </c>
      <c r="AG610" s="226">
        <f>INDEX('Uganda workforce data - raw'!$A$4:$F$619,MATCH($B610, 'Uganda workforce data - raw'!$B$4:$B$619,0), MATCH("Filled Female",'Uganda workforce data - raw'!$A$4:$F$4,0))*INDEX('Mapping cadres'!$B$1:$Z$616,MATCH($B610, 'Mapping cadres'!$B$1:$B$616,0), MATCH(AG$32,'Mapping cadres'!$B$1:$Z$1,0))</f>
        <v>0</v>
      </c>
      <c r="AH610" s="226">
        <f>INDEX('Uganda workforce data - raw'!$A$4:$F$619,MATCH($B610, 'Uganda workforce data - raw'!$B$4:$B$619,0), MATCH("Filled Female",'Uganda workforce data - raw'!$A$4:$F$4,0))*INDEX('Mapping cadres'!$B$1:$Z$616,MATCH($B610, 'Mapping cadres'!$B$1:$B$616,0), MATCH(AH$32,'Mapping cadres'!$B$1:$Z$1,0))</f>
        <v>0</v>
      </c>
      <c r="AI610" s="226">
        <f>INDEX('Uganda workforce data - raw'!$A$4:$F$619,MATCH($B610, 'Uganda workforce data - raw'!$B$4:$B$619,0), MATCH("Filled Female",'Uganda workforce data - raw'!$A$4:$F$4,0))*INDEX('Mapping cadres'!$B$1:$Z$616,MATCH($B610, 'Mapping cadres'!$B$1:$B$616,0), MATCH(AI$32,'Mapping cadres'!$B$1:$Z$1,0))</f>
        <v>0</v>
      </c>
      <c r="AJ610" s="226">
        <f>INDEX('Uganda workforce data - raw'!$A$4:$F$619,MATCH($B610, 'Uganda workforce data - raw'!$B$4:$B$619,0), MATCH("Filled Female",'Uganda workforce data - raw'!$A$4:$F$4,0))*INDEX('Mapping cadres'!$B$1:$Z$616,MATCH($B610, 'Mapping cadres'!$B$1:$B$616,0), MATCH(AJ$32,'Mapping cadres'!$B$1:$Z$1,0))</f>
        <v>0</v>
      </c>
      <c r="AK610" s="226">
        <f>INDEX('Uganda workforce data - raw'!$A$4:$F$619,MATCH($B610, 'Uganda workforce data - raw'!$B$4:$B$619,0), MATCH("Filled Female",'Uganda workforce data - raw'!$A$4:$F$4,0))*INDEX('Mapping cadres'!$B$1:$Z$616,MATCH($B610, 'Mapping cadres'!$B$1:$B$616,0), MATCH(AK$32,'Mapping cadres'!$B$1:$Z$1,0))</f>
        <v>0</v>
      </c>
      <c r="AL610" s="226">
        <f>INDEX('Uganda workforce data - raw'!$A$4:$F$619,MATCH($B610, 'Uganda workforce data - raw'!$B$4:$B$619,0), MATCH("Filled Female",'Uganda workforce data - raw'!$A$4:$F$4,0))*INDEX('Mapping cadres'!$B$1:$Z$616,MATCH($B610, 'Mapping cadres'!$B$1:$B$616,0), MATCH(AL$32,'Mapping cadres'!$B$1:$Z$1,0))</f>
        <v>0</v>
      </c>
      <c r="AM610" s="226">
        <f>INDEX('Uganda workforce data - raw'!$A$4:$F$619,MATCH($B610, 'Uganda workforce data - raw'!$B$4:$B$619,0), MATCH("Filled Female",'Uganda workforce data - raw'!$A$4:$F$4,0))*INDEX('Mapping cadres'!$B$1:$Z$616,MATCH($B610, 'Mapping cadres'!$B$1:$B$616,0), MATCH(AM$32,'Mapping cadres'!$B$1:$Z$1,0))</f>
        <v>0</v>
      </c>
      <c r="AN610" s="226">
        <f>INDEX('Uganda workforce data - raw'!$A$4:$F$619,MATCH($B610, 'Uganda workforce data - raw'!$B$4:$B$619,0), MATCH("Filled Female",'Uganda workforce data - raw'!$A$4:$F$4,0))*INDEX('Mapping cadres'!$B$1:$Z$616,MATCH($B610, 'Mapping cadres'!$B$1:$B$616,0), MATCH(AN$32,'Mapping cadres'!$B$1:$Z$1,0))</f>
        <v>0</v>
      </c>
      <c r="AO610" s="226">
        <f>INDEX('Uganda workforce data - raw'!$A$4:$F$619,MATCH($B610, 'Uganda workforce data - raw'!$B$4:$B$619,0), MATCH("Filled Female",'Uganda workforce data - raw'!$A$4:$F$4,0))*INDEX('Mapping cadres'!$B$1:$Z$616,MATCH($B610, 'Mapping cadres'!$B$1:$B$616,0), MATCH(AO$32,'Mapping cadres'!$B$1:$Z$1,0))</f>
        <v>0</v>
      </c>
      <c r="AP610" s="226">
        <f>INDEX('Uganda workforce data - raw'!$A$4:$F$619,MATCH($B610, 'Uganda workforce data - raw'!$B$4:$B$619,0), MATCH("Filled Female",'Uganda workforce data - raw'!$A$4:$F$4,0))*INDEX('Mapping cadres'!$B$1:$Z$616,MATCH($B610, 'Mapping cadres'!$B$1:$B$616,0), MATCH(AP$32,'Mapping cadres'!$B$1:$Z$1,0))</f>
        <v>0</v>
      </c>
      <c r="AQ610" s="226">
        <f>INDEX('Uganda workforce data - raw'!$A$4:$F$619,MATCH($B610, 'Uganda workforce data - raw'!$B$4:$B$619,0), MATCH("Filled Female",'Uganda workforce data - raw'!$A$4:$F$4,0))*INDEX('Mapping cadres'!$B$1:$Z$616,MATCH($B610, 'Mapping cadres'!$B$1:$B$616,0), MATCH(AQ$32,'Mapping cadres'!$B$1:$Z$1,0))</f>
        <v>0</v>
      </c>
      <c r="AR610" s="226">
        <f>INDEX('Uganda workforce data - raw'!$A$4:$F$619,MATCH($B610, 'Uganda workforce data - raw'!$B$4:$B$619,0), MATCH("Filled Female",'Uganda workforce data - raw'!$A$4:$F$4,0))*INDEX('Mapping cadres'!$B$1:$Z$616,MATCH($B610, 'Mapping cadres'!$B$1:$B$616,0), MATCH(AR$32,'Mapping cadres'!$B$1:$Z$1,0))</f>
        <v>0</v>
      </c>
      <c r="AS610" s="226">
        <f>INDEX('Uganda workforce data - raw'!$A$4:$F$619,MATCH($B610, 'Uganda workforce data - raw'!$B$4:$B$619,0), MATCH("Filled Female",'Uganda workforce data - raw'!$A$4:$F$4,0))*INDEX('Mapping cadres'!$B$1:$Z$616,MATCH($B610, 'Mapping cadres'!$B$1:$B$616,0), MATCH(AS$32,'Mapping cadres'!$B$1:$Z$1,0))</f>
        <v>0</v>
      </c>
      <c r="AT610" s="226">
        <f>INDEX('Uganda workforce data - raw'!$A$4:$F$619,MATCH($B610, 'Uganda workforce data - raw'!$B$4:$B$619,0), MATCH("Filled Female",'Uganda workforce data - raw'!$A$4:$F$4,0))*INDEX('Mapping cadres'!$B$1:$Z$616,MATCH($B610, 'Mapping cadres'!$B$1:$B$616,0), MATCH(AT$32,'Mapping cadres'!$B$1:$Z$1,0))</f>
        <v>0</v>
      </c>
      <c r="AU610" s="226">
        <f>INDEX('Uganda workforce data - raw'!$A$4:$F$619,MATCH($B610, 'Uganda workforce data - raw'!$B$4:$B$619,0), MATCH("Filled Female",'Uganda workforce data - raw'!$A$4:$F$4,0))*INDEX('Mapping cadres'!$B$1:$Z$616,MATCH($B610, 'Mapping cadres'!$B$1:$B$616,0), MATCH(AU$32,'Mapping cadres'!$B$1:$Z$1,0))</f>
        <v>0</v>
      </c>
      <c r="AV610" s="226">
        <f>INDEX('Uganda workforce data - raw'!$A$4:$F$619,MATCH($B610, 'Uganda workforce data - raw'!$B$4:$B$619,0), MATCH("Filled Female",'Uganda workforce data - raw'!$A$4:$F$4,0))*INDEX('Mapping cadres'!$B$1:$Z$616,MATCH($B610, 'Mapping cadres'!$B$1:$B$616,0), MATCH(AV$32,'Mapping cadres'!$B$1:$Z$1,0))</f>
        <v>0</v>
      </c>
      <c r="AW610" s="226">
        <f>INDEX('Uganda workforce data - raw'!$A$4:$F$619,MATCH($B610, 'Uganda workforce data - raw'!$B$4:$B$619,0), MATCH("Filled Female",'Uganda workforce data - raw'!$A$4:$F$4,0))*INDEX('Mapping cadres'!$B$1:$Z$616,MATCH($B610, 'Mapping cadres'!$B$1:$B$616,0), MATCH(AW$32,'Mapping cadres'!$B$1:$Z$1,0))</f>
        <v>0</v>
      </c>
      <c r="AX610" s="226">
        <f>INDEX('Uganda workforce data - raw'!$A$4:$F$619,MATCH($B610, 'Uganda workforce data - raw'!$B$4:$B$619,0), MATCH("Filled Female",'Uganda workforce data - raw'!$A$4:$F$4,0))*INDEX('Mapping cadres'!$B$1:$Z$616,MATCH($B610, 'Mapping cadres'!$B$1:$B$616,0), MATCH(AX$32,'Mapping cadres'!$B$1:$Z$1,0))</f>
        <v>0</v>
      </c>
      <c r="AY610" s="226">
        <f t="shared" ref="AY610:AY647" si="221">SUM(C610,AA610)</f>
        <v>7</v>
      </c>
      <c r="AZ610" s="226">
        <f t="shared" ref="AZ610:AZ647" si="222">SUM(D610,AB610)</f>
        <v>0</v>
      </c>
      <c r="BA610" s="226">
        <f t="shared" ref="BA610:BA647" si="223">SUM(E610,AC610)</f>
        <v>0</v>
      </c>
      <c r="BB610" s="226">
        <f t="shared" ref="BB610:BB647" si="224">SUM(F610,AD610)</f>
        <v>0</v>
      </c>
      <c r="BC610" s="226">
        <f t="shared" ref="BC610:BC647" si="225">SUM(G610,AE610)</f>
        <v>0</v>
      </c>
      <c r="BD610" s="226">
        <f t="shared" ref="BD610:BD647" si="226">SUM(H610,AF610)</f>
        <v>0</v>
      </c>
      <c r="BE610" s="226">
        <f t="shared" ref="BE610:BE647" si="227">SUM(I610,AG610)</f>
        <v>0</v>
      </c>
      <c r="BF610" s="226">
        <f t="shared" ref="BF610:BF647" si="228">SUM(J610,AH610)</f>
        <v>0</v>
      </c>
      <c r="BG610" s="226">
        <f t="shared" ref="BG610:BG647" si="229">SUM(K610,AI610)</f>
        <v>0</v>
      </c>
      <c r="BH610" s="226">
        <f t="shared" ref="BH610:BH647" si="230">SUM(L610,AJ610)</f>
        <v>0</v>
      </c>
      <c r="BI610" s="226">
        <f t="shared" ref="BI610:BI647" si="231">SUM(M610,AK610)</f>
        <v>0</v>
      </c>
      <c r="BJ610" s="226">
        <f t="shared" ref="BJ610:BJ647" si="232">SUM(N610,AL610)</f>
        <v>0</v>
      </c>
      <c r="BK610" s="226">
        <f t="shared" ref="BK610:BK647" si="233">SUM(O610,AM610)</f>
        <v>0</v>
      </c>
      <c r="BL610" s="226">
        <f t="shared" ref="BL610:BL647" si="234">SUM(P610,AN610)</f>
        <v>0</v>
      </c>
      <c r="BM610" s="226">
        <f t="shared" ref="BM610:BM647" si="235">SUM(Q610,AO610)</f>
        <v>0</v>
      </c>
      <c r="BN610" s="226">
        <f t="shared" ref="BN610:BN647" si="236">SUM(R610,AP610)</f>
        <v>0</v>
      </c>
      <c r="BO610" s="226">
        <f t="shared" ref="BO610:BO647" si="237">SUM(S610,AQ610)</f>
        <v>0</v>
      </c>
      <c r="BP610" s="226">
        <f t="shared" ref="BP610:BP647" si="238">SUM(T610,AR610)</f>
        <v>0</v>
      </c>
      <c r="BQ610" s="226">
        <f t="shared" ref="BQ610:BQ647" si="239">SUM(U610,AS610)</f>
        <v>0</v>
      </c>
      <c r="BR610" s="226">
        <f t="shared" ref="BR610:BR647" si="240">SUM(V610,AT610)</f>
        <v>0</v>
      </c>
      <c r="BS610" s="226">
        <f t="shared" ref="BS610:BS647" si="241">SUM(W610,AU610)</f>
        <v>0</v>
      </c>
      <c r="BT610" s="226">
        <f t="shared" ref="BT610:BT647" si="242">SUM(X610,AV610)</f>
        <v>0</v>
      </c>
      <c r="BU610" s="226">
        <f t="shared" ref="BU610:BU647" si="243">SUM(Y610,AW610)</f>
        <v>0</v>
      </c>
      <c r="BV610" s="226">
        <f t="shared" ref="BV610:BV647" si="244">SUM(Z610,AX610)</f>
        <v>0</v>
      </c>
    </row>
    <row r="611" spans="1:74">
      <c r="A611" s="226">
        <v>579</v>
      </c>
      <c r="B611" s="226" t="s">
        <v>1875</v>
      </c>
      <c r="C611" s="226">
        <f>INDEX('Uganda workforce data - raw'!$A$4:$F$619,MATCH($B611, 'Uganda workforce data - raw'!$B$4:$B$619,0), MATCH("Filled Male",'Uganda workforce data - raw'!$A$4:$F$4,0))*INDEX('Mapping cadres'!$B$1:$Z$616,MATCH($B611, 'Mapping cadres'!$B$1:$B$616,0), MATCH(C$32,'Mapping cadres'!$B$1:$Z$1,0))</f>
        <v>2</v>
      </c>
      <c r="D611" s="226">
        <f>INDEX('Uganda workforce data - raw'!$A$4:$F$619,MATCH($B611, 'Uganda workforce data - raw'!$B$4:$B$619,0), MATCH("Filled Male",'Uganda workforce data - raw'!$A$4:$F$4,0))*INDEX('Mapping cadres'!$B$1:$Z$616,MATCH($B611, 'Mapping cadres'!$B$1:$B$616,0), MATCH(D$32,'Mapping cadres'!$B$1:$Z$1,0))</f>
        <v>0</v>
      </c>
      <c r="E611" s="226">
        <f>INDEX('Uganda workforce data - raw'!$A$4:$F$619,MATCH($B611, 'Uganda workforce data - raw'!$B$4:$B$619,0), MATCH("Filled Male",'Uganda workforce data - raw'!$A$4:$F$4,0))*INDEX('Mapping cadres'!$B$1:$Z$616,MATCH($B611, 'Mapping cadres'!$B$1:$B$616,0), MATCH(E$32,'Mapping cadres'!$B$1:$Z$1,0))</f>
        <v>0</v>
      </c>
      <c r="F611" s="226">
        <f>INDEX('Uganda workforce data - raw'!$A$4:$F$619,MATCH($B611, 'Uganda workforce data - raw'!$B$4:$B$619,0), MATCH("Filled Male",'Uganda workforce data - raw'!$A$4:$F$4,0))*INDEX('Mapping cadres'!$B$1:$Z$616,MATCH($B611, 'Mapping cadres'!$B$1:$B$616,0), MATCH(F$32,'Mapping cadres'!$B$1:$Z$1,0))</f>
        <v>0</v>
      </c>
      <c r="G611" s="226">
        <f>INDEX('Uganda workforce data - raw'!$A$4:$F$619,MATCH($B611, 'Uganda workforce data - raw'!$B$4:$B$619,0), MATCH("Filled Male",'Uganda workforce data - raw'!$A$4:$F$4,0))*INDEX('Mapping cadres'!$B$1:$Z$616,MATCH($B611, 'Mapping cadres'!$B$1:$B$616,0), MATCH(G$32,'Mapping cadres'!$B$1:$Z$1,0))</f>
        <v>0</v>
      </c>
      <c r="H611" s="226">
        <f>INDEX('Uganda workforce data - raw'!$A$4:$F$619,MATCH($B611, 'Uganda workforce data - raw'!$B$4:$B$619,0), MATCH("Filled Male",'Uganda workforce data - raw'!$A$4:$F$4,0))*INDEX('Mapping cadres'!$B$1:$Z$616,MATCH($B611, 'Mapping cadres'!$B$1:$B$616,0), MATCH(H$32,'Mapping cadres'!$B$1:$Z$1,0))</f>
        <v>0</v>
      </c>
      <c r="I611" s="226">
        <f>INDEX('Uganda workforce data - raw'!$A$4:$F$619,MATCH($B611, 'Uganda workforce data - raw'!$B$4:$B$619,0), MATCH("Filled Male",'Uganda workforce data - raw'!$A$4:$F$4,0))*INDEX('Mapping cadres'!$B$1:$Z$616,MATCH($B611, 'Mapping cadres'!$B$1:$B$616,0), MATCH(I$32,'Mapping cadres'!$B$1:$Z$1,0))</f>
        <v>0</v>
      </c>
      <c r="J611" s="226">
        <f>INDEX('Uganda workforce data - raw'!$A$4:$F$619,MATCH($B611, 'Uganda workforce data - raw'!$B$4:$B$619,0), MATCH("Filled Male",'Uganda workforce data - raw'!$A$4:$F$4,0))*INDEX('Mapping cadres'!$B$1:$Z$616,MATCH($B611, 'Mapping cadres'!$B$1:$B$616,0), MATCH(J$32,'Mapping cadres'!$B$1:$Z$1,0))</f>
        <v>0</v>
      </c>
      <c r="K611" s="226">
        <f>INDEX('Uganda workforce data - raw'!$A$4:$F$619,MATCH($B611, 'Uganda workforce data - raw'!$B$4:$B$619,0), MATCH("Filled Male",'Uganda workforce data - raw'!$A$4:$F$4,0))*INDEX('Mapping cadres'!$B$1:$Z$616,MATCH($B611, 'Mapping cadres'!$B$1:$B$616,0), MATCH(K$32,'Mapping cadres'!$B$1:$Z$1,0))</f>
        <v>0</v>
      </c>
      <c r="L611" s="226">
        <f>INDEX('Uganda workforce data - raw'!$A$4:$F$619,MATCH($B611, 'Uganda workforce data - raw'!$B$4:$B$619,0), MATCH("Filled Male",'Uganda workforce data - raw'!$A$4:$F$4,0))*INDEX('Mapping cadres'!$B$1:$Z$616,MATCH($B611, 'Mapping cadres'!$B$1:$B$616,0), MATCH(L$32,'Mapping cadres'!$B$1:$Z$1,0))</f>
        <v>0</v>
      </c>
      <c r="M611" s="226">
        <f>INDEX('Uganda workforce data - raw'!$A$4:$F$619,MATCH($B611, 'Uganda workforce data - raw'!$B$4:$B$619,0), MATCH("Filled Male",'Uganda workforce data - raw'!$A$4:$F$4,0))*INDEX('Mapping cadres'!$B$1:$Z$616,MATCH($B611, 'Mapping cadres'!$B$1:$B$616,0), MATCH(M$32,'Mapping cadres'!$B$1:$Z$1,0))</f>
        <v>0</v>
      </c>
      <c r="N611" s="226">
        <f>INDEX('Uganda workforce data - raw'!$A$4:$F$619,MATCH($B611, 'Uganda workforce data - raw'!$B$4:$B$619,0), MATCH("Filled Male",'Uganda workforce data - raw'!$A$4:$F$4,0))*INDEX('Mapping cadres'!$B$1:$Z$616,MATCH($B611, 'Mapping cadres'!$B$1:$B$616,0), MATCH(N$32,'Mapping cadres'!$B$1:$Z$1,0))</f>
        <v>0</v>
      </c>
      <c r="O611" s="226">
        <f>INDEX('Uganda workforce data - raw'!$A$4:$F$619,MATCH($B611, 'Uganda workforce data - raw'!$B$4:$B$619,0), MATCH("Filled Male",'Uganda workforce data - raw'!$A$4:$F$4,0))*INDEX('Mapping cadres'!$B$1:$Z$616,MATCH($B611, 'Mapping cadres'!$B$1:$B$616,0), MATCH(O$32,'Mapping cadres'!$B$1:$Z$1,0))</f>
        <v>0</v>
      </c>
      <c r="P611" s="226">
        <f>INDEX('Uganda workforce data - raw'!$A$4:$F$619,MATCH($B611, 'Uganda workforce data - raw'!$B$4:$B$619,0), MATCH("Filled Male",'Uganda workforce data - raw'!$A$4:$F$4,0))*INDEX('Mapping cadres'!$B$1:$Z$616,MATCH($B611, 'Mapping cadres'!$B$1:$B$616,0), MATCH(P$32,'Mapping cadres'!$B$1:$Z$1,0))</f>
        <v>0</v>
      </c>
      <c r="Q611" s="226">
        <f>INDEX('Uganda workforce data - raw'!$A$4:$F$619,MATCH($B611, 'Uganda workforce data - raw'!$B$4:$B$619,0), MATCH("Filled Male",'Uganda workforce data - raw'!$A$4:$F$4,0))*INDEX('Mapping cadres'!$B$1:$Z$616,MATCH($B611, 'Mapping cadres'!$B$1:$B$616,0), MATCH(Q$32,'Mapping cadres'!$B$1:$Z$1,0))</f>
        <v>0</v>
      </c>
      <c r="R611" s="226">
        <f>INDEX('Uganda workforce data - raw'!$A$4:$F$619,MATCH($B611, 'Uganda workforce data - raw'!$B$4:$B$619,0), MATCH("Filled Male",'Uganda workforce data - raw'!$A$4:$F$4,0))*INDEX('Mapping cadres'!$B$1:$Z$616,MATCH($B611, 'Mapping cadres'!$B$1:$B$616,0), MATCH(R$32,'Mapping cadres'!$B$1:$Z$1,0))</f>
        <v>0</v>
      </c>
      <c r="S611" s="226">
        <f>INDEX('Uganda workforce data - raw'!$A$4:$F$619,MATCH($B611, 'Uganda workforce data - raw'!$B$4:$B$619,0), MATCH("Filled Male",'Uganda workforce data - raw'!$A$4:$F$4,0))*INDEX('Mapping cadres'!$B$1:$Z$616,MATCH($B611, 'Mapping cadres'!$B$1:$B$616,0), MATCH(S$32,'Mapping cadres'!$B$1:$Z$1,0))</f>
        <v>0</v>
      </c>
      <c r="T611" s="226">
        <f>INDEX('Uganda workforce data - raw'!$A$4:$F$619,MATCH($B611, 'Uganda workforce data - raw'!$B$4:$B$619,0), MATCH("Filled Male",'Uganda workforce data - raw'!$A$4:$F$4,0))*INDEX('Mapping cadres'!$B$1:$Z$616,MATCH($B611, 'Mapping cadres'!$B$1:$B$616,0), MATCH(T$32,'Mapping cadres'!$B$1:$Z$1,0))</f>
        <v>0</v>
      </c>
      <c r="U611" s="226">
        <f>INDEX('Uganda workforce data - raw'!$A$4:$F$619,MATCH($B611, 'Uganda workforce data - raw'!$B$4:$B$619,0), MATCH("Filled Male",'Uganda workforce data - raw'!$A$4:$F$4,0))*INDEX('Mapping cadres'!$B$1:$Z$616,MATCH($B611, 'Mapping cadres'!$B$1:$B$616,0), MATCH(U$32,'Mapping cadres'!$B$1:$Z$1,0))</f>
        <v>0</v>
      </c>
      <c r="V611" s="226">
        <f>INDEX('Uganda workforce data - raw'!$A$4:$F$619,MATCH($B611, 'Uganda workforce data - raw'!$B$4:$B$619,0), MATCH("Filled Male",'Uganda workforce data - raw'!$A$4:$F$4,0))*INDEX('Mapping cadres'!$B$1:$Z$616,MATCH($B611, 'Mapping cadres'!$B$1:$B$616,0), MATCH(V$32,'Mapping cadres'!$B$1:$Z$1,0))</f>
        <v>0</v>
      </c>
      <c r="W611" s="226">
        <f>INDEX('Uganda workforce data - raw'!$A$4:$F$619,MATCH($B611, 'Uganda workforce data - raw'!$B$4:$B$619,0), MATCH("Filled Male",'Uganda workforce data - raw'!$A$4:$F$4,0))*INDEX('Mapping cadres'!$B$1:$Z$616,MATCH($B611, 'Mapping cadres'!$B$1:$B$616,0), MATCH(W$32,'Mapping cadres'!$B$1:$Z$1,0))</f>
        <v>0</v>
      </c>
      <c r="X611" s="226">
        <f>INDEX('Uganda workforce data - raw'!$A$4:$F$619,MATCH($B611, 'Uganda workforce data - raw'!$B$4:$B$619,0), MATCH("Filled Male",'Uganda workforce data - raw'!$A$4:$F$4,0))*INDEX('Mapping cadres'!$B$1:$Z$616,MATCH($B611, 'Mapping cadres'!$B$1:$B$616,0), MATCH(X$32,'Mapping cadres'!$B$1:$Z$1,0))</f>
        <v>0</v>
      </c>
      <c r="Y611" s="226">
        <f>INDEX('Uganda workforce data - raw'!$A$4:$F$619,MATCH($B611, 'Uganda workforce data - raw'!$B$4:$B$619,0), MATCH("Filled Male",'Uganda workforce data - raw'!$A$4:$F$4,0))*INDEX('Mapping cadres'!$B$1:$Z$616,MATCH($B611, 'Mapping cadres'!$B$1:$B$616,0), MATCH(Y$32,'Mapping cadres'!$B$1:$Z$1,0))</f>
        <v>0</v>
      </c>
      <c r="Z611" s="226">
        <f>INDEX('Uganda workforce data - raw'!$A$4:$F$619,MATCH($B611, 'Uganda workforce data - raw'!$B$4:$B$619,0), MATCH("Filled Male",'Uganda workforce data - raw'!$A$4:$F$4,0))*INDEX('Mapping cadres'!$B$1:$Z$616,MATCH($B611, 'Mapping cadres'!$B$1:$B$616,0), MATCH(Z$32,'Mapping cadres'!$B$1:$Z$1,0))</f>
        <v>0</v>
      </c>
      <c r="AA611" s="226">
        <f>INDEX('Uganda workforce data - raw'!$A$4:$F$619,MATCH($B611, 'Uganda workforce data - raw'!$B$4:$B$619,0), MATCH("Filled Female",'Uganda workforce data - raw'!$A$4:$F$4,0))*INDEX('Mapping cadres'!$B$1:$Z$616,MATCH($B611, 'Mapping cadres'!$B$1:$B$616,0), MATCH(AA$32,'Mapping cadres'!$B$1:$Z$1,0))</f>
        <v>0</v>
      </c>
      <c r="AB611" s="226">
        <f>INDEX('Uganda workforce data - raw'!$A$4:$F$619,MATCH($B611, 'Uganda workforce data - raw'!$B$4:$B$619,0), MATCH("Filled Female",'Uganda workforce data - raw'!$A$4:$F$4,0))*INDEX('Mapping cadres'!$B$1:$Z$616,MATCH($B611, 'Mapping cadres'!$B$1:$B$616,0), MATCH(AB$32,'Mapping cadres'!$B$1:$Z$1,0))</f>
        <v>0</v>
      </c>
      <c r="AC611" s="226">
        <f>INDEX('Uganda workforce data - raw'!$A$4:$F$619,MATCH($B611, 'Uganda workforce data - raw'!$B$4:$B$619,0), MATCH("Filled Female",'Uganda workforce data - raw'!$A$4:$F$4,0))*INDEX('Mapping cadres'!$B$1:$Z$616,MATCH($B611, 'Mapping cadres'!$B$1:$B$616,0), MATCH(AC$32,'Mapping cadres'!$B$1:$Z$1,0))</f>
        <v>0</v>
      </c>
      <c r="AD611" s="226">
        <f>INDEX('Uganda workforce data - raw'!$A$4:$F$619,MATCH($B611, 'Uganda workforce data - raw'!$B$4:$B$619,0), MATCH("Filled Female",'Uganda workforce data - raw'!$A$4:$F$4,0))*INDEX('Mapping cadres'!$B$1:$Z$616,MATCH($B611, 'Mapping cadres'!$B$1:$B$616,0), MATCH(AD$32,'Mapping cadres'!$B$1:$Z$1,0))</f>
        <v>0</v>
      </c>
      <c r="AE611" s="226">
        <f>INDEX('Uganda workforce data - raw'!$A$4:$F$619,MATCH($B611, 'Uganda workforce data - raw'!$B$4:$B$619,0), MATCH("Filled Female",'Uganda workforce data - raw'!$A$4:$F$4,0))*INDEX('Mapping cadres'!$B$1:$Z$616,MATCH($B611, 'Mapping cadres'!$B$1:$B$616,0), MATCH(AE$32,'Mapping cadres'!$B$1:$Z$1,0))</f>
        <v>0</v>
      </c>
      <c r="AF611" s="226">
        <f>INDEX('Uganda workforce data - raw'!$A$4:$F$619,MATCH($B611, 'Uganda workforce data - raw'!$B$4:$B$619,0), MATCH("Filled Female",'Uganda workforce data - raw'!$A$4:$F$4,0))*INDEX('Mapping cadres'!$B$1:$Z$616,MATCH($B611, 'Mapping cadres'!$B$1:$B$616,0), MATCH(AF$32,'Mapping cadres'!$B$1:$Z$1,0))</f>
        <v>0</v>
      </c>
      <c r="AG611" s="226">
        <f>INDEX('Uganda workforce data - raw'!$A$4:$F$619,MATCH($B611, 'Uganda workforce data - raw'!$B$4:$B$619,0), MATCH("Filled Female",'Uganda workforce data - raw'!$A$4:$F$4,0))*INDEX('Mapping cadres'!$B$1:$Z$616,MATCH($B611, 'Mapping cadres'!$B$1:$B$616,0), MATCH(AG$32,'Mapping cadres'!$B$1:$Z$1,0))</f>
        <v>0</v>
      </c>
      <c r="AH611" s="226">
        <f>INDEX('Uganda workforce data - raw'!$A$4:$F$619,MATCH($B611, 'Uganda workforce data - raw'!$B$4:$B$619,0), MATCH("Filled Female",'Uganda workforce data - raw'!$A$4:$F$4,0))*INDEX('Mapping cadres'!$B$1:$Z$616,MATCH($B611, 'Mapping cadres'!$B$1:$B$616,0), MATCH(AH$32,'Mapping cadres'!$B$1:$Z$1,0))</f>
        <v>0</v>
      </c>
      <c r="AI611" s="226">
        <f>INDEX('Uganda workforce data - raw'!$A$4:$F$619,MATCH($B611, 'Uganda workforce data - raw'!$B$4:$B$619,0), MATCH("Filled Female",'Uganda workforce data - raw'!$A$4:$F$4,0))*INDEX('Mapping cadres'!$B$1:$Z$616,MATCH($B611, 'Mapping cadres'!$B$1:$B$616,0), MATCH(AI$32,'Mapping cadres'!$B$1:$Z$1,0))</f>
        <v>0</v>
      </c>
      <c r="AJ611" s="226">
        <f>INDEX('Uganda workforce data - raw'!$A$4:$F$619,MATCH($B611, 'Uganda workforce data - raw'!$B$4:$B$619,0), MATCH("Filled Female",'Uganda workforce data - raw'!$A$4:$F$4,0))*INDEX('Mapping cadres'!$B$1:$Z$616,MATCH($B611, 'Mapping cadres'!$B$1:$B$616,0), MATCH(AJ$32,'Mapping cadres'!$B$1:$Z$1,0))</f>
        <v>0</v>
      </c>
      <c r="AK611" s="226">
        <f>INDEX('Uganda workforce data - raw'!$A$4:$F$619,MATCH($B611, 'Uganda workforce data - raw'!$B$4:$B$619,0), MATCH("Filled Female",'Uganda workforce data - raw'!$A$4:$F$4,0))*INDEX('Mapping cadres'!$B$1:$Z$616,MATCH($B611, 'Mapping cadres'!$B$1:$B$616,0), MATCH(AK$32,'Mapping cadres'!$B$1:$Z$1,0))</f>
        <v>0</v>
      </c>
      <c r="AL611" s="226">
        <f>INDEX('Uganda workforce data - raw'!$A$4:$F$619,MATCH($B611, 'Uganda workforce data - raw'!$B$4:$B$619,0), MATCH("Filled Female",'Uganda workforce data - raw'!$A$4:$F$4,0))*INDEX('Mapping cadres'!$B$1:$Z$616,MATCH($B611, 'Mapping cadres'!$B$1:$B$616,0), MATCH(AL$32,'Mapping cadres'!$B$1:$Z$1,0))</f>
        <v>0</v>
      </c>
      <c r="AM611" s="226">
        <f>INDEX('Uganda workforce data - raw'!$A$4:$F$619,MATCH($B611, 'Uganda workforce data - raw'!$B$4:$B$619,0), MATCH("Filled Female",'Uganda workforce data - raw'!$A$4:$F$4,0))*INDEX('Mapping cadres'!$B$1:$Z$616,MATCH($B611, 'Mapping cadres'!$B$1:$B$616,0), MATCH(AM$32,'Mapping cadres'!$B$1:$Z$1,0))</f>
        <v>0</v>
      </c>
      <c r="AN611" s="226">
        <f>INDEX('Uganda workforce data - raw'!$A$4:$F$619,MATCH($B611, 'Uganda workforce data - raw'!$B$4:$B$619,0), MATCH("Filled Female",'Uganda workforce data - raw'!$A$4:$F$4,0))*INDEX('Mapping cadres'!$B$1:$Z$616,MATCH($B611, 'Mapping cadres'!$B$1:$B$616,0), MATCH(AN$32,'Mapping cadres'!$B$1:$Z$1,0))</f>
        <v>0</v>
      </c>
      <c r="AO611" s="226">
        <f>INDEX('Uganda workforce data - raw'!$A$4:$F$619,MATCH($B611, 'Uganda workforce data - raw'!$B$4:$B$619,0), MATCH("Filled Female",'Uganda workforce data - raw'!$A$4:$F$4,0))*INDEX('Mapping cadres'!$B$1:$Z$616,MATCH($B611, 'Mapping cadres'!$B$1:$B$616,0), MATCH(AO$32,'Mapping cadres'!$B$1:$Z$1,0))</f>
        <v>0</v>
      </c>
      <c r="AP611" s="226">
        <f>INDEX('Uganda workforce data - raw'!$A$4:$F$619,MATCH($B611, 'Uganda workforce data - raw'!$B$4:$B$619,0), MATCH("Filled Female",'Uganda workforce data - raw'!$A$4:$F$4,0))*INDEX('Mapping cadres'!$B$1:$Z$616,MATCH($B611, 'Mapping cadres'!$B$1:$B$616,0), MATCH(AP$32,'Mapping cadres'!$B$1:$Z$1,0))</f>
        <v>0</v>
      </c>
      <c r="AQ611" s="226">
        <f>INDEX('Uganda workforce data - raw'!$A$4:$F$619,MATCH($B611, 'Uganda workforce data - raw'!$B$4:$B$619,0), MATCH("Filled Female",'Uganda workforce data - raw'!$A$4:$F$4,0))*INDEX('Mapping cadres'!$B$1:$Z$616,MATCH($B611, 'Mapping cadres'!$B$1:$B$616,0), MATCH(AQ$32,'Mapping cadres'!$B$1:$Z$1,0))</f>
        <v>0</v>
      </c>
      <c r="AR611" s="226">
        <f>INDEX('Uganda workforce data - raw'!$A$4:$F$619,MATCH($B611, 'Uganda workforce data - raw'!$B$4:$B$619,0), MATCH("Filled Female",'Uganda workforce data - raw'!$A$4:$F$4,0))*INDEX('Mapping cadres'!$B$1:$Z$616,MATCH($B611, 'Mapping cadres'!$B$1:$B$616,0), MATCH(AR$32,'Mapping cadres'!$B$1:$Z$1,0))</f>
        <v>0</v>
      </c>
      <c r="AS611" s="226">
        <f>INDEX('Uganda workforce data - raw'!$A$4:$F$619,MATCH($B611, 'Uganda workforce data - raw'!$B$4:$B$619,0), MATCH("Filled Female",'Uganda workforce data - raw'!$A$4:$F$4,0))*INDEX('Mapping cadres'!$B$1:$Z$616,MATCH($B611, 'Mapping cadres'!$B$1:$B$616,0), MATCH(AS$32,'Mapping cadres'!$B$1:$Z$1,0))</f>
        <v>0</v>
      </c>
      <c r="AT611" s="226">
        <f>INDEX('Uganda workforce data - raw'!$A$4:$F$619,MATCH($B611, 'Uganda workforce data - raw'!$B$4:$B$619,0), MATCH("Filled Female",'Uganda workforce data - raw'!$A$4:$F$4,0))*INDEX('Mapping cadres'!$B$1:$Z$616,MATCH($B611, 'Mapping cadres'!$B$1:$B$616,0), MATCH(AT$32,'Mapping cadres'!$B$1:$Z$1,0))</f>
        <v>0</v>
      </c>
      <c r="AU611" s="226">
        <f>INDEX('Uganda workforce data - raw'!$A$4:$F$619,MATCH($B611, 'Uganda workforce data - raw'!$B$4:$B$619,0), MATCH("Filled Female",'Uganda workforce data - raw'!$A$4:$F$4,0))*INDEX('Mapping cadres'!$B$1:$Z$616,MATCH($B611, 'Mapping cadres'!$B$1:$B$616,0), MATCH(AU$32,'Mapping cadres'!$B$1:$Z$1,0))</f>
        <v>0</v>
      </c>
      <c r="AV611" s="226">
        <f>INDEX('Uganda workforce data - raw'!$A$4:$F$619,MATCH($B611, 'Uganda workforce data - raw'!$B$4:$B$619,0), MATCH("Filled Female",'Uganda workforce data - raw'!$A$4:$F$4,0))*INDEX('Mapping cadres'!$B$1:$Z$616,MATCH($B611, 'Mapping cadres'!$B$1:$B$616,0), MATCH(AV$32,'Mapping cadres'!$B$1:$Z$1,0))</f>
        <v>0</v>
      </c>
      <c r="AW611" s="226">
        <f>INDEX('Uganda workforce data - raw'!$A$4:$F$619,MATCH($B611, 'Uganda workforce data - raw'!$B$4:$B$619,0), MATCH("Filled Female",'Uganda workforce data - raw'!$A$4:$F$4,0))*INDEX('Mapping cadres'!$B$1:$Z$616,MATCH($B611, 'Mapping cadres'!$B$1:$B$616,0), MATCH(AW$32,'Mapping cadres'!$B$1:$Z$1,0))</f>
        <v>0</v>
      </c>
      <c r="AX611" s="226">
        <f>INDEX('Uganda workforce data - raw'!$A$4:$F$619,MATCH($B611, 'Uganda workforce data - raw'!$B$4:$B$619,0), MATCH("Filled Female",'Uganda workforce data - raw'!$A$4:$F$4,0))*INDEX('Mapping cadres'!$B$1:$Z$616,MATCH($B611, 'Mapping cadres'!$B$1:$B$616,0), MATCH(AX$32,'Mapping cadres'!$B$1:$Z$1,0))</f>
        <v>0</v>
      </c>
      <c r="AY611" s="226">
        <f t="shared" si="221"/>
        <v>2</v>
      </c>
      <c r="AZ611" s="226">
        <f t="shared" si="222"/>
        <v>0</v>
      </c>
      <c r="BA611" s="226">
        <f t="shared" si="223"/>
        <v>0</v>
      </c>
      <c r="BB611" s="226">
        <f t="shared" si="224"/>
        <v>0</v>
      </c>
      <c r="BC611" s="226">
        <f t="shared" si="225"/>
        <v>0</v>
      </c>
      <c r="BD611" s="226">
        <f t="shared" si="226"/>
        <v>0</v>
      </c>
      <c r="BE611" s="226">
        <f t="shared" si="227"/>
        <v>0</v>
      </c>
      <c r="BF611" s="226">
        <f t="shared" si="228"/>
        <v>0</v>
      </c>
      <c r="BG611" s="226">
        <f t="shared" si="229"/>
        <v>0</v>
      </c>
      <c r="BH611" s="226">
        <f t="shared" si="230"/>
        <v>0</v>
      </c>
      <c r="BI611" s="226">
        <f t="shared" si="231"/>
        <v>0</v>
      </c>
      <c r="BJ611" s="226">
        <f t="shared" si="232"/>
        <v>0</v>
      </c>
      <c r="BK611" s="226">
        <f t="shared" si="233"/>
        <v>0</v>
      </c>
      <c r="BL611" s="226">
        <f t="shared" si="234"/>
        <v>0</v>
      </c>
      <c r="BM611" s="226">
        <f t="shared" si="235"/>
        <v>0</v>
      </c>
      <c r="BN611" s="226">
        <f t="shared" si="236"/>
        <v>0</v>
      </c>
      <c r="BO611" s="226">
        <f t="shared" si="237"/>
        <v>0</v>
      </c>
      <c r="BP611" s="226">
        <f t="shared" si="238"/>
        <v>0</v>
      </c>
      <c r="BQ611" s="226">
        <f t="shared" si="239"/>
        <v>0</v>
      </c>
      <c r="BR611" s="226">
        <f t="shared" si="240"/>
        <v>0</v>
      </c>
      <c r="BS611" s="226">
        <f t="shared" si="241"/>
        <v>0</v>
      </c>
      <c r="BT611" s="226">
        <f t="shared" si="242"/>
        <v>0</v>
      </c>
      <c r="BU611" s="226">
        <f t="shared" si="243"/>
        <v>0</v>
      </c>
      <c r="BV611" s="226">
        <f t="shared" si="244"/>
        <v>0</v>
      </c>
    </row>
    <row r="612" spans="1:74">
      <c r="A612" s="226">
        <v>580</v>
      </c>
      <c r="B612" s="237" t="s">
        <v>1876</v>
      </c>
      <c r="C612" s="226">
        <f>INDEX('Uganda workforce data - raw'!$A$4:$F$619,MATCH($B612, 'Uganda workforce data - raw'!$B$4:$B$619,0), MATCH("Filled Male",'Uganda workforce data - raw'!$A$4:$F$4,0))*INDEX('Mapping cadres'!$B$1:$Z$616,MATCH($B612, 'Mapping cadres'!$B$1:$B$616,0), MATCH(C$32,'Mapping cadres'!$B$1:$Z$1,0))</f>
        <v>0</v>
      </c>
      <c r="D612" s="226">
        <f>INDEX('Uganda workforce data - raw'!$A$4:$F$619,MATCH($B612, 'Uganda workforce data - raw'!$B$4:$B$619,0), MATCH("Filled Male",'Uganda workforce data - raw'!$A$4:$F$4,0))*INDEX('Mapping cadres'!$B$1:$Z$616,MATCH($B612, 'Mapping cadres'!$B$1:$B$616,0), MATCH(D$32,'Mapping cadres'!$B$1:$Z$1,0))</f>
        <v>0</v>
      </c>
      <c r="E612" s="226">
        <f>INDEX('Uganda workforce data - raw'!$A$4:$F$619,MATCH($B612, 'Uganda workforce data - raw'!$B$4:$B$619,0), MATCH("Filled Male",'Uganda workforce data - raw'!$A$4:$F$4,0))*INDEX('Mapping cadres'!$B$1:$Z$616,MATCH($B612, 'Mapping cadres'!$B$1:$B$616,0), MATCH(E$32,'Mapping cadres'!$B$1:$Z$1,0))</f>
        <v>1</v>
      </c>
      <c r="F612" s="226">
        <f>INDEX('Uganda workforce data - raw'!$A$4:$F$619,MATCH($B612, 'Uganda workforce data - raw'!$B$4:$B$619,0), MATCH("Filled Male",'Uganda workforce data - raw'!$A$4:$F$4,0))*INDEX('Mapping cadres'!$B$1:$Z$616,MATCH($B612, 'Mapping cadres'!$B$1:$B$616,0), MATCH(F$32,'Mapping cadres'!$B$1:$Z$1,0))</f>
        <v>0</v>
      </c>
      <c r="G612" s="226">
        <f>INDEX('Uganda workforce data - raw'!$A$4:$F$619,MATCH($B612, 'Uganda workforce data - raw'!$B$4:$B$619,0), MATCH("Filled Male",'Uganda workforce data - raw'!$A$4:$F$4,0))*INDEX('Mapping cadres'!$B$1:$Z$616,MATCH($B612, 'Mapping cadres'!$B$1:$B$616,0), MATCH(G$32,'Mapping cadres'!$B$1:$Z$1,0))</f>
        <v>0</v>
      </c>
      <c r="H612" s="226">
        <f>INDEX('Uganda workforce data - raw'!$A$4:$F$619,MATCH($B612, 'Uganda workforce data - raw'!$B$4:$B$619,0), MATCH("Filled Male",'Uganda workforce data - raw'!$A$4:$F$4,0))*INDEX('Mapping cadres'!$B$1:$Z$616,MATCH($B612, 'Mapping cadres'!$B$1:$B$616,0), MATCH(H$32,'Mapping cadres'!$B$1:$Z$1,0))</f>
        <v>0</v>
      </c>
      <c r="I612" s="226">
        <f>INDEX('Uganda workforce data - raw'!$A$4:$F$619,MATCH($B612, 'Uganda workforce data - raw'!$B$4:$B$619,0), MATCH("Filled Male",'Uganda workforce data - raw'!$A$4:$F$4,0))*INDEX('Mapping cadres'!$B$1:$Z$616,MATCH($B612, 'Mapping cadres'!$B$1:$B$616,0), MATCH(I$32,'Mapping cadres'!$B$1:$Z$1,0))</f>
        <v>0</v>
      </c>
      <c r="J612" s="226">
        <f>INDEX('Uganda workforce data - raw'!$A$4:$F$619,MATCH($B612, 'Uganda workforce data - raw'!$B$4:$B$619,0), MATCH("Filled Male",'Uganda workforce data - raw'!$A$4:$F$4,0))*INDEX('Mapping cadres'!$B$1:$Z$616,MATCH($B612, 'Mapping cadres'!$B$1:$B$616,0), MATCH(J$32,'Mapping cadres'!$B$1:$Z$1,0))</f>
        <v>0</v>
      </c>
      <c r="K612" s="226">
        <f>INDEX('Uganda workforce data - raw'!$A$4:$F$619,MATCH($B612, 'Uganda workforce data - raw'!$B$4:$B$619,0), MATCH("Filled Male",'Uganda workforce data - raw'!$A$4:$F$4,0))*INDEX('Mapping cadres'!$B$1:$Z$616,MATCH($B612, 'Mapping cadres'!$B$1:$B$616,0), MATCH(K$32,'Mapping cadres'!$B$1:$Z$1,0))</f>
        <v>0</v>
      </c>
      <c r="L612" s="226">
        <f>INDEX('Uganda workforce data - raw'!$A$4:$F$619,MATCH($B612, 'Uganda workforce data - raw'!$B$4:$B$619,0), MATCH("Filled Male",'Uganda workforce data - raw'!$A$4:$F$4,0))*INDEX('Mapping cadres'!$B$1:$Z$616,MATCH($B612, 'Mapping cadres'!$B$1:$B$616,0), MATCH(L$32,'Mapping cadres'!$B$1:$Z$1,0))</f>
        <v>0</v>
      </c>
      <c r="M612" s="226">
        <f>INDEX('Uganda workforce data - raw'!$A$4:$F$619,MATCH($B612, 'Uganda workforce data - raw'!$B$4:$B$619,0), MATCH("Filled Male",'Uganda workforce data - raw'!$A$4:$F$4,0))*INDEX('Mapping cadres'!$B$1:$Z$616,MATCH($B612, 'Mapping cadres'!$B$1:$B$616,0), MATCH(M$32,'Mapping cadres'!$B$1:$Z$1,0))</f>
        <v>0</v>
      </c>
      <c r="N612" s="226">
        <f>INDEX('Uganda workforce data - raw'!$A$4:$F$619,MATCH($B612, 'Uganda workforce data - raw'!$B$4:$B$619,0), MATCH("Filled Male",'Uganda workforce data - raw'!$A$4:$F$4,0))*INDEX('Mapping cadres'!$B$1:$Z$616,MATCH($B612, 'Mapping cadres'!$B$1:$B$616,0), MATCH(N$32,'Mapping cadres'!$B$1:$Z$1,0))</f>
        <v>0</v>
      </c>
      <c r="O612" s="226">
        <f>INDEX('Uganda workforce data - raw'!$A$4:$F$619,MATCH($B612, 'Uganda workforce data - raw'!$B$4:$B$619,0), MATCH("Filled Male",'Uganda workforce data - raw'!$A$4:$F$4,0))*INDEX('Mapping cadres'!$B$1:$Z$616,MATCH($B612, 'Mapping cadres'!$B$1:$B$616,0), MATCH(O$32,'Mapping cadres'!$B$1:$Z$1,0))</f>
        <v>0</v>
      </c>
      <c r="P612" s="226">
        <f>INDEX('Uganda workforce data - raw'!$A$4:$F$619,MATCH($B612, 'Uganda workforce data - raw'!$B$4:$B$619,0), MATCH("Filled Male",'Uganda workforce data - raw'!$A$4:$F$4,0))*INDEX('Mapping cadres'!$B$1:$Z$616,MATCH($B612, 'Mapping cadres'!$B$1:$B$616,0), MATCH(P$32,'Mapping cadres'!$B$1:$Z$1,0))</f>
        <v>0</v>
      </c>
      <c r="Q612" s="226">
        <f>INDEX('Uganda workforce data - raw'!$A$4:$F$619,MATCH($B612, 'Uganda workforce data - raw'!$B$4:$B$619,0), MATCH("Filled Male",'Uganda workforce data - raw'!$A$4:$F$4,0))*INDEX('Mapping cadres'!$B$1:$Z$616,MATCH($B612, 'Mapping cadres'!$B$1:$B$616,0), MATCH(Q$32,'Mapping cadres'!$B$1:$Z$1,0))</f>
        <v>0</v>
      </c>
      <c r="R612" s="226">
        <f>INDEX('Uganda workforce data - raw'!$A$4:$F$619,MATCH($B612, 'Uganda workforce data - raw'!$B$4:$B$619,0), MATCH("Filled Male",'Uganda workforce data - raw'!$A$4:$F$4,0))*INDEX('Mapping cadres'!$B$1:$Z$616,MATCH($B612, 'Mapping cadres'!$B$1:$B$616,0), MATCH(R$32,'Mapping cadres'!$B$1:$Z$1,0))</f>
        <v>0</v>
      </c>
      <c r="S612" s="226">
        <f>INDEX('Uganda workforce data - raw'!$A$4:$F$619,MATCH($B612, 'Uganda workforce data - raw'!$B$4:$B$619,0), MATCH("Filled Male",'Uganda workforce data - raw'!$A$4:$F$4,0))*INDEX('Mapping cadres'!$B$1:$Z$616,MATCH($B612, 'Mapping cadres'!$B$1:$B$616,0), MATCH(S$32,'Mapping cadres'!$B$1:$Z$1,0))</f>
        <v>0</v>
      </c>
      <c r="T612" s="226">
        <f>INDEX('Uganda workforce data - raw'!$A$4:$F$619,MATCH($B612, 'Uganda workforce data - raw'!$B$4:$B$619,0), MATCH("Filled Male",'Uganda workforce data - raw'!$A$4:$F$4,0))*INDEX('Mapping cadres'!$B$1:$Z$616,MATCH($B612, 'Mapping cadres'!$B$1:$B$616,0), MATCH(T$32,'Mapping cadres'!$B$1:$Z$1,0))</f>
        <v>0</v>
      </c>
      <c r="U612" s="226">
        <f>INDEX('Uganda workforce data - raw'!$A$4:$F$619,MATCH($B612, 'Uganda workforce data - raw'!$B$4:$B$619,0), MATCH("Filled Male",'Uganda workforce data - raw'!$A$4:$F$4,0))*INDEX('Mapping cadres'!$B$1:$Z$616,MATCH($B612, 'Mapping cadres'!$B$1:$B$616,0), MATCH(U$32,'Mapping cadres'!$B$1:$Z$1,0))</f>
        <v>0</v>
      </c>
      <c r="V612" s="226">
        <f>INDEX('Uganda workforce data - raw'!$A$4:$F$619,MATCH($B612, 'Uganda workforce data - raw'!$B$4:$B$619,0), MATCH("Filled Male",'Uganda workforce data - raw'!$A$4:$F$4,0))*INDEX('Mapping cadres'!$B$1:$Z$616,MATCH($B612, 'Mapping cadres'!$B$1:$B$616,0), MATCH(V$32,'Mapping cadres'!$B$1:$Z$1,0))</f>
        <v>0</v>
      </c>
      <c r="W612" s="226">
        <f>INDEX('Uganda workforce data - raw'!$A$4:$F$619,MATCH($B612, 'Uganda workforce data - raw'!$B$4:$B$619,0), MATCH("Filled Male",'Uganda workforce data - raw'!$A$4:$F$4,0))*INDEX('Mapping cadres'!$B$1:$Z$616,MATCH($B612, 'Mapping cadres'!$B$1:$B$616,0), MATCH(W$32,'Mapping cadres'!$B$1:$Z$1,0))</f>
        <v>0</v>
      </c>
      <c r="X612" s="226">
        <f>INDEX('Uganda workforce data - raw'!$A$4:$F$619,MATCH($B612, 'Uganda workforce data - raw'!$B$4:$B$619,0), MATCH("Filled Male",'Uganda workforce data - raw'!$A$4:$F$4,0))*INDEX('Mapping cadres'!$B$1:$Z$616,MATCH($B612, 'Mapping cadres'!$B$1:$B$616,0), MATCH(X$32,'Mapping cadres'!$B$1:$Z$1,0))</f>
        <v>0</v>
      </c>
      <c r="Y612" s="226">
        <f>INDEX('Uganda workforce data - raw'!$A$4:$F$619,MATCH($B612, 'Uganda workforce data - raw'!$B$4:$B$619,0), MATCH("Filled Male",'Uganda workforce data - raw'!$A$4:$F$4,0))*INDEX('Mapping cadres'!$B$1:$Z$616,MATCH($B612, 'Mapping cadres'!$B$1:$B$616,0), MATCH(Y$32,'Mapping cadres'!$B$1:$Z$1,0))</f>
        <v>0</v>
      </c>
      <c r="Z612" s="226">
        <f>INDEX('Uganda workforce data - raw'!$A$4:$F$619,MATCH($B612, 'Uganda workforce data - raw'!$B$4:$B$619,0), MATCH("Filled Male",'Uganda workforce data - raw'!$A$4:$F$4,0))*INDEX('Mapping cadres'!$B$1:$Z$616,MATCH($B612, 'Mapping cadres'!$B$1:$B$616,0), MATCH(Z$32,'Mapping cadres'!$B$1:$Z$1,0))</f>
        <v>0</v>
      </c>
      <c r="AA612" s="226">
        <f>INDEX('Uganda workforce data - raw'!$A$4:$F$619,MATCH($B612, 'Uganda workforce data - raw'!$B$4:$B$619,0), MATCH("Filled Female",'Uganda workforce data - raw'!$A$4:$F$4,0))*INDEX('Mapping cadres'!$B$1:$Z$616,MATCH($B612, 'Mapping cadres'!$B$1:$B$616,0), MATCH(AA$32,'Mapping cadres'!$B$1:$Z$1,0))</f>
        <v>0</v>
      </c>
      <c r="AB612" s="226">
        <f>INDEX('Uganda workforce data - raw'!$A$4:$F$619,MATCH($B612, 'Uganda workforce data - raw'!$B$4:$B$619,0), MATCH("Filled Female",'Uganda workforce data - raw'!$A$4:$F$4,0))*INDEX('Mapping cadres'!$B$1:$Z$616,MATCH($B612, 'Mapping cadres'!$B$1:$B$616,0), MATCH(AB$32,'Mapping cadres'!$B$1:$Z$1,0))</f>
        <v>0</v>
      </c>
      <c r="AC612" s="226">
        <f>INDEX('Uganda workforce data - raw'!$A$4:$F$619,MATCH($B612, 'Uganda workforce data - raw'!$B$4:$B$619,0), MATCH("Filled Female",'Uganda workforce data - raw'!$A$4:$F$4,0))*INDEX('Mapping cadres'!$B$1:$Z$616,MATCH($B612, 'Mapping cadres'!$B$1:$B$616,0), MATCH(AC$32,'Mapping cadres'!$B$1:$Z$1,0))</f>
        <v>0</v>
      </c>
      <c r="AD612" s="226">
        <f>INDEX('Uganda workforce data - raw'!$A$4:$F$619,MATCH($B612, 'Uganda workforce data - raw'!$B$4:$B$619,0), MATCH("Filled Female",'Uganda workforce data - raw'!$A$4:$F$4,0))*INDEX('Mapping cadres'!$B$1:$Z$616,MATCH($B612, 'Mapping cadres'!$B$1:$B$616,0), MATCH(AD$32,'Mapping cadres'!$B$1:$Z$1,0))</f>
        <v>0</v>
      </c>
      <c r="AE612" s="226">
        <f>INDEX('Uganda workforce data - raw'!$A$4:$F$619,MATCH($B612, 'Uganda workforce data - raw'!$B$4:$B$619,0), MATCH("Filled Female",'Uganda workforce data - raw'!$A$4:$F$4,0))*INDEX('Mapping cadres'!$B$1:$Z$616,MATCH($B612, 'Mapping cadres'!$B$1:$B$616,0), MATCH(AE$32,'Mapping cadres'!$B$1:$Z$1,0))</f>
        <v>0</v>
      </c>
      <c r="AF612" s="226">
        <f>INDEX('Uganda workforce data - raw'!$A$4:$F$619,MATCH($B612, 'Uganda workforce data - raw'!$B$4:$B$619,0), MATCH("Filled Female",'Uganda workforce data - raw'!$A$4:$F$4,0))*INDEX('Mapping cadres'!$B$1:$Z$616,MATCH($B612, 'Mapping cadres'!$B$1:$B$616,0), MATCH(AF$32,'Mapping cadres'!$B$1:$Z$1,0))</f>
        <v>0</v>
      </c>
      <c r="AG612" s="226">
        <f>INDEX('Uganda workforce data - raw'!$A$4:$F$619,MATCH($B612, 'Uganda workforce data - raw'!$B$4:$B$619,0), MATCH("Filled Female",'Uganda workforce data - raw'!$A$4:$F$4,0))*INDEX('Mapping cadres'!$B$1:$Z$616,MATCH($B612, 'Mapping cadres'!$B$1:$B$616,0), MATCH(AG$32,'Mapping cadres'!$B$1:$Z$1,0))</f>
        <v>0</v>
      </c>
      <c r="AH612" s="226">
        <f>INDEX('Uganda workforce data - raw'!$A$4:$F$619,MATCH($B612, 'Uganda workforce data - raw'!$B$4:$B$619,0), MATCH("Filled Female",'Uganda workforce data - raw'!$A$4:$F$4,0))*INDEX('Mapping cadres'!$B$1:$Z$616,MATCH($B612, 'Mapping cadres'!$B$1:$B$616,0), MATCH(AH$32,'Mapping cadres'!$B$1:$Z$1,0))</f>
        <v>0</v>
      </c>
      <c r="AI612" s="226">
        <f>INDEX('Uganda workforce data - raw'!$A$4:$F$619,MATCH($B612, 'Uganda workforce data - raw'!$B$4:$B$619,0), MATCH("Filled Female",'Uganda workforce data - raw'!$A$4:$F$4,0))*INDEX('Mapping cadres'!$B$1:$Z$616,MATCH($B612, 'Mapping cadres'!$B$1:$B$616,0), MATCH(AI$32,'Mapping cadres'!$B$1:$Z$1,0))</f>
        <v>0</v>
      </c>
      <c r="AJ612" s="226">
        <f>INDEX('Uganda workforce data - raw'!$A$4:$F$619,MATCH($B612, 'Uganda workforce data - raw'!$B$4:$B$619,0), MATCH("Filled Female",'Uganda workforce data - raw'!$A$4:$F$4,0))*INDEX('Mapping cadres'!$B$1:$Z$616,MATCH($B612, 'Mapping cadres'!$B$1:$B$616,0), MATCH(AJ$32,'Mapping cadres'!$B$1:$Z$1,0))</f>
        <v>0</v>
      </c>
      <c r="AK612" s="226">
        <f>INDEX('Uganda workforce data - raw'!$A$4:$F$619,MATCH($B612, 'Uganda workforce data - raw'!$B$4:$B$619,0), MATCH("Filled Female",'Uganda workforce data - raw'!$A$4:$F$4,0))*INDEX('Mapping cadres'!$B$1:$Z$616,MATCH($B612, 'Mapping cadres'!$B$1:$B$616,0), MATCH(AK$32,'Mapping cadres'!$B$1:$Z$1,0))</f>
        <v>0</v>
      </c>
      <c r="AL612" s="226">
        <f>INDEX('Uganda workforce data - raw'!$A$4:$F$619,MATCH($B612, 'Uganda workforce data - raw'!$B$4:$B$619,0), MATCH("Filled Female",'Uganda workforce data - raw'!$A$4:$F$4,0))*INDEX('Mapping cadres'!$B$1:$Z$616,MATCH($B612, 'Mapping cadres'!$B$1:$B$616,0), MATCH(AL$32,'Mapping cadres'!$B$1:$Z$1,0))</f>
        <v>0</v>
      </c>
      <c r="AM612" s="226">
        <f>INDEX('Uganda workforce data - raw'!$A$4:$F$619,MATCH($B612, 'Uganda workforce data - raw'!$B$4:$B$619,0), MATCH("Filled Female",'Uganda workforce data - raw'!$A$4:$F$4,0))*INDEX('Mapping cadres'!$B$1:$Z$616,MATCH($B612, 'Mapping cadres'!$B$1:$B$616,0), MATCH(AM$32,'Mapping cadres'!$B$1:$Z$1,0))</f>
        <v>0</v>
      </c>
      <c r="AN612" s="226">
        <f>INDEX('Uganda workforce data - raw'!$A$4:$F$619,MATCH($B612, 'Uganda workforce data - raw'!$B$4:$B$619,0), MATCH("Filled Female",'Uganda workforce data - raw'!$A$4:$F$4,0))*INDEX('Mapping cadres'!$B$1:$Z$616,MATCH($B612, 'Mapping cadres'!$B$1:$B$616,0), MATCH(AN$32,'Mapping cadres'!$B$1:$Z$1,0))</f>
        <v>0</v>
      </c>
      <c r="AO612" s="226">
        <f>INDEX('Uganda workforce data - raw'!$A$4:$F$619,MATCH($B612, 'Uganda workforce data - raw'!$B$4:$B$619,0), MATCH("Filled Female",'Uganda workforce data - raw'!$A$4:$F$4,0))*INDEX('Mapping cadres'!$B$1:$Z$616,MATCH($B612, 'Mapping cadres'!$B$1:$B$616,0), MATCH(AO$32,'Mapping cadres'!$B$1:$Z$1,0))</f>
        <v>0</v>
      </c>
      <c r="AP612" s="226">
        <f>INDEX('Uganda workforce data - raw'!$A$4:$F$619,MATCH($B612, 'Uganda workforce data - raw'!$B$4:$B$619,0), MATCH("Filled Female",'Uganda workforce data - raw'!$A$4:$F$4,0))*INDEX('Mapping cadres'!$B$1:$Z$616,MATCH($B612, 'Mapping cadres'!$B$1:$B$616,0), MATCH(AP$32,'Mapping cadres'!$B$1:$Z$1,0))</f>
        <v>0</v>
      </c>
      <c r="AQ612" s="226">
        <f>INDEX('Uganda workforce data - raw'!$A$4:$F$619,MATCH($B612, 'Uganda workforce data - raw'!$B$4:$B$619,0), MATCH("Filled Female",'Uganda workforce data - raw'!$A$4:$F$4,0))*INDEX('Mapping cadres'!$B$1:$Z$616,MATCH($B612, 'Mapping cadres'!$B$1:$B$616,0), MATCH(AQ$32,'Mapping cadres'!$B$1:$Z$1,0))</f>
        <v>0</v>
      </c>
      <c r="AR612" s="226">
        <f>INDEX('Uganda workforce data - raw'!$A$4:$F$619,MATCH($B612, 'Uganda workforce data - raw'!$B$4:$B$619,0), MATCH("Filled Female",'Uganda workforce data - raw'!$A$4:$F$4,0))*INDEX('Mapping cadres'!$B$1:$Z$616,MATCH($B612, 'Mapping cadres'!$B$1:$B$616,0), MATCH(AR$32,'Mapping cadres'!$B$1:$Z$1,0))</f>
        <v>0</v>
      </c>
      <c r="AS612" s="226">
        <f>INDEX('Uganda workforce data - raw'!$A$4:$F$619,MATCH($B612, 'Uganda workforce data - raw'!$B$4:$B$619,0), MATCH("Filled Female",'Uganda workforce data - raw'!$A$4:$F$4,0))*INDEX('Mapping cadres'!$B$1:$Z$616,MATCH($B612, 'Mapping cadres'!$B$1:$B$616,0), MATCH(AS$32,'Mapping cadres'!$B$1:$Z$1,0))</f>
        <v>0</v>
      </c>
      <c r="AT612" s="226">
        <f>INDEX('Uganda workforce data - raw'!$A$4:$F$619,MATCH($B612, 'Uganda workforce data - raw'!$B$4:$B$619,0), MATCH("Filled Female",'Uganda workforce data - raw'!$A$4:$F$4,0))*INDEX('Mapping cadres'!$B$1:$Z$616,MATCH($B612, 'Mapping cadres'!$B$1:$B$616,0), MATCH(AT$32,'Mapping cadres'!$B$1:$Z$1,0))</f>
        <v>0</v>
      </c>
      <c r="AU612" s="226">
        <f>INDEX('Uganda workforce data - raw'!$A$4:$F$619,MATCH($B612, 'Uganda workforce data - raw'!$B$4:$B$619,0), MATCH("Filled Female",'Uganda workforce data - raw'!$A$4:$F$4,0))*INDEX('Mapping cadres'!$B$1:$Z$616,MATCH($B612, 'Mapping cadres'!$B$1:$B$616,0), MATCH(AU$32,'Mapping cadres'!$B$1:$Z$1,0))</f>
        <v>0</v>
      </c>
      <c r="AV612" s="226">
        <f>INDEX('Uganda workforce data - raw'!$A$4:$F$619,MATCH($B612, 'Uganda workforce data - raw'!$B$4:$B$619,0), MATCH("Filled Female",'Uganda workforce data - raw'!$A$4:$F$4,0))*INDEX('Mapping cadres'!$B$1:$Z$616,MATCH($B612, 'Mapping cadres'!$B$1:$B$616,0), MATCH(AV$32,'Mapping cadres'!$B$1:$Z$1,0))</f>
        <v>0</v>
      </c>
      <c r="AW612" s="226">
        <f>INDEX('Uganda workforce data - raw'!$A$4:$F$619,MATCH($B612, 'Uganda workforce data - raw'!$B$4:$B$619,0), MATCH("Filled Female",'Uganda workforce data - raw'!$A$4:$F$4,0))*INDEX('Mapping cadres'!$B$1:$Z$616,MATCH($B612, 'Mapping cadres'!$B$1:$B$616,0), MATCH(AW$32,'Mapping cadres'!$B$1:$Z$1,0))</f>
        <v>0</v>
      </c>
      <c r="AX612" s="226">
        <f>INDEX('Uganda workforce data - raw'!$A$4:$F$619,MATCH($B612, 'Uganda workforce data - raw'!$B$4:$B$619,0), MATCH("Filled Female",'Uganda workforce data - raw'!$A$4:$F$4,0))*INDEX('Mapping cadres'!$B$1:$Z$616,MATCH($B612, 'Mapping cadres'!$B$1:$B$616,0), MATCH(AX$32,'Mapping cadres'!$B$1:$Z$1,0))</f>
        <v>0</v>
      </c>
      <c r="AY612" s="226">
        <f t="shared" si="221"/>
        <v>0</v>
      </c>
      <c r="AZ612" s="226">
        <f t="shared" si="222"/>
        <v>0</v>
      </c>
      <c r="BA612" s="226">
        <f t="shared" si="223"/>
        <v>1</v>
      </c>
      <c r="BB612" s="226">
        <f t="shared" si="224"/>
        <v>0</v>
      </c>
      <c r="BC612" s="226">
        <f t="shared" si="225"/>
        <v>0</v>
      </c>
      <c r="BD612" s="226">
        <f t="shared" si="226"/>
        <v>0</v>
      </c>
      <c r="BE612" s="226">
        <f t="shared" si="227"/>
        <v>0</v>
      </c>
      <c r="BF612" s="226">
        <f t="shared" si="228"/>
        <v>0</v>
      </c>
      <c r="BG612" s="226">
        <f t="shared" si="229"/>
        <v>0</v>
      </c>
      <c r="BH612" s="226">
        <f t="shared" si="230"/>
        <v>0</v>
      </c>
      <c r="BI612" s="226">
        <f t="shared" si="231"/>
        <v>0</v>
      </c>
      <c r="BJ612" s="226">
        <f t="shared" si="232"/>
        <v>0</v>
      </c>
      <c r="BK612" s="226">
        <f t="shared" si="233"/>
        <v>0</v>
      </c>
      <c r="BL612" s="226">
        <f t="shared" si="234"/>
        <v>0</v>
      </c>
      <c r="BM612" s="226">
        <f t="shared" si="235"/>
        <v>0</v>
      </c>
      <c r="BN612" s="226">
        <f t="shared" si="236"/>
        <v>0</v>
      </c>
      <c r="BO612" s="226">
        <f t="shared" si="237"/>
        <v>0</v>
      </c>
      <c r="BP612" s="226">
        <f t="shared" si="238"/>
        <v>0</v>
      </c>
      <c r="BQ612" s="226">
        <f t="shared" si="239"/>
        <v>0</v>
      </c>
      <c r="BR612" s="226">
        <f t="shared" si="240"/>
        <v>0</v>
      </c>
      <c r="BS612" s="226">
        <f t="shared" si="241"/>
        <v>0</v>
      </c>
      <c r="BT612" s="226">
        <f t="shared" si="242"/>
        <v>0</v>
      </c>
      <c r="BU612" s="226">
        <f t="shared" si="243"/>
        <v>0</v>
      </c>
      <c r="BV612" s="226">
        <f t="shared" si="244"/>
        <v>0</v>
      </c>
    </row>
    <row r="613" spans="1:74">
      <c r="A613" s="226">
        <v>581</v>
      </c>
      <c r="B613" s="226" t="s">
        <v>1877</v>
      </c>
      <c r="C613" s="226">
        <f>INDEX('Uganda workforce data - raw'!$A$4:$F$619,MATCH($B613, 'Uganda workforce data - raw'!$B$4:$B$619,0), MATCH("Filled Male",'Uganda workforce data - raw'!$A$4:$F$4,0))*INDEX('Mapping cadres'!$B$1:$Z$616,MATCH($B613, 'Mapping cadres'!$B$1:$B$616,0), MATCH(C$32,'Mapping cadres'!$B$1:$Z$1,0))</f>
        <v>1</v>
      </c>
      <c r="D613" s="226">
        <f>INDEX('Uganda workforce data - raw'!$A$4:$F$619,MATCH($B613, 'Uganda workforce data - raw'!$B$4:$B$619,0), MATCH("Filled Male",'Uganda workforce data - raw'!$A$4:$F$4,0))*INDEX('Mapping cadres'!$B$1:$Z$616,MATCH($B613, 'Mapping cadres'!$B$1:$B$616,0), MATCH(D$32,'Mapping cadres'!$B$1:$Z$1,0))</f>
        <v>0</v>
      </c>
      <c r="E613" s="226">
        <f>INDEX('Uganda workforce data - raw'!$A$4:$F$619,MATCH($B613, 'Uganda workforce data - raw'!$B$4:$B$619,0), MATCH("Filled Male",'Uganda workforce data - raw'!$A$4:$F$4,0))*INDEX('Mapping cadres'!$B$1:$Z$616,MATCH($B613, 'Mapping cadres'!$B$1:$B$616,0), MATCH(E$32,'Mapping cadres'!$B$1:$Z$1,0))</f>
        <v>0</v>
      </c>
      <c r="F613" s="226">
        <f>INDEX('Uganda workforce data - raw'!$A$4:$F$619,MATCH($B613, 'Uganda workforce data - raw'!$B$4:$B$619,0), MATCH("Filled Male",'Uganda workforce data - raw'!$A$4:$F$4,0))*INDEX('Mapping cadres'!$B$1:$Z$616,MATCH($B613, 'Mapping cadres'!$B$1:$B$616,0), MATCH(F$32,'Mapping cadres'!$B$1:$Z$1,0))</f>
        <v>0</v>
      </c>
      <c r="G613" s="226">
        <f>INDEX('Uganda workforce data - raw'!$A$4:$F$619,MATCH($B613, 'Uganda workforce data - raw'!$B$4:$B$619,0), MATCH("Filled Male",'Uganda workforce data - raw'!$A$4:$F$4,0))*INDEX('Mapping cadres'!$B$1:$Z$616,MATCH($B613, 'Mapping cadres'!$B$1:$B$616,0), MATCH(G$32,'Mapping cadres'!$B$1:$Z$1,0))</f>
        <v>0</v>
      </c>
      <c r="H613" s="226">
        <f>INDEX('Uganda workforce data - raw'!$A$4:$F$619,MATCH($B613, 'Uganda workforce data - raw'!$B$4:$B$619,0), MATCH("Filled Male",'Uganda workforce data - raw'!$A$4:$F$4,0))*INDEX('Mapping cadres'!$B$1:$Z$616,MATCH($B613, 'Mapping cadres'!$B$1:$B$616,0), MATCH(H$32,'Mapping cadres'!$B$1:$Z$1,0))</f>
        <v>0</v>
      </c>
      <c r="I613" s="226">
        <f>INDEX('Uganda workforce data - raw'!$A$4:$F$619,MATCH($B613, 'Uganda workforce data - raw'!$B$4:$B$619,0), MATCH("Filled Male",'Uganda workforce data - raw'!$A$4:$F$4,0))*INDEX('Mapping cadres'!$B$1:$Z$616,MATCH($B613, 'Mapping cadres'!$B$1:$B$616,0), MATCH(I$32,'Mapping cadres'!$B$1:$Z$1,0))</f>
        <v>0</v>
      </c>
      <c r="J613" s="226">
        <f>INDEX('Uganda workforce data - raw'!$A$4:$F$619,MATCH($B613, 'Uganda workforce data - raw'!$B$4:$B$619,0), MATCH("Filled Male",'Uganda workforce data - raw'!$A$4:$F$4,0))*INDEX('Mapping cadres'!$B$1:$Z$616,MATCH($B613, 'Mapping cadres'!$B$1:$B$616,0), MATCH(J$32,'Mapping cadres'!$B$1:$Z$1,0))</f>
        <v>0</v>
      </c>
      <c r="K613" s="226">
        <f>INDEX('Uganda workforce data - raw'!$A$4:$F$619,MATCH($B613, 'Uganda workforce data - raw'!$B$4:$B$619,0), MATCH("Filled Male",'Uganda workforce data - raw'!$A$4:$F$4,0))*INDEX('Mapping cadres'!$B$1:$Z$616,MATCH($B613, 'Mapping cadres'!$B$1:$B$616,0), MATCH(K$32,'Mapping cadres'!$B$1:$Z$1,0))</f>
        <v>0</v>
      </c>
      <c r="L613" s="226">
        <f>INDEX('Uganda workforce data - raw'!$A$4:$F$619,MATCH($B613, 'Uganda workforce data - raw'!$B$4:$B$619,0), MATCH("Filled Male",'Uganda workforce data - raw'!$A$4:$F$4,0))*INDEX('Mapping cadres'!$B$1:$Z$616,MATCH($B613, 'Mapping cadres'!$B$1:$B$616,0), MATCH(L$32,'Mapping cadres'!$B$1:$Z$1,0))</f>
        <v>0</v>
      </c>
      <c r="M613" s="226">
        <f>INDEX('Uganda workforce data - raw'!$A$4:$F$619,MATCH($B613, 'Uganda workforce data - raw'!$B$4:$B$619,0), MATCH("Filled Male",'Uganda workforce data - raw'!$A$4:$F$4,0))*INDEX('Mapping cadres'!$B$1:$Z$616,MATCH($B613, 'Mapping cadres'!$B$1:$B$616,0), MATCH(M$32,'Mapping cadres'!$B$1:$Z$1,0))</f>
        <v>0</v>
      </c>
      <c r="N613" s="226">
        <f>INDEX('Uganda workforce data - raw'!$A$4:$F$619,MATCH($B613, 'Uganda workforce data - raw'!$B$4:$B$619,0), MATCH("Filled Male",'Uganda workforce data - raw'!$A$4:$F$4,0))*INDEX('Mapping cadres'!$B$1:$Z$616,MATCH($B613, 'Mapping cadres'!$B$1:$B$616,0), MATCH(N$32,'Mapping cadres'!$B$1:$Z$1,0))</f>
        <v>0</v>
      </c>
      <c r="O613" s="226">
        <f>INDEX('Uganda workforce data - raw'!$A$4:$F$619,MATCH($B613, 'Uganda workforce data - raw'!$B$4:$B$619,0), MATCH("Filled Male",'Uganda workforce data - raw'!$A$4:$F$4,0))*INDEX('Mapping cadres'!$B$1:$Z$616,MATCH($B613, 'Mapping cadres'!$B$1:$B$616,0), MATCH(O$32,'Mapping cadres'!$B$1:$Z$1,0))</f>
        <v>0</v>
      </c>
      <c r="P613" s="226">
        <f>INDEX('Uganda workforce data - raw'!$A$4:$F$619,MATCH($B613, 'Uganda workforce data - raw'!$B$4:$B$619,0), MATCH("Filled Male",'Uganda workforce data - raw'!$A$4:$F$4,0))*INDEX('Mapping cadres'!$B$1:$Z$616,MATCH($B613, 'Mapping cadres'!$B$1:$B$616,0), MATCH(P$32,'Mapping cadres'!$B$1:$Z$1,0))</f>
        <v>0</v>
      </c>
      <c r="Q613" s="226">
        <f>INDEX('Uganda workforce data - raw'!$A$4:$F$619,MATCH($B613, 'Uganda workforce data - raw'!$B$4:$B$619,0), MATCH("Filled Male",'Uganda workforce data - raw'!$A$4:$F$4,0))*INDEX('Mapping cadres'!$B$1:$Z$616,MATCH($B613, 'Mapping cadres'!$B$1:$B$616,0), MATCH(Q$32,'Mapping cadres'!$B$1:$Z$1,0))</f>
        <v>0</v>
      </c>
      <c r="R613" s="226">
        <f>INDEX('Uganda workforce data - raw'!$A$4:$F$619,MATCH($B613, 'Uganda workforce data - raw'!$B$4:$B$619,0), MATCH("Filled Male",'Uganda workforce data - raw'!$A$4:$F$4,0))*INDEX('Mapping cadres'!$B$1:$Z$616,MATCH($B613, 'Mapping cadres'!$B$1:$B$616,0), MATCH(R$32,'Mapping cadres'!$B$1:$Z$1,0))</f>
        <v>0</v>
      </c>
      <c r="S613" s="226">
        <f>INDEX('Uganda workforce data - raw'!$A$4:$F$619,MATCH($B613, 'Uganda workforce data - raw'!$B$4:$B$619,0), MATCH("Filled Male",'Uganda workforce data - raw'!$A$4:$F$4,0))*INDEX('Mapping cadres'!$B$1:$Z$616,MATCH($B613, 'Mapping cadres'!$B$1:$B$616,0), MATCH(S$32,'Mapping cadres'!$B$1:$Z$1,0))</f>
        <v>0</v>
      </c>
      <c r="T613" s="226">
        <f>INDEX('Uganda workforce data - raw'!$A$4:$F$619,MATCH($B613, 'Uganda workforce data - raw'!$B$4:$B$619,0), MATCH("Filled Male",'Uganda workforce data - raw'!$A$4:$F$4,0))*INDEX('Mapping cadres'!$B$1:$Z$616,MATCH($B613, 'Mapping cadres'!$B$1:$B$616,0), MATCH(T$32,'Mapping cadres'!$B$1:$Z$1,0))</f>
        <v>0</v>
      </c>
      <c r="U613" s="226">
        <f>INDEX('Uganda workforce data - raw'!$A$4:$F$619,MATCH($B613, 'Uganda workforce data - raw'!$B$4:$B$619,0), MATCH("Filled Male",'Uganda workforce data - raw'!$A$4:$F$4,0))*INDEX('Mapping cadres'!$B$1:$Z$616,MATCH($B613, 'Mapping cadres'!$B$1:$B$616,0), MATCH(U$32,'Mapping cadres'!$B$1:$Z$1,0))</f>
        <v>0</v>
      </c>
      <c r="V613" s="226">
        <f>INDEX('Uganda workforce data - raw'!$A$4:$F$619,MATCH($B613, 'Uganda workforce data - raw'!$B$4:$B$619,0), MATCH("Filled Male",'Uganda workforce data - raw'!$A$4:$F$4,0))*INDEX('Mapping cadres'!$B$1:$Z$616,MATCH($B613, 'Mapping cadres'!$B$1:$B$616,0), MATCH(V$32,'Mapping cadres'!$B$1:$Z$1,0))</f>
        <v>0</v>
      </c>
      <c r="W613" s="226">
        <f>INDEX('Uganda workforce data - raw'!$A$4:$F$619,MATCH($B613, 'Uganda workforce data - raw'!$B$4:$B$619,0), MATCH("Filled Male",'Uganda workforce data - raw'!$A$4:$F$4,0))*INDEX('Mapping cadres'!$B$1:$Z$616,MATCH($B613, 'Mapping cadres'!$B$1:$B$616,0), MATCH(W$32,'Mapping cadres'!$B$1:$Z$1,0))</f>
        <v>0</v>
      </c>
      <c r="X613" s="226">
        <f>INDEX('Uganda workforce data - raw'!$A$4:$F$619,MATCH($B613, 'Uganda workforce data - raw'!$B$4:$B$619,0), MATCH("Filled Male",'Uganda workforce data - raw'!$A$4:$F$4,0))*INDEX('Mapping cadres'!$B$1:$Z$616,MATCH($B613, 'Mapping cadres'!$B$1:$B$616,0), MATCH(X$32,'Mapping cadres'!$B$1:$Z$1,0))</f>
        <v>0</v>
      </c>
      <c r="Y613" s="226">
        <f>INDEX('Uganda workforce data - raw'!$A$4:$F$619,MATCH($B613, 'Uganda workforce data - raw'!$B$4:$B$619,0), MATCH("Filled Male",'Uganda workforce data - raw'!$A$4:$F$4,0))*INDEX('Mapping cadres'!$B$1:$Z$616,MATCH($B613, 'Mapping cadres'!$B$1:$B$616,0), MATCH(Y$32,'Mapping cadres'!$B$1:$Z$1,0))</f>
        <v>0</v>
      </c>
      <c r="Z613" s="226">
        <f>INDEX('Uganda workforce data - raw'!$A$4:$F$619,MATCH($B613, 'Uganda workforce data - raw'!$B$4:$B$619,0), MATCH("Filled Male",'Uganda workforce data - raw'!$A$4:$F$4,0))*INDEX('Mapping cadres'!$B$1:$Z$616,MATCH($B613, 'Mapping cadres'!$B$1:$B$616,0), MATCH(Z$32,'Mapping cadres'!$B$1:$Z$1,0))</f>
        <v>0</v>
      </c>
      <c r="AA613" s="226">
        <f>INDEX('Uganda workforce data - raw'!$A$4:$F$619,MATCH($B613, 'Uganda workforce data - raw'!$B$4:$B$619,0), MATCH("Filled Female",'Uganda workforce data - raw'!$A$4:$F$4,0))*INDEX('Mapping cadres'!$B$1:$Z$616,MATCH($B613, 'Mapping cadres'!$B$1:$B$616,0), MATCH(AA$32,'Mapping cadres'!$B$1:$Z$1,0))</f>
        <v>0</v>
      </c>
      <c r="AB613" s="226">
        <f>INDEX('Uganda workforce data - raw'!$A$4:$F$619,MATCH($B613, 'Uganda workforce data - raw'!$B$4:$B$619,0), MATCH("Filled Female",'Uganda workforce data - raw'!$A$4:$F$4,0))*INDEX('Mapping cadres'!$B$1:$Z$616,MATCH($B613, 'Mapping cadres'!$B$1:$B$616,0), MATCH(AB$32,'Mapping cadres'!$B$1:$Z$1,0))</f>
        <v>0</v>
      </c>
      <c r="AC613" s="226">
        <f>INDEX('Uganda workforce data - raw'!$A$4:$F$619,MATCH($B613, 'Uganda workforce data - raw'!$B$4:$B$619,0), MATCH("Filled Female",'Uganda workforce data - raw'!$A$4:$F$4,0))*INDEX('Mapping cadres'!$B$1:$Z$616,MATCH($B613, 'Mapping cadres'!$B$1:$B$616,0), MATCH(AC$32,'Mapping cadres'!$B$1:$Z$1,0))</f>
        <v>0</v>
      </c>
      <c r="AD613" s="226">
        <f>INDEX('Uganda workforce data - raw'!$A$4:$F$619,MATCH($B613, 'Uganda workforce data - raw'!$B$4:$B$619,0), MATCH("Filled Female",'Uganda workforce data - raw'!$A$4:$F$4,0))*INDEX('Mapping cadres'!$B$1:$Z$616,MATCH($B613, 'Mapping cadres'!$B$1:$B$616,0), MATCH(AD$32,'Mapping cadres'!$B$1:$Z$1,0))</f>
        <v>0</v>
      </c>
      <c r="AE613" s="226">
        <f>INDEX('Uganda workforce data - raw'!$A$4:$F$619,MATCH($B613, 'Uganda workforce data - raw'!$B$4:$B$619,0), MATCH("Filled Female",'Uganda workforce data - raw'!$A$4:$F$4,0))*INDEX('Mapping cadres'!$B$1:$Z$616,MATCH($B613, 'Mapping cadres'!$B$1:$B$616,0), MATCH(AE$32,'Mapping cadres'!$B$1:$Z$1,0))</f>
        <v>0</v>
      </c>
      <c r="AF613" s="226">
        <f>INDEX('Uganda workforce data - raw'!$A$4:$F$619,MATCH($B613, 'Uganda workforce data - raw'!$B$4:$B$619,0), MATCH("Filled Female",'Uganda workforce data - raw'!$A$4:$F$4,0))*INDEX('Mapping cadres'!$B$1:$Z$616,MATCH($B613, 'Mapping cadres'!$B$1:$B$616,0), MATCH(AF$32,'Mapping cadres'!$B$1:$Z$1,0))</f>
        <v>0</v>
      </c>
      <c r="AG613" s="226">
        <f>INDEX('Uganda workforce data - raw'!$A$4:$F$619,MATCH($B613, 'Uganda workforce data - raw'!$B$4:$B$619,0), MATCH("Filled Female",'Uganda workforce data - raw'!$A$4:$F$4,0))*INDEX('Mapping cadres'!$B$1:$Z$616,MATCH($B613, 'Mapping cadres'!$B$1:$B$616,0), MATCH(AG$32,'Mapping cadres'!$B$1:$Z$1,0))</f>
        <v>0</v>
      </c>
      <c r="AH613" s="226">
        <f>INDEX('Uganda workforce data - raw'!$A$4:$F$619,MATCH($B613, 'Uganda workforce data - raw'!$B$4:$B$619,0), MATCH("Filled Female",'Uganda workforce data - raw'!$A$4:$F$4,0))*INDEX('Mapping cadres'!$B$1:$Z$616,MATCH($B613, 'Mapping cadres'!$B$1:$B$616,0), MATCH(AH$32,'Mapping cadres'!$B$1:$Z$1,0))</f>
        <v>0</v>
      </c>
      <c r="AI613" s="226">
        <f>INDEX('Uganda workforce data - raw'!$A$4:$F$619,MATCH($B613, 'Uganda workforce data - raw'!$B$4:$B$619,0), MATCH("Filled Female",'Uganda workforce data - raw'!$A$4:$F$4,0))*INDEX('Mapping cadres'!$B$1:$Z$616,MATCH($B613, 'Mapping cadres'!$B$1:$B$616,0), MATCH(AI$32,'Mapping cadres'!$B$1:$Z$1,0))</f>
        <v>0</v>
      </c>
      <c r="AJ613" s="226">
        <f>INDEX('Uganda workforce data - raw'!$A$4:$F$619,MATCH($B613, 'Uganda workforce data - raw'!$B$4:$B$619,0), MATCH("Filled Female",'Uganda workforce data - raw'!$A$4:$F$4,0))*INDEX('Mapping cadres'!$B$1:$Z$616,MATCH($B613, 'Mapping cadres'!$B$1:$B$616,0), MATCH(AJ$32,'Mapping cadres'!$B$1:$Z$1,0))</f>
        <v>0</v>
      </c>
      <c r="AK613" s="226">
        <f>INDEX('Uganda workforce data - raw'!$A$4:$F$619,MATCH($B613, 'Uganda workforce data - raw'!$B$4:$B$619,0), MATCH("Filled Female",'Uganda workforce data - raw'!$A$4:$F$4,0))*INDEX('Mapping cadres'!$B$1:$Z$616,MATCH($B613, 'Mapping cadres'!$B$1:$B$616,0), MATCH(AK$32,'Mapping cadres'!$B$1:$Z$1,0))</f>
        <v>0</v>
      </c>
      <c r="AL613" s="226">
        <f>INDEX('Uganda workforce data - raw'!$A$4:$F$619,MATCH($B613, 'Uganda workforce data - raw'!$B$4:$B$619,0), MATCH("Filled Female",'Uganda workforce data - raw'!$A$4:$F$4,0))*INDEX('Mapping cadres'!$B$1:$Z$616,MATCH($B613, 'Mapping cadres'!$B$1:$B$616,0), MATCH(AL$32,'Mapping cadres'!$B$1:$Z$1,0))</f>
        <v>0</v>
      </c>
      <c r="AM613" s="226">
        <f>INDEX('Uganda workforce data - raw'!$A$4:$F$619,MATCH($B613, 'Uganda workforce data - raw'!$B$4:$B$619,0), MATCH("Filled Female",'Uganda workforce data - raw'!$A$4:$F$4,0))*INDEX('Mapping cadres'!$B$1:$Z$616,MATCH($B613, 'Mapping cadres'!$B$1:$B$616,0), MATCH(AM$32,'Mapping cadres'!$B$1:$Z$1,0))</f>
        <v>0</v>
      </c>
      <c r="AN613" s="226">
        <f>INDEX('Uganda workforce data - raw'!$A$4:$F$619,MATCH($B613, 'Uganda workforce data - raw'!$B$4:$B$619,0), MATCH("Filled Female",'Uganda workforce data - raw'!$A$4:$F$4,0))*INDEX('Mapping cadres'!$B$1:$Z$616,MATCH($B613, 'Mapping cadres'!$B$1:$B$616,0), MATCH(AN$32,'Mapping cadres'!$B$1:$Z$1,0))</f>
        <v>0</v>
      </c>
      <c r="AO613" s="226">
        <f>INDEX('Uganda workforce data - raw'!$A$4:$F$619,MATCH($B613, 'Uganda workforce data - raw'!$B$4:$B$619,0), MATCH("Filled Female",'Uganda workforce data - raw'!$A$4:$F$4,0))*INDEX('Mapping cadres'!$B$1:$Z$616,MATCH($B613, 'Mapping cadres'!$B$1:$B$616,0), MATCH(AO$32,'Mapping cadres'!$B$1:$Z$1,0))</f>
        <v>0</v>
      </c>
      <c r="AP613" s="226">
        <f>INDEX('Uganda workforce data - raw'!$A$4:$F$619,MATCH($B613, 'Uganda workforce data - raw'!$B$4:$B$619,0), MATCH("Filled Female",'Uganda workforce data - raw'!$A$4:$F$4,0))*INDEX('Mapping cadres'!$B$1:$Z$616,MATCH($B613, 'Mapping cadres'!$B$1:$B$616,0), MATCH(AP$32,'Mapping cadres'!$B$1:$Z$1,0))</f>
        <v>0</v>
      </c>
      <c r="AQ613" s="226">
        <f>INDEX('Uganda workforce data - raw'!$A$4:$F$619,MATCH($B613, 'Uganda workforce data - raw'!$B$4:$B$619,0), MATCH("Filled Female",'Uganda workforce data - raw'!$A$4:$F$4,0))*INDEX('Mapping cadres'!$B$1:$Z$616,MATCH($B613, 'Mapping cadres'!$B$1:$B$616,0), MATCH(AQ$32,'Mapping cadres'!$B$1:$Z$1,0))</f>
        <v>0</v>
      </c>
      <c r="AR613" s="226">
        <f>INDEX('Uganda workforce data - raw'!$A$4:$F$619,MATCH($B613, 'Uganda workforce data - raw'!$B$4:$B$619,0), MATCH("Filled Female",'Uganda workforce data - raw'!$A$4:$F$4,0))*INDEX('Mapping cadres'!$B$1:$Z$616,MATCH($B613, 'Mapping cadres'!$B$1:$B$616,0), MATCH(AR$32,'Mapping cadres'!$B$1:$Z$1,0))</f>
        <v>0</v>
      </c>
      <c r="AS613" s="226">
        <f>INDEX('Uganda workforce data - raw'!$A$4:$F$619,MATCH($B613, 'Uganda workforce data - raw'!$B$4:$B$619,0), MATCH("Filled Female",'Uganda workforce data - raw'!$A$4:$F$4,0))*INDEX('Mapping cadres'!$B$1:$Z$616,MATCH($B613, 'Mapping cadres'!$B$1:$B$616,0), MATCH(AS$32,'Mapping cadres'!$B$1:$Z$1,0))</f>
        <v>0</v>
      </c>
      <c r="AT613" s="226">
        <f>INDEX('Uganda workforce data - raw'!$A$4:$F$619,MATCH($B613, 'Uganda workforce data - raw'!$B$4:$B$619,0), MATCH("Filled Female",'Uganda workforce data - raw'!$A$4:$F$4,0))*INDEX('Mapping cadres'!$B$1:$Z$616,MATCH($B613, 'Mapping cadres'!$B$1:$B$616,0), MATCH(AT$32,'Mapping cadres'!$B$1:$Z$1,0))</f>
        <v>0</v>
      </c>
      <c r="AU613" s="226">
        <f>INDEX('Uganda workforce data - raw'!$A$4:$F$619,MATCH($B613, 'Uganda workforce data - raw'!$B$4:$B$619,0), MATCH("Filled Female",'Uganda workforce data - raw'!$A$4:$F$4,0))*INDEX('Mapping cadres'!$B$1:$Z$616,MATCH($B613, 'Mapping cadres'!$B$1:$B$616,0), MATCH(AU$32,'Mapping cadres'!$B$1:$Z$1,0))</f>
        <v>0</v>
      </c>
      <c r="AV613" s="226">
        <f>INDEX('Uganda workforce data - raw'!$A$4:$F$619,MATCH($B613, 'Uganda workforce data - raw'!$B$4:$B$619,0), MATCH("Filled Female",'Uganda workforce data - raw'!$A$4:$F$4,0))*INDEX('Mapping cadres'!$B$1:$Z$616,MATCH($B613, 'Mapping cadres'!$B$1:$B$616,0), MATCH(AV$32,'Mapping cadres'!$B$1:$Z$1,0))</f>
        <v>0</v>
      </c>
      <c r="AW613" s="226">
        <f>INDEX('Uganda workforce data - raw'!$A$4:$F$619,MATCH($B613, 'Uganda workforce data - raw'!$B$4:$B$619,0), MATCH("Filled Female",'Uganda workforce data - raw'!$A$4:$F$4,0))*INDEX('Mapping cadres'!$B$1:$Z$616,MATCH($B613, 'Mapping cadres'!$B$1:$B$616,0), MATCH(AW$32,'Mapping cadres'!$B$1:$Z$1,0))</f>
        <v>0</v>
      </c>
      <c r="AX613" s="226">
        <f>INDEX('Uganda workforce data - raw'!$A$4:$F$619,MATCH($B613, 'Uganda workforce data - raw'!$B$4:$B$619,0), MATCH("Filled Female",'Uganda workforce data - raw'!$A$4:$F$4,0))*INDEX('Mapping cadres'!$B$1:$Z$616,MATCH($B613, 'Mapping cadres'!$B$1:$B$616,0), MATCH(AX$32,'Mapping cadres'!$B$1:$Z$1,0))</f>
        <v>0</v>
      </c>
      <c r="AY613" s="226">
        <f t="shared" si="221"/>
        <v>1</v>
      </c>
      <c r="AZ613" s="226">
        <f t="shared" si="222"/>
        <v>0</v>
      </c>
      <c r="BA613" s="226">
        <f t="shared" si="223"/>
        <v>0</v>
      </c>
      <c r="BB613" s="226">
        <f t="shared" si="224"/>
        <v>0</v>
      </c>
      <c r="BC613" s="226">
        <f t="shared" si="225"/>
        <v>0</v>
      </c>
      <c r="BD613" s="226">
        <f t="shared" si="226"/>
        <v>0</v>
      </c>
      <c r="BE613" s="226">
        <f t="shared" si="227"/>
        <v>0</v>
      </c>
      <c r="BF613" s="226">
        <f t="shared" si="228"/>
        <v>0</v>
      </c>
      <c r="BG613" s="226">
        <f t="shared" si="229"/>
        <v>0</v>
      </c>
      <c r="BH613" s="226">
        <f t="shared" si="230"/>
        <v>0</v>
      </c>
      <c r="BI613" s="226">
        <f t="shared" si="231"/>
        <v>0</v>
      </c>
      <c r="BJ613" s="226">
        <f t="shared" si="232"/>
        <v>0</v>
      </c>
      <c r="BK613" s="226">
        <f t="shared" si="233"/>
        <v>0</v>
      </c>
      <c r="BL613" s="226">
        <f t="shared" si="234"/>
        <v>0</v>
      </c>
      <c r="BM613" s="226">
        <f t="shared" si="235"/>
        <v>0</v>
      </c>
      <c r="BN613" s="226">
        <f t="shared" si="236"/>
        <v>0</v>
      </c>
      <c r="BO613" s="226">
        <f t="shared" si="237"/>
        <v>0</v>
      </c>
      <c r="BP613" s="226">
        <f t="shared" si="238"/>
        <v>0</v>
      </c>
      <c r="BQ613" s="226">
        <f t="shared" si="239"/>
        <v>0</v>
      </c>
      <c r="BR613" s="226">
        <f t="shared" si="240"/>
        <v>0</v>
      </c>
      <c r="BS613" s="226">
        <f t="shared" si="241"/>
        <v>0</v>
      </c>
      <c r="BT613" s="226">
        <f t="shared" si="242"/>
        <v>0</v>
      </c>
      <c r="BU613" s="226">
        <f t="shared" si="243"/>
        <v>0</v>
      </c>
      <c r="BV613" s="226">
        <f t="shared" si="244"/>
        <v>0</v>
      </c>
    </row>
    <row r="614" spans="1:74">
      <c r="A614" s="226">
        <v>582</v>
      </c>
      <c r="B614" s="226" t="s">
        <v>1878</v>
      </c>
      <c r="C614" s="226">
        <f>INDEX('Uganda workforce data - raw'!$A$4:$F$619,MATCH($B614, 'Uganda workforce data - raw'!$B$4:$B$619,0), MATCH("Filled Male",'Uganda workforce data - raw'!$A$4:$F$4,0))*INDEX('Mapping cadres'!$B$1:$Z$616,MATCH($B614, 'Mapping cadres'!$B$1:$B$616,0), MATCH(C$32,'Mapping cadres'!$B$1:$Z$1,0))</f>
        <v>2</v>
      </c>
      <c r="D614" s="226">
        <f>INDEX('Uganda workforce data - raw'!$A$4:$F$619,MATCH($B614, 'Uganda workforce data - raw'!$B$4:$B$619,0), MATCH("Filled Male",'Uganda workforce data - raw'!$A$4:$F$4,0))*INDEX('Mapping cadres'!$B$1:$Z$616,MATCH($B614, 'Mapping cadres'!$B$1:$B$616,0), MATCH(D$32,'Mapping cadres'!$B$1:$Z$1,0))</f>
        <v>0</v>
      </c>
      <c r="E614" s="226">
        <f>INDEX('Uganda workforce data - raw'!$A$4:$F$619,MATCH($B614, 'Uganda workforce data - raw'!$B$4:$B$619,0), MATCH("Filled Male",'Uganda workforce data - raw'!$A$4:$F$4,0))*INDEX('Mapping cadres'!$B$1:$Z$616,MATCH($B614, 'Mapping cadres'!$B$1:$B$616,0), MATCH(E$32,'Mapping cadres'!$B$1:$Z$1,0))</f>
        <v>0</v>
      </c>
      <c r="F614" s="226">
        <f>INDEX('Uganda workforce data - raw'!$A$4:$F$619,MATCH($B614, 'Uganda workforce data - raw'!$B$4:$B$619,0), MATCH("Filled Male",'Uganda workforce data - raw'!$A$4:$F$4,0))*INDEX('Mapping cadres'!$B$1:$Z$616,MATCH($B614, 'Mapping cadres'!$B$1:$B$616,0), MATCH(F$32,'Mapping cadres'!$B$1:$Z$1,0))</f>
        <v>0</v>
      </c>
      <c r="G614" s="226">
        <f>INDEX('Uganda workforce data - raw'!$A$4:$F$619,MATCH($B614, 'Uganda workforce data - raw'!$B$4:$B$619,0), MATCH("Filled Male",'Uganda workforce data - raw'!$A$4:$F$4,0))*INDEX('Mapping cadres'!$B$1:$Z$616,MATCH($B614, 'Mapping cadres'!$B$1:$B$616,0), MATCH(G$32,'Mapping cadres'!$B$1:$Z$1,0))</f>
        <v>0</v>
      </c>
      <c r="H614" s="226">
        <f>INDEX('Uganda workforce data - raw'!$A$4:$F$619,MATCH($B614, 'Uganda workforce data - raw'!$B$4:$B$619,0), MATCH("Filled Male",'Uganda workforce data - raw'!$A$4:$F$4,0))*INDEX('Mapping cadres'!$B$1:$Z$616,MATCH($B614, 'Mapping cadres'!$B$1:$B$616,0), MATCH(H$32,'Mapping cadres'!$B$1:$Z$1,0))</f>
        <v>0</v>
      </c>
      <c r="I614" s="226">
        <f>INDEX('Uganda workforce data - raw'!$A$4:$F$619,MATCH($B614, 'Uganda workforce data - raw'!$B$4:$B$619,0), MATCH("Filled Male",'Uganda workforce data - raw'!$A$4:$F$4,0))*INDEX('Mapping cadres'!$B$1:$Z$616,MATCH($B614, 'Mapping cadres'!$B$1:$B$616,0), MATCH(I$32,'Mapping cadres'!$B$1:$Z$1,0))</f>
        <v>0</v>
      </c>
      <c r="J614" s="226">
        <f>INDEX('Uganda workforce data - raw'!$A$4:$F$619,MATCH($B614, 'Uganda workforce data - raw'!$B$4:$B$619,0), MATCH("Filled Male",'Uganda workforce data - raw'!$A$4:$F$4,0))*INDEX('Mapping cadres'!$B$1:$Z$616,MATCH($B614, 'Mapping cadres'!$B$1:$B$616,0), MATCH(J$32,'Mapping cadres'!$B$1:$Z$1,0))</f>
        <v>0</v>
      </c>
      <c r="K614" s="226">
        <f>INDEX('Uganda workforce data - raw'!$A$4:$F$619,MATCH($B614, 'Uganda workforce data - raw'!$B$4:$B$619,0), MATCH("Filled Male",'Uganda workforce data - raw'!$A$4:$F$4,0))*INDEX('Mapping cadres'!$B$1:$Z$616,MATCH($B614, 'Mapping cadres'!$B$1:$B$616,0), MATCH(K$32,'Mapping cadres'!$B$1:$Z$1,0))</f>
        <v>0</v>
      </c>
      <c r="L614" s="226">
        <f>INDEX('Uganda workforce data - raw'!$A$4:$F$619,MATCH($B614, 'Uganda workforce data - raw'!$B$4:$B$619,0), MATCH("Filled Male",'Uganda workforce data - raw'!$A$4:$F$4,0))*INDEX('Mapping cadres'!$B$1:$Z$616,MATCH($B614, 'Mapping cadres'!$B$1:$B$616,0), MATCH(L$32,'Mapping cadres'!$B$1:$Z$1,0))</f>
        <v>0</v>
      </c>
      <c r="M614" s="226">
        <f>INDEX('Uganda workforce data - raw'!$A$4:$F$619,MATCH($B614, 'Uganda workforce data - raw'!$B$4:$B$619,0), MATCH("Filled Male",'Uganda workforce data - raw'!$A$4:$F$4,0))*INDEX('Mapping cadres'!$B$1:$Z$616,MATCH($B614, 'Mapping cadres'!$B$1:$B$616,0), MATCH(M$32,'Mapping cadres'!$B$1:$Z$1,0))</f>
        <v>0</v>
      </c>
      <c r="N614" s="226">
        <f>INDEX('Uganda workforce data - raw'!$A$4:$F$619,MATCH($B614, 'Uganda workforce data - raw'!$B$4:$B$619,0), MATCH("Filled Male",'Uganda workforce data - raw'!$A$4:$F$4,0))*INDEX('Mapping cadres'!$B$1:$Z$616,MATCH($B614, 'Mapping cadres'!$B$1:$B$616,0), MATCH(N$32,'Mapping cadres'!$B$1:$Z$1,0))</f>
        <v>0</v>
      </c>
      <c r="O614" s="226">
        <f>INDEX('Uganda workforce data - raw'!$A$4:$F$619,MATCH($B614, 'Uganda workforce data - raw'!$B$4:$B$619,0), MATCH("Filled Male",'Uganda workforce data - raw'!$A$4:$F$4,0))*INDEX('Mapping cadres'!$B$1:$Z$616,MATCH($B614, 'Mapping cadres'!$B$1:$B$616,0), MATCH(O$32,'Mapping cadres'!$B$1:$Z$1,0))</f>
        <v>0</v>
      </c>
      <c r="P614" s="226">
        <f>INDEX('Uganda workforce data - raw'!$A$4:$F$619,MATCH($B614, 'Uganda workforce data - raw'!$B$4:$B$619,0), MATCH("Filled Male",'Uganda workforce data - raw'!$A$4:$F$4,0))*INDEX('Mapping cadres'!$B$1:$Z$616,MATCH($B614, 'Mapping cadres'!$B$1:$B$616,0), MATCH(P$32,'Mapping cadres'!$B$1:$Z$1,0))</f>
        <v>0</v>
      </c>
      <c r="Q614" s="226">
        <f>INDEX('Uganda workforce data - raw'!$A$4:$F$619,MATCH($B614, 'Uganda workforce data - raw'!$B$4:$B$619,0), MATCH("Filled Male",'Uganda workforce data - raw'!$A$4:$F$4,0))*INDEX('Mapping cadres'!$B$1:$Z$616,MATCH($B614, 'Mapping cadres'!$B$1:$B$616,0), MATCH(Q$32,'Mapping cadres'!$B$1:$Z$1,0))</f>
        <v>0</v>
      </c>
      <c r="R614" s="226">
        <f>INDEX('Uganda workforce data - raw'!$A$4:$F$619,MATCH($B614, 'Uganda workforce data - raw'!$B$4:$B$619,0), MATCH("Filled Male",'Uganda workforce data - raw'!$A$4:$F$4,0))*INDEX('Mapping cadres'!$B$1:$Z$616,MATCH($B614, 'Mapping cadres'!$B$1:$B$616,0), MATCH(R$32,'Mapping cadres'!$B$1:$Z$1,0))</f>
        <v>0</v>
      </c>
      <c r="S614" s="226">
        <f>INDEX('Uganda workforce data - raw'!$A$4:$F$619,MATCH($B614, 'Uganda workforce data - raw'!$B$4:$B$619,0), MATCH("Filled Male",'Uganda workforce data - raw'!$A$4:$F$4,0))*INDEX('Mapping cadres'!$B$1:$Z$616,MATCH($B614, 'Mapping cadres'!$B$1:$B$616,0), MATCH(S$32,'Mapping cadres'!$B$1:$Z$1,0))</f>
        <v>0</v>
      </c>
      <c r="T614" s="226">
        <f>INDEX('Uganda workforce data - raw'!$A$4:$F$619,MATCH($B614, 'Uganda workforce data - raw'!$B$4:$B$619,0), MATCH("Filled Male",'Uganda workforce data - raw'!$A$4:$F$4,0))*INDEX('Mapping cadres'!$B$1:$Z$616,MATCH($B614, 'Mapping cadres'!$B$1:$B$616,0), MATCH(T$32,'Mapping cadres'!$B$1:$Z$1,0))</f>
        <v>0</v>
      </c>
      <c r="U614" s="226">
        <f>INDEX('Uganda workforce data - raw'!$A$4:$F$619,MATCH($B614, 'Uganda workforce data - raw'!$B$4:$B$619,0), MATCH("Filled Male",'Uganda workforce data - raw'!$A$4:$F$4,0))*INDEX('Mapping cadres'!$B$1:$Z$616,MATCH($B614, 'Mapping cadres'!$B$1:$B$616,0), MATCH(U$32,'Mapping cadres'!$B$1:$Z$1,0))</f>
        <v>0</v>
      </c>
      <c r="V614" s="226">
        <f>INDEX('Uganda workforce data - raw'!$A$4:$F$619,MATCH($B614, 'Uganda workforce data - raw'!$B$4:$B$619,0), MATCH("Filled Male",'Uganda workforce data - raw'!$A$4:$F$4,0))*INDEX('Mapping cadres'!$B$1:$Z$616,MATCH($B614, 'Mapping cadres'!$B$1:$B$616,0), MATCH(V$32,'Mapping cadres'!$B$1:$Z$1,0))</f>
        <v>0</v>
      </c>
      <c r="W614" s="226">
        <f>INDEX('Uganda workforce data - raw'!$A$4:$F$619,MATCH($B614, 'Uganda workforce data - raw'!$B$4:$B$619,0), MATCH("Filled Male",'Uganda workforce data - raw'!$A$4:$F$4,0))*INDEX('Mapping cadres'!$B$1:$Z$616,MATCH($B614, 'Mapping cadres'!$B$1:$B$616,0), MATCH(W$32,'Mapping cadres'!$B$1:$Z$1,0))</f>
        <v>0</v>
      </c>
      <c r="X614" s="226">
        <f>INDEX('Uganda workforce data - raw'!$A$4:$F$619,MATCH($B614, 'Uganda workforce data - raw'!$B$4:$B$619,0), MATCH("Filled Male",'Uganda workforce data - raw'!$A$4:$F$4,0))*INDEX('Mapping cadres'!$B$1:$Z$616,MATCH($B614, 'Mapping cadres'!$B$1:$B$616,0), MATCH(X$32,'Mapping cadres'!$B$1:$Z$1,0))</f>
        <v>0</v>
      </c>
      <c r="Y614" s="226">
        <f>INDEX('Uganda workforce data - raw'!$A$4:$F$619,MATCH($B614, 'Uganda workforce data - raw'!$B$4:$B$619,0), MATCH("Filled Male",'Uganda workforce data - raw'!$A$4:$F$4,0))*INDEX('Mapping cadres'!$B$1:$Z$616,MATCH($B614, 'Mapping cadres'!$B$1:$B$616,0), MATCH(Y$32,'Mapping cadres'!$B$1:$Z$1,0))</f>
        <v>0</v>
      </c>
      <c r="Z614" s="226">
        <f>INDEX('Uganda workforce data - raw'!$A$4:$F$619,MATCH($B614, 'Uganda workforce data - raw'!$B$4:$B$619,0), MATCH("Filled Male",'Uganda workforce data - raw'!$A$4:$F$4,0))*INDEX('Mapping cadres'!$B$1:$Z$616,MATCH($B614, 'Mapping cadres'!$B$1:$B$616,0), MATCH(Z$32,'Mapping cadres'!$B$1:$Z$1,0))</f>
        <v>0</v>
      </c>
      <c r="AA614" s="226">
        <f>INDEX('Uganda workforce data - raw'!$A$4:$F$619,MATCH($B614, 'Uganda workforce data - raw'!$B$4:$B$619,0), MATCH("Filled Female",'Uganda workforce data - raw'!$A$4:$F$4,0))*INDEX('Mapping cadres'!$B$1:$Z$616,MATCH($B614, 'Mapping cadres'!$B$1:$B$616,0), MATCH(AA$32,'Mapping cadres'!$B$1:$Z$1,0))</f>
        <v>0</v>
      </c>
      <c r="AB614" s="226">
        <f>INDEX('Uganda workforce data - raw'!$A$4:$F$619,MATCH($B614, 'Uganda workforce data - raw'!$B$4:$B$619,0), MATCH("Filled Female",'Uganda workforce data - raw'!$A$4:$F$4,0))*INDEX('Mapping cadres'!$B$1:$Z$616,MATCH($B614, 'Mapping cadres'!$B$1:$B$616,0), MATCH(AB$32,'Mapping cadres'!$B$1:$Z$1,0))</f>
        <v>0</v>
      </c>
      <c r="AC614" s="226">
        <f>INDEX('Uganda workforce data - raw'!$A$4:$F$619,MATCH($B614, 'Uganda workforce data - raw'!$B$4:$B$619,0), MATCH("Filled Female",'Uganda workforce data - raw'!$A$4:$F$4,0))*INDEX('Mapping cadres'!$B$1:$Z$616,MATCH($B614, 'Mapping cadres'!$B$1:$B$616,0), MATCH(AC$32,'Mapping cadres'!$B$1:$Z$1,0))</f>
        <v>0</v>
      </c>
      <c r="AD614" s="226">
        <f>INDEX('Uganda workforce data - raw'!$A$4:$F$619,MATCH($B614, 'Uganda workforce data - raw'!$B$4:$B$619,0), MATCH("Filled Female",'Uganda workforce data - raw'!$A$4:$F$4,0))*INDEX('Mapping cadres'!$B$1:$Z$616,MATCH($B614, 'Mapping cadres'!$B$1:$B$616,0), MATCH(AD$32,'Mapping cadres'!$B$1:$Z$1,0))</f>
        <v>0</v>
      </c>
      <c r="AE614" s="226">
        <f>INDEX('Uganda workforce data - raw'!$A$4:$F$619,MATCH($B614, 'Uganda workforce data - raw'!$B$4:$B$619,0), MATCH("Filled Female",'Uganda workforce data - raw'!$A$4:$F$4,0))*INDEX('Mapping cadres'!$B$1:$Z$616,MATCH($B614, 'Mapping cadres'!$B$1:$B$616,0), MATCH(AE$32,'Mapping cadres'!$B$1:$Z$1,0))</f>
        <v>0</v>
      </c>
      <c r="AF614" s="226">
        <f>INDEX('Uganda workforce data - raw'!$A$4:$F$619,MATCH($B614, 'Uganda workforce data - raw'!$B$4:$B$619,0), MATCH("Filled Female",'Uganda workforce data - raw'!$A$4:$F$4,0))*INDEX('Mapping cadres'!$B$1:$Z$616,MATCH($B614, 'Mapping cadres'!$B$1:$B$616,0), MATCH(AF$32,'Mapping cadres'!$B$1:$Z$1,0))</f>
        <v>0</v>
      </c>
      <c r="AG614" s="226">
        <f>INDEX('Uganda workforce data - raw'!$A$4:$F$619,MATCH($B614, 'Uganda workforce data - raw'!$B$4:$B$619,0), MATCH("Filled Female",'Uganda workforce data - raw'!$A$4:$F$4,0))*INDEX('Mapping cadres'!$B$1:$Z$616,MATCH($B614, 'Mapping cadres'!$B$1:$B$616,0), MATCH(AG$32,'Mapping cadres'!$B$1:$Z$1,0))</f>
        <v>0</v>
      </c>
      <c r="AH614" s="226">
        <f>INDEX('Uganda workforce data - raw'!$A$4:$F$619,MATCH($B614, 'Uganda workforce data - raw'!$B$4:$B$619,0), MATCH("Filled Female",'Uganda workforce data - raw'!$A$4:$F$4,0))*INDEX('Mapping cadres'!$B$1:$Z$616,MATCH($B614, 'Mapping cadres'!$B$1:$B$616,0), MATCH(AH$32,'Mapping cadres'!$B$1:$Z$1,0))</f>
        <v>0</v>
      </c>
      <c r="AI614" s="226">
        <f>INDEX('Uganda workforce data - raw'!$A$4:$F$619,MATCH($B614, 'Uganda workforce data - raw'!$B$4:$B$619,0), MATCH("Filled Female",'Uganda workforce data - raw'!$A$4:$F$4,0))*INDEX('Mapping cadres'!$B$1:$Z$616,MATCH($B614, 'Mapping cadres'!$B$1:$B$616,0), MATCH(AI$32,'Mapping cadres'!$B$1:$Z$1,0))</f>
        <v>0</v>
      </c>
      <c r="AJ614" s="226">
        <f>INDEX('Uganda workforce data - raw'!$A$4:$F$619,MATCH($B614, 'Uganda workforce data - raw'!$B$4:$B$619,0), MATCH("Filled Female",'Uganda workforce data - raw'!$A$4:$F$4,0))*INDEX('Mapping cadres'!$B$1:$Z$616,MATCH($B614, 'Mapping cadres'!$B$1:$B$616,0), MATCH(AJ$32,'Mapping cadres'!$B$1:$Z$1,0))</f>
        <v>0</v>
      </c>
      <c r="AK614" s="226">
        <f>INDEX('Uganda workforce data - raw'!$A$4:$F$619,MATCH($B614, 'Uganda workforce data - raw'!$B$4:$B$619,0), MATCH("Filled Female",'Uganda workforce data - raw'!$A$4:$F$4,0))*INDEX('Mapping cadres'!$B$1:$Z$616,MATCH($B614, 'Mapping cadres'!$B$1:$B$616,0), MATCH(AK$32,'Mapping cadres'!$B$1:$Z$1,0))</f>
        <v>0</v>
      </c>
      <c r="AL614" s="226">
        <f>INDEX('Uganda workforce data - raw'!$A$4:$F$619,MATCH($B614, 'Uganda workforce data - raw'!$B$4:$B$619,0), MATCH("Filled Female",'Uganda workforce data - raw'!$A$4:$F$4,0))*INDEX('Mapping cadres'!$B$1:$Z$616,MATCH($B614, 'Mapping cadres'!$B$1:$B$616,0), MATCH(AL$32,'Mapping cadres'!$B$1:$Z$1,0))</f>
        <v>0</v>
      </c>
      <c r="AM614" s="226">
        <f>INDEX('Uganda workforce data - raw'!$A$4:$F$619,MATCH($B614, 'Uganda workforce data - raw'!$B$4:$B$619,0), MATCH("Filled Female",'Uganda workforce data - raw'!$A$4:$F$4,0))*INDEX('Mapping cadres'!$B$1:$Z$616,MATCH($B614, 'Mapping cadres'!$B$1:$B$616,0), MATCH(AM$32,'Mapping cadres'!$B$1:$Z$1,0))</f>
        <v>0</v>
      </c>
      <c r="AN614" s="226">
        <f>INDEX('Uganda workforce data - raw'!$A$4:$F$619,MATCH($B614, 'Uganda workforce data - raw'!$B$4:$B$619,0), MATCH("Filled Female",'Uganda workforce data - raw'!$A$4:$F$4,0))*INDEX('Mapping cadres'!$B$1:$Z$616,MATCH($B614, 'Mapping cadres'!$B$1:$B$616,0), MATCH(AN$32,'Mapping cadres'!$B$1:$Z$1,0))</f>
        <v>0</v>
      </c>
      <c r="AO614" s="226">
        <f>INDEX('Uganda workforce data - raw'!$A$4:$F$619,MATCH($B614, 'Uganda workforce data - raw'!$B$4:$B$619,0), MATCH("Filled Female",'Uganda workforce data - raw'!$A$4:$F$4,0))*INDEX('Mapping cadres'!$B$1:$Z$616,MATCH($B614, 'Mapping cadres'!$B$1:$B$616,0), MATCH(AO$32,'Mapping cadres'!$B$1:$Z$1,0))</f>
        <v>0</v>
      </c>
      <c r="AP614" s="226">
        <f>INDEX('Uganda workforce data - raw'!$A$4:$F$619,MATCH($B614, 'Uganda workforce data - raw'!$B$4:$B$619,0), MATCH("Filled Female",'Uganda workforce data - raw'!$A$4:$F$4,0))*INDEX('Mapping cadres'!$B$1:$Z$616,MATCH($B614, 'Mapping cadres'!$B$1:$B$616,0), MATCH(AP$32,'Mapping cadres'!$B$1:$Z$1,0))</f>
        <v>0</v>
      </c>
      <c r="AQ614" s="226">
        <f>INDEX('Uganda workforce data - raw'!$A$4:$F$619,MATCH($B614, 'Uganda workforce data - raw'!$B$4:$B$619,0), MATCH("Filled Female",'Uganda workforce data - raw'!$A$4:$F$4,0))*INDEX('Mapping cadres'!$B$1:$Z$616,MATCH($B614, 'Mapping cadres'!$B$1:$B$616,0), MATCH(AQ$32,'Mapping cadres'!$B$1:$Z$1,0))</f>
        <v>0</v>
      </c>
      <c r="AR614" s="226">
        <f>INDEX('Uganda workforce data - raw'!$A$4:$F$619,MATCH($B614, 'Uganda workforce data - raw'!$B$4:$B$619,0), MATCH("Filled Female",'Uganda workforce data - raw'!$A$4:$F$4,0))*INDEX('Mapping cadres'!$B$1:$Z$616,MATCH($B614, 'Mapping cadres'!$B$1:$B$616,0), MATCH(AR$32,'Mapping cadres'!$B$1:$Z$1,0))</f>
        <v>0</v>
      </c>
      <c r="AS614" s="226">
        <f>INDEX('Uganda workforce data - raw'!$A$4:$F$619,MATCH($B614, 'Uganda workforce data - raw'!$B$4:$B$619,0), MATCH("Filled Female",'Uganda workforce data - raw'!$A$4:$F$4,0))*INDEX('Mapping cadres'!$B$1:$Z$616,MATCH($B614, 'Mapping cadres'!$B$1:$B$616,0), MATCH(AS$32,'Mapping cadres'!$B$1:$Z$1,0))</f>
        <v>0</v>
      </c>
      <c r="AT614" s="226">
        <f>INDEX('Uganda workforce data - raw'!$A$4:$F$619,MATCH($B614, 'Uganda workforce data - raw'!$B$4:$B$619,0), MATCH("Filled Female",'Uganda workforce data - raw'!$A$4:$F$4,0))*INDEX('Mapping cadres'!$B$1:$Z$616,MATCH($B614, 'Mapping cadres'!$B$1:$B$616,0), MATCH(AT$32,'Mapping cadres'!$B$1:$Z$1,0))</f>
        <v>0</v>
      </c>
      <c r="AU614" s="226">
        <f>INDEX('Uganda workforce data - raw'!$A$4:$F$619,MATCH($B614, 'Uganda workforce data - raw'!$B$4:$B$619,0), MATCH("Filled Female",'Uganda workforce data - raw'!$A$4:$F$4,0))*INDEX('Mapping cadres'!$B$1:$Z$616,MATCH($B614, 'Mapping cadres'!$B$1:$B$616,0), MATCH(AU$32,'Mapping cadres'!$B$1:$Z$1,0))</f>
        <v>0</v>
      </c>
      <c r="AV614" s="226">
        <f>INDEX('Uganda workforce data - raw'!$A$4:$F$619,MATCH($B614, 'Uganda workforce data - raw'!$B$4:$B$619,0), MATCH("Filled Female",'Uganda workforce data - raw'!$A$4:$F$4,0))*INDEX('Mapping cadres'!$B$1:$Z$616,MATCH($B614, 'Mapping cadres'!$B$1:$B$616,0), MATCH(AV$32,'Mapping cadres'!$B$1:$Z$1,0))</f>
        <v>0</v>
      </c>
      <c r="AW614" s="226">
        <f>INDEX('Uganda workforce data - raw'!$A$4:$F$619,MATCH($B614, 'Uganda workforce data - raw'!$B$4:$B$619,0), MATCH("Filled Female",'Uganda workforce data - raw'!$A$4:$F$4,0))*INDEX('Mapping cadres'!$B$1:$Z$616,MATCH($B614, 'Mapping cadres'!$B$1:$B$616,0), MATCH(AW$32,'Mapping cadres'!$B$1:$Z$1,0))</f>
        <v>0</v>
      </c>
      <c r="AX614" s="226">
        <f>INDEX('Uganda workforce data - raw'!$A$4:$F$619,MATCH($B614, 'Uganda workforce data - raw'!$B$4:$B$619,0), MATCH("Filled Female",'Uganda workforce data - raw'!$A$4:$F$4,0))*INDEX('Mapping cadres'!$B$1:$Z$616,MATCH($B614, 'Mapping cadres'!$B$1:$B$616,0), MATCH(AX$32,'Mapping cadres'!$B$1:$Z$1,0))</f>
        <v>0</v>
      </c>
      <c r="AY614" s="226">
        <f t="shared" si="221"/>
        <v>2</v>
      </c>
      <c r="AZ614" s="226">
        <f t="shared" si="222"/>
        <v>0</v>
      </c>
      <c r="BA614" s="226">
        <f t="shared" si="223"/>
        <v>0</v>
      </c>
      <c r="BB614" s="226">
        <f t="shared" si="224"/>
        <v>0</v>
      </c>
      <c r="BC614" s="226">
        <f t="shared" si="225"/>
        <v>0</v>
      </c>
      <c r="BD614" s="226">
        <f t="shared" si="226"/>
        <v>0</v>
      </c>
      <c r="BE614" s="226">
        <f t="shared" si="227"/>
        <v>0</v>
      </c>
      <c r="BF614" s="226">
        <f t="shared" si="228"/>
        <v>0</v>
      </c>
      <c r="BG614" s="226">
        <f t="shared" si="229"/>
        <v>0</v>
      </c>
      <c r="BH614" s="226">
        <f t="shared" si="230"/>
        <v>0</v>
      </c>
      <c r="BI614" s="226">
        <f t="shared" si="231"/>
        <v>0</v>
      </c>
      <c r="BJ614" s="226">
        <f t="shared" si="232"/>
        <v>0</v>
      </c>
      <c r="BK614" s="226">
        <f t="shared" si="233"/>
        <v>0</v>
      </c>
      <c r="BL614" s="226">
        <f t="shared" si="234"/>
        <v>0</v>
      </c>
      <c r="BM614" s="226">
        <f t="shared" si="235"/>
        <v>0</v>
      </c>
      <c r="BN614" s="226">
        <f t="shared" si="236"/>
        <v>0</v>
      </c>
      <c r="BO614" s="226">
        <f t="shared" si="237"/>
        <v>0</v>
      </c>
      <c r="BP614" s="226">
        <f t="shared" si="238"/>
        <v>0</v>
      </c>
      <c r="BQ614" s="226">
        <f t="shared" si="239"/>
        <v>0</v>
      </c>
      <c r="BR614" s="226">
        <f t="shared" si="240"/>
        <v>0</v>
      </c>
      <c r="BS614" s="226">
        <f t="shared" si="241"/>
        <v>0</v>
      </c>
      <c r="BT614" s="226">
        <f t="shared" si="242"/>
        <v>0</v>
      </c>
      <c r="BU614" s="226">
        <f t="shared" si="243"/>
        <v>0</v>
      </c>
      <c r="BV614" s="226">
        <f t="shared" si="244"/>
        <v>0</v>
      </c>
    </row>
    <row r="615" spans="1:74">
      <c r="A615" s="226">
        <v>583</v>
      </c>
      <c r="B615" s="226" t="s">
        <v>1879</v>
      </c>
      <c r="C615" s="226">
        <f>INDEX('Uganda workforce data - raw'!$A$4:$F$619,MATCH($B615, 'Uganda workforce data - raw'!$B$4:$B$619,0), MATCH("Filled Male",'Uganda workforce data - raw'!$A$4:$F$4,0))*INDEX('Mapping cadres'!$B$1:$Z$616,MATCH($B615, 'Mapping cadres'!$B$1:$B$616,0), MATCH(C$32,'Mapping cadres'!$B$1:$Z$1,0))</f>
        <v>2</v>
      </c>
      <c r="D615" s="226">
        <f>INDEX('Uganda workforce data - raw'!$A$4:$F$619,MATCH($B615, 'Uganda workforce data - raw'!$B$4:$B$619,0), MATCH("Filled Male",'Uganda workforce data - raw'!$A$4:$F$4,0))*INDEX('Mapping cadres'!$B$1:$Z$616,MATCH($B615, 'Mapping cadres'!$B$1:$B$616,0), MATCH(D$32,'Mapping cadres'!$B$1:$Z$1,0))</f>
        <v>0</v>
      </c>
      <c r="E615" s="226">
        <f>INDEX('Uganda workforce data - raw'!$A$4:$F$619,MATCH($B615, 'Uganda workforce data - raw'!$B$4:$B$619,0), MATCH("Filled Male",'Uganda workforce data - raw'!$A$4:$F$4,0))*INDEX('Mapping cadres'!$B$1:$Z$616,MATCH($B615, 'Mapping cadres'!$B$1:$B$616,0), MATCH(E$32,'Mapping cadres'!$B$1:$Z$1,0))</f>
        <v>0</v>
      </c>
      <c r="F615" s="226">
        <f>INDEX('Uganda workforce data - raw'!$A$4:$F$619,MATCH($B615, 'Uganda workforce data - raw'!$B$4:$B$619,0), MATCH("Filled Male",'Uganda workforce data - raw'!$A$4:$F$4,0))*INDEX('Mapping cadres'!$B$1:$Z$616,MATCH($B615, 'Mapping cadres'!$B$1:$B$616,0), MATCH(F$32,'Mapping cadres'!$B$1:$Z$1,0))</f>
        <v>0</v>
      </c>
      <c r="G615" s="226">
        <f>INDEX('Uganda workforce data - raw'!$A$4:$F$619,MATCH($B615, 'Uganda workforce data - raw'!$B$4:$B$619,0), MATCH("Filled Male",'Uganda workforce data - raw'!$A$4:$F$4,0))*INDEX('Mapping cadres'!$B$1:$Z$616,MATCH($B615, 'Mapping cadres'!$B$1:$B$616,0), MATCH(G$32,'Mapping cadres'!$B$1:$Z$1,0))</f>
        <v>0</v>
      </c>
      <c r="H615" s="226">
        <f>INDEX('Uganda workforce data - raw'!$A$4:$F$619,MATCH($B615, 'Uganda workforce data - raw'!$B$4:$B$619,0), MATCH("Filled Male",'Uganda workforce data - raw'!$A$4:$F$4,0))*INDEX('Mapping cadres'!$B$1:$Z$616,MATCH($B615, 'Mapping cadres'!$B$1:$B$616,0), MATCH(H$32,'Mapping cadres'!$B$1:$Z$1,0))</f>
        <v>0</v>
      </c>
      <c r="I615" s="226">
        <f>INDEX('Uganda workforce data - raw'!$A$4:$F$619,MATCH($B615, 'Uganda workforce data - raw'!$B$4:$B$619,0), MATCH("Filled Male",'Uganda workforce data - raw'!$A$4:$F$4,0))*INDEX('Mapping cadres'!$B$1:$Z$616,MATCH($B615, 'Mapping cadres'!$B$1:$B$616,0), MATCH(I$32,'Mapping cadres'!$B$1:$Z$1,0))</f>
        <v>0</v>
      </c>
      <c r="J615" s="226">
        <f>INDEX('Uganda workforce data - raw'!$A$4:$F$619,MATCH($B615, 'Uganda workforce data - raw'!$B$4:$B$619,0), MATCH("Filled Male",'Uganda workforce data - raw'!$A$4:$F$4,0))*INDEX('Mapping cadres'!$B$1:$Z$616,MATCH($B615, 'Mapping cadres'!$B$1:$B$616,0), MATCH(J$32,'Mapping cadres'!$B$1:$Z$1,0))</f>
        <v>0</v>
      </c>
      <c r="K615" s="226">
        <f>INDEX('Uganda workforce data - raw'!$A$4:$F$619,MATCH($B615, 'Uganda workforce data - raw'!$B$4:$B$619,0), MATCH("Filled Male",'Uganda workforce data - raw'!$A$4:$F$4,0))*INDEX('Mapping cadres'!$B$1:$Z$616,MATCH($B615, 'Mapping cadres'!$B$1:$B$616,0), MATCH(K$32,'Mapping cadres'!$B$1:$Z$1,0))</f>
        <v>0</v>
      </c>
      <c r="L615" s="226">
        <f>INDEX('Uganda workforce data - raw'!$A$4:$F$619,MATCH($B615, 'Uganda workforce data - raw'!$B$4:$B$619,0), MATCH("Filled Male",'Uganda workforce data - raw'!$A$4:$F$4,0))*INDEX('Mapping cadres'!$B$1:$Z$616,MATCH($B615, 'Mapping cadres'!$B$1:$B$616,0), MATCH(L$32,'Mapping cadres'!$B$1:$Z$1,0))</f>
        <v>0</v>
      </c>
      <c r="M615" s="226">
        <f>INDEX('Uganda workforce data - raw'!$A$4:$F$619,MATCH($B615, 'Uganda workforce data - raw'!$B$4:$B$619,0), MATCH("Filled Male",'Uganda workforce data - raw'!$A$4:$F$4,0))*INDEX('Mapping cadres'!$B$1:$Z$616,MATCH($B615, 'Mapping cadres'!$B$1:$B$616,0), MATCH(M$32,'Mapping cadres'!$B$1:$Z$1,0))</f>
        <v>0</v>
      </c>
      <c r="N615" s="226">
        <f>INDEX('Uganda workforce data - raw'!$A$4:$F$619,MATCH($B615, 'Uganda workforce data - raw'!$B$4:$B$619,0), MATCH("Filled Male",'Uganda workforce data - raw'!$A$4:$F$4,0))*INDEX('Mapping cadres'!$B$1:$Z$616,MATCH($B615, 'Mapping cadres'!$B$1:$B$616,0), MATCH(N$32,'Mapping cadres'!$B$1:$Z$1,0))</f>
        <v>0</v>
      </c>
      <c r="O615" s="226">
        <f>INDEX('Uganda workforce data - raw'!$A$4:$F$619,MATCH($B615, 'Uganda workforce data - raw'!$B$4:$B$619,0), MATCH("Filled Male",'Uganda workforce data - raw'!$A$4:$F$4,0))*INDEX('Mapping cadres'!$B$1:$Z$616,MATCH($B615, 'Mapping cadres'!$B$1:$B$616,0), MATCH(O$32,'Mapping cadres'!$B$1:$Z$1,0))</f>
        <v>0</v>
      </c>
      <c r="P615" s="226">
        <f>INDEX('Uganda workforce data - raw'!$A$4:$F$619,MATCH($B615, 'Uganda workforce data - raw'!$B$4:$B$619,0), MATCH("Filled Male",'Uganda workforce data - raw'!$A$4:$F$4,0))*INDEX('Mapping cadres'!$B$1:$Z$616,MATCH($B615, 'Mapping cadres'!$B$1:$B$616,0), MATCH(P$32,'Mapping cadres'!$B$1:$Z$1,0))</f>
        <v>0</v>
      </c>
      <c r="Q615" s="226">
        <f>INDEX('Uganda workforce data - raw'!$A$4:$F$619,MATCH($B615, 'Uganda workforce data - raw'!$B$4:$B$619,0), MATCH("Filled Male",'Uganda workforce data - raw'!$A$4:$F$4,0))*INDEX('Mapping cadres'!$B$1:$Z$616,MATCH($B615, 'Mapping cadres'!$B$1:$B$616,0), MATCH(Q$32,'Mapping cadres'!$B$1:$Z$1,0))</f>
        <v>0</v>
      </c>
      <c r="R615" s="226">
        <f>INDEX('Uganda workforce data - raw'!$A$4:$F$619,MATCH($B615, 'Uganda workforce data - raw'!$B$4:$B$619,0), MATCH("Filled Male",'Uganda workforce data - raw'!$A$4:$F$4,0))*INDEX('Mapping cadres'!$B$1:$Z$616,MATCH($B615, 'Mapping cadres'!$B$1:$B$616,0), MATCH(R$32,'Mapping cadres'!$B$1:$Z$1,0))</f>
        <v>0</v>
      </c>
      <c r="S615" s="226">
        <f>INDEX('Uganda workforce data - raw'!$A$4:$F$619,MATCH($B615, 'Uganda workforce data - raw'!$B$4:$B$619,0), MATCH("Filled Male",'Uganda workforce data - raw'!$A$4:$F$4,0))*INDEX('Mapping cadres'!$B$1:$Z$616,MATCH($B615, 'Mapping cadres'!$B$1:$B$616,0), MATCH(S$32,'Mapping cadres'!$B$1:$Z$1,0))</f>
        <v>0</v>
      </c>
      <c r="T615" s="226">
        <f>INDEX('Uganda workforce data - raw'!$A$4:$F$619,MATCH($B615, 'Uganda workforce data - raw'!$B$4:$B$619,0), MATCH("Filled Male",'Uganda workforce data - raw'!$A$4:$F$4,0))*INDEX('Mapping cadres'!$B$1:$Z$616,MATCH($B615, 'Mapping cadres'!$B$1:$B$616,0), MATCH(T$32,'Mapping cadres'!$B$1:$Z$1,0))</f>
        <v>0</v>
      </c>
      <c r="U615" s="226">
        <f>INDEX('Uganda workforce data - raw'!$A$4:$F$619,MATCH($B615, 'Uganda workforce data - raw'!$B$4:$B$619,0), MATCH("Filled Male",'Uganda workforce data - raw'!$A$4:$F$4,0))*INDEX('Mapping cadres'!$B$1:$Z$616,MATCH($B615, 'Mapping cadres'!$B$1:$B$616,0), MATCH(U$32,'Mapping cadres'!$B$1:$Z$1,0))</f>
        <v>0</v>
      </c>
      <c r="V615" s="226">
        <f>INDEX('Uganda workforce data - raw'!$A$4:$F$619,MATCH($B615, 'Uganda workforce data - raw'!$B$4:$B$619,0), MATCH("Filled Male",'Uganda workforce data - raw'!$A$4:$F$4,0))*INDEX('Mapping cadres'!$B$1:$Z$616,MATCH($B615, 'Mapping cadres'!$B$1:$B$616,0), MATCH(V$32,'Mapping cadres'!$B$1:$Z$1,0))</f>
        <v>0</v>
      </c>
      <c r="W615" s="226">
        <f>INDEX('Uganda workforce data - raw'!$A$4:$F$619,MATCH($B615, 'Uganda workforce data - raw'!$B$4:$B$619,0), MATCH("Filled Male",'Uganda workforce data - raw'!$A$4:$F$4,0))*INDEX('Mapping cadres'!$B$1:$Z$616,MATCH($B615, 'Mapping cadres'!$B$1:$B$616,0), MATCH(W$32,'Mapping cadres'!$B$1:$Z$1,0))</f>
        <v>0</v>
      </c>
      <c r="X615" s="226">
        <f>INDEX('Uganda workforce data - raw'!$A$4:$F$619,MATCH($B615, 'Uganda workforce data - raw'!$B$4:$B$619,0), MATCH("Filled Male",'Uganda workforce data - raw'!$A$4:$F$4,0))*INDEX('Mapping cadres'!$B$1:$Z$616,MATCH($B615, 'Mapping cadres'!$B$1:$B$616,0), MATCH(X$32,'Mapping cadres'!$B$1:$Z$1,0))</f>
        <v>0</v>
      </c>
      <c r="Y615" s="226">
        <f>INDEX('Uganda workforce data - raw'!$A$4:$F$619,MATCH($B615, 'Uganda workforce data - raw'!$B$4:$B$619,0), MATCH("Filled Male",'Uganda workforce data - raw'!$A$4:$F$4,0))*INDEX('Mapping cadres'!$B$1:$Z$616,MATCH($B615, 'Mapping cadres'!$B$1:$B$616,0), MATCH(Y$32,'Mapping cadres'!$B$1:$Z$1,0))</f>
        <v>0</v>
      </c>
      <c r="Z615" s="226">
        <f>INDEX('Uganda workforce data - raw'!$A$4:$F$619,MATCH($B615, 'Uganda workforce data - raw'!$B$4:$B$619,0), MATCH("Filled Male",'Uganda workforce data - raw'!$A$4:$F$4,0))*INDEX('Mapping cadres'!$B$1:$Z$616,MATCH($B615, 'Mapping cadres'!$B$1:$B$616,0), MATCH(Z$32,'Mapping cadres'!$B$1:$Z$1,0))</f>
        <v>0</v>
      </c>
      <c r="AA615" s="226">
        <f>INDEX('Uganda workforce data - raw'!$A$4:$F$619,MATCH($B615, 'Uganda workforce data - raw'!$B$4:$B$619,0), MATCH("Filled Female",'Uganda workforce data - raw'!$A$4:$F$4,0))*INDEX('Mapping cadres'!$B$1:$Z$616,MATCH($B615, 'Mapping cadres'!$B$1:$B$616,0), MATCH(AA$32,'Mapping cadres'!$B$1:$Z$1,0))</f>
        <v>0</v>
      </c>
      <c r="AB615" s="226">
        <f>INDEX('Uganda workforce data - raw'!$A$4:$F$619,MATCH($B615, 'Uganda workforce data - raw'!$B$4:$B$619,0), MATCH("Filled Female",'Uganda workforce data - raw'!$A$4:$F$4,0))*INDEX('Mapping cadres'!$B$1:$Z$616,MATCH($B615, 'Mapping cadres'!$B$1:$B$616,0), MATCH(AB$32,'Mapping cadres'!$B$1:$Z$1,0))</f>
        <v>0</v>
      </c>
      <c r="AC615" s="226">
        <f>INDEX('Uganda workforce data - raw'!$A$4:$F$619,MATCH($B615, 'Uganda workforce data - raw'!$B$4:$B$619,0), MATCH("Filled Female",'Uganda workforce data - raw'!$A$4:$F$4,0))*INDEX('Mapping cadres'!$B$1:$Z$616,MATCH($B615, 'Mapping cadres'!$B$1:$B$616,0), MATCH(AC$32,'Mapping cadres'!$B$1:$Z$1,0))</f>
        <v>0</v>
      </c>
      <c r="AD615" s="226">
        <f>INDEX('Uganda workforce data - raw'!$A$4:$F$619,MATCH($B615, 'Uganda workforce data - raw'!$B$4:$B$619,0), MATCH("Filled Female",'Uganda workforce data - raw'!$A$4:$F$4,0))*INDEX('Mapping cadres'!$B$1:$Z$616,MATCH($B615, 'Mapping cadres'!$B$1:$B$616,0), MATCH(AD$32,'Mapping cadres'!$B$1:$Z$1,0))</f>
        <v>0</v>
      </c>
      <c r="AE615" s="226">
        <f>INDEX('Uganda workforce data - raw'!$A$4:$F$619,MATCH($B615, 'Uganda workforce data - raw'!$B$4:$B$619,0), MATCH("Filled Female",'Uganda workforce data - raw'!$A$4:$F$4,0))*INDEX('Mapping cadres'!$B$1:$Z$616,MATCH($B615, 'Mapping cadres'!$B$1:$B$616,0), MATCH(AE$32,'Mapping cadres'!$B$1:$Z$1,0))</f>
        <v>0</v>
      </c>
      <c r="AF615" s="226">
        <f>INDEX('Uganda workforce data - raw'!$A$4:$F$619,MATCH($B615, 'Uganda workforce data - raw'!$B$4:$B$619,0), MATCH("Filled Female",'Uganda workforce data - raw'!$A$4:$F$4,0))*INDEX('Mapping cadres'!$B$1:$Z$616,MATCH($B615, 'Mapping cadres'!$B$1:$B$616,0), MATCH(AF$32,'Mapping cadres'!$B$1:$Z$1,0))</f>
        <v>0</v>
      </c>
      <c r="AG615" s="226">
        <f>INDEX('Uganda workforce data - raw'!$A$4:$F$619,MATCH($B615, 'Uganda workforce data - raw'!$B$4:$B$619,0), MATCH("Filled Female",'Uganda workforce data - raw'!$A$4:$F$4,0))*INDEX('Mapping cadres'!$B$1:$Z$616,MATCH($B615, 'Mapping cadres'!$B$1:$B$616,0), MATCH(AG$32,'Mapping cadres'!$B$1:$Z$1,0))</f>
        <v>0</v>
      </c>
      <c r="AH615" s="226">
        <f>INDEX('Uganda workforce data - raw'!$A$4:$F$619,MATCH($B615, 'Uganda workforce data - raw'!$B$4:$B$619,0), MATCH("Filled Female",'Uganda workforce data - raw'!$A$4:$F$4,0))*INDEX('Mapping cadres'!$B$1:$Z$616,MATCH($B615, 'Mapping cadres'!$B$1:$B$616,0), MATCH(AH$32,'Mapping cadres'!$B$1:$Z$1,0))</f>
        <v>0</v>
      </c>
      <c r="AI615" s="226">
        <f>INDEX('Uganda workforce data - raw'!$A$4:$F$619,MATCH($B615, 'Uganda workforce data - raw'!$B$4:$B$619,0), MATCH("Filled Female",'Uganda workforce data - raw'!$A$4:$F$4,0))*INDEX('Mapping cadres'!$B$1:$Z$616,MATCH($B615, 'Mapping cadres'!$B$1:$B$616,0), MATCH(AI$32,'Mapping cadres'!$B$1:$Z$1,0))</f>
        <v>0</v>
      </c>
      <c r="AJ615" s="226">
        <f>INDEX('Uganda workforce data - raw'!$A$4:$F$619,MATCH($B615, 'Uganda workforce data - raw'!$B$4:$B$619,0), MATCH("Filled Female",'Uganda workforce data - raw'!$A$4:$F$4,0))*INDEX('Mapping cadres'!$B$1:$Z$616,MATCH($B615, 'Mapping cadres'!$B$1:$B$616,0), MATCH(AJ$32,'Mapping cadres'!$B$1:$Z$1,0))</f>
        <v>0</v>
      </c>
      <c r="AK615" s="226">
        <f>INDEX('Uganda workforce data - raw'!$A$4:$F$619,MATCH($B615, 'Uganda workforce data - raw'!$B$4:$B$619,0), MATCH("Filled Female",'Uganda workforce data - raw'!$A$4:$F$4,0))*INDEX('Mapping cadres'!$B$1:$Z$616,MATCH($B615, 'Mapping cadres'!$B$1:$B$616,0), MATCH(AK$32,'Mapping cadres'!$B$1:$Z$1,0))</f>
        <v>0</v>
      </c>
      <c r="AL615" s="226">
        <f>INDEX('Uganda workforce data - raw'!$A$4:$F$619,MATCH($B615, 'Uganda workforce data - raw'!$B$4:$B$619,0), MATCH("Filled Female",'Uganda workforce data - raw'!$A$4:$F$4,0))*INDEX('Mapping cadres'!$B$1:$Z$616,MATCH($B615, 'Mapping cadres'!$B$1:$B$616,0), MATCH(AL$32,'Mapping cadres'!$B$1:$Z$1,0))</f>
        <v>0</v>
      </c>
      <c r="AM615" s="226">
        <f>INDEX('Uganda workforce data - raw'!$A$4:$F$619,MATCH($B615, 'Uganda workforce data - raw'!$B$4:$B$619,0), MATCH("Filled Female",'Uganda workforce data - raw'!$A$4:$F$4,0))*INDEX('Mapping cadres'!$B$1:$Z$616,MATCH($B615, 'Mapping cadres'!$B$1:$B$616,0), MATCH(AM$32,'Mapping cadres'!$B$1:$Z$1,0))</f>
        <v>0</v>
      </c>
      <c r="AN615" s="226">
        <f>INDEX('Uganda workforce data - raw'!$A$4:$F$619,MATCH($B615, 'Uganda workforce data - raw'!$B$4:$B$619,0), MATCH("Filled Female",'Uganda workforce data - raw'!$A$4:$F$4,0))*INDEX('Mapping cadres'!$B$1:$Z$616,MATCH($B615, 'Mapping cadres'!$B$1:$B$616,0), MATCH(AN$32,'Mapping cadres'!$B$1:$Z$1,0))</f>
        <v>0</v>
      </c>
      <c r="AO615" s="226">
        <f>INDEX('Uganda workforce data - raw'!$A$4:$F$619,MATCH($B615, 'Uganda workforce data - raw'!$B$4:$B$619,0), MATCH("Filled Female",'Uganda workforce data - raw'!$A$4:$F$4,0))*INDEX('Mapping cadres'!$B$1:$Z$616,MATCH($B615, 'Mapping cadres'!$B$1:$B$616,0), MATCH(AO$32,'Mapping cadres'!$B$1:$Z$1,0))</f>
        <v>0</v>
      </c>
      <c r="AP615" s="226">
        <f>INDEX('Uganda workforce data - raw'!$A$4:$F$619,MATCH($B615, 'Uganda workforce data - raw'!$B$4:$B$619,0), MATCH("Filled Female",'Uganda workforce data - raw'!$A$4:$F$4,0))*INDEX('Mapping cadres'!$B$1:$Z$616,MATCH($B615, 'Mapping cadres'!$B$1:$B$616,0), MATCH(AP$32,'Mapping cadres'!$B$1:$Z$1,0))</f>
        <v>0</v>
      </c>
      <c r="AQ615" s="226">
        <f>INDEX('Uganda workforce data - raw'!$A$4:$F$619,MATCH($B615, 'Uganda workforce data - raw'!$B$4:$B$619,0), MATCH("Filled Female",'Uganda workforce data - raw'!$A$4:$F$4,0))*INDEX('Mapping cadres'!$B$1:$Z$616,MATCH($B615, 'Mapping cadres'!$B$1:$B$616,0), MATCH(AQ$32,'Mapping cadres'!$B$1:$Z$1,0))</f>
        <v>0</v>
      </c>
      <c r="AR615" s="226">
        <f>INDEX('Uganda workforce data - raw'!$A$4:$F$619,MATCH($B615, 'Uganda workforce data - raw'!$B$4:$B$619,0), MATCH("Filled Female",'Uganda workforce data - raw'!$A$4:$F$4,0))*INDEX('Mapping cadres'!$B$1:$Z$616,MATCH($B615, 'Mapping cadres'!$B$1:$B$616,0), MATCH(AR$32,'Mapping cadres'!$B$1:$Z$1,0))</f>
        <v>0</v>
      </c>
      <c r="AS615" s="226">
        <f>INDEX('Uganda workforce data - raw'!$A$4:$F$619,MATCH($B615, 'Uganda workforce data - raw'!$B$4:$B$619,0), MATCH("Filled Female",'Uganda workforce data - raw'!$A$4:$F$4,0))*INDEX('Mapping cadres'!$B$1:$Z$616,MATCH($B615, 'Mapping cadres'!$B$1:$B$616,0), MATCH(AS$32,'Mapping cadres'!$B$1:$Z$1,0))</f>
        <v>0</v>
      </c>
      <c r="AT615" s="226">
        <f>INDEX('Uganda workforce data - raw'!$A$4:$F$619,MATCH($B615, 'Uganda workforce data - raw'!$B$4:$B$619,0), MATCH("Filled Female",'Uganda workforce data - raw'!$A$4:$F$4,0))*INDEX('Mapping cadres'!$B$1:$Z$616,MATCH($B615, 'Mapping cadres'!$B$1:$B$616,0), MATCH(AT$32,'Mapping cadres'!$B$1:$Z$1,0))</f>
        <v>0</v>
      </c>
      <c r="AU615" s="226">
        <f>INDEX('Uganda workforce data - raw'!$A$4:$F$619,MATCH($B615, 'Uganda workforce data - raw'!$B$4:$B$619,0), MATCH("Filled Female",'Uganda workforce data - raw'!$A$4:$F$4,0))*INDEX('Mapping cadres'!$B$1:$Z$616,MATCH($B615, 'Mapping cadres'!$B$1:$B$616,0), MATCH(AU$32,'Mapping cadres'!$B$1:$Z$1,0))</f>
        <v>0</v>
      </c>
      <c r="AV615" s="226">
        <f>INDEX('Uganda workforce data - raw'!$A$4:$F$619,MATCH($B615, 'Uganda workforce data - raw'!$B$4:$B$619,0), MATCH("Filled Female",'Uganda workforce data - raw'!$A$4:$F$4,0))*INDEX('Mapping cadres'!$B$1:$Z$616,MATCH($B615, 'Mapping cadres'!$B$1:$B$616,0), MATCH(AV$32,'Mapping cadres'!$B$1:$Z$1,0))</f>
        <v>0</v>
      </c>
      <c r="AW615" s="226">
        <f>INDEX('Uganda workforce data - raw'!$A$4:$F$619,MATCH($B615, 'Uganda workforce data - raw'!$B$4:$B$619,0), MATCH("Filled Female",'Uganda workforce data - raw'!$A$4:$F$4,0))*INDEX('Mapping cadres'!$B$1:$Z$616,MATCH($B615, 'Mapping cadres'!$B$1:$B$616,0), MATCH(AW$32,'Mapping cadres'!$B$1:$Z$1,0))</f>
        <v>0</v>
      </c>
      <c r="AX615" s="226">
        <f>INDEX('Uganda workforce data - raw'!$A$4:$F$619,MATCH($B615, 'Uganda workforce data - raw'!$B$4:$B$619,0), MATCH("Filled Female",'Uganda workforce data - raw'!$A$4:$F$4,0))*INDEX('Mapping cadres'!$B$1:$Z$616,MATCH($B615, 'Mapping cadres'!$B$1:$B$616,0), MATCH(AX$32,'Mapping cadres'!$B$1:$Z$1,0))</f>
        <v>0</v>
      </c>
      <c r="AY615" s="226">
        <f t="shared" si="221"/>
        <v>2</v>
      </c>
      <c r="AZ615" s="226">
        <f t="shared" si="222"/>
        <v>0</v>
      </c>
      <c r="BA615" s="226">
        <f t="shared" si="223"/>
        <v>0</v>
      </c>
      <c r="BB615" s="226">
        <f t="shared" si="224"/>
        <v>0</v>
      </c>
      <c r="BC615" s="226">
        <f t="shared" si="225"/>
        <v>0</v>
      </c>
      <c r="BD615" s="226">
        <f t="shared" si="226"/>
        <v>0</v>
      </c>
      <c r="BE615" s="226">
        <f t="shared" si="227"/>
        <v>0</v>
      </c>
      <c r="BF615" s="226">
        <f t="shared" si="228"/>
        <v>0</v>
      </c>
      <c r="BG615" s="226">
        <f t="shared" si="229"/>
        <v>0</v>
      </c>
      <c r="BH615" s="226">
        <f t="shared" si="230"/>
        <v>0</v>
      </c>
      <c r="BI615" s="226">
        <f t="shared" si="231"/>
        <v>0</v>
      </c>
      <c r="BJ615" s="226">
        <f t="shared" si="232"/>
        <v>0</v>
      </c>
      <c r="BK615" s="226">
        <f t="shared" si="233"/>
        <v>0</v>
      </c>
      <c r="BL615" s="226">
        <f t="shared" si="234"/>
        <v>0</v>
      </c>
      <c r="BM615" s="226">
        <f t="shared" si="235"/>
        <v>0</v>
      </c>
      <c r="BN615" s="226">
        <f t="shared" si="236"/>
        <v>0</v>
      </c>
      <c r="BO615" s="226">
        <f t="shared" si="237"/>
        <v>0</v>
      </c>
      <c r="BP615" s="226">
        <f t="shared" si="238"/>
        <v>0</v>
      </c>
      <c r="BQ615" s="226">
        <f t="shared" si="239"/>
        <v>0</v>
      </c>
      <c r="BR615" s="226">
        <f t="shared" si="240"/>
        <v>0</v>
      </c>
      <c r="BS615" s="226">
        <f t="shared" si="241"/>
        <v>0</v>
      </c>
      <c r="BT615" s="226">
        <f t="shared" si="242"/>
        <v>0</v>
      </c>
      <c r="BU615" s="226">
        <f t="shared" si="243"/>
        <v>0</v>
      </c>
      <c r="BV615" s="226">
        <f t="shared" si="244"/>
        <v>0</v>
      </c>
    </row>
    <row r="616" spans="1:74">
      <c r="A616" s="226">
        <v>584</v>
      </c>
      <c r="B616" s="226" t="s">
        <v>1880</v>
      </c>
      <c r="C616" s="226">
        <f>INDEX('Uganda workforce data - raw'!$A$4:$F$619,MATCH($B616, 'Uganda workforce data - raw'!$B$4:$B$619,0), MATCH("Filled Male",'Uganda workforce data - raw'!$A$4:$F$4,0))*INDEX('Mapping cadres'!$B$1:$Z$616,MATCH($B616, 'Mapping cadres'!$B$1:$B$616,0), MATCH(C$32,'Mapping cadres'!$B$1:$Z$1,0))</f>
        <v>0</v>
      </c>
      <c r="D616" s="226">
        <f>INDEX('Uganda workforce data - raw'!$A$4:$F$619,MATCH($B616, 'Uganda workforce data - raw'!$B$4:$B$619,0), MATCH("Filled Male",'Uganda workforce data - raw'!$A$4:$F$4,0))*INDEX('Mapping cadres'!$B$1:$Z$616,MATCH($B616, 'Mapping cadres'!$B$1:$B$616,0), MATCH(D$32,'Mapping cadres'!$B$1:$Z$1,0))</f>
        <v>0</v>
      </c>
      <c r="E616" s="226">
        <f>INDEX('Uganda workforce data - raw'!$A$4:$F$619,MATCH($B616, 'Uganda workforce data - raw'!$B$4:$B$619,0), MATCH("Filled Male",'Uganda workforce data - raw'!$A$4:$F$4,0))*INDEX('Mapping cadres'!$B$1:$Z$616,MATCH($B616, 'Mapping cadres'!$B$1:$B$616,0), MATCH(E$32,'Mapping cadres'!$B$1:$Z$1,0))</f>
        <v>0</v>
      </c>
      <c r="F616" s="226">
        <f>INDEX('Uganda workforce data - raw'!$A$4:$F$619,MATCH($B616, 'Uganda workforce data - raw'!$B$4:$B$619,0), MATCH("Filled Male",'Uganda workforce data - raw'!$A$4:$F$4,0))*INDEX('Mapping cadres'!$B$1:$Z$616,MATCH($B616, 'Mapping cadres'!$B$1:$B$616,0), MATCH(F$32,'Mapping cadres'!$B$1:$Z$1,0))</f>
        <v>0</v>
      </c>
      <c r="G616" s="226">
        <f>INDEX('Uganda workforce data - raw'!$A$4:$F$619,MATCH($B616, 'Uganda workforce data - raw'!$B$4:$B$619,0), MATCH("Filled Male",'Uganda workforce data - raw'!$A$4:$F$4,0))*INDEX('Mapping cadres'!$B$1:$Z$616,MATCH($B616, 'Mapping cadres'!$B$1:$B$616,0), MATCH(G$32,'Mapping cadres'!$B$1:$Z$1,0))</f>
        <v>0</v>
      </c>
      <c r="H616" s="226">
        <f>INDEX('Uganda workforce data - raw'!$A$4:$F$619,MATCH($B616, 'Uganda workforce data - raw'!$B$4:$B$619,0), MATCH("Filled Male",'Uganda workforce data - raw'!$A$4:$F$4,0))*INDEX('Mapping cadres'!$B$1:$Z$616,MATCH($B616, 'Mapping cadres'!$B$1:$B$616,0), MATCH(H$32,'Mapping cadres'!$B$1:$Z$1,0))</f>
        <v>0</v>
      </c>
      <c r="I616" s="226">
        <f>INDEX('Uganda workforce data - raw'!$A$4:$F$619,MATCH($B616, 'Uganda workforce data - raw'!$B$4:$B$619,0), MATCH("Filled Male",'Uganda workforce data - raw'!$A$4:$F$4,0))*INDEX('Mapping cadres'!$B$1:$Z$616,MATCH($B616, 'Mapping cadres'!$B$1:$B$616,0), MATCH(I$32,'Mapping cadres'!$B$1:$Z$1,0))</f>
        <v>0</v>
      </c>
      <c r="J616" s="226">
        <f>INDEX('Uganda workforce data - raw'!$A$4:$F$619,MATCH($B616, 'Uganda workforce data - raw'!$B$4:$B$619,0), MATCH("Filled Male",'Uganda workforce data - raw'!$A$4:$F$4,0))*INDEX('Mapping cadres'!$B$1:$Z$616,MATCH($B616, 'Mapping cadres'!$B$1:$B$616,0), MATCH(J$32,'Mapping cadres'!$B$1:$Z$1,0))</f>
        <v>0</v>
      </c>
      <c r="K616" s="226">
        <f>INDEX('Uganda workforce data - raw'!$A$4:$F$619,MATCH($B616, 'Uganda workforce data - raw'!$B$4:$B$619,0), MATCH("Filled Male",'Uganda workforce data - raw'!$A$4:$F$4,0))*INDEX('Mapping cadres'!$B$1:$Z$616,MATCH($B616, 'Mapping cadres'!$B$1:$B$616,0), MATCH(K$32,'Mapping cadres'!$B$1:$Z$1,0))</f>
        <v>0</v>
      </c>
      <c r="L616" s="226">
        <f>INDEX('Uganda workforce data - raw'!$A$4:$F$619,MATCH($B616, 'Uganda workforce data - raw'!$B$4:$B$619,0), MATCH("Filled Male",'Uganda workforce data - raw'!$A$4:$F$4,0))*INDEX('Mapping cadres'!$B$1:$Z$616,MATCH($B616, 'Mapping cadres'!$B$1:$B$616,0), MATCH(L$32,'Mapping cadres'!$B$1:$Z$1,0))</f>
        <v>0</v>
      </c>
      <c r="M616" s="226">
        <f>INDEX('Uganda workforce data - raw'!$A$4:$F$619,MATCH($B616, 'Uganda workforce data - raw'!$B$4:$B$619,0), MATCH("Filled Male",'Uganda workforce data - raw'!$A$4:$F$4,0))*INDEX('Mapping cadres'!$B$1:$Z$616,MATCH($B616, 'Mapping cadres'!$B$1:$B$616,0), MATCH(M$32,'Mapping cadres'!$B$1:$Z$1,0))</f>
        <v>0</v>
      </c>
      <c r="N616" s="226">
        <f>INDEX('Uganda workforce data - raw'!$A$4:$F$619,MATCH($B616, 'Uganda workforce data - raw'!$B$4:$B$619,0), MATCH("Filled Male",'Uganda workforce data - raw'!$A$4:$F$4,0))*INDEX('Mapping cadres'!$B$1:$Z$616,MATCH($B616, 'Mapping cadres'!$B$1:$B$616,0), MATCH(N$32,'Mapping cadres'!$B$1:$Z$1,0))</f>
        <v>0</v>
      </c>
      <c r="O616" s="226">
        <f>INDEX('Uganda workforce data - raw'!$A$4:$F$619,MATCH($B616, 'Uganda workforce data - raw'!$B$4:$B$619,0), MATCH("Filled Male",'Uganda workforce data - raw'!$A$4:$F$4,0))*INDEX('Mapping cadres'!$B$1:$Z$616,MATCH($B616, 'Mapping cadres'!$B$1:$B$616,0), MATCH(O$32,'Mapping cadres'!$B$1:$Z$1,0))</f>
        <v>0</v>
      </c>
      <c r="P616" s="226">
        <f>INDEX('Uganda workforce data - raw'!$A$4:$F$619,MATCH($B616, 'Uganda workforce data - raw'!$B$4:$B$619,0), MATCH("Filled Male",'Uganda workforce data - raw'!$A$4:$F$4,0))*INDEX('Mapping cadres'!$B$1:$Z$616,MATCH($B616, 'Mapping cadres'!$B$1:$B$616,0), MATCH(P$32,'Mapping cadres'!$B$1:$Z$1,0))</f>
        <v>11</v>
      </c>
      <c r="Q616" s="226">
        <f>INDEX('Uganda workforce data - raw'!$A$4:$F$619,MATCH($B616, 'Uganda workforce data - raw'!$B$4:$B$619,0), MATCH("Filled Male",'Uganda workforce data - raw'!$A$4:$F$4,0))*INDEX('Mapping cadres'!$B$1:$Z$616,MATCH($B616, 'Mapping cadres'!$B$1:$B$616,0), MATCH(Q$32,'Mapping cadres'!$B$1:$Z$1,0))</f>
        <v>0</v>
      </c>
      <c r="R616" s="226">
        <f>INDEX('Uganda workforce data - raw'!$A$4:$F$619,MATCH($B616, 'Uganda workforce data - raw'!$B$4:$B$619,0), MATCH("Filled Male",'Uganda workforce data - raw'!$A$4:$F$4,0))*INDEX('Mapping cadres'!$B$1:$Z$616,MATCH($B616, 'Mapping cadres'!$B$1:$B$616,0), MATCH(R$32,'Mapping cadres'!$B$1:$Z$1,0))</f>
        <v>0</v>
      </c>
      <c r="S616" s="226">
        <f>INDEX('Uganda workforce data - raw'!$A$4:$F$619,MATCH($B616, 'Uganda workforce data - raw'!$B$4:$B$619,0), MATCH("Filled Male",'Uganda workforce data - raw'!$A$4:$F$4,0))*INDEX('Mapping cadres'!$B$1:$Z$616,MATCH($B616, 'Mapping cadres'!$B$1:$B$616,0), MATCH(S$32,'Mapping cadres'!$B$1:$Z$1,0))</f>
        <v>0</v>
      </c>
      <c r="T616" s="226">
        <f>INDEX('Uganda workforce data - raw'!$A$4:$F$619,MATCH($B616, 'Uganda workforce data - raw'!$B$4:$B$619,0), MATCH("Filled Male",'Uganda workforce data - raw'!$A$4:$F$4,0))*INDEX('Mapping cadres'!$B$1:$Z$616,MATCH($B616, 'Mapping cadres'!$B$1:$B$616,0), MATCH(T$32,'Mapping cadres'!$B$1:$Z$1,0))</f>
        <v>0</v>
      </c>
      <c r="U616" s="226">
        <f>INDEX('Uganda workforce data - raw'!$A$4:$F$619,MATCH($B616, 'Uganda workforce data - raw'!$B$4:$B$619,0), MATCH("Filled Male",'Uganda workforce data - raw'!$A$4:$F$4,0))*INDEX('Mapping cadres'!$B$1:$Z$616,MATCH($B616, 'Mapping cadres'!$B$1:$B$616,0), MATCH(U$32,'Mapping cadres'!$B$1:$Z$1,0))</f>
        <v>0</v>
      </c>
      <c r="V616" s="226">
        <f>INDEX('Uganda workforce data - raw'!$A$4:$F$619,MATCH($B616, 'Uganda workforce data - raw'!$B$4:$B$619,0), MATCH("Filled Male",'Uganda workforce data - raw'!$A$4:$F$4,0))*INDEX('Mapping cadres'!$B$1:$Z$616,MATCH($B616, 'Mapping cadres'!$B$1:$B$616,0), MATCH(V$32,'Mapping cadres'!$B$1:$Z$1,0))</f>
        <v>0</v>
      </c>
      <c r="W616" s="226">
        <f>INDEX('Uganda workforce data - raw'!$A$4:$F$619,MATCH($B616, 'Uganda workforce data - raw'!$B$4:$B$619,0), MATCH("Filled Male",'Uganda workforce data - raw'!$A$4:$F$4,0))*INDEX('Mapping cadres'!$B$1:$Z$616,MATCH($B616, 'Mapping cadres'!$B$1:$B$616,0), MATCH(W$32,'Mapping cadres'!$B$1:$Z$1,0))</f>
        <v>0</v>
      </c>
      <c r="X616" s="226">
        <f>INDEX('Uganda workforce data - raw'!$A$4:$F$619,MATCH($B616, 'Uganda workforce data - raw'!$B$4:$B$619,0), MATCH("Filled Male",'Uganda workforce data - raw'!$A$4:$F$4,0))*INDEX('Mapping cadres'!$B$1:$Z$616,MATCH($B616, 'Mapping cadres'!$B$1:$B$616,0), MATCH(X$32,'Mapping cadres'!$B$1:$Z$1,0))</f>
        <v>0</v>
      </c>
      <c r="Y616" s="226">
        <f>INDEX('Uganda workforce data - raw'!$A$4:$F$619,MATCH($B616, 'Uganda workforce data - raw'!$B$4:$B$619,0), MATCH("Filled Male",'Uganda workforce data - raw'!$A$4:$F$4,0))*INDEX('Mapping cadres'!$B$1:$Z$616,MATCH($B616, 'Mapping cadres'!$B$1:$B$616,0), MATCH(Y$32,'Mapping cadres'!$B$1:$Z$1,0))</f>
        <v>0</v>
      </c>
      <c r="Z616" s="226">
        <f>INDEX('Uganda workforce data - raw'!$A$4:$F$619,MATCH($B616, 'Uganda workforce data - raw'!$B$4:$B$619,0), MATCH("Filled Male",'Uganda workforce data - raw'!$A$4:$F$4,0))*INDEX('Mapping cadres'!$B$1:$Z$616,MATCH($B616, 'Mapping cadres'!$B$1:$B$616,0), MATCH(Z$32,'Mapping cadres'!$B$1:$Z$1,0))</f>
        <v>0</v>
      </c>
      <c r="AA616" s="226">
        <f>INDEX('Uganda workforce data - raw'!$A$4:$F$619,MATCH($B616, 'Uganda workforce data - raw'!$B$4:$B$619,0), MATCH("Filled Female",'Uganda workforce data - raw'!$A$4:$F$4,0))*INDEX('Mapping cadres'!$B$1:$Z$616,MATCH($B616, 'Mapping cadres'!$B$1:$B$616,0), MATCH(AA$32,'Mapping cadres'!$B$1:$Z$1,0))</f>
        <v>0</v>
      </c>
      <c r="AB616" s="226">
        <f>INDEX('Uganda workforce data - raw'!$A$4:$F$619,MATCH($B616, 'Uganda workforce data - raw'!$B$4:$B$619,0), MATCH("Filled Female",'Uganda workforce data - raw'!$A$4:$F$4,0))*INDEX('Mapping cadres'!$B$1:$Z$616,MATCH($B616, 'Mapping cadres'!$B$1:$B$616,0), MATCH(AB$32,'Mapping cadres'!$B$1:$Z$1,0))</f>
        <v>0</v>
      </c>
      <c r="AC616" s="226">
        <f>INDEX('Uganda workforce data - raw'!$A$4:$F$619,MATCH($B616, 'Uganda workforce data - raw'!$B$4:$B$619,0), MATCH("Filled Female",'Uganda workforce data - raw'!$A$4:$F$4,0))*INDEX('Mapping cadres'!$B$1:$Z$616,MATCH($B616, 'Mapping cadres'!$B$1:$B$616,0), MATCH(AC$32,'Mapping cadres'!$B$1:$Z$1,0))</f>
        <v>0</v>
      </c>
      <c r="AD616" s="226">
        <f>INDEX('Uganda workforce data - raw'!$A$4:$F$619,MATCH($B616, 'Uganda workforce data - raw'!$B$4:$B$619,0), MATCH("Filled Female",'Uganda workforce data - raw'!$A$4:$F$4,0))*INDEX('Mapping cadres'!$B$1:$Z$616,MATCH($B616, 'Mapping cadres'!$B$1:$B$616,0), MATCH(AD$32,'Mapping cadres'!$B$1:$Z$1,0))</f>
        <v>0</v>
      </c>
      <c r="AE616" s="226">
        <f>INDEX('Uganda workforce data - raw'!$A$4:$F$619,MATCH($B616, 'Uganda workforce data - raw'!$B$4:$B$619,0), MATCH("Filled Female",'Uganda workforce data - raw'!$A$4:$F$4,0))*INDEX('Mapping cadres'!$B$1:$Z$616,MATCH($B616, 'Mapping cadres'!$B$1:$B$616,0), MATCH(AE$32,'Mapping cadres'!$B$1:$Z$1,0))</f>
        <v>0</v>
      </c>
      <c r="AF616" s="226">
        <f>INDEX('Uganda workforce data - raw'!$A$4:$F$619,MATCH($B616, 'Uganda workforce data - raw'!$B$4:$B$619,0), MATCH("Filled Female",'Uganda workforce data - raw'!$A$4:$F$4,0))*INDEX('Mapping cadres'!$B$1:$Z$616,MATCH($B616, 'Mapping cadres'!$B$1:$B$616,0), MATCH(AF$32,'Mapping cadres'!$B$1:$Z$1,0))</f>
        <v>0</v>
      </c>
      <c r="AG616" s="226">
        <f>INDEX('Uganda workforce data - raw'!$A$4:$F$619,MATCH($B616, 'Uganda workforce data - raw'!$B$4:$B$619,0), MATCH("Filled Female",'Uganda workforce data - raw'!$A$4:$F$4,0))*INDEX('Mapping cadres'!$B$1:$Z$616,MATCH($B616, 'Mapping cadres'!$B$1:$B$616,0), MATCH(AG$32,'Mapping cadres'!$B$1:$Z$1,0))</f>
        <v>0</v>
      </c>
      <c r="AH616" s="226">
        <f>INDEX('Uganda workforce data - raw'!$A$4:$F$619,MATCH($B616, 'Uganda workforce data - raw'!$B$4:$B$619,0), MATCH("Filled Female",'Uganda workforce data - raw'!$A$4:$F$4,0))*INDEX('Mapping cadres'!$B$1:$Z$616,MATCH($B616, 'Mapping cadres'!$B$1:$B$616,0), MATCH(AH$32,'Mapping cadres'!$B$1:$Z$1,0))</f>
        <v>0</v>
      </c>
      <c r="AI616" s="226">
        <f>INDEX('Uganda workforce data - raw'!$A$4:$F$619,MATCH($B616, 'Uganda workforce data - raw'!$B$4:$B$619,0), MATCH("Filled Female",'Uganda workforce data - raw'!$A$4:$F$4,0))*INDEX('Mapping cadres'!$B$1:$Z$616,MATCH($B616, 'Mapping cadres'!$B$1:$B$616,0), MATCH(AI$32,'Mapping cadres'!$B$1:$Z$1,0))</f>
        <v>0</v>
      </c>
      <c r="AJ616" s="226">
        <f>INDEX('Uganda workforce data - raw'!$A$4:$F$619,MATCH($B616, 'Uganda workforce data - raw'!$B$4:$B$619,0), MATCH("Filled Female",'Uganda workforce data - raw'!$A$4:$F$4,0))*INDEX('Mapping cadres'!$B$1:$Z$616,MATCH($B616, 'Mapping cadres'!$B$1:$B$616,0), MATCH(AJ$32,'Mapping cadres'!$B$1:$Z$1,0))</f>
        <v>0</v>
      </c>
      <c r="AK616" s="226">
        <f>INDEX('Uganda workforce data - raw'!$A$4:$F$619,MATCH($B616, 'Uganda workforce data - raw'!$B$4:$B$619,0), MATCH("Filled Female",'Uganda workforce data - raw'!$A$4:$F$4,0))*INDEX('Mapping cadres'!$B$1:$Z$616,MATCH($B616, 'Mapping cadres'!$B$1:$B$616,0), MATCH(AK$32,'Mapping cadres'!$B$1:$Z$1,0))</f>
        <v>0</v>
      </c>
      <c r="AL616" s="226">
        <f>INDEX('Uganda workforce data - raw'!$A$4:$F$619,MATCH($B616, 'Uganda workforce data - raw'!$B$4:$B$619,0), MATCH("Filled Female",'Uganda workforce data - raw'!$A$4:$F$4,0))*INDEX('Mapping cadres'!$B$1:$Z$616,MATCH($B616, 'Mapping cadres'!$B$1:$B$616,0), MATCH(AL$32,'Mapping cadres'!$B$1:$Z$1,0))</f>
        <v>0</v>
      </c>
      <c r="AM616" s="226">
        <f>INDEX('Uganda workforce data - raw'!$A$4:$F$619,MATCH($B616, 'Uganda workforce data - raw'!$B$4:$B$619,0), MATCH("Filled Female",'Uganda workforce data - raw'!$A$4:$F$4,0))*INDEX('Mapping cadres'!$B$1:$Z$616,MATCH($B616, 'Mapping cadres'!$B$1:$B$616,0), MATCH(AM$32,'Mapping cadres'!$B$1:$Z$1,0))</f>
        <v>0</v>
      </c>
      <c r="AN616" s="226">
        <f>INDEX('Uganda workforce data - raw'!$A$4:$F$619,MATCH($B616, 'Uganda workforce data - raw'!$B$4:$B$619,0), MATCH("Filled Female",'Uganda workforce data - raw'!$A$4:$F$4,0))*INDEX('Mapping cadres'!$B$1:$Z$616,MATCH($B616, 'Mapping cadres'!$B$1:$B$616,0), MATCH(AN$32,'Mapping cadres'!$B$1:$Z$1,0))</f>
        <v>8</v>
      </c>
      <c r="AO616" s="226">
        <f>INDEX('Uganda workforce data - raw'!$A$4:$F$619,MATCH($B616, 'Uganda workforce data - raw'!$B$4:$B$619,0), MATCH("Filled Female",'Uganda workforce data - raw'!$A$4:$F$4,0))*INDEX('Mapping cadres'!$B$1:$Z$616,MATCH($B616, 'Mapping cadres'!$B$1:$B$616,0), MATCH(AO$32,'Mapping cadres'!$B$1:$Z$1,0))</f>
        <v>0</v>
      </c>
      <c r="AP616" s="226">
        <f>INDEX('Uganda workforce data - raw'!$A$4:$F$619,MATCH($B616, 'Uganda workforce data - raw'!$B$4:$B$619,0), MATCH("Filled Female",'Uganda workforce data - raw'!$A$4:$F$4,0))*INDEX('Mapping cadres'!$B$1:$Z$616,MATCH($B616, 'Mapping cadres'!$B$1:$B$616,0), MATCH(AP$32,'Mapping cadres'!$B$1:$Z$1,0))</f>
        <v>0</v>
      </c>
      <c r="AQ616" s="226">
        <f>INDEX('Uganda workforce data - raw'!$A$4:$F$619,MATCH($B616, 'Uganda workforce data - raw'!$B$4:$B$619,0), MATCH("Filled Female",'Uganda workforce data - raw'!$A$4:$F$4,0))*INDEX('Mapping cadres'!$B$1:$Z$616,MATCH($B616, 'Mapping cadres'!$B$1:$B$616,0), MATCH(AQ$32,'Mapping cadres'!$B$1:$Z$1,0))</f>
        <v>0</v>
      </c>
      <c r="AR616" s="226">
        <f>INDEX('Uganda workforce data - raw'!$A$4:$F$619,MATCH($B616, 'Uganda workforce data - raw'!$B$4:$B$619,0), MATCH("Filled Female",'Uganda workforce data - raw'!$A$4:$F$4,0))*INDEX('Mapping cadres'!$B$1:$Z$616,MATCH($B616, 'Mapping cadres'!$B$1:$B$616,0), MATCH(AR$32,'Mapping cadres'!$B$1:$Z$1,0))</f>
        <v>0</v>
      </c>
      <c r="AS616" s="226">
        <f>INDEX('Uganda workforce data - raw'!$A$4:$F$619,MATCH($B616, 'Uganda workforce data - raw'!$B$4:$B$619,0), MATCH("Filled Female",'Uganda workforce data - raw'!$A$4:$F$4,0))*INDEX('Mapping cadres'!$B$1:$Z$616,MATCH($B616, 'Mapping cadres'!$B$1:$B$616,0), MATCH(AS$32,'Mapping cadres'!$B$1:$Z$1,0))</f>
        <v>0</v>
      </c>
      <c r="AT616" s="226">
        <f>INDEX('Uganda workforce data - raw'!$A$4:$F$619,MATCH($B616, 'Uganda workforce data - raw'!$B$4:$B$619,0), MATCH("Filled Female",'Uganda workforce data - raw'!$A$4:$F$4,0))*INDEX('Mapping cadres'!$B$1:$Z$616,MATCH($B616, 'Mapping cadres'!$B$1:$B$616,0), MATCH(AT$32,'Mapping cadres'!$B$1:$Z$1,0))</f>
        <v>0</v>
      </c>
      <c r="AU616" s="226">
        <f>INDEX('Uganda workforce data - raw'!$A$4:$F$619,MATCH($B616, 'Uganda workforce data - raw'!$B$4:$B$619,0), MATCH("Filled Female",'Uganda workforce data - raw'!$A$4:$F$4,0))*INDEX('Mapping cadres'!$B$1:$Z$616,MATCH($B616, 'Mapping cadres'!$B$1:$B$616,0), MATCH(AU$32,'Mapping cadres'!$B$1:$Z$1,0))</f>
        <v>0</v>
      </c>
      <c r="AV616" s="226">
        <f>INDEX('Uganda workforce data - raw'!$A$4:$F$619,MATCH($B616, 'Uganda workforce data - raw'!$B$4:$B$619,0), MATCH("Filled Female",'Uganda workforce data - raw'!$A$4:$F$4,0))*INDEX('Mapping cadres'!$B$1:$Z$616,MATCH($B616, 'Mapping cadres'!$B$1:$B$616,0), MATCH(AV$32,'Mapping cadres'!$B$1:$Z$1,0))</f>
        <v>0</v>
      </c>
      <c r="AW616" s="226">
        <f>INDEX('Uganda workforce data - raw'!$A$4:$F$619,MATCH($B616, 'Uganda workforce data - raw'!$B$4:$B$619,0), MATCH("Filled Female",'Uganda workforce data - raw'!$A$4:$F$4,0))*INDEX('Mapping cadres'!$B$1:$Z$616,MATCH($B616, 'Mapping cadres'!$B$1:$B$616,0), MATCH(AW$32,'Mapping cadres'!$B$1:$Z$1,0))</f>
        <v>0</v>
      </c>
      <c r="AX616" s="226">
        <f>INDEX('Uganda workforce data - raw'!$A$4:$F$619,MATCH($B616, 'Uganda workforce data - raw'!$B$4:$B$619,0), MATCH("Filled Female",'Uganda workforce data - raw'!$A$4:$F$4,0))*INDEX('Mapping cadres'!$B$1:$Z$616,MATCH($B616, 'Mapping cadres'!$B$1:$B$616,0), MATCH(AX$32,'Mapping cadres'!$B$1:$Z$1,0))</f>
        <v>0</v>
      </c>
      <c r="AY616" s="226">
        <f t="shared" si="221"/>
        <v>0</v>
      </c>
      <c r="AZ616" s="226">
        <f t="shared" si="222"/>
        <v>0</v>
      </c>
      <c r="BA616" s="226">
        <f t="shared" si="223"/>
        <v>0</v>
      </c>
      <c r="BB616" s="226">
        <f t="shared" si="224"/>
        <v>0</v>
      </c>
      <c r="BC616" s="226">
        <f t="shared" si="225"/>
        <v>0</v>
      </c>
      <c r="BD616" s="226">
        <f t="shared" si="226"/>
        <v>0</v>
      </c>
      <c r="BE616" s="226">
        <f t="shared" si="227"/>
        <v>0</v>
      </c>
      <c r="BF616" s="226">
        <f t="shared" si="228"/>
        <v>0</v>
      </c>
      <c r="BG616" s="226">
        <f t="shared" si="229"/>
        <v>0</v>
      </c>
      <c r="BH616" s="226">
        <f t="shared" si="230"/>
        <v>0</v>
      </c>
      <c r="BI616" s="226">
        <f t="shared" si="231"/>
        <v>0</v>
      </c>
      <c r="BJ616" s="226">
        <f t="shared" si="232"/>
        <v>0</v>
      </c>
      <c r="BK616" s="226">
        <f t="shared" si="233"/>
        <v>0</v>
      </c>
      <c r="BL616" s="226">
        <f t="shared" si="234"/>
        <v>19</v>
      </c>
      <c r="BM616" s="226">
        <f t="shared" si="235"/>
        <v>0</v>
      </c>
      <c r="BN616" s="226">
        <f t="shared" si="236"/>
        <v>0</v>
      </c>
      <c r="BO616" s="226">
        <f t="shared" si="237"/>
        <v>0</v>
      </c>
      <c r="BP616" s="226">
        <f t="shared" si="238"/>
        <v>0</v>
      </c>
      <c r="BQ616" s="226">
        <f t="shared" si="239"/>
        <v>0</v>
      </c>
      <c r="BR616" s="226">
        <f t="shared" si="240"/>
        <v>0</v>
      </c>
      <c r="BS616" s="226">
        <f t="shared" si="241"/>
        <v>0</v>
      </c>
      <c r="BT616" s="226">
        <f t="shared" si="242"/>
        <v>0</v>
      </c>
      <c r="BU616" s="226">
        <f t="shared" si="243"/>
        <v>0</v>
      </c>
      <c r="BV616" s="226">
        <f t="shared" si="244"/>
        <v>0</v>
      </c>
    </row>
    <row r="617" spans="1:74">
      <c r="A617" s="226">
        <v>585</v>
      </c>
      <c r="B617" s="226" t="s">
        <v>1881</v>
      </c>
      <c r="C617" s="226">
        <f>INDEX('Uganda workforce data - raw'!$A$4:$F$619,MATCH($B617, 'Uganda workforce data - raw'!$B$4:$B$619,0), MATCH("Filled Male",'Uganda workforce data - raw'!$A$4:$F$4,0))*INDEX('Mapping cadres'!$B$1:$Z$616,MATCH($B617, 'Mapping cadres'!$B$1:$B$616,0), MATCH(C$32,'Mapping cadres'!$B$1:$Z$1,0))</f>
        <v>0</v>
      </c>
      <c r="D617" s="226">
        <f>INDEX('Uganda workforce data - raw'!$A$4:$F$619,MATCH($B617, 'Uganda workforce data - raw'!$B$4:$B$619,0), MATCH("Filled Male",'Uganda workforce data - raw'!$A$4:$F$4,0))*INDEX('Mapping cadres'!$B$1:$Z$616,MATCH($B617, 'Mapping cadres'!$B$1:$B$616,0), MATCH(D$32,'Mapping cadres'!$B$1:$Z$1,0))</f>
        <v>0</v>
      </c>
      <c r="E617" s="226">
        <f>INDEX('Uganda workforce data - raw'!$A$4:$F$619,MATCH($B617, 'Uganda workforce data - raw'!$B$4:$B$619,0), MATCH("Filled Male",'Uganda workforce data - raw'!$A$4:$F$4,0))*INDEX('Mapping cadres'!$B$1:$Z$616,MATCH($B617, 'Mapping cadres'!$B$1:$B$616,0), MATCH(E$32,'Mapping cadres'!$B$1:$Z$1,0))</f>
        <v>0</v>
      </c>
      <c r="F617" s="226">
        <f>INDEX('Uganda workforce data - raw'!$A$4:$F$619,MATCH($B617, 'Uganda workforce data - raw'!$B$4:$B$619,0), MATCH("Filled Male",'Uganda workforce data - raw'!$A$4:$F$4,0))*INDEX('Mapping cadres'!$B$1:$Z$616,MATCH($B617, 'Mapping cadres'!$B$1:$B$616,0), MATCH(F$32,'Mapping cadres'!$B$1:$Z$1,0))</f>
        <v>0</v>
      </c>
      <c r="G617" s="226">
        <f>INDEX('Uganda workforce data - raw'!$A$4:$F$619,MATCH($B617, 'Uganda workforce data - raw'!$B$4:$B$619,0), MATCH("Filled Male",'Uganda workforce data - raw'!$A$4:$F$4,0))*INDEX('Mapping cadres'!$B$1:$Z$616,MATCH($B617, 'Mapping cadres'!$B$1:$B$616,0), MATCH(G$32,'Mapping cadres'!$B$1:$Z$1,0))</f>
        <v>0</v>
      </c>
      <c r="H617" s="226">
        <f>INDEX('Uganda workforce data - raw'!$A$4:$F$619,MATCH($B617, 'Uganda workforce data - raw'!$B$4:$B$619,0), MATCH("Filled Male",'Uganda workforce data - raw'!$A$4:$F$4,0))*INDEX('Mapping cadres'!$B$1:$Z$616,MATCH($B617, 'Mapping cadres'!$B$1:$B$616,0), MATCH(H$32,'Mapping cadres'!$B$1:$Z$1,0))</f>
        <v>0</v>
      </c>
      <c r="I617" s="226">
        <f>INDEX('Uganda workforce data - raw'!$A$4:$F$619,MATCH($B617, 'Uganda workforce data - raw'!$B$4:$B$619,0), MATCH("Filled Male",'Uganda workforce data - raw'!$A$4:$F$4,0))*INDEX('Mapping cadres'!$B$1:$Z$616,MATCH($B617, 'Mapping cadres'!$B$1:$B$616,0), MATCH(I$32,'Mapping cadres'!$B$1:$Z$1,0))</f>
        <v>0</v>
      </c>
      <c r="J617" s="226">
        <f>INDEX('Uganda workforce data - raw'!$A$4:$F$619,MATCH($B617, 'Uganda workforce data - raw'!$B$4:$B$619,0), MATCH("Filled Male",'Uganda workforce data - raw'!$A$4:$F$4,0))*INDEX('Mapping cadres'!$B$1:$Z$616,MATCH($B617, 'Mapping cadres'!$B$1:$B$616,0), MATCH(J$32,'Mapping cadres'!$B$1:$Z$1,0))</f>
        <v>0</v>
      </c>
      <c r="K617" s="226">
        <f>INDEX('Uganda workforce data - raw'!$A$4:$F$619,MATCH($B617, 'Uganda workforce data - raw'!$B$4:$B$619,0), MATCH("Filled Male",'Uganda workforce data - raw'!$A$4:$F$4,0))*INDEX('Mapping cadres'!$B$1:$Z$616,MATCH($B617, 'Mapping cadres'!$B$1:$B$616,0), MATCH(K$32,'Mapping cadres'!$B$1:$Z$1,0))</f>
        <v>0</v>
      </c>
      <c r="L617" s="226">
        <f>INDEX('Uganda workforce data - raw'!$A$4:$F$619,MATCH($B617, 'Uganda workforce data - raw'!$B$4:$B$619,0), MATCH("Filled Male",'Uganda workforce data - raw'!$A$4:$F$4,0))*INDEX('Mapping cadres'!$B$1:$Z$616,MATCH($B617, 'Mapping cadres'!$B$1:$B$616,0), MATCH(L$32,'Mapping cadres'!$B$1:$Z$1,0))</f>
        <v>0</v>
      </c>
      <c r="M617" s="226">
        <f>INDEX('Uganda workforce data - raw'!$A$4:$F$619,MATCH($B617, 'Uganda workforce data - raw'!$B$4:$B$619,0), MATCH("Filled Male",'Uganda workforce data - raw'!$A$4:$F$4,0))*INDEX('Mapping cadres'!$B$1:$Z$616,MATCH($B617, 'Mapping cadres'!$B$1:$B$616,0), MATCH(M$32,'Mapping cadres'!$B$1:$Z$1,0))</f>
        <v>0</v>
      </c>
      <c r="N617" s="226">
        <f>INDEX('Uganda workforce data - raw'!$A$4:$F$619,MATCH($B617, 'Uganda workforce data - raw'!$B$4:$B$619,0), MATCH("Filled Male",'Uganda workforce data - raw'!$A$4:$F$4,0))*INDEX('Mapping cadres'!$B$1:$Z$616,MATCH($B617, 'Mapping cadres'!$B$1:$B$616,0), MATCH(N$32,'Mapping cadres'!$B$1:$Z$1,0))</f>
        <v>0</v>
      </c>
      <c r="O617" s="226">
        <f>INDEX('Uganda workforce data - raw'!$A$4:$F$619,MATCH($B617, 'Uganda workforce data - raw'!$B$4:$B$619,0), MATCH("Filled Male",'Uganda workforce data - raw'!$A$4:$F$4,0))*INDEX('Mapping cadres'!$B$1:$Z$616,MATCH($B617, 'Mapping cadres'!$B$1:$B$616,0), MATCH(O$32,'Mapping cadres'!$B$1:$Z$1,0))</f>
        <v>0</v>
      </c>
      <c r="P617" s="226">
        <f>INDEX('Uganda workforce data - raw'!$A$4:$F$619,MATCH($B617, 'Uganda workforce data - raw'!$B$4:$B$619,0), MATCH("Filled Male",'Uganda workforce data - raw'!$A$4:$F$4,0))*INDEX('Mapping cadres'!$B$1:$Z$616,MATCH($B617, 'Mapping cadres'!$B$1:$B$616,0), MATCH(P$32,'Mapping cadres'!$B$1:$Z$1,0))</f>
        <v>0</v>
      </c>
      <c r="Q617" s="226">
        <f>INDEX('Uganda workforce data - raw'!$A$4:$F$619,MATCH($B617, 'Uganda workforce data - raw'!$B$4:$B$619,0), MATCH("Filled Male",'Uganda workforce data - raw'!$A$4:$F$4,0))*INDEX('Mapping cadres'!$B$1:$Z$616,MATCH($B617, 'Mapping cadres'!$B$1:$B$616,0), MATCH(Q$32,'Mapping cadres'!$B$1:$Z$1,0))</f>
        <v>0</v>
      </c>
      <c r="R617" s="226">
        <f>INDEX('Uganda workforce data - raw'!$A$4:$F$619,MATCH($B617, 'Uganda workforce data - raw'!$B$4:$B$619,0), MATCH("Filled Male",'Uganda workforce data - raw'!$A$4:$F$4,0))*INDEX('Mapping cadres'!$B$1:$Z$616,MATCH($B617, 'Mapping cadres'!$B$1:$B$616,0), MATCH(R$32,'Mapping cadres'!$B$1:$Z$1,0))</f>
        <v>0</v>
      </c>
      <c r="S617" s="226">
        <f>INDEX('Uganda workforce data - raw'!$A$4:$F$619,MATCH($B617, 'Uganda workforce data - raw'!$B$4:$B$619,0), MATCH("Filled Male",'Uganda workforce data - raw'!$A$4:$F$4,0))*INDEX('Mapping cadres'!$B$1:$Z$616,MATCH($B617, 'Mapping cadres'!$B$1:$B$616,0), MATCH(S$32,'Mapping cadres'!$B$1:$Z$1,0))</f>
        <v>0</v>
      </c>
      <c r="T617" s="226">
        <f>INDEX('Uganda workforce data - raw'!$A$4:$F$619,MATCH($B617, 'Uganda workforce data - raw'!$B$4:$B$619,0), MATCH("Filled Male",'Uganda workforce data - raw'!$A$4:$F$4,0))*INDEX('Mapping cadres'!$B$1:$Z$616,MATCH($B617, 'Mapping cadres'!$B$1:$B$616,0), MATCH(T$32,'Mapping cadres'!$B$1:$Z$1,0))</f>
        <v>0</v>
      </c>
      <c r="U617" s="226">
        <f>INDEX('Uganda workforce data - raw'!$A$4:$F$619,MATCH($B617, 'Uganda workforce data - raw'!$B$4:$B$619,0), MATCH("Filled Male",'Uganda workforce data - raw'!$A$4:$F$4,0))*INDEX('Mapping cadres'!$B$1:$Z$616,MATCH($B617, 'Mapping cadres'!$B$1:$B$616,0), MATCH(U$32,'Mapping cadres'!$B$1:$Z$1,0))</f>
        <v>59</v>
      </c>
      <c r="V617" s="226">
        <f>INDEX('Uganda workforce data - raw'!$A$4:$F$619,MATCH($B617, 'Uganda workforce data - raw'!$B$4:$B$619,0), MATCH("Filled Male",'Uganda workforce data - raw'!$A$4:$F$4,0))*INDEX('Mapping cadres'!$B$1:$Z$616,MATCH($B617, 'Mapping cadres'!$B$1:$B$616,0), MATCH(V$32,'Mapping cadres'!$B$1:$Z$1,0))</f>
        <v>0</v>
      </c>
      <c r="W617" s="226">
        <f>INDEX('Uganda workforce data - raw'!$A$4:$F$619,MATCH($B617, 'Uganda workforce data - raw'!$B$4:$B$619,0), MATCH("Filled Male",'Uganda workforce data - raw'!$A$4:$F$4,0))*INDEX('Mapping cadres'!$B$1:$Z$616,MATCH($B617, 'Mapping cadres'!$B$1:$B$616,0), MATCH(W$32,'Mapping cadres'!$B$1:$Z$1,0))</f>
        <v>0</v>
      </c>
      <c r="X617" s="226">
        <f>INDEX('Uganda workforce data - raw'!$A$4:$F$619,MATCH($B617, 'Uganda workforce data - raw'!$B$4:$B$619,0), MATCH("Filled Male",'Uganda workforce data - raw'!$A$4:$F$4,0))*INDEX('Mapping cadres'!$B$1:$Z$616,MATCH($B617, 'Mapping cadres'!$B$1:$B$616,0), MATCH(X$32,'Mapping cadres'!$B$1:$Z$1,0))</f>
        <v>0</v>
      </c>
      <c r="Y617" s="226">
        <f>INDEX('Uganda workforce data - raw'!$A$4:$F$619,MATCH($B617, 'Uganda workforce data - raw'!$B$4:$B$619,0), MATCH("Filled Male",'Uganda workforce data - raw'!$A$4:$F$4,0))*INDEX('Mapping cadres'!$B$1:$Z$616,MATCH($B617, 'Mapping cadres'!$B$1:$B$616,0), MATCH(Y$32,'Mapping cadres'!$B$1:$Z$1,0))</f>
        <v>0</v>
      </c>
      <c r="Z617" s="226">
        <f>INDEX('Uganda workforce data - raw'!$A$4:$F$619,MATCH($B617, 'Uganda workforce data - raw'!$B$4:$B$619,0), MATCH("Filled Male",'Uganda workforce data - raw'!$A$4:$F$4,0))*INDEX('Mapping cadres'!$B$1:$Z$616,MATCH($B617, 'Mapping cadres'!$B$1:$B$616,0), MATCH(Z$32,'Mapping cadres'!$B$1:$Z$1,0))</f>
        <v>0</v>
      </c>
      <c r="AA617" s="226">
        <f>INDEX('Uganda workforce data - raw'!$A$4:$F$619,MATCH($B617, 'Uganda workforce data - raw'!$B$4:$B$619,0), MATCH("Filled Female",'Uganda workforce data - raw'!$A$4:$F$4,0))*INDEX('Mapping cadres'!$B$1:$Z$616,MATCH($B617, 'Mapping cadres'!$B$1:$B$616,0), MATCH(AA$32,'Mapping cadres'!$B$1:$Z$1,0))</f>
        <v>0</v>
      </c>
      <c r="AB617" s="226">
        <f>INDEX('Uganda workforce data - raw'!$A$4:$F$619,MATCH($B617, 'Uganda workforce data - raw'!$B$4:$B$619,0), MATCH("Filled Female",'Uganda workforce data - raw'!$A$4:$F$4,0))*INDEX('Mapping cadres'!$B$1:$Z$616,MATCH($B617, 'Mapping cadres'!$B$1:$B$616,0), MATCH(AB$32,'Mapping cadres'!$B$1:$Z$1,0))</f>
        <v>0</v>
      </c>
      <c r="AC617" s="226">
        <f>INDEX('Uganda workforce data - raw'!$A$4:$F$619,MATCH($B617, 'Uganda workforce data - raw'!$B$4:$B$619,0), MATCH("Filled Female",'Uganda workforce data - raw'!$A$4:$F$4,0))*INDEX('Mapping cadres'!$B$1:$Z$616,MATCH($B617, 'Mapping cadres'!$B$1:$B$616,0), MATCH(AC$32,'Mapping cadres'!$B$1:$Z$1,0))</f>
        <v>0</v>
      </c>
      <c r="AD617" s="226">
        <f>INDEX('Uganda workforce data - raw'!$A$4:$F$619,MATCH($B617, 'Uganda workforce data - raw'!$B$4:$B$619,0), MATCH("Filled Female",'Uganda workforce data - raw'!$A$4:$F$4,0))*INDEX('Mapping cadres'!$B$1:$Z$616,MATCH($B617, 'Mapping cadres'!$B$1:$B$616,0), MATCH(AD$32,'Mapping cadres'!$B$1:$Z$1,0))</f>
        <v>0</v>
      </c>
      <c r="AE617" s="226">
        <f>INDEX('Uganda workforce data - raw'!$A$4:$F$619,MATCH($B617, 'Uganda workforce data - raw'!$B$4:$B$619,0), MATCH("Filled Female",'Uganda workforce data - raw'!$A$4:$F$4,0))*INDEX('Mapping cadres'!$B$1:$Z$616,MATCH($B617, 'Mapping cadres'!$B$1:$B$616,0), MATCH(AE$32,'Mapping cadres'!$B$1:$Z$1,0))</f>
        <v>0</v>
      </c>
      <c r="AF617" s="226">
        <f>INDEX('Uganda workforce data - raw'!$A$4:$F$619,MATCH($B617, 'Uganda workforce data - raw'!$B$4:$B$619,0), MATCH("Filled Female",'Uganda workforce data - raw'!$A$4:$F$4,0))*INDEX('Mapping cadres'!$B$1:$Z$616,MATCH($B617, 'Mapping cadres'!$B$1:$B$616,0), MATCH(AF$32,'Mapping cadres'!$B$1:$Z$1,0))</f>
        <v>0</v>
      </c>
      <c r="AG617" s="226">
        <f>INDEX('Uganda workforce data - raw'!$A$4:$F$619,MATCH($B617, 'Uganda workforce data - raw'!$B$4:$B$619,0), MATCH("Filled Female",'Uganda workforce data - raw'!$A$4:$F$4,0))*INDEX('Mapping cadres'!$B$1:$Z$616,MATCH($B617, 'Mapping cadres'!$B$1:$B$616,0), MATCH(AG$32,'Mapping cadres'!$B$1:$Z$1,0))</f>
        <v>0</v>
      </c>
      <c r="AH617" s="226">
        <f>INDEX('Uganda workforce data - raw'!$A$4:$F$619,MATCH($B617, 'Uganda workforce data - raw'!$B$4:$B$619,0), MATCH("Filled Female",'Uganda workforce data - raw'!$A$4:$F$4,0))*INDEX('Mapping cadres'!$B$1:$Z$616,MATCH($B617, 'Mapping cadres'!$B$1:$B$616,0), MATCH(AH$32,'Mapping cadres'!$B$1:$Z$1,0))</f>
        <v>0</v>
      </c>
      <c r="AI617" s="226">
        <f>INDEX('Uganda workforce data - raw'!$A$4:$F$619,MATCH($B617, 'Uganda workforce data - raw'!$B$4:$B$619,0), MATCH("Filled Female",'Uganda workforce data - raw'!$A$4:$F$4,0))*INDEX('Mapping cadres'!$B$1:$Z$616,MATCH($B617, 'Mapping cadres'!$B$1:$B$616,0), MATCH(AI$32,'Mapping cadres'!$B$1:$Z$1,0))</f>
        <v>0</v>
      </c>
      <c r="AJ617" s="226">
        <f>INDEX('Uganda workforce data - raw'!$A$4:$F$619,MATCH($B617, 'Uganda workforce data - raw'!$B$4:$B$619,0), MATCH("Filled Female",'Uganda workforce data - raw'!$A$4:$F$4,0))*INDEX('Mapping cadres'!$B$1:$Z$616,MATCH($B617, 'Mapping cadres'!$B$1:$B$616,0), MATCH(AJ$32,'Mapping cadres'!$B$1:$Z$1,0))</f>
        <v>0</v>
      </c>
      <c r="AK617" s="226">
        <f>INDEX('Uganda workforce data - raw'!$A$4:$F$619,MATCH($B617, 'Uganda workforce data - raw'!$B$4:$B$619,0), MATCH("Filled Female",'Uganda workforce data - raw'!$A$4:$F$4,0))*INDEX('Mapping cadres'!$B$1:$Z$616,MATCH($B617, 'Mapping cadres'!$B$1:$B$616,0), MATCH(AK$32,'Mapping cadres'!$B$1:$Z$1,0))</f>
        <v>0</v>
      </c>
      <c r="AL617" s="226">
        <f>INDEX('Uganda workforce data - raw'!$A$4:$F$619,MATCH($B617, 'Uganda workforce data - raw'!$B$4:$B$619,0), MATCH("Filled Female",'Uganda workforce data - raw'!$A$4:$F$4,0))*INDEX('Mapping cadres'!$B$1:$Z$616,MATCH($B617, 'Mapping cadres'!$B$1:$B$616,0), MATCH(AL$32,'Mapping cadres'!$B$1:$Z$1,0))</f>
        <v>0</v>
      </c>
      <c r="AM617" s="226">
        <f>INDEX('Uganda workforce data - raw'!$A$4:$F$619,MATCH($B617, 'Uganda workforce data - raw'!$B$4:$B$619,0), MATCH("Filled Female",'Uganda workforce data - raw'!$A$4:$F$4,0))*INDEX('Mapping cadres'!$B$1:$Z$616,MATCH($B617, 'Mapping cadres'!$B$1:$B$616,0), MATCH(AM$32,'Mapping cadres'!$B$1:$Z$1,0))</f>
        <v>0</v>
      </c>
      <c r="AN617" s="226">
        <f>INDEX('Uganda workforce data - raw'!$A$4:$F$619,MATCH($B617, 'Uganda workforce data - raw'!$B$4:$B$619,0), MATCH("Filled Female",'Uganda workforce data - raw'!$A$4:$F$4,0))*INDEX('Mapping cadres'!$B$1:$Z$616,MATCH($B617, 'Mapping cadres'!$B$1:$B$616,0), MATCH(AN$32,'Mapping cadres'!$B$1:$Z$1,0))</f>
        <v>0</v>
      </c>
      <c r="AO617" s="226">
        <f>INDEX('Uganda workforce data - raw'!$A$4:$F$619,MATCH($B617, 'Uganda workforce data - raw'!$B$4:$B$619,0), MATCH("Filled Female",'Uganda workforce data - raw'!$A$4:$F$4,0))*INDEX('Mapping cadres'!$B$1:$Z$616,MATCH($B617, 'Mapping cadres'!$B$1:$B$616,0), MATCH(AO$32,'Mapping cadres'!$B$1:$Z$1,0))</f>
        <v>0</v>
      </c>
      <c r="AP617" s="226">
        <f>INDEX('Uganda workforce data - raw'!$A$4:$F$619,MATCH($B617, 'Uganda workforce data - raw'!$B$4:$B$619,0), MATCH("Filled Female",'Uganda workforce data - raw'!$A$4:$F$4,0))*INDEX('Mapping cadres'!$B$1:$Z$616,MATCH($B617, 'Mapping cadres'!$B$1:$B$616,0), MATCH(AP$32,'Mapping cadres'!$B$1:$Z$1,0))</f>
        <v>0</v>
      </c>
      <c r="AQ617" s="226">
        <f>INDEX('Uganda workforce data - raw'!$A$4:$F$619,MATCH($B617, 'Uganda workforce data - raw'!$B$4:$B$619,0), MATCH("Filled Female",'Uganda workforce data - raw'!$A$4:$F$4,0))*INDEX('Mapping cadres'!$B$1:$Z$616,MATCH($B617, 'Mapping cadres'!$B$1:$B$616,0), MATCH(AQ$32,'Mapping cadres'!$B$1:$Z$1,0))</f>
        <v>0</v>
      </c>
      <c r="AR617" s="226">
        <f>INDEX('Uganda workforce data - raw'!$A$4:$F$619,MATCH($B617, 'Uganda workforce data - raw'!$B$4:$B$619,0), MATCH("Filled Female",'Uganda workforce data - raw'!$A$4:$F$4,0))*INDEX('Mapping cadres'!$B$1:$Z$616,MATCH($B617, 'Mapping cadres'!$B$1:$B$616,0), MATCH(AR$32,'Mapping cadres'!$B$1:$Z$1,0))</f>
        <v>0</v>
      </c>
      <c r="AS617" s="226">
        <f>INDEX('Uganda workforce data - raw'!$A$4:$F$619,MATCH($B617, 'Uganda workforce data - raw'!$B$4:$B$619,0), MATCH("Filled Female",'Uganda workforce data - raw'!$A$4:$F$4,0))*INDEX('Mapping cadres'!$B$1:$Z$616,MATCH($B617, 'Mapping cadres'!$B$1:$B$616,0), MATCH(AS$32,'Mapping cadres'!$B$1:$Z$1,0))</f>
        <v>2</v>
      </c>
      <c r="AT617" s="226">
        <f>INDEX('Uganda workforce data - raw'!$A$4:$F$619,MATCH($B617, 'Uganda workforce data - raw'!$B$4:$B$619,0), MATCH("Filled Female",'Uganda workforce data - raw'!$A$4:$F$4,0))*INDEX('Mapping cadres'!$B$1:$Z$616,MATCH($B617, 'Mapping cadres'!$B$1:$B$616,0), MATCH(AT$32,'Mapping cadres'!$B$1:$Z$1,0))</f>
        <v>0</v>
      </c>
      <c r="AU617" s="226">
        <f>INDEX('Uganda workforce data - raw'!$A$4:$F$619,MATCH($B617, 'Uganda workforce data - raw'!$B$4:$B$619,0), MATCH("Filled Female",'Uganda workforce data - raw'!$A$4:$F$4,0))*INDEX('Mapping cadres'!$B$1:$Z$616,MATCH($B617, 'Mapping cadres'!$B$1:$B$616,0), MATCH(AU$32,'Mapping cadres'!$B$1:$Z$1,0))</f>
        <v>0</v>
      </c>
      <c r="AV617" s="226">
        <f>INDEX('Uganda workforce data - raw'!$A$4:$F$619,MATCH($B617, 'Uganda workforce data - raw'!$B$4:$B$619,0), MATCH("Filled Female",'Uganda workforce data - raw'!$A$4:$F$4,0))*INDEX('Mapping cadres'!$B$1:$Z$616,MATCH($B617, 'Mapping cadres'!$B$1:$B$616,0), MATCH(AV$32,'Mapping cadres'!$B$1:$Z$1,0))</f>
        <v>0</v>
      </c>
      <c r="AW617" s="226">
        <f>INDEX('Uganda workforce data - raw'!$A$4:$F$619,MATCH($B617, 'Uganda workforce data - raw'!$B$4:$B$619,0), MATCH("Filled Female",'Uganda workforce data - raw'!$A$4:$F$4,0))*INDEX('Mapping cadres'!$B$1:$Z$616,MATCH($B617, 'Mapping cadres'!$B$1:$B$616,0), MATCH(AW$32,'Mapping cadres'!$B$1:$Z$1,0))</f>
        <v>0</v>
      </c>
      <c r="AX617" s="226">
        <f>INDEX('Uganda workforce data - raw'!$A$4:$F$619,MATCH($B617, 'Uganda workforce data - raw'!$B$4:$B$619,0), MATCH("Filled Female",'Uganda workforce data - raw'!$A$4:$F$4,0))*INDEX('Mapping cadres'!$B$1:$Z$616,MATCH($B617, 'Mapping cadres'!$B$1:$B$616,0), MATCH(AX$32,'Mapping cadres'!$B$1:$Z$1,0))</f>
        <v>0</v>
      </c>
      <c r="AY617" s="226">
        <f t="shared" si="221"/>
        <v>0</v>
      </c>
      <c r="AZ617" s="226">
        <f t="shared" si="222"/>
        <v>0</v>
      </c>
      <c r="BA617" s="226">
        <f t="shared" si="223"/>
        <v>0</v>
      </c>
      <c r="BB617" s="226">
        <f t="shared" si="224"/>
        <v>0</v>
      </c>
      <c r="BC617" s="226">
        <f t="shared" si="225"/>
        <v>0</v>
      </c>
      <c r="BD617" s="226">
        <f t="shared" si="226"/>
        <v>0</v>
      </c>
      <c r="BE617" s="226">
        <f t="shared" si="227"/>
        <v>0</v>
      </c>
      <c r="BF617" s="226">
        <f t="shared" si="228"/>
        <v>0</v>
      </c>
      <c r="BG617" s="226">
        <f t="shared" si="229"/>
        <v>0</v>
      </c>
      <c r="BH617" s="226">
        <f t="shared" si="230"/>
        <v>0</v>
      </c>
      <c r="BI617" s="226">
        <f t="shared" si="231"/>
        <v>0</v>
      </c>
      <c r="BJ617" s="226">
        <f t="shared" si="232"/>
        <v>0</v>
      </c>
      <c r="BK617" s="226">
        <f t="shared" si="233"/>
        <v>0</v>
      </c>
      <c r="BL617" s="226">
        <f t="shared" si="234"/>
        <v>0</v>
      </c>
      <c r="BM617" s="226">
        <f t="shared" si="235"/>
        <v>0</v>
      </c>
      <c r="BN617" s="226">
        <f t="shared" si="236"/>
        <v>0</v>
      </c>
      <c r="BO617" s="226">
        <f t="shared" si="237"/>
        <v>0</v>
      </c>
      <c r="BP617" s="226">
        <f t="shared" si="238"/>
        <v>0</v>
      </c>
      <c r="BQ617" s="226">
        <f t="shared" si="239"/>
        <v>61</v>
      </c>
      <c r="BR617" s="226">
        <f t="shared" si="240"/>
        <v>0</v>
      </c>
      <c r="BS617" s="226">
        <f t="shared" si="241"/>
        <v>0</v>
      </c>
      <c r="BT617" s="226">
        <f t="shared" si="242"/>
        <v>0</v>
      </c>
      <c r="BU617" s="226">
        <f t="shared" si="243"/>
        <v>0</v>
      </c>
      <c r="BV617" s="226">
        <f t="shared" si="244"/>
        <v>0</v>
      </c>
    </row>
    <row r="618" spans="1:74">
      <c r="A618" s="226">
        <v>586</v>
      </c>
      <c r="B618" s="226" t="s">
        <v>1882</v>
      </c>
      <c r="C618" s="226">
        <f>INDEX('Uganda workforce data - raw'!$A$4:$F$619,MATCH($B618, 'Uganda workforce data - raw'!$B$4:$B$619,0), MATCH("Filled Male",'Uganda workforce data - raw'!$A$4:$F$4,0))*INDEX('Mapping cadres'!$B$1:$Z$616,MATCH($B618, 'Mapping cadres'!$B$1:$B$616,0), MATCH(C$32,'Mapping cadres'!$B$1:$Z$1,0))</f>
        <v>0</v>
      </c>
      <c r="D618" s="226">
        <f>INDEX('Uganda workforce data - raw'!$A$4:$F$619,MATCH($B618, 'Uganda workforce data - raw'!$B$4:$B$619,0), MATCH("Filled Male",'Uganda workforce data - raw'!$A$4:$F$4,0))*INDEX('Mapping cadres'!$B$1:$Z$616,MATCH($B618, 'Mapping cadres'!$B$1:$B$616,0), MATCH(D$32,'Mapping cadres'!$B$1:$Z$1,0))</f>
        <v>0</v>
      </c>
      <c r="E618" s="226">
        <f>INDEX('Uganda workforce data - raw'!$A$4:$F$619,MATCH($B618, 'Uganda workforce data - raw'!$B$4:$B$619,0), MATCH("Filled Male",'Uganda workforce data - raw'!$A$4:$F$4,0))*INDEX('Mapping cadres'!$B$1:$Z$616,MATCH($B618, 'Mapping cadres'!$B$1:$B$616,0), MATCH(E$32,'Mapping cadres'!$B$1:$Z$1,0))</f>
        <v>0</v>
      </c>
      <c r="F618" s="226">
        <f>INDEX('Uganda workforce data - raw'!$A$4:$F$619,MATCH($B618, 'Uganda workforce data - raw'!$B$4:$B$619,0), MATCH("Filled Male",'Uganda workforce data - raw'!$A$4:$F$4,0))*INDEX('Mapping cadres'!$B$1:$Z$616,MATCH($B618, 'Mapping cadres'!$B$1:$B$616,0), MATCH(F$32,'Mapping cadres'!$B$1:$Z$1,0))</f>
        <v>0</v>
      </c>
      <c r="G618" s="226">
        <f>INDEX('Uganda workforce data - raw'!$A$4:$F$619,MATCH($B618, 'Uganda workforce data - raw'!$B$4:$B$619,0), MATCH("Filled Male",'Uganda workforce data - raw'!$A$4:$F$4,0))*INDEX('Mapping cadres'!$B$1:$Z$616,MATCH($B618, 'Mapping cadres'!$B$1:$B$616,0), MATCH(G$32,'Mapping cadres'!$B$1:$Z$1,0))</f>
        <v>0</v>
      </c>
      <c r="H618" s="226">
        <f>INDEX('Uganda workforce data - raw'!$A$4:$F$619,MATCH($B618, 'Uganda workforce data - raw'!$B$4:$B$619,0), MATCH("Filled Male",'Uganda workforce data - raw'!$A$4:$F$4,0))*INDEX('Mapping cadres'!$B$1:$Z$616,MATCH($B618, 'Mapping cadres'!$B$1:$B$616,0), MATCH(H$32,'Mapping cadres'!$B$1:$Z$1,0))</f>
        <v>0</v>
      </c>
      <c r="I618" s="226">
        <f>INDEX('Uganda workforce data - raw'!$A$4:$F$619,MATCH($B618, 'Uganda workforce data - raw'!$B$4:$B$619,0), MATCH("Filled Male",'Uganda workforce data - raw'!$A$4:$F$4,0))*INDEX('Mapping cadres'!$B$1:$Z$616,MATCH($B618, 'Mapping cadres'!$B$1:$B$616,0), MATCH(I$32,'Mapping cadres'!$B$1:$Z$1,0))</f>
        <v>0</v>
      </c>
      <c r="J618" s="226">
        <f>INDEX('Uganda workforce data - raw'!$A$4:$F$619,MATCH($B618, 'Uganda workforce data - raw'!$B$4:$B$619,0), MATCH("Filled Male",'Uganda workforce data - raw'!$A$4:$F$4,0))*INDEX('Mapping cadres'!$B$1:$Z$616,MATCH($B618, 'Mapping cadres'!$B$1:$B$616,0), MATCH(J$32,'Mapping cadres'!$B$1:$Z$1,0))</f>
        <v>0</v>
      </c>
      <c r="K618" s="226">
        <f>INDEX('Uganda workforce data - raw'!$A$4:$F$619,MATCH($B618, 'Uganda workforce data - raw'!$B$4:$B$619,0), MATCH("Filled Male",'Uganda workforce data - raw'!$A$4:$F$4,0))*INDEX('Mapping cadres'!$B$1:$Z$616,MATCH($B618, 'Mapping cadres'!$B$1:$B$616,0), MATCH(K$32,'Mapping cadres'!$B$1:$Z$1,0))</f>
        <v>0</v>
      </c>
      <c r="L618" s="226">
        <f>INDEX('Uganda workforce data - raw'!$A$4:$F$619,MATCH($B618, 'Uganda workforce data - raw'!$B$4:$B$619,0), MATCH("Filled Male",'Uganda workforce data - raw'!$A$4:$F$4,0))*INDEX('Mapping cadres'!$B$1:$Z$616,MATCH($B618, 'Mapping cadres'!$B$1:$B$616,0), MATCH(L$32,'Mapping cadres'!$B$1:$Z$1,0))</f>
        <v>0</v>
      </c>
      <c r="M618" s="226">
        <f>INDEX('Uganda workforce data - raw'!$A$4:$F$619,MATCH($B618, 'Uganda workforce data - raw'!$B$4:$B$619,0), MATCH("Filled Male",'Uganda workforce data - raw'!$A$4:$F$4,0))*INDEX('Mapping cadres'!$B$1:$Z$616,MATCH($B618, 'Mapping cadres'!$B$1:$B$616,0), MATCH(M$32,'Mapping cadres'!$B$1:$Z$1,0))</f>
        <v>0</v>
      </c>
      <c r="N618" s="226">
        <f>INDEX('Uganda workforce data - raw'!$A$4:$F$619,MATCH($B618, 'Uganda workforce data - raw'!$B$4:$B$619,0), MATCH("Filled Male",'Uganda workforce data - raw'!$A$4:$F$4,0))*INDEX('Mapping cadres'!$B$1:$Z$616,MATCH($B618, 'Mapping cadres'!$B$1:$B$616,0), MATCH(N$32,'Mapping cadres'!$B$1:$Z$1,0))</f>
        <v>0</v>
      </c>
      <c r="O618" s="226">
        <f>INDEX('Uganda workforce data - raw'!$A$4:$F$619,MATCH($B618, 'Uganda workforce data - raw'!$B$4:$B$619,0), MATCH("Filled Male",'Uganda workforce data - raw'!$A$4:$F$4,0))*INDEX('Mapping cadres'!$B$1:$Z$616,MATCH($B618, 'Mapping cadres'!$B$1:$B$616,0), MATCH(O$32,'Mapping cadres'!$B$1:$Z$1,0))</f>
        <v>0</v>
      </c>
      <c r="P618" s="226">
        <f>INDEX('Uganda workforce data - raw'!$A$4:$F$619,MATCH($B618, 'Uganda workforce data - raw'!$B$4:$B$619,0), MATCH("Filled Male",'Uganda workforce data - raw'!$A$4:$F$4,0))*INDEX('Mapping cadres'!$B$1:$Z$616,MATCH($B618, 'Mapping cadres'!$B$1:$B$616,0), MATCH(P$32,'Mapping cadres'!$B$1:$Z$1,0))</f>
        <v>0</v>
      </c>
      <c r="Q618" s="226">
        <f>INDEX('Uganda workforce data - raw'!$A$4:$F$619,MATCH($B618, 'Uganda workforce data - raw'!$B$4:$B$619,0), MATCH("Filled Male",'Uganda workforce data - raw'!$A$4:$F$4,0))*INDEX('Mapping cadres'!$B$1:$Z$616,MATCH($B618, 'Mapping cadres'!$B$1:$B$616,0), MATCH(Q$32,'Mapping cadres'!$B$1:$Z$1,0))</f>
        <v>0</v>
      </c>
      <c r="R618" s="226">
        <f>INDEX('Uganda workforce data - raw'!$A$4:$F$619,MATCH($B618, 'Uganda workforce data - raw'!$B$4:$B$619,0), MATCH("Filled Male",'Uganda workforce data - raw'!$A$4:$F$4,0))*INDEX('Mapping cadres'!$B$1:$Z$616,MATCH($B618, 'Mapping cadres'!$B$1:$B$616,0), MATCH(R$32,'Mapping cadres'!$B$1:$Z$1,0))</f>
        <v>0</v>
      </c>
      <c r="S618" s="226">
        <f>INDEX('Uganda workforce data - raw'!$A$4:$F$619,MATCH($B618, 'Uganda workforce data - raw'!$B$4:$B$619,0), MATCH("Filled Male",'Uganda workforce data - raw'!$A$4:$F$4,0))*INDEX('Mapping cadres'!$B$1:$Z$616,MATCH($B618, 'Mapping cadres'!$B$1:$B$616,0), MATCH(S$32,'Mapping cadres'!$B$1:$Z$1,0))</f>
        <v>0</v>
      </c>
      <c r="T618" s="226">
        <f>INDEX('Uganda workforce data - raw'!$A$4:$F$619,MATCH($B618, 'Uganda workforce data - raw'!$B$4:$B$619,0), MATCH("Filled Male",'Uganda workforce data - raw'!$A$4:$F$4,0))*INDEX('Mapping cadres'!$B$1:$Z$616,MATCH($B618, 'Mapping cadres'!$B$1:$B$616,0), MATCH(T$32,'Mapping cadres'!$B$1:$Z$1,0))</f>
        <v>0</v>
      </c>
      <c r="U618" s="226">
        <f>INDEX('Uganda workforce data - raw'!$A$4:$F$619,MATCH($B618, 'Uganda workforce data - raw'!$B$4:$B$619,0), MATCH("Filled Male",'Uganda workforce data - raw'!$A$4:$F$4,0))*INDEX('Mapping cadres'!$B$1:$Z$616,MATCH($B618, 'Mapping cadres'!$B$1:$B$616,0), MATCH(U$32,'Mapping cadres'!$B$1:$Z$1,0))</f>
        <v>8</v>
      </c>
      <c r="V618" s="226">
        <f>INDEX('Uganda workforce data - raw'!$A$4:$F$619,MATCH($B618, 'Uganda workforce data - raw'!$B$4:$B$619,0), MATCH("Filled Male",'Uganda workforce data - raw'!$A$4:$F$4,0))*INDEX('Mapping cadres'!$B$1:$Z$616,MATCH($B618, 'Mapping cadres'!$B$1:$B$616,0), MATCH(V$32,'Mapping cadres'!$B$1:$Z$1,0))</f>
        <v>0</v>
      </c>
      <c r="W618" s="226">
        <f>INDEX('Uganda workforce data - raw'!$A$4:$F$619,MATCH($B618, 'Uganda workforce data - raw'!$B$4:$B$619,0), MATCH("Filled Male",'Uganda workforce data - raw'!$A$4:$F$4,0))*INDEX('Mapping cadres'!$B$1:$Z$616,MATCH($B618, 'Mapping cadres'!$B$1:$B$616,0), MATCH(W$32,'Mapping cadres'!$B$1:$Z$1,0))</f>
        <v>0</v>
      </c>
      <c r="X618" s="226">
        <f>INDEX('Uganda workforce data - raw'!$A$4:$F$619,MATCH($B618, 'Uganda workforce data - raw'!$B$4:$B$619,0), MATCH("Filled Male",'Uganda workforce data - raw'!$A$4:$F$4,0))*INDEX('Mapping cadres'!$B$1:$Z$616,MATCH($B618, 'Mapping cadres'!$B$1:$B$616,0), MATCH(X$32,'Mapping cadres'!$B$1:$Z$1,0))</f>
        <v>0</v>
      </c>
      <c r="Y618" s="226">
        <f>INDEX('Uganda workforce data - raw'!$A$4:$F$619,MATCH($B618, 'Uganda workforce data - raw'!$B$4:$B$619,0), MATCH("Filled Male",'Uganda workforce data - raw'!$A$4:$F$4,0))*INDEX('Mapping cadres'!$B$1:$Z$616,MATCH($B618, 'Mapping cadres'!$B$1:$B$616,0), MATCH(Y$32,'Mapping cadres'!$B$1:$Z$1,0))</f>
        <v>0</v>
      </c>
      <c r="Z618" s="226">
        <f>INDEX('Uganda workforce data - raw'!$A$4:$F$619,MATCH($B618, 'Uganda workforce data - raw'!$B$4:$B$619,0), MATCH("Filled Male",'Uganda workforce data - raw'!$A$4:$F$4,0))*INDEX('Mapping cadres'!$B$1:$Z$616,MATCH($B618, 'Mapping cadres'!$B$1:$B$616,0), MATCH(Z$32,'Mapping cadres'!$B$1:$Z$1,0))</f>
        <v>0</v>
      </c>
      <c r="AA618" s="226">
        <f>INDEX('Uganda workforce data - raw'!$A$4:$F$619,MATCH($B618, 'Uganda workforce data - raw'!$B$4:$B$619,0), MATCH("Filled Female",'Uganda workforce data - raw'!$A$4:$F$4,0))*INDEX('Mapping cadres'!$B$1:$Z$616,MATCH($B618, 'Mapping cadres'!$B$1:$B$616,0), MATCH(AA$32,'Mapping cadres'!$B$1:$Z$1,0))</f>
        <v>0</v>
      </c>
      <c r="AB618" s="226">
        <f>INDEX('Uganda workforce data - raw'!$A$4:$F$619,MATCH($B618, 'Uganda workforce data - raw'!$B$4:$B$619,0), MATCH("Filled Female",'Uganda workforce data - raw'!$A$4:$F$4,0))*INDEX('Mapping cadres'!$B$1:$Z$616,MATCH($B618, 'Mapping cadres'!$B$1:$B$616,0), MATCH(AB$32,'Mapping cadres'!$B$1:$Z$1,0))</f>
        <v>0</v>
      </c>
      <c r="AC618" s="226">
        <f>INDEX('Uganda workforce data - raw'!$A$4:$F$619,MATCH($B618, 'Uganda workforce data - raw'!$B$4:$B$619,0), MATCH("Filled Female",'Uganda workforce data - raw'!$A$4:$F$4,0))*INDEX('Mapping cadres'!$B$1:$Z$616,MATCH($B618, 'Mapping cadres'!$B$1:$B$616,0), MATCH(AC$32,'Mapping cadres'!$B$1:$Z$1,0))</f>
        <v>0</v>
      </c>
      <c r="AD618" s="226">
        <f>INDEX('Uganda workforce data - raw'!$A$4:$F$619,MATCH($B618, 'Uganda workforce data - raw'!$B$4:$B$619,0), MATCH("Filled Female",'Uganda workforce data - raw'!$A$4:$F$4,0))*INDEX('Mapping cadres'!$B$1:$Z$616,MATCH($B618, 'Mapping cadres'!$B$1:$B$616,0), MATCH(AD$32,'Mapping cadres'!$B$1:$Z$1,0))</f>
        <v>0</v>
      </c>
      <c r="AE618" s="226">
        <f>INDEX('Uganda workforce data - raw'!$A$4:$F$619,MATCH($B618, 'Uganda workforce data - raw'!$B$4:$B$619,0), MATCH("Filled Female",'Uganda workforce data - raw'!$A$4:$F$4,0))*INDEX('Mapping cadres'!$B$1:$Z$616,MATCH($B618, 'Mapping cadres'!$B$1:$B$616,0), MATCH(AE$32,'Mapping cadres'!$B$1:$Z$1,0))</f>
        <v>0</v>
      </c>
      <c r="AF618" s="226">
        <f>INDEX('Uganda workforce data - raw'!$A$4:$F$619,MATCH($B618, 'Uganda workforce data - raw'!$B$4:$B$619,0), MATCH("Filled Female",'Uganda workforce data - raw'!$A$4:$F$4,0))*INDEX('Mapping cadres'!$B$1:$Z$616,MATCH($B618, 'Mapping cadres'!$B$1:$B$616,0), MATCH(AF$32,'Mapping cadres'!$B$1:$Z$1,0))</f>
        <v>0</v>
      </c>
      <c r="AG618" s="226">
        <f>INDEX('Uganda workforce data - raw'!$A$4:$F$619,MATCH($B618, 'Uganda workforce data - raw'!$B$4:$B$619,0), MATCH("Filled Female",'Uganda workforce data - raw'!$A$4:$F$4,0))*INDEX('Mapping cadres'!$B$1:$Z$616,MATCH($B618, 'Mapping cadres'!$B$1:$B$616,0), MATCH(AG$32,'Mapping cadres'!$B$1:$Z$1,0))</f>
        <v>0</v>
      </c>
      <c r="AH618" s="226">
        <f>INDEX('Uganda workforce data - raw'!$A$4:$F$619,MATCH($B618, 'Uganda workforce data - raw'!$B$4:$B$619,0), MATCH("Filled Female",'Uganda workforce data - raw'!$A$4:$F$4,0))*INDEX('Mapping cadres'!$B$1:$Z$616,MATCH($B618, 'Mapping cadres'!$B$1:$B$616,0), MATCH(AH$32,'Mapping cadres'!$B$1:$Z$1,0))</f>
        <v>0</v>
      </c>
      <c r="AI618" s="226">
        <f>INDEX('Uganda workforce data - raw'!$A$4:$F$619,MATCH($B618, 'Uganda workforce data - raw'!$B$4:$B$619,0), MATCH("Filled Female",'Uganda workforce data - raw'!$A$4:$F$4,0))*INDEX('Mapping cadres'!$B$1:$Z$616,MATCH($B618, 'Mapping cadres'!$B$1:$B$616,0), MATCH(AI$32,'Mapping cadres'!$B$1:$Z$1,0))</f>
        <v>0</v>
      </c>
      <c r="AJ618" s="226">
        <f>INDEX('Uganda workforce data - raw'!$A$4:$F$619,MATCH($B618, 'Uganda workforce data - raw'!$B$4:$B$619,0), MATCH("Filled Female",'Uganda workforce data - raw'!$A$4:$F$4,0))*INDEX('Mapping cadres'!$B$1:$Z$616,MATCH($B618, 'Mapping cadres'!$B$1:$B$616,0), MATCH(AJ$32,'Mapping cadres'!$B$1:$Z$1,0))</f>
        <v>0</v>
      </c>
      <c r="AK618" s="226">
        <f>INDEX('Uganda workforce data - raw'!$A$4:$F$619,MATCH($B618, 'Uganda workforce data - raw'!$B$4:$B$619,0), MATCH("Filled Female",'Uganda workforce data - raw'!$A$4:$F$4,0))*INDEX('Mapping cadres'!$B$1:$Z$616,MATCH($B618, 'Mapping cadres'!$B$1:$B$616,0), MATCH(AK$32,'Mapping cadres'!$B$1:$Z$1,0))</f>
        <v>0</v>
      </c>
      <c r="AL618" s="226">
        <f>INDEX('Uganda workforce data - raw'!$A$4:$F$619,MATCH($B618, 'Uganda workforce data - raw'!$B$4:$B$619,0), MATCH("Filled Female",'Uganda workforce data - raw'!$A$4:$F$4,0))*INDEX('Mapping cadres'!$B$1:$Z$616,MATCH($B618, 'Mapping cadres'!$B$1:$B$616,0), MATCH(AL$32,'Mapping cadres'!$B$1:$Z$1,0))</f>
        <v>0</v>
      </c>
      <c r="AM618" s="226">
        <f>INDEX('Uganda workforce data - raw'!$A$4:$F$619,MATCH($B618, 'Uganda workforce data - raw'!$B$4:$B$619,0), MATCH("Filled Female",'Uganda workforce data - raw'!$A$4:$F$4,0))*INDEX('Mapping cadres'!$B$1:$Z$616,MATCH($B618, 'Mapping cadres'!$B$1:$B$616,0), MATCH(AM$32,'Mapping cadres'!$B$1:$Z$1,0))</f>
        <v>0</v>
      </c>
      <c r="AN618" s="226">
        <f>INDEX('Uganda workforce data - raw'!$A$4:$F$619,MATCH($B618, 'Uganda workforce data - raw'!$B$4:$B$619,0), MATCH("Filled Female",'Uganda workforce data - raw'!$A$4:$F$4,0))*INDEX('Mapping cadres'!$B$1:$Z$616,MATCH($B618, 'Mapping cadres'!$B$1:$B$616,0), MATCH(AN$32,'Mapping cadres'!$B$1:$Z$1,0))</f>
        <v>0</v>
      </c>
      <c r="AO618" s="226">
        <f>INDEX('Uganda workforce data - raw'!$A$4:$F$619,MATCH($B618, 'Uganda workforce data - raw'!$B$4:$B$619,0), MATCH("Filled Female",'Uganda workforce data - raw'!$A$4:$F$4,0))*INDEX('Mapping cadres'!$B$1:$Z$616,MATCH($B618, 'Mapping cadres'!$B$1:$B$616,0), MATCH(AO$32,'Mapping cadres'!$B$1:$Z$1,0))</f>
        <v>0</v>
      </c>
      <c r="AP618" s="226">
        <f>INDEX('Uganda workforce data - raw'!$A$4:$F$619,MATCH($B618, 'Uganda workforce data - raw'!$B$4:$B$619,0), MATCH("Filled Female",'Uganda workforce data - raw'!$A$4:$F$4,0))*INDEX('Mapping cadres'!$B$1:$Z$616,MATCH($B618, 'Mapping cadres'!$B$1:$B$616,0), MATCH(AP$32,'Mapping cadres'!$B$1:$Z$1,0))</f>
        <v>0</v>
      </c>
      <c r="AQ618" s="226">
        <f>INDEX('Uganda workforce data - raw'!$A$4:$F$619,MATCH($B618, 'Uganda workforce data - raw'!$B$4:$B$619,0), MATCH("Filled Female",'Uganda workforce data - raw'!$A$4:$F$4,0))*INDEX('Mapping cadres'!$B$1:$Z$616,MATCH($B618, 'Mapping cadres'!$B$1:$B$616,0), MATCH(AQ$32,'Mapping cadres'!$B$1:$Z$1,0))</f>
        <v>0</v>
      </c>
      <c r="AR618" s="226">
        <f>INDEX('Uganda workforce data - raw'!$A$4:$F$619,MATCH($B618, 'Uganda workforce data - raw'!$B$4:$B$619,0), MATCH("Filled Female",'Uganda workforce data - raw'!$A$4:$F$4,0))*INDEX('Mapping cadres'!$B$1:$Z$616,MATCH($B618, 'Mapping cadres'!$B$1:$B$616,0), MATCH(AR$32,'Mapping cadres'!$B$1:$Z$1,0))</f>
        <v>0</v>
      </c>
      <c r="AS618" s="226">
        <f>INDEX('Uganda workforce data - raw'!$A$4:$F$619,MATCH($B618, 'Uganda workforce data - raw'!$B$4:$B$619,0), MATCH("Filled Female",'Uganda workforce data - raw'!$A$4:$F$4,0))*INDEX('Mapping cadres'!$B$1:$Z$616,MATCH($B618, 'Mapping cadres'!$B$1:$B$616,0), MATCH(AS$32,'Mapping cadres'!$B$1:$Z$1,0))</f>
        <v>18</v>
      </c>
      <c r="AT618" s="226">
        <f>INDEX('Uganda workforce data - raw'!$A$4:$F$619,MATCH($B618, 'Uganda workforce data - raw'!$B$4:$B$619,0), MATCH("Filled Female",'Uganda workforce data - raw'!$A$4:$F$4,0))*INDEX('Mapping cadres'!$B$1:$Z$616,MATCH($B618, 'Mapping cadres'!$B$1:$B$616,0), MATCH(AT$32,'Mapping cadres'!$B$1:$Z$1,0))</f>
        <v>0</v>
      </c>
      <c r="AU618" s="226">
        <f>INDEX('Uganda workforce data - raw'!$A$4:$F$619,MATCH($B618, 'Uganda workforce data - raw'!$B$4:$B$619,0), MATCH("Filled Female",'Uganda workforce data - raw'!$A$4:$F$4,0))*INDEX('Mapping cadres'!$B$1:$Z$616,MATCH($B618, 'Mapping cadres'!$B$1:$B$616,0), MATCH(AU$32,'Mapping cadres'!$B$1:$Z$1,0))</f>
        <v>0</v>
      </c>
      <c r="AV618" s="226">
        <f>INDEX('Uganda workforce data - raw'!$A$4:$F$619,MATCH($B618, 'Uganda workforce data - raw'!$B$4:$B$619,0), MATCH("Filled Female",'Uganda workforce data - raw'!$A$4:$F$4,0))*INDEX('Mapping cadres'!$B$1:$Z$616,MATCH($B618, 'Mapping cadres'!$B$1:$B$616,0), MATCH(AV$32,'Mapping cadres'!$B$1:$Z$1,0))</f>
        <v>0</v>
      </c>
      <c r="AW618" s="226">
        <f>INDEX('Uganda workforce data - raw'!$A$4:$F$619,MATCH($B618, 'Uganda workforce data - raw'!$B$4:$B$619,0), MATCH("Filled Female",'Uganda workforce data - raw'!$A$4:$F$4,0))*INDEX('Mapping cadres'!$B$1:$Z$616,MATCH($B618, 'Mapping cadres'!$B$1:$B$616,0), MATCH(AW$32,'Mapping cadres'!$B$1:$Z$1,0))</f>
        <v>0</v>
      </c>
      <c r="AX618" s="226">
        <f>INDEX('Uganda workforce data - raw'!$A$4:$F$619,MATCH($B618, 'Uganda workforce data - raw'!$B$4:$B$619,0), MATCH("Filled Female",'Uganda workforce data - raw'!$A$4:$F$4,0))*INDEX('Mapping cadres'!$B$1:$Z$616,MATCH($B618, 'Mapping cadres'!$B$1:$B$616,0), MATCH(AX$32,'Mapping cadres'!$B$1:$Z$1,0))</f>
        <v>0</v>
      </c>
      <c r="AY618" s="226">
        <f t="shared" si="221"/>
        <v>0</v>
      </c>
      <c r="AZ618" s="226">
        <f t="shared" si="222"/>
        <v>0</v>
      </c>
      <c r="BA618" s="226">
        <f t="shared" si="223"/>
        <v>0</v>
      </c>
      <c r="BB618" s="226">
        <f t="shared" si="224"/>
        <v>0</v>
      </c>
      <c r="BC618" s="226">
        <f t="shared" si="225"/>
        <v>0</v>
      </c>
      <c r="BD618" s="226">
        <f t="shared" si="226"/>
        <v>0</v>
      </c>
      <c r="BE618" s="226">
        <f t="shared" si="227"/>
        <v>0</v>
      </c>
      <c r="BF618" s="226">
        <f t="shared" si="228"/>
        <v>0</v>
      </c>
      <c r="BG618" s="226">
        <f t="shared" si="229"/>
        <v>0</v>
      </c>
      <c r="BH618" s="226">
        <f t="shared" si="230"/>
        <v>0</v>
      </c>
      <c r="BI618" s="226">
        <f t="shared" si="231"/>
        <v>0</v>
      </c>
      <c r="BJ618" s="226">
        <f t="shared" si="232"/>
        <v>0</v>
      </c>
      <c r="BK618" s="226">
        <f t="shared" si="233"/>
        <v>0</v>
      </c>
      <c r="BL618" s="226">
        <f t="shared" si="234"/>
        <v>0</v>
      </c>
      <c r="BM618" s="226">
        <f t="shared" si="235"/>
        <v>0</v>
      </c>
      <c r="BN618" s="226">
        <f t="shared" si="236"/>
        <v>0</v>
      </c>
      <c r="BO618" s="226">
        <f t="shared" si="237"/>
        <v>0</v>
      </c>
      <c r="BP618" s="226">
        <f t="shared" si="238"/>
        <v>0</v>
      </c>
      <c r="BQ618" s="226">
        <f t="shared" si="239"/>
        <v>26</v>
      </c>
      <c r="BR618" s="226">
        <f t="shared" si="240"/>
        <v>0</v>
      </c>
      <c r="BS618" s="226">
        <f t="shared" si="241"/>
        <v>0</v>
      </c>
      <c r="BT618" s="226">
        <f t="shared" si="242"/>
        <v>0</v>
      </c>
      <c r="BU618" s="226">
        <f t="shared" si="243"/>
        <v>0</v>
      </c>
      <c r="BV618" s="226">
        <f t="shared" si="244"/>
        <v>0</v>
      </c>
    </row>
    <row r="619" spans="1:74">
      <c r="A619" s="226">
        <v>587</v>
      </c>
      <c r="B619" s="226" t="s">
        <v>1883</v>
      </c>
      <c r="C619" s="226">
        <f>INDEX('Uganda workforce data - raw'!$A$4:$F$619,MATCH($B619, 'Uganda workforce data - raw'!$B$4:$B$619,0), MATCH("Filled Male",'Uganda workforce data - raw'!$A$4:$F$4,0))*INDEX('Mapping cadres'!$B$1:$Z$616,MATCH($B619, 'Mapping cadres'!$B$1:$B$616,0), MATCH(C$32,'Mapping cadres'!$B$1:$Z$1,0))</f>
        <v>2</v>
      </c>
      <c r="D619" s="226">
        <f>INDEX('Uganda workforce data - raw'!$A$4:$F$619,MATCH($B619, 'Uganda workforce data - raw'!$B$4:$B$619,0), MATCH("Filled Male",'Uganda workforce data - raw'!$A$4:$F$4,0))*INDEX('Mapping cadres'!$B$1:$Z$616,MATCH($B619, 'Mapping cadres'!$B$1:$B$616,0), MATCH(D$32,'Mapping cadres'!$B$1:$Z$1,0))</f>
        <v>0</v>
      </c>
      <c r="E619" s="226">
        <f>INDEX('Uganda workforce data - raw'!$A$4:$F$619,MATCH($B619, 'Uganda workforce data - raw'!$B$4:$B$619,0), MATCH("Filled Male",'Uganda workforce data - raw'!$A$4:$F$4,0))*INDEX('Mapping cadres'!$B$1:$Z$616,MATCH($B619, 'Mapping cadres'!$B$1:$B$616,0), MATCH(E$32,'Mapping cadres'!$B$1:$Z$1,0))</f>
        <v>0</v>
      </c>
      <c r="F619" s="226">
        <f>INDEX('Uganda workforce data - raw'!$A$4:$F$619,MATCH($B619, 'Uganda workforce data - raw'!$B$4:$B$619,0), MATCH("Filled Male",'Uganda workforce data - raw'!$A$4:$F$4,0))*INDEX('Mapping cadres'!$B$1:$Z$616,MATCH($B619, 'Mapping cadres'!$B$1:$B$616,0), MATCH(F$32,'Mapping cadres'!$B$1:$Z$1,0))</f>
        <v>0</v>
      </c>
      <c r="G619" s="226">
        <f>INDEX('Uganda workforce data - raw'!$A$4:$F$619,MATCH($B619, 'Uganda workforce data - raw'!$B$4:$B$619,0), MATCH("Filled Male",'Uganda workforce data - raw'!$A$4:$F$4,0))*INDEX('Mapping cadres'!$B$1:$Z$616,MATCH($B619, 'Mapping cadres'!$B$1:$B$616,0), MATCH(G$32,'Mapping cadres'!$B$1:$Z$1,0))</f>
        <v>0</v>
      </c>
      <c r="H619" s="226">
        <f>INDEX('Uganda workforce data - raw'!$A$4:$F$619,MATCH($B619, 'Uganda workforce data - raw'!$B$4:$B$619,0), MATCH("Filled Male",'Uganda workforce data - raw'!$A$4:$F$4,0))*INDEX('Mapping cadres'!$B$1:$Z$616,MATCH($B619, 'Mapping cadres'!$B$1:$B$616,0), MATCH(H$32,'Mapping cadres'!$B$1:$Z$1,0))</f>
        <v>0</v>
      </c>
      <c r="I619" s="226">
        <f>INDEX('Uganda workforce data - raw'!$A$4:$F$619,MATCH($B619, 'Uganda workforce data - raw'!$B$4:$B$619,0), MATCH("Filled Male",'Uganda workforce data - raw'!$A$4:$F$4,0))*INDEX('Mapping cadres'!$B$1:$Z$616,MATCH($B619, 'Mapping cadres'!$B$1:$B$616,0), MATCH(I$32,'Mapping cadres'!$B$1:$Z$1,0))</f>
        <v>0</v>
      </c>
      <c r="J619" s="226">
        <f>INDEX('Uganda workforce data - raw'!$A$4:$F$619,MATCH($B619, 'Uganda workforce data - raw'!$B$4:$B$619,0), MATCH("Filled Male",'Uganda workforce data - raw'!$A$4:$F$4,0))*INDEX('Mapping cadres'!$B$1:$Z$616,MATCH($B619, 'Mapping cadres'!$B$1:$B$616,0), MATCH(J$32,'Mapping cadres'!$B$1:$Z$1,0))</f>
        <v>0</v>
      </c>
      <c r="K619" s="226">
        <f>INDEX('Uganda workforce data - raw'!$A$4:$F$619,MATCH($B619, 'Uganda workforce data - raw'!$B$4:$B$619,0), MATCH("Filled Male",'Uganda workforce data - raw'!$A$4:$F$4,0))*INDEX('Mapping cadres'!$B$1:$Z$616,MATCH($B619, 'Mapping cadres'!$B$1:$B$616,0), MATCH(K$32,'Mapping cadres'!$B$1:$Z$1,0))</f>
        <v>0</v>
      </c>
      <c r="L619" s="226">
        <f>INDEX('Uganda workforce data - raw'!$A$4:$F$619,MATCH($B619, 'Uganda workforce data - raw'!$B$4:$B$619,0), MATCH("Filled Male",'Uganda workforce data - raw'!$A$4:$F$4,0))*INDEX('Mapping cadres'!$B$1:$Z$616,MATCH($B619, 'Mapping cadres'!$B$1:$B$616,0), MATCH(L$32,'Mapping cadres'!$B$1:$Z$1,0))</f>
        <v>0</v>
      </c>
      <c r="M619" s="226">
        <f>INDEX('Uganda workforce data - raw'!$A$4:$F$619,MATCH($B619, 'Uganda workforce data - raw'!$B$4:$B$619,0), MATCH("Filled Male",'Uganda workforce data - raw'!$A$4:$F$4,0))*INDEX('Mapping cadres'!$B$1:$Z$616,MATCH($B619, 'Mapping cadres'!$B$1:$B$616,0), MATCH(M$32,'Mapping cadres'!$B$1:$Z$1,0))</f>
        <v>0</v>
      </c>
      <c r="N619" s="226">
        <f>INDEX('Uganda workforce data - raw'!$A$4:$F$619,MATCH($B619, 'Uganda workforce data - raw'!$B$4:$B$619,0), MATCH("Filled Male",'Uganda workforce data - raw'!$A$4:$F$4,0))*INDEX('Mapping cadres'!$B$1:$Z$616,MATCH($B619, 'Mapping cadres'!$B$1:$B$616,0), MATCH(N$32,'Mapping cadres'!$B$1:$Z$1,0))</f>
        <v>0</v>
      </c>
      <c r="O619" s="226">
        <f>INDEX('Uganda workforce data - raw'!$A$4:$F$619,MATCH($B619, 'Uganda workforce data - raw'!$B$4:$B$619,0), MATCH("Filled Male",'Uganda workforce data - raw'!$A$4:$F$4,0))*INDEX('Mapping cadres'!$B$1:$Z$616,MATCH($B619, 'Mapping cadres'!$B$1:$B$616,0), MATCH(O$32,'Mapping cadres'!$B$1:$Z$1,0))</f>
        <v>0</v>
      </c>
      <c r="P619" s="226">
        <f>INDEX('Uganda workforce data - raw'!$A$4:$F$619,MATCH($B619, 'Uganda workforce data - raw'!$B$4:$B$619,0), MATCH("Filled Male",'Uganda workforce data - raw'!$A$4:$F$4,0))*INDEX('Mapping cadres'!$B$1:$Z$616,MATCH($B619, 'Mapping cadres'!$B$1:$B$616,0), MATCH(P$32,'Mapping cadres'!$B$1:$Z$1,0))</f>
        <v>0</v>
      </c>
      <c r="Q619" s="226">
        <f>INDEX('Uganda workforce data - raw'!$A$4:$F$619,MATCH($B619, 'Uganda workforce data - raw'!$B$4:$B$619,0), MATCH("Filled Male",'Uganda workforce data - raw'!$A$4:$F$4,0))*INDEX('Mapping cadres'!$B$1:$Z$616,MATCH($B619, 'Mapping cadres'!$B$1:$B$616,0), MATCH(Q$32,'Mapping cadres'!$B$1:$Z$1,0))</f>
        <v>0</v>
      </c>
      <c r="R619" s="226">
        <f>INDEX('Uganda workforce data - raw'!$A$4:$F$619,MATCH($B619, 'Uganda workforce data - raw'!$B$4:$B$619,0), MATCH("Filled Male",'Uganda workforce data - raw'!$A$4:$F$4,0))*INDEX('Mapping cadres'!$B$1:$Z$616,MATCH($B619, 'Mapping cadres'!$B$1:$B$616,0), MATCH(R$32,'Mapping cadres'!$B$1:$Z$1,0))</f>
        <v>0</v>
      </c>
      <c r="S619" s="226">
        <f>INDEX('Uganda workforce data - raw'!$A$4:$F$619,MATCH($B619, 'Uganda workforce data - raw'!$B$4:$B$619,0), MATCH("Filled Male",'Uganda workforce data - raw'!$A$4:$F$4,0))*INDEX('Mapping cadres'!$B$1:$Z$616,MATCH($B619, 'Mapping cadres'!$B$1:$B$616,0), MATCH(S$32,'Mapping cadres'!$B$1:$Z$1,0))</f>
        <v>0</v>
      </c>
      <c r="T619" s="226">
        <f>INDEX('Uganda workforce data - raw'!$A$4:$F$619,MATCH($B619, 'Uganda workforce data - raw'!$B$4:$B$619,0), MATCH("Filled Male",'Uganda workforce data - raw'!$A$4:$F$4,0))*INDEX('Mapping cadres'!$B$1:$Z$616,MATCH($B619, 'Mapping cadres'!$B$1:$B$616,0), MATCH(T$32,'Mapping cadres'!$B$1:$Z$1,0))</f>
        <v>0</v>
      </c>
      <c r="U619" s="226">
        <f>INDEX('Uganda workforce data - raw'!$A$4:$F$619,MATCH($B619, 'Uganda workforce data - raw'!$B$4:$B$619,0), MATCH("Filled Male",'Uganda workforce data - raw'!$A$4:$F$4,0))*INDEX('Mapping cadres'!$B$1:$Z$616,MATCH($B619, 'Mapping cadres'!$B$1:$B$616,0), MATCH(U$32,'Mapping cadres'!$B$1:$Z$1,0))</f>
        <v>0</v>
      </c>
      <c r="V619" s="226">
        <f>INDEX('Uganda workforce data - raw'!$A$4:$F$619,MATCH($B619, 'Uganda workforce data - raw'!$B$4:$B$619,0), MATCH("Filled Male",'Uganda workforce data - raw'!$A$4:$F$4,0))*INDEX('Mapping cadres'!$B$1:$Z$616,MATCH($B619, 'Mapping cadres'!$B$1:$B$616,0), MATCH(V$32,'Mapping cadres'!$B$1:$Z$1,0))</f>
        <v>0</v>
      </c>
      <c r="W619" s="226">
        <f>INDEX('Uganda workforce data - raw'!$A$4:$F$619,MATCH($B619, 'Uganda workforce data - raw'!$B$4:$B$619,0), MATCH("Filled Male",'Uganda workforce data - raw'!$A$4:$F$4,0))*INDEX('Mapping cadres'!$B$1:$Z$616,MATCH($B619, 'Mapping cadres'!$B$1:$B$616,0), MATCH(W$32,'Mapping cadres'!$B$1:$Z$1,0))</f>
        <v>0</v>
      </c>
      <c r="X619" s="226">
        <f>INDEX('Uganda workforce data - raw'!$A$4:$F$619,MATCH($B619, 'Uganda workforce data - raw'!$B$4:$B$619,0), MATCH("Filled Male",'Uganda workforce data - raw'!$A$4:$F$4,0))*INDEX('Mapping cadres'!$B$1:$Z$616,MATCH($B619, 'Mapping cadres'!$B$1:$B$616,0), MATCH(X$32,'Mapping cadres'!$B$1:$Z$1,0))</f>
        <v>0</v>
      </c>
      <c r="Y619" s="226">
        <f>INDEX('Uganda workforce data - raw'!$A$4:$F$619,MATCH($B619, 'Uganda workforce data - raw'!$B$4:$B$619,0), MATCH("Filled Male",'Uganda workforce data - raw'!$A$4:$F$4,0))*INDEX('Mapping cadres'!$B$1:$Z$616,MATCH($B619, 'Mapping cadres'!$B$1:$B$616,0), MATCH(Y$32,'Mapping cadres'!$B$1:$Z$1,0))</f>
        <v>0</v>
      </c>
      <c r="Z619" s="226">
        <f>INDEX('Uganda workforce data - raw'!$A$4:$F$619,MATCH($B619, 'Uganda workforce data - raw'!$B$4:$B$619,0), MATCH("Filled Male",'Uganda workforce data - raw'!$A$4:$F$4,0))*INDEX('Mapping cadres'!$B$1:$Z$616,MATCH($B619, 'Mapping cadres'!$B$1:$B$616,0), MATCH(Z$32,'Mapping cadres'!$B$1:$Z$1,0))</f>
        <v>0</v>
      </c>
      <c r="AA619" s="226">
        <f>INDEX('Uganda workforce data - raw'!$A$4:$F$619,MATCH($B619, 'Uganda workforce data - raw'!$B$4:$B$619,0), MATCH("Filled Female",'Uganda workforce data - raw'!$A$4:$F$4,0))*INDEX('Mapping cadres'!$B$1:$Z$616,MATCH($B619, 'Mapping cadres'!$B$1:$B$616,0), MATCH(AA$32,'Mapping cadres'!$B$1:$Z$1,0))</f>
        <v>0</v>
      </c>
      <c r="AB619" s="226">
        <f>INDEX('Uganda workforce data - raw'!$A$4:$F$619,MATCH($B619, 'Uganda workforce data - raw'!$B$4:$B$619,0), MATCH("Filled Female",'Uganda workforce data - raw'!$A$4:$F$4,0))*INDEX('Mapping cadres'!$B$1:$Z$616,MATCH($B619, 'Mapping cadres'!$B$1:$B$616,0), MATCH(AB$32,'Mapping cadres'!$B$1:$Z$1,0))</f>
        <v>0</v>
      </c>
      <c r="AC619" s="226">
        <f>INDEX('Uganda workforce data - raw'!$A$4:$F$619,MATCH($B619, 'Uganda workforce data - raw'!$B$4:$B$619,0), MATCH("Filled Female",'Uganda workforce data - raw'!$A$4:$F$4,0))*INDEX('Mapping cadres'!$B$1:$Z$616,MATCH($B619, 'Mapping cadres'!$B$1:$B$616,0), MATCH(AC$32,'Mapping cadres'!$B$1:$Z$1,0))</f>
        <v>0</v>
      </c>
      <c r="AD619" s="226">
        <f>INDEX('Uganda workforce data - raw'!$A$4:$F$619,MATCH($B619, 'Uganda workforce data - raw'!$B$4:$B$619,0), MATCH("Filled Female",'Uganda workforce data - raw'!$A$4:$F$4,0))*INDEX('Mapping cadres'!$B$1:$Z$616,MATCH($B619, 'Mapping cadres'!$B$1:$B$616,0), MATCH(AD$32,'Mapping cadres'!$B$1:$Z$1,0))</f>
        <v>0</v>
      </c>
      <c r="AE619" s="226">
        <f>INDEX('Uganda workforce data - raw'!$A$4:$F$619,MATCH($B619, 'Uganda workforce data - raw'!$B$4:$B$619,0), MATCH("Filled Female",'Uganda workforce data - raw'!$A$4:$F$4,0))*INDEX('Mapping cadres'!$B$1:$Z$616,MATCH($B619, 'Mapping cadres'!$B$1:$B$616,0), MATCH(AE$32,'Mapping cadres'!$B$1:$Z$1,0))</f>
        <v>0</v>
      </c>
      <c r="AF619" s="226">
        <f>INDEX('Uganda workforce data - raw'!$A$4:$F$619,MATCH($B619, 'Uganda workforce data - raw'!$B$4:$B$619,0), MATCH("Filled Female",'Uganda workforce data - raw'!$A$4:$F$4,0))*INDEX('Mapping cadres'!$B$1:$Z$616,MATCH($B619, 'Mapping cadres'!$B$1:$B$616,0), MATCH(AF$32,'Mapping cadres'!$B$1:$Z$1,0))</f>
        <v>0</v>
      </c>
      <c r="AG619" s="226">
        <f>INDEX('Uganda workforce data - raw'!$A$4:$F$619,MATCH($B619, 'Uganda workforce data - raw'!$B$4:$B$619,0), MATCH("Filled Female",'Uganda workforce data - raw'!$A$4:$F$4,0))*INDEX('Mapping cadres'!$B$1:$Z$616,MATCH($B619, 'Mapping cadres'!$B$1:$B$616,0), MATCH(AG$32,'Mapping cadres'!$B$1:$Z$1,0))</f>
        <v>0</v>
      </c>
      <c r="AH619" s="226">
        <f>INDEX('Uganda workforce data - raw'!$A$4:$F$619,MATCH($B619, 'Uganda workforce data - raw'!$B$4:$B$619,0), MATCH("Filled Female",'Uganda workforce data - raw'!$A$4:$F$4,0))*INDEX('Mapping cadres'!$B$1:$Z$616,MATCH($B619, 'Mapping cadres'!$B$1:$B$616,0), MATCH(AH$32,'Mapping cadres'!$B$1:$Z$1,0))</f>
        <v>0</v>
      </c>
      <c r="AI619" s="226">
        <f>INDEX('Uganda workforce data - raw'!$A$4:$F$619,MATCH($B619, 'Uganda workforce data - raw'!$B$4:$B$619,0), MATCH("Filled Female",'Uganda workforce data - raw'!$A$4:$F$4,0))*INDEX('Mapping cadres'!$B$1:$Z$616,MATCH($B619, 'Mapping cadres'!$B$1:$B$616,0), MATCH(AI$32,'Mapping cadres'!$B$1:$Z$1,0))</f>
        <v>0</v>
      </c>
      <c r="AJ619" s="226">
        <f>INDEX('Uganda workforce data - raw'!$A$4:$F$619,MATCH($B619, 'Uganda workforce data - raw'!$B$4:$B$619,0), MATCH("Filled Female",'Uganda workforce data - raw'!$A$4:$F$4,0))*INDEX('Mapping cadres'!$B$1:$Z$616,MATCH($B619, 'Mapping cadres'!$B$1:$B$616,0), MATCH(AJ$32,'Mapping cadres'!$B$1:$Z$1,0))</f>
        <v>0</v>
      </c>
      <c r="AK619" s="226">
        <f>INDEX('Uganda workforce data - raw'!$A$4:$F$619,MATCH($B619, 'Uganda workforce data - raw'!$B$4:$B$619,0), MATCH("Filled Female",'Uganda workforce data - raw'!$A$4:$F$4,0))*INDEX('Mapping cadres'!$B$1:$Z$616,MATCH($B619, 'Mapping cadres'!$B$1:$B$616,0), MATCH(AK$32,'Mapping cadres'!$B$1:$Z$1,0))</f>
        <v>0</v>
      </c>
      <c r="AL619" s="226">
        <f>INDEX('Uganda workforce data - raw'!$A$4:$F$619,MATCH($B619, 'Uganda workforce data - raw'!$B$4:$B$619,0), MATCH("Filled Female",'Uganda workforce data - raw'!$A$4:$F$4,0))*INDEX('Mapping cadres'!$B$1:$Z$616,MATCH($B619, 'Mapping cadres'!$B$1:$B$616,0), MATCH(AL$32,'Mapping cadres'!$B$1:$Z$1,0))</f>
        <v>0</v>
      </c>
      <c r="AM619" s="226">
        <f>INDEX('Uganda workforce data - raw'!$A$4:$F$619,MATCH($B619, 'Uganda workforce data - raw'!$B$4:$B$619,0), MATCH("Filled Female",'Uganda workforce data - raw'!$A$4:$F$4,0))*INDEX('Mapping cadres'!$B$1:$Z$616,MATCH($B619, 'Mapping cadres'!$B$1:$B$616,0), MATCH(AM$32,'Mapping cadres'!$B$1:$Z$1,0))</f>
        <v>0</v>
      </c>
      <c r="AN619" s="226">
        <f>INDEX('Uganda workforce data - raw'!$A$4:$F$619,MATCH($B619, 'Uganda workforce data - raw'!$B$4:$B$619,0), MATCH("Filled Female",'Uganda workforce data - raw'!$A$4:$F$4,0))*INDEX('Mapping cadres'!$B$1:$Z$616,MATCH($B619, 'Mapping cadres'!$B$1:$B$616,0), MATCH(AN$32,'Mapping cadres'!$B$1:$Z$1,0))</f>
        <v>0</v>
      </c>
      <c r="AO619" s="226">
        <f>INDEX('Uganda workforce data - raw'!$A$4:$F$619,MATCH($B619, 'Uganda workforce data - raw'!$B$4:$B$619,0), MATCH("Filled Female",'Uganda workforce data - raw'!$A$4:$F$4,0))*INDEX('Mapping cadres'!$B$1:$Z$616,MATCH($B619, 'Mapping cadres'!$B$1:$B$616,0), MATCH(AO$32,'Mapping cadres'!$B$1:$Z$1,0))</f>
        <v>0</v>
      </c>
      <c r="AP619" s="226">
        <f>INDEX('Uganda workforce data - raw'!$A$4:$F$619,MATCH($B619, 'Uganda workforce data - raw'!$B$4:$B$619,0), MATCH("Filled Female",'Uganda workforce data - raw'!$A$4:$F$4,0))*INDEX('Mapping cadres'!$B$1:$Z$616,MATCH($B619, 'Mapping cadres'!$B$1:$B$616,0), MATCH(AP$32,'Mapping cadres'!$B$1:$Z$1,0))</f>
        <v>0</v>
      </c>
      <c r="AQ619" s="226">
        <f>INDEX('Uganda workforce data - raw'!$A$4:$F$619,MATCH($B619, 'Uganda workforce data - raw'!$B$4:$B$619,0), MATCH("Filled Female",'Uganda workforce data - raw'!$A$4:$F$4,0))*INDEX('Mapping cadres'!$B$1:$Z$616,MATCH($B619, 'Mapping cadres'!$B$1:$B$616,0), MATCH(AQ$32,'Mapping cadres'!$B$1:$Z$1,0))</f>
        <v>0</v>
      </c>
      <c r="AR619" s="226">
        <f>INDEX('Uganda workforce data - raw'!$A$4:$F$619,MATCH($B619, 'Uganda workforce data - raw'!$B$4:$B$619,0), MATCH("Filled Female",'Uganda workforce data - raw'!$A$4:$F$4,0))*INDEX('Mapping cadres'!$B$1:$Z$616,MATCH($B619, 'Mapping cadres'!$B$1:$B$616,0), MATCH(AR$32,'Mapping cadres'!$B$1:$Z$1,0))</f>
        <v>0</v>
      </c>
      <c r="AS619" s="226">
        <f>INDEX('Uganda workforce data - raw'!$A$4:$F$619,MATCH($B619, 'Uganda workforce data - raw'!$B$4:$B$619,0), MATCH("Filled Female",'Uganda workforce data - raw'!$A$4:$F$4,0))*INDEX('Mapping cadres'!$B$1:$Z$616,MATCH($B619, 'Mapping cadres'!$B$1:$B$616,0), MATCH(AS$32,'Mapping cadres'!$B$1:$Z$1,0))</f>
        <v>0</v>
      </c>
      <c r="AT619" s="226">
        <f>INDEX('Uganda workforce data - raw'!$A$4:$F$619,MATCH($B619, 'Uganda workforce data - raw'!$B$4:$B$619,0), MATCH("Filled Female",'Uganda workforce data - raw'!$A$4:$F$4,0))*INDEX('Mapping cadres'!$B$1:$Z$616,MATCH($B619, 'Mapping cadres'!$B$1:$B$616,0), MATCH(AT$32,'Mapping cadres'!$B$1:$Z$1,0))</f>
        <v>0</v>
      </c>
      <c r="AU619" s="226">
        <f>INDEX('Uganda workforce data - raw'!$A$4:$F$619,MATCH($B619, 'Uganda workforce data - raw'!$B$4:$B$619,0), MATCH("Filled Female",'Uganda workforce data - raw'!$A$4:$F$4,0))*INDEX('Mapping cadres'!$B$1:$Z$616,MATCH($B619, 'Mapping cadres'!$B$1:$B$616,0), MATCH(AU$32,'Mapping cadres'!$B$1:$Z$1,0))</f>
        <v>0</v>
      </c>
      <c r="AV619" s="226">
        <f>INDEX('Uganda workforce data - raw'!$A$4:$F$619,MATCH($B619, 'Uganda workforce data - raw'!$B$4:$B$619,0), MATCH("Filled Female",'Uganda workforce data - raw'!$A$4:$F$4,0))*INDEX('Mapping cadres'!$B$1:$Z$616,MATCH($B619, 'Mapping cadres'!$B$1:$B$616,0), MATCH(AV$32,'Mapping cadres'!$B$1:$Z$1,0))</f>
        <v>0</v>
      </c>
      <c r="AW619" s="226">
        <f>INDEX('Uganda workforce data - raw'!$A$4:$F$619,MATCH($B619, 'Uganda workforce data - raw'!$B$4:$B$619,0), MATCH("Filled Female",'Uganda workforce data - raw'!$A$4:$F$4,0))*INDEX('Mapping cadres'!$B$1:$Z$616,MATCH($B619, 'Mapping cadres'!$B$1:$B$616,0), MATCH(AW$32,'Mapping cadres'!$B$1:$Z$1,0))</f>
        <v>0</v>
      </c>
      <c r="AX619" s="226">
        <f>INDEX('Uganda workforce data - raw'!$A$4:$F$619,MATCH($B619, 'Uganda workforce data - raw'!$B$4:$B$619,0), MATCH("Filled Female",'Uganda workforce data - raw'!$A$4:$F$4,0))*INDEX('Mapping cadres'!$B$1:$Z$616,MATCH($B619, 'Mapping cadres'!$B$1:$B$616,0), MATCH(AX$32,'Mapping cadres'!$B$1:$Z$1,0))</f>
        <v>0</v>
      </c>
      <c r="AY619" s="226">
        <f t="shared" si="221"/>
        <v>2</v>
      </c>
      <c r="AZ619" s="226">
        <f t="shared" si="222"/>
        <v>0</v>
      </c>
      <c r="BA619" s="226">
        <f t="shared" si="223"/>
        <v>0</v>
      </c>
      <c r="BB619" s="226">
        <f t="shared" si="224"/>
        <v>0</v>
      </c>
      <c r="BC619" s="226">
        <f t="shared" si="225"/>
        <v>0</v>
      </c>
      <c r="BD619" s="226">
        <f t="shared" si="226"/>
        <v>0</v>
      </c>
      <c r="BE619" s="226">
        <f t="shared" si="227"/>
        <v>0</v>
      </c>
      <c r="BF619" s="226">
        <f t="shared" si="228"/>
        <v>0</v>
      </c>
      <c r="BG619" s="226">
        <f t="shared" si="229"/>
        <v>0</v>
      </c>
      <c r="BH619" s="226">
        <f t="shared" si="230"/>
        <v>0</v>
      </c>
      <c r="BI619" s="226">
        <f t="shared" si="231"/>
        <v>0</v>
      </c>
      <c r="BJ619" s="226">
        <f t="shared" si="232"/>
        <v>0</v>
      </c>
      <c r="BK619" s="226">
        <f t="shared" si="233"/>
        <v>0</v>
      </c>
      <c r="BL619" s="226">
        <f t="shared" si="234"/>
        <v>0</v>
      </c>
      <c r="BM619" s="226">
        <f t="shared" si="235"/>
        <v>0</v>
      </c>
      <c r="BN619" s="226">
        <f t="shared" si="236"/>
        <v>0</v>
      </c>
      <c r="BO619" s="226">
        <f t="shared" si="237"/>
        <v>0</v>
      </c>
      <c r="BP619" s="226">
        <f t="shared" si="238"/>
        <v>0</v>
      </c>
      <c r="BQ619" s="226">
        <f t="shared" si="239"/>
        <v>0</v>
      </c>
      <c r="BR619" s="226">
        <f t="shared" si="240"/>
        <v>0</v>
      </c>
      <c r="BS619" s="226">
        <f t="shared" si="241"/>
        <v>0</v>
      </c>
      <c r="BT619" s="226">
        <f t="shared" si="242"/>
        <v>0</v>
      </c>
      <c r="BU619" s="226">
        <f t="shared" si="243"/>
        <v>0</v>
      </c>
      <c r="BV619" s="226">
        <f t="shared" si="244"/>
        <v>0</v>
      </c>
    </row>
    <row r="620" spans="1:74">
      <c r="A620" s="226">
        <v>588</v>
      </c>
      <c r="B620" s="226" t="s">
        <v>1884</v>
      </c>
      <c r="C620" s="226">
        <f>INDEX('Uganda workforce data - raw'!$A$4:$F$619,MATCH($B620, 'Uganda workforce data - raw'!$B$4:$B$619,0), MATCH("Filled Male",'Uganda workforce data - raw'!$A$4:$F$4,0))*INDEX('Mapping cadres'!$B$1:$Z$616,MATCH($B620, 'Mapping cadres'!$B$1:$B$616,0), MATCH(C$32,'Mapping cadres'!$B$1:$Z$1,0))</f>
        <v>0</v>
      </c>
      <c r="D620" s="226">
        <f>INDEX('Uganda workforce data - raw'!$A$4:$F$619,MATCH($B620, 'Uganda workforce data - raw'!$B$4:$B$619,0), MATCH("Filled Male",'Uganda workforce data - raw'!$A$4:$F$4,0))*INDEX('Mapping cadres'!$B$1:$Z$616,MATCH($B620, 'Mapping cadres'!$B$1:$B$616,0), MATCH(D$32,'Mapping cadres'!$B$1:$Z$1,0))</f>
        <v>0</v>
      </c>
      <c r="E620" s="226">
        <f>INDEX('Uganda workforce data - raw'!$A$4:$F$619,MATCH($B620, 'Uganda workforce data - raw'!$B$4:$B$619,0), MATCH("Filled Male",'Uganda workforce data - raw'!$A$4:$F$4,0))*INDEX('Mapping cadres'!$B$1:$Z$616,MATCH($B620, 'Mapping cadres'!$B$1:$B$616,0), MATCH(E$32,'Mapping cadres'!$B$1:$Z$1,0))</f>
        <v>0</v>
      </c>
      <c r="F620" s="226">
        <f>INDEX('Uganda workforce data - raw'!$A$4:$F$619,MATCH($B620, 'Uganda workforce data - raw'!$B$4:$B$619,0), MATCH("Filled Male",'Uganda workforce data - raw'!$A$4:$F$4,0))*INDEX('Mapping cadres'!$B$1:$Z$616,MATCH($B620, 'Mapping cadres'!$B$1:$B$616,0), MATCH(F$32,'Mapping cadres'!$B$1:$Z$1,0))</f>
        <v>0</v>
      </c>
      <c r="G620" s="226">
        <f>INDEX('Uganda workforce data - raw'!$A$4:$F$619,MATCH($B620, 'Uganda workforce data - raw'!$B$4:$B$619,0), MATCH("Filled Male",'Uganda workforce data - raw'!$A$4:$F$4,0))*INDEX('Mapping cadres'!$B$1:$Z$616,MATCH($B620, 'Mapping cadres'!$B$1:$B$616,0), MATCH(G$32,'Mapping cadres'!$B$1:$Z$1,0))</f>
        <v>0</v>
      </c>
      <c r="H620" s="226">
        <f>INDEX('Uganda workforce data - raw'!$A$4:$F$619,MATCH($B620, 'Uganda workforce data - raw'!$B$4:$B$619,0), MATCH("Filled Male",'Uganda workforce data - raw'!$A$4:$F$4,0))*INDEX('Mapping cadres'!$B$1:$Z$616,MATCH($B620, 'Mapping cadres'!$B$1:$B$616,0), MATCH(H$32,'Mapping cadres'!$B$1:$Z$1,0))</f>
        <v>0</v>
      </c>
      <c r="I620" s="226">
        <f>INDEX('Uganda workforce data - raw'!$A$4:$F$619,MATCH($B620, 'Uganda workforce data - raw'!$B$4:$B$619,0), MATCH("Filled Male",'Uganda workforce data - raw'!$A$4:$F$4,0))*INDEX('Mapping cadres'!$B$1:$Z$616,MATCH($B620, 'Mapping cadres'!$B$1:$B$616,0), MATCH(I$32,'Mapping cadres'!$B$1:$Z$1,0))</f>
        <v>0</v>
      </c>
      <c r="J620" s="226">
        <f>INDEX('Uganda workforce data - raw'!$A$4:$F$619,MATCH($B620, 'Uganda workforce data - raw'!$B$4:$B$619,0), MATCH("Filled Male",'Uganda workforce data - raw'!$A$4:$F$4,0))*INDEX('Mapping cadres'!$B$1:$Z$616,MATCH($B620, 'Mapping cadres'!$B$1:$B$616,0), MATCH(J$32,'Mapping cadres'!$B$1:$Z$1,0))</f>
        <v>996</v>
      </c>
      <c r="K620" s="226">
        <f>INDEX('Uganda workforce data - raw'!$A$4:$F$619,MATCH($B620, 'Uganda workforce data - raw'!$B$4:$B$619,0), MATCH("Filled Male",'Uganda workforce data - raw'!$A$4:$F$4,0))*INDEX('Mapping cadres'!$B$1:$Z$616,MATCH($B620, 'Mapping cadres'!$B$1:$B$616,0), MATCH(K$32,'Mapping cadres'!$B$1:$Z$1,0))</f>
        <v>0</v>
      </c>
      <c r="L620" s="226">
        <f>INDEX('Uganda workforce data - raw'!$A$4:$F$619,MATCH($B620, 'Uganda workforce data - raw'!$B$4:$B$619,0), MATCH("Filled Male",'Uganda workforce data - raw'!$A$4:$F$4,0))*INDEX('Mapping cadres'!$B$1:$Z$616,MATCH($B620, 'Mapping cadres'!$B$1:$B$616,0), MATCH(L$32,'Mapping cadres'!$B$1:$Z$1,0))</f>
        <v>0</v>
      </c>
      <c r="M620" s="226">
        <f>INDEX('Uganda workforce data - raw'!$A$4:$F$619,MATCH($B620, 'Uganda workforce data - raw'!$B$4:$B$619,0), MATCH("Filled Male",'Uganda workforce data - raw'!$A$4:$F$4,0))*INDEX('Mapping cadres'!$B$1:$Z$616,MATCH($B620, 'Mapping cadres'!$B$1:$B$616,0), MATCH(M$32,'Mapping cadres'!$B$1:$Z$1,0))</f>
        <v>0</v>
      </c>
      <c r="N620" s="226">
        <f>INDEX('Uganda workforce data - raw'!$A$4:$F$619,MATCH($B620, 'Uganda workforce data - raw'!$B$4:$B$619,0), MATCH("Filled Male",'Uganda workforce data - raw'!$A$4:$F$4,0))*INDEX('Mapping cadres'!$B$1:$Z$616,MATCH($B620, 'Mapping cadres'!$B$1:$B$616,0), MATCH(N$32,'Mapping cadres'!$B$1:$Z$1,0))</f>
        <v>0</v>
      </c>
      <c r="O620" s="226">
        <f>INDEX('Uganda workforce data - raw'!$A$4:$F$619,MATCH($B620, 'Uganda workforce data - raw'!$B$4:$B$619,0), MATCH("Filled Male",'Uganda workforce data - raw'!$A$4:$F$4,0))*INDEX('Mapping cadres'!$B$1:$Z$616,MATCH($B620, 'Mapping cadres'!$B$1:$B$616,0), MATCH(O$32,'Mapping cadres'!$B$1:$Z$1,0))</f>
        <v>0</v>
      </c>
      <c r="P620" s="226">
        <f>INDEX('Uganda workforce data - raw'!$A$4:$F$619,MATCH($B620, 'Uganda workforce data - raw'!$B$4:$B$619,0), MATCH("Filled Male",'Uganda workforce data - raw'!$A$4:$F$4,0))*INDEX('Mapping cadres'!$B$1:$Z$616,MATCH($B620, 'Mapping cadres'!$B$1:$B$616,0), MATCH(P$32,'Mapping cadres'!$B$1:$Z$1,0))</f>
        <v>0</v>
      </c>
      <c r="Q620" s="226">
        <f>INDEX('Uganda workforce data - raw'!$A$4:$F$619,MATCH($B620, 'Uganda workforce data - raw'!$B$4:$B$619,0), MATCH("Filled Male",'Uganda workforce data - raw'!$A$4:$F$4,0))*INDEX('Mapping cadres'!$B$1:$Z$616,MATCH($B620, 'Mapping cadres'!$B$1:$B$616,0), MATCH(Q$32,'Mapping cadres'!$B$1:$Z$1,0))</f>
        <v>0</v>
      </c>
      <c r="R620" s="226">
        <f>INDEX('Uganda workforce data - raw'!$A$4:$F$619,MATCH($B620, 'Uganda workforce data - raw'!$B$4:$B$619,0), MATCH("Filled Male",'Uganda workforce data - raw'!$A$4:$F$4,0))*INDEX('Mapping cadres'!$B$1:$Z$616,MATCH($B620, 'Mapping cadres'!$B$1:$B$616,0), MATCH(R$32,'Mapping cadres'!$B$1:$Z$1,0))</f>
        <v>0</v>
      </c>
      <c r="S620" s="226">
        <f>INDEX('Uganda workforce data - raw'!$A$4:$F$619,MATCH($B620, 'Uganda workforce data - raw'!$B$4:$B$619,0), MATCH("Filled Male",'Uganda workforce data - raw'!$A$4:$F$4,0))*INDEX('Mapping cadres'!$B$1:$Z$616,MATCH($B620, 'Mapping cadres'!$B$1:$B$616,0), MATCH(S$32,'Mapping cadres'!$B$1:$Z$1,0))</f>
        <v>0</v>
      </c>
      <c r="T620" s="226">
        <f>INDEX('Uganda workforce data - raw'!$A$4:$F$619,MATCH($B620, 'Uganda workforce data - raw'!$B$4:$B$619,0), MATCH("Filled Male",'Uganda workforce data - raw'!$A$4:$F$4,0))*INDEX('Mapping cadres'!$B$1:$Z$616,MATCH($B620, 'Mapping cadres'!$B$1:$B$616,0), MATCH(T$32,'Mapping cadres'!$B$1:$Z$1,0))</f>
        <v>0</v>
      </c>
      <c r="U620" s="226">
        <f>INDEX('Uganda workforce data - raw'!$A$4:$F$619,MATCH($B620, 'Uganda workforce data - raw'!$B$4:$B$619,0), MATCH("Filled Male",'Uganda workforce data - raw'!$A$4:$F$4,0))*INDEX('Mapping cadres'!$B$1:$Z$616,MATCH($B620, 'Mapping cadres'!$B$1:$B$616,0), MATCH(U$32,'Mapping cadres'!$B$1:$Z$1,0))</f>
        <v>0</v>
      </c>
      <c r="V620" s="226">
        <f>INDEX('Uganda workforce data - raw'!$A$4:$F$619,MATCH($B620, 'Uganda workforce data - raw'!$B$4:$B$619,0), MATCH("Filled Male",'Uganda workforce data - raw'!$A$4:$F$4,0))*INDEX('Mapping cadres'!$B$1:$Z$616,MATCH($B620, 'Mapping cadres'!$B$1:$B$616,0), MATCH(V$32,'Mapping cadres'!$B$1:$Z$1,0))</f>
        <v>0</v>
      </c>
      <c r="W620" s="226">
        <f>INDEX('Uganda workforce data - raw'!$A$4:$F$619,MATCH($B620, 'Uganda workforce data - raw'!$B$4:$B$619,0), MATCH("Filled Male",'Uganda workforce data - raw'!$A$4:$F$4,0))*INDEX('Mapping cadres'!$B$1:$Z$616,MATCH($B620, 'Mapping cadres'!$B$1:$B$616,0), MATCH(W$32,'Mapping cadres'!$B$1:$Z$1,0))</f>
        <v>0</v>
      </c>
      <c r="X620" s="226">
        <f>INDEX('Uganda workforce data - raw'!$A$4:$F$619,MATCH($B620, 'Uganda workforce data - raw'!$B$4:$B$619,0), MATCH("Filled Male",'Uganda workforce data - raw'!$A$4:$F$4,0))*INDEX('Mapping cadres'!$B$1:$Z$616,MATCH($B620, 'Mapping cadres'!$B$1:$B$616,0), MATCH(X$32,'Mapping cadres'!$B$1:$Z$1,0))</f>
        <v>0</v>
      </c>
      <c r="Y620" s="226">
        <f>INDEX('Uganda workforce data - raw'!$A$4:$F$619,MATCH($B620, 'Uganda workforce data - raw'!$B$4:$B$619,0), MATCH("Filled Male",'Uganda workforce data - raw'!$A$4:$F$4,0))*INDEX('Mapping cadres'!$B$1:$Z$616,MATCH($B620, 'Mapping cadres'!$B$1:$B$616,0), MATCH(Y$32,'Mapping cadres'!$B$1:$Z$1,0))</f>
        <v>0</v>
      </c>
      <c r="Z620" s="226">
        <f>INDEX('Uganda workforce data - raw'!$A$4:$F$619,MATCH($B620, 'Uganda workforce data - raw'!$B$4:$B$619,0), MATCH("Filled Male",'Uganda workforce data - raw'!$A$4:$F$4,0))*INDEX('Mapping cadres'!$B$1:$Z$616,MATCH($B620, 'Mapping cadres'!$B$1:$B$616,0), MATCH(Z$32,'Mapping cadres'!$B$1:$Z$1,0))</f>
        <v>0</v>
      </c>
      <c r="AA620" s="226">
        <f>INDEX('Uganda workforce data - raw'!$A$4:$F$619,MATCH($B620, 'Uganda workforce data - raw'!$B$4:$B$619,0), MATCH("Filled Female",'Uganda workforce data - raw'!$A$4:$F$4,0))*INDEX('Mapping cadres'!$B$1:$Z$616,MATCH($B620, 'Mapping cadres'!$B$1:$B$616,0), MATCH(AA$32,'Mapping cadres'!$B$1:$Z$1,0))</f>
        <v>0</v>
      </c>
      <c r="AB620" s="226">
        <f>INDEX('Uganda workforce data - raw'!$A$4:$F$619,MATCH($B620, 'Uganda workforce data - raw'!$B$4:$B$619,0), MATCH("Filled Female",'Uganda workforce data - raw'!$A$4:$F$4,0))*INDEX('Mapping cadres'!$B$1:$Z$616,MATCH($B620, 'Mapping cadres'!$B$1:$B$616,0), MATCH(AB$32,'Mapping cadres'!$B$1:$Z$1,0))</f>
        <v>0</v>
      </c>
      <c r="AC620" s="226">
        <f>INDEX('Uganda workforce data - raw'!$A$4:$F$619,MATCH($B620, 'Uganda workforce data - raw'!$B$4:$B$619,0), MATCH("Filled Female",'Uganda workforce data - raw'!$A$4:$F$4,0))*INDEX('Mapping cadres'!$B$1:$Z$616,MATCH($B620, 'Mapping cadres'!$B$1:$B$616,0), MATCH(AC$32,'Mapping cadres'!$B$1:$Z$1,0))</f>
        <v>0</v>
      </c>
      <c r="AD620" s="226">
        <f>INDEX('Uganda workforce data - raw'!$A$4:$F$619,MATCH($B620, 'Uganda workforce data - raw'!$B$4:$B$619,0), MATCH("Filled Female",'Uganda workforce data - raw'!$A$4:$F$4,0))*INDEX('Mapping cadres'!$B$1:$Z$616,MATCH($B620, 'Mapping cadres'!$B$1:$B$616,0), MATCH(AD$32,'Mapping cadres'!$B$1:$Z$1,0))</f>
        <v>0</v>
      </c>
      <c r="AE620" s="226">
        <f>INDEX('Uganda workforce data - raw'!$A$4:$F$619,MATCH($B620, 'Uganda workforce data - raw'!$B$4:$B$619,0), MATCH("Filled Female",'Uganda workforce data - raw'!$A$4:$F$4,0))*INDEX('Mapping cadres'!$B$1:$Z$616,MATCH($B620, 'Mapping cadres'!$B$1:$B$616,0), MATCH(AE$32,'Mapping cadres'!$B$1:$Z$1,0))</f>
        <v>0</v>
      </c>
      <c r="AF620" s="226">
        <f>INDEX('Uganda workforce data - raw'!$A$4:$F$619,MATCH($B620, 'Uganda workforce data - raw'!$B$4:$B$619,0), MATCH("Filled Female",'Uganda workforce data - raw'!$A$4:$F$4,0))*INDEX('Mapping cadres'!$B$1:$Z$616,MATCH($B620, 'Mapping cadres'!$B$1:$B$616,0), MATCH(AF$32,'Mapping cadres'!$B$1:$Z$1,0))</f>
        <v>0</v>
      </c>
      <c r="AG620" s="226">
        <f>INDEX('Uganda workforce data - raw'!$A$4:$F$619,MATCH($B620, 'Uganda workforce data - raw'!$B$4:$B$619,0), MATCH("Filled Female",'Uganda workforce data - raw'!$A$4:$F$4,0))*INDEX('Mapping cadres'!$B$1:$Z$616,MATCH($B620, 'Mapping cadres'!$B$1:$B$616,0), MATCH(AG$32,'Mapping cadres'!$B$1:$Z$1,0))</f>
        <v>0</v>
      </c>
      <c r="AH620" s="226">
        <f>INDEX('Uganda workforce data - raw'!$A$4:$F$619,MATCH($B620, 'Uganda workforce data - raw'!$B$4:$B$619,0), MATCH("Filled Female",'Uganda workforce data - raw'!$A$4:$F$4,0))*INDEX('Mapping cadres'!$B$1:$Z$616,MATCH($B620, 'Mapping cadres'!$B$1:$B$616,0), MATCH(AH$32,'Mapping cadres'!$B$1:$Z$1,0))</f>
        <v>3179</v>
      </c>
      <c r="AI620" s="226">
        <f>INDEX('Uganda workforce data - raw'!$A$4:$F$619,MATCH($B620, 'Uganda workforce data - raw'!$B$4:$B$619,0), MATCH("Filled Female",'Uganda workforce data - raw'!$A$4:$F$4,0))*INDEX('Mapping cadres'!$B$1:$Z$616,MATCH($B620, 'Mapping cadres'!$B$1:$B$616,0), MATCH(AI$32,'Mapping cadres'!$B$1:$Z$1,0))</f>
        <v>0</v>
      </c>
      <c r="AJ620" s="226">
        <f>INDEX('Uganda workforce data - raw'!$A$4:$F$619,MATCH($B620, 'Uganda workforce data - raw'!$B$4:$B$619,0), MATCH("Filled Female",'Uganda workforce data - raw'!$A$4:$F$4,0))*INDEX('Mapping cadres'!$B$1:$Z$616,MATCH($B620, 'Mapping cadres'!$B$1:$B$616,0), MATCH(AJ$32,'Mapping cadres'!$B$1:$Z$1,0))</f>
        <v>0</v>
      </c>
      <c r="AK620" s="226">
        <f>INDEX('Uganda workforce data - raw'!$A$4:$F$619,MATCH($B620, 'Uganda workforce data - raw'!$B$4:$B$619,0), MATCH("Filled Female",'Uganda workforce data - raw'!$A$4:$F$4,0))*INDEX('Mapping cadres'!$B$1:$Z$616,MATCH($B620, 'Mapping cadres'!$B$1:$B$616,0), MATCH(AK$32,'Mapping cadres'!$B$1:$Z$1,0))</f>
        <v>0</v>
      </c>
      <c r="AL620" s="226">
        <f>INDEX('Uganda workforce data - raw'!$A$4:$F$619,MATCH($B620, 'Uganda workforce data - raw'!$B$4:$B$619,0), MATCH("Filled Female",'Uganda workforce data - raw'!$A$4:$F$4,0))*INDEX('Mapping cadres'!$B$1:$Z$616,MATCH($B620, 'Mapping cadres'!$B$1:$B$616,0), MATCH(AL$32,'Mapping cadres'!$B$1:$Z$1,0))</f>
        <v>0</v>
      </c>
      <c r="AM620" s="226">
        <f>INDEX('Uganda workforce data - raw'!$A$4:$F$619,MATCH($B620, 'Uganda workforce data - raw'!$B$4:$B$619,0), MATCH("Filled Female",'Uganda workforce data - raw'!$A$4:$F$4,0))*INDEX('Mapping cadres'!$B$1:$Z$616,MATCH($B620, 'Mapping cadres'!$B$1:$B$616,0), MATCH(AM$32,'Mapping cadres'!$B$1:$Z$1,0))</f>
        <v>0</v>
      </c>
      <c r="AN620" s="226">
        <f>INDEX('Uganda workforce data - raw'!$A$4:$F$619,MATCH($B620, 'Uganda workforce data - raw'!$B$4:$B$619,0), MATCH("Filled Female",'Uganda workforce data - raw'!$A$4:$F$4,0))*INDEX('Mapping cadres'!$B$1:$Z$616,MATCH($B620, 'Mapping cadres'!$B$1:$B$616,0), MATCH(AN$32,'Mapping cadres'!$B$1:$Z$1,0))</f>
        <v>0</v>
      </c>
      <c r="AO620" s="226">
        <f>INDEX('Uganda workforce data - raw'!$A$4:$F$619,MATCH($B620, 'Uganda workforce data - raw'!$B$4:$B$619,0), MATCH("Filled Female",'Uganda workforce data - raw'!$A$4:$F$4,0))*INDEX('Mapping cadres'!$B$1:$Z$616,MATCH($B620, 'Mapping cadres'!$B$1:$B$616,0), MATCH(AO$32,'Mapping cadres'!$B$1:$Z$1,0))</f>
        <v>0</v>
      </c>
      <c r="AP620" s="226">
        <f>INDEX('Uganda workforce data - raw'!$A$4:$F$619,MATCH($B620, 'Uganda workforce data - raw'!$B$4:$B$619,0), MATCH("Filled Female",'Uganda workforce data - raw'!$A$4:$F$4,0))*INDEX('Mapping cadres'!$B$1:$Z$616,MATCH($B620, 'Mapping cadres'!$B$1:$B$616,0), MATCH(AP$32,'Mapping cadres'!$B$1:$Z$1,0))</f>
        <v>0</v>
      </c>
      <c r="AQ620" s="226">
        <f>INDEX('Uganda workforce data - raw'!$A$4:$F$619,MATCH($B620, 'Uganda workforce data - raw'!$B$4:$B$619,0), MATCH("Filled Female",'Uganda workforce data - raw'!$A$4:$F$4,0))*INDEX('Mapping cadres'!$B$1:$Z$616,MATCH($B620, 'Mapping cadres'!$B$1:$B$616,0), MATCH(AQ$32,'Mapping cadres'!$B$1:$Z$1,0))</f>
        <v>0</v>
      </c>
      <c r="AR620" s="226">
        <f>INDEX('Uganda workforce data - raw'!$A$4:$F$619,MATCH($B620, 'Uganda workforce data - raw'!$B$4:$B$619,0), MATCH("Filled Female",'Uganda workforce data - raw'!$A$4:$F$4,0))*INDEX('Mapping cadres'!$B$1:$Z$616,MATCH($B620, 'Mapping cadres'!$B$1:$B$616,0), MATCH(AR$32,'Mapping cadres'!$B$1:$Z$1,0))</f>
        <v>0</v>
      </c>
      <c r="AS620" s="226">
        <f>INDEX('Uganda workforce data - raw'!$A$4:$F$619,MATCH($B620, 'Uganda workforce data - raw'!$B$4:$B$619,0), MATCH("Filled Female",'Uganda workforce data - raw'!$A$4:$F$4,0))*INDEX('Mapping cadres'!$B$1:$Z$616,MATCH($B620, 'Mapping cadres'!$B$1:$B$616,0), MATCH(AS$32,'Mapping cadres'!$B$1:$Z$1,0))</f>
        <v>0</v>
      </c>
      <c r="AT620" s="226">
        <f>INDEX('Uganda workforce data - raw'!$A$4:$F$619,MATCH($B620, 'Uganda workforce data - raw'!$B$4:$B$619,0), MATCH("Filled Female",'Uganda workforce data - raw'!$A$4:$F$4,0))*INDEX('Mapping cadres'!$B$1:$Z$616,MATCH($B620, 'Mapping cadres'!$B$1:$B$616,0), MATCH(AT$32,'Mapping cadres'!$B$1:$Z$1,0))</f>
        <v>0</v>
      </c>
      <c r="AU620" s="226">
        <f>INDEX('Uganda workforce data - raw'!$A$4:$F$619,MATCH($B620, 'Uganda workforce data - raw'!$B$4:$B$619,0), MATCH("Filled Female",'Uganda workforce data - raw'!$A$4:$F$4,0))*INDEX('Mapping cadres'!$B$1:$Z$616,MATCH($B620, 'Mapping cadres'!$B$1:$B$616,0), MATCH(AU$32,'Mapping cadres'!$B$1:$Z$1,0))</f>
        <v>0</v>
      </c>
      <c r="AV620" s="226">
        <f>INDEX('Uganda workforce data - raw'!$A$4:$F$619,MATCH($B620, 'Uganda workforce data - raw'!$B$4:$B$619,0), MATCH("Filled Female",'Uganda workforce data - raw'!$A$4:$F$4,0))*INDEX('Mapping cadres'!$B$1:$Z$616,MATCH($B620, 'Mapping cadres'!$B$1:$B$616,0), MATCH(AV$32,'Mapping cadres'!$B$1:$Z$1,0))</f>
        <v>0</v>
      </c>
      <c r="AW620" s="226">
        <f>INDEX('Uganda workforce data - raw'!$A$4:$F$619,MATCH($B620, 'Uganda workforce data - raw'!$B$4:$B$619,0), MATCH("Filled Female",'Uganda workforce data - raw'!$A$4:$F$4,0))*INDEX('Mapping cadres'!$B$1:$Z$616,MATCH($B620, 'Mapping cadres'!$B$1:$B$616,0), MATCH(AW$32,'Mapping cadres'!$B$1:$Z$1,0))</f>
        <v>0</v>
      </c>
      <c r="AX620" s="226">
        <f>INDEX('Uganda workforce data - raw'!$A$4:$F$619,MATCH($B620, 'Uganda workforce data - raw'!$B$4:$B$619,0), MATCH("Filled Female",'Uganda workforce data - raw'!$A$4:$F$4,0))*INDEX('Mapping cadres'!$B$1:$Z$616,MATCH($B620, 'Mapping cadres'!$B$1:$B$616,0), MATCH(AX$32,'Mapping cadres'!$B$1:$Z$1,0))</f>
        <v>0</v>
      </c>
      <c r="AY620" s="226">
        <f t="shared" si="221"/>
        <v>0</v>
      </c>
      <c r="AZ620" s="226">
        <f t="shared" si="222"/>
        <v>0</v>
      </c>
      <c r="BA620" s="226">
        <f t="shared" si="223"/>
        <v>0</v>
      </c>
      <c r="BB620" s="226">
        <f t="shared" si="224"/>
        <v>0</v>
      </c>
      <c r="BC620" s="226">
        <f t="shared" si="225"/>
        <v>0</v>
      </c>
      <c r="BD620" s="226">
        <f t="shared" si="226"/>
        <v>0</v>
      </c>
      <c r="BE620" s="226">
        <f t="shared" si="227"/>
        <v>0</v>
      </c>
      <c r="BF620" s="226">
        <f t="shared" si="228"/>
        <v>4175</v>
      </c>
      <c r="BG620" s="226">
        <f t="shared" si="229"/>
        <v>0</v>
      </c>
      <c r="BH620" s="226">
        <f t="shared" si="230"/>
        <v>0</v>
      </c>
      <c r="BI620" s="226">
        <f t="shared" si="231"/>
        <v>0</v>
      </c>
      <c r="BJ620" s="226">
        <f t="shared" si="232"/>
        <v>0</v>
      </c>
      <c r="BK620" s="226">
        <f t="shared" si="233"/>
        <v>0</v>
      </c>
      <c r="BL620" s="226">
        <f t="shared" si="234"/>
        <v>0</v>
      </c>
      <c r="BM620" s="226">
        <f t="shared" si="235"/>
        <v>0</v>
      </c>
      <c r="BN620" s="226">
        <f t="shared" si="236"/>
        <v>0</v>
      </c>
      <c r="BO620" s="226">
        <f t="shared" si="237"/>
        <v>0</v>
      </c>
      <c r="BP620" s="226">
        <f t="shared" si="238"/>
        <v>0</v>
      </c>
      <c r="BQ620" s="226">
        <f t="shared" si="239"/>
        <v>0</v>
      </c>
      <c r="BR620" s="226">
        <f t="shared" si="240"/>
        <v>0</v>
      </c>
      <c r="BS620" s="226">
        <f t="shared" si="241"/>
        <v>0</v>
      </c>
      <c r="BT620" s="226">
        <f t="shared" si="242"/>
        <v>0</v>
      </c>
      <c r="BU620" s="226">
        <f t="shared" si="243"/>
        <v>0</v>
      </c>
      <c r="BV620" s="226">
        <f t="shared" si="244"/>
        <v>0</v>
      </c>
    </row>
    <row r="621" spans="1:74">
      <c r="A621" s="226">
        <v>589</v>
      </c>
      <c r="B621" s="226" t="s">
        <v>1885</v>
      </c>
      <c r="C621" s="226">
        <f>INDEX('Uganda workforce data - raw'!$A$4:$F$619,MATCH($B621, 'Uganda workforce data - raw'!$B$4:$B$619,0), MATCH("Filled Male",'Uganda workforce data - raw'!$A$4:$F$4,0))*INDEX('Mapping cadres'!$B$1:$Z$616,MATCH($B621, 'Mapping cadres'!$B$1:$B$616,0), MATCH(C$32,'Mapping cadres'!$B$1:$Z$1,0))</f>
        <v>1</v>
      </c>
      <c r="D621" s="226">
        <f>INDEX('Uganda workforce data - raw'!$A$4:$F$619,MATCH($B621, 'Uganda workforce data - raw'!$B$4:$B$619,0), MATCH("Filled Male",'Uganda workforce data - raw'!$A$4:$F$4,0))*INDEX('Mapping cadres'!$B$1:$Z$616,MATCH($B621, 'Mapping cadres'!$B$1:$B$616,0), MATCH(D$32,'Mapping cadres'!$B$1:$Z$1,0))</f>
        <v>0</v>
      </c>
      <c r="E621" s="226">
        <f>INDEX('Uganda workforce data - raw'!$A$4:$F$619,MATCH($B621, 'Uganda workforce data - raw'!$B$4:$B$619,0), MATCH("Filled Male",'Uganda workforce data - raw'!$A$4:$F$4,0))*INDEX('Mapping cadres'!$B$1:$Z$616,MATCH($B621, 'Mapping cadres'!$B$1:$B$616,0), MATCH(E$32,'Mapping cadres'!$B$1:$Z$1,0))</f>
        <v>0</v>
      </c>
      <c r="F621" s="226">
        <f>INDEX('Uganda workforce data - raw'!$A$4:$F$619,MATCH($B621, 'Uganda workforce data - raw'!$B$4:$B$619,0), MATCH("Filled Male",'Uganda workforce data - raw'!$A$4:$F$4,0))*INDEX('Mapping cadres'!$B$1:$Z$616,MATCH($B621, 'Mapping cadres'!$B$1:$B$616,0), MATCH(F$32,'Mapping cadres'!$B$1:$Z$1,0))</f>
        <v>0</v>
      </c>
      <c r="G621" s="226">
        <f>INDEX('Uganda workforce data - raw'!$A$4:$F$619,MATCH($B621, 'Uganda workforce data - raw'!$B$4:$B$619,0), MATCH("Filled Male",'Uganda workforce data - raw'!$A$4:$F$4,0))*INDEX('Mapping cadres'!$B$1:$Z$616,MATCH($B621, 'Mapping cadres'!$B$1:$B$616,0), MATCH(G$32,'Mapping cadres'!$B$1:$Z$1,0))</f>
        <v>0</v>
      </c>
      <c r="H621" s="226">
        <f>INDEX('Uganda workforce data - raw'!$A$4:$F$619,MATCH($B621, 'Uganda workforce data - raw'!$B$4:$B$619,0), MATCH("Filled Male",'Uganda workforce data - raw'!$A$4:$F$4,0))*INDEX('Mapping cadres'!$B$1:$Z$616,MATCH($B621, 'Mapping cadres'!$B$1:$B$616,0), MATCH(H$32,'Mapping cadres'!$B$1:$Z$1,0))</f>
        <v>0</v>
      </c>
      <c r="I621" s="226">
        <f>INDEX('Uganda workforce data - raw'!$A$4:$F$619,MATCH($B621, 'Uganda workforce data - raw'!$B$4:$B$619,0), MATCH("Filled Male",'Uganda workforce data - raw'!$A$4:$F$4,0))*INDEX('Mapping cadres'!$B$1:$Z$616,MATCH($B621, 'Mapping cadres'!$B$1:$B$616,0), MATCH(I$32,'Mapping cadres'!$B$1:$Z$1,0))</f>
        <v>0</v>
      </c>
      <c r="J621" s="226">
        <f>INDEX('Uganda workforce data - raw'!$A$4:$F$619,MATCH($B621, 'Uganda workforce data - raw'!$B$4:$B$619,0), MATCH("Filled Male",'Uganda workforce data - raw'!$A$4:$F$4,0))*INDEX('Mapping cadres'!$B$1:$Z$616,MATCH($B621, 'Mapping cadres'!$B$1:$B$616,0), MATCH(J$32,'Mapping cadres'!$B$1:$Z$1,0))</f>
        <v>0</v>
      </c>
      <c r="K621" s="226">
        <f>INDEX('Uganda workforce data - raw'!$A$4:$F$619,MATCH($B621, 'Uganda workforce data - raw'!$B$4:$B$619,0), MATCH("Filled Male",'Uganda workforce data - raw'!$A$4:$F$4,0))*INDEX('Mapping cadres'!$B$1:$Z$616,MATCH($B621, 'Mapping cadres'!$B$1:$B$616,0), MATCH(K$32,'Mapping cadres'!$B$1:$Z$1,0))</f>
        <v>0</v>
      </c>
      <c r="L621" s="226">
        <f>INDEX('Uganda workforce data - raw'!$A$4:$F$619,MATCH($B621, 'Uganda workforce data - raw'!$B$4:$B$619,0), MATCH("Filled Male",'Uganda workforce data - raw'!$A$4:$F$4,0))*INDEX('Mapping cadres'!$B$1:$Z$616,MATCH($B621, 'Mapping cadres'!$B$1:$B$616,0), MATCH(L$32,'Mapping cadres'!$B$1:$Z$1,0))</f>
        <v>0</v>
      </c>
      <c r="M621" s="226">
        <f>INDEX('Uganda workforce data - raw'!$A$4:$F$619,MATCH($B621, 'Uganda workforce data - raw'!$B$4:$B$619,0), MATCH("Filled Male",'Uganda workforce data - raw'!$A$4:$F$4,0))*INDEX('Mapping cadres'!$B$1:$Z$616,MATCH($B621, 'Mapping cadres'!$B$1:$B$616,0), MATCH(M$32,'Mapping cadres'!$B$1:$Z$1,0))</f>
        <v>0</v>
      </c>
      <c r="N621" s="226">
        <f>INDEX('Uganda workforce data - raw'!$A$4:$F$619,MATCH($B621, 'Uganda workforce data - raw'!$B$4:$B$619,0), MATCH("Filled Male",'Uganda workforce data - raw'!$A$4:$F$4,0))*INDEX('Mapping cadres'!$B$1:$Z$616,MATCH($B621, 'Mapping cadres'!$B$1:$B$616,0), MATCH(N$32,'Mapping cadres'!$B$1:$Z$1,0))</f>
        <v>0</v>
      </c>
      <c r="O621" s="226">
        <f>INDEX('Uganda workforce data - raw'!$A$4:$F$619,MATCH($B621, 'Uganda workforce data - raw'!$B$4:$B$619,0), MATCH("Filled Male",'Uganda workforce data - raw'!$A$4:$F$4,0))*INDEX('Mapping cadres'!$B$1:$Z$616,MATCH($B621, 'Mapping cadres'!$B$1:$B$616,0), MATCH(O$32,'Mapping cadres'!$B$1:$Z$1,0))</f>
        <v>0</v>
      </c>
      <c r="P621" s="226">
        <f>INDEX('Uganda workforce data - raw'!$A$4:$F$619,MATCH($B621, 'Uganda workforce data - raw'!$B$4:$B$619,0), MATCH("Filled Male",'Uganda workforce data - raw'!$A$4:$F$4,0))*INDEX('Mapping cadres'!$B$1:$Z$616,MATCH($B621, 'Mapping cadres'!$B$1:$B$616,0), MATCH(P$32,'Mapping cadres'!$B$1:$Z$1,0))</f>
        <v>0</v>
      </c>
      <c r="Q621" s="226">
        <f>INDEX('Uganda workforce data - raw'!$A$4:$F$619,MATCH($B621, 'Uganda workforce data - raw'!$B$4:$B$619,0), MATCH("Filled Male",'Uganda workforce data - raw'!$A$4:$F$4,0))*INDEX('Mapping cadres'!$B$1:$Z$616,MATCH($B621, 'Mapping cadres'!$B$1:$B$616,0), MATCH(Q$32,'Mapping cadres'!$B$1:$Z$1,0))</f>
        <v>0</v>
      </c>
      <c r="R621" s="226">
        <f>INDEX('Uganda workforce data - raw'!$A$4:$F$619,MATCH($B621, 'Uganda workforce data - raw'!$B$4:$B$619,0), MATCH("Filled Male",'Uganda workforce data - raw'!$A$4:$F$4,0))*INDEX('Mapping cadres'!$B$1:$Z$616,MATCH($B621, 'Mapping cadres'!$B$1:$B$616,0), MATCH(R$32,'Mapping cadres'!$B$1:$Z$1,0))</f>
        <v>0</v>
      </c>
      <c r="S621" s="226">
        <f>INDEX('Uganda workforce data - raw'!$A$4:$F$619,MATCH($B621, 'Uganda workforce data - raw'!$B$4:$B$619,0), MATCH("Filled Male",'Uganda workforce data - raw'!$A$4:$F$4,0))*INDEX('Mapping cadres'!$B$1:$Z$616,MATCH($B621, 'Mapping cadres'!$B$1:$B$616,0), MATCH(S$32,'Mapping cadres'!$B$1:$Z$1,0))</f>
        <v>0</v>
      </c>
      <c r="T621" s="226">
        <f>INDEX('Uganda workforce data - raw'!$A$4:$F$619,MATCH($B621, 'Uganda workforce data - raw'!$B$4:$B$619,0), MATCH("Filled Male",'Uganda workforce data - raw'!$A$4:$F$4,0))*INDEX('Mapping cadres'!$B$1:$Z$616,MATCH($B621, 'Mapping cadres'!$B$1:$B$616,0), MATCH(T$32,'Mapping cadres'!$B$1:$Z$1,0))</f>
        <v>0</v>
      </c>
      <c r="U621" s="226">
        <f>INDEX('Uganda workforce data - raw'!$A$4:$F$619,MATCH($B621, 'Uganda workforce data - raw'!$B$4:$B$619,0), MATCH("Filled Male",'Uganda workforce data - raw'!$A$4:$F$4,0))*INDEX('Mapping cadres'!$B$1:$Z$616,MATCH($B621, 'Mapping cadres'!$B$1:$B$616,0), MATCH(U$32,'Mapping cadres'!$B$1:$Z$1,0))</f>
        <v>0</v>
      </c>
      <c r="V621" s="226">
        <f>INDEX('Uganda workforce data - raw'!$A$4:$F$619,MATCH($B621, 'Uganda workforce data - raw'!$B$4:$B$619,0), MATCH("Filled Male",'Uganda workforce data - raw'!$A$4:$F$4,0))*INDEX('Mapping cadres'!$B$1:$Z$616,MATCH($B621, 'Mapping cadres'!$B$1:$B$616,0), MATCH(V$32,'Mapping cadres'!$B$1:$Z$1,0))</f>
        <v>0</v>
      </c>
      <c r="W621" s="226">
        <f>INDEX('Uganda workforce data - raw'!$A$4:$F$619,MATCH($B621, 'Uganda workforce data - raw'!$B$4:$B$619,0), MATCH("Filled Male",'Uganda workforce data - raw'!$A$4:$F$4,0))*INDEX('Mapping cadres'!$B$1:$Z$616,MATCH($B621, 'Mapping cadres'!$B$1:$B$616,0), MATCH(W$32,'Mapping cadres'!$B$1:$Z$1,0))</f>
        <v>0</v>
      </c>
      <c r="X621" s="226">
        <f>INDEX('Uganda workforce data - raw'!$A$4:$F$619,MATCH($B621, 'Uganda workforce data - raw'!$B$4:$B$619,0), MATCH("Filled Male",'Uganda workforce data - raw'!$A$4:$F$4,0))*INDEX('Mapping cadres'!$B$1:$Z$616,MATCH($B621, 'Mapping cadres'!$B$1:$B$616,0), MATCH(X$32,'Mapping cadres'!$B$1:$Z$1,0))</f>
        <v>0</v>
      </c>
      <c r="Y621" s="226">
        <f>INDEX('Uganda workforce data - raw'!$A$4:$F$619,MATCH($B621, 'Uganda workforce data - raw'!$B$4:$B$619,0), MATCH("Filled Male",'Uganda workforce data - raw'!$A$4:$F$4,0))*INDEX('Mapping cadres'!$B$1:$Z$616,MATCH($B621, 'Mapping cadres'!$B$1:$B$616,0), MATCH(Y$32,'Mapping cadres'!$B$1:$Z$1,0))</f>
        <v>0</v>
      </c>
      <c r="Z621" s="226">
        <f>INDEX('Uganda workforce data - raw'!$A$4:$F$619,MATCH($B621, 'Uganda workforce data - raw'!$B$4:$B$619,0), MATCH("Filled Male",'Uganda workforce data - raw'!$A$4:$F$4,0))*INDEX('Mapping cadres'!$B$1:$Z$616,MATCH($B621, 'Mapping cadres'!$B$1:$B$616,0), MATCH(Z$32,'Mapping cadres'!$B$1:$Z$1,0))</f>
        <v>0</v>
      </c>
      <c r="AA621" s="226">
        <f>INDEX('Uganda workforce data - raw'!$A$4:$F$619,MATCH($B621, 'Uganda workforce data - raw'!$B$4:$B$619,0), MATCH("Filled Female",'Uganda workforce data - raw'!$A$4:$F$4,0))*INDEX('Mapping cadres'!$B$1:$Z$616,MATCH($B621, 'Mapping cadres'!$B$1:$B$616,0), MATCH(AA$32,'Mapping cadres'!$B$1:$Z$1,0))</f>
        <v>0</v>
      </c>
      <c r="AB621" s="226">
        <f>INDEX('Uganda workforce data - raw'!$A$4:$F$619,MATCH($B621, 'Uganda workforce data - raw'!$B$4:$B$619,0), MATCH("Filled Female",'Uganda workforce data - raw'!$A$4:$F$4,0))*INDEX('Mapping cadres'!$B$1:$Z$616,MATCH($B621, 'Mapping cadres'!$B$1:$B$616,0), MATCH(AB$32,'Mapping cadres'!$B$1:$Z$1,0))</f>
        <v>0</v>
      </c>
      <c r="AC621" s="226">
        <f>INDEX('Uganda workforce data - raw'!$A$4:$F$619,MATCH($B621, 'Uganda workforce data - raw'!$B$4:$B$619,0), MATCH("Filled Female",'Uganda workforce data - raw'!$A$4:$F$4,0))*INDEX('Mapping cadres'!$B$1:$Z$616,MATCH($B621, 'Mapping cadres'!$B$1:$B$616,0), MATCH(AC$32,'Mapping cadres'!$B$1:$Z$1,0))</f>
        <v>0</v>
      </c>
      <c r="AD621" s="226">
        <f>INDEX('Uganda workforce data - raw'!$A$4:$F$619,MATCH($B621, 'Uganda workforce data - raw'!$B$4:$B$619,0), MATCH("Filled Female",'Uganda workforce data - raw'!$A$4:$F$4,0))*INDEX('Mapping cadres'!$B$1:$Z$616,MATCH($B621, 'Mapping cadres'!$B$1:$B$616,0), MATCH(AD$32,'Mapping cadres'!$B$1:$Z$1,0))</f>
        <v>0</v>
      </c>
      <c r="AE621" s="226">
        <f>INDEX('Uganda workforce data - raw'!$A$4:$F$619,MATCH($B621, 'Uganda workforce data - raw'!$B$4:$B$619,0), MATCH("Filled Female",'Uganda workforce data - raw'!$A$4:$F$4,0))*INDEX('Mapping cadres'!$B$1:$Z$616,MATCH($B621, 'Mapping cadres'!$B$1:$B$616,0), MATCH(AE$32,'Mapping cadres'!$B$1:$Z$1,0))</f>
        <v>0</v>
      </c>
      <c r="AF621" s="226">
        <f>INDEX('Uganda workforce data - raw'!$A$4:$F$619,MATCH($B621, 'Uganda workforce data - raw'!$B$4:$B$619,0), MATCH("Filled Female",'Uganda workforce data - raw'!$A$4:$F$4,0))*INDEX('Mapping cadres'!$B$1:$Z$616,MATCH($B621, 'Mapping cadres'!$B$1:$B$616,0), MATCH(AF$32,'Mapping cadres'!$B$1:$Z$1,0))</f>
        <v>0</v>
      </c>
      <c r="AG621" s="226">
        <f>INDEX('Uganda workforce data - raw'!$A$4:$F$619,MATCH($B621, 'Uganda workforce data - raw'!$B$4:$B$619,0), MATCH("Filled Female",'Uganda workforce data - raw'!$A$4:$F$4,0))*INDEX('Mapping cadres'!$B$1:$Z$616,MATCH($B621, 'Mapping cadres'!$B$1:$B$616,0), MATCH(AG$32,'Mapping cadres'!$B$1:$Z$1,0))</f>
        <v>0</v>
      </c>
      <c r="AH621" s="226">
        <f>INDEX('Uganda workforce data - raw'!$A$4:$F$619,MATCH($B621, 'Uganda workforce data - raw'!$B$4:$B$619,0), MATCH("Filled Female",'Uganda workforce data - raw'!$A$4:$F$4,0))*INDEX('Mapping cadres'!$B$1:$Z$616,MATCH($B621, 'Mapping cadres'!$B$1:$B$616,0), MATCH(AH$32,'Mapping cadres'!$B$1:$Z$1,0))</f>
        <v>0</v>
      </c>
      <c r="AI621" s="226">
        <f>INDEX('Uganda workforce data - raw'!$A$4:$F$619,MATCH($B621, 'Uganda workforce data - raw'!$B$4:$B$619,0), MATCH("Filled Female",'Uganda workforce data - raw'!$A$4:$F$4,0))*INDEX('Mapping cadres'!$B$1:$Z$616,MATCH($B621, 'Mapping cadres'!$B$1:$B$616,0), MATCH(AI$32,'Mapping cadres'!$B$1:$Z$1,0))</f>
        <v>0</v>
      </c>
      <c r="AJ621" s="226">
        <f>INDEX('Uganda workforce data - raw'!$A$4:$F$619,MATCH($B621, 'Uganda workforce data - raw'!$B$4:$B$619,0), MATCH("Filled Female",'Uganda workforce data - raw'!$A$4:$F$4,0))*INDEX('Mapping cadres'!$B$1:$Z$616,MATCH($B621, 'Mapping cadres'!$B$1:$B$616,0), MATCH(AJ$32,'Mapping cadres'!$B$1:$Z$1,0))</f>
        <v>0</v>
      </c>
      <c r="AK621" s="226">
        <f>INDEX('Uganda workforce data - raw'!$A$4:$F$619,MATCH($B621, 'Uganda workforce data - raw'!$B$4:$B$619,0), MATCH("Filled Female",'Uganda workforce data - raw'!$A$4:$F$4,0))*INDEX('Mapping cadres'!$B$1:$Z$616,MATCH($B621, 'Mapping cadres'!$B$1:$B$616,0), MATCH(AK$32,'Mapping cadres'!$B$1:$Z$1,0))</f>
        <v>0</v>
      </c>
      <c r="AL621" s="226">
        <f>INDEX('Uganda workforce data - raw'!$A$4:$F$619,MATCH($B621, 'Uganda workforce data - raw'!$B$4:$B$619,0), MATCH("Filled Female",'Uganda workforce data - raw'!$A$4:$F$4,0))*INDEX('Mapping cadres'!$B$1:$Z$616,MATCH($B621, 'Mapping cadres'!$B$1:$B$616,0), MATCH(AL$32,'Mapping cadres'!$B$1:$Z$1,0))</f>
        <v>0</v>
      </c>
      <c r="AM621" s="226">
        <f>INDEX('Uganda workforce data - raw'!$A$4:$F$619,MATCH($B621, 'Uganda workforce data - raw'!$B$4:$B$619,0), MATCH("Filled Female",'Uganda workforce data - raw'!$A$4:$F$4,0))*INDEX('Mapping cadres'!$B$1:$Z$616,MATCH($B621, 'Mapping cadres'!$B$1:$B$616,0), MATCH(AM$32,'Mapping cadres'!$B$1:$Z$1,0))</f>
        <v>0</v>
      </c>
      <c r="AN621" s="226">
        <f>INDEX('Uganda workforce data - raw'!$A$4:$F$619,MATCH($B621, 'Uganda workforce data - raw'!$B$4:$B$619,0), MATCH("Filled Female",'Uganda workforce data - raw'!$A$4:$F$4,0))*INDEX('Mapping cadres'!$B$1:$Z$616,MATCH($B621, 'Mapping cadres'!$B$1:$B$616,0), MATCH(AN$32,'Mapping cadres'!$B$1:$Z$1,0))</f>
        <v>0</v>
      </c>
      <c r="AO621" s="226">
        <f>INDEX('Uganda workforce data - raw'!$A$4:$F$619,MATCH($B621, 'Uganda workforce data - raw'!$B$4:$B$619,0), MATCH("Filled Female",'Uganda workforce data - raw'!$A$4:$F$4,0))*INDEX('Mapping cadres'!$B$1:$Z$616,MATCH($B621, 'Mapping cadres'!$B$1:$B$616,0), MATCH(AO$32,'Mapping cadres'!$B$1:$Z$1,0))</f>
        <v>0</v>
      </c>
      <c r="AP621" s="226">
        <f>INDEX('Uganda workforce data - raw'!$A$4:$F$619,MATCH($B621, 'Uganda workforce data - raw'!$B$4:$B$619,0), MATCH("Filled Female",'Uganda workforce data - raw'!$A$4:$F$4,0))*INDEX('Mapping cadres'!$B$1:$Z$616,MATCH($B621, 'Mapping cadres'!$B$1:$B$616,0), MATCH(AP$32,'Mapping cadres'!$B$1:$Z$1,0))</f>
        <v>0</v>
      </c>
      <c r="AQ621" s="226">
        <f>INDEX('Uganda workforce data - raw'!$A$4:$F$619,MATCH($B621, 'Uganda workforce data - raw'!$B$4:$B$619,0), MATCH("Filled Female",'Uganda workforce data - raw'!$A$4:$F$4,0))*INDEX('Mapping cadres'!$B$1:$Z$616,MATCH($B621, 'Mapping cadres'!$B$1:$B$616,0), MATCH(AQ$32,'Mapping cadres'!$B$1:$Z$1,0))</f>
        <v>0</v>
      </c>
      <c r="AR621" s="226">
        <f>INDEX('Uganda workforce data - raw'!$A$4:$F$619,MATCH($B621, 'Uganda workforce data - raw'!$B$4:$B$619,0), MATCH("Filled Female",'Uganda workforce data - raw'!$A$4:$F$4,0))*INDEX('Mapping cadres'!$B$1:$Z$616,MATCH($B621, 'Mapping cadres'!$B$1:$B$616,0), MATCH(AR$32,'Mapping cadres'!$B$1:$Z$1,0))</f>
        <v>0</v>
      </c>
      <c r="AS621" s="226">
        <f>INDEX('Uganda workforce data - raw'!$A$4:$F$619,MATCH($B621, 'Uganda workforce data - raw'!$B$4:$B$619,0), MATCH("Filled Female",'Uganda workforce data - raw'!$A$4:$F$4,0))*INDEX('Mapping cadres'!$B$1:$Z$616,MATCH($B621, 'Mapping cadres'!$B$1:$B$616,0), MATCH(AS$32,'Mapping cadres'!$B$1:$Z$1,0))</f>
        <v>0</v>
      </c>
      <c r="AT621" s="226">
        <f>INDEX('Uganda workforce data - raw'!$A$4:$F$619,MATCH($B621, 'Uganda workforce data - raw'!$B$4:$B$619,0), MATCH("Filled Female",'Uganda workforce data - raw'!$A$4:$F$4,0))*INDEX('Mapping cadres'!$B$1:$Z$616,MATCH($B621, 'Mapping cadres'!$B$1:$B$616,0), MATCH(AT$32,'Mapping cadres'!$B$1:$Z$1,0))</f>
        <v>0</v>
      </c>
      <c r="AU621" s="226">
        <f>INDEX('Uganda workforce data - raw'!$A$4:$F$619,MATCH($B621, 'Uganda workforce data - raw'!$B$4:$B$619,0), MATCH("Filled Female",'Uganda workforce data - raw'!$A$4:$F$4,0))*INDEX('Mapping cadres'!$B$1:$Z$616,MATCH($B621, 'Mapping cadres'!$B$1:$B$616,0), MATCH(AU$32,'Mapping cadres'!$B$1:$Z$1,0))</f>
        <v>0</v>
      </c>
      <c r="AV621" s="226">
        <f>INDEX('Uganda workforce data - raw'!$A$4:$F$619,MATCH($B621, 'Uganda workforce data - raw'!$B$4:$B$619,0), MATCH("Filled Female",'Uganda workforce data - raw'!$A$4:$F$4,0))*INDEX('Mapping cadres'!$B$1:$Z$616,MATCH($B621, 'Mapping cadres'!$B$1:$B$616,0), MATCH(AV$32,'Mapping cadres'!$B$1:$Z$1,0))</f>
        <v>0</v>
      </c>
      <c r="AW621" s="226">
        <f>INDEX('Uganda workforce data - raw'!$A$4:$F$619,MATCH($B621, 'Uganda workforce data - raw'!$B$4:$B$619,0), MATCH("Filled Female",'Uganda workforce data - raw'!$A$4:$F$4,0))*INDEX('Mapping cadres'!$B$1:$Z$616,MATCH($B621, 'Mapping cadres'!$B$1:$B$616,0), MATCH(AW$32,'Mapping cadres'!$B$1:$Z$1,0))</f>
        <v>0</v>
      </c>
      <c r="AX621" s="226">
        <f>INDEX('Uganda workforce data - raw'!$A$4:$F$619,MATCH($B621, 'Uganda workforce data - raw'!$B$4:$B$619,0), MATCH("Filled Female",'Uganda workforce data - raw'!$A$4:$F$4,0))*INDEX('Mapping cadres'!$B$1:$Z$616,MATCH($B621, 'Mapping cadres'!$B$1:$B$616,0), MATCH(AX$32,'Mapping cadres'!$B$1:$Z$1,0))</f>
        <v>0</v>
      </c>
      <c r="AY621" s="226">
        <f t="shared" si="221"/>
        <v>1</v>
      </c>
      <c r="AZ621" s="226">
        <f t="shared" si="222"/>
        <v>0</v>
      </c>
      <c r="BA621" s="226">
        <f t="shared" si="223"/>
        <v>0</v>
      </c>
      <c r="BB621" s="226">
        <f t="shared" si="224"/>
        <v>0</v>
      </c>
      <c r="BC621" s="226">
        <f t="shared" si="225"/>
        <v>0</v>
      </c>
      <c r="BD621" s="226">
        <f t="shared" si="226"/>
        <v>0</v>
      </c>
      <c r="BE621" s="226">
        <f t="shared" si="227"/>
        <v>0</v>
      </c>
      <c r="BF621" s="226">
        <f t="shared" si="228"/>
        <v>0</v>
      </c>
      <c r="BG621" s="226">
        <f t="shared" si="229"/>
        <v>0</v>
      </c>
      <c r="BH621" s="226">
        <f t="shared" si="230"/>
        <v>0</v>
      </c>
      <c r="BI621" s="226">
        <f t="shared" si="231"/>
        <v>0</v>
      </c>
      <c r="BJ621" s="226">
        <f t="shared" si="232"/>
        <v>0</v>
      </c>
      <c r="BK621" s="226">
        <f t="shared" si="233"/>
        <v>0</v>
      </c>
      <c r="BL621" s="226">
        <f t="shared" si="234"/>
        <v>0</v>
      </c>
      <c r="BM621" s="226">
        <f t="shared" si="235"/>
        <v>0</v>
      </c>
      <c r="BN621" s="226">
        <f t="shared" si="236"/>
        <v>0</v>
      </c>
      <c r="BO621" s="226">
        <f t="shared" si="237"/>
        <v>0</v>
      </c>
      <c r="BP621" s="226">
        <f t="shared" si="238"/>
        <v>0</v>
      </c>
      <c r="BQ621" s="226">
        <f t="shared" si="239"/>
        <v>0</v>
      </c>
      <c r="BR621" s="226">
        <f t="shared" si="240"/>
        <v>0</v>
      </c>
      <c r="BS621" s="226">
        <f t="shared" si="241"/>
        <v>0</v>
      </c>
      <c r="BT621" s="226">
        <f t="shared" si="242"/>
        <v>0</v>
      </c>
      <c r="BU621" s="226">
        <f t="shared" si="243"/>
        <v>0</v>
      </c>
      <c r="BV621" s="226">
        <f t="shared" si="244"/>
        <v>0</v>
      </c>
    </row>
    <row r="622" spans="1:74">
      <c r="A622" s="226">
        <v>590</v>
      </c>
      <c r="B622" s="226" t="s">
        <v>1886</v>
      </c>
      <c r="C622" s="226">
        <f>INDEX('Uganda workforce data - raw'!$A$4:$F$619,MATCH($B622, 'Uganda workforce data - raw'!$B$4:$B$619,0), MATCH("Filled Male",'Uganda workforce data - raw'!$A$4:$F$4,0))*INDEX('Mapping cadres'!$B$1:$Z$616,MATCH($B622, 'Mapping cadres'!$B$1:$B$616,0), MATCH(C$32,'Mapping cadres'!$B$1:$Z$1,0))</f>
        <v>0</v>
      </c>
      <c r="D622" s="226">
        <f>INDEX('Uganda workforce data - raw'!$A$4:$F$619,MATCH($B622, 'Uganda workforce data - raw'!$B$4:$B$619,0), MATCH("Filled Male",'Uganda workforce data - raw'!$A$4:$F$4,0))*INDEX('Mapping cadres'!$B$1:$Z$616,MATCH($B622, 'Mapping cadres'!$B$1:$B$616,0), MATCH(D$32,'Mapping cadres'!$B$1:$Z$1,0))</f>
        <v>0</v>
      </c>
      <c r="E622" s="226">
        <f>INDEX('Uganda workforce data - raw'!$A$4:$F$619,MATCH($B622, 'Uganda workforce data - raw'!$B$4:$B$619,0), MATCH("Filled Male",'Uganda workforce data - raw'!$A$4:$F$4,0))*INDEX('Mapping cadres'!$B$1:$Z$616,MATCH($B622, 'Mapping cadres'!$B$1:$B$616,0), MATCH(E$32,'Mapping cadres'!$B$1:$Z$1,0))</f>
        <v>0</v>
      </c>
      <c r="F622" s="226">
        <f>INDEX('Uganda workforce data - raw'!$A$4:$F$619,MATCH($B622, 'Uganda workforce data - raw'!$B$4:$B$619,0), MATCH("Filled Male",'Uganda workforce data - raw'!$A$4:$F$4,0))*INDEX('Mapping cadres'!$B$1:$Z$616,MATCH($B622, 'Mapping cadres'!$B$1:$B$616,0), MATCH(F$32,'Mapping cadres'!$B$1:$Z$1,0))</f>
        <v>0</v>
      </c>
      <c r="G622" s="226">
        <f>INDEX('Uganda workforce data - raw'!$A$4:$F$619,MATCH($B622, 'Uganda workforce data - raw'!$B$4:$B$619,0), MATCH("Filled Male",'Uganda workforce data - raw'!$A$4:$F$4,0))*INDEX('Mapping cadres'!$B$1:$Z$616,MATCH($B622, 'Mapping cadres'!$B$1:$B$616,0), MATCH(G$32,'Mapping cadres'!$B$1:$Z$1,0))</f>
        <v>0</v>
      </c>
      <c r="H622" s="226">
        <f>INDEX('Uganda workforce data - raw'!$A$4:$F$619,MATCH($B622, 'Uganda workforce data - raw'!$B$4:$B$619,0), MATCH("Filled Male",'Uganda workforce data - raw'!$A$4:$F$4,0))*INDEX('Mapping cadres'!$B$1:$Z$616,MATCH($B622, 'Mapping cadres'!$B$1:$B$616,0), MATCH(H$32,'Mapping cadres'!$B$1:$Z$1,0))</f>
        <v>0</v>
      </c>
      <c r="I622" s="226">
        <f>INDEX('Uganda workforce data - raw'!$A$4:$F$619,MATCH($B622, 'Uganda workforce data - raw'!$B$4:$B$619,0), MATCH("Filled Male",'Uganda workforce data - raw'!$A$4:$F$4,0))*INDEX('Mapping cadres'!$B$1:$Z$616,MATCH($B622, 'Mapping cadres'!$B$1:$B$616,0), MATCH(I$32,'Mapping cadres'!$B$1:$Z$1,0))</f>
        <v>0</v>
      </c>
      <c r="J622" s="226">
        <f>INDEX('Uganda workforce data - raw'!$A$4:$F$619,MATCH($B622, 'Uganda workforce data - raw'!$B$4:$B$619,0), MATCH("Filled Male",'Uganda workforce data - raw'!$A$4:$F$4,0))*INDEX('Mapping cadres'!$B$1:$Z$616,MATCH($B622, 'Mapping cadres'!$B$1:$B$616,0), MATCH(J$32,'Mapping cadres'!$B$1:$Z$1,0))</f>
        <v>0</v>
      </c>
      <c r="K622" s="226">
        <f>INDEX('Uganda workforce data - raw'!$A$4:$F$619,MATCH($B622, 'Uganda workforce data - raw'!$B$4:$B$619,0), MATCH("Filled Male",'Uganda workforce data - raw'!$A$4:$F$4,0))*INDEX('Mapping cadres'!$B$1:$Z$616,MATCH($B622, 'Mapping cadres'!$B$1:$B$616,0), MATCH(K$32,'Mapping cadres'!$B$1:$Z$1,0))</f>
        <v>0</v>
      </c>
      <c r="L622" s="226">
        <f>INDEX('Uganda workforce data - raw'!$A$4:$F$619,MATCH($B622, 'Uganda workforce data - raw'!$B$4:$B$619,0), MATCH("Filled Male",'Uganda workforce data - raw'!$A$4:$F$4,0))*INDEX('Mapping cadres'!$B$1:$Z$616,MATCH($B622, 'Mapping cadres'!$B$1:$B$616,0), MATCH(L$32,'Mapping cadres'!$B$1:$Z$1,0))</f>
        <v>0</v>
      </c>
      <c r="M622" s="226">
        <f>INDEX('Uganda workforce data - raw'!$A$4:$F$619,MATCH($B622, 'Uganda workforce data - raw'!$B$4:$B$619,0), MATCH("Filled Male",'Uganda workforce data - raw'!$A$4:$F$4,0))*INDEX('Mapping cadres'!$B$1:$Z$616,MATCH($B622, 'Mapping cadres'!$B$1:$B$616,0), MATCH(M$32,'Mapping cadres'!$B$1:$Z$1,0))</f>
        <v>0</v>
      </c>
      <c r="N622" s="226">
        <f>INDEX('Uganda workforce data - raw'!$A$4:$F$619,MATCH($B622, 'Uganda workforce data - raw'!$B$4:$B$619,0), MATCH("Filled Male",'Uganda workforce data - raw'!$A$4:$F$4,0))*INDEX('Mapping cadres'!$B$1:$Z$616,MATCH($B622, 'Mapping cadres'!$B$1:$B$616,0), MATCH(N$32,'Mapping cadres'!$B$1:$Z$1,0))</f>
        <v>0</v>
      </c>
      <c r="O622" s="226">
        <f>INDEX('Uganda workforce data - raw'!$A$4:$F$619,MATCH($B622, 'Uganda workforce data - raw'!$B$4:$B$619,0), MATCH("Filled Male",'Uganda workforce data - raw'!$A$4:$F$4,0))*INDEX('Mapping cadres'!$B$1:$Z$616,MATCH($B622, 'Mapping cadres'!$B$1:$B$616,0), MATCH(O$32,'Mapping cadres'!$B$1:$Z$1,0))</f>
        <v>0</v>
      </c>
      <c r="P622" s="226">
        <f>INDEX('Uganda workforce data - raw'!$A$4:$F$619,MATCH($B622, 'Uganda workforce data - raw'!$B$4:$B$619,0), MATCH("Filled Male",'Uganda workforce data - raw'!$A$4:$F$4,0))*INDEX('Mapping cadres'!$B$1:$Z$616,MATCH($B622, 'Mapping cadres'!$B$1:$B$616,0), MATCH(P$32,'Mapping cadres'!$B$1:$Z$1,0))</f>
        <v>0</v>
      </c>
      <c r="Q622" s="226">
        <f>INDEX('Uganda workforce data - raw'!$A$4:$F$619,MATCH($B622, 'Uganda workforce data - raw'!$B$4:$B$619,0), MATCH("Filled Male",'Uganda workforce data - raw'!$A$4:$F$4,0))*INDEX('Mapping cadres'!$B$1:$Z$616,MATCH($B622, 'Mapping cadres'!$B$1:$B$616,0), MATCH(Q$32,'Mapping cadres'!$B$1:$Z$1,0))</f>
        <v>0</v>
      </c>
      <c r="R622" s="226">
        <f>INDEX('Uganda workforce data - raw'!$A$4:$F$619,MATCH($B622, 'Uganda workforce data - raw'!$B$4:$B$619,0), MATCH("Filled Male",'Uganda workforce data - raw'!$A$4:$F$4,0))*INDEX('Mapping cadres'!$B$1:$Z$616,MATCH($B622, 'Mapping cadres'!$B$1:$B$616,0), MATCH(R$32,'Mapping cadres'!$B$1:$Z$1,0))</f>
        <v>0</v>
      </c>
      <c r="S622" s="226">
        <f>INDEX('Uganda workforce data - raw'!$A$4:$F$619,MATCH($B622, 'Uganda workforce data - raw'!$B$4:$B$619,0), MATCH("Filled Male",'Uganda workforce data - raw'!$A$4:$F$4,0))*INDEX('Mapping cadres'!$B$1:$Z$616,MATCH($B622, 'Mapping cadres'!$B$1:$B$616,0), MATCH(S$32,'Mapping cadres'!$B$1:$Z$1,0))</f>
        <v>0</v>
      </c>
      <c r="T622" s="226">
        <f>INDEX('Uganda workforce data - raw'!$A$4:$F$619,MATCH($B622, 'Uganda workforce data - raw'!$B$4:$B$619,0), MATCH("Filled Male",'Uganda workforce data - raw'!$A$4:$F$4,0))*INDEX('Mapping cadres'!$B$1:$Z$616,MATCH($B622, 'Mapping cadres'!$B$1:$B$616,0), MATCH(T$32,'Mapping cadres'!$B$1:$Z$1,0))</f>
        <v>0</v>
      </c>
      <c r="U622" s="226">
        <f>INDEX('Uganda workforce data - raw'!$A$4:$F$619,MATCH($B622, 'Uganda workforce data - raw'!$B$4:$B$619,0), MATCH("Filled Male",'Uganda workforce data - raw'!$A$4:$F$4,0))*INDEX('Mapping cadres'!$B$1:$Z$616,MATCH($B622, 'Mapping cadres'!$B$1:$B$616,0), MATCH(U$32,'Mapping cadres'!$B$1:$Z$1,0))</f>
        <v>0</v>
      </c>
      <c r="V622" s="226">
        <f>INDEX('Uganda workforce data - raw'!$A$4:$F$619,MATCH($B622, 'Uganda workforce data - raw'!$B$4:$B$619,0), MATCH("Filled Male",'Uganda workforce data - raw'!$A$4:$F$4,0))*INDEX('Mapping cadres'!$B$1:$Z$616,MATCH($B622, 'Mapping cadres'!$B$1:$B$616,0), MATCH(V$32,'Mapping cadres'!$B$1:$Z$1,0))</f>
        <v>0</v>
      </c>
      <c r="W622" s="226">
        <f>INDEX('Uganda workforce data - raw'!$A$4:$F$619,MATCH($B622, 'Uganda workforce data - raw'!$B$4:$B$619,0), MATCH("Filled Male",'Uganda workforce data - raw'!$A$4:$F$4,0))*INDEX('Mapping cadres'!$B$1:$Z$616,MATCH($B622, 'Mapping cadres'!$B$1:$B$616,0), MATCH(W$32,'Mapping cadres'!$B$1:$Z$1,0))</f>
        <v>0</v>
      </c>
      <c r="X622" s="226">
        <f>INDEX('Uganda workforce data - raw'!$A$4:$F$619,MATCH($B622, 'Uganda workforce data - raw'!$B$4:$B$619,0), MATCH("Filled Male",'Uganda workforce data - raw'!$A$4:$F$4,0))*INDEX('Mapping cadres'!$B$1:$Z$616,MATCH($B622, 'Mapping cadres'!$B$1:$B$616,0), MATCH(X$32,'Mapping cadres'!$B$1:$Z$1,0))</f>
        <v>0</v>
      </c>
      <c r="Y622" s="226">
        <f>INDEX('Uganda workforce data - raw'!$A$4:$F$619,MATCH($B622, 'Uganda workforce data - raw'!$B$4:$B$619,0), MATCH("Filled Male",'Uganda workforce data - raw'!$A$4:$F$4,0))*INDEX('Mapping cadres'!$B$1:$Z$616,MATCH($B622, 'Mapping cadres'!$B$1:$B$616,0), MATCH(Y$32,'Mapping cadres'!$B$1:$Z$1,0))</f>
        <v>0</v>
      </c>
      <c r="Z622" s="226">
        <f>INDEX('Uganda workforce data - raw'!$A$4:$F$619,MATCH($B622, 'Uganda workforce data - raw'!$B$4:$B$619,0), MATCH("Filled Male",'Uganda workforce data - raw'!$A$4:$F$4,0))*INDEX('Mapping cadres'!$B$1:$Z$616,MATCH($B622, 'Mapping cadres'!$B$1:$B$616,0), MATCH(Z$32,'Mapping cadres'!$B$1:$Z$1,0))</f>
        <v>0</v>
      </c>
      <c r="AA622" s="226">
        <f>INDEX('Uganda workforce data - raw'!$A$4:$F$619,MATCH($B622, 'Uganda workforce data - raw'!$B$4:$B$619,0), MATCH("Filled Female",'Uganda workforce data - raw'!$A$4:$F$4,0))*INDEX('Mapping cadres'!$B$1:$Z$616,MATCH($B622, 'Mapping cadres'!$B$1:$B$616,0), MATCH(AA$32,'Mapping cadres'!$B$1:$Z$1,0))</f>
        <v>1</v>
      </c>
      <c r="AB622" s="226">
        <f>INDEX('Uganda workforce data - raw'!$A$4:$F$619,MATCH($B622, 'Uganda workforce data - raw'!$B$4:$B$619,0), MATCH("Filled Female",'Uganda workforce data - raw'!$A$4:$F$4,0))*INDEX('Mapping cadres'!$B$1:$Z$616,MATCH($B622, 'Mapping cadres'!$B$1:$B$616,0), MATCH(AB$32,'Mapping cadres'!$B$1:$Z$1,0))</f>
        <v>0</v>
      </c>
      <c r="AC622" s="226">
        <f>INDEX('Uganda workforce data - raw'!$A$4:$F$619,MATCH($B622, 'Uganda workforce data - raw'!$B$4:$B$619,0), MATCH("Filled Female",'Uganda workforce data - raw'!$A$4:$F$4,0))*INDEX('Mapping cadres'!$B$1:$Z$616,MATCH($B622, 'Mapping cadres'!$B$1:$B$616,0), MATCH(AC$32,'Mapping cadres'!$B$1:$Z$1,0))</f>
        <v>0</v>
      </c>
      <c r="AD622" s="226">
        <f>INDEX('Uganda workforce data - raw'!$A$4:$F$619,MATCH($B622, 'Uganda workforce data - raw'!$B$4:$B$619,0), MATCH("Filled Female",'Uganda workforce data - raw'!$A$4:$F$4,0))*INDEX('Mapping cadres'!$B$1:$Z$616,MATCH($B622, 'Mapping cadres'!$B$1:$B$616,0), MATCH(AD$32,'Mapping cadres'!$B$1:$Z$1,0))</f>
        <v>0</v>
      </c>
      <c r="AE622" s="226">
        <f>INDEX('Uganda workforce data - raw'!$A$4:$F$619,MATCH($B622, 'Uganda workforce data - raw'!$B$4:$B$619,0), MATCH("Filled Female",'Uganda workforce data - raw'!$A$4:$F$4,0))*INDEX('Mapping cadres'!$B$1:$Z$616,MATCH($B622, 'Mapping cadres'!$B$1:$B$616,0), MATCH(AE$32,'Mapping cadres'!$B$1:$Z$1,0))</f>
        <v>0</v>
      </c>
      <c r="AF622" s="226">
        <f>INDEX('Uganda workforce data - raw'!$A$4:$F$619,MATCH($B622, 'Uganda workforce data - raw'!$B$4:$B$619,0), MATCH("Filled Female",'Uganda workforce data - raw'!$A$4:$F$4,0))*INDEX('Mapping cadres'!$B$1:$Z$616,MATCH($B622, 'Mapping cadres'!$B$1:$B$616,0), MATCH(AF$32,'Mapping cadres'!$B$1:$Z$1,0))</f>
        <v>0</v>
      </c>
      <c r="AG622" s="226">
        <f>INDEX('Uganda workforce data - raw'!$A$4:$F$619,MATCH($B622, 'Uganda workforce data - raw'!$B$4:$B$619,0), MATCH("Filled Female",'Uganda workforce data - raw'!$A$4:$F$4,0))*INDEX('Mapping cadres'!$B$1:$Z$616,MATCH($B622, 'Mapping cadres'!$B$1:$B$616,0), MATCH(AG$32,'Mapping cadres'!$B$1:$Z$1,0))</f>
        <v>0</v>
      </c>
      <c r="AH622" s="226">
        <f>INDEX('Uganda workforce data - raw'!$A$4:$F$619,MATCH($B622, 'Uganda workforce data - raw'!$B$4:$B$619,0), MATCH("Filled Female",'Uganda workforce data - raw'!$A$4:$F$4,0))*INDEX('Mapping cadres'!$B$1:$Z$616,MATCH($B622, 'Mapping cadres'!$B$1:$B$616,0), MATCH(AH$32,'Mapping cadres'!$B$1:$Z$1,0))</f>
        <v>0</v>
      </c>
      <c r="AI622" s="226">
        <f>INDEX('Uganda workforce data - raw'!$A$4:$F$619,MATCH($B622, 'Uganda workforce data - raw'!$B$4:$B$619,0), MATCH("Filled Female",'Uganda workforce data - raw'!$A$4:$F$4,0))*INDEX('Mapping cadres'!$B$1:$Z$616,MATCH($B622, 'Mapping cadres'!$B$1:$B$616,0), MATCH(AI$32,'Mapping cadres'!$B$1:$Z$1,0))</f>
        <v>0</v>
      </c>
      <c r="AJ622" s="226">
        <f>INDEX('Uganda workforce data - raw'!$A$4:$F$619,MATCH($B622, 'Uganda workforce data - raw'!$B$4:$B$619,0), MATCH("Filled Female",'Uganda workforce data - raw'!$A$4:$F$4,0))*INDEX('Mapping cadres'!$B$1:$Z$616,MATCH($B622, 'Mapping cadres'!$B$1:$B$616,0), MATCH(AJ$32,'Mapping cadres'!$B$1:$Z$1,0))</f>
        <v>0</v>
      </c>
      <c r="AK622" s="226">
        <f>INDEX('Uganda workforce data - raw'!$A$4:$F$619,MATCH($B622, 'Uganda workforce data - raw'!$B$4:$B$619,0), MATCH("Filled Female",'Uganda workforce data - raw'!$A$4:$F$4,0))*INDEX('Mapping cadres'!$B$1:$Z$616,MATCH($B622, 'Mapping cadres'!$B$1:$B$616,0), MATCH(AK$32,'Mapping cadres'!$B$1:$Z$1,0))</f>
        <v>0</v>
      </c>
      <c r="AL622" s="226">
        <f>INDEX('Uganda workforce data - raw'!$A$4:$F$619,MATCH($B622, 'Uganda workforce data - raw'!$B$4:$B$619,0), MATCH("Filled Female",'Uganda workforce data - raw'!$A$4:$F$4,0))*INDEX('Mapping cadres'!$B$1:$Z$616,MATCH($B622, 'Mapping cadres'!$B$1:$B$616,0), MATCH(AL$32,'Mapping cadres'!$B$1:$Z$1,0))</f>
        <v>0</v>
      </c>
      <c r="AM622" s="226">
        <f>INDEX('Uganda workforce data - raw'!$A$4:$F$619,MATCH($B622, 'Uganda workforce data - raw'!$B$4:$B$619,0), MATCH("Filled Female",'Uganda workforce data - raw'!$A$4:$F$4,0))*INDEX('Mapping cadres'!$B$1:$Z$616,MATCH($B622, 'Mapping cadres'!$B$1:$B$616,0), MATCH(AM$32,'Mapping cadres'!$B$1:$Z$1,0))</f>
        <v>0</v>
      </c>
      <c r="AN622" s="226">
        <f>INDEX('Uganda workforce data - raw'!$A$4:$F$619,MATCH($B622, 'Uganda workforce data - raw'!$B$4:$B$619,0), MATCH("Filled Female",'Uganda workforce data - raw'!$A$4:$F$4,0))*INDEX('Mapping cadres'!$B$1:$Z$616,MATCH($B622, 'Mapping cadres'!$B$1:$B$616,0), MATCH(AN$32,'Mapping cadres'!$B$1:$Z$1,0))</f>
        <v>0</v>
      </c>
      <c r="AO622" s="226">
        <f>INDEX('Uganda workforce data - raw'!$A$4:$F$619,MATCH($B622, 'Uganda workforce data - raw'!$B$4:$B$619,0), MATCH("Filled Female",'Uganda workforce data - raw'!$A$4:$F$4,0))*INDEX('Mapping cadres'!$B$1:$Z$616,MATCH($B622, 'Mapping cadres'!$B$1:$B$616,0), MATCH(AO$32,'Mapping cadres'!$B$1:$Z$1,0))</f>
        <v>0</v>
      </c>
      <c r="AP622" s="226">
        <f>INDEX('Uganda workforce data - raw'!$A$4:$F$619,MATCH($B622, 'Uganda workforce data - raw'!$B$4:$B$619,0), MATCH("Filled Female",'Uganda workforce data - raw'!$A$4:$F$4,0))*INDEX('Mapping cadres'!$B$1:$Z$616,MATCH($B622, 'Mapping cadres'!$B$1:$B$616,0), MATCH(AP$32,'Mapping cadres'!$B$1:$Z$1,0))</f>
        <v>0</v>
      </c>
      <c r="AQ622" s="226">
        <f>INDEX('Uganda workforce data - raw'!$A$4:$F$619,MATCH($B622, 'Uganda workforce data - raw'!$B$4:$B$619,0), MATCH("Filled Female",'Uganda workforce data - raw'!$A$4:$F$4,0))*INDEX('Mapping cadres'!$B$1:$Z$616,MATCH($B622, 'Mapping cadres'!$B$1:$B$616,0), MATCH(AQ$32,'Mapping cadres'!$B$1:$Z$1,0))</f>
        <v>0</v>
      </c>
      <c r="AR622" s="226">
        <f>INDEX('Uganda workforce data - raw'!$A$4:$F$619,MATCH($B622, 'Uganda workforce data - raw'!$B$4:$B$619,0), MATCH("Filled Female",'Uganda workforce data - raw'!$A$4:$F$4,0))*INDEX('Mapping cadres'!$B$1:$Z$616,MATCH($B622, 'Mapping cadres'!$B$1:$B$616,0), MATCH(AR$32,'Mapping cadres'!$B$1:$Z$1,0))</f>
        <v>0</v>
      </c>
      <c r="AS622" s="226">
        <f>INDEX('Uganda workforce data - raw'!$A$4:$F$619,MATCH($B622, 'Uganda workforce data - raw'!$B$4:$B$619,0), MATCH("Filled Female",'Uganda workforce data - raw'!$A$4:$F$4,0))*INDEX('Mapping cadres'!$B$1:$Z$616,MATCH($B622, 'Mapping cadres'!$B$1:$B$616,0), MATCH(AS$32,'Mapping cadres'!$B$1:$Z$1,0))</f>
        <v>0</v>
      </c>
      <c r="AT622" s="226">
        <f>INDEX('Uganda workforce data - raw'!$A$4:$F$619,MATCH($B622, 'Uganda workforce data - raw'!$B$4:$B$619,0), MATCH("Filled Female",'Uganda workforce data - raw'!$A$4:$F$4,0))*INDEX('Mapping cadres'!$B$1:$Z$616,MATCH($B622, 'Mapping cadres'!$B$1:$B$616,0), MATCH(AT$32,'Mapping cadres'!$B$1:$Z$1,0))</f>
        <v>0</v>
      </c>
      <c r="AU622" s="226">
        <f>INDEX('Uganda workforce data - raw'!$A$4:$F$619,MATCH($B622, 'Uganda workforce data - raw'!$B$4:$B$619,0), MATCH("Filled Female",'Uganda workforce data - raw'!$A$4:$F$4,0))*INDEX('Mapping cadres'!$B$1:$Z$616,MATCH($B622, 'Mapping cadres'!$B$1:$B$616,0), MATCH(AU$32,'Mapping cadres'!$B$1:$Z$1,0))</f>
        <v>0</v>
      </c>
      <c r="AV622" s="226">
        <f>INDEX('Uganda workforce data - raw'!$A$4:$F$619,MATCH($B622, 'Uganda workforce data - raw'!$B$4:$B$619,0), MATCH("Filled Female",'Uganda workforce data - raw'!$A$4:$F$4,0))*INDEX('Mapping cadres'!$B$1:$Z$616,MATCH($B622, 'Mapping cadres'!$B$1:$B$616,0), MATCH(AV$32,'Mapping cadres'!$B$1:$Z$1,0))</f>
        <v>0</v>
      </c>
      <c r="AW622" s="226">
        <f>INDEX('Uganda workforce data - raw'!$A$4:$F$619,MATCH($B622, 'Uganda workforce data - raw'!$B$4:$B$619,0), MATCH("Filled Female",'Uganda workforce data - raw'!$A$4:$F$4,0))*INDEX('Mapping cadres'!$B$1:$Z$616,MATCH($B622, 'Mapping cadres'!$B$1:$B$616,0), MATCH(AW$32,'Mapping cadres'!$B$1:$Z$1,0))</f>
        <v>0</v>
      </c>
      <c r="AX622" s="226">
        <f>INDEX('Uganda workforce data - raw'!$A$4:$F$619,MATCH($B622, 'Uganda workforce data - raw'!$B$4:$B$619,0), MATCH("Filled Female",'Uganda workforce data - raw'!$A$4:$F$4,0))*INDEX('Mapping cadres'!$B$1:$Z$616,MATCH($B622, 'Mapping cadres'!$B$1:$B$616,0), MATCH(AX$32,'Mapping cadres'!$B$1:$Z$1,0))</f>
        <v>0</v>
      </c>
      <c r="AY622" s="226">
        <f t="shared" si="221"/>
        <v>1</v>
      </c>
      <c r="AZ622" s="226">
        <f t="shared" si="222"/>
        <v>0</v>
      </c>
      <c r="BA622" s="226">
        <f t="shared" si="223"/>
        <v>0</v>
      </c>
      <c r="BB622" s="226">
        <f t="shared" si="224"/>
        <v>0</v>
      </c>
      <c r="BC622" s="226">
        <f t="shared" si="225"/>
        <v>0</v>
      </c>
      <c r="BD622" s="226">
        <f t="shared" si="226"/>
        <v>0</v>
      </c>
      <c r="BE622" s="226">
        <f t="shared" si="227"/>
        <v>0</v>
      </c>
      <c r="BF622" s="226">
        <f t="shared" si="228"/>
        <v>0</v>
      </c>
      <c r="BG622" s="226">
        <f t="shared" si="229"/>
        <v>0</v>
      </c>
      <c r="BH622" s="226">
        <f t="shared" si="230"/>
        <v>0</v>
      </c>
      <c r="BI622" s="226">
        <f t="shared" si="231"/>
        <v>0</v>
      </c>
      <c r="BJ622" s="226">
        <f t="shared" si="232"/>
        <v>0</v>
      </c>
      <c r="BK622" s="226">
        <f t="shared" si="233"/>
        <v>0</v>
      </c>
      <c r="BL622" s="226">
        <f t="shared" si="234"/>
        <v>0</v>
      </c>
      <c r="BM622" s="226">
        <f t="shared" si="235"/>
        <v>0</v>
      </c>
      <c r="BN622" s="226">
        <f t="shared" si="236"/>
        <v>0</v>
      </c>
      <c r="BO622" s="226">
        <f t="shared" si="237"/>
        <v>0</v>
      </c>
      <c r="BP622" s="226">
        <f t="shared" si="238"/>
        <v>0</v>
      </c>
      <c r="BQ622" s="226">
        <f t="shared" si="239"/>
        <v>0</v>
      </c>
      <c r="BR622" s="226">
        <f t="shared" si="240"/>
        <v>0</v>
      </c>
      <c r="BS622" s="226">
        <f t="shared" si="241"/>
        <v>0</v>
      </c>
      <c r="BT622" s="226">
        <f t="shared" si="242"/>
        <v>0</v>
      </c>
      <c r="BU622" s="226">
        <f t="shared" si="243"/>
        <v>0</v>
      </c>
      <c r="BV622" s="226">
        <f t="shared" si="244"/>
        <v>0</v>
      </c>
    </row>
    <row r="623" spans="1:74">
      <c r="A623" s="226">
        <v>591</v>
      </c>
      <c r="B623" s="226" t="s">
        <v>1887</v>
      </c>
      <c r="C623" s="226">
        <f>INDEX('Uganda workforce data - raw'!$A$4:$F$619,MATCH($B623, 'Uganda workforce data - raw'!$B$4:$B$619,0), MATCH("Filled Male",'Uganda workforce data - raw'!$A$4:$F$4,0))*INDEX('Mapping cadres'!$B$1:$Z$616,MATCH($B623, 'Mapping cadres'!$B$1:$B$616,0), MATCH(C$32,'Mapping cadres'!$B$1:$Z$1,0))</f>
        <v>21</v>
      </c>
      <c r="D623" s="226">
        <f>INDEX('Uganda workforce data - raw'!$A$4:$F$619,MATCH($B623, 'Uganda workforce data - raw'!$B$4:$B$619,0), MATCH("Filled Male",'Uganda workforce data - raw'!$A$4:$F$4,0))*INDEX('Mapping cadres'!$B$1:$Z$616,MATCH($B623, 'Mapping cadres'!$B$1:$B$616,0), MATCH(D$32,'Mapping cadres'!$B$1:$Z$1,0))</f>
        <v>0</v>
      </c>
      <c r="E623" s="226">
        <f>INDEX('Uganda workforce data - raw'!$A$4:$F$619,MATCH($B623, 'Uganda workforce data - raw'!$B$4:$B$619,0), MATCH("Filled Male",'Uganda workforce data - raw'!$A$4:$F$4,0))*INDEX('Mapping cadres'!$B$1:$Z$616,MATCH($B623, 'Mapping cadres'!$B$1:$B$616,0), MATCH(E$32,'Mapping cadres'!$B$1:$Z$1,0))</f>
        <v>0</v>
      </c>
      <c r="F623" s="226">
        <f>INDEX('Uganda workforce data - raw'!$A$4:$F$619,MATCH($B623, 'Uganda workforce data - raw'!$B$4:$B$619,0), MATCH("Filled Male",'Uganda workforce data - raw'!$A$4:$F$4,0))*INDEX('Mapping cadres'!$B$1:$Z$616,MATCH($B623, 'Mapping cadres'!$B$1:$B$616,0), MATCH(F$32,'Mapping cadres'!$B$1:$Z$1,0))</f>
        <v>0</v>
      </c>
      <c r="G623" s="226">
        <f>INDEX('Uganda workforce data - raw'!$A$4:$F$619,MATCH($B623, 'Uganda workforce data - raw'!$B$4:$B$619,0), MATCH("Filled Male",'Uganda workforce data - raw'!$A$4:$F$4,0))*INDEX('Mapping cadres'!$B$1:$Z$616,MATCH($B623, 'Mapping cadres'!$B$1:$B$616,0), MATCH(G$32,'Mapping cadres'!$B$1:$Z$1,0))</f>
        <v>0</v>
      </c>
      <c r="H623" s="226">
        <f>INDEX('Uganda workforce data - raw'!$A$4:$F$619,MATCH($B623, 'Uganda workforce data - raw'!$B$4:$B$619,0), MATCH("Filled Male",'Uganda workforce data - raw'!$A$4:$F$4,0))*INDEX('Mapping cadres'!$B$1:$Z$616,MATCH($B623, 'Mapping cadres'!$B$1:$B$616,0), MATCH(H$32,'Mapping cadres'!$B$1:$Z$1,0))</f>
        <v>0</v>
      </c>
      <c r="I623" s="226">
        <f>INDEX('Uganda workforce data - raw'!$A$4:$F$619,MATCH($B623, 'Uganda workforce data - raw'!$B$4:$B$619,0), MATCH("Filled Male",'Uganda workforce data - raw'!$A$4:$F$4,0))*INDEX('Mapping cadres'!$B$1:$Z$616,MATCH($B623, 'Mapping cadres'!$B$1:$B$616,0), MATCH(I$32,'Mapping cadres'!$B$1:$Z$1,0))</f>
        <v>0</v>
      </c>
      <c r="J623" s="226">
        <f>INDEX('Uganda workforce data - raw'!$A$4:$F$619,MATCH($B623, 'Uganda workforce data - raw'!$B$4:$B$619,0), MATCH("Filled Male",'Uganda workforce data - raw'!$A$4:$F$4,0))*INDEX('Mapping cadres'!$B$1:$Z$616,MATCH($B623, 'Mapping cadres'!$B$1:$B$616,0), MATCH(J$32,'Mapping cadres'!$B$1:$Z$1,0))</f>
        <v>0</v>
      </c>
      <c r="K623" s="226">
        <f>INDEX('Uganda workforce data - raw'!$A$4:$F$619,MATCH($B623, 'Uganda workforce data - raw'!$B$4:$B$619,0), MATCH("Filled Male",'Uganda workforce data - raw'!$A$4:$F$4,0))*INDEX('Mapping cadres'!$B$1:$Z$616,MATCH($B623, 'Mapping cadres'!$B$1:$B$616,0), MATCH(K$32,'Mapping cadres'!$B$1:$Z$1,0))</f>
        <v>0</v>
      </c>
      <c r="L623" s="226">
        <f>INDEX('Uganda workforce data - raw'!$A$4:$F$619,MATCH($B623, 'Uganda workforce data - raw'!$B$4:$B$619,0), MATCH("Filled Male",'Uganda workforce data - raw'!$A$4:$F$4,0))*INDEX('Mapping cadres'!$B$1:$Z$616,MATCH($B623, 'Mapping cadres'!$B$1:$B$616,0), MATCH(L$32,'Mapping cadres'!$B$1:$Z$1,0))</f>
        <v>0</v>
      </c>
      <c r="M623" s="226">
        <f>INDEX('Uganda workforce data - raw'!$A$4:$F$619,MATCH($B623, 'Uganda workforce data - raw'!$B$4:$B$619,0), MATCH("Filled Male",'Uganda workforce data - raw'!$A$4:$F$4,0))*INDEX('Mapping cadres'!$B$1:$Z$616,MATCH($B623, 'Mapping cadres'!$B$1:$B$616,0), MATCH(M$32,'Mapping cadres'!$B$1:$Z$1,0))</f>
        <v>0</v>
      </c>
      <c r="N623" s="226">
        <f>INDEX('Uganda workforce data - raw'!$A$4:$F$619,MATCH($B623, 'Uganda workforce data - raw'!$B$4:$B$619,0), MATCH("Filled Male",'Uganda workforce data - raw'!$A$4:$F$4,0))*INDEX('Mapping cadres'!$B$1:$Z$616,MATCH($B623, 'Mapping cadres'!$B$1:$B$616,0), MATCH(N$32,'Mapping cadres'!$B$1:$Z$1,0))</f>
        <v>0</v>
      </c>
      <c r="O623" s="226">
        <f>INDEX('Uganda workforce data - raw'!$A$4:$F$619,MATCH($B623, 'Uganda workforce data - raw'!$B$4:$B$619,0), MATCH("Filled Male",'Uganda workforce data - raw'!$A$4:$F$4,0))*INDEX('Mapping cadres'!$B$1:$Z$616,MATCH($B623, 'Mapping cadres'!$B$1:$B$616,0), MATCH(O$32,'Mapping cadres'!$B$1:$Z$1,0))</f>
        <v>0</v>
      </c>
      <c r="P623" s="226">
        <f>INDEX('Uganda workforce data - raw'!$A$4:$F$619,MATCH($B623, 'Uganda workforce data - raw'!$B$4:$B$619,0), MATCH("Filled Male",'Uganda workforce data - raw'!$A$4:$F$4,0))*INDEX('Mapping cadres'!$B$1:$Z$616,MATCH($B623, 'Mapping cadres'!$B$1:$B$616,0), MATCH(P$32,'Mapping cadres'!$B$1:$Z$1,0))</f>
        <v>0</v>
      </c>
      <c r="Q623" s="226">
        <f>INDEX('Uganda workforce data - raw'!$A$4:$F$619,MATCH($B623, 'Uganda workforce data - raw'!$B$4:$B$619,0), MATCH("Filled Male",'Uganda workforce data - raw'!$A$4:$F$4,0))*INDEX('Mapping cadres'!$B$1:$Z$616,MATCH($B623, 'Mapping cadres'!$B$1:$B$616,0), MATCH(Q$32,'Mapping cadres'!$B$1:$Z$1,0))</f>
        <v>0</v>
      </c>
      <c r="R623" s="226">
        <f>INDEX('Uganda workforce data - raw'!$A$4:$F$619,MATCH($B623, 'Uganda workforce data - raw'!$B$4:$B$619,0), MATCH("Filled Male",'Uganda workforce data - raw'!$A$4:$F$4,0))*INDEX('Mapping cadres'!$B$1:$Z$616,MATCH($B623, 'Mapping cadres'!$B$1:$B$616,0), MATCH(R$32,'Mapping cadres'!$B$1:$Z$1,0))</f>
        <v>0</v>
      </c>
      <c r="S623" s="226">
        <f>INDEX('Uganda workforce data - raw'!$A$4:$F$619,MATCH($B623, 'Uganda workforce data - raw'!$B$4:$B$619,0), MATCH("Filled Male",'Uganda workforce data - raw'!$A$4:$F$4,0))*INDEX('Mapping cadres'!$B$1:$Z$616,MATCH($B623, 'Mapping cadres'!$B$1:$B$616,0), MATCH(S$32,'Mapping cadres'!$B$1:$Z$1,0))</f>
        <v>0</v>
      </c>
      <c r="T623" s="226">
        <f>INDEX('Uganda workforce data - raw'!$A$4:$F$619,MATCH($B623, 'Uganda workforce data - raw'!$B$4:$B$619,0), MATCH("Filled Male",'Uganda workforce data - raw'!$A$4:$F$4,0))*INDEX('Mapping cadres'!$B$1:$Z$616,MATCH($B623, 'Mapping cadres'!$B$1:$B$616,0), MATCH(T$32,'Mapping cadres'!$B$1:$Z$1,0))</f>
        <v>0</v>
      </c>
      <c r="U623" s="226">
        <f>INDEX('Uganda workforce data - raw'!$A$4:$F$619,MATCH($B623, 'Uganda workforce data - raw'!$B$4:$B$619,0), MATCH("Filled Male",'Uganda workforce data - raw'!$A$4:$F$4,0))*INDEX('Mapping cadres'!$B$1:$Z$616,MATCH($B623, 'Mapping cadres'!$B$1:$B$616,0), MATCH(U$32,'Mapping cadres'!$B$1:$Z$1,0))</f>
        <v>0</v>
      </c>
      <c r="V623" s="226">
        <f>INDEX('Uganda workforce data - raw'!$A$4:$F$619,MATCH($B623, 'Uganda workforce data - raw'!$B$4:$B$619,0), MATCH("Filled Male",'Uganda workforce data - raw'!$A$4:$F$4,0))*INDEX('Mapping cadres'!$B$1:$Z$616,MATCH($B623, 'Mapping cadres'!$B$1:$B$616,0), MATCH(V$32,'Mapping cadres'!$B$1:$Z$1,0))</f>
        <v>0</v>
      </c>
      <c r="W623" s="226">
        <f>INDEX('Uganda workforce data - raw'!$A$4:$F$619,MATCH($B623, 'Uganda workforce data - raw'!$B$4:$B$619,0), MATCH("Filled Male",'Uganda workforce data - raw'!$A$4:$F$4,0))*INDEX('Mapping cadres'!$B$1:$Z$616,MATCH($B623, 'Mapping cadres'!$B$1:$B$616,0), MATCH(W$32,'Mapping cadres'!$B$1:$Z$1,0))</f>
        <v>0</v>
      </c>
      <c r="X623" s="226">
        <f>INDEX('Uganda workforce data - raw'!$A$4:$F$619,MATCH($B623, 'Uganda workforce data - raw'!$B$4:$B$619,0), MATCH("Filled Male",'Uganda workforce data - raw'!$A$4:$F$4,0))*INDEX('Mapping cadres'!$B$1:$Z$616,MATCH($B623, 'Mapping cadres'!$B$1:$B$616,0), MATCH(X$32,'Mapping cadres'!$B$1:$Z$1,0))</f>
        <v>0</v>
      </c>
      <c r="Y623" s="226">
        <f>INDEX('Uganda workforce data - raw'!$A$4:$F$619,MATCH($B623, 'Uganda workforce data - raw'!$B$4:$B$619,0), MATCH("Filled Male",'Uganda workforce data - raw'!$A$4:$F$4,0))*INDEX('Mapping cadres'!$B$1:$Z$616,MATCH($B623, 'Mapping cadres'!$B$1:$B$616,0), MATCH(Y$32,'Mapping cadres'!$B$1:$Z$1,0))</f>
        <v>0</v>
      </c>
      <c r="Z623" s="226">
        <f>INDEX('Uganda workforce data - raw'!$A$4:$F$619,MATCH($B623, 'Uganda workforce data - raw'!$B$4:$B$619,0), MATCH("Filled Male",'Uganda workforce data - raw'!$A$4:$F$4,0))*INDEX('Mapping cadres'!$B$1:$Z$616,MATCH($B623, 'Mapping cadres'!$B$1:$B$616,0), MATCH(Z$32,'Mapping cadres'!$B$1:$Z$1,0))</f>
        <v>0</v>
      </c>
      <c r="AA623" s="226">
        <f>INDEX('Uganda workforce data - raw'!$A$4:$F$619,MATCH($B623, 'Uganda workforce data - raw'!$B$4:$B$619,0), MATCH("Filled Female",'Uganda workforce data - raw'!$A$4:$F$4,0))*INDEX('Mapping cadres'!$B$1:$Z$616,MATCH($B623, 'Mapping cadres'!$B$1:$B$616,0), MATCH(AA$32,'Mapping cadres'!$B$1:$Z$1,0))</f>
        <v>2</v>
      </c>
      <c r="AB623" s="226">
        <f>INDEX('Uganda workforce data - raw'!$A$4:$F$619,MATCH($B623, 'Uganda workforce data - raw'!$B$4:$B$619,0), MATCH("Filled Female",'Uganda workforce data - raw'!$A$4:$F$4,0))*INDEX('Mapping cadres'!$B$1:$Z$616,MATCH($B623, 'Mapping cadres'!$B$1:$B$616,0), MATCH(AB$32,'Mapping cadres'!$B$1:$Z$1,0))</f>
        <v>0</v>
      </c>
      <c r="AC623" s="226">
        <f>INDEX('Uganda workforce data - raw'!$A$4:$F$619,MATCH($B623, 'Uganda workforce data - raw'!$B$4:$B$619,0), MATCH("Filled Female",'Uganda workforce data - raw'!$A$4:$F$4,0))*INDEX('Mapping cadres'!$B$1:$Z$616,MATCH($B623, 'Mapping cadres'!$B$1:$B$616,0), MATCH(AC$32,'Mapping cadres'!$B$1:$Z$1,0))</f>
        <v>0</v>
      </c>
      <c r="AD623" s="226">
        <f>INDEX('Uganda workforce data - raw'!$A$4:$F$619,MATCH($B623, 'Uganda workforce data - raw'!$B$4:$B$619,0), MATCH("Filled Female",'Uganda workforce data - raw'!$A$4:$F$4,0))*INDEX('Mapping cadres'!$B$1:$Z$616,MATCH($B623, 'Mapping cadres'!$B$1:$B$616,0), MATCH(AD$32,'Mapping cadres'!$B$1:$Z$1,0))</f>
        <v>0</v>
      </c>
      <c r="AE623" s="226">
        <f>INDEX('Uganda workforce data - raw'!$A$4:$F$619,MATCH($B623, 'Uganda workforce data - raw'!$B$4:$B$619,0), MATCH("Filled Female",'Uganda workforce data - raw'!$A$4:$F$4,0))*INDEX('Mapping cadres'!$B$1:$Z$616,MATCH($B623, 'Mapping cadres'!$B$1:$B$616,0), MATCH(AE$32,'Mapping cadres'!$B$1:$Z$1,0))</f>
        <v>0</v>
      </c>
      <c r="AF623" s="226">
        <f>INDEX('Uganda workforce data - raw'!$A$4:$F$619,MATCH($B623, 'Uganda workforce data - raw'!$B$4:$B$619,0), MATCH("Filled Female",'Uganda workforce data - raw'!$A$4:$F$4,0))*INDEX('Mapping cadres'!$B$1:$Z$616,MATCH($B623, 'Mapping cadres'!$B$1:$B$616,0), MATCH(AF$32,'Mapping cadres'!$B$1:$Z$1,0))</f>
        <v>0</v>
      </c>
      <c r="AG623" s="226">
        <f>INDEX('Uganda workforce data - raw'!$A$4:$F$619,MATCH($B623, 'Uganda workforce data - raw'!$B$4:$B$619,0), MATCH("Filled Female",'Uganda workforce data - raw'!$A$4:$F$4,0))*INDEX('Mapping cadres'!$B$1:$Z$616,MATCH($B623, 'Mapping cadres'!$B$1:$B$616,0), MATCH(AG$32,'Mapping cadres'!$B$1:$Z$1,0))</f>
        <v>0</v>
      </c>
      <c r="AH623" s="226">
        <f>INDEX('Uganda workforce data - raw'!$A$4:$F$619,MATCH($B623, 'Uganda workforce data - raw'!$B$4:$B$619,0), MATCH("Filled Female",'Uganda workforce data - raw'!$A$4:$F$4,0))*INDEX('Mapping cadres'!$B$1:$Z$616,MATCH($B623, 'Mapping cadres'!$B$1:$B$616,0), MATCH(AH$32,'Mapping cadres'!$B$1:$Z$1,0))</f>
        <v>0</v>
      </c>
      <c r="AI623" s="226">
        <f>INDEX('Uganda workforce data - raw'!$A$4:$F$619,MATCH($B623, 'Uganda workforce data - raw'!$B$4:$B$619,0), MATCH("Filled Female",'Uganda workforce data - raw'!$A$4:$F$4,0))*INDEX('Mapping cadres'!$B$1:$Z$616,MATCH($B623, 'Mapping cadres'!$B$1:$B$616,0), MATCH(AI$32,'Mapping cadres'!$B$1:$Z$1,0))</f>
        <v>0</v>
      </c>
      <c r="AJ623" s="226">
        <f>INDEX('Uganda workforce data - raw'!$A$4:$F$619,MATCH($B623, 'Uganda workforce data - raw'!$B$4:$B$619,0), MATCH("Filled Female",'Uganda workforce data - raw'!$A$4:$F$4,0))*INDEX('Mapping cadres'!$B$1:$Z$616,MATCH($B623, 'Mapping cadres'!$B$1:$B$616,0), MATCH(AJ$32,'Mapping cadres'!$B$1:$Z$1,0))</f>
        <v>0</v>
      </c>
      <c r="AK623" s="226">
        <f>INDEX('Uganda workforce data - raw'!$A$4:$F$619,MATCH($B623, 'Uganda workforce data - raw'!$B$4:$B$619,0), MATCH("Filled Female",'Uganda workforce data - raw'!$A$4:$F$4,0))*INDEX('Mapping cadres'!$B$1:$Z$616,MATCH($B623, 'Mapping cadres'!$B$1:$B$616,0), MATCH(AK$32,'Mapping cadres'!$B$1:$Z$1,0))</f>
        <v>0</v>
      </c>
      <c r="AL623" s="226">
        <f>INDEX('Uganda workforce data - raw'!$A$4:$F$619,MATCH($B623, 'Uganda workforce data - raw'!$B$4:$B$619,0), MATCH("Filled Female",'Uganda workforce data - raw'!$A$4:$F$4,0))*INDEX('Mapping cadres'!$B$1:$Z$616,MATCH($B623, 'Mapping cadres'!$B$1:$B$616,0), MATCH(AL$32,'Mapping cadres'!$B$1:$Z$1,0))</f>
        <v>0</v>
      </c>
      <c r="AM623" s="226">
        <f>INDEX('Uganda workforce data - raw'!$A$4:$F$619,MATCH($B623, 'Uganda workforce data - raw'!$B$4:$B$619,0), MATCH("Filled Female",'Uganda workforce data - raw'!$A$4:$F$4,0))*INDEX('Mapping cadres'!$B$1:$Z$616,MATCH($B623, 'Mapping cadres'!$B$1:$B$616,0), MATCH(AM$32,'Mapping cadres'!$B$1:$Z$1,0))</f>
        <v>0</v>
      </c>
      <c r="AN623" s="226">
        <f>INDEX('Uganda workforce data - raw'!$A$4:$F$619,MATCH($B623, 'Uganda workforce data - raw'!$B$4:$B$619,0), MATCH("Filled Female",'Uganda workforce data - raw'!$A$4:$F$4,0))*INDEX('Mapping cadres'!$B$1:$Z$616,MATCH($B623, 'Mapping cadres'!$B$1:$B$616,0), MATCH(AN$32,'Mapping cadres'!$B$1:$Z$1,0))</f>
        <v>0</v>
      </c>
      <c r="AO623" s="226">
        <f>INDEX('Uganda workforce data - raw'!$A$4:$F$619,MATCH($B623, 'Uganda workforce data - raw'!$B$4:$B$619,0), MATCH("Filled Female",'Uganda workforce data - raw'!$A$4:$F$4,0))*INDEX('Mapping cadres'!$B$1:$Z$616,MATCH($B623, 'Mapping cadres'!$B$1:$B$616,0), MATCH(AO$32,'Mapping cadres'!$B$1:$Z$1,0))</f>
        <v>0</v>
      </c>
      <c r="AP623" s="226">
        <f>INDEX('Uganda workforce data - raw'!$A$4:$F$619,MATCH($B623, 'Uganda workforce data - raw'!$B$4:$B$619,0), MATCH("Filled Female",'Uganda workforce data - raw'!$A$4:$F$4,0))*INDEX('Mapping cadres'!$B$1:$Z$616,MATCH($B623, 'Mapping cadres'!$B$1:$B$616,0), MATCH(AP$32,'Mapping cadres'!$B$1:$Z$1,0))</f>
        <v>0</v>
      </c>
      <c r="AQ623" s="226">
        <f>INDEX('Uganda workforce data - raw'!$A$4:$F$619,MATCH($B623, 'Uganda workforce data - raw'!$B$4:$B$619,0), MATCH("Filled Female",'Uganda workforce data - raw'!$A$4:$F$4,0))*INDEX('Mapping cadres'!$B$1:$Z$616,MATCH($B623, 'Mapping cadres'!$B$1:$B$616,0), MATCH(AQ$32,'Mapping cadres'!$B$1:$Z$1,0))</f>
        <v>0</v>
      </c>
      <c r="AR623" s="226">
        <f>INDEX('Uganda workforce data - raw'!$A$4:$F$619,MATCH($B623, 'Uganda workforce data - raw'!$B$4:$B$619,0), MATCH("Filled Female",'Uganda workforce data - raw'!$A$4:$F$4,0))*INDEX('Mapping cadres'!$B$1:$Z$616,MATCH($B623, 'Mapping cadres'!$B$1:$B$616,0), MATCH(AR$32,'Mapping cadres'!$B$1:$Z$1,0))</f>
        <v>0</v>
      </c>
      <c r="AS623" s="226">
        <f>INDEX('Uganda workforce data - raw'!$A$4:$F$619,MATCH($B623, 'Uganda workforce data - raw'!$B$4:$B$619,0), MATCH("Filled Female",'Uganda workforce data - raw'!$A$4:$F$4,0))*INDEX('Mapping cadres'!$B$1:$Z$616,MATCH($B623, 'Mapping cadres'!$B$1:$B$616,0), MATCH(AS$32,'Mapping cadres'!$B$1:$Z$1,0))</f>
        <v>0</v>
      </c>
      <c r="AT623" s="226">
        <f>INDEX('Uganda workforce data - raw'!$A$4:$F$619,MATCH($B623, 'Uganda workforce data - raw'!$B$4:$B$619,0), MATCH("Filled Female",'Uganda workforce data - raw'!$A$4:$F$4,0))*INDEX('Mapping cadres'!$B$1:$Z$616,MATCH($B623, 'Mapping cadres'!$B$1:$B$616,0), MATCH(AT$32,'Mapping cadres'!$B$1:$Z$1,0))</f>
        <v>0</v>
      </c>
      <c r="AU623" s="226">
        <f>INDEX('Uganda workforce data - raw'!$A$4:$F$619,MATCH($B623, 'Uganda workforce data - raw'!$B$4:$B$619,0), MATCH("Filled Female",'Uganda workforce data - raw'!$A$4:$F$4,0))*INDEX('Mapping cadres'!$B$1:$Z$616,MATCH($B623, 'Mapping cadres'!$B$1:$B$616,0), MATCH(AU$32,'Mapping cadres'!$B$1:$Z$1,0))</f>
        <v>0</v>
      </c>
      <c r="AV623" s="226">
        <f>INDEX('Uganda workforce data - raw'!$A$4:$F$619,MATCH($B623, 'Uganda workforce data - raw'!$B$4:$B$619,0), MATCH("Filled Female",'Uganda workforce data - raw'!$A$4:$F$4,0))*INDEX('Mapping cadres'!$B$1:$Z$616,MATCH($B623, 'Mapping cadres'!$B$1:$B$616,0), MATCH(AV$32,'Mapping cadres'!$B$1:$Z$1,0))</f>
        <v>0</v>
      </c>
      <c r="AW623" s="226">
        <f>INDEX('Uganda workforce data - raw'!$A$4:$F$619,MATCH($B623, 'Uganda workforce data - raw'!$B$4:$B$619,0), MATCH("Filled Female",'Uganda workforce data - raw'!$A$4:$F$4,0))*INDEX('Mapping cadres'!$B$1:$Z$616,MATCH($B623, 'Mapping cadres'!$B$1:$B$616,0), MATCH(AW$32,'Mapping cadres'!$B$1:$Z$1,0))</f>
        <v>0</v>
      </c>
      <c r="AX623" s="226">
        <f>INDEX('Uganda workforce data - raw'!$A$4:$F$619,MATCH($B623, 'Uganda workforce data - raw'!$B$4:$B$619,0), MATCH("Filled Female",'Uganda workforce data - raw'!$A$4:$F$4,0))*INDEX('Mapping cadres'!$B$1:$Z$616,MATCH($B623, 'Mapping cadres'!$B$1:$B$616,0), MATCH(AX$32,'Mapping cadres'!$B$1:$Z$1,0))</f>
        <v>0</v>
      </c>
      <c r="AY623" s="226">
        <f t="shared" si="221"/>
        <v>23</v>
      </c>
      <c r="AZ623" s="226">
        <f t="shared" si="222"/>
        <v>0</v>
      </c>
      <c r="BA623" s="226">
        <f t="shared" si="223"/>
        <v>0</v>
      </c>
      <c r="BB623" s="226">
        <f t="shared" si="224"/>
        <v>0</v>
      </c>
      <c r="BC623" s="226">
        <f t="shared" si="225"/>
        <v>0</v>
      </c>
      <c r="BD623" s="226">
        <f t="shared" si="226"/>
        <v>0</v>
      </c>
      <c r="BE623" s="226">
        <f t="shared" si="227"/>
        <v>0</v>
      </c>
      <c r="BF623" s="226">
        <f t="shared" si="228"/>
        <v>0</v>
      </c>
      <c r="BG623" s="226">
        <f t="shared" si="229"/>
        <v>0</v>
      </c>
      <c r="BH623" s="226">
        <f t="shared" si="230"/>
        <v>0</v>
      </c>
      <c r="BI623" s="226">
        <f t="shared" si="231"/>
        <v>0</v>
      </c>
      <c r="BJ623" s="226">
        <f t="shared" si="232"/>
        <v>0</v>
      </c>
      <c r="BK623" s="226">
        <f t="shared" si="233"/>
        <v>0</v>
      </c>
      <c r="BL623" s="226">
        <f t="shared" si="234"/>
        <v>0</v>
      </c>
      <c r="BM623" s="226">
        <f t="shared" si="235"/>
        <v>0</v>
      </c>
      <c r="BN623" s="226">
        <f t="shared" si="236"/>
        <v>0</v>
      </c>
      <c r="BO623" s="226">
        <f t="shared" si="237"/>
        <v>0</v>
      </c>
      <c r="BP623" s="226">
        <f t="shared" si="238"/>
        <v>0</v>
      </c>
      <c r="BQ623" s="226">
        <f t="shared" si="239"/>
        <v>0</v>
      </c>
      <c r="BR623" s="226">
        <f t="shared" si="240"/>
        <v>0</v>
      </c>
      <c r="BS623" s="226">
        <f t="shared" si="241"/>
        <v>0</v>
      </c>
      <c r="BT623" s="226">
        <f t="shared" si="242"/>
        <v>0</v>
      </c>
      <c r="BU623" s="226">
        <f t="shared" si="243"/>
        <v>0</v>
      </c>
      <c r="BV623" s="226">
        <f t="shared" si="244"/>
        <v>0</v>
      </c>
    </row>
    <row r="624" spans="1:74">
      <c r="A624" s="226">
        <v>592</v>
      </c>
      <c r="B624" s="226" t="s">
        <v>1888</v>
      </c>
      <c r="C624" s="226">
        <f>INDEX('Uganda workforce data - raw'!$A$4:$F$619,MATCH($B624, 'Uganda workforce data - raw'!$B$4:$B$619,0), MATCH("Filled Male",'Uganda workforce data - raw'!$A$4:$F$4,0))*INDEX('Mapping cadres'!$B$1:$Z$616,MATCH($B624, 'Mapping cadres'!$B$1:$B$616,0), MATCH(C$32,'Mapping cadres'!$B$1:$Z$1,0))</f>
        <v>8</v>
      </c>
      <c r="D624" s="226">
        <f>INDEX('Uganda workforce data - raw'!$A$4:$F$619,MATCH($B624, 'Uganda workforce data - raw'!$B$4:$B$619,0), MATCH("Filled Male",'Uganda workforce data - raw'!$A$4:$F$4,0))*INDEX('Mapping cadres'!$B$1:$Z$616,MATCH($B624, 'Mapping cadres'!$B$1:$B$616,0), MATCH(D$32,'Mapping cadres'!$B$1:$Z$1,0))</f>
        <v>0</v>
      </c>
      <c r="E624" s="226">
        <f>INDEX('Uganda workforce data - raw'!$A$4:$F$619,MATCH($B624, 'Uganda workforce data - raw'!$B$4:$B$619,0), MATCH("Filled Male",'Uganda workforce data - raw'!$A$4:$F$4,0))*INDEX('Mapping cadres'!$B$1:$Z$616,MATCH($B624, 'Mapping cadres'!$B$1:$B$616,0), MATCH(E$32,'Mapping cadres'!$B$1:$Z$1,0))</f>
        <v>0</v>
      </c>
      <c r="F624" s="226">
        <f>INDEX('Uganda workforce data - raw'!$A$4:$F$619,MATCH($B624, 'Uganda workforce data - raw'!$B$4:$B$619,0), MATCH("Filled Male",'Uganda workforce data - raw'!$A$4:$F$4,0))*INDEX('Mapping cadres'!$B$1:$Z$616,MATCH($B624, 'Mapping cadres'!$B$1:$B$616,0), MATCH(F$32,'Mapping cadres'!$B$1:$Z$1,0))</f>
        <v>0</v>
      </c>
      <c r="G624" s="226">
        <f>INDEX('Uganda workforce data - raw'!$A$4:$F$619,MATCH($B624, 'Uganda workforce data - raw'!$B$4:$B$619,0), MATCH("Filled Male",'Uganda workforce data - raw'!$A$4:$F$4,0))*INDEX('Mapping cadres'!$B$1:$Z$616,MATCH($B624, 'Mapping cadres'!$B$1:$B$616,0), MATCH(G$32,'Mapping cadres'!$B$1:$Z$1,0))</f>
        <v>0</v>
      </c>
      <c r="H624" s="226">
        <f>INDEX('Uganda workforce data - raw'!$A$4:$F$619,MATCH($B624, 'Uganda workforce data - raw'!$B$4:$B$619,0), MATCH("Filled Male",'Uganda workforce data - raw'!$A$4:$F$4,0))*INDEX('Mapping cadres'!$B$1:$Z$616,MATCH($B624, 'Mapping cadres'!$B$1:$B$616,0), MATCH(H$32,'Mapping cadres'!$B$1:$Z$1,0))</f>
        <v>0</v>
      </c>
      <c r="I624" s="226">
        <f>INDEX('Uganda workforce data - raw'!$A$4:$F$619,MATCH($B624, 'Uganda workforce data - raw'!$B$4:$B$619,0), MATCH("Filled Male",'Uganda workforce data - raw'!$A$4:$F$4,0))*INDEX('Mapping cadres'!$B$1:$Z$616,MATCH($B624, 'Mapping cadres'!$B$1:$B$616,0), MATCH(I$32,'Mapping cadres'!$B$1:$Z$1,0))</f>
        <v>0</v>
      </c>
      <c r="J624" s="226">
        <f>INDEX('Uganda workforce data - raw'!$A$4:$F$619,MATCH($B624, 'Uganda workforce data - raw'!$B$4:$B$619,0), MATCH("Filled Male",'Uganda workforce data - raw'!$A$4:$F$4,0))*INDEX('Mapping cadres'!$B$1:$Z$616,MATCH($B624, 'Mapping cadres'!$B$1:$B$616,0), MATCH(J$32,'Mapping cadres'!$B$1:$Z$1,0))</f>
        <v>0</v>
      </c>
      <c r="K624" s="226">
        <f>INDEX('Uganda workforce data - raw'!$A$4:$F$619,MATCH($B624, 'Uganda workforce data - raw'!$B$4:$B$619,0), MATCH("Filled Male",'Uganda workforce data - raw'!$A$4:$F$4,0))*INDEX('Mapping cadres'!$B$1:$Z$616,MATCH($B624, 'Mapping cadres'!$B$1:$B$616,0), MATCH(K$32,'Mapping cadres'!$B$1:$Z$1,0))</f>
        <v>0</v>
      </c>
      <c r="L624" s="226">
        <f>INDEX('Uganda workforce data - raw'!$A$4:$F$619,MATCH($B624, 'Uganda workforce data - raw'!$B$4:$B$619,0), MATCH("Filled Male",'Uganda workforce data - raw'!$A$4:$F$4,0))*INDEX('Mapping cadres'!$B$1:$Z$616,MATCH($B624, 'Mapping cadres'!$B$1:$B$616,0), MATCH(L$32,'Mapping cadres'!$B$1:$Z$1,0))</f>
        <v>0</v>
      </c>
      <c r="M624" s="226">
        <f>INDEX('Uganda workforce data - raw'!$A$4:$F$619,MATCH($B624, 'Uganda workforce data - raw'!$B$4:$B$619,0), MATCH("Filled Male",'Uganda workforce data - raw'!$A$4:$F$4,0))*INDEX('Mapping cadres'!$B$1:$Z$616,MATCH($B624, 'Mapping cadres'!$B$1:$B$616,0), MATCH(M$32,'Mapping cadres'!$B$1:$Z$1,0))</f>
        <v>0</v>
      </c>
      <c r="N624" s="226">
        <f>INDEX('Uganda workforce data - raw'!$A$4:$F$619,MATCH($B624, 'Uganda workforce data - raw'!$B$4:$B$619,0), MATCH("Filled Male",'Uganda workforce data - raw'!$A$4:$F$4,0))*INDEX('Mapping cadres'!$B$1:$Z$616,MATCH($B624, 'Mapping cadres'!$B$1:$B$616,0), MATCH(N$32,'Mapping cadres'!$B$1:$Z$1,0))</f>
        <v>0</v>
      </c>
      <c r="O624" s="226">
        <f>INDEX('Uganda workforce data - raw'!$A$4:$F$619,MATCH($B624, 'Uganda workforce data - raw'!$B$4:$B$619,0), MATCH("Filled Male",'Uganda workforce data - raw'!$A$4:$F$4,0))*INDEX('Mapping cadres'!$B$1:$Z$616,MATCH($B624, 'Mapping cadres'!$B$1:$B$616,0), MATCH(O$32,'Mapping cadres'!$B$1:$Z$1,0))</f>
        <v>0</v>
      </c>
      <c r="P624" s="226">
        <f>INDEX('Uganda workforce data - raw'!$A$4:$F$619,MATCH($B624, 'Uganda workforce data - raw'!$B$4:$B$619,0), MATCH("Filled Male",'Uganda workforce data - raw'!$A$4:$F$4,0))*INDEX('Mapping cadres'!$B$1:$Z$616,MATCH($B624, 'Mapping cadres'!$B$1:$B$616,0), MATCH(P$32,'Mapping cadres'!$B$1:$Z$1,0))</f>
        <v>0</v>
      </c>
      <c r="Q624" s="226">
        <f>INDEX('Uganda workforce data - raw'!$A$4:$F$619,MATCH($B624, 'Uganda workforce data - raw'!$B$4:$B$619,0), MATCH("Filled Male",'Uganda workforce data - raw'!$A$4:$F$4,0))*INDEX('Mapping cadres'!$B$1:$Z$616,MATCH($B624, 'Mapping cadres'!$B$1:$B$616,0), MATCH(Q$32,'Mapping cadres'!$B$1:$Z$1,0))</f>
        <v>0</v>
      </c>
      <c r="R624" s="226">
        <f>INDEX('Uganda workforce data - raw'!$A$4:$F$619,MATCH($B624, 'Uganda workforce data - raw'!$B$4:$B$619,0), MATCH("Filled Male",'Uganda workforce data - raw'!$A$4:$F$4,0))*INDEX('Mapping cadres'!$B$1:$Z$616,MATCH($B624, 'Mapping cadres'!$B$1:$B$616,0), MATCH(R$32,'Mapping cadres'!$B$1:$Z$1,0))</f>
        <v>0</v>
      </c>
      <c r="S624" s="226">
        <f>INDEX('Uganda workforce data - raw'!$A$4:$F$619,MATCH($B624, 'Uganda workforce data - raw'!$B$4:$B$619,0), MATCH("Filled Male",'Uganda workforce data - raw'!$A$4:$F$4,0))*INDEX('Mapping cadres'!$B$1:$Z$616,MATCH($B624, 'Mapping cadres'!$B$1:$B$616,0), MATCH(S$32,'Mapping cadres'!$B$1:$Z$1,0))</f>
        <v>0</v>
      </c>
      <c r="T624" s="226">
        <f>INDEX('Uganda workforce data - raw'!$A$4:$F$619,MATCH($B624, 'Uganda workforce data - raw'!$B$4:$B$619,0), MATCH("Filled Male",'Uganda workforce data - raw'!$A$4:$F$4,0))*INDEX('Mapping cadres'!$B$1:$Z$616,MATCH($B624, 'Mapping cadres'!$B$1:$B$616,0), MATCH(T$32,'Mapping cadres'!$B$1:$Z$1,0))</f>
        <v>0</v>
      </c>
      <c r="U624" s="226">
        <f>INDEX('Uganda workforce data - raw'!$A$4:$F$619,MATCH($B624, 'Uganda workforce data - raw'!$B$4:$B$619,0), MATCH("Filled Male",'Uganda workforce data - raw'!$A$4:$F$4,0))*INDEX('Mapping cadres'!$B$1:$Z$616,MATCH($B624, 'Mapping cadres'!$B$1:$B$616,0), MATCH(U$32,'Mapping cadres'!$B$1:$Z$1,0))</f>
        <v>0</v>
      </c>
      <c r="V624" s="226">
        <f>INDEX('Uganda workforce data - raw'!$A$4:$F$619,MATCH($B624, 'Uganda workforce data - raw'!$B$4:$B$619,0), MATCH("Filled Male",'Uganda workforce data - raw'!$A$4:$F$4,0))*INDEX('Mapping cadres'!$B$1:$Z$616,MATCH($B624, 'Mapping cadres'!$B$1:$B$616,0), MATCH(V$32,'Mapping cadres'!$B$1:$Z$1,0))</f>
        <v>0</v>
      </c>
      <c r="W624" s="226">
        <f>INDEX('Uganda workforce data - raw'!$A$4:$F$619,MATCH($B624, 'Uganda workforce data - raw'!$B$4:$B$619,0), MATCH("Filled Male",'Uganda workforce data - raw'!$A$4:$F$4,0))*INDEX('Mapping cadres'!$B$1:$Z$616,MATCH($B624, 'Mapping cadres'!$B$1:$B$616,0), MATCH(W$32,'Mapping cadres'!$B$1:$Z$1,0))</f>
        <v>0</v>
      </c>
      <c r="X624" s="226">
        <f>INDEX('Uganda workforce data - raw'!$A$4:$F$619,MATCH($B624, 'Uganda workforce data - raw'!$B$4:$B$619,0), MATCH("Filled Male",'Uganda workforce data - raw'!$A$4:$F$4,0))*INDEX('Mapping cadres'!$B$1:$Z$616,MATCH($B624, 'Mapping cadres'!$B$1:$B$616,0), MATCH(X$32,'Mapping cadres'!$B$1:$Z$1,0))</f>
        <v>0</v>
      </c>
      <c r="Y624" s="226">
        <f>INDEX('Uganda workforce data - raw'!$A$4:$F$619,MATCH($B624, 'Uganda workforce data - raw'!$B$4:$B$619,0), MATCH("Filled Male",'Uganda workforce data - raw'!$A$4:$F$4,0))*INDEX('Mapping cadres'!$B$1:$Z$616,MATCH($B624, 'Mapping cadres'!$B$1:$B$616,0), MATCH(Y$32,'Mapping cadres'!$B$1:$Z$1,0))</f>
        <v>0</v>
      </c>
      <c r="Z624" s="226">
        <f>INDEX('Uganda workforce data - raw'!$A$4:$F$619,MATCH($B624, 'Uganda workforce data - raw'!$B$4:$B$619,0), MATCH("Filled Male",'Uganda workforce data - raw'!$A$4:$F$4,0))*INDEX('Mapping cadres'!$B$1:$Z$616,MATCH($B624, 'Mapping cadres'!$B$1:$B$616,0), MATCH(Z$32,'Mapping cadres'!$B$1:$Z$1,0))</f>
        <v>0</v>
      </c>
      <c r="AA624" s="226">
        <f>INDEX('Uganda workforce data - raw'!$A$4:$F$619,MATCH($B624, 'Uganda workforce data - raw'!$B$4:$B$619,0), MATCH("Filled Female",'Uganda workforce data - raw'!$A$4:$F$4,0))*INDEX('Mapping cadres'!$B$1:$Z$616,MATCH($B624, 'Mapping cadres'!$B$1:$B$616,0), MATCH(AA$32,'Mapping cadres'!$B$1:$Z$1,0))</f>
        <v>1</v>
      </c>
      <c r="AB624" s="226">
        <f>INDEX('Uganda workforce data - raw'!$A$4:$F$619,MATCH($B624, 'Uganda workforce data - raw'!$B$4:$B$619,0), MATCH("Filled Female",'Uganda workforce data - raw'!$A$4:$F$4,0))*INDEX('Mapping cadres'!$B$1:$Z$616,MATCH($B624, 'Mapping cadres'!$B$1:$B$616,0), MATCH(AB$32,'Mapping cadres'!$B$1:$Z$1,0))</f>
        <v>0</v>
      </c>
      <c r="AC624" s="226">
        <f>INDEX('Uganda workforce data - raw'!$A$4:$F$619,MATCH($B624, 'Uganda workforce data - raw'!$B$4:$B$619,0), MATCH("Filled Female",'Uganda workforce data - raw'!$A$4:$F$4,0))*INDEX('Mapping cadres'!$B$1:$Z$616,MATCH($B624, 'Mapping cadres'!$B$1:$B$616,0), MATCH(AC$32,'Mapping cadres'!$B$1:$Z$1,0))</f>
        <v>0</v>
      </c>
      <c r="AD624" s="226">
        <f>INDEX('Uganda workforce data - raw'!$A$4:$F$619,MATCH($B624, 'Uganda workforce data - raw'!$B$4:$B$619,0), MATCH("Filled Female",'Uganda workforce data - raw'!$A$4:$F$4,0))*INDEX('Mapping cadres'!$B$1:$Z$616,MATCH($B624, 'Mapping cadres'!$B$1:$B$616,0), MATCH(AD$32,'Mapping cadres'!$B$1:$Z$1,0))</f>
        <v>0</v>
      </c>
      <c r="AE624" s="226">
        <f>INDEX('Uganda workforce data - raw'!$A$4:$F$619,MATCH($B624, 'Uganda workforce data - raw'!$B$4:$B$619,0), MATCH("Filled Female",'Uganda workforce data - raw'!$A$4:$F$4,0))*INDEX('Mapping cadres'!$B$1:$Z$616,MATCH($B624, 'Mapping cadres'!$B$1:$B$616,0), MATCH(AE$32,'Mapping cadres'!$B$1:$Z$1,0))</f>
        <v>0</v>
      </c>
      <c r="AF624" s="226">
        <f>INDEX('Uganda workforce data - raw'!$A$4:$F$619,MATCH($B624, 'Uganda workforce data - raw'!$B$4:$B$619,0), MATCH("Filled Female",'Uganda workforce data - raw'!$A$4:$F$4,0))*INDEX('Mapping cadres'!$B$1:$Z$616,MATCH($B624, 'Mapping cadres'!$B$1:$B$616,0), MATCH(AF$32,'Mapping cadres'!$B$1:$Z$1,0))</f>
        <v>0</v>
      </c>
      <c r="AG624" s="226">
        <f>INDEX('Uganda workforce data - raw'!$A$4:$F$619,MATCH($B624, 'Uganda workforce data - raw'!$B$4:$B$619,0), MATCH("Filled Female",'Uganda workforce data - raw'!$A$4:$F$4,0))*INDEX('Mapping cadres'!$B$1:$Z$616,MATCH($B624, 'Mapping cadres'!$B$1:$B$616,0), MATCH(AG$32,'Mapping cadres'!$B$1:$Z$1,0))</f>
        <v>0</v>
      </c>
      <c r="AH624" s="226">
        <f>INDEX('Uganda workforce data - raw'!$A$4:$F$619,MATCH($B624, 'Uganda workforce data - raw'!$B$4:$B$619,0), MATCH("Filled Female",'Uganda workforce data - raw'!$A$4:$F$4,0))*INDEX('Mapping cadres'!$B$1:$Z$616,MATCH($B624, 'Mapping cadres'!$B$1:$B$616,0), MATCH(AH$32,'Mapping cadres'!$B$1:$Z$1,0))</f>
        <v>0</v>
      </c>
      <c r="AI624" s="226">
        <f>INDEX('Uganda workforce data - raw'!$A$4:$F$619,MATCH($B624, 'Uganda workforce data - raw'!$B$4:$B$619,0), MATCH("Filled Female",'Uganda workforce data - raw'!$A$4:$F$4,0))*INDEX('Mapping cadres'!$B$1:$Z$616,MATCH($B624, 'Mapping cadres'!$B$1:$B$616,0), MATCH(AI$32,'Mapping cadres'!$B$1:$Z$1,0))</f>
        <v>0</v>
      </c>
      <c r="AJ624" s="226">
        <f>INDEX('Uganda workforce data - raw'!$A$4:$F$619,MATCH($B624, 'Uganda workforce data - raw'!$B$4:$B$619,0), MATCH("Filled Female",'Uganda workforce data - raw'!$A$4:$F$4,0))*INDEX('Mapping cadres'!$B$1:$Z$616,MATCH($B624, 'Mapping cadres'!$B$1:$B$616,0), MATCH(AJ$32,'Mapping cadres'!$B$1:$Z$1,0))</f>
        <v>0</v>
      </c>
      <c r="AK624" s="226">
        <f>INDEX('Uganda workforce data - raw'!$A$4:$F$619,MATCH($B624, 'Uganda workforce data - raw'!$B$4:$B$619,0), MATCH("Filled Female",'Uganda workforce data - raw'!$A$4:$F$4,0))*INDEX('Mapping cadres'!$B$1:$Z$616,MATCH($B624, 'Mapping cadres'!$B$1:$B$616,0), MATCH(AK$32,'Mapping cadres'!$B$1:$Z$1,0))</f>
        <v>0</v>
      </c>
      <c r="AL624" s="226">
        <f>INDEX('Uganda workforce data - raw'!$A$4:$F$619,MATCH($B624, 'Uganda workforce data - raw'!$B$4:$B$619,0), MATCH("Filled Female",'Uganda workforce data - raw'!$A$4:$F$4,0))*INDEX('Mapping cadres'!$B$1:$Z$616,MATCH($B624, 'Mapping cadres'!$B$1:$B$616,0), MATCH(AL$32,'Mapping cadres'!$B$1:$Z$1,0))</f>
        <v>0</v>
      </c>
      <c r="AM624" s="226">
        <f>INDEX('Uganda workforce data - raw'!$A$4:$F$619,MATCH($B624, 'Uganda workforce data - raw'!$B$4:$B$619,0), MATCH("Filled Female",'Uganda workforce data - raw'!$A$4:$F$4,0))*INDEX('Mapping cadres'!$B$1:$Z$616,MATCH($B624, 'Mapping cadres'!$B$1:$B$616,0), MATCH(AM$32,'Mapping cadres'!$B$1:$Z$1,0))</f>
        <v>0</v>
      </c>
      <c r="AN624" s="226">
        <f>INDEX('Uganda workforce data - raw'!$A$4:$F$619,MATCH($B624, 'Uganda workforce data - raw'!$B$4:$B$619,0), MATCH("Filled Female",'Uganda workforce data - raw'!$A$4:$F$4,0))*INDEX('Mapping cadres'!$B$1:$Z$616,MATCH($B624, 'Mapping cadres'!$B$1:$B$616,0), MATCH(AN$32,'Mapping cadres'!$B$1:$Z$1,0))</f>
        <v>0</v>
      </c>
      <c r="AO624" s="226">
        <f>INDEX('Uganda workforce data - raw'!$A$4:$F$619,MATCH($B624, 'Uganda workforce data - raw'!$B$4:$B$619,0), MATCH("Filled Female",'Uganda workforce data - raw'!$A$4:$F$4,0))*INDEX('Mapping cadres'!$B$1:$Z$616,MATCH($B624, 'Mapping cadres'!$B$1:$B$616,0), MATCH(AO$32,'Mapping cadres'!$B$1:$Z$1,0))</f>
        <v>0</v>
      </c>
      <c r="AP624" s="226">
        <f>INDEX('Uganda workforce data - raw'!$A$4:$F$619,MATCH($B624, 'Uganda workforce data - raw'!$B$4:$B$619,0), MATCH("Filled Female",'Uganda workforce data - raw'!$A$4:$F$4,0))*INDEX('Mapping cadres'!$B$1:$Z$616,MATCH($B624, 'Mapping cadres'!$B$1:$B$616,0), MATCH(AP$32,'Mapping cadres'!$B$1:$Z$1,0))</f>
        <v>0</v>
      </c>
      <c r="AQ624" s="226">
        <f>INDEX('Uganda workforce data - raw'!$A$4:$F$619,MATCH($B624, 'Uganda workforce data - raw'!$B$4:$B$619,0), MATCH("Filled Female",'Uganda workforce data - raw'!$A$4:$F$4,0))*INDEX('Mapping cadres'!$B$1:$Z$616,MATCH($B624, 'Mapping cadres'!$B$1:$B$616,0), MATCH(AQ$32,'Mapping cadres'!$B$1:$Z$1,0))</f>
        <v>0</v>
      </c>
      <c r="AR624" s="226">
        <f>INDEX('Uganda workforce data - raw'!$A$4:$F$619,MATCH($B624, 'Uganda workforce data - raw'!$B$4:$B$619,0), MATCH("Filled Female",'Uganda workforce data - raw'!$A$4:$F$4,0))*INDEX('Mapping cadres'!$B$1:$Z$616,MATCH($B624, 'Mapping cadres'!$B$1:$B$616,0), MATCH(AR$32,'Mapping cadres'!$B$1:$Z$1,0))</f>
        <v>0</v>
      </c>
      <c r="AS624" s="226">
        <f>INDEX('Uganda workforce data - raw'!$A$4:$F$619,MATCH($B624, 'Uganda workforce data - raw'!$B$4:$B$619,0), MATCH("Filled Female",'Uganda workforce data - raw'!$A$4:$F$4,0))*INDEX('Mapping cadres'!$B$1:$Z$616,MATCH($B624, 'Mapping cadres'!$B$1:$B$616,0), MATCH(AS$32,'Mapping cadres'!$B$1:$Z$1,0))</f>
        <v>0</v>
      </c>
      <c r="AT624" s="226">
        <f>INDEX('Uganda workforce data - raw'!$A$4:$F$619,MATCH($B624, 'Uganda workforce data - raw'!$B$4:$B$619,0), MATCH("Filled Female",'Uganda workforce data - raw'!$A$4:$F$4,0))*INDEX('Mapping cadres'!$B$1:$Z$616,MATCH($B624, 'Mapping cadres'!$B$1:$B$616,0), MATCH(AT$32,'Mapping cadres'!$B$1:$Z$1,0))</f>
        <v>0</v>
      </c>
      <c r="AU624" s="226">
        <f>INDEX('Uganda workforce data - raw'!$A$4:$F$619,MATCH($B624, 'Uganda workforce data - raw'!$B$4:$B$619,0), MATCH("Filled Female",'Uganda workforce data - raw'!$A$4:$F$4,0))*INDEX('Mapping cadres'!$B$1:$Z$616,MATCH($B624, 'Mapping cadres'!$B$1:$B$616,0), MATCH(AU$32,'Mapping cadres'!$B$1:$Z$1,0))</f>
        <v>0</v>
      </c>
      <c r="AV624" s="226">
        <f>INDEX('Uganda workforce data - raw'!$A$4:$F$619,MATCH($B624, 'Uganda workforce data - raw'!$B$4:$B$619,0), MATCH("Filled Female",'Uganda workforce data - raw'!$A$4:$F$4,0))*INDEX('Mapping cadres'!$B$1:$Z$616,MATCH($B624, 'Mapping cadres'!$B$1:$B$616,0), MATCH(AV$32,'Mapping cadres'!$B$1:$Z$1,0))</f>
        <v>0</v>
      </c>
      <c r="AW624" s="226">
        <f>INDEX('Uganda workforce data - raw'!$A$4:$F$619,MATCH($B624, 'Uganda workforce data - raw'!$B$4:$B$619,0), MATCH("Filled Female",'Uganda workforce data - raw'!$A$4:$F$4,0))*INDEX('Mapping cadres'!$B$1:$Z$616,MATCH($B624, 'Mapping cadres'!$B$1:$B$616,0), MATCH(AW$32,'Mapping cadres'!$B$1:$Z$1,0))</f>
        <v>0</v>
      </c>
      <c r="AX624" s="226">
        <f>INDEX('Uganda workforce data - raw'!$A$4:$F$619,MATCH($B624, 'Uganda workforce data - raw'!$B$4:$B$619,0), MATCH("Filled Female",'Uganda workforce data - raw'!$A$4:$F$4,0))*INDEX('Mapping cadres'!$B$1:$Z$616,MATCH($B624, 'Mapping cadres'!$B$1:$B$616,0), MATCH(AX$32,'Mapping cadres'!$B$1:$Z$1,0))</f>
        <v>0</v>
      </c>
      <c r="AY624" s="226">
        <f t="shared" si="221"/>
        <v>9</v>
      </c>
      <c r="AZ624" s="226">
        <f t="shared" si="222"/>
        <v>0</v>
      </c>
      <c r="BA624" s="226">
        <f t="shared" si="223"/>
        <v>0</v>
      </c>
      <c r="BB624" s="226">
        <f t="shared" si="224"/>
        <v>0</v>
      </c>
      <c r="BC624" s="226">
        <f t="shared" si="225"/>
        <v>0</v>
      </c>
      <c r="BD624" s="226">
        <f t="shared" si="226"/>
        <v>0</v>
      </c>
      <c r="BE624" s="226">
        <f t="shared" si="227"/>
        <v>0</v>
      </c>
      <c r="BF624" s="226">
        <f t="shared" si="228"/>
        <v>0</v>
      </c>
      <c r="BG624" s="226">
        <f t="shared" si="229"/>
        <v>0</v>
      </c>
      <c r="BH624" s="226">
        <f t="shared" si="230"/>
        <v>0</v>
      </c>
      <c r="BI624" s="226">
        <f t="shared" si="231"/>
        <v>0</v>
      </c>
      <c r="BJ624" s="226">
        <f t="shared" si="232"/>
        <v>0</v>
      </c>
      <c r="BK624" s="226">
        <f t="shared" si="233"/>
        <v>0</v>
      </c>
      <c r="BL624" s="226">
        <f t="shared" si="234"/>
        <v>0</v>
      </c>
      <c r="BM624" s="226">
        <f t="shared" si="235"/>
        <v>0</v>
      </c>
      <c r="BN624" s="226">
        <f t="shared" si="236"/>
        <v>0</v>
      </c>
      <c r="BO624" s="226">
        <f t="shared" si="237"/>
        <v>0</v>
      </c>
      <c r="BP624" s="226">
        <f t="shared" si="238"/>
        <v>0</v>
      </c>
      <c r="BQ624" s="226">
        <f t="shared" si="239"/>
        <v>0</v>
      </c>
      <c r="BR624" s="226">
        <f t="shared" si="240"/>
        <v>0</v>
      </c>
      <c r="BS624" s="226">
        <f t="shared" si="241"/>
        <v>0</v>
      </c>
      <c r="BT624" s="226">
        <f t="shared" si="242"/>
        <v>0</v>
      </c>
      <c r="BU624" s="226">
        <f t="shared" si="243"/>
        <v>0</v>
      </c>
      <c r="BV624" s="226">
        <f t="shared" si="244"/>
        <v>0</v>
      </c>
    </row>
    <row r="625" spans="1:74">
      <c r="A625" s="226">
        <v>593</v>
      </c>
      <c r="B625" s="226" t="s">
        <v>1889</v>
      </c>
      <c r="C625" s="226">
        <f>INDEX('Uganda workforce data - raw'!$A$4:$F$619,MATCH($B625, 'Uganda workforce data - raw'!$B$4:$B$619,0), MATCH("Filled Male",'Uganda workforce data - raw'!$A$4:$F$4,0))*INDEX('Mapping cadres'!$B$1:$Z$616,MATCH($B625, 'Mapping cadres'!$B$1:$B$616,0), MATCH(C$32,'Mapping cadres'!$B$1:$Z$1,0))</f>
        <v>1</v>
      </c>
      <c r="D625" s="226">
        <f>INDEX('Uganda workforce data - raw'!$A$4:$F$619,MATCH($B625, 'Uganda workforce data - raw'!$B$4:$B$619,0), MATCH("Filled Male",'Uganda workforce data - raw'!$A$4:$F$4,0))*INDEX('Mapping cadres'!$B$1:$Z$616,MATCH($B625, 'Mapping cadres'!$B$1:$B$616,0), MATCH(D$32,'Mapping cadres'!$B$1:$Z$1,0))</f>
        <v>0</v>
      </c>
      <c r="E625" s="226">
        <f>INDEX('Uganda workforce data - raw'!$A$4:$F$619,MATCH($B625, 'Uganda workforce data - raw'!$B$4:$B$619,0), MATCH("Filled Male",'Uganda workforce data - raw'!$A$4:$F$4,0))*INDEX('Mapping cadres'!$B$1:$Z$616,MATCH($B625, 'Mapping cadres'!$B$1:$B$616,0), MATCH(E$32,'Mapping cadres'!$B$1:$Z$1,0))</f>
        <v>0</v>
      </c>
      <c r="F625" s="226">
        <f>INDEX('Uganda workforce data - raw'!$A$4:$F$619,MATCH($B625, 'Uganda workforce data - raw'!$B$4:$B$619,0), MATCH("Filled Male",'Uganda workforce data - raw'!$A$4:$F$4,0))*INDEX('Mapping cadres'!$B$1:$Z$616,MATCH($B625, 'Mapping cadres'!$B$1:$B$616,0), MATCH(F$32,'Mapping cadres'!$B$1:$Z$1,0))</f>
        <v>0</v>
      </c>
      <c r="G625" s="226">
        <f>INDEX('Uganda workforce data - raw'!$A$4:$F$619,MATCH($B625, 'Uganda workforce data - raw'!$B$4:$B$619,0), MATCH("Filled Male",'Uganda workforce data - raw'!$A$4:$F$4,0))*INDEX('Mapping cadres'!$B$1:$Z$616,MATCH($B625, 'Mapping cadres'!$B$1:$B$616,0), MATCH(G$32,'Mapping cadres'!$B$1:$Z$1,0))</f>
        <v>0</v>
      </c>
      <c r="H625" s="226">
        <f>INDEX('Uganda workforce data - raw'!$A$4:$F$619,MATCH($B625, 'Uganda workforce data - raw'!$B$4:$B$619,0), MATCH("Filled Male",'Uganda workforce data - raw'!$A$4:$F$4,0))*INDEX('Mapping cadres'!$B$1:$Z$616,MATCH($B625, 'Mapping cadres'!$B$1:$B$616,0), MATCH(H$32,'Mapping cadres'!$B$1:$Z$1,0))</f>
        <v>0</v>
      </c>
      <c r="I625" s="226">
        <f>INDEX('Uganda workforce data - raw'!$A$4:$F$619,MATCH($B625, 'Uganda workforce data - raw'!$B$4:$B$619,0), MATCH("Filled Male",'Uganda workforce data - raw'!$A$4:$F$4,0))*INDEX('Mapping cadres'!$B$1:$Z$616,MATCH($B625, 'Mapping cadres'!$B$1:$B$616,0), MATCH(I$32,'Mapping cadres'!$B$1:$Z$1,0))</f>
        <v>0</v>
      </c>
      <c r="J625" s="226">
        <f>INDEX('Uganda workforce data - raw'!$A$4:$F$619,MATCH($B625, 'Uganda workforce data - raw'!$B$4:$B$619,0), MATCH("Filled Male",'Uganda workforce data - raw'!$A$4:$F$4,0))*INDEX('Mapping cadres'!$B$1:$Z$616,MATCH($B625, 'Mapping cadres'!$B$1:$B$616,0), MATCH(J$32,'Mapping cadres'!$B$1:$Z$1,0))</f>
        <v>0</v>
      </c>
      <c r="K625" s="226">
        <f>INDEX('Uganda workforce data - raw'!$A$4:$F$619,MATCH($B625, 'Uganda workforce data - raw'!$B$4:$B$619,0), MATCH("Filled Male",'Uganda workforce data - raw'!$A$4:$F$4,0))*INDEX('Mapping cadres'!$B$1:$Z$616,MATCH($B625, 'Mapping cadres'!$B$1:$B$616,0), MATCH(K$32,'Mapping cadres'!$B$1:$Z$1,0))</f>
        <v>0</v>
      </c>
      <c r="L625" s="226">
        <f>INDEX('Uganda workforce data - raw'!$A$4:$F$619,MATCH($B625, 'Uganda workforce data - raw'!$B$4:$B$619,0), MATCH("Filled Male",'Uganda workforce data - raw'!$A$4:$F$4,0))*INDEX('Mapping cadres'!$B$1:$Z$616,MATCH($B625, 'Mapping cadres'!$B$1:$B$616,0), MATCH(L$32,'Mapping cadres'!$B$1:$Z$1,0))</f>
        <v>0</v>
      </c>
      <c r="M625" s="226">
        <f>INDEX('Uganda workforce data - raw'!$A$4:$F$619,MATCH($B625, 'Uganda workforce data - raw'!$B$4:$B$619,0), MATCH("Filled Male",'Uganda workforce data - raw'!$A$4:$F$4,0))*INDEX('Mapping cadres'!$B$1:$Z$616,MATCH($B625, 'Mapping cadres'!$B$1:$B$616,0), MATCH(M$32,'Mapping cadres'!$B$1:$Z$1,0))</f>
        <v>0</v>
      </c>
      <c r="N625" s="226">
        <f>INDEX('Uganda workforce data - raw'!$A$4:$F$619,MATCH($B625, 'Uganda workforce data - raw'!$B$4:$B$619,0), MATCH("Filled Male",'Uganda workforce data - raw'!$A$4:$F$4,0))*INDEX('Mapping cadres'!$B$1:$Z$616,MATCH($B625, 'Mapping cadres'!$B$1:$B$616,0), MATCH(N$32,'Mapping cadres'!$B$1:$Z$1,0))</f>
        <v>0</v>
      </c>
      <c r="O625" s="226">
        <f>INDEX('Uganda workforce data - raw'!$A$4:$F$619,MATCH($B625, 'Uganda workforce data - raw'!$B$4:$B$619,0), MATCH("Filled Male",'Uganda workforce data - raw'!$A$4:$F$4,0))*INDEX('Mapping cadres'!$B$1:$Z$616,MATCH($B625, 'Mapping cadres'!$B$1:$B$616,0), MATCH(O$32,'Mapping cadres'!$B$1:$Z$1,0))</f>
        <v>0</v>
      </c>
      <c r="P625" s="226">
        <f>INDEX('Uganda workforce data - raw'!$A$4:$F$619,MATCH($B625, 'Uganda workforce data - raw'!$B$4:$B$619,0), MATCH("Filled Male",'Uganda workforce data - raw'!$A$4:$F$4,0))*INDEX('Mapping cadres'!$B$1:$Z$616,MATCH($B625, 'Mapping cadres'!$B$1:$B$616,0), MATCH(P$32,'Mapping cadres'!$B$1:$Z$1,0))</f>
        <v>0</v>
      </c>
      <c r="Q625" s="226">
        <f>INDEX('Uganda workforce data - raw'!$A$4:$F$619,MATCH($B625, 'Uganda workforce data - raw'!$B$4:$B$619,0), MATCH("Filled Male",'Uganda workforce data - raw'!$A$4:$F$4,0))*INDEX('Mapping cadres'!$B$1:$Z$616,MATCH($B625, 'Mapping cadres'!$B$1:$B$616,0), MATCH(Q$32,'Mapping cadres'!$B$1:$Z$1,0))</f>
        <v>0</v>
      </c>
      <c r="R625" s="226">
        <f>INDEX('Uganda workforce data - raw'!$A$4:$F$619,MATCH($B625, 'Uganda workforce data - raw'!$B$4:$B$619,0), MATCH("Filled Male",'Uganda workforce data - raw'!$A$4:$F$4,0))*INDEX('Mapping cadres'!$B$1:$Z$616,MATCH($B625, 'Mapping cadres'!$B$1:$B$616,0), MATCH(R$32,'Mapping cadres'!$B$1:$Z$1,0))</f>
        <v>0</v>
      </c>
      <c r="S625" s="226">
        <f>INDEX('Uganda workforce data - raw'!$A$4:$F$619,MATCH($B625, 'Uganda workforce data - raw'!$B$4:$B$619,0), MATCH("Filled Male",'Uganda workforce data - raw'!$A$4:$F$4,0))*INDEX('Mapping cadres'!$B$1:$Z$616,MATCH($B625, 'Mapping cadres'!$B$1:$B$616,0), MATCH(S$32,'Mapping cadres'!$B$1:$Z$1,0))</f>
        <v>0</v>
      </c>
      <c r="T625" s="226">
        <f>INDEX('Uganda workforce data - raw'!$A$4:$F$619,MATCH($B625, 'Uganda workforce data - raw'!$B$4:$B$619,0), MATCH("Filled Male",'Uganda workforce data - raw'!$A$4:$F$4,0))*INDEX('Mapping cadres'!$B$1:$Z$616,MATCH($B625, 'Mapping cadres'!$B$1:$B$616,0), MATCH(T$32,'Mapping cadres'!$B$1:$Z$1,0))</f>
        <v>0</v>
      </c>
      <c r="U625" s="226">
        <f>INDEX('Uganda workforce data - raw'!$A$4:$F$619,MATCH($B625, 'Uganda workforce data - raw'!$B$4:$B$619,0), MATCH("Filled Male",'Uganda workforce data - raw'!$A$4:$F$4,0))*INDEX('Mapping cadres'!$B$1:$Z$616,MATCH($B625, 'Mapping cadres'!$B$1:$B$616,0), MATCH(U$32,'Mapping cadres'!$B$1:$Z$1,0))</f>
        <v>0</v>
      </c>
      <c r="V625" s="226">
        <f>INDEX('Uganda workforce data - raw'!$A$4:$F$619,MATCH($B625, 'Uganda workforce data - raw'!$B$4:$B$619,0), MATCH("Filled Male",'Uganda workforce data - raw'!$A$4:$F$4,0))*INDEX('Mapping cadres'!$B$1:$Z$616,MATCH($B625, 'Mapping cadres'!$B$1:$B$616,0), MATCH(V$32,'Mapping cadres'!$B$1:$Z$1,0))</f>
        <v>0</v>
      </c>
      <c r="W625" s="226">
        <f>INDEX('Uganda workforce data - raw'!$A$4:$F$619,MATCH($B625, 'Uganda workforce data - raw'!$B$4:$B$619,0), MATCH("Filled Male",'Uganda workforce data - raw'!$A$4:$F$4,0))*INDEX('Mapping cadres'!$B$1:$Z$616,MATCH($B625, 'Mapping cadres'!$B$1:$B$616,0), MATCH(W$32,'Mapping cadres'!$B$1:$Z$1,0))</f>
        <v>0</v>
      </c>
      <c r="X625" s="226">
        <f>INDEX('Uganda workforce data - raw'!$A$4:$F$619,MATCH($B625, 'Uganda workforce data - raw'!$B$4:$B$619,0), MATCH("Filled Male",'Uganda workforce data - raw'!$A$4:$F$4,0))*INDEX('Mapping cadres'!$B$1:$Z$616,MATCH($B625, 'Mapping cadres'!$B$1:$B$616,0), MATCH(X$32,'Mapping cadres'!$B$1:$Z$1,0))</f>
        <v>0</v>
      </c>
      <c r="Y625" s="226">
        <f>INDEX('Uganda workforce data - raw'!$A$4:$F$619,MATCH($B625, 'Uganda workforce data - raw'!$B$4:$B$619,0), MATCH("Filled Male",'Uganda workforce data - raw'!$A$4:$F$4,0))*INDEX('Mapping cadres'!$B$1:$Z$616,MATCH($B625, 'Mapping cadres'!$B$1:$B$616,0), MATCH(Y$32,'Mapping cadres'!$B$1:$Z$1,0))</f>
        <v>0</v>
      </c>
      <c r="Z625" s="226">
        <f>INDEX('Uganda workforce data - raw'!$A$4:$F$619,MATCH($B625, 'Uganda workforce data - raw'!$B$4:$B$619,0), MATCH("Filled Male",'Uganda workforce data - raw'!$A$4:$F$4,0))*INDEX('Mapping cadres'!$B$1:$Z$616,MATCH($B625, 'Mapping cadres'!$B$1:$B$616,0), MATCH(Z$32,'Mapping cadres'!$B$1:$Z$1,0))</f>
        <v>0</v>
      </c>
      <c r="AA625" s="226">
        <f>INDEX('Uganda workforce data - raw'!$A$4:$F$619,MATCH($B625, 'Uganda workforce data - raw'!$B$4:$B$619,0), MATCH("Filled Female",'Uganda workforce data - raw'!$A$4:$F$4,0))*INDEX('Mapping cadres'!$B$1:$Z$616,MATCH($B625, 'Mapping cadres'!$B$1:$B$616,0), MATCH(AA$32,'Mapping cadres'!$B$1:$Z$1,0))</f>
        <v>0</v>
      </c>
      <c r="AB625" s="226">
        <f>INDEX('Uganda workforce data - raw'!$A$4:$F$619,MATCH($B625, 'Uganda workforce data - raw'!$B$4:$B$619,0), MATCH("Filled Female",'Uganda workforce data - raw'!$A$4:$F$4,0))*INDEX('Mapping cadres'!$B$1:$Z$616,MATCH($B625, 'Mapping cadres'!$B$1:$B$616,0), MATCH(AB$32,'Mapping cadres'!$B$1:$Z$1,0))</f>
        <v>0</v>
      </c>
      <c r="AC625" s="226">
        <f>INDEX('Uganda workforce data - raw'!$A$4:$F$619,MATCH($B625, 'Uganda workforce data - raw'!$B$4:$B$619,0), MATCH("Filled Female",'Uganda workforce data - raw'!$A$4:$F$4,0))*INDEX('Mapping cadres'!$B$1:$Z$616,MATCH($B625, 'Mapping cadres'!$B$1:$B$616,0), MATCH(AC$32,'Mapping cadres'!$B$1:$Z$1,0))</f>
        <v>0</v>
      </c>
      <c r="AD625" s="226">
        <f>INDEX('Uganda workforce data - raw'!$A$4:$F$619,MATCH($B625, 'Uganda workforce data - raw'!$B$4:$B$619,0), MATCH("Filled Female",'Uganda workforce data - raw'!$A$4:$F$4,0))*INDEX('Mapping cadres'!$B$1:$Z$616,MATCH($B625, 'Mapping cadres'!$B$1:$B$616,0), MATCH(AD$32,'Mapping cadres'!$B$1:$Z$1,0))</f>
        <v>0</v>
      </c>
      <c r="AE625" s="226">
        <f>INDEX('Uganda workforce data - raw'!$A$4:$F$619,MATCH($B625, 'Uganda workforce data - raw'!$B$4:$B$619,0), MATCH("Filled Female",'Uganda workforce data - raw'!$A$4:$F$4,0))*INDEX('Mapping cadres'!$B$1:$Z$616,MATCH($B625, 'Mapping cadres'!$B$1:$B$616,0), MATCH(AE$32,'Mapping cadres'!$B$1:$Z$1,0))</f>
        <v>0</v>
      </c>
      <c r="AF625" s="226">
        <f>INDEX('Uganda workforce data - raw'!$A$4:$F$619,MATCH($B625, 'Uganda workforce data - raw'!$B$4:$B$619,0), MATCH("Filled Female",'Uganda workforce data - raw'!$A$4:$F$4,0))*INDEX('Mapping cadres'!$B$1:$Z$616,MATCH($B625, 'Mapping cadres'!$B$1:$B$616,0), MATCH(AF$32,'Mapping cadres'!$B$1:$Z$1,0))</f>
        <v>0</v>
      </c>
      <c r="AG625" s="226">
        <f>INDEX('Uganda workforce data - raw'!$A$4:$F$619,MATCH($B625, 'Uganda workforce data - raw'!$B$4:$B$619,0), MATCH("Filled Female",'Uganda workforce data - raw'!$A$4:$F$4,0))*INDEX('Mapping cadres'!$B$1:$Z$616,MATCH($B625, 'Mapping cadres'!$B$1:$B$616,0), MATCH(AG$32,'Mapping cadres'!$B$1:$Z$1,0))</f>
        <v>0</v>
      </c>
      <c r="AH625" s="226">
        <f>INDEX('Uganda workforce data - raw'!$A$4:$F$619,MATCH($B625, 'Uganda workforce data - raw'!$B$4:$B$619,0), MATCH("Filled Female",'Uganda workforce data - raw'!$A$4:$F$4,0))*INDEX('Mapping cadres'!$B$1:$Z$616,MATCH($B625, 'Mapping cadres'!$B$1:$B$616,0), MATCH(AH$32,'Mapping cadres'!$B$1:$Z$1,0))</f>
        <v>0</v>
      </c>
      <c r="AI625" s="226">
        <f>INDEX('Uganda workforce data - raw'!$A$4:$F$619,MATCH($B625, 'Uganda workforce data - raw'!$B$4:$B$619,0), MATCH("Filled Female",'Uganda workforce data - raw'!$A$4:$F$4,0))*INDEX('Mapping cadres'!$B$1:$Z$616,MATCH($B625, 'Mapping cadres'!$B$1:$B$616,0), MATCH(AI$32,'Mapping cadres'!$B$1:$Z$1,0))</f>
        <v>0</v>
      </c>
      <c r="AJ625" s="226">
        <f>INDEX('Uganda workforce data - raw'!$A$4:$F$619,MATCH($B625, 'Uganda workforce data - raw'!$B$4:$B$619,0), MATCH("Filled Female",'Uganda workforce data - raw'!$A$4:$F$4,0))*INDEX('Mapping cadres'!$B$1:$Z$616,MATCH($B625, 'Mapping cadres'!$B$1:$B$616,0), MATCH(AJ$32,'Mapping cadres'!$B$1:$Z$1,0))</f>
        <v>0</v>
      </c>
      <c r="AK625" s="226">
        <f>INDEX('Uganda workforce data - raw'!$A$4:$F$619,MATCH($B625, 'Uganda workforce data - raw'!$B$4:$B$619,0), MATCH("Filled Female",'Uganda workforce data - raw'!$A$4:$F$4,0))*INDEX('Mapping cadres'!$B$1:$Z$616,MATCH($B625, 'Mapping cadres'!$B$1:$B$616,0), MATCH(AK$32,'Mapping cadres'!$B$1:$Z$1,0))</f>
        <v>0</v>
      </c>
      <c r="AL625" s="226">
        <f>INDEX('Uganda workforce data - raw'!$A$4:$F$619,MATCH($B625, 'Uganda workforce data - raw'!$B$4:$B$619,0), MATCH("Filled Female",'Uganda workforce data - raw'!$A$4:$F$4,0))*INDEX('Mapping cadres'!$B$1:$Z$616,MATCH($B625, 'Mapping cadres'!$B$1:$B$616,0), MATCH(AL$32,'Mapping cadres'!$B$1:$Z$1,0))</f>
        <v>0</v>
      </c>
      <c r="AM625" s="226">
        <f>INDEX('Uganda workforce data - raw'!$A$4:$F$619,MATCH($B625, 'Uganda workforce data - raw'!$B$4:$B$619,0), MATCH("Filled Female",'Uganda workforce data - raw'!$A$4:$F$4,0))*INDEX('Mapping cadres'!$B$1:$Z$616,MATCH($B625, 'Mapping cadres'!$B$1:$B$616,0), MATCH(AM$32,'Mapping cadres'!$B$1:$Z$1,0))</f>
        <v>0</v>
      </c>
      <c r="AN625" s="226">
        <f>INDEX('Uganda workforce data - raw'!$A$4:$F$619,MATCH($B625, 'Uganda workforce data - raw'!$B$4:$B$619,0), MATCH("Filled Female",'Uganda workforce data - raw'!$A$4:$F$4,0))*INDEX('Mapping cadres'!$B$1:$Z$616,MATCH($B625, 'Mapping cadres'!$B$1:$B$616,0), MATCH(AN$32,'Mapping cadres'!$B$1:$Z$1,0))</f>
        <v>0</v>
      </c>
      <c r="AO625" s="226">
        <f>INDEX('Uganda workforce data - raw'!$A$4:$F$619,MATCH($B625, 'Uganda workforce data - raw'!$B$4:$B$619,0), MATCH("Filled Female",'Uganda workforce data - raw'!$A$4:$F$4,0))*INDEX('Mapping cadres'!$B$1:$Z$616,MATCH($B625, 'Mapping cadres'!$B$1:$B$616,0), MATCH(AO$32,'Mapping cadres'!$B$1:$Z$1,0))</f>
        <v>0</v>
      </c>
      <c r="AP625" s="226">
        <f>INDEX('Uganda workforce data - raw'!$A$4:$F$619,MATCH($B625, 'Uganda workforce data - raw'!$B$4:$B$619,0), MATCH("Filled Female",'Uganda workforce data - raw'!$A$4:$F$4,0))*INDEX('Mapping cadres'!$B$1:$Z$616,MATCH($B625, 'Mapping cadres'!$B$1:$B$616,0), MATCH(AP$32,'Mapping cadres'!$B$1:$Z$1,0))</f>
        <v>0</v>
      </c>
      <c r="AQ625" s="226">
        <f>INDEX('Uganda workforce data - raw'!$A$4:$F$619,MATCH($B625, 'Uganda workforce data - raw'!$B$4:$B$619,0), MATCH("Filled Female",'Uganda workforce data - raw'!$A$4:$F$4,0))*INDEX('Mapping cadres'!$B$1:$Z$616,MATCH($B625, 'Mapping cadres'!$B$1:$B$616,0), MATCH(AQ$32,'Mapping cadres'!$B$1:$Z$1,0))</f>
        <v>0</v>
      </c>
      <c r="AR625" s="226">
        <f>INDEX('Uganda workforce data - raw'!$A$4:$F$619,MATCH($B625, 'Uganda workforce data - raw'!$B$4:$B$619,0), MATCH("Filled Female",'Uganda workforce data - raw'!$A$4:$F$4,0))*INDEX('Mapping cadres'!$B$1:$Z$616,MATCH($B625, 'Mapping cadres'!$B$1:$B$616,0), MATCH(AR$32,'Mapping cadres'!$B$1:$Z$1,0))</f>
        <v>0</v>
      </c>
      <c r="AS625" s="226">
        <f>INDEX('Uganda workforce data - raw'!$A$4:$F$619,MATCH($B625, 'Uganda workforce data - raw'!$B$4:$B$619,0), MATCH("Filled Female",'Uganda workforce data - raw'!$A$4:$F$4,0))*INDEX('Mapping cadres'!$B$1:$Z$616,MATCH($B625, 'Mapping cadres'!$B$1:$B$616,0), MATCH(AS$32,'Mapping cadres'!$B$1:$Z$1,0))</f>
        <v>0</v>
      </c>
      <c r="AT625" s="226">
        <f>INDEX('Uganda workforce data - raw'!$A$4:$F$619,MATCH($B625, 'Uganda workforce data - raw'!$B$4:$B$619,0), MATCH("Filled Female",'Uganda workforce data - raw'!$A$4:$F$4,0))*INDEX('Mapping cadres'!$B$1:$Z$616,MATCH($B625, 'Mapping cadres'!$B$1:$B$616,0), MATCH(AT$32,'Mapping cadres'!$B$1:$Z$1,0))</f>
        <v>0</v>
      </c>
      <c r="AU625" s="226">
        <f>INDEX('Uganda workforce data - raw'!$A$4:$F$619,MATCH($B625, 'Uganda workforce data - raw'!$B$4:$B$619,0), MATCH("Filled Female",'Uganda workforce data - raw'!$A$4:$F$4,0))*INDEX('Mapping cadres'!$B$1:$Z$616,MATCH($B625, 'Mapping cadres'!$B$1:$B$616,0), MATCH(AU$32,'Mapping cadres'!$B$1:$Z$1,0))</f>
        <v>0</v>
      </c>
      <c r="AV625" s="226">
        <f>INDEX('Uganda workforce data - raw'!$A$4:$F$619,MATCH($B625, 'Uganda workforce data - raw'!$B$4:$B$619,0), MATCH("Filled Female",'Uganda workforce data - raw'!$A$4:$F$4,0))*INDEX('Mapping cadres'!$B$1:$Z$616,MATCH($B625, 'Mapping cadres'!$B$1:$B$616,0), MATCH(AV$32,'Mapping cadres'!$B$1:$Z$1,0))</f>
        <v>0</v>
      </c>
      <c r="AW625" s="226">
        <f>INDEX('Uganda workforce data - raw'!$A$4:$F$619,MATCH($B625, 'Uganda workforce data - raw'!$B$4:$B$619,0), MATCH("Filled Female",'Uganda workforce data - raw'!$A$4:$F$4,0))*INDEX('Mapping cadres'!$B$1:$Z$616,MATCH($B625, 'Mapping cadres'!$B$1:$B$616,0), MATCH(AW$32,'Mapping cadres'!$B$1:$Z$1,0))</f>
        <v>0</v>
      </c>
      <c r="AX625" s="226">
        <f>INDEX('Uganda workforce data - raw'!$A$4:$F$619,MATCH($B625, 'Uganda workforce data - raw'!$B$4:$B$619,0), MATCH("Filled Female",'Uganda workforce data - raw'!$A$4:$F$4,0))*INDEX('Mapping cadres'!$B$1:$Z$616,MATCH($B625, 'Mapping cadres'!$B$1:$B$616,0), MATCH(AX$32,'Mapping cadres'!$B$1:$Z$1,0))</f>
        <v>0</v>
      </c>
      <c r="AY625" s="226">
        <f t="shared" si="221"/>
        <v>1</v>
      </c>
      <c r="AZ625" s="226">
        <f t="shared" si="222"/>
        <v>0</v>
      </c>
      <c r="BA625" s="226">
        <f t="shared" si="223"/>
        <v>0</v>
      </c>
      <c r="BB625" s="226">
        <f t="shared" si="224"/>
        <v>0</v>
      </c>
      <c r="BC625" s="226">
        <f t="shared" si="225"/>
        <v>0</v>
      </c>
      <c r="BD625" s="226">
        <f t="shared" si="226"/>
        <v>0</v>
      </c>
      <c r="BE625" s="226">
        <f t="shared" si="227"/>
        <v>0</v>
      </c>
      <c r="BF625" s="226">
        <f t="shared" si="228"/>
        <v>0</v>
      </c>
      <c r="BG625" s="226">
        <f t="shared" si="229"/>
        <v>0</v>
      </c>
      <c r="BH625" s="226">
        <f t="shared" si="230"/>
        <v>0</v>
      </c>
      <c r="BI625" s="226">
        <f t="shared" si="231"/>
        <v>0</v>
      </c>
      <c r="BJ625" s="226">
        <f t="shared" si="232"/>
        <v>0</v>
      </c>
      <c r="BK625" s="226">
        <f t="shared" si="233"/>
        <v>0</v>
      </c>
      <c r="BL625" s="226">
        <f t="shared" si="234"/>
        <v>0</v>
      </c>
      <c r="BM625" s="226">
        <f t="shared" si="235"/>
        <v>0</v>
      </c>
      <c r="BN625" s="226">
        <f t="shared" si="236"/>
        <v>0</v>
      </c>
      <c r="BO625" s="226">
        <f t="shared" si="237"/>
        <v>0</v>
      </c>
      <c r="BP625" s="226">
        <f t="shared" si="238"/>
        <v>0</v>
      </c>
      <c r="BQ625" s="226">
        <f t="shared" si="239"/>
        <v>0</v>
      </c>
      <c r="BR625" s="226">
        <f t="shared" si="240"/>
        <v>0</v>
      </c>
      <c r="BS625" s="226">
        <f t="shared" si="241"/>
        <v>0</v>
      </c>
      <c r="BT625" s="226">
        <f t="shared" si="242"/>
        <v>0</v>
      </c>
      <c r="BU625" s="226">
        <f t="shared" si="243"/>
        <v>0</v>
      </c>
      <c r="BV625" s="226">
        <f t="shared" si="244"/>
        <v>0</v>
      </c>
    </row>
    <row r="626" spans="1:74">
      <c r="A626" s="226">
        <v>594</v>
      </c>
      <c r="B626" s="226" t="s">
        <v>1890</v>
      </c>
      <c r="C626" s="226">
        <f>INDEX('Uganda workforce data - raw'!$A$4:$F$619,MATCH($B626, 'Uganda workforce data - raw'!$B$4:$B$619,0), MATCH("Filled Male",'Uganda workforce data - raw'!$A$4:$F$4,0))*INDEX('Mapping cadres'!$B$1:$Z$616,MATCH($B626, 'Mapping cadres'!$B$1:$B$616,0), MATCH(C$32,'Mapping cadres'!$B$1:$Z$1,0))</f>
        <v>0</v>
      </c>
      <c r="D626" s="226">
        <f>INDEX('Uganda workforce data - raw'!$A$4:$F$619,MATCH($B626, 'Uganda workforce data - raw'!$B$4:$B$619,0), MATCH("Filled Male",'Uganda workforce data - raw'!$A$4:$F$4,0))*INDEX('Mapping cadres'!$B$1:$Z$616,MATCH($B626, 'Mapping cadres'!$B$1:$B$616,0), MATCH(D$32,'Mapping cadres'!$B$1:$Z$1,0))</f>
        <v>0</v>
      </c>
      <c r="E626" s="226">
        <f>INDEX('Uganda workforce data - raw'!$A$4:$F$619,MATCH($B626, 'Uganda workforce data - raw'!$B$4:$B$619,0), MATCH("Filled Male",'Uganda workforce data - raw'!$A$4:$F$4,0))*INDEX('Mapping cadres'!$B$1:$Z$616,MATCH($B626, 'Mapping cadres'!$B$1:$B$616,0), MATCH(E$32,'Mapping cadres'!$B$1:$Z$1,0))</f>
        <v>0</v>
      </c>
      <c r="F626" s="226">
        <f>INDEX('Uganda workforce data - raw'!$A$4:$F$619,MATCH($B626, 'Uganda workforce data - raw'!$B$4:$B$619,0), MATCH("Filled Male",'Uganda workforce data - raw'!$A$4:$F$4,0))*INDEX('Mapping cadres'!$B$1:$Z$616,MATCH($B626, 'Mapping cadres'!$B$1:$B$616,0), MATCH(F$32,'Mapping cadres'!$B$1:$Z$1,0))</f>
        <v>0</v>
      </c>
      <c r="G626" s="226">
        <f>INDEX('Uganda workforce data - raw'!$A$4:$F$619,MATCH($B626, 'Uganda workforce data - raw'!$B$4:$B$619,0), MATCH("Filled Male",'Uganda workforce data - raw'!$A$4:$F$4,0))*INDEX('Mapping cadres'!$B$1:$Z$616,MATCH($B626, 'Mapping cadres'!$B$1:$B$616,0), MATCH(G$32,'Mapping cadres'!$B$1:$Z$1,0))</f>
        <v>0</v>
      </c>
      <c r="H626" s="226">
        <f>INDEX('Uganda workforce data - raw'!$A$4:$F$619,MATCH($B626, 'Uganda workforce data - raw'!$B$4:$B$619,0), MATCH("Filled Male",'Uganda workforce data - raw'!$A$4:$F$4,0))*INDEX('Mapping cadres'!$B$1:$Z$616,MATCH($B626, 'Mapping cadres'!$B$1:$B$616,0), MATCH(H$32,'Mapping cadres'!$B$1:$Z$1,0))</f>
        <v>0</v>
      </c>
      <c r="I626" s="226">
        <f>INDEX('Uganda workforce data - raw'!$A$4:$F$619,MATCH($B626, 'Uganda workforce data - raw'!$B$4:$B$619,0), MATCH("Filled Male",'Uganda workforce data - raw'!$A$4:$F$4,0))*INDEX('Mapping cadres'!$B$1:$Z$616,MATCH($B626, 'Mapping cadres'!$B$1:$B$616,0), MATCH(I$32,'Mapping cadres'!$B$1:$Z$1,0))</f>
        <v>0</v>
      </c>
      <c r="J626" s="226">
        <f>INDEX('Uganda workforce data - raw'!$A$4:$F$619,MATCH($B626, 'Uganda workforce data - raw'!$B$4:$B$619,0), MATCH("Filled Male",'Uganda workforce data - raw'!$A$4:$F$4,0))*INDEX('Mapping cadres'!$B$1:$Z$616,MATCH($B626, 'Mapping cadres'!$B$1:$B$616,0), MATCH(J$32,'Mapping cadres'!$B$1:$Z$1,0))</f>
        <v>0</v>
      </c>
      <c r="K626" s="226">
        <f>INDEX('Uganda workforce data - raw'!$A$4:$F$619,MATCH($B626, 'Uganda workforce data - raw'!$B$4:$B$619,0), MATCH("Filled Male",'Uganda workforce data - raw'!$A$4:$F$4,0))*INDEX('Mapping cadres'!$B$1:$Z$616,MATCH($B626, 'Mapping cadres'!$B$1:$B$616,0), MATCH(K$32,'Mapping cadres'!$B$1:$Z$1,0))</f>
        <v>0</v>
      </c>
      <c r="L626" s="226">
        <f>INDEX('Uganda workforce data - raw'!$A$4:$F$619,MATCH($B626, 'Uganda workforce data - raw'!$B$4:$B$619,0), MATCH("Filled Male",'Uganda workforce data - raw'!$A$4:$F$4,0))*INDEX('Mapping cadres'!$B$1:$Z$616,MATCH($B626, 'Mapping cadres'!$B$1:$B$616,0), MATCH(L$32,'Mapping cadres'!$B$1:$Z$1,0))</f>
        <v>0</v>
      </c>
      <c r="M626" s="226">
        <f>INDEX('Uganda workforce data - raw'!$A$4:$F$619,MATCH($B626, 'Uganda workforce data - raw'!$B$4:$B$619,0), MATCH("Filled Male",'Uganda workforce data - raw'!$A$4:$F$4,0))*INDEX('Mapping cadres'!$B$1:$Z$616,MATCH($B626, 'Mapping cadres'!$B$1:$B$616,0), MATCH(M$32,'Mapping cadres'!$B$1:$Z$1,0))</f>
        <v>0</v>
      </c>
      <c r="N626" s="226">
        <f>INDEX('Uganda workforce data - raw'!$A$4:$F$619,MATCH($B626, 'Uganda workforce data - raw'!$B$4:$B$619,0), MATCH("Filled Male",'Uganda workforce data - raw'!$A$4:$F$4,0))*INDEX('Mapping cadres'!$B$1:$Z$616,MATCH($B626, 'Mapping cadres'!$B$1:$B$616,0), MATCH(N$32,'Mapping cadres'!$B$1:$Z$1,0))</f>
        <v>0</v>
      </c>
      <c r="O626" s="226">
        <f>INDEX('Uganda workforce data - raw'!$A$4:$F$619,MATCH($B626, 'Uganda workforce data - raw'!$B$4:$B$619,0), MATCH("Filled Male",'Uganda workforce data - raw'!$A$4:$F$4,0))*INDEX('Mapping cadres'!$B$1:$Z$616,MATCH($B626, 'Mapping cadres'!$B$1:$B$616,0), MATCH(O$32,'Mapping cadres'!$B$1:$Z$1,0))</f>
        <v>0</v>
      </c>
      <c r="P626" s="226">
        <f>INDEX('Uganda workforce data - raw'!$A$4:$F$619,MATCH($B626, 'Uganda workforce data - raw'!$B$4:$B$619,0), MATCH("Filled Male",'Uganda workforce data - raw'!$A$4:$F$4,0))*INDEX('Mapping cadres'!$B$1:$Z$616,MATCH($B626, 'Mapping cadres'!$B$1:$B$616,0), MATCH(P$32,'Mapping cadres'!$B$1:$Z$1,0))</f>
        <v>0</v>
      </c>
      <c r="Q626" s="226">
        <f>INDEX('Uganda workforce data - raw'!$A$4:$F$619,MATCH($B626, 'Uganda workforce data - raw'!$B$4:$B$619,0), MATCH("Filled Male",'Uganda workforce data - raw'!$A$4:$F$4,0))*INDEX('Mapping cadres'!$B$1:$Z$616,MATCH($B626, 'Mapping cadres'!$B$1:$B$616,0), MATCH(Q$32,'Mapping cadres'!$B$1:$Z$1,0))</f>
        <v>0</v>
      </c>
      <c r="R626" s="226">
        <f>INDEX('Uganda workforce data - raw'!$A$4:$F$619,MATCH($B626, 'Uganda workforce data - raw'!$B$4:$B$619,0), MATCH("Filled Male",'Uganda workforce data - raw'!$A$4:$F$4,0))*INDEX('Mapping cadres'!$B$1:$Z$616,MATCH($B626, 'Mapping cadres'!$B$1:$B$616,0), MATCH(R$32,'Mapping cadres'!$B$1:$Z$1,0))</f>
        <v>0</v>
      </c>
      <c r="S626" s="226">
        <f>INDEX('Uganda workforce data - raw'!$A$4:$F$619,MATCH($B626, 'Uganda workforce data - raw'!$B$4:$B$619,0), MATCH("Filled Male",'Uganda workforce data - raw'!$A$4:$F$4,0))*INDEX('Mapping cadres'!$B$1:$Z$616,MATCH($B626, 'Mapping cadres'!$B$1:$B$616,0), MATCH(S$32,'Mapping cadres'!$B$1:$Z$1,0))</f>
        <v>0</v>
      </c>
      <c r="T626" s="226">
        <f>INDEX('Uganda workforce data - raw'!$A$4:$F$619,MATCH($B626, 'Uganda workforce data - raw'!$B$4:$B$619,0), MATCH("Filled Male",'Uganda workforce data - raw'!$A$4:$F$4,0))*INDEX('Mapping cadres'!$B$1:$Z$616,MATCH($B626, 'Mapping cadres'!$B$1:$B$616,0), MATCH(T$32,'Mapping cadres'!$B$1:$Z$1,0))</f>
        <v>0</v>
      </c>
      <c r="U626" s="226">
        <f>INDEX('Uganda workforce data - raw'!$A$4:$F$619,MATCH($B626, 'Uganda workforce data - raw'!$B$4:$B$619,0), MATCH("Filled Male",'Uganda workforce data - raw'!$A$4:$F$4,0))*INDEX('Mapping cadres'!$B$1:$Z$616,MATCH($B626, 'Mapping cadres'!$B$1:$B$616,0), MATCH(U$32,'Mapping cadres'!$B$1:$Z$1,0))</f>
        <v>0</v>
      </c>
      <c r="V626" s="226">
        <f>INDEX('Uganda workforce data - raw'!$A$4:$F$619,MATCH($B626, 'Uganda workforce data - raw'!$B$4:$B$619,0), MATCH("Filled Male",'Uganda workforce data - raw'!$A$4:$F$4,0))*INDEX('Mapping cadres'!$B$1:$Z$616,MATCH($B626, 'Mapping cadres'!$B$1:$B$616,0), MATCH(V$32,'Mapping cadres'!$B$1:$Z$1,0))</f>
        <v>0</v>
      </c>
      <c r="W626" s="226">
        <f>INDEX('Uganda workforce data - raw'!$A$4:$F$619,MATCH($B626, 'Uganda workforce data - raw'!$B$4:$B$619,0), MATCH("Filled Male",'Uganda workforce data - raw'!$A$4:$F$4,0))*INDEX('Mapping cadres'!$B$1:$Z$616,MATCH($B626, 'Mapping cadres'!$B$1:$B$616,0), MATCH(W$32,'Mapping cadres'!$B$1:$Z$1,0))</f>
        <v>0</v>
      </c>
      <c r="X626" s="226">
        <f>INDEX('Uganda workforce data - raw'!$A$4:$F$619,MATCH($B626, 'Uganda workforce data - raw'!$B$4:$B$619,0), MATCH("Filled Male",'Uganda workforce data - raw'!$A$4:$F$4,0))*INDEX('Mapping cadres'!$B$1:$Z$616,MATCH($B626, 'Mapping cadres'!$B$1:$B$616,0), MATCH(X$32,'Mapping cadres'!$B$1:$Z$1,0))</f>
        <v>0</v>
      </c>
      <c r="Y626" s="226">
        <f>INDEX('Uganda workforce data - raw'!$A$4:$F$619,MATCH($B626, 'Uganda workforce data - raw'!$B$4:$B$619,0), MATCH("Filled Male",'Uganda workforce data - raw'!$A$4:$F$4,0))*INDEX('Mapping cadres'!$B$1:$Z$616,MATCH($B626, 'Mapping cadres'!$B$1:$B$616,0), MATCH(Y$32,'Mapping cadres'!$B$1:$Z$1,0))</f>
        <v>0</v>
      </c>
      <c r="Z626" s="226">
        <f>INDEX('Uganda workforce data - raw'!$A$4:$F$619,MATCH($B626, 'Uganda workforce data - raw'!$B$4:$B$619,0), MATCH("Filled Male",'Uganda workforce data - raw'!$A$4:$F$4,0))*INDEX('Mapping cadres'!$B$1:$Z$616,MATCH($B626, 'Mapping cadres'!$B$1:$B$616,0), MATCH(Z$32,'Mapping cadres'!$B$1:$Z$1,0))</f>
        <v>0</v>
      </c>
      <c r="AA626" s="226">
        <f>INDEX('Uganda workforce data - raw'!$A$4:$F$619,MATCH($B626, 'Uganda workforce data - raw'!$B$4:$B$619,0), MATCH("Filled Female",'Uganda workforce data - raw'!$A$4:$F$4,0))*INDEX('Mapping cadres'!$B$1:$Z$616,MATCH($B626, 'Mapping cadres'!$B$1:$B$616,0), MATCH(AA$32,'Mapping cadres'!$B$1:$Z$1,0))</f>
        <v>1</v>
      </c>
      <c r="AB626" s="226">
        <f>INDEX('Uganda workforce data - raw'!$A$4:$F$619,MATCH($B626, 'Uganda workforce data - raw'!$B$4:$B$619,0), MATCH("Filled Female",'Uganda workforce data - raw'!$A$4:$F$4,0))*INDEX('Mapping cadres'!$B$1:$Z$616,MATCH($B626, 'Mapping cadres'!$B$1:$B$616,0), MATCH(AB$32,'Mapping cadres'!$B$1:$Z$1,0))</f>
        <v>0</v>
      </c>
      <c r="AC626" s="226">
        <f>INDEX('Uganda workforce data - raw'!$A$4:$F$619,MATCH($B626, 'Uganda workforce data - raw'!$B$4:$B$619,0), MATCH("Filled Female",'Uganda workforce data - raw'!$A$4:$F$4,0))*INDEX('Mapping cadres'!$B$1:$Z$616,MATCH($B626, 'Mapping cadres'!$B$1:$B$616,0), MATCH(AC$32,'Mapping cadres'!$B$1:$Z$1,0))</f>
        <v>0</v>
      </c>
      <c r="AD626" s="226">
        <f>INDEX('Uganda workforce data - raw'!$A$4:$F$619,MATCH($B626, 'Uganda workforce data - raw'!$B$4:$B$619,0), MATCH("Filled Female",'Uganda workforce data - raw'!$A$4:$F$4,0))*INDEX('Mapping cadres'!$B$1:$Z$616,MATCH($B626, 'Mapping cadres'!$B$1:$B$616,0), MATCH(AD$32,'Mapping cadres'!$B$1:$Z$1,0))</f>
        <v>0</v>
      </c>
      <c r="AE626" s="226">
        <f>INDEX('Uganda workforce data - raw'!$A$4:$F$619,MATCH($B626, 'Uganda workforce data - raw'!$B$4:$B$619,0), MATCH("Filled Female",'Uganda workforce data - raw'!$A$4:$F$4,0))*INDEX('Mapping cadres'!$B$1:$Z$616,MATCH($B626, 'Mapping cadres'!$B$1:$B$616,0), MATCH(AE$32,'Mapping cadres'!$B$1:$Z$1,0))</f>
        <v>0</v>
      </c>
      <c r="AF626" s="226">
        <f>INDEX('Uganda workforce data - raw'!$A$4:$F$619,MATCH($B626, 'Uganda workforce data - raw'!$B$4:$B$619,0), MATCH("Filled Female",'Uganda workforce data - raw'!$A$4:$F$4,0))*INDEX('Mapping cadres'!$B$1:$Z$616,MATCH($B626, 'Mapping cadres'!$B$1:$B$616,0), MATCH(AF$32,'Mapping cadres'!$B$1:$Z$1,0))</f>
        <v>0</v>
      </c>
      <c r="AG626" s="226">
        <f>INDEX('Uganda workforce data - raw'!$A$4:$F$619,MATCH($B626, 'Uganda workforce data - raw'!$B$4:$B$619,0), MATCH("Filled Female",'Uganda workforce data - raw'!$A$4:$F$4,0))*INDEX('Mapping cadres'!$B$1:$Z$616,MATCH($B626, 'Mapping cadres'!$B$1:$B$616,0), MATCH(AG$32,'Mapping cadres'!$B$1:$Z$1,0))</f>
        <v>0</v>
      </c>
      <c r="AH626" s="226">
        <f>INDEX('Uganda workforce data - raw'!$A$4:$F$619,MATCH($B626, 'Uganda workforce data - raw'!$B$4:$B$619,0), MATCH("Filled Female",'Uganda workforce data - raw'!$A$4:$F$4,0))*INDEX('Mapping cadres'!$B$1:$Z$616,MATCH($B626, 'Mapping cadres'!$B$1:$B$616,0), MATCH(AH$32,'Mapping cadres'!$B$1:$Z$1,0))</f>
        <v>0</v>
      </c>
      <c r="AI626" s="226">
        <f>INDEX('Uganda workforce data - raw'!$A$4:$F$619,MATCH($B626, 'Uganda workforce data - raw'!$B$4:$B$619,0), MATCH("Filled Female",'Uganda workforce data - raw'!$A$4:$F$4,0))*INDEX('Mapping cadres'!$B$1:$Z$616,MATCH($B626, 'Mapping cadres'!$B$1:$B$616,0), MATCH(AI$32,'Mapping cadres'!$B$1:$Z$1,0))</f>
        <v>0</v>
      </c>
      <c r="AJ626" s="226">
        <f>INDEX('Uganda workforce data - raw'!$A$4:$F$619,MATCH($B626, 'Uganda workforce data - raw'!$B$4:$B$619,0), MATCH("Filled Female",'Uganda workforce data - raw'!$A$4:$F$4,0))*INDEX('Mapping cadres'!$B$1:$Z$616,MATCH($B626, 'Mapping cadres'!$B$1:$B$616,0), MATCH(AJ$32,'Mapping cadres'!$B$1:$Z$1,0))</f>
        <v>0</v>
      </c>
      <c r="AK626" s="226">
        <f>INDEX('Uganda workforce data - raw'!$A$4:$F$619,MATCH($B626, 'Uganda workforce data - raw'!$B$4:$B$619,0), MATCH("Filled Female",'Uganda workforce data - raw'!$A$4:$F$4,0))*INDEX('Mapping cadres'!$B$1:$Z$616,MATCH($B626, 'Mapping cadres'!$B$1:$B$616,0), MATCH(AK$32,'Mapping cadres'!$B$1:$Z$1,0))</f>
        <v>0</v>
      </c>
      <c r="AL626" s="226">
        <f>INDEX('Uganda workforce data - raw'!$A$4:$F$619,MATCH($B626, 'Uganda workforce data - raw'!$B$4:$B$619,0), MATCH("Filled Female",'Uganda workforce data - raw'!$A$4:$F$4,0))*INDEX('Mapping cadres'!$B$1:$Z$616,MATCH($B626, 'Mapping cadres'!$B$1:$B$616,0), MATCH(AL$32,'Mapping cadres'!$B$1:$Z$1,0))</f>
        <v>0</v>
      </c>
      <c r="AM626" s="226">
        <f>INDEX('Uganda workforce data - raw'!$A$4:$F$619,MATCH($B626, 'Uganda workforce data - raw'!$B$4:$B$619,0), MATCH("Filled Female",'Uganda workforce data - raw'!$A$4:$F$4,0))*INDEX('Mapping cadres'!$B$1:$Z$616,MATCH($B626, 'Mapping cadres'!$B$1:$B$616,0), MATCH(AM$32,'Mapping cadres'!$B$1:$Z$1,0))</f>
        <v>0</v>
      </c>
      <c r="AN626" s="226">
        <f>INDEX('Uganda workforce data - raw'!$A$4:$F$619,MATCH($B626, 'Uganda workforce data - raw'!$B$4:$B$619,0), MATCH("Filled Female",'Uganda workforce data - raw'!$A$4:$F$4,0))*INDEX('Mapping cadres'!$B$1:$Z$616,MATCH($B626, 'Mapping cadres'!$B$1:$B$616,0), MATCH(AN$32,'Mapping cadres'!$B$1:$Z$1,0))</f>
        <v>0</v>
      </c>
      <c r="AO626" s="226">
        <f>INDEX('Uganda workforce data - raw'!$A$4:$F$619,MATCH($B626, 'Uganda workforce data - raw'!$B$4:$B$619,0), MATCH("Filled Female",'Uganda workforce data - raw'!$A$4:$F$4,0))*INDEX('Mapping cadres'!$B$1:$Z$616,MATCH($B626, 'Mapping cadres'!$B$1:$B$616,0), MATCH(AO$32,'Mapping cadres'!$B$1:$Z$1,0))</f>
        <v>0</v>
      </c>
      <c r="AP626" s="226">
        <f>INDEX('Uganda workforce data - raw'!$A$4:$F$619,MATCH($B626, 'Uganda workforce data - raw'!$B$4:$B$619,0), MATCH("Filled Female",'Uganda workforce data - raw'!$A$4:$F$4,0))*INDEX('Mapping cadres'!$B$1:$Z$616,MATCH($B626, 'Mapping cadres'!$B$1:$B$616,0), MATCH(AP$32,'Mapping cadres'!$B$1:$Z$1,0))</f>
        <v>0</v>
      </c>
      <c r="AQ626" s="226">
        <f>INDEX('Uganda workforce data - raw'!$A$4:$F$619,MATCH($B626, 'Uganda workforce data - raw'!$B$4:$B$619,0), MATCH("Filled Female",'Uganda workforce data - raw'!$A$4:$F$4,0))*INDEX('Mapping cadres'!$B$1:$Z$616,MATCH($B626, 'Mapping cadres'!$B$1:$B$616,0), MATCH(AQ$32,'Mapping cadres'!$B$1:$Z$1,0))</f>
        <v>0</v>
      </c>
      <c r="AR626" s="226">
        <f>INDEX('Uganda workforce data - raw'!$A$4:$F$619,MATCH($B626, 'Uganda workforce data - raw'!$B$4:$B$619,0), MATCH("Filled Female",'Uganda workforce data - raw'!$A$4:$F$4,0))*INDEX('Mapping cadres'!$B$1:$Z$616,MATCH($B626, 'Mapping cadres'!$B$1:$B$616,0), MATCH(AR$32,'Mapping cadres'!$B$1:$Z$1,0))</f>
        <v>0</v>
      </c>
      <c r="AS626" s="226">
        <f>INDEX('Uganda workforce data - raw'!$A$4:$F$619,MATCH($B626, 'Uganda workforce data - raw'!$B$4:$B$619,0), MATCH("Filled Female",'Uganda workforce data - raw'!$A$4:$F$4,0))*INDEX('Mapping cadres'!$B$1:$Z$616,MATCH($B626, 'Mapping cadres'!$B$1:$B$616,0), MATCH(AS$32,'Mapping cadres'!$B$1:$Z$1,0))</f>
        <v>0</v>
      </c>
      <c r="AT626" s="226">
        <f>INDEX('Uganda workforce data - raw'!$A$4:$F$619,MATCH($B626, 'Uganda workforce data - raw'!$B$4:$B$619,0), MATCH("Filled Female",'Uganda workforce data - raw'!$A$4:$F$4,0))*INDEX('Mapping cadres'!$B$1:$Z$616,MATCH($B626, 'Mapping cadres'!$B$1:$B$616,0), MATCH(AT$32,'Mapping cadres'!$B$1:$Z$1,0))</f>
        <v>0</v>
      </c>
      <c r="AU626" s="226">
        <f>INDEX('Uganda workforce data - raw'!$A$4:$F$619,MATCH($B626, 'Uganda workforce data - raw'!$B$4:$B$619,0), MATCH("Filled Female",'Uganda workforce data - raw'!$A$4:$F$4,0))*INDEX('Mapping cadres'!$B$1:$Z$616,MATCH($B626, 'Mapping cadres'!$B$1:$B$616,0), MATCH(AU$32,'Mapping cadres'!$B$1:$Z$1,0))</f>
        <v>0</v>
      </c>
      <c r="AV626" s="226">
        <f>INDEX('Uganda workforce data - raw'!$A$4:$F$619,MATCH($B626, 'Uganda workforce data - raw'!$B$4:$B$619,0), MATCH("Filled Female",'Uganda workforce data - raw'!$A$4:$F$4,0))*INDEX('Mapping cadres'!$B$1:$Z$616,MATCH($B626, 'Mapping cadres'!$B$1:$B$616,0), MATCH(AV$32,'Mapping cadres'!$B$1:$Z$1,0))</f>
        <v>0</v>
      </c>
      <c r="AW626" s="226">
        <f>INDEX('Uganda workforce data - raw'!$A$4:$F$619,MATCH($B626, 'Uganda workforce data - raw'!$B$4:$B$619,0), MATCH("Filled Female",'Uganda workforce data - raw'!$A$4:$F$4,0))*INDEX('Mapping cadres'!$B$1:$Z$616,MATCH($B626, 'Mapping cadres'!$B$1:$B$616,0), MATCH(AW$32,'Mapping cadres'!$B$1:$Z$1,0))</f>
        <v>0</v>
      </c>
      <c r="AX626" s="226">
        <f>INDEX('Uganda workforce data - raw'!$A$4:$F$619,MATCH($B626, 'Uganda workforce data - raw'!$B$4:$B$619,0), MATCH("Filled Female",'Uganda workforce data - raw'!$A$4:$F$4,0))*INDEX('Mapping cadres'!$B$1:$Z$616,MATCH($B626, 'Mapping cadres'!$B$1:$B$616,0), MATCH(AX$32,'Mapping cadres'!$B$1:$Z$1,0))</f>
        <v>0</v>
      </c>
      <c r="AY626" s="226">
        <f t="shared" si="221"/>
        <v>1</v>
      </c>
      <c r="AZ626" s="226">
        <f t="shared" si="222"/>
        <v>0</v>
      </c>
      <c r="BA626" s="226">
        <f t="shared" si="223"/>
        <v>0</v>
      </c>
      <c r="BB626" s="226">
        <f t="shared" si="224"/>
        <v>0</v>
      </c>
      <c r="BC626" s="226">
        <f t="shared" si="225"/>
        <v>0</v>
      </c>
      <c r="BD626" s="226">
        <f t="shared" si="226"/>
        <v>0</v>
      </c>
      <c r="BE626" s="226">
        <f t="shared" si="227"/>
        <v>0</v>
      </c>
      <c r="BF626" s="226">
        <f t="shared" si="228"/>
        <v>0</v>
      </c>
      <c r="BG626" s="226">
        <f t="shared" si="229"/>
        <v>0</v>
      </c>
      <c r="BH626" s="226">
        <f t="shared" si="230"/>
        <v>0</v>
      </c>
      <c r="BI626" s="226">
        <f t="shared" si="231"/>
        <v>0</v>
      </c>
      <c r="BJ626" s="226">
        <f t="shared" si="232"/>
        <v>0</v>
      </c>
      <c r="BK626" s="226">
        <f t="shared" si="233"/>
        <v>0</v>
      </c>
      <c r="BL626" s="226">
        <f t="shared" si="234"/>
        <v>0</v>
      </c>
      <c r="BM626" s="226">
        <f t="shared" si="235"/>
        <v>0</v>
      </c>
      <c r="BN626" s="226">
        <f t="shared" si="236"/>
        <v>0</v>
      </c>
      <c r="BO626" s="226">
        <f t="shared" si="237"/>
        <v>0</v>
      </c>
      <c r="BP626" s="226">
        <f t="shared" si="238"/>
        <v>0</v>
      </c>
      <c r="BQ626" s="226">
        <f t="shared" si="239"/>
        <v>0</v>
      </c>
      <c r="BR626" s="226">
        <f t="shared" si="240"/>
        <v>0</v>
      </c>
      <c r="BS626" s="226">
        <f t="shared" si="241"/>
        <v>0</v>
      </c>
      <c r="BT626" s="226">
        <f t="shared" si="242"/>
        <v>0</v>
      </c>
      <c r="BU626" s="226">
        <f t="shared" si="243"/>
        <v>0</v>
      </c>
      <c r="BV626" s="226">
        <f t="shared" si="244"/>
        <v>0</v>
      </c>
    </row>
    <row r="627" spans="1:74">
      <c r="A627" s="226">
        <v>595</v>
      </c>
      <c r="B627" s="226" t="s">
        <v>1891</v>
      </c>
      <c r="C627" s="226">
        <f>INDEX('Uganda workforce data - raw'!$A$4:$F$619,MATCH($B627, 'Uganda workforce data - raw'!$B$4:$B$619,0), MATCH("Filled Male",'Uganda workforce data - raw'!$A$4:$F$4,0))*INDEX('Mapping cadres'!$B$1:$Z$616,MATCH($B627, 'Mapping cadres'!$B$1:$B$616,0), MATCH(C$32,'Mapping cadres'!$B$1:$Z$1,0))</f>
        <v>3</v>
      </c>
      <c r="D627" s="226">
        <f>INDEX('Uganda workforce data - raw'!$A$4:$F$619,MATCH($B627, 'Uganda workforce data - raw'!$B$4:$B$619,0), MATCH("Filled Male",'Uganda workforce data - raw'!$A$4:$F$4,0))*INDEX('Mapping cadres'!$B$1:$Z$616,MATCH($B627, 'Mapping cadres'!$B$1:$B$616,0), MATCH(D$32,'Mapping cadres'!$B$1:$Z$1,0))</f>
        <v>0</v>
      </c>
      <c r="E627" s="226">
        <f>INDEX('Uganda workforce data - raw'!$A$4:$F$619,MATCH($B627, 'Uganda workforce data - raw'!$B$4:$B$619,0), MATCH("Filled Male",'Uganda workforce data - raw'!$A$4:$F$4,0))*INDEX('Mapping cadres'!$B$1:$Z$616,MATCH($B627, 'Mapping cadres'!$B$1:$B$616,0), MATCH(E$32,'Mapping cadres'!$B$1:$Z$1,0))</f>
        <v>0</v>
      </c>
      <c r="F627" s="226">
        <f>INDEX('Uganda workforce data - raw'!$A$4:$F$619,MATCH($B627, 'Uganda workforce data - raw'!$B$4:$B$619,0), MATCH("Filled Male",'Uganda workforce data - raw'!$A$4:$F$4,0))*INDEX('Mapping cadres'!$B$1:$Z$616,MATCH($B627, 'Mapping cadres'!$B$1:$B$616,0), MATCH(F$32,'Mapping cadres'!$B$1:$Z$1,0))</f>
        <v>0</v>
      </c>
      <c r="G627" s="226">
        <f>INDEX('Uganda workforce data - raw'!$A$4:$F$619,MATCH($B627, 'Uganda workforce data - raw'!$B$4:$B$619,0), MATCH("Filled Male",'Uganda workforce data - raw'!$A$4:$F$4,0))*INDEX('Mapping cadres'!$B$1:$Z$616,MATCH($B627, 'Mapping cadres'!$B$1:$B$616,0), MATCH(G$32,'Mapping cadres'!$B$1:$Z$1,0))</f>
        <v>0</v>
      </c>
      <c r="H627" s="226">
        <f>INDEX('Uganda workforce data - raw'!$A$4:$F$619,MATCH($B627, 'Uganda workforce data - raw'!$B$4:$B$619,0), MATCH("Filled Male",'Uganda workforce data - raw'!$A$4:$F$4,0))*INDEX('Mapping cadres'!$B$1:$Z$616,MATCH($B627, 'Mapping cadres'!$B$1:$B$616,0), MATCH(H$32,'Mapping cadres'!$B$1:$Z$1,0))</f>
        <v>0</v>
      </c>
      <c r="I627" s="226">
        <f>INDEX('Uganda workforce data - raw'!$A$4:$F$619,MATCH($B627, 'Uganda workforce data - raw'!$B$4:$B$619,0), MATCH("Filled Male",'Uganda workforce data - raw'!$A$4:$F$4,0))*INDEX('Mapping cadres'!$B$1:$Z$616,MATCH($B627, 'Mapping cadres'!$B$1:$B$616,0), MATCH(I$32,'Mapping cadres'!$B$1:$Z$1,0))</f>
        <v>0</v>
      </c>
      <c r="J627" s="226">
        <f>INDEX('Uganda workforce data - raw'!$A$4:$F$619,MATCH($B627, 'Uganda workforce data - raw'!$B$4:$B$619,0), MATCH("Filled Male",'Uganda workforce data - raw'!$A$4:$F$4,0))*INDEX('Mapping cadres'!$B$1:$Z$616,MATCH($B627, 'Mapping cadres'!$B$1:$B$616,0), MATCH(J$32,'Mapping cadres'!$B$1:$Z$1,0))</f>
        <v>0</v>
      </c>
      <c r="K627" s="226">
        <f>INDEX('Uganda workforce data - raw'!$A$4:$F$619,MATCH($B627, 'Uganda workforce data - raw'!$B$4:$B$619,0), MATCH("Filled Male",'Uganda workforce data - raw'!$A$4:$F$4,0))*INDEX('Mapping cadres'!$B$1:$Z$616,MATCH($B627, 'Mapping cadres'!$B$1:$B$616,0), MATCH(K$32,'Mapping cadres'!$B$1:$Z$1,0))</f>
        <v>0</v>
      </c>
      <c r="L627" s="226">
        <f>INDEX('Uganda workforce data - raw'!$A$4:$F$619,MATCH($B627, 'Uganda workforce data - raw'!$B$4:$B$619,0), MATCH("Filled Male",'Uganda workforce data - raw'!$A$4:$F$4,0))*INDEX('Mapping cadres'!$B$1:$Z$616,MATCH($B627, 'Mapping cadres'!$B$1:$B$616,0), MATCH(L$32,'Mapping cadres'!$B$1:$Z$1,0))</f>
        <v>0</v>
      </c>
      <c r="M627" s="226">
        <f>INDEX('Uganda workforce data - raw'!$A$4:$F$619,MATCH($B627, 'Uganda workforce data - raw'!$B$4:$B$619,0), MATCH("Filled Male",'Uganda workforce data - raw'!$A$4:$F$4,0))*INDEX('Mapping cadres'!$B$1:$Z$616,MATCH($B627, 'Mapping cadres'!$B$1:$B$616,0), MATCH(M$32,'Mapping cadres'!$B$1:$Z$1,0))</f>
        <v>0</v>
      </c>
      <c r="N627" s="226">
        <f>INDEX('Uganda workforce data - raw'!$A$4:$F$619,MATCH($B627, 'Uganda workforce data - raw'!$B$4:$B$619,0), MATCH("Filled Male",'Uganda workforce data - raw'!$A$4:$F$4,0))*INDEX('Mapping cadres'!$B$1:$Z$616,MATCH($B627, 'Mapping cadres'!$B$1:$B$616,0), MATCH(N$32,'Mapping cadres'!$B$1:$Z$1,0))</f>
        <v>0</v>
      </c>
      <c r="O627" s="226">
        <f>INDEX('Uganda workforce data - raw'!$A$4:$F$619,MATCH($B627, 'Uganda workforce data - raw'!$B$4:$B$619,0), MATCH("Filled Male",'Uganda workforce data - raw'!$A$4:$F$4,0))*INDEX('Mapping cadres'!$B$1:$Z$616,MATCH($B627, 'Mapping cadres'!$B$1:$B$616,0), MATCH(O$32,'Mapping cadres'!$B$1:$Z$1,0))</f>
        <v>0</v>
      </c>
      <c r="P627" s="226">
        <f>INDEX('Uganda workforce data - raw'!$A$4:$F$619,MATCH($B627, 'Uganda workforce data - raw'!$B$4:$B$619,0), MATCH("Filled Male",'Uganda workforce data - raw'!$A$4:$F$4,0))*INDEX('Mapping cadres'!$B$1:$Z$616,MATCH($B627, 'Mapping cadres'!$B$1:$B$616,0), MATCH(P$32,'Mapping cadres'!$B$1:$Z$1,0))</f>
        <v>0</v>
      </c>
      <c r="Q627" s="226">
        <f>INDEX('Uganda workforce data - raw'!$A$4:$F$619,MATCH($B627, 'Uganda workforce data - raw'!$B$4:$B$619,0), MATCH("Filled Male",'Uganda workforce data - raw'!$A$4:$F$4,0))*INDEX('Mapping cadres'!$B$1:$Z$616,MATCH($B627, 'Mapping cadres'!$B$1:$B$616,0), MATCH(Q$32,'Mapping cadres'!$B$1:$Z$1,0))</f>
        <v>0</v>
      </c>
      <c r="R627" s="226">
        <f>INDEX('Uganda workforce data - raw'!$A$4:$F$619,MATCH($B627, 'Uganda workforce data - raw'!$B$4:$B$619,0), MATCH("Filled Male",'Uganda workforce data - raw'!$A$4:$F$4,0))*INDEX('Mapping cadres'!$B$1:$Z$616,MATCH($B627, 'Mapping cadres'!$B$1:$B$616,0), MATCH(R$32,'Mapping cadres'!$B$1:$Z$1,0))</f>
        <v>0</v>
      </c>
      <c r="S627" s="226">
        <f>INDEX('Uganda workforce data - raw'!$A$4:$F$619,MATCH($B627, 'Uganda workforce data - raw'!$B$4:$B$619,0), MATCH("Filled Male",'Uganda workforce data - raw'!$A$4:$F$4,0))*INDEX('Mapping cadres'!$B$1:$Z$616,MATCH($B627, 'Mapping cadres'!$B$1:$B$616,0), MATCH(S$32,'Mapping cadres'!$B$1:$Z$1,0))</f>
        <v>0</v>
      </c>
      <c r="T627" s="226">
        <f>INDEX('Uganda workforce data - raw'!$A$4:$F$619,MATCH($B627, 'Uganda workforce data - raw'!$B$4:$B$619,0), MATCH("Filled Male",'Uganda workforce data - raw'!$A$4:$F$4,0))*INDEX('Mapping cadres'!$B$1:$Z$616,MATCH($B627, 'Mapping cadres'!$B$1:$B$616,0), MATCH(T$32,'Mapping cadres'!$B$1:$Z$1,0))</f>
        <v>0</v>
      </c>
      <c r="U627" s="226">
        <f>INDEX('Uganda workforce data - raw'!$A$4:$F$619,MATCH($B627, 'Uganda workforce data - raw'!$B$4:$B$619,0), MATCH("Filled Male",'Uganda workforce data - raw'!$A$4:$F$4,0))*INDEX('Mapping cadres'!$B$1:$Z$616,MATCH($B627, 'Mapping cadres'!$B$1:$B$616,0), MATCH(U$32,'Mapping cadres'!$B$1:$Z$1,0))</f>
        <v>0</v>
      </c>
      <c r="V627" s="226">
        <f>INDEX('Uganda workforce data - raw'!$A$4:$F$619,MATCH($B627, 'Uganda workforce data - raw'!$B$4:$B$619,0), MATCH("Filled Male",'Uganda workforce data - raw'!$A$4:$F$4,0))*INDEX('Mapping cadres'!$B$1:$Z$616,MATCH($B627, 'Mapping cadres'!$B$1:$B$616,0), MATCH(V$32,'Mapping cadres'!$B$1:$Z$1,0))</f>
        <v>0</v>
      </c>
      <c r="W627" s="226">
        <f>INDEX('Uganda workforce data - raw'!$A$4:$F$619,MATCH($B627, 'Uganda workforce data - raw'!$B$4:$B$619,0), MATCH("Filled Male",'Uganda workforce data - raw'!$A$4:$F$4,0))*INDEX('Mapping cadres'!$B$1:$Z$616,MATCH($B627, 'Mapping cadres'!$B$1:$B$616,0), MATCH(W$32,'Mapping cadres'!$B$1:$Z$1,0))</f>
        <v>0</v>
      </c>
      <c r="X627" s="226">
        <f>INDEX('Uganda workforce data - raw'!$A$4:$F$619,MATCH($B627, 'Uganda workforce data - raw'!$B$4:$B$619,0), MATCH("Filled Male",'Uganda workforce data - raw'!$A$4:$F$4,0))*INDEX('Mapping cadres'!$B$1:$Z$616,MATCH($B627, 'Mapping cadres'!$B$1:$B$616,0), MATCH(X$32,'Mapping cadres'!$B$1:$Z$1,0))</f>
        <v>0</v>
      </c>
      <c r="Y627" s="226">
        <f>INDEX('Uganda workforce data - raw'!$A$4:$F$619,MATCH($B627, 'Uganda workforce data - raw'!$B$4:$B$619,0), MATCH("Filled Male",'Uganda workforce data - raw'!$A$4:$F$4,0))*INDEX('Mapping cadres'!$B$1:$Z$616,MATCH($B627, 'Mapping cadres'!$B$1:$B$616,0), MATCH(Y$32,'Mapping cadres'!$B$1:$Z$1,0))</f>
        <v>0</v>
      </c>
      <c r="Z627" s="226">
        <f>INDEX('Uganda workforce data - raw'!$A$4:$F$619,MATCH($B627, 'Uganda workforce data - raw'!$B$4:$B$619,0), MATCH("Filled Male",'Uganda workforce data - raw'!$A$4:$F$4,0))*INDEX('Mapping cadres'!$B$1:$Z$616,MATCH($B627, 'Mapping cadres'!$B$1:$B$616,0), MATCH(Z$32,'Mapping cadres'!$B$1:$Z$1,0))</f>
        <v>0</v>
      </c>
      <c r="AA627" s="226">
        <f>INDEX('Uganda workforce data - raw'!$A$4:$F$619,MATCH($B627, 'Uganda workforce data - raw'!$B$4:$B$619,0), MATCH("Filled Female",'Uganda workforce data - raw'!$A$4:$F$4,0))*INDEX('Mapping cadres'!$B$1:$Z$616,MATCH($B627, 'Mapping cadres'!$B$1:$B$616,0), MATCH(AA$32,'Mapping cadres'!$B$1:$Z$1,0))</f>
        <v>0</v>
      </c>
      <c r="AB627" s="226">
        <f>INDEX('Uganda workforce data - raw'!$A$4:$F$619,MATCH($B627, 'Uganda workforce data - raw'!$B$4:$B$619,0), MATCH("Filled Female",'Uganda workforce data - raw'!$A$4:$F$4,0))*INDEX('Mapping cadres'!$B$1:$Z$616,MATCH($B627, 'Mapping cadres'!$B$1:$B$616,0), MATCH(AB$32,'Mapping cadres'!$B$1:$Z$1,0))</f>
        <v>0</v>
      </c>
      <c r="AC627" s="226">
        <f>INDEX('Uganda workforce data - raw'!$A$4:$F$619,MATCH($B627, 'Uganda workforce data - raw'!$B$4:$B$619,0), MATCH("Filled Female",'Uganda workforce data - raw'!$A$4:$F$4,0))*INDEX('Mapping cadres'!$B$1:$Z$616,MATCH($B627, 'Mapping cadres'!$B$1:$B$616,0), MATCH(AC$32,'Mapping cadres'!$B$1:$Z$1,0))</f>
        <v>0</v>
      </c>
      <c r="AD627" s="226">
        <f>INDEX('Uganda workforce data - raw'!$A$4:$F$619,MATCH($B627, 'Uganda workforce data - raw'!$B$4:$B$619,0), MATCH("Filled Female",'Uganda workforce data - raw'!$A$4:$F$4,0))*INDEX('Mapping cadres'!$B$1:$Z$616,MATCH($B627, 'Mapping cadres'!$B$1:$B$616,0), MATCH(AD$32,'Mapping cadres'!$B$1:$Z$1,0))</f>
        <v>0</v>
      </c>
      <c r="AE627" s="226">
        <f>INDEX('Uganda workforce data - raw'!$A$4:$F$619,MATCH($B627, 'Uganda workforce data - raw'!$B$4:$B$619,0), MATCH("Filled Female",'Uganda workforce data - raw'!$A$4:$F$4,0))*INDEX('Mapping cadres'!$B$1:$Z$616,MATCH($B627, 'Mapping cadres'!$B$1:$B$616,0), MATCH(AE$32,'Mapping cadres'!$B$1:$Z$1,0))</f>
        <v>0</v>
      </c>
      <c r="AF627" s="226">
        <f>INDEX('Uganda workforce data - raw'!$A$4:$F$619,MATCH($B627, 'Uganda workforce data - raw'!$B$4:$B$619,0), MATCH("Filled Female",'Uganda workforce data - raw'!$A$4:$F$4,0))*INDEX('Mapping cadres'!$B$1:$Z$616,MATCH($B627, 'Mapping cadres'!$B$1:$B$616,0), MATCH(AF$32,'Mapping cadres'!$B$1:$Z$1,0))</f>
        <v>0</v>
      </c>
      <c r="AG627" s="226">
        <f>INDEX('Uganda workforce data - raw'!$A$4:$F$619,MATCH($B627, 'Uganda workforce data - raw'!$B$4:$B$619,0), MATCH("Filled Female",'Uganda workforce data - raw'!$A$4:$F$4,0))*INDEX('Mapping cadres'!$B$1:$Z$616,MATCH($B627, 'Mapping cadres'!$B$1:$B$616,0), MATCH(AG$32,'Mapping cadres'!$B$1:$Z$1,0))</f>
        <v>0</v>
      </c>
      <c r="AH627" s="226">
        <f>INDEX('Uganda workforce data - raw'!$A$4:$F$619,MATCH($B627, 'Uganda workforce data - raw'!$B$4:$B$619,0), MATCH("Filled Female",'Uganda workforce data - raw'!$A$4:$F$4,0))*INDEX('Mapping cadres'!$B$1:$Z$616,MATCH($B627, 'Mapping cadres'!$B$1:$B$616,0), MATCH(AH$32,'Mapping cadres'!$B$1:$Z$1,0))</f>
        <v>0</v>
      </c>
      <c r="AI627" s="226">
        <f>INDEX('Uganda workforce data - raw'!$A$4:$F$619,MATCH($B627, 'Uganda workforce data - raw'!$B$4:$B$619,0), MATCH("Filled Female",'Uganda workforce data - raw'!$A$4:$F$4,0))*INDEX('Mapping cadres'!$B$1:$Z$616,MATCH($B627, 'Mapping cadres'!$B$1:$B$616,0), MATCH(AI$32,'Mapping cadres'!$B$1:$Z$1,0))</f>
        <v>0</v>
      </c>
      <c r="AJ627" s="226">
        <f>INDEX('Uganda workforce data - raw'!$A$4:$F$619,MATCH($B627, 'Uganda workforce data - raw'!$B$4:$B$619,0), MATCH("Filled Female",'Uganda workforce data - raw'!$A$4:$F$4,0))*INDEX('Mapping cadres'!$B$1:$Z$616,MATCH($B627, 'Mapping cadres'!$B$1:$B$616,0), MATCH(AJ$32,'Mapping cadres'!$B$1:$Z$1,0))</f>
        <v>0</v>
      </c>
      <c r="AK627" s="226">
        <f>INDEX('Uganda workforce data - raw'!$A$4:$F$619,MATCH($B627, 'Uganda workforce data - raw'!$B$4:$B$619,0), MATCH("Filled Female",'Uganda workforce data - raw'!$A$4:$F$4,0))*INDEX('Mapping cadres'!$B$1:$Z$616,MATCH($B627, 'Mapping cadres'!$B$1:$B$616,0), MATCH(AK$32,'Mapping cadres'!$B$1:$Z$1,0))</f>
        <v>0</v>
      </c>
      <c r="AL627" s="226">
        <f>INDEX('Uganda workforce data - raw'!$A$4:$F$619,MATCH($B627, 'Uganda workforce data - raw'!$B$4:$B$619,0), MATCH("Filled Female",'Uganda workforce data - raw'!$A$4:$F$4,0))*INDEX('Mapping cadres'!$B$1:$Z$616,MATCH($B627, 'Mapping cadres'!$B$1:$B$616,0), MATCH(AL$32,'Mapping cadres'!$B$1:$Z$1,0))</f>
        <v>0</v>
      </c>
      <c r="AM627" s="226">
        <f>INDEX('Uganda workforce data - raw'!$A$4:$F$619,MATCH($B627, 'Uganda workforce data - raw'!$B$4:$B$619,0), MATCH("Filled Female",'Uganda workforce data - raw'!$A$4:$F$4,0))*INDEX('Mapping cadres'!$B$1:$Z$616,MATCH($B627, 'Mapping cadres'!$B$1:$B$616,0), MATCH(AM$32,'Mapping cadres'!$B$1:$Z$1,0))</f>
        <v>0</v>
      </c>
      <c r="AN627" s="226">
        <f>INDEX('Uganda workforce data - raw'!$A$4:$F$619,MATCH($B627, 'Uganda workforce data - raw'!$B$4:$B$619,0), MATCH("Filled Female",'Uganda workforce data - raw'!$A$4:$F$4,0))*INDEX('Mapping cadres'!$B$1:$Z$616,MATCH($B627, 'Mapping cadres'!$B$1:$B$616,0), MATCH(AN$32,'Mapping cadres'!$B$1:$Z$1,0))</f>
        <v>0</v>
      </c>
      <c r="AO627" s="226">
        <f>INDEX('Uganda workforce data - raw'!$A$4:$F$619,MATCH($B627, 'Uganda workforce data - raw'!$B$4:$B$619,0), MATCH("Filled Female",'Uganda workforce data - raw'!$A$4:$F$4,0))*INDEX('Mapping cadres'!$B$1:$Z$616,MATCH($B627, 'Mapping cadres'!$B$1:$B$616,0), MATCH(AO$32,'Mapping cadres'!$B$1:$Z$1,0))</f>
        <v>0</v>
      </c>
      <c r="AP627" s="226">
        <f>INDEX('Uganda workforce data - raw'!$A$4:$F$619,MATCH($B627, 'Uganda workforce data - raw'!$B$4:$B$619,0), MATCH("Filled Female",'Uganda workforce data - raw'!$A$4:$F$4,0))*INDEX('Mapping cadres'!$B$1:$Z$616,MATCH($B627, 'Mapping cadres'!$B$1:$B$616,0), MATCH(AP$32,'Mapping cadres'!$B$1:$Z$1,0))</f>
        <v>0</v>
      </c>
      <c r="AQ627" s="226">
        <f>INDEX('Uganda workforce data - raw'!$A$4:$F$619,MATCH($B627, 'Uganda workforce data - raw'!$B$4:$B$619,0), MATCH("Filled Female",'Uganda workforce data - raw'!$A$4:$F$4,0))*INDEX('Mapping cadres'!$B$1:$Z$616,MATCH($B627, 'Mapping cadres'!$B$1:$B$616,0), MATCH(AQ$32,'Mapping cadres'!$B$1:$Z$1,0))</f>
        <v>0</v>
      </c>
      <c r="AR627" s="226">
        <f>INDEX('Uganda workforce data - raw'!$A$4:$F$619,MATCH($B627, 'Uganda workforce data - raw'!$B$4:$B$619,0), MATCH("Filled Female",'Uganda workforce data - raw'!$A$4:$F$4,0))*INDEX('Mapping cadres'!$B$1:$Z$616,MATCH($B627, 'Mapping cadres'!$B$1:$B$616,0), MATCH(AR$32,'Mapping cadres'!$B$1:$Z$1,0))</f>
        <v>0</v>
      </c>
      <c r="AS627" s="226">
        <f>INDEX('Uganda workforce data - raw'!$A$4:$F$619,MATCH($B627, 'Uganda workforce data - raw'!$B$4:$B$619,0), MATCH("Filled Female",'Uganda workforce data - raw'!$A$4:$F$4,0))*INDEX('Mapping cadres'!$B$1:$Z$616,MATCH($B627, 'Mapping cadres'!$B$1:$B$616,0), MATCH(AS$32,'Mapping cadres'!$B$1:$Z$1,0))</f>
        <v>0</v>
      </c>
      <c r="AT627" s="226">
        <f>INDEX('Uganda workforce data - raw'!$A$4:$F$619,MATCH($B627, 'Uganda workforce data - raw'!$B$4:$B$619,0), MATCH("Filled Female",'Uganda workforce data - raw'!$A$4:$F$4,0))*INDEX('Mapping cadres'!$B$1:$Z$616,MATCH($B627, 'Mapping cadres'!$B$1:$B$616,0), MATCH(AT$32,'Mapping cadres'!$B$1:$Z$1,0))</f>
        <v>0</v>
      </c>
      <c r="AU627" s="226">
        <f>INDEX('Uganda workforce data - raw'!$A$4:$F$619,MATCH($B627, 'Uganda workforce data - raw'!$B$4:$B$619,0), MATCH("Filled Female",'Uganda workforce data - raw'!$A$4:$F$4,0))*INDEX('Mapping cadres'!$B$1:$Z$616,MATCH($B627, 'Mapping cadres'!$B$1:$B$616,0), MATCH(AU$32,'Mapping cadres'!$B$1:$Z$1,0))</f>
        <v>0</v>
      </c>
      <c r="AV627" s="226">
        <f>INDEX('Uganda workforce data - raw'!$A$4:$F$619,MATCH($B627, 'Uganda workforce data - raw'!$B$4:$B$619,0), MATCH("Filled Female",'Uganda workforce data - raw'!$A$4:$F$4,0))*INDEX('Mapping cadres'!$B$1:$Z$616,MATCH($B627, 'Mapping cadres'!$B$1:$B$616,0), MATCH(AV$32,'Mapping cadres'!$B$1:$Z$1,0))</f>
        <v>0</v>
      </c>
      <c r="AW627" s="226">
        <f>INDEX('Uganda workforce data - raw'!$A$4:$F$619,MATCH($B627, 'Uganda workforce data - raw'!$B$4:$B$619,0), MATCH("Filled Female",'Uganda workforce data - raw'!$A$4:$F$4,0))*INDEX('Mapping cadres'!$B$1:$Z$616,MATCH($B627, 'Mapping cadres'!$B$1:$B$616,0), MATCH(AW$32,'Mapping cadres'!$B$1:$Z$1,0))</f>
        <v>0</v>
      </c>
      <c r="AX627" s="226">
        <f>INDEX('Uganda workforce data - raw'!$A$4:$F$619,MATCH($B627, 'Uganda workforce data - raw'!$B$4:$B$619,0), MATCH("Filled Female",'Uganda workforce data - raw'!$A$4:$F$4,0))*INDEX('Mapping cadres'!$B$1:$Z$616,MATCH($B627, 'Mapping cadres'!$B$1:$B$616,0), MATCH(AX$32,'Mapping cadres'!$B$1:$Z$1,0))</f>
        <v>0</v>
      </c>
      <c r="AY627" s="226">
        <f t="shared" si="221"/>
        <v>3</v>
      </c>
      <c r="AZ627" s="226">
        <f t="shared" si="222"/>
        <v>0</v>
      </c>
      <c r="BA627" s="226">
        <f t="shared" si="223"/>
        <v>0</v>
      </c>
      <c r="BB627" s="226">
        <f t="shared" si="224"/>
        <v>0</v>
      </c>
      <c r="BC627" s="226">
        <f t="shared" si="225"/>
        <v>0</v>
      </c>
      <c r="BD627" s="226">
        <f t="shared" si="226"/>
        <v>0</v>
      </c>
      <c r="BE627" s="226">
        <f t="shared" si="227"/>
        <v>0</v>
      </c>
      <c r="BF627" s="226">
        <f t="shared" si="228"/>
        <v>0</v>
      </c>
      <c r="BG627" s="226">
        <f t="shared" si="229"/>
        <v>0</v>
      </c>
      <c r="BH627" s="226">
        <f t="shared" si="230"/>
        <v>0</v>
      </c>
      <c r="BI627" s="226">
        <f t="shared" si="231"/>
        <v>0</v>
      </c>
      <c r="BJ627" s="226">
        <f t="shared" si="232"/>
        <v>0</v>
      </c>
      <c r="BK627" s="226">
        <f t="shared" si="233"/>
        <v>0</v>
      </c>
      <c r="BL627" s="226">
        <f t="shared" si="234"/>
        <v>0</v>
      </c>
      <c r="BM627" s="226">
        <f t="shared" si="235"/>
        <v>0</v>
      </c>
      <c r="BN627" s="226">
        <f t="shared" si="236"/>
        <v>0</v>
      </c>
      <c r="BO627" s="226">
        <f t="shared" si="237"/>
        <v>0</v>
      </c>
      <c r="BP627" s="226">
        <f t="shared" si="238"/>
        <v>0</v>
      </c>
      <c r="BQ627" s="226">
        <f t="shared" si="239"/>
        <v>0</v>
      </c>
      <c r="BR627" s="226">
        <f t="shared" si="240"/>
        <v>0</v>
      </c>
      <c r="BS627" s="226">
        <f t="shared" si="241"/>
        <v>0</v>
      </c>
      <c r="BT627" s="226">
        <f t="shared" si="242"/>
        <v>0</v>
      </c>
      <c r="BU627" s="226">
        <f t="shared" si="243"/>
        <v>0</v>
      </c>
      <c r="BV627" s="226">
        <f t="shared" si="244"/>
        <v>0</v>
      </c>
    </row>
    <row r="628" spans="1:74">
      <c r="A628" s="226">
        <v>596</v>
      </c>
      <c r="B628" s="226" t="s">
        <v>1892</v>
      </c>
      <c r="C628" s="226">
        <f>INDEX('Uganda workforce data - raw'!$A$4:$F$619,MATCH($B628, 'Uganda workforce data - raw'!$B$4:$B$619,0), MATCH("Filled Male",'Uganda workforce data - raw'!$A$4:$F$4,0))*INDEX('Mapping cadres'!$B$1:$Z$616,MATCH($B628, 'Mapping cadres'!$B$1:$B$616,0), MATCH(C$32,'Mapping cadres'!$B$1:$Z$1,0))</f>
        <v>0</v>
      </c>
      <c r="D628" s="226">
        <f>INDEX('Uganda workforce data - raw'!$A$4:$F$619,MATCH($B628, 'Uganda workforce data - raw'!$B$4:$B$619,0), MATCH("Filled Male",'Uganda workforce data - raw'!$A$4:$F$4,0))*INDEX('Mapping cadres'!$B$1:$Z$616,MATCH($B628, 'Mapping cadres'!$B$1:$B$616,0), MATCH(D$32,'Mapping cadres'!$B$1:$Z$1,0))</f>
        <v>0</v>
      </c>
      <c r="E628" s="226">
        <f>INDEX('Uganda workforce data - raw'!$A$4:$F$619,MATCH($B628, 'Uganda workforce data - raw'!$B$4:$B$619,0), MATCH("Filled Male",'Uganda workforce data - raw'!$A$4:$F$4,0))*INDEX('Mapping cadres'!$B$1:$Z$616,MATCH($B628, 'Mapping cadres'!$B$1:$B$616,0), MATCH(E$32,'Mapping cadres'!$B$1:$Z$1,0))</f>
        <v>6</v>
      </c>
      <c r="F628" s="226">
        <f>INDEX('Uganda workforce data - raw'!$A$4:$F$619,MATCH($B628, 'Uganda workforce data - raw'!$B$4:$B$619,0), MATCH("Filled Male",'Uganda workforce data - raw'!$A$4:$F$4,0))*INDEX('Mapping cadres'!$B$1:$Z$616,MATCH($B628, 'Mapping cadres'!$B$1:$B$616,0), MATCH(F$32,'Mapping cadres'!$B$1:$Z$1,0))</f>
        <v>0</v>
      </c>
      <c r="G628" s="226">
        <f>INDEX('Uganda workforce data - raw'!$A$4:$F$619,MATCH($B628, 'Uganda workforce data - raw'!$B$4:$B$619,0), MATCH("Filled Male",'Uganda workforce data - raw'!$A$4:$F$4,0))*INDEX('Mapping cadres'!$B$1:$Z$616,MATCH($B628, 'Mapping cadres'!$B$1:$B$616,0), MATCH(G$32,'Mapping cadres'!$B$1:$Z$1,0))</f>
        <v>0</v>
      </c>
      <c r="H628" s="226">
        <f>INDEX('Uganda workforce data - raw'!$A$4:$F$619,MATCH($B628, 'Uganda workforce data - raw'!$B$4:$B$619,0), MATCH("Filled Male",'Uganda workforce data - raw'!$A$4:$F$4,0))*INDEX('Mapping cadres'!$B$1:$Z$616,MATCH($B628, 'Mapping cadres'!$B$1:$B$616,0), MATCH(H$32,'Mapping cadres'!$B$1:$Z$1,0))</f>
        <v>0</v>
      </c>
      <c r="I628" s="226">
        <f>INDEX('Uganda workforce data - raw'!$A$4:$F$619,MATCH($B628, 'Uganda workforce data - raw'!$B$4:$B$619,0), MATCH("Filled Male",'Uganda workforce data - raw'!$A$4:$F$4,0))*INDEX('Mapping cadres'!$B$1:$Z$616,MATCH($B628, 'Mapping cadres'!$B$1:$B$616,0), MATCH(I$32,'Mapping cadres'!$B$1:$Z$1,0))</f>
        <v>0</v>
      </c>
      <c r="J628" s="226">
        <f>INDEX('Uganda workforce data - raw'!$A$4:$F$619,MATCH($B628, 'Uganda workforce data - raw'!$B$4:$B$619,0), MATCH("Filled Male",'Uganda workforce data - raw'!$A$4:$F$4,0))*INDEX('Mapping cadres'!$B$1:$Z$616,MATCH($B628, 'Mapping cadres'!$B$1:$B$616,0), MATCH(J$32,'Mapping cadres'!$B$1:$Z$1,0))</f>
        <v>0</v>
      </c>
      <c r="K628" s="226">
        <f>INDEX('Uganda workforce data - raw'!$A$4:$F$619,MATCH($B628, 'Uganda workforce data - raw'!$B$4:$B$619,0), MATCH("Filled Male",'Uganda workforce data - raw'!$A$4:$F$4,0))*INDEX('Mapping cadres'!$B$1:$Z$616,MATCH($B628, 'Mapping cadres'!$B$1:$B$616,0), MATCH(K$32,'Mapping cadres'!$B$1:$Z$1,0))</f>
        <v>0</v>
      </c>
      <c r="L628" s="226">
        <f>INDEX('Uganda workforce data - raw'!$A$4:$F$619,MATCH($B628, 'Uganda workforce data - raw'!$B$4:$B$619,0), MATCH("Filled Male",'Uganda workforce data - raw'!$A$4:$F$4,0))*INDEX('Mapping cadres'!$B$1:$Z$616,MATCH($B628, 'Mapping cadres'!$B$1:$B$616,0), MATCH(L$32,'Mapping cadres'!$B$1:$Z$1,0))</f>
        <v>0</v>
      </c>
      <c r="M628" s="226">
        <f>INDEX('Uganda workforce data - raw'!$A$4:$F$619,MATCH($B628, 'Uganda workforce data - raw'!$B$4:$B$619,0), MATCH("Filled Male",'Uganda workforce data - raw'!$A$4:$F$4,0))*INDEX('Mapping cadres'!$B$1:$Z$616,MATCH($B628, 'Mapping cadres'!$B$1:$B$616,0), MATCH(M$32,'Mapping cadres'!$B$1:$Z$1,0))</f>
        <v>0</v>
      </c>
      <c r="N628" s="226">
        <f>INDEX('Uganda workforce data - raw'!$A$4:$F$619,MATCH($B628, 'Uganda workforce data - raw'!$B$4:$B$619,0), MATCH("Filled Male",'Uganda workforce data - raw'!$A$4:$F$4,0))*INDEX('Mapping cadres'!$B$1:$Z$616,MATCH($B628, 'Mapping cadres'!$B$1:$B$616,0), MATCH(N$32,'Mapping cadres'!$B$1:$Z$1,0))</f>
        <v>0</v>
      </c>
      <c r="O628" s="226">
        <f>INDEX('Uganda workforce data - raw'!$A$4:$F$619,MATCH($B628, 'Uganda workforce data - raw'!$B$4:$B$619,0), MATCH("Filled Male",'Uganda workforce data - raw'!$A$4:$F$4,0))*INDEX('Mapping cadres'!$B$1:$Z$616,MATCH($B628, 'Mapping cadres'!$B$1:$B$616,0), MATCH(O$32,'Mapping cadres'!$B$1:$Z$1,0))</f>
        <v>0</v>
      </c>
      <c r="P628" s="226">
        <f>INDEX('Uganda workforce data - raw'!$A$4:$F$619,MATCH($B628, 'Uganda workforce data - raw'!$B$4:$B$619,0), MATCH("Filled Male",'Uganda workforce data - raw'!$A$4:$F$4,0))*INDEX('Mapping cadres'!$B$1:$Z$616,MATCH($B628, 'Mapping cadres'!$B$1:$B$616,0), MATCH(P$32,'Mapping cadres'!$B$1:$Z$1,0))</f>
        <v>0</v>
      </c>
      <c r="Q628" s="226">
        <f>INDEX('Uganda workforce data - raw'!$A$4:$F$619,MATCH($B628, 'Uganda workforce data - raw'!$B$4:$B$619,0), MATCH("Filled Male",'Uganda workforce data - raw'!$A$4:$F$4,0))*INDEX('Mapping cadres'!$B$1:$Z$616,MATCH($B628, 'Mapping cadres'!$B$1:$B$616,0), MATCH(Q$32,'Mapping cadres'!$B$1:$Z$1,0))</f>
        <v>0</v>
      </c>
      <c r="R628" s="226">
        <f>INDEX('Uganda workforce data - raw'!$A$4:$F$619,MATCH($B628, 'Uganda workforce data - raw'!$B$4:$B$619,0), MATCH("Filled Male",'Uganda workforce data - raw'!$A$4:$F$4,0))*INDEX('Mapping cadres'!$B$1:$Z$616,MATCH($B628, 'Mapping cadres'!$B$1:$B$616,0), MATCH(R$32,'Mapping cadres'!$B$1:$Z$1,0))</f>
        <v>0</v>
      </c>
      <c r="S628" s="226">
        <f>INDEX('Uganda workforce data - raw'!$A$4:$F$619,MATCH($B628, 'Uganda workforce data - raw'!$B$4:$B$619,0), MATCH("Filled Male",'Uganda workforce data - raw'!$A$4:$F$4,0))*INDEX('Mapping cadres'!$B$1:$Z$616,MATCH($B628, 'Mapping cadres'!$B$1:$B$616,0), MATCH(S$32,'Mapping cadres'!$B$1:$Z$1,0))</f>
        <v>0</v>
      </c>
      <c r="T628" s="226">
        <f>INDEX('Uganda workforce data - raw'!$A$4:$F$619,MATCH($B628, 'Uganda workforce data - raw'!$B$4:$B$619,0), MATCH("Filled Male",'Uganda workforce data - raw'!$A$4:$F$4,0))*INDEX('Mapping cadres'!$B$1:$Z$616,MATCH($B628, 'Mapping cadres'!$B$1:$B$616,0), MATCH(T$32,'Mapping cadres'!$B$1:$Z$1,0))</f>
        <v>0</v>
      </c>
      <c r="U628" s="226">
        <f>INDEX('Uganda workforce data - raw'!$A$4:$F$619,MATCH($B628, 'Uganda workforce data - raw'!$B$4:$B$619,0), MATCH("Filled Male",'Uganda workforce data - raw'!$A$4:$F$4,0))*INDEX('Mapping cadres'!$B$1:$Z$616,MATCH($B628, 'Mapping cadres'!$B$1:$B$616,0), MATCH(U$32,'Mapping cadres'!$B$1:$Z$1,0))</f>
        <v>0</v>
      </c>
      <c r="V628" s="226">
        <f>INDEX('Uganda workforce data - raw'!$A$4:$F$619,MATCH($B628, 'Uganda workforce data - raw'!$B$4:$B$619,0), MATCH("Filled Male",'Uganda workforce data - raw'!$A$4:$F$4,0))*INDEX('Mapping cadres'!$B$1:$Z$616,MATCH($B628, 'Mapping cadres'!$B$1:$B$616,0), MATCH(V$32,'Mapping cadres'!$B$1:$Z$1,0))</f>
        <v>0</v>
      </c>
      <c r="W628" s="226">
        <f>INDEX('Uganda workforce data - raw'!$A$4:$F$619,MATCH($B628, 'Uganda workforce data - raw'!$B$4:$B$619,0), MATCH("Filled Male",'Uganda workforce data - raw'!$A$4:$F$4,0))*INDEX('Mapping cadres'!$B$1:$Z$616,MATCH($B628, 'Mapping cadres'!$B$1:$B$616,0), MATCH(W$32,'Mapping cadres'!$B$1:$Z$1,0))</f>
        <v>0</v>
      </c>
      <c r="X628" s="226">
        <f>INDEX('Uganda workforce data - raw'!$A$4:$F$619,MATCH($B628, 'Uganda workforce data - raw'!$B$4:$B$619,0), MATCH("Filled Male",'Uganda workforce data - raw'!$A$4:$F$4,0))*INDEX('Mapping cadres'!$B$1:$Z$616,MATCH($B628, 'Mapping cadres'!$B$1:$B$616,0), MATCH(X$32,'Mapping cadres'!$B$1:$Z$1,0))</f>
        <v>0</v>
      </c>
      <c r="Y628" s="226">
        <f>INDEX('Uganda workforce data - raw'!$A$4:$F$619,MATCH($B628, 'Uganda workforce data - raw'!$B$4:$B$619,0), MATCH("Filled Male",'Uganda workforce data - raw'!$A$4:$F$4,0))*INDEX('Mapping cadres'!$B$1:$Z$616,MATCH($B628, 'Mapping cadres'!$B$1:$B$616,0), MATCH(Y$32,'Mapping cadres'!$B$1:$Z$1,0))</f>
        <v>0</v>
      </c>
      <c r="Z628" s="226">
        <f>INDEX('Uganda workforce data - raw'!$A$4:$F$619,MATCH($B628, 'Uganda workforce data - raw'!$B$4:$B$619,0), MATCH("Filled Male",'Uganda workforce data - raw'!$A$4:$F$4,0))*INDEX('Mapping cadres'!$B$1:$Z$616,MATCH($B628, 'Mapping cadres'!$B$1:$B$616,0), MATCH(Z$32,'Mapping cadres'!$B$1:$Z$1,0))</f>
        <v>0</v>
      </c>
      <c r="AA628" s="226">
        <f>INDEX('Uganda workforce data - raw'!$A$4:$F$619,MATCH($B628, 'Uganda workforce data - raw'!$B$4:$B$619,0), MATCH("Filled Female",'Uganda workforce data - raw'!$A$4:$F$4,0))*INDEX('Mapping cadres'!$B$1:$Z$616,MATCH($B628, 'Mapping cadres'!$B$1:$B$616,0), MATCH(AA$32,'Mapping cadres'!$B$1:$Z$1,0))</f>
        <v>0</v>
      </c>
      <c r="AB628" s="226">
        <f>INDEX('Uganda workforce data - raw'!$A$4:$F$619,MATCH($B628, 'Uganda workforce data - raw'!$B$4:$B$619,0), MATCH("Filled Female",'Uganda workforce data - raw'!$A$4:$F$4,0))*INDEX('Mapping cadres'!$B$1:$Z$616,MATCH($B628, 'Mapping cadres'!$B$1:$B$616,0), MATCH(AB$32,'Mapping cadres'!$B$1:$Z$1,0))</f>
        <v>0</v>
      </c>
      <c r="AC628" s="226">
        <f>INDEX('Uganda workforce data - raw'!$A$4:$F$619,MATCH($B628, 'Uganda workforce data - raw'!$B$4:$B$619,0), MATCH("Filled Female",'Uganda workforce data - raw'!$A$4:$F$4,0))*INDEX('Mapping cadres'!$B$1:$Z$616,MATCH($B628, 'Mapping cadres'!$B$1:$B$616,0), MATCH(AC$32,'Mapping cadres'!$B$1:$Z$1,0))</f>
        <v>0</v>
      </c>
      <c r="AD628" s="226">
        <f>INDEX('Uganda workforce data - raw'!$A$4:$F$619,MATCH($B628, 'Uganda workforce data - raw'!$B$4:$B$619,0), MATCH("Filled Female",'Uganda workforce data - raw'!$A$4:$F$4,0))*INDEX('Mapping cadres'!$B$1:$Z$616,MATCH($B628, 'Mapping cadres'!$B$1:$B$616,0), MATCH(AD$32,'Mapping cadres'!$B$1:$Z$1,0))</f>
        <v>0</v>
      </c>
      <c r="AE628" s="226">
        <f>INDEX('Uganda workforce data - raw'!$A$4:$F$619,MATCH($B628, 'Uganda workforce data - raw'!$B$4:$B$619,0), MATCH("Filled Female",'Uganda workforce data - raw'!$A$4:$F$4,0))*INDEX('Mapping cadres'!$B$1:$Z$616,MATCH($B628, 'Mapping cadres'!$B$1:$B$616,0), MATCH(AE$32,'Mapping cadres'!$B$1:$Z$1,0))</f>
        <v>0</v>
      </c>
      <c r="AF628" s="226">
        <f>INDEX('Uganda workforce data - raw'!$A$4:$F$619,MATCH($B628, 'Uganda workforce data - raw'!$B$4:$B$619,0), MATCH("Filled Female",'Uganda workforce data - raw'!$A$4:$F$4,0))*INDEX('Mapping cadres'!$B$1:$Z$616,MATCH($B628, 'Mapping cadres'!$B$1:$B$616,0), MATCH(AF$32,'Mapping cadres'!$B$1:$Z$1,0))</f>
        <v>0</v>
      </c>
      <c r="AG628" s="226">
        <f>INDEX('Uganda workforce data - raw'!$A$4:$F$619,MATCH($B628, 'Uganda workforce data - raw'!$B$4:$B$619,0), MATCH("Filled Female",'Uganda workforce data - raw'!$A$4:$F$4,0))*INDEX('Mapping cadres'!$B$1:$Z$616,MATCH($B628, 'Mapping cadres'!$B$1:$B$616,0), MATCH(AG$32,'Mapping cadres'!$B$1:$Z$1,0))</f>
        <v>0</v>
      </c>
      <c r="AH628" s="226">
        <f>INDEX('Uganda workforce data - raw'!$A$4:$F$619,MATCH($B628, 'Uganda workforce data - raw'!$B$4:$B$619,0), MATCH("Filled Female",'Uganda workforce data - raw'!$A$4:$F$4,0))*INDEX('Mapping cadres'!$B$1:$Z$616,MATCH($B628, 'Mapping cadres'!$B$1:$B$616,0), MATCH(AH$32,'Mapping cadres'!$B$1:$Z$1,0))</f>
        <v>0</v>
      </c>
      <c r="AI628" s="226">
        <f>INDEX('Uganda workforce data - raw'!$A$4:$F$619,MATCH($B628, 'Uganda workforce data - raw'!$B$4:$B$619,0), MATCH("Filled Female",'Uganda workforce data - raw'!$A$4:$F$4,0))*INDEX('Mapping cadres'!$B$1:$Z$616,MATCH($B628, 'Mapping cadres'!$B$1:$B$616,0), MATCH(AI$32,'Mapping cadres'!$B$1:$Z$1,0))</f>
        <v>0</v>
      </c>
      <c r="AJ628" s="226">
        <f>INDEX('Uganda workforce data - raw'!$A$4:$F$619,MATCH($B628, 'Uganda workforce data - raw'!$B$4:$B$619,0), MATCH("Filled Female",'Uganda workforce data - raw'!$A$4:$F$4,0))*INDEX('Mapping cadres'!$B$1:$Z$616,MATCH($B628, 'Mapping cadres'!$B$1:$B$616,0), MATCH(AJ$32,'Mapping cadres'!$B$1:$Z$1,0))</f>
        <v>0</v>
      </c>
      <c r="AK628" s="226">
        <f>INDEX('Uganda workforce data - raw'!$A$4:$F$619,MATCH($B628, 'Uganda workforce data - raw'!$B$4:$B$619,0), MATCH("Filled Female",'Uganda workforce data - raw'!$A$4:$F$4,0))*INDEX('Mapping cadres'!$B$1:$Z$616,MATCH($B628, 'Mapping cadres'!$B$1:$B$616,0), MATCH(AK$32,'Mapping cadres'!$B$1:$Z$1,0))</f>
        <v>0</v>
      </c>
      <c r="AL628" s="226">
        <f>INDEX('Uganda workforce data - raw'!$A$4:$F$619,MATCH($B628, 'Uganda workforce data - raw'!$B$4:$B$619,0), MATCH("Filled Female",'Uganda workforce data - raw'!$A$4:$F$4,0))*INDEX('Mapping cadres'!$B$1:$Z$616,MATCH($B628, 'Mapping cadres'!$B$1:$B$616,0), MATCH(AL$32,'Mapping cadres'!$B$1:$Z$1,0))</f>
        <v>0</v>
      </c>
      <c r="AM628" s="226">
        <f>INDEX('Uganda workforce data - raw'!$A$4:$F$619,MATCH($B628, 'Uganda workforce data - raw'!$B$4:$B$619,0), MATCH("Filled Female",'Uganda workforce data - raw'!$A$4:$F$4,0))*INDEX('Mapping cadres'!$B$1:$Z$616,MATCH($B628, 'Mapping cadres'!$B$1:$B$616,0), MATCH(AM$32,'Mapping cadres'!$B$1:$Z$1,0))</f>
        <v>0</v>
      </c>
      <c r="AN628" s="226">
        <f>INDEX('Uganda workforce data - raw'!$A$4:$F$619,MATCH($B628, 'Uganda workforce data - raw'!$B$4:$B$619,0), MATCH("Filled Female",'Uganda workforce data - raw'!$A$4:$F$4,0))*INDEX('Mapping cadres'!$B$1:$Z$616,MATCH($B628, 'Mapping cadres'!$B$1:$B$616,0), MATCH(AN$32,'Mapping cadres'!$B$1:$Z$1,0))</f>
        <v>0</v>
      </c>
      <c r="AO628" s="226">
        <f>INDEX('Uganda workforce data - raw'!$A$4:$F$619,MATCH($B628, 'Uganda workforce data - raw'!$B$4:$B$619,0), MATCH("Filled Female",'Uganda workforce data - raw'!$A$4:$F$4,0))*INDEX('Mapping cadres'!$B$1:$Z$616,MATCH($B628, 'Mapping cadres'!$B$1:$B$616,0), MATCH(AO$32,'Mapping cadres'!$B$1:$Z$1,0))</f>
        <v>0</v>
      </c>
      <c r="AP628" s="226">
        <f>INDEX('Uganda workforce data - raw'!$A$4:$F$619,MATCH($B628, 'Uganda workforce data - raw'!$B$4:$B$619,0), MATCH("Filled Female",'Uganda workforce data - raw'!$A$4:$F$4,0))*INDEX('Mapping cadres'!$B$1:$Z$616,MATCH($B628, 'Mapping cadres'!$B$1:$B$616,0), MATCH(AP$32,'Mapping cadres'!$B$1:$Z$1,0))</f>
        <v>0</v>
      </c>
      <c r="AQ628" s="226">
        <f>INDEX('Uganda workforce data - raw'!$A$4:$F$619,MATCH($B628, 'Uganda workforce data - raw'!$B$4:$B$619,0), MATCH("Filled Female",'Uganda workforce data - raw'!$A$4:$F$4,0))*INDEX('Mapping cadres'!$B$1:$Z$616,MATCH($B628, 'Mapping cadres'!$B$1:$B$616,0), MATCH(AQ$32,'Mapping cadres'!$B$1:$Z$1,0))</f>
        <v>0</v>
      </c>
      <c r="AR628" s="226">
        <f>INDEX('Uganda workforce data - raw'!$A$4:$F$619,MATCH($B628, 'Uganda workforce data - raw'!$B$4:$B$619,0), MATCH("Filled Female",'Uganda workforce data - raw'!$A$4:$F$4,0))*INDEX('Mapping cadres'!$B$1:$Z$616,MATCH($B628, 'Mapping cadres'!$B$1:$B$616,0), MATCH(AR$32,'Mapping cadres'!$B$1:$Z$1,0))</f>
        <v>0</v>
      </c>
      <c r="AS628" s="226">
        <f>INDEX('Uganda workforce data - raw'!$A$4:$F$619,MATCH($B628, 'Uganda workforce data - raw'!$B$4:$B$619,0), MATCH("Filled Female",'Uganda workforce data - raw'!$A$4:$F$4,0))*INDEX('Mapping cadres'!$B$1:$Z$616,MATCH($B628, 'Mapping cadres'!$B$1:$B$616,0), MATCH(AS$32,'Mapping cadres'!$B$1:$Z$1,0))</f>
        <v>0</v>
      </c>
      <c r="AT628" s="226">
        <f>INDEX('Uganda workforce data - raw'!$A$4:$F$619,MATCH($B628, 'Uganda workforce data - raw'!$B$4:$B$619,0), MATCH("Filled Female",'Uganda workforce data - raw'!$A$4:$F$4,0))*INDEX('Mapping cadres'!$B$1:$Z$616,MATCH($B628, 'Mapping cadres'!$B$1:$B$616,0), MATCH(AT$32,'Mapping cadres'!$B$1:$Z$1,0))</f>
        <v>0</v>
      </c>
      <c r="AU628" s="226">
        <f>INDEX('Uganda workforce data - raw'!$A$4:$F$619,MATCH($B628, 'Uganda workforce data - raw'!$B$4:$B$619,0), MATCH("Filled Female",'Uganda workforce data - raw'!$A$4:$F$4,0))*INDEX('Mapping cadres'!$B$1:$Z$616,MATCH($B628, 'Mapping cadres'!$B$1:$B$616,0), MATCH(AU$32,'Mapping cadres'!$B$1:$Z$1,0))</f>
        <v>0</v>
      </c>
      <c r="AV628" s="226">
        <f>INDEX('Uganda workforce data - raw'!$A$4:$F$619,MATCH($B628, 'Uganda workforce data - raw'!$B$4:$B$619,0), MATCH("Filled Female",'Uganda workforce data - raw'!$A$4:$F$4,0))*INDEX('Mapping cadres'!$B$1:$Z$616,MATCH($B628, 'Mapping cadres'!$B$1:$B$616,0), MATCH(AV$32,'Mapping cadres'!$B$1:$Z$1,0))</f>
        <v>0</v>
      </c>
      <c r="AW628" s="226">
        <f>INDEX('Uganda workforce data - raw'!$A$4:$F$619,MATCH($B628, 'Uganda workforce data - raw'!$B$4:$B$619,0), MATCH("Filled Female",'Uganda workforce data - raw'!$A$4:$F$4,0))*INDEX('Mapping cadres'!$B$1:$Z$616,MATCH($B628, 'Mapping cadres'!$B$1:$B$616,0), MATCH(AW$32,'Mapping cadres'!$B$1:$Z$1,0))</f>
        <v>0</v>
      </c>
      <c r="AX628" s="226">
        <f>INDEX('Uganda workforce data - raw'!$A$4:$F$619,MATCH($B628, 'Uganda workforce data - raw'!$B$4:$B$619,0), MATCH("Filled Female",'Uganda workforce data - raw'!$A$4:$F$4,0))*INDEX('Mapping cadres'!$B$1:$Z$616,MATCH($B628, 'Mapping cadres'!$B$1:$B$616,0), MATCH(AX$32,'Mapping cadres'!$B$1:$Z$1,0))</f>
        <v>0</v>
      </c>
      <c r="AY628" s="226">
        <f t="shared" si="221"/>
        <v>0</v>
      </c>
      <c r="AZ628" s="226">
        <f t="shared" si="222"/>
        <v>0</v>
      </c>
      <c r="BA628" s="226">
        <f t="shared" si="223"/>
        <v>6</v>
      </c>
      <c r="BB628" s="226">
        <f t="shared" si="224"/>
        <v>0</v>
      </c>
      <c r="BC628" s="226">
        <f t="shared" si="225"/>
        <v>0</v>
      </c>
      <c r="BD628" s="226">
        <f t="shared" si="226"/>
        <v>0</v>
      </c>
      <c r="BE628" s="226">
        <f t="shared" si="227"/>
        <v>0</v>
      </c>
      <c r="BF628" s="226">
        <f t="shared" si="228"/>
        <v>0</v>
      </c>
      <c r="BG628" s="226">
        <f t="shared" si="229"/>
        <v>0</v>
      </c>
      <c r="BH628" s="226">
        <f t="shared" si="230"/>
        <v>0</v>
      </c>
      <c r="BI628" s="226">
        <f t="shared" si="231"/>
        <v>0</v>
      </c>
      <c r="BJ628" s="226">
        <f t="shared" si="232"/>
        <v>0</v>
      </c>
      <c r="BK628" s="226">
        <f t="shared" si="233"/>
        <v>0</v>
      </c>
      <c r="BL628" s="226">
        <f t="shared" si="234"/>
        <v>0</v>
      </c>
      <c r="BM628" s="226">
        <f t="shared" si="235"/>
        <v>0</v>
      </c>
      <c r="BN628" s="226">
        <f t="shared" si="236"/>
        <v>0</v>
      </c>
      <c r="BO628" s="226">
        <f t="shared" si="237"/>
        <v>0</v>
      </c>
      <c r="BP628" s="226">
        <f t="shared" si="238"/>
        <v>0</v>
      </c>
      <c r="BQ628" s="226">
        <f t="shared" si="239"/>
        <v>0</v>
      </c>
      <c r="BR628" s="226">
        <f t="shared" si="240"/>
        <v>0</v>
      </c>
      <c r="BS628" s="226">
        <f t="shared" si="241"/>
        <v>0</v>
      </c>
      <c r="BT628" s="226">
        <f t="shared" si="242"/>
        <v>0</v>
      </c>
      <c r="BU628" s="226">
        <f t="shared" si="243"/>
        <v>0</v>
      </c>
      <c r="BV628" s="226">
        <f t="shared" si="244"/>
        <v>0</v>
      </c>
    </row>
    <row r="629" spans="1:74">
      <c r="A629" s="226">
        <v>597</v>
      </c>
      <c r="B629" s="226" t="s">
        <v>1893</v>
      </c>
      <c r="C629" s="226">
        <f>INDEX('Uganda workforce data - raw'!$A$4:$F$619,MATCH($B629, 'Uganda workforce data - raw'!$B$4:$B$619,0), MATCH("Filled Male",'Uganda workforce data - raw'!$A$4:$F$4,0))*INDEX('Mapping cadres'!$B$1:$Z$616,MATCH($B629, 'Mapping cadres'!$B$1:$B$616,0), MATCH(C$32,'Mapping cadres'!$B$1:$Z$1,0))</f>
        <v>0</v>
      </c>
      <c r="D629" s="226">
        <f>INDEX('Uganda workforce data - raw'!$A$4:$F$619,MATCH($B629, 'Uganda workforce data - raw'!$B$4:$B$619,0), MATCH("Filled Male",'Uganda workforce data - raw'!$A$4:$F$4,0))*INDEX('Mapping cadres'!$B$1:$Z$616,MATCH($B629, 'Mapping cadres'!$B$1:$B$616,0), MATCH(D$32,'Mapping cadres'!$B$1:$Z$1,0))</f>
        <v>0</v>
      </c>
      <c r="E629" s="226">
        <f>INDEX('Uganda workforce data - raw'!$A$4:$F$619,MATCH($B629, 'Uganda workforce data - raw'!$B$4:$B$619,0), MATCH("Filled Male",'Uganda workforce data - raw'!$A$4:$F$4,0))*INDEX('Mapping cadres'!$B$1:$Z$616,MATCH($B629, 'Mapping cadres'!$B$1:$B$616,0), MATCH(E$32,'Mapping cadres'!$B$1:$Z$1,0))</f>
        <v>0</v>
      </c>
      <c r="F629" s="226">
        <f>INDEX('Uganda workforce data - raw'!$A$4:$F$619,MATCH($B629, 'Uganda workforce data - raw'!$B$4:$B$619,0), MATCH("Filled Male",'Uganda workforce data - raw'!$A$4:$F$4,0))*INDEX('Mapping cadres'!$B$1:$Z$616,MATCH($B629, 'Mapping cadres'!$B$1:$B$616,0), MATCH(F$32,'Mapping cadres'!$B$1:$Z$1,0))</f>
        <v>0</v>
      </c>
      <c r="G629" s="226">
        <f>INDEX('Uganda workforce data - raw'!$A$4:$F$619,MATCH($B629, 'Uganda workforce data - raw'!$B$4:$B$619,0), MATCH("Filled Male",'Uganda workforce data - raw'!$A$4:$F$4,0))*INDEX('Mapping cadres'!$B$1:$Z$616,MATCH($B629, 'Mapping cadres'!$B$1:$B$616,0), MATCH(G$32,'Mapping cadres'!$B$1:$Z$1,0))</f>
        <v>0</v>
      </c>
      <c r="H629" s="226">
        <f>INDEX('Uganda workforce data - raw'!$A$4:$F$619,MATCH($B629, 'Uganda workforce data - raw'!$B$4:$B$619,0), MATCH("Filled Male",'Uganda workforce data - raw'!$A$4:$F$4,0))*INDEX('Mapping cadres'!$B$1:$Z$616,MATCH($B629, 'Mapping cadres'!$B$1:$B$616,0), MATCH(H$32,'Mapping cadres'!$B$1:$Z$1,0))</f>
        <v>0</v>
      </c>
      <c r="I629" s="226">
        <f>INDEX('Uganda workforce data - raw'!$A$4:$F$619,MATCH($B629, 'Uganda workforce data - raw'!$B$4:$B$619,0), MATCH("Filled Male",'Uganda workforce data - raw'!$A$4:$F$4,0))*INDEX('Mapping cadres'!$B$1:$Z$616,MATCH($B629, 'Mapping cadres'!$B$1:$B$616,0), MATCH(I$32,'Mapping cadres'!$B$1:$Z$1,0))</f>
        <v>0</v>
      </c>
      <c r="J629" s="226">
        <f>INDEX('Uganda workforce data - raw'!$A$4:$F$619,MATCH($B629, 'Uganda workforce data - raw'!$B$4:$B$619,0), MATCH("Filled Male",'Uganda workforce data - raw'!$A$4:$F$4,0))*INDEX('Mapping cadres'!$B$1:$Z$616,MATCH($B629, 'Mapping cadres'!$B$1:$B$616,0), MATCH(J$32,'Mapping cadres'!$B$1:$Z$1,0))</f>
        <v>0</v>
      </c>
      <c r="K629" s="226">
        <f>INDEX('Uganda workforce data - raw'!$A$4:$F$619,MATCH($B629, 'Uganda workforce data - raw'!$B$4:$B$619,0), MATCH("Filled Male",'Uganda workforce data - raw'!$A$4:$F$4,0))*INDEX('Mapping cadres'!$B$1:$Z$616,MATCH($B629, 'Mapping cadres'!$B$1:$B$616,0), MATCH(K$32,'Mapping cadres'!$B$1:$Z$1,0))</f>
        <v>0</v>
      </c>
      <c r="L629" s="226">
        <f>INDEX('Uganda workforce data - raw'!$A$4:$F$619,MATCH($B629, 'Uganda workforce data - raw'!$B$4:$B$619,0), MATCH("Filled Male",'Uganda workforce data - raw'!$A$4:$F$4,0))*INDEX('Mapping cadres'!$B$1:$Z$616,MATCH($B629, 'Mapping cadres'!$B$1:$B$616,0), MATCH(L$32,'Mapping cadres'!$B$1:$Z$1,0))</f>
        <v>0</v>
      </c>
      <c r="M629" s="226">
        <f>INDEX('Uganda workforce data - raw'!$A$4:$F$619,MATCH($B629, 'Uganda workforce data - raw'!$B$4:$B$619,0), MATCH("Filled Male",'Uganda workforce data - raw'!$A$4:$F$4,0))*INDEX('Mapping cadres'!$B$1:$Z$616,MATCH($B629, 'Mapping cadres'!$B$1:$B$616,0), MATCH(M$32,'Mapping cadres'!$B$1:$Z$1,0))</f>
        <v>0</v>
      </c>
      <c r="N629" s="226">
        <f>INDEX('Uganda workforce data - raw'!$A$4:$F$619,MATCH($B629, 'Uganda workforce data - raw'!$B$4:$B$619,0), MATCH("Filled Male",'Uganda workforce data - raw'!$A$4:$F$4,0))*INDEX('Mapping cadres'!$B$1:$Z$616,MATCH($B629, 'Mapping cadres'!$B$1:$B$616,0), MATCH(N$32,'Mapping cadres'!$B$1:$Z$1,0))</f>
        <v>0</v>
      </c>
      <c r="O629" s="226">
        <f>INDEX('Uganda workforce data - raw'!$A$4:$F$619,MATCH($B629, 'Uganda workforce data - raw'!$B$4:$B$619,0), MATCH("Filled Male",'Uganda workforce data - raw'!$A$4:$F$4,0))*INDEX('Mapping cadres'!$B$1:$Z$616,MATCH($B629, 'Mapping cadres'!$B$1:$B$616,0), MATCH(O$32,'Mapping cadres'!$B$1:$Z$1,0))</f>
        <v>0</v>
      </c>
      <c r="P629" s="226">
        <f>INDEX('Uganda workforce data - raw'!$A$4:$F$619,MATCH($B629, 'Uganda workforce data - raw'!$B$4:$B$619,0), MATCH("Filled Male",'Uganda workforce data - raw'!$A$4:$F$4,0))*INDEX('Mapping cadres'!$B$1:$Z$616,MATCH($B629, 'Mapping cadres'!$B$1:$B$616,0), MATCH(P$32,'Mapping cadres'!$B$1:$Z$1,0))</f>
        <v>0</v>
      </c>
      <c r="Q629" s="226">
        <f>INDEX('Uganda workforce data - raw'!$A$4:$F$619,MATCH($B629, 'Uganda workforce data - raw'!$B$4:$B$619,0), MATCH("Filled Male",'Uganda workforce data - raw'!$A$4:$F$4,0))*INDEX('Mapping cadres'!$B$1:$Z$616,MATCH($B629, 'Mapping cadres'!$B$1:$B$616,0), MATCH(Q$32,'Mapping cadres'!$B$1:$Z$1,0))</f>
        <v>0</v>
      </c>
      <c r="R629" s="226">
        <f>INDEX('Uganda workforce data - raw'!$A$4:$F$619,MATCH($B629, 'Uganda workforce data - raw'!$B$4:$B$619,0), MATCH("Filled Male",'Uganda workforce data - raw'!$A$4:$F$4,0))*INDEX('Mapping cadres'!$B$1:$Z$616,MATCH($B629, 'Mapping cadres'!$B$1:$B$616,0), MATCH(R$32,'Mapping cadres'!$B$1:$Z$1,0))</f>
        <v>0</v>
      </c>
      <c r="S629" s="226">
        <f>INDEX('Uganda workforce data - raw'!$A$4:$F$619,MATCH($B629, 'Uganda workforce data - raw'!$B$4:$B$619,0), MATCH("Filled Male",'Uganda workforce data - raw'!$A$4:$F$4,0))*INDEX('Mapping cadres'!$B$1:$Z$616,MATCH($B629, 'Mapping cadres'!$B$1:$B$616,0), MATCH(S$32,'Mapping cadres'!$B$1:$Z$1,0))</f>
        <v>0</v>
      </c>
      <c r="T629" s="226">
        <f>INDEX('Uganda workforce data - raw'!$A$4:$F$619,MATCH($B629, 'Uganda workforce data - raw'!$B$4:$B$619,0), MATCH("Filled Male",'Uganda workforce data - raw'!$A$4:$F$4,0))*INDEX('Mapping cadres'!$B$1:$Z$616,MATCH($B629, 'Mapping cadres'!$B$1:$B$616,0), MATCH(T$32,'Mapping cadres'!$B$1:$Z$1,0))</f>
        <v>0</v>
      </c>
      <c r="U629" s="226">
        <f>INDEX('Uganda workforce data - raw'!$A$4:$F$619,MATCH($B629, 'Uganda workforce data - raw'!$B$4:$B$619,0), MATCH("Filled Male",'Uganda workforce data - raw'!$A$4:$F$4,0))*INDEX('Mapping cadres'!$B$1:$Z$616,MATCH($B629, 'Mapping cadres'!$B$1:$B$616,0), MATCH(U$32,'Mapping cadres'!$B$1:$Z$1,0))</f>
        <v>0</v>
      </c>
      <c r="V629" s="226">
        <f>INDEX('Uganda workforce data - raw'!$A$4:$F$619,MATCH($B629, 'Uganda workforce data - raw'!$B$4:$B$619,0), MATCH("Filled Male",'Uganda workforce data - raw'!$A$4:$F$4,0))*INDEX('Mapping cadres'!$B$1:$Z$616,MATCH($B629, 'Mapping cadres'!$B$1:$B$616,0), MATCH(V$32,'Mapping cadres'!$B$1:$Z$1,0))</f>
        <v>0</v>
      </c>
      <c r="W629" s="226">
        <f>INDEX('Uganda workforce data - raw'!$A$4:$F$619,MATCH($B629, 'Uganda workforce data - raw'!$B$4:$B$619,0), MATCH("Filled Male",'Uganda workforce data - raw'!$A$4:$F$4,0))*INDEX('Mapping cadres'!$B$1:$Z$616,MATCH($B629, 'Mapping cadres'!$B$1:$B$616,0), MATCH(W$32,'Mapping cadres'!$B$1:$Z$1,0))</f>
        <v>0</v>
      </c>
      <c r="X629" s="226">
        <f>INDEX('Uganda workforce data - raw'!$A$4:$F$619,MATCH($B629, 'Uganda workforce data - raw'!$B$4:$B$619,0), MATCH("Filled Male",'Uganda workforce data - raw'!$A$4:$F$4,0))*INDEX('Mapping cadres'!$B$1:$Z$616,MATCH($B629, 'Mapping cadres'!$B$1:$B$616,0), MATCH(X$32,'Mapping cadres'!$B$1:$Z$1,0))</f>
        <v>0</v>
      </c>
      <c r="Y629" s="226">
        <f>INDEX('Uganda workforce data - raw'!$A$4:$F$619,MATCH($B629, 'Uganda workforce data - raw'!$B$4:$B$619,0), MATCH("Filled Male",'Uganda workforce data - raw'!$A$4:$F$4,0))*INDEX('Mapping cadres'!$B$1:$Z$616,MATCH($B629, 'Mapping cadres'!$B$1:$B$616,0), MATCH(Y$32,'Mapping cadres'!$B$1:$Z$1,0))</f>
        <v>0</v>
      </c>
      <c r="Z629" s="226">
        <f>INDEX('Uganda workforce data - raw'!$A$4:$F$619,MATCH($B629, 'Uganda workforce data - raw'!$B$4:$B$619,0), MATCH("Filled Male",'Uganda workforce data - raw'!$A$4:$F$4,0))*INDEX('Mapping cadres'!$B$1:$Z$616,MATCH($B629, 'Mapping cadres'!$B$1:$B$616,0), MATCH(Z$32,'Mapping cadres'!$B$1:$Z$1,0))</f>
        <v>0</v>
      </c>
      <c r="AA629" s="226">
        <f>INDEX('Uganda workforce data - raw'!$A$4:$F$619,MATCH($B629, 'Uganda workforce data - raw'!$B$4:$B$619,0), MATCH("Filled Female",'Uganda workforce data - raw'!$A$4:$F$4,0))*INDEX('Mapping cadres'!$B$1:$Z$616,MATCH($B629, 'Mapping cadres'!$B$1:$B$616,0), MATCH(AA$32,'Mapping cadres'!$B$1:$Z$1,0))</f>
        <v>0</v>
      </c>
      <c r="AB629" s="226">
        <f>INDEX('Uganda workforce data - raw'!$A$4:$F$619,MATCH($B629, 'Uganda workforce data - raw'!$B$4:$B$619,0), MATCH("Filled Female",'Uganda workforce data - raw'!$A$4:$F$4,0))*INDEX('Mapping cadres'!$B$1:$Z$616,MATCH($B629, 'Mapping cadres'!$B$1:$B$616,0), MATCH(AB$32,'Mapping cadres'!$B$1:$Z$1,0))</f>
        <v>0</v>
      </c>
      <c r="AC629" s="226">
        <f>INDEX('Uganda workforce data - raw'!$A$4:$F$619,MATCH($B629, 'Uganda workforce data - raw'!$B$4:$B$619,0), MATCH("Filled Female",'Uganda workforce data - raw'!$A$4:$F$4,0))*INDEX('Mapping cadres'!$B$1:$Z$616,MATCH($B629, 'Mapping cadres'!$B$1:$B$616,0), MATCH(AC$32,'Mapping cadres'!$B$1:$Z$1,0))</f>
        <v>1</v>
      </c>
      <c r="AD629" s="226">
        <f>INDEX('Uganda workforce data - raw'!$A$4:$F$619,MATCH($B629, 'Uganda workforce data - raw'!$B$4:$B$619,0), MATCH("Filled Female",'Uganda workforce data - raw'!$A$4:$F$4,0))*INDEX('Mapping cadres'!$B$1:$Z$616,MATCH($B629, 'Mapping cadres'!$B$1:$B$616,0), MATCH(AD$32,'Mapping cadres'!$B$1:$Z$1,0))</f>
        <v>0</v>
      </c>
      <c r="AE629" s="226">
        <f>INDEX('Uganda workforce data - raw'!$A$4:$F$619,MATCH($B629, 'Uganda workforce data - raw'!$B$4:$B$619,0), MATCH("Filled Female",'Uganda workforce data - raw'!$A$4:$F$4,0))*INDEX('Mapping cadres'!$B$1:$Z$616,MATCH($B629, 'Mapping cadres'!$B$1:$B$616,0), MATCH(AE$32,'Mapping cadres'!$B$1:$Z$1,0))</f>
        <v>0</v>
      </c>
      <c r="AF629" s="226">
        <f>INDEX('Uganda workforce data - raw'!$A$4:$F$619,MATCH($B629, 'Uganda workforce data - raw'!$B$4:$B$619,0), MATCH("Filled Female",'Uganda workforce data - raw'!$A$4:$F$4,0))*INDEX('Mapping cadres'!$B$1:$Z$616,MATCH($B629, 'Mapping cadres'!$B$1:$B$616,0), MATCH(AF$32,'Mapping cadres'!$B$1:$Z$1,0))</f>
        <v>0</v>
      </c>
      <c r="AG629" s="226">
        <f>INDEX('Uganda workforce data - raw'!$A$4:$F$619,MATCH($B629, 'Uganda workforce data - raw'!$B$4:$B$619,0), MATCH("Filled Female",'Uganda workforce data - raw'!$A$4:$F$4,0))*INDEX('Mapping cadres'!$B$1:$Z$616,MATCH($B629, 'Mapping cadres'!$B$1:$B$616,0), MATCH(AG$32,'Mapping cadres'!$B$1:$Z$1,0))</f>
        <v>0</v>
      </c>
      <c r="AH629" s="226">
        <f>INDEX('Uganda workforce data - raw'!$A$4:$F$619,MATCH($B629, 'Uganda workforce data - raw'!$B$4:$B$619,0), MATCH("Filled Female",'Uganda workforce data - raw'!$A$4:$F$4,0))*INDEX('Mapping cadres'!$B$1:$Z$616,MATCH($B629, 'Mapping cadres'!$B$1:$B$616,0), MATCH(AH$32,'Mapping cadres'!$B$1:$Z$1,0))</f>
        <v>0</v>
      </c>
      <c r="AI629" s="226">
        <f>INDEX('Uganda workforce data - raw'!$A$4:$F$619,MATCH($B629, 'Uganda workforce data - raw'!$B$4:$B$619,0), MATCH("Filled Female",'Uganda workforce data - raw'!$A$4:$F$4,0))*INDEX('Mapping cadres'!$B$1:$Z$616,MATCH($B629, 'Mapping cadres'!$B$1:$B$616,0), MATCH(AI$32,'Mapping cadres'!$B$1:$Z$1,0))</f>
        <v>0</v>
      </c>
      <c r="AJ629" s="226">
        <f>INDEX('Uganda workforce data - raw'!$A$4:$F$619,MATCH($B629, 'Uganda workforce data - raw'!$B$4:$B$619,0), MATCH("Filled Female",'Uganda workforce data - raw'!$A$4:$F$4,0))*INDEX('Mapping cadres'!$B$1:$Z$616,MATCH($B629, 'Mapping cadres'!$B$1:$B$616,0), MATCH(AJ$32,'Mapping cadres'!$B$1:$Z$1,0))</f>
        <v>0</v>
      </c>
      <c r="AK629" s="226">
        <f>INDEX('Uganda workforce data - raw'!$A$4:$F$619,MATCH($B629, 'Uganda workforce data - raw'!$B$4:$B$619,0), MATCH("Filled Female",'Uganda workforce data - raw'!$A$4:$F$4,0))*INDEX('Mapping cadres'!$B$1:$Z$616,MATCH($B629, 'Mapping cadres'!$B$1:$B$616,0), MATCH(AK$32,'Mapping cadres'!$B$1:$Z$1,0))</f>
        <v>0</v>
      </c>
      <c r="AL629" s="226">
        <f>INDEX('Uganda workforce data - raw'!$A$4:$F$619,MATCH($B629, 'Uganda workforce data - raw'!$B$4:$B$619,0), MATCH("Filled Female",'Uganda workforce data - raw'!$A$4:$F$4,0))*INDEX('Mapping cadres'!$B$1:$Z$616,MATCH($B629, 'Mapping cadres'!$B$1:$B$616,0), MATCH(AL$32,'Mapping cadres'!$B$1:$Z$1,0))</f>
        <v>0</v>
      </c>
      <c r="AM629" s="226">
        <f>INDEX('Uganda workforce data - raw'!$A$4:$F$619,MATCH($B629, 'Uganda workforce data - raw'!$B$4:$B$619,0), MATCH("Filled Female",'Uganda workforce data - raw'!$A$4:$F$4,0))*INDEX('Mapping cadres'!$B$1:$Z$616,MATCH($B629, 'Mapping cadres'!$B$1:$B$616,0), MATCH(AM$32,'Mapping cadres'!$B$1:$Z$1,0))</f>
        <v>0</v>
      </c>
      <c r="AN629" s="226">
        <f>INDEX('Uganda workforce data - raw'!$A$4:$F$619,MATCH($B629, 'Uganda workforce data - raw'!$B$4:$B$619,0), MATCH("Filled Female",'Uganda workforce data - raw'!$A$4:$F$4,0))*INDEX('Mapping cadres'!$B$1:$Z$616,MATCH($B629, 'Mapping cadres'!$B$1:$B$616,0), MATCH(AN$32,'Mapping cadres'!$B$1:$Z$1,0))</f>
        <v>0</v>
      </c>
      <c r="AO629" s="226">
        <f>INDEX('Uganda workforce data - raw'!$A$4:$F$619,MATCH($B629, 'Uganda workforce data - raw'!$B$4:$B$619,0), MATCH("Filled Female",'Uganda workforce data - raw'!$A$4:$F$4,0))*INDEX('Mapping cadres'!$B$1:$Z$616,MATCH($B629, 'Mapping cadres'!$B$1:$B$616,0), MATCH(AO$32,'Mapping cadres'!$B$1:$Z$1,0))</f>
        <v>0</v>
      </c>
      <c r="AP629" s="226">
        <f>INDEX('Uganda workforce data - raw'!$A$4:$F$619,MATCH($B629, 'Uganda workforce data - raw'!$B$4:$B$619,0), MATCH("Filled Female",'Uganda workforce data - raw'!$A$4:$F$4,0))*INDEX('Mapping cadres'!$B$1:$Z$616,MATCH($B629, 'Mapping cadres'!$B$1:$B$616,0), MATCH(AP$32,'Mapping cadres'!$B$1:$Z$1,0))</f>
        <v>0</v>
      </c>
      <c r="AQ629" s="226">
        <f>INDEX('Uganda workforce data - raw'!$A$4:$F$619,MATCH($B629, 'Uganda workforce data - raw'!$B$4:$B$619,0), MATCH("Filled Female",'Uganda workforce data - raw'!$A$4:$F$4,0))*INDEX('Mapping cadres'!$B$1:$Z$616,MATCH($B629, 'Mapping cadres'!$B$1:$B$616,0), MATCH(AQ$32,'Mapping cadres'!$B$1:$Z$1,0))</f>
        <v>0</v>
      </c>
      <c r="AR629" s="226">
        <f>INDEX('Uganda workforce data - raw'!$A$4:$F$619,MATCH($B629, 'Uganda workforce data - raw'!$B$4:$B$619,0), MATCH("Filled Female",'Uganda workforce data - raw'!$A$4:$F$4,0))*INDEX('Mapping cadres'!$B$1:$Z$616,MATCH($B629, 'Mapping cadres'!$B$1:$B$616,0), MATCH(AR$32,'Mapping cadres'!$B$1:$Z$1,0))</f>
        <v>0</v>
      </c>
      <c r="AS629" s="226">
        <f>INDEX('Uganda workforce data - raw'!$A$4:$F$619,MATCH($B629, 'Uganda workforce data - raw'!$B$4:$B$619,0), MATCH("Filled Female",'Uganda workforce data - raw'!$A$4:$F$4,0))*INDEX('Mapping cadres'!$B$1:$Z$616,MATCH($B629, 'Mapping cadres'!$B$1:$B$616,0), MATCH(AS$32,'Mapping cadres'!$B$1:$Z$1,0))</f>
        <v>0</v>
      </c>
      <c r="AT629" s="226">
        <f>INDEX('Uganda workforce data - raw'!$A$4:$F$619,MATCH($B629, 'Uganda workforce data - raw'!$B$4:$B$619,0), MATCH("Filled Female",'Uganda workforce data - raw'!$A$4:$F$4,0))*INDEX('Mapping cadres'!$B$1:$Z$616,MATCH($B629, 'Mapping cadres'!$B$1:$B$616,0), MATCH(AT$32,'Mapping cadres'!$B$1:$Z$1,0))</f>
        <v>0</v>
      </c>
      <c r="AU629" s="226">
        <f>INDEX('Uganda workforce data - raw'!$A$4:$F$619,MATCH($B629, 'Uganda workforce data - raw'!$B$4:$B$619,0), MATCH("Filled Female",'Uganda workforce data - raw'!$A$4:$F$4,0))*INDEX('Mapping cadres'!$B$1:$Z$616,MATCH($B629, 'Mapping cadres'!$B$1:$B$616,0), MATCH(AU$32,'Mapping cadres'!$B$1:$Z$1,0))</f>
        <v>0</v>
      </c>
      <c r="AV629" s="226">
        <f>INDEX('Uganda workforce data - raw'!$A$4:$F$619,MATCH($B629, 'Uganda workforce data - raw'!$B$4:$B$619,0), MATCH("Filled Female",'Uganda workforce data - raw'!$A$4:$F$4,0))*INDEX('Mapping cadres'!$B$1:$Z$616,MATCH($B629, 'Mapping cadres'!$B$1:$B$616,0), MATCH(AV$32,'Mapping cadres'!$B$1:$Z$1,0))</f>
        <v>0</v>
      </c>
      <c r="AW629" s="226">
        <f>INDEX('Uganda workforce data - raw'!$A$4:$F$619,MATCH($B629, 'Uganda workforce data - raw'!$B$4:$B$619,0), MATCH("Filled Female",'Uganda workforce data - raw'!$A$4:$F$4,0))*INDEX('Mapping cadres'!$B$1:$Z$616,MATCH($B629, 'Mapping cadres'!$B$1:$B$616,0), MATCH(AW$32,'Mapping cadres'!$B$1:$Z$1,0))</f>
        <v>0</v>
      </c>
      <c r="AX629" s="226">
        <f>INDEX('Uganda workforce data - raw'!$A$4:$F$619,MATCH($B629, 'Uganda workforce data - raw'!$B$4:$B$619,0), MATCH("Filled Female",'Uganda workforce data - raw'!$A$4:$F$4,0))*INDEX('Mapping cadres'!$B$1:$Z$616,MATCH($B629, 'Mapping cadres'!$B$1:$B$616,0), MATCH(AX$32,'Mapping cadres'!$B$1:$Z$1,0))</f>
        <v>0</v>
      </c>
      <c r="AY629" s="226">
        <f t="shared" si="221"/>
        <v>0</v>
      </c>
      <c r="AZ629" s="226">
        <f t="shared" si="222"/>
        <v>0</v>
      </c>
      <c r="BA629" s="226">
        <f t="shared" si="223"/>
        <v>1</v>
      </c>
      <c r="BB629" s="226">
        <f t="shared" si="224"/>
        <v>0</v>
      </c>
      <c r="BC629" s="226">
        <f t="shared" si="225"/>
        <v>0</v>
      </c>
      <c r="BD629" s="226">
        <f t="shared" si="226"/>
        <v>0</v>
      </c>
      <c r="BE629" s="226">
        <f t="shared" si="227"/>
        <v>0</v>
      </c>
      <c r="BF629" s="226">
        <f t="shared" si="228"/>
        <v>0</v>
      </c>
      <c r="BG629" s="226">
        <f t="shared" si="229"/>
        <v>0</v>
      </c>
      <c r="BH629" s="226">
        <f t="shared" si="230"/>
        <v>0</v>
      </c>
      <c r="BI629" s="226">
        <f t="shared" si="231"/>
        <v>0</v>
      </c>
      <c r="BJ629" s="226">
        <f t="shared" si="232"/>
        <v>0</v>
      </c>
      <c r="BK629" s="226">
        <f t="shared" si="233"/>
        <v>0</v>
      </c>
      <c r="BL629" s="226">
        <f t="shared" si="234"/>
        <v>0</v>
      </c>
      <c r="BM629" s="226">
        <f t="shared" si="235"/>
        <v>0</v>
      </c>
      <c r="BN629" s="226">
        <f t="shared" si="236"/>
        <v>0</v>
      </c>
      <c r="BO629" s="226">
        <f t="shared" si="237"/>
        <v>0</v>
      </c>
      <c r="BP629" s="226">
        <f t="shared" si="238"/>
        <v>0</v>
      </c>
      <c r="BQ629" s="226">
        <f t="shared" si="239"/>
        <v>0</v>
      </c>
      <c r="BR629" s="226">
        <f t="shared" si="240"/>
        <v>0</v>
      </c>
      <c r="BS629" s="226">
        <f t="shared" si="241"/>
        <v>0</v>
      </c>
      <c r="BT629" s="226">
        <f t="shared" si="242"/>
        <v>0</v>
      </c>
      <c r="BU629" s="226">
        <f t="shared" si="243"/>
        <v>0</v>
      </c>
      <c r="BV629" s="226">
        <f t="shared" si="244"/>
        <v>0</v>
      </c>
    </row>
    <row r="630" spans="1:74">
      <c r="A630" s="226">
        <v>598</v>
      </c>
      <c r="B630" s="226" t="s">
        <v>1894</v>
      </c>
      <c r="C630" s="226">
        <f>INDEX('Uganda workforce data - raw'!$A$4:$F$619,MATCH($B630, 'Uganda workforce data - raw'!$B$4:$B$619,0), MATCH("Filled Male",'Uganda workforce data - raw'!$A$4:$F$4,0))*INDEX('Mapping cadres'!$B$1:$Z$616,MATCH($B630, 'Mapping cadres'!$B$1:$B$616,0), MATCH(C$32,'Mapping cadres'!$B$1:$Z$1,0))</f>
        <v>5</v>
      </c>
      <c r="D630" s="226">
        <f>INDEX('Uganda workforce data - raw'!$A$4:$F$619,MATCH($B630, 'Uganda workforce data - raw'!$B$4:$B$619,0), MATCH("Filled Male",'Uganda workforce data - raw'!$A$4:$F$4,0))*INDEX('Mapping cadres'!$B$1:$Z$616,MATCH($B630, 'Mapping cadres'!$B$1:$B$616,0), MATCH(D$32,'Mapping cadres'!$B$1:$Z$1,0))</f>
        <v>0</v>
      </c>
      <c r="E630" s="226">
        <f>INDEX('Uganda workforce data - raw'!$A$4:$F$619,MATCH($B630, 'Uganda workforce data - raw'!$B$4:$B$619,0), MATCH("Filled Male",'Uganda workforce data - raw'!$A$4:$F$4,0))*INDEX('Mapping cadres'!$B$1:$Z$616,MATCH($B630, 'Mapping cadres'!$B$1:$B$616,0), MATCH(E$32,'Mapping cadres'!$B$1:$Z$1,0))</f>
        <v>0</v>
      </c>
      <c r="F630" s="226">
        <f>INDEX('Uganda workforce data - raw'!$A$4:$F$619,MATCH($B630, 'Uganda workforce data - raw'!$B$4:$B$619,0), MATCH("Filled Male",'Uganda workforce data - raw'!$A$4:$F$4,0))*INDEX('Mapping cadres'!$B$1:$Z$616,MATCH($B630, 'Mapping cadres'!$B$1:$B$616,0), MATCH(F$32,'Mapping cadres'!$B$1:$Z$1,0))</f>
        <v>0</v>
      </c>
      <c r="G630" s="226">
        <f>INDEX('Uganda workforce data - raw'!$A$4:$F$619,MATCH($B630, 'Uganda workforce data - raw'!$B$4:$B$619,0), MATCH("Filled Male",'Uganda workforce data - raw'!$A$4:$F$4,0))*INDEX('Mapping cadres'!$B$1:$Z$616,MATCH($B630, 'Mapping cadres'!$B$1:$B$616,0), MATCH(G$32,'Mapping cadres'!$B$1:$Z$1,0))</f>
        <v>0</v>
      </c>
      <c r="H630" s="226">
        <f>INDEX('Uganda workforce data - raw'!$A$4:$F$619,MATCH($B630, 'Uganda workforce data - raw'!$B$4:$B$619,0), MATCH("Filled Male",'Uganda workforce data - raw'!$A$4:$F$4,0))*INDEX('Mapping cadres'!$B$1:$Z$616,MATCH($B630, 'Mapping cadres'!$B$1:$B$616,0), MATCH(H$32,'Mapping cadres'!$B$1:$Z$1,0))</f>
        <v>0</v>
      </c>
      <c r="I630" s="226">
        <f>INDEX('Uganda workforce data - raw'!$A$4:$F$619,MATCH($B630, 'Uganda workforce data - raw'!$B$4:$B$619,0), MATCH("Filled Male",'Uganda workforce data - raw'!$A$4:$F$4,0))*INDEX('Mapping cadres'!$B$1:$Z$616,MATCH($B630, 'Mapping cadres'!$B$1:$B$616,0), MATCH(I$32,'Mapping cadres'!$B$1:$Z$1,0))</f>
        <v>0</v>
      </c>
      <c r="J630" s="226">
        <f>INDEX('Uganda workforce data - raw'!$A$4:$F$619,MATCH($B630, 'Uganda workforce data - raw'!$B$4:$B$619,0), MATCH("Filled Male",'Uganda workforce data - raw'!$A$4:$F$4,0))*INDEX('Mapping cadres'!$B$1:$Z$616,MATCH($B630, 'Mapping cadres'!$B$1:$B$616,0), MATCH(J$32,'Mapping cadres'!$B$1:$Z$1,0))</f>
        <v>0</v>
      </c>
      <c r="K630" s="226">
        <f>INDEX('Uganda workforce data - raw'!$A$4:$F$619,MATCH($B630, 'Uganda workforce data - raw'!$B$4:$B$619,0), MATCH("Filled Male",'Uganda workforce data - raw'!$A$4:$F$4,0))*INDEX('Mapping cadres'!$B$1:$Z$616,MATCH($B630, 'Mapping cadres'!$B$1:$B$616,0), MATCH(K$32,'Mapping cadres'!$B$1:$Z$1,0))</f>
        <v>0</v>
      </c>
      <c r="L630" s="226">
        <f>INDEX('Uganda workforce data - raw'!$A$4:$F$619,MATCH($B630, 'Uganda workforce data - raw'!$B$4:$B$619,0), MATCH("Filled Male",'Uganda workforce data - raw'!$A$4:$F$4,0))*INDEX('Mapping cadres'!$B$1:$Z$616,MATCH($B630, 'Mapping cadres'!$B$1:$B$616,0), MATCH(L$32,'Mapping cadres'!$B$1:$Z$1,0))</f>
        <v>0</v>
      </c>
      <c r="M630" s="226">
        <f>INDEX('Uganda workforce data - raw'!$A$4:$F$619,MATCH($B630, 'Uganda workforce data - raw'!$B$4:$B$619,0), MATCH("Filled Male",'Uganda workforce data - raw'!$A$4:$F$4,0))*INDEX('Mapping cadres'!$B$1:$Z$616,MATCH($B630, 'Mapping cadres'!$B$1:$B$616,0), MATCH(M$32,'Mapping cadres'!$B$1:$Z$1,0))</f>
        <v>0</v>
      </c>
      <c r="N630" s="226">
        <f>INDEX('Uganda workforce data - raw'!$A$4:$F$619,MATCH($B630, 'Uganda workforce data - raw'!$B$4:$B$619,0), MATCH("Filled Male",'Uganda workforce data - raw'!$A$4:$F$4,0))*INDEX('Mapping cadres'!$B$1:$Z$616,MATCH($B630, 'Mapping cadres'!$B$1:$B$616,0), MATCH(N$32,'Mapping cadres'!$B$1:$Z$1,0))</f>
        <v>0</v>
      </c>
      <c r="O630" s="226">
        <f>INDEX('Uganda workforce data - raw'!$A$4:$F$619,MATCH($B630, 'Uganda workforce data - raw'!$B$4:$B$619,0), MATCH("Filled Male",'Uganda workforce data - raw'!$A$4:$F$4,0))*INDEX('Mapping cadres'!$B$1:$Z$616,MATCH($B630, 'Mapping cadres'!$B$1:$B$616,0), MATCH(O$32,'Mapping cadres'!$B$1:$Z$1,0))</f>
        <v>0</v>
      </c>
      <c r="P630" s="226">
        <f>INDEX('Uganda workforce data - raw'!$A$4:$F$619,MATCH($B630, 'Uganda workforce data - raw'!$B$4:$B$619,0), MATCH("Filled Male",'Uganda workforce data - raw'!$A$4:$F$4,0))*INDEX('Mapping cadres'!$B$1:$Z$616,MATCH($B630, 'Mapping cadres'!$B$1:$B$616,0), MATCH(P$32,'Mapping cadres'!$B$1:$Z$1,0))</f>
        <v>0</v>
      </c>
      <c r="Q630" s="226">
        <f>INDEX('Uganda workforce data - raw'!$A$4:$F$619,MATCH($B630, 'Uganda workforce data - raw'!$B$4:$B$619,0), MATCH("Filled Male",'Uganda workforce data - raw'!$A$4:$F$4,0))*INDEX('Mapping cadres'!$B$1:$Z$616,MATCH($B630, 'Mapping cadres'!$B$1:$B$616,0), MATCH(Q$32,'Mapping cadres'!$B$1:$Z$1,0))</f>
        <v>0</v>
      </c>
      <c r="R630" s="226">
        <f>INDEX('Uganda workforce data - raw'!$A$4:$F$619,MATCH($B630, 'Uganda workforce data - raw'!$B$4:$B$619,0), MATCH("Filled Male",'Uganda workforce data - raw'!$A$4:$F$4,0))*INDEX('Mapping cadres'!$B$1:$Z$616,MATCH($B630, 'Mapping cadres'!$B$1:$B$616,0), MATCH(R$32,'Mapping cadres'!$B$1:$Z$1,0))</f>
        <v>0</v>
      </c>
      <c r="S630" s="226">
        <f>INDEX('Uganda workforce data - raw'!$A$4:$F$619,MATCH($B630, 'Uganda workforce data - raw'!$B$4:$B$619,0), MATCH("Filled Male",'Uganda workforce data - raw'!$A$4:$F$4,0))*INDEX('Mapping cadres'!$B$1:$Z$616,MATCH($B630, 'Mapping cadres'!$B$1:$B$616,0), MATCH(S$32,'Mapping cadres'!$B$1:$Z$1,0))</f>
        <v>0</v>
      </c>
      <c r="T630" s="226">
        <f>INDEX('Uganda workforce data - raw'!$A$4:$F$619,MATCH($B630, 'Uganda workforce data - raw'!$B$4:$B$619,0), MATCH("Filled Male",'Uganda workforce data - raw'!$A$4:$F$4,0))*INDEX('Mapping cadres'!$B$1:$Z$616,MATCH($B630, 'Mapping cadres'!$B$1:$B$616,0), MATCH(T$32,'Mapping cadres'!$B$1:$Z$1,0))</f>
        <v>0</v>
      </c>
      <c r="U630" s="226">
        <f>INDEX('Uganda workforce data - raw'!$A$4:$F$619,MATCH($B630, 'Uganda workforce data - raw'!$B$4:$B$619,0), MATCH("Filled Male",'Uganda workforce data - raw'!$A$4:$F$4,0))*INDEX('Mapping cadres'!$B$1:$Z$616,MATCH($B630, 'Mapping cadres'!$B$1:$B$616,0), MATCH(U$32,'Mapping cadres'!$B$1:$Z$1,0))</f>
        <v>0</v>
      </c>
      <c r="V630" s="226">
        <f>INDEX('Uganda workforce data - raw'!$A$4:$F$619,MATCH($B630, 'Uganda workforce data - raw'!$B$4:$B$619,0), MATCH("Filled Male",'Uganda workforce data - raw'!$A$4:$F$4,0))*INDEX('Mapping cadres'!$B$1:$Z$616,MATCH($B630, 'Mapping cadres'!$B$1:$B$616,0), MATCH(V$32,'Mapping cadres'!$B$1:$Z$1,0))</f>
        <v>0</v>
      </c>
      <c r="W630" s="226">
        <f>INDEX('Uganda workforce data - raw'!$A$4:$F$619,MATCH($B630, 'Uganda workforce data - raw'!$B$4:$B$619,0), MATCH("Filled Male",'Uganda workforce data - raw'!$A$4:$F$4,0))*INDEX('Mapping cadres'!$B$1:$Z$616,MATCH($B630, 'Mapping cadres'!$B$1:$B$616,0), MATCH(W$32,'Mapping cadres'!$B$1:$Z$1,0))</f>
        <v>0</v>
      </c>
      <c r="X630" s="226">
        <f>INDEX('Uganda workforce data - raw'!$A$4:$F$619,MATCH($B630, 'Uganda workforce data - raw'!$B$4:$B$619,0), MATCH("Filled Male",'Uganda workforce data - raw'!$A$4:$F$4,0))*INDEX('Mapping cadres'!$B$1:$Z$616,MATCH($B630, 'Mapping cadres'!$B$1:$B$616,0), MATCH(X$32,'Mapping cadres'!$B$1:$Z$1,0))</f>
        <v>0</v>
      </c>
      <c r="Y630" s="226">
        <f>INDEX('Uganda workforce data - raw'!$A$4:$F$619,MATCH($B630, 'Uganda workforce data - raw'!$B$4:$B$619,0), MATCH("Filled Male",'Uganda workforce data - raw'!$A$4:$F$4,0))*INDEX('Mapping cadres'!$B$1:$Z$616,MATCH($B630, 'Mapping cadres'!$B$1:$B$616,0), MATCH(Y$32,'Mapping cadres'!$B$1:$Z$1,0))</f>
        <v>0</v>
      </c>
      <c r="Z630" s="226">
        <f>INDEX('Uganda workforce data - raw'!$A$4:$F$619,MATCH($B630, 'Uganda workforce data - raw'!$B$4:$B$619,0), MATCH("Filled Male",'Uganda workforce data - raw'!$A$4:$F$4,0))*INDEX('Mapping cadres'!$B$1:$Z$616,MATCH($B630, 'Mapping cadres'!$B$1:$B$616,0), MATCH(Z$32,'Mapping cadres'!$B$1:$Z$1,0))</f>
        <v>0</v>
      </c>
      <c r="AA630" s="226">
        <f>INDEX('Uganda workforce data - raw'!$A$4:$F$619,MATCH($B630, 'Uganda workforce data - raw'!$B$4:$B$619,0), MATCH("Filled Female",'Uganda workforce data - raw'!$A$4:$F$4,0))*INDEX('Mapping cadres'!$B$1:$Z$616,MATCH($B630, 'Mapping cadres'!$B$1:$B$616,0), MATCH(AA$32,'Mapping cadres'!$B$1:$Z$1,0))</f>
        <v>0</v>
      </c>
      <c r="AB630" s="226">
        <f>INDEX('Uganda workforce data - raw'!$A$4:$F$619,MATCH($B630, 'Uganda workforce data - raw'!$B$4:$B$619,0), MATCH("Filled Female",'Uganda workforce data - raw'!$A$4:$F$4,0))*INDEX('Mapping cadres'!$B$1:$Z$616,MATCH($B630, 'Mapping cadres'!$B$1:$B$616,0), MATCH(AB$32,'Mapping cadres'!$B$1:$Z$1,0))</f>
        <v>0</v>
      </c>
      <c r="AC630" s="226">
        <f>INDEX('Uganda workforce data - raw'!$A$4:$F$619,MATCH($B630, 'Uganda workforce data - raw'!$B$4:$B$619,0), MATCH("Filled Female",'Uganda workforce data - raw'!$A$4:$F$4,0))*INDEX('Mapping cadres'!$B$1:$Z$616,MATCH($B630, 'Mapping cadres'!$B$1:$B$616,0), MATCH(AC$32,'Mapping cadres'!$B$1:$Z$1,0))</f>
        <v>0</v>
      </c>
      <c r="AD630" s="226">
        <f>INDEX('Uganda workforce data - raw'!$A$4:$F$619,MATCH($B630, 'Uganda workforce data - raw'!$B$4:$B$619,0), MATCH("Filled Female",'Uganda workforce data - raw'!$A$4:$F$4,0))*INDEX('Mapping cadres'!$B$1:$Z$616,MATCH($B630, 'Mapping cadres'!$B$1:$B$616,0), MATCH(AD$32,'Mapping cadres'!$B$1:$Z$1,0))</f>
        <v>0</v>
      </c>
      <c r="AE630" s="226">
        <f>INDEX('Uganda workforce data - raw'!$A$4:$F$619,MATCH($B630, 'Uganda workforce data - raw'!$B$4:$B$619,0), MATCH("Filled Female",'Uganda workforce data - raw'!$A$4:$F$4,0))*INDEX('Mapping cadres'!$B$1:$Z$616,MATCH($B630, 'Mapping cadres'!$B$1:$B$616,0), MATCH(AE$32,'Mapping cadres'!$B$1:$Z$1,0))</f>
        <v>0</v>
      </c>
      <c r="AF630" s="226">
        <f>INDEX('Uganda workforce data - raw'!$A$4:$F$619,MATCH($B630, 'Uganda workforce data - raw'!$B$4:$B$619,0), MATCH("Filled Female",'Uganda workforce data - raw'!$A$4:$F$4,0))*INDEX('Mapping cadres'!$B$1:$Z$616,MATCH($B630, 'Mapping cadres'!$B$1:$B$616,0), MATCH(AF$32,'Mapping cadres'!$B$1:$Z$1,0))</f>
        <v>0</v>
      </c>
      <c r="AG630" s="226">
        <f>INDEX('Uganda workforce data - raw'!$A$4:$F$619,MATCH($B630, 'Uganda workforce data - raw'!$B$4:$B$619,0), MATCH("Filled Female",'Uganda workforce data - raw'!$A$4:$F$4,0))*INDEX('Mapping cadres'!$B$1:$Z$616,MATCH($B630, 'Mapping cadres'!$B$1:$B$616,0), MATCH(AG$32,'Mapping cadres'!$B$1:$Z$1,0))</f>
        <v>0</v>
      </c>
      <c r="AH630" s="226">
        <f>INDEX('Uganda workforce data - raw'!$A$4:$F$619,MATCH($B630, 'Uganda workforce data - raw'!$B$4:$B$619,0), MATCH("Filled Female",'Uganda workforce data - raw'!$A$4:$F$4,0))*INDEX('Mapping cadres'!$B$1:$Z$616,MATCH($B630, 'Mapping cadres'!$B$1:$B$616,0), MATCH(AH$32,'Mapping cadres'!$B$1:$Z$1,0))</f>
        <v>0</v>
      </c>
      <c r="AI630" s="226">
        <f>INDEX('Uganda workforce data - raw'!$A$4:$F$619,MATCH($B630, 'Uganda workforce data - raw'!$B$4:$B$619,0), MATCH("Filled Female",'Uganda workforce data - raw'!$A$4:$F$4,0))*INDEX('Mapping cadres'!$B$1:$Z$616,MATCH($B630, 'Mapping cadres'!$B$1:$B$616,0), MATCH(AI$32,'Mapping cadres'!$B$1:$Z$1,0))</f>
        <v>0</v>
      </c>
      <c r="AJ630" s="226">
        <f>INDEX('Uganda workforce data - raw'!$A$4:$F$619,MATCH($B630, 'Uganda workforce data - raw'!$B$4:$B$619,0), MATCH("Filled Female",'Uganda workforce data - raw'!$A$4:$F$4,0))*INDEX('Mapping cadres'!$B$1:$Z$616,MATCH($B630, 'Mapping cadres'!$B$1:$B$616,0), MATCH(AJ$32,'Mapping cadres'!$B$1:$Z$1,0))</f>
        <v>0</v>
      </c>
      <c r="AK630" s="226">
        <f>INDEX('Uganda workforce data - raw'!$A$4:$F$619,MATCH($B630, 'Uganda workforce data - raw'!$B$4:$B$619,0), MATCH("Filled Female",'Uganda workforce data - raw'!$A$4:$F$4,0))*INDEX('Mapping cadres'!$B$1:$Z$616,MATCH($B630, 'Mapping cadres'!$B$1:$B$616,0), MATCH(AK$32,'Mapping cadres'!$B$1:$Z$1,0))</f>
        <v>0</v>
      </c>
      <c r="AL630" s="226">
        <f>INDEX('Uganda workforce data - raw'!$A$4:$F$619,MATCH($B630, 'Uganda workforce data - raw'!$B$4:$B$619,0), MATCH("Filled Female",'Uganda workforce data - raw'!$A$4:$F$4,0))*INDEX('Mapping cadres'!$B$1:$Z$616,MATCH($B630, 'Mapping cadres'!$B$1:$B$616,0), MATCH(AL$32,'Mapping cadres'!$B$1:$Z$1,0))</f>
        <v>0</v>
      </c>
      <c r="AM630" s="226">
        <f>INDEX('Uganda workforce data - raw'!$A$4:$F$619,MATCH($B630, 'Uganda workforce data - raw'!$B$4:$B$619,0), MATCH("Filled Female",'Uganda workforce data - raw'!$A$4:$F$4,0))*INDEX('Mapping cadres'!$B$1:$Z$616,MATCH($B630, 'Mapping cadres'!$B$1:$B$616,0), MATCH(AM$32,'Mapping cadres'!$B$1:$Z$1,0))</f>
        <v>0</v>
      </c>
      <c r="AN630" s="226">
        <f>INDEX('Uganda workforce data - raw'!$A$4:$F$619,MATCH($B630, 'Uganda workforce data - raw'!$B$4:$B$619,0), MATCH("Filled Female",'Uganda workforce data - raw'!$A$4:$F$4,0))*INDEX('Mapping cadres'!$B$1:$Z$616,MATCH($B630, 'Mapping cadres'!$B$1:$B$616,0), MATCH(AN$32,'Mapping cadres'!$B$1:$Z$1,0))</f>
        <v>0</v>
      </c>
      <c r="AO630" s="226">
        <f>INDEX('Uganda workforce data - raw'!$A$4:$F$619,MATCH($B630, 'Uganda workforce data - raw'!$B$4:$B$619,0), MATCH("Filled Female",'Uganda workforce data - raw'!$A$4:$F$4,0))*INDEX('Mapping cadres'!$B$1:$Z$616,MATCH($B630, 'Mapping cadres'!$B$1:$B$616,0), MATCH(AO$32,'Mapping cadres'!$B$1:$Z$1,0))</f>
        <v>0</v>
      </c>
      <c r="AP630" s="226">
        <f>INDEX('Uganda workforce data - raw'!$A$4:$F$619,MATCH($B630, 'Uganda workforce data - raw'!$B$4:$B$619,0), MATCH("Filled Female",'Uganda workforce data - raw'!$A$4:$F$4,0))*INDEX('Mapping cadres'!$B$1:$Z$616,MATCH($B630, 'Mapping cadres'!$B$1:$B$616,0), MATCH(AP$32,'Mapping cadres'!$B$1:$Z$1,0))</f>
        <v>0</v>
      </c>
      <c r="AQ630" s="226">
        <f>INDEX('Uganda workforce data - raw'!$A$4:$F$619,MATCH($B630, 'Uganda workforce data - raw'!$B$4:$B$619,0), MATCH("Filled Female",'Uganda workforce data - raw'!$A$4:$F$4,0))*INDEX('Mapping cadres'!$B$1:$Z$616,MATCH($B630, 'Mapping cadres'!$B$1:$B$616,0), MATCH(AQ$32,'Mapping cadres'!$B$1:$Z$1,0))</f>
        <v>0</v>
      </c>
      <c r="AR630" s="226">
        <f>INDEX('Uganda workforce data - raw'!$A$4:$F$619,MATCH($B630, 'Uganda workforce data - raw'!$B$4:$B$619,0), MATCH("Filled Female",'Uganda workforce data - raw'!$A$4:$F$4,0))*INDEX('Mapping cadres'!$B$1:$Z$616,MATCH($B630, 'Mapping cadres'!$B$1:$B$616,0), MATCH(AR$32,'Mapping cadres'!$B$1:$Z$1,0))</f>
        <v>0</v>
      </c>
      <c r="AS630" s="226">
        <f>INDEX('Uganda workforce data - raw'!$A$4:$F$619,MATCH($B630, 'Uganda workforce data - raw'!$B$4:$B$619,0), MATCH("Filled Female",'Uganda workforce data - raw'!$A$4:$F$4,0))*INDEX('Mapping cadres'!$B$1:$Z$616,MATCH($B630, 'Mapping cadres'!$B$1:$B$616,0), MATCH(AS$32,'Mapping cadres'!$B$1:$Z$1,0))</f>
        <v>0</v>
      </c>
      <c r="AT630" s="226">
        <f>INDEX('Uganda workforce data - raw'!$A$4:$F$619,MATCH($B630, 'Uganda workforce data - raw'!$B$4:$B$619,0), MATCH("Filled Female",'Uganda workforce data - raw'!$A$4:$F$4,0))*INDEX('Mapping cadres'!$B$1:$Z$616,MATCH($B630, 'Mapping cadres'!$B$1:$B$616,0), MATCH(AT$32,'Mapping cadres'!$B$1:$Z$1,0))</f>
        <v>0</v>
      </c>
      <c r="AU630" s="226">
        <f>INDEX('Uganda workforce data - raw'!$A$4:$F$619,MATCH($B630, 'Uganda workforce data - raw'!$B$4:$B$619,0), MATCH("Filled Female",'Uganda workforce data - raw'!$A$4:$F$4,0))*INDEX('Mapping cadres'!$B$1:$Z$616,MATCH($B630, 'Mapping cadres'!$B$1:$B$616,0), MATCH(AU$32,'Mapping cadres'!$B$1:$Z$1,0))</f>
        <v>0</v>
      </c>
      <c r="AV630" s="226">
        <f>INDEX('Uganda workforce data - raw'!$A$4:$F$619,MATCH($B630, 'Uganda workforce data - raw'!$B$4:$B$619,0), MATCH("Filled Female",'Uganda workforce data - raw'!$A$4:$F$4,0))*INDEX('Mapping cadres'!$B$1:$Z$616,MATCH($B630, 'Mapping cadres'!$B$1:$B$616,0), MATCH(AV$32,'Mapping cadres'!$B$1:$Z$1,0))</f>
        <v>0</v>
      </c>
      <c r="AW630" s="226">
        <f>INDEX('Uganda workforce data - raw'!$A$4:$F$619,MATCH($B630, 'Uganda workforce data - raw'!$B$4:$B$619,0), MATCH("Filled Female",'Uganda workforce data - raw'!$A$4:$F$4,0))*INDEX('Mapping cadres'!$B$1:$Z$616,MATCH($B630, 'Mapping cadres'!$B$1:$B$616,0), MATCH(AW$32,'Mapping cadres'!$B$1:$Z$1,0))</f>
        <v>0</v>
      </c>
      <c r="AX630" s="226">
        <f>INDEX('Uganda workforce data - raw'!$A$4:$F$619,MATCH($B630, 'Uganda workforce data - raw'!$B$4:$B$619,0), MATCH("Filled Female",'Uganda workforce data - raw'!$A$4:$F$4,0))*INDEX('Mapping cadres'!$B$1:$Z$616,MATCH($B630, 'Mapping cadres'!$B$1:$B$616,0), MATCH(AX$32,'Mapping cadres'!$B$1:$Z$1,0))</f>
        <v>0</v>
      </c>
      <c r="AY630" s="226">
        <f t="shared" si="221"/>
        <v>5</v>
      </c>
      <c r="AZ630" s="226">
        <f t="shared" si="222"/>
        <v>0</v>
      </c>
      <c r="BA630" s="226">
        <f t="shared" si="223"/>
        <v>0</v>
      </c>
      <c r="BB630" s="226">
        <f t="shared" si="224"/>
        <v>0</v>
      </c>
      <c r="BC630" s="226">
        <f t="shared" si="225"/>
        <v>0</v>
      </c>
      <c r="BD630" s="226">
        <f t="shared" si="226"/>
        <v>0</v>
      </c>
      <c r="BE630" s="226">
        <f t="shared" si="227"/>
        <v>0</v>
      </c>
      <c r="BF630" s="226">
        <f t="shared" si="228"/>
        <v>0</v>
      </c>
      <c r="BG630" s="226">
        <f t="shared" si="229"/>
        <v>0</v>
      </c>
      <c r="BH630" s="226">
        <f t="shared" si="230"/>
        <v>0</v>
      </c>
      <c r="BI630" s="226">
        <f t="shared" si="231"/>
        <v>0</v>
      </c>
      <c r="BJ630" s="226">
        <f t="shared" si="232"/>
        <v>0</v>
      </c>
      <c r="BK630" s="226">
        <f t="shared" si="233"/>
        <v>0</v>
      </c>
      <c r="BL630" s="226">
        <f t="shared" si="234"/>
        <v>0</v>
      </c>
      <c r="BM630" s="226">
        <f t="shared" si="235"/>
        <v>0</v>
      </c>
      <c r="BN630" s="226">
        <f t="shared" si="236"/>
        <v>0</v>
      </c>
      <c r="BO630" s="226">
        <f t="shared" si="237"/>
        <v>0</v>
      </c>
      <c r="BP630" s="226">
        <f t="shared" si="238"/>
        <v>0</v>
      </c>
      <c r="BQ630" s="226">
        <f t="shared" si="239"/>
        <v>0</v>
      </c>
      <c r="BR630" s="226">
        <f t="shared" si="240"/>
        <v>0</v>
      </c>
      <c r="BS630" s="226">
        <f t="shared" si="241"/>
        <v>0</v>
      </c>
      <c r="BT630" s="226">
        <f t="shared" si="242"/>
        <v>0</v>
      </c>
      <c r="BU630" s="226">
        <f t="shared" si="243"/>
        <v>0</v>
      </c>
      <c r="BV630" s="226">
        <f t="shared" si="244"/>
        <v>0</v>
      </c>
    </row>
    <row r="631" spans="1:74">
      <c r="A631" s="226">
        <v>599</v>
      </c>
      <c r="B631" s="226" t="s">
        <v>1895</v>
      </c>
      <c r="C631" s="226">
        <f>INDEX('Uganda workforce data - raw'!$A$4:$F$619,MATCH($B631, 'Uganda workforce data - raw'!$B$4:$B$619,0), MATCH("Filled Male",'Uganda workforce data - raw'!$A$4:$F$4,0))*INDEX('Mapping cadres'!$B$1:$Z$616,MATCH($B631, 'Mapping cadres'!$B$1:$B$616,0), MATCH(C$32,'Mapping cadres'!$B$1:$Z$1,0))</f>
        <v>0</v>
      </c>
      <c r="D631" s="226">
        <f>INDEX('Uganda workforce data - raw'!$A$4:$F$619,MATCH($B631, 'Uganda workforce data - raw'!$B$4:$B$619,0), MATCH("Filled Male",'Uganda workforce data - raw'!$A$4:$F$4,0))*INDEX('Mapping cadres'!$B$1:$Z$616,MATCH($B631, 'Mapping cadres'!$B$1:$B$616,0), MATCH(D$32,'Mapping cadres'!$B$1:$Z$1,0))</f>
        <v>0</v>
      </c>
      <c r="E631" s="226">
        <f>INDEX('Uganda workforce data - raw'!$A$4:$F$619,MATCH($B631, 'Uganda workforce data - raw'!$B$4:$B$619,0), MATCH("Filled Male",'Uganda workforce data - raw'!$A$4:$F$4,0))*INDEX('Mapping cadres'!$B$1:$Z$616,MATCH($B631, 'Mapping cadres'!$B$1:$B$616,0), MATCH(E$32,'Mapping cadres'!$B$1:$Z$1,0))</f>
        <v>0</v>
      </c>
      <c r="F631" s="226">
        <f>INDEX('Uganda workforce data - raw'!$A$4:$F$619,MATCH($B631, 'Uganda workforce data - raw'!$B$4:$B$619,0), MATCH("Filled Male",'Uganda workforce data - raw'!$A$4:$F$4,0))*INDEX('Mapping cadres'!$B$1:$Z$616,MATCH($B631, 'Mapping cadres'!$B$1:$B$616,0), MATCH(F$32,'Mapping cadres'!$B$1:$Z$1,0))</f>
        <v>0</v>
      </c>
      <c r="G631" s="226">
        <f>INDEX('Uganda workforce data - raw'!$A$4:$F$619,MATCH($B631, 'Uganda workforce data - raw'!$B$4:$B$619,0), MATCH("Filled Male",'Uganda workforce data - raw'!$A$4:$F$4,0))*INDEX('Mapping cadres'!$B$1:$Z$616,MATCH($B631, 'Mapping cadres'!$B$1:$B$616,0), MATCH(G$32,'Mapping cadres'!$B$1:$Z$1,0))</f>
        <v>0</v>
      </c>
      <c r="H631" s="226">
        <f>INDEX('Uganda workforce data - raw'!$A$4:$F$619,MATCH($B631, 'Uganda workforce data - raw'!$B$4:$B$619,0), MATCH("Filled Male",'Uganda workforce data - raw'!$A$4:$F$4,0))*INDEX('Mapping cadres'!$B$1:$Z$616,MATCH($B631, 'Mapping cadres'!$B$1:$B$616,0), MATCH(H$32,'Mapping cadres'!$B$1:$Z$1,0))</f>
        <v>0</v>
      </c>
      <c r="I631" s="226">
        <f>INDEX('Uganda workforce data - raw'!$A$4:$F$619,MATCH($B631, 'Uganda workforce data - raw'!$B$4:$B$619,0), MATCH("Filled Male",'Uganda workforce data - raw'!$A$4:$F$4,0))*INDEX('Mapping cadres'!$B$1:$Z$616,MATCH($B631, 'Mapping cadres'!$B$1:$B$616,0), MATCH(I$32,'Mapping cadres'!$B$1:$Z$1,0))</f>
        <v>0</v>
      </c>
      <c r="J631" s="226">
        <f>INDEX('Uganda workforce data - raw'!$A$4:$F$619,MATCH($B631, 'Uganda workforce data - raw'!$B$4:$B$619,0), MATCH("Filled Male",'Uganda workforce data - raw'!$A$4:$F$4,0))*INDEX('Mapping cadres'!$B$1:$Z$616,MATCH($B631, 'Mapping cadres'!$B$1:$B$616,0), MATCH(J$32,'Mapping cadres'!$B$1:$Z$1,0))</f>
        <v>0</v>
      </c>
      <c r="K631" s="226">
        <f>INDEX('Uganda workforce data - raw'!$A$4:$F$619,MATCH($B631, 'Uganda workforce data - raw'!$B$4:$B$619,0), MATCH("Filled Male",'Uganda workforce data - raw'!$A$4:$F$4,0))*INDEX('Mapping cadres'!$B$1:$Z$616,MATCH($B631, 'Mapping cadres'!$B$1:$B$616,0), MATCH(K$32,'Mapping cadres'!$B$1:$Z$1,0))</f>
        <v>0</v>
      </c>
      <c r="L631" s="226">
        <f>INDEX('Uganda workforce data - raw'!$A$4:$F$619,MATCH($B631, 'Uganda workforce data - raw'!$B$4:$B$619,0), MATCH("Filled Male",'Uganda workforce data - raw'!$A$4:$F$4,0))*INDEX('Mapping cadres'!$B$1:$Z$616,MATCH($B631, 'Mapping cadres'!$B$1:$B$616,0), MATCH(L$32,'Mapping cadres'!$B$1:$Z$1,0))</f>
        <v>0</v>
      </c>
      <c r="M631" s="226">
        <f>INDEX('Uganda workforce data - raw'!$A$4:$F$619,MATCH($B631, 'Uganda workforce data - raw'!$B$4:$B$619,0), MATCH("Filled Male",'Uganda workforce data - raw'!$A$4:$F$4,0))*INDEX('Mapping cadres'!$B$1:$Z$616,MATCH($B631, 'Mapping cadres'!$B$1:$B$616,0), MATCH(M$32,'Mapping cadres'!$B$1:$Z$1,0))</f>
        <v>0</v>
      </c>
      <c r="N631" s="226">
        <f>INDEX('Uganda workforce data - raw'!$A$4:$F$619,MATCH($B631, 'Uganda workforce data - raw'!$B$4:$B$619,0), MATCH("Filled Male",'Uganda workforce data - raw'!$A$4:$F$4,0))*INDEX('Mapping cadres'!$B$1:$Z$616,MATCH($B631, 'Mapping cadres'!$B$1:$B$616,0), MATCH(N$32,'Mapping cadres'!$B$1:$Z$1,0))</f>
        <v>0</v>
      </c>
      <c r="O631" s="226">
        <f>INDEX('Uganda workforce data - raw'!$A$4:$F$619,MATCH($B631, 'Uganda workforce data - raw'!$B$4:$B$619,0), MATCH("Filled Male",'Uganda workforce data - raw'!$A$4:$F$4,0))*INDEX('Mapping cadres'!$B$1:$Z$616,MATCH($B631, 'Mapping cadres'!$B$1:$B$616,0), MATCH(O$32,'Mapping cadres'!$B$1:$Z$1,0))</f>
        <v>0</v>
      </c>
      <c r="P631" s="226">
        <f>INDEX('Uganda workforce data - raw'!$A$4:$F$619,MATCH($B631, 'Uganda workforce data - raw'!$B$4:$B$619,0), MATCH("Filled Male",'Uganda workforce data - raw'!$A$4:$F$4,0))*INDEX('Mapping cadres'!$B$1:$Z$616,MATCH($B631, 'Mapping cadres'!$B$1:$B$616,0), MATCH(P$32,'Mapping cadres'!$B$1:$Z$1,0))</f>
        <v>0</v>
      </c>
      <c r="Q631" s="226">
        <f>INDEX('Uganda workforce data - raw'!$A$4:$F$619,MATCH($B631, 'Uganda workforce data - raw'!$B$4:$B$619,0), MATCH("Filled Male",'Uganda workforce data - raw'!$A$4:$F$4,0))*INDEX('Mapping cadres'!$B$1:$Z$616,MATCH($B631, 'Mapping cadres'!$B$1:$B$616,0), MATCH(Q$32,'Mapping cadres'!$B$1:$Z$1,0))</f>
        <v>0</v>
      </c>
      <c r="R631" s="226">
        <f>INDEX('Uganda workforce data - raw'!$A$4:$F$619,MATCH($B631, 'Uganda workforce data - raw'!$B$4:$B$619,0), MATCH("Filled Male",'Uganda workforce data - raw'!$A$4:$F$4,0))*INDEX('Mapping cadres'!$B$1:$Z$616,MATCH($B631, 'Mapping cadres'!$B$1:$B$616,0), MATCH(R$32,'Mapping cadres'!$B$1:$Z$1,0))</f>
        <v>0</v>
      </c>
      <c r="S631" s="226">
        <f>INDEX('Uganda workforce data - raw'!$A$4:$F$619,MATCH($B631, 'Uganda workforce data - raw'!$B$4:$B$619,0), MATCH("Filled Male",'Uganda workforce data - raw'!$A$4:$F$4,0))*INDEX('Mapping cadres'!$B$1:$Z$616,MATCH($B631, 'Mapping cadres'!$B$1:$B$616,0), MATCH(S$32,'Mapping cadres'!$B$1:$Z$1,0))</f>
        <v>0</v>
      </c>
      <c r="T631" s="226">
        <f>INDEX('Uganda workforce data - raw'!$A$4:$F$619,MATCH($B631, 'Uganda workforce data - raw'!$B$4:$B$619,0), MATCH("Filled Male",'Uganda workforce data - raw'!$A$4:$F$4,0))*INDEX('Mapping cadres'!$B$1:$Z$616,MATCH($B631, 'Mapping cadres'!$B$1:$B$616,0), MATCH(T$32,'Mapping cadres'!$B$1:$Z$1,0))</f>
        <v>0</v>
      </c>
      <c r="U631" s="226">
        <f>INDEX('Uganda workforce data - raw'!$A$4:$F$619,MATCH($B631, 'Uganda workforce data - raw'!$B$4:$B$619,0), MATCH("Filled Male",'Uganda workforce data - raw'!$A$4:$F$4,0))*INDEX('Mapping cadres'!$B$1:$Z$616,MATCH($B631, 'Mapping cadres'!$B$1:$B$616,0), MATCH(U$32,'Mapping cadres'!$B$1:$Z$1,0))</f>
        <v>0</v>
      </c>
      <c r="V631" s="226">
        <f>INDEX('Uganda workforce data - raw'!$A$4:$F$619,MATCH($B631, 'Uganda workforce data - raw'!$B$4:$B$619,0), MATCH("Filled Male",'Uganda workforce data - raw'!$A$4:$F$4,0))*INDEX('Mapping cadres'!$B$1:$Z$616,MATCH($B631, 'Mapping cadres'!$B$1:$B$616,0), MATCH(V$32,'Mapping cadres'!$B$1:$Z$1,0))</f>
        <v>0</v>
      </c>
      <c r="W631" s="226">
        <f>INDEX('Uganda workforce data - raw'!$A$4:$F$619,MATCH($B631, 'Uganda workforce data - raw'!$B$4:$B$619,0), MATCH("Filled Male",'Uganda workforce data - raw'!$A$4:$F$4,0))*INDEX('Mapping cadres'!$B$1:$Z$616,MATCH($B631, 'Mapping cadres'!$B$1:$B$616,0), MATCH(W$32,'Mapping cadres'!$B$1:$Z$1,0))</f>
        <v>0</v>
      </c>
      <c r="X631" s="226">
        <f>INDEX('Uganda workforce data - raw'!$A$4:$F$619,MATCH($B631, 'Uganda workforce data - raw'!$B$4:$B$619,0), MATCH("Filled Male",'Uganda workforce data - raw'!$A$4:$F$4,0))*INDEX('Mapping cadres'!$B$1:$Z$616,MATCH($B631, 'Mapping cadres'!$B$1:$B$616,0), MATCH(X$32,'Mapping cadres'!$B$1:$Z$1,0))</f>
        <v>1</v>
      </c>
      <c r="Y631" s="226">
        <f>INDEX('Uganda workforce data - raw'!$A$4:$F$619,MATCH($B631, 'Uganda workforce data - raw'!$B$4:$B$619,0), MATCH("Filled Male",'Uganda workforce data - raw'!$A$4:$F$4,0))*INDEX('Mapping cadres'!$B$1:$Z$616,MATCH($B631, 'Mapping cadres'!$B$1:$B$616,0), MATCH(Y$32,'Mapping cadres'!$B$1:$Z$1,0))</f>
        <v>0</v>
      </c>
      <c r="Z631" s="226">
        <f>INDEX('Uganda workforce data - raw'!$A$4:$F$619,MATCH($B631, 'Uganda workforce data - raw'!$B$4:$B$619,0), MATCH("Filled Male",'Uganda workforce data - raw'!$A$4:$F$4,0))*INDEX('Mapping cadres'!$B$1:$Z$616,MATCH($B631, 'Mapping cadres'!$B$1:$B$616,0), MATCH(Z$32,'Mapping cadres'!$B$1:$Z$1,0))</f>
        <v>0</v>
      </c>
      <c r="AA631" s="226">
        <f>INDEX('Uganda workforce data - raw'!$A$4:$F$619,MATCH($B631, 'Uganda workforce data - raw'!$B$4:$B$619,0), MATCH("Filled Female",'Uganda workforce data - raw'!$A$4:$F$4,0))*INDEX('Mapping cadres'!$B$1:$Z$616,MATCH($B631, 'Mapping cadres'!$B$1:$B$616,0), MATCH(AA$32,'Mapping cadres'!$B$1:$Z$1,0))</f>
        <v>0</v>
      </c>
      <c r="AB631" s="226">
        <f>INDEX('Uganda workforce data - raw'!$A$4:$F$619,MATCH($B631, 'Uganda workforce data - raw'!$B$4:$B$619,0), MATCH("Filled Female",'Uganda workforce data - raw'!$A$4:$F$4,0))*INDEX('Mapping cadres'!$B$1:$Z$616,MATCH($B631, 'Mapping cadres'!$B$1:$B$616,0), MATCH(AB$32,'Mapping cadres'!$B$1:$Z$1,0))</f>
        <v>0</v>
      </c>
      <c r="AC631" s="226">
        <f>INDEX('Uganda workforce data - raw'!$A$4:$F$619,MATCH($B631, 'Uganda workforce data - raw'!$B$4:$B$619,0), MATCH("Filled Female",'Uganda workforce data - raw'!$A$4:$F$4,0))*INDEX('Mapping cadres'!$B$1:$Z$616,MATCH($B631, 'Mapping cadres'!$B$1:$B$616,0), MATCH(AC$32,'Mapping cadres'!$B$1:$Z$1,0))</f>
        <v>0</v>
      </c>
      <c r="AD631" s="226">
        <f>INDEX('Uganda workforce data - raw'!$A$4:$F$619,MATCH($B631, 'Uganda workforce data - raw'!$B$4:$B$619,0), MATCH("Filled Female",'Uganda workforce data - raw'!$A$4:$F$4,0))*INDEX('Mapping cadres'!$B$1:$Z$616,MATCH($B631, 'Mapping cadres'!$B$1:$B$616,0), MATCH(AD$32,'Mapping cadres'!$B$1:$Z$1,0))</f>
        <v>0</v>
      </c>
      <c r="AE631" s="226">
        <f>INDEX('Uganda workforce data - raw'!$A$4:$F$619,MATCH($B631, 'Uganda workforce data - raw'!$B$4:$B$619,0), MATCH("Filled Female",'Uganda workforce data - raw'!$A$4:$F$4,0))*INDEX('Mapping cadres'!$B$1:$Z$616,MATCH($B631, 'Mapping cadres'!$B$1:$B$616,0), MATCH(AE$32,'Mapping cadres'!$B$1:$Z$1,0))</f>
        <v>0</v>
      </c>
      <c r="AF631" s="226">
        <f>INDEX('Uganda workforce data - raw'!$A$4:$F$619,MATCH($B631, 'Uganda workforce data - raw'!$B$4:$B$619,0), MATCH("Filled Female",'Uganda workforce data - raw'!$A$4:$F$4,0))*INDEX('Mapping cadres'!$B$1:$Z$616,MATCH($B631, 'Mapping cadres'!$B$1:$B$616,0), MATCH(AF$32,'Mapping cadres'!$B$1:$Z$1,0))</f>
        <v>0</v>
      </c>
      <c r="AG631" s="226">
        <f>INDEX('Uganda workforce data - raw'!$A$4:$F$619,MATCH($B631, 'Uganda workforce data - raw'!$B$4:$B$619,0), MATCH("Filled Female",'Uganda workforce data - raw'!$A$4:$F$4,0))*INDEX('Mapping cadres'!$B$1:$Z$616,MATCH($B631, 'Mapping cadres'!$B$1:$B$616,0), MATCH(AG$32,'Mapping cadres'!$B$1:$Z$1,0))</f>
        <v>0</v>
      </c>
      <c r="AH631" s="226">
        <f>INDEX('Uganda workforce data - raw'!$A$4:$F$619,MATCH($B631, 'Uganda workforce data - raw'!$B$4:$B$619,0), MATCH("Filled Female",'Uganda workforce data - raw'!$A$4:$F$4,0))*INDEX('Mapping cadres'!$B$1:$Z$616,MATCH($B631, 'Mapping cadres'!$B$1:$B$616,0), MATCH(AH$32,'Mapping cadres'!$B$1:$Z$1,0))</f>
        <v>0</v>
      </c>
      <c r="AI631" s="226">
        <f>INDEX('Uganda workforce data - raw'!$A$4:$F$619,MATCH($B631, 'Uganda workforce data - raw'!$B$4:$B$619,0), MATCH("Filled Female",'Uganda workforce data - raw'!$A$4:$F$4,0))*INDEX('Mapping cadres'!$B$1:$Z$616,MATCH($B631, 'Mapping cadres'!$B$1:$B$616,0), MATCH(AI$32,'Mapping cadres'!$B$1:$Z$1,0))</f>
        <v>0</v>
      </c>
      <c r="AJ631" s="226">
        <f>INDEX('Uganda workforce data - raw'!$A$4:$F$619,MATCH($B631, 'Uganda workforce data - raw'!$B$4:$B$619,0), MATCH("Filled Female",'Uganda workforce data - raw'!$A$4:$F$4,0))*INDEX('Mapping cadres'!$B$1:$Z$616,MATCH($B631, 'Mapping cadres'!$B$1:$B$616,0), MATCH(AJ$32,'Mapping cadres'!$B$1:$Z$1,0))</f>
        <v>0</v>
      </c>
      <c r="AK631" s="226">
        <f>INDEX('Uganda workforce data - raw'!$A$4:$F$619,MATCH($B631, 'Uganda workforce data - raw'!$B$4:$B$619,0), MATCH("Filled Female",'Uganda workforce data - raw'!$A$4:$F$4,0))*INDEX('Mapping cadres'!$B$1:$Z$616,MATCH($B631, 'Mapping cadres'!$B$1:$B$616,0), MATCH(AK$32,'Mapping cadres'!$B$1:$Z$1,0))</f>
        <v>0</v>
      </c>
      <c r="AL631" s="226">
        <f>INDEX('Uganda workforce data - raw'!$A$4:$F$619,MATCH($B631, 'Uganda workforce data - raw'!$B$4:$B$619,0), MATCH("Filled Female",'Uganda workforce data - raw'!$A$4:$F$4,0))*INDEX('Mapping cadres'!$B$1:$Z$616,MATCH($B631, 'Mapping cadres'!$B$1:$B$616,0), MATCH(AL$32,'Mapping cadres'!$B$1:$Z$1,0))</f>
        <v>0</v>
      </c>
      <c r="AM631" s="226">
        <f>INDEX('Uganda workforce data - raw'!$A$4:$F$619,MATCH($B631, 'Uganda workforce data - raw'!$B$4:$B$619,0), MATCH("Filled Female",'Uganda workforce data - raw'!$A$4:$F$4,0))*INDEX('Mapping cadres'!$B$1:$Z$616,MATCH($B631, 'Mapping cadres'!$B$1:$B$616,0), MATCH(AM$32,'Mapping cadres'!$B$1:$Z$1,0))</f>
        <v>0</v>
      </c>
      <c r="AN631" s="226">
        <f>INDEX('Uganda workforce data - raw'!$A$4:$F$619,MATCH($B631, 'Uganda workforce data - raw'!$B$4:$B$619,0), MATCH("Filled Female",'Uganda workforce data - raw'!$A$4:$F$4,0))*INDEX('Mapping cadres'!$B$1:$Z$616,MATCH($B631, 'Mapping cadres'!$B$1:$B$616,0), MATCH(AN$32,'Mapping cadres'!$B$1:$Z$1,0))</f>
        <v>0</v>
      </c>
      <c r="AO631" s="226">
        <f>INDEX('Uganda workforce data - raw'!$A$4:$F$619,MATCH($B631, 'Uganda workforce data - raw'!$B$4:$B$619,0), MATCH("Filled Female",'Uganda workforce data - raw'!$A$4:$F$4,0))*INDEX('Mapping cadres'!$B$1:$Z$616,MATCH($B631, 'Mapping cadres'!$B$1:$B$616,0), MATCH(AO$32,'Mapping cadres'!$B$1:$Z$1,0))</f>
        <v>0</v>
      </c>
      <c r="AP631" s="226">
        <f>INDEX('Uganda workforce data - raw'!$A$4:$F$619,MATCH($B631, 'Uganda workforce data - raw'!$B$4:$B$619,0), MATCH("Filled Female",'Uganda workforce data - raw'!$A$4:$F$4,0))*INDEX('Mapping cadres'!$B$1:$Z$616,MATCH($B631, 'Mapping cadres'!$B$1:$B$616,0), MATCH(AP$32,'Mapping cadres'!$B$1:$Z$1,0))</f>
        <v>0</v>
      </c>
      <c r="AQ631" s="226">
        <f>INDEX('Uganda workforce data - raw'!$A$4:$F$619,MATCH($B631, 'Uganda workforce data - raw'!$B$4:$B$619,0), MATCH("Filled Female",'Uganda workforce data - raw'!$A$4:$F$4,0))*INDEX('Mapping cadres'!$B$1:$Z$616,MATCH($B631, 'Mapping cadres'!$B$1:$B$616,0), MATCH(AQ$32,'Mapping cadres'!$B$1:$Z$1,0))</f>
        <v>0</v>
      </c>
      <c r="AR631" s="226">
        <f>INDEX('Uganda workforce data - raw'!$A$4:$F$619,MATCH($B631, 'Uganda workforce data - raw'!$B$4:$B$619,0), MATCH("Filled Female",'Uganda workforce data - raw'!$A$4:$F$4,0))*INDEX('Mapping cadres'!$B$1:$Z$616,MATCH($B631, 'Mapping cadres'!$B$1:$B$616,0), MATCH(AR$32,'Mapping cadres'!$B$1:$Z$1,0))</f>
        <v>0</v>
      </c>
      <c r="AS631" s="226">
        <f>INDEX('Uganda workforce data - raw'!$A$4:$F$619,MATCH($B631, 'Uganda workforce data - raw'!$B$4:$B$619,0), MATCH("Filled Female",'Uganda workforce data - raw'!$A$4:$F$4,0))*INDEX('Mapping cadres'!$B$1:$Z$616,MATCH($B631, 'Mapping cadres'!$B$1:$B$616,0), MATCH(AS$32,'Mapping cadres'!$B$1:$Z$1,0))</f>
        <v>0</v>
      </c>
      <c r="AT631" s="226">
        <f>INDEX('Uganda workforce data - raw'!$A$4:$F$619,MATCH($B631, 'Uganda workforce data - raw'!$B$4:$B$619,0), MATCH("Filled Female",'Uganda workforce data - raw'!$A$4:$F$4,0))*INDEX('Mapping cadres'!$B$1:$Z$616,MATCH($B631, 'Mapping cadres'!$B$1:$B$616,0), MATCH(AT$32,'Mapping cadres'!$B$1:$Z$1,0))</f>
        <v>0</v>
      </c>
      <c r="AU631" s="226">
        <f>INDEX('Uganda workforce data - raw'!$A$4:$F$619,MATCH($B631, 'Uganda workforce data - raw'!$B$4:$B$619,0), MATCH("Filled Female",'Uganda workforce data - raw'!$A$4:$F$4,0))*INDEX('Mapping cadres'!$B$1:$Z$616,MATCH($B631, 'Mapping cadres'!$B$1:$B$616,0), MATCH(AU$32,'Mapping cadres'!$B$1:$Z$1,0))</f>
        <v>0</v>
      </c>
      <c r="AV631" s="226">
        <f>INDEX('Uganda workforce data - raw'!$A$4:$F$619,MATCH($B631, 'Uganda workforce data - raw'!$B$4:$B$619,0), MATCH("Filled Female",'Uganda workforce data - raw'!$A$4:$F$4,0))*INDEX('Mapping cadres'!$B$1:$Z$616,MATCH($B631, 'Mapping cadres'!$B$1:$B$616,0), MATCH(AV$32,'Mapping cadres'!$B$1:$Z$1,0))</f>
        <v>1</v>
      </c>
      <c r="AW631" s="226">
        <f>INDEX('Uganda workforce data - raw'!$A$4:$F$619,MATCH($B631, 'Uganda workforce data - raw'!$B$4:$B$619,0), MATCH("Filled Female",'Uganda workforce data - raw'!$A$4:$F$4,0))*INDEX('Mapping cadres'!$B$1:$Z$616,MATCH($B631, 'Mapping cadres'!$B$1:$B$616,0), MATCH(AW$32,'Mapping cadres'!$B$1:$Z$1,0))</f>
        <v>0</v>
      </c>
      <c r="AX631" s="226">
        <f>INDEX('Uganda workforce data - raw'!$A$4:$F$619,MATCH($B631, 'Uganda workforce data - raw'!$B$4:$B$619,0), MATCH("Filled Female",'Uganda workforce data - raw'!$A$4:$F$4,0))*INDEX('Mapping cadres'!$B$1:$Z$616,MATCH($B631, 'Mapping cadres'!$B$1:$B$616,0), MATCH(AX$32,'Mapping cadres'!$B$1:$Z$1,0))</f>
        <v>0</v>
      </c>
      <c r="AY631" s="226">
        <f t="shared" si="221"/>
        <v>0</v>
      </c>
      <c r="AZ631" s="226">
        <f t="shared" si="222"/>
        <v>0</v>
      </c>
      <c r="BA631" s="226">
        <f t="shared" si="223"/>
        <v>0</v>
      </c>
      <c r="BB631" s="226">
        <f t="shared" si="224"/>
        <v>0</v>
      </c>
      <c r="BC631" s="226">
        <f t="shared" si="225"/>
        <v>0</v>
      </c>
      <c r="BD631" s="226">
        <f t="shared" si="226"/>
        <v>0</v>
      </c>
      <c r="BE631" s="226">
        <f t="shared" si="227"/>
        <v>0</v>
      </c>
      <c r="BF631" s="226">
        <f t="shared" si="228"/>
        <v>0</v>
      </c>
      <c r="BG631" s="226">
        <f t="shared" si="229"/>
        <v>0</v>
      </c>
      <c r="BH631" s="226">
        <f t="shared" si="230"/>
        <v>0</v>
      </c>
      <c r="BI631" s="226">
        <f t="shared" si="231"/>
        <v>0</v>
      </c>
      <c r="BJ631" s="226">
        <f t="shared" si="232"/>
        <v>0</v>
      </c>
      <c r="BK631" s="226">
        <f t="shared" si="233"/>
        <v>0</v>
      </c>
      <c r="BL631" s="226">
        <f t="shared" si="234"/>
        <v>0</v>
      </c>
      <c r="BM631" s="226">
        <f t="shared" si="235"/>
        <v>0</v>
      </c>
      <c r="BN631" s="226">
        <f t="shared" si="236"/>
        <v>0</v>
      </c>
      <c r="BO631" s="226">
        <f t="shared" si="237"/>
        <v>0</v>
      </c>
      <c r="BP631" s="226">
        <f t="shared" si="238"/>
        <v>0</v>
      </c>
      <c r="BQ631" s="226">
        <f t="shared" si="239"/>
        <v>0</v>
      </c>
      <c r="BR631" s="226">
        <f t="shared" si="240"/>
        <v>0</v>
      </c>
      <c r="BS631" s="226">
        <f t="shared" si="241"/>
        <v>0</v>
      </c>
      <c r="BT631" s="226">
        <f t="shared" si="242"/>
        <v>2</v>
      </c>
      <c r="BU631" s="226">
        <f t="shared" si="243"/>
        <v>0</v>
      </c>
      <c r="BV631" s="226">
        <f t="shared" si="244"/>
        <v>0</v>
      </c>
    </row>
    <row r="632" spans="1:74">
      <c r="A632" s="226">
        <v>600</v>
      </c>
      <c r="B632" s="226" t="s">
        <v>1896</v>
      </c>
      <c r="C632" s="226">
        <f>INDEX('Uganda workforce data - raw'!$A$4:$F$619,MATCH($B632, 'Uganda workforce data - raw'!$B$4:$B$619,0), MATCH("Filled Male",'Uganda workforce data - raw'!$A$4:$F$4,0))*INDEX('Mapping cadres'!$B$1:$Z$616,MATCH($B632, 'Mapping cadres'!$B$1:$B$616,0), MATCH(C$32,'Mapping cadres'!$B$1:$Z$1,0))</f>
        <v>3</v>
      </c>
      <c r="D632" s="226">
        <f>INDEX('Uganda workforce data - raw'!$A$4:$F$619,MATCH($B632, 'Uganda workforce data - raw'!$B$4:$B$619,0), MATCH("Filled Male",'Uganda workforce data - raw'!$A$4:$F$4,0))*INDEX('Mapping cadres'!$B$1:$Z$616,MATCH($B632, 'Mapping cadres'!$B$1:$B$616,0), MATCH(D$32,'Mapping cadres'!$B$1:$Z$1,0))</f>
        <v>0</v>
      </c>
      <c r="E632" s="226">
        <f>INDEX('Uganda workforce data - raw'!$A$4:$F$619,MATCH($B632, 'Uganda workforce data - raw'!$B$4:$B$619,0), MATCH("Filled Male",'Uganda workforce data - raw'!$A$4:$F$4,0))*INDEX('Mapping cadres'!$B$1:$Z$616,MATCH($B632, 'Mapping cadres'!$B$1:$B$616,0), MATCH(E$32,'Mapping cadres'!$B$1:$Z$1,0))</f>
        <v>0</v>
      </c>
      <c r="F632" s="226">
        <f>INDEX('Uganda workforce data - raw'!$A$4:$F$619,MATCH($B632, 'Uganda workforce data - raw'!$B$4:$B$619,0), MATCH("Filled Male",'Uganda workforce data - raw'!$A$4:$F$4,0))*INDEX('Mapping cadres'!$B$1:$Z$616,MATCH($B632, 'Mapping cadres'!$B$1:$B$616,0), MATCH(F$32,'Mapping cadres'!$B$1:$Z$1,0))</f>
        <v>0</v>
      </c>
      <c r="G632" s="226">
        <f>INDEX('Uganda workforce data - raw'!$A$4:$F$619,MATCH($B632, 'Uganda workforce data - raw'!$B$4:$B$619,0), MATCH("Filled Male",'Uganda workforce data - raw'!$A$4:$F$4,0))*INDEX('Mapping cadres'!$B$1:$Z$616,MATCH($B632, 'Mapping cadres'!$B$1:$B$616,0), MATCH(G$32,'Mapping cadres'!$B$1:$Z$1,0))</f>
        <v>0</v>
      </c>
      <c r="H632" s="226">
        <f>INDEX('Uganda workforce data - raw'!$A$4:$F$619,MATCH($B632, 'Uganda workforce data - raw'!$B$4:$B$619,0), MATCH("Filled Male",'Uganda workforce data - raw'!$A$4:$F$4,0))*INDEX('Mapping cadres'!$B$1:$Z$616,MATCH($B632, 'Mapping cadres'!$B$1:$B$616,0), MATCH(H$32,'Mapping cadres'!$B$1:$Z$1,0))</f>
        <v>0</v>
      </c>
      <c r="I632" s="226">
        <f>INDEX('Uganda workforce data - raw'!$A$4:$F$619,MATCH($B632, 'Uganda workforce data - raw'!$B$4:$B$619,0), MATCH("Filled Male",'Uganda workforce data - raw'!$A$4:$F$4,0))*INDEX('Mapping cadres'!$B$1:$Z$616,MATCH($B632, 'Mapping cadres'!$B$1:$B$616,0), MATCH(I$32,'Mapping cadres'!$B$1:$Z$1,0))</f>
        <v>0</v>
      </c>
      <c r="J632" s="226">
        <f>INDEX('Uganda workforce data - raw'!$A$4:$F$619,MATCH($B632, 'Uganda workforce data - raw'!$B$4:$B$619,0), MATCH("Filled Male",'Uganda workforce data - raw'!$A$4:$F$4,0))*INDEX('Mapping cadres'!$B$1:$Z$616,MATCH($B632, 'Mapping cadres'!$B$1:$B$616,0), MATCH(J$32,'Mapping cadres'!$B$1:$Z$1,0))</f>
        <v>0</v>
      </c>
      <c r="K632" s="226">
        <f>INDEX('Uganda workforce data - raw'!$A$4:$F$619,MATCH($B632, 'Uganda workforce data - raw'!$B$4:$B$619,0), MATCH("Filled Male",'Uganda workforce data - raw'!$A$4:$F$4,0))*INDEX('Mapping cadres'!$B$1:$Z$616,MATCH($B632, 'Mapping cadres'!$B$1:$B$616,0), MATCH(K$32,'Mapping cadres'!$B$1:$Z$1,0))</f>
        <v>0</v>
      </c>
      <c r="L632" s="226">
        <f>INDEX('Uganda workforce data - raw'!$A$4:$F$619,MATCH($B632, 'Uganda workforce data - raw'!$B$4:$B$619,0), MATCH("Filled Male",'Uganda workforce data - raw'!$A$4:$F$4,0))*INDEX('Mapping cadres'!$B$1:$Z$616,MATCH($B632, 'Mapping cadres'!$B$1:$B$616,0), MATCH(L$32,'Mapping cadres'!$B$1:$Z$1,0))</f>
        <v>0</v>
      </c>
      <c r="M632" s="226">
        <f>INDEX('Uganda workforce data - raw'!$A$4:$F$619,MATCH($B632, 'Uganda workforce data - raw'!$B$4:$B$619,0), MATCH("Filled Male",'Uganda workforce data - raw'!$A$4:$F$4,0))*INDEX('Mapping cadres'!$B$1:$Z$616,MATCH($B632, 'Mapping cadres'!$B$1:$B$616,0), MATCH(M$32,'Mapping cadres'!$B$1:$Z$1,0))</f>
        <v>0</v>
      </c>
      <c r="N632" s="226">
        <f>INDEX('Uganda workforce data - raw'!$A$4:$F$619,MATCH($B632, 'Uganda workforce data - raw'!$B$4:$B$619,0), MATCH("Filled Male",'Uganda workforce data - raw'!$A$4:$F$4,0))*INDEX('Mapping cadres'!$B$1:$Z$616,MATCH($B632, 'Mapping cadres'!$B$1:$B$616,0), MATCH(N$32,'Mapping cadres'!$B$1:$Z$1,0))</f>
        <v>0</v>
      </c>
      <c r="O632" s="226">
        <f>INDEX('Uganda workforce data - raw'!$A$4:$F$619,MATCH($B632, 'Uganda workforce data - raw'!$B$4:$B$619,0), MATCH("Filled Male",'Uganda workforce data - raw'!$A$4:$F$4,0))*INDEX('Mapping cadres'!$B$1:$Z$616,MATCH($B632, 'Mapping cadres'!$B$1:$B$616,0), MATCH(O$32,'Mapping cadres'!$B$1:$Z$1,0))</f>
        <v>0</v>
      </c>
      <c r="P632" s="226">
        <f>INDEX('Uganda workforce data - raw'!$A$4:$F$619,MATCH($B632, 'Uganda workforce data - raw'!$B$4:$B$619,0), MATCH("Filled Male",'Uganda workforce data - raw'!$A$4:$F$4,0))*INDEX('Mapping cadres'!$B$1:$Z$616,MATCH($B632, 'Mapping cadres'!$B$1:$B$616,0), MATCH(P$32,'Mapping cadres'!$B$1:$Z$1,0))</f>
        <v>0</v>
      </c>
      <c r="Q632" s="226">
        <f>INDEX('Uganda workforce data - raw'!$A$4:$F$619,MATCH($B632, 'Uganda workforce data - raw'!$B$4:$B$619,0), MATCH("Filled Male",'Uganda workforce data - raw'!$A$4:$F$4,0))*INDEX('Mapping cadres'!$B$1:$Z$616,MATCH($B632, 'Mapping cadres'!$B$1:$B$616,0), MATCH(Q$32,'Mapping cadres'!$B$1:$Z$1,0))</f>
        <v>0</v>
      </c>
      <c r="R632" s="226">
        <f>INDEX('Uganda workforce data - raw'!$A$4:$F$619,MATCH($B632, 'Uganda workforce data - raw'!$B$4:$B$619,0), MATCH("Filled Male",'Uganda workforce data - raw'!$A$4:$F$4,0))*INDEX('Mapping cadres'!$B$1:$Z$616,MATCH($B632, 'Mapping cadres'!$B$1:$B$616,0), MATCH(R$32,'Mapping cadres'!$B$1:$Z$1,0))</f>
        <v>0</v>
      </c>
      <c r="S632" s="226">
        <f>INDEX('Uganda workforce data - raw'!$A$4:$F$619,MATCH($B632, 'Uganda workforce data - raw'!$B$4:$B$619,0), MATCH("Filled Male",'Uganda workforce data - raw'!$A$4:$F$4,0))*INDEX('Mapping cadres'!$B$1:$Z$616,MATCH($B632, 'Mapping cadres'!$B$1:$B$616,0), MATCH(S$32,'Mapping cadres'!$B$1:$Z$1,0))</f>
        <v>0</v>
      </c>
      <c r="T632" s="226">
        <f>INDEX('Uganda workforce data - raw'!$A$4:$F$619,MATCH($B632, 'Uganda workforce data - raw'!$B$4:$B$619,0), MATCH("Filled Male",'Uganda workforce data - raw'!$A$4:$F$4,0))*INDEX('Mapping cadres'!$B$1:$Z$616,MATCH($B632, 'Mapping cadres'!$B$1:$B$616,0), MATCH(T$32,'Mapping cadres'!$B$1:$Z$1,0))</f>
        <v>0</v>
      </c>
      <c r="U632" s="226">
        <f>INDEX('Uganda workforce data - raw'!$A$4:$F$619,MATCH($B632, 'Uganda workforce data - raw'!$B$4:$B$619,0), MATCH("Filled Male",'Uganda workforce data - raw'!$A$4:$F$4,0))*INDEX('Mapping cadres'!$B$1:$Z$616,MATCH($B632, 'Mapping cadres'!$B$1:$B$616,0), MATCH(U$32,'Mapping cadres'!$B$1:$Z$1,0))</f>
        <v>0</v>
      </c>
      <c r="V632" s="226">
        <f>INDEX('Uganda workforce data - raw'!$A$4:$F$619,MATCH($B632, 'Uganda workforce data - raw'!$B$4:$B$619,0), MATCH("Filled Male",'Uganda workforce data - raw'!$A$4:$F$4,0))*INDEX('Mapping cadres'!$B$1:$Z$616,MATCH($B632, 'Mapping cadres'!$B$1:$B$616,0), MATCH(V$32,'Mapping cadres'!$B$1:$Z$1,0))</f>
        <v>0</v>
      </c>
      <c r="W632" s="226">
        <f>INDEX('Uganda workforce data - raw'!$A$4:$F$619,MATCH($B632, 'Uganda workforce data - raw'!$B$4:$B$619,0), MATCH("Filled Male",'Uganda workforce data - raw'!$A$4:$F$4,0))*INDEX('Mapping cadres'!$B$1:$Z$616,MATCH($B632, 'Mapping cadres'!$B$1:$B$616,0), MATCH(W$32,'Mapping cadres'!$B$1:$Z$1,0))</f>
        <v>0</v>
      </c>
      <c r="X632" s="226">
        <f>INDEX('Uganda workforce data - raw'!$A$4:$F$619,MATCH($B632, 'Uganda workforce data - raw'!$B$4:$B$619,0), MATCH("Filled Male",'Uganda workforce data - raw'!$A$4:$F$4,0))*INDEX('Mapping cadres'!$B$1:$Z$616,MATCH($B632, 'Mapping cadres'!$B$1:$B$616,0), MATCH(X$32,'Mapping cadres'!$B$1:$Z$1,0))</f>
        <v>0</v>
      </c>
      <c r="Y632" s="226">
        <f>INDEX('Uganda workforce data - raw'!$A$4:$F$619,MATCH($B632, 'Uganda workforce data - raw'!$B$4:$B$619,0), MATCH("Filled Male",'Uganda workforce data - raw'!$A$4:$F$4,0))*INDEX('Mapping cadres'!$B$1:$Z$616,MATCH($B632, 'Mapping cadres'!$B$1:$B$616,0), MATCH(Y$32,'Mapping cadres'!$B$1:$Z$1,0))</f>
        <v>0</v>
      </c>
      <c r="Z632" s="226">
        <f>INDEX('Uganda workforce data - raw'!$A$4:$F$619,MATCH($B632, 'Uganda workforce data - raw'!$B$4:$B$619,0), MATCH("Filled Male",'Uganda workforce data - raw'!$A$4:$F$4,0))*INDEX('Mapping cadres'!$B$1:$Z$616,MATCH($B632, 'Mapping cadres'!$B$1:$B$616,0), MATCH(Z$32,'Mapping cadres'!$B$1:$Z$1,0))</f>
        <v>0</v>
      </c>
      <c r="AA632" s="226">
        <f>INDEX('Uganda workforce data - raw'!$A$4:$F$619,MATCH($B632, 'Uganda workforce data - raw'!$B$4:$B$619,0), MATCH("Filled Female",'Uganda workforce data - raw'!$A$4:$F$4,0))*INDEX('Mapping cadres'!$B$1:$Z$616,MATCH($B632, 'Mapping cadres'!$B$1:$B$616,0), MATCH(AA$32,'Mapping cadres'!$B$1:$Z$1,0))</f>
        <v>4</v>
      </c>
      <c r="AB632" s="226">
        <f>INDEX('Uganda workforce data - raw'!$A$4:$F$619,MATCH($B632, 'Uganda workforce data - raw'!$B$4:$B$619,0), MATCH("Filled Female",'Uganda workforce data - raw'!$A$4:$F$4,0))*INDEX('Mapping cadres'!$B$1:$Z$616,MATCH($B632, 'Mapping cadres'!$B$1:$B$616,0), MATCH(AB$32,'Mapping cadres'!$B$1:$Z$1,0))</f>
        <v>0</v>
      </c>
      <c r="AC632" s="226">
        <f>INDEX('Uganda workforce data - raw'!$A$4:$F$619,MATCH($B632, 'Uganda workforce data - raw'!$B$4:$B$619,0), MATCH("Filled Female",'Uganda workforce data - raw'!$A$4:$F$4,0))*INDEX('Mapping cadres'!$B$1:$Z$616,MATCH($B632, 'Mapping cadres'!$B$1:$B$616,0), MATCH(AC$32,'Mapping cadres'!$B$1:$Z$1,0))</f>
        <v>0</v>
      </c>
      <c r="AD632" s="226">
        <f>INDEX('Uganda workforce data - raw'!$A$4:$F$619,MATCH($B632, 'Uganda workforce data - raw'!$B$4:$B$619,0), MATCH("Filled Female",'Uganda workforce data - raw'!$A$4:$F$4,0))*INDEX('Mapping cadres'!$B$1:$Z$616,MATCH($B632, 'Mapping cadres'!$B$1:$B$616,0), MATCH(AD$32,'Mapping cadres'!$B$1:$Z$1,0))</f>
        <v>0</v>
      </c>
      <c r="AE632" s="226">
        <f>INDEX('Uganda workforce data - raw'!$A$4:$F$619,MATCH($B632, 'Uganda workforce data - raw'!$B$4:$B$619,0), MATCH("Filled Female",'Uganda workforce data - raw'!$A$4:$F$4,0))*INDEX('Mapping cadres'!$B$1:$Z$616,MATCH($B632, 'Mapping cadres'!$B$1:$B$616,0), MATCH(AE$32,'Mapping cadres'!$B$1:$Z$1,0))</f>
        <v>0</v>
      </c>
      <c r="AF632" s="226">
        <f>INDEX('Uganda workforce data - raw'!$A$4:$F$619,MATCH($B632, 'Uganda workforce data - raw'!$B$4:$B$619,0), MATCH("Filled Female",'Uganda workforce data - raw'!$A$4:$F$4,0))*INDEX('Mapping cadres'!$B$1:$Z$616,MATCH($B632, 'Mapping cadres'!$B$1:$B$616,0), MATCH(AF$32,'Mapping cadres'!$B$1:$Z$1,0))</f>
        <v>0</v>
      </c>
      <c r="AG632" s="226">
        <f>INDEX('Uganda workforce data - raw'!$A$4:$F$619,MATCH($B632, 'Uganda workforce data - raw'!$B$4:$B$619,0), MATCH("Filled Female",'Uganda workforce data - raw'!$A$4:$F$4,0))*INDEX('Mapping cadres'!$B$1:$Z$616,MATCH($B632, 'Mapping cadres'!$B$1:$B$616,0), MATCH(AG$32,'Mapping cadres'!$B$1:$Z$1,0))</f>
        <v>0</v>
      </c>
      <c r="AH632" s="226">
        <f>INDEX('Uganda workforce data - raw'!$A$4:$F$619,MATCH($B632, 'Uganda workforce data - raw'!$B$4:$B$619,0), MATCH("Filled Female",'Uganda workforce data - raw'!$A$4:$F$4,0))*INDEX('Mapping cadres'!$B$1:$Z$616,MATCH($B632, 'Mapping cadres'!$B$1:$B$616,0), MATCH(AH$32,'Mapping cadres'!$B$1:$Z$1,0))</f>
        <v>0</v>
      </c>
      <c r="AI632" s="226">
        <f>INDEX('Uganda workforce data - raw'!$A$4:$F$619,MATCH($B632, 'Uganda workforce data - raw'!$B$4:$B$619,0), MATCH("Filled Female",'Uganda workforce data - raw'!$A$4:$F$4,0))*INDEX('Mapping cadres'!$B$1:$Z$616,MATCH($B632, 'Mapping cadres'!$B$1:$B$616,0), MATCH(AI$32,'Mapping cadres'!$B$1:$Z$1,0))</f>
        <v>0</v>
      </c>
      <c r="AJ632" s="226">
        <f>INDEX('Uganda workforce data - raw'!$A$4:$F$619,MATCH($B632, 'Uganda workforce data - raw'!$B$4:$B$619,0), MATCH("Filled Female",'Uganda workforce data - raw'!$A$4:$F$4,0))*INDEX('Mapping cadres'!$B$1:$Z$616,MATCH($B632, 'Mapping cadres'!$B$1:$B$616,0), MATCH(AJ$32,'Mapping cadres'!$B$1:$Z$1,0))</f>
        <v>0</v>
      </c>
      <c r="AK632" s="226">
        <f>INDEX('Uganda workforce data - raw'!$A$4:$F$619,MATCH($B632, 'Uganda workforce data - raw'!$B$4:$B$619,0), MATCH("Filled Female",'Uganda workforce data - raw'!$A$4:$F$4,0))*INDEX('Mapping cadres'!$B$1:$Z$616,MATCH($B632, 'Mapping cadres'!$B$1:$B$616,0), MATCH(AK$32,'Mapping cadres'!$B$1:$Z$1,0))</f>
        <v>0</v>
      </c>
      <c r="AL632" s="226">
        <f>INDEX('Uganda workforce data - raw'!$A$4:$F$619,MATCH($B632, 'Uganda workforce data - raw'!$B$4:$B$619,0), MATCH("Filled Female",'Uganda workforce data - raw'!$A$4:$F$4,0))*INDEX('Mapping cadres'!$B$1:$Z$616,MATCH($B632, 'Mapping cadres'!$B$1:$B$616,0), MATCH(AL$32,'Mapping cadres'!$B$1:$Z$1,0))</f>
        <v>0</v>
      </c>
      <c r="AM632" s="226">
        <f>INDEX('Uganda workforce data - raw'!$A$4:$F$619,MATCH($B632, 'Uganda workforce data - raw'!$B$4:$B$619,0), MATCH("Filled Female",'Uganda workforce data - raw'!$A$4:$F$4,0))*INDEX('Mapping cadres'!$B$1:$Z$616,MATCH($B632, 'Mapping cadres'!$B$1:$B$616,0), MATCH(AM$32,'Mapping cadres'!$B$1:$Z$1,0))</f>
        <v>0</v>
      </c>
      <c r="AN632" s="226">
        <f>INDEX('Uganda workforce data - raw'!$A$4:$F$619,MATCH($B632, 'Uganda workforce data - raw'!$B$4:$B$619,0), MATCH("Filled Female",'Uganda workforce data - raw'!$A$4:$F$4,0))*INDEX('Mapping cadres'!$B$1:$Z$616,MATCH($B632, 'Mapping cadres'!$B$1:$B$616,0), MATCH(AN$32,'Mapping cadres'!$B$1:$Z$1,0))</f>
        <v>0</v>
      </c>
      <c r="AO632" s="226">
        <f>INDEX('Uganda workforce data - raw'!$A$4:$F$619,MATCH($B632, 'Uganda workforce data - raw'!$B$4:$B$619,0), MATCH("Filled Female",'Uganda workforce data - raw'!$A$4:$F$4,0))*INDEX('Mapping cadres'!$B$1:$Z$616,MATCH($B632, 'Mapping cadres'!$B$1:$B$616,0), MATCH(AO$32,'Mapping cadres'!$B$1:$Z$1,0))</f>
        <v>0</v>
      </c>
      <c r="AP632" s="226">
        <f>INDEX('Uganda workforce data - raw'!$A$4:$F$619,MATCH($B632, 'Uganda workforce data - raw'!$B$4:$B$619,0), MATCH("Filled Female",'Uganda workforce data - raw'!$A$4:$F$4,0))*INDEX('Mapping cadres'!$B$1:$Z$616,MATCH($B632, 'Mapping cadres'!$B$1:$B$616,0), MATCH(AP$32,'Mapping cadres'!$B$1:$Z$1,0))</f>
        <v>0</v>
      </c>
      <c r="AQ632" s="226">
        <f>INDEX('Uganda workforce data - raw'!$A$4:$F$619,MATCH($B632, 'Uganda workforce data - raw'!$B$4:$B$619,0), MATCH("Filled Female",'Uganda workforce data - raw'!$A$4:$F$4,0))*INDEX('Mapping cadres'!$B$1:$Z$616,MATCH($B632, 'Mapping cadres'!$B$1:$B$616,0), MATCH(AQ$32,'Mapping cadres'!$B$1:$Z$1,0))</f>
        <v>0</v>
      </c>
      <c r="AR632" s="226">
        <f>INDEX('Uganda workforce data - raw'!$A$4:$F$619,MATCH($B632, 'Uganda workforce data - raw'!$B$4:$B$619,0), MATCH("Filled Female",'Uganda workforce data - raw'!$A$4:$F$4,0))*INDEX('Mapping cadres'!$B$1:$Z$616,MATCH($B632, 'Mapping cadres'!$B$1:$B$616,0), MATCH(AR$32,'Mapping cadres'!$B$1:$Z$1,0))</f>
        <v>0</v>
      </c>
      <c r="AS632" s="226">
        <f>INDEX('Uganda workforce data - raw'!$A$4:$F$619,MATCH($B632, 'Uganda workforce data - raw'!$B$4:$B$619,0), MATCH("Filled Female",'Uganda workforce data - raw'!$A$4:$F$4,0))*INDEX('Mapping cadres'!$B$1:$Z$616,MATCH($B632, 'Mapping cadres'!$B$1:$B$616,0), MATCH(AS$32,'Mapping cadres'!$B$1:$Z$1,0))</f>
        <v>0</v>
      </c>
      <c r="AT632" s="226">
        <f>INDEX('Uganda workforce data - raw'!$A$4:$F$619,MATCH($B632, 'Uganda workforce data - raw'!$B$4:$B$619,0), MATCH("Filled Female",'Uganda workforce data - raw'!$A$4:$F$4,0))*INDEX('Mapping cadres'!$B$1:$Z$616,MATCH($B632, 'Mapping cadres'!$B$1:$B$616,0), MATCH(AT$32,'Mapping cadres'!$B$1:$Z$1,0))</f>
        <v>0</v>
      </c>
      <c r="AU632" s="226">
        <f>INDEX('Uganda workforce data - raw'!$A$4:$F$619,MATCH($B632, 'Uganda workforce data - raw'!$B$4:$B$619,0), MATCH("Filled Female",'Uganda workforce data - raw'!$A$4:$F$4,0))*INDEX('Mapping cadres'!$B$1:$Z$616,MATCH($B632, 'Mapping cadres'!$B$1:$B$616,0), MATCH(AU$32,'Mapping cadres'!$B$1:$Z$1,0))</f>
        <v>0</v>
      </c>
      <c r="AV632" s="226">
        <f>INDEX('Uganda workforce data - raw'!$A$4:$F$619,MATCH($B632, 'Uganda workforce data - raw'!$B$4:$B$619,0), MATCH("Filled Female",'Uganda workforce data - raw'!$A$4:$F$4,0))*INDEX('Mapping cadres'!$B$1:$Z$616,MATCH($B632, 'Mapping cadres'!$B$1:$B$616,0), MATCH(AV$32,'Mapping cadres'!$B$1:$Z$1,0))</f>
        <v>0</v>
      </c>
      <c r="AW632" s="226">
        <f>INDEX('Uganda workforce data - raw'!$A$4:$F$619,MATCH($B632, 'Uganda workforce data - raw'!$B$4:$B$619,0), MATCH("Filled Female",'Uganda workforce data - raw'!$A$4:$F$4,0))*INDEX('Mapping cadres'!$B$1:$Z$616,MATCH($B632, 'Mapping cadres'!$B$1:$B$616,0), MATCH(AW$32,'Mapping cadres'!$B$1:$Z$1,0))</f>
        <v>0</v>
      </c>
      <c r="AX632" s="226">
        <f>INDEX('Uganda workforce data - raw'!$A$4:$F$619,MATCH($B632, 'Uganda workforce data - raw'!$B$4:$B$619,0), MATCH("Filled Female",'Uganda workforce data - raw'!$A$4:$F$4,0))*INDEX('Mapping cadres'!$B$1:$Z$616,MATCH($B632, 'Mapping cadres'!$B$1:$B$616,0), MATCH(AX$32,'Mapping cadres'!$B$1:$Z$1,0))</f>
        <v>0</v>
      </c>
      <c r="AY632" s="226">
        <f t="shared" si="221"/>
        <v>7</v>
      </c>
      <c r="AZ632" s="226">
        <f t="shared" si="222"/>
        <v>0</v>
      </c>
      <c r="BA632" s="226">
        <f t="shared" si="223"/>
        <v>0</v>
      </c>
      <c r="BB632" s="226">
        <f t="shared" si="224"/>
        <v>0</v>
      </c>
      <c r="BC632" s="226">
        <f t="shared" si="225"/>
        <v>0</v>
      </c>
      <c r="BD632" s="226">
        <f t="shared" si="226"/>
        <v>0</v>
      </c>
      <c r="BE632" s="226">
        <f t="shared" si="227"/>
        <v>0</v>
      </c>
      <c r="BF632" s="226">
        <f t="shared" si="228"/>
        <v>0</v>
      </c>
      <c r="BG632" s="226">
        <f t="shared" si="229"/>
        <v>0</v>
      </c>
      <c r="BH632" s="226">
        <f t="shared" si="230"/>
        <v>0</v>
      </c>
      <c r="BI632" s="226">
        <f t="shared" si="231"/>
        <v>0</v>
      </c>
      <c r="BJ632" s="226">
        <f t="shared" si="232"/>
        <v>0</v>
      </c>
      <c r="BK632" s="226">
        <f t="shared" si="233"/>
        <v>0</v>
      </c>
      <c r="BL632" s="226">
        <f t="shared" si="234"/>
        <v>0</v>
      </c>
      <c r="BM632" s="226">
        <f t="shared" si="235"/>
        <v>0</v>
      </c>
      <c r="BN632" s="226">
        <f t="shared" si="236"/>
        <v>0</v>
      </c>
      <c r="BO632" s="226">
        <f t="shared" si="237"/>
        <v>0</v>
      </c>
      <c r="BP632" s="226">
        <f t="shared" si="238"/>
        <v>0</v>
      </c>
      <c r="BQ632" s="226">
        <f t="shared" si="239"/>
        <v>0</v>
      </c>
      <c r="BR632" s="226">
        <f t="shared" si="240"/>
        <v>0</v>
      </c>
      <c r="BS632" s="226">
        <f t="shared" si="241"/>
        <v>0</v>
      </c>
      <c r="BT632" s="226">
        <f t="shared" si="242"/>
        <v>0</v>
      </c>
      <c r="BU632" s="226">
        <f t="shared" si="243"/>
        <v>0</v>
      </c>
      <c r="BV632" s="226">
        <f t="shared" si="244"/>
        <v>0</v>
      </c>
    </row>
    <row r="633" spans="1:74">
      <c r="A633" s="226">
        <v>601</v>
      </c>
      <c r="B633" s="226" t="s">
        <v>1897</v>
      </c>
      <c r="C633" s="226">
        <f>INDEX('Uganda workforce data - raw'!$A$4:$F$619,MATCH($B633, 'Uganda workforce data - raw'!$B$4:$B$619,0), MATCH("Filled Male",'Uganda workforce data - raw'!$A$4:$F$4,0))*INDEX('Mapping cadres'!$B$1:$Z$616,MATCH($B633, 'Mapping cadres'!$B$1:$B$616,0), MATCH(C$32,'Mapping cadres'!$B$1:$Z$1,0))</f>
        <v>0</v>
      </c>
      <c r="D633" s="226">
        <f>INDEX('Uganda workforce data - raw'!$A$4:$F$619,MATCH($B633, 'Uganda workforce data - raw'!$B$4:$B$619,0), MATCH("Filled Male",'Uganda workforce data - raw'!$A$4:$F$4,0))*INDEX('Mapping cadres'!$B$1:$Z$616,MATCH($B633, 'Mapping cadres'!$B$1:$B$616,0), MATCH(D$32,'Mapping cadres'!$B$1:$Z$1,0))</f>
        <v>0</v>
      </c>
      <c r="E633" s="226">
        <f>INDEX('Uganda workforce data - raw'!$A$4:$F$619,MATCH($B633, 'Uganda workforce data - raw'!$B$4:$B$619,0), MATCH("Filled Male",'Uganda workforce data - raw'!$A$4:$F$4,0))*INDEX('Mapping cadres'!$B$1:$Z$616,MATCH($B633, 'Mapping cadres'!$B$1:$B$616,0), MATCH(E$32,'Mapping cadres'!$B$1:$Z$1,0))</f>
        <v>19</v>
      </c>
      <c r="F633" s="226">
        <f>INDEX('Uganda workforce data - raw'!$A$4:$F$619,MATCH($B633, 'Uganda workforce data - raw'!$B$4:$B$619,0), MATCH("Filled Male",'Uganda workforce data - raw'!$A$4:$F$4,0))*INDEX('Mapping cadres'!$B$1:$Z$616,MATCH($B633, 'Mapping cadres'!$B$1:$B$616,0), MATCH(F$32,'Mapping cadres'!$B$1:$Z$1,0))</f>
        <v>0</v>
      </c>
      <c r="G633" s="226">
        <f>INDEX('Uganda workforce data - raw'!$A$4:$F$619,MATCH($B633, 'Uganda workforce data - raw'!$B$4:$B$619,0), MATCH("Filled Male",'Uganda workforce data - raw'!$A$4:$F$4,0))*INDEX('Mapping cadres'!$B$1:$Z$616,MATCH($B633, 'Mapping cadres'!$B$1:$B$616,0), MATCH(G$32,'Mapping cadres'!$B$1:$Z$1,0))</f>
        <v>0</v>
      </c>
      <c r="H633" s="226">
        <f>INDEX('Uganda workforce data - raw'!$A$4:$F$619,MATCH($B633, 'Uganda workforce data - raw'!$B$4:$B$619,0), MATCH("Filled Male",'Uganda workforce data - raw'!$A$4:$F$4,0))*INDEX('Mapping cadres'!$B$1:$Z$616,MATCH($B633, 'Mapping cadres'!$B$1:$B$616,0), MATCH(H$32,'Mapping cadres'!$B$1:$Z$1,0))</f>
        <v>0</v>
      </c>
      <c r="I633" s="226">
        <f>INDEX('Uganda workforce data - raw'!$A$4:$F$619,MATCH($B633, 'Uganda workforce data - raw'!$B$4:$B$619,0), MATCH("Filled Male",'Uganda workforce data - raw'!$A$4:$F$4,0))*INDEX('Mapping cadres'!$B$1:$Z$616,MATCH($B633, 'Mapping cadres'!$B$1:$B$616,0), MATCH(I$32,'Mapping cadres'!$B$1:$Z$1,0))</f>
        <v>0</v>
      </c>
      <c r="J633" s="226">
        <f>INDEX('Uganda workforce data - raw'!$A$4:$F$619,MATCH($B633, 'Uganda workforce data - raw'!$B$4:$B$619,0), MATCH("Filled Male",'Uganda workforce data - raw'!$A$4:$F$4,0))*INDEX('Mapping cadres'!$B$1:$Z$616,MATCH($B633, 'Mapping cadres'!$B$1:$B$616,0), MATCH(J$32,'Mapping cadres'!$B$1:$Z$1,0))</f>
        <v>0</v>
      </c>
      <c r="K633" s="226">
        <f>INDEX('Uganda workforce data - raw'!$A$4:$F$619,MATCH($B633, 'Uganda workforce data - raw'!$B$4:$B$619,0), MATCH("Filled Male",'Uganda workforce data - raw'!$A$4:$F$4,0))*INDEX('Mapping cadres'!$B$1:$Z$616,MATCH($B633, 'Mapping cadres'!$B$1:$B$616,0), MATCH(K$32,'Mapping cadres'!$B$1:$Z$1,0))</f>
        <v>0</v>
      </c>
      <c r="L633" s="226">
        <f>INDEX('Uganda workforce data - raw'!$A$4:$F$619,MATCH($B633, 'Uganda workforce data - raw'!$B$4:$B$619,0), MATCH("Filled Male",'Uganda workforce data - raw'!$A$4:$F$4,0))*INDEX('Mapping cadres'!$B$1:$Z$616,MATCH($B633, 'Mapping cadres'!$B$1:$B$616,0), MATCH(L$32,'Mapping cadres'!$B$1:$Z$1,0))</f>
        <v>0</v>
      </c>
      <c r="M633" s="226">
        <f>INDEX('Uganda workforce data - raw'!$A$4:$F$619,MATCH($B633, 'Uganda workforce data - raw'!$B$4:$B$619,0), MATCH("Filled Male",'Uganda workforce data - raw'!$A$4:$F$4,0))*INDEX('Mapping cadres'!$B$1:$Z$616,MATCH($B633, 'Mapping cadres'!$B$1:$B$616,0), MATCH(M$32,'Mapping cadres'!$B$1:$Z$1,0))</f>
        <v>0</v>
      </c>
      <c r="N633" s="226">
        <f>INDEX('Uganda workforce data - raw'!$A$4:$F$619,MATCH($B633, 'Uganda workforce data - raw'!$B$4:$B$619,0), MATCH("Filled Male",'Uganda workforce data - raw'!$A$4:$F$4,0))*INDEX('Mapping cadres'!$B$1:$Z$616,MATCH($B633, 'Mapping cadres'!$B$1:$B$616,0), MATCH(N$32,'Mapping cadres'!$B$1:$Z$1,0))</f>
        <v>0</v>
      </c>
      <c r="O633" s="226">
        <f>INDEX('Uganda workforce data - raw'!$A$4:$F$619,MATCH($B633, 'Uganda workforce data - raw'!$B$4:$B$619,0), MATCH("Filled Male",'Uganda workforce data - raw'!$A$4:$F$4,0))*INDEX('Mapping cadres'!$B$1:$Z$616,MATCH($B633, 'Mapping cadres'!$B$1:$B$616,0), MATCH(O$32,'Mapping cadres'!$B$1:$Z$1,0))</f>
        <v>0</v>
      </c>
      <c r="P633" s="226">
        <f>INDEX('Uganda workforce data - raw'!$A$4:$F$619,MATCH($B633, 'Uganda workforce data - raw'!$B$4:$B$619,0), MATCH("Filled Male",'Uganda workforce data - raw'!$A$4:$F$4,0))*INDEX('Mapping cadres'!$B$1:$Z$616,MATCH($B633, 'Mapping cadres'!$B$1:$B$616,0), MATCH(P$32,'Mapping cadres'!$B$1:$Z$1,0))</f>
        <v>0</v>
      </c>
      <c r="Q633" s="226">
        <f>INDEX('Uganda workforce data - raw'!$A$4:$F$619,MATCH($B633, 'Uganda workforce data - raw'!$B$4:$B$619,0), MATCH("Filled Male",'Uganda workforce data - raw'!$A$4:$F$4,0))*INDEX('Mapping cadres'!$B$1:$Z$616,MATCH($B633, 'Mapping cadres'!$B$1:$B$616,0), MATCH(Q$32,'Mapping cadres'!$B$1:$Z$1,0))</f>
        <v>0</v>
      </c>
      <c r="R633" s="226">
        <f>INDEX('Uganda workforce data - raw'!$A$4:$F$619,MATCH($B633, 'Uganda workforce data - raw'!$B$4:$B$619,0), MATCH("Filled Male",'Uganda workforce data - raw'!$A$4:$F$4,0))*INDEX('Mapping cadres'!$B$1:$Z$616,MATCH($B633, 'Mapping cadres'!$B$1:$B$616,0), MATCH(R$32,'Mapping cadres'!$B$1:$Z$1,0))</f>
        <v>0</v>
      </c>
      <c r="S633" s="226">
        <f>INDEX('Uganda workforce data - raw'!$A$4:$F$619,MATCH($B633, 'Uganda workforce data - raw'!$B$4:$B$619,0), MATCH("Filled Male",'Uganda workforce data - raw'!$A$4:$F$4,0))*INDEX('Mapping cadres'!$B$1:$Z$616,MATCH($B633, 'Mapping cadres'!$B$1:$B$616,0), MATCH(S$32,'Mapping cadres'!$B$1:$Z$1,0))</f>
        <v>0</v>
      </c>
      <c r="T633" s="226">
        <f>INDEX('Uganda workforce data - raw'!$A$4:$F$619,MATCH($B633, 'Uganda workforce data - raw'!$B$4:$B$619,0), MATCH("Filled Male",'Uganda workforce data - raw'!$A$4:$F$4,0))*INDEX('Mapping cadres'!$B$1:$Z$616,MATCH($B633, 'Mapping cadres'!$B$1:$B$616,0), MATCH(T$32,'Mapping cadres'!$B$1:$Z$1,0))</f>
        <v>0</v>
      </c>
      <c r="U633" s="226">
        <f>INDEX('Uganda workforce data - raw'!$A$4:$F$619,MATCH($B633, 'Uganda workforce data - raw'!$B$4:$B$619,0), MATCH("Filled Male",'Uganda workforce data - raw'!$A$4:$F$4,0))*INDEX('Mapping cadres'!$B$1:$Z$616,MATCH($B633, 'Mapping cadres'!$B$1:$B$616,0), MATCH(U$32,'Mapping cadres'!$B$1:$Z$1,0))</f>
        <v>0</v>
      </c>
      <c r="V633" s="226">
        <f>INDEX('Uganda workforce data - raw'!$A$4:$F$619,MATCH($B633, 'Uganda workforce data - raw'!$B$4:$B$619,0), MATCH("Filled Male",'Uganda workforce data - raw'!$A$4:$F$4,0))*INDEX('Mapping cadres'!$B$1:$Z$616,MATCH($B633, 'Mapping cadres'!$B$1:$B$616,0), MATCH(V$32,'Mapping cadres'!$B$1:$Z$1,0))</f>
        <v>0</v>
      </c>
      <c r="W633" s="226">
        <f>INDEX('Uganda workforce data - raw'!$A$4:$F$619,MATCH($B633, 'Uganda workforce data - raw'!$B$4:$B$619,0), MATCH("Filled Male",'Uganda workforce data - raw'!$A$4:$F$4,0))*INDEX('Mapping cadres'!$B$1:$Z$616,MATCH($B633, 'Mapping cadres'!$B$1:$B$616,0), MATCH(W$32,'Mapping cadres'!$B$1:$Z$1,0))</f>
        <v>0</v>
      </c>
      <c r="X633" s="226">
        <f>INDEX('Uganda workforce data - raw'!$A$4:$F$619,MATCH($B633, 'Uganda workforce data - raw'!$B$4:$B$619,0), MATCH("Filled Male",'Uganda workforce data - raw'!$A$4:$F$4,0))*INDEX('Mapping cadres'!$B$1:$Z$616,MATCH($B633, 'Mapping cadres'!$B$1:$B$616,0), MATCH(X$32,'Mapping cadres'!$B$1:$Z$1,0))</f>
        <v>0</v>
      </c>
      <c r="Y633" s="226">
        <f>INDEX('Uganda workforce data - raw'!$A$4:$F$619,MATCH($B633, 'Uganda workforce data - raw'!$B$4:$B$619,0), MATCH("Filled Male",'Uganda workforce data - raw'!$A$4:$F$4,0))*INDEX('Mapping cadres'!$B$1:$Z$616,MATCH($B633, 'Mapping cadres'!$B$1:$B$616,0), MATCH(Y$32,'Mapping cadres'!$B$1:$Z$1,0))</f>
        <v>0</v>
      </c>
      <c r="Z633" s="226">
        <f>INDEX('Uganda workforce data - raw'!$A$4:$F$619,MATCH($B633, 'Uganda workforce data - raw'!$B$4:$B$619,0), MATCH("Filled Male",'Uganda workforce data - raw'!$A$4:$F$4,0))*INDEX('Mapping cadres'!$B$1:$Z$616,MATCH($B633, 'Mapping cadres'!$B$1:$B$616,0), MATCH(Z$32,'Mapping cadres'!$B$1:$Z$1,0))</f>
        <v>0</v>
      </c>
      <c r="AA633" s="226">
        <f>INDEX('Uganda workforce data - raw'!$A$4:$F$619,MATCH($B633, 'Uganda workforce data - raw'!$B$4:$B$619,0), MATCH("Filled Female",'Uganda workforce data - raw'!$A$4:$F$4,0))*INDEX('Mapping cadres'!$B$1:$Z$616,MATCH($B633, 'Mapping cadres'!$B$1:$B$616,0), MATCH(AA$32,'Mapping cadres'!$B$1:$Z$1,0))</f>
        <v>0</v>
      </c>
      <c r="AB633" s="226">
        <f>INDEX('Uganda workforce data - raw'!$A$4:$F$619,MATCH($B633, 'Uganda workforce data - raw'!$B$4:$B$619,0), MATCH("Filled Female",'Uganda workforce data - raw'!$A$4:$F$4,0))*INDEX('Mapping cadres'!$B$1:$Z$616,MATCH($B633, 'Mapping cadres'!$B$1:$B$616,0), MATCH(AB$32,'Mapping cadres'!$B$1:$Z$1,0))</f>
        <v>0</v>
      </c>
      <c r="AC633" s="226">
        <f>INDEX('Uganda workforce data - raw'!$A$4:$F$619,MATCH($B633, 'Uganda workforce data - raw'!$B$4:$B$619,0), MATCH("Filled Female",'Uganda workforce data - raw'!$A$4:$F$4,0))*INDEX('Mapping cadres'!$B$1:$Z$616,MATCH($B633, 'Mapping cadres'!$B$1:$B$616,0), MATCH(AC$32,'Mapping cadres'!$B$1:$Z$1,0))</f>
        <v>0</v>
      </c>
      <c r="AD633" s="226">
        <f>INDEX('Uganda workforce data - raw'!$A$4:$F$619,MATCH($B633, 'Uganda workforce data - raw'!$B$4:$B$619,0), MATCH("Filled Female",'Uganda workforce data - raw'!$A$4:$F$4,0))*INDEX('Mapping cadres'!$B$1:$Z$616,MATCH($B633, 'Mapping cadres'!$B$1:$B$616,0), MATCH(AD$32,'Mapping cadres'!$B$1:$Z$1,0))</f>
        <v>0</v>
      </c>
      <c r="AE633" s="226">
        <f>INDEX('Uganda workforce data - raw'!$A$4:$F$619,MATCH($B633, 'Uganda workforce data - raw'!$B$4:$B$619,0), MATCH("Filled Female",'Uganda workforce data - raw'!$A$4:$F$4,0))*INDEX('Mapping cadres'!$B$1:$Z$616,MATCH($B633, 'Mapping cadres'!$B$1:$B$616,0), MATCH(AE$32,'Mapping cadres'!$B$1:$Z$1,0))</f>
        <v>0</v>
      </c>
      <c r="AF633" s="226">
        <f>INDEX('Uganda workforce data - raw'!$A$4:$F$619,MATCH($B633, 'Uganda workforce data - raw'!$B$4:$B$619,0), MATCH("Filled Female",'Uganda workforce data - raw'!$A$4:$F$4,0))*INDEX('Mapping cadres'!$B$1:$Z$616,MATCH($B633, 'Mapping cadres'!$B$1:$B$616,0), MATCH(AF$32,'Mapping cadres'!$B$1:$Z$1,0))</f>
        <v>0</v>
      </c>
      <c r="AG633" s="226">
        <f>INDEX('Uganda workforce data - raw'!$A$4:$F$619,MATCH($B633, 'Uganda workforce data - raw'!$B$4:$B$619,0), MATCH("Filled Female",'Uganda workforce data - raw'!$A$4:$F$4,0))*INDEX('Mapping cadres'!$B$1:$Z$616,MATCH($B633, 'Mapping cadres'!$B$1:$B$616,0), MATCH(AG$32,'Mapping cadres'!$B$1:$Z$1,0))</f>
        <v>0</v>
      </c>
      <c r="AH633" s="226">
        <f>INDEX('Uganda workforce data - raw'!$A$4:$F$619,MATCH($B633, 'Uganda workforce data - raw'!$B$4:$B$619,0), MATCH("Filled Female",'Uganda workforce data - raw'!$A$4:$F$4,0))*INDEX('Mapping cadres'!$B$1:$Z$616,MATCH($B633, 'Mapping cadres'!$B$1:$B$616,0), MATCH(AH$32,'Mapping cadres'!$B$1:$Z$1,0))</f>
        <v>0</v>
      </c>
      <c r="AI633" s="226">
        <f>INDEX('Uganda workforce data - raw'!$A$4:$F$619,MATCH($B633, 'Uganda workforce data - raw'!$B$4:$B$619,0), MATCH("Filled Female",'Uganda workforce data - raw'!$A$4:$F$4,0))*INDEX('Mapping cadres'!$B$1:$Z$616,MATCH($B633, 'Mapping cadres'!$B$1:$B$616,0), MATCH(AI$32,'Mapping cadres'!$B$1:$Z$1,0))</f>
        <v>0</v>
      </c>
      <c r="AJ633" s="226">
        <f>INDEX('Uganda workforce data - raw'!$A$4:$F$619,MATCH($B633, 'Uganda workforce data - raw'!$B$4:$B$619,0), MATCH("Filled Female",'Uganda workforce data - raw'!$A$4:$F$4,0))*INDEX('Mapping cadres'!$B$1:$Z$616,MATCH($B633, 'Mapping cadres'!$B$1:$B$616,0), MATCH(AJ$32,'Mapping cadres'!$B$1:$Z$1,0))</f>
        <v>0</v>
      </c>
      <c r="AK633" s="226">
        <f>INDEX('Uganda workforce data - raw'!$A$4:$F$619,MATCH($B633, 'Uganda workforce data - raw'!$B$4:$B$619,0), MATCH("Filled Female",'Uganda workforce data - raw'!$A$4:$F$4,0))*INDEX('Mapping cadres'!$B$1:$Z$616,MATCH($B633, 'Mapping cadres'!$B$1:$B$616,0), MATCH(AK$32,'Mapping cadres'!$B$1:$Z$1,0))</f>
        <v>0</v>
      </c>
      <c r="AL633" s="226">
        <f>INDEX('Uganda workforce data - raw'!$A$4:$F$619,MATCH($B633, 'Uganda workforce data - raw'!$B$4:$B$619,0), MATCH("Filled Female",'Uganda workforce data - raw'!$A$4:$F$4,0))*INDEX('Mapping cadres'!$B$1:$Z$616,MATCH($B633, 'Mapping cadres'!$B$1:$B$616,0), MATCH(AL$32,'Mapping cadres'!$B$1:$Z$1,0))</f>
        <v>0</v>
      </c>
      <c r="AM633" s="226">
        <f>INDEX('Uganda workforce data - raw'!$A$4:$F$619,MATCH($B633, 'Uganda workforce data - raw'!$B$4:$B$619,0), MATCH("Filled Female",'Uganda workforce data - raw'!$A$4:$F$4,0))*INDEX('Mapping cadres'!$B$1:$Z$616,MATCH($B633, 'Mapping cadres'!$B$1:$B$616,0), MATCH(AM$32,'Mapping cadres'!$B$1:$Z$1,0))</f>
        <v>0</v>
      </c>
      <c r="AN633" s="226">
        <f>INDEX('Uganda workforce data - raw'!$A$4:$F$619,MATCH($B633, 'Uganda workforce data - raw'!$B$4:$B$619,0), MATCH("Filled Female",'Uganda workforce data - raw'!$A$4:$F$4,0))*INDEX('Mapping cadres'!$B$1:$Z$616,MATCH($B633, 'Mapping cadres'!$B$1:$B$616,0), MATCH(AN$32,'Mapping cadres'!$B$1:$Z$1,0))</f>
        <v>0</v>
      </c>
      <c r="AO633" s="226">
        <f>INDEX('Uganda workforce data - raw'!$A$4:$F$619,MATCH($B633, 'Uganda workforce data - raw'!$B$4:$B$619,0), MATCH("Filled Female",'Uganda workforce data - raw'!$A$4:$F$4,0))*INDEX('Mapping cadres'!$B$1:$Z$616,MATCH($B633, 'Mapping cadres'!$B$1:$B$616,0), MATCH(AO$32,'Mapping cadres'!$B$1:$Z$1,0))</f>
        <v>0</v>
      </c>
      <c r="AP633" s="226">
        <f>INDEX('Uganda workforce data - raw'!$A$4:$F$619,MATCH($B633, 'Uganda workforce data - raw'!$B$4:$B$619,0), MATCH("Filled Female",'Uganda workforce data - raw'!$A$4:$F$4,0))*INDEX('Mapping cadres'!$B$1:$Z$616,MATCH($B633, 'Mapping cadres'!$B$1:$B$616,0), MATCH(AP$32,'Mapping cadres'!$B$1:$Z$1,0))</f>
        <v>0</v>
      </c>
      <c r="AQ633" s="226">
        <f>INDEX('Uganda workforce data - raw'!$A$4:$F$619,MATCH($B633, 'Uganda workforce data - raw'!$B$4:$B$619,0), MATCH("Filled Female",'Uganda workforce data - raw'!$A$4:$F$4,0))*INDEX('Mapping cadres'!$B$1:$Z$616,MATCH($B633, 'Mapping cadres'!$B$1:$B$616,0), MATCH(AQ$32,'Mapping cadres'!$B$1:$Z$1,0))</f>
        <v>0</v>
      </c>
      <c r="AR633" s="226">
        <f>INDEX('Uganda workforce data - raw'!$A$4:$F$619,MATCH($B633, 'Uganda workforce data - raw'!$B$4:$B$619,0), MATCH("Filled Female",'Uganda workforce data - raw'!$A$4:$F$4,0))*INDEX('Mapping cadres'!$B$1:$Z$616,MATCH($B633, 'Mapping cadres'!$B$1:$B$616,0), MATCH(AR$32,'Mapping cadres'!$B$1:$Z$1,0))</f>
        <v>0</v>
      </c>
      <c r="AS633" s="226">
        <f>INDEX('Uganda workforce data - raw'!$A$4:$F$619,MATCH($B633, 'Uganda workforce data - raw'!$B$4:$B$619,0), MATCH("Filled Female",'Uganda workforce data - raw'!$A$4:$F$4,0))*INDEX('Mapping cadres'!$B$1:$Z$616,MATCH($B633, 'Mapping cadres'!$B$1:$B$616,0), MATCH(AS$32,'Mapping cadres'!$B$1:$Z$1,0))</f>
        <v>0</v>
      </c>
      <c r="AT633" s="226">
        <f>INDEX('Uganda workforce data - raw'!$A$4:$F$619,MATCH($B633, 'Uganda workforce data - raw'!$B$4:$B$619,0), MATCH("Filled Female",'Uganda workforce data - raw'!$A$4:$F$4,0))*INDEX('Mapping cadres'!$B$1:$Z$616,MATCH($B633, 'Mapping cadres'!$B$1:$B$616,0), MATCH(AT$32,'Mapping cadres'!$B$1:$Z$1,0))</f>
        <v>0</v>
      </c>
      <c r="AU633" s="226">
        <f>INDEX('Uganda workforce data - raw'!$A$4:$F$619,MATCH($B633, 'Uganda workforce data - raw'!$B$4:$B$619,0), MATCH("Filled Female",'Uganda workforce data - raw'!$A$4:$F$4,0))*INDEX('Mapping cadres'!$B$1:$Z$616,MATCH($B633, 'Mapping cadres'!$B$1:$B$616,0), MATCH(AU$32,'Mapping cadres'!$B$1:$Z$1,0))</f>
        <v>0</v>
      </c>
      <c r="AV633" s="226">
        <f>INDEX('Uganda workforce data - raw'!$A$4:$F$619,MATCH($B633, 'Uganda workforce data - raw'!$B$4:$B$619,0), MATCH("Filled Female",'Uganda workforce data - raw'!$A$4:$F$4,0))*INDEX('Mapping cadres'!$B$1:$Z$616,MATCH($B633, 'Mapping cadres'!$B$1:$B$616,0), MATCH(AV$32,'Mapping cadres'!$B$1:$Z$1,0))</f>
        <v>0</v>
      </c>
      <c r="AW633" s="226">
        <f>INDEX('Uganda workforce data - raw'!$A$4:$F$619,MATCH($B633, 'Uganda workforce data - raw'!$B$4:$B$619,0), MATCH("Filled Female",'Uganda workforce data - raw'!$A$4:$F$4,0))*INDEX('Mapping cadres'!$B$1:$Z$616,MATCH($B633, 'Mapping cadres'!$B$1:$B$616,0), MATCH(AW$32,'Mapping cadres'!$B$1:$Z$1,0))</f>
        <v>0</v>
      </c>
      <c r="AX633" s="226">
        <f>INDEX('Uganda workforce data - raw'!$A$4:$F$619,MATCH($B633, 'Uganda workforce data - raw'!$B$4:$B$619,0), MATCH("Filled Female",'Uganda workforce data - raw'!$A$4:$F$4,0))*INDEX('Mapping cadres'!$B$1:$Z$616,MATCH($B633, 'Mapping cadres'!$B$1:$B$616,0), MATCH(AX$32,'Mapping cadres'!$B$1:$Z$1,0))</f>
        <v>0</v>
      </c>
      <c r="AY633" s="226">
        <f t="shared" si="221"/>
        <v>0</v>
      </c>
      <c r="AZ633" s="226">
        <f t="shared" si="222"/>
        <v>0</v>
      </c>
      <c r="BA633" s="226">
        <f t="shared" si="223"/>
        <v>19</v>
      </c>
      <c r="BB633" s="226">
        <f t="shared" si="224"/>
        <v>0</v>
      </c>
      <c r="BC633" s="226">
        <f t="shared" si="225"/>
        <v>0</v>
      </c>
      <c r="BD633" s="226">
        <f t="shared" si="226"/>
        <v>0</v>
      </c>
      <c r="BE633" s="226">
        <f t="shared" si="227"/>
        <v>0</v>
      </c>
      <c r="BF633" s="226">
        <f t="shared" si="228"/>
        <v>0</v>
      </c>
      <c r="BG633" s="226">
        <f t="shared" si="229"/>
        <v>0</v>
      </c>
      <c r="BH633" s="226">
        <f t="shared" si="230"/>
        <v>0</v>
      </c>
      <c r="BI633" s="226">
        <f t="shared" si="231"/>
        <v>0</v>
      </c>
      <c r="BJ633" s="226">
        <f t="shared" si="232"/>
        <v>0</v>
      </c>
      <c r="BK633" s="226">
        <f t="shared" si="233"/>
        <v>0</v>
      </c>
      <c r="BL633" s="226">
        <f t="shared" si="234"/>
        <v>0</v>
      </c>
      <c r="BM633" s="226">
        <f t="shared" si="235"/>
        <v>0</v>
      </c>
      <c r="BN633" s="226">
        <f t="shared" si="236"/>
        <v>0</v>
      </c>
      <c r="BO633" s="226">
        <f t="shared" si="237"/>
        <v>0</v>
      </c>
      <c r="BP633" s="226">
        <f t="shared" si="238"/>
        <v>0</v>
      </c>
      <c r="BQ633" s="226">
        <f t="shared" si="239"/>
        <v>0</v>
      </c>
      <c r="BR633" s="226">
        <f t="shared" si="240"/>
        <v>0</v>
      </c>
      <c r="BS633" s="226">
        <f t="shared" si="241"/>
        <v>0</v>
      </c>
      <c r="BT633" s="226">
        <f t="shared" si="242"/>
        <v>0</v>
      </c>
      <c r="BU633" s="226">
        <f t="shared" si="243"/>
        <v>0</v>
      </c>
      <c r="BV633" s="226">
        <f t="shared" si="244"/>
        <v>0</v>
      </c>
    </row>
    <row r="634" spans="1:74">
      <c r="A634" s="226">
        <v>602</v>
      </c>
      <c r="B634" s="226" t="s">
        <v>1898</v>
      </c>
      <c r="C634" s="226">
        <f>INDEX('Uganda workforce data - raw'!$A$4:$F$619,MATCH($B634, 'Uganda workforce data - raw'!$B$4:$B$619,0), MATCH("Filled Male",'Uganda workforce data - raw'!$A$4:$F$4,0))*INDEX('Mapping cadres'!$B$1:$Z$616,MATCH($B634, 'Mapping cadres'!$B$1:$B$616,0), MATCH(C$32,'Mapping cadres'!$B$1:$Z$1,0))</f>
        <v>1</v>
      </c>
      <c r="D634" s="226">
        <f>INDEX('Uganda workforce data - raw'!$A$4:$F$619,MATCH($B634, 'Uganda workforce data - raw'!$B$4:$B$619,0), MATCH("Filled Male",'Uganda workforce data - raw'!$A$4:$F$4,0))*INDEX('Mapping cadres'!$B$1:$Z$616,MATCH($B634, 'Mapping cadres'!$B$1:$B$616,0), MATCH(D$32,'Mapping cadres'!$B$1:$Z$1,0))</f>
        <v>0</v>
      </c>
      <c r="E634" s="226">
        <f>INDEX('Uganda workforce data - raw'!$A$4:$F$619,MATCH($B634, 'Uganda workforce data - raw'!$B$4:$B$619,0), MATCH("Filled Male",'Uganda workforce data - raw'!$A$4:$F$4,0))*INDEX('Mapping cadres'!$B$1:$Z$616,MATCH($B634, 'Mapping cadres'!$B$1:$B$616,0), MATCH(E$32,'Mapping cadres'!$B$1:$Z$1,0))</f>
        <v>0</v>
      </c>
      <c r="F634" s="226">
        <f>INDEX('Uganda workforce data - raw'!$A$4:$F$619,MATCH($B634, 'Uganda workforce data - raw'!$B$4:$B$619,0), MATCH("Filled Male",'Uganda workforce data - raw'!$A$4:$F$4,0))*INDEX('Mapping cadres'!$B$1:$Z$616,MATCH($B634, 'Mapping cadres'!$B$1:$B$616,0), MATCH(F$32,'Mapping cadres'!$B$1:$Z$1,0))</f>
        <v>0</v>
      </c>
      <c r="G634" s="226">
        <f>INDEX('Uganda workforce data - raw'!$A$4:$F$619,MATCH($B634, 'Uganda workforce data - raw'!$B$4:$B$619,0), MATCH("Filled Male",'Uganda workforce data - raw'!$A$4:$F$4,0))*INDEX('Mapping cadres'!$B$1:$Z$616,MATCH($B634, 'Mapping cadres'!$B$1:$B$616,0), MATCH(G$32,'Mapping cadres'!$B$1:$Z$1,0))</f>
        <v>0</v>
      </c>
      <c r="H634" s="226">
        <f>INDEX('Uganda workforce data - raw'!$A$4:$F$619,MATCH($B634, 'Uganda workforce data - raw'!$B$4:$B$619,0), MATCH("Filled Male",'Uganda workforce data - raw'!$A$4:$F$4,0))*INDEX('Mapping cadres'!$B$1:$Z$616,MATCH($B634, 'Mapping cadres'!$B$1:$B$616,0), MATCH(H$32,'Mapping cadres'!$B$1:$Z$1,0))</f>
        <v>0</v>
      </c>
      <c r="I634" s="226">
        <f>INDEX('Uganda workforce data - raw'!$A$4:$F$619,MATCH($B634, 'Uganda workforce data - raw'!$B$4:$B$619,0), MATCH("Filled Male",'Uganda workforce data - raw'!$A$4:$F$4,0))*INDEX('Mapping cadres'!$B$1:$Z$616,MATCH($B634, 'Mapping cadres'!$B$1:$B$616,0), MATCH(I$32,'Mapping cadres'!$B$1:$Z$1,0))</f>
        <v>0</v>
      </c>
      <c r="J634" s="226">
        <f>INDEX('Uganda workforce data - raw'!$A$4:$F$619,MATCH($B634, 'Uganda workforce data - raw'!$B$4:$B$619,0), MATCH("Filled Male",'Uganda workforce data - raw'!$A$4:$F$4,0))*INDEX('Mapping cadres'!$B$1:$Z$616,MATCH($B634, 'Mapping cadres'!$B$1:$B$616,0), MATCH(J$32,'Mapping cadres'!$B$1:$Z$1,0))</f>
        <v>0</v>
      </c>
      <c r="K634" s="226">
        <f>INDEX('Uganda workforce data - raw'!$A$4:$F$619,MATCH($B634, 'Uganda workforce data - raw'!$B$4:$B$619,0), MATCH("Filled Male",'Uganda workforce data - raw'!$A$4:$F$4,0))*INDEX('Mapping cadres'!$B$1:$Z$616,MATCH($B634, 'Mapping cadres'!$B$1:$B$616,0), MATCH(K$32,'Mapping cadres'!$B$1:$Z$1,0))</f>
        <v>0</v>
      </c>
      <c r="L634" s="226">
        <f>INDEX('Uganda workforce data - raw'!$A$4:$F$619,MATCH($B634, 'Uganda workforce data - raw'!$B$4:$B$619,0), MATCH("Filled Male",'Uganda workforce data - raw'!$A$4:$F$4,0))*INDEX('Mapping cadres'!$B$1:$Z$616,MATCH($B634, 'Mapping cadres'!$B$1:$B$616,0), MATCH(L$32,'Mapping cadres'!$B$1:$Z$1,0))</f>
        <v>0</v>
      </c>
      <c r="M634" s="226">
        <f>INDEX('Uganda workforce data - raw'!$A$4:$F$619,MATCH($B634, 'Uganda workforce data - raw'!$B$4:$B$619,0), MATCH("Filled Male",'Uganda workforce data - raw'!$A$4:$F$4,0))*INDEX('Mapping cadres'!$B$1:$Z$616,MATCH($B634, 'Mapping cadres'!$B$1:$B$616,0), MATCH(M$32,'Mapping cadres'!$B$1:$Z$1,0))</f>
        <v>0</v>
      </c>
      <c r="N634" s="226">
        <f>INDEX('Uganda workforce data - raw'!$A$4:$F$619,MATCH($B634, 'Uganda workforce data - raw'!$B$4:$B$619,0), MATCH("Filled Male",'Uganda workforce data - raw'!$A$4:$F$4,0))*INDEX('Mapping cadres'!$B$1:$Z$616,MATCH($B634, 'Mapping cadres'!$B$1:$B$616,0), MATCH(N$32,'Mapping cadres'!$B$1:$Z$1,0))</f>
        <v>0</v>
      </c>
      <c r="O634" s="226">
        <f>INDEX('Uganda workforce data - raw'!$A$4:$F$619,MATCH($B634, 'Uganda workforce data - raw'!$B$4:$B$619,0), MATCH("Filled Male",'Uganda workforce data - raw'!$A$4:$F$4,0))*INDEX('Mapping cadres'!$B$1:$Z$616,MATCH($B634, 'Mapping cadres'!$B$1:$B$616,0), MATCH(O$32,'Mapping cadres'!$B$1:$Z$1,0))</f>
        <v>0</v>
      </c>
      <c r="P634" s="226">
        <f>INDEX('Uganda workforce data - raw'!$A$4:$F$619,MATCH($B634, 'Uganda workforce data - raw'!$B$4:$B$619,0), MATCH("Filled Male",'Uganda workforce data - raw'!$A$4:$F$4,0))*INDEX('Mapping cadres'!$B$1:$Z$616,MATCH($B634, 'Mapping cadres'!$B$1:$B$616,0), MATCH(P$32,'Mapping cadres'!$B$1:$Z$1,0))</f>
        <v>0</v>
      </c>
      <c r="Q634" s="226">
        <f>INDEX('Uganda workforce data - raw'!$A$4:$F$619,MATCH($B634, 'Uganda workforce data - raw'!$B$4:$B$619,0), MATCH("Filled Male",'Uganda workforce data - raw'!$A$4:$F$4,0))*INDEX('Mapping cadres'!$B$1:$Z$616,MATCH($B634, 'Mapping cadres'!$B$1:$B$616,0), MATCH(Q$32,'Mapping cadres'!$B$1:$Z$1,0))</f>
        <v>0</v>
      </c>
      <c r="R634" s="226">
        <f>INDEX('Uganda workforce data - raw'!$A$4:$F$619,MATCH($B634, 'Uganda workforce data - raw'!$B$4:$B$619,0), MATCH("Filled Male",'Uganda workforce data - raw'!$A$4:$F$4,0))*INDEX('Mapping cadres'!$B$1:$Z$616,MATCH($B634, 'Mapping cadres'!$B$1:$B$616,0), MATCH(R$32,'Mapping cadres'!$B$1:$Z$1,0))</f>
        <v>0</v>
      </c>
      <c r="S634" s="226">
        <f>INDEX('Uganda workforce data - raw'!$A$4:$F$619,MATCH($B634, 'Uganda workforce data - raw'!$B$4:$B$619,0), MATCH("Filled Male",'Uganda workforce data - raw'!$A$4:$F$4,0))*INDEX('Mapping cadres'!$B$1:$Z$616,MATCH($B634, 'Mapping cadres'!$B$1:$B$616,0), MATCH(S$32,'Mapping cadres'!$B$1:$Z$1,0))</f>
        <v>0</v>
      </c>
      <c r="T634" s="226">
        <f>INDEX('Uganda workforce data - raw'!$A$4:$F$619,MATCH($B634, 'Uganda workforce data - raw'!$B$4:$B$619,0), MATCH("Filled Male",'Uganda workforce data - raw'!$A$4:$F$4,0))*INDEX('Mapping cadres'!$B$1:$Z$616,MATCH($B634, 'Mapping cadres'!$B$1:$B$616,0), MATCH(T$32,'Mapping cadres'!$B$1:$Z$1,0))</f>
        <v>0</v>
      </c>
      <c r="U634" s="226">
        <f>INDEX('Uganda workforce data - raw'!$A$4:$F$619,MATCH($B634, 'Uganda workforce data - raw'!$B$4:$B$619,0), MATCH("Filled Male",'Uganda workforce data - raw'!$A$4:$F$4,0))*INDEX('Mapping cadres'!$B$1:$Z$616,MATCH($B634, 'Mapping cadres'!$B$1:$B$616,0), MATCH(U$32,'Mapping cadres'!$B$1:$Z$1,0))</f>
        <v>0</v>
      </c>
      <c r="V634" s="226">
        <f>INDEX('Uganda workforce data - raw'!$A$4:$F$619,MATCH($B634, 'Uganda workforce data - raw'!$B$4:$B$619,0), MATCH("Filled Male",'Uganda workforce data - raw'!$A$4:$F$4,0))*INDEX('Mapping cadres'!$B$1:$Z$616,MATCH($B634, 'Mapping cadres'!$B$1:$B$616,0), MATCH(V$32,'Mapping cadres'!$B$1:$Z$1,0))</f>
        <v>0</v>
      </c>
      <c r="W634" s="226">
        <f>INDEX('Uganda workforce data - raw'!$A$4:$F$619,MATCH($B634, 'Uganda workforce data - raw'!$B$4:$B$619,0), MATCH("Filled Male",'Uganda workforce data - raw'!$A$4:$F$4,0))*INDEX('Mapping cadres'!$B$1:$Z$616,MATCH($B634, 'Mapping cadres'!$B$1:$B$616,0), MATCH(W$32,'Mapping cadres'!$B$1:$Z$1,0))</f>
        <v>0</v>
      </c>
      <c r="X634" s="226">
        <f>INDEX('Uganda workforce data - raw'!$A$4:$F$619,MATCH($B634, 'Uganda workforce data - raw'!$B$4:$B$619,0), MATCH("Filled Male",'Uganda workforce data - raw'!$A$4:$F$4,0))*INDEX('Mapping cadres'!$B$1:$Z$616,MATCH($B634, 'Mapping cadres'!$B$1:$B$616,0), MATCH(X$32,'Mapping cadres'!$B$1:$Z$1,0))</f>
        <v>0</v>
      </c>
      <c r="Y634" s="226">
        <f>INDEX('Uganda workforce data - raw'!$A$4:$F$619,MATCH($B634, 'Uganda workforce data - raw'!$B$4:$B$619,0), MATCH("Filled Male",'Uganda workforce data - raw'!$A$4:$F$4,0))*INDEX('Mapping cadres'!$B$1:$Z$616,MATCH($B634, 'Mapping cadres'!$B$1:$B$616,0), MATCH(Y$32,'Mapping cadres'!$B$1:$Z$1,0))</f>
        <v>0</v>
      </c>
      <c r="Z634" s="226">
        <f>INDEX('Uganda workforce data - raw'!$A$4:$F$619,MATCH($B634, 'Uganda workforce data - raw'!$B$4:$B$619,0), MATCH("Filled Male",'Uganda workforce data - raw'!$A$4:$F$4,0))*INDEX('Mapping cadres'!$B$1:$Z$616,MATCH($B634, 'Mapping cadres'!$B$1:$B$616,0), MATCH(Z$32,'Mapping cadres'!$B$1:$Z$1,0))</f>
        <v>0</v>
      </c>
      <c r="AA634" s="226">
        <f>INDEX('Uganda workforce data - raw'!$A$4:$F$619,MATCH($B634, 'Uganda workforce data - raw'!$B$4:$B$619,0), MATCH("Filled Female",'Uganda workforce data - raw'!$A$4:$F$4,0))*INDEX('Mapping cadres'!$B$1:$Z$616,MATCH($B634, 'Mapping cadres'!$B$1:$B$616,0), MATCH(AA$32,'Mapping cadres'!$B$1:$Z$1,0))</f>
        <v>0</v>
      </c>
      <c r="AB634" s="226">
        <f>INDEX('Uganda workforce data - raw'!$A$4:$F$619,MATCH($B634, 'Uganda workforce data - raw'!$B$4:$B$619,0), MATCH("Filled Female",'Uganda workforce data - raw'!$A$4:$F$4,0))*INDEX('Mapping cadres'!$B$1:$Z$616,MATCH($B634, 'Mapping cadres'!$B$1:$B$616,0), MATCH(AB$32,'Mapping cadres'!$B$1:$Z$1,0))</f>
        <v>0</v>
      </c>
      <c r="AC634" s="226">
        <f>INDEX('Uganda workforce data - raw'!$A$4:$F$619,MATCH($B634, 'Uganda workforce data - raw'!$B$4:$B$619,0), MATCH("Filled Female",'Uganda workforce data - raw'!$A$4:$F$4,0))*INDEX('Mapping cadres'!$B$1:$Z$616,MATCH($B634, 'Mapping cadres'!$B$1:$B$616,0), MATCH(AC$32,'Mapping cadres'!$B$1:$Z$1,0))</f>
        <v>0</v>
      </c>
      <c r="AD634" s="226">
        <f>INDEX('Uganda workforce data - raw'!$A$4:$F$619,MATCH($B634, 'Uganda workforce data - raw'!$B$4:$B$619,0), MATCH("Filled Female",'Uganda workforce data - raw'!$A$4:$F$4,0))*INDEX('Mapping cadres'!$B$1:$Z$616,MATCH($B634, 'Mapping cadres'!$B$1:$B$616,0), MATCH(AD$32,'Mapping cadres'!$B$1:$Z$1,0))</f>
        <v>0</v>
      </c>
      <c r="AE634" s="226">
        <f>INDEX('Uganda workforce data - raw'!$A$4:$F$619,MATCH($B634, 'Uganda workforce data - raw'!$B$4:$B$619,0), MATCH("Filled Female",'Uganda workforce data - raw'!$A$4:$F$4,0))*INDEX('Mapping cadres'!$B$1:$Z$616,MATCH($B634, 'Mapping cadres'!$B$1:$B$616,0), MATCH(AE$32,'Mapping cadres'!$B$1:$Z$1,0))</f>
        <v>0</v>
      </c>
      <c r="AF634" s="226">
        <f>INDEX('Uganda workforce data - raw'!$A$4:$F$619,MATCH($B634, 'Uganda workforce data - raw'!$B$4:$B$619,0), MATCH("Filled Female",'Uganda workforce data - raw'!$A$4:$F$4,0))*INDEX('Mapping cadres'!$B$1:$Z$616,MATCH($B634, 'Mapping cadres'!$B$1:$B$616,0), MATCH(AF$32,'Mapping cadres'!$B$1:$Z$1,0))</f>
        <v>0</v>
      </c>
      <c r="AG634" s="226">
        <f>INDEX('Uganda workforce data - raw'!$A$4:$F$619,MATCH($B634, 'Uganda workforce data - raw'!$B$4:$B$619,0), MATCH("Filled Female",'Uganda workforce data - raw'!$A$4:$F$4,0))*INDEX('Mapping cadres'!$B$1:$Z$616,MATCH($B634, 'Mapping cadres'!$B$1:$B$616,0), MATCH(AG$32,'Mapping cadres'!$B$1:$Z$1,0))</f>
        <v>0</v>
      </c>
      <c r="AH634" s="226">
        <f>INDEX('Uganda workforce data - raw'!$A$4:$F$619,MATCH($B634, 'Uganda workforce data - raw'!$B$4:$B$619,0), MATCH("Filled Female",'Uganda workforce data - raw'!$A$4:$F$4,0))*INDEX('Mapping cadres'!$B$1:$Z$616,MATCH($B634, 'Mapping cadres'!$B$1:$B$616,0), MATCH(AH$32,'Mapping cadres'!$B$1:$Z$1,0))</f>
        <v>0</v>
      </c>
      <c r="AI634" s="226">
        <f>INDEX('Uganda workforce data - raw'!$A$4:$F$619,MATCH($B634, 'Uganda workforce data - raw'!$B$4:$B$619,0), MATCH("Filled Female",'Uganda workforce data - raw'!$A$4:$F$4,0))*INDEX('Mapping cadres'!$B$1:$Z$616,MATCH($B634, 'Mapping cadres'!$B$1:$B$616,0), MATCH(AI$32,'Mapping cadres'!$B$1:$Z$1,0))</f>
        <v>0</v>
      </c>
      <c r="AJ634" s="226">
        <f>INDEX('Uganda workforce data - raw'!$A$4:$F$619,MATCH($B634, 'Uganda workforce data - raw'!$B$4:$B$619,0), MATCH("Filled Female",'Uganda workforce data - raw'!$A$4:$F$4,0))*INDEX('Mapping cadres'!$B$1:$Z$616,MATCH($B634, 'Mapping cadres'!$B$1:$B$616,0), MATCH(AJ$32,'Mapping cadres'!$B$1:$Z$1,0))</f>
        <v>0</v>
      </c>
      <c r="AK634" s="226">
        <f>INDEX('Uganda workforce data - raw'!$A$4:$F$619,MATCH($B634, 'Uganda workforce data - raw'!$B$4:$B$619,0), MATCH("Filled Female",'Uganda workforce data - raw'!$A$4:$F$4,0))*INDEX('Mapping cadres'!$B$1:$Z$616,MATCH($B634, 'Mapping cadres'!$B$1:$B$616,0), MATCH(AK$32,'Mapping cadres'!$B$1:$Z$1,0))</f>
        <v>0</v>
      </c>
      <c r="AL634" s="226">
        <f>INDEX('Uganda workforce data - raw'!$A$4:$F$619,MATCH($B634, 'Uganda workforce data - raw'!$B$4:$B$619,0), MATCH("Filled Female",'Uganda workforce data - raw'!$A$4:$F$4,0))*INDEX('Mapping cadres'!$B$1:$Z$616,MATCH($B634, 'Mapping cadres'!$B$1:$B$616,0), MATCH(AL$32,'Mapping cadres'!$B$1:$Z$1,0))</f>
        <v>0</v>
      </c>
      <c r="AM634" s="226">
        <f>INDEX('Uganda workforce data - raw'!$A$4:$F$619,MATCH($B634, 'Uganda workforce data - raw'!$B$4:$B$619,0), MATCH("Filled Female",'Uganda workforce data - raw'!$A$4:$F$4,0))*INDEX('Mapping cadres'!$B$1:$Z$616,MATCH($B634, 'Mapping cadres'!$B$1:$B$616,0), MATCH(AM$32,'Mapping cadres'!$B$1:$Z$1,0))</f>
        <v>0</v>
      </c>
      <c r="AN634" s="226">
        <f>INDEX('Uganda workforce data - raw'!$A$4:$F$619,MATCH($B634, 'Uganda workforce data - raw'!$B$4:$B$619,0), MATCH("Filled Female",'Uganda workforce data - raw'!$A$4:$F$4,0))*INDEX('Mapping cadres'!$B$1:$Z$616,MATCH($B634, 'Mapping cadres'!$B$1:$B$616,0), MATCH(AN$32,'Mapping cadres'!$B$1:$Z$1,0))</f>
        <v>0</v>
      </c>
      <c r="AO634" s="226">
        <f>INDEX('Uganda workforce data - raw'!$A$4:$F$619,MATCH($B634, 'Uganda workforce data - raw'!$B$4:$B$619,0), MATCH("Filled Female",'Uganda workforce data - raw'!$A$4:$F$4,0))*INDEX('Mapping cadres'!$B$1:$Z$616,MATCH($B634, 'Mapping cadres'!$B$1:$B$616,0), MATCH(AO$32,'Mapping cadres'!$B$1:$Z$1,0))</f>
        <v>0</v>
      </c>
      <c r="AP634" s="226">
        <f>INDEX('Uganda workforce data - raw'!$A$4:$F$619,MATCH($B634, 'Uganda workforce data - raw'!$B$4:$B$619,0), MATCH("Filled Female",'Uganda workforce data - raw'!$A$4:$F$4,0))*INDEX('Mapping cadres'!$B$1:$Z$616,MATCH($B634, 'Mapping cadres'!$B$1:$B$616,0), MATCH(AP$32,'Mapping cadres'!$B$1:$Z$1,0))</f>
        <v>0</v>
      </c>
      <c r="AQ634" s="226">
        <f>INDEX('Uganda workforce data - raw'!$A$4:$F$619,MATCH($B634, 'Uganda workforce data - raw'!$B$4:$B$619,0), MATCH("Filled Female",'Uganda workforce data - raw'!$A$4:$F$4,0))*INDEX('Mapping cadres'!$B$1:$Z$616,MATCH($B634, 'Mapping cadres'!$B$1:$B$616,0), MATCH(AQ$32,'Mapping cadres'!$B$1:$Z$1,0))</f>
        <v>0</v>
      </c>
      <c r="AR634" s="226">
        <f>INDEX('Uganda workforce data - raw'!$A$4:$F$619,MATCH($B634, 'Uganda workforce data - raw'!$B$4:$B$619,0), MATCH("Filled Female",'Uganda workforce data - raw'!$A$4:$F$4,0))*INDEX('Mapping cadres'!$B$1:$Z$616,MATCH($B634, 'Mapping cadres'!$B$1:$B$616,0), MATCH(AR$32,'Mapping cadres'!$B$1:$Z$1,0))</f>
        <v>0</v>
      </c>
      <c r="AS634" s="226">
        <f>INDEX('Uganda workforce data - raw'!$A$4:$F$619,MATCH($B634, 'Uganda workforce data - raw'!$B$4:$B$619,0), MATCH("Filled Female",'Uganda workforce data - raw'!$A$4:$F$4,0))*INDEX('Mapping cadres'!$B$1:$Z$616,MATCH($B634, 'Mapping cadres'!$B$1:$B$616,0), MATCH(AS$32,'Mapping cadres'!$B$1:$Z$1,0))</f>
        <v>0</v>
      </c>
      <c r="AT634" s="226">
        <f>INDEX('Uganda workforce data - raw'!$A$4:$F$619,MATCH($B634, 'Uganda workforce data - raw'!$B$4:$B$619,0), MATCH("Filled Female",'Uganda workforce data - raw'!$A$4:$F$4,0))*INDEX('Mapping cadres'!$B$1:$Z$616,MATCH($B634, 'Mapping cadres'!$B$1:$B$616,0), MATCH(AT$32,'Mapping cadres'!$B$1:$Z$1,0))</f>
        <v>0</v>
      </c>
      <c r="AU634" s="226">
        <f>INDEX('Uganda workforce data - raw'!$A$4:$F$619,MATCH($B634, 'Uganda workforce data - raw'!$B$4:$B$619,0), MATCH("Filled Female",'Uganda workforce data - raw'!$A$4:$F$4,0))*INDEX('Mapping cadres'!$B$1:$Z$616,MATCH($B634, 'Mapping cadres'!$B$1:$B$616,0), MATCH(AU$32,'Mapping cadres'!$B$1:$Z$1,0))</f>
        <v>0</v>
      </c>
      <c r="AV634" s="226">
        <f>INDEX('Uganda workforce data - raw'!$A$4:$F$619,MATCH($B634, 'Uganda workforce data - raw'!$B$4:$B$619,0), MATCH("Filled Female",'Uganda workforce data - raw'!$A$4:$F$4,0))*INDEX('Mapping cadres'!$B$1:$Z$616,MATCH($B634, 'Mapping cadres'!$B$1:$B$616,0), MATCH(AV$32,'Mapping cadres'!$B$1:$Z$1,0))</f>
        <v>0</v>
      </c>
      <c r="AW634" s="226">
        <f>INDEX('Uganda workforce data - raw'!$A$4:$F$619,MATCH($B634, 'Uganda workforce data - raw'!$B$4:$B$619,0), MATCH("Filled Female",'Uganda workforce data - raw'!$A$4:$F$4,0))*INDEX('Mapping cadres'!$B$1:$Z$616,MATCH($B634, 'Mapping cadres'!$B$1:$B$616,0), MATCH(AW$32,'Mapping cadres'!$B$1:$Z$1,0))</f>
        <v>0</v>
      </c>
      <c r="AX634" s="226">
        <f>INDEX('Uganda workforce data - raw'!$A$4:$F$619,MATCH($B634, 'Uganda workforce data - raw'!$B$4:$B$619,0), MATCH("Filled Female",'Uganda workforce data - raw'!$A$4:$F$4,0))*INDEX('Mapping cadres'!$B$1:$Z$616,MATCH($B634, 'Mapping cadres'!$B$1:$B$616,0), MATCH(AX$32,'Mapping cadres'!$B$1:$Z$1,0))</f>
        <v>0</v>
      </c>
      <c r="AY634" s="226">
        <f t="shared" si="221"/>
        <v>1</v>
      </c>
      <c r="AZ634" s="226">
        <f t="shared" si="222"/>
        <v>0</v>
      </c>
      <c r="BA634" s="226">
        <f t="shared" si="223"/>
        <v>0</v>
      </c>
      <c r="BB634" s="226">
        <f t="shared" si="224"/>
        <v>0</v>
      </c>
      <c r="BC634" s="226">
        <f t="shared" si="225"/>
        <v>0</v>
      </c>
      <c r="BD634" s="226">
        <f t="shared" si="226"/>
        <v>0</v>
      </c>
      <c r="BE634" s="226">
        <f t="shared" si="227"/>
        <v>0</v>
      </c>
      <c r="BF634" s="226">
        <f t="shared" si="228"/>
        <v>0</v>
      </c>
      <c r="BG634" s="226">
        <f t="shared" si="229"/>
        <v>0</v>
      </c>
      <c r="BH634" s="226">
        <f t="shared" si="230"/>
        <v>0</v>
      </c>
      <c r="BI634" s="226">
        <f t="shared" si="231"/>
        <v>0</v>
      </c>
      <c r="BJ634" s="226">
        <f t="shared" si="232"/>
        <v>0</v>
      </c>
      <c r="BK634" s="226">
        <f t="shared" si="233"/>
        <v>0</v>
      </c>
      <c r="BL634" s="226">
        <f t="shared" si="234"/>
        <v>0</v>
      </c>
      <c r="BM634" s="226">
        <f t="shared" si="235"/>
        <v>0</v>
      </c>
      <c r="BN634" s="226">
        <f t="shared" si="236"/>
        <v>0</v>
      </c>
      <c r="BO634" s="226">
        <f t="shared" si="237"/>
        <v>0</v>
      </c>
      <c r="BP634" s="226">
        <f t="shared" si="238"/>
        <v>0</v>
      </c>
      <c r="BQ634" s="226">
        <f t="shared" si="239"/>
        <v>0</v>
      </c>
      <c r="BR634" s="226">
        <f t="shared" si="240"/>
        <v>0</v>
      </c>
      <c r="BS634" s="226">
        <f t="shared" si="241"/>
        <v>0</v>
      </c>
      <c r="BT634" s="226">
        <f t="shared" si="242"/>
        <v>0</v>
      </c>
      <c r="BU634" s="226">
        <f t="shared" si="243"/>
        <v>0</v>
      </c>
      <c r="BV634" s="226">
        <f t="shared" si="244"/>
        <v>0</v>
      </c>
    </row>
    <row r="635" spans="1:74">
      <c r="A635" s="226">
        <v>603</v>
      </c>
      <c r="B635" s="226" t="s">
        <v>1899</v>
      </c>
      <c r="C635" s="226">
        <f>INDEX('Uganda workforce data - raw'!$A$4:$F$619,MATCH($B635, 'Uganda workforce data - raw'!$B$4:$B$619,0), MATCH("Filled Male",'Uganda workforce data - raw'!$A$4:$F$4,0))*INDEX('Mapping cadres'!$B$1:$Z$616,MATCH($B635, 'Mapping cadres'!$B$1:$B$616,0), MATCH(C$32,'Mapping cadres'!$B$1:$Z$1,0))</f>
        <v>6</v>
      </c>
      <c r="D635" s="226">
        <f>INDEX('Uganda workforce data - raw'!$A$4:$F$619,MATCH($B635, 'Uganda workforce data - raw'!$B$4:$B$619,0), MATCH("Filled Male",'Uganda workforce data - raw'!$A$4:$F$4,0))*INDEX('Mapping cadres'!$B$1:$Z$616,MATCH($B635, 'Mapping cadres'!$B$1:$B$616,0), MATCH(D$32,'Mapping cadres'!$B$1:$Z$1,0))</f>
        <v>0</v>
      </c>
      <c r="E635" s="226">
        <f>INDEX('Uganda workforce data - raw'!$A$4:$F$619,MATCH($B635, 'Uganda workforce data - raw'!$B$4:$B$619,0), MATCH("Filled Male",'Uganda workforce data - raw'!$A$4:$F$4,0))*INDEX('Mapping cadres'!$B$1:$Z$616,MATCH($B635, 'Mapping cadres'!$B$1:$B$616,0), MATCH(E$32,'Mapping cadres'!$B$1:$Z$1,0))</f>
        <v>0</v>
      </c>
      <c r="F635" s="226">
        <f>INDEX('Uganda workforce data - raw'!$A$4:$F$619,MATCH($B635, 'Uganda workforce data - raw'!$B$4:$B$619,0), MATCH("Filled Male",'Uganda workforce data - raw'!$A$4:$F$4,0))*INDEX('Mapping cadres'!$B$1:$Z$616,MATCH($B635, 'Mapping cadres'!$B$1:$B$616,0), MATCH(F$32,'Mapping cadres'!$B$1:$Z$1,0))</f>
        <v>0</v>
      </c>
      <c r="G635" s="226">
        <f>INDEX('Uganda workforce data - raw'!$A$4:$F$619,MATCH($B635, 'Uganda workforce data - raw'!$B$4:$B$619,0), MATCH("Filled Male",'Uganda workforce data - raw'!$A$4:$F$4,0))*INDEX('Mapping cadres'!$B$1:$Z$616,MATCH($B635, 'Mapping cadres'!$B$1:$B$616,0), MATCH(G$32,'Mapping cadres'!$B$1:$Z$1,0))</f>
        <v>0</v>
      </c>
      <c r="H635" s="226">
        <f>INDEX('Uganda workforce data - raw'!$A$4:$F$619,MATCH($B635, 'Uganda workforce data - raw'!$B$4:$B$619,0), MATCH("Filled Male",'Uganda workforce data - raw'!$A$4:$F$4,0))*INDEX('Mapping cadres'!$B$1:$Z$616,MATCH($B635, 'Mapping cadres'!$B$1:$B$616,0), MATCH(H$32,'Mapping cadres'!$B$1:$Z$1,0))</f>
        <v>0</v>
      </c>
      <c r="I635" s="226">
        <f>INDEX('Uganda workforce data - raw'!$A$4:$F$619,MATCH($B635, 'Uganda workforce data - raw'!$B$4:$B$619,0), MATCH("Filled Male",'Uganda workforce data - raw'!$A$4:$F$4,0))*INDEX('Mapping cadres'!$B$1:$Z$616,MATCH($B635, 'Mapping cadres'!$B$1:$B$616,0), MATCH(I$32,'Mapping cadres'!$B$1:$Z$1,0))</f>
        <v>0</v>
      </c>
      <c r="J635" s="226">
        <f>INDEX('Uganda workforce data - raw'!$A$4:$F$619,MATCH($B635, 'Uganda workforce data - raw'!$B$4:$B$619,0), MATCH("Filled Male",'Uganda workforce data - raw'!$A$4:$F$4,0))*INDEX('Mapping cadres'!$B$1:$Z$616,MATCH($B635, 'Mapping cadres'!$B$1:$B$616,0), MATCH(J$32,'Mapping cadres'!$B$1:$Z$1,0))</f>
        <v>0</v>
      </c>
      <c r="K635" s="226">
        <f>INDEX('Uganda workforce data - raw'!$A$4:$F$619,MATCH($B635, 'Uganda workforce data - raw'!$B$4:$B$619,0), MATCH("Filled Male",'Uganda workforce data - raw'!$A$4:$F$4,0))*INDEX('Mapping cadres'!$B$1:$Z$616,MATCH($B635, 'Mapping cadres'!$B$1:$B$616,0), MATCH(K$32,'Mapping cadres'!$B$1:$Z$1,0))</f>
        <v>0</v>
      </c>
      <c r="L635" s="226">
        <f>INDEX('Uganda workforce data - raw'!$A$4:$F$619,MATCH($B635, 'Uganda workforce data - raw'!$B$4:$B$619,0), MATCH("Filled Male",'Uganda workforce data - raw'!$A$4:$F$4,0))*INDEX('Mapping cadres'!$B$1:$Z$616,MATCH($B635, 'Mapping cadres'!$B$1:$B$616,0), MATCH(L$32,'Mapping cadres'!$B$1:$Z$1,0))</f>
        <v>0</v>
      </c>
      <c r="M635" s="226">
        <f>INDEX('Uganda workforce data - raw'!$A$4:$F$619,MATCH($B635, 'Uganda workforce data - raw'!$B$4:$B$619,0), MATCH("Filled Male",'Uganda workforce data - raw'!$A$4:$F$4,0))*INDEX('Mapping cadres'!$B$1:$Z$616,MATCH($B635, 'Mapping cadres'!$B$1:$B$616,0), MATCH(M$32,'Mapping cadres'!$B$1:$Z$1,0))</f>
        <v>0</v>
      </c>
      <c r="N635" s="226">
        <f>INDEX('Uganda workforce data - raw'!$A$4:$F$619,MATCH($B635, 'Uganda workforce data - raw'!$B$4:$B$619,0), MATCH("Filled Male",'Uganda workforce data - raw'!$A$4:$F$4,0))*INDEX('Mapping cadres'!$B$1:$Z$616,MATCH($B635, 'Mapping cadres'!$B$1:$B$616,0), MATCH(N$32,'Mapping cadres'!$B$1:$Z$1,0))</f>
        <v>0</v>
      </c>
      <c r="O635" s="226">
        <f>INDEX('Uganda workforce data - raw'!$A$4:$F$619,MATCH($B635, 'Uganda workforce data - raw'!$B$4:$B$619,0), MATCH("Filled Male",'Uganda workforce data - raw'!$A$4:$F$4,0))*INDEX('Mapping cadres'!$B$1:$Z$616,MATCH($B635, 'Mapping cadres'!$B$1:$B$616,0), MATCH(O$32,'Mapping cadres'!$B$1:$Z$1,0))</f>
        <v>0</v>
      </c>
      <c r="P635" s="226">
        <f>INDEX('Uganda workforce data - raw'!$A$4:$F$619,MATCH($B635, 'Uganda workforce data - raw'!$B$4:$B$619,0), MATCH("Filled Male",'Uganda workforce data - raw'!$A$4:$F$4,0))*INDEX('Mapping cadres'!$B$1:$Z$616,MATCH($B635, 'Mapping cadres'!$B$1:$B$616,0), MATCH(P$32,'Mapping cadres'!$B$1:$Z$1,0))</f>
        <v>0</v>
      </c>
      <c r="Q635" s="226">
        <f>INDEX('Uganda workforce data - raw'!$A$4:$F$619,MATCH($B635, 'Uganda workforce data - raw'!$B$4:$B$619,0), MATCH("Filled Male",'Uganda workforce data - raw'!$A$4:$F$4,0))*INDEX('Mapping cadres'!$B$1:$Z$616,MATCH($B635, 'Mapping cadres'!$B$1:$B$616,0), MATCH(Q$32,'Mapping cadres'!$B$1:$Z$1,0))</f>
        <v>0</v>
      </c>
      <c r="R635" s="226">
        <f>INDEX('Uganda workforce data - raw'!$A$4:$F$619,MATCH($B635, 'Uganda workforce data - raw'!$B$4:$B$619,0), MATCH("Filled Male",'Uganda workforce data - raw'!$A$4:$F$4,0))*INDEX('Mapping cadres'!$B$1:$Z$616,MATCH($B635, 'Mapping cadres'!$B$1:$B$616,0), MATCH(R$32,'Mapping cadres'!$B$1:$Z$1,0))</f>
        <v>0</v>
      </c>
      <c r="S635" s="226">
        <f>INDEX('Uganda workforce data - raw'!$A$4:$F$619,MATCH($B635, 'Uganda workforce data - raw'!$B$4:$B$619,0), MATCH("Filled Male",'Uganda workforce data - raw'!$A$4:$F$4,0))*INDEX('Mapping cadres'!$B$1:$Z$616,MATCH($B635, 'Mapping cadres'!$B$1:$B$616,0), MATCH(S$32,'Mapping cadres'!$B$1:$Z$1,0))</f>
        <v>0</v>
      </c>
      <c r="T635" s="226">
        <f>INDEX('Uganda workforce data - raw'!$A$4:$F$619,MATCH($B635, 'Uganda workforce data - raw'!$B$4:$B$619,0), MATCH("Filled Male",'Uganda workforce data - raw'!$A$4:$F$4,0))*INDEX('Mapping cadres'!$B$1:$Z$616,MATCH($B635, 'Mapping cadres'!$B$1:$B$616,0), MATCH(T$32,'Mapping cadres'!$B$1:$Z$1,0))</f>
        <v>0</v>
      </c>
      <c r="U635" s="226">
        <f>INDEX('Uganda workforce data - raw'!$A$4:$F$619,MATCH($B635, 'Uganda workforce data - raw'!$B$4:$B$619,0), MATCH("Filled Male",'Uganda workforce data - raw'!$A$4:$F$4,0))*INDEX('Mapping cadres'!$B$1:$Z$616,MATCH($B635, 'Mapping cadres'!$B$1:$B$616,0), MATCH(U$32,'Mapping cadres'!$B$1:$Z$1,0))</f>
        <v>0</v>
      </c>
      <c r="V635" s="226">
        <f>INDEX('Uganda workforce data - raw'!$A$4:$F$619,MATCH($B635, 'Uganda workforce data - raw'!$B$4:$B$619,0), MATCH("Filled Male",'Uganda workforce data - raw'!$A$4:$F$4,0))*INDEX('Mapping cadres'!$B$1:$Z$616,MATCH($B635, 'Mapping cadres'!$B$1:$B$616,0), MATCH(V$32,'Mapping cadres'!$B$1:$Z$1,0))</f>
        <v>0</v>
      </c>
      <c r="W635" s="226">
        <f>INDEX('Uganda workforce data - raw'!$A$4:$F$619,MATCH($B635, 'Uganda workforce data - raw'!$B$4:$B$619,0), MATCH("Filled Male",'Uganda workforce data - raw'!$A$4:$F$4,0))*INDEX('Mapping cadres'!$B$1:$Z$616,MATCH($B635, 'Mapping cadres'!$B$1:$B$616,0), MATCH(W$32,'Mapping cadres'!$B$1:$Z$1,0))</f>
        <v>0</v>
      </c>
      <c r="X635" s="226">
        <f>INDEX('Uganda workforce data - raw'!$A$4:$F$619,MATCH($B635, 'Uganda workforce data - raw'!$B$4:$B$619,0), MATCH("Filled Male",'Uganda workforce data - raw'!$A$4:$F$4,0))*INDEX('Mapping cadres'!$B$1:$Z$616,MATCH($B635, 'Mapping cadres'!$B$1:$B$616,0), MATCH(X$32,'Mapping cadres'!$B$1:$Z$1,0))</f>
        <v>0</v>
      </c>
      <c r="Y635" s="226">
        <f>INDEX('Uganda workforce data - raw'!$A$4:$F$619,MATCH($B635, 'Uganda workforce data - raw'!$B$4:$B$619,0), MATCH("Filled Male",'Uganda workforce data - raw'!$A$4:$F$4,0))*INDEX('Mapping cadres'!$B$1:$Z$616,MATCH($B635, 'Mapping cadres'!$B$1:$B$616,0), MATCH(Y$32,'Mapping cadres'!$B$1:$Z$1,0))</f>
        <v>0</v>
      </c>
      <c r="Z635" s="226">
        <f>INDEX('Uganda workforce data - raw'!$A$4:$F$619,MATCH($B635, 'Uganda workforce data - raw'!$B$4:$B$619,0), MATCH("Filled Male",'Uganda workforce data - raw'!$A$4:$F$4,0))*INDEX('Mapping cadres'!$B$1:$Z$616,MATCH($B635, 'Mapping cadres'!$B$1:$B$616,0), MATCH(Z$32,'Mapping cadres'!$B$1:$Z$1,0))</f>
        <v>0</v>
      </c>
      <c r="AA635" s="226">
        <f>INDEX('Uganda workforce data - raw'!$A$4:$F$619,MATCH($B635, 'Uganda workforce data - raw'!$B$4:$B$619,0), MATCH("Filled Female",'Uganda workforce data - raw'!$A$4:$F$4,0))*INDEX('Mapping cadres'!$B$1:$Z$616,MATCH($B635, 'Mapping cadres'!$B$1:$B$616,0), MATCH(AA$32,'Mapping cadres'!$B$1:$Z$1,0))</f>
        <v>10</v>
      </c>
      <c r="AB635" s="226">
        <f>INDEX('Uganda workforce data - raw'!$A$4:$F$619,MATCH($B635, 'Uganda workforce data - raw'!$B$4:$B$619,0), MATCH("Filled Female",'Uganda workforce data - raw'!$A$4:$F$4,0))*INDEX('Mapping cadres'!$B$1:$Z$616,MATCH($B635, 'Mapping cadres'!$B$1:$B$616,0), MATCH(AB$32,'Mapping cadres'!$B$1:$Z$1,0))</f>
        <v>0</v>
      </c>
      <c r="AC635" s="226">
        <f>INDEX('Uganda workforce data - raw'!$A$4:$F$619,MATCH($B635, 'Uganda workforce data - raw'!$B$4:$B$619,0), MATCH("Filled Female",'Uganda workforce data - raw'!$A$4:$F$4,0))*INDEX('Mapping cadres'!$B$1:$Z$616,MATCH($B635, 'Mapping cadres'!$B$1:$B$616,0), MATCH(AC$32,'Mapping cadres'!$B$1:$Z$1,0))</f>
        <v>0</v>
      </c>
      <c r="AD635" s="226">
        <f>INDEX('Uganda workforce data - raw'!$A$4:$F$619,MATCH($B635, 'Uganda workforce data - raw'!$B$4:$B$619,0), MATCH("Filled Female",'Uganda workforce data - raw'!$A$4:$F$4,0))*INDEX('Mapping cadres'!$B$1:$Z$616,MATCH($B635, 'Mapping cadres'!$B$1:$B$616,0), MATCH(AD$32,'Mapping cadres'!$B$1:$Z$1,0))</f>
        <v>0</v>
      </c>
      <c r="AE635" s="226">
        <f>INDEX('Uganda workforce data - raw'!$A$4:$F$619,MATCH($B635, 'Uganda workforce data - raw'!$B$4:$B$619,0), MATCH("Filled Female",'Uganda workforce data - raw'!$A$4:$F$4,0))*INDEX('Mapping cadres'!$B$1:$Z$616,MATCH($B635, 'Mapping cadres'!$B$1:$B$616,0), MATCH(AE$32,'Mapping cadres'!$B$1:$Z$1,0))</f>
        <v>0</v>
      </c>
      <c r="AF635" s="226">
        <f>INDEX('Uganda workforce data - raw'!$A$4:$F$619,MATCH($B635, 'Uganda workforce data - raw'!$B$4:$B$619,0), MATCH("Filled Female",'Uganda workforce data - raw'!$A$4:$F$4,0))*INDEX('Mapping cadres'!$B$1:$Z$616,MATCH($B635, 'Mapping cadres'!$B$1:$B$616,0), MATCH(AF$32,'Mapping cadres'!$B$1:$Z$1,0))</f>
        <v>0</v>
      </c>
      <c r="AG635" s="226">
        <f>INDEX('Uganda workforce data - raw'!$A$4:$F$619,MATCH($B635, 'Uganda workforce data - raw'!$B$4:$B$619,0), MATCH("Filled Female",'Uganda workforce data - raw'!$A$4:$F$4,0))*INDEX('Mapping cadres'!$B$1:$Z$616,MATCH($B635, 'Mapping cadres'!$B$1:$B$616,0), MATCH(AG$32,'Mapping cadres'!$B$1:$Z$1,0))</f>
        <v>0</v>
      </c>
      <c r="AH635" s="226">
        <f>INDEX('Uganda workforce data - raw'!$A$4:$F$619,MATCH($B635, 'Uganda workforce data - raw'!$B$4:$B$619,0), MATCH("Filled Female",'Uganda workforce data - raw'!$A$4:$F$4,0))*INDEX('Mapping cadres'!$B$1:$Z$616,MATCH($B635, 'Mapping cadres'!$B$1:$B$616,0), MATCH(AH$32,'Mapping cadres'!$B$1:$Z$1,0))</f>
        <v>0</v>
      </c>
      <c r="AI635" s="226">
        <f>INDEX('Uganda workforce data - raw'!$A$4:$F$619,MATCH($B635, 'Uganda workforce data - raw'!$B$4:$B$619,0), MATCH("Filled Female",'Uganda workforce data - raw'!$A$4:$F$4,0))*INDEX('Mapping cadres'!$B$1:$Z$616,MATCH($B635, 'Mapping cadres'!$B$1:$B$616,0), MATCH(AI$32,'Mapping cadres'!$B$1:$Z$1,0))</f>
        <v>0</v>
      </c>
      <c r="AJ635" s="226">
        <f>INDEX('Uganda workforce data - raw'!$A$4:$F$619,MATCH($B635, 'Uganda workforce data - raw'!$B$4:$B$619,0), MATCH("Filled Female",'Uganda workforce data - raw'!$A$4:$F$4,0))*INDEX('Mapping cadres'!$B$1:$Z$616,MATCH($B635, 'Mapping cadres'!$B$1:$B$616,0), MATCH(AJ$32,'Mapping cadres'!$B$1:$Z$1,0))</f>
        <v>0</v>
      </c>
      <c r="AK635" s="226">
        <f>INDEX('Uganda workforce data - raw'!$A$4:$F$619,MATCH($B635, 'Uganda workforce data - raw'!$B$4:$B$619,0), MATCH("Filled Female",'Uganda workforce data - raw'!$A$4:$F$4,0))*INDEX('Mapping cadres'!$B$1:$Z$616,MATCH($B635, 'Mapping cadres'!$B$1:$B$616,0), MATCH(AK$32,'Mapping cadres'!$B$1:$Z$1,0))</f>
        <v>0</v>
      </c>
      <c r="AL635" s="226">
        <f>INDEX('Uganda workforce data - raw'!$A$4:$F$619,MATCH($B635, 'Uganda workforce data - raw'!$B$4:$B$619,0), MATCH("Filled Female",'Uganda workforce data - raw'!$A$4:$F$4,0))*INDEX('Mapping cadres'!$B$1:$Z$616,MATCH($B635, 'Mapping cadres'!$B$1:$B$616,0), MATCH(AL$32,'Mapping cadres'!$B$1:$Z$1,0))</f>
        <v>0</v>
      </c>
      <c r="AM635" s="226">
        <f>INDEX('Uganda workforce data - raw'!$A$4:$F$619,MATCH($B635, 'Uganda workforce data - raw'!$B$4:$B$619,0), MATCH("Filled Female",'Uganda workforce data - raw'!$A$4:$F$4,0))*INDEX('Mapping cadres'!$B$1:$Z$616,MATCH($B635, 'Mapping cadres'!$B$1:$B$616,0), MATCH(AM$32,'Mapping cadres'!$B$1:$Z$1,0))</f>
        <v>0</v>
      </c>
      <c r="AN635" s="226">
        <f>INDEX('Uganda workforce data - raw'!$A$4:$F$619,MATCH($B635, 'Uganda workforce data - raw'!$B$4:$B$619,0), MATCH("Filled Female",'Uganda workforce data - raw'!$A$4:$F$4,0))*INDEX('Mapping cadres'!$B$1:$Z$616,MATCH($B635, 'Mapping cadres'!$B$1:$B$616,0), MATCH(AN$32,'Mapping cadres'!$B$1:$Z$1,0))</f>
        <v>0</v>
      </c>
      <c r="AO635" s="226">
        <f>INDEX('Uganda workforce data - raw'!$A$4:$F$619,MATCH($B635, 'Uganda workforce data - raw'!$B$4:$B$619,0), MATCH("Filled Female",'Uganda workforce data - raw'!$A$4:$F$4,0))*INDEX('Mapping cadres'!$B$1:$Z$616,MATCH($B635, 'Mapping cadres'!$B$1:$B$616,0), MATCH(AO$32,'Mapping cadres'!$B$1:$Z$1,0))</f>
        <v>0</v>
      </c>
      <c r="AP635" s="226">
        <f>INDEX('Uganda workforce data - raw'!$A$4:$F$619,MATCH($B635, 'Uganda workforce data - raw'!$B$4:$B$619,0), MATCH("Filled Female",'Uganda workforce data - raw'!$A$4:$F$4,0))*INDEX('Mapping cadres'!$B$1:$Z$616,MATCH($B635, 'Mapping cadres'!$B$1:$B$616,0), MATCH(AP$32,'Mapping cadres'!$B$1:$Z$1,0))</f>
        <v>0</v>
      </c>
      <c r="AQ635" s="226">
        <f>INDEX('Uganda workforce data - raw'!$A$4:$F$619,MATCH($B635, 'Uganda workforce data - raw'!$B$4:$B$619,0), MATCH("Filled Female",'Uganda workforce data - raw'!$A$4:$F$4,0))*INDEX('Mapping cadres'!$B$1:$Z$616,MATCH($B635, 'Mapping cadres'!$B$1:$B$616,0), MATCH(AQ$32,'Mapping cadres'!$B$1:$Z$1,0))</f>
        <v>0</v>
      </c>
      <c r="AR635" s="226">
        <f>INDEX('Uganda workforce data - raw'!$A$4:$F$619,MATCH($B635, 'Uganda workforce data - raw'!$B$4:$B$619,0), MATCH("Filled Female",'Uganda workforce data - raw'!$A$4:$F$4,0))*INDEX('Mapping cadres'!$B$1:$Z$616,MATCH($B635, 'Mapping cadres'!$B$1:$B$616,0), MATCH(AR$32,'Mapping cadres'!$B$1:$Z$1,0))</f>
        <v>0</v>
      </c>
      <c r="AS635" s="226">
        <f>INDEX('Uganda workforce data - raw'!$A$4:$F$619,MATCH($B635, 'Uganda workforce data - raw'!$B$4:$B$619,0), MATCH("Filled Female",'Uganda workforce data - raw'!$A$4:$F$4,0))*INDEX('Mapping cadres'!$B$1:$Z$616,MATCH($B635, 'Mapping cadres'!$B$1:$B$616,0), MATCH(AS$32,'Mapping cadres'!$B$1:$Z$1,0))</f>
        <v>0</v>
      </c>
      <c r="AT635" s="226">
        <f>INDEX('Uganda workforce data - raw'!$A$4:$F$619,MATCH($B635, 'Uganda workforce data - raw'!$B$4:$B$619,0), MATCH("Filled Female",'Uganda workforce data - raw'!$A$4:$F$4,0))*INDEX('Mapping cadres'!$B$1:$Z$616,MATCH($B635, 'Mapping cadres'!$B$1:$B$616,0), MATCH(AT$32,'Mapping cadres'!$B$1:$Z$1,0))</f>
        <v>0</v>
      </c>
      <c r="AU635" s="226">
        <f>INDEX('Uganda workforce data - raw'!$A$4:$F$619,MATCH($B635, 'Uganda workforce data - raw'!$B$4:$B$619,0), MATCH("Filled Female",'Uganda workforce data - raw'!$A$4:$F$4,0))*INDEX('Mapping cadres'!$B$1:$Z$616,MATCH($B635, 'Mapping cadres'!$B$1:$B$616,0), MATCH(AU$32,'Mapping cadres'!$B$1:$Z$1,0))</f>
        <v>0</v>
      </c>
      <c r="AV635" s="226">
        <f>INDEX('Uganda workforce data - raw'!$A$4:$F$619,MATCH($B635, 'Uganda workforce data - raw'!$B$4:$B$619,0), MATCH("Filled Female",'Uganda workforce data - raw'!$A$4:$F$4,0))*INDEX('Mapping cadres'!$B$1:$Z$616,MATCH($B635, 'Mapping cadres'!$B$1:$B$616,0), MATCH(AV$32,'Mapping cadres'!$B$1:$Z$1,0))</f>
        <v>0</v>
      </c>
      <c r="AW635" s="226">
        <f>INDEX('Uganda workforce data - raw'!$A$4:$F$619,MATCH($B635, 'Uganda workforce data - raw'!$B$4:$B$619,0), MATCH("Filled Female",'Uganda workforce data - raw'!$A$4:$F$4,0))*INDEX('Mapping cadres'!$B$1:$Z$616,MATCH($B635, 'Mapping cadres'!$B$1:$B$616,0), MATCH(AW$32,'Mapping cadres'!$B$1:$Z$1,0))</f>
        <v>0</v>
      </c>
      <c r="AX635" s="226">
        <f>INDEX('Uganda workforce data - raw'!$A$4:$F$619,MATCH($B635, 'Uganda workforce data - raw'!$B$4:$B$619,0), MATCH("Filled Female",'Uganda workforce data - raw'!$A$4:$F$4,0))*INDEX('Mapping cadres'!$B$1:$Z$616,MATCH($B635, 'Mapping cadres'!$B$1:$B$616,0), MATCH(AX$32,'Mapping cadres'!$B$1:$Z$1,0))</f>
        <v>0</v>
      </c>
      <c r="AY635" s="226">
        <f t="shared" si="221"/>
        <v>16</v>
      </c>
      <c r="AZ635" s="226">
        <f t="shared" si="222"/>
        <v>0</v>
      </c>
      <c r="BA635" s="226">
        <f t="shared" si="223"/>
        <v>0</v>
      </c>
      <c r="BB635" s="226">
        <f t="shared" si="224"/>
        <v>0</v>
      </c>
      <c r="BC635" s="226">
        <f t="shared" si="225"/>
        <v>0</v>
      </c>
      <c r="BD635" s="226">
        <f t="shared" si="226"/>
        <v>0</v>
      </c>
      <c r="BE635" s="226">
        <f t="shared" si="227"/>
        <v>0</v>
      </c>
      <c r="BF635" s="226">
        <f t="shared" si="228"/>
        <v>0</v>
      </c>
      <c r="BG635" s="226">
        <f t="shared" si="229"/>
        <v>0</v>
      </c>
      <c r="BH635" s="226">
        <f t="shared" si="230"/>
        <v>0</v>
      </c>
      <c r="BI635" s="226">
        <f t="shared" si="231"/>
        <v>0</v>
      </c>
      <c r="BJ635" s="226">
        <f t="shared" si="232"/>
        <v>0</v>
      </c>
      <c r="BK635" s="226">
        <f t="shared" si="233"/>
        <v>0</v>
      </c>
      <c r="BL635" s="226">
        <f t="shared" si="234"/>
        <v>0</v>
      </c>
      <c r="BM635" s="226">
        <f t="shared" si="235"/>
        <v>0</v>
      </c>
      <c r="BN635" s="226">
        <f t="shared" si="236"/>
        <v>0</v>
      </c>
      <c r="BO635" s="226">
        <f t="shared" si="237"/>
        <v>0</v>
      </c>
      <c r="BP635" s="226">
        <f t="shared" si="238"/>
        <v>0</v>
      </c>
      <c r="BQ635" s="226">
        <f t="shared" si="239"/>
        <v>0</v>
      </c>
      <c r="BR635" s="226">
        <f t="shared" si="240"/>
        <v>0</v>
      </c>
      <c r="BS635" s="226">
        <f t="shared" si="241"/>
        <v>0</v>
      </c>
      <c r="BT635" s="226">
        <f t="shared" si="242"/>
        <v>0</v>
      </c>
      <c r="BU635" s="226">
        <f t="shared" si="243"/>
        <v>0</v>
      </c>
      <c r="BV635" s="226">
        <f t="shared" si="244"/>
        <v>0</v>
      </c>
    </row>
    <row r="636" spans="1:74">
      <c r="A636" s="226">
        <v>604</v>
      </c>
      <c r="B636" s="226" t="s">
        <v>1900</v>
      </c>
      <c r="C636" s="226">
        <f>INDEX('Uganda workforce data - raw'!$A$4:$F$619,MATCH($B636, 'Uganda workforce data - raw'!$B$4:$B$619,0), MATCH("Filled Male",'Uganda workforce data - raw'!$A$4:$F$4,0))*INDEX('Mapping cadres'!$B$1:$Z$616,MATCH($B636, 'Mapping cadres'!$B$1:$B$616,0), MATCH(C$32,'Mapping cadres'!$B$1:$Z$1,0))</f>
        <v>0</v>
      </c>
      <c r="D636" s="226">
        <f>INDEX('Uganda workforce data - raw'!$A$4:$F$619,MATCH($B636, 'Uganda workforce data - raw'!$B$4:$B$619,0), MATCH("Filled Male",'Uganda workforce data - raw'!$A$4:$F$4,0))*INDEX('Mapping cadres'!$B$1:$Z$616,MATCH($B636, 'Mapping cadres'!$B$1:$B$616,0), MATCH(D$32,'Mapping cadres'!$B$1:$Z$1,0))</f>
        <v>0</v>
      </c>
      <c r="E636" s="226">
        <f>INDEX('Uganda workforce data - raw'!$A$4:$F$619,MATCH($B636, 'Uganda workforce data - raw'!$B$4:$B$619,0), MATCH("Filled Male",'Uganda workforce data - raw'!$A$4:$F$4,0))*INDEX('Mapping cadres'!$B$1:$Z$616,MATCH($B636, 'Mapping cadres'!$B$1:$B$616,0), MATCH(E$32,'Mapping cadres'!$B$1:$Z$1,0))</f>
        <v>0</v>
      </c>
      <c r="F636" s="226">
        <f>INDEX('Uganda workforce data - raw'!$A$4:$F$619,MATCH($B636, 'Uganda workforce data - raw'!$B$4:$B$619,0), MATCH("Filled Male",'Uganda workforce data - raw'!$A$4:$F$4,0))*INDEX('Mapping cadres'!$B$1:$Z$616,MATCH($B636, 'Mapping cadres'!$B$1:$B$616,0), MATCH(F$32,'Mapping cadres'!$B$1:$Z$1,0))</f>
        <v>0</v>
      </c>
      <c r="G636" s="226">
        <f>INDEX('Uganda workforce data - raw'!$A$4:$F$619,MATCH($B636, 'Uganda workforce data - raw'!$B$4:$B$619,0), MATCH("Filled Male",'Uganda workforce data - raw'!$A$4:$F$4,0))*INDEX('Mapping cadres'!$B$1:$Z$616,MATCH($B636, 'Mapping cadres'!$B$1:$B$616,0), MATCH(G$32,'Mapping cadres'!$B$1:$Z$1,0))</f>
        <v>0</v>
      </c>
      <c r="H636" s="226">
        <f>INDEX('Uganda workforce data - raw'!$A$4:$F$619,MATCH($B636, 'Uganda workforce data - raw'!$B$4:$B$619,0), MATCH("Filled Male",'Uganda workforce data - raw'!$A$4:$F$4,0))*INDEX('Mapping cadres'!$B$1:$Z$616,MATCH($B636, 'Mapping cadres'!$B$1:$B$616,0), MATCH(H$32,'Mapping cadres'!$B$1:$Z$1,0))</f>
        <v>0</v>
      </c>
      <c r="I636" s="226">
        <f>INDEX('Uganda workforce data - raw'!$A$4:$F$619,MATCH($B636, 'Uganda workforce data - raw'!$B$4:$B$619,0), MATCH("Filled Male",'Uganda workforce data - raw'!$A$4:$F$4,0))*INDEX('Mapping cadres'!$B$1:$Z$616,MATCH($B636, 'Mapping cadres'!$B$1:$B$616,0), MATCH(I$32,'Mapping cadres'!$B$1:$Z$1,0))</f>
        <v>0</v>
      </c>
      <c r="J636" s="226">
        <f>INDEX('Uganda workforce data - raw'!$A$4:$F$619,MATCH($B636, 'Uganda workforce data - raw'!$B$4:$B$619,0), MATCH("Filled Male",'Uganda workforce data - raw'!$A$4:$F$4,0))*INDEX('Mapping cadres'!$B$1:$Z$616,MATCH($B636, 'Mapping cadres'!$B$1:$B$616,0), MATCH(J$32,'Mapping cadres'!$B$1:$Z$1,0))</f>
        <v>0</v>
      </c>
      <c r="K636" s="226">
        <f>INDEX('Uganda workforce data - raw'!$A$4:$F$619,MATCH($B636, 'Uganda workforce data - raw'!$B$4:$B$619,0), MATCH("Filled Male",'Uganda workforce data - raw'!$A$4:$F$4,0))*INDEX('Mapping cadres'!$B$1:$Z$616,MATCH($B636, 'Mapping cadres'!$B$1:$B$616,0), MATCH(K$32,'Mapping cadres'!$B$1:$Z$1,0))</f>
        <v>0</v>
      </c>
      <c r="L636" s="226">
        <f>INDEX('Uganda workforce data - raw'!$A$4:$F$619,MATCH($B636, 'Uganda workforce data - raw'!$B$4:$B$619,0), MATCH("Filled Male",'Uganda workforce data - raw'!$A$4:$F$4,0))*INDEX('Mapping cadres'!$B$1:$Z$616,MATCH($B636, 'Mapping cadres'!$B$1:$B$616,0), MATCH(L$32,'Mapping cadres'!$B$1:$Z$1,0))</f>
        <v>0</v>
      </c>
      <c r="M636" s="226">
        <f>INDEX('Uganda workforce data - raw'!$A$4:$F$619,MATCH($B636, 'Uganda workforce data - raw'!$B$4:$B$619,0), MATCH("Filled Male",'Uganda workforce data - raw'!$A$4:$F$4,0))*INDEX('Mapping cadres'!$B$1:$Z$616,MATCH($B636, 'Mapping cadres'!$B$1:$B$616,0), MATCH(M$32,'Mapping cadres'!$B$1:$Z$1,0))</f>
        <v>0</v>
      </c>
      <c r="N636" s="226">
        <f>INDEX('Uganda workforce data - raw'!$A$4:$F$619,MATCH($B636, 'Uganda workforce data - raw'!$B$4:$B$619,0), MATCH("Filled Male",'Uganda workforce data - raw'!$A$4:$F$4,0))*INDEX('Mapping cadres'!$B$1:$Z$616,MATCH($B636, 'Mapping cadres'!$B$1:$B$616,0), MATCH(N$32,'Mapping cadres'!$B$1:$Z$1,0))</f>
        <v>0</v>
      </c>
      <c r="O636" s="226">
        <f>INDEX('Uganda workforce data - raw'!$A$4:$F$619,MATCH($B636, 'Uganda workforce data - raw'!$B$4:$B$619,0), MATCH("Filled Male",'Uganda workforce data - raw'!$A$4:$F$4,0))*INDEX('Mapping cadres'!$B$1:$Z$616,MATCH($B636, 'Mapping cadres'!$B$1:$B$616,0), MATCH(O$32,'Mapping cadres'!$B$1:$Z$1,0))</f>
        <v>0</v>
      </c>
      <c r="P636" s="226">
        <f>INDEX('Uganda workforce data - raw'!$A$4:$F$619,MATCH($B636, 'Uganda workforce data - raw'!$B$4:$B$619,0), MATCH("Filled Male",'Uganda workforce data - raw'!$A$4:$F$4,0))*INDEX('Mapping cadres'!$B$1:$Z$616,MATCH($B636, 'Mapping cadres'!$B$1:$B$616,0), MATCH(P$32,'Mapping cadres'!$B$1:$Z$1,0))</f>
        <v>0</v>
      </c>
      <c r="Q636" s="226">
        <f>INDEX('Uganda workforce data - raw'!$A$4:$F$619,MATCH($B636, 'Uganda workforce data - raw'!$B$4:$B$619,0), MATCH("Filled Male",'Uganda workforce data - raw'!$A$4:$F$4,0))*INDEX('Mapping cadres'!$B$1:$Z$616,MATCH($B636, 'Mapping cadres'!$B$1:$B$616,0), MATCH(Q$32,'Mapping cadres'!$B$1:$Z$1,0))</f>
        <v>0</v>
      </c>
      <c r="R636" s="226">
        <f>INDEX('Uganda workforce data - raw'!$A$4:$F$619,MATCH($B636, 'Uganda workforce data - raw'!$B$4:$B$619,0), MATCH("Filled Male",'Uganda workforce data - raw'!$A$4:$F$4,0))*INDEX('Mapping cadres'!$B$1:$Z$616,MATCH($B636, 'Mapping cadres'!$B$1:$B$616,0), MATCH(R$32,'Mapping cadres'!$B$1:$Z$1,0))</f>
        <v>0</v>
      </c>
      <c r="S636" s="226">
        <f>INDEX('Uganda workforce data - raw'!$A$4:$F$619,MATCH($B636, 'Uganda workforce data - raw'!$B$4:$B$619,0), MATCH("Filled Male",'Uganda workforce data - raw'!$A$4:$F$4,0))*INDEX('Mapping cadres'!$B$1:$Z$616,MATCH($B636, 'Mapping cadres'!$B$1:$B$616,0), MATCH(S$32,'Mapping cadres'!$B$1:$Z$1,0))</f>
        <v>0</v>
      </c>
      <c r="T636" s="226">
        <f>INDEX('Uganda workforce data - raw'!$A$4:$F$619,MATCH($B636, 'Uganda workforce data - raw'!$B$4:$B$619,0), MATCH("Filled Male",'Uganda workforce data - raw'!$A$4:$F$4,0))*INDEX('Mapping cadres'!$B$1:$Z$616,MATCH($B636, 'Mapping cadres'!$B$1:$B$616,0), MATCH(T$32,'Mapping cadres'!$B$1:$Z$1,0))</f>
        <v>0</v>
      </c>
      <c r="U636" s="226">
        <f>INDEX('Uganda workforce data - raw'!$A$4:$F$619,MATCH($B636, 'Uganda workforce data - raw'!$B$4:$B$619,0), MATCH("Filled Male",'Uganda workforce data - raw'!$A$4:$F$4,0))*INDEX('Mapping cadres'!$B$1:$Z$616,MATCH($B636, 'Mapping cadres'!$B$1:$B$616,0), MATCH(U$32,'Mapping cadres'!$B$1:$Z$1,0))</f>
        <v>0</v>
      </c>
      <c r="V636" s="226">
        <f>INDEX('Uganda workforce data - raw'!$A$4:$F$619,MATCH($B636, 'Uganda workforce data - raw'!$B$4:$B$619,0), MATCH("Filled Male",'Uganda workforce data - raw'!$A$4:$F$4,0))*INDEX('Mapping cadres'!$B$1:$Z$616,MATCH($B636, 'Mapping cadres'!$B$1:$B$616,0), MATCH(V$32,'Mapping cadres'!$B$1:$Z$1,0))</f>
        <v>0</v>
      </c>
      <c r="W636" s="226">
        <f>INDEX('Uganda workforce data - raw'!$A$4:$F$619,MATCH($B636, 'Uganda workforce data - raw'!$B$4:$B$619,0), MATCH("Filled Male",'Uganda workforce data - raw'!$A$4:$F$4,0))*INDEX('Mapping cadres'!$B$1:$Z$616,MATCH($B636, 'Mapping cadres'!$B$1:$B$616,0), MATCH(W$32,'Mapping cadres'!$B$1:$Z$1,0))</f>
        <v>0</v>
      </c>
      <c r="X636" s="226">
        <f>INDEX('Uganda workforce data - raw'!$A$4:$F$619,MATCH($B636, 'Uganda workforce data - raw'!$B$4:$B$619,0), MATCH("Filled Male",'Uganda workforce data - raw'!$A$4:$F$4,0))*INDEX('Mapping cadres'!$B$1:$Z$616,MATCH($B636, 'Mapping cadres'!$B$1:$B$616,0), MATCH(X$32,'Mapping cadres'!$B$1:$Z$1,0))</f>
        <v>0</v>
      </c>
      <c r="Y636" s="226">
        <f>INDEX('Uganda workforce data - raw'!$A$4:$F$619,MATCH($B636, 'Uganda workforce data - raw'!$B$4:$B$619,0), MATCH("Filled Male",'Uganda workforce data - raw'!$A$4:$F$4,0))*INDEX('Mapping cadres'!$B$1:$Z$616,MATCH($B636, 'Mapping cadres'!$B$1:$B$616,0), MATCH(Y$32,'Mapping cadres'!$B$1:$Z$1,0))</f>
        <v>0</v>
      </c>
      <c r="Z636" s="226">
        <f>INDEX('Uganda workforce data - raw'!$A$4:$F$619,MATCH($B636, 'Uganda workforce data - raw'!$B$4:$B$619,0), MATCH("Filled Male",'Uganda workforce data - raw'!$A$4:$F$4,0))*INDEX('Mapping cadres'!$B$1:$Z$616,MATCH($B636, 'Mapping cadres'!$B$1:$B$616,0), MATCH(Z$32,'Mapping cadres'!$B$1:$Z$1,0))</f>
        <v>0</v>
      </c>
      <c r="AA636" s="226">
        <f>INDEX('Uganda workforce data - raw'!$A$4:$F$619,MATCH($B636, 'Uganda workforce data - raw'!$B$4:$B$619,0), MATCH("Filled Female",'Uganda workforce data - raw'!$A$4:$F$4,0))*INDEX('Mapping cadres'!$B$1:$Z$616,MATCH($B636, 'Mapping cadres'!$B$1:$B$616,0), MATCH(AA$32,'Mapping cadres'!$B$1:$Z$1,0))</f>
        <v>1</v>
      </c>
      <c r="AB636" s="226">
        <f>INDEX('Uganda workforce data - raw'!$A$4:$F$619,MATCH($B636, 'Uganda workforce data - raw'!$B$4:$B$619,0), MATCH("Filled Female",'Uganda workforce data - raw'!$A$4:$F$4,0))*INDEX('Mapping cadres'!$B$1:$Z$616,MATCH($B636, 'Mapping cadres'!$B$1:$B$616,0), MATCH(AB$32,'Mapping cadres'!$B$1:$Z$1,0))</f>
        <v>0</v>
      </c>
      <c r="AC636" s="226">
        <f>INDEX('Uganda workforce data - raw'!$A$4:$F$619,MATCH($B636, 'Uganda workforce data - raw'!$B$4:$B$619,0), MATCH("Filled Female",'Uganda workforce data - raw'!$A$4:$F$4,0))*INDEX('Mapping cadres'!$B$1:$Z$616,MATCH($B636, 'Mapping cadres'!$B$1:$B$616,0), MATCH(AC$32,'Mapping cadres'!$B$1:$Z$1,0))</f>
        <v>0</v>
      </c>
      <c r="AD636" s="226">
        <f>INDEX('Uganda workforce data - raw'!$A$4:$F$619,MATCH($B636, 'Uganda workforce data - raw'!$B$4:$B$619,0), MATCH("Filled Female",'Uganda workforce data - raw'!$A$4:$F$4,0))*INDEX('Mapping cadres'!$B$1:$Z$616,MATCH($B636, 'Mapping cadres'!$B$1:$B$616,0), MATCH(AD$32,'Mapping cadres'!$B$1:$Z$1,0))</f>
        <v>0</v>
      </c>
      <c r="AE636" s="226">
        <f>INDEX('Uganda workforce data - raw'!$A$4:$F$619,MATCH($B636, 'Uganda workforce data - raw'!$B$4:$B$619,0), MATCH("Filled Female",'Uganda workforce data - raw'!$A$4:$F$4,0))*INDEX('Mapping cadres'!$B$1:$Z$616,MATCH($B636, 'Mapping cadres'!$B$1:$B$616,0), MATCH(AE$32,'Mapping cadres'!$B$1:$Z$1,0))</f>
        <v>0</v>
      </c>
      <c r="AF636" s="226">
        <f>INDEX('Uganda workforce data - raw'!$A$4:$F$619,MATCH($B636, 'Uganda workforce data - raw'!$B$4:$B$619,0), MATCH("Filled Female",'Uganda workforce data - raw'!$A$4:$F$4,0))*INDEX('Mapping cadres'!$B$1:$Z$616,MATCH($B636, 'Mapping cadres'!$B$1:$B$616,0), MATCH(AF$32,'Mapping cadres'!$B$1:$Z$1,0))</f>
        <v>0</v>
      </c>
      <c r="AG636" s="226">
        <f>INDEX('Uganda workforce data - raw'!$A$4:$F$619,MATCH($B636, 'Uganda workforce data - raw'!$B$4:$B$619,0), MATCH("Filled Female",'Uganda workforce data - raw'!$A$4:$F$4,0))*INDEX('Mapping cadres'!$B$1:$Z$616,MATCH($B636, 'Mapping cadres'!$B$1:$B$616,0), MATCH(AG$32,'Mapping cadres'!$B$1:$Z$1,0))</f>
        <v>0</v>
      </c>
      <c r="AH636" s="226">
        <f>INDEX('Uganda workforce data - raw'!$A$4:$F$619,MATCH($B636, 'Uganda workforce data - raw'!$B$4:$B$619,0), MATCH("Filled Female",'Uganda workforce data - raw'!$A$4:$F$4,0))*INDEX('Mapping cadres'!$B$1:$Z$616,MATCH($B636, 'Mapping cadres'!$B$1:$B$616,0), MATCH(AH$32,'Mapping cadres'!$B$1:$Z$1,0))</f>
        <v>0</v>
      </c>
      <c r="AI636" s="226">
        <f>INDEX('Uganda workforce data - raw'!$A$4:$F$619,MATCH($B636, 'Uganda workforce data - raw'!$B$4:$B$619,0), MATCH("Filled Female",'Uganda workforce data - raw'!$A$4:$F$4,0))*INDEX('Mapping cadres'!$B$1:$Z$616,MATCH($B636, 'Mapping cadres'!$B$1:$B$616,0), MATCH(AI$32,'Mapping cadres'!$B$1:$Z$1,0))</f>
        <v>0</v>
      </c>
      <c r="AJ636" s="226">
        <f>INDEX('Uganda workforce data - raw'!$A$4:$F$619,MATCH($B636, 'Uganda workforce data - raw'!$B$4:$B$619,0), MATCH("Filled Female",'Uganda workforce data - raw'!$A$4:$F$4,0))*INDEX('Mapping cadres'!$B$1:$Z$616,MATCH($B636, 'Mapping cadres'!$B$1:$B$616,0), MATCH(AJ$32,'Mapping cadres'!$B$1:$Z$1,0))</f>
        <v>0</v>
      </c>
      <c r="AK636" s="226">
        <f>INDEX('Uganda workforce data - raw'!$A$4:$F$619,MATCH($B636, 'Uganda workforce data - raw'!$B$4:$B$619,0), MATCH("Filled Female",'Uganda workforce data - raw'!$A$4:$F$4,0))*INDEX('Mapping cadres'!$B$1:$Z$616,MATCH($B636, 'Mapping cadres'!$B$1:$B$616,0), MATCH(AK$32,'Mapping cadres'!$B$1:$Z$1,0))</f>
        <v>0</v>
      </c>
      <c r="AL636" s="226">
        <f>INDEX('Uganda workforce data - raw'!$A$4:$F$619,MATCH($B636, 'Uganda workforce data - raw'!$B$4:$B$619,0), MATCH("Filled Female",'Uganda workforce data - raw'!$A$4:$F$4,0))*INDEX('Mapping cadres'!$B$1:$Z$616,MATCH($B636, 'Mapping cadres'!$B$1:$B$616,0), MATCH(AL$32,'Mapping cadres'!$B$1:$Z$1,0))</f>
        <v>0</v>
      </c>
      <c r="AM636" s="226">
        <f>INDEX('Uganda workforce data - raw'!$A$4:$F$619,MATCH($B636, 'Uganda workforce data - raw'!$B$4:$B$619,0), MATCH("Filled Female",'Uganda workforce data - raw'!$A$4:$F$4,0))*INDEX('Mapping cadres'!$B$1:$Z$616,MATCH($B636, 'Mapping cadres'!$B$1:$B$616,0), MATCH(AM$32,'Mapping cadres'!$B$1:$Z$1,0))</f>
        <v>0</v>
      </c>
      <c r="AN636" s="226">
        <f>INDEX('Uganda workforce data - raw'!$A$4:$F$619,MATCH($B636, 'Uganda workforce data - raw'!$B$4:$B$619,0), MATCH("Filled Female",'Uganda workforce data - raw'!$A$4:$F$4,0))*INDEX('Mapping cadres'!$B$1:$Z$616,MATCH($B636, 'Mapping cadres'!$B$1:$B$616,0), MATCH(AN$32,'Mapping cadres'!$B$1:$Z$1,0))</f>
        <v>0</v>
      </c>
      <c r="AO636" s="226">
        <f>INDEX('Uganda workforce data - raw'!$A$4:$F$619,MATCH($B636, 'Uganda workforce data - raw'!$B$4:$B$619,0), MATCH("Filled Female",'Uganda workforce data - raw'!$A$4:$F$4,0))*INDEX('Mapping cadres'!$B$1:$Z$616,MATCH($B636, 'Mapping cadres'!$B$1:$B$616,0), MATCH(AO$32,'Mapping cadres'!$B$1:$Z$1,0))</f>
        <v>0</v>
      </c>
      <c r="AP636" s="226">
        <f>INDEX('Uganda workforce data - raw'!$A$4:$F$619,MATCH($B636, 'Uganda workforce data - raw'!$B$4:$B$619,0), MATCH("Filled Female",'Uganda workforce data - raw'!$A$4:$F$4,0))*INDEX('Mapping cadres'!$B$1:$Z$616,MATCH($B636, 'Mapping cadres'!$B$1:$B$616,0), MATCH(AP$32,'Mapping cadres'!$B$1:$Z$1,0))</f>
        <v>0</v>
      </c>
      <c r="AQ636" s="226">
        <f>INDEX('Uganda workforce data - raw'!$A$4:$F$619,MATCH($B636, 'Uganda workforce data - raw'!$B$4:$B$619,0), MATCH("Filled Female",'Uganda workforce data - raw'!$A$4:$F$4,0))*INDEX('Mapping cadres'!$B$1:$Z$616,MATCH($B636, 'Mapping cadres'!$B$1:$B$616,0), MATCH(AQ$32,'Mapping cadres'!$B$1:$Z$1,0))</f>
        <v>0</v>
      </c>
      <c r="AR636" s="226">
        <f>INDEX('Uganda workforce data - raw'!$A$4:$F$619,MATCH($B636, 'Uganda workforce data - raw'!$B$4:$B$619,0), MATCH("Filled Female",'Uganda workforce data - raw'!$A$4:$F$4,0))*INDEX('Mapping cadres'!$B$1:$Z$616,MATCH($B636, 'Mapping cadres'!$B$1:$B$616,0), MATCH(AR$32,'Mapping cadres'!$B$1:$Z$1,0))</f>
        <v>0</v>
      </c>
      <c r="AS636" s="226">
        <f>INDEX('Uganda workforce data - raw'!$A$4:$F$619,MATCH($B636, 'Uganda workforce data - raw'!$B$4:$B$619,0), MATCH("Filled Female",'Uganda workforce data - raw'!$A$4:$F$4,0))*INDEX('Mapping cadres'!$B$1:$Z$616,MATCH($B636, 'Mapping cadres'!$B$1:$B$616,0), MATCH(AS$32,'Mapping cadres'!$B$1:$Z$1,0))</f>
        <v>0</v>
      </c>
      <c r="AT636" s="226">
        <f>INDEX('Uganda workforce data - raw'!$A$4:$F$619,MATCH($B636, 'Uganda workforce data - raw'!$B$4:$B$619,0), MATCH("Filled Female",'Uganda workforce data - raw'!$A$4:$F$4,0))*INDEX('Mapping cadres'!$B$1:$Z$616,MATCH($B636, 'Mapping cadres'!$B$1:$B$616,0), MATCH(AT$32,'Mapping cadres'!$B$1:$Z$1,0))</f>
        <v>0</v>
      </c>
      <c r="AU636" s="226">
        <f>INDEX('Uganda workforce data - raw'!$A$4:$F$619,MATCH($B636, 'Uganda workforce data - raw'!$B$4:$B$619,0), MATCH("Filled Female",'Uganda workforce data - raw'!$A$4:$F$4,0))*INDEX('Mapping cadres'!$B$1:$Z$616,MATCH($B636, 'Mapping cadres'!$B$1:$B$616,0), MATCH(AU$32,'Mapping cadres'!$B$1:$Z$1,0))</f>
        <v>0</v>
      </c>
      <c r="AV636" s="226">
        <f>INDEX('Uganda workforce data - raw'!$A$4:$F$619,MATCH($B636, 'Uganda workforce data - raw'!$B$4:$B$619,0), MATCH("Filled Female",'Uganda workforce data - raw'!$A$4:$F$4,0))*INDEX('Mapping cadres'!$B$1:$Z$616,MATCH($B636, 'Mapping cadres'!$B$1:$B$616,0), MATCH(AV$32,'Mapping cadres'!$B$1:$Z$1,0))</f>
        <v>0</v>
      </c>
      <c r="AW636" s="226">
        <f>INDEX('Uganda workforce data - raw'!$A$4:$F$619,MATCH($B636, 'Uganda workforce data - raw'!$B$4:$B$619,0), MATCH("Filled Female",'Uganda workforce data - raw'!$A$4:$F$4,0))*INDEX('Mapping cadres'!$B$1:$Z$616,MATCH($B636, 'Mapping cadres'!$B$1:$B$616,0), MATCH(AW$32,'Mapping cadres'!$B$1:$Z$1,0))</f>
        <v>0</v>
      </c>
      <c r="AX636" s="226">
        <f>INDEX('Uganda workforce data - raw'!$A$4:$F$619,MATCH($B636, 'Uganda workforce data - raw'!$B$4:$B$619,0), MATCH("Filled Female",'Uganda workforce data - raw'!$A$4:$F$4,0))*INDEX('Mapping cadres'!$B$1:$Z$616,MATCH($B636, 'Mapping cadres'!$B$1:$B$616,0), MATCH(AX$32,'Mapping cadres'!$B$1:$Z$1,0))</f>
        <v>0</v>
      </c>
      <c r="AY636" s="226">
        <f t="shared" si="221"/>
        <v>1</v>
      </c>
      <c r="AZ636" s="226">
        <f t="shared" si="222"/>
        <v>0</v>
      </c>
      <c r="BA636" s="226">
        <f t="shared" si="223"/>
        <v>0</v>
      </c>
      <c r="BB636" s="226">
        <f t="shared" si="224"/>
        <v>0</v>
      </c>
      <c r="BC636" s="226">
        <f t="shared" si="225"/>
        <v>0</v>
      </c>
      <c r="BD636" s="226">
        <f t="shared" si="226"/>
        <v>0</v>
      </c>
      <c r="BE636" s="226">
        <f t="shared" si="227"/>
        <v>0</v>
      </c>
      <c r="BF636" s="226">
        <f t="shared" si="228"/>
        <v>0</v>
      </c>
      <c r="BG636" s="226">
        <f t="shared" si="229"/>
        <v>0</v>
      </c>
      <c r="BH636" s="226">
        <f t="shared" si="230"/>
        <v>0</v>
      </c>
      <c r="BI636" s="226">
        <f t="shared" si="231"/>
        <v>0</v>
      </c>
      <c r="BJ636" s="226">
        <f t="shared" si="232"/>
        <v>0</v>
      </c>
      <c r="BK636" s="226">
        <f t="shared" si="233"/>
        <v>0</v>
      </c>
      <c r="BL636" s="226">
        <f t="shared" si="234"/>
        <v>0</v>
      </c>
      <c r="BM636" s="226">
        <f t="shared" si="235"/>
        <v>0</v>
      </c>
      <c r="BN636" s="226">
        <f t="shared" si="236"/>
        <v>0</v>
      </c>
      <c r="BO636" s="226">
        <f t="shared" si="237"/>
        <v>0</v>
      </c>
      <c r="BP636" s="226">
        <f t="shared" si="238"/>
        <v>0</v>
      </c>
      <c r="BQ636" s="226">
        <f t="shared" si="239"/>
        <v>0</v>
      </c>
      <c r="BR636" s="226">
        <f t="shared" si="240"/>
        <v>0</v>
      </c>
      <c r="BS636" s="226">
        <f t="shared" si="241"/>
        <v>0</v>
      </c>
      <c r="BT636" s="226">
        <f t="shared" si="242"/>
        <v>0</v>
      </c>
      <c r="BU636" s="226">
        <f t="shared" si="243"/>
        <v>0</v>
      </c>
      <c r="BV636" s="226">
        <f t="shared" si="244"/>
        <v>0</v>
      </c>
    </row>
    <row r="637" spans="1:74">
      <c r="A637" s="226">
        <v>605</v>
      </c>
      <c r="B637" s="226" t="s">
        <v>1901</v>
      </c>
      <c r="C637" s="226">
        <f>INDEX('Uganda workforce data - raw'!$A$4:$F$619,MATCH($B637, 'Uganda workforce data - raw'!$B$4:$B$619,0), MATCH("Filled Male",'Uganda workforce data - raw'!$A$4:$F$4,0))*INDEX('Mapping cadres'!$B$1:$Z$616,MATCH($B637, 'Mapping cadres'!$B$1:$B$616,0), MATCH(C$32,'Mapping cadres'!$B$1:$Z$1,0))</f>
        <v>1</v>
      </c>
      <c r="D637" s="226">
        <f>INDEX('Uganda workforce data - raw'!$A$4:$F$619,MATCH($B637, 'Uganda workforce data - raw'!$B$4:$B$619,0), MATCH("Filled Male",'Uganda workforce data - raw'!$A$4:$F$4,0))*INDEX('Mapping cadres'!$B$1:$Z$616,MATCH($B637, 'Mapping cadres'!$B$1:$B$616,0), MATCH(D$32,'Mapping cadres'!$B$1:$Z$1,0))</f>
        <v>0</v>
      </c>
      <c r="E637" s="226">
        <f>INDEX('Uganda workforce data - raw'!$A$4:$F$619,MATCH($B637, 'Uganda workforce data - raw'!$B$4:$B$619,0), MATCH("Filled Male",'Uganda workforce data - raw'!$A$4:$F$4,0))*INDEX('Mapping cadres'!$B$1:$Z$616,MATCH($B637, 'Mapping cadres'!$B$1:$B$616,0), MATCH(E$32,'Mapping cadres'!$B$1:$Z$1,0))</f>
        <v>0</v>
      </c>
      <c r="F637" s="226">
        <f>INDEX('Uganda workforce data - raw'!$A$4:$F$619,MATCH($B637, 'Uganda workforce data - raw'!$B$4:$B$619,0), MATCH("Filled Male",'Uganda workforce data - raw'!$A$4:$F$4,0))*INDEX('Mapping cadres'!$B$1:$Z$616,MATCH($B637, 'Mapping cadres'!$B$1:$B$616,0), MATCH(F$32,'Mapping cadres'!$B$1:$Z$1,0))</f>
        <v>0</v>
      </c>
      <c r="G637" s="226">
        <f>INDEX('Uganda workforce data - raw'!$A$4:$F$619,MATCH($B637, 'Uganda workforce data - raw'!$B$4:$B$619,0), MATCH("Filled Male",'Uganda workforce data - raw'!$A$4:$F$4,0))*INDEX('Mapping cadres'!$B$1:$Z$616,MATCH($B637, 'Mapping cadres'!$B$1:$B$616,0), MATCH(G$32,'Mapping cadres'!$B$1:$Z$1,0))</f>
        <v>0</v>
      </c>
      <c r="H637" s="226">
        <f>INDEX('Uganda workforce data - raw'!$A$4:$F$619,MATCH($B637, 'Uganda workforce data - raw'!$B$4:$B$619,0), MATCH("Filled Male",'Uganda workforce data - raw'!$A$4:$F$4,0))*INDEX('Mapping cadres'!$B$1:$Z$616,MATCH($B637, 'Mapping cadres'!$B$1:$B$616,0), MATCH(H$32,'Mapping cadres'!$B$1:$Z$1,0))</f>
        <v>0</v>
      </c>
      <c r="I637" s="226">
        <f>INDEX('Uganda workforce data - raw'!$A$4:$F$619,MATCH($B637, 'Uganda workforce data - raw'!$B$4:$B$619,0), MATCH("Filled Male",'Uganda workforce data - raw'!$A$4:$F$4,0))*INDEX('Mapping cadres'!$B$1:$Z$616,MATCH($B637, 'Mapping cadres'!$B$1:$B$616,0), MATCH(I$32,'Mapping cadres'!$B$1:$Z$1,0))</f>
        <v>0</v>
      </c>
      <c r="J637" s="226">
        <f>INDEX('Uganda workforce data - raw'!$A$4:$F$619,MATCH($B637, 'Uganda workforce data - raw'!$B$4:$B$619,0), MATCH("Filled Male",'Uganda workforce data - raw'!$A$4:$F$4,0))*INDEX('Mapping cadres'!$B$1:$Z$616,MATCH($B637, 'Mapping cadres'!$B$1:$B$616,0), MATCH(J$32,'Mapping cadres'!$B$1:$Z$1,0))</f>
        <v>0</v>
      </c>
      <c r="K637" s="226">
        <f>INDEX('Uganda workforce data - raw'!$A$4:$F$619,MATCH($B637, 'Uganda workforce data - raw'!$B$4:$B$619,0), MATCH("Filled Male",'Uganda workforce data - raw'!$A$4:$F$4,0))*INDEX('Mapping cadres'!$B$1:$Z$616,MATCH($B637, 'Mapping cadres'!$B$1:$B$616,0), MATCH(K$32,'Mapping cadres'!$B$1:$Z$1,0))</f>
        <v>0</v>
      </c>
      <c r="L637" s="226">
        <f>INDEX('Uganda workforce data - raw'!$A$4:$F$619,MATCH($B637, 'Uganda workforce data - raw'!$B$4:$B$619,0), MATCH("Filled Male",'Uganda workforce data - raw'!$A$4:$F$4,0))*INDEX('Mapping cadres'!$B$1:$Z$616,MATCH($B637, 'Mapping cadres'!$B$1:$B$616,0), MATCH(L$32,'Mapping cadres'!$B$1:$Z$1,0))</f>
        <v>0</v>
      </c>
      <c r="M637" s="226">
        <f>INDEX('Uganda workforce data - raw'!$A$4:$F$619,MATCH($B637, 'Uganda workforce data - raw'!$B$4:$B$619,0), MATCH("Filled Male",'Uganda workforce data - raw'!$A$4:$F$4,0))*INDEX('Mapping cadres'!$B$1:$Z$616,MATCH($B637, 'Mapping cadres'!$B$1:$B$616,0), MATCH(M$32,'Mapping cadres'!$B$1:$Z$1,0))</f>
        <v>0</v>
      </c>
      <c r="N637" s="226">
        <f>INDEX('Uganda workforce data - raw'!$A$4:$F$619,MATCH($B637, 'Uganda workforce data - raw'!$B$4:$B$619,0), MATCH("Filled Male",'Uganda workforce data - raw'!$A$4:$F$4,0))*INDEX('Mapping cadres'!$B$1:$Z$616,MATCH($B637, 'Mapping cadres'!$B$1:$B$616,0), MATCH(N$32,'Mapping cadres'!$B$1:$Z$1,0))</f>
        <v>0</v>
      </c>
      <c r="O637" s="226">
        <f>INDEX('Uganda workforce data - raw'!$A$4:$F$619,MATCH($B637, 'Uganda workforce data - raw'!$B$4:$B$619,0), MATCH("Filled Male",'Uganda workforce data - raw'!$A$4:$F$4,0))*INDEX('Mapping cadres'!$B$1:$Z$616,MATCH($B637, 'Mapping cadres'!$B$1:$B$616,0), MATCH(O$32,'Mapping cadres'!$B$1:$Z$1,0))</f>
        <v>0</v>
      </c>
      <c r="P637" s="226">
        <f>INDEX('Uganda workforce data - raw'!$A$4:$F$619,MATCH($B637, 'Uganda workforce data - raw'!$B$4:$B$619,0), MATCH("Filled Male",'Uganda workforce data - raw'!$A$4:$F$4,0))*INDEX('Mapping cadres'!$B$1:$Z$616,MATCH($B637, 'Mapping cadres'!$B$1:$B$616,0), MATCH(P$32,'Mapping cadres'!$B$1:$Z$1,0))</f>
        <v>0</v>
      </c>
      <c r="Q637" s="226">
        <f>INDEX('Uganda workforce data - raw'!$A$4:$F$619,MATCH($B637, 'Uganda workforce data - raw'!$B$4:$B$619,0), MATCH("Filled Male",'Uganda workforce data - raw'!$A$4:$F$4,0))*INDEX('Mapping cadres'!$B$1:$Z$616,MATCH($B637, 'Mapping cadres'!$B$1:$B$616,0), MATCH(Q$32,'Mapping cadres'!$B$1:$Z$1,0))</f>
        <v>0</v>
      </c>
      <c r="R637" s="226">
        <f>INDEX('Uganda workforce data - raw'!$A$4:$F$619,MATCH($B637, 'Uganda workforce data - raw'!$B$4:$B$619,0), MATCH("Filled Male",'Uganda workforce data - raw'!$A$4:$F$4,0))*INDEX('Mapping cadres'!$B$1:$Z$616,MATCH($B637, 'Mapping cadres'!$B$1:$B$616,0), MATCH(R$32,'Mapping cadres'!$B$1:$Z$1,0))</f>
        <v>0</v>
      </c>
      <c r="S637" s="226">
        <f>INDEX('Uganda workforce data - raw'!$A$4:$F$619,MATCH($B637, 'Uganda workforce data - raw'!$B$4:$B$619,0), MATCH("Filled Male",'Uganda workforce data - raw'!$A$4:$F$4,0))*INDEX('Mapping cadres'!$B$1:$Z$616,MATCH($B637, 'Mapping cadres'!$B$1:$B$616,0), MATCH(S$32,'Mapping cadres'!$B$1:$Z$1,0))</f>
        <v>0</v>
      </c>
      <c r="T637" s="226">
        <f>INDEX('Uganda workforce data - raw'!$A$4:$F$619,MATCH($B637, 'Uganda workforce data - raw'!$B$4:$B$619,0), MATCH("Filled Male",'Uganda workforce data - raw'!$A$4:$F$4,0))*INDEX('Mapping cadres'!$B$1:$Z$616,MATCH($B637, 'Mapping cadres'!$B$1:$B$616,0), MATCH(T$32,'Mapping cadres'!$B$1:$Z$1,0))</f>
        <v>0</v>
      </c>
      <c r="U637" s="226">
        <f>INDEX('Uganda workforce data - raw'!$A$4:$F$619,MATCH($B637, 'Uganda workforce data - raw'!$B$4:$B$619,0), MATCH("Filled Male",'Uganda workforce data - raw'!$A$4:$F$4,0))*INDEX('Mapping cadres'!$B$1:$Z$616,MATCH($B637, 'Mapping cadres'!$B$1:$B$616,0), MATCH(U$32,'Mapping cadres'!$B$1:$Z$1,0))</f>
        <v>0</v>
      </c>
      <c r="V637" s="226">
        <f>INDEX('Uganda workforce data - raw'!$A$4:$F$619,MATCH($B637, 'Uganda workforce data - raw'!$B$4:$B$619,0), MATCH("Filled Male",'Uganda workforce data - raw'!$A$4:$F$4,0))*INDEX('Mapping cadres'!$B$1:$Z$616,MATCH($B637, 'Mapping cadres'!$B$1:$B$616,0), MATCH(V$32,'Mapping cadres'!$B$1:$Z$1,0))</f>
        <v>0</v>
      </c>
      <c r="W637" s="226">
        <f>INDEX('Uganda workforce data - raw'!$A$4:$F$619,MATCH($B637, 'Uganda workforce data - raw'!$B$4:$B$619,0), MATCH("Filled Male",'Uganda workforce data - raw'!$A$4:$F$4,0))*INDEX('Mapping cadres'!$B$1:$Z$616,MATCH($B637, 'Mapping cadres'!$B$1:$B$616,0), MATCH(W$32,'Mapping cadres'!$B$1:$Z$1,0))</f>
        <v>0</v>
      </c>
      <c r="X637" s="226">
        <f>INDEX('Uganda workforce data - raw'!$A$4:$F$619,MATCH($B637, 'Uganda workforce data - raw'!$B$4:$B$619,0), MATCH("Filled Male",'Uganda workforce data - raw'!$A$4:$F$4,0))*INDEX('Mapping cadres'!$B$1:$Z$616,MATCH($B637, 'Mapping cadres'!$B$1:$B$616,0), MATCH(X$32,'Mapping cadres'!$B$1:$Z$1,0))</f>
        <v>0</v>
      </c>
      <c r="Y637" s="226">
        <f>INDEX('Uganda workforce data - raw'!$A$4:$F$619,MATCH($B637, 'Uganda workforce data - raw'!$B$4:$B$619,0), MATCH("Filled Male",'Uganda workforce data - raw'!$A$4:$F$4,0))*INDEX('Mapping cadres'!$B$1:$Z$616,MATCH($B637, 'Mapping cadres'!$B$1:$B$616,0), MATCH(Y$32,'Mapping cadres'!$B$1:$Z$1,0))</f>
        <v>0</v>
      </c>
      <c r="Z637" s="226">
        <f>INDEX('Uganda workforce data - raw'!$A$4:$F$619,MATCH($B637, 'Uganda workforce data - raw'!$B$4:$B$619,0), MATCH("Filled Male",'Uganda workforce data - raw'!$A$4:$F$4,0))*INDEX('Mapping cadres'!$B$1:$Z$616,MATCH($B637, 'Mapping cadres'!$B$1:$B$616,0), MATCH(Z$32,'Mapping cadres'!$B$1:$Z$1,0))</f>
        <v>0</v>
      </c>
      <c r="AA637" s="226">
        <f>INDEX('Uganda workforce data - raw'!$A$4:$F$619,MATCH($B637, 'Uganda workforce data - raw'!$B$4:$B$619,0), MATCH("Filled Female",'Uganda workforce data - raw'!$A$4:$F$4,0))*INDEX('Mapping cadres'!$B$1:$Z$616,MATCH($B637, 'Mapping cadres'!$B$1:$B$616,0), MATCH(AA$32,'Mapping cadres'!$B$1:$Z$1,0))</f>
        <v>2</v>
      </c>
      <c r="AB637" s="226">
        <f>INDEX('Uganda workforce data - raw'!$A$4:$F$619,MATCH($B637, 'Uganda workforce data - raw'!$B$4:$B$619,0), MATCH("Filled Female",'Uganda workforce data - raw'!$A$4:$F$4,0))*INDEX('Mapping cadres'!$B$1:$Z$616,MATCH($B637, 'Mapping cadres'!$B$1:$B$616,0), MATCH(AB$32,'Mapping cadres'!$B$1:$Z$1,0))</f>
        <v>0</v>
      </c>
      <c r="AC637" s="226">
        <f>INDEX('Uganda workforce data - raw'!$A$4:$F$619,MATCH($B637, 'Uganda workforce data - raw'!$B$4:$B$619,0), MATCH("Filled Female",'Uganda workforce data - raw'!$A$4:$F$4,0))*INDEX('Mapping cadres'!$B$1:$Z$616,MATCH($B637, 'Mapping cadres'!$B$1:$B$616,0), MATCH(AC$32,'Mapping cadres'!$B$1:$Z$1,0))</f>
        <v>0</v>
      </c>
      <c r="AD637" s="226">
        <f>INDEX('Uganda workforce data - raw'!$A$4:$F$619,MATCH($B637, 'Uganda workforce data - raw'!$B$4:$B$619,0), MATCH("Filled Female",'Uganda workforce data - raw'!$A$4:$F$4,0))*INDEX('Mapping cadres'!$B$1:$Z$616,MATCH($B637, 'Mapping cadres'!$B$1:$B$616,0), MATCH(AD$32,'Mapping cadres'!$B$1:$Z$1,0))</f>
        <v>0</v>
      </c>
      <c r="AE637" s="226">
        <f>INDEX('Uganda workforce data - raw'!$A$4:$F$619,MATCH($B637, 'Uganda workforce data - raw'!$B$4:$B$619,0), MATCH("Filled Female",'Uganda workforce data - raw'!$A$4:$F$4,0))*INDEX('Mapping cadres'!$B$1:$Z$616,MATCH($B637, 'Mapping cadres'!$B$1:$B$616,0), MATCH(AE$32,'Mapping cadres'!$B$1:$Z$1,0))</f>
        <v>0</v>
      </c>
      <c r="AF637" s="226">
        <f>INDEX('Uganda workforce data - raw'!$A$4:$F$619,MATCH($B637, 'Uganda workforce data - raw'!$B$4:$B$619,0), MATCH("Filled Female",'Uganda workforce data - raw'!$A$4:$F$4,0))*INDEX('Mapping cadres'!$B$1:$Z$616,MATCH($B637, 'Mapping cadres'!$B$1:$B$616,0), MATCH(AF$32,'Mapping cadres'!$B$1:$Z$1,0))</f>
        <v>0</v>
      </c>
      <c r="AG637" s="226">
        <f>INDEX('Uganda workforce data - raw'!$A$4:$F$619,MATCH($B637, 'Uganda workforce data - raw'!$B$4:$B$619,0), MATCH("Filled Female",'Uganda workforce data - raw'!$A$4:$F$4,0))*INDEX('Mapping cadres'!$B$1:$Z$616,MATCH($B637, 'Mapping cadres'!$B$1:$B$616,0), MATCH(AG$32,'Mapping cadres'!$B$1:$Z$1,0))</f>
        <v>0</v>
      </c>
      <c r="AH637" s="226">
        <f>INDEX('Uganda workforce data - raw'!$A$4:$F$619,MATCH($B637, 'Uganda workforce data - raw'!$B$4:$B$619,0), MATCH("Filled Female",'Uganda workforce data - raw'!$A$4:$F$4,0))*INDEX('Mapping cadres'!$B$1:$Z$616,MATCH($B637, 'Mapping cadres'!$B$1:$B$616,0), MATCH(AH$32,'Mapping cadres'!$B$1:$Z$1,0))</f>
        <v>0</v>
      </c>
      <c r="AI637" s="226">
        <f>INDEX('Uganda workforce data - raw'!$A$4:$F$619,MATCH($B637, 'Uganda workforce data - raw'!$B$4:$B$619,0), MATCH("Filled Female",'Uganda workforce data - raw'!$A$4:$F$4,0))*INDEX('Mapping cadres'!$B$1:$Z$616,MATCH($B637, 'Mapping cadres'!$B$1:$B$616,0), MATCH(AI$32,'Mapping cadres'!$B$1:$Z$1,0))</f>
        <v>0</v>
      </c>
      <c r="AJ637" s="226">
        <f>INDEX('Uganda workforce data - raw'!$A$4:$F$619,MATCH($B637, 'Uganda workforce data - raw'!$B$4:$B$619,0), MATCH("Filled Female",'Uganda workforce data - raw'!$A$4:$F$4,0))*INDEX('Mapping cadres'!$B$1:$Z$616,MATCH($B637, 'Mapping cadres'!$B$1:$B$616,0), MATCH(AJ$32,'Mapping cadres'!$B$1:$Z$1,0))</f>
        <v>0</v>
      </c>
      <c r="AK637" s="226">
        <f>INDEX('Uganda workforce data - raw'!$A$4:$F$619,MATCH($B637, 'Uganda workforce data - raw'!$B$4:$B$619,0), MATCH("Filled Female",'Uganda workforce data - raw'!$A$4:$F$4,0))*INDEX('Mapping cadres'!$B$1:$Z$616,MATCH($B637, 'Mapping cadres'!$B$1:$B$616,0), MATCH(AK$32,'Mapping cadres'!$B$1:$Z$1,0))</f>
        <v>0</v>
      </c>
      <c r="AL637" s="226">
        <f>INDEX('Uganda workforce data - raw'!$A$4:$F$619,MATCH($B637, 'Uganda workforce data - raw'!$B$4:$B$619,0), MATCH("Filled Female",'Uganda workforce data - raw'!$A$4:$F$4,0))*INDEX('Mapping cadres'!$B$1:$Z$616,MATCH($B637, 'Mapping cadres'!$B$1:$B$616,0), MATCH(AL$32,'Mapping cadres'!$B$1:$Z$1,0))</f>
        <v>0</v>
      </c>
      <c r="AM637" s="226">
        <f>INDEX('Uganda workforce data - raw'!$A$4:$F$619,MATCH($B637, 'Uganda workforce data - raw'!$B$4:$B$619,0), MATCH("Filled Female",'Uganda workforce data - raw'!$A$4:$F$4,0))*INDEX('Mapping cadres'!$B$1:$Z$616,MATCH($B637, 'Mapping cadres'!$B$1:$B$616,0), MATCH(AM$32,'Mapping cadres'!$B$1:$Z$1,0))</f>
        <v>0</v>
      </c>
      <c r="AN637" s="226">
        <f>INDEX('Uganda workforce data - raw'!$A$4:$F$619,MATCH($B637, 'Uganda workforce data - raw'!$B$4:$B$619,0), MATCH("Filled Female",'Uganda workforce data - raw'!$A$4:$F$4,0))*INDEX('Mapping cadres'!$B$1:$Z$616,MATCH($B637, 'Mapping cadres'!$B$1:$B$616,0), MATCH(AN$32,'Mapping cadres'!$B$1:$Z$1,0))</f>
        <v>0</v>
      </c>
      <c r="AO637" s="226">
        <f>INDEX('Uganda workforce data - raw'!$A$4:$F$619,MATCH($B637, 'Uganda workforce data - raw'!$B$4:$B$619,0), MATCH("Filled Female",'Uganda workforce data - raw'!$A$4:$F$4,0))*INDEX('Mapping cadres'!$B$1:$Z$616,MATCH($B637, 'Mapping cadres'!$B$1:$B$616,0), MATCH(AO$32,'Mapping cadres'!$B$1:$Z$1,0))</f>
        <v>0</v>
      </c>
      <c r="AP637" s="226">
        <f>INDEX('Uganda workforce data - raw'!$A$4:$F$619,MATCH($B637, 'Uganda workforce data - raw'!$B$4:$B$619,0), MATCH("Filled Female",'Uganda workforce data - raw'!$A$4:$F$4,0))*INDEX('Mapping cadres'!$B$1:$Z$616,MATCH($B637, 'Mapping cadres'!$B$1:$B$616,0), MATCH(AP$32,'Mapping cadres'!$B$1:$Z$1,0))</f>
        <v>0</v>
      </c>
      <c r="AQ637" s="226">
        <f>INDEX('Uganda workforce data - raw'!$A$4:$F$619,MATCH($B637, 'Uganda workforce data - raw'!$B$4:$B$619,0), MATCH("Filled Female",'Uganda workforce data - raw'!$A$4:$F$4,0))*INDEX('Mapping cadres'!$B$1:$Z$616,MATCH($B637, 'Mapping cadres'!$B$1:$B$616,0), MATCH(AQ$32,'Mapping cadres'!$B$1:$Z$1,0))</f>
        <v>0</v>
      </c>
      <c r="AR637" s="226">
        <f>INDEX('Uganda workforce data - raw'!$A$4:$F$619,MATCH($B637, 'Uganda workforce data - raw'!$B$4:$B$619,0), MATCH("Filled Female",'Uganda workforce data - raw'!$A$4:$F$4,0))*INDEX('Mapping cadres'!$B$1:$Z$616,MATCH($B637, 'Mapping cadres'!$B$1:$B$616,0), MATCH(AR$32,'Mapping cadres'!$B$1:$Z$1,0))</f>
        <v>0</v>
      </c>
      <c r="AS637" s="226">
        <f>INDEX('Uganda workforce data - raw'!$A$4:$F$619,MATCH($B637, 'Uganda workforce data - raw'!$B$4:$B$619,0), MATCH("Filled Female",'Uganda workforce data - raw'!$A$4:$F$4,0))*INDEX('Mapping cadres'!$B$1:$Z$616,MATCH($B637, 'Mapping cadres'!$B$1:$B$616,0), MATCH(AS$32,'Mapping cadres'!$B$1:$Z$1,0))</f>
        <v>0</v>
      </c>
      <c r="AT637" s="226">
        <f>INDEX('Uganda workforce data - raw'!$A$4:$F$619,MATCH($B637, 'Uganda workforce data - raw'!$B$4:$B$619,0), MATCH("Filled Female",'Uganda workforce data - raw'!$A$4:$F$4,0))*INDEX('Mapping cadres'!$B$1:$Z$616,MATCH($B637, 'Mapping cadres'!$B$1:$B$616,0), MATCH(AT$32,'Mapping cadres'!$B$1:$Z$1,0))</f>
        <v>0</v>
      </c>
      <c r="AU637" s="226">
        <f>INDEX('Uganda workforce data - raw'!$A$4:$F$619,MATCH($B637, 'Uganda workforce data - raw'!$B$4:$B$619,0), MATCH("Filled Female",'Uganda workforce data - raw'!$A$4:$F$4,0))*INDEX('Mapping cadres'!$B$1:$Z$616,MATCH($B637, 'Mapping cadres'!$B$1:$B$616,0), MATCH(AU$32,'Mapping cadres'!$B$1:$Z$1,0))</f>
        <v>0</v>
      </c>
      <c r="AV637" s="226">
        <f>INDEX('Uganda workforce data - raw'!$A$4:$F$619,MATCH($B637, 'Uganda workforce data - raw'!$B$4:$B$619,0), MATCH("Filled Female",'Uganda workforce data - raw'!$A$4:$F$4,0))*INDEX('Mapping cadres'!$B$1:$Z$616,MATCH($B637, 'Mapping cadres'!$B$1:$B$616,0), MATCH(AV$32,'Mapping cadres'!$B$1:$Z$1,0))</f>
        <v>0</v>
      </c>
      <c r="AW637" s="226">
        <f>INDEX('Uganda workforce data - raw'!$A$4:$F$619,MATCH($B637, 'Uganda workforce data - raw'!$B$4:$B$619,0), MATCH("Filled Female",'Uganda workforce data - raw'!$A$4:$F$4,0))*INDEX('Mapping cadres'!$B$1:$Z$616,MATCH($B637, 'Mapping cadres'!$B$1:$B$616,0), MATCH(AW$32,'Mapping cadres'!$B$1:$Z$1,0))</f>
        <v>0</v>
      </c>
      <c r="AX637" s="226">
        <f>INDEX('Uganda workforce data - raw'!$A$4:$F$619,MATCH($B637, 'Uganda workforce data - raw'!$B$4:$B$619,0), MATCH("Filled Female",'Uganda workforce data - raw'!$A$4:$F$4,0))*INDEX('Mapping cadres'!$B$1:$Z$616,MATCH($B637, 'Mapping cadres'!$B$1:$B$616,0), MATCH(AX$32,'Mapping cadres'!$B$1:$Z$1,0))</f>
        <v>0</v>
      </c>
      <c r="AY637" s="226">
        <f t="shared" si="221"/>
        <v>3</v>
      </c>
      <c r="AZ637" s="226">
        <f t="shared" si="222"/>
        <v>0</v>
      </c>
      <c r="BA637" s="226">
        <f t="shared" si="223"/>
        <v>0</v>
      </c>
      <c r="BB637" s="226">
        <f t="shared" si="224"/>
        <v>0</v>
      </c>
      <c r="BC637" s="226">
        <f t="shared" si="225"/>
        <v>0</v>
      </c>
      <c r="BD637" s="226">
        <f t="shared" si="226"/>
        <v>0</v>
      </c>
      <c r="BE637" s="226">
        <f t="shared" si="227"/>
        <v>0</v>
      </c>
      <c r="BF637" s="226">
        <f t="shared" si="228"/>
        <v>0</v>
      </c>
      <c r="BG637" s="226">
        <f t="shared" si="229"/>
        <v>0</v>
      </c>
      <c r="BH637" s="226">
        <f t="shared" si="230"/>
        <v>0</v>
      </c>
      <c r="BI637" s="226">
        <f t="shared" si="231"/>
        <v>0</v>
      </c>
      <c r="BJ637" s="226">
        <f t="shared" si="232"/>
        <v>0</v>
      </c>
      <c r="BK637" s="226">
        <f t="shared" si="233"/>
        <v>0</v>
      </c>
      <c r="BL637" s="226">
        <f t="shared" si="234"/>
        <v>0</v>
      </c>
      <c r="BM637" s="226">
        <f t="shared" si="235"/>
        <v>0</v>
      </c>
      <c r="BN637" s="226">
        <f t="shared" si="236"/>
        <v>0</v>
      </c>
      <c r="BO637" s="226">
        <f t="shared" si="237"/>
        <v>0</v>
      </c>
      <c r="BP637" s="226">
        <f t="shared" si="238"/>
        <v>0</v>
      </c>
      <c r="BQ637" s="226">
        <f t="shared" si="239"/>
        <v>0</v>
      </c>
      <c r="BR637" s="226">
        <f t="shared" si="240"/>
        <v>0</v>
      </c>
      <c r="BS637" s="226">
        <f t="shared" si="241"/>
        <v>0</v>
      </c>
      <c r="BT637" s="226">
        <f t="shared" si="242"/>
        <v>0</v>
      </c>
      <c r="BU637" s="226">
        <f t="shared" si="243"/>
        <v>0</v>
      </c>
      <c r="BV637" s="226">
        <f t="shared" si="244"/>
        <v>0</v>
      </c>
    </row>
    <row r="638" spans="1:74">
      <c r="A638" s="226">
        <v>606</v>
      </c>
      <c r="B638" s="226" t="s">
        <v>1902</v>
      </c>
      <c r="C638" s="226">
        <f>INDEX('Uganda workforce data - raw'!$A$4:$F$619,MATCH($B638, 'Uganda workforce data - raw'!$B$4:$B$619,0), MATCH("Filled Male",'Uganda workforce data - raw'!$A$4:$F$4,0))*INDEX('Mapping cadres'!$B$1:$Z$616,MATCH($B638, 'Mapping cadres'!$B$1:$B$616,0), MATCH(C$32,'Mapping cadres'!$B$1:$Z$1,0))</f>
        <v>0</v>
      </c>
      <c r="D638" s="226">
        <f>INDEX('Uganda workforce data - raw'!$A$4:$F$619,MATCH($B638, 'Uganda workforce data - raw'!$B$4:$B$619,0), MATCH("Filled Male",'Uganda workforce data - raw'!$A$4:$F$4,0))*INDEX('Mapping cadres'!$B$1:$Z$616,MATCH($B638, 'Mapping cadres'!$B$1:$B$616,0), MATCH(D$32,'Mapping cadres'!$B$1:$Z$1,0))</f>
        <v>0</v>
      </c>
      <c r="E638" s="226">
        <f>INDEX('Uganda workforce data - raw'!$A$4:$F$619,MATCH($B638, 'Uganda workforce data - raw'!$B$4:$B$619,0), MATCH("Filled Male",'Uganda workforce data - raw'!$A$4:$F$4,0))*INDEX('Mapping cadres'!$B$1:$Z$616,MATCH($B638, 'Mapping cadres'!$B$1:$B$616,0), MATCH(E$32,'Mapping cadres'!$B$1:$Z$1,0))</f>
        <v>0</v>
      </c>
      <c r="F638" s="226">
        <f>INDEX('Uganda workforce data - raw'!$A$4:$F$619,MATCH($B638, 'Uganda workforce data - raw'!$B$4:$B$619,0), MATCH("Filled Male",'Uganda workforce data - raw'!$A$4:$F$4,0))*INDEX('Mapping cadres'!$B$1:$Z$616,MATCH($B638, 'Mapping cadres'!$B$1:$B$616,0), MATCH(F$32,'Mapping cadres'!$B$1:$Z$1,0))</f>
        <v>0</v>
      </c>
      <c r="G638" s="226">
        <f>INDEX('Uganda workforce data - raw'!$A$4:$F$619,MATCH($B638, 'Uganda workforce data - raw'!$B$4:$B$619,0), MATCH("Filled Male",'Uganda workforce data - raw'!$A$4:$F$4,0))*INDEX('Mapping cadres'!$B$1:$Z$616,MATCH($B638, 'Mapping cadres'!$B$1:$B$616,0), MATCH(G$32,'Mapping cadres'!$B$1:$Z$1,0))</f>
        <v>0</v>
      </c>
      <c r="H638" s="226">
        <f>INDEX('Uganda workforce data - raw'!$A$4:$F$619,MATCH($B638, 'Uganda workforce data - raw'!$B$4:$B$619,0), MATCH("Filled Male",'Uganda workforce data - raw'!$A$4:$F$4,0))*INDEX('Mapping cadres'!$B$1:$Z$616,MATCH($B638, 'Mapping cadres'!$B$1:$B$616,0), MATCH(H$32,'Mapping cadres'!$B$1:$Z$1,0))</f>
        <v>0</v>
      </c>
      <c r="I638" s="226">
        <f>INDEX('Uganda workforce data - raw'!$A$4:$F$619,MATCH($B638, 'Uganda workforce data - raw'!$B$4:$B$619,0), MATCH("Filled Male",'Uganda workforce data - raw'!$A$4:$F$4,0))*INDEX('Mapping cadres'!$B$1:$Z$616,MATCH($B638, 'Mapping cadres'!$B$1:$B$616,0), MATCH(I$32,'Mapping cadres'!$B$1:$Z$1,0))</f>
        <v>0</v>
      </c>
      <c r="J638" s="226">
        <f>INDEX('Uganda workforce data - raw'!$A$4:$F$619,MATCH($B638, 'Uganda workforce data - raw'!$B$4:$B$619,0), MATCH("Filled Male",'Uganda workforce data - raw'!$A$4:$F$4,0))*INDEX('Mapping cadres'!$B$1:$Z$616,MATCH($B638, 'Mapping cadres'!$B$1:$B$616,0), MATCH(J$32,'Mapping cadres'!$B$1:$Z$1,0))</f>
        <v>0</v>
      </c>
      <c r="K638" s="226">
        <f>INDEX('Uganda workforce data - raw'!$A$4:$F$619,MATCH($B638, 'Uganda workforce data - raw'!$B$4:$B$619,0), MATCH("Filled Male",'Uganda workforce data - raw'!$A$4:$F$4,0))*INDEX('Mapping cadres'!$B$1:$Z$616,MATCH($B638, 'Mapping cadres'!$B$1:$B$616,0), MATCH(K$32,'Mapping cadres'!$B$1:$Z$1,0))</f>
        <v>0</v>
      </c>
      <c r="L638" s="226">
        <f>INDEX('Uganda workforce data - raw'!$A$4:$F$619,MATCH($B638, 'Uganda workforce data - raw'!$B$4:$B$619,0), MATCH("Filled Male",'Uganda workforce data - raw'!$A$4:$F$4,0))*INDEX('Mapping cadres'!$B$1:$Z$616,MATCH($B638, 'Mapping cadres'!$B$1:$B$616,0), MATCH(L$32,'Mapping cadres'!$B$1:$Z$1,0))</f>
        <v>0</v>
      </c>
      <c r="M638" s="226">
        <f>INDEX('Uganda workforce data - raw'!$A$4:$F$619,MATCH($B638, 'Uganda workforce data - raw'!$B$4:$B$619,0), MATCH("Filled Male",'Uganda workforce data - raw'!$A$4:$F$4,0))*INDEX('Mapping cadres'!$B$1:$Z$616,MATCH($B638, 'Mapping cadres'!$B$1:$B$616,0), MATCH(M$32,'Mapping cadres'!$B$1:$Z$1,0))</f>
        <v>0</v>
      </c>
      <c r="N638" s="226">
        <f>INDEX('Uganda workforce data - raw'!$A$4:$F$619,MATCH($B638, 'Uganda workforce data - raw'!$B$4:$B$619,0), MATCH("Filled Male",'Uganda workforce data - raw'!$A$4:$F$4,0))*INDEX('Mapping cadres'!$B$1:$Z$616,MATCH($B638, 'Mapping cadres'!$B$1:$B$616,0), MATCH(N$32,'Mapping cadres'!$B$1:$Z$1,0))</f>
        <v>0</v>
      </c>
      <c r="O638" s="226">
        <f>INDEX('Uganda workforce data - raw'!$A$4:$F$619,MATCH($B638, 'Uganda workforce data - raw'!$B$4:$B$619,0), MATCH("Filled Male",'Uganda workforce data - raw'!$A$4:$F$4,0))*INDEX('Mapping cadres'!$B$1:$Z$616,MATCH($B638, 'Mapping cadres'!$B$1:$B$616,0), MATCH(O$32,'Mapping cadres'!$B$1:$Z$1,0))</f>
        <v>0</v>
      </c>
      <c r="P638" s="226">
        <f>INDEX('Uganda workforce data - raw'!$A$4:$F$619,MATCH($B638, 'Uganda workforce data - raw'!$B$4:$B$619,0), MATCH("Filled Male",'Uganda workforce data - raw'!$A$4:$F$4,0))*INDEX('Mapping cadres'!$B$1:$Z$616,MATCH($B638, 'Mapping cadres'!$B$1:$B$616,0), MATCH(P$32,'Mapping cadres'!$B$1:$Z$1,0))</f>
        <v>0</v>
      </c>
      <c r="Q638" s="226">
        <f>INDEX('Uganda workforce data - raw'!$A$4:$F$619,MATCH($B638, 'Uganda workforce data - raw'!$B$4:$B$619,0), MATCH("Filled Male",'Uganda workforce data - raw'!$A$4:$F$4,0))*INDEX('Mapping cadres'!$B$1:$Z$616,MATCH($B638, 'Mapping cadres'!$B$1:$B$616,0), MATCH(Q$32,'Mapping cadres'!$B$1:$Z$1,0))</f>
        <v>0</v>
      </c>
      <c r="R638" s="226">
        <f>INDEX('Uganda workforce data - raw'!$A$4:$F$619,MATCH($B638, 'Uganda workforce data - raw'!$B$4:$B$619,0), MATCH("Filled Male",'Uganda workforce data - raw'!$A$4:$F$4,0))*INDEX('Mapping cadres'!$B$1:$Z$616,MATCH($B638, 'Mapping cadres'!$B$1:$B$616,0), MATCH(R$32,'Mapping cadres'!$B$1:$Z$1,0))</f>
        <v>0</v>
      </c>
      <c r="S638" s="226">
        <f>INDEX('Uganda workforce data - raw'!$A$4:$F$619,MATCH($B638, 'Uganda workforce data - raw'!$B$4:$B$619,0), MATCH("Filled Male",'Uganda workforce data - raw'!$A$4:$F$4,0))*INDEX('Mapping cadres'!$B$1:$Z$616,MATCH($B638, 'Mapping cadres'!$B$1:$B$616,0), MATCH(S$32,'Mapping cadres'!$B$1:$Z$1,0))</f>
        <v>0</v>
      </c>
      <c r="T638" s="226">
        <f>INDEX('Uganda workforce data - raw'!$A$4:$F$619,MATCH($B638, 'Uganda workforce data - raw'!$B$4:$B$619,0), MATCH("Filled Male",'Uganda workforce data - raw'!$A$4:$F$4,0))*INDEX('Mapping cadres'!$B$1:$Z$616,MATCH($B638, 'Mapping cadres'!$B$1:$B$616,0), MATCH(T$32,'Mapping cadres'!$B$1:$Z$1,0))</f>
        <v>0</v>
      </c>
      <c r="U638" s="226">
        <f>INDEX('Uganda workforce data - raw'!$A$4:$F$619,MATCH($B638, 'Uganda workforce data - raw'!$B$4:$B$619,0), MATCH("Filled Male",'Uganda workforce data - raw'!$A$4:$F$4,0))*INDEX('Mapping cadres'!$B$1:$Z$616,MATCH($B638, 'Mapping cadres'!$B$1:$B$616,0), MATCH(U$32,'Mapping cadres'!$B$1:$Z$1,0))</f>
        <v>0</v>
      </c>
      <c r="V638" s="226">
        <f>INDEX('Uganda workforce data - raw'!$A$4:$F$619,MATCH($B638, 'Uganda workforce data - raw'!$B$4:$B$619,0), MATCH("Filled Male",'Uganda workforce data - raw'!$A$4:$F$4,0))*INDEX('Mapping cadres'!$B$1:$Z$616,MATCH($B638, 'Mapping cadres'!$B$1:$B$616,0), MATCH(V$32,'Mapping cadres'!$B$1:$Z$1,0))</f>
        <v>0</v>
      </c>
      <c r="W638" s="226">
        <f>INDEX('Uganda workforce data - raw'!$A$4:$F$619,MATCH($B638, 'Uganda workforce data - raw'!$B$4:$B$619,0), MATCH("Filled Male",'Uganda workforce data - raw'!$A$4:$F$4,0))*INDEX('Mapping cadres'!$B$1:$Z$616,MATCH($B638, 'Mapping cadres'!$B$1:$B$616,0), MATCH(W$32,'Mapping cadres'!$B$1:$Z$1,0))</f>
        <v>0</v>
      </c>
      <c r="X638" s="226">
        <f>INDEX('Uganda workforce data - raw'!$A$4:$F$619,MATCH($B638, 'Uganda workforce data - raw'!$B$4:$B$619,0), MATCH("Filled Male",'Uganda workforce data - raw'!$A$4:$F$4,0))*INDEX('Mapping cadres'!$B$1:$Z$616,MATCH($B638, 'Mapping cadres'!$B$1:$B$616,0), MATCH(X$32,'Mapping cadres'!$B$1:$Z$1,0))</f>
        <v>0</v>
      </c>
      <c r="Y638" s="226">
        <f>INDEX('Uganda workforce data - raw'!$A$4:$F$619,MATCH($B638, 'Uganda workforce data - raw'!$B$4:$B$619,0), MATCH("Filled Male",'Uganda workforce data - raw'!$A$4:$F$4,0))*INDEX('Mapping cadres'!$B$1:$Z$616,MATCH($B638, 'Mapping cadres'!$B$1:$B$616,0), MATCH(Y$32,'Mapping cadres'!$B$1:$Z$1,0))</f>
        <v>0</v>
      </c>
      <c r="Z638" s="226">
        <f>INDEX('Uganda workforce data - raw'!$A$4:$F$619,MATCH($B638, 'Uganda workforce data - raw'!$B$4:$B$619,0), MATCH("Filled Male",'Uganda workforce data - raw'!$A$4:$F$4,0))*INDEX('Mapping cadres'!$B$1:$Z$616,MATCH($B638, 'Mapping cadres'!$B$1:$B$616,0), MATCH(Z$32,'Mapping cadres'!$B$1:$Z$1,0))</f>
        <v>0</v>
      </c>
      <c r="AA638" s="226">
        <f>INDEX('Uganda workforce data - raw'!$A$4:$F$619,MATCH($B638, 'Uganda workforce data - raw'!$B$4:$B$619,0), MATCH("Filled Female",'Uganda workforce data - raw'!$A$4:$F$4,0))*INDEX('Mapping cadres'!$B$1:$Z$616,MATCH($B638, 'Mapping cadres'!$B$1:$B$616,0), MATCH(AA$32,'Mapping cadres'!$B$1:$Z$1,0))</f>
        <v>1</v>
      </c>
      <c r="AB638" s="226">
        <f>INDEX('Uganda workforce data - raw'!$A$4:$F$619,MATCH($B638, 'Uganda workforce data - raw'!$B$4:$B$619,0), MATCH("Filled Female",'Uganda workforce data - raw'!$A$4:$F$4,0))*INDEX('Mapping cadres'!$B$1:$Z$616,MATCH($B638, 'Mapping cadres'!$B$1:$B$616,0), MATCH(AB$32,'Mapping cadres'!$B$1:$Z$1,0))</f>
        <v>0</v>
      </c>
      <c r="AC638" s="226">
        <f>INDEX('Uganda workforce data - raw'!$A$4:$F$619,MATCH($B638, 'Uganda workforce data - raw'!$B$4:$B$619,0), MATCH("Filled Female",'Uganda workforce data - raw'!$A$4:$F$4,0))*INDEX('Mapping cadres'!$B$1:$Z$616,MATCH($B638, 'Mapping cadres'!$B$1:$B$616,0), MATCH(AC$32,'Mapping cadres'!$B$1:$Z$1,0))</f>
        <v>0</v>
      </c>
      <c r="AD638" s="226">
        <f>INDEX('Uganda workforce data - raw'!$A$4:$F$619,MATCH($B638, 'Uganda workforce data - raw'!$B$4:$B$619,0), MATCH("Filled Female",'Uganda workforce data - raw'!$A$4:$F$4,0))*INDEX('Mapping cadres'!$B$1:$Z$616,MATCH($B638, 'Mapping cadres'!$B$1:$B$616,0), MATCH(AD$32,'Mapping cadres'!$B$1:$Z$1,0))</f>
        <v>0</v>
      </c>
      <c r="AE638" s="226">
        <f>INDEX('Uganda workforce data - raw'!$A$4:$F$619,MATCH($B638, 'Uganda workforce data - raw'!$B$4:$B$619,0), MATCH("Filled Female",'Uganda workforce data - raw'!$A$4:$F$4,0))*INDEX('Mapping cadres'!$B$1:$Z$616,MATCH($B638, 'Mapping cadres'!$B$1:$B$616,0), MATCH(AE$32,'Mapping cadres'!$B$1:$Z$1,0))</f>
        <v>0</v>
      </c>
      <c r="AF638" s="226">
        <f>INDEX('Uganda workforce data - raw'!$A$4:$F$619,MATCH($B638, 'Uganda workforce data - raw'!$B$4:$B$619,0), MATCH("Filled Female",'Uganda workforce data - raw'!$A$4:$F$4,0))*INDEX('Mapping cadres'!$B$1:$Z$616,MATCH($B638, 'Mapping cadres'!$B$1:$B$616,0), MATCH(AF$32,'Mapping cadres'!$B$1:$Z$1,0))</f>
        <v>0</v>
      </c>
      <c r="AG638" s="226">
        <f>INDEX('Uganda workforce data - raw'!$A$4:$F$619,MATCH($B638, 'Uganda workforce data - raw'!$B$4:$B$619,0), MATCH("Filled Female",'Uganda workforce data - raw'!$A$4:$F$4,0))*INDEX('Mapping cadres'!$B$1:$Z$616,MATCH($B638, 'Mapping cadres'!$B$1:$B$616,0), MATCH(AG$32,'Mapping cadres'!$B$1:$Z$1,0))</f>
        <v>0</v>
      </c>
      <c r="AH638" s="226">
        <f>INDEX('Uganda workforce data - raw'!$A$4:$F$619,MATCH($B638, 'Uganda workforce data - raw'!$B$4:$B$619,0), MATCH("Filled Female",'Uganda workforce data - raw'!$A$4:$F$4,0))*INDEX('Mapping cadres'!$B$1:$Z$616,MATCH($B638, 'Mapping cadres'!$B$1:$B$616,0), MATCH(AH$32,'Mapping cadres'!$B$1:$Z$1,0))</f>
        <v>0</v>
      </c>
      <c r="AI638" s="226">
        <f>INDEX('Uganda workforce data - raw'!$A$4:$F$619,MATCH($B638, 'Uganda workforce data - raw'!$B$4:$B$619,0), MATCH("Filled Female",'Uganda workforce data - raw'!$A$4:$F$4,0))*INDEX('Mapping cadres'!$B$1:$Z$616,MATCH($B638, 'Mapping cadres'!$B$1:$B$616,0), MATCH(AI$32,'Mapping cadres'!$B$1:$Z$1,0))</f>
        <v>0</v>
      </c>
      <c r="AJ638" s="226">
        <f>INDEX('Uganda workforce data - raw'!$A$4:$F$619,MATCH($B638, 'Uganda workforce data - raw'!$B$4:$B$619,0), MATCH("Filled Female",'Uganda workforce data - raw'!$A$4:$F$4,0))*INDEX('Mapping cadres'!$B$1:$Z$616,MATCH($B638, 'Mapping cadres'!$B$1:$B$616,0), MATCH(AJ$32,'Mapping cadres'!$B$1:$Z$1,0))</f>
        <v>0</v>
      </c>
      <c r="AK638" s="226">
        <f>INDEX('Uganda workforce data - raw'!$A$4:$F$619,MATCH($B638, 'Uganda workforce data - raw'!$B$4:$B$619,0), MATCH("Filled Female",'Uganda workforce data - raw'!$A$4:$F$4,0))*INDEX('Mapping cadres'!$B$1:$Z$616,MATCH($B638, 'Mapping cadres'!$B$1:$B$616,0), MATCH(AK$32,'Mapping cadres'!$B$1:$Z$1,0))</f>
        <v>0</v>
      </c>
      <c r="AL638" s="226">
        <f>INDEX('Uganda workforce data - raw'!$A$4:$F$619,MATCH($B638, 'Uganda workforce data - raw'!$B$4:$B$619,0), MATCH("Filled Female",'Uganda workforce data - raw'!$A$4:$F$4,0))*INDEX('Mapping cadres'!$B$1:$Z$616,MATCH($B638, 'Mapping cadres'!$B$1:$B$616,0), MATCH(AL$32,'Mapping cadres'!$B$1:$Z$1,0))</f>
        <v>0</v>
      </c>
      <c r="AM638" s="226">
        <f>INDEX('Uganda workforce data - raw'!$A$4:$F$619,MATCH($B638, 'Uganda workforce data - raw'!$B$4:$B$619,0), MATCH("Filled Female",'Uganda workforce data - raw'!$A$4:$F$4,0))*INDEX('Mapping cadres'!$B$1:$Z$616,MATCH($B638, 'Mapping cadres'!$B$1:$B$616,0), MATCH(AM$32,'Mapping cadres'!$B$1:$Z$1,0))</f>
        <v>0</v>
      </c>
      <c r="AN638" s="226">
        <f>INDEX('Uganda workforce data - raw'!$A$4:$F$619,MATCH($B638, 'Uganda workforce data - raw'!$B$4:$B$619,0), MATCH("Filled Female",'Uganda workforce data - raw'!$A$4:$F$4,0))*INDEX('Mapping cadres'!$B$1:$Z$616,MATCH($B638, 'Mapping cadres'!$B$1:$B$616,0), MATCH(AN$32,'Mapping cadres'!$B$1:$Z$1,0))</f>
        <v>0</v>
      </c>
      <c r="AO638" s="226">
        <f>INDEX('Uganda workforce data - raw'!$A$4:$F$619,MATCH($B638, 'Uganda workforce data - raw'!$B$4:$B$619,0), MATCH("Filled Female",'Uganda workforce data - raw'!$A$4:$F$4,0))*INDEX('Mapping cadres'!$B$1:$Z$616,MATCH($B638, 'Mapping cadres'!$B$1:$B$616,0), MATCH(AO$32,'Mapping cadres'!$B$1:$Z$1,0))</f>
        <v>0</v>
      </c>
      <c r="AP638" s="226">
        <f>INDEX('Uganda workforce data - raw'!$A$4:$F$619,MATCH($B638, 'Uganda workforce data - raw'!$B$4:$B$619,0), MATCH("Filled Female",'Uganda workforce data - raw'!$A$4:$F$4,0))*INDEX('Mapping cadres'!$B$1:$Z$616,MATCH($B638, 'Mapping cadres'!$B$1:$B$616,0), MATCH(AP$32,'Mapping cadres'!$B$1:$Z$1,0))</f>
        <v>0</v>
      </c>
      <c r="AQ638" s="226">
        <f>INDEX('Uganda workforce data - raw'!$A$4:$F$619,MATCH($B638, 'Uganda workforce data - raw'!$B$4:$B$619,0), MATCH("Filled Female",'Uganda workforce data - raw'!$A$4:$F$4,0))*INDEX('Mapping cadres'!$B$1:$Z$616,MATCH($B638, 'Mapping cadres'!$B$1:$B$616,0), MATCH(AQ$32,'Mapping cadres'!$B$1:$Z$1,0))</f>
        <v>0</v>
      </c>
      <c r="AR638" s="226">
        <f>INDEX('Uganda workforce data - raw'!$A$4:$F$619,MATCH($B638, 'Uganda workforce data - raw'!$B$4:$B$619,0), MATCH("Filled Female",'Uganda workforce data - raw'!$A$4:$F$4,0))*INDEX('Mapping cadres'!$B$1:$Z$616,MATCH($B638, 'Mapping cadres'!$B$1:$B$616,0), MATCH(AR$32,'Mapping cadres'!$B$1:$Z$1,0))</f>
        <v>0</v>
      </c>
      <c r="AS638" s="226">
        <f>INDEX('Uganda workforce data - raw'!$A$4:$F$619,MATCH($B638, 'Uganda workforce data - raw'!$B$4:$B$619,0), MATCH("Filled Female",'Uganda workforce data - raw'!$A$4:$F$4,0))*INDEX('Mapping cadres'!$B$1:$Z$616,MATCH($B638, 'Mapping cadres'!$B$1:$B$616,0), MATCH(AS$32,'Mapping cadres'!$B$1:$Z$1,0))</f>
        <v>0</v>
      </c>
      <c r="AT638" s="226">
        <f>INDEX('Uganda workforce data - raw'!$A$4:$F$619,MATCH($B638, 'Uganda workforce data - raw'!$B$4:$B$619,0), MATCH("Filled Female",'Uganda workforce data - raw'!$A$4:$F$4,0))*INDEX('Mapping cadres'!$B$1:$Z$616,MATCH($B638, 'Mapping cadres'!$B$1:$B$616,0), MATCH(AT$32,'Mapping cadres'!$B$1:$Z$1,0))</f>
        <v>0</v>
      </c>
      <c r="AU638" s="226">
        <f>INDEX('Uganda workforce data - raw'!$A$4:$F$619,MATCH($B638, 'Uganda workforce data - raw'!$B$4:$B$619,0), MATCH("Filled Female",'Uganda workforce data - raw'!$A$4:$F$4,0))*INDEX('Mapping cadres'!$B$1:$Z$616,MATCH($B638, 'Mapping cadres'!$B$1:$B$616,0), MATCH(AU$32,'Mapping cadres'!$B$1:$Z$1,0))</f>
        <v>0</v>
      </c>
      <c r="AV638" s="226">
        <f>INDEX('Uganda workforce data - raw'!$A$4:$F$619,MATCH($B638, 'Uganda workforce data - raw'!$B$4:$B$619,0), MATCH("Filled Female",'Uganda workforce data - raw'!$A$4:$F$4,0))*INDEX('Mapping cadres'!$B$1:$Z$616,MATCH($B638, 'Mapping cadres'!$B$1:$B$616,0), MATCH(AV$32,'Mapping cadres'!$B$1:$Z$1,0))</f>
        <v>0</v>
      </c>
      <c r="AW638" s="226">
        <f>INDEX('Uganda workforce data - raw'!$A$4:$F$619,MATCH($B638, 'Uganda workforce data - raw'!$B$4:$B$619,0), MATCH("Filled Female",'Uganda workforce data - raw'!$A$4:$F$4,0))*INDEX('Mapping cadres'!$B$1:$Z$616,MATCH($B638, 'Mapping cadres'!$B$1:$B$616,0), MATCH(AW$32,'Mapping cadres'!$B$1:$Z$1,0))</f>
        <v>0</v>
      </c>
      <c r="AX638" s="226">
        <f>INDEX('Uganda workforce data - raw'!$A$4:$F$619,MATCH($B638, 'Uganda workforce data - raw'!$B$4:$B$619,0), MATCH("Filled Female",'Uganda workforce data - raw'!$A$4:$F$4,0))*INDEX('Mapping cadres'!$B$1:$Z$616,MATCH($B638, 'Mapping cadres'!$B$1:$B$616,0), MATCH(AX$32,'Mapping cadres'!$B$1:$Z$1,0))</f>
        <v>0</v>
      </c>
      <c r="AY638" s="226">
        <f t="shared" si="221"/>
        <v>1</v>
      </c>
      <c r="AZ638" s="226">
        <f t="shared" si="222"/>
        <v>0</v>
      </c>
      <c r="BA638" s="226">
        <f t="shared" si="223"/>
        <v>0</v>
      </c>
      <c r="BB638" s="226">
        <f t="shared" si="224"/>
        <v>0</v>
      </c>
      <c r="BC638" s="226">
        <f t="shared" si="225"/>
        <v>0</v>
      </c>
      <c r="BD638" s="226">
        <f t="shared" si="226"/>
        <v>0</v>
      </c>
      <c r="BE638" s="226">
        <f t="shared" si="227"/>
        <v>0</v>
      </c>
      <c r="BF638" s="226">
        <f t="shared" si="228"/>
        <v>0</v>
      </c>
      <c r="BG638" s="226">
        <f t="shared" si="229"/>
        <v>0</v>
      </c>
      <c r="BH638" s="226">
        <f t="shared" si="230"/>
        <v>0</v>
      </c>
      <c r="BI638" s="226">
        <f t="shared" si="231"/>
        <v>0</v>
      </c>
      <c r="BJ638" s="226">
        <f t="shared" si="232"/>
        <v>0</v>
      </c>
      <c r="BK638" s="226">
        <f t="shared" si="233"/>
        <v>0</v>
      </c>
      <c r="BL638" s="226">
        <f t="shared" si="234"/>
        <v>0</v>
      </c>
      <c r="BM638" s="226">
        <f t="shared" si="235"/>
        <v>0</v>
      </c>
      <c r="BN638" s="226">
        <f t="shared" si="236"/>
        <v>0</v>
      </c>
      <c r="BO638" s="226">
        <f t="shared" si="237"/>
        <v>0</v>
      </c>
      <c r="BP638" s="226">
        <f t="shared" si="238"/>
        <v>0</v>
      </c>
      <c r="BQ638" s="226">
        <f t="shared" si="239"/>
        <v>0</v>
      </c>
      <c r="BR638" s="226">
        <f t="shared" si="240"/>
        <v>0</v>
      </c>
      <c r="BS638" s="226">
        <f t="shared" si="241"/>
        <v>0</v>
      </c>
      <c r="BT638" s="226">
        <f t="shared" si="242"/>
        <v>0</v>
      </c>
      <c r="BU638" s="226">
        <f t="shared" si="243"/>
        <v>0</v>
      </c>
      <c r="BV638" s="226">
        <f t="shared" si="244"/>
        <v>0</v>
      </c>
    </row>
    <row r="639" spans="1:74">
      <c r="A639" s="226">
        <v>607</v>
      </c>
      <c r="B639" s="226" t="s">
        <v>1903</v>
      </c>
      <c r="C639" s="226">
        <f>INDEX('Uganda workforce data - raw'!$A$4:$F$619,MATCH($B639, 'Uganda workforce data - raw'!$B$4:$B$619,0), MATCH("Filled Male",'Uganda workforce data - raw'!$A$4:$F$4,0))*INDEX('Mapping cadres'!$B$1:$Z$616,MATCH($B639, 'Mapping cadres'!$B$1:$B$616,0), MATCH(C$32,'Mapping cadres'!$B$1:$Z$1,0))</f>
        <v>1</v>
      </c>
      <c r="D639" s="226">
        <f>INDEX('Uganda workforce data - raw'!$A$4:$F$619,MATCH($B639, 'Uganda workforce data - raw'!$B$4:$B$619,0), MATCH("Filled Male",'Uganda workforce data - raw'!$A$4:$F$4,0))*INDEX('Mapping cadres'!$B$1:$Z$616,MATCH($B639, 'Mapping cadres'!$B$1:$B$616,0), MATCH(D$32,'Mapping cadres'!$B$1:$Z$1,0))</f>
        <v>0</v>
      </c>
      <c r="E639" s="226">
        <f>INDEX('Uganda workforce data - raw'!$A$4:$F$619,MATCH($B639, 'Uganda workforce data - raw'!$B$4:$B$619,0), MATCH("Filled Male",'Uganda workforce data - raw'!$A$4:$F$4,0))*INDEX('Mapping cadres'!$B$1:$Z$616,MATCH($B639, 'Mapping cadres'!$B$1:$B$616,0), MATCH(E$32,'Mapping cadres'!$B$1:$Z$1,0))</f>
        <v>0</v>
      </c>
      <c r="F639" s="226">
        <f>INDEX('Uganda workforce data - raw'!$A$4:$F$619,MATCH($B639, 'Uganda workforce data - raw'!$B$4:$B$619,0), MATCH("Filled Male",'Uganda workforce data - raw'!$A$4:$F$4,0))*INDEX('Mapping cadres'!$B$1:$Z$616,MATCH($B639, 'Mapping cadres'!$B$1:$B$616,0), MATCH(F$32,'Mapping cadres'!$B$1:$Z$1,0))</f>
        <v>0</v>
      </c>
      <c r="G639" s="226">
        <f>INDEX('Uganda workforce data - raw'!$A$4:$F$619,MATCH($B639, 'Uganda workforce data - raw'!$B$4:$B$619,0), MATCH("Filled Male",'Uganda workforce data - raw'!$A$4:$F$4,0))*INDEX('Mapping cadres'!$B$1:$Z$616,MATCH($B639, 'Mapping cadres'!$B$1:$B$616,0), MATCH(G$32,'Mapping cadres'!$B$1:$Z$1,0))</f>
        <v>0</v>
      </c>
      <c r="H639" s="226">
        <f>INDEX('Uganda workforce data - raw'!$A$4:$F$619,MATCH($B639, 'Uganda workforce data - raw'!$B$4:$B$619,0), MATCH("Filled Male",'Uganda workforce data - raw'!$A$4:$F$4,0))*INDEX('Mapping cadres'!$B$1:$Z$616,MATCH($B639, 'Mapping cadres'!$B$1:$B$616,0), MATCH(H$32,'Mapping cadres'!$B$1:$Z$1,0))</f>
        <v>0</v>
      </c>
      <c r="I639" s="226">
        <f>INDEX('Uganda workforce data - raw'!$A$4:$F$619,MATCH($B639, 'Uganda workforce data - raw'!$B$4:$B$619,0), MATCH("Filled Male",'Uganda workforce data - raw'!$A$4:$F$4,0))*INDEX('Mapping cadres'!$B$1:$Z$616,MATCH($B639, 'Mapping cadres'!$B$1:$B$616,0), MATCH(I$32,'Mapping cadres'!$B$1:$Z$1,0))</f>
        <v>0</v>
      </c>
      <c r="J639" s="226">
        <f>INDEX('Uganda workforce data - raw'!$A$4:$F$619,MATCH($B639, 'Uganda workforce data - raw'!$B$4:$B$619,0), MATCH("Filled Male",'Uganda workforce data - raw'!$A$4:$F$4,0))*INDEX('Mapping cadres'!$B$1:$Z$616,MATCH($B639, 'Mapping cadres'!$B$1:$B$616,0), MATCH(J$32,'Mapping cadres'!$B$1:$Z$1,0))</f>
        <v>0</v>
      </c>
      <c r="K639" s="226">
        <f>INDEX('Uganda workforce data - raw'!$A$4:$F$619,MATCH($B639, 'Uganda workforce data - raw'!$B$4:$B$619,0), MATCH("Filled Male",'Uganda workforce data - raw'!$A$4:$F$4,0))*INDEX('Mapping cadres'!$B$1:$Z$616,MATCH($B639, 'Mapping cadres'!$B$1:$B$616,0), MATCH(K$32,'Mapping cadres'!$B$1:$Z$1,0))</f>
        <v>0</v>
      </c>
      <c r="L639" s="226">
        <f>INDEX('Uganda workforce data - raw'!$A$4:$F$619,MATCH($B639, 'Uganda workforce data - raw'!$B$4:$B$619,0), MATCH("Filled Male",'Uganda workforce data - raw'!$A$4:$F$4,0))*INDEX('Mapping cadres'!$B$1:$Z$616,MATCH($B639, 'Mapping cadres'!$B$1:$B$616,0), MATCH(L$32,'Mapping cadres'!$B$1:$Z$1,0))</f>
        <v>0</v>
      </c>
      <c r="M639" s="226">
        <f>INDEX('Uganda workforce data - raw'!$A$4:$F$619,MATCH($B639, 'Uganda workforce data - raw'!$B$4:$B$619,0), MATCH("Filled Male",'Uganda workforce data - raw'!$A$4:$F$4,0))*INDEX('Mapping cadres'!$B$1:$Z$616,MATCH($B639, 'Mapping cadres'!$B$1:$B$616,0), MATCH(M$32,'Mapping cadres'!$B$1:$Z$1,0))</f>
        <v>0</v>
      </c>
      <c r="N639" s="226">
        <f>INDEX('Uganda workforce data - raw'!$A$4:$F$619,MATCH($B639, 'Uganda workforce data - raw'!$B$4:$B$619,0), MATCH("Filled Male",'Uganda workforce data - raw'!$A$4:$F$4,0))*INDEX('Mapping cadres'!$B$1:$Z$616,MATCH($B639, 'Mapping cadres'!$B$1:$B$616,0), MATCH(N$32,'Mapping cadres'!$B$1:$Z$1,0))</f>
        <v>0</v>
      </c>
      <c r="O639" s="226">
        <f>INDEX('Uganda workforce data - raw'!$A$4:$F$619,MATCH($B639, 'Uganda workforce data - raw'!$B$4:$B$619,0), MATCH("Filled Male",'Uganda workforce data - raw'!$A$4:$F$4,0))*INDEX('Mapping cadres'!$B$1:$Z$616,MATCH($B639, 'Mapping cadres'!$B$1:$B$616,0), MATCH(O$32,'Mapping cadres'!$B$1:$Z$1,0))</f>
        <v>0</v>
      </c>
      <c r="P639" s="226">
        <f>INDEX('Uganda workforce data - raw'!$A$4:$F$619,MATCH($B639, 'Uganda workforce data - raw'!$B$4:$B$619,0), MATCH("Filled Male",'Uganda workforce data - raw'!$A$4:$F$4,0))*INDEX('Mapping cadres'!$B$1:$Z$616,MATCH($B639, 'Mapping cadres'!$B$1:$B$616,0), MATCH(P$32,'Mapping cadres'!$B$1:$Z$1,0))</f>
        <v>0</v>
      </c>
      <c r="Q639" s="226">
        <f>INDEX('Uganda workforce data - raw'!$A$4:$F$619,MATCH($B639, 'Uganda workforce data - raw'!$B$4:$B$619,0), MATCH("Filled Male",'Uganda workforce data - raw'!$A$4:$F$4,0))*INDEX('Mapping cadres'!$B$1:$Z$616,MATCH($B639, 'Mapping cadres'!$B$1:$B$616,0), MATCH(Q$32,'Mapping cadres'!$B$1:$Z$1,0))</f>
        <v>0</v>
      </c>
      <c r="R639" s="226">
        <f>INDEX('Uganda workforce data - raw'!$A$4:$F$619,MATCH($B639, 'Uganda workforce data - raw'!$B$4:$B$619,0), MATCH("Filled Male",'Uganda workforce data - raw'!$A$4:$F$4,0))*INDEX('Mapping cadres'!$B$1:$Z$616,MATCH($B639, 'Mapping cadres'!$B$1:$B$616,0), MATCH(R$32,'Mapping cadres'!$B$1:$Z$1,0))</f>
        <v>0</v>
      </c>
      <c r="S639" s="226">
        <f>INDEX('Uganda workforce data - raw'!$A$4:$F$619,MATCH($B639, 'Uganda workforce data - raw'!$B$4:$B$619,0), MATCH("Filled Male",'Uganda workforce data - raw'!$A$4:$F$4,0))*INDEX('Mapping cadres'!$B$1:$Z$616,MATCH($B639, 'Mapping cadres'!$B$1:$B$616,0), MATCH(S$32,'Mapping cadres'!$B$1:$Z$1,0))</f>
        <v>0</v>
      </c>
      <c r="T639" s="226">
        <f>INDEX('Uganda workforce data - raw'!$A$4:$F$619,MATCH($B639, 'Uganda workforce data - raw'!$B$4:$B$619,0), MATCH("Filled Male",'Uganda workforce data - raw'!$A$4:$F$4,0))*INDEX('Mapping cadres'!$B$1:$Z$616,MATCH($B639, 'Mapping cadres'!$B$1:$B$616,0), MATCH(T$32,'Mapping cadres'!$B$1:$Z$1,0))</f>
        <v>0</v>
      </c>
      <c r="U639" s="226">
        <f>INDEX('Uganda workforce data - raw'!$A$4:$F$619,MATCH($B639, 'Uganda workforce data - raw'!$B$4:$B$619,0), MATCH("Filled Male",'Uganda workforce data - raw'!$A$4:$F$4,0))*INDEX('Mapping cadres'!$B$1:$Z$616,MATCH($B639, 'Mapping cadres'!$B$1:$B$616,0), MATCH(U$32,'Mapping cadres'!$B$1:$Z$1,0))</f>
        <v>0</v>
      </c>
      <c r="V639" s="226">
        <f>INDEX('Uganda workforce data - raw'!$A$4:$F$619,MATCH($B639, 'Uganda workforce data - raw'!$B$4:$B$619,0), MATCH("Filled Male",'Uganda workforce data - raw'!$A$4:$F$4,0))*INDEX('Mapping cadres'!$B$1:$Z$616,MATCH($B639, 'Mapping cadres'!$B$1:$B$616,0), MATCH(V$32,'Mapping cadres'!$B$1:$Z$1,0))</f>
        <v>0</v>
      </c>
      <c r="W639" s="226">
        <f>INDEX('Uganda workforce data - raw'!$A$4:$F$619,MATCH($B639, 'Uganda workforce data - raw'!$B$4:$B$619,0), MATCH("Filled Male",'Uganda workforce data - raw'!$A$4:$F$4,0))*INDEX('Mapping cadres'!$B$1:$Z$616,MATCH($B639, 'Mapping cadres'!$B$1:$B$616,0), MATCH(W$32,'Mapping cadres'!$B$1:$Z$1,0))</f>
        <v>0</v>
      </c>
      <c r="X639" s="226">
        <f>INDEX('Uganda workforce data - raw'!$A$4:$F$619,MATCH($B639, 'Uganda workforce data - raw'!$B$4:$B$619,0), MATCH("Filled Male",'Uganda workforce data - raw'!$A$4:$F$4,0))*INDEX('Mapping cadres'!$B$1:$Z$616,MATCH($B639, 'Mapping cadres'!$B$1:$B$616,0), MATCH(X$32,'Mapping cadres'!$B$1:$Z$1,0))</f>
        <v>0</v>
      </c>
      <c r="Y639" s="226">
        <f>INDEX('Uganda workforce data - raw'!$A$4:$F$619,MATCH($B639, 'Uganda workforce data - raw'!$B$4:$B$619,0), MATCH("Filled Male",'Uganda workforce data - raw'!$A$4:$F$4,0))*INDEX('Mapping cadres'!$B$1:$Z$616,MATCH($B639, 'Mapping cadres'!$B$1:$B$616,0), MATCH(Y$32,'Mapping cadres'!$B$1:$Z$1,0))</f>
        <v>0</v>
      </c>
      <c r="Z639" s="226">
        <f>INDEX('Uganda workforce data - raw'!$A$4:$F$619,MATCH($B639, 'Uganda workforce data - raw'!$B$4:$B$619,0), MATCH("Filled Male",'Uganda workforce data - raw'!$A$4:$F$4,0))*INDEX('Mapping cadres'!$B$1:$Z$616,MATCH($B639, 'Mapping cadres'!$B$1:$B$616,0), MATCH(Z$32,'Mapping cadres'!$B$1:$Z$1,0))</f>
        <v>0</v>
      </c>
      <c r="AA639" s="226">
        <f>INDEX('Uganda workforce data - raw'!$A$4:$F$619,MATCH($B639, 'Uganda workforce data - raw'!$B$4:$B$619,0), MATCH("Filled Female",'Uganda workforce data - raw'!$A$4:$F$4,0))*INDEX('Mapping cadres'!$B$1:$Z$616,MATCH($B639, 'Mapping cadres'!$B$1:$B$616,0), MATCH(AA$32,'Mapping cadres'!$B$1:$Z$1,0))</f>
        <v>0</v>
      </c>
      <c r="AB639" s="226">
        <f>INDEX('Uganda workforce data - raw'!$A$4:$F$619,MATCH($B639, 'Uganda workforce data - raw'!$B$4:$B$619,0), MATCH("Filled Female",'Uganda workforce data - raw'!$A$4:$F$4,0))*INDEX('Mapping cadres'!$B$1:$Z$616,MATCH($B639, 'Mapping cadres'!$B$1:$B$616,0), MATCH(AB$32,'Mapping cadres'!$B$1:$Z$1,0))</f>
        <v>0</v>
      </c>
      <c r="AC639" s="226">
        <f>INDEX('Uganda workforce data - raw'!$A$4:$F$619,MATCH($B639, 'Uganda workforce data - raw'!$B$4:$B$619,0), MATCH("Filled Female",'Uganda workforce data - raw'!$A$4:$F$4,0))*INDEX('Mapping cadres'!$B$1:$Z$616,MATCH($B639, 'Mapping cadres'!$B$1:$B$616,0), MATCH(AC$32,'Mapping cadres'!$B$1:$Z$1,0))</f>
        <v>0</v>
      </c>
      <c r="AD639" s="226">
        <f>INDEX('Uganda workforce data - raw'!$A$4:$F$619,MATCH($B639, 'Uganda workforce data - raw'!$B$4:$B$619,0), MATCH("Filled Female",'Uganda workforce data - raw'!$A$4:$F$4,0))*INDEX('Mapping cadres'!$B$1:$Z$616,MATCH($B639, 'Mapping cadres'!$B$1:$B$616,0), MATCH(AD$32,'Mapping cadres'!$B$1:$Z$1,0))</f>
        <v>0</v>
      </c>
      <c r="AE639" s="226">
        <f>INDEX('Uganda workforce data - raw'!$A$4:$F$619,MATCH($B639, 'Uganda workforce data - raw'!$B$4:$B$619,0), MATCH("Filled Female",'Uganda workforce data - raw'!$A$4:$F$4,0))*INDEX('Mapping cadres'!$B$1:$Z$616,MATCH($B639, 'Mapping cadres'!$B$1:$B$616,0), MATCH(AE$32,'Mapping cadres'!$B$1:$Z$1,0))</f>
        <v>0</v>
      </c>
      <c r="AF639" s="226">
        <f>INDEX('Uganda workforce data - raw'!$A$4:$F$619,MATCH($B639, 'Uganda workforce data - raw'!$B$4:$B$619,0), MATCH("Filled Female",'Uganda workforce data - raw'!$A$4:$F$4,0))*INDEX('Mapping cadres'!$B$1:$Z$616,MATCH($B639, 'Mapping cadres'!$B$1:$B$616,0), MATCH(AF$32,'Mapping cadres'!$B$1:$Z$1,0))</f>
        <v>0</v>
      </c>
      <c r="AG639" s="226">
        <f>INDEX('Uganda workforce data - raw'!$A$4:$F$619,MATCH($B639, 'Uganda workforce data - raw'!$B$4:$B$619,0), MATCH("Filled Female",'Uganda workforce data - raw'!$A$4:$F$4,0))*INDEX('Mapping cadres'!$B$1:$Z$616,MATCH($B639, 'Mapping cadres'!$B$1:$B$616,0), MATCH(AG$32,'Mapping cadres'!$B$1:$Z$1,0))</f>
        <v>0</v>
      </c>
      <c r="AH639" s="226">
        <f>INDEX('Uganda workforce data - raw'!$A$4:$F$619,MATCH($B639, 'Uganda workforce data - raw'!$B$4:$B$619,0), MATCH("Filled Female",'Uganda workforce data - raw'!$A$4:$F$4,0))*INDEX('Mapping cadres'!$B$1:$Z$616,MATCH($B639, 'Mapping cadres'!$B$1:$B$616,0), MATCH(AH$32,'Mapping cadres'!$B$1:$Z$1,0))</f>
        <v>0</v>
      </c>
      <c r="AI639" s="226">
        <f>INDEX('Uganda workforce data - raw'!$A$4:$F$619,MATCH($B639, 'Uganda workforce data - raw'!$B$4:$B$619,0), MATCH("Filled Female",'Uganda workforce data - raw'!$A$4:$F$4,0))*INDEX('Mapping cadres'!$B$1:$Z$616,MATCH($B639, 'Mapping cadres'!$B$1:$B$616,0), MATCH(AI$32,'Mapping cadres'!$B$1:$Z$1,0))</f>
        <v>0</v>
      </c>
      <c r="AJ639" s="226">
        <f>INDEX('Uganda workforce data - raw'!$A$4:$F$619,MATCH($B639, 'Uganda workforce data - raw'!$B$4:$B$619,0), MATCH("Filled Female",'Uganda workforce data - raw'!$A$4:$F$4,0))*INDEX('Mapping cadres'!$B$1:$Z$616,MATCH($B639, 'Mapping cadres'!$B$1:$B$616,0), MATCH(AJ$32,'Mapping cadres'!$B$1:$Z$1,0))</f>
        <v>0</v>
      </c>
      <c r="AK639" s="226">
        <f>INDEX('Uganda workforce data - raw'!$A$4:$F$619,MATCH($B639, 'Uganda workforce data - raw'!$B$4:$B$619,0), MATCH("Filled Female",'Uganda workforce data - raw'!$A$4:$F$4,0))*INDEX('Mapping cadres'!$B$1:$Z$616,MATCH($B639, 'Mapping cadres'!$B$1:$B$616,0), MATCH(AK$32,'Mapping cadres'!$B$1:$Z$1,0))</f>
        <v>0</v>
      </c>
      <c r="AL639" s="226">
        <f>INDEX('Uganda workforce data - raw'!$A$4:$F$619,MATCH($B639, 'Uganda workforce data - raw'!$B$4:$B$619,0), MATCH("Filled Female",'Uganda workforce data - raw'!$A$4:$F$4,0))*INDEX('Mapping cadres'!$B$1:$Z$616,MATCH($B639, 'Mapping cadres'!$B$1:$B$616,0), MATCH(AL$32,'Mapping cadres'!$B$1:$Z$1,0))</f>
        <v>0</v>
      </c>
      <c r="AM639" s="226">
        <f>INDEX('Uganda workforce data - raw'!$A$4:$F$619,MATCH($B639, 'Uganda workforce data - raw'!$B$4:$B$619,0), MATCH("Filled Female",'Uganda workforce data - raw'!$A$4:$F$4,0))*INDEX('Mapping cadres'!$B$1:$Z$616,MATCH($B639, 'Mapping cadres'!$B$1:$B$616,0), MATCH(AM$32,'Mapping cadres'!$B$1:$Z$1,0))</f>
        <v>0</v>
      </c>
      <c r="AN639" s="226">
        <f>INDEX('Uganda workforce data - raw'!$A$4:$F$619,MATCH($B639, 'Uganda workforce data - raw'!$B$4:$B$619,0), MATCH("Filled Female",'Uganda workforce data - raw'!$A$4:$F$4,0))*INDEX('Mapping cadres'!$B$1:$Z$616,MATCH($B639, 'Mapping cadres'!$B$1:$B$616,0), MATCH(AN$32,'Mapping cadres'!$B$1:$Z$1,0))</f>
        <v>0</v>
      </c>
      <c r="AO639" s="226">
        <f>INDEX('Uganda workforce data - raw'!$A$4:$F$619,MATCH($B639, 'Uganda workforce data - raw'!$B$4:$B$619,0), MATCH("Filled Female",'Uganda workforce data - raw'!$A$4:$F$4,0))*INDEX('Mapping cadres'!$B$1:$Z$616,MATCH($B639, 'Mapping cadres'!$B$1:$B$616,0), MATCH(AO$32,'Mapping cadres'!$B$1:$Z$1,0))</f>
        <v>0</v>
      </c>
      <c r="AP639" s="226">
        <f>INDEX('Uganda workforce data - raw'!$A$4:$F$619,MATCH($B639, 'Uganda workforce data - raw'!$B$4:$B$619,0), MATCH("Filled Female",'Uganda workforce data - raw'!$A$4:$F$4,0))*INDEX('Mapping cadres'!$B$1:$Z$616,MATCH($B639, 'Mapping cadres'!$B$1:$B$616,0), MATCH(AP$32,'Mapping cadres'!$B$1:$Z$1,0))</f>
        <v>0</v>
      </c>
      <c r="AQ639" s="226">
        <f>INDEX('Uganda workforce data - raw'!$A$4:$F$619,MATCH($B639, 'Uganda workforce data - raw'!$B$4:$B$619,0), MATCH("Filled Female",'Uganda workforce data - raw'!$A$4:$F$4,0))*INDEX('Mapping cadres'!$B$1:$Z$616,MATCH($B639, 'Mapping cadres'!$B$1:$B$616,0), MATCH(AQ$32,'Mapping cadres'!$B$1:$Z$1,0))</f>
        <v>0</v>
      </c>
      <c r="AR639" s="226">
        <f>INDEX('Uganda workforce data - raw'!$A$4:$F$619,MATCH($B639, 'Uganda workforce data - raw'!$B$4:$B$619,0), MATCH("Filled Female",'Uganda workforce data - raw'!$A$4:$F$4,0))*INDEX('Mapping cadres'!$B$1:$Z$616,MATCH($B639, 'Mapping cadres'!$B$1:$B$616,0), MATCH(AR$32,'Mapping cadres'!$B$1:$Z$1,0))</f>
        <v>0</v>
      </c>
      <c r="AS639" s="226">
        <f>INDEX('Uganda workforce data - raw'!$A$4:$F$619,MATCH($B639, 'Uganda workforce data - raw'!$B$4:$B$619,0), MATCH("Filled Female",'Uganda workforce data - raw'!$A$4:$F$4,0))*INDEX('Mapping cadres'!$B$1:$Z$616,MATCH($B639, 'Mapping cadres'!$B$1:$B$616,0), MATCH(AS$32,'Mapping cadres'!$B$1:$Z$1,0))</f>
        <v>0</v>
      </c>
      <c r="AT639" s="226">
        <f>INDEX('Uganda workforce data - raw'!$A$4:$F$619,MATCH($B639, 'Uganda workforce data - raw'!$B$4:$B$619,0), MATCH("Filled Female",'Uganda workforce data - raw'!$A$4:$F$4,0))*INDEX('Mapping cadres'!$B$1:$Z$616,MATCH($B639, 'Mapping cadres'!$B$1:$B$616,0), MATCH(AT$32,'Mapping cadres'!$B$1:$Z$1,0))</f>
        <v>0</v>
      </c>
      <c r="AU639" s="226">
        <f>INDEX('Uganda workforce data - raw'!$A$4:$F$619,MATCH($B639, 'Uganda workforce data - raw'!$B$4:$B$619,0), MATCH("Filled Female",'Uganda workforce data - raw'!$A$4:$F$4,0))*INDEX('Mapping cadres'!$B$1:$Z$616,MATCH($B639, 'Mapping cadres'!$B$1:$B$616,0), MATCH(AU$32,'Mapping cadres'!$B$1:$Z$1,0))</f>
        <v>0</v>
      </c>
      <c r="AV639" s="226">
        <f>INDEX('Uganda workforce data - raw'!$A$4:$F$619,MATCH($B639, 'Uganda workforce data - raw'!$B$4:$B$619,0), MATCH("Filled Female",'Uganda workforce data - raw'!$A$4:$F$4,0))*INDEX('Mapping cadres'!$B$1:$Z$616,MATCH($B639, 'Mapping cadres'!$B$1:$B$616,0), MATCH(AV$32,'Mapping cadres'!$B$1:$Z$1,0))</f>
        <v>0</v>
      </c>
      <c r="AW639" s="226">
        <f>INDEX('Uganda workforce data - raw'!$A$4:$F$619,MATCH($B639, 'Uganda workforce data - raw'!$B$4:$B$619,0), MATCH("Filled Female",'Uganda workforce data - raw'!$A$4:$F$4,0))*INDEX('Mapping cadres'!$B$1:$Z$616,MATCH($B639, 'Mapping cadres'!$B$1:$B$616,0), MATCH(AW$32,'Mapping cadres'!$B$1:$Z$1,0))</f>
        <v>0</v>
      </c>
      <c r="AX639" s="226">
        <f>INDEX('Uganda workforce data - raw'!$A$4:$F$619,MATCH($B639, 'Uganda workforce data - raw'!$B$4:$B$619,0), MATCH("Filled Female",'Uganda workforce data - raw'!$A$4:$F$4,0))*INDEX('Mapping cadres'!$B$1:$Z$616,MATCH($B639, 'Mapping cadres'!$B$1:$B$616,0), MATCH(AX$32,'Mapping cadres'!$B$1:$Z$1,0))</f>
        <v>0</v>
      </c>
      <c r="AY639" s="226">
        <f t="shared" si="221"/>
        <v>1</v>
      </c>
      <c r="AZ639" s="226">
        <f t="shared" si="222"/>
        <v>0</v>
      </c>
      <c r="BA639" s="226">
        <f t="shared" si="223"/>
        <v>0</v>
      </c>
      <c r="BB639" s="226">
        <f t="shared" si="224"/>
        <v>0</v>
      </c>
      <c r="BC639" s="226">
        <f t="shared" si="225"/>
        <v>0</v>
      </c>
      <c r="BD639" s="226">
        <f t="shared" si="226"/>
        <v>0</v>
      </c>
      <c r="BE639" s="226">
        <f t="shared" si="227"/>
        <v>0</v>
      </c>
      <c r="BF639" s="226">
        <f t="shared" si="228"/>
        <v>0</v>
      </c>
      <c r="BG639" s="226">
        <f t="shared" si="229"/>
        <v>0</v>
      </c>
      <c r="BH639" s="226">
        <f t="shared" si="230"/>
        <v>0</v>
      </c>
      <c r="BI639" s="226">
        <f t="shared" si="231"/>
        <v>0</v>
      </c>
      <c r="BJ639" s="226">
        <f t="shared" si="232"/>
        <v>0</v>
      </c>
      <c r="BK639" s="226">
        <f t="shared" si="233"/>
        <v>0</v>
      </c>
      <c r="BL639" s="226">
        <f t="shared" si="234"/>
        <v>0</v>
      </c>
      <c r="BM639" s="226">
        <f t="shared" si="235"/>
        <v>0</v>
      </c>
      <c r="BN639" s="226">
        <f t="shared" si="236"/>
        <v>0</v>
      </c>
      <c r="BO639" s="226">
        <f t="shared" si="237"/>
        <v>0</v>
      </c>
      <c r="BP639" s="226">
        <f t="shared" si="238"/>
        <v>0</v>
      </c>
      <c r="BQ639" s="226">
        <f t="shared" si="239"/>
        <v>0</v>
      </c>
      <c r="BR639" s="226">
        <f t="shared" si="240"/>
        <v>0</v>
      </c>
      <c r="BS639" s="226">
        <f t="shared" si="241"/>
        <v>0</v>
      </c>
      <c r="BT639" s="226">
        <f t="shared" si="242"/>
        <v>0</v>
      </c>
      <c r="BU639" s="226">
        <f t="shared" si="243"/>
        <v>0</v>
      </c>
      <c r="BV639" s="226">
        <f t="shared" si="244"/>
        <v>0</v>
      </c>
    </row>
    <row r="640" spans="1:74">
      <c r="A640" s="226">
        <v>608</v>
      </c>
      <c r="B640" s="226" t="s">
        <v>1904</v>
      </c>
      <c r="C640" s="226">
        <f>INDEX('Uganda workforce data - raw'!$A$4:$F$619,MATCH($B640, 'Uganda workforce data - raw'!$B$4:$B$619,0), MATCH("Filled Male",'Uganda workforce data - raw'!$A$4:$F$4,0))*INDEX('Mapping cadres'!$B$1:$Z$616,MATCH($B640, 'Mapping cadres'!$B$1:$B$616,0), MATCH(C$32,'Mapping cadres'!$B$1:$Z$1,0))</f>
        <v>0</v>
      </c>
      <c r="D640" s="226">
        <f>INDEX('Uganda workforce data - raw'!$A$4:$F$619,MATCH($B640, 'Uganda workforce data - raw'!$B$4:$B$619,0), MATCH("Filled Male",'Uganda workforce data - raw'!$A$4:$F$4,0))*INDEX('Mapping cadres'!$B$1:$Z$616,MATCH($B640, 'Mapping cadres'!$B$1:$B$616,0), MATCH(D$32,'Mapping cadres'!$B$1:$Z$1,0))</f>
        <v>0</v>
      </c>
      <c r="E640" s="226">
        <f>INDEX('Uganda workforce data - raw'!$A$4:$F$619,MATCH($B640, 'Uganda workforce data - raw'!$B$4:$B$619,0), MATCH("Filled Male",'Uganda workforce data - raw'!$A$4:$F$4,0))*INDEX('Mapping cadres'!$B$1:$Z$616,MATCH($B640, 'Mapping cadres'!$B$1:$B$616,0), MATCH(E$32,'Mapping cadres'!$B$1:$Z$1,0))</f>
        <v>0</v>
      </c>
      <c r="F640" s="226">
        <f>INDEX('Uganda workforce data - raw'!$A$4:$F$619,MATCH($B640, 'Uganda workforce data - raw'!$B$4:$B$619,0), MATCH("Filled Male",'Uganda workforce data - raw'!$A$4:$F$4,0))*INDEX('Mapping cadres'!$B$1:$Z$616,MATCH($B640, 'Mapping cadres'!$B$1:$B$616,0), MATCH(F$32,'Mapping cadres'!$B$1:$Z$1,0))</f>
        <v>0</v>
      </c>
      <c r="G640" s="226">
        <f>INDEX('Uganda workforce data - raw'!$A$4:$F$619,MATCH($B640, 'Uganda workforce data - raw'!$B$4:$B$619,0), MATCH("Filled Male",'Uganda workforce data - raw'!$A$4:$F$4,0))*INDEX('Mapping cadres'!$B$1:$Z$616,MATCH($B640, 'Mapping cadres'!$B$1:$B$616,0), MATCH(G$32,'Mapping cadres'!$B$1:$Z$1,0))</f>
        <v>0</v>
      </c>
      <c r="H640" s="226">
        <f>INDEX('Uganda workforce data - raw'!$A$4:$F$619,MATCH($B640, 'Uganda workforce data - raw'!$B$4:$B$619,0), MATCH("Filled Male",'Uganda workforce data - raw'!$A$4:$F$4,0))*INDEX('Mapping cadres'!$B$1:$Z$616,MATCH($B640, 'Mapping cadres'!$B$1:$B$616,0), MATCH(H$32,'Mapping cadres'!$B$1:$Z$1,0))</f>
        <v>0</v>
      </c>
      <c r="I640" s="226">
        <f>INDEX('Uganda workforce data - raw'!$A$4:$F$619,MATCH($B640, 'Uganda workforce data - raw'!$B$4:$B$619,0), MATCH("Filled Male",'Uganda workforce data - raw'!$A$4:$F$4,0))*INDEX('Mapping cadres'!$B$1:$Z$616,MATCH($B640, 'Mapping cadres'!$B$1:$B$616,0), MATCH(I$32,'Mapping cadres'!$B$1:$Z$1,0))</f>
        <v>0</v>
      </c>
      <c r="J640" s="226">
        <f>INDEX('Uganda workforce data - raw'!$A$4:$F$619,MATCH($B640, 'Uganda workforce data - raw'!$B$4:$B$619,0), MATCH("Filled Male",'Uganda workforce data - raw'!$A$4:$F$4,0))*INDEX('Mapping cadres'!$B$1:$Z$616,MATCH($B640, 'Mapping cadres'!$B$1:$B$616,0), MATCH(J$32,'Mapping cadres'!$B$1:$Z$1,0))</f>
        <v>0</v>
      </c>
      <c r="K640" s="226">
        <f>INDEX('Uganda workforce data - raw'!$A$4:$F$619,MATCH($B640, 'Uganda workforce data - raw'!$B$4:$B$619,0), MATCH("Filled Male",'Uganda workforce data - raw'!$A$4:$F$4,0))*INDEX('Mapping cadres'!$B$1:$Z$616,MATCH($B640, 'Mapping cadres'!$B$1:$B$616,0), MATCH(K$32,'Mapping cadres'!$B$1:$Z$1,0))</f>
        <v>0</v>
      </c>
      <c r="L640" s="226">
        <f>INDEX('Uganda workforce data - raw'!$A$4:$F$619,MATCH($B640, 'Uganda workforce data - raw'!$B$4:$B$619,0), MATCH("Filled Male",'Uganda workforce data - raw'!$A$4:$F$4,0))*INDEX('Mapping cadres'!$B$1:$Z$616,MATCH($B640, 'Mapping cadres'!$B$1:$B$616,0), MATCH(L$32,'Mapping cadres'!$B$1:$Z$1,0))</f>
        <v>0</v>
      </c>
      <c r="M640" s="226">
        <f>INDEX('Uganda workforce data - raw'!$A$4:$F$619,MATCH($B640, 'Uganda workforce data - raw'!$B$4:$B$619,0), MATCH("Filled Male",'Uganda workforce data - raw'!$A$4:$F$4,0))*INDEX('Mapping cadres'!$B$1:$Z$616,MATCH($B640, 'Mapping cadres'!$B$1:$B$616,0), MATCH(M$32,'Mapping cadres'!$B$1:$Z$1,0))</f>
        <v>0</v>
      </c>
      <c r="N640" s="226">
        <f>INDEX('Uganda workforce data - raw'!$A$4:$F$619,MATCH($B640, 'Uganda workforce data - raw'!$B$4:$B$619,0), MATCH("Filled Male",'Uganda workforce data - raw'!$A$4:$F$4,0))*INDEX('Mapping cadres'!$B$1:$Z$616,MATCH($B640, 'Mapping cadres'!$B$1:$B$616,0), MATCH(N$32,'Mapping cadres'!$B$1:$Z$1,0))</f>
        <v>0</v>
      </c>
      <c r="O640" s="226">
        <f>INDEX('Uganda workforce data - raw'!$A$4:$F$619,MATCH($B640, 'Uganda workforce data - raw'!$B$4:$B$619,0), MATCH("Filled Male",'Uganda workforce data - raw'!$A$4:$F$4,0))*INDEX('Mapping cadres'!$B$1:$Z$616,MATCH($B640, 'Mapping cadres'!$B$1:$B$616,0), MATCH(O$32,'Mapping cadres'!$B$1:$Z$1,0))</f>
        <v>0</v>
      </c>
      <c r="P640" s="226">
        <f>INDEX('Uganda workforce data - raw'!$A$4:$F$619,MATCH($B640, 'Uganda workforce data - raw'!$B$4:$B$619,0), MATCH("Filled Male",'Uganda workforce data - raw'!$A$4:$F$4,0))*INDEX('Mapping cadres'!$B$1:$Z$616,MATCH($B640, 'Mapping cadres'!$B$1:$B$616,0), MATCH(P$32,'Mapping cadres'!$B$1:$Z$1,0))</f>
        <v>0</v>
      </c>
      <c r="Q640" s="226">
        <f>INDEX('Uganda workforce data - raw'!$A$4:$F$619,MATCH($B640, 'Uganda workforce data - raw'!$B$4:$B$619,0), MATCH("Filled Male",'Uganda workforce data - raw'!$A$4:$F$4,0))*INDEX('Mapping cadres'!$B$1:$Z$616,MATCH($B640, 'Mapping cadres'!$B$1:$B$616,0), MATCH(Q$32,'Mapping cadres'!$B$1:$Z$1,0))</f>
        <v>0</v>
      </c>
      <c r="R640" s="226">
        <f>INDEX('Uganda workforce data - raw'!$A$4:$F$619,MATCH($B640, 'Uganda workforce data - raw'!$B$4:$B$619,0), MATCH("Filled Male",'Uganda workforce data - raw'!$A$4:$F$4,0))*INDEX('Mapping cadres'!$B$1:$Z$616,MATCH($B640, 'Mapping cadres'!$B$1:$B$616,0), MATCH(R$32,'Mapping cadres'!$B$1:$Z$1,0))</f>
        <v>0</v>
      </c>
      <c r="S640" s="226">
        <f>INDEX('Uganda workforce data - raw'!$A$4:$F$619,MATCH($B640, 'Uganda workforce data - raw'!$B$4:$B$619,0), MATCH("Filled Male",'Uganda workforce data - raw'!$A$4:$F$4,0))*INDEX('Mapping cadres'!$B$1:$Z$616,MATCH($B640, 'Mapping cadres'!$B$1:$B$616,0), MATCH(S$32,'Mapping cadres'!$B$1:$Z$1,0))</f>
        <v>0</v>
      </c>
      <c r="T640" s="226">
        <f>INDEX('Uganda workforce data - raw'!$A$4:$F$619,MATCH($B640, 'Uganda workforce data - raw'!$B$4:$B$619,0), MATCH("Filled Male",'Uganda workforce data - raw'!$A$4:$F$4,0))*INDEX('Mapping cadres'!$B$1:$Z$616,MATCH($B640, 'Mapping cadres'!$B$1:$B$616,0), MATCH(T$32,'Mapping cadres'!$B$1:$Z$1,0))</f>
        <v>0</v>
      </c>
      <c r="U640" s="226">
        <f>INDEX('Uganda workforce data - raw'!$A$4:$F$619,MATCH($B640, 'Uganda workforce data - raw'!$B$4:$B$619,0), MATCH("Filled Male",'Uganda workforce data - raw'!$A$4:$F$4,0))*INDEX('Mapping cadres'!$B$1:$Z$616,MATCH($B640, 'Mapping cadres'!$B$1:$B$616,0), MATCH(U$32,'Mapping cadres'!$B$1:$Z$1,0))</f>
        <v>0</v>
      </c>
      <c r="V640" s="226">
        <f>INDEX('Uganda workforce data - raw'!$A$4:$F$619,MATCH($B640, 'Uganda workforce data - raw'!$B$4:$B$619,0), MATCH("Filled Male",'Uganda workforce data - raw'!$A$4:$F$4,0))*INDEX('Mapping cadres'!$B$1:$Z$616,MATCH($B640, 'Mapping cadres'!$B$1:$B$616,0), MATCH(V$32,'Mapping cadres'!$B$1:$Z$1,0))</f>
        <v>0</v>
      </c>
      <c r="W640" s="226">
        <f>INDEX('Uganda workforce data - raw'!$A$4:$F$619,MATCH($B640, 'Uganda workforce data - raw'!$B$4:$B$619,0), MATCH("Filled Male",'Uganda workforce data - raw'!$A$4:$F$4,0))*INDEX('Mapping cadres'!$B$1:$Z$616,MATCH($B640, 'Mapping cadres'!$B$1:$B$616,0), MATCH(W$32,'Mapping cadres'!$B$1:$Z$1,0))</f>
        <v>0</v>
      </c>
      <c r="X640" s="226">
        <f>INDEX('Uganda workforce data - raw'!$A$4:$F$619,MATCH($B640, 'Uganda workforce data - raw'!$B$4:$B$619,0), MATCH("Filled Male",'Uganda workforce data - raw'!$A$4:$F$4,0))*INDEX('Mapping cadres'!$B$1:$Z$616,MATCH($B640, 'Mapping cadres'!$B$1:$B$616,0), MATCH(X$32,'Mapping cadres'!$B$1:$Z$1,0))</f>
        <v>0</v>
      </c>
      <c r="Y640" s="226">
        <f>INDEX('Uganda workforce data - raw'!$A$4:$F$619,MATCH($B640, 'Uganda workforce data - raw'!$B$4:$B$619,0), MATCH("Filled Male",'Uganda workforce data - raw'!$A$4:$F$4,0))*INDEX('Mapping cadres'!$B$1:$Z$616,MATCH($B640, 'Mapping cadres'!$B$1:$B$616,0), MATCH(Y$32,'Mapping cadres'!$B$1:$Z$1,0))</f>
        <v>0</v>
      </c>
      <c r="Z640" s="226">
        <f>INDEX('Uganda workforce data - raw'!$A$4:$F$619,MATCH($B640, 'Uganda workforce data - raw'!$B$4:$B$619,0), MATCH("Filled Male",'Uganda workforce data - raw'!$A$4:$F$4,0))*INDEX('Mapping cadres'!$B$1:$Z$616,MATCH($B640, 'Mapping cadres'!$B$1:$B$616,0), MATCH(Z$32,'Mapping cadres'!$B$1:$Z$1,0))</f>
        <v>0</v>
      </c>
      <c r="AA640" s="226">
        <f>INDEX('Uganda workforce data - raw'!$A$4:$F$619,MATCH($B640, 'Uganda workforce data - raw'!$B$4:$B$619,0), MATCH("Filled Female",'Uganda workforce data - raw'!$A$4:$F$4,0))*INDEX('Mapping cadres'!$B$1:$Z$616,MATCH($B640, 'Mapping cadres'!$B$1:$B$616,0), MATCH(AA$32,'Mapping cadres'!$B$1:$Z$1,0))</f>
        <v>1</v>
      </c>
      <c r="AB640" s="226">
        <f>INDEX('Uganda workforce data - raw'!$A$4:$F$619,MATCH($B640, 'Uganda workforce data - raw'!$B$4:$B$619,0), MATCH("Filled Female",'Uganda workforce data - raw'!$A$4:$F$4,0))*INDEX('Mapping cadres'!$B$1:$Z$616,MATCH($B640, 'Mapping cadres'!$B$1:$B$616,0), MATCH(AB$32,'Mapping cadres'!$B$1:$Z$1,0))</f>
        <v>0</v>
      </c>
      <c r="AC640" s="226">
        <f>INDEX('Uganda workforce data - raw'!$A$4:$F$619,MATCH($B640, 'Uganda workforce data - raw'!$B$4:$B$619,0), MATCH("Filled Female",'Uganda workforce data - raw'!$A$4:$F$4,0))*INDEX('Mapping cadres'!$B$1:$Z$616,MATCH($B640, 'Mapping cadres'!$B$1:$B$616,0), MATCH(AC$32,'Mapping cadres'!$B$1:$Z$1,0))</f>
        <v>0</v>
      </c>
      <c r="AD640" s="226">
        <f>INDEX('Uganda workforce data - raw'!$A$4:$F$619,MATCH($B640, 'Uganda workforce data - raw'!$B$4:$B$619,0), MATCH("Filled Female",'Uganda workforce data - raw'!$A$4:$F$4,0))*INDEX('Mapping cadres'!$B$1:$Z$616,MATCH($B640, 'Mapping cadres'!$B$1:$B$616,0), MATCH(AD$32,'Mapping cadres'!$B$1:$Z$1,0))</f>
        <v>0</v>
      </c>
      <c r="AE640" s="226">
        <f>INDEX('Uganda workforce data - raw'!$A$4:$F$619,MATCH($B640, 'Uganda workforce data - raw'!$B$4:$B$619,0), MATCH("Filled Female",'Uganda workforce data - raw'!$A$4:$F$4,0))*INDEX('Mapping cadres'!$B$1:$Z$616,MATCH($B640, 'Mapping cadres'!$B$1:$B$616,0), MATCH(AE$32,'Mapping cadres'!$B$1:$Z$1,0))</f>
        <v>0</v>
      </c>
      <c r="AF640" s="226">
        <f>INDEX('Uganda workforce data - raw'!$A$4:$F$619,MATCH($B640, 'Uganda workforce data - raw'!$B$4:$B$619,0), MATCH("Filled Female",'Uganda workforce data - raw'!$A$4:$F$4,0))*INDEX('Mapping cadres'!$B$1:$Z$616,MATCH($B640, 'Mapping cadres'!$B$1:$B$616,0), MATCH(AF$32,'Mapping cadres'!$B$1:$Z$1,0))</f>
        <v>0</v>
      </c>
      <c r="AG640" s="226">
        <f>INDEX('Uganda workforce data - raw'!$A$4:$F$619,MATCH($B640, 'Uganda workforce data - raw'!$B$4:$B$619,0), MATCH("Filled Female",'Uganda workforce data - raw'!$A$4:$F$4,0))*INDEX('Mapping cadres'!$B$1:$Z$616,MATCH($B640, 'Mapping cadres'!$B$1:$B$616,0), MATCH(AG$32,'Mapping cadres'!$B$1:$Z$1,0))</f>
        <v>0</v>
      </c>
      <c r="AH640" s="226">
        <f>INDEX('Uganda workforce data - raw'!$A$4:$F$619,MATCH($B640, 'Uganda workforce data - raw'!$B$4:$B$619,0), MATCH("Filled Female",'Uganda workforce data - raw'!$A$4:$F$4,0))*INDEX('Mapping cadres'!$B$1:$Z$616,MATCH($B640, 'Mapping cadres'!$B$1:$B$616,0), MATCH(AH$32,'Mapping cadres'!$B$1:$Z$1,0))</f>
        <v>0</v>
      </c>
      <c r="AI640" s="226">
        <f>INDEX('Uganda workforce data - raw'!$A$4:$F$619,MATCH($B640, 'Uganda workforce data - raw'!$B$4:$B$619,0), MATCH("Filled Female",'Uganda workforce data - raw'!$A$4:$F$4,0))*INDEX('Mapping cadres'!$B$1:$Z$616,MATCH($B640, 'Mapping cadres'!$B$1:$B$616,0), MATCH(AI$32,'Mapping cadres'!$B$1:$Z$1,0))</f>
        <v>0</v>
      </c>
      <c r="AJ640" s="226">
        <f>INDEX('Uganda workforce data - raw'!$A$4:$F$619,MATCH($B640, 'Uganda workforce data - raw'!$B$4:$B$619,0), MATCH("Filled Female",'Uganda workforce data - raw'!$A$4:$F$4,0))*INDEX('Mapping cadres'!$B$1:$Z$616,MATCH($B640, 'Mapping cadres'!$B$1:$B$616,0), MATCH(AJ$32,'Mapping cadres'!$B$1:$Z$1,0))</f>
        <v>0</v>
      </c>
      <c r="AK640" s="226">
        <f>INDEX('Uganda workforce data - raw'!$A$4:$F$619,MATCH($B640, 'Uganda workforce data - raw'!$B$4:$B$619,0), MATCH("Filled Female",'Uganda workforce data - raw'!$A$4:$F$4,0))*INDEX('Mapping cadres'!$B$1:$Z$616,MATCH($B640, 'Mapping cadres'!$B$1:$B$616,0), MATCH(AK$32,'Mapping cadres'!$B$1:$Z$1,0))</f>
        <v>0</v>
      </c>
      <c r="AL640" s="226">
        <f>INDEX('Uganda workforce data - raw'!$A$4:$F$619,MATCH($B640, 'Uganda workforce data - raw'!$B$4:$B$619,0), MATCH("Filled Female",'Uganda workforce data - raw'!$A$4:$F$4,0))*INDEX('Mapping cadres'!$B$1:$Z$616,MATCH($B640, 'Mapping cadres'!$B$1:$B$616,0), MATCH(AL$32,'Mapping cadres'!$B$1:$Z$1,0))</f>
        <v>0</v>
      </c>
      <c r="AM640" s="226">
        <f>INDEX('Uganda workforce data - raw'!$A$4:$F$619,MATCH($B640, 'Uganda workforce data - raw'!$B$4:$B$619,0), MATCH("Filled Female",'Uganda workforce data - raw'!$A$4:$F$4,0))*INDEX('Mapping cadres'!$B$1:$Z$616,MATCH($B640, 'Mapping cadres'!$B$1:$B$616,0), MATCH(AM$32,'Mapping cadres'!$B$1:$Z$1,0))</f>
        <v>0</v>
      </c>
      <c r="AN640" s="226">
        <f>INDEX('Uganda workforce data - raw'!$A$4:$F$619,MATCH($B640, 'Uganda workforce data - raw'!$B$4:$B$619,0), MATCH("Filled Female",'Uganda workforce data - raw'!$A$4:$F$4,0))*INDEX('Mapping cadres'!$B$1:$Z$616,MATCH($B640, 'Mapping cadres'!$B$1:$B$616,0), MATCH(AN$32,'Mapping cadres'!$B$1:$Z$1,0))</f>
        <v>0</v>
      </c>
      <c r="AO640" s="226">
        <f>INDEX('Uganda workforce data - raw'!$A$4:$F$619,MATCH($B640, 'Uganda workforce data - raw'!$B$4:$B$619,0), MATCH("Filled Female",'Uganda workforce data - raw'!$A$4:$F$4,0))*INDEX('Mapping cadres'!$B$1:$Z$616,MATCH($B640, 'Mapping cadres'!$B$1:$B$616,0), MATCH(AO$32,'Mapping cadres'!$B$1:$Z$1,0))</f>
        <v>0</v>
      </c>
      <c r="AP640" s="226">
        <f>INDEX('Uganda workforce data - raw'!$A$4:$F$619,MATCH($B640, 'Uganda workforce data - raw'!$B$4:$B$619,0), MATCH("Filled Female",'Uganda workforce data - raw'!$A$4:$F$4,0))*INDEX('Mapping cadres'!$B$1:$Z$616,MATCH($B640, 'Mapping cadres'!$B$1:$B$616,0), MATCH(AP$32,'Mapping cadres'!$B$1:$Z$1,0))</f>
        <v>0</v>
      </c>
      <c r="AQ640" s="226">
        <f>INDEX('Uganda workforce data - raw'!$A$4:$F$619,MATCH($B640, 'Uganda workforce data - raw'!$B$4:$B$619,0), MATCH("Filled Female",'Uganda workforce data - raw'!$A$4:$F$4,0))*INDEX('Mapping cadres'!$B$1:$Z$616,MATCH($B640, 'Mapping cadres'!$B$1:$B$616,0), MATCH(AQ$32,'Mapping cadres'!$B$1:$Z$1,0))</f>
        <v>0</v>
      </c>
      <c r="AR640" s="226">
        <f>INDEX('Uganda workforce data - raw'!$A$4:$F$619,MATCH($B640, 'Uganda workforce data - raw'!$B$4:$B$619,0), MATCH("Filled Female",'Uganda workforce data - raw'!$A$4:$F$4,0))*INDEX('Mapping cadres'!$B$1:$Z$616,MATCH($B640, 'Mapping cadres'!$B$1:$B$616,0), MATCH(AR$32,'Mapping cadres'!$B$1:$Z$1,0))</f>
        <v>0</v>
      </c>
      <c r="AS640" s="226">
        <f>INDEX('Uganda workforce data - raw'!$A$4:$F$619,MATCH($B640, 'Uganda workforce data - raw'!$B$4:$B$619,0), MATCH("Filled Female",'Uganda workforce data - raw'!$A$4:$F$4,0))*INDEX('Mapping cadres'!$B$1:$Z$616,MATCH($B640, 'Mapping cadres'!$B$1:$B$616,0), MATCH(AS$32,'Mapping cadres'!$B$1:$Z$1,0))</f>
        <v>0</v>
      </c>
      <c r="AT640" s="226">
        <f>INDEX('Uganda workforce data - raw'!$A$4:$F$619,MATCH($B640, 'Uganda workforce data - raw'!$B$4:$B$619,0), MATCH("Filled Female",'Uganda workforce data - raw'!$A$4:$F$4,0))*INDEX('Mapping cadres'!$B$1:$Z$616,MATCH($B640, 'Mapping cadres'!$B$1:$B$616,0), MATCH(AT$32,'Mapping cadres'!$B$1:$Z$1,0))</f>
        <v>0</v>
      </c>
      <c r="AU640" s="226">
        <f>INDEX('Uganda workforce data - raw'!$A$4:$F$619,MATCH($B640, 'Uganda workforce data - raw'!$B$4:$B$619,0), MATCH("Filled Female",'Uganda workforce data - raw'!$A$4:$F$4,0))*INDEX('Mapping cadres'!$B$1:$Z$616,MATCH($B640, 'Mapping cadres'!$B$1:$B$616,0), MATCH(AU$32,'Mapping cadres'!$B$1:$Z$1,0))</f>
        <v>0</v>
      </c>
      <c r="AV640" s="226">
        <f>INDEX('Uganda workforce data - raw'!$A$4:$F$619,MATCH($B640, 'Uganda workforce data - raw'!$B$4:$B$619,0), MATCH("Filled Female",'Uganda workforce data - raw'!$A$4:$F$4,0))*INDEX('Mapping cadres'!$B$1:$Z$616,MATCH($B640, 'Mapping cadres'!$B$1:$B$616,0), MATCH(AV$32,'Mapping cadres'!$B$1:$Z$1,0))</f>
        <v>0</v>
      </c>
      <c r="AW640" s="226">
        <f>INDEX('Uganda workforce data - raw'!$A$4:$F$619,MATCH($B640, 'Uganda workforce data - raw'!$B$4:$B$619,0), MATCH("Filled Female",'Uganda workforce data - raw'!$A$4:$F$4,0))*INDEX('Mapping cadres'!$B$1:$Z$616,MATCH($B640, 'Mapping cadres'!$B$1:$B$616,0), MATCH(AW$32,'Mapping cadres'!$B$1:$Z$1,0))</f>
        <v>0</v>
      </c>
      <c r="AX640" s="226">
        <f>INDEX('Uganda workforce data - raw'!$A$4:$F$619,MATCH($B640, 'Uganda workforce data - raw'!$B$4:$B$619,0), MATCH("Filled Female",'Uganda workforce data - raw'!$A$4:$F$4,0))*INDEX('Mapping cadres'!$B$1:$Z$616,MATCH($B640, 'Mapping cadres'!$B$1:$B$616,0), MATCH(AX$32,'Mapping cadres'!$B$1:$Z$1,0))</f>
        <v>0</v>
      </c>
      <c r="AY640" s="226">
        <f t="shared" si="221"/>
        <v>1</v>
      </c>
      <c r="AZ640" s="226">
        <f t="shared" si="222"/>
        <v>0</v>
      </c>
      <c r="BA640" s="226">
        <f t="shared" si="223"/>
        <v>0</v>
      </c>
      <c r="BB640" s="226">
        <f t="shared" si="224"/>
        <v>0</v>
      </c>
      <c r="BC640" s="226">
        <f t="shared" si="225"/>
        <v>0</v>
      </c>
      <c r="BD640" s="226">
        <f t="shared" si="226"/>
        <v>0</v>
      </c>
      <c r="BE640" s="226">
        <f t="shared" si="227"/>
        <v>0</v>
      </c>
      <c r="BF640" s="226">
        <f t="shared" si="228"/>
        <v>0</v>
      </c>
      <c r="BG640" s="226">
        <f t="shared" si="229"/>
        <v>0</v>
      </c>
      <c r="BH640" s="226">
        <f t="shared" si="230"/>
        <v>0</v>
      </c>
      <c r="BI640" s="226">
        <f t="shared" si="231"/>
        <v>0</v>
      </c>
      <c r="BJ640" s="226">
        <f t="shared" si="232"/>
        <v>0</v>
      </c>
      <c r="BK640" s="226">
        <f t="shared" si="233"/>
        <v>0</v>
      </c>
      <c r="BL640" s="226">
        <f t="shared" si="234"/>
        <v>0</v>
      </c>
      <c r="BM640" s="226">
        <f t="shared" si="235"/>
        <v>0</v>
      </c>
      <c r="BN640" s="226">
        <f t="shared" si="236"/>
        <v>0</v>
      </c>
      <c r="BO640" s="226">
        <f t="shared" si="237"/>
        <v>0</v>
      </c>
      <c r="BP640" s="226">
        <f t="shared" si="238"/>
        <v>0</v>
      </c>
      <c r="BQ640" s="226">
        <f t="shared" si="239"/>
        <v>0</v>
      </c>
      <c r="BR640" s="226">
        <f t="shared" si="240"/>
        <v>0</v>
      </c>
      <c r="BS640" s="226">
        <f t="shared" si="241"/>
        <v>0</v>
      </c>
      <c r="BT640" s="226">
        <f t="shared" si="242"/>
        <v>0</v>
      </c>
      <c r="BU640" s="226">
        <f t="shared" si="243"/>
        <v>0</v>
      </c>
      <c r="BV640" s="226">
        <f t="shared" si="244"/>
        <v>0</v>
      </c>
    </row>
    <row r="641" spans="1:74">
      <c r="A641" s="226">
        <v>609</v>
      </c>
      <c r="B641" s="237" t="s">
        <v>1905</v>
      </c>
      <c r="C641" s="226">
        <f>INDEX('Uganda workforce data - raw'!$A$4:$F$619,MATCH($B641, 'Uganda workforce data - raw'!$B$4:$B$619,0), MATCH("Filled Male",'Uganda workforce data - raw'!$A$4:$F$4,0))*INDEX('Mapping cadres'!$B$1:$Z$616,MATCH($B641, 'Mapping cadres'!$B$1:$B$616,0), MATCH(C$32,'Mapping cadres'!$B$1:$Z$1,0))</f>
        <v>0</v>
      </c>
      <c r="D641" s="226">
        <f>INDEX('Uganda workforce data - raw'!$A$4:$F$619,MATCH($B641, 'Uganda workforce data - raw'!$B$4:$B$619,0), MATCH("Filled Male",'Uganda workforce data - raw'!$A$4:$F$4,0))*INDEX('Mapping cadres'!$B$1:$Z$616,MATCH($B641, 'Mapping cadres'!$B$1:$B$616,0), MATCH(D$32,'Mapping cadres'!$B$1:$Z$1,0))</f>
        <v>0</v>
      </c>
      <c r="E641" s="226">
        <f>INDEX('Uganda workforce data - raw'!$A$4:$F$619,MATCH($B641, 'Uganda workforce data - raw'!$B$4:$B$619,0), MATCH("Filled Male",'Uganda workforce data - raw'!$A$4:$F$4,0))*INDEX('Mapping cadres'!$B$1:$Z$616,MATCH($B641, 'Mapping cadres'!$B$1:$B$616,0), MATCH(E$32,'Mapping cadres'!$B$1:$Z$1,0))</f>
        <v>1</v>
      </c>
      <c r="F641" s="226">
        <f>INDEX('Uganda workforce data - raw'!$A$4:$F$619,MATCH($B641, 'Uganda workforce data - raw'!$B$4:$B$619,0), MATCH("Filled Male",'Uganda workforce data - raw'!$A$4:$F$4,0))*INDEX('Mapping cadres'!$B$1:$Z$616,MATCH($B641, 'Mapping cadres'!$B$1:$B$616,0), MATCH(F$32,'Mapping cadres'!$B$1:$Z$1,0))</f>
        <v>0</v>
      </c>
      <c r="G641" s="226">
        <f>INDEX('Uganda workforce data - raw'!$A$4:$F$619,MATCH($B641, 'Uganda workforce data - raw'!$B$4:$B$619,0), MATCH("Filled Male",'Uganda workforce data - raw'!$A$4:$F$4,0))*INDEX('Mapping cadres'!$B$1:$Z$616,MATCH($B641, 'Mapping cadres'!$B$1:$B$616,0), MATCH(G$32,'Mapping cadres'!$B$1:$Z$1,0))</f>
        <v>0</v>
      </c>
      <c r="H641" s="226">
        <f>INDEX('Uganda workforce data - raw'!$A$4:$F$619,MATCH($B641, 'Uganda workforce data - raw'!$B$4:$B$619,0), MATCH("Filled Male",'Uganda workforce data - raw'!$A$4:$F$4,0))*INDEX('Mapping cadres'!$B$1:$Z$616,MATCH($B641, 'Mapping cadres'!$B$1:$B$616,0), MATCH(H$32,'Mapping cadres'!$B$1:$Z$1,0))</f>
        <v>0</v>
      </c>
      <c r="I641" s="226">
        <f>INDEX('Uganda workforce data - raw'!$A$4:$F$619,MATCH($B641, 'Uganda workforce data - raw'!$B$4:$B$619,0), MATCH("Filled Male",'Uganda workforce data - raw'!$A$4:$F$4,0))*INDEX('Mapping cadres'!$B$1:$Z$616,MATCH($B641, 'Mapping cadres'!$B$1:$B$616,0), MATCH(I$32,'Mapping cadres'!$B$1:$Z$1,0))</f>
        <v>0</v>
      </c>
      <c r="J641" s="226">
        <f>INDEX('Uganda workforce data - raw'!$A$4:$F$619,MATCH($B641, 'Uganda workforce data - raw'!$B$4:$B$619,0), MATCH("Filled Male",'Uganda workforce data - raw'!$A$4:$F$4,0))*INDEX('Mapping cadres'!$B$1:$Z$616,MATCH($B641, 'Mapping cadres'!$B$1:$B$616,0), MATCH(J$32,'Mapping cadres'!$B$1:$Z$1,0))</f>
        <v>0</v>
      </c>
      <c r="K641" s="226">
        <f>INDEX('Uganda workforce data - raw'!$A$4:$F$619,MATCH($B641, 'Uganda workforce data - raw'!$B$4:$B$619,0), MATCH("Filled Male",'Uganda workforce data - raw'!$A$4:$F$4,0))*INDEX('Mapping cadres'!$B$1:$Z$616,MATCH($B641, 'Mapping cadres'!$B$1:$B$616,0), MATCH(K$32,'Mapping cadres'!$B$1:$Z$1,0))</f>
        <v>0</v>
      </c>
      <c r="L641" s="226">
        <f>INDEX('Uganda workforce data - raw'!$A$4:$F$619,MATCH($B641, 'Uganda workforce data - raw'!$B$4:$B$619,0), MATCH("Filled Male",'Uganda workforce data - raw'!$A$4:$F$4,0))*INDEX('Mapping cadres'!$B$1:$Z$616,MATCH($B641, 'Mapping cadres'!$B$1:$B$616,0), MATCH(L$32,'Mapping cadres'!$B$1:$Z$1,0))</f>
        <v>0</v>
      </c>
      <c r="M641" s="226">
        <f>INDEX('Uganda workforce data - raw'!$A$4:$F$619,MATCH($B641, 'Uganda workforce data - raw'!$B$4:$B$619,0), MATCH("Filled Male",'Uganda workforce data - raw'!$A$4:$F$4,0))*INDEX('Mapping cadres'!$B$1:$Z$616,MATCH($B641, 'Mapping cadres'!$B$1:$B$616,0), MATCH(M$32,'Mapping cadres'!$B$1:$Z$1,0))</f>
        <v>0</v>
      </c>
      <c r="N641" s="226">
        <f>INDEX('Uganda workforce data - raw'!$A$4:$F$619,MATCH($B641, 'Uganda workforce data - raw'!$B$4:$B$619,0), MATCH("Filled Male",'Uganda workforce data - raw'!$A$4:$F$4,0))*INDEX('Mapping cadres'!$B$1:$Z$616,MATCH($B641, 'Mapping cadres'!$B$1:$B$616,0), MATCH(N$32,'Mapping cadres'!$B$1:$Z$1,0))</f>
        <v>0</v>
      </c>
      <c r="O641" s="226">
        <f>INDEX('Uganda workforce data - raw'!$A$4:$F$619,MATCH($B641, 'Uganda workforce data - raw'!$B$4:$B$619,0), MATCH("Filled Male",'Uganda workforce data - raw'!$A$4:$F$4,0))*INDEX('Mapping cadres'!$B$1:$Z$616,MATCH($B641, 'Mapping cadres'!$B$1:$B$616,0), MATCH(O$32,'Mapping cadres'!$B$1:$Z$1,0))</f>
        <v>0</v>
      </c>
      <c r="P641" s="226">
        <f>INDEX('Uganda workforce data - raw'!$A$4:$F$619,MATCH($B641, 'Uganda workforce data - raw'!$B$4:$B$619,0), MATCH("Filled Male",'Uganda workforce data - raw'!$A$4:$F$4,0))*INDEX('Mapping cadres'!$B$1:$Z$616,MATCH($B641, 'Mapping cadres'!$B$1:$B$616,0), MATCH(P$32,'Mapping cadres'!$B$1:$Z$1,0))</f>
        <v>0</v>
      </c>
      <c r="Q641" s="226">
        <f>INDEX('Uganda workforce data - raw'!$A$4:$F$619,MATCH($B641, 'Uganda workforce data - raw'!$B$4:$B$619,0), MATCH("Filled Male",'Uganda workforce data - raw'!$A$4:$F$4,0))*INDEX('Mapping cadres'!$B$1:$Z$616,MATCH($B641, 'Mapping cadres'!$B$1:$B$616,0), MATCH(Q$32,'Mapping cadres'!$B$1:$Z$1,0))</f>
        <v>0</v>
      </c>
      <c r="R641" s="226">
        <f>INDEX('Uganda workforce data - raw'!$A$4:$F$619,MATCH($B641, 'Uganda workforce data - raw'!$B$4:$B$619,0), MATCH("Filled Male",'Uganda workforce data - raw'!$A$4:$F$4,0))*INDEX('Mapping cadres'!$B$1:$Z$616,MATCH($B641, 'Mapping cadres'!$B$1:$B$616,0), MATCH(R$32,'Mapping cadres'!$B$1:$Z$1,0))</f>
        <v>0</v>
      </c>
      <c r="S641" s="226">
        <f>INDEX('Uganda workforce data - raw'!$A$4:$F$619,MATCH($B641, 'Uganda workforce data - raw'!$B$4:$B$619,0), MATCH("Filled Male",'Uganda workforce data - raw'!$A$4:$F$4,0))*INDEX('Mapping cadres'!$B$1:$Z$616,MATCH($B641, 'Mapping cadres'!$B$1:$B$616,0), MATCH(S$32,'Mapping cadres'!$B$1:$Z$1,0))</f>
        <v>0</v>
      </c>
      <c r="T641" s="226">
        <f>INDEX('Uganda workforce data - raw'!$A$4:$F$619,MATCH($B641, 'Uganda workforce data - raw'!$B$4:$B$619,0), MATCH("Filled Male",'Uganda workforce data - raw'!$A$4:$F$4,0))*INDEX('Mapping cadres'!$B$1:$Z$616,MATCH($B641, 'Mapping cadres'!$B$1:$B$616,0), MATCH(T$32,'Mapping cadres'!$B$1:$Z$1,0))</f>
        <v>0</v>
      </c>
      <c r="U641" s="226">
        <f>INDEX('Uganda workforce data - raw'!$A$4:$F$619,MATCH($B641, 'Uganda workforce data - raw'!$B$4:$B$619,0), MATCH("Filled Male",'Uganda workforce data - raw'!$A$4:$F$4,0))*INDEX('Mapping cadres'!$B$1:$Z$616,MATCH($B641, 'Mapping cadres'!$B$1:$B$616,0), MATCH(U$32,'Mapping cadres'!$B$1:$Z$1,0))</f>
        <v>0</v>
      </c>
      <c r="V641" s="226">
        <f>INDEX('Uganda workforce data - raw'!$A$4:$F$619,MATCH($B641, 'Uganda workforce data - raw'!$B$4:$B$619,0), MATCH("Filled Male",'Uganda workforce data - raw'!$A$4:$F$4,0))*INDEX('Mapping cadres'!$B$1:$Z$616,MATCH($B641, 'Mapping cadres'!$B$1:$B$616,0), MATCH(V$32,'Mapping cadres'!$B$1:$Z$1,0))</f>
        <v>0</v>
      </c>
      <c r="W641" s="226">
        <f>INDEX('Uganda workforce data - raw'!$A$4:$F$619,MATCH($B641, 'Uganda workforce data - raw'!$B$4:$B$619,0), MATCH("Filled Male",'Uganda workforce data - raw'!$A$4:$F$4,0))*INDEX('Mapping cadres'!$B$1:$Z$616,MATCH($B641, 'Mapping cadres'!$B$1:$B$616,0), MATCH(W$32,'Mapping cadres'!$B$1:$Z$1,0))</f>
        <v>0</v>
      </c>
      <c r="X641" s="226">
        <f>INDEX('Uganda workforce data - raw'!$A$4:$F$619,MATCH($B641, 'Uganda workforce data - raw'!$B$4:$B$619,0), MATCH("Filled Male",'Uganda workforce data - raw'!$A$4:$F$4,0))*INDEX('Mapping cadres'!$B$1:$Z$616,MATCH($B641, 'Mapping cadres'!$B$1:$B$616,0), MATCH(X$32,'Mapping cadres'!$B$1:$Z$1,0))</f>
        <v>0</v>
      </c>
      <c r="Y641" s="226">
        <f>INDEX('Uganda workforce data - raw'!$A$4:$F$619,MATCH($B641, 'Uganda workforce data - raw'!$B$4:$B$619,0), MATCH("Filled Male",'Uganda workforce data - raw'!$A$4:$F$4,0))*INDEX('Mapping cadres'!$B$1:$Z$616,MATCH($B641, 'Mapping cadres'!$B$1:$B$616,0), MATCH(Y$32,'Mapping cadres'!$B$1:$Z$1,0))</f>
        <v>0</v>
      </c>
      <c r="Z641" s="226">
        <f>INDEX('Uganda workforce data - raw'!$A$4:$F$619,MATCH($B641, 'Uganda workforce data - raw'!$B$4:$B$619,0), MATCH("Filled Male",'Uganda workforce data - raw'!$A$4:$F$4,0))*INDEX('Mapping cadres'!$B$1:$Z$616,MATCH($B641, 'Mapping cadres'!$B$1:$B$616,0), MATCH(Z$32,'Mapping cadres'!$B$1:$Z$1,0))</f>
        <v>0</v>
      </c>
      <c r="AA641" s="226">
        <f>INDEX('Uganda workforce data - raw'!$A$4:$F$619,MATCH($B641, 'Uganda workforce data - raw'!$B$4:$B$619,0), MATCH("Filled Female",'Uganda workforce data - raw'!$A$4:$F$4,0))*INDEX('Mapping cadres'!$B$1:$Z$616,MATCH($B641, 'Mapping cadres'!$B$1:$B$616,0), MATCH(AA$32,'Mapping cadres'!$B$1:$Z$1,0))</f>
        <v>0</v>
      </c>
      <c r="AB641" s="226">
        <f>INDEX('Uganda workforce data - raw'!$A$4:$F$619,MATCH($B641, 'Uganda workforce data - raw'!$B$4:$B$619,0), MATCH("Filled Female",'Uganda workforce data - raw'!$A$4:$F$4,0))*INDEX('Mapping cadres'!$B$1:$Z$616,MATCH($B641, 'Mapping cadres'!$B$1:$B$616,0), MATCH(AB$32,'Mapping cadres'!$B$1:$Z$1,0))</f>
        <v>0</v>
      </c>
      <c r="AC641" s="226">
        <f>INDEX('Uganda workforce data - raw'!$A$4:$F$619,MATCH($B641, 'Uganda workforce data - raw'!$B$4:$B$619,0), MATCH("Filled Female",'Uganda workforce data - raw'!$A$4:$F$4,0))*INDEX('Mapping cadres'!$B$1:$Z$616,MATCH($B641, 'Mapping cadres'!$B$1:$B$616,0), MATCH(AC$32,'Mapping cadres'!$B$1:$Z$1,0))</f>
        <v>0</v>
      </c>
      <c r="AD641" s="226">
        <f>INDEX('Uganda workforce data - raw'!$A$4:$F$619,MATCH($B641, 'Uganda workforce data - raw'!$B$4:$B$619,0), MATCH("Filled Female",'Uganda workforce data - raw'!$A$4:$F$4,0))*INDEX('Mapping cadres'!$B$1:$Z$616,MATCH($B641, 'Mapping cadres'!$B$1:$B$616,0), MATCH(AD$32,'Mapping cadres'!$B$1:$Z$1,0))</f>
        <v>0</v>
      </c>
      <c r="AE641" s="226">
        <f>INDEX('Uganda workforce data - raw'!$A$4:$F$619,MATCH($B641, 'Uganda workforce data - raw'!$B$4:$B$619,0), MATCH("Filled Female",'Uganda workforce data - raw'!$A$4:$F$4,0))*INDEX('Mapping cadres'!$B$1:$Z$616,MATCH($B641, 'Mapping cadres'!$B$1:$B$616,0), MATCH(AE$32,'Mapping cadres'!$B$1:$Z$1,0))</f>
        <v>0</v>
      </c>
      <c r="AF641" s="226">
        <f>INDEX('Uganda workforce data - raw'!$A$4:$F$619,MATCH($B641, 'Uganda workforce data - raw'!$B$4:$B$619,0), MATCH("Filled Female",'Uganda workforce data - raw'!$A$4:$F$4,0))*INDEX('Mapping cadres'!$B$1:$Z$616,MATCH($B641, 'Mapping cadres'!$B$1:$B$616,0), MATCH(AF$32,'Mapping cadres'!$B$1:$Z$1,0))</f>
        <v>0</v>
      </c>
      <c r="AG641" s="226">
        <f>INDEX('Uganda workforce data - raw'!$A$4:$F$619,MATCH($B641, 'Uganda workforce data - raw'!$B$4:$B$619,0), MATCH("Filled Female",'Uganda workforce data - raw'!$A$4:$F$4,0))*INDEX('Mapping cadres'!$B$1:$Z$616,MATCH($B641, 'Mapping cadres'!$B$1:$B$616,0), MATCH(AG$32,'Mapping cadres'!$B$1:$Z$1,0))</f>
        <v>0</v>
      </c>
      <c r="AH641" s="226">
        <f>INDEX('Uganda workforce data - raw'!$A$4:$F$619,MATCH($B641, 'Uganda workforce data - raw'!$B$4:$B$619,0), MATCH("Filled Female",'Uganda workforce data - raw'!$A$4:$F$4,0))*INDEX('Mapping cadres'!$B$1:$Z$616,MATCH($B641, 'Mapping cadres'!$B$1:$B$616,0), MATCH(AH$32,'Mapping cadres'!$B$1:$Z$1,0))</f>
        <v>0</v>
      </c>
      <c r="AI641" s="226">
        <f>INDEX('Uganda workforce data - raw'!$A$4:$F$619,MATCH($B641, 'Uganda workforce data - raw'!$B$4:$B$619,0), MATCH("Filled Female",'Uganda workforce data - raw'!$A$4:$F$4,0))*INDEX('Mapping cadres'!$B$1:$Z$616,MATCH($B641, 'Mapping cadres'!$B$1:$B$616,0), MATCH(AI$32,'Mapping cadres'!$B$1:$Z$1,0))</f>
        <v>0</v>
      </c>
      <c r="AJ641" s="226">
        <f>INDEX('Uganda workforce data - raw'!$A$4:$F$619,MATCH($B641, 'Uganda workforce data - raw'!$B$4:$B$619,0), MATCH("Filled Female",'Uganda workforce data - raw'!$A$4:$F$4,0))*INDEX('Mapping cadres'!$B$1:$Z$616,MATCH($B641, 'Mapping cadres'!$B$1:$B$616,0), MATCH(AJ$32,'Mapping cadres'!$B$1:$Z$1,0))</f>
        <v>0</v>
      </c>
      <c r="AK641" s="226">
        <f>INDEX('Uganda workforce data - raw'!$A$4:$F$619,MATCH($B641, 'Uganda workforce data - raw'!$B$4:$B$619,0), MATCH("Filled Female",'Uganda workforce data - raw'!$A$4:$F$4,0))*INDEX('Mapping cadres'!$B$1:$Z$616,MATCH($B641, 'Mapping cadres'!$B$1:$B$616,0), MATCH(AK$32,'Mapping cadres'!$B$1:$Z$1,0))</f>
        <v>0</v>
      </c>
      <c r="AL641" s="226">
        <f>INDEX('Uganda workforce data - raw'!$A$4:$F$619,MATCH($B641, 'Uganda workforce data - raw'!$B$4:$B$619,0), MATCH("Filled Female",'Uganda workforce data - raw'!$A$4:$F$4,0))*INDEX('Mapping cadres'!$B$1:$Z$616,MATCH($B641, 'Mapping cadres'!$B$1:$B$616,0), MATCH(AL$32,'Mapping cadres'!$B$1:$Z$1,0))</f>
        <v>0</v>
      </c>
      <c r="AM641" s="226">
        <f>INDEX('Uganda workforce data - raw'!$A$4:$F$619,MATCH($B641, 'Uganda workforce data - raw'!$B$4:$B$619,0), MATCH("Filled Female",'Uganda workforce data - raw'!$A$4:$F$4,0))*INDEX('Mapping cadres'!$B$1:$Z$616,MATCH($B641, 'Mapping cadres'!$B$1:$B$616,0), MATCH(AM$32,'Mapping cadres'!$B$1:$Z$1,0))</f>
        <v>0</v>
      </c>
      <c r="AN641" s="226">
        <f>INDEX('Uganda workforce data - raw'!$A$4:$F$619,MATCH($B641, 'Uganda workforce data - raw'!$B$4:$B$619,0), MATCH("Filled Female",'Uganda workforce data - raw'!$A$4:$F$4,0))*INDEX('Mapping cadres'!$B$1:$Z$616,MATCH($B641, 'Mapping cadres'!$B$1:$B$616,0), MATCH(AN$32,'Mapping cadres'!$B$1:$Z$1,0))</f>
        <v>0</v>
      </c>
      <c r="AO641" s="226">
        <f>INDEX('Uganda workforce data - raw'!$A$4:$F$619,MATCH($B641, 'Uganda workforce data - raw'!$B$4:$B$619,0), MATCH("Filled Female",'Uganda workforce data - raw'!$A$4:$F$4,0))*INDEX('Mapping cadres'!$B$1:$Z$616,MATCH($B641, 'Mapping cadres'!$B$1:$B$616,0), MATCH(AO$32,'Mapping cadres'!$B$1:$Z$1,0))</f>
        <v>0</v>
      </c>
      <c r="AP641" s="226">
        <f>INDEX('Uganda workforce data - raw'!$A$4:$F$619,MATCH($B641, 'Uganda workforce data - raw'!$B$4:$B$619,0), MATCH("Filled Female",'Uganda workforce data - raw'!$A$4:$F$4,0))*INDEX('Mapping cadres'!$B$1:$Z$616,MATCH($B641, 'Mapping cadres'!$B$1:$B$616,0), MATCH(AP$32,'Mapping cadres'!$B$1:$Z$1,0))</f>
        <v>0</v>
      </c>
      <c r="AQ641" s="226">
        <f>INDEX('Uganda workforce data - raw'!$A$4:$F$619,MATCH($B641, 'Uganda workforce data - raw'!$B$4:$B$619,0), MATCH("Filled Female",'Uganda workforce data - raw'!$A$4:$F$4,0))*INDEX('Mapping cadres'!$B$1:$Z$616,MATCH($B641, 'Mapping cadres'!$B$1:$B$616,0), MATCH(AQ$32,'Mapping cadres'!$B$1:$Z$1,0))</f>
        <v>0</v>
      </c>
      <c r="AR641" s="226">
        <f>INDEX('Uganda workforce data - raw'!$A$4:$F$619,MATCH($B641, 'Uganda workforce data - raw'!$B$4:$B$619,0), MATCH("Filled Female",'Uganda workforce data - raw'!$A$4:$F$4,0))*INDEX('Mapping cadres'!$B$1:$Z$616,MATCH($B641, 'Mapping cadres'!$B$1:$B$616,0), MATCH(AR$32,'Mapping cadres'!$B$1:$Z$1,0))</f>
        <v>0</v>
      </c>
      <c r="AS641" s="226">
        <f>INDEX('Uganda workforce data - raw'!$A$4:$F$619,MATCH($B641, 'Uganda workforce data - raw'!$B$4:$B$619,0), MATCH("Filled Female",'Uganda workforce data - raw'!$A$4:$F$4,0))*INDEX('Mapping cadres'!$B$1:$Z$616,MATCH($B641, 'Mapping cadres'!$B$1:$B$616,0), MATCH(AS$32,'Mapping cadres'!$B$1:$Z$1,0))</f>
        <v>0</v>
      </c>
      <c r="AT641" s="226">
        <f>INDEX('Uganda workforce data - raw'!$A$4:$F$619,MATCH($B641, 'Uganda workforce data - raw'!$B$4:$B$619,0), MATCH("Filled Female",'Uganda workforce data - raw'!$A$4:$F$4,0))*INDEX('Mapping cadres'!$B$1:$Z$616,MATCH($B641, 'Mapping cadres'!$B$1:$B$616,0), MATCH(AT$32,'Mapping cadres'!$B$1:$Z$1,0))</f>
        <v>0</v>
      </c>
      <c r="AU641" s="226">
        <f>INDEX('Uganda workforce data - raw'!$A$4:$F$619,MATCH($B641, 'Uganda workforce data - raw'!$B$4:$B$619,0), MATCH("Filled Female",'Uganda workforce data - raw'!$A$4:$F$4,0))*INDEX('Mapping cadres'!$B$1:$Z$616,MATCH($B641, 'Mapping cadres'!$B$1:$B$616,0), MATCH(AU$32,'Mapping cadres'!$B$1:$Z$1,0))</f>
        <v>0</v>
      </c>
      <c r="AV641" s="226">
        <f>INDEX('Uganda workforce data - raw'!$A$4:$F$619,MATCH($B641, 'Uganda workforce data - raw'!$B$4:$B$619,0), MATCH("Filled Female",'Uganda workforce data - raw'!$A$4:$F$4,0))*INDEX('Mapping cadres'!$B$1:$Z$616,MATCH($B641, 'Mapping cadres'!$B$1:$B$616,0), MATCH(AV$32,'Mapping cadres'!$B$1:$Z$1,0))</f>
        <v>0</v>
      </c>
      <c r="AW641" s="226">
        <f>INDEX('Uganda workforce data - raw'!$A$4:$F$619,MATCH($B641, 'Uganda workforce data - raw'!$B$4:$B$619,0), MATCH("Filled Female",'Uganda workforce data - raw'!$A$4:$F$4,0))*INDEX('Mapping cadres'!$B$1:$Z$616,MATCH($B641, 'Mapping cadres'!$B$1:$B$616,0), MATCH(AW$32,'Mapping cadres'!$B$1:$Z$1,0))</f>
        <v>0</v>
      </c>
      <c r="AX641" s="226">
        <f>INDEX('Uganda workforce data - raw'!$A$4:$F$619,MATCH($B641, 'Uganda workforce data - raw'!$B$4:$B$619,0), MATCH("Filled Female",'Uganda workforce data - raw'!$A$4:$F$4,0))*INDEX('Mapping cadres'!$B$1:$Z$616,MATCH($B641, 'Mapping cadres'!$B$1:$B$616,0), MATCH(AX$32,'Mapping cadres'!$B$1:$Z$1,0))</f>
        <v>0</v>
      </c>
      <c r="AY641" s="226">
        <f t="shared" si="221"/>
        <v>0</v>
      </c>
      <c r="AZ641" s="226">
        <f t="shared" si="222"/>
        <v>0</v>
      </c>
      <c r="BA641" s="226">
        <f t="shared" si="223"/>
        <v>1</v>
      </c>
      <c r="BB641" s="226">
        <f t="shared" si="224"/>
        <v>0</v>
      </c>
      <c r="BC641" s="226">
        <f t="shared" si="225"/>
        <v>0</v>
      </c>
      <c r="BD641" s="226">
        <f t="shared" si="226"/>
        <v>0</v>
      </c>
      <c r="BE641" s="226">
        <f t="shared" si="227"/>
        <v>0</v>
      </c>
      <c r="BF641" s="226">
        <f t="shared" si="228"/>
        <v>0</v>
      </c>
      <c r="BG641" s="226">
        <f t="shared" si="229"/>
        <v>0</v>
      </c>
      <c r="BH641" s="226">
        <f t="shared" si="230"/>
        <v>0</v>
      </c>
      <c r="BI641" s="226">
        <f t="shared" si="231"/>
        <v>0</v>
      </c>
      <c r="BJ641" s="226">
        <f t="shared" si="232"/>
        <v>0</v>
      </c>
      <c r="BK641" s="226">
        <f t="shared" si="233"/>
        <v>0</v>
      </c>
      <c r="BL641" s="226">
        <f t="shared" si="234"/>
        <v>0</v>
      </c>
      <c r="BM641" s="226">
        <f t="shared" si="235"/>
        <v>0</v>
      </c>
      <c r="BN641" s="226">
        <f t="shared" si="236"/>
        <v>0</v>
      </c>
      <c r="BO641" s="226">
        <f t="shared" si="237"/>
        <v>0</v>
      </c>
      <c r="BP641" s="226">
        <f t="shared" si="238"/>
        <v>0</v>
      </c>
      <c r="BQ641" s="226">
        <f t="shared" si="239"/>
        <v>0</v>
      </c>
      <c r="BR641" s="226">
        <f t="shared" si="240"/>
        <v>0</v>
      </c>
      <c r="BS641" s="226">
        <f t="shared" si="241"/>
        <v>0</v>
      </c>
      <c r="BT641" s="226">
        <f t="shared" si="242"/>
        <v>0</v>
      </c>
      <c r="BU641" s="226">
        <f t="shared" si="243"/>
        <v>0</v>
      </c>
      <c r="BV641" s="226">
        <f t="shared" si="244"/>
        <v>0</v>
      </c>
    </row>
    <row r="642" spans="1:74">
      <c r="A642" s="226">
        <v>610</v>
      </c>
      <c r="B642" s="237" t="s">
        <v>1906</v>
      </c>
      <c r="C642" s="226">
        <f>INDEX('Uganda workforce data - raw'!$A$4:$F$619,MATCH($B642, 'Uganda workforce data - raw'!$B$4:$B$619,0), MATCH("Filled Male",'Uganda workforce data - raw'!$A$4:$F$4,0))*INDEX('Mapping cadres'!$B$1:$Z$616,MATCH($B642, 'Mapping cadres'!$B$1:$B$616,0), MATCH(C$32,'Mapping cadres'!$B$1:$Z$1,0))</f>
        <v>0</v>
      </c>
      <c r="D642" s="226">
        <f>INDEX('Uganda workforce data - raw'!$A$4:$F$619,MATCH($B642, 'Uganda workforce data - raw'!$B$4:$B$619,0), MATCH("Filled Male",'Uganda workforce data - raw'!$A$4:$F$4,0))*INDEX('Mapping cadres'!$B$1:$Z$616,MATCH($B642, 'Mapping cadres'!$B$1:$B$616,0), MATCH(D$32,'Mapping cadres'!$B$1:$Z$1,0))</f>
        <v>0</v>
      </c>
      <c r="E642" s="226">
        <f>INDEX('Uganda workforce data - raw'!$A$4:$F$619,MATCH($B642, 'Uganda workforce data - raw'!$B$4:$B$619,0), MATCH("Filled Male",'Uganda workforce data - raw'!$A$4:$F$4,0))*INDEX('Mapping cadres'!$B$1:$Z$616,MATCH($B642, 'Mapping cadres'!$B$1:$B$616,0), MATCH(E$32,'Mapping cadres'!$B$1:$Z$1,0))</f>
        <v>1</v>
      </c>
      <c r="F642" s="226">
        <f>INDEX('Uganda workforce data - raw'!$A$4:$F$619,MATCH($B642, 'Uganda workforce data - raw'!$B$4:$B$619,0), MATCH("Filled Male",'Uganda workforce data - raw'!$A$4:$F$4,0))*INDEX('Mapping cadres'!$B$1:$Z$616,MATCH($B642, 'Mapping cadres'!$B$1:$B$616,0), MATCH(F$32,'Mapping cadres'!$B$1:$Z$1,0))</f>
        <v>0</v>
      </c>
      <c r="G642" s="226">
        <f>INDEX('Uganda workforce data - raw'!$A$4:$F$619,MATCH($B642, 'Uganda workforce data - raw'!$B$4:$B$619,0), MATCH("Filled Male",'Uganda workforce data - raw'!$A$4:$F$4,0))*INDEX('Mapping cadres'!$B$1:$Z$616,MATCH($B642, 'Mapping cadres'!$B$1:$B$616,0), MATCH(G$32,'Mapping cadres'!$B$1:$Z$1,0))</f>
        <v>0</v>
      </c>
      <c r="H642" s="226">
        <f>INDEX('Uganda workforce data - raw'!$A$4:$F$619,MATCH($B642, 'Uganda workforce data - raw'!$B$4:$B$619,0), MATCH("Filled Male",'Uganda workforce data - raw'!$A$4:$F$4,0))*INDEX('Mapping cadres'!$B$1:$Z$616,MATCH($B642, 'Mapping cadres'!$B$1:$B$616,0), MATCH(H$32,'Mapping cadres'!$B$1:$Z$1,0))</f>
        <v>0</v>
      </c>
      <c r="I642" s="226">
        <f>INDEX('Uganda workforce data - raw'!$A$4:$F$619,MATCH($B642, 'Uganda workforce data - raw'!$B$4:$B$619,0), MATCH("Filled Male",'Uganda workforce data - raw'!$A$4:$F$4,0))*INDEX('Mapping cadres'!$B$1:$Z$616,MATCH($B642, 'Mapping cadres'!$B$1:$B$616,0), MATCH(I$32,'Mapping cadres'!$B$1:$Z$1,0))</f>
        <v>0</v>
      </c>
      <c r="J642" s="226">
        <f>INDEX('Uganda workforce data - raw'!$A$4:$F$619,MATCH($B642, 'Uganda workforce data - raw'!$B$4:$B$619,0), MATCH("Filled Male",'Uganda workforce data - raw'!$A$4:$F$4,0))*INDEX('Mapping cadres'!$B$1:$Z$616,MATCH($B642, 'Mapping cadres'!$B$1:$B$616,0), MATCH(J$32,'Mapping cadres'!$B$1:$Z$1,0))</f>
        <v>0</v>
      </c>
      <c r="K642" s="226">
        <f>INDEX('Uganda workforce data - raw'!$A$4:$F$619,MATCH($B642, 'Uganda workforce data - raw'!$B$4:$B$619,0), MATCH("Filled Male",'Uganda workforce data - raw'!$A$4:$F$4,0))*INDEX('Mapping cadres'!$B$1:$Z$616,MATCH($B642, 'Mapping cadres'!$B$1:$B$616,0), MATCH(K$32,'Mapping cadres'!$B$1:$Z$1,0))</f>
        <v>0</v>
      </c>
      <c r="L642" s="226">
        <f>INDEX('Uganda workforce data - raw'!$A$4:$F$619,MATCH($B642, 'Uganda workforce data - raw'!$B$4:$B$619,0), MATCH("Filled Male",'Uganda workforce data - raw'!$A$4:$F$4,0))*INDEX('Mapping cadres'!$B$1:$Z$616,MATCH($B642, 'Mapping cadres'!$B$1:$B$616,0), MATCH(L$32,'Mapping cadres'!$B$1:$Z$1,0))</f>
        <v>0</v>
      </c>
      <c r="M642" s="226">
        <f>INDEX('Uganda workforce data - raw'!$A$4:$F$619,MATCH($B642, 'Uganda workforce data - raw'!$B$4:$B$619,0), MATCH("Filled Male",'Uganda workforce data - raw'!$A$4:$F$4,0))*INDEX('Mapping cadres'!$B$1:$Z$616,MATCH($B642, 'Mapping cadres'!$B$1:$B$616,0), MATCH(M$32,'Mapping cadres'!$B$1:$Z$1,0))</f>
        <v>0</v>
      </c>
      <c r="N642" s="226">
        <f>INDEX('Uganda workforce data - raw'!$A$4:$F$619,MATCH($B642, 'Uganda workforce data - raw'!$B$4:$B$619,0), MATCH("Filled Male",'Uganda workforce data - raw'!$A$4:$F$4,0))*INDEX('Mapping cadres'!$B$1:$Z$616,MATCH($B642, 'Mapping cadres'!$B$1:$B$616,0), MATCH(N$32,'Mapping cadres'!$B$1:$Z$1,0))</f>
        <v>0</v>
      </c>
      <c r="O642" s="226">
        <f>INDEX('Uganda workforce data - raw'!$A$4:$F$619,MATCH($B642, 'Uganda workforce data - raw'!$B$4:$B$619,0), MATCH("Filled Male",'Uganda workforce data - raw'!$A$4:$F$4,0))*INDEX('Mapping cadres'!$B$1:$Z$616,MATCH($B642, 'Mapping cadres'!$B$1:$B$616,0), MATCH(O$32,'Mapping cadres'!$B$1:$Z$1,0))</f>
        <v>0</v>
      </c>
      <c r="P642" s="226">
        <f>INDEX('Uganda workforce data - raw'!$A$4:$F$619,MATCH($B642, 'Uganda workforce data - raw'!$B$4:$B$619,0), MATCH("Filled Male",'Uganda workforce data - raw'!$A$4:$F$4,0))*INDEX('Mapping cadres'!$B$1:$Z$616,MATCH($B642, 'Mapping cadres'!$B$1:$B$616,0), MATCH(P$32,'Mapping cadres'!$B$1:$Z$1,0))</f>
        <v>0</v>
      </c>
      <c r="Q642" s="226">
        <f>INDEX('Uganda workforce data - raw'!$A$4:$F$619,MATCH($B642, 'Uganda workforce data - raw'!$B$4:$B$619,0), MATCH("Filled Male",'Uganda workforce data - raw'!$A$4:$F$4,0))*INDEX('Mapping cadres'!$B$1:$Z$616,MATCH($B642, 'Mapping cadres'!$B$1:$B$616,0), MATCH(Q$32,'Mapping cadres'!$B$1:$Z$1,0))</f>
        <v>0</v>
      </c>
      <c r="R642" s="226">
        <f>INDEX('Uganda workforce data - raw'!$A$4:$F$619,MATCH($B642, 'Uganda workforce data - raw'!$B$4:$B$619,0), MATCH("Filled Male",'Uganda workforce data - raw'!$A$4:$F$4,0))*INDEX('Mapping cadres'!$B$1:$Z$616,MATCH($B642, 'Mapping cadres'!$B$1:$B$616,0), MATCH(R$32,'Mapping cadres'!$B$1:$Z$1,0))</f>
        <v>0</v>
      </c>
      <c r="S642" s="226">
        <f>INDEX('Uganda workforce data - raw'!$A$4:$F$619,MATCH($B642, 'Uganda workforce data - raw'!$B$4:$B$619,0), MATCH("Filled Male",'Uganda workforce data - raw'!$A$4:$F$4,0))*INDEX('Mapping cadres'!$B$1:$Z$616,MATCH($B642, 'Mapping cadres'!$B$1:$B$616,0), MATCH(S$32,'Mapping cadres'!$B$1:$Z$1,0))</f>
        <v>0</v>
      </c>
      <c r="T642" s="226">
        <f>INDEX('Uganda workforce data - raw'!$A$4:$F$619,MATCH($B642, 'Uganda workforce data - raw'!$B$4:$B$619,0), MATCH("Filled Male",'Uganda workforce data - raw'!$A$4:$F$4,0))*INDEX('Mapping cadres'!$B$1:$Z$616,MATCH($B642, 'Mapping cadres'!$B$1:$B$616,0), MATCH(T$32,'Mapping cadres'!$B$1:$Z$1,0))</f>
        <v>0</v>
      </c>
      <c r="U642" s="226">
        <f>INDEX('Uganda workforce data - raw'!$A$4:$F$619,MATCH($B642, 'Uganda workforce data - raw'!$B$4:$B$619,0), MATCH("Filled Male",'Uganda workforce data - raw'!$A$4:$F$4,0))*INDEX('Mapping cadres'!$B$1:$Z$616,MATCH($B642, 'Mapping cadres'!$B$1:$B$616,0), MATCH(U$32,'Mapping cadres'!$B$1:$Z$1,0))</f>
        <v>0</v>
      </c>
      <c r="V642" s="226">
        <f>INDEX('Uganda workforce data - raw'!$A$4:$F$619,MATCH($B642, 'Uganda workforce data - raw'!$B$4:$B$619,0), MATCH("Filled Male",'Uganda workforce data - raw'!$A$4:$F$4,0))*INDEX('Mapping cadres'!$B$1:$Z$616,MATCH($B642, 'Mapping cadres'!$B$1:$B$616,0), MATCH(V$32,'Mapping cadres'!$B$1:$Z$1,0))</f>
        <v>0</v>
      </c>
      <c r="W642" s="226">
        <f>INDEX('Uganda workforce data - raw'!$A$4:$F$619,MATCH($B642, 'Uganda workforce data - raw'!$B$4:$B$619,0), MATCH("Filled Male",'Uganda workforce data - raw'!$A$4:$F$4,0))*INDEX('Mapping cadres'!$B$1:$Z$616,MATCH($B642, 'Mapping cadres'!$B$1:$B$616,0), MATCH(W$32,'Mapping cadres'!$B$1:$Z$1,0))</f>
        <v>0</v>
      </c>
      <c r="X642" s="226">
        <f>INDEX('Uganda workforce data - raw'!$A$4:$F$619,MATCH($B642, 'Uganda workforce data - raw'!$B$4:$B$619,0), MATCH("Filled Male",'Uganda workforce data - raw'!$A$4:$F$4,0))*INDEX('Mapping cadres'!$B$1:$Z$616,MATCH($B642, 'Mapping cadres'!$B$1:$B$616,0), MATCH(X$32,'Mapping cadres'!$B$1:$Z$1,0))</f>
        <v>0</v>
      </c>
      <c r="Y642" s="226">
        <f>INDEX('Uganda workforce data - raw'!$A$4:$F$619,MATCH($B642, 'Uganda workforce data - raw'!$B$4:$B$619,0), MATCH("Filled Male",'Uganda workforce data - raw'!$A$4:$F$4,0))*INDEX('Mapping cadres'!$B$1:$Z$616,MATCH($B642, 'Mapping cadres'!$B$1:$B$616,0), MATCH(Y$32,'Mapping cadres'!$B$1:$Z$1,0))</f>
        <v>0</v>
      </c>
      <c r="Z642" s="226">
        <f>INDEX('Uganda workforce data - raw'!$A$4:$F$619,MATCH($B642, 'Uganda workforce data - raw'!$B$4:$B$619,0), MATCH("Filled Male",'Uganda workforce data - raw'!$A$4:$F$4,0))*INDEX('Mapping cadres'!$B$1:$Z$616,MATCH($B642, 'Mapping cadres'!$B$1:$B$616,0), MATCH(Z$32,'Mapping cadres'!$B$1:$Z$1,0))</f>
        <v>0</v>
      </c>
      <c r="AA642" s="226">
        <f>INDEX('Uganda workforce data - raw'!$A$4:$F$619,MATCH($B642, 'Uganda workforce data - raw'!$B$4:$B$619,0), MATCH("Filled Female",'Uganda workforce data - raw'!$A$4:$F$4,0))*INDEX('Mapping cadres'!$B$1:$Z$616,MATCH($B642, 'Mapping cadres'!$B$1:$B$616,0), MATCH(AA$32,'Mapping cadres'!$B$1:$Z$1,0))</f>
        <v>0</v>
      </c>
      <c r="AB642" s="226">
        <f>INDEX('Uganda workforce data - raw'!$A$4:$F$619,MATCH($B642, 'Uganda workforce data - raw'!$B$4:$B$619,0), MATCH("Filled Female",'Uganda workforce data - raw'!$A$4:$F$4,0))*INDEX('Mapping cadres'!$B$1:$Z$616,MATCH($B642, 'Mapping cadres'!$B$1:$B$616,0), MATCH(AB$32,'Mapping cadres'!$B$1:$Z$1,0))</f>
        <v>0</v>
      </c>
      <c r="AC642" s="226">
        <f>INDEX('Uganda workforce data - raw'!$A$4:$F$619,MATCH($B642, 'Uganda workforce data - raw'!$B$4:$B$619,0), MATCH("Filled Female",'Uganda workforce data - raw'!$A$4:$F$4,0))*INDEX('Mapping cadres'!$B$1:$Z$616,MATCH($B642, 'Mapping cadres'!$B$1:$B$616,0), MATCH(AC$32,'Mapping cadres'!$B$1:$Z$1,0))</f>
        <v>0</v>
      </c>
      <c r="AD642" s="226">
        <f>INDEX('Uganda workforce data - raw'!$A$4:$F$619,MATCH($B642, 'Uganda workforce data - raw'!$B$4:$B$619,0), MATCH("Filled Female",'Uganda workforce data - raw'!$A$4:$F$4,0))*INDEX('Mapping cadres'!$B$1:$Z$616,MATCH($B642, 'Mapping cadres'!$B$1:$B$616,0), MATCH(AD$32,'Mapping cadres'!$B$1:$Z$1,0))</f>
        <v>0</v>
      </c>
      <c r="AE642" s="226">
        <f>INDEX('Uganda workforce data - raw'!$A$4:$F$619,MATCH($B642, 'Uganda workforce data - raw'!$B$4:$B$619,0), MATCH("Filled Female",'Uganda workforce data - raw'!$A$4:$F$4,0))*INDEX('Mapping cadres'!$B$1:$Z$616,MATCH($B642, 'Mapping cadres'!$B$1:$B$616,0), MATCH(AE$32,'Mapping cadres'!$B$1:$Z$1,0))</f>
        <v>0</v>
      </c>
      <c r="AF642" s="226">
        <f>INDEX('Uganda workforce data - raw'!$A$4:$F$619,MATCH($B642, 'Uganda workforce data - raw'!$B$4:$B$619,0), MATCH("Filled Female",'Uganda workforce data - raw'!$A$4:$F$4,0))*INDEX('Mapping cadres'!$B$1:$Z$616,MATCH($B642, 'Mapping cadres'!$B$1:$B$616,0), MATCH(AF$32,'Mapping cadres'!$B$1:$Z$1,0))</f>
        <v>0</v>
      </c>
      <c r="AG642" s="226">
        <f>INDEX('Uganda workforce data - raw'!$A$4:$F$619,MATCH($B642, 'Uganda workforce data - raw'!$B$4:$B$619,0), MATCH("Filled Female",'Uganda workforce data - raw'!$A$4:$F$4,0))*INDEX('Mapping cadres'!$B$1:$Z$616,MATCH($B642, 'Mapping cadres'!$B$1:$B$616,0), MATCH(AG$32,'Mapping cadres'!$B$1:$Z$1,0))</f>
        <v>0</v>
      </c>
      <c r="AH642" s="226">
        <f>INDEX('Uganda workforce data - raw'!$A$4:$F$619,MATCH($B642, 'Uganda workforce data - raw'!$B$4:$B$619,0), MATCH("Filled Female",'Uganda workforce data - raw'!$A$4:$F$4,0))*INDEX('Mapping cadres'!$B$1:$Z$616,MATCH($B642, 'Mapping cadres'!$B$1:$B$616,0), MATCH(AH$32,'Mapping cadres'!$B$1:$Z$1,0))</f>
        <v>0</v>
      </c>
      <c r="AI642" s="226">
        <f>INDEX('Uganda workforce data - raw'!$A$4:$F$619,MATCH($B642, 'Uganda workforce data - raw'!$B$4:$B$619,0), MATCH("Filled Female",'Uganda workforce data - raw'!$A$4:$F$4,0))*INDEX('Mapping cadres'!$B$1:$Z$616,MATCH($B642, 'Mapping cadres'!$B$1:$B$616,0), MATCH(AI$32,'Mapping cadres'!$B$1:$Z$1,0))</f>
        <v>0</v>
      </c>
      <c r="AJ642" s="226">
        <f>INDEX('Uganda workforce data - raw'!$A$4:$F$619,MATCH($B642, 'Uganda workforce data - raw'!$B$4:$B$619,0), MATCH("Filled Female",'Uganda workforce data - raw'!$A$4:$F$4,0))*INDEX('Mapping cadres'!$B$1:$Z$616,MATCH($B642, 'Mapping cadres'!$B$1:$B$616,0), MATCH(AJ$32,'Mapping cadres'!$B$1:$Z$1,0))</f>
        <v>0</v>
      </c>
      <c r="AK642" s="226">
        <f>INDEX('Uganda workforce data - raw'!$A$4:$F$619,MATCH($B642, 'Uganda workforce data - raw'!$B$4:$B$619,0), MATCH("Filled Female",'Uganda workforce data - raw'!$A$4:$F$4,0))*INDEX('Mapping cadres'!$B$1:$Z$616,MATCH($B642, 'Mapping cadres'!$B$1:$B$616,0), MATCH(AK$32,'Mapping cadres'!$B$1:$Z$1,0))</f>
        <v>0</v>
      </c>
      <c r="AL642" s="226">
        <f>INDEX('Uganda workforce data - raw'!$A$4:$F$619,MATCH($B642, 'Uganda workforce data - raw'!$B$4:$B$619,0), MATCH("Filled Female",'Uganda workforce data - raw'!$A$4:$F$4,0))*INDEX('Mapping cadres'!$B$1:$Z$616,MATCH($B642, 'Mapping cadres'!$B$1:$B$616,0), MATCH(AL$32,'Mapping cadres'!$B$1:$Z$1,0))</f>
        <v>0</v>
      </c>
      <c r="AM642" s="226">
        <f>INDEX('Uganda workforce data - raw'!$A$4:$F$619,MATCH($B642, 'Uganda workforce data - raw'!$B$4:$B$619,0), MATCH("Filled Female",'Uganda workforce data - raw'!$A$4:$F$4,0))*INDEX('Mapping cadres'!$B$1:$Z$616,MATCH($B642, 'Mapping cadres'!$B$1:$B$616,0), MATCH(AM$32,'Mapping cadres'!$B$1:$Z$1,0))</f>
        <v>0</v>
      </c>
      <c r="AN642" s="226">
        <f>INDEX('Uganda workforce data - raw'!$A$4:$F$619,MATCH($B642, 'Uganda workforce data - raw'!$B$4:$B$619,0), MATCH("Filled Female",'Uganda workforce data - raw'!$A$4:$F$4,0))*INDEX('Mapping cadres'!$B$1:$Z$616,MATCH($B642, 'Mapping cadres'!$B$1:$B$616,0), MATCH(AN$32,'Mapping cadres'!$B$1:$Z$1,0))</f>
        <v>0</v>
      </c>
      <c r="AO642" s="226">
        <f>INDEX('Uganda workforce data - raw'!$A$4:$F$619,MATCH($B642, 'Uganda workforce data - raw'!$B$4:$B$619,0), MATCH("Filled Female",'Uganda workforce data - raw'!$A$4:$F$4,0))*INDEX('Mapping cadres'!$B$1:$Z$616,MATCH($B642, 'Mapping cadres'!$B$1:$B$616,0), MATCH(AO$32,'Mapping cadres'!$B$1:$Z$1,0))</f>
        <v>0</v>
      </c>
      <c r="AP642" s="226">
        <f>INDEX('Uganda workforce data - raw'!$A$4:$F$619,MATCH($B642, 'Uganda workforce data - raw'!$B$4:$B$619,0), MATCH("Filled Female",'Uganda workforce data - raw'!$A$4:$F$4,0))*INDEX('Mapping cadres'!$B$1:$Z$616,MATCH($B642, 'Mapping cadres'!$B$1:$B$616,0), MATCH(AP$32,'Mapping cadres'!$B$1:$Z$1,0))</f>
        <v>0</v>
      </c>
      <c r="AQ642" s="226">
        <f>INDEX('Uganda workforce data - raw'!$A$4:$F$619,MATCH($B642, 'Uganda workforce data - raw'!$B$4:$B$619,0), MATCH("Filled Female",'Uganda workforce data - raw'!$A$4:$F$4,0))*INDEX('Mapping cadres'!$B$1:$Z$616,MATCH($B642, 'Mapping cadres'!$B$1:$B$616,0), MATCH(AQ$32,'Mapping cadres'!$B$1:$Z$1,0))</f>
        <v>0</v>
      </c>
      <c r="AR642" s="226">
        <f>INDEX('Uganda workforce data - raw'!$A$4:$F$619,MATCH($B642, 'Uganda workforce data - raw'!$B$4:$B$619,0), MATCH("Filled Female",'Uganda workforce data - raw'!$A$4:$F$4,0))*INDEX('Mapping cadres'!$B$1:$Z$616,MATCH($B642, 'Mapping cadres'!$B$1:$B$616,0), MATCH(AR$32,'Mapping cadres'!$B$1:$Z$1,0))</f>
        <v>0</v>
      </c>
      <c r="AS642" s="226">
        <f>INDEX('Uganda workforce data - raw'!$A$4:$F$619,MATCH($B642, 'Uganda workforce data - raw'!$B$4:$B$619,0), MATCH("Filled Female",'Uganda workforce data - raw'!$A$4:$F$4,0))*INDEX('Mapping cadres'!$B$1:$Z$616,MATCH($B642, 'Mapping cadres'!$B$1:$B$616,0), MATCH(AS$32,'Mapping cadres'!$B$1:$Z$1,0))</f>
        <v>0</v>
      </c>
      <c r="AT642" s="226">
        <f>INDEX('Uganda workforce data - raw'!$A$4:$F$619,MATCH($B642, 'Uganda workforce data - raw'!$B$4:$B$619,0), MATCH("Filled Female",'Uganda workforce data - raw'!$A$4:$F$4,0))*INDEX('Mapping cadres'!$B$1:$Z$616,MATCH($B642, 'Mapping cadres'!$B$1:$B$616,0), MATCH(AT$32,'Mapping cadres'!$B$1:$Z$1,0))</f>
        <v>0</v>
      </c>
      <c r="AU642" s="226">
        <f>INDEX('Uganda workforce data - raw'!$A$4:$F$619,MATCH($B642, 'Uganda workforce data - raw'!$B$4:$B$619,0), MATCH("Filled Female",'Uganda workforce data - raw'!$A$4:$F$4,0))*INDEX('Mapping cadres'!$B$1:$Z$616,MATCH($B642, 'Mapping cadres'!$B$1:$B$616,0), MATCH(AU$32,'Mapping cadres'!$B$1:$Z$1,0))</f>
        <v>0</v>
      </c>
      <c r="AV642" s="226">
        <f>INDEX('Uganda workforce data - raw'!$A$4:$F$619,MATCH($B642, 'Uganda workforce data - raw'!$B$4:$B$619,0), MATCH("Filled Female",'Uganda workforce data - raw'!$A$4:$F$4,0))*INDEX('Mapping cadres'!$B$1:$Z$616,MATCH($B642, 'Mapping cadres'!$B$1:$B$616,0), MATCH(AV$32,'Mapping cadres'!$B$1:$Z$1,0))</f>
        <v>0</v>
      </c>
      <c r="AW642" s="226">
        <f>INDEX('Uganda workforce data - raw'!$A$4:$F$619,MATCH($B642, 'Uganda workforce data - raw'!$B$4:$B$619,0), MATCH("Filled Female",'Uganda workforce data - raw'!$A$4:$F$4,0))*INDEX('Mapping cadres'!$B$1:$Z$616,MATCH($B642, 'Mapping cadres'!$B$1:$B$616,0), MATCH(AW$32,'Mapping cadres'!$B$1:$Z$1,0))</f>
        <v>0</v>
      </c>
      <c r="AX642" s="226">
        <f>INDEX('Uganda workforce data - raw'!$A$4:$F$619,MATCH($B642, 'Uganda workforce data - raw'!$B$4:$B$619,0), MATCH("Filled Female",'Uganda workforce data - raw'!$A$4:$F$4,0))*INDEX('Mapping cadres'!$B$1:$Z$616,MATCH($B642, 'Mapping cadres'!$B$1:$B$616,0), MATCH(AX$32,'Mapping cadres'!$B$1:$Z$1,0))</f>
        <v>0</v>
      </c>
      <c r="AY642" s="226">
        <f t="shared" si="221"/>
        <v>0</v>
      </c>
      <c r="AZ642" s="226">
        <f t="shared" si="222"/>
        <v>0</v>
      </c>
      <c r="BA642" s="226">
        <f t="shared" si="223"/>
        <v>1</v>
      </c>
      <c r="BB642" s="226">
        <f t="shared" si="224"/>
        <v>0</v>
      </c>
      <c r="BC642" s="226">
        <f t="shared" si="225"/>
        <v>0</v>
      </c>
      <c r="BD642" s="226">
        <f t="shared" si="226"/>
        <v>0</v>
      </c>
      <c r="BE642" s="226">
        <f t="shared" si="227"/>
        <v>0</v>
      </c>
      <c r="BF642" s="226">
        <f t="shared" si="228"/>
        <v>0</v>
      </c>
      <c r="BG642" s="226">
        <f t="shared" si="229"/>
        <v>0</v>
      </c>
      <c r="BH642" s="226">
        <f t="shared" si="230"/>
        <v>0</v>
      </c>
      <c r="BI642" s="226">
        <f t="shared" si="231"/>
        <v>0</v>
      </c>
      <c r="BJ642" s="226">
        <f t="shared" si="232"/>
        <v>0</v>
      </c>
      <c r="BK642" s="226">
        <f t="shared" si="233"/>
        <v>0</v>
      </c>
      <c r="BL642" s="226">
        <f t="shared" si="234"/>
        <v>0</v>
      </c>
      <c r="BM642" s="226">
        <f t="shared" si="235"/>
        <v>0</v>
      </c>
      <c r="BN642" s="226">
        <f t="shared" si="236"/>
        <v>0</v>
      </c>
      <c r="BO642" s="226">
        <f t="shared" si="237"/>
        <v>0</v>
      </c>
      <c r="BP642" s="226">
        <f t="shared" si="238"/>
        <v>0</v>
      </c>
      <c r="BQ642" s="226">
        <f t="shared" si="239"/>
        <v>0</v>
      </c>
      <c r="BR642" s="226">
        <f t="shared" si="240"/>
        <v>0</v>
      </c>
      <c r="BS642" s="226">
        <f t="shared" si="241"/>
        <v>0</v>
      </c>
      <c r="BT642" s="226">
        <f t="shared" si="242"/>
        <v>0</v>
      </c>
      <c r="BU642" s="226">
        <f t="shared" si="243"/>
        <v>0</v>
      </c>
      <c r="BV642" s="226">
        <f t="shared" si="244"/>
        <v>0</v>
      </c>
    </row>
    <row r="643" spans="1:74">
      <c r="A643" s="226">
        <v>611</v>
      </c>
      <c r="B643" s="226" t="s">
        <v>1907</v>
      </c>
      <c r="C643" s="226">
        <f>INDEX('Uganda workforce data - raw'!$A$4:$F$619,MATCH($B643, 'Uganda workforce data - raw'!$B$4:$B$619,0), MATCH("Filled Male",'Uganda workforce data - raw'!$A$4:$F$4,0))*INDEX('Mapping cadres'!$B$1:$Z$616,MATCH($B643, 'Mapping cadres'!$B$1:$B$616,0), MATCH(C$32,'Mapping cadres'!$B$1:$Z$1,0))</f>
        <v>1</v>
      </c>
      <c r="D643" s="226">
        <f>INDEX('Uganda workforce data - raw'!$A$4:$F$619,MATCH($B643, 'Uganda workforce data - raw'!$B$4:$B$619,0), MATCH("Filled Male",'Uganda workforce data - raw'!$A$4:$F$4,0))*INDEX('Mapping cadres'!$B$1:$Z$616,MATCH($B643, 'Mapping cadres'!$B$1:$B$616,0), MATCH(D$32,'Mapping cadres'!$B$1:$Z$1,0))</f>
        <v>0</v>
      </c>
      <c r="E643" s="226">
        <f>INDEX('Uganda workforce data - raw'!$A$4:$F$619,MATCH($B643, 'Uganda workforce data - raw'!$B$4:$B$619,0), MATCH("Filled Male",'Uganda workforce data - raw'!$A$4:$F$4,0))*INDEX('Mapping cadres'!$B$1:$Z$616,MATCH($B643, 'Mapping cadres'!$B$1:$B$616,0), MATCH(E$32,'Mapping cadres'!$B$1:$Z$1,0))</f>
        <v>0</v>
      </c>
      <c r="F643" s="226">
        <f>INDEX('Uganda workforce data - raw'!$A$4:$F$619,MATCH($B643, 'Uganda workforce data - raw'!$B$4:$B$619,0), MATCH("Filled Male",'Uganda workforce data - raw'!$A$4:$F$4,0))*INDEX('Mapping cadres'!$B$1:$Z$616,MATCH($B643, 'Mapping cadres'!$B$1:$B$616,0), MATCH(F$32,'Mapping cadres'!$B$1:$Z$1,0))</f>
        <v>0</v>
      </c>
      <c r="G643" s="226">
        <f>INDEX('Uganda workforce data - raw'!$A$4:$F$619,MATCH($B643, 'Uganda workforce data - raw'!$B$4:$B$619,0), MATCH("Filled Male",'Uganda workforce data - raw'!$A$4:$F$4,0))*INDEX('Mapping cadres'!$B$1:$Z$616,MATCH($B643, 'Mapping cadres'!$B$1:$B$616,0), MATCH(G$32,'Mapping cadres'!$B$1:$Z$1,0))</f>
        <v>0</v>
      </c>
      <c r="H643" s="226">
        <f>INDEX('Uganda workforce data - raw'!$A$4:$F$619,MATCH($B643, 'Uganda workforce data - raw'!$B$4:$B$619,0), MATCH("Filled Male",'Uganda workforce data - raw'!$A$4:$F$4,0))*INDEX('Mapping cadres'!$B$1:$Z$616,MATCH($B643, 'Mapping cadres'!$B$1:$B$616,0), MATCH(H$32,'Mapping cadres'!$B$1:$Z$1,0))</f>
        <v>0</v>
      </c>
      <c r="I643" s="226">
        <f>INDEX('Uganda workforce data - raw'!$A$4:$F$619,MATCH($B643, 'Uganda workforce data - raw'!$B$4:$B$619,0), MATCH("Filled Male",'Uganda workforce data - raw'!$A$4:$F$4,0))*INDEX('Mapping cadres'!$B$1:$Z$616,MATCH($B643, 'Mapping cadres'!$B$1:$B$616,0), MATCH(I$32,'Mapping cadres'!$B$1:$Z$1,0))</f>
        <v>0</v>
      </c>
      <c r="J643" s="226">
        <f>INDEX('Uganda workforce data - raw'!$A$4:$F$619,MATCH($B643, 'Uganda workforce data - raw'!$B$4:$B$619,0), MATCH("Filled Male",'Uganda workforce data - raw'!$A$4:$F$4,0))*INDEX('Mapping cadres'!$B$1:$Z$616,MATCH($B643, 'Mapping cadres'!$B$1:$B$616,0), MATCH(J$32,'Mapping cadres'!$B$1:$Z$1,0))</f>
        <v>0</v>
      </c>
      <c r="K643" s="226">
        <f>INDEX('Uganda workforce data - raw'!$A$4:$F$619,MATCH($B643, 'Uganda workforce data - raw'!$B$4:$B$619,0), MATCH("Filled Male",'Uganda workforce data - raw'!$A$4:$F$4,0))*INDEX('Mapping cadres'!$B$1:$Z$616,MATCH($B643, 'Mapping cadres'!$B$1:$B$616,0), MATCH(K$32,'Mapping cadres'!$B$1:$Z$1,0))</f>
        <v>0</v>
      </c>
      <c r="L643" s="226">
        <f>INDEX('Uganda workforce data - raw'!$A$4:$F$619,MATCH($B643, 'Uganda workforce data - raw'!$B$4:$B$619,0), MATCH("Filled Male",'Uganda workforce data - raw'!$A$4:$F$4,0))*INDEX('Mapping cadres'!$B$1:$Z$616,MATCH($B643, 'Mapping cadres'!$B$1:$B$616,0), MATCH(L$32,'Mapping cadres'!$B$1:$Z$1,0))</f>
        <v>0</v>
      </c>
      <c r="M643" s="226">
        <f>INDEX('Uganda workforce data - raw'!$A$4:$F$619,MATCH($B643, 'Uganda workforce data - raw'!$B$4:$B$619,0), MATCH("Filled Male",'Uganda workforce data - raw'!$A$4:$F$4,0))*INDEX('Mapping cadres'!$B$1:$Z$616,MATCH($B643, 'Mapping cadres'!$B$1:$B$616,0), MATCH(M$32,'Mapping cadres'!$B$1:$Z$1,0))</f>
        <v>0</v>
      </c>
      <c r="N643" s="226">
        <f>INDEX('Uganda workforce data - raw'!$A$4:$F$619,MATCH($B643, 'Uganda workforce data - raw'!$B$4:$B$619,0), MATCH("Filled Male",'Uganda workforce data - raw'!$A$4:$F$4,0))*INDEX('Mapping cadres'!$B$1:$Z$616,MATCH($B643, 'Mapping cadres'!$B$1:$B$616,0), MATCH(N$32,'Mapping cadres'!$B$1:$Z$1,0))</f>
        <v>0</v>
      </c>
      <c r="O643" s="226">
        <f>INDEX('Uganda workforce data - raw'!$A$4:$F$619,MATCH($B643, 'Uganda workforce data - raw'!$B$4:$B$619,0), MATCH("Filled Male",'Uganda workforce data - raw'!$A$4:$F$4,0))*INDEX('Mapping cadres'!$B$1:$Z$616,MATCH($B643, 'Mapping cadres'!$B$1:$B$616,0), MATCH(O$32,'Mapping cadres'!$B$1:$Z$1,0))</f>
        <v>0</v>
      </c>
      <c r="P643" s="226">
        <f>INDEX('Uganda workforce data - raw'!$A$4:$F$619,MATCH($B643, 'Uganda workforce data - raw'!$B$4:$B$619,0), MATCH("Filled Male",'Uganda workforce data - raw'!$A$4:$F$4,0))*INDEX('Mapping cadres'!$B$1:$Z$616,MATCH($B643, 'Mapping cadres'!$B$1:$B$616,0), MATCH(P$32,'Mapping cadres'!$B$1:$Z$1,0))</f>
        <v>0</v>
      </c>
      <c r="Q643" s="226">
        <f>INDEX('Uganda workforce data - raw'!$A$4:$F$619,MATCH($B643, 'Uganda workforce data - raw'!$B$4:$B$619,0), MATCH("Filled Male",'Uganda workforce data - raw'!$A$4:$F$4,0))*INDEX('Mapping cadres'!$B$1:$Z$616,MATCH($B643, 'Mapping cadres'!$B$1:$B$616,0), MATCH(Q$32,'Mapping cadres'!$B$1:$Z$1,0))</f>
        <v>0</v>
      </c>
      <c r="R643" s="226">
        <f>INDEX('Uganda workforce data - raw'!$A$4:$F$619,MATCH($B643, 'Uganda workforce data - raw'!$B$4:$B$619,0), MATCH("Filled Male",'Uganda workforce data - raw'!$A$4:$F$4,0))*INDEX('Mapping cadres'!$B$1:$Z$616,MATCH($B643, 'Mapping cadres'!$B$1:$B$616,0), MATCH(R$32,'Mapping cadres'!$B$1:$Z$1,0))</f>
        <v>0</v>
      </c>
      <c r="S643" s="226">
        <f>INDEX('Uganda workforce data - raw'!$A$4:$F$619,MATCH($B643, 'Uganda workforce data - raw'!$B$4:$B$619,0), MATCH("Filled Male",'Uganda workforce data - raw'!$A$4:$F$4,0))*INDEX('Mapping cadres'!$B$1:$Z$616,MATCH($B643, 'Mapping cadres'!$B$1:$B$616,0), MATCH(S$32,'Mapping cadres'!$B$1:$Z$1,0))</f>
        <v>0</v>
      </c>
      <c r="T643" s="226">
        <f>INDEX('Uganda workforce data - raw'!$A$4:$F$619,MATCH($B643, 'Uganda workforce data - raw'!$B$4:$B$619,0), MATCH("Filled Male",'Uganda workforce data - raw'!$A$4:$F$4,0))*INDEX('Mapping cadres'!$B$1:$Z$616,MATCH($B643, 'Mapping cadres'!$B$1:$B$616,0), MATCH(T$32,'Mapping cadres'!$B$1:$Z$1,0))</f>
        <v>0</v>
      </c>
      <c r="U643" s="226">
        <f>INDEX('Uganda workforce data - raw'!$A$4:$F$619,MATCH($B643, 'Uganda workforce data - raw'!$B$4:$B$619,0), MATCH("Filled Male",'Uganda workforce data - raw'!$A$4:$F$4,0))*INDEX('Mapping cadres'!$B$1:$Z$616,MATCH($B643, 'Mapping cadres'!$B$1:$B$616,0), MATCH(U$32,'Mapping cadres'!$B$1:$Z$1,0))</f>
        <v>0</v>
      </c>
      <c r="V643" s="226">
        <f>INDEX('Uganda workforce data - raw'!$A$4:$F$619,MATCH($B643, 'Uganda workforce data - raw'!$B$4:$B$619,0), MATCH("Filled Male",'Uganda workforce data - raw'!$A$4:$F$4,0))*INDEX('Mapping cadres'!$B$1:$Z$616,MATCH($B643, 'Mapping cadres'!$B$1:$B$616,0), MATCH(V$32,'Mapping cadres'!$B$1:$Z$1,0))</f>
        <v>0</v>
      </c>
      <c r="W643" s="226">
        <f>INDEX('Uganda workforce data - raw'!$A$4:$F$619,MATCH($B643, 'Uganda workforce data - raw'!$B$4:$B$619,0), MATCH("Filled Male",'Uganda workforce data - raw'!$A$4:$F$4,0))*INDEX('Mapping cadres'!$B$1:$Z$616,MATCH($B643, 'Mapping cadres'!$B$1:$B$616,0), MATCH(W$32,'Mapping cadres'!$B$1:$Z$1,0))</f>
        <v>0</v>
      </c>
      <c r="X643" s="226">
        <f>INDEX('Uganda workforce data - raw'!$A$4:$F$619,MATCH($B643, 'Uganda workforce data - raw'!$B$4:$B$619,0), MATCH("Filled Male",'Uganda workforce data - raw'!$A$4:$F$4,0))*INDEX('Mapping cadres'!$B$1:$Z$616,MATCH($B643, 'Mapping cadres'!$B$1:$B$616,0), MATCH(X$32,'Mapping cadres'!$B$1:$Z$1,0))</f>
        <v>0</v>
      </c>
      <c r="Y643" s="226">
        <f>INDEX('Uganda workforce data - raw'!$A$4:$F$619,MATCH($B643, 'Uganda workforce data - raw'!$B$4:$B$619,0), MATCH("Filled Male",'Uganda workforce data - raw'!$A$4:$F$4,0))*INDEX('Mapping cadres'!$B$1:$Z$616,MATCH($B643, 'Mapping cadres'!$B$1:$B$616,0), MATCH(Y$32,'Mapping cadres'!$B$1:$Z$1,0))</f>
        <v>0</v>
      </c>
      <c r="Z643" s="226">
        <f>INDEX('Uganda workforce data - raw'!$A$4:$F$619,MATCH($B643, 'Uganda workforce data - raw'!$B$4:$B$619,0), MATCH("Filled Male",'Uganda workforce data - raw'!$A$4:$F$4,0))*INDEX('Mapping cadres'!$B$1:$Z$616,MATCH($B643, 'Mapping cadres'!$B$1:$B$616,0), MATCH(Z$32,'Mapping cadres'!$B$1:$Z$1,0))</f>
        <v>0</v>
      </c>
      <c r="AA643" s="226">
        <f>INDEX('Uganda workforce data - raw'!$A$4:$F$619,MATCH($B643, 'Uganda workforce data - raw'!$B$4:$B$619,0), MATCH("Filled Female",'Uganda workforce data - raw'!$A$4:$F$4,0))*INDEX('Mapping cadres'!$B$1:$Z$616,MATCH($B643, 'Mapping cadres'!$B$1:$B$616,0), MATCH(AA$32,'Mapping cadres'!$B$1:$Z$1,0))</f>
        <v>1</v>
      </c>
      <c r="AB643" s="226">
        <f>INDEX('Uganda workforce data - raw'!$A$4:$F$619,MATCH($B643, 'Uganda workforce data - raw'!$B$4:$B$619,0), MATCH("Filled Female",'Uganda workforce data - raw'!$A$4:$F$4,0))*INDEX('Mapping cadres'!$B$1:$Z$616,MATCH($B643, 'Mapping cadres'!$B$1:$B$616,0), MATCH(AB$32,'Mapping cadres'!$B$1:$Z$1,0))</f>
        <v>0</v>
      </c>
      <c r="AC643" s="226">
        <f>INDEX('Uganda workforce data - raw'!$A$4:$F$619,MATCH($B643, 'Uganda workforce data - raw'!$B$4:$B$619,0), MATCH("Filled Female",'Uganda workforce data - raw'!$A$4:$F$4,0))*INDEX('Mapping cadres'!$B$1:$Z$616,MATCH($B643, 'Mapping cadres'!$B$1:$B$616,0), MATCH(AC$32,'Mapping cadres'!$B$1:$Z$1,0))</f>
        <v>0</v>
      </c>
      <c r="AD643" s="226">
        <f>INDEX('Uganda workforce data - raw'!$A$4:$F$619,MATCH($B643, 'Uganda workforce data - raw'!$B$4:$B$619,0), MATCH("Filled Female",'Uganda workforce data - raw'!$A$4:$F$4,0))*INDEX('Mapping cadres'!$B$1:$Z$616,MATCH($B643, 'Mapping cadres'!$B$1:$B$616,0), MATCH(AD$32,'Mapping cadres'!$B$1:$Z$1,0))</f>
        <v>0</v>
      </c>
      <c r="AE643" s="226">
        <f>INDEX('Uganda workforce data - raw'!$A$4:$F$619,MATCH($B643, 'Uganda workforce data - raw'!$B$4:$B$619,0), MATCH("Filled Female",'Uganda workforce data - raw'!$A$4:$F$4,0))*INDEX('Mapping cadres'!$B$1:$Z$616,MATCH($B643, 'Mapping cadres'!$B$1:$B$616,0), MATCH(AE$32,'Mapping cadres'!$B$1:$Z$1,0))</f>
        <v>0</v>
      </c>
      <c r="AF643" s="226">
        <f>INDEX('Uganda workforce data - raw'!$A$4:$F$619,MATCH($B643, 'Uganda workforce data - raw'!$B$4:$B$619,0), MATCH("Filled Female",'Uganda workforce data - raw'!$A$4:$F$4,0))*INDEX('Mapping cadres'!$B$1:$Z$616,MATCH($B643, 'Mapping cadres'!$B$1:$B$616,0), MATCH(AF$32,'Mapping cadres'!$B$1:$Z$1,0))</f>
        <v>0</v>
      </c>
      <c r="AG643" s="226">
        <f>INDEX('Uganda workforce data - raw'!$A$4:$F$619,MATCH($B643, 'Uganda workforce data - raw'!$B$4:$B$619,0), MATCH("Filled Female",'Uganda workforce data - raw'!$A$4:$F$4,0))*INDEX('Mapping cadres'!$B$1:$Z$616,MATCH($B643, 'Mapping cadres'!$B$1:$B$616,0), MATCH(AG$32,'Mapping cadres'!$B$1:$Z$1,0))</f>
        <v>0</v>
      </c>
      <c r="AH643" s="226">
        <f>INDEX('Uganda workforce data - raw'!$A$4:$F$619,MATCH($B643, 'Uganda workforce data - raw'!$B$4:$B$619,0), MATCH("Filled Female",'Uganda workforce data - raw'!$A$4:$F$4,0))*INDEX('Mapping cadres'!$B$1:$Z$616,MATCH($B643, 'Mapping cadres'!$B$1:$B$616,0), MATCH(AH$32,'Mapping cadres'!$B$1:$Z$1,0))</f>
        <v>0</v>
      </c>
      <c r="AI643" s="226">
        <f>INDEX('Uganda workforce data - raw'!$A$4:$F$619,MATCH($B643, 'Uganda workforce data - raw'!$B$4:$B$619,0), MATCH("Filled Female",'Uganda workforce data - raw'!$A$4:$F$4,0))*INDEX('Mapping cadres'!$B$1:$Z$616,MATCH($B643, 'Mapping cadres'!$B$1:$B$616,0), MATCH(AI$32,'Mapping cadres'!$B$1:$Z$1,0))</f>
        <v>0</v>
      </c>
      <c r="AJ643" s="226">
        <f>INDEX('Uganda workforce data - raw'!$A$4:$F$619,MATCH($B643, 'Uganda workforce data - raw'!$B$4:$B$619,0), MATCH("Filled Female",'Uganda workforce data - raw'!$A$4:$F$4,0))*INDEX('Mapping cadres'!$B$1:$Z$616,MATCH($B643, 'Mapping cadres'!$B$1:$B$616,0), MATCH(AJ$32,'Mapping cadres'!$B$1:$Z$1,0))</f>
        <v>0</v>
      </c>
      <c r="AK643" s="226">
        <f>INDEX('Uganda workforce data - raw'!$A$4:$F$619,MATCH($B643, 'Uganda workforce data - raw'!$B$4:$B$619,0), MATCH("Filled Female",'Uganda workforce data - raw'!$A$4:$F$4,0))*INDEX('Mapping cadres'!$B$1:$Z$616,MATCH($B643, 'Mapping cadres'!$B$1:$B$616,0), MATCH(AK$32,'Mapping cadres'!$B$1:$Z$1,0))</f>
        <v>0</v>
      </c>
      <c r="AL643" s="226">
        <f>INDEX('Uganda workforce data - raw'!$A$4:$F$619,MATCH($B643, 'Uganda workforce data - raw'!$B$4:$B$619,0), MATCH("Filled Female",'Uganda workforce data - raw'!$A$4:$F$4,0))*INDEX('Mapping cadres'!$B$1:$Z$616,MATCH($B643, 'Mapping cadres'!$B$1:$B$616,0), MATCH(AL$32,'Mapping cadres'!$B$1:$Z$1,0))</f>
        <v>0</v>
      </c>
      <c r="AM643" s="226">
        <f>INDEX('Uganda workforce data - raw'!$A$4:$F$619,MATCH($B643, 'Uganda workforce data - raw'!$B$4:$B$619,0), MATCH("Filled Female",'Uganda workforce data - raw'!$A$4:$F$4,0))*INDEX('Mapping cadres'!$B$1:$Z$616,MATCH($B643, 'Mapping cadres'!$B$1:$B$616,0), MATCH(AM$32,'Mapping cadres'!$B$1:$Z$1,0))</f>
        <v>0</v>
      </c>
      <c r="AN643" s="226">
        <f>INDEX('Uganda workforce data - raw'!$A$4:$F$619,MATCH($B643, 'Uganda workforce data - raw'!$B$4:$B$619,0), MATCH("Filled Female",'Uganda workforce data - raw'!$A$4:$F$4,0))*INDEX('Mapping cadres'!$B$1:$Z$616,MATCH($B643, 'Mapping cadres'!$B$1:$B$616,0), MATCH(AN$32,'Mapping cadres'!$B$1:$Z$1,0))</f>
        <v>0</v>
      </c>
      <c r="AO643" s="226">
        <f>INDEX('Uganda workforce data - raw'!$A$4:$F$619,MATCH($B643, 'Uganda workforce data - raw'!$B$4:$B$619,0), MATCH("Filled Female",'Uganda workforce data - raw'!$A$4:$F$4,0))*INDEX('Mapping cadres'!$B$1:$Z$616,MATCH($B643, 'Mapping cadres'!$B$1:$B$616,0), MATCH(AO$32,'Mapping cadres'!$B$1:$Z$1,0))</f>
        <v>0</v>
      </c>
      <c r="AP643" s="226">
        <f>INDEX('Uganda workforce data - raw'!$A$4:$F$619,MATCH($B643, 'Uganda workforce data - raw'!$B$4:$B$619,0), MATCH("Filled Female",'Uganda workforce data - raw'!$A$4:$F$4,0))*INDEX('Mapping cadres'!$B$1:$Z$616,MATCH($B643, 'Mapping cadres'!$B$1:$B$616,0), MATCH(AP$32,'Mapping cadres'!$B$1:$Z$1,0))</f>
        <v>0</v>
      </c>
      <c r="AQ643" s="226">
        <f>INDEX('Uganda workforce data - raw'!$A$4:$F$619,MATCH($B643, 'Uganda workforce data - raw'!$B$4:$B$619,0), MATCH("Filled Female",'Uganda workforce data - raw'!$A$4:$F$4,0))*INDEX('Mapping cadres'!$B$1:$Z$616,MATCH($B643, 'Mapping cadres'!$B$1:$B$616,0), MATCH(AQ$32,'Mapping cadres'!$B$1:$Z$1,0))</f>
        <v>0</v>
      </c>
      <c r="AR643" s="226">
        <f>INDEX('Uganda workforce data - raw'!$A$4:$F$619,MATCH($B643, 'Uganda workforce data - raw'!$B$4:$B$619,0), MATCH("Filled Female",'Uganda workforce data - raw'!$A$4:$F$4,0))*INDEX('Mapping cadres'!$B$1:$Z$616,MATCH($B643, 'Mapping cadres'!$B$1:$B$616,0), MATCH(AR$32,'Mapping cadres'!$B$1:$Z$1,0))</f>
        <v>0</v>
      </c>
      <c r="AS643" s="226">
        <f>INDEX('Uganda workforce data - raw'!$A$4:$F$619,MATCH($B643, 'Uganda workforce data - raw'!$B$4:$B$619,0), MATCH("Filled Female",'Uganda workforce data - raw'!$A$4:$F$4,0))*INDEX('Mapping cadres'!$B$1:$Z$616,MATCH($B643, 'Mapping cadres'!$B$1:$B$616,0), MATCH(AS$32,'Mapping cadres'!$B$1:$Z$1,0))</f>
        <v>0</v>
      </c>
      <c r="AT643" s="226">
        <f>INDEX('Uganda workforce data - raw'!$A$4:$F$619,MATCH($B643, 'Uganda workforce data - raw'!$B$4:$B$619,0), MATCH("Filled Female",'Uganda workforce data - raw'!$A$4:$F$4,0))*INDEX('Mapping cadres'!$B$1:$Z$616,MATCH($B643, 'Mapping cadres'!$B$1:$B$616,0), MATCH(AT$32,'Mapping cadres'!$B$1:$Z$1,0))</f>
        <v>0</v>
      </c>
      <c r="AU643" s="226">
        <f>INDEX('Uganda workforce data - raw'!$A$4:$F$619,MATCH($B643, 'Uganda workforce data - raw'!$B$4:$B$619,0), MATCH("Filled Female",'Uganda workforce data - raw'!$A$4:$F$4,0))*INDEX('Mapping cadres'!$B$1:$Z$616,MATCH($B643, 'Mapping cadres'!$B$1:$B$616,0), MATCH(AU$32,'Mapping cadres'!$B$1:$Z$1,0))</f>
        <v>0</v>
      </c>
      <c r="AV643" s="226">
        <f>INDEX('Uganda workforce data - raw'!$A$4:$F$619,MATCH($B643, 'Uganda workforce data - raw'!$B$4:$B$619,0), MATCH("Filled Female",'Uganda workforce data - raw'!$A$4:$F$4,0))*INDEX('Mapping cadres'!$B$1:$Z$616,MATCH($B643, 'Mapping cadres'!$B$1:$B$616,0), MATCH(AV$32,'Mapping cadres'!$B$1:$Z$1,0))</f>
        <v>0</v>
      </c>
      <c r="AW643" s="226">
        <f>INDEX('Uganda workforce data - raw'!$A$4:$F$619,MATCH($B643, 'Uganda workforce data - raw'!$B$4:$B$619,0), MATCH("Filled Female",'Uganda workforce data - raw'!$A$4:$F$4,0))*INDEX('Mapping cadres'!$B$1:$Z$616,MATCH($B643, 'Mapping cadres'!$B$1:$B$616,0), MATCH(AW$32,'Mapping cadres'!$B$1:$Z$1,0))</f>
        <v>0</v>
      </c>
      <c r="AX643" s="226">
        <f>INDEX('Uganda workforce data - raw'!$A$4:$F$619,MATCH($B643, 'Uganda workforce data - raw'!$B$4:$B$619,0), MATCH("Filled Female",'Uganda workforce data - raw'!$A$4:$F$4,0))*INDEX('Mapping cadres'!$B$1:$Z$616,MATCH($B643, 'Mapping cadres'!$B$1:$B$616,0), MATCH(AX$32,'Mapping cadres'!$B$1:$Z$1,0))</f>
        <v>0</v>
      </c>
      <c r="AY643" s="226">
        <f t="shared" si="221"/>
        <v>2</v>
      </c>
      <c r="AZ643" s="226">
        <f t="shared" si="222"/>
        <v>0</v>
      </c>
      <c r="BA643" s="226">
        <f t="shared" si="223"/>
        <v>0</v>
      </c>
      <c r="BB643" s="226">
        <f t="shared" si="224"/>
        <v>0</v>
      </c>
      <c r="BC643" s="226">
        <f t="shared" si="225"/>
        <v>0</v>
      </c>
      <c r="BD643" s="226">
        <f t="shared" si="226"/>
        <v>0</v>
      </c>
      <c r="BE643" s="226">
        <f t="shared" si="227"/>
        <v>0</v>
      </c>
      <c r="BF643" s="226">
        <f t="shared" si="228"/>
        <v>0</v>
      </c>
      <c r="BG643" s="226">
        <f t="shared" si="229"/>
        <v>0</v>
      </c>
      <c r="BH643" s="226">
        <f t="shared" si="230"/>
        <v>0</v>
      </c>
      <c r="BI643" s="226">
        <f t="shared" si="231"/>
        <v>0</v>
      </c>
      <c r="BJ643" s="226">
        <f t="shared" si="232"/>
        <v>0</v>
      </c>
      <c r="BK643" s="226">
        <f t="shared" si="233"/>
        <v>0</v>
      </c>
      <c r="BL643" s="226">
        <f t="shared" si="234"/>
        <v>0</v>
      </c>
      <c r="BM643" s="226">
        <f t="shared" si="235"/>
        <v>0</v>
      </c>
      <c r="BN643" s="226">
        <f t="shared" si="236"/>
        <v>0</v>
      </c>
      <c r="BO643" s="226">
        <f t="shared" si="237"/>
        <v>0</v>
      </c>
      <c r="BP643" s="226">
        <f t="shared" si="238"/>
        <v>0</v>
      </c>
      <c r="BQ643" s="226">
        <f t="shared" si="239"/>
        <v>0</v>
      </c>
      <c r="BR643" s="226">
        <f t="shared" si="240"/>
        <v>0</v>
      </c>
      <c r="BS643" s="226">
        <f t="shared" si="241"/>
        <v>0</v>
      </c>
      <c r="BT643" s="226">
        <f t="shared" si="242"/>
        <v>0</v>
      </c>
      <c r="BU643" s="226">
        <f t="shared" si="243"/>
        <v>0</v>
      </c>
      <c r="BV643" s="226">
        <f t="shared" si="244"/>
        <v>0</v>
      </c>
    </row>
    <row r="644" spans="1:74">
      <c r="A644" s="226">
        <v>612</v>
      </c>
      <c r="B644" s="237" t="s">
        <v>1908</v>
      </c>
      <c r="C644" s="226">
        <f>INDEX('Uganda workforce data - raw'!$A$4:$F$619,MATCH($B644, 'Uganda workforce data - raw'!$B$4:$B$619,0), MATCH("Filled Male",'Uganda workforce data - raw'!$A$4:$F$4,0))*INDEX('Mapping cadres'!$B$1:$Z$616,MATCH($B644, 'Mapping cadres'!$B$1:$B$616,0), MATCH(C$32,'Mapping cadres'!$B$1:$Z$1,0))</f>
        <v>0</v>
      </c>
      <c r="D644" s="226">
        <f>INDEX('Uganda workforce data - raw'!$A$4:$F$619,MATCH($B644, 'Uganda workforce data - raw'!$B$4:$B$619,0), MATCH("Filled Male",'Uganda workforce data - raw'!$A$4:$F$4,0))*INDEX('Mapping cadres'!$B$1:$Z$616,MATCH($B644, 'Mapping cadres'!$B$1:$B$616,0), MATCH(D$32,'Mapping cadres'!$B$1:$Z$1,0))</f>
        <v>0</v>
      </c>
      <c r="E644" s="226">
        <f>INDEX('Uganda workforce data - raw'!$A$4:$F$619,MATCH($B644, 'Uganda workforce data - raw'!$B$4:$B$619,0), MATCH("Filled Male",'Uganda workforce data - raw'!$A$4:$F$4,0))*INDEX('Mapping cadres'!$B$1:$Z$616,MATCH($B644, 'Mapping cadres'!$B$1:$B$616,0), MATCH(E$32,'Mapping cadres'!$B$1:$Z$1,0))</f>
        <v>2</v>
      </c>
      <c r="F644" s="226">
        <f>INDEX('Uganda workforce data - raw'!$A$4:$F$619,MATCH($B644, 'Uganda workforce data - raw'!$B$4:$B$619,0), MATCH("Filled Male",'Uganda workforce data - raw'!$A$4:$F$4,0))*INDEX('Mapping cadres'!$B$1:$Z$616,MATCH($B644, 'Mapping cadres'!$B$1:$B$616,0), MATCH(F$32,'Mapping cadres'!$B$1:$Z$1,0))</f>
        <v>0</v>
      </c>
      <c r="G644" s="226">
        <f>INDEX('Uganda workforce data - raw'!$A$4:$F$619,MATCH($B644, 'Uganda workforce data - raw'!$B$4:$B$619,0), MATCH("Filled Male",'Uganda workforce data - raw'!$A$4:$F$4,0))*INDEX('Mapping cadres'!$B$1:$Z$616,MATCH($B644, 'Mapping cadres'!$B$1:$B$616,0), MATCH(G$32,'Mapping cadres'!$B$1:$Z$1,0))</f>
        <v>0</v>
      </c>
      <c r="H644" s="226">
        <f>INDEX('Uganda workforce data - raw'!$A$4:$F$619,MATCH($B644, 'Uganda workforce data - raw'!$B$4:$B$619,0), MATCH("Filled Male",'Uganda workforce data - raw'!$A$4:$F$4,0))*INDEX('Mapping cadres'!$B$1:$Z$616,MATCH($B644, 'Mapping cadres'!$B$1:$B$616,0), MATCH(H$32,'Mapping cadres'!$B$1:$Z$1,0))</f>
        <v>0</v>
      </c>
      <c r="I644" s="226">
        <f>INDEX('Uganda workforce data - raw'!$A$4:$F$619,MATCH($B644, 'Uganda workforce data - raw'!$B$4:$B$619,0), MATCH("Filled Male",'Uganda workforce data - raw'!$A$4:$F$4,0))*INDEX('Mapping cadres'!$B$1:$Z$616,MATCH($B644, 'Mapping cadres'!$B$1:$B$616,0), MATCH(I$32,'Mapping cadres'!$B$1:$Z$1,0))</f>
        <v>0</v>
      </c>
      <c r="J644" s="226">
        <f>INDEX('Uganda workforce data - raw'!$A$4:$F$619,MATCH($B644, 'Uganda workforce data - raw'!$B$4:$B$619,0), MATCH("Filled Male",'Uganda workforce data - raw'!$A$4:$F$4,0))*INDEX('Mapping cadres'!$B$1:$Z$616,MATCH($B644, 'Mapping cadres'!$B$1:$B$616,0), MATCH(J$32,'Mapping cadres'!$B$1:$Z$1,0))</f>
        <v>0</v>
      </c>
      <c r="K644" s="226">
        <f>INDEX('Uganda workforce data - raw'!$A$4:$F$619,MATCH($B644, 'Uganda workforce data - raw'!$B$4:$B$619,0), MATCH("Filled Male",'Uganda workforce data - raw'!$A$4:$F$4,0))*INDEX('Mapping cadres'!$B$1:$Z$616,MATCH($B644, 'Mapping cadres'!$B$1:$B$616,0), MATCH(K$32,'Mapping cadres'!$B$1:$Z$1,0))</f>
        <v>0</v>
      </c>
      <c r="L644" s="226">
        <f>INDEX('Uganda workforce data - raw'!$A$4:$F$619,MATCH($B644, 'Uganda workforce data - raw'!$B$4:$B$619,0), MATCH("Filled Male",'Uganda workforce data - raw'!$A$4:$F$4,0))*INDEX('Mapping cadres'!$B$1:$Z$616,MATCH($B644, 'Mapping cadres'!$B$1:$B$616,0), MATCH(L$32,'Mapping cadres'!$B$1:$Z$1,0))</f>
        <v>0</v>
      </c>
      <c r="M644" s="226">
        <f>INDEX('Uganda workforce data - raw'!$A$4:$F$619,MATCH($B644, 'Uganda workforce data - raw'!$B$4:$B$619,0), MATCH("Filled Male",'Uganda workforce data - raw'!$A$4:$F$4,0))*INDEX('Mapping cadres'!$B$1:$Z$616,MATCH($B644, 'Mapping cadres'!$B$1:$B$616,0), MATCH(M$32,'Mapping cadres'!$B$1:$Z$1,0))</f>
        <v>0</v>
      </c>
      <c r="N644" s="226">
        <f>INDEX('Uganda workforce data - raw'!$A$4:$F$619,MATCH($B644, 'Uganda workforce data - raw'!$B$4:$B$619,0), MATCH("Filled Male",'Uganda workforce data - raw'!$A$4:$F$4,0))*INDEX('Mapping cadres'!$B$1:$Z$616,MATCH($B644, 'Mapping cadres'!$B$1:$B$616,0), MATCH(N$32,'Mapping cadres'!$B$1:$Z$1,0))</f>
        <v>0</v>
      </c>
      <c r="O644" s="226">
        <f>INDEX('Uganda workforce data - raw'!$A$4:$F$619,MATCH($B644, 'Uganda workforce data - raw'!$B$4:$B$619,0), MATCH("Filled Male",'Uganda workforce data - raw'!$A$4:$F$4,0))*INDEX('Mapping cadres'!$B$1:$Z$616,MATCH($B644, 'Mapping cadres'!$B$1:$B$616,0), MATCH(O$32,'Mapping cadres'!$B$1:$Z$1,0))</f>
        <v>0</v>
      </c>
      <c r="P644" s="226">
        <f>INDEX('Uganda workforce data - raw'!$A$4:$F$619,MATCH($B644, 'Uganda workforce data - raw'!$B$4:$B$619,0), MATCH("Filled Male",'Uganda workforce data - raw'!$A$4:$F$4,0))*INDEX('Mapping cadres'!$B$1:$Z$616,MATCH($B644, 'Mapping cadres'!$B$1:$B$616,0), MATCH(P$32,'Mapping cadres'!$B$1:$Z$1,0))</f>
        <v>0</v>
      </c>
      <c r="Q644" s="226">
        <f>INDEX('Uganda workforce data - raw'!$A$4:$F$619,MATCH($B644, 'Uganda workforce data - raw'!$B$4:$B$619,0), MATCH("Filled Male",'Uganda workforce data - raw'!$A$4:$F$4,0))*INDEX('Mapping cadres'!$B$1:$Z$616,MATCH($B644, 'Mapping cadres'!$B$1:$B$616,0), MATCH(Q$32,'Mapping cadres'!$B$1:$Z$1,0))</f>
        <v>0</v>
      </c>
      <c r="R644" s="226">
        <f>INDEX('Uganda workforce data - raw'!$A$4:$F$619,MATCH($B644, 'Uganda workforce data - raw'!$B$4:$B$619,0), MATCH("Filled Male",'Uganda workforce data - raw'!$A$4:$F$4,0))*INDEX('Mapping cadres'!$B$1:$Z$616,MATCH($B644, 'Mapping cadres'!$B$1:$B$616,0), MATCH(R$32,'Mapping cadres'!$B$1:$Z$1,0))</f>
        <v>0</v>
      </c>
      <c r="S644" s="226">
        <f>INDEX('Uganda workforce data - raw'!$A$4:$F$619,MATCH($B644, 'Uganda workforce data - raw'!$B$4:$B$619,0), MATCH("Filled Male",'Uganda workforce data - raw'!$A$4:$F$4,0))*INDEX('Mapping cadres'!$B$1:$Z$616,MATCH($B644, 'Mapping cadres'!$B$1:$B$616,0), MATCH(S$32,'Mapping cadres'!$B$1:$Z$1,0))</f>
        <v>0</v>
      </c>
      <c r="T644" s="226">
        <f>INDEX('Uganda workforce data - raw'!$A$4:$F$619,MATCH($B644, 'Uganda workforce data - raw'!$B$4:$B$619,0), MATCH("Filled Male",'Uganda workforce data - raw'!$A$4:$F$4,0))*INDEX('Mapping cadres'!$B$1:$Z$616,MATCH($B644, 'Mapping cadres'!$B$1:$B$616,0), MATCH(T$32,'Mapping cadres'!$B$1:$Z$1,0))</f>
        <v>0</v>
      </c>
      <c r="U644" s="226">
        <f>INDEX('Uganda workforce data - raw'!$A$4:$F$619,MATCH($B644, 'Uganda workforce data - raw'!$B$4:$B$619,0), MATCH("Filled Male",'Uganda workforce data - raw'!$A$4:$F$4,0))*INDEX('Mapping cadres'!$B$1:$Z$616,MATCH($B644, 'Mapping cadres'!$B$1:$B$616,0), MATCH(U$32,'Mapping cadres'!$B$1:$Z$1,0))</f>
        <v>0</v>
      </c>
      <c r="V644" s="226">
        <f>INDEX('Uganda workforce data - raw'!$A$4:$F$619,MATCH($B644, 'Uganda workforce data - raw'!$B$4:$B$619,0), MATCH("Filled Male",'Uganda workforce data - raw'!$A$4:$F$4,0))*INDEX('Mapping cadres'!$B$1:$Z$616,MATCH($B644, 'Mapping cadres'!$B$1:$B$616,0), MATCH(V$32,'Mapping cadres'!$B$1:$Z$1,0))</f>
        <v>0</v>
      </c>
      <c r="W644" s="226">
        <f>INDEX('Uganda workforce data - raw'!$A$4:$F$619,MATCH($B644, 'Uganda workforce data - raw'!$B$4:$B$619,0), MATCH("Filled Male",'Uganda workforce data - raw'!$A$4:$F$4,0))*INDEX('Mapping cadres'!$B$1:$Z$616,MATCH($B644, 'Mapping cadres'!$B$1:$B$616,0), MATCH(W$32,'Mapping cadres'!$B$1:$Z$1,0))</f>
        <v>0</v>
      </c>
      <c r="X644" s="226">
        <f>INDEX('Uganda workforce data - raw'!$A$4:$F$619,MATCH($B644, 'Uganda workforce data - raw'!$B$4:$B$619,0), MATCH("Filled Male",'Uganda workforce data - raw'!$A$4:$F$4,0))*INDEX('Mapping cadres'!$B$1:$Z$616,MATCH($B644, 'Mapping cadres'!$B$1:$B$616,0), MATCH(X$32,'Mapping cadres'!$B$1:$Z$1,0))</f>
        <v>0</v>
      </c>
      <c r="Y644" s="226">
        <f>INDEX('Uganda workforce data - raw'!$A$4:$F$619,MATCH($B644, 'Uganda workforce data - raw'!$B$4:$B$619,0), MATCH("Filled Male",'Uganda workforce data - raw'!$A$4:$F$4,0))*INDEX('Mapping cadres'!$B$1:$Z$616,MATCH($B644, 'Mapping cadres'!$B$1:$B$616,0), MATCH(Y$32,'Mapping cadres'!$B$1:$Z$1,0))</f>
        <v>0</v>
      </c>
      <c r="Z644" s="226">
        <f>INDEX('Uganda workforce data - raw'!$A$4:$F$619,MATCH($B644, 'Uganda workforce data - raw'!$B$4:$B$619,0), MATCH("Filled Male",'Uganda workforce data - raw'!$A$4:$F$4,0))*INDEX('Mapping cadres'!$B$1:$Z$616,MATCH($B644, 'Mapping cadres'!$B$1:$B$616,0), MATCH(Z$32,'Mapping cadres'!$B$1:$Z$1,0))</f>
        <v>0</v>
      </c>
      <c r="AA644" s="226">
        <f>INDEX('Uganda workforce data - raw'!$A$4:$F$619,MATCH($B644, 'Uganda workforce data - raw'!$B$4:$B$619,0), MATCH("Filled Female",'Uganda workforce data - raw'!$A$4:$F$4,0))*INDEX('Mapping cadres'!$B$1:$Z$616,MATCH($B644, 'Mapping cadres'!$B$1:$B$616,0), MATCH(AA$32,'Mapping cadres'!$B$1:$Z$1,0))</f>
        <v>0</v>
      </c>
      <c r="AB644" s="226">
        <f>INDEX('Uganda workforce data - raw'!$A$4:$F$619,MATCH($B644, 'Uganda workforce data - raw'!$B$4:$B$619,0), MATCH("Filled Female",'Uganda workforce data - raw'!$A$4:$F$4,0))*INDEX('Mapping cadres'!$B$1:$Z$616,MATCH($B644, 'Mapping cadres'!$B$1:$B$616,0), MATCH(AB$32,'Mapping cadres'!$B$1:$Z$1,0))</f>
        <v>0</v>
      </c>
      <c r="AC644" s="226">
        <f>INDEX('Uganda workforce data - raw'!$A$4:$F$619,MATCH($B644, 'Uganda workforce data - raw'!$B$4:$B$619,0), MATCH("Filled Female",'Uganda workforce data - raw'!$A$4:$F$4,0))*INDEX('Mapping cadres'!$B$1:$Z$616,MATCH($B644, 'Mapping cadres'!$B$1:$B$616,0), MATCH(AC$32,'Mapping cadres'!$B$1:$Z$1,0))</f>
        <v>2</v>
      </c>
      <c r="AD644" s="226">
        <f>INDEX('Uganda workforce data - raw'!$A$4:$F$619,MATCH($B644, 'Uganda workforce data - raw'!$B$4:$B$619,0), MATCH("Filled Female",'Uganda workforce data - raw'!$A$4:$F$4,0))*INDEX('Mapping cadres'!$B$1:$Z$616,MATCH($B644, 'Mapping cadres'!$B$1:$B$616,0), MATCH(AD$32,'Mapping cadres'!$B$1:$Z$1,0))</f>
        <v>0</v>
      </c>
      <c r="AE644" s="226">
        <f>INDEX('Uganda workforce data - raw'!$A$4:$F$619,MATCH($B644, 'Uganda workforce data - raw'!$B$4:$B$619,0), MATCH("Filled Female",'Uganda workforce data - raw'!$A$4:$F$4,0))*INDEX('Mapping cadres'!$B$1:$Z$616,MATCH($B644, 'Mapping cadres'!$B$1:$B$616,0), MATCH(AE$32,'Mapping cadres'!$B$1:$Z$1,0))</f>
        <v>0</v>
      </c>
      <c r="AF644" s="226">
        <f>INDEX('Uganda workforce data - raw'!$A$4:$F$619,MATCH($B644, 'Uganda workforce data - raw'!$B$4:$B$619,0), MATCH("Filled Female",'Uganda workforce data - raw'!$A$4:$F$4,0))*INDEX('Mapping cadres'!$B$1:$Z$616,MATCH($B644, 'Mapping cadres'!$B$1:$B$616,0), MATCH(AF$32,'Mapping cadres'!$B$1:$Z$1,0))</f>
        <v>0</v>
      </c>
      <c r="AG644" s="226">
        <f>INDEX('Uganda workforce data - raw'!$A$4:$F$619,MATCH($B644, 'Uganda workforce data - raw'!$B$4:$B$619,0), MATCH("Filled Female",'Uganda workforce data - raw'!$A$4:$F$4,0))*INDEX('Mapping cadres'!$B$1:$Z$616,MATCH($B644, 'Mapping cadres'!$B$1:$B$616,0), MATCH(AG$32,'Mapping cadres'!$B$1:$Z$1,0))</f>
        <v>0</v>
      </c>
      <c r="AH644" s="226">
        <f>INDEX('Uganda workforce data - raw'!$A$4:$F$619,MATCH($B644, 'Uganda workforce data - raw'!$B$4:$B$619,0), MATCH("Filled Female",'Uganda workforce data - raw'!$A$4:$F$4,0))*INDEX('Mapping cadres'!$B$1:$Z$616,MATCH($B644, 'Mapping cadres'!$B$1:$B$616,0), MATCH(AH$32,'Mapping cadres'!$B$1:$Z$1,0))</f>
        <v>0</v>
      </c>
      <c r="AI644" s="226">
        <f>INDEX('Uganda workforce data - raw'!$A$4:$F$619,MATCH($B644, 'Uganda workforce data - raw'!$B$4:$B$619,0), MATCH("Filled Female",'Uganda workforce data - raw'!$A$4:$F$4,0))*INDEX('Mapping cadres'!$B$1:$Z$616,MATCH($B644, 'Mapping cadres'!$B$1:$B$616,0), MATCH(AI$32,'Mapping cadres'!$B$1:$Z$1,0))</f>
        <v>0</v>
      </c>
      <c r="AJ644" s="226">
        <f>INDEX('Uganda workforce data - raw'!$A$4:$F$619,MATCH($B644, 'Uganda workforce data - raw'!$B$4:$B$619,0), MATCH("Filled Female",'Uganda workforce data - raw'!$A$4:$F$4,0))*INDEX('Mapping cadres'!$B$1:$Z$616,MATCH($B644, 'Mapping cadres'!$B$1:$B$616,0), MATCH(AJ$32,'Mapping cadres'!$B$1:$Z$1,0))</f>
        <v>0</v>
      </c>
      <c r="AK644" s="226">
        <f>INDEX('Uganda workforce data - raw'!$A$4:$F$619,MATCH($B644, 'Uganda workforce data - raw'!$B$4:$B$619,0), MATCH("Filled Female",'Uganda workforce data - raw'!$A$4:$F$4,0))*INDEX('Mapping cadres'!$B$1:$Z$616,MATCH($B644, 'Mapping cadres'!$B$1:$B$616,0), MATCH(AK$32,'Mapping cadres'!$B$1:$Z$1,0))</f>
        <v>0</v>
      </c>
      <c r="AL644" s="226">
        <f>INDEX('Uganda workforce data - raw'!$A$4:$F$619,MATCH($B644, 'Uganda workforce data - raw'!$B$4:$B$619,0), MATCH("Filled Female",'Uganda workforce data - raw'!$A$4:$F$4,0))*INDEX('Mapping cadres'!$B$1:$Z$616,MATCH($B644, 'Mapping cadres'!$B$1:$B$616,0), MATCH(AL$32,'Mapping cadres'!$B$1:$Z$1,0))</f>
        <v>0</v>
      </c>
      <c r="AM644" s="226">
        <f>INDEX('Uganda workforce data - raw'!$A$4:$F$619,MATCH($B644, 'Uganda workforce data - raw'!$B$4:$B$619,0), MATCH("Filled Female",'Uganda workforce data - raw'!$A$4:$F$4,0))*INDEX('Mapping cadres'!$B$1:$Z$616,MATCH($B644, 'Mapping cadres'!$B$1:$B$616,0), MATCH(AM$32,'Mapping cadres'!$B$1:$Z$1,0))</f>
        <v>0</v>
      </c>
      <c r="AN644" s="226">
        <f>INDEX('Uganda workforce data - raw'!$A$4:$F$619,MATCH($B644, 'Uganda workforce data - raw'!$B$4:$B$619,0), MATCH("Filled Female",'Uganda workforce data - raw'!$A$4:$F$4,0))*INDEX('Mapping cadres'!$B$1:$Z$616,MATCH($B644, 'Mapping cadres'!$B$1:$B$616,0), MATCH(AN$32,'Mapping cadres'!$B$1:$Z$1,0))</f>
        <v>0</v>
      </c>
      <c r="AO644" s="226">
        <f>INDEX('Uganda workforce data - raw'!$A$4:$F$619,MATCH($B644, 'Uganda workforce data - raw'!$B$4:$B$619,0), MATCH("Filled Female",'Uganda workforce data - raw'!$A$4:$F$4,0))*INDEX('Mapping cadres'!$B$1:$Z$616,MATCH($B644, 'Mapping cadres'!$B$1:$B$616,0), MATCH(AO$32,'Mapping cadres'!$B$1:$Z$1,0))</f>
        <v>0</v>
      </c>
      <c r="AP644" s="226">
        <f>INDEX('Uganda workforce data - raw'!$A$4:$F$619,MATCH($B644, 'Uganda workforce data - raw'!$B$4:$B$619,0), MATCH("Filled Female",'Uganda workforce data - raw'!$A$4:$F$4,0))*INDEX('Mapping cadres'!$B$1:$Z$616,MATCH($B644, 'Mapping cadres'!$B$1:$B$616,0), MATCH(AP$32,'Mapping cadres'!$B$1:$Z$1,0))</f>
        <v>0</v>
      </c>
      <c r="AQ644" s="226">
        <f>INDEX('Uganda workforce data - raw'!$A$4:$F$619,MATCH($B644, 'Uganda workforce data - raw'!$B$4:$B$619,0), MATCH("Filled Female",'Uganda workforce data - raw'!$A$4:$F$4,0))*INDEX('Mapping cadres'!$B$1:$Z$616,MATCH($B644, 'Mapping cadres'!$B$1:$B$616,0), MATCH(AQ$32,'Mapping cadres'!$B$1:$Z$1,0))</f>
        <v>0</v>
      </c>
      <c r="AR644" s="226">
        <f>INDEX('Uganda workforce data - raw'!$A$4:$F$619,MATCH($B644, 'Uganda workforce data - raw'!$B$4:$B$619,0), MATCH("Filled Female",'Uganda workforce data - raw'!$A$4:$F$4,0))*INDEX('Mapping cadres'!$B$1:$Z$616,MATCH($B644, 'Mapping cadres'!$B$1:$B$616,0), MATCH(AR$32,'Mapping cadres'!$B$1:$Z$1,0))</f>
        <v>0</v>
      </c>
      <c r="AS644" s="226">
        <f>INDEX('Uganda workforce data - raw'!$A$4:$F$619,MATCH($B644, 'Uganda workforce data - raw'!$B$4:$B$619,0), MATCH("Filled Female",'Uganda workforce data - raw'!$A$4:$F$4,0))*INDEX('Mapping cadres'!$B$1:$Z$616,MATCH($B644, 'Mapping cadres'!$B$1:$B$616,0), MATCH(AS$32,'Mapping cadres'!$B$1:$Z$1,0))</f>
        <v>0</v>
      </c>
      <c r="AT644" s="226">
        <f>INDEX('Uganda workforce data - raw'!$A$4:$F$619,MATCH($B644, 'Uganda workforce data - raw'!$B$4:$B$619,0), MATCH("Filled Female",'Uganda workforce data - raw'!$A$4:$F$4,0))*INDEX('Mapping cadres'!$B$1:$Z$616,MATCH($B644, 'Mapping cadres'!$B$1:$B$616,0), MATCH(AT$32,'Mapping cadres'!$B$1:$Z$1,0))</f>
        <v>0</v>
      </c>
      <c r="AU644" s="226">
        <f>INDEX('Uganda workforce data - raw'!$A$4:$F$619,MATCH($B644, 'Uganda workforce data - raw'!$B$4:$B$619,0), MATCH("Filled Female",'Uganda workforce data - raw'!$A$4:$F$4,0))*INDEX('Mapping cadres'!$B$1:$Z$616,MATCH($B644, 'Mapping cadres'!$B$1:$B$616,0), MATCH(AU$32,'Mapping cadres'!$B$1:$Z$1,0))</f>
        <v>0</v>
      </c>
      <c r="AV644" s="226">
        <f>INDEX('Uganda workforce data - raw'!$A$4:$F$619,MATCH($B644, 'Uganda workforce data - raw'!$B$4:$B$619,0), MATCH("Filled Female",'Uganda workforce data - raw'!$A$4:$F$4,0))*INDEX('Mapping cadres'!$B$1:$Z$616,MATCH($B644, 'Mapping cadres'!$B$1:$B$616,0), MATCH(AV$32,'Mapping cadres'!$B$1:$Z$1,0))</f>
        <v>0</v>
      </c>
      <c r="AW644" s="226">
        <f>INDEX('Uganda workforce data - raw'!$A$4:$F$619,MATCH($B644, 'Uganda workforce data - raw'!$B$4:$B$619,0), MATCH("Filled Female",'Uganda workforce data - raw'!$A$4:$F$4,0))*INDEX('Mapping cadres'!$B$1:$Z$616,MATCH($B644, 'Mapping cadres'!$B$1:$B$616,0), MATCH(AW$32,'Mapping cadres'!$B$1:$Z$1,0))</f>
        <v>0</v>
      </c>
      <c r="AX644" s="226">
        <f>INDEX('Uganda workforce data - raw'!$A$4:$F$619,MATCH($B644, 'Uganda workforce data - raw'!$B$4:$B$619,0), MATCH("Filled Female",'Uganda workforce data - raw'!$A$4:$F$4,0))*INDEX('Mapping cadres'!$B$1:$Z$616,MATCH($B644, 'Mapping cadres'!$B$1:$B$616,0), MATCH(AX$32,'Mapping cadres'!$B$1:$Z$1,0))</f>
        <v>0</v>
      </c>
      <c r="AY644" s="226">
        <f t="shared" si="221"/>
        <v>0</v>
      </c>
      <c r="AZ644" s="226">
        <f t="shared" si="222"/>
        <v>0</v>
      </c>
      <c r="BA644" s="226">
        <f t="shared" si="223"/>
        <v>4</v>
      </c>
      <c r="BB644" s="226">
        <f t="shared" si="224"/>
        <v>0</v>
      </c>
      <c r="BC644" s="226">
        <f t="shared" si="225"/>
        <v>0</v>
      </c>
      <c r="BD644" s="226">
        <f t="shared" si="226"/>
        <v>0</v>
      </c>
      <c r="BE644" s="226">
        <f t="shared" si="227"/>
        <v>0</v>
      </c>
      <c r="BF644" s="226">
        <f t="shared" si="228"/>
        <v>0</v>
      </c>
      <c r="BG644" s="226">
        <f t="shared" si="229"/>
        <v>0</v>
      </c>
      <c r="BH644" s="226">
        <f t="shared" si="230"/>
        <v>0</v>
      </c>
      <c r="BI644" s="226">
        <f t="shared" si="231"/>
        <v>0</v>
      </c>
      <c r="BJ644" s="226">
        <f t="shared" si="232"/>
        <v>0</v>
      </c>
      <c r="BK644" s="226">
        <f t="shared" si="233"/>
        <v>0</v>
      </c>
      <c r="BL644" s="226">
        <f t="shared" si="234"/>
        <v>0</v>
      </c>
      <c r="BM644" s="226">
        <f t="shared" si="235"/>
        <v>0</v>
      </c>
      <c r="BN644" s="226">
        <f t="shared" si="236"/>
        <v>0</v>
      </c>
      <c r="BO644" s="226">
        <f t="shared" si="237"/>
        <v>0</v>
      </c>
      <c r="BP644" s="226">
        <f t="shared" si="238"/>
        <v>0</v>
      </c>
      <c r="BQ644" s="226">
        <f t="shared" si="239"/>
        <v>0</v>
      </c>
      <c r="BR644" s="226">
        <f t="shared" si="240"/>
        <v>0</v>
      </c>
      <c r="BS644" s="226">
        <f t="shared" si="241"/>
        <v>0</v>
      </c>
      <c r="BT644" s="226">
        <f t="shared" si="242"/>
        <v>0</v>
      </c>
      <c r="BU644" s="226">
        <f t="shared" si="243"/>
        <v>0</v>
      </c>
      <c r="BV644" s="226">
        <f t="shared" si="244"/>
        <v>0</v>
      </c>
    </row>
    <row r="645" spans="1:74">
      <c r="A645" s="226">
        <v>613</v>
      </c>
      <c r="B645" s="237" t="s">
        <v>1909</v>
      </c>
      <c r="C645" s="226">
        <f>INDEX('Uganda workforce data - raw'!$A$4:$F$619,MATCH($B645, 'Uganda workforce data - raw'!$B$4:$B$619,0), MATCH("Filled Male",'Uganda workforce data - raw'!$A$4:$F$4,0))*INDEX('Mapping cadres'!$B$1:$Z$616,MATCH($B645, 'Mapping cadres'!$B$1:$B$616,0), MATCH(C$32,'Mapping cadres'!$B$1:$Z$1,0))</f>
        <v>0</v>
      </c>
      <c r="D645" s="226">
        <f>INDEX('Uganda workforce data - raw'!$A$4:$F$619,MATCH($B645, 'Uganda workforce data - raw'!$B$4:$B$619,0), MATCH("Filled Male",'Uganda workforce data - raw'!$A$4:$F$4,0))*INDEX('Mapping cadres'!$B$1:$Z$616,MATCH($B645, 'Mapping cadres'!$B$1:$B$616,0), MATCH(D$32,'Mapping cadres'!$B$1:$Z$1,0))</f>
        <v>0</v>
      </c>
      <c r="E645" s="226">
        <f>INDEX('Uganda workforce data - raw'!$A$4:$F$619,MATCH($B645, 'Uganda workforce data - raw'!$B$4:$B$619,0), MATCH("Filled Male",'Uganda workforce data - raw'!$A$4:$F$4,0))*INDEX('Mapping cadres'!$B$1:$Z$616,MATCH($B645, 'Mapping cadres'!$B$1:$B$616,0), MATCH(E$32,'Mapping cadres'!$B$1:$Z$1,0))</f>
        <v>19</v>
      </c>
      <c r="F645" s="226">
        <f>INDEX('Uganda workforce data - raw'!$A$4:$F$619,MATCH($B645, 'Uganda workforce data - raw'!$B$4:$B$619,0), MATCH("Filled Male",'Uganda workforce data - raw'!$A$4:$F$4,0))*INDEX('Mapping cadres'!$B$1:$Z$616,MATCH($B645, 'Mapping cadres'!$B$1:$B$616,0), MATCH(F$32,'Mapping cadres'!$B$1:$Z$1,0))</f>
        <v>0</v>
      </c>
      <c r="G645" s="226">
        <f>INDEX('Uganda workforce data - raw'!$A$4:$F$619,MATCH($B645, 'Uganda workforce data - raw'!$B$4:$B$619,0), MATCH("Filled Male",'Uganda workforce data - raw'!$A$4:$F$4,0))*INDEX('Mapping cadres'!$B$1:$Z$616,MATCH($B645, 'Mapping cadres'!$B$1:$B$616,0), MATCH(G$32,'Mapping cadres'!$B$1:$Z$1,0))</f>
        <v>0</v>
      </c>
      <c r="H645" s="226">
        <f>INDEX('Uganda workforce data - raw'!$A$4:$F$619,MATCH($B645, 'Uganda workforce data - raw'!$B$4:$B$619,0), MATCH("Filled Male",'Uganda workforce data - raw'!$A$4:$F$4,0))*INDEX('Mapping cadres'!$B$1:$Z$616,MATCH($B645, 'Mapping cadres'!$B$1:$B$616,0), MATCH(H$32,'Mapping cadres'!$B$1:$Z$1,0))</f>
        <v>0</v>
      </c>
      <c r="I645" s="226">
        <f>INDEX('Uganda workforce data - raw'!$A$4:$F$619,MATCH($B645, 'Uganda workforce data - raw'!$B$4:$B$619,0), MATCH("Filled Male",'Uganda workforce data - raw'!$A$4:$F$4,0))*INDEX('Mapping cadres'!$B$1:$Z$616,MATCH($B645, 'Mapping cadres'!$B$1:$B$616,0), MATCH(I$32,'Mapping cadres'!$B$1:$Z$1,0))</f>
        <v>0</v>
      </c>
      <c r="J645" s="226">
        <f>INDEX('Uganda workforce data - raw'!$A$4:$F$619,MATCH($B645, 'Uganda workforce data - raw'!$B$4:$B$619,0), MATCH("Filled Male",'Uganda workforce data - raw'!$A$4:$F$4,0))*INDEX('Mapping cadres'!$B$1:$Z$616,MATCH($B645, 'Mapping cadres'!$B$1:$B$616,0), MATCH(J$32,'Mapping cadres'!$B$1:$Z$1,0))</f>
        <v>0</v>
      </c>
      <c r="K645" s="226">
        <f>INDEX('Uganda workforce data - raw'!$A$4:$F$619,MATCH($B645, 'Uganda workforce data - raw'!$B$4:$B$619,0), MATCH("Filled Male",'Uganda workforce data - raw'!$A$4:$F$4,0))*INDEX('Mapping cadres'!$B$1:$Z$616,MATCH($B645, 'Mapping cadres'!$B$1:$B$616,0), MATCH(K$32,'Mapping cadres'!$B$1:$Z$1,0))</f>
        <v>0</v>
      </c>
      <c r="L645" s="226">
        <f>INDEX('Uganda workforce data - raw'!$A$4:$F$619,MATCH($B645, 'Uganda workforce data - raw'!$B$4:$B$619,0), MATCH("Filled Male",'Uganda workforce data - raw'!$A$4:$F$4,0))*INDEX('Mapping cadres'!$B$1:$Z$616,MATCH($B645, 'Mapping cadres'!$B$1:$B$616,0), MATCH(L$32,'Mapping cadres'!$B$1:$Z$1,0))</f>
        <v>0</v>
      </c>
      <c r="M645" s="226">
        <f>INDEX('Uganda workforce data - raw'!$A$4:$F$619,MATCH($B645, 'Uganda workforce data - raw'!$B$4:$B$619,0), MATCH("Filled Male",'Uganda workforce data - raw'!$A$4:$F$4,0))*INDEX('Mapping cadres'!$B$1:$Z$616,MATCH($B645, 'Mapping cadres'!$B$1:$B$616,0), MATCH(M$32,'Mapping cadres'!$B$1:$Z$1,0))</f>
        <v>0</v>
      </c>
      <c r="N645" s="226">
        <f>INDEX('Uganda workforce data - raw'!$A$4:$F$619,MATCH($B645, 'Uganda workforce data - raw'!$B$4:$B$619,0), MATCH("Filled Male",'Uganda workforce data - raw'!$A$4:$F$4,0))*INDEX('Mapping cadres'!$B$1:$Z$616,MATCH($B645, 'Mapping cadres'!$B$1:$B$616,0), MATCH(N$32,'Mapping cadres'!$B$1:$Z$1,0))</f>
        <v>0</v>
      </c>
      <c r="O645" s="226">
        <f>INDEX('Uganda workforce data - raw'!$A$4:$F$619,MATCH($B645, 'Uganda workforce data - raw'!$B$4:$B$619,0), MATCH("Filled Male",'Uganda workforce data - raw'!$A$4:$F$4,0))*INDEX('Mapping cadres'!$B$1:$Z$616,MATCH($B645, 'Mapping cadres'!$B$1:$B$616,0), MATCH(O$32,'Mapping cadres'!$B$1:$Z$1,0))</f>
        <v>0</v>
      </c>
      <c r="P645" s="226">
        <f>INDEX('Uganda workforce data - raw'!$A$4:$F$619,MATCH($B645, 'Uganda workforce data - raw'!$B$4:$B$619,0), MATCH("Filled Male",'Uganda workforce data - raw'!$A$4:$F$4,0))*INDEX('Mapping cadres'!$B$1:$Z$616,MATCH($B645, 'Mapping cadres'!$B$1:$B$616,0), MATCH(P$32,'Mapping cadres'!$B$1:$Z$1,0))</f>
        <v>0</v>
      </c>
      <c r="Q645" s="226">
        <f>INDEX('Uganda workforce data - raw'!$A$4:$F$619,MATCH($B645, 'Uganda workforce data - raw'!$B$4:$B$619,0), MATCH("Filled Male",'Uganda workforce data - raw'!$A$4:$F$4,0))*INDEX('Mapping cadres'!$B$1:$Z$616,MATCH($B645, 'Mapping cadres'!$B$1:$B$616,0), MATCH(Q$32,'Mapping cadres'!$B$1:$Z$1,0))</f>
        <v>0</v>
      </c>
      <c r="R645" s="226">
        <f>INDEX('Uganda workforce data - raw'!$A$4:$F$619,MATCH($B645, 'Uganda workforce data - raw'!$B$4:$B$619,0), MATCH("Filled Male",'Uganda workforce data - raw'!$A$4:$F$4,0))*INDEX('Mapping cadres'!$B$1:$Z$616,MATCH($B645, 'Mapping cadres'!$B$1:$B$616,0), MATCH(R$32,'Mapping cadres'!$B$1:$Z$1,0))</f>
        <v>0</v>
      </c>
      <c r="S645" s="226">
        <f>INDEX('Uganda workforce data - raw'!$A$4:$F$619,MATCH($B645, 'Uganda workforce data - raw'!$B$4:$B$619,0), MATCH("Filled Male",'Uganda workforce data - raw'!$A$4:$F$4,0))*INDEX('Mapping cadres'!$B$1:$Z$616,MATCH($B645, 'Mapping cadres'!$B$1:$B$616,0), MATCH(S$32,'Mapping cadres'!$B$1:$Z$1,0))</f>
        <v>0</v>
      </c>
      <c r="T645" s="226">
        <f>INDEX('Uganda workforce data - raw'!$A$4:$F$619,MATCH($B645, 'Uganda workforce data - raw'!$B$4:$B$619,0), MATCH("Filled Male",'Uganda workforce data - raw'!$A$4:$F$4,0))*INDEX('Mapping cadres'!$B$1:$Z$616,MATCH($B645, 'Mapping cadres'!$B$1:$B$616,0), MATCH(T$32,'Mapping cadres'!$B$1:$Z$1,0))</f>
        <v>0</v>
      </c>
      <c r="U645" s="226">
        <f>INDEX('Uganda workforce data - raw'!$A$4:$F$619,MATCH($B645, 'Uganda workforce data - raw'!$B$4:$B$619,0), MATCH("Filled Male",'Uganda workforce data - raw'!$A$4:$F$4,0))*INDEX('Mapping cadres'!$B$1:$Z$616,MATCH($B645, 'Mapping cadres'!$B$1:$B$616,0), MATCH(U$32,'Mapping cadres'!$B$1:$Z$1,0))</f>
        <v>0</v>
      </c>
      <c r="V645" s="226">
        <f>INDEX('Uganda workforce data - raw'!$A$4:$F$619,MATCH($B645, 'Uganda workforce data - raw'!$B$4:$B$619,0), MATCH("Filled Male",'Uganda workforce data - raw'!$A$4:$F$4,0))*INDEX('Mapping cadres'!$B$1:$Z$616,MATCH($B645, 'Mapping cadres'!$B$1:$B$616,0), MATCH(V$32,'Mapping cadres'!$B$1:$Z$1,0))</f>
        <v>0</v>
      </c>
      <c r="W645" s="226">
        <f>INDEX('Uganda workforce data - raw'!$A$4:$F$619,MATCH($B645, 'Uganda workforce data - raw'!$B$4:$B$619,0), MATCH("Filled Male",'Uganda workforce data - raw'!$A$4:$F$4,0))*INDEX('Mapping cadres'!$B$1:$Z$616,MATCH($B645, 'Mapping cadres'!$B$1:$B$616,0), MATCH(W$32,'Mapping cadres'!$B$1:$Z$1,0))</f>
        <v>0</v>
      </c>
      <c r="X645" s="226">
        <f>INDEX('Uganda workforce data - raw'!$A$4:$F$619,MATCH($B645, 'Uganda workforce data - raw'!$B$4:$B$619,0), MATCH("Filled Male",'Uganda workforce data - raw'!$A$4:$F$4,0))*INDEX('Mapping cadres'!$B$1:$Z$616,MATCH($B645, 'Mapping cadres'!$B$1:$B$616,0), MATCH(X$32,'Mapping cadres'!$B$1:$Z$1,0))</f>
        <v>0</v>
      </c>
      <c r="Y645" s="226">
        <f>INDEX('Uganda workforce data - raw'!$A$4:$F$619,MATCH($B645, 'Uganda workforce data - raw'!$B$4:$B$619,0), MATCH("Filled Male",'Uganda workforce data - raw'!$A$4:$F$4,0))*INDEX('Mapping cadres'!$B$1:$Z$616,MATCH($B645, 'Mapping cadres'!$B$1:$B$616,0), MATCH(Y$32,'Mapping cadres'!$B$1:$Z$1,0))</f>
        <v>0</v>
      </c>
      <c r="Z645" s="226">
        <f>INDEX('Uganda workforce data - raw'!$A$4:$F$619,MATCH($B645, 'Uganda workforce data - raw'!$B$4:$B$619,0), MATCH("Filled Male",'Uganda workforce data - raw'!$A$4:$F$4,0))*INDEX('Mapping cadres'!$B$1:$Z$616,MATCH($B645, 'Mapping cadres'!$B$1:$B$616,0), MATCH(Z$32,'Mapping cadres'!$B$1:$Z$1,0))</f>
        <v>0</v>
      </c>
      <c r="AA645" s="226">
        <f>INDEX('Uganda workforce data - raw'!$A$4:$F$619,MATCH($B645, 'Uganda workforce data - raw'!$B$4:$B$619,0), MATCH("Filled Female",'Uganda workforce data - raw'!$A$4:$F$4,0))*INDEX('Mapping cadres'!$B$1:$Z$616,MATCH($B645, 'Mapping cadres'!$B$1:$B$616,0), MATCH(AA$32,'Mapping cadres'!$B$1:$Z$1,0))</f>
        <v>0</v>
      </c>
      <c r="AB645" s="226">
        <f>INDEX('Uganda workforce data - raw'!$A$4:$F$619,MATCH($B645, 'Uganda workforce data - raw'!$B$4:$B$619,0), MATCH("Filled Female",'Uganda workforce data - raw'!$A$4:$F$4,0))*INDEX('Mapping cadres'!$B$1:$Z$616,MATCH($B645, 'Mapping cadres'!$B$1:$B$616,0), MATCH(AB$32,'Mapping cadres'!$B$1:$Z$1,0))</f>
        <v>0</v>
      </c>
      <c r="AC645" s="226">
        <f>INDEX('Uganda workforce data - raw'!$A$4:$F$619,MATCH($B645, 'Uganda workforce data - raw'!$B$4:$B$619,0), MATCH("Filled Female",'Uganda workforce data - raw'!$A$4:$F$4,0))*INDEX('Mapping cadres'!$B$1:$Z$616,MATCH($B645, 'Mapping cadres'!$B$1:$B$616,0), MATCH(AC$32,'Mapping cadres'!$B$1:$Z$1,0))</f>
        <v>0</v>
      </c>
      <c r="AD645" s="226">
        <f>INDEX('Uganda workforce data - raw'!$A$4:$F$619,MATCH($B645, 'Uganda workforce data - raw'!$B$4:$B$619,0), MATCH("Filled Female",'Uganda workforce data - raw'!$A$4:$F$4,0))*INDEX('Mapping cadres'!$B$1:$Z$616,MATCH($B645, 'Mapping cadres'!$B$1:$B$616,0), MATCH(AD$32,'Mapping cadres'!$B$1:$Z$1,0))</f>
        <v>0</v>
      </c>
      <c r="AE645" s="226">
        <f>INDEX('Uganda workforce data - raw'!$A$4:$F$619,MATCH($B645, 'Uganda workforce data - raw'!$B$4:$B$619,0), MATCH("Filled Female",'Uganda workforce data - raw'!$A$4:$F$4,0))*INDEX('Mapping cadres'!$B$1:$Z$616,MATCH($B645, 'Mapping cadres'!$B$1:$B$616,0), MATCH(AE$32,'Mapping cadres'!$B$1:$Z$1,0))</f>
        <v>0</v>
      </c>
      <c r="AF645" s="226">
        <f>INDEX('Uganda workforce data - raw'!$A$4:$F$619,MATCH($B645, 'Uganda workforce data - raw'!$B$4:$B$619,0), MATCH("Filled Female",'Uganda workforce data - raw'!$A$4:$F$4,0))*INDEX('Mapping cadres'!$B$1:$Z$616,MATCH($B645, 'Mapping cadres'!$B$1:$B$616,0), MATCH(AF$32,'Mapping cadres'!$B$1:$Z$1,0))</f>
        <v>0</v>
      </c>
      <c r="AG645" s="226">
        <f>INDEX('Uganda workforce data - raw'!$A$4:$F$619,MATCH($B645, 'Uganda workforce data - raw'!$B$4:$B$619,0), MATCH("Filled Female",'Uganda workforce data - raw'!$A$4:$F$4,0))*INDEX('Mapping cadres'!$B$1:$Z$616,MATCH($B645, 'Mapping cadres'!$B$1:$B$616,0), MATCH(AG$32,'Mapping cadres'!$B$1:$Z$1,0))</f>
        <v>0</v>
      </c>
      <c r="AH645" s="226">
        <f>INDEX('Uganda workforce data - raw'!$A$4:$F$619,MATCH($B645, 'Uganda workforce data - raw'!$B$4:$B$619,0), MATCH("Filled Female",'Uganda workforce data - raw'!$A$4:$F$4,0))*INDEX('Mapping cadres'!$B$1:$Z$616,MATCH($B645, 'Mapping cadres'!$B$1:$B$616,0), MATCH(AH$32,'Mapping cadres'!$B$1:$Z$1,0))</f>
        <v>0</v>
      </c>
      <c r="AI645" s="226">
        <f>INDEX('Uganda workforce data - raw'!$A$4:$F$619,MATCH($B645, 'Uganda workforce data - raw'!$B$4:$B$619,0), MATCH("Filled Female",'Uganda workforce data - raw'!$A$4:$F$4,0))*INDEX('Mapping cadres'!$B$1:$Z$616,MATCH($B645, 'Mapping cadres'!$B$1:$B$616,0), MATCH(AI$32,'Mapping cadres'!$B$1:$Z$1,0))</f>
        <v>0</v>
      </c>
      <c r="AJ645" s="226">
        <f>INDEX('Uganda workforce data - raw'!$A$4:$F$619,MATCH($B645, 'Uganda workforce data - raw'!$B$4:$B$619,0), MATCH("Filled Female",'Uganda workforce data - raw'!$A$4:$F$4,0))*INDEX('Mapping cadres'!$B$1:$Z$616,MATCH($B645, 'Mapping cadres'!$B$1:$B$616,0), MATCH(AJ$32,'Mapping cadres'!$B$1:$Z$1,0))</f>
        <v>0</v>
      </c>
      <c r="AK645" s="226">
        <f>INDEX('Uganda workforce data - raw'!$A$4:$F$619,MATCH($B645, 'Uganda workforce data - raw'!$B$4:$B$619,0), MATCH("Filled Female",'Uganda workforce data - raw'!$A$4:$F$4,0))*INDEX('Mapping cadres'!$B$1:$Z$616,MATCH($B645, 'Mapping cadres'!$B$1:$B$616,0), MATCH(AK$32,'Mapping cadres'!$B$1:$Z$1,0))</f>
        <v>0</v>
      </c>
      <c r="AL645" s="226">
        <f>INDEX('Uganda workforce data - raw'!$A$4:$F$619,MATCH($B645, 'Uganda workforce data - raw'!$B$4:$B$619,0), MATCH("Filled Female",'Uganda workforce data - raw'!$A$4:$F$4,0))*INDEX('Mapping cadres'!$B$1:$Z$616,MATCH($B645, 'Mapping cadres'!$B$1:$B$616,0), MATCH(AL$32,'Mapping cadres'!$B$1:$Z$1,0))</f>
        <v>0</v>
      </c>
      <c r="AM645" s="226">
        <f>INDEX('Uganda workforce data - raw'!$A$4:$F$619,MATCH($B645, 'Uganda workforce data - raw'!$B$4:$B$619,0), MATCH("Filled Female",'Uganda workforce data - raw'!$A$4:$F$4,0))*INDEX('Mapping cadres'!$B$1:$Z$616,MATCH($B645, 'Mapping cadres'!$B$1:$B$616,0), MATCH(AM$32,'Mapping cadres'!$B$1:$Z$1,0))</f>
        <v>0</v>
      </c>
      <c r="AN645" s="226">
        <f>INDEX('Uganda workforce data - raw'!$A$4:$F$619,MATCH($B645, 'Uganda workforce data - raw'!$B$4:$B$619,0), MATCH("Filled Female",'Uganda workforce data - raw'!$A$4:$F$4,0))*INDEX('Mapping cadres'!$B$1:$Z$616,MATCH($B645, 'Mapping cadres'!$B$1:$B$616,0), MATCH(AN$32,'Mapping cadres'!$B$1:$Z$1,0))</f>
        <v>0</v>
      </c>
      <c r="AO645" s="226">
        <f>INDEX('Uganda workforce data - raw'!$A$4:$F$619,MATCH($B645, 'Uganda workforce data - raw'!$B$4:$B$619,0), MATCH("Filled Female",'Uganda workforce data - raw'!$A$4:$F$4,0))*INDEX('Mapping cadres'!$B$1:$Z$616,MATCH($B645, 'Mapping cadres'!$B$1:$B$616,0), MATCH(AO$32,'Mapping cadres'!$B$1:$Z$1,0))</f>
        <v>0</v>
      </c>
      <c r="AP645" s="226">
        <f>INDEX('Uganda workforce data - raw'!$A$4:$F$619,MATCH($B645, 'Uganda workforce data - raw'!$B$4:$B$619,0), MATCH("Filled Female",'Uganda workforce data - raw'!$A$4:$F$4,0))*INDEX('Mapping cadres'!$B$1:$Z$616,MATCH($B645, 'Mapping cadres'!$B$1:$B$616,0), MATCH(AP$32,'Mapping cadres'!$B$1:$Z$1,0))</f>
        <v>0</v>
      </c>
      <c r="AQ645" s="226">
        <f>INDEX('Uganda workforce data - raw'!$A$4:$F$619,MATCH($B645, 'Uganda workforce data - raw'!$B$4:$B$619,0), MATCH("Filled Female",'Uganda workforce data - raw'!$A$4:$F$4,0))*INDEX('Mapping cadres'!$B$1:$Z$616,MATCH($B645, 'Mapping cadres'!$B$1:$B$616,0), MATCH(AQ$32,'Mapping cadres'!$B$1:$Z$1,0))</f>
        <v>0</v>
      </c>
      <c r="AR645" s="226">
        <f>INDEX('Uganda workforce data - raw'!$A$4:$F$619,MATCH($B645, 'Uganda workforce data - raw'!$B$4:$B$619,0), MATCH("Filled Female",'Uganda workforce data - raw'!$A$4:$F$4,0))*INDEX('Mapping cadres'!$B$1:$Z$616,MATCH($B645, 'Mapping cadres'!$B$1:$B$616,0), MATCH(AR$32,'Mapping cadres'!$B$1:$Z$1,0))</f>
        <v>0</v>
      </c>
      <c r="AS645" s="226">
        <f>INDEX('Uganda workforce data - raw'!$A$4:$F$619,MATCH($B645, 'Uganda workforce data - raw'!$B$4:$B$619,0), MATCH("Filled Female",'Uganda workforce data - raw'!$A$4:$F$4,0))*INDEX('Mapping cadres'!$B$1:$Z$616,MATCH($B645, 'Mapping cadres'!$B$1:$B$616,0), MATCH(AS$32,'Mapping cadres'!$B$1:$Z$1,0))</f>
        <v>0</v>
      </c>
      <c r="AT645" s="226">
        <f>INDEX('Uganda workforce data - raw'!$A$4:$F$619,MATCH($B645, 'Uganda workforce data - raw'!$B$4:$B$619,0), MATCH("Filled Female",'Uganda workforce data - raw'!$A$4:$F$4,0))*INDEX('Mapping cadres'!$B$1:$Z$616,MATCH($B645, 'Mapping cadres'!$B$1:$B$616,0), MATCH(AT$32,'Mapping cadres'!$B$1:$Z$1,0))</f>
        <v>0</v>
      </c>
      <c r="AU645" s="226">
        <f>INDEX('Uganda workforce data - raw'!$A$4:$F$619,MATCH($B645, 'Uganda workforce data - raw'!$B$4:$B$619,0), MATCH("Filled Female",'Uganda workforce data - raw'!$A$4:$F$4,0))*INDEX('Mapping cadres'!$B$1:$Z$616,MATCH($B645, 'Mapping cadres'!$B$1:$B$616,0), MATCH(AU$32,'Mapping cadres'!$B$1:$Z$1,0))</f>
        <v>0</v>
      </c>
      <c r="AV645" s="226">
        <f>INDEX('Uganda workforce data - raw'!$A$4:$F$619,MATCH($B645, 'Uganda workforce data - raw'!$B$4:$B$619,0), MATCH("Filled Female",'Uganda workforce data - raw'!$A$4:$F$4,0))*INDEX('Mapping cadres'!$B$1:$Z$616,MATCH($B645, 'Mapping cadres'!$B$1:$B$616,0), MATCH(AV$32,'Mapping cadres'!$B$1:$Z$1,0))</f>
        <v>0</v>
      </c>
      <c r="AW645" s="226">
        <f>INDEX('Uganda workforce data - raw'!$A$4:$F$619,MATCH($B645, 'Uganda workforce data - raw'!$B$4:$B$619,0), MATCH("Filled Female",'Uganda workforce data - raw'!$A$4:$F$4,0))*INDEX('Mapping cadres'!$B$1:$Z$616,MATCH($B645, 'Mapping cadres'!$B$1:$B$616,0), MATCH(AW$32,'Mapping cadres'!$B$1:$Z$1,0))</f>
        <v>0</v>
      </c>
      <c r="AX645" s="226">
        <f>INDEX('Uganda workforce data - raw'!$A$4:$F$619,MATCH($B645, 'Uganda workforce data - raw'!$B$4:$B$619,0), MATCH("Filled Female",'Uganda workforce data - raw'!$A$4:$F$4,0))*INDEX('Mapping cadres'!$B$1:$Z$616,MATCH($B645, 'Mapping cadres'!$B$1:$B$616,0), MATCH(AX$32,'Mapping cadres'!$B$1:$Z$1,0))</f>
        <v>0</v>
      </c>
      <c r="AY645" s="226">
        <f t="shared" si="221"/>
        <v>0</v>
      </c>
      <c r="AZ645" s="226">
        <f t="shared" si="222"/>
        <v>0</v>
      </c>
      <c r="BA645" s="226">
        <f t="shared" si="223"/>
        <v>19</v>
      </c>
      <c r="BB645" s="226">
        <f t="shared" si="224"/>
        <v>0</v>
      </c>
      <c r="BC645" s="226">
        <f t="shared" si="225"/>
        <v>0</v>
      </c>
      <c r="BD645" s="226">
        <f t="shared" si="226"/>
        <v>0</v>
      </c>
      <c r="BE645" s="226">
        <f t="shared" si="227"/>
        <v>0</v>
      </c>
      <c r="BF645" s="226">
        <f t="shared" si="228"/>
        <v>0</v>
      </c>
      <c r="BG645" s="226">
        <f t="shared" si="229"/>
        <v>0</v>
      </c>
      <c r="BH645" s="226">
        <f t="shared" si="230"/>
        <v>0</v>
      </c>
      <c r="BI645" s="226">
        <f t="shared" si="231"/>
        <v>0</v>
      </c>
      <c r="BJ645" s="226">
        <f t="shared" si="232"/>
        <v>0</v>
      </c>
      <c r="BK645" s="226">
        <f t="shared" si="233"/>
        <v>0</v>
      </c>
      <c r="BL645" s="226">
        <f t="shared" si="234"/>
        <v>0</v>
      </c>
      <c r="BM645" s="226">
        <f t="shared" si="235"/>
        <v>0</v>
      </c>
      <c r="BN645" s="226">
        <f t="shared" si="236"/>
        <v>0</v>
      </c>
      <c r="BO645" s="226">
        <f t="shared" si="237"/>
        <v>0</v>
      </c>
      <c r="BP645" s="226">
        <f t="shared" si="238"/>
        <v>0</v>
      </c>
      <c r="BQ645" s="226">
        <f t="shared" si="239"/>
        <v>0</v>
      </c>
      <c r="BR645" s="226">
        <f t="shared" si="240"/>
        <v>0</v>
      </c>
      <c r="BS645" s="226">
        <f t="shared" si="241"/>
        <v>0</v>
      </c>
      <c r="BT645" s="226">
        <f t="shared" si="242"/>
        <v>0</v>
      </c>
      <c r="BU645" s="226">
        <f t="shared" si="243"/>
        <v>0</v>
      </c>
      <c r="BV645" s="226">
        <f t="shared" si="244"/>
        <v>0</v>
      </c>
    </row>
    <row r="646" spans="1:74">
      <c r="A646" s="226">
        <v>614</v>
      </c>
      <c r="B646" s="226" t="s">
        <v>1910</v>
      </c>
      <c r="C646" s="226">
        <f>INDEX('Uganda workforce data - raw'!$A$4:$F$619,MATCH($B646, 'Uganda workforce data - raw'!$B$4:$B$619,0), MATCH("Filled Male",'Uganda workforce data - raw'!$A$4:$F$4,0))*INDEX('Mapping cadres'!$B$1:$Z$616,MATCH($B646, 'Mapping cadres'!$B$1:$B$616,0), MATCH(C$32,'Mapping cadres'!$B$1:$Z$1,0))</f>
        <v>1</v>
      </c>
      <c r="D646" s="226">
        <f>INDEX('Uganda workforce data - raw'!$A$4:$F$619,MATCH($B646, 'Uganda workforce data - raw'!$B$4:$B$619,0), MATCH("Filled Male",'Uganda workforce data - raw'!$A$4:$F$4,0))*INDEX('Mapping cadres'!$B$1:$Z$616,MATCH($B646, 'Mapping cadres'!$B$1:$B$616,0), MATCH(D$32,'Mapping cadres'!$B$1:$Z$1,0))</f>
        <v>0</v>
      </c>
      <c r="E646" s="226">
        <f>INDEX('Uganda workforce data - raw'!$A$4:$F$619,MATCH($B646, 'Uganda workforce data - raw'!$B$4:$B$619,0), MATCH("Filled Male",'Uganda workforce data - raw'!$A$4:$F$4,0))*INDEX('Mapping cadres'!$B$1:$Z$616,MATCH($B646, 'Mapping cadres'!$B$1:$B$616,0), MATCH(E$32,'Mapping cadres'!$B$1:$Z$1,0))</f>
        <v>0</v>
      </c>
      <c r="F646" s="226">
        <f>INDEX('Uganda workforce data - raw'!$A$4:$F$619,MATCH($B646, 'Uganda workforce data - raw'!$B$4:$B$619,0), MATCH("Filled Male",'Uganda workforce data - raw'!$A$4:$F$4,0))*INDEX('Mapping cadres'!$B$1:$Z$616,MATCH($B646, 'Mapping cadres'!$B$1:$B$616,0), MATCH(F$32,'Mapping cadres'!$B$1:$Z$1,0))</f>
        <v>0</v>
      </c>
      <c r="G646" s="226">
        <f>INDEX('Uganda workforce data - raw'!$A$4:$F$619,MATCH($B646, 'Uganda workforce data - raw'!$B$4:$B$619,0), MATCH("Filled Male",'Uganda workforce data - raw'!$A$4:$F$4,0))*INDEX('Mapping cadres'!$B$1:$Z$616,MATCH($B646, 'Mapping cadres'!$B$1:$B$616,0), MATCH(G$32,'Mapping cadres'!$B$1:$Z$1,0))</f>
        <v>0</v>
      </c>
      <c r="H646" s="226">
        <f>INDEX('Uganda workforce data - raw'!$A$4:$F$619,MATCH($B646, 'Uganda workforce data - raw'!$B$4:$B$619,0), MATCH("Filled Male",'Uganda workforce data - raw'!$A$4:$F$4,0))*INDEX('Mapping cadres'!$B$1:$Z$616,MATCH($B646, 'Mapping cadres'!$B$1:$B$616,0), MATCH(H$32,'Mapping cadres'!$B$1:$Z$1,0))</f>
        <v>0</v>
      </c>
      <c r="I646" s="226">
        <f>INDEX('Uganda workforce data - raw'!$A$4:$F$619,MATCH($B646, 'Uganda workforce data - raw'!$B$4:$B$619,0), MATCH("Filled Male",'Uganda workforce data - raw'!$A$4:$F$4,0))*INDEX('Mapping cadres'!$B$1:$Z$616,MATCH($B646, 'Mapping cadres'!$B$1:$B$616,0), MATCH(I$32,'Mapping cadres'!$B$1:$Z$1,0))</f>
        <v>0</v>
      </c>
      <c r="J646" s="226">
        <f>INDEX('Uganda workforce data - raw'!$A$4:$F$619,MATCH($B646, 'Uganda workforce data - raw'!$B$4:$B$619,0), MATCH("Filled Male",'Uganda workforce data - raw'!$A$4:$F$4,0))*INDEX('Mapping cadres'!$B$1:$Z$616,MATCH($B646, 'Mapping cadres'!$B$1:$B$616,0), MATCH(J$32,'Mapping cadres'!$B$1:$Z$1,0))</f>
        <v>0</v>
      </c>
      <c r="K646" s="226">
        <f>INDEX('Uganda workforce data - raw'!$A$4:$F$619,MATCH($B646, 'Uganda workforce data - raw'!$B$4:$B$619,0), MATCH("Filled Male",'Uganda workforce data - raw'!$A$4:$F$4,0))*INDEX('Mapping cadres'!$B$1:$Z$616,MATCH($B646, 'Mapping cadres'!$B$1:$B$616,0), MATCH(K$32,'Mapping cadres'!$B$1:$Z$1,0))</f>
        <v>0</v>
      </c>
      <c r="L646" s="226">
        <f>INDEX('Uganda workforce data - raw'!$A$4:$F$619,MATCH($B646, 'Uganda workforce data - raw'!$B$4:$B$619,0), MATCH("Filled Male",'Uganda workforce data - raw'!$A$4:$F$4,0))*INDEX('Mapping cadres'!$B$1:$Z$616,MATCH($B646, 'Mapping cadres'!$B$1:$B$616,0), MATCH(L$32,'Mapping cadres'!$B$1:$Z$1,0))</f>
        <v>0</v>
      </c>
      <c r="M646" s="226">
        <f>INDEX('Uganda workforce data - raw'!$A$4:$F$619,MATCH($B646, 'Uganda workforce data - raw'!$B$4:$B$619,0), MATCH("Filled Male",'Uganda workforce data - raw'!$A$4:$F$4,0))*INDEX('Mapping cadres'!$B$1:$Z$616,MATCH($B646, 'Mapping cadres'!$B$1:$B$616,0), MATCH(M$32,'Mapping cadres'!$B$1:$Z$1,0))</f>
        <v>0</v>
      </c>
      <c r="N646" s="226">
        <f>INDEX('Uganda workforce data - raw'!$A$4:$F$619,MATCH($B646, 'Uganda workforce data - raw'!$B$4:$B$619,0), MATCH("Filled Male",'Uganda workforce data - raw'!$A$4:$F$4,0))*INDEX('Mapping cadres'!$B$1:$Z$616,MATCH($B646, 'Mapping cadres'!$B$1:$B$616,0), MATCH(N$32,'Mapping cadres'!$B$1:$Z$1,0))</f>
        <v>0</v>
      </c>
      <c r="O646" s="226">
        <f>INDEX('Uganda workforce data - raw'!$A$4:$F$619,MATCH($B646, 'Uganda workforce data - raw'!$B$4:$B$619,0), MATCH("Filled Male",'Uganda workforce data - raw'!$A$4:$F$4,0))*INDEX('Mapping cadres'!$B$1:$Z$616,MATCH($B646, 'Mapping cadres'!$B$1:$B$616,0), MATCH(O$32,'Mapping cadres'!$B$1:$Z$1,0))</f>
        <v>0</v>
      </c>
      <c r="P646" s="226">
        <f>INDEX('Uganda workforce data - raw'!$A$4:$F$619,MATCH($B646, 'Uganda workforce data - raw'!$B$4:$B$619,0), MATCH("Filled Male",'Uganda workforce data - raw'!$A$4:$F$4,0))*INDEX('Mapping cadres'!$B$1:$Z$616,MATCH($B646, 'Mapping cadres'!$B$1:$B$616,0), MATCH(P$32,'Mapping cadres'!$B$1:$Z$1,0))</f>
        <v>0</v>
      </c>
      <c r="Q646" s="226">
        <f>INDEX('Uganda workforce data - raw'!$A$4:$F$619,MATCH($B646, 'Uganda workforce data - raw'!$B$4:$B$619,0), MATCH("Filled Male",'Uganda workforce data - raw'!$A$4:$F$4,0))*INDEX('Mapping cadres'!$B$1:$Z$616,MATCH($B646, 'Mapping cadres'!$B$1:$B$616,0), MATCH(Q$32,'Mapping cadres'!$B$1:$Z$1,0))</f>
        <v>0</v>
      </c>
      <c r="R646" s="226">
        <f>INDEX('Uganda workforce data - raw'!$A$4:$F$619,MATCH($B646, 'Uganda workforce data - raw'!$B$4:$B$619,0), MATCH("Filled Male",'Uganda workforce data - raw'!$A$4:$F$4,0))*INDEX('Mapping cadres'!$B$1:$Z$616,MATCH($B646, 'Mapping cadres'!$B$1:$B$616,0), MATCH(R$32,'Mapping cadres'!$B$1:$Z$1,0))</f>
        <v>0</v>
      </c>
      <c r="S646" s="226">
        <f>INDEX('Uganda workforce data - raw'!$A$4:$F$619,MATCH($B646, 'Uganda workforce data - raw'!$B$4:$B$619,0), MATCH("Filled Male",'Uganda workforce data - raw'!$A$4:$F$4,0))*INDEX('Mapping cadres'!$B$1:$Z$616,MATCH($B646, 'Mapping cadres'!$B$1:$B$616,0), MATCH(S$32,'Mapping cadres'!$B$1:$Z$1,0))</f>
        <v>0</v>
      </c>
      <c r="T646" s="226">
        <f>INDEX('Uganda workforce data - raw'!$A$4:$F$619,MATCH($B646, 'Uganda workforce data - raw'!$B$4:$B$619,0), MATCH("Filled Male",'Uganda workforce data - raw'!$A$4:$F$4,0))*INDEX('Mapping cadres'!$B$1:$Z$616,MATCH($B646, 'Mapping cadres'!$B$1:$B$616,0), MATCH(T$32,'Mapping cadres'!$B$1:$Z$1,0))</f>
        <v>0</v>
      </c>
      <c r="U646" s="226">
        <f>INDEX('Uganda workforce data - raw'!$A$4:$F$619,MATCH($B646, 'Uganda workforce data - raw'!$B$4:$B$619,0), MATCH("Filled Male",'Uganda workforce data - raw'!$A$4:$F$4,0))*INDEX('Mapping cadres'!$B$1:$Z$616,MATCH($B646, 'Mapping cadres'!$B$1:$B$616,0), MATCH(U$32,'Mapping cadres'!$B$1:$Z$1,0))</f>
        <v>0</v>
      </c>
      <c r="V646" s="226">
        <f>INDEX('Uganda workforce data - raw'!$A$4:$F$619,MATCH($B646, 'Uganda workforce data - raw'!$B$4:$B$619,0), MATCH("Filled Male",'Uganda workforce data - raw'!$A$4:$F$4,0))*INDEX('Mapping cadres'!$B$1:$Z$616,MATCH($B646, 'Mapping cadres'!$B$1:$B$616,0), MATCH(V$32,'Mapping cadres'!$B$1:$Z$1,0))</f>
        <v>0</v>
      </c>
      <c r="W646" s="226">
        <f>INDEX('Uganda workforce data - raw'!$A$4:$F$619,MATCH($B646, 'Uganda workforce data - raw'!$B$4:$B$619,0), MATCH("Filled Male",'Uganda workforce data - raw'!$A$4:$F$4,0))*INDEX('Mapping cadres'!$B$1:$Z$616,MATCH($B646, 'Mapping cadres'!$B$1:$B$616,0), MATCH(W$32,'Mapping cadres'!$B$1:$Z$1,0))</f>
        <v>0</v>
      </c>
      <c r="X646" s="226">
        <f>INDEX('Uganda workforce data - raw'!$A$4:$F$619,MATCH($B646, 'Uganda workforce data - raw'!$B$4:$B$619,0), MATCH("Filled Male",'Uganda workforce data - raw'!$A$4:$F$4,0))*INDEX('Mapping cadres'!$B$1:$Z$616,MATCH($B646, 'Mapping cadres'!$B$1:$B$616,0), MATCH(X$32,'Mapping cadres'!$B$1:$Z$1,0))</f>
        <v>0</v>
      </c>
      <c r="Y646" s="226">
        <f>INDEX('Uganda workforce data - raw'!$A$4:$F$619,MATCH($B646, 'Uganda workforce data - raw'!$B$4:$B$619,0), MATCH("Filled Male",'Uganda workforce data - raw'!$A$4:$F$4,0))*INDEX('Mapping cadres'!$B$1:$Z$616,MATCH($B646, 'Mapping cadres'!$B$1:$B$616,0), MATCH(Y$32,'Mapping cadres'!$B$1:$Z$1,0))</f>
        <v>0</v>
      </c>
      <c r="Z646" s="226">
        <f>INDEX('Uganda workforce data - raw'!$A$4:$F$619,MATCH($B646, 'Uganda workforce data - raw'!$B$4:$B$619,0), MATCH("Filled Male",'Uganda workforce data - raw'!$A$4:$F$4,0))*INDEX('Mapping cadres'!$B$1:$Z$616,MATCH($B646, 'Mapping cadres'!$B$1:$B$616,0), MATCH(Z$32,'Mapping cadres'!$B$1:$Z$1,0))</f>
        <v>0</v>
      </c>
      <c r="AA646" s="226">
        <f>INDEX('Uganda workforce data - raw'!$A$4:$F$619,MATCH($B646, 'Uganda workforce data - raw'!$B$4:$B$619,0), MATCH("Filled Female",'Uganda workforce data - raw'!$A$4:$F$4,0))*INDEX('Mapping cadres'!$B$1:$Z$616,MATCH($B646, 'Mapping cadres'!$B$1:$B$616,0), MATCH(AA$32,'Mapping cadres'!$B$1:$Z$1,0))</f>
        <v>1</v>
      </c>
      <c r="AB646" s="226">
        <f>INDEX('Uganda workforce data - raw'!$A$4:$F$619,MATCH($B646, 'Uganda workforce data - raw'!$B$4:$B$619,0), MATCH("Filled Female",'Uganda workforce data - raw'!$A$4:$F$4,0))*INDEX('Mapping cadres'!$B$1:$Z$616,MATCH($B646, 'Mapping cadres'!$B$1:$B$616,0), MATCH(AB$32,'Mapping cadres'!$B$1:$Z$1,0))</f>
        <v>0</v>
      </c>
      <c r="AC646" s="226">
        <f>INDEX('Uganda workforce data - raw'!$A$4:$F$619,MATCH($B646, 'Uganda workforce data - raw'!$B$4:$B$619,0), MATCH("Filled Female",'Uganda workforce data - raw'!$A$4:$F$4,0))*INDEX('Mapping cadres'!$B$1:$Z$616,MATCH($B646, 'Mapping cadres'!$B$1:$B$616,0), MATCH(AC$32,'Mapping cadres'!$B$1:$Z$1,0))</f>
        <v>0</v>
      </c>
      <c r="AD646" s="226">
        <f>INDEX('Uganda workforce data - raw'!$A$4:$F$619,MATCH($B646, 'Uganda workforce data - raw'!$B$4:$B$619,0), MATCH("Filled Female",'Uganda workforce data - raw'!$A$4:$F$4,0))*INDEX('Mapping cadres'!$B$1:$Z$616,MATCH($B646, 'Mapping cadres'!$B$1:$B$616,0), MATCH(AD$32,'Mapping cadres'!$B$1:$Z$1,0))</f>
        <v>0</v>
      </c>
      <c r="AE646" s="226">
        <f>INDEX('Uganda workforce data - raw'!$A$4:$F$619,MATCH($B646, 'Uganda workforce data - raw'!$B$4:$B$619,0), MATCH("Filled Female",'Uganda workforce data - raw'!$A$4:$F$4,0))*INDEX('Mapping cadres'!$B$1:$Z$616,MATCH($B646, 'Mapping cadres'!$B$1:$B$616,0), MATCH(AE$32,'Mapping cadres'!$B$1:$Z$1,0))</f>
        <v>0</v>
      </c>
      <c r="AF646" s="226">
        <f>INDEX('Uganda workforce data - raw'!$A$4:$F$619,MATCH($B646, 'Uganda workforce data - raw'!$B$4:$B$619,0), MATCH("Filled Female",'Uganda workforce data - raw'!$A$4:$F$4,0))*INDEX('Mapping cadres'!$B$1:$Z$616,MATCH($B646, 'Mapping cadres'!$B$1:$B$616,0), MATCH(AF$32,'Mapping cadres'!$B$1:$Z$1,0))</f>
        <v>0</v>
      </c>
      <c r="AG646" s="226">
        <f>INDEX('Uganda workforce data - raw'!$A$4:$F$619,MATCH($B646, 'Uganda workforce data - raw'!$B$4:$B$619,0), MATCH("Filled Female",'Uganda workforce data - raw'!$A$4:$F$4,0))*INDEX('Mapping cadres'!$B$1:$Z$616,MATCH($B646, 'Mapping cadres'!$B$1:$B$616,0), MATCH(AG$32,'Mapping cadres'!$B$1:$Z$1,0))</f>
        <v>0</v>
      </c>
      <c r="AH646" s="226">
        <f>INDEX('Uganda workforce data - raw'!$A$4:$F$619,MATCH($B646, 'Uganda workforce data - raw'!$B$4:$B$619,0), MATCH("Filled Female",'Uganda workforce data - raw'!$A$4:$F$4,0))*INDEX('Mapping cadres'!$B$1:$Z$616,MATCH($B646, 'Mapping cadres'!$B$1:$B$616,0), MATCH(AH$32,'Mapping cadres'!$B$1:$Z$1,0))</f>
        <v>0</v>
      </c>
      <c r="AI646" s="226">
        <f>INDEX('Uganda workforce data - raw'!$A$4:$F$619,MATCH($B646, 'Uganda workforce data - raw'!$B$4:$B$619,0), MATCH("Filled Female",'Uganda workforce data - raw'!$A$4:$F$4,0))*INDEX('Mapping cadres'!$B$1:$Z$616,MATCH($B646, 'Mapping cadres'!$B$1:$B$616,0), MATCH(AI$32,'Mapping cadres'!$B$1:$Z$1,0))</f>
        <v>0</v>
      </c>
      <c r="AJ646" s="226">
        <f>INDEX('Uganda workforce data - raw'!$A$4:$F$619,MATCH($B646, 'Uganda workforce data - raw'!$B$4:$B$619,0), MATCH("Filled Female",'Uganda workforce data - raw'!$A$4:$F$4,0))*INDEX('Mapping cadres'!$B$1:$Z$616,MATCH($B646, 'Mapping cadres'!$B$1:$B$616,0), MATCH(AJ$32,'Mapping cadres'!$B$1:$Z$1,0))</f>
        <v>0</v>
      </c>
      <c r="AK646" s="226">
        <f>INDEX('Uganda workforce data - raw'!$A$4:$F$619,MATCH($B646, 'Uganda workforce data - raw'!$B$4:$B$619,0), MATCH("Filled Female",'Uganda workforce data - raw'!$A$4:$F$4,0))*INDEX('Mapping cadres'!$B$1:$Z$616,MATCH($B646, 'Mapping cadres'!$B$1:$B$616,0), MATCH(AK$32,'Mapping cadres'!$B$1:$Z$1,0))</f>
        <v>0</v>
      </c>
      <c r="AL646" s="226">
        <f>INDEX('Uganda workforce data - raw'!$A$4:$F$619,MATCH($B646, 'Uganda workforce data - raw'!$B$4:$B$619,0), MATCH("Filled Female",'Uganda workforce data - raw'!$A$4:$F$4,0))*INDEX('Mapping cadres'!$B$1:$Z$616,MATCH($B646, 'Mapping cadres'!$B$1:$B$616,0), MATCH(AL$32,'Mapping cadres'!$B$1:$Z$1,0))</f>
        <v>0</v>
      </c>
      <c r="AM646" s="226">
        <f>INDEX('Uganda workforce data - raw'!$A$4:$F$619,MATCH($B646, 'Uganda workforce data - raw'!$B$4:$B$619,0), MATCH("Filled Female",'Uganda workforce data - raw'!$A$4:$F$4,0))*INDEX('Mapping cadres'!$B$1:$Z$616,MATCH($B646, 'Mapping cadres'!$B$1:$B$616,0), MATCH(AM$32,'Mapping cadres'!$B$1:$Z$1,0))</f>
        <v>0</v>
      </c>
      <c r="AN646" s="226">
        <f>INDEX('Uganda workforce data - raw'!$A$4:$F$619,MATCH($B646, 'Uganda workforce data - raw'!$B$4:$B$619,0), MATCH("Filled Female",'Uganda workforce data - raw'!$A$4:$F$4,0))*INDEX('Mapping cadres'!$B$1:$Z$616,MATCH($B646, 'Mapping cadres'!$B$1:$B$616,0), MATCH(AN$32,'Mapping cadres'!$B$1:$Z$1,0))</f>
        <v>0</v>
      </c>
      <c r="AO646" s="226">
        <f>INDEX('Uganda workforce data - raw'!$A$4:$F$619,MATCH($B646, 'Uganda workforce data - raw'!$B$4:$B$619,0), MATCH("Filled Female",'Uganda workforce data - raw'!$A$4:$F$4,0))*INDEX('Mapping cadres'!$B$1:$Z$616,MATCH($B646, 'Mapping cadres'!$B$1:$B$616,0), MATCH(AO$32,'Mapping cadres'!$B$1:$Z$1,0))</f>
        <v>0</v>
      </c>
      <c r="AP646" s="226">
        <f>INDEX('Uganda workforce data - raw'!$A$4:$F$619,MATCH($B646, 'Uganda workforce data - raw'!$B$4:$B$619,0), MATCH("Filled Female",'Uganda workforce data - raw'!$A$4:$F$4,0))*INDEX('Mapping cadres'!$B$1:$Z$616,MATCH($B646, 'Mapping cadres'!$B$1:$B$616,0), MATCH(AP$32,'Mapping cadres'!$B$1:$Z$1,0))</f>
        <v>0</v>
      </c>
      <c r="AQ646" s="226">
        <f>INDEX('Uganda workforce data - raw'!$A$4:$F$619,MATCH($B646, 'Uganda workforce data - raw'!$B$4:$B$619,0), MATCH("Filled Female",'Uganda workforce data - raw'!$A$4:$F$4,0))*INDEX('Mapping cadres'!$B$1:$Z$616,MATCH($B646, 'Mapping cadres'!$B$1:$B$616,0), MATCH(AQ$32,'Mapping cadres'!$B$1:$Z$1,0))</f>
        <v>0</v>
      </c>
      <c r="AR646" s="226">
        <f>INDEX('Uganda workforce data - raw'!$A$4:$F$619,MATCH($B646, 'Uganda workforce data - raw'!$B$4:$B$619,0), MATCH("Filled Female",'Uganda workforce data - raw'!$A$4:$F$4,0))*INDEX('Mapping cadres'!$B$1:$Z$616,MATCH($B646, 'Mapping cadres'!$B$1:$B$616,0), MATCH(AR$32,'Mapping cadres'!$B$1:$Z$1,0))</f>
        <v>0</v>
      </c>
      <c r="AS646" s="226">
        <f>INDEX('Uganda workforce data - raw'!$A$4:$F$619,MATCH($B646, 'Uganda workforce data - raw'!$B$4:$B$619,0), MATCH("Filled Female",'Uganda workforce data - raw'!$A$4:$F$4,0))*INDEX('Mapping cadres'!$B$1:$Z$616,MATCH($B646, 'Mapping cadres'!$B$1:$B$616,0), MATCH(AS$32,'Mapping cadres'!$B$1:$Z$1,0))</f>
        <v>0</v>
      </c>
      <c r="AT646" s="226">
        <f>INDEX('Uganda workforce data - raw'!$A$4:$F$619,MATCH($B646, 'Uganda workforce data - raw'!$B$4:$B$619,0), MATCH("Filled Female",'Uganda workforce data - raw'!$A$4:$F$4,0))*INDEX('Mapping cadres'!$B$1:$Z$616,MATCH($B646, 'Mapping cadres'!$B$1:$B$616,0), MATCH(AT$32,'Mapping cadres'!$B$1:$Z$1,0))</f>
        <v>0</v>
      </c>
      <c r="AU646" s="226">
        <f>INDEX('Uganda workforce data - raw'!$A$4:$F$619,MATCH($B646, 'Uganda workforce data - raw'!$B$4:$B$619,0), MATCH("Filled Female",'Uganda workforce data - raw'!$A$4:$F$4,0))*INDEX('Mapping cadres'!$B$1:$Z$616,MATCH($B646, 'Mapping cadres'!$B$1:$B$616,0), MATCH(AU$32,'Mapping cadres'!$B$1:$Z$1,0))</f>
        <v>0</v>
      </c>
      <c r="AV646" s="226">
        <f>INDEX('Uganda workforce data - raw'!$A$4:$F$619,MATCH($B646, 'Uganda workforce data - raw'!$B$4:$B$619,0), MATCH("Filled Female",'Uganda workforce data - raw'!$A$4:$F$4,0))*INDEX('Mapping cadres'!$B$1:$Z$616,MATCH($B646, 'Mapping cadres'!$B$1:$B$616,0), MATCH(AV$32,'Mapping cadres'!$B$1:$Z$1,0))</f>
        <v>0</v>
      </c>
      <c r="AW646" s="226">
        <f>INDEX('Uganda workforce data - raw'!$A$4:$F$619,MATCH($B646, 'Uganda workforce data - raw'!$B$4:$B$619,0), MATCH("Filled Female",'Uganda workforce data - raw'!$A$4:$F$4,0))*INDEX('Mapping cadres'!$B$1:$Z$616,MATCH($B646, 'Mapping cadres'!$B$1:$B$616,0), MATCH(AW$32,'Mapping cadres'!$B$1:$Z$1,0))</f>
        <v>0</v>
      </c>
      <c r="AX646" s="226">
        <f>INDEX('Uganda workforce data - raw'!$A$4:$F$619,MATCH($B646, 'Uganda workforce data - raw'!$B$4:$B$619,0), MATCH("Filled Female",'Uganda workforce data - raw'!$A$4:$F$4,0))*INDEX('Mapping cadres'!$B$1:$Z$616,MATCH($B646, 'Mapping cadres'!$B$1:$B$616,0), MATCH(AX$32,'Mapping cadres'!$B$1:$Z$1,0))</f>
        <v>0</v>
      </c>
      <c r="AY646" s="226">
        <f t="shared" si="221"/>
        <v>2</v>
      </c>
      <c r="AZ646" s="226">
        <f t="shared" si="222"/>
        <v>0</v>
      </c>
      <c r="BA646" s="226">
        <f t="shared" si="223"/>
        <v>0</v>
      </c>
      <c r="BB646" s="226">
        <f t="shared" si="224"/>
        <v>0</v>
      </c>
      <c r="BC646" s="226">
        <f t="shared" si="225"/>
        <v>0</v>
      </c>
      <c r="BD646" s="226">
        <f t="shared" si="226"/>
        <v>0</v>
      </c>
      <c r="BE646" s="226">
        <f t="shared" si="227"/>
        <v>0</v>
      </c>
      <c r="BF646" s="226">
        <f t="shared" si="228"/>
        <v>0</v>
      </c>
      <c r="BG646" s="226">
        <f t="shared" si="229"/>
        <v>0</v>
      </c>
      <c r="BH646" s="226">
        <f t="shared" si="230"/>
        <v>0</v>
      </c>
      <c r="BI646" s="226">
        <f t="shared" si="231"/>
        <v>0</v>
      </c>
      <c r="BJ646" s="226">
        <f t="shared" si="232"/>
        <v>0</v>
      </c>
      <c r="BK646" s="226">
        <f t="shared" si="233"/>
        <v>0</v>
      </c>
      <c r="BL646" s="226">
        <f t="shared" si="234"/>
        <v>0</v>
      </c>
      <c r="BM646" s="226">
        <f t="shared" si="235"/>
        <v>0</v>
      </c>
      <c r="BN646" s="226">
        <f t="shared" si="236"/>
        <v>0</v>
      </c>
      <c r="BO646" s="226">
        <f t="shared" si="237"/>
        <v>0</v>
      </c>
      <c r="BP646" s="226">
        <f t="shared" si="238"/>
        <v>0</v>
      </c>
      <c r="BQ646" s="226">
        <f t="shared" si="239"/>
        <v>0</v>
      </c>
      <c r="BR646" s="226">
        <f t="shared" si="240"/>
        <v>0</v>
      </c>
      <c r="BS646" s="226">
        <f t="shared" si="241"/>
        <v>0</v>
      </c>
      <c r="BT646" s="226">
        <f t="shared" si="242"/>
        <v>0</v>
      </c>
      <c r="BU646" s="226">
        <f t="shared" si="243"/>
        <v>0</v>
      </c>
      <c r="BV646" s="226">
        <f t="shared" si="244"/>
        <v>0</v>
      </c>
    </row>
    <row r="647" spans="1:74">
      <c r="A647" s="226">
        <v>615</v>
      </c>
      <c r="B647" s="226" t="s">
        <v>1911</v>
      </c>
      <c r="C647" s="226">
        <f>INDEX('Uganda workforce data - raw'!$A$4:$F$619,MATCH($B647, 'Uganda workforce data - raw'!$B$4:$B$619,0), MATCH("Filled Male",'Uganda workforce data - raw'!$A$4:$F$4,0))*INDEX('Mapping cadres'!$B$1:$Z$616,MATCH($B647, 'Mapping cadres'!$B$1:$B$616,0), MATCH(C$32,'Mapping cadres'!$B$1:$Z$1,0))</f>
        <v>0</v>
      </c>
      <c r="D647" s="226">
        <f>INDEX('Uganda workforce data - raw'!$A$4:$F$619,MATCH($B647, 'Uganda workforce data - raw'!$B$4:$B$619,0), MATCH("Filled Male",'Uganda workforce data - raw'!$A$4:$F$4,0))*INDEX('Mapping cadres'!$B$1:$Z$616,MATCH($B647, 'Mapping cadres'!$B$1:$B$616,0), MATCH(D$32,'Mapping cadres'!$B$1:$Z$1,0))</f>
        <v>0</v>
      </c>
      <c r="E647" s="226">
        <f>INDEX('Uganda workforce data - raw'!$A$4:$F$619,MATCH($B647, 'Uganda workforce data - raw'!$B$4:$B$619,0), MATCH("Filled Male",'Uganda workforce data - raw'!$A$4:$F$4,0))*INDEX('Mapping cadres'!$B$1:$Z$616,MATCH($B647, 'Mapping cadres'!$B$1:$B$616,0), MATCH(E$32,'Mapping cadres'!$B$1:$Z$1,0))</f>
        <v>0</v>
      </c>
      <c r="F647" s="226">
        <f>INDEX('Uganda workforce data - raw'!$A$4:$F$619,MATCH($B647, 'Uganda workforce data - raw'!$B$4:$B$619,0), MATCH("Filled Male",'Uganda workforce data - raw'!$A$4:$F$4,0))*INDEX('Mapping cadres'!$B$1:$Z$616,MATCH($B647, 'Mapping cadres'!$B$1:$B$616,0), MATCH(F$32,'Mapping cadres'!$B$1:$Z$1,0))</f>
        <v>0</v>
      </c>
      <c r="G647" s="226">
        <f>INDEX('Uganda workforce data - raw'!$A$4:$F$619,MATCH($B647, 'Uganda workforce data - raw'!$B$4:$B$619,0), MATCH("Filled Male",'Uganda workforce data - raw'!$A$4:$F$4,0))*INDEX('Mapping cadres'!$B$1:$Z$616,MATCH($B647, 'Mapping cadres'!$B$1:$B$616,0), MATCH(G$32,'Mapping cadres'!$B$1:$Z$1,0))</f>
        <v>0</v>
      </c>
      <c r="H647" s="226">
        <f>INDEX('Uganda workforce data - raw'!$A$4:$F$619,MATCH($B647, 'Uganda workforce data - raw'!$B$4:$B$619,0), MATCH("Filled Male",'Uganda workforce data - raw'!$A$4:$F$4,0))*INDEX('Mapping cadres'!$B$1:$Z$616,MATCH($B647, 'Mapping cadres'!$B$1:$B$616,0), MATCH(H$32,'Mapping cadres'!$B$1:$Z$1,0))</f>
        <v>0</v>
      </c>
      <c r="I647" s="226">
        <f>INDEX('Uganda workforce data - raw'!$A$4:$F$619,MATCH($B647, 'Uganda workforce data - raw'!$B$4:$B$619,0), MATCH("Filled Male",'Uganda workforce data - raw'!$A$4:$F$4,0))*INDEX('Mapping cadres'!$B$1:$Z$616,MATCH($B647, 'Mapping cadres'!$B$1:$B$616,0), MATCH(I$32,'Mapping cadres'!$B$1:$Z$1,0))</f>
        <v>0</v>
      </c>
      <c r="J647" s="226">
        <f>INDEX('Uganda workforce data - raw'!$A$4:$F$619,MATCH($B647, 'Uganda workforce data - raw'!$B$4:$B$619,0), MATCH("Filled Male",'Uganda workforce data - raw'!$A$4:$F$4,0))*INDEX('Mapping cadres'!$B$1:$Z$616,MATCH($B647, 'Mapping cadres'!$B$1:$B$616,0), MATCH(J$32,'Mapping cadres'!$B$1:$Z$1,0))</f>
        <v>0</v>
      </c>
      <c r="K647" s="226">
        <f>INDEX('Uganda workforce data - raw'!$A$4:$F$619,MATCH($B647, 'Uganda workforce data - raw'!$B$4:$B$619,0), MATCH("Filled Male",'Uganda workforce data - raw'!$A$4:$F$4,0))*INDEX('Mapping cadres'!$B$1:$Z$616,MATCH($B647, 'Mapping cadres'!$B$1:$B$616,0), MATCH(K$32,'Mapping cadres'!$B$1:$Z$1,0))</f>
        <v>0</v>
      </c>
      <c r="L647" s="226">
        <f>INDEX('Uganda workforce data - raw'!$A$4:$F$619,MATCH($B647, 'Uganda workforce data - raw'!$B$4:$B$619,0), MATCH("Filled Male",'Uganda workforce data - raw'!$A$4:$F$4,0))*INDEX('Mapping cadres'!$B$1:$Z$616,MATCH($B647, 'Mapping cadres'!$B$1:$B$616,0), MATCH(L$32,'Mapping cadres'!$B$1:$Z$1,0))</f>
        <v>0</v>
      </c>
      <c r="M647" s="226">
        <f>INDEX('Uganda workforce data - raw'!$A$4:$F$619,MATCH($B647, 'Uganda workforce data - raw'!$B$4:$B$619,0), MATCH("Filled Male",'Uganda workforce data - raw'!$A$4:$F$4,0))*INDEX('Mapping cadres'!$B$1:$Z$616,MATCH($B647, 'Mapping cadres'!$B$1:$B$616,0), MATCH(M$32,'Mapping cadres'!$B$1:$Z$1,0))</f>
        <v>0</v>
      </c>
      <c r="N647" s="226">
        <f>INDEX('Uganda workforce data - raw'!$A$4:$F$619,MATCH($B647, 'Uganda workforce data - raw'!$B$4:$B$619,0), MATCH("Filled Male",'Uganda workforce data - raw'!$A$4:$F$4,0))*INDEX('Mapping cadres'!$B$1:$Z$616,MATCH($B647, 'Mapping cadres'!$B$1:$B$616,0), MATCH(N$32,'Mapping cadres'!$B$1:$Z$1,0))</f>
        <v>0</v>
      </c>
      <c r="O647" s="226">
        <f>INDEX('Uganda workforce data - raw'!$A$4:$F$619,MATCH($B647, 'Uganda workforce data - raw'!$B$4:$B$619,0), MATCH("Filled Male",'Uganda workforce data - raw'!$A$4:$F$4,0))*INDEX('Mapping cadres'!$B$1:$Z$616,MATCH($B647, 'Mapping cadres'!$B$1:$B$616,0), MATCH(O$32,'Mapping cadres'!$B$1:$Z$1,0))</f>
        <v>0</v>
      </c>
      <c r="P647" s="226">
        <f>INDEX('Uganda workforce data - raw'!$A$4:$F$619,MATCH($B647, 'Uganda workforce data - raw'!$B$4:$B$619,0), MATCH("Filled Male",'Uganda workforce data - raw'!$A$4:$F$4,0))*INDEX('Mapping cadres'!$B$1:$Z$616,MATCH($B647, 'Mapping cadres'!$B$1:$B$616,0), MATCH(P$32,'Mapping cadres'!$B$1:$Z$1,0))</f>
        <v>0</v>
      </c>
      <c r="Q647" s="226">
        <f>INDEX('Uganda workforce data - raw'!$A$4:$F$619,MATCH($B647, 'Uganda workforce data - raw'!$B$4:$B$619,0), MATCH("Filled Male",'Uganda workforce data - raw'!$A$4:$F$4,0))*INDEX('Mapping cadres'!$B$1:$Z$616,MATCH($B647, 'Mapping cadres'!$B$1:$B$616,0), MATCH(Q$32,'Mapping cadres'!$B$1:$Z$1,0))</f>
        <v>0</v>
      </c>
      <c r="R647" s="226">
        <f>INDEX('Uganda workforce data - raw'!$A$4:$F$619,MATCH($B647, 'Uganda workforce data - raw'!$B$4:$B$619,0), MATCH("Filled Male",'Uganda workforce data - raw'!$A$4:$F$4,0))*INDEX('Mapping cadres'!$B$1:$Z$616,MATCH($B647, 'Mapping cadres'!$B$1:$B$616,0), MATCH(R$32,'Mapping cadres'!$B$1:$Z$1,0))</f>
        <v>0</v>
      </c>
      <c r="S647" s="226">
        <f>INDEX('Uganda workforce data - raw'!$A$4:$F$619,MATCH($B647, 'Uganda workforce data - raw'!$B$4:$B$619,0), MATCH("Filled Male",'Uganda workforce data - raw'!$A$4:$F$4,0))*INDEX('Mapping cadres'!$B$1:$Z$616,MATCH($B647, 'Mapping cadres'!$B$1:$B$616,0), MATCH(S$32,'Mapping cadres'!$B$1:$Z$1,0))</f>
        <v>0</v>
      </c>
      <c r="T647" s="226">
        <f>INDEX('Uganda workforce data - raw'!$A$4:$F$619,MATCH($B647, 'Uganda workforce data - raw'!$B$4:$B$619,0), MATCH("Filled Male",'Uganda workforce data - raw'!$A$4:$F$4,0))*INDEX('Mapping cadres'!$B$1:$Z$616,MATCH($B647, 'Mapping cadres'!$B$1:$B$616,0), MATCH(T$32,'Mapping cadres'!$B$1:$Z$1,0))</f>
        <v>0</v>
      </c>
      <c r="U647" s="226">
        <f>INDEX('Uganda workforce data - raw'!$A$4:$F$619,MATCH($B647, 'Uganda workforce data - raw'!$B$4:$B$619,0), MATCH("Filled Male",'Uganda workforce data - raw'!$A$4:$F$4,0))*INDEX('Mapping cadres'!$B$1:$Z$616,MATCH($B647, 'Mapping cadres'!$B$1:$B$616,0), MATCH(U$32,'Mapping cadres'!$B$1:$Z$1,0))</f>
        <v>0</v>
      </c>
      <c r="V647" s="226">
        <f>INDEX('Uganda workforce data - raw'!$A$4:$F$619,MATCH($B647, 'Uganda workforce data - raw'!$B$4:$B$619,0), MATCH("Filled Male",'Uganda workforce data - raw'!$A$4:$F$4,0))*INDEX('Mapping cadres'!$B$1:$Z$616,MATCH($B647, 'Mapping cadres'!$B$1:$B$616,0), MATCH(V$32,'Mapping cadres'!$B$1:$Z$1,0))</f>
        <v>0</v>
      </c>
      <c r="W647" s="226">
        <f>INDEX('Uganda workforce data - raw'!$A$4:$F$619,MATCH($B647, 'Uganda workforce data - raw'!$B$4:$B$619,0), MATCH("Filled Male",'Uganda workforce data - raw'!$A$4:$F$4,0))*INDEX('Mapping cadres'!$B$1:$Z$616,MATCH($B647, 'Mapping cadres'!$B$1:$B$616,0), MATCH(W$32,'Mapping cadres'!$B$1:$Z$1,0))</f>
        <v>0</v>
      </c>
      <c r="X647" s="226">
        <f>INDEX('Uganda workforce data - raw'!$A$4:$F$619,MATCH($B647, 'Uganda workforce data - raw'!$B$4:$B$619,0), MATCH("Filled Male",'Uganda workforce data - raw'!$A$4:$F$4,0))*INDEX('Mapping cadres'!$B$1:$Z$616,MATCH($B647, 'Mapping cadres'!$B$1:$B$616,0), MATCH(X$32,'Mapping cadres'!$B$1:$Z$1,0))</f>
        <v>0</v>
      </c>
      <c r="Y647" s="226">
        <f>INDEX('Uganda workforce data - raw'!$A$4:$F$619,MATCH($B647, 'Uganda workforce data - raw'!$B$4:$B$619,0), MATCH("Filled Male",'Uganda workforce data - raw'!$A$4:$F$4,0))*INDEX('Mapping cadres'!$B$1:$Z$616,MATCH($B647, 'Mapping cadres'!$B$1:$B$616,0), MATCH(Y$32,'Mapping cadres'!$B$1:$Z$1,0))</f>
        <v>0</v>
      </c>
      <c r="Z647" s="226">
        <f>INDEX('Uganda workforce data - raw'!$A$4:$F$619,MATCH($B647, 'Uganda workforce data - raw'!$B$4:$B$619,0), MATCH("Filled Male",'Uganda workforce data - raw'!$A$4:$F$4,0))*INDEX('Mapping cadres'!$B$1:$Z$616,MATCH($B647, 'Mapping cadres'!$B$1:$B$616,0), MATCH(Z$32,'Mapping cadres'!$B$1:$Z$1,0))</f>
        <v>0</v>
      </c>
      <c r="AA647" s="226">
        <f>INDEX('Uganda workforce data - raw'!$A$4:$F$619,MATCH($B647, 'Uganda workforce data - raw'!$B$4:$B$619,0), MATCH("Filled Female",'Uganda workforce data - raw'!$A$4:$F$4,0))*INDEX('Mapping cadres'!$B$1:$Z$616,MATCH($B647, 'Mapping cadres'!$B$1:$B$616,0), MATCH(AA$32,'Mapping cadres'!$B$1:$Z$1,0))</f>
        <v>1</v>
      </c>
      <c r="AB647" s="226">
        <f>INDEX('Uganda workforce data - raw'!$A$4:$F$619,MATCH($B647, 'Uganda workforce data - raw'!$B$4:$B$619,0), MATCH("Filled Female",'Uganda workforce data - raw'!$A$4:$F$4,0))*INDEX('Mapping cadres'!$B$1:$Z$616,MATCH($B647, 'Mapping cadres'!$B$1:$B$616,0), MATCH(AB$32,'Mapping cadres'!$B$1:$Z$1,0))</f>
        <v>0</v>
      </c>
      <c r="AC647" s="226">
        <f>INDEX('Uganda workforce data - raw'!$A$4:$F$619,MATCH($B647, 'Uganda workforce data - raw'!$B$4:$B$619,0), MATCH("Filled Female",'Uganda workforce data - raw'!$A$4:$F$4,0))*INDEX('Mapping cadres'!$B$1:$Z$616,MATCH($B647, 'Mapping cadres'!$B$1:$B$616,0), MATCH(AC$32,'Mapping cadres'!$B$1:$Z$1,0))</f>
        <v>0</v>
      </c>
      <c r="AD647" s="226">
        <f>INDEX('Uganda workforce data - raw'!$A$4:$F$619,MATCH($B647, 'Uganda workforce data - raw'!$B$4:$B$619,0), MATCH("Filled Female",'Uganda workforce data - raw'!$A$4:$F$4,0))*INDEX('Mapping cadres'!$B$1:$Z$616,MATCH($B647, 'Mapping cadres'!$B$1:$B$616,0), MATCH(AD$32,'Mapping cadres'!$B$1:$Z$1,0))</f>
        <v>0</v>
      </c>
      <c r="AE647" s="226">
        <f>INDEX('Uganda workforce data - raw'!$A$4:$F$619,MATCH($B647, 'Uganda workforce data - raw'!$B$4:$B$619,0), MATCH("Filled Female",'Uganda workforce data - raw'!$A$4:$F$4,0))*INDEX('Mapping cadres'!$B$1:$Z$616,MATCH($B647, 'Mapping cadres'!$B$1:$B$616,0), MATCH(AE$32,'Mapping cadres'!$B$1:$Z$1,0))</f>
        <v>0</v>
      </c>
      <c r="AF647" s="226">
        <f>INDEX('Uganda workforce data - raw'!$A$4:$F$619,MATCH($B647, 'Uganda workforce data - raw'!$B$4:$B$619,0), MATCH("Filled Female",'Uganda workforce data - raw'!$A$4:$F$4,0))*INDEX('Mapping cadres'!$B$1:$Z$616,MATCH($B647, 'Mapping cadres'!$B$1:$B$616,0), MATCH(AF$32,'Mapping cadres'!$B$1:$Z$1,0))</f>
        <v>0</v>
      </c>
      <c r="AG647" s="226">
        <f>INDEX('Uganda workforce data - raw'!$A$4:$F$619,MATCH($B647, 'Uganda workforce data - raw'!$B$4:$B$619,0), MATCH("Filled Female",'Uganda workforce data - raw'!$A$4:$F$4,0))*INDEX('Mapping cadres'!$B$1:$Z$616,MATCH($B647, 'Mapping cadres'!$B$1:$B$616,0), MATCH(AG$32,'Mapping cadres'!$B$1:$Z$1,0))</f>
        <v>0</v>
      </c>
      <c r="AH647" s="226">
        <f>INDEX('Uganda workforce data - raw'!$A$4:$F$619,MATCH($B647, 'Uganda workforce data - raw'!$B$4:$B$619,0), MATCH("Filled Female",'Uganda workforce data - raw'!$A$4:$F$4,0))*INDEX('Mapping cadres'!$B$1:$Z$616,MATCH($B647, 'Mapping cadres'!$B$1:$B$616,0), MATCH(AH$32,'Mapping cadres'!$B$1:$Z$1,0))</f>
        <v>0</v>
      </c>
      <c r="AI647" s="226">
        <f>INDEX('Uganda workforce data - raw'!$A$4:$F$619,MATCH($B647, 'Uganda workforce data - raw'!$B$4:$B$619,0), MATCH("Filled Female",'Uganda workforce data - raw'!$A$4:$F$4,0))*INDEX('Mapping cadres'!$B$1:$Z$616,MATCH($B647, 'Mapping cadres'!$B$1:$B$616,0), MATCH(AI$32,'Mapping cadres'!$B$1:$Z$1,0))</f>
        <v>0</v>
      </c>
      <c r="AJ647" s="226">
        <f>INDEX('Uganda workforce data - raw'!$A$4:$F$619,MATCH($B647, 'Uganda workforce data - raw'!$B$4:$B$619,0), MATCH("Filled Female",'Uganda workforce data - raw'!$A$4:$F$4,0))*INDEX('Mapping cadres'!$B$1:$Z$616,MATCH($B647, 'Mapping cadres'!$B$1:$B$616,0), MATCH(AJ$32,'Mapping cadres'!$B$1:$Z$1,0))</f>
        <v>0</v>
      </c>
      <c r="AK647" s="226">
        <f>INDEX('Uganda workforce data - raw'!$A$4:$F$619,MATCH($B647, 'Uganda workforce data - raw'!$B$4:$B$619,0), MATCH("Filled Female",'Uganda workforce data - raw'!$A$4:$F$4,0))*INDEX('Mapping cadres'!$B$1:$Z$616,MATCH($B647, 'Mapping cadres'!$B$1:$B$616,0), MATCH(AK$32,'Mapping cadres'!$B$1:$Z$1,0))</f>
        <v>0</v>
      </c>
      <c r="AL647" s="226">
        <f>INDEX('Uganda workforce data - raw'!$A$4:$F$619,MATCH($B647, 'Uganda workforce data - raw'!$B$4:$B$619,0), MATCH("Filled Female",'Uganda workforce data - raw'!$A$4:$F$4,0))*INDEX('Mapping cadres'!$B$1:$Z$616,MATCH($B647, 'Mapping cadres'!$B$1:$B$616,0), MATCH(AL$32,'Mapping cadres'!$B$1:$Z$1,0))</f>
        <v>0</v>
      </c>
      <c r="AM647" s="226">
        <f>INDEX('Uganda workforce data - raw'!$A$4:$F$619,MATCH($B647, 'Uganda workforce data - raw'!$B$4:$B$619,0), MATCH("Filled Female",'Uganda workforce data - raw'!$A$4:$F$4,0))*INDEX('Mapping cadres'!$B$1:$Z$616,MATCH($B647, 'Mapping cadres'!$B$1:$B$616,0), MATCH(AM$32,'Mapping cadres'!$B$1:$Z$1,0))</f>
        <v>0</v>
      </c>
      <c r="AN647" s="226">
        <f>INDEX('Uganda workforce data - raw'!$A$4:$F$619,MATCH($B647, 'Uganda workforce data - raw'!$B$4:$B$619,0), MATCH("Filled Female",'Uganda workforce data - raw'!$A$4:$F$4,0))*INDEX('Mapping cadres'!$B$1:$Z$616,MATCH($B647, 'Mapping cadres'!$B$1:$B$616,0), MATCH(AN$32,'Mapping cadres'!$B$1:$Z$1,0))</f>
        <v>0</v>
      </c>
      <c r="AO647" s="226">
        <f>INDEX('Uganda workforce data - raw'!$A$4:$F$619,MATCH($B647, 'Uganda workforce data - raw'!$B$4:$B$619,0), MATCH("Filled Female",'Uganda workforce data - raw'!$A$4:$F$4,0))*INDEX('Mapping cadres'!$B$1:$Z$616,MATCH($B647, 'Mapping cadres'!$B$1:$B$616,0), MATCH(AO$32,'Mapping cadres'!$B$1:$Z$1,0))</f>
        <v>0</v>
      </c>
      <c r="AP647" s="226">
        <f>INDEX('Uganda workforce data - raw'!$A$4:$F$619,MATCH($B647, 'Uganda workforce data - raw'!$B$4:$B$619,0), MATCH("Filled Female",'Uganda workforce data - raw'!$A$4:$F$4,0))*INDEX('Mapping cadres'!$B$1:$Z$616,MATCH($B647, 'Mapping cadres'!$B$1:$B$616,0), MATCH(AP$32,'Mapping cadres'!$B$1:$Z$1,0))</f>
        <v>0</v>
      </c>
      <c r="AQ647" s="226">
        <f>INDEX('Uganda workforce data - raw'!$A$4:$F$619,MATCH($B647, 'Uganda workforce data - raw'!$B$4:$B$619,0), MATCH("Filled Female",'Uganda workforce data - raw'!$A$4:$F$4,0))*INDEX('Mapping cadres'!$B$1:$Z$616,MATCH($B647, 'Mapping cadres'!$B$1:$B$616,0), MATCH(AQ$32,'Mapping cadres'!$B$1:$Z$1,0))</f>
        <v>0</v>
      </c>
      <c r="AR647" s="226">
        <f>INDEX('Uganda workforce data - raw'!$A$4:$F$619,MATCH($B647, 'Uganda workforce data - raw'!$B$4:$B$619,0), MATCH("Filled Female",'Uganda workforce data - raw'!$A$4:$F$4,0))*INDEX('Mapping cadres'!$B$1:$Z$616,MATCH($B647, 'Mapping cadres'!$B$1:$B$616,0), MATCH(AR$32,'Mapping cadres'!$B$1:$Z$1,0))</f>
        <v>0</v>
      </c>
      <c r="AS647" s="226">
        <f>INDEX('Uganda workforce data - raw'!$A$4:$F$619,MATCH($B647, 'Uganda workforce data - raw'!$B$4:$B$619,0), MATCH("Filled Female",'Uganda workforce data - raw'!$A$4:$F$4,0))*INDEX('Mapping cadres'!$B$1:$Z$616,MATCH($B647, 'Mapping cadres'!$B$1:$B$616,0), MATCH(AS$32,'Mapping cadres'!$B$1:$Z$1,0))</f>
        <v>0</v>
      </c>
      <c r="AT647" s="226">
        <f>INDEX('Uganda workforce data - raw'!$A$4:$F$619,MATCH($B647, 'Uganda workforce data - raw'!$B$4:$B$619,0), MATCH("Filled Female",'Uganda workforce data - raw'!$A$4:$F$4,0))*INDEX('Mapping cadres'!$B$1:$Z$616,MATCH($B647, 'Mapping cadres'!$B$1:$B$616,0), MATCH(AT$32,'Mapping cadres'!$B$1:$Z$1,0))</f>
        <v>0</v>
      </c>
      <c r="AU647" s="226">
        <f>INDEX('Uganda workforce data - raw'!$A$4:$F$619,MATCH($B647, 'Uganda workforce data - raw'!$B$4:$B$619,0), MATCH("Filled Female",'Uganda workforce data - raw'!$A$4:$F$4,0))*INDEX('Mapping cadres'!$B$1:$Z$616,MATCH($B647, 'Mapping cadres'!$B$1:$B$616,0), MATCH(AU$32,'Mapping cadres'!$B$1:$Z$1,0))</f>
        <v>0</v>
      </c>
      <c r="AV647" s="226">
        <f>INDEX('Uganda workforce data - raw'!$A$4:$F$619,MATCH($B647, 'Uganda workforce data - raw'!$B$4:$B$619,0), MATCH("Filled Female",'Uganda workforce data - raw'!$A$4:$F$4,0))*INDEX('Mapping cadres'!$B$1:$Z$616,MATCH($B647, 'Mapping cadres'!$B$1:$B$616,0), MATCH(AV$32,'Mapping cadres'!$B$1:$Z$1,0))</f>
        <v>0</v>
      </c>
      <c r="AW647" s="226">
        <f>INDEX('Uganda workforce data - raw'!$A$4:$F$619,MATCH($B647, 'Uganda workforce data - raw'!$B$4:$B$619,0), MATCH("Filled Female",'Uganda workforce data - raw'!$A$4:$F$4,0))*INDEX('Mapping cadres'!$B$1:$Z$616,MATCH($B647, 'Mapping cadres'!$B$1:$B$616,0), MATCH(AW$32,'Mapping cadres'!$B$1:$Z$1,0))</f>
        <v>0</v>
      </c>
      <c r="AX647" s="226">
        <f>INDEX('Uganda workforce data - raw'!$A$4:$F$619,MATCH($B647, 'Uganda workforce data - raw'!$B$4:$B$619,0), MATCH("Filled Female",'Uganda workforce data - raw'!$A$4:$F$4,0))*INDEX('Mapping cadres'!$B$1:$Z$616,MATCH($B647, 'Mapping cadres'!$B$1:$B$616,0), MATCH(AX$32,'Mapping cadres'!$B$1:$Z$1,0))</f>
        <v>0</v>
      </c>
      <c r="AY647" s="226">
        <f t="shared" si="221"/>
        <v>1</v>
      </c>
      <c r="AZ647" s="226">
        <f t="shared" si="222"/>
        <v>0</v>
      </c>
      <c r="BA647" s="226">
        <f t="shared" si="223"/>
        <v>0</v>
      </c>
      <c r="BB647" s="226">
        <f t="shared" si="224"/>
        <v>0</v>
      </c>
      <c r="BC647" s="226">
        <f t="shared" si="225"/>
        <v>0</v>
      </c>
      <c r="BD647" s="226">
        <f t="shared" si="226"/>
        <v>0</v>
      </c>
      <c r="BE647" s="226">
        <f t="shared" si="227"/>
        <v>0</v>
      </c>
      <c r="BF647" s="226">
        <f t="shared" si="228"/>
        <v>0</v>
      </c>
      <c r="BG647" s="226">
        <f t="shared" si="229"/>
        <v>0</v>
      </c>
      <c r="BH647" s="226">
        <f t="shared" si="230"/>
        <v>0</v>
      </c>
      <c r="BI647" s="226">
        <f t="shared" si="231"/>
        <v>0</v>
      </c>
      <c r="BJ647" s="226">
        <f t="shared" si="232"/>
        <v>0</v>
      </c>
      <c r="BK647" s="226">
        <f t="shared" si="233"/>
        <v>0</v>
      </c>
      <c r="BL647" s="226">
        <f t="shared" si="234"/>
        <v>0</v>
      </c>
      <c r="BM647" s="226">
        <f t="shared" si="235"/>
        <v>0</v>
      </c>
      <c r="BN647" s="226">
        <f t="shared" si="236"/>
        <v>0</v>
      </c>
      <c r="BO647" s="226">
        <f t="shared" si="237"/>
        <v>0</v>
      </c>
      <c r="BP647" s="226">
        <f t="shared" si="238"/>
        <v>0</v>
      </c>
      <c r="BQ647" s="226">
        <f t="shared" si="239"/>
        <v>0</v>
      </c>
      <c r="BR647" s="226">
        <f t="shared" si="240"/>
        <v>0</v>
      </c>
      <c r="BS647" s="226">
        <f t="shared" si="241"/>
        <v>0</v>
      </c>
      <c r="BT647" s="226">
        <f t="shared" si="242"/>
        <v>0</v>
      </c>
      <c r="BU647" s="226">
        <f t="shared" si="243"/>
        <v>0</v>
      </c>
      <c r="BV647" s="226">
        <f t="shared" si="244"/>
        <v>0</v>
      </c>
    </row>
    <row r="648" spans="1:74">
      <c r="B648" s="238" t="s">
        <v>1943</v>
      </c>
      <c r="C648">
        <f>SUM(C33:C647)</f>
        <v>7915</v>
      </c>
      <c r="D648">
        <f t="shared" ref="D648:BO648" si="245">SUM(D33:D647)</f>
        <v>327</v>
      </c>
      <c r="E648">
        <f t="shared" si="245"/>
        <v>1023</v>
      </c>
      <c r="F648">
        <f t="shared" si="245"/>
        <v>2795</v>
      </c>
      <c r="G648">
        <f t="shared" si="245"/>
        <v>686</v>
      </c>
      <c r="H648">
        <f t="shared" si="245"/>
        <v>1167</v>
      </c>
      <c r="I648">
        <f t="shared" si="245"/>
        <v>4086</v>
      </c>
      <c r="J648">
        <f t="shared" si="245"/>
        <v>1003</v>
      </c>
      <c r="K648">
        <f t="shared" si="245"/>
        <v>199</v>
      </c>
      <c r="L648">
        <f t="shared" si="245"/>
        <v>2</v>
      </c>
      <c r="M648">
        <f t="shared" si="245"/>
        <v>35</v>
      </c>
      <c r="N648">
        <f t="shared" si="245"/>
        <v>6</v>
      </c>
      <c r="O648">
        <f t="shared" si="245"/>
        <v>1098</v>
      </c>
      <c r="P648">
        <f t="shared" si="245"/>
        <v>1198</v>
      </c>
      <c r="Q648">
        <f t="shared" si="245"/>
        <v>6</v>
      </c>
      <c r="R648">
        <f t="shared" si="245"/>
        <v>242</v>
      </c>
      <c r="S648">
        <f t="shared" si="245"/>
        <v>5</v>
      </c>
      <c r="T648">
        <f t="shared" si="245"/>
        <v>51</v>
      </c>
      <c r="U648">
        <f t="shared" si="245"/>
        <v>291</v>
      </c>
      <c r="V648">
        <f t="shared" si="245"/>
        <v>22</v>
      </c>
      <c r="W648">
        <f t="shared" si="245"/>
        <v>125</v>
      </c>
      <c r="X648">
        <f t="shared" si="245"/>
        <v>43</v>
      </c>
      <c r="Y648">
        <f t="shared" si="245"/>
        <v>3</v>
      </c>
      <c r="Z648">
        <f t="shared" si="245"/>
        <v>0</v>
      </c>
      <c r="AA648">
        <f t="shared" si="245"/>
        <v>3349</v>
      </c>
      <c r="AB648">
        <f t="shared" si="245"/>
        <v>120</v>
      </c>
      <c r="AC648">
        <f t="shared" si="245"/>
        <v>314</v>
      </c>
      <c r="AD648">
        <f t="shared" si="245"/>
        <v>903</v>
      </c>
      <c r="AE648">
        <f t="shared" si="245"/>
        <v>123</v>
      </c>
      <c r="AF648">
        <f t="shared" si="245"/>
        <v>768</v>
      </c>
      <c r="AG648">
        <f t="shared" si="245"/>
        <v>9262</v>
      </c>
      <c r="AH648">
        <f t="shared" si="245"/>
        <v>3835</v>
      </c>
      <c r="AI648">
        <f t="shared" si="245"/>
        <v>66</v>
      </c>
      <c r="AJ648">
        <f t="shared" si="245"/>
        <v>1</v>
      </c>
      <c r="AK648">
        <f t="shared" si="245"/>
        <v>16</v>
      </c>
      <c r="AL648">
        <f t="shared" si="245"/>
        <v>6</v>
      </c>
      <c r="AM648">
        <f t="shared" si="245"/>
        <v>261</v>
      </c>
      <c r="AN648">
        <f t="shared" si="245"/>
        <v>519</v>
      </c>
      <c r="AO648">
        <f t="shared" si="245"/>
        <v>3</v>
      </c>
      <c r="AP648">
        <f t="shared" si="245"/>
        <v>72</v>
      </c>
      <c r="AQ648">
        <f t="shared" si="245"/>
        <v>0</v>
      </c>
      <c r="AR648">
        <f t="shared" si="245"/>
        <v>45</v>
      </c>
      <c r="AS648">
        <f t="shared" si="245"/>
        <v>156</v>
      </c>
      <c r="AT648">
        <f t="shared" si="245"/>
        <v>24</v>
      </c>
      <c r="AU648">
        <f t="shared" si="245"/>
        <v>21</v>
      </c>
      <c r="AV648">
        <f t="shared" si="245"/>
        <v>28</v>
      </c>
      <c r="AW648">
        <f t="shared" si="245"/>
        <v>0</v>
      </c>
      <c r="AX648">
        <f t="shared" si="245"/>
        <v>0</v>
      </c>
      <c r="AY648">
        <f t="shared" si="245"/>
        <v>11264</v>
      </c>
      <c r="AZ648">
        <f t="shared" si="245"/>
        <v>447</v>
      </c>
      <c r="BA648">
        <f t="shared" si="245"/>
        <v>1337</v>
      </c>
      <c r="BB648">
        <f t="shared" si="245"/>
        <v>3698</v>
      </c>
      <c r="BC648">
        <f t="shared" si="245"/>
        <v>809</v>
      </c>
      <c r="BD648">
        <f t="shared" si="245"/>
        <v>1935</v>
      </c>
      <c r="BE648">
        <f t="shared" si="245"/>
        <v>13348</v>
      </c>
      <c r="BF648">
        <f t="shared" si="245"/>
        <v>4838</v>
      </c>
      <c r="BG648">
        <f t="shared" si="245"/>
        <v>265</v>
      </c>
      <c r="BH648">
        <f t="shared" si="245"/>
        <v>3</v>
      </c>
      <c r="BI648">
        <f t="shared" si="245"/>
        <v>51</v>
      </c>
      <c r="BJ648">
        <f t="shared" si="245"/>
        <v>12</v>
      </c>
      <c r="BK648">
        <f t="shared" si="245"/>
        <v>1359</v>
      </c>
      <c r="BL648">
        <f t="shared" si="245"/>
        <v>1717</v>
      </c>
      <c r="BM648">
        <f t="shared" si="245"/>
        <v>9</v>
      </c>
      <c r="BN648">
        <f t="shared" si="245"/>
        <v>314</v>
      </c>
      <c r="BO648">
        <f t="shared" si="245"/>
        <v>5</v>
      </c>
      <c r="BP648">
        <f t="shared" ref="BP648:BV648" si="246">SUM(BP33:BP647)</f>
        <v>96</v>
      </c>
      <c r="BQ648">
        <f t="shared" si="246"/>
        <v>447</v>
      </c>
      <c r="BR648">
        <f t="shared" si="246"/>
        <v>46</v>
      </c>
      <c r="BS648">
        <f t="shared" si="246"/>
        <v>146</v>
      </c>
      <c r="BT648">
        <f t="shared" si="246"/>
        <v>71</v>
      </c>
      <c r="BU648">
        <f t="shared" si="246"/>
        <v>3</v>
      </c>
      <c r="BV648">
        <f t="shared" si="246"/>
        <v>0</v>
      </c>
    </row>
  </sheetData>
  <mergeCells count="3">
    <mergeCell ref="C31:Z31"/>
    <mergeCell ref="AA31:AX31"/>
    <mergeCell ref="AY31:BV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16</vt:i4>
      </vt:variant>
    </vt:vector>
  </HeadingPairs>
  <TitlesOfParts>
    <vt:vector size="31" baseType="lpstr">
      <vt:lpstr>HRH Need estimation</vt:lpstr>
      <vt:lpstr>Mental health interventions</vt:lpstr>
      <vt:lpstr>Level of care</vt:lpstr>
      <vt:lpstr>HRH Availability Estimation</vt:lpstr>
      <vt:lpstr>Inputs from Uganda staff</vt:lpstr>
      <vt:lpstr>Uganda HR Data -&gt;</vt:lpstr>
      <vt:lpstr>PFT Estimation</vt:lpstr>
      <vt:lpstr>Salary Structure</vt:lpstr>
      <vt:lpstr>Workforce size estimation</vt:lpstr>
      <vt:lpstr>Mapping cadres</vt:lpstr>
      <vt:lpstr>Uganda workforce data - raw</vt:lpstr>
      <vt:lpstr>WFOM data -&gt;</vt:lpstr>
      <vt:lpstr>WFOM - Time_Base</vt:lpstr>
      <vt:lpstr>WFOM - Cadre and Service List</vt:lpstr>
      <vt:lpstr>Survey inputs -&gt;</vt:lpstr>
      <vt:lpstr>Dental</vt:lpstr>
      <vt:lpstr>Emergencies_and_surgeries</vt:lpstr>
      <vt:lpstr>Emergenciesandsurgeries</vt:lpstr>
      <vt:lpstr>General_inpatient_and_outpatient_care</vt:lpstr>
      <vt:lpstr>Generalinpatientandoutpatientcare</vt:lpstr>
      <vt:lpstr>HIV</vt:lpstr>
      <vt:lpstr>Laboratory</vt:lpstr>
      <vt:lpstr>Mental_Health</vt:lpstr>
      <vt:lpstr>MentalHealth</vt:lpstr>
      <vt:lpstr>Misc</vt:lpstr>
      <vt:lpstr>NoHRNeed</vt:lpstr>
      <vt:lpstr>Nutrition</vt:lpstr>
      <vt:lpstr>'PFT Estimation'!Print_Area</vt:lpstr>
      <vt:lpstr>Radiography</vt:lpstr>
      <vt:lpstr>RMNCH</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2020-06-07T15:55:18Z</dcterms:created>
  <dcterms:modified xsi:type="dcterms:W3CDTF">2022-11-21T19:35:16Z</dcterms:modified>
</cp:coreProperties>
</file>